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Cálculo estimado del pago xerox\"/>
    </mc:Choice>
  </mc:AlternateContent>
  <xr:revisionPtr revIDLastSave="0" documentId="13_ncr:1_{EAA12819-77B1-40ED-B400-B30CF777C0CB}" xr6:coauthVersionLast="36" xr6:coauthVersionMax="36" xr10:uidLastSave="{00000000-0000-0000-0000-000000000000}"/>
  <bookViews>
    <workbookView xWindow="0" yWindow="0" windowWidth="15345" windowHeight="4470" firstSheet="2" activeTab="4" xr2:uid="{6ABC7D5A-8C5B-4529-B4E2-3265DFC02DB6}"/>
  </bookViews>
  <sheets>
    <sheet name="Hoja1" sheetId="1" r:id="rId1"/>
    <sheet name="Hoja2" sheetId="2" r:id="rId2"/>
    <sheet name="prueba con 16mil datos" sheetId="3" r:id="rId3"/>
    <sheet name="Prueba con 19mil datos" sheetId="4" r:id="rId4"/>
    <sheet name="datos" sheetId="8" r:id="rId5"/>
    <sheet name="Hoja4" sheetId="6" r:id="rId6"/>
    <sheet name="Hoja5" sheetId="7" r:id="rId7"/>
  </sheets>
  <externalReferences>
    <externalReference r:id="rId8"/>
  </externalReferences>
  <definedNames>
    <definedName name="_xlnm._FilterDatabase" localSheetId="4" hidden="1">datos!$A$1:$BA$1228</definedName>
    <definedName name="_xlnm._FilterDatabase" localSheetId="0" hidden="1">Hoja1!$A$1:$AC$787</definedName>
    <definedName name="_xlnm._FilterDatabase" localSheetId="1" hidden="1">Hoja2!$A$1:$AO$787</definedName>
    <definedName name="_xlnm._FilterDatabase" localSheetId="5" hidden="1">Hoja4!$A$1:$E$1228</definedName>
    <definedName name="_xlnm._FilterDatabase" localSheetId="6" hidden="1">Hoja5!$A$1:$A$762</definedName>
    <definedName name="_xlnm._FilterDatabase" localSheetId="2" hidden="1">'prueba con 16mil datos'!$A$1:$AO$804</definedName>
    <definedName name="_xlnm._FilterDatabase" localSheetId="3" hidden="1">'Prueba con 19mil datos'!$A$1:$BG$1228</definedName>
    <definedName name="_xlnm.Extract" localSheetId="5">Hoja4!$B$1</definedName>
    <definedName name="_xlnm.Extract" localSheetId="6">Hoja5!$B$1</definedName>
    <definedName name="_xlnm.Extract" localSheetId="3">'Prueba con 19mil datos'!#REF!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Y1120" i="8" l="1"/>
  <c r="AV30" i="8"/>
  <c r="AV1215" i="8"/>
  <c r="AV824" i="8"/>
  <c r="AV823" i="8"/>
  <c r="AV1199" i="8"/>
  <c r="AV820" i="8"/>
  <c r="AV1185" i="8"/>
  <c r="AV1151" i="8"/>
  <c r="AV819" i="8"/>
  <c r="AV809" i="8"/>
  <c r="AV878" i="8"/>
  <c r="AV748" i="8"/>
  <c r="AV1112" i="8"/>
  <c r="AV1111" i="8"/>
  <c r="AV735" i="8"/>
  <c r="AV617" i="8"/>
  <c r="AV1075" i="8"/>
  <c r="AV596" i="8"/>
  <c r="AV559" i="8"/>
  <c r="AV1032" i="8"/>
  <c r="AV1023" i="8"/>
  <c r="AV1007" i="8"/>
  <c r="AV1005" i="8"/>
  <c r="AV1002" i="8"/>
  <c r="AV992" i="8"/>
  <c r="AV990" i="8"/>
  <c r="AV2" i="8"/>
  <c r="AV553" i="8"/>
  <c r="AV552" i="8"/>
  <c r="AV901" i="8"/>
  <c r="AV899" i="8"/>
  <c r="AV896" i="8"/>
  <c r="AV517" i="8"/>
  <c r="AV516" i="8"/>
  <c r="AV486" i="8"/>
  <c r="AV429" i="8"/>
  <c r="AV849" i="8"/>
  <c r="AV848" i="8"/>
  <c r="AV423" i="8"/>
  <c r="AV835" i="8"/>
  <c r="AV834" i="8"/>
  <c r="AV379" i="8"/>
  <c r="AV378" i="8"/>
  <c r="AV373" i="8"/>
  <c r="AV372" i="8"/>
  <c r="AV815" i="8"/>
  <c r="AV811" i="8"/>
  <c r="AV371" i="8"/>
  <c r="AV805" i="8"/>
  <c r="AV762" i="8"/>
  <c r="AV364" i="8"/>
  <c r="AV744" i="8"/>
  <c r="AV355" i="8"/>
  <c r="AV708" i="8"/>
  <c r="AV687" i="8"/>
  <c r="AV674" i="8"/>
  <c r="AV644" i="8"/>
  <c r="AV622" i="8"/>
  <c r="AV354" i="8"/>
  <c r="AV615" i="8"/>
  <c r="AV352" i="8"/>
  <c r="AV593" i="8"/>
  <c r="AV588" i="8"/>
  <c r="AV585" i="8"/>
  <c r="AV342" i="8"/>
  <c r="AV310" i="8"/>
  <c r="AV300" i="8"/>
  <c r="AV546" i="8"/>
  <c r="AV535" i="8"/>
  <c r="AV533" i="8"/>
  <c r="AV530" i="8"/>
  <c r="AV298" i="8"/>
  <c r="AV217" i="8"/>
  <c r="AV506" i="8"/>
  <c r="AV496" i="8"/>
  <c r="AV953" i="8"/>
  <c r="AV474" i="8"/>
  <c r="AV908" i="8"/>
  <c r="AV1144" i="8"/>
  <c r="AV421" i="8"/>
  <c r="AV418" i="8"/>
  <c r="AV395" i="8"/>
  <c r="AV386" i="8"/>
  <c r="AV385" i="8"/>
  <c r="AV840" i="8"/>
  <c r="AV1090" i="8"/>
  <c r="AV1200" i="8"/>
  <c r="AV1074" i="8"/>
  <c r="AV877" i="8"/>
  <c r="AV1150" i="8"/>
  <c r="AV17" i="8"/>
  <c r="AV1195" i="8"/>
  <c r="AV904" i="8"/>
  <c r="AV1128" i="8"/>
  <c r="AV328" i="8"/>
  <c r="AV324" i="8"/>
  <c r="AV1033" i="8"/>
  <c r="AV879" i="8"/>
  <c r="AV208" i="8"/>
  <c r="AV263" i="8"/>
  <c r="AV238" i="8"/>
  <c r="AV222" i="8"/>
  <c r="AV218" i="8"/>
  <c r="AV204" i="8"/>
  <c r="AV211" i="8"/>
  <c r="AV179" i="8"/>
  <c r="AV114" i="8"/>
  <c r="AV181" i="8"/>
  <c r="AV24" i="8"/>
  <c r="AV169" i="8"/>
  <c r="AV1095" i="8"/>
  <c r="AV112" i="8"/>
  <c r="AV111" i="8"/>
  <c r="AV109" i="8"/>
  <c r="AV1211" i="8"/>
  <c r="AV106" i="8"/>
  <c r="AV4" i="8"/>
  <c r="AV85" i="8"/>
  <c r="AV16" i="8"/>
  <c r="AV64" i="8"/>
  <c r="AV876" i="8"/>
  <c r="AV50" i="8"/>
  <c r="AV107" i="8"/>
  <c r="AV40" i="8"/>
  <c r="AV96" i="8"/>
  <c r="AV69" i="8"/>
  <c r="AV27" i="8"/>
  <c r="AV26" i="8"/>
  <c r="AV58" i="8"/>
  <c r="AV42" i="8"/>
  <c r="AV36" i="8"/>
  <c r="AV6" i="8"/>
  <c r="AV5" i="8"/>
  <c r="AV1120" i="8"/>
  <c r="AV3" i="8"/>
  <c r="BA2" i="4"/>
  <c r="BA3" i="4"/>
  <c r="BE11" i="4"/>
  <c r="AS30" i="8"/>
  <c r="AS3" i="8"/>
  <c r="AJ30" i="8" l="1"/>
  <c r="AP30" i="8" s="1"/>
  <c r="AJ3" i="8"/>
  <c r="AP3" i="8" s="1"/>
  <c r="BE16" i="4"/>
  <c r="AR30" i="8" l="1"/>
  <c r="AQ30" i="8"/>
  <c r="AR7" i="8"/>
  <c r="AR9" i="8"/>
  <c r="AR12" i="8"/>
  <c r="AR18" i="8"/>
  <c r="AR22" i="8"/>
  <c r="AR33" i="8"/>
  <c r="AR37" i="8"/>
  <c r="AR54" i="8"/>
  <c r="AR55" i="8"/>
  <c r="AR56" i="8"/>
  <c r="AR57" i="8"/>
  <c r="AR59" i="8"/>
  <c r="AR61" i="8"/>
  <c r="AR67" i="8"/>
  <c r="AR83" i="8"/>
  <c r="AR86" i="8"/>
  <c r="AR87" i="8"/>
  <c r="AR88" i="8"/>
  <c r="AR90" i="8"/>
  <c r="AR92" i="8"/>
  <c r="AR98" i="8"/>
  <c r="AR100" i="8"/>
  <c r="AR103" i="8"/>
  <c r="AR108" i="8"/>
  <c r="AR116" i="8"/>
  <c r="AR123" i="8"/>
  <c r="AR125" i="8"/>
  <c r="AR133" i="8"/>
  <c r="AR135" i="8"/>
  <c r="AR136" i="8"/>
  <c r="AR137" i="8"/>
  <c r="AR143" i="8"/>
  <c r="AR153" i="8"/>
  <c r="AR161" i="8"/>
  <c r="AR162" i="8"/>
  <c r="AR164" i="8"/>
  <c r="AR167" i="8"/>
  <c r="AR176" i="8"/>
  <c r="AR177" i="8"/>
  <c r="AR178" i="8"/>
  <c r="AR180" i="8"/>
  <c r="AR183" i="8"/>
  <c r="AR184" i="8"/>
  <c r="AR190" i="8"/>
  <c r="AR192" i="8"/>
  <c r="AR194" i="8"/>
  <c r="AR195" i="8"/>
  <c r="AR197" i="8"/>
  <c r="AR200" i="8"/>
  <c r="AR203" i="8"/>
  <c r="AR210" i="8"/>
  <c r="AR213" i="8"/>
  <c r="AR224" i="8"/>
  <c r="AR225" i="8"/>
  <c r="AR227" i="8"/>
  <c r="AR228" i="8"/>
  <c r="AR229" i="8"/>
  <c r="AR230" i="8"/>
  <c r="AR233" i="8"/>
  <c r="AR243" i="8"/>
  <c r="AR247" i="8"/>
  <c r="AR248" i="8"/>
  <c r="AR257" i="8"/>
  <c r="AR264" i="8"/>
  <c r="AR268" i="8"/>
  <c r="AR270" i="8"/>
  <c r="AR271" i="8"/>
  <c r="AR272" i="8"/>
  <c r="AR273" i="8"/>
  <c r="AR274" i="8"/>
  <c r="AR275" i="8"/>
  <c r="AR276" i="8"/>
  <c r="AR278" i="8"/>
  <c r="AR279" i="8"/>
  <c r="AR280" i="8"/>
  <c r="AR281" i="8"/>
  <c r="AR282" i="8"/>
  <c r="AR283" i="8"/>
  <c r="AR284" i="8"/>
  <c r="AR285" i="8"/>
  <c r="AR286" i="8"/>
  <c r="AR287" i="8"/>
  <c r="AR288" i="8"/>
  <c r="AR289" i="8"/>
  <c r="AR290" i="8"/>
  <c r="AR292" i="8"/>
  <c r="AR294" i="8"/>
  <c r="AR295" i="8"/>
  <c r="AR297" i="8"/>
  <c r="AR301" i="8"/>
  <c r="AR303" i="8"/>
  <c r="AR304" i="8"/>
  <c r="AR306" i="8"/>
  <c r="AR307" i="8"/>
  <c r="AR308" i="8"/>
  <c r="AR309" i="8"/>
  <c r="AR311" i="8"/>
  <c r="AR312" i="8"/>
  <c r="AR313" i="8"/>
  <c r="AR314" i="8"/>
  <c r="AR316" i="8"/>
  <c r="AR318" i="8"/>
  <c r="AR327" i="8"/>
  <c r="AR333" i="8"/>
  <c r="AR334" i="8"/>
  <c r="AR335" i="8"/>
  <c r="AR336" i="8"/>
  <c r="AR338" i="8"/>
  <c r="AR339" i="8"/>
  <c r="AR340" i="8"/>
  <c r="AR341" i="8"/>
  <c r="AR343" i="8"/>
  <c r="AR344" i="8"/>
  <c r="AR345" i="8"/>
  <c r="AR346" i="8"/>
  <c r="AR347" i="8"/>
  <c r="AR350" i="8"/>
  <c r="AR351" i="8"/>
  <c r="AR356" i="8"/>
  <c r="AR357" i="8"/>
  <c r="AR358" i="8"/>
  <c r="AR361" i="8"/>
  <c r="AR362" i="8"/>
  <c r="AR363" i="8"/>
  <c r="AR366" i="8"/>
  <c r="AR367" i="8"/>
  <c r="AR368" i="8"/>
  <c r="AR374" i="8"/>
  <c r="AR375" i="8"/>
  <c r="AR376" i="8"/>
  <c r="AR377" i="8"/>
  <c r="AR387" i="8"/>
  <c r="AR388" i="8"/>
  <c r="AR397" i="8"/>
  <c r="AR398" i="8"/>
  <c r="AR400" i="8"/>
  <c r="AR402" i="8"/>
  <c r="AR409" i="8"/>
  <c r="AR410" i="8"/>
  <c r="AR412" i="8"/>
  <c r="AR413" i="8"/>
  <c r="AR414" i="8"/>
  <c r="AR424" i="8"/>
  <c r="AR425" i="8"/>
  <c r="AR432" i="8"/>
  <c r="AR437" i="8"/>
  <c r="AR458" i="8"/>
  <c r="AR459" i="8"/>
  <c r="AR460" i="8"/>
  <c r="AR466" i="8"/>
  <c r="AR467" i="8"/>
  <c r="AR484" i="8"/>
  <c r="AR485" i="8"/>
  <c r="AR497" i="8"/>
  <c r="AR501" i="8"/>
  <c r="AR503" i="8"/>
  <c r="AR504" i="8"/>
  <c r="AR513" i="8"/>
  <c r="AR519" i="8"/>
  <c r="AR523" i="8"/>
  <c r="AR527" i="8"/>
  <c r="AR528" i="8"/>
  <c r="AR529" i="8"/>
  <c r="AR542" i="8"/>
  <c r="AR543" i="8"/>
  <c r="AR547" i="8"/>
  <c r="AR554" i="8"/>
  <c r="AR556" i="8"/>
  <c r="AR558" i="8"/>
  <c r="AR562" i="8"/>
  <c r="AR566" i="8"/>
  <c r="AR570" i="8"/>
  <c r="AR571" i="8"/>
  <c r="AR572" i="8"/>
  <c r="AR584" i="8"/>
  <c r="AR589" i="8"/>
  <c r="AR592" i="8"/>
  <c r="AR597" i="8"/>
  <c r="AR601" i="8"/>
  <c r="AR602" i="8"/>
  <c r="AR606" i="8"/>
  <c r="AR607" i="8"/>
  <c r="AR608" i="8"/>
  <c r="AR623" i="8"/>
  <c r="AR624" i="8"/>
  <c r="AR625" i="8"/>
  <c r="AR627" i="8"/>
  <c r="AR629" i="8"/>
  <c r="AR632" i="8"/>
  <c r="AR636" i="8"/>
  <c r="AR637" i="8"/>
  <c r="AR638" i="8"/>
  <c r="AR655" i="8"/>
  <c r="AR656" i="8"/>
  <c r="AR657" i="8"/>
  <c r="AR658" i="8"/>
  <c r="AR659" i="8"/>
  <c r="AR660" i="8"/>
  <c r="AR661" i="8"/>
  <c r="AR665" i="8"/>
  <c r="AR666" i="8"/>
  <c r="AR667" i="8"/>
  <c r="AR668" i="8"/>
  <c r="AR670" i="8"/>
  <c r="AR685" i="8"/>
  <c r="AR686" i="8"/>
  <c r="AR688" i="8"/>
  <c r="AR689" i="8"/>
  <c r="AR690" i="8"/>
  <c r="AR691" i="8"/>
  <c r="AR694" i="8"/>
  <c r="AR696" i="8"/>
  <c r="AR704" i="8"/>
  <c r="AR705" i="8"/>
  <c r="AR713" i="8"/>
  <c r="AR715" i="8"/>
  <c r="AR719" i="8"/>
  <c r="AR730" i="8"/>
  <c r="AR731" i="8"/>
  <c r="AR732" i="8"/>
  <c r="AR738" i="8"/>
  <c r="AR745" i="8"/>
  <c r="AR747" i="8"/>
  <c r="AR749" i="8"/>
  <c r="AR763" i="8"/>
  <c r="AR767" i="8"/>
  <c r="AR773" i="8"/>
  <c r="AR774" i="8"/>
  <c r="AR778" i="8"/>
  <c r="AR779" i="8"/>
  <c r="AR780" i="8"/>
  <c r="AR782" i="8"/>
  <c r="AR783" i="8"/>
  <c r="AR787" i="8"/>
  <c r="AR789" i="8"/>
  <c r="AR803" i="8"/>
  <c r="AR806" i="8"/>
  <c r="AR812" i="8"/>
  <c r="AR813" i="8"/>
  <c r="AR814" i="8"/>
  <c r="AR817" i="8"/>
  <c r="AR821" i="8"/>
  <c r="AR825" i="8"/>
  <c r="AR826" i="8"/>
  <c r="AR827" i="8"/>
  <c r="AR831" i="8"/>
  <c r="AR842" i="8"/>
  <c r="AR845" i="8"/>
  <c r="AR846" i="8"/>
  <c r="AR856" i="8"/>
  <c r="AR857" i="8"/>
  <c r="AR861" i="8"/>
  <c r="AR863" i="8"/>
  <c r="AR885" i="8"/>
  <c r="AR886" i="8"/>
  <c r="AR895" i="8"/>
  <c r="AR902" i="8"/>
  <c r="AR906" i="8"/>
  <c r="AR909" i="8"/>
  <c r="AR916" i="8"/>
  <c r="AR917" i="8"/>
  <c r="AR918" i="8"/>
  <c r="AR919" i="8"/>
  <c r="AR920" i="8"/>
  <c r="AR921" i="8"/>
  <c r="AR922" i="8"/>
  <c r="AR930" i="8"/>
  <c r="AR931" i="8"/>
  <c r="AR937" i="8"/>
  <c r="AR942" i="8"/>
  <c r="AR943" i="8"/>
  <c r="AR945" i="8"/>
  <c r="AR947" i="8"/>
  <c r="AR954" i="8"/>
  <c r="AR957" i="8"/>
  <c r="AR958" i="8"/>
  <c r="AR959" i="8"/>
  <c r="AR960" i="8"/>
  <c r="AR961" i="8"/>
  <c r="AR962" i="8"/>
  <c r="AR963" i="8"/>
  <c r="AR964" i="8"/>
  <c r="AR965" i="8"/>
  <c r="AR966" i="8"/>
  <c r="AR967" i="8"/>
  <c r="AR968" i="8"/>
  <c r="AR969" i="8"/>
  <c r="AR970" i="8"/>
  <c r="AR971" i="8"/>
  <c r="AR972" i="8"/>
  <c r="AR973" i="8"/>
  <c r="AR974" i="8"/>
  <c r="AR978" i="8"/>
  <c r="AR980" i="8"/>
  <c r="AR981" i="8"/>
  <c r="AR983" i="8"/>
  <c r="AR984" i="8"/>
  <c r="AR985" i="8"/>
  <c r="AR993" i="8"/>
  <c r="AR994" i="8"/>
  <c r="AR995" i="8"/>
  <c r="AR996" i="8"/>
  <c r="AR997" i="8"/>
  <c r="AR998" i="8"/>
  <c r="AR999" i="8"/>
  <c r="AR1000" i="8"/>
  <c r="AR1008" i="8"/>
  <c r="AR1009" i="8"/>
  <c r="AR1011" i="8"/>
  <c r="AR1024" i="8"/>
  <c r="AR1026" i="8"/>
  <c r="AR1027" i="8"/>
  <c r="AR1037" i="8"/>
  <c r="AR1039" i="8"/>
  <c r="AR1042" i="8"/>
  <c r="AR1044" i="8"/>
  <c r="AR1045" i="8"/>
  <c r="AR1046" i="8"/>
  <c r="AR1049" i="8"/>
  <c r="AR1050" i="8"/>
  <c r="AR1051" i="8"/>
  <c r="AR1052" i="8"/>
  <c r="AR1053" i="8"/>
  <c r="AR1076" i="8"/>
  <c r="AR1078" i="8"/>
  <c r="AR1079" i="8"/>
  <c r="AR1081" i="8"/>
  <c r="AR1084" i="8"/>
  <c r="AR1088" i="8"/>
  <c r="AR1093" i="8"/>
  <c r="AR1097" i="8"/>
  <c r="AR1101" i="8"/>
  <c r="AR1103" i="8"/>
  <c r="AR1110" i="8"/>
  <c r="AR1114" i="8"/>
  <c r="AR1116" i="8"/>
  <c r="AR1122" i="8"/>
  <c r="AR1126" i="8"/>
  <c r="AR1127" i="8"/>
  <c r="AR1129" i="8"/>
  <c r="AR1130" i="8"/>
  <c r="AR1133" i="8"/>
  <c r="AR1140" i="8"/>
  <c r="AR1149" i="8"/>
  <c r="AR1152" i="8"/>
  <c r="AR1154" i="8"/>
  <c r="AR1155" i="8"/>
  <c r="AR1156" i="8"/>
  <c r="AR1159" i="8"/>
  <c r="AR1163" i="8"/>
  <c r="AR1168" i="8"/>
  <c r="AR1170" i="8"/>
  <c r="AR1173" i="8"/>
  <c r="AR1174" i="8"/>
  <c r="AR1175" i="8"/>
  <c r="AR1181" i="8"/>
  <c r="AR1189" i="8"/>
  <c r="AR1191" i="8"/>
  <c r="AR1198" i="8"/>
  <c r="AR1204" i="8"/>
  <c r="AR1205" i="8"/>
  <c r="AR1217" i="8"/>
  <c r="AR1218" i="8"/>
  <c r="AR1220" i="8"/>
  <c r="AR1221" i="8"/>
  <c r="AR1223" i="8"/>
  <c r="AR1226" i="8"/>
  <c r="AR1227" i="8"/>
  <c r="AR1228" i="8"/>
  <c r="AV7" i="4"/>
  <c r="AR1054" i="8"/>
  <c r="AR770" i="8"/>
  <c r="AR955" i="8"/>
  <c r="AR508" i="8"/>
  <c r="AR609" i="8"/>
  <c r="AR1019" i="8"/>
  <c r="AR31" i="8"/>
  <c r="AR60" i="8"/>
  <c r="AR245" i="8"/>
  <c r="AR52" i="8"/>
  <c r="AR535" i="8"/>
  <c r="AR74" i="8"/>
  <c r="AR506" i="8"/>
  <c r="AR76" i="8"/>
  <c r="AR45" i="8"/>
  <c r="AR62" i="8"/>
  <c r="AR65" i="8"/>
  <c r="AR82" i="8"/>
  <c r="AR79" i="8"/>
  <c r="AR182" i="8"/>
  <c r="AR84" i="8"/>
  <c r="AR81" i="8"/>
  <c r="AR99" i="8"/>
  <c r="AR293" i="8"/>
  <c r="AR150" i="8"/>
  <c r="AR2" i="8"/>
  <c r="AR1188" i="8"/>
  <c r="AR41" i="8"/>
  <c r="AR700" i="8"/>
  <c r="AR97" i="8"/>
  <c r="AR35" i="8"/>
  <c r="AR85" i="8"/>
  <c r="AR68" i="8"/>
  <c r="AR105" i="8"/>
  <c r="AR66" i="8"/>
  <c r="AR112" i="8"/>
  <c r="AR618" i="8"/>
  <c r="AR51" i="8"/>
  <c r="AR109" i="8"/>
  <c r="AR643" i="8"/>
  <c r="AR126" i="8"/>
  <c r="AR23" i="8"/>
  <c r="AR39" i="8"/>
  <c r="AR46" i="8"/>
  <c r="AR119" i="8"/>
  <c r="AR1211" i="8"/>
  <c r="AR128" i="8"/>
  <c r="AR891" i="8"/>
  <c r="AR142" i="8"/>
  <c r="AR50" i="8"/>
  <c r="AR149" i="8"/>
  <c r="AR148" i="8"/>
  <c r="AR19" i="8"/>
  <c r="AR145" i="8"/>
  <c r="AR77" i="8"/>
  <c r="AR510" i="8"/>
  <c r="AR1157" i="8"/>
  <c r="AR140" i="8"/>
  <c r="AR406" i="8"/>
  <c r="AR147" i="8"/>
  <c r="AR165" i="8"/>
  <c r="AR129" i="8"/>
  <c r="AR1145" i="8"/>
  <c r="AR157" i="8"/>
  <c r="AR107" i="8"/>
  <c r="AR703" i="8"/>
  <c r="AR156" i="8"/>
  <c r="AR80" i="8"/>
  <c r="AR40" i="8"/>
  <c r="AR89" i="8"/>
  <c r="AR173" i="8"/>
  <c r="AR1055" i="8"/>
  <c r="AR24" i="8"/>
  <c r="AR189" i="8"/>
  <c r="AR38" i="8"/>
  <c r="AR75" i="8"/>
  <c r="AR198" i="8"/>
  <c r="AR64" i="8"/>
  <c r="AR93" i="8"/>
  <c r="AR677" i="8"/>
  <c r="AR196" i="8"/>
  <c r="AR154" i="8"/>
  <c r="AR201" i="8"/>
  <c r="AR215" i="8"/>
  <c r="AR155" i="8"/>
  <c r="AR94" i="8"/>
  <c r="AR880" i="8"/>
  <c r="AR113" i="8"/>
  <c r="AR211" i="8"/>
  <c r="AR222" i="8"/>
  <c r="AR138" i="8"/>
  <c r="AR234" i="8"/>
  <c r="AR10" i="8"/>
  <c r="AR209" i="8"/>
  <c r="AR793" i="8"/>
  <c r="AR231" i="8"/>
  <c r="AR232" i="8"/>
  <c r="AR72" i="8"/>
  <c r="AR166" i="8"/>
  <c r="AR202" i="8"/>
  <c r="AR151" i="8"/>
  <c r="AR168" i="8"/>
  <c r="AR223" i="8"/>
  <c r="AR221" i="8"/>
  <c r="AR121" i="8"/>
  <c r="AR239" i="8"/>
  <c r="AR141" i="8"/>
  <c r="AR53" i="8"/>
  <c r="AR58" i="8"/>
  <c r="AR250" i="8"/>
  <c r="AR237" i="8"/>
  <c r="AR241" i="8"/>
  <c r="AR242" i="8"/>
  <c r="AR256" i="8"/>
  <c r="AR252" i="8"/>
  <c r="AR158" i="8"/>
  <c r="AR63" i="8"/>
  <c r="AR14" i="8"/>
  <c r="AR179" i="8"/>
  <c r="AR915" i="8"/>
  <c r="AR122" i="8"/>
  <c r="AR263" i="8"/>
  <c r="AR269" i="8"/>
  <c r="AR188" i="8"/>
  <c r="AR193" i="8"/>
  <c r="AR199" i="8"/>
  <c r="AR114" i="8"/>
  <c r="AR205" i="8"/>
  <c r="AR302" i="8"/>
  <c r="AR70" i="8"/>
  <c r="AR678" i="8"/>
  <c r="AR261" i="8"/>
  <c r="AR207" i="8"/>
  <c r="AR34" i="8"/>
  <c r="AR684" i="8"/>
  <c r="AR291" i="8"/>
  <c r="AR663" i="8"/>
  <c r="AR104" i="8"/>
  <c r="AR324" i="8"/>
  <c r="AR212" i="8"/>
  <c r="AR331" i="8"/>
  <c r="AR170" i="8"/>
  <c r="AR191" i="8"/>
  <c r="AR132" i="8"/>
  <c r="AR175" i="8"/>
  <c r="AR317" i="8"/>
  <c r="AR1015" i="8"/>
  <c r="AR11" i="8"/>
  <c r="AR319" i="8"/>
  <c r="AR181" i="8"/>
  <c r="AR240" i="8"/>
  <c r="AR169" i="8"/>
  <c r="AR326" i="8"/>
  <c r="AR16" i="8"/>
  <c r="AR328" i="8"/>
  <c r="AR386" i="8"/>
  <c r="AR370" i="8"/>
  <c r="AR382" i="8"/>
  <c r="AR369" i="8"/>
  <c r="AR267" i="8"/>
  <c r="AR296" i="8"/>
  <c r="AR532" i="8"/>
  <c r="AR395" i="8"/>
  <c r="AR391" i="8"/>
  <c r="AR235" i="8"/>
  <c r="AR208" i="8"/>
  <c r="AR322" i="8"/>
  <c r="AR381" i="8"/>
  <c r="AR990" i="8"/>
  <c r="AR404" i="8"/>
  <c r="AR1200" i="8"/>
  <c r="AR1120" i="8"/>
  <c r="AR1074" i="8"/>
  <c r="AR218" i="8"/>
  <c r="AR417" i="8"/>
  <c r="AR131" i="8"/>
  <c r="AR17" i="8"/>
  <c r="AR411" i="8"/>
  <c r="AR426" i="8"/>
  <c r="AR418" i="8"/>
  <c r="AR253" i="8"/>
  <c r="AR427" i="8"/>
  <c r="AR422" i="8"/>
  <c r="AR436" i="8"/>
  <c r="AR443" i="8"/>
  <c r="AR428" i="8"/>
  <c r="AR445" i="8"/>
  <c r="AR442" i="8"/>
  <c r="AR1061" i="8"/>
  <c r="AR452" i="8"/>
  <c r="AR451" i="8"/>
  <c r="AR434" i="8"/>
  <c r="AR464" i="8"/>
  <c r="AR120" i="8"/>
  <c r="AR480" i="8"/>
  <c r="AR816" i="8"/>
  <c r="AR465" i="8"/>
  <c r="AR396" i="8"/>
  <c r="AR439" i="8"/>
  <c r="AR457" i="8"/>
  <c r="AR469" i="8"/>
  <c r="AR479" i="8"/>
  <c r="AR474" i="8"/>
  <c r="AR476" i="8"/>
  <c r="AR482" i="8"/>
  <c r="AR251" i="8"/>
  <c r="AR492" i="8"/>
  <c r="AR483" i="8"/>
  <c r="AR1179" i="8"/>
  <c r="AR455" i="8"/>
  <c r="AR262" i="8"/>
  <c r="AR475" i="8"/>
  <c r="AR488" i="8"/>
  <c r="AR502" i="8"/>
  <c r="AR160" i="8"/>
  <c r="AR106" i="8"/>
  <c r="AR446" i="8"/>
  <c r="AR505" i="8"/>
  <c r="AR489" i="8"/>
  <c r="AR552" i="8"/>
  <c r="AR393" i="8"/>
  <c r="AR468" i="8"/>
  <c r="AR518" i="8"/>
  <c r="AR431" i="8"/>
  <c r="AR761" i="8"/>
  <c r="AR1069" i="8"/>
  <c r="AR255" i="8"/>
  <c r="AR305" i="8"/>
  <c r="AR544" i="8"/>
  <c r="AR548" i="8"/>
  <c r="AR71" i="8"/>
  <c r="AR546" i="8"/>
  <c r="AR555" i="8"/>
  <c r="AR127" i="8"/>
  <c r="AR454" i="8"/>
  <c r="AR549" i="8"/>
  <c r="AR551" i="8"/>
  <c r="AR583" i="8"/>
  <c r="AR1001" i="8"/>
  <c r="AR530" i="8"/>
  <c r="AR298" i="8"/>
  <c r="AR217" i="8"/>
  <c r="AR573" i="8"/>
  <c r="AR567" i="8"/>
  <c r="AR561" i="8"/>
  <c r="AR585" i="8"/>
  <c r="AR575" i="8"/>
  <c r="AR875" i="8"/>
  <c r="AR238" i="8"/>
  <c r="AR493" i="8"/>
  <c r="AR587" i="8"/>
  <c r="AR159" i="8"/>
  <c r="AR521" i="8"/>
  <c r="AR134" i="8"/>
  <c r="AR563" i="8"/>
  <c r="AR851" i="8"/>
  <c r="AR593" i="8"/>
  <c r="AR539" i="8"/>
  <c r="AR612" i="8"/>
  <c r="AR449" i="8"/>
  <c r="AR615" i="8"/>
  <c r="AR605" i="8"/>
  <c r="AR300" i="8"/>
  <c r="AR611" i="8"/>
  <c r="AR310" i="8"/>
  <c r="AR622" i="8"/>
  <c r="AR876" i="8"/>
  <c r="AR565" i="8"/>
  <c r="AR463" i="8"/>
  <c r="AR533" i="8"/>
  <c r="AR588" i="8"/>
  <c r="AR441" i="8"/>
  <c r="AR621" i="8"/>
  <c r="AR628" i="8"/>
  <c r="AR626" i="8"/>
  <c r="AR495" i="8"/>
  <c r="AR496" i="8"/>
  <c r="AR354" i="8"/>
  <c r="AR633" i="8"/>
  <c r="AR634" i="8"/>
  <c r="AR537" i="8"/>
  <c r="AR534" i="8"/>
  <c r="AR635" i="8"/>
  <c r="AR525" i="8"/>
  <c r="AR266" i="8"/>
  <c r="AR642" i="8"/>
  <c r="AR494" i="8"/>
  <c r="AR646" i="8"/>
  <c r="AR639" i="8"/>
  <c r="AR42" i="8"/>
  <c r="AR879" i="8"/>
  <c r="AR650" i="8"/>
  <c r="AR647" i="8"/>
  <c r="AR669" i="8"/>
  <c r="AR595" i="8"/>
  <c r="AR569" i="8"/>
  <c r="AR421" i="8"/>
  <c r="AR538" i="8"/>
  <c r="AR676" i="8"/>
  <c r="AR674" i="8"/>
  <c r="AR680" i="8"/>
  <c r="AR640" i="8"/>
  <c r="AR511" i="8"/>
  <c r="AR220" i="8"/>
  <c r="AR644" i="8"/>
  <c r="AR631" i="8"/>
  <c r="AR687" i="8"/>
  <c r="AR448" i="8"/>
  <c r="AR614" i="8"/>
  <c r="AR591" i="8"/>
  <c r="AR582" i="8"/>
  <c r="AR568" i="8"/>
  <c r="AR342" i="8"/>
  <c r="AR531" i="8"/>
  <c r="AR679" i="8"/>
  <c r="AR682" i="8"/>
  <c r="AR683" i="8"/>
  <c r="AR653" i="8"/>
  <c r="AR654" i="8"/>
  <c r="AR692" i="8"/>
  <c r="AR576" i="8"/>
  <c r="AR710" i="8"/>
  <c r="AR577" i="8"/>
  <c r="AR722" i="8"/>
  <c r="AR721" i="8"/>
  <c r="AR702" i="8"/>
  <c r="AR438" i="8"/>
  <c r="AR163" i="8"/>
  <c r="AR641" i="8"/>
  <c r="AR728" i="8"/>
  <c r="AR739" i="8"/>
  <c r="AR28" i="8"/>
  <c r="AR701" i="8"/>
  <c r="AR378" i="8"/>
  <c r="AR586" i="8"/>
  <c r="AR734" i="8"/>
  <c r="AR652" i="8"/>
  <c r="AR32" i="8"/>
  <c r="AR649" i="8"/>
  <c r="AR744" i="8"/>
  <c r="AR765" i="8"/>
  <c r="AR754" i="8"/>
  <c r="AR490" i="8"/>
  <c r="AR470" i="8"/>
  <c r="AR758" i="8"/>
  <c r="AR750" i="8"/>
  <c r="AR766" i="8"/>
  <c r="AR753" i="8"/>
  <c r="AR206" i="8"/>
  <c r="AR900" i="8"/>
  <c r="AR762" i="8"/>
  <c r="AR26" i="8"/>
  <c r="AR757" i="8"/>
  <c r="AR619" i="8"/>
  <c r="AR756" i="8"/>
  <c r="AR791" i="8"/>
  <c r="AR741" i="8"/>
  <c r="AR795" i="8"/>
  <c r="AR785" i="8"/>
  <c r="AR796" i="8"/>
  <c r="AR13" i="8"/>
  <c r="AR764" i="8"/>
  <c r="AR801" i="8"/>
  <c r="AR723" i="8"/>
  <c r="AR462" i="8"/>
  <c r="AR777" i="8"/>
  <c r="AR69" i="8"/>
  <c r="AR759" i="8"/>
  <c r="AR800" i="8"/>
  <c r="AR804" i="8"/>
  <c r="AR760" i="8"/>
  <c r="AR799" i="8"/>
  <c r="AR727" i="8"/>
  <c r="AR695" i="8"/>
  <c r="AR671" i="8"/>
  <c r="AR811" i="8"/>
  <c r="AR355" i="8"/>
  <c r="AR833" i="8"/>
  <c r="AR403" i="8"/>
  <c r="AR837" i="8"/>
  <c r="AR736" i="8"/>
  <c r="AR1095" i="8"/>
  <c r="AR408" i="8"/>
  <c r="AR830" i="8"/>
  <c r="AR838" i="8"/>
  <c r="AR844" i="8"/>
  <c r="AR835" i="8"/>
  <c r="AR834" i="8"/>
  <c r="AR784" i="8"/>
  <c r="AR822" i="8"/>
  <c r="AR769" i="8"/>
  <c r="AR1090" i="8"/>
  <c r="AR853" i="8"/>
  <c r="AR850" i="8"/>
  <c r="AR847" i="8"/>
  <c r="AR581" i="8"/>
  <c r="AR854" i="8"/>
  <c r="AR743" i="8"/>
  <c r="AR864" i="8"/>
  <c r="AR808" i="8"/>
  <c r="AR798" i="8"/>
  <c r="AR866" i="8"/>
  <c r="AR1147" i="8"/>
  <c r="AR865" i="8"/>
  <c r="AR1195" i="8"/>
  <c r="AR848" i="8"/>
  <c r="AR852" i="8"/>
  <c r="AR884" i="8"/>
  <c r="AR888" i="8"/>
  <c r="AR903" i="8"/>
  <c r="AR901" i="8"/>
  <c r="AR898" i="8"/>
  <c r="AR910" i="8"/>
  <c r="AR899" i="8"/>
  <c r="AR905" i="8"/>
  <c r="AR603" i="8"/>
  <c r="AR709" i="8"/>
  <c r="AR620" i="8"/>
  <c r="AR788" i="8"/>
  <c r="AR790" i="8"/>
  <c r="AR894" i="8"/>
  <c r="AR781" i="8"/>
  <c r="AR839" i="8"/>
  <c r="AR3" i="8"/>
  <c r="AR935" i="8"/>
  <c r="AR941" i="8"/>
  <c r="AR977" i="8"/>
  <c r="AR371" i="8"/>
  <c r="AR877" i="8"/>
  <c r="AR951" i="8"/>
  <c r="AR372" i="8"/>
  <c r="AR938" i="8"/>
  <c r="AR989" i="8"/>
  <c r="AR869" i="8"/>
  <c r="AR882" i="8"/>
  <c r="AR992" i="8"/>
  <c r="AR815" i="8"/>
  <c r="AR889" i="8"/>
  <c r="AR1003" i="8"/>
  <c r="AR979" i="8"/>
  <c r="AR1005" i="8"/>
  <c r="AR843" i="8"/>
  <c r="AR953" i="8"/>
  <c r="AR911" i="8"/>
  <c r="AR1007" i="8"/>
  <c r="AR1040" i="8"/>
  <c r="AR751" i="8"/>
  <c r="AR1018" i="8"/>
  <c r="AR1057" i="8"/>
  <c r="AR1030" i="8"/>
  <c r="AR1031" i="8"/>
  <c r="AR1032" i="8"/>
  <c r="AR1029" i="8"/>
  <c r="AR364" i="8"/>
  <c r="AR1071" i="8"/>
  <c r="AR987" i="8"/>
  <c r="AR1060" i="8"/>
  <c r="AR932" i="8"/>
  <c r="AR924" i="8"/>
  <c r="AR897" i="8"/>
  <c r="AR1028" i="8"/>
  <c r="AR1034" i="8"/>
  <c r="AR1058" i="8"/>
  <c r="AR1064" i="8"/>
  <c r="AR1066" i="8"/>
  <c r="AR776" i="8"/>
  <c r="AR580" i="8"/>
  <c r="AR986" i="8"/>
  <c r="AR78" i="8"/>
  <c r="AR794" i="8"/>
  <c r="AR1017" i="8"/>
  <c r="AR1036" i="8"/>
  <c r="AR925" i="8"/>
  <c r="AR579" i="8"/>
  <c r="AR1077" i="8"/>
  <c r="AR1075" i="8"/>
  <c r="AR596" i="8"/>
  <c r="AR1033" i="8"/>
  <c r="AR1072" i="8"/>
  <c r="AR887" i="8"/>
  <c r="AR735" i="8"/>
  <c r="AR912" i="8"/>
  <c r="AR1091" i="8"/>
  <c r="AR892" i="8"/>
  <c r="AR1096" i="8"/>
  <c r="AR1107" i="8"/>
  <c r="AR855" i="8"/>
  <c r="AR1002" i="8"/>
  <c r="AR1087" i="8"/>
  <c r="AR792" i="8"/>
  <c r="AR1092" i="8"/>
  <c r="AR1100" i="8"/>
  <c r="AR1108" i="8"/>
  <c r="AR1094" i="8"/>
  <c r="AR383" i="8"/>
  <c r="AR862" i="8"/>
  <c r="AR1106" i="8"/>
  <c r="AR1112" i="8"/>
  <c r="AR1115" i="8"/>
  <c r="AR1128" i="8"/>
  <c r="AR1004" i="8"/>
  <c r="AR949" i="8"/>
  <c r="AR1119" i="8"/>
  <c r="AR1121" i="8"/>
  <c r="AR907" i="8"/>
  <c r="AR1124" i="8"/>
  <c r="AR1113" i="8"/>
  <c r="AR1135" i="8"/>
  <c r="AR348" i="8"/>
  <c r="AR553" i="8"/>
  <c r="AR809" i="8"/>
  <c r="AR878" i="8"/>
  <c r="AR1099" i="8"/>
  <c r="AR111" i="8"/>
  <c r="AR1139" i="8"/>
  <c r="AR1141" i="8"/>
  <c r="AR486" i="8"/>
  <c r="AR517" i="8"/>
  <c r="AR1146" i="8"/>
  <c r="AR204" i="8"/>
  <c r="AR1142" i="8"/>
  <c r="AR1151" i="8"/>
  <c r="AR1073" i="8"/>
  <c r="AR1098" i="8"/>
  <c r="AR1104" i="8"/>
  <c r="AR1067" i="8"/>
  <c r="AR1086" i="8"/>
  <c r="AR1153" i="8"/>
  <c r="AR1161" i="8"/>
  <c r="AR423" i="8"/>
  <c r="AR1167" i="8"/>
  <c r="AR1070" i="8"/>
  <c r="AR1182" i="8"/>
  <c r="AR1183" i="8"/>
  <c r="AR1160" i="8"/>
  <c r="AR1162" i="8"/>
  <c r="AR1178" i="8"/>
  <c r="AR1194" i="8"/>
  <c r="AR820" i="8"/>
  <c r="AR819" i="8"/>
  <c r="AR1184" i="8"/>
  <c r="AR1131" i="8"/>
  <c r="AR36" i="8"/>
  <c r="AR1186" i="8"/>
  <c r="AR1185" i="8"/>
  <c r="AR1123" i="8"/>
  <c r="AR1192" i="8"/>
  <c r="AR1207" i="8"/>
  <c r="AR823" i="8"/>
  <c r="AR1125" i="8"/>
  <c r="AR1111" i="8"/>
  <c r="AR849" i="8"/>
  <c r="AR1210" i="8"/>
  <c r="AR824" i="8"/>
  <c r="AR1148" i="8"/>
  <c r="AR1209" i="8"/>
  <c r="AR1206" i="8"/>
  <c r="AR1199" i="8"/>
  <c r="AR988" i="8"/>
  <c r="AR1215" i="8"/>
  <c r="AR1172" i="8"/>
  <c r="AR1219" i="8"/>
  <c r="AQ3" i="8"/>
  <c r="AQ1120" i="8"/>
  <c r="AQ5" i="8"/>
  <c r="AQ6" i="8"/>
  <c r="AQ7" i="8"/>
  <c r="AQ8" i="8"/>
  <c r="AQ9" i="8"/>
  <c r="AQ10" i="8"/>
  <c r="AQ11" i="8"/>
  <c r="AQ12" i="8"/>
  <c r="AQ13" i="8"/>
  <c r="AQ14" i="8"/>
  <c r="AQ15" i="8"/>
  <c r="AQ36" i="8"/>
  <c r="AQ42" i="8"/>
  <c r="AQ18" i="8"/>
  <c r="AQ19" i="8"/>
  <c r="AQ20" i="8"/>
  <c r="AQ21" i="8"/>
  <c r="AQ22" i="8"/>
  <c r="AQ23" i="8"/>
  <c r="AQ58" i="8"/>
  <c r="AQ25" i="8"/>
  <c r="AQ26" i="8"/>
  <c r="AQ27" i="8"/>
  <c r="AQ28" i="8"/>
  <c r="AQ29" i="8"/>
  <c r="AQ69" i="8"/>
  <c r="AQ31" i="8"/>
  <c r="AQ32" i="8"/>
  <c r="AQ33" i="8"/>
  <c r="AQ34" i="8"/>
  <c r="AQ35" i="8"/>
  <c r="AQ96" i="8"/>
  <c r="AQ37" i="8"/>
  <c r="AQ38" i="8"/>
  <c r="AQ39" i="8"/>
  <c r="AQ40" i="8"/>
  <c r="AQ41" i="8"/>
  <c r="AQ107" i="8"/>
  <c r="AQ43" i="8"/>
  <c r="AQ44" i="8"/>
  <c r="AQ45" i="8"/>
  <c r="AQ46" i="8"/>
  <c r="AQ47" i="8"/>
  <c r="AQ48" i="8"/>
  <c r="AQ49" i="8"/>
  <c r="AQ50" i="8"/>
  <c r="AQ51" i="8"/>
  <c r="AQ52" i="8"/>
  <c r="AQ53" i="8"/>
  <c r="AQ54" i="8"/>
  <c r="AQ55" i="8"/>
  <c r="AQ56" i="8"/>
  <c r="AQ57" i="8"/>
  <c r="AQ876" i="8"/>
  <c r="AQ59" i="8"/>
  <c r="AQ60" i="8"/>
  <c r="AQ61" i="8"/>
  <c r="AQ62" i="8"/>
  <c r="AQ63" i="8"/>
  <c r="AQ64" i="8"/>
  <c r="AQ65" i="8"/>
  <c r="AQ66" i="8"/>
  <c r="AQ67" i="8"/>
  <c r="AQ68" i="8"/>
  <c r="AQ16" i="8"/>
  <c r="AQ70" i="8"/>
  <c r="AQ71" i="8"/>
  <c r="AQ72" i="8"/>
  <c r="AQ73" i="8"/>
  <c r="AQ74" i="8"/>
  <c r="AQ75" i="8"/>
  <c r="AQ76" i="8"/>
  <c r="AQ77" i="8"/>
  <c r="AQ78" i="8"/>
  <c r="AQ79" i="8"/>
  <c r="AQ80" i="8"/>
  <c r="AQ81" i="8"/>
  <c r="AQ82" i="8"/>
  <c r="AQ83" i="8"/>
  <c r="AQ84" i="8"/>
  <c r="AQ85" i="8"/>
  <c r="AQ86" i="8"/>
  <c r="AQ87" i="8"/>
  <c r="AQ88" i="8"/>
  <c r="AQ89" i="8"/>
  <c r="AQ90" i="8"/>
  <c r="AQ91" i="8"/>
  <c r="AQ92" i="8"/>
  <c r="AQ93" i="8"/>
  <c r="AQ94" i="8"/>
  <c r="AQ95" i="8"/>
  <c r="AQ4" i="8"/>
  <c r="AQ97" i="8"/>
  <c r="AQ98" i="8"/>
  <c r="AQ99" i="8"/>
  <c r="AQ100" i="8"/>
  <c r="AQ101" i="8"/>
  <c r="AQ102" i="8"/>
  <c r="AQ103" i="8"/>
  <c r="AQ104" i="8"/>
  <c r="AQ105" i="8"/>
  <c r="AQ106" i="8"/>
  <c r="AQ1211" i="8"/>
  <c r="AQ108" i="8"/>
  <c r="AQ109" i="8"/>
  <c r="AQ110" i="8"/>
  <c r="AQ111" i="8"/>
  <c r="AQ112" i="8"/>
  <c r="AQ113" i="8"/>
  <c r="AQ1095" i="8"/>
  <c r="AQ115" i="8"/>
  <c r="AQ116" i="8"/>
  <c r="AQ117" i="8"/>
  <c r="AQ118" i="8"/>
  <c r="AQ119" i="8"/>
  <c r="AQ120" i="8"/>
  <c r="AQ121" i="8"/>
  <c r="AQ122" i="8"/>
  <c r="AQ123" i="8"/>
  <c r="AQ124" i="8"/>
  <c r="AQ125" i="8"/>
  <c r="AQ126" i="8"/>
  <c r="AQ127" i="8"/>
  <c r="AQ128" i="8"/>
  <c r="AQ129" i="8"/>
  <c r="AQ130" i="8"/>
  <c r="AQ131" i="8"/>
  <c r="AQ132" i="8"/>
  <c r="AQ133" i="8"/>
  <c r="AQ134" i="8"/>
  <c r="AQ135" i="8"/>
  <c r="AQ136" i="8"/>
  <c r="AQ137" i="8"/>
  <c r="AQ138" i="8"/>
  <c r="AQ139" i="8"/>
  <c r="AQ140" i="8"/>
  <c r="AQ141" i="8"/>
  <c r="AQ142" i="8"/>
  <c r="AQ143" i="8"/>
  <c r="AQ144" i="8"/>
  <c r="AQ145" i="8"/>
  <c r="AQ146" i="8"/>
  <c r="AQ147" i="8"/>
  <c r="AQ148" i="8"/>
  <c r="AQ149" i="8"/>
  <c r="AQ150" i="8"/>
  <c r="AQ151" i="8"/>
  <c r="AQ152" i="8"/>
  <c r="AQ153" i="8"/>
  <c r="AQ154" i="8"/>
  <c r="AQ155" i="8"/>
  <c r="AQ156" i="8"/>
  <c r="AQ157" i="8"/>
  <c r="AQ158" i="8"/>
  <c r="AQ159" i="8"/>
  <c r="AQ160" i="8"/>
  <c r="AQ161" i="8"/>
  <c r="AQ162" i="8"/>
  <c r="AQ163" i="8"/>
  <c r="AQ164" i="8"/>
  <c r="AQ165" i="8"/>
  <c r="AQ166" i="8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24" i="8"/>
  <c r="AQ180" i="8"/>
  <c r="AQ181" i="8"/>
  <c r="AQ182" i="8"/>
  <c r="AQ183" i="8"/>
  <c r="AQ184" i="8"/>
  <c r="AQ185" i="8"/>
  <c r="AQ186" i="8"/>
  <c r="AQ187" i="8"/>
  <c r="AQ188" i="8"/>
  <c r="AQ189" i="8"/>
  <c r="AQ190" i="8"/>
  <c r="AQ191" i="8"/>
  <c r="AQ192" i="8"/>
  <c r="AQ193" i="8"/>
  <c r="AQ194" i="8"/>
  <c r="AQ195" i="8"/>
  <c r="AQ196" i="8"/>
  <c r="AQ197" i="8"/>
  <c r="AQ198" i="8"/>
  <c r="AQ199" i="8"/>
  <c r="AQ200" i="8"/>
  <c r="AQ201" i="8"/>
  <c r="AQ202" i="8"/>
  <c r="AQ203" i="8"/>
  <c r="AQ114" i="8"/>
  <c r="AQ205" i="8"/>
  <c r="AQ206" i="8"/>
  <c r="AQ207" i="8"/>
  <c r="AQ179" i="8"/>
  <c r="AQ209" i="8"/>
  <c r="AQ210" i="8"/>
  <c r="AQ211" i="8"/>
  <c r="AQ212" i="8"/>
  <c r="AQ213" i="8"/>
  <c r="AQ214" i="8"/>
  <c r="AQ215" i="8"/>
  <c r="AQ216" i="8"/>
  <c r="AQ204" i="8"/>
  <c r="AQ218" i="8"/>
  <c r="AQ219" i="8"/>
  <c r="AQ220" i="8"/>
  <c r="AQ221" i="8"/>
  <c r="AQ222" i="8"/>
  <c r="AQ223" i="8"/>
  <c r="AQ224" i="8"/>
  <c r="AQ225" i="8"/>
  <c r="AQ226" i="8"/>
  <c r="AQ227" i="8"/>
  <c r="AQ228" i="8"/>
  <c r="AQ229" i="8"/>
  <c r="AQ230" i="8"/>
  <c r="AQ231" i="8"/>
  <c r="AQ232" i="8"/>
  <c r="AQ233" i="8"/>
  <c r="AQ234" i="8"/>
  <c r="AQ235" i="8"/>
  <c r="AQ236" i="8"/>
  <c r="AQ237" i="8"/>
  <c r="AQ238" i="8"/>
  <c r="AQ239" i="8"/>
  <c r="AQ240" i="8"/>
  <c r="AQ241" i="8"/>
  <c r="AQ242" i="8"/>
  <c r="AQ243" i="8"/>
  <c r="AQ244" i="8"/>
  <c r="AQ245" i="8"/>
  <c r="AQ246" i="8"/>
  <c r="AQ247" i="8"/>
  <c r="AQ248" i="8"/>
  <c r="AQ249" i="8"/>
  <c r="AQ250" i="8"/>
  <c r="AQ251" i="8"/>
  <c r="AQ252" i="8"/>
  <c r="AQ253" i="8"/>
  <c r="AQ254" i="8"/>
  <c r="AQ255" i="8"/>
  <c r="AQ256" i="8"/>
  <c r="AQ257" i="8"/>
  <c r="AQ258" i="8"/>
  <c r="AQ259" i="8"/>
  <c r="AQ260" i="8"/>
  <c r="AQ261" i="8"/>
  <c r="AQ262" i="8"/>
  <c r="AQ263" i="8"/>
  <c r="AQ264" i="8"/>
  <c r="AQ265" i="8"/>
  <c r="AQ266" i="8"/>
  <c r="AQ267" i="8"/>
  <c r="AQ268" i="8"/>
  <c r="AQ269" i="8"/>
  <c r="AQ270" i="8"/>
  <c r="AQ271" i="8"/>
  <c r="AQ272" i="8"/>
  <c r="AQ273" i="8"/>
  <c r="AQ274" i="8"/>
  <c r="AQ275" i="8"/>
  <c r="AQ276" i="8"/>
  <c r="AQ277" i="8"/>
  <c r="AQ278" i="8"/>
  <c r="AQ279" i="8"/>
  <c r="AQ280" i="8"/>
  <c r="AQ281" i="8"/>
  <c r="AQ282" i="8"/>
  <c r="AQ283" i="8"/>
  <c r="AQ284" i="8"/>
  <c r="AQ285" i="8"/>
  <c r="AQ286" i="8"/>
  <c r="AQ287" i="8"/>
  <c r="AQ288" i="8"/>
  <c r="AQ289" i="8"/>
  <c r="AQ290" i="8"/>
  <c r="AQ291" i="8"/>
  <c r="AQ292" i="8"/>
  <c r="AQ293" i="8"/>
  <c r="AQ294" i="8"/>
  <c r="AQ295" i="8"/>
  <c r="AQ296" i="8"/>
  <c r="AQ297" i="8"/>
  <c r="AQ208" i="8"/>
  <c r="AQ299" i="8"/>
  <c r="AQ879" i="8"/>
  <c r="AQ301" i="8"/>
  <c r="AQ302" i="8"/>
  <c r="AQ303" i="8"/>
  <c r="AQ304" i="8"/>
  <c r="AQ305" i="8"/>
  <c r="AQ306" i="8"/>
  <c r="AQ307" i="8"/>
  <c r="AQ308" i="8"/>
  <c r="AQ309" i="8"/>
  <c r="AQ1033" i="8"/>
  <c r="AQ311" i="8"/>
  <c r="AQ312" i="8"/>
  <c r="AQ313" i="8"/>
  <c r="AQ314" i="8"/>
  <c r="AQ315" i="8"/>
  <c r="AQ316" i="8"/>
  <c r="AQ317" i="8"/>
  <c r="AQ318" i="8"/>
  <c r="AQ319" i="8"/>
  <c r="AQ320" i="8"/>
  <c r="AQ321" i="8"/>
  <c r="AQ322" i="8"/>
  <c r="AQ323" i="8"/>
  <c r="AQ324" i="8"/>
  <c r="AQ325" i="8"/>
  <c r="AQ326" i="8"/>
  <c r="AQ327" i="8"/>
  <c r="AQ328" i="8"/>
  <c r="AQ329" i="8"/>
  <c r="AQ330" i="8"/>
  <c r="AQ331" i="8"/>
  <c r="AQ332" i="8"/>
  <c r="AQ333" i="8"/>
  <c r="AQ334" i="8"/>
  <c r="AQ335" i="8"/>
  <c r="AQ336" i="8"/>
  <c r="AQ337" i="8"/>
  <c r="AQ338" i="8"/>
  <c r="AQ339" i="8"/>
  <c r="AQ340" i="8"/>
  <c r="AQ341" i="8"/>
  <c r="AQ1128" i="8"/>
  <c r="AQ343" i="8"/>
  <c r="AQ344" i="8"/>
  <c r="AQ345" i="8"/>
  <c r="AQ346" i="8"/>
  <c r="AQ347" i="8"/>
  <c r="AQ348" i="8"/>
  <c r="AQ349" i="8"/>
  <c r="AQ350" i="8"/>
  <c r="AQ351" i="8"/>
  <c r="AQ904" i="8"/>
  <c r="AQ353" i="8"/>
  <c r="AQ1195" i="8"/>
  <c r="AQ17" i="8"/>
  <c r="AQ356" i="8"/>
  <c r="AQ357" i="8"/>
  <c r="AQ358" i="8"/>
  <c r="AQ359" i="8"/>
  <c r="AQ360" i="8"/>
  <c r="AQ361" i="8"/>
  <c r="AQ362" i="8"/>
  <c r="AQ363" i="8"/>
  <c r="AQ1150" i="8"/>
  <c r="AQ365" i="8"/>
  <c r="AQ366" i="8"/>
  <c r="AQ367" i="8"/>
  <c r="AQ368" i="8"/>
  <c r="AQ369" i="8"/>
  <c r="AQ370" i="8"/>
  <c r="AQ877" i="8"/>
  <c r="AQ1074" i="8"/>
  <c r="AQ1200" i="8"/>
  <c r="AQ374" i="8"/>
  <c r="AQ375" i="8"/>
  <c r="AQ376" i="8"/>
  <c r="AQ377" i="8"/>
  <c r="AQ1090" i="8"/>
  <c r="AQ840" i="8"/>
  <c r="AQ380" i="8"/>
  <c r="AQ381" i="8"/>
  <c r="AQ382" i="8"/>
  <c r="AQ383" i="8"/>
  <c r="AQ384" i="8"/>
  <c r="AQ385" i="8"/>
  <c r="AQ386" i="8"/>
  <c r="AQ387" i="8"/>
  <c r="AQ388" i="8"/>
  <c r="AQ389" i="8"/>
  <c r="AQ390" i="8"/>
  <c r="AQ391" i="8"/>
  <c r="AQ392" i="8"/>
  <c r="AQ393" i="8"/>
  <c r="AQ394" i="8"/>
  <c r="AQ395" i="8"/>
  <c r="AQ396" i="8"/>
  <c r="AQ397" i="8"/>
  <c r="AQ398" i="8"/>
  <c r="AQ399" i="8"/>
  <c r="AQ400" i="8"/>
  <c r="AQ401" i="8"/>
  <c r="AQ402" i="8"/>
  <c r="AQ403" i="8"/>
  <c r="AQ404" i="8"/>
  <c r="AQ405" i="8"/>
  <c r="AQ406" i="8"/>
  <c r="AQ407" i="8"/>
  <c r="AQ408" i="8"/>
  <c r="AQ409" i="8"/>
  <c r="AQ410" i="8"/>
  <c r="AQ411" i="8"/>
  <c r="AQ412" i="8"/>
  <c r="AQ413" i="8"/>
  <c r="AQ414" i="8"/>
  <c r="AQ415" i="8"/>
  <c r="AQ416" i="8"/>
  <c r="AQ417" i="8"/>
  <c r="AQ418" i="8"/>
  <c r="AQ419" i="8"/>
  <c r="AQ420" i="8"/>
  <c r="AQ421" i="8"/>
  <c r="AQ422" i="8"/>
  <c r="AQ1144" i="8"/>
  <c r="AQ424" i="8"/>
  <c r="AQ425" i="8"/>
  <c r="AQ426" i="8"/>
  <c r="AQ427" i="8"/>
  <c r="AQ428" i="8"/>
  <c r="AQ908" i="8"/>
  <c r="AQ430" i="8"/>
  <c r="AQ431" i="8"/>
  <c r="AQ432" i="8"/>
  <c r="AQ433" i="8"/>
  <c r="AQ434" i="8"/>
  <c r="AQ435" i="8"/>
  <c r="AQ436" i="8"/>
  <c r="AQ437" i="8"/>
  <c r="AQ438" i="8"/>
  <c r="AQ439" i="8"/>
  <c r="AQ440" i="8"/>
  <c r="AQ441" i="8"/>
  <c r="AQ442" i="8"/>
  <c r="AQ443" i="8"/>
  <c r="AQ444" i="8"/>
  <c r="AQ445" i="8"/>
  <c r="AQ446" i="8"/>
  <c r="AQ447" i="8"/>
  <c r="AQ448" i="8"/>
  <c r="AQ449" i="8"/>
  <c r="AQ450" i="8"/>
  <c r="AQ451" i="8"/>
  <c r="AQ452" i="8"/>
  <c r="AQ453" i="8"/>
  <c r="AQ454" i="8"/>
  <c r="AQ455" i="8"/>
  <c r="AQ456" i="8"/>
  <c r="AQ457" i="8"/>
  <c r="AQ458" i="8"/>
  <c r="AQ459" i="8"/>
  <c r="AQ460" i="8"/>
  <c r="AQ461" i="8"/>
  <c r="AQ462" i="8"/>
  <c r="AQ463" i="8"/>
  <c r="AQ464" i="8"/>
  <c r="AQ465" i="8"/>
  <c r="AQ466" i="8"/>
  <c r="AQ467" i="8"/>
  <c r="AQ468" i="8"/>
  <c r="AQ469" i="8"/>
  <c r="AQ470" i="8"/>
  <c r="AQ471" i="8"/>
  <c r="AQ472" i="8"/>
  <c r="AQ473" i="8"/>
  <c r="AQ474" i="8"/>
  <c r="AQ475" i="8"/>
  <c r="AQ476" i="8"/>
  <c r="AQ477" i="8"/>
  <c r="AQ478" i="8"/>
  <c r="AQ479" i="8"/>
  <c r="AQ480" i="8"/>
  <c r="AQ481" i="8"/>
  <c r="AQ482" i="8"/>
  <c r="AQ483" i="8"/>
  <c r="AQ484" i="8"/>
  <c r="AQ485" i="8"/>
  <c r="AQ953" i="8"/>
  <c r="AQ487" i="8"/>
  <c r="AQ488" i="8"/>
  <c r="AQ489" i="8"/>
  <c r="AQ490" i="8"/>
  <c r="AQ491" i="8"/>
  <c r="AQ492" i="8"/>
  <c r="AQ493" i="8"/>
  <c r="AQ494" i="8"/>
  <c r="AQ495" i="8"/>
  <c r="AQ496" i="8"/>
  <c r="AQ497" i="8"/>
  <c r="AQ498" i="8"/>
  <c r="AQ499" i="8"/>
  <c r="AQ500" i="8"/>
  <c r="AQ501" i="8"/>
  <c r="AQ502" i="8"/>
  <c r="AQ503" i="8"/>
  <c r="AQ504" i="8"/>
  <c r="AQ505" i="8"/>
  <c r="AQ506" i="8"/>
  <c r="AQ507" i="8"/>
  <c r="AQ508" i="8"/>
  <c r="AQ509" i="8"/>
  <c r="AQ510" i="8"/>
  <c r="AQ511" i="8"/>
  <c r="AQ512" i="8"/>
  <c r="AQ513" i="8"/>
  <c r="AQ514" i="8"/>
  <c r="AQ515" i="8"/>
  <c r="AQ217" i="8"/>
  <c r="AQ298" i="8"/>
  <c r="AQ518" i="8"/>
  <c r="AQ519" i="8"/>
  <c r="AQ520" i="8"/>
  <c r="AQ521" i="8"/>
  <c r="AQ522" i="8"/>
  <c r="AQ523" i="8"/>
  <c r="AQ524" i="8"/>
  <c r="AQ525" i="8"/>
  <c r="AQ526" i="8"/>
  <c r="AQ527" i="8"/>
  <c r="AQ528" i="8"/>
  <c r="AQ529" i="8"/>
  <c r="AQ530" i="8"/>
  <c r="AQ531" i="8"/>
  <c r="AQ532" i="8"/>
  <c r="AQ533" i="8"/>
  <c r="AQ534" i="8"/>
  <c r="AQ535" i="8"/>
  <c r="AQ536" i="8"/>
  <c r="AQ537" i="8"/>
  <c r="AQ538" i="8"/>
  <c r="AQ539" i="8"/>
  <c r="AQ540" i="8"/>
  <c r="AQ541" i="8"/>
  <c r="AQ542" i="8"/>
  <c r="AQ543" i="8"/>
  <c r="AQ544" i="8"/>
  <c r="AQ545" i="8"/>
  <c r="AQ546" i="8"/>
  <c r="AQ547" i="8"/>
  <c r="AQ548" i="8"/>
  <c r="AQ549" i="8"/>
  <c r="AQ550" i="8"/>
  <c r="AQ551" i="8"/>
  <c r="AQ300" i="8"/>
  <c r="AQ310" i="8"/>
  <c r="AQ554" i="8"/>
  <c r="AQ555" i="8"/>
  <c r="AQ556" i="8"/>
  <c r="AQ557" i="8"/>
  <c r="AQ558" i="8"/>
  <c r="AQ342" i="8"/>
  <c r="AQ560" i="8"/>
  <c r="AQ561" i="8"/>
  <c r="AQ562" i="8"/>
  <c r="AQ563" i="8"/>
  <c r="AQ564" i="8"/>
  <c r="AQ565" i="8"/>
  <c r="AQ566" i="8"/>
  <c r="AQ567" i="8"/>
  <c r="AQ568" i="8"/>
  <c r="AQ569" i="8"/>
  <c r="AQ570" i="8"/>
  <c r="AQ571" i="8"/>
  <c r="AQ572" i="8"/>
  <c r="AQ573" i="8"/>
  <c r="AQ574" i="8"/>
  <c r="AQ575" i="8"/>
  <c r="AQ576" i="8"/>
  <c r="AQ577" i="8"/>
  <c r="AQ578" i="8"/>
  <c r="AQ579" i="8"/>
  <c r="AQ580" i="8"/>
  <c r="AQ581" i="8"/>
  <c r="AQ582" i="8"/>
  <c r="AQ583" i="8"/>
  <c r="AQ584" i="8"/>
  <c r="AQ585" i="8"/>
  <c r="AQ586" i="8"/>
  <c r="AQ587" i="8"/>
  <c r="AQ588" i="8"/>
  <c r="AQ589" i="8"/>
  <c r="AQ590" i="8"/>
  <c r="AQ591" i="8"/>
  <c r="AQ592" i="8"/>
  <c r="AQ593" i="8"/>
  <c r="AQ594" i="8"/>
  <c r="AQ595" i="8"/>
  <c r="AQ352" i="8"/>
  <c r="AQ597" i="8"/>
  <c r="AQ598" i="8"/>
  <c r="AQ599" i="8"/>
  <c r="AQ600" i="8"/>
  <c r="AQ601" i="8"/>
  <c r="AQ602" i="8"/>
  <c r="AQ603" i="8"/>
  <c r="AQ604" i="8"/>
  <c r="AQ605" i="8"/>
  <c r="AQ606" i="8"/>
  <c r="AQ607" i="8"/>
  <c r="AQ608" i="8"/>
  <c r="AQ609" i="8"/>
  <c r="AQ610" i="8"/>
  <c r="AQ611" i="8"/>
  <c r="AQ612" i="8"/>
  <c r="AQ613" i="8"/>
  <c r="AQ614" i="8"/>
  <c r="AQ615" i="8"/>
  <c r="AQ616" i="8"/>
  <c r="AQ354" i="8"/>
  <c r="AQ618" i="8"/>
  <c r="AQ619" i="8"/>
  <c r="AQ620" i="8"/>
  <c r="AQ621" i="8"/>
  <c r="AQ622" i="8"/>
  <c r="AQ623" i="8"/>
  <c r="AQ624" i="8"/>
  <c r="AQ625" i="8"/>
  <c r="AQ626" i="8"/>
  <c r="AQ627" i="8"/>
  <c r="AQ628" i="8"/>
  <c r="AQ629" i="8"/>
  <c r="AQ630" i="8"/>
  <c r="AQ631" i="8"/>
  <c r="AQ632" i="8"/>
  <c r="AQ633" i="8"/>
  <c r="AQ634" i="8"/>
  <c r="AQ635" i="8"/>
  <c r="AQ636" i="8"/>
  <c r="AQ637" i="8"/>
  <c r="AQ638" i="8"/>
  <c r="AQ639" i="8"/>
  <c r="AQ640" i="8"/>
  <c r="AQ641" i="8"/>
  <c r="AQ642" i="8"/>
  <c r="AQ643" i="8"/>
  <c r="AQ644" i="8"/>
  <c r="AQ645" i="8"/>
  <c r="AQ646" i="8"/>
  <c r="AQ647" i="8"/>
  <c r="AQ648" i="8"/>
  <c r="AQ649" i="8"/>
  <c r="AQ650" i="8"/>
  <c r="AQ651" i="8"/>
  <c r="AQ652" i="8"/>
  <c r="AQ653" i="8"/>
  <c r="AQ654" i="8"/>
  <c r="AQ655" i="8"/>
  <c r="AQ656" i="8"/>
  <c r="AQ657" i="8"/>
  <c r="AQ658" i="8"/>
  <c r="AQ659" i="8"/>
  <c r="AQ660" i="8"/>
  <c r="AQ661" i="8"/>
  <c r="AQ662" i="8"/>
  <c r="AQ663" i="8"/>
  <c r="AQ664" i="8"/>
  <c r="AQ665" i="8"/>
  <c r="AQ666" i="8"/>
  <c r="AQ667" i="8"/>
  <c r="AQ668" i="8"/>
  <c r="AQ669" i="8"/>
  <c r="AQ670" i="8"/>
  <c r="AQ671" i="8"/>
  <c r="AQ672" i="8"/>
  <c r="AQ673" i="8"/>
  <c r="AQ674" i="8"/>
  <c r="AQ675" i="8"/>
  <c r="AQ676" i="8"/>
  <c r="AQ677" i="8"/>
  <c r="AQ678" i="8"/>
  <c r="AQ679" i="8"/>
  <c r="AQ680" i="8"/>
  <c r="AQ681" i="8"/>
  <c r="AQ682" i="8"/>
  <c r="AQ683" i="8"/>
  <c r="AQ684" i="8"/>
  <c r="AQ685" i="8"/>
  <c r="AQ686" i="8"/>
  <c r="AQ687" i="8"/>
  <c r="AQ688" i="8"/>
  <c r="AQ689" i="8"/>
  <c r="AQ690" i="8"/>
  <c r="AQ691" i="8"/>
  <c r="AQ692" i="8"/>
  <c r="AQ693" i="8"/>
  <c r="AQ694" i="8"/>
  <c r="AQ695" i="8"/>
  <c r="AQ696" i="8"/>
  <c r="AQ697" i="8"/>
  <c r="AQ698" i="8"/>
  <c r="AQ699" i="8"/>
  <c r="AQ700" i="8"/>
  <c r="AQ701" i="8"/>
  <c r="AQ702" i="8"/>
  <c r="AQ703" i="8"/>
  <c r="AQ704" i="8"/>
  <c r="AQ705" i="8"/>
  <c r="AQ706" i="8"/>
  <c r="AQ707" i="8"/>
  <c r="AQ708" i="8"/>
  <c r="AQ709" i="8"/>
  <c r="AQ710" i="8"/>
  <c r="AQ711" i="8"/>
  <c r="AQ712" i="8"/>
  <c r="AQ713" i="8"/>
  <c r="AQ714" i="8"/>
  <c r="AQ715" i="8"/>
  <c r="AQ716" i="8"/>
  <c r="AQ717" i="8"/>
  <c r="AQ718" i="8"/>
  <c r="AQ719" i="8"/>
  <c r="AQ720" i="8"/>
  <c r="AQ721" i="8"/>
  <c r="AQ722" i="8"/>
  <c r="AQ723" i="8"/>
  <c r="AQ724" i="8"/>
  <c r="AQ725" i="8"/>
  <c r="AQ726" i="8"/>
  <c r="AQ727" i="8"/>
  <c r="AQ728" i="8"/>
  <c r="AQ729" i="8"/>
  <c r="AQ730" i="8"/>
  <c r="AU730" i="8" s="1"/>
  <c r="AQ731" i="8"/>
  <c r="AQ732" i="8"/>
  <c r="AQ733" i="8"/>
  <c r="AQ734" i="8"/>
  <c r="AQ355" i="8"/>
  <c r="AQ736" i="8"/>
  <c r="AQ737" i="8"/>
  <c r="AQ738" i="8"/>
  <c r="AQ739" i="8"/>
  <c r="AQ740" i="8"/>
  <c r="AQ741" i="8"/>
  <c r="AQ742" i="8"/>
  <c r="AQ743" i="8"/>
  <c r="AQ744" i="8"/>
  <c r="AQ745" i="8"/>
  <c r="AQ746" i="8"/>
  <c r="AQ747" i="8"/>
  <c r="AQ364" i="8"/>
  <c r="AQ749" i="8"/>
  <c r="AQ750" i="8"/>
  <c r="AQ751" i="8"/>
  <c r="AQ752" i="8"/>
  <c r="AQ753" i="8"/>
  <c r="AQ754" i="8"/>
  <c r="AQ755" i="8"/>
  <c r="AQ756" i="8"/>
  <c r="AQ757" i="8"/>
  <c r="AQ758" i="8"/>
  <c r="AQ759" i="8"/>
  <c r="AQ760" i="8"/>
  <c r="AQ761" i="8"/>
  <c r="AQ762" i="8"/>
  <c r="AQ763" i="8"/>
  <c r="AQ764" i="8"/>
  <c r="AQ765" i="8"/>
  <c r="AQ766" i="8"/>
  <c r="AQ767" i="8"/>
  <c r="AQ768" i="8"/>
  <c r="AQ769" i="8"/>
  <c r="AQ770" i="8"/>
  <c r="AQ771" i="8"/>
  <c r="AQ772" i="8"/>
  <c r="AQ773" i="8"/>
  <c r="AQ774" i="8"/>
  <c r="AU774" i="8" s="1"/>
  <c r="AQ775" i="8"/>
  <c r="AQ776" i="8"/>
  <c r="AQ777" i="8"/>
  <c r="AQ778" i="8"/>
  <c r="AQ779" i="8"/>
  <c r="AQ780" i="8"/>
  <c r="AQ781" i="8"/>
  <c r="AQ782" i="8"/>
  <c r="AU782" i="8" s="1"/>
  <c r="AQ783" i="8"/>
  <c r="AQ784" i="8"/>
  <c r="AQ785" i="8"/>
  <c r="AQ786" i="8"/>
  <c r="AQ787" i="8"/>
  <c r="AQ788" i="8"/>
  <c r="AQ789" i="8"/>
  <c r="AQ790" i="8"/>
  <c r="AQ791" i="8"/>
  <c r="AQ792" i="8"/>
  <c r="AQ793" i="8"/>
  <c r="AQ794" i="8"/>
  <c r="AQ795" i="8"/>
  <c r="AQ796" i="8"/>
  <c r="AQ797" i="8"/>
  <c r="AQ798" i="8"/>
  <c r="AQ799" i="8"/>
  <c r="AQ800" i="8"/>
  <c r="AQ801" i="8"/>
  <c r="AQ802" i="8"/>
  <c r="AQ803" i="8"/>
  <c r="AQ804" i="8"/>
  <c r="AQ805" i="8"/>
  <c r="AQ806" i="8"/>
  <c r="AQ807" i="8"/>
  <c r="AQ808" i="8"/>
  <c r="AQ371" i="8"/>
  <c r="AQ810" i="8"/>
  <c r="AQ811" i="8"/>
  <c r="AQ812" i="8"/>
  <c r="AQ813" i="8"/>
  <c r="AQ814" i="8"/>
  <c r="AU814" i="8" s="1"/>
  <c r="AQ815" i="8"/>
  <c r="AQ816" i="8"/>
  <c r="AQ817" i="8"/>
  <c r="AQ818" i="8"/>
  <c r="AQ372" i="8"/>
  <c r="AQ373" i="8"/>
  <c r="AQ821" i="8"/>
  <c r="AU821" i="8" s="1"/>
  <c r="AQ822" i="8"/>
  <c r="AQ378" i="8"/>
  <c r="AQ379" i="8"/>
  <c r="AQ825" i="8"/>
  <c r="AQ826" i="8"/>
  <c r="AU826" i="8" s="1"/>
  <c r="AQ827" i="8"/>
  <c r="AQ828" i="8"/>
  <c r="AQ829" i="8"/>
  <c r="AQ830" i="8"/>
  <c r="AQ831" i="8"/>
  <c r="AQ832" i="8"/>
  <c r="AQ833" i="8"/>
  <c r="AQ834" i="8"/>
  <c r="AQ835" i="8"/>
  <c r="AQ836" i="8"/>
  <c r="AQ837" i="8"/>
  <c r="AQ838" i="8"/>
  <c r="AQ839" i="8"/>
  <c r="AQ423" i="8"/>
  <c r="AQ841" i="8"/>
  <c r="AQ842" i="8"/>
  <c r="AU842" i="8" s="1"/>
  <c r="AQ843" i="8"/>
  <c r="AQ844" i="8"/>
  <c r="AQ845" i="8"/>
  <c r="AQ846" i="8"/>
  <c r="AU846" i="8" s="1"/>
  <c r="AQ847" i="8"/>
  <c r="AQ848" i="8"/>
  <c r="AQ849" i="8"/>
  <c r="AQ850" i="8"/>
  <c r="AQ851" i="8"/>
  <c r="AQ852" i="8"/>
  <c r="AQ853" i="8"/>
  <c r="AQ854" i="8"/>
  <c r="AQ855" i="8"/>
  <c r="AQ856" i="8"/>
  <c r="AQ857" i="8"/>
  <c r="AU857" i="8" s="1"/>
  <c r="AQ858" i="8"/>
  <c r="AQ859" i="8"/>
  <c r="AQ860" i="8"/>
  <c r="AQ861" i="8"/>
  <c r="AQ862" i="8"/>
  <c r="AQ863" i="8"/>
  <c r="AQ864" i="8"/>
  <c r="AQ865" i="8"/>
  <c r="AQ866" i="8"/>
  <c r="AQ867" i="8"/>
  <c r="AQ868" i="8"/>
  <c r="AQ869" i="8"/>
  <c r="AQ870" i="8"/>
  <c r="AQ871" i="8"/>
  <c r="AQ872" i="8"/>
  <c r="AQ873" i="8"/>
  <c r="AQ874" i="8"/>
  <c r="AQ875" i="8"/>
  <c r="AQ429" i="8"/>
  <c r="AQ486" i="8"/>
  <c r="AQ516" i="8"/>
  <c r="AQ517" i="8"/>
  <c r="AQ880" i="8"/>
  <c r="AQ881" i="8"/>
  <c r="AQ882" i="8"/>
  <c r="AQ883" i="8"/>
  <c r="AQ884" i="8"/>
  <c r="AQ885" i="8"/>
  <c r="AU885" i="8" s="1"/>
  <c r="AQ886" i="8"/>
  <c r="AU886" i="8" s="1"/>
  <c r="AQ887" i="8"/>
  <c r="AQ888" i="8"/>
  <c r="AQ889" i="8"/>
  <c r="AQ890" i="8"/>
  <c r="AQ891" i="8"/>
  <c r="AQ892" i="8"/>
  <c r="AQ893" i="8"/>
  <c r="AQ894" i="8"/>
  <c r="AQ895" i="8"/>
  <c r="AQ896" i="8"/>
  <c r="AQ897" i="8"/>
  <c r="AQ898" i="8"/>
  <c r="AQ899" i="8"/>
  <c r="AQ900" i="8"/>
  <c r="AQ901" i="8"/>
  <c r="AQ902" i="8"/>
  <c r="AU902" i="8" s="1"/>
  <c r="AQ903" i="8"/>
  <c r="AQ552" i="8"/>
  <c r="AQ905" i="8"/>
  <c r="AQ906" i="8"/>
  <c r="AU906" i="8" s="1"/>
  <c r="AQ907" i="8"/>
  <c r="AQ553" i="8"/>
  <c r="AQ909" i="8"/>
  <c r="AU909" i="8" s="1"/>
  <c r="AQ910" i="8"/>
  <c r="AQ911" i="8"/>
  <c r="AQ912" i="8"/>
  <c r="AQ913" i="8"/>
  <c r="AQ914" i="8"/>
  <c r="AQ915" i="8"/>
  <c r="AQ916" i="8"/>
  <c r="AU916" i="8" s="1"/>
  <c r="AQ917" i="8"/>
  <c r="AU917" i="8" s="1"/>
  <c r="AQ918" i="8"/>
  <c r="AU918" i="8" s="1"/>
  <c r="AQ919" i="8"/>
  <c r="AQ920" i="8"/>
  <c r="AQ921" i="8"/>
  <c r="AQ922" i="8"/>
  <c r="AU922" i="8" s="1"/>
  <c r="AQ923" i="8"/>
  <c r="AQ924" i="8"/>
  <c r="AQ925" i="8"/>
  <c r="AQ926" i="8"/>
  <c r="AQ927" i="8"/>
  <c r="AQ928" i="8"/>
  <c r="AQ929" i="8"/>
  <c r="AQ930" i="8"/>
  <c r="AU930" i="8" s="1"/>
  <c r="AQ931" i="8"/>
  <c r="AQ932" i="8"/>
  <c r="AQ933" i="8"/>
  <c r="AQ934" i="8"/>
  <c r="AQ935" i="8"/>
  <c r="AQ936" i="8"/>
  <c r="AQ937" i="8"/>
  <c r="AU937" i="8" s="1"/>
  <c r="AQ938" i="8"/>
  <c r="AQ939" i="8"/>
  <c r="AQ940" i="8"/>
  <c r="AQ941" i="8"/>
  <c r="AQ942" i="8"/>
  <c r="AU942" i="8" s="1"/>
  <c r="AQ943" i="8"/>
  <c r="AQ944" i="8"/>
  <c r="AQ945" i="8"/>
  <c r="AU945" i="8" s="1"/>
  <c r="AQ946" i="8"/>
  <c r="AQ947" i="8"/>
  <c r="AQ948" i="8"/>
  <c r="AQ949" i="8"/>
  <c r="AQ950" i="8"/>
  <c r="AQ951" i="8"/>
  <c r="AQ952" i="8"/>
  <c r="AQ2" i="8"/>
  <c r="AQ954" i="8"/>
  <c r="AU954" i="8" s="1"/>
  <c r="AQ955" i="8"/>
  <c r="AQ956" i="8"/>
  <c r="AQ957" i="8"/>
  <c r="AU957" i="8" s="1"/>
  <c r="AQ958" i="8"/>
  <c r="AU958" i="8" s="1"/>
  <c r="AQ959" i="8"/>
  <c r="AQ960" i="8"/>
  <c r="AU960" i="8" s="1"/>
  <c r="AQ961" i="8"/>
  <c r="AU961" i="8" s="1"/>
  <c r="AQ962" i="8"/>
  <c r="AU962" i="8" s="1"/>
  <c r="AQ963" i="8"/>
  <c r="AQ964" i="8"/>
  <c r="AU964" i="8" s="1"/>
  <c r="AQ965" i="8"/>
  <c r="AU965" i="8" s="1"/>
  <c r="AQ966" i="8"/>
  <c r="AU966" i="8" s="1"/>
  <c r="AQ967" i="8"/>
  <c r="AQ968" i="8"/>
  <c r="AU968" i="8" s="1"/>
  <c r="AQ969" i="8"/>
  <c r="AU969" i="8" s="1"/>
  <c r="AQ970" i="8"/>
  <c r="AU970" i="8" s="1"/>
  <c r="AQ971" i="8"/>
  <c r="AQ972" i="8"/>
  <c r="AQ973" i="8"/>
  <c r="AU973" i="8" s="1"/>
  <c r="AQ974" i="8"/>
  <c r="AU974" i="8" s="1"/>
  <c r="AQ975" i="8"/>
  <c r="AQ976" i="8"/>
  <c r="AQ977" i="8"/>
  <c r="AQ978" i="8"/>
  <c r="AU978" i="8" s="1"/>
  <c r="AQ979" i="8"/>
  <c r="AQ980" i="8"/>
  <c r="AU980" i="8" s="1"/>
  <c r="AQ981" i="8"/>
  <c r="AU981" i="8" s="1"/>
  <c r="AQ982" i="8"/>
  <c r="AQ983" i="8"/>
  <c r="AQ984" i="8"/>
  <c r="AU984" i="8" s="1"/>
  <c r="AQ985" i="8"/>
  <c r="AU985" i="8" s="1"/>
  <c r="AQ986" i="8"/>
  <c r="AQ987" i="8"/>
  <c r="AQ988" i="8"/>
  <c r="AQ989" i="8"/>
  <c r="AQ990" i="8"/>
  <c r="AQ991" i="8"/>
  <c r="AQ992" i="8"/>
  <c r="AQ993" i="8"/>
  <c r="AU993" i="8" s="1"/>
  <c r="AQ994" i="8"/>
  <c r="AU994" i="8" s="1"/>
  <c r="AQ995" i="8"/>
  <c r="AQ996" i="8"/>
  <c r="AQ997" i="8"/>
  <c r="AU997" i="8" s="1"/>
  <c r="AQ998" i="8"/>
  <c r="AQ999" i="8"/>
  <c r="AQ1000" i="8"/>
  <c r="AU1000" i="8" s="1"/>
  <c r="AQ1001" i="8"/>
  <c r="AQ1002" i="8"/>
  <c r="AQ1003" i="8"/>
  <c r="AQ1004" i="8"/>
  <c r="AQ1005" i="8"/>
  <c r="AQ1006" i="8"/>
  <c r="AQ1007" i="8"/>
  <c r="AQ1008" i="8"/>
  <c r="AU1008" i="8" s="1"/>
  <c r="AQ1009" i="8"/>
  <c r="AU1009" i="8" s="1"/>
  <c r="AQ1010" i="8"/>
  <c r="AQ1011" i="8"/>
  <c r="AQ1012" i="8"/>
  <c r="AQ1013" i="8"/>
  <c r="AQ1014" i="8"/>
  <c r="AQ1015" i="8"/>
  <c r="AQ1016" i="8"/>
  <c r="AQ1017" i="8"/>
  <c r="AQ1018" i="8"/>
  <c r="AQ1019" i="8"/>
  <c r="AQ1020" i="8"/>
  <c r="AQ1021" i="8"/>
  <c r="AQ1022" i="8"/>
  <c r="AQ1023" i="8"/>
  <c r="AQ1024" i="8"/>
  <c r="AU1024" i="8" s="1"/>
  <c r="AQ1025" i="8"/>
  <c r="AQ1026" i="8"/>
  <c r="AQ1027" i="8"/>
  <c r="AU1027" i="8" s="1"/>
  <c r="AQ1028" i="8"/>
  <c r="AQ1029" i="8"/>
  <c r="AQ1030" i="8"/>
  <c r="AQ1031" i="8"/>
  <c r="AQ1032" i="8"/>
  <c r="AQ559" i="8"/>
  <c r="AQ1034" i="8"/>
  <c r="AQ1035" i="8"/>
  <c r="AQ1036" i="8"/>
  <c r="AQ1037" i="8"/>
  <c r="AU1037" i="8" s="1"/>
  <c r="AQ1038" i="8"/>
  <c r="AQ1039" i="8"/>
  <c r="AQ1040" i="8"/>
  <c r="AQ1041" i="8"/>
  <c r="AQ1042" i="8"/>
  <c r="AQ1043" i="8"/>
  <c r="AQ1044" i="8"/>
  <c r="AU1044" i="8" s="1"/>
  <c r="AQ1045" i="8"/>
  <c r="AU1045" i="8" s="1"/>
  <c r="AQ1046" i="8"/>
  <c r="AQ1047" i="8"/>
  <c r="AQ1048" i="8"/>
  <c r="AQ1049" i="8"/>
  <c r="AU1049" i="8" s="1"/>
  <c r="AQ1050" i="8"/>
  <c r="AQ1051" i="8"/>
  <c r="AU1051" i="8" s="1"/>
  <c r="AQ1052" i="8"/>
  <c r="AU1052" i="8" s="1"/>
  <c r="AQ1053" i="8"/>
  <c r="AU1053" i="8" s="1"/>
  <c r="AQ1054" i="8"/>
  <c r="AQ1055" i="8"/>
  <c r="AQ1056" i="8"/>
  <c r="AQ1057" i="8"/>
  <c r="AQ1058" i="8"/>
  <c r="AQ1059" i="8"/>
  <c r="AQ1060" i="8"/>
  <c r="AQ1061" i="8"/>
  <c r="AQ1062" i="8"/>
  <c r="AQ1063" i="8"/>
  <c r="AQ1064" i="8"/>
  <c r="AQ1065" i="8"/>
  <c r="AQ1066" i="8"/>
  <c r="AQ1067" i="8"/>
  <c r="AQ1068" i="8"/>
  <c r="AQ1069" i="8"/>
  <c r="AQ1070" i="8"/>
  <c r="AQ1071" i="8"/>
  <c r="AQ1072" i="8"/>
  <c r="AQ1073" i="8"/>
  <c r="AQ596" i="8"/>
  <c r="AQ1075" i="8"/>
  <c r="AQ1076" i="8"/>
  <c r="AU1076" i="8" s="1"/>
  <c r="AQ1077" i="8"/>
  <c r="AQ1078" i="8"/>
  <c r="AQ1079" i="8"/>
  <c r="AU1079" i="8" s="1"/>
  <c r="AQ1080" i="8"/>
  <c r="AQ1081" i="8"/>
  <c r="AU1081" i="8" s="1"/>
  <c r="AQ1082" i="8"/>
  <c r="AQ1083" i="8"/>
  <c r="AQ1084" i="8"/>
  <c r="AU1084" i="8" s="1"/>
  <c r="AQ1085" i="8"/>
  <c r="AQ1086" i="8"/>
  <c r="AQ1087" i="8"/>
  <c r="AQ1088" i="8"/>
  <c r="AU1088" i="8" s="1"/>
  <c r="AQ1089" i="8"/>
  <c r="AQ617" i="8"/>
  <c r="AQ1091" i="8"/>
  <c r="AQ1092" i="8"/>
  <c r="AQ1093" i="8"/>
  <c r="AU1093" i="8" s="1"/>
  <c r="AQ1094" i="8"/>
  <c r="AQ735" i="8"/>
  <c r="AQ1096" i="8"/>
  <c r="AQ1097" i="8"/>
  <c r="AU1097" i="8" s="1"/>
  <c r="AQ1098" i="8"/>
  <c r="AQ1099" i="8"/>
  <c r="AQ1100" i="8"/>
  <c r="AQ1101" i="8"/>
  <c r="AU1101" i="8" s="1"/>
  <c r="AQ1102" i="8"/>
  <c r="AQ1103" i="8"/>
  <c r="AU1103" i="8" s="1"/>
  <c r="AQ1104" i="8"/>
  <c r="AQ1105" i="8"/>
  <c r="AQ1106" i="8"/>
  <c r="AQ1107" i="8"/>
  <c r="AQ1108" i="8"/>
  <c r="AQ1109" i="8"/>
  <c r="AQ1110" i="8"/>
  <c r="AQ1111" i="8"/>
  <c r="AQ1112" i="8"/>
  <c r="AQ1113" i="8"/>
  <c r="AQ1114" i="8"/>
  <c r="AQ1115" i="8"/>
  <c r="AQ1116" i="8"/>
  <c r="AU1116" i="8" s="1"/>
  <c r="AQ1117" i="8"/>
  <c r="AQ1118" i="8"/>
  <c r="AQ1119" i="8"/>
  <c r="AQ748" i="8"/>
  <c r="AQ1121" i="8"/>
  <c r="AQ1122" i="8"/>
  <c r="AQ1123" i="8"/>
  <c r="AQ1124" i="8"/>
  <c r="AQ1125" i="8"/>
  <c r="AQ1126" i="8"/>
  <c r="AQ1127" i="8"/>
  <c r="AU1127" i="8" s="1"/>
  <c r="AQ878" i="8"/>
  <c r="AQ1129" i="8"/>
  <c r="AU1129" i="8" s="1"/>
  <c r="AQ1130" i="8"/>
  <c r="AQ1131" i="8"/>
  <c r="AQ1132" i="8"/>
  <c r="AQ1133" i="8"/>
  <c r="AU1133" i="8" s="1"/>
  <c r="AQ1134" i="8"/>
  <c r="AQ1135" i="8"/>
  <c r="AQ1136" i="8"/>
  <c r="AQ1137" i="8"/>
  <c r="AQ1138" i="8"/>
  <c r="AQ1139" i="8"/>
  <c r="AQ1140" i="8"/>
  <c r="AU1140" i="8" s="1"/>
  <c r="AQ1141" i="8"/>
  <c r="AQ1142" i="8"/>
  <c r="AQ1143" i="8"/>
  <c r="AQ809" i="8"/>
  <c r="AQ1145" i="8"/>
  <c r="AQ1146" i="8"/>
  <c r="AQ1147" i="8"/>
  <c r="AQ1148" i="8"/>
  <c r="AQ1149" i="8"/>
  <c r="AU1149" i="8" s="1"/>
  <c r="AQ819" i="8"/>
  <c r="AQ1151" i="8"/>
  <c r="AQ1152" i="8"/>
  <c r="AU1152" i="8" s="1"/>
  <c r="AQ1153" i="8"/>
  <c r="AQ1154" i="8"/>
  <c r="AQ1155" i="8"/>
  <c r="AU1155" i="8" s="1"/>
  <c r="AQ1156" i="8"/>
  <c r="AU1156" i="8" s="1"/>
  <c r="AQ1157" i="8"/>
  <c r="AQ1158" i="8"/>
  <c r="AQ1159" i="8"/>
  <c r="AU1159" i="8" s="1"/>
  <c r="AQ1160" i="8"/>
  <c r="AQ1161" i="8"/>
  <c r="AQ1162" i="8"/>
  <c r="AQ1163" i="8"/>
  <c r="AU1163" i="8" s="1"/>
  <c r="AQ1164" i="8"/>
  <c r="AQ1165" i="8"/>
  <c r="AQ1166" i="8"/>
  <c r="AQ1167" i="8"/>
  <c r="AQ1168" i="8"/>
  <c r="AU1168" i="8" s="1"/>
  <c r="AQ1169" i="8"/>
  <c r="AQ1170" i="8"/>
  <c r="AQ1171" i="8"/>
  <c r="AQ1172" i="8"/>
  <c r="AQ1173" i="8"/>
  <c r="AU1173" i="8" s="1"/>
  <c r="AQ1174" i="8"/>
  <c r="AQ1175" i="8"/>
  <c r="AU1175" i="8" s="1"/>
  <c r="AQ1176" i="8"/>
  <c r="AQ1177" i="8"/>
  <c r="AQ1178" i="8"/>
  <c r="AQ1179" i="8"/>
  <c r="AQ1180" i="8"/>
  <c r="AQ1181" i="8"/>
  <c r="AU1181" i="8" s="1"/>
  <c r="AQ1182" i="8"/>
  <c r="AQ1183" i="8"/>
  <c r="AQ1184" i="8"/>
  <c r="AQ1185" i="8"/>
  <c r="AQ1186" i="8"/>
  <c r="AQ1187" i="8"/>
  <c r="AQ1188" i="8"/>
  <c r="AQ1189" i="8"/>
  <c r="AU1189" i="8" s="1"/>
  <c r="AQ1190" i="8"/>
  <c r="AQ1191" i="8"/>
  <c r="AU1191" i="8" s="1"/>
  <c r="AQ1192" i="8"/>
  <c r="AQ1193" i="8"/>
  <c r="AQ1194" i="8"/>
  <c r="AQ820" i="8"/>
  <c r="AQ1196" i="8"/>
  <c r="AQ1197" i="8"/>
  <c r="AQ1198" i="8"/>
  <c r="AQ1199" i="8"/>
  <c r="AQ823" i="8"/>
  <c r="AQ1201" i="8"/>
  <c r="AQ1202" i="8"/>
  <c r="AQ1203" i="8"/>
  <c r="AQ1204" i="8"/>
  <c r="AQ1205" i="8"/>
  <c r="AQ1206" i="8"/>
  <c r="AQ1207" i="8"/>
  <c r="AQ1208" i="8"/>
  <c r="AQ1209" i="8"/>
  <c r="AQ1210" i="8"/>
  <c r="AQ824" i="8"/>
  <c r="AQ1212" i="8"/>
  <c r="AQ1213" i="8"/>
  <c r="AQ1214" i="8"/>
  <c r="AQ1215" i="8"/>
  <c r="AQ1216" i="8"/>
  <c r="AQ1217" i="8"/>
  <c r="AQ1218" i="8"/>
  <c r="AQ1219" i="8"/>
  <c r="AQ1220" i="8"/>
  <c r="AQ1221" i="8"/>
  <c r="AQ1222" i="8"/>
  <c r="AQ1223" i="8"/>
  <c r="AQ1224" i="8"/>
  <c r="AQ1225" i="8"/>
  <c r="AQ1226" i="8"/>
  <c r="AQ1227" i="8"/>
  <c r="AU1227" i="8" s="1"/>
  <c r="AQ1228" i="8"/>
  <c r="AU7" i="8"/>
  <c r="AU9" i="8"/>
  <c r="AU12" i="8"/>
  <c r="AU18" i="8"/>
  <c r="AU22" i="8"/>
  <c r="AU33" i="8"/>
  <c r="AU37" i="8"/>
  <c r="AU54" i="8"/>
  <c r="AU55" i="8"/>
  <c r="AU56" i="8"/>
  <c r="AU57" i="8"/>
  <c r="AU59" i="8"/>
  <c r="AU61" i="8"/>
  <c r="AU67" i="8"/>
  <c r="AU83" i="8"/>
  <c r="AU86" i="8"/>
  <c r="AU87" i="8"/>
  <c r="AU88" i="8"/>
  <c r="AU90" i="8"/>
  <c r="AU92" i="8"/>
  <c r="AU98" i="8"/>
  <c r="AU100" i="8"/>
  <c r="AU103" i="8"/>
  <c r="AU108" i="8"/>
  <c r="AU116" i="8"/>
  <c r="AU123" i="8"/>
  <c r="AU125" i="8"/>
  <c r="AU133" i="8"/>
  <c r="AU135" i="8"/>
  <c r="AU136" i="8"/>
  <c r="AU137" i="8"/>
  <c r="AU143" i="8"/>
  <c r="AU153" i="8"/>
  <c r="AU161" i="8"/>
  <c r="AU162" i="8"/>
  <c r="AU164" i="8"/>
  <c r="AU167" i="8"/>
  <c r="AU176" i="8"/>
  <c r="AU177" i="8"/>
  <c r="AU178" i="8"/>
  <c r="AU180" i="8"/>
  <c r="AU183" i="8"/>
  <c r="AU184" i="8"/>
  <c r="AU190" i="8"/>
  <c r="AU192" i="8"/>
  <c r="AU194" i="8"/>
  <c r="AU195" i="8"/>
  <c r="AU197" i="8"/>
  <c r="AU200" i="8"/>
  <c r="AU203" i="8"/>
  <c r="AU210" i="8"/>
  <c r="AU213" i="8"/>
  <c r="AU224" i="8"/>
  <c r="AU225" i="8"/>
  <c r="AU227" i="8"/>
  <c r="AU228" i="8"/>
  <c r="AU229" i="8"/>
  <c r="AU230" i="8"/>
  <c r="AU233" i="8"/>
  <c r="AU243" i="8"/>
  <c r="AU247" i="8"/>
  <c r="AU248" i="8"/>
  <c r="AU257" i="8"/>
  <c r="AU264" i="8"/>
  <c r="AU268" i="8"/>
  <c r="AU270" i="8"/>
  <c r="AU271" i="8"/>
  <c r="AU272" i="8"/>
  <c r="AU273" i="8"/>
  <c r="AU274" i="8"/>
  <c r="AU275" i="8"/>
  <c r="AU276" i="8"/>
  <c r="AU278" i="8"/>
  <c r="AU279" i="8"/>
  <c r="AU280" i="8"/>
  <c r="AU281" i="8"/>
  <c r="AU282" i="8"/>
  <c r="AU283" i="8"/>
  <c r="AU284" i="8"/>
  <c r="AU285" i="8"/>
  <c r="AU286" i="8"/>
  <c r="AU287" i="8"/>
  <c r="AU288" i="8"/>
  <c r="AU289" i="8"/>
  <c r="AU290" i="8"/>
  <c r="AU292" i="8"/>
  <c r="AU294" i="8"/>
  <c r="AU295" i="8"/>
  <c r="AU297" i="8"/>
  <c r="AU301" i="8"/>
  <c r="AU303" i="8"/>
  <c r="AU304" i="8"/>
  <c r="AU306" i="8"/>
  <c r="AU307" i="8"/>
  <c r="AU308" i="8"/>
  <c r="AU309" i="8"/>
  <c r="AU311" i="8"/>
  <c r="AU312" i="8"/>
  <c r="AU313" i="8"/>
  <c r="AU314" i="8"/>
  <c r="AU316" i="8"/>
  <c r="AU318" i="8"/>
  <c r="AU327" i="8"/>
  <c r="AU333" i="8"/>
  <c r="AU334" i="8"/>
  <c r="AU335" i="8"/>
  <c r="AU336" i="8"/>
  <c r="AU338" i="8"/>
  <c r="AU339" i="8"/>
  <c r="AU340" i="8"/>
  <c r="AU341" i="8"/>
  <c r="AU343" i="8"/>
  <c r="AU344" i="8"/>
  <c r="AU345" i="8"/>
  <c r="AU346" i="8"/>
  <c r="AU347" i="8"/>
  <c r="AU350" i="8"/>
  <c r="AU351" i="8"/>
  <c r="AU356" i="8"/>
  <c r="AU357" i="8"/>
  <c r="AU358" i="8"/>
  <c r="AU361" i="8"/>
  <c r="AU362" i="8"/>
  <c r="AU363" i="8"/>
  <c r="AU366" i="8"/>
  <c r="AU367" i="8"/>
  <c r="AU368" i="8"/>
  <c r="AU374" i="8"/>
  <c r="AU375" i="8"/>
  <c r="AU376" i="8"/>
  <c r="AU377" i="8"/>
  <c r="AU387" i="8"/>
  <c r="AU388" i="8"/>
  <c r="AU397" i="8"/>
  <c r="AU398" i="8"/>
  <c r="AU400" i="8"/>
  <c r="AU402" i="8"/>
  <c r="AU409" i="8"/>
  <c r="AU410" i="8"/>
  <c r="AU412" i="8"/>
  <c r="AU413" i="8"/>
  <c r="AU414" i="8"/>
  <c r="AU424" i="8"/>
  <c r="AU425" i="8"/>
  <c r="AU432" i="8"/>
  <c r="AU437" i="8"/>
  <c r="AU458" i="8"/>
  <c r="AU459" i="8"/>
  <c r="AU460" i="8"/>
  <c r="AU466" i="8"/>
  <c r="AU467" i="8"/>
  <c r="AU479" i="8"/>
  <c r="AU484" i="8"/>
  <c r="AU485" i="8"/>
  <c r="AU497" i="8"/>
  <c r="AU501" i="8"/>
  <c r="AU503" i="8"/>
  <c r="AU504" i="8"/>
  <c r="AU513" i="8"/>
  <c r="AU519" i="8"/>
  <c r="AU523" i="8"/>
  <c r="AU527" i="8"/>
  <c r="AU528" i="8"/>
  <c r="AU529" i="8"/>
  <c r="AU542" i="8"/>
  <c r="AU543" i="8"/>
  <c r="AU547" i="8"/>
  <c r="AU554" i="8"/>
  <c r="AU556" i="8"/>
  <c r="AU558" i="8"/>
  <c r="AU562" i="8"/>
  <c r="AU566" i="8"/>
  <c r="AU570" i="8"/>
  <c r="AU571" i="8"/>
  <c r="AU572" i="8"/>
  <c r="AU584" i="8"/>
  <c r="AU589" i="8"/>
  <c r="AU592" i="8"/>
  <c r="AU597" i="8"/>
  <c r="AU601" i="8"/>
  <c r="AU602" i="8"/>
  <c r="AU606" i="8"/>
  <c r="AU607" i="8"/>
  <c r="AU608" i="8"/>
  <c r="AU623" i="8"/>
  <c r="AU624" i="8"/>
  <c r="AU625" i="8"/>
  <c r="AU627" i="8"/>
  <c r="AU629" i="8"/>
  <c r="AU632" i="8"/>
  <c r="AU636" i="8"/>
  <c r="AU637" i="8"/>
  <c r="AU638" i="8"/>
  <c r="AU655" i="8"/>
  <c r="AU656" i="8"/>
  <c r="AU657" i="8"/>
  <c r="AU658" i="8"/>
  <c r="AU659" i="8"/>
  <c r="AU660" i="8"/>
  <c r="AU661" i="8"/>
  <c r="AU665" i="8"/>
  <c r="AU666" i="8"/>
  <c r="AU667" i="8"/>
  <c r="AU668" i="8"/>
  <c r="AU670" i="8"/>
  <c r="AU685" i="8"/>
  <c r="AU686" i="8"/>
  <c r="AU688" i="8"/>
  <c r="AU689" i="8"/>
  <c r="AU690" i="8"/>
  <c r="AU691" i="8"/>
  <c r="AU694" i="8"/>
  <c r="AU696" i="8"/>
  <c r="AU704" i="8"/>
  <c r="AU705" i="8"/>
  <c r="AU713" i="8"/>
  <c r="AU715" i="8"/>
  <c r="AU719" i="8"/>
  <c r="AU731" i="8"/>
  <c r="AU732" i="8"/>
  <c r="AU738" i="8"/>
  <c r="AU745" i="8"/>
  <c r="AU747" i="8"/>
  <c r="AU749" i="8"/>
  <c r="AU763" i="8"/>
  <c r="AU767" i="8"/>
  <c r="AU770" i="8"/>
  <c r="AU773" i="8"/>
  <c r="AU778" i="8"/>
  <c r="AU779" i="8"/>
  <c r="AU780" i="8"/>
  <c r="AU783" i="8"/>
  <c r="AU787" i="8"/>
  <c r="AU789" i="8"/>
  <c r="AU803" i="8"/>
  <c r="AU806" i="8"/>
  <c r="AU812" i="8"/>
  <c r="AU813" i="8"/>
  <c r="AU817" i="8"/>
  <c r="AU825" i="8"/>
  <c r="AU827" i="8"/>
  <c r="AU831" i="8"/>
  <c r="AU845" i="8"/>
  <c r="AU856" i="8"/>
  <c r="AU861" i="8"/>
  <c r="AU863" i="8"/>
  <c r="AU895" i="8"/>
  <c r="AU919" i="8"/>
  <c r="AU920" i="8"/>
  <c r="AU921" i="8"/>
  <c r="AU931" i="8"/>
  <c r="AU943" i="8"/>
  <c r="AU947" i="8"/>
  <c r="AU959" i="8"/>
  <c r="AU963" i="8"/>
  <c r="AU967" i="8"/>
  <c r="AU971" i="8"/>
  <c r="AU972" i="8"/>
  <c r="AU983" i="8"/>
  <c r="AU995" i="8"/>
  <c r="AU996" i="8"/>
  <c r="AU998" i="8"/>
  <c r="AU999" i="8"/>
  <c r="AU1011" i="8"/>
  <c r="AU1039" i="8"/>
  <c r="AS1120" i="8"/>
  <c r="AJ1120" i="8" s="1"/>
  <c r="AP1120" i="8" s="1"/>
  <c r="AS5" i="8"/>
  <c r="AJ5" i="8" s="1"/>
  <c r="AP5" i="8" s="1"/>
  <c r="AS6" i="8"/>
  <c r="AJ6" i="8" s="1"/>
  <c r="AP6" i="8" s="1"/>
  <c r="AS7" i="8"/>
  <c r="AS8" i="8"/>
  <c r="AJ8" i="8" s="1"/>
  <c r="AP8" i="8" s="1"/>
  <c r="AS9" i="8"/>
  <c r="AS10" i="8"/>
  <c r="AJ10" i="8" s="1"/>
  <c r="AP10" i="8" s="1"/>
  <c r="AS11" i="8"/>
  <c r="AJ11" i="8" s="1"/>
  <c r="AP11" i="8" s="1"/>
  <c r="AS12" i="8"/>
  <c r="AS13" i="8"/>
  <c r="AJ13" i="8" s="1"/>
  <c r="AP13" i="8" s="1"/>
  <c r="AS14" i="8"/>
  <c r="AJ14" i="8" s="1"/>
  <c r="AP14" i="8" s="1"/>
  <c r="AS15" i="8"/>
  <c r="AJ15" i="8" s="1"/>
  <c r="AP15" i="8" s="1"/>
  <c r="AS36" i="8"/>
  <c r="AJ36" i="8" s="1"/>
  <c r="AP36" i="8" s="1"/>
  <c r="AS42" i="8"/>
  <c r="AJ42" i="8" s="1"/>
  <c r="AP42" i="8" s="1"/>
  <c r="AS18" i="8"/>
  <c r="AS19" i="8"/>
  <c r="AJ19" i="8" s="1"/>
  <c r="AP19" i="8" s="1"/>
  <c r="AS20" i="8"/>
  <c r="AJ20" i="8" s="1"/>
  <c r="AP20" i="8" s="1"/>
  <c r="AS21" i="8"/>
  <c r="AJ21" i="8" s="1"/>
  <c r="AP21" i="8" s="1"/>
  <c r="AS22" i="8"/>
  <c r="AS23" i="8"/>
  <c r="AJ23" i="8" s="1"/>
  <c r="AP23" i="8" s="1"/>
  <c r="AS58" i="8"/>
  <c r="AJ58" i="8" s="1"/>
  <c r="AP58" i="8" s="1"/>
  <c r="AS25" i="8"/>
  <c r="AJ25" i="8" s="1"/>
  <c r="AP25" i="8" s="1"/>
  <c r="AS26" i="8"/>
  <c r="AJ26" i="8" s="1"/>
  <c r="AP26" i="8" s="1"/>
  <c r="AS27" i="8"/>
  <c r="AJ27" i="8" s="1"/>
  <c r="AP27" i="8" s="1"/>
  <c r="AS28" i="8"/>
  <c r="AJ28" i="8" s="1"/>
  <c r="AP28" i="8" s="1"/>
  <c r="AS29" i="8"/>
  <c r="AJ29" i="8" s="1"/>
  <c r="AP29" i="8" s="1"/>
  <c r="AS69" i="8"/>
  <c r="AJ69" i="8" s="1"/>
  <c r="AP69" i="8" s="1"/>
  <c r="AS31" i="8"/>
  <c r="AJ31" i="8" s="1"/>
  <c r="AP31" i="8" s="1"/>
  <c r="AS32" i="8"/>
  <c r="AJ32" i="8" s="1"/>
  <c r="AP32" i="8" s="1"/>
  <c r="AS33" i="8"/>
  <c r="AS34" i="8"/>
  <c r="AJ34" i="8" s="1"/>
  <c r="AP34" i="8" s="1"/>
  <c r="AS35" i="8"/>
  <c r="AJ35" i="8" s="1"/>
  <c r="AP35" i="8" s="1"/>
  <c r="AS96" i="8"/>
  <c r="AJ96" i="8" s="1"/>
  <c r="AP96" i="8" s="1"/>
  <c r="AS37" i="8"/>
  <c r="AS38" i="8"/>
  <c r="AJ38" i="8" s="1"/>
  <c r="AP38" i="8" s="1"/>
  <c r="AS39" i="8"/>
  <c r="AJ39" i="8" s="1"/>
  <c r="AP39" i="8" s="1"/>
  <c r="AS40" i="8"/>
  <c r="AJ40" i="8" s="1"/>
  <c r="AP40" i="8" s="1"/>
  <c r="AS41" i="8"/>
  <c r="AJ41" i="8" s="1"/>
  <c r="AP41" i="8" s="1"/>
  <c r="AS107" i="8"/>
  <c r="AJ107" i="8" s="1"/>
  <c r="AP107" i="8" s="1"/>
  <c r="AS43" i="8"/>
  <c r="AJ43" i="8" s="1"/>
  <c r="AP43" i="8" s="1"/>
  <c r="AS44" i="8"/>
  <c r="AJ44" i="8" s="1"/>
  <c r="AP44" i="8" s="1"/>
  <c r="AS45" i="8"/>
  <c r="AJ45" i="8" s="1"/>
  <c r="AP45" i="8" s="1"/>
  <c r="AS46" i="8"/>
  <c r="AJ46" i="8" s="1"/>
  <c r="AP46" i="8" s="1"/>
  <c r="AS47" i="8"/>
  <c r="AJ47" i="8" s="1"/>
  <c r="AP47" i="8" s="1"/>
  <c r="AS48" i="8"/>
  <c r="AJ48" i="8" s="1"/>
  <c r="AP48" i="8" s="1"/>
  <c r="AS49" i="8"/>
  <c r="AJ49" i="8" s="1"/>
  <c r="AP49" i="8" s="1"/>
  <c r="AS50" i="8"/>
  <c r="AJ50" i="8" s="1"/>
  <c r="AP50" i="8" s="1"/>
  <c r="AS51" i="8"/>
  <c r="AJ51" i="8" s="1"/>
  <c r="AP51" i="8" s="1"/>
  <c r="AS52" i="8"/>
  <c r="AJ52" i="8" s="1"/>
  <c r="AP52" i="8" s="1"/>
  <c r="AS53" i="8"/>
  <c r="AJ53" i="8" s="1"/>
  <c r="AP53" i="8" s="1"/>
  <c r="AS54" i="8"/>
  <c r="AS55" i="8"/>
  <c r="AS56" i="8"/>
  <c r="AS57" i="8"/>
  <c r="AS876" i="8"/>
  <c r="AJ876" i="8" s="1"/>
  <c r="AP876" i="8" s="1"/>
  <c r="AS59" i="8"/>
  <c r="AS60" i="8"/>
  <c r="AJ60" i="8" s="1"/>
  <c r="AP60" i="8" s="1"/>
  <c r="AS61" i="8"/>
  <c r="AS62" i="8"/>
  <c r="AJ62" i="8" s="1"/>
  <c r="AP62" i="8" s="1"/>
  <c r="AS63" i="8"/>
  <c r="AJ63" i="8" s="1"/>
  <c r="AP63" i="8" s="1"/>
  <c r="AS64" i="8"/>
  <c r="AJ64" i="8" s="1"/>
  <c r="AP64" i="8" s="1"/>
  <c r="AS65" i="8"/>
  <c r="AJ65" i="8" s="1"/>
  <c r="AP65" i="8" s="1"/>
  <c r="AS66" i="8"/>
  <c r="AJ66" i="8" s="1"/>
  <c r="AP66" i="8" s="1"/>
  <c r="AS67" i="8"/>
  <c r="AS68" i="8"/>
  <c r="AJ68" i="8" s="1"/>
  <c r="AP68" i="8" s="1"/>
  <c r="AS16" i="8"/>
  <c r="AJ16" i="8" s="1"/>
  <c r="AP16" i="8" s="1"/>
  <c r="AS70" i="8"/>
  <c r="AJ70" i="8" s="1"/>
  <c r="AP70" i="8" s="1"/>
  <c r="AS71" i="8"/>
  <c r="AJ71" i="8" s="1"/>
  <c r="AP71" i="8" s="1"/>
  <c r="AS72" i="8"/>
  <c r="AJ72" i="8" s="1"/>
  <c r="AP72" i="8" s="1"/>
  <c r="AS73" i="8"/>
  <c r="AJ73" i="8" s="1"/>
  <c r="AP73" i="8" s="1"/>
  <c r="AS74" i="8"/>
  <c r="AJ74" i="8" s="1"/>
  <c r="AP74" i="8" s="1"/>
  <c r="AS75" i="8"/>
  <c r="AJ75" i="8" s="1"/>
  <c r="AP75" i="8" s="1"/>
  <c r="AS76" i="8"/>
  <c r="AJ76" i="8" s="1"/>
  <c r="AP76" i="8" s="1"/>
  <c r="AS77" i="8"/>
  <c r="AJ77" i="8" s="1"/>
  <c r="AP77" i="8" s="1"/>
  <c r="AS78" i="8"/>
  <c r="AJ78" i="8" s="1"/>
  <c r="AP78" i="8" s="1"/>
  <c r="AS79" i="8"/>
  <c r="AJ79" i="8" s="1"/>
  <c r="AP79" i="8" s="1"/>
  <c r="AS80" i="8"/>
  <c r="AJ80" i="8" s="1"/>
  <c r="AP80" i="8" s="1"/>
  <c r="AS81" i="8"/>
  <c r="AJ81" i="8" s="1"/>
  <c r="AP81" i="8" s="1"/>
  <c r="AS82" i="8"/>
  <c r="AJ82" i="8" s="1"/>
  <c r="AP82" i="8" s="1"/>
  <c r="AS83" i="8"/>
  <c r="AS84" i="8"/>
  <c r="AJ84" i="8" s="1"/>
  <c r="AP84" i="8" s="1"/>
  <c r="AS85" i="8"/>
  <c r="AJ85" i="8" s="1"/>
  <c r="AP85" i="8" s="1"/>
  <c r="AS86" i="8"/>
  <c r="AS87" i="8"/>
  <c r="AS88" i="8"/>
  <c r="AS89" i="8"/>
  <c r="AJ89" i="8" s="1"/>
  <c r="AP89" i="8" s="1"/>
  <c r="AS90" i="8"/>
  <c r="AS91" i="8"/>
  <c r="AJ91" i="8" s="1"/>
  <c r="AP91" i="8" s="1"/>
  <c r="AS92" i="8"/>
  <c r="AS93" i="8"/>
  <c r="AJ93" i="8" s="1"/>
  <c r="AP93" i="8" s="1"/>
  <c r="AS94" i="8"/>
  <c r="AJ94" i="8" s="1"/>
  <c r="AP94" i="8" s="1"/>
  <c r="AS95" i="8"/>
  <c r="AJ95" i="8" s="1"/>
  <c r="AP95" i="8" s="1"/>
  <c r="AS4" i="8"/>
  <c r="AJ4" i="8" s="1"/>
  <c r="AP4" i="8" s="1"/>
  <c r="AS97" i="8"/>
  <c r="AJ97" i="8" s="1"/>
  <c r="AP97" i="8" s="1"/>
  <c r="AS98" i="8"/>
  <c r="AS99" i="8"/>
  <c r="AJ99" i="8" s="1"/>
  <c r="AP99" i="8" s="1"/>
  <c r="AS100" i="8"/>
  <c r="AS101" i="8"/>
  <c r="AJ101" i="8" s="1"/>
  <c r="AP101" i="8" s="1"/>
  <c r="AS102" i="8"/>
  <c r="AJ102" i="8" s="1"/>
  <c r="AP102" i="8" s="1"/>
  <c r="AS103" i="8"/>
  <c r="AS104" i="8"/>
  <c r="AJ104" i="8" s="1"/>
  <c r="AP104" i="8" s="1"/>
  <c r="AS105" i="8"/>
  <c r="AJ105" i="8" s="1"/>
  <c r="AP105" i="8" s="1"/>
  <c r="AS106" i="8"/>
  <c r="AJ106" i="8" s="1"/>
  <c r="AP106" i="8" s="1"/>
  <c r="AS1211" i="8"/>
  <c r="AJ1211" i="8" s="1"/>
  <c r="AP1211" i="8" s="1"/>
  <c r="AS108" i="8"/>
  <c r="AS109" i="8"/>
  <c r="AJ109" i="8" s="1"/>
  <c r="AP109" i="8" s="1"/>
  <c r="AS110" i="8"/>
  <c r="AJ110" i="8" s="1"/>
  <c r="AP110" i="8" s="1"/>
  <c r="AS111" i="8"/>
  <c r="AJ111" i="8" s="1"/>
  <c r="AP111" i="8" s="1"/>
  <c r="AS112" i="8"/>
  <c r="AJ112" i="8" s="1"/>
  <c r="AP112" i="8" s="1"/>
  <c r="AS113" i="8"/>
  <c r="AJ113" i="8" s="1"/>
  <c r="AP113" i="8" s="1"/>
  <c r="AS1095" i="8"/>
  <c r="AJ1095" i="8" s="1"/>
  <c r="AP1095" i="8" s="1"/>
  <c r="AS115" i="8"/>
  <c r="AS116" i="8"/>
  <c r="AS117" i="8"/>
  <c r="AJ117" i="8" s="1"/>
  <c r="AP117" i="8" s="1"/>
  <c r="AS118" i="8"/>
  <c r="AS119" i="8"/>
  <c r="AJ119" i="8" s="1"/>
  <c r="AP119" i="8" s="1"/>
  <c r="AS120" i="8"/>
  <c r="AJ120" i="8" s="1"/>
  <c r="AP120" i="8" s="1"/>
  <c r="AS121" i="8"/>
  <c r="AJ121" i="8" s="1"/>
  <c r="AP121" i="8" s="1"/>
  <c r="AS122" i="8"/>
  <c r="AJ122" i="8" s="1"/>
  <c r="AP122" i="8" s="1"/>
  <c r="AS123" i="8"/>
  <c r="AS124" i="8"/>
  <c r="AJ124" i="8" s="1"/>
  <c r="AP124" i="8" s="1"/>
  <c r="AS125" i="8"/>
  <c r="AS126" i="8"/>
  <c r="AJ126" i="8" s="1"/>
  <c r="AP126" i="8" s="1"/>
  <c r="AS127" i="8"/>
  <c r="AJ127" i="8" s="1"/>
  <c r="AP127" i="8" s="1"/>
  <c r="AS128" i="8"/>
  <c r="AJ128" i="8" s="1"/>
  <c r="AP128" i="8" s="1"/>
  <c r="AS129" i="8"/>
  <c r="AJ129" i="8" s="1"/>
  <c r="AP129" i="8" s="1"/>
  <c r="AS130" i="8"/>
  <c r="AJ130" i="8" s="1"/>
  <c r="AP130" i="8" s="1"/>
  <c r="AS131" i="8"/>
  <c r="AJ131" i="8" s="1"/>
  <c r="AP131" i="8" s="1"/>
  <c r="AS132" i="8"/>
  <c r="AJ132" i="8" s="1"/>
  <c r="AP132" i="8" s="1"/>
  <c r="AS133" i="8"/>
  <c r="AS134" i="8"/>
  <c r="AJ134" i="8" s="1"/>
  <c r="AP134" i="8" s="1"/>
  <c r="AS135" i="8"/>
  <c r="AS136" i="8"/>
  <c r="AS137" i="8"/>
  <c r="AS138" i="8"/>
  <c r="AJ138" i="8" s="1"/>
  <c r="AP138" i="8" s="1"/>
  <c r="AS139" i="8"/>
  <c r="AJ139" i="8" s="1"/>
  <c r="AP139" i="8" s="1"/>
  <c r="AS140" i="8"/>
  <c r="AJ140" i="8" s="1"/>
  <c r="AP140" i="8" s="1"/>
  <c r="AS141" i="8"/>
  <c r="AJ141" i="8" s="1"/>
  <c r="AP141" i="8" s="1"/>
  <c r="AS142" i="8"/>
  <c r="AJ142" i="8" s="1"/>
  <c r="AP142" i="8" s="1"/>
  <c r="AS143" i="8"/>
  <c r="AS144" i="8"/>
  <c r="AJ144" i="8" s="1"/>
  <c r="AP144" i="8" s="1"/>
  <c r="AS145" i="8"/>
  <c r="AJ145" i="8" s="1"/>
  <c r="AP145" i="8" s="1"/>
  <c r="AS146" i="8"/>
  <c r="AJ146" i="8" s="1"/>
  <c r="AP146" i="8" s="1"/>
  <c r="AS147" i="8"/>
  <c r="AJ147" i="8" s="1"/>
  <c r="AP147" i="8" s="1"/>
  <c r="AS148" i="8"/>
  <c r="AJ148" i="8" s="1"/>
  <c r="AP148" i="8" s="1"/>
  <c r="AS149" i="8"/>
  <c r="AJ149" i="8" s="1"/>
  <c r="AP149" i="8" s="1"/>
  <c r="AS150" i="8"/>
  <c r="AJ150" i="8" s="1"/>
  <c r="AP150" i="8" s="1"/>
  <c r="AS151" i="8"/>
  <c r="AJ151" i="8" s="1"/>
  <c r="AP151" i="8" s="1"/>
  <c r="AS152" i="8"/>
  <c r="AJ152" i="8" s="1"/>
  <c r="AP152" i="8" s="1"/>
  <c r="AS153" i="8"/>
  <c r="AS154" i="8"/>
  <c r="AJ154" i="8" s="1"/>
  <c r="AP154" i="8" s="1"/>
  <c r="AS155" i="8"/>
  <c r="AJ155" i="8" s="1"/>
  <c r="AP155" i="8" s="1"/>
  <c r="AS156" i="8"/>
  <c r="AJ156" i="8" s="1"/>
  <c r="AP156" i="8" s="1"/>
  <c r="AS157" i="8"/>
  <c r="AJ157" i="8" s="1"/>
  <c r="AP157" i="8" s="1"/>
  <c r="AS158" i="8"/>
  <c r="AJ158" i="8" s="1"/>
  <c r="AP158" i="8" s="1"/>
  <c r="AS159" i="8"/>
  <c r="AJ159" i="8" s="1"/>
  <c r="AP159" i="8" s="1"/>
  <c r="AS160" i="8"/>
  <c r="AJ160" i="8" s="1"/>
  <c r="AP160" i="8" s="1"/>
  <c r="AS161" i="8"/>
  <c r="AS162" i="8"/>
  <c r="AS163" i="8"/>
  <c r="AJ163" i="8" s="1"/>
  <c r="AP163" i="8" s="1"/>
  <c r="AS164" i="8"/>
  <c r="AS165" i="8"/>
  <c r="AJ165" i="8" s="1"/>
  <c r="AP165" i="8" s="1"/>
  <c r="AS166" i="8"/>
  <c r="AJ166" i="8" s="1"/>
  <c r="AP166" i="8" s="1"/>
  <c r="AS167" i="8"/>
  <c r="AS168" i="8"/>
  <c r="AJ168" i="8" s="1"/>
  <c r="AP168" i="8" s="1"/>
  <c r="AS169" i="8"/>
  <c r="AJ169" i="8" s="1"/>
  <c r="AP169" i="8" s="1"/>
  <c r="AS170" i="8"/>
  <c r="AJ170" i="8" s="1"/>
  <c r="AP170" i="8" s="1"/>
  <c r="AS171" i="8"/>
  <c r="AJ171" i="8" s="1"/>
  <c r="AP171" i="8" s="1"/>
  <c r="AS172" i="8"/>
  <c r="AJ172" i="8" s="1"/>
  <c r="AP172" i="8" s="1"/>
  <c r="AS173" i="8"/>
  <c r="AJ173" i="8" s="1"/>
  <c r="AP173" i="8" s="1"/>
  <c r="AS174" i="8"/>
  <c r="AJ174" i="8" s="1"/>
  <c r="AP174" i="8" s="1"/>
  <c r="AS175" i="8"/>
  <c r="AJ175" i="8" s="1"/>
  <c r="AP175" i="8" s="1"/>
  <c r="AS176" i="8"/>
  <c r="AS177" i="8"/>
  <c r="AS178" i="8"/>
  <c r="AS24" i="8"/>
  <c r="AJ24" i="8" s="1"/>
  <c r="AP24" i="8" s="1"/>
  <c r="AS180" i="8"/>
  <c r="AS181" i="8"/>
  <c r="AJ181" i="8" s="1"/>
  <c r="AP181" i="8" s="1"/>
  <c r="AS182" i="8"/>
  <c r="AJ182" i="8" s="1"/>
  <c r="AP182" i="8" s="1"/>
  <c r="AS183" i="8"/>
  <c r="AS184" i="8"/>
  <c r="AS185" i="8"/>
  <c r="AJ185" i="8" s="1"/>
  <c r="AP185" i="8" s="1"/>
  <c r="AS186" i="8"/>
  <c r="AJ186" i="8" s="1"/>
  <c r="AP186" i="8" s="1"/>
  <c r="AS187" i="8"/>
  <c r="AJ187" i="8" s="1"/>
  <c r="AP187" i="8" s="1"/>
  <c r="AS188" i="8"/>
  <c r="AJ188" i="8" s="1"/>
  <c r="AP188" i="8" s="1"/>
  <c r="AS189" i="8"/>
  <c r="AJ189" i="8" s="1"/>
  <c r="AP189" i="8" s="1"/>
  <c r="AS190" i="8"/>
  <c r="AS191" i="8"/>
  <c r="AJ191" i="8" s="1"/>
  <c r="AP191" i="8" s="1"/>
  <c r="AS192" i="8"/>
  <c r="AS193" i="8"/>
  <c r="AJ193" i="8" s="1"/>
  <c r="AP193" i="8" s="1"/>
  <c r="AS194" i="8"/>
  <c r="AS195" i="8"/>
  <c r="AS196" i="8"/>
  <c r="AJ196" i="8" s="1"/>
  <c r="AP196" i="8" s="1"/>
  <c r="AS197" i="8"/>
  <c r="AS198" i="8"/>
  <c r="AJ198" i="8" s="1"/>
  <c r="AP198" i="8" s="1"/>
  <c r="AS199" i="8"/>
  <c r="AJ199" i="8" s="1"/>
  <c r="AP199" i="8" s="1"/>
  <c r="AS200" i="8"/>
  <c r="AS201" i="8"/>
  <c r="AJ201" i="8" s="1"/>
  <c r="AP201" i="8" s="1"/>
  <c r="AS202" i="8"/>
  <c r="AJ202" i="8" s="1"/>
  <c r="AP202" i="8" s="1"/>
  <c r="AS203" i="8"/>
  <c r="AS114" i="8"/>
  <c r="AJ114" i="8" s="1"/>
  <c r="AP114" i="8" s="1"/>
  <c r="AS205" i="8"/>
  <c r="AJ205" i="8" s="1"/>
  <c r="AP205" i="8" s="1"/>
  <c r="AS206" i="8"/>
  <c r="AJ206" i="8" s="1"/>
  <c r="AP206" i="8" s="1"/>
  <c r="AS207" i="8"/>
  <c r="AJ207" i="8" s="1"/>
  <c r="AP207" i="8" s="1"/>
  <c r="AS179" i="8"/>
  <c r="AJ179" i="8" s="1"/>
  <c r="AP179" i="8" s="1"/>
  <c r="AS209" i="8"/>
  <c r="AJ209" i="8" s="1"/>
  <c r="AP209" i="8" s="1"/>
  <c r="AS210" i="8"/>
  <c r="AS211" i="8"/>
  <c r="AJ211" i="8" s="1"/>
  <c r="AP211" i="8" s="1"/>
  <c r="AS212" i="8"/>
  <c r="AJ212" i="8" s="1"/>
  <c r="AP212" i="8" s="1"/>
  <c r="AS213" i="8"/>
  <c r="AS214" i="8"/>
  <c r="AJ214" i="8" s="1"/>
  <c r="AP214" i="8" s="1"/>
  <c r="AS215" i="8"/>
  <c r="AJ215" i="8" s="1"/>
  <c r="AP215" i="8" s="1"/>
  <c r="AS216" i="8"/>
  <c r="AJ216" i="8" s="1"/>
  <c r="AP216" i="8" s="1"/>
  <c r="AS204" i="8"/>
  <c r="AJ204" i="8" s="1"/>
  <c r="AP204" i="8" s="1"/>
  <c r="AS218" i="8"/>
  <c r="AJ218" i="8" s="1"/>
  <c r="AP218" i="8" s="1"/>
  <c r="AS219" i="8"/>
  <c r="AJ219" i="8" s="1"/>
  <c r="AP219" i="8" s="1"/>
  <c r="AS220" i="8"/>
  <c r="AJ220" i="8" s="1"/>
  <c r="AP220" i="8" s="1"/>
  <c r="AS221" i="8"/>
  <c r="AJ221" i="8" s="1"/>
  <c r="AP221" i="8" s="1"/>
  <c r="AS222" i="8"/>
  <c r="AJ222" i="8" s="1"/>
  <c r="AP222" i="8" s="1"/>
  <c r="AS223" i="8"/>
  <c r="AJ223" i="8" s="1"/>
  <c r="AP223" i="8" s="1"/>
  <c r="AS224" i="8"/>
  <c r="AS225" i="8"/>
  <c r="AS226" i="8"/>
  <c r="AS227" i="8"/>
  <c r="AS228" i="8"/>
  <c r="AS229" i="8"/>
  <c r="AS230" i="8"/>
  <c r="AS231" i="8"/>
  <c r="AJ231" i="8" s="1"/>
  <c r="AP231" i="8" s="1"/>
  <c r="AS232" i="8"/>
  <c r="AJ232" i="8" s="1"/>
  <c r="AP232" i="8" s="1"/>
  <c r="AS233" i="8"/>
  <c r="AS234" i="8"/>
  <c r="AJ234" i="8" s="1"/>
  <c r="AP234" i="8" s="1"/>
  <c r="AS235" i="8"/>
  <c r="AJ235" i="8" s="1"/>
  <c r="AP235" i="8" s="1"/>
  <c r="AS236" i="8"/>
  <c r="AS237" i="8"/>
  <c r="AJ237" i="8" s="1"/>
  <c r="AP237" i="8" s="1"/>
  <c r="AS238" i="8"/>
  <c r="AJ238" i="8" s="1"/>
  <c r="AP238" i="8" s="1"/>
  <c r="AS239" i="8"/>
  <c r="AJ239" i="8" s="1"/>
  <c r="AP239" i="8" s="1"/>
  <c r="AS240" i="8"/>
  <c r="AJ240" i="8" s="1"/>
  <c r="AP240" i="8" s="1"/>
  <c r="AS241" i="8"/>
  <c r="AJ241" i="8" s="1"/>
  <c r="AP241" i="8" s="1"/>
  <c r="AS242" i="8"/>
  <c r="AJ242" i="8" s="1"/>
  <c r="AP242" i="8" s="1"/>
  <c r="AS243" i="8"/>
  <c r="AS244" i="8"/>
  <c r="AJ244" i="8" s="1"/>
  <c r="AP244" i="8" s="1"/>
  <c r="AS245" i="8"/>
  <c r="AJ245" i="8" s="1"/>
  <c r="AP245" i="8" s="1"/>
  <c r="AS246" i="8"/>
  <c r="AJ246" i="8" s="1"/>
  <c r="AP246" i="8" s="1"/>
  <c r="AS247" i="8"/>
  <c r="AS248" i="8"/>
  <c r="AS249" i="8"/>
  <c r="AS250" i="8"/>
  <c r="AJ250" i="8" s="1"/>
  <c r="AP250" i="8" s="1"/>
  <c r="AS251" i="8"/>
  <c r="AJ251" i="8" s="1"/>
  <c r="AP251" i="8" s="1"/>
  <c r="AS252" i="8"/>
  <c r="AJ252" i="8" s="1"/>
  <c r="AP252" i="8" s="1"/>
  <c r="AS253" i="8"/>
  <c r="AJ253" i="8" s="1"/>
  <c r="AP253" i="8" s="1"/>
  <c r="AS254" i="8"/>
  <c r="AJ254" i="8" s="1"/>
  <c r="AP254" i="8" s="1"/>
  <c r="AS255" i="8"/>
  <c r="AJ255" i="8" s="1"/>
  <c r="AP255" i="8" s="1"/>
  <c r="AS256" i="8"/>
  <c r="AJ256" i="8" s="1"/>
  <c r="AP256" i="8" s="1"/>
  <c r="AS257" i="8"/>
  <c r="AS258" i="8"/>
  <c r="AJ258" i="8" s="1"/>
  <c r="AP258" i="8" s="1"/>
  <c r="AS259" i="8"/>
  <c r="AJ259" i="8" s="1"/>
  <c r="AP259" i="8" s="1"/>
  <c r="AS260" i="8"/>
  <c r="AJ260" i="8" s="1"/>
  <c r="AP260" i="8" s="1"/>
  <c r="AS261" i="8"/>
  <c r="AJ261" i="8" s="1"/>
  <c r="AP261" i="8" s="1"/>
  <c r="AS262" i="8"/>
  <c r="AJ262" i="8" s="1"/>
  <c r="AP262" i="8" s="1"/>
  <c r="AS263" i="8"/>
  <c r="AJ263" i="8" s="1"/>
  <c r="AP263" i="8" s="1"/>
  <c r="AS264" i="8"/>
  <c r="AS265" i="8"/>
  <c r="AJ265" i="8" s="1"/>
  <c r="AP265" i="8" s="1"/>
  <c r="AS266" i="8"/>
  <c r="AJ266" i="8" s="1"/>
  <c r="AP266" i="8" s="1"/>
  <c r="AS267" i="8"/>
  <c r="AJ267" i="8" s="1"/>
  <c r="AP267" i="8" s="1"/>
  <c r="AS268" i="8"/>
  <c r="AS269" i="8"/>
  <c r="AJ269" i="8" s="1"/>
  <c r="AP269" i="8" s="1"/>
  <c r="AS270" i="8"/>
  <c r="AS271" i="8"/>
  <c r="AS272" i="8"/>
  <c r="AS273" i="8"/>
  <c r="AS274" i="8"/>
  <c r="AS275" i="8"/>
  <c r="AS276" i="8"/>
  <c r="AS277" i="8"/>
  <c r="AJ277" i="8" s="1"/>
  <c r="AP277" i="8" s="1"/>
  <c r="AS278" i="8"/>
  <c r="AS279" i="8"/>
  <c r="AS280" i="8"/>
  <c r="AS281" i="8"/>
  <c r="AS282" i="8"/>
  <c r="AS283" i="8"/>
  <c r="AS284" i="8"/>
  <c r="AS285" i="8"/>
  <c r="AS286" i="8"/>
  <c r="AS287" i="8"/>
  <c r="AS288" i="8"/>
  <c r="AS289" i="8"/>
  <c r="AS290" i="8"/>
  <c r="AS291" i="8"/>
  <c r="AJ291" i="8" s="1"/>
  <c r="AP291" i="8" s="1"/>
  <c r="AS292" i="8"/>
  <c r="AS293" i="8"/>
  <c r="AJ293" i="8" s="1"/>
  <c r="AP293" i="8" s="1"/>
  <c r="AS294" i="8"/>
  <c r="AS295" i="8"/>
  <c r="AS296" i="8"/>
  <c r="AJ296" i="8" s="1"/>
  <c r="AP296" i="8" s="1"/>
  <c r="AS297" i="8"/>
  <c r="AS208" i="8"/>
  <c r="AJ208" i="8" s="1"/>
  <c r="AP208" i="8" s="1"/>
  <c r="AS299" i="8"/>
  <c r="AJ299" i="8" s="1"/>
  <c r="AP299" i="8" s="1"/>
  <c r="AS879" i="8"/>
  <c r="AJ879" i="8" s="1"/>
  <c r="AP879" i="8" s="1"/>
  <c r="AS301" i="8"/>
  <c r="AS302" i="8"/>
  <c r="AJ302" i="8" s="1"/>
  <c r="AP302" i="8" s="1"/>
  <c r="AS303" i="8"/>
  <c r="AS304" i="8"/>
  <c r="AS305" i="8"/>
  <c r="AJ305" i="8" s="1"/>
  <c r="AP305" i="8" s="1"/>
  <c r="AS306" i="8"/>
  <c r="AS307" i="8"/>
  <c r="AS308" i="8"/>
  <c r="AS309" i="8"/>
  <c r="AS1033" i="8"/>
  <c r="AJ1033" i="8" s="1"/>
  <c r="AP1033" i="8" s="1"/>
  <c r="AS311" i="8"/>
  <c r="AS312" i="8"/>
  <c r="AS313" i="8"/>
  <c r="AS314" i="8"/>
  <c r="AS315" i="8"/>
  <c r="AS316" i="8"/>
  <c r="AS317" i="8"/>
  <c r="AJ317" i="8" s="1"/>
  <c r="AP317" i="8" s="1"/>
  <c r="AS318" i="8"/>
  <c r="AS319" i="8"/>
  <c r="AJ319" i="8" s="1"/>
  <c r="AP319" i="8" s="1"/>
  <c r="AS320" i="8"/>
  <c r="AJ320" i="8" s="1"/>
  <c r="AP320" i="8" s="1"/>
  <c r="AS321" i="8"/>
  <c r="AJ321" i="8" s="1"/>
  <c r="AP321" i="8" s="1"/>
  <c r="AS322" i="8"/>
  <c r="AJ322" i="8" s="1"/>
  <c r="AP322" i="8" s="1"/>
  <c r="AS323" i="8"/>
  <c r="AJ323" i="8" s="1"/>
  <c r="AP323" i="8" s="1"/>
  <c r="AS324" i="8"/>
  <c r="AJ324" i="8" s="1"/>
  <c r="AP324" i="8" s="1"/>
  <c r="AS325" i="8"/>
  <c r="AJ325" i="8" s="1"/>
  <c r="AP325" i="8" s="1"/>
  <c r="AS326" i="8"/>
  <c r="AJ326" i="8" s="1"/>
  <c r="AP326" i="8" s="1"/>
  <c r="AS327" i="8"/>
  <c r="AS328" i="8"/>
  <c r="AJ328" i="8" s="1"/>
  <c r="AP328" i="8" s="1"/>
  <c r="AS329" i="8"/>
  <c r="AJ329" i="8" s="1"/>
  <c r="AP329" i="8" s="1"/>
  <c r="AS330" i="8"/>
  <c r="AS331" i="8"/>
  <c r="AJ331" i="8" s="1"/>
  <c r="AP331" i="8" s="1"/>
  <c r="AS332" i="8"/>
  <c r="AS333" i="8"/>
  <c r="AS334" i="8"/>
  <c r="AS335" i="8"/>
  <c r="AS336" i="8"/>
  <c r="AS337" i="8"/>
  <c r="AS338" i="8"/>
  <c r="AS339" i="8"/>
  <c r="AS340" i="8"/>
  <c r="AS341" i="8"/>
  <c r="AS1128" i="8"/>
  <c r="AJ1128" i="8" s="1"/>
  <c r="AP1128" i="8" s="1"/>
  <c r="AS343" i="8"/>
  <c r="AS344" i="8"/>
  <c r="AS345" i="8"/>
  <c r="AS346" i="8"/>
  <c r="AS347" i="8"/>
  <c r="AS348" i="8"/>
  <c r="AJ348" i="8" s="1"/>
  <c r="AP348" i="8" s="1"/>
  <c r="AS349" i="8"/>
  <c r="AS350" i="8"/>
  <c r="AS351" i="8"/>
  <c r="AS904" i="8"/>
  <c r="AJ904" i="8" s="1"/>
  <c r="AP904" i="8" s="1"/>
  <c r="AS353" i="8"/>
  <c r="AS1195" i="8"/>
  <c r="AJ1195" i="8" s="1"/>
  <c r="AP1195" i="8" s="1"/>
  <c r="AS17" i="8"/>
  <c r="AJ17" i="8" s="1"/>
  <c r="AP17" i="8" s="1"/>
  <c r="AS356" i="8"/>
  <c r="AS357" i="8"/>
  <c r="AS358" i="8"/>
  <c r="AS359" i="8"/>
  <c r="AJ359" i="8" s="1"/>
  <c r="AP359" i="8" s="1"/>
  <c r="AS360" i="8"/>
  <c r="AS361" i="8"/>
  <c r="AS362" i="8"/>
  <c r="AS363" i="8"/>
  <c r="AS1150" i="8"/>
  <c r="AJ1150" i="8" s="1"/>
  <c r="AP1150" i="8" s="1"/>
  <c r="AS365" i="8"/>
  <c r="AS366" i="8"/>
  <c r="AS367" i="8"/>
  <c r="AS368" i="8"/>
  <c r="AS369" i="8"/>
  <c r="AJ369" i="8" s="1"/>
  <c r="AP369" i="8" s="1"/>
  <c r="AS370" i="8"/>
  <c r="AJ370" i="8" s="1"/>
  <c r="AP370" i="8" s="1"/>
  <c r="AS877" i="8"/>
  <c r="AJ877" i="8" s="1"/>
  <c r="AP877" i="8" s="1"/>
  <c r="AS1074" i="8"/>
  <c r="AJ1074" i="8" s="1"/>
  <c r="AP1074" i="8" s="1"/>
  <c r="AS1200" i="8"/>
  <c r="AJ1200" i="8" s="1"/>
  <c r="AP1200" i="8" s="1"/>
  <c r="AS374" i="8"/>
  <c r="AS375" i="8"/>
  <c r="AS376" i="8"/>
  <c r="AS377" i="8"/>
  <c r="AS1090" i="8"/>
  <c r="AJ1090" i="8" s="1"/>
  <c r="AP1090" i="8" s="1"/>
  <c r="AS840" i="8"/>
  <c r="AJ840" i="8" s="1"/>
  <c r="AP840" i="8" s="1"/>
  <c r="AS380" i="8"/>
  <c r="AS381" i="8"/>
  <c r="AJ381" i="8" s="1"/>
  <c r="AP381" i="8" s="1"/>
  <c r="AS382" i="8"/>
  <c r="AJ382" i="8" s="1"/>
  <c r="AP382" i="8" s="1"/>
  <c r="AS383" i="8"/>
  <c r="AJ383" i="8" s="1"/>
  <c r="AP383" i="8" s="1"/>
  <c r="AS384" i="8"/>
  <c r="AJ384" i="8" s="1"/>
  <c r="AP384" i="8" s="1"/>
  <c r="AS385" i="8"/>
  <c r="AJ385" i="8" s="1"/>
  <c r="AP385" i="8" s="1"/>
  <c r="AS386" i="8"/>
  <c r="AJ386" i="8" s="1"/>
  <c r="AP386" i="8" s="1"/>
  <c r="AS387" i="8"/>
  <c r="AS388" i="8"/>
  <c r="AS389" i="8"/>
  <c r="AJ389" i="8" s="1"/>
  <c r="AP389" i="8" s="1"/>
  <c r="AS390" i="8"/>
  <c r="AS391" i="8"/>
  <c r="AJ391" i="8" s="1"/>
  <c r="AP391" i="8" s="1"/>
  <c r="AS392" i="8"/>
  <c r="AS393" i="8"/>
  <c r="AJ393" i="8" s="1"/>
  <c r="AP393" i="8" s="1"/>
  <c r="AS394" i="8"/>
  <c r="AJ394" i="8" s="1"/>
  <c r="AP394" i="8" s="1"/>
  <c r="AS395" i="8"/>
  <c r="AJ395" i="8" s="1"/>
  <c r="AP395" i="8" s="1"/>
  <c r="AS396" i="8"/>
  <c r="AJ396" i="8" s="1"/>
  <c r="AP396" i="8" s="1"/>
  <c r="AS397" i="8"/>
  <c r="AS398" i="8"/>
  <c r="AS399" i="8"/>
  <c r="AJ399" i="8" s="1"/>
  <c r="AP399" i="8" s="1"/>
  <c r="AS400" i="8"/>
  <c r="AS401" i="8"/>
  <c r="AJ401" i="8" s="1"/>
  <c r="AP401" i="8" s="1"/>
  <c r="AS402" i="8"/>
  <c r="AS403" i="8"/>
  <c r="AJ403" i="8" s="1"/>
  <c r="AP403" i="8" s="1"/>
  <c r="AS404" i="8"/>
  <c r="AJ404" i="8" s="1"/>
  <c r="AP404" i="8" s="1"/>
  <c r="AS405" i="8"/>
  <c r="AS406" i="8"/>
  <c r="AJ406" i="8" s="1"/>
  <c r="AP406" i="8" s="1"/>
  <c r="AS407" i="8"/>
  <c r="AS408" i="8"/>
  <c r="AJ408" i="8" s="1"/>
  <c r="AP408" i="8" s="1"/>
  <c r="AS409" i="8"/>
  <c r="AS410" i="8"/>
  <c r="AS411" i="8"/>
  <c r="AJ411" i="8" s="1"/>
  <c r="AP411" i="8" s="1"/>
  <c r="AS412" i="8"/>
  <c r="AS413" i="8"/>
  <c r="AS414" i="8"/>
  <c r="AS415" i="8"/>
  <c r="AJ415" i="8" s="1"/>
  <c r="AP415" i="8" s="1"/>
  <c r="AS416" i="8"/>
  <c r="AJ416" i="8" s="1"/>
  <c r="AP416" i="8" s="1"/>
  <c r="AS417" i="8"/>
  <c r="AJ417" i="8" s="1"/>
  <c r="AP417" i="8" s="1"/>
  <c r="AS418" i="8"/>
  <c r="AJ418" i="8" s="1"/>
  <c r="AP418" i="8" s="1"/>
  <c r="AS419" i="8"/>
  <c r="AJ419" i="8" s="1"/>
  <c r="AP419" i="8" s="1"/>
  <c r="AS420" i="8"/>
  <c r="AJ420" i="8" s="1"/>
  <c r="AP420" i="8" s="1"/>
  <c r="AS421" i="8"/>
  <c r="AJ421" i="8" s="1"/>
  <c r="AP421" i="8" s="1"/>
  <c r="AS422" i="8"/>
  <c r="AJ422" i="8" s="1"/>
  <c r="AP422" i="8" s="1"/>
  <c r="AS1144" i="8"/>
  <c r="AJ1144" i="8" s="1"/>
  <c r="AP1144" i="8" s="1"/>
  <c r="AS424" i="8"/>
  <c r="AS425" i="8"/>
  <c r="AS426" i="8"/>
  <c r="AJ426" i="8" s="1"/>
  <c r="AP426" i="8" s="1"/>
  <c r="AS427" i="8"/>
  <c r="AJ427" i="8" s="1"/>
  <c r="AP427" i="8" s="1"/>
  <c r="AS428" i="8"/>
  <c r="AJ428" i="8" s="1"/>
  <c r="AP428" i="8" s="1"/>
  <c r="AS908" i="8"/>
  <c r="AJ908" i="8" s="1"/>
  <c r="AP908" i="8" s="1"/>
  <c r="AS430" i="8"/>
  <c r="AS431" i="8"/>
  <c r="AJ431" i="8" s="1"/>
  <c r="AP431" i="8" s="1"/>
  <c r="AS432" i="8"/>
  <c r="AS433" i="8"/>
  <c r="AS434" i="8"/>
  <c r="AJ434" i="8" s="1"/>
  <c r="AP434" i="8" s="1"/>
  <c r="AS435" i="8"/>
  <c r="AJ435" i="8" s="1"/>
  <c r="AP435" i="8" s="1"/>
  <c r="AS436" i="8"/>
  <c r="AJ436" i="8" s="1"/>
  <c r="AP436" i="8" s="1"/>
  <c r="AS437" i="8"/>
  <c r="AS438" i="8"/>
  <c r="AJ438" i="8" s="1"/>
  <c r="AP438" i="8" s="1"/>
  <c r="AS439" i="8"/>
  <c r="AJ439" i="8" s="1"/>
  <c r="AP439" i="8" s="1"/>
  <c r="AS440" i="8"/>
  <c r="AJ440" i="8" s="1"/>
  <c r="AP440" i="8" s="1"/>
  <c r="AS441" i="8"/>
  <c r="AJ441" i="8" s="1"/>
  <c r="AP441" i="8" s="1"/>
  <c r="AS442" i="8"/>
  <c r="AJ442" i="8" s="1"/>
  <c r="AP442" i="8" s="1"/>
  <c r="AS443" i="8"/>
  <c r="AJ443" i="8" s="1"/>
  <c r="AP443" i="8" s="1"/>
  <c r="AS444" i="8"/>
  <c r="AJ444" i="8" s="1"/>
  <c r="AP444" i="8" s="1"/>
  <c r="AS445" i="8"/>
  <c r="AJ445" i="8" s="1"/>
  <c r="AP445" i="8" s="1"/>
  <c r="AS446" i="8"/>
  <c r="AJ446" i="8" s="1"/>
  <c r="AP446" i="8" s="1"/>
  <c r="AS447" i="8"/>
  <c r="AJ447" i="8" s="1"/>
  <c r="AP447" i="8" s="1"/>
  <c r="AS448" i="8"/>
  <c r="AJ448" i="8" s="1"/>
  <c r="AP448" i="8" s="1"/>
  <c r="AS449" i="8"/>
  <c r="AJ449" i="8" s="1"/>
  <c r="AP449" i="8" s="1"/>
  <c r="AS450" i="8"/>
  <c r="AJ450" i="8" s="1"/>
  <c r="AP450" i="8" s="1"/>
  <c r="AS451" i="8"/>
  <c r="AJ451" i="8" s="1"/>
  <c r="AP451" i="8" s="1"/>
  <c r="AS452" i="8"/>
  <c r="AJ452" i="8" s="1"/>
  <c r="AP452" i="8" s="1"/>
  <c r="AS453" i="8"/>
  <c r="AJ453" i="8" s="1"/>
  <c r="AP453" i="8" s="1"/>
  <c r="AS454" i="8"/>
  <c r="AJ454" i="8" s="1"/>
  <c r="AP454" i="8" s="1"/>
  <c r="AS455" i="8"/>
  <c r="AJ455" i="8" s="1"/>
  <c r="AP455" i="8" s="1"/>
  <c r="AS456" i="8"/>
  <c r="AJ456" i="8" s="1"/>
  <c r="AP456" i="8" s="1"/>
  <c r="AS457" i="8"/>
  <c r="AJ457" i="8" s="1"/>
  <c r="AP457" i="8" s="1"/>
  <c r="AS458" i="8"/>
  <c r="AS459" i="8"/>
  <c r="AS460" i="8"/>
  <c r="AS461" i="8"/>
  <c r="AJ461" i="8" s="1"/>
  <c r="AP461" i="8" s="1"/>
  <c r="AS462" i="8"/>
  <c r="AJ462" i="8" s="1"/>
  <c r="AP462" i="8" s="1"/>
  <c r="AS463" i="8"/>
  <c r="AJ463" i="8" s="1"/>
  <c r="AP463" i="8" s="1"/>
  <c r="AS464" i="8"/>
  <c r="AJ464" i="8" s="1"/>
  <c r="AP464" i="8" s="1"/>
  <c r="AS465" i="8"/>
  <c r="AJ465" i="8" s="1"/>
  <c r="AP465" i="8" s="1"/>
  <c r="AS466" i="8"/>
  <c r="AS467" i="8"/>
  <c r="AS468" i="8"/>
  <c r="AJ468" i="8" s="1"/>
  <c r="AP468" i="8" s="1"/>
  <c r="AS469" i="8"/>
  <c r="AJ469" i="8" s="1"/>
  <c r="AP469" i="8" s="1"/>
  <c r="AS470" i="8"/>
  <c r="AJ470" i="8" s="1"/>
  <c r="AP470" i="8" s="1"/>
  <c r="AS471" i="8"/>
  <c r="AS472" i="8"/>
  <c r="AJ472" i="8" s="1"/>
  <c r="AP472" i="8" s="1"/>
  <c r="AS473" i="8"/>
  <c r="AJ473" i="8" s="1"/>
  <c r="AP473" i="8" s="1"/>
  <c r="AS474" i="8"/>
  <c r="AJ474" i="8" s="1"/>
  <c r="AP474" i="8" s="1"/>
  <c r="AS475" i="8"/>
  <c r="AJ475" i="8" s="1"/>
  <c r="AP475" i="8" s="1"/>
  <c r="AS476" i="8"/>
  <c r="AJ476" i="8" s="1"/>
  <c r="AP476" i="8" s="1"/>
  <c r="AS477" i="8"/>
  <c r="AJ477" i="8" s="1"/>
  <c r="AP477" i="8" s="1"/>
  <c r="AS478" i="8"/>
  <c r="AJ478" i="8" s="1"/>
  <c r="AP478" i="8" s="1"/>
  <c r="AS479" i="8"/>
  <c r="AJ479" i="8" s="1"/>
  <c r="AP479" i="8" s="1"/>
  <c r="AS480" i="8"/>
  <c r="AJ480" i="8" s="1"/>
  <c r="AP480" i="8" s="1"/>
  <c r="AS481" i="8"/>
  <c r="AJ481" i="8" s="1"/>
  <c r="AP481" i="8" s="1"/>
  <c r="AS482" i="8"/>
  <c r="AJ482" i="8" s="1"/>
  <c r="AP482" i="8" s="1"/>
  <c r="AS483" i="8"/>
  <c r="AJ483" i="8" s="1"/>
  <c r="AP483" i="8" s="1"/>
  <c r="AS484" i="8"/>
  <c r="AS485" i="8"/>
  <c r="AS953" i="8"/>
  <c r="AJ953" i="8" s="1"/>
  <c r="AP953" i="8" s="1"/>
  <c r="AS487" i="8"/>
  <c r="AS488" i="8"/>
  <c r="AJ488" i="8" s="1"/>
  <c r="AP488" i="8" s="1"/>
  <c r="AS489" i="8"/>
  <c r="AJ489" i="8" s="1"/>
  <c r="AP489" i="8" s="1"/>
  <c r="AS490" i="8"/>
  <c r="AJ490" i="8" s="1"/>
  <c r="AP490" i="8" s="1"/>
  <c r="AS491" i="8"/>
  <c r="AJ491" i="8" s="1"/>
  <c r="AP491" i="8" s="1"/>
  <c r="AS492" i="8"/>
  <c r="AJ492" i="8" s="1"/>
  <c r="AP492" i="8" s="1"/>
  <c r="AS493" i="8"/>
  <c r="AJ493" i="8" s="1"/>
  <c r="AP493" i="8" s="1"/>
  <c r="AS494" i="8"/>
  <c r="AJ494" i="8" s="1"/>
  <c r="AP494" i="8" s="1"/>
  <c r="AS495" i="8"/>
  <c r="AJ495" i="8" s="1"/>
  <c r="AP495" i="8" s="1"/>
  <c r="AS496" i="8"/>
  <c r="AJ496" i="8" s="1"/>
  <c r="AP496" i="8" s="1"/>
  <c r="AS497" i="8"/>
  <c r="AS498" i="8"/>
  <c r="AJ498" i="8" s="1"/>
  <c r="AP498" i="8" s="1"/>
  <c r="AS499" i="8"/>
  <c r="AJ499" i="8" s="1"/>
  <c r="AP499" i="8" s="1"/>
  <c r="AS500" i="8"/>
  <c r="AJ500" i="8" s="1"/>
  <c r="AP500" i="8" s="1"/>
  <c r="AS501" i="8"/>
  <c r="AS502" i="8"/>
  <c r="AJ502" i="8" s="1"/>
  <c r="AP502" i="8" s="1"/>
  <c r="AS503" i="8"/>
  <c r="AS504" i="8"/>
  <c r="AS505" i="8"/>
  <c r="AJ505" i="8" s="1"/>
  <c r="AP505" i="8" s="1"/>
  <c r="AS506" i="8"/>
  <c r="AJ506" i="8" s="1"/>
  <c r="AP506" i="8" s="1"/>
  <c r="AS507" i="8"/>
  <c r="AJ507" i="8" s="1"/>
  <c r="AP507" i="8" s="1"/>
  <c r="AS508" i="8"/>
  <c r="AJ508" i="8" s="1"/>
  <c r="AP508" i="8" s="1"/>
  <c r="AS509" i="8"/>
  <c r="AJ509" i="8" s="1"/>
  <c r="AP509" i="8" s="1"/>
  <c r="AS510" i="8"/>
  <c r="AJ510" i="8" s="1"/>
  <c r="AP510" i="8" s="1"/>
  <c r="AS511" i="8"/>
  <c r="AJ511" i="8" s="1"/>
  <c r="AP511" i="8" s="1"/>
  <c r="AS512" i="8"/>
  <c r="AJ512" i="8" s="1"/>
  <c r="AP512" i="8" s="1"/>
  <c r="AS513" i="8"/>
  <c r="AS514" i="8"/>
  <c r="AJ514" i="8" s="1"/>
  <c r="AP514" i="8" s="1"/>
  <c r="AS515" i="8"/>
  <c r="AJ515" i="8" s="1"/>
  <c r="AP515" i="8" s="1"/>
  <c r="AS217" i="8"/>
  <c r="AJ217" i="8" s="1"/>
  <c r="AP217" i="8" s="1"/>
  <c r="AS298" i="8"/>
  <c r="AJ298" i="8" s="1"/>
  <c r="AP298" i="8" s="1"/>
  <c r="AS518" i="8"/>
  <c r="AJ518" i="8" s="1"/>
  <c r="AP518" i="8" s="1"/>
  <c r="AS519" i="8"/>
  <c r="AS520" i="8"/>
  <c r="AJ520" i="8" s="1"/>
  <c r="AP520" i="8" s="1"/>
  <c r="AS521" i="8"/>
  <c r="AJ521" i="8" s="1"/>
  <c r="AP521" i="8" s="1"/>
  <c r="AS522" i="8"/>
  <c r="AJ522" i="8" s="1"/>
  <c r="AP522" i="8" s="1"/>
  <c r="AS523" i="8"/>
  <c r="AS524" i="8"/>
  <c r="AJ524" i="8" s="1"/>
  <c r="AP524" i="8" s="1"/>
  <c r="AS525" i="8"/>
  <c r="AJ525" i="8" s="1"/>
  <c r="AP525" i="8" s="1"/>
  <c r="AS526" i="8"/>
  <c r="AJ526" i="8" s="1"/>
  <c r="AP526" i="8" s="1"/>
  <c r="AS527" i="8"/>
  <c r="AS528" i="8"/>
  <c r="AS529" i="8"/>
  <c r="AS530" i="8"/>
  <c r="AJ530" i="8" s="1"/>
  <c r="AP530" i="8" s="1"/>
  <c r="AS531" i="8"/>
  <c r="AJ531" i="8" s="1"/>
  <c r="AP531" i="8" s="1"/>
  <c r="AS532" i="8"/>
  <c r="AJ532" i="8" s="1"/>
  <c r="AP532" i="8" s="1"/>
  <c r="AS533" i="8"/>
  <c r="AJ533" i="8" s="1"/>
  <c r="AP533" i="8" s="1"/>
  <c r="AS534" i="8"/>
  <c r="AJ534" i="8" s="1"/>
  <c r="AP534" i="8" s="1"/>
  <c r="AS535" i="8"/>
  <c r="AJ535" i="8" s="1"/>
  <c r="AP535" i="8" s="1"/>
  <c r="AS536" i="8"/>
  <c r="AJ536" i="8" s="1"/>
  <c r="AP536" i="8" s="1"/>
  <c r="AS537" i="8"/>
  <c r="AJ537" i="8" s="1"/>
  <c r="AP537" i="8" s="1"/>
  <c r="AS538" i="8"/>
  <c r="AJ538" i="8" s="1"/>
  <c r="AP538" i="8" s="1"/>
  <c r="AS539" i="8"/>
  <c r="AJ539" i="8" s="1"/>
  <c r="AP539" i="8" s="1"/>
  <c r="AS540" i="8"/>
  <c r="AS541" i="8"/>
  <c r="AS542" i="8"/>
  <c r="AS543" i="8"/>
  <c r="AS544" i="8"/>
  <c r="AJ544" i="8" s="1"/>
  <c r="AP544" i="8" s="1"/>
  <c r="AS545" i="8"/>
  <c r="AS546" i="8"/>
  <c r="AJ546" i="8" s="1"/>
  <c r="AP546" i="8" s="1"/>
  <c r="AS547" i="8"/>
  <c r="AS548" i="8"/>
  <c r="AJ548" i="8" s="1"/>
  <c r="AP548" i="8" s="1"/>
  <c r="AS549" i="8"/>
  <c r="AJ549" i="8" s="1"/>
  <c r="AP549" i="8" s="1"/>
  <c r="AS550" i="8"/>
  <c r="AS551" i="8"/>
  <c r="AJ551" i="8" s="1"/>
  <c r="AP551" i="8" s="1"/>
  <c r="AS300" i="8"/>
  <c r="AJ300" i="8" s="1"/>
  <c r="AP300" i="8" s="1"/>
  <c r="AS310" i="8"/>
  <c r="AJ310" i="8" s="1"/>
  <c r="AP310" i="8" s="1"/>
  <c r="AS554" i="8"/>
  <c r="AS555" i="8"/>
  <c r="AJ555" i="8" s="1"/>
  <c r="AP555" i="8" s="1"/>
  <c r="AS556" i="8"/>
  <c r="AS557" i="8"/>
  <c r="AJ557" i="8" s="1"/>
  <c r="AP557" i="8" s="1"/>
  <c r="AS558" i="8"/>
  <c r="AS342" i="8"/>
  <c r="AJ342" i="8" s="1"/>
  <c r="AP342" i="8" s="1"/>
  <c r="AS560" i="8"/>
  <c r="AS561" i="8"/>
  <c r="AJ561" i="8" s="1"/>
  <c r="AP561" i="8" s="1"/>
  <c r="AS562" i="8"/>
  <c r="AS563" i="8"/>
  <c r="AJ563" i="8" s="1"/>
  <c r="AP563" i="8" s="1"/>
  <c r="AS564" i="8"/>
  <c r="AJ564" i="8" s="1"/>
  <c r="AP564" i="8" s="1"/>
  <c r="AS565" i="8"/>
  <c r="AJ565" i="8" s="1"/>
  <c r="AP565" i="8" s="1"/>
  <c r="AS566" i="8"/>
  <c r="AS567" i="8"/>
  <c r="AJ567" i="8" s="1"/>
  <c r="AP567" i="8" s="1"/>
  <c r="AS568" i="8"/>
  <c r="AJ568" i="8" s="1"/>
  <c r="AP568" i="8" s="1"/>
  <c r="AS569" i="8"/>
  <c r="AJ569" i="8" s="1"/>
  <c r="AP569" i="8" s="1"/>
  <c r="AS570" i="8"/>
  <c r="AS571" i="8"/>
  <c r="AS572" i="8"/>
  <c r="AS573" i="8"/>
  <c r="AJ573" i="8" s="1"/>
  <c r="AP573" i="8" s="1"/>
  <c r="AS574" i="8"/>
  <c r="AJ574" i="8" s="1"/>
  <c r="AP574" i="8" s="1"/>
  <c r="AS575" i="8"/>
  <c r="AJ575" i="8" s="1"/>
  <c r="AP575" i="8" s="1"/>
  <c r="AS576" i="8"/>
  <c r="AJ576" i="8" s="1"/>
  <c r="AP576" i="8" s="1"/>
  <c r="AS577" i="8"/>
  <c r="AS578" i="8"/>
  <c r="AJ578" i="8" s="1"/>
  <c r="AP578" i="8" s="1"/>
  <c r="AS579" i="8"/>
  <c r="AJ579" i="8" s="1"/>
  <c r="AP579" i="8" s="1"/>
  <c r="AS580" i="8"/>
  <c r="AJ580" i="8" s="1"/>
  <c r="AP580" i="8" s="1"/>
  <c r="AS581" i="8"/>
  <c r="AJ581" i="8" s="1"/>
  <c r="AP581" i="8" s="1"/>
  <c r="AS582" i="8"/>
  <c r="AJ582" i="8" s="1"/>
  <c r="AP582" i="8" s="1"/>
  <c r="AS583" i="8"/>
  <c r="AJ583" i="8" s="1"/>
  <c r="AP583" i="8" s="1"/>
  <c r="AS584" i="8"/>
  <c r="AS585" i="8"/>
  <c r="AJ585" i="8" s="1"/>
  <c r="AP585" i="8" s="1"/>
  <c r="AS586" i="8"/>
  <c r="AJ586" i="8" s="1"/>
  <c r="AP586" i="8" s="1"/>
  <c r="AS587" i="8"/>
  <c r="AJ587" i="8" s="1"/>
  <c r="AP587" i="8" s="1"/>
  <c r="AS588" i="8"/>
  <c r="AJ588" i="8" s="1"/>
  <c r="AP588" i="8" s="1"/>
  <c r="AS589" i="8"/>
  <c r="AS590" i="8"/>
  <c r="AJ590" i="8" s="1"/>
  <c r="AP590" i="8" s="1"/>
  <c r="AS591" i="8"/>
  <c r="AJ591" i="8" s="1"/>
  <c r="AP591" i="8" s="1"/>
  <c r="AS592" i="8"/>
  <c r="AS593" i="8"/>
  <c r="AJ593" i="8" s="1"/>
  <c r="AP593" i="8" s="1"/>
  <c r="AS594" i="8"/>
  <c r="AJ594" i="8" s="1"/>
  <c r="AP594" i="8" s="1"/>
  <c r="AS595" i="8"/>
  <c r="AJ595" i="8" s="1"/>
  <c r="AP595" i="8" s="1"/>
  <c r="AS352" i="8"/>
  <c r="AJ352" i="8" s="1"/>
  <c r="AP352" i="8" s="1"/>
  <c r="AS597" i="8"/>
  <c r="AS598" i="8"/>
  <c r="AJ598" i="8" s="1"/>
  <c r="AP598" i="8" s="1"/>
  <c r="AS599" i="8"/>
  <c r="AS600" i="8"/>
  <c r="AS601" i="8"/>
  <c r="AS602" i="8"/>
  <c r="AS603" i="8"/>
  <c r="AJ603" i="8" s="1"/>
  <c r="AP603" i="8" s="1"/>
  <c r="AS604" i="8"/>
  <c r="AJ604" i="8" s="1"/>
  <c r="AP604" i="8" s="1"/>
  <c r="AS605" i="8"/>
  <c r="AJ605" i="8" s="1"/>
  <c r="AP605" i="8" s="1"/>
  <c r="AS606" i="8"/>
  <c r="AS607" i="8"/>
  <c r="AS608" i="8"/>
  <c r="AS609" i="8"/>
  <c r="AJ609" i="8" s="1"/>
  <c r="AP609" i="8" s="1"/>
  <c r="AS610" i="8"/>
  <c r="AJ610" i="8" s="1"/>
  <c r="AP610" i="8" s="1"/>
  <c r="AS611" i="8"/>
  <c r="AJ611" i="8" s="1"/>
  <c r="AP611" i="8" s="1"/>
  <c r="AS612" i="8"/>
  <c r="AJ612" i="8" s="1"/>
  <c r="AP612" i="8" s="1"/>
  <c r="AS613" i="8"/>
  <c r="AJ613" i="8" s="1"/>
  <c r="AP613" i="8" s="1"/>
  <c r="AS614" i="8"/>
  <c r="AJ614" i="8" s="1"/>
  <c r="AP614" i="8" s="1"/>
  <c r="AS615" i="8"/>
  <c r="AJ615" i="8" s="1"/>
  <c r="AP615" i="8" s="1"/>
  <c r="AS616" i="8"/>
  <c r="AJ616" i="8" s="1"/>
  <c r="AP616" i="8" s="1"/>
  <c r="AS354" i="8"/>
  <c r="AJ354" i="8" s="1"/>
  <c r="AP354" i="8" s="1"/>
  <c r="AS618" i="8"/>
  <c r="AJ618" i="8" s="1"/>
  <c r="AP618" i="8" s="1"/>
  <c r="AS619" i="8"/>
  <c r="AJ619" i="8" s="1"/>
  <c r="AP619" i="8" s="1"/>
  <c r="AS620" i="8"/>
  <c r="AJ620" i="8" s="1"/>
  <c r="AP620" i="8" s="1"/>
  <c r="AS621" i="8"/>
  <c r="AJ621" i="8" s="1"/>
  <c r="AP621" i="8" s="1"/>
  <c r="AS622" i="8"/>
  <c r="AJ622" i="8" s="1"/>
  <c r="AP622" i="8" s="1"/>
  <c r="AS623" i="8"/>
  <c r="AS624" i="8"/>
  <c r="AS625" i="8"/>
  <c r="AS626" i="8"/>
  <c r="AJ626" i="8" s="1"/>
  <c r="AP626" i="8" s="1"/>
  <c r="AS627" i="8"/>
  <c r="AS628" i="8"/>
  <c r="AJ628" i="8" s="1"/>
  <c r="AP628" i="8" s="1"/>
  <c r="AS629" i="8"/>
  <c r="AS630" i="8"/>
  <c r="AJ630" i="8" s="1"/>
  <c r="AP630" i="8" s="1"/>
  <c r="AS631" i="8"/>
  <c r="AJ631" i="8" s="1"/>
  <c r="AP631" i="8" s="1"/>
  <c r="AS632" i="8"/>
  <c r="AS633" i="8"/>
  <c r="AJ633" i="8" s="1"/>
  <c r="AP633" i="8" s="1"/>
  <c r="AS634" i="8"/>
  <c r="AJ634" i="8" s="1"/>
  <c r="AP634" i="8" s="1"/>
  <c r="AS635" i="8"/>
  <c r="AJ635" i="8" s="1"/>
  <c r="AP635" i="8" s="1"/>
  <c r="AS636" i="8"/>
  <c r="AS637" i="8"/>
  <c r="AS638" i="8"/>
  <c r="AS639" i="8"/>
  <c r="AJ639" i="8" s="1"/>
  <c r="AP639" i="8" s="1"/>
  <c r="AS640" i="8"/>
  <c r="AJ640" i="8" s="1"/>
  <c r="AP640" i="8" s="1"/>
  <c r="AS641" i="8"/>
  <c r="AJ641" i="8" s="1"/>
  <c r="AP641" i="8" s="1"/>
  <c r="AS642" i="8"/>
  <c r="AJ642" i="8" s="1"/>
  <c r="AP642" i="8" s="1"/>
  <c r="AS643" i="8"/>
  <c r="AJ643" i="8" s="1"/>
  <c r="AP643" i="8" s="1"/>
  <c r="AS644" i="8"/>
  <c r="AJ644" i="8" s="1"/>
  <c r="AP644" i="8" s="1"/>
  <c r="AS645" i="8"/>
  <c r="AS646" i="8"/>
  <c r="AJ646" i="8" s="1"/>
  <c r="AP646" i="8" s="1"/>
  <c r="AS647" i="8"/>
  <c r="AJ647" i="8" s="1"/>
  <c r="AP647" i="8" s="1"/>
  <c r="AS648" i="8"/>
  <c r="AJ648" i="8" s="1"/>
  <c r="AP648" i="8" s="1"/>
  <c r="AS649" i="8"/>
  <c r="AJ649" i="8" s="1"/>
  <c r="AP649" i="8" s="1"/>
  <c r="AS650" i="8"/>
  <c r="AJ650" i="8" s="1"/>
  <c r="AP650" i="8" s="1"/>
  <c r="AS651" i="8"/>
  <c r="AJ651" i="8" s="1"/>
  <c r="AP651" i="8" s="1"/>
  <c r="AS652" i="8"/>
  <c r="AJ652" i="8" s="1"/>
  <c r="AP652" i="8" s="1"/>
  <c r="AS653" i="8"/>
  <c r="AJ653" i="8" s="1"/>
  <c r="AP653" i="8" s="1"/>
  <c r="AS654" i="8"/>
  <c r="AJ654" i="8" s="1"/>
  <c r="AP654" i="8" s="1"/>
  <c r="AS655" i="8"/>
  <c r="AS656" i="8"/>
  <c r="AS657" i="8"/>
  <c r="AS658" i="8"/>
  <c r="AS659" i="8"/>
  <c r="AS660" i="8"/>
  <c r="AS661" i="8"/>
  <c r="AS662" i="8"/>
  <c r="AJ662" i="8" s="1"/>
  <c r="AP662" i="8" s="1"/>
  <c r="AS663" i="8"/>
  <c r="AJ663" i="8" s="1"/>
  <c r="AP663" i="8" s="1"/>
  <c r="AS664" i="8"/>
  <c r="AS665" i="8"/>
  <c r="AS666" i="8"/>
  <c r="AS667" i="8"/>
  <c r="AS668" i="8"/>
  <c r="AS669" i="8"/>
  <c r="AJ669" i="8" s="1"/>
  <c r="AP669" i="8" s="1"/>
  <c r="AS670" i="8"/>
  <c r="AS671" i="8"/>
  <c r="AJ671" i="8" s="1"/>
  <c r="AP671" i="8" s="1"/>
  <c r="AS672" i="8"/>
  <c r="AS673" i="8"/>
  <c r="AS674" i="8"/>
  <c r="AJ674" i="8" s="1"/>
  <c r="AP674" i="8" s="1"/>
  <c r="AS675" i="8"/>
  <c r="AJ675" i="8" s="1"/>
  <c r="AP675" i="8" s="1"/>
  <c r="AS676" i="8"/>
  <c r="AJ676" i="8" s="1"/>
  <c r="AP676" i="8" s="1"/>
  <c r="AS677" i="8"/>
  <c r="AJ677" i="8" s="1"/>
  <c r="AP677" i="8" s="1"/>
  <c r="AS678" i="8"/>
  <c r="AJ678" i="8" s="1"/>
  <c r="AP678" i="8" s="1"/>
  <c r="AS679" i="8"/>
  <c r="AJ679" i="8" s="1"/>
  <c r="AP679" i="8" s="1"/>
  <c r="AS680" i="8"/>
  <c r="AJ680" i="8" s="1"/>
  <c r="AP680" i="8" s="1"/>
  <c r="AS681" i="8"/>
  <c r="AJ681" i="8" s="1"/>
  <c r="AP681" i="8" s="1"/>
  <c r="AS682" i="8"/>
  <c r="AJ682" i="8" s="1"/>
  <c r="AP682" i="8" s="1"/>
  <c r="AS683" i="8"/>
  <c r="AJ683" i="8" s="1"/>
  <c r="AP683" i="8" s="1"/>
  <c r="AS684" i="8"/>
  <c r="AJ684" i="8" s="1"/>
  <c r="AP684" i="8" s="1"/>
  <c r="AS685" i="8"/>
  <c r="AS686" i="8"/>
  <c r="AS687" i="8"/>
  <c r="AJ687" i="8" s="1"/>
  <c r="AP687" i="8" s="1"/>
  <c r="AS688" i="8"/>
  <c r="AS689" i="8"/>
  <c r="AS690" i="8"/>
  <c r="AS691" i="8"/>
  <c r="AS692" i="8"/>
  <c r="AJ692" i="8" s="1"/>
  <c r="AP692" i="8" s="1"/>
  <c r="AS693" i="8"/>
  <c r="AS694" i="8"/>
  <c r="AS695" i="8"/>
  <c r="AJ695" i="8" s="1"/>
  <c r="AP695" i="8" s="1"/>
  <c r="AS696" i="8"/>
  <c r="AS697" i="8"/>
  <c r="AJ697" i="8" s="1"/>
  <c r="AP697" i="8" s="1"/>
  <c r="AS698" i="8"/>
  <c r="AJ698" i="8" s="1"/>
  <c r="AP698" i="8" s="1"/>
  <c r="AS699" i="8"/>
  <c r="AS700" i="8"/>
  <c r="AJ700" i="8" s="1"/>
  <c r="AP700" i="8" s="1"/>
  <c r="AS701" i="8"/>
  <c r="AJ701" i="8" s="1"/>
  <c r="AP701" i="8" s="1"/>
  <c r="AS702" i="8"/>
  <c r="AJ702" i="8" s="1"/>
  <c r="AP702" i="8" s="1"/>
  <c r="AS703" i="8"/>
  <c r="AJ703" i="8" s="1"/>
  <c r="AP703" i="8" s="1"/>
  <c r="AS704" i="8"/>
  <c r="AS705" i="8"/>
  <c r="AS706" i="8"/>
  <c r="AJ706" i="8" s="1"/>
  <c r="AP706" i="8" s="1"/>
  <c r="AS707" i="8"/>
  <c r="AJ707" i="8" s="1"/>
  <c r="AP707" i="8" s="1"/>
  <c r="AS708" i="8"/>
  <c r="AJ708" i="8" s="1"/>
  <c r="AP708" i="8" s="1"/>
  <c r="AS709" i="8"/>
  <c r="AJ709" i="8" s="1"/>
  <c r="AP709" i="8" s="1"/>
  <c r="AS710" i="8"/>
  <c r="AJ710" i="8" s="1"/>
  <c r="AP710" i="8" s="1"/>
  <c r="AS711" i="8"/>
  <c r="AJ711" i="8" s="1"/>
  <c r="AP711" i="8" s="1"/>
  <c r="AS712" i="8"/>
  <c r="AJ712" i="8" s="1"/>
  <c r="AP712" i="8" s="1"/>
  <c r="AS713" i="8"/>
  <c r="AS714" i="8"/>
  <c r="AS715" i="8"/>
  <c r="AS716" i="8"/>
  <c r="AJ716" i="8" s="1"/>
  <c r="AP716" i="8" s="1"/>
  <c r="AS717" i="8"/>
  <c r="AJ717" i="8" s="1"/>
  <c r="AP717" i="8" s="1"/>
  <c r="AS718" i="8"/>
  <c r="AJ718" i="8" s="1"/>
  <c r="AP718" i="8" s="1"/>
  <c r="AS719" i="8"/>
  <c r="AS720" i="8"/>
  <c r="AS721" i="8"/>
  <c r="AJ721" i="8" s="1"/>
  <c r="AP721" i="8" s="1"/>
  <c r="AS722" i="8"/>
  <c r="AJ722" i="8" s="1"/>
  <c r="AP722" i="8" s="1"/>
  <c r="AS723" i="8"/>
  <c r="AJ723" i="8" s="1"/>
  <c r="AP723" i="8" s="1"/>
  <c r="AS724" i="8"/>
  <c r="AJ724" i="8" s="1"/>
  <c r="AP724" i="8" s="1"/>
  <c r="AS725" i="8"/>
  <c r="AS726" i="8"/>
  <c r="AJ726" i="8" s="1"/>
  <c r="AP726" i="8" s="1"/>
  <c r="AS727" i="8"/>
  <c r="AJ727" i="8" s="1"/>
  <c r="AP727" i="8" s="1"/>
  <c r="AS728" i="8"/>
  <c r="AJ728" i="8" s="1"/>
  <c r="AP728" i="8" s="1"/>
  <c r="AS729" i="8"/>
  <c r="AJ729" i="8" s="1"/>
  <c r="AP729" i="8" s="1"/>
  <c r="AS730" i="8"/>
  <c r="AS731" i="8"/>
  <c r="AS732" i="8"/>
  <c r="AS733" i="8"/>
  <c r="AJ733" i="8" s="1"/>
  <c r="AP733" i="8" s="1"/>
  <c r="AS734" i="8"/>
  <c r="AJ734" i="8" s="1"/>
  <c r="AP734" i="8" s="1"/>
  <c r="AS355" i="8"/>
  <c r="AJ355" i="8" s="1"/>
  <c r="AP355" i="8" s="1"/>
  <c r="AS736" i="8"/>
  <c r="AJ736" i="8" s="1"/>
  <c r="AP736" i="8" s="1"/>
  <c r="AS737" i="8"/>
  <c r="AJ737" i="8" s="1"/>
  <c r="AP737" i="8" s="1"/>
  <c r="AS738" i="8"/>
  <c r="AS739" i="8"/>
  <c r="AJ739" i="8" s="1"/>
  <c r="AP739" i="8" s="1"/>
  <c r="AS740" i="8"/>
  <c r="AJ740" i="8" s="1"/>
  <c r="AP740" i="8" s="1"/>
  <c r="AS741" i="8"/>
  <c r="AJ741" i="8" s="1"/>
  <c r="AP741" i="8" s="1"/>
  <c r="AS742" i="8"/>
  <c r="AJ742" i="8" s="1"/>
  <c r="AP742" i="8" s="1"/>
  <c r="AS743" i="8"/>
  <c r="AJ743" i="8" s="1"/>
  <c r="AP743" i="8" s="1"/>
  <c r="AS744" i="8"/>
  <c r="AJ744" i="8" s="1"/>
  <c r="AP744" i="8" s="1"/>
  <c r="AS745" i="8"/>
  <c r="AS746" i="8"/>
  <c r="AJ746" i="8" s="1"/>
  <c r="AP746" i="8" s="1"/>
  <c r="AS747" i="8"/>
  <c r="AS364" i="8"/>
  <c r="AJ364" i="8" s="1"/>
  <c r="AP364" i="8" s="1"/>
  <c r="AS749" i="8"/>
  <c r="AS750" i="8"/>
  <c r="AJ750" i="8" s="1"/>
  <c r="AP750" i="8" s="1"/>
  <c r="AS751" i="8"/>
  <c r="AJ751" i="8" s="1"/>
  <c r="AP751" i="8" s="1"/>
  <c r="AS752" i="8"/>
  <c r="AJ752" i="8" s="1"/>
  <c r="AP752" i="8" s="1"/>
  <c r="AS753" i="8"/>
  <c r="AJ753" i="8" s="1"/>
  <c r="AP753" i="8" s="1"/>
  <c r="AS754" i="8"/>
  <c r="AJ754" i="8" s="1"/>
  <c r="AP754" i="8" s="1"/>
  <c r="AS755" i="8"/>
  <c r="AJ755" i="8" s="1"/>
  <c r="AP755" i="8" s="1"/>
  <c r="AS756" i="8"/>
  <c r="AJ756" i="8" s="1"/>
  <c r="AP756" i="8" s="1"/>
  <c r="AS757" i="8"/>
  <c r="AJ757" i="8" s="1"/>
  <c r="AP757" i="8" s="1"/>
  <c r="AS758" i="8"/>
  <c r="AJ758" i="8" s="1"/>
  <c r="AP758" i="8" s="1"/>
  <c r="AS759" i="8"/>
  <c r="AJ759" i="8" s="1"/>
  <c r="AP759" i="8" s="1"/>
  <c r="AS760" i="8"/>
  <c r="AJ760" i="8" s="1"/>
  <c r="AP760" i="8" s="1"/>
  <c r="AS761" i="8"/>
  <c r="AJ761" i="8" s="1"/>
  <c r="AP761" i="8" s="1"/>
  <c r="AS762" i="8"/>
  <c r="AJ762" i="8" s="1"/>
  <c r="AP762" i="8" s="1"/>
  <c r="AS763" i="8"/>
  <c r="AS764" i="8"/>
  <c r="AJ764" i="8" s="1"/>
  <c r="AP764" i="8" s="1"/>
  <c r="AS765" i="8"/>
  <c r="AJ765" i="8" s="1"/>
  <c r="AP765" i="8" s="1"/>
  <c r="AS766" i="8"/>
  <c r="AJ766" i="8" s="1"/>
  <c r="AP766" i="8" s="1"/>
  <c r="AS767" i="8"/>
  <c r="AS768" i="8"/>
  <c r="AS769" i="8"/>
  <c r="AJ769" i="8" s="1"/>
  <c r="AP769" i="8" s="1"/>
  <c r="AS770" i="8"/>
  <c r="AJ770" i="8" s="1"/>
  <c r="AP770" i="8" s="1"/>
  <c r="AS771" i="8"/>
  <c r="AS772" i="8"/>
  <c r="AS773" i="8"/>
  <c r="AS774" i="8"/>
  <c r="AS775" i="8"/>
  <c r="AJ775" i="8" s="1"/>
  <c r="AP775" i="8" s="1"/>
  <c r="AS776" i="8"/>
  <c r="AJ776" i="8" s="1"/>
  <c r="AP776" i="8" s="1"/>
  <c r="AS777" i="8"/>
  <c r="AJ777" i="8" s="1"/>
  <c r="AP777" i="8" s="1"/>
  <c r="AS778" i="8"/>
  <c r="AS779" i="8"/>
  <c r="AS780" i="8"/>
  <c r="AS781" i="8"/>
  <c r="AJ781" i="8" s="1"/>
  <c r="AP781" i="8" s="1"/>
  <c r="AS782" i="8"/>
  <c r="AS783" i="8"/>
  <c r="AS784" i="8"/>
  <c r="AJ784" i="8" s="1"/>
  <c r="AP784" i="8" s="1"/>
  <c r="AS785" i="8"/>
  <c r="AJ785" i="8" s="1"/>
  <c r="AP785" i="8" s="1"/>
  <c r="AS786" i="8"/>
  <c r="AJ786" i="8" s="1"/>
  <c r="AP786" i="8" s="1"/>
  <c r="AS787" i="8"/>
  <c r="AS788" i="8"/>
  <c r="AJ788" i="8" s="1"/>
  <c r="AP788" i="8" s="1"/>
  <c r="AS789" i="8"/>
  <c r="AS790" i="8"/>
  <c r="AJ790" i="8" s="1"/>
  <c r="AP790" i="8" s="1"/>
  <c r="AS791" i="8"/>
  <c r="AS792" i="8"/>
  <c r="AJ792" i="8" s="1"/>
  <c r="AP792" i="8" s="1"/>
  <c r="AS793" i="8"/>
  <c r="AJ793" i="8" s="1"/>
  <c r="AP793" i="8" s="1"/>
  <c r="AS794" i="8"/>
  <c r="AJ794" i="8" s="1"/>
  <c r="AP794" i="8" s="1"/>
  <c r="AS795" i="8"/>
  <c r="AJ795" i="8" s="1"/>
  <c r="AP795" i="8" s="1"/>
  <c r="AS796" i="8"/>
  <c r="AJ796" i="8" s="1"/>
  <c r="AP796" i="8" s="1"/>
  <c r="AS797" i="8"/>
  <c r="AS798" i="8"/>
  <c r="AJ798" i="8" s="1"/>
  <c r="AP798" i="8" s="1"/>
  <c r="AS799" i="8"/>
  <c r="AJ799" i="8" s="1"/>
  <c r="AP799" i="8" s="1"/>
  <c r="AS800" i="8"/>
  <c r="AJ800" i="8" s="1"/>
  <c r="AP800" i="8" s="1"/>
  <c r="AS801" i="8"/>
  <c r="AJ801" i="8" s="1"/>
  <c r="AP801" i="8" s="1"/>
  <c r="AS802" i="8"/>
  <c r="AJ802" i="8" s="1"/>
  <c r="AP802" i="8" s="1"/>
  <c r="AS803" i="8"/>
  <c r="AS804" i="8"/>
  <c r="AJ804" i="8" s="1"/>
  <c r="AP804" i="8" s="1"/>
  <c r="AS805" i="8"/>
  <c r="AJ805" i="8" s="1"/>
  <c r="AP805" i="8" s="1"/>
  <c r="AS806" i="8"/>
  <c r="AS807" i="8"/>
  <c r="AJ807" i="8" s="1"/>
  <c r="AP807" i="8" s="1"/>
  <c r="AS808" i="8"/>
  <c r="AJ808" i="8" s="1"/>
  <c r="AP808" i="8" s="1"/>
  <c r="AS371" i="8"/>
  <c r="AJ371" i="8" s="1"/>
  <c r="AP371" i="8" s="1"/>
  <c r="AS810" i="8"/>
  <c r="AS811" i="8"/>
  <c r="AJ811" i="8" s="1"/>
  <c r="AP811" i="8" s="1"/>
  <c r="AS812" i="8"/>
  <c r="AS813" i="8"/>
  <c r="AS814" i="8"/>
  <c r="AS815" i="8"/>
  <c r="AJ815" i="8" s="1"/>
  <c r="AP815" i="8" s="1"/>
  <c r="AS816" i="8"/>
  <c r="AJ816" i="8" s="1"/>
  <c r="AP816" i="8" s="1"/>
  <c r="AS817" i="8"/>
  <c r="AS818" i="8"/>
  <c r="AJ818" i="8" s="1"/>
  <c r="AP818" i="8" s="1"/>
  <c r="AS372" i="8"/>
  <c r="AJ372" i="8" s="1"/>
  <c r="AP372" i="8" s="1"/>
  <c r="AS373" i="8"/>
  <c r="AJ373" i="8" s="1"/>
  <c r="AP373" i="8" s="1"/>
  <c r="AS821" i="8"/>
  <c r="AS822" i="8"/>
  <c r="AJ822" i="8" s="1"/>
  <c r="AP822" i="8" s="1"/>
  <c r="AS378" i="8"/>
  <c r="AJ378" i="8" s="1"/>
  <c r="AP378" i="8" s="1"/>
  <c r="AS379" i="8"/>
  <c r="AJ379" i="8" s="1"/>
  <c r="AP379" i="8" s="1"/>
  <c r="AS825" i="8"/>
  <c r="AS826" i="8"/>
  <c r="AS827" i="8"/>
  <c r="AS828" i="8"/>
  <c r="AJ828" i="8" s="1"/>
  <c r="AP828" i="8" s="1"/>
  <c r="AS829" i="8"/>
  <c r="AJ829" i="8" s="1"/>
  <c r="AP829" i="8" s="1"/>
  <c r="AS830" i="8"/>
  <c r="AJ830" i="8" s="1"/>
  <c r="AP830" i="8" s="1"/>
  <c r="AS831" i="8"/>
  <c r="AS832" i="8"/>
  <c r="AJ832" i="8" s="1"/>
  <c r="AP832" i="8" s="1"/>
  <c r="AS833" i="8"/>
  <c r="AJ833" i="8" s="1"/>
  <c r="AP833" i="8" s="1"/>
  <c r="AS834" i="8"/>
  <c r="AJ834" i="8" s="1"/>
  <c r="AP834" i="8" s="1"/>
  <c r="AS835" i="8"/>
  <c r="AJ835" i="8" s="1"/>
  <c r="AP835" i="8" s="1"/>
  <c r="AS836" i="8"/>
  <c r="AJ836" i="8" s="1"/>
  <c r="AP836" i="8" s="1"/>
  <c r="AS837" i="8"/>
  <c r="AJ837" i="8" s="1"/>
  <c r="AP837" i="8" s="1"/>
  <c r="AS838" i="8"/>
  <c r="AJ838" i="8" s="1"/>
  <c r="AP838" i="8" s="1"/>
  <c r="AS839" i="8"/>
  <c r="AJ839" i="8" s="1"/>
  <c r="AP839" i="8" s="1"/>
  <c r="AS423" i="8"/>
  <c r="AJ423" i="8" s="1"/>
  <c r="AP423" i="8" s="1"/>
  <c r="AS841" i="8"/>
  <c r="AJ841" i="8" s="1"/>
  <c r="AP841" i="8" s="1"/>
  <c r="AS842" i="8"/>
  <c r="AS843" i="8"/>
  <c r="AJ843" i="8" s="1"/>
  <c r="AP843" i="8" s="1"/>
  <c r="AS844" i="8"/>
  <c r="AJ844" i="8" s="1"/>
  <c r="AP844" i="8" s="1"/>
  <c r="AS845" i="8"/>
  <c r="AS846" i="8"/>
  <c r="AS847" i="8"/>
  <c r="AJ847" i="8" s="1"/>
  <c r="AP847" i="8" s="1"/>
  <c r="AS848" i="8"/>
  <c r="AJ848" i="8" s="1"/>
  <c r="AP848" i="8" s="1"/>
  <c r="AS849" i="8"/>
  <c r="AJ849" i="8" s="1"/>
  <c r="AP849" i="8" s="1"/>
  <c r="AS850" i="8"/>
  <c r="AJ850" i="8" s="1"/>
  <c r="AP850" i="8" s="1"/>
  <c r="AS851" i="8"/>
  <c r="AJ851" i="8" s="1"/>
  <c r="AP851" i="8" s="1"/>
  <c r="AS852" i="8"/>
  <c r="AJ852" i="8" s="1"/>
  <c r="AP852" i="8" s="1"/>
  <c r="AS853" i="8"/>
  <c r="AJ853" i="8" s="1"/>
  <c r="AP853" i="8" s="1"/>
  <c r="AS854" i="8"/>
  <c r="AJ854" i="8" s="1"/>
  <c r="AP854" i="8" s="1"/>
  <c r="AS855" i="8"/>
  <c r="AJ855" i="8" s="1"/>
  <c r="AP855" i="8" s="1"/>
  <c r="AS856" i="8"/>
  <c r="AS857" i="8"/>
  <c r="AS858" i="8"/>
  <c r="AJ858" i="8" s="1"/>
  <c r="AP858" i="8" s="1"/>
  <c r="AS859" i="8"/>
  <c r="AJ859" i="8" s="1"/>
  <c r="AP859" i="8" s="1"/>
  <c r="AS860" i="8"/>
  <c r="AJ860" i="8" s="1"/>
  <c r="AP860" i="8" s="1"/>
  <c r="AS861" i="8"/>
  <c r="AS862" i="8"/>
  <c r="AJ862" i="8" s="1"/>
  <c r="AP862" i="8" s="1"/>
  <c r="AS863" i="8"/>
  <c r="AS864" i="8"/>
  <c r="AJ864" i="8" s="1"/>
  <c r="AP864" i="8" s="1"/>
  <c r="AS865" i="8"/>
  <c r="AJ865" i="8" s="1"/>
  <c r="AP865" i="8" s="1"/>
  <c r="AS866" i="8"/>
  <c r="AJ866" i="8" s="1"/>
  <c r="AP866" i="8" s="1"/>
  <c r="AS867" i="8"/>
  <c r="AJ867" i="8" s="1"/>
  <c r="AP867" i="8" s="1"/>
  <c r="AS868" i="8"/>
  <c r="AJ868" i="8" s="1"/>
  <c r="AP868" i="8" s="1"/>
  <c r="AS869" i="8"/>
  <c r="AJ869" i="8" s="1"/>
  <c r="AP869" i="8" s="1"/>
  <c r="AS870" i="8"/>
  <c r="AJ870" i="8" s="1"/>
  <c r="AP870" i="8" s="1"/>
  <c r="AS871" i="8"/>
  <c r="AS872" i="8"/>
  <c r="AJ872" i="8" s="1"/>
  <c r="AP872" i="8" s="1"/>
  <c r="AS873" i="8"/>
  <c r="AJ873" i="8" s="1"/>
  <c r="AP873" i="8" s="1"/>
  <c r="AS874" i="8"/>
  <c r="AJ874" i="8" s="1"/>
  <c r="AP874" i="8" s="1"/>
  <c r="AS875" i="8"/>
  <c r="AJ875" i="8" s="1"/>
  <c r="AP875" i="8" s="1"/>
  <c r="AS429" i="8"/>
  <c r="AJ429" i="8" s="1"/>
  <c r="AP429" i="8" s="1"/>
  <c r="AS486" i="8"/>
  <c r="AJ486" i="8" s="1"/>
  <c r="AP486" i="8" s="1"/>
  <c r="AS516" i="8"/>
  <c r="AJ516" i="8" s="1"/>
  <c r="AP516" i="8" s="1"/>
  <c r="AS517" i="8"/>
  <c r="AJ517" i="8" s="1"/>
  <c r="AP517" i="8" s="1"/>
  <c r="AS880" i="8"/>
  <c r="AJ880" i="8" s="1"/>
  <c r="AP880" i="8" s="1"/>
  <c r="AS881" i="8"/>
  <c r="AJ881" i="8" s="1"/>
  <c r="AP881" i="8" s="1"/>
  <c r="AS882" i="8"/>
  <c r="AJ882" i="8" s="1"/>
  <c r="AP882" i="8" s="1"/>
  <c r="AS883" i="8"/>
  <c r="AJ883" i="8" s="1"/>
  <c r="AP883" i="8" s="1"/>
  <c r="AS884" i="8"/>
  <c r="AJ884" i="8" s="1"/>
  <c r="AP884" i="8" s="1"/>
  <c r="AS885" i="8"/>
  <c r="AS886" i="8"/>
  <c r="AS887" i="8"/>
  <c r="AJ887" i="8" s="1"/>
  <c r="AP887" i="8" s="1"/>
  <c r="AS888" i="8"/>
  <c r="AJ888" i="8" s="1"/>
  <c r="AP888" i="8" s="1"/>
  <c r="AS889" i="8"/>
  <c r="AJ889" i="8" s="1"/>
  <c r="AP889" i="8" s="1"/>
  <c r="AS890" i="8"/>
  <c r="AS891" i="8"/>
  <c r="AJ891" i="8" s="1"/>
  <c r="AP891" i="8" s="1"/>
  <c r="AS892" i="8"/>
  <c r="AJ892" i="8" s="1"/>
  <c r="AP892" i="8" s="1"/>
  <c r="AS893" i="8"/>
  <c r="AJ893" i="8" s="1"/>
  <c r="AP893" i="8" s="1"/>
  <c r="AS894" i="8"/>
  <c r="AJ894" i="8" s="1"/>
  <c r="AP894" i="8" s="1"/>
  <c r="AS895" i="8"/>
  <c r="AS896" i="8"/>
  <c r="AJ896" i="8" s="1"/>
  <c r="AP896" i="8" s="1"/>
  <c r="AS897" i="8"/>
  <c r="AJ897" i="8" s="1"/>
  <c r="AP897" i="8" s="1"/>
  <c r="AS898" i="8"/>
  <c r="AJ898" i="8" s="1"/>
  <c r="AP898" i="8" s="1"/>
  <c r="AS899" i="8"/>
  <c r="AJ899" i="8" s="1"/>
  <c r="AP899" i="8" s="1"/>
  <c r="AS900" i="8"/>
  <c r="AJ900" i="8" s="1"/>
  <c r="AP900" i="8" s="1"/>
  <c r="AS901" i="8"/>
  <c r="AJ901" i="8" s="1"/>
  <c r="AP901" i="8" s="1"/>
  <c r="AS902" i="8"/>
  <c r="AS903" i="8"/>
  <c r="AJ903" i="8" s="1"/>
  <c r="AP903" i="8" s="1"/>
  <c r="AS552" i="8"/>
  <c r="AJ552" i="8" s="1"/>
  <c r="AP552" i="8" s="1"/>
  <c r="AS905" i="8"/>
  <c r="AJ905" i="8" s="1"/>
  <c r="AP905" i="8" s="1"/>
  <c r="AS906" i="8"/>
  <c r="AS907" i="8"/>
  <c r="AJ907" i="8" s="1"/>
  <c r="AP907" i="8" s="1"/>
  <c r="AS553" i="8"/>
  <c r="AJ553" i="8" s="1"/>
  <c r="AP553" i="8" s="1"/>
  <c r="AS909" i="8"/>
  <c r="AS910" i="8"/>
  <c r="AJ910" i="8" s="1"/>
  <c r="AP910" i="8" s="1"/>
  <c r="AS911" i="8"/>
  <c r="AJ911" i="8" s="1"/>
  <c r="AP911" i="8" s="1"/>
  <c r="AS912" i="8"/>
  <c r="AJ912" i="8" s="1"/>
  <c r="AP912" i="8" s="1"/>
  <c r="AS913" i="8"/>
  <c r="AS914" i="8"/>
  <c r="AJ914" i="8" s="1"/>
  <c r="AP914" i="8" s="1"/>
  <c r="AS915" i="8"/>
  <c r="AJ915" i="8" s="1"/>
  <c r="AP915" i="8" s="1"/>
  <c r="AS916" i="8"/>
  <c r="AS917" i="8"/>
  <c r="AS918" i="8"/>
  <c r="AS919" i="8"/>
  <c r="AS920" i="8"/>
  <c r="AS921" i="8"/>
  <c r="AS922" i="8"/>
  <c r="AS923" i="8"/>
  <c r="AJ923" i="8" s="1"/>
  <c r="AP923" i="8" s="1"/>
  <c r="AS924" i="8"/>
  <c r="AJ924" i="8" s="1"/>
  <c r="AP924" i="8" s="1"/>
  <c r="AS925" i="8"/>
  <c r="AJ925" i="8" s="1"/>
  <c r="AP925" i="8" s="1"/>
  <c r="AS926" i="8"/>
  <c r="AS927" i="8"/>
  <c r="AJ927" i="8" s="1"/>
  <c r="AP927" i="8" s="1"/>
  <c r="AS928" i="8"/>
  <c r="AJ928" i="8" s="1"/>
  <c r="AP928" i="8" s="1"/>
  <c r="AS929" i="8"/>
  <c r="AJ929" i="8" s="1"/>
  <c r="AP929" i="8" s="1"/>
  <c r="AS930" i="8"/>
  <c r="AS931" i="8"/>
  <c r="AS932" i="8"/>
  <c r="AJ932" i="8" s="1"/>
  <c r="AP932" i="8" s="1"/>
  <c r="AS933" i="8"/>
  <c r="AJ933" i="8" s="1"/>
  <c r="AP933" i="8" s="1"/>
  <c r="AS934" i="8"/>
  <c r="AJ934" i="8" s="1"/>
  <c r="AP934" i="8" s="1"/>
  <c r="AS935" i="8"/>
  <c r="AJ935" i="8" s="1"/>
  <c r="AP935" i="8" s="1"/>
  <c r="AS936" i="8"/>
  <c r="AJ936" i="8" s="1"/>
  <c r="AP936" i="8" s="1"/>
  <c r="AS937" i="8"/>
  <c r="AS938" i="8"/>
  <c r="AJ938" i="8" s="1"/>
  <c r="AP938" i="8" s="1"/>
  <c r="AS939" i="8"/>
  <c r="AS940" i="8"/>
  <c r="AJ940" i="8" s="1"/>
  <c r="AP940" i="8" s="1"/>
  <c r="AS941" i="8"/>
  <c r="AJ941" i="8" s="1"/>
  <c r="AP941" i="8" s="1"/>
  <c r="AS942" i="8"/>
  <c r="AS943" i="8"/>
  <c r="AS944" i="8"/>
  <c r="AS945" i="8"/>
  <c r="AS946" i="8"/>
  <c r="AS947" i="8"/>
  <c r="AS948" i="8"/>
  <c r="AJ948" i="8" s="1"/>
  <c r="AP948" i="8" s="1"/>
  <c r="AS949" i="8"/>
  <c r="AJ949" i="8" s="1"/>
  <c r="AP949" i="8" s="1"/>
  <c r="AS950" i="8"/>
  <c r="AJ950" i="8" s="1"/>
  <c r="AP950" i="8" s="1"/>
  <c r="AS951" i="8"/>
  <c r="AJ951" i="8" s="1"/>
  <c r="AP951" i="8" s="1"/>
  <c r="AS952" i="8"/>
  <c r="AS2" i="8"/>
  <c r="AJ2" i="8" s="1"/>
  <c r="AP2" i="8" s="1"/>
  <c r="AS954" i="8"/>
  <c r="AS955" i="8"/>
  <c r="AJ955" i="8" s="1"/>
  <c r="AP955" i="8" s="1"/>
  <c r="AS956" i="8"/>
  <c r="AJ956" i="8" s="1"/>
  <c r="AP956" i="8" s="1"/>
  <c r="AS957" i="8"/>
  <c r="AS958" i="8"/>
  <c r="AS959" i="8"/>
  <c r="AS960" i="8"/>
  <c r="AS961" i="8"/>
  <c r="AS962" i="8"/>
  <c r="AS963" i="8"/>
  <c r="AS964" i="8"/>
  <c r="AS965" i="8"/>
  <c r="AS966" i="8"/>
  <c r="AS967" i="8"/>
  <c r="AS968" i="8"/>
  <c r="AS969" i="8"/>
  <c r="AS970" i="8"/>
  <c r="AS971" i="8"/>
  <c r="AS972" i="8"/>
  <c r="AS973" i="8"/>
  <c r="AS974" i="8"/>
  <c r="AS975" i="8"/>
  <c r="AJ975" i="8" s="1"/>
  <c r="AP975" i="8" s="1"/>
  <c r="AS976" i="8"/>
  <c r="AS977" i="8"/>
  <c r="AJ977" i="8" s="1"/>
  <c r="AP977" i="8" s="1"/>
  <c r="AS978" i="8"/>
  <c r="AS979" i="8"/>
  <c r="AJ979" i="8" s="1"/>
  <c r="AP979" i="8" s="1"/>
  <c r="AS980" i="8"/>
  <c r="AS981" i="8"/>
  <c r="AS982" i="8"/>
  <c r="AJ982" i="8" s="1"/>
  <c r="AP982" i="8" s="1"/>
  <c r="AS983" i="8"/>
  <c r="AS984" i="8"/>
  <c r="AS985" i="8"/>
  <c r="AS986" i="8"/>
  <c r="AJ986" i="8" s="1"/>
  <c r="AP986" i="8" s="1"/>
  <c r="AS987" i="8"/>
  <c r="AJ987" i="8" s="1"/>
  <c r="AP987" i="8" s="1"/>
  <c r="AS988" i="8"/>
  <c r="AJ988" i="8" s="1"/>
  <c r="AP988" i="8" s="1"/>
  <c r="AS989" i="8"/>
  <c r="AJ989" i="8" s="1"/>
  <c r="AP989" i="8" s="1"/>
  <c r="AS990" i="8"/>
  <c r="AJ990" i="8" s="1"/>
  <c r="AP990" i="8" s="1"/>
  <c r="AS991" i="8"/>
  <c r="AS992" i="8"/>
  <c r="AJ992" i="8" s="1"/>
  <c r="AP992" i="8" s="1"/>
  <c r="AS993" i="8"/>
  <c r="AS994" i="8"/>
  <c r="AS995" i="8"/>
  <c r="AS996" i="8"/>
  <c r="AS997" i="8"/>
  <c r="AS998" i="8"/>
  <c r="AS999" i="8"/>
  <c r="AS1000" i="8"/>
  <c r="AS1001" i="8"/>
  <c r="AJ1001" i="8" s="1"/>
  <c r="AP1001" i="8" s="1"/>
  <c r="AS1002" i="8"/>
  <c r="AJ1002" i="8" s="1"/>
  <c r="AP1002" i="8" s="1"/>
  <c r="AS1003" i="8"/>
  <c r="AJ1003" i="8" s="1"/>
  <c r="AP1003" i="8" s="1"/>
  <c r="AS1004" i="8"/>
  <c r="AJ1004" i="8" s="1"/>
  <c r="AP1004" i="8" s="1"/>
  <c r="AS1005" i="8"/>
  <c r="AJ1005" i="8" s="1"/>
  <c r="AP1005" i="8" s="1"/>
  <c r="AS1006" i="8"/>
  <c r="AS1007" i="8"/>
  <c r="AJ1007" i="8" s="1"/>
  <c r="AP1007" i="8" s="1"/>
  <c r="AS1008" i="8"/>
  <c r="AS1009" i="8"/>
  <c r="AS1010" i="8"/>
  <c r="AS1011" i="8"/>
  <c r="AS1012" i="8"/>
  <c r="AJ1012" i="8" s="1"/>
  <c r="AP1012" i="8" s="1"/>
  <c r="AS1013" i="8"/>
  <c r="AJ1013" i="8" s="1"/>
  <c r="AP1013" i="8" s="1"/>
  <c r="AS1014" i="8"/>
  <c r="AJ1014" i="8" s="1"/>
  <c r="AP1014" i="8" s="1"/>
  <c r="AS1015" i="8"/>
  <c r="AJ1015" i="8" s="1"/>
  <c r="AP1015" i="8" s="1"/>
  <c r="AS1016" i="8"/>
  <c r="AJ1016" i="8" s="1"/>
  <c r="AP1016" i="8" s="1"/>
  <c r="AS1017" i="8"/>
  <c r="AJ1017" i="8" s="1"/>
  <c r="AP1017" i="8" s="1"/>
  <c r="AS1018" i="8"/>
  <c r="AJ1018" i="8" s="1"/>
  <c r="AP1018" i="8" s="1"/>
  <c r="AS1019" i="8"/>
  <c r="AJ1019" i="8" s="1"/>
  <c r="AP1019" i="8" s="1"/>
  <c r="AS1020" i="8"/>
  <c r="AJ1020" i="8" s="1"/>
  <c r="AP1020" i="8" s="1"/>
  <c r="AS1021" i="8"/>
  <c r="AJ1021" i="8" s="1"/>
  <c r="AP1021" i="8" s="1"/>
  <c r="AS1022" i="8"/>
  <c r="AJ1022" i="8" s="1"/>
  <c r="AP1022" i="8" s="1"/>
  <c r="AS1023" i="8"/>
  <c r="AJ1023" i="8" s="1"/>
  <c r="AP1023" i="8" s="1"/>
  <c r="AS1024" i="8"/>
  <c r="AS1025" i="8"/>
  <c r="AS1026" i="8"/>
  <c r="AS1027" i="8"/>
  <c r="AS1028" i="8"/>
  <c r="AJ1028" i="8" s="1"/>
  <c r="AP1028" i="8" s="1"/>
  <c r="AS1029" i="8"/>
  <c r="AJ1029" i="8" s="1"/>
  <c r="AP1029" i="8" s="1"/>
  <c r="AS1030" i="8"/>
  <c r="AJ1030" i="8" s="1"/>
  <c r="AP1030" i="8" s="1"/>
  <c r="AS1031" i="8"/>
  <c r="AJ1031" i="8" s="1"/>
  <c r="AP1031" i="8" s="1"/>
  <c r="AS1032" i="8"/>
  <c r="AJ1032" i="8" s="1"/>
  <c r="AP1032" i="8" s="1"/>
  <c r="AS559" i="8"/>
  <c r="AJ559" i="8" s="1"/>
  <c r="AP559" i="8" s="1"/>
  <c r="AS1034" i="8"/>
  <c r="AJ1034" i="8" s="1"/>
  <c r="AP1034" i="8" s="1"/>
  <c r="AS1035" i="8"/>
  <c r="AJ1035" i="8" s="1"/>
  <c r="AP1035" i="8" s="1"/>
  <c r="AS1036" i="8"/>
  <c r="AJ1036" i="8" s="1"/>
  <c r="AP1036" i="8" s="1"/>
  <c r="AS1037" i="8"/>
  <c r="AS1038" i="8"/>
  <c r="AJ1038" i="8" s="1"/>
  <c r="AP1038" i="8" s="1"/>
  <c r="AS1039" i="8"/>
  <c r="AS1040" i="8"/>
  <c r="AJ1040" i="8" s="1"/>
  <c r="AP1040" i="8" s="1"/>
  <c r="AS1041" i="8"/>
  <c r="AJ1041" i="8" s="1"/>
  <c r="AP1041" i="8" s="1"/>
  <c r="AS1042" i="8"/>
  <c r="AS1043" i="8"/>
  <c r="AJ1043" i="8" s="1"/>
  <c r="AP1043" i="8" s="1"/>
  <c r="AS1044" i="8"/>
  <c r="AS1045" i="8"/>
  <c r="AS1046" i="8"/>
  <c r="AS1047" i="8"/>
  <c r="AS1048" i="8"/>
  <c r="AS1049" i="8"/>
  <c r="AS1050" i="8"/>
  <c r="AS1051" i="8"/>
  <c r="AS1052" i="8"/>
  <c r="AS1053" i="8"/>
  <c r="AS1054" i="8"/>
  <c r="AJ1054" i="8" s="1"/>
  <c r="AP1054" i="8" s="1"/>
  <c r="AS1055" i="8"/>
  <c r="AJ1055" i="8" s="1"/>
  <c r="AP1055" i="8" s="1"/>
  <c r="AS1056" i="8"/>
  <c r="AJ1056" i="8" s="1"/>
  <c r="AP1056" i="8" s="1"/>
  <c r="AS1057" i="8"/>
  <c r="AJ1057" i="8" s="1"/>
  <c r="AP1057" i="8" s="1"/>
  <c r="AS1058" i="8"/>
  <c r="AJ1058" i="8" s="1"/>
  <c r="AP1058" i="8" s="1"/>
  <c r="AS1059" i="8"/>
  <c r="AJ1059" i="8" s="1"/>
  <c r="AP1059" i="8" s="1"/>
  <c r="AS1060" i="8"/>
  <c r="AJ1060" i="8" s="1"/>
  <c r="AP1060" i="8" s="1"/>
  <c r="AS1061" i="8"/>
  <c r="AJ1061" i="8" s="1"/>
  <c r="AP1061" i="8" s="1"/>
  <c r="AS1062" i="8"/>
  <c r="AJ1062" i="8" s="1"/>
  <c r="AP1062" i="8" s="1"/>
  <c r="AS1063" i="8"/>
  <c r="AS1064" i="8"/>
  <c r="AJ1064" i="8" s="1"/>
  <c r="AP1064" i="8" s="1"/>
  <c r="AS1065" i="8"/>
  <c r="AS1066" i="8"/>
  <c r="AJ1066" i="8" s="1"/>
  <c r="AP1066" i="8" s="1"/>
  <c r="AS1067" i="8"/>
  <c r="AJ1067" i="8" s="1"/>
  <c r="AP1067" i="8" s="1"/>
  <c r="AS1068" i="8"/>
  <c r="AS1069" i="8"/>
  <c r="AJ1069" i="8" s="1"/>
  <c r="AP1069" i="8" s="1"/>
  <c r="AS1070" i="8"/>
  <c r="AJ1070" i="8" s="1"/>
  <c r="AP1070" i="8" s="1"/>
  <c r="AS1071" i="8"/>
  <c r="AJ1071" i="8" s="1"/>
  <c r="AP1071" i="8" s="1"/>
  <c r="AS1072" i="8"/>
  <c r="AJ1072" i="8" s="1"/>
  <c r="AP1072" i="8" s="1"/>
  <c r="AS1073" i="8"/>
  <c r="AJ1073" i="8" s="1"/>
  <c r="AP1073" i="8" s="1"/>
  <c r="AS596" i="8"/>
  <c r="AJ596" i="8" s="1"/>
  <c r="AP596" i="8" s="1"/>
  <c r="AS1075" i="8"/>
  <c r="AJ1075" i="8" s="1"/>
  <c r="AP1075" i="8" s="1"/>
  <c r="AS1076" i="8"/>
  <c r="AS1077" i="8"/>
  <c r="AJ1077" i="8" s="1"/>
  <c r="AP1077" i="8" s="1"/>
  <c r="AS1078" i="8"/>
  <c r="AS1079" i="8"/>
  <c r="AS1080" i="8"/>
  <c r="AS1081" i="8"/>
  <c r="AS1082" i="8"/>
  <c r="AS1083" i="8"/>
  <c r="AS1084" i="8"/>
  <c r="AS1085" i="8"/>
  <c r="AS1086" i="8"/>
  <c r="AJ1086" i="8" s="1"/>
  <c r="AP1086" i="8" s="1"/>
  <c r="AS1087" i="8"/>
  <c r="AJ1087" i="8" s="1"/>
  <c r="AP1087" i="8" s="1"/>
  <c r="AS1088" i="8"/>
  <c r="AS1089" i="8"/>
  <c r="AJ1089" i="8" s="1"/>
  <c r="AP1089" i="8" s="1"/>
  <c r="AS617" i="8"/>
  <c r="AJ617" i="8" s="1"/>
  <c r="AP617" i="8" s="1"/>
  <c r="AS1091" i="8"/>
  <c r="AJ1091" i="8" s="1"/>
  <c r="AP1091" i="8" s="1"/>
  <c r="AS1092" i="8"/>
  <c r="AJ1092" i="8" s="1"/>
  <c r="AP1092" i="8" s="1"/>
  <c r="AS1093" i="8"/>
  <c r="AS1094" i="8"/>
  <c r="AJ1094" i="8" s="1"/>
  <c r="AP1094" i="8" s="1"/>
  <c r="AS735" i="8"/>
  <c r="AJ735" i="8" s="1"/>
  <c r="AP735" i="8" s="1"/>
  <c r="AS1096" i="8"/>
  <c r="AJ1096" i="8" s="1"/>
  <c r="AP1096" i="8" s="1"/>
  <c r="AS1097" i="8"/>
  <c r="AS1098" i="8"/>
  <c r="AJ1098" i="8" s="1"/>
  <c r="AP1098" i="8" s="1"/>
  <c r="AS1099" i="8"/>
  <c r="AJ1099" i="8" s="1"/>
  <c r="AP1099" i="8" s="1"/>
  <c r="AS1100" i="8"/>
  <c r="AJ1100" i="8" s="1"/>
  <c r="AP1100" i="8" s="1"/>
  <c r="AS1101" i="8"/>
  <c r="AS1102" i="8"/>
  <c r="AJ1102" i="8" s="1"/>
  <c r="AP1102" i="8" s="1"/>
  <c r="AS1103" i="8"/>
  <c r="AS1104" i="8"/>
  <c r="AJ1104" i="8" s="1"/>
  <c r="AP1104" i="8" s="1"/>
  <c r="AS1105" i="8"/>
  <c r="AS1106" i="8"/>
  <c r="AJ1106" i="8" s="1"/>
  <c r="AP1106" i="8" s="1"/>
  <c r="AS1107" i="8"/>
  <c r="AJ1107" i="8" s="1"/>
  <c r="AP1107" i="8" s="1"/>
  <c r="AS1108" i="8"/>
  <c r="AJ1108" i="8" s="1"/>
  <c r="AP1108" i="8" s="1"/>
  <c r="AS1109" i="8"/>
  <c r="AS1110" i="8"/>
  <c r="AS1111" i="8"/>
  <c r="AJ1111" i="8" s="1"/>
  <c r="AP1111" i="8" s="1"/>
  <c r="AS1112" i="8"/>
  <c r="AJ1112" i="8" s="1"/>
  <c r="AP1112" i="8" s="1"/>
  <c r="AS1113" i="8"/>
  <c r="AJ1113" i="8" s="1"/>
  <c r="AP1113" i="8" s="1"/>
  <c r="AS1114" i="8"/>
  <c r="AS1115" i="8"/>
  <c r="AJ1115" i="8" s="1"/>
  <c r="AP1115" i="8" s="1"/>
  <c r="AS1116" i="8"/>
  <c r="AS1117" i="8"/>
  <c r="AJ1117" i="8" s="1"/>
  <c r="AP1117" i="8" s="1"/>
  <c r="AS1118" i="8"/>
  <c r="AJ1118" i="8" s="1"/>
  <c r="AP1118" i="8" s="1"/>
  <c r="AS1119" i="8"/>
  <c r="AJ1119" i="8" s="1"/>
  <c r="AP1119" i="8" s="1"/>
  <c r="AS748" i="8"/>
  <c r="AJ748" i="8" s="1"/>
  <c r="AP748" i="8" s="1"/>
  <c r="AS1121" i="8"/>
  <c r="AJ1121" i="8" s="1"/>
  <c r="AP1121" i="8" s="1"/>
  <c r="AS1122" i="8"/>
  <c r="AS1123" i="8"/>
  <c r="AJ1123" i="8" s="1"/>
  <c r="AP1123" i="8" s="1"/>
  <c r="AS1124" i="8"/>
  <c r="AJ1124" i="8" s="1"/>
  <c r="AP1124" i="8" s="1"/>
  <c r="AS1125" i="8"/>
  <c r="AJ1125" i="8" s="1"/>
  <c r="AP1125" i="8" s="1"/>
  <c r="AS1126" i="8"/>
  <c r="AS1127" i="8"/>
  <c r="AS878" i="8"/>
  <c r="AJ878" i="8" s="1"/>
  <c r="AP878" i="8" s="1"/>
  <c r="AS1129" i="8"/>
  <c r="AS1130" i="8"/>
  <c r="AS1131" i="8"/>
  <c r="AJ1131" i="8" s="1"/>
  <c r="AP1131" i="8" s="1"/>
  <c r="AS1132" i="8"/>
  <c r="AJ1132" i="8" s="1"/>
  <c r="AP1132" i="8" s="1"/>
  <c r="AS1133" i="8"/>
  <c r="AS1134" i="8"/>
  <c r="AJ1134" i="8" s="1"/>
  <c r="AP1134" i="8" s="1"/>
  <c r="AS1135" i="8"/>
  <c r="AJ1135" i="8" s="1"/>
  <c r="AP1135" i="8" s="1"/>
  <c r="AS1136" i="8"/>
  <c r="AJ1136" i="8" s="1"/>
  <c r="AP1136" i="8" s="1"/>
  <c r="AS1137" i="8"/>
  <c r="AS1138" i="8"/>
  <c r="AS1139" i="8"/>
  <c r="AJ1139" i="8" s="1"/>
  <c r="AP1139" i="8" s="1"/>
  <c r="AS1140" i="8"/>
  <c r="AS1141" i="8"/>
  <c r="AJ1141" i="8" s="1"/>
  <c r="AP1141" i="8" s="1"/>
  <c r="AS1142" i="8"/>
  <c r="AJ1142" i="8" s="1"/>
  <c r="AP1142" i="8" s="1"/>
  <c r="AS1143" i="8"/>
  <c r="AJ1143" i="8" s="1"/>
  <c r="AP1143" i="8" s="1"/>
  <c r="AS809" i="8"/>
  <c r="AJ809" i="8" s="1"/>
  <c r="AP809" i="8" s="1"/>
  <c r="AS1145" i="8"/>
  <c r="AJ1145" i="8" s="1"/>
  <c r="AP1145" i="8" s="1"/>
  <c r="AS1146" i="8"/>
  <c r="AJ1146" i="8" s="1"/>
  <c r="AP1146" i="8" s="1"/>
  <c r="AS1147" i="8"/>
  <c r="AJ1147" i="8" s="1"/>
  <c r="AP1147" i="8" s="1"/>
  <c r="AS1148" i="8"/>
  <c r="AJ1148" i="8" s="1"/>
  <c r="AP1148" i="8" s="1"/>
  <c r="AS1149" i="8"/>
  <c r="AS819" i="8"/>
  <c r="AJ819" i="8" s="1"/>
  <c r="AP819" i="8" s="1"/>
  <c r="AS1151" i="8"/>
  <c r="AJ1151" i="8" s="1"/>
  <c r="AP1151" i="8" s="1"/>
  <c r="AS1152" i="8"/>
  <c r="AS1153" i="8"/>
  <c r="AJ1153" i="8" s="1"/>
  <c r="AP1153" i="8" s="1"/>
  <c r="AS1154" i="8"/>
  <c r="AS1155" i="8"/>
  <c r="AS1156" i="8"/>
  <c r="AS1157" i="8"/>
  <c r="AJ1157" i="8" s="1"/>
  <c r="AP1157" i="8" s="1"/>
  <c r="AS1158" i="8"/>
  <c r="AJ1158" i="8" s="1"/>
  <c r="AP1158" i="8" s="1"/>
  <c r="AS1159" i="8"/>
  <c r="AS1160" i="8"/>
  <c r="AJ1160" i="8" s="1"/>
  <c r="AP1160" i="8" s="1"/>
  <c r="AS1161" i="8"/>
  <c r="AJ1161" i="8" s="1"/>
  <c r="AP1161" i="8" s="1"/>
  <c r="AS1162" i="8"/>
  <c r="AJ1162" i="8" s="1"/>
  <c r="AP1162" i="8" s="1"/>
  <c r="AS1163" i="8"/>
  <c r="AS1164" i="8"/>
  <c r="AS1165" i="8"/>
  <c r="AJ1165" i="8" s="1"/>
  <c r="AP1165" i="8" s="1"/>
  <c r="AS1166" i="8"/>
  <c r="AS1167" i="8"/>
  <c r="AJ1167" i="8" s="1"/>
  <c r="AP1167" i="8" s="1"/>
  <c r="AS1168" i="8"/>
  <c r="AS1169" i="8"/>
  <c r="AS1170" i="8"/>
  <c r="AS1171" i="8"/>
  <c r="AJ1171" i="8" s="1"/>
  <c r="AP1171" i="8" s="1"/>
  <c r="AS1172" i="8"/>
  <c r="AJ1172" i="8" s="1"/>
  <c r="AP1172" i="8" s="1"/>
  <c r="AS1173" i="8"/>
  <c r="AS1174" i="8"/>
  <c r="AS1175" i="8"/>
  <c r="AS1176" i="8"/>
  <c r="AS1177" i="8"/>
  <c r="AJ1177" i="8" s="1"/>
  <c r="AP1177" i="8" s="1"/>
  <c r="AS1178" i="8"/>
  <c r="AJ1178" i="8" s="1"/>
  <c r="AP1178" i="8" s="1"/>
  <c r="AS1179" i="8"/>
  <c r="AJ1179" i="8" s="1"/>
  <c r="AP1179" i="8" s="1"/>
  <c r="AS1180" i="8"/>
  <c r="AJ1180" i="8" s="1"/>
  <c r="AP1180" i="8" s="1"/>
  <c r="AS1181" i="8"/>
  <c r="AS1182" i="8"/>
  <c r="AJ1182" i="8" s="1"/>
  <c r="AP1182" i="8" s="1"/>
  <c r="AS1183" i="8"/>
  <c r="AJ1183" i="8" s="1"/>
  <c r="AP1183" i="8" s="1"/>
  <c r="AS1184" i="8"/>
  <c r="AJ1184" i="8" s="1"/>
  <c r="AP1184" i="8" s="1"/>
  <c r="AS1185" i="8"/>
  <c r="AJ1185" i="8" s="1"/>
  <c r="AP1185" i="8" s="1"/>
  <c r="AS1186" i="8"/>
  <c r="AS1187" i="8"/>
  <c r="AJ1187" i="8" s="1"/>
  <c r="AP1187" i="8" s="1"/>
  <c r="AS1188" i="8"/>
  <c r="AJ1188" i="8" s="1"/>
  <c r="AP1188" i="8" s="1"/>
  <c r="AS1189" i="8"/>
  <c r="AS1190" i="8"/>
  <c r="AJ1190" i="8" s="1"/>
  <c r="AP1190" i="8" s="1"/>
  <c r="AS1191" i="8"/>
  <c r="AS1192" i="8"/>
  <c r="AJ1192" i="8" s="1"/>
  <c r="AP1192" i="8" s="1"/>
  <c r="AS1193" i="8"/>
  <c r="AJ1193" i="8" s="1"/>
  <c r="AP1193" i="8" s="1"/>
  <c r="AS1194" i="8"/>
  <c r="AJ1194" i="8" s="1"/>
  <c r="AP1194" i="8" s="1"/>
  <c r="AS820" i="8"/>
  <c r="AJ820" i="8" s="1"/>
  <c r="AP820" i="8" s="1"/>
  <c r="AS1196" i="8"/>
  <c r="AJ1196" i="8" s="1"/>
  <c r="AP1196" i="8" s="1"/>
  <c r="AS1197" i="8"/>
  <c r="AJ1197" i="8" s="1"/>
  <c r="AP1197" i="8" s="1"/>
  <c r="AS1198" i="8"/>
  <c r="AS1199" i="8"/>
  <c r="AJ1199" i="8" s="1"/>
  <c r="AP1199" i="8" s="1"/>
  <c r="AS823" i="8"/>
  <c r="AJ823" i="8" s="1"/>
  <c r="AP823" i="8" s="1"/>
  <c r="AS1201" i="8"/>
  <c r="AJ1201" i="8" s="1"/>
  <c r="AP1201" i="8" s="1"/>
  <c r="AS1202" i="8"/>
  <c r="AJ1202" i="8" s="1"/>
  <c r="AP1202" i="8" s="1"/>
  <c r="AS1203" i="8"/>
  <c r="AS1204" i="8"/>
  <c r="AS1205" i="8"/>
  <c r="AS1206" i="8"/>
  <c r="AJ1206" i="8" s="1"/>
  <c r="AP1206" i="8" s="1"/>
  <c r="AS1207" i="8"/>
  <c r="AJ1207" i="8" s="1"/>
  <c r="AP1207" i="8" s="1"/>
  <c r="AS1208" i="8"/>
  <c r="AJ1208" i="8" s="1"/>
  <c r="AP1208" i="8" s="1"/>
  <c r="AS1209" i="8"/>
  <c r="AJ1209" i="8" s="1"/>
  <c r="AP1209" i="8" s="1"/>
  <c r="AS1210" i="8"/>
  <c r="AJ1210" i="8" s="1"/>
  <c r="AP1210" i="8" s="1"/>
  <c r="AS824" i="8"/>
  <c r="AJ824" i="8" s="1"/>
  <c r="AP824" i="8" s="1"/>
  <c r="AS1212" i="8"/>
  <c r="AS1213" i="8"/>
  <c r="AS1214" i="8"/>
  <c r="AJ1214" i="8" s="1"/>
  <c r="AP1214" i="8" s="1"/>
  <c r="AS1215" i="8"/>
  <c r="AJ1215" i="8" s="1"/>
  <c r="AP1215" i="8" s="1"/>
  <c r="AS1216" i="8"/>
  <c r="AJ1216" i="8" s="1"/>
  <c r="AP1216" i="8" s="1"/>
  <c r="AS1217" i="8"/>
  <c r="AS1218" i="8"/>
  <c r="AS1219" i="8"/>
  <c r="AJ1219" i="8" s="1"/>
  <c r="AP1219" i="8" s="1"/>
  <c r="AS1220" i="8"/>
  <c r="AS1221" i="8"/>
  <c r="AS1222" i="8"/>
  <c r="AS1223" i="8"/>
  <c r="AS1224" i="8"/>
  <c r="AS1225" i="8"/>
  <c r="AS1226" i="8"/>
  <c r="AS1227" i="8"/>
  <c r="AS1228" i="8"/>
  <c r="AU844" i="8" l="1"/>
  <c r="AU833" i="8"/>
  <c r="AU744" i="8"/>
  <c r="AU935" i="8"/>
  <c r="AU443" i="8"/>
  <c r="AU864" i="8"/>
  <c r="AU267" i="8"/>
  <c r="AT30" i="8"/>
  <c r="AU1141" i="8"/>
  <c r="AU1139" i="8"/>
  <c r="AU206" i="8"/>
  <c r="AU635" i="8"/>
  <c r="AU217" i="8"/>
  <c r="AU480" i="8"/>
  <c r="AU263" i="8"/>
  <c r="AU145" i="8"/>
  <c r="AU82" i="8"/>
  <c r="AU189" i="8"/>
  <c r="AU680" i="8"/>
  <c r="AU565" i="8"/>
  <c r="AU221" i="8"/>
  <c r="AU107" i="8"/>
  <c r="AR1035" i="8"/>
  <c r="AR1023" i="8"/>
  <c r="AR1022" i="8"/>
  <c r="AR1102" i="8"/>
  <c r="AR1136" i="8"/>
  <c r="AR752" i="8"/>
  <c r="AR982" i="8"/>
  <c r="AR786" i="8"/>
  <c r="AR832" i="8"/>
  <c r="AR775" i="8"/>
  <c r="AR956" i="8"/>
  <c r="AR717" i="8"/>
  <c r="AR914" i="8"/>
  <c r="AR1201" i="8"/>
  <c r="AR1006" i="8"/>
  <c r="AR805" i="8"/>
  <c r="AR927" i="8"/>
  <c r="AR858" i="8"/>
  <c r="AR1041" i="8"/>
  <c r="AR1132" i="8"/>
  <c r="AR712" i="8"/>
  <c r="AR746" i="8"/>
  <c r="AR881" i="8"/>
  <c r="AR952" i="8"/>
  <c r="AU952" i="8" s="1"/>
  <c r="AR908" i="8"/>
  <c r="AR1171" i="8"/>
  <c r="AR1216" i="8"/>
  <c r="AR1014" i="8"/>
  <c r="AR515" i="8"/>
  <c r="AR1190" i="8"/>
  <c r="AR718" i="8"/>
  <c r="AR444" i="8"/>
  <c r="AR617" i="8"/>
  <c r="AR473" i="8"/>
  <c r="AR1089" i="8"/>
  <c r="AR447" i="8"/>
  <c r="AR928" i="8"/>
  <c r="AR859" i="8"/>
  <c r="AR481" i="8"/>
  <c r="AR829" i="8"/>
  <c r="AR456" i="8"/>
  <c r="AR453" i="8"/>
  <c r="AR384" i="8"/>
  <c r="AR1187" i="8"/>
  <c r="AR520" i="8"/>
  <c r="AR299" i="8"/>
  <c r="AR707" i="8"/>
  <c r="AR1214" i="8"/>
  <c r="AR675" i="8"/>
  <c r="AR940" i="8"/>
  <c r="AR590" i="8"/>
  <c r="AR5" i="8"/>
  <c r="AR21" i="8"/>
  <c r="AR44" i="8"/>
  <c r="AR48" i="8"/>
  <c r="AR130" i="8"/>
  <c r="AR254" i="8"/>
  <c r="AR359" i="8"/>
  <c r="AR840" i="8"/>
  <c r="AR399" i="8"/>
  <c r="AR507" i="8"/>
  <c r="AR526" i="8"/>
  <c r="AR578" i="8"/>
  <c r="AR598" i="8"/>
  <c r="AR733" i="8"/>
  <c r="AR1193" i="8"/>
  <c r="AR874" i="8"/>
  <c r="AR893" i="8"/>
  <c r="AR698" i="8"/>
  <c r="AR706" i="8"/>
  <c r="AR477" i="8"/>
  <c r="AR711" i="8"/>
  <c r="AR435" i="8"/>
  <c r="AR514" i="8"/>
  <c r="AR610" i="8"/>
  <c r="AR860" i="8"/>
  <c r="AR929" i="8"/>
  <c r="AR512" i="8"/>
  <c r="AR524" i="8"/>
  <c r="AR498" i="8"/>
  <c r="AR740" i="8"/>
  <c r="AR415" i="8"/>
  <c r="AR1056" i="8"/>
  <c r="AR1158" i="8"/>
  <c r="AR1012" i="8"/>
  <c r="AR499" i="8"/>
  <c r="AR6" i="8"/>
  <c r="AR27" i="8"/>
  <c r="AR96" i="8"/>
  <c r="AR49" i="8"/>
  <c r="AR110" i="8"/>
  <c r="AR139" i="8"/>
  <c r="AR144" i="8"/>
  <c r="AR152" i="8"/>
  <c r="AR174" i="8"/>
  <c r="AR185" i="8"/>
  <c r="AR244" i="8"/>
  <c r="AR265" i="8"/>
  <c r="AR320" i="8"/>
  <c r="AR329" i="8"/>
  <c r="AR1150" i="8"/>
  <c r="AR450" i="8"/>
  <c r="AR472" i="8"/>
  <c r="AR491" i="8"/>
  <c r="AR630" i="8"/>
  <c r="AR651" i="8"/>
  <c r="AR697" i="8"/>
  <c r="AR742" i="8"/>
  <c r="AR950" i="8"/>
  <c r="AR1177" i="8"/>
  <c r="AR883" i="8"/>
  <c r="AR807" i="8"/>
  <c r="AR724" i="8"/>
  <c r="AR1021" i="8"/>
  <c r="AR516" i="8"/>
  <c r="AR594" i="8"/>
  <c r="AR1202" i="8"/>
  <c r="AR389" i="8"/>
  <c r="AR394" i="8"/>
  <c r="AR321" i="8"/>
  <c r="AR1065" i="8"/>
  <c r="AR1144" i="8"/>
  <c r="AR1143" i="8"/>
  <c r="AR1013" i="8"/>
  <c r="AR429" i="8"/>
  <c r="AR836" i="8"/>
  <c r="AR1043" i="8"/>
  <c r="AR841" i="8"/>
  <c r="AR872" i="8"/>
  <c r="AR802" i="8"/>
  <c r="AR936" i="8"/>
  <c r="AR1180" i="8"/>
  <c r="AR828" i="8"/>
  <c r="AU828" i="8" s="1"/>
  <c r="AR934" i="8"/>
  <c r="AR681" i="8"/>
  <c r="AR748" i="8"/>
  <c r="AR352" i="8"/>
  <c r="AR1197" i="8"/>
  <c r="AR604" i="8"/>
  <c r="AR867" i="8"/>
  <c r="AR933" i="8"/>
  <c r="AR564" i="8"/>
  <c r="AR1038" i="8"/>
  <c r="AR373" i="8"/>
  <c r="AR522" i="8"/>
  <c r="AR325" i="8"/>
  <c r="AR1016" i="8"/>
  <c r="AR219" i="8"/>
  <c r="AR509" i="8"/>
  <c r="AR216" i="8"/>
  <c r="AR1105" i="8"/>
  <c r="AR1020" i="8"/>
  <c r="AR557" i="8"/>
  <c r="AR726" i="8"/>
  <c r="AR1117" i="8"/>
  <c r="AR1196" i="8"/>
  <c r="AR818" i="8"/>
  <c r="AR648" i="8"/>
  <c r="AR948" i="8"/>
  <c r="AR716" i="8"/>
  <c r="AR8" i="8"/>
  <c r="AR73" i="8"/>
  <c r="AR95" i="8"/>
  <c r="AR101" i="8"/>
  <c r="AR117" i="8"/>
  <c r="AR187" i="8"/>
  <c r="AR259" i="8"/>
  <c r="AR323" i="8"/>
  <c r="AR385" i="8"/>
  <c r="AR416" i="8"/>
  <c r="AR613" i="8"/>
  <c r="AR662" i="8"/>
  <c r="AR708" i="8"/>
  <c r="AR1134" i="8"/>
  <c r="AR1062" i="8"/>
  <c r="AR923" i="8"/>
  <c r="AR1165" i="8"/>
  <c r="AR1059" i="8"/>
  <c r="AR868" i="8"/>
  <c r="AR896" i="8"/>
  <c r="AR379" i="8"/>
  <c r="AR873" i="8"/>
  <c r="AR574" i="8"/>
  <c r="AR975" i="8"/>
  <c r="AR478" i="8"/>
  <c r="AR1208" i="8"/>
  <c r="AR616" i="8"/>
  <c r="AR729" i="8"/>
  <c r="AR559" i="8"/>
  <c r="AR536" i="8"/>
  <c r="AR440" i="8"/>
  <c r="AR186" i="8"/>
  <c r="AR1118" i="8"/>
  <c r="AR737" i="8"/>
  <c r="AR258" i="8"/>
  <c r="AR870" i="8"/>
  <c r="AR755" i="8"/>
  <c r="AR419" i="8"/>
  <c r="AR172" i="8"/>
  <c r="AR246" i="8"/>
  <c r="AR401" i="8"/>
  <c r="AR15" i="8"/>
  <c r="AR20" i="8"/>
  <c r="AR25" i="8"/>
  <c r="AR29" i="8"/>
  <c r="AR43" i="8"/>
  <c r="AR47" i="8"/>
  <c r="AR91" i="8"/>
  <c r="AR4" i="8"/>
  <c r="AR102" i="8"/>
  <c r="AR124" i="8"/>
  <c r="AR146" i="8"/>
  <c r="AR171" i="8"/>
  <c r="AR214" i="8"/>
  <c r="AR260" i="8"/>
  <c r="AR277" i="8"/>
  <c r="AR904" i="8"/>
  <c r="AR420" i="8"/>
  <c r="AR461" i="8"/>
  <c r="AR500" i="8"/>
  <c r="AU13" i="8"/>
  <c r="AU49" i="8"/>
  <c r="AT1218" i="8"/>
  <c r="AI1218" i="8"/>
  <c r="AH1218" i="8"/>
  <c r="AG1218" i="8"/>
  <c r="AF1218" i="8"/>
  <c r="AT1206" i="8"/>
  <c r="AH1206" i="8"/>
  <c r="AI1206" i="8"/>
  <c r="AG1206" i="8"/>
  <c r="AF1206" i="8"/>
  <c r="AT1194" i="8"/>
  <c r="AI1194" i="8"/>
  <c r="AH1194" i="8"/>
  <c r="AG1194" i="8"/>
  <c r="AF1194" i="8"/>
  <c r="AT1182" i="8"/>
  <c r="AH1182" i="8"/>
  <c r="AI1182" i="8"/>
  <c r="AG1182" i="8"/>
  <c r="AF1182" i="8"/>
  <c r="AT1170" i="8"/>
  <c r="AI1170" i="8"/>
  <c r="AH1170" i="8"/>
  <c r="AG1170" i="8"/>
  <c r="AF1170" i="8"/>
  <c r="AH1158" i="8"/>
  <c r="AI1158" i="8"/>
  <c r="AG1158" i="8"/>
  <c r="AF1158" i="8"/>
  <c r="AT1142" i="8"/>
  <c r="AH1142" i="8"/>
  <c r="AI1142" i="8"/>
  <c r="AG1142" i="8"/>
  <c r="AF1142" i="8"/>
  <c r="AT1130" i="8"/>
  <c r="AI1130" i="8"/>
  <c r="AH1130" i="8"/>
  <c r="AG1130" i="8"/>
  <c r="AF1130" i="8"/>
  <c r="AH1118" i="8"/>
  <c r="AI1118" i="8"/>
  <c r="AG1118" i="8"/>
  <c r="AF1118" i="8"/>
  <c r="AT1106" i="8"/>
  <c r="AI1106" i="8"/>
  <c r="AH1106" i="8"/>
  <c r="AG1106" i="8"/>
  <c r="AF1106" i="8"/>
  <c r="AT617" i="8"/>
  <c r="AI617" i="8"/>
  <c r="AH617" i="8"/>
  <c r="AG617" i="8"/>
  <c r="AF617" i="8"/>
  <c r="AT1078" i="8"/>
  <c r="AI1078" i="8"/>
  <c r="AH1078" i="8"/>
  <c r="AG1078" i="8"/>
  <c r="AF1078" i="8"/>
  <c r="AI1062" i="8"/>
  <c r="AH1062" i="8"/>
  <c r="AG1062" i="8"/>
  <c r="AF1062" i="8"/>
  <c r="AT1050" i="8"/>
  <c r="AH1050" i="8"/>
  <c r="AI1050" i="8"/>
  <c r="AG1050" i="8"/>
  <c r="AF1050" i="8"/>
  <c r="AT1038" i="8"/>
  <c r="AI1038" i="8"/>
  <c r="AH1038" i="8"/>
  <c r="AG1038" i="8"/>
  <c r="AF1038" i="8"/>
  <c r="AT1026" i="8"/>
  <c r="AI1026" i="8"/>
  <c r="AH1026" i="8"/>
  <c r="AG1026" i="8"/>
  <c r="AF1026" i="8"/>
  <c r="AT1014" i="8"/>
  <c r="AI1014" i="8"/>
  <c r="AH1014" i="8"/>
  <c r="AG1014" i="8"/>
  <c r="AF1014" i="8"/>
  <c r="AT1002" i="8"/>
  <c r="AH1002" i="8"/>
  <c r="AI1002" i="8"/>
  <c r="AG1002" i="8"/>
  <c r="AF1002" i="8"/>
  <c r="AT986" i="8"/>
  <c r="AH986" i="8"/>
  <c r="AI986" i="8"/>
  <c r="AG986" i="8"/>
  <c r="AF986" i="8"/>
  <c r="AT974" i="8"/>
  <c r="AI974" i="8"/>
  <c r="AH974" i="8"/>
  <c r="AG974" i="8"/>
  <c r="AF974" i="8"/>
  <c r="AI958" i="8"/>
  <c r="AH958" i="8"/>
  <c r="AG958" i="8"/>
  <c r="AF958" i="8"/>
  <c r="AT969" i="8"/>
  <c r="AI969" i="8"/>
  <c r="AH969" i="8"/>
  <c r="AF969" i="8"/>
  <c r="AG969" i="8"/>
  <c r="AT957" i="8"/>
  <c r="AI957" i="8"/>
  <c r="AF957" i="8"/>
  <c r="AG957" i="8"/>
  <c r="AH957" i="8"/>
  <c r="AT945" i="8"/>
  <c r="AI945" i="8"/>
  <c r="AH945" i="8"/>
  <c r="AF945" i="8"/>
  <c r="AG945" i="8"/>
  <c r="AT933" i="8"/>
  <c r="AI933" i="8"/>
  <c r="AH933" i="8"/>
  <c r="AF933" i="8"/>
  <c r="AG933" i="8"/>
  <c r="AT921" i="8"/>
  <c r="AI921" i="8"/>
  <c r="AH921" i="8"/>
  <c r="AF921" i="8"/>
  <c r="AG921" i="8"/>
  <c r="AT1227" i="8"/>
  <c r="AI1227" i="8"/>
  <c r="AH1227" i="8"/>
  <c r="AG1227" i="8"/>
  <c r="AT1223" i="8"/>
  <c r="AI1223" i="8"/>
  <c r="AG1223" i="8"/>
  <c r="AH1223" i="8"/>
  <c r="AF1223" i="8"/>
  <c r="AT1219" i="8"/>
  <c r="AI1219" i="8"/>
  <c r="AG1219" i="8"/>
  <c r="AH1219" i="8"/>
  <c r="AT1215" i="8"/>
  <c r="AH1215" i="8"/>
  <c r="AG1215" i="8"/>
  <c r="AI1215" i="8"/>
  <c r="AF1215" i="8"/>
  <c r="AT824" i="8"/>
  <c r="AI824" i="8"/>
  <c r="AH824" i="8"/>
  <c r="AG824" i="8"/>
  <c r="AT1207" i="8"/>
  <c r="AI1207" i="8"/>
  <c r="AH1207" i="8"/>
  <c r="AG1207" i="8"/>
  <c r="AF1207" i="8"/>
  <c r="AT1203" i="8"/>
  <c r="AI1203" i="8"/>
  <c r="AG1203" i="8"/>
  <c r="AH1203" i="8"/>
  <c r="AT1199" i="8"/>
  <c r="AH1199" i="8"/>
  <c r="AG1199" i="8"/>
  <c r="AI1199" i="8"/>
  <c r="AF1199" i="8"/>
  <c r="AT820" i="8"/>
  <c r="AI820" i="8"/>
  <c r="AH820" i="8"/>
  <c r="AG820" i="8"/>
  <c r="AT1191" i="8"/>
  <c r="AI1191" i="8"/>
  <c r="AG1191" i="8"/>
  <c r="AH1191" i="8"/>
  <c r="AF1191" i="8"/>
  <c r="AT1187" i="8"/>
  <c r="AI1187" i="8"/>
  <c r="AG1187" i="8"/>
  <c r="AH1187" i="8"/>
  <c r="AT1183" i="8"/>
  <c r="AH1183" i="8"/>
  <c r="AG1183" i="8"/>
  <c r="AI1183" i="8"/>
  <c r="AF1183" i="8"/>
  <c r="AT1179" i="8"/>
  <c r="AI1179" i="8"/>
  <c r="AH1179" i="8"/>
  <c r="AG1179" i="8"/>
  <c r="AT1175" i="8"/>
  <c r="AI1175" i="8"/>
  <c r="AH1175" i="8"/>
  <c r="AG1175" i="8"/>
  <c r="AF1175" i="8"/>
  <c r="AT1171" i="8"/>
  <c r="AI1171" i="8"/>
  <c r="AG1171" i="8"/>
  <c r="AH1171" i="8"/>
  <c r="AT1167" i="8"/>
  <c r="AH1167" i="8"/>
  <c r="AG1167" i="8"/>
  <c r="AI1167" i="8"/>
  <c r="AF1167" i="8"/>
  <c r="AT1163" i="8"/>
  <c r="AI1163" i="8"/>
  <c r="AH1163" i="8"/>
  <c r="AG1163" i="8"/>
  <c r="AT1159" i="8"/>
  <c r="AI1159" i="8"/>
  <c r="AG1159" i="8"/>
  <c r="AH1159" i="8"/>
  <c r="AF1159" i="8"/>
  <c r="AT1155" i="8"/>
  <c r="AI1155" i="8"/>
  <c r="AG1155" i="8"/>
  <c r="AH1155" i="8"/>
  <c r="AT1151" i="8"/>
  <c r="AH1151" i="8"/>
  <c r="AG1151" i="8"/>
  <c r="AF1151" i="8"/>
  <c r="AI1151" i="8"/>
  <c r="AT1147" i="8"/>
  <c r="AI1147" i="8"/>
  <c r="AH1147" i="8"/>
  <c r="AG1147" i="8"/>
  <c r="AT1143" i="8"/>
  <c r="AI1143" i="8"/>
  <c r="AH1143" i="8"/>
  <c r="AG1143" i="8"/>
  <c r="AF1143" i="8"/>
  <c r="AT1139" i="8"/>
  <c r="AI1139" i="8"/>
  <c r="AG1139" i="8"/>
  <c r="AH1139" i="8"/>
  <c r="AT1135" i="8"/>
  <c r="AH1135" i="8"/>
  <c r="AG1135" i="8"/>
  <c r="AI1135" i="8"/>
  <c r="AF1135" i="8"/>
  <c r="AT1131" i="8"/>
  <c r="AI1131" i="8"/>
  <c r="AH1131" i="8"/>
  <c r="AG1131" i="8"/>
  <c r="AT1127" i="8"/>
  <c r="AI1127" i="8"/>
  <c r="AG1127" i="8"/>
  <c r="AH1127" i="8"/>
  <c r="AF1127" i="8"/>
  <c r="AT1123" i="8"/>
  <c r="AI1123" i="8"/>
  <c r="AG1123" i="8"/>
  <c r="AH1123" i="8"/>
  <c r="AT1119" i="8"/>
  <c r="AH1119" i="8"/>
  <c r="AG1119" i="8"/>
  <c r="AI1119" i="8"/>
  <c r="AF1119" i="8"/>
  <c r="AT1115" i="8"/>
  <c r="AI1115" i="8"/>
  <c r="AH1115" i="8"/>
  <c r="AG1115" i="8"/>
  <c r="AT1111" i="8"/>
  <c r="AI1111" i="8"/>
  <c r="AH1111" i="8"/>
  <c r="AG1111" i="8"/>
  <c r="AF1111" i="8"/>
  <c r="AT1107" i="8"/>
  <c r="AI1107" i="8"/>
  <c r="AG1107" i="8"/>
  <c r="AH1107" i="8"/>
  <c r="AT1103" i="8"/>
  <c r="AI1103" i="8"/>
  <c r="AH1103" i="8"/>
  <c r="AG1103" i="8"/>
  <c r="AF1103" i="8"/>
  <c r="AT1099" i="8"/>
  <c r="AH1099" i="8"/>
  <c r="AG1099" i="8"/>
  <c r="AI1099" i="8"/>
  <c r="AT735" i="8"/>
  <c r="AI735" i="8"/>
  <c r="AG735" i="8"/>
  <c r="AH735" i="8"/>
  <c r="AF735" i="8"/>
  <c r="AT1091" i="8"/>
  <c r="AI1091" i="8"/>
  <c r="AG1091" i="8"/>
  <c r="AH1091" i="8"/>
  <c r="AT1087" i="8"/>
  <c r="AI1087" i="8"/>
  <c r="AH1087" i="8"/>
  <c r="AG1087" i="8"/>
  <c r="AF1087" i="8"/>
  <c r="AT1083" i="8"/>
  <c r="AI1083" i="8"/>
  <c r="AH1083" i="8"/>
  <c r="AG1083" i="8"/>
  <c r="AT1079" i="8"/>
  <c r="AI1079" i="8"/>
  <c r="AH1079" i="8"/>
  <c r="AG1079" i="8"/>
  <c r="AF1079" i="8"/>
  <c r="AT1075" i="8"/>
  <c r="AI1075" i="8"/>
  <c r="AG1075" i="8"/>
  <c r="AH1075" i="8"/>
  <c r="AT1071" i="8"/>
  <c r="AI1071" i="8"/>
  <c r="AH1071" i="8"/>
  <c r="AG1071" i="8"/>
  <c r="AF1071" i="8"/>
  <c r="AT1067" i="8"/>
  <c r="AH1067" i="8"/>
  <c r="AG1067" i="8"/>
  <c r="AI1067" i="8"/>
  <c r="AT1063" i="8"/>
  <c r="AI1063" i="8"/>
  <c r="AG1063" i="8"/>
  <c r="AH1063" i="8"/>
  <c r="AF1063" i="8"/>
  <c r="AT1059" i="8"/>
  <c r="AI1059" i="8"/>
  <c r="AG1059" i="8"/>
  <c r="AH1059" i="8"/>
  <c r="AT1055" i="8"/>
  <c r="AI1055" i="8"/>
  <c r="AH1055" i="8"/>
  <c r="AG1055" i="8"/>
  <c r="AF1055" i="8"/>
  <c r="AT1051" i="8"/>
  <c r="AI1051" i="8"/>
  <c r="AH1051" i="8"/>
  <c r="AG1051" i="8"/>
  <c r="AT1047" i="8"/>
  <c r="AI1047" i="8"/>
  <c r="AH1047" i="8"/>
  <c r="AG1047" i="8"/>
  <c r="AF1047" i="8"/>
  <c r="AT1043" i="8"/>
  <c r="AI1043" i="8"/>
  <c r="AG1043" i="8"/>
  <c r="AH1043" i="8"/>
  <c r="AT1039" i="8"/>
  <c r="AI1039" i="8"/>
  <c r="AH1039" i="8"/>
  <c r="AG1039" i="8"/>
  <c r="AF1039" i="8"/>
  <c r="AT1035" i="8"/>
  <c r="AH1035" i="8"/>
  <c r="AG1035" i="8"/>
  <c r="AI1035" i="8"/>
  <c r="AT1031" i="8"/>
  <c r="AI1031" i="8"/>
  <c r="AG1031" i="8"/>
  <c r="AH1031" i="8"/>
  <c r="AF1031" i="8"/>
  <c r="AT1027" i="8"/>
  <c r="AI1027" i="8"/>
  <c r="AG1027" i="8"/>
  <c r="AH1027" i="8"/>
  <c r="AT1023" i="8"/>
  <c r="AI1023" i="8"/>
  <c r="AH1023" i="8"/>
  <c r="AG1023" i="8"/>
  <c r="AF1023" i="8"/>
  <c r="AT1019" i="8"/>
  <c r="AH1019" i="8"/>
  <c r="AI1019" i="8"/>
  <c r="AG1019" i="8"/>
  <c r="AT1015" i="8"/>
  <c r="AI1015" i="8"/>
  <c r="AH1015" i="8"/>
  <c r="AG1015" i="8"/>
  <c r="AF1015" i="8"/>
  <c r="AT1011" i="8"/>
  <c r="AI1011" i="8"/>
  <c r="AH1011" i="8"/>
  <c r="AG1011" i="8"/>
  <c r="AT1007" i="8"/>
  <c r="AI1007" i="8"/>
  <c r="AH1007" i="8"/>
  <c r="AG1007" i="8"/>
  <c r="AF1007" i="8"/>
  <c r="AT1003" i="8"/>
  <c r="AH1003" i="8"/>
  <c r="AG1003" i="8"/>
  <c r="AI1003" i="8"/>
  <c r="AT999" i="8"/>
  <c r="AI999" i="8"/>
  <c r="AH999" i="8"/>
  <c r="AG999" i="8"/>
  <c r="AF999" i="8"/>
  <c r="AT995" i="8"/>
  <c r="AI995" i="8"/>
  <c r="AH995" i="8"/>
  <c r="AG995" i="8"/>
  <c r="AT991" i="8"/>
  <c r="AI991" i="8"/>
  <c r="AH991" i="8"/>
  <c r="AG991" i="8"/>
  <c r="AF991" i="8"/>
  <c r="AT987" i="8"/>
  <c r="AH987" i="8"/>
  <c r="AI987" i="8"/>
  <c r="AG987" i="8"/>
  <c r="AT983" i="8"/>
  <c r="AI983" i="8"/>
  <c r="AH983" i="8"/>
  <c r="AG983" i="8"/>
  <c r="AF983" i="8"/>
  <c r="AT979" i="8"/>
  <c r="AI979" i="8"/>
  <c r="AH979" i="8"/>
  <c r="AG979" i="8"/>
  <c r="AT975" i="8"/>
  <c r="AI975" i="8"/>
  <c r="AH975" i="8"/>
  <c r="AG975" i="8"/>
  <c r="AF975" i="8"/>
  <c r="AT971" i="8"/>
  <c r="AH971" i="8"/>
  <c r="AG971" i="8"/>
  <c r="AI971" i="8"/>
  <c r="AT967" i="8"/>
  <c r="AI967" i="8"/>
  <c r="AH967" i="8"/>
  <c r="AG967" i="8"/>
  <c r="AF967" i="8"/>
  <c r="AT963" i="8"/>
  <c r="AI963" i="8"/>
  <c r="AH963" i="8"/>
  <c r="AG963" i="8"/>
  <c r="AT959" i="8"/>
  <c r="AI959" i="8"/>
  <c r="AH959" i="8"/>
  <c r="AG959" i="8"/>
  <c r="AF959" i="8"/>
  <c r="AT955" i="8"/>
  <c r="AH955" i="8"/>
  <c r="AI955" i="8"/>
  <c r="AG955" i="8"/>
  <c r="AT951" i="8"/>
  <c r="AI951" i="8"/>
  <c r="AH951" i="8"/>
  <c r="AG951" i="8"/>
  <c r="AF951" i="8"/>
  <c r="AT947" i="8"/>
  <c r="AI947" i="8"/>
  <c r="AH947" i="8"/>
  <c r="AG947" i="8"/>
  <c r="AT943" i="8"/>
  <c r="AI943" i="8"/>
  <c r="AH943" i="8"/>
  <c r="AG943" i="8"/>
  <c r="AF943" i="8"/>
  <c r="AT939" i="8"/>
  <c r="AH939" i="8"/>
  <c r="AG939" i="8"/>
  <c r="AI939" i="8"/>
  <c r="AT935" i="8"/>
  <c r="AI935" i="8"/>
  <c r="AH935" i="8"/>
  <c r="AG935" i="8"/>
  <c r="AF935" i="8"/>
  <c r="AT931" i="8"/>
  <c r="AI931" i="8"/>
  <c r="AH931" i="8"/>
  <c r="AG931" i="8"/>
  <c r="AF931" i="8"/>
  <c r="AT927" i="8"/>
  <c r="AI927" i="8"/>
  <c r="AH927" i="8"/>
  <c r="AG927" i="8"/>
  <c r="AF927" i="8"/>
  <c r="AT923" i="8"/>
  <c r="AH923" i="8"/>
  <c r="AI923" i="8"/>
  <c r="AG923" i="8"/>
  <c r="AF923" i="8"/>
  <c r="AT919" i="8"/>
  <c r="AI919" i="8"/>
  <c r="AH919" i="8"/>
  <c r="AG919" i="8"/>
  <c r="AF919" i="8"/>
  <c r="AT915" i="8"/>
  <c r="AI915" i="8"/>
  <c r="AH915" i="8"/>
  <c r="AG915" i="8"/>
  <c r="AF915" i="8"/>
  <c r="AT911" i="8"/>
  <c r="AI911" i="8"/>
  <c r="AH911" i="8"/>
  <c r="AG911" i="8"/>
  <c r="AF911" i="8"/>
  <c r="AT907" i="8"/>
  <c r="AH907" i="8"/>
  <c r="AG907" i="8"/>
  <c r="AI907" i="8"/>
  <c r="AF907" i="8"/>
  <c r="AT903" i="8"/>
  <c r="AI903" i="8"/>
  <c r="AH903" i="8"/>
  <c r="AG903" i="8"/>
  <c r="AF903" i="8"/>
  <c r="AT899" i="8"/>
  <c r="AI899" i="8"/>
  <c r="AH899" i="8"/>
  <c r="AG899" i="8"/>
  <c r="AF899" i="8"/>
  <c r="AT895" i="8"/>
  <c r="AI895" i="8"/>
  <c r="AH895" i="8"/>
  <c r="AG895" i="8"/>
  <c r="AF895" i="8"/>
  <c r="AT891" i="8"/>
  <c r="AH891" i="8"/>
  <c r="AI891" i="8"/>
  <c r="AG891" i="8"/>
  <c r="AF891" i="8"/>
  <c r="AT887" i="8"/>
  <c r="AI887" i="8"/>
  <c r="AH887" i="8"/>
  <c r="AG887" i="8"/>
  <c r="AF887" i="8"/>
  <c r="AT883" i="8"/>
  <c r="AI883" i="8"/>
  <c r="AH883" i="8"/>
  <c r="AG883" i="8"/>
  <c r="AF883" i="8"/>
  <c r="AT517" i="8"/>
  <c r="AI517" i="8"/>
  <c r="AH517" i="8"/>
  <c r="AG517" i="8"/>
  <c r="AF517" i="8"/>
  <c r="AT875" i="8"/>
  <c r="AH875" i="8"/>
  <c r="AG875" i="8"/>
  <c r="AI875" i="8"/>
  <c r="AF875" i="8"/>
  <c r="AT871" i="8"/>
  <c r="AI871" i="8"/>
  <c r="AH871" i="8"/>
  <c r="AG871" i="8"/>
  <c r="AF871" i="8"/>
  <c r="AT867" i="8"/>
  <c r="AI867" i="8"/>
  <c r="AH867" i="8"/>
  <c r="AG867" i="8"/>
  <c r="AF867" i="8"/>
  <c r="AT863" i="8"/>
  <c r="AI863" i="8"/>
  <c r="AH863" i="8"/>
  <c r="AG863" i="8"/>
  <c r="AF863" i="8"/>
  <c r="AT859" i="8"/>
  <c r="AH859" i="8"/>
  <c r="AI859" i="8"/>
  <c r="AG859" i="8"/>
  <c r="AF859" i="8"/>
  <c r="AT855" i="8"/>
  <c r="AI855" i="8"/>
  <c r="AH855" i="8"/>
  <c r="AG855" i="8"/>
  <c r="AF855" i="8"/>
  <c r="AT851" i="8"/>
  <c r="AI851" i="8"/>
  <c r="AH851" i="8"/>
  <c r="AF851" i="8"/>
  <c r="AG851" i="8"/>
  <c r="AT847" i="8"/>
  <c r="AI847" i="8"/>
  <c r="AH847" i="8"/>
  <c r="AF847" i="8"/>
  <c r="AG847" i="8"/>
  <c r="AT843" i="8"/>
  <c r="AH843" i="8"/>
  <c r="AG843" i="8"/>
  <c r="AI843" i="8"/>
  <c r="AF843" i="8"/>
  <c r="AT839" i="8"/>
  <c r="AI839" i="8"/>
  <c r="AH839" i="8"/>
  <c r="AG839" i="8"/>
  <c r="AF839" i="8"/>
  <c r="AT835" i="8"/>
  <c r="AI835" i="8"/>
  <c r="AH835" i="8"/>
  <c r="AG835" i="8"/>
  <c r="AF835" i="8"/>
  <c r="AT831" i="8"/>
  <c r="AI831" i="8"/>
  <c r="AH831" i="8"/>
  <c r="AG831" i="8"/>
  <c r="AF831" i="8"/>
  <c r="AT827" i="8"/>
  <c r="AH827" i="8"/>
  <c r="AI827" i="8"/>
  <c r="AG827" i="8"/>
  <c r="AF827" i="8"/>
  <c r="AT378" i="8"/>
  <c r="AI378" i="8"/>
  <c r="AH378" i="8"/>
  <c r="AG378" i="8"/>
  <c r="AF378" i="8"/>
  <c r="AT372" i="8"/>
  <c r="AI372" i="8"/>
  <c r="AH372" i="8"/>
  <c r="AF372" i="8"/>
  <c r="AG372" i="8"/>
  <c r="AT815" i="8"/>
  <c r="AI815" i="8"/>
  <c r="AH815" i="8"/>
  <c r="AF815" i="8"/>
  <c r="AG815" i="8"/>
  <c r="AT811" i="8"/>
  <c r="AH811" i="8"/>
  <c r="AG811" i="8"/>
  <c r="AI811" i="8"/>
  <c r="AF811" i="8"/>
  <c r="AT807" i="8"/>
  <c r="AI807" i="8"/>
  <c r="AH807" i="8"/>
  <c r="AG807" i="8"/>
  <c r="AF807" i="8"/>
  <c r="AT803" i="8"/>
  <c r="AI803" i="8"/>
  <c r="AH803" i="8"/>
  <c r="AG803" i="8"/>
  <c r="AF803" i="8"/>
  <c r="AT799" i="8"/>
  <c r="AI799" i="8"/>
  <c r="AH799" i="8"/>
  <c r="AG799" i="8"/>
  <c r="AF799" i="8"/>
  <c r="AT795" i="8"/>
  <c r="AH795" i="8"/>
  <c r="AI795" i="8"/>
  <c r="AG795" i="8"/>
  <c r="AF795" i="8"/>
  <c r="AT791" i="8"/>
  <c r="AI791" i="8"/>
  <c r="AH791" i="8"/>
  <c r="AG791" i="8"/>
  <c r="AF791" i="8"/>
  <c r="AT787" i="8"/>
  <c r="AI787" i="8"/>
  <c r="AH787" i="8"/>
  <c r="AG787" i="8"/>
  <c r="AF787" i="8"/>
  <c r="AT783" i="8"/>
  <c r="AI783" i="8"/>
  <c r="AH783" i="8"/>
  <c r="AF783" i="8"/>
  <c r="AG783" i="8"/>
  <c r="AT779" i="8"/>
  <c r="AH779" i="8"/>
  <c r="AG779" i="8"/>
  <c r="AI779" i="8"/>
  <c r="AF779" i="8"/>
  <c r="AT775" i="8"/>
  <c r="AI775" i="8"/>
  <c r="AH775" i="8"/>
  <c r="AG775" i="8"/>
  <c r="AF775" i="8"/>
  <c r="AT771" i="8"/>
  <c r="AI771" i="8"/>
  <c r="AH771" i="8"/>
  <c r="AG771" i="8"/>
  <c r="AF771" i="8"/>
  <c r="AT767" i="8"/>
  <c r="AI767" i="8"/>
  <c r="AH767" i="8"/>
  <c r="AG767" i="8"/>
  <c r="AF767" i="8"/>
  <c r="AT763" i="8"/>
  <c r="AH763" i="8"/>
  <c r="AI763" i="8"/>
  <c r="AG763" i="8"/>
  <c r="AF763" i="8"/>
  <c r="AT759" i="8"/>
  <c r="AI759" i="8"/>
  <c r="AH759" i="8"/>
  <c r="AG759" i="8"/>
  <c r="AF759" i="8"/>
  <c r="AT755" i="8"/>
  <c r="AI755" i="8"/>
  <c r="AH755" i="8"/>
  <c r="AF755" i="8"/>
  <c r="AG755" i="8"/>
  <c r="AT751" i="8"/>
  <c r="AI751" i="8"/>
  <c r="AH751" i="8"/>
  <c r="AF751" i="8"/>
  <c r="AG751" i="8"/>
  <c r="AT747" i="8"/>
  <c r="AH747" i="8"/>
  <c r="AG747" i="8"/>
  <c r="AI747" i="8"/>
  <c r="AF747" i="8"/>
  <c r="AT743" i="8"/>
  <c r="AI743" i="8"/>
  <c r="AH743" i="8"/>
  <c r="AG743" i="8"/>
  <c r="AF743" i="8"/>
  <c r="AT739" i="8"/>
  <c r="AI739" i="8"/>
  <c r="AH739" i="8"/>
  <c r="AG739" i="8"/>
  <c r="AF739" i="8"/>
  <c r="AT355" i="8"/>
  <c r="AI355" i="8"/>
  <c r="AH355" i="8"/>
  <c r="AG355" i="8"/>
  <c r="AF355" i="8"/>
  <c r="AT731" i="8"/>
  <c r="AH731" i="8"/>
  <c r="AI731" i="8"/>
  <c r="AG731" i="8"/>
  <c r="AF731" i="8"/>
  <c r="AT727" i="8"/>
  <c r="AI727" i="8"/>
  <c r="AH727" i="8"/>
  <c r="AG727" i="8"/>
  <c r="AF727" i="8"/>
  <c r="AT723" i="8"/>
  <c r="AI723" i="8"/>
  <c r="AH723" i="8"/>
  <c r="AF723" i="8"/>
  <c r="AG723" i="8"/>
  <c r="AT719" i="8"/>
  <c r="AI719" i="8"/>
  <c r="AH719" i="8"/>
  <c r="AF719" i="8"/>
  <c r="AG719" i="8"/>
  <c r="AT715" i="8"/>
  <c r="AH715" i="8"/>
  <c r="AG715" i="8"/>
  <c r="AI715" i="8"/>
  <c r="AF715" i="8"/>
  <c r="AT711" i="8"/>
  <c r="AI711" i="8"/>
  <c r="AH711" i="8"/>
  <c r="AG711" i="8"/>
  <c r="AF711" i="8"/>
  <c r="AT707" i="8"/>
  <c r="AI707" i="8"/>
  <c r="AH707" i="8"/>
  <c r="AG707" i="8"/>
  <c r="AF707" i="8"/>
  <c r="AT703" i="8"/>
  <c r="AI703" i="8"/>
  <c r="AH703" i="8"/>
  <c r="AG703" i="8"/>
  <c r="AF703" i="8"/>
  <c r="AT699" i="8"/>
  <c r="AH699" i="8"/>
  <c r="AI699" i="8"/>
  <c r="AG699" i="8"/>
  <c r="AF699" i="8"/>
  <c r="AT695" i="8"/>
  <c r="AI695" i="8"/>
  <c r="AH695" i="8"/>
  <c r="AG695" i="8"/>
  <c r="AF695" i="8"/>
  <c r="AT691" i="8"/>
  <c r="AI691" i="8"/>
  <c r="AH691" i="8"/>
  <c r="AF691" i="8"/>
  <c r="AG691" i="8"/>
  <c r="AT687" i="8"/>
  <c r="AI687" i="8"/>
  <c r="AH687" i="8"/>
  <c r="AF687" i="8"/>
  <c r="AG687" i="8"/>
  <c r="AT683" i="8"/>
  <c r="AH683" i="8"/>
  <c r="AG683" i="8"/>
  <c r="AI683" i="8"/>
  <c r="AF683" i="8"/>
  <c r="AT679" i="8"/>
  <c r="AI679" i="8"/>
  <c r="AH679" i="8"/>
  <c r="AG679" i="8"/>
  <c r="AF679" i="8"/>
  <c r="AT675" i="8"/>
  <c r="AI675" i="8"/>
  <c r="AH675" i="8"/>
  <c r="AG675" i="8"/>
  <c r="AF675" i="8"/>
  <c r="AT671" i="8"/>
  <c r="AI671" i="8"/>
  <c r="AH671" i="8"/>
  <c r="AG671" i="8"/>
  <c r="AF671" i="8"/>
  <c r="AT667" i="8"/>
  <c r="AH667" i="8"/>
  <c r="AI667" i="8"/>
  <c r="AG667" i="8"/>
  <c r="AF667" i="8"/>
  <c r="AT663" i="8"/>
  <c r="AI663" i="8"/>
  <c r="AH663" i="8"/>
  <c r="AG663" i="8"/>
  <c r="AF663" i="8"/>
  <c r="AT659" i="8"/>
  <c r="AI659" i="8"/>
  <c r="AH659" i="8"/>
  <c r="AG659" i="8"/>
  <c r="AF659" i="8"/>
  <c r="AT655" i="8"/>
  <c r="AI655" i="8"/>
  <c r="AH655" i="8"/>
  <c r="AF655" i="8"/>
  <c r="AG655" i="8"/>
  <c r="AT651" i="8"/>
  <c r="AH651" i="8"/>
  <c r="AG651" i="8"/>
  <c r="AI651" i="8"/>
  <c r="AF651" i="8"/>
  <c r="AT647" i="8"/>
  <c r="AI647" i="8"/>
  <c r="AH647" i="8"/>
  <c r="AG647" i="8"/>
  <c r="AF647" i="8"/>
  <c r="AT643" i="8"/>
  <c r="AI643" i="8"/>
  <c r="AH643" i="8"/>
  <c r="AG643" i="8"/>
  <c r="AF643" i="8"/>
  <c r="AT639" i="8"/>
  <c r="AI639" i="8"/>
  <c r="AH639" i="8"/>
  <c r="AG639" i="8"/>
  <c r="AF639" i="8"/>
  <c r="AT635" i="8"/>
  <c r="AH635" i="8"/>
  <c r="AI635" i="8"/>
  <c r="AG635" i="8"/>
  <c r="AF635" i="8"/>
  <c r="AT631" i="8"/>
  <c r="AI631" i="8"/>
  <c r="AH631" i="8"/>
  <c r="AG631" i="8"/>
  <c r="AF631" i="8"/>
  <c r="AT627" i="8"/>
  <c r="AI627" i="8"/>
  <c r="AH627" i="8"/>
  <c r="AG627" i="8"/>
  <c r="AF627" i="8"/>
  <c r="AT623" i="8"/>
  <c r="AI623" i="8"/>
  <c r="AH623" i="8"/>
  <c r="AG623" i="8"/>
  <c r="AF623" i="8"/>
  <c r="AT619" i="8"/>
  <c r="AH619" i="8"/>
  <c r="AG619" i="8"/>
  <c r="AI619" i="8"/>
  <c r="AF619" i="8"/>
  <c r="AT615" i="8"/>
  <c r="AI615" i="8"/>
  <c r="AH615" i="8"/>
  <c r="AG615" i="8"/>
  <c r="AF615" i="8"/>
  <c r="AT611" i="8"/>
  <c r="AI611" i="8"/>
  <c r="AH611" i="8"/>
  <c r="AG611" i="8"/>
  <c r="AF611" i="8"/>
  <c r="AT607" i="8"/>
  <c r="AI607" i="8"/>
  <c r="AH607" i="8"/>
  <c r="AG607" i="8"/>
  <c r="AF607" i="8"/>
  <c r="AT603" i="8"/>
  <c r="AH603" i="8"/>
  <c r="AI603" i="8"/>
  <c r="AG603" i="8"/>
  <c r="AF603" i="8"/>
  <c r="AT599" i="8"/>
  <c r="AI599" i="8"/>
  <c r="AH599" i="8"/>
  <c r="AG599" i="8"/>
  <c r="AF599" i="8"/>
  <c r="AT595" i="8"/>
  <c r="AI595" i="8"/>
  <c r="AH595" i="8"/>
  <c r="AG595" i="8"/>
  <c r="AF595" i="8"/>
  <c r="AT591" i="8"/>
  <c r="AI591" i="8"/>
  <c r="AH591" i="8"/>
  <c r="AG591" i="8"/>
  <c r="AF591" i="8"/>
  <c r="AT587" i="8"/>
  <c r="AI587" i="8"/>
  <c r="AH587" i="8"/>
  <c r="AG587" i="8"/>
  <c r="AF587" i="8"/>
  <c r="AT583" i="8"/>
  <c r="AI583" i="8"/>
  <c r="AH583" i="8"/>
  <c r="AG583" i="8"/>
  <c r="AF583" i="8"/>
  <c r="AT579" i="8"/>
  <c r="AI579" i="8"/>
  <c r="AH579" i="8"/>
  <c r="AG579" i="8"/>
  <c r="AF579" i="8"/>
  <c r="AT575" i="8"/>
  <c r="AH575" i="8"/>
  <c r="AI575" i="8"/>
  <c r="AG575" i="8"/>
  <c r="AF575" i="8"/>
  <c r="AT571" i="8"/>
  <c r="AI571" i="8"/>
  <c r="AH571" i="8"/>
  <c r="AG571" i="8"/>
  <c r="AF571" i="8"/>
  <c r="AT567" i="8"/>
  <c r="AI567" i="8"/>
  <c r="AH567" i="8"/>
  <c r="AG567" i="8"/>
  <c r="AF567" i="8"/>
  <c r="AT563" i="8"/>
  <c r="AI563" i="8"/>
  <c r="AH563" i="8"/>
  <c r="AG563" i="8"/>
  <c r="AF563" i="8"/>
  <c r="AT342" i="8"/>
  <c r="AI342" i="8"/>
  <c r="AH342" i="8"/>
  <c r="AG342" i="8"/>
  <c r="AF342" i="8"/>
  <c r="AT555" i="8"/>
  <c r="AI555" i="8"/>
  <c r="AH555" i="8"/>
  <c r="AG555" i="8"/>
  <c r="AF555" i="8"/>
  <c r="AT551" i="8"/>
  <c r="AI551" i="8"/>
  <c r="AH551" i="8"/>
  <c r="AG551" i="8"/>
  <c r="AF551" i="8"/>
  <c r="AT547" i="8"/>
  <c r="AI547" i="8"/>
  <c r="AH547" i="8"/>
  <c r="AG547" i="8"/>
  <c r="AF547" i="8"/>
  <c r="AT543" i="8"/>
  <c r="AH543" i="8"/>
  <c r="AI543" i="8"/>
  <c r="AG543" i="8"/>
  <c r="AF543" i="8"/>
  <c r="AT539" i="8"/>
  <c r="AI539" i="8"/>
  <c r="AH539" i="8"/>
  <c r="AG539" i="8"/>
  <c r="AF539" i="8"/>
  <c r="AT535" i="8"/>
  <c r="AI535" i="8"/>
  <c r="AH535" i="8"/>
  <c r="AG535" i="8"/>
  <c r="AF535" i="8"/>
  <c r="AT531" i="8"/>
  <c r="AI531" i="8"/>
  <c r="AH531" i="8"/>
  <c r="AG531" i="8"/>
  <c r="AF531" i="8"/>
  <c r="AT527" i="8"/>
  <c r="AI527" i="8"/>
  <c r="AH527" i="8"/>
  <c r="AG527" i="8"/>
  <c r="AF527" i="8"/>
  <c r="AT523" i="8"/>
  <c r="AI523" i="8"/>
  <c r="AH523" i="8"/>
  <c r="AG523" i="8"/>
  <c r="AF523" i="8"/>
  <c r="AT519" i="8"/>
  <c r="AI519" i="8"/>
  <c r="AH519" i="8"/>
  <c r="AG519" i="8"/>
  <c r="AF519" i="8"/>
  <c r="AT515" i="8"/>
  <c r="AI515" i="8"/>
  <c r="AH515" i="8"/>
  <c r="AG515" i="8"/>
  <c r="AF515" i="8"/>
  <c r="AT511" i="8"/>
  <c r="AH511" i="8"/>
  <c r="AG511" i="8"/>
  <c r="AI511" i="8"/>
  <c r="AF511" i="8"/>
  <c r="AT507" i="8"/>
  <c r="AI507" i="8"/>
  <c r="AH507" i="8"/>
  <c r="AG507" i="8"/>
  <c r="AF507" i="8"/>
  <c r="AT503" i="8"/>
  <c r="AI503" i="8"/>
  <c r="AH503" i="8"/>
  <c r="AG503" i="8"/>
  <c r="AF503" i="8"/>
  <c r="AT499" i="8"/>
  <c r="AI499" i="8"/>
  <c r="AH499" i="8"/>
  <c r="AG499" i="8"/>
  <c r="AF499" i="8"/>
  <c r="AT495" i="8"/>
  <c r="AI495" i="8"/>
  <c r="AH495" i="8"/>
  <c r="AG495" i="8"/>
  <c r="AF495" i="8"/>
  <c r="AT491" i="8"/>
  <c r="AI491" i="8"/>
  <c r="AH491" i="8"/>
  <c r="AG491" i="8"/>
  <c r="AF491" i="8"/>
  <c r="AT487" i="8"/>
  <c r="AI487" i="8"/>
  <c r="AH487" i="8"/>
  <c r="AG487" i="8"/>
  <c r="AF487" i="8"/>
  <c r="AT483" i="8"/>
  <c r="AI483" i="8"/>
  <c r="AH483" i="8"/>
  <c r="AG483" i="8"/>
  <c r="AF483" i="8"/>
  <c r="AT479" i="8"/>
  <c r="AH479" i="8"/>
  <c r="AI479" i="8"/>
  <c r="AG479" i="8"/>
  <c r="AF479" i="8"/>
  <c r="AT475" i="8"/>
  <c r="AI475" i="8"/>
  <c r="AH475" i="8"/>
  <c r="AG475" i="8"/>
  <c r="AF475" i="8"/>
  <c r="AT471" i="8"/>
  <c r="AI471" i="8"/>
  <c r="AH471" i="8"/>
  <c r="AG471" i="8"/>
  <c r="AF471" i="8"/>
  <c r="AT467" i="8"/>
  <c r="AI467" i="8"/>
  <c r="AH467" i="8"/>
  <c r="AG467" i="8"/>
  <c r="AF467" i="8"/>
  <c r="AT463" i="8"/>
  <c r="AI463" i="8"/>
  <c r="AH463" i="8"/>
  <c r="AG463" i="8"/>
  <c r="AF463" i="8"/>
  <c r="AT459" i="8"/>
  <c r="AI459" i="8"/>
  <c r="AH459" i="8"/>
  <c r="AG459" i="8"/>
  <c r="AF459" i="8"/>
  <c r="AT455" i="8"/>
  <c r="AI455" i="8"/>
  <c r="AH455" i="8"/>
  <c r="AG455" i="8"/>
  <c r="AF455" i="8"/>
  <c r="AT451" i="8"/>
  <c r="AI451" i="8"/>
  <c r="AH451" i="8"/>
  <c r="AG451" i="8"/>
  <c r="AF451" i="8"/>
  <c r="AT447" i="8"/>
  <c r="AH447" i="8"/>
  <c r="AI447" i="8"/>
  <c r="AG447" i="8"/>
  <c r="AF447" i="8"/>
  <c r="AT443" i="8"/>
  <c r="AI443" i="8"/>
  <c r="AH443" i="8"/>
  <c r="AG443" i="8"/>
  <c r="AF443" i="8"/>
  <c r="AT439" i="8"/>
  <c r="AI439" i="8"/>
  <c r="AH439" i="8"/>
  <c r="AG439" i="8"/>
  <c r="AF439" i="8"/>
  <c r="AT435" i="8"/>
  <c r="AI435" i="8"/>
  <c r="AH435" i="8"/>
  <c r="AG435" i="8"/>
  <c r="AF435" i="8"/>
  <c r="AT431" i="8"/>
  <c r="AI431" i="8"/>
  <c r="AH431" i="8"/>
  <c r="AG431" i="8"/>
  <c r="AF431" i="8"/>
  <c r="AT427" i="8"/>
  <c r="AI427" i="8"/>
  <c r="AH427" i="8"/>
  <c r="AG427" i="8"/>
  <c r="AF427" i="8"/>
  <c r="AT1144" i="8"/>
  <c r="AI1144" i="8"/>
  <c r="AH1144" i="8"/>
  <c r="AG1144" i="8"/>
  <c r="AF1144" i="8"/>
  <c r="AT419" i="8"/>
  <c r="AI419" i="8"/>
  <c r="AH419" i="8"/>
  <c r="AG419" i="8"/>
  <c r="AF419" i="8"/>
  <c r="AH415" i="8"/>
  <c r="AI415" i="8"/>
  <c r="AG415" i="8"/>
  <c r="AF415" i="8"/>
  <c r="AI411" i="8"/>
  <c r="AH411" i="8"/>
  <c r="AG411" i="8"/>
  <c r="AF411" i="8"/>
  <c r="AT407" i="8"/>
  <c r="AI407" i="8"/>
  <c r="AH407" i="8"/>
  <c r="AG407" i="8"/>
  <c r="AF407" i="8"/>
  <c r="AT403" i="8"/>
  <c r="AI403" i="8"/>
  <c r="AH403" i="8"/>
  <c r="AG403" i="8"/>
  <c r="AF403" i="8"/>
  <c r="AI399" i="8"/>
  <c r="AH399" i="8"/>
  <c r="AG399" i="8"/>
  <c r="AF399" i="8"/>
  <c r="AT395" i="8"/>
  <c r="AI395" i="8"/>
  <c r="AH395" i="8"/>
  <c r="AG395" i="8"/>
  <c r="AF395" i="8"/>
  <c r="AT391" i="8"/>
  <c r="AI391" i="8"/>
  <c r="AH391" i="8"/>
  <c r="AG391" i="8"/>
  <c r="AF391" i="8"/>
  <c r="AT387" i="8"/>
  <c r="AI387" i="8"/>
  <c r="AH387" i="8"/>
  <c r="AG387" i="8"/>
  <c r="AF387" i="8"/>
  <c r="AT383" i="8"/>
  <c r="AH383" i="8"/>
  <c r="AG383" i="8"/>
  <c r="AI383" i="8"/>
  <c r="AF383" i="8"/>
  <c r="AT840" i="8"/>
  <c r="AI840" i="8"/>
  <c r="AH840" i="8"/>
  <c r="AG840" i="8"/>
  <c r="AF840" i="8"/>
  <c r="AT375" i="8"/>
  <c r="AI375" i="8"/>
  <c r="AH375" i="8"/>
  <c r="AG375" i="8"/>
  <c r="AF375" i="8"/>
  <c r="AT877" i="8"/>
  <c r="AI877" i="8"/>
  <c r="AH877" i="8"/>
  <c r="AG877" i="8"/>
  <c r="AF877" i="8"/>
  <c r="AT367" i="8"/>
  <c r="AI367" i="8"/>
  <c r="AH367" i="8"/>
  <c r="AG367" i="8"/>
  <c r="AF367" i="8"/>
  <c r="AT363" i="8"/>
  <c r="AI363" i="8"/>
  <c r="AH363" i="8"/>
  <c r="AG363" i="8"/>
  <c r="AF363" i="8"/>
  <c r="AT359" i="8"/>
  <c r="AI359" i="8"/>
  <c r="AH359" i="8"/>
  <c r="AG359" i="8"/>
  <c r="AF359" i="8"/>
  <c r="AT17" i="8"/>
  <c r="AI17" i="8"/>
  <c r="AH17" i="8"/>
  <c r="AG17" i="8"/>
  <c r="AF17" i="8"/>
  <c r="AT351" i="8"/>
  <c r="AH351" i="8"/>
  <c r="AI351" i="8"/>
  <c r="AG351" i="8"/>
  <c r="AF351" i="8"/>
  <c r="AT347" i="8"/>
  <c r="AI347" i="8"/>
  <c r="AH347" i="8"/>
  <c r="AG347" i="8"/>
  <c r="AF347" i="8"/>
  <c r="AT343" i="8"/>
  <c r="AI343" i="8"/>
  <c r="AH343" i="8"/>
  <c r="AG343" i="8"/>
  <c r="AF343" i="8"/>
  <c r="AT339" i="8"/>
  <c r="AI339" i="8"/>
  <c r="AH339" i="8"/>
  <c r="AG339" i="8"/>
  <c r="AF339" i="8"/>
  <c r="AT335" i="8"/>
  <c r="AI335" i="8"/>
  <c r="AH335" i="8"/>
  <c r="AG335" i="8"/>
  <c r="AF335" i="8"/>
  <c r="AI331" i="8"/>
  <c r="AH331" i="8"/>
  <c r="AG331" i="8"/>
  <c r="AF331" i="8"/>
  <c r="AT327" i="8"/>
  <c r="AI327" i="8"/>
  <c r="AH327" i="8"/>
  <c r="AG327" i="8"/>
  <c r="AF327" i="8"/>
  <c r="AI323" i="8"/>
  <c r="AH323" i="8"/>
  <c r="AG323" i="8"/>
  <c r="AF323" i="8"/>
  <c r="AT319" i="8"/>
  <c r="AI319" i="8"/>
  <c r="AH319" i="8"/>
  <c r="AG319" i="8"/>
  <c r="AF319" i="8"/>
  <c r="AT315" i="8"/>
  <c r="AI315" i="8"/>
  <c r="AH315" i="8"/>
  <c r="AG315" i="8"/>
  <c r="AF315" i="8"/>
  <c r="AT311" i="8"/>
  <c r="AI311" i="8"/>
  <c r="AH311" i="8"/>
  <c r="AG311" i="8"/>
  <c r="AF311" i="8"/>
  <c r="AT307" i="8"/>
  <c r="AI307" i="8"/>
  <c r="AH307" i="8"/>
  <c r="AG307" i="8"/>
  <c r="AF307" i="8"/>
  <c r="AT303" i="8"/>
  <c r="AI303" i="8"/>
  <c r="AH303" i="8"/>
  <c r="AG303" i="8"/>
  <c r="AF303" i="8"/>
  <c r="AT299" i="8"/>
  <c r="AI299" i="8"/>
  <c r="AH299" i="8"/>
  <c r="AG299" i="8"/>
  <c r="AF299" i="8"/>
  <c r="AT295" i="8"/>
  <c r="AI295" i="8"/>
  <c r="AH295" i="8"/>
  <c r="AG295" i="8"/>
  <c r="AF295" i="8"/>
  <c r="AT291" i="8"/>
  <c r="AI291" i="8"/>
  <c r="AH291" i="8"/>
  <c r="AG291" i="8"/>
  <c r="AF291" i="8"/>
  <c r="AT287" i="8"/>
  <c r="AI287" i="8"/>
  <c r="AH287" i="8"/>
  <c r="AG287" i="8"/>
  <c r="AF287" i="8"/>
  <c r="AT283" i="8"/>
  <c r="AI283" i="8"/>
  <c r="AH283" i="8"/>
  <c r="AG283" i="8"/>
  <c r="AF283" i="8"/>
  <c r="AT279" i="8"/>
  <c r="AI279" i="8"/>
  <c r="AH279" i="8"/>
  <c r="AG279" i="8"/>
  <c r="AF279" i="8"/>
  <c r="AT275" i="8"/>
  <c r="AI275" i="8"/>
  <c r="AH275" i="8"/>
  <c r="AG275" i="8"/>
  <c r="AF275" i="8"/>
  <c r="AT271" i="8"/>
  <c r="AI271" i="8"/>
  <c r="AH271" i="8"/>
  <c r="AG271" i="8"/>
  <c r="AF271" i="8"/>
  <c r="AT267" i="8"/>
  <c r="AI267" i="8"/>
  <c r="AH267" i="8"/>
  <c r="AG267" i="8"/>
  <c r="AF267" i="8"/>
  <c r="AT263" i="8"/>
  <c r="AI263" i="8"/>
  <c r="AH263" i="8"/>
  <c r="AG263" i="8"/>
  <c r="AF263" i="8"/>
  <c r="AT259" i="8"/>
  <c r="AI259" i="8"/>
  <c r="AH259" i="8"/>
  <c r="AG259" i="8"/>
  <c r="AF259" i="8"/>
  <c r="AT255" i="8"/>
  <c r="AI255" i="8"/>
  <c r="AH255" i="8"/>
  <c r="AG255" i="8"/>
  <c r="AF255" i="8"/>
  <c r="AT251" i="8"/>
  <c r="AI251" i="8"/>
  <c r="AH251" i="8"/>
  <c r="AG251" i="8"/>
  <c r="AF251" i="8"/>
  <c r="AT247" i="8"/>
  <c r="AI247" i="8"/>
  <c r="AH247" i="8"/>
  <c r="AG247" i="8"/>
  <c r="AF247" i="8"/>
  <c r="AT243" i="8"/>
  <c r="AI243" i="8"/>
  <c r="AH243" i="8"/>
  <c r="AG243" i="8"/>
  <c r="AF243" i="8"/>
  <c r="AT239" i="8"/>
  <c r="AI239" i="8"/>
  <c r="AH239" i="8"/>
  <c r="AG239" i="8"/>
  <c r="AF239" i="8"/>
  <c r="AT235" i="8"/>
  <c r="AI235" i="8"/>
  <c r="AH235" i="8"/>
  <c r="AG235" i="8"/>
  <c r="AF235" i="8"/>
  <c r="AT231" i="8"/>
  <c r="AI231" i="8"/>
  <c r="AH231" i="8"/>
  <c r="AG231" i="8"/>
  <c r="AF231" i="8"/>
  <c r="AT227" i="8"/>
  <c r="AI227" i="8"/>
  <c r="AH227" i="8"/>
  <c r="AG227" i="8"/>
  <c r="AF227" i="8"/>
  <c r="AT223" i="8"/>
  <c r="AI223" i="8"/>
  <c r="AH223" i="8"/>
  <c r="AG223" i="8"/>
  <c r="AF223" i="8"/>
  <c r="AT219" i="8"/>
  <c r="AI219" i="8"/>
  <c r="AH219" i="8"/>
  <c r="AG219" i="8"/>
  <c r="AF219" i="8"/>
  <c r="AT215" i="8"/>
  <c r="AI215" i="8"/>
  <c r="AH215" i="8"/>
  <c r="AG215" i="8"/>
  <c r="AF215" i="8"/>
  <c r="AI211" i="8"/>
  <c r="AH211" i="8"/>
  <c r="AG211" i="8"/>
  <c r="AF211" i="8"/>
  <c r="AT207" i="8"/>
  <c r="AI207" i="8"/>
  <c r="AH207" i="8"/>
  <c r="AG207" i="8"/>
  <c r="AF207" i="8"/>
  <c r="AT203" i="8"/>
  <c r="AI203" i="8"/>
  <c r="AH203" i="8"/>
  <c r="AG203" i="8"/>
  <c r="AF203" i="8"/>
  <c r="AT199" i="8"/>
  <c r="AI199" i="8"/>
  <c r="AH199" i="8"/>
  <c r="AG199" i="8"/>
  <c r="AF199" i="8"/>
  <c r="AT195" i="8"/>
  <c r="AI195" i="8"/>
  <c r="AH195" i="8"/>
  <c r="AG195" i="8"/>
  <c r="AF195" i="8"/>
  <c r="AT191" i="8"/>
  <c r="AI191" i="8"/>
  <c r="AH191" i="8"/>
  <c r="AG191" i="8"/>
  <c r="AF191" i="8"/>
  <c r="AI187" i="8"/>
  <c r="AH187" i="8"/>
  <c r="AG187" i="8"/>
  <c r="AF187" i="8"/>
  <c r="AT183" i="8"/>
  <c r="AI183" i="8"/>
  <c r="AH183" i="8"/>
  <c r="AG183" i="8"/>
  <c r="AF183" i="8"/>
  <c r="AT24" i="8"/>
  <c r="AI24" i="8"/>
  <c r="AH24" i="8"/>
  <c r="AG24" i="8"/>
  <c r="AF24" i="8"/>
  <c r="AI175" i="8"/>
  <c r="AH175" i="8"/>
  <c r="AG175" i="8"/>
  <c r="AF175" i="8"/>
  <c r="AT171" i="8"/>
  <c r="AI171" i="8"/>
  <c r="AH171" i="8"/>
  <c r="AG171" i="8"/>
  <c r="AF171" i="8"/>
  <c r="AT167" i="8"/>
  <c r="AI167" i="8"/>
  <c r="AH167" i="8"/>
  <c r="AG167" i="8"/>
  <c r="AF167" i="8"/>
  <c r="AT163" i="8"/>
  <c r="AI163" i="8"/>
  <c r="AH163" i="8"/>
  <c r="AG163" i="8"/>
  <c r="AF163" i="8"/>
  <c r="AT159" i="8"/>
  <c r="AI159" i="8"/>
  <c r="AH159" i="8"/>
  <c r="AG159" i="8"/>
  <c r="AF159" i="8"/>
  <c r="AT155" i="8"/>
  <c r="AI155" i="8"/>
  <c r="AH155" i="8"/>
  <c r="AG155" i="8"/>
  <c r="AF155" i="8"/>
  <c r="AI151" i="8"/>
  <c r="AH151" i="8"/>
  <c r="AG151" i="8"/>
  <c r="AF151" i="8"/>
  <c r="AT147" i="8"/>
  <c r="AI147" i="8"/>
  <c r="AH147" i="8"/>
  <c r="AG147" i="8"/>
  <c r="AF147" i="8"/>
  <c r="AT143" i="8"/>
  <c r="AI143" i="8"/>
  <c r="AH143" i="8"/>
  <c r="AG143" i="8"/>
  <c r="AF143" i="8"/>
  <c r="AT139" i="8"/>
  <c r="AI139" i="8"/>
  <c r="AH139" i="8"/>
  <c r="AG139" i="8"/>
  <c r="AF139" i="8"/>
  <c r="AT135" i="8"/>
  <c r="AI135" i="8"/>
  <c r="AH135" i="8"/>
  <c r="AG135" i="8"/>
  <c r="AF135" i="8"/>
  <c r="AT131" i="8"/>
  <c r="AI131" i="8"/>
  <c r="AH131" i="8"/>
  <c r="AG131" i="8"/>
  <c r="AF131" i="8"/>
  <c r="AT127" i="8"/>
  <c r="AI127" i="8"/>
  <c r="AH127" i="8"/>
  <c r="AG127" i="8"/>
  <c r="AF127" i="8"/>
  <c r="AT123" i="8"/>
  <c r="AI123" i="8"/>
  <c r="AH123" i="8"/>
  <c r="AG123" i="8"/>
  <c r="AF123" i="8"/>
  <c r="AI119" i="8"/>
  <c r="AH119" i="8"/>
  <c r="AG119" i="8"/>
  <c r="AF119" i="8"/>
  <c r="AT115" i="8"/>
  <c r="AI115" i="8"/>
  <c r="AH115" i="8"/>
  <c r="AG115" i="8"/>
  <c r="AF115" i="8"/>
  <c r="AT111" i="8"/>
  <c r="AI111" i="8"/>
  <c r="AH111" i="8"/>
  <c r="AG111" i="8"/>
  <c r="AF111" i="8"/>
  <c r="AT1211" i="8"/>
  <c r="AI1211" i="8"/>
  <c r="AH1211" i="8"/>
  <c r="AG1211" i="8"/>
  <c r="AF1211" i="8"/>
  <c r="AT103" i="8"/>
  <c r="AI103" i="8"/>
  <c r="AH103" i="8"/>
  <c r="AG103" i="8"/>
  <c r="AF103" i="8"/>
  <c r="AT99" i="8"/>
  <c r="AI99" i="8"/>
  <c r="AH99" i="8"/>
  <c r="AG99" i="8"/>
  <c r="AF99" i="8"/>
  <c r="AT95" i="8"/>
  <c r="AI95" i="8"/>
  <c r="AH95" i="8"/>
  <c r="AG95" i="8"/>
  <c r="AF95" i="8"/>
  <c r="AI91" i="8"/>
  <c r="AH91" i="8"/>
  <c r="AG91" i="8"/>
  <c r="AF91" i="8"/>
  <c r="AT87" i="8"/>
  <c r="AI87" i="8"/>
  <c r="AH87" i="8"/>
  <c r="AG87" i="8"/>
  <c r="AF87" i="8"/>
  <c r="AT83" i="8"/>
  <c r="AI83" i="8"/>
  <c r="AH83" i="8"/>
  <c r="AG83" i="8"/>
  <c r="AF83" i="8"/>
  <c r="AT79" i="8"/>
  <c r="AI79" i="8"/>
  <c r="AH79" i="8"/>
  <c r="AG79" i="8"/>
  <c r="AF79" i="8"/>
  <c r="AI75" i="8"/>
  <c r="AH75" i="8"/>
  <c r="AG75" i="8"/>
  <c r="AF75" i="8"/>
  <c r="AI71" i="8"/>
  <c r="AH71" i="8"/>
  <c r="AG71" i="8"/>
  <c r="AF71" i="8"/>
  <c r="AT67" i="8"/>
  <c r="AI67" i="8"/>
  <c r="AH67" i="8"/>
  <c r="AG67" i="8"/>
  <c r="AF67" i="8"/>
  <c r="AT63" i="8"/>
  <c r="AI63" i="8"/>
  <c r="AH63" i="8"/>
  <c r="AG63" i="8"/>
  <c r="AF63" i="8"/>
  <c r="AT59" i="8"/>
  <c r="AI59" i="8"/>
  <c r="AH59" i="8"/>
  <c r="AG59" i="8"/>
  <c r="AF59" i="8"/>
  <c r="AT55" i="8"/>
  <c r="AI55" i="8"/>
  <c r="AH55" i="8"/>
  <c r="AG55" i="8"/>
  <c r="AF55" i="8"/>
  <c r="AT51" i="8"/>
  <c r="AI51" i="8"/>
  <c r="AH51" i="8"/>
  <c r="AG51" i="8"/>
  <c r="AF51" i="8"/>
  <c r="AT47" i="8"/>
  <c r="AI47" i="8"/>
  <c r="AH47" i="8"/>
  <c r="AG47" i="8"/>
  <c r="AF47" i="8"/>
  <c r="AT43" i="8"/>
  <c r="AI43" i="8"/>
  <c r="AH43" i="8"/>
  <c r="AG43" i="8"/>
  <c r="AF43" i="8"/>
  <c r="AI39" i="8"/>
  <c r="AH39" i="8"/>
  <c r="AG39" i="8"/>
  <c r="AF39" i="8"/>
  <c r="AT35" i="8"/>
  <c r="AI35" i="8"/>
  <c r="AH35" i="8"/>
  <c r="AG35" i="8"/>
  <c r="AF35" i="8"/>
  <c r="AI31" i="8"/>
  <c r="AH31" i="8"/>
  <c r="AG31" i="8"/>
  <c r="AF31" i="8"/>
  <c r="AI27" i="8"/>
  <c r="AH27" i="8"/>
  <c r="AG27" i="8"/>
  <c r="AF27" i="8"/>
  <c r="AT23" i="8"/>
  <c r="AI23" i="8"/>
  <c r="AH23" i="8"/>
  <c r="AG23" i="8"/>
  <c r="AF23" i="8"/>
  <c r="AT19" i="8"/>
  <c r="AI19" i="8"/>
  <c r="AG19" i="8"/>
  <c r="AH19" i="8"/>
  <c r="AF19" i="8"/>
  <c r="AT15" i="8"/>
  <c r="AI15" i="8"/>
  <c r="AH15" i="8"/>
  <c r="AG15" i="8"/>
  <c r="AF15" i="8"/>
  <c r="AI11" i="8"/>
  <c r="AG11" i="8"/>
  <c r="AH11" i="8"/>
  <c r="AF11" i="8"/>
  <c r="AT7" i="8"/>
  <c r="AI7" i="8"/>
  <c r="AH7" i="8"/>
  <c r="AG7" i="8"/>
  <c r="AF7" i="8"/>
  <c r="AT3" i="8"/>
  <c r="AI3" i="8"/>
  <c r="AG3" i="8"/>
  <c r="AH3" i="8"/>
  <c r="AF3" i="8"/>
  <c r="AF1219" i="8"/>
  <c r="AF1187" i="8"/>
  <c r="AF1155" i="8"/>
  <c r="AF1123" i="8"/>
  <c r="AF1091" i="8"/>
  <c r="AF1059" i="8"/>
  <c r="AF1027" i="8"/>
  <c r="AF995" i="8"/>
  <c r="AF963" i="8"/>
  <c r="AT922" i="8"/>
  <c r="AH922" i="8"/>
  <c r="AI922" i="8"/>
  <c r="AG922" i="8"/>
  <c r="AF922" i="8"/>
  <c r="AT910" i="8"/>
  <c r="AI910" i="8"/>
  <c r="AH910" i="8"/>
  <c r="AG910" i="8"/>
  <c r="AF910" i="8"/>
  <c r="AI894" i="8"/>
  <c r="AH894" i="8"/>
  <c r="AG894" i="8"/>
  <c r="AF894" i="8"/>
  <c r="AT886" i="8"/>
  <c r="AI886" i="8"/>
  <c r="AH886" i="8"/>
  <c r="AG886" i="8"/>
  <c r="AF886" i="8"/>
  <c r="AH874" i="8"/>
  <c r="AI874" i="8"/>
  <c r="AG874" i="8"/>
  <c r="AF874" i="8"/>
  <c r="AT854" i="8"/>
  <c r="AI854" i="8"/>
  <c r="AH854" i="8"/>
  <c r="AG854" i="8"/>
  <c r="AF854" i="8"/>
  <c r="AT842" i="8"/>
  <c r="AH842" i="8"/>
  <c r="AI842" i="8"/>
  <c r="AG842" i="8"/>
  <c r="AF842" i="8"/>
  <c r="AI830" i="8"/>
  <c r="AH830" i="8"/>
  <c r="AG830" i="8"/>
  <c r="AF830" i="8"/>
  <c r="AT826" i="8"/>
  <c r="AH826" i="8"/>
  <c r="AI826" i="8"/>
  <c r="AF826" i="8"/>
  <c r="AG826" i="8"/>
  <c r="AI822" i="8"/>
  <c r="AH822" i="8"/>
  <c r="AG822" i="8"/>
  <c r="AF822" i="8"/>
  <c r="AT818" i="8"/>
  <c r="AI818" i="8"/>
  <c r="AH818" i="8"/>
  <c r="AG818" i="8"/>
  <c r="AF818" i="8"/>
  <c r="AT814" i="8"/>
  <c r="AI814" i="8"/>
  <c r="AH814" i="8"/>
  <c r="AG814" i="8"/>
  <c r="AF814" i="8"/>
  <c r="AT810" i="8"/>
  <c r="AH810" i="8"/>
  <c r="AI810" i="8"/>
  <c r="AG810" i="8"/>
  <c r="AF810" i="8"/>
  <c r="AI806" i="8"/>
  <c r="AH806" i="8"/>
  <c r="AG806" i="8"/>
  <c r="AF806" i="8"/>
  <c r="AT802" i="8"/>
  <c r="AI802" i="8"/>
  <c r="AH802" i="8"/>
  <c r="AG802" i="8"/>
  <c r="AF802" i="8"/>
  <c r="AI798" i="8"/>
  <c r="AH798" i="8"/>
  <c r="AG798" i="8"/>
  <c r="AF798" i="8"/>
  <c r="AT794" i="8"/>
  <c r="AH794" i="8"/>
  <c r="AI794" i="8"/>
  <c r="AF794" i="8"/>
  <c r="AG794" i="8"/>
  <c r="AT790" i="8"/>
  <c r="AI790" i="8"/>
  <c r="AH790" i="8"/>
  <c r="AG790" i="8"/>
  <c r="AF790" i="8"/>
  <c r="AT786" i="8"/>
  <c r="AI786" i="8"/>
  <c r="AH786" i="8"/>
  <c r="AG786" i="8"/>
  <c r="AF786" i="8"/>
  <c r="AT782" i="8"/>
  <c r="AI782" i="8"/>
  <c r="AH782" i="8"/>
  <c r="AG782" i="8"/>
  <c r="AF782" i="8"/>
  <c r="AT778" i="8"/>
  <c r="AH778" i="8"/>
  <c r="AI778" i="8"/>
  <c r="AG778" i="8"/>
  <c r="AF778" i="8"/>
  <c r="AI774" i="8"/>
  <c r="AH774" i="8"/>
  <c r="AG774" i="8"/>
  <c r="AF774" i="8"/>
  <c r="AT770" i="8"/>
  <c r="AI770" i="8"/>
  <c r="AH770" i="8"/>
  <c r="AG770" i="8"/>
  <c r="AF770" i="8"/>
  <c r="AI766" i="8"/>
  <c r="AH766" i="8"/>
  <c r="AG766" i="8"/>
  <c r="AF766" i="8"/>
  <c r="AT762" i="8"/>
  <c r="AH762" i="8"/>
  <c r="AI762" i="8"/>
  <c r="AF762" i="8"/>
  <c r="AG762" i="8"/>
  <c r="AT758" i="8"/>
  <c r="AI758" i="8"/>
  <c r="AH758" i="8"/>
  <c r="AG758" i="8"/>
  <c r="AF758" i="8"/>
  <c r="AT754" i="8"/>
  <c r="AI754" i="8"/>
  <c r="AH754" i="8"/>
  <c r="AG754" i="8"/>
  <c r="AF754" i="8"/>
  <c r="AT750" i="8"/>
  <c r="AI750" i="8"/>
  <c r="AH750" i="8"/>
  <c r="AG750" i="8"/>
  <c r="AF750" i="8"/>
  <c r="AT746" i="8"/>
  <c r="AH746" i="8"/>
  <c r="AI746" i="8"/>
  <c r="AG746" i="8"/>
  <c r="AF746" i="8"/>
  <c r="AI742" i="8"/>
  <c r="AH742" i="8"/>
  <c r="AG742" i="8"/>
  <c r="AF742" i="8"/>
  <c r="AT738" i="8"/>
  <c r="AI738" i="8"/>
  <c r="AH738" i="8"/>
  <c r="AG738" i="8"/>
  <c r="AF738" i="8"/>
  <c r="AI734" i="8"/>
  <c r="AH734" i="8"/>
  <c r="AG734" i="8"/>
  <c r="AF734" i="8"/>
  <c r="AT730" i="8"/>
  <c r="AH730" i="8"/>
  <c r="AI730" i="8"/>
  <c r="AF730" i="8"/>
  <c r="AG730" i="8"/>
  <c r="AI726" i="8"/>
  <c r="AH726" i="8"/>
  <c r="AG726" i="8"/>
  <c r="AF726" i="8"/>
  <c r="AT722" i="8"/>
  <c r="AI722" i="8"/>
  <c r="AH722" i="8"/>
  <c r="AG722" i="8"/>
  <c r="AF722" i="8"/>
  <c r="AT718" i="8"/>
  <c r="AI718" i="8"/>
  <c r="AH718" i="8"/>
  <c r="AG718" i="8"/>
  <c r="AF718" i="8"/>
  <c r="AT714" i="8"/>
  <c r="AH714" i="8"/>
  <c r="AI714" i="8"/>
  <c r="AG714" i="8"/>
  <c r="AF714" i="8"/>
  <c r="AI710" i="8"/>
  <c r="AH710" i="8"/>
  <c r="AG710" i="8"/>
  <c r="AF710" i="8"/>
  <c r="AT706" i="8"/>
  <c r="AI706" i="8"/>
  <c r="AH706" i="8"/>
  <c r="AG706" i="8"/>
  <c r="AF706" i="8"/>
  <c r="AI702" i="8"/>
  <c r="AH702" i="8"/>
  <c r="AG702" i="8"/>
  <c r="AF702" i="8"/>
  <c r="AH698" i="8"/>
  <c r="AI698" i="8"/>
  <c r="AF698" i="8"/>
  <c r="AG698" i="8"/>
  <c r="AT694" i="8"/>
  <c r="AI694" i="8"/>
  <c r="AH694" i="8"/>
  <c r="AG694" i="8"/>
  <c r="AF694" i="8"/>
  <c r="AT690" i="8"/>
  <c r="AI690" i="8"/>
  <c r="AH690" i="8"/>
  <c r="AG690" i="8"/>
  <c r="AF690" i="8"/>
  <c r="AT686" i="8"/>
  <c r="AI686" i="8"/>
  <c r="AH686" i="8"/>
  <c r="AG686" i="8"/>
  <c r="AF686" i="8"/>
  <c r="AT682" i="8"/>
  <c r="AH682" i="8"/>
  <c r="AI682" i="8"/>
  <c r="AG682" i="8"/>
  <c r="AF682" i="8"/>
  <c r="AI678" i="8"/>
  <c r="AH678" i="8"/>
  <c r="AG678" i="8"/>
  <c r="AF678" i="8"/>
  <c r="AT674" i="8"/>
  <c r="AI674" i="8"/>
  <c r="AH674" i="8"/>
  <c r="AG674" i="8"/>
  <c r="AF674" i="8"/>
  <c r="AI670" i="8"/>
  <c r="AH670" i="8"/>
  <c r="AG670" i="8"/>
  <c r="AF670" i="8"/>
  <c r="AT666" i="8"/>
  <c r="AH666" i="8"/>
  <c r="AI666" i="8"/>
  <c r="AF666" i="8"/>
  <c r="AG666" i="8"/>
  <c r="AT662" i="8"/>
  <c r="AI662" i="8"/>
  <c r="AH662" i="8"/>
  <c r="AG662" i="8"/>
  <c r="AF662" i="8"/>
  <c r="AT658" i="8"/>
  <c r="AI658" i="8"/>
  <c r="AH658" i="8"/>
  <c r="AG658" i="8"/>
  <c r="AF658" i="8"/>
  <c r="AT654" i="8"/>
  <c r="AI654" i="8"/>
  <c r="AH654" i="8"/>
  <c r="AG654" i="8"/>
  <c r="AF654" i="8"/>
  <c r="AT650" i="8"/>
  <c r="AH650" i="8"/>
  <c r="AI650" i="8"/>
  <c r="AG650" i="8"/>
  <c r="AF650" i="8"/>
  <c r="AI646" i="8"/>
  <c r="AH646" i="8"/>
  <c r="AG646" i="8"/>
  <c r="AF646" i="8"/>
  <c r="AT642" i="8"/>
  <c r="AI642" i="8"/>
  <c r="AH642" i="8"/>
  <c r="AG642" i="8"/>
  <c r="AF642" i="8"/>
  <c r="AI638" i="8"/>
  <c r="AH638" i="8"/>
  <c r="AG638" i="8"/>
  <c r="AF638" i="8"/>
  <c r="AT634" i="8"/>
  <c r="AH634" i="8"/>
  <c r="AI634" i="8"/>
  <c r="AF634" i="8"/>
  <c r="AG634" i="8"/>
  <c r="AT630" i="8"/>
  <c r="AI630" i="8"/>
  <c r="AH630" i="8"/>
  <c r="AG630" i="8"/>
  <c r="AF630" i="8"/>
  <c r="AI626" i="8"/>
  <c r="AH626" i="8"/>
  <c r="AG626" i="8"/>
  <c r="AF626" i="8"/>
  <c r="AT622" i="8"/>
  <c r="AI622" i="8"/>
  <c r="AH622" i="8"/>
  <c r="AG622" i="8"/>
  <c r="AF622" i="8"/>
  <c r="AH618" i="8"/>
  <c r="AI618" i="8"/>
  <c r="AF618" i="8"/>
  <c r="AG618" i="8"/>
  <c r="AI614" i="8"/>
  <c r="AH614" i="8"/>
  <c r="AG614" i="8"/>
  <c r="AF614" i="8"/>
  <c r="AT610" i="8"/>
  <c r="AI610" i="8"/>
  <c r="AH610" i="8"/>
  <c r="AG610" i="8"/>
  <c r="AF610" i="8"/>
  <c r="AI606" i="8"/>
  <c r="AH606" i="8"/>
  <c r="AG606" i="8"/>
  <c r="AF606" i="8"/>
  <c r="AT602" i="8"/>
  <c r="AH602" i="8"/>
  <c r="AI602" i="8"/>
  <c r="AF602" i="8"/>
  <c r="AG602" i="8"/>
  <c r="AI598" i="8"/>
  <c r="AH598" i="8"/>
  <c r="AG598" i="8"/>
  <c r="AF598" i="8"/>
  <c r="AI594" i="8"/>
  <c r="AH594" i="8"/>
  <c r="AG594" i="8"/>
  <c r="AF594" i="8"/>
  <c r="AI590" i="8"/>
  <c r="AH590" i="8"/>
  <c r="AG590" i="8"/>
  <c r="AF590" i="8"/>
  <c r="AT586" i="8"/>
  <c r="AI586" i="8"/>
  <c r="AH586" i="8"/>
  <c r="AF586" i="8"/>
  <c r="AG586" i="8"/>
  <c r="AT582" i="8"/>
  <c r="AI582" i="8"/>
  <c r="AH582" i="8"/>
  <c r="AG582" i="8"/>
  <c r="AF582" i="8"/>
  <c r="AI578" i="8"/>
  <c r="AH578" i="8"/>
  <c r="AG578" i="8"/>
  <c r="AF578" i="8"/>
  <c r="AI574" i="8"/>
  <c r="AH574" i="8"/>
  <c r="AG574" i="8"/>
  <c r="AF574" i="8"/>
  <c r="AT570" i="8"/>
  <c r="AI570" i="8"/>
  <c r="AH570" i="8"/>
  <c r="AF570" i="8"/>
  <c r="AG570" i="8"/>
  <c r="AT566" i="8"/>
  <c r="AI566" i="8"/>
  <c r="AH566" i="8"/>
  <c r="AG566" i="8"/>
  <c r="AF566" i="8"/>
  <c r="AT562" i="8"/>
  <c r="AI562" i="8"/>
  <c r="AH562" i="8"/>
  <c r="AG562" i="8"/>
  <c r="AF562" i="8"/>
  <c r="AT558" i="8"/>
  <c r="AI558" i="8"/>
  <c r="AH558" i="8"/>
  <c r="AG558" i="8"/>
  <c r="AF558" i="8"/>
  <c r="AT554" i="8"/>
  <c r="AI554" i="8"/>
  <c r="AH554" i="8"/>
  <c r="AF554" i="8"/>
  <c r="AG554" i="8"/>
  <c r="AT550" i="8"/>
  <c r="AI550" i="8"/>
  <c r="AH550" i="8"/>
  <c r="AG550" i="8"/>
  <c r="AF550" i="8"/>
  <c r="AT546" i="8"/>
  <c r="AI546" i="8"/>
  <c r="AH546" i="8"/>
  <c r="AG546" i="8"/>
  <c r="AF546" i="8"/>
  <c r="AT542" i="8"/>
  <c r="AI542" i="8"/>
  <c r="AH542" i="8"/>
  <c r="AG542" i="8"/>
  <c r="AF542" i="8"/>
  <c r="AT538" i="8"/>
  <c r="AI538" i="8"/>
  <c r="AH538" i="8"/>
  <c r="AF538" i="8"/>
  <c r="AG538" i="8"/>
  <c r="AI534" i="8"/>
  <c r="AH534" i="8"/>
  <c r="AG534" i="8"/>
  <c r="AF534" i="8"/>
  <c r="AT530" i="8"/>
  <c r="AI530" i="8"/>
  <c r="AH530" i="8"/>
  <c r="AG530" i="8"/>
  <c r="AF530" i="8"/>
  <c r="AT526" i="8"/>
  <c r="AI526" i="8"/>
  <c r="AH526" i="8"/>
  <c r="AG526" i="8"/>
  <c r="AF526" i="8"/>
  <c r="AT522" i="8"/>
  <c r="AI522" i="8"/>
  <c r="AH522" i="8"/>
  <c r="AF522" i="8"/>
  <c r="AG522" i="8"/>
  <c r="AT518" i="8"/>
  <c r="AI518" i="8"/>
  <c r="AH518" i="8"/>
  <c r="AG518" i="8"/>
  <c r="AF518" i="8"/>
  <c r="AI514" i="8"/>
  <c r="AH514" i="8"/>
  <c r="AG514" i="8"/>
  <c r="AF514" i="8"/>
  <c r="AT510" i="8"/>
  <c r="AI510" i="8"/>
  <c r="AH510" i="8"/>
  <c r="AG510" i="8"/>
  <c r="AF510" i="8"/>
  <c r="AI506" i="8"/>
  <c r="AH506" i="8"/>
  <c r="AF506" i="8"/>
  <c r="AG506" i="8"/>
  <c r="AI502" i="8"/>
  <c r="AH502" i="8"/>
  <c r="AG502" i="8"/>
  <c r="AF502" i="8"/>
  <c r="AI498" i="8"/>
  <c r="AH498" i="8"/>
  <c r="AG498" i="8"/>
  <c r="AF498" i="8"/>
  <c r="AT494" i="8"/>
  <c r="AI494" i="8"/>
  <c r="AH494" i="8"/>
  <c r="AG494" i="8"/>
  <c r="AF494" i="8"/>
  <c r="AT490" i="8"/>
  <c r="AI490" i="8"/>
  <c r="AH490" i="8"/>
  <c r="AF490" i="8"/>
  <c r="AG490" i="8"/>
  <c r="AT953" i="8"/>
  <c r="AI953" i="8"/>
  <c r="AH953" i="8"/>
  <c r="AG953" i="8"/>
  <c r="AF953" i="8"/>
  <c r="AT482" i="8"/>
  <c r="AI482" i="8"/>
  <c r="AH482" i="8"/>
  <c r="AG482" i="8"/>
  <c r="AF482" i="8"/>
  <c r="AI478" i="8"/>
  <c r="AH478" i="8"/>
  <c r="AG478" i="8"/>
  <c r="AF478" i="8"/>
  <c r="AT474" i="8"/>
  <c r="AI474" i="8"/>
  <c r="AH474" i="8"/>
  <c r="AF474" i="8"/>
  <c r="AG474" i="8"/>
  <c r="AI470" i="8"/>
  <c r="AH470" i="8"/>
  <c r="AG470" i="8"/>
  <c r="AF470" i="8"/>
  <c r="AT466" i="8"/>
  <c r="AI466" i="8"/>
  <c r="AH466" i="8"/>
  <c r="AG466" i="8"/>
  <c r="AF466" i="8"/>
  <c r="AI462" i="8"/>
  <c r="AH462" i="8"/>
  <c r="AG462" i="8"/>
  <c r="AF462" i="8"/>
  <c r="AT458" i="8"/>
  <c r="AI458" i="8"/>
  <c r="AH458" i="8"/>
  <c r="AF458" i="8"/>
  <c r="AG458" i="8"/>
  <c r="AI454" i="8"/>
  <c r="AH454" i="8"/>
  <c r="AG454" i="8"/>
  <c r="AF454" i="8"/>
  <c r="AI450" i="8"/>
  <c r="AH450" i="8"/>
  <c r="AG450" i="8"/>
  <c r="AF450" i="8"/>
  <c r="AT446" i="8"/>
  <c r="AI446" i="8"/>
  <c r="AH446" i="8"/>
  <c r="AG446" i="8"/>
  <c r="AF446" i="8"/>
  <c r="AT442" i="8"/>
  <c r="AI442" i="8"/>
  <c r="AH442" i="8"/>
  <c r="AF442" i="8"/>
  <c r="AG442" i="8"/>
  <c r="AT438" i="8"/>
  <c r="AI438" i="8"/>
  <c r="AH438" i="8"/>
  <c r="AG438" i="8"/>
  <c r="AF438" i="8"/>
  <c r="AI434" i="8"/>
  <c r="AH434" i="8"/>
  <c r="AG434" i="8"/>
  <c r="AF434" i="8"/>
  <c r="AT430" i="8"/>
  <c r="AI430" i="8"/>
  <c r="AH430" i="8"/>
  <c r="AG430" i="8"/>
  <c r="AF430" i="8"/>
  <c r="AI426" i="8"/>
  <c r="AH426" i="8"/>
  <c r="AF426" i="8"/>
  <c r="AG426" i="8"/>
  <c r="AI422" i="8"/>
  <c r="AH422" i="8"/>
  <c r="AG422" i="8"/>
  <c r="AF422" i="8"/>
  <c r="AT418" i="8"/>
  <c r="AI418" i="8"/>
  <c r="AH418" i="8"/>
  <c r="AG418" i="8"/>
  <c r="AF418" i="8"/>
  <c r="AT414" i="8"/>
  <c r="AI414" i="8"/>
  <c r="AH414" i="8"/>
  <c r="AG414" i="8"/>
  <c r="AF414" i="8"/>
  <c r="AT410" i="8"/>
  <c r="AI410" i="8"/>
  <c r="AH410" i="8"/>
  <c r="AF410" i="8"/>
  <c r="AG410" i="8"/>
  <c r="AT406" i="8"/>
  <c r="AI406" i="8"/>
  <c r="AH406" i="8"/>
  <c r="AG406" i="8"/>
  <c r="AF406" i="8"/>
  <c r="AT402" i="8"/>
  <c r="AI402" i="8"/>
  <c r="AH402" i="8"/>
  <c r="AG402" i="8"/>
  <c r="AF402" i="8"/>
  <c r="AT398" i="8"/>
  <c r="AI398" i="8"/>
  <c r="AH398" i="8"/>
  <c r="AG398" i="8"/>
  <c r="AF398" i="8"/>
  <c r="AT394" i="8"/>
  <c r="AI394" i="8"/>
  <c r="AH394" i="8"/>
  <c r="AF394" i="8"/>
  <c r="AG394" i="8"/>
  <c r="AT390" i="8"/>
  <c r="AI390" i="8"/>
  <c r="AH390" i="8"/>
  <c r="AG390" i="8"/>
  <c r="AF390" i="8"/>
  <c r="AT386" i="8"/>
  <c r="AI386" i="8"/>
  <c r="AH386" i="8"/>
  <c r="AG386" i="8"/>
  <c r="AF386" i="8"/>
  <c r="AI382" i="8"/>
  <c r="AH382" i="8"/>
  <c r="AG382" i="8"/>
  <c r="AF382" i="8"/>
  <c r="AT1090" i="8"/>
  <c r="AI1090" i="8"/>
  <c r="AH1090" i="8"/>
  <c r="AF1090" i="8"/>
  <c r="AG1090" i="8"/>
  <c r="AT374" i="8"/>
  <c r="AI374" i="8"/>
  <c r="AH374" i="8"/>
  <c r="AG374" i="8"/>
  <c r="AF374" i="8"/>
  <c r="AI370" i="8"/>
  <c r="AH370" i="8"/>
  <c r="AG370" i="8"/>
  <c r="AF370" i="8"/>
  <c r="AT366" i="8"/>
  <c r="AI366" i="8"/>
  <c r="AH366" i="8"/>
  <c r="AG366" i="8"/>
  <c r="AF366" i="8"/>
  <c r="AT362" i="8"/>
  <c r="AI362" i="8"/>
  <c r="AH362" i="8"/>
  <c r="AF362" i="8"/>
  <c r="AG362" i="8"/>
  <c r="AT358" i="8"/>
  <c r="AI358" i="8"/>
  <c r="AH358" i="8"/>
  <c r="AG358" i="8"/>
  <c r="AF358" i="8"/>
  <c r="AI1195" i="8"/>
  <c r="AH1195" i="8"/>
  <c r="AG1195" i="8"/>
  <c r="AF1195" i="8"/>
  <c r="AT350" i="8"/>
  <c r="AI350" i="8"/>
  <c r="AH350" i="8"/>
  <c r="AG350" i="8"/>
  <c r="AF350" i="8"/>
  <c r="AT346" i="8"/>
  <c r="AI346" i="8"/>
  <c r="AH346" i="8"/>
  <c r="AF346" i="8"/>
  <c r="AG346" i="8"/>
  <c r="AT1128" i="8"/>
  <c r="AI1128" i="8"/>
  <c r="AH1128" i="8"/>
  <c r="AG1128" i="8"/>
  <c r="AF1128" i="8"/>
  <c r="AT338" i="8"/>
  <c r="AI338" i="8"/>
  <c r="AH338" i="8"/>
  <c r="AG338" i="8"/>
  <c r="AF338" i="8"/>
  <c r="AT334" i="8"/>
  <c r="AI334" i="8"/>
  <c r="AH334" i="8"/>
  <c r="AG334" i="8"/>
  <c r="AF334" i="8"/>
  <c r="AT330" i="8"/>
  <c r="AI330" i="8"/>
  <c r="AH330" i="8"/>
  <c r="AF330" i="8"/>
  <c r="AG330" i="8"/>
  <c r="AI326" i="8"/>
  <c r="AH326" i="8"/>
  <c r="AG326" i="8"/>
  <c r="AF326" i="8"/>
  <c r="AH322" i="8"/>
  <c r="AI322" i="8"/>
  <c r="AG322" i="8"/>
  <c r="AF322" i="8"/>
  <c r="AT318" i="8"/>
  <c r="AI318" i="8"/>
  <c r="AH318" i="8"/>
  <c r="AG318" i="8"/>
  <c r="AF318" i="8"/>
  <c r="AT314" i="8"/>
  <c r="AI314" i="8"/>
  <c r="AH314" i="8"/>
  <c r="AF314" i="8"/>
  <c r="AG314" i="8"/>
  <c r="AI1033" i="8"/>
  <c r="AH1033" i="8"/>
  <c r="AG1033" i="8"/>
  <c r="AF1033" i="8"/>
  <c r="AT306" i="8"/>
  <c r="AI306" i="8"/>
  <c r="AH306" i="8"/>
  <c r="AG306" i="8"/>
  <c r="AF306" i="8"/>
  <c r="AI302" i="8"/>
  <c r="AH302" i="8"/>
  <c r="AG302" i="8"/>
  <c r="AF302" i="8"/>
  <c r="AT208" i="8"/>
  <c r="AI208" i="8"/>
  <c r="AH208" i="8"/>
  <c r="AF208" i="8"/>
  <c r="AG208" i="8"/>
  <c r="AT294" i="8"/>
  <c r="AI294" i="8"/>
  <c r="AH294" i="8"/>
  <c r="AG294" i="8"/>
  <c r="AF294" i="8"/>
  <c r="AT290" i="8"/>
  <c r="AI290" i="8"/>
  <c r="AH290" i="8"/>
  <c r="AG290" i="8"/>
  <c r="AF290" i="8"/>
  <c r="AT286" i="8"/>
  <c r="AI286" i="8"/>
  <c r="AH286" i="8"/>
  <c r="AG286" i="8"/>
  <c r="AF286" i="8"/>
  <c r="AT282" i="8"/>
  <c r="AI282" i="8"/>
  <c r="AH282" i="8"/>
  <c r="AF282" i="8"/>
  <c r="AG282" i="8"/>
  <c r="AT278" i="8"/>
  <c r="AI278" i="8"/>
  <c r="AH278" i="8"/>
  <c r="AG278" i="8"/>
  <c r="AF278" i="8"/>
  <c r="AT274" i="8"/>
  <c r="AI274" i="8"/>
  <c r="AH274" i="8"/>
  <c r="AG274" i="8"/>
  <c r="AF274" i="8"/>
  <c r="AT270" i="8"/>
  <c r="AI270" i="8"/>
  <c r="AH270" i="8"/>
  <c r="AG270" i="8"/>
  <c r="AF270" i="8"/>
  <c r="AI266" i="8"/>
  <c r="AH266" i="8"/>
  <c r="AF266" i="8"/>
  <c r="AG266" i="8"/>
  <c r="AI262" i="8"/>
  <c r="AH262" i="8"/>
  <c r="AG262" i="8"/>
  <c r="AF262" i="8"/>
  <c r="AH258" i="8"/>
  <c r="AI258" i="8"/>
  <c r="AG258" i="8"/>
  <c r="AF258" i="8"/>
  <c r="AT254" i="8"/>
  <c r="AH254" i="8"/>
  <c r="AI254" i="8"/>
  <c r="AG254" i="8"/>
  <c r="AF254" i="8"/>
  <c r="AI250" i="8"/>
  <c r="AH250" i="8"/>
  <c r="AF250" i="8"/>
  <c r="AG250" i="8"/>
  <c r="AI246" i="8"/>
  <c r="AH246" i="8"/>
  <c r="AG246" i="8"/>
  <c r="AF246" i="8"/>
  <c r="AT242" i="8"/>
  <c r="AI242" i="8"/>
  <c r="AH242" i="8"/>
  <c r="AG242" i="8"/>
  <c r="AF242" i="8"/>
  <c r="AT238" i="8"/>
  <c r="AI238" i="8"/>
  <c r="AH238" i="8"/>
  <c r="AG238" i="8"/>
  <c r="AF238" i="8"/>
  <c r="AT234" i="8"/>
  <c r="AI234" i="8"/>
  <c r="AH234" i="8"/>
  <c r="AF234" i="8"/>
  <c r="AG234" i="8"/>
  <c r="AT230" i="8"/>
  <c r="AI230" i="8"/>
  <c r="AH230" i="8"/>
  <c r="AG230" i="8"/>
  <c r="AF230" i="8"/>
  <c r="AT226" i="8"/>
  <c r="AI226" i="8"/>
  <c r="AH226" i="8"/>
  <c r="AG226" i="8"/>
  <c r="AF226" i="8"/>
  <c r="AT222" i="8"/>
  <c r="AI222" i="8"/>
  <c r="AH222" i="8"/>
  <c r="AG222" i="8"/>
  <c r="AF222" i="8"/>
  <c r="AT218" i="8"/>
  <c r="AI218" i="8"/>
  <c r="AH218" i="8"/>
  <c r="AF218" i="8"/>
  <c r="AG218" i="8"/>
  <c r="AT214" i="8"/>
  <c r="AI214" i="8"/>
  <c r="AH214" i="8"/>
  <c r="AG214" i="8"/>
  <c r="AF214" i="8"/>
  <c r="AT210" i="8"/>
  <c r="AI210" i="8"/>
  <c r="AH210" i="8"/>
  <c r="AG210" i="8"/>
  <c r="AF210" i="8"/>
  <c r="AT206" i="8"/>
  <c r="AI206" i="8"/>
  <c r="AH206" i="8"/>
  <c r="AG206" i="8"/>
  <c r="AF206" i="8"/>
  <c r="AT202" i="8"/>
  <c r="AI202" i="8"/>
  <c r="AH202" i="8"/>
  <c r="AF202" i="8"/>
  <c r="AG202" i="8"/>
  <c r="AI198" i="8"/>
  <c r="AH198" i="8"/>
  <c r="AG198" i="8"/>
  <c r="AF198" i="8"/>
  <c r="AT194" i="8"/>
  <c r="AH194" i="8"/>
  <c r="AI194" i="8"/>
  <c r="AG194" i="8"/>
  <c r="AF194" i="8"/>
  <c r="AT190" i="8"/>
  <c r="AH190" i="8"/>
  <c r="AI190" i="8"/>
  <c r="AG190" i="8"/>
  <c r="AF190" i="8"/>
  <c r="AI186" i="8"/>
  <c r="AH186" i="8"/>
  <c r="AF186" i="8"/>
  <c r="AG186" i="8"/>
  <c r="AI182" i="8"/>
  <c r="AH182" i="8"/>
  <c r="AG182" i="8"/>
  <c r="AF182" i="8"/>
  <c r="AT178" i="8"/>
  <c r="AI178" i="8"/>
  <c r="AH178" i="8"/>
  <c r="AG178" i="8"/>
  <c r="AF178" i="8"/>
  <c r="AT174" i="8"/>
  <c r="AI174" i="8"/>
  <c r="AH174" i="8"/>
  <c r="AG174" i="8"/>
  <c r="AF174" i="8"/>
  <c r="AT170" i="8"/>
  <c r="AI170" i="8"/>
  <c r="AH170" i="8"/>
  <c r="AF170" i="8"/>
  <c r="AG170" i="8"/>
  <c r="AI166" i="8"/>
  <c r="AH166" i="8"/>
  <c r="AG166" i="8"/>
  <c r="AF166" i="8"/>
  <c r="AT162" i="8"/>
  <c r="AI162" i="8"/>
  <c r="AH162" i="8"/>
  <c r="AG162" i="8"/>
  <c r="AF162" i="8"/>
  <c r="AT158" i="8"/>
  <c r="AI158" i="8"/>
  <c r="AH158" i="8"/>
  <c r="AG158" i="8"/>
  <c r="AF158" i="8"/>
  <c r="AT154" i="8"/>
  <c r="AI154" i="8"/>
  <c r="AH154" i="8"/>
  <c r="AF154" i="8"/>
  <c r="AG154" i="8"/>
  <c r="AI150" i="8"/>
  <c r="AH150" i="8"/>
  <c r="AG150" i="8"/>
  <c r="AF150" i="8"/>
  <c r="AI146" i="8"/>
  <c r="AH146" i="8"/>
  <c r="AG146" i="8"/>
  <c r="AF146" i="8"/>
  <c r="AT142" i="8"/>
  <c r="AI142" i="8"/>
  <c r="AH142" i="8"/>
  <c r="AG142" i="8"/>
  <c r="AF142" i="8"/>
  <c r="AI138" i="8"/>
  <c r="AH138" i="8"/>
  <c r="AF138" i="8"/>
  <c r="AG138" i="8"/>
  <c r="AT134" i="8"/>
  <c r="AI134" i="8"/>
  <c r="AH134" i="8"/>
  <c r="AG134" i="8"/>
  <c r="AF134" i="8"/>
  <c r="AH130" i="8"/>
  <c r="AI130" i="8"/>
  <c r="AG130" i="8"/>
  <c r="AF130" i="8"/>
  <c r="AH126" i="8"/>
  <c r="AI126" i="8"/>
  <c r="AG126" i="8"/>
  <c r="AF126" i="8"/>
  <c r="AI122" i="8"/>
  <c r="AH122" i="8"/>
  <c r="AF122" i="8"/>
  <c r="AG122" i="8"/>
  <c r="AT118" i="8"/>
  <c r="AI118" i="8"/>
  <c r="AH118" i="8"/>
  <c r="AG118" i="8"/>
  <c r="AF118" i="8"/>
  <c r="AI1095" i="8"/>
  <c r="AH1095" i="8"/>
  <c r="AG1095" i="8"/>
  <c r="AF1095" i="8"/>
  <c r="AT110" i="8"/>
  <c r="AI110" i="8"/>
  <c r="AH110" i="8"/>
  <c r="AG110" i="8"/>
  <c r="AF110" i="8"/>
  <c r="AT106" i="8"/>
  <c r="AI106" i="8"/>
  <c r="AH106" i="8"/>
  <c r="AF106" i="8"/>
  <c r="AG106" i="8"/>
  <c r="AT102" i="8"/>
  <c r="AI102" i="8"/>
  <c r="AH102" i="8"/>
  <c r="AG102" i="8"/>
  <c r="AF102" i="8"/>
  <c r="AT98" i="8"/>
  <c r="AI98" i="8"/>
  <c r="AH98" i="8"/>
  <c r="AG98" i="8"/>
  <c r="AF98" i="8"/>
  <c r="AI94" i="8"/>
  <c r="AH94" i="8"/>
  <c r="AG94" i="8"/>
  <c r="AF94" i="8"/>
  <c r="AT90" i="8"/>
  <c r="AI90" i="8"/>
  <c r="AH90" i="8"/>
  <c r="AF90" i="8"/>
  <c r="AG90" i="8"/>
  <c r="AT86" i="8"/>
  <c r="AI86" i="8"/>
  <c r="AH86" i="8"/>
  <c r="AG86" i="8"/>
  <c r="AF86" i="8"/>
  <c r="AI82" i="8"/>
  <c r="AH82" i="8"/>
  <c r="AG82" i="8"/>
  <c r="AF82" i="8"/>
  <c r="AI78" i="8"/>
  <c r="AH78" i="8"/>
  <c r="AG78" i="8"/>
  <c r="AF78" i="8"/>
  <c r="AT74" i="8"/>
  <c r="AI74" i="8"/>
  <c r="AH74" i="8"/>
  <c r="AF74" i="8"/>
  <c r="AG74" i="8"/>
  <c r="AT70" i="8"/>
  <c r="AI70" i="8"/>
  <c r="AH70" i="8"/>
  <c r="AG70" i="8"/>
  <c r="AF70" i="8"/>
  <c r="AT66" i="8"/>
  <c r="AH66" i="8"/>
  <c r="AI66" i="8"/>
  <c r="AG66" i="8"/>
  <c r="AF66" i="8"/>
  <c r="AH62" i="8"/>
  <c r="AI62" i="8"/>
  <c r="AG62" i="8"/>
  <c r="AF62" i="8"/>
  <c r="AI876" i="8"/>
  <c r="AH876" i="8"/>
  <c r="AF876" i="8"/>
  <c r="AG876" i="8"/>
  <c r="AT54" i="8"/>
  <c r="AI54" i="8"/>
  <c r="AH54" i="8"/>
  <c r="AG54" i="8"/>
  <c r="AF54" i="8"/>
  <c r="AI50" i="8"/>
  <c r="AH50" i="8"/>
  <c r="AG50" i="8"/>
  <c r="AF50" i="8"/>
  <c r="AI46" i="8"/>
  <c r="AH46" i="8"/>
  <c r="AG46" i="8"/>
  <c r="AF46" i="8"/>
  <c r="AI107" i="8"/>
  <c r="AH107" i="8"/>
  <c r="AF107" i="8"/>
  <c r="AG107" i="8"/>
  <c r="AT38" i="8"/>
  <c r="AI38" i="8"/>
  <c r="AH38" i="8"/>
  <c r="AG38" i="8"/>
  <c r="AF38" i="8"/>
  <c r="AT34" i="8"/>
  <c r="AI34" i="8"/>
  <c r="AH34" i="8"/>
  <c r="AG34" i="8"/>
  <c r="AF34" i="8"/>
  <c r="AT69" i="8"/>
  <c r="AI69" i="8"/>
  <c r="AH69" i="8"/>
  <c r="AG69" i="8"/>
  <c r="AF69" i="8"/>
  <c r="AI26" i="8"/>
  <c r="AH26" i="8"/>
  <c r="AF26" i="8"/>
  <c r="AG26" i="8"/>
  <c r="AT22" i="8"/>
  <c r="AI22" i="8"/>
  <c r="AH22" i="8"/>
  <c r="AG22" i="8"/>
  <c r="AF22" i="8"/>
  <c r="AT18" i="8"/>
  <c r="AI18" i="8"/>
  <c r="AH18" i="8"/>
  <c r="AF18" i="8"/>
  <c r="AG18" i="8"/>
  <c r="AT14" i="8"/>
  <c r="AI14" i="8"/>
  <c r="AH14" i="8"/>
  <c r="AG14" i="8"/>
  <c r="AF14" i="8"/>
  <c r="AI10" i="8"/>
  <c r="AH10" i="8"/>
  <c r="AG10" i="8"/>
  <c r="AF10" i="8"/>
  <c r="AI6" i="8"/>
  <c r="AH6" i="8"/>
  <c r="AF6" i="8"/>
  <c r="AG6" i="8"/>
  <c r="AF824" i="8"/>
  <c r="AF1179" i="8"/>
  <c r="AF1147" i="8"/>
  <c r="AF1115" i="8"/>
  <c r="AF1083" i="8"/>
  <c r="AF1051" i="8"/>
  <c r="AF1019" i="8"/>
  <c r="AF987" i="8"/>
  <c r="AF955" i="8"/>
  <c r="AT1226" i="8"/>
  <c r="AI1226" i="8"/>
  <c r="AH1226" i="8"/>
  <c r="AG1226" i="8"/>
  <c r="AF1226" i="8"/>
  <c r="AT1214" i="8"/>
  <c r="AH1214" i="8"/>
  <c r="AI1214" i="8"/>
  <c r="AG1214" i="8"/>
  <c r="AF1214" i="8"/>
  <c r="AT1202" i="8"/>
  <c r="AI1202" i="8"/>
  <c r="AH1202" i="8"/>
  <c r="AG1202" i="8"/>
  <c r="AF1202" i="8"/>
  <c r="AH1190" i="8"/>
  <c r="AI1190" i="8"/>
  <c r="AG1190" i="8"/>
  <c r="AF1190" i="8"/>
  <c r="AT1178" i="8"/>
  <c r="AI1178" i="8"/>
  <c r="AH1178" i="8"/>
  <c r="AG1178" i="8"/>
  <c r="AF1178" i="8"/>
  <c r="AT1166" i="8"/>
  <c r="AH1166" i="8"/>
  <c r="AI1166" i="8"/>
  <c r="AG1166" i="8"/>
  <c r="AF1166" i="8"/>
  <c r="AT1154" i="8"/>
  <c r="AI1154" i="8"/>
  <c r="AH1154" i="8"/>
  <c r="AG1154" i="8"/>
  <c r="AF1154" i="8"/>
  <c r="AT1146" i="8"/>
  <c r="AI1146" i="8"/>
  <c r="AH1146" i="8"/>
  <c r="AG1146" i="8"/>
  <c r="AF1146" i="8"/>
  <c r="AT1134" i="8"/>
  <c r="AH1134" i="8"/>
  <c r="AI1134" i="8"/>
  <c r="AG1134" i="8"/>
  <c r="AF1134" i="8"/>
  <c r="AT1122" i="8"/>
  <c r="AI1122" i="8"/>
  <c r="AH1122" i="8"/>
  <c r="AG1122" i="8"/>
  <c r="AF1122" i="8"/>
  <c r="AT1110" i="8"/>
  <c r="AH1110" i="8"/>
  <c r="AI1110" i="8"/>
  <c r="AG1110" i="8"/>
  <c r="AF1110" i="8"/>
  <c r="AT1098" i="8"/>
  <c r="AH1098" i="8"/>
  <c r="AI1098" i="8"/>
  <c r="AG1098" i="8"/>
  <c r="AF1098" i="8"/>
  <c r="AI1086" i="8"/>
  <c r="AH1086" i="8"/>
  <c r="AG1086" i="8"/>
  <c r="AF1086" i="8"/>
  <c r="AT596" i="8"/>
  <c r="AI596" i="8"/>
  <c r="AH596" i="8"/>
  <c r="AG596" i="8"/>
  <c r="AF596" i="8"/>
  <c r="AT1066" i="8"/>
  <c r="AH1066" i="8"/>
  <c r="AI1066" i="8"/>
  <c r="AG1066" i="8"/>
  <c r="AF1066" i="8"/>
  <c r="AI1054" i="8"/>
  <c r="AH1054" i="8"/>
  <c r="AG1054" i="8"/>
  <c r="AF1054" i="8"/>
  <c r="AT1042" i="8"/>
  <c r="AI1042" i="8"/>
  <c r="AH1042" i="8"/>
  <c r="AG1042" i="8"/>
  <c r="AF1042" i="8"/>
  <c r="AI1030" i="8"/>
  <c r="AH1030" i="8"/>
  <c r="AG1030" i="8"/>
  <c r="AF1030" i="8"/>
  <c r="AT1018" i="8"/>
  <c r="AH1018" i="8"/>
  <c r="AI1018" i="8"/>
  <c r="AG1018" i="8"/>
  <c r="AF1018" i="8"/>
  <c r="AT1006" i="8"/>
  <c r="AI1006" i="8"/>
  <c r="AH1006" i="8"/>
  <c r="AG1006" i="8"/>
  <c r="AF1006" i="8"/>
  <c r="AT994" i="8"/>
  <c r="AI994" i="8"/>
  <c r="AH994" i="8"/>
  <c r="AG994" i="8"/>
  <c r="AF994" i="8"/>
  <c r="AT982" i="8"/>
  <c r="AI982" i="8"/>
  <c r="AH982" i="8"/>
  <c r="AG982" i="8"/>
  <c r="AF982" i="8"/>
  <c r="AT970" i="8"/>
  <c r="AH970" i="8"/>
  <c r="AI970" i="8"/>
  <c r="AG970" i="8"/>
  <c r="AF970" i="8"/>
  <c r="AT962" i="8"/>
  <c r="AI962" i="8"/>
  <c r="AH962" i="8"/>
  <c r="AG962" i="8"/>
  <c r="AF962" i="8"/>
  <c r="AI950" i="8"/>
  <c r="AH950" i="8"/>
  <c r="AG950" i="8"/>
  <c r="AF950" i="8"/>
  <c r="AT942" i="8"/>
  <c r="AI942" i="8"/>
  <c r="AH942" i="8"/>
  <c r="AG942" i="8"/>
  <c r="AF942" i="8"/>
  <c r="AI934" i="8"/>
  <c r="AH934" i="8"/>
  <c r="AG934" i="8"/>
  <c r="AF934" i="8"/>
  <c r="AI926" i="8"/>
  <c r="AH926" i="8"/>
  <c r="AG926" i="8"/>
  <c r="AF926" i="8"/>
  <c r="AT914" i="8"/>
  <c r="AI914" i="8"/>
  <c r="AH914" i="8"/>
  <c r="AG914" i="8"/>
  <c r="AF914" i="8"/>
  <c r="AI902" i="8"/>
  <c r="AH902" i="8"/>
  <c r="AG902" i="8"/>
  <c r="AF902" i="8"/>
  <c r="AT890" i="8"/>
  <c r="AH890" i="8"/>
  <c r="AI890" i="8"/>
  <c r="AG890" i="8"/>
  <c r="AF890" i="8"/>
  <c r="AT516" i="8"/>
  <c r="AI516" i="8"/>
  <c r="AH516" i="8"/>
  <c r="AG516" i="8"/>
  <c r="AF516" i="8"/>
  <c r="AT866" i="8"/>
  <c r="AI866" i="8"/>
  <c r="AH866" i="8"/>
  <c r="AG866" i="8"/>
  <c r="AF866" i="8"/>
  <c r="AT858" i="8"/>
  <c r="AH858" i="8"/>
  <c r="AI858" i="8"/>
  <c r="AG858" i="8"/>
  <c r="AF858" i="8"/>
  <c r="AT850" i="8"/>
  <c r="AI850" i="8"/>
  <c r="AH850" i="8"/>
  <c r="AG850" i="8"/>
  <c r="AF850" i="8"/>
  <c r="AI838" i="8"/>
  <c r="AH838" i="8"/>
  <c r="AG838" i="8"/>
  <c r="AF838" i="8"/>
  <c r="AI30" i="8"/>
  <c r="AH30" i="8"/>
  <c r="AF30" i="8"/>
  <c r="AG30" i="8"/>
  <c r="AT1225" i="8"/>
  <c r="AI1225" i="8"/>
  <c r="AH1225" i="8"/>
  <c r="AF1225" i="8"/>
  <c r="AG1225" i="8"/>
  <c r="AT1217" i="8"/>
  <c r="AI1217" i="8"/>
  <c r="AH1217" i="8"/>
  <c r="AF1217" i="8"/>
  <c r="AG1217" i="8"/>
  <c r="AT1209" i="8"/>
  <c r="AI1209" i="8"/>
  <c r="AH1209" i="8"/>
  <c r="AF1209" i="8"/>
  <c r="AG1209" i="8"/>
  <c r="AT1201" i="8"/>
  <c r="AI1201" i="8"/>
  <c r="AF1201" i="8"/>
  <c r="AH1201" i="8"/>
  <c r="AG1201" i="8"/>
  <c r="AT1193" i="8"/>
  <c r="AI1193" i="8"/>
  <c r="AH1193" i="8"/>
  <c r="AF1193" i="8"/>
  <c r="AG1193" i="8"/>
  <c r="AT1185" i="8"/>
  <c r="AI1185" i="8"/>
  <c r="AH1185" i="8"/>
  <c r="AF1185" i="8"/>
  <c r="AG1185" i="8"/>
  <c r="AT1177" i="8"/>
  <c r="AI1177" i="8"/>
  <c r="AH1177" i="8"/>
  <c r="AF1177" i="8"/>
  <c r="AG1177" i="8"/>
  <c r="AT1169" i="8"/>
  <c r="AI1169" i="8"/>
  <c r="AF1169" i="8"/>
  <c r="AH1169" i="8"/>
  <c r="AG1169" i="8"/>
  <c r="AT1161" i="8"/>
  <c r="AI1161" i="8"/>
  <c r="AH1161" i="8"/>
  <c r="AF1161" i="8"/>
  <c r="AG1161" i="8"/>
  <c r="AT1153" i="8"/>
  <c r="AI1153" i="8"/>
  <c r="AH1153" i="8"/>
  <c r="AF1153" i="8"/>
  <c r="AG1153" i="8"/>
  <c r="AT1145" i="8"/>
  <c r="AI1145" i="8"/>
  <c r="AH1145" i="8"/>
  <c r="AF1145" i="8"/>
  <c r="AG1145" i="8"/>
  <c r="AT1137" i="8"/>
  <c r="AI1137" i="8"/>
  <c r="AF1137" i="8"/>
  <c r="AH1137" i="8"/>
  <c r="AG1137" i="8"/>
  <c r="AT1129" i="8"/>
  <c r="AI1129" i="8"/>
  <c r="AH1129" i="8"/>
  <c r="AF1129" i="8"/>
  <c r="AG1129" i="8"/>
  <c r="AT1121" i="8"/>
  <c r="AI1121" i="8"/>
  <c r="AH1121" i="8"/>
  <c r="AF1121" i="8"/>
  <c r="AG1121" i="8"/>
  <c r="AT1113" i="8"/>
  <c r="AI1113" i="8"/>
  <c r="AH1113" i="8"/>
  <c r="AF1113" i="8"/>
  <c r="AG1113" i="8"/>
  <c r="AT1105" i="8"/>
  <c r="AI1105" i="8"/>
  <c r="AF1105" i="8"/>
  <c r="AH1105" i="8"/>
  <c r="AG1105" i="8"/>
  <c r="AT1097" i="8"/>
  <c r="AI1097" i="8"/>
  <c r="AH1097" i="8"/>
  <c r="AF1097" i="8"/>
  <c r="AG1097" i="8"/>
  <c r="AT1085" i="8"/>
  <c r="AI1085" i="8"/>
  <c r="AF1085" i="8"/>
  <c r="AH1085" i="8"/>
  <c r="AG1085" i="8"/>
  <c r="AT1077" i="8"/>
  <c r="AI1077" i="8"/>
  <c r="AH1077" i="8"/>
  <c r="AF1077" i="8"/>
  <c r="AG1077" i="8"/>
  <c r="AT1069" i="8"/>
  <c r="AI1069" i="8"/>
  <c r="AH1069" i="8"/>
  <c r="AF1069" i="8"/>
  <c r="AG1069" i="8"/>
  <c r="AT1061" i="8"/>
  <c r="AI1061" i="8"/>
  <c r="AH1061" i="8"/>
  <c r="AF1061" i="8"/>
  <c r="AG1061" i="8"/>
  <c r="AT1053" i="8"/>
  <c r="AI1053" i="8"/>
  <c r="AF1053" i="8"/>
  <c r="AH1053" i="8"/>
  <c r="AG1053" i="8"/>
  <c r="AT1045" i="8"/>
  <c r="AI1045" i="8"/>
  <c r="AH1045" i="8"/>
  <c r="AF1045" i="8"/>
  <c r="AG1045" i="8"/>
  <c r="AT1037" i="8"/>
  <c r="AI1037" i="8"/>
  <c r="AH1037" i="8"/>
  <c r="AF1037" i="8"/>
  <c r="AG1037" i="8"/>
  <c r="AT1029" i="8"/>
  <c r="AI1029" i="8"/>
  <c r="AH1029" i="8"/>
  <c r="AF1029" i="8"/>
  <c r="AG1029" i="8"/>
  <c r="AT1017" i="8"/>
  <c r="AI1017" i="8"/>
  <c r="AH1017" i="8"/>
  <c r="AF1017" i="8"/>
  <c r="AG1017" i="8"/>
  <c r="AT1009" i="8"/>
  <c r="AI1009" i="8"/>
  <c r="AH1009" i="8"/>
  <c r="AF1009" i="8"/>
  <c r="AG1009" i="8"/>
  <c r="AT1001" i="8"/>
  <c r="AI1001" i="8"/>
  <c r="AH1001" i="8"/>
  <c r="AF1001" i="8"/>
  <c r="AG1001" i="8"/>
  <c r="AT993" i="8"/>
  <c r="AI993" i="8"/>
  <c r="AH993" i="8"/>
  <c r="AF993" i="8"/>
  <c r="AG993" i="8"/>
  <c r="AT985" i="8"/>
  <c r="AI985" i="8"/>
  <c r="AH985" i="8"/>
  <c r="AF985" i="8"/>
  <c r="AG985" i="8"/>
  <c r="AT977" i="8"/>
  <c r="AI977" i="8"/>
  <c r="AH977" i="8"/>
  <c r="AF977" i="8"/>
  <c r="AG977" i="8"/>
  <c r="AT965" i="8"/>
  <c r="AI965" i="8"/>
  <c r="AH965" i="8"/>
  <c r="AF965" i="8"/>
  <c r="AG965" i="8"/>
  <c r="AT2" i="8"/>
  <c r="AI2" i="8"/>
  <c r="AH2" i="8"/>
  <c r="AF2" i="8"/>
  <c r="AG2" i="8"/>
  <c r="AT941" i="8"/>
  <c r="AI941" i="8"/>
  <c r="AF941" i="8"/>
  <c r="AH941" i="8"/>
  <c r="AG941" i="8"/>
  <c r="AT929" i="8"/>
  <c r="AI929" i="8"/>
  <c r="AH929" i="8"/>
  <c r="AF929" i="8"/>
  <c r="AG929" i="8"/>
  <c r="AT917" i="8"/>
  <c r="AI917" i="8"/>
  <c r="AH917" i="8"/>
  <c r="AF917" i="8"/>
  <c r="AG917" i="8"/>
  <c r="AT909" i="8"/>
  <c r="AI909" i="8"/>
  <c r="AF909" i="8"/>
  <c r="AG909" i="8"/>
  <c r="AH909" i="8"/>
  <c r="AT901" i="8"/>
  <c r="AI901" i="8"/>
  <c r="AH901" i="8"/>
  <c r="AF901" i="8"/>
  <c r="AG901" i="8"/>
  <c r="AT893" i="8"/>
  <c r="AI893" i="8"/>
  <c r="AF893" i="8"/>
  <c r="AG893" i="8"/>
  <c r="AH893" i="8"/>
  <c r="AT885" i="8"/>
  <c r="AI885" i="8"/>
  <c r="AH885" i="8"/>
  <c r="AF885" i="8"/>
  <c r="AG885" i="8"/>
  <c r="AT486" i="8"/>
  <c r="AI486" i="8"/>
  <c r="AF486" i="8"/>
  <c r="AH486" i="8"/>
  <c r="AG486" i="8"/>
  <c r="AT869" i="8"/>
  <c r="AI869" i="8"/>
  <c r="AH869" i="8"/>
  <c r="AF869" i="8"/>
  <c r="AG869" i="8"/>
  <c r="AT861" i="8"/>
  <c r="AI861" i="8"/>
  <c r="AG861" i="8"/>
  <c r="AF861" i="8"/>
  <c r="AH861" i="8"/>
  <c r="AT853" i="8"/>
  <c r="AI853" i="8"/>
  <c r="AH853" i="8"/>
  <c r="AF853" i="8"/>
  <c r="AG853" i="8"/>
  <c r="AT845" i="8"/>
  <c r="AI845" i="8"/>
  <c r="AG845" i="8"/>
  <c r="AF845" i="8"/>
  <c r="AH845" i="8"/>
  <c r="AT837" i="8"/>
  <c r="AI837" i="8"/>
  <c r="AH837" i="8"/>
  <c r="AF837" i="8"/>
  <c r="AG837" i="8"/>
  <c r="AT829" i="8"/>
  <c r="AI829" i="8"/>
  <c r="AG829" i="8"/>
  <c r="AF829" i="8"/>
  <c r="AH829" i="8"/>
  <c r="AT821" i="8"/>
  <c r="AI821" i="8"/>
  <c r="AH821" i="8"/>
  <c r="AF821" i="8"/>
  <c r="AG821" i="8"/>
  <c r="AT813" i="8"/>
  <c r="AI813" i="8"/>
  <c r="AG813" i="8"/>
  <c r="AF813" i="8"/>
  <c r="AH813" i="8"/>
  <c r="AT805" i="8"/>
  <c r="AI805" i="8"/>
  <c r="AH805" i="8"/>
  <c r="AF805" i="8"/>
  <c r="AG805" i="8"/>
  <c r="AT797" i="8"/>
  <c r="AI797" i="8"/>
  <c r="AG797" i="8"/>
  <c r="AF797" i="8"/>
  <c r="AH797" i="8"/>
  <c r="AT537" i="8"/>
  <c r="AI537" i="8"/>
  <c r="AH537" i="8"/>
  <c r="AG537" i="8"/>
  <c r="AF537" i="8"/>
  <c r="AT533" i="8"/>
  <c r="AI533" i="8"/>
  <c r="AG533" i="8"/>
  <c r="AH533" i="8"/>
  <c r="AF533" i="8"/>
  <c r="AT529" i="8"/>
  <c r="AI529" i="8"/>
  <c r="AH529" i="8"/>
  <c r="AG529" i="8"/>
  <c r="AF529" i="8"/>
  <c r="AT525" i="8"/>
  <c r="AI525" i="8"/>
  <c r="AG525" i="8"/>
  <c r="AF525" i="8"/>
  <c r="AH525" i="8"/>
  <c r="AT521" i="8"/>
  <c r="AI521" i="8"/>
  <c r="AH521" i="8"/>
  <c r="AG521" i="8"/>
  <c r="AF521" i="8"/>
  <c r="AT298" i="8"/>
  <c r="AI298" i="8"/>
  <c r="AG298" i="8"/>
  <c r="AH298" i="8"/>
  <c r="AF298" i="8"/>
  <c r="AT513" i="8"/>
  <c r="AI513" i="8"/>
  <c r="AH513" i="8"/>
  <c r="AG513" i="8"/>
  <c r="AF513" i="8"/>
  <c r="AT509" i="8"/>
  <c r="AI509" i="8"/>
  <c r="AG509" i="8"/>
  <c r="AF509" i="8"/>
  <c r="AH509" i="8"/>
  <c r="AT505" i="8"/>
  <c r="AI505" i="8"/>
  <c r="AH505" i="8"/>
  <c r="AG505" i="8"/>
  <c r="AF505" i="8"/>
  <c r="AT501" i="8"/>
  <c r="AI501" i="8"/>
  <c r="AG501" i="8"/>
  <c r="AH501" i="8"/>
  <c r="AF501" i="8"/>
  <c r="AT497" i="8"/>
  <c r="AI497" i="8"/>
  <c r="AH497" i="8"/>
  <c r="AG497" i="8"/>
  <c r="AF497" i="8"/>
  <c r="AT493" i="8"/>
  <c r="AI493" i="8"/>
  <c r="AG493" i="8"/>
  <c r="AF493" i="8"/>
  <c r="AH493" i="8"/>
  <c r="AT489" i="8"/>
  <c r="AI489" i="8"/>
  <c r="AH489" i="8"/>
  <c r="AG489" i="8"/>
  <c r="AF489" i="8"/>
  <c r="AT485" i="8"/>
  <c r="AI485" i="8"/>
  <c r="AG485" i="8"/>
  <c r="AH485" i="8"/>
  <c r="AF485" i="8"/>
  <c r="AT481" i="8"/>
  <c r="AI481" i="8"/>
  <c r="AH481" i="8"/>
  <c r="AG481" i="8"/>
  <c r="AF481" i="8"/>
  <c r="AT477" i="8"/>
  <c r="AI477" i="8"/>
  <c r="AG477" i="8"/>
  <c r="AF477" i="8"/>
  <c r="AH477" i="8"/>
  <c r="AT473" i="8"/>
  <c r="AI473" i="8"/>
  <c r="AH473" i="8"/>
  <c r="AG473" i="8"/>
  <c r="AF473" i="8"/>
  <c r="AT469" i="8"/>
  <c r="AI469" i="8"/>
  <c r="AG469" i="8"/>
  <c r="AH469" i="8"/>
  <c r="AF469" i="8"/>
  <c r="AT465" i="8"/>
  <c r="AI465" i="8"/>
  <c r="AH465" i="8"/>
  <c r="AG465" i="8"/>
  <c r="AF465" i="8"/>
  <c r="AT461" i="8"/>
  <c r="AI461" i="8"/>
  <c r="AG461" i="8"/>
  <c r="AF461" i="8"/>
  <c r="AH461" i="8"/>
  <c r="AT457" i="8"/>
  <c r="AI457" i="8"/>
  <c r="AH457" i="8"/>
  <c r="AG457" i="8"/>
  <c r="AF457" i="8"/>
  <c r="AT453" i="8"/>
  <c r="AI453" i="8"/>
  <c r="AG453" i="8"/>
  <c r="AH453" i="8"/>
  <c r="AF453" i="8"/>
  <c r="AT449" i="8"/>
  <c r="AI449" i="8"/>
  <c r="AH449" i="8"/>
  <c r="AG449" i="8"/>
  <c r="AF449" i="8"/>
  <c r="AT445" i="8"/>
  <c r="AI445" i="8"/>
  <c r="AG445" i="8"/>
  <c r="AF445" i="8"/>
  <c r="AH445" i="8"/>
  <c r="AT441" i="8"/>
  <c r="AI441" i="8"/>
  <c r="AH441" i="8"/>
  <c r="AG441" i="8"/>
  <c r="AF441" i="8"/>
  <c r="AT437" i="8"/>
  <c r="AI437" i="8"/>
  <c r="AG437" i="8"/>
  <c r="AH437" i="8"/>
  <c r="AF437" i="8"/>
  <c r="AT433" i="8"/>
  <c r="AI433" i="8"/>
  <c r="AH433" i="8"/>
  <c r="AG433" i="8"/>
  <c r="AF433" i="8"/>
  <c r="AT908" i="8"/>
  <c r="AI908" i="8"/>
  <c r="AG908" i="8"/>
  <c r="AF908" i="8"/>
  <c r="AH908" i="8"/>
  <c r="AT425" i="8"/>
  <c r="AI425" i="8"/>
  <c r="AH425" i="8"/>
  <c r="AG425" i="8"/>
  <c r="AF425" i="8"/>
  <c r="AT421" i="8"/>
  <c r="AI421" i="8"/>
  <c r="AG421" i="8"/>
  <c r="AH421" i="8"/>
  <c r="AF421" i="8"/>
  <c r="AT417" i="8"/>
  <c r="AI417" i="8"/>
  <c r="AH417" i="8"/>
  <c r="AG417" i="8"/>
  <c r="AF417" i="8"/>
  <c r="AT413" i="8"/>
  <c r="AI413" i="8"/>
  <c r="AG413" i="8"/>
  <c r="AF413" i="8"/>
  <c r="AH413" i="8"/>
  <c r="AT409" i="8"/>
  <c r="AI409" i="8"/>
  <c r="AH409" i="8"/>
  <c r="AG409" i="8"/>
  <c r="AF409" i="8"/>
  <c r="AT405" i="8"/>
  <c r="AI405" i="8"/>
  <c r="AG405" i="8"/>
  <c r="AH405" i="8"/>
  <c r="AF405" i="8"/>
  <c r="AT401" i="8"/>
  <c r="AI401" i="8"/>
  <c r="AH401" i="8"/>
  <c r="AG401" i="8"/>
  <c r="AF401" i="8"/>
  <c r="AT397" i="8"/>
  <c r="AI397" i="8"/>
  <c r="AG397" i="8"/>
  <c r="AF397" i="8"/>
  <c r="AH397" i="8"/>
  <c r="AT393" i="8"/>
  <c r="AI393" i="8"/>
  <c r="AH393" i="8"/>
  <c r="AG393" i="8"/>
  <c r="AF393" i="8"/>
  <c r="AT389" i="8"/>
  <c r="AI389" i="8"/>
  <c r="AG389" i="8"/>
  <c r="AH389" i="8"/>
  <c r="AF389" i="8"/>
  <c r="AT385" i="8"/>
  <c r="AI385" i="8"/>
  <c r="AH385" i="8"/>
  <c r="AG385" i="8"/>
  <c r="AF385" i="8"/>
  <c r="AT381" i="8"/>
  <c r="AI381" i="8"/>
  <c r="AG381" i="8"/>
  <c r="AF381" i="8"/>
  <c r="AH381" i="8"/>
  <c r="AT377" i="8"/>
  <c r="AI377" i="8"/>
  <c r="AH377" i="8"/>
  <c r="AG377" i="8"/>
  <c r="AF377" i="8"/>
  <c r="AT1200" i="8"/>
  <c r="AI1200" i="8"/>
  <c r="AG1200" i="8"/>
  <c r="AH1200" i="8"/>
  <c r="AF1200" i="8"/>
  <c r="AT369" i="8"/>
  <c r="AI369" i="8"/>
  <c r="AH369" i="8"/>
  <c r="AG369" i="8"/>
  <c r="AF369" i="8"/>
  <c r="AT365" i="8"/>
  <c r="AI365" i="8"/>
  <c r="AG365" i="8"/>
  <c r="AF365" i="8"/>
  <c r="AH365" i="8"/>
  <c r="AT361" i="8"/>
  <c r="AI361" i="8"/>
  <c r="AH361" i="8"/>
  <c r="AG361" i="8"/>
  <c r="AF361" i="8"/>
  <c r="AT357" i="8"/>
  <c r="AI357" i="8"/>
  <c r="AG357" i="8"/>
  <c r="AH357" i="8"/>
  <c r="AF357" i="8"/>
  <c r="AT353" i="8"/>
  <c r="AI353" i="8"/>
  <c r="AH353" i="8"/>
  <c r="AG353" i="8"/>
  <c r="AF353" i="8"/>
  <c r="AT349" i="8"/>
  <c r="AI349" i="8"/>
  <c r="AG349" i="8"/>
  <c r="AF349" i="8"/>
  <c r="AH349" i="8"/>
  <c r="AT345" i="8"/>
  <c r="AI345" i="8"/>
  <c r="AH345" i="8"/>
  <c r="AG345" i="8"/>
  <c r="AF345" i="8"/>
  <c r="AT341" i="8"/>
  <c r="AI341" i="8"/>
  <c r="AG341" i="8"/>
  <c r="AH341" i="8"/>
  <c r="AF341" i="8"/>
  <c r="AT337" i="8"/>
  <c r="AI337" i="8"/>
  <c r="AH337" i="8"/>
  <c r="AG337" i="8"/>
  <c r="AF337" i="8"/>
  <c r="AT333" i="8"/>
  <c r="AI333" i="8"/>
  <c r="AG333" i="8"/>
  <c r="AF333" i="8"/>
  <c r="AH333" i="8"/>
  <c r="AT329" i="8"/>
  <c r="AI329" i="8"/>
  <c r="AH329" i="8"/>
  <c r="AG329" i="8"/>
  <c r="AF329" i="8"/>
  <c r="AT325" i="8"/>
  <c r="AI325" i="8"/>
  <c r="AG325" i="8"/>
  <c r="AH325" i="8"/>
  <c r="AF325" i="8"/>
  <c r="AT321" i="8"/>
  <c r="AI321" i="8"/>
  <c r="AH321" i="8"/>
  <c r="AG321" i="8"/>
  <c r="AF321" i="8"/>
  <c r="AT317" i="8"/>
  <c r="AI317" i="8"/>
  <c r="AG317" i="8"/>
  <c r="AF317" i="8"/>
  <c r="AH317" i="8"/>
  <c r="AT313" i="8"/>
  <c r="AI313" i="8"/>
  <c r="AH313" i="8"/>
  <c r="AG313" i="8"/>
  <c r="AF313" i="8"/>
  <c r="AT309" i="8"/>
  <c r="AI309" i="8"/>
  <c r="AG309" i="8"/>
  <c r="AH309" i="8"/>
  <c r="AF309" i="8"/>
  <c r="AT305" i="8"/>
  <c r="AI305" i="8"/>
  <c r="AH305" i="8"/>
  <c r="AG305" i="8"/>
  <c r="AF305" i="8"/>
  <c r="AT301" i="8"/>
  <c r="AI301" i="8"/>
  <c r="AG301" i="8"/>
  <c r="AF301" i="8"/>
  <c r="AH301" i="8"/>
  <c r="AT297" i="8"/>
  <c r="AI297" i="8"/>
  <c r="AH297" i="8"/>
  <c r="AG297" i="8"/>
  <c r="AF297" i="8"/>
  <c r="AT293" i="8"/>
  <c r="AI293" i="8"/>
  <c r="AG293" i="8"/>
  <c r="AH293" i="8"/>
  <c r="AF293" i="8"/>
  <c r="AT289" i="8"/>
  <c r="AI289" i="8"/>
  <c r="AH289" i="8"/>
  <c r="AG289" i="8"/>
  <c r="AF289" i="8"/>
  <c r="AT285" i="8"/>
  <c r="AI285" i="8"/>
  <c r="AG285" i="8"/>
  <c r="AF285" i="8"/>
  <c r="AH285" i="8"/>
  <c r="AT281" i="8"/>
  <c r="AI281" i="8"/>
  <c r="AH281" i="8"/>
  <c r="AG281" i="8"/>
  <c r="AF281" i="8"/>
  <c r="AT277" i="8"/>
  <c r="AI277" i="8"/>
  <c r="AG277" i="8"/>
  <c r="AH277" i="8"/>
  <c r="AF277" i="8"/>
  <c r="AT273" i="8"/>
  <c r="AI273" i="8"/>
  <c r="AH273" i="8"/>
  <c r="AG273" i="8"/>
  <c r="AF273" i="8"/>
  <c r="AT269" i="8"/>
  <c r="AI269" i="8"/>
  <c r="AG269" i="8"/>
  <c r="AF269" i="8"/>
  <c r="AH269" i="8"/>
  <c r="AT265" i="8"/>
  <c r="AI265" i="8"/>
  <c r="AH265" i="8"/>
  <c r="AG265" i="8"/>
  <c r="AF265" i="8"/>
  <c r="AT261" i="8"/>
  <c r="AI261" i="8"/>
  <c r="AG261" i="8"/>
  <c r="AH261" i="8"/>
  <c r="AF261" i="8"/>
  <c r="AT257" i="8"/>
  <c r="AI257" i="8"/>
  <c r="AH257" i="8"/>
  <c r="AG257" i="8"/>
  <c r="AF257" i="8"/>
  <c r="AT253" i="8"/>
  <c r="AI253" i="8"/>
  <c r="AG253" i="8"/>
  <c r="AF253" i="8"/>
  <c r="AH253" i="8"/>
  <c r="AT249" i="8"/>
  <c r="AI249" i="8"/>
  <c r="AH249" i="8"/>
  <c r="AG249" i="8"/>
  <c r="AF249" i="8"/>
  <c r="AT245" i="8"/>
  <c r="AI245" i="8"/>
  <c r="AG245" i="8"/>
  <c r="AH245" i="8"/>
  <c r="AF245" i="8"/>
  <c r="AT241" i="8"/>
  <c r="AI241" i="8"/>
  <c r="AH241" i="8"/>
  <c r="AG241" i="8"/>
  <c r="AF241" i="8"/>
  <c r="AT237" i="8"/>
  <c r="AI237" i="8"/>
  <c r="AH237" i="8"/>
  <c r="AG237" i="8"/>
  <c r="AF237" i="8"/>
  <c r="AT233" i="8"/>
  <c r="AI233" i="8"/>
  <c r="AH233" i="8"/>
  <c r="AG233" i="8"/>
  <c r="AF233" i="8"/>
  <c r="AT229" i="8"/>
  <c r="AI229" i="8"/>
  <c r="AH229" i="8"/>
  <c r="AG229" i="8"/>
  <c r="AF229" i="8"/>
  <c r="AT225" i="8"/>
  <c r="AI225" i="8"/>
  <c r="AH225" i="8"/>
  <c r="AG225" i="8"/>
  <c r="AF225" i="8"/>
  <c r="AT221" i="8"/>
  <c r="AI221" i="8"/>
  <c r="AH221" i="8"/>
  <c r="AG221" i="8"/>
  <c r="AF221" i="8"/>
  <c r="AT204" i="8"/>
  <c r="AI204" i="8"/>
  <c r="AH204" i="8"/>
  <c r="AG204" i="8"/>
  <c r="AF204" i="8"/>
  <c r="AT213" i="8"/>
  <c r="AI213" i="8"/>
  <c r="AH213" i="8"/>
  <c r="AG213" i="8"/>
  <c r="AF213" i="8"/>
  <c r="AT209" i="8"/>
  <c r="AI209" i="8"/>
  <c r="AH209" i="8"/>
  <c r="AG209" i="8"/>
  <c r="AF209" i="8"/>
  <c r="AT205" i="8"/>
  <c r="AI205" i="8"/>
  <c r="AH205" i="8"/>
  <c r="AG205" i="8"/>
  <c r="AF205" i="8"/>
  <c r="AT201" i="8"/>
  <c r="AI201" i="8"/>
  <c r="AH201" i="8"/>
  <c r="AG201" i="8"/>
  <c r="AF201" i="8"/>
  <c r="AT197" i="8"/>
  <c r="AI197" i="8"/>
  <c r="AH197" i="8"/>
  <c r="AG197" i="8"/>
  <c r="AF197" i="8"/>
  <c r="AT193" i="8"/>
  <c r="AI193" i="8"/>
  <c r="AH193" i="8"/>
  <c r="AG193" i="8"/>
  <c r="AF193" i="8"/>
  <c r="AT189" i="8"/>
  <c r="AI189" i="8"/>
  <c r="AH189" i="8"/>
  <c r="AG189" i="8"/>
  <c r="AF189" i="8"/>
  <c r="AT185" i="8"/>
  <c r="AI185" i="8"/>
  <c r="AH185" i="8"/>
  <c r="AG185" i="8"/>
  <c r="AF185" i="8"/>
  <c r="AT181" i="8"/>
  <c r="AI181" i="8"/>
  <c r="AH181" i="8"/>
  <c r="AG181" i="8"/>
  <c r="AF181" i="8"/>
  <c r="AT177" i="8"/>
  <c r="AI177" i="8"/>
  <c r="AH177" i="8"/>
  <c r="AG177" i="8"/>
  <c r="AF177" i="8"/>
  <c r="AT173" i="8"/>
  <c r="AI173" i="8"/>
  <c r="AH173" i="8"/>
  <c r="AG173" i="8"/>
  <c r="AF173" i="8"/>
  <c r="AT169" i="8"/>
  <c r="AI169" i="8"/>
  <c r="AH169" i="8"/>
  <c r="AG169" i="8"/>
  <c r="AF169" i="8"/>
  <c r="AT165" i="8"/>
  <c r="AI165" i="8"/>
  <c r="AH165" i="8"/>
  <c r="AG165" i="8"/>
  <c r="AF165" i="8"/>
  <c r="AT161" i="8"/>
  <c r="AI161" i="8"/>
  <c r="AH161" i="8"/>
  <c r="AG161" i="8"/>
  <c r="AF161" i="8"/>
  <c r="AT157" i="8"/>
  <c r="AI157" i="8"/>
  <c r="AH157" i="8"/>
  <c r="AG157" i="8"/>
  <c r="AF157" i="8"/>
  <c r="AT153" i="8"/>
  <c r="AI153" i="8"/>
  <c r="AH153" i="8"/>
  <c r="AG153" i="8"/>
  <c r="AF153" i="8"/>
  <c r="AT149" i="8"/>
  <c r="AI149" i="8"/>
  <c r="AH149" i="8"/>
  <c r="AG149" i="8"/>
  <c r="AF149" i="8"/>
  <c r="AT145" i="8"/>
  <c r="AI145" i="8"/>
  <c r="AH145" i="8"/>
  <c r="AG145" i="8"/>
  <c r="AF145" i="8"/>
  <c r="AT141" i="8"/>
  <c r="AI141" i="8"/>
  <c r="AH141" i="8"/>
  <c r="AG141" i="8"/>
  <c r="AF141" i="8"/>
  <c r="AT137" i="8"/>
  <c r="AI137" i="8"/>
  <c r="AH137" i="8"/>
  <c r="AG137" i="8"/>
  <c r="AF137" i="8"/>
  <c r="AT133" i="8"/>
  <c r="AI133" i="8"/>
  <c r="AH133" i="8"/>
  <c r="AG133" i="8"/>
  <c r="AF133" i="8"/>
  <c r="AT129" i="8"/>
  <c r="AI129" i="8"/>
  <c r="AH129" i="8"/>
  <c r="AG129" i="8"/>
  <c r="AF129" i="8"/>
  <c r="AT125" i="8"/>
  <c r="AI125" i="8"/>
  <c r="AH125" i="8"/>
  <c r="AG125" i="8"/>
  <c r="AF125" i="8"/>
  <c r="AT121" i="8"/>
  <c r="AI121" i="8"/>
  <c r="AH121" i="8"/>
  <c r="AG121" i="8"/>
  <c r="AF121" i="8"/>
  <c r="AT117" i="8"/>
  <c r="AI117" i="8"/>
  <c r="AH117" i="8"/>
  <c r="AG117" i="8"/>
  <c r="AF117" i="8"/>
  <c r="AT113" i="8"/>
  <c r="AI113" i="8"/>
  <c r="AH113" i="8"/>
  <c r="AG113" i="8"/>
  <c r="AF113" i="8"/>
  <c r="AT109" i="8"/>
  <c r="AI109" i="8"/>
  <c r="AH109" i="8"/>
  <c r="AG109" i="8"/>
  <c r="AF109" i="8"/>
  <c r="AT105" i="8"/>
  <c r="AI105" i="8"/>
  <c r="AH105" i="8"/>
  <c r="AG105" i="8"/>
  <c r="AF105" i="8"/>
  <c r="AT101" i="8"/>
  <c r="AI101" i="8"/>
  <c r="AH101" i="8"/>
  <c r="AG101" i="8"/>
  <c r="AF101" i="8"/>
  <c r="AT97" i="8"/>
  <c r="AI97" i="8"/>
  <c r="AH97" i="8"/>
  <c r="AG97" i="8"/>
  <c r="AF97" i="8"/>
  <c r="AT93" i="8"/>
  <c r="AI93" i="8"/>
  <c r="AH93" i="8"/>
  <c r="AG93" i="8"/>
  <c r="AF93" i="8"/>
  <c r="AT89" i="8"/>
  <c r="AI89" i="8"/>
  <c r="AH89" i="8"/>
  <c r="AG89" i="8"/>
  <c r="AF89" i="8"/>
  <c r="AT85" i="8"/>
  <c r="AI85" i="8"/>
  <c r="AH85" i="8"/>
  <c r="AG85" i="8"/>
  <c r="AF85" i="8"/>
  <c r="AT81" i="8"/>
  <c r="AI81" i="8"/>
  <c r="AH81" i="8"/>
  <c r="AG81" i="8"/>
  <c r="AF81" i="8"/>
  <c r="AT77" i="8"/>
  <c r="AI77" i="8"/>
  <c r="AH77" i="8"/>
  <c r="AG77" i="8"/>
  <c r="AF77" i="8"/>
  <c r="AT73" i="8"/>
  <c r="AI73" i="8"/>
  <c r="AH73" i="8"/>
  <c r="AG73" i="8"/>
  <c r="AF73" i="8"/>
  <c r="AT16" i="8"/>
  <c r="AI16" i="8"/>
  <c r="AH16" i="8"/>
  <c r="AG16" i="8"/>
  <c r="AF16" i="8"/>
  <c r="AT65" i="8"/>
  <c r="AI65" i="8"/>
  <c r="AH65" i="8"/>
  <c r="AG65" i="8"/>
  <c r="AF65" i="8"/>
  <c r="AT61" i="8"/>
  <c r="AI61" i="8"/>
  <c r="AH61" i="8"/>
  <c r="AG61" i="8"/>
  <c r="AF61" i="8"/>
  <c r="AT57" i="8"/>
  <c r="AI57" i="8"/>
  <c r="AH57" i="8"/>
  <c r="AG57" i="8"/>
  <c r="AF57" i="8"/>
  <c r="AT53" i="8"/>
  <c r="AI53" i="8"/>
  <c r="AH53" i="8"/>
  <c r="AG53" i="8"/>
  <c r="AF53" i="8"/>
  <c r="AT49" i="8"/>
  <c r="AI49" i="8"/>
  <c r="AH49" i="8"/>
  <c r="AG49" i="8"/>
  <c r="AF49" i="8"/>
  <c r="AT45" i="8"/>
  <c r="AI45" i="8"/>
  <c r="AH45" i="8"/>
  <c r="AG45" i="8"/>
  <c r="AF45" i="8"/>
  <c r="AT41" i="8"/>
  <c r="AI41" i="8"/>
  <c r="AH41" i="8"/>
  <c r="AG41" i="8"/>
  <c r="AF41" i="8"/>
  <c r="AT37" i="8"/>
  <c r="AI37" i="8"/>
  <c r="AH37" i="8"/>
  <c r="AG37" i="8"/>
  <c r="AF37" i="8"/>
  <c r="AT33" i="8"/>
  <c r="AI33" i="8"/>
  <c r="AH33" i="8"/>
  <c r="AG33" i="8"/>
  <c r="AF33" i="8"/>
  <c r="AT29" i="8"/>
  <c r="AI29" i="8"/>
  <c r="AH29" i="8"/>
  <c r="AG29" i="8"/>
  <c r="AF29" i="8"/>
  <c r="AT25" i="8"/>
  <c r="AI25" i="8"/>
  <c r="AH25" i="8"/>
  <c r="AG25" i="8"/>
  <c r="AF25" i="8"/>
  <c r="AT21" i="8"/>
  <c r="AI21" i="8"/>
  <c r="AH21" i="8"/>
  <c r="AG21" i="8"/>
  <c r="AF21" i="8"/>
  <c r="AT42" i="8"/>
  <c r="AI42" i="8"/>
  <c r="AH42" i="8"/>
  <c r="AF42" i="8"/>
  <c r="AG42" i="8"/>
  <c r="AT13" i="8"/>
  <c r="AI13" i="8"/>
  <c r="AH13" i="8"/>
  <c r="AG13" i="8"/>
  <c r="AF13" i="8"/>
  <c r="AT9" i="8"/>
  <c r="AI9" i="8"/>
  <c r="AH9" i="8"/>
  <c r="AG9" i="8"/>
  <c r="AF9" i="8"/>
  <c r="AT5" i="8"/>
  <c r="AI5" i="8"/>
  <c r="AH5" i="8"/>
  <c r="AG5" i="8"/>
  <c r="AF5" i="8"/>
  <c r="AF1203" i="8"/>
  <c r="AF1171" i="8"/>
  <c r="AF1139" i="8"/>
  <c r="AF1107" i="8"/>
  <c r="AF1075" i="8"/>
  <c r="AF1043" i="8"/>
  <c r="AF1011" i="8"/>
  <c r="AF979" i="8"/>
  <c r="AF947" i="8"/>
  <c r="AH1222" i="8"/>
  <c r="AI1222" i="8"/>
  <c r="AG1222" i="8"/>
  <c r="AF1222" i="8"/>
  <c r="AT1210" i="8"/>
  <c r="AI1210" i="8"/>
  <c r="AH1210" i="8"/>
  <c r="AG1210" i="8"/>
  <c r="AF1210" i="8"/>
  <c r="AT1198" i="8"/>
  <c r="AH1198" i="8"/>
  <c r="AI1198" i="8"/>
  <c r="AG1198" i="8"/>
  <c r="AF1198" i="8"/>
  <c r="AT1186" i="8"/>
  <c r="AI1186" i="8"/>
  <c r="AH1186" i="8"/>
  <c r="AG1186" i="8"/>
  <c r="AF1186" i="8"/>
  <c r="AT1174" i="8"/>
  <c r="AH1174" i="8"/>
  <c r="AI1174" i="8"/>
  <c r="AG1174" i="8"/>
  <c r="AF1174" i="8"/>
  <c r="AT1162" i="8"/>
  <c r="AI1162" i="8"/>
  <c r="AH1162" i="8"/>
  <c r="AG1162" i="8"/>
  <c r="AF1162" i="8"/>
  <c r="AH819" i="8"/>
  <c r="AI819" i="8"/>
  <c r="AG819" i="8"/>
  <c r="AF819" i="8"/>
  <c r="AT1138" i="8"/>
  <c r="AI1138" i="8"/>
  <c r="AH1138" i="8"/>
  <c r="AG1138" i="8"/>
  <c r="AF1138" i="8"/>
  <c r="AH1126" i="8"/>
  <c r="AI1126" i="8"/>
  <c r="AG1126" i="8"/>
  <c r="AF1126" i="8"/>
  <c r="AT1114" i="8"/>
  <c r="AI1114" i="8"/>
  <c r="AH1114" i="8"/>
  <c r="AG1114" i="8"/>
  <c r="AF1114" i="8"/>
  <c r="AT1102" i="8"/>
  <c r="AI1102" i="8"/>
  <c r="AH1102" i="8"/>
  <c r="AG1102" i="8"/>
  <c r="AF1102" i="8"/>
  <c r="AI1094" i="8"/>
  <c r="AH1094" i="8"/>
  <c r="AG1094" i="8"/>
  <c r="AF1094" i="8"/>
  <c r="AT1082" i="8"/>
  <c r="AH1082" i="8"/>
  <c r="AI1082" i="8"/>
  <c r="AG1082" i="8"/>
  <c r="AF1082" i="8"/>
  <c r="AT1070" i="8"/>
  <c r="AI1070" i="8"/>
  <c r="AH1070" i="8"/>
  <c r="AG1070" i="8"/>
  <c r="AF1070" i="8"/>
  <c r="AT1058" i="8"/>
  <c r="AI1058" i="8"/>
  <c r="AH1058" i="8"/>
  <c r="AG1058" i="8"/>
  <c r="AF1058" i="8"/>
  <c r="AT1046" i="8"/>
  <c r="AI1046" i="8"/>
  <c r="AH1046" i="8"/>
  <c r="AG1046" i="8"/>
  <c r="AF1046" i="8"/>
  <c r="AT1034" i="8"/>
  <c r="AH1034" i="8"/>
  <c r="AI1034" i="8"/>
  <c r="AG1034" i="8"/>
  <c r="AF1034" i="8"/>
  <c r="AI1022" i="8"/>
  <c r="AH1022" i="8"/>
  <c r="AG1022" i="8"/>
  <c r="AF1022" i="8"/>
  <c r="AT1010" i="8"/>
  <c r="AI1010" i="8"/>
  <c r="AH1010" i="8"/>
  <c r="AG1010" i="8"/>
  <c r="AF1010" i="8"/>
  <c r="AI998" i="8"/>
  <c r="AH998" i="8"/>
  <c r="AG998" i="8"/>
  <c r="AF998" i="8"/>
  <c r="AI990" i="8"/>
  <c r="AH990" i="8"/>
  <c r="AG990" i="8"/>
  <c r="AF990" i="8"/>
  <c r="AT978" i="8"/>
  <c r="AI978" i="8"/>
  <c r="AH978" i="8"/>
  <c r="AG978" i="8"/>
  <c r="AF978" i="8"/>
  <c r="AI966" i="8"/>
  <c r="AH966" i="8"/>
  <c r="AG966" i="8"/>
  <c r="AF966" i="8"/>
  <c r="AT954" i="8"/>
  <c r="AH954" i="8"/>
  <c r="AI954" i="8"/>
  <c r="AG954" i="8"/>
  <c r="AF954" i="8"/>
  <c r="AT946" i="8"/>
  <c r="AI946" i="8"/>
  <c r="AH946" i="8"/>
  <c r="AG946" i="8"/>
  <c r="AF946" i="8"/>
  <c r="AT938" i="8"/>
  <c r="AH938" i="8"/>
  <c r="AI938" i="8"/>
  <c r="AG938" i="8"/>
  <c r="AF938" i="8"/>
  <c r="AT930" i="8"/>
  <c r="AI930" i="8"/>
  <c r="AH930" i="8"/>
  <c r="AG930" i="8"/>
  <c r="AF930" i="8"/>
  <c r="AT918" i="8"/>
  <c r="AI918" i="8"/>
  <c r="AH918" i="8"/>
  <c r="AG918" i="8"/>
  <c r="AF918" i="8"/>
  <c r="AT906" i="8"/>
  <c r="AH906" i="8"/>
  <c r="AI906" i="8"/>
  <c r="AG906" i="8"/>
  <c r="AF906" i="8"/>
  <c r="AI898" i="8"/>
  <c r="AH898" i="8"/>
  <c r="AG898" i="8"/>
  <c r="AF898" i="8"/>
  <c r="AT882" i="8"/>
  <c r="AI882" i="8"/>
  <c r="AH882" i="8"/>
  <c r="AG882" i="8"/>
  <c r="AF882" i="8"/>
  <c r="AI870" i="8"/>
  <c r="AH870" i="8"/>
  <c r="AG870" i="8"/>
  <c r="AF870" i="8"/>
  <c r="AI862" i="8"/>
  <c r="AH862" i="8"/>
  <c r="AF862" i="8"/>
  <c r="AG862" i="8"/>
  <c r="AT846" i="8"/>
  <c r="AI846" i="8"/>
  <c r="AH846" i="8"/>
  <c r="AG846" i="8"/>
  <c r="AF846" i="8"/>
  <c r="AT834" i="8"/>
  <c r="AI834" i="8"/>
  <c r="AH834" i="8"/>
  <c r="AG834" i="8"/>
  <c r="AF834" i="8"/>
  <c r="AT1221" i="8"/>
  <c r="AI1221" i="8"/>
  <c r="AH1221" i="8"/>
  <c r="AF1221" i="8"/>
  <c r="AG1221" i="8"/>
  <c r="AT1213" i="8"/>
  <c r="AI1213" i="8"/>
  <c r="AF1213" i="8"/>
  <c r="AH1213" i="8"/>
  <c r="AG1213" i="8"/>
  <c r="AT1205" i="8"/>
  <c r="AI1205" i="8"/>
  <c r="AH1205" i="8"/>
  <c r="AF1205" i="8"/>
  <c r="AG1205" i="8"/>
  <c r="AT1197" i="8"/>
  <c r="AI1197" i="8"/>
  <c r="AH1197" i="8"/>
  <c r="AF1197" i="8"/>
  <c r="AG1197" i="8"/>
  <c r="AT1189" i="8"/>
  <c r="AI1189" i="8"/>
  <c r="AH1189" i="8"/>
  <c r="AF1189" i="8"/>
  <c r="AG1189" i="8"/>
  <c r="AT1181" i="8"/>
  <c r="AI1181" i="8"/>
  <c r="AF1181" i="8"/>
  <c r="AG1181" i="8"/>
  <c r="AH1181" i="8"/>
  <c r="AT1173" i="8"/>
  <c r="AI1173" i="8"/>
  <c r="AH1173" i="8"/>
  <c r="AF1173" i="8"/>
  <c r="AG1173" i="8"/>
  <c r="AT1165" i="8"/>
  <c r="AI1165" i="8"/>
  <c r="AH1165" i="8"/>
  <c r="AF1165" i="8"/>
  <c r="AG1165" i="8"/>
  <c r="AT1157" i="8"/>
  <c r="AI1157" i="8"/>
  <c r="AH1157" i="8"/>
  <c r="AF1157" i="8"/>
  <c r="AG1157" i="8"/>
  <c r="AT1149" i="8"/>
  <c r="AI1149" i="8"/>
  <c r="AF1149" i="8"/>
  <c r="AG1149" i="8"/>
  <c r="AH1149" i="8"/>
  <c r="AT1141" i="8"/>
  <c r="AI1141" i="8"/>
  <c r="AH1141" i="8"/>
  <c r="AF1141" i="8"/>
  <c r="AG1141" i="8"/>
  <c r="AT1133" i="8"/>
  <c r="AI1133" i="8"/>
  <c r="AH1133" i="8"/>
  <c r="AF1133" i="8"/>
  <c r="AG1133" i="8"/>
  <c r="AT1125" i="8"/>
  <c r="AI1125" i="8"/>
  <c r="AH1125" i="8"/>
  <c r="AF1125" i="8"/>
  <c r="AG1125" i="8"/>
  <c r="AT1117" i="8"/>
  <c r="AI1117" i="8"/>
  <c r="AF1117" i="8"/>
  <c r="AG1117" i="8"/>
  <c r="AH1117" i="8"/>
  <c r="AT1109" i="8"/>
  <c r="AI1109" i="8"/>
  <c r="AH1109" i="8"/>
  <c r="AF1109" i="8"/>
  <c r="AG1109" i="8"/>
  <c r="AT1101" i="8"/>
  <c r="AI1101" i="8"/>
  <c r="AH1101" i="8"/>
  <c r="AF1101" i="8"/>
  <c r="AG1101" i="8"/>
  <c r="AT1093" i="8"/>
  <c r="AI1093" i="8"/>
  <c r="AH1093" i="8"/>
  <c r="AF1093" i="8"/>
  <c r="AG1093" i="8"/>
  <c r="AT1089" i="8"/>
  <c r="AI1089" i="8"/>
  <c r="AH1089" i="8"/>
  <c r="AF1089" i="8"/>
  <c r="AG1089" i="8"/>
  <c r="AT1081" i="8"/>
  <c r="AI1081" i="8"/>
  <c r="AH1081" i="8"/>
  <c r="AF1081" i="8"/>
  <c r="AG1081" i="8"/>
  <c r="AT1073" i="8"/>
  <c r="AI1073" i="8"/>
  <c r="AF1073" i="8"/>
  <c r="AH1073" i="8"/>
  <c r="AG1073" i="8"/>
  <c r="AT1065" i="8"/>
  <c r="AI1065" i="8"/>
  <c r="AH1065" i="8"/>
  <c r="AF1065" i="8"/>
  <c r="AG1065" i="8"/>
  <c r="AT1057" i="8"/>
  <c r="AI1057" i="8"/>
  <c r="AH1057" i="8"/>
  <c r="AF1057" i="8"/>
  <c r="AG1057" i="8"/>
  <c r="AT1049" i="8"/>
  <c r="AI1049" i="8"/>
  <c r="AH1049" i="8"/>
  <c r="AF1049" i="8"/>
  <c r="AG1049" i="8"/>
  <c r="AT1041" i="8"/>
  <c r="AI1041" i="8"/>
  <c r="AF1041" i="8"/>
  <c r="AH1041" i="8"/>
  <c r="AG1041" i="8"/>
  <c r="AT559" i="8"/>
  <c r="AI559" i="8"/>
  <c r="AH559" i="8"/>
  <c r="AF559" i="8"/>
  <c r="AG559" i="8"/>
  <c r="AT1025" i="8"/>
  <c r="AI1025" i="8"/>
  <c r="AH1025" i="8"/>
  <c r="AF1025" i="8"/>
  <c r="AG1025" i="8"/>
  <c r="AT1021" i="8"/>
  <c r="AI1021" i="8"/>
  <c r="AF1021" i="8"/>
  <c r="AG1021" i="8"/>
  <c r="AH1021" i="8"/>
  <c r="AT1013" i="8"/>
  <c r="AI1013" i="8"/>
  <c r="AH1013" i="8"/>
  <c r="AF1013" i="8"/>
  <c r="AG1013" i="8"/>
  <c r="AT1005" i="8"/>
  <c r="AI1005" i="8"/>
  <c r="AF1005" i="8"/>
  <c r="AH1005" i="8"/>
  <c r="AG1005" i="8"/>
  <c r="AT997" i="8"/>
  <c r="AI997" i="8"/>
  <c r="AH997" i="8"/>
  <c r="AF997" i="8"/>
  <c r="AG997" i="8"/>
  <c r="AT989" i="8"/>
  <c r="AI989" i="8"/>
  <c r="AF989" i="8"/>
  <c r="AH989" i="8"/>
  <c r="AG989" i="8"/>
  <c r="AT981" i="8"/>
  <c r="AI981" i="8"/>
  <c r="AH981" i="8"/>
  <c r="AF981" i="8"/>
  <c r="AG981" i="8"/>
  <c r="AT973" i="8"/>
  <c r="AI973" i="8"/>
  <c r="AF973" i="8"/>
  <c r="AG973" i="8"/>
  <c r="AH973" i="8"/>
  <c r="AT961" i="8"/>
  <c r="AI961" i="8"/>
  <c r="AH961" i="8"/>
  <c r="AF961" i="8"/>
  <c r="AG961" i="8"/>
  <c r="AT949" i="8"/>
  <c r="AI949" i="8"/>
  <c r="AH949" i="8"/>
  <c r="AF949" i="8"/>
  <c r="AG949" i="8"/>
  <c r="AT937" i="8"/>
  <c r="AI937" i="8"/>
  <c r="AH937" i="8"/>
  <c r="AF937" i="8"/>
  <c r="AG937" i="8"/>
  <c r="AT925" i="8"/>
  <c r="AI925" i="8"/>
  <c r="AF925" i="8"/>
  <c r="AH925" i="8"/>
  <c r="AG925" i="8"/>
  <c r="AT913" i="8"/>
  <c r="AI913" i="8"/>
  <c r="AH913" i="8"/>
  <c r="AF913" i="8"/>
  <c r="AG913" i="8"/>
  <c r="AT905" i="8"/>
  <c r="AI905" i="8"/>
  <c r="AH905" i="8"/>
  <c r="AF905" i="8"/>
  <c r="AG905" i="8"/>
  <c r="AT897" i="8"/>
  <c r="AI897" i="8"/>
  <c r="AH897" i="8"/>
  <c r="AF897" i="8"/>
  <c r="AG897" i="8"/>
  <c r="AT889" i="8"/>
  <c r="AI889" i="8"/>
  <c r="AH889" i="8"/>
  <c r="AF889" i="8"/>
  <c r="AG889" i="8"/>
  <c r="AT881" i="8"/>
  <c r="AI881" i="8"/>
  <c r="AH881" i="8"/>
  <c r="AF881" i="8"/>
  <c r="AG881" i="8"/>
  <c r="AT873" i="8"/>
  <c r="AI873" i="8"/>
  <c r="AH873" i="8"/>
  <c r="AF873" i="8"/>
  <c r="AG873" i="8"/>
  <c r="AT865" i="8"/>
  <c r="AI865" i="8"/>
  <c r="AH865" i="8"/>
  <c r="AG865" i="8"/>
  <c r="AF865" i="8"/>
  <c r="AT857" i="8"/>
  <c r="AI857" i="8"/>
  <c r="AH857" i="8"/>
  <c r="AF857" i="8"/>
  <c r="AG857" i="8"/>
  <c r="AT849" i="8"/>
  <c r="AI849" i="8"/>
  <c r="AH849" i="8"/>
  <c r="AG849" i="8"/>
  <c r="AF849" i="8"/>
  <c r="AT841" i="8"/>
  <c r="AI841" i="8"/>
  <c r="AH841" i="8"/>
  <c r="AF841" i="8"/>
  <c r="AG841" i="8"/>
  <c r="AT833" i="8"/>
  <c r="AI833" i="8"/>
  <c r="AH833" i="8"/>
  <c r="AG833" i="8"/>
  <c r="AF833" i="8"/>
  <c r="AT825" i="8"/>
  <c r="AI825" i="8"/>
  <c r="AH825" i="8"/>
  <c r="AF825" i="8"/>
  <c r="AG825" i="8"/>
  <c r="AT817" i="8"/>
  <c r="AI817" i="8"/>
  <c r="AH817" i="8"/>
  <c r="AG817" i="8"/>
  <c r="AF817" i="8"/>
  <c r="AT371" i="8"/>
  <c r="AI371" i="8"/>
  <c r="AH371" i="8"/>
  <c r="AF371" i="8"/>
  <c r="AG371" i="8"/>
  <c r="AT801" i="8"/>
  <c r="AI801" i="8"/>
  <c r="AH801" i="8"/>
  <c r="AG801" i="8"/>
  <c r="AF801" i="8"/>
  <c r="AT793" i="8"/>
  <c r="AI793" i="8"/>
  <c r="AH793" i="8"/>
  <c r="AF793" i="8"/>
  <c r="AG793" i="8"/>
  <c r="AT789" i="8"/>
  <c r="AI789" i="8"/>
  <c r="AH789" i="8"/>
  <c r="AF789" i="8"/>
  <c r="AG789" i="8"/>
  <c r="AT785" i="8"/>
  <c r="AI785" i="8"/>
  <c r="AH785" i="8"/>
  <c r="AG785" i="8"/>
  <c r="AF785" i="8"/>
  <c r="AT781" i="8"/>
  <c r="AI781" i="8"/>
  <c r="AG781" i="8"/>
  <c r="AF781" i="8"/>
  <c r="AH781" i="8"/>
  <c r="AT777" i="8"/>
  <c r="AI777" i="8"/>
  <c r="AH777" i="8"/>
  <c r="AF777" i="8"/>
  <c r="AG777" i="8"/>
  <c r="AT773" i="8"/>
  <c r="AI773" i="8"/>
  <c r="AH773" i="8"/>
  <c r="AF773" i="8"/>
  <c r="AG773" i="8"/>
  <c r="AT769" i="8"/>
  <c r="AI769" i="8"/>
  <c r="AH769" i="8"/>
  <c r="AG769" i="8"/>
  <c r="AF769" i="8"/>
  <c r="AT765" i="8"/>
  <c r="AI765" i="8"/>
  <c r="AG765" i="8"/>
  <c r="AF765" i="8"/>
  <c r="AH765" i="8"/>
  <c r="AT761" i="8"/>
  <c r="AI761" i="8"/>
  <c r="AH761" i="8"/>
  <c r="AF761" i="8"/>
  <c r="AG761" i="8"/>
  <c r="AT757" i="8"/>
  <c r="AI757" i="8"/>
  <c r="AH757" i="8"/>
  <c r="AF757" i="8"/>
  <c r="AG757" i="8"/>
  <c r="AT753" i="8"/>
  <c r="AI753" i="8"/>
  <c r="AH753" i="8"/>
  <c r="AG753" i="8"/>
  <c r="AF753" i="8"/>
  <c r="AT749" i="8"/>
  <c r="AI749" i="8"/>
  <c r="AG749" i="8"/>
  <c r="AF749" i="8"/>
  <c r="AH749" i="8"/>
  <c r="AT745" i="8"/>
  <c r="AI745" i="8"/>
  <c r="AH745" i="8"/>
  <c r="AF745" i="8"/>
  <c r="AG745" i="8"/>
  <c r="AT741" i="8"/>
  <c r="AI741" i="8"/>
  <c r="AH741" i="8"/>
  <c r="AF741" i="8"/>
  <c r="AG741" i="8"/>
  <c r="AT737" i="8"/>
  <c r="AI737" i="8"/>
  <c r="AH737" i="8"/>
  <c r="AG737" i="8"/>
  <c r="AF737" i="8"/>
  <c r="AT733" i="8"/>
  <c r="AI733" i="8"/>
  <c r="AG733" i="8"/>
  <c r="AF733" i="8"/>
  <c r="AH733" i="8"/>
  <c r="AT729" i="8"/>
  <c r="AI729" i="8"/>
  <c r="AH729" i="8"/>
  <c r="AF729" i="8"/>
  <c r="AG729" i="8"/>
  <c r="AT725" i="8"/>
  <c r="AI725" i="8"/>
  <c r="AH725" i="8"/>
  <c r="AF725" i="8"/>
  <c r="AG725" i="8"/>
  <c r="AT721" i="8"/>
  <c r="AI721" i="8"/>
  <c r="AH721" i="8"/>
  <c r="AG721" i="8"/>
  <c r="AF721" i="8"/>
  <c r="AT717" i="8"/>
  <c r="AI717" i="8"/>
  <c r="AG717" i="8"/>
  <c r="AF717" i="8"/>
  <c r="AH717" i="8"/>
  <c r="AT713" i="8"/>
  <c r="AI713" i="8"/>
  <c r="AH713" i="8"/>
  <c r="AF713" i="8"/>
  <c r="AG713" i="8"/>
  <c r="AT709" i="8"/>
  <c r="AI709" i="8"/>
  <c r="AH709" i="8"/>
  <c r="AF709" i="8"/>
  <c r="AG709" i="8"/>
  <c r="AT705" i="8"/>
  <c r="AI705" i="8"/>
  <c r="AH705" i="8"/>
  <c r="AG705" i="8"/>
  <c r="AF705" i="8"/>
  <c r="AT701" i="8"/>
  <c r="AI701" i="8"/>
  <c r="AG701" i="8"/>
  <c r="AF701" i="8"/>
  <c r="AH701" i="8"/>
  <c r="AT697" i="8"/>
  <c r="AI697" i="8"/>
  <c r="AH697" i="8"/>
  <c r="AF697" i="8"/>
  <c r="AG697" i="8"/>
  <c r="AT693" i="8"/>
  <c r="AI693" i="8"/>
  <c r="AH693" i="8"/>
  <c r="AF693" i="8"/>
  <c r="AG693" i="8"/>
  <c r="AT689" i="8"/>
  <c r="AI689" i="8"/>
  <c r="AH689" i="8"/>
  <c r="AG689" i="8"/>
  <c r="AF689" i="8"/>
  <c r="AT685" i="8"/>
  <c r="AI685" i="8"/>
  <c r="AG685" i="8"/>
  <c r="AF685" i="8"/>
  <c r="AH685" i="8"/>
  <c r="AT681" i="8"/>
  <c r="AI681" i="8"/>
  <c r="AH681" i="8"/>
  <c r="AF681" i="8"/>
  <c r="AG681" i="8"/>
  <c r="AT677" i="8"/>
  <c r="AI677" i="8"/>
  <c r="AH677" i="8"/>
  <c r="AF677" i="8"/>
  <c r="AG677" i="8"/>
  <c r="AT673" i="8"/>
  <c r="AI673" i="8"/>
  <c r="AH673" i="8"/>
  <c r="AG673" i="8"/>
  <c r="AF673" i="8"/>
  <c r="AT669" i="8"/>
  <c r="AI669" i="8"/>
  <c r="AG669" i="8"/>
  <c r="AF669" i="8"/>
  <c r="AH669" i="8"/>
  <c r="AT665" i="8"/>
  <c r="AI665" i="8"/>
  <c r="AH665" i="8"/>
  <c r="AF665" i="8"/>
  <c r="AG665" i="8"/>
  <c r="AT661" i="8"/>
  <c r="AI661" i="8"/>
  <c r="AH661" i="8"/>
  <c r="AF661" i="8"/>
  <c r="AG661" i="8"/>
  <c r="AT657" i="8"/>
  <c r="AI657" i="8"/>
  <c r="AH657" i="8"/>
  <c r="AG657" i="8"/>
  <c r="AF657" i="8"/>
  <c r="AT653" i="8"/>
  <c r="AI653" i="8"/>
  <c r="AG653" i="8"/>
  <c r="AF653" i="8"/>
  <c r="AH653" i="8"/>
  <c r="AT649" i="8"/>
  <c r="AI649" i="8"/>
  <c r="AH649" i="8"/>
  <c r="AF649" i="8"/>
  <c r="AG649" i="8"/>
  <c r="AT645" i="8"/>
  <c r="AI645" i="8"/>
  <c r="AG645" i="8"/>
  <c r="AH645" i="8"/>
  <c r="AF645" i="8"/>
  <c r="AT641" i="8"/>
  <c r="AI641" i="8"/>
  <c r="AH641" i="8"/>
  <c r="AG641" i="8"/>
  <c r="AF641" i="8"/>
  <c r="AT637" i="8"/>
  <c r="AI637" i="8"/>
  <c r="AG637" i="8"/>
  <c r="AF637" i="8"/>
  <c r="AH637" i="8"/>
  <c r="AT633" i="8"/>
  <c r="AI633" i="8"/>
  <c r="AH633" i="8"/>
  <c r="AG633" i="8"/>
  <c r="AF633" i="8"/>
  <c r="AT629" i="8"/>
  <c r="AI629" i="8"/>
  <c r="AG629" i="8"/>
  <c r="AH629" i="8"/>
  <c r="AF629" i="8"/>
  <c r="AT625" i="8"/>
  <c r="AI625" i="8"/>
  <c r="AH625" i="8"/>
  <c r="AG625" i="8"/>
  <c r="AF625" i="8"/>
  <c r="AT621" i="8"/>
  <c r="AI621" i="8"/>
  <c r="AG621" i="8"/>
  <c r="AF621" i="8"/>
  <c r="AH621" i="8"/>
  <c r="AT354" i="8"/>
  <c r="AI354" i="8"/>
  <c r="AH354" i="8"/>
  <c r="AG354" i="8"/>
  <c r="AF354" i="8"/>
  <c r="AT613" i="8"/>
  <c r="AI613" i="8"/>
  <c r="AG613" i="8"/>
  <c r="AH613" i="8"/>
  <c r="AF613" i="8"/>
  <c r="AT609" i="8"/>
  <c r="AI609" i="8"/>
  <c r="AH609" i="8"/>
  <c r="AG609" i="8"/>
  <c r="AF609" i="8"/>
  <c r="AT605" i="8"/>
  <c r="AI605" i="8"/>
  <c r="AG605" i="8"/>
  <c r="AF605" i="8"/>
  <c r="AH605" i="8"/>
  <c r="AT601" i="8"/>
  <c r="AI601" i="8"/>
  <c r="AH601" i="8"/>
  <c r="AG601" i="8"/>
  <c r="AF601" i="8"/>
  <c r="AT597" i="8"/>
  <c r="AI597" i="8"/>
  <c r="AG597" i="8"/>
  <c r="AH597" i="8"/>
  <c r="AF597" i="8"/>
  <c r="AT593" i="8"/>
  <c r="AI593" i="8"/>
  <c r="AH593" i="8"/>
  <c r="AG593" i="8"/>
  <c r="AF593" i="8"/>
  <c r="AT589" i="8"/>
  <c r="AI589" i="8"/>
  <c r="AG589" i="8"/>
  <c r="AF589" i="8"/>
  <c r="AH589" i="8"/>
  <c r="AT585" i="8"/>
  <c r="AI585" i="8"/>
  <c r="AH585" i="8"/>
  <c r="AG585" i="8"/>
  <c r="AF585" i="8"/>
  <c r="AT581" i="8"/>
  <c r="AI581" i="8"/>
  <c r="AG581" i="8"/>
  <c r="AH581" i="8"/>
  <c r="AF581" i="8"/>
  <c r="AT577" i="8"/>
  <c r="AI577" i="8"/>
  <c r="AH577" i="8"/>
  <c r="AG577" i="8"/>
  <c r="AF577" i="8"/>
  <c r="AT573" i="8"/>
  <c r="AI573" i="8"/>
  <c r="AG573" i="8"/>
  <c r="AF573" i="8"/>
  <c r="AH573" i="8"/>
  <c r="AT569" i="8"/>
  <c r="AI569" i="8"/>
  <c r="AH569" i="8"/>
  <c r="AG569" i="8"/>
  <c r="AF569" i="8"/>
  <c r="AT565" i="8"/>
  <c r="AI565" i="8"/>
  <c r="AG565" i="8"/>
  <c r="AH565" i="8"/>
  <c r="AF565" i="8"/>
  <c r="AT561" i="8"/>
  <c r="AI561" i="8"/>
  <c r="AH561" i="8"/>
  <c r="AG561" i="8"/>
  <c r="AF561" i="8"/>
  <c r="AT557" i="8"/>
  <c r="AI557" i="8"/>
  <c r="AG557" i="8"/>
  <c r="AF557" i="8"/>
  <c r="AH557" i="8"/>
  <c r="AT310" i="8"/>
  <c r="AI310" i="8"/>
  <c r="AH310" i="8"/>
  <c r="AG310" i="8"/>
  <c r="AF310" i="8"/>
  <c r="AT549" i="8"/>
  <c r="AI549" i="8"/>
  <c r="AG549" i="8"/>
  <c r="AH549" i="8"/>
  <c r="AF549" i="8"/>
  <c r="AT545" i="8"/>
  <c r="AI545" i="8"/>
  <c r="AH545" i="8"/>
  <c r="AG545" i="8"/>
  <c r="AF545" i="8"/>
  <c r="AT541" i="8"/>
  <c r="AI541" i="8"/>
  <c r="AG541" i="8"/>
  <c r="AF541" i="8"/>
  <c r="AH541" i="8"/>
  <c r="AT1228" i="8"/>
  <c r="AI1228" i="8"/>
  <c r="AH1228" i="8"/>
  <c r="AF1228" i="8"/>
  <c r="AG1228" i="8"/>
  <c r="AT1224" i="8"/>
  <c r="AI1224" i="8"/>
  <c r="AF1224" i="8"/>
  <c r="AG1224" i="8"/>
  <c r="AH1224" i="8"/>
  <c r="AT1220" i="8"/>
  <c r="AI1220" i="8"/>
  <c r="AH1220" i="8"/>
  <c r="AF1220" i="8"/>
  <c r="AG1220" i="8"/>
  <c r="AT1216" i="8"/>
  <c r="AI1216" i="8"/>
  <c r="AH1216" i="8"/>
  <c r="AF1216" i="8"/>
  <c r="AG1216" i="8"/>
  <c r="AT1212" i="8"/>
  <c r="AI1212" i="8"/>
  <c r="AF1212" i="8"/>
  <c r="AG1212" i="8"/>
  <c r="AH1212" i="8"/>
  <c r="AT1208" i="8"/>
  <c r="AI1208" i="8"/>
  <c r="AF1208" i="8"/>
  <c r="AH1208" i="8"/>
  <c r="AG1208" i="8"/>
  <c r="AT1204" i="8"/>
  <c r="AI1204" i="8"/>
  <c r="AH1204" i="8"/>
  <c r="AF1204" i="8"/>
  <c r="AG1204" i="8"/>
  <c r="AT823" i="8"/>
  <c r="AI823" i="8"/>
  <c r="AH823" i="8"/>
  <c r="AF823" i="8"/>
  <c r="AG823" i="8"/>
  <c r="AT1196" i="8"/>
  <c r="AI1196" i="8"/>
  <c r="AH1196" i="8"/>
  <c r="AF1196" i="8"/>
  <c r="AG1196" i="8"/>
  <c r="AT1192" i="8"/>
  <c r="AI1192" i="8"/>
  <c r="AF1192" i="8"/>
  <c r="AG1192" i="8"/>
  <c r="AH1192" i="8"/>
  <c r="AT1188" i="8"/>
  <c r="AI1188" i="8"/>
  <c r="AH1188" i="8"/>
  <c r="AF1188" i="8"/>
  <c r="AG1188" i="8"/>
  <c r="AT1184" i="8"/>
  <c r="AI1184" i="8"/>
  <c r="AH1184" i="8"/>
  <c r="AF1184" i="8"/>
  <c r="AG1184" i="8"/>
  <c r="AT1180" i="8"/>
  <c r="AI1180" i="8"/>
  <c r="AF1180" i="8"/>
  <c r="AG1180" i="8"/>
  <c r="AH1180" i="8"/>
  <c r="AT1176" i="8"/>
  <c r="AI1176" i="8"/>
  <c r="AF1176" i="8"/>
  <c r="AH1176" i="8"/>
  <c r="AG1176" i="8"/>
  <c r="AT1172" i="8"/>
  <c r="AI1172" i="8"/>
  <c r="AH1172" i="8"/>
  <c r="AF1172" i="8"/>
  <c r="AG1172" i="8"/>
  <c r="AT1168" i="8"/>
  <c r="AI1168" i="8"/>
  <c r="AH1168" i="8"/>
  <c r="AF1168" i="8"/>
  <c r="AG1168" i="8"/>
  <c r="AT1164" i="8"/>
  <c r="AI1164" i="8"/>
  <c r="AH1164" i="8"/>
  <c r="AF1164" i="8"/>
  <c r="AG1164" i="8"/>
  <c r="AT1160" i="8"/>
  <c r="AI1160" i="8"/>
  <c r="AF1160" i="8"/>
  <c r="AG1160" i="8"/>
  <c r="AH1160" i="8"/>
  <c r="AT1156" i="8"/>
  <c r="AI1156" i="8"/>
  <c r="AH1156" i="8"/>
  <c r="AF1156" i="8"/>
  <c r="AG1156" i="8"/>
  <c r="AT1152" i="8"/>
  <c r="AI1152" i="8"/>
  <c r="AH1152" i="8"/>
  <c r="AF1152" i="8"/>
  <c r="AG1152" i="8"/>
  <c r="AT1148" i="8"/>
  <c r="AI1148" i="8"/>
  <c r="AF1148" i="8"/>
  <c r="AG1148" i="8"/>
  <c r="AH1148" i="8"/>
  <c r="AT809" i="8"/>
  <c r="AI809" i="8"/>
  <c r="AF809" i="8"/>
  <c r="AH809" i="8"/>
  <c r="AG809" i="8"/>
  <c r="AT1140" i="8"/>
  <c r="AI1140" i="8"/>
  <c r="AH1140" i="8"/>
  <c r="AF1140" i="8"/>
  <c r="AG1140" i="8"/>
  <c r="AT1136" i="8"/>
  <c r="AI1136" i="8"/>
  <c r="AH1136" i="8"/>
  <c r="AF1136" i="8"/>
  <c r="AG1136" i="8"/>
  <c r="AT1132" i="8"/>
  <c r="AI1132" i="8"/>
  <c r="AH1132" i="8"/>
  <c r="AF1132" i="8"/>
  <c r="AG1132" i="8"/>
  <c r="AI878" i="8"/>
  <c r="AF878" i="8"/>
  <c r="AG878" i="8"/>
  <c r="AH878" i="8"/>
  <c r="AT1124" i="8"/>
  <c r="AI1124" i="8"/>
  <c r="AH1124" i="8"/>
  <c r="AF1124" i="8"/>
  <c r="AG1124" i="8"/>
  <c r="AT748" i="8"/>
  <c r="AI748" i="8"/>
  <c r="AH748" i="8"/>
  <c r="AF748" i="8"/>
  <c r="AG748" i="8"/>
  <c r="AT1116" i="8"/>
  <c r="AI1116" i="8"/>
  <c r="AF1116" i="8"/>
  <c r="AG1116" i="8"/>
  <c r="AH1116" i="8"/>
  <c r="AT1112" i="8"/>
  <c r="AI1112" i="8"/>
  <c r="AF1112" i="8"/>
  <c r="AH1112" i="8"/>
  <c r="AG1112" i="8"/>
  <c r="AT1108" i="8"/>
  <c r="AI1108" i="8"/>
  <c r="AH1108" i="8"/>
  <c r="AF1108" i="8"/>
  <c r="AG1108" i="8"/>
  <c r="AI1104" i="8"/>
  <c r="AH1104" i="8"/>
  <c r="AF1104" i="8"/>
  <c r="AG1104" i="8"/>
  <c r="AI1100" i="8"/>
  <c r="AH1100" i="8"/>
  <c r="AF1100" i="8"/>
  <c r="AG1100" i="8"/>
  <c r="AT1096" i="8"/>
  <c r="AI1096" i="8"/>
  <c r="AF1096" i="8"/>
  <c r="AG1096" i="8"/>
  <c r="AH1096" i="8"/>
  <c r="AT1092" i="8"/>
  <c r="AI1092" i="8"/>
  <c r="AH1092" i="8"/>
  <c r="AF1092" i="8"/>
  <c r="AG1092" i="8"/>
  <c r="AT1088" i="8"/>
  <c r="AI1088" i="8"/>
  <c r="AH1088" i="8"/>
  <c r="AF1088" i="8"/>
  <c r="AG1088" i="8"/>
  <c r="AT1084" i="8"/>
  <c r="AI1084" i="8"/>
  <c r="AF1084" i="8"/>
  <c r="AG1084" i="8"/>
  <c r="AH1084" i="8"/>
  <c r="AT1080" i="8"/>
  <c r="AI1080" i="8"/>
  <c r="AF1080" i="8"/>
  <c r="AH1080" i="8"/>
  <c r="AG1080" i="8"/>
  <c r="AT1076" i="8"/>
  <c r="AI1076" i="8"/>
  <c r="AH1076" i="8"/>
  <c r="AF1076" i="8"/>
  <c r="AG1076" i="8"/>
  <c r="AT1072" i="8"/>
  <c r="AI1072" i="8"/>
  <c r="AH1072" i="8"/>
  <c r="AF1072" i="8"/>
  <c r="AG1072" i="8"/>
  <c r="AT1068" i="8"/>
  <c r="AI1068" i="8"/>
  <c r="AH1068" i="8"/>
  <c r="AF1068" i="8"/>
  <c r="AG1068" i="8"/>
  <c r="AI1064" i="8"/>
  <c r="AF1064" i="8"/>
  <c r="AG1064" i="8"/>
  <c r="AH1064" i="8"/>
  <c r="AT1060" i="8"/>
  <c r="AI1060" i="8"/>
  <c r="AH1060" i="8"/>
  <c r="AF1060" i="8"/>
  <c r="AG1060" i="8"/>
  <c r="AT1056" i="8"/>
  <c r="AI1056" i="8"/>
  <c r="AH1056" i="8"/>
  <c r="AF1056" i="8"/>
  <c r="AG1056" i="8"/>
  <c r="AT1052" i="8"/>
  <c r="AI1052" i="8"/>
  <c r="AF1052" i="8"/>
  <c r="AG1052" i="8"/>
  <c r="AH1052" i="8"/>
  <c r="AT1048" i="8"/>
  <c r="AI1048" i="8"/>
  <c r="AF1048" i="8"/>
  <c r="AH1048" i="8"/>
  <c r="AG1048" i="8"/>
  <c r="AT1044" i="8"/>
  <c r="AI1044" i="8"/>
  <c r="AH1044" i="8"/>
  <c r="AF1044" i="8"/>
  <c r="AG1044" i="8"/>
  <c r="AT1040" i="8"/>
  <c r="AI1040" i="8"/>
  <c r="AH1040" i="8"/>
  <c r="AF1040" i="8"/>
  <c r="AG1040" i="8"/>
  <c r="AT1036" i="8"/>
  <c r="AI1036" i="8"/>
  <c r="AH1036" i="8"/>
  <c r="AF1036" i="8"/>
  <c r="AG1036" i="8"/>
  <c r="AT1032" i="8"/>
  <c r="AI1032" i="8"/>
  <c r="AF1032" i="8"/>
  <c r="AG1032" i="8"/>
  <c r="AH1032" i="8"/>
  <c r="AT1028" i="8"/>
  <c r="AI1028" i="8"/>
  <c r="AH1028" i="8"/>
  <c r="AF1028" i="8"/>
  <c r="AG1028" i="8"/>
  <c r="AT1024" i="8"/>
  <c r="AI1024" i="8"/>
  <c r="AH1024" i="8"/>
  <c r="AF1024" i="8"/>
  <c r="AG1024" i="8"/>
  <c r="AT1020" i="8"/>
  <c r="AI1020" i="8"/>
  <c r="AF1020" i="8"/>
  <c r="AG1020" i="8"/>
  <c r="AH1020" i="8"/>
  <c r="AT1016" i="8"/>
  <c r="AI1016" i="8"/>
  <c r="AH1016" i="8"/>
  <c r="AF1016" i="8"/>
  <c r="AG1016" i="8"/>
  <c r="AT1012" i="8"/>
  <c r="AI1012" i="8"/>
  <c r="AH1012" i="8"/>
  <c r="AF1012" i="8"/>
  <c r="AG1012" i="8"/>
  <c r="AT1008" i="8"/>
  <c r="AI1008" i="8"/>
  <c r="AH1008" i="8"/>
  <c r="AF1008" i="8"/>
  <c r="AG1008" i="8"/>
  <c r="AT1004" i="8"/>
  <c r="AI1004" i="8"/>
  <c r="AF1004" i="8"/>
  <c r="AG1004" i="8"/>
  <c r="AH1004" i="8"/>
  <c r="AT1000" i="8"/>
  <c r="AI1000" i="8"/>
  <c r="AH1000" i="8"/>
  <c r="AF1000" i="8"/>
  <c r="AG1000" i="8"/>
  <c r="AT996" i="8"/>
  <c r="AI996" i="8"/>
  <c r="AH996" i="8"/>
  <c r="AF996" i="8"/>
  <c r="AG996" i="8"/>
  <c r="AI992" i="8"/>
  <c r="AH992" i="8"/>
  <c r="AF992" i="8"/>
  <c r="AG992" i="8"/>
  <c r="AT988" i="8"/>
  <c r="AI988" i="8"/>
  <c r="AF988" i="8"/>
  <c r="AG988" i="8"/>
  <c r="AH988" i="8"/>
  <c r="AT984" i="8"/>
  <c r="AI984" i="8"/>
  <c r="AH984" i="8"/>
  <c r="AF984" i="8"/>
  <c r="AG984" i="8"/>
  <c r="AT980" i="8"/>
  <c r="AI980" i="8"/>
  <c r="AH980" i="8"/>
  <c r="AF980" i="8"/>
  <c r="AG980" i="8"/>
  <c r="AT976" i="8"/>
  <c r="AI976" i="8"/>
  <c r="AH976" i="8"/>
  <c r="AF976" i="8"/>
  <c r="AG976" i="8"/>
  <c r="AT972" i="8"/>
  <c r="AI972" i="8"/>
  <c r="AF972" i="8"/>
  <c r="AG972" i="8"/>
  <c r="AH972" i="8"/>
  <c r="AT968" i="8"/>
  <c r="AI968" i="8"/>
  <c r="AH968" i="8"/>
  <c r="AF968" i="8"/>
  <c r="AG968" i="8"/>
  <c r="AT964" i="8"/>
  <c r="AI964" i="8"/>
  <c r="AH964" i="8"/>
  <c r="AF964" i="8"/>
  <c r="AG964" i="8"/>
  <c r="AT960" i="8"/>
  <c r="AI960" i="8"/>
  <c r="AH960" i="8"/>
  <c r="AF960" i="8"/>
  <c r="AG960" i="8"/>
  <c r="AT956" i="8"/>
  <c r="AI956" i="8"/>
  <c r="AF956" i="8"/>
  <c r="AG956" i="8"/>
  <c r="AH956" i="8"/>
  <c r="AT952" i="8"/>
  <c r="AI952" i="8"/>
  <c r="AH952" i="8"/>
  <c r="AF952" i="8"/>
  <c r="AG952" i="8"/>
  <c r="AI948" i="8"/>
  <c r="AH948" i="8"/>
  <c r="AF948" i="8"/>
  <c r="AG948" i="8"/>
  <c r="AT944" i="8"/>
  <c r="AI944" i="8"/>
  <c r="AH944" i="8"/>
  <c r="AF944" i="8"/>
  <c r="AG944" i="8"/>
  <c r="AI940" i="8"/>
  <c r="AF940" i="8"/>
  <c r="AG940" i="8"/>
  <c r="AH940" i="8"/>
  <c r="AI936" i="8"/>
  <c r="AH936" i="8"/>
  <c r="AF936" i="8"/>
  <c r="AG936" i="8"/>
  <c r="AI932" i="8"/>
  <c r="AH932" i="8"/>
  <c r="AF932" i="8"/>
  <c r="AG932" i="8"/>
  <c r="AI928" i="8"/>
  <c r="AH928" i="8"/>
  <c r="AF928" i="8"/>
  <c r="AG928" i="8"/>
  <c r="AT924" i="8"/>
  <c r="AI924" i="8"/>
  <c r="AF924" i="8"/>
  <c r="AG924" i="8"/>
  <c r="AH924" i="8"/>
  <c r="AT920" i="8"/>
  <c r="AI920" i="8"/>
  <c r="AH920" i="8"/>
  <c r="AF920" i="8"/>
  <c r="AG920" i="8"/>
  <c r="AT916" i="8"/>
  <c r="AI916" i="8"/>
  <c r="AH916" i="8"/>
  <c r="AF916" i="8"/>
  <c r="AG916" i="8"/>
  <c r="AT912" i="8"/>
  <c r="AI912" i="8"/>
  <c r="AH912" i="8"/>
  <c r="AF912" i="8"/>
  <c r="AG912" i="8"/>
  <c r="AT553" i="8"/>
  <c r="AI553" i="8"/>
  <c r="AF553" i="8"/>
  <c r="AG553" i="8"/>
  <c r="AH553" i="8"/>
  <c r="AI552" i="8"/>
  <c r="AH552" i="8"/>
  <c r="AF552" i="8"/>
  <c r="AG552" i="8"/>
  <c r="AT900" i="8"/>
  <c r="AI900" i="8"/>
  <c r="AH900" i="8"/>
  <c r="AF900" i="8"/>
  <c r="AG900" i="8"/>
  <c r="AT896" i="8"/>
  <c r="AI896" i="8"/>
  <c r="AH896" i="8"/>
  <c r="AF896" i="8"/>
  <c r="AG896" i="8"/>
  <c r="AI892" i="8"/>
  <c r="AF892" i="8"/>
  <c r="AG892" i="8"/>
  <c r="AH892" i="8"/>
  <c r="AT888" i="8"/>
  <c r="AI888" i="8"/>
  <c r="AH888" i="8"/>
  <c r="AF888" i="8"/>
  <c r="AG888" i="8"/>
  <c r="AI884" i="8"/>
  <c r="AH884" i="8"/>
  <c r="AF884" i="8"/>
  <c r="AG884" i="8"/>
  <c r="AT880" i="8"/>
  <c r="AI880" i="8"/>
  <c r="AH880" i="8"/>
  <c r="AF880" i="8"/>
  <c r="AG880" i="8"/>
  <c r="AI429" i="8"/>
  <c r="AF429" i="8"/>
  <c r="AG429" i="8"/>
  <c r="AH429" i="8"/>
  <c r="AI872" i="8"/>
  <c r="AH872" i="8"/>
  <c r="AG872" i="8"/>
  <c r="AF872" i="8"/>
  <c r="AI868" i="8"/>
  <c r="AG868" i="8"/>
  <c r="AH868" i="8"/>
  <c r="AF868" i="8"/>
  <c r="AT864" i="8"/>
  <c r="AI864" i="8"/>
  <c r="AH864" i="8"/>
  <c r="AG864" i="8"/>
  <c r="AF864" i="8"/>
  <c r="AT860" i="8"/>
  <c r="AI860" i="8"/>
  <c r="AG860" i="8"/>
  <c r="AF860" i="8"/>
  <c r="AH860" i="8"/>
  <c r="AT856" i="8"/>
  <c r="AI856" i="8"/>
  <c r="AH856" i="8"/>
  <c r="AG856" i="8"/>
  <c r="AF856" i="8"/>
  <c r="AI852" i="8"/>
  <c r="AG852" i="8"/>
  <c r="AH852" i="8"/>
  <c r="AF852" i="8"/>
  <c r="AI848" i="8"/>
  <c r="AH848" i="8"/>
  <c r="AG848" i="8"/>
  <c r="AF848" i="8"/>
  <c r="AT844" i="8"/>
  <c r="AI844" i="8"/>
  <c r="AG844" i="8"/>
  <c r="AF844" i="8"/>
  <c r="AH844" i="8"/>
  <c r="AI423" i="8"/>
  <c r="AH423" i="8"/>
  <c r="AG423" i="8"/>
  <c r="AF423" i="8"/>
  <c r="AT836" i="8"/>
  <c r="AI836" i="8"/>
  <c r="AG836" i="8"/>
  <c r="AH836" i="8"/>
  <c r="AF836" i="8"/>
  <c r="AT832" i="8"/>
  <c r="AI832" i="8"/>
  <c r="AH832" i="8"/>
  <c r="AG832" i="8"/>
  <c r="AF832" i="8"/>
  <c r="AT828" i="8"/>
  <c r="AI828" i="8"/>
  <c r="AG828" i="8"/>
  <c r="AF828" i="8"/>
  <c r="AH828" i="8"/>
  <c r="AI379" i="8"/>
  <c r="AH379" i="8"/>
  <c r="AG379" i="8"/>
  <c r="AF379" i="8"/>
  <c r="AI373" i="8"/>
  <c r="AG373" i="8"/>
  <c r="AH373" i="8"/>
  <c r="AF373" i="8"/>
  <c r="AT816" i="8"/>
  <c r="AI816" i="8"/>
  <c r="AH816" i="8"/>
  <c r="AG816" i="8"/>
  <c r="AF816" i="8"/>
  <c r="AT812" i="8"/>
  <c r="AI812" i="8"/>
  <c r="AG812" i="8"/>
  <c r="AF812" i="8"/>
  <c r="AH812" i="8"/>
  <c r="AI808" i="8"/>
  <c r="AH808" i="8"/>
  <c r="AG808" i="8"/>
  <c r="AF808" i="8"/>
  <c r="AI804" i="8"/>
  <c r="AG804" i="8"/>
  <c r="AH804" i="8"/>
  <c r="AF804" i="8"/>
  <c r="AT800" i="8"/>
  <c r="AI800" i="8"/>
  <c r="AH800" i="8"/>
  <c r="AG800" i="8"/>
  <c r="AF800" i="8"/>
  <c r="AI796" i="8"/>
  <c r="AG796" i="8"/>
  <c r="AF796" i="8"/>
  <c r="AH796" i="8"/>
  <c r="AT792" i="8"/>
  <c r="AI792" i="8"/>
  <c r="AH792" i="8"/>
  <c r="AG792" i="8"/>
  <c r="AF792" i="8"/>
  <c r="AI788" i="8"/>
  <c r="AG788" i="8"/>
  <c r="AH788" i="8"/>
  <c r="AF788" i="8"/>
  <c r="AT784" i="8"/>
  <c r="AI784" i="8"/>
  <c r="AH784" i="8"/>
  <c r="AG784" i="8"/>
  <c r="AF784" i="8"/>
  <c r="AT780" i="8"/>
  <c r="AI780" i="8"/>
  <c r="AG780" i="8"/>
  <c r="AF780" i="8"/>
  <c r="AH780" i="8"/>
  <c r="AT776" i="8"/>
  <c r="AI776" i="8"/>
  <c r="AH776" i="8"/>
  <c r="AG776" i="8"/>
  <c r="AF776" i="8"/>
  <c r="AT772" i="8"/>
  <c r="AI772" i="8"/>
  <c r="AG772" i="8"/>
  <c r="AH772" i="8"/>
  <c r="AF772" i="8"/>
  <c r="AT768" i="8"/>
  <c r="AI768" i="8"/>
  <c r="AH768" i="8"/>
  <c r="AG768" i="8"/>
  <c r="AF768" i="8"/>
  <c r="AT764" i="8"/>
  <c r="AI764" i="8"/>
  <c r="AG764" i="8"/>
  <c r="AF764" i="8"/>
  <c r="AH764" i="8"/>
  <c r="AT760" i="8"/>
  <c r="AI760" i="8"/>
  <c r="AH760" i="8"/>
  <c r="AG760" i="8"/>
  <c r="AF760" i="8"/>
  <c r="AT756" i="8"/>
  <c r="AI756" i="8"/>
  <c r="AG756" i="8"/>
  <c r="AH756" i="8"/>
  <c r="AF756" i="8"/>
  <c r="AI752" i="8"/>
  <c r="AH752" i="8"/>
  <c r="AG752" i="8"/>
  <c r="AF752" i="8"/>
  <c r="AI364" i="8"/>
  <c r="AG364" i="8"/>
  <c r="AF364" i="8"/>
  <c r="AH364" i="8"/>
  <c r="AT744" i="8"/>
  <c r="AI744" i="8"/>
  <c r="AH744" i="8"/>
  <c r="AG744" i="8"/>
  <c r="AF744" i="8"/>
  <c r="AI740" i="8"/>
  <c r="AG740" i="8"/>
  <c r="AH740" i="8"/>
  <c r="AF740" i="8"/>
  <c r="AT736" i="8"/>
  <c r="AI736" i="8"/>
  <c r="AH736" i="8"/>
  <c r="AG736" i="8"/>
  <c r="AF736" i="8"/>
  <c r="AT732" i="8"/>
  <c r="AI732" i="8"/>
  <c r="AG732" i="8"/>
  <c r="AF732" i="8"/>
  <c r="AH732" i="8"/>
  <c r="AI728" i="8"/>
  <c r="AH728" i="8"/>
  <c r="AG728" i="8"/>
  <c r="AF728" i="8"/>
  <c r="AI724" i="8"/>
  <c r="AG724" i="8"/>
  <c r="AH724" i="8"/>
  <c r="AF724" i="8"/>
  <c r="AT720" i="8"/>
  <c r="AI720" i="8"/>
  <c r="AH720" i="8"/>
  <c r="AG720" i="8"/>
  <c r="AF720" i="8"/>
  <c r="AT716" i="8"/>
  <c r="AI716" i="8"/>
  <c r="AG716" i="8"/>
  <c r="AF716" i="8"/>
  <c r="AH716" i="8"/>
  <c r="AT712" i="8"/>
  <c r="AI712" i="8"/>
  <c r="AH712" i="8"/>
  <c r="AG712" i="8"/>
  <c r="AF712" i="8"/>
  <c r="AT708" i="8"/>
  <c r="AI708" i="8"/>
  <c r="AG708" i="8"/>
  <c r="AH708" i="8"/>
  <c r="AF708" i="8"/>
  <c r="AT704" i="8"/>
  <c r="AI704" i="8"/>
  <c r="AH704" i="8"/>
  <c r="AG704" i="8"/>
  <c r="AF704" i="8"/>
  <c r="AI700" i="8"/>
  <c r="AG700" i="8"/>
  <c r="AF700" i="8"/>
  <c r="AH700" i="8"/>
  <c r="AT696" i="8"/>
  <c r="AI696" i="8"/>
  <c r="AH696" i="8"/>
  <c r="AG696" i="8"/>
  <c r="AF696" i="8"/>
  <c r="AI692" i="8"/>
  <c r="AG692" i="8"/>
  <c r="AH692" i="8"/>
  <c r="AF692" i="8"/>
  <c r="AT688" i="8"/>
  <c r="AI688" i="8"/>
  <c r="AH688" i="8"/>
  <c r="AG688" i="8"/>
  <c r="AF688" i="8"/>
  <c r="AT684" i="8"/>
  <c r="AI684" i="8"/>
  <c r="AG684" i="8"/>
  <c r="AF684" i="8"/>
  <c r="AH684" i="8"/>
  <c r="AI680" i="8"/>
  <c r="AH680" i="8"/>
  <c r="AG680" i="8"/>
  <c r="AF680" i="8"/>
  <c r="AI676" i="8"/>
  <c r="AG676" i="8"/>
  <c r="AH676" i="8"/>
  <c r="AF676" i="8"/>
  <c r="AT672" i="8"/>
  <c r="AI672" i="8"/>
  <c r="AH672" i="8"/>
  <c r="AG672" i="8"/>
  <c r="AF672" i="8"/>
  <c r="AT668" i="8"/>
  <c r="AI668" i="8"/>
  <c r="AG668" i="8"/>
  <c r="AF668" i="8"/>
  <c r="AH668" i="8"/>
  <c r="AT664" i="8"/>
  <c r="AI664" i="8"/>
  <c r="AH664" i="8"/>
  <c r="AG664" i="8"/>
  <c r="AF664" i="8"/>
  <c r="AT660" i="8"/>
  <c r="AI660" i="8"/>
  <c r="AG660" i="8"/>
  <c r="AH660" i="8"/>
  <c r="AF660" i="8"/>
  <c r="AT656" i="8"/>
  <c r="AI656" i="8"/>
  <c r="AH656" i="8"/>
  <c r="AG656" i="8"/>
  <c r="AF656" i="8"/>
  <c r="AT652" i="8"/>
  <c r="AI652" i="8"/>
  <c r="AG652" i="8"/>
  <c r="AF652" i="8"/>
  <c r="AH652" i="8"/>
  <c r="AT648" i="8"/>
  <c r="AI648" i="8"/>
  <c r="AH648" i="8"/>
  <c r="AG648" i="8"/>
  <c r="AF648" i="8"/>
  <c r="AT644" i="8"/>
  <c r="AI644" i="8"/>
  <c r="AG644" i="8"/>
  <c r="AH644" i="8"/>
  <c r="AF644" i="8"/>
  <c r="AT640" i="8"/>
  <c r="AI640" i="8"/>
  <c r="AH640" i="8"/>
  <c r="AG640" i="8"/>
  <c r="AF640" i="8"/>
  <c r="AT636" i="8"/>
  <c r="AI636" i="8"/>
  <c r="AG636" i="8"/>
  <c r="AF636" i="8"/>
  <c r="AH636" i="8"/>
  <c r="AT632" i="8"/>
  <c r="AI632" i="8"/>
  <c r="AH632" i="8"/>
  <c r="AG632" i="8"/>
  <c r="AF632" i="8"/>
  <c r="AT628" i="8"/>
  <c r="AI628" i="8"/>
  <c r="AG628" i="8"/>
  <c r="AH628" i="8"/>
  <c r="AF628" i="8"/>
  <c r="AT624" i="8"/>
  <c r="AI624" i="8"/>
  <c r="AH624" i="8"/>
  <c r="AG624" i="8"/>
  <c r="AF624" i="8"/>
  <c r="AT620" i="8"/>
  <c r="AI620" i="8"/>
  <c r="AG620" i="8"/>
  <c r="AF620" i="8"/>
  <c r="AH620" i="8"/>
  <c r="AI616" i="8"/>
  <c r="AH616" i="8"/>
  <c r="AG616" i="8"/>
  <c r="AF616" i="8"/>
  <c r="AT612" i="8"/>
  <c r="AI612" i="8"/>
  <c r="AG612" i="8"/>
  <c r="AH612" i="8"/>
  <c r="AF612" i="8"/>
  <c r="AT608" i="8"/>
  <c r="AI608" i="8"/>
  <c r="AH608" i="8"/>
  <c r="AG608" i="8"/>
  <c r="AF608" i="8"/>
  <c r="AT604" i="8"/>
  <c r="AI604" i="8"/>
  <c r="AG604" i="8"/>
  <c r="AF604" i="8"/>
  <c r="AH604" i="8"/>
  <c r="AT600" i="8"/>
  <c r="AI600" i="8"/>
  <c r="AH600" i="8"/>
  <c r="AG600" i="8"/>
  <c r="AF600" i="8"/>
  <c r="AT352" i="8"/>
  <c r="AI352" i="8"/>
  <c r="AG352" i="8"/>
  <c r="AH352" i="8"/>
  <c r="AF352" i="8"/>
  <c r="AT592" i="8"/>
  <c r="AI592" i="8"/>
  <c r="AH592" i="8"/>
  <c r="AG592" i="8"/>
  <c r="AF592" i="8"/>
  <c r="AT588" i="8"/>
  <c r="AI588" i="8"/>
  <c r="AG588" i="8"/>
  <c r="AF588" i="8"/>
  <c r="AH588" i="8"/>
  <c r="AT584" i="8"/>
  <c r="AI584" i="8"/>
  <c r="AH584" i="8"/>
  <c r="AG584" i="8"/>
  <c r="AF584" i="8"/>
  <c r="AI580" i="8"/>
  <c r="AG580" i="8"/>
  <c r="AH580" i="8"/>
  <c r="AF580" i="8"/>
  <c r="AT576" i="8"/>
  <c r="AH576" i="8"/>
  <c r="AG576" i="8"/>
  <c r="AF576" i="8"/>
  <c r="AI576" i="8"/>
  <c r="AT572" i="8"/>
  <c r="AI572" i="8"/>
  <c r="AG572" i="8"/>
  <c r="AF572" i="8"/>
  <c r="AH572" i="8"/>
  <c r="AI568" i="8"/>
  <c r="AH568" i="8"/>
  <c r="AG568" i="8"/>
  <c r="AF568" i="8"/>
  <c r="AT564" i="8"/>
  <c r="AI564" i="8"/>
  <c r="AG564" i="8"/>
  <c r="AH564" i="8"/>
  <c r="AF564" i="8"/>
  <c r="AT560" i="8"/>
  <c r="AI560" i="8"/>
  <c r="AH560" i="8"/>
  <c r="AG560" i="8"/>
  <c r="AF560" i="8"/>
  <c r="AT556" i="8"/>
  <c r="AI556" i="8"/>
  <c r="AG556" i="8"/>
  <c r="AF556" i="8"/>
  <c r="AH556" i="8"/>
  <c r="AI300" i="8"/>
  <c r="AH300" i="8"/>
  <c r="AG300" i="8"/>
  <c r="AF300" i="8"/>
  <c r="AT548" i="8"/>
  <c r="AI548" i="8"/>
  <c r="AG548" i="8"/>
  <c r="AH548" i="8"/>
  <c r="AF548" i="8"/>
  <c r="AT544" i="8"/>
  <c r="AH544" i="8"/>
  <c r="AG544" i="8"/>
  <c r="AI544" i="8"/>
  <c r="AF544" i="8"/>
  <c r="AT540" i="8"/>
  <c r="AI540" i="8"/>
  <c r="AG540" i="8"/>
  <c r="AF540" i="8"/>
  <c r="AH540" i="8"/>
  <c r="AI536" i="8"/>
  <c r="AH536" i="8"/>
  <c r="AG536" i="8"/>
  <c r="AF536" i="8"/>
  <c r="AT532" i="8"/>
  <c r="AI532" i="8"/>
  <c r="AG532" i="8"/>
  <c r="AH532" i="8"/>
  <c r="AF532" i="8"/>
  <c r="AT528" i="8"/>
  <c r="AI528" i="8"/>
  <c r="AH528" i="8"/>
  <c r="AG528" i="8"/>
  <c r="AF528" i="8"/>
  <c r="AT524" i="8"/>
  <c r="AI524" i="8"/>
  <c r="AG524" i="8"/>
  <c r="AF524" i="8"/>
  <c r="AH524" i="8"/>
  <c r="AT520" i="8"/>
  <c r="AI520" i="8"/>
  <c r="AH520" i="8"/>
  <c r="AG520" i="8"/>
  <c r="AF520" i="8"/>
  <c r="AT217" i="8"/>
  <c r="AI217" i="8"/>
  <c r="AG217" i="8"/>
  <c r="AH217" i="8"/>
  <c r="AF217" i="8"/>
  <c r="AH512" i="8"/>
  <c r="AG512" i="8"/>
  <c r="AF512" i="8"/>
  <c r="AI512" i="8"/>
  <c r="AT508" i="8"/>
  <c r="AI508" i="8"/>
  <c r="AG508" i="8"/>
  <c r="AF508" i="8"/>
  <c r="AH508" i="8"/>
  <c r="AT504" i="8"/>
  <c r="AI504" i="8"/>
  <c r="AH504" i="8"/>
  <c r="AG504" i="8"/>
  <c r="AF504" i="8"/>
  <c r="AI500" i="8"/>
  <c r="AG500" i="8"/>
  <c r="AH500" i="8"/>
  <c r="AF500" i="8"/>
  <c r="AI496" i="8"/>
  <c r="AH496" i="8"/>
  <c r="AG496" i="8"/>
  <c r="AF496" i="8"/>
  <c r="AT492" i="8"/>
  <c r="AI492" i="8"/>
  <c r="AG492" i="8"/>
  <c r="AF492" i="8"/>
  <c r="AH492" i="8"/>
  <c r="AT488" i="8"/>
  <c r="AI488" i="8"/>
  <c r="AH488" i="8"/>
  <c r="AG488" i="8"/>
  <c r="AF488" i="8"/>
  <c r="AT484" i="8"/>
  <c r="AI484" i="8"/>
  <c r="AG484" i="8"/>
  <c r="AH484" i="8"/>
  <c r="AF484" i="8"/>
  <c r="AT480" i="8"/>
  <c r="AH480" i="8"/>
  <c r="AG480" i="8"/>
  <c r="AI480" i="8"/>
  <c r="AF480" i="8"/>
  <c r="AI476" i="8"/>
  <c r="AG476" i="8"/>
  <c r="AF476" i="8"/>
  <c r="AH476" i="8"/>
  <c r="AI472" i="8"/>
  <c r="AH472" i="8"/>
  <c r="AG472" i="8"/>
  <c r="AF472" i="8"/>
  <c r="AI468" i="8"/>
  <c r="AG468" i="8"/>
  <c r="AH468" i="8"/>
  <c r="AF468" i="8"/>
  <c r="AT464" i="8"/>
  <c r="AI464" i="8"/>
  <c r="AH464" i="8"/>
  <c r="AG464" i="8"/>
  <c r="AF464" i="8"/>
  <c r="AT460" i="8"/>
  <c r="AI460" i="8"/>
  <c r="AG460" i="8"/>
  <c r="AF460" i="8"/>
  <c r="AH460" i="8"/>
  <c r="AT456" i="8"/>
  <c r="AI456" i="8"/>
  <c r="AH456" i="8"/>
  <c r="AG456" i="8"/>
  <c r="AF456" i="8"/>
  <c r="AT452" i="8"/>
  <c r="AI452" i="8"/>
  <c r="AG452" i="8"/>
  <c r="AH452" i="8"/>
  <c r="AF452" i="8"/>
  <c r="AT448" i="8"/>
  <c r="AH448" i="8"/>
  <c r="AG448" i="8"/>
  <c r="AF448" i="8"/>
  <c r="AI448" i="8"/>
  <c r="AT444" i="8"/>
  <c r="AI444" i="8"/>
  <c r="AG444" i="8"/>
  <c r="AF444" i="8"/>
  <c r="AH444" i="8"/>
  <c r="AI440" i="8"/>
  <c r="AH440" i="8"/>
  <c r="AG440" i="8"/>
  <c r="AF440" i="8"/>
  <c r="AT436" i="8"/>
  <c r="AI436" i="8"/>
  <c r="AG436" i="8"/>
  <c r="AH436" i="8"/>
  <c r="AF436" i="8"/>
  <c r="AT432" i="8"/>
  <c r="AI432" i="8"/>
  <c r="AH432" i="8"/>
  <c r="AG432" i="8"/>
  <c r="AF432" i="8"/>
  <c r="AT428" i="8"/>
  <c r="AI428" i="8"/>
  <c r="AG428" i="8"/>
  <c r="AF428" i="8"/>
  <c r="AH428" i="8"/>
  <c r="AT424" i="8"/>
  <c r="AI424" i="8"/>
  <c r="AH424" i="8"/>
  <c r="AG424" i="8"/>
  <c r="AF424" i="8"/>
  <c r="AT420" i="8"/>
  <c r="AI420" i="8"/>
  <c r="AG420" i="8"/>
  <c r="AH420" i="8"/>
  <c r="AF420" i="8"/>
  <c r="AH416" i="8"/>
  <c r="AG416" i="8"/>
  <c r="AI416" i="8"/>
  <c r="AF416" i="8"/>
  <c r="AT412" i="8"/>
  <c r="AI412" i="8"/>
  <c r="AG412" i="8"/>
  <c r="AF412" i="8"/>
  <c r="AH412" i="8"/>
  <c r="AT408" i="8"/>
  <c r="AI408" i="8"/>
  <c r="AH408" i="8"/>
  <c r="AG408" i="8"/>
  <c r="AF408" i="8"/>
  <c r="AT404" i="8"/>
  <c r="AI404" i="8"/>
  <c r="AG404" i="8"/>
  <c r="AH404" i="8"/>
  <c r="AF404" i="8"/>
  <c r="AT400" i="8"/>
  <c r="AI400" i="8"/>
  <c r="AH400" i="8"/>
  <c r="AG400" i="8"/>
  <c r="AF400" i="8"/>
  <c r="AI396" i="8"/>
  <c r="AG396" i="8"/>
  <c r="AF396" i="8"/>
  <c r="AH396" i="8"/>
  <c r="AT392" i="8"/>
  <c r="AI392" i="8"/>
  <c r="AH392" i="8"/>
  <c r="AG392" i="8"/>
  <c r="AF392" i="8"/>
  <c r="AT388" i="8"/>
  <c r="AI388" i="8"/>
  <c r="AG388" i="8"/>
  <c r="AH388" i="8"/>
  <c r="AF388" i="8"/>
  <c r="AT384" i="8"/>
  <c r="AH384" i="8"/>
  <c r="AG384" i="8"/>
  <c r="AF384" i="8"/>
  <c r="AI384" i="8"/>
  <c r="AT380" i="8"/>
  <c r="AI380" i="8"/>
  <c r="AG380" i="8"/>
  <c r="AF380" i="8"/>
  <c r="AH380" i="8"/>
  <c r="AT376" i="8"/>
  <c r="AI376" i="8"/>
  <c r="AH376" i="8"/>
  <c r="AG376" i="8"/>
  <c r="AF376" i="8"/>
  <c r="AI1074" i="8"/>
  <c r="AG1074" i="8"/>
  <c r="AH1074" i="8"/>
  <c r="AF1074" i="8"/>
  <c r="AT368" i="8"/>
  <c r="AI368" i="8"/>
  <c r="AH368" i="8"/>
  <c r="AG368" i="8"/>
  <c r="AF368" i="8"/>
  <c r="AT1150" i="8"/>
  <c r="AI1150" i="8"/>
  <c r="AG1150" i="8"/>
  <c r="AF1150" i="8"/>
  <c r="AH1150" i="8"/>
  <c r="AT360" i="8"/>
  <c r="AI360" i="8"/>
  <c r="AH360" i="8"/>
  <c r="AG360" i="8"/>
  <c r="AF360" i="8"/>
  <c r="AT356" i="8"/>
  <c r="AI356" i="8"/>
  <c r="AG356" i="8"/>
  <c r="AH356" i="8"/>
  <c r="AF356" i="8"/>
  <c r="AT904" i="8"/>
  <c r="AH904" i="8"/>
  <c r="AG904" i="8"/>
  <c r="AI904" i="8"/>
  <c r="AF904" i="8"/>
  <c r="AT348" i="8"/>
  <c r="AI348" i="8"/>
  <c r="AG348" i="8"/>
  <c r="AF348" i="8"/>
  <c r="AH348" i="8"/>
  <c r="AT344" i="8"/>
  <c r="AI344" i="8"/>
  <c r="AH344" i="8"/>
  <c r="AG344" i="8"/>
  <c r="AF344" i="8"/>
  <c r="AT340" i="8"/>
  <c r="AI340" i="8"/>
  <c r="AG340" i="8"/>
  <c r="AH340" i="8"/>
  <c r="AF340" i="8"/>
  <c r="AT336" i="8"/>
  <c r="AI336" i="8"/>
  <c r="AH336" i="8"/>
  <c r="AG336" i="8"/>
  <c r="AF336" i="8"/>
  <c r="AT332" i="8"/>
  <c r="AI332" i="8"/>
  <c r="AG332" i="8"/>
  <c r="AF332" i="8"/>
  <c r="AH332" i="8"/>
  <c r="AI328" i="8"/>
  <c r="AH328" i="8"/>
  <c r="AG328" i="8"/>
  <c r="AF328" i="8"/>
  <c r="AI324" i="8"/>
  <c r="AG324" i="8"/>
  <c r="AH324" i="8"/>
  <c r="AF324" i="8"/>
  <c r="AT320" i="8"/>
  <c r="AI320" i="8"/>
  <c r="AH320" i="8"/>
  <c r="AG320" i="8"/>
  <c r="AF320" i="8"/>
  <c r="AT316" i="8"/>
  <c r="AI316" i="8"/>
  <c r="AG316" i="8"/>
  <c r="AF316" i="8"/>
  <c r="AH316" i="8"/>
  <c r="AT312" i="8"/>
  <c r="AI312" i="8"/>
  <c r="AH312" i="8"/>
  <c r="AG312" i="8"/>
  <c r="AF312" i="8"/>
  <c r="AT308" i="8"/>
  <c r="AI308" i="8"/>
  <c r="AG308" i="8"/>
  <c r="AH308" i="8"/>
  <c r="AF308" i="8"/>
  <c r="AT304" i="8"/>
  <c r="AI304" i="8"/>
  <c r="AH304" i="8"/>
  <c r="AG304" i="8"/>
  <c r="AF304" i="8"/>
  <c r="AI879" i="8"/>
  <c r="AG879" i="8"/>
  <c r="AF879" i="8"/>
  <c r="AH879" i="8"/>
  <c r="AT296" i="8"/>
  <c r="AI296" i="8"/>
  <c r="AH296" i="8"/>
  <c r="AG296" i="8"/>
  <c r="AF296" i="8"/>
  <c r="AT292" i="8"/>
  <c r="AI292" i="8"/>
  <c r="AG292" i="8"/>
  <c r="AH292" i="8"/>
  <c r="AF292" i="8"/>
  <c r="AT288" i="8"/>
  <c r="AI288" i="8"/>
  <c r="AH288" i="8"/>
  <c r="AG288" i="8"/>
  <c r="AF288" i="8"/>
  <c r="AT284" i="8"/>
  <c r="AI284" i="8"/>
  <c r="AG284" i="8"/>
  <c r="AF284" i="8"/>
  <c r="AH284" i="8"/>
  <c r="AT280" i="8"/>
  <c r="AI280" i="8"/>
  <c r="AH280" i="8"/>
  <c r="AG280" i="8"/>
  <c r="AF280" i="8"/>
  <c r="AT276" i="8"/>
  <c r="AI276" i="8"/>
  <c r="AG276" i="8"/>
  <c r="AH276" i="8"/>
  <c r="AF276" i="8"/>
  <c r="AT272" i="8"/>
  <c r="AI272" i="8"/>
  <c r="AH272" i="8"/>
  <c r="AG272" i="8"/>
  <c r="AF272" i="8"/>
  <c r="AT268" i="8"/>
  <c r="AI268" i="8"/>
  <c r="AG268" i="8"/>
  <c r="AF268" i="8"/>
  <c r="AH268" i="8"/>
  <c r="AT264" i="8"/>
  <c r="AI264" i="8"/>
  <c r="AH264" i="8"/>
  <c r="AG264" i="8"/>
  <c r="AF264" i="8"/>
  <c r="AI260" i="8"/>
  <c r="AG260" i="8"/>
  <c r="AH260" i="8"/>
  <c r="AF260" i="8"/>
  <c r="AT256" i="8"/>
  <c r="AI256" i="8"/>
  <c r="AH256" i="8"/>
  <c r="AG256" i="8"/>
  <c r="AF256" i="8"/>
  <c r="AI252" i="8"/>
  <c r="AG252" i="8"/>
  <c r="AF252" i="8"/>
  <c r="AH252" i="8"/>
  <c r="AT248" i="8"/>
  <c r="AI248" i="8"/>
  <c r="AH248" i="8"/>
  <c r="AG248" i="8"/>
  <c r="AF248" i="8"/>
  <c r="AI244" i="8"/>
  <c r="AG244" i="8"/>
  <c r="AH244" i="8"/>
  <c r="AF244" i="8"/>
  <c r="AT240" i="8"/>
  <c r="AI240" i="8"/>
  <c r="AH240" i="8"/>
  <c r="AG240" i="8"/>
  <c r="AF240" i="8"/>
  <c r="AT236" i="8"/>
  <c r="AI236" i="8"/>
  <c r="AG236" i="8"/>
  <c r="AF236" i="8"/>
  <c r="AH236" i="8"/>
  <c r="AI232" i="8"/>
  <c r="AH232" i="8"/>
  <c r="AG232" i="8"/>
  <c r="AF232" i="8"/>
  <c r="AT228" i="8"/>
  <c r="AI228" i="8"/>
  <c r="AH228" i="8"/>
  <c r="AG228" i="8"/>
  <c r="AF228" i="8"/>
  <c r="AT224" i="8"/>
  <c r="AI224" i="8"/>
  <c r="AG224" i="8"/>
  <c r="AH224" i="8"/>
  <c r="AF224" i="8"/>
  <c r="AT220" i="8"/>
  <c r="AI220" i="8"/>
  <c r="AG220" i="8"/>
  <c r="AH220" i="8"/>
  <c r="AF220" i="8"/>
  <c r="AT216" i="8"/>
  <c r="AI216" i="8"/>
  <c r="AH216" i="8"/>
  <c r="AG216" i="8"/>
  <c r="AF216" i="8"/>
  <c r="AT212" i="8"/>
  <c r="AI212" i="8"/>
  <c r="AG212" i="8"/>
  <c r="AF212" i="8"/>
  <c r="AH212" i="8"/>
  <c r="AI179" i="8"/>
  <c r="AH179" i="8"/>
  <c r="AG179" i="8"/>
  <c r="AF179" i="8"/>
  <c r="AI114" i="8"/>
  <c r="AG114" i="8"/>
  <c r="AH114" i="8"/>
  <c r="AF114" i="8"/>
  <c r="AT200" i="8"/>
  <c r="AI200" i="8"/>
  <c r="AH200" i="8"/>
  <c r="AG200" i="8"/>
  <c r="AF200" i="8"/>
  <c r="AI196" i="8"/>
  <c r="AG196" i="8"/>
  <c r="AF196" i="8"/>
  <c r="AH196" i="8"/>
  <c r="AT192" i="8"/>
  <c r="AI192" i="8"/>
  <c r="AH192" i="8"/>
  <c r="AG192" i="8"/>
  <c r="AF192" i="8"/>
  <c r="AI188" i="8"/>
  <c r="AG188" i="8"/>
  <c r="AH188" i="8"/>
  <c r="AF188" i="8"/>
  <c r="AT184" i="8"/>
  <c r="AI184" i="8"/>
  <c r="AH184" i="8"/>
  <c r="AG184" i="8"/>
  <c r="AF184" i="8"/>
  <c r="AT180" i="8"/>
  <c r="AI180" i="8"/>
  <c r="AG180" i="8"/>
  <c r="AF180" i="8"/>
  <c r="AH180" i="8"/>
  <c r="AT176" i="8"/>
  <c r="AI176" i="8"/>
  <c r="AH176" i="8"/>
  <c r="AG176" i="8"/>
  <c r="AF176" i="8"/>
  <c r="AI172" i="8"/>
  <c r="AG172" i="8"/>
  <c r="AH172" i="8"/>
  <c r="AF172" i="8"/>
  <c r="AI168" i="8"/>
  <c r="AH168" i="8"/>
  <c r="AG168" i="8"/>
  <c r="AF168" i="8"/>
  <c r="AT164" i="8"/>
  <c r="AI164" i="8"/>
  <c r="AG164" i="8"/>
  <c r="AF164" i="8"/>
  <c r="AH164" i="8"/>
  <c r="AI160" i="8"/>
  <c r="AH160" i="8"/>
  <c r="AG160" i="8"/>
  <c r="AF160" i="8"/>
  <c r="AI156" i="8"/>
  <c r="AG156" i="8"/>
  <c r="AH156" i="8"/>
  <c r="AF156" i="8"/>
  <c r="AI152" i="8"/>
  <c r="AH152" i="8"/>
  <c r="AG152" i="8"/>
  <c r="AF152" i="8"/>
  <c r="AI148" i="8"/>
  <c r="AG148" i="8"/>
  <c r="AF148" i="8"/>
  <c r="AH148" i="8"/>
  <c r="AI144" i="8"/>
  <c r="AH144" i="8"/>
  <c r="AG144" i="8"/>
  <c r="AF144" i="8"/>
  <c r="AT140" i="8"/>
  <c r="AI140" i="8"/>
  <c r="AG140" i="8"/>
  <c r="AH140" i="8"/>
  <c r="AF140" i="8"/>
  <c r="AT136" i="8"/>
  <c r="AI136" i="8"/>
  <c r="AH136" i="8"/>
  <c r="AG136" i="8"/>
  <c r="AF136" i="8"/>
  <c r="AT132" i="8"/>
  <c r="AI132" i="8"/>
  <c r="AG132" i="8"/>
  <c r="AF132" i="8"/>
  <c r="AH132" i="8"/>
  <c r="AT128" i="8"/>
  <c r="AI128" i="8"/>
  <c r="AH128" i="8"/>
  <c r="AG128" i="8"/>
  <c r="AF128" i="8"/>
  <c r="AI124" i="8"/>
  <c r="AG124" i="8"/>
  <c r="AH124" i="8"/>
  <c r="AF124" i="8"/>
  <c r="AI120" i="8"/>
  <c r="AH120" i="8"/>
  <c r="AG120" i="8"/>
  <c r="AF120" i="8"/>
  <c r="AT116" i="8"/>
  <c r="AI116" i="8"/>
  <c r="AG116" i="8"/>
  <c r="AF116" i="8"/>
  <c r="AH116" i="8"/>
  <c r="AI112" i="8"/>
  <c r="AH112" i="8"/>
  <c r="AG112" i="8"/>
  <c r="AF112" i="8"/>
  <c r="AT108" i="8"/>
  <c r="AI108" i="8"/>
  <c r="AG108" i="8"/>
  <c r="AH108" i="8"/>
  <c r="AF108" i="8"/>
  <c r="AI104" i="8"/>
  <c r="AH104" i="8"/>
  <c r="AG104" i="8"/>
  <c r="AF104" i="8"/>
  <c r="AT100" i="8"/>
  <c r="AI100" i="8"/>
  <c r="AG100" i="8"/>
  <c r="AF100" i="8"/>
  <c r="AH100" i="8"/>
  <c r="AI4" i="8"/>
  <c r="AH4" i="8"/>
  <c r="AG4" i="8"/>
  <c r="AF4" i="8"/>
  <c r="AT92" i="8"/>
  <c r="AI92" i="8"/>
  <c r="AG92" i="8"/>
  <c r="AH92" i="8"/>
  <c r="AF92" i="8"/>
  <c r="AT88" i="8"/>
  <c r="AI88" i="8"/>
  <c r="AH88" i="8"/>
  <c r="AG88" i="8"/>
  <c r="AF88" i="8"/>
  <c r="AI84" i="8"/>
  <c r="AG84" i="8"/>
  <c r="AF84" i="8"/>
  <c r="AH84" i="8"/>
  <c r="AT80" i="8"/>
  <c r="AI80" i="8"/>
  <c r="AH80" i="8"/>
  <c r="AG80" i="8"/>
  <c r="AF80" i="8"/>
  <c r="AI76" i="8"/>
  <c r="AG76" i="8"/>
  <c r="AH76" i="8"/>
  <c r="AF76" i="8"/>
  <c r="AI72" i="8"/>
  <c r="AH72" i="8"/>
  <c r="AG72" i="8"/>
  <c r="AF72" i="8"/>
  <c r="AI68" i="8"/>
  <c r="AG68" i="8"/>
  <c r="AF68" i="8"/>
  <c r="AH68" i="8"/>
  <c r="AT64" i="8"/>
  <c r="AI64" i="8"/>
  <c r="AH64" i="8"/>
  <c r="AG64" i="8"/>
  <c r="AF64" i="8"/>
  <c r="AI60" i="8"/>
  <c r="AG60" i="8"/>
  <c r="AH60" i="8"/>
  <c r="AF60" i="8"/>
  <c r="AT56" i="8"/>
  <c r="AI56" i="8"/>
  <c r="AH56" i="8"/>
  <c r="AG56" i="8"/>
  <c r="AF56" i="8"/>
  <c r="AT52" i="8"/>
  <c r="AI52" i="8"/>
  <c r="AG52" i="8"/>
  <c r="AF52" i="8"/>
  <c r="AH52" i="8"/>
  <c r="AI48" i="8"/>
  <c r="AH48" i="8"/>
  <c r="AG48" i="8"/>
  <c r="AF48" i="8"/>
  <c r="AI44" i="8"/>
  <c r="AG44" i="8"/>
  <c r="AH44" i="8"/>
  <c r="AF44" i="8"/>
  <c r="AI40" i="8"/>
  <c r="AH40" i="8"/>
  <c r="AG40" i="8"/>
  <c r="AF40" i="8"/>
  <c r="AI96" i="8"/>
  <c r="AG96" i="8"/>
  <c r="AF96" i="8"/>
  <c r="AH96" i="8"/>
  <c r="AI32" i="8"/>
  <c r="AH32" i="8"/>
  <c r="AG32" i="8"/>
  <c r="AF32" i="8"/>
  <c r="AI28" i="8"/>
  <c r="AG28" i="8"/>
  <c r="AH28" i="8"/>
  <c r="AF28" i="8"/>
  <c r="AT58" i="8"/>
  <c r="AI58" i="8"/>
  <c r="AH58" i="8"/>
  <c r="AG58" i="8"/>
  <c r="AF58" i="8"/>
  <c r="AI20" i="8"/>
  <c r="AG20" i="8"/>
  <c r="AF20" i="8"/>
  <c r="AH20" i="8"/>
  <c r="AI36" i="8"/>
  <c r="AH36" i="8"/>
  <c r="AG36" i="8"/>
  <c r="AF36" i="8"/>
  <c r="AT12" i="8"/>
  <c r="AI12" i="8"/>
  <c r="AH12" i="8"/>
  <c r="AG12" i="8"/>
  <c r="AF12" i="8"/>
  <c r="AI8" i="8"/>
  <c r="AH8" i="8"/>
  <c r="AF8" i="8"/>
  <c r="AG8" i="8"/>
  <c r="AT1120" i="8"/>
  <c r="AI1120" i="8"/>
  <c r="AG1120" i="8"/>
  <c r="AF1120" i="8"/>
  <c r="AH1120" i="8"/>
  <c r="AF1227" i="8"/>
  <c r="AF820" i="8"/>
  <c r="AF1163" i="8"/>
  <c r="AF1131" i="8"/>
  <c r="AF1099" i="8"/>
  <c r="AF1067" i="8"/>
  <c r="AF1035" i="8"/>
  <c r="AF1003" i="8"/>
  <c r="AF971" i="8"/>
  <c r="AF939" i="8"/>
  <c r="AU521" i="8"/>
  <c r="AU298" i="8"/>
  <c r="AU207" i="8"/>
  <c r="AU223" i="8"/>
  <c r="AU940" i="8"/>
  <c r="AU1104" i="8"/>
  <c r="AU1100" i="8"/>
  <c r="AU932" i="8"/>
  <c r="AU569" i="8"/>
  <c r="AU310" i="8"/>
  <c r="AU539" i="8"/>
  <c r="AU31" i="8"/>
  <c r="AT878" i="8"/>
  <c r="AT1104" i="8"/>
  <c r="AT1100" i="8"/>
  <c r="AT1064" i="8"/>
  <c r="AT992" i="8"/>
  <c r="AT948" i="8"/>
  <c r="AT940" i="8"/>
  <c r="AT936" i="8"/>
  <c r="AT932" i="8"/>
  <c r="AT928" i="8"/>
  <c r="AT552" i="8"/>
  <c r="AT892" i="8"/>
  <c r="AT884" i="8"/>
  <c r="AT429" i="8"/>
  <c r="AT872" i="8"/>
  <c r="AT868" i="8"/>
  <c r="AT852" i="8"/>
  <c r="AT848" i="8"/>
  <c r="AT423" i="8"/>
  <c r="AT379" i="8"/>
  <c r="AT373" i="8"/>
  <c r="AT808" i="8"/>
  <c r="AT804" i="8"/>
  <c r="AT796" i="8"/>
  <c r="AT788" i="8"/>
  <c r="AT752" i="8"/>
  <c r="AT364" i="8"/>
  <c r="AT740" i="8"/>
  <c r="AT728" i="8"/>
  <c r="AT724" i="8"/>
  <c r="AT700" i="8"/>
  <c r="AT692" i="8"/>
  <c r="AT680" i="8"/>
  <c r="AT676" i="8"/>
  <c r="AT616" i="8"/>
  <c r="AT580" i="8"/>
  <c r="AT568" i="8"/>
  <c r="AT300" i="8"/>
  <c r="AT536" i="8"/>
  <c r="AT512" i="8"/>
  <c r="AT500" i="8"/>
  <c r="AT496" i="8"/>
  <c r="AT476" i="8"/>
  <c r="AT472" i="8"/>
  <c r="AT468" i="8"/>
  <c r="AT440" i="8"/>
  <c r="AT416" i="8"/>
  <c r="AT396" i="8"/>
  <c r="AT1074" i="8"/>
  <c r="AT328" i="8"/>
  <c r="AT324" i="8"/>
  <c r="AT879" i="8"/>
  <c r="AT260" i="8"/>
  <c r="AT252" i="8"/>
  <c r="AT415" i="8"/>
  <c r="AT411" i="8"/>
  <c r="AT399" i="8"/>
  <c r="AT331" i="8"/>
  <c r="AT323" i="8"/>
  <c r="AT211" i="8"/>
  <c r="AT187" i="8"/>
  <c r="AT175" i="8"/>
  <c r="AT151" i="8"/>
  <c r="AT119" i="8"/>
  <c r="AT91" i="8"/>
  <c r="AT75" i="8"/>
  <c r="AT71" i="8"/>
  <c r="AT39" i="8"/>
  <c r="AT31" i="8"/>
  <c r="AT27" i="8"/>
  <c r="AT11" i="8"/>
  <c r="AR1222" i="8"/>
  <c r="AR890" i="8"/>
  <c r="AR430" i="8"/>
  <c r="AR1063" i="8"/>
  <c r="AR926" i="8"/>
  <c r="AR332" i="8"/>
  <c r="AR720" i="8"/>
  <c r="AR1203" i="8"/>
  <c r="AR645" i="8"/>
  <c r="AU645" i="8" s="1"/>
  <c r="AR1164" i="8"/>
  <c r="AU1164" i="8" s="1"/>
  <c r="AR1109" i="8"/>
  <c r="AR115" i="8"/>
  <c r="AR353" i="8"/>
  <c r="AR560" i="8"/>
  <c r="AR672" i="8"/>
  <c r="AR407" i="8"/>
  <c r="AR390" i="8"/>
  <c r="AR545" i="8"/>
  <c r="AT950" i="8"/>
  <c r="AT898" i="8"/>
  <c r="AT874" i="8"/>
  <c r="AT822" i="8"/>
  <c r="AT726" i="8"/>
  <c r="AT698" i="8"/>
  <c r="AT626" i="8"/>
  <c r="AT618" i="8"/>
  <c r="AT598" i="8"/>
  <c r="AT594" i="8"/>
  <c r="AT590" i="8"/>
  <c r="AT578" i="8"/>
  <c r="AT574" i="8"/>
  <c r="AT534" i="8"/>
  <c r="AT514" i="8"/>
  <c r="AT506" i="8"/>
  <c r="AT502" i="8"/>
  <c r="AT498" i="8"/>
  <c r="AT478" i="8"/>
  <c r="AT470" i="8"/>
  <c r="AT462" i="8"/>
  <c r="AT454" i="8"/>
  <c r="AT450" i="8"/>
  <c r="AT434" i="8"/>
  <c r="AT426" i="8"/>
  <c r="AT422" i="8"/>
  <c r="AT382" i="8"/>
  <c r="AT370" i="8"/>
  <c r="AT1195" i="8"/>
  <c r="AT326" i="8"/>
  <c r="AT322" i="8"/>
  <c r="AT1033" i="8"/>
  <c r="AT302" i="8"/>
  <c r="AT266" i="8"/>
  <c r="AT262" i="8"/>
  <c r="AT258" i="8"/>
  <c r="AT250" i="8"/>
  <c r="AT246" i="8"/>
  <c r="AT198" i="8"/>
  <c r="AT186" i="8"/>
  <c r="AT182" i="8"/>
  <c r="AT166" i="8"/>
  <c r="AT150" i="8"/>
  <c r="AT146" i="8"/>
  <c r="AT138" i="8"/>
  <c r="AT130" i="8"/>
  <c r="AT126" i="8"/>
  <c r="AT122" i="8"/>
  <c r="AT1095" i="8"/>
  <c r="AT94" i="8"/>
  <c r="AT82" i="8"/>
  <c r="AT78" i="8"/>
  <c r="AT62" i="8"/>
  <c r="AT876" i="8"/>
  <c r="AT50" i="8"/>
  <c r="AT46" i="8"/>
  <c r="AT107" i="8"/>
  <c r="AT26" i="8"/>
  <c r="AT10" i="8"/>
  <c r="AT6" i="8"/>
  <c r="AR471" i="8"/>
  <c r="AR1166" i="8"/>
  <c r="AR673" i="8"/>
  <c r="AR1224" i="8"/>
  <c r="AU1033" i="8"/>
  <c r="AR1085" i="8"/>
  <c r="AU1085" i="8" s="1"/>
  <c r="AR871" i="8"/>
  <c r="AR1176" i="8"/>
  <c r="AR1048" i="8"/>
  <c r="AU1048" i="8" s="1"/>
  <c r="AU807" i="8"/>
  <c r="AU883" i="8"/>
  <c r="AR1169" i="8"/>
  <c r="AR599" i="8"/>
  <c r="AR600" i="8"/>
  <c r="AU500" i="8"/>
  <c r="AR725" i="8"/>
  <c r="AR944" i="8"/>
  <c r="AR392" i="8"/>
  <c r="AR365" i="8"/>
  <c r="AR249" i="8"/>
  <c r="AR550" i="8"/>
  <c r="AR714" i="8"/>
  <c r="AR1083" i="8"/>
  <c r="AR1213" i="8"/>
  <c r="AR349" i="8"/>
  <c r="AR1225" i="8"/>
  <c r="AR1137" i="8"/>
  <c r="AR1025" i="8"/>
  <c r="AR913" i="8"/>
  <c r="AU913" i="8" s="1"/>
  <c r="AR693" i="8"/>
  <c r="AU609" i="8"/>
  <c r="AR360" i="8"/>
  <c r="AT244" i="8"/>
  <c r="AT232" i="8"/>
  <c r="AT179" i="8"/>
  <c r="AT114" i="8"/>
  <c r="AT196" i="8"/>
  <c r="AT188" i="8"/>
  <c r="AT172" i="8"/>
  <c r="AT168" i="8"/>
  <c r="AT160" i="8"/>
  <c r="AT156" i="8"/>
  <c r="AT152" i="8"/>
  <c r="AT148" i="8"/>
  <c r="AT144" i="8"/>
  <c r="AT124" i="8"/>
  <c r="AT120" i="8"/>
  <c r="AT112" i="8"/>
  <c r="AT104" i="8"/>
  <c r="AT4" i="8"/>
  <c r="AT84" i="8"/>
  <c r="AT76" i="8"/>
  <c r="AT72" i="8"/>
  <c r="AT68" i="8"/>
  <c r="AT60" i="8"/>
  <c r="AT48" i="8"/>
  <c r="AT44" i="8"/>
  <c r="AT40" i="8"/>
  <c r="AT96" i="8"/>
  <c r="AT32" i="8"/>
  <c r="AT28" i="8"/>
  <c r="AT20" i="8"/>
  <c r="AT36" i="8"/>
  <c r="AT8" i="8"/>
  <c r="AR772" i="8"/>
  <c r="AR405" i="8"/>
  <c r="AR768" i="8"/>
  <c r="AR236" i="8"/>
  <c r="AR433" i="8"/>
  <c r="AR380" i="8"/>
  <c r="AR337" i="8"/>
  <c r="AR1212" i="8"/>
  <c r="AR1080" i="8"/>
  <c r="AU1080" i="8" s="1"/>
  <c r="AR1068" i="8"/>
  <c r="AR976" i="8"/>
  <c r="AR330" i="8"/>
  <c r="AR540" i="8"/>
  <c r="AU246" i="8"/>
  <c r="AR487" i="8"/>
  <c r="AR771" i="8"/>
  <c r="AR118" i="8"/>
  <c r="AR226" i="8"/>
  <c r="AU226" i="8" s="1"/>
  <c r="AR1047" i="8"/>
  <c r="AU1047" i="8" s="1"/>
  <c r="AR991" i="8"/>
  <c r="AR939" i="8"/>
  <c r="AU939" i="8" s="1"/>
  <c r="AR541" i="8"/>
  <c r="AR810" i="8"/>
  <c r="AR699" i="8"/>
  <c r="AU699" i="8" s="1"/>
  <c r="AR664" i="8"/>
  <c r="AU664" i="8" s="1"/>
  <c r="AR315" i="8"/>
  <c r="AU315" i="8" s="1"/>
  <c r="AU222" i="8"/>
  <c r="AU117" i="8"/>
  <c r="AR1138" i="8"/>
  <c r="AR1082" i="8"/>
  <c r="AR1010" i="8"/>
  <c r="AU1010" i="8" s="1"/>
  <c r="AR946" i="8"/>
  <c r="AR797" i="8"/>
  <c r="AU1217" i="8"/>
  <c r="AT1190" i="8"/>
  <c r="AT819" i="8"/>
  <c r="AT1118" i="8"/>
  <c r="AT1054" i="8"/>
  <c r="AT1030" i="8"/>
  <c r="AT998" i="8"/>
  <c r="AT990" i="8"/>
  <c r="AT838" i="8"/>
  <c r="AT830" i="8"/>
  <c r="AT806" i="8"/>
  <c r="AT798" i="8"/>
  <c r="AT774" i="8"/>
  <c r="AT766" i="8"/>
  <c r="AT742" i="8"/>
  <c r="AT734" i="8"/>
  <c r="AT710" i="8"/>
  <c r="AT702" i="8"/>
  <c r="AT678" i="8"/>
  <c r="AT670" i="8"/>
  <c r="AT646" i="8"/>
  <c r="AT638" i="8"/>
  <c r="AT614" i="8"/>
  <c r="AT606" i="8"/>
  <c r="AT1094" i="8"/>
  <c r="AT1222" i="8"/>
  <c r="AT1158" i="8"/>
  <c r="AT1126" i="8"/>
  <c r="AT1086" i="8"/>
  <c r="AT1062" i="8"/>
  <c r="AT1022" i="8"/>
  <c r="AT966" i="8"/>
  <c r="AT958" i="8"/>
  <c r="AT934" i="8"/>
  <c r="AT926" i="8"/>
  <c r="AT902" i="8"/>
  <c r="AT894" i="8"/>
  <c r="AT870" i="8"/>
  <c r="AT862" i="8"/>
  <c r="AU989" i="8"/>
  <c r="AU865" i="8"/>
  <c r="AU801" i="8"/>
  <c r="AU741" i="8"/>
  <c r="AU468" i="8"/>
  <c r="AU114" i="8"/>
  <c r="AU1002" i="8"/>
  <c r="AU882" i="8"/>
  <c r="AU804" i="8"/>
  <c r="AU534" i="8"/>
  <c r="AU300" i="8"/>
  <c r="AU583" i="8"/>
  <c r="AU1018" i="8"/>
  <c r="AU42" i="8"/>
  <c r="AU822" i="8"/>
  <c r="AU879" i="8"/>
  <c r="AU1109" i="8"/>
  <c r="AU1180" i="8"/>
  <c r="AU936" i="8"/>
  <c r="AU105" i="8"/>
  <c r="AU761" i="8"/>
  <c r="AU953" i="8"/>
  <c r="AU401" i="8"/>
  <c r="AU908" i="8"/>
  <c r="AU384" i="8"/>
  <c r="AU453" i="8"/>
  <c r="AU359" i="8"/>
  <c r="AU129" i="8"/>
  <c r="AU590" i="8"/>
  <c r="AU1174" i="8"/>
  <c r="AU1130" i="8"/>
  <c r="AU1126" i="8"/>
  <c r="AU1122" i="8"/>
  <c r="AU1110" i="8"/>
  <c r="AU1228" i="8"/>
  <c r="AU1220" i="8"/>
  <c r="AU1204" i="8"/>
  <c r="AU1226" i="8"/>
  <c r="AU1218" i="8"/>
  <c r="AU1198" i="8"/>
  <c r="AU1154" i="8"/>
  <c r="AU1078" i="8"/>
  <c r="AU1042" i="8"/>
  <c r="AU1026" i="8"/>
  <c r="AU1223" i="8"/>
  <c r="AU1194" i="8"/>
  <c r="AU1170" i="8"/>
  <c r="AU1114" i="8"/>
  <c r="AU1050" i="8"/>
  <c r="AU1046" i="8"/>
  <c r="AU1221" i="8"/>
  <c r="AU1205" i="8"/>
  <c r="AU52" i="8"/>
  <c r="AU84" i="8"/>
  <c r="AU99" i="8"/>
  <c r="AU35" i="8"/>
  <c r="AU75" i="8"/>
  <c r="AU150" i="8"/>
  <c r="AU121" i="8"/>
  <c r="AU175" i="8"/>
  <c r="AU628" i="8"/>
  <c r="AU535" i="8"/>
  <c r="AU240" i="8"/>
  <c r="AU728" i="8"/>
  <c r="AU122" i="8"/>
  <c r="AU71" i="8"/>
  <c r="AU378" i="8"/>
  <c r="AU372" i="8"/>
  <c r="AU179" i="8"/>
  <c r="AU30" i="8"/>
  <c r="AU342" i="8"/>
  <c r="AU364" i="8"/>
  <c r="AU824" i="8"/>
  <c r="AU58" i="8"/>
  <c r="AU819" i="8"/>
  <c r="AU60" i="8"/>
  <c r="AU68" i="8"/>
  <c r="AU205" i="8"/>
  <c r="AU548" i="8"/>
  <c r="AU633" i="8"/>
  <c r="AU595" i="8"/>
  <c r="AU676" i="8"/>
  <c r="AU760" i="8"/>
  <c r="AU383" i="8"/>
  <c r="AU955" i="8"/>
  <c r="AU39" i="8"/>
  <c r="AU149" i="8"/>
  <c r="AU154" i="8"/>
  <c r="AU113" i="8"/>
  <c r="AU250" i="8"/>
  <c r="AU391" i="8"/>
  <c r="AU493" i="8"/>
  <c r="AU695" i="8"/>
  <c r="AU2" i="8"/>
  <c r="AU245" i="8"/>
  <c r="AU74" i="8"/>
  <c r="AU147" i="8"/>
  <c r="AU317" i="8"/>
  <c r="AU251" i="8"/>
  <c r="AU255" i="8"/>
  <c r="AU549" i="8"/>
  <c r="AU266" i="8"/>
  <c r="AU642" i="8"/>
  <c r="AU220" i="8"/>
  <c r="AU758" i="8"/>
  <c r="AU808" i="8"/>
  <c r="AU781" i="8"/>
  <c r="AU792" i="8"/>
  <c r="AU1184" i="8"/>
  <c r="AU126" i="8"/>
  <c r="AU140" i="8"/>
  <c r="AU404" i="8"/>
  <c r="AU455" i="8"/>
  <c r="AU448" i="8"/>
  <c r="AU1057" i="8"/>
  <c r="AU19" i="8"/>
  <c r="AU293" i="8"/>
  <c r="AU170" i="8"/>
  <c r="AU489" i="8"/>
  <c r="AU462" i="8"/>
  <c r="AU97" i="8"/>
  <c r="AU85" i="8"/>
  <c r="AU66" i="8"/>
  <c r="AU109" i="8"/>
  <c r="AU119" i="8"/>
  <c r="AU50" i="8"/>
  <c r="AU157" i="8"/>
  <c r="AU40" i="8"/>
  <c r="AU89" i="8"/>
  <c r="AU38" i="8"/>
  <c r="AU198" i="8"/>
  <c r="AU64" i="8"/>
  <c r="AU93" i="8"/>
  <c r="AU196" i="8"/>
  <c r="AU201" i="8"/>
  <c r="AU211" i="8"/>
  <c r="AU72" i="8"/>
  <c r="AU168" i="8"/>
  <c r="AU141" i="8"/>
  <c r="AU237" i="8"/>
  <c r="AU252" i="8"/>
  <c r="AU158" i="8"/>
  <c r="AU193" i="8"/>
  <c r="AU199" i="8"/>
  <c r="AU212" i="8"/>
  <c r="AU331" i="8"/>
  <c r="AU319" i="8"/>
  <c r="AU181" i="8"/>
  <c r="AU169" i="8"/>
  <c r="AU370" i="8"/>
  <c r="AU382" i="8"/>
  <c r="AU395" i="8"/>
  <c r="AU418" i="8"/>
  <c r="AU253" i="8"/>
  <c r="AU436" i="8"/>
  <c r="AU445" i="8"/>
  <c r="AU451" i="8"/>
  <c r="AU464" i="8"/>
  <c r="AU465" i="8"/>
  <c r="AU474" i="8"/>
  <c r="AU492" i="8"/>
  <c r="AU483" i="8"/>
  <c r="AU160" i="8"/>
  <c r="AU106" i="8"/>
  <c r="AU393" i="8"/>
  <c r="AU305" i="8"/>
  <c r="AU546" i="8"/>
  <c r="AU551" i="8"/>
  <c r="AU530" i="8"/>
  <c r="AU585" i="8"/>
  <c r="AU587" i="8"/>
  <c r="AU134" i="8"/>
  <c r="AU593" i="8"/>
  <c r="AU449" i="8"/>
  <c r="AU615" i="8"/>
  <c r="AU622" i="8"/>
  <c r="AU463" i="8"/>
  <c r="AU588" i="8"/>
  <c r="AU441" i="8"/>
  <c r="AU621" i="8"/>
  <c r="AU626" i="8"/>
  <c r="AU496" i="8"/>
  <c r="AU537" i="8"/>
  <c r="AU647" i="8"/>
  <c r="AU421" i="8"/>
  <c r="AU538" i="8"/>
  <c r="AU674" i="8"/>
  <c r="AU644" i="8"/>
  <c r="AU631" i="8"/>
  <c r="AU531" i="8"/>
  <c r="AU679" i="8"/>
  <c r="AU682" i="8"/>
  <c r="AU683" i="8"/>
  <c r="AU765" i="8"/>
  <c r="AU754" i="8"/>
  <c r="AU762" i="8"/>
  <c r="AU26" i="8"/>
  <c r="AU785" i="8"/>
  <c r="AU796" i="8"/>
  <c r="AU764" i="8"/>
  <c r="AU759" i="8"/>
  <c r="AU671" i="8"/>
  <c r="AU837" i="8"/>
  <c r="AU830" i="8"/>
  <c r="AU838" i="8"/>
  <c r="AU834" i="8"/>
  <c r="AU847" i="8"/>
  <c r="AU743" i="8"/>
  <c r="AU848" i="8"/>
  <c r="AU603" i="8"/>
  <c r="AU788" i="8"/>
  <c r="AU941" i="8"/>
  <c r="AU992" i="8"/>
  <c r="AU1005" i="8"/>
  <c r="AU911" i="8"/>
  <c r="AU1007" i="8"/>
  <c r="AU1040" i="8"/>
  <c r="AU1071" i="8"/>
  <c r="AU924" i="8"/>
  <c r="AU1066" i="8"/>
  <c r="AU1036" i="8"/>
  <c r="AU1075" i="8"/>
  <c r="AU1072" i="8"/>
  <c r="AU912" i="8"/>
  <c r="AU1108" i="8"/>
  <c r="AU862" i="8"/>
  <c r="AU1004" i="8"/>
  <c r="AU949" i="8"/>
  <c r="AU1124" i="8"/>
  <c r="AU1113" i="8"/>
  <c r="AU1135" i="8"/>
  <c r="AU348" i="8"/>
  <c r="AU1151" i="8"/>
  <c r="AU1098" i="8"/>
  <c r="AU1183" i="8"/>
  <c r="AU1160" i="8"/>
  <c r="AU1162" i="8"/>
  <c r="AU1131" i="8"/>
  <c r="AU1192" i="8"/>
  <c r="AU1207" i="8"/>
  <c r="AU1125" i="8"/>
  <c r="AU1111" i="8"/>
  <c r="AU1148" i="8"/>
  <c r="AU1206" i="8"/>
  <c r="AU1199" i="8"/>
  <c r="AU76" i="8"/>
  <c r="AU80" i="8"/>
  <c r="AU269" i="8"/>
  <c r="AU188" i="8"/>
  <c r="AU302" i="8"/>
  <c r="AU11" i="8"/>
  <c r="AU369" i="8"/>
  <c r="AU426" i="8"/>
  <c r="AU428" i="8"/>
  <c r="AU457" i="8"/>
  <c r="AU544" i="8"/>
  <c r="AU555" i="8"/>
  <c r="AU573" i="8"/>
  <c r="AU561" i="8"/>
  <c r="AU495" i="8"/>
  <c r="AU669" i="8"/>
  <c r="AU568" i="8"/>
  <c r="AU795" i="8"/>
  <c r="AU777" i="8"/>
  <c r="AU910" i="8"/>
  <c r="AU905" i="8"/>
  <c r="AU894" i="8"/>
  <c r="AU889" i="8"/>
  <c r="AU979" i="8"/>
  <c r="AU1058" i="8"/>
  <c r="AU1064" i="8"/>
  <c r="AU776" i="8"/>
  <c r="AU1091" i="8"/>
  <c r="AU1092" i="8"/>
  <c r="AU1094" i="8"/>
  <c r="AU1106" i="8"/>
  <c r="AU1067" i="8"/>
  <c r="AU45" i="8"/>
  <c r="AU62" i="8"/>
  <c r="AU128" i="8"/>
  <c r="AU156" i="8"/>
  <c r="AU232" i="8"/>
  <c r="AU242" i="8"/>
  <c r="AU261" i="8"/>
  <c r="AU235" i="8"/>
  <c r="AU427" i="8"/>
  <c r="AU434" i="8"/>
  <c r="AU120" i="8"/>
  <c r="AU469" i="8"/>
  <c r="AU262" i="8"/>
  <c r="AU127" i="8"/>
  <c r="AU575" i="8"/>
  <c r="AU563" i="8"/>
  <c r="AU734" i="8"/>
  <c r="AU470" i="8"/>
  <c r="AU769" i="8"/>
  <c r="AU884" i="8"/>
  <c r="AU620" i="8"/>
  <c r="AU1030" i="8"/>
  <c r="AU1031" i="8"/>
  <c r="AU79" i="8"/>
  <c r="AU81" i="8"/>
  <c r="AU142" i="8"/>
  <c r="AU138" i="8"/>
  <c r="AU209" i="8"/>
  <c r="AU166" i="8"/>
  <c r="AU202" i="8"/>
  <c r="AU151" i="8"/>
  <c r="AU241" i="8"/>
  <c r="AU70" i="8"/>
  <c r="AU191" i="8"/>
  <c r="AU386" i="8"/>
  <c r="AU218" i="8"/>
  <c r="AU442" i="8"/>
  <c r="AU488" i="8"/>
  <c r="AU502" i="8"/>
  <c r="AU505" i="8"/>
  <c r="AU431" i="8"/>
  <c r="AU567" i="8"/>
  <c r="AU238" i="8"/>
  <c r="AU494" i="8"/>
  <c r="AU646" i="8"/>
  <c r="AU639" i="8"/>
  <c r="AU650" i="8"/>
  <c r="AU582" i="8"/>
  <c r="AU702" i="8"/>
  <c r="AU163" i="8"/>
  <c r="AU641" i="8"/>
  <c r="AU701" i="8"/>
  <c r="AU586" i="8"/>
  <c r="AU766" i="8"/>
  <c r="AU619" i="8"/>
  <c r="AU756" i="8"/>
  <c r="AU811" i="8"/>
  <c r="AU736" i="8"/>
  <c r="AU408" i="8"/>
  <c r="AU835" i="8"/>
  <c r="AU784" i="8"/>
  <c r="AU850" i="8"/>
  <c r="AU581" i="8"/>
  <c r="AU854" i="8"/>
  <c r="AU866" i="8"/>
  <c r="AU888" i="8"/>
  <c r="AU901" i="8"/>
  <c r="AU899" i="8"/>
  <c r="AU977" i="8"/>
  <c r="AU815" i="8"/>
  <c r="AU987" i="8"/>
  <c r="AU1034" i="8"/>
  <c r="AU580" i="8"/>
  <c r="AU925" i="8"/>
  <c r="AU855" i="8"/>
  <c r="AU1112" i="8"/>
  <c r="AU1115" i="8"/>
  <c r="AU1099" i="8"/>
  <c r="AU1153" i="8"/>
  <c r="AU1167" i="8"/>
  <c r="AU1185" i="8"/>
  <c r="AU849" i="8"/>
  <c r="AU1209" i="8"/>
  <c r="AU988" i="8"/>
  <c r="AU1215" i="8"/>
  <c r="AU65" i="8"/>
  <c r="AU51" i="8"/>
  <c r="AU63" i="8"/>
  <c r="AU291" i="8"/>
  <c r="AU132" i="8"/>
  <c r="AU328" i="8"/>
  <c r="AU417" i="8"/>
  <c r="AU131" i="8"/>
  <c r="AU422" i="8"/>
  <c r="AU439" i="8"/>
  <c r="AU475" i="8"/>
  <c r="AU446" i="8"/>
  <c r="AU518" i="8"/>
  <c r="AU612" i="8"/>
  <c r="AU511" i="8"/>
  <c r="AU614" i="8"/>
  <c r="AU591" i="8"/>
  <c r="AU653" i="8"/>
  <c r="AU438" i="8"/>
  <c r="AU28" i="8"/>
  <c r="AU649" i="8"/>
  <c r="AU750" i="8"/>
  <c r="AU853" i="8"/>
  <c r="AU898" i="8"/>
  <c r="AU938" i="8"/>
  <c r="AU869" i="8"/>
  <c r="AU897" i="8"/>
  <c r="AU986" i="8"/>
  <c r="AU794" i="8"/>
  <c r="AU1017" i="8"/>
  <c r="AU579" i="8"/>
  <c r="AU887" i="8"/>
  <c r="AU892" i="8"/>
  <c r="AU1096" i="8"/>
  <c r="AU1107" i="8"/>
  <c r="AU1119" i="8"/>
  <c r="AU1121" i="8"/>
  <c r="AU1146" i="8"/>
  <c r="AU1142" i="8"/>
  <c r="AU1073" i="8"/>
  <c r="AU1086" i="8"/>
  <c r="AU1070" i="8"/>
  <c r="AU1123" i="8"/>
  <c r="AU1219" i="8"/>
  <c r="AU1032" i="8"/>
  <c r="AU155" i="8"/>
  <c r="AU14" i="8"/>
  <c r="AU296" i="8"/>
  <c r="AU322" i="8"/>
  <c r="AU381" i="8"/>
  <c r="AU396" i="8"/>
  <c r="AU454" i="8"/>
  <c r="AU605" i="8"/>
  <c r="AU611" i="8"/>
  <c r="AU634" i="8"/>
  <c r="AU640" i="8"/>
  <c r="AU687" i="8"/>
  <c r="AU654" i="8"/>
  <c r="AU692" i="8"/>
  <c r="AU710" i="8"/>
  <c r="AU722" i="8"/>
  <c r="AU721" i="8"/>
  <c r="AU739" i="8"/>
  <c r="AU652" i="8"/>
  <c r="AU490" i="8"/>
  <c r="AU753" i="8"/>
  <c r="AU757" i="8"/>
  <c r="AU727" i="8"/>
  <c r="AU403" i="8"/>
  <c r="AU852" i="8"/>
  <c r="AU903" i="8"/>
  <c r="AU709" i="8"/>
  <c r="AU839" i="8"/>
  <c r="AU3" i="8"/>
  <c r="AU951" i="8"/>
  <c r="AU1003" i="8"/>
  <c r="AU843" i="8"/>
  <c r="AU751" i="8"/>
  <c r="AU1029" i="8"/>
  <c r="AU1028" i="8"/>
  <c r="AU1087" i="8"/>
  <c r="AU907" i="8"/>
  <c r="AU1161" i="8"/>
  <c r="AU1178" i="8"/>
  <c r="AU1210" i="8"/>
  <c r="AU1172" i="8"/>
  <c r="AU790" i="8"/>
  <c r="AU354" i="8"/>
  <c r="AU355" i="8"/>
  <c r="AU596" i="8"/>
  <c r="AU735" i="8"/>
  <c r="AU553" i="8"/>
  <c r="AU809" i="8"/>
  <c r="AU486" i="8"/>
  <c r="AU820" i="8"/>
  <c r="AU823" i="8"/>
  <c r="AU1077" i="8"/>
  <c r="AU517" i="8"/>
  <c r="AU208" i="8"/>
  <c r="AU1060" i="8"/>
  <c r="AU423" i="8"/>
  <c r="AU800" i="8"/>
  <c r="AU69" i="8"/>
  <c r="AU508" i="8"/>
  <c r="AU594" i="8" l="1"/>
  <c r="AU516" i="8"/>
  <c r="AU118" i="8"/>
  <c r="AU1211" i="8"/>
  <c r="AU159" i="8"/>
  <c r="AU672" i="8"/>
  <c r="AU877" i="8"/>
  <c r="AU926" i="8"/>
  <c r="AU1169" i="8"/>
  <c r="AU525" i="8"/>
  <c r="AU447" i="8"/>
  <c r="AU1089" i="8"/>
  <c r="AU10" i="8"/>
  <c r="AU450" i="8"/>
  <c r="AU1182" i="8"/>
  <c r="AU1222" i="8"/>
  <c r="AU472" i="8"/>
  <c r="AU552" i="8"/>
  <c r="AU411" i="8"/>
  <c r="AU944" i="8"/>
  <c r="AU841" i="8"/>
  <c r="AU1043" i="8"/>
  <c r="AU724" i="8"/>
  <c r="AU1021" i="8"/>
  <c r="AU510" i="8"/>
  <c r="AU124" i="8"/>
  <c r="AU330" i="8"/>
  <c r="AU104" i="8"/>
  <c r="AU15" i="8"/>
  <c r="AU1015" i="8"/>
  <c r="AU1059" i="8"/>
  <c r="AU868" i="8"/>
  <c r="AU858" i="8"/>
  <c r="AU927" i="8"/>
  <c r="AU186" i="8"/>
  <c r="AU440" i="8"/>
  <c r="AU540" i="8"/>
  <c r="AU522" i="8"/>
  <c r="AU325" i="8"/>
  <c r="AU110" i="8"/>
  <c r="AU420" i="8"/>
  <c r="AU880" i="8"/>
  <c r="AU8" i="8"/>
  <c r="AU733" i="8"/>
  <c r="AU1069" i="8"/>
  <c r="AU786" i="8"/>
  <c r="AU982" i="8"/>
  <c r="AU112" i="8"/>
  <c r="AU708" i="8"/>
  <c r="AU617" i="8"/>
  <c r="AU473" i="8"/>
  <c r="AU219" i="8"/>
  <c r="AU1016" i="8"/>
  <c r="AU515" i="8"/>
  <c r="AU1014" i="8"/>
  <c r="AU1171" i="8"/>
  <c r="AU1216" i="8"/>
  <c r="AU1062" i="8"/>
  <c r="AU1134" i="8"/>
  <c r="AU802" i="8"/>
  <c r="AU872" i="8"/>
  <c r="AU991" i="8"/>
  <c r="AU498" i="8"/>
  <c r="AU524" i="8"/>
  <c r="AU46" i="8"/>
  <c r="AU329" i="8"/>
  <c r="AU20" i="8"/>
  <c r="AU187" i="8"/>
  <c r="AU507" i="8"/>
  <c r="AU643" i="8"/>
  <c r="AU406" i="8"/>
  <c r="AU139" i="8"/>
  <c r="AU48" i="8"/>
  <c r="AU678" i="8"/>
  <c r="AU6" i="8"/>
  <c r="AU990" i="8"/>
  <c r="AU173" i="8"/>
  <c r="AU946" i="8"/>
  <c r="AU890" i="8"/>
  <c r="AU111" i="8"/>
  <c r="AU352" i="8"/>
  <c r="AU748" i="8"/>
  <c r="AU231" i="8"/>
  <c r="AU337" i="8"/>
  <c r="AU1090" i="8"/>
  <c r="AU768" i="8"/>
  <c r="AU405" i="8"/>
  <c r="AU1074" i="8"/>
  <c r="AU392" i="8"/>
  <c r="AU1150" i="8"/>
  <c r="AU1186" i="8"/>
  <c r="AU215" i="8"/>
  <c r="AU771" i="8"/>
  <c r="AU5" i="8"/>
  <c r="AU506" i="8"/>
  <c r="AU174" i="8"/>
  <c r="AU1055" i="8"/>
  <c r="AU876" i="8"/>
  <c r="AU115" i="8"/>
  <c r="AU560" i="8"/>
  <c r="AU353" i="8"/>
  <c r="AU798" i="8"/>
  <c r="AU1176" i="8"/>
  <c r="AU805" i="8"/>
  <c r="AU1006" i="8"/>
  <c r="AU476" i="8"/>
  <c r="AU725" i="8"/>
  <c r="AU874" i="8"/>
  <c r="AU1193" i="8"/>
  <c r="AU574" i="8"/>
  <c r="AU873" i="8"/>
  <c r="AU718" i="8"/>
  <c r="AU444" i="8"/>
  <c r="AU1190" i="8"/>
  <c r="AU415" i="8"/>
  <c r="AU740" i="8"/>
  <c r="AU148" i="8"/>
  <c r="AU349" i="8"/>
  <c r="AU47" i="8"/>
  <c r="AU1019" i="8"/>
  <c r="AU723" i="8"/>
  <c r="AU797" i="8"/>
  <c r="AU564" i="8"/>
  <c r="AU933" i="8"/>
  <c r="AU867" i="8"/>
  <c r="AU23" i="8"/>
  <c r="AU726" i="8"/>
  <c r="AU1105" i="8"/>
  <c r="AU557" i="8"/>
  <c r="AU1020" i="8"/>
  <c r="AU380" i="8"/>
  <c r="AU16" i="8"/>
  <c r="AU185" i="8"/>
  <c r="AU433" i="8"/>
  <c r="AU1082" i="8"/>
  <c r="AU717" i="8"/>
  <c r="AU956" i="8"/>
  <c r="AU716" i="8"/>
  <c r="AU948" i="8"/>
  <c r="AU152" i="8"/>
  <c r="AU677" i="8"/>
  <c r="AU663" i="8"/>
  <c r="AU320" i="8"/>
  <c r="AU265" i="8"/>
  <c r="AU915" i="8"/>
  <c r="AU91" i="8"/>
  <c r="AU700" i="8"/>
  <c r="AU21" i="8"/>
  <c r="AU816" i="8"/>
  <c r="AU373" i="8"/>
  <c r="AU277" i="8"/>
  <c r="AU1038" i="8"/>
  <c r="AU1013" i="8"/>
  <c r="AU1143" i="8"/>
  <c r="AU746" i="8"/>
  <c r="AU881" i="8"/>
  <c r="AU598" i="8"/>
  <c r="AU851" i="8"/>
  <c r="AU323" i="8"/>
  <c r="AU684" i="8"/>
  <c r="AU216" i="8"/>
  <c r="AU509" i="8"/>
  <c r="AU234" i="8"/>
  <c r="AU399" i="8"/>
  <c r="AU394" i="8"/>
  <c r="AU662" i="8"/>
  <c r="AU321" i="8"/>
  <c r="AU95" i="8"/>
  <c r="AU259" i="8"/>
  <c r="AU1117" i="8"/>
  <c r="AU1196" i="8"/>
  <c r="AU214" i="8"/>
  <c r="AU101" i="8"/>
  <c r="AU1158" i="8"/>
  <c r="AU1056" i="8"/>
  <c r="AU1137" i="8"/>
  <c r="AU204" i="8"/>
  <c r="AU1195" i="8"/>
  <c r="AU871" i="8"/>
  <c r="AU1120" i="8"/>
  <c r="AU236" i="8"/>
  <c r="AU810" i="8"/>
  <c r="AU799" i="8"/>
  <c r="AU239" i="8"/>
  <c r="AU487" i="8"/>
  <c r="AU144" i="8"/>
  <c r="AU1054" i="8"/>
  <c r="AU1225" i="8"/>
  <c r="AU260" i="8"/>
  <c r="AU1179" i="8"/>
  <c r="AU1023" i="8"/>
  <c r="AU1035" i="8"/>
  <c r="AU429" i="8"/>
  <c r="AU836" i="8"/>
  <c r="AU599" i="8"/>
  <c r="AU600" i="8"/>
  <c r="AU533" i="8"/>
  <c r="AU430" i="8"/>
  <c r="AU78" i="8"/>
  <c r="AU1063" i="8"/>
  <c r="AU613" i="8"/>
  <c r="AU900" i="8"/>
  <c r="AU456" i="8"/>
  <c r="AU829" i="8"/>
  <c r="AU32" i="8"/>
  <c r="AU1203" i="8"/>
  <c r="AU25" i="8"/>
  <c r="AU532" i="8"/>
  <c r="AU34" i="8"/>
  <c r="AU360" i="8"/>
  <c r="AU616" i="8"/>
  <c r="AU1208" i="8"/>
  <c r="AU604" i="8"/>
  <c r="AU1197" i="8"/>
  <c r="AU859" i="8"/>
  <c r="AU481" i="8"/>
  <c r="AU928" i="8"/>
  <c r="AU706" i="8"/>
  <c r="AU477" i="8"/>
  <c r="AU742" i="8"/>
  <c r="AU1147" i="8"/>
  <c r="AU578" i="8"/>
  <c r="AU875" i="8"/>
  <c r="AU77" i="8"/>
  <c r="AU651" i="8"/>
  <c r="AU461" i="8"/>
  <c r="AU1061" i="8"/>
  <c r="AU256" i="8"/>
  <c r="AU541" i="8"/>
  <c r="AU1201" i="8"/>
  <c r="AU914" i="8"/>
  <c r="AU1177" i="8"/>
  <c r="AU950" i="8"/>
  <c r="AU1022" i="8"/>
  <c r="AU1102" i="8"/>
  <c r="AU775" i="8"/>
  <c r="AU832" i="8"/>
  <c r="AU43" i="8"/>
  <c r="AU675" i="8"/>
  <c r="AU707" i="8"/>
  <c r="AU1214" i="8"/>
  <c r="AU818" i="8"/>
  <c r="AU41" i="8"/>
  <c r="AU4" i="8"/>
  <c r="AU648" i="8"/>
  <c r="AU1138" i="8"/>
  <c r="AU514" i="8"/>
  <c r="AU610" i="8"/>
  <c r="AU299" i="8"/>
  <c r="AU520" i="8"/>
  <c r="AU1187" i="8"/>
  <c r="AU182" i="8"/>
  <c r="AU499" i="8"/>
  <c r="AU73" i="8"/>
  <c r="AU1012" i="8"/>
  <c r="AU870" i="8"/>
  <c r="AU419" i="8"/>
  <c r="AU755" i="8"/>
  <c r="AU172" i="8"/>
  <c r="AU36" i="8"/>
  <c r="AU471" i="8"/>
  <c r="AU1166" i="8"/>
  <c r="AU673" i="8"/>
  <c r="AU371" i="8"/>
  <c r="AU976" i="8"/>
  <c r="AU390" i="8"/>
  <c r="AU1200" i="8"/>
  <c r="AU1128" i="8"/>
  <c r="AU1068" i="8"/>
  <c r="AU96" i="8"/>
  <c r="AU793" i="8"/>
  <c r="AU1025" i="8"/>
  <c r="AU1095" i="8"/>
  <c r="AU332" i="8"/>
  <c r="AU720" i="8"/>
  <c r="AU1144" i="8"/>
  <c r="AU772" i="8"/>
  <c r="AU1065" i="8"/>
  <c r="AU130" i="8"/>
  <c r="AU1157" i="8"/>
  <c r="AU1212" i="8"/>
  <c r="AU878" i="8"/>
  <c r="AU1224" i="8"/>
  <c r="AU904" i="8"/>
  <c r="AU577" i="8"/>
  <c r="AU478" i="8"/>
  <c r="AU975" i="8"/>
  <c r="AU752" i="8"/>
  <c r="AU1136" i="8"/>
  <c r="AU698" i="8"/>
  <c r="AU893" i="8"/>
  <c r="AU44" i="8"/>
  <c r="AU416" i="8"/>
  <c r="AU1188" i="8"/>
  <c r="AU17" i="8"/>
  <c r="AU407" i="8"/>
  <c r="AU171" i="8"/>
  <c r="AU703" i="8"/>
  <c r="AU791" i="8"/>
  <c r="AU697" i="8"/>
  <c r="AU94" i="8"/>
  <c r="AU550" i="8"/>
  <c r="AU714" i="8"/>
  <c r="AU249" i="8"/>
  <c r="AU1083" i="8"/>
  <c r="AU146" i="8"/>
  <c r="AU891" i="8"/>
  <c r="AU27" i="8"/>
  <c r="AU24" i="8"/>
  <c r="AU1213" i="8"/>
  <c r="AU576" i="8"/>
  <c r="AU693" i="8"/>
  <c r="AU102" i="8"/>
  <c r="AU254" i="8"/>
  <c r="AU618" i="8"/>
  <c r="AU512" i="8"/>
  <c r="AU929" i="8"/>
  <c r="AU860" i="8"/>
  <c r="AU435" i="8"/>
  <c r="AU711" i="8"/>
  <c r="AU326" i="8"/>
  <c r="AU840" i="8"/>
  <c r="AU545" i="8"/>
  <c r="AU53" i="8"/>
  <c r="AU365" i="8"/>
  <c r="AU934" i="8"/>
  <c r="AU681" i="8"/>
  <c r="AU491" i="8"/>
  <c r="AU1001" i="8"/>
  <c r="AU258" i="8"/>
  <c r="AU737" i="8"/>
  <c r="AU1118" i="8"/>
  <c r="AU29" i="8"/>
  <c r="AU1145" i="8"/>
  <c r="AU1202" i="8"/>
  <c r="AU389" i="8"/>
  <c r="AU1165" i="8"/>
  <c r="AU923" i="8"/>
  <c r="AU712" i="8"/>
  <c r="AU1041" i="8"/>
  <c r="AU1132" i="8"/>
  <c r="AU379" i="8"/>
  <c r="AU896" i="8"/>
  <c r="AU536" i="8"/>
  <c r="AU729" i="8"/>
  <c r="AU559" i="8"/>
  <c r="AU482" i="8"/>
  <c r="AU526" i="8"/>
  <c r="AU630" i="8"/>
  <c r="AU452" i="8"/>
  <c r="AU324" i="8"/>
  <c r="AU385" i="8"/>
  <c r="AU244" i="8"/>
  <c r="AU165" i="8"/>
  <c r="AL1228" i="8" l="1"/>
  <c r="AK1228" i="8"/>
  <c r="AO1228" i="8"/>
  <c r="AN1228" i="8"/>
  <c r="AM1228" i="8"/>
  <c r="AK1227" i="8"/>
  <c r="AO1227" i="8"/>
  <c r="AN1227" i="8"/>
  <c r="AM1227" i="8"/>
  <c r="AL1227" i="8"/>
  <c r="AN1226" i="8"/>
  <c r="AK1226" i="8"/>
  <c r="AO1226" i="8"/>
  <c r="AM1226" i="8"/>
  <c r="AL1226" i="8"/>
  <c r="AK1225" i="8"/>
  <c r="AO1225" i="8"/>
  <c r="AN1225" i="8"/>
  <c r="AM1225" i="8"/>
  <c r="AL1225" i="8"/>
  <c r="AL1224" i="8"/>
  <c r="AK1224" i="8"/>
  <c r="AO1224" i="8"/>
  <c r="AN1224" i="8"/>
  <c r="AM1224" i="8"/>
  <c r="AK1223" i="8"/>
  <c r="AO1223" i="8"/>
  <c r="AN1223" i="8"/>
  <c r="AM1223" i="8"/>
  <c r="AL1223" i="8"/>
  <c r="AN1222" i="8"/>
  <c r="AK1222" i="8"/>
  <c r="AO1222" i="8"/>
  <c r="AM1222" i="8"/>
  <c r="AL1222" i="8"/>
  <c r="AK1221" i="8"/>
  <c r="AO1221" i="8"/>
  <c r="AN1221" i="8"/>
  <c r="AM1221" i="8"/>
  <c r="AL1221" i="8"/>
  <c r="AL1220" i="8"/>
  <c r="AK1220" i="8"/>
  <c r="AO1220" i="8"/>
  <c r="AN1220" i="8"/>
  <c r="AM1220" i="8"/>
  <c r="AK1219" i="8"/>
  <c r="AV1219" i="8" s="1"/>
  <c r="AO1219" i="8"/>
  <c r="AN1219" i="8"/>
  <c r="AM1219" i="8"/>
  <c r="AL1219" i="8"/>
  <c r="AN1218" i="8"/>
  <c r="AK1218" i="8"/>
  <c r="AO1218" i="8"/>
  <c r="AM1218" i="8"/>
  <c r="AL1218" i="8"/>
  <c r="AK1217" i="8"/>
  <c r="AO1217" i="8"/>
  <c r="AN1217" i="8"/>
  <c r="AM1217" i="8"/>
  <c r="AL1217" i="8"/>
  <c r="AL1216" i="8"/>
  <c r="AK1216" i="8"/>
  <c r="AV1216" i="8" s="1"/>
  <c r="AO1216" i="8"/>
  <c r="AN1216" i="8"/>
  <c r="AM1216" i="8"/>
  <c r="AK1215" i="8"/>
  <c r="AO1215" i="8"/>
  <c r="AN1215" i="8"/>
  <c r="AM1215" i="8"/>
  <c r="AL1215" i="8"/>
  <c r="AN1214" i="8"/>
  <c r="AK1214" i="8"/>
  <c r="AV1214" i="8" s="1"/>
  <c r="AO1214" i="8"/>
  <c r="AM1214" i="8"/>
  <c r="AL1214" i="8"/>
  <c r="AO1213" i="8"/>
  <c r="AK1213" i="8"/>
  <c r="AN1213" i="8"/>
  <c r="AM1213" i="8"/>
  <c r="AL1213" i="8"/>
  <c r="AL1212" i="8"/>
  <c r="AK1212" i="8"/>
  <c r="AO1212" i="8"/>
  <c r="AN1212" i="8"/>
  <c r="AM1212" i="8"/>
  <c r="AO824" i="8"/>
  <c r="AK824" i="8"/>
  <c r="AN824" i="8"/>
  <c r="AM824" i="8"/>
  <c r="AL824" i="8"/>
  <c r="AL1210" i="8"/>
  <c r="AK1210" i="8"/>
  <c r="AV1210" i="8" s="1"/>
  <c r="AO1210" i="8"/>
  <c r="AN1210" i="8"/>
  <c r="AM1210" i="8"/>
  <c r="AO1209" i="8"/>
  <c r="AK1209" i="8"/>
  <c r="AV1209" i="8" s="1"/>
  <c r="AN1209" i="8"/>
  <c r="AM1209" i="8"/>
  <c r="AL1209" i="8"/>
  <c r="AL1208" i="8"/>
  <c r="AK1208" i="8"/>
  <c r="AV1208" i="8" s="1"/>
  <c r="AO1208" i="8"/>
  <c r="AN1208" i="8"/>
  <c r="AM1208" i="8"/>
  <c r="AO1207" i="8"/>
  <c r="AK1207" i="8"/>
  <c r="AV1207" i="8" s="1"/>
  <c r="AN1207" i="8"/>
  <c r="AM1207" i="8"/>
  <c r="AL1207" i="8"/>
  <c r="AL1206" i="8"/>
  <c r="AK1206" i="8"/>
  <c r="AV1206" i="8" s="1"/>
  <c r="AO1206" i="8"/>
  <c r="AN1206" i="8"/>
  <c r="AM1206" i="8"/>
  <c r="AO1205" i="8"/>
  <c r="AK1205" i="8"/>
  <c r="AN1205" i="8"/>
  <c r="AM1205" i="8"/>
  <c r="AL1205" i="8"/>
  <c r="AL1204" i="8"/>
  <c r="AK1204" i="8"/>
  <c r="AO1204" i="8"/>
  <c r="AN1204" i="8"/>
  <c r="AM1204" i="8"/>
  <c r="AO1203" i="8"/>
  <c r="AK1203" i="8"/>
  <c r="AN1203" i="8"/>
  <c r="AM1203" i="8"/>
  <c r="AL1203" i="8"/>
  <c r="AL1202" i="8"/>
  <c r="AK1202" i="8"/>
  <c r="AV1202" i="8" s="1"/>
  <c r="AO1202" i="8"/>
  <c r="AN1202" i="8"/>
  <c r="AM1202" i="8"/>
  <c r="AO1201" i="8"/>
  <c r="AK1201" i="8"/>
  <c r="AV1201" i="8" s="1"/>
  <c r="AN1201" i="8"/>
  <c r="AM1201" i="8"/>
  <c r="AL1201" i="8"/>
  <c r="AL823" i="8"/>
  <c r="AK823" i="8"/>
  <c r="AO823" i="8"/>
  <c r="AN823" i="8"/>
  <c r="AM823" i="8"/>
  <c r="AO1199" i="8"/>
  <c r="AK1199" i="8"/>
  <c r="AN1199" i="8"/>
  <c r="AM1199" i="8"/>
  <c r="AL1199" i="8"/>
  <c r="AL1198" i="8"/>
  <c r="AK1198" i="8"/>
  <c r="AO1198" i="8"/>
  <c r="AN1198" i="8"/>
  <c r="AM1198" i="8"/>
  <c r="AO1197" i="8"/>
  <c r="AK1197" i="8"/>
  <c r="AV1197" i="8" s="1"/>
  <c r="AN1197" i="8"/>
  <c r="AM1197" i="8"/>
  <c r="AL1197" i="8"/>
  <c r="AL1196" i="8"/>
  <c r="AK1196" i="8"/>
  <c r="AV1196" i="8" s="1"/>
  <c r="AO1196" i="8"/>
  <c r="AN1196" i="8"/>
  <c r="AM1196" i="8"/>
  <c r="AO820" i="8"/>
  <c r="AK820" i="8"/>
  <c r="AN820" i="8"/>
  <c r="AM820" i="8"/>
  <c r="AL820" i="8"/>
  <c r="AL1194" i="8"/>
  <c r="AK1194" i="8"/>
  <c r="AV1194" i="8" s="1"/>
  <c r="AO1194" i="8"/>
  <c r="AN1194" i="8"/>
  <c r="AM1194" i="8"/>
  <c r="AO1193" i="8"/>
  <c r="AK1193" i="8"/>
  <c r="AV1193" i="8" s="1"/>
  <c r="AN1193" i="8"/>
  <c r="AM1193" i="8"/>
  <c r="AL1193" i="8"/>
  <c r="AL1192" i="8"/>
  <c r="AK1192" i="8"/>
  <c r="AV1192" i="8" s="1"/>
  <c r="AO1192" i="8"/>
  <c r="AN1192" i="8"/>
  <c r="AM1192" i="8"/>
  <c r="AO1191" i="8"/>
  <c r="AK1191" i="8"/>
  <c r="AN1191" i="8"/>
  <c r="AM1191" i="8"/>
  <c r="AL1191" i="8"/>
  <c r="AL1190" i="8"/>
  <c r="AK1190" i="8"/>
  <c r="AV1190" i="8" s="1"/>
  <c r="AO1190" i="8"/>
  <c r="AN1190" i="8"/>
  <c r="AM1190" i="8"/>
  <c r="AO1189" i="8"/>
  <c r="AK1189" i="8"/>
  <c r="AN1189" i="8"/>
  <c r="AM1189" i="8"/>
  <c r="AL1189" i="8"/>
  <c r="AL1188" i="8"/>
  <c r="AK1188" i="8"/>
  <c r="AV1188" i="8" s="1"/>
  <c r="AO1188" i="8"/>
  <c r="AN1188" i="8"/>
  <c r="AM1188" i="8"/>
  <c r="AO1187" i="8"/>
  <c r="AK1187" i="8"/>
  <c r="AV1187" i="8" s="1"/>
  <c r="AN1187" i="8"/>
  <c r="AM1187" i="8"/>
  <c r="AL1187" i="8"/>
  <c r="AL1186" i="8"/>
  <c r="AK1186" i="8"/>
  <c r="AO1186" i="8"/>
  <c r="AN1186" i="8"/>
  <c r="AM1186" i="8"/>
  <c r="AO1185" i="8"/>
  <c r="AK1185" i="8"/>
  <c r="AN1185" i="8"/>
  <c r="AM1185" i="8"/>
  <c r="AL1185" i="8"/>
  <c r="AL1184" i="8"/>
  <c r="AK1184" i="8"/>
  <c r="AV1184" i="8" s="1"/>
  <c r="AO1184" i="8"/>
  <c r="AN1184" i="8"/>
  <c r="AM1184" i="8"/>
  <c r="AO1183" i="8"/>
  <c r="AK1183" i="8"/>
  <c r="AV1183" i="8" s="1"/>
  <c r="AN1183" i="8"/>
  <c r="AM1183" i="8"/>
  <c r="AL1183" i="8"/>
  <c r="AL1182" i="8"/>
  <c r="AK1182" i="8"/>
  <c r="AV1182" i="8" s="1"/>
  <c r="AO1182" i="8"/>
  <c r="AN1182" i="8"/>
  <c r="AM1182" i="8"/>
  <c r="AO1181" i="8"/>
  <c r="AK1181" i="8"/>
  <c r="AN1181" i="8"/>
  <c r="AM1181" i="8"/>
  <c r="AL1181" i="8"/>
  <c r="AL1180" i="8"/>
  <c r="AK1180" i="8"/>
  <c r="AV1180" i="8" s="1"/>
  <c r="AO1180" i="8"/>
  <c r="AN1180" i="8"/>
  <c r="AM1180" i="8"/>
  <c r="AO1179" i="8"/>
  <c r="AK1179" i="8"/>
  <c r="AV1179" i="8" s="1"/>
  <c r="AN1179" i="8"/>
  <c r="AM1179" i="8"/>
  <c r="AL1179" i="8"/>
  <c r="AL1178" i="8"/>
  <c r="AK1178" i="8"/>
  <c r="AV1178" i="8" s="1"/>
  <c r="AO1178" i="8"/>
  <c r="AN1178" i="8"/>
  <c r="AM1178" i="8"/>
  <c r="AO1177" i="8"/>
  <c r="AK1177" i="8"/>
  <c r="AV1177" i="8" s="1"/>
  <c r="AN1177" i="8"/>
  <c r="AM1177" i="8"/>
  <c r="AL1177" i="8"/>
  <c r="AL1176" i="8"/>
  <c r="AK1176" i="8"/>
  <c r="AO1176" i="8"/>
  <c r="AN1176" i="8"/>
  <c r="AM1176" i="8"/>
  <c r="AO1175" i="8"/>
  <c r="AK1175" i="8"/>
  <c r="AN1175" i="8"/>
  <c r="AM1175" i="8"/>
  <c r="AL1175" i="8"/>
  <c r="AL1174" i="8"/>
  <c r="AK1174" i="8"/>
  <c r="AO1174" i="8"/>
  <c r="AN1174" i="8"/>
  <c r="AM1174" i="8"/>
  <c r="AO1173" i="8"/>
  <c r="AK1173" i="8"/>
  <c r="AN1173" i="8"/>
  <c r="AM1173" i="8"/>
  <c r="AL1173" i="8"/>
  <c r="AL1172" i="8"/>
  <c r="AK1172" i="8"/>
  <c r="AV1172" i="8" s="1"/>
  <c r="AO1172" i="8"/>
  <c r="AN1172" i="8"/>
  <c r="AM1172" i="8"/>
  <c r="AO1171" i="8"/>
  <c r="AK1171" i="8"/>
  <c r="AV1171" i="8" s="1"/>
  <c r="AN1171" i="8"/>
  <c r="AM1171" i="8"/>
  <c r="AL1171" i="8"/>
  <c r="AL1170" i="8"/>
  <c r="AK1170" i="8"/>
  <c r="AO1170" i="8"/>
  <c r="AN1170" i="8"/>
  <c r="AM1170" i="8"/>
  <c r="AO1169" i="8"/>
  <c r="AK1169" i="8"/>
  <c r="AN1169" i="8"/>
  <c r="AM1169" i="8"/>
  <c r="AL1169" i="8"/>
  <c r="AL1168" i="8"/>
  <c r="AK1168" i="8"/>
  <c r="AO1168" i="8"/>
  <c r="AN1168" i="8"/>
  <c r="AM1168" i="8"/>
  <c r="AO1167" i="8"/>
  <c r="AK1167" i="8"/>
  <c r="AV1167" i="8" s="1"/>
  <c r="AN1167" i="8"/>
  <c r="AM1167" i="8"/>
  <c r="AL1167" i="8"/>
  <c r="AL1166" i="8"/>
  <c r="AK1166" i="8"/>
  <c r="AO1166" i="8"/>
  <c r="AN1166" i="8"/>
  <c r="AM1166" i="8"/>
  <c r="AO1165" i="8"/>
  <c r="AK1165" i="8"/>
  <c r="AV1165" i="8" s="1"/>
  <c r="AN1165" i="8"/>
  <c r="AM1165" i="8"/>
  <c r="AL1165" i="8"/>
  <c r="AL1164" i="8"/>
  <c r="AK1164" i="8"/>
  <c r="AO1164" i="8"/>
  <c r="AN1164" i="8"/>
  <c r="AM1164" i="8"/>
  <c r="AO1163" i="8"/>
  <c r="AK1163" i="8"/>
  <c r="AN1163" i="8"/>
  <c r="AM1163" i="8"/>
  <c r="AL1163" i="8"/>
  <c r="AL1162" i="8"/>
  <c r="AK1162" i="8"/>
  <c r="AV1162" i="8" s="1"/>
  <c r="AO1162" i="8"/>
  <c r="AN1162" i="8"/>
  <c r="AM1162" i="8"/>
  <c r="AO1161" i="8"/>
  <c r="AK1161" i="8"/>
  <c r="AV1161" i="8" s="1"/>
  <c r="AN1161" i="8"/>
  <c r="AM1161" i="8"/>
  <c r="AL1161" i="8"/>
  <c r="AL1160" i="8"/>
  <c r="AK1160" i="8"/>
  <c r="AV1160" i="8" s="1"/>
  <c r="AO1160" i="8"/>
  <c r="AN1160" i="8"/>
  <c r="AM1160" i="8"/>
  <c r="AO1159" i="8"/>
  <c r="AK1159" i="8"/>
  <c r="AN1159" i="8"/>
  <c r="AM1159" i="8"/>
  <c r="AL1159" i="8"/>
  <c r="AL1158" i="8"/>
  <c r="AK1158" i="8"/>
  <c r="AV1158" i="8" s="1"/>
  <c r="AO1158" i="8"/>
  <c r="AN1158" i="8"/>
  <c r="AM1158" i="8"/>
  <c r="AO1157" i="8"/>
  <c r="AK1157" i="8"/>
  <c r="AV1157" i="8" s="1"/>
  <c r="AN1157" i="8"/>
  <c r="AM1157" i="8"/>
  <c r="AL1157" i="8"/>
  <c r="AL1156" i="8"/>
  <c r="AK1156" i="8"/>
  <c r="AO1156" i="8"/>
  <c r="AN1156" i="8"/>
  <c r="AM1156" i="8"/>
  <c r="AO1155" i="8"/>
  <c r="AK1155" i="8"/>
  <c r="AN1155" i="8"/>
  <c r="AM1155" i="8"/>
  <c r="AL1155" i="8"/>
  <c r="AL1154" i="8"/>
  <c r="AK1154" i="8"/>
  <c r="AO1154" i="8"/>
  <c r="AN1154" i="8"/>
  <c r="AM1154" i="8"/>
  <c r="AO1153" i="8"/>
  <c r="AK1153" i="8"/>
  <c r="AV1153" i="8" s="1"/>
  <c r="AN1153" i="8"/>
  <c r="AM1153" i="8"/>
  <c r="AL1153" i="8"/>
  <c r="AL1152" i="8"/>
  <c r="AK1152" i="8"/>
  <c r="AO1152" i="8"/>
  <c r="AN1152" i="8"/>
  <c r="AM1152" i="8"/>
  <c r="AO1151" i="8"/>
  <c r="AK1151" i="8"/>
  <c r="AN1151" i="8"/>
  <c r="AM1151" i="8"/>
  <c r="AL1151" i="8"/>
  <c r="AL819" i="8"/>
  <c r="AK819" i="8"/>
  <c r="AO819" i="8"/>
  <c r="AN819" i="8"/>
  <c r="AM819" i="8"/>
  <c r="AO1149" i="8"/>
  <c r="AK1149" i="8"/>
  <c r="AN1149" i="8"/>
  <c r="AM1149" i="8"/>
  <c r="AL1149" i="8"/>
  <c r="AL1148" i="8"/>
  <c r="AK1148" i="8"/>
  <c r="AV1148" i="8" s="1"/>
  <c r="AO1148" i="8"/>
  <c r="AN1148" i="8"/>
  <c r="AM1148" i="8"/>
  <c r="AO1147" i="8"/>
  <c r="AK1147" i="8"/>
  <c r="AV1147" i="8" s="1"/>
  <c r="AN1147" i="8"/>
  <c r="AM1147" i="8"/>
  <c r="AL1147" i="8"/>
  <c r="AL1146" i="8"/>
  <c r="AK1146" i="8"/>
  <c r="AV1146" i="8" s="1"/>
  <c r="AO1146" i="8"/>
  <c r="AN1146" i="8"/>
  <c r="AM1146" i="8"/>
  <c r="AO1145" i="8"/>
  <c r="AK1145" i="8"/>
  <c r="AV1145" i="8" s="1"/>
  <c r="AN1145" i="8"/>
  <c r="AM1145" i="8"/>
  <c r="AL1145" i="8"/>
  <c r="AK809" i="8"/>
  <c r="AO809" i="8"/>
  <c r="AN809" i="8"/>
  <c r="AM809" i="8"/>
  <c r="AL809" i="8"/>
  <c r="AK1143" i="8"/>
  <c r="AV1143" i="8" s="1"/>
  <c r="AO1143" i="8"/>
  <c r="AN1143" i="8"/>
  <c r="AM1143" i="8"/>
  <c r="AL1143" i="8"/>
  <c r="AK1142" i="8"/>
  <c r="AV1142" i="8" s="1"/>
  <c r="AO1142" i="8"/>
  <c r="AN1142" i="8"/>
  <c r="AM1142" i="8"/>
  <c r="AL1142" i="8"/>
  <c r="AK1141" i="8"/>
  <c r="AV1141" i="8" s="1"/>
  <c r="AO1141" i="8"/>
  <c r="AN1141" i="8"/>
  <c r="AM1141" i="8"/>
  <c r="AL1141" i="8"/>
  <c r="AK1140" i="8"/>
  <c r="AO1140" i="8"/>
  <c r="AN1140" i="8"/>
  <c r="AM1140" i="8"/>
  <c r="AL1140" i="8"/>
  <c r="AK1139" i="8"/>
  <c r="AV1139" i="8" s="1"/>
  <c r="AO1139" i="8"/>
  <c r="AN1139" i="8"/>
  <c r="AM1139" i="8"/>
  <c r="AL1139" i="8"/>
  <c r="AK1138" i="8"/>
  <c r="AO1138" i="8"/>
  <c r="AN1138" i="8"/>
  <c r="AM1138" i="8"/>
  <c r="AL1138" i="8"/>
  <c r="AK1137" i="8"/>
  <c r="AO1137" i="8"/>
  <c r="AN1137" i="8"/>
  <c r="AM1137" i="8"/>
  <c r="AL1137" i="8"/>
  <c r="AK1136" i="8"/>
  <c r="AV1136" i="8" s="1"/>
  <c r="AO1136" i="8"/>
  <c r="AN1136" i="8"/>
  <c r="AM1136" i="8"/>
  <c r="AL1136" i="8"/>
  <c r="AK1135" i="8"/>
  <c r="AV1135" i="8" s="1"/>
  <c r="AO1135" i="8"/>
  <c r="AN1135" i="8"/>
  <c r="AM1135" i="8"/>
  <c r="AL1135" i="8"/>
  <c r="AK1134" i="8"/>
  <c r="AV1134" i="8" s="1"/>
  <c r="AO1134" i="8"/>
  <c r="AN1134" i="8"/>
  <c r="AM1134" i="8"/>
  <c r="AL1134" i="8"/>
  <c r="AK1133" i="8"/>
  <c r="AO1133" i="8"/>
  <c r="AN1133" i="8"/>
  <c r="AM1133" i="8"/>
  <c r="AL1133" i="8"/>
  <c r="AK1132" i="8"/>
  <c r="AV1132" i="8" s="1"/>
  <c r="AO1132" i="8"/>
  <c r="AN1132" i="8"/>
  <c r="AM1132" i="8"/>
  <c r="AL1132" i="8"/>
  <c r="AK1131" i="8"/>
  <c r="AV1131" i="8" s="1"/>
  <c r="AO1131" i="8"/>
  <c r="AN1131" i="8"/>
  <c r="AM1131" i="8"/>
  <c r="AL1131" i="8"/>
  <c r="AK1130" i="8"/>
  <c r="AO1130" i="8"/>
  <c r="AN1130" i="8"/>
  <c r="AM1130" i="8"/>
  <c r="AL1130" i="8"/>
  <c r="AK1129" i="8"/>
  <c r="AO1129" i="8"/>
  <c r="AN1129" i="8"/>
  <c r="AM1129" i="8"/>
  <c r="AL1129" i="8"/>
  <c r="AK878" i="8"/>
  <c r="AO878" i="8"/>
  <c r="AN878" i="8"/>
  <c r="AM878" i="8"/>
  <c r="AL878" i="8"/>
  <c r="AK1127" i="8"/>
  <c r="AO1127" i="8"/>
  <c r="AN1127" i="8"/>
  <c r="AM1127" i="8"/>
  <c r="AL1127" i="8"/>
  <c r="AK1126" i="8"/>
  <c r="AO1126" i="8"/>
  <c r="AN1126" i="8"/>
  <c r="AM1126" i="8"/>
  <c r="AL1126" i="8"/>
  <c r="AK1125" i="8"/>
  <c r="AV1125" i="8" s="1"/>
  <c r="AO1125" i="8"/>
  <c r="AN1125" i="8"/>
  <c r="AM1125" i="8"/>
  <c r="AL1125" i="8"/>
  <c r="AK1124" i="8"/>
  <c r="AV1124" i="8" s="1"/>
  <c r="AO1124" i="8"/>
  <c r="AN1124" i="8"/>
  <c r="AM1124" i="8"/>
  <c r="AL1124" i="8"/>
  <c r="AK1123" i="8"/>
  <c r="AV1123" i="8" s="1"/>
  <c r="AO1123" i="8"/>
  <c r="AN1123" i="8"/>
  <c r="AM1123" i="8"/>
  <c r="AL1123" i="8"/>
  <c r="AK1122" i="8"/>
  <c r="AO1122" i="8"/>
  <c r="AN1122" i="8"/>
  <c r="AM1122" i="8"/>
  <c r="AL1122" i="8"/>
  <c r="AK1121" i="8"/>
  <c r="AV1121" i="8" s="1"/>
  <c r="AO1121" i="8"/>
  <c r="AN1121" i="8"/>
  <c r="AM1121" i="8"/>
  <c r="AL1121" i="8"/>
  <c r="AK748" i="8"/>
  <c r="AO748" i="8"/>
  <c r="AN748" i="8"/>
  <c r="AM748" i="8"/>
  <c r="AL748" i="8"/>
  <c r="AK1119" i="8"/>
  <c r="AV1119" i="8" s="1"/>
  <c r="AO1119" i="8"/>
  <c r="AN1119" i="8"/>
  <c r="AM1119" i="8"/>
  <c r="AL1119" i="8"/>
  <c r="AK1118" i="8"/>
  <c r="AV1118" i="8" s="1"/>
  <c r="AO1118" i="8"/>
  <c r="AN1118" i="8"/>
  <c r="AM1118" i="8"/>
  <c r="AL1118" i="8"/>
  <c r="AK1117" i="8"/>
  <c r="AV1117" i="8" s="1"/>
  <c r="AO1117" i="8"/>
  <c r="AN1117" i="8"/>
  <c r="AM1117" i="8"/>
  <c r="AL1117" i="8"/>
  <c r="AK1116" i="8"/>
  <c r="AO1116" i="8"/>
  <c r="AN1116" i="8"/>
  <c r="AM1116" i="8"/>
  <c r="AL1116" i="8"/>
  <c r="AK1115" i="8"/>
  <c r="AV1115" i="8" s="1"/>
  <c r="AO1115" i="8"/>
  <c r="AN1115" i="8"/>
  <c r="AM1115" i="8"/>
  <c r="AL1115" i="8"/>
  <c r="AK1114" i="8"/>
  <c r="AO1114" i="8"/>
  <c r="AN1114" i="8"/>
  <c r="AM1114" i="8"/>
  <c r="AL1114" i="8"/>
  <c r="AK1113" i="8"/>
  <c r="AV1113" i="8" s="1"/>
  <c r="AO1113" i="8"/>
  <c r="AN1113" i="8"/>
  <c r="AM1113" i="8"/>
  <c r="AL1113" i="8"/>
  <c r="AK1112" i="8"/>
  <c r="AO1112" i="8"/>
  <c r="AN1112" i="8"/>
  <c r="AM1112" i="8"/>
  <c r="AL1112" i="8"/>
  <c r="AK1111" i="8"/>
  <c r="AO1111" i="8"/>
  <c r="AN1111" i="8"/>
  <c r="AM1111" i="8"/>
  <c r="AL1111" i="8"/>
  <c r="AK1110" i="8"/>
  <c r="AO1110" i="8"/>
  <c r="AN1110" i="8"/>
  <c r="AM1110" i="8"/>
  <c r="AL1110" i="8"/>
  <c r="AK1109" i="8"/>
  <c r="AO1109" i="8"/>
  <c r="AN1109" i="8"/>
  <c r="AM1109" i="8"/>
  <c r="AL1109" i="8"/>
  <c r="AK1108" i="8"/>
  <c r="AV1108" i="8" s="1"/>
  <c r="AO1108" i="8"/>
  <c r="AN1108" i="8"/>
  <c r="AM1108" i="8"/>
  <c r="AL1108" i="8"/>
  <c r="AK1107" i="8"/>
  <c r="AV1107" i="8" s="1"/>
  <c r="AO1107" i="8"/>
  <c r="AN1107" i="8"/>
  <c r="AM1107" i="8"/>
  <c r="AL1107" i="8"/>
  <c r="AK1106" i="8"/>
  <c r="AV1106" i="8" s="1"/>
  <c r="AO1106" i="8"/>
  <c r="AN1106" i="8"/>
  <c r="AM1106" i="8"/>
  <c r="AL1106" i="8"/>
  <c r="AK1105" i="8"/>
  <c r="AO1105" i="8"/>
  <c r="AN1105" i="8"/>
  <c r="AM1105" i="8"/>
  <c r="AL1105" i="8"/>
  <c r="AK1104" i="8"/>
  <c r="AV1104" i="8" s="1"/>
  <c r="AO1104" i="8"/>
  <c r="AN1104" i="8"/>
  <c r="AM1104" i="8"/>
  <c r="AL1104" i="8"/>
  <c r="AK1103" i="8"/>
  <c r="AO1103" i="8"/>
  <c r="AN1103" i="8"/>
  <c r="AM1103" i="8"/>
  <c r="AL1103" i="8"/>
  <c r="AK1102" i="8"/>
  <c r="AV1102" i="8" s="1"/>
  <c r="AO1102" i="8"/>
  <c r="AN1102" i="8"/>
  <c r="AM1102" i="8"/>
  <c r="AL1102" i="8"/>
  <c r="AK1101" i="8"/>
  <c r="AO1101" i="8"/>
  <c r="AN1101" i="8"/>
  <c r="AM1101" i="8"/>
  <c r="AL1101" i="8"/>
  <c r="AK1100" i="8"/>
  <c r="AV1100" i="8" s="1"/>
  <c r="AO1100" i="8"/>
  <c r="AN1100" i="8"/>
  <c r="AM1100" i="8"/>
  <c r="AL1100" i="8"/>
  <c r="AK1099" i="8"/>
  <c r="AV1099" i="8" s="1"/>
  <c r="AO1099" i="8"/>
  <c r="AN1099" i="8"/>
  <c r="AM1099" i="8"/>
  <c r="AL1099" i="8"/>
  <c r="AK1098" i="8"/>
  <c r="AV1098" i="8" s="1"/>
  <c r="AO1098" i="8"/>
  <c r="AN1098" i="8"/>
  <c r="AM1098" i="8"/>
  <c r="AL1098" i="8"/>
  <c r="AK1097" i="8"/>
  <c r="AO1097" i="8"/>
  <c r="AN1097" i="8"/>
  <c r="AM1097" i="8"/>
  <c r="AL1097" i="8"/>
  <c r="AK1096" i="8"/>
  <c r="AV1096" i="8" s="1"/>
  <c r="AO1096" i="8"/>
  <c r="AN1096" i="8"/>
  <c r="AM1096" i="8"/>
  <c r="AL1096" i="8"/>
  <c r="AK735" i="8"/>
  <c r="AO735" i="8"/>
  <c r="AN735" i="8"/>
  <c r="AM735" i="8"/>
  <c r="AL735" i="8"/>
  <c r="AK1094" i="8"/>
  <c r="AV1094" i="8" s="1"/>
  <c r="AO1094" i="8"/>
  <c r="AN1094" i="8"/>
  <c r="AM1094" i="8"/>
  <c r="AL1094" i="8"/>
  <c r="AK1093" i="8"/>
  <c r="AO1093" i="8"/>
  <c r="AN1093" i="8"/>
  <c r="AM1093" i="8"/>
  <c r="AL1093" i="8"/>
  <c r="AN1092" i="8"/>
  <c r="AK1092" i="8"/>
  <c r="AV1092" i="8" s="1"/>
  <c r="AO1092" i="8"/>
  <c r="AM1092" i="8"/>
  <c r="AL1092" i="8"/>
  <c r="AO1091" i="8"/>
  <c r="AK1091" i="8"/>
  <c r="AV1091" i="8" s="1"/>
  <c r="AN1091" i="8"/>
  <c r="AM1091" i="8"/>
  <c r="AL1091" i="8"/>
  <c r="AL617" i="8"/>
  <c r="AK617" i="8"/>
  <c r="AO617" i="8"/>
  <c r="AN617" i="8"/>
  <c r="AM617" i="8"/>
  <c r="AK1089" i="8"/>
  <c r="AV1089" i="8" s="1"/>
  <c r="AO1089" i="8"/>
  <c r="AN1089" i="8"/>
  <c r="AM1089" i="8"/>
  <c r="AL1089" i="8"/>
  <c r="AN1088" i="8"/>
  <c r="AK1088" i="8"/>
  <c r="AO1088" i="8"/>
  <c r="AM1088" i="8"/>
  <c r="AL1088" i="8"/>
  <c r="AO1087" i="8"/>
  <c r="AK1087" i="8"/>
  <c r="AV1087" i="8" s="1"/>
  <c r="AN1087" i="8"/>
  <c r="AM1087" i="8"/>
  <c r="AL1087" i="8"/>
  <c r="AL1086" i="8"/>
  <c r="AK1086" i="8"/>
  <c r="AV1086" i="8" s="1"/>
  <c r="AO1086" i="8"/>
  <c r="AN1086" i="8"/>
  <c r="AM1086" i="8"/>
  <c r="AK1085" i="8"/>
  <c r="AO1085" i="8"/>
  <c r="AN1085" i="8"/>
  <c r="AM1085" i="8"/>
  <c r="AL1085" i="8"/>
  <c r="AN1084" i="8"/>
  <c r="AK1084" i="8"/>
  <c r="AO1084" i="8"/>
  <c r="AM1084" i="8"/>
  <c r="AL1084" i="8"/>
  <c r="AO1083" i="8"/>
  <c r="AK1083" i="8"/>
  <c r="AN1083" i="8"/>
  <c r="AM1083" i="8"/>
  <c r="AL1083" i="8"/>
  <c r="AL1082" i="8"/>
  <c r="AK1082" i="8"/>
  <c r="AO1082" i="8"/>
  <c r="AN1082" i="8"/>
  <c r="AM1082" i="8"/>
  <c r="AK1081" i="8"/>
  <c r="AO1081" i="8"/>
  <c r="AN1081" i="8"/>
  <c r="AM1081" i="8"/>
  <c r="AL1081" i="8"/>
  <c r="AN1080" i="8"/>
  <c r="AK1080" i="8"/>
  <c r="AO1080" i="8"/>
  <c r="AM1080" i="8"/>
  <c r="AL1080" i="8"/>
  <c r="AO1079" i="8"/>
  <c r="AK1079" i="8"/>
  <c r="AN1079" i="8"/>
  <c r="AM1079" i="8"/>
  <c r="AL1079" i="8"/>
  <c r="AL1078" i="8"/>
  <c r="AK1078" i="8"/>
  <c r="AO1078" i="8"/>
  <c r="AN1078" i="8"/>
  <c r="AM1078" i="8"/>
  <c r="AK1077" i="8"/>
  <c r="AV1077" i="8" s="1"/>
  <c r="AO1077" i="8"/>
  <c r="AN1077" i="8"/>
  <c r="AM1077" i="8"/>
  <c r="AL1077" i="8"/>
  <c r="AN1076" i="8"/>
  <c r="AK1076" i="8"/>
  <c r="AO1076" i="8"/>
  <c r="AM1076" i="8"/>
  <c r="AL1076" i="8"/>
  <c r="AO1075" i="8"/>
  <c r="AK1075" i="8"/>
  <c r="AN1075" i="8"/>
  <c r="AM1075" i="8"/>
  <c r="AL1075" i="8"/>
  <c r="AL596" i="8"/>
  <c r="AK596" i="8"/>
  <c r="AO596" i="8"/>
  <c r="AN596" i="8"/>
  <c r="AM596" i="8"/>
  <c r="AK1073" i="8"/>
  <c r="AV1073" i="8" s="1"/>
  <c r="AO1073" i="8"/>
  <c r="AN1073" i="8"/>
  <c r="AM1073" i="8"/>
  <c r="AL1073" i="8"/>
  <c r="AN1072" i="8"/>
  <c r="AK1072" i="8"/>
  <c r="AV1072" i="8" s="1"/>
  <c r="AO1072" i="8"/>
  <c r="AM1072" i="8"/>
  <c r="AL1072" i="8"/>
  <c r="AO1071" i="8"/>
  <c r="AK1071" i="8"/>
  <c r="AV1071" i="8" s="1"/>
  <c r="AN1071" i="8"/>
  <c r="AM1071" i="8"/>
  <c r="AL1071" i="8"/>
  <c r="AL1070" i="8"/>
  <c r="AK1070" i="8"/>
  <c r="AV1070" i="8" s="1"/>
  <c r="AO1070" i="8"/>
  <c r="AN1070" i="8"/>
  <c r="AM1070" i="8"/>
  <c r="AK1069" i="8"/>
  <c r="AV1069" i="8" s="1"/>
  <c r="AO1069" i="8"/>
  <c r="AN1069" i="8"/>
  <c r="AM1069" i="8"/>
  <c r="AL1069" i="8"/>
  <c r="AN1068" i="8"/>
  <c r="AK1068" i="8"/>
  <c r="AO1068" i="8"/>
  <c r="AM1068" i="8"/>
  <c r="AL1068" i="8"/>
  <c r="AL1067" i="8"/>
  <c r="AK1067" i="8"/>
  <c r="AV1067" i="8" s="1"/>
  <c r="AO1067" i="8"/>
  <c r="AN1067" i="8"/>
  <c r="AM1067" i="8"/>
  <c r="AM1066" i="8"/>
  <c r="AK1066" i="8"/>
  <c r="AV1066" i="8" s="1"/>
  <c r="AO1066" i="8"/>
  <c r="AN1066" i="8"/>
  <c r="AL1066" i="8"/>
  <c r="AK1065" i="8"/>
  <c r="AO1065" i="8"/>
  <c r="AN1065" i="8"/>
  <c r="AM1065" i="8"/>
  <c r="AL1065" i="8"/>
  <c r="AK1064" i="8"/>
  <c r="AV1064" i="8" s="1"/>
  <c r="AO1064" i="8"/>
  <c r="AN1064" i="8"/>
  <c r="AM1064" i="8"/>
  <c r="AL1064" i="8"/>
  <c r="AK1063" i="8"/>
  <c r="AO1063" i="8"/>
  <c r="AN1063" i="8"/>
  <c r="AM1063" i="8"/>
  <c r="AL1063" i="8"/>
  <c r="AM1062" i="8"/>
  <c r="AK1062" i="8"/>
  <c r="AV1062" i="8" s="1"/>
  <c r="AO1062" i="8"/>
  <c r="AN1062" i="8"/>
  <c r="AL1062" i="8"/>
  <c r="AK1061" i="8"/>
  <c r="AV1061" i="8" s="1"/>
  <c r="AO1061" i="8"/>
  <c r="AN1061" i="8"/>
  <c r="AM1061" i="8"/>
  <c r="AL1061" i="8"/>
  <c r="AK1060" i="8"/>
  <c r="AV1060" i="8" s="1"/>
  <c r="AO1060" i="8"/>
  <c r="AN1060" i="8"/>
  <c r="AM1060" i="8"/>
  <c r="AL1060" i="8"/>
  <c r="AK1059" i="8"/>
  <c r="AV1059" i="8" s="1"/>
  <c r="AO1059" i="8"/>
  <c r="AN1059" i="8"/>
  <c r="AM1059" i="8"/>
  <c r="AL1059" i="8"/>
  <c r="AK1058" i="8"/>
  <c r="AV1058" i="8" s="1"/>
  <c r="AO1058" i="8"/>
  <c r="AN1058" i="8"/>
  <c r="AM1058" i="8"/>
  <c r="AL1058" i="8"/>
  <c r="AK1057" i="8"/>
  <c r="AV1057" i="8" s="1"/>
  <c r="AO1057" i="8"/>
  <c r="AN1057" i="8"/>
  <c r="AM1057" i="8"/>
  <c r="AL1057" i="8"/>
  <c r="AK1056" i="8"/>
  <c r="AV1056" i="8" s="1"/>
  <c r="AO1056" i="8"/>
  <c r="AN1056" i="8"/>
  <c r="AM1056" i="8"/>
  <c r="AL1056" i="8"/>
  <c r="AK1055" i="8"/>
  <c r="AV1055" i="8" s="1"/>
  <c r="AO1055" i="8"/>
  <c r="AN1055" i="8"/>
  <c r="AM1055" i="8"/>
  <c r="AL1055" i="8"/>
  <c r="AK1054" i="8"/>
  <c r="AV1054" i="8" s="1"/>
  <c r="AO1054" i="8"/>
  <c r="AN1054" i="8"/>
  <c r="AM1054" i="8"/>
  <c r="AL1054" i="8"/>
  <c r="AK1053" i="8"/>
  <c r="AO1053" i="8"/>
  <c r="AN1053" i="8"/>
  <c r="AM1053" i="8"/>
  <c r="AL1053" i="8"/>
  <c r="AK1052" i="8"/>
  <c r="AO1052" i="8"/>
  <c r="AN1052" i="8"/>
  <c r="AM1052" i="8"/>
  <c r="AL1052" i="8"/>
  <c r="AK1051" i="8"/>
  <c r="AO1051" i="8"/>
  <c r="AN1051" i="8"/>
  <c r="AM1051" i="8"/>
  <c r="AL1051" i="8"/>
  <c r="AK1050" i="8"/>
  <c r="AO1050" i="8"/>
  <c r="AN1050" i="8"/>
  <c r="AM1050" i="8"/>
  <c r="AL1050" i="8"/>
  <c r="AK1049" i="8"/>
  <c r="AO1049" i="8"/>
  <c r="AN1049" i="8"/>
  <c r="AM1049" i="8"/>
  <c r="AL1049" i="8"/>
  <c r="AK1048" i="8"/>
  <c r="AO1048" i="8"/>
  <c r="AN1048" i="8"/>
  <c r="AM1048" i="8"/>
  <c r="AL1048" i="8"/>
  <c r="AK1047" i="8"/>
  <c r="AO1047" i="8"/>
  <c r="AN1047" i="8"/>
  <c r="AM1047" i="8"/>
  <c r="AL1047" i="8"/>
  <c r="AK1046" i="8"/>
  <c r="AO1046" i="8"/>
  <c r="AN1046" i="8"/>
  <c r="AM1046" i="8"/>
  <c r="AL1046" i="8"/>
  <c r="AK1045" i="8"/>
  <c r="AO1045" i="8"/>
  <c r="AN1045" i="8"/>
  <c r="AM1045" i="8"/>
  <c r="AL1045" i="8"/>
  <c r="AK1044" i="8"/>
  <c r="AO1044" i="8"/>
  <c r="AN1044" i="8"/>
  <c r="AM1044" i="8"/>
  <c r="AL1044" i="8"/>
  <c r="AK1043" i="8"/>
  <c r="AV1043" i="8" s="1"/>
  <c r="AO1043" i="8"/>
  <c r="AN1043" i="8"/>
  <c r="AM1043" i="8"/>
  <c r="AL1043" i="8"/>
  <c r="AK1042" i="8"/>
  <c r="AO1042" i="8"/>
  <c r="AN1042" i="8"/>
  <c r="AM1042" i="8"/>
  <c r="AL1042" i="8"/>
  <c r="AK1041" i="8"/>
  <c r="AV1041" i="8" s="1"/>
  <c r="AO1041" i="8"/>
  <c r="AN1041" i="8"/>
  <c r="AM1041" i="8"/>
  <c r="AL1041" i="8"/>
  <c r="AK1040" i="8"/>
  <c r="AV1040" i="8" s="1"/>
  <c r="AO1040" i="8"/>
  <c r="AN1040" i="8"/>
  <c r="AM1040" i="8"/>
  <c r="AL1040" i="8"/>
  <c r="AK1039" i="8"/>
  <c r="AO1039" i="8"/>
  <c r="AN1039" i="8"/>
  <c r="AM1039" i="8"/>
  <c r="AL1039" i="8"/>
  <c r="AK1038" i="8"/>
  <c r="AV1038" i="8" s="1"/>
  <c r="AO1038" i="8"/>
  <c r="AN1038" i="8"/>
  <c r="AM1038" i="8"/>
  <c r="AL1038" i="8"/>
  <c r="AK1037" i="8"/>
  <c r="AO1037" i="8"/>
  <c r="AN1037" i="8"/>
  <c r="AM1037" i="8"/>
  <c r="AL1037" i="8"/>
  <c r="AK1036" i="8"/>
  <c r="AV1036" i="8" s="1"/>
  <c r="AO1036" i="8"/>
  <c r="AN1036" i="8"/>
  <c r="AM1036" i="8"/>
  <c r="AL1036" i="8"/>
  <c r="AK1035" i="8"/>
  <c r="AV1035" i="8" s="1"/>
  <c r="AO1035" i="8"/>
  <c r="AN1035" i="8"/>
  <c r="AM1035" i="8"/>
  <c r="AL1035" i="8"/>
  <c r="AK1034" i="8"/>
  <c r="AV1034" i="8" s="1"/>
  <c r="AO1034" i="8"/>
  <c r="AN1034" i="8"/>
  <c r="AM1034" i="8"/>
  <c r="AL1034" i="8"/>
  <c r="AK559" i="8"/>
  <c r="AO559" i="8"/>
  <c r="AN559" i="8"/>
  <c r="AM559" i="8"/>
  <c r="AL559" i="8"/>
  <c r="AK1032" i="8"/>
  <c r="AO1032" i="8"/>
  <c r="AN1032" i="8"/>
  <c r="AM1032" i="8"/>
  <c r="AL1032" i="8"/>
  <c r="AK1031" i="8"/>
  <c r="AV1031" i="8" s="1"/>
  <c r="AO1031" i="8"/>
  <c r="AN1031" i="8"/>
  <c r="AM1031" i="8"/>
  <c r="AL1031" i="8"/>
  <c r="AK1030" i="8"/>
  <c r="AV1030" i="8" s="1"/>
  <c r="AO1030" i="8"/>
  <c r="AN1030" i="8"/>
  <c r="AM1030" i="8"/>
  <c r="AL1030" i="8"/>
  <c r="AK1029" i="8"/>
  <c r="AV1029" i="8" s="1"/>
  <c r="AO1029" i="8"/>
  <c r="AN1029" i="8"/>
  <c r="AM1029" i="8"/>
  <c r="AL1029" i="8"/>
  <c r="AK1028" i="8"/>
  <c r="AV1028" i="8" s="1"/>
  <c r="AO1028" i="8"/>
  <c r="AN1028" i="8"/>
  <c r="AM1028" i="8"/>
  <c r="AL1028" i="8"/>
  <c r="AK1027" i="8"/>
  <c r="AO1027" i="8"/>
  <c r="AN1027" i="8"/>
  <c r="AM1027" i="8"/>
  <c r="AL1027" i="8"/>
  <c r="AK1026" i="8"/>
  <c r="AO1026" i="8"/>
  <c r="AN1026" i="8"/>
  <c r="AM1026" i="8"/>
  <c r="AL1026" i="8"/>
  <c r="AK1025" i="8"/>
  <c r="AO1025" i="8"/>
  <c r="AN1025" i="8"/>
  <c r="AM1025" i="8"/>
  <c r="AL1025" i="8"/>
  <c r="AK1024" i="8"/>
  <c r="AO1024" i="8"/>
  <c r="AN1024" i="8"/>
  <c r="AM1024" i="8"/>
  <c r="AL1024" i="8"/>
  <c r="AK1023" i="8"/>
  <c r="AO1023" i="8"/>
  <c r="AN1023" i="8"/>
  <c r="AM1023" i="8"/>
  <c r="AL1023" i="8"/>
  <c r="AK1022" i="8"/>
  <c r="AV1022" i="8" s="1"/>
  <c r="AO1022" i="8"/>
  <c r="AN1022" i="8"/>
  <c r="AM1022" i="8"/>
  <c r="AL1022" i="8"/>
  <c r="AK1021" i="8"/>
  <c r="AV1021" i="8" s="1"/>
  <c r="AO1021" i="8"/>
  <c r="AN1021" i="8"/>
  <c r="AM1021" i="8"/>
  <c r="AL1021" i="8"/>
  <c r="AK1020" i="8"/>
  <c r="AV1020" i="8" s="1"/>
  <c r="AO1020" i="8"/>
  <c r="AN1020" i="8"/>
  <c r="AM1020" i="8"/>
  <c r="AL1020" i="8"/>
  <c r="AK1019" i="8"/>
  <c r="AV1019" i="8" s="1"/>
  <c r="AO1019" i="8"/>
  <c r="AN1019" i="8"/>
  <c r="AM1019" i="8"/>
  <c r="AL1019" i="8"/>
  <c r="AK1018" i="8"/>
  <c r="AV1018" i="8" s="1"/>
  <c r="AO1018" i="8"/>
  <c r="AN1018" i="8"/>
  <c r="AM1018" i="8"/>
  <c r="AL1018" i="8"/>
  <c r="AK1017" i="8"/>
  <c r="AV1017" i="8" s="1"/>
  <c r="AO1017" i="8"/>
  <c r="AN1017" i="8"/>
  <c r="AM1017" i="8"/>
  <c r="AL1017" i="8"/>
  <c r="AK1016" i="8"/>
  <c r="AV1016" i="8" s="1"/>
  <c r="AO1016" i="8"/>
  <c r="AN1016" i="8"/>
  <c r="AM1016" i="8"/>
  <c r="AL1016" i="8"/>
  <c r="AK1015" i="8"/>
  <c r="AV1015" i="8" s="1"/>
  <c r="AO1015" i="8"/>
  <c r="AN1015" i="8"/>
  <c r="AM1015" i="8"/>
  <c r="AL1015" i="8"/>
  <c r="AK1014" i="8"/>
  <c r="AV1014" i="8" s="1"/>
  <c r="AO1014" i="8"/>
  <c r="AN1014" i="8"/>
  <c r="AM1014" i="8"/>
  <c r="AL1014" i="8"/>
  <c r="AK1013" i="8"/>
  <c r="AV1013" i="8" s="1"/>
  <c r="AO1013" i="8"/>
  <c r="AN1013" i="8"/>
  <c r="AM1013" i="8"/>
  <c r="AL1013" i="8"/>
  <c r="AK1012" i="8"/>
  <c r="AV1012" i="8" s="1"/>
  <c r="AO1012" i="8"/>
  <c r="AN1012" i="8"/>
  <c r="AM1012" i="8"/>
  <c r="AL1012" i="8"/>
  <c r="AK1011" i="8"/>
  <c r="AO1011" i="8"/>
  <c r="AN1011" i="8"/>
  <c r="AM1011" i="8"/>
  <c r="AL1011" i="8"/>
  <c r="AK1010" i="8"/>
  <c r="AO1010" i="8"/>
  <c r="AN1010" i="8"/>
  <c r="AM1010" i="8"/>
  <c r="AL1010" i="8"/>
  <c r="AK1009" i="8"/>
  <c r="AO1009" i="8"/>
  <c r="AN1009" i="8"/>
  <c r="AM1009" i="8"/>
  <c r="AL1009" i="8"/>
  <c r="AK1008" i="8"/>
  <c r="AO1008" i="8"/>
  <c r="AN1008" i="8"/>
  <c r="AM1008" i="8"/>
  <c r="AL1008" i="8"/>
  <c r="AK1007" i="8"/>
  <c r="AO1007" i="8"/>
  <c r="AN1007" i="8"/>
  <c r="AM1007" i="8"/>
  <c r="AL1007" i="8"/>
  <c r="AK1006" i="8"/>
  <c r="AO1006" i="8"/>
  <c r="AN1006" i="8"/>
  <c r="AM1006" i="8"/>
  <c r="AL1006" i="8"/>
  <c r="AK1005" i="8"/>
  <c r="AO1005" i="8"/>
  <c r="AN1005" i="8"/>
  <c r="AM1005" i="8"/>
  <c r="AL1005" i="8"/>
  <c r="AK1004" i="8"/>
  <c r="AV1004" i="8" s="1"/>
  <c r="AO1004" i="8"/>
  <c r="AN1004" i="8"/>
  <c r="AM1004" i="8"/>
  <c r="AL1004" i="8"/>
  <c r="AK1003" i="8"/>
  <c r="AV1003" i="8" s="1"/>
  <c r="AO1003" i="8"/>
  <c r="AN1003" i="8"/>
  <c r="AM1003" i="8"/>
  <c r="AL1003" i="8"/>
  <c r="AK1002" i="8"/>
  <c r="AO1002" i="8"/>
  <c r="AN1002" i="8"/>
  <c r="AM1002" i="8"/>
  <c r="AL1002" i="8"/>
  <c r="AK1001" i="8"/>
  <c r="AV1001" i="8" s="1"/>
  <c r="AO1001" i="8"/>
  <c r="AN1001" i="8"/>
  <c r="AM1001" i="8"/>
  <c r="AL1001" i="8"/>
  <c r="AK1000" i="8"/>
  <c r="AO1000" i="8"/>
  <c r="AN1000" i="8"/>
  <c r="AM1000" i="8"/>
  <c r="AL1000" i="8"/>
  <c r="AK999" i="8"/>
  <c r="AO999" i="8"/>
  <c r="AN999" i="8"/>
  <c r="AM999" i="8"/>
  <c r="AL999" i="8"/>
  <c r="AK998" i="8"/>
  <c r="AO998" i="8"/>
  <c r="AN998" i="8"/>
  <c r="AM998" i="8"/>
  <c r="AL998" i="8"/>
  <c r="AK997" i="8"/>
  <c r="AO997" i="8"/>
  <c r="AN997" i="8"/>
  <c r="AM997" i="8"/>
  <c r="AL997" i="8"/>
  <c r="AK996" i="8"/>
  <c r="AO996" i="8"/>
  <c r="AN996" i="8"/>
  <c r="AM996" i="8"/>
  <c r="AL996" i="8"/>
  <c r="AK995" i="8"/>
  <c r="AO995" i="8"/>
  <c r="AN995" i="8"/>
  <c r="AM995" i="8"/>
  <c r="AL995" i="8"/>
  <c r="AK994" i="8"/>
  <c r="AO994" i="8"/>
  <c r="AN994" i="8"/>
  <c r="AM994" i="8"/>
  <c r="AL994" i="8"/>
  <c r="AK993" i="8"/>
  <c r="AO993" i="8"/>
  <c r="AN993" i="8"/>
  <c r="AM993" i="8"/>
  <c r="AL993" i="8"/>
  <c r="AK992" i="8"/>
  <c r="AO992" i="8"/>
  <c r="AN992" i="8"/>
  <c r="AM992" i="8"/>
  <c r="AL992" i="8"/>
  <c r="AK991" i="8"/>
  <c r="AO991" i="8"/>
  <c r="AN991" i="8"/>
  <c r="AM991" i="8"/>
  <c r="AL991" i="8"/>
  <c r="AK990" i="8"/>
  <c r="AO990" i="8"/>
  <c r="AN990" i="8"/>
  <c r="AM990" i="8"/>
  <c r="AL990" i="8"/>
  <c r="AK989" i="8"/>
  <c r="AV989" i="8" s="1"/>
  <c r="AO989" i="8"/>
  <c r="AN989" i="8"/>
  <c r="AM989" i="8"/>
  <c r="AL989" i="8"/>
  <c r="AK988" i="8"/>
  <c r="AV988" i="8" s="1"/>
  <c r="AO988" i="8"/>
  <c r="AN988" i="8"/>
  <c r="AM988" i="8"/>
  <c r="AL988" i="8"/>
  <c r="AK987" i="8"/>
  <c r="AV987" i="8" s="1"/>
  <c r="AO987" i="8"/>
  <c r="AN987" i="8"/>
  <c r="AM987" i="8"/>
  <c r="AL987" i="8"/>
  <c r="AK986" i="8"/>
  <c r="AV986" i="8" s="1"/>
  <c r="AO986" i="8"/>
  <c r="AN986" i="8"/>
  <c r="AM986" i="8"/>
  <c r="AL986" i="8"/>
  <c r="AK985" i="8"/>
  <c r="AO985" i="8"/>
  <c r="AN985" i="8"/>
  <c r="AM985" i="8"/>
  <c r="AL985" i="8"/>
  <c r="AK984" i="8"/>
  <c r="AO984" i="8"/>
  <c r="AN984" i="8"/>
  <c r="AM984" i="8"/>
  <c r="AL984" i="8"/>
  <c r="AK983" i="8"/>
  <c r="AO983" i="8"/>
  <c r="AN983" i="8"/>
  <c r="AM983" i="8"/>
  <c r="AL983" i="8"/>
  <c r="AK982" i="8"/>
  <c r="AV982" i="8" s="1"/>
  <c r="AO982" i="8"/>
  <c r="AN982" i="8"/>
  <c r="AM982" i="8"/>
  <c r="AL982" i="8"/>
  <c r="AL981" i="8"/>
  <c r="AK981" i="8"/>
  <c r="AO981" i="8"/>
  <c r="AN981" i="8"/>
  <c r="AM981" i="8"/>
  <c r="AO980" i="8"/>
  <c r="AK980" i="8"/>
  <c r="AN980" i="8"/>
  <c r="AM980" i="8"/>
  <c r="AL980" i="8"/>
  <c r="AL979" i="8"/>
  <c r="AK979" i="8"/>
  <c r="AV979" i="8" s="1"/>
  <c r="AO979" i="8"/>
  <c r="AN979" i="8"/>
  <c r="AM979" i="8"/>
  <c r="AO978" i="8"/>
  <c r="AK978" i="8"/>
  <c r="AN978" i="8"/>
  <c r="AM978" i="8"/>
  <c r="AL978" i="8"/>
  <c r="AL977" i="8"/>
  <c r="AK977" i="8"/>
  <c r="AV977" i="8" s="1"/>
  <c r="AO977" i="8"/>
  <c r="AN977" i="8"/>
  <c r="AM977" i="8"/>
  <c r="AO976" i="8"/>
  <c r="AK976" i="8"/>
  <c r="AN976" i="8"/>
  <c r="AM976" i="8"/>
  <c r="AL976" i="8"/>
  <c r="AL975" i="8"/>
  <c r="AK975" i="8"/>
  <c r="AV975" i="8" s="1"/>
  <c r="AO975" i="8"/>
  <c r="AN975" i="8"/>
  <c r="AM975" i="8"/>
  <c r="AO974" i="8"/>
  <c r="AK974" i="8"/>
  <c r="AN974" i="8"/>
  <c r="AM974" i="8"/>
  <c r="AL974" i="8"/>
  <c r="AL973" i="8"/>
  <c r="AK973" i="8"/>
  <c r="AO973" i="8"/>
  <c r="AN973" i="8"/>
  <c r="AM973" i="8"/>
  <c r="AO972" i="8"/>
  <c r="AK972" i="8"/>
  <c r="AN972" i="8"/>
  <c r="AM972" i="8"/>
  <c r="AL972" i="8"/>
  <c r="AL971" i="8"/>
  <c r="AK971" i="8"/>
  <c r="AO971" i="8"/>
  <c r="AN971" i="8"/>
  <c r="AM971" i="8"/>
  <c r="AO970" i="8"/>
  <c r="AK970" i="8"/>
  <c r="AN970" i="8"/>
  <c r="AM970" i="8"/>
  <c r="AL970" i="8"/>
  <c r="AL969" i="8"/>
  <c r="AK969" i="8"/>
  <c r="AO969" i="8"/>
  <c r="AN969" i="8"/>
  <c r="AM969" i="8"/>
  <c r="AO968" i="8"/>
  <c r="AK968" i="8"/>
  <c r="AN968" i="8"/>
  <c r="AM968" i="8"/>
  <c r="AL968" i="8"/>
  <c r="AL967" i="8"/>
  <c r="AK967" i="8"/>
  <c r="AO967" i="8"/>
  <c r="AN967" i="8"/>
  <c r="AM967" i="8"/>
  <c r="AO966" i="8"/>
  <c r="AK966" i="8"/>
  <c r="AN966" i="8"/>
  <c r="AM966" i="8"/>
  <c r="AL966" i="8"/>
  <c r="AL965" i="8"/>
  <c r="AK965" i="8"/>
  <c r="AO965" i="8"/>
  <c r="AN965" i="8"/>
  <c r="AM965" i="8"/>
  <c r="AO964" i="8"/>
  <c r="AK964" i="8"/>
  <c r="AN964" i="8"/>
  <c r="AM964" i="8"/>
  <c r="AL964" i="8"/>
  <c r="AL963" i="8"/>
  <c r="AK963" i="8"/>
  <c r="AO963" i="8"/>
  <c r="AN963" i="8"/>
  <c r="AM963" i="8"/>
  <c r="AO962" i="8"/>
  <c r="AK962" i="8"/>
  <c r="AN962" i="8"/>
  <c r="AM962" i="8"/>
  <c r="AL962" i="8"/>
  <c r="AL961" i="8"/>
  <c r="AK961" i="8"/>
  <c r="AO961" i="8"/>
  <c r="AN961" i="8"/>
  <c r="AM961" i="8"/>
  <c r="AO960" i="8"/>
  <c r="AK960" i="8"/>
  <c r="AN960" i="8"/>
  <c r="AM960" i="8"/>
  <c r="AL960" i="8"/>
  <c r="AL959" i="8"/>
  <c r="AK959" i="8"/>
  <c r="AO959" i="8"/>
  <c r="AN959" i="8"/>
  <c r="AM959" i="8"/>
  <c r="AO958" i="8"/>
  <c r="AK958" i="8"/>
  <c r="AN958" i="8"/>
  <c r="AM958" i="8"/>
  <c r="AL958" i="8"/>
  <c r="AL957" i="8"/>
  <c r="AK957" i="8"/>
  <c r="AO957" i="8"/>
  <c r="AN957" i="8"/>
  <c r="AM957" i="8"/>
  <c r="AO956" i="8"/>
  <c r="AK956" i="8"/>
  <c r="AV956" i="8" s="1"/>
  <c r="AN956" i="8"/>
  <c r="AM956" i="8"/>
  <c r="AL956" i="8"/>
  <c r="AL955" i="8"/>
  <c r="AK955" i="8"/>
  <c r="AV955" i="8" s="1"/>
  <c r="AO955" i="8"/>
  <c r="AN955" i="8"/>
  <c r="AM955" i="8"/>
  <c r="AO954" i="8"/>
  <c r="AK954" i="8"/>
  <c r="AN954" i="8"/>
  <c r="AM954" i="8"/>
  <c r="AL954" i="8"/>
  <c r="AL2" i="8"/>
  <c r="AK2" i="8"/>
  <c r="AO2" i="8"/>
  <c r="AN2" i="8"/>
  <c r="AM2" i="8"/>
  <c r="AO952" i="8"/>
  <c r="AK952" i="8"/>
  <c r="AN952" i="8"/>
  <c r="AM952" i="8"/>
  <c r="AL952" i="8"/>
  <c r="AL951" i="8"/>
  <c r="AK951" i="8"/>
  <c r="AV951" i="8" s="1"/>
  <c r="AO951" i="8"/>
  <c r="AN951" i="8"/>
  <c r="AM951" i="8"/>
  <c r="AO950" i="8"/>
  <c r="AK950" i="8"/>
  <c r="AV950" i="8" s="1"/>
  <c r="AN950" i="8"/>
  <c r="AM950" i="8"/>
  <c r="AL950" i="8"/>
  <c r="AL949" i="8"/>
  <c r="AK949" i="8"/>
  <c r="AV949" i="8" s="1"/>
  <c r="AO949" i="8"/>
  <c r="AN949" i="8"/>
  <c r="AM949" i="8"/>
  <c r="AO948" i="8"/>
  <c r="AK948" i="8"/>
  <c r="AV948" i="8" s="1"/>
  <c r="AN948" i="8"/>
  <c r="AM948" i="8"/>
  <c r="AL948" i="8"/>
  <c r="AL947" i="8"/>
  <c r="AK947" i="8"/>
  <c r="AO947" i="8"/>
  <c r="AN947" i="8"/>
  <c r="AM947" i="8"/>
  <c r="AO946" i="8"/>
  <c r="AK946" i="8"/>
  <c r="AN946" i="8"/>
  <c r="AM946" i="8"/>
  <c r="AL946" i="8"/>
  <c r="AL945" i="8"/>
  <c r="AK945" i="8"/>
  <c r="AO945" i="8"/>
  <c r="AN945" i="8"/>
  <c r="AM945" i="8"/>
  <c r="AO944" i="8"/>
  <c r="AK944" i="8"/>
  <c r="AN944" i="8"/>
  <c r="AM944" i="8"/>
  <c r="AL944" i="8"/>
  <c r="AL943" i="8"/>
  <c r="AK943" i="8"/>
  <c r="AO943" i="8"/>
  <c r="AN943" i="8"/>
  <c r="AM943" i="8"/>
  <c r="AO942" i="8"/>
  <c r="AK942" i="8"/>
  <c r="AN942" i="8"/>
  <c r="AM942" i="8"/>
  <c r="AL942" i="8"/>
  <c r="AL941" i="8"/>
  <c r="AK941" i="8"/>
  <c r="AV941" i="8" s="1"/>
  <c r="AO941" i="8"/>
  <c r="AN941" i="8"/>
  <c r="AM941" i="8"/>
  <c r="AO940" i="8"/>
  <c r="AK940" i="8"/>
  <c r="AV940" i="8" s="1"/>
  <c r="AN940" i="8"/>
  <c r="AM940" i="8"/>
  <c r="AL940" i="8"/>
  <c r="AL939" i="8"/>
  <c r="AK939" i="8"/>
  <c r="AO939" i="8"/>
  <c r="AN939" i="8"/>
  <c r="AM939" i="8"/>
  <c r="AO938" i="8"/>
  <c r="AK938" i="8"/>
  <c r="AV938" i="8" s="1"/>
  <c r="AN938" i="8"/>
  <c r="AM938" i="8"/>
  <c r="AL938" i="8"/>
  <c r="AL937" i="8"/>
  <c r="AK937" i="8"/>
  <c r="AO937" i="8"/>
  <c r="AN937" i="8"/>
  <c r="AM937" i="8"/>
  <c r="AO936" i="8"/>
  <c r="AK936" i="8"/>
  <c r="AV936" i="8" s="1"/>
  <c r="AN936" i="8"/>
  <c r="AM936" i="8"/>
  <c r="AL936" i="8"/>
  <c r="AL935" i="8"/>
  <c r="AK935" i="8"/>
  <c r="AV935" i="8" s="1"/>
  <c r="AO935" i="8"/>
  <c r="AN935" i="8"/>
  <c r="AM935" i="8"/>
  <c r="AO934" i="8"/>
  <c r="AK934" i="8"/>
  <c r="AV934" i="8" s="1"/>
  <c r="AN934" i="8"/>
  <c r="AM934" i="8"/>
  <c r="AL934" i="8"/>
  <c r="AL933" i="8"/>
  <c r="AK933" i="8"/>
  <c r="AV933" i="8" s="1"/>
  <c r="AO933" i="8"/>
  <c r="AN933" i="8"/>
  <c r="AM933" i="8"/>
  <c r="AO932" i="8"/>
  <c r="AK932" i="8"/>
  <c r="AV932" i="8" s="1"/>
  <c r="AN932" i="8"/>
  <c r="AM932" i="8"/>
  <c r="AL932" i="8"/>
  <c r="AL931" i="8"/>
  <c r="AK931" i="8"/>
  <c r="AO931" i="8"/>
  <c r="AN931" i="8"/>
  <c r="AM931" i="8"/>
  <c r="AO930" i="8"/>
  <c r="AK930" i="8"/>
  <c r="AN930" i="8"/>
  <c r="AM930" i="8"/>
  <c r="AL930" i="8"/>
  <c r="AL929" i="8"/>
  <c r="AK929" i="8"/>
  <c r="AV929" i="8" s="1"/>
  <c r="AO929" i="8"/>
  <c r="AN929" i="8"/>
  <c r="AM929" i="8"/>
  <c r="AO928" i="8"/>
  <c r="AK928" i="8"/>
  <c r="AV928" i="8" s="1"/>
  <c r="AN928" i="8"/>
  <c r="AM928" i="8"/>
  <c r="AL928" i="8"/>
  <c r="AL927" i="8"/>
  <c r="AK927" i="8"/>
  <c r="AV927" i="8" s="1"/>
  <c r="AO927" i="8"/>
  <c r="AN927" i="8"/>
  <c r="AM927" i="8"/>
  <c r="AO926" i="8"/>
  <c r="AK926" i="8"/>
  <c r="AN926" i="8"/>
  <c r="AM926" i="8"/>
  <c r="AL926" i="8"/>
  <c r="AK925" i="8"/>
  <c r="AV925" i="8" s="1"/>
  <c r="AO925" i="8"/>
  <c r="AN925" i="8"/>
  <c r="AM925" i="8"/>
  <c r="AL925" i="8"/>
  <c r="AL924" i="8"/>
  <c r="AK924" i="8"/>
  <c r="AV924" i="8" s="1"/>
  <c r="AO924" i="8"/>
  <c r="AN924" i="8"/>
  <c r="AM924" i="8"/>
  <c r="AM923" i="8"/>
  <c r="AK923" i="8"/>
  <c r="AV923" i="8" s="1"/>
  <c r="AO923" i="8"/>
  <c r="AN923" i="8"/>
  <c r="AL923" i="8"/>
  <c r="AK922" i="8"/>
  <c r="AO922" i="8"/>
  <c r="AN922" i="8"/>
  <c r="AM922" i="8"/>
  <c r="AL922" i="8"/>
  <c r="AO921" i="8"/>
  <c r="AK921" i="8"/>
  <c r="AN921" i="8"/>
  <c r="AM921" i="8"/>
  <c r="AL921" i="8"/>
  <c r="AL920" i="8"/>
  <c r="AK920" i="8"/>
  <c r="AO920" i="8"/>
  <c r="AN920" i="8"/>
  <c r="AM920" i="8"/>
  <c r="AM919" i="8"/>
  <c r="AK919" i="8"/>
  <c r="AO919" i="8"/>
  <c r="AN919" i="8"/>
  <c r="AL919" i="8"/>
  <c r="AK918" i="8"/>
  <c r="AO918" i="8"/>
  <c r="AN918" i="8"/>
  <c r="AM918" i="8"/>
  <c r="AL918" i="8"/>
  <c r="AO917" i="8"/>
  <c r="AK917" i="8"/>
  <c r="AN917" i="8"/>
  <c r="AM917" i="8"/>
  <c r="AL917" i="8"/>
  <c r="AK916" i="8"/>
  <c r="AO916" i="8"/>
  <c r="AN916" i="8"/>
  <c r="AM916" i="8"/>
  <c r="AL916" i="8"/>
  <c r="AK915" i="8"/>
  <c r="AV915" i="8" s="1"/>
  <c r="AO915" i="8"/>
  <c r="AN915" i="8"/>
  <c r="AM915" i="8"/>
  <c r="AL915" i="8"/>
  <c r="AK914" i="8"/>
  <c r="AV914" i="8" s="1"/>
  <c r="AO914" i="8"/>
  <c r="AN914" i="8"/>
  <c r="AM914" i="8"/>
  <c r="AL914" i="8"/>
  <c r="AK913" i="8"/>
  <c r="AO913" i="8"/>
  <c r="AN913" i="8"/>
  <c r="AM913" i="8"/>
  <c r="AL913" i="8"/>
  <c r="AL912" i="8"/>
  <c r="AK912" i="8"/>
  <c r="AV912" i="8" s="1"/>
  <c r="AO912" i="8"/>
  <c r="AN912" i="8"/>
  <c r="AM912" i="8"/>
  <c r="AK911" i="8"/>
  <c r="AV911" i="8" s="1"/>
  <c r="AO911" i="8"/>
  <c r="AN911" i="8"/>
  <c r="AM911" i="8"/>
  <c r="AL911" i="8"/>
  <c r="AK910" i="8"/>
  <c r="AV910" i="8" s="1"/>
  <c r="AO910" i="8"/>
  <c r="AN910" i="8"/>
  <c r="AM910" i="8"/>
  <c r="AL910" i="8"/>
  <c r="AK909" i="8"/>
  <c r="AO909" i="8"/>
  <c r="AN909" i="8"/>
  <c r="AM909" i="8"/>
  <c r="AL909" i="8"/>
  <c r="AL553" i="8"/>
  <c r="AK553" i="8"/>
  <c r="AO553" i="8"/>
  <c r="AN553" i="8"/>
  <c r="AM553" i="8"/>
  <c r="AK907" i="8"/>
  <c r="AV907" i="8" s="1"/>
  <c r="AO907" i="8"/>
  <c r="AN907" i="8"/>
  <c r="AM907" i="8"/>
  <c r="AL907" i="8"/>
  <c r="AK906" i="8"/>
  <c r="AO906" i="8"/>
  <c r="AN906" i="8"/>
  <c r="AM906" i="8"/>
  <c r="AL906" i="8"/>
  <c r="AK905" i="8"/>
  <c r="AV905" i="8" s="1"/>
  <c r="AO905" i="8"/>
  <c r="AN905" i="8"/>
  <c r="AM905" i="8"/>
  <c r="AL905" i="8"/>
  <c r="AL552" i="8"/>
  <c r="AK552" i="8"/>
  <c r="AO552" i="8"/>
  <c r="AN552" i="8"/>
  <c r="AM552" i="8"/>
  <c r="AK903" i="8"/>
  <c r="AV903" i="8" s="1"/>
  <c r="AO903" i="8"/>
  <c r="AN903" i="8"/>
  <c r="AM903" i="8"/>
  <c r="AL903" i="8"/>
  <c r="AK902" i="8"/>
  <c r="AO902" i="8"/>
  <c r="AN902" i="8"/>
  <c r="AM902" i="8"/>
  <c r="AL902" i="8"/>
  <c r="AK901" i="8"/>
  <c r="AO901" i="8"/>
  <c r="AN901" i="8"/>
  <c r="AM901" i="8"/>
  <c r="AL901" i="8"/>
  <c r="AL900" i="8"/>
  <c r="AK900" i="8"/>
  <c r="AV900" i="8" s="1"/>
  <c r="AO900" i="8"/>
  <c r="AN900" i="8"/>
  <c r="AM900" i="8"/>
  <c r="AK899" i="8"/>
  <c r="AO899" i="8"/>
  <c r="AN899" i="8"/>
  <c r="AM899" i="8"/>
  <c r="AL899" i="8"/>
  <c r="AK898" i="8"/>
  <c r="AV898" i="8" s="1"/>
  <c r="AO898" i="8"/>
  <c r="AN898" i="8"/>
  <c r="AM898" i="8"/>
  <c r="AL898" i="8"/>
  <c r="AK897" i="8"/>
  <c r="AV897" i="8" s="1"/>
  <c r="AO897" i="8"/>
  <c r="AN897" i="8"/>
  <c r="AM897" i="8"/>
  <c r="AL897" i="8"/>
  <c r="AL896" i="8"/>
  <c r="AK896" i="8"/>
  <c r="AO896" i="8"/>
  <c r="AN896" i="8"/>
  <c r="AM896" i="8"/>
  <c r="AK895" i="8"/>
  <c r="AO895" i="8"/>
  <c r="AN895" i="8"/>
  <c r="AM895" i="8"/>
  <c r="AL895" i="8"/>
  <c r="AK894" i="8"/>
  <c r="AV894" i="8" s="1"/>
  <c r="AO894" i="8"/>
  <c r="AN894" i="8"/>
  <c r="AM894" i="8"/>
  <c r="AL894" i="8"/>
  <c r="AK893" i="8"/>
  <c r="AV893" i="8" s="1"/>
  <c r="AO893" i="8"/>
  <c r="AN893" i="8"/>
  <c r="AM893" i="8"/>
  <c r="AL893" i="8"/>
  <c r="AL892" i="8"/>
  <c r="AK892" i="8"/>
  <c r="AV892" i="8" s="1"/>
  <c r="AO892" i="8"/>
  <c r="AN892" i="8"/>
  <c r="AM892" i="8"/>
  <c r="AK891" i="8"/>
  <c r="AV891" i="8" s="1"/>
  <c r="AO891" i="8"/>
  <c r="AN891" i="8"/>
  <c r="AM891" i="8"/>
  <c r="AL891" i="8"/>
  <c r="AK890" i="8"/>
  <c r="AO890" i="8"/>
  <c r="AN890" i="8"/>
  <c r="AM890" i="8"/>
  <c r="AL890" i="8"/>
  <c r="AK889" i="8"/>
  <c r="AV889" i="8" s="1"/>
  <c r="AO889" i="8"/>
  <c r="AN889" i="8"/>
  <c r="AM889" i="8"/>
  <c r="AL889" i="8"/>
  <c r="AL888" i="8"/>
  <c r="AK888" i="8"/>
  <c r="AV888" i="8" s="1"/>
  <c r="AO888" i="8"/>
  <c r="AN888" i="8"/>
  <c r="AM888" i="8"/>
  <c r="AK887" i="8"/>
  <c r="AV887" i="8" s="1"/>
  <c r="AO887" i="8"/>
  <c r="AN887" i="8"/>
  <c r="AM887" i="8"/>
  <c r="AL887" i="8"/>
  <c r="AK886" i="8"/>
  <c r="AO886" i="8"/>
  <c r="AN886" i="8"/>
  <c r="AM886" i="8"/>
  <c r="AL886" i="8"/>
  <c r="AK885" i="8"/>
  <c r="AO885" i="8"/>
  <c r="AN885" i="8"/>
  <c r="AM885" i="8"/>
  <c r="AL885" i="8"/>
  <c r="AL884" i="8"/>
  <c r="AK884" i="8"/>
  <c r="AV884" i="8" s="1"/>
  <c r="AO884" i="8"/>
  <c r="AN884" i="8"/>
  <c r="AM884" i="8"/>
  <c r="AK883" i="8"/>
  <c r="AV883" i="8" s="1"/>
  <c r="AO883" i="8"/>
  <c r="AN883" i="8"/>
  <c r="AM883" i="8"/>
  <c r="AL883" i="8"/>
  <c r="AK882" i="8"/>
  <c r="AV882" i="8" s="1"/>
  <c r="AO882" i="8"/>
  <c r="AN882" i="8"/>
  <c r="AM882" i="8"/>
  <c r="AL882" i="8"/>
  <c r="AK881" i="8"/>
  <c r="AV881" i="8" s="1"/>
  <c r="AO881" i="8"/>
  <c r="AN881" i="8"/>
  <c r="AM881" i="8"/>
  <c r="AL881" i="8"/>
  <c r="AL880" i="8"/>
  <c r="AK880" i="8"/>
  <c r="AV880" i="8" s="1"/>
  <c r="AO880" i="8"/>
  <c r="AN880" i="8"/>
  <c r="AM880" i="8"/>
  <c r="AK517" i="8"/>
  <c r="AO517" i="8"/>
  <c r="AN517" i="8"/>
  <c r="AM517" i="8"/>
  <c r="AL517" i="8"/>
  <c r="AK516" i="8"/>
  <c r="AO516" i="8"/>
  <c r="AN516" i="8"/>
  <c r="AM516" i="8"/>
  <c r="AL516" i="8"/>
  <c r="AK486" i="8"/>
  <c r="AO486" i="8"/>
  <c r="AN486" i="8"/>
  <c r="AM486" i="8"/>
  <c r="AL486" i="8"/>
  <c r="AL429" i="8"/>
  <c r="AK429" i="8"/>
  <c r="AO429" i="8"/>
  <c r="AN429" i="8"/>
  <c r="AM429" i="8"/>
  <c r="AK875" i="8"/>
  <c r="AV875" i="8" s="1"/>
  <c r="AO875" i="8"/>
  <c r="AN875" i="8"/>
  <c r="AM875" i="8"/>
  <c r="AL875" i="8"/>
  <c r="AK874" i="8"/>
  <c r="AV874" i="8" s="1"/>
  <c r="AO874" i="8"/>
  <c r="AN874" i="8"/>
  <c r="AM874" i="8"/>
  <c r="AL874" i="8"/>
  <c r="AK873" i="8"/>
  <c r="AV873" i="8" s="1"/>
  <c r="AO873" i="8"/>
  <c r="AN873" i="8"/>
  <c r="AM873" i="8"/>
  <c r="AL873" i="8"/>
  <c r="AL872" i="8"/>
  <c r="AK872" i="8"/>
  <c r="AV872" i="8" s="1"/>
  <c r="AO872" i="8"/>
  <c r="AN872" i="8"/>
  <c r="AM872" i="8"/>
  <c r="AK871" i="8"/>
  <c r="AO871" i="8"/>
  <c r="AN871" i="8"/>
  <c r="AM871" i="8"/>
  <c r="AL871" i="8"/>
  <c r="AK870" i="8"/>
  <c r="AV870" i="8" s="1"/>
  <c r="AO870" i="8"/>
  <c r="AN870" i="8"/>
  <c r="AM870" i="8"/>
  <c r="AL870" i="8"/>
  <c r="AK869" i="8"/>
  <c r="AV869" i="8" s="1"/>
  <c r="AO869" i="8"/>
  <c r="AN869" i="8"/>
  <c r="AM869" i="8"/>
  <c r="AL869" i="8"/>
  <c r="AL868" i="8"/>
  <c r="AK868" i="8"/>
  <c r="AV868" i="8" s="1"/>
  <c r="AO868" i="8"/>
  <c r="AN868" i="8"/>
  <c r="AM868" i="8"/>
  <c r="AK867" i="8"/>
  <c r="AV867" i="8" s="1"/>
  <c r="AO867" i="8"/>
  <c r="AN867" i="8"/>
  <c r="AM867" i="8"/>
  <c r="AL867" i="8"/>
  <c r="AK866" i="8"/>
  <c r="AV866" i="8" s="1"/>
  <c r="AO866" i="8"/>
  <c r="AN866" i="8"/>
  <c r="AM866" i="8"/>
  <c r="AL866" i="8"/>
  <c r="AK865" i="8"/>
  <c r="AV865" i="8" s="1"/>
  <c r="AO865" i="8"/>
  <c r="AN865" i="8"/>
  <c r="AM865" i="8"/>
  <c r="AL865" i="8"/>
  <c r="AL864" i="8"/>
  <c r="AK864" i="8"/>
  <c r="AV864" i="8" s="1"/>
  <c r="AO864" i="8"/>
  <c r="AN864" i="8"/>
  <c r="AM864" i="8"/>
  <c r="AK863" i="8"/>
  <c r="AO863" i="8"/>
  <c r="AN863" i="8"/>
  <c r="AM863" i="8"/>
  <c r="AL863" i="8"/>
  <c r="AK862" i="8"/>
  <c r="AV862" i="8" s="1"/>
  <c r="AO862" i="8"/>
  <c r="AN862" i="8"/>
  <c r="AM862" i="8"/>
  <c r="AL862" i="8"/>
  <c r="AK861" i="8"/>
  <c r="AO861" i="8"/>
  <c r="AN861" i="8"/>
  <c r="AM861" i="8"/>
  <c r="AL861" i="8"/>
  <c r="AL860" i="8"/>
  <c r="AK860" i="8"/>
  <c r="AV860" i="8" s="1"/>
  <c r="AO860" i="8"/>
  <c r="AN860" i="8"/>
  <c r="AM860" i="8"/>
  <c r="AK859" i="8"/>
  <c r="AV859" i="8" s="1"/>
  <c r="AO859" i="8"/>
  <c r="AN859" i="8"/>
  <c r="AM859" i="8"/>
  <c r="AL859" i="8"/>
  <c r="AK858" i="8"/>
  <c r="AV858" i="8" s="1"/>
  <c r="AO858" i="8"/>
  <c r="AN858" i="8"/>
  <c r="AM858" i="8"/>
  <c r="AL858" i="8"/>
  <c r="AK857" i="8"/>
  <c r="AO857" i="8"/>
  <c r="AN857" i="8"/>
  <c r="AM857" i="8"/>
  <c r="AL857" i="8"/>
  <c r="AL856" i="8"/>
  <c r="AK856" i="8"/>
  <c r="AO856" i="8"/>
  <c r="AN856" i="8"/>
  <c r="AM856" i="8"/>
  <c r="AK855" i="8"/>
  <c r="AV855" i="8" s="1"/>
  <c r="AO855" i="8"/>
  <c r="AN855" i="8"/>
  <c r="AM855" i="8"/>
  <c r="AL855" i="8"/>
  <c r="AK854" i="8"/>
  <c r="AV854" i="8" s="1"/>
  <c r="AO854" i="8"/>
  <c r="AN854" i="8"/>
  <c r="AM854" i="8"/>
  <c r="AL854" i="8"/>
  <c r="AK853" i="8"/>
  <c r="AV853" i="8" s="1"/>
  <c r="AO853" i="8"/>
  <c r="AN853" i="8"/>
  <c r="AM853" i="8"/>
  <c r="AL853" i="8"/>
  <c r="AL852" i="8"/>
  <c r="AK852" i="8"/>
  <c r="AV852" i="8" s="1"/>
  <c r="AO852" i="8"/>
  <c r="AN852" i="8"/>
  <c r="AM852" i="8"/>
  <c r="AK851" i="8"/>
  <c r="AV851" i="8" s="1"/>
  <c r="AO851" i="8"/>
  <c r="AN851" i="8"/>
  <c r="AM851" i="8"/>
  <c r="AL851" i="8"/>
  <c r="AK850" i="8"/>
  <c r="AV850" i="8" s="1"/>
  <c r="AO850" i="8"/>
  <c r="AN850" i="8"/>
  <c r="AM850" i="8"/>
  <c r="AL850" i="8"/>
  <c r="AK849" i="8"/>
  <c r="AO849" i="8"/>
  <c r="AN849" i="8"/>
  <c r="AM849" i="8"/>
  <c r="AL849" i="8"/>
  <c r="AL848" i="8"/>
  <c r="AK848" i="8"/>
  <c r="AO848" i="8"/>
  <c r="AN848" i="8"/>
  <c r="AM848" i="8"/>
  <c r="AK847" i="8"/>
  <c r="AV847" i="8" s="1"/>
  <c r="AO847" i="8"/>
  <c r="AN847" i="8"/>
  <c r="AM847" i="8"/>
  <c r="AL847" i="8"/>
  <c r="AK846" i="8"/>
  <c r="AO846" i="8"/>
  <c r="AN846" i="8"/>
  <c r="AM846" i="8"/>
  <c r="AL846" i="8"/>
  <c r="AK845" i="8"/>
  <c r="AO845" i="8"/>
  <c r="AN845" i="8"/>
  <c r="AM845" i="8"/>
  <c r="AL845" i="8"/>
  <c r="AL844" i="8"/>
  <c r="AK844" i="8"/>
  <c r="AV844" i="8" s="1"/>
  <c r="AO844" i="8"/>
  <c r="AN844" i="8"/>
  <c r="AM844" i="8"/>
  <c r="AK843" i="8"/>
  <c r="AV843" i="8" s="1"/>
  <c r="AO843" i="8"/>
  <c r="AN843" i="8"/>
  <c r="AM843" i="8"/>
  <c r="AL843" i="8"/>
  <c r="AK842" i="8"/>
  <c r="AO842" i="8"/>
  <c r="AN842" i="8"/>
  <c r="AM842" i="8"/>
  <c r="AL842" i="8"/>
  <c r="AK841" i="8"/>
  <c r="AV841" i="8" s="1"/>
  <c r="AO841" i="8"/>
  <c r="AN841" i="8"/>
  <c r="AM841" i="8"/>
  <c r="AL841" i="8"/>
  <c r="AO423" i="8"/>
  <c r="AK423" i="8"/>
  <c r="AN423" i="8"/>
  <c r="AM423" i="8"/>
  <c r="AL423" i="8"/>
  <c r="AK839" i="8"/>
  <c r="AV839" i="8" s="1"/>
  <c r="AO839" i="8"/>
  <c r="AN839" i="8"/>
  <c r="AM839" i="8"/>
  <c r="AL839" i="8"/>
  <c r="AK838" i="8"/>
  <c r="AV838" i="8" s="1"/>
  <c r="AO838" i="8"/>
  <c r="AN838" i="8"/>
  <c r="AM838" i="8"/>
  <c r="AL838" i="8"/>
  <c r="AK837" i="8"/>
  <c r="AV837" i="8" s="1"/>
  <c r="AO837" i="8"/>
  <c r="AN837" i="8"/>
  <c r="AM837" i="8"/>
  <c r="AL837" i="8"/>
  <c r="AK836" i="8"/>
  <c r="AV836" i="8" s="1"/>
  <c r="AO836" i="8"/>
  <c r="AN836" i="8"/>
  <c r="AM836" i="8"/>
  <c r="AL836" i="8"/>
  <c r="AK835" i="8"/>
  <c r="AO835" i="8"/>
  <c r="AN835" i="8"/>
  <c r="AM835" i="8"/>
  <c r="AL835" i="8"/>
  <c r="AK834" i="8"/>
  <c r="AO834" i="8"/>
  <c r="AN834" i="8"/>
  <c r="AM834" i="8"/>
  <c r="AL834" i="8"/>
  <c r="AK833" i="8"/>
  <c r="AV833" i="8" s="1"/>
  <c r="AO833" i="8"/>
  <c r="AN833" i="8"/>
  <c r="AM833" i="8"/>
  <c r="AL833" i="8"/>
  <c r="AK832" i="8"/>
  <c r="AV832" i="8" s="1"/>
  <c r="AO832" i="8"/>
  <c r="AN832" i="8"/>
  <c r="AM832" i="8"/>
  <c r="AL832" i="8"/>
  <c r="AK831" i="8"/>
  <c r="AO831" i="8"/>
  <c r="AN831" i="8"/>
  <c r="AM831" i="8"/>
  <c r="AL831" i="8"/>
  <c r="AK830" i="8"/>
  <c r="AV830" i="8" s="1"/>
  <c r="AO830" i="8"/>
  <c r="AN830" i="8"/>
  <c r="AM830" i="8"/>
  <c r="AL830" i="8"/>
  <c r="AK829" i="8"/>
  <c r="AV829" i="8" s="1"/>
  <c r="AO829" i="8"/>
  <c r="AN829" i="8"/>
  <c r="AM829" i="8"/>
  <c r="AL829" i="8"/>
  <c r="AK828" i="8"/>
  <c r="AV828" i="8" s="1"/>
  <c r="AO828" i="8"/>
  <c r="AN828" i="8"/>
  <c r="AM828" i="8"/>
  <c r="AL828" i="8"/>
  <c r="AK827" i="8"/>
  <c r="AO827" i="8"/>
  <c r="AN827" i="8"/>
  <c r="AM827" i="8"/>
  <c r="AL827" i="8"/>
  <c r="AK826" i="8"/>
  <c r="AO826" i="8"/>
  <c r="AN826" i="8"/>
  <c r="AM826" i="8"/>
  <c r="AL826" i="8"/>
  <c r="AK825" i="8"/>
  <c r="AO825" i="8"/>
  <c r="AN825" i="8"/>
  <c r="AM825" i="8"/>
  <c r="AL825" i="8"/>
  <c r="AK379" i="8"/>
  <c r="AO379" i="8"/>
  <c r="AN379" i="8"/>
  <c r="AM379" i="8"/>
  <c r="AL379" i="8"/>
  <c r="AK378" i="8"/>
  <c r="AO378" i="8"/>
  <c r="AN378" i="8"/>
  <c r="AM378" i="8"/>
  <c r="AL378" i="8"/>
  <c r="AK822" i="8"/>
  <c r="AV822" i="8" s="1"/>
  <c r="AO822" i="8"/>
  <c r="AN822" i="8"/>
  <c r="AM822" i="8"/>
  <c r="AL822" i="8"/>
  <c r="AK821" i="8"/>
  <c r="AO821" i="8"/>
  <c r="AN821" i="8"/>
  <c r="AM821" i="8"/>
  <c r="AL821" i="8"/>
  <c r="AK373" i="8"/>
  <c r="AO373" i="8"/>
  <c r="AN373" i="8"/>
  <c r="AM373" i="8"/>
  <c r="AL373" i="8"/>
  <c r="AK372" i="8"/>
  <c r="AO372" i="8"/>
  <c r="AN372" i="8"/>
  <c r="AM372" i="8"/>
  <c r="AL372" i="8"/>
  <c r="AK818" i="8"/>
  <c r="AV818" i="8" s="1"/>
  <c r="AO818" i="8"/>
  <c r="AN818" i="8"/>
  <c r="AM818" i="8"/>
  <c r="AL818" i="8"/>
  <c r="AK817" i="8"/>
  <c r="AO817" i="8"/>
  <c r="AN817" i="8"/>
  <c r="AM817" i="8"/>
  <c r="AL817" i="8"/>
  <c r="AK816" i="8"/>
  <c r="AV816" i="8" s="1"/>
  <c r="AO816" i="8"/>
  <c r="AN816" i="8"/>
  <c r="AM816" i="8"/>
  <c r="AL816" i="8"/>
  <c r="AK815" i="8"/>
  <c r="AO815" i="8"/>
  <c r="AN815" i="8"/>
  <c r="AM815" i="8"/>
  <c r="AL815" i="8"/>
  <c r="AK814" i="8"/>
  <c r="AO814" i="8"/>
  <c r="AN814" i="8"/>
  <c r="AM814" i="8"/>
  <c r="AL814" i="8"/>
  <c r="AK813" i="8"/>
  <c r="AO813" i="8"/>
  <c r="AN813" i="8"/>
  <c r="AM813" i="8"/>
  <c r="AL813" i="8"/>
  <c r="AK812" i="8"/>
  <c r="AO812" i="8"/>
  <c r="AN812" i="8"/>
  <c r="AM812" i="8"/>
  <c r="AL812" i="8"/>
  <c r="AK811" i="8"/>
  <c r="AO811" i="8"/>
  <c r="AN811" i="8"/>
  <c r="AM811" i="8"/>
  <c r="AL811" i="8"/>
  <c r="AK810" i="8"/>
  <c r="AO810" i="8"/>
  <c r="AN810" i="8"/>
  <c r="AM810" i="8"/>
  <c r="AL810" i="8"/>
  <c r="AK371" i="8"/>
  <c r="AO371" i="8"/>
  <c r="AN371" i="8"/>
  <c r="AM371" i="8"/>
  <c r="AL371" i="8"/>
  <c r="AK808" i="8"/>
  <c r="AV808" i="8" s="1"/>
  <c r="AO808" i="8"/>
  <c r="AN808" i="8"/>
  <c r="AM808" i="8"/>
  <c r="AL808" i="8"/>
  <c r="AK807" i="8"/>
  <c r="AV807" i="8" s="1"/>
  <c r="AO807" i="8"/>
  <c r="AN807" i="8"/>
  <c r="AM807" i="8"/>
  <c r="AL807" i="8"/>
  <c r="AK806" i="8"/>
  <c r="AO806" i="8"/>
  <c r="AN806" i="8"/>
  <c r="AM806" i="8"/>
  <c r="AL806" i="8"/>
  <c r="AK805" i="8"/>
  <c r="AO805" i="8"/>
  <c r="AN805" i="8"/>
  <c r="AM805" i="8"/>
  <c r="AL805" i="8"/>
  <c r="AK804" i="8"/>
  <c r="AV804" i="8" s="1"/>
  <c r="AO804" i="8"/>
  <c r="AN804" i="8"/>
  <c r="AM804" i="8"/>
  <c r="AL804" i="8"/>
  <c r="AK803" i="8"/>
  <c r="AO803" i="8"/>
  <c r="AN803" i="8"/>
  <c r="AM803" i="8"/>
  <c r="AL803" i="8"/>
  <c r="AK802" i="8"/>
  <c r="AV802" i="8" s="1"/>
  <c r="AO802" i="8"/>
  <c r="AN802" i="8"/>
  <c r="AM802" i="8"/>
  <c r="AL802" i="8"/>
  <c r="AK801" i="8"/>
  <c r="AV801" i="8" s="1"/>
  <c r="AO801" i="8"/>
  <c r="AN801" i="8"/>
  <c r="AM801" i="8"/>
  <c r="AL801" i="8"/>
  <c r="AK800" i="8"/>
  <c r="AV800" i="8" s="1"/>
  <c r="AO800" i="8"/>
  <c r="AN800" i="8"/>
  <c r="AM800" i="8"/>
  <c r="AL800" i="8"/>
  <c r="AK799" i="8"/>
  <c r="AV799" i="8" s="1"/>
  <c r="AO799" i="8"/>
  <c r="AN799" i="8"/>
  <c r="AM799" i="8"/>
  <c r="AL799" i="8"/>
  <c r="AK798" i="8"/>
  <c r="AV798" i="8" s="1"/>
  <c r="AO798" i="8"/>
  <c r="AN798" i="8"/>
  <c r="AM798" i="8"/>
  <c r="AL798" i="8"/>
  <c r="AK797" i="8"/>
  <c r="AO797" i="8"/>
  <c r="AN797" i="8"/>
  <c r="AM797" i="8"/>
  <c r="AL797" i="8"/>
  <c r="AK796" i="8"/>
  <c r="AV796" i="8" s="1"/>
  <c r="AO796" i="8"/>
  <c r="AN796" i="8"/>
  <c r="AM796" i="8"/>
  <c r="AL796" i="8"/>
  <c r="AK795" i="8"/>
  <c r="AV795" i="8" s="1"/>
  <c r="AO795" i="8"/>
  <c r="AN795" i="8"/>
  <c r="AM795" i="8"/>
  <c r="AL795" i="8"/>
  <c r="AK794" i="8"/>
  <c r="AV794" i="8" s="1"/>
  <c r="AO794" i="8"/>
  <c r="AN794" i="8"/>
  <c r="AM794" i="8"/>
  <c r="AL794" i="8"/>
  <c r="AK793" i="8"/>
  <c r="AV793" i="8" s="1"/>
  <c r="AO793" i="8"/>
  <c r="AN793" i="8"/>
  <c r="AM793" i="8"/>
  <c r="AL793" i="8"/>
  <c r="AK792" i="8"/>
  <c r="AV792" i="8" s="1"/>
  <c r="AO792" i="8"/>
  <c r="AN792" i="8"/>
  <c r="AM792" i="8"/>
  <c r="AL792" i="8"/>
  <c r="AK791" i="8"/>
  <c r="AO791" i="8"/>
  <c r="AN791" i="8"/>
  <c r="AM791" i="8"/>
  <c r="AL791" i="8"/>
  <c r="AK790" i="8"/>
  <c r="AV790" i="8" s="1"/>
  <c r="AO790" i="8"/>
  <c r="AN790" i="8"/>
  <c r="AM790" i="8"/>
  <c r="AL790" i="8"/>
  <c r="AK789" i="8"/>
  <c r="AO789" i="8"/>
  <c r="AN789" i="8"/>
  <c r="AM789" i="8"/>
  <c r="AL789" i="8"/>
  <c r="AK788" i="8"/>
  <c r="AV788" i="8" s="1"/>
  <c r="AO788" i="8"/>
  <c r="AN788" i="8"/>
  <c r="AM788" i="8"/>
  <c r="AL788" i="8"/>
  <c r="AK787" i="8"/>
  <c r="AO787" i="8"/>
  <c r="AN787" i="8"/>
  <c r="AM787" i="8"/>
  <c r="AL787" i="8"/>
  <c r="AK786" i="8"/>
  <c r="AV786" i="8" s="1"/>
  <c r="AO786" i="8"/>
  <c r="AN786" i="8"/>
  <c r="AM786" i="8"/>
  <c r="AL786" i="8"/>
  <c r="AK785" i="8"/>
  <c r="AV785" i="8" s="1"/>
  <c r="AO785" i="8"/>
  <c r="AN785" i="8"/>
  <c r="AM785" i="8"/>
  <c r="AL785" i="8"/>
  <c r="AK784" i="8"/>
  <c r="AV784" i="8" s="1"/>
  <c r="AO784" i="8"/>
  <c r="AN784" i="8"/>
  <c r="AM784" i="8"/>
  <c r="AL784" i="8"/>
  <c r="AK783" i="8"/>
  <c r="AO783" i="8"/>
  <c r="AN783" i="8"/>
  <c r="AM783" i="8"/>
  <c r="AL783" i="8"/>
  <c r="AK782" i="8"/>
  <c r="AO782" i="8"/>
  <c r="AN782" i="8"/>
  <c r="AM782" i="8"/>
  <c r="AL782" i="8"/>
  <c r="AK781" i="8"/>
  <c r="AV781" i="8" s="1"/>
  <c r="AO781" i="8"/>
  <c r="AN781" i="8"/>
  <c r="AM781" i="8"/>
  <c r="AL781" i="8"/>
  <c r="AK780" i="8"/>
  <c r="AO780" i="8"/>
  <c r="AN780" i="8"/>
  <c r="AM780" i="8"/>
  <c r="AL780" i="8"/>
  <c r="AK779" i="8"/>
  <c r="AO779" i="8"/>
  <c r="AN779" i="8"/>
  <c r="AM779" i="8"/>
  <c r="AL779" i="8"/>
  <c r="AK778" i="8"/>
  <c r="AO778" i="8"/>
  <c r="AN778" i="8"/>
  <c r="AM778" i="8"/>
  <c r="AL778" i="8"/>
  <c r="AK777" i="8"/>
  <c r="AV777" i="8" s="1"/>
  <c r="AO777" i="8"/>
  <c r="AN777" i="8"/>
  <c r="AM777" i="8"/>
  <c r="AL777" i="8"/>
  <c r="AK776" i="8"/>
  <c r="AV776" i="8" s="1"/>
  <c r="AO776" i="8"/>
  <c r="AN776" i="8"/>
  <c r="AM776" i="8"/>
  <c r="AL776" i="8"/>
  <c r="AK775" i="8"/>
  <c r="AV775" i="8" s="1"/>
  <c r="AO775" i="8"/>
  <c r="AN775" i="8"/>
  <c r="AM775" i="8"/>
  <c r="AL775" i="8"/>
  <c r="AK774" i="8"/>
  <c r="AO774" i="8"/>
  <c r="AN774" i="8"/>
  <c r="AM774" i="8"/>
  <c r="AL774" i="8"/>
  <c r="AK773" i="8"/>
  <c r="AO773" i="8"/>
  <c r="AN773" i="8"/>
  <c r="AM773" i="8"/>
  <c r="AL773" i="8"/>
  <c r="AK772" i="8"/>
  <c r="AO772" i="8"/>
  <c r="AN772" i="8"/>
  <c r="AM772" i="8"/>
  <c r="AL772" i="8"/>
  <c r="AK771" i="8"/>
  <c r="AO771" i="8"/>
  <c r="AN771" i="8"/>
  <c r="AM771" i="8"/>
  <c r="AL771" i="8"/>
  <c r="AK770" i="8"/>
  <c r="AV770" i="8" s="1"/>
  <c r="AO770" i="8"/>
  <c r="AN770" i="8"/>
  <c r="AM770" i="8"/>
  <c r="AL770" i="8"/>
  <c r="AK769" i="8"/>
  <c r="AV769" i="8" s="1"/>
  <c r="AO769" i="8"/>
  <c r="AN769" i="8"/>
  <c r="AM769" i="8"/>
  <c r="AL769" i="8"/>
  <c r="AK768" i="8"/>
  <c r="AO768" i="8"/>
  <c r="AN768" i="8"/>
  <c r="AM768" i="8"/>
  <c r="AL768" i="8"/>
  <c r="AK767" i="8"/>
  <c r="AO767" i="8"/>
  <c r="AN767" i="8"/>
  <c r="AM767" i="8"/>
  <c r="AL767" i="8"/>
  <c r="AK766" i="8"/>
  <c r="AV766" i="8" s="1"/>
  <c r="AO766" i="8"/>
  <c r="AN766" i="8"/>
  <c r="AM766" i="8"/>
  <c r="AL766" i="8"/>
  <c r="AK765" i="8"/>
  <c r="AV765" i="8" s="1"/>
  <c r="AO765" i="8"/>
  <c r="AN765" i="8"/>
  <c r="AM765" i="8"/>
  <c r="AL765" i="8"/>
  <c r="AK764" i="8"/>
  <c r="AV764" i="8" s="1"/>
  <c r="AO764" i="8"/>
  <c r="AN764" i="8"/>
  <c r="AM764" i="8"/>
  <c r="AL764" i="8"/>
  <c r="AK763" i="8"/>
  <c r="AO763" i="8"/>
  <c r="AN763" i="8"/>
  <c r="AM763" i="8"/>
  <c r="AL763" i="8"/>
  <c r="AK762" i="8"/>
  <c r="AO762" i="8"/>
  <c r="AN762" i="8"/>
  <c r="AM762" i="8"/>
  <c r="AL762" i="8"/>
  <c r="AK761" i="8"/>
  <c r="AV761" i="8" s="1"/>
  <c r="AO761" i="8"/>
  <c r="AN761" i="8"/>
  <c r="AM761" i="8"/>
  <c r="AL761" i="8"/>
  <c r="AK760" i="8"/>
  <c r="AV760" i="8" s="1"/>
  <c r="AO760" i="8"/>
  <c r="AN760" i="8"/>
  <c r="AM760" i="8"/>
  <c r="AL760" i="8"/>
  <c r="AK759" i="8"/>
  <c r="AV759" i="8" s="1"/>
  <c r="AO759" i="8"/>
  <c r="AN759" i="8"/>
  <c r="AM759" i="8"/>
  <c r="AL759" i="8"/>
  <c r="AK758" i="8"/>
  <c r="AV758" i="8" s="1"/>
  <c r="AO758" i="8"/>
  <c r="AN758" i="8"/>
  <c r="AM758" i="8"/>
  <c r="AL758" i="8"/>
  <c r="AK757" i="8"/>
  <c r="AV757" i="8" s="1"/>
  <c r="AO757" i="8"/>
  <c r="AN757" i="8"/>
  <c r="AM757" i="8"/>
  <c r="AL757" i="8"/>
  <c r="AK756" i="8"/>
  <c r="AV756" i="8" s="1"/>
  <c r="AO756" i="8"/>
  <c r="AN756" i="8"/>
  <c r="AM756" i="8"/>
  <c r="AL756" i="8"/>
  <c r="AK755" i="8"/>
  <c r="AV755" i="8" s="1"/>
  <c r="AO755" i="8"/>
  <c r="AN755" i="8"/>
  <c r="AM755" i="8"/>
  <c r="AL755" i="8"/>
  <c r="AK754" i="8"/>
  <c r="AV754" i="8" s="1"/>
  <c r="AO754" i="8"/>
  <c r="AN754" i="8"/>
  <c r="AM754" i="8"/>
  <c r="AL754" i="8"/>
  <c r="AK753" i="8"/>
  <c r="AV753" i="8" s="1"/>
  <c r="AO753" i="8"/>
  <c r="AN753" i="8"/>
  <c r="AM753" i="8"/>
  <c r="AL753" i="8"/>
  <c r="AK752" i="8"/>
  <c r="AV752" i="8" s="1"/>
  <c r="AO752" i="8"/>
  <c r="AN752" i="8"/>
  <c r="AM752" i="8"/>
  <c r="AL752" i="8"/>
  <c r="AK751" i="8"/>
  <c r="AV751" i="8" s="1"/>
  <c r="AO751" i="8"/>
  <c r="AN751" i="8"/>
  <c r="AM751" i="8"/>
  <c r="AL751" i="8"/>
  <c r="AK750" i="8"/>
  <c r="AV750" i="8" s="1"/>
  <c r="AO750" i="8"/>
  <c r="AN750" i="8"/>
  <c r="AM750" i="8"/>
  <c r="AL750" i="8"/>
  <c r="AK749" i="8"/>
  <c r="AO749" i="8"/>
  <c r="AN749" i="8"/>
  <c r="AM749" i="8"/>
  <c r="AL749" i="8"/>
  <c r="AK364" i="8"/>
  <c r="AO364" i="8"/>
  <c r="AN364" i="8"/>
  <c r="AM364" i="8"/>
  <c r="AL364" i="8"/>
  <c r="AK747" i="8"/>
  <c r="AO747" i="8"/>
  <c r="AN747" i="8"/>
  <c r="AM747" i="8"/>
  <c r="AL747" i="8"/>
  <c r="AK746" i="8"/>
  <c r="AV746" i="8" s="1"/>
  <c r="AO746" i="8"/>
  <c r="AN746" i="8"/>
  <c r="AM746" i="8"/>
  <c r="AL746" i="8"/>
  <c r="AK745" i="8"/>
  <c r="AO745" i="8"/>
  <c r="AN745" i="8"/>
  <c r="AM745" i="8"/>
  <c r="AL745" i="8"/>
  <c r="AK744" i="8"/>
  <c r="AO744" i="8"/>
  <c r="AN744" i="8"/>
  <c r="AM744" i="8"/>
  <c r="AL744" i="8"/>
  <c r="AK743" i="8"/>
  <c r="AV743" i="8" s="1"/>
  <c r="AO743" i="8"/>
  <c r="AN743" i="8"/>
  <c r="AM743" i="8"/>
  <c r="AL743" i="8"/>
  <c r="AK742" i="8"/>
  <c r="AV742" i="8" s="1"/>
  <c r="AO742" i="8"/>
  <c r="AN742" i="8"/>
  <c r="AM742" i="8"/>
  <c r="AL742" i="8"/>
  <c r="AK741" i="8"/>
  <c r="AV741" i="8" s="1"/>
  <c r="AO741" i="8"/>
  <c r="AN741" i="8"/>
  <c r="AM741" i="8"/>
  <c r="AL741" i="8"/>
  <c r="AK740" i="8"/>
  <c r="AV740" i="8" s="1"/>
  <c r="AO740" i="8"/>
  <c r="AN740" i="8"/>
  <c r="AM740" i="8"/>
  <c r="AL740" i="8"/>
  <c r="AK739" i="8"/>
  <c r="AV739" i="8" s="1"/>
  <c r="AO739" i="8"/>
  <c r="AN739" i="8"/>
  <c r="AM739" i="8"/>
  <c r="AL739" i="8"/>
  <c r="AL738" i="8"/>
  <c r="AK738" i="8"/>
  <c r="AO738" i="8"/>
  <c r="AN738" i="8"/>
  <c r="AM738" i="8"/>
  <c r="AK737" i="8"/>
  <c r="AV737" i="8" s="1"/>
  <c r="AO737" i="8"/>
  <c r="AN737" i="8"/>
  <c r="AM737" i="8"/>
  <c r="AL737" i="8"/>
  <c r="AN736" i="8"/>
  <c r="AK736" i="8"/>
  <c r="AV736" i="8" s="1"/>
  <c r="AO736" i="8"/>
  <c r="AM736" i="8"/>
  <c r="AL736" i="8"/>
  <c r="AK355" i="8"/>
  <c r="AO355" i="8"/>
  <c r="AN355" i="8"/>
  <c r="AM355" i="8"/>
  <c r="AL355" i="8"/>
  <c r="AL734" i="8"/>
  <c r="AK734" i="8"/>
  <c r="AV734" i="8" s="1"/>
  <c r="AO734" i="8"/>
  <c r="AN734" i="8"/>
  <c r="AM734" i="8"/>
  <c r="AK733" i="8"/>
  <c r="AV733" i="8" s="1"/>
  <c r="AO733" i="8"/>
  <c r="AN733" i="8"/>
  <c r="AM733" i="8"/>
  <c r="AL733" i="8"/>
  <c r="AN732" i="8"/>
  <c r="AK732" i="8"/>
  <c r="AO732" i="8"/>
  <c r="AM732" i="8"/>
  <c r="AL732" i="8"/>
  <c r="AK731" i="8"/>
  <c r="AO731" i="8"/>
  <c r="AN731" i="8"/>
  <c r="AM731" i="8"/>
  <c r="AL731" i="8"/>
  <c r="AL730" i="8"/>
  <c r="AK730" i="8"/>
  <c r="AO730" i="8"/>
  <c r="AN730" i="8"/>
  <c r="AM730" i="8"/>
  <c r="AK729" i="8"/>
  <c r="AV729" i="8" s="1"/>
  <c r="AO729" i="8"/>
  <c r="AN729" i="8"/>
  <c r="AM729" i="8"/>
  <c r="AL729" i="8"/>
  <c r="AN728" i="8"/>
  <c r="AK728" i="8"/>
  <c r="AV728" i="8" s="1"/>
  <c r="AO728" i="8"/>
  <c r="AM728" i="8"/>
  <c r="AL728" i="8"/>
  <c r="AK727" i="8"/>
  <c r="AV727" i="8" s="1"/>
  <c r="AO727" i="8"/>
  <c r="AN727" i="8"/>
  <c r="AM727" i="8"/>
  <c r="AL727" i="8"/>
  <c r="AL726" i="8"/>
  <c r="AK726" i="8"/>
  <c r="AV726" i="8" s="1"/>
  <c r="AO726" i="8"/>
  <c r="AN726" i="8"/>
  <c r="AM726" i="8"/>
  <c r="AK725" i="8"/>
  <c r="AO725" i="8"/>
  <c r="AN725" i="8"/>
  <c r="AM725" i="8"/>
  <c r="AL725" i="8"/>
  <c r="AN724" i="8"/>
  <c r="AK724" i="8"/>
  <c r="AV724" i="8" s="1"/>
  <c r="AO724" i="8"/>
  <c r="AM724" i="8"/>
  <c r="AL724" i="8"/>
  <c r="AK723" i="8"/>
  <c r="AV723" i="8" s="1"/>
  <c r="AO723" i="8"/>
  <c r="AN723" i="8"/>
  <c r="AM723" i="8"/>
  <c r="AL723" i="8"/>
  <c r="AL722" i="8"/>
  <c r="AK722" i="8"/>
  <c r="AV722" i="8" s="1"/>
  <c r="AO722" i="8"/>
  <c r="AN722" i="8"/>
  <c r="AM722" i="8"/>
  <c r="AK721" i="8"/>
  <c r="AV721" i="8" s="1"/>
  <c r="AO721" i="8"/>
  <c r="AN721" i="8"/>
  <c r="AM721" i="8"/>
  <c r="AL721" i="8"/>
  <c r="AN720" i="8"/>
  <c r="AK720" i="8"/>
  <c r="AO720" i="8"/>
  <c r="AM720" i="8"/>
  <c r="AL720" i="8"/>
  <c r="AK719" i="8"/>
  <c r="AO719" i="8"/>
  <c r="AN719" i="8"/>
  <c r="AM719" i="8"/>
  <c r="AL719" i="8"/>
  <c r="AL718" i="8"/>
  <c r="AK718" i="8"/>
  <c r="AV718" i="8" s="1"/>
  <c r="AO718" i="8"/>
  <c r="AN718" i="8"/>
  <c r="AM718" i="8"/>
  <c r="AK717" i="8"/>
  <c r="AV717" i="8" s="1"/>
  <c r="AO717" i="8"/>
  <c r="AN717" i="8"/>
  <c r="AM717" i="8"/>
  <c r="AL717" i="8"/>
  <c r="AN716" i="8"/>
  <c r="AK716" i="8"/>
  <c r="AV716" i="8" s="1"/>
  <c r="AO716" i="8"/>
  <c r="AM716" i="8"/>
  <c r="AL716" i="8"/>
  <c r="AK715" i="8"/>
  <c r="AO715" i="8"/>
  <c r="AN715" i="8"/>
  <c r="AM715" i="8"/>
  <c r="AL715" i="8"/>
  <c r="AL714" i="8"/>
  <c r="AK714" i="8"/>
  <c r="AO714" i="8"/>
  <c r="AN714" i="8"/>
  <c r="AM714" i="8"/>
  <c r="AK713" i="8"/>
  <c r="AO713" i="8"/>
  <c r="AN713" i="8"/>
  <c r="AM713" i="8"/>
  <c r="AL713" i="8"/>
  <c r="AN712" i="8"/>
  <c r="AK712" i="8"/>
  <c r="AV712" i="8" s="1"/>
  <c r="AO712" i="8"/>
  <c r="AM712" i="8"/>
  <c r="AL712" i="8"/>
  <c r="AK711" i="8"/>
  <c r="AV711" i="8" s="1"/>
  <c r="AO711" i="8"/>
  <c r="AN711" i="8"/>
  <c r="AM711" i="8"/>
  <c r="AL711" i="8"/>
  <c r="AL710" i="8"/>
  <c r="AK710" i="8"/>
  <c r="AV710" i="8" s="1"/>
  <c r="AO710" i="8"/>
  <c r="AN710" i="8"/>
  <c r="AM710" i="8"/>
  <c r="AK709" i="8"/>
  <c r="AV709" i="8" s="1"/>
  <c r="AO709" i="8"/>
  <c r="AN709" i="8"/>
  <c r="AM709" i="8"/>
  <c r="AL709" i="8"/>
  <c r="AN708" i="8"/>
  <c r="AK708" i="8"/>
  <c r="AO708" i="8"/>
  <c r="AM708" i="8"/>
  <c r="AL708" i="8"/>
  <c r="AK707" i="8"/>
  <c r="AV707" i="8" s="1"/>
  <c r="AO707" i="8"/>
  <c r="AN707" i="8"/>
  <c r="AM707" i="8"/>
  <c r="AL707" i="8"/>
  <c r="AL706" i="8"/>
  <c r="AK706" i="8"/>
  <c r="AV706" i="8" s="1"/>
  <c r="AO706" i="8"/>
  <c r="AN706" i="8"/>
  <c r="AM706" i="8"/>
  <c r="AK705" i="8"/>
  <c r="AO705" i="8"/>
  <c r="AN705" i="8"/>
  <c r="AM705" i="8"/>
  <c r="AL705" i="8"/>
  <c r="AN704" i="8"/>
  <c r="AK704" i="8"/>
  <c r="AO704" i="8"/>
  <c r="AM704" i="8"/>
  <c r="AL704" i="8"/>
  <c r="AK703" i="8"/>
  <c r="AV703" i="8" s="1"/>
  <c r="AO703" i="8"/>
  <c r="AN703" i="8"/>
  <c r="AM703" i="8"/>
  <c r="AL703" i="8"/>
  <c r="AL702" i="8"/>
  <c r="AK702" i="8"/>
  <c r="AV702" i="8" s="1"/>
  <c r="AO702" i="8"/>
  <c r="AN702" i="8"/>
  <c r="AM702" i="8"/>
  <c r="AK701" i="8"/>
  <c r="AV701" i="8" s="1"/>
  <c r="AO701" i="8"/>
  <c r="AN701" i="8"/>
  <c r="AM701" i="8"/>
  <c r="AL701" i="8"/>
  <c r="AN700" i="8"/>
  <c r="AK700" i="8"/>
  <c r="AV700" i="8" s="1"/>
  <c r="AO700" i="8"/>
  <c r="AM700" i="8"/>
  <c r="AL700" i="8"/>
  <c r="AK699" i="8"/>
  <c r="AO699" i="8"/>
  <c r="AN699" i="8"/>
  <c r="AM699" i="8"/>
  <c r="AL699" i="8"/>
  <c r="AL698" i="8"/>
  <c r="AK698" i="8"/>
  <c r="AV698" i="8" s="1"/>
  <c r="AO698" i="8"/>
  <c r="AN698" i="8"/>
  <c r="AM698" i="8"/>
  <c r="AK697" i="8"/>
  <c r="AV697" i="8" s="1"/>
  <c r="AO697" i="8"/>
  <c r="AN697" i="8"/>
  <c r="AM697" i="8"/>
  <c r="AL697" i="8"/>
  <c r="AN696" i="8"/>
  <c r="AK696" i="8"/>
  <c r="AO696" i="8"/>
  <c r="AM696" i="8"/>
  <c r="AL696" i="8"/>
  <c r="AK695" i="8"/>
  <c r="AV695" i="8" s="1"/>
  <c r="AO695" i="8"/>
  <c r="AN695" i="8"/>
  <c r="AM695" i="8"/>
  <c r="AL695" i="8"/>
  <c r="AL694" i="8"/>
  <c r="AK694" i="8"/>
  <c r="AO694" i="8"/>
  <c r="AN694" i="8"/>
  <c r="AM694" i="8"/>
  <c r="AK693" i="8"/>
  <c r="AO693" i="8"/>
  <c r="AN693" i="8"/>
  <c r="AM693" i="8"/>
  <c r="AL693" i="8"/>
  <c r="AN692" i="8"/>
  <c r="AK692" i="8"/>
  <c r="AV692" i="8" s="1"/>
  <c r="AO692" i="8"/>
  <c r="AM692" i="8"/>
  <c r="AL692" i="8"/>
  <c r="AK691" i="8"/>
  <c r="AO691" i="8"/>
  <c r="AN691" i="8"/>
  <c r="AM691" i="8"/>
  <c r="AL691" i="8"/>
  <c r="AL690" i="8"/>
  <c r="AK690" i="8"/>
  <c r="AO690" i="8"/>
  <c r="AN690" i="8"/>
  <c r="AM690" i="8"/>
  <c r="AK689" i="8"/>
  <c r="AO689" i="8"/>
  <c r="AN689" i="8"/>
  <c r="AM689" i="8"/>
  <c r="AL689" i="8"/>
  <c r="AN688" i="8"/>
  <c r="AK688" i="8"/>
  <c r="AO688" i="8"/>
  <c r="AM688" i="8"/>
  <c r="AL688" i="8"/>
  <c r="AK687" i="8"/>
  <c r="AO687" i="8"/>
  <c r="AN687" i="8"/>
  <c r="AM687" i="8"/>
  <c r="AL687" i="8"/>
  <c r="AL686" i="8"/>
  <c r="AK686" i="8"/>
  <c r="AO686" i="8"/>
  <c r="AN686" i="8"/>
  <c r="AM686" i="8"/>
  <c r="AK685" i="8"/>
  <c r="AO685" i="8"/>
  <c r="AN685" i="8"/>
  <c r="AM685" i="8"/>
  <c r="AL685" i="8"/>
  <c r="AN684" i="8"/>
  <c r="AK684" i="8"/>
  <c r="AV684" i="8" s="1"/>
  <c r="AO684" i="8"/>
  <c r="AM684" i="8"/>
  <c r="AL684" i="8"/>
  <c r="AK683" i="8"/>
  <c r="AV683" i="8" s="1"/>
  <c r="AO683" i="8"/>
  <c r="AN683" i="8"/>
  <c r="AM683" i="8"/>
  <c r="AL683" i="8"/>
  <c r="AL682" i="8"/>
  <c r="AK682" i="8"/>
  <c r="AV682" i="8" s="1"/>
  <c r="AO682" i="8"/>
  <c r="AN682" i="8"/>
  <c r="AM682" i="8"/>
  <c r="AK681" i="8"/>
  <c r="AV681" i="8" s="1"/>
  <c r="AO681" i="8"/>
  <c r="AN681" i="8"/>
  <c r="AM681" i="8"/>
  <c r="AL681" i="8"/>
  <c r="AN680" i="8"/>
  <c r="AK680" i="8"/>
  <c r="AV680" i="8" s="1"/>
  <c r="AO680" i="8"/>
  <c r="AM680" i="8"/>
  <c r="AL680" i="8"/>
  <c r="AK679" i="8"/>
  <c r="AV679" i="8" s="1"/>
  <c r="AO679" i="8"/>
  <c r="AN679" i="8"/>
  <c r="AM679" i="8"/>
  <c r="AL679" i="8"/>
  <c r="AL678" i="8"/>
  <c r="AK678" i="8"/>
  <c r="AV678" i="8" s="1"/>
  <c r="AO678" i="8"/>
  <c r="AN678" i="8"/>
  <c r="AM678" i="8"/>
  <c r="AK677" i="8"/>
  <c r="AV677" i="8" s="1"/>
  <c r="AO677" i="8"/>
  <c r="AN677" i="8"/>
  <c r="AM677" i="8"/>
  <c r="AL677" i="8"/>
  <c r="AN676" i="8"/>
  <c r="AK676" i="8"/>
  <c r="AV676" i="8" s="1"/>
  <c r="AO676" i="8"/>
  <c r="AM676" i="8"/>
  <c r="AL676" i="8"/>
  <c r="AK675" i="8"/>
  <c r="AV675" i="8" s="1"/>
  <c r="AO675" i="8"/>
  <c r="AN675" i="8"/>
  <c r="AM675" i="8"/>
  <c r="AL675" i="8"/>
  <c r="AL674" i="8"/>
  <c r="AK674" i="8"/>
  <c r="AO674" i="8"/>
  <c r="AN674" i="8"/>
  <c r="AM674" i="8"/>
  <c r="AK673" i="8"/>
  <c r="AO673" i="8"/>
  <c r="AN673" i="8"/>
  <c r="AM673" i="8"/>
  <c r="AL673" i="8"/>
  <c r="AK672" i="8"/>
  <c r="AO672" i="8"/>
  <c r="AN672" i="8"/>
  <c r="AM672" i="8"/>
  <c r="AL672" i="8"/>
  <c r="AO671" i="8"/>
  <c r="AK671" i="8"/>
  <c r="AV671" i="8" s="1"/>
  <c r="AN671" i="8"/>
  <c r="AM671" i="8"/>
  <c r="AL671" i="8"/>
  <c r="AK670" i="8"/>
  <c r="AO670" i="8"/>
  <c r="AN670" i="8"/>
  <c r="AM670" i="8"/>
  <c r="AL670" i="8"/>
  <c r="AL669" i="8"/>
  <c r="AK669" i="8"/>
  <c r="AV669" i="8" s="1"/>
  <c r="AO669" i="8"/>
  <c r="AN669" i="8"/>
  <c r="AM669" i="8"/>
  <c r="AO668" i="8"/>
  <c r="AK668" i="8"/>
  <c r="AN668" i="8"/>
  <c r="AM668" i="8"/>
  <c r="AL668" i="8"/>
  <c r="AL667" i="8"/>
  <c r="AK667" i="8"/>
  <c r="AO667" i="8"/>
  <c r="AN667" i="8"/>
  <c r="AM667" i="8"/>
  <c r="AK666" i="8"/>
  <c r="AO666" i="8"/>
  <c r="AN666" i="8"/>
  <c r="AM666" i="8"/>
  <c r="AL666" i="8"/>
  <c r="AL665" i="8"/>
  <c r="AK665" i="8"/>
  <c r="AO665" i="8"/>
  <c r="AN665" i="8"/>
  <c r="AM665" i="8"/>
  <c r="AO664" i="8"/>
  <c r="AK664" i="8"/>
  <c r="AN664" i="8"/>
  <c r="AM664" i="8"/>
  <c r="AL664" i="8"/>
  <c r="AL663" i="8"/>
  <c r="AK663" i="8"/>
  <c r="AV663" i="8" s="1"/>
  <c r="AO663" i="8"/>
  <c r="AN663" i="8"/>
  <c r="AM663" i="8"/>
  <c r="AK662" i="8"/>
  <c r="AV662" i="8" s="1"/>
  <c r="AO662" i="8"/>
  <c r="AN662" i="8"/>
  <c r="AM662" i="8"/>
  <c r="AL662" i="8"/>
  <c r="AL661" i="8"/>
  <c r="AK661" i="8"/>
  <c r="AO661" i="8"/>
  <c r="AN661" i="8"/>
  <c r="AM661" i="8"/>
  <c r="AO660" i="8"/>
  <c r="AK660" i="8"/>
  <c r="AN660" i="8"/>
  <c r="AM660" i="8"/>
  <c r="AL660" i="8"/>
  <c r="AL659" i="8"/>
  <c r="AK659" i="8"/>
  <c r="AO659" i="8"/>
  <c r="AN659" i="8"/>
  <c r="AM659" i="8"/>
  <c r="AK658" i="8"/>
  <c r="AO658" i="8"/>
  <c r="AN658" i="8"/>
  <c r="AM658" i="8"/>
  <c r="AL658" i="8"/>
  <c r="AL657" i="8"/>
  <c r="AK657" i="8"/>
  <c r="AO657" i="8"/>
  <c r="AN657" i="8"/>
  <c r="AM657" i="8"/>
  <c r="AO656" i="8"/>
  <c r="AK656" i="8"/>
  <c r="AN656" i="8"/>
  <c r="AM656" i="8"/>
  <c r="AL656" i="8"/>
  <c r="AL655" i="8"/>
  <c r="AK655" i="8"/>
  <c r="AO655" i="8"/>
  <c r="AN655" i="8"/>
  <c r="AM655" i="8"/>
  <c r="AK654" i="8"/>
  <c r="AV654" i="8" s="1"/>
  <c r="AO654" i="8"/>
  <c r="AN654" i="8"/>
  <c r="AM654" i="8"/>
  <c r="AL654" i="8"/>
  <c r="AL653" i="8"/>
  <c r="AK653" i="8"/>
  <c r="AV653" i="8" s="1"/>
  <c r="AO653" i="8"/>
  <c r="AN653" i="8"/>
  <c r="AM653" i="8"/>
  <c r="AO652" i="8"/>
  <c r="AK652" i="8"/>
  <c r="AV652" i="8" s="1"/>
  <c r="AN652" i="8"/>
  <c r="AM652" i="8"/>
  <c r="AL652" i="8"/>
  <c r="AL651" i="8"/>
  <c r="AK651" i="8"/>
  <c r="AV651" i="8" s="1"/>
  <c r="AO651" i="8"/>
  <c r="AN651" i="8"/>
  <c r="AM651" i="8"/>
  <c r="AK650" i="8"/>
  <c r="AV650" i="8" s="1"/>
  <c r="AO650" i="8"/>
  <c r="AN650" i="8"/>
  <c r="AM650" i="8"/>
  <c r="AL650" i="8"/>
  <c r="AL649" i="8"/>
  <c r="AK649" i="8"/>
  <c r="AV649" i="8" s="1"/>
  <c r="AO649" i="8"/>
  <c r="AN649" i="8"/>
  <c r="AM649" i="8"/>
  <c r="AO648" i="8"/>
  <c r="AK648" i="8"/>
  <c r="AV648" i="8" s="1"/>
  <c r="AN648" i="8"/>
  <c r="AM648" i="8"/>
  <c r="AL648" i="8"/>
  <c r="AL647" i="8"/>
  <c r="AK647" i="8"/>
  <c r="AV647" i="8" s="1"/>
  <c r="AO647" i="8"/>
  <c r="AN647" i="8"/>
  <c r="AM647" i="8"/>
  <c r="AK646" i="8"/>
  <c r="AV646" i="8" s="1"/>
  <c r="AO646" i="8"/>
  <c r="AN646" i="8"/>
  <c r="AM646" i="8"/>
  <c r="AL646" i="8"/>
  <c r="AL645" i="8"/>
  <c r="AK645" i="8"/>
  <c r="AO645" i="8"/>
  <c r="AN645" i="8"/>
  <c r="AM645" i="8"/>
  <c r="AO644" i="8"/>
  <c r="AK644" i="8"/>
  <c r="AN644" i="8"/>
  <c r="AM644" i="8"/>
  <c r="AL644" i="8"/>
  <c r="AL643" i="8"/>
  <c r="AK643" i="8"/>
  <c r="AV643" i="8" s="1"/>
  <c r="AO643" i="8"/>
  <c r="AN643" i="8"/>
  <c r="AM643" i="8"/>
  <c r="AK642" i="8"/>
  <c r="AV642" i="8" s="1"/>
  <c r="AO642" i="8"/>
  <c r="AN642" i="8"/>
  <c r="AM642" i="8"/>
  <c r="AL642" i="8"/>
  <c r="AL641" i="8"/>
  <c r="AK641" i="8"/>
  <c r="AV641" i="8" s="1"/>
  <c r="AO641" i="8"/>
  <c r="AN641" i="8"/>
  <c r="AM641" i="8"/>
  <c r="AO640" i="8"/>
  <c r="AK640" i="8"/>
  <c r="AV640" i="8" s="1"/>
  <c r="AN640" i="8"/>
  <c r="AM640" i="8"/>
  <c r="AL640" i="8"/>
  <c r="AL639" i="8"/>
  <c r="AK639" i="8"/>
  <c r="AV639" i="8" s="1"/>
  <c r="AO639" i="8"/>
  <c r="AN639" i="8"/>
  <c r="AM639" i="8"/>
  <c r="AK638" i="8"/>
  <c r="AO638" i="8"/>
  <c r="AN638" i="8"/>
  <c r="AM638" i="8"/>
  <c r="AL638" i="8"/>
  <c r="AK637" i="8"/>
  <c r="AO637" i="8"/>
  <c r="AN637" i="8"/>
  <c r="AM637" i="8"/>
  <c r="AL637" i="8"/>
  <c r="AK636" i="8"/>
  <c r="AO636" i="8"/>
  <c r="AN636" i="8"/>
  <c r="AM636" i="8"/>
  <c r="AL636" i="8"/>
  <c r="AL635" i="8"/>
  <c r="AK635" i="8"/>
  <c r="AV635" i="8" s="1"/>
  <c r="AO635" i="8"/>
  <c r="AN635" i="8"/>
  <c r="AM635" i="8"/>
  <c r="AK634" i="8"/>
  <c r="AV634" i="8" s="1"/>
  <c r="AO634" i="8"/>
  <c r="AN634" i="8"/>
  <c r="AM634" i="8"/>
  <c r="AL634" i="8"/>
  <c r="AK633" i="8"/>
  <c r="AV633" i="8" s="1"/>
  <c r="AO633" i="8"/>
  <c r="AN633" i="8"/>
  <c r="AM633" i="8"/>
  <c r="AL633" i="8"/>
  <c r="AK632" i="8"/>
  <c r="AO632" i="8"/>
  <c r="AN632" i="8"/>
  <c r="AM632" i="8"/>
  <c r="AL632" i="8"/>
  <c r="AL631" i="8"/>
  <c r="AK631" i="8"/>
  <c r="AV631" i="8" s="1"/>
  <c r="AO631" i="8"/>
  <c r="AN631" i="8"/>
  <c r="AM631" i="8"/>
  <c r="AO630" i="8"/>
  <c r="AK630" i="8"/>
  <c r="AV630" i="8" s="1"/>
  <c r="AN630" i="8"/>
  <c r="AM630" i="8"/>
  <c r="AL630" i="8"/>
  <c r="AK629" i="8"/>
  <c r="AO629" i="8"/>
  <c r="AN629" i="8"/>
  <c r="AM629" i="8"/>
  <c r="AL629" i="8"/>
  <c r="AK628" i="8"/>
  <c r="AV628" i="8" s="1"/>
  <c r="AO628" i="8"/>
  <c r="AN628" i="8"/>
  <c r="AM628" i="8"/>
  <c r="AL628" i="8"/>
  <c r="AL627" i="8"/>
  <c r="AK627" i="8"/>
  <c r="AO627" i="8"/>
  <c r="AN627" i="8"/>
  <c r="AM627" i="8"/>
  <c r="AO626" i="8"/>
  <c r="AK626" i="8"/>
  <c r="AV626" i="8" s="1"/>
  <c r="AN626" i="8"/>
  <c r="AM626" i="8"/>
  <c r="AL626" i="8"/>
  <c r="AK625" i="8"/>
  <c r="AO625" i="8"/>
  <c r="AN625" i="8"/>
  <c r="AM625" i="8"/>
  <c r="AL625" i="8"/>
  <c r="AK624" i="8"/>
  <c r="AO624" i="8"/>
  <c r="AN624" i="8"/>
  <c r="AM624" i="8"/>
  <c r="AL624" i="8"/>
  <c r="AL623" i="8"/>
  <c r="AK623" i="8"/>
  <c r="AO623" i="8"/>
  <c r="AN623" i="8"/>
  <c r="AM623" i="8"/>
  <c r="AO622" i="8"/>
  <c r="AK622" i="8"/>
  <c r="AN622" i="8"/>
  <c r="AM622" i="8"/>
  <c r="AL622" i="8"/>
  <c r="AK621" i="8"/>
  <c r="AV621" i="8" s="1"/>
  <c r="AO621" i="8"/>
  <c r="AN621" i="8"/>
  <c r="AM621" i="8"/>
  <c r="AL621" i="8"/>
  <c r="AK620" i="8"/>
  <c r="AV620" i="8" s="1"/>
  <c r="AO620" i="8"/>
  <c r="AN620" i="8"/>
  <c r="AM620" i="8"/>
  <c r="AL620" i="8"/>
  <c r="AL619" i="8"/>
  <c r="AK619" i="8"/>
  <c r="AV619" i="8" s="1"/>
  <c r="AO619" i="8"/>
  <c r="AN619" i="8"/>
  <c r="AM619" i="8"/>
  <c r="AO618" i="8"/>
  <c r="AK618" i="8"/>
  <c r="AV618" i="8" s="1"/>
  <c r="AN618" i="8"/>
  <c r="AM618" i="8"/>
  <c r="AL618" i="8"/>
  <c r="AK354" i="8"/>
  <c r="AO354" i="8"/>
  <c r="AN354" i="8"/>
  <c r="AM354" i="8"/>
  <c r="AL354" i="8"/>
  <c r="AK616" i="8"/>
  <c r="AV616" i="8" s="1"/>
  <c r="AO616" i="8"/>
  <c r="AN616" i="8"/>
  <c r="AM616" i="8"/>
  <c r="AL616" i="8"/>
  <c r="AL615" i="8"/>
  <c r="AK615" i="8"/>
  <c r="AO615" i="8"/>
  <c r="AN615" i="8"/>
  <c r="AM615" i="8"/>
  <c r="AO614" i="8"/>
  <c r="AK614" i="8"/>
  <c r="AV614" i="8" s="1"/>
  <c r="AN614" i="8"/>
  <c r="AM614" i="8"/>
  <c r="AL614" i="8"/>
  <c r="AK613" i="8"/>
  <c r="AV613" i="8" s="1"/>
  <c r="AO613" i="8"/>
  <c r="AN613" i="8"/>
  <c r="AM613" i="8"/>
  <c r="AL613" i="8"/>
  <c r="AK612" i="8"/>
  <c r="AV612" i="8" s="1"/>
  <c r="AO612" i="8"/>
  <c r="AN612" i="8"/>
  <c r="AM612" i="8"/>
  <c r="AL612" i="8"/>
  <c r="AL611" i="8"/>
  <c r="AK611" i="8"/>
  <c r="AV611" i="8" s="1"/>
  <c r="AO611" i="8"/>
  <c r="AN611" i="8"/>
  <c r="AM611" i="8"/>
  <c r="AO610" i="8"/>
  <c r="AK610" i="8"/>
  <c r="AV610" i="8" s="1"/>
  <c r="AN610" i="8"/>
  <c r="AM610" i="8"/>
  <c r="AL610" i="8"/>
  <c r="AK609" i="8"/>
  <c r="AV609" i="8" s="1"/>
  <c r="AO609" i="8"/>
  <c r="AN609" i="8"/>
  <c r="AM609" i="8"/>
  <c r="AL609" i="8"/>
  <c r="AK608" i="8"/>
  <c r="AO608" i="8"/>
  <c r="AN608" i="8"/>
  <c r="AM608" i="8"/>
  <c r="AL608" i="8"/>
  <c r="AL607" i="8"/>
  <c r="AK607" i="8"/>
  <c r="AO607" i="8"/>
  <c r="AN607" i="8"/>
  <c r="AM607" i="8"/>
  <c r="AO606" i="8"/>
  <c r="AK606" i="8"/>
  <c r="AN606" i="8"/>
  <c r="AM606" i="8"/>
  <c r="AL606" i="8"/>
  <c r="AK605" i="8"/>
  <c r="AV605" i="8" s="1"/>
  <c r="AO605" i="8"/>
  <c r="AN605" i="8"/>
  <c r="AM605" i="8"/>
  <c r="AL605" i="8"/>
  <c r="AK604" i="8"/>
  <c r="AV604" i="8" s="1"/>
  <c r="AO604" i="8"/>
  <c r="AN604" i="8"/>
  <c r="AM604" i="8"/>
  <c r="AL604" i="8"/>
  <c r="AL603" i="8"/>
  <c r="AK603" i="8"/>
  <c r="AV603" i="8" s="1"/>
  <c r="AO603" i="8"/>
  <c r="AN603" i="8"/>
  <c r="AM603" i="8"/>
  <c r="AO602" i="8"/>
  <c r="AK602" i="8"/>
  <c r="AN602" i="8"/>
  <c r="AM602" i="8"/>
  <c r="AL602" i="8"/>
  <c r="AK601" i="8"/>
  <c r="AO601" i="8"/>
  <c r="AN601" i="8"/>
  <c r="AM601" i="8"/>
  <c r="AL601" i="8"/>
  <c r="AK600" i="8"/>
  <c r="AO600" i="8"/>
  <c r="AN600" i="8"/>
  <c r="AM600" i="8"/>
  <c r="AL600" i="8"/>
  <c r="AL599" i="8"/>
  <c r="AK599" i="8"/>
  <c r="AO599" i="8"/>
  <c r="AN599" i="8"/>
  <c r="AM599" i="8"/>
  <c r="AO598" i="8"/>
  <c r="AK598" i="8"/>
  <c r="AV598" i="8" s="1"/>
  <c r="AN598" i="8"/>
  <c r="AM598" i="8"/>
  <c r="AL598" i="8"/>
  <c r="AK597" i="8"/>
  <c r="AO597" i="8"/>
  <c r="AN597" i="8"/>
  <c r="AM597" i="8"/>
  <c r="AL597" i="8"/>
  <c r="AK352" i="8"/>
  <c r="AO352" i="8"/>
  <c r="AN352" i="8"/>
  <c r="AM352" i="8"/>
  <c r="AL352" i="8"/>
  <c r="AL595" i="8"/>
  <c r="AK595" i="8"/>
  <c r="AV595" i="8" s="1"/>
  <c r="AO595" i="8"/>
  <c r="AN595" i="8"/>
  <c r="AM595" i="8"/>
  <c r="AO594" i="8"/>
  <c r="AK594" i="8"/>
  <c r="AV594" i="8" s="1"/>
  <c r="AN594" i="8"/>
  <c r="AM594" i="8"/>
  <c r="AL594" i="8"/>
  <c r="AK593" i="8"/>
  <c r="AO593" i="8"/>
  <c r="AN593" i="8"/>
  <c r="AM593" i="8"/>
  <c r="AL593" i="8"/>
  <c r="AK592" i="8"/>
  <c r="AO592" i="8"/>
  <c r="AN592" i="8"/>
  <c r="AM592" i="8"/>
  <c r="AL592" i="8"/>
  <c r="AL591" i="8"/>
  <c r="AK591" i="8"/>
  <c r="AV591" i="8" s="1"/>
  <c r="AO591" i="8"/>
  <c r="AN591" i="8"/>
  <c r="AM591" i="8"/>
  <c r="AO590" i="8"/>
  <c r="AK590" i="8"/>
  <c r="AV590" i="8" s="1"/>
  <c r="AN590" i="8"/>
  <c r="AM590" i="8"/>
  <c r="AL590" i="8"/>
  <c r="AK589" i="8"/>
  <c r="AO589" i="8"/>
  <c r="AN589" i="8"/>
  <c r="AM589" i="8"/>
  <c r="AL589" i="8"/>
  <c r="AK588" i="8"/>
  <c r="AO588" i="8"/>
  <c r="AN588" i="8"/>
  <c r="AM588" i="8"/>
  <c r="AL588" i="8"/>
  <c r="AL587" i="8"/>
  <c r="AK587" i="8"/>
  <c r="AV587" i="8" s="1"/>
  <c r="AO587" i="8"/>
  <c r="AN587" i="8"/>
  <c r="AM587" i="8"/>
  <c r="AO586" i="8"/>
  <c r="AK586" i="8"/>
  <c r="AV586" i="8" s="1"/>
  <c r="AN586" i="8"/>
  <c r="AM586" i="8"/>
  <c r="AL586" i="8"/>
  <c r="AK585" i="8"/>
  <c r="AO585" i="8"/>
  <c r="AN585" i="8"/>
  <c r="AM585" i="8"/>
  <c r="AL585" i="8"/>
  <c r="AK584" i="8"/>
  <c r="AO584" i="8"/>
  <c r="AN584" i="8"/>
  <c r="AM584" i="8"/>
  <c r="AL584" i="8"/>
  <c r="AL583" i="8"/>
  <c r="AK583" i="8"/>
  <c r="AV583" i="8" s="1"/>
  <c r="AO583" i="8"/>
  <c r="AN583" i="8"/>
  <c r="AM583" i="8"/>
  <c r="AO582" i="8"/>
  <c r="AK582" i="8"/>
  <c r="AV582" i="8" s="1"/>
  <c r="AN582" i="8"/>
  <c r="AM582" i="8"/>
  <c r="AL582" i="8"/>
  <c r="AK581" i="8"/>
  <c r="AV581" i="8" s="1"/>
  <c r="AO581" i="8"/>
  <c r="AN581" i="8"/>
  <c r="AM581" i="8"/>
  <c r="AL581" i="8"/>
  <c r="AK580" i="8"/>
  <c r="AV580" i="8" s="1"/>
  <c r="AO580" i="8"/>
  <c r="AN580" i="8"/>
  <c r="AM580" i="8"/>
  <c r="AL580" i="8"/>
  <c r="AL579" i="8"/>
  <c r="AK579" i="8"/>
  <c r="AV579" i="8" s="1"/>
  <c r="AO579" i="8"/>
  <c r="AN579" i="8"/>
  <c r="AM579" i="8"/>
  <c r="AO578" i="8"/>
  <c r="AK578" i="8"/>
  <c r="AV578" i="8" s="1"/>
  <c r="AN578" i="8"/>
  <c r="AM578" i="8"/>
  <c r="AL578" i="8"/>
  <c r="AK577" i="8"/>
  <c r="AO577" i="8"/>
  <c r="AN577" i="8"/>
  <c r="AM577" i="8"/>
  <c r="AL577" i="8"/>
  <c r="AK576" i="8"/>
  <c r="AV576" i="8" s="1"/>
  <c r="AO576" i="8"/>
  <c r="AN576" i="8"/>
  <c r="AM576" i="8"/>
  <c r="AL576" i="8"/>
  <c r="AL575" i="8"/>
  <c r="AK575" i="8"/>
  <c r="AV575" i="8" s="1"/>
  <c r="AO575" i="8"/>
  <c r="AN575" i="8"/>
  <c r="AM575" i="8"/>
  <c r="AO574" i="8"/>
  <c r="AK574" i="8"/>
  <c r="AV574" i="8" s="1"/>
  <c r="AN574" i="8"/>
  <c r="AM574" i="8"/>
  <c r="AL574" i="8"/>
  <c r="AK573" i="8"/>
  <c r="AV573" i="8" s="1"/>
  <c r="AO573" i="8"/>
  <c r="AN573" i="8"/>
  <c r="AM573" i="8"/>
  <c r="AL573" i="8"/>
  <c r="AK572" i="8"/>
  <c r="AO572" i="8"/>
  <c r="AN572" i="8"/>
  <c r="AM572" i="8"/>
  <c r="AL572" i="8"/>
  <c r="AL571" i="8"/>
  <c r="AK571" i="8"/>
  <c r="AO571" i="8"/>
  <c r="AN571" i="8"/>
  <c r="AM571" i="8"/>
  <c r="AO570" i="8"/>
  <c r="AK570" i="8"/>
  <c r="AN570" i="8"/>
  <c r="AM570" i="8"/>
  <c r="AL570" i="8"/>
  <c r="AK569" i="8"/>
  <c r="AV569" i="8" s="1"/>
  <c r="AO569" i="8"/>
  <c r="AN569" i="8"/>
  <c r="AM569" i="8"/>
  <c r="AL569" i="8"/>
  <c r="AK568" i="8"/>
  <c r="AV568" i="8" s="1"/>
  <c r="AO568" i="8"/>
  <c r="AN568" i="8"/>
  <c r="AM568" i="8"/>
  <c r="AL568" i="8"/>
  <c r="AL567" i="8"/>
  <c r="AK567" i="8"/>
  <c r="AV567" i="8" s="1"/>
  <c r="AO567" i="8"/>
  <c r="AN567" i="8"/>
  <c r="AM567" i="8"/>
  <c r="AO566" i="8"/>
  <c r="AK566" i="8"/>
  <c r="AN566" i="8"/>
  <c r="AM566" i="8"/>
  <c r="AL566" i="8"/>
  <c r="AK565" i="8"/>
  <c r="AV565" i="8" s="1"/>
  <c r="AO565" i="8"/>
  <c r="AN565" i="8"/>
  <c r="AM565" i="8"/>
  <c r="AL565" i="8"/>
  <c r="AK564" i="8"/>
  <c r="AV564" i="8" s="1"/>
  <c r="AO564" i="8"/>
  <c r="AN564" i="8"/>
  <c r="AM564" i="8"/>
  <c r="AL564" i="8"/>
  <c r="AL563" i="8"/>
  <c r="AK563" i="8"/>
  <c r="AV563" i="8" s="1"/>
  <c r="AO563" i="8"/>
  <c r="AN563" i="8"/>
  <c r="AM563" i="8"/>
  <c r="AO562" i="8"/>
  <c r="AK562" i="8"/>
  <c r="AN562" i="8"/>
  <c r="AM562" i="8"/>
  <c r="AL562" i="8"/>
  <c r="AK561" i="8"/>
  <c r="AV561" i="8" s="1"/>
  <c r="AO561" i="8"/>
  <c r="AN561" i="8"/>
  <c r="AM561" i="8"/>
  <c r="AL561" i="8"/>
  <c r="AK560" i="8"/>
  <c r="AO560" i="8"/>
  <c r="AN560" i="8"/>
  <c r="AM560" i="8"/>
  <c r="AL560" i="8"/>
  <c r="AL342" i="8"/>
  <c r="AK342" i="8"/>
  <c r="AO342" i="8"/>
  <c r="AN342" i="8"/>
  <c r="AM342" i="8"/>
  <c r="AO558" i="8"/>
  <c r="AK558" i="8"/>
  <c r="AN558" i="8"/>
  <c r="AM558" i="8"/>
  <c r="AL558" i="8"/>
  <c r="AK557" i="8"/>
  <c r="AV557" i="8" s="1"/>
  <c r="AO557" i="8"/>
  <c r="AN557" i="8"/>
  <c r="AM557" i="8"/>
  <c r="AL557" i="8"/>
  <c r="AK556" i="8"/>
  <c r="AO556" i="8"/>
  <c r="AN556" i="8"/>
  <c r="AM556" i="8"/>
  <c r="AL556" i="8"/>
  <c r="AL555" i="8"/>
  <c r="AK555" i="8"/>
  <c r="AV555" i="8" s="1"/>
  <c r="AO555" i="8"/>
  <c r="AN555" i="8"/>
  <c r="AM555" i="8"/>
  <c r="AO554" i="8"/>
  <c r="AK554" i="8"/>
  <c r="AN554" i="8"/>
  <c r="AM554" i="8"/>
  <c r="AL554" i="8"/>
  <c r="AK310" i="8"/>
  <c r="AO310" i="8"/>
  <c r="AN310" i="8"/>
  <c r="AM310" i="8"/>
  <c r="AL310" i="8"/>
  <c r="AO300" i="8"/>
  <c r="AK300" i="8"/>
  <c r="AN300" i="8"/>
  <c r="AM300" i="8"/>
  <c r="AL300" i="8"/>
  <c r="AL551" i="8"/>
  <c r="AK551" i="8"/>
  <c r="AV551" i="8" s="1"/>
  <c r="AO551" i="8"/>
  <c r="AN551" i="8"/>
  <c r="AM551" i="8"/>
  <c r="AO550" i="8"/>
  <c r="AK550" i="8"/>
  <c r="AN550" i="8"/>
  <c r="AM550" i="8"/>
  <c r="AL550" i="8"/>
  <c r="AK549" i="8"/>
  <c r="AV549" i="8" s="1"/>
  <c r="AO549" i="8"/>
  <c r="AN549" i="8"/>
  <c r="AM549" i="8"/>
  <c r="AL549" i="8"/>
  <c r="AO548" i="8"/>
  <c r="AK548" i="8"/>
  <c r="AV548" i="8" s="1"/>
  <c r="AN548" i="8"/>
  <c r="AM548" i="8"/>
  <c r="AL548" i="8"/>
  <c r="AL547" i="8"/>
  <c r="AK547" i="8"/>
  <c r="AO547" i="8"/>
  <c r="AN547" i="8"/>
  <c r="AM547" i="8"/>
  <c r="AO546" i="8"/>
  <c r="AK546" i="8"/>
  <c r="AN546" i="8"/>
  <c r="AM546" i="8"/>
  <c r="AL546" i="8"/>
  <c r="AK545" i="8"/>
  <c r="AO545" i="8"/>
  <c r="AN545" i="8"/>
  <c r="AM545" i="8"/>
  <c r="AL545" i="8"/>
  <c r="AO544" i="8"/>
  <c r="AK544" i="8"/>
  <c r="AV544" i="8" s="1"/>
  <c r="AN544" i="8"/>
  <c r="AM544" i="8"/>
  <c r="AL544" i="8"/>
  <c r="AL543" i="8"/>
  <c r="AK543" i="8"/>
  <c r="AO543" i="8"/>
  <c r="AN543" i="8"/>
  <c r="AM543" i="8"/>
  <c r="AO542" i="8"/>
  <c r="AK542" i="8"/>
  <c r="AN542" i="8"/>
  <c r="AM542" i="8"/>
  <c r="AL542" i="8"/>
  <c r="AK541" i="8"/>
  <c r="AO541" i="8"/>
  <c r="AN541" i="8"/>
  <c r="AM541" i="8"/>
  <c r="AL541" i="8"/>
  <c r="AO540" i="8"/>
  <c r="AK540" i="8"/>
  <c r="AN540" i="8"/>
  <c r="AM540" i="8"/>
  <c r="AL540" i="8"/>
  <c r="AL539" i="8"/>
  <c r="AK539" i="8"/>
  <c r="AV539" i="8" s="1"/>
  <c r="AO539" i="8"/>
  <c r="AN539" i="8"/>
  <c r="AM539" i="8"/>
  <c r="AO538" i="8"/>
  <c r="AK538" i="8"/>
  <c r="AV538" i="8" s="1"/>
  <c r="AN538" i="8"/>
  <c r="AM538" i="8"/>
  <c r="AL538" i="8"/>
  <c r="AK537" i="8"/>
  <c r="AV537" i="8" s="1"/>
  <c r="AO537" i="8"/>
  <c r="AN537" i="8"/>
  <c r="AM537" i="8"/>
  <c r="AL537" i="8"/>
  <c r="AO536" i="8"/>
  <c r="AK536" i="8"/>
  <c r="AV536" i="8" s="1"/>
  <c r="AN536" i="8"/>
  <c r="AM536" i="8"/>
  <c r="AL536" i="8"/>
  <c r="AL535" i="8"/>
  <c r="AK535" i="8"/>
  <c r="AO535" i="8"/>
  <c r="AN535" i="8"/>
  <c r="AM535" i="8"/>
  <c r="AO534" i="8"/>
  <c r="AK534" i="8"/>
  <c r="AV534" i="8" s="1"/>
  <c r="AN534" i="8"/>
  <c r="AM534" i="8"/>
  <c r="AL534" i="8"/>
  <c r="AK533" i="8"/>
  <c r="AO533" i="8"/>
  <c r="AN533" i="8"/>
  <c r="AM533" i="8"/>
  <c r="AL533" i="8"/>
  <c r="AO532" i="8"/>
  <c r="AK532" i="8"/>
  <c r="AV532" i="8" s="1"/>
  <c r="AN532" i="8"/>
  <c r="AM532" i="8"/>
  <c r="AL532" i="8"/>
  <c r="AL531" i="8"/>
  <c r="AK531" i="8"/>
  <c r="AV531" i="8" s="1"/>
  <c r="AO531" i="8"/>
  <c r="AN531" i="8"/>
  <c r="AM531" i="8"/>
  <c r="AO530" i="8"/>
  <c r="AK530" i="8"/>
  <c r="AN530" i="8"/>
  <c r="AM530" i="8"/>
  <c r="AL530" i="8"/>
  <c r="AK529" i="8"/>
  <c r="AO529" i="8"/>
  <c r="AN529" i="8"/>
  <c r="AM529" i="8"/>
  <c r="AL529" i="8"/>
  <c r="AO528" i="8"/>
  <c r="AK528" i="8"/>
  <c r="AN528" i="8"/>
  <c r="AM528" i="8"/>
  <c r="AL528" i="8"/>
  <c r="AL527" i="8"/>
  <c r="AK527" i="8"/>
  <c r="AO527" i="8"/>
  <c r="AN527" i="8"/>
  <c r="AM527" i="8"/>
  <c r="AO526" i="8"/>
  <c r="AK526" i="8"/>
  <c r="AV526" i="8" s="1"/>
  <c r="AN526" i="8"/>
  <c r="AM526" i="8"/>
  <c r="AL526" i="8"/>
  <c r="AK525" i="8"/>
  <c r="AV525" i="8" s="1"/>
  <c r="AO525" i="8"/>
  <c r="AN525" i="8"/>
  <c r="AM525" i="8"/>
  <c r="AL525" i="8"/>
  <c r="AO524" i="8"/>
  <c r="AK524" i="8"/>
  <c r="AV524" i="8" s="1"/>
  <c r="AN524" i="8"/>
  <c r="AM524" i="8"/>
  <c r="AL524" i="8"/>
  <c r="AL523" i="8"/>
  <c r="AK523" i="8"/>
  <c r="AO523" i="8"/>
  <c r="AN523" i="8"/>
  <c r="AM523" i="8"/>
  <c r="AO522" i="8"/>
  <c r="AK522" i="8"/>
  <c r="AV522" i="8" s="1"/>
  <c r="AN522" i="8"/>
  <c r="AM522" i="8"/>
  <c r="AL522" i="8"/>
  <c r="AK521" i="8"/>
  <c r="AV521" i="8" s="1"/>
  <c r="AO521" i="8"/>
  <c r="AN521" i="8"/>
  <c r="AM521" i="8"/>
  <c r="AL521" i="8"/>
  <c r="AO520" i="8"/>
  <c r="AK520" i="8"/>
  <c r="AV520" i="8" s="1"/>
  <c r="AN520" i="8"/>
  <c r="AM520" i="8"/>
  <c r="AL520" i="8"/>
  <c r="AL519" i="8"/>
  <c r="AK519" i="8"/>
  <c r="AO519" i="8"/>
  <c r="AN519" i="8"/>
  <c r="AM519" i="8"/>
  <c r="AO518" i="8"/>
  <c r="AK518" i="8"/>
  <c r="AV518" i="8" s="1"/>
  <c r="AN518" i="8"/>
  <c r="AM518" i="8"/>
  <c r="AL518" i="8"/>
  <c r="AK298" i="8"/>
  <c r="AO298" i="8"/>
  <c r="AN298" i="8"/>
  <c r="AM298" i="8"/>
  <c r="AL298" i="8"/>
  <c r="AO217" i="8"/>
  <c r="AK217" i="8"/>
  <c r="AN217" i="8"/>
  <c r="AM217" i="8"/>
  <c r="AL217" i="8"/>
  <c r="AL515" i="8"/>
  <c r="AK515" i="8"/>
  <c r="AV515" i="8" s="1"/>
  <c r="AO515" i="8"/>
  <c r="AN515" i="8"/>
  <c r="AM515" i="8"/>
  <c r="AO514" i="8"/>
  <c r="AK514" i="8"/>
  <c r="AV514" i="8" s="1"/>
  <c r="AN514" i="8"/>
  <c r="AM514" i="8"/>
  <c r="AL514" i="8"/>
  <c r="AK513" i="8"/>
  <c r="AO513" i="8"/>
  <c r="AN513" i="8"/>
  <c r="AM513" i="8"/>
  <c r="AL513" i="8"/>
  <c r="AO512" i="8"/>
  <c r="AK512" i="8"/>
  <c r="AV512" i="8" s="1"/>
  <c r="AN512" i="8"/>
  <c r="AM512" i="8"/>
  <c r="AL512" i="8"/>
  <c r="AL511" i="8"/>
  <c r="AK511" i="8"/>
  <c r="AV511" i="8" s="1"/>
  <c r="AO511" i="8"/>
  <c r="AN511" i="8"/>
  <c r="AM511" i="8"/>
  <c r="AO510" i="8"/>
  <c r="AK510" i="8"/>
  <c r="AV510" i="8" s="1"/>
  <c r="AN510" i="8"/>
  <c r="AM510" i="8"/>
  <c r="AL510" i="8"/>
  <c r="AK509" i="8"/>
  <c r="AV509" i="8" s="1"/>
  <c r="AO509" i="8"/>
  <c r="AN509" i="8"/>
  <c r="AM509" i="8"/>
  <c r="AL509" i="8"/>
  <c r="AO508" i="8"/>
  <c r="AK508" i="8"/>
  <c r="AV508" i="8" s="1"/>
  <c r="AN508" i="8"/>
  <c r="AM508" i="8"/>
  <c r="AL508" i="8"/>
  <c r="AL507" i="8"/>
  <c r="AK507" i="8"/>
  <c r="AV507" i="8" s="1"/>
  <c r="AO507" i="8"/>
  <c r="AN507" i="8"/>
  <c r="AM507" i="8"/>
  <c r="AO506" i="8"/>
  <c r="AK506" i="8"/>
  <c r="AN506" i="8"/>
  <c r="AM506" i="8"/>
  <c r="AL506" i="8"/>
  <c r="AK505" i="8"/>
  <c r="AV505" i="8" s="1"/>
  <c r="AO505" i="8"/>
  <c r="AN505" i="8"/>
  <c r="AM505" i="8"/>
  <c r="AL505" i="8"/>
  <c r="AL504" i="8"/>
  <c r="AK504" i="8"/>
  <c r="AO504" i="8"/>
  <c r="AN504" i="8"/>
  <c r="AM504" i="8"/>
  <c r="AO503" i="8"/>
  <c r="AK503" i="8"/>
  <c r="AN503" i="8"/>
  <c r="AM503" i="8"/>
  <c r="AL503" i="8"/>
  <c r="AK502" i="8"/>
  <c r="AV502" i="8" s="1"/>
  <c r="AO502" i="8"/>
  <c r="AN502" i="8"/>
  <c r="AM502" i="8"/>
  <c r="AL502" i="8"/>
  <c r="AO501" i="8"/>
  <c r="AK501" i="8"/>
  <c r="AN501" i="8"/>
  <c r="AM501" i="8"/>
  <c r="AL501" i="8"/>
  <c r="AL500" i="8"/>
  <c r="AK500" i="8"/>
  <c r="AV500" i="8" s="1"/>
  <c r="AO500" i="8"/>
  <c r="AN500" i="8"/>
  <c r="AM500" i="8"/>
  <c r="AO499" i="8"/>
  <c r="AK499" i="8"/>
  <c r="AV499" i="8" s="1"/>
  <c r="AN499" i="8"/>
  <c r="AM499" i="8"/>
  <c r="AL499" i="8"/>
  <c r="AK498" i="8"/>
  <c r="AV498" i="8" s="1"/>
  <c r="AO498" i="8"/>
  <c r="AN498" i="8"/>
  <c r="AM498" i="8"/>
  <c r="AL498" i="8"/>
  <c r="AO497" i="8"/>
  <c r="AK497" i="8"/>
  <c r="AN497" i="8"/>
  <c r="AM497" i="8"/>
  <c r="AL497" i="8"/>
  <c r="AL496" i="8"/>
  <c r="AK496" i="8"/>
  <c r="AO496" i="8"/>
  <c r="AN496" i="8"/>
  <c r="AM496" i="8"/>
  <c r="AO495" i="8"/>
  <c r="AK495" i="8"/>
  <c r="AV495" i="8" s="1"/>
  <c r="AN495" i="8"/>
  <c r="AM495" i="8"/>
  <c r="AL495" i="8"/>
  <c r="AK494" i="8"/>
  <c r="AV494" i="8" s="1"/>
  <c r="AO494" i="8"/>
  <c r="AN494" i="8"/>
  <c r="AM494" i="8"/>
  <c r="AL494" i="8"/>
  <c r="AO493" i="8"/>
  <c r="AK493" i="8"/>
  <c r="AV493" i="8" s="1"/>
  <c r="AN493" i="8"/>
  <c r="AM493" i="8"/>
  <c r="AL493" i="8"/>
  <c r="AL492" i="8"/>
  <c r="AK492" i="8"/>
  <c r="AV492" i="8" s="1"/>
  <c r="AO492" i="8"/>
  <c r="AN492" i="8"/>
  <c r="AM492" i="8"/>
  <c r="AO491" i="8"/>
  <c r="AK491" i="8"/>
  <c r="AV491" i="8" s="1"/>
  <c r="AN491" i="8"/>
  <c r="AM491" i="8"/>
  <c r="AL491" i="8"/>
  <c r="AK490" i="8"/>
  <c r="AV490" i="8" s="1"/>
  <c r="AO490" i="8"/>
  <c r="AN490" i="8"/>
  <c r="AM490" i="8"/>
  <c r="AL490" i="8"/>
  <c r="AO489" i="8"/>
  <c r="AK489" i="8"/>
  <c r="AV489" i="8" s="1"/>
  <c r="AN489" i="8"/>
  <c r="AM489" i="8"/>
  <c r="AL489" i="8"/>
  <c r="AL488" i="8"/>
  <c r="AK488" i="8"/>
  <c r="AV488" i="8" s="1"/>
  <c r="AO488" i="8"/>
  <c r="AN488" i="8"/>
  <c r="AM488" i="8"/>
  <c r="AO487" i="8"/>
  <c r="AK487" i="8"/>
  <c r="AN487" i="8"/>
  <c r="AM487" i="8"/>
  <c r="AL487" i="8"/>
  <c r="AK953" i="8"/>
  <c r="AO953" i="8"/>
  <c r="AN953" i="8"/>
  <c r="AM953" i="8"/>
  <c r="AL953" i="8"/>
  <c r="AO485" i="8"/>
  <c r="AK485" i="8"/>
  <c r="AN485" i="8"/>
  <c r="AM485" i="8"/>
  <c r="AL485" i="8"/>
  <c r="AL484" i="8"/>
  <c r="AK484" i="8"/>
  <c r="AO484" i="8"/>
  <c r="AN484" i="8"/>
  <c r="AM484" i="8"/>
  <c r="AO483" i="8"/>
  <c r="AK483" i="8"/>
  <c r="AV483" i="8" s="1"/>
  <c r="AN483" i="8"/>
  <c r="AM483" i="8"/>
  <c r="AL483" i="8"/>
  <c r="AK482" i="8"/>
  <c r="AV482" i="8" s="1"/>
  <c r="AO482" i="8"/>
  <c r="AN482" i="8"/>
  <c r="AM482" i="8"/>
  <c r="AL482" i="8"/>
  <c r="AO481" i="8"/>
  <c r="AK481" i="8"/>
  <c r="AV481" i="8" s="1"/>
  <c r="AN481" i="8"/>
  <c r="AM481" i="8"/>
  <c r="AL481" i="8"/>
  <c r="AL480" i="8"/>
  <c r="AK480" i="8"/>
  <c r="AV480" i="8" s="1"/>
  <c r="AO480" i="8"/>
  <c r="AN480" i="8"/>
  <c r="AM480" i="8"/>
  <c r="AO479" i="8"/>
  <c r="AK479" i="8"/>
  <c r="AV479" i="8" s="1"/>
  <c r="AN479" i="8"/>
  <c r="AM479" i="8"/>
  <c r="AL479" i="8"/>
  <c r="AK478" i="8"/>
  <c r="AV478" i="8" s="1"/>
  <c r="AO478" i="8"/>
  <c r="AN478" i="8"/>
  <c r="AM478" i="8"/>
  <c r="AL478" i="8"/>
  <c r="AO477" i="8"/>
  <c r="AK477" i="8"/>
  <c r="AV477" i="8" s="1"/>
  <c r="AN477" i="8"/>
  <c r="AM477" i="8"/>
  <c r="AL477" i="8"/>
  <c r="AL476" i="8"/>
  <c r="AK476" i="8"/>
  <c r="AV476" i="8" s="1"/>
  <c r="AO476" i="8"/>
  <c r="AN476" i="8"/>
  <c r="AM476" i="8"/>
  <c r="AO475" i="8"/>
  <c r="AK475" i="8"/>
  <c r="AV475" i="8" s="1"/>
  <c r="AN475" i="8"/>
  <c r="AM475" i="8"/>
  <c r="AL475" i="8"/>
  <c r="AK474" i="8"/>
  <c r="AO474" i="8"/>
  <c r="AN474" i="8"/>
  <c r="AM474" i="8"/>
  <c r="AL474" i="8"/>
  <c r="AO473" i="8"/>
  <c r="AK473" i="8"/>
  <c r="AV473" i="8" s="1"/>
  <c r="AN473" i="8"/>
  <c r="AM473" i="8"/>
  <c r="AL473" i="8"/>
  <c r="AL472" i="8"/>
  <c r="AK472" i="8"/>
  <c r="AV472" i="8" s="1"/>
  <c r="AO472" i="8"/>
  <c r="AN472" i="8"/>
  <c r="AM472" i="8"/>
  <c r="AO471" i="8"/>
  <c r="AK471" i="8"/>
  <c r="AN471" i="8"/>
  <c r="AM471" i="8"/>
  <c r="AL471" i="8"/>
  <c r="AK470" i="8"/>
  <c r="AV470" i="8" s="1"/>
  <c r="AO470" i="8"/>
  <c r="AN470" i="8"/>
  <c r="AM470" i="8"/>
  <c r="AL470" i="8"/>
  <c r="AO469" i="8"/>
  <c r="AK469" i="8"/>
  <c r="AV469" i="8" s="1"/>
  <c r="AN469" i="8"/>
  <c r="AM469" i="8"/>
  <c r="AL469" i="8"/>
  <c r="AL468" i="8"/>
  <c r="AK468" i="8"/>
  <c r="AV468" i="8" s="1"/>
  <c r="AO468" i="8"/>
  <c r="AN468" i="8"/>
  <c r="AM468" i="8"/>
  <c r="AO467" i="8"/>
  <c r="AK467" i="8"/>
  <c r="AN467" i="8"/>
  <c r="AM467" i="8"/>
  <c r="AL467" i="8"/>
  <c r="AK466" i="8"/>
  <c r="AO466" i="8"/>
  <c r="AN466" i="8"/>
  <c r="AM466" i="8"/>
  <c r="AL466" i="8"/>
  <c r="AO465" i="8"/>
  <c r="AK465" i="8"/>
  <c r="AV465" i="8" s="1"/>
  <c r="AN465" i="8"/>
  <c r="AM465" i="8"/>
  <c r="AL465" i="8"/>
  <c r="AL464" i="8"/>
  <c r="AK464" i="8"/>
  <c r="AV464" i="8" s="1"/>
  <c r="AO464" i="8"/>
  <c r="AN464" i="8"/>
  <c r="AM464" i="8"/>
  <c r="AO463" i="8"/>
  <c r="AK463" i="8"/>
  <c r="AV463" i="8" s="1"/>
  <c r="AN463" i="8"/>
  <c r="AM463" i="8"/>
  <c r="AL463" i="8"/>
  <c r="AK462" i="8"/>
  <c r="AV462" i="8" s="1"/>
  <c r="AO462" i="8"/>
  <c r="AN462" i="8"/>
  <c r="AM462" i="8"/>
  <c r="AL462" i="8"/>
  <c r="AO461" i="8"/>
  <c r="AK461" i="8"/>
  <c r="AV461" i="8" s="1"/>
  <c r="AN461" i="8"/>
  <c r="AM461" i="8"/>
  <c r="AL461" i="8"/>
  <c r="AL460" i="8"/>
  <c r="AK460" i="8"/>
  <c r="AO460" i="8"/>
  <c r="AN460" i="8"/>
  <c r="AM460" i="8"/>
  <c r="AO459" i="8"/>
  <c r="AK459" i="8"/>
  <c r="AN459" i="8"/>
  <c r="AM459" i="8"/>
  <c r="AL459" i="8"/>
  <c r="AK458" i="8"/>
  <c r="AO458" i="8"/>
  <c r="AN458" i="8"/>
  <c r="AM458" i="8"/>
  <c r="AL458" i="8"/>
  <c r="AO457" i="8"/>
  <c r="AK457" i="8"/>
  <c r="AV457" i="8" s="1"/>
  <c r="AN457" i="8"/>
  <c r="AM457" i="8"/>
  <c r="AL457" i="8"/>
  <c r="AL456" i="8"/>
  <c r="AK456" i="8"/>
  <c r="AV456" i="8" s="1"/>
  <c r="AO456" i="8"/>
  <c r="AN456" i="8"/>
  <c r="AM456" i="8"/>
  <c r="AO455" i="8"/>
  <c r="AK455" i="8"/>
  <c r="AV455" i="8" s="1"/>
  <c r="AN455" i="8"/>
  <c r="AM455" i="8"/>
  <c r="AL455" i="8"/>
  <c r="AK454" i="8"/>
  <c r="AV454" i="8" s="1"/>
  <c r="AO454" i="8"/>
  <c r="AN454" i="8"/>
  <c r="AM454" i="8"/>
  <c r="AL454" i="8"/>
  <c r="AO453" i="8"/>
  <c r="AK453" i="8"/>
  <c r="AV453" i="8" s="1"/>
  <c r="AN453" i="8"/>
  <c r="AM453" i="8"/>
  <c r="AL453" i="8"/>
  <c r="AL452" i="8"/>
  <c r="AK452" i="8"/>
  <c r="AV452" i="8" s="1"/>
  <c r="AO452" i="8"/>
  <c r="AN452" i="8"/>
  <c r="AM452" i="8"/>
  <c r="AO451" i="8"/>
  <c r="AK451" i="8"/>
  <c r="AV451" i="8" s="1"/>
  <c r="AN451" i="8"/>
  <c r="AM451" i="8"/>
  <c r="AL451" i="8"/>
  <c r="AK450" i="8"/>
  <c r="AV450" i="8" s="1"/>
  <c r="AO450" i="8"/>
  <c r="AN450" i="8"/>
  <c r="AM450" i="8"/>
  <c r="AL450" i="8"/>
  <c r="AO449" i="8"/>
  <c r="AK449" i="8"/>
  <c r="AV449" i="8" s="1"/>
  <c r="AN449" i="8"/>
  <c r="AM449" i="8"/>
  <c r="AL449" i="8"/>
  <c r="AL448" i="8"/>
  <c r="AK448" i="8"/>
  <c r="AV448" i="8" s="1"/>
  <c r="AO448" i="8"/>
  <c r="AN448" i="8"/>
  <c r="AM448" i="8"/>
  <c r="AO447" i="8"/>
  <c r="AK447" i="8"/>
  <c r="AV447" i="8" s="1"/>
  <c r="AN447" i="8"/>
  <c r="AM447" i="8"/>
  <c r="AL447" i="8"/>
  <c r="AK446" i="8"/>
  <c r="AV446" i="8" s="1"/>
  <c r="AO446" i="8"/>
  <c r="AN446" i="8"/>
  <c r="AM446" i="8"/>
  <c r="AL446" i="8"/>
  <c r="AO445" i="8"/>
  <c r="AK445" i="8"/>
  <c r="AV445" i="8" s="1"/>
  <c r="AN445" i="8"/>
  <c r="AM445" i="8"/>
  <c r="AL445" i="8"/>
  <c r="AL444" i="8"/>
  <c r="AK444" i="8"/>
  <c r="AV444" i="8" s="1"/>
  <c r="AO444" i="8"/>
  <c r="AN444" i="8"/>
  <c r="AM444" i="8"/>
  <c r="AO443" i="8"/>
  <c r="AK443" i="8"/>
  <c r="AV443" i="8" s="1"/>
  <c r="AN443" i="8"/>
  <c r="AM443" i="8"/>
  <c r="AL443" i="8"/>
  <c r="AK442" i="8"/>
  <c r="AV442" i="8" s="1"/>
  <c r="AO442" i="8"/>
  <c r="AN442" i="8"/>
  <c r="AM442" i="8"/>
  <c r="AL442" i="8"/>
  <c r="AO441" i="8"/>
  <c r="AK441" i="8"/>
  <c r="AV441" i="8" s="1"/>
  <c r="AN441" i="8"/>
  <c r="AM441" i="8"/>
  <c r="AL441" i="8"/>
  <c r="AL440" i="8"/>
  <c r="AK440" i="8"/>
  <c r="AV440" i="8" s="1"/>
  <c r="AO440" i="8"/>
  <c r="AN440" i="8"/>
  <c r="AM440" i="8"/>
  <c r="AO439" i="8"/>
  <c r="AK439" i="8"/>
  <c r="AV439" i="8" s="1"/>
  <c r="AN439" i="8"/>
  <c r="AM439" i="8"/>
  <c r="AL439" i="8"/>
  <c r="AK438" i="8"/>
  <c r="AV438" i="8" s="1"/>
  <c r="AO438" i="8"/>
  <c r="AN438" i="8"/>
  <c r="AM438" i="8"/>
  <c r="AL438" i="8"/>
  <c r="AO437" i="8"/>
  <c r="AK437" i="8"/>
  <c r="AN437" i="8"/>
  <c r="AM437" i="8"/>
  <c r="AL437" i="8"/>
  <c r="AL436" i="8"/>
  <c r="AK436" i="8"/>
  <c r="AV436" i="8" s="1"/>
  <c r="AO436" i="8"/>
  <c r="AN436" i="8"/>
  <c r="AM436" i="8"/>
  <c r="AO435" i="8"/>
  <c r="AK435" i="8"/>
  <c r="AV435" i="8" s="1"/>
  <c r="AN435" i="8"/>
  <c r="AM435" i="8"/>
  <c r="AL435" i="8"/>
  <c r="AK434" i="8"/>
  <c r="AV434" i="8" s="1"/>
  <c r="AO434" i="8"/>
  <c r="AN434" i="8"/>
  <c r="AM434" i="8"/>
  <c r="AL434" i="8"/>
  <c r="AO433" i="8"/>
  <c r="AK433" i="8"/>
  <c r="AN433" i="8"/>
  <c r="AM433" i="8"/>
  <c r="AL433" i="8"/>
  <c r="AL432" i="8"/>
  <c r="AK432" i="8"/>
  <c r="AO432" i="8"/>
  <c r="AN432" i="8"/>
  <c r="AM432" i="8"/>
  <c r="AO431" i="8"/>
  <c r="AK431" i="8"/>
  <c r="AV431" i="8" s="1"/>
  <c r="AN431" i="8"/>
  <c r="AM431" i="8"/>
  <c r="AL431" i="8"/>
  <c r="AK430" i="8"/>
  <c r="AO430" i="8"/>
  <c r="AN430" i="8"/>
  <c r="AM430" i="8"/>
  <c r="AL430" i="8"/>
  <c r="AO908" i="8"/>
  <c r="AK908" i="8"/>
  <c r="AN908" i="8"/>
  <c r="AM908" i="8"/>
  <c r="AL908" i="8"/>
  <c r="AL428" i="8"/>
  <c r="AK428" i="8"/>
  <c r="AV428" i="8" s="1"/>
  <c r="AO428" i="8"/>
  <c r="AN428" i="8"/>
  <c r="AM428" i="8"/>
  <c r="AO427" i="8"/>
  <c r="AK427" i="8"/>
  <c r="AV427" i="8" s="1"/>
  <c r="AN427" i="8"/>
  <c r="AM427" i="8"/>
  <c r="AL427" i="8"/>
  <c r="AK426" i="8"/>
  <c r="AV426" i="8" s="1"/>
  <c r="AO426" i="8"/>
  <c r="AN426" i="8"/>
  <c r="AM426" i="8"/>
  <c r="AL426" i="8"/>
  <c r="AO425" i="8"/>
  <c r="AK425" i="8"/>
  <c r="AN425" i="8"/>
  <c r="AM425" i="8"/>
  <c r="AL425" i="8"/>
  <c r="AL424" i="8"/>
  <c r="AK424" i="8"/>
  <c r="AO424" i="8"/>
  <c r="AN424" i="8"/>
  <c r="AM424" i="8"/>
  <c r="AO1144" i="8"/>
  <c r="AK1144" i="8"/>
  <c r="AN1144" i="8"/>
  <c r="AM1144" i="8"/>
  <c r="AL1144" i="8"/>
  <c r="AK422" i="8"/>
  <c r="AV422" i="8" s="1"/>
  <c r="AO422" i="8"/>
  <c r="AN422" i="8"/>
  <c r="AM422" i="8"/>
  <c r="AL422" i="8"/>
  <c r="AO421" i="8"/>
  <c r="AK421" i="8"/>
  <c r="AN421" i="8"/>
  <c r="AM421" i="8"/>
  <c r="AL421" i="8"/>
  <c r="AL420" i="8"/>
  <c r="AK420" i="8"/>
  <c r="AV420" i="8" s="1"/>
  <c r="AO420" i="8"/>
  <c r="AN420" i="8"/>
  <c r="AM420" i="8"/>
  <c r="AO419" i="8"/>
  <c r="AK419" i="8"/>
  <c r="AV419" i="8" s="1"/>
  <c r="AN419" i="8"/>
  <c r="AM419" i="8"/>
  <c r="AL419" i="8"/>
  <c r="AK418" i="8"/>
  <c r="AO418" i="8"/>
  <c r="AN418" i="8"/>
  <c r="AM418" i="8"/>
  <c r="AL418" i="8"/>
  <c r="AO417" i="8"/>
  <c r="AK417" i="8"/>
  <c r="AV417" i="8" s="1"/>
  <c r="AN417" i="8"/>
  <c r="AM417" i="8"/>
  <c r="AL417" i="8"/>
  <c r="AL416" i="8"/>
  <c r="AK416" i="8"/>
  <c r="AV416" i="8" s="1"/>
  <c r="AO416" i="8"/>
  <c r="AN416" i="8"/>
  <c r="AM416" i="8"/>
  <c r="AO415" i="8"/>
  <c r="AK415" i="8"/>
  <c r="AV415" i="8" s="1"/>
  <c r="AN415" i="8"/>
  <c r="AM415" i="8"/>
  <c r="AL415" i="8"/>
  <c r="AK414" i="8"/>
  <c r="AO414" i="8"/>
  <c r="AN414" i="8"/>
  <c r="AM414" i="8"/>
  <c r="AL414" i="8"/>
  <c r="AO413" i="8"/>
  <c r="AK413" i="8"/>
  <c r="AN413" i="8"/>
  <c r="AM413" i="8"/>
  <c r="AL413" i="8"/>
  <c r="AL412" i="8"/>
  <c r="AK412" i="8"/>
  <c r="AO412" i="8"/>
  <c r="AN412" i="8"/>
  <c r="AM412" i="8"/>
  <c r="AO411" i="8"/>
  <c r="AK411" i="8"/>
  <c r="AV411" i="8" s="1"/>
  <c r="AN411" i="8"/>
  <c r="AM411" i="8"/>
  <c r="AL411" i="8"/>
  <c r="AK410" i="8"/>
  <c r="AO410" i="8"/>
  <c r="AN410" i="8"/>
  <c r="AM410" i="8"/>
  <c r="AL410" i="8"/>
  <c r="AO409" i="8"/>
  <c r="AK409" i="8"/>
  <c r="AN409" i="8"/>
  <c r="AM409" i="8"/>
  <c r="AL409" i="8"/>
  <c r="AL408" i="8"/>
  <c r="AK408" i="8"/>
  <c r="AV408" i="8" s="1"/>
  <c r="AO408" i="8"/>
  <c r="AN408" i="8"/>
  <c r="AM408" i="8"/>
  <c r="AO407" i="8"/>
  <c r="AK407" i="8"/>
  <c r="AN407" i="8"/>
  <c r="AM407" i="8"/>
  <c r="AL407" i="8"/>
  <c r="AK406" i="8"/>
  <c r="AV406" i="8" s="1"/>
  <c r="AO406" i="8"/>
  <c r="AN406" i="8"/>
  <c r="AM406" i="8"/>
  <c r="AL406" i="8"/>
  <c r="AO405" i="8"/>
  <c r="AK405" i="8"/>
  <c r="AN405" i="8"/>
  <c r="AM405" i="8"/>
  <c r="AL405" i="8"/>
  <c r="AL404" i="8"/>
  <c r="AK404" i="8"/>
  <c r="AV404" i="8" s="1"/>
  <c r="AO404" i="8"/>
  <c r="AN404" i="8"/>
  <c r="AM404" i="8"/>
  <c r="AO403" i="8"/>
  <c r="AK403" i="8"/>
  <c r="AV403" i="8" s="1"/>
  <c r="AN403" i="8"/>
  <c r="AM403" i="8"/>
  <c r="AL403" i="8"/>
  <c r="AK402" i="8"/>
  <c r="AO402" i="8"/>
  <c r="AN402" i="8"/>
  <c r="AM402" i="8"/>
  <c r="AL402" i="8"/>
  <c r="AO401" i="8"/>
  <c r="AK401" i="8"/>
  <c r="AV401" i="8" s="1"/>
  <c r="AN401" i="8"/>
  <c r="AM401" i="8"/>
  <c r="AL401" i="8"/>
  <c r="AL400" i="8"/>
  <c r="AK400" i="8"/>
  <c r="AO400" i="8"/>
  <c r="AN400" i="8"/>
  <c r="AM400" i="8"/>
  <c r="AO399" i="8"/>
  <c r="AK399" i="8"/>
  <c r="AV399" i="8" s="1"/>
  <c r="AN399" i="8"/>
  <c r="AM399" i="8"/>
  <c r="AL399" i="8"/>
  <c r="AK398" i="8"/>
  <c r="AO398" i="8"/>
  <c r="AN398" i="8"/>
  <c r="AM398" i="8"/>
  <c r="AL398" i="8"/>
  <c r="AO397" i="8"/>
  <c r="AK397" i="8"/>
  <c r="AN397" i="8"/>
  <c r="AM397" i="8"/>
  <c r="AL397" i="8"/>
  <c r="AL396" i="8"/>
  <c r="AK396" i="8"/>
  <c r="AV396" i="8" s="1"/>
  <c r="AO396" i="8"/>
  <c r="AN396" i="8"/>
  <c r="AM396" i="8"/>
  <c r="AO395" i="8"/>
  <c r="AK395" i="8"/>
  <c r="AN395" i="8"/>
  <c r="AM395" i="8"/>
  <c r="AL395" i="8"/>
  <c r="AK394" i="8"/>
  <c r="AV394" i="8" s="1"/>
  <c r="AO394" i="8"/>
  <c r="AN394" i="8"/>
  <c r="AM394" i="8"/>
  <c r="AL394" i="8"/>
  <c r="AO393" i="8"/>
  <c r="AK393" i="8"/>
  <c r="AV393" i="8" s="1"/>
  <c r="AN393" i="8"/>
  <c r="AM393" i="8"/>
  <c r="AL393" i="8"/>
  <c r="AL392" i="8"/>
  <c r="AK392" i="8"/>
  <c r="AO392" i="8"/>
  <c r="AN392" i="8"/>
  <c r="AM392" i="8"/>
  <c r="AO391" i="8"/>
  <c r="AK391" i="8"/>
  <c r="AV391" i="8" s="1"/>
  <c r="AN391" i="8"/>
  <c r="AM391" i="8"/>
  <c r="AL391" i="8"/>
  <c r="AK390" i="8"/>
  <c r="AO390" i="8"/>
  <c r="AN390" i="8"/>
  <c r="AM390" i="8"/>
  <c r="AL390" i="8"/>
  <c r="AO389" i="8"/>
  <c r="AK389" i="8"/>
  <c r="AV389" i="8" s="1"/>
  <c r="AN389" i="8"/>
  <c r="AM389" i="8"/>
  <c r="AL389" i="8"/>
  <c r="AL388" i="8"/>
  <c r="AK388" i="8"/>
  <c r="AO388" i="8"/>
  <c r="AN388" i="8"/>
  <c r="AM388" i="8"/>
  <c r="AO387" i="8"/>
  <c r="AK387" i="8"/>
  <c r="AN387" i="8"/>
  <c r="AM387" i="8"/>
  <c r="AL387" i="8"/>
  <c r="AK386" i="8"/>
  <c r="AO386" i="8"/>
  <c r="AN386" i="8"/>
  <c r="AM386" i="8"/>
  <c r="AL386" i="8"/>
  <c r="AO385" i="8"/>
  <c r="AK385" i="8"/>
  <c r="AN385" i="8"/>
  <c r="AM385" i="8"/>
  <c r="AL385" i="8"/>
  <c r="AL384" i="8"/>
  <c r="AK384" i="8"/>
  <c r="AV384" i="8" s="1"/>
  <c r="AO384" i="8"/>
  <c r="AN384" i="8"/>
  <c r="AM384" i="8"/>
  <c r="AO383" i="8"/>
  <c r="AK383" i="8"/>
  <c r="AV383" i="8" s="1"/>
  <c r="AN383" i="8"/>
  <c r="AM383" i="8"/>
  <c r="AL383" i="8"/>
  <c r="AK382" i="8"/>
  <c r="AV382" i="8" s="1"/>
  <c r="AO382" i="8"/>
  <c r="AN382" i="8"/>
  <c r="AM382" i="8"/>
  <c r="AL382" i="8"/>
  <c r="AO381" i="8"/>
  <c r="AK381" i="8"/>
  <c r="AV381" i="8" s="1"/>
  <c r="AN381" i="8"/>
  <c r="AM381" i="8"/>
  <c r="AL381" i="8"/>
  <c r="AL380" i="8"/>
  <c r="AK380" i="8"/>
  <c r="AO380" i="8"/>
  <c r="AN380" i="8"/>
  <c r="AM380" i="8"/>
  <c r="AO840" i="8"/>
  <c r="AK840" i="8"/>
  <c r="AN840" i="8"/>
  <c r="AM840" i="8"/>
  <c r="AL840" i="8"/>
  <c r="AK1090" i="8"/>
  <c r="AO1090" i="8"/>
  <c r="AN1090" i="8"/>
  <c r="AM1090" i="8"/>
  <c r="AL1090" i="8"/>
  <c r="AO377" i="8"/>
  <c r="AK377" i="8"/>
  <c r="AN377" i="8"/>
  <c r="AM377" i="8"/>
  <c r="AL377" i="8"/>
  <c r="AL376" i="8"/>
  <c r="AK376" i="8"/>
  <c r="AO376" i="8"/>
  <c r="AN376" i="8"/>
  <c r="AM376" i="8"/>
  <c r="AO375" i="8"/>
  <c r="AK375" i="8"/>
  <c r="AN375" i="8"/>
  <c r="AM375" i="8"/>
  <c r="AL375" i="8"/>
  <c r="AK374" i="8"/>
  <c r="AO374" i="8"/>
  <c r="AN374" i="8"/>
  <c r="AM374" i="8"/>
  <c r="AL374" i="8"/>
  <c r="AO1200" i="8"/>
  <c r="AK1200" i="8"/>
  <c r="AN1200" i="8"/>
  <c r="AM1200" i="8"/>
  <c r="AL1200" i="8"/>
  <c r="AL1074" i="8"/>
  <c r="AK1074" i="8"/>
  <c r="AO1074" i="8"/>
  <c r="AN1074" i="8"/>
  <c r="AM1074" i="8"/>
  <c r="AO877" i="8"/>
  <c r="AK877" i="8"/>
  <c r="AN877" i="8"/>
  <c r="AM877" i="8"/>
  <c r="AL877" i="8"/>
  <c r="AK370" i="8"/>
  <c r="AV370" i="8" s="1"/>
  <c r="AO370" i="8"/>
  <c r="AN370" i="8"/>
  <c r="AM370" i="8"/>
  <c r="AL370" i="8"/>
  <c r="AO369" i="8"/>
  <c r="AK369" i="8"/>
  <c r="AV369" i="8" s="1"/>
  <c r="AN369" i="8"/>
  <c r="AM369" i="8"/>
  <c r="AL369" i="8"/>
  <c r="AL368" i="8"/>
  <c r="AK368" i="8"/>
  <c r="AO368" i="8"/>
  <c r="AN368" i="8"/>
  <c r="AM368" i="8"/>
  <c r="AO367" i="8"/>
  <c r="AK367" i="8"/>
  <c r="AN367" i="8"/>
  <c r="AM367" i="8"/>
  <c r="AL367" i="8"/>
  <c r="AK366" i="8"/>
  <c r="AO366" i="8"/>
  <c r="AN366" i="8"/>
  <c r="AM366" i="8"/>
  <c r="AL366" i="8"/>
  <c r="AO365" i="8"/>
  <c r="AK365" i="8"/>
  <c r="AN365" i="8"/>
  <c r="AM365" i="8"/>
  <c r="AL365" i="8"/>
  <c r="AL1150" i="8"/>
  <c r="AK1150" i="8"/>
  <c r="AO1150" i="8"/>
  <c r="AN1150" i="8"/>
  <c r="AM1150" i="8"/>
  <c r="AO363" i="8"/>
  <c r="AK363" i="8"/>
  <c r="AN363" i="8"/>
  <c r="AM363" i="8"/>
  <c r="AL363" i="8"/>
  <c r="AK362" i="8"/>
  <c r="AO362" i="8"/>
  <c r="AN362" i="8"/>
  <c r="AM362" i="8"/>
  <c r="AL362" i="8"/>
  <c r="AO361" i="8"/>
  <c r="AK361" i="8"/>
  <c r="AN361" i="8"/>
  <c r="AM361" i="8"/>
  <c r="AL361" i="8"/>
  <c r="AL360" i="8"/>
  <c r="AK360" i="8"/>
  <c r="AO360" i="8"/>
  <c r="AN360" i="8"/>
  <c r="AM360" i="8"/>
  <c r="AO359" i="8"/>
  <c r="AK359" i="8"/>
  <c r="AV359" i="8" s="1"/>
  <c r="AN359" i="8"/>
  <c r="AM359" i="8"/>
  <c r="AL359" i="8"/>
  <c r="AL358" i="8"/>
  <c r="AK358" i="8"/>
  <c r="AO358" i="8"/>
  <c r="AN358" i="8"/>
  <c r="AM358" i="8"/>
  <c r="AO357" i="8"/>
  <c r="AK357" i="8"/>
  <c r="AN357" i="8"/>
  <c r="AM357" i="8"/>
  <c r="AL357" i="8"/>
  <c r="AL356" i="8"/>
  <c r="AK356" i="8"/>
  <c r="AO356" i="8"/>
  <c r="AN356" i="8"/>
  <c r="AM356" i="8"/>
  <c r="AO17" i="8"/>
  <c r="AK17" i="8"/>
  <c r="AN17" i="8"/>
  <c r="AM17" i="8"/>
  <c r="AL17" i="8"/>
  <c r="AL1195" i="8"/>
  <c r="AK1195" i="8"/>
  <c r="AO1195" i="8"/>
  <c r="AN1195" i="8"/>
  <c r="AM1195" i="8"/>
  <c r="AO353" i="8"/>
  <c r="AK353" i="8"/>
  <c r="AN353" i="8"/>
  <c r="AM353" i="8"/>
  <c r="AL353" i="8"/>
  <c r="AL904" i="8"/>
  <c r="AK904" i="8"/>
  <c r="AO904" i="8"/>
  <c r="AN904" i="8"/>
  <c r="AM904" i="8"/>
  <c r="AO351" i="8"/>
  <c r="AK351" i="8"/>
  <c r="AN351" i="8"/>
  <c r="AM351" i="8"/>
  <c r="AL351" i="8"/>
  <c r="AL350" i="8"/>
  <c r="AK350" i="8"/>
  <c r="AO350" i="8"/>
  <c r="AN350" i="8"/>
  <c r="AM350" i="8"/>
  <c r="AO349" i="8"/>
  <c r="AK349" i="8"/>
  <c r="AN349" i="8"/>
  <c r="AM349" i="8"/>
  <c r="AL349" i="8"/>
  <c r="AL348" i="8"/>
  <c r="AK348" i="8"/>
  <c r="AV348" i="8" s="1"/>
  <c r="AO348" i="8"/>
  <c r="AN348" i="8"/>
  <c r="AM348" i="8"/>
  <c r="AO347" i="8"/>
  <c r="AK347" i="8"/>
  <c r="AN347" i="8"/>
  <c r="AM347" i="8"/>
  <c r="AL347" i="8"/>
  <c r="AL346" i="8"/>
  <c r="AK346" i="8"/>
  <c r="AO346" i="8"/>
  <c r="AN346" i="8"/>
  <c r="AM346" i="8"/>
  <c r="AO345" i="8"/>
  <c r="AK345" i="8"/>
  <c r="AN345" i="8"/>
  <c r="AM345" i="8"/>
  <c r="AL345" i="8"/>
  <c r="AL344" i="8"/>
  <c r="AK344" i="8"/>
  <c r="AO344" i="8"/>
  <c r="AN344" i="8"/>
  <c r="AM344" i="8"/>
  <c r="AO343" i="8"/>
  <c r="AK343" i="8"/>
  <c r="AN343" i="8"/>
  <c r="AM343" i="8"/>
  <c r="AL343" i="8"/>
  <c r="AL1128" i="8"/>
  <c r="AK1128" i="8"/>
  <c r="AO1128" i="8"/>
  <c r="AN1128" i="8"/>
  <c r="AM1128" i="8"/>
  <c r="AO341" i="8"/>
  <c r="AK341" i="8"/>
  <c r="AN341" i="8"/>
  <c r="AM341" i="8"/>
  <c r="AL341" i="8"/>
  <c r="AL340" i="8"/>
  <c r="AK340" i="8"/>
  <c r="AO340" i="8"/>
  <c r="AN340" i="8"/>
  <c r="AM340" i="8"/>
  <c r="AO339" i="8"/>
  <c r="AK339" i="8"/>
  <c r="AN339" i="8"/>
  <c r="AM339" i="8"/>
  <c r="AL339" i="8"/>
  <c r="AL338" i="8"/>
  <c r="AK338" i="8"/>
  <c r="AO338" i="8"/>
  <c r="AN338" i="8"/>
  <c r="AM338" i="8"/>
  <c r="AO337" i="8"/>
  <c r="AK337" i="8"/>
  <c r="AN337" i="8"/>
  <c r="AM337" i="8"/>
  <c r="AL337" i="8"/>
  <c r="AL336" i="8"/>
  <c r="AK336" i="8"/>
  <c r="AO336" i="8"/>
  <c r="AN336" i="8"/>
  <c r="AM336" i="8"/>
  <c r="AO335" i="8"/>
  <c r="AK335" i="8"/>
  <c r="AN335" i="8"/>
  <c r="AM335" i="8"/>
  <c r="AL335" i="8"/>
  <c r="AK334" i="8"/>
  <c r="AO334" i="8"/>
  <c r="AN334" i="8"/>
  <c r="AM334" i="8"/>
  <c r="AL334" i="8"/>
  <c r="AK333" i="8"/>
  <c r="AO333" i="8"/>
  <c r="AN333" i="8"/>
  <c r="AM333" i="8"/>
  <c r="AL333" i="8"/>
  <c r="AK332" i="8"/>
  <c r="AO332" i="8"/>
  <c r="AN332" i="8"/>
  <c r="AM332" i="8"/>
  <c r="AL332" i="8"/>
  <c r="AK331" i="8"/>
  <c r="AV331" i="8" s="1"/>
  <c r="AO331" i="8"/>
  <c r="AN331" i="8"/>
  <c r="AM331" i="8"/>
  <c r="AL331" i="8"/>
  <c r="AK330" i="8"/>
  <c r="AO330" i="8"/>
  <c r="AN330" i="8"/>
  <c r="AM330" i="8"/>
  <c r="AL330" i="8"/>
  <c r="AK329" i="8"/>
  <c r="AV329" i="8" s="1"/>
  <c r="AO329" i="8"/>
  <c r="AN329" i="8"/>
  <c r="AM329" i="8"/>
  <c r="AL329" i="8"/>
  <c r="AK328" i="8"/>
  <c r="AO328" i="8"/>
  <c r="AN328" i="8"/>
  <c r="AM328" i="8"/>
  <c r="AL328" i="8"/>
  <c r="AK327" i="8"/>
  <c r="AO327" i="8"/>
  <c r="AN327" i="8"/>
  <c r="AM327" i="8"/>
  <c r="AL327" i="8"/>
  <c r="AK326" i="8"/>
  <c r="AV326" i="8" s="1"/>
  <c r="AO326" i="8"/>
  <c r="AN326" i="8"/>
  <c r="AM326" i="8"/>
  <c r="AL326" i="8"/>
  <c r="AK325" i="8"/>
  <c r="AV325" i="8" s="1"/>
  <c r="AO325" i="8"/>
  <c r="AN325" i="8"/>
  <c r="AM325" i="8"/>
  <c r="AL325" i="8"/>
  <c r="AK324" i="8"/>
  <c r="AO324" i="8"/>
  <c r="AN324" i="8"/>
  <c r="AM324" i="8"/>
  <c r="AL324" i="8"/>
  <c r="AK323" i="8"/>
  <c r="AV323" i="8" s="1"/>
  <c r="AO323" i="8"/>
  <c r="AN323" i="8"/>
  <c r="AM323" i="8"/>
  <c r="AL323" i="8"/>
  <c r="AK322" i="8"/>
  <c r="AV322" i="8" s="1"/>
  <c r="AO322" i="8"/>
  <c r="AN322" i="8"/>
  <c r="AM322" i="8"/>
  <c r="AL322" i="8"/>
  <c r="AK321" i="8"/>
  <c r="AV321" i="8" s="1"/>
  <c r="AO321" i="8"/>
  <c r="AN321" i="8"/>
  <c r="AM321" i="8"/>
  <c r="AL321" i="8"/>
  <c r="AK320" i="8"/>
  <c r="AV320" i="8" s="1"/>
  <c r="AO320" i="8"/>
  <c r="AN320" i="8"/>
  <c r="AM320" i="8"/>
  <c r="AL320" i="8"/>
  <c r="AK319" i="8"/>
  <c r="AV319" i="8" s="1"/>
  <c r="AO319" i="8"/>
  <c r="AN319" i="8"/>
  <c r="AM319" i="8"/>
  <c r="AL319" i="8"/>
  <c r="AK318" i="8"/>
  <c r="AO318" i="8"/>
  <c r="AN318" i="8"/>
  <c r="AM318" i="8"/>
  <c r="AL318" i="8"/>
  <c r="AK317" i="8"/>
  <c r="AV317" i="8" s="1"/>
  <c r="AO317" i="8"/>
  <c r="AN317" i="8"/>
  <c r="AM317" i="8"/>
  <c r="AL317" i="8"/>
  <c r="AK316" i="8"/>
  <c r="AO316" i="8"/>
  <c r="AN316" i="8"/>
  <c r="AM316" i="8"/>
  <c r="AL316" i="8"/>
  <c r="AK315" i="8"/>
  <c r="AO315" i="8"/>
  <c r="AN315" i="8"/>
  <c r="AM315" i="8"/>
  <c r="AL315" i="8"/>
  <c r="AK314" i="8"/>
  <c r="AO314" i="8"/>
  <c r="AN314" i="8"/>
  <c r="AM314" i="8"/>
  <c r="AL314" i="8"/>
  <c r="AK313" i="8"/>
  <c r="AO313" i="8"/>
  <c r="AN313" i="8"/>
  <c r="AM313" i="8"/>
  <c r="AL313" i="8"/>
  <c r="AK312" i="8"/>
  <c r="AO312" i="8"/>
  <c r="AN312" i="8"/>
  <c r="AM312" i="8"/>
  <c r="AL312" i="8"/>
  <c r="AK311" i="8"/>
  <c r="AO311" i="8"/>
  <c r="AN311" i="8"/>
  <c r="AM311" i="8"/>
  <c r="AL311" i="8"/>
  <c r="AK1033" i="8"/>
  <c r="AO1033" i="8"/>
  <c r="AN1033" i="8"/>
  <c r="AM1033" i="8"/>
  <c r="AL1033" i="8"/>
  <c r="AK309" i="8"/>
  <c r="AO309" i="8"/>
  <c r="AN309" i="8"/>
  <c r="AM309" i="8"/>
  <c r="AL309" i="8"/>
  <c r="AK308" i="8"/>
  <c r="AO308" i="8"/>
  <c r="AN308" i="8"/>
  <c r="AM308" i="8"/>
  <c r="AL308" i="8"/>
  <c r="AK307" i="8"/>
  <c r="AO307" i="8"/>
  <c r="AN307" i="8"/>
  <c r="AM307" i="8"/>
  <c r="AL307" i="8"/>
  <c r="AK306" i="8"/>
  <c r="AO306" i="8"/>
  <c r="AN306" i="8"/>
  <c r="AM306" i="8"/>
  <c r="AL306" i="8"/>
  <c r="AK305" i="8"/>
  <c r="AV305" i="8" s="1"/>
  <c r="AO305" i="8"/>
  <c r="AN305" i="8"/>
  <c r="AM305" i="8"/>
  <c r="AL305" i="8"/>
  <c r="AK304" i="8"/>
  <c r="AO304" i="8"/>
  <c r="AN304" i="8"/>
  <c r="AM304" i="8"/>
  <c r="AL304" i="8"/>
  <c r="AK303" i="8"/>
  <c r="AO303" i="8"/>
  <c r="AN303" i="8"/>
  <c r="AM303" i="8"/>
  <c r="AL303" i="8"/>
  <c r="AK302" i="8"/>
  <c r="AV302" i="8" s="1"/>
  <c r="AO302" i="8"/>
  <c r="AN302" i="8"/>
  <c r="AM302" i="8"/>
  <c r="AL302" i="8"/>
  <c r="AK301" i="8"/>
  <c r="AO301" i="8"/>
  <c r="AN301" i="8"/>
  <c r="AM301" i="8"/>
  <c r="AL301" i="8"/>
  <c r="AK879" i="8"/>
  <c r="AO879" i="8"/>
  <c r="AN879" i="8"/>
  <c r="AM879" i="8"/>
  <c r="AL879" i="8"/>
  <c r="AK299" i="8"/>
  <c r="AV299" i="8" s="1"/>
  <c r="AO299" i="8"/>
  <c r="AN299" i="8"/>
  <c r="AM299" i="8"/>
  <c r="AL299" i="8"/>
  <c r="AK208" i="8"/>
  <c r="AO208" i="8"/>
  <c r="AN208" i="8"/>
  <c r="AM208" i="8"/>
  <c r="AL208" i="8"/>
  <c r="AK297" i="8"/>
  <c r="AO297" i="8"/>
  <c r="AN297" i="8"/>
  <c r="AM297" i="8"/>
  <c r="AL297" i="8"/>
  <c r="AK296" i="8"/>
  <c r="AV296" i="8" s="1"/>
  <c r="AO296" i="8"/>
  <c r="AN296" i="8"/>
  <c r="AM296" i="8"/>
  <c r="AL296" i="8"/>
  <c r="AL295" i="8"/>
  <c r="AK295" i="8"/>
  <c r="AO295" i="8"/>
  <c r="AN295" i="8"/>
  <c r="AM295" i="8"/>
  <c r="AK294" i="8"/>
  <c r="AO294" i="8"/>
  <c r="AN294" i="8"/>
  <c r="AM294" i="8"/>
  <c r="AL294" i="8"/>
  <c r="AN293" i="8"/>
  <c r="AK293" i="8"/>
  <c r="AV293" i="8" s="1"/>
  <c r="AO293" i="8"/>
  <c r="AM293" i="8"/>
  <c r="AL293" i="8"/>
  <c r="AO292" i="8"/>
  <c r="AK292" i="8"/>
  <c r="AN292" i="8"/>
  <c r="AM292" i="8"/>
  <c r="AL292" i="8"/>
  <c r="AL291" i="8"/>
  <c r="AK291" i="8"/>
  <c r="AV291" i="8" s="1"/>
  <c r="AO291" i="8"/>
  <c r="AN291" i="8"/>
  <c r="AM291" i="8"/>
  <c r="AK290" i="8"/>
  <c r="AO290" i="8"/>
  <c r="AN290" i="8"/>
  <c r="AM290" i="8"/>
  <c r="AL290" i="8"/>
  <c r="AN289" i="8"/>
  <c r="AK289" i="8"/>
  <c r="AO289" i="8"/>
  <c r="AM289" i="8"/>
  <c r="AL289" i="8"/>
  <c r="AO288" i="8"/>
  <c r="AK288" i="8"/>
  <c r="AN288" i="8"/>
  <c r="AM288" i="8"/>
  <c r="AL288" i="8"/>
  <c r="AL287" i="8"/>
  <c r="AK287" i="8"/>
  <c r="AO287" i="8"/>
  <c r="AN287" i="8"/>
  <c r="AM287" i="8"/>
  <c r="AK286" i="8"/>
  <c r="AO286" i="8"/>
  <c r="AN286" i="8"/>
  <c r="AM286" i="8"/>
  <c r="AL286" i="8"/>
  <c r="AN285" i="8"/>
  <c r="AK285" i="8"/>
  <c r="AO285" i="8"/>
  <c r="AM285" i="8"/>
  <c r="AL285" i="8"/>
  <c r="AO284" i="8"/>
  <c r="AK284" i="8"/>
  <c r="AN284" i="8"/>
  <c r="AM284" i="8"/>
  <c r="AL284" i="8"/>
  <c r="AL283" i="8"/>
  <c r="AK283" i="8"/>
  <c r="AO283" i="8"/>
  <c r="AN283" i="8"/>
  <c r="AM283" i="8"/>
  <c r="AK282" i="8"/>
  <c r="AO282" i="8"/>
  <c r="AN282" i="8"/>
  <c r="AM282" i="8"/>
  <c r="AL282" i="8"/>
  <c r="AN281" i="8"/>
  <c r="AK281" i="8"/>
  <c r="AO281" i="8"/>
  <c r="AM281" i="8"/>
  <c r="AL281" i="8"/>
  <c r="AO280" i="8"/>
  <c r="AK280" i="8"/>
  <c r="AN280" i="8"/>
  <c r="AM280" i="8"/>
  <c r="AL280" i="8"/>
  <c r="AL279" i="8"/>
  <c r="AK279" i="8"/>
  <c r="AO279" i="8"/>
  <c r="AN279" i="8"/>
  <c r="AM279" i="8"/>
  <c r="AK278" i="8"/>
  <c r="AO278" i="8"/>
  <c r="AN278" i="8"/>
  <c r="AM278" i="8"/>
  <c r="AL278" i="8"/>
  <c r="AN277" i="8"/>
  <c r="AK277" i="8"/>
  <c r="AV277" i="8" s="1"/>
  <c r="AO277" i="8"/>
  <c r="AM277" i="8"/>
  <c r="AL277" i="8"/>
  <c r="AO276" i="8"/>
  <c r="AK276" i="8"/>
  <c r="AN276" i="8"/>
  <c r="AM276" i="8"/>
  <c r="AL276" i="8"/>
  <c r="AL275" i="8"/>
  <c r="AK275" i="8"/>
  <c r="AO275" i="8"/>
  <c r="AN275" i="8"/>
  <c r="AM275" i="8"/>
  <c r="AK274" i="8"/>
  <c r="AO274" i="8"/>
  <c r="AN274" i="8"/>
  <c r="AM274" i="8"/>
  <c r="AL274" i="8"/>
  <c r="AN273" i="8"/>
  <c r="AK273" i="8"/>
  <c r="AO273" i="8"/>
  <c r="AM273" i="8"/>
  <c r="AL273" i="8"/>
  <c r="AO272" i="8"/>
  <c r="AK272" i="8"/>
  <c r="AN272" i="8"/>
  <c r="AM272" i="8"/>
  <c r="AL272" i="8"/>
  <c r="AL271" i="8"/>
  <c r="AK271" i="8"/>
  <c r="AO271" i="8"/>
  <c r="AN271" i="8"/>
  <c r="AM271" i="8"/>
  <c r="AK270" i="8"/>
  <c r="AO270" i="8"/>
  <c r="AN270" i="8"/>
  <c r="AM270" i="8"/>
  <c r="AL270" i="8"/>
  <c r="AN269" i="8"/>
  <c r="AK269" i="8"/>
  <c r="AV269" i="8" s="1"/>
  <c r="AO269" i="8"/>
  <c r="AM269" i="8"/>
  <c r="AL269" i="8"/>
  <c r="AO268" i="8"/>
  <c r="AK268" i="8"/>
  <c r="AN268" i="8"/>
  <c r="AM268" i="8"/>
  <c r="AL268" i="8"/>
  <c r="AL267" i="8"/>
  <c r="AK267" i="8"/>
  <c r="AV267" i="8" s="1"/>
  <c r="AO267" i="8"/>
  <c r="AN267" i="8"/>
  <c r="AM267" i="8"/>
  <c r="AK266" i="8"/>
  <c r="AV266" i="8" s="1"/>
  <c r="AO266" i="8"/>
  <c r="AN266" i="8"/>
  <c r="AM266" i="8"/>
  <c r="AL266" i="8"/>
  <c r="AN265" i="8"/>
  <c r="AK265" i="8"/>
  <c r="AV265" i="8" s="1"/>
  <c r="AO265" i="8"/>
  <c r="AM265" i="8"/>
  <c r="AL265" i="8"/>
  <c r="AO264" i="8"/>
  <c r="AK264" i="8"/>
  <c r="AN264" i="8"/>
  <c r="AM264" i="8"/>
  <c r="AL264" i="8"/>
  <c r="AL263" i="8"/>
  <c r="AK263" i="8"/>
  <c r="AO263" i="8"/>
  <c r="AN263" i="8"/>
  <c r="AM263" i="8"/>
  <c r="AK262" i="8"/>
  <c r="AV262" i="8" s="1"/>
  <c r="AO262" i="8"/>
  <c r="AN262" i="8"/>
  <c r="AM262" i="8"/>
  <c r="AL262" i="8"/>
  <c r="AN261" i="8"/>
  <c r="AK261" i="8"/>
  <c r="AV261" i="8" s="1"/>
  <c r="AO261" i="8"/>
  <c r="AM261" i="8"/>
  <c r="AL261" i="8"/>
  <c r="AO260" i="8"/>
  <c r="AK260" i="8"/>
  <c r="AV260" i="8" s="1"/>
  <c r="AN260" i="8"/>
  <c r="AM260" i="8"/>
  <c r="AL260" i="8"/>
  <c r="AL259" i="8"/>
  <c r="AK259" i="8"/>
  <c r="AV259" i="8" s="1"/>
  <c r="AO259" i="8"/>
  <c r="AN259" i="8"/>
  <c r="AM259" i="8"/>
  <c r="AK258" i="8"/>
  <c r="AV258" i="8" s="1"/>
  <c r="AO258" i="8"/>
  <c r="AN258" i="8"/>
  <c r="AM258" i="8"/>
  <c r="AL258" i="8"/>
  <c r="AN257" i="8"/>
  <c r="AK257" i="8"/>
  <c r="AO257" i="8"/>
  <c r="AM257" i="8"/>
  <c r="AL257" i="8"/>
  <c r="AO256" i="8"/>
  <c r="AK256" i="8"/>
  <c r="AV256" i="8" s="1"/>
  <c r="AN256" i="8"/>
  <c r="AM256" i="8"/>
  <c r="AL256" i="8"/>
  <c r="AL255" i="8"/>
  <c r="AK255" i="8"/>
  <c r="AV255" i="8" s="1"/>
  <c r="AO255" i="8"/>
  <c r="AN255" i="8"/>
  <c r="AM255" i="8"/>
  <c r="AK254" i="8"/>
  <c r="AV254" i="8" s="1"/>
  <c r="AO254" i="8"/>
  <c r="AN254" i="8"/>
  <c r="AM254" i="8"/>
  <c r="AL254" i="8"/>
  <c r="AN253" i="8"/>
  <c r="AK253" i="8"/>
  <c r="AV253" i="8" s="1"/>
  <c r="AO253" i="8"/>
  <c r="AM253" i="8"/>
  <c r="AL253" i="8"/>
  <c r="AO252" i="8"/>
  <c r="AK252" i="8"/>
  <c r="AV252" i="8" s="1"/>
  <c r="AN252" i="8"/>
  <c r="AM252" i="8"/>
  <c r="AL252" i="8"/>
  <c r="AL251" i="8"/>
  <c r="AK251" i="8"/>
  <c r="AV251" i="8" s="1"/>
  <c r="AO251" i="8"/>
  <c r="AN251" i="8"/>
  <c r="AM251" i="8"/>
  <c r="AK250" i="8"/>
  <c r="AV250" i="8" s="1"/>
  <c r="AO250" i="8"/>
  <c r="AN250" i="8"/>
  <c r="AM250" i="8"/>
  <c r="AL250" i="8"/>
  <c r="AN249" i="8"/>
  <c r="AK249" i="8"/>
  <c r="AO249" i="8"/>
  <c r="AM249" i="8"/>
  <c r="AL249" i="8"/>
  <c r="AO248" i="8"/>
  <c r="AK248" i="8"/>
  <c r="AN248" i="8"/>
  <c r="AM248" i="8"/>
  <c r="AL248" i="8"/>
  <c r="AL247" i="8"/>
  <c r="AK247" i="8"/>
  <c r="AO247" i="8"/>
  <c r="AN247" i="8"/>
  <c r="AM247" i="8"/>
  <c r="AK246" i="8"/>
  <c r="AV246" i="8" s="1"/>
  <c r="AO246" i="8"/>
  <c r="AN246" i="8"/>
  <c r="AM246" i="8"/>
  <c r="AL246" i="8"/>
  <c r="AN245" i="8"/>
  <c r="AK245" i="8"/>
  <c r="AV245" i="8" s="1"/>
  <c r="AO245" i="8"/>
  <c r="AM245" i="8"/>
  <c r="AL245" i="8"/>
  <c r="AO244" i="8"/>
  <c r="AK244" i="8"/>
  <c r="AV244" i="8" s="1"/>
  <c r="AN244" i="8"/>
  <c r="AM244" i="8"/>
  <c r="AL244" i="8"/>
  <c r="AL243" i="8"/>
  <c r="AK243" i="8"/>
  <c r="AO243" i="8"/>
  <c r="AN243" i="8"/>
  <c r="AM243" i="8"/>
  <c r="AK242" i="8"/>
  <c r="AV242" i="8" s="1"/>
  <c r="AO242" i="8"/>
  <c r="AN242" i="8"/>
  <c r="AM242" i="8"/>
  <c r="AL242" i="8"/>
  <c r="AN241" i="8"/>
  <c r="AK241" i="8"/>
  <c r="AV241" i="8" s="1"/>
  <c r="AO241" i="8"/>
  <c r="AM241" i="8"/>
  <c r="AL241" i="8"/>
  <c r="AO240" i="8"/>
  <c r="AK240" i="8"/>
  <c r="AV240" i="8" s="1"/>
  <c r="AN240" i="8"/>
  <c r="AM240" i="8"/>
  <c r="AL240" i="8"/>
  <c r="AL239" i="8"/>
  <c r="AK239" i="8"/>
  <c r="AV239" i="8" s="1"/>
  <c r="AO239" i="8"/>
  <c r="AN239" i="8"/>
  <c r="AM239" i="8"/>
  <c r="AK238" i="8"/>
  <c r="AO238" i="8"/>
  <c r="AN238" i="8"/>
  <c r="AM238" i="8"/>
  <c r="AL238" i="8"/>
  <c r="AN237" i="8"/>
  <c r="AK237" i="8"/>
  <c r="AV237" i="8" s="1"/>
  <c r="AO237" i="8"/>
  <c r="AM237" i="8"/>
  <c r="AL237" i="8"/>
  <c r="AO236" i="8"/>
  <c r="AK236" i="8"/>
  <c r="AN236" i="8"/>
  <c r="AM236" i="8"/>
  <c r="AL236" i="8"/>
  <c r="AL235" i="8"/>
  <c r="AK235" i="8"/>
  <c r="AV235" i="8" s="1"/>
  <c r="AO235" i="8"/>
  <c r="AN235" i="8"/>
  <c r="AM235" i="8"/>
  <c r="AK234" i="8"/>
  <c r="AV234" i="8" s="1"/>
  <c r="AO234" i="8"/>
  <c r="AN234" i="8"/>
  <c r="AM234" i="8"/>
  <c r="AL234" i="8"/>
  <c r="AN233" i="8"/>
  <c r="AK233" i="8"/>
  <c r="AO233" i="8"/>
  <c r="AM233" i="8"/>
  <c r="AL233" i="8"/>
  <c r="AO232" i="8"/>
  <c r="AK232" i="8"/>
  <c r="AV232" i="8" s="1"/>
  <c r="AN232" i="8"/>
  <c r="AM232" i="8"/>
  <c r="AL232" i="8"/>
  <c r="AL231" i="8"/>
  <c r="AK231" i="8"/>
  <c r="AV231" i="8" s="1"/>
  <c r="AO231" i="8"/>
  <c r="AN231" i="8"/>
  <c r="AM231" i="8"/>
  <c r="AK230" i="8"/>
  <c r="AO230" i="8"/>
  <c r="AN230" i="8"/>
  <c r="AM230" i="8"/>
  <c r="AL230" i="8"/>
  <c r="AK229" i="8"/>
  <c r="AO229" i="8"/>
  <c r="AN229" i="8"/>
  <c r="AM229" i="8"/>
  <c r="AL229" i="8"/>
  <c r="AK228" i="8"/>
  <c r="AO228" i="8"/>
  <c r="AN228" i="8"/>
  <c r="AM228" i="8"/>
  <c r="AL228" i="8"/>
  <c r="AK227" i="8"/>
  <c r="AO227" i="8"/>
  <c r="AN227" i="8"/>
  <c r="AM227" i="8"/>
  <c r="AL227" i="8"/>
  <c r="AK226" i="8"/>
  <c r="AO226" i="8"/>
  <c r="AN226" i="8"/>
  <c r="AM226" i="8"/>
  <c r="AL226" i="8"/>
  <c r="AK225" i="8"/>
  <c r="AO225" i="8"/>
  <c r="AN225" i="8"/>
  <c r="AM225" i="8"/>
  <c r="AL225" i="8"/>
  <c r="AK224" i="8"/>
  <c r="AO224" i="8"/>
  <c r="AN224" i="8"/>
  <c r="AM224" i="8"/>
  <c r="AL224" i="8"/>
  <c r="AK223" i="8"/>
  <c r="AV223" i="8" s="1"/>
  <c r="AO223" i="8"/>
  <c r="AN223" i="8"/>
  <c r="AM223" i="8"/>
  <c r="AL223" i="8"/>
  <c r="AK222" i="8"/>
  <c r="AO222" i="8"/>
  <c r="AN222" i="8"/>
  <c r="AM222" i="8"/>
  <c r="AL222" i="8"/>
  <c r="AK221" i="8"/>
  <c r="AV221" i="8" s="1"/>
  <c r="AO221" i="8"/>
  <c r="AN221" i="8"/>
  <c r="AM221" i="8"/>
  <c r="AL221" i="8"/>
  <c r="AK220" i="8"/>
  <c r="AV220" i="8" s="1"/>
  <c r="AO220" i="8"/>
  <c r="AN220" i="8"/>
  <c r="AM220" i="8"/>
  <c r="AL220" i="8"/>
  <c r="AK219" i="8"/>
  <c r="AV219" i="8" s="1"/>
  <c r="AO219" i="8"/>
  <c r="AN219" i="8"/>
  <c r="AM219" i="8"/>
  <c r="AL219" i="8"/>
  <c r="AK218" i="8"/>
  <c r="AO218" i="8"/>
  <c r="AN218" i="8"/>
  <c r="AM218" i="8"/>
  <c r="AL218" i="8"/>
  <c r="AK204" i="8"/>
  <c r="AO204" i="8"/>
  <c r="AN204" i="8"/>
  <c r="AM204" i="8"/>
  <c r="AL204" i="8"/>
  <c r="AK216" i="8"/>
  <c r="AV216" i="8" s="1"/>
  <c r="AO216" i="8"/>
  <c r="AN216" i="8"/>
  <c r="AM216" i="8"/>
  <c r="AL216" i="8"/>
  <c r="AK215" i="8"/>
  <c r="AV215" i="8" s="1"/>
  <c r="AO215" i="8"/>
  <c r="AN215" i="8"/>
  <c r="AM215" i="8"/>
  <c r="AL215" i="8"/>
  <c r="AK214" i="8"/>
  <c r="AV214" i="8" s="1"/>
  <c r="AO214" i="8"/>
  <c r="AN214" i="8"/>
  <c r="AM214" i="8"/>
  <c r="AL214" i="8"/>
  <c r="AK213" i="8"/>
  <c r="AO213" i="8"/>
  <c r="AN213" i="8"/>
  <c r="AM213" i="8"/>
  <c r="AL213" i="8"/>
  <c r="AK212" i="8"/>
  <c r="AV212" i="8" s="1"/>
  <c r="AO212" i="8"/>
  <c r="AN212" i="8"/>
  <c r="AM212" i="8"/>
  <c r="AL212" i="8"/>
  <c r="AK211" i="8"/>
  <c r="AO211" i="8"/>
  <c r="AN211" i="8"/>
  <c r="AM211" i="8"/>
  <c r="AL211" i="8"/>
  <c r="AK210" i="8"/>
  <c r="AO210" i="8"/>
  <c r="AN210" i="8"/>
  <c r="AM210" i="8"/>
  <c r="AL210" i="8"/>
  <c r="AK209" i="8"/>
  <c r="AV209" i="8" s="1"/>
  <c r="AO209" i="8"/>
  <c r="AN209" i="8"/>
  <c r="AM209" i="8"/>
  <c r="AL209" i="8"/>
  <c r="AK179" i="8"/>
  <c r="AO179" i="8"/>
  <c r="AN179" i="8"/>
  <c r="AM179" i="8"/>
  <c r="AL179" i="8"/>
  <c r="AK207" i="8"/>
  <c r="AV207" i="8" s="1"/>
  <c r="AO207" i="8"/>
  <c r="AN207" i="8"/>
  <c r="AM207" i="8"/>
  <c r="AL207" i="8"/>
  <c r="AK206" i="8"/>
  <c r="AV206" i="8" s="1"/>
  <c r="AO206" i="8"/>
  <c r="AN206" i="8"/>
  <c r="AM206" i="8"/>
  <c r="AL206" i="8"/>
  <c r="AK205" i="8"/>
  <c r="AV205" i="8" s="1"/>
  <c r="AO205" i="8"/>
  <c r="AN205" i="8"/>
  <c r="AM205" i="8"/>
  <c r="AL205" i="8"/>
  <c r="AK114" i="8"/>
  <c r="AO114" i="8"/>
  <c r="AN114" i="8"/>
  <c r="AM114" i="8"/>
  <c r="AL114" i="8"/>
  <c r="AK203" i="8"/>
  <c r="AO203" i="8"/>
  <c r="AN203" i="8"/>
  <c r="AM203" i="8"/>
  <c r="AL203" i="8"/>
  <c r="AK202" i="8"/>
  <c r="AV202" i="8" s="1"/>
  <c r="AO202" i="8"/>
  <c r="AN202" i="8"/>
  <c r="AM202" i="8"/>
  <c r="AL202" i="8"/>
  <c r="AK201" i="8"/>
  <c r="AV201" i="8" s="1"/>
  <c r="AO201" i="8"/>
  <c r="AN201" i="8"/>
  <c r="AM201" i="8"/>
  <c r="AL201" i="8"/>
  <c r="AK200" i="8"/>
  <c r="AO200" i="8"/>
  <c r="AN200" i="8"/>
  <c r="AM200" i="8"/>
  <c r="AL200" i="8"/>
  <c r="AK199" i="8"/>
  <c r="AV199" i="8" s="1"/>
  <c r="AO199" i="8"/>
  <c r="AN199" i="8"/>
  <c r="AM199" i="8"/>
  <c r="AL199" i="8"/>
  <c r="AK198" i="8"/>
  <c r="AV198" i="8" s="1"/>
  <c r="AO198" i="8"/>
  <c r="AN198" i="8"/>
  <c r="AM198" i="8"/>
  <c r="AL198" i="8"/>
  <c r="AK197" i="8"/>
  <c r="AO197" i="8"/>
  <c r="AN197" i="8"/>
  <c r="AM197" i="8"/>
  <c r="AL197" i="8"/>
  <c r="AK196" i="8"/>
  <c r="AV196" i="8" s="1"/>
  <c r="AO196" i="8"/>
  <c r="AN196" i="8"/>
  <c r="AM196" i="8"/>
  <c r="AL196" i="8"/>
  <c r="AK195" i="8"/>
  <c r="AO195" i="8"/>
  <c r="AN195" i="8"/>
  <c r="AM195" i="8"/>
  <c r="AL195" i="8"/>
  <c r="AK194" i="8"/>
  <c r="AO194" i="8"/>
  <c r="AN194" i="8"/>
  <c r="AM194" i="8"/>
  <c r="AL194" i="8"/>
  <c r="AK193" i="8"/>
  <c r="AV193" i="8" s="1"/>
  <c r="AO193" i="8"/>
  <c r="AN193" i="8"/>
  <c r="AM193" i="8"/>
  <c r="AL193" i="8"/>
  <c r="AK192" i="8"/>
  <c r="AO192" i="8"/>
  <c r="AN192" i="8"/>
  <c r="AM192" i="8"/>
  <c r="AL192" i="8"/>
  <c r="AK191" i="8"/>
  <c r="AV191" i="8" s="1"/>
  <c r="AO191" i="8"/>
  <c r="AN191" i="8"/>
  <c r="AM191" i="8"/>
  <c r="AL191" i="8"/>
  <c r="AK190" i="8"/>
  <c r="AO190" i="8"/>
  <c r="AN190" i="8"/>
  <c r="AM190" i="8"/>
  <c r="AL190" i="8"/>
  <c r="AK189" i="8"/>
  <c r="AV189" i="8" s="1"/>
  <c r="AO189" i="8"/>
  <c r="AN189" i="8"/>
  <c r="AM189" i="8"/>
  <c r="AL189" i="8"/>
  <c r="AK188" i="8"/>
  <c r="AV188" i="8" s="1"/>
  <c r="AO188" i="8"/>
  <c r="AN188" i="8"/>
  <c r="AM188" i="8"/>
  <c r="AL188" i="8"/>
  <c r="AK187" i="8"/>
  <c r="AV187" i="8" s="1"/>
  <c r="AO187" i="8"/>
  <c r="AN187" i="8"/>
  <c r="AM187" i="8"/>
  <c r="AL187" i="8"/>
  <c r="AK186" i="8"/>
  <c r="AV186" i="8" s="1"/>
  <c r="AO186" i="8"/>
  <c r="AN186" i="8"/>
  <c r="AM186" i="8"/>
  <c r="AL186" i="8"/>
  <c r="AK185" i="8"/>
  <c r="AV185" i="8" s="1"/>
  <c r="AO185" i="8"/>
  <c r="AN185" i="8"/>
  <c r="AM185" i="8"/>
  <c r="AL185" i="8"/>
  <c r="AK184" i="8"/>
  <c r="AO184" i="8"/>
  <c r="AN184" i="8"/>
  <c r="AM184" i="8"/>
  <c r="AL184" i="8"/>
  <c r="AK183" i="8"/>
  <c r="AO183" i="8"/>
  <c r="AN183" i="8"/>
  <c r="AM183" i="8"/>
  <c r="AL183" i="8"/>
  <c r="AK182" i="8"/>
  <c r="AV182" i="8" s="1"/>
  <c r="AO182" i="8"/>
  <c r="AN182" i="8"/>
  <c r="AM182" i="8"/>
  <c r="AL182" i="8"/>
  <c r="AK181" i="8"/>
  <c r="AO181" i="8"/>
  <c r="AN181" i="8"/>
  <c r="AM181" i="8"/>
  <c r="AL181" i="8"/>
  <c r="AK180" i="8"/>
  <c r="AO180" i="8"/>
  <c r="AN180" i="8"/>
  <c r="AM180" i="8"/>
  <c r="AL180" i="8"/>
  <c r="AK24" i="8"/>
  <c r="AO24" i="8"/>
  <c r="AN24" i="8"/>
  <c r="AM24" i="8"/>
  <c r="AL24" i="8"/>
  <c r="AK178" i="8"/>
  <c r="AO178" i="8"/>
  <c r="AN178" i="8"/>
  <c r="AM178" i="8"/>
  <c r="AL178" i="8"/>
  <c r="AK177" i="8"/>
  <c r="AO177" i="8"/>
  <c r="AN177" i="8"/>
  <c r="AM177" i="8"/>
  <c r="AL177" i="8"/>
  <c r="AK176" i="8"/>
  <c r="AO176" i="8"/>
  <c r="AN176" i="8"/>
  <c r="AM176" i="8"/>
  <c r="AL176" i="8"/>
  <c r="AK175" i="8"/>
  <c r="AV175" i="8" s="1"/>
  <c r="AO175" i="8"/>
  <c r="AN175" i="8"/>
  <c r="AM175" i="8"/>
  <c r="AL175" i="8"/>
  <c r="AK174" i="8"/>
  <c r="AV174" i="8" s="1"/>
  <c r="AO174" i="8"/>
  <c r="AN174" i="8"/>
  <c r="AM174" i="8"/>
  <c r="AL174" i="8"/>
  <c r="AK173" i="8"/>
  <c r="AV173" i="8" s="1"/>
  <c r="AO173" i="8"/>
  <c r="AN173" i="8"/>
  <c r="AM173" i="8"/>
  <c r="AL173" i="8"/>
  <c r="AK172" i="8"/>
  <c r="AV172" i="8" s="1"/>
  <c r="AO172" i="8"/>
  <c r="AN172" i="8"/>
  <c r="AM172" i="8"/>
  <c r="AL172" i="8"/>
  <c r="AK171" i="8"/>
  <c r="AV171" i="8" s="1"/>
  <c r="AO171" i="8"/>
  <c r="AN171" i="8"/>
  <c r="AM171" i="8"/>
  <c r="AL171" i="8"/>
  <c r="AK170" i="8"/>
  <c r="AV170" i="8" s="1"/>
  <c r="AO170" i="8"/>
  <c r="AN170" i="8"/>
  <c r="AM170" i="8"/>
  <c r="AL170" i="8"/>
  <c r="AK169" i="8"/>
  <c r="AO169" i="8"/>
  <c r="AN169" i="8"/>
  <c r="AM169" i="8"/>
  <c r="AL169" i="8"/>
  <c r="AK168" i="8"/>
  <c r="AV168" i="8" s="1"/>
  <c r="AO168" i="8"/>
  <c r="AN168" i="8"/>
  <c r="AM168" i="8"/>
  <c r="AL168" i="8"/>
  <c r="AK167" i="8"/>
  <c r="AO167" i="8"/>
  <c r="AN167" i="8"/>
  <c r="AM167" i="8"/>
  <c r="AL167" i="8"/>
  <c r="AK166" i="8"/>
  <c r="AV166" i="8" s="1"/>
  <c r="AO166" i="8"/>
  <c r="AN166" i="8"/>
  <c r="AM166" i="8"/>
  <c r="AL166" i="8"/>
  <c r="AK165" i="8"/>
  <c r="AV165" i="8" s="1"/>
  <c r="AO165" i="8"/>
  <c r="AN165" i="8"/>
  <c r="AM165" i="8"/>
  <c r="AL165" i="8"/>
  <c r="AK164" i="8"/>
  <c r="AO164" i="8"/>
  <c r="AN164" i="8"/>
  <c r="AM164" i="8"/>
  <c r="AL164" i="8"/>
  <c r="AK163" i="8"/>
  <c r="AV163" i="8" s="1"/>
  <c r="AO163" i="8"/>
  <c r="AN163" i="8"/>
  <c r="AM163" i="8"/>
  <c r="AL163" i="8"/>
  <c r="AK162" i="8"/>
  <c r="AO162" i="8"/>
  <c r="AN162" i="8"/>
  <c r="AM162" i="8"/>
  <c r="AL162" i="8"/>
  <c r="AK161" i="8"/>
  <c r="AO161" i="8"/>
  <c r="AN161" i="8"/>
  <c r="AM161" i="8"/>
  <c r="AL161" i="8"/>
  <c r="AK160" i="8"/>
  <c r="AV160" i="8" s="1"/>
  <c r="AO160" i="8"/>
  <c r="AN160" i="8"/>
  <c r="AM160" i="8"/>
  <c r="AL160" i="8"/>
  <c r="AK159" i="8"/>
  <c r="AV159" i="8" s="1"/>
  <c r="AO159" i="8"/>
  <c r="AN159" i="8"/>
  <c r="AM159" i="8"/>
  <c r="AL159" i="8"/>
  <c r="AK158" i="8"/>
  <c r="AV158" i="8" s="1"/>
  <c r="AO158" i="8"/>
  <c r="AN158" i="8"/>
  <c r="AM158" i="8"/>
  <c r="AL158" i="8"/>
  <c r="AK157" i="8"/>
  <c r="AV157" i="8" s="1"/>
  <c r="AO157" i="8"/>
  <c r="AN157" i="8"/>
  <c r="AM157" i="8"/>
  <c r="AL157" i="8"/>
  <c r="AK156" i="8"/>
  <c r="AV156" i="8" s="1"/>
  <c r="AO156" i="8"/>
  <c r="AN156" i="8"/>
  <c r="AM156" i="8"/>
  <c r="AL156" i="8"/>
  <c r="AK155" i="8"/>
  <c r="AV155" i="8" s="1"/>
  <c r="AO155" i="8"/>
  <c r="AN155" i="8"/>
  <c r="AM155" i="8"/>
  <c r="AL155" i="8"/>
  <c r="AK154" i="8"/>
  <c r="AV154" i="8" s="1"/>
  <c r="AO154" i="8"/>
  <c r="AN154" i="8"/>
  <c r="AM154" i="8"/>
  <c r="AL154" i="8"/>
  <c r="AK153" i="8"/>
  <c r="AO153" i="8"/>
  <c r="AN153" i="8"/>
  <c r="AM153" i="8"/>
  <c r="AL153" i="8"/>
  <c r="AK152" i="8"/>
  <c r="AV152" i="8" s="1"/>
  <c r="AO152" i="8"/>
  <c r="AN152" i="8"/>
  <c r="AM152" i="8"/>
  <c r="AL152" i="8"/>
  <c r="AK151" i="8"/>
  <c r="AV151" i="8" s="1"/>
  <c r="AO151" i="8"/>
  <c r="AN151" i="8"/>
  <c r="AM151" i="8"/>
  <c r="AL151" i="8"/>
  <c r="AK150" i="8"/>
  <c r="AV150" i="8" s="1"/>
  <c r="AO150" i="8"/>
  <c r="AN150" i="8"/>
  <c r="AM150" i="8"/>
  <c r="AL150" i="8"/>
  <c r="AK149" i="8"/>
  <c r="AV149" i="8" s="1"/>
  <c r="AO149" i="8"/>
  <c r="AN149" i="8"/>
  <c r="AM149" i="8"/>
  <c r="AL149" i="8"/>
  <c r="AK148" i="8"/>
  <c r="AV148" i="8" s="1"/>
  <c r="AO148" i="8"/>
  <c r="AN148" i="8"/>
  <c r="AM148" i="8"/>
  <c r="AL148" i="8"/>
  <c r="AK147" i="8"/>
  <c r="AV147" i="8" s="1"/>
  <c r="AO147" i="8"/>
  <c r="AN147" i="8"/>
  <c r="AM147" i="8"/>
  <c r="AL147" i="8"/>
  <c r="AK146" i="8"/>
  <c r="AV146" i="8" s="1"/>
  <c r="AO146" i="8"/>
  <c r="AN146" i="8"/>
  <c r="AM146" i="8"/>
  <c r="AL146" i="8"/>
  <c r="AK145" i="8"/>
  <c r="AV145" i="8" s="1"/>
  <c r="AO145" i="8"/>
  <c r="AN145" i="8"/>
  <c r="AM145" i="8"/>
  <c r="AL145" i="8"/>
  <c r="AK144" i="8"/>
  <c r="AV144" i="8" s="1"/>
  <c r="AO144" i="8"/>
  <c r="AN144" i="8"/>
  <c r="AM144" i="8"/>
  <c r="AL144" i="8"/>
  <c r="AK143" i="8"/>
  <c r="AO143" i="8"/>
  <c r="AN143" i="8"/>
  <c r="AM143" i="8"/>
  <c r="AL143" i="8"/>
  <c r="AK142" i="8"/>
  <c r="AV142" i="8" s="1"/>
  <c r="AO142" i="8"/>
  <c r="AN142" i="8"/>
  <c r="AM142" i="8"/>
  <c r="AL142" i="8"/>
  <c r="AK141" i="8"/>
  <c r="AV141" i="8" s="1"/>
  <c r="AO141" i="8"/>
  <c r="AN141" i="8"/>
  <c r="AM141" i="8"/>
  <c r="AL141" i="8"/>
  <c r="AK140" i="8"/>
  <c r="AV140" i="8" s="1"/>
  <c r="AO140" i="8"/>
  <c r="AN140" i="8"/>
  <c r="AM140" i="8"/>
  <c r="AL140" i="8"/>
  <c r="AK139" i="8"/>
  <c r="AV139" i="8" s="1"/>
  <c r="AO139" i="8"/>
  <c r="AN139" i="8"/>
  <c r="AM139" i="8"/>
  <c r="AL139" i="8"/>
  <c r="AK138" i="8"/>
  <c r="AV138" i="8" s="1"/>
  <c r="AO138" i="8"/>
  <c r="AN138" i="8"/>
  <c r="AM138" i="8"/>
  <c r="AL138" i="8"/>
  <c r="AK137" i="8"/>
  <c r="AO137" i="8"/>
  <c r="AN137" i="8"/>
  <c r="AM137" i="8"/>
  <c r="AL137" i="8"/>
  <c r="AK136" i="8"/>
  <c r="AO136" i="8"/>
  <c r="AN136" i="8"/>
  <c r="AM136" i="8"/>
  <c r="AL136" i="8"/>
  <c r="AK135" i="8"/>
  <c r="AO135" i="8"/>
  <c r="AN135" i="8"/>
  <c r="AM135" i="8"/>
  <c r="AL135" i="8"/>
  <c r="AK134" i="8"/>
  <c r="AV134" i="8" s="1"/>
  <c r="AO134" i="8"/>
  <c r="AN134" i="8"/>
  <c r="AM134" i="8"/>
  <c r="AL134" i="8"/>
  <c r="AK133" i="8"/>
  <c r="AO133" i="8"/>
  <c r="AN133" i="8"/>
  <c r="AM133" i="8"/>
  <c r="AL133" i="8"/>
  <c r="AK132" i="8"/>
  <c r="AV132" i="8" s="1"/>
  <c r="AO132" i="8"/>
  <c r="AN132" i="8"/>
  <c r="AM132" i="8"/>
  <c r="AL132" i="8"/>
  <c r="AK131" i="8"/>
  <c r="AV131" i="8" s="1"/>
  <c r="AO131" i="8"/>
  <c r="AN131" i="8"/>
  <c r="AM131" i="8"/>
  <c r="AL131" i="8"/>
  <c r="AK130" i="8"/>
  <c r="AV130" i="8" s="1"/>
  <c r="AO130" i="8"/>
  <c r="AN130" i="8"/>
  <c r="AM130" i="8"/>
  <c r="AL130" i="8"/>
  <c r="AK129" i="8"/>
  <c r="AV129" i="8" s="1"/>
  <c r="AO129" i="8"/>
  <c r="AN129" i="8"/>
  <c r="AM129" i="8"/>
  <c r="AL129" i="8"/>
  <c r="AK128" i="8"/>
  <c r="AV128" i="8" s="1"/>
  <c r="AO128" i="8"/>
  <c r="AN128" i="8"/>
  <c r="AM128" i="8"/>
  <c r="AL128" i="8"/>
  <c r="AK127" i="8"/>
  <c r="AV127" i="8" s="1"/>
  <c r="AO127" i="8"/>
  <c r="AN127" i="8"/>
  <c r="AM127" i="8"/>
  <c r="AL127" i="8"/>
  <c r="AK126" i="8"/>
  <c r="AV126" i="8" s="1"/>
  <c r="AO126" i="8"/>
  <c r="AN126" i="8"/>
  <c r="AM126" i="8"/>
  <c r="AL126" i="8"/>
  <c r="AK125" i="8"/>
  <c r="AO125" i="8"/>
  <c r="AN125" i="8"/>
  <c r="AM125" i="8"/>
  <c r="AL125" i="8"/>
  <c r="AK124" i="8"/>
  <c r="AV124" i="8" s="1"/>
  <c r="AO124" i="8"/>
  <c r="AN124" i="8"/>
  <c r="AM124" i="8"/>
  <c r="AL124" i="8"/>
  <c r="AK123" i="8"/>
  <c r="AO123" i="8"/>
  <c r="AN123" i="8"/>
  <c r="AM123" i="8"/>
  <c r="AL123" i="8"/>
  <c r="AK122" i="8"/>
  <c r="AV122" i="8" s="1"/>
  <c r="AO122" i="8"/>
  <c r="AN122" i="8"/>
  <c r="AM122" i="8"/>
  <c r="AL122" i="8"/>
  <c r="AK121" i="8"/>
  <c r="AV121" i="8" s="1"/>
  <c r="AO121" i="8"/>
  <c r="AN121" i="8"/>
  <c r="AM121" i="8"/>
  <c r="AL121" i="8"/>
  <c r="AK120" i="8"/>
  <c r="AV120" i="8" s="1"/>
  <c r="AO120" i="8"/>
  <c r="AN120" i="8"/>
  <c r="AM120" i="8"/>
  <c r="AL120" i="8"/>
  <c r="AK119" i="8"/>
  <c r="AV119" i="8" s="1"/>
  <c r="AO119" i="8"/>
  <c r="AN119" i="8"/>
  <c r="AM119" i="8"/>
  <c r="AL119" i="8"/>
  <c r="AK118" i="8"/>
  <c r="AO118" i="8"/>
  <c r="AN118" i="8"/>
  <c r="AM118" i="8"/>
  <c r="AL118" i="8"/>
  <c r="AK117" i="8"/>
  <c r="AV117" i="8" s="1"/>
  <c r="AO117" i="8"/>
  <c r="AN117" i="8"/>
  <c r="AM117" i="8"/>
  <c r="AL117" i="8"/>
  <c r="AK116" i="8"/>
  <c r="AO116" i="8"/>
  <c r="AN116" i="8"/>
  <c r="AM116" i="8"/>
  <c r="AL116" i="8"/>
  <c r="AK115" i="8"/>
  <c r="AO115" i="8"/>
  <c r="AN115" i="8"/>
  <c r="AM115" i="8"/>
  <c r="AL115" i="8"/>
  <c r="AK1095" i="8"/>
  <c r="AO1095" i="8"/>
  <c r="AN1095" i="8"/>
  <c r="AM1095" i="8"/>
  <c r="AL1095" i="8"/>
  <c r="AK113" i="8"/>
  <c r="AV113" i="8" s="1"/>
  <c r="AO113" i="8"/>
  <c r="AN113" i="8"/>
  <c r="AM113" i="8"/>
  <c r="AL113" i="8"/>
  <c r="AK112" i="8"/>
  <c r="AO112" i="8"/>
  <c r="AN112" i="8"/>
  <c r="AM112" i="8"/>
  <c r="AL112" i="8"/>
  <c r="AK111" i="8"/>
  <c r="AO111" i="8"/>
  <c r="AN111" i="8"/>
  <c r="AM111" i="8"/>
  <c r="AL111" i="8"/>
  <c r="AK110" i="8"/>
  <c r="AV110" i="8" s="1"/>
  <c r="AO110" i="8"/>
  <c r="AN110" i="8"/>
  <c r="AM110" i="8"/>
  <c r="AL110" i="8"/>
  <c r="AK109" i="8"/>
  <c r="AO109" i="8"/>
  <c r="AN109" i="8"/>
  <c r="AM109" i="8"/>
  <c r="AL109" i="8"/>
  <c r="AK108" i="8"/>
  <c r="AO108" i="8"/>
  <c r="AN108" i="8"/>
  <c r="AM108" i="8"/>
  <c r="AL108" i="8"/>
  <c r="AK1211" i="8"/>
  <c r="AO1211" i="8"/>
  <c r="AN1211" i="8"/>
  <c r="AM1211" i="8"/>
  <c r="AL1211" i="8"/>
  <c r="AK106" i="8"/>
  <c r="AO106" i="8"/>
  <c r="AN106" i="8"/>
  <c r="AM106" i="8"/>
  <c r="AL106" i="8"/>
  <c r="AN105" i="8"/>
  <c r="AK105" i="8"/>
  <c r="AV105" i="8" s="1"/>
  <c r="AO105" i="8"/>
  <c r="AM105" i="8"/>
  <c r="AL105" i="8"/>
  <c r="AK104" i="8"/>
  <c r="AV104" i="8" s="1"/>
  <c r="AO104" i="8"/>
  <c r="AN104" i="8"/>
  <c r="AM104" i="8"/>
  <c r="AL104" i="8"/>
  <c r="AK103" i="8"/>
  <c r="AO103" i="8"/>
  <c r="AN103" i="8"/>
  <c r="AM103" i="8"/>
  <c r="AL103" i="8"/>
  <c r="AK102" i="8"/>
  <c r="AV102" i="8" s="1"/>
  <c r="AO102" i="8"/>
  <c r="AN102" i="8"/>
  <c r="AM102" i="8"/>
  <c r="AL102" i="8"/>
  <c r="AN101" i="8"/>
  <c r="AK101" i="8"/>
  <c r="AV101" i="8" s="1"/>
  <c r="AO101" i="8"/>
  <c r="AM101" i="8"/>
  <c r="AL101" i="8"/>
  <c r="AK100" i="8"/>
  <c r="AO100" i="8"/>
  <c r="AN100" i="8"/>
  <c r="AM100" i="8"/>
  <c r="AL100" i="8"/>
  <c r="AK99" i="8"/>
  <c r="AV99" i="8" s="1"/>
  <c r="AO99" i="8"/>
  <c r="AN99" i="8"/>
  <c r="AM99" i="8"/>
  <c r="AL99" i="8"/>
  <c r="AK98" i="8"/>
  <c r="AO98" i="8"/>
  <c r="AN98" i="8"/>
  <c r="AM98" i="8"/>
  <c r="AL98" i="8"/>
  <c r="AN97" i="8"/>
  <c r="AK97" i="8"/>
  <c r="AV97" i="8" s="1"/>
  <c r="AO97" i="8"/>
  <c r="AM97" i="8"/>
  <c r="AL97" i="8"/>
  <c r="AK4" i="8"/>
  <c r="AO4" i="8"/>
  <c r="AN4" i="8"/>
  <c r="AM4" i="8"/>
  <c r="AL4" i="8"/>
  <c r="AK95" i="8"/>
  <c r="AV95" i="8" s="1"/>
  <c r="AO95" i="8"/>
  <c r="AN95" i="8"/>
  <c r="AM95" i="8"/>
  <c r="AL95" i="8"/>
  <c r="AK94" i="8"/>
  <c r="AV94" i="8" s="1"/>
  <c r="AO94" i="8"/>
  <c r="AN94" i="8"/>
  <c r="AM94" i="8"/>
  <c r="AL94" i="8"/>
  <c r="AN93" i="8"/>
  <c r="AK93" i="8"/>
  <c r="AV93" i="8" s="1"/>
  <c r="AO93" i="8"/>
  <c r="AM93" i="8"/>
  <c r="AL93" i="8"/>
  <c r="AK92" i="8"/>
  <c r="AO92" i="8"/>
  <c r="AN92" i="8"/>
  <c r="AM92" i="8"/>
  <c r="AL92" i="8"/>
  <c r="AK91" i="8"/>
  <c r="AV91" i="8" s="1"/>
  <c r="AO91" i="8"/>
  <c r="AN91" i="8"/>
  <c r="AM91" i="8"/>
  <c r="AL91" i="8"/>
  <c r="AK90" i="8"/>
  <c r="AO90" i="8"/>
  <c r="AN90" i="8"/>
  <c r="AM90" i="8"/>
  <c r="AL90" i="8"/>
  <c r="AN89" i="8"/>
  <c r="AK89" i="8"/>
  <c r="AV89" i="8" s="1"/>
  <c r="AO89" i="8"/>
  <c r="AM89" i="8"/>
  <c r="AL89" i="8"/>
  <c r="AK88" i="8"/>
  <c r="AO88" i="8"/>
  <c r="AN88" i="8"/>
  <c r="AM88" i="8"/>
  <c r="AL88" i="8"/>
  <c r="AK87" i="8"/>
  <c r="AO87" i="8"/>
  <c r="AN87" i="8"/>
  <c r="AM87" i="8"/>
  <c r="AL87" i="8"/>
  <c r="AK86" i="8"/>
  <c r="AO86" i="8"/>
  <c r="AN86" i="8"/>
  <c r="AM86" i="8"/>
  <c r="AL86" i="8"/>
  <c r="AN85" i="8"/>
  <c r="AK85" i="8"/>
  <c r="AO85" i="8"/>
  <c r="AM85" i="8"/>
  <c r="AL85" i="8"/>
  <c r="AK84" i="8"/>
  <c r="AV84" i="8" s="1"/>
  <c r="AO84" i="8"/>
  <c r="AN84" i="8"/>
  <c r="AM84" i="8"/>
  <c r="AL84" i="8"/>
  <c r="AK83" i="8"/>
  <c r="AO83" i="8"/>
  <c r="AN83" i="8"/>
  <c r="AM83" i="8"/>
  <c r="AL83" i="8"/>
  <c r="AK82" i="8"/>
  <c r="AV82" i="8" s="1"/>
  <c r="AO82" i="8"/>
  <c r="AN82" i="8"/>
  <c r="AM82" i="8"/>
  <c r="AL82" i="8"/>
  <c r="AN81" i="8"/>
  <c r="AK81" i="8"/>
  <c r="AV81" i="8" s="1"/>
  <c r="AO81" i="8"/>
  <c r="AM81" i="8"/>
  <c r="AL81" i="8"/>
  <c r="AK80" i="8"/>
  <c r="AV80" i="8" s="1"/>
  <c r="AO80" i="8"/>
  <c r="AN80" i="8"/>
  <c r="AM80" i="8"/>
  <c r="AL80" i="8"/>
  <c r="AK79" i="8"/>
  <c r="AV79" i="8" s="1"/>
  <c r="AO79" i="8"/>
  <c r="AN79" i="8"/>
  <c r="AM79" i="8"/>
  <c r="AL79" i="8"/>
  <c r="AK78" i="8"/>
  <c r="AV78" i="8" s="1"/>
  <c r="AO78" i="8"/>
  <c r="AN78" i="8"/>
  <c r="AM78" i="8"/>
  <c r="AL78" i="8"/>
  <c r="AN77" i="8"/>
  <c r="AK77" i="8"/>
  <c r="AV77" i="8" s="1"/>
  <c r="AO77" i="8"/>
  <c r="AM77" i="8"/>
  <c r="AL77" i="8"/>
  <c r="AK76" i="8"/>
  <c r="AV76" i="8" s="1"/>
  <c r="AO76" i="8"/>
  <c r="AN76" i="8"/>
  <c r="AM76" i="8"/>
  <c r="AL76" i="8"/>
  <c r="AK75" i="8"/>
  <c r="AV75" i="8" s="1"/>
  <c r="AO75" i="8"/>
  <c r="AN75" i="8"/>
  <c r="AM75" i="8"/>
  <c r="AL75" i="8"/>
  <c r="AK74" i="8"/>
  <c r="AV74" i="8" s="1"/>
  <c r="AO74" i="8"/>
  <c r="AN74" i="8"/>
  <c r="AM74" i="8"/>
  <c r="AL74" i="8"/>
  <c r="AN73" i="8"/>
  <c r="AK73" i="8"/>
  <c r="AV73" i="8" s="1"/>
  <c r="AO73" i="8"/>
  <c r="AM73" i="8"/>
  <c r="AL73" i="8"/>
  <c r="AK72" i="8"/>
  <c r="AV72" i="8" s="1"/>
  <c r="AO72" i="8"/>
  <c r="AN72" i="8"/>
  <c r="AM72" i="8"/>
  <c r="AL72" i="8"/>
  <c r="AK71" i="8"/>
  <c r="AV71" i="8" s="1"/>
  <c r="AO71" i="8"/>
  <c r="AN71" i="8"/>
  <c r="AM71" i="8"/>
  <c r="AL71" i="8"/>
  <c r="AK70" i="8"/>
  <c r="AV70" i="8" s="1"/>
  <c r="AO70" i="8"/>
  <c r="AN70" i="8"/>
  <c r="AM70" i="8"/>
  <c r="AL70" i="8"/>
  <c r="AN16" i="8"/>
  <c r="AK16" i="8"/>
  <c r="AO16" i="8"/>
  <c r="AM16" i="8"/>
  <c r="AL16" i="8"/>
  <c r="AK68" i="8"/>
  <c r="AV68" i="8" s="1"/>
  <c r="AO68" i="8"/>
  <c r="AN68" i="8"/>
  <c r="AM68" i="8"/>
  <c r="AL68" i="8"/>
  <c r="AK67" i="8"/>
  <c r="AO67" i="8"/>
  <c r="AN67" i="8"/>
  <c r="AM67" i="8"/>
  <c r="AL67" i="8"/>
  <c r="AK66" i="8"/>
  <c r="AV66" i="8" s="1"/>
  <c r="AO66" i="8"/>
  <c r="AN66" i="8"/>
  <c r="AM66" i="8"/>
  <c r="AL66" i="8"/>
  <c r="AN65" i="8"/>
  <c r="AK65" i="8"/>
  <c r="AV65" i="8" s="1"/>
  <c r="AO65" i="8"/>
  <c r="AM65" i="8"/>
  <c r="AL65" i="8"/>
  <c r="AK64" i="8"/>
  <c r="AO64" i="8"/>
  <c r="AN64" i="8"/>
  <c r="AM64" i="8"/>
  <c r="AL64" i="8"/>
  <c r="AK63" i="8"/>
  <c r="AV63" i="8" s="1"/>
  <c r="AO63" i="8"/>
  <c r="AN63" i="8"/>
  <c r="AM63" i="8"/>
  <c r="AL63" i="8"/>
  <c r="AK62" i="8"/>
  <c r="AV62" i="8" s="1"/>
  <c r="AO62" i="8"/>
  <c r="AN62" i="8"/>
  <c r="AM62" i="8"/>
  <c r="AL62" i="8"/>
  <c r="AN61" i="8"/>
  <c r="AK61" i="8"/>
  <c r="AO61" i="8"/>
  <c r="AM61" i="8"/>
  <c r="AL61" i="8"/>
  <c r="AK60" i="8"/>
  <c r="AV60" i="8" s="1"/>
  <c r="AO60" i="8"/>
  <c r="AN60" i="8"/>
  <c r="AM60" i="8"/>
  <c r="AL60" i="8"/>
  <c r="AK59" i="8"/>
  <c r="AO59" i="8"/>
  <c r="AN59" i="8"/>
  <c r="AM59" i="8"/>
  <c r="AL59" i="8"/>
  <c r="AK876" i="8"/>
  <c r="AO876" i="8"/>
  <c r="AN876" i="8"/>
  <c r="AM876" i="8"/>
  <c r="AL876" i="8"/>
  <c r="AN57" i="8"/>
  <c r="AK57" i="8"/>
  <c r="AO57" i="8"/>
  <c r="AM57" i="8"/>
  <c r="AL57" i="8"/>
  <c r="AK56" i="8"/>
  <c r="AO56" i="8"/>
  <c r="AN56" i="8"/>
  <c r="AM56" i="8"/>
  <c r="AL56" i="8"/>
  <c r="AK55" i="8"/>
  <c r="AO55" i="8"/>
  <c r="AN55" i="8"/>
  <c r="AM55" i="8"/>
  <c r="AL55" i="8"/>
  <c r="AK54" i="8"/>
  <c r="AO54" i="8"/>
  <c r="AN54" i="8"/>
  <c r="AM54" i="8"/>
  <c r="AL54" i="8"/>
  <c r="AN53" i="8"/>
  <c r="AK53" i="8"/>
  <c r="AV53" i="8" s="1"/>
  <c r="AO53" i="8"/>
  <c r="AM53" i="8"/>
  <c r="AL53" i="8"/>
  <c r="AK52" i="8"/>
  <c r="AV52" i="8" s="1"/>
  <c r="AO52" i="8"/>
  <c r="AN52" i="8"/>
  <c r="AM52" i="8"/>
  <c r="AL52" i="8"/>
  <c r="AK51" i="8"/>
  <c r="AV51" i="8" s="1"/>
  <c r="AO51" i="8"/>
  <c r="AN51" i="8"/>
  <c r="AM51" i="8"/>
  <c r="AL51" i="8"/>
  <c r="AK50" i="8"/>
  <c r="AO50" i="8"/>
  <c r="AN50" i="8"/>
  <c r="AM50" i="8"/>
  <c r="AL50" i="8"/>
  <c r="AN49" i="8"/>
  <c r="AK49" i="8"/>
  <c r="AV49" i="8" s="1"/>
  <c r="AO49" i="8"/>
  <c r="AM49" i="8"/>
  <c r="AL49" i="8"/>
  <c r="AK48" i="8"/>
  <c r="AV48" i="8" s="1"/>
  <c r="AO48" i="8"/>
  <c r="AN48" i="8"/>
  <c r="AM48" i="8"/>
  <c r="AL48" i="8"/>
  <c r="AK47" i="8"/>
  <c r="AV47" i="8" s="1"/>
  <c r="AO47" i="8"/>
  <c r="AN47" i="8"/>
  <c r="AM47" i="8"/>
  <c r="AL47" i="8"/>
  <c r="AK46" i="8"/>
  <c r="AV46" i="8" s="1"/>
  <c r="AO46" i="8"/>
  <c r="AN46" i="8"/>
  <c r="AM46" i="8"/>
  <c r="AL46" i="8"/>
  <c r="AN45" i="8"/>
  <c r="AK45" i="8"/>
  <c r="AV45" i="8" s="1"/>
  <c r="AO45" i="8"/>
  <c r="AM45" i="8"/>
  <c r="AL45" i="8"/>
  <c r="AK44" i="8"/>
  <c r="AV44" i="8" s="1"/>
  <c r="AO44" i="8"/>
  <c r="AN44" i="8"/>
  <c r="AM44" i="8"/>
  <c r="AL44" i="8"/>
  <c r="AK43" i="8"/>
  <c r="AV43" i="8" s="1"/>
  <c r="AO43" i="8"/>
  <c r="AN43" i="8"/>
  <c r="AM43" i="8"/>
  <c r="AL43" i="8"/>
  <c r="AK107" i="8"/>
  <c r="AO107" i="8"/>
  <c r="AN107" i="8"/>
  <c r="AM107" i="8"/>
  <c r="AL107" i="8"/>
  <c r="AN41" i="8"/>
  <c r="AK41" i="8"/>
  <c r="AV41" i="8" s="1"/>
  <c r="AO41" i="8"/>
  <c r="AM41" i="8"/>
  <c r="AL41" i="8"/>
  <c r="AK40" i="8"/>
  <c r="AO40" i="8"/>
  <c r="AN40" i="8"/>
  <c r="AM40" i="8"/>
  <c r="AL40" i="8"/>
  <c r="AK39" i="8"/>
  <c r="AV39" i="8" s="1"/>
  <c r="AO39" i="8"/>
  <c r="AN39" i="8"/>
  <c r="AM39" i="8"/>
  <c r="AL39" i="8"/>
  <c r="AK38" i="8"/>
  <c r="AV38" i="8" s="1"/>
  <c r="AO38" i="8"/>
  <c r="AN38" i="8"/>
  <c r="AM38" i="8"/>
  <c r="AL38" i="8"/>
  <c r="AN37" i="8"/>
  <c r="AK37" i="8"/>
  <c r="AO37" i="8"/>
  <c r="AM37" i="8"/>
  <c r="AL37" i="8"/>
  <c r="AK96" i="8"/>
  <c r="AO96" i="8"/>
  <c r="AN96" i="8"/>
  <c r="AM96" i="8"/>
  <c r="AL96" i="8"/>
  <c r="AK35" i="8"/>
  <c r="AV35" i="8" s="1"/>
  <c r="AO35" i="8"/>
  <c r="AN35" i="8"/>
  <c r="AM35" i="8"/>
  <c r="AL35" i="8"/>
  <c r="AK34" i="8"/>
  <c r="AV34" i="8" s="1"/>
  <c r="AO34" i="8"/>
  <c r="AN34" i="8"/>
  <c r="AM34" i="8"/>
  <c r="AL34" i="8"/>
  <c r="AN33" i="8"/>
  <c r="AK33" i="8"/>
  <c r="AO33" i="8"/>
  <c r="AM33" i="8"/>
  <c r="AL33" i="8"/>
  <c r="AK32" i="8"/>
  <c r="AV32" i="8" s="1"/>
  <c r="AO32" i="8"/>
  <c r="AN32" i="8"/>
  <c r="AM32" i="8"/>
  <c r="AL32" i="8"/>
  <c r="AK31" i="8"/>
  <c r="AV31" i="8" s="1"/>
  <c r="AO31" i="8"/>
  <c r="AN31" i="8"/>
  <c r="AM31" i="8"/>
  <c r="AL31" i="8"/>
  <c r="AK69" i="8"/>
  <c r="AO69" i="8"/>
  <c r="AN69" i="8"/>
  <c r="AM69" i="8"/>
  <c r="AL69" i="8"/>
  <c r="AN29" i="8"/>
  <c r="AK29" i="8"/>
  <c r="AV29" i="8" s="1"/>
  <c r="AO29" i="8"/>
  <c r="AM29" i="8"/>
  <c r="AL29" i="8"/>
  <c r="AK28" i="8"/>
  <c r="AV28" i="8" s="1"/>
  <c r="AO28" i="8"/>
  <c r="AN28" i="8"/>
  <c r="AM28" i="8"/>
  <c r="AL28" i="8"/>
  <c r="AK27" i="8"/>
  <c r="AO27" i="8"/>
  <c r="AN27" i="8"/>
  <c r="AM27" i="8"/>
  <c r="AL27" i="8"/>
  <c r="AK26" i="8"/>
  <c r="AO26" i="8"/>
  <c r="AN26" i="8"/>
  <c r="AM26" i="8"/>
  <c r="AL26" i="8"/>
  <c r="AN25" i="8"/>
  <c r="AK25" i="8"/>
  <c r="AV25" i="8" s="1"/>
  <c r="AO25" i="8"/>
  <c r="AM25" i="8"/>
  <c r="AL25" i="8"/>
  <c r="AK58" i="8"/>
  <c r="AO58" i="8"/>
  <c r="AN58" i="8"/>
  <c r="AM58" i="8"/>
  <c r="AL58" i="8"/>
  <c r="AK23" i="8"/>
  <c r="AV23" i="8" s="1"/>
  <c r="AO23" i="8"/>
  <c r="AN23" i="8"/>
  <c r="AM23" i="8"/>
  <c r="AL23" i="8"/>
  <c r="AK22" i="8"/>
  <c r="AO22" i="8"/>
  <c r="AN22" i="8"/>
  <c r="AM22" i="8"/>
  <c r="AL22" i="8"/>
  <c r="AN21" i="8"/>
  <c r="AK21" i="8"/>
  <c r="AV21" i="8" s="1"/>
  <c r="AO21" i="8"/>
  <c r="AM21" i="8"/>
  <c r="AL21" i="8"/>
  <c r="AK20" i="8"/>
  <c r="AV20" i="8" s="1"/>
  <c r="AO20" i="8"/>
  <c r="AN20" i="8"/>
  <c r="AM20" i="8"/>
  <c r="AL20" i="8"/>
  <c r="AK19" i="8"/>
  <c r="AV19" i="8" s="1"/>
  <c r="AO19" i="8"/>
  <c r="AN19" i="8"/>
  <c r="AM19" i="8"/>
  <c r="AL19" i="8"/>
  <c r="AK18" i="8"/>
  <c r="AO18" i="8"/>
  <c r="AN18" i="8"/>
  <c r="AM18" i="8"/>
  <c r="AL18" i="8"/>
  <c r="AN42" i="8"/>
  <c r="AK42" i="8"/>
  <c r="AO42" i="8"/>
  <c r="AM42" i="8"/>
  <c r="AL42" i="8"/>
  <c r="AK36" i="8"/>
  <c r="AO36" i="8"/>
  <c r="AN36" i="8"/>
  <c r="AM36" i="8"/>
  <c r="AL36" i="8"/>
  <c r="AK15" i="8"/>
  <c r="AV15" i="8" s="1"/>
  <c r="AO15" i="8"/>
  <c r="AN15" i="8"/>
  <c r="AM15" i="8"/>
  <c r="AL15" i="8"/>
  <c r="AK14" i="8"/>
  <c r="AV14" i="8" s="1"/>
  <c r="AO14" i="8"/>
  <c r="AN14" i="8"/>
  <c r="AM14" i="8"/>
  <c r="AL14" i="8"/>
  <c r="AN13" i="8"/>
  <c r="AK13" i="8"/>
  <c r="AV13" i="8" s="1"/>
  <c r="AO13" i="8"/>
  <c r="AM13" i="8"/>
  <c r="AL13" i="8"/>
  <c r="AK12" i="8"/>
  <c r="AO12" i="8"/>
  <c r="AN12" i="8"/>
  <c r="AM12" i="8"/>
  <c r="AL12" i="8"/>
  <c r="AK11" i="8"/>
  <c r="AV11" i="8" s="1"/>
  <c r="AO11" i="8"/>
  <c r="AN11" i="8"/>
  <c r="AM11" i="8"/>
  <c r="AL11" i="8"/>
  <c r="AK10" i="8"/>
  <c r="AV10" i="8" s="1"/>
  <c r="AO10" i="8"/>
  <c r="AN10" i="8"/>
  <c r="AM10" i="8"/>
  <c r="AL10" i="8"/>
  <c r="AN9" i="8"/>
  <c r="AK9" i="8"/>
  <c r="AO9" i="8"/>
  <c r="AM9" i="8"/>
  <c r="AL9" i="8"/>
  <c r="AK8" i="8"/>
  <c r="AV8" i="8" s="1"/>
  <c r="AO8" i="8"/>
  <c r="AN8" i="8"/>
  <c r="AM8" i="8"/>
  <c r="AL8" i="8"/>
  <c r="AK7" i="8"/>
  <c r="AO7" i="8"/>
  <c r="AN7" i="8"/>
  <c r="AM7" i="8"/>
  <c r="AL7" i="8"/>
  <c r="AK6" i="8"/>
  <c r="AO6" i="8"/>
  <c r="AN6" i="8"/>
  <c r="AM6" i="8"/>
  <c r="AL6" i="8"/>
  <c r="AN5" i="8"/>
  <c r="AK5" i="8"/>
  <c r="AO5" i="8"/>
  <c r="AM5" i="8"/>
  <c r="AL5" i="8"/>
  <c r="AK1120" i="8"/>
  <c r="AO1120" i="8"/>
  <c r="AN1120" i="8"/>
  <c r="AM1120" i="8"/>
  <c r="AL1120" i="8"/>
  <c r="AK3" i="8"/>
  <c r="AO3" i="8"/>
  <c r="AN3" i="8"/>
  <c r="AM3" i="8"/>
  <c r="AL3" i="8"/>
  <c r="AK30" i="8"/>
  <c r="AO30" i="8"/>
  <c r="AN30" i="8"/>
  <c r="AM30" i="8"/>
  <c r="AL30" i="8"/>
  <c r="AX11" i="8" l="1"/>
  <c r="AX15" i="8"/>
  <c r="AX36" i="8"/>
  <c r="AX14" i="8"/>
  <c r="AX21" i="8"/>
  <c r="BA1215" i="4"/>
  <c r="BA1211" i="4"/>
  <c r="BA1200" i="4"/>
  <c r="BA1199" i="4"/>
  <c r="BA1195" i="4"/>
  <c r="BA1185" i="4"/>
  <c r="BA1151" i="4"/>
  <c r="BA1150" i="4"/>
  <c r="BA1144" i="4"/>
  <c r="BA1128" i="4"/>
  <c r="BA1120" i="4"/>
  <c r="BA1112" i="4"/>
  <c r="BA1111" i="4"/>
  <c r="BA1095" i="4"/>
  <c r="BA1090" i="4"/>
  <c r="BA1075" i="4"/>
  <c r="BA1074" i="4"/>
  <c r="BA1033" i="4"/>
  <c r="BA1032" i="4"/>
  <c r="BA1023" i="4"/>
  <c r="BA1007" i="4"/>
  <c r="BA1005" i="4"/>
  <c r="BA992" i="4"/>
  <c r="BA990" i="4"/>
  <c r="BA953" i="4"/>
  <c r="BA908" i="4"/>
  <c r="BA904" i="4"/>
  <c r="BA901" i="4"/>
  <c r="BA899" i="4"/>
  <c r="BA896" i="4"/>
  <c r="BA879" i="4"/>
  <c r="BA878" i="4"/>
  <c r="BA877" i="4"/>
  <c r="BA876" i="4"/>
  <c r="BA849" i="4"/>
  <c r="BA848" i="4"/>
  <c r="BA840" i="4"/>
  <c r="BA835" i="4"/>
  <c r="BA834" i="4"/>
  <c r="BA824" i="4"/>
  <c r="BA823" i="4"/>
  <c r="BA820" i="4"/>
  <c r="BA819" i="4"/>
  <c r="BA815" i="4"/>
  <c r="BA811" i="4"/>
  <c r="BA809" i="4"/>
  <c r="BA805" i="4"/>
  <c r="BA762" i="4"/>
  <c r="BA748" i="4"/>
  <c r="BA735" i="4"/>
  <c r="BA708" i="4"/>
  <c r="BA687" i="4"/>
  <c r="BA674" i="4"/>
  <c r="BA644" i="4"/>
  <c r="BA622" i="4"/>
  <c r="BA617" i="4"/>
  <c r="BA615" i="4"/>
  <c r="BA596" i="4"/>
  <c r="BA593" i="4"/>
  <c r="BA588" i="4"/>
  <c r="BA585" i="4"/>
  <c r="BA559" i="4"/>
  <c r="BA546" i="4"/>
  <c r="BA535" i="4"/>
  <c r="BA533" i="4"/>
  <c r="BA530" i="4"/>
  <c r="BA506" i="4"/>
  <c r="BA496" i="4"/>
  <c r="BA474" i="4"/>
  <c r="BA423" i="4"/>
  <c r="BA421" i="4"/>
  <c r="BA418" i="4"/>
  <c r="BA395" i="4"/>
  <c r="BA386" i="4"/>
  <c r="BA385" i="4"/>
  <c r="BA379" i="4"/>
  <c r="BA378" i="4"/>
  <c r="BA373" i="4"/>
  <c r="BA372" i="4"/>
  <c r="BA371" i="4"/>
  <c r="BA364" i="4"/>
  <c r="BA355" i="4"/>
  <c r="BA354" i="4"/>
  <c r="BA352" i="4"/>
  <c r="BA342" i="4"/>
  <c r="BA328" i="4"/>
  <c r="BA324" i="4"/>
  <c r="BA298" i="4"/>
  <c r="BA238" i="4"/>
  <c r="BA218" i="4"/>
  <c r="BA217" i="4"/>
  <c r="BA211" i="4"/>
  <c r="BA208" i="4"/>
  <c r="BA181" i="4"/>
  <c r="BA179" i="4"/>
  <c r="BA169" i="4"/>
  <c r="BA114" i="4"/>
  <c r="BA112" i="4"/>
  <c r="BA111" i="4"/>
  <c r="BA109" i="4"/>
  <c r="BA107" i="4"/>
  <c r="BA106" i="4"/>
  <c r="BA96" i="4"/>
  <c r="BA85" i="4"/>
  <c r="BA69" i="4"/>
  <c r="BA64" i="4"/>
  <c r="BA58" i="4"/>
  <c r="BA50" i="4"/>
  <c r="BA40" i="4"/>
  <c r="BA36" i="4"/>
  <c r="BA30" i="4"/>
  <c r="BA27" i="4"/>
  <c r="BA26" i="4"/>
  <c r="BA24" i="4"/>
  <c r="BA17" i="4"/>
  <c r="BA16" i="4"/>
  <c r="BA6" i="4"/>
  <c r="BA5" i="4"/>
  <c r="BA4" i="4"/>
  <c r="BE14" i="4" l="1"/>
  <c r="AX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157" i="4"/>
  <c r="AX158" i="4"/>
  <c r="AX159" i="4"/>
  <c r="AX160" i="4"/>
  <c r="AX161" i="4"/>
  <c r="AX162" i="4"/>
  <c r="AX163" i="4"/>
  <c r="AX164" i="4"/>
  <c r="AX165" i="4"/>
  <c r="AX166" i="4"/>
  <c r="AX167" i="4"/>
  <c r="AX168" i="4"/>
  <c r="AX169" i="4"/>
  <c r="AX170" i="4"/>
  <c r="AX171" i="4"/>
  <c r="AX172" i="4"/>
  <c r="AX173" i="4"/>
  <c r="AX174" i="4"/>
  <c r="AX175" i="4"/>
  <c r="AX176" i="4"/>
  <c r="AX177" i="4"/>
  <c r="AX178" i="4"/>
  <c r="AX179" i="4"/>
  <c r="AX180" i="4"/>
  <c r="AX181" i="4"/>
  <c r="AX182" i="4"/>
  <c r="AX183" i="4"/>
  <c r="AX184" i="4"/>
  <c r="AX185" i="4"/>
  <c r="AX186" i="4"/>
  <c r="AX187" i="4"/>
  <c r="AX188" i="4"/>
  <c r="AX189" i="4"/>
  <c r="AX190" i="4"/>
  <c r="AX191" i="4"/>
  <c r="AX192" i="4"/>
  <c r="AX193" i="4"/>
  <c r="AX194" i="4"/>
  <c r="AX195" i="4"/>
  <c r="AX196" i="4"/>
  <c r="AX197" i="4"/>
  <c r="AX198" i="4"/>
  <c r="AX199" i="4"/>
  <c r="AX200" i="4"/>
  <c r="AX201" i="4"/>
  <c r="AX202" i="4"/>
  <c r="AX203" i="4"/>
  <c r="AX204" i="4"/>
  <c r="AX205" i="4"/>
  <c r="AX206" i="4"/>
  <c r="AX207" i="4"/>
  <c r="AX208" i="4"/>
  <c r="AX209" i="4"/>
  <c r="AX210" i="4"/>
  <c r="AX211" i="4"/>
  <c r="AX212" i="4"/>
  <c r="AX213" i="4"/>
  <c r="AX214" i="4"/>
  <c r="AX215" i="4"/>
  <c r="AX216" i="4"/>
  <c r="AX217" i="4"/>
  <c r="AX218" i="4"/>
  <c r="AX219" i="4"/>
  <c r="AX220" i="4"/>
  <c r="AX221" i="4"/>
  <c r="AX222" i="4"/>
  <c r="AX223" i="4"/>
  <c r="AX224" i="4"/>
  <c r="AX225" i="4"/>
  <c r="AX226" i="4"/>
  <c r="AX227" i="4"/>
  <c r="AX228" i="4"/>
  <c r="AX229" i="4"/>
  <c r="AX230" i="4"/>
  <c r="AX231" i="4"/>
  <c r="AX232" i="4"/>
  <c r="AX233" i="4"/>
  <c r="AX234" i="4"/>
  <c r="AX235" i="4"/>
  <c r="AX236" i="4"/>
  <c r="AX237" i="4"/>
  <c r="AX238" i="4"/>
  <c r="AX239" i="4"/>
  <c r="AX240" i="4"/>
  <c r="AX241" i="4"/>
  <c r="AX242" i="4"/>
  <c r="AX243" i="4"/>
  <c r="AX244" i="4"/>
  <c r="AX245" i="4"/>
  <c r="AX246" i="4"/>
  <c r="AX247" i="4"/>
  <c r="AX248" i="4"/>
  <c r="AX249" i="4"/>
  <c r="AX250" i="4"/>
  <c r="AX251" i="4"/>
  <c r="AX252" i="4"/>
  <c r="AX253" i="4"/>
  <c r="AX254" i="4"/>
  <c r="AX255" i="4"/>
  <c r="AX256" i="4"/>
  <c r="AX257" i="4"/>
  <c r="AX258" i="4"/>
  <c r="AX259" i="4"/>
  <c r="AX260" i="4"/>
  <c r="AX261" i="4"/>
  <c r="AX262" i="4"/>
  <c r="AX263" i="4"/>
  <c r="AX264" i="4"/>
  <c r="AX265" i="4"/>
  <c r="AX266" i="4"/>
  <c r="AX267" i="4"/>
  <c r="AX268" i="4"/>
  <c r="AX269" i="4"/>
  <c r="AX270" i="4"/>
  <c r="AX271" i="4"/>
  <c r="AX272" i="4"/>
  <c r="AX273" i="4"/>
  <c r="AX274" i="4"/>
  <c r="AX275" i="4"/>
  <c r="AX276" i="4"/>
  <c r="AX277" i="4"/>
  <c r="AX278" i="4"/>
  <c r="AX279" i="4"/>
  <c r="AX280" i="4"/>
  <c r="AX281" i="4"/>
  <c r="AX282" i="4"/>
  <c r="AX283" i="4"/>
  <c r="AX284" i="4"/>
  <c r="AX285" i="4"/>
  <c r="AX286" i="4"/>
  <c r="AX287" i="4"/>
  <c r="AX288" i="4"/>
  <c r="AX289" i="4"/>
  <c r="AX290" i="4"/>
  <c r="AX291" i="4"/>
  <c r="AX292" i="4"/>
  <c r="AX293" i="4"/>
  <c r="AX294" i="4"/>
  <c r="AX295" i="4"/>
  <c r="AX296" i="4"/>
  <c r="AX297" i="4"/>
  <c r="AX298" i="4"/>
  <c r="AX299" i="4"/>
  <c r="AX300" i="4"/>
  <c r="AX301" i="4"/>
  <c r="AX302" i="4"/>
  <c r="AX303" i="4"/>
  <c r="AX304" i="4"/>
  <c r="AX305" i="4"/>
  <c r="AX306" i="4"/>
  <c r="AX307" i="4"/>
  <c r="AX308" i="4"/>
  <c r="AX309" i="4"/>
  <c r="AX310" i="4"/>
  <c r="AX311" i="4"/>
  <c r="AX312" i="4"/>
  <c r="AX313" i="4"/>
  <c r="AX314" i="4"/>
  <c r="AX315" i="4"/>
  <c r="AX316" i="4"/>
  <c r="AX317" i="4"/>
  <c r="AX318" i="4"/>
  <c r="AX319" i="4"/>
  <c r="AX320" i="4"/>
  <c r="AX321" i="4"/>
  <c r="AX322" i="4"/>
  <c r="AX323" i="4"/>
  <c r="AX324" i="4"/>
  <c r="AX325" i="4"/>
  <c r="AX326" i="4"/>
  <c r="AX327" i="4"/>
  <c r="AX328" i="4"/>
  <c r="AX329" i="4"/>
  <c r="AX330" i="4"/>
  <c r="AX331" i="4"/>
  <c r="AX332" i="4"/>
  <c r="AX333" i="4"/>
  <c r="AX334" i="4"/>
  <c r="AX335" i="4"/>
  <c r="AX336" i="4"/>
  <c r="AX337" i="4"/>
  <c r="AX338" i="4"/>
  <c r="AX339" i="4"/>
  <c r="AX340" i="4"/>
  <c r="AX341" i="4"/>
  <c r="AX342" i="4"/>
  <c r="AX343" i="4"/>
  <c r="AX344" i="4"/>
  <c r="AX345" i="4"/>
  <c r="AX346" i="4"/>
  <c r="AX347" i="4"/>
  <c r="AX348" i="4"/>
  <c r="AX349" i="4"/>
  <c r="AX350" i="4"/>
  <c r="AX351" i="4"/>
  <c r="AX352" i="4"/>
  <c r="AX353" i="4"/>
  <c r="AX354" i="4"/>
  <c r="AX355" i="4"/>
  <c r="AX356" i="4"/>
  <c r="AX357" i="4"/>
  <c r="AX358" i="4"/>
  <c r="AX359" i="4"/>
  <c r="AX360" i="4"/>
  <c r="AX361" i="4"/>
  <c r="AX362" i="4"/>
  <c r="AX363" i="4"/>
  <c r="AX364" i="4"/>
  <c r="AX365" i="4"/>
  <c r="AX366" i="4"/>
  <c r="AX367" i="4"/>
  <c r="AX368" i="4"/>
  <c r="AX369" i="4"/>
  <c r="AX370" i="4"/>
  <c r="AX371" i="4"/>
  <c r="AX372" i="4"/>
  <c r="AX373" i="4"/>
  <c r="AX374" i="4"/>
  <c r="AX375" i="4"/>
  <c r="AX376" i="4"/>
  <c r="AX377" i="4"/>
  <c r="AX378" i="4"/>
  <c r="AX379" i="4"/>
  <c r="AX380" i="4"/>
  <c r="AX381" i="4"/>
  <c r="AX382" i="4"/>
  <c r="AX383" i="4"/>
  <c r="AX384" i="4"/>
  <c r="AX385" i="4"/>
  <c r="AX386" i="4"/>
  <c r="AX387" i="4"/>
  <c r="AX388" i="4"/>
  <c r="AX389" i="4"/>
  <c r="AX390" i="4"/>
  <c r="AX391" i="4"/>
  <c r="AX392" i="4"/>
  <c r="AX393" i="4"/>
  <c r="AX394" i="4"/>
  <c r="AX395" i="4"/>
  <c r="AX396" i="4"/>
  <c r="AX397" i="4"/>
  <c r="AX398" i="4"/>
  <c r="AX399" i="4"/>
  <c r="AX400" i="4"/>
  <c r="AX401" i="4"/>
  <c r="AX402" i="4"/>
  <c r="AX403" i="4"/>
  <c r="AX404" i="4"/>
  <c r="AX405" i="4"/>
  <c r="AX406" i="4"/>
  <c r="AX407" i="4"/>
  <c r="AX408" i="4"/>
  <c r="AX409" i="4"/>
  <c r="AX410" i="4"/>
  <c r="AX411" i="4"/>
  <c r="AX412" i="4"/>
  <c r="AX413" i="4"/>
  <c r="AX414" i="4"/>
  <c r="AX415" i="4"/>
  <c r="AX416" i="4"/>
  <c r="AX417" i="4"/>
  <c r="AX418" i="4"/>
  <c r="AX419" i="4"/>
  <c r="AX420" i="4"/>
  <c r="AX421" i="4"/>
  <c r="AX422" i="4"/>
  <c r="AX423" i="4"/>
  <c r="AX424" i="4"/>
  <c r="AX425" i="4"/>
  <c r="AX426" i="4"/>
  <c r="AX427" i="4"/>
  <c r="AX428" i="4"/>
  <c r="AX429" i="4"/>
  <c r="AX430" i="4"/>
  <c r="AX431" i="4"/>
  <c r="AX432" i="4"/>
  <c r="AX433" i="4"/>
  <c r="AX434" i="4"/>
  <c r="AX435" i="4"/>
  <c r="AX436" i="4"/>
  <c r="AX437" i="4"/>
  <c r="AX438" i="4"/>
  <c r="AX439" i="4"/>
  <c r="AX440" i="4"/>
  <c r="AX441" i="4"/>
  <c r="AX442" i="4"/>
  <c r="AX443" i="4"/>
  <c r="AX444" i="4"/>
  <c r="AX445" i="4"/>
  <c r="AX446" i="4"/>
  <c r="AX447" i="4"/>
  <c r="AX448" i="4"/>
  <c r="AX449" i="4"/>
  <c r="AX450" i="4"/>
  <c r="AX451" i="4"/>
  <c r="AX452" i="4"/>
  <c r="AX453" i="4"/>
  <c r="AX454" i="4"/>
  <c r="AX455" i="4"/>
  <c r="AX456" i="4"/>
  <c r="AX457" i="4"/>
  <c r="AX458" i="4"/>
  <c r="AX459" i="4"/>
  <c r="AX460" i="4"/>
  <c r="AX461" i="4"/>
  <c r="AX462" i="4"/>
  <c r="AX463" i="4"/>
  <c r="AX464" i="4"/>
  <c r="AX465" i="4"/>
  <c r="AX466" i="4"/>
  <c r="AX467" i="4"/>
  <c r="AX468" i="4"/>
  <c r="AX469" i="4"/>
  <c r="AX470" i="4"/>
  <c r="AX471" i="4"/>
  <c r="AX472" i="4"/>
  <c r="AX473" i="4"/>
  <c r="AX474" i="4"/>
  <c r="AX475" i="4"/>
  <c r="AX476" i="4"/>
  <c r="AX477" i="4"/>
  <c r="AX478" i="4"/>
  <c r="AX479" i="4"/>
  <c r="AX480" i="4"/>
  <c r="AX481" i="4"/>
  <c r="AX482" i="4"/>
  <c r="AX483" i="4"/>
  <c r="AX484" i="4"/>
  <c r="AX485" i="4"/>
  <c r="AX486" i="4"/>
  <c r="AX487" i="4"/>
  <c r="AX488" i="4"/>
  <c r="AX489" i="4"/>
  <c r="AX490" i="4"/>
  <c r="AX491" i="4"/>
  <c r="AX492" i="4"/>
  <c r="AX493" i="4"/>
  <c r="AX494" i="4"/>
  <c r="AX495" i="4"/>
  <c r="AX496" i="4"/>
  <c r="AX497" i="4"/>
  <c r="AX498" i="4"/>
  <c r="AX499" i="4"/>
  <c r="AX500" i="4"/>
  <c r="AX501" i="4"/>
  <c r="AX502" i="4"/>
  <c r="AX503" i="4"/>
  <c r="AX504" i="4"/>
  <c r="AX505" i="4"/>
  <c r="AX506" i="4"/>
  <c r="AX507" i="4"/>
  <c r="AX508" i="4"/>
  <c r="AX509" i="4"/>
  <c r="AX510" i="4"/>
  <c r="AX511" i="4"/>
  <c r="AX512" i="4"/>
  <c r="AX513" i="4"/>
  <c r="AX514" i="4"/>
  <c r="AX515" i="4"/>
  <c r="AX516" i="4"/>
  <c r="AX517" i="4"/>
  <c r="AX518" i="4"/>
  <c r="AX519" i="4"/>
  <c r="AX520" i="4"/>
  <c r="AX521" i="4"/>
  <c r="AX522" i="4"/>
  <c r="AX523" i="4"/>
  <c r="AX524" i="4"/>
  <c r="AX525" i="4"/>
  <c r="AX526" i="4"/>
  <c r="AX527" i="4"/>
  <c r="AX528" i="4"/>
  <c r="AX529" i="4"/>
  <c r="AX530" i="4"/>
  <c r="AX531" i="4"/>
  <c r="AX532" i="4"/>
  <c r="AX533" i="4"/>
  <c r="AX534" i="4"/>
  <c r="AX535" i="4"/>
  <c r="AX536" i="4"/>
  <c r="AX537" i="4"/>
  <c r="AX538" i="4"/>
  <c r="AX539" i="4"/>
  <c r="AX540" i="4"/>
  <c r="AX541" i="4"/>
  <c r="AX542" i="4"/>
  <c r="AX543" i="4"/>
  <c r="AX544" i="4"/>
  <c r="AX545" i="4"/>
  <c r="AX546" i="4"/>
  <c r="AX547" i="4"/>
  <c r="AX548" i="4"/>
  <c r="AX549" i="4"/>
  <c r="AX550" i="4"/>
  <c r="AX551" i="4"/>
  <c r="AX552" i="4"/>
  <c r="AX553" i="4"/>
  <c r="AX554" i="4"/>
  <c r="AX555" i="4"/>
  <c r="AX556" i="4"/>
  <c r="AX557" i="4"/>
  <c r="AX558" i="4"/>
  <c r="AX559" i="4"/>
  <c r="AX560" i="4"/>
  <c r="AX561" i="4"/>
  <c r="AX562" i="4"/>
  <c r="AX563" i="4"/>
  <c r="AX564" i="4"/>
  <c r="AX565" i="4"/>
  <c r="AX566" i="4"/>
  <c r="AX567" i="4"/>
  <c r="AX568" i="4"/>
  <c r="AX569" i="4"/>
  <c r="AX570" i="4"/>
  <c r="AX571" i="4"/>
  <c r="AX572" i="4"/>
  <c r="AX573" i="4"/>
  <c r="AX574" i="4"/>
  <c r="AX575" i="4"/>
  <c r="AX576" i="4"/>
  <c r="AX577" i="4"/>
  <c r="AX578" i="4"/>
  <c r="AX579" i="4"/>
  <c r="AX580" i="4"/>
  <c r="AX581" i="4"/>
  <c r="AX582" i="4"/>
  <c r="AX583" i="4"/>
  <c r="AX584" i="4"/>
  <c r="AX585" i="4"/>
  <c r="AX586" i="4"/>
  <c r="AX587" i="4"/>
  <c r="AX588" i="4"/>
  <c r="AX589" i="4"/>
  <c r="AX590" i="4"/>
  <c r="AX591" i="4"/>
  <c r="AX592" i="4"/>
  <c r="AX593" i="4"/>
  <c r="AX594" i="4"/>
  <c r="AX595" i="4"/>
  <c r="AX596" i="4"/>
  <c r="AX597" i="4"/>
  <c r="AX598" i="4"/>
  <c r="AX599" i="4"/>
  <c r="AX600" i="4"/>
  <c r="AX601" i="4"/>
  <c r="AX602" i="4"/>
  <c r="AX603" i="4"/>
  <c r="AX604" i="4"/>
  <c r="AX605" i="4"/>
  <c r="AX606" i="4"/>
  <c r="AX607" i="4"/>
  <c r="AX608" i="4"/>
  <c r="AX609" i="4"/>
  <c r="AX610" i="4"/>
  <c r="AX611" i="4"/>
  <c r="AX612" i="4"/>
  <c r="AX613" i="4"/>
  <c r="AX614" i="4"/>
  <c r="AX615" i="4"/>
  <c r="AX616" i="4"/>
  <c r="AX617" i="4"/>
  <c r="AX618" i="4"/>
  <c r="AX619" i="4"/>
  <c r="AX620" i="4"/>
  <c r="AX621" i="4"/>
  <c r="AX622" i="4"/>
  <c r="AX623" i="4"/>
  <c r="AX624" i="4"/>
  <c r="AX625" i="4"/>
  <c r="AX626" i="4"/>
  <c r="AX627" i="4"/>
  <c r="AX628" i="4"/>
  <c r="AX629" i="4"/>
  <c r="AX630" i="4"/>
  <c r="AX631" i="4"/>
  <c r="AX632" i="4"/>
  <c r="AX633" i="4"/>
  <c r="AX634" i="4"/>
  <c r="AX635" i="4"/>
  <c r="AX636" i="4"/>
  <c r="AX637" i="4"/>
  <c r="AX638" i="4"/>
  <c r="AX639" i="4"/>
  <c r="AX640" i="4"/>
  <c r="AX641" i="4"/>
  <c r="AX642" i="4"/>
  <c r="AX643" i="4"/>
  <c r="AX644" i="4"/>
  <c r="AX645" i="4"/>
  <c r="AX646" i="4"/>
  <c r="AX647" i="4"/>
  <c r="AX648" i="4"/>
  <c r="AX649" i="4"/>
  <c r="AX650" i="4"/>
  <c r="AX651" i="4"/>
  <c r="AX652" i="4"/>
  <c r="AX653" i="4"/>
  <c r="AX654" i="4"/>
  <c r="AX655" i="4"/>
  <c r="AX656" i="4"/>
  <c r="AX657" i="4"/>
  <c r="AX658" i="4"/>
  <c r="AX659" i="4"/>
  <c r="AX660" i="4"/>
  <c r="AX661" i="4"/>
  <c r="AX662" i="4"/>
  <c r="AX663" i="4"/>
  <c r="AX664" i="4"/>
  <c r="AX665" i="4"/>
  <c r="AX666" i="4"/>
  <c r="AX667" i="4"/>
  <c r="AX668" i="4"/>
  <c r="AX669" i="4"/>
  <c r="AX670" i="4"/>
  <c r="AX671" i="4"/>
  <c r="AX672" i="4"/>
  <c r="AX673" i="4"/>
  <c r="AX674" i="4"/>
  <c r="AX675" i="4"/>
  <c r="AX676" i="4"/>
  <c r="AX677" i="4"/>
  <c r="AX678" i="4"/>
  <c r="AX679" i="4"/>
  <c r="AX680" i="4"/>
  <c r="AX681" i="4"/>
  <c r="AX682" i="4"/>
  <c r="AX683" i="4"/>
  <c r="AX684" i="4"/>
  <c r="AX685" i="4"/>
  <c r="AX686" i="4"/>
  <c r="AX687" i="4"/>
  <c r="AX688" i="4"/>
  <c r="AX689" i="4"/>
  <c r="AX690" i="4"/>
  <c r="AX691" i="4"/>
  <c r="AX692" i="4"/>
  <c r="AX693" i="4"/>
  <c r="AX694" i="4"/>
  <c r="AX695" i="4"/>
  <c r="AX696" i="4"/>
  <c r="AX697" i="4"/>
  <c r="AX698" i="4"/>
  <c r="AX699" i="4"/>
  <c r="AX700" i="4"/>
  <c r="AX701" i="4"/>
  <c r="AX702" i="4"/>
  <c r="AX703" i="4"/>
  <c r="AX704" i="4"/>
  <c r="AX705" i="4"/>
  <c r="AX706" i="4"/>
  <c r="AX707" i="4"/>
  <c r="AX708" i="4"/>
  <c r="AX709" i="4"/>
  <c r="AX710" i="4"/>
  <c r="AX711" i="4"/>
  <c r="AX712" i="4"/>
  <c r="AX713" i="4"/>
  <c r="AX714" i="4"/>
  <c r="AX715" i="4"/>
  <c r="AX716" i="4"/>
  <c r="AX717" i="4"/>
  <c r="AX718" i="4"/>
  <c r="AX719" i="4"/>
  <c r="AX720" i="4"/>
  <c r="AX721" i="4"/>
  <c r="AX722" i="4"/>
  <c r="AX723" i="4"/>
  <c r="AX724" i="4"/>
  <c r="AX725" i="4"/>
  <c r="AX726" i="4"/>
  <c r="AX727" i="4"/>
  <c r="AX728" i="4"/>
  <c r="AX729" i="4"/>
  <c r="AX730" i="4"/>
  <c r="AX731" i="4"/>
  <c r="AX732" i="4"/>
  <c r="AX733" i="4"/>
  <c r="AX734" i="4"/>
  <c r="AX735" i="4"/>
  <c r="AX736" i="4"/>
  <c r="AX737" i="4"/>
  <c r="AX738" i="4"/>
  <c r="AX739" i="4"/>
  <c r="AX740" i="4"/>
  <c r="AX741" i="4"/>
  <c r="AX742" i="4"/>
  <c r="AX743" i="4"/>
  <c r="AX744" i="4"/>
  <c r="AX745" i="4"/>
  <c r="AX746" i="4"/>
  <c r="AX747" i="4"/>
  <c r="AX748" i="4"/>
  <c r="AX749" i="4"/>
  <c r="AX750" i="4"/>
  <c r="AX751" i="4"/>
  <c r="AX752" i="4"/>
  <c r="AX753" i="4"/>
  <c r="AX754" i="4"/>
  <c r="AX755" i="4"/>
  <c r="AX756" i="4"/>
  <c r="AX757" i="4"/>
  <c r="AX758" i="4"/>
  <c r="AX759" i="4"/>
  <c r="AX760" i="4"/>
  <c r="AX761" i="4"/>
  <c r="AX762" i="4"/>
  <c r="AX763" i="4"/>
  <c r="AX764" i="4"/>
  <c r="AX765" i="4"/>
  <c r="AX766" i="4"/>
  <c r="AX767" i="4"/>
  <c r="AX768" i="4"/>
  <c r="AX769" i="4"/>
  <c r="AX770" i="4"/>
  <c r="AX771" i="4"/>
  <c r="AX772" i="4"/>
  <c r="AX773" i="4"/>
  <c r="AX774" i="4"/>
  <c r="AX775" i="4"/>
  <c r="AX776" i="4"/>
  <c r="AX777" i="4"/>
  <c r="AX778" i="4"/>
  <c r="AX779" i="4"/>
  <c r="AX780" i="4"/>
  <c r="AX781" i="4"/>
  <c r="AX782" i="4"/>
  <c r="AX783" i="4"/>
  <c r="AX784" i="4"/>
  <c r="AX785" i="4"/>
  <c r="AX786" i="4"/>
  <c r="AX787" i="4"/>
  <c r="AX788" i="4"/>
  <c r="AX789" i="4"/>
  <c r="AX790" i="4"/>
  <c r="AX791" i="4"/>
  <c r="AX792" i="4"/>
  <c r="AX793" i="4"/>
  <c r="AX794" i="4"/>
  <c r="AX795" i="4"/>
  <c r="AX796" i="4"/>
  <c r="AX797" i="4"/>
  <c r="AX798" i="4"/>
  <c r="AX799" i="4"/>
  <c r="AX800" i="4"/>
  <c r="AX801" i="4"/>
  <c r="AX802" i="4"/>
  <c r="AX803" i="4"/>
  <c r="AX804" i="4"/>
  <c r="AX805" i="4"/>
  <c r="AX806" i="4"/>
  <c r="AX807" i="4"/>
  <c r="AX808" i="4"/>
  <c r="AX809" i="4"/>
  <c r="AX810" i="4"/>
  <c r="AX811" i="4"/>
  <c r="AX812" i="4"/>
  <c r="AX813" i="4"/>
  <c r="AX814" i="4"/>
  <c r="AX815" i="4"/>
  <c r="AX816" i="4"/>
  <c r="AX817" i="4"/>
  <c r="AX818" i="4"/>
  <c r="AX819" i="4"/>
  <c r="AX820" i="4"/>
  <c r="AX821" i="4"/>
  <c r="AX822" i="4"/>
  <c r="AX823" i="4"/>
  <c r="AX824" i="4"/>
  <c r="AX825" i="4"/>
  <c r="AX826" i="4"/>
  <c r="AX827" i="4"/>
  <c r="AX828" i="4"/>
  <c r="AX829" i="4"/>
  <c r="AX830" i="4"/>
  <c r="AX831" i="4"/>
  <c r="AX832" i="4"/>
  <c r="AX833" i="4"/>
  <c r="AX834" i="4"/>
  <c r="AX835" i="4"/>
  <c r="AX836" i="4"/>
  <c r="AX837" i="4"/>
  <c r="AX838" i="4"/>
  <c r="AX839" i="4"/>
  <c r="AX840" i="4"/>
  <c r="AX841" i="4"/>
  <c r="AX842" i="4"/>
  <c r="AX843" i="4"/>
  <c r="AX844" i="4"/>
  <c r="AX845" i="4"/>
  <c r="AX846" i="4"/>
  <c r="AX847" i="4"/>
  <c r="AX848" i="4"/>
  <c r="AX849" i="4"/>
  <c r="AX850" i="4"/>
  <c r="AX851" i="4"/>
  <c r="AX852" i="4"/>
  <c r="AX853" i="4"/>
  <c r="AX854" i="4"/>
  <c r="AX855" i="4"/>
  <c r="AX856" i="4"/>
  <c r="AX857" i="4"/>
  <c r="AX858" i="4"/>
  <c r="AX859" i="4"/>
  <c r="AX860" i="4"/>
  <c r="AX861" i="4"/>
  <c r="AX862" i="4"/>
  <c r="AX863" i="4"/>
  <c r="AX864" i="4"/>
  <c r="AX865" i="4"/>
  <c r="AX866" i="4"/>
  <c r="AX867" i="4"/>
  <c r="AX868" i="4"/>
  <c r="AX869" i="4"/>
  <c r="AX870" i="4"/>
  <c r="AX871" i="4"/>
  <c r="AX872" i="4"/>
  <c r="AX873" i="4"/>
  <c r="AX874" i="4"/>
  <c r="AX875" i="4"/>
  <c r="AX876" i="4"/>
  <c r="AX877" i="4"/>
  <c r="AX878" i="4"/>
  <c r="AX879" i="4"/>
  <c r="AX880" i="4"/>
  <c r="AX881" i="4"/>
  <c r="AX882" i="4"/>
  <c r="AX883" i="4"/>
  <c r="AX884" i="4"/>
  <c r="AX885" i="4"/>
  <c r="AX886" i="4"/>
  <c r="AX887" i="4"/>
  <c r="AX888" i="4"/>
  <c r="AX889" i="4"/>
  <c r="AX890" i="4"/>
  <c r="AX891" i="4"/>
  <c r="AX892" i="4"/>
  <c r="AX893" i="4"/>
  <c r="AX894" i="4"/>
  <c r="AX895" i="4"/>
  <c r="AX896" i="4"/>
  <c r="AX897" i="4"/>
  <c r="AX898" i="4"/>
  <c r="AX899" i="4"/>
  <c r="AX900" i="4"/>
  <c r="AX901" i="4"/>
  <c r="AX902" i="4"/>
  <c r="AX903" i="4"/>
  <c r="AX904" i="4"/>
  <c r="AX905" i="4"/>
  <c r="AX906" i="4"/>
  <c r="AX907" i="4"/>
  <c r="AX908" i="4"/>
  <c r="AX909" i="4"/>
  <c r="AX910" i="4"/>
  <c r="AX911" i="4"/>
  <c r="AX912" i="4"/>
  <c r="AX913" i="4"/>
  <c r="AX914" i="4"/>
  <c r="AX915" i="4"/>
  <c r="AX916" i="4"/>
  <c r="AX917" i="4"/>
  <c r="AX918" i="4"/>
  <c r="AX919" i="4"/>
  <c r="AX920" i="4"/>
  <c r="AX921" i="4"/>
  <c r="AX922" i="4"/>
  <c r="AX923" i="4"/>
  <c r="AX924" i="4"/>
  <c r="AX925" i="4"/>
  <c r="AX926" i="4"/>
  <c r="AX927" i="4"/>
  <c r="AX928" i="4"/>
  <c r="AX929" i="4"/>
  <c r="AX930" i="4"/>
  <c r="AX931" i="4"/>
  <c r="AX932" i="4"/>
  <c r="AX933" i="4"/>
  <c r="AX934" i="4"/>
  <c r="AX935" i="4"/>
  <c r="AX936" i="4"/>
  <c r="AX937" i="4"/>
  <c r="AX938" i="4"/>
  <c r="AX939" i="4"/>
  <c r="AX940" i="4"/>
  <c r="AX941" i="4"/>
  <c r="AX942" i="4"/>
  <c r="AX943" i="4"/>
  <c r="AX944" i="4"/>
  <c r="AX945" i="4"/>
  <c r="AX946" i="4"/>
  <c r="AX947" i="4"/>
  <c r="AX948" i="4"/>
  <c r="AX949" i="4"/>
  <c r="AX950" i="4"/>
  <c r="AX951" i="4"/>
  <c r="AX952" i="4"/>
  <c r="AX953" i="4"/>
  <c r="AX954" i="4"/>
  <c r="AX955" i="4"/>
  <c r="AX956" i="4"/>
  <c r="AX957" i="4"/>
  <c r="AX958" i="4"/>
  <c r="AX959" i="4"/>
  <c r="AX960" i="4"/>
  <c r="AX961" i="4"/>
  <c r="AX962" i="4"/>
  <c r="AX963" i="4"/>
  <c r="AX964" i="4"/>
  <c r="AX965" i="4"/>
  <c r="AX966" i="4"/>
  <c r="AX967" i="4"/>
  <c r="AX968" i="4"/>
  <c r="AX969" i="4"/>
  <c r="AX970" i="4"/>
  <c r="AX971" i="4"/>
  <c r="AX972" i="4"/>
  <c r="AX973" i="4"/>
  <c r="AX974" i="4"/>
  <c r="AX975" i="4"/>
  <c r="AX976" i="4"/>
  <c r="AX977" i="4"/>
  <c r="AX978" i="4"/>
  <c r="AX979" i="4"/>
  <c r="AX980" i="4"/>
  <c r="AX981" i="4"/>
  <c r="AX982" i="4"/>
  <c r="AX983" i="4"/>
  <c r="AX984" i="4"/>
  <c r="AX985" i="4"/>
  <c r="AX986" i="4"/>
  <c r="AX987" i="4"/>
  <c r="AX988" i="4"/>
  <c r="AX989" i="4"/>
  <c r="AX990" i="4"/>
  <c r="AX991" i="4"/>
  <c r="AX992" i="4"/>
  <c r="AX993" i="4"/>
  <c r="AX994" i="4"/>
  <c r="AX995" i="4"/>
  <c r="AX996" i="4"/>
  <c r="AX997" i="4"/>
  <c r="AX998" i="4"/>
  <c r="AX999" i="4"/>
  <c r="AX1000" i="4"/>
  <c r="AX1001" i="4"/>
  <c r="AX1002" i="4"/>
  <c r="AX1003" i="4"/>
  <c r="AX1004" i="4"/>
  <c r="AX1005" i="4"/>
  <c r="AX1006" i="4"/>
  <c r="AX1007" i="4"/>
  <c r="AX1008" i="4"/>
  <c r="AX1009" i="4"/>
  <c r="AX1010" i="4"/>
  <c r="AX1011" i="4"/>
  <c r="AX1012" i="4"/>
  <c r="AX1013" i="4"/>
  <c r="AX1014" i="4"/>
  <c r="AX1015" i="4"/>
  <c r="AX1016" i="4"/>
  <c r="AX1017" i="4"/>
  <c r="AX1018" i="4"/>
  <c r="AX1019" i="4"/>
  <c r="AX1020" i="4"/>
  <c r="AX1021" i="4"/>
  <c r="AX1022" i="4"/>
  <c r="AX1023" i="4"/>
  <c r="AX1024" i="4"/>
  <c r="AX1025" i="4"/>
  <c r="AX1026" i="4"/>
  <c r="AX1027" i="4"/>
  <c r="AX1028" i="4"/>
  <c r="AX1029" i="4"/>
  <c r="AX1030" i="4"/>
  <c r="AX1031" i="4"/>
  <c r="AX1032" i="4"/>
  <c r="AX1033" i="4"/>
  <c r="AX1034" i="4"/>
  <c r="AX1035" i="4"/>
  <c r="AX1036" i="4"/>
  <c r="AX1037" i="4"/>
  <c r="AX1038" i="4"/>
  <c r="AX1039" i="4"/>
  <c r="AX1040" i="4"/>
  <c r="AX1041" i="4"/>
  <c r="AX1042" i="4"/>
  <c r="AX1043" i="4"/>
  <c r="AX1044" i="4"/>
  <c r="AX1045" i="4"/>
  <c r="AX1046" i="4"/>
  <c r="AX1047" i="4"/>
  <c r="AX1048" i="4"/>
  <c r="AX1049" i="4"/>
  <c r="AX1050" i="4"/>
  <c r="AX1051" i="4"/>
  <c r="AX1052" i="4"/>
  <c r="AX1053" i="4"/>
  <c r="AX1054" i="4"/>
  <c r="AX1055" i="4"/>
  <c r="AX1056" i="4"/>
  <c r="AX1057" i="4"/>
  <c r="AX1058" i="4"/>
  <c r="AX1059" i="4"/>
  <c r="AX1060" i="4"/>
  <c r="AX1061" i="4"/>
  <c r="AX1062" i="4"/>
  <c r="AX1063" i="4"/>
  <c r="AX1064" i="4"/>
  <c r="AX1065" i="4"/>
  <c r="AX1066" i="4"/>
  <c r="AX1067" i="4"/>
  <c r="AX1068" i="4"/>
  <c r="AX1069" i="4"/>
  <c r="AX1070" i="4"/>
  <c r="AX1071" i="4"/>
  <c r="AX1072" i="4"/>
  <c r="AX1073" i="4"/>
  <c r="AX1074" i="4"/>
  <c r="AX1075" i="4"/>
  <c r="AX1076" i="4"/>
  <c r="AX1077" i="4"/>
  <c r="AX1078" i="4"/>
  <c r="AX1079" i="4"/>
  <c r="AX1080" i="4"/>
  <c r="AX1081" i="4"/>
  <c r="AX1082" i="4"/>
  <c r="AX1083" i="4"/>
  <c r="AX1084" i="4"/>
  <c r="AX1085" i="4"/>
  <c r="AX1086" i="4"/>
  <c r="AX1087" i="4"/>
  <c r="AX1088" i="4"/>
  <c r="AX1089" i="4"/>
  <c r="AX1090" i="4"/>
  <c r="AX1091" i="4"/>
  <c r="AX1092" i="4"/>
  <c r="AX1093" i="4"/>
  <c r="AX1094" i="4"/>
  <c r="AX1095" i="4"/>
  <c r="AX1096" i="4"/>
  <c r="AX1097" i="4"/>
  <c r="AX1098" i="4"/>
  <c r="AX1099" i="4"/>
  <c r="AX1100" i="4"/>
  <c r="AX1101" i="4"/>
  <c r="AX1102" i="4"/>
  <c r="AX1103" i="4"/>
  <c r="AX1104" i="4"/>
  <c r="AX1105" i="4"/>
  <c r="AX1106" i="4"/>
  <c r="AX1107" i="4"/>
  <c r="AX1108" i="4"/>
  <c r="AX1109" i="4"/>
  <c r="AX1110" i="4"/>
  <c r="AX1111" i="4"/>
  <c r="AX1112" i="4"/>
  <c r="AX1113" i="4"/>
  <c r="AX1114" i="4"/>
  <c r="AX1115" i="4"/>
  <c r="AX1116" i="4"/>
  <c r="AX1117" i="4"/>
  <c r="AX1118" i="4"/>
  <c r="AX1119" i="4"/>
  <c r="AX1120" i="4"/>
  <c r="AX1121" i="4"/>
  <c r="AX1122" i="4"/>
  <c r="AX1123" i="4"/>
  <c r="AX1124" i="4"/>
  <c r="AX1125" i="4"/>
  <c r="AX1126" i="4"/>
  <c r="AX1127" i="4"/>
  <c r="AX1128" i="4"/>
  <c r="AX1129" i="4"/>
  <c r="AX1130" i="4"/>
  <c r="AX1131" i="4"/>
  <c r="AX1132" i="4"/>
  <c r="AX1133" i="4"/>
  <c r="AX1134" i="4"/>
  <c r="AX1135" i="4"/>
  <c r="AX1136" i="4"/>
  <c r="AX1137" i="4"/>
  <c r="AX1138" i="4"/>
  <c r="AX1139" i="4"/>
  <c r="AX1140" i="4"/>
  <c r="AX1141" i="4"/>
  <c r="AX1142" i="4"/>
  <c r="AX1143" i="4"/>
  <c r="AX1144" i="4"/>
  <c r="AX1145" i="4"/>
  <c r="AX1146" i="4"/>
  <c r="AX1147" i="4"/>
  <c r="AX1148" i="4"/>
  <c r="AX1149" i="4"/>
  <c r="AX1150" i="4"/>
  <c r="AX1151" i="4"/>
  <c r="AX1152" i="4"/>
  <c r="AX1153" i="4"/>
  <c r="AX1154" i="4"/>
  <c r="AX1155" i="4"/>
  <c r="AX1156" i="4"/>
  <c r="AX1157" i="4"/>
  <c r="AX1158" i="4"/>
  <c r="AX1159" i="4"/>
  <c r="AX1160" i="4"/>
  <c r="AX1161" i="4"/>
  <c r="AX1162" i="4"/>
  <c r="AX1163" i="4"/>
  <c r="AX1164" i="4"/>
  <c r="AX1165" i="4"/>
  <c r="AX1166" i="4"/>
  <c r="AX1167" i="4"/>
  <c r="AX1168" i="4"/>
  <c r="AX1169" i="4"/>
  <c r="AX1170" i="4"/>
  <c r="AX1171" i="4"/>
  <c r="AX1172" i="4"/>
  <c r="AX1173" i="4"/>
  <c r="AX1174" i="4"/>
  <c r="AX1175" i="4"/>
  <c r="AX1176" i="4"/>
  <c r="AX1177" i="4"/>
  <c r="AX1178" i="4"/>
  <c r="AX1179" i="4"/>
  <c r="AX1180" i="4"/>
  <c r="AX1181" i="4"/>
  <c r="AX1182" i="4"/>
  <c r="AX1183" i="4"/>
  <c r="AX1184" i="4"/>
  <c r="AX1185" i="4"/>
  <c r="AX1186" i="4"/>
  <c r="AX1187" i="4"/>
  <c r="AX1188" i="4"/>
  <c r="AX1189" i="4"/>
  <c r="AX1190" i="4"/>
  <c r="AX1191" i="4"/>
  <c r="AX1192" i="4"/>
  <c r="AX1193" i="4"/>
  <c r="AX1194" i="4"/>
  <c r="AX1195" i="4"/>
  <c r="AX1196" i="4"/>
  <c r="AX1197" i="4"/>
  <c r="AX1198" i="4"/>
  <c r="AX1199" i="4"/>
  <c r="AX1200" i="4"/>
  <c r="AX1201" i="4"/>
  <c r="AX1202" i="4"/>
  <c r="AX1203" i="4"/>
  <c r="AX1204" i="4"/>
  <c r="AX1205" i="4"/>
  <c r="AX1206" i="4"/>
  <c r="AX1207" i="4"/>
  <c r="AX1208" i="4"/>
  <c r="AX1209" i="4"/>
  <c r="AX1210" i="4"/>
  <c r="AX1211" i="4"/>
  <c r="AX1212" i="4"/>
  <c r="AX1213" i="4"/>
  <c r="AX1214" i="4"/>
  <c r="AX1215" i="4"/>
  <c r="AX1216" i="4"/>
  <c r="AX1217" i="4"/>
  <c r="AX1218" i="4"/>
  <c r="AX1219" i="4"/>
  <c r="AX1220" i="4"/>
  <c r="AX1221" i="4"/>
  <c r="AX1222" i="4"/>
  <c r="AX1223" i="4"/>
  <c r="AX1224" i="4"/>
  <c r="AX1225" i="4"/>
  <c r="AX1226" i="4"/>
  <c r="AX1227" i="4"/>
  <c r="AX1228" i="4"/>
  <c r="AX2" i="4"/>
  <c r="AW41" i="4"/>
  <c r="AW36" i="4"/>
  <c r="AW27" i="4"/>
  <c r="AW23" i="4"/>
  <c r="AU3" i="4"/>
  <c r="AU4" i="4"/>
  <c r="AU5" i="4"/>
  <c r="AU6" i="4"/>
  <c r="AU7" i="4"/>
  <c r="AZ7" i="4" s="1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U159" i="4"/>
  <c r="AU160" i="4"/>
  <c r="AU161" i="4"/>
  <c r="AU162" i="4"/>
  <c r="AU163" i="4"/>
  <c r="AU164" i="4"/>
  <c r="AU165" i="4"/>
  <c r="AU166" i="4"/>
  <c r="AU167" i="4"/>
  <c r="AU168" i="4"/>
  <c r="AU169" i="4"/>
  <c r="AU170" i="4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U183" i="4"/>
  <c r="AU184" i="4"/>
  <c r="AU185" i="4"/>
  <c r="AU186" i="4"/>
  <c r="AU187" i="4"/>
  <c r="AU188" i="4"/>
  <c r="AU189" i="4"/>
  <c r="AU190" i="4"/>
  <c r="AU191" i="4"/>
  <c r="AU192" i="4"/>
  <c r="AU193" i="4"/>
  <c r="AU194" i="4"/>
  <c r="AU195" i="4"/>
  <c r="AU196" i="4"/>
  <c r="AU197" i="4"/>
  <c r="AU198" i="4"/>
  <c r="AU199" i="4"/>
  <c r="AU200" i="4"/>
  <c r="AU201" i="4"/>
  <c r="AU202" i="4"/>
  <c r="AU203" i="4"/>
  <c r="AU204" i="4"/>
  <c r="AU205" i="4"/>
  <c r="AU206" i="4"/>
  <c r="AU207" i="4"/>
  <c r="AU208" i="4"/>
  <c r="AU209" i="4"/>
  <c r="AU210" i="4"/>
  <c r="AU211" i="4"/>
  <c r="AU212" i="4"/>
  <c r="AU213" i="4"/>
  <c r="AU214" i="4"/>
  <c r="AU215" i="4"/>
  <c r="AU216" i="4"/>
  <c r="AU217" i="4"/>
  <c r="AU218" i="4"/>
  <c r="AU219" i="4"/>
  <c r="AU220" i="4"/>
  <c r="AU221" i="4"/>
  <c r="AU222" i="4"/>
  <c r="AU223" i="4"/>
  <c r="AU224" i="4"/>
  <c r="AU225" i="4"/>
  <c r="AU226" i="4"/>
  <c r="AU227" i="4"/>
  <c r="AU228" i="4"/>
  <c r="AU229" i="4"/>
  <c r="AU230" i="4"/>
  <c r="AU231" i="4"/>
  <c r="AU232" i="4"/>
  <c r="AU233" i="4"/>
  <c r="AU234" i="4"/>
  <c r="AU235" i="4"/>
  <c r="AU236" i="4"/>
  <c r="AU237" i="4"/>
  <c r="AU238" i="4"/>
  <c r="AU239" i="4"/>
  <c r="AU240" i="4"/>
  <c r="AU241" i="4"/>
  <c r="AU242" i="4"/>
  <c r="AU243" i="4"/>
  <c r="AU244" i="4"/>
  <c r="AU245" i="4"/>
  <c r="AU246" i="4"/>
  <c r="AU247" i="4"/>
  <c r="AU248" i="4"/>
  <c r="AU249" i="4"/>
  <c r="AU250" i="4"/>
  <c r="AU251" i="4"/>
  <c r="AU252" i="4"/>
  <c r="AU253" i="4"/>
  <c r="AU254" i="4"/>
  <c r="AU255" i="4"/>
  <c r="AU256" i="4"/>
  <c r="AU257" i="4"/>
  <c r="AU258" i="4"/>
  <c r="AU259" i="4"/>
  <c r="AU260" i="4"/>
  <c r="AU261" i="4"/>
  <c r="AU262" i="4"/>
  <c r="AU263" i="4"/>
  <c r="AU264" i="4"/>
  <c r="AU265" i="4"/>
  <c r="AU266" i="4"/>
  <c r="AU267" i="4"/>
  <c r="AU268" i="4"/>
  <c r="AU269" i="4"/>
  <c r="AU270" i="4"/>
  <c r="AU271" i="4"/>
  <c r="AU272" i="4"/>
  <c r="AU273" i="4"/>
  <c r="AU274" i="4"/>
  <c r="AU275" i="4"/>
  <c r="AU276" i="4"/>
  <c r="AU277" i="4"/>
  <c r="AU278" i="4"/>
  <c r="AU279" i="4"/>
  <c r="AU280" i="4"/>
  <c r="AU281" i="4"/>
  <c r="AU282" i="4"/>
  <c r="AU283" i="4"/>
  <c r="AU284" i="4"/>
  <c r="AU285" i="4"/>
  <c r="AU286" i="4"/>
  <c r="AU287" i="4"/>
  <c r="AU288" i="4"/>
  <c r="AU289" i="4"/>
  <c r="AU290" i="4"/>
  <c r="AU291" i="4"/>
  <c r="AU292" i="4"/>
  <c r="AU293" i="4"/>
  <c r="AU294" i="4"/>
  <c r="AU295" i="4"/>
  <c r="AU296" i="4"/>
  <c r="AU297" i="4"/>
  <c r="AU298" i="4"/>
  <c r="AU299" i="4"/>
  <c r="AU300" i="4"/>
  <c r="AU301" i="4"/>
  <c r="AU302" i="4"/>
  <c r="AU303" i="4"/>
  <c r="AU304" i="4"/>
  <c r="AU305" i="4"/>
  <c r="AU306" i="4"/>
  <c r="AU307" i="4"/>
  <c r="AU308" i="4"/>
  <c r="AU309" i="4"/>
  <c r="AU310" i="4"/>
  <c r="AU311" i="4"/>
  <c r="AU312" i="4"/>
  <c r="AU313" i="4"/>
  <c r="AU314" i="4"/>
  <c r="AU315" i="4"/>
  <c r="AU316" i="4"/>
  <c r="AU317" i="4"/>
  <c r="AU318" i="4"/>
  <c r="AU319" i="4"/>
  <c r="AU320" i="4"/>
  <c r="AU321" i="4"/>
  <c r="AU322" i="4"/>
  <c r="AU323" i="4"/>
  <c r="AU324" i="4"/>
  <c r="AU325" i="4"/>
  <c r="AU326" i="4"/>
  <c r="AU327" i="4"/>
  <c r="AU328" i="4"/>
  <c r="AU329" i="4"/>
  <c r="AU330" i="4"/>
  <c r="AU331" i="4"/>
  <c r="AU332" i="4"/>
  <c r="AU333" i="4"/>
  <c r="AU334" i="4"/>
  <c r="AU335" i="4"/>
  <c r="AU336" i="4"/>
  <c r="AU337" i="4"/>
  <c r="AU338" i="4"/>
  <c r="AU339" i="4"/>
  <c r="AU340" i="4"/>
  <c r="AU341" i="4"/>
  <c r="AU342" i="4"/>
  <c r="AU343" i="4"/>
  <c r="AU344" i="4"/>
  <c r="AU345" i="4"/>
  <c r="AU346" i="4"/>
  <c r="AU347" i="4"/>
  <c r="AU348" i="4"/>
  <c r="AU349" i="4"/>
  <c r="AU350" i="4"/>
  <c r="AU351" i="4"/>
  <c r="AU352" i="4"/>
  <c r="AU353" i="4"/>
  <c r="AU354" i="4"/>
  <c r="AU355" i="4"/>
  <c r="AU356" i="4"/>
  <c r="AU357" i="4"/>
  <c r="AU358" i="4"/>
  <c r="AU359" i="4"/>
  <c r="AU360" i="4"/>
  <c r="AU361" i="4"/>
  <c r="AU362" i="4"/>
  <c r="AU363" i="4"/>
  <c r="AU364" i="4"/>
  <c r="AU365" i="4"/>
  <c r="AU366" i="4"/>
  <c r="AU367" i="4"/>
  <c r="AU368" i="4"/>
  <c r="AU369" i="4"/>
  <c r="AU370" i="4"/>
  <c r="AU371" i="4"/>
  <c r="AU372" i="4"/>
  <c r="AU373" i="4"/>
  <c r="AU374" i="4"/>
  <c r="AU375" i="4"/>
  <c r="AU376" i="4"/>
  <c r="AU377" i="4"/>
  <c r="AU378" i="4"/>
  <c r="AU379" i="4"/>
  <c r="AU380" i="4"/>
  <c r="AU381" i="4"/>
  <c r="AU382" i="4"/>
  <c r="AU383" i="4"/>
  <c r="AU384" i="4"/>
  <c r="AU385" i="4"/>
  <c r="AU386" i="4"/>
  <c r="AU387" i="4"/>
  <c r="AU388" i="4"/>
  <c r="AU389" i="4"/>
  <c r="AU390" i="4"/>
  <c r="AU391" i="4"/>
  <c r="AU392" i="4"/>
  <c r="AU393" i="4"/>
  <c r="AU394" i="4"/>
  <c r="AU395" i="4"/>
  <c r="AU396" i="4"/>
  <c r="AU397" i="4"/>
  <c r="AU398" i="4"/>
  <c r="AU399" i="4"/>
  <c r="AU400" i="4"/>
  <c r="AU401" i="4"/>
  <c r="AU402" i="4"/>
  <c r="AU403" i="4"/>
  <c r="AU404" i="4"/>
  <c r="AU405" i="4"/>
  <c r="AU406" i="4"/>
  <c r="AU407" i="4"/>
  <c r="AU408" i="4"/>
  <c r="AU409" i="4"/>
  <c r="AU410" i="4"/>
  <c r="AU411" i="4"/>
  <c r="AU412" i="4"/>
  <c r="AU413" i="4"/>
  <c r="AU414" i="4"/>
  <c r="AU415" i="4"/>
  <c r="AU416" i="4"/>
  <c r="AU417" i="4"/>
  <c r="AU418" i="4"/>
  <c r="AU419" i="4"/>
  <c r="AU420" i="4"/>
  <c r="AU421" i="4"/>
  <c r="AU422" i="4"/>
  <c r="AU423" i="4"/>
  <c r="AU424" i="4"/>
  <c r="AU425" i="4"/>
  <c r="AU426" i="4"/>
  <c r="AU427" i="4"/>
  <c r="AU428" i="4"/>
  <c r="AU429" i="4"/>
  <c r="AU430" i="4"/>
  <c r="AU431" i="4"/>
  <c r="AU432" i="4"/>
  <c r="AU433" i="4"/>
  <c r="AU434" i="4"/>
  <c r="AU435" i="4"/>
  <c r="AU436" i="4"/>
  <c r="AU437" i="4"/>
  <c r="AU438" i="4"/>
  <c r="AU439" i="4"/>
  <c r="AU440" i="4"/>
  <c r="AU441" i="4"/>
  <c r="AU442" i="4"/>
  <c r="AU443" i="4"/>
  <c r="AU444" i="4"/>
  <c r="AU445" i="4"/>
  <c r="AU446" i="4"/>
  <c r="AU447" i="4"/>
  <c r="AU448" i="4"/>
  <c r="AU449" i="4"/>
  <c r="AU450" i="4"/>
  <c r="AU451" i="4"/>
  <c r="AU452" i="4"/>
  <c r="AU453" i="4"/>
  <c r="AU454" i="4"/>
  <c r="AU455" i="4"/>
  <c r="AU456" i="4"/>
  <c r="AU457" i="4"/>
  <c r="AU458" i="4"/>
  <c r="AU459" i="4"/>
  <c r="AU460" i="4"/>
  <c r="AU461" i="4"/>
  <c r="AU462" i="4"/>
  <c r="AU463" i="4"/>
  <c r="AU464" i="4"/>
  <c r="AU465" i="4"/>
  <c r="AU466" i="4"/>
  <c r="AU467" i="4"/>
  <c r="AU468" i="4"/>
  <c r="AU469" i="4"/>
  <c r="AU470" i="4"/>
  <c r="AU471" i="4"/>
  <c r="AU472" i="4"/>
  <c r="AU473" i="4"/>
  <c r="AU474" i="4"/>
  <c r="AU475" i="4"/>
  <c r="AU476" i="4"/>
  <c r="AU477" i="4"/>
  <c r="AU478" i="4"/>
  <c r="AU479" i="4"/>
  <c r="AU480" i="4"/>
  <c r="AU481" i="4"/>
  <c r="AU482" i="4"/>
  <c r="AU483" i="4"/>
  <c r="AU484" i="4"/>
  <c r="AU485" i="4"/>
  <c r="AU486" i="4"/>
  <c r="AU487" i="4"/>
  <c r="AU488" i="4"/>
  <c r="AU489" i="4"/>
  <c r="AU490" i="4"/>
  <c r="AU491" i="4"/>
  <c r="AU492" i="4"/>
  <c r="AU493" i="4"/>
  <c r="AU494" i="4"/>
  <c r="AU495" i="4"/>
  <c r="AU496" i="4"/>
  <c r="AU497" i="4"/>
  <c r="AU498" i="4"/>
  <c r="AU499" i="4"/>
  <c r="AU500" i="4"/>
  <c r="AU501" i="4"/>
  <c r="AU502" i="4"/>
  <c r="AU503" i="4"/>
  <c r="AU504" i="4"/>
  <c r="AU505" i="4"/>
  <c r="AU506" i="4"/>
  <c r="AU507" i="4"/>
  <c r="AU508" i="4"/>
  <c r="AU509" i="4"/>
  <c r="AU510" i="4"/>
  <c r="AU511" i="4"/>
  <c r="AU512" i="4"/>
  <c r="AU513" i="4"/>
  <c r="AU514" i="4"/>
  <c r="AU515" i="4"/>
  <c r="AU516" i="4"/>
  <c r="AU517" i="4"/>
  <c r="AU518" i="4"/>
  <c r="AU519" i="4"/>
  <c r="AU520" i="4"/>
  <c r="AU521" i="4"/>
  <c r="AU522" i="4"/>
  <c r="AU523" i="4"/>
  <c r="AU524" i="4"/>
  <c r="AU525" i="4"/>
  <c r="AU526" i="4"/>
  <c r="AU527" i="4"/>
  <c r="AU528" i="4"/>
  <c r="AU529" i="4"/>
  <c r="AU530" i="4"/>
  <c r="AU531" i="4"/>
  <c r="AU532" i="4"/>
  <c r="AU533" i="4"/>
  <c r="AU534" i="4"/>
  <c r="AU535" i="4"/>
  <c r="AU536" i="4"/>
  <c r="AU537" i="4"/>
  <c r="AU538" i="4"/>
  <c r="AU539" i="4"/>
  <c r="AU540" i="4"/>
  <c r="AU541" i="4"/>
  <c r="AU542" i="4"/>
  <c r="AU543" i="4"/>
  <c r="AU544" i="4"/>
  <c r="AU545" i="4"/>
  <c r="AU546" i="4"/>
  <c r="AU547" i="4"/>
  <c r="AU548" i="4"/>
  <c r="AU549" i="4"/>
  <c r="AU550" i="4"/>
  <c r="AU551" i="4"/>
  <c r="AU552" i="4"/>
  <c r="AU553" i="4"/>
  <c r="AU554" i="4"/>
  <c r="AU555" i="4"/>
  <c r="AU556" i="4"/>
  <c r="AU557" i="4"/>
  <c r="AU558" i="4"/>
  <c r="AU559" i="4"/>
  <c r="AU560" i="4"/>
  <c r="AU561" i="4"/>
  <c r="AU562" i="4"/>
  <c r="AU563" i="4"/>
  <c r="AU564" i="4"/>
  <c r="AU565" i="4"/>
  <c r="AU566" i="4"/>
  <c r="AU567" i="4"/>
  <c r="AU568" i="4"/>
  <c r="AU569" i="4"/>
  <c r="AU570" i="4"/>
  <c r="AU571" i="4"/>
  <c r="AU572" i="4"/>
  <c r="AU573" i="4"/>
  <c r="AU574" i="4"/>
  <c r="AU575" i="4"/>
  <c r="AU576" i="4"/>
  <c r="AU577" i="4"/>
  <c r="AU578" i="4"/>
  <c r="AU579" i="4"/>
  <c r="AU580" i="4"/>
  <c r="AU581" i="4"/>
  <c r="AU582" i="4"/>
  <c r="AU583" i="4"/>
  <c r="AU584" i="4"/>
  <c r="AU585" i="4"/>
  <c r="AU586" i="4"/>
  <c r="AU587" i="4"/>
  <c r="AU588" i="4"/>
  <c r="AU589" i="4"/>
  <c r="AU590" i="4"/>
  <c r="AU591" i="4"/>
  <c r="AU592" i="4"/>
  <c r="AU593" i="4"/>
  <c r="AU594" i="4"/>
  <c r="AU595" i="4"/>
  <c r="AU596" i="4"/>
  <c r="AU597" i="4"/>
  <c r="AU598" i="4"/>
  <c r="AU599" i="4"/>
  <c r="AU600" i="4"/>
  <c r="AU601" i="4"/>
  <c r="AU602" i="4"/>
  <c r="AU603" i="4"/>
  <c r="AU604" i="4"/>
  <c r="AU605" i="4"/>
  <c r="AU606" i="4"/>
  <c r="AU607" i="4"/>
  <c r="AU608" i="4"/>
  <c r="AU609" i="4"/>
  <c r="AU610" i="4"/>
  <c r="AU611" i="4"/>
  <c r="AU612" i="4"/>
  <c r="AU613" i="4"/>
  <c r="AU614" i="4"/>
  <c r="AU615" i="4"/>
  <c r="AU616" i="4"/>
  <c r="AU617" i="4"/>
  <c r="AU618" i="4"/>
  <c r="AU619" i="4"/>
  <c r="AU620" i="4"/>
  <c r="AU621" i="4"/>
  <c r="AU622" i="4"/>
  <c r="AU623" i="4"/>
  <c r="AU624" i="4"/>
  <c r="AU625" i="4"/>
  <c r="AU626" i="4"/>
  <c r="AU627" i="4"/>
  <c r="AU628" i="4"/>
  <c r="AU629" i="4"/>
  <c r="AU630" i="4"/>
  <c r="AU631" i="4"/>
  <c r="AU632" i="4"/>
  <c r="AU633" i="4"/>
  <c r="AU634" i="4"/>
  <c r="AU635" i="4"/>
  <c r="AU636" i="4"/>
  <c r="AU637" i="4"/>
  <c r="AU638" i="4"/>
  <c r="AU639" i="4"/>
  <c r="AU640" i="4"/>
  <c r="AU641" i="4"/>
  <c r="AU642" i="4"/>
  <c r="AU643" i="4"/>
  <c r="AU644" i="4"/>
  <c r="AU645" i="4"/>
  <c r="AU646" i="4"/>
  <c r="AU647" i="4"/>
  <c r="AU648" i="4"/>
  <c r="AU649" i="4"/>
  <c r="AU650" i="4"/>
  <c r="AU651" i="4"/>
  <c r="AU652" i="4"/>
  <c r="AU653" i="4"/>
  <c r="AU654" i="4"/>
  <c r="AU655" i="4"/>
  <c r="AU656" i="4"/>
  <c r="AU657" i="4"/>
  <c r="AU658" i="4"/>
  <c r="AU659" i="4"/>
  <c r="AU660" i="4"/>
  <c r="AU661" i="4"/>
  <c r="AU662" i="4"/>
  <c r="AU663" i="4"/>
  <c r="AU664" i="4"/>
  <c r="AU665" i="4"/>
  <c r="AU666" i="4"/>
  <c r="AU667" i="4"/>
  <c r="AU668" i="4"/>
  <c r="AU669" i="4"/>
  <c r="AU670" i="4"/>
  <c r="AU671" i="4"/>
  <c r="AU672" i="4"/>
  <c r="AU673" i="4"/>
  <c r="AU674" i="4"/>
  <c r="AU675" i="4"/>
  <c r="AU676" i="4"/>
  <c r="AU677" i="4"/>
  <c r="AU678" i="4"/>
  <c r="AU679" i="4"/>
  <c r="AU680" i="4"/>
  <c r="AU681" i="4"/>
  <c r="AU682" i="4"/>
  <c r="AU683" i="4"/>
  <c r="AU684" i="4"/>
  <c r="AU685" i="4"/>
  <c r="AU686" i="4"/>
  <c r="AU687" i="4"/>
  <c r="AU688" i="4"/>
  <c r="AU689" i="4"/>
  <c r="AU690" i="4"/>
  <c r="AU691" i="4"/>
  <c r="AU692" i="4"/>
  <c r="AU693" i="4"/>
  <c r="AU694" i="4"/>
  <c r="AU695" i="4"/>
  <c r="AU696" i="4"/>
  <c r="AU697" i="4"/>
  <c r="AU698" i="4"/>
  <c r="AU699" i="4"/>
  <c r="AU700" i="4"/>
  <c r="AU701" i="4"/>
  <c r="AU702" i="4"/>
  <c r="AU703" i="4"/>
  <c r="AU704" i="4"/>
  <c r="AU705" i="4"/>
  <c r="AU706" i="4"/>
  <c r="AU707" i="4"/>
  <c r="AU708" i="4"/>
  <c r="AU709" i="4"/>
  <c r="AU710" i="4"/>
  <c r="AU711" i="4"/>
  <c r="AU712" i="4"/>
  <c r="AU713" i="4"/>
  <c r="AU714" i="4"/>
  <c r="AU715" i="4"/>
  <c r="AU716" i="4"/>
  <c r="AU717" i="4"/>
  <c r="AU718" i="4"/>
  <c r="AU719" i="4"/>
  <c r="AU720" i="4"/>
  <c r="AU721" i="4"/>
  <c r="AU722" i="4"/>
  <c r="AU723" i="4"/>
  <c r="AU724" i="4"/>
  <c r="AU725" i="4"/>
  <c r="AU726" i="4"/>
  <c r="AU727" i="4"/>
  <c r="AU728" i="4"/>
  <c r="AU729" i="4"/>
  <c r="AU730" i="4"/>
  <c r="AU731" i="4"/>
  <c r="AU732" i="4"/>
  <c r="AU733" i="4"/>
  <c r="AU734" i="4"/>
  <c r="AU735" i="4"/>
  <c r="AU736" i="4"/>
  <c r="AU737" i="4"/>
  <c r="AU738" i="4"/>
  <c r="AU739" i="4"/>
  <c r="AU740" i="4"/>
  <c r="AU741" i="4"/>
  <c r="AU742" i="4"/>
  <c r="AU743" i="4"/>
  <c r="AU744" i="4"/>
  <c r="AU745" i="4"/>
  <c r="AU746" i="4"/>
  <c r="AU747" i="4"/>
  <c r="AU748" i="4"/>
  <c r="AU749" i="4"/>
  <c r="AU750" i="4"/>
  <c r="AU751" i="4"/>
  <c r="AU752" i="4"/>
  <c r="AU753" i="4"/>
  <c r="AU754" i="4"/>
  <c r="AU755" i="4"/>
  <c r="AU756" i="4"/>
  <c r="AU757" i="4"/>
  <c r="AU758" i="4"/>
  <c r="AU759" i="4"/>
  <c r="AU760" i="4"/>
  <c r="AU761" i="4"/>
  <c r="AU762" i="4"/>
  <c r="AU763" i="4"/>
  <c r="AU764" i="4"/>
  <c r="AU765" i="4"/>
  <c r="AU766" i="4"/>
  <c r="AU767" i="4"/>
  <c r="AU768" i="4"/>
  <c r="AU769" i="4"/>
  <c r="AU770" i="4"/>
  <c r="AU771" i="4"/>
  <c r="AU772" i="4"/>
  <c r="AU773" i="4"/>
  <c r="AU774" i="4"/>
  <c r="AU775" i="4"/>
  <c r="AU776" i="4"/>
  <c r="AU777" i="4"/>
  <c r="AU778" i="4"/>
  <c r="AU779" i="4"/>
  <c r="AU780" i="4"/>
  <c r="AU781" i="4"/>
  <c r="AU782" i="4"/>
  <c r="AU783" i="4"/>
  <c r="AU784" i="4"/>
  <c r="AU785" i="4"/>
  <c r="AU786" i="4"/>
  <c r="AU787" i="4"/>
  <c r="AU788" i="4"/>
  <c r="AU789" i="4"/>
  <c r="AU790" i="4"/>
  <c r="AU791" i="4"/>
  <c r="AU792" i="4"/>
  <c r="AU793" i="4"/>
  <c r="AU794" i="4"/>
  <c r="AU795" i="4"/>
  <c r="AU796" i="4"/>
  <c r="AU797" i="4"/>
  <c r="AU798" i="4"/>
  <c r="AU799" i="4"/>
  <c r="AU800" i="4"/>
  <c r="AU801" i="4"/>
  <c r="AU802" i="4"/>
  <c r="AU803" i="4"/>
  <c r="AU804" i="4"/>
  <c r="AU805" i="4"/>
  <c r="AU806" i="4"/>
  <c r="AU807" i="4"/>
  <c r="AU808" i="4"/>
  <c r="AU809" i="4"/>
  <c r="AU810" i="4"/>
  <c r="AU811" i="4"/>
  <c r="AU812" i="4"/>
  <c r="AU813" i="4"/>
  <c r="AU814" i="4"/>
  <c r="AU815" i="4"/>
  <c r="AU816" i="4"/>
  <c r="AU817" i="4"/>
  <c r="AU818" i="4"/>
  <c r="AU819" i="4"/>
  <c r="AU820" i="4"/>
  <c r="AU821" i="4"/>
  <c r="AU822" i="4"/>
  <c r="AU823" i="4"/>
  <c r="AU824" i="4"/>
  <c r="AU825" i="4"/>
  <c r="AU826" i="4"/>
  <c r="AU827" i="4"/>
  <c r="AU828" i="4"/>
  <c r="AU829" i="4"/>
  <c r="AU830" i="4"/>
  <c r="AU831" i="4"/>
  <c r="AU832" i="4"/>
  <c r="AU833" i="4"/>
  <c r="AU834" i="4"/>
  <c r="AU835" i="4"/>
  <c r="AU836" i="4"/>
  <c r="AU837" i="4"/>
  <c r="AU838" i="4"/>
  <c r="AU839" i="4"/>
  <c r="AU840" i="4"/>
  <c r="AU841" i="4"/>
  <c r="AU842" i="4"/>
  <c r="AU843" i="4"/>
  <c r="AU844" i="4"/>
  <c r="AU845" i="4"/>
  <c r="AU846" i="4"/>
  <c r="AU847" i="4"/>
  <c r="AU848" i="4"/>
  <c r="AU849" i="4"/>
  <c r="AU850" i="4"/>
  <c r="AU851" i="4"/>
  <c r="AU852" i="4"/>
  <c r="AU853" i="4"/>
  <c r="AU854" i="4"/>
  <c r="AU855" i="4"/>
  <c r="AU856" i="4"/>
  <c r="AU857" i="4"/>
  <c r="AU858" i="4"/>
  <c r="AU859" i="4"/>
  <c r="AU860" i="4"/>
  <c r="AU861" i="4"/>
  <c r="AU862" i="4"/>
  <c r="AU863" i="4"/>
  <c r="AU864" i="4"/>
  <c r="AU865" i="4"/>
  <c r="AU866" i="4"/>
  <c r="AU867" i="4"/>
  <c r="AU868" i="4"/>
  <c r="AU869" i="4"/>
  <c r="AU870" i="4"/>
  <c r="AU871" i="4"/>
  <c r="AU872" i="4"/>
  <c r="AU873" i="4"/>
  <c r="AU874" i="4"/>
  <c r="AU875" i="4"/>
  <c r="AU876" i="4"/>
  <c r="AU877" i="4"/>
  <c r="AU878" i="4"/>
  <c r="AU879" i="4"/>
  <c r="AU880" i="4"/>
  <c r="AU881" i="4"/>
  <c r="AU882" i="4"/>
  <c r="AU883" i="4"/>
  <c r="AU884" i="4"/>
  <c r="AU885" i="4"/>
  <c r="AU886" i="4"/>
  <c r="AU887" i="4"/>
  <c r="AU888" i="4"/>
  <c r="AU889" i="4"/>
  <c r="AU890" i="4"/>
  <c r="AU891" i="4"/>
  <c r="AU892" i="4"/>
  <c r="AU893" i="4"/>
  <c r="AU894" i="4"/>
  <c r="AU895" i="4"/>
  <c r="AU896" i="4"/>
  <c r="AU897" i="4"/>
  <c r="AU898" i="4"/>
  <c r="AU899" i="4"/>
  <c r="AU900" i="4"/>
  <c r="AU901" i="4"/>
  <c r="AU902" i="4"/>
  <c r="AU903" i="4"/>
  <c r="AU904" i="4"/>
  <c r="AU905" i="4"/>
  <c r="AU906" i="4"/>
  <c r="AU907" i="4"/>
  <c r="AU908" i="4"/>
  <c r="AU909" i="4"/>
  <c r="AU910" i="4"/>
  <c r="AU911" i="4"/>
  <c r="AU912" i="4"/>
  <c r="AU913" i="4"/>
  <c r="AU914" i="4"/>
  <c r="AU915" i="4"/>
  <c r="AU916" i="4"/>
  <c r="AU917" i="4"/>
  <c r="AU918" i="4"/>
  <c r="AU919" i="4"/>
  <c r="AU920" i="4"/>
  <c r="AU921" i="4"/>
  <c r="AU922" i="4"/>
  <c r="AU923" i="4"/>
  <c r="AU924" i="4"/>
  <c r="AU925" i="4"/>
  <c r="AU926" i="4"/>
  <c r="AU927" i="4"/>
  <c r="AU928" i="4"/>
  <c r="AU929" i="4"/>
  <c r="AU930" i="4"/>
  <c r="AU931" i="4"/>
  <c r="AU932" i="4"/>
  <c r="AU933" i="4"/>
  <c r="AU934" i="4"/>
  <c r="AU935" i="4"/>
  <c r="AU936" i="4"/>
  <c r="AU937" i="4"/>
  <c r="AU938" i="4"/>
  <c r="AU939" i="4"/>
  <c r="AU940" i="4"/>
  <c r="AU941" i="4"/>
  <c r="AU942" i="4"/>
  <c r="AU943" i="4"/>
  <c r="AU944" i="4"/>
  <c r="AU945" i="4"/>
  <c r="AU946" i="4"/>
  <c r="AU947" i="4"/>
  <c r="AU948" i="4"/>
  <c r="AU949" i="4"/>
  <c r="AU950" i="4"/>
  <c r="AU951" i="4"/>
  <c r="AU952" i="4"/>
  <c r="AU953" i="4"/>
  <c r="AU954" i="4"/>
  <c r="AU955" i="4"/>
  <c r="AU956" i="4"/>
  <c r="AU957" i="4"/>
  <c r="AU958" i="4"/>
  <c r="AU959" i="4"/>
  <c r="AU960" i="4"/>
  <c r="AU961" i="4"/>
  <c r="AU962" i="4"/>
  <c r="AU963" i="4"/>
  <c r="AU964" i="4"/>
  <c r="AU965" i="4"/>
  <c r="AU966" i="4"/>
  <c r="AU967" i="4"/>
  <c r="AU968" i="4"/>
  <c r="AU969" i="4"/>
  <c r="AU970" i="4"/>
  <c r="AU971" i="4"/>
  <c r="AU972" i="4"/>
  <c r="AU973" i="4"/>
  <c r="AU974" i="4"/>
  <c r="AU975" i="4"/>
  <c r="AU976" i="4"/>
  <c r="AU977" i="4"/>
  <c r="AU978" i="4"/>
  <c r="AU979" i="4"/>
  <c r="AU980" i="4"/>
  <c r="AU981" i="4"/>
  <c r="AU982" i="4"/>
  <c r="AU983" i="4"/>
  <c r="AU984" i="4"/>
  <c r="AU985" i="4"/>
  <c r="AU986" i="4"/>
  <c r="AU987" i="4"/>
  <c r="AU988" i="4"/>
  <c r="AU989" i="4"/>
  <c r="AU990" i="4"/>
  <c r="AU991" i="4"/>
  <c r="AU992" i="4"/>
  <c r="AU993" i="4"/>
  <c r="AU994" i="4"/>
  <c r="AU995" i="4"/>
  <c r="AU996" i="4"/>
  <c r="AU997" i="4"/>
  <c r="AU998" i="4"/>
  <c r="AU999" i="4"/>
  <c r="AU1000" i="4"/>
  <c r="AU1001" i="4"/>
  <c r="AU1002" i="4"/>
  <c r="AU1003" i="4"/>
  <c r="AU1004" i="4"/>
  <c r="AU1005" i="4"/>
  <c r="AU1006" i="4"/>
  <c r="AU1007" i="4"/>
  <c r="AU1008" i="4"/>
  <c r="AU1009" i="4"/>
  <c r="AU1010" i="4"/>
  <c r="AU1011" i="4"/>
  <c r="AU1012" i="4"/>
  <c r="AU1013" i="4"/>
  <c r="AU1014" i="4"/>
  <c r="AU1015" i="4"/>
  <c r="AU1016" i="4"/>
  <c r="AU1017" i="4"/>
  <c r="AU1018" i="4"/>
  <c r="AU1019" i="4"/>
  <c r="AU1020" i="4"/>
  <c r="AU1021" i="4"/>
  <c r="AU1022" i="4"/>
  <c r="AU1023" i="4"/>
  <c r="AU1024" i="4"/>
  <c r="AU1025" i="4"/>
  <c r="AU1026" i="4"/>
  <c r="AU1027" i="4"/>
  <c r="AU1028" i="4"/>
  <c r="AU1029" i="4"/>
  <c r="AU1030" i="4"/>
  <c r="AU1031" i="4"/>
  <c r="AU1032" i="4"/>
  <c r="AU1033" i="4"/>
  <c r="AU1034" i="4"/>
  <c r="AU1035" i="4"/>
  <c r="AU1036" i="4"/>
  <c r="AU1037" i="4"/>
  <c r="AU1038" i="4"/>
  <c r="AU1039" i="4"/>
  <c r="AU1040" i="4"/>
  <c r="AU1041" i="4"/>
  <c r="AU1042" i="4"/>
  <c r="AU1043" i="4"/>
  <c r="AU1044" i="4"/>
  <c r="AU1045" i="4"/>
  <c r="AU1046" i="4"/>
  <c r="AU1047" i="4"/>
  <c r="AU1048" i="4"/>
  <c r="AU1049" i="4"/>
  <c r="AU1050" i="4"/>
  <c r="AU1051" i="4"/>
  <c r="AU1052" i="4"/>
  <c r="AU1053" i="4"/>
  <c r="AU1054" i="4"/>
  <c r="AU1055" i="4"/>
  <c r="AU1056" i="4"/>
  <c r="AU1057" i="4"/>
  <c r="AU1058" i="4"/>
  <c r="AU1059" i="4"/>
  <c r="AU1060" i="4"/>
  <c r="AU1061" i="4"/>
  <c r="AU1062" i="4"/>
  <c r="AU1063" i="4"/>
  <c r="AU1064" i="4"/>
  <c r="AU1065" i="4"/>
  <c r="AU1066" i="4"/>
  <c r="AU1067" i="4"/>
  <c r="AU1068" i="4"/>
  <c r="AU1069" i="4"/>
  <c r="AU1070" i="4"/>
  <c r="AU1071" i="4"/>
  <c r="AU1072" i="4"/>
  <c r="AU1073" i="4"/>
  <c r="AU1074" i="4"/>
  <c r="AU1075" i="4"/>
  <c r="AU1076" i="4"/>
  <c r="AU1077" i="4"/>
  <c r="AU1078" i="4"/>
  <c r="AU1079" i="4"/>
  <c r="AU1080" i="4"/>
  <c r="AU1081" i="4"/>
  <c r="AU1082" i="4"/>
  <c r="AU1083" i="4"/>
  <c r="AU1084" i="4"/>
  <c r="AU1085" i="4"/>
  <c r="AU1086" i="4"/>
  <c r="AU1087" i="4"/>
  <c r="AU1088" i="4"/>
  <c r="AU1089" i="4"/>
  <c r="AU1090" i="4"/>
  <c r="AU1091" i="4"/>
  <c r="AU1092" i="4"/>
  <c r="AU1093" i="4"/>
  <c r="AU1094" i="4"/>
  <c r="AU1095" i="4"/>
  <c r="AU1096" i="4"/>
  <c r="AU1097" i="4"/>
  <c r="AU1098" i="4"/>
  <c r="AU1099" i="4"/>
  <c r="AU1100" i="4"/>
  <c r="AU1101" i="4"/>
  <c r="AU1102" i="4"/>
  <c r="AU1103" i="4"/>
  <c r="AU1104" i="4"/>
  <c r="AU1105" i="4"/>
  <c r="AU1106" i="4"/>
  <c r="AU1107" i="4"/>
  <c r="AU1108" i="4"/>
  <c r="AU1109" i="4"/>
  <c r="AU1110" i="4"/>
  <c r="AU1111" i="4"/>
  <c r="AU1112" i="4"/>
  <c r="AU1113" i="4"/>
  <c r="AU1114" i="4"/>
  <c r="AU1115" i="4"/>
  <c r="AU1116" i="4"/>
  <c r="AU1117" i="4"/>
  <c r="AU1118" i="4"/>
  <c r="AU1119" i="4"/>
  <c r="AU1120" i="4"/>
  <c r="AU1121" i="4"/>
  <c r="AU1122" i="4"/>
  <c r="AU1123" i="4"/>
  <c r="AU1124" i="4"/>
  <c r="AU1125" i="4"/>
  <c r="AU1126" i="4"/>
  <c r="AU1127" i="4"/>
  <c r="AU1128" i="4"/>
  <c r="AU1129" i="4"/>
  <c r="AU1130" i="4"/>
  <c r="AU1131" i="4"/>
  <c r="AU1132" i="4"/>
  <c r="AU1133" i="4"/>
  <c r="AU1134" i="4"/>
  <c r="AU1135" i="4"/>
  <c r="AU1136" i="4"/>
  <c r="AU1137" i="4"/>
  <c r="AU1138" i="4"/>
  <c r="AU1139" i="4"/>
  <c r="AU1140" i="4"/>
  <c r="AU1141" i="4"/>
  <c r="AU1142" i="4"/>
  <c r="AU1143" i="4"/>
  <c r="AU1144" i="4"/>
  <c r="AU1145" i="4"/>
  <c r="AU1146" i="4"/>
  <c r="AU1147" i="4"/>
  <c r="AU1148" i="4"/>
  <c r="AU1149" i="4"/>
  <c r="AU1150" i="4"/>
  <c r="AU1151" i="4"/>
  <c r="AU1152" i="4"/>
  <c r="AU1153" i="4"/>
  <c r="AU1154" i="4"/>
  <c r="AU1155" i="4"/>
  <c r="AU1156" i="4"/>
  <c r="AU1157" i="4"/>
  <c r="AU1158" i="4"/>
  <c r="AU1159" i="4"/>
  <c r="AU1160" i="4"/>
  <c r="AU1161" i="4"/>
  <c r="AU1162" i="4"/>
  <c r="AU1163" i="4"/>
  <c r="AU1164" i="4"/>
  <c r="AU1165" i="4"/>
  <c r="AU1166" i="4"/>
  <c r="AU1167" i="4"/>
  <c r="AU1168" i="4"/>
  <c r="AU1169" i="4"/>
  <c r="AU1170" i="4"/>
  <c r="AU1171" i="4"/>
  <c r="AU1172" i="4"/>
  <c r="AU1173" i="4"/>
  <c r="AU1174" i="4"/>
  <c r="AU1175" i="4"/>
  <c r="AU1176" i="4"/>
  <c r="AU1177" i="4"/>
  <c r="AU1178" i="4"/>
  <c r="AU1179" i="4"/>
  <c r="AU1180" i="4"/>
  <c r="AU1181" i="4"/>
  <c r="AU1182" i="4"/>
  <c r="AU1183" i="4"/>
  <c r="AU1184" i="4"/>
  <c r="AU1185" i="4"/>
  <c r="AU1186" i="4"/>
  <c r="AU1187" i="4"/>
  <c r="AU1188" i="4"/>
  <c r="AU1189" i="4"/>
  <c r="AU1190" i="4"/>
  <c r="AU1191" i="4"/>
  <c r="AU1192" i="4"/>
  <c r="AU1193" i="4"/>
  <c r="AU1194" i="4"/>
  <c r="AU1195" i="4"/>
  <c r="AU1196" i="4"/>
  <c r="AU1197" i="4"/>
  <c r="AU1198" i="4"/>
  <c r="AU1199" i="4"/>
  <c r="AU1200" i="4"/>
  <c r="AU1201" i="4"/>
  <c r="AU1202" i="4"/>
  <c r="AU1203" i="4"/>
  <c r="AU1204" i="4"/>
  <c r="AU1205" i="4"/>
  <c r="AU1206" i="4"/>
  <c r="AU1207" i="4"/>
  <c r="AU1208" i="4"/>
  <c r="AU1209" i="4"/>
  <c r="AU1210" i="4"/>
  <c r="AU1211" i="4"/>
  <c r="AU1212" i="4"/>
  <c r="AU1213" i="4"/>
  <c r="AU1214" i="4"/>
  <c r="AU1215" i="4"/>
  <c r="AU1216" i="4"/>
  <c r="AU1217" i="4"/>
  <c r="AU1218" i="4"/>
  <c r="AU1219" i="4"/>
  <c r="AU1220" i="4"/>
  <c r="AU1221" i="4"/>
  <c r="AU1222" i="4"/>
  <c r="AU1223" i="4"/>
  <c r="AU1224" i="4"/>
  <c r="AU1225" i="4"/>
  <c r="AU1226" i="4"/>
  <c r="AU1227" i="4"/>
  <c r="AU1228" i="4"/>
  <c r="AU2" i="4"/>
  <c r="AV9" i="4"/>
  <c r="AZ9" i="4" s="1"/>
  <c r="AV12" i="4"/>
  <c r="AZ12" i="4" s="1"/>
  <c r="AV13" i="4"/>
  <c r="AZ13" i="4" s="1"/>
  <c r="AV18" i="4"/>
  <c r="AZ18" i="4" s="1"/>
  <c r="AV22" i="4"/>
  <c r="AZ22" i="4" s="1"/>
  <c r="AV31" i="4"/>
  <c r="AZ31" i="4" s="1"/>
  <c r="AV33" i="4"/>
  <c r="AZ33" i="4" s="1"/>
  <c r="AV37" i="4"/>
  <c r="AZ37" i="4" s="1"/>
  <c r="AV42" i="4"/>
  <c r="AZ42" i="4" s="1"/>
  <c r="AV49" i="4"/>
  <c r="AZ49" i="4" s="1"/>
  <c r="AV54" i="4"/>
  <c r="AZ54" i="4" s="1"/>
  <c r="AV55" i="4"/>
  <c r="AZ55" i="4" s="1"/>
  <c r="AV56" i="4"/>
  <c r="AZ56" i="4" s="1"/>
  <c r="AV57" i="4"/>
  <c r="AZ57" i="4" s="1"/>
  <c r="AV59" i="4"/>
  <c r="AZ59" i="4" s="1"/>
  <c r="AV61" i="4"/>
  <c r="AZ61" i="4" s="1"/>
  <c r="AV67" i="4"/>
  <c r="AZ67" i="4" s="1"/>
  <c r="AV82" i="4"/>
  <c r="AZ82" i="4" s="1"/>
  <c r="AV83" i="4"/>
  <c r="AZ83" i="4" s="1"/>
  <c r="AV86" i="4"/>
  <c r="AZ86" i="4" s="1"/>
  <c r="AV87" i="4"/>
  <c r="AZ87" i="4" s="1"/>
  <c r="AV88" i="4"/>
  <c r="AZ88" i="4" s="1"/>
  <c r="AV90" i="4"/>
  <c r="AZ90" i="4" s="1"/>
  <c r="AV92" i="4"/>
  <c r="AZ92" i="4" s="1"/>
  <c r="AV98" i="4"/>
  <c r="AZ98" i="4" s="1"/>
  <c r="AV100" i="4"/>
  <c r="AZ100" i="4" s="1"/>
  <c r="AV103" i="4"/>
  <c r="AZ103" i="4" s="1"/>
  <c r="AV105" i="4"/>
  <c r="AZ105" i="4" s="1"/>
  <c r="AV108" i="4"/>
  <c r="AZ108" i="4" s="1"/>
  <c r="AV116" i="4"/>
  <c r="AZ116" i="4" s="1"/>
  <c r="AV117" i="4"/>
  <c r="AZ117" i="4" s="1"/>
  <c r="AV123" i="4"/>
  <c r="AZ123" i="4" s="1"/>
  <c r="AV125" i="4"/>
  <c r="AZ125" i="4" s="1"/>
  <c r="AV129" i="4"/>
  <c r="AZ129" i="4" s="1"/>
  <c r="AV133" i="4"/>
  <c r="AZ133" i="4" s="1"/>
  <c r="AV135" i="4"/>
  <c r="AZ135" i="4" s="1"/>
  <c r="AV136" i="4"/>
  <c r="AZ136" i="4" s="1"/>
  <c r="AV137" i="4"/>
  <c r="AZ137" i="4" s="1"/>
  <c r="AV143" i="4"/>
  <c r="AZ143" i="4" s="1"/>
  <c r="AV145" i="4"/>
  <c r="AZ145" i="4" s="1"/>
  <c r="AV153" i="4"/>
  <c r="AZ153" i="4" s="1"/>
  <c r="AV161" i="4"/>
  <c r="AZ161" i="4" s="1"/>
  <c r="AV162" i="4"/>
  <c r="AZ162" i="4" s="1"/>
  <c r="AV164" i="4"/>
  <c r="AZ164" i="4" s="1"/>
  <c r="AV167" i="4"/>
  <c r="AZ167" i="4" s="1"/>
  <c r="AV176" i="4"/>
  <c r="AZ176" i="4" s="1"/>
  <c r="AV177" i="4"/>
  <c r="AZ177" i="4" s="1"/>
  <c r="AV178" i="4"/>
  <c r="AZ178" i="4" s="1"/>
  <c r="AV180" i="4"/>
  <c r="AZ180" i="4" s="1"/>
  <c r="AV183" i="4"/>
  <c r="AZ183" i="4" s="1"/>
  <c r="AV184" i="4"/>
  <c r="AZ184" i="4" s="1"/>
  <c r="AV189" i="4"/>
  <c r="AZ189" i="4" s="1"/>
  <c r="AV190" i="4"/>
  <c r="AZ190" i="4" s="1"/>
  <c r="AV192" i="4"/>
  <c r="AZ192" i="4" s="1"/>
  <c r="AV194" i="4"/>
  <c r="AZ194" i="4" s="1"/>
  <c r="AV195" i="4"/>
  <c r="AZ195" i="4" s="1"/>
  <c r="AV197" i="4"/>
  <c r="AZ197" i="4" s="1"/>
  <c r="AV200" i="4"/>
  <c r="AZ200" i="4" s="1"/>
  <c r="AV203" i="4"/>
  <c r="AZ203" i="4" s="1"/>
  <c r="AV204" i="4"/>
  <c r="AZ204" i="4" s="1"/>
  <c r="AV206" i="4"/>
  <c r="AZ206" i="4" s="1"/>
  <c r="AV207" i="4"/>
  <c r="AZ207" i="4" s="1"/>
  <c r="AV210" i="4"/>
  <c r="AZ210" i="4" s="1"/>
  <c r="AV213" i="4"/>
  <c r="AZ213" i="4" s="1"/>
  <c r="AV221" i="4"/>
  <c r="AZ221" i="4" s="1"/>
  <c r="AV222" i="4"/>
  <c r="AZ222" i="4" s="1"/>
  <c r="AV223" i="4"/>
  <c r="AZ223" i="4" s="1"/>
  <c r="AV224" i="4"/>
  <c r="AZ224" i="4" s="1"/>
  <c r="AV225" i="4"/>
  <c r="AZ225" i="4" s="1"/>
  <c r="AV226" i="4"/>
  <c r="AZ226" i="4" s="1"/>
  <c r="AV227" i="4"/>
  <c r="AZ227" i="4" s="1"/>
  <c r="AV228" i="4"/>
  <c r="AZ228" i="4" s="1"/>
  <c r="AV229" i="4"/>
  <c r="AZ229" i="4" s="1"/>
  <c r="AV230" i="4"/>
  <c r="AZ230" i="4" s="1"/>
  <c r="AV233" i="4"/>
  <c r="AZ233" i="4" s="1"/>
  <c r="AV243" i="4"/>
  <c r="AZ243" i="4" s="1"/>
  <c r="AV246" i="4"/>
  <c r="AZ246" i="4" s="1"/>
  <c r="AV247" i="4"/>
  <c r="AZ247" i="4" s="1"/>
  <c r="AV248" i="4"/>
  <c r="AZ248" i="4" s="1"/>
  <c r="AV257" i="4"/>
  <c r="AZ257" i="4" s="1"/>
  <c r="AV263" i="4"/>
  <c r="AZ263" i="4" s="1"/>
  <c r="AV264" i="4"/>
  <c r="AZ264" i="4" s="1"/>
  <c r="AV267" i="4"/>
  <c r="AZ267" i="4" s="1"/>
  <c r="AV268" i="4"/>
  <c r="AZ268" i="4" s="1"/>
  <c r="AV270" i="4"/>
  <c r="AZ270" i="4" s="1"/>
  <c r="AV271" i="4"/>
  <c r="AZ271" i="4" s="1"/>
  <c r="AV272" i="4"/>
  <c r="AZ272" i="4" s="1"/>
  <c r="AV273" i="4"/>
  <c r="AZ273" i="4" s="1"/>
  <c r="AV274" i="4"/>
  <c r="AZ274" i="4" s="1"/>
  <c r="AV275" i="4"/>
  <c r="AZ275" i="4" s="1"/>
  <c r="AV276" i="4"/>
  <c r="AZ276" i="4" s="1"/>
  <c r="AV278" i="4"/>
  <c r="AZ278" i="4" s="1"/>
  <c r="AV279" i="4"/>
  <c r="AZ279" i="4" s="1"/>
  <c r="AV280" i="4"/>
  <c r="AZ280" i="4" s="1"/>
  <c r="AV281" i="4"/>
  <c r="AZ281" i="4" s="1"/>
  <c r="AV282" i="4"/>
  <c r="AZ282" i="4" s="1"/>
  <c r="AV283" i="4"/>
  <c r="AZ283" i="4" s="1"/>
  <c r="AV284" i="4"/>
  <c r="AZ284" i="4" s="1"/>
  <c r="AV285" i="4"/>
  <c r="AZ285" i="4" s="1"/>
  <c r="AV286" i="4"/>
  <c r="AZ286" i="4" s="1"/>
  <c r="AV287" i="4"/>
  <c r="AZ287" i="4" s="1"/>
  <c r="AV288" i="4"/>
  <c r="AZ288" i="4" s="1"/>
  <c r="AV289" i="4"/>
  <c r="AZ289" i="4" s="1"/>
  <c r="AV290" i="4"/>
  <c r="AZ290" i="4" s="1"/>
  <c r="AV292" i="4"/>
  <c r="AZ292" i="4" s="1"/>
  <c r="AV294" i="4"/>
  <c r="AZ294" i="4" s="1"/>
  <c r="AV295" i="4"/>
  <c r="AZ295" i="4" s="1"/>
  <c r="AV297" i="4"/>
  <c r="AZ297" i="4" s="1"/>
  <c r="AV300" i="4"/>
  <c r="AZ300" i="4" s="1"/>
  <c r="AV301" i="4"/>
  <c r="AZ301" i="4" s="1"/>
  <c r="AV303" i="4"/>
  <c r="AZ303" i="4" s="1"/>
  <c r="AV304" i="4"/>
  <c r="AZ304" i="4" s="1"/>
  <c r="AV306" i="4"/>
  <c r="AZ306" i="4" s="1"/>
  <c r="AV307" i="4"/>
  <c r="AZ307" i="4" s="1"/>
  <c r="AV308" i="4"/>
  <c r="AZ308" i="4" s="1"/>
  <c r="AV309" i="4"/>
  <c r="AZ309" i="4" s="1"/>
  <c r="AV310" i="4"/>
  <c r="AZ310" i="4" s="1"/>
  <c r="AV311" i="4"/>
  <c r="AZ311" i="4" s="1"/>
  <c r="AV312" i="4"/>
  <c r="AZ312" i="4" s="1"/>
  <c r="AV313" i="4"/>
  <c r="AZ313" i="4" s="1"/>
  <c r="AV314" i="4"/>
  <c r="AZ314" i="4" s="1"/>
  <c r="AV315" i="4"/>
  <c r="AZ315" i="4" s="1"/>
  <c r="AV316" i="4"/>
  <c r="AZ316" i="4" s="1"/>
  <c r="AV318" i="4"/>
  <c r="AZ318" i="4" s="1"/>
  <c r="AV327" i="4"/>
  <c r="AZ327" i="4" s="1"/>
  <c r="AV333" i="4"/>
  <c r="AZ333" i="4" s="1"/>
  <c r="AV334" i="4"/>
  <c r="AZ334" i="4" s="1"/>
  <c r="AV335" i="4"/>
  <c r="AZ335" i="4" s="1"/>
  <c r="AV336" i="4"/>
  <c r="AZ336" i="4" s="1"/>
  <c r="AV338" i="4"/>
  <c r="AZ338" i="4" s="1"/>
  <c r="AV339" i="4"/>
  <c r="AZ339" i="4" s="1"/>
  <c r="AV340" i="4"/>
  <c r="AZ340" i="4" s="1"/>
  <c r="AV341" i="4"/>
  <c r="AZ341" i="4" s="1"/>
  <c r="AV343" i="4"/>
  <c r="AZ343" i="4" s="1"/>
  <c r="AV344" i="4"/>
  <c r="AZ344" i="4" s="1"/>
  <c r="AV345" i="4"/>
  <c r="AZ345" i="4" s="1"/>
  <c r="AV346" i="4"/>
  <c r="AZ346" i="4" s="1"/>
  <c r="AV347" i="4"/>
  <c r="AZ347" i="4" s="1"/>
  <c r="AV350" i="4"/>
  <c r="AZ350" i="4" s="1"/>
  <c r="AV351" i="4"/>
  <c r="AZ351" i="4" s="1"/>
  <c r="AV356" i="4"/>
  <c r="AZ356" i="4" s="1"/>
  <c r="AV357" i="4"/>
  <c r="AZ357" i="4" s="1"/>
  <c r="AV358" i="4"/>
  <c r="AZ358" i="4" s="1"/>
  <c r="AV359" i="4"/>
  <c r="AZ359" i="4" s="1"/>
  <c r="AV361" i="4"/>
  <c r="AZ361" i="4" s="1"/>
  <c r="AV362" i="4"/>
  <c r="AZ362" i="4" s="1"/>
  <c r="AV363" i="4"/>
  <c r="AZ363" i="4" s="1"/>
  <c r="AV366" i="4"/>
  <c r="AZ366" i="4" s="1"/>
  <c r="AV367" i="4"/>
  <c r="AZ367" i="4" s="1"/>
  <c r="AV368" i="4"/>
  <c r="AZ368" i="4" s="1"/>
  <c r="AV374" i="4"/>
  <c r="AZ374" i="4" s="1"/>
  <c r="AV375" i="4"/>
  <c r="AZ375" i="4" s="1"/>
  <c r="AV376" i="4"/>
  <c r="AZ376" i="4" s="1"/>
  <c r="AV377" i="4"/>
  <c r="AZ377" i="4" s="1"/>
  <c r="AV384" i="4"/>
  <c r="AZ384" i="4" s="1"/>
  <c r="AV387" i="4"/>
  <c r="AZ387" i="4" s="1"/>
  <c r="AV388" i="4"/>
  <c r="AZ388" i="4" s="1"/>
  <c r="AV397" i="4"/>
  <c r="AZ397" i="4" s="1"/>
  <c r="AV398" i="4"/>
  <c r="AZ398" i="4" s="1"/>
  <c r="AV400" i="4"/>
  <c r="AZ400" i="4" s="1"/>
  <c r="AV401" i="4"/>
  <c r="AZ401" i="4" s="1"/>
  <c r="AV402" i="4"/>
  <c r="AZ402" i="4" s="1"/>
  <c r="AV409" i="4"/>
  <c r="AZ409" i="4" s="1"/>
  <c r="AV410" i="4"/>
  <c r="AZ410" i="4" s="1"/>
  <c r="AV412" i="4"/>
  <c r="AZ412" i="4" s="1"/>
  <c r="AV413" i="4"/>
  <c r="AZ413" i="4" s="1"/>
  <c r="AV414" i="4"/>
  <c r="AZ414" i="4" s="1"/>
  <c r="AV424" i="4"/>
  <c r="AZ424" i="4" s="1"/>
  <c r="AV425" i="4"/>
  <c r="AZ425" i="4" s="1"/>
  <c r="AV429" i="4"/>
  <c r="AZ429" i="4" s="1"/>
  <c r="AV432" i="4"/>
  <c r="AZ432" i="4" s="1"/>
  <c r="AV437" i="4"/>
  <c r="AZ437" i="4" s="1"/>
  <c r="AV443" i="4"/>
  <c r="AZ443" i="4" s="1"/>
  <c r="AV453" i="4"/>
  <c r="AZ453" i="4" s="1"/>
  <c r="AV458" i="4"/>
  <c r="AZ458" i="4" s="1"/>
  <c r="AV459" i="4"/>
  <c r="AZ459" i="4" s="1"/>
  <c r="AV460" i="4"/>
  <c r="AZ460" i="4" s="1"/>
  <c r="AV466" i="4"/>
  <c r="AZ466" i="4" s="1"/>
  <c r="AV467" i="4"/>
  <c r="AZ467" i="4" s="1"/>
  <c r="AV468" i="4"/>
  <c r="AZ468" i="4" s="1"/>
  <c r="AV479" i="4"/>
  <c r="AZ479" i="4" s="1"/>
  <c r="AV480" i="4"/>
  <c r="AZ480" i="4" s="1"/>
  <c r="AV484" i="4"/>
  <c r="AZ484" i="4" s="1"/>
  <c r="AV485" i="4"/>
  <c r="AZ485" i="4" s="1"/>
  <c r="AV486" i="4"/>
  <c r="AZ486" i="4" s="1"/>
  <c r="AV497" i="4"/>
  <c r="AZ497" i="4" s="1"/>
  <c r="AV500" i="4"/>
  <c r="AZ500" i="4" s="1"/>
  <c r="AV501" i="4"/>
  <c r="AZ501" i="4" s="1"/>
  <c r="AV503" i="4"/>
  <c r="AZ503" i="4" s="1"/>
  <c r="AV504" i="4"/>
  <c r="AZ504" i="4" s="1"/>
  <c r="AV513" i="4"/>
  <c r="AZ513" i="4" s="1"/>
  <c r="AV516" i="4"/>
  <c r="AZ516" i="4" s="1"/>
  <c r="AV517" i="4"/>
  <c r="AZ517" i="4" s="1"/>
  <c r="AV519" i="4"/>
  <c r="AZ519" i="4" s="1"/>
  <c r="AV521" i="4"/>
  <c r="AZ521" i="4" s="1"/>
  <c r="AV523" i="4"/>
  <c r="AZ523" i="4" s="1"/>
  <c r="AV527" i="4"/>
  <c r="AZ527" i="4" s="1"/>
  <c r="AV528" i="4"/>
  <c r="AZ528" i="4" s="1"/>
  <c r="AV529" i="4"/>
  <c r="AZ529" i="4" s="1"/>
  <c r="AV534" i="4"/>
  <c r="AZ534" i="4" s="1"/>
  <c r="AV539" i="4"/>
  <c r="AZ539" i="4" s="1"/>
  <c r="AV542" i="4"/>
  <c r="AZ542" i="4" s="1"/>
  <c r="AV543" i="4"/>
  <c r="AZ543" i="4" s="1"/>
  <c r="AV547" i="4"/>
  <c r="AZ547" i="4" s="1"/>
  <c r="AV552" i="4"/>
  <c r="AZ552" i="4" s="1"/>
  <c r="AV553" i="4"/>
  <c r="AZ553" i="4" s="1"/>
  <c r="AV554" i="4"/>
  <c r="AZ554" i="4" s="1"/>
  <c r="AV556" i="4"/>
  <c r="AZ556" i="4" s="1"/>
  <c r="AV558" i="4"/>
  <c r="AZ558" i="4" s="1"/>
  <c r="AV562" i="4"/>
  <c r="AZ562" i="4" s="1"/>
  <c r="AV565" i="4"/>
  <c r="AZ565" i="4" s="1"/>
  <c r="AV566" i="4"/>
  <c r="AZ566" i="4" s="1"/>
  <c r="AV569" i="4"/>
  <c r="AZ569" i="4" s="1"/>
  <c r="AV570" i="4"/>
  <c r="AZ570" i="4" s="1"/>
  <c r="AV571" i="4"/>
  <c r="AZ571" i="4" s="1"/>
  <c r="AV572" i="4"/>
  <c r="AZ572" i="4" s="1"/>
  <c r="AV583" i="4"/>
  <c r="AZ583" i="4" s="1"/>
  <c r="AV584" i="4"/>
  <c r="AZ584" i="4" s="1"/>
  <c r="AV589" i="4"/>
  <c r="AZ589" i="4" s="1"/>
  <c r="AV590" i="4"/>
  <c r="AZ590" i="4" s="1"/>
  <c r="AV592" i="4"/>
  <c r="AZ592" i="4" s="1"/>
  <c r="AV597" i="4"/>
  <c r="AZ597" i="4" s="1"/>
  <c r="AV601" i="4"/>
  <c r="AZ601" i="4" s="1"/>
  <c r="AV602" i="4"/>
  <c r="AZ602" i="4" s="1"/>
  <c r="AV606" i="4"/>
  <c r="AZ606" i="4" s="1"/>
  <c r="AV607" i="4"/>
  <c r="AZ607" i="4" s="1"/>
  <c r="AV608" i="4"/>
  <c r="AZ608" i="4" s="1"/>
  <c r="AV609" i="4"/>
  <c r="AZ609" i="4" s="1"/>
  <c r="AV623" i="4"/>
  <c r="AZ623" i="4" s="1"/>
  <c r="AV624" i="4"/>
  <c r="AZ624" i="4" s="1"/>
  <c r="AV625" i="4"/>
  <c r="AZ625" i="4" s="1"/>
  <c r="AV627" i="4"/>
  <c r="AZ627" i="4" s="1"/>
  <c r="AV629" i="4"/>
  <c r="AZ629" i="4" s="1"/>
  <c r="AV632" i="4"/>
  <c r="AZ632" i="4" s="1"/>
  <c r="AV635" i="4"/>
  <c r="AZ635" i="4" s="1"/>
  <c r="AV636" i="4"/>
  <c r="AZ636" i="4" s="1"/>
  <c r="AV637" i="4"/>
  <c r="AZ637" i="4" s="1"/>
  <c r="AV638" i="4"/>
  <c r="AZ638" i="4" s="1"/>
  <c r="AV645" i="4"/>
  <c r="AZ645" i="4" s="1"/>
  <c r="AV655" i="4"/>
  <c r="AZ655" i="4" s="1"/>
  <c r="AV656" i="4"/>
  <c r="AZ656" i="4" s="1"/>
  <c r="AV657" i="4"/>
  <c r="AZ657" i="4" s="1"/>
  <c r="AV658" i="4"/>
  <c r="AZ658" i="4" s="1"/>
  <c r="AV659" i="4"/>
  <c r="AZ659" i="4" s="1"/>
  <c r="AV660" i="4"/>
  <c r="AZ660" i="4" s="1"/>
  <c r="AV661" i="4"/>
  <c r="AZ661" i="4" s="1"/>
  <c r="AV664" i="4"/>
  <c r="AZ664" i="4" s="1"/>
  <c r="AV665" i="4"/>
  <c r="AZ665" i="4" s="1"/>
  <c r="AV666" i="4"/>
  <c r="AZ666" i="4" s="1"/>
  <c r="AV667" i="4"/>
  <c r="AZ667" i="4" s="1"/>
  <c r="AV668" i="4"/>
  <c r="AZ668" i="4" s="1"/>
  <c r="AV670" i="4"/>
  <c r="AZ670" i="4" s="1"/>
  <c r="AV680" i="4"/>
  <c r="AZ680" i="4" s="1"/>
  <c r="AV685" i="4"/>
  <c r="AZ685" i="4" s="1"/>
  <c r="AV686" i="4"/>
  <c r="AZ686" i="4" s="1"/>
  <c r="AV688" i="4"/>
  <c r="AZ688" i="4" s="1"/>
  <c r="AV689" i="4"/>
  <c r="AZ689" i="4" s="1"/>
  <c r="AV690" i="4"/>
  <c r="AZ690" i="4" s="1"/>
  <c r="AV691" i="4"/>
  <c r="AZ691" i="4" s="1"/>
  <c r="AV694" i="4"/>
  <c r="AZ694" i="4" s="1"/>
  <c r="AV696" i="4"/>
  <c r="AZ696" i="4" s="1"/>
  <c r="AV699" i="4"/>
  <c r="AZ699" i="4" s="1"/>
  <c r="AV704" i="4"/>
  <c r="AZ704" i="4" s="1"/>
  <c r="AV705" i="4"/>
  <c r="AZ705" i="4" s="1"/>
  <c r="AV713" i="4"/>
  <c r="AZ713" i="4" s="1"/>
  <c r="AV715" i="4"/>
  <c r="AZ715" i="4" s="1"/>
  <c r="AV719" i="4"/>
  <c r="AZ719" i="4" s="1"/>
  <c r="AV730" i="4"/>
  <c r="AZ730" i="4" s="1"/>
  <c r="AV731" i="4"/>
  <c r="AZ731" i="4" s="1"/>
  <c r="AV732" i="4"/>
  <c r="AZ732" i="4" s="1"/>
  <c r="AV738" i="4"/>
  <c r="AZ738" i="4" s="1"/>
  <c r="AV741" i="4"/>
  <c r="AZ741" i="4" s="1"/>
  <c r="AV744" i="4"/>
  <c r="AZ744" i="4" s="1"/>
  <c r="AV745" i="4"/>
  <c r="AZ745" i="4" s="1"/>
  <c r="AV747" i="4"/>
  <c r="AZ747" i="4" s="1"/>
  <c r="AV749" i="4"/>
  <c r="AZ749" i="4" s="1"/>
  <c r="AV761" i="4"/>
  <c r="AZ761" i="4" s="1"/>
  <c r="AV763" i="4"/>
  <c r="AZ763" i="4" s="1"/>
  <c r="AV767" i="4"/>
  <c r="AZ767" i="4" s="1"/>
  <c r="AV770" i="4"/>
  <c r="AZ770" i="4" s="1"/>
  <c r="AV773" i="4"/>
  <c r="AZ773" i="4" s="1"/>
  <c r="AV774" i="4"/>
  <c r="AZ774" i="4" s="1"/>
  <c r="AV778" i="4"/>
  <c r="AZ778" i="4" s="1"/>
  <c r="AV779" i="4"/>
  <c r="AZ779" i="4" s="1"/>
  <c r="AV780" i="4"/>
  <c r="AZ780" i="4" s="1"/>
  <c r="AV782" i="4"/>
  <c r="AZ782" i="4" s="1"/>
  <c r="AV783" i="4"/>
  <c r="AZ783" i="4" s="1"/>
  <c r="AV787" i="4"/>
  <c r="AZ787" i="4" s="1"/>
  <c r="AV789" i="4"/>
  <c r="AZ789" i="4" s="1"/>
  <c r="AV801" i="4"/>
  <c r="AZ801" i="4" s="1"/>
  <c r="AV803" i="4"/>
  <c r="AZ803" i="4" s="1"/>
  <c r="AV804" i="4"/>
  <c r="AZ804" i="4" s="1"/>
  <c r="AV806" i="4"/>
  <c r="AZ806" i="4" s="1"/>
  <c r="AV807" i="4"/>
  <c r="AZ807" i="4" s="1"/>
  <c r="AV812" i="4"/>
  <c r="AZ812" i="4" s="1"/>
  <c r="AV813" i="4"/>
  <c r="AZ813" i="4" s="1"/>
  <c r="AV814" i="4"/>
  <c r="AZ814" i="4" s="1"/>
  <c r="AV817" i="4"/>
  <c r="AZ817" i="4" s="1"/>
  <c r="AV821" i="4"/>
  <c r="AZ821" i="4" s="1"/>
  <c r="AV822" i="4"/>
  <c r="AZ822" i="4" s="1"/>
  <c r="AV825" i="4"/>
  <c r="AZ825" i="4" s="1"/>
  <c r="AV826" i="4"/>
  <c r="AZ826" i="4" s="1"/>
  <c r="AV827" i="4"/>
  <c r="AZ827" i="4" s="1"/>
  <c r="AV828" i="4"/>
  <c r="AZ828" i="4" s="1"/>
  <c r="AV831" i="4"/>
  <c r="AZ831" i="4" s="1"/>
  <c r="AV833" i="4"/>
  <c r="AZ833" i="4" s="1"/>
  <c r="AV842" i="4"/>
  <c r="AZ842" i="4" s="1"/>
  <c r="AV844" i="4"/>
  <c r="AZ844" i="4" s="1"/>
  <c r="AV845" i="4"/>
  <c r="AZ845" i="4" s="1"/>
  <c r="AV846" i="4"/>
  <c r="AZ846" i="4" s="1"/>
  <c r="AV856" i="4"/>
  <c r="AZ856" i="4" s="1"/>
  <c r="AV857" i="4"/>
  <c r="AZ857" i="4" s="1"/>
  <c r="AV861" i="4"/>
  <c r="AZ861" i="4" s="1"/>
  <c r="AV863" i="4"/>
  <c r="AZ863" i="4" s="1"/>
  <c r="AV864" i="4"/>
  <c r="AZ864" i="4" s="1"/>
  <c r="AV865" i="4"/>
  <c r="AZ865" i="4" s="1"/>
  <c r="AV882" i="4"/>
  <c r="AV883" i="4"/>
  <c r="AZ883" i="4" s="1"/>
  <c r="AV885" i="4"/>
  <c r="AZ885" i="4" s="1"/>
  <c r="AV886" i="4"/>
  <c r="AZ886" i="4" s="1"/>
  <c r="AV895" i="4"/>
  <c r="AZ895" i="4" s="1"/>
  <c r="AV902" i="4"/>
  <c r="AV906" i="4"/>
  <c r="AZ906" i="4" s="1"/>
  <c r="AV909" i="4"/>
  <c r="AZ909" i="4" s="1"/>
  <c r="AV913" i="4"/>
  <c r="AZ913" i="4" s="1"/>
  <c r="AV916" i="4"/>
  <c r="AZ916" i="4" s="1"/>
  <c r="AV917" i="4"/>
  <c r="AZ917" i="4" s="1"/>
  <c r="AV918" i="4"/>
  <c r="AZ918" i="4" s="1"/>
  <c r="AV919" i="4"/>
  <c r="AZ919" i="4" s="1"/>
  <c r="AV920" i="4"/>
  <c r="AZ920" i="4" s="1"/>
  <c r="AV921" i="4"/>
  <c r="AZ921" i="4" s="1"/>
  <c r="AV922" i="4"/>
  <c r="AZ922" i="4" s="1"/>
  <c r="AV930" i="4"/>
  <c r="AV931" i="4"/>
  <c r="AZ931" i="4" s="1"/>
  <c r="AV932" i="4"/>
  <c r="AZ932" i="4" s="1"/>
  <c r="AV935" i="4"/>
  <c r="AZ935" i="4" s="1"/>
  <c r="AV936" i="4"/>
  <c r="AZ936" i="4" s="1"/>
  <c r="AV937" i="4"/>
  <c r="AZ937" i="4" s="1"/>
  <c r="AV939" i="4"/>
  <c r="AZ939" i="4" s="1"/>
  <c r="AV940" i="4"/>
  <c r="AZ940" i="4" s="1"/>
  <c r="AV942" i="4"/>
  <c r="AV943" i="4"/>
  <c r="AZ943" i="4" s="1"/>
  <c r="AV945" i="4"/>
  <c r="AZ945" i="4" s="1"/>
  <c r="AV947" i="4"/>
  <c r="AZ947" i="4" s="1"/>
  <c r="AV952" i="4"/>
  <c r="AZ952" i="4" s="1"/>
  <c r="AV954" i="4"/>
  <c r="AV957" i="4"/>
  <c r="AZ957" i="4" s="1"/>
  <c r="AV958" i="4"/>
  <c r="AZ958" i="4" s="1"/>
  <c r="AV959" i="4"/>
  <c r="AZ959" i="4" s="1"/>
  <c r="AV960" i="4"/>
  <c r="AZ960" i="4" s="1"/>
  <c r="AV961" i="4"/>
  <c r="AZ961" i="4" s="1"/>
  <c r="AV962" i="4"/>
  <c r="AZ962" i="4" s="1"/>
  <c r="AV963" i="4"/>
  <c r="AZ963" i="4" s="1"/>
  <c r="AV964" i="4"/>
  <c r="AZ964" i="4" s="1"/>
  <c r="AV965" i="4"/>
  <c r="AZ965" i="4" s="1"/>
  <c r="AV966" i="4"/>
  <c r="AZ966" i="4" s="1"/>
  <c r="AV967" i="4"/>
  <c r="AZ967" i="4" s="1"/>
  <c r="AV968" i="4"/>
  <c r="AZ968" i="4" s="1"/>
  <c r="AV969" i="4"/>
  <c r="AZ969" i="4" s="1"/>
  <c r="AV970" i="4"/>
  <c r="AZ970" i="4" s="1"/>
  <c r="AV971" i="4"/>
  <c r="AZ971" i="4" s="1"/>
  <c r="AV972" i="4"/>
  <c r="AZ972" i="4" s="1"/>
  <c r="AV973" i="4"/>
  <c r="AZ973" i="4" s="1"/>
  <c r="AV974" i="4"/>
  <c r="AZ974" i="4" s="1"/>
  <c r="AV978" i="4"/>
  <c r="AV980" i="4"/>
  <c r="AZ980" i="4" s="1"/>
  <c r="AV981" i="4"/>
  <c r="AZ981" i="4" s="1"/>
  <c r="AV983" i="4"/>
  <c r="AZ983" i="4" s="1"/>
  <c r="AV984" i="4"/>
  <c r="AZ984" i="4" s="1"/>
  <c r="AV985" i="4"/>
  <c r="AZ985" i="4" s="1"/>
  <c r="AV989" i="4"/>
  <c r="AZ989" i="4" s="1"/>
  <c r="AV993" i="4"/>
  <c r="AZ993" i="4" s="1"/>
  <c r="AV994" i="4"/>
  <c r="AV995" i="4"/>
  <c r="AZ995" i="4" s="1"/>
  <c r="AV996" i="4"/>
  <c r="AZ996" i="4" s="1"/>
  <c r="AV997" i="4"/>
  <c r="AZ997" i="4" s="1"/>
  <c r="AV998" i="4"/>
  <c r="AV999" i="4"/>
  <c r="AZ999" i="4" s="1"/>
  <c r="AV1000" i="4"/>
  <c r="AZ1000" i="4" s="1"/>
  <c r="AV1002" i="4"/>
  <c r="AZ1002" i="4" s="1"/>
  <c r="AV1008" i="4"/>
  <c r="AZ1008" i="4" s="1"/>
  <c r="AV1009" i="4"/>
  <c r="AZ1009" i="4" s="1"/>
  <c r="AV1010" i="4"/>
  <c r="AZ1010" i="4" s="1"/>
  <c r="AV1011" i="4"/>
  <c r="AZ1011" i="4" s="1"/>
  <c r="AV1018" i="4"/>
  <c r="AV1024" i="4"/>
  <c r="AZ1024" i="4" s="1"/>
  <c r="AV1026" i="4"/>
  <c r="AZ1026" i="4" s="1"/>
  <c r="AV1027" i="4"/>
  <c r="AZ1027" i="4" s="1"/>
  <c r="AV1037" i="4"/>
  <c r="AZ1037" i="4" s="1"/>
  <c r="AV1039" i="4"/>
  <c r="AZ1039" i="4" s="1"/>
  <c r="AV1042" i="4"/>
  <c r="AZ1042" i="4" s="1"/>
  <c r="AV1044" i="4"/>
  <c r="AZ1044" i="4" s="1"/>
  <c r="AV1045" i="4"/>
  <c r="AZ1045" i="4" s="1"/>
  <c r="AV1046" i="4"/>
  <c r="AV1047" i="4"/>
  <c r="AZ1047" i="4" s="1"/>
  <c r="AV1048" i="4"/>
  <c r="AZ1048" i="4" s="1"/>
  <c r="AV1049" i="4"/>
  <c r="AZ1049" i="4" s="1"/>
  <c r="AV1050" i="4"/>
  <c r="AV1051" i="4"/>
  <c r="AZ1051" i="4" s="1"/>
  <c r="AV1052" i="4"/>
  <c r="AZ1052" i="4" s="1"/>
  <c r="AV1053" i="4"/>
  <c r="AZ1053" i="4" s="1"/>
  <c r="AV1076" i="4"/>
  <c r="AZ1076" i="4" s="1"/>
  <c r="AV1078" i="4"/>
  <c r="AV1079" i="4"/>
  <c r="AZ1079" i="4" s="1"/>
  <c r="AV1080" i="4"/>
  <c r="AZ1080" i="4" s="1"/>
  <c r="AV1081" i="4"/>
  <c r="AV1084" i="4"/>
  <c r="AZ1084" i="4" s="1"/>
  <c r="AV1085" i="4"/>
  <c r="AZ1085" i="4" s="1"/>
  <c r="AV1088" i="4"/>
  <c r="AZ1088" i="4" s="1"/>
  <c r="AV1093" i="4"/>
  <c r="AV1097" i="4"/>
  <c r="AZ1097" i="4" s="1"/>
  <c r="AV1100" i="4"/>
  <c r="AZ1100" i="4" s="1"/>
  <c r="AV1101" i="4"/>
  <c r="AZ1101" i="4" s="1"/>
  <c r="AV1103" i="4"/>
  <c r="AZ1103" i="4" s="1"/>
  <c r="AV1104" i="4"/>
  <c r="AZ1104" i="4" s="1"/>
  <c r="AV1109" i="4"/>
  <c r="AZ1109" i="4" s="1"/>
  <c r="AV1110" i="4"/>
  <c r="AV1114" i="4"/>
  <c r="AV1116" i="4"/>
  <c r="AZ1116" i="4" s="1"/>
  <c r="AV1122" i="4"/>
  <c r="AZ1122" i="4" s="1"/>
  <c r="AV1126" i="4"/>
  <c r="AV1127" i="4"/>
  <c r="AZ1127" i="4" s="1"/>
  <c r="AV1129" i="4"/>
  <c r="AZ1129" i="4" s="1"/>
  <c r="AV1130" i="4"/>
  <c r="AZ1130" i="4" s="1"/>
  <c r="AV1133" i="4"/>
  <c r="AZ1133" i="4" s="1"/>
  <c r="AV1139" i="4"/>
  <c r="AZ1139" i="4" s="1"/>
  <c r="AV1140" i="4"/>
  <c r="AZ1140" i="4" s="1"/>
  <c r="AV1141" i="4"/>
  <c r="AZ1141" i="4" s="1"/>
  <c r="AV1149" i="4"/>
  <c r="AV1152" i="4"/>
  <c r="AZ1152" i="4" s="1"/>
  <c r="AV1154" i="4"/>
  <c r="AV1155" i="4"/>
  <c r="AV1156" i="4"/>
  <c r="AV1159" i="4"/>
  <c r="AZ1159" i="4" s="1"/>
  <c r="AV1163" i="4"/>
  <c r="AZ1163" i="4" s="1"/>
  <c r="AV1164" i="4"/>
  <c r="AV1168" i="4"/>
  <c r="AV1170" i="4"/>
  <c r="AV1173" i="4"/>
  <c r="AZ1173" i="4" s="1"/>
  <c r="AV1174" i="4"/>
  <c r="AZ1174" i="4" s="1"/>
  <c r="AV1175" i="4"/>
  <c r="AZ1175" i="4" s="1"/>
  <c r="AV1180" i="4"/>
  <c r="AZ1180" i="4" s="1"/>
  <c r="AV1181" i="4"/>
  <c r="AZ1181" i="4" s="1"/>
  <c r="AV1189" i="4"/>
  <c r="AV1191" i="4"/>
  <c r="AZ1191" i="4" s="1"/>
  <c r="AV1194" i="4"/>
  <c r="AV1198" i="4"/>
  <c r="AV1204" i="4"/>
  <c r="AV1205" i="4"/>
  <c r="AV1217" i="4"/>
  <c r="AV1218" i="4"/>
  <c r="AV1220" i="4"/>
  <c r="AV1221" i="4"/>
  <c r="AV1223" i="4"/>
  <c r="AZ1223" i="4" s="1"/>
  <c r="AV1226" i="4"/>
  <c r="AV1227" i="4"/>
  <c r="AV1228" i="4"/>
  <c r="AV52" i="4"/>
  <c r="AZ52" i="4" s="1"/>
  <c r="AV84" i="4"/>
  <c r="AZ84" i="4" s="1"/>
  <c r="AV99" i="4"/>
  <c r="AZ99" i="4" s="1"/>
  <c r="AV35" i="4"/>
  <c r="AZ35" i="4" s="1"/>
  <c r="AV75" i="4"/>
  <c r="AZ75" i="4" s="1"/>
  <c r="AV150" i="4"/>
  <c r="AZ150" i="4" s="1"/>
  <c r="AV121" i="4"/>
  <c r="AZ121" i="4" s="1"/>
  <c r="AV870" i="4"/>
  <c r="AZ870" i="4" s="1"/>
  <c r="AV48" i="4"/>
  <c r="AZ48" i="4" s="1"/>
  <c r="AV175" i="4"/>
  <c r="AZ175" i="4" s="1"/>
  <c r="AV1187" i="4"/>
  <c r="AV452" i="4"/>
  <c r="AZ452" i="4" s="1"/>
  <c r="AV514" i="4"/>
  <c r="AZ514" i="4" s="1"/>
  <c r="AV628" i="4"/>
  <c r="AZ628" i="4" s="1"/>
  <c r="AV524" i="4"/>
  <c r="AZ524" i="4" s="1"/>
  <c r="AV482" i="4"/>
  <c r="AZ482" i="4" s="1"/>
  <c r="AV535" i="4"/>
  <c r="AZ535" i="4" s="1"/>
  <c r="AV1033" i="4"/>
  <c r="AZ1033" i="4" s="1"/>
  <c r="AV1138" i="4"/>
  <c r="AZ1138" i="4" s="1"/>
  <c r="AV598" i="4"/>
  <c r="AZ598" i="4" s="1"/>
  <c r="AV1214" i="4"/>
  <c r="AV746" i="4"/>
  <c r="AZ746" i="4" s="1"/>
  <c r="AV872" i="4"/>
  <c r="AZ872" i="4" s="1"/>
  <c r="AV1062" i="4"/>
  <c r="AV712" i="4"/>
  <c r="AZ712" i="4" s="1"/>
  <c r="AV1022" i="4"/>
  <c r="AZ1022" i="4" s="1"/>
  <c r="AV1013" i="4"/>
  <c r="AZ1013" i="4" s="1"/>
  <c r="AV515" i="4"/>
  <c r="AZ515" i="4" s="1"/>
  <c r="AV923" i="4"/>
  <c r="AZ923" i="4" s="1"/>
  <c r="AV1177" i="4"/>
  <c r="AV914" i="4"/>
  <c r="AZ914" i="4" s="1"/>
  <c r="AV240" i="4"/>
  <c r="AZ240" i="4" s="1"/>
  <c r="AV728" i="4"/>
  <c r="AZ728" i="4" s="1"/>
  <c r="AV122" i="4"/>
  <c r="AZ122" i="4" s="1"/>
  <c r="AV71" i="4"/>
  <c r="AZ71" i="4" s="1"/>
  <c r="AV17" i="4"/>
  <c r="AZ17" i="4" s="1"/>
  <c r="AV823" i="4"/>
  <c r="AZ823" i="4" s="1"/>
  <c r="AV819" i="4"/>
  <c r="AZ819" i="4" s="1"/>
  <c r="AV208" i="4"/>
  <c r="AZ208" i="4" s="1"/>
  <c r="AV2" i="4"/>
  <c r="AV559" i="4"/>
  <c r="AZ559" i="4" s="1"/>
  <c r="AV748" i="4"/>
  <c r="AZ748" i="4" s="1"/>
  <c r="AV1211" i="4"/>
  <c r="AV24" i="4"/>
  <c r="AZ24" i="4" s="1"/>
  <c r="AV1150" i="4"/>
  <c r="AV60" i="4"/>
  <c r="AZ60" i="4" s="1"/>
  <c r="AV68" i="4"/>
  <c r="AZ68" i="4" s="1"/>
  <c r="AV205" i="4"/>
  <c r="AZ205" i="4" s="1"/>
  <c r="AV389" i="4"/>
  <c r="AZ389" i="4" s="1"/>
  <c r="AV548" i="4"/>
  <c r="AZ548" i="4" s="1"/>
  <c r="AV633" i="4"/>
  <c r="AZ633" i="4" s="1"/>
  <c r="AV595" i="4"/>
  <c r="AZ595" i="4" s="1"/>
  <c r="AV676" i="4"/>
  <c r="AZ676" i="4" s="1"/>
  <c r="AV760" i="4"/>
  <c r="AZ760" i="4" s="1"/>
  <c r="AV383" i="4"/>
  <c r="AZ383" i="4" s="1"/>
  <c r="AV955" i="4"/>
  <c r="AZ955" i="4" s="1"/>
  <c r="AV39" i="4"/>
  <c r="AZ39" i="4" s="1"/>
  <c r="AV149" i="4"/>
  <c r="AZ149" i="4" s="1"/>
  <c r="AV29" i="4"/>
  <c r="AZ29" i="4" s="1"/>
  <c r="AV154" i="4"/>
  <c r="AZ154" i="4" s="1"/>
  <c r="AV113" i="4"/>
  <c r="AZ113" i="4" s="1"/>
  <c r="AV250" i="4"/>
  <c r="AZ250" i="4" s="1"/>
  <c r="AV256" i="4"/>
  <c r="AZ256" i="4" s="1"/>
  <c r="AV265" i="4"/>
  <c r="AZ265" i="4" s="1"/>
  <c r="AV219" i="4"/>
  <c r="AZ219" i="4" s="1"/>
  <c r="AV391" i="4"/>
  <c r="AZ391" i="4" s="1"/>
  <c r="AV461" i="4"/>
  <c r="AZ461" i="4" s="1"/>
  <c r="AV473" i="4"/>
  <c r="AZ473" i="4" s="1"/>
  <c r="AV493" i="4"/>
  <c r="AZ493" i="4" s="1"/>
  <c r="AV1118" i="4"/>
  <c r="AV695" i="4"/>
  <c r="AZ695" i="4" s="1"/>
  <c r="AV578" i="4"/>
  <c r="AZ578" i="4" s="1"/>
  <c r="AV716" i="4"/>
  <c r="AZ716" i="4" s="1"/>
  <c r="AV491" i="4"/>
  <c r="AZ491" i="4" s="1"/>
  <c r="AV982" i="4"/>
  <c r="AZ982" i="4" s="1"/>
  <c r="AV742" i="4"/>
  <c r="AZ742" i="4" s="1"/>
  <c r="AV717" i="4"/>
  <c r="AZ717" i="4" s="1"/>
  <c r="AV681" i="4"/>
  <c r="AZ681" i="4" s="1"/>
  <c r="AV953" i="4"/>
  <c r="AZ953" i="4" s="1"/>
  <c r="AV245" i="4"/>
  <c r="AZ245" i="4" s="1"/>
  <c r="AV379" i="4"/>
  <c r="AZ379" i="4" s="1"/>
  <c r="AV477" i="4"/>
  <c r="AZ477" i="4" s="1"/>
  <c r="AV927" i="4"/>
  <c r="AZ927" i="4" s="1"/>
  <c r="AV929" i="4"/>
  <c r="AZ929" i="4" s="1"/>
  <c r="AV859" i="4"/>
  <c r="AZ859" i="4" s="1"/>
  <c r="AV564" i="4"/>
  <c r="AZ564" i="4" s="1"/>
  <c r="AV868" i="4"/>
  <c r="AZ868" i="4" s="1"/>
  <c r="AV618" i="4"/>
  <c r="AZ618" i="4" s="1"/>
  <c r="AV74" i="4"/>
  <c r="AZ74" i="4" s="1"/>
  <c r="AV147" i="4"/>
  <c r="AZ147" i="4" s="1"/>
  <c r="AV317" i="4"/>
  <c r="AZ317" i="4" s="1"/>
  <c r="AV251" i="4"/>
  <c r="AZ251" i="4" s="1"/>
  <c r="AV255" i="4"/>
  <c r="AZ255" i="4" s="1"/>
  <c r="AV549" i="4"/>
  <c r="AZ549" i="4" s="1"/>
  <c r="AV266" i="4"/>
  <c r="AZ266" i="4" s="1"/>
  <c r="AV642" i="4"/>
  <c r="AZ642" i="4" s="1"/>
  <c r="AV220" i="4"/>
  <c r="AZ220" i="4" s="1"/>
  <c r="AV758" i="4"/>
  <c r="AZ758" i="4" s="1"/>
  <c r="AV808" i="4"/>
  <c r="AZ808" i="4" s="1"/>
  <c r="AV781" i="4"/>
  <c r="AZ781" i="4" s="1"/>
  <c r="AV792" i="4"/>
  <c r="AZ792" i="4" s="1"/>
  <c r="AV1184" i="4"/>
  <c r="AZ1184" i="4" s="1"/>
  <c r="AV1213" i="4"/>
  <c r="AV126" i="4"/>
  <c r="AZ126" i="4" s="1"/>
  <c r="AV146" i="4"/>
  <c r="AZ146" i="4" s="1"/>
  <c r="AV140" i="4"/>
  <c r="AZ140" i="4" s="1"/>
  <c r="AV714" i="4"/>
  <c r="AZ714" i="4" s="1"/>
  <c r="AV15" i="4"/>
  <c r="AZ15" i="4" s="1"/>
  <c r="AV404" i="4"/>
  <c r="AZ404" i="4" s="1"/>
  <c r="AV455" i="4"/>
  <c r="AZ455" i="4" s="1"/>
  <c r="AV604" i="4"/>
  <c r="AZ604" i="4" s="1"/>
  <c r="AV448" i="4"/>
  <c r="AZ448" i="4" s="1"/>
  <c r="AV1057" i="4"/>
  <c r="AZ1057" i="4" s="1"/>
  <c r="AV47" i="4"/>
  <c r="AZ47" i="4" s="1"/>
  <c r="AV616" i="4"/>
  <c r="AZ616" i="4" s="1"/>
  <c r="AV19" i="4"/>
  <c r="AZ19" i="4" s="1"/>
  <c r="AV293" i="4"/>
  <c r="AZ293" i="4" s="1"/>
  <c r="AV170" i="4"/>
  <c r="AZ170" i="4" s="1"/>
  <c r="AV489" i="4"/>
  <c r="AZ489" i="4" s="1"/>
  <c r="AV32" i="4"/>
  <c r="AZ32" i="4" s="1"/>
  <c r="AV462" i="4"/>
  <c r="AZ462" i="4" s="1"/>
  <c r="AV456" i="4"/>
  <c r="AZ456" i="4" s="1"/>
  <c r="AV444" i="4"/>
  <c r="AZ444" i="4" s="1"/>
  <c r="AV873" i="4"/>
  <c r="AZ873" i="4" s="1"/>
  <c r="AV893" i="4"/>
  <c r="AZ893" i="4" s="1"/>
  <c r="AV724" i="4"/>
  <c r="AZ724" i="4" s="1"/>
  <c r="AV1063" i="4"/>
  <c r="AZ1063" i="4" s="1"/>
  <c r="AV841" i="4"/>
  <c r="AZ841" i="4" s="1"/>
  <c r="AV752" i="4"/>
  <c r="AZ752" i="4" s="1"/>
  <c r="AV1193" i="4"/>
  <c r="AZ1193" i="4" s="1"/>
  <c r="AV97" i="4"/>
  <c r="AZ97" i="4" s="1"/>
  <c r="AV85" i="4"/>
  <c r="AZ85" i="4" s="1"/>
  <c r="AV66" i="4"/>
  <c r="AZ66" i="4" s="1"/>
  <c r="AV109" i="4"/>
  <c r="AZ109" i="4" s="1"/>
  <c r="AV119" i="4"/>
  <c r="AZ119" i="4" s="1"/>
  <c r="AV50" i="4"/>
  <c r="AZ50" i="4" s="1"/>
  <c r="AV157" i="4"/>
  <c r="AZ157" i="4" s="1"/>
  <c r="AV40" i="4"/>
  <c r="AZ40" i="4" s="1"/>
  <c r="AV89" i="4"/>
  <c r="AZ89" i="4" s="1"/>
  <c r="AV38" i="4"/>
  <c r="AZ38" i="4" s="1"/>
  <c r="AV198" i="4"/>
  <c r="AZ198" i="4" s="1"/>
  <c r="AV64" i="4"/>
  <c r="AZ64" i="4" s="1"/>
  <c r="AV93" i="4"/>
  <c r="AZ93" i="4" s="1"/>
  <c r="AV196" i="4"/>
  <c r="AZ196" i="4" s="1"/>
  <c r="AV201" i="4"/>
  <c r="AZ201" i="4" s="1"/>
  <c r="AV211" i="4"/>
  <c r="AZ211" i="4" s="1"/>
  <c r="AV72" i="4"/>
  <c r="AZ72" i="4" s="1"/>
  <c r="AV168" i="4"/>
  <c r="AZ168" i="4" s="1"/>
  <c r="AV141" i="4"/>
  <c r="AZ141" i="4" s="1"/>
  <c r="AV237" i="4"/>
  <c r="AZ237" i="4" s="1"/>
  <c r="AV252" i="4"/>
  <c r="AZ252" i="4" s="1"/>
  <c r="AV158" i="4"/>
  <c r="AZ158" i="4" s="1"/>
  <c r="AV193" i="4"/>
  <c r="AZ193" i="4" s="1"/>
  <c r="AV199" i="4"/>
  <c r="AZ199" i="4" s="1"/>
  <c r="AV212" i="4"/>
  <c r="AZ212" i="4" s="1"/>
  <c r="AV331" i="4"/>
  <c r="AZ331" i="4" s="1"/>
  <c r="AV319" i="4"/>
  <c r="AZ319" i="4" s="1"/>
  <c r="AV181" i="4"/>
  <c r="AZ181" i="4" s="1"/>
  <c r="AV169" i="4"/>
  <c r="AZ169" i="4" s="1"/>
  <c r="AV370" i="4"/>
  <c r="AZ370" i="4" s="1"/>
  <c r="AV382" i="4"/>
  <c r="AZ382" i="4" s="1"/>
  <c r="AV395" i="4"/>
  <c r="AZ395" i="4" s="1"/>
  <c r="AV411" i="4"/>
  <c r="AZ411" i="4" s="1"/>
  <c r="AV418" i="4"/>
  <c r="AZ418" i="4" s="1"/>
  <c r="AV253" i="4"/>
  <c r="AZ253" i="4" s="1"/>
  <c r="AV436" i="4"/>
  <c r="AZ436" i="4" s="1"/>
  <c r="AV445" i="4"/>
  <c r="AZ445" i="4" s="1"/>
  <c r="AV451" i="4"/>
  <c r="AZ451" i="4" s="1"/>
  <c r="AV464" i="4"/>
  <c r="AZ464" i="4" s="1"/>
  <c r="AV465" i="4"/>
  <c r="AZ465" i="4" s="1"/>
  <c r="AV474" i="4"/>
  <c r="AZ474" i="4" s="1"/>
  <c r="AV492" i="4"/>
  <c r="AZ492" i="4" s="1"/>
  <c r="AV483" i="4"/>
  <c r="AZ483" i="4" s="1"/>
  <c r="AV160" i="4"/>
  <c r="AZ160" i="4" s="1"/>
  <c r="AV106" i="4"/>
  <c r="AZ106" i="4" s="1"/>
  <c r="AV393" i="4"/>
  <c r="AZ393" i="4" s="1"/>
  <c r="AV305" i="4"/>
  <c r="AZ305" i="4" s="1"/>
  <c r="AV546" i="4"/>
  <c r="AZ546" i="4" s="1"/>
  <c r="AV551" i="4"/>
  <c r="AZ551" i="4" s="1"/>
  <c r="AV530" i="4"/>
  <c r="AZ530" i="4" s="1"/>
  <c r="AV585" i="4"/>
  <c r="AZ585" i="4" s="1"/>
  <c r="AV587" i="4"/>
  <c r="AZ587" i="4" s="1"/>
  <c r="AV134" i="4"/>
  <c r="AZ134" i="4" s="1"/>
  <c r="AV593" i="4"/>
  <c r="AZ593" i="4" s="1"/>
  <c r="AV449" i="4"/>
  <c r="AZ449" i="4" s="1"/>
  <c r="AV615" i="4"/>
  <c r="AZ615" i="4" s="1"/>
  <c r="AV622" i="4"/>
  <c r="AZ622" i="4" s="1"/>
  <c r="AV463" i="4"/>
  <c r="AZ463" i="4" s="1"/>
  <c r="AV588" i="4"/>
  <c r="AZ588" i="4" s="1"/>
  <c r="AV441" i="4"/>
  <c r="AZ441" i="4" s="1"/>
  <c r="AV621" i="4"/>
  <c r="AZ621" i="4" s="1"/>
  <c r="AV626" i="4"/>
  <c r="AZ626" i="4" s="1"/>
  <c r="AV496" i="4"/>
  <c r="AZ496" i="4" s="1"/>
  <c r="AV537" i="4"/>
  <c r="AZ537" i="4" s="1"/>
  <c r="AV647" i="4"/>
  <c r="AZ647" i="4" s="1"/>
  <c r="AV421" i="4"/>
  <c r="AZ421" i="4" s="1"/>
  <c r="AV538" i="4"/>
  <c r="AZ538" i="4" s="1"/>
  <c r="AV674" i="4"/>
  <c r="AZ674" i="4" s="1"/>
  <c r="AV644" i="4"/>
  <c r="AZ644" i="4" s="1"/>
  <c r="AV631" i="4"/>
  <c r="AZ631" i="4" s="1"/>
  <c r="AV531" i="4"/>
  <c r="AZ531" i="4" s="1"/>
  <c r="AV679" i="4"/>
  <c r="AZ679" i="4" s="1"/>
  <c r="AV682" i="4"/>
  <c r="AZ682" i="4" s="1"/>
  <c r="AV683" i="4"/>
  <c r="AZ683" i="4" s="1"/>
  <c r="AV765" i="4"/>
  <c r="AZ765" i="4" s="1"/>
  <c r="AV754" i="4"/>
  <c r="AZ754" i="4" s="1"/>
  <c r="AV762" i="4"/>
  <c r="AZ762" i="4" s="1"/>
  <c r="AV26" i="4"/>
  <c r="AZ26" i="4" s="1"/>
  <c r="AV785" i="4"/>
  <c r="AZ785" i="4" s="1"/>
  <c r="AV796" i="4"/>
  <c r="AZ796" i="4" s="1"/>
  <c r="AV764" i="4"/>
  <c r="AZ764" i="4" s="1"/>
  <c r="AV759" i="4"/>
  <c r="AZ759" i="4" s="1"/>
  <c r="AV671" i="4"/>
  <c r="AZ671" i="4" s="1"/>
  <c r="AV837" i="4"/>
  <c r="AZ837" i="4" s="1"/>
  <c r="AV830" i="4"/>
  <c r="AZ830" i="4" s="1"/>
  <c r="AV838" i="4"/>
  <c r="AZ838" i="4" s="1"/>
  <c r="AV834" i="4"/>
  <c r="AZ834" i="4" s="1"/>
  <c r="AV847" i="4"/>
  <c r="AZ847" i="4" s="1"/>
  <c r="AV743" i="4"/>
  <c r="AZ743" i="4" s="1"/>
  <c r="AV848" i="4"/>
  <c r="AZ848" i="4" s="1"/>
  <c r="AV603" i="4"/>
  <c r="AZ603" i="4" s="1"/>
  <c r="AV788" i="4"/>
  <c r="AZ788" i="4" s="1"/>
  <c r="AV941" i="4"/>
  <c r="AZ941" i="4" s="1"/>
  <c r="AV992" i="4"/>
  <c r="AZ992" i="4" s="1"/>
  <c r="AV1005" i="4"/>
  <c r="AZ1005" i="4" s="1"/>
  <c r="AV805" i="4"/>
  <c r="AZ805" i="4" s="1"/>
  <c r="AV911" i="4"/>
  <c r="AZ911" i="4" s="1"/>
  <c r="AV1007" i="4"/>
  <c r="AZ1007" i="4" s="1"/>
  <c r="AV1040" i="4"/>
  <c r="AZ1040" i="4" s="1"/>
  <c r="AV1071" i="4"/>
  <c r="AZ1071" i="4" s="1"/>
  <c r="AV924" i="4"/>
  <c r="AZ924" i="4" s="1"/>
  <c r="AV1066" i="4"/>
  <c r="AV1036" i="4"/>
  <c r="AZ1036" i="4" s="1"/>
  <c r="AV1075" i="4"/>
  <c r="AZ1075" i="4" s="1"/>
  <c r="AV1072" i="4"/>
  <c r="AZ1072" i="4" s="1"/>
  <c r="AV912" i="4"/>
  <c r="AZ912" i="4" s="1"/>
  <c r="AV1023" i="4"/>
  <c r="AZ1023" i="4" s="1"/>
  <c r="AV1108" i="4"/>
  <c r="AZ1108" i="4" s="1"/>
  <c r="AV862" i="4"/>
  <c r="AZ862" i="4" s="1"/>
  <c r="AV1004" i="4"/>
  <c r="AZ1004" i="4" s="1"/>
  <c r="AV949" i="4"/>
  <c r="AZ949" i="4" s="1"/>
  <c r="AV1124" i="4"/>
  <c r="AZ1124" i="4" s="1"/>
  <c r="AV1113" i="4"/>
  <c r="AZ1113" i="4" s="1"/>
  <c r="AV1135" i="4"/>
  <c r="AZ1135" i="4" s="1"/>
  <c r="AV348" i="4"/>
  <c r="AZ348" i="4" s="1"/>
  <c r="AV1151" i="4"/>
  <c r="AZ1151" i="4" s="1"/>
  <c r="AV1098" i="4"/>
  <c r="AZ1098" i="4" s="1"/>
  <c r="AV1182" i="4"/>
  <c r="AV1183" i="4"/>
  <c r="AZ1183" i="4" s="1"/>
  <c r="AV1160" i="4"/>
  <c r="AZ1160" i="4" s="1"/>
  <c r="AV1162" i="4"/>
  <c r="AZ1162" i="4" s="1"/>
  <c r="AV1131" i="4"/>
  <c r="AZ1131" i="4" s="1"/>
  <c r="AV1192" i="4"/>
  <c r="AZ1192" i="4" s="1"/>
  <c r="AV1207" i="4"/>
  <c r="AZ1207" i="4" s="1"/>
  <c r="AV1125" i="4"/>
  <c r="AZ1125" i="4" s="1"/>
  <c r="AV1111" i="4"/>
  <c r="AZ1111" i="4" s="1"/>
  <c r="AV1148" i="4"/>
  <c r="AZ1148" i="4" s="1"/>
  <c r="AV1206" i="4"/>
  <c r="AV1199" i="4"/>
  <c r="AZ1199" i="4" s="1"/>
  <c r="AV76" i="4"/>
  <c r="AZ76" i="4" s="1"/>
  <c r="AV80" i="4"/>
  <c r="AZ80" i="4" s="1"/>
  <c r="AV269" i="4"/>
  <c r="AZ269" i="4" s="1"/>
  <c r="AV188" i="4"/>
  <c r="AZ188" i="4" s="1"/>
  <c r="AV302" i="4"/>
  <c r="AZ302" i="4" s="1"/>
  <c r="AV11" i="4"/>
  <c r="AZ11" i="4" s="1"/>
  <c r="AV369" i="4"/>
  <c r="AZ369" i="4" s="1"/>
  <c r="AV426" i="4"/>
  <c r="AZ426" i="4" s="1"/>
  <c r="AV428" i="4"/>
  <c r="AZ428" i="4" s="1"/>
  <c r="AV457" i="4"/>
  <c r="AZ457" i="4" s="1"/>
  <c r="AV544" i="4"/>
  <c r="AZ544" i="4" s="1"/>
  <c r="AV555" i="4"/>
  <c r="AZ555" i="4" s="1"/>
  <c r="AV573" i="4"/>
  <c r="AZ573" i="4" s="1"/>
  <c r="AV561" i="4"/>
  <c r="AZ561" i="4" s="1"/>
  <c r="AV478" i="4"/>
  <c r="AZ478" i="4" s="1"/>
  <c r="AV495" i="4"/>
  <c r="AZ495" i="4" s="1"/>
  <c r="AV669" i="4"/>
  <c r="AZ669" i="4" s="1"/>
  <c r="AV568" i="4"/>
  <c r="AZ568" i="4" s="1"/>
  <c r="AV795" i="4"/>
  <c r="AZ795" i="4" s="1"/>
  <c r="AV777" i="4"/>
  <c r="AZ777" i="4" s="1"/>
  <c r="AV798" i="4"/>
  <c r="AZ798" i="4" s="1"/>
  <c r="AV910" i="4"/>
  <c r="AZ910" i="4" s="1"/>
  <c r="AV905" i="4"/>
  <c r="AZ905" i="4" s="1"/>
  <c r="AV894" i="4"/>
  <c r="AZ894" i="4" s="1"/>
  <c r="AV889" i="4"/>
  <c r="AZ889" i="4" s="1"/>
  <c r="AV979" i="4"/>
  <c r="AZ979" i="4" s="1"/>
  <c r="AV1058" i="4"/>
  <c r="AZ1058" i="4" s="1"/>
  <c r="AV1064" i="4"/>
  <c r="AZ1064" i="4" s="1"/>
  <c r="AV776" i="4"/>
  <c r="AZ776" i="4" s="1"/>
  <c r="AV1091" i="4"/>
  <c r="AZ1091" i="4" s="1"/>
  <c r="AV1092" i="4"/>
  <c r="AZ1092" i="4" s="1"/>
  <c r="AV1094" i="4"/>
  <c r="AZ1094" i="4" s="1"/>
  <c r="AV1106" i="4"/>
  <c r="AV1128" i="4"/>
  <c r="AZ1128" i="4" s="1"/>
  <c r="AV1067" i="4"/>
  <c r="AZ1067" i="4" s="1"/>
  <c r="AV45" i="4"/>
  <c r="AZ45" i="4" s="1"/>
  <c r="AV62" i="4"/>
  <c r="AZ62" i="4" s="1"/>
  <c r="AV128" i="4"/>
  <c r="AZ128" i="4" s="1"/>
  <c r="AV156" i="4"/>
  <c r="AZ156" i="4" s="1"/>
  <c r="AV232" i="4"/>
  <c r="AZ232" i="4" s="1"/>
  <c r="AV242" i="4"/>
  <c r="AZ242" i="4" s="1"/>
  <c r="AV261" i="4"/>
  <c r="AZ261" i="4" s="1"/>
  <c r="AV235" i="4"/>
  <c r="AZ235" i="4" s="1"/>
  <c r="AV427" i="4"/>
  <c r="AZ427" i="4" s="1"/>
  <c r="AV434" i="4"/>
  <c r="AZ434" i="4" s="1"/>
  <c r="AV120" i="4"/>
  <c r="AZ120" i="4" s="1"/>
  <c r="AV469" i="4"/>
  <c r="AZ469" i="4" s="1"/>
  <c r="AV262" i="4"/>
  <c r="AZ262" i="4" s="1"/>
  <c r="AV447" i="4"/>
  <c r="AZ447" i="4" s="1"/>
  <c r="AV127" i="4"/>
  <c r="AZ127" i="4" s="1"/>
  <c r="AV575" i="4"/>
  <c r="AZ575" i="4" s="1"/>
  <c r="AV563" i="4"/>
  <c r="AZ563" i="4" s="1"/>
  <c r="AV525" i="4"/>
  <c r="AZ525" i="4" s="1"/>
  <c r="AV734" i="4"/>
  <c r="AZ734" i="4" s="1"/>
  <c r="AV470" i="4"/>
  <c r="AZ470" i="4" s="1"/>
  <c r="AV769" i="4"/>
  <c r="AZ769" i="4" s="1"/>
  <c r="AV884" i="4"/>
  <c r="AZ884" i="4" s="1"/>
  <c r="AV620" i="4"/>
  <c r="AZ620" i="4" s="1"/>
  <c r="AV371" i="4"/>
  <c r="AZ371" i="4" s="1"/>
  <c r="AV1030" i="4"/>
  <c r="AZ1030" i="4" s="1"/>
  <c r="AV1031" i="4"/>
  <c r="AZ1031" i="4" s="1"/>
  <c r="AV174" i="4"/>
  <c r="AZ174" i="4" s="1"/>
  <c r="AV130" i="4"/>
  <c r="AZ130" i="4" s="1"/>
  <c r="AV260" i="4"/>
  <c r="AZ260" i="4" s="1"/>
  <c r="AV144" i="4"/>
  <c r="AZ144" i="4" s="1"/>
  <c r="AV5" i="4"/>
  <c r="AZ5" i="4" s="1"/>
  <c r="AV79" i="4"/>
  <c r="AZ79" i="4" s="1"/>
  <c r="AV81" i="4"/>
  <c r="AZ81" i="4" s="1"/>
  <c r="AV142" i="4"/>
  <c r="AZ142" i="4" s="1"/>
  <c r="AV138" i="4"/>
  <c r="AZ138" i="4" s="1"/>
  <c r="AV209" i="4"/>
  <c r="AZ209" i="4" s="1"/>
  <c r="AV166" i="4"/>
  <c r="AZ166" i="4" s="1"/>
  <c r="AV202" i="4"/>
  <c r="AZ202" i="4" s="1"/>
  <c r="AV151" i="4"/>
  <c r="AZ151" i="4" s="1"/>
  <c r="AV239" i="4"/>
  <c r="AZ239" i="4" s="1"/>
  <c r="AV241" i="4"/>
  <c r="AZ241" i="4" s="1"/>
  <c r="AV70" i="4"/>
  <c r="AZ70" i="4" s="1"/>
  <c r="AV191" i="4"/>
  <c r="AZ191" i="4" s="1"/>
  <c r="AV386" i="4"/>
  <c r="AZ386" i="4" s="1"/>
  <c r="AV218" i="4"/>
  <c r="AZ218" i="4" s="1"/>
  <c r="AV442" i="4"/>
  <c r="AZ442" i="4" s="1"/>
  <c r="AV488" i="4"/>
  <c r="AZ488" i="4" s="1"/>
  <c r="AV502" i="4"/>
  <c r="AZ502" i="4" s="1"/>
  <c r="AV505" i="4"/>
  <c r="AZ505" i="4" s="1"/>
  <c r="AV431" i="4"/>
  <c r="AZ431" i="4" s="1"/>
  <c r="AV567" i="4"/>
  <c r="AZ567" i="4" s="1"/>
  <c r="AV238" i="4"/>
  <c r="AZ238" i="4" s="1"/>
  <c r="AV594" i="4"/>
  <c r="AZ594" i="4" s="1"/>
  <c r="AV494" i="4"/>
  <c r="AZ494" i="4" s="1"/>
  <c r="AV646" i="4"/>
  <c r="AZ646" i="4" s="1"/>
  <c r="AV639" i="4"/>
  <c r="AZ639" i="4" s="1"/>
  <c r="AV650" i="4"/>
  <c r="AZ650" i="4" s="1"/>
  <c r="AV582" i="4"/>
  <c r="AZ582" i="4" s="1"/>
  <c r="AV702" i="4"/>
  <c r="AZ702" i="4" s="1"/>
  <c r="AV163" i="4"/>
  <c r="AZ163" i="4" s="1"/>
  <c r="AV641" i="4"/>
  <c r="AZ641" i="4" s="1"/>
  <c r="AV701" i="4"/>
  <c r="AZ701" i="4" s="1"/>
  <c r="AV586" i="4"/>
  <c r="AZ586" i="4" s="1"/>
  <c r="AV766" i="4"/>
  <c r="AZ766" i="4" s="1"/>
  <c r="AV619" i="4"/>
  <c r="AZ619" i="4" s="1"/>
  <c r="AV756" i="4"/>
  <c r="AZ756" i="4" s="1"/>
  <c r="AV799" i="4"/>
  <c r="AZ799" i="4" s="1"/>
  <c r="AV811" i="4"/>
  <c r="AZ811" i="4" s="1"/>
  <c r="AV736" i="4"/>
  <c r="AZ736" i="4" s="1"/>
  <c r="AV408" i="4"/>
  <c r="AZ408" i="4" s="1"/>
  <c r="AV835" i="4"/>
  <c r="AZ835" i="4" s="1"/>
  <c r="AV784" i="4"/>
  <c r="AZ784" i="4" s="1"/>
  <c r="AV850" i="4"/>
  <c r="AZ850" i="4" s="1"/>
  <c r="AV581" i="4"/>
  <c r="AZ581" i="4" s="1"/>
  <c r="AV854" i="4"/>
  <c r="AZ854" i="4" s="1"/>
  <c r="AV866" i="4"/>
  <c r="AZ866" i="4" s="1"/>
  <c r="AV888" i="4"/>
  <c r="AZ888" i="4" s="1"/>
  <c r="AV901" i="4"/>
  <c r="AZ901" i="4" s="1"/>
  <c r="AV899" i="4"/>
  <c r="AZ899" i="4" s="1"/>
  <c r="AV977" i="4"/>
  <c r="AZ977" i="4" s="1"/>
  <c r="AV815" i="4"/>
  <c r="AZ815" i="4" s="1"/>
  <c r="AV987" i="4"/>
  <c r="AZ987" i="4" s="1"/>
  <c r="AV1034" i="4"/>
  <c r="AZ1034" i="4" s="1"/>
  <c r="AV580" i="4"/>
  <c r="AZ580" i="4" s="1"/>
  <c r="AV925" i="4"/>
  <c r="AZ925" i="4" s="1"/>
  <c r="AV855" i="4"/>
  <c r="AZ855" i="4" s="1"/>
  <c r="AV1065" i="4"/>
  <c r="AZ1065" i="4" s="1"/>
  <c r="AV1112" i="4"/>
  <c r="AZ1112" i="4" s="1"/>
  <c r="AV1115" i="4"/>
  <c r="AZ1115" i="4" s="1"/>
  <c r="AV1099" i="4"/>
  <c r="AZ1099" i="4" s="1"/>
  <c r="AV1153" i="4"/>
  <c r="AZ1153" i="4" s="1"/>
  <c r="AV1167" i="4"/>
  <c r="AZ1167" i="4" s="1"/>
  <c r="AV364" i="4"/>
  <c r="AZ364" i="4" s="1"/>
  <c r="AV1185" i="4"/>
  <c r="AV849" i="4"/>
  <c r="AZ849" i="4" s="1"/>
  <c r="AV1209" i="4"/>
  <c r="AZ1209" i="4" s="1"/>
  <c r="AV988" i="4"/>
  <c r="AZ988" i="4" s="1"/>
  <c r="AV1215" i="4"/>
  <c r="AZ1215" i="4" s="1"/>
  <c r="AV65" i="4"/>
  <c r="AZ65" i="4" s="1"/>
  <c r="AV51" i="4"/>
  <c r="AZ51" i="4" s="1"/>
  <c r="AV173" i="4"/>
  <c r="AZ173" i="4" s="1"/>
  <c r="AV63" i="4"/>
  <c r="AZ63" i="4" s="1"/>
  <c r="AV291" i="4"/>
  <c r="AZ291" i="4" s="1"/>
  <c r="AV132" i="4"/>
  <c r="AZ132" i="4" s="1"/>
  <c r="AV328" i="4"/>
  <c r="AZ328" i="4" s="1"/>
  <c r="AV417" i="4"/>
  <c r="AZ417" i="4" s="1"/>
  <c r="AV131" i="4"/>
  <c r="AZ131" i="4" s="1"/>
  <c r="AV422" i="4"/>
  <c r="AZ422" i="4" s="1"/>
  <c r="AV439" i="4"/>
  <c r="AZ439" i="4" s="1"/>
  <c r="AV475" i="4"/>
  <c r="AZ475" i="4" s="1"/>
  <c r="AV446" i="4"/>
  <c r="AZ446" i="4" s="1"/>
  <c r="AV518" i="4"/>
  <c r="AZ518" i="4" s="1"/>
  <c r="AV612" i="4"/>
  <c r="AZ612" i="4" s="1"/>
  <c r="AV511" i="4"/>
  <c r="AZ511" i="4" s="1"/>
  <c r="AV614" i="4"/>
  <c r="AZ614" i="4" s="1"/>
  <c r="AV591" i="4"/>
  <c r="AZ591" i="4" s="1"/>
  <c r="AV653" i="4"/>
  <c r="AZ653" i="4" s="1"/>
  <c r="AV438" i="4"/>
  <c r="AZ438" i="4" s="1"/>
  <c r="AV28" i="4"/>
  <c r="AZ28" i="4" s="1"/>
  <c r="AV649" i="4"/>
  <c r="AZ649" i="4" s="1"/>
  <c r="AV750" i="4"/>
  <c r="AZ750" i="4" s="1"/>
  <c r="AV853" i="4"/>
  <c r="AZ853" i="4" s="1"/>
  <c r="AV898" i="4"/>
  <c r="AZ898" i="4" s="1"/>
  <c r="AV938" i="4"/>
  <c r="AZ938" i="4" s="1"/>
  <c r="AV869" i="4"/>
  <c r="AZ869" i="4" s="1"/>
  <c r="AV897" i="4"/>
  <c r="AZ897" i="4" s="1"/>
  <c r="AV986" i="4"/>
  <c r="AZ986" i="4" s="1"/>
  <c r="AV794" i="4"/>
  <c r="AZ794" i="4" s="1"/>
  <c r="AV1017" i="4"/>
  <c r="AZ1017" i="4" s="1"/>
  <c r="AV579" i="4"/>
  <c r="AZ579" i="4" s="1"/>
  <c r="AV887" i="4"/>
  <c r="AZ887" i="4" s="1"/>
  <c r="AV892" i="4"/>
  <c r="AZ892" i="4" s="1"/>
  <c r="AV1096" i="4"/>
  <c r="AZ1096" i="4" s="1"/>
  <c r="AV1107" i="4"/>
  <c r="AZ1107" i="4" s="1"/>
  <c r="AV342" i="4"/>
  <c r="AZ342" i="4" s="1"/>
  <c r="AV1119" i="4"/>
  <c r="AZ1119" i="4" s="1"/>
  <c r="AV1121" i="4"/>
  <c r="AZ1121" i="4" s="1"/>
  <c r="AV1146" i="4"/>
  <c r="AV1142" i="4"/>
  <c r="AV1073" i="4"/>
  <c r="AZ1073" i="4" s="1"/>
  <c r="AV1086" i="4"/>
  <c r="AZ1086" i="4" s="1"/>
  <c r="AV1070" i="4"/>
  <c r="AZ1070" i="4" s="1"/>
  <c r="AV1123" i="4"/>
  <c r="AZ1123" i="4" s="1"/>
  <c r="AV1219" i="4"/>
  <c r="AZ1219" i="4" s="1"/>
  <c r="AV1032" i="4"/>
  <c r="AZ1032" i="4" s="1"/>
  <c r="AV155" i="4"/>
  <c r="AZ155" i="4" s="1"/>
  <c r="AV14" i="4"/>
  <c r="AZ14" i="4" s="1"/>
  <c r="AV296" i="4"/>
  <c r="AZ296" i="4" s="1"/>
  <c r="AV322" i="4"/>
  <c r="AZ322" i="4" s="1"/>
  <c r="AV381" i="4"/>
  <c r="AZ381" i="4" s="1"/>
  <c r="AV396" i="4"/>
  <c r="AZ396" i="4" s="1"/>
  <c r="AV454" i="4"/>
  <c r="AZ454" i="4" s="1"/>
  <c r="AV605" i="4"/>
  <c r="AZ605" i="4" s="1"/>
  <c r="AV611" i="4"/>
  <c r="AZ611" i="4" s="1"/>
  <c r="AV634" i="4"/>
  <c r="AZ634" i="4" s="1"/>
  <c r="AV640" i="4"/>
  <c r="AZ640" i="4" s="1"/>
  <c r="AV687" i="4"/>
  <c r="AZ687" i="4" s="1"/>
  <c r="AV654" i="4"/>
  <c r="AZ654" i="4" s="1"/>
  <c r="AV692" i="4"/>
  <c r="AZ692" i="4" s="1"/>
  <c r="AV710" i="4"/>
  <c r="AZ710" i="4" s="1"/>
  <c r="AV722" i="4"/>
  <c r="AZ722" i="4" s="1"/>
  <c r="AV721" i="4"/>
  <c r="AZ721" i="4" s="1"/>
  <c r="AV739" i="4"/>
  <c r="AZ739" i="4" s="1"/>
  <c r="AV652" i="4"/>
  <c r="AZ652" i="4" s="1"/>
  <c r="AV490" i="4"/>
  <c r="AZ490" i="4" s="1"/>
  <c r="AV753" i="4"/>
  <c r="AZ753" i="4" s="1"/>
  <c r="AV757" i="4"/>
  <c r="AZ757" i="4" s="1"/>
  <c r="AV1025" i="4"/>
  <c r="AZ1025" i="4" s="1"/>
  <c r="AV727" i="4"/>
  <c r="AZ727" i="4" s="1"/>
  <c r="AV403" i="4"/>
  <c r="AZ403" i="4" s="1"/>
  <c r="AV354" i="4"/>
  <c r="AZ354" i="4" s="1"/>
  <c r="AV852" i="4"/>
  <c r="AZ852" i="4" s="1"/>
  <c r="AV903" i="4"/>
  <c r="AZ903" i="4" s="1"/>
  <c r="AV709" i="4"/>
  <c r="AZ709" i="4" s="1"/>
  <c r="AV839" i="4"/>
  <c r="AZ839" i="4" s="1"/>
  <c r="AV3" i="4"/>
  <c r="AZ3" i="4" s="1"/>
  <c r="AV951" i="4"/>
  <c r="AZ951" i="4" s="1"/>
  <c r="AV1003" i="4"/>
  <c r="AZ1003" i="4" s="1"/>
  <c r="AV843" i="4"/>
  <c r="AZ843" i="4" s="1"/>
  <c r="AV751" i="4"/>
  <c r="AZ751" i="4" s="1"/>
  <c r="AV1029" i="4"/>
  <c r="AZ1029" i="4" s="1"/>
  <c r="AV1028" i="4"/>
  <c r="AZ1028" i="4" s="1"/>
  <c r="AV1087" i="4"/>
  <c r="AZ1087" i="4" s="1"/>
  <c r="AV907" i="4"/>
  <c r="AZ907" i="4" s="1"/>
  <c r="AV1161" i="4"/>
  <c r="AZ1161" i="4" s="1"/>
  <c r="AV1178" i="4"/>
  <c r="AV1210" i="4"/>
  <c r="AV1172" i="4"/>
  <c r="AZ1172" i="4" s="1"/>
  <c r="AV6" i="4"/>
  <c r="AZ6" i="4" s="1"/>
  <c r="AV790" i="4"/>
  <c r="AZ790" i="4" s="1"/>
  <c r="AV596" i="4"/>
  <c r="AZ596" i="4" s="1"/>
  <c r="AV617" i="4"/>
  <c r="AZ617" i="4" s="1"/>
  <c r="AV735" i="4"/>
  <c r="AZ735" i="4" s="1"/>
  <c r="AV809" i="4"/>
  <c r="AZ809" i="4" s="1"/>
  <c r="AV1074" i="4"/>
  <c r="AZ1074" i="4" s="1"/>
  <c r="AV1095" i="4"/>
  <c r="AZ1095" i="4" s="1"/>
  <c r="AV908" i="4"/>
  <c r="AZ908" i="4" s="1"/>
  <c r="AV1144" i="4"/>
  <c r="AZ1144" i="4" s="1"/>
  <c r="AV111" i="4"/>
  <c r="AZ111" i="4" s="1"/>
  <c r="AV877" i="4"/>
  <c r="AZ877" i="4" s="1"/>
  <c r="AV217" i="4"/>
  <c r="AZ217" i="4" s="1"/>
  <c r="AV1195" i="4"/>
  <c r="AZ1195" i="4" s="1"/>
  <c r="AV1166" i="4"/>
  <c r="AZ1166" i="4" s="1"/>
  <c r="AV1200" i="4"/>
  <c r="AZ1200" i="4" s="1"/>
  <c r="AV1077" i="4"/>
  <c r="AZ1077" i="4" s="1"/>
  <c r="AV879" i="4"/>
  <c r="AZ879" i="4" s="1"/>
  <c r="AV298" i="4"/>
  <c r="AZ298" i="4" s="1"/>
  <c r="AV1060" i="4"/>
  <c r="AZ1060" i="4" s="1"/>
  <c r="AV840" i="4"/>
  <c r="AZ840" i="4" s="1"/>
  <c r="AV800" i="4"/>
  <c r="AZ800" i="4" s="1"/>
  <c r="AV30" i="4"/>
  <c r="AZ30" i="4" s="1"/>
  <c r="AV508" i="4"/>
  <c r="AZ508" i="4" s="1"/>
  <c r="AZ1078" i="4" l="1"/>
  <c r="AZ1178" i="4"/>
  <c r="AZ1146" i="4"/>
  <c r="AZ1118" i="4"/>
  <c r="AZ1185" i="4"/>
  <c r="AZ1220" i="4"/>
  <c r="AZ1204" i="4"/>
  <c r="AZ1164" i="4"/>
  <c r="AZ1228" i="4"/>
  <c r="AZ1168" i="4"/>
  <c r="AZ1156" i="4"/>
  <c r="AZ1154" i="4"/>
  <c r="AZ1210" i="4"/>
  <c r="AZ1142" i="4"/>
  <c r="AZ1150" i="4"/>
  <c r="AZ1114" i="4"/>
  <c r="AZ1050" i="4"/>
  <c r="AZ1046" i="4"/>
  <c r="AZ954" i="4"/>
  <c r="AZ902" i="4"/>
  <c r="AZ1106" i="4"/>
  <c r="AZ1182" i="4"/>
  <c r="AZ1066" i="4"/>
  <c r="AZ1062" i="4"/>
  <c r="AZ1126" i="4"/>
  <c r="AZ1110" i="4"/>
  <c r="AZ1018" i="4"/>
  <c r="AZ998" i="4"/>
  <c r="AZ994" i="4"/>
  <c r="AZ978" i="4"/>
  <c r="AZ942" i="4"/>
  <c r="AZ930" i="4"/>
  <c r="AZ882" i="4"/>
  <c r="AZ1206" i="4"/>
  <c r="AZ1093" i="4"/>
  <c r="AZ1081" i="4"/>
  <c r="AZ1213" i="4"/>
  <c r="AZ1189" i="4"/>
  <c r="AZ1217" i="4"/>
  <c r="AK1228" i="4"/>
  <c r="AH1228" i="4"/>
  <c r="AI1228" i="4"/>
  <c r="AJ1228" i="4"/>
  <c r="AK1224" i="4"/>
  <c r="AH1224" i="4"/>
  <c r="AI1224" i="4"/>
  <c r="AJ1224" i="4"/>
  <c r="AK1220" i="4"/>
  <c r="AH1220" i="4"/>
  <c r="AJ1220" i="4"/>
  <c r="AI1220" i="4"/>
  <c r="AY1216" i="4"/>
  <c r="AL1216" i="4" s="1"/>
  <c r="AK1216" i="4"/>
  <c r="AH1216" i="4"/>
  <c r="AJ1216" i="4"/>
  <c r="AI1216" i="4"/>
  <c r="AK1212" i="4"/>
  <c r="AH1212" i="4"/>
  <c r="AI1212" i="4"/>
  <c r="AJ1212" i="4"/>
  <c r="AY1208" i="4"/>
  <c r="AL1208" i="4" s="1"/>
  <c r="AK1208" i="4"/>
  <c r="AH1208" i="4"/>
  <c r="AJ1208" i="4"/>
  <c r="AI1208" i="4"/>
  <c r="AK1204" i="4"/>
  <c r="AH1204" i="4"/>
  <c r="AI1204" i="4"/>
  <c r="AJ1204" i="4"/>
  <c r="AY1200" i="4"/>
  <c r="AL1200" i="4" s="1"/>
  <c r="AK1200" i="4"/>
  <c r="AH1200" i="4"/>
  <c r="BC1200" i="4" s="1"/>
  <c r="AI1200" i="4"/>
  <c r="AJ1200" i="4"/>
  <c r="AY1196" i="4"/>
  <c r="AL1196" i="4" s="1"/>
  <c r="AK1196" i="4"/>
  <c r="AH1196" i="4"/>
  <c r="AI1196" i="4"/>
  <c r="AJ1196" i="4"/>
  <c r="AY1192" i="4"/>
  <c r="AL1192" i="4" s="1"/>
  <c r="AK1192" i="4"/>
  <c r="AH1192" i="4"/>
  <c r="AI1192" i="4"/>
  <c r="AJ1192" i="4"/>
  <c r="AY1188" i="4"/>
  <c r="AL1188" i="4" s="1"/>
  <c r="AK1188" i="4"/>
  <c r="AH1188" i="4"/>
  <c r="AI1188" i="4"/>
  <c r="AJ1188" i="4"/>
  <c r="AY1184" i="4"/>
  <c r="AL1184" i="4" s="1"/>
  <c r="AK1184" i="4"/>
  <c r="AH1184" i="4"/>
  <c r="BC1184" i="4" s="1"/>
  <c r="AI1184" i="4"/>
  <c r="AJ1184" i="4"/>
  <c r="AK1180" i="4"/>
  <c r="AH1180" i="4"/>
  <c r="AI1180" i="4"/>
  <c r="AJ1180" i="4"/>
  <c r="AK1176" i="4"/>
  <c r="AH1176" i="4"/>
  <c r="AI1176" i="4"/>
  <c r="AJ1176" i="4"/>
  <c r="AY1172" i="4"/>
  <c r="AL1172" i="4" s="1"/>
  <c r="AK1172" i="4"/>
  <c r="AH1172" i="4"/>
  <c r="AI1172" i="4"/>
  <c r="AJ1172" i="4"/>
  <c r="AK1168" i="4"/>
  <c r="AH1168" i="4"/>
  <c r="AI1168" i="4"/>
  <c r="AJ1168" i="4"/>
  <c r="AK1164" i="4"/>
  <c r="AH1164" i="4"/>
  <c r="AI1164" i="4"/>
  <c r="AJ1164" i="4"/>
  <c r="AY1160" i="4"/>
  <c r="AL1160" i="4" s="1"/>
  <c r="AK1160" i="4"/>
  <c r="AH1160" i="4"/>
  <c r="AI1160" i="4"/>
  <c r="AJ1160" i="4"/>
  <c r="AK1156" i="4"/>
  <c r="AH1156" i="4"/>
  <c r="AI1156" i="4"/>
  <c r="AJ1156" i="4"/>
  <c r="AK1152" i="4"/>
  <c r="AH1152" i="4"/>
  <c r="AI1152" i="4"/>
  <c r="AJ1152" i="4"/>
  <c r="AY1148" i="4"/>
  <c r="AL1148" i="4" s="1"/>
  <c r="AK1148" i="4"/>
  <c r="AH1148" i="4"/>
  <c r="AI1148" i="4"/>
  <c r="AJ1148" i="4"/>
  <c r="AY1144" i="4"/>
  <c r="AL1144" i="4" s="1"/>
  <c r="AK1144" i="4"/>
  <c r="AH1144" i="4"/>
  <c r="AI1144" i="4"/>
  <c r="AJ1144" i="4"/>
  <c r="AK1140" i="4"/>
  <c r="AH1140" i="4"/>
  <c r="AI1140" i="4"/>
  <c r="AJ1140" i="4"/>
  <c r="AY1136" i="4"/>
  <c r="AL1136" i="4" s="1"/>
  <c r="AK1136" i="4"/>
  <c r="AH1136" i="4"/>
  <c r="AI1136" i="4"/>
  <c r="AJ1136" i="4"/>
  <c r="AY1132" i="4"/>
  <c r="AL1132" i="4" s="1"/>
  <c r="AK1132" i="4"/>
  <c r="AH1132" i="4"/>
  <c r="AI1132" i="4"/>
  <c r="AJ1132" i="4"/>
  <c r="AY1128" i="4"/>
  <c r="AL1128" i="4" s="1"/>
  <c r="AK1128" i="4"/>
  <c r="AH1128" i="4"/>
  <c r="AJ1128" i="4"/>
  <c r="AI1128" i="4"/>
  <c r="AY1124" i="4"/>
  <c r="AL1124" i="4" s="1"/>
  <c r="AK1124" i="4"/>
  <c r="AH1124" i="4"/>
  <c r="AI1124" i="4"/>
  <c r="AJ1124" i="4"/>
  <c r="AY1120" i="4"/>
  <c r="AL1120" i="4" s="1"/>
  <c r="AK1120" i="4"/>
  <c r="AH1120" i="4"/>
  <c r="AI1120" i="4"/>
  <c r="AJ1120" i="4"/>
  <c r="AK1116" i="4"/>
  <c r="AH1116" i="4"/>
  <c r="AI1116" i="4"/>
  <c r="AJ1116" i="4"/>
  <c r="AY1112" i="4"/>
  <c r="AL1112" i="4" s="1"/>
  <c r="AK1112" i="4"/>
  <c r="AH1112" i="4"/>
  <c r="AI1112" i="4"/>
  <c r="AJ1112" i="4"/>
  <c r="AY1108" i="4"/>
  <c r="AL1108" i="4" s="1"/>
  <c r="AK1108" i="4"/>
  <c r="AH1108" i="4"/>
  <c r="AJ1108" i="4"/>
  <c r="AI1108" i="4"/>
  <c r="AK1104" i="4"/>
  <c r="AH1104" i="4"/>
  <c r="AI1104" i="4"/>
  <c r="AJ1104" i="4"/>
  <c r="AK1100" i="4"/>
  <c r="AH1100" i="4"/>
  <c r="AI1100" i="4"/>
  <c r="AJ1100" i="4"/>
  <c r="AY1096" i="4"/>
  <c r="AL1096" i="4" s="1"/>
  <c r="AK1096" i="4"/>
  <c r="AH1096" i="4"/>
  <c r="BC1096" i="4" s="1"/>
  <c r="AI1096" i="4"/>
  <c r="AJ1096" i="4"/>
  <c r="AY1092" i="4"/>
  <c r="AL1092" i="4" s="1"/>
  <c r="AK1092" i="4"/>
  <c r="AH1092" i="4"/>
  <c r="AI1092" i="4"/>
  <c r="AJ1092" i="4"/>
  <c r="AK1088" i="4"/>
  <c r="AH1088" i="4"/>
  <c r="AI1088" i="4"/>
  <c r="AJ1088" i="4"/>
  <c r="AK1084" i="4"/>
  <c r="AH1084" i="4"/>
  <c r="AI1084" i="4"/>
  <c r="AJ1084" i="4"/>
  <c r="AK1080" i="4"/>
  <c r="AH1080" i="4"/>
  <c r="AI1080" i="4"/>
  <c r="AJ1080" i="4"/>
  <c r="AK1076" i="4"/>
  <c r="AH1076" i="4"/>
  <c r="AI1076" i="4"/>
  <c r="AJ1076" i="4"/>
  <c r="AY1072" i="4"/>
  <c r="AL1072" i="4" s="1"/>
  <c r="AK1072" i="4"/>
  <c r="AH1072" i="4"/>
  <c r="AI1072" i="4"/>
  <c r="AJ1072" i="4"/>
  <c r="AK1068" i="4"/>
  <c r="AH1068" i="4"/>
  <c r="AI1068" i="4"/>
  <c r="AJ1068" i="4"/>
  <c r="AY1064" i="4"/>
  <c r="AL1064" i="4" s="1"/>
  <c r="AK1064" i="4"/>
  <c r="AH1064" i="4"/>
  <c r="AI1064" i="4"/>
  <c r="AJ1064" i="4"/>
  <c r="AY1060" i="4"/>
  <c r="AL1060" i="4" s="1"/>
  <c r="AK1060" i="4"/>
  <c r="AH1060" i="4"/>
  <c r="AI1060" i="4"/>
  <c r="AJ1060" i="4"/>
  <c r="AY1056" i="4"/>
  <c r="AL1056" i="4" s="1"/>
  <c r="AK1056" i="4"/>
  <c r="AH1056" i="4"/>
  <c r="AI1056" i="4"/>
  <c r="AJ1056" i="4"/>
  <c r="AK1052" i="4"/>
  <c r="AH1052" i="4"/>
  <c r="AI1052" i="4"/>
  <c r="AJ1052" i="4"/>
  <c r="AK1048" i="4"/>
  <c r="AH1048" i="4"/>
  <c r="AI1048" i="4"/>
  <c r="AJ1048" i="4"/>
  <c r="AK1044" i="4"/>
  <c r="AH1044" i="4"/>
  <c r="AI1044" i="4"/>
  <c r="AJ1044" i="4"/>
  <c r="AY1040" i="4"/>
  <c r="AL1040" i="4" s="1"/>
  <c r="AK1040" i="4"/>
  <c r="AH1040" i="4"/>
  <c r="AI1040" i="4"/>
  <c r="AJ1040" i="4"/>
  <c r="AY1036" i="4"/>
  <c r="AL1036" i="4" s="1"/>
  <c r="AK1036" i="4"/>
  <c r="AH1036" i="4"/>
  <c r="AI1036" i="4"/>
  <c r="AJ1036" i="4"/>
  <c r="AY1032" i="4"/>
  <c r="AL1032" i="4" s="1"/>
  <c r="AK1032" i="4"/>
  <c r="AH1032" i="4"/>
  <c r="AI1032" i="4"/>
  <c r="AJ1032" i="4"/>
  <c r="AY1028" i="4"/>
  <c r="AL1028" i="4" s="1"/>
  <c r="AK1028" i="4"/>
  <c r="AH1028" i="4"/>
  <c r="AJ1028" i="4"/>
  <c r="AI1028" i="4"/>
  <c r="AK1024" i="4"/>
  <c r="AH1024" i="4"/>
  <c r="AJ1024" i="4"/>
  <c r="AI1024" i="4"/>
  <c r="AY1020" i="4"/>
  <c r="AL1020" i="4" s="1"/>
  <c r="AK1020" i="4"/>
  <c r="AH1020" i="4"/>
  <c r="AI1020" i="4"/>
  <c r="AJ1020" i="4"/>
  <c r="AK1227" i="4"/>
  <c r="AH1227" i="4"/>
  <c r="AI1227" i="4"/>
  <c r="AJ1227" i="4"/>
  <c r="AK1223" i="4"/>
  <c r="AH1223" i="4"/>
  <c r="AI1223" i="4"/>
  <c r="AJ1223" i="4"/>
  <c r="AY1219" i="4"/>
  <c r="AL1219" i="4" s="1"/>
  <c r="AK1219" i="4"/>
  <c r="AH1219" i="4"/>
  <c r="AI1219" i="4"/>
  <c r="AJ1219" i="4"/>
  <c r="AY1215" i="4"/>
  <c r="AL1215" i="4" s="1"/>
  <c r="AK1215" i="4"/>
  <c r="AH1215" i="4"/>
  <c r="AI1215" i="4"/>
  <c r="AJ1215" i="4"/>
  <c r="AY1211" i="4"/>
  <c r="AL1211" i="4" s="1"/>
  <c r="AK1211" i="4"/>
  <c r="AH1211" i="4"/>
  <c r="AI1211" i="4"/>
  <c r="AJ1211" i="4"/>
  <c r="AY1207" i="4"/>
  <c r="AL1207" i="4" s="1"/>
  <c r="AK1207" i="4"/>
  <c r="AH1207" i="4"/>
  <c r="AI1207" i="4"/>
  <c r="AJ1207" i="4"/>
  <c r="AK1203" i="4"/>
  <c r="AH1203" i="4"/>
  <c r="AI1203" i="4"/>
  <c r="AJ1203" i="4"/>
  <c r="AY1199" i="4"/>
  <c r="AL1199" i="4" s="1"/>
  <c r="AK1199" i="4"/>
  <c r="AH1199" i="4"/>
  <c r="AI1199" i="4"/>
  <c r="AJ1199" i="4"/>
  <c r="AY1195" i="4"/>
  <c r="AL1195" i="4" s="1"/>
  <c r="AK1195" i="4"/>
  <c r="AH1195" i="4"/>
  <c r="AI1195" i="4"/>
  <c r="AJ1195" i="4"/>
  <c r="AK1191" i="4"/>
  <c r="AH1191" i="4"/>
  <c r="AI1191" i="4"/>
  <c r="AJ1191" i="4"/>
  <c r="AY1187" i="4"/>
  <c r="AL1187" i="4" s="1"/>
  <c r="AK1187" i="4"/>
  <c r="AH1187" i="4"/>
  <c r="AI1187" i="4"/>
  <c r="AJ1187" i="4"/>
  <c r="AY1183" i="4"/>
  <c r="AL1183" i="4" s="1"/>
  <c r="AK1183" i="4"/>
  <c r="AH1183" i="4"/>
  <c r="AI1183" i="4"/>
  <c r="AJ1183" i="4"/>
  <c r="AY1179" i="4"/>
  <c r="AL1179" i="4" s="1"/>
  <c r="AK1179" i="4"/>
  <c r="AH1179" i="4"/>
  <c r="AI1179" i="4"/>
  <c r="AJ1179" i="4"/>
  <c r="AK1175" i="4"/>
  <c r="AH1175" i="4"/>
  <c r="AI1175" i="4"/>
  <c r="AJ1175" i="4"/>
  <c r="AY1171" i="4"/>
  <c r="AL1171" i="4" s="1"/>
  <c r="AK1171" i="4"/>
  <c r="AH1171" i="4"/>
  <c r="AI1171" i="4"/>
  <c r="AJ1171" i="4"/>
  <c r="AY1167" i="4"/>
  <c r="AL1167" i="4" s="1"/>
  <c r="AK1167" i="4"/>
  <c r="AH1167" i="4"/>
  <c r="AI1167" i="4"/>
  <c r="AJ1167" i="4"/>
  <c r="AK1163" i="4"/>
  <c r="AH1163" i="4"/>
  <c r="AI1163" i="4"/>
  <c r="AJ1163" i="4"/>
  <c r="AK1159" i="4"/>
  <c r="AH1159" i="4"/>
  <c r="AI1159" i="4"/>
  <c r="AJ1159" i="4"/>
  <c r="AK1155" i="4"/>
  <c r="AH1155" i="4"/>
  <c r="AI1155" i="4"/>
  <c r="AJ1155" i="4"/>
  <c r="AY1151" i="4"/>
  <c r="AL1151" i="4" s="1"/>
  <c r="AK1151" i="4"/>
  <c r="AH1151" i="4"/>
  <c r="AI1151" i="4"/>
  <c r="AJ1151" i="4"/>
  <c r="AY1147" i="4"/>
  <c r="AL1147" i="4" s="1"/>
  <c r="AK1147" i="4"/>
  <c r="AH1147" i="4"/>
  <c r="AI1147" i="4"/>
  <c r="AJ1147" i="4"/>
  <c r="AY1143" i="4"/>
  <c r="AL1143" i="4" s="1"/>
  <c r="AK1143" i="4"/>
  <c r="AH1143" i="4"/>
  <c r="AI1143" i="4"/>
  <c r="AJ1143" i="4"/>
  <c r="AK1139" i="4"/>
  <c r="AH1139" i="4"/>
  <c r="AI1139" i="4"/>
  <c r="AJ1139" i="4"/>
  <c r="AY1135" i="4"/>
  <c r="AL1135" i="4" s="1"/>
  <c r="AK1135" i="4"/>
  <c r="AH1135" i="4"/>
  <c r="AI1135" i="4"/>
  <c r="AJ1135" i="4"/>
  <c r="AY1131" i="4"/>
  <c r="AL1131" i="4" s="1"/>
  <c r="AK1131" i="4"/>
  <c r="AH1131" i="4"/>
  <c r="AI1131" i="4"/>
  <c r="AJ1131" i="4"/>
  <c r="AK1127" i="4"/>
  <c r="AH1127" i="4"/>
  <c r="AI1127" i="4"/>
  <c r="AJ1127" i="4"/>
  <c r="AY1123" i="4"/>
  <c r="AL1123" i="4" s="1"/>
  <c r="AK1123" i="4"/>
  <c r="AH1123" i="4"/>
  <c r="AI1123" i="4"/>
  <c r="AJ1123" i="4"/>
  <c r="AY1119" i="4"/>
  <c r="AL1119" i="4" s="1"/>
  <c r="AK1119" i="4"/>
  <c r="AH1119" i="4"/>
  <c r="AI1119" i="4"/>
  <c r="AJ1119" i="4"/>
  <c r="AY1115" i="4"/>
  <c r="AL1115" i="4" s="1"/>
  <c r="AK1115" i="4"/>
  <c r="AH1115" i="4"/>
  <c r="AI1115" i="4"/>
  <c r="AJ1115" i="4"/>
  <c r="AY1111" i="4"/>
  <c r="AL1111" i="4" s="1"/>
  <c r="AK1111" i="4"/>
  <c r="AH1111" i="4"/>
  <c r="AI1111" i="4"/>
  <c r="AJ1111" i="4"/>
  <c r="AY1107" i="4"/>
  <c r="AL1107" i="4" s="1"/>
  <c r="AK1107" i="4"/>
  <c r="AH1107" i="4"/>
  <c r="AI1107" i="4"/>
  <c r="AJ1107" i="4"/>
  <c r="AK1103" i="4"/>
  <c r="AH1103" i="4"/>
  <c r="AI1103" i="4"/>
  <c r="AJ1103" i="4"/>
  <c r="AY1099" i="4"/>
  <c r="AL1099" i="4" s="1"/>
  <c r="AK1099" i="4"/>
  <c r="AH1099" i="4"/>
  <c r="AI1099" i="4"/>
  <c r="AJ1099" i="4"/>
  <c r="AY1095" i="4"/>
  <c r="AL1095" i="4" s="1"/>
  <c r="AK1095" i="4"/>
  <c r="AH1095" i="4"/>
  <c r="AI1095" i="4"/>
  <c r="AJ1095" i="4"/>
  <c r="AY1091" i="4"/>
  <c r="AL1091" i="4" s="1"/>
  <c r="AK1091" i="4"/>
  <c r="AH1091" i="4"/>
  <c r="AI1091" i="4"/>
  <c r="AJ1091" i="4"/>
  <c r="AY1087" i="4"/>
  <c r="AL1087" i="4" s="1"/>
  <c r="AK1087" i="4"/>
  <c r="AH1087" i="4"/>
  <c r="AI1087" i="4"/>
  <c r="AJ1087" i="4"/>
  <c r="AK1083" i="4"/>
  <c r="AH1083" i="4"/>
  <c r="AI1083" i="4"/>
  <c r="AJ1083" i="4"/>
  <c r="AK1079" i="4"/>
  <c r="AH1079" i="4"/>
  <c r="AI1079" i="4"/>
  <c r="AJ1079" i="4"/>
  <c r="AY1075" i="4"/>
  <c r="AL1075" i="4" s="1"/>
  <c r="AK1075" i="4"/>
  <c r="AH1075" i="4"/>
  <c r="AI1075" i="4"/>
  <c r="AJ1075" i="4"/>
  <c r="AY1071" i="4"/>
  <c r="AL1071" i="4" s="1"/>
  <c r="AK1071" i="4"/>
  <c r="AH1071" i="4"/>
  <c r="AI1071" i="4"/>
  <c r="AJ1071" i="4"/>
  <c r="AY1067" i="4"/>
  <c r="AL1067" i="4" s="1"/>
  <c r="AK1067" i="4"/>
  <c r="AH1067" i="4"/>
  <c r="AI1067" i="4"/>
  <c r="AJ1067" i="4"/>
  <c r="AK1063" i="4"/>
  <c r="AH1063" i="4"/>
  <c r="AI1063" i="4"/>
  <c r="AJ1063" i="4"/>
  <c r="AY1059" i="4"/>
  <c r="AL1059" i="4" s="1"/>
  <c r="AK1059" i="4"/>
  <c r="AH1059" i="4"/>
  <c r="AI1059" i="4"/>
  <c r="AJ1059" i="4"/>
  <c r="AY1055" i="4"/>
  <c r="AL1055" i="4" s="1"/>
  <c r="AK1055" i="4"/>
  <c r="AH1055" i="4"/>
  <c r="AI1055" i="4"/>
  <c r="AJ1055" i="4"/>
  <c r="AK1051" i="4"/>
  <c r="AH1051" i="4"/>
  <c r="AI1051" i="4"/>
  <c r="AJ1051" i="4"/>
  <c r="AK1047" i="4"/>
  <c r="AH1047" i="4"/>
  <c r="AI1047" i="4"/>
  <c r="AJ1047" i="4"/>
  <c r="AY1043" i="4"/>
  <c r="AL1043" i="4" s="1"/>
  <c r="AK1043" i="4"/>
  <c r="AH1043" i="4"/>
  <c r="AI1043" i="4"/>
  <c r="AJ1043" i="4"/>
  <c r="AK1039" i="4"/>
  <c r="AH1039" i="4"/>
  <c r="AI1039" i="4"/>
  <c r="AJ1039" i="4"/>
  <c r="AY1035" i="4"/>
  <c r="AL1035" i="4" s="1"/>
  <c r="AK1035" i="4"/>
  <c r="AH1035" i="4"/>
  <c r="AI1035" i="4"/>
  <c r="AJ1035" i="4"/>
  <c r="AY1031" i="4"/>
  <c r="AL1031" i="4" s="1"/>
  <c r="AK1031" i="4"/>
  <c r="AH1031" i="4"/>
  <c r="AI1031" i="4"/>
  <c r="AJ1031" i="4"/>
  <c r="AK1027" i="4"/>
  <c r="AH1027" i="4"/>
  <c r="AI1027" i="4"/>
  <c r="AJ1027" i="4"/>
  <c r="AY1023" i="4"/>
  <c r="AL1023" i="4" s="1"/>
  <c r="AK1023" i="4"/>
  <c r="AH1023" i="4"/>
  <c r="AI1023" i="4"/>
  <c r="AJ1023" i="4"/>
  <c r="AY1019" i="4"/>
  <c r="AL1019" i="4" s="1"/>
  <c r="AK1019" i="4"/>
  <c r="AH1019" i="4"/>
  <c r="AI1019" i="4"/>
  <c r="AJ1019" i="4"/>
  <c r="AY1015" i="4"/>
  <c r="AL1015" i="4" s="1"/>
  <c r="AK1015" i="4"/>
  <c r="AH1015" i="4"/>
  <c r="AI1015" i="4"/>
  <c r="AJ1015" i="4"/>
  <c r="AK1011" i="4"/>
  <c r="AH1011" i="4"/>
  <c r="AI1011" i="4"/>
  <c r="AJ1011" i="4"/>
  <c r="AY1007" i="4"/>
  <c r="AL1007" i="4" s="1"/>
  <c r="AK1007" i="4"/>
  <c r="AH1007" i="4"/>
  <c r="AI1007" i="4"/>
  <c r="AJ1007" i="4"/>
  <c r="AY1003" i="4"/>
  <c r="AL1003" i="4" s="1"/>
  <c r="AK1003" i="4"/>
  <c r="AH1003" i="4"/>
  <c r="AI1003" i="4"/>
  <c r="AJ1003" i="4"/>
  <c r="AK1226" i="4"/>
  <c r="AH1226" i="4"/>
  <c r="AI1226" i="4"/>
  <c r="AJ1226" i="4"/>
  <c r="AK1222" i="4"/>
  <c r="AH1222" i="4"/>
  <c r="AI1222" i="4"/>
  <c r="AJ1222" i="4"/>
  <c r="AK1218" i="4"/>
  <c r="AH1218" i="4"/>
  <c r="AI1218" i="4"/>
  <c r="AJ1218" i="4"/>
  <c r="AY1214" i="4"/>
  <c r="AL1214" i="4" s="1"/>
  <c r="AK1214" i="4"/>
  <c r="AH1214" i="4"/>
  <c r="AI1214" i="4"/>
  <c r="AJ1214" i="4"/>
  <c r="AY1210" i="4"/>
  <c r="AL1210" i="4" s="1"/>
  <c r="AK1210" i="4"/>
  <c r="AH1210" i="4"/>
  <c r="AI1210" i="4"/>
  <c r="AJ1210" i="4"/>
  <c r="AY1206" i="4"/>
  <c r="AL1206" i="4" s="1"/>
  <c r="AK1206" i="4"/>
  <c r="AH1206" i="4"/>
  <c r="AI1206" i="4"/>
  <c r="AJ1206" i="4"/>
  <c r="AY1202" i="4"/>
  <c r="AL1202" i="4" s="1"/>
  <c r="AK1202" i="4"/>
  <c r="AH1202" i="4"/>
  <c r="AI1202" i="4"/>
  <c r="AJ1202" i="4"/>
  <c r="AK1198" i="4"/>
  <c r="AH1198" i="4"/>
  <c r="AI1198" i="4"/>
  <c r="AJ1198" i="4"/>
  <c r="AK1194" i="4"/>
  <c r="AH1194" i="4"/>
  <c r="AI1194" i="4"/>
  <c r="AJ1194" i="4"/>
  <c r="AY1190" i="4"/>
  <c r="AL1190" i="4" s="1"/>
  <c r="AK1190" i="4"/>
  <c r="AH1190" i="4"/>
  <c r="AI1190" i="4"/>
  <c r="AJ1190" i="4"/>
  <c r="AK1186" i="4"/>
  <c r="AH1186" i="4"/>
  <c r="AJ1186" i="4"/>
  <c r="AI1186" i="4"/>
  <c r="AY1182" i="4"/>
  <c r="AL1182" i="4" s="1"/>
  <c r="AK1182" i="4"/>
  <c r="AH1182" i="4"/>
  <c r="AJ1182" i="4"/>
  <c r="AI1182" i="4"/>
  <c r="AY1178" i="4"/>
  <c r="AL1178" i="4" s="1"/>
  <c r="AK1178" i="4"/>
  <c r="AH1178" i="4"/>
  <c r="AJ1178" i="4"/>
  <c r="AI1178" i="4"/>
  <c r="AK1174" i="4"/>
  <c r="AH1174" i="4"/>
  <c r="AJ1174" i="4"/>
  <c r="AI1174" i="4"/>
  <c r="AK1170" i="4"/>
  <c r="AH1170" i="4"/>
  <c r="AI1170" i="4"/>
  <c r="AJ1170" i="4"/>
  <c r="AK1166" i="4"/>
  <c r="AH1166" i="4"/>
  <c r="AI1166" i="4"/>
  <c r="AJ1166" i="4"/>
  <c r="AY1162" i="4"/>
  <c r="AL1162" i="4" s="1"/>
  <c r="AK1162" i="4"/>
  <c r="AH1162" i="4"/>
  <c r="AI1162" i="4"/>
  <c r="AJ1162" i="4"/>
  <c r="AY1158" i="4"/>
  <c r="AL1158" i="4" s="1"/>
  <c r="AK1158" i="4"/>
  <c r="AH1158" i="4"/>
  <c r="AI1158" i="4"/>
  <c r="AJ1158" i="4"/>
  <c r="AK1154" i="4"/>
  <c r="AH1154" i="4"/>
  <c r="AI1154" i="4"/>
  <c r="AJ1154" i="4"/>
  <c r="AY1150" i="4"/>
  <c r="AL1150" i="4" s="1"/>
  <c r="AK1150" i="4"/>
  <c r="AH1150" i="4"/>
  <c r="AJ1150" i="4"/>
  <c r="AI1150" i="4"/>
  <c r="AY1146" i="4"/>
  <c r="AL1146" i="4" s="1"/>
  <c r="AK1146" i="4"/>
  <c r="AH1146" i="4"/>
  <c r="AJ1146" i="4"/>
  <c r="AI1146" i="4"/>
  <c r="AY1142" i="4"/>
  <c r="AL1142" i="4" s="1"/>
  <c r="AK1142" i="4"/>
  <c r="AH1142" i="4"/>
  <c r="AJ1142" i="4"/>
  <c r="AI1142" i="4"/>
  <c r="AK1138" i="4"/>
  <c r="AH1138" i="4"/>
  <c r="AJ1138" i="4"/>
  <c r="AI1138" i="4"/>
  <c r="AY1134" i="4"/>
  <c r="AL1134" i="4" s="1"/>
  <c r="AK1134" i="4"/>
  <c r="AH1134" i="4"/>
  <c r="AJ1134" i="4"/>
  <c r="AI1134" i="4"/>
  <c r="AK1130" i="4"/>
  <c r="AH1130" i="4"/>
  <c r="AI1130" i="4"/>
  <c r="AJ1130" i="4"/>
  <c r="AK1126" i="4"/>
  <c r="AH1126" i="4"/>
  <c r="AI1126" i="4"/>
  <c r="AJ1126" i="4"/>
  <c r="AK1122" i="4"/>
  <c r="AH1122" i="4"/>
  <c r="AI1122" i="4"/>
  <c r="AJ1122" i="4"/>
  <c r="AY1118" i="4"/>
  <c r="AL1118" i="4" s="1"/>
  <c r="AK1118" i="4"/>
  <c r="AH1118" i="4"/>
  <c r="AI1118" i="4"/>
  <c r="AJ1118" i="4"/>
  <c r="AK1114" i="4"/>
  <c r="AH1114" i="4"/>
  <c r="AJ1114" i="4"/>
  <c r="AI1114" i="4"/>
  <c r="AK1110" i="4"/>
  <c r="AH1110" i="4"/>
  <c r="AI1110" i="4"/>
  <c r="AJ1110" i="4"/>
  <c r="AY1106" i="4"/>
  <c r="AL1106" i="4" s="1"/>
  <c r="AK1106" i="4"/>
  <c r="AH1106" i="4"/>
  <c r="AI1106" i="4"/>
  <c r="AJ1106" i="4"/>
  <c r="AY1102" i="4"/>
  <c r="AL1102" i="4" s="1"/>
  <c r="AK1102" i="4"/>
  <c r="AH1102" i="4"/>
  <c r="AI1102" i="4"/>
  <c r="AJ1102" i="4"/>
  <c r="AY1098" i="4"/>
  <c r="AL1098" i="4" s="1"/>
  <c r="AK1098" i="4"/>
  <c r="AH1098" i="4"/>
  <c r="AJ1098" i="4"/>
  <c r="AI1098" i="4"/>
  <c r="AY1094" i="4"/>
  <c r="AL1094" i="4" s="1"/>
  <c r="AK1094" i="4"/>
  <c r="AH1094" i="4"/>
  <c r="AI1094" i="4"/>
  <c r="AJ1094" i="4"/>
  <c r="AY1090" i="4"/>
  <c r="AL1090" i="4" s="1"/>
  <c r="AK1090" i="4"/>
  <c r="AH1090" i="4"/>
  <c r="AI1090" i="4"/>
  <c r="AJ1090" i="4"/>
  <c r="AY1086" i="4"/>
  <c r="AL1086" i="4" s="1"/>
  <c r="AK1086" i="4"/>
  <c r="AH1086" i="4"/>
  <c r="AJ1086" i="4"/>
  <c r="AI1086" i="4"/>
  <c r="AK1082" i="4"/>
  <c r="AH1082" i="4"/>
  <c r="AJ1082" i="4"/>
  <c r="AI1082" i="4"/>
  <c r="AK1078" i="4"/>
  <c r="AH1078" i="4"/>
  <c r="AI1078" i="4"/>
  <c r="AJ1078" i="4"/>
  <c r="AY1074" i="4"/>
  <c r="AL1074" i="4" s="1"/>
  <c r="AK1074" i="4"/>
  <c r="AH1074" i="4"/>
  <c r="AJ1074" i="4"/>
  <c r="AI1074" i="4"/>
  <c r="AY1070" i="4"/>
  <c r="AL1070" i="4" s="1"/>
  <c r="AK1070" i="4"/>
  <c r="AH1070" i="4"/>
  <c r="AI1070" i="4"/>
  <c r="AJ1070" i="4"/>
  <c r="AY1066" i="4"/>
  <c r="AL1066" i="4" s="1"/>
  <c r="AK1066" i="4"/>
  <c r="AH1066" i="4"/>
  <c r="AI1066" i="4"/>
  <c r="AJ1066" i="4"/>
  <c r="AY1062" i="4"/>
  <c r="AL1062" i="4" s="1"/>
  <c r="AK1062" i="4"/>
  <c r="AH1062" i="4"/>
  <c r="AJ1062" i="4"/>
  <c r="AI1062" i="4"/>
  <c r="AY1058" i="4"/>
  <c r="AL1058" i="4" s="1"/>
  <c r="AK1058" i="4"/>
  <c r="AH1058" i="4"/>
  <c r="AJ1058" i="4"/>
  <c r="AI1058" i="4"/>
  <c r="AY1054" i="4"/>
  <c r="AL1054" i="4" s="1"/>
  <c r="AK1054" i="4"/>
  <c r="AH1054" i="4"/>
  <c r="AJ1054" i="4"/>
  <c r="AI1054" i="4"/>
  <c r="AK1050" i="4"/>
  <c r="AH1050" i="4"/>
  <c r="AI1050" i="4"/>
  <c r="AJ1050" i="4"/>
  <c r="AK1046" i="4"/>
  <c r="AH1046" i="4"/>
  <c r="AI1046" i="4"/>
  <c r="AJ1046" i="4"/>
  <c r="AK1042" i="4"/>
  <c r="AH1042" i="4"/>
  <c r="AI1042" i="4"/>
  <c r="AJ1042" i="4"/>
  <c r="AY1038" i="4"/>
  <c r="AL1038" i="4" s="1"/>
  <c r="AK1038" i="4"/>
  <c r="AH1038" i="4"/>
  <c r="AI1038" i="4"/>
  <c r="AJ1038" i="4"/>
  <c r="AY1034" i="4"/>
  <c r="AL1034" i="4" s="1"/>
  <c r="AK1034" i="4"/>
  <c r="AH1034" i="4"/>
  <c r="AI1034" i="4"/>
  <c r="AJ1034" i="4"/>
  <c r="AY1030" i="4"/>
  <c r="AL1030" i="4" s="1"/>
  <c r="AK1030" i="4"/>
  <c r="AH1030" i="4"/>
  <c r="AI1030" i="4"/>
  <c r="AJ1030" i="4"/>
  <c r="AK1026" i="4"/>
  <c r="AH1026" i="4"/>
  <c r="AI1026" i="4"/>
  <c r="AJ1026" i="4"/>
  <c r="AY1022" i="4"/>
  <c r="AL1022" i="4" s="1"/>
  <c r="AK1022" i="4"/>
  <c r="AH1022" i="4"/>
  <c r="AI1022" i="4"/>
  <c r="AJ1022" i="4"/>
  <c r="AK1018" i="4"/>
  <c r="AH1018" i="4"/>
  <c r="AJ1018" i="4"/>
  <c r="AI1018" i="4"/>
  <c r="AY1014" i="4"/>
  <c r="AL1014" i="4" s="1"/>
  <c r="AK1014" i="4"/>
  <c r="AH1014" i="4"/>
  <c r="AI1014" i="4"/>
  <c r="AJ1014" i="4"/>
  <c r="AK1010" i="4"/>
  <c r="AH1010" i="4"/>
  <c r="AI1010" i="4"/>
  <c r="AJ1010" i="4"/>
  <c r="AK1006" i="4"/>
  <c r="AH1006" i="4"/>
  <c r="AI1006" i="4"/>
  <c r="AJ1006" i="4"/>
  <c r="AK1002" i="4"/>
  <c r="AH1002" i="4"/>
  <c r="AI1002" i="4"/>
  <c r="AJ1002" i="4"/>
  <c r="AK998" i="4"/>
  <c r="AH998" i="4"/>
  <c r="AI998" i="4"/>
  <c r="AJ998" i="4"/>
  <c r="AK994" i="4"/>
  <c r="AH994" i="4"/>
  <c r="AI994" i="4"/>
  <c r="AJ994" i="4"/>
  <c r="AY990" i="4"/>
  <c r="AL990" i="4" s="1"/>
  <c r="AK990" i="4"/>
  <c r="AH990" i="4"/>
  <c r="AI990" i="4"/>
  <c r="AJ990" i="4"/>
  <c r="AY986" i="4"/>
  <c r="AL986" i="4" s="1"/>
  <c r="AK986" i="4"/>
  <c r="AH986" i="4"/>
  <c r="AJ986" i="4"/>
  <c r="AI986" i="4"/>
  <c r="AY982" i="4"/>
  <c r="AL982" i="4" s="1"/>
  <c r="AK982" i="4"/>
  <c r="AH982" i="4"/>
  <c r="AI982" i="4"/>
  <c r="AJ982" i="4"/>
  <c r="AK978" i="4"/>
  <c r="AH978" i="4"/>
  <c r="AI978" i="4"/>
  <c r="AJ978" i="4"/>
  <c r="AK974" i="4"/>
  <c r="AH974" i="4"/>
  <c r="AI974" i="4"/>
  <c r="AJ974" i="4"/>
  <c r="AK970" i="4"/>
  <c r="AH970" i="4"/>
  <c r="AI970" i="4"/>
  <c r="AJ970" i="4"/>
  <c r="AK966" i="4"/>
  <c r="AH966" i="4"/>
  <c r="AI966" i="4"/>
  <c r="AJ966" i="4"/>
  <c r="AK962" i="4"/>
  <c r="AH962" i="4"/>
  <c r="AI962" i="4"/>
  <c r="AJ962" i="4"/>
  <c r="AK958" i="4"/>
  <c r="AH958" i="4"/>
  <c r="AI958" i="4"/>
  <c r="AJ958" i="4"/>
  <c r="AK954" i="4"/>
  <c r="AH954" i="4"/>
  <c r="AI954" i="4"/>
  <c r="AJ954" i="4"/>
  <c r="AY950" i="4"/>
  <c r="AL950" i="4" s="1"/>
  <c r="AK950" i="4"/>
  <c r="AH950" i="4"/>
  <c r="AJ950" i="4"/>
  <c r="AI950" i="4"/>
  <c r="AK946" i="4"/>
  <c r="AH946" i="4"/>
  <c r="AJ946" i="4"/>
  <c r="AI946" i="4"/>
  <c r="AK942" i="4"/>
  <c r="AH942" i="4"/>
  <c r="AI942" i="4"/>
  <c r="AJ942" i="4"/>
  <c r="AY938" i="4"/>
  <c r="AL938" i="4" s="1"/>
  <c r="AK938" i="4"/>
  <c r="AH938" i="4"/>
  <c r="AI938" i="4"/>
  <c r="AJ938" i="4"/>
  <c r="AY934" i="4"/>
  <c r="AL934" i="4" s="1"/>
  <c r="AK934" i="4"/>
  <c r="AH934" i="4"/>
  <c r="AI934" i="4"/>
  <c r="AJ934" i="4"/>
  <c r="AK930" i="4"/>
  <c r="AH930" i="4"/>
  <c r="AI930" i="4"/>
  <c r="AJ930" i="4"/>
  <c r="AK926" i="4"/>
  <c r="AH926" i="4"/>
  <c r="AJ926" i="4"/>
  <c r="AI926" i="4"/>
  <c r="AK922" i="4"/>
  <c r="AH922" i="4"/>
  <c r="AI922" i="4"/>
  <c r="AJ922" i="4"/>
  <c r="AK918" i="4"/>
  <c r="AH918" i="4"/>
  <c r="AI918" i="4"/>
  <c r="AJ918" i="4"/>
  <c r="AY914" i="4"/>
  <c r="AL914" i="4" s="1"/>
  <c r="AK914" i="4"/>
  <c r="AH914" i="4"/>
  <c r="AI914" i="4"/>
  <c r="AJ914" i="4"/>
  <c r="AY910" i="4"/>
  <c r="AL910" i="4" s="1"/>
  <c r="AK910" i="4"/>
  <c r="AH910" i="4"/>
  <c r="AI910" i="4"/>
  <c r="AJ910" i="4"/>
  <c r="AK906" i="4"/>
  <c r="AH906" i="4"/>
  <c r="AI906" i="4"/>
  <c r="AJ906" i="4"/>
  <c r="AK902" i="4"/>
  <c r="AH902" i="4"/>
  <c r="AI902" i="4"/>
  <c r="AJ902" i="4"/>
  <c r="AY898" i="4"/>
  <c r="AL898" i="4" s="1"/>
  <c r="AK898" i="4"/>
  <c r="AH898" i="4"/>
  <c r="AI898" i="4"/>
  <c r="AJ898" i="4"/>
  <c r="AY894" i="4"/>
  <c r="AL894" i="4" s="1"/>
  <c r="AK894" i="4"/>
  <c r="AH894" i="4"/>
  <c r="AI894" i="4"/>
  <c r="AJ894" i="4"/>
  <c r="AK890" i="4"/>
  <c r="AH890" i="4"/>
  <c r="AJ890" i="4"/>
  <c r="AI890" i="4"/>
  <c r="AK886" i="4"/>
  <c r="AH886" i="4"/>
  <c r="AJ886" i="4"/>
  <c r="AI886" i="4"/>
  <c r="AK882" i="4"/>
  <c r="AH882" i="4"/>
  <c r="AJ882" i="4"/>
  <c r="AI882" i="4"/>
  <c r="AH2" i="4"/>
  <c r="AK2" i="4"/>
  <c r="AJ2" i="4"/>
  <c r="AI2" i="4"/>
  <c r="AK1225" i="4"/>
  <c r="AH1225" i="4"/>
  <c r="AI1225" i="4"/>
  <c r="AJ1225" i="4"/>
  <c r="AK1221" i="4"/>
  <c r="AH1221" i="4"/>
  <c r="AI1221" i="4"/>
  <c r="AJ1221" i="4"/>
  <c r="AK1217" i="4"/>
  <c r="AH1217" i="4"/>
  <c r="AI1217" i="4"/>
  <c r="AJ1217" i="4"/>
  <c r="AK1213" i="4"/>
  <c r="AH1213" i="4"/>
  <c r="AI1213" i="4"/>
  <c r="AJ1213" i="4"/>
  <c r="AY1209" i="4"/>
  <c r="AL1209" i="4" s="1"/>
  <c r="AK1209" i="4"/>
  <c r="AH1209" i="4"/>
  <c r="AI1209" i="4"/>
  <c r="AJ1209" i="4"/>
  <c r="AK1205" i="4"/>
  <c r="AH1205" i="4"/>
  <c r="AI1205" i="4"/>
  <c r="AJ1205" i="4"/>
  <c r="AY1201" i="4"/>
  <c r="AL1201" i="4" s="1"/>
  <c r="AK1201" i="4"/>
  <c r="AH1201" i="4"/>
  <c r="AI1201" i="4"/>
  <c r="AJ1201" i="4"/>
  <c r="AY1197" i="4"/>
  <c r="AL1197" i="4" s="1"/>
  <c r="AK1197" i="4"/>
  <c r="AH1197" i="4"/>
  <c r="AI1197" i="4"/>
  <c r="AJ1197" i="4"/>
  <c r="AY1193" i="4"/>
  <c r="AL1193" i="4" s="1"/>
  <c r="AK1193" i="4"/>
  <c r="AH1193" i="4"/>
  <c r="AI1193" i="4"/>
  <c r="AJ1193" i="4"/>
  <c r="AK1189" i="4"/>
  <c r="AH1189" i="4"/>
  <c r="AI1189" i="4"/>
  <c r="AJ1189" i="4"/>
  <c r="AY1185" i="4"/>
  <c r="AL1185" i="4" s="1"/>
  <c r="AK1185" i="4"/>
  <c r="AH1185" i="4"/>
  <c r="AI1185" i="4"/>
  <c r="AJ1185" i="4"/>
  <c r="AK1181" i="4"/>
  <c r="AH1181" i="4"/>
  <c r="AI1181" i="4"/>
  <c r="AJ1181" i="4"/>
  <c r="AY1177" i="4"/>
  <c r="AL1177" i="4" s="1"/>
  <c r="AK1177" i="4"/>
  <c r="AH1177" i="4"/>
  <c r="AI1177" i="4"/>
  <c r="AJ1177" i="4"/>
  <c r="AK1173" i="4"/>
  <c r="AH1173" i="4"/>
  <c r="AI1173" i="4"/>
  <c r="AJ1173" i="4"/>
  <c r="AK1169" i="4"/>
  <c r="AH1169" i="4"/>
  <c r="AI1169" i="4"/>
  <c r="AJ1169" i="4"/>
  <c r="AY1165" i="4"/>
  <c r="AL1165" i="4" s="1"/>
  <c r="AK1165" i="4"/>
  <c r="AH1165" i="4"/>
  <c r="AI1165" i="4"/>
  <c r="AJ1165" i="4"/>
  <c r="AY1161" i="4"/>
  <c r="AL1161" i="4" s="1"/>
  <c r="AK1161" i="4"/>
  <c r="AH1161" i="4"/>
  <c r="AI1161" i="4"/>
  <c r="AJ1161" i="4"/>
  <c r="AY1157" i="4"/>
  <c r="AL1157" i="4" s="1"/>
  <c r="AK1157" i="4"/>
  <c r="AH1157" i="4"/>
  <c r="AI1157" i="4"/>
  <c r="AJ1157" i="4"/>
  <c r="AY1153" i="4"/>
  <c r="AL1153" i="4" s="1"/>
  <c r="AK1153" i="4"/>
  <c r="AH1153" i="4"/>
  <c r="AI1153" i="4"/>
  <c r="AJ1153" i="4"/>
  <c r="AK1149" i="4"/>
  <c r="AH1149" i="4"/>
  <c r="AI1149" i="4"/>
  <c r="AJ1149" i="4"/>
  <c r="AY1145" i="4"/>
  <c r="AL1145" i="4" s="1"/>
  <c r="AK1145" i="4"/>
  <c r="AH1145" i="4"/>
  <c r="AI1145" i="4"/>
  <c r="AJ1145" i="4"/>
  <c r="AK1141" i="4"/>
  <c r="AH1141" i="4"/>
  <c r="AI1141" i="4"/>
  <c r="AJ1141" i="4"/>
  <c r="AK1137" i="4"/>
  <c r="AH1137" i="4"/>
  <c r="AI1137" i="4"/>
  <c r="AJ1137" i="4"/>
  <c r="AK1133" i="4"/>
  <c r="AH1133" i="4"/>
  <c r="AI1133" i="4"/>
  <c r="AJ1133" i="4"/>
  <c r="AK1129" i="4"/>
  <c r="AH1129" i="4"/>
  <c r="AI1129" i="4"/>
  <c r="AJ1129" i="4"/>
  <c r="AY1125" i="4"/>
  <c r="AL1125" i="4" s="1"/>
  <c r="AK1125" i="4"/>
  <c r="AH1125" i="4"/>
  <c r="AI1125" i="4"/>
  <c r="AJ1125" i="4"/>
  <c r="AY1121" i="4"/>
  <c r="AL1121" i="4" s="1"/>
  <c r="AK1121" i="4"/>
  <c r="AH1121" i="4"/>
  <c r="AI1121" i="4"/>
  <c r="AJ1121" i="4"/>
  <c r="AY1117" i="4"/>
  <c r="AL1117" i="4" s="1"/>
  <c r="AK1117" i="4"/>
  <c r="AH1117" i="4"/>
  <c r="AI1117" i="4"/>
  <c r="AJ1117" i="4"/>
  <c r="AY1113" i="4"/>
  <c r="AL1113" i="4" s="1"/>
  <c r="AK1113" i="4"/>
  <c r="AH1113" i="4"/>
  <c r="AI1113" i="4"/>
  <c r="AJ1113" i="4"/>
  <c r="AK1109" i="4"/>
  <c r="AH1109" i="4"/>
  <c r="AI1109" i="4"/>
  <c r="AJ1109" i="4"/>
  <c r="AK1105" i="4"/>
  <c r="AH1105" i="4"/>
  <c r="AI1105" i="4"/>
  <c r="AJ1105" i="4"/>
  <c r="AK1101" i="4"/>
  <c r="AH1101" i="4"/>
  <c r="AI1101" i="4"/>
  <c r="AJ1101" i="4"/>
  <c r="AK1097" i="4"/>
  <c r="AH1097" i="4"/>
  <c r="AI1097" i="4"/>
  <c r="AJ1097" i="4"/>
  <c r="AK1093" i="4"/>
  <c r="AH1093" i="4"/>
  <c r="AI1093" i="4"/>
  <c r="AJ1093" i="4"/>
  <c r="AY1089" i="4"/>
  <c r="AL1089" i="4" s="1"/>
  <c r="AK1089" i="4"/>
  <c r="AH1089" i="4"/>
  <c r="AI1089" i="4"/>
  <c r="AJ1089" i="4"/>
  <c r="AK1085" i="4"/>
  <c r="AH1085" i="4"/>
  <c r="AI1085" i="4"/>
  <c r="AJ1085" i="4"/>
  <c r="AK1081" i="4"/>
  <c r="AH1081" i="4"/>
  <c r="AI1081" i="4"/>
  <c r="AJ1081" i="4"/>
  <c r="AY1077" i="4"/>
  <c r="AL1077" i="4" s="1"/>
  <c r="AK1077" i="4"/>
  <c r="AH1077" i="4"/>
  <c r="AI1077" i="4"/>
  <c r="AJ1077" i="4"/>
  <c r="AY1073" i="4"/>
  <c r="AL1073" i="4" s="1"/>
  <c r="AK1073" i="4"/>
  <c r="AH1073" i="4"/>
  <c r="AI1073" i="4"/>
  <c r="AJ1073" i="4"/>
  <c r="AY1069" i="4"/>
  <c r="AL1069" i="4" s="1"/>
  <c r="AK1069" i="4"/>
  <c r="AH1069" i="4"/>
  <c r="AI1069" i="4"/>
  <c r="AJ1069" i="4"/>
  <c r="AK1065" i="4"/>
  <c r="AH1065" i="4"/>
  <c r="AI1065" i="4"/>
  <c r="AJ1065" i="4"/>
  <c r="AY1061" i="4"/>
  <c r="AL1061" i="4" s="1"/>
  <c r="AK1061" i="4"/>
  <c r="AH1061" i="4"/>
  <c r="AI1061" i="4"/>
  <c r="AJ1061" i="4"/>
  <c r="AY1057" i="4"/>
  <c r="AL1057" i="4" s="1"/>
  <c r="AK1057" i="4"/>
  <c r="AH1057" i="4"/>
  <c r="AI1057" i="4"/>
  <c r="AJ1057" i="4"/>
  <c r="AK1053" i="4"/>
  <c r="AH1053" i="4"/>
  <c r="AI1053" i="4"/>
  <c r="AJ1053" i="4"/>
  <c r="AK1049" i="4"/>
  <c r="AH1049" i="4"/>
  <c r="AI1049" i="4"/>
  <c r="AJ1049" i="4"/>
  <c r="AK1045" i="4"/>
  <c r="AH1045" i="4"/>
  <c r="AI1045" i="4"/>
  <c r="AJ1045" i="4"/>
  <c r="AY1041" i="4"/>
  <c r="AL1041" i="4" s="1"/>
  <c r="AK1041" i="4"/>
  <c r="AH1041" i="4"/>
  <c r="AI1041" i="4"/>
  <c r="AJ1041" i="4"/>
  <c r="AK1037" i="4"/>
  <c r="AH1037" i="4"/>
  <c r="AI1037" i="4"/>
  <c r="AJ1037" i="4"/>
  <c r="AY1033" i="4"/>
  <c r="AL1033" i="4" s="1"/>
  <c r="AK1033" i="4"/>
  <c r="AH1033" i="4"/>
  <c r="AI1033" i="4"/>
  <c r="AJ1033" i="4"/>
  <c r="AY1029" i="4"/>
  <c r="AL1029" i="4" s="1"/>
  <c r="AK1029" i="4"/>
  <c r="AH1029" i="4"/>
  <c r="AI1029" i="4"/>
  <c r="AJ1029" i="4"/>
  <c r="AK1025" i="4"/>
  <c r="AH1025" i="4"/>
  <c r="AI1025" i="4"/>
  <c r="AJ1025" i="4"/>
  <c r="AY1021" i="4"/>
  <c r="AL1021" i="4" s="1"/>
  <c r="AK1021" i="4"/>
  <c r="AH1021" i="4"/>
  <c r="AI1021" i="4"/>
  <c r="AJ1021" i="4"/>
  <c r="AY1017" i="4"/>
  <c r="AL1017" i="4" s="1"/>
  <c r="AK1017" i="4"/>
  <c r="AH1017" i="4"/>
  <c r="AI1017" i="4"/>
  <c r="AJ1017" i="4"/>
  <c r="AY1013" i="4"/>
  <c r="AL1013" i="4" s="1"/>
  <c r="AK1013" i="4"/>
  <c r="AH1013" i="4"/>
  <c r="AI1013" i="4"/>
  <c r="AJ1013" i="4"/>
  <c r="AK1009" i="4"/>
  <c r="AH1009" i="4"/>
  <c r="AI1009" i="4"/>
  <c r="AJ1009" i="4"/>
  <c r="AY1005" i="4"/>
  <c r="AL1005" i="4" s="1"/>
  <c r="AK1005" i="4"/>
  <c r="AH1005" i="4"/>
  <c r="AI1005" i="4"/>
  <c r="AJ1005" i="4"/>
  <c r="AY1001" i="4"/>
  <c r="AL1001" i="4" s="1"/>
  <c r="AK1001" i="4"/>
  <c r="AH1001" i="4"/>
  <c r="AI1001" i="4"/>
  <c r="AJ1001" i="4"/>
  <c r="AK997" i="4"/>
  <c r="AH997" i="4"/>
  <c r="AI997" i="4"/>
  <c r="AJ997" i="4"/>
  <c r="AK993" i="4"/>
  <c r="AH993" i="4"/>
  <c r="AI993" i="4"/>
  <c r="AJ993" i="4"/>
  <c r="AK989" i="4"/>
  <c r="AH989" i="4"/>
  <c r="AI989" i="4"/>
  <c r="AJ989" i="4"/>
  <c r="AK985" i="4"/>
  <c r="AH985" i="4"/>
  <c r="AI985" i="4"/>
  <c r="AJ985" i="4"/>
  <c r="AK981" i="4"/>
  <c r="AH981" i="4"/>
  <c r="AI981" i="4"/>
  <c r="AJ981" i="4"/>
  <c r="AY977" i="4"/>
  <c r="AL977" i="4" s="1"/>
  <c r="AK977" i="4"/>
  <c r="AH977" i="4"/>
  <c r="AI977" i="4"/>
  <c r="AJ977" i="4"/>
  <c r="AK973" i="4"/>
  <c r="AH973" i="4"/>
  <c r="AI973" i="4"/>
  <c r="AJ973" i="4"/>
  <c r="AK969" i="4"/>
  <c r="AH969" i="4"/>
  <c r="AI969" i="4"/>
  <c r="AJ969" i="4"/>
  <c r="AK965" i="4"/>
  <c r="AH965" i="4"/>
  <c r="AI965" i="4"/>
  <c r="AJ965" i="4"/>
  <c r="AK961" i="4"/>
  <c r="AH961" i="4"/>
  <c r="AI961" i="4"/>
  <c r="AJ961" i="4"/>
  <c r="AK957" i="4"/>
  <c r="AH957" i="4"/>
  <c r="AI957" i="4"/>
  <c r="AJ957" i="4"/>
  <c r="AY953" i="4"/>
  <c r="AL953" i="4" s="1"/>
  <c r="AK953" i="4"/>
  <c r="AH953" i="4"/>
  <c r="AI953" i="4"/>
  <c r="AJ953" i="4"/>
  <c r="AY949" i="4"/>
  <c r="AL949" i="4" s="1"/>
  <c r="AK949" i="4"/>
  <c r="AH949" i="4"/>
  <c r="AI949" i="4"/>
  <c r="AJ949" i="4"/>
  <c r="AK945" i="4"/>
  <c r="AH945" i="4"/>
  <c r="AI945" i="4"/>
  <c r="AJ945" i="4"/>
  <c r="AY941" i="4"/>
  <c r="AL941" i="4" s="1"/>
  <c r="AK941" i="4"/>
  <c r="AH941" i="4"/>
  <c r="AI941" i="4"/>
  <c r="AJ941" i="4"/>
  <c r="AK937" i="4"/>
  <c r="AH937" i="4"/>
  <c r="AI937" i="4"/>
  <c r="AJ937" i="4"/>
  <c r="AY933" i="4"/>
  <c r="AL933" i="4" s="1"/>
  <c r="AK933" i="4"/>
  <c r="AH933" i="4"/>
  <c r="AI933" i="4"/>
  <c r="AJ933" i="4"/>
  <c r="AY929" i="4"/>
  <c r="AL929" i="4" s="1"/>
  <c r="AK929" i="4"/>
  <c r="AH929" i="4"/>
  <c r="AI929" i="4"/>
  <c r="AJ929" i="4"/>
  <c r="AY925" i="4"/>
  <c r="AL925" i="4" s="1"/>
  <c r="AK925" i="4"/>
  <c r="AH925" i="4"/>
  <c r="AI925" i="4"/>
  <c r="AJ925" i="4"/>
  <c r="AK921" i="4"/>
  <c r="AH921" i="4"/>
  <c r="AI921" i="4"/>
  <c r="AJ921" i="4"/>
  <c r="AK917" i="4"/>
  <c r="AH917" i="4"/>
  <c r="AI917" i="4"/>
  <c r="AJ917" i="4"/>
  <c r="AK913" i="4"/>
  <c r="AH913" i="4"/>
  <c r="AI913" i="4"/>
  <c r="AJ913" i="4"/>
  <c r="AK909" i="4"/>
  <c r="AH909" i="4"/>
  <c r="AI909" i="4"/>
  <c r="AJ909" i="4"/>
  <c r="AY905" i="4"/>
  <c r="AL905" i="4" s="1"/>
  <c r="AK905" i="4"/>
  <c r="AH905" i="4"/>
  <c r="AI905" i="4"/>
  <c r="AJ905" i="4"/>
  <c r="AY901" i="4"/>
  <c r="AL901" i="4" s="1"/>
  <c r="AK901" i="4"/>
  <c r="AH901" i="4"/>
  <c r="AI901" i="4"/>
  <c r="AJ901" i="4"/>
  <c r="AY897" i="4"/>
  <c r="AL897" i="4" s="1"/>
  <c r="AK897" i="4"/>
  <c r="AH897" i="4"/>
  <c r="AI897" i="4"/>
  <c r="AJ897" i="4"/>
  <c r="AY893" i="4"/>
  <c r="AL893" i="4" s="1"/>
  <c r="AK893" i="4"/>
  <c r="AH893" i="4"/>
  <c r="AI893" i="4"/>
  <c r="AJ893" i="4"/>
  <c r="AY889" i="4"/>
  <c r="AL889" i="4" s="1"/>
  <c r="AK889" i="4"/>
  <c r="AH889" i="4"/>
  <c r="AI889" i="4"/>
  <c r="AJ889" i="4"/>
  <c r="AK885" i="4"/>
  <c r="AH885" i="4"/>
  <c r="AI885" i="4"/>
  <c r="AJ885" i="4"/>
  <c r="AY881" i="4"/>
  <c r="AL881" i="4" s="1"/>
  <c r="AK881" i="4"/>
  <c r="AH881" i="4"/>
  <c r="AI881" i="4"/>
  <c r="AJ881" i="4"/>
  <c r="AY877" i="4"/>
  <c r="AL877" i="4" s="1"/>
  <c r="AK877" i="4"/>
  <c r="AH877" i="4"/>
  <c r="AI877" i="4"/>
  <c r="AJ877" i="4"/>
  <c r="AY873" i="4"/>
  <c r="AL873" i="4" s="1"/>
  <c r="AK873" i="4"/>
  <c r="AH873" i="4"/>
  <c r="AI873" i="4"/>
  <c r="AJ873" i="4"/>
  <c r="AY869" i="4"/>
  <c r="AL869" i="4" s="1"/>
  <c r="AK869" i="4"/>
  <c r="AH869" i="4"/>
  <c r="AI869" i="4"/>
  <c r="AJ869" i="4"/>
  <c r="AY1016" i="4"/>
  <c r="AL1016" i="4" s="1"/>
  <c r="AK1016" i="4"/>
  <c r="AH1016" i="4"/>
  <c r="AI1016" i="4"/>
  <c r="AJ1016" i="4"/>
  <c r="AY1012" i="4"/>
  <c r="AL1012" i="4" s="1"/>
  <c r="AK1012" i="4"/>
  <c r="AH1012" i="4"/>
  <c r="AI1012" i="4"/>
  <c r="AJ1012" i="4"/>
  <c r="AK1008" i="4"/>
  <c r="AH1008" i="4"/>
  <c r="AI1008" i="4"/>
  <c r="AJ1008" i="4"/>
  <c r="AY1004" i="4"/>
  <c r="AL1004" i="4" s="1"/>
  <c r="AK1004" i="4"/>
  <c r="AH1004" i="4"/>
  <c r="AJ1004" i="4"/>
  <c r="AI1004" i="4"/>
  <c r="AK1000" i="4"/>
  <c r="AH1000" i="4"/>
  <c r="AJ1000" i="4"/>
  <c r="AI1000" i="4"/>
  <c r="AK996" i="4"/>
  <c r="AH996" i="4"/>
  <c r="AJ996" i="4"/>
  <c r="AI996" i="4"/>
  <c r="AY992" i="4"/>
  <c r="AL992" i="4" s="1"/>
  <c r="AK992" i="4"/>
  <c r="AH992" i="4"/>
  <c r="AI992" i="4"/>
  <c r="AJ992" i="4"/>
  <c r="AY988" i="4"/>
  <c r="AL988" i="4" s="1"/>
  <c r="AK988" i="4"/>
  <c r="AH988" i="4"/>
  <c r="AI988" i="4"/>
  <c r="AJ988" i="4"/>
  <c r="AK984" i="4"/>
  <c r="AH984" i="4"/>
  <c r="AI984" i="4"/>
  <c r="AJ984" i="4"/>
  <c r="AK980" i="4"/>
  <c r="AH980" i="4"/>
  <c r="AI980" i="4"/>
  <c r="AJ980" i="4"/>
  <c r="AK976" i="4"/>
  <c r="AH976" i="4"/>
  <c r="AI976" i="4"/>
  <c r="AJ976" i="4"/>
  <c r="AK972" i="4"/>
  <c r="AH972" i="4"/>
  <c r="AI972" i="4"/>
  <c r="AJ972" i="4"/>
  <c r="AK968" i="4"/>
  <c r="AH968" i="4"/>
  <c r="AI968" i="4"/>
  <c r="AJ968" i="4"/>
  <c r="AK964" i="4"/>
  <c r="AH964" i="4"/>
  <c r="AI964" i="4"/>
  <c r="AJ964" i="4"/>
  <c r="AK960" i="4"/>
  <c r="AH960" i="4"/>
  <c r="AJ960" i="4"/>
  <c r="AI960" i="4"/>
  <c r="AY956" i="4"/>
  <c r="AL956" i="4" s="1"/>
  <c r="AK956" i="4"/>
  <c r="AH956" i="4"/>
  <c r="AJ956" i="4"/>
  <c r="AI956" i="4"/>
  <c r="AK952" i="4"/>
  <c r="AH952" i="4"/>
  <c r="AI952" i="4"/>
  <c r="AJ952" i="4"/>
  <c r="AY948" i="4"/>
  <c r="AL948" i="4" s="1"/>
  <c r="AK948" i="4"/>
  <c r="AH948" i="4"/>
  <c r="AI948" i="4"/>
  <c r="AJ948" i="4"/>
  <c r="AK944" i="4"/>
  <c r="AH944" i="4"/>
  <c r="AI944" i="4"/>
  <c r="AJ944" i="4"/>
  <c r="AK940" i="4"/>
  <c r="AH940" i="4"/>
  <c r="AI940" i="4"/>
  <c r="AJ940" i="4"/>
  <c r="AK936" i="4"/>
  <c r="AH936" i="4"/>
  <c r="AI936" i="4"/>
  <c r="AJ936" i="4"/>
  <c r="AK932" i="4"/>
  <c r="AH932" i="4"/>
  <c r="AI932" i="4"/>
  <c r="AJ932" i="4"/>
  <c r="AY928" i="4"/>
  <c r="AL928" i="4" s="1"/>
  <c r="AK928" i="4"/>
  <c r="AH928" i="4"/>
  <c r="AI928" i="4"/>
  <c r="AJ928" i="4"/>
  <c r="AY924" i="4"/>
  <c r="AL924" i="4" s="1"/>
  <c r="AK924" i="4"/>
  <c r="AH924" i="4"/>
  <c r="AI924" i="4"/>
  <c r="AJ924" i="4"/>
  <c r="AK920" i="4"/>
  <c r="AH920" i="4"/>
  <c r="AI920" i="4"/>
  <c r="AJ920" i="4"/>
  <c r="AK916" i="4"/>
  <c r="AH916" i="4"/>
  <c r="AI916" i="4"/>
  <c r="AJ916" i="4"/>
  <c r="AY912" i="4"/>
  <c r="AL912" i="4" s="1"/>
  <c r="AK912" i="4"/>
  <c r="AH912" i="4"/>
  <c r="AJ912" i="4"/>
  <c r="AI912" i="4"/>
  <c r="AY908" i="4"/>
  <c r="AL908" i="4" s="1"/>
  <c r="AK908" i="4"/>
  <c r="AH908" i="4"/>
  <c r="AI908" i="4"/>
  <c r="AJ908" i="4"/>
  <c r="AY904" i="4"/>
  <c r="AL904" i="4" s="1"/>
  <c r="AK904" i="4"/>
  <c r="AH904" i="4"/>
  <c r="AI904" i="4"/>
  <c r="AJ904" i="4"/>
  <c r="AY900" i="4"/>
  <c r="AL900" i="4" s="1"/>
  <c r="AK900" i="4"/>
  <c r="AH900" i="4"/>
  <c r="AI900" i="4"/>
  <c r="AJ900" i="4"/>
  <c r="AY896" i="4"/>
  <c r="AL896" i="4" s="1"/>
  <c r="AK896" i="4"/>
  <c r="AH896" i="4"/>
  <c r="AI896" i="4"/>
  <c r="AJ896" i="4"/>
  <c r="AY892" i="4"/>
  <c r="AL892" i="4" s="1"/>
  <c r="AK892" i="4"/>
  <c r="AH892" i="4"/>
  <c r="AI892" i="4"/>
  <c r="AJ892" i="4"/>
  <c r="AY888" i="4"/>
  <c r="AL888" i="4" s="1"/>
  <c r="AK888" i="4"/>
  <c r="AH888" i="4"/>
  <c r="AI888" i="4"/>
  <c r="AJ888" i="4"/>
  <c r="AY884" i="4"/>
  <c r="AL884" i="4" s="1"/>
  <c r="AK884" i="4"/>
  <c r="AH884" i="4"/>
  <c r="AI884" i="4"/>
  <c r="AJ884" i="4"/>
  <c r="AY880" i="4"/>
  <c r="AL880" i="4" s="1"/>
  <c r="AK880" i="4"/>
  <c r="AH880" i="4"/>
  <c r="AI880" i="4"/>
  <c r="AJ880" i="4"/>
  <c r="AY876" i="4"/>
  <c r="AL876" i="4" s="1"/>
  <c r="AK876" i="4"/>
  <c r="AH876" i="4"/>
  <c r="AI876" i="4"/>
  <c r="AJ876" i="4"/>
  <c r="AY872" i="4"/>
  <c r="AL872" i="4" s="1"/>
  <c r="AK872" i="4"/>
  <c r="AH872" i="4"/>
  <c r="AI872" i="4"/>
  <c r="AJ872" i="4"/>
  <c r="AY868" i="4"/>
  <c r="AL868" i="4" s="1"/>
  <c r="AK868" i="4"/>
  <c r="AH868" i="4"/>
  <c r="AI868" i="4"/>
  <c r="AJ868" i="4"/>
  <c r="AK864" i="4"/>
  <c r="AH864" i="4"/>
  <c r="AI864" i="4"/>
  <c r="AJ864" i="4"/>
  <c r="AY860" i="4"/>
  <c r="AL860" i="4" s="1"/>
  <c r="AK860" i="4"/>
  <c r="AH860" i="4"/>
  <c r="AI860" i="4"/>
  <c r="AJ860" i="4"/>
  <c r="AK856" i="4"/>
  <c r="AH856" i="4"/>
  <c r="AI856" i="4"/>
  <c r="AJ856" i="4"/>
  <c r="AY852" i="4"/>
  <c r="AL852" i="4" s="1"/>
  <c r="AK852" i="4"/>
  <c r="AH852" i="4"/>
  <c r="AI852" i="4"/>
  <c r="AJ852" i="4"/>
  <c r="AY848" i="4"/>
  <c r="AL848" i="4" s="1"/>
  <c r="AK848" i="4"/>
  <c r="AH848" i="4"/>
  <c r="AI848" i="4"/>
  <c r="AJ848" i="4"/>
  <c r="AK844" i="4"/>
  <c r="AH844" i="4"/>
  <c r="AI844" i="4"/>
  <c r="AJ844" i="4"/>
  <c r="AY840" i="4"/>
  <c r="AL840" i="4" s="1"/>
  <c r="AK840" i="4"/>
  <c r="AH840" i="4"/>
  <c r="AI840" i="4"/>
  <c r="AJ840" i="4"/>
  <c r="AY836" i="4"/>
  <c r="AL836" i="4" s="1"/>
  <c r="AK836" i="4"/>
  <c r="AH836" i="4"/>
  <c r="AI836" i="4"/>
  <c r="AJ836" i="4"/>
  <c r="AY832" i="4"/>
  <c r="AL832" i="4" s="1"/>
  <c r="AK832" i="4"/>
  <c r="AH832" i="4"/>
  <c r="AI832" i="4"/>
  <c r="AJ832" i="4"/>
  <c r="AK828" i="4"/>
  <c r="AH828" i="4"/>
  <c r="AI828" i="4"/>
  <c r="AJ828" i="4"/>
  <c r="AY824" i="4"/>
  <c r="AL824" i="4" s="1"/>
  <c r="AK824" i="4"/>
  <c r="AH824" i="4"/>
  <c r="AI824" i="4"/>
  <c r="AJ824" i="4"/>
  <c r="AY820" i="4"/>
  <c r="AL820" i="4" s="1"/>
  <c r="AK820" i="4"/>
  <c r="AH820" i="4"/>
  <c r="AI820" i="4"/>
  <c r="AJ820" i="4"/>
  <c r="AY816" i="4"/>
  <c r="AL816" i="4" s="1"/>
  <c r="AK816" i="4"/>
  <c r="AH816" i="4"/>
  <c r="AI816" i="4"/>
  <c r="AJ816" i="4"/>
  <c r="AK812" i="4"/>
  <c r="AH812" i="4"/>
  <c r="AI812" i="4"/>
  <c r="AJ812" i="4"/>
  <c r="AY808" i="4"/>
  <c r="AL808" i="4" s="1"/>
  <c r="AK808" i="4"/>
  <c r="AH808" i="4"/>
  <c r="AI808" i="4"/>
  <c r="AJ808" i="4"/>
  <c r="AK804" i="4"/>
  <c r="AH804" i="4"/>
  <c r="AJ804" i="4"/>
  <c r="AI804" i="4"/>
  <c r="AY800" i="4"/>
  <c r="AL800" i="4" s="1"/>
  <c r="AK800" i="4"/>
  <c r="AH800" i="4"/>
  <c r="AJ800" i="4"/>
  <c r="AI800" i="4"/>
  <c r="AY796" i="4"/>
  <c r="AL796" i="4" s="1"/>
  <c r="AK796" i="4"/>
  <c r="AH796" i="4"/>
  <c r="AJ796" i="4"/>
  <c r="AI796" i="4"/>
  <c r="AY792" i="4"/>
  <c r="AL792" i="4" s="1"/>
  <c r="AK792" i="4"/>
  <c r="AH792" i="4"/>
  <c r="AI792" i="4"/>
  <c r="AJ792" i="4"/>
  <c r="AY788" i="4"/>
  <c r="AL788" i="4" s="1"/>
  <c r="AH788" i="4"/>
  <c r="AI788" i="4"/>
  <c r="AJ788" i="4"/>
  <c r="AK788" i="4"/>
  <c r="AY784" i="4"/>
  <c r="AL784" i="4" s="1"/>
  <c r="AH784" i="4"/>
  <c r="AI784" i="4"/>
  <c r="AJ784" i="4"/>
  <c r="AK784" i="4"/>
  <c r="AH780" i="4"/>
  <c r="AI780" i="4"/>
  <c r="AJ780" i="4"/>
  <c r="AK780" i="4"/>
  <c r="AY776" i="4"/>
  <c r="AL776" i="4" s="1"/>
  <c r="AH776" i="4"/>
  <c r="AI776" i="4"/>
  <c r="AJ776" i="4"/>
  <c r="AK776" i="4"/>
  <c r="AH772" i="4"/>
  <c r="AI772" i="4"/>
  <c r="AJ772" i="4"/>
  <c r="AK772" i="4"/>
  <c r="AH768" i="4"/>
  <c r="AI768" i="4"/>
  <c r="AJ768" i="4"/>
  <c r="AK768" i="4"/>
  <c r="AY764" i="4"/>
  <c r="AL764" i="4" s="1"/>
  <c r="AH764" i="4"/>
  <c r="AI764" i="4"/>
  <c r="AJ764" i="4"/>
  <c r="AK764" i="4"/>
  <c r="AY760" i="4"/>
  <c r="AL760" i="4" s="1"/>
  <c r="AH760" i="4"/>
  <c r="AI760" i="4"/>
  <c r="AJ760" i="4"/>
  <c r="AK760" i="4"/>
  <c r="AY756" i="4"/>
  <c r="AL756" i="4" s="1"/>
  <c r="AH756" i="4"/>
  <c r="AI756" i="4"/>
  <c r="AJ756" i="4"/>
  <c r="AK756" i="4"/>
  <c r="AY752" i="4"/>
  <c r="AL752" i="4" s="1"/>
  <c r="AH752" i="4"/>
  <c r="AI752" i="4"/>
  <c r="AJ752" i="4"/>
  <c r="AK752" i="4"/>
  <c r="AY748" i="4"/>
  <c r="AL748" i="4" s="1"/>
  <c r="AH748" i="4"/>
  <c r="AI748" i="4"/>
  <c r="AJ748" i="4"/>
  <c r="AK748" i="4"/>
  <c r="AH744" i="4"/>
  <c r="AI744" i="4"/>
  <c r="AJ744" i="4"/>
  <c r="AK744" i="4"/>
  <c r="AY740" i="4"/>
  <c r="AL740" i="4" s="1"/>
  <c r="AH740" i="4"/>
  <c r="AI740" i="4"/>
  <c r="AJ740" i="4"/>
  <c r="AK740" i="4"/>
  <c r="AY736" i="4"/>
  <c r="AL736" i="4" s="1"/>
  <c r="AH736" i="4"/>
  <c r="AI736" i="4"/>
  <c r="AJ736" i="4"/>
  <c r="AK736" i="4"/>
  <c r="AH732" i="4"/>
  <c r="AI732" i="4"/>
  <c r="AJ732" i="4"/>
  <c r="AK732" i="4"/>
  <c r="AY728" i="4"/>
  <c r="AL728" i="4" s="1"/>
  <c r="AH728" i="4"/>
  <c r="AI728" i="4"/>
  <c r="AJ728" i="4"/>
  <c r="AK728" i="4"/>
  <c r="AY724" i="4"/>
  <c r="AL724" i="4" s="1"/>
  <c r="AH724" i="4"/>
  <c r="AI724" i="4"/>
  <c r="AJ724" i="4"/>
  <c r="AK724" i="4"/>
  <c r="AH720" i="4"/>
  <c r="AI720" i="4"/>
  <c r="AJ720" i="4"/>
  <c r="AK720" i="4"/>
  <c r="AY716" i="4"/>
  <c r="AL716" i="4" s="1"/>
  <c r="AH716" i="4"/>
  <c r="AI716" i="4"/>
  <c r="AJ716" i="4"/>
  <c r="AK716" i="4"/>
  <c r="AY712" i="4"/>
  <c r="AL712" i="4" s="1"/>
  <c r="AH712" i="4"/>
  <c r="AI712" i="4"/>
  <c r="AJ712" i="4"/>
  <c r="AK712" i="4"/>
  <c r="AY708" i="4"/>
  <c r="AL708" i="4" s="1"/>
  <c r="AH708" i="4"/>
  <c r="AI708" i="4"/>
  <c r="AJ708" i="4"/>
  <c r="AK708" i="4"/>
  <c r="AH704" i="4"/>
  <c r="AI704" i="4"/>
  <c r="AJ704" i="4"/>
  <c r="AK704" i="4"/>
  <c r="AY700" i="4"/>
  <c r="AL700" i="4" s="1"/>
  <c r="AH700" i="4"/>
  <c r="AI700" i="4"/>
  <c r="AJ700" i="4"/>
  <c r="AK700" i="4"/>
  <c r="AH696" i="4"/>
  <c r="AI696" i="4"/>
  <c r="AJ696" i="4"/>
  <c r="AK696" i="4"/>
  <c r="AY692" i="4"/>
  <c r="AL692" i="4" s="1"/>
  <c r="AH692" i="4"/>
  <c r="AI692" i="4"/>
  <c r="AJ692" i="4"/>
  <c r="AK692" i="4"/>
  <c r="AH688" i="4"/>
  <c r="AI688" i="4"/>
  <c r="AJ688" i="4"/>
  <c r="AK688" i="4"/>
  <c r="AY684" i="4"/>
  <c r="AL684" i="4" s="1"/>
  <c r="AH684" i="4"/>
  <c r="AI684" i="4"/>
  <c r="AJ684" i="4"/>
  <c r="AK684" i="4"/>
  <c r="AH680" i="4"/>
  <c r="AI680" i="4"/>
  <c r="AJ680" i="4"/>
  <c r="AK680" i="4"/>
  <c r="AY676" i="4"/>
  <c r="AL676" i="4" s="1"/>
  <c r="AH676" i="4"/>
  <c r="AI676" i="4"/>
  <c r="AJ676" i="4"/>
  <c r="AK676" i="4"/>
  <c r="AH672" i="4"/>
  <c r="AI672" i="4"/>
  <c r="AJ672" i="4"/>
  <c r="AK672" i="4"/>
  <c r="AH668" i="4"/>
  <c r="AI668" i="4"/>
  <c r="AJ668" i="4"/>
  <c r="AK668" i="4"/>
  <c r="AH664" i="4"/>
  <c r="AI664" i="4"/>
  <c r="AJ664" i="4"/>
  <c r="AK664" i="4"/>
  <c r="AH660" i="4"/>
  <c r="AI660" i="4"/>
  <c r="AJ660" i="4"/>
  <c r="AK660" i="4"/>
  <c r="AH656" i="4"/>
  <c r="AI656" i="4"/>
  <c r="AJ656" i="4"/>
  <c r="AK656" i="4"/>
  <c r="AY652" i="4"/>
  <c r="AL652" i="4" s="1"/>
  <c r="AH652" i="4"/>
  <c r="AI652" i="4"/>
  <c r="AJ652" i="4"/>
  <c r="AK652" i="4"/>
  <c r="AY648" i="4"/>
  <c r="AL648" i="4" s="1"/>
  <c r="AH648" i="4"/>
  <c r="AI648" i="4"/>
  <c r="AJ648" i="4"/>
  <c r="AK648" i="4"/>
  <c r="AY644" i="4"/>
  <c r="AL644" i="4" s="1"/>
  <c r="AH644" i="4"/>
  <c r="AI644" i="4"/>
  <c r="AJ644" i="4"/>
  <c r="AK644" i="4"/>
  <c r="AY640" i="4"/>
  <c r="AL640" i="4" s="1"/>
  <c r="AH640" i="4"/>
  <c r="AI640" i="4"/>
  <c r="AJ640" i="4"/>
  <c r="AK640" i="4"/>
  <c r="AH636" i="4"/>
  <c r="AI636" i="4"/>
  <c r="AJ636" i="4"/>
  <c r="AK636" i="4"/>
  <c r="AH632" i="4"/>
  <c r="AI632" i="4"/>
  <c r="AJ632" i="4"/>
  <c r="AK632" i="4"/>
  <c r="AY628" i="4"/>
  <c r="AL628" i="4" s="1"/>
  <c r="AH628" i="4"/>
  <c r="AI628" i="4"/>
  <c r="AJ628" i="4"/>
  <c r="AK628" i="4"/>
  <c r="AH624" i="4"/>
  <c r="AI624" i="4"/>
  <c r="AJ624" i="4"/>
  <c r="AK624" i="4"/>
  <c r="AY620" i="4"/>
  <c r="AL620" i="4" s="1"/>
  <c r="AH620" i="4"/>
  <c r="AI620" i="4"/>
  <c r="AJ620" i="4"/>
  <c r="AK620" i="4"/>
  <c r="AY616" i="4"/>
  <c r="AL616" i="4" s="1"/>
  <c r="AK616" i="4"/>
  <c r="AH616" i="4"/>
  <c r="AI616" i="4"/>
  <c r="AJ616" i="4"/>
  <c r="AY612" i="4"/>
  <c r="AL612" i="4" s="1"/>
  <c r="AK612" i="4"/>
  <c r="AH612" i="4"/>
  <c r="AI612" i="4"/>
  <c r="AJ612" i="4"/>
  <c r="AK608" i="4"/>
  <c r="AH608" i="4"/>
  <c r="AI608" i="4"/>
  <c r="AJ608" i="4"/>
  <c r="AY604" i="4"/>
  <c r="AL604" i="4" s="1"/>
  <c r="AK604" i="4"/>
  <c r="AH604" i="4"/>
  <c r="AI604" i="4"/>
  <c r="AJ604" i="4"/>
  <c r="AK600" i="4"/>
  <c r="AH600" i="4"/>
  <c r="AI600" i="4"/>
  <c r="AJ600" i="4"/>
  <c r="AY596" i="4"/>
  <c r="AL596" i="4" s="1"/>
  <c r="AK596" i="4"/>
  <c r="AH596" i="4"/>
  <c r="AI596" i="4"/>
  <c r="AJ596" i="4"/>
  <c r="AK592" i="4"/>
  <c r="AH592" i="4"/>
  <c r="AI592" i="4"/>
  <c r="AJ592" i="4"/>
  <c r="AY588" i="4"/>
  <c r="AL588" i="4" s="1"/>
  <c r="AK588" i="4"/>
  <c r="AH588" i="4"/>
  <c r="AI588" i="4"/>
  <c r="AJ588" i="4"/>
  <c r="AK584" i="4"/>
  <c r="AH584" i="4"/>
  <c r="AI584" i="4"/>
  <c r="AJ584" i="4"/>
  <c r="AY580" i="4"/>
  <c r="AL580" i="4" s="1"/>
  <c r="AK580" i="4"/>
  <c r="AH580" i="4"/>
  <c r="AI580" i="4"/>
  <c r="AJ580" i="4"/>
  <c r="AY576" i="4"/>
  <c r="AL576" i="4" s="1"/>
  <c r="AK576" i="4"/>
  <c r="AH576" i="4"/>
  <c r="AI576" i="4"/>
  <c r="AJ576" i="4"/>
  <c r="AK572" i="4"/>
  <c r="AH572" i="4"/>
  <c r="AI572" i="4"/>
  <c r="AJ572" i="4"/>
  <c r="AY568" i="4"/>
  <c r="AL568" i="4" s="1"/>
  <c r="AK568" i="4"/>
  <c r="AH568" i="4"/>
  <c r="AI568" i="4"/>
  <c r="AJ568" i="4"/>
  <c r="AY564" i="4"/>
  <c r="AL564" i="4" s="1"/>
  <c r="AK564" i="4"/>
  <c r="AH564" i="4"/>
  <c r="AI564" i="4"/>
  <c r="AJ564" i="4"/>
  <c r="AK560" i="4"/>
  <c r="AH560" i="4"/>
  <c r="AI560" i="4"/>
  <c r="AJ560" i="4"/>
  <c r="AK556" i="4"/>
  <c r="AH556" i="4"/>
  <c r="AI556" i="4"/>
  <c r="AJ556" i="4"/>
  <c r="AK552" i="4"/>
  <c r="AH552" i="4"/>
  <c r="AI552" i="4"/>
  <c r="AJ552" i="4"/>
  <c r="AY548" i="4"/>
  <c r="AL548" i="4" s="1"/>
  <c r="AK548" i="4"/>
  <c r="AH548" i="4"/>
  <c r="AI548" i="4"/>
  <c r="AJ548" i="4"/>
  <c r="AY544" i="4"/>
  <c r="AL544" i="4" s="1"/>
  <c r="AK544" i="4"/>
  <c r="AH544" i="4"/>
  <c r="AI544" i="4"/>
  <c r="AJ544" i="4"/>
  <c r="AK540" i="4"/>
  <c r="AH540" i="4"/>
  <c r="AI540" i="4"/>
  <c r="AJ540" i="4"/>
  <c r="AY536" i="4"/>
  <c r="AL536" i="4" s="1"/>
  <c r="AK536" i="4"/>
  <c r="AH536" i="4"/>
  <c r="AI536" i="4"/>
  <c r="AJ536" i="4"/>
  <c r="AY532" i="4"/>
  <c r="AL532" i="4" s="1"/>
  <c r="AK532" i="4"/>
  <c r="AH532" i="4"/>
  <c r="AI532" i="4"/>
  <c r="AJ532" i="4"/>
  <c r="AK528" i="4"/>
  <c r="AH528" i="4"/>
  <c r="AI528" i="4"/>
  <c r="AJ528" i="4"/>
  <c r="AY524" i="4"/>
  <c r="AL524" i="4" s="1"/>
  <c r="AK524" i="4"/>
  <c r="AH524" i="4"/>
  <c r="AI524" i="4"/>
  <c r="AJ524" i="4"/>
  <c r="AY520" i="4"/>
  <c r="AL520" i="4" s="1"/>
  <c r="AK520" i="4"/>
  <c r="AH520" i="4"/>
  <c r="AI520" i="4"/>
  <c r="AJ520" i="4"/>
  <c r="AK516" i="4"/>
  <c r="AH516" i="4"/>
  <c r="AI516" i="4"/>
  <c r="AJ516" i="4"/>
  <c r="AY512" i="4"/>
  <c r="AL512" i="4" s="1"/>
  <c r="AK512" i="4"/>
  <c r="AH512" i="4"/>
  <c r="AI512" i="4"/>
  <c r="AJ512" i="4"/>
  <c r="AY508" i="4"/>
  <c r="AL508" i="4" s="1"/>
  <c r="AK508" i="4"/>
  <c r="AH508" i="4"/>
  <c r="AI508" i="4"/>
  <c r="AJ508" i="4"/>
  <c r="AK504" i="4"/>
  <c r="AH504" i="4"/>
  <c r="AI504" i="4"/>
  <c r="AJ504" i="4"/>
  <c r="AK500" i="4"/>
  <c r="AH500" i="4"/>
  <c r="AI500" i="4"/>
  <c r="AJ500" i="4"/>
  <c r="AY496" i="4"/>
  <c r="AL496" i="4" s="1"/>
  <c r="AK496" i="4"/>
  <c r="AH496" i="4"/>
  <c r="AI496" i="4"/>
  <c r="AJ496" i="4"/>
  <c r="AY492" i="4"/>
  <c r="AL492" i="4" s="1"/>
  <c r="AK492" i="4"/>
  <c r="AH492" i="4"/>
  <c r="AI492" i="4"/>
  <c r="AJ492" i="4"/>
  <c r="AY488" i="4"/>
  <c r="AL488" i="4" s="1"/>
  <c r="AK488" i="4"/>
  <c r="AH488" i="4"/>
  <c r="AI488" i="4"/>
  <c r="AJ488" i="4"/>
  <c r="AK484" i="4"/>
  <c r="AH484" i="4"/>
  <c r="AI484" i="4"/>
  <c r="AJ484" i="4"/>
  <c r="AK480" i="4"/>
  <c r="AH480" i="4"/>
  <c r="AI480" i="4"/>
  <c r="AJ480" i="4"/>
  <c r="AY476" i="4"/>
  <c r="AL476" i="4" s="1"/>
  <c r="AK476" i="4"/>
  <c r="AH476" i="4"/>
  <c r="AI476" i="4"/>
  <c r="AJ476" i="4"/>
  <c r="AY472" i="4"/>
  <c r="AL472" i="4" s="1"/>
  <c r="AK472" i="4"/>
  <c r="AH472" i="4"/>
  <c r="AI472" i="4"/>
  <c r="AJ472" i="4"/>
  <c r="AK468" i="4"/>
  <c r="AH468" i="4"/>
  <c r="AI468" i="4"/>
  <c r="AJ468" i="4"/>
  <c r="AY464" i="4"/>
  <c r="AL464" i="4" s="1"/>
  <c r="AK464" i="4"/>
  <c r="AH464" i="4"/>
  <c r="AI464" i="4"/>
  <c r="AJ464" i="4"/>
  <c r="AK460" i="4"/>
  <c r="AH460" i="4"/>
  <c r="AI460" i="4"/>
  <c r="AJ460" i="4"/>
  <c r="AY456" i="4"/>
  <c r="AL456" i="4" s="1"/>
  <c r="AK456" i="4"/>
  <c r="AH456" i="4"/>
  <c r="AI456" i="4"/>
  <c r="AJ456" i="4"/>
  <c r="AY452" i="4"/>
  <c r="AL452" i="4" s="1"/>
  <c r="AK452" i="4"/>
  <c r="AH452" i="4"/>
  <c r="AI452" i="4"/>
  <c r="AJ452" i="4"/>
  <c r="AY448" i="4"/>
  <c r="AL448" i="4" s="1"/>
  <c r="AK448" i="4"/>
  <c r="AH448" i="4"/>
  <c r="AI448" i="4"/>
  <c r="AJ448" i="4"/>
  <c r="AY444" i="4"/>
  <c r="AL444" i="4" s="1"/>
  <c r="AK444" i="4"/>
  <c r="AH444" i="4"/>
  <c r="AI444" i="4"/>
  <c r="AJ444" i="4"/>
  <c r="AY440" i="4"/>
  <c r="AL440" i="4" s="1"/>
  <c r="AK440" i="4"/>
  <c r="AH440" i="4"/>
  <c r="AI440" i="4"/>
  <c r="AJ440" i="4"/>
  <c r="AY436" i="4"/>
  <c r="AL436" i="4" s="1"/>
  <c r="AK436" i="4"/>
  <c r="AH436" i="4"/>
  <c r="AI436" i="4"/>
  <c r="AJ436" i="4"/>
  <c r="AK432" i="4"/>
  <c r="AH432" i="4"/>
  <c r="AI432" i="4"/>
  <c r="AJ432" i="4"/>
  <c r="AY428" i="4"/>
  <c r="AL428" i="4" s="1"/>
  <c r="AK428" i="4"/>
  <c r="AH428" i="4"/>
  <c r="AI428" i="4"/>
  <c r="AJ428" i="4"/>
  <c r="AK424" i="4"/>
  <c r="AH424" i="4"/>
  <c r="AI424" i="4"/>
  <c r="AJ424" i="4"/>
  <c r="AY420" i="4"/>
  <c r="AL420" i="4" s="1"/>
  <c r="AK420" i="4"/>
  <c r="AH420" i="4"/>
  <c r="AI420" i="4"/>
  <c r="AJ420" i="4"/>
  <c r="AY416" i="4"/>
  <c r="AL416" i="4" s="1"/>
  <c r="AK416" i="4"/>
  <c r="AH416" i="4"/>
  <c r="AI416" i="4"/>
  <c r="AJ416" i="4"/>
  <c r="AK412" i="4"/>
  <c r="AH412" i="4"/>
  <c r="AI412" i="4"/>
  <c r="AJ412" i="4"/>
  <c r="AY408" i="4"/>
  <c r="AL408" i="4" s="1"/>
  <c r="AK408" i="4"/>
  <c r="AH408" i="4"/>
  <c r="AI408" i="4"/>
  <c r="AJ408" i="4"/>
  <c r="AY404" i="4"/>
  <c r="AL404" i="4" s="1"/>
  <c r="AK404" i="4"/>
  <c r="AH404" i="4"/>
  <c r="AI404" i="4"/>
  <c r="AJ404" i="4"/>
  <c r="AK400" i="4"/>
  <c r="AH400" i="4"/>
  <c r="AI400" i="4"/>
  <c r="AJ400" i="4"/>
  <c r="AY396" i="4"/>
  <c r="AL396" i="4" s="1"/>
  <c r="AK396" i="4"/>
  <c r="AH396" i="4"/>
  <c r="AI396" i="4"/>
  <c r="AJ396" i="4"/>
  <c r="AK392" i="4"/>
  <c r="AH392" i="4"/>
  <c r="AI392" i="4"/>
  <c r="AJ392" i="4"/>
  <c r="AK388" i="4"/>
  <c r="AH388" i="4"/>
  <c r="AI388" i="4"/>
  <c r="AJ388" i="4"/>
  <c r="AK384" i="4"/>
  <c r="AH384" i="4"/>
  <c r="AI384" i="4"/>
  <c r="AJ384" i="4"/>
  <c r="AK380" i="4"/>
  <c r="AH380" i="4"/>
  <c r="AI380" i="4"/>
  <c r="AJ380" i="4"/>
  <c r="AK376" i="4"/>
  <c r="AH376" i="4"/>
  <c r="AI376" i="4"/>
  <c r="AJ376" i="4"/>
  <c r="AY372" i="4"/>
  <c r="AL372" i="4" s="1"/>
  <c r="AK372" i="4"/>
  <c r="AH372" i="4"/>
  <c r="AI372" i="4"/>
  <c r="AJ372" i="4"/>
  <c r="AK368" i="4"/>
  <c r="AH368" i="4"/>
  <c r="AI368" i="4"/>
  <c r="AJ368" i="4"/>
  <c r="AY364" i="4"/>
  <c r="AL364" i="4" s="1"/>
  <c r="AJ364" i="4"/>
  <c r="AK364" i="4"/>
  <c r="AH364" i="4"/>
  <c r="AI364" i="4"/>
  <c r="AJ360" i="4"/>
  <c r="AK360" i="4"/>
  <c r="AH360" i="4"/>
  <c r="AI360" i="4"/>
  <c r="AJ356" i="4"/>
  <c r="AK356" i="4"/>
  <c r="AH356" i="4"/>
  <c r="AI356" i="4"/>
  <c r="AY352" i="4"/>
  <c r="AL352" i="4" s="1"/>
  <c r="AJ352" i="4"/>
  <c r="AK352" i="4"/>
  <c r="AH352" i="4"/>
  <c r="AI352" i="4"/>
  <c r="AY348" i="4"/>
  <c r="AL348" i="4" s="1"/>
  <c r="AJ348" i="4"/>
  <c r="AK348" i="4"/>
  <c r="AH348" i="4"/>
  <c r="AI348" i="4"/>
  <c r="AJ344" i="4"/>
  <c r="AK344" i="4"/>
  <c r="AH344" i="4"/>
  <c r="AI344" i="4"/>
  <c r="AJ340" i="4"/>
  <c r="AK340" i="4"/>
  <c r="AH340" i="4"/>
  <c r="AI340" i="4"/>
  <c r="AJ336" i="4"/>
  <c r="AK336" i="4"/>
  <c r="AH336" i="4"/>
  <c r="AI336" i="4"/>
  <c r="AJ332" i="4"/>
  <c r="AK332" i="4"/>
  <c r="AH332" i="4"/>
  <c r="AI332" i="4"/>
  <c r="AY328" i="4"/>
  <c r="AL328" i="4" s="1"/>
  <c r="AJ328" i="4"/>
  <c r="AK328" i="4"/>
  <c r="AH328" i="4"/>
  <c r="AI328" i="4"/>
  <c r="AY324" i="4"/>
  <c r="AL324" i="4" s="1"/>
  <c r="AJ324" i="4"/>
  <c r="AK324" i="4"/>
  <c r="AH324" i="4"/>
  <c r="AI324" i="4"/>
  <c r="AY320" i="4"/>
  <c r="AL320" i="4" s="1"/>
  <c r="AJ320" i="4"/>
  <c r="AK320" i="4"/>
  <c r="AH320" i="4"/>
  <c r="AI320" i="4"/>
  <c r="AJ316" i="4"/>
  <c r="AK316" i="4"/>
  <c r="AH316" i="4"/>
  <c r="AI316" i="4"/>
  <c r="AJ312" i="4"/>
  <c r="AK312" i="4"/>
  <c r="AH312" i="4"/>
  <c r="AI312" i="4"/>
  <c r="AJ308" i="4"/>
  <c r="AK308" i="4"/>
  <c r="AH308" i="4"/>
  <c r="AI308" i="4"/>
  <c r="AJ304" i="4"/>
  <c r="AK304" i="4"/>
  <c r="AH304" i="4"/>
  <c r="AI304" i="4"/>
  <c r="AJ300" i="4"/>
  <c r="AK300" i="4"/>
  <c r="AH300" i="4"/>
  <c r="AI300" i="4"/>
  <c r="AY296" i="4"/>
  <c r="AL296" i="4" s="1"/>
  <c r="AJ296" i="4"/>
  <c r="AK296" i="4"/>
  <c r="AH296" i="4"/>
  <c r="AI296" i="4"/>
  <c r="AJ292" i="4"/>
  <c r="AK292" i="4"/>
  <c r="AH292" i="4"/>
  <c r="AI292" i="4"/>
  <c r="AJ288" i="4"/>
  <c r="AK288" i="4"/>
  <c r="AH288" i="4"/>
  <c r="AI288" i="4"/>
  <c r="AJ284" i="4"/>
  <c r="AK284" i="4"/>
  <c r="AH284" i="4"/>
  <c r="AI284" i="4"/>
  <c r="AJ280" i="4"/>
  <c r="AK280" i="4"/>
  <c r="AH280" i="4"/>
  <c r="AI280" i="4"/>
  <c r="AK276" i="4"/>
  <c r="AH276" i="4"/>
  <c r="AI276" i="4"/>
  <c r="AJ276" i="4"/>
  <c r="AK272" i="4"/>
  <c r="AH272" i="4"/>
  <c r="AI272" i="4"/>
  <c r="AJ272" i="4"/>
  <c r="AK268" i="4"/>
  <c r="AH268" i="4"/>
  <c r="AI268" i="4"/>
  <c r="AJ268" i="4"/>
  <c r="AK264" i="4"/>
  <c r="AH264" i="4"/>
  <c r="AI264" i="4"/>
  <c r="AJ264" i="4"/>
  <c r="AY260" i="4"/>
  <c r="AL260" i="4" s="1"/>
  <c r="AK260" i="4"/>
  <c r="AH260" i="4"/>
  <c r="AI260" i="4"/>
  <c r="AJ260" i="4"/>
  <c r="AY256" i="4"/>
  <c r="AL256" i="4" s="1"/>
  <c r="AK256" i="4"/>
  <c r="AH256" i="4"/>
  <c r="AI256" i="4"/>
  <c r="AJ256" i="4"/>
  <c r="AY252" i="4"/>
  <c r="AL252" i="4" s="1"/>
  <c r="AK252" i="4"/>
  <c r="AH252" i="4"/>
  <c r="AI252" i="4"/>
  <c r="AJ252" i="4"/>
  <c r="AK248" i="4"/>
  <c r="AH248" i="4"/>
  <c r="AI248" i="4"/>
  <c r="AJ248" i="4"/>
  <c r="AY244" i="4"/>
  <c r="AL244" i="4" s="1"/>
  <c r="AK244" i="4"/>
  <c r="AH244" i="4"/>
  <c r="AI244" i="4"/>
  <c r="AJ244" i="4"/>
  <c r="AY240" i="4"/>
  <c r="AL240" i="4" s="1"/>
  <c r="AK240" i="4"/>
  <c r="AH240" i="4"/>
  <c r="AI240" i="4"/>
  <c r="AJ240" i="4"/>
  <c r="AK236" i="4"/>
  <c r="AH236" i="4"/>
  <c r="AI236" i="4"/>
  <c r="AJ236" i="4"/>
  <c r="AY232" i="4"/>
  <c r="AL232" i="4" s="1"/>
  <c r="AK232" i="4"/>
  <c r="AH232" i="4"/>
  <c r="AI232" i="4"/>
  <c r="AJ232" i="4"/>
  <c r="AK228" i="4"/>
  <c r="AH228" i="4"/>
  <c r="AI228" i="4"/>
  <c r="AJ228" i="4"/>
  <c r="AK224" i="4"/>
  <c r="AH224" i="4"/>
  <c r="AI224" i="4"/>
  <c r="AJ224" i="4"/>
  <c r="AY220" i="4"/>
  <c r="AL220" i="4" s="1"/>
  <c r="AK220" i="4"/>
  <c r="AH220" i="4"/>
  <c r="AI220" i="4"/>
  <c r="AJ220" i="4"/>
  <c r="AY216" i="4"/>
  <c r="AL216" i="4" s="1"/>
  <c r="AK216" i="4"/>
  <c r="AH216" i="4"/>
  <c r="AI216" i="4"/>
  <c r="AJ216" i="4"/>
  <c r="AY212" i="4"/>
  <c r="AL212" i="4" s="1"/>
  <c r="AK212" i="4"/>
  <c r="AH212" i="4"/>
  <c r="AI212" i="4"/>
  <c r="AJ212" i="4"/>
  <c r="AY208" i="4"/>
  <c r="AL208" i="4" s="1"/>
  <c r="AK208" i="4"/>
  <c r="AH208" i="4"/>
  <c r="AI208" i="4"/>
  <c r="AJ208" i="4"/>
  <c r="AK204" i="4"/>
  <c r="AH204" i="4"/>
  <c r="AI204" i="4"/>
  <c r="AJ204" i="4"/>
  <c r="AK200" i="4"/>
  <c r="AH200" i="4"/>
  <c r="AI200" i="4"/>
  <c r="AJ200" i="4"/>
  <c r="AY196" i="4"/>
  <c r="AL196" i="4" s="1"/>
  <c r="AK196" i="4"/>
  <c r="AH196" i="4"/>
  <c r="AI196" i="4"/>
  <c r="AJ196" i="4"/>
  <c r="AK192" i="4"/>
  <c r="AH192" i="4"/>
  <c r="AI192" i="4"/>
  <c r="AJ192" i="4"/>
  <c r="AY188" i="4"/>
  <c r="AL188" i="4" s="1"/>
  <c r="AK188" i="4"/>
  <c r="AH188" i="4"/>
  <c r="AI188" i="4"/>
  <c r="AJ188" i="4"/>
  <c r="AK184" i="4"/>
  <c r="AH184" i="4"/>
  <c r="AI184" i="4"/>
  <c r="AJ184" i="4"/>
  <c r="AK180" i="4"/>
  <c r="AH180" i="4"/>
  <c r="AI180" i="4"/>
  <c r="AJ180" i="4"/>
  <c r="AK176" i="4"/>
  <c r="AH176" i="4"/>
  <c r="AI176" i="4"/>
  <c r="AJ176" i="4"/>
  <c r="AY172" i="4"/>
  <c r="AL172" i="4" s="1"/>
  <c r="AK172" i="4"/>
  <c r="AH172" i="4"/>
  <c r="AI172" i="4"/>
  <c r="AJ172" i="4"/>
  <c r="AY168" i="4"/>
  <c r="AL168" i="4" s="1"/>
  <c r="AK168" i="4"/>
  <c r="AH168" i="4"/>
  <c r="AI168" i="4"/>
  <c r="AJ168" i="4"/>
  <c r="AK164" i="4"/>
  <c r="AH164" i="4"/>
  <c r="AI164" i="4"/>
  <c r="AJ164" i="4"/>
  <c r="AY160" i="4"/>
  <c r="AL160" i="4" s="1"/>
  <c r="AK160" i="4"/>
  <c r="AH160" i="4"/>
  <c r="AI160" i="4"/>
  <c r="AJ160" i="4"/>
  <c r="AY156" i="4"/>
  <c r="AL156" i="4" s="1"/>
  <c r="AK156" i="4"/>
  <c r="AH156" i="4"/>
  <c r="AI156" i="4"/>
  <c r="AJ156" i="4"/>
  <c r="AY152" i="4"/>
  <c r="AL152" i="4" s="1"/>
  <c r="AK152" i="4"/>
  <c r="AJ152" i="4"/>
  <c r="AH152" i="4"/>
  <c r="AI152" i="4"/>
  <c r="AY148" i="4"/>
  <c r="AL148" i="4" s="1"/>
  <c r="AK148" i="4"/>
  <c r="AH148" i="4"/>
  <c r="AI148" i="4"/>
  <c r="AJ148" i="4"/>
  <c r="AY144" i="4"/>
  <c r="AL144" i="4" s="1"/>
  <c r="AK144" i="4"/>
  <c r="AH144" i="4"/>
  <c r="AI144" i="4"/>
  <c r="AJ144" i="4"/>
  <c r="AY140" i="4"/>
  <c r="AL140" i="4" s="1"/>
  <c r="AK140" i="4"/>
  <c r="AH140" i="4"/>
  <c r="AI140" i="4"/>
  <c r="AJ140" i="4"/>
  <c r="AK136" i="4"/>
  <c r="AH136" i="4"/>
  <c r="AI136" i="4"/>
  <c r="AJ136" i="4"/>
  <c r="AY132" i="4"/>
  <c r="AL132" i="4" s="1"/>
  <c r="AK132" i="4"/>
  <c r="AH132" i="4"/>
  <c r="AI132" i="4"/>
  <c r="AJ132" i="4"/>
  <c r="AY128" i="4"/>
  <c r="AL128" i="4" s="1"/>
  <c r="AK128" i="4"/>
  <c r="AH128" i="4"/>
  <c r="AI128" i="4"/>
  <c r="AJ128" i="4"/>
  <c r="AY124" i="4"/>
  <c r="AL124" i="4" s="1"/>
  <c r="AK124" i="4"/>
  <c r="AH124" i="4"/>
  <c r="AI124" i="4"/>
  <c r="AJ124" i="4"/>
  <c r="AY120" i="4"/>
  <c r="AL120" i="4" s="1"/>
  <c r="AK120" i="4"/>
  <c r="AH120" i="4"/>
  <c r="AI120" i="4"/>
  <c r="AJ120" i="4"/>
  <c r="AK116" i="4"/>
  <c r="AH116" i="4"/>
  <c r="AI116" i="4"/>
  <c r="AJ116" i="4"/>
  <c r="AY112" i="4"/>
  <c r="AL112" i="4" s="1"/>
  <c r="AK112" i="4"/>
  <c r="AH112" i="4"/>
  <c r="AI112" i="4"/>
  <c r="AJ112" i="4"/>
  <c r="AK108" i="4"/>
  <c r="AH108" i="4"/>
  <c r="AI108" i="4"/>
  <c r="AJ108" i="4"/>
  <c r="AY104" i="4"/>
  <c r="AL104" i="4" s="1"/>
  <c r="AK104" i="4"/>
  <c r="AH104" i="4"/>
  <c r="AI104" i="4"/>
  <c r="AJ104" i="4"/>
  <c r="AK100" i="4"/>
  <c r="AH100" i="4"/>
  <c r="AI100" i="4"/>
  <c r="AJ100" i="4"/>
  <c r="AY96" i="4"/>
  <c r="AL96" i="4" s="1"/>
  <c r="AK96" i="4"/>
  <c r="AH96" i="4"/>
  <c r="AI96" i="4"/>
  <c r="AJ96" i="4"/>
  <c r="AK92" i="4"/>
  <c r="AH92" i="4"/>
  <c r="AI92" i="4"/>
  <c r="AJ92" i="4"/>
  <c r="AK88" i="4"/>
  <c r="AH88" i="4"/>
  <c r="AI88" i="4"/>
  <c r="AJ88" i="4"/>
  <c r="AY84" i="4"/>
  <c r="AL84" i="4" s="1"/>
  <c r="AH84" i="4"/>
  <c r="AI84" i="4"/>
  <c r="AJ84" i="4"/>
  <c r="AK84" i="4"/>
  <c r="AY80" i="4"/>
  <c r="AL80" i="4" s="1"/>
  <c r="AH80" i="4"/>
  <c r="AI80" i="4"/>
  <c r="AJ80" i="4"/>
  <c r="AK80" i="4"/>
  <c r="AY76" i="4"/>
  <c r="AL76" i="4" s="1"/>
  <c r="AH76" i="4"/>
  <c r="AI76" i="4"/>
  <c r="AJ76" i="4"/>
  <c r="AK76" i="4"/>
  <c r="AY72" i="4"/>
  <c r="AL72" i="4" s="1"/>
  <c r="AH72" i="4"/>
  <c r="AI72" i="4"/>
  <c r="AJ72" i="4"/>
  <c r="AK72" i="4"/>
  <c r="AY68" i="4"/>
  <c r="AL68" i="4" s="1"/>
  <c r="AH68" i="4"/>
  <c r="AI68" i="4"/>
  <c r="AJ68" i="4"/>
  <c r="AK68" i="4"/>
  <c r="AY64" i="4"/>
  <c r="AL64" i="4" s="1"/>
  <c r="AH64" i="4"/>
  <c r="AI64" i="4"/>
  <c r="AJ64" i="4"/>
  <c r="AK64" i="4"/>
  <c r="AY60" i="4"/>
  <c r="AL60" i="4" s="1"/>
  <c r="AH60" i="4"/>
  <c r="AI60" i="4"/>
  <c r="AJ60" i="4"/>
  <c r="AK60" i="4"/>
  <c r="AH56" i="4"/>
  <c r="AI56" i="4"/>
  <c r="AJ56" i="4"/>
  <c r="AK56" i="4"/>
  <c r="AY52" i="4"/>
  <c r="AL52" i="4" s="1"/>
  <c r="AH52" i="4"/>
  <c r="AI52" i="4"/>
  <c r="AJ52" i="4"/>
  <c r="AK52" i="4"/>
  <c r="AY48" i="4"/>
  <c r="AL48" i="4" s="1"/>
  <c r="AH48" i="4"/>
  <c r="AI48" i="4"/>
  <c r="AJ48" i="4"/>
  <c r="AK48" i="4"/>
  <c r="AY44" i="4"/>
  <c r="AL44" i="4" s="1"/>
  <c r="AH44" i="4"/>
  <c r="AI44" i="4"/>
  <c r="AJ44" i="4"/>
  <c r="AK44" i="4"/>
  <c r="AY40" i="4"/>
  <c r="AL40" i="4" s="1"/>
  <c r="AH40" i="4"/>
  <c r="AI40" i="4"/>
  <c r="AJ40" i="4"/>
  <c r="AK40" i="4"/>
  <c r="AY36" i="4"/>
  <c r="AL36" i="4" s="1"/>
  <c r="AH36" i="4"/>
  <c r="AI36" i="4"/>
  <c r="AJ36" i="4"/>
  <c r="AK36" i="4"/>
  <c r="AY32" i="4"/>
  <c r="AL32" i="4" s="1"/>
  <c r="AH32" i="4"/>
  <c r="AI32" i="4"/>
  <c r="AJ32" i="4"/>
  <c r="AK32" i="4"/>
  <c r="AY28" i="4"/>
  <c r="AL28" i="4" s="1"/>
  <c r="AH28" i="4"/>
  <c r="AI28" i="4"/>
  <c r="AJ28" i="4"/>
  <c r="AK28" i="4"/>
  <c r="AY24" i="4"/>
  <c r="AL24" i="4" s="1"/>
  <c r="AH24" i="4"/>
  <c r="AI24" i="4"/>
  <c r="AJ24" i="4"/>
  <c r="AK24" i="4"/>
  <c r="AY20" i="4"/>
  <c r="AL20" i="4" s="1"/>
  <c r="AH20" i="4"/>
  <c r="AI20" i="4"/>
  <c r="AJ20" i="4"/>
  <c r="AK20" i="4"/>
  <c r="AY16" i="4"/>
  <c r="AL16" i="4" s="1"/>
  <c r="AH16" i="4"/>
  <c r="AI16" i="4"/>
  <c r="AJ16" i="4"/>
  <c r="AK16" i="4"/>
  <c r="AH12" i="4"/>
  <c r="AI12" i="4"/>
  <c r="AJ12" i="4"/>
  <c r="AK12" i="4"/>
  <c r="AY8" i="4"/>
  <c r="AL8" i="4" s="1"/>
  <c r="AH8" i="4"/>
  <c r="AI8" i="4"/>
  <c r="AJ8" i="4"/>
  <c r="AK8" i="4"/>
  <c r="AY4" i="4"/>
  <c r="AL4" i="4" s="1"/>
  <c r="AH4" i="4"/>
  <c r="AI4" i="4"/>
  <c r="AJ4" i="4"/>
  <c r="AK4" i="4"/>
  <c r="AK999" i="4"/>
  <c r="AH999" i="4"/>
  <c r="AI999" i="4"/>
  <c r="AJ999" i="4"/>
  <c r="AK995" i="4"/>
  <c r="AH995" i="4"/>
  <c r="AI995" i="4"/>
  <c r="AJ995" i="4"/>
  <c r="AK991" i="4"/>
  <c r="AH991" i="4"/>
  <c r="AI991" i="4"/>
  <c r="AJ991" i="4"/>
  <c r="AY987" i="4"/>
  <c r="AL987" i="4" s="1"/>
  <c r="AK987" i="4"/>
  <c r="AH987" i="4"/>
  <c r="AI987" i="4"/>
  <c r="AJ987" i="4"/>
  <c r="AK983" i="4"/>
  <c r="AH983" i="4"/>
  <c r="AI983" i="4"/>
  <c r="AJ983" i="4"/>
  <c r="AY979" i="4"/>
  <c r="AL979" i="4" s="1"/>
  <c r="AK979" i="4"/>
  <c r="AH979" i="4"/>
  <c r="AI979" i="4"/>
  <c r="AJ979" i="4"/>
  <c r="AY975" i="4"/>
  <c r="AL975" i="4" s="1"/>
  <c r="AK975" i="4"/>
  <c r="AH975" i="4"/>
  <c r="AI975" i="4"/>
  <c r="AJ975" i="4"/>
  <c r="AK971" i="4"/>
  <c r="AH971" i="4"/>
  <c r="AI971" i="4"/>
  <c r="AJ971" i="4"/>
  <c r="AK967" i="4"/>
  <c r="AH967" i="4"/>
  <c r="AI967" i="4"/>
  <c r="AJ967" i="4"/>
  <c r="AK963" i="4"/>
  <c r="AH963" i="4"/>
  <c r="AI963" i="4"/>
  <c r="AJ963" i="4"/>
  <c r="AK959" i="4"/>
  <c r="AH959" i="4"/>
  <c r="AI959" i="4"/>
  <c r="AJ959" i="4"/>
  <c r="AY955" i="4"/>
  <c r="AL955" i="4" s="1"/>
  <c r="AK955" i="4"/>
  <c r="AH955" i="4"/>
  <c r="AI955" i="4"/>
  <c r="AJ955" i="4"/>
  <c r="AY951" i="4"/>
  <c r="AL951" i="4" s="1"/>
  <c r="AK951" i="4"/>
  <c r="AH951" i="4"/>
  <c r="AI951" i="4"/>
  <c r="AJ951" i="4"/>
  <c r="AK947" i="4"/>
  <c r="AH947" i="4"/>
  <c r="AI947" i="4"/>
  <c r="AJ947" i="4"/>
  <c r="AK943" i="4"/>
  <c r="AH943" i="4"/>
  <c r="AI943" i="4"/>
  <c r="AJ943" i="4"/>
  <c r="AK939" i="4"/>
  <c r="AH939" i="4"/>
  <c r="AI939" i="4"/>
  <c r="AJ939" i="4"/>
  <c r="AK935" i="4"/>
  <c r="AH935" i="4"/>
  <c r="AI935" i="4"/>
  <c r="AJ935" i="4"/>
  <c r="AK931" i="4"/>
  <c r="AH931" i="4"/>
  <c r="AI931" i="4"/>
  <c r="AJ931" i="4"/>
  <c r="AY927" i="4"/>
  <c r="AL927" i="4" s="1"/>
  <c r="AK927" i="4"/>
  <c r="AH927" i="4"/>
  <c r="AI927" i="4"/>
  <c r="AJ927" i="4"/>
  <c r="AY923" i="4"/>
  <c r="AL923" i="4" s="1"/>
  <c r="AK923" i="4"/>
  <c r="AH923" i="4"/>
  <c r="AI923" i="4"/>
  <c r="AJ923" i="4"/>
  <c r="AK919" i="4"/>
  <c r="AH919" i="4"/>
  <c r="AI919" i="4"/>
  <c r="AJ919" i="4"/>
  <c r="AY915" i="4"/>
  <c r="AL915" i="4" s="1"/>
  <c r="AK915" i="4"/>
  <c r="AH915" i="4"/>
  <c r="AI915" i="4"/>
  <c r="AJ915" i="4"/>
  <c r="AY911" i="4"/>
  <c r="AL911" i="4" s="1"/>
  <c r="AK911" i="4"/>
  <c r="AH911" i="4"/>
  <c r="AI911" i="4"/>
  <c r="AJ911" i="4"/>
  <c r="AY907" i="4"/>
  <c r="AL907" i="4" s="1"/>
  <c r="AK907" i="4"/>
  <c r="AH907" i="4"/>
  <c r="AI907" i="4"/>
  <c r="AJ907" i="4"/>
  <c r="AY903" i="4"/>
  <c r="AL903" i="4" s="1"/>
  <c r="AK903" i="4"/>
  <c r="AH903" i="4"/>
  <c r="AI903" i="4"/>
  <c r="AJ903" i="4"/>
  <c r="AY899" i="4"/>
  <c r="AL899" i="4" s="1"/>
  <c r="AK899" i="4"/>
  <c r="AH899" i="4"/>
  <c r="AI899" i="4"/>
  <c r="AJ899" i="4"/>
  <c r="AK895" i="4"/>
  <c r="AH895" i="4"/>
  <c r="AI895" i="4"/>
  <c r="AJ895" i="4"/>
  <c r="AY891" i="4"/>
  <c r="AL891" i="4" s="1"/>
  <c r="AK891" i="4"/>
  <c r="AH891" i="4"/>
  <c r="AI891" i="4"/>
  <c r="AJ891" i="4"/>
  <c r="AY887" i="4"/>
  <c r="AL887" i="4" s="1"/>
  <c r="AK887" i="4"/>
  <c r="AH887" i="4"/>
  <c r="AI887" i="4"/>
  <c r="AJ887" i="4"/>
  <c r="AK883" i="4"/>
  <c r="AH883" i="4"/>
  <c r="AI883" i="4"/>
  <c r="AJ883" i="4"/>
  <c r="AY879" i="4"/>
  <c r="AL879" i="4" s="1"/>
  <c r="AK879" i="4"/>
  <c r="AH879" i="4"/>
  <c r="AI879" i="4"/>
  <c r="AJ879" i="4"/>
  <c r="AY875" i="4"/>
  <c r="AL875" i="4" s="1"/>
  <c r="AK875" i="4"/>
  <c r="AH875" i="4"/>
  <c r="AI875" i="4"/>
  <c r="AJ875" i="4"/>
  <c r="AK871" i="4"/>
  <c r="AH871" i="4"/>
  <c r="AI871" i="4"/>
  <c r="AJ871" i="4"/>
  <c r="AY867" i="4"/>
  <c r="AL867" i="4" s="1"/>
  <c r="AK867" i="4"/>
  <c r="AH867" i="4"/>
  <c r="AI867" i="4"/>
  <c r="AJ867" i="4"/>
  <c r="AK863" i="4"/>
  <c r="AH863" i="4"/>
  <c r="AI863" i="4"/>
  <c r="AJ863" i="4"/>
  <c r="AY859" i="4"/>
  <c r="AL859" i="4" s="1"/>
  <c r="AK859" i="4"/>
  <c r="AH859" i="4"/>
  <c r="AI859" i="4"/>
  <c r="AJ859" i="4"/>
  <c r="AY855" i="4"/>
  <c r="AL855" i="4" s="1"/>
  <c r="AK855" i="4"/>
  <c r="AH855" i="4"/>
  <c r="AI855" i="4"/>
  <c r="AJ855" i="4"/>
  <c r="AY851" i="4"/>
  <c r="AL851" i="4" s="1"/>
  <c r="AK851" i="4"/>
  <c r="AH851" i="4"/>
  <c r="AI851" i="4"/>
  <c r="AJ851" i="4"/>
  <c r="AY847" i="4"/>
  <c r="AL847" i="4" s="1"/>
  <c r="AK847" i="4"/>
  <c r="AH847" i="4"/>
  <c r="AI847" i="4"/>
  <c r="AJ847" i="4"/>
  <c r="AY843" i="4"/>
  <c r="AL843" i="4" s="1"/>
  <c r="AK843" i="4"/>
  <c r="AH843" i="4"/>
  <c r="AI843" i="4"/>
  <c r="AJ843" i="4"/>
  <c r="AY839" i="4"/>
  <c r="AL839" i="4" s="1"/>
  <c r="AK839" i="4"/>
  <c r="AH839" i="4"/>
  <c r="AI839" i="4"/>
  <c r="AJ839" i="4"/>
  <c r="AY835" i="4"/>
  <c r="AL835" i="4" s="1"/>
  <c r="AK835" i="4"/>
  <c r="AH835" i="4"/>
  <c r="AI835" i="4"/>
  <c r="AJ835" i="4"/>
  <c r="AK831" i="4"/>
  <c r="AH831" i="4"/>
  <c r="AI831" i="4"/>
  <c r="AJ831" i="4"/>
  <c r="AK827" i="4"/>
  <c r="AH827" i="4"/>
  <c r="AI827" i="4"/>
  <c r="AJ827" i="4"/>
  <c r="AY823" i="4"/>
  <c r="AL823" i="4" s="1"/>
  <c r="AK823" i="4"/>
  <c r="AH823" i="4"/>
  <c r="AI823" i="4"/>
  <c r="AJ823" i="4"/>
  <c r="AY819" i="4"/>
  <c r="AL819" i="4" s="1"/>
  <c r="AK819" i="4"/>
  <c r="AH819" i="4"/>
  <c r="AI819" i="4"/>
  <c r="AJ819" i="4"/>
  <c r="AY815" i="4"/>
  <c r="AL815" i="4" s="1"/>
  <c r="AK815" i="4"/>
  <c r="AH815" i="4"/>
  <c r="AI815" i="4"/>
  <c r="AJ815" i="4"/>
  <c r="AY811" i="4"/>
  <c r="AL811" i="4" s="1"/>
  <c r="AK811" i="4"/>
  <c r="AH811" i="4"/>
  <c r="AI811" i="4"/>
  <c r="AJ811" i="4"/>
  <c r="AK807" i="4"/>
  <c r="AH807" i="4"/>
  <c r="AI807" i="4"/>
  <c r="AJ807" i="4"/>
  <c r="AK803" i="4"/>
  <c r="AH803" i="4"/>
  <c r="AI803" i="4"/>
  <c r="AJ803" i="4"/>
  <c r="AY799" i="4"/>
  <c r="AL799" i="4" s="1"/>
  <c r="AK799" i="4"/>
  <c r="AH799" i="4"/>
  <c r="AI799" i="4"/>
  <c r="AJ799" i="4"/>
  <c r="AY795" i="4"/>
  <c r="AL795" i="4" s="1"/>
  <c r="AK795" i="4"/>
  <c r="AH795" i="4"/>
  <c r="AI795" i="4"/>
  <c r="AJ795" i="4"/>
  <c r="AH791" i="4"/>
  <c r="AK791" i="4"/>
  <c r="AI791" i="4"/>
  <c r="AJ791" i="4"/>
  <c r="AH787" i="4"/>
  <c r="AI787" i="4"/>
  <c r="AJ787" i="4"/>
  <c r="AK787" i="4"/>
  <c r="AH783" i="4"/>
  <c r="AI783" i="4"/>
  <c r="AJ783" i="4"/>
  <c r="AK783" i="4"/>
  <c r="AH779" i="4"/>
  <c r="AI779" i="4"/>
  <c r="AJ779" i="4"/>
  <c r="AK779" i="4"/>
  <c r="AY775" i="4"/>
  <c r="AL775" i="4" s="1"/>
  <c r="AH775" i="4"/>
  <c r="AI775" i="4"/>
  <c r="AJ775" i="4"/>
  <c r="AK775" i="4"/>
  <c r="AH771" i="4"/>
  <c r="AI771" i="4"/>
  <c r="AJ771" i="4"/>
  <c r="AK771" i="4"/>
  <c r="AH767" i="4"/>
  <c r="AI767" i="4"/>
  <c r="AJ767" i="4"/>
  <c r="AK767" i="4"/>
  <c r="AH763" i="4"/>
  <c r="AI763" i="4"/>
  <c r="AJ763" i="4"/>
  <c r="AK763" i="4"/>
  <c r="AY759" i="4"/>
  <c r="AL759" i="4" s="1"/>
  <c r="AH759" i="4"/>
  <c r="AI759" i="4"/>
  <c r="AJ759" i="4"/>
  <c r="AK759" i="4"/>
  <c r="AY755" i="4"/>
  <c r="AL755" i="4" s="1"/>
  <c r="AH755" i="4"/>
  <c r="AI755" i="4"/>
  <c r="AJ755" i="4"/>
  <c r="AK755" i="4"/>
  <c r="AY751" i="4"/>
  <c r="AL751" i="4" s="1"/>
  <c r="AH751" i="4"/>
  <c r="AI751" i="4"/>
  <c r="AJ751" i="4"/>
  <c r="AK751" i="4"/>
  <c r="AH747" i="4"/>
  <c r="AI747" i="4"/>
  <c r="AJ747" i="4"/>
  <c r="AK747" i="4"/>
  <c r="AY743" i="4"/>
  <c r="AL743" i="4" s="1"/>
  <c r="AH743" i="4"/>
  <c r="AI743" i="4"/>
  <c r="AJ743" i="4"/>
  <c r="AK743" i="4"/>
  <c r="AY739" i="4"/>
  <c r="AL739" i="4" s="1"/>
  <c r="AH739" i="4"/>
  <c r="AI739" i="4"/>
  <c r="AJ739" i="4"/>
  <c r="AK739" i="4"/>
  <c r="AY735" i="4"/>
  <c r="AL735" i="4" s="1"/>
  <c r="AH735" i="4"/>
  <c r="AI735" i="4"/>
  <c r="AJ735" i="4"/>
  <c r="AK735" i="4"/>
  <c r="AH731" i="4"/>
  <c r="AI731" i="4"/>
  <c r="AJ731" i="4"/>
  <c r="AK731" i="4"/>
  <c r="AY727" i="4"/>
  <c r="AL727" i="4" s="1"/>
  <c r="AH727" i="4"/>
  <c r="AI727" i="4"/>
  <c r="AJ727" i="4"/>
  <c r="AK727" i="4"/>
  <c r="AY723" i="4"/>
  <c r="AL723" i="4" s="1"/>
  <c r="AH723" i="4"/>
  <c r="AI723" i="4"/>
  <c r="AJ723" i="4"/>
  <c r="AK723" i="4"/>
  <c r="AH719" i="4"/>
  <c r="AI719" i="4"/>
  <c r="AJ719" i="4"/>
  <c r="AK719" i="4"/>
  <c r="AH715" i="4"/>
  <c r="AI715" i="4"/>
  <c r="AJ715" i="4"/>
  <c r="AK715" i="4"/>
  <c r="AY711" i="4"/>
  <c r="AL711" i="4" s="1"/>
  <c r="AH711" i="4"/>
  <c r="AI711" i="4"/>
  <c r="AJ711" i="4"/>
  <c r="AK711" i="4"/>
  <c r="AY707" i="4"/>
  <c r="AL707" i="4" s="1"/>
  <c r="AH707" i="4"/>
  <c r="AI707" i="4"/>
  <c r="AJ707" i="4"/>
  <c r="AK707" i="4"/>
  <c r="AY703" i="4"/>
  <c r="AL703" i="4" s="1"/>
  <c r="AH703" i="4"/>
  <c r="AI703" i="4"/>
  <c r="AJ703" i="4"/>
  <c r="AK703" i="4"/>
  <c r="AH699" i="4"/>
  <c r="AI699" i="4"/>
  <c r="AJ699" i="4"/>
  <c r="AK699" i="4"/>
  <c r="AY695" i="4"/>
  <c r="AL695" i="4" s="1"/>
  <c r="AH695" i="4"/>
  <c r="AI695" i="4"/>
  <c r="AJ695" i="4"/>
  <c r="AK695" i="4"/>
  <c r="AH691" i="4"/>
  <c r="AI691" i="4"/>
  <c r="AJ691" i="4"/>
  <c r="AK691" i="4"/>
  <c r="AY687" i="4"/>
  <c r="AL687" i="4" s="1"/>
  <c r="AH687" i="4"/>
  <c r="AI687" i="4"/>
  <c r="AJ687" i="4"/>
  <c r="AK687" i="4"/>
  <c r="AY683" i="4"/>
  <c r="AL683" i="4" s="1"/>
  <c r="AH683" i="4"/>
  <c r="AI683" i="4"/>
  <c r="AJ683" i="4"/>
  <c r="AK683" i="4"/>
  <c r="AY679" i="4"/>
  <c r="AL679" i="4" s="1"/>
  <c r="AH679" i="4"/>
  <c r="AI679" i="4"/>
  <c r="AJ679" i="4"/>
  <c r="AK679" i="4"/>
  <c r="AY675" i="4"/>
  <c r="AL675" i="4" s="1"/>
  <c r="AH675" i="4"/>
  <c r="AI675" i="4"/>
  <c r="AJ675" i="4"/>
  <c r="AK675" i="4"/>
  <c r="AY671" i="4"/>
  <c r="AL671" i="4" s="1"/>
  <c r="AH671" i="4"/>
  <c r="AI671" i="4"/>
  <c r="AJ671" i="4"/>
  <c r="AK671" i="4"/>
  <c r="AH667" i="4"/>
  <c r="AI667" i="4"/>
  <c r="AJ667" i="4"/>
  <c r="AK667" i="4"/>
  <c r="AY663" i="4"/>
  <c r="AL663" i="4" s="1"/>
  <c r="AH663" i="4"/>
  <c r="AI663" i="4"/>
  <c r="AJ663" i="4"/>
  <c r="AK663" i="4"/>
  <c r="AH659" i="4"/>
  <c r="AI659" i="4"/>
  <c r="AJ659" i="4"/>
  <c r="AK659" i="4"/>
  <c r="AH655" i="4"/>
  <c r="AI655" i="4"/>
  <c r="AJ655" i="4"/>
  <c r="AK655" i="4"/>
  <c r="AY651" i="4"/>
  <c r="AL651" i="4" s="1"/>
  <c r="AH651" i="4"/>
  <c r="AI651" i="4"/>
  <c r="AJ651" i="4"/>
  <c r="AK651" i="4"/>
  <c r="AY647" i="4"/>
  <c r="AL647" i="4" s="1"/>
  <c r="AH647" i="4"/>
  <c r="AI647" i="4"/>
  <c r="AJ647" i="4"/>
  <c r="AK647" i="4"/>
  <c r="AY643" i="4"/>
  <c r="AL643" i="4" s="1"/>
  <c r="AH643" i="4"/>
  <c r="AI643" i="4"/>
  <c r="AJ643" i="4"/>
  <c r="AK643" i="4"/>
  <c r="AY639" i="4"/>
  <c r="AL639" i="4" s="1"/>
  <c r="AH639" i="4"/>
  <c r="AI639" i="4"/>
  <c r="AJ639" i="4"/>
  <c r="AK639" i="4"/>
  <c r="AH635" i="4"/>
  <c r="AI635" i="4"/>
  <c r="AJ635" i="4"/>
  <c r="AK635" i="4"/>
  <c r="AY631" i="4"/>
  <c r="AL631" i="4" s="1"/>
  <c r="AH631" i="4"/>
  <c r="AI631" i="4"/>
  <c r="AJ631" i="4"/>
  <c r="AK631" i="4"/>
  <c r="AH627" i="4"/>
  <c r="AI627" i="4"/>
  <c r="AJ627" i="4"/>
  <c r="AK627" i="4"/>
  <c r="AH623" i="4"/>
  <c r="AI623" i="4"/>
  <c r="AJ623" i="4"/>
  <c r="AK623" i="4"/>
  <c r="AY619" i="4"/>
  <c r="AL619" i="4" s="1"/>
  <c r="AK619" i="4"/>
  <c r="AH619" i="4"/>
  <c r="AI619" i="4"/>
  <c r="AJ619" i="4"/>
  <c r="AY615" i="4"/>
  <c r="AL615" i="4" s="1"/>
  <c r="AK615" i="4"/>
  <c r="AH615" i="4"/>
  <c r="AI615" i="4"/>
  <c r="AJ615" i="4"/>
  <c r="AY611" i="4"/>
  <c r="AL611" i="4" s="1"/>
  <c r="AK611" i="4"/>
  <c r="AH611" i="4"/>
  <c r="AI611" i="4"/>
  <c r="AJ611" i="4"/>
  <c r="AK607" i="4"/>
  <c r="AH607" i="4"/>
  <c r="AI607" i="4"/>
  <c r="AJ607" i="4"/>
  <c r="AY603" i="4"/>
  <c r="AL603" i="4" s="1"/>
  <c r="AK603" i="4"/>
  <c r="AH603" i="4"/>
  <c r="AI603" i="4"/>
  <c r="AJ603" i="4"/>
  <c r="AK599" i="4"/>
  <c r="AH599" i="4"/>
  <c r="AI599" i="4"/>
  <c r="AJ599" i="4"/>
  <c r="AY595" i="4"/>
  <c r="AL595" i="4" s="1"/>
  <c r="AK595" i="4"/>
  <c r="AH595" i="4"/>
  <c r="AI595" i="4"/>
  <c r="AJ595" i="4"/>
  <c r="AY591" i="4"/>
  <c r="AL591" i="4" s="1"/>
  <c r="AK591" i="4"/>
  <c r="AH591" i="4"/>
  <c r="AI591" i="4"/>
  <c r="AJ591" i="4"/>
  <c r="AY587" i="4"/>
  <c r="AL587" i="4" s="1"/>
  <c r="AK587" i="4"/>
  <c r="AH587" i="4"/>
  <c r="AI587" i="4"/>
  <c r="AJ587" i="4"/>
  <c r="AK583" i="4"/>
  <c r="AH583" i="4"/>
  <c r="AI583" i="4"/>
  <c r="AJ583" i="4"/>
  <c r="AY579" i="4"/>
  <c r="AL579" i="4" s="1"/>
  <c r="AK579" i="4"/>
  <c r="AH579" i="4"/>
  <c r="AI579" i="4"/>
  <c r="AJ579" i="4"/>
  <c r="AY575" i="4"/>
  <c r="AL575" i="4" s="1"/>
  <c r="AK575" i="4"/>
  <c r="AH575" i="4"/>
  <c r="AI575" i="4"/>
  <c r="AJ575" i="4"/>
  <c r="AK571" i="4"/>
  <c r="AH571" i="4"/>
  <c r="AI571" i="4"/>
  <c r="AJ571" i="4"/>
  <c r="AY567" i="4"/>
  <c r="AL567" i="4" s="1"/>
  <c r="AK567" i="4"/>
  <c r="AH567" i="4"/>
  <c r="AI567" i="4"/>
  <c r="AJ567" i="4"/>
  <c r="AY563" i="4"/>
  <c r="AL563" i="4" s="1"/>
  <c r="AK563" i="4"/>
  <c r="AH563" i="4"/>
  <c r="AI563" i="4"/>
  <c r="AJ563" i="4"/>
  <c r="AY559" i="4"/>
  <c r="AL559" i="4" s="1"/>
  <c r="AK559" i="4"/>
  <c r="AH559" i="4"/>
  <c r="AI559" i="4"/>
  <c r="AJ559" i="4"/>
  <c r="AY555" i="4"/>
  <c r="AL555" i="4" s="1"/>
  <c r="AK555" i="4"/>
  <c r="AH555" i="4"/>
  <c r="AI555" i="4"/>
  <c r="AJ555" i="4"/>
  <c r="AY551" i="4"/>
  <c r="AL551" i="4" s="1"/>
  <c r="AK551" i="4"/>
  <c r="AH551" i="4"/>
  <c r="AI551" i="4"/>
  <c r="AJ551" i="4"/>
  <c r="AK547" i="4"/>
  <c r="AH547" i="4"/>
  <c r="AI547" i="4"/>
  <c r="AJ547" i="4"/>
  <c r="AK543" i="4"/>
  <c r="AH543" i="4"/>
  <c r="AI543" i="4"/>
  <c r="AJ543" i="4"/>
  <c r="AK539" i="4"/>
  <c r="AH539" i="4"/>
  <c r="AI539" i="4"/>
  <c r="AJ539" i="4"/>
  <c r="AY535" i="4"/>
  <c r="AL535" i="4" s="1"/>
  <c r="AK535" i="4"/>
  <c r="AH535" i="4"/>
  <c r="AI535" i="4"/>
  <c r="AJ535" i="4"/>
  <c r="AY531" i="4"/>
  <c r="AL531" i="4" s="1"/>
  <c r="AK531" i="4"/>
  <c r="AH531" i="4"/>
  <c r="AI531" i="4"/>
  <c r="AJ531" i="4"/>
  <c r="AK527" i="4"/>
  <c r="AH527" i="4"/>
  <c r="AI527" i="4"/>
  <c r="AJ527" i="4"/>
  <c r="AK523" i="4"/>
  <c r="AH523" i="4"/>
  <c r="AI523" i="4"/>
  <c r="AJ523" i="4"/>
  <c r="AK519" i="4"/>
  <c r="AH519" i="4"/>
  <c r="AI519" i="4"/>
  <c r="AJ519" i="4"/>
  <c r="AY515" i="4"/>
  <c r="AL515" i="4" s="1"/>
  <c r="AK515" i="4"/>
  <c r="AH515" i="4"/>
  <c r="AI515" i="4"/>
  <c r="AJ515" i="4"/>
  <c r="AY511" i="4"/>
  <c r="AL511" i="4" s="1"/>
  <c r="AK511" i="4"/>
  <c r="AH511" i="4"/>
  <c r="AI511" i="4"/>
  <c r="AJ511" i="4"/>
  <c r="AY507" i="4"/>
  <c r="AL507" i="4" s="1"/>
  <c r="AK507" i="4"/>
  <c r="AH507" i="4"/>
  <c r="AI507" i="4"/>
  <c r="AJ507" i="4"/>
  <c r="AK503" i="4"/>
  <c r="AH503" i="4"/>
  <c r="AI503" i="4"/>
  <c r="AJ503" i="4"/>
  <c r="AY499" i="4"/>
  <c r="AL499" i="4" s="1"/>
  <c r="AK499" i="4"/>
  <c r="AH499" i="4"/>
  <c r="AI499" i="4"/>
  <c r="AJ499" i="4"/>
  <c r="AY495" i="4"/>
  <c r="AL495" i="4" s="1"/>
  <c r="AK495" i="4"/>
  <c r="AH495" i="4"/>
  <c r="AI495" i="4"/>
  <c r="AJ495" i="4"/>
  <c r="AY491" i="4"/>
  <c r="AL491" i="4" s="1"/>
  <c r="AK491" i="4"/>
  <c r="AH491" i="4"/>
  <c r="AI491" i="4"/>
  <c r="AJ491" i="4"/>
  <c r="AK487" i="4"/>
  <c r="AH487" i="4"/>
  <c r="AI487" i="4"/>
  <c r="AJ487" i="4"/>
  <c r="AY483" i="4"/>
  <c r="AL483" i="4" s="1"/>
  <c r="AK483" i="4"/>
  <c r="AH483" i="4"/>
  <c r="AI483" i="4"/>
  <c r="AJ483" i="4"/>
  <c r="AK479" i="4"/>
  <c r="AH479" i="4"/>
  <c r="AI479" i="4"/>
  <c r="AJ479" i="4"/>
  <c r="AY475" i="4"/>
  <c r="AL475" i="4" s="1"/>
  <c r="AK475" i="4"/>
  <c r="AH475" i="4"/>
  <c r="AI475" i="4"/>
  <c r="AJ475" i="4"/>
  <c r="AK471" i="4"/>
  <c r="AH471" i="4"/>
  <c r="AI471" i="4"/>
  <c r="AJ471" i="4"/>
  <c r="AK467" i="4"/>
  <c r="AH467" i="4"/>
  <c r="AI467" i="4"/>
  <c r="AJ467" i="4"/>
  <c r="AY463" i="4"/>
  <c r="AL463" i="4" s="1"/>
  <c r="AK463" i="4"/>
  <c r="AH463" i="4"/>
  <c r="AI463" i="4"/>
  <c r="AJ463" i="4"/>
  <c r="AK459" i="4"/>
  <c r="AH459" i="4"/>
  <c r="AI459" i="4"/>
  <c r="AJ459" i="4"/>
  <c r="AY455" i="4"/>
  <c r="AL455" i="4" s="1"/>
  <c r="AK455" i="4"/>
  <c r="AH455" i="4"/>
  <c r="AI455" i="4"/>
  <c r="AJ455" i="4"/>
  <c r="AY451" i="4"/>
  <c r="AL451" i="4" s="1"/>
  <c r="AK451" i="4"/>
  <c r="AH451" i="4"/>
  <c r="AI451" i="4"/>
  <c r="AJ451" i="4"/>
  <c r="AY447" i="4"/>
  <c r="AL447" i="4" s="1"/>
  <c r="AK447" i="4"/>
  <c r="AH447" i="4"/>
  <c r="AI447" i="4"/>
  <c r="AJ447" i="4"/>
  <c r="AK443" i="4"/>
  <c r="AH443" i="4"/>
  <c r="AI443" i="4"/>
  <c r="AJ443" i="4"/>
  <c r="AY439" i="4"/>
  <c r="AL439" i="4" s="1"/>
  <c r="AK439" i="4"/>
  <c r="AH439" i="4"/>
  <c r="AI439" i="4"/>
  <c r="AJ439" i="4"/>
  <c r="AY435" i="4"/>
  <c r="AL435" i="4" s="1"/>
  <c r="AK435" i="4"/>
  <c r="AH435" i="4"/>
  <c r="AI435" i="4"/>
  <c r="AJ435" i="4"/>
  <c r="AY431" i="4"/>
  <c r="AL431" i="4" s="1"/>
  <c r="AK431" i="4"/>
  <c r="AH431" i="4"/>
  <c r="AI431" i="4"/>
  <c r="AJ431" i="4"/>
  <c r="AY427" i="4"/>
  <c r="AL427" i="4" s="1"/>
  <c r="AK427" i="4"/>
  <c r="AH427" i="4"/>
  <c r="AI427" i="4"/>
  <c r="AJ427" i="4"/>
  <c r="AY423" i="4"/>
  <c r="AL423" i="4" s="1"/>
  <c r="AK423" i="4"/>
  <c r="AH423" i="4"/>
  <c r="AI423" i="4"/>
  <c r="AJ423" i="4"/>
  <c r="AY419" i="4"/>
  <c r="AL419" i="4" s="1"/>
  <c r="AK419" i="4"/>
  <c r="AH419" i="4"/>
  <c r="AI419" i="4"/>
  <c r="AJ419" i="4"/>
  <c r="AY415" i="4"/>
  <c r="AL415" i="4" s="1"/>
  <c r="AK415" i="4"/>
  <c r="AH415" i="4"/>
  <c r="AI415" i="4"/>
  <c r="AJ415" i="4"/>
  <c r="AY411" i="4"/>
  <c r="AL411" i="4" s="1"/>
  <c r="AK411" i="4"/>
  <c r="AH411" i="4"/>
  <c r="AI411" i="4"/>
  <c r="AJ411" i="4"/>
  <c r="AK407" i="4"/>
  <c r="AH407" i="4"/>
  <c r="AI407" i="4"/>
  <c r="AJ407" i="4"/>
  <c r="AY403" i="4"/>
  <c r="AL403" i="4" s="1"/>
  <c r="AK403" i="4"/>
  <c r="AH403" i="4"/>
  <c r="AI403" i="4"/>
  <c r="AJ403" i="4"/>
  <c r="AY399" i="4"/>
  <c r="AL399" i="4" s="1"/>
  <c r="AK399" i="4"/>
  <c r="AH399" i="4"/>
  <c r="AI399" i="4"/>
  <c r="AJ399" i="4"/>
  <c r="AY395" i="4"/>
  <c r="AL395" i="4" s="1"/>
  <c r="AK395" i="4"/>
  <c r="AH395" i="4"/>
  <c r="AI395" i="4"/>
  <c r="AJ395" i="4"/>
  <c r="AY391" i="4"/>
  <c r="AL391" i="4" s="1"/>
  <c r="AK391" i="4"/>
  <c r="AH391" i="4"/>
  <c r="AI391" i="4"/>
  <c r="AJ391" i="4"/>
  <c r="AK387" i="4"/>
  <c r="AH387" i="4"/>
  <c r="AI387" i="4"/>
  <c r="AJ387" i="4"/>
  <c r="AY383" i="4"/>
  <c r="AL383" i="4" s="1"/>
  <c r="AK383" i="4"/>
  <c r="AH383" i="4"/>
  <c r="AI383" i="4"/>
  <c r="AJ383" i="4"/>
  <c r="AY379" i="4"/>
  <c r="AL379" i="4" s="1"/>
  <c r="AK379" i="4"/>
  <c r="AH379" i="4"/>
  <c r="AI379" i="4"/>
  <c r="AJ379" i="4"/>
  <c r="AK375" i="4"/>
  <c r="AH375" i="4"/>
  <c r="AI375" i="4"/>
  <c r="AJ375" i="4"/>
  <c r="AY371" i="4"/>
  <c r="AL371" i="4" s="1"/>
  <c r="AK371" i="4"/>
  <c r="AH371" i="4"/>
  <c r="AI371" i="4"/>
  <c r="AJ371" i="4"/>
  <c r="AK367" i="4"/>
  <c r="AH367" i="4"/>
  <c r="AI367" i="4"/>
  <c r="AJ367" i="4"/>
  <c r="AJ363" i="4"/>
  <c r="AK363" i="4"/>
  <c r="AH363" i="4"/>
  <c r="AI363" i="4"/>
  <c r="AJ359" i="4"/>
  <c r="AK359" i="4"/>
  <c r="AH359" i="4"/>
  <c r="AI359" i="4"/>
  <c r="AY355" i="4"/>
  <c r="AL355" i="4" s="1"/>
  <c r="AJ355" i="4"/>
  <c r="AK355" i="4"/>
  <c r="AH355" i="4"/>
  <c r="AI355" i="4"/>
  <c r="AJ351" i="4"/>
  <c r="AK351" i="4"/>
  <c r="AH351" i="4"/>
  <c r="AI351" i="4"/>
  <c r="AJ347" i="4"/>
  <c r="AK347" i="4"/>
  <c r="AH347" i="4"/>
  <c r="AI347" i="4"/>
  <c r="AJ343" i="4"/>
  <c r="AK343" i="4"/>
  <c r="AH343" i="4"/>
  <c r="AI343" i="4"/>
  <c r="AJ339" i="4"/>
  <c r="AK339" i="4"/>
  <c r="AH339" i="4"/>
  <c r="AI339" i="4"/>
  <c r="AJ335" i="4"/>
  <c r="AK335" i="4"/>
  <c r="AH335" i="4"/>
  <c r="AI335" i="4"/>
  <c r="AY331" i="4"/>
  <c r="AL331" i="4" s="1"/>
  <c r="AJ331" i="4"/>
  <c r="AK331" i="4"/>
  <c r="AH331" i="4"/>
  <c r="AI331" i="4"/>
  <c r="AJ327" i="4"/>
  <c r="AK327" i="4"/>
  <c r="AH327" i="4"/>
  <c r="AI327" i="4"/>
  <c r="AY323" i="4"/>
  <c r="AL323" i="4" s="1"/>
  <c r="AJ323" i="4"/>
  <c r="AK323" i="4"/>
  <c r="AH323" i="4"/>
  <c r="AI323" i="4"/>
  <c r="AY319" i="4"/>
  <c r="AL319" i="4" s="1"/>
  <c r="AJ319" i="4"/>
  <c r="AK319" i="4"/>
  <c r="AH319" i="4"/>
  <c r="AI319" i="4"/>
  <c r="AJ315" i="4"/>
  <c r="AK315" i="4"/>
  <c r="AH315" i="4"/>
  <c r="AI315" i="4"/>
  <c r="AJ311" i="4"/>
  <c r="AK311" i="4"/>
  <c r="AH311" i="4"/>
  <c r="AI311" i="4"/>
  <c r="AJ307" i="4"/>
  <c r="AK307" i="4"/>
  <c r="AH307" i="4"/>
  <c r="AI307" i="4"/>
  <c r="AJ303" i="4"/>
  <c r="AK303" i="4"/>
  <c r="AH303" i="4"/>
  <c r="AI303" i="4"/>
  <c r="AY299" i="4"/>
  <c r="AL299" i="4" s="1"/>
  <c r="AJ299" i="4"/>
  <c r="AK299" i="4"/>
  <c r="AH299" i="4"/>
  <c r="AI299" i="4"/>
  <c r="AJ295" i="4"/>
  <c r="AK295" i="4"/>
  <c r="AH295" i="4"/>
  <c r="AI295" i="4"/>
  <c r="AY291" i="4"/>
  <c r="AL291" i="4" s="1"/>
  <c r="AJ291" i="4"/>
  <c r="AK291" i="4"/>
  <c r="AH291" i="4"/>
  <c r="AI291" i="4"/>
  <c r="AJ287" i="4"/>
  <c r="AK287" i="4"/>
  <c r="AH287" i="4"/>
  <c r="AI287" i="4"/>
  <c r="AJ283" i="4"/>
  <c r="AK283" i="4"/>
  <c r="AH283" i="4"/>
  <c r="AI283" i="4"/>
  <c r="AJ279" i="4"/>
  <c r="AK279" i="4"/>
  <c r="AH279" i="4"/>
  <c r="AI279" i="4"/>
  <c r="AK275" i="4"/>
  <c r="AH275" i="4"/>
  <c r="AI275" i="4"/>
  <c r="AJ275" i="4"/>
  <c r="AK271" i="4"/>
  <c r="AH271" i="4"/>
  <c r="AI271" i="4"/>
  <c r="AJ271" i="4"/>
  <c r="AK267" i="4"/>
  <c r="AH267" i="4"/>
  <c r="AI267" i="4"/>
  <c r="AJ267" i="4"/>
  <c r="AK263" i="4"/>
  <c r="AH263" i="4"/>
  <c r="AI263" i="4"/>
  <c r="AJ263" i="4"/>
  <c r="AY259" i="4"/>
  <c r="AL259" i="4" s="1"/>
  <c r="AK259" i="4"/>
  <c r="AH259" i="4"/>
  <c r="AI259" i="4"/>
  <c r="AJ259" i="4"/>
  <c r="AY255" i="4"/>
  <c r="AL255" i="4" s="1"/>
  <c r="AK255" i="4"/>
  <c r="AH255" i="4"/>
  <c r="AI255" i="4"/>
  <c r="AJ255" i="4"/>
  <c r="AY251" i="4"/>
  <c r="AL251" i="4" s="1"/>
  <c r="AK251" i="4"/>
  <c r="AH251" i="4"/>
  <c r="AI251" i="4"/>
  <c r="AJ251" i="4"/>
  <c r="AK247" i="4"/>
  <c r="AH247" i="4"/>
  <c r="AI247" i="4"/>
  <c r="AJ247" i="4"/>
  <c r="AK243" i="4"/>
  <c r="AH243" i="4"/>
  <c r="AI243" i="4"/>
  <c r="AJ243" i="4"/>
  <c r="AY239" i="4"/>
  <c r="AL239" i="4" s="1"/>
  <c r="AK239" i="4"/>
  <c r="AH239" i="4"/>
  <c r="AI239" i="4"/>
  <c r="AJ239" i="4"/>
  <c r="AY235" i="4"/>
  <c r="AL235" i="4" s="1"/>
  <c r="AK235" i="4"/>
  <c r="AH235" i="4"/>
  <c r="AI235" i="4"/>
  <c r="AJ235" i="4"/>
  <c r="AY231" i="4"/>
  <c r="AL231" i="4" s="1"/>
  <c r="AK231" i="4"/>
  <c r="AH231" i="4"/>
  <c r="AI231" i="4"/>
  <c r="AJ231" i="4"/>
  <c r="AK227" i="4"/>
  <c r="AH227" i="4"/>
  <c r="AI227" i="4"/>
  <c r="AJ227" i="4"/>
  <c r="AK223" i="4"/>
  <c r="AH223" i="4"/>
  <c r="AI223" i="4"/>
  <c r="AJ223" i="4"/>
  <c r="AY219" i="4"/>
  <c r="AL219" i="4" s="1"/>
  <c r="AK219" i="4"/>
  <c r="AH219" i="4"/>
  <c r="AI219" i="4"/>
  <c r="AJ219" i="4"/>
  <c r="AY215" i="4"/>
  <c r="AL215" i="4" s="1"/>
  <c r="AK215" i="4"/>
  <c r="AH215" i="4"/>
  <c r="AI215" i="4"/>
  <c r="AJ215" i="4"/>
  <c r="AY211" i="4"/>
  <c r="AL211" i="4" s="1"/>
  <c r="AK211" i="4"/>
  <c r="AH211" i="4"/>
  <c r="AI211" i="4"/>
  <c r="AJ211" i="4"/>
  <c r="AK207" i="4"/>
  <c r="AH207" i="4"/>
  <c r="AI207" i="4"/>
  <c r="AJ207" i="4"/>
  <c r="AK203" i="4"/>
  <c r="AH203" i="4"/>
  <c r="AI203" i="4"/>
  <c r="AJ203" i="4"/>
  <c r="AY199" i="4"/>
  <c r="AL199" i="4" s="1"/>
  <c r="AK199" i="4"/>
  <c r="AH199" i="4"/>
  <c r="AI199" i="4"/>
  <c r="AJ199" i="4"/>
  <c r="AK195" i="4"/>
  <c r="AH195" i="4"/>
  <c r="AI195" i="4"/>
  <c r="AJ195" i="4"/>
  <c r="AY191" i="4"/>
  <c r="AL191" i="4" s="1"/>
  <c r="AK191" i="4"/>
  <c r="AH191" i="4"/>
  <c r="AI191" i="4"/>
  <c r="AJ191" i="4"/>
  <c r="AY187" i="4"/>
  <c r="AL187" i="4" s="1"/>
  <c r="AK187" i="4"/>
  <c r="AH187" i="4"/>
  <c r="AI187" i="4"/>
  <c r="AJ187" i="4"/>
  <c r="AK183" i="4"/>
  <c r="AH183" i="4"/>
  <c r="AI183" i="4"/>
  <c r="AJ183" i="4"/>
  <c r="AY179" i="4"/>
  <c r="AL179" i="4" s="1"/>
  <c r="AK179" i="4"/>
  <c r="AH179" i="4"/>
  <c r="AI179" i="4"/>
  <c r="AJ179" i="4"/>
  <c r="AY175" i="4"/>
  <c r="AL175" i="4" s="1"/>
  <c r="AK175" i="4"/>
  <c r="AH175" i="4"/>
  <c r="AI175" i="4"/>
  <c r="AJ175" i="4"/>
  <c r="AY171" i="4"/>
  <c r="AL171" i="4" s="1"/>
  <c r="AK171" i="4"/>
  <c r="AH171" i="4"/>
  <c r="AI171" i="4"/>
  <c r="AJ171" i="4"/>
  <c r="AK167" i="4"/>
  <c r="AH167" i="4"/>
  <c r="AI167" i="4"/>
  <c r="AJ167" i="4"/>
  <c r="AY163" i="4"/>
  <c r="AL163" i="4" s="1"/>
  <c r="AK163" i="4"/>
  <c r="AH163" i="4"/>
  <c r="AI163" i="4"/>
  <c r="AJ163" i="4"/>
  <c r="AY159" i="4"/>
  <c r="AL159" i="4" s="1"/>
  <c r="AK159" i="4"/>
  <c r="AH159" i="4"/>
  <c r="AI159" i="4"/>
  <c r="AJ159" i="4"/>
  <c r="AY155" i="4"/>
  <c r="AL155" i="4" s="1"/>
  <c r="AK155" i="4"/>
  <c r="AH155" i="4"/>
  <c r="AI155" i="4"/>
  <c r="AJ155" i="4"/>
  <c r="AY151" i="4"/>
  <c r="AL151" i="4" s="1"/>
  <c r="AK151" i="4"/>
  <c r="AH151" i="4"/>
  <c r="AI151" i="4"/>
  <c r="AJ151" i="4"/>
  <c r="AY147" i="4"/>
  <c r="AL147" i="4" s="1"/>
  <c r="AK147" i="4"/>
  <c r="AH147" i="4"/>
  <c r="AI147" i="4"/>
  <c r="AJ147" i="4"/>
  <c r="AK143" i="4"/>
  <c r="AH143" i="4"/>
  <c r="AI143" i="4"/>
  <c r="AJ143" i="4"/>
  <c r="AY139" i="4"/>
  <c r="AL139" i="4" s="1"/>
  <c r="AK139" i="4"/>
  <c r="AH139" i="4"/>
  <c r="AI139" i="4"/>
  <c r="AJ139" i="4"/>
  <c r="AK135" i="4"/>
  <c r="AH135" i="4"/>
  <c r="AI135" i="4"/>
  <c r="AJ135" i="4"/>
  <c r="AY131" i="4"/>
  <c r="AL131" i="4" s="1"/>
  <c r="AK131" i="4"/>
  <c r="AH131" i="4"/>
  <c r="AI131" i="4"/>
  <c r="AJ131" i="4"/>
  <c r="AY127" i="4"/>
  <c r="AL127" i="4" s="1"/>
  <c r="AK127" i="4"/>
  <c r="AH127" i="4"/>
  <c r="AI127" i="4"/>
  <c r="AJ127" i="4"/>
  <c r="AK123" i="4"/>
  <c r="AH123" i="4"/>
  <c r="AI123" i="4"/>
  <c r="AJ123" i="4"/>
  <c r="AY119" i="4"/>
  <c r="AL119" i="4" s="1"/>
  <c r="AK119" i="4"/>
  <c r="AH119" i="4"/>
  <c r="AI119" i="4"/>
  <c r="AJ119" i="4"/>
  <c r="AK115" i="4"/>
  <c r="AH115" i="4"/>
  <c r="AI115" i="4"/>
  <c r="AJ115" i="4"/>
  <c r="AY111" i="4"/>
  <c r="AL111" i="4" s="1"/>
  <c r="AK111" i="4"/>
  <c r="AH111" i="4"/>
  <c r="AI111" i="4"/>
  <c r="AJ111" i="4"/>
  <c r="AY107" i="4"/>
  <c r="AL107" i="4" s="1"/>
  <c r="AK107" i="4"/>
  <c r="AH107" i="4"/>
  <c r="AI107" i="4"/>
  <c r="AJ107" i="4"/>
  <c r="AK103" i="4"/>
  <c r="AH103" i="4"/>
  <c r="AI103" i="4"/>
  <c r="AJ103" i="4"/>
  <c r="AY99" i="4"/>
  <c r="AL99" i="4" s="1"/>
  <c r="AK99" i="4"/>
  <c r="AH99" i="4"/>
  <c r="AI99" i="4"/>
  <c r="AJ99" i="4"/>
  <c r="AY95" i="4"/>
  <c r="AL95" i="4" s="1"/>
  <c r="AK95" i="4"/>
  <c r="AH95" i="4"/>
  <c r="AI95" i="4"/>
  <c r="AJ95" i="4"/>
  <c r="AY91" i="4"/>
  <c r="AL91" i="4" s="1"/>
  <c r="AK91" i="4"/>
  <c r="AH91" i="4"/>
  <c r="AI91" i="4"/>
  <c r="AJ91" i="4"/>
  <c r="AH87" i="4"/>
  <c r="AI87" i="4"/>
  <c r="AJ87" i="4"/>
  <c r="AK87" i="4"/>
  <c r="AH83" i="4"/>
  <c r="AI83" i="4"/>
  <c r="AJ83" i="4"/>
  <c r="AK83" i="4"/>
  <c r="AY79" i="4"/>
  <c r="AL79" i="4" s="1"/>
  <c r="AH79" i="4"/>
  <c r="AI79" i="4"/>
  <c r="AJ79" i="4"/>
  <c r="AK79" i="4"/>
  <c r="AY75" i="4"/>
  <c r="AL75" i="4" s="1"/>
  <c r="AH75" i="4"/>
  <c r="AI75" i="4"/>
  <c r="AJ75" i="4"/>
  <c r="AK75" i="4"/>
  <c r="AY71" i="4"/>
  <c r="AL71" i="4" s="1"/>
  <c r="AH71" i="4"/>
  <c r="AI71" i="4"/>
  <c r="AJ71" i="4"/>
  <c r="AK71" i="4"/>
  <c r="AH67" i="4"/>
  <c r="AI67" i="4"/>
  <c r="AJ67" i="4"/>
  <c r="AK67" i="4"/>
  <c r="AY63" i="4"/>
  <c r="AL63" i="4" s="1"/>
  <c r="AH63" i="4"/>
  <c r="AI63" i="4"/>
  <c r="AJ63" i="4"/>
  <c r="AK63" i="4"/>
  <c r="AH59" i="4"/>
  <c r="AI59" i="4"/>
  <c r="AJ59" i="4"/>
  <c r="AK59" i="4"/>
  <c r="AH55" i="4"/>
  <c r="AI55" i="4"/>
  <c r="AJ55" i="4"/>
  <c r="AK55" i="4"/>
  <c r="AY51" i="4"/>
  <c r="AL51" i="4" s="1"/>
  <c r="AH51" i="4"/>
  <c r="AI51" i="4"/>
  <c r="AJ51" i="4"/>
  <c r="AK51" i="4"/>
  <c r="AY47" i="4"/>
  <c r="AL47" i="4" s="1"/>
  <c r="AH47" i="4"/>
  <c r="AI47" i="4"/>
  <c r="AJ47" i="4"/>
  <c r="AK47" i="4"/>
  <c r="AY43" i="4"/>
  <c r="AL43" i="4" s="1"/>
  <c r="AH43" i="4"/>
  <c r="AI43" i="4"/>
  <c r="AJ43" i="4"/>
  <c r="AK43" i="4"/>
  <c r="AY39" i="4"/>
  <c r="AL39" i="4" s="1"/>
  <c r="AH39" i="4"/>
  <c r="AI39" i="4"/>
  <c r="AJ39" i="4"/>
  <c r="AK39" i="4"/>
  <c r="AY35" i="4"/>
  <c r="AL35" i="4" s="1"/>
  <c r="AH35" i="4"/>
  <c r="AI35" i="4"/>
  <c r="AJ35" i="4"/>
  <c r="AK35" i="4"/>
  <c r="AH31" i="4"/>
  <c r="AI31" i="4"/>
  <c r="AJ31" i="4"/>
  <c r="AK31" i="4"/>
  <c r="AY27" i="4"/>
  <c r="AL27" i="4" s="1"/>
  <c r="AH27" i="4"/>
  <c r="AI27" i="4"/>
  <c r="AJ27" i="4"/>
  <c r="AK27" i="4"/>
  <c r="AY23" i="4"/>
  <c r="AL23" i="4" s="1"/>
  <c r="AH23" i="4"/>
  <c r="AI23" i="4"/>
  <c r="AJ23" i="4"/>
  <c r="AK23" i="4"/>
  <c r="AY19" i="4"/>
  <c r="AL19" i="4" s="1"/>
  <c r="AH19" i="4"/>
  <c r="AI19" i="4"/>
  <c r="AJ19" i="4"/>
  <c r="AK19" i="4"/>
  <c r="AY15" i="4"/>
  <c r="AL15" i="4" s="1"/>
  <c r="AH15" i="4"/>
  <c r="AI15" i="4"/>
  <c r="AJ15" i="4"/>
  <c r="AK15" i="4"/>
  <c r="AY11" i="4"/>
  <c r="AL11" i="4" s="1"/>
  <c r="AH11" i="4"/>
  <c r="AI11" i="4"/>
  <c r="AJ11" i="4"/>
  <c r="AK11" i="4"/>
  <c r="AH7" i="4"/>
  <c r="AI7" i="4"/>
  <c r="AJ7" i="4"/>
  <c r="AK7" i="4"/>
  <c r="AY3" i="4"/>
  <c r="AL3" i="4" s="1"/>
  <c r="AH3" i="4"/>
  <c r="AI3" i="4"/>
  <c r="AJ3" i="4"/>
  <c r="AK3" i="4"/>
  <c r="AY878" i="4"/>
  <c r="AL878" i="4" s="1"/>
  <c r="AK878" i="4"/>
  <c r="AH878" i="4"/>
  <c r="AI878" i="4"/>
  <c r="AJ878" i="4"/>
  <c r="AY874" i="4"/>
  <c r="AL874" i="4" s="1"/>
  <c r="AK874" i="4"/>
  <c r="AH874" i="4"/>
  <c r="AI874" i="4"/>
  <c r="AJ874" i="4"/>
  <c r="AY870" i="4"/>
  <c r="AL870" i="4" s="1"/>
  <c r="AK870" i="4"/>
  <c r="AH870" i="4"/>
  <c r="AI870" i="4"/>
  <c r="AJ870" i="4"/>
  <c r="AY866" i="4"/>
  <c r="AL866" i="4" s="1"/>
  <c r="AK866" i="4"/>
  <c r="AH866" i="4"/>
  <c r="AI866" i="4"/>
  <c r="AJ866" i="4"/>
  <c r="AY862" i="4"/>
  <c r="AL862" i="4" s="1"/>
  <c r="AK862" i="4"/>
  <c r="AH862" i="4"/>
  <c r="AI862" i="4"/>
  <c r="AJ862" i="4"/>
  <c r="AY858" i="4"/>
  <c r="AL858" i="4" s="1"/>
  <c r="AK858" i="4"/>
  <c r="AH858" i="4"/>
  <c r="AI858" i="4"/>
  <c r="AJ858" i="4"/>
  <c r="AY854" i="4"/>
  <c r="AL854" i="4" s="1"/>
  <c r="AK854" i="4"/>
  <c r="AH854" i="4"/>
  <c r="AI854" i="4"/>
  <c r="AJ854" i="4"/>
  <c r="AY850" i="4"/>
  <c r="AL850" i="4" s="1"/>
  <c r="AK850" i="4"/>
  <c r="AH850" i="4"/>
  <c r="AJ850" i="4"/>
  <c r="AI850" i="4"/>
  <c r="AK846" i="4"/>
  <c r="AH846" i="4"/>
  <c r="AJ846" i="4"/>
  <c r="AI846" i="4"/>
  <c r="AK842" i="4"/>
  <c r="AH842" i="4"/>
  <c r="AJ842" i="4"/>
  <c r="AI842" i="4"/>
  <c r="AY838" i="4"/>
  <c r="AL838" i="4" s="1"/>
  <c r="AK838" i="4"/>
  <c r="AH838" i="4"/>
  <c r="AI838" i="4"/>
  <c r="AJ838" i="4"/>
  <c r="AY834" i="4"/>
  <c r="AL834" i="4" s="1"/>
  <c r="AK834" i="4"/>
  <c r="AH834" i="4"/>
  <c r="AI834" i="4"/>
  <c r="AJ834" i="4"/>
  <c r="AY830" i="4"/>
  <c r="AL830" i="4" s="1"/>
  <c r="AK830" i="4"/>
  <c r="AH830" i="4"/>
  <c r="AI830" i="4"/>
  <c r="AJ830" i="4"/>
  <c r="AK826" i="4"/>
  <c r="AH826" i="4"/>
  <c r="AJ826" i="4"/>
  <c r="AI826" i="4"/>
  <c r="AK822" i="4"/>
  <c r="AH822" i="4"/>
  <c r="AI822" i="4"/>
  <c r="AJ822" i="4"/>
  <c r="AY818" i="4"/>
  <c r="AL818" i="4" s="1"/>
  <c r="AK818" i="4"/>
  <c r="AH818" i="4"/>
  <c r="AI818" i="4"/>
  <c r="AJ818" i="4"/>
  <c r="AK814" i="4"/>
  <c r="AH814" i="4"/>
  <c r="AI814" i="4"/>
  <c r="AJ814" i="4"/>
  <c r="AK810" i="4"/>
  <c r="AH810" i="4"/>
  <c r="AI810" i="4"/>
  <c r="AJ810" i="4"/>
  <c r="AK806" i="4"/>
  <c r="AH806" i="4"/>
  <c r="AI806" i="4"/>
  <c r="AJ806" i="4"/>
  <c r="AY802" i="4"/>
  <c r="AL802" i="4" s="1"/>
  <c r="AK802" i="4"/>
  <c r="AH802" i="4"/>
  <c r="AI802" i="4"/>
  <c r="AJ802" i="4"/>
  <c r="AY798" i="4"/>
  <c r="AL798" i="4" s="1"/>
  <c r="AK798" i="4"/>
  <c r="AH798" i="4"/>
  <c r="AI798" i="4"/>
  <c r="AJ798" i="4"/>
  <c r="AY794" i="4"/>
  <c r="AL794" i="4" s="1"/>
  <c r="AK794" i="4"/>
  <c r="AH794" i="4"/>
  <c r="AI794" i="4"/>
  <c r="AJ794" i="4"/>
  <c r="AY790" i="4"/>
  <c r="AL790" i="4" s="1"/>
  <c r="AH790" i="4"/>
  <c r="AI790" i="4"/>
  <c r="AJ790" i="4"/>
  <c r="AK790" i="4"/>
  <c r="AY786" i="4"/>
  <c r="AL786" i="4" s="1"/>
  <c r="AH786" i="4"/>
  <c r="AI786" i="4"/>
  <c r="AJ786" i="4"/>
  <c r="AK786" i="4"/>
  <c r="AH782" i="4"/>
  <c r="AI782" i="4"/>
  <c r="AJ782" i="4"/>
  <c r="AK782" i="4"/>
  <c r="AH778" i="4"/>
  <c r="AI778" i="4"/>
  <c r="AJ778" i="4"/>
  <c r="AK778" i="4"/>
  <c r="AH774" i="4"/>
  <c r="AI774" i="4"/>
  <c r="AJ774" i="4"/>
  <c r="AK774" i="4"/>
  <c r="AH770" i="4"/>
  <c r="AI770" i="4"/>
  <c r="AJ770" i="4"/>
  <c r="AK770" i="4"/>
  <c r="AY766" i="4"/>
  <c r="AL766" i="4" s="1"/>
  <c r="AH766" i="4"/>
  <c r="AI766" i="4"/>
  <c r="AJ766" i="4"/>
  <c r="AK766" i="4"/>
  <c r="AY762" i="4"/>
  <c r="AL762" i="4" s="1"/>
  <c r="AH762" i="4"/>
  <c r="AI762" i="4"/>
  <c r="AJ762" i="4"/>
  <c r="AK762" i="4"/>
  <c r="AY758" i="4"/>
  <c r="AL758" i="4" s="1"/>
  <c r="AH758" i="4"/>
  <c r="AI758" i="4"/>
  <c r="AJ758" i="4"/>
  <c r="AK758" i="4"/>
  <c r="AY754" i="4"/>
  <c r="AL754" i="4" s="1"/>
  <c r="AH754" i="4"/>
  <c r="AI754" i="4"/>
  <c r="AJ754" i="4"/>
  <c r="AK754" i="4"/>
  <c r="AY750" i="4"/>
  <c r="AL750" i="4" s="1"/>
  <c r="AH750" i="4"/>
  <c r="AI750" i="4"/>
  <c r="AJ750" i="4"/>
  <c r="AK750" i="4"/>
  <c r="AY746" i="4"/>
  <c r="AL746" i="4" s="1"/>
  <c r="AH746" i="4"/>
  <c r="AI746" i="4"/>
  <c r="AJ746" i="4"/>
  <c r="AK746" i="4"/>
  <c r="AY742" i="4"/>
  <c r="AL742" i="4" s="1"/>
  <c r="AH742" i="4"/>
  <c r="AI742" i="4"/>
  <c r="AJ742" i="4"/>
  <c r="AK742" i="4"/>
  <c r="AH738" i="4"/>
  <c r="AI738" i="4"/>
  <c r="AJ738" i="4"/>
  <c r="AK738" i="4"/>
  <c r="AY734" i="4"/>
  <c r="AL734" i="4" s="1"/>
  <c r="AH734" i="4"/>
  <c r="AI734" i="4"/>
  <c r="AJ734" i="4"/>
  <c r="AK734" i="4"/>
  <c r="AH730" i="4"/>
  <c r="AI730" i="4"/>
  <c r="AJ730" i="4"/>
  <c r="AK730" i="4"/>
  <c r="AY726" i="4"/>
  <c r="AL726" i="4" s="1"/>
  <c r="AH726" i="4"/>
  <c r="AI726" i="4"/>
  <c r="AJ726" i="4"/>
  <c r="AK726" i="4"/>
  <c r="AY722" i="4"/>
  <c r="AL722" i="4" s="1"/>
  <c r="AH722" i="4"/>
  <c r="AI722" i="4"/>
  <c r="AJ722" i="4"/>
  <c r="AK722" i="4"/>
  <c r="AY718" i="4"/>
  <c r="AL718" i="4" s="1"/>
  <c r="AH718" i="4"/>
  <c r="AI718" i="4"/>
  <c r="AJ718" i="4"/>
  <c r="AK718" i="4"/>
  <c r="AH714" i="4"/>
  <c r="AI714" i="4"/>
  <c r="AJ714" i="4"/>
  <c r="AK714" i="4"/>
  <c r="AY710" i="4"/>
  <c r="AL710" i="4" s="1"/>
  <c r="AH710" i="4"/>
  <c r="AI710" i="4"/>
  <c r="AJ710" i="4"/>
  <c r="AK710" i="4"/>
  <c r="AY706" i="4"/>
  <c r="AL706" i="4" s="1"/>
  <c r="AH706" i="4"/>
  <c r="AI706" i="4"/>
  <c r="AJ706" i="4"/>
  <c r="AK706" i="4"/>
  <c r="AY702" i="4"/>
  <c r="AL702" i="4" s="1"/>
  <c r="AH702" i="4"/>
  <c r="AI702" i="4"/>
  <c r="AJ702" i="4"/>
  <c r="AK702" i="4"/>
  <c r="AY698" i="4"/>
  <c r="AL698" i="4" s="1"/>
  <c r="AH698" i="4"/>
  <c r="AI698" i="4"/>
  <c r="AJ698" i="4"/>
  <c r="AK698" i="4"/>
  <c r="AH694" i="4"/>
  <c r="AI694" i="4"/>
  <c r="AJ694" i="4"/>
  <c r="AK694" i="4"/>
  <c r="AH690" i="4"/>
  <c r="AI690" i="4"/>
  <c r="AJ690" i="4"/>
  <c r="AK690" i="4"/>
  <c r="AH686" i="4"/>
  <c r="AI686" i="4"/>
  <c r="AJ686" i="4"/>
  <c r="AK686" i="4"/>
  <c r="AY682" i="4"/>
  <c r="AL682" i="4" s="1"/>
  <c r="AH682" i="4"/>
  <c r="AI682" i="4"/>
  <c r="AJ682" i="4"/>
  <c r="AK682" i="4"/>
  <c r="AY678" i="4"/>
  <c r="AL678" i="4" s="1"/>
  <c r="AH678" i="4"/>
  <c r="AI678" i="4"/>
  <c r="AJ678" i="4"/>
  <c r="AK678" i="4"/>
  <c r="AY674" i="4"/>
  <c r="AL674" i="4" s="1"/>
  <c r="AH674" i="4"/>
  <c r="AI674" i="4"/>
  <c r="AJ674" i="4"/>
  <c r="AK674" i="4"/>
  <c r="AH670" i="4"/>
  <c r="AI670" i="4"/>
  <c r="AJ670" i="4"/>
  <c r="AK670" i="4"/>
  <c r="AH666" i="4"/>
  <c r="AI666" i="4"/>
  <c r="AJ666" i="4"/>
  <c r="AK666" i="4"/>
  <c r="AY662" i="4"/>
  <c r="AL662" i="4" s="1"/>
  <c r="AH662" i="4"/>
  <c r="AI662" i="4"/>
  <c r="AJ662" i="4"/>
  <c r="AK662" i="4"/>
  <c r="AH658" i="4"/>
  <c r="AI658" i="4"/>
  <c r="AJ658" i="4"/>
  <c r="AK658" i="4"/>
  <c r="AY654" i="4"/>
  <c r="AL654" i="4" s="1"/>
  <c r="AH654" i="4"/>
  <c r="AI654" i="4"/>
  <c r="AJ654" i="4"/>
  <c r="AK654" i="4"/>
  <c r="AY650" i="4"/>
  <c r="AL650" i="4" s="1"/>
  <c r="AH650" i="4"/>
  <c r="AI650" i="4"/>
  <c r="AJ650" i="4"/>
  <c r="AK650" i="4"/>
  <c r="AY646" i="4"/>
  <c r="AL646" i="4" s="1"/>
  <c r="AH646" i="4"/>
  <c r="AI646" i="4"/>
  <c r="AJ646" i="4"/>
  <c r="AK646" i="4"/>
  <c r="AY642" i="4"/>
  <c r="AL642" i="4" s="1"/>
  <c r="AH642" i="4"/>
  <c r="AI642" i="4"/>
  <c r="AJ642" i="4"/>
  <c r="AK642" i="4"/>
  <c r="AH638" i="4"/>
  <c r="AI638" i="4"/>
  <c r="AJ638" i="4"/>
  <c r="AK638" i="4"/>
  <c r="AY634" i="4"/>
  <c r="AL634" i="4" s="1"/>
  <c r="AH634" i="4"/>
  <c r="AI634" i="4"/>
  <c r="AJ634" i="4"/>
  <c r="AK634" i="4"/>
  <c r="AY630" i="4"/>
  <c r="AL630" i="4" s="1"/>
  <c r="AH630" i="4"/>
  <c r="AI630" i="4"/>
  <c r="AJ630" i="4"/>
  <c r="AK630" i="4"/>
  <c r="AY626" i="4"/>
  <c r="AL626" i="4" s="1"/>
  <c r="AH626" i="4"/>
  <c r="AI626" i="4"/>
  <c r="AJ626" i="4"/>
  <c r="AK626" i="4"/>
  <c r="AY622" i="4"/>
  <c r="AL622" i="4" s="1"/>
  <c r="AH622" i="4"/>
  <c r="AI622" i="4"/>
  <c r="AJ622" i="4"/>
  <c r="AK622" i="4"/>
  <c r="AY618" i="4"/>
  <c r="AL618" i="4" s="1"/>
  <c r="AK618" i="4"/>
  <c r="AH618" i="4"/>
  <c r="AI618" i="4"/>
  <c r="AJ618" i="4"/>
  <c r="AY614" i="4"/>
  <c r="AL614" i="4" s="1"/>
  <c r="AK614" i="4"/>
  <c r="AH614" i="4"/>
  <c r="AI614" i="4"/>
  <c r="AJ614" i="4"/>
  <c r="AY610" i="4"/>
  <c r="AL610" i="4" s="1"/>
  <c r="AK610" i="4"/>
  <c r="AH610" i="4"/>
  <c r="AI610" i="4"/>
  <c r="AJ610" i="4"/>
  <c r="AK606" i="4"/>
  <c r="AH606" i="4"/>
  <c r="AI606" i="4"/>
  <c r="AJ606" i="4"/>
  <c r="AK602" i="4"/>
  <c r="AH602" i="4"/>
  <c r="AI602" i="4"/>
  <c r="AJ602" i="4"/>
  <c r="AY598" i="4"/>
  <c r="AL598" i="4" s="1"/>
  <c r="AK598" i="4"/>
  <c r="AH598" i="4"/>
  <c r="AI598" i="4"/>
  <c r="AJ598" i="4"/>
  <c r="AY594" i="4"/>
  <c r="AL594" i="4" s="1"/>
  <c r="AK594" i="4"/>
  <c r="AH594" i="4"/>
  <c r="AI594" i="4"/>
  <c r="AJ594" i="4"/>
  <c r="AK590" i="4"/>
  <c r="AH590" i="4"/>
  <c r="AI590" i="4"/>
  <c r="AJ590" i="4"/>
  <c r="AY586" i="4"/>
  <c r="AL586" i="4" s="1"/>
  <c r="AK586" i="4"/>
  <c r="AH586" i="4"/>
  <c r="AI586" i="4"/>
  <c r="AJ586" i="4"/>
  <c r="AY582" i="4"/>
  <c r="AL582" i="4" s="1"/>
  <c r="AK582" i="4"/>
  <c r="AH582" i="4"/>
  <c r="AI582" i="4"/>
  <c r="AJ582" i="4"/>
  <c r="AY578" i="4"/>
  <c r="AL578" i="4" s="1"/>
  <c r="AK578" i="4"/>
  <c r="AH578" i="4"/>
  <c r="AI578" i="4"/>
  <c r="AJ578" i="4"/>
  <c r="AY574" i="4"/>
  <c r="AL574" i="4" s="1"/>
  <c r="AK574" i="4"/>
  <c r="AH574" i="4"/>
  <c r="AI574" i="4"/>
  <c r="AJ574" i="4"/>
  <c r="AK570" i="4"/>
  <c r="AH570" i="4"/>
  <c r="AI570" i="4"/>
  <c r="AJ570" i="4"/>
  <c r="AK566" i="4"/>
  <c r="AH566" i="4"/>
  <c r="AI566" i="4"/>
  <c r="AJ566" i="4"/>
  <c r="AK562" i="4"/>
  <c r="AH562" i="4"/>
  <c r="AI562" i="4"/>
  <c r="AJ562" i="4"/>
  <c r="AK558" i="4"/>
  <c r="AH558" i="4"/>
  <c r="AI558" i="4"/>
  <c r="AJ558" i="4"/>
  <c r="AK554" i="4"/>
  <c r="AH554" i="4"/>
  <c r="AI554" i="4"/>
  <c r="AJ554" i="4"/>
  <c r="AK550" i="4"/>
  <c r="AH550" i="4"/>
  <c r="AI550" i="4"/>
  <c r="AJ550" i="4"/>
  <c r="AY546" i="4"/>
  <c r="AL546" i="4" s="1"/>
  <c r="AK546" i="4"/>
  <c r="AH546" i="4"/>
  <c r="AI546" i="4"/>
  <c r="AJ546" i="4"/>
  <c r="AK542" i="4"/>
  <c r="AH542" i="4"/>
  <c r="AI542" i="4"/>
  <c r="AJ542" i="4"/>
  <c r="AY538" i="4"/>
  <c r="AL538" i="4" s="1"/>
  <c r="AK538" i="4"/>
  <c r="AH538" i="4"/>
  <c r="AI538" i="4"/>
  <c r="AJ538" i="4"/>
  <c r="AK534" i="4"/>
  <c r="AH534" i="4"/>
  <c r="AI534" i="4"/>
  <c r="AJ534" i="4"/>
  <c r="AY530" i="4"/>
  <c r="AL530" i="4" s="1"/>
  <c r="AK530" i="4"/>
  <c r="AH530" i="4"/>
  <c r="AI530" i="4"/>
  <c r="AJ530" i="4"/>
  <c r="AY526" i="4"/>
  <c r="AL526" i="4" s="1"/>
  <c r="AK526" i="4"/>
  <c r="AH526" i="4"/>
  <c r="AI526" i="4"/>
  <c r="AJ526" i="4"/>
  <c r="AY522" i="4"/>
  <c r="AL522" i="4" s="1"/>
  <c r="AK522" i="4"/>
  <c r="AH522" i="4"/>
  <c r="AI522" i="4"/>
  <c r="AJ522" i="4"/>
  <c r="AY518" i="4"/>
  <c r="AL518" i="4" s="1"/>
  <c r="AK518" i="4"/>
  <c r="AH518" i="4"/>
  <c r="AI518" i="4"/>
  <c r="AJ518" i="4"/>
  <c r="AY514" i="4"/>
  <c r="AL514" i="4" s="1"/>
  <c r="AK514" i="4"/>
  <c r="AH514" i="4"/>
  <c r="AI514" i="4"/>
  <c r="AJ514" i="4"/>
  <c r="AY510" i="4"/>
  <c r="AL510" i="4" s="1"/>
  <c r="AK510" i="4"/>
  <c r="AH510" i="4"/>
  <c r="AI510" i="4"/>
  <c r="AJ510" i="4"/>
  <c r="AY506" i="4"/>
  <c r="AL506" i="4" s="1"/>
  <c r="AK506" i="4"/>
  <c r="AH506" i="4"/>
  <c r="AI506" i="4"/>
  <c r="AJ506" i="4"/>
  <c r="AY502" i="4"/>
  <c r="AL502" i="4" s="1"/>
  <c r="AK502" i="4"/>
  <c r="AH502" i="4"/>
  <c r="AI502" i="4"/>
  <c r="AJ502" i="4"/>
  <c r="AY498" i="4"/>
  <c r="AL498" i="4" s="1"/>
  <c r="AK498" i="4"/>
  <c r="AH498" i="4"/>
  <c r="AI498" i="4"/>
  <c r="AJ498" i="4"/>
  <c r="AY494" i="4"/>
  <c r="AL494" i="4" s="1"/>
  <c r="AK494" i="4"/>
  <c r="AH494" i="4"/>
  <c r="AI494" i="4"/>
  <c r="AJ494" i="4"/>
  <c r="AY490" i="4"/>
  <c r="AL490" i="4" s="1"/>
  <c r="AK490" i="4"/>
  <c r="AH490" i="4"/>
  <c r="AI490" i="4"/>
  <c r="AJ490" i="4"/>
  <c r="AK486" i="4"/>
  <c r="AH486" i="4"/>
  <c r="AI486" i="4"/>
  <c r="AJ486" i="4"/>
  <c r="AY482" i="4"/>
  <c r="AL482" i="4" s="1"/>
  <c r="AK482" i="4"/>
  <c r="AH482" i="4"/>
  <c r="AI482" i="4"/>
  <c r="AJ482" i="4"/>
  <c r="AY478" i="4"/>
  <c r="AL478" i="4" s="1"/>
  <c r="AK478" i="4"/>
  <c r="AH478" i="4"/>
  <c r="AI478" i="4"/>
  <c r="AJ478" i="4"/>
  <c r="AY474" i="4"/>
  <c r="AL474" i="4" s="1"/>
  <c r="AK474" i="4"/>
  <c r="AH474" i="4"/>
  <c r="AI474" i="4"/>
  <c r="AJ474" i="4"/>
  <c r="AY470" i="4"/>
  <c r="AL470" i="4" s="1"/>
  <c r="AK470" i="4"/>
  <c r="AH470" i="4"/>
  <c r="AI470" i="4"/>
  <c r="AJ470" i="4"/>
  <c r="AK466" i="4"/>
  <c r="AH466" i="4"/>
  <c r="AI466" i="4"/>
  <c r="AJ466" i="4"/>
  <c r="AY462" i="4"/>
  <c r="AL462" i="4" s="1"/>
  <c r="AK462" i="4"/>
  <c r="AH462" i="4"/>
  <c r="AI462" i="4"/>
  <c r="AJ462" i="4"/>
  <c r="AK458" i="4"/>
  <c r="AH458" i="4"/>
  <c r="AI458" i="4"/>
  <c r="AJ458" i="4"/>
  <c r="AY454" i="4"/>
  <c r="AL454" i="4" s="1"/>
  <c r="AK454" i="4"/>
  <c r="AH454" i="4"/>
  <c r="AI454" i="4"/>
  <c r="AJ454" i="4"/>
  <c r="AY450" i="4"/>
  <c r="AL450" i="4" s="1"/>
  <c r="AK450" i="4"/>
  <c r="AH450" i="4"/>
  <c r="AI450" i="4"/>
  <c r="AJ450" i="4"/>
  <c r="AY446" i="4"/>
  <c r="AL446" i="4" s="1"/>
  <c r="AK446" i="4"/>
  <c r="AH446" i="4"/>
  <c r="AI446" i="4"/>
  <c r="AJ446" i="4"/>
  <c r="AY442" i="4"/>
  <c r="AL442" i="4" s="1"/>
  <c r="AK442" i="4"/>
  <c r="AH442" i="4"/>
  <c r="AI442" i="4"/>
  <c r="AJ442" i="4"/>
  <c r="AY438" i="4"/>
  <c r="AL438" i="4" s="1"/>
  <c r="AK438" i="4"/>
  <c r="AH438" i="4"/>
  <c r="AI438" i="4"/>
  <c r="AJ438" i="4"/>
  <c r="AY434" i="4"/>
  <c r="AL434" i="4" s="1"/>
  <c r="AK434" i="4"/>
  <c r="AH434" i="4"/>
  <c r="AI434" i="4"/>
  <c r="AJ434" i="4"/>
  <c r="AK430" i="4"/>
  <c r="AH430" i="4"/>
  <c r="AI430" i="4"/>
  <c r="AJ430" i="4"/>
  <c r="AY426" i="4"/>
  <c r="AL426" i="4" s="1"/>
  <c r="AK426" i="4"/>
  <c r="AH426" i="4"/>
  <c r="AI426" i="4"/>
  <c r="AJ426" i="4"/>
  <c r="AY422" i="4"/>
  <c r="AL422" i="4" s="1"/>
  <c r="AK422" i="4"/>
  <c r="AH422" i="4"/>
  <c r="AI422" i="4"/>
  <c r="AJ422" i="4"/>
  <c r="AY418" i="4"/>
  <c r="AL418" i="4" s="1"/>
  <c r="AK418" i="4"/>
  <c r="AH418" i="4"/>
  <c r="AI418" i="4"/>
  <c r="AJ418" i="4"/>
  <c r="AK414" i="4"/>
  <c r="AH414" i="4"/>
  <c r="AI414" i="4"/>
  <c r="AJ414" i="4"/>
  <c r="AK410" i="4"/>
  <c r="AH410" i="4"/>
  <c r="AI410" i="4"/>
  <c r="AJ410" i="4"/>
  <c r="AY406" i="4"/>
  <c r="AL406" i="4" s="1"/>
  <c r="AK406" i="4"/>
  <c r="AH406" i="4"/>
  <c r="AI406" i="4"/>
  <c r="AJ406" i="4"/>
  <c r="AK402" i="4"/>
  <c r="AH402" i="4"/>
  <c r="AI402" i="4"/>
  <c r="AJ402" i="4"/>
  <c r="AK398" i="4"/>
  <c r="AH398" i="4"/>
  <c r="AI398" i="4"/>
  <c r="AJ398" i="4"/>
  <c r="AY394" i="4"/>
  <c r="AL394" i="4" s="1"/>
  <c r="AK394" i="4"/>
  <c r="AH394" i="4"/>
  <c r="AI394" i="4"/>
  <c r="AJ394" i="4"/>
  <c r="AK390" i="4"/>
  <c r="AH390" i="4"/>
  <c r="AI390" i="4"/>
  <c r="AJ390" i="4"/>
  <c r="AY386" i="4"/>
  <c r="AL386" i="4" s="1"/>
  <c r="AK386" i="4"/>
  <c r="AH386" i="4"/>
  <c r="AI386" i="4"/>
  <c r="AJ386" i="4"/>
  <c r="AY382" i="4"/>
  <c r="AL382" i="4" s="1"/>
  <c r="AK382" i="4"/>
  <c r="AH382" i="4"/>
  <c r="AI382" i="4"/>
  <c r="AJ382" i="4"/>
  <c r="AY378" i="4"/>
  <c r="AL378" i="4" s="1"/>
  <c r="AK378" i="4"/>
  <c r="AH378" i="4"/>
  <c r="AI378" i="4"/>
  <c r="AJ378" i="4"/>
  <c r="AK374" i="4"/>
  <c r="AH374" i="4"/>
  <c r="AI374" i="4"/>
  <c r="AJ374" i="4"/>
  <c r="AY370" i="4"/>
  <c r="AL370" i="4" s="1"/>
  <c r="AK370" i="4"/>
  <c r="AH370" i="4"/>
  <c r="AI370" i="4"/>
  <c r="AJ370" i="4"/>
  <c r="AK366" i="4"/>
  <c r="AH366" i="4"/>
  <c r="AI366" i="4"/>
  <c r="AJ366" i="4"/>
  <c r="AJ362" i="4"/>
  <c r="AK362" i="4"/>
  <c r="AH362" i="4"/>
  <c r="AI362" i="4"/>
  <c r="AJ358" i="4"/>
  <c r="AK358" i="4"/>
  <c r="AH358" i="4"/>
  <c r="AI358" i="4"/>
  <c r="AY354" i="4"/>
  <c r="AL354" i="4" s="1"/>
  <c r="AJ354" i="4"/>
  <c r="AK354" i="4"/>
  <c r="AH354" i="4"/>
  <c r="AI354" i="4"/>
  <c r="AJ350" i="4"/>
  <c r="AK350" i="4"/>
  <c r="AH350" i="4"/>
  <c r="AI350" i="4"/>
  <c r="AJ346" i="4"/>
  <c r="AK346" i="4"/>
  <c r="AH346" i="4"/>
  <c r="AI346" i="4"/>
  <c r="AY342" i="4"/>
  <c r="AL342" i="4" s="1"/>
  <c r="AJ342" i="4"/>
  <c r="AK342" i="4"/>
  <c r="AH342" i="4"/>
  <c r="AI342" i="4"/>
  <c r="AJ338" i="4"/>
  <c r="AK338" i="4"/>
  <c r="AH338" i="4"/>
  <c r="AI338" i="4"/>
  <c r="AJ334" i="4"/>
  <c r="AK334" i="4"/>
  <c r="AH334" i="4"/>
  <c r="AI334" i="4"/>
  <c r="AJ330" i="4"/>
  <c r="AK330" i="4"/>
  <c r="AH330" i="4"/>
  <c r="AI330" i="4"/>
  <c r="AY326" i="4"/>
  <c r="AL326" i="4" s="1"/>
  <c r="AJ326" i="4"/>
  <c r="AK326" i="4"/>
  <c r="AH326" i="4"/>
  <c r="AI326" i="4"/>
  <c r="AY322" i="4"/>
  <c r="AL322" i="4" s="1"/>
  <c r="AJ322" i="4"/>
  <c r="AK322" i="4"/>
  <c r="AH322" i="4"/>
  <c r="AI322" i="4"/>
  <c r="AJ318" i="4"/>
  <c r="AK318" i="4"/>
  <c r="AH318" i="4"/>
  <c r="AI318" i="4"/>
  <c r="AJ314" i="4"/>
  <c r="AK314" i="4"/>
  <c r="AH314" i="4"/>
  <c r="AI314" i="4"/>
  <c r="AJ310" i="4"/>
  <c r="AK310" i="4"/>
  <c r="AH310" i="4"/>
  <c r="AI310" i="4"/>
  <c r="AJ306" i="4"/>
  <c r="AK306" i="4"/>
  <c r="AH306" i="4"/>
  <c r="AI306" i="4"/>
  <c r="AY302" i="4"/>
  <c r="AL302" i="4" s="1"/>
  <c r="AJ302" i="4"/>
  <c r="AK302" i="4"/>
  <c r="AH302" i="4"/>
  <c r="AI302" i="4"/>
  <c r="AY298" i="4"/>
  <c r="AL298" i="4" s="1"/>
  <c r="AJ298" i="4"/>
  <c r="AK298" i="4"/>
  <c r="AH298" i="4"/>
  <c r="AI298" i="4"/>
  <c r="AJ294" i="4"/>
  <c r="AK294" i="4"/>
  <c r="AH294" i="4"/>
  <c r="AI294" i="4"/>
  <c r="AJ290" i="4"/>
  <c r="AK290" i="4"/>
  <c r="AH290" i="4"/>
  <c r="AI290" i="4"/>
  <c r="AJ286" i="4"/>
  <c r="AK286" i="4"/>
  <c r="AH286" i="4"/>
  <c r="AI286" i="4"/>
  <c r="AJ282" i="4"/>
  <c r="AK282" i="4"/>
  <c r="AH282" i="4"/>
  <c r="AI282" i="4"/>
  <c r="AK278" i="4"/>
  <c r="AH278" i="4"/>
  <c r="AI278" i="4"/>
  <c r="AJ278" i="4"/>
  <c r="AK274" i="4"/>
  <c r="AH274" i="4"/>
  <c r="AI274" i="4"/>
  <c r="AJ274" i="4"/>
  <c r="AK270" i="4"/>
  <c r="AH270" i="4"/>
  <c r="AI270" i="4"/>
  <c r="AJ270" i="4"/>
  <c r="AY266" i="4"/>
  <c r="AL266" i="4" s="1"/>
  <c r="AK266" i="4"/>
  <c r="AH266" i="4"/>
  <c r="AI266" i="4"/>
  <c r="AJ266" i="4"/>
  <c r="AY262" i="4"/>
  <c r="AL262" i="4" s="1"/>
  <c r="AK262" i="4"/>
  <c r="AH262" i="4"/>
  <c r="AI262" i="4"/>
  <c r="AJ262" i="4"/>
  <c r="AY258" i="4"/>
  <c r="AL258" i="4" s="1"/>
  <c r="AK258" i="4"/>
  <c r="AH258" i="4"/>
  <c r="AI258" i="4"/>
  <c r="AJ258" i="4"/>
  <c r="AY254" i="4"/>
  <c r="AL254" i="4" s="1"/>
  <c r="AK254" i="4"/>
  <c r="AH254" i="4"/>
  <c r="AI254" i="4"/>
  <c r="AJ254" i="4"/>
  <c r="AY250" i="4"/>
  <c r="AL250" i="4" s="1"/>
  <c r="AK250" i="4"/>
  <c r="AH250" i="4"/>
  <c r="AI250" i="4"/>
  <c r="AJ250" i="4"/>
  <c r="AK246" i="4"/>
  <c r="AH246" i="4"/>
  <c r="AI246" i="4"/>
  <c r="AJ246" i="4"/>
  <c r="AY242" i="4"/>
  <c r="AL242" i="4" s="1"/>
  <c r="AK242" i="4"/>
  <c r="AH242" i="4"/>
  <c r="AI242" i="4"/>
  <c r="AJ242" i="4"/>
  <c r="AY238" i="4"/>
  <c r="AL238" i="4" s="1"/>
  <c r="AK238" i="4"/>
  <c r="AH238" i="4"/>
  <c r="AI238" i="4"/>
  <c r="AJ238" i="4"/>
  <c r="AY234" i="4"/>
  <c r="AL234" i="4" s="1"/>
  <c r="AK234" i="4"/>
  <c r="AH234" i="4"/>
  <c r="AI234" i="4"/>
  <c r="AJ234" i="4"/>
  <c r="AK230" i="4"/>
  <c r="AH230" i="4"/>
  <c r="AI230" i="4"/>
  <c r="AJ230" i="4"/>
  <c r="AK226" i="4"/>
  <c r="AH226" i="4"/>
  <c r="AI226" i="4"/>
  <c r="AJ226" i="4"/>
  <c r="AK222" i="4"/>
  <c r="AH222" i="4"/>
  <c r="AI222" i="4"/>
  <c r="AJ222" i="4"/>
  <c r="AY218" i="4"/>
  <c r="AL218" i="4" s="1"/>
  <c r="AK218" i="4"/>
  <c r="AH218" i="4"/>
  <c r="AI218" i="4"/>
  <c r="AJ218" i="4"/>
  <c r="AY214" i="4"/>
  <c r="AL214" i="4" s="1"/>
  <c r="AK214" i="4"/>
  <c r="AH214" i="4"/>
  <c r="AI214" i="4"/>
  <c r="AJ214" i="4"/>
  <c r="AK210" i="4"/>
  <c r="AH210" i="4"/>
  <c r="AI210" i="4"/>
  <c r="AJ210" i="4"/>
  <c r="AK206" i="4"/>
  <c r="AH206" i="4"/>
  <c r="AI206" i="4"/>
  <c r="AJ206" i="4"/>
  <c r="AY202" i="4"/>
  <c r="AL202" i="4" s="1"/>
  <c r="AK202" i="4"/>
  <c r="AH202" i="4"/>
  <c r="AI202" i="4"/>
  <c r="AJ202" i="4"/>
  <c r="AY198" i="4"/>
  <c r="AL198" i="4" s="1"/>
  <c r="AK198" i="4"/>
  <c r="AH198" i="4"/>
  <c r="AI198" i="4"/>
  <c r="AJ198" i="4"/>
  <c r="AK194" i="4"/>
  <c r="AH194" i="4"/>
  <c r="AI194" i="4"/>
  <c r="AJ194" i="4"/>
  <c r="AK190" i="4"/>
  <c r="AH190" i="4"/>
  <c r="AI190" i="4"/>
  <c r="AJ190" i="4"/>
  <c r="AY186" i="4"/>
  <c r="AL186" i="4" s="1"/>
  <c r="AK186" i="4"/>
  <c r="AH186" i="4"/>
  <c r="AI186" i="4"/>
  <c r="AJ186" i="4"/>
  <c r="AY182" i="4"/>
  <c r="AL182" i="4" s="1"/>
  <c r="AK182" i="4"/>
  <c r="AH182" i="4"/>
  <c r="AI182" i="4"/>
  <c r="AJ182" i="4"/>
  <c r="AK178" i="4"/>
  <c r="AH178" i="4"/>
  <c r="AI178" i="4"/>
  <c r="AJ178" i="4"/>
  <c r="AY174" i="4"/>
  <c r="AL174" i="4" s="1"/>
  <c r="AK174" i="4"/>
  <c r="AH174" i="4"/>
  <c r="AI174" i="4"/>
  <c r="AJ174" i="4"/>
  <c r="AY170" i="4"/>
  <c r="AL170" i="4" s="1"/>
  <c r="AK170" i="4"/>
  <c r="AH170" i="4"/>
  <c r="AI170" i="4"/>
  <c r="AJ170" i="4"/>
  <c r="AY166" i="4"/>
  <c r="AL166" i="4" s="1"/>
  <c r="AK166" i="4"/>
  <c r="AH166" i="4"/>
  <c r="AI166" i="4"/>
  <c r="AJ166" i="4"/>
  <c r="AK162" i="4"/>
  <c r="AH162" i="4"/>
  <c r="AI162" i="4"/>
  <c r="AJ162" i="4"/>
  <c r="AY158" i="4"/>
  <c r="AL158" i="4" s="1"/>
  <c r="AK158" i="4"/>
  <c r="AH158" i="4"/>
  <c r="AI158" i="4"/>
  <c r="AJ158" i="4"/>
  <c r="AY154" i="4"/>
  <c r="AL154" i="4" s="1"/>
  <c r="AK154" i="4"/>
  <c r="AH154" i="4"/>
  <c r="AI154" i="4"/>
  <c r="AJ154" i="4"/>
  <c r="AY150" i="4"/>
  <c r="AL150" i="4" s="1"/>
  <c r="AK150" i="4"/>
  <c r="AH150" i="4"/>
  <c r="AI150" i="4"/>
  <c r="AJ150" i="4"/>
  <c r="AY146" i="4"/>
  <c r="AL146" i="4" s="1"/>
  <c r="AK146" i="4"/>
  <c r="AH146" i="4"/>
  <c r="AI146" i="4"/>
  <c r="AJ146" i="4"/>
  <c r="AY142" i="4"/>
  <c r="AL142" i="4" s="1"/>
  <c r="AK142" i="4"/>
  <c r="AH142" i="4"/>
  <c r="AI142" i="4"/>
  <c r="AJ142" i="4"/>
  <c r="AY138" i="4"/>
  <c r="AL138" i="4" s="1"/>
  <c r="AK138" i="4"/>
  <c r="AH138" i="4"/>
  <c r="AI138" i="4"/>
  <c r="AJ138" i="4"/>
  <c r="AY134" i="4"/>
  <c r="AL134" i="4" s="1"/>
  <c r="AK134" i="4"/>
  <c r="AH134" i="4"/>
  <c r="AI134" i="4"/>
  <c r="AJ134" i="4"/>
  <c r="AY130" i="4"/>
  <c r="AL130" i="4" s="1"/>
  <c r="AK130" i="4"/>
  <c r="AH130" i="4"/>
  <c r="AI130" i="4"/>
  <c r="AJ130" i="4"/>
  <c r="AY126" i="4"/>
  <c r="AL126" i="4" s="1"/>
  <c r="AK126" i="4"/>
  <c r="AH126" i="4"/>
  <c r="AI126" i="4"/>
  <c r="AJ126" i="4"/>
  <c r="AY122" i="4"/>
  <c r="AL122" i="4" s="1"/>
  <c r="AK122" i="4"/>
  <c r="AH122" i="4"/>
  <c r="AI122" i="4"/>
  <c r="AJ122" i="4"/>
  <c r="AK118" i="4"/>
  <c r="AH118" i="4"/>
  <c r="AI118" i="4"/>
  <c r="AJ118" i="4"/>
  <c r="AY114" i="4"/>
  <c r="AL114" i="4" s="1"/>
  <c r="AK114" i="4"/>
  <c r="AH114" i="4"/>
  <c r="AI114" i="4"/>
  <c r="AJ114" i="4"/>
  <c r="AY110" i="4"/>
  <c r="AL110" i="4" s="1"/>
  <c r="AK110" i="4"/>
  <c r="AH110" i="4"/>
  <c r="AI110" i="4"/>
  <c r="AJ110" i="4"/>
  <c r="AY106" i="4"/>
  <c r="AL106" i="4" s="1"/>
  <c r="AK106" i="4"/>
  <c r="AH106" i="4"/>
  <c r="AI106" i="4"/>
  <c r="AJ106" i="4"/>
  <c r="AY102" i="4"/>
  <c r="AL102" i="4" s="1"/>
  <c r="AK102" i="4"/>
  <c r="AH102" i="4"/>
  <c r="AI102" i="4"/>
  <c r="AJ102" i="4"/>
  <c r="AK98" i="4"/>
  <c r="AH98" i="4"/>
  <c r="AI98" i="4"/>
  <c r="AJ98" i="4"/>
  <c r="AY94" i="4"/>
  <c r="AL94" i="4" s="1"/>
  <c r="AK94" i="4"/>
  <c r="AH94" i="4"/>
  <c r="AI94" i="4"/>
  <c r="AJ94" i="4"/>
  <c r="AK90" i="4"/>
  <c r="AH90" i="4"/>
  <c r="AI90" i="4"/>
  <c r="AJ90" i="4"/>
  <c r="AH86" i="4"/>
  <c r="AI86" i="4"/>
  <c r="AJ86" i="4"/>
  <c r="AK86" i="4"/>
  <c r="AH82" i="4"/>
  <c r="AI82" i="4"/>
  <c r="AJ82" i="4"/>
  <c r="AK82" i="4"/>
  <c r="AY78" i="4"/>
  <c r="AL78" i="4" s="1"/>
  <c r="AH78" i="4"/>
  <c r="AI78" i="4"/>
  <c r="AJ78" i="4"/>
  <c r="AK78" i="4"/>
  <c r="AY74" i="4"/>
  <c r="AL74" i="4" s="1"/>
  <c r="AH74" i="4"/>
  <c r="AI74" i="4"/>
  <c r="AJ74" i="4"/>
  <c r="AK74" i="4"/>
  <c r="AY70" i="4"/>
  <c r="AL70" i="4" s="1"/>
  <c r="AH70" i="4"/>
  <c r="AI70" i="4"/>
  <c r="AJ70" i="4"/>
  <c r="AK70" i="4"/>
  <c r="AY66" i="4"/>
  <c r="AL66" i="4" s="1"/>
  <c r="AH66" i="4"/>
  <c r="AI66" i="4"/>
  <c r="AJ66" i="4"/>
  <c r="AK66" i="4"/>
  <c r="AY62" i="4"/>
  <c r="AL62" i="4" s="1"/>
  <c r="AH62" i="4"/>
  <c r="AI62" i="4"/>
  <c r="AJ62" i="4"/>
  <c r="AK62" i="4"/>
  <c r="AY58" i="4"/>
  <c r="AL58" i="4" s="1"/>
  <c r="AH58" i="4"/>
  <c r="AI58" i="4"/>
  <c r="AJ58" i="4"/>
  <c r="AK58" i="4"/>
  <c r="AH54" i="4"/>
  <c r="AI54" i="4"/>
  <c r="AJ54" i="4"/>
  <c r="AK54" i="4"/>
  <c r="AY50" i="4"/>
  <c r="AL50" i="4" s="1"/>
  <c r="AH50" i="4"/>
  <c r="AI50" i="4"/>
  <c r="AJ50" i="4"/>
  <c r="AK50" i="4"/>
  <c r="AY46" i="4"/>
  <c r="AL46" i="4" s="1"/>
  <c r="AH46" i="4"/>
  <c r="AI46" i="4"/>
  <c r="AJ46" i="4"/>
  <c r="AK46" i="4"/>
  <c r="AH42" i="4"/>
  <c r="AI42" i="4"/>
  <c r="AJ42" i="4"/>
  <c r="AK42" i="4"/>
  <c r="AY38" i="4"/>
  <c r="AL38" i="4" s="1"/>
  <c r="AH38" i="4"/>
  <c r="AI38" i="4"/>
  <c r="AJ38" i="4"/>
  <c r="AK38" i="4"/>
  <c r="AY34" i="4"/>
  <c r="AL34" i="4" s="1"/>
  <c r="AH34" i="4"/>
  <c r="AI34" i="4"/>
  <c r="AJ34" i="4"/>
  <c r="AK34" i="4"/>
  <c r="AY30" i="4"/>
  <c r="AL30" i="4" s="1"/>
  <c r="AH30" i="4"/>
  <c r="AI30" i="4"/>
  <c r="AJ30" i="4"/>
  <c r="AK30" i="4"/>
  <c r="AY26" i="4"/>
  <c r="AL26" i="4" s="1"/>
  <c r="AH26" i="4"/>
  <c r="AI26" i="4"/>
  <c r="AJ26" i="4"/>
  <c r="AK26" i="4"/>
  <c r="AH22" i="4"/>
  <c r="AI22" i="4"/>
  <c r="AJ22" i="4"/>
  <c r="AK22" i="4"/>
  <c r="AH18" i="4"/>
  <c r="AI18" i="4"/>
  <c r="AJ18" i="4"/>
  <c r="AK18" i="4"/>
  <c r="AY14" i="4"/>
  <c r="AL14" i="4" s="1"/>
  <c r="AH14" i="4"/>
  <c r="AI14" i="4"/>
  <c r="AJ14" i="4"/>
  <c r="AK14" i="4"/>
  <c r="AY10" i="4"/>
  <c r="AL10" i="4" s="1"/>
  <c r="AH10" i="4"/>
  <c r="AI10" i="4"/>
  <c r="AJ10" i="4"/>
  <c r="AK10" i="4"/>
  <c r="AY6" i="4"/>
  <c r="AL6" i="4" s="1"/>
  <c r="AH6" i="4"/>
  <c r="AI6" i="4"/>
  <c r="AJ6" i="4"/>
  <c r="AK6" i="4"/>
  <c r="AK865" i="4"/>
  <c r="AH865" i="4"/>
  <c r="AI865" i="4"/>
  <c r="AJ865" i="4"/>
  <c r="AK861" i="4"/>
  <c r="AH861" i="4"/>
  <c r="AI861" i="4"/>
  <c r="AJ861" i="4"/>
  <c r="AK857" i="4"/>
  <c r="AH857" i="4"/>
  <c r="AI857" i="4"/>
  <c r="AJ857" i="4"/>
  <c r="AY853" i="4"/>
  <c r="AL853" i="4" s="1"/>
  <c r="AK853" i="4"/>
  <c r="AH853" i="4"/>
  <c r="AI853" i="4"/>
  <c r="AJ853" i="4"/>
  <c r="AY849" i="4"/>
  <c r="AL849" i="4" s="1"/>
  <c r="AK849" i="4"/>
  <c r="AH849" i="4"/>
  <c r="AI849" i="4"/>
  <c r="AJ849" i="4"/>
  <c r="AK845" i="4"/>
  <c r="AH845" i="4"/>
  <c r="AI845" i="4"/>
  <c r="AJ845" i="4"/>
  <c r="AY841" i="4"/>
  <c r="AL841" i="4" s="1"/>
  <c r="AK841" i="4"/>
  <c r="AH841" i="4"/>
  <c r="AI841" i="4"/>
  <c r="AJ841" i="4"/>
  <c r="AY837" i="4"/>
  <c r="AL837" i="4" s="1"/>
  <c r="AK837" i="4"/>
  <c r="AH837" i="4"/>
  <c r="AI837" i="4"/>
  <c r="AJ837" i="4"/>
  <c r="AK833" i="4"/>
  <c r="AH833" i="4"/>
  <c r="AI833" i="4"/>
  <c r="AJ833" i="4"/>
  <c r="AY829" i="4"/>
  <c r="AL829" i="4" s="1"/>
  <c r="AK829" i="4"/>
  <c r="AH829" i="4"/>
  <c r="AI829" i="4"/>
  <c r="AJ829" i="4"/>
  <c r="AK825" i="4"/>
  <c r="AH825" i="4"/>
  <c r="AI825" i="4"/>
  <c r="AJ825" i="4"/>
  <c r="AK821" i="4"/>
  <c r="AH821" i="4"/>
  <c r="AI821" i="4"/>
  <c r="AJ821" i="4"/>
  <c r="AK817" i="4"/>
  <c r="AH817" i="4"/>
  <c r="AI817" i="4"/>
  <c r="AJ817" i="4"/>
  <c r="AK813" i="4"/>
  <c r="AH813" i="4"/>
  <c r="AI813" i="4"/>
  <c r="AJ813" i="4"/>
  <c r="AY809" i="4"/>
  <c r="AL809" i="4" s="1"/>
  <c r="AK809" i="4"/>
  <c r="AH809" i="4"/>
  <c r="AI809" i="4"/>
  <c r="AJ809" i="4"/>
  <c r="AY805" i="4"/>
  <c r="AL805" i="4" s="1"/>
  <c r="AK805" i="4"/>
  <c r="AH805" i="4"/>
  <c r="AI805" i="4"/>
  <c r="AJ805" i="4"/>
  <c r="AK801" i="4"/>
  <c r="AH801" i="4"/>
  <c r="AI801" i="4"/>
  <c r="AJ801" i="4"/>
  <c r="AK797" i="4"/>
  <c r="AH797" i="4"/>
  <c r="AI797" i="4"/>
  <c r="AJ797" i="4"/>
  <c r="AY793" i="4"/>
  <c r="AL793" i="4" s="1"/>
  <c r="AK793" i="4"/>
  <c r="AH793" i="4"/>
  <c r="AI793" i="4"/>
  <c r="AJ793" i="4"/>
  <c r="AH789" i="4"/>
  <c r="AI789" i="4"/>
  <c r="AJ789" i="4"/>
  <c r="AK789" i="4"/>
  <c r="AY785" i="4"/>
  <c r="AL785" i="4" s="1"/>
  <c r="AH785" i="4"/>
  <c r="AI785" i="4"/>
  <c r="AK785" i="4"/>
  <c r="AJ785" i="4"/>
  <c r="AY781" i="4"/>
  <c r="AL781" i="4" s="1"/>
  <c r="AH781" i="4"/>
  <c r="AI781" i="4"/>
  <c r="AJ781" i="4"/>
  <c r="AK781" i="4"/>
  <c r="AY777" i="4"/>
  <c r="AL777" i="4" s="1"/>
  <c r="AH777" i="4"/>
  <c r="AI777" i="4"/>
  <c r="AK777" i="4"/>
  <c r="AJ777" i="4"/>
  <c r="AH773" i="4"/>
  <c r="AI773" i="4"/>
  <c r="AJ773" i="4"/>
  <c r="AK773" i="4"/>
  <c r="AY769" i="4"/>
  <c r="AL769" i="4" s="1"/>
  <c r="AH769" i="4"/>
  <c r="AI769" i="4"/>
  <c r="AK769" i="4"/>
  <c r="AJ769" i="4"/>
  <c r="AY765" i="4"/>
  <c r="AL765" i="4" s="1"/>
  <c r="AH765" i="4"/>
  <c r="AI765" i="4"/>
  <c r="AJ765" i="4"/>
  <c r="AK765" i="4"/>
  <c r="AH761" i="4"/>
  <c r="AI761" i="4"/>
  <c r="AJ761" i="4"/>
  <c r="AK761" i="4"/>
  <c r="AY757" i="4"/>
  <c r="AL757" i="4" s="1"/>
  <c r="AH757" i="4"/>
  <c r="AI757" i="4"/>
  <c r="AK757" i="4"/>
  <c r="AJ757" i="4"/>
  <c r="AY753" i="4"/>
  <c r="AL753" i="4" s="1"/>
  <c r="AH753" i="4"/>
  <c r="AI753" i="4"/>
  <c r="AJ753" i="4"/>
  <c r="AK753" i="4"/>
  <c r="AH749" i="4"/>
  <c r="AI749" i="4"/>
  <c r="AJ749" i="4"/>
  <c r="AK749" i="4"/>
  <c r="AH745" i="4"/>
  <c r="AI745" i="4"/>
  <c r="AJ745" i="4"/>
  <c r="AK745" i="4"/>
  <c r="AH741" i="4"/>
  <c r="AI741" i="4"/>
  <c r="AJ741" i="4"/>
  <c r="AK741" i="4"/>
  <c r="AY737" i="4"/>
  <c r="AL737" i="4" s="1"/>
  <c r="AH737" i="4"/>
  <c r="AI737" i="4"/>
  <c r="AJ737" i="4"/>
  <c r="AK737" i="4"/>
  <c r="AY733" i="4"/>
  <c r="AL733" i="4" s="1"/>
  <c r="AH733" i="4"/>
  <c r="AI733" i="4"/>
  <c r="AJ733" i="4"/>
  <c r="AK733" i="4"/>
  <c r="AY729" i="4"/>
  <c r="AL729" i="4" s="1"/>
  <c r="AH729" i="4"/>
  <c r="AI729" i="4"/>
  <c r="AK729" i="4"/>
  <c r="AJ729" i="4"/>
  <c r="AH725" i="4"/>
  <c r="AI725" i="4"/>
  <c r="AJ725" i="4"/>
  <c r="AK725" i="4"/>
  <c r="AY721" i="4"/>
  <c r="AL721" i="4" s="1"/>
  <c r="AH721" i="4"/>
  <c r="AI721" i="4"/>
  <c r="AJ721" i="4"/>
  <c r="AK721" i="4"/>
  <c r="AY717" i="4"/>
  <c r="AL717" i="4" s="1"/>
  <c r="AH717" i="4"/>
  <c r="AI717" i="4"/>
  <c r="AJ717" i="4"/>
  <c r="AK717" i="4"/>
  <c r="AH713" i="4"/>
  <c r="AI713" i="4"/>
  <c r="AJ713" i="4"/>
  <c r="AK713" i="4"/>
  <c r="AY709" i="4"/>
  <c r="AL709" i="4" s="1"/>
  <c r="AH709" i="4"/>
  <c r="AI709" i="4"/>
  <c r="AJ709" i="4"/>
  <c r="AK709" i="4"/>
  <c r="AH705" i="4"/>
  <c r="AI705" i="4"/>
  <c r="AJ705" i="4"/>
  <c r="AK705" i="4"/>
  <c r="AY701" i="4"/>
  <c r="AL701" i="4" s="1"/>
  <c r="AH701" i="4"/>
  <c r="AI701" i="4"/>
  <c r="AJ701" i="4"/>
  <c r="AK701" i="4"/>
  <c r="AY697" i="4"/>
  <c r="AL697" i="4" s="1"/>
  <c r="AH697" i="4"/>
  <c r="AI697" i="4"/>
  <c r="AJ697" i="4"/>
  <c r="AK697" i="4"/>
  <c r="AH693" i="4"/>
  <c r="AI693" i="4"/>
  <c r="AJ693" i="4"/>
  <c r="AK693" i="4"/>
  <c r="AH689" i="4"/>
  <c r="AI689" i="4"/>
  <c r="AJ689" i="4"/>
  <c r="AK689" i="4"/>
  <c r="AH685" i="4"/>
  <c r="AI685" i="4"/>
  <c r="AJ685" i="4"/>
  <c r="AK685" i="4"/>
  <c r="AY681" i="4"/>
  <c r="AL681" i="4" s="1"/>
  <c r="AH681" i="4"/>
  <c r="AI681" i="4"/>
  <c r="AJ681" i="4"/>
  <c r="AK681" i="4"/>
  <c r="AY677" i="4"/>
  <c r="AL677" i="4" s="1"/>
  <c r="AH677" i="4"/>
  <c r="AI677" i="4"/>
  <c r="AJ677" i="4"/>
  <c r="AK677" i="4"/>
  <c r="AH673" i="4"/>
  <c r="AI673" i="4"/>
  <c r="AJ673" i="4"/>
  <c r="AK673" i="4"/>
  <c r="AY669" i="4"/>
  <c r="AL669" i="4" s="1"/>
  <c r="AH669" i="4"/>
  <c r="AI669" i="4"/>
  <c r="AJ669" i="4"/>
  <c r="AK669" i="4"/>
  <c r="AH665" i="4"/>
  <c r="AI665" i="4"/>
  <c r="AJ665" i="4"/>
  <c r="AK665" i="4"/>
  <c r="AH661" i="4"/>
  <c r="AI661" i="4"/>
  <c r="AJ661" i="4"/>
  <c r="AK661" i="4"/>
  <c r="AH657" i="4"/>
  <c r="AI657" i="4"/>
  <c r="AJ657" i="4"/>
  <c r="AK657" i="4"/>
  <c r="AY653" i="4"/>
  <c r="AL653" i="4" s="1"/>
  <c r="AH653" i="4"/>
  <c r="AI653" i="4"/>
  <c r="AJ653" i="4"/>
  <c r="AK653" i="4"/>
  <c r="AY649" i="4"/>
  <c r="AL649" i="4" s="1"/>
  <c r="AH649" i="4"/>
  <c r="AI649" i="4"/>
  <c r="AJ649" i="4"/>
  <c r="AK649" i="4"/>
  <c r="AH645" i="4"/>
  <c r="AI645" i="4"/>
  <c r="AJ645" i="4"/>
  <c r="AK645" i="4"/>
  <c r="AY641" i="4"/>
  <c r="AL641" i="4" s="1"/>
  <c r="AH641" i="4"/>
  <c r="AI641" i="4"/>
  <c r="AJ641" i="4"/>
  <c r="AK641" i="4"/>
  <c r="AH637" i="4"/>
  <c r="AI637" i="4"/>
  <c r="AJ637" i="4"/>
  <c r="AK637" i="4"/>
  <c r="AY633" i="4"/>
  <c r="AL633" i="4" s="1"/>
  <c r="AH633" i="4"/>
  <c r="AI633" i="4"/>
  <c r="AJ633" i="4"/>
  <c r="AK633" i="4"/>
  <c r="AH629" i="4"/>
  <c r="AI629" i="4"/>
  <c r="AJ629" i="4"/>
  <c r="AK629" i="4"/>
  <c r="AH625" i="4"/>
  <c r="AI625" i="4"/>
  <c r="AJ625" i="4"/>
  <c r="AK625" i="4"/>
  <c r="AY621" i="4"/>
  <c r="AL621" i="4" s="1"/>
  <c r="AH621" i="4"/>
  <c r="AI621" i="4"/>
  <c r="AJ621" i="4"/>
  <c r="AK621" i="4"/>
  <c r="AY617" i="4"/>
  <c r="AL617" i="4" s="1"/>
  <c r="AK617" i="4"/>
  <c r="AH617" i="4"/>
  <c r="AI617" i="4"/>
  <c r="AJ617" i="4"/>
  <c r="AY613" i="4"/>
  <c r="AL613" i="4" s="1"/>
  <c r="AK613" i="4"/>
  <c r="AH613" i="4"/>
  <c r="AI613" i="4"/>
  <c r="AJ613" i="4"/>
  <c r="AK609" i="4"/>
  <c r="AH609" i="4"/>
  <c r="AI609" i="4"/>
  <c r="AJ609" i="4"/>
  <c r="AY605" i="4"/>
  <c r="AL605" i="4" s="1"/>
  <c r="AK605" i="4"/>
  <c r="AH605" i="4"/>
  <c r="AI605" i="4"/>
  <c r="AJ605" i="4"/>
  <c r="AK601" i="4"/>
  <c r="AH601" i="4"/>
  <c r="AI601" i="4"/>
  <c r="AJ601" i="4"/>
  <c r="AK597" i="4"/>
  <c r="AH597" i="4"/>
  <c r="AI597" i="4"/>
  <c r="AJ597" i="4"/>
  <c r="AY593" i="4"/>
  <c r="AL593" i="4" s="1"/>
  <c r="AK593" i="4"/>
  <c r="AH593" i="4"/>
  <c r="AI593" i="4"/>
  <c r="AJ593" i="4"/>
  <c r="AK589" i="4"/>
  <c r="AH589" i="4"/>
  <c r="AI589" i="4"/>
  <c r="AJ589" i="4"/>
  <c r="AY585" i="4"/>
  <c r="AL585" i="4" s="1"/>
  <c r="AK585" i="4"/>
  <c r="AH585" i="4"/>
  <c r="AI585" i="4"/>
  <c r="AJ585" i="4"/>
  <c r="AY581" i="4"/>
  <c r="AL581" i="4" s="1"/>
  <c r="AK581" i="4"/>
  <c r="AH581" i="4"/>
  <c r="AI581" i="4"/>
  <c r="AJ581" i="4"/>
  <c r="AK577" i="4"/>
  <c r="AH577" i="4"/>
  <c r="AI577" i="4"/>
  <c r="AJ577" i="4"/>
  <c r="AY573" i="4"/>
  <c r="AL573" i="4" s="1"/>
  <c r="AK573" i="4"/>
  <c r="AH573" i="4"/>
  <c r="AI573" i="4"/>
  <c r="AJ573" i="4"/>
  <c r="AK569" i="4"/>
  <c r="AH569" i="4"/>
  <c r="AI569" i="4"/>
  <c r="AJ569" i="4"/>
  <c r="AK565" i="4"/>
  <c r="AH565" i="4"/>
  <c r="AI565" i="4"/>
  <c r="AJ565" i="4"/>
  <c r="AY561" i="4"/>
  <c r="AL561" i="4" s="1"/>
  <c r="AK561" i="4"/>
  <c r="AH561" i="4"/>
  <c r="AI561" i="4"/>
  <c r="AJ561" i="4"/>
  <c r="AY557" i="4"/>
  <c r="AL557" i="4" s="1"/>
  <c r="AK557" i="4"/>
  <c r="AH557" i="4"/>
  <c r="AI557" i="4"/>
  <c r="AJ557" i="4"/>
  <c r="AK553" i="4"/>
  <c r="AH553" i="4"/>
  <c r="AI553" i="4"/>
  <c r="AJ553" i="4"/>
  <c r="AY549" i="4"/>
  <c r="AL549" i="4" s="1"/>
  <c r="AK549" i="4"/>
  <c r="AH549" i="4"/>
  <c r="AI549" i="4"/>
  <c r="AJ549" i="4"/>
  <c r="AK545" i="4"/>
  <c r="AH545" i="4"/>
  <c r="AI545" i="4"/>
  <c r="AJ545" i="4"/>
  <c r="AK541" i="4"/>
  <c r="AH541" i="4"/>
  <c r="AI541" i="4"/>
  <c r="AJ541" i="4"/>
  <c r="AY537" i="4"/>
  <c r="AL537" i="4" s="1"/>
  <c r="AK537" i="4"/>
  <c r="AH537" i="4"/>
  <c r="AI537" i="4"/>
  <c r="AJ537" i="4"/>
  <c r="AY533" i="4"/>
  <c r="AL533" i="4" s="1"/>
  <c r="AK533" i="4"/>
  <c r="AH533" i="4"/>
  <c r="AI533" i="4"/>
  <c r="AJ533" i="4"/>
  <c r="AK529" i="4"/>
  <c r="AH529" i="4"/>
  <c r="AI529" i="4"/>
  <c r="AJ529" i="4"/>
  <c r="AY525" i="4"/>
  <c r="AL525" i="4" s="1"/>
  <c r="AK525" i="4"/>
  <c r="AH525" i="4"/>
  <c r="AI525" i="4"/>
  <c r="AJ525" i="4"/>
  <c r="AK521" i="4"/>
  <c r="AH521" i="4"/>
  <c r="AI521" i="4"/>
  <c r="AJ521" i="4"/>
  <c r="AK517" i="4"/>
  <c r="AH517" i="4"/>
  <c r="AI517" i="4"/>
  <c r="AJ517" i="4"/>
  <c r="AK513" i="4"/>
  <c r="AH513" i="4"/>
  <c r="AI513" i="4"/>
  <c r="AJ513" i="4"/>
  <c r="AY509" i="4"/>
  <c r="AL509" i="4" s="1"/>
  <c r="AK509" i="4"/>
  <c r="AH509" i="4"/>
  <c r="AI509" i="4"/>
  <c r="AJ509" i="4"/>
  <c r="AY505" i="4"/>
  <c r="AL505" i="4" s="1"/>
  <c r="AK505" i="4"/>
  <c r="AH505" i="4"/>
  <c r="AI505" i="4"/>
  <c r="AJ505" i="4"/>
  <c r="AK501" i="4"/>
  <c r="AH501" i="4"/>
  <c r="AI501" i="4"/>
  <c r="AJ501" i="4"/>
  <c r="AK497" i="4"/>
  <c r="AH497" i="4"/>
  <c r="AI497" i="4"/>
  <c r="AJ497" i="4"/>
  <c r="AY493" i="4"/>
  <c r="AL493" i="4" s="1"/>
  <c r="AK493" i="4"/>
  <c r="AH493" i="4"/>
  <c r="AI493" i="4"/>
  <c r="AJ493" i="4"/>
  <c r="AY489" i="4"/>
  <c r="AL489" i="4" s="1"/>
  <c r="AK489" i="4"/>
  <c r="AH489" i="4"/>
  <c r="AI489" i="4"/>
  <c r="AJ489" i="4"/>
  <c r="AK485" i="4"/>
  <c r="AH485" i="4"/>
  <c r="AI485" i="4"/>
  <c r="AJ485" i="4"/>
  <c r="AY481" i="4"/>
  <c r="AL481" i="4" s="1"/>
  <c r="AK481" i="4"/>
  <c r="AH481" i="4"/>
  <c r="AI481" i="4"/>
  <c r="AJ481" i="4"/>
  <c r="AY477" i="4"/>
  <c r="AL477" i="4" s="1"/>
  <c r="AK477" i="4"/>
  <c r="AH477" i="4"/>
  <c r="AI477" i="4"/>
  <c r="AJ477" i="4"/>
  <c r="AY473" i="4"/>
  <c r="AL473" i="4" s="1"/>
  <c r="AK473" i="4"/>
  <c r="AH473" i="4"/>
  <c r="AI473" i="4"/>
  <c r="AJ473" i="4"/>
  <c r="AY469" i="4"/>
  <c r="AL469" i="4" s="1"/>
  <c r="AK469" i="4"/>
  <c r="AH469" i="4"/>
  <c r="AI469" i="4"/>
  <c r="AJ469" i="4"/>
  <c r="AY465" i="4"/>
  <c r="AL465" i="4" s="1"/>
  <c r="AK465" i="4"/>
  <c r="AH465" i="4"/>
  <c r="AI465" i="4"/>
  <c r="AJ465" i="4"/>
  <c r="AY461" i="4"/>
  <c r="AL461" i="4" s="1"/>
  <c r="AK461" i="4"/>
  <c r="AH461" i="4"/>
  <c r="AI461" i="4"/>
  <c r="AJ461" i="4"/>
  <c r="AY457" i="4"/>
  <c r="AL457" i="4" s="1"/>
  <c r="AK457" i="4"/>
  <c r="AH457" i="4"/>
  <c r="AI457" i="4"/>
  <c r="AJ457" i="4"/>
  <c r="AK453" i="4"/>
  <c r="AH453" i="4"/>
  <c r="AI453" i="4"/>
  <c r="AJ453" i="4"/>
  <c r="AY449" i="4"/>
  <c r="AL449" i="4" s="1"/>
  <c r="AK449" i="4"/>
  <c r="AH449" i="4"/>
  <c r="AI449" i="4"/>
  <c r="AJ449" i="4"/>
  <c r="AY445" i="4"/>
  <c r="AL445" i="4" s="1"/>
  <c r="AK445" i="4"/>
  <c r="AH445" i="4"/>
  <c r="AI445" i="4"/>
  <c r="AJ445" i="4"/>
  <c r="AY441" i="4"/>
  <c r="AL441" i="4" s="1"/>
  <c r="AK441" i="4"/>
  <c r="AH441" i="4"/>
  <c r="AI441" i="4"/>
  <c r="AJ441" i="4"/>
  <c r="AK437" i="4"/>
  <c r="AH437" i="4"/>
  <c r="AI437" i="4"/>
  <c r="AJ437" i="4"/>
  <c r="AK433" i="4"/>
  <c r="AH433" i="4"/>
  <c r="AI433" i="4"/>
  <c r="AJ433" i="4"/>
  <c r="AK429" i="4"/>
  <c r="AH429" i="4"/>
  <c r="AI429" i="4"/>
  <c r="AJ429" i="4"/>
  <c r="AK425" i="4"/>
  <c r="AH425" i="4"/>
  <c r="AI425" i="4"/>
  <c r="AJ425" i="4"/>
  <c r="AY421" i="4"/>
  <c r="AL421" i="4" s="1"/>
  <c r="AK421" i="4"/>
  <c r="AH421" i="4"/>
  <c r="AI421" i="4"/>
  <c r="AJ421" i="4"/>
  <c r="AY417" i="4"/>
  <c r="AL417" i="4" s="1"/>
  <c r="AK417" i="4"/>
  <c r="AH417" i="4"/>
  <c r="AI417" i="4"/>
  <c r="AJ417" i="4"/>
  <c r="AK413" i="4"/>
  <c r="AH413" i="4"/>
  <c r="AI413" i="4"/>
  <c r="AJ413" i="4"/>
  <c r="AK409" i="4"/>
  <c r="AH409" i="4"/>
  <c r="AI409" i="4"/>
  <c r="AJ409" i="4"/>
  <c r="AK405" i="4"/>
  <c r="AH405" i="4"/>
  <c r="AI405" i="4"/>
  <c r="AJ405" i="4"/>
  <c r="AK401" i="4"/>
  <c r="AH401" i="4"/>
  <c r="AI401" i="4"/>
  <c r="AJ401" i="4"/>
  <c r="AK397" i="4"/>
  <c r="AH397" i="4"/>
  <c r="AI397" i="4"/>
  <c r="AJ397" i="4"/>
  <c r="AY393" i="4"/>
  <c r="AL393" i="4" s="1"/>
  <c r="AK393" i="4"/>
  <c r="AH393" i="4"/>
  <c r="AI393" i="4"/>
  <c r="AJ393" i="4"/>
  <c r="AY389" i="4"/>
  <c r="AL389" i="4" s="1"/>
  <c r="AK389" i="4"/>
  <c r="AH389" i="4"/>
  <c r="AI389" i="4"/>
  <c r="AJ389" i="4"/>
  <c r="AY385" i="4"/>
  <c r="AL385" i="4" s="1"/>
  <c r="AK385" i="4"/>
  <c r="AH385" i="4"/>
  <c r="AI385" i="4"/>
  <c r="AJ385" i="4"/>
  <c r="AY381" i="4"/>
  <c r="AL381" i="4" s="1"/>
  <c r="AK381" i="4"/>
  <c r="AH381" i="4"/>
  <c r="AI381" i="4"/>
  <c r="AJ381" i="4"/>
  <c r="AK377" i="4"/>
  <c r="AH377" i="4"/>
  <c r="AI377" i="4"/>
  <c r="AJ377" i="4"/>
  <c r="AY373" i="4"/>
  <c r="AL373" i="4" s="1"/>
  <c r="AK373" i="4"/>
  <c r="AH373" i="4"/>
  <c r="AI373" i="4"/>
  <c r="AJ373" i="4"/>
  <c r="AY369" i="4"/>
  <c r="AL369" i="4" s="1"/>
  <c r="AK369" i="4"/>
  <c r="AH369" i="4"/>
  <c r="AI369" i="4"/>
  <c r="AJ369" i="4"/>
  <c r="AK365" i="4"/>
  <c r="AH365" i="4"/>
  <c r="AI365" i="4"/>
  <c r="AJ365" i="4"/>
  <c r="AJ361" i="4"/>
  <c r="AK361" i="4"/>
  <c r="AH361" i="4"/>
  <c r="AI361" i="4"/>
  <c r="AJ357" i="4"/>
  <c r="AK357" i="4"/>
  <c r="AH357" i="4"/>
  <c r="AI357" i="4"/>
  <c r="AJ353" i="4"/>
  <c r="AK353" i="4"/>
  <c r="AH353" i="4"/>
  <c r="AI353" i="4"/>
  <c r="AJ349" i="4"/>
  <c r="AK349" i="4"/>
  <c r="AH349" i="4"/>
  <c r="AI349" i="4"/>
  <c r="AJ345" i="4"/>
  <c r="AK345" i="4"/>
  <c r="AH345" i="4"/>
  <c r="AI345" i="4"/>
  <c r="AJ341" i="4"/>
  <c r="AK341" i="4"/>
  <c r="AH341" i="4"/>
  <c r="AI341" i="4"/>
  <c r="AJ337" i="4"/>
  <c r="AK337" i="4"/>
  <c r="AH337" i="4"/>
  <c r="AI337" i="4"/>
  <c r="AJ333" i="4"/>
  <c r="AK333" i="4"/>
  <c r="AH333" i="4"/>
  <c r="AI333" i="4"/>
  <c r="AY329" i="4"/>
  <c r="AL329" i="4" s="1"/>
  <c r="AJ329" i="4"/>
  <c r="AK329" i="4"/>
  <c r="AH329" i="4"/>
  <c r="AI329" i="4"/>
  <c r="AY325" i="4"/>
  <c r="AL325" i="4" s="1"/>
  <c r="AJ325" i="4"/>
  <c r="AK325" i="4"/>
  <c r="AH325" i="4"/>
  <c r="AI325" i="4"/>
  <c r="AY321" i="4"/>
  <c r="AL321" i="4" s="1"/>
  <c r="AJ321" i="4"/>
  <c r="AK321" i="4"/>
  <c r="AH321" i="4"/>
  <c r="AI321" i="4"/>
  <c r="AY317" i="4"/>
  <c r="AL317" i="4" s="1"/>
  <c r="AJ317" i="4"/>
  <c r="AK317" i="4"/>
  <c r="AH317" i="4"/>
  <c r="AI317" i="4"/>
  <c r="AJ313" i="4"/>
  <c r="AK313" i="4"/>
  <c r="AH313" i="4"/>
  <c r="AI313" i="4"/>
  <c r="AJ309" i="4"/>
  <c r="AK309" i="4"/>
  <c r="AH309" i="4"/>
  <c r="AI309" i="4"/>
  <c r="AY305" i="4"/>
  <c r="AL305" i="4" s="1"/>
  <c r="AJ305" i="4"/>
  <c r="AK305" i="4"/>
  <c r="AH305" i="4"/>
  <c r="AI305" i="4"/>
  <c r="AJ301" i="4"/>
  <c r="AK301" i="4"/>
  <c r="AH301" i="4"/>
  <c r="AI301" i="4"/>
  <c r="AJ297" i="4"/>
  <c r="AK297" i="4"/>
  <c r="AH297" i="4"/>
  <c r="AI297" i="4"/>
  <c r="AY293" i="4"/>
  <c r="AL293" i="4" s="1"/>
  <c r="AJ293" i="4"/>
  <c r="AK293" i="4"/>
  <c r="AH293" i="4"/>
  <c r="AI293" i="4"/>
  <c r="AJ289" i="4"/>
  <c r="AK289" i="4"/>
  <c r="AH289" i="4"/>
  <c r="AI289" i="4"/>
  <c r="AJ285" i="4"/>
  <c r="AK285" i="4"/>
  <c r="AH285" i="4"/>
  <c r="AI285" i="4"/>
  <c r="AJ281" i="4"/>
  <c r="AK281" i="4"/>
  <c r="AH281" i="4"/>
  <c r="AI281" i="4"/>
  <c r="AY277" i="4"/>
  <c r="AL277" i="4" s="1"/>
  <c r="AK277" i="4"/>
  <c r="AH277" i="4"/>
  <c r="AI277" i="4"/>
  <c r="AJ277" i="4"/>
  <c r="AK273" i="4"/>
  <c r="AH273" i="4"/>
  <c r="AI273" i="4"/>
  <c r="AJ273" i="4"/>
  <c r="AY269" i="4"/>
  <c r="AL269" i="4" s="1"/>
  <c r="AK269" i="4"/>
  <c r="AH269" i="4"/>
  <c r="AI269" i="4"/>
  <c r="AJ269" i="4"/>
  <c r="AY265" i="4"/>
  <c r="AL265" i="4" s="1"/>
  <c r="AK265" i="4"/>
  <c r="AH265" i="4"/>
  <c r="AI265" i="4"/>
  <c r="AJ265" i="4"/>
  <c r="AY261" i="4"/>
  <c r="AL261" i="4" s="1"/>
  <c r="AK261" i="4"/>
  <c r="AH261" i="4"/>
  <c r="AI261" i="4"/>
  <c r="AJ261" i="4"/>
  <c r="AK257" i="4"/>
  <c r="AH257" i="4"/>
  <c r="AI257" i="4"/>
  <c r="AJ257" i="4"/>
  <c r="AY253" i="4"/>
  <c r="AL253" i="4" s="1"/>
  <c r="AK253" i="4"/>
  <c r="AH253" i="4"/>
  <c r="AI253" i="4"/>
  <c r="AJ253" i="4"/>
  <c r="AK249" i="4"/>
  <c r="AH249" i="4"/>
  <c r="AI249" i="4"/>
  <c r="AJ249" i="4"/>
  <c r="AY245" i="4"/>
  <c r="AL245" i="4" s="1"/>
  <c r="AK245" i="4"/>
  <c r="AH245" i="4"/>
  <c r="AI245" i="4"/>
  <c r="AJ245" i="4"/>
  <c r="AY241" i="4"/>
  <c r="AL241" i="4" s="1"/>
  <c r="AK241" i="4"/>
  <c r="AH241" i="4"/>
  <c r="AI241" i="4"/>
  <c r="AJ241" i="4"/>
  <c r="AY237" i="4"/>
  <c r="AL237" i="4" s="1"/>
  <c r="AK237" i="4"/>
  <c r="AH237" i="4"/>
  <c r="AI237" i="4"/>
  <c r="AJ237" i="4"/>
  <c r="AK233" i="4"/>
  <c r="AH233" i="4"/>
  <c r="AI233" i="4"/>
  <c r="AJ233" i="4"/>
  <c r="AK229" i="4"/>
  <c r="AH229" i="4"/>
  <c r="AI229" i="4"/>
  <c r="AJ229" i="4"/>
  <c r="AK225" i="4"/>
  <c r="AH225" i="4"/>
  <c r="AI225" i="4"/>
  <c r="AJ225" i="4"/>
  <c r="AK221" i="4"/>
  <c r="AH221" i="4"/>
  <c r="AI221" i="4"/>
  <c r="AJ221" i="4"/>
  <c r="AY217" i="4"/>
  <c r="AL217" i="4" s="1"/>
  <c r="AK217" i="4"/>
  <c r="AH217" i="4"/>
  <c r="AI217" i="4"/>
  <c r="AJ217" i="4"/>
  <c r="AK213" i="4"/>
  <c r="AH213" i="4"/>
  <c r="AI213" i="4"/>
  <c r="AJ213" i="4"/>
  <c r="AY209" i="4"/>
  <c r="AL209" i="4" s="1"/>
  <c r="AK209" i="4"/>
  <c r="AH209" i="4"/>
  <c r="AI209" i="4"/>
  <c r="AJ209" i="4"/>
  <c r="AY205" i="4"/>
  <c r="AL205" i="4" s="1"/>
  <c r="AK205" i="4"/>
  <c r="AH205" i="4"/>
  <c r="AI205" i="4"/>
  <c r="AJ205" i="4"/>
  <c r="AY201" i="4"/>
  <c r="AL201" i="4" s="1"/>
  <c r="AK201" i="4"/>
  <c r="AH201" i="4"/>
  <c r="AI201" i="4"/>
  <c r="AJ201" i="4"/>
  <c r="AK197" i="4"/>
  <c r="AH197" i="4"/>
  <c r="AI197" i="4"/>
  <c r="AJ197" i="4"/>
  <c r="AY193" i="4"/>
  <c r="AL193" i="4" s="1"/>
  <c r="AK193" i="4"/>
  <c r="AH193" i="4"/>
  <c r="AI193" i="4"/>
  <c r="AJ193" i="4"/>
  <c r="AK189" i="4"/>
  <c r="AH189" i="4"/>
  <c r="AI189" i="4"/>
  <c r="AJ189" i="4"/>
  <c r="AY185" i="4"/>
  <c r="AL185" i="4" s="1"/>
  <c r="AK185" i="4"/>
  <c r="AH185" i="4"/>
  <c r="AI185" i="4"/>
  <c r="AJ185" i="4"/>
  <c r="AY181" i="4"/>
  <c r="AL181" i="4" s="1"/>
  <c r="AK181" i="4"/>
  <c r="AH181" i="4"/>
  <c r="AI181" i="4"/>
  <c r="AJ181" i="4"/>
  <c r="AK177" i="4"/>
  <c r="AH177" i="4"/>
  <c r="AI177" i="4"/>
  <c r="AJ177" i="4"/>
  <c r="AY173" i="4"/>
  <c r="AL173" i="4" s="1"/>
  <c r="AK173" i="4"/>
  <c r="AH173" i="4"/>
  <c r="AI173" i="4"/>
  <c r="AJ173" i="4"/>
  <c r="AY169" i="4"/>
  <c r="AL169" i="4" s="1"/>
  <c r="AK169" i="4"/>
  <c r="AH169" i="4"/>
  <c r="AI169" i="4"/>
  <c r="AJ169" i="4"/>
  <c r="AY165" i="4"/>
  <c r="AL165" i="4" s="1"/>
  <c r="AK165" i="4"/>
  <c r="AH165" i="4"/>
  <c r="AI165" i="4"/>
  <c r="AJ165" i="4"/>
  <c r="AK161" i="4"/>
  <c r="AH161" i="4"/>
  <c r="AI161" i="4"/>
  <c r="AJ161" i="4"/>
  <c r="AY157" i="4"/>
  <c r="AL157" i="4" s="1"/>
  <c r="AK157" i="4"/>
  <c r="AH157" i="4"/>
  <c r="AI157" i="4"/>
  <c r="AJ157" i="4"/>
  <c r="AK153" i="4"/>
  <c r="AH153" i="4"/>
  <c r="AI153" i="4"/>
  <c r="AJ153" i="4"/>
  <c r="AY149" i="4"/>
  <c r="AL149" i="4" s="1"/>
  <c r="AK149" i="4"/>
  <c r="AH149" i="4"/>
  <c r="AI149" i="4"/>
  <c r="AJ149" i="4"/>
  <c r="AK145" i="4"/>
  <c r="AH145" i="4"/>
  <c r="AI145" i="4"/>
  <c r="AJ145" i="4"/>
  <c r="AY141" i="4"/>
  <c r="AL141" i="4" s="1"/>
  <c r="AK141" i="4"/>
  <c r="AH141" i="4"/>
  <c r="AI141" i="4"/>
  <c r="AJ141" i="4"/>
  <c r="AK137" i="4"/>
  <c r="AH137" i="4"/>
  <c r="AI137" i="4"/>
  <c r="AJ137" i="4"/>
  <c r="AK133" i="4"/>
  <c r="AH133" i="4"/>
  <c r="AI133" i="4"/>
  <c r="AJ133" i="4"/>
  <c r="AK129" i="4"/>
  <c r="AH129" i="4"/>
  <c r="AI129" i="4"/>
  <c r="AJ129" i="4"/>
  <c r="AK125" i="4"/>
  <c r="AH125" i="4"/>
  <c r="AI125" i="4"/>
  <c r="AJ125" i="4"/>
  <c r="AY121" i="4"/>
  <c r="AL121" i="4" s="1"/>
  <c r="AK121" i="4"/>
  <c r="AH121" i="4"/>
  <c r="AI121" i="4"/>
  <c r="AJ121" i="4"/>
  <c r="AK117" i="4"/>
  <c r="AH117" i="4"/>
  <c r="AI117" i="4"/>
  <c r="AJ117" i="4"/>
  <c r="AY113" i="4"/>
  <c r="AL113" i="4" s="1"/>
  <c r="AK113" i="4"/>
  <c r="AH113" i="4"/>
  <c r="AI113" i="4"/>
  <c r="AJ113" i="4"/>
  <c r="AY109" i="4"/>
  <c r="AL109" i="4" s="1"/>
  <c r="AK109" i="4"/>
  <c r="AH109" i="4"/>
  <c r="AI109" i="4"/>
  <c r="AJ109" i="4"/>
  <c r="AK105" i="4"/>
  <c r="AH105" i="4"/>
  <c r="AI105" i="4"/>
  <c r="AJ105" i="4"/>
  <c r="AY101" i="4"/>
  <c r="AL101" i="4" s="1"/>
  <c r="AK101" i="4"/>
  <c r="AH101" i="4"/>
  <c r="AI101" i="4"/>
  <c r="AJ101" i="4"/>
  <c r="AY97" i="4"/>
  <c r="AL97" i="4" s="1"/>
  <c r="AK97" i="4"/>
  <c r="AH97" i="4"/>
  <c r="AI97" i="4"/>
  <c r="AJ97" i="4"/>
  <c r="AY93" i="4"/>
  <c r="AL93" i="4" s="1"/>
  <c r="AK93" i="4"/>
  <c r="AH93" i="4"/>
  <c r="AI93" i="4"/>
  <c r="AJ93" i="4"/>
  <c r="AY89" i="4"/>
  <c r="AL89" i="4" s="1"/>
  <c r="AK89" i="4"/>
  <c r="AH89" i="4"/>
  <c r="AI89" i="4"/>
  <c r="AJ89" i="4"/>
  <c r="AY85" i="4"/>
  <c r="AL85" i="4" s="1"/>
  <c r="AH85" i="4"/>
  <c r="AI85" i="4"/>
  <c r="AJ85" i="4"/>
  <c r="AK85" i="4"/>
  <c r="AY81" i="4"/>
  <c r="AL81" i="4" s="1"/>
  <c r="AH81" i="4"/>
  <c r="AI81" i="4"/>
  <c r="AJ81" i="4"/>
  <c r="AK81" i="4"/>
  <c r="AY77" i="4"/>
  <c r="AL77" i="4" s="1"/>
  <c r="AH77" i="4"/>
  <c r="AI77" i="4"/>
  <c r="AJ77" i="4"/>
  <c r="AK77" i="4"/>
  <c r="AY73" i="4"/>
  <c r="AL73" i="4" s="1"/>
  <c r="AH73" i="4"/>
  <c r="AI73" i="4"/>
  <c r="AJ73" i="4"/>
  <c r="AK73" i="4"/>
  <c r="AY69" i="4"/>
  <c r="AL69" i="4" s="1"/>
  <c r="AH69" i="4"/>
  <c r="AI69" i="4"/>
  <c r="AJ69" i="4"/>
  <c r="AK69" i="4"/>
  <c r="AY65" i="4"/>
  <c r="AL65" i="4" s="1"/>
  <c r="AH65" i="4"/>
  <c r="AI65" i="4"/>
  <c r="AJ65" i="4"/>
  <c r="AK65" i="4"/>
  <c r="AH61" i="4"/>
  <c r="AI61" i="4"/>
  <c r="AJ61" i="4"/>
  <c r="AK61" i="4"/>
  <c r="AH57" i="4"/>
  <c r="AI57" i="4"/>
  <c r="AJ57" i="4"/>
  <c r="AK57" i="4"/>
  <c r="AY53" i="4"/>
  <c r="AL53" i="4" s="1"/>
  <c r="AH53" i="4"/>
  <c r="AI53" i="4"/>
  <c r="AJ53" i="4"/>
  <c r="AK53" i="4"/>
  <c r="AH49" i="4"/>
  <c r="AI49" i="4"/>
  <c r="AJ49" i="4"/>
  <c r="AK49" i="4"/>
  <c r="AY45" i="4"/>
  <c r="AL45" i="4" s="1"/>
  <c r="AH45" i="4"/>
  <c r="AI45" i="4"/>
  <c r="AJ45" i="4"/>
  <c r="AK45" i="4"/>
  <c r="AY41" i="4"/>
  <c r="AL41" i="4" s="1"/>
  <c r="AH41" i="4"/>
  <c r="AI41" i="4"/>
  <c r="AJ41" i="4"/>
  <c r="AK41" i="4"/>
  <c r="AH37" i="4"/>
  <c r="AI37" i="4"/>
  <c r="AJ37" i="4"/>
  <c r="AK37" i="4"/>
  <c r="AH33" i="4"/>
  <c r="AI33" i="4"/>
  <c r="AJ33" i="4"/>
  <c r="AK33" i="4"/>
  <c r="AY29" i="4"/>
  <c r="AL29" i="4" s="1"/>
  <c r="AH29" i="4"/>
  <c r="AI29" i="4"/>
  <c r="AJ29" i="4"/>
  <c r="AK29" i="4"/>
  <c r="AY25" i="4"/>
  <c r="AL25" i="4" s="1"/>
  <c r="AH25" i="4"/>
  <c r="AI25" i="4"/>
  <c r="AJ25" i="4"/>
  <c r="AK25" i="4"/>
  <c r="AY21" i="4"/>
  <c r="AL21" i="4" s="1"/>
  <c r="AH21" i="4"/>
  <c r="AI21" i="4"/>
  <c r="AJ21" i="4"/>
  <c r="AK21" i="4"/>
  <c r="AY17" i="4"/>
  <c r="AL17" i="4" s="1"/>
  <c r="AH17" i="4"/>
  <c r="AI17" i="4"/>
  <c r="AJ17" i="4"/>
  <c r="AK17" i="4"/>
  <c r="AH13" i="4"/>
  <c r="AI13" i="4"/>
  <c r="AJ13" i="4"/>
  <c r="AK13" i="4"/>
  <c r="AH9" i="4"/>
  <c r="AI9" i="4"/>
  <c r="AJ9" i="4"/>
  <c r="AK9" i="4"/>
  <c r="AY5" i="4"/>
  <c r="AL5" i="4" s="1"/>
  <c r="AH5" i="4"/>
  <c r="AI5" i="4"/>
  <c r="AJ5" i="4"/>
  <c r="AK5" i="4"/>
  <c r="AZ1211" i="4"/>
  <c r="AZ1187" i="4"/>
  <c r="AZ1227" i="4"/>
  <c r="AZ1155" i="4"/>
  <c r="AZ1226" i="4"/>
  <c r="AZ1218" i="4"/>
  <c r="AZ1198" i="4"/>
  <c r="AZ1194" i="4"/>
  <c r="AZ1170" i="4"/>
  <c r="AZ1214" i="4"/>
  <c r="AZ1177" i="4"/>
  <c r="AZ1221" i="4"/>
  <c r="AZ1205" i="4"/>
  <c r="AZ1149" i="4"/>
  <c r="AZ2" i="4"/>
  <c r="AY1226" i="4"/>
  <c r="AL1226" i="4" s="1"/>
  <c r="AY1222" i="4"/>
  <c r="AL1222" i="4" s="1"/>
  <c r="AY1218" i="4"/>
  <c r="AL1218" i="4" s="1"/>
  <c r="AY1198" i="4"/>
  <c r="AL1198" i="4" s="1"/>
  <c r="AY1194" i="4"/>
  <c r="AL1194" i="4" s="1"/>
  <c r="AY1186" i="4"/>
  <c r="AL1186" i="4" s="1"/>
  <c r="AY1174" i="4"/>
  <c r="AL1174" i="4" s="1"/>
  <c r="AY1170" i="4"/>
  <c r="AL1170" i="4" s="1"/>
  <c r="AY1166" i="4"/>
  <c r="AL1166" i="4" s="1"/>
  <c r="AY1154" i="4"/>
  <c r="AL1154" i="4" s="1"/>
  <c r="AY1138" i="4"/>
  <c r="AL1138" i="4" s="1"/>
  <c r="AY1130" i="4"/>
  <c r="AL1130" i="4" s="1"/>
  <c r="AY1126" i="4"/>
  <c r="AL1126" i="4" s="1"/>
  <c r="AY1122" i="4"/>
  <c r="AL1122" i="4" s="1"/>
  <c r="AY1114" i="4"/>
  <c r="AL1114" i="4" s="1"/>
  <c r="AY1110" i="4"/>
  <c r="AL1110" i="4" s="1"/>
  <c r="AY1082" i="4"/>
  <c r="AL1082" i="4" s="1"/>
  <c r="AY1078" i="4"/>
  <c r="AL1078" i="4" s="1"/>
  <c r="AY1050" i="4"/>
  <c r="AL1050" i="4" s="1"/>
  <c r="AY1046" i="4"/>
  <c r="AL1046" i="4" s="1"/>
  <c r="AY1042" i="4"/>
  <c r="AL1042" i="4" s="1"/>
  <c r="AY1026" i="4"/>
  <c r="AL1026" i="4" s="1"/>
  <c r="AY1018" i="4"/>
  <c r="AL1018" i="4" s="1"/>
  <c r="AY1010" i="4"/>
  <c r="AL1010" i="4" s="1"/>
  <c r="AY1006" i="4"/>
  <c r="AL1006" i="4" s="1"/>
  <c r="AY1002" i="4"/>
  <c r="AL1002" i="4" s="1"/>
  <c r="AY998" i="4"/>
  <c r="AL998" i="4" s="1"/>
  <c r="AY994" i="4"/>
  <c r="AL994" i="4" s="1"/>
  <c r="AY978" i="4"/>
  <c r="AL978" i="4" s="1"/>
  <c r="AY974" i="4"/>
  <c r="AL974" i="4" s="1"/>
  <c r="AY970" i="4"/>
  <c r="AL970" i="4" s="1"/>
  <c r="AY966" i="4"/>
  <c r="AL966" i="4" s="1"/>
  <c r="AY962" i="4"/>
  <c r="AL962" i="4" s="1"/>
  <c r="AY958" i="4"/>
  <c r="AL958" i="4" s="1"/>
  <c r="AY954" i="4"/>
  <c r="AL954" i="4" s="1"/>
  <c r="AY946" i="4"/>
  <c r="AL946" i="4" s="1"/>
  <c r="AY942" i="4"/>
  <c r="AL942" i="4" s="1"/>
  <c r="AY930" i="4"/>
  <c r="AL930" i="4" s="1"/>
  <c r="AY926" i="4"/>
  <c r="AL926" i="4" s="1"/>
  <c r="AY922" i="4"/>
  <c r="AL922" i="4" s="1"/>
  <c r="AY918" i="4"/>
  <c r="AL918" i="4" s="1"/>
  <c r="AY906" i="4"/>
  <c r="AL906" i="4" s="1"/>
  <c r="AY902" i="4"/>
  <c r="AL902" i="4" s="1"/>
  <c r="AY890" i="4"/>
  <c r="AL890" i="4" s="1"/>
  <c r="AY886" i="4"/>
  <c r="AL886" i="4" s="1"/>
  <c r="AY882" i="4"/>
  <c r="AL882" i="4" s="1"/>
  <c r="AY846" i="4"/>
  <c r="AL846" i="4" s="1"/>
  <c r="AY842" i="4"/>
  <c r="AL842" i="4" s="1"/>
  <c r="AY826" i="4"/>
  <c r="AL826" i="4" s="1"/>
  <c r="AY822" i="4"/>
  <c r="AL822" i="4" s="1"/>
  <c r="AY814" i="4"/>
  <c r="AL814" i="4" s="1"/>
  <c r="AY810" i="4"/>
  <c r="AL810" i="4" s="1"/>
  <c r="AY806" i="4"/>
  <c r="AL806" i="4" s="1"/>
  <c r="AY782" i="4"/>
  <c r="AL782" i="4" s="1"/>
  <c r="AY778" i="4"/>
  <c r="AL778" i="4" s="1"/>
  <c r="AY774" i="4"/>
  <c r="AL774" i="4" s="1"/>
  <c r="AY770" i="4"/>
  <c r="AL770" i="4" s="1"/>
  <c r="AY738" i="4"/>
  <c r="AL738" i="4" s="1"/>
  <c r="AY730" i="4"/>
  <c r="AL730" i="4" s="1"/>
  <c r="AY714" i="4"/>
  <c r="AL714" i="4" s="1"/>
  <c r="AY694" i="4"/>
  <c r="AL694" i="4" s="1"/>
  <c r="AY690" i="4"/>
  <c r="AL690" i="4" s="1"/>
  <c r="AY686" i="4"/>
  <c r="AL686" i="4" s="1"/>
  <c r="AY670" i="4"/>
  <c r="AL670" i="4" s="1"/>
  <c r="AY666" i="4"/>
  <c r="AL666" i="4" s="1"/>
  <c r="AY658" i="4"/>
  <c r="AL658" i="4" s="1"/>
  <c r="AY638" i="4"/>
  <c r="AL638" i="4" s="1"/>
  <c r="AY606" i="4"/>
  <c r="AL606" i="4" s="1"/>
  <c r="AY602" i="4"/>
  <c r="AL602" i="4" s="1"/>
  <c r="AY590" i="4"/>
  <c r="AL590" i="4" s="1"/>
  <c r="AY570" i="4"/>
  <c r="AL570" i="4" s="1"/>
  <c r="AY566" i="4"/>
  <c r="AL566" i="4" s="1"/>
  <c r="AY562" i="4"/>
  <c r="AL562" i="4" s="1"/>
  <c r="AY558" i="4"/>
  <c r="AL558" i="4" s="1"/>
  <c r="AY554" i="4"/>
  <c r="AL554" i="4" s="1"/>
  <c r="AY550" i="4"/>
  <c r="AL550" i="4" s="1"/>
  <c r="AY542" i="4"/>
  <c r="AL542" i="4" s="1"/>
  <c r="AY534" i="4"/>
  <c r="AL534" i="4" s="1"/>
  <c r="AY486" i="4"/>
  <c r="AL486" i="4" s="1"/>
  <c r="AY466" i="4"/>
  <c r="AL466" i="4" s="1"/>
  <c r="AY458" i="4"/>
  <c r="AL458" i="4" s="1"/>
  <c r="AY430" i="4"/>
  <c r="AL430" i="4" s="1"/>
  <c r="AY414" i="4"/>
  <c r="AL414" i="4" s="1"/>
  <c r="AY410" i="4"/>
  <c r="AL410" i="4" s="1"/>
  <c r="AY402" i="4"/>
  <c r="AL402" i="4" s="1"/>
  <c r="AY398" i="4"/>
  <c r="AL398" i="4" s="1"/>
  <c r="AY390" i="4"/>
  <c r="AL390" i="4" s="1"/>
  <c r="AY374" i="4"/>
  <c r="AL374" i="4" s="1"/>
  <c r="AY366" i="4"/>
  <c r="AL366" i="4" s="1"/>
  <c r="AY362" i="4"/>
  <c r="AL362" i="4" s="1"/>
  <c r="AY358" i="4"/>
  <c r="AL358" i="4" s="1"/>
  <c r="AY350" i="4"/>
  <c r="AL350" i="4" s="1"/>
  <c r="AY346" i="4"/>
  <c r="AL346" i="4" s="1"/>
  <c r="AY338" i="4"/>
  <c r="AL338" i="4" s="1"/>
  <c r="AY334" i="4"/>
  <c r="AL334" i="4" s="1"/>
  <c r="AY330" i="4"/>
  <c r="AL330" i="4" s="1"/>
  <c r="AY318" i="4"/>
  <c r="AL318" i="4" s="1"/>
  <c r="AY314" i="4"/>
  <c r="AL314" i="4" s="1"/>
  <c r="AY310" i="4"/>
  <c r="AL310" i="4" s="1"/>
  <c r="AY306" i="4"/>
  <c r="AL306" i="4" s="1"/>
  <c r="AY294" i="4"/>
  <c r="AL294" i="4" s="1"/>
  <c r="AY290" i="4"/>
  <c r="AL290" i="4" s="1"/>
  <c r="AY286" i="4"/>
  <c r="AL286" i="4" s="1"/>
  <c r="AY282" i="4"/>
  <c r="AL282" i="4" s="1"/>
  <c r="AY278" i="4"/>
  <c r="AL278" i="4" s="1"/>
  <c r="AY274" i="4"/>
  <c r="AL274" i="4" s="1"/>
  <c r="AY270" i="4"/>
  <c r="AL270" i="4" s="1"/>
  <c r="AY246" i="4"/>
  <c r="AL246" i="4" s="1"/>
  <c r="AY230" i="4"/>
  <c r="AL230" i="4" s="1"/>
  <c r="AY226" i="4"/>
  <c r="AL226" i="4" s="1"/>
  <c r="AY222" i="4"/>
  <c r="AL222" i="4" s="1"/>
  <c r="AY210" i="4"/>
  <c r="AL210" i="4" s="1"/>
  <c r="AY206" i="4"/>
  <c r="AL206" i="4" s="1"/>
  <c r="AY194" i="4"/>
  <c r="AL194" i="4" s="1"/>
  <c r="AY190" i="4"/>
  <c r="AL190" i="4" s="1"/>
  <c r="AY178" i="4"/>
  <c r="AL178" i="4" s="1"/>
  <c r="AY162" i="4"/>
  <c r="AL162" i="4" s="1"/>
  <c r="AY118" i="4"/>
  <c r="AL118" i="4" s="1"/>
  <c r="AY98" i="4"/>
  <c r="AL98" i="4" s="1"/>
  <c r="AY90" i="4"/>
  <c r="AL90" i="4" s="1"/>
  <c r="AY86" i="4"/>
  <c r="AL86" i="4" s="1"/>
  <c r="AY82" i="4"/>
  <c r="AL82" i="4" s="1"/>
  <c r="AY54" i="4"/>
  <c r="AL54" i="4" s="1"/>
  <c r="AY42" i="4"/>
  <c r="AL42" i="4" s="1"/>
  <c r="AY22" i="4"/>
  <c r="AL22" i="4" s="1"/>
  <c r="AY18" i="4"/>
  <c r="AL18" i="4" s="1"/>
  <c r="AY2" i="4"/>
  <c r="AL2" i="4" s="1"/>
  <c r="AY1225" i="4"/>
  <c r="AL1225" i="4" s="1"/>
  <c r="AY1221" i="4"/>
  <c r="AL1221" i="4" s="1"/>
  <c r="AY1217" i="4"/>
  <c r="AL1217" i="4" s="1"/>
  <c r="AY1213" i="4"/>
  <c r="AL1213" i="4" s="1"/>
  <c r="AY1205" i="4"/>
  <c r="AL1205" i="4" s="1"/>
  <c r="AY1189" i="4"/>
  <c r="AL1189" i="4" s="1"/>
  <c r="AY1181" i="4"/>
  <c r="AL1181" i="4" s="1"/>
  <c r="AY1173" i="4"/>
  <c r="AL1173" i="4" s="1"/>
  <c r="AY1169" i="4"/>
  <c r="AL1169" i="4" s="1"/>
  <c r="AY1149" i="4"/>
  <c r="AL1149" i="4" s="1"/>
  <c r="AY1141" i="4"/>
  <c r="AL1141" i="4" s="1"/>
  <c r="AY1137" i="4"/>
  <c r="AL1137" i="4" s="1"/>
  <c r="AY1133" i="4"/>
  <c r="AL1133" i="4" s="1"/>
  <c r="AY1129" i="4"/>
  <c r="AL1129" i="4" s="1"/>
  <c r="AY1109" i="4"/>
  <c r="AL1109" i="4" s="1"/>
  <c r="AY1105" i="4"/>
  <c r="AL1105" i="4" s="1"/>
  <c r="AY1101" i="4"/>
  <c r="AL1101" i="4" s="1"/>
  <c r="AY1097" i="4"/>
  <c r="AL1097" i="4" s="1"/>
  <c r="AY1093" i="4"/>
  <c r="AL1093" i="4" s="1"/>
  <c r="AY1085" i="4"/>
  <c r="AL1085" i="4" s="1"/>
  <c r="AY1081" i="4"/>
  <c r="AL1081" i="4" s="1"/>
  <c r="AY1065" i="4"/>
  <c r="AL1065" i="4" s="1"/>
  <c r="AY1053" i="4"/>
  <c r="AL1053" i="4" s="1"/>
  <c r="AY1049" i="4"/>
  <c r="AL1049" i="4" s="1"/>
  <c r="AY1045" i="4"/>
  <c r="AL1045" i="4" s="1"/>
  <c r="AY1037" i="4"/>
  <c r="AL1037" i="4" s="1"/>
  <c r="AY1025" i="4"/>
  <c r="AL1025" i="4" s="1"/>
  <c r="AY1009" i="4"/>
  <c r="AL1009" i="4" s="1"/>
  <c r="AY997" i="4"/>
  <c r="AL997" i="4" s="1"/>
  <c r="AY993" i="4"/>
  <c r="AL993" i="4" s="1"/>
  <c r="AY989" i="4"/>
  <c r="AL989" i="4" s="1"/>
  <c r="AY985" i="4"/>
  <c r="AL985" i="4" s="1"/>
  <c r="AY981" i="4"/>
  <c r="AL981" i="4" s="1"/>
  <c r="AY973" i="4"/>
  <c r="AL973" i="4" s="1"/>
  <c r="AY969" i="4"/>
  <c r="AL969" i="4" s="1"/>
  <c r="AY965" i="4"/>
  <c r="AL965" i="4" s="1"/>
  <c r="AY961" i="4"/>
  <c r="AL961" i="4" s="1"/>
  <c r="AY957" i="4"/>
  <c r="AL957" i="4" s="1"/>
  <c r="AY945" i="4"/>
  <c r="AL945" i="4" s="1"/>
  <c r="AY937" i="4"/>
  <c r="AL937" i="4" s="1"/>
  <c r="AY921" i="4"/>
  <c r="AL921" i="4" s="1"/>
  <c r="AY917" i="4"/>
  <c r="AL917" i="4" s="1"/>
  <c r="AY913" i="4"/>
  <c r="AL913" i="4" s="1"/>
  <c r="AY909" i="4"/>
  <c r="AL909" i="4" s="1"/>
  <c r="AY885" i="4"/>
  <c r="AL885" i="4" s="1"/>
  <c r="AY865" i="4"/>
  <c r="AL865" i="4" s="1"/>
  <c r="AY861" i="4"/>
  <c r="AL861" i="4" s="1"/>
  <c r="AY857" i="4"/>
  <c r="AL857" i="4" s="1"/>
  <c r="AY845" i="4"/>
  <c r="AL845" i="4" s="1"/>
  <c r="AY833" i="4"/>
  <c r="AL833" i="4" s="1"/>
  <c r="AY825" i="4"/>
  <c r="AL825" i="4" s="1"/>
  <c r="AY821" i="4"/>
  <c r="AL821" i="4" s="1"/>
  <c r="AY817" i="4"/>
  <c r="AL817" i="4" s="1"/>
  <c r="AY813" i="4"/>
  <c r="AL813" i="4" s="1"/>
  <c r="AY801" i="4"/>
  <c r="AL801" i="4" s="1"/>
  <c r="AY797" i="4"/>
  <c r="AL797" i="4" s="1"/>
  <c r="AY789" i="4"/>
  <c r="AL789" i="4" s="1"/>
  <c r="AY773" i="4"/>
  <c r="AL773" i="4" s="1"/>
  <c r="AY761" i="4"/>
  <c r="AL761" i="4" s="1"/>
  <c r="AY749" i="4"/>
  <c r="AL749" i="4" s="1"/>
  <c r="AY745" i="4"/>
  <c r="AL745" i="4" s="1"/>
  <c r="AY741" i="4"/>
  <c r="AL741" i="4" s="1"/>
  <c r="AY725" i="4"/>
  <c r="AL725" i="4" s="1"/>
  <c r="AY713" i="4"/>
  <c r="AL713" i="4" s="1"/>
  <c r="AY705" i="4"/>
  <c r="AL705" i="4" s="1"/>
  <c r="AY693" i="4"/>
  <c r="AL693" i="4" s="1"/>
  <c r="AY689" i="4"/>
  <c r="AL689" i="4" s="1"/>
  <c r="AY685" i="4"/>
  <c r="AL685" i="4" s="1"/>
  <c r="AY673" i="4"/>
  <c r="AL673" i="4" s="1"/>
  <c r="AY665" i="4"/>
  <c r="AL665" i="4" s="1"/>
  <c r="AY661" i="4"/>
  <c r="AL661" i="4" s="1"/>
  <c r="AY657" i="4"/>
  <c r="AL657" i="4" s="1"/>
  <c r="AY645" i="4"/>
  <c r="AL645" i="4" s="1"/>
  <c r="AY637" i="4"/>
  <c r="AL637" i="4" s="1"/>
  <c r="AY629" i="4"/>
  <c r="AL629" i="4" s="1"/>
  <c r="AY625" i="4"/>
  <c r="AL625" i="4" s="1"/>
  <c r="AY609" i="4"/>
  <c r="AL609" i="4" s="1"/>
  <c r="AY601" i="4"/>
  <c r="AL601" i="4" s="1"/>
  <c r="AY597" i="4"/>
  <c r="AL597" i="4" s="1"/>
  <c r="AY589" i="4"/>
  <c r="AL589" i="4" s="1"/>
  <c r="AY577" i="4"/>
  <c r="AL577" i="4" s="1"/>
  <c r="AY569" i="4"/>
  <c r="AL569" i="4" s="1"/>
  <c r="AY565" i="4"/>
  <c r="AL565" i="4" s="1"/>
  <c r="AY553" i="4"/>
  <c r="AL553" i="4" s="1"/>
  <c r="AY545" i="4"/>
  <c r="AL545" i="4" s="1"/>
  <c r="AY541" i="4"/>
  <c r="AL541" i="4" s="1"/>
  <c r="AY529" i="4"/>
  <c r="AL529" i="4" s="1"/>
  <c r="AY521" i="4"/>
  <c r="AL521" i="4" s="1"/>
  <c r="AY517" i="4"/>
  <c r="AL517" i="4" s="1"/>
  <c r="AY513" i="4"/>
  <c r="AL513" i="4" s="1"/>
  <c r="AY501" i="4"/>
  <c r="AL501" i="4" s="1"/>
  <c r="AY497" i="4"/>
  <c r="AL497" i="4" s="1"/>
  <c r="AY485" i="4"/>
  <c r="AL485" i="4" s="1"/>
  <c r="AY453" i="4"/>
  <c r="AL453" i="4" s="1"/>
  <c r="AY437" i="4"/>
  <c r="AL437" i="4" s="1"/>
  <c r="AY433" i="4"/>
  <c r="AL433" i="4" s="1"/>
  <c r="AY429" i="4"/>
  <c r="AL429" i="4" s="1"/>
  <c r="AY425" i="4"/>
  <c r="AL425" i="4" s="1"/>
  <c r="AY413" i="4"/>
  <c r="AL413" i="4" s="1"/>
  <c r="AY409" i="4"/>
  <c r="AL409" i="4" s="1"/>
  <c r="AY405" i="4"/>
  <c r="AL405" i="4" s="1"/>
  <c r="AY401" i="4"/>
  <c r="AL401" i="4" s="1"/>
  <c r="AY397" i="4"/>
  <c r="AL397" i="4" s="1"/>
  <c r="AY377" i="4"/>
  <c r="AL377" i="4" s="1"/>
  <c r="AY365" i="4"/>
  <c r="AL365" i="4" s="1"/>
  <c r="AY361" i="4"/>
  <c r="AL361" i="4" s="1"/>
  <c r="AY357" i="4"/>
  <c r="AL357" i="4" s="1"/>
  <c r="AY353" i="4"/>
  <c r="AL353" i="4" s="1"/>
  <c r="AY349" i="4"/>
  <c r="AL349" i="4" s="1"/>
  <c r="AY345" i="4"/>
  <c r="AL345" i="4" s="1"/>
  <c r="AY1228" i="4"/>
  <c r="AL1228" i="4" s="1"/>
  <c r="AY1224" i="4"/>
  <c r="AL1224" i="4" s="1"/>
  <c r="AY1220" i="4"/>
  <c r="AL1220" i="4" s="1"/>
  <c r="AY1212" i="4"/>
  <c r="AL1212" i="4" s="1"/>
  <c r="AY1204" i="4"/>
  <c r="AL1204" i="4" s="1"/>
  <c r="AY1180" i="4"/>
  <c r="AL1180" i="4" s="1"/>
  <c r="AY1176" i="4"/>
  <c r="AL1176" i="4" s="1"/>
  <c r="AY1168" i="4"/>
  <c r="AL1168" i="4" s="1"/>
  <c r="AY1164" i="4"/>
  <c r="AL1164" i="4" s="1"/>
  <c r="AY1156" i="4"/>
  <c r="AL1156" i="4" s="1"/>
  <c r="AY1152" i="4"/>
  <c r="AL1152" i="4" s="1"/>
  <c r="AY1140" i="4"/>
  <c r="AL1140" i="4" s="1"/>
  <c r="AY1116" i="4"/>
  <c r="AL1116" i="4" s="1"/>
  <c r="AY1104" i="4"/>
  <c r="AL1104" i="4" s="1"/>
  <c r="AY1100" i="4"/>
  <c r="AL1100" i="4" s="1"/>
  <c r="AY1088" i="4"/>
  <c r="AL1088" i="4" s="1"/>
  <c r="AY1084" i="4"/>
  <c r="AL1084" i="4" s="1"/>
  <c r="AY1080" i="4"/>
  <c r="AL1080" i="4" s="1"/>
  <c r="AY1076" i="4"/>
  <c r="AL1076" i="4" s="1"/>
  <c r="AY1068" i="4"/>
  <c r="AL1068" i="4" s="1"/>
  <c r="AY1052" i="4"/>
  <c r="AL1052" i="4" s="1"/>
  <c r="AY1048" i="4"/>
  <c r="AL1048" i="4" s="1"/>
  <c r="AY1044" i="4"/>
  <c r="AL1044" i="4" s="1"/>
  <c r="AY1024" i="4"/>
  <c r="AL1024" i="4" s="1"/>
  <c r="AY1008" i="4"/>
  <c r="AL1008" i="4" s="1"/>
  <c r="AY1000" i="4"/>
  <c r="AL1000" i="4" s="1"/>
  <c r="AY996" i="4"/>
  <c r="AL996" i="4" s="1"/>
  <c r="AY984" i="4"/>
  <c r="AL984" i="4" s="1"/>
  <c r="AY980" i="4"/>
  <c r="AL980" i="4" s="1"/>
  <c r="AY976" i="4"/>
  <c r="AL976" i="4" s="1"/>
  <c r="AY972" i="4"/>
  <c r="AL972" i="4" s="1"/>
  <c r="AY968" i="4"/>
  <c r="AL968" i="4" s="1"/>
  <c r="AY964" i="4"/>
  <c r="AL964" i="4" s="1"/>
  <c r="AY960" i="4"/>
  <c r="AL960" i="4" s="1"/>
  <c r="AY952" i="4"/>
  <c r="AL952" i="4" s="1"/>
  <c r="AY944" i="4"/>
  <c r="AL944" i="4" s="1"/>
  <c r="AY940" i="4"/>
  <c r="AL940" i="4" s="1"/>
  <c r="AY936" i="4"/>
  <c r="AL936" i="4" s="1"/>
  <c r="AY932" i="4"/>
  <c r="AL932" i="4" s="1"/>
  <c r="AY920" i="4"/>
  <c r="AL920" i="4" s="1"/>
  <c r="AY916" i="4"/>
  <c r="AL916" i="4" s="1"/>
  <c r="AY864" i="4"/>
  <c r="AL864" i="4" s="1"/>
  <c r="AY856" i="4"/>
  <c r="AL856" i="4" s="1"/>
  <c r="AY844" i="4"/>
  <c r="AL844" i="4" s="1"/>
  <c r="AY828" i="4"/>
  <c r="AL828" i="4" s="1"/>
  <c r="AY812" i="4"/>
  <c r="AL812" i="4" s="1"/>
  <c r="AY804" i="4"/>
  <c r="AL804" i="4" s="1"/>
  <c r="AY780" i="4"/>
  <c r="AL780" i="4" s="1"/>
  <c r="AY772" i="4"/>
  <c r="AL772" i="4" s="1"/>
  <c r="AY768" i="4"/>
  <c r="AL768" i="4" s="1"/>
  <c r="AY744" i="4"/>
  <c r="AL744" i="4" s="1"/>
  <c r="AY732" i="4"/>
  <c r="AL732" i="4" s="1"/>
  <c r="AY720" i="4"/>
  <c r="AL720" i="4" s="1"/>
  <c r="AY704" i="4"/>
  <c r="AL704" i="4" s="1"/>
  <c r="AY696" i="4"/>
  <c r="AL696" i="4" s="1"/>
  <c r="AY688" i="4"/>
  <c r="AL688" i="4" s="1"/>
  <c r="AY680" i="4"/>
  <c r="AL680" i="4" s="1"/>
  <c r="AY672" i="4"/>
  <c r="AL672" i="4" s="1"/>
  <c r="AY668" i="4"/>
  <c r="AL668" i="4" s="1"/>
  <c r="AY664" i="4"/>
  <c r="AL664" i="4" s="1"/>
  <c r="AY660" i="4"/>
  <c r="AL660" i="4" s="1"/>
  <c r="AY656" i="4"/>
  <c r="AL656" i="4" s="1"/>
  <c r="AY1227" i="4"/>
  <c r="AL1227" i="4" s="1"/>
  <c r="AY1223" i="4"/>
  <c r="AL1223" i="4" s="1"/>
  <c r="AY1203" i="4"/>
  <c r="AL1203" i="4" s="1"/>
  <c r="AY1191" i="4"/>
  <c r="AL1191" i="4" s="1"/>
  <c r="AY1175" i="4"/>
  <c r="AL1175" i="4" s="1"/>
  <c r="AY1163" i="4"/>
  <c r="AL1163" i="4" s="1"/>
  <c r="AY1159" i="4"/>
  <c r="AL1159" i="4" s="1"/>
  <c r="AY1155" i="4"/>
  <c r="AL1155" i="4" s="1"/>
  <c r="AY1139" i="4"/>
  <c r="AL1139" i="4" s="1"/>
  <c r="AY1127" i="4"/>
  <c r="AL1127" i="4" s="1"/>
  <c r="AY1103" i="4"/>
  <c r="AL1103" i="4" s="1"/>
  <c r="AY1083" i="4"/>
  <c r="AL1083" i="4" s="1"/>
  <c r="AY1079" i="4"/>
  <c r="AL1079" i="4" s="1"/>
  <c r="AY1063" i="4"/>
  <c r="AL1063" i="4" s="1"/>
  <c r="AY1051" i="4"/>
  <c r="AL1051" i="4" s="1"/>
  <c r="AY1047" i="4"/>
  <c r="AL1047" i="4" s="1"/>
  <c r="AY1039" i="4"/>
  <c r="AL1039" i="4" s="1"/>
  <c r="AY1027" i="4"/>
  <c r="AL1027" i="4" s="1"/>
  <c r="AY1011" i="4"/>
  <c r="AL1011" i="4" s="1"/>
  <c r="AY999" i="4"/>
  <c r="AL999" i="4" s="1"/>
  <c r="AY995" i="4"/>
  <c r="AL995" i="4" s="1"/>
  <c r="AY991" i="4"/>
  <c r="AL991" i="4" s="1"/>
  <c r="AY983" i="4"/>
  <c r="AL983" i="4" s="1"/>
  <c r="AY971" i="4"/>
  <c r="AL971" i="4" s="1"/>
  <c r="AY967" i="4"/>
  <c r="AL967" i="4" s="1"/>
  <c r="AY963" i="4"/>
  <c r="AL963" i="4" s="1"/>
  <c r="AY959" i="4"/>
  <c r="AL959" i="4" s="1"/>
  <c r="AY947" i="4"/>
  <c r="AL947" i="4" s="1"/>
  <c r="AY943" i="4"/>
  <c r="AL943" i="4" s="1"/>
  <c r="AY939" i="4"/>
  <c r="AL939" i="4" s="1"/>
  <c r="AY935" i="4"/>
  <c r="AL935" i="4" s="1"/>
  <c r="AY931" i="4"/>
  <c r="AL931" i="4" s="1"/>
  <c r="AY919" i="4"/>
  <c r="AL919" i="4" s="1"/>
  <c r="AY895" i="4"/>
  <c r="AL895" i="4" s="1"/>
  <c r="AY883" i="4"/>
  <c r="AL883" i="4" s="1"/>
  <c r="AY871" i="4"/>
  <c r="AL871" i="4" s="1"/>
  <c r="AY863" i="4"/>
  <c r="AL863" i="4" s="1"/>
  <c r="AY831" i="4"/>
  <c r="AL831" i="4" s="1"/>
  <c r="AY827" i="4"/>
  <c r="AL827" i="4" s="1"/>
  <c r="AY807" i="4"/>
  <c r="AL807" i="4" s="1"/>
  <c r="AY803" i="4"/>
  <c r="AL803" i="4" s="1"/>
  <c r="AY791" i="4"/>
  <c r="AL791" i="4" s="1"/>
  <c r="AY787" i="4"/>
  <c r="AL787" i="4" s="1"/>
  <c r="AY783" i="4"/>
  <c r="AL783" i="4" s="1"/>
  <c r="AY779" i="4"/>
  <c r="AL779" i="4" s="1"/>
  <c r="AY771" i="4"/>
  <c r="AL771" i="4" s="1"/>
  <c r="AY767" i="4"/>
  <c r="AL767" i="4" s="1"/>
  <c r="AY763" i="4"/>
  <c r="AL763" i="4" s="1"/>
  <c r="AY747" i="4"/>
  <c r="AL747" i="4" s="1"/>
  <c r="AY731" i="4"/>
  <c r="AL731" i="4" s="1"/>
  <c r="AY719" i="4"/>
  <c r="AL719" i="4" s="1"/>
  <c r="AY715" i="4"/>
  <c r="AL715" i="4" s="1"/>
  <c r="AY699" i="4"/>
  <c r="AL699" i="4" s="1"/>
  <c r="AY691" i="4"/>
  <c r="AL691" i="4" s="1"/>
  <c r="AY636" i="4"/>
  <c r="AL636" i="4" s="1"/>
  <c r="AY632" i="4"/>
  <c r="AL632" i="4" s="1"/>
  <c r="AY624" i="4"/>
  <c r="AL624" i="4" s="1"/>
  <c r="AY608" i="4"/>
  <c r="AL608" i="4" s="1"/>
  <c r="AY600" i="4"/>
  <c r="AL600" i="4" s="1"/>
  <c r="AY592" i="4"/>
  <c r="AL592" i="4" s="1"/>
  <c r="AY584" i="4"/>
  <c r="AL584" i="4" s="1"/>
  <c r="AY572" i="4"/>
  <c r="AL572" i="4" s="1"/>
  <c r="AY560" i="4"/>
  <c r="AL560" i="4" s="1"/>
  <c r="AY556" i="4"/>
  <c r="AL556" i="4" s="1"/>
  <c r="AY552" i="4"/>
  <c r="AL552" i="4" s="1"/>
  <c r="AY540" i="4"/>
  <c r="AL540" i="4" s="1"/>
  <c r="AY528" i="4"/>
  <c r="AL528" i="4" s="1"/>
  <c r="AY516" i="4"/>
  <c r="AL516" i="4" s="1"/>
  <c r="AY504" i="4"/>
  <c r="AL504" i="4" s="1"/>
  <c r="AY500" i="4"/>
  <c r="AL500" i="4" s="1"/>
  <c r="AY484" i="4"/>
  <c r="AL484" i="4" s="1"/>
  <c r="AY480" i="4"/>
  <c r="AL480" i="4" s="1"/>
  <c r="AY468" i="4"/>
  <c r="AL468" i="4" s="1"/>
  <c r="AY460" i="4"/>
  <c r="AL460" i="4" s="1"/>
  <c r="AY432" i="4"/>
  <c r="AL432" i="4" s="1"/>
  <c r="AY424" i="4"/>
  <c r="AL424" i="4" s="1"/>
  <c r="AY412" i="4"/>
  <c r="AL412" i="4" s="1"/>
  <c r="AY400" i="4"/>
  <c r="AL400" i="4" s="1"/>
  <c r="AY392" i="4"/>
  <c r="AL392" i="4" s="1"/>
  <c r="AY388" i="4"/>
  <c r="AL388" i="4" s="1"/>
  <c r="AY384" i="4"/>
  <c r="AL384" i="4" s="1"/>
  <c r="AY380" i="4"/>
  <c r="AL380" i="4" s="1"/>
  <c r="AY376" i="4"/>
  <c r="AL376" i="4" s="1"/>
  <c r="AY368" i="4"/>
  <c r="AL368" i="4" s="1"/>
  <c r="AY360" i="4"/>
  <c r="AL360" i="4" s="1"/>
  <c r="AY356" i="4"/>
  <c r="AL356" i="4" s="1"/>
  <c r="AY344" i="4"/>
  <c r="AL344" i="4" s="1"/>
  <c r="AY667" i="4"/>
  <c r="AL667" i="4" s="1"/>
  <c r="AY659" i="4"/>
  <c r="AL659" i="4" s="1"/>
  <c r="AY655" i="4"/>
  <c r="AL655" i="4" s="1"/>
  <c r="AY635" i="4"/>
  <c r="AL635" i="4" s="1"/>
  <c r="AY627" i="4"/>
  <c r="AL627" i="4" s="1"/>
  <c r="AY623" i="4"/>
  <c r="AL623" i="4" s="1"/>
  <c r="AY607" i="4"/>
  <c r="AL607" i="4" s="1"/>
  <c r="AY599" i="4"/>
  <c r="AL599" i="4" s="1"/>
  <c r="AY583" i="4"/>
  <c r="AL583" i="4" s="1"/>
  <c r="AY571" i="4"/>
  <c r="AL571" i="4" s="1"/>
  <c r="AY547" i="4"/>
  <c r="AL547" i="4" s="1"/>
  <c r="AY543" i="4"/>
  <c r="AL543" i="4" s="1"/>
  <c r="AY539" i="4"/>
  <c r="AL539" i="4" s="1"/>
  <c r="AY527" i="4"/>
  <c r="AL527" i="4" s="1"/>
  <c r="AY523" i="4"/>
  <c r="AL523" i="4" s="1"/>
  <c r="AY519" i="4"/>
  <c r="AL519" i="4" s="1"/>
  <c r="AY503" i="4"/>
  <c r="AL503" i="4" s="1"/>
  <c r="AY487" i="4"/>
  <c r="AL487" i="4" s="1"/>
  <c r="AY479" i="4"/>
  <c r="AL479" i="4" s="1"/>
  <c r="AY471" i="4"/>
  <c r="AL471" i="4" s="1"/>
  <c r="AY467" i="4"/>
  <c r="AL467" i="4" s="1"/>
  <c r="AY459" i="4"/>
  <c r="AL459" i="4" s="1"/>
  <c r="AY443" i="4"/>
  <c r="AL443" i="4" s="1"/>
  <c r="AY407" i="4"/>
  <c r="AL407" i="4" s="1"/>
  <c r="AY387" i="4"/>
  <c r="AL387" i="4" s="1"/>
  <c r="AY375" i="4"/>
  <c r="AL375" i="4" s="1"/>
  <c r="AY367" i="4"/>
  <c r="AL367" i="4" s="1"/>
  <c r="AY363" i="4"/>
  <c r="AL363" i="4" s="1"/>
  <c r="AY359" i="4"/>
  <c r="AL359" i="4" s="1"/>
  <c r="AY351" i="4"/>
  <c r="AL351" i="4" s="1"/>
  <c r="AY347" i="4"/>
  <c r="AL347" i="4" s="1"/>
  <c r="AY343" i="4"/>
  <c r="AL343" i="4" s="1"/>
  <c r="AY341" i="4"/>
  <c r="AL341" i="4" s="1"/>
  <c r="AY337" i="4"/>
  <c r="AL337" i="4" s="1"/>
  <c r="AY333" i="4"/>
  <c r="AL333" i="4" s="1"/>
  <c r="AY313" i="4"/>
  <c r="AL313" i="4" s="1"/>
  <c r="AY309" i="4"/>
  <c r="AL309" i="4" s="1"/>
  <c r="AY301" i="4"/>
  <c r="AL301" i="4" s="1"/>
  <c r="AY297" i="4"/>
  <c r="AL297" i="4" s="1"/>
  <c r="AY289" i="4"/>
  <c r="AL289" i="4" s="1"/>
  <c r="AY285" i="4"/>
  <c r="AL285" i="4" s="1"/>
  <c r="AY281" i="4"/>
  <c r="AL281" i="4" s="1"/>
  <c r="AY273" i="4"/>
  <c r="AL273" i="4" s="1"/>
  <c r="AY257" i="4"/>
  <c r="AL257" i="4" s="1"/>
  <c r="AY249" i="4"/>
  <c r="AL249" i="4" s="1"/>
  <c r="AY233" i="4"/>
  <c r="AL233" i="4" s="1"/>
  <c r="AY229" i="4"/>
  <c r="AL229" i="4" s="1"/>
  <c r="AY225" i="4"/>
  <c r="AL225" i="4" s="1"/>
  <c r="AY221" i="4"/>
  <c r="AL221" i="4" s="1"/>
  <c r="AY213" i="4"/>
  <c r="AL213" i="4" s="1"/>
  <c r="AY197" i="4"/>
  <c r="AL197" i="4" s="1"/>
  <c r="AY189" i="4"/>
  <c r="AL189" i="4" s="1"/>
  <c r="AY177" i="4"/>
  <c r="AL177" i="4" s="1"/>
  <c r="AY161" i="4"/>
  <c r="AL161" i="4" s="1"/>
  <c r="AY153" i="4"/>
  <c r="AL153" i="4" s="1"/>
  <c r="AY145" i="4"/>
  <c r="AL145" i="4" s="1"/>
  <c r="AY137" i="4"/>
  <c r="AL137" i="4" s="1"/>
  <c r="AY133" i="4"/>
  <c r="AL133" i="4" s="1"/>
  <c r="AY129" i="4"/>
  <c r="AL129" i="4" s="1"/>
  <c r="AY125" i="4"/>
  <c r="AL125" i="4" s="1"/>
  <c r="AY117" i="4"/>
  <c r="AL117" i="4" s="1"/>
  <c r="AY105" i="4"/>
  <c r="AL105" i="4" s="1"/>
  <c r="AY61" i="4"/>
  <c r="AL61" i="4" s="1"/>
  <c r="AY57" i="4"/>
  <c r="AL57" i="4" s="1"/>
  <c r="AY49" i="4"/>
  <c r="AL49" i="4" s="1"/>
  <c r="AY37" i="4"/>
  <c r="AL37" i="4" s="1"/>
  <c r="AY33" i="4"/>
  <c r="AL33" i="4" s="1"/>
  <c r="AY13" i="4"/>
  <c r="AL13" i="4" s="1"/>
  <c r="AY9" i="4"/>
  <c r="AL9" i="4" s="1"/>
  <c r="AY340" i="4"/>
  <c r="AL340" i="4" s="1"/>
  <c r="AY336" i="4"/>
  <c r="AL336" i="4" s="1"/>
  <c r="AY332" i="4"/>
  <c r="AL332" i="4" s="1"/>
  <c r="AY316" i="4"/>
  <c r="AL316" i="4" s="1"/>
  <c r="AY312" i="4"/>
  <c r="AL312" i="4" s="1"/>
  <c r="AY308" i="4"/>
  <c r="AL308" i="4" s="1"/>
  <c r="AY304" i="4"/>
  <c r="AL304" i="4" s="1"/>
  <c r="AY300" i="4"/>
  <c r="AL300" i="4" s="1"/>
  <c r="AY292" i="4"/>
  <c r="AL292" i="4" s="1"/>
  <c r="AY288" i="4"/>
  <c r="AL288" i="4" s="1"/>
  <c r="AY284" i="4"/>
  <c r="AL284" i="4" s="1"/>
  <c r="AY280" i="4"/>
  <c r="AL280" i="4" s="1"/>
  <c r="AY276" i="4"/>
  <c r="AL276" i="4" s="1"/>
  <c r="AY272" i="4"/>
  <c r="AL272" i="4" s="1"/>
  <c r="AY268" i="4"/>
  <c r="AL268" i="4" s="1"/>
  <c r="AY264" i="4"/>
  <c r="AL264" i="4" s="1"/>
  <c r="AY248" i="4"/>
  <c r="AL248" i="4" s="1"/>
  <c r="AY236" i="4"/>
  <c r="AL236" i="4" s="1"/>
  <c r="AY228" i="4"/>
  <c r="AL228" i="4" s="1"/>
  <c r="AY224" i="4"/>
  <c r="AL224" i="4" s="1"/>
  <c r="AY204" i="4"/>
  <c r="AL204" i="4" s="1"/>
  <c r="AY200" i="4"/>
  <c r="AL200" i="4" s="1"/>
  <c r="AY192" i="4"/>
  <c r="AL192" i="4" s="1"/>
  <c r="AY184" i="4"/>
  <c r="AL184" i="4" s="1"/>
  <c r="AY180" i="4"/>
  <c r="AL180" i="4" s="1"/>
  <c r="AY176" i="4"/>
  <c r="AL176" i="4" s="1"/>
  <c r="AY164" i="4"/>
  <c r="AL164" i="4" s="1"/>
  <c r="AY136" i="4"/>
  <c r="AL136" i="4" s="1"/>
  <c r="AY116" i="4"/>
  <c r="AL116" i="4" s="1"/>
  <c r="AY108" i="4"/>
  <c r="AL108" i="4" s="1"/>
  <c r="AY100" i="4"/>
  <c r="AL100" i="4" s="1"/>
  <c r="AY92" i="4"/>
  <c r="AL92" i="4" s="1"/>
  <c r="AY88" i="4"/>
  <c r="AL88" i="4" s="1"/>
  <c r="AY56" i="4"/>
  <c r="AL56" i="4" s="1"/>
  <c r="AY12" i="4"/>
  <c r="AL12" i="4" s="1"/>
  <c r="AY339" i="4"/>
  <c r="AL339" i="4" s="1"/>
  <c r="AY335" i="4"/>
  <c r="AL335" i="4" s="1"/>
  <c r="AY327" i="4"/>
  <c r="AL327" i="4" s="1"/>
  <c r="AY315" i="4"/>
  <c r="AL315" i="4" s="1"/>
  <c r="AY311" i="4"/>
  <c r="AL311" i="4" s="1"/>
  <c r="AY307" i="4"/>
  <c r="AL307" i="4" s="1"/>
  <c r="AY303" i="4"/>
  <c r="AL303" i="4" s="1"/>
  <c r="AY295" i="4"/>
  <c r="AL295" i="4" s="1"/>
  <c r="AY287" i="4"/>
  <c r="AL287" i="4" s="1"/>
  <c r="AY283" i="4"/>
  <c r="AL283" i="4" s="1"/>
  <c r="AY279" i="4"/>
  <c r="AL279" i="4" s="1"/>
  <c r="AY275" i="4"/>
  <c r="AL275" i="4" s="1"/>
  <c r="AY271" i="4"/>
  <c r="AL271" i="4" s="1"/>
  <c r="AY267" i="4"/>
  <c r="AL267" i="4" s="1"/>
  <c r="AY263" i="4"/>
  <c r="AL263" i="4" s="1"/>
  <c r="AY247" i="4"/>
  <c r="AL247" i="4" s="1"/>
  <c r="AY243" i="4"/>
  <c r="AL243" i="4" s="1"/>
  <c r="AY227" i="4"/>
  <c r="AL227" i="4" s="1"/>
  <c r="AY223" i="4"/>
  <c r="AL223" i="4" s="1"/>
  <c r="AY207" i="4"/>
  <c r="AL207" i="4" s="1"/>
  <c r="AY203" i="4"/>
  <c r="AL203" i="4" s="1"/>
  <c r="AY195" i="4"/>
  <c r="AL195" i="4" s="1"/>
  <c r="AY183" i="4"/>
  <c r="AL183" i="4" s="1"/>
  <c r="AY167" i="4"/>
  <c r="AL167" i="4" s="1"/>
  <c r="AY143" i="4"/>
  <c r="AL143" i="4" s="1"/>
  <c r="AY135" i="4"/>
  <c r="AL135" i="4" s="1"/>
  <c r="AY123" i="4"/>
  <c r="AL123" i="4" s="1"/>
  <c r="AY115" i="4"/>
  <c r="AL115" i="4" s="1"/>
  <c r="AY103" i="4"/>
  <c r="AL103" i="4" s="1"/>
  <c r="AY87" i="4"/>
  <c r="AL87" i="4" s="1"/>
  <c r="AY83" i="4"/>
  <c r="AL83" i="4" s="1"/>
  <c r="AY67" i="4"/>
  <c r="AL67" i="4" s="1"/>
  <c r="AY59" i="4"/>
  <c r="AL59" i="4" s="1"/>
  <c r="AY55" i="4"/>
  <c r="AL55" i="4" s="1"/>
  <c r="AY31" i="4"/>
  <c r="AL31" i="4" s="1"/>
  <c r="AY7" i="4"/>
  <c r="AL7" i="4" s="1"/>
  <c r="AW1213" i="4"/>
  <c r="AV1202" i="4"/>
  <c r="AZ1202" i="4" s="1"/>
  <c r="AV1147" i="4"/>
  <c r="AZ1147" i="4" s="1"/>
  <c r="AV1102" i="4"/>
  <c r="AV118" i="4"/>
  <c r="AV107" i="4"/>
  <c r="AZ107" i="4" s="1"/>
  <c r="AV159" i="4"/>
  <c r="AZ159" i="4" s="1"/>
  <c r="AV672" i="4"/>
  <c r="AV10" i="4"/>
  <c r="AZ10" i="4" s="1"/>
  <c r="AV450" i="4"/>
  <c r="AZ450" i="4" s="1"/>
  <c r="AV472" i="4"/>
  <c r="AZ472" i="4" s="1"/>
  <c r="AV904" i="4"/>
  <c r="AV124" i="4"/>
  <c r="AZ124" i="4" s="1"/>
  <c r="AV510" i="4"/>
  <c r="AZ510" i="4" s="1"/>
  <c r="AV104" i="4"/>
  <c r="AZ104" i="4" s="1"/>
  <c r="AV330" i="4"/>
  <c r="AV440" i="4"/>
  <c r="AZ440" i="4" s="1"/>
  <c r="AV540" i="4"/>
  <c r="AZ540" i="4" s="1"/>
  <c r="AV186" i="4"/>
  <c r="AZ186" i="4" s="1"/>
  <c r="AV325" i="4"/>
  <c r="AZ325" i="4" s="1"/>
  <c r="AV522" i="4"/>
  <c r="AZ522" i="4" s="1"/>
  <c r="AV420" i="4"/>
  <c r="AZ420" i="4" s="1"/>
  <c r="AV110" i="4"/>
  <c r="AZ110" i="4" s="1"/>
  <c r="AV880" i="4"/>
  <c r="AV8" i="4"/>
  <c r="AZ8" i="4" s="1"/>
  <c r="AV733" i="4"/>
  <c r="AZ733" i="4" s="1"/>
  <c r="AV112" i="4"/>
  <c r="AZ112" i="4" s="1"/>
  <c r="AV708" i="4"/>
  <c r="AZ708" i="4" s="1"/>
  <c r="AV329" i="4"/>
  <c r="AZ329" i="4" s="1"/>
  <c r="AV46" i="4"/>
  <c r="AZ46" i="4" s="1"/>
  <c r="AV20" i="4"/>
  <c r="AZ20" i="4" s="1"/>
  <c r="AV187" i="4"/>
  <c r="AZ187" i="4" s="1"/>
  <c r="AV507" i="4"/>
  <c r="AZ507" i="4" s="1"/>
  <c r="AV643" i="4"/>
  <c r="AZ643" i="4" s="1"/>
  <c r="AV406" i="4"/>
  <c r="AZ406" i="4" s="1"/>
  <c r="AV139" i="4"/>
  <c r="AZ139" i="4" s="1"/>
  <c r="AV1203" i="4"/>
  <c r="AV1179" i="4"/>
  <c r="AV1171" i="4"/>
  <c r="AZ1171" i="4" s="1"/>
  <c r="AV1143" i="4"/>
  <c r="AV1083" i="4"/>
  <c r="AV1059" i="4"/>
  <c r="AZ1059" i="4" s="1"/>
  <c r="AV1055" i="4"/>
  <c r="AZ1055" i="4" s="1"/>
  <c r="AV1043" i="4"/>
  <c r="AV1035" i="4"/>
  <c r="AV1019" i="4"/>
  <c r="AZ1019" i="4" s="1"/>
  <c r="AV1015" i="4"/>
  <c r="AZ1015" i="4" s="1"/>
  <c r="AV991" i="4"/>
  <c r="AV975" i="4"/>
  <c r="AV926" i="4"/>
  <c r="AV891" i="4"/>
  <c r="AZ891" i="4" s="1"/>
  <c r="AV881" i="4"/>
  <c r="AV875" i="4"/>
  <c r="AV851" i="4"/>
  <c r="AZ851" i="4" s="1"/>
  <c r="AV829" i="4"/>
  <c r="AZ829" i="4" s="1"/>
  <c r="AV810" i="4"/>
  <c r="AV786" i="4"/>
  <c r="AV718" i="4"/>
  <c r="AZ718" i="4" s="1"/>
  <c r="AV630" i="4"/>
  <c r="AZ630" i="4" s="1"/>
  <c r="AV574" i="4"/>
  <c r="AZ574" i="4" s="1"/>
  <c r="AV498" i="4"/>
  <c r="AZ498" i="4" s="1"/>
  <c r="AV405" i="4"/>
  <c r="AZ405" i="4" s="1"/>
  <c r="AV378" i="4"/>
  <c r="AZ378" i="4" s="1"/>
  <c r="AV768" i="4"/>
  <c r="AV372" i="4"/>
  <c r="AZ372" i="4" s="1"/>
  <c r="AV392" i="4"/>
  <c r="AZ392" i="4" s="1"/>
  <c r="AV215" i="4"/>
  <c r="AZ215" i="4" s="1"/>
  <c r="AV771" i="4"/>
  <c r="AV353" i="4"/>
  <c r="AV58" i="4"/>
  <c r="AZ58" i="4" s="1"/>
  <c r="AV115" i="4"/>
  <c r="AZ115" i="4" s="1"/>
  <c r="AV560" i="4"/>
  <c r="AV476" i="4"/>
  <c r="AZ476" i="4" s="1"/>
  <c r="AV725" i="4"/>
  <c r="AZ725" i="4" s="1"/>
  <c r="AV415" i="4"/>
  <c r="AZ415" i="4" s="1"/>
  <c r="AV740" i="4"/>
  <c r="AV148" i="4"/>
  <c r="AZ148" i="4" s="1"/>
  <c r="AV349" i="4"/>
  <c r="AZ349" i="4" s="1"/>
  <c r="AV723" i="4"/>
  <c r="AZ723" i="4" s="1"/>
  <c r="AV797" i="4"/>
  <c r="AV23" i="4"/>
  <c r="AZ23" i="4" s="1"/>
  <c r="AV557" i="4"/>
  <c r="AZ557" i="4" s="1"/>
  <c r="AV380" i="4"/>
  <c r="AZ380" i="4" s="1"/>
  <c r="AV69" i="4"/>
  <c r="AZ69" i="4" s="1"/>
  <c r="AV185" i="4"/>
  <c r="AZ185" i="4" s="1"/>
  <c r="AV433" i="4"/>
  <c r="AV152" i="4"/>
  <c r="AZ152" i="4" s="1"/>
  <c r="AV677" i="4"/>
  <c r="AZ677" i="4" s="1"/>
  <c r="AV320" i="4"/>
  <c r="AZ320" i="4" s="1"/>
  <c r="AV663" i="4"/>
  <c r="AZ663" i="4" s="1"/>
  <c r="AV91" i="4"/>
  <c r="AZ91" i="4" s="1"/>
  <c r="AV700" i="4"/>
  <c r="AZ700" i="4" s="1"/>
  <c r="AV21" i="4"/>
  <c r="AZ21" i="4" s="1"/>
  <c r="AV816" i="4"/>
  <c r="AV277" i="4"/>
  <c r="AZ277" i="4" s="1"/>
  <c r="AV820" i="4"/>
  <c r="AV323" i="4"/>
  <c r="AZ323" i="4" s="1"/>
  <c r="AV684" i="4"/>
  <c r="AZ684" i="4" s="1"/>
  <c r="AV216" i="4"/>
  <c r="AZ216" i="4" s="1"/>
  <c r="AV509" i="4"/>
  <c r="AZ509" i="4" s="1"/>
  <c r="AV234" i="4"/>
  <c r="AZ234" i="4" s="1"/>
  <c r="AV399" i="4"/>
  <c r="AZ399" i="4" s="1"/>
  <c r="AV321" i="4"/>
  <c r="AZ321" i="4" s="1"/>
  <c r="AV394" i="4"/>
  <c r="AZ394" i="4" s="1"/>
  <c r="AV95" i="4"/>
  <c r="AZ95" i="4" s="1"/>
  <c r="AV259" i="4"/>
  <c r="AZ259" i="4" s="1"/>
  <c r="AV101" i="4"/>
  <c r="AZ101" i="4" s="1"/>
  <c r="AV214" i="4"/>
  <c r="AZ214" i="4" s="1"/>
  <c r="AV1222" i="4"/>
  <c r="AV1190" i="4"/>
  <c r="AV1186" i="4"/>
  <c r="AV1158" i="4"/>
  <c r="AV1134" i="4"/>
  <c r="AV1090" i="4"/>
  <c r="AV1082" i="4"/>
  <c r="AZ1082" i="4" s="1"/>
  <c r="AV1054" i="4"/>
  <c r="AV1038" i="4"/>
  <c r="AV1014" i="4"/>
  <c r="AV1006" i="4"/>
  <c r="AZ1006" i="4" s="1"/>
  <c r="AV990" i="4"/>
  <c r="AV950" i="4"/>
  <c r="AV946" i="4"/>
  <c r="AV934" i="4"/>
  <c r="AZ934" i="4" s="1"/>
  <c r="AV890" i="4"/>
  <c r="AV874" i="4"/>
  <c r="AV802" i="4"/>
  <c r="AV726" i="4"/>
  <c r="AZ726" i="4" s="1"/>
  <c r="AV706" i="4"/>
  <c r="AZ706" i="4" s="1"/>
  <c r="AV678" i="4"/>
  <c r="AZ678" i="4" s="1"/>
  <c r="AV662" i="4"/>
  <c r="AZ662" i="4" s="1"/>
  <c r="AV550" i="4"/>
  <c r="AZ550" i="4" s="1"/>
  <c r="AV337" i="4"/>
  <c r="AV231" i="4"/>
  <c r="AZ231" i="4" s="1"/>
  <c r="AV373" i="4"/>
  <c r="AZ373" i="4" s="1"/>
  <c r="AV390" i="4"/>
  <c r="AZ390" i="4" s="1"/>
  <c r="AV4" i="4"/>
  <c r="AZ4" i="4" s="1"/>
  <c r="AV236" i="4"/>
  <c r="AV836" i="4"/>
  <c r="AV876" i="4"/>
  <c r="AZ876" i="4" s="1"/>
  <c r="AV599" i="4"/>
  <c r="AV533" i="4"/>
  <c r="AZ533" i="4" s="1"/>
  <c r="AV600" i="4"/>
  <c r="AZ600" i="4" s="1"/>
  <c r="AV78" i="4"/>
  <c r="AZ78" i="4" s="1"/>
  <c r="AV430" i="4"/>
  <c r="AV900" i="4"/>
  <c r="AV613" i="4"/>
  <c r="AZ613" i="4" s="1"/>
  <c r="AV532" i="4"/>
  <c r="AZ532" i="4" s="1"/>
  <c r="AV25" i="4"/>
  <c r="AZ25" i="4" s="1"/>
  <c r="AV360" i="4"/>
  <c r="AV34" i="4"/>
  <c r="AZ34" i="4" s="1"/>
  <c r="AV481" i="4"/>
  <c r="AZ481" i="4" s="1"/>
  <c r="AV928" i="4"/>
  <c r="AV77" i="4"/>
  <c r="AZ77" i="4" s="1"/>
  <c r="AV651" i="4"/>
  <c r="AZ651" i="4" s="1"/>
  <c r="AV775" i="4"/>
  <c r="AZ775" i="4" s="1"/>
  <c r="AV832" i="4"/>
  <c r="AV43" i="4"/>
  <c r="AZ43" i="4" s="1"/>
  <c r="AV675" i="4"/>
  <c r="AZ675" i="4" s="1"/>
  <c r="AV707" i="4"/>
  <c r="AZ707" i="4" s="1"/>
  <c r="AV96" i="4"/>
  <c r="AZ96" i="4" s="1"/>
  <c r="AV41" i="4"/>
  <c r="AZ41" i="4" s="1"/>
  <c r="AV648" i="4"/>
  <c r="AZ648" i="4" s="1"/>
  <c r="AV520" i="4"/>
  <c r="AZ520" i="4" s="1"/>
  <c r="AV299" i="4"/>
  <c r="AZ299" i="4" s="1"/>
  <c r="AV73" i="4"/>
  <c r="AZ73" i="4" s="1"/>
  <c r="AV182" i="4"/>
  <c r="AZ182" i="4" s="1"/>
  <c r="AV499" i="4"/>
  <c r="AZ499" i="4" s="1"/>
  <c r="AV172" i="4"/>
  <c r="AZ172" i="4" s="1"/>
  <c r="AV755" i="4"/>
  <c r="AV419" i="4"/>
  <c r="AZ419" i="4" s="1"/>
  <c r="AV1225" i="4"/>
  <c r="AZ1225" i="4" s="1"/>
  <c r="AV1201" i="4"/>
  <c r="AV1197" i="4"/>
  <c r="AV1169" i="4"/>
  <c r="AV1165" i="4"/>
  <c r="AZ1165" i="4" s="1"/>
  <c r="AV1157" i="4"/>
  <c r="AV1145" i="4"/>
  <c r="AV1137" i="4"/>
  <c r="AV1117" i="4"/>
  <c r="AV1105" i="4"/>
  <c r="AV1089" i="4"/>
  <c r="AV1069" i="4"/>
  <c r="AV1061" i="4"/>
  <c r="AV1041" i="4"/>
  <c r="AV1021" i="4"/>
  <c r="AV1001" i="4"/>
  <c r="AV933" i="4"/>
  <c r="AZ933" i="4" s="1"/>
  <c r="AV915" i="4"/>
  <c r="AV878" i="4"/>
  <c r="AV867" i="4"/>
  <c r="AZ867" i="4" s="1"/>
  <c r="AV858" i="4"/>
  <c r="AZ858" i="4" s="1"/>
  <c r="AV698" i="4"/>
  <c r="AZ698" i="4" s="1"/>
  <c r="AV610" i="4"/>
  <c r="AZ610" i="4" s="1"/>
  <c r="AV541" i="4"/>
  <c r="AZ541" i="4" s="1"/>
  <c r="AV526" i="4"/>
  <c r="AZ526" i="4" s="1"/>
  <c r="AV506" i="4"/>
  <c r="AZ506" i="4" s="1"/>
  <c r="AV16" i="4"/>
  <c r="AZ16" i="4" s="1"/>
  <c r="AV471" i="4"/>
  <c r="AV673" i="4"/>
  <c r="AZ673" i="4" s="1"/>
  <c r="AV36" i="4"/>
  <c r="AZ36" i="4" s="1"/>
  <c r="AV793" i="4"/>
  <c r="AZ793" i="4" s="1"/>
  <c r="AV332" i="4"/>
  <c r="AV114" i="4"/>
  <c r="AZ114" i="4" s="1"/>
  <c r="AV720" i="4"/>
  <c r="AV772" i="4"/>
  <c r="AV423" i="4"/>
  <c r="AZ423" i="4" s="1"/>
  <c r="AV352" i="4"/>
  <c r="AZ352" i="4" s="1"/>
  <c r="AV577" i="4"/>
  <c r="AV44" i="4"/>
  <c r="AZ44" i="4" s="1"/>
  <c r="AV416" i="4"/>
  <c r="AZ416" i="4" s="1"/>
  <c r="AV355" i="4"/>
  <c r="AZ355" i="4" s="1"/>
  <c r="AV407" i="4"/>
  <c r="AV171" i="4"/>
  <c r="AZ171" i="4" s="1"/>
  <c r="AV703" i="4"/>
  <c r="AZ703" i="4" s="1"/>
  <c r="AV791" i="4"/>
  <c r="AZ791" i="4" s="1"/>
  <c r="AV697" i="4"/>
  <c r="AZ697" i="4" s="1"/>
  <c r="AV249" i="4"/>
  <c r="AV94" i="4"/>
  <c r="AZ94" i="4" s="1"/>
  <c r="AV27" i="4"/>
  <c r="AZ27" i="4" s="1"/>
  <c r="AV179" i="4"/>
  <c r="AZ179" i="4" s="1"/>
  <c r="AV576" i="4"/>
  <c r="AZ576" i="4" s="1"/>
  <c r="AV693" i="4"/>
  <c r="AV102" i="4"/>
  <c r="AZ102" i="4" s="1"/>
  <c r="AV254" i="4"/>
  <c r="AZ254" i="4" s="1"/>
  <c r="AV512" i="4"/>
  <c r="AZ512" i="4" s="1"/>
  <c r="AV860" i="4"/>
  <c r="AV711" i="4"/>
  <c r="AZ711" i="4" s="1"/>
  <c r="AV435" i="4"/>
  <c r="AZ435" i="4" s="1"/>
  <c r="AV326" i="4"/>
  <c r="AZ326" i="4" s="1"/>
  <c r="AV545" i="4"/>
  <c r="AV53" i="4"/>
  <c r="AZ53" i="4" s="1"/>
  <c r="AV365" i="4"/>
  <c r="AV258" i="4"/>
  <c r="AZ258" i="4" s="1"/>
  <c r="AV737" i="4"/>
  <c r="AV824" i="4"/>
  <c r="AZ824" i="4" s="1"/>
  <c r="AV896" i="4"/>
  <c r="AV536" i="4"/>
  <c r="AZ536" i="4" s="1"/>
  <c r="AV729" i="4"/>
  <c r="AZ729" i="4" s="1"/>
  <c r="AV324" i="4"/>
  <c r="AZ324" i="4" s="1"/>
  <c r="AV385" i="4"/>
  <c r="AZ385" i="4" s="1"/>
  <c r="AV244" i="4"/>
  <c r="AZ244" i="4" s="1"/>
  <c r="AV165" i="4"/>
  <c r="AZ165" i="4" s="1"/>
  <c r="AV1224" i="4"/>
  <c r="AZ1224" i="4" s="1"/>
  <c r="AV1216" i="4"/>
  <c r="AV1212" i="4"/>
  <c r="AV1208" i="4"/>
  <c r="AV1196" i="4"/>
  <c r="AZ1196" i="4" s="1"/>
  <c r="AV1188" i="4"/>
  <c r="AV1176" i="4"/>
  <c r="AV1136" i="4"/>
  <c r="AV1132" i="4"/>
  <c r="AV1120" i="4"/>
  <c r="AV1068" i="4"/>
  <c r="AV1056" i="4"/>
  <c r="AV1020" i="4"/>
  <c r="AZ1020" i="4" s="1"/>
  <c r="AV1016" i="4"/>
  <c r="AV1012" i="4"/>
  <c r="AV976" i="4"/>
  <c r="AV956" i="4"/>
  <c r="AZ956" i="4" s="1"/>
  <c r="AV948" i="4"/>
  <c r="AV944" i="4"/>
  <c r="AV871" i="4"/>
  <c r="AV818" i="4"/>
  <c r="AZ818" i="4" s="1"/>
  <c r="AV487" i="4"/>
  <c r="AW1226" i="4"/>
  <c r="AW1218" i="4"/>
  <c r="AW1214" i="4"/>
  <c r="AW1210" i="4"/>
  <c r="AW1206" i="4"/>
  <c r="AW1202" i="4"/>
  <c r="AW1198" i="4"/>
  <c r="AW1194" i="4"/>
  <c r="AW1182" i="4"/>
  <c r="AW1178" i="4"/>
  <c r="AW1174" i="4"/>
  <c r="AW1170" i="4"/>
  <c r="AW1166" i="4"/>
  <c r="AW1162" i="4"/>
  <c r="AW1154" i="4"/>
  <c r="AW1150" i="4"/>
  <c r="AW1146" i="4"/>
  <c r="AW1142" i="4"/>
  <c r="AW1138" i="4"/>
  <c r="AW1130" i="4"/>
  <c r="AW1126" i="4"/>
  <c r="AW1122" i="4"/>
  <c r="AW1118" i="4"/>
  <c r="AW1114" i="4"/>
  <c r="AW1110" i="4"/>
  <c r="AW1106" i="4"/>
  <c r="AW1098" i="4"/>
  <c r="AW1094" i="4"/>
  <c r="AW1086" i="4"/>
  <c r="AW1078" i="4"/>
  <c r="AW1074" i="4"/>
  <c r="AW1070" i="4"/>
  <c r="AW1066" i="4"/>
  <c r="AW1062" i="4"/>
  <c r="AW1058" i="4"/>
  <c r="AW1050" i="4"/>
  <c r="AW2" i="4"/>
  <c r="AW1221" i="4"/>
  <c r="AW1217" i="4"/>
  <c r="AW1209" i="4"/>
  <c r="AW1205" i="4"/>
  <c r="AW1193" i="4"/>
  <c r="AW1189" i="4"/>
  <c r="AW1185" i="4"/>
  <c r="AW1181" i="4"/>
  <c r="AW1177" i="4"/>
  <c r="AW1173" i="4"/>
  <c r="AW1161" i="4"/>
  <c r="AW1153" i="4"/>
  <c r="AW1149" i="4"/>
  <c r="AW1141" i="4"/>
  <c r="AW1133" i="4"/>
  <c r="AW1129" i="4"/>
  <c r="AW1125" i="4"/>
  <c r="AW1121" i="4"/>
  <c r="AW1113" i="4"/>
  <c r="AW1109" i="4"/>
  <c r="AW1101" i="4"/>
  <c r="AW1097" i="4"/>
  <c r="AW1093" i="4"/>
  <c r="AW1085" i="4"/>
  <c r="AW1081" i="4"/>
  <c r="AW1077" i="4"/>
  <c r="AW1073" i="4"/>
  <c r="AW1065" i="4"/>
  <c r="AW1057" i="4"/>
  <c r="AW1053" i="4"/>
  <c r="AW1049" i="4"/>
  <c r="AW1045" i="4"/>
  <c r="AW1037" i="4"/>
  <c r="AW1033" i="4"/>
  <c r="AW1029" i="4"/>
  <c r="AW1025" i="4"/>
  <c r="AW1017" i="4"/>
  <c r="AW1013" i="4"/>
  <c r="AW1009" i="4"/>
  <c r="AW1005" i="4"/>
  <c r="AW997" i="4"/>
  <c r="AW993" i="4"/>
  <c r="AW989" i="4"/>
  <c r="AW985" i="4"/>
  <c r="AW981" i="4"/>
  <c r="AW977" i="4"/>
  <c r="AW973" i="4"/>
  <c r="AW969" i="4"/>
  <c r="AW965" i="4"/>
  <c r="AW961" i="4"/>
  <c r="AW957" i="4"/>
  <c r="AW953" i="4"/>
  <c r="AW949" i="4"/>
  <c r="AW945" i="4"/>
  <c r="AW941" i="4"/>
  <c r="AW937" i="4"/>
  <c r="AW929" i="4"/>
  <c r="AW925" i="4"/>
  <c r="AW921" i="4"/>
  <c r="AW917" i="4"/>
  <c r="AW913" i="4"/>
  <c r="AW909" i="4"/>
  <c r="AW905" i="4"/>
  <c r="AW901" i="4"/>
  <c r="AW897" i="4"/>
  <c r="AW893" i="4"/>
  <c r="AW889" i="4"/>
  <c r="AW885" i="4"/>
  <c r="AW877" i="4"/>
  <c r="AW873" i="4"/>
  <c r="AW869" i="4"/>
  <c r="AW865" i="4"/>
  <c r="AW861" i="4"/>
  <c r="AW857" i="4"/>
  <c r="AW853" i="4"/>
  <c r="AW849" i="4"/>
  <c r="AW845" i="4"/>
  <c r="AW841" i="4"/>
  <c r="AW837" i="4"/>
  <c r="AW833" i="4"/>
  <c r="AW825" i="4"/>
  <c r="AW821" i="4"/>
  <c r="AW817" i="4"/>
  <c r="AW813" i="4"/>
  <c r="AW809" i="4"/>
  <c r="AW805" i="4"/>
  <c r="AW801" i="4"/>
  <c r="AW789" i="4"/>
  <c r="AW785" i="4"/>
  <c r="AW781" i="4"/>
  <c r="AW777" i="4"/>
  <c r="AW773" i="4"/>
  <c r="AW769" i="4"/>
  <c r="AW765" i="4"/>
  <c r="AW1228" i="4"/>
  <c r="AW1220" i="4"/>
  <c r="AW1204" i="4"/>
  <c r="AW1200" i="4"/>
  <c r="AW1192" i="4"/>
  <c r="AW1184" i="4"/>
  <c r="AW1180" i="4"/>
  <c r="AW1172" i="4"/>
  <c r="AW1168" i="4"/>
  <c r="AW1164" i="4"/>
  <c r="AW1160" i="4"/>
  <c r="AW1156" i="4"/>
  <c r="AW1152" i="4"/>
  <c r="AW1148" i="4"/>
  <c r="AW1144" i="4"/>
  <c r="AW1140" i="4"/>
  <c r="AW1128" i="4"/>
  <c r="AW1124" i="4"/>
  <c r="AW1116" i="4"/>
  <c r="AW1112" i="4"/>
  <c r="AW1108" i="4"/>
  <c r="AW1104" i="4"/>
  <c r="AW1100" i="4"/>
  <c r="AW1096" i="4"/>
  <c r="AW1092" i="4"/>
  <c r="AW1088" i="4"/>
  <c r="AW1084" i="4"/>
  <c r="AW1080" i="4"/>
  <c r="AW1076" i="4"/>
  <c r="AW1072" i="4"/>
  <c r="AW1064" i="4"/>
  <c r="AW1060" i="4"/>
  <c r="AW1052" i="4"/>
  <c r="AW1048" i="4"/>
  <c r="AW1044" i="4"/>
  <c r="AW1040" i="4"/>
  <c r="AW1036" i="4"/>
  <c r="AW1032" i="4"/>
  <c r="AW1028" i="4"/>
  <c r="AW1024" i="4"/>
  <c r="AW1008" i="4"/>
  <c r="AW1004" i="4"/>
  <c r="AW1000" i="4"/>
  <c r="AW996" i="4"/>
  <c r="AW992" i="4"/>
  <c r="AW988" i="4"/>
  <c r="AW984" i="4"/>
  <c r="AW980" i="4"/>
  <c r="AW972" i="4"/>
  <c r="AW968" i="4"/>
  <c r="AW1227" i="4"/>
  <c r="AW1223" i="4"/>
  <c r="AW1219" i="4"/>
  <c r="AW1215" i="4"/>
  <c r="AW1211" i="4"/>
  <c r="AW1207" i="4"/>
  <c r="AW1199" i="4"/>
  <c r="AW1195" i="4"/>
  <c r="AW1191" i="4"/>
  <c r="AW1187" i="4"/>
  <c r="AW1183" i="4"/>
  <c r="AW1175" i="4"/>
  <c r="AW1167" i="4"/>
  <c r="AW1163" i="4"/>
  <c r="AW1159" i="4"/>
  <c r="AW1155" i="4"/>
  <c r="AW1151" i="4"/>
  <c r="AW1139" i="4"/>
  <c r="AW1135" i="4"/>
  <c r="AW1131" i="4"/>
  <c r="AW1127" i="4"/>
  <c r="AW1123" i="4"/>
  <c r="AW1119" i="4"/>
  <c r="AW1115" i="4"/>
  <c r="AW1111" i="4"/>
  <c r="AW1107" i="4"/>
  <c r="AW1103" i="4"/>
  <c r="AW1099" i="4"/>
  <c r="AW1095" i="4"/>
  <c r="AW1091" i="4"/>
  <c r="AW1087" i="4"/>
  <c r="AW1046" i="4"/>
  <c r="AW1042" i="4"/>
  <c r="AW1034" i="4"/>
  <c r="AW1030" i="4"/>
  <c r="AW1026" i="4"/>
  <c r="AW1022" i="4"/>
  <c r="AW1018" i="4"/>
  <c r="AW1010" i="4"/>
  <c r="AW1002" i="4"/>
  <c r="AW998" i="4"/>
  <c r="AW994" i="4"/>
  <c r="AW986" i="4"/>
  <c r="AW982" i="4"/>
  <c r="AW978" i="4"/>
  <c r="AW974" i="4"/>
  <c r="AW970" i="4"/>
  <c r="AW966" i="4"/>
  <c r="AW962" i="4"/>
  <c r="AW958" i="4"/>
  <c r="AW954" i="4"/>
  <c r="AW942" i="4"/>
  <c r="AW938" i="4"/>
  <c r="AW930" i="4"/>
  <c r="AW922" i="4"/>
  <c r="AW918" i="4"/>
  <c r="AW914" i="4"/>
  <c r="AW910" i="4"/>
  <c r="AW906" i="4"/>
  <c r="AW902" i="4"/>
  <c r="AW898" i="4"/>
  <c r="AW894" i="4"/>
  <c r="AW886" i="4"/>
  <c r="AW882" i="4"/>
  <c r="AW870" i="4"/>
  <c r="AW866" i="4"/>
  <c r="AW862" i="4"/>
  <c r="AW854" i="4"/>
  <c r="AW850" i="4"/>
  <c r="AW846" i="4"/>
  <c r="AW842" i="4"/>
  <c r="AW838" i="4"/>
  <c r="AW834" i="4"/>
  <c r="AW830" i="4"/>
  <c r="AW826" i="4"/>
  <c r="AW822" i="4"/>
  <c r="AW814" i="4"/>
  <c r="AW806" i="4"/>
  <c r="AW798" i="4"/>
  <c r="AW794" i="4"/>
  <c r="AW790" i="4"/>
  <c r="AW782" i="4"/>
  <c r="AW778" i="4"/>
  <c r="AW774" i="4"/>
  <c r="AW770" i="4"/>
  <c r="AW766" i="4"/>
  <c r="AW762" i="4"/>
  <c r="AW758" i="4"/>
  <c r="AW754" i="4"/>
  <c r="AW750" i="4"/>
  <c r="AW746" i="4"/>
  <c r="AW742" i="4"/>
  <c r="AW738" i="4"/>
  <c r="AW734" i="4"/>
  <c r="AW730" i="4"/>
  <c r="AW722" i="4"/>
  <c r="AW714" i="4"/>
  <c r="AW710" i="4"/>
  <c r="AW702" i="4"/>
  <c r="AW694" i="4"/>
  <c r="AW690" i="4"/>
  <c r="AW686" i="4"/>
  <c r="AW682" i="4"/>
  <c r="AW674" i="4"/>
  <c r="AW670" i="4"/>
  <c r="AW666" i="4"/>
  <c r="AW658" i="4"/>
  <c r="AW654" i="4"/>
  <c r="AW650" i="4"/>
  <c r="AW646" i="4"/>
  <c r="AW642" i="4"/>
  <c r="AW638" i="4"/>
  <c r="AW634" i="4"/>
  <c r="AW626" i="4"/>
  <c r="AW622" i="4"/>
  <c r="AW618" i="4"/>
  <c r="AW614" i="4"/>
  <c r="AW606" i="4"/>
  <c r="AW602" i="4"/>
  <c r="AW598" i="4"/>
  <c r="AW594" i="4"/>
  <c r="AW590" i="4"/>
  <c r="AW586" i="4"/>
  <c r="AW582" i="4"/>
  <c r="AW578" i="4"/>
  <c r="AW570" i="4"/>
  <c r="AW566" i="4"/>
  <c r="AW562" i="4"/>
  <c r="AW558" i="4"/>
  <c r="AW554" i="4"/>
  <c r="AW546" i="4"/>
  <c r="AW542" i="4"/>
  <c r="AW538" i="4"/>
  <c r="AW534" i="4"/>
  <c r="AW530" i="4"/>
  <c r="AW518" i="4"/>
  <c r="AW514" i="4"/>
  <c r="AW502" i="4"/>
  <c r="AW494" i="4"/>
  <c r="AW490" i="4"/>
  <c r="AW486" i="4"/>
  <c r="AW482" i="4"/>
  <c r="AW478" i="4"/>
  <c r="AW474" i="4"/>
  <c r="AW470" i="4"/>
  <c r="AW466" i="4"/>
  <c r="AW462" i="4"/>
  <c r="AW458" i="4"/>
  <c r="AW454" i="4"/>
  <c r="AW446" i="4"/>
  <c r="AW442" i="4"/>
  <c r="AW438" i="4"/>
  <c r="AW434" i="4"/>
  <c r="AW426" i="4"/>
  <c r="AW422" i="4"/>
  <c r="AW418" i="4"/>
  <c r="AW414" i="4"/>
  <c r="AW410" i="4"/>
  <c r="AW402" i="4"/>
  <c r="AW398" i="4"/>
  <c r="AW386" i="4"/>
  <c r="AW382" i="4"/>
  <c r="AW374" i="4"/>
  <c r="AW370" i="4"/>
  <c r="AW761" i="4"/>
  <c r="AW757" i="4"/>
  <c r="AW753" i="4"/>
  <c r="AW749" i="4"/>
  <c r="AW745" i="4"/>
  <c r="AW741" i="4"/>
  <c r="AW721" i="4"/>
  <c r="AW717" i="4"/>
  <c r="AW713" i="4"/>
  <c r="AW709" i="4"/>
  <c r="AW705" i="4"/>
  <c r="AW701" i="4"/>
  <c r="AW689" i="4"/>
  <c r="AW685" i="4"/>
  <c r="AW681" i="4"/>
  <c r="AW669" i="4"/>
  <c r="AW665" i="4"/>
  <c r="AW661" i="4"/>
  <c r="AW657" i="4"/>
  <c r="AW653" i="4"/>
  <c r="AW649" i="4"/>
  <c r="AW645" i="4"/>
  <c r="AW641" i="4"/>
  <c r="AW637" i="4"/>
  <c r="AW633" i="4"/>
  <c r="AW629" i="4"/>
  <c r="AW625" i="4"/>
  <c r="AW621" i="4"/>
  <c r="AW617" i="4"/>
  <c r="AW609" i="4"/>
  <c r="AW605" i="4"/>
  <c r="AW601" i="4"/>
  <c r="AW597" i="4"/>
  <c r="AW593" i="4"/>
  <c r="AW589" i="4"/>
  <c r="AW585" i="4"/>
  <c r="AW581" i="4"/>
  <c r="AW573" i="4"/>
  <c r="AW569" i="4"/>
  <c r="AW565" i="4"/>
  <c r="AW561" i="4"/>
  <c r="AW553" i="4"/>
  <c r="AW549" i="4"/>
  <c r="AW537" i="4"/>
  <c r="AW529" i="4"/>
  <c r="AW525" i="4"/>
  <c r="AW521" i="4"/>
  <c r="AW517" i="4"/>
  <c r="AW513" i="4"/>
  <c r="AW505" i="4"/>
  <c r="AW501" i="4"/>
  <c r="AW497" i="4"/>
  <c r="AW493" i="4"/>
  <c r="AW489" i="4"/>
  <c r="AW485" i="4"/>
  <c r="AW477" i="4"/>
  <c r="AW473" i="4"/>
  <c r="AW469" i="4"/>
  <c r="AW465" i="4"/>
  <c r="AW461" i="4"/>
  <c r="AW457" i="4"/>
  <c r="AW453" i="4"/>
  <c r="AW449" i="4"/>
  <c r="AW445" i="4"/>
  <c r="AW441" i="4"/>
  <c r="AW437" i="4"/>
  <c r="AW429" i="4"/>
  <c r="AW425" i="4"/>
  <c r="AW421" i="4"/>
  <c r="AW417" i="4"/>
  <c r="AW413" i="4"/>
  <c r="AW409" i="4"/>
  <c r="AW401" i="4"/>
  <c r="AW397" i="4"/>
  <c r="AW393" i="4"/>
  <c r="AW389" i="4"/>
  <c r="AW381" i="4"/>
  <c r="AW377" i="4"/>
  <c r="AW369" i="4"/>
  <c r="AW361" i="4"/>
  <c r="AW357" i="4"/>
  <c r="AW345" i="4"/>
  <c r="AW341" i="4"/>
  <c r="AW333" i="4"/>
  <c r="AW317" i="4"/>
  <c r="AW313" i="4"/>
  <c r="AW309" i="4"/>
  <c r="AW305" i="4"/>
  <c r="AW301" i="4"/>
  <c r="AW297" i="4"/>
  <c r="AW293" i="4"/>
  <c r="AW289" i="4"/>
  <c r="AW285" i="4"/>
  <c r="AW281" i="4"/>
  <c r="AW273" i="4"/>
  <c r="AW269" i="4"/>
  <c r="AW265" i="4"/>
  <c r="AW261" i="4"/>
  <c r="AW257" i="4"/>
  <c r="AW253" i="4"/>
  <c r="AW245" i="4"/>
  <c r="AW241" i="4"/>
  <c r="AW237" i="4"/>
  <c r="AW233" i="4"/>
  <c r="AW229" i="4"/>
  <c r="AW225" i="4"/>
  <c r="AW221" i="4"/>
  <c r="AW217" i="4"/>
  <c r="AW213" i="4"/>
  <c r="AW209" i="4"/>
  <c r="AW205" i="4"/>
  <c r="AW201" i="4"/>
  <c r="AW197" i="4"/>
  <c r="AW193" i="4"/>
  <c r="AW189" i="4"/>
  <c r="AW181" i="4"/>
  <c r="AW177" i="4"/>
  <c r="AW173" i="4"/>
  <c r="AW169" i="4"/>
  <c r="AW161" i="4"/>
  <c r="AW157" i="4"/>
  <c r="AW153" i="4"/>
  <c r="AW149" i="4"/>
  <c r="AW145" i="4"/>
  <c r="AW141" i="4"/>
  <c r="AW137" i="4"/>
  <c r="AW133" i="4"/>
  <c r="AW129" i="4"/>
  <c r="AW125" i="4"/>
  <c r="AW121" i="4"/>
  <c r="AW117" i="4"/>
  <c r="AW113" i="4"/>
  <c r="AW5" i="4"/>
  <c r="AW964" i="4"/>
  <c r="AW960" i="4"/>
  <c r="AW952" i="4"/>
  <c r="AW940" i="4"/>
  <c r="AW936" i="4"/>
  <c r="AW932" i="4"/>
  <c r="AW924" i="4"/>
  <c r="AW920" i="4"/>
  <c r="AW916" i="4"/>
  <c r="AW912" i="4"/>
  <c r="AW908" i="4"/>
  <c r="AW892" i="4"/>
  <c r="AW888" i="4"/>
  <c r="AW884" i="4"/>
  <c r="AW872" i="4"/>
  <c r="AW868" i="4"/>
  <c r="AW864" i="4"/>
  <c r="AW856" i="4"/>
  <c r="AW852" i="4"/>
  <c r="AW848" i="4"/>
  <c r="AW844" i="4"/>
  <c r="AW840" i="4"/>
  <c r="AW828" i="4"/>
  <c r="AW812" i="4"/>
  <c r="AW808" i="4"/>
  <c r="AW804" i="4"/>
  <c r="AW800" i="4"/>
  <c r="AW796" i="4"/>
  <c r="AW792" i="4"/>
  <c r="AW788" i="4"/>
  <c r="AW784" i="4"/>
  <c r="AW780" i="4"/>
  <c r="AW776" i="4"/>
  <c r="AW764" i="4"/>
  <c r="AW760" i="4"/>
  <c r="AW756" i="4"/>
  <c r="AW752" i="4"/>
  <c r="AW748" i="4"/>
  <c r="AW744" i="4"/>
  <c r="AW736" i="4"/>
  <c r="AW732" i="4"/>
  <c r="AW728" i="4"/>
  <c r="AW724" i="4"/>
  <c r="AW716" i="4"/>
  <c r="AW712" i="4"/>
  <c r="AW704" i="4"/>
  <c r="AW696" i="4"/>
  <c r="AW692" i="4"/>
  <c r="AW688" i="4"/>
  <c r="AW680" i="4"/>
  <c r="AW676" i="4"/>
  <c r="AW668" i="4"/>
  <c r="AW664" i="4"/>
  <c r="AW660" i="4"/>
  <c r="AW656" i="4"/>
  <c r="AW652" i="4"/>
  <c r="AW644" i="4"/>
  <c r="AW640" i="4"/>
  <c r="AW636" i="4"/>
  <c r="AW632" i="4"/>
  <c r="AW628" i="4"/>
  <c r="AW624" i="4"/>
  <c r="AW620" i="4"/>
  <c r="AW616" i="4"/>
  <c r="AW612" i="4"/>
  <c r="AW608" i="4"/>
  <c r="AW604" i="4"/>
  <c r="AW596" i="4"/>
  <c r="AW592" i="4"/>
  <c r="AW588" i="4"/>
  <c r="AW584" i="4"/>
  <c r="AW580" i="4"/>
  <c r="AW572" i="4"/>
  <c r="AW568" i="4"/>
  <c r="AW564" i="4"/>
  <c r="AW556" i="4"/>
  <c r="AW552" i="4"/>
  <c r="AW548" i="4"/>
  <c r="AW544" i="4"/>
  <c r="AW528" i="4"/>
  <c r="AW524" i="4"/>
  <c r="AW516" i="4"/>
  <c r="AW508" i="4"/>
  <c r="AW504" i="4"/>
  <c r="AW500" i="4"/>
  <c r="AW496" i="4"/>
  <c r="AW492" i="4"/>
  <c r="AW488" i="4"/>
  <c r="AW484" i="4"/>
  <c r="AW480" i="4"/>
  <c r="AW468" i="4"/>
  <c r="AW464" i="4"/>
  <c r="AW460" i="4"/>
  <c r="AW456" i="4"/>
  <c r="AW452" i="4"/>
  <c r="AW448" i="4"/>
  <c r="AW444" i="4"/>
  <c r="AW436" i="4"/>
  <c r="AW432" i="4"/>
  <c r="AW428" i="4"/>
  <c r="AW424" i="4"/>
  <c r="AW412" i="4"/>
  <c r="AW408" i="4"/>
  <c r="AW1079" i="4"/>
  <c r="AW1075" i="4"/>
  <c r="AW1071" i="4"/>
  <c r="AW1067" i="4"/>
  <c r="AW1063" i="4"/>
  <c r="AW1055" i="4"/>
  <c r="AW1051" i="4"/>
  <c r="AW1047" i="4"/>
  <c r="AW1039" i="4"/>
  <c r="AW1031" i="4"/>
  <c r="AW1027" i="4"/>
  <c r="AW1023" i="4"/>
  <c r="AW1011" i="4"/>
  <c r="AW1007" i="4"/>
  <c r="AW1003" i="4"/>
  <c r="AW999" i="4"/>
  <c r="AW995" i="4"/>
  <c r="AW987" i="4"/>
  <c r="AW983" i="4"/>
  <c r="AW979" i="4"/>
  <c r="AW971" i="4"/>
  <c r="AW967" i="4"/>
  <c r="AW963" i="4"/>
  <c r="AW959" i="4"/>
  <c r="AW955" i="4"/>
  <c r="AW951" i="4"/>
  <c r="AW947" i="4"/>
  <c r="AW943" i="4"/>
  <c r="AW939" i="4"/>
  <c r="AW935" i="4"/>
  <c r="AW931" i="4"/>
  <c r="AW927" i="4"/>
  <c r="AW923" i="4"/>
  <c r="AW919" i="4"/>
  <c r="AW911" i="4"/>
  <c r="AW907" i="4"/>
  <c r="AW903" i="4"/>
  <c r="AW899" i="4"/>
  <c r="AW895" i="4"/>
  <c r="AW887" i="4"/>
  <c r="AW883" i="4"/>
  <c r="AW879" i="4"/>
  <c r="AW863" i="4"/>
  <c r="AW859" i="4"/>
  <c r="AW855" i="4"/>
  <c r="AW847" i="4"/>
  <c r="AW843" i="4"/>
  <c r="AW839" i="4"/>
  <c r="AW835" i="4"/>
  <c r="AW831" i="4"/>
  <c r="AW827" i="4"/>
  <c r="AW823" i="4"/>
  <c r="AW819" i="4"/>
  <c r="AW815" i="4"/>
  <c r="AW811" i="4"/>
  <c r="AW807" i="4"/>
  <c r="AW803" i="4"/>
  <c r="AW799" i="4"/>
  <c r="AW795" i="4"/>
  <c r="AW787" i="4"/>
  <c r="AW783" i="4"/>
  <c r="AW779" i="4"/>
  <c r="AW767" i="4"/>
  <c r="AW763" i="4"/>
  <c r="AW759" i="4"/>
  <c r="AW751" i="4"/>
  <c r="AW747" i="4"/>
  <c r="AW743" i="4"/>
  <c r="AW739" i="4"/>
  <c r="AW735" i="4"/>
  <c r="AW731" i="4"/>
  <c r="AW727" i="4"/>
  <c r="AW719" i="4"/>
  <c r="AW715" i="4"/>
  <c r="AW699" i="4"/>
  <c r="AW695" i="4"/>
  <c r="AW691" i="4"/>
  <c r="AW687" i="4"/>
  <c r="AW683" i="4"/>
  <c r="AW679" i="4"/>
  <c r="AW671" i="4"/>
  <c r="AW667" i="4"/>
  <c r="AW659" i="4"/>
  <c r="AW655" i="4"/>
  <c r="AW647" i="4"/>
  <c r="AW639" i="4"/>
  <c r="AW635" i="4"/>
  <c r="AW631" i="4"/>
  <c r="AW627" i="4"/>
  <c r="AW623" i="4"/>
  <c r="AW619" i="4"/>
  <c r="AW615" i="4"/>
  <c r="AW611" i="4"/>
  <c r="AW607" i="4"/>
  <c r="AW603" i="4"/>
  <c r="AW595" i="4"/>
  <c r="AW591" i="4"/>
  <c r="AW587" i="4"/>
  <c r="AW583" i="4"/>
  <c r="AW579" i="4"/>
  <c r="AW575" i="4"/>
  <c r="AW571" i="4"/>
  <c r="AW567" i="4"/>
  <c r="AW563" i="4"/>
  <c r="AW559" i="4"/>
  <c r="AW555" i="4"/>
  <c r="AW551" i="4"/>
  <c r="AW547" i="4"/>
  <c r="AW543" i="4"/>
  <c r="AW539" i="4"/>
  <c r="AW535" i="4"/>
  <c r="AW531" i="4"/>
  <c r="AW527" i="4"/>
  <c r="AW523" i="4"/>
  <c r="AW519" i="4"/>
  <c r="AW515" i="4"/>
  <c r="AW511" i="4"/>
  <c r="AW503" i="4"/>
  <c r="AW495" i="4"/>
  <c r="AW491" i="4"/>
  <c r="AW483" i="4"/>
  <c r="AW479" i="4"/>
  <c r="AW475" i="4"/>
  <c r="AW467" i="4"/>
  <c r="AW463" i="4"/>
  <c r="AW459" i="4"/>
  <c r="AW455" i="4"/>
  <c r="AW451" i="4"/>
  <c r="AW447" i="4"/>
  <c r="AW443" i="4"/>
  <c r="AW439" i="4"/>
  <c r="AW431" i="4"/>
  <c r="AW427" i="4"/>
  <c r="AW411" i="4"/>
  <c r="AW383" i="4"/>
  <c r="AW367" i="4"/>
  <c r="AW351" i="4"/>
  <c r="AW3" i="4"/>
  <c r="AW109" i="4"/>
  <c r="AW105" i="4"/>
  <c r="AW97" i="4"/>
  <c r="AW93" i="4"/>
  <c r="AW89" i="4"/>
  <c r="AW85" i="4"/>
  <c r="AW81" i="4"/>
  <c r="AW65" i="4"/>
  <c r="AW61" i="4"/>
  <c r="AW57" i="4"/>
  <c r="AW49" i="4"/>
  <c r="AW45" i="4"/>
  <c r="AW37" i="4"/>
  <c r="AW33" i="4"/>
  <c r="AW29" i="4"/>
  <c r="AW17" i="4"/>
  <c r="AW13" i="4"/>
  <c r="AW9" i="4"/>
  <c r="AW404" i="4"/>
  <c r="AW400" i="4"/>
  <c r="AW396" i="4"/>
  <c r="AW388" i="4"/>
  <c r="AW384" i="4"/>
  <c r="AW376" i="4"/>
  <c r="AW368" i="4"/>
  <c r="AW364" i="4"/>
  <c r="AW356" i="4"/>
  <c r="AW348" i="4"/>
  <c r="AW344" i="4"/>
  <c r="AW340" i="4"/>
  <c r="AW336" i="4"/>
  <c r="AW328" i="4"/>
  <c r="AW316" i="4"/>
  <c r="AW312" i="4"/>
  <c r="AW308" i="4"/>
  <c r="AW304" i="4"/>
  <c r="AW300" i="4"/>
  <c r="AW296" i="4"/>
  <c r="AW292" i="4"/>
  <c r="AW288" i="4"/>
  <c r="AW284" i="4"/>
  <c r="AW280" i="4"/>
  <c r="AW276" i="4"/>
  <c r="AW272" i="4"/>
  <c r="AW268" i="4"/>
  <c r="AW264" i="4"/>
  <c r="AW260" i="4"/>
  <c r="AW256" i="4"/>
  <c r="AW252" i="4"/>
  <c r="AW248" i="4"/>
  <c r="AW240" i="4"/>
  <c r="AW232" i="4"/>
  <c r="AW228" i="4"/>
  <c r="AW224" i="4"/>
  <c r="AW220" i="4"/>
  <c r="AW212" i="4"/>
  <c r="AW208" i="4"/>
  <c r="AW204" i="4"/>
  <c r="AW200" i="4"/>
  <c r="AW196" i="4"/>
  <c r="AW192" i="4"/>
  <c r="AW188" i="4"/>
  <c r="AW184" i="4"/>
  <c r="AW180" i="4"/>
  <c r="AW176" i="4"/>
  <c r="AW168" i="4"/>
  <c r="AW164" i="4"/>
  <c r="AW160" i="4"/>
  <c r="AW156" i="4"/>
  <c r="AW144" i="4"/>
  <c r="AW140" i="4"/>
  <c r="AW136" i="4"/>
  <c r="AW132" i="4"/>
  <c r="AW128" i="4"/>
  <c r="AW120" i="4"/>
  <c r="AW116" i="4"/>
  <c r="AW108" i="4"/>
  <c r="AW100" i="4"/>
  <c r="AW92" i="4"/>
  <c r="AW88" i="4"/>
  <c r="AW84" i="4"/>
  <c r="AW80" i="4"/>
  <c r="AW76" i="4"/>
  <c r="AW72" i="4"/>
  <c r="AW68" i="4"/>
  <c r="AW64" i="4"/>
  <c r="AW60" i="4"/>
  <c r="AW56" i="4"/>
  <c r="AW52" i="4"/>
  <c r="AW48" i="4"/>
  <c r="AW40" i="4"/>
  <c r="AW32" i="4"/>
  <c r="AW28" i="4"/>
  <c r="AW24" i="4"/>
  <c r="AW12" i="4"/>
  <c r="AW403" i="4"/>
  <c r="AW395" i="4"/>
  <c r="AW391" i="4"/>
  <c r="AW387" i="4"/>
  <c r="AW379" i="4"/>
  <c r="AW375" i="4"/>
  <c r="AW371" i="4"/>
  <c r="AW363" i="4"/>
  <c r="AW359" i="4"/>
  <c r="AW347" i="4"/>
  <c r="AW343" i="4"/>
  <c r="AW339" i="4"/>
  <c r="AW335" i="4"/>
  <c r="AW331" i="4"/>
  <c r="AW327" i="4"/>
  <c r="AW319" i="4"/>
  <c r="AW315" i="4"/>
  <c r="AW311" i="4"/>
  <c r="AW307" i="4"/>
  <c r="AW303" i="4"/>
  <c r="AW295" i="4"/>
  <c r="AW291" i="4"/>
  <c r="AW287" i="4"/>
  <c r="AW283" i="4"/>
  <c r="AW279" i="4"/>
  <c r="AW275" i="4"/>
  <c r="AW271" i="4"/>
  <c r="AW267" i="4"/>
  <c r="AW263" i="4"/>
  <c r="AW255" i="4"/>
  <c r="AW251" i="4"/>
  <c r="AW247" i="4"/>
  <c r="AW243" i="4"/>
  <c r="AW239" i="4"/>
  <c r="AW235" i="4"/>
  <c r="AW227" i="4"/>
  <c r="AW223" i="4"/>
  <c r="AW219" i="4"/>
  <c r="AW211" i="4"/>
  <c r="AW207" i="4"/>
  <c r="AW203" i="4"/>
  <c r="AW199" i="4"/>
  <c r="AW195" i="4"/>
  <c r="AW191" i="4"/>
  <c r="AW183" i="4"/>
  <c r="AW175" i="4"/>
  <c r="AW167" i="4"/>
  <c r="AW163" i="4"/>
  <c r="AW155" i="4"/>
  <c r="AW151" i="4"/>
  <c r="AW147" i="4"/>
  <c r="AW143" i="4"/>
  <c r="AW135" i="4"/>
  <c r="AW131" i="4"/>
  <c r="AW127" i="4"/>
  <c r="AW123" i="4"/>
  <c r="AW119" i="4"/>
  <c r="AW111" i="4"/>
  <c r="AW103" i="4"/>
  <c r="AW99" i="4"/>
  <c r="AW87" i="4"/>
  <c r="AW83" i="4"/>
  <c r="AW79" i="4"/>
  <c r="AW75" i="4"/>
  <c r="AW71" i="4"/>
  <c r="AW67" i="4"/>
  <c r="AW63" i="4"/>
  <c r="AW59" i="4"/>
  <c r="AW55" i="4"/>
  <c r="AW51" i="4"/>
  <c r="AW47" i="4"/>
  <c r="AW39" i="4"/>
  <c r="AW35" i="4"/>
  <c r="AW31" i="4"/>
  <c r="AW19" i="4"/>
  <c r="AW15" i="4"/>
  <c r="AW11" i="4"/>
  <c r="AW7" i="4"/>
  <c r="AW366" i="4"/>
  <c r="AW362" i="4"/>
  <c r="AW358" i="4"/>
  <c r="AW354" i="4"/>
  <c r="AW350" i="4"/>
  <c r="AW346" i="4"/>
  <c r="AW342" i="4"/>
  <c r="AW338" i="4"/>
  <c r="AW334" i="4"/>
  <c r="AW322" i="4"/>
  <c r="AW318" i="4"/>
  <c r="AW314" i="4"/>
  <c r="AW310" i="4"/>
  <c r="AW306" i="4"/>
  <c r="AW302" i="4"/>
  <c r="AW298" i="4"/>
  <c r="AW294" i="4"/>
  <c r="AW290" i="4"/>
  <c r="AW286" i="4"/>
  <c r="AW282" i="4"/>
  <c r="AW278" i="4"/>
  <c r="AW274" i="4"/>
  <c r="AW270" i="4"/>
  <c r="AW266" i="4"/>
  <c r="AW262" i="4"/>
  <c r="AW250" i="4"/>
  <c r="AW246" i="4"/>
  <c r="AW242" i="4"/>
  <c r="AW238" i="4"/>
  <c r="AW230" i="4"/>
  <c r="AW226" i="4"/>
  <c r="AW222" i="4"/>
  <c r="AW218" i="4"/>
  <c r="AW210" i="4"/>
  <c r="AW206" i="4"/>
  <c r="AW202" i="4"/>
  <c r="AW198" i="4"/>
  <c r="AW194" i="4"/>
  <c r="AW190" i="4"/>
  <c r="AW178" i="4"/>
  <c r="AW174" i="4"/>
  <c r="AW170" i="4"/>
  <c r="AW166" i="4"/>
  <c r="AW162" i="4"/>
  <c r="AW158" i="4"/>
  <c r="AW154" i="4"/>
  <c r="AW150" i="4"/>
  <c r="AW146" i="4"/>
  <c r="AW142" i="4"/>
  <c r="AW138" i="4"/>
  <c r="AW134" i="4"/>
  <c r="AW130" i="4"/>
  <c r="AW126" i="4"/>
  <c r="AW122" i="4"/>
  <c r="AW106" i="4"/>
  <c r="AW98" i="4"/>
  <c r="AW90" i="4"/>
  <c r="AW86" i="4"/>
  <c r="AW82" i="4"/>
  <c r="AW78" i="4"/>
  <c r="AW74" i="4"/>
  <c r="AW70" i="4"/>
  <c r="AW66" i="4"/>
  <c r="AW62" i="4"/>
  <c r="AW54" i="4"/>
  <c r="AW50" i="4"/>
  <c r="AW42" i="4"/>
  <c r="AW38" i="4"/>
  <c r="AW30" i="4"/>
  <c r="AW26" i="4"/>
  <c r="AW22" i="4"/>
  <c r="AW18" i="4"/>
  <c r="AW14" i="4"/>
  <c r="AW6" i="4"/>
  <c r="E1" i="6"/>
  <c r="D7" i="6"/>
  <c r="D9" i="6"/>
  <c r="D12" i="6"/>
  <c r="D13" i="6"/>
  <c r="D18" i="6"/>
  <c r="D22" i="6"/>
  <c r="D31" i="6"/>
  <c r="D33" i="6"/>
  <c r="D35" i="6"/>
  <c r="D37" i="6"/>
  <c r="D41" i="6"/>
  <c r="D42" i="6"/>
  <c r="D43" i="6"/>
  <c r="D46" i="6"/>
  <c r="D48" i="6"/>
  <c r="D49" i="6"/>
  <c r="D52" i="6"/>
  <c r="D53" i="6"/>
  <c r="D54" i="6"/>
  <c r="D55" i="6"/>
  <c r="D56" i="6"/>
  <c r="D57" i="6"/>
  <c r="D59" i="6"/>
  <c r="D61" i="6"/>
  <c r="D67" i="6"/>
  <c r="D69" i="6"/>
  <c r="D71" i="6"/>
  <c r="D73" i="6"/>
  <c r="D75" i="6"/>
  <c r="D77" i="6"/>
  <c r="D82" i="6"/>
  <c r="D83" i="6"/>
  <c r="D84" i="6"/>
  <c r="D86" i="6"/>
  <c r="D87" i="6"/>
  <c r="D88" i="6"/>
  <c r="D90" i="6"/>
  <c r="D91" i="6"/>
  <c r="D92" i="6"/>
  <c r="D95" i="6"/>
  <c r="D97" i="6"/>
  <c r="D98" i="6"/>
  <c r="D99" i="6"/>
  <c r="D100" i="6"/>
  <c r="D102" i="6"/>
  <c r="D104" i="6"/>
  <c r="D107" i="6"/>
  <c r="D109" i="6"/>
  <c r="D111" i="6"/>
  <c r="D112" i="6"/>
  <c r="D114" i="6"/>
  <c r="D115" i="6"/>
  <c r="D118" i="6"/>
  <c r="D119" i="6"/>
  <c r="D120" i="6"/>
  <c r="D122" i="6"/>
  <c r="D126" i="6"/>
  <c r="D130" i="6"/>
  <c r="D132" i="6"/>
  <c r="D133" i="6"/>
  <c r="D135" i="6"/>
  <c r="D139" i="6"/>
  <c r="D141" i="6"/>
  <c r="D143" i="6"/>
  <c r="D145" i="6"/>
  <c r="D146" i="6"/>
  <c r="D148" i="6"/>
  <c r="D149" i="6"/>
  <c r="D150" i="6"/>
  <c r="D157" i="6"/>
  <c r="D158" i="6"/>
  <c r="D160" i="6"/>
  <c r="D161" i="6"/>
  <c r="D163" i="6"/>
  <c r="D168" i="6"/>
  <c r="D171" i="6"/>
  <c r="D172" i="6"/>
  <c r="D173" i="6"/>
  <c r="D174" i="6"/>
  <c r="D175" i="6"/>
  <c r="D177" i="6"/>
  <c r="D178" i="6"/>
  <c r="D179" i="6"/>
  <c r="D181" i="6"/>
  <c r="D182" i="6"/>
  <c r="D184" i="6"/>
  <c r="D186" i="6"/>
  <c r="D187" i="6"/>
  <c r="D191" i="6"/>
  <c r="D194" i="6"/>
  <c r="D195" i="6"/>
  <c r="D196" i="6"/>
  <c r="D197" i="6"/>
  <c r="D198" i="6"/>
  <c r="D199" i="6"/>
  <c r="D201" i="6"/>
  <c r="D204" i="6"/>
  <c r="D206" i="6"/>
  <c r="D209" i="6"/>
  <c r="D210" i="6"/>
  <c r="D211" i="6"/>
  <c r="D212" i="6"/>
  <c r="D213" i="6"/>
  <c r="D214" i="6"/>
  <c r="D215" i="6"/>
  <c r="D216" i="6"/>
  <c r="D217" i="6"/>
  <c r="D218" i="6"/>
  <c r="D219" i="6"/>
  <c r="D222" i="6"/>
  <c r="D223" i="6"/>
  <c r="D225" i="6"/>
  <c r="D228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7" i="6"/>
  <c r="D248" i="6"/>
  <c r="D249" i="6"/>
  <c r="D250" i="6"/>
  <c r="D251" i="6"/>
  <c r="D252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6" i="6"/>
  <c r="D277" i="6"/>
  <c r="D278" i="6"/>
  <c r="D279" i="6"/>
  <c r="D282" i="6"/>
  <c r="D283" i="6"/>
  <c r="D284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5" i="6"/>
  <c r="D306" i="6"/>
  <c r="D307" i="6"/>
  <c r="D308" i="6"/>
  <c r="D309" i="6"/>
  <c r="D311" i="6"/>
  <c r="D312" i="6"/>
  <c r="D313" i="6"/>
  <c r="D314" i="6"/>
  <c r="D315" i="6"/>
  <c r="D316" i="6"/>
  <c r="D317" i="6"/>
  <c r="D318" i="6"/>
  <c r="D319" i="6"/>
  <c r="D321" i="6"/>
  <c r="D322" i="6"/>
  <c r="D323" i="6"/>
  <c r="D324" i="6"/>
  <c r="D325" i="6"/>
  <c r="D326" i="6"/>
  <c r="D327" i="6"/>
  <c r="D328" i="6"/>
  <c r="D331" i="6"/>
  <c r="D332" i="6"/>
  <c r="D333" i="6"/>
  <c r="D334" i="6"/>
  <c r="D335" i="6"/>
  <c r="D336" i="6"/>
  <c r="D337" i="6"/>
  <c r="D339" i="6"/>
  <c r="D340" i="6"/>
  <c r="D341" i="6"/>
  <c r="D343" i="6"/>
  <c r="D347" i="6"/>
  <c r="D348" i="6"/>
  <c r="D349" i="6"/>
  <c r="D350" i="6"/>
  <c r="D353" i="6"/>
  <c r="D354" i="6"/>
  <c r="D355" i="6"/>
  <c r="D357" i="6"/>
  <c r="D358" i="6"/>
  <c r="D359" i="6"/>
  <c r="D360" i="6"/>
  <c r="D361" i="6"/>
  <c r="D362" i="6"/>
  <c r="D364" i="6"/>
  <c r="D365" i="6"/>
  <c r="D366" i="6"/>
  <c r="D367" i="6"/>
  <c r="D369" i="6"/>
  <c r="D371" i="6"/>
  <c r="D372" i="6"/>
  <c r="D373" i="6"/>
  <c r="D374" i="6"/>
  <c r="D375" i="6"/>
  <c r="D377" i="6"/>
  <c r="D378" i="6"/>
  <c r="D381" i="6"/>
  <c r="D382" i="6"/>
  <c r="D383" i="6"/>
  <c r="D384" i="6"/>
  <c r="D385" i="6"/>
  <c r="D387" i="6"/>
  <c r="D388" i="6"/>
  <c r="D389" i="6"/>
  <c r="D390" i="6"/>
  <c r="D391" i="6"/>
  <c r="D394" i="6"/>
  <c r="D396" i="6"/>
  <c r="D397" i="6"/>
  <c r="D398" i="6"/>
  <c r="D400" i="6"/>
  <c r="D401" i="6"/>
  <c r="D402" i="6"/>
  <c r="D403" i="6"/>
  <c r="D404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4" i="6"/>
  <c r="D455" i="6"/>
  <c r="D456" i="6"/>
  <c r="D457" i="6"/>
  <c r="D458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20" i="6"/>
  <c r="D521" i="6"/>
  <c r="D522" i="6"/>
  <c r="D523" i="6"/>
  <c r="D524" i="6"/>
  <c r="D526" i="6"/>
  <c r="D527" i="6"/>
  <c r="D529" i="6"/>
  <c r="D530" i="6"/>
  <c r="D531" i="6"/>
  <c r="D532" i="6"/>
  <c r="D533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D20" i="6" s="1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D17" i="6" s="1"/>
  <c r="C63" i="7"/>
  <c r="C64" i="7"/>
  <c r="C65" i="7"/>
  <c r="C66" i="7"/>
  <c r="D2" i="6" s="1"/>
  <c r="C67" i="7"/>
  <c r="C68" i="7"/>
  <c r="C69" i="7"/>
  <c r="C70" i="7"/>
  <c r="C71" i="7"/>
  <c r="D24" i="6" s="1"/>
  <c r="C72" i="7"/>
  <c r="C73" i="7"/>
  <c r="C74" i="7"/>
  <c r="D60" i="6" s="1"/>
  <c r="C75" i="7"/>
  <c r="D68" i="6" s="1"/>
  <c r="C76" i="7"/>
  <c r="C77" i="7"/>
  <c r="C78" i="7"/>
  <c r="C79" i="7"/>
  <c r="C80" i="7"/>
  <c r="C81" i="7"/>
  <c r="C82" i="7"/>
  <c r="C83" i="7"/>
  <c r="D21" i="6" s="1"/>
  <c r="C84" i="7"/>
  <c r="C85" i="7"/>
  <c r="C86" i="7"/>
  <c r="C87" i="7"/>
  <c r="C88" i="7"/>
  <c r="D39" i="6" s="1"/>
  <c r="C89" i="7"/>
  <c r="C90" i="7"/>
  <c r="D29" i="6" s="1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D8" i="6" s="1"/>
  <c r="C114" i="7"/>
  <c r="C115" i="7"/>
  <c r="C116" i="7"/>
  <c r="C117" i="7"/>
  <c r="C118" i="7"/>
  <c r="C119" i="7"/>
  <c r="C120" i="7"/>
  <c r="C121" i="7"/>
  <c r="C122" i="7"/>
  <c r="C123" i="7"/>
  <c r="C124" i="7"/>
  <c r="C125" i="7"/>
  <c r="D23" i="6" s="1"/>
  <c r="C126" i="7"/>
  <c r="C127" i="7"/>
  <c r="C128" i="7"/>
  <c r="C129" i="7"/>
  <c r="C130" i="7"/>
  <c r="C131" i="7"/>
  <c r="D101" i="6" s="1"/>
  <c r="C132" i="7"/>
  <c r="C133" i="7"/>
  <c r="C134" i="7"/>
  <c r="D74" i="6" s="1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D27" i="6" s="1"/>
  <c r="C151" i="7"/>
  <c r="D123" i="6" s="1"/>
  <c r="C152" i="7"/>
  <c r="D142" i="6" s="1"/>
  <c r="C153" i="7"/>
  <c r="D136" i="6" s="1"/>
  <c r="C154" i="7"/>
  <c r="D94" i="6" s="1"/>
  <c r="C155" i="7"/>
  <c r="C156" i="7"/>
  <c r="D15" i="6" s="1"/>
  <c r="C157" i="7"/>
  <c r="C158" i="7"/>
  <c r="C159" i="7"/>
  <c r="C160" i="7"/>
  <c r="C161" i="7"/>
  <c r="C162" i="7"/>
  <c r="C163" i="7"/>
  <c r="D47" i="6" s="1"/>
  <c r="C164" i="7"/>
  <c r="C165" i="7"/>
  <c r="D144" i="6" s="1"/>
  <c r="C166" i="7"/>
  <c r="D19" i="6" s="1"/>
  <c r="C167" i="7"/>
  <c r="D167" i="6" s="1"/>
  <c r="C168" i="7"/>
  <c r="D34" i="6" s="1"/>
  <c r="C169" i="7"/>
  <c r="D103" i="6" s="1"/>
  <c r="C170" i="7"/>
  <c r="C171" i="7"/>
  <c r="D166" i="6" s="1"/>
  <c r="C172" i="7"/>
  <c r="C173" i="7"/>
  <c r="C174" i="7"/>
  <c r="D25" i="6" s="1"/>
  <c r="C175" i="7"/>
  <c r="D44" i="6" s="1"/>
  <c r="C176" i="7"/>
  <c r="D121" i="6" s="1"/>
  <c r="C177" i="7"/>
  <c r="D32" i="6" s="1"/>
  <c r="C178" i="7"/>
  <c r="C179" i="7"/>
  <c r="C180" i="7"/>
  <c r="C181" i="7"/>
  <c r="C182" i="7"/>
  <c r="C183" i="7"/>
  <c r="C184" i="7"/>
  <c r="C185" i="7"/>
  <c r="C186" i="7"/>
  <c r="D78" i="6" s="1"/>
  <c r="C187" i="7"/>
  <c r="C188" i="7"/>
  <c r="C189" i="7"/>
  <c r="C190" i="7"/>
  <c r="C191" i="7"/>
  <c r="C192" i="7"/>
  <c r="C193" i="7"/>
  <c r="C194" i="7"/>
  <c r="C195" i="7"/>
  <c r="C196" i="7"/>
  <c r="D96" i="6" s="1"/>
  <c r="C197" i="7"/>
  <c r="D85" i="6" s="1"/>
  <c r="C198" i="7"/>
  <c r="D66" i="6" s="1"/>
  <c r="C199" i="7"/>
  <c r="D108" i="6" s="1"/>
  <c r="C200" i="7"/>
  <c r="D116" i="6" s="1"/>
  <c r="C201" i="7"/>
  <c r="D50" i="6" s="1"/>
  <c r="C202" i="7"/>
  <c r="D153" i="6" s="1"/>
  <c r="C203" i="7"/>
  <c r="D40" i="6" s="1"/>
  <c r="C204" i="7"/>
  <c r="D89" i="6" s="1"/>
  <c r="C205" i="7"/>
  <c r="D38" i="6" s="1"/>
  <c r="C206" i="7"/>
  <c r="D189" i="6" s="1"/>
  <c r="C207" i="7"/>
  <c r="D64" i="6" s="1"/>
  <c r="C208" i="7"/>
  <c r="D93" i="6" s="1"/>
  <c r="C209" i="7"/>
  <c r="D188" i="6" s="1"/>
  <c r="C210" i="7"/>
  <c r="D192" i="6" s="1"/>
  <c r="C211" i="7"/>
  <c r="D202" i="6" s="1"/>
  <c r="C212" i="7"/>
  <c r="D72" i="6" s="1"/>
  <c r="C213" i="7"/>
  <c r="D164" i="6" s="1"/>
  <c r="C214" i="7"/>
  <c r="D137" i="6" s="1"/>
  <c r="C215" i="7"/>
  <c r="C216" i="7"/>
  <c r="C217" i="7"/>
  <c r="D154" i="6" s="1"/>
  <c r="C218" i="7"/>
  <c r="C219" i="7"/>
  <c r="D185" i="6" s="1"/>
  <c r="C220" i="7"/>
  <c r="D190" i="6" s="1"/>
  <c r="C221" i="7"/>
  <c r="D203" i="6" s="1"/>
  <c r="C222" i="7"/>
  <c r="C223" i="7"/>
  <c r="C224" i="7"/>
  <c r="D176" i="6" s="1"/>
  <c r="C225" i="7"/>
  <c r="D165" i="6" s="1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D156" i="6" s="1"/>
  <c r="C243" i="7"/>
  <c r="D105" i="6" s="1"/>
  <c r="C244" i="7"/>
  <c r="C245" i="7"/>
  <c r="C246" i="7"/>
  <c r="C247" i="7"/>
  <c r="C248" i="7"/>
  <c r="C249" i="7"/>
  <c r="C250" i="7"/>
  <c r="C251" i="7"/>
  <c r="C252" i="7"/>
  <c r="C253" i="7"/>
  <c r="D131" i="6" s="1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D26" i="6" s="1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D76" i="6" s="1"/>
  <c r="C338" i="7"/>
  <c r="D80" i="6" s="1"/>
  <c r="C339" i="7"/>
  <c r="D253" i="6" s="1"/>
  <c r="C340" i="7"/>
  <c r="D180" i="6" s="1"/>
  <c r="C341" i="7"/>
  <c r="D285" i="6" s="1"/>
  <c r="C342" i="7"/>
  <c r="D11" i="6" s="1"/>
  <c r="C343" i="7"/>
  <c r="D342" i="6" s="1"/>
  <c r="C344" i="7"/>
  <c r="C345" i="7"/>
  <c r="C346" i="7"/>
  <c r="C347" i="7"/>
  <c r="C348" i="7"/>
  <c r="C349" i="7"/>
  <c r="C350" i="7"/>
  <c r="C351" i="7"/>
  <c r="C352" i="7"/>
  <c r="C353" i="7"/>
  <c r="C354" i="7"/>
  <c r="C355" i="7"/>
  <c r="D329" i="6" s="1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D45" i="6" s="1"/>
  <c r="C374" i="7"/>
  <c r="D62" i="6" s="1"/>
  <c r="C375" i="7"/>
  <c r="D125" i="6" s="1"/>
  <c r="C376" i="7"/>
  <c r="D152" i="6" s="1"/>
  <c r="C377" i="7"/>
  <c r="D221" i="6" s="1"/>
  <c r="C378" i="7"/>
  <c r="D230" i="6" s="1"/>
  <c r="C379" i="7"/>
  <c r="D245" i="6" s="1"/>
  <c r="C380" i="7"/>
  <c r="D224" i="6" s="1"/>
  <c r="C381" i="7"/>
  <c r="C382" i="7"/>
  <c r="C383" i="7"/>
  <c r="D117" i="6" s="1"/>
  <c r="C384" i="7"/>
  <c r="D10" i="6" s="1"/>
  <c r="C385" i="7"/>
  <c r="C386" i="7"/>
  <c r="D246" i="6" s="1"/>
  <c r="C387" i="7"/>
  <c r="C388" i="7"/>
  <c r="D124" i="6" s="1"/>
  <c r="C389" i="7"/>
  <c r="C390" i="7"/>
  <c r="C391" i="7"/>
  <c r="D58" i="6" s="1"/>
  <c r="C392" i="7"/>
  <c r="C393" i="7"/>
  <c r="C394" i="7"/>
  <c r="C395" i="7"/>
  <c r="C396" i="7"/>
  <c r="C397" i="7"/>
  <c r="C398" i="7"/>
  <c r="C399" i="7"/>
  <c r="D344" i="6" s="1"/>
  <c r="C400" i="7"/>
  <c r="C401" i="7"/>
  <c r="C402" i="7"/>
  <c r="D170" i="6" s="1"/>
  <c r="C403" i="7"/>
  <c r="D127" i="6" s="1"/>
  <c r="C404" i="7"/>
  <c r="D244" i="6" s="1"/>
  <c r="C405" i="7"/>
  <c r="C406" i="7"/>
  <c r="D140" i="6" s="1"/>
  <c r="C407" i="7"/>
  <c r="D5" i="6" s="1"/>
  <c r="C408" i="7"/>
  <c r="D155" i="6" s="1"/>
  <c r="C409" i="7"/>
  <c r="C410" i="7"/>
  <c r="D79" i="6" s="1"/>
  <c r="C411" i="7"/>
  <c r="D81" i="6" s="1"/>
  <c r="C412" i="7"/>
  <c r="C413" i="7"/>
  <c r="D106" i="6" s="1"/>
  <c r="C414" i="7"/>
  <c r="D138" i="6" s="1"/>
  <c r="C415" i="7"/>
  <c r="C416" i="7"/>
  <c r="D205" i="6" s="1"/>
  <c r="C417" i="7"/>
  <c r="D134" i="6" s="1"/>
  <c r="C418" i="7"/>
  <c r="D200" i="6" s="1"/>
  <c r="C419" i="7"/>
  <c r="D162" i="6" s="1"/>
  <c r="C420" i="7"/>
  <c r="D193" i="6" s="1"/>
  <c r="C421" i="7"/>
  <c r="D147" i="6" s="1"/>
  <c r="C422" i="7"/>
  <c r="D227" i="6" s="1"/>
  <c r="C423" i="7"/>
  <c r="D229" i="6" s="1"/>
  <c r="C424" i="7"/>
  <c r="D70" i="6" s="1"/>
  <c r="C425" i="7"/>
  <c r="D183" i="6" s="1"/>
  <c r="C426" i="7"/>
  <c r="D356" i="6" s="1"/>
  <c r="C427" i="7"/>
  <c r="D208" i="6" s="1"/>
  <c r="C428" i="7"/>
  <c r="D395" i="6" s="1"/>
  <c r="C429" i="7"/>
  <c r="C430" i="7"/>
  <c r="C431" i="7"/>
  <c r="C432" i="7"/>
  <c r="C433" i="7"/>
  <c r="D386" i="6" s="1"/>
  <c r="C434" i="7"/>
  <c r="C435" i="7"/>
  <c r="D226" i="6" s="1"/>
  <c r="C436" i="7"/>
  <c r="C437" i="7"/>
  <c r="C438" i="7"/>
  <c r="C439" i="7"/>
  <c r="C440" i="7"/>
  <c r="C441" i="7"/>
  <c r="C442" i="7"/>
  <c r="C443" i="7"/>
  <c r="C444" i="7"/>
  <c r="D159" i="6" s="1"/>
  <c r="C445" i="7"/>
  <c r="C446" i="7"/>
  <c r="C447" i="7"/>
  <c r="C448" i="7"/>
  <c r="C449" i="7"/>
  <c r="C450" i="7"/>
  <c r="C451" i="7"/>
  <c r="C452" i="7"/>
  <c r="C453" i="7"/>
  <c r="C454" i="7"/>
  <c r="C455" i="7"/>
  <c r="D370" i="6" s="1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D380" i="6" s="1"/>
  <c r="C473" i="7"/>
  <c r="C474" i="7"/>
  <c r="C475" i="7"/>
  <c r="C476" i="7"/>
  <c r="C477" i="7"/>
  <c r="C478" i="7"/>
  <c r="D338" i="6" s="1"/>
  <c r="C479" i="7"/>
  <c r="C480" i="7"/>
  <c r="C481" i="7"/>
  <c r="C482" i="7"/>
  <c r="C483" i="7"/>
  <c r="C484" i="7"/>
  <c r="D65" i="6" s="1"/>
  <c r="C485" i="7"/>
  <c r="D51" i="6" s="1"/>
  <c r="C486" i="7"/>
  <c r="D169" i="6" s="1"/>
  <c r="C487" i="7"/>
  <c r="D63" i="6" s="1"/>
  <c r="C488" i="7"/>
  <c r="D275" i="6" s="1"/>
  <c r="C489" i="7"/>
  <c r="D129" i="6" s="1"/>
  <c r="C490" i="7"/>
  <c r="D310" i="6" s="1"/>
  <c r="C491" i="7"/>
  <c r="D4" i="6" s="1"/>
  <c r="C492" i="7"/>
  <c r="D345" i="6" s="1"/>
  <c r="C493" i="7"/>
  <c r="D376" i="6" s="1"/>
  <c r="C494" i="7"/>
  <c r="D128" i="6" s="1"/>
  <c r="C495" i="7"/>
  <c r="D379" i="6" s="1"/>
  <c r="C496" i="7"/>
  <c r="D393" i="6" s="1"/>
  <c r="C497" i="7"/>
  <c r="D423" i="6" s="1"/>
  <c r="C498" i="7"/>
  <c r="D399" i="6" s="1"/>
  <c r="C499" i="7"/>
  <c r="D459" i="6" s="1"/>
  <c r="C500" i="7"/>
  <c r="C501" i="7"/>
  <c r="D453" i="6" s="1"/>
  <c r="C502" i="7"/>
  <c r="C503" i="7"/>
  <c r="C504" i="7"/>
  <c r="C505" i="7"/>
  <c r="D392" i="6" s="1"/>
  <c r="C506" i="7"/>
  <c r="D28" i="6" s="1"/>
  <c r="C507" i="7"/>
  <c r="C508" i="7"/>
  <c r="C509" i="7"/>
  <c r="D113" i="6" s="1"/>
  <c r="C510" i="7"/>
  <c r="D351" i="6" s="1"/>
  <c r="C511" i="7"/>
  <c r="C512" i="7"/>
  <c r="C513" i="7"/>
  <c r="C514" i="7"/>
  <c r="C515" i="7"/>
  <c r="C516" i="7"/>
  <c r="C517" i="7"/>
  <c r="C518" i="7"/>
  <c r="C519" i="7"/>
  <c r="D503" i="6" s="1"/>
  <c r="C520" i="7"/>
  <c r="C521" i="7"/>
  <c r="C522" i="7"/>
  <c r="C523" i="7"/>
  <c r="C524" i="7"/>
  <c r="D320" i="6" s="1"/>
  <c r="C525" i="7"/>
  <c r="C526" i="7"/>
  <c r="C527" i="7"/>
  <c r="C528" i="7"/>
  <c r="C529" i="7"/>
  <c r="C530" i="7"/>
  <c r="C531" i="7"/>
  <c r="C532" i="7"/>
  <c r="C533" i="7"/>
  <c r="C534" i="7"/>
  <c r="C535" i="7"/>
  <c r="D151" i="6" s="1"/>
  <c r="C536" i="7"/>
  <c r="D220" i="6" s="1"/>
  <c r="C537" i="7"/>
  <c r="D14" i="6" s="1"/>
  <c r="C538" i="7"/>
  <c r="D280" i="6" s="1"/>
  <c r="C539" i="7"/>
  <c r="D304" i="6" s="1"/>
  <c r="C540" i="7"/>
  <c r="D352" i="6" s="1"/>
  <c r="C541" i="7"/>
  <c r="D346" i="6" s="1"/>
  <c r="C542" i="7"/>
  <c r="D363" i="6" s="1"/>
  <c r="C543" i="7"/>
  <c r="D405" i="6" s="1"/>
  <c r="C544" i="7"/>
  <c r="D525" i="6" s="1"/>
  <c r="C545" i="7"/>
  <c r="D528" i="6" s="1"/>
  <c r="C546" i="7"/>
  <c r="C547" i="7"/>
  <c r="C548" i="7"/>
  <c r="C549" i="7"/>
  <c r="C550" i="7"/>
  <c r="C551" i="7"/>
  <c r="C552" i="7"/>
  <c r="C553" i="7"/>
  <c r="C554" i="7"/>
  <c r="C555" i="7"/>
  <c r="C556" i="7"/>
  <c r="D437" i="6" s="1"/>
  <c r="C557" i="7"/>
  <c r="C558" i="7"/>
  <c r="C559" i="7"/>
  <c r="D36" i="6" s="1"/>
  <c r="C560" i="7"/>
  <c r="C561" i="7"/>
  <c r="D368" i="6" s="1"/>
  <c r="C562" i="7"/>
  <c r="D330" i="6" s="1"/>
  <c r="C563" i="7"/>
  <c r="C564" i="7"/>
  <c r="C565" i="7"/>
  <c r="C566" i="7"/>
  <c r="C567" i="7"/>
  <c r="D3" i="6" s="1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D6" i="6" s="1"/>
  <c r="C581" i="7"/>
  <c r="C582" i="7"/>
  <c r="D519" i="6" s="1"/>
  <c r="C583" i="7"/>
  <c r="D534" i="6" s="1"/>
  <c r="C584" i="7"/>
  <c r="C585" i="7"/>
  <c r="C586" i="7"/>
  <c r="C587" i="7"/>
  <c r="C588" i="7"/>
  <c r="C589" i="7"/>
  <c r="C590" i="7"/>
  <c r="D110" i="6" s="1"/>
  <c r="C591" i="7"/>
  <c r="C592" i="7"/>
  <c r="D207" i="6" s="1"/>
  <c r="C593" i="7"/>
  <c r="C594" i="7"/>
  <c r="D16" i="6" s="1"/>
  <c r="C595" i="7"/>
  <c r="C596" i="7"/>
  <c r="C597" i="7"/>
  <c r="C598" i="7"/>
  <c r="D281" i="6" s="1"/>
  <c r="C599" i="7"/>
  <c r="C600" i="7"/>
  <c r="C601" i="7"/>
  <c r="C602" i="7"/>
  <c r="C603" i="7"/>
  <c r="D30" i="6" s="1"/>
  <c r="C2" i="7"/>
  <c r="C915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2" i="6"/>
  <c r="AS1228" i="4"/>
  <c r="AT1228" i="4" s="1"/>
  <c r="AS1227" i="4"/>
  <c r="AT1227" i="4" s="1"/>
  <c r="AS1226" i="4"/>
  <c r="AT1226" i="4" s="1"/>
  <c r="AS1224" i="4"/>
  <c r="AS1223" i="4"/>
  <c r="AT1223" i="4" s="1"/>
  <c r="AS1221" i="4"/>
  <c r="AT1221" i="4" s="1"/>
  <c r="AS1220" i="4"/>
  <c r="AT1220" i="4" s="1"/>
  <c r="AS1218" i="4"/>
  <c r="AT1218" i="4" s="1"/>
  <c r="AS1217" i="4"/>
  <c r="AT1217" i="4" s="1"/>
  <c r="AS1212" i="4"/>
  <c r="AS1205" i="4"/>
  <c r="AT1205" i="4" s="1"/>
  <c r="AS1204" i="4"/>
  <c r="AT1204" i="4" s="1"/>
  <c r="AS1198" i="4"/>
  <c r="AT1198" i="4" s="1"/>
  <c r="AS1194" i="4"/>
  <c r="AT1194" i="4" s="1"/>
  <c r="AS1191" i="4"/>
  <c r="AT1191" i="4" s="1"/>
  <c r="AS1189" i="4"/>
  <c r="AT1189" i="4" s="1"/>
  <c r="AS1181" i="4"/>
  <c r="AT1181" i="4" s="1"/>
  <c r="AS1180" i="4"/>
  <c r="AT1180" i="4" s="1"/>
  <c r="AS1176" i="4"/>
  <c r="AS1175" i="4"/>
  <c r="AT1175" i="4" s="1"/>
  <c r="AS1174" i="4"/>
  <c r="AT1174" i="4" s="1"/>
  <c r="AS1173" i="4"/>
  <c r="AT1173" i="4" s="1"/>
  <c r="AS1170" i="4"/>
  <c r="AT1170" i="4" s="1"/>
  <c r="AS1169" i="4"/>
  <c r="AS1168" i="4"/>
  <c r="AT1168" i="4" s="1"/>
  <c r="AS1167" i="4"/>
  <c r="AS1164" i="4"/>
  <c r="AT1164" i="4" s="1"/>
  <c r="AS1163" i="4"/>
  <c r="AT1163" i="4" s="1"/>
  <c r="AS1159" i="4"/>
  <c r="AT1159" i="4" s="1"/>
  <c r="AS1156" i="4"/>
  <c r="AT1156" i="4" s="1"/>
  <c r="AS1155" i="4"/>
  <c r="AT1155" i="4" s="1"/>
  <c r="AS1154" i="4"/>
  <c r="AT1154" i="4" s="1"/>
  <c r="AS1152" i="4"/>
  <c r="AT1152" i="4" s="1"/>
  <c r="AS1149" i="4"/>
  <c r="AT1149" i="4" s="1"/>
  <c r="AS1141" i="4"/>
  <c r="AT1141" i="4" s="1"/>
  <c r="AS1140" i="4"/>
  <c r="AT1140" i="4" s="1"/>
  <c r="AS1139" i="4"/>
  <c r="AT1139" i="4" s="1"/>
  <c r="AS1133" i="4"/>
  <c r="AT1133" i="4" s="1"/>
  <c r="AS1130" i="4"/>
  <c r="AT1130" i="4" s="1"/>
  <c r="AS1129" i="4"/>
  <c r="AT1129" i="4" s="1"/>
  <c r="AS1128" i="4"/>
  <c r="AT1128" i="4" s="1"/>
  <c r="AS1127" i="4"/>
  <c r="AT1127" i="4" s="1"/>
  <c r="AS1126" i="4"/>
  <c r="AT1126" i="4" s="1"/>
  <c r="AS1122" i="4"/>
  <c r="AT1122" i="4" s="1"/>
  <c r="AS1116" i="4"/>
  <c r="AT1116" i="4" s="1"/>
  <c r="AS1114" i="4"/>
  <c r="AT1114" i="4" s="1"/>
  <c r="AS1110" i="4"/>
  <c r="AT1110" i="4" s="1"/>
  <c r="AS1109" i="4"/>
  <c r="AT1109" i="4" s="1"/>
  <c r="AS1104" i="4"/>
  <c r="AT1104" i="4" s="1"/>
  <c r="AS1103" i="4"/>
  <c r="AT1103" i="4" s="1"/>
  <c r="AS1101" i="4"/>
  <c r="AT1101" i="4" s="1"/>
  <c r="AS1100" i="4"/>
  <c r="AT1100" i="4" s="1"/>
  <c r="AS1097" i="4"/>
  <c r="AT1097" i="4" s="1"/>
  <c r="AS1093" i="4"/>
  <c r="AT1093" i="4" s="1"/>
  <c r="AS1088" i="4"/>
  <c r="AT1088" i="4" s="1"/>
  <c r="AS1085" i="4"/>
  <c r="AT1085" i="4" s="1"/>
  <c r="AS1084" i="4"/>
  <c r="AT1084" i="4" s="1"/>
  <c r="AS1083" i="4"/>
  <c r="AS1082" i="4"/>
  <c r="AS1081" i="4"/>
  <c r="AT1081" i="4" s="1"/>
  <c r="AS1080" i="4"/>
  <c r="AT1080" i="4" s="1"/>
  <c r="AS1079" i="4"/>
  <c r="AT1079" i="4" s="1"/>
  <c r="AS1078" i="4"/>
  <c r="AT1078" i="4" s="1"/>
  <c r="AS1076" i="4"/>
  <c r="AT1076" i="4" s="1"/>
  <c r="AS1063" i="4"/>
  <c r="AS1053" i="4"/>
  <c r="AT1053" i="4" s="1"/>
  <c r="AS1052" i="4"/>
  <c r="AT1052" i="4" s="1"/>
  <c r="AS1051" i="4"/>
  <c r="AT1051" i="4" s="1"/>
  <c r="AS1050" i="4"/>
  <c r="AT1050" i="4" s="1"/>
  <c r="AS1049" i="4"/>
  <c r="AT1049" i="4" s="1"/>
  <c r="AS1048" i="4"/>
  <c r="AT1048" i="4" s="1"/>
  <c r="AS1047" i="4"/>
  <c r="AT1047" i="4" s="1"/>
  <c r="AS1046" i="4"/>
  <c r="AT1046" i="4" s="1"/>
  <c r="AS1045" i="4"/>
  <c r="AT1045" i="4" s="1"/>
  <c r="AS1044" i="4"/>
  <c r="AT1044" i="4" s="1"/>
  <c r="AS1042" i="4"/>
  <c r="AT1042" i="4" s="1"/>
  <c r="AS1039" i="4"/>
  <c r="AT1039" i="4" s="1"/>
  <c r="AS1037" i="4"/>
  <c r="AT1037" i="4" s="1"/>
  <c r="AS1027" i="4"/>
  <c r="AT1027" i="4" s="1"/>
  <c r="AS1026" i="4"/>
  <c r="AT1026" i="4" s="1"/>
  <c r="AS1025" i="4"/>
  <c r="AS1024" i="4"/>
  <c r="AT1024" i="4" s="1"/>
  <c r="AS1018" i="4"/>
  <c r="AT1018" i="4" s="1"/>
  <c r="AS1011" i="4"/>
  <c r="AT1011" i="4" s="1"/>
  <c r="AS1010" i="4"/>
  <c r="AT1010" i="4" s="1"/>
  <c r="AS1009" i="4"/>
  <c r="AT1009" i="4" s="1"/>
  <c r="AS1008" i="4"/>
  <c r="AT1008" i="4" s="1"/>
  <c r="AS1006" i="4"/>
  <c r="AS1002" i="4"/>
  <c r="AT1002" i="4" s="1"/>
  <c r="AS1000" i="4"/>
  <c r="AT1000" i="4" s="1"/>
  <c r="AS999" i="4"/>
  <c r="AT999" i="4" s="1"/>
  <c r="AS998" i="4"/>
  <c r="AT998" i="4" s="1"/>
  <c r="AS997" i="4"/>
  <c r="AT997" i="4" s="1"/>
  <c r="AS996" i="4"/>
  <c r="AT996" i="4" s="1"/>
  <c r="AS995" i="4"/>
  <c r="AT995" i="4" s="1"/>
  <c r="AS994" i="4"/>
  <c r="AT994" i="4" s="1"/>
  <c r="AS993" i="4"/>
  <c r="AT993" i="4" s="1"/>
  <c r="AS989" i="4"/>
  <c r="AT989" i="4" s="1"/>
  <c r="AS985" i="4"/>
  <c r="AT985" i="4" s="1"/>
  <c r="AS984" i="4"/>
  <c r="AT984" i="4" s="1"/>
  <c r="AS983" i="4"/>
  <c r="AT983" i="4" s="1"/>
  <c r="AS981" i="4"/>
  <c r="AT981" i="4" s="1"/>
  <c r="AS980" i="4"/>
  <c r="AT980" i="4" s="1"/>
  <c r="AS978" i="4"/>
  <c r="AT978" i="4" s="1"/>
  <c r="AS974" i="4"/>
  <c r="AT974" i="4" s="1"/>
  <c r="AS973" i="4"/>
  <c r="AT973" i="4" s="1"/>
  <c r="AS972" i="4"/>
  <c r="AT972" i="4" s="1"/>
  <c r="AS971" i="4"/>
  <c r="AT971" i="4" s="1"/>
  <c r="AS970" i="4"/>
  <c r="AT970" i="4" s="1"/>
  <c r="AS969" i="4"/>
  <c r="AT969" i="4" s="1"/>
  <c r="AS968" i="4"/>
  <c r="AT968" i="4" s="1"/>
  <c r="AS967" i="4"/>
  <c r="AT967" i="4" s="1"/>
  <c r="AS966" i="4"/>
  <c r="AT966" i="4" s="1"/>
  <c r="AS965" i="4"/>
  <c r="AT965" i="4" s="1"/>
  <c r="AS964" i="4"/>
  <c r="AT964" i="4" s="1"/>
  <c r="AS963" i="4"/>
  <c r="AT963" i="4" s="1"/>
  <c r="AS962" i="4"/>
  <c r="AT962" i="4" s="1"/>
  <c r="AS961" i="4"/>
  <c r="AT961" i="4" s="1"/>
  <c r="AS960" i="4"/>
  <c r="AT960" i="4" s="1"/>
  <c r="AS959" i="4"/>
  <c r="AT959" i="4" s="1"/>
  <c r="AS958" i="4"/>
  <c r="AT958" i="4" s="1"/>
  <c r="AS957" i="4"/>
  <c r="AT957" i="4" s="1"/>
  <c r="AS954" i="4"/>
  <c r="AT954" i="4" s="1"/>
  <c r="AS953" i="4"/>
  <c r="AS952" i="4"/>
  <c r="AT952" i="4" s="1"/>
  <c r="AS947" i="4"/>
  <c r="AT947" i="4" s="1"/>
  <c r="AS946" i="4"/>
  <c r="AS945" i="4"/>
  <c r="AT945" i="4" s="1"/>
  <c r="AS944" i="4"/>
  <c r="AS943" i="4"/>
  <c r="AT943" i="4" s="1"/>
  <c r="AS942" i="4"/>
  <c r="AT942" i="4" s="1"/>
  <c r="AS940" i="4"/>
  <c r="AT940" i="4" s="1"/>
  <c r="AS939" i="4"/>
  <c r="AT939" i="4" s="1"/>
  <c r="AS937" i="4"/>
  <c r="AT937" i="4" s="1"/>
  <c r="AS936" i="4"/>
  <c r="AT936" i="4" s="1"/>
  <c r="AS935" i="4"/>
  <c r="AT935" i="4" s="1"/>
  <c r="AS932" i="4"/>
  <c r="AT932" i="4" s="1"/>
  <c r="AS931" i="4"/>
  <c r="AT931" i="4" s="1"/>
  <c r="AS930" i="4"/>
  <c r="AT930" i="4" s="1"/>
  <c r="AS922" i="4"/>
  <c r="AT922" i="4" s="1"/>
  <c r="AS921" i="4"/>
  <c r="AT921" i="4" s="1"/>
  <c r="AS920" i="4"/>
  <c r="AT920" i="4" s="1"/>
  <c r="AS919" i="4"/>
  <c r="AT919" i="4" s="1"/>
  <c r="AS918" i="4"/>
  <c r="AT918" i="4" s="1"/>
  <c r="AS917" i="4"/>
  <c r="AT917" i="4" s="1"/>
  <c r="AS916" i="4"/>
  <c r="AT916" i="4" s="1"/>
  <c r="AS913" i="4"/>
  <c r="AT913" i="4" s="1"/>
  <c r="AS909" i="4"/>
  <c r="AT909" i="4" s="1"/>
  <c r="AS908" i="4"/>
  <c r="AS906" i="4"/>
  <c r="AT906" i="4" s="1"/>
  <c r="AS904" i="4"/>
  <c r="AS902" i="4"/>
  <c r="AT902" i="4" s="1"/>
  <c r="AS895" i="4"/>
  <c r="AT895" i="4" s="1"/>
  <c r="AS893" i="4"/>
  <c r="AS890" i="4"/>
  <c r="AS888" i="4"/>
  <c r="AS886" i="4"/>
  <c r="AT886" i="4" s="1"/>
  <c r="AS885" i="4"/>
  <c r="AT885" i="4" s="1"/>
  <c r="AS883" i="4"/>
  <c r="AT883" i="4" s="1"/>
  <c r="AS882" i="4"/>
  <c r="AT882" i="4" s="1"/>
  <c r="AS881" i="4"/>
  <c r="AS880" i="4"/>
  <c r="AS879" i="4"/>
  <c r="AS878" i="4"/>
  <c r="AS877" i="4"/>
  <c r="AS876" i="4"/>
  <c r="AS872" i="4"/>
  <c r="AS865" i="4"/>
  <c r="AT865" i="4" s="1"/>
  <c r="AS864" i="4"/>
  <c r="AT864" i="4" s="1"/>
  <c r="AS863" i="4"/>
  <c r="AT863" i="4" s="1"/>
  <c r="AS861" i="4"/>
  <c r="AT861" i="4" s="1"/>
  <c r="AS857" i="4"/>
  <c r="AT857" i="4" s="1"/>
  <c r="AS856" i="4"/>
  <c r="AT856" i="4" s="1"/>
  <c r="AS846" i="4"/>
  <c r="AT846" i="4" s="1"/>
  <c r="AS845" i="4"/>
  <c r="AT845" i="4" s="1"/>
  <c r="AS844" i="4"/>
  <c r="AT844" i="4" s="1"/>
  <c r="AS842" i="4"/>
  <c r="AT842" i="4" s="1"/>
  <c r="AS833" i="4"/>
  <c r="AT833" i="4" s="1"/>
  <c r="AS831" i="4"/>
  <c r="AT831" i="4" s="1"/>
  <c r="AS828" i="4"/>
  <c r="AT828" i="4" s="1"/>
  <c r="AS827" i="4"/>
  <c r="AT827" i="4" s="1"/>
  <c r="AS826" i="4"/>
  <c r="AT826" i="4" s="1"/>
  <c r="AS825" i="4"/>
  <c r="AT825" i="4" s="1"/>
  <c r="AS822" i="4"/>
  <c r="AT822" i="4" s="1"/>
  <c r="AS821" i="4"/>
  <c r="AT821" i="4" s="1"/>
  <c r="AS817" i="4"/>
  <c r="AT817" i="4" s="1"/>
  <c r="AS814" i="4"/>
  <c r="AT814" i="4" s="1"/>
  <c r="AS813" i="4"/>
  <c r="AT813" i="4" s="1"/>
  <c r="AS812" i="4"/>
  <c r="AT812" i="4" s="1"/>
  <c r="AS809" i="4"/>
  <c r="AS807" i="4"/>
  <c r="AT807" i="4" s="1"/>
  <c r="AS806" i="4"/>
  <c r="AT806" i="4" s="1"/>
  <c r="AS804" i="4"/>
  <c r="AT804" i="4" s="1"/>
  <c r="AS803" i="4"/>
  <c r="AT803" i="4" s="1"/>
  <c r="AS801" i="4"/>
  <c r="AT801" i="4" s="1"/>
  <c r="AS791" i="4"/>
  <c r="AS789" i="4"/>
  <c r="AT789" i="4" s="1"/>
  <c r="AS787" i="4"/>
  <c r="AT787" i="4" s="1"/>
  <c r="AS783" i="4"/>
  <c r="AT783" i="4" s="1"/>
  <c r="AS782" i="4"/>
  <c r="AT782" i="4" s="1"/>
  <c r="AS780" i="4"/>
  <c r="AT780" i="4" s="1"/>
  <c r="AS779" i="4"/>
  <c r="AT779" i="4" s="1"/>
  <c r="AS778" i="4"/>
  <c r="AT778" i="4" s="1"/>
  <c r="AS774" i="4"/>
  <c r="AT774" i="4" s="1"/>
  <c r="AS773" i="4"/>
  <c r="AT773" i="4" s="1"/>
  <c r="AS772" i="4"/>
  <c r="AS771" i="4"/>
  <c r="AS770" i="4"/>
  <c r="AT770" i="4" s="1"/>
  <c r="AS767" i="4"/>
  <c r="AT767" i="4" s="1"/>
  <c r="AS763" i="4"/>
  <c r="AT763" i="4" s="1"/>
  <c r="AS761" i="4"/>
  <c r="AT761" i="4" s="1"/>
  <c r="AS749" i="4"/>
  <c r="AT749" i="4" s="1"/>
  <c r="AS747" i="4"/>
  <c r="AT747" i="4" s="1"/>
  <c r="AS745" i="4"/>
  <c r="AT745" i="4" s="1"/>
  <c r="AS744" i="4"/>
  <c r="AT744" i="4" s="1"/>
  <c r="AS741" i="4"/>
  <c r="AT741" i="4" s="1"/>
  <c r="AS738" i="4"/>
  <c r="AT738" i="4" s="1"/>
  <c r="AS732" i="4"/>
  <c r="AT732" i="4" s="1"/>
  <c r="AS731" i="4"/>
  <c r="AT731" i="4" s="1"/>
  <c r="AS730" i="4"/>
  <c r="AT730" i="4" s="1"/>
  <c r="AS725" i="4"/>
  <c r="AS720" i="4"/>
  <c r="AS719" i="4"/>
  <c r="AT719" i="4" s="1"/>
  <c r="AS715" i="4"/>
  <c r="AT715" i="4" s="1"/>
  <c r="AS714" i="4"/>
  <c r="AS713" i="4"/>
  <c r="AT713" i="4" s="1"/>
  <c r="AS708" i="4"/>
  <c r="AS707" i="4"/>
  <c r="AS706" i="4"/>
  <c r="AS705" i="4"/>
  <c r="AT705" i="4" s="1"/>
  <c r="AS704" i="4"/>
  <c r="AT704" i="4" s="1"/>
  <c r="AS699" i="4"/>
  <c r="AT699" i="4" s="1"/>
  <c r="AS696" i="4"/>
  <c r="AT696" i="4" s="1"/>
  <c r="AS694" i="4"/>
  <c r="AT694" i="4" s="1"/>
  <c r="AS693" i="4"/>
  <c r="AS691" i="4"/>
  <c r="AT691" i="4" s="1"/>
  <c r="AS690" i="4"/>
  <c r="AT690" i="4" s="1"/>
  <c r="AS689" i="4"/>
  <c r="AT689" i="4" s="1"/>
  <c r="AS688" i="4"/>
  <c r="AT688" i="4" s="1"/>
  <c r="AS686" i="4"/>
  <c r="AT686" i="4" s="1"/>
  <c r="AS685" i="4"/>
  <c r="AT685" i="4" s="1"/>
  <c r="AS680" i="4"/>
  <c r="AT680" i="4" s="1"/>
  <c r="AS673" i="4"/>
  <c r="AS672" i="4"/>
  <c r="AS670" i="4"/>
  <c r="AT670" i="4" s="1"/>
  <c r="AS668" i="4"/>
  <c r="AT668" i="4" s="1"/>
  <c r="AS667" i="4"/>
  <c r="AT667" i="4" s="1"/>
  <c r="AS666" i="4"/>
  <c r="AT666" i="4" s="1"/>
  <c r="AS665" i="4"/>
  <c r="AT665" i="4" s="1"/>
  <c r="AS664" i="4"/>
  <c r="AT664" i="4" s="1"/>
  <c r="AS661" i="4"/>
  <c r="AT661" i="4" s="1"/>
  <c r="AS660" i="4"/>
  <c r="AT660" i="4" s="1"/>
  <c r="AS659" i="4"/>
  <c r="AT659" i="4" s="1"/>
  <c r="AS658" i="4"/>
  <c r="AT658" i="4" s="1"/>
  <c r="AS657" i="4"/>
  <c r="AT657" i="4" s="1"/>
  <c r="AS656" i="4"/>
  <c r="AT656" i="4" s="1"/>
  <c r="AS655" i="4"/>
  <c r="AT655" i="4" s="1"/>
  <c r="AS645" i="4"/>
  <c r="AT645" i="4" s="1"/>
  <c r="AS638" i="4"/>
  <c r="AT638" i="4" s="1"/>
  <c r="AS637" i="4"/>
  <c r="AT637" i="4" s="1"/>
  <c r="AS636" i="4"/>
  <c r="AT636" i="4" s="1"/>
  <c r="AS635" i="4"/>
  <c r="AT635" i="4" s="1"/>
  <c r="AS632" i="4"/>
  <c r="AT632" i="4" s="1"/>
  <c r="AS629" i="4"/>
  <c r="AT629" i="4" s="1"/>
  <c r="AS627" i="4"/>
  <c r="AT627" i="4" s="1"/>
  <c r="AS625" i="4"/>
  <c r="AT625" i="4" s="1"/>
  <c r="AS624" i="4"/>
  <c r="AT624" i="4" s="1"/>
  <c r="AS623" i="4"/>
  <c r="AT623" i="4" s="1"/>
  <c r="AS609" i="4"/>
  <c r="AT609" i="4" s="1"/>
  <c r="AS608" i="4"/>
  <c r="AT608" i="4" s="1"/>
  <c r="AS607" i="4"/>
  <c r="AT607" i="4" s="1"/>
  <c r="AS606" i="4"/>
  <c r="AT606" i="4" s="1"/>
  <c r="AS602" i="4"/>
  <c r="AT602" i="4" s="1"/>
  <c r="AS601" i="4"/>
  <c r="AT601" i="4" s="1"/>
  <c r="AS597" i="4"/>
  <c r="AT597" i="4" s="1"/>
  <c r="AS592" i="4"/>
  <c r="AT592" i="4" s="1"/>
  <c r="AS590" i="4"/>
  <c r="AT590" i="4" s="1"/>
  <c r="AS589" i="4"/>
  <c r="AT589" i="4" s="1"/>
  <c r="AS584" i="4"/>
  <c r="AT584" i="4" s="1"/>
  <c r="AS583" i="4"/>
  <c r="AT583" i="4" s="1"/>
  <c r="AS572" i="4"/>
  <c r="AT572" i="4" s="1"/>
  <c r="AS571" i="4"/>
  <c r="AT571" i="4" s="1"/>
  <c r="AS570" i="4"/>
  <c r="AT570" i="4" s="1"/>
  <c r="AS569" i="4"/>
  <c r="AT569" i="4" s="1"/>
  <c r="AS566" i="4"/>
  <c r="AT566" i="4" s="1"/>
  <c r="AS565" i="4"/>
  <c r="AT565" i="4" s="1"/>
  <c r="AS562" i="4"/>
  <c r="AT562" i="4" s="1"/>
  <c r="AS558" i="4"/>
  <c r="AT558" i="4" s="1"/>
  <c r="AS556" i="4"/>
  <c r="AT556" i="4" s="1"/>
  <c r="AS554" i="4"/>
  <c r="AT554" i="4" s="1"/>
  <c r="AS553" i="4"/>
  <c r="AT553" i="4" s="1"/>
  <c r="AS552" i="4"/>
  <c r="AT552" i="4" s="1"/>
  <c r="AS550" i="4"/>
  <c r="AS547" i="4"/>
  <c r="AT547" i="4" s="1"/>
  <c r="AS543" i="4"/>
  <c r="AT543" i="4" s="1"/>
  <c r="AS542" i="4"/>
  <c r="AT542" i="4" s="1"/>
  <c r="AS541" i="4"/>
  <c r="AS539" i="4"/>
  <c r="AT539" i="4" s="1"/>
  <c r="AS534" i="4"/>
  <c r="AT534" i="4" s="1"/>
  <c r="AS529" i="4"/>
  <c r="AT529" i="4" s="1"/>
  <c r="AS528" i="4"/>
  <c r="AT528" i="4" s="1"/>
  <c r="AS527" i="4"/>
  <c r="AT527" i="4" s="1"/>
  <c r="AS523" i="4"/>
  <c r="AT523" i="4" s="1"/>
  <c r="AS521" i="4"/>
  <c r="AT521" i="4" s="1"/>
  <c r="AS519" i="4"/>
  <c r="AT519" i="4" s="1"/>
  <c r="AS517" i="4"/>
  <c r="AT517" i="4" s="1"/>
  <c r="AS516" i="4"/>
  <c r="AT516" i="4" s="1"/>
  <c r="AS513" i="4"/>
  <c r="AT513" i="4" s="1"/>
  <c r="AS504" i="4"/>
  <c r="AT504" i="4" s="1"/>
  <c r="AS503" i="4"/>
  <c r="AT503" i="4" s="1"/>
  <c r="AS501" i="4"/>
  <c r="AT501" i="4" s="1"/>
  <c r="AS500" i="4"/>
  <c r="AT500" i="4" s="1"/>
  <c r="AS497" i="4"/>
  <c r="AT497" i="4" s="1"/>
  <c r="AS487" i="4"/>
  <c r="AS486" i="4"/>
  <c r="AT486" i="4" s="1"/>
  <c r="AS485" i="4"/>
  <c r="AT485" i="4" s="1"/>
  <c r="AS484" i="4"/>
  <c r="AT484" i="4" s="1"/>
  <c r="AS480" i="4"/>
  <c r="AT480" i="4" s="1"/>
  <c r="AS479" i="4"/>
  <c r="AT479" i="4" s="1"/>
  <c r="AS471" i="4"/>
  <c r="AS468" i="4"/>
  <c r="AT468" i="4" s="1"/>
  <c r="AS467" i="4"/>
  <c r="AT467" i="4" s="1"/>
  <c r="AS466" i="4"/>
  <c r="AT466" i="4" s="1"/>
  <c r="AS460" i="4"/>
  <c r="AT460" i="4" s="1"/>
  <c r="AS459" i="4"/>
  <c r="AT459" i="4" s="1"/>
  <c r="AS458" i="4"/>
  <c r="AT458" i="4" s="1"/>
  <c r="AS453" i="4"/>
  <c r="AT453" i="4" s="1"/>
  <c r="AS443" i="4"/>
  <c r="AT443" i="4" s="1"/>
  <c r="AS437" i="4"/>
  <c r="AT437" i="4" s="1"/>
  <c r="AS432" i="4"/>
  <c r="AT432" i="4" s="1"/>
  <c r="AS430" i="4"/>
  <c r="AS429" i="4"/>
  <c r="AT429" i="4" s="1"/>
  <c r="AS425" i="4"/>
  <c r="AT425" i="4" s="1"/>
  <c r="AS424" i="4"/>
  <c r="AT424" i="4" s="1"/>
  <c r="AS423" i="4"/>
  <c r="AT423" i="4" s="1"/>
  <c r="AS418" i="4"/>
  <c r="AS414" i="4"/>
  <c r="AT414" i="4" s="1"/>
  <c r="AS413" i="4"/>
  <c r="AT413" i="4" s="1"/>
  <c r="AS412" i="4"/>
  <c r="AT412" i="4" s="1"/>
  <c r="AS410" i="4"/>
  <c r="AT410" i="4" s="1"/>
  <c r="AS409" i="4"/>
  <c r="AT409" i="4" s="1"/>
  <c r="AS405" i="4"/>
  <c r="AS402" i="4"/>
  <c r="AT402" i="4" s="1"/>
  <c r="AS401" i="4"/>
  <c r="AT401" i="4" s="1"/>
  <c r="AS400" i="4"/>
  <c r="AT400" i="4" s="1"/>
  <c r="AS398" i="4"/>
  <c r="AT398" i="4" s="1"/>
  <c r="AS397" i="4"/>
  <c r="AT397" i="4" s="1"/>
  <c r="AS388" i="4"/>
  <c r="AT388" i="4" s="1"/>
  <c r="AS387" i="4"/>
  <c r="AT387" i="4" s="1"/>
  <c r="AS384" i="4"/>
  <c r="AT384" i="4" s="1"/>
  <c r="AS380" i="4"/>
  <c r="AS378" i="4"/>
  <c r="AT378" i="4" s="1"/>
  <c r="AS377" i="4"/>
  <c r="AT377" i="4" s="1"/>
  <c r="AS376" i="4"/>
  <c r="AT376" i="4" s="1"/>
  <c r="AS375" i="4"/>
  <c r="AT375" i="4" s="1"/>
  <c r="AS374" i="4"/>
  <c r="AT374" i="4" s="1"/>
  <c r="AS371" i="4"/>
  <c r="AS368" i="4"/>
  <c r="AT368" i="4" s="1"/>
  <c r="AS367" i="4"/>
  <c r="AT367" i="4" s="1"/>
  <c r="AS366" i="4"/>
  <c r="AT366" i="4" s="1"/>
  <c r="AS365" i="4"/>
  <c r="AS364" i="4"/>
  <c r="AS363" i="4"/>
  <c r="AT363" i="4" s="1"/>
  <c r="AS362" i="4"/>
  <c r="AT362" i="4" s="1"/>
  <c r="AS361" i="4"/>
  <c r="AT361" i="4" s="1"/>
  <c r="AS360" i="4"/>
  <c r="AS359" i="4"/>
  <c r="AT359" i="4" s="1"/>
  <c r="AS358" i="4"/>
  <c r="AT358" i="4" s="1"/>
  <c r="AS357" i="4"/>
  <c r="AT357" i="4" s="1"/>
  <c r="AS356" i="4"/>
  <c r="AT356" i="4" s="1"/>
  <c r="AS354" i="4"/>
  <c r="AS353" i="4"/>
  <c r="AS352" i="4"/>
  <c r="AS351" i="4"/>
  <c r="AT351" i="4" s="1"/>
  <c r="AS350" i="4"/>
  <c r="AT350" i="4" s="1"/>
  <c r="AS349" i="4"/>
  <c r="AS347" i="4"/>
  <c r="AT347" i="4" s="1"/>
  <c r="AS346" i="4"/>
  <c r="AT346" i="4" s="1"/>
  <c r="AS345" i="4"/>
  <c r="AT345" i="4" s="1"/>
  <c r="AS344" i="4"/>
  <c r="AT344" i="4" s="1"/>
  <c r="AS343" i="4"/>
  <c r="AT343" i="4" s="1"/>
  <c r="AS342" i="4"/>
  <c r="AS341" i="4"/>
  <c r="AT341" i="4" s="1"/>
  <c r="AS340" i="4"/>
  <c r="AT340" i="4" s="1"/>
  <c r="AS339" i="4"/>
  <c r="AT339" i="4" s="1"/>
  <c r="AS338" i="4"/>
  <c r="AT338" i="4" s="1"/>
  <c r="AS337" i="4"/>
  <c r="AS336" i="4"/>
  <c r="AT336" i="4" s="1"/>
  <c r="AS335" i="4"/>
  <c r="AT335" i="4" s="1"/>
  <c r="AS334" i="4"/>
  <c r="AT334" i="4" s="1"/>
  <c r="AS333" i="4"/>
  <c r="AT333" i="4" s="1"/>
  <c r="AS332" i="4"/>
  <c r="AS330" i="4"/>
  <c r="AS327" i="4"/>
  <c r="AT327" i="4" s="1"/>
  <c r="AS318" i="4"/>
  <c r="AT318" i="4" s="1"/>
  <c r="AS316" i="4"/>
  <c r="AT316" i="4" s="1"/>
  <c r="AS315" i="4"/>
  <c r="AT315" i="4" s="1"/>
  <c r="AS314" i="4"/>
  <c r="AT314" i="4" s="1"/>
  <c r="AS313" i="4"/>
  <c r="AT313" i="4" s="1"/>
  <c r="AS312" i="4"/>
  <c r="AT312" i="4" s="1"/>
  <c r="AS311" i="4"/>
  <c r="AT311" i="4" s="1"/>
  <c r="AS310" i="4"/>
  <c r="AT310" i="4" s="1"/>
  <c r="AS309" i="4"/>
  <c r="AT309" i="4" s="1"/>
  <c r="AS308" i="4"/>
  <c r="AT308" i="4" s="1"/>
  <c r="AS307" i="4"/>
  <c r="AT307" i="4" s="1"/>
  <c r="AS306" i="4"/>
  <c r="AT306" i="4" s="1"/>
  <c r="AS304" i="4"/>
  <c r="AT304" i="4" s="1"/>
  <c r="AS303" i="4"/>
  <c r="AT303" i="4" s="1"/>
  <c r="AS301" i="4"/>
  <c r="AT301" i="4" s="1"/>
  <c r="AS300" i="4"/>
  <c r="AT300" i="4" s="1"/>
  <c r="AS297" i="4"/>
  <c r="AT297" i="4" s="1"/>
  <c r="AS295" i="4"/>
  <c r="AT295" i="4" s="1"/>
  <c r="AS294" i="4"/>
  <c r="AT294" i="4" s="1"/>
  <c r="AS292" i="4"/>
  <c r="AT292" i="4" s="1"/>
  <c r="AS290" i="4"/>
  <c r="AT290" i="4" s="1"/>
  <c r="AS289" i="4"/>
  <c r="AT289" i="4" s="1"/>
  <c r="AS288" i="4"/>
  <c r="AT288" i="4" s="1"/>
  <c r="AS287" i="4"/>
  <c r="AT287" i="4" s="1"/>
  <c r="AS286" i="4"/>
  <c r="AT286" i="4" s="1"/>
  <c r="AS285" i="4"/>
  <c r="AT285" i="4" s="1"/>
  <c r="AS284" i="4"/>
  <c r="AT284" i="4" s="1"/>
  <c r="AS283" i="4"/>
  <c r="AT283" i="4" s="1"/>
  <c r="AS282" i="4"/>
  <c r="AT282" i="4" s="1"/>
  <c r="AS281" i="4"/>
  <c r="AT281" i="4" s="1"/>
  <c r="AS280" i="4"/>
  <c r="AT280" i="4" s="1"/>
  <c r="AS279" i="4"/>
  <c r="AT279" i="4" s="1"/>
  <c r="AS278" i="4"/>
  <c r="AT278" i="4" s="1"/>
  <c r="AS276" i="4"/>
  <c r="AT276" i="4" s="1"/>
  <c r="AS275" i="4"/>
  <c r="AT275" i="4" s="1"/>
  <c r="AS274" i="4"/>
  <c r="AT274" i="4" s="1"/>
  <c r="AS273" i="4"/>
  <c r="AT273" i="4" s="1"/>
  <c r="AS272" i="4"/>
  <c r="AT272" i="4" s="1"/>
  <c r="AS271" i="4"/>
  <c r="AT271" i="4" s="1"/>
  <c r="AS270" i="4"/>
  <c r="AT270" i="4" s="1"/>
  <c r="AS268" i="4"/>
  <c r="AT268" i="4" s="1"/>
  <c r="AS267" i="4"/>
  <c r="AT267" i="4" s="1"/>
  <c r="AS264" i="4"/>
  <c r="AT264" i="4" s="1"/>
  <c r="AS263" i="4"/>
  <c r="AT263" i="4" s="1"/>
  <c r="AS257" i="4"/>
  <c r="AT257" i="4" s="1"/>
  <c r="AS249" i="4"/>
  <c r="AS248" i="4"/>
  <c r="AT248" i="4" s="1"/>
  <c r="AS247" i="4"/>
  <c r="AT247" i="4" s="1"/>
  <c r="AS246" i="4"/>
  <c r="AT246" i="4" s="1"/>
  <c r="AS243" i="4"/>
  <c r="AT243" i="4" s="1"/>
  <c r="AS233" i="4"/>
  <c r="AT233" i="4" s="1"/>
  <c r="AS230" i="4"/>
  <c r="AT230" i="4" s="1"/>
  <c r="AS229" i="4"/>
  <c r="AT229" i="4" s="1"/>
  <c r="AS228" i="4"/>
  <c r="AT228" i="4" s="1"/>
  <c r="AS227" i="4"/>
  <c r="AT227" i="4" s="1"/>
  <c r="AS226" i="4"/>
  <c r="AT226" i="4" s="1"/>
  <c r="AS225" i="4"/>
  <c r="AT225" i="4" s="1"/>
  <c r="AS224" i="4"/>
  <c r="AT224" i="4" s="1"/>
  <c r="AS223" i="4"/>
  <c r="AT223" i="4" s="1"/>
  <c r="AS222" i="4"/>
  <c r="AT222" i="4" s="1"/>
  <c r="AS221" i="4"/>
  <c r="AT221" i="4" s="1"/>
  <c r="AS217" i="4"/>
  <c r="AS213" i="4"/>
  <c r="AT213" i="4" s="1"/>
  <c r="AS210" i="4"/>
  <c r="AT210" i="4" s="1"/>
  <c r="AS207" i="4"/>
  <c r="AT207" i="4" s="1"/>
  <c r="AS206" i="4"/>
  <c r="AT206" i="4" s="1"/>
  <c r="AS204" i="4"/>
  <c r="AT204" i="4" s="1"/>
  <c r="AS203" i="4"/>
  <c r="AT203" i="4" s="1"/>
  <c r="AS200" i="4"/>
  <c r="AT200" i="4" s="1"/>
  <c r="AS197" i="4"/>
  <c r="AT197" i="4" s="1"/>
  <c r="AS195" i="4"/>
  <c r="AT195" i="4" s="1"/>
  <c r="AS194" i="4"/>
  <c r="AT194" i="4" s="1"/>
  <c r="AS192" i="4"/>
  <c r="AT192" i="4" s="1"/>
  <c r="AS190" i="4"/>
  <c r="AT190" i="4" s="1"/>
  <c r="AS189" i="4"/>
  <c r="AT189" i="4" s="1"/>
  <c r="AS184" i="4"/>
  <c r="AT184" i="4" s="1"/>
  <c r="AS183" i="4"/>
  <c r="AT183" i="4" s="1"/>
  <c r="AS180" i="4"/>
  <c r="AT180" i="4" s="1"/>
  <c r="AS179" i="4"/>
  <c r="AS178" i="4"/>
  <c r="AT178" i="4" s="1"/>
  <c r="AS177" i="4"/>
  <c r="AT177" i="4" s="1"/>
  <c r="AS176" i="4"/>
  <c r="AT176" i="4" s="1"/>
  <c r="AS167" i="4"/>
  <c r="AT167" i="4" s="1"/>
  <c r="AS164" i="4"/>
  <c r="AT164" i="4" s="1"/>
  <c r="AS162" i="4"/>
  <c r="AT162" i="4" s="1"/>
  <c r="AS161" i="4"/>
  <c r="AT161" i="4" s="1"/>
  <c r="AS153" i="4"/>
  <c r="AT153" i="4" s="1"/>
  <c r="AS145" i="4"/>
  <c r="AT145" i="4" s="1"/>
  <c r="AS144" i="4"/>
  <c r="AS143" i="4"/>
  <c r="AT143" i="4" s="1"/>
  <c r="AS137" i="4"/>
  <c r="AT137" i="4" s="1"/>
  <c r="AS136" i="4"/>
  <c r="AT136" i="4" s="1"/>
  <c r="AS135" i="4"/>
  <c r="AT135" i="4" s="1"/>
  <c r="AS133" i="4"/>
  <c r="AT133" i="4" s="1"/>
  <c r="AS129" i="4"/>
  <c r="AT129" i="4" s="1"/>
  <c r="AS125" i="4"/>
  <c r="AT125" i="4" s="1"/>
  <c r="AS123" i="4"/>
  <c r="AT123" i="4" s="1"/>
  <c r="AS117" i="4"/>
  <c r="AT117" i="4" s="1"/>
  <c r="AS116" i="4"/>
  <c r="AT116" i="4" s="1"/>
  <c r="AS115" i="4"/>
  <c r="AS114" i="4"/>
  <c r="AT114" i="4" s="1"/>
  <c r="AS111" i="4"/>
  <c r="AT111" i="4" s="1"/>
  <c r="AS108" i="4"/>
  <c r="AT108" i="4" s="1"/>
  <c r="AS105" i="4"/>
  <c r="AT105" i="4" s="1"/>
  <c r="AS103" i="4"/>
  <c r="AT103" i="4" s="1"/>
  <c r="AS100" i="4"/>
  <c r="AT100" i="4" s="1"/>
  <c r="AS98" i="4"/>
  <c r="AT98" i="4" s="1"/>
  <c r="AS96" i="4"/>
  <c r="AS92" i="4"/>
  <c r="AT92" i="4" s="1"/>
  <c r="AS90" i="4"/>
  <c r="AT90" i="4" s="1"/>
  <c r="AS88" i="4"/>
  <c r="AT88" i="4" s="1"/>
  <c r="AS87" i="4"/>
  <c r="AT87" i="4" s="1"/>
  <c r="AS86" i="4"/>
  <c r="AT86" i="4" s="1"/>
  <c r="AS83" i="4"/>
  <c r="AT83" i="4" s="1"/>
  <c r="AS82" i="4"/>
  <c r="AT82" i="4" s="1"/>
  <c r="AS69" i="4"/>
  <c r="AT69" i="4" s="1"/>
  <c r="AS67" i="4"/>
  <c r="AT67" i="4" s="1"/>
  <c r="AS61" i="4"/>
  <c r="AT61" i="4" s="1"/>
  <c r="AS59" i="4"/>
  <c r="AT59" i="4" s="1"/>
  <c r="AS58" i="4"/>
  <c r="AT58" i="4" s="1"/>
  <c r="AS57" i="4"/>
  <c r="AT57" i="4" s="1"/>
  <c r="AS56" i="4"/>
  <c r="AT56" i="4" s="1"/>
  <c r="AS55" i="4"/>
  <c r="AT55" i="4" s="1"/>
  <c r="AS54" i="4"/>
  <c r="AT54" i="4" s="1"/>
  <c r="AS52" i="4"/>
  <c r="AS49" i="4"/>
  <c r="AT49" i="4" s="1"/>
  <c r="AS42" i="4"/>
  <c r="AT42" i="4" s="1"/>
  <c r="AS37" i="4"/>
  <c r="AT37" i="4" s="1"/>
  <c r="AS33" i="4"/>
  <c r="AT33" i="4" s="1"/>
  <c r="AS31" i="4"/>
  <c r="AT31" i="4" s="1"/>
  <c r="AS22" i="4"/>
  <c r="AT22" i="4" s="1"/>
  <c r="AS18" i="4"/>
  <c r="AT18" i="4" s="1"/>
  <c r="AS16" i="4"/>
  <c r="AT16" i="4" s="1"/>
  <c r="AS13" i="4"/>
  <c r="AT13" i="4" s="1"/>
  <c r="AS12" i="4"/>
  <c r="AT12" i="4" s="1"/>
  <c r="AS9" i="4"/>
  <c r="AT9" i="4" s="1"/>
  <c r="AS7" i="4"/>
  <c r="AT7" i="4" s="1"/>
  <c r="AS4" i="4"/>
  <c r="AS1225" i="4"/>
  <c r="AS1222" i="4"/>
  <c r="AS1207" i="4"/>
  <c r="AS1206" i="4"/>
  <c r="AS1203" i="4"/>
  <c r="AS1172" i="4"/>
  <c r="AS1075" i="4"/>
  <c r="AS1072" i="4"/>
  <c r="AS1031" i="4"/>
  <c r="AS1030" i="4"/>
  <c r="AS1029" i="4"/>
  <c r="AS1028" i="4"/>
  <c r="AS991" i="4"/>
  <c r="AS948" i="4"/>
  <c r="AS819" i="4"/>
  <c r="AS818" i="4"/>
  <c r="AS800" i="4"/>
  <c r="AS797" i="4"/>
  <c r="AS777" i="4"/>
  <c r="AS776" i="4"/>
  <c r="AS717" i="4"/>
  <c r="AS716" i="4"/>
  <c r="AS711" i="4"/>
  <c r="AS710" i="4"/>
  <c r="AS610" i="4"/>
  <c r="AS605" i="4"/>
  <c r="AS604" i="4"/>
  <c r="AS603" i="4"/>
  <c r="AS600" i="4"/>
  <c r="AS599" i="4"/>
  <c r="AS551" i="4"/>
  <c r="AS549" i="4"/>
  <c r="AS548" i="4"/>
  <c r="AS540" i="4"/>
  <c r="AS494" i="4"/>
  <c r="AS493" i="4"/>
  <c r="AS492" i="4"/>
  <c r="AS491" i="4"/>
  <c r="AS490" i="4"/>
  <c r="AS489" i="4"/>
  <c r="AS488" i="4"/>
  <c r="AS421" i="4"/>
  <c r="AS420" i="4"/>
  <c r="AS419" i="4"/>
  <c r="AS417" i="4"/>
  <c r="AS416" i="4"/>
  <c r="AS415" i="4"/>
  <c r="AS379" i="4"/>
  <c r="AS252" i="4"/>
  <c r="AS251" i="4"/>
  <c r="AS250" i="4"/>
  <c r="AS182" i="4"/>
  <c r="AS181" i="4"/>
  <c r="AS128" i="4"/>
  <c r="AS127" i="4"/>
  <c r="AS124" i="4"/>
  <c r="AS122" i="4"/>
  <c r="AS118" i="4"/>
  <c r="AS5" i="4"/>
  <c r="AS2" i="4"/>
  <c r="AS1171" i="4"/>
  <c r="AS1166" i="4"/>
  <c r="AS1105" i="4"/>
  <c r="AS1023" i="4"/>
  <c r="AS1017" i="4"/>
  <c r="AS775" i="4"/>
  <c r="AS735" i="4"/>
  <c r="AS596" i="4"/>
  <c r="AS3" i="4"/>
  <c r="AS6" i="4"/>
  <c r="AS8" i="4"/>
  <c r="AS10" i="4"/>
  <c r="AS11" i="4"/>
  <c r="AS14" i="4"/>
  <c r="AS15" i="4"/>
  <c r="AS17" i="4"/>
  <c r="AS19" i="4"/>
  <c r="AS20" i="4"/>
  <c r="AS21" i="4"/>
  <c r="AS23" i="4"/>
  <c r="AS24" i="4"/>
  <c r="AS25" i="4"/>
  <c r="AS26" i="4"/>
  <c r="AS27" i="4"/>
  <c r="AS28" i="4"/>
  <c r="AS29" i="4"/>
  <c r="AS30" i="4"/>
  <c r="AS32" i="4"/>
  <c r="AS34" i="4"/>
  <c r="AS35" i="4"/>
  <c r="AS36" i="4"/>
  <c r="AS38" i="4"/>
  <c r="AS39" i="4"/>
  <c r="AS40" i="4"/>
  <c r="AS41" i="4"/>
  <c r="AS43" i="4"/>
  <c r="AS44" i="4"/>
  <c r="AS45" i="4"/>
  <c r="AS46" i="4"/>
  <c r="AS47" i="4"/>
  <c r="AS48" i="4"/>
  <c r="AS50" i="4"/>
  <c r="AS51" i="4"/>
  <c r="AS53" i="4"/>
  <c r="AS60" i="4"/>
  <c r="AS62" i="4"/>
  <c r="AS63" i="4"/>
  <c r="AS64" i="4"/>
  <c r="AS65" i="4"/>
  <c r="AS66" i="4"/>
  <c r="AS68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4" i="4"/>
  <c r="AS85" i="4"/>
  <c r="AS89" i="4"/>
  <c r="AS91" i="4"/>
  <c r="AS93" i="4"/>
  <c r="AS94" i="4"/>
  <c r="AS95" i="4"/>
  <c r="AS97" i="4"/>
  <c r="AS99" i="4"/>
  <c r="AS101" i="4"/>
  <c r="AS102" i="4"/>
  <c r="AS104" i="4"/>
  <c r="AS106" i="4"/>
  <c r="AS107" i="4"/>
  <c r="AS109" i="4"/>
  <c r="AS110" i="4"/>
  <c r="AS112" i="4"/>
  <c r="AS113" i="4"/>
  <c r="AS119" i="4"/>
  <c r="AS120" i="4"/>
  <c r="AS121" i="4"/>
  <c r="AS126" i="4"/>
  <c r="AS130" i="4"/>
  <c r="AS131" i="4"/>
  <c r="AS132" i="4"/>
  <c r="AS134" i="4"/>
  <c r="AS138" i="4"/>
  <c r="AS139" i="4"/>
  <c r="AS140" i="4"/>
  <c r="AS141" i="4"/>
  <c r="AS142" i="4"/>
  <c r="AS146" i="4"/>
  <c r="AS147" i="4"/>
  <c r="AS148" i="4"/>
  <c r="AS149" i="4"/>
  <c r="AS150" i="4"/>
  <c r="AS151" i="4"/>
  <c r="AS152" i="4"/>
  <c r="AS154" i="4"/>
  <c r="AS155" i="4"/>
  <c r="AS156" i="4"/>
  <c r="AS157" i="4"/>
  <c r="AS158" i="4"/>
  <c r="AS159" i="4"/>
  <c r="AS160" i="4"/>
  <c r="AS163" i="4"/>
  <c r="AS165" i="4"/>
  <c r="AS166" i="4"/>
  <c r="AS168" i="4"/>
  <c r="AS169" i="4"/>
  <c r="AS170" i="4"/>
  <c r="AS171" i="4"/>
  <c r="AS172" i="4"/>
  <c r="AS173" i="4"/>
  <c r="AS174" i="4"/>
  <c r="AS175" i="4"/>
  <c r="AS185" i="4"/>
  <c r="AS186" i="4"/>
  <c r="AS187" i="4"/>
  <c r="AS188" i="4"/>
  <c r="AS191" i="4"/>
  <c r="AS193" i="4"/>
  <c r="AS196" i="4"/>
  <c r="AS198" i="4"/>
  <c r="AS199" i="4"/>
  <c r="AS201" i="4"/>
  <c r="AS202" i="4"/>
  <c r="AS205" i="4"/>
  <c r="AS208" i="4"/>
  <c r="AS209" i="4"/>
  <c r="AS211" i="4"/>
  <c r="AS212" i="4"/>
  <c r="AS214" i="4"/>
  <c r="AS215" i="4"/>
  <c r="AS216" i="4"/>
  <c r="AS218" i="4"/>
  <c r="AS219" i="4"/>
  <c r="AS220" i="4"/>
  <c r="AS231" i="4"/>
  <c r="AS232" i="4"/>
  <c r="AS234" i="4"/>
  <c r="AS235" i="4"/>
  <c r="AS236" i="4"/>
  <c r="AS237" i="4"/>
  <c r="AS238" i="4"/>
  <c r="AS239" i="4"/>
  <c r="AS240" i="4"/>
  <c r="AS241" i="4"/>
  <c r="AS242" i="4"/>
  <c r="AS244" i="4"/>
  <c r="AS245" i="4"/>
  <c r="AS253" i="4"/>
  <c r="AS254" i="4"/>
  <c r="AS255" i="4"/>
  <c r="AS256" i="4"/>
  <c r="AS258" i="4"/>
  <c r="AS259" i="4"/>
  <c r="AS260" i="4"/>
  <c r="AS261" i="4"/>
  <c r="AS262" i="4"/>
  <c r="AS265" i="4"/>
  <c r="AS266" i="4"/>
  <c r="AS269" i="4"/>
  <c r="AS277" i="4"/>
  <c r="AS291" i="4"/>
  <c r="AS293" i="4"/>
  <c r="AS296" i="4"/>
  <c r="AS298" i="4"/>
  <c r="AS299" i="4"/>
  <c r="AS302" i="4"/>
  <c r="AS305" i="4"/>
  <c r="AS317" i="4"/>
  <c r="AS319" i="4"/>
  <c r="AS320" i="4"/>
  <c r="AS321" i="4"/>
  <c r="AS322" i="4"/>
  <c r="AS323" i="4"/>
  <c r="AS324" i="4"/>
  <c r="AS325" i="4"/>
  <c r="AS326" i="4"/>
  <c r="AS328" i="4"/>
  <c r="AS329" i="4"/>
  <c r="AS331" i="4"/>
  <c r="AS348" i="4"/>
  <c r="AS355" i="4"/>
  <c r="AS369" i="4"/>
  <c r="AS370" i="4"/>
  <c r="AS372" i="4"/>
  <c r="AS373" i="4"/>
  <c r="AS381" i="4"/>
  <c r="AS382" i="4"/>
  <c r="AS383" i="4"/>
  <c r="AS385" i="4"/>
  <c r="AS386" i="4"/>
  <c r="AS389" i="4"/>
  <c r="AS390" i="4"/>
  <c r="AS391" i="4"/>
  <c r="AS392" i="4"/>
  <c r="AS393" i="4"/>
  <c r="AS394" i="4"/>
  <c r="AS395" i="4"/>
  <c r="AS396" i="4"/>
  <c r="AS399" i="4"/>
  <c r="AS403" i="4"/>
  <c r="AS404" i="4"/>
  <c r="AS406" i="4"/>
  <c r="AS407" i="4"/>
  <c r="AS408" i="4"/>
  <c r="AS411" i="4"/>
  <c r="AS422" i="4"/>
  <c r="AS426" i="4"/>
  <c r="AS427" i="4"/>
  <c r="AS428" i="4"/>
  <c r="AS431" i="4"/>
  <c r="AS433" i="4"/>
  <c r="AS434" i="4"/>
  <c r="AS435" i="4"/>
  <c r="AS436" i="4"/>
  <c r="AS438" i="4"/>
  <c r="AS439" i="4"/>
  <c r="AS440" i="4"/>
  <c r="AS441" i="4"/>
  <c r="AS442" i="4"/>
  <c r="AS444" i="4"/>
  <c r="AS445" i="4"/>
  <c r="AS446" i="4"/>
  <c r="AS447" i="4"/>
  <c r="AS448" i="4"/>
  <c r="AS449" i="4"/>
  <c r="AS450" i="4"/>
  <c r="AS451" i="4"/>
  <c r="AS452" i="4"/>
  <c r="AS454" i="4"/>
  <c r="AS455" i="4"/>
  <c r="AS456" i="4"/>
  <c r="AS457" i="4"/>
  <c r="AS461" i="4"/>
  <c r="AS462" i="4"/>
  <c r="AS463" i="4"/>
  <c r="AS464" i="4"/>
  <c r="AS465" i="4"/>
  <c r="AS469" i="4"/>
  <c r="AS470" i="4"/>
  <c r="AS472" i="4"/>
  <c r="AS473" i="4"/>
  <c r="AS474" i="4"/>
  <c r="AS475" i="4"/>
  <c r="AS476" i="4"/>
  <c r="AS477" i="4"/>
  <c r="AS478" i="4"/>
  <c r="AS481" i="4"/>
  <c r="AS482" i="4"/>
  <c r="AS483" i="4"/>
  <c r="AS495" i="4"/>
  <c r="AS496" i="4"/>
  <c r="AS498" i="4"/>
  <c r="AS499" i="4"/>
  <c r="AS502" i="4"/>
  <c r="AS505" i="4"/>
  <c r="AS506" i="4"/>
  <c r="AS507" i="4"/>
  <c r="AS508" i="4"/>
  <c r="AS509" i="4"/>
  <c r="AS510" i="4"/>
  <c r="AS511" i="4"/>
  <c r="AS512" i="4"/>
  <c r="AS514" i="4"/>
  <c r="AS515" i="4"/>
  <c r="AS518" i="4"/>
  <c r="AS520" i="4"/>
  <c r="AS522" i="4"/>
  <c r="AS524" i="4"/>
  <c r="AS525" i="4"/>
  <c r="AS526" i="4"/>
  <c r="AS530" i="4"/>
  <c r="AS531" i="4"/>
  <c r="AS532" i="4"/>
  <c r="AS533" i="4"/>
  <c r="AS535" i="4"/>
  <c r="AS536" i="4"/>
  <c r="AS537" i="4"/>
  <c r="AS538" i="4"/>
  <c r="AS544" i="4"/>
  <c r="AS545" i="4"/>
  <c r="AS546" i="4"/>
  <c r="AS555" i="4"/>
  <c r="AS557" i="4"/>
  <c r="AS559" i="4"/>
  <c r="AS560" i="4"/>
  <c r="AS561" i="4"/>
  <c r="AS563" i="4"/>
  <c r="AS564" i="4"/>
  <c r="AS567" i="4"/>
  <c r="AS568" i="4"/>
  <c r="AS573" i="4"/>
  <c r="AS574" i="4"/>
  <c r="AS575" i="4"/>
  <c r="AS576" i="4"/>
  <c r="AS577" i="4"/>
  <c r="AS578" i="4"/>
  <c r="AS579" i="4"/>
  <c r="AS580" i="4"/>
  <c r="AS581" i="4"/>
  <c r="AS582" i="4"/>
  <c r="AS585" i="4"/>
  <c r="AS586" i="4"/>
  <c r="AS587" i="4"/>
  <c r="AS588" i="4"/>
  <c r="AS591" i="4"/>
  <c r="AS593" i="4"/>
  <c r="AS594" i="4"/>
  <c r="AS595" i="4"/>
  <c r="AS598" i="4"/>
  <c r="AS611" i="4"/>
  <c r="AS612" i="4"/>
  <c r="AS613" i="4"/>
  <c r="AS614" i="4"/>
  <c r="AS615" i="4"/>
  <c r="AS616" i="4"/>
  <c r="AS617" i="4"/>
  <c r="AS618" i="4"/>
  <c r="AS619" i="4"/>
  <c r="AS620" i="4"/>
  <c r="AS621" i="4"/>
  <c r="AS622" i="4"/>
  <c r="AS626" i="4"/>
  <c r="AS628" i="4"/>
  <c r="AS630" i="4"/>
  <c r="AS631" i="4"/>
  <c r="AS633" i="4"/>
  <c r="AS634" i="4"/>
  <c r="AS639" i="4"/>
  <c r="AS640" i="4"/>
  <c r="AS641" i="4"/>
  <c r="AS642" i="4"/>
  <c r="AS643" i="4"/>
  <c r="AS644" i="4"/>
  <c r="AS646" i="4"/>
  <c r="AS647" i="4"/>
  <c r="AS648" i="4"/>
  <c r="AS649" i="4"/>
  <c r="AS650" i="4"/>
  <c r="AS651" i="4"/>
  <c r="AS652" i="4"/>
  <c r="AS653" i="4"/>
  <c r="AS654" i="4"/>
  <c r="AS662" i="4"/>
  <c r="AS663" i="4"/>
  <c r="AS669" i="4"/>
  <c r="AS671" i="4"/>
  <c r="AS674" i="4"/>
  <c r="AS675" i="4"/>
  <c r="AS676" i="4"/>
  <c r="AS677" i="4"/>
  <c r="AS678" i="4"/>
  <c r="AS679" i="4"/>
  <c r="AS681" i="4"/>
  <c r="AS682" i="4"/>
  <c r="AS683" i="4"/>
  <c r="AS684" i="4"/>
  <c r="AS687" i="4"/>
  <c r="AS692" i="4"/>
  <c r="AS695" i="4"/>
  <c r="AS697" i="4"/>
  <c r="AS698" i="4"/>
  <c r="AS700" i="4"/>
  <c r="AS701" i="4"/>
  <c r="AS702" i="4"/>
  <c r="AS703" i="4"/>
  <c r="AS709" i="4"/>
  <c r="AS712" i="4"/>
  <c r="AS718" i="4"/>
  <c r="AS721" i="4"/>
  <c r="AS722" i="4"/>
  <c r="AS723" i="4"/>
  <c r="AS724" i="4"/>
  <c r="AS726" i="4"/>
  <c r="AS727" i="4"/>
  <c r="AS728" i="4"/>
  <c r="AS729" i="4"/>
  <c r="AS733" i="4"/>
  <c r="AS734" i="4"/>
  <c r="AS736" i="4"/>
  <c r="AS737" i="4"/>
  <c r="AS739" i="4"/>
  <c r="AS740" i="4"/>
  <c r="AS742" i="4"/>
  <c r="AS743" i="4"/>
  <c r="AS746" i="4"/>
  <c r="AS748" i="4"/>
  <c r="AS750" i="4"/>
  <c r="AS751" i="4"/>
  <c r="AS752" i="4"/>
  <c r="AS753" i="4"/>
  <c r="AS754" i="4"/>
  <c r="AS755" i="4"/>
  <c r="AS756" i="4"/>
  <c r="AS757" i="4"/>
  <c r="AS758" i="4"/>
  <c r="AS759" i="4"/>
  <c r="AS760" i="4"/>
  <c r="AS762" i="4"/>
  <c r="AS764" i="4"/>
  <c r="AS765" i="4"/>
  <c r="AS766" i="4"/>
  <c r="AS768" i="4"/>
  <c r="AS769" i="4"/>
  <c r="AS781" i="4"/>
  <c r="AS784" i="4"/>
  <c r="AS785" i="4"/>
  <c r="AS786" i="4"/>
  <c r="AS788" i="4"/>
  <c r="AS790" i="4"/>
  <c r="AS792" i="4"/>
  <c r="AS793" i="4"/>
  <c r="AS794" i="4"/>
  <c r="AS795" i="4"/>
  <c r="AS796" i="4"/>
  <c r="AS798" i="4"/>
  <c r="AS799" i="4"/>
  <c r="AS802" i="4"/>
  <c r="AS805" i="4"/>
  <c r="AS808" i="4"/>
  <c r="AS810" i="4"/>
  <c r="AS811" i="4"/>
  <c r="AS815" i="4"/>
  <c r="AS816" i="4"/>
  <c r="AS820" i="4"/>
  <c r="AS823" i="4"/>
  <c r="AS824" i="4"/>
  <c r="AS829" i="4"/>
  <c r="AS830" i="4"/>
  <c r="AS832" i="4"/>
  <c r="AS834" i="4"/>
  <c r="AS835" i="4"/>
  <c r="AS836" i="4"/>
  <c r="AS837" i="4"/>
  <c r="AS838" i="4"/>
  <c r="AS839" i="4"/>
  <c r="AS840" i="4"/>
  <c r="AS841" i="4"/>
  <c r="AS843" i="4"/>
  <c r="AS847" i="4"/>
  <c r="AS848" i="4"/>
  <c r="AS849" i="4"/>
  <c r="AS850" i="4"/>
  <c r="AS851" i="4"/>
  <c r="AS852" i="4"/>
  <c r="AS853" i="4"/>
  <c r="AS854" i="4"/>
  <c r="AS855" i="4"/>
  <c r="AS858" i="4"/>
  <c r="AS859" i="4"/>
  <c r="AS860" i="4"/>
  <c r="AS862" i="4"/>
  <c r="AS866" i="4"/>
  <c r="AS867" i="4"/>
  <c r="AS868" i="4"/>
  <c r="AS869" i="4"/>
  <c r="AS870" i="4"/>
  <c r="AS871" i="4"/>
  <c r="AS873" i="4"/>
  <c r="AS874" i="4"/>
  <c r="AS875" i="4"/>
  <c r="AS884" i="4"/>
  <c r="AS887" i="4"/>
  <c r="AS889" i="4"/>
  <c r="AS891" i="4"/>
  <c r="AS892" i="4"/>
  <c r="AS894" i="4"/>
  <c r="AS896" i="4"/>
  <c r="AS897" i="4"/>
  <c r="AS898" i="4"/>
  <c r="AS899" i="4"/>
  <c r="AS900" i="4"/>
  <c r="AS901" i="4"/>
  <c r="AS903" i="4"/>
  <c r="AS905" i="4"/>
  <c r="AS907" i="4"/>
  <c r="AS910" i="4"/>
  <c r="AS911" i="4"/>
  <c r="AS912" i="4"/>
  <c r="AS914" i="4"/>
  <c r="AS915" i="4"/>
  <c r="AS923" i="4"/>
  <c r="AS924" i="4"/>
  <c r="AS925" i="4"/>
  <c r="AS926" i="4"/>
  <c r="AS927" i="4"/>
  <c r="AS928" i="4"/>
  <c r="AS929" i="4"/>
  <c r="AS933" i="4"/>
  <c r="AS934" i="4"/>
  <c r="AS938" i="4"/>
  <c r="AS941" i="4"/>
  <c r="AS949" i="4"/>
  <c r="AS950" i="4"/>
  <c r="AS951" i="4"/>
  <c r="AS955" i="4"/>
  <c r="AS956" i="4"/>
  <c r="AS975" i="4"/>
  <c r="AS976" i="4"/>
  <c r="AS977" i="4"/>
  <c r="AS979" i="4"/>
  <c r="AS982" i="4"/>
  <c r="AS986" i="4"/>
  <c r="AS987" i="4"/>
  <c r="AS988" i="4"/>
  <c r="AS990" i="4"/>
  <c r="AS992" i="4"/>
  <c r="AS1001" i="4"/>
  <c r="AS1003" i="4"/>
  <c r="AS1004" i="4"/>
  <c r="AS1005" i="4"/>
  <c r="AS1007" i="4"/>
  <c r="AS1012" i="4"/>
  <c r="AS1013" i="4"/>
  <c r="AS1014" i="4"/>
  <c r="AS1015" i="4"/>
  <c r="AS1016" i="4"/>
  <c r="AS1019" i="4"/>
  <c r="AS1020" i="4"/>
  <c r="AS1021" i="4"/>
  <c r="AS1022" i="4"/>
  <c r="AS1032" i="4"/>
  <c r="AS1033" i="4"/>
  <c r="AS1034" i="4"/>
  <c r="AS1035" i="4"/>
  <c r="AS1036" i="4"/>
  <c r="AS1038" i="4"/>
  <c r="AS1040" i="4"/>
  <c r="AS1041" i="4"/>
  <c r="AS1043" i="4"/>
  <c r="AS1054" i="4"/>
  <c r="AS1055" i="4"/>
  <c r="AS1056" i="4"/>
  <c r="AS1057" i="4"/>
  <c r="AS1058" i="4"/>
  <c r="AS1059" i="4"/>
  <c r="AS1060" i="4"/>
  <c r="AS1061" i="4"/>
  <c r="AS1062" i="4"/>
  <c r="AS1064" i="4"/>
  <c r="AS1065" i="4"/>
  <c r="AS1066" i="4"/>
  <c r="AS1067" i="4"/>
  <c r="AS1068" i="4"/>
  <c r="AS1069" i="4"/>
  <c r="AS1070" i="4"/>
  <c r="AS1071" i="4"/>
  <c r="AS1073" i="4"/>
  <c r="AS1074" i="4"/>
  <c r="AS1077" i="4"/>
  <c r="AS1086" i="4"/>
  <c r="AS1087" i="4"/>
  <c r="AS1089" i="4"/>
  <c r="AS1090" i="4"/>
  <c r="AS1091" i="4"/>
  <c r="AS1092" i="4"/>
  <c r="AS1094" i="4"/>
  <c r="AS1095" i="4"/>
  <c r="AS1096" i="4"/>
  <c r="AS1098" i="4"/>
  <c r="AS1099" i="4"/>
  <c r="AS1102" i="4"/>
  <c r="AS1106" i="4"/>
  <c r="AS1107" i="4"/>
  <c r="AS1108" i="4"/>
  <c r="AS1111" i="4"/>
  <c r="AS1112" i="4"/>
  <c r="AS1113" i="4"/>
  <c r="AS1115" i="4"/>
  <c r="AS1117" i="4"/>
  <c r="AS1118" i="4"/>
  <c r="AS1119" i="4"/>
  <c r="AS1120" i="4"/>
  <c r="AS1121" i="4"/>
  <c r="AS1123" i="4"/>
  <c r="AS1124" i="4"/>
  <c r="AS1125" i="4"/>
  <c r="AS1131" i="4"/>
  <c r="AS1132" i="4"/>
  <c r="AS1134" i="4"/>
  <c r="AS1135" i="4"/>
  <c r="AS1136" i="4"/>
  <c r="AS1137" i="4"/>
  <c r="AS1138" i="4"/>
  <c r="AS1142" i="4"/>
  <c r="AS1143" i="4"/>
  <c r="AS1144" i="4"/>
  <c r="AS1145" i="4"/>
  <c r="AS1146" i="4"/>
  <c r="AS1147" i="4"/>
  <c r="AS1148" i="4"/>
  <c r="AS1150" i="4"/>
  <c r="AS1151" i="4"/>
  <c r="AS1153" i="4"/>
  <c r="AS1157" i="4"/>
  <c r="AS1158" i="4"/>
  <c r="AS1160" i="4"/>
  <c r="AS1161" i="4"/>
  <c r="AS1162" i="4"/>
  <c r="AS1165" i="4"/>
  <c r="AS1177" i="4"/>
  <c r="AS1178" i="4"/>
  <c r="AS1179" i="4"/>
  <c r="AS1182" i="4"/>
  <c r="AS1183" i="4"/>
  <c r="AS1184" i="4"/>
  <c r="AS1185" i="4"/>
  <c r="AS1186" i="4"/>
  <c r="AS1187" i="4"/>
  <c r="AS1188" i="4"/>
  <c r="AS1190" i="4"/>
  <c r="AS1192" i="4"/>
  <c r="AS1193" i="4"/>
  <c r="AS1195" i="4"/>
  <c r="AS1196" i="4"/>
  <c r="AS1197" i="4"/>
  <c r="AS1199" i="4"/>
  <c r="AS1200" i="4"/>
  <c r="AS1201" i="4"/>
  <c r="AS1202" i="4"/>
  <c r="AS1208" i="4"/>
  <c r="AS1209" i="4"/>
  <c r="AS1210" i="4"/>
  <c r="AS1211" i="4"/>
  <c r="AS1213" i="4"/>
  <c r="AS1214" i="4"/>
  <c r="AS1215" i="4"/>
  <c r="AS1216" i="4"/>
  <c r="AS1219" i="4"/>
  <c r="BC1120" i="4" l="1"/>
  <c r="BC1136" i="4"/>
  <c r="BC1172" i="4"/>
  <c r="BC1196" i="4"/>
  <c r="BC1028" i="4"/>
  <c r="BC1192" i="4"/>
  <c r="BC1216" i="4"/>
  <c r="BC1182" i="4"/>
  <c r="BC1167" i="4"/>
  <c r="BC1187" i="4"/>
  <c r="BC1211" i="4"/>
  <c r="BC1210" i="4"/>
  <c r="BC1015" i="4"/>
  <c r="BC1035" i="4"/>
  <c r="BC1067" i="4"/>
  <c r="BC1091" i="4"/>
  <c r="BC1111" i="4"/>
  <c r="BC1131" i="4"/>
  <c r="BC1151" i="4"/>
  <c r="BC1183" i="4"/>
  <c r="BC1207" i="4"/>
  <c r="BC1020" i="4"/>
  <c r="BC1124" i="4"/>
  <c r="BC1144" i="4"/>
  <c r="BC1040" i="4"/>
  <c r="BC1132" i="4"/>
  <c r="BC1005" i="4"/>
  <c r="BC1043" i="4"/>
  <c r="BC1071" i="4"/>
  <c r="BC1095" i="4"/>
  <c r="BC1115" i="4"/>
  <c r="BC1135" i="4"/>
  <c r="BC1060" i="4"/>
  <c r="AW215" i="4"/>
  <c r="AW20" i="4"/>
  <c r="BC317" i="4"/>
  <c r="AW159" i="4"/>
  <c r="BC97" i="4"/>
  <c r="BC121" i="4"/>
  <c r="BC165" i="4"/>
  <c r="BC185" i="4"/>
  <c r="BC209" i="4"/>
  <c r="BC245" i="4"/>
  <c r="BC269" i="4"/>
  <c r="BC878" i="4"/>
  <c r="BC91" i="4"/>
  <c r="BC111" i="4"/>
  <c r="BC139" i="4"/>
  <c r="BC159" i="4"/>
  <c r="BC179" i="4"/>
  <c r="BC211" i="4"/>
  <c r="BC235" i="4"/>
  <c r="BC259" i="4"/>
  <c r="BC379" i="4"/>
  <c r="BC399" i="4"/>
  <c r="BC835" i="4"/>
  <c r="BC875" i="4"/>
  <c r="BC899" i="4"/>
  <c r="BC904" i="4"/>
  <c r="BC928" i="4"/>
  <c r="BC992" i="4"/>
  <c r="BC869" i="4"/>
  <c r="BC889" i="4"/>
  <c r="BC905" i="4"/>
  <c r="BC941" i="4"/>
  <c r="BC1001" i="4"/>
  <c r="BC1021" i="4"/>
  <c r="BC440" i="4"/>
  <c r="BC456" i="4"/>
  <c r="BC488" i="4"/>
  <c r="BC512" i="4"/>
  <c r="BC568" i="4"/>
  <c r="BC596" i="4"/>
  <c r="BC832" i="4"/>
  <c r="BC326" i="4"/>
  <c r="BC324" i="4"/>
  <c r="BC364" i="4"/>
  <c r="BC369" i="4"/>
  <c r="BC389" i="4"/>
  <c r="BC441" i="4"/>
  <c r="BC461" i="4"/>
  <c r="BC477" i="4"/>
  <c r="BC505" i="4"/>
  <c r="BC537" i="4"/>
  <c r="BC573" i="4"/>
  <c r="BC605" i="4"/>
  <c r="BC809" i="4"/>
  <c r="BC849" i="4"/>
  <c r="BC110" i="4"/>
  <c r="BC130" i="4"/>
  <c r="BC146" i="4"/>
  <c r="BC166" i="4"/>
  <c r="BC186" i="4"/>
  <c r="BC218" i="4"/>
  <c r="BC250" i="4"/>
  <c r="BC266" i="4"/>
  <c r="BC378" i="4"/>
  <c r="BC406" i="4"/>
  <c r="BC434" i="4"/>
  <c r="BC450" i="4"/>
  <c r="BC474" i="4"/>
  <c r="BC494" i="4"/>
  <c r="BC510" i="4"/>
  <c r="BC526" i="4"/>
  <c r="BC574" i="4"/>
  <c r="BC594" i="4"/>
  <c r="BC618" i="4"/>
  <c r="BC802" i="4"/>
  <c r="BC838" i="4"/>
  <c r="BC862" i="4"/>
  <c r="BC419" i="4"/>
  <c r="BC435" i="4"/>
  <c r="BC455" i="4"/>
  <c r="BC491" i="4"/>
  <c r="BC511" i="4"/>
  <c r="BC551" i="4"/>
  <c r="BC567" i="4"/>
  <c r="BC591" i="4"/>
  <c r="BC615" i="4"/>
  <c r="BC811" i="4"/>
  <c r="BC851" i="4"/>
  <c r="BC915" i="4"/>
  <c r="BC955" i="4"/>
  <c r="BC104" i="4"/>
  <c r="BC128" i="4"/>
  <c r="BC148" i="4"/>
  <c r="BC168" i="4"/>
  <c r="BC208" i="4"/>
  <c r="BC232" i="4"/>
  <c r="BC256" i="4"/>
  <c r="BC408" i="4"/>
  <c r="BC436" i="4"/>
  <c r="BC452" i="4"/>
  <c r="BC476" i="4"/>
  <c r="BC532" i="4"/>
  <c r="BC588" i="4"/>
  <c r="BC800" i="4"/>
  <c r="BC824" i="4"/>
  <c r="BC848" i="4"/>
  <c r="BC872" i="4"/>
  <c r="BC888" i="4"/>
  <c r="BC1072" i="4"/>
  <c r="BC1112" i="4"/>
  <c r="BC1160" i="4"/>
  <c r="BC5" i="4"/>
  <c r="BC29" i="4"/>
  <c r="BC65" i="4"/>
  <c r="BC81" i="4"/>
  <c r="BC633" i="4"/>
  <c r="BC669" i="4"/>
  <c r="BC701" i="4"/>
  <c r="BC729" i="4"/>
  <c r="BC757" i="4"/>
  <c r="BC781" i="4"/>
  <c r="BC14" i="4"/>
  <c r="BC38" i="4"/>
  <c r="BC62" i="4"/>
  <c r="BC78" i="4"/>
  <c r="BC634" i="4"/>
  <c r="BC654" i="4"/>
  <c r="BC682" i="4"/>
  <c r="BC710" i="4"/>
  <c r="BC734" i="4"/>
  <c r="BC754" i="4"/>
  <c r="BC786" i="4"/>
  <c r="BC19" i="4"/>
  <c r="BC39" i="4"/>
  <c r="BC63" i="4"/>
  <c r="BC643" i="4"/>
  <c r="BC671" i="4"/>
  <c r="BC687" i="4"/>
  <c r="BC711" i="4"/>
  <c r="BC739" i="4"/>
  <c r="BC759" i="4"/>
  <c r="BC975" i="4"/>
  <c r="BC4" i="4"/>
  <c r="BC24" i="4"/>
  <c r="BC40" i="4"/>
  <c r="BC60" i="4"/>
  <c r="BC76" i="4"/>
  <c r="BC112" i="4"/>
  <c r="BC132" i="4"/>
  <c r="BC172" i="4"/>
  <c r="BC212" i="4"/>
  <c r="BC240" i="4"/>
  <c r="BC260" i="4"/>
  <c r="BC372" i="4"/>
  <c r="BC416" i="4"/>
  <c r="BC536" i="4"/>
  <c r="BC644" i="4"/>
  <c r="BC684" i="4"/>
  <c r="BC808" i="4"/>
  <c r="BC876" i="4"/>
  <c r="BC892" i="4"/>
  <c r="BC908" i="4"/>
  <c r="BC948" i="4"/>
  <c r="BC1004" i="4"/>
  <c r="BC873" i="4"/>
  <c r="BC893" i="4"/>
  <c r="BC925" i="4"/>
  <c r="BC949" i="4"/>
  <c r="BC1056" i="4"/>
  <c r="BC1092" i="4"/>
  <c r="BC1032" i="4"/>
  <c r="BC649" i="4"/>
  <c r="BC681" i="4"/>
  <c r="BC30" i="4"/>
  <c r="BC50" i="4"/>
  <c r="BC70" i="4"/>
  <c r="BC626" i="4"/>
  <c r="BC646" i="4"/>
  <c r="BC674" i="4"/>
  <c r="BC702" i="4"/>
  <c r="BC722" i="4"/>
  <c r="BC746" i="4"/>
  <c r="BC762" i="4"/>
  <c r="BC11" i="4"/>
  <c r="BC27" i="4"/>
  <c r="BC47" i="4"/>
  <c r="BC323" i="4"/>
  <c r="BC631" i="4"/>
  <c r="BC651" i="4"/>
  <c r="BC679" i="4"/>
  <c r="BC703" i="4"/>
  <c r="BC727" i="4"/>
  <c r="BC751" i="4"/>
  <c r="BC508" i="4"/>
  <c r="BC564" i="4"/>
  <c r="BC616" i="4"/>
  <c r="BC712" i="4"/>
  <c r="BC736" i="4"/>
  <c r="BC756" i="4"/>
  <c r="BC784" i="4"/>
  <c r="BC852" i="4"/>
  <c r="BC101" i="4"/>
  <c r="BC141" i="4"/>
  <c r="BC169" i="4"/>
  <c r="BC193" i="4"/>
  <c r="BC16" i="4"/>
  <c r="BC32" i="4"/>
  <c r="BC48" i="4"/>
  <c r="BC68" i="4"/>
  <c r="BC84" i="4"/>
  <c r="BC628" i="4"/>
  <c r="BC652" i="4"/>
  <c r="BC700" i="4"/>
  <c r="BC724" i="4"/>
  <c r="BC748" i="4"/>
  <c r="BC764" i="4"/>
  <c r="BC321" i="4"/>
  <c r="BC291" i="4"/>
  <c r="BC331" i="4"/>
  <c r="BC1057" i="4"/>
  <c r="BC1077" i="4"/>
  <c r="BC1121" i="4"/>
  <c r="BC1157" i="4"/>
  <c r="BC1185" i="4"/>
  <c r="BC1209" i="4"/>
  <c r="BC914" i="4"/>
  <c r="BC982" i="4"/>
  <c r="BC1022" i="4"/>
  <c r="BC1054" i="4"/>
  <c r="BC1070" i="4"/>
  <c r="BC1094" i="4"/>
  <c r="BC1118" i="4"/>
  <c r="BC1150" i="4"/>
  <c r="BC217" i="4"/>
  <c r="BC253" i="4"/>
  <c r="BC277" i="4"/>
  <c r="BC293" i="4"/>
  <c r="BC325" i="4"/>
  <c r="BC373" i="4"/>
  <c r="BC393" i="4"/>
  <c r="BC445" i="4"/>
  <c r="BC465" i="4"/>
  <c r="BC481" i="4"/>
  <c r="BC509" i="4"/>
  <c r="BC549" i="4"/>
  <c r="BC581" i="4"/>
  <c r="BC613" i="4"/>
  <c r="BC829" i="4"/>
  <c r="BC853" i="4"/>
  <c r="BC94" i="4"/>
  <c r="BC114" i="4"/>
  <c r="BC134" i="4"/>
  <c r="BC150" i="4"/>
  <c r="BC170" i="4"/>
  <c r="BC198" i="4"/>
  <c r="BC234" i="4"/>
  <c r="BC254" i="4"/>
  <c r="BC302" i="4"/>
  <c r="BC354" i="4"/>
  <c r="BC382" i="4"/>
  <c r="BC418" i="4"/>
  <c r="BC438" i="4"/>
  <c r="BC454" i="4"/>
  <c r="BC478" i="4"/>
  <c r="BC498" i="4"/>
  <c r="BC514" i="4"/>
  <c r="BC530" i="4"/>
  <c r="BC578" i="4"/>
  <c r="BC598" i="4"/>
  <c r="BC818" i="4"/>
  <c r="BC850" i="4"/>
  <c r="BC866" i="4"/>
  <c r="BC95" i="4"/>
  <c r="BC119" i="4"/>
  <c r="BC147" i="4"/>
  <c r="BC163" i="4"/>
  <c r="BC187" i="4"/>
  <c r="BC215" i="4"/>
  <c r="BC239" i="4"/>
  <c r="BC299" i="4"/>
  <c r="BC355" i="4"/>
  <c r="BC383" i="4"/>
  <c r="BC403" i="4"/>
  <c r="BC423" i="4"/>
  <c r="BC439" i="4"/>
  <c r="BC463" i="4"/>
  <c r="BC495" i="4"/>
  <c r="BC515" i="4"/>
  <c r="BC555" i="4"/>
  <c r="BC575" i="4"/>
  <c r="BC595" i="4"/>
  <c r="BC619" i="4"/>
  <c r="BC815" i="4"/>
  <c r="BC839" i="4"/>
  <c r="BC855" i="4"/>
  <c r="BC879" i="4"/>
  <c r="BC903" i="4"/>
  <c r="BC923" i="4"/>
  <c r="BC296" i="4"/>
  <c r="BC348" i="4"/>
  <c r="BC1029" i="4"/>
  <c r="BC1061" i="4"/>
  <c r="BC1089" i="4"/>
  <c r="BC1125" i="4"/>
  <c r="BC1161" i="4"/>
  <c r="BC1193" i="4"/>
  <c r="BC894" i="4"/>
  <c r="BC934" i="4"/>
  <c r="BC986" i="4"/>
  <c r="BC1030" i="4"/>
  <c r="BC1058" i="4"/>
  <c r="BC1074" i="4"/>
  <c r="BC1098" i="4"/>
  <c r="BC1134" i="4"/>
  <c r="BC1158" i="4"/>
  <c r="BC1190" i="4"/>
  <c r="BC1214" i="4"/>
  <c r="BC1019" i="4"/>
  <c r="BC21" i="4"/>
  <c r="BC45" i="4"/>
  <c r="BC73" i="4"/>
  <c r="BC93" i="4"/>
  <c r="BC113" i="4"/>
  <c r="BC25" i="4"/>
  <c r="BC53" i="4"/>
  <c r="BC77" i="4"/>
  <c r="BC17" i="4"/>
  <c r="BC41" i="4"/>
  <c r="BC69" i="4"/>
  <c r="BC85" i="4"/>
  <c r="BC89" i="4"/>
  <c r="BC109" i="4"/>
  <c r="BC149" i="4"/>
  <c r="BC173" i="4"/>
  <c r="BC201" i="4"/>
  <c r="BC237" i="4"/>
  <c r="BC261" i="4"/>
  <c r="BC305" i="4"/>
  <c r="BC329" i="4"/>
  <c r="BC381" i="4"/>
  <c r="BC417" i="4"/>
  <c r="BC449" i="4"/>
  <c r="BC469" i="4"/>
  <c r="BC489" i="4"/>
  <c r="BC525" i="4"/>
  <c r="BC557" i="4"/>
  <c r="BC585" i="4"/>
  <c r="BC617" i="4"/>
  <c r="BC641" i="4"/>
  <c r="BC677" i="4"/>
  <c r="BC709" i="4"/>
  <c r="BC733" i="4"/>
  <c r="BC765" i="4"/>
  <c r="BC785" i="4"/>
  <c r="BC793" i="4"/>
  <c r="BC837" i="4"/>
  <c r="BC26" i="4"/>
  <c r="BC46" i="4"/>
  <c r="BC66" i="4"/>
  <c r="BC102" i="4"/>
  <c r="BC122" i="4"/>
  <c r="BC138" i="4"/>
  <c r="BC154" i="4"/>
  <c r="BC174" i="4"/>
  <c r="BC202" i="4"/>
  <c r="BC238" i="4"/>
  <c r="BC258" i="4"/>
  <c r="BC322" i="4"/>
  <c r="BC386" i="4"/>
  <c r="BC422" i="4"/>
  <c r="BC442" i="4"/>
  <c r="BC462" i="4"/>
  <c r="BC482" i="4"/>
  <c r="BC502" i="4"/>
  <c r="BC518" i="4"/>
  <c r="BC538" i="4"/>
  <c r="BC582" i="4"/>
  <c r="BC610" i="4"/>
  <c r="BC622" i="4"/>
  <c r="BC642" i="4"/>
  <c r="BC662" i="4"/>
  <c r="BC698" i="4"/>
  <c r="BC718" i="4"/>
  <c r="BC742" i="4"/>
  <c r="BC758" i="4"/>
  <c r="BC790" i="4"/>
  <c r="BC794" i="4"/>
  <c r="BC830" i="4"/>
  <c r="BC854" i="4"/>
  <c r="BC870" i="4"/>
  <c r="BC3" i="4"/>
  <c r="BC23" i="4"/>
  <c r="BC43" i="4"/>
  <c r="BC71" i="4"/>
  <c r="BC99" i="4"/>
  <c r="BC127" i="4"/>
  <c r="BC151" i="4"/>
  <c r="BC171" i="4"/>
  <c r="BC191" i="4"/>
  <c r="BC219" i="4"/>
  <c r="BC251" i="4"/>
  <c r="BC319" i="4"/>
  <c r="BC391" i="4"/>
  <c r="BC411" i="4"/>
  <c r="BC427" i="4"/>
  <c r="BC447" i="4"/>
  <c r="BC475" i="4"/>
  <c r="BC499" i="4"/>
  <c r="BC531" i="4"/>
  <c r="BC559" i="4"/>
  <c r="BC579" i="4"/>
  <c r="BC603" i="4"/>
  <c r="BC647" i="4"/>
  <c r="BC675" i="4"/>
  <c r="BC695" i="4"/>
  <c r="BC723" i="4"/>
  <c r="BC743" i="4"/>
  <c r="BC775" i="4"/>
  <c r="BC795" i="4"/>
  <c r="BC819" i="4"/>
  <c r="BC843" i="4"/>
  <c r="BC859" i="4"/>
  <c r="BC887" i="4"/>
  <c r="BC907" i="4"/>
  <c r="BC927" i="4"/>
  <c r="BC979" i="4"/>
  <c r="BC8" i="4"/>
  <c r="BC28" i="4"/>
  <c r="BC44" i="4"/>
  <c r="BC64" i="4"/>
  <c r="BC80" i="4"/>
  <c r="BC120" i="4"/>
  <c r="BC140" i="4"/>
  <c r="BC156" i="4"/>
  <c r="BC188" i="4"/>
  <c r="BC216" i="4"/>
  <c r="BC244" i="4"/>
  <c r="BC320" i="4"/>
  <c r="BC352" i="4"/>
  <c r="BC396" i="4"/>
  <c r="BC420" i="4"/>
  <c r="BC444" i="4"/>
  <c r="BC464" i="4"/>
  <c r="BC492" i="4"/>
  <c r="BC520" i="4"/>
  <c r="BC544" i="4"/>
  <c r="BC576" i="4"/>
  <c r="BC604" i="4"/>
  <c r="BC620" i="4"/>
  <c r="BC648" i="4"/>
  <c r="BC692" i="4"/>
  <c r="BC716" i="4"/>
  <c r="BC740" i="4"/>
  <c r="BC760" i="4"/>
  <c r="BC788" i="4"/>
  <c r="BC792" i="4"/>
  <c r="BC816" i="4"/>
  <c r="BC836" i="4"/>
  <c r="BC860" i="4"/>
  <c r="BC880" i="4"/>
  <c r="BC896" i="4"/>
  <c r="BC912" i="4"/>
  <c r="BC956" i="4"/>
  <c r="BC1012" i="4"/>
  <c r="BC877" i="4"/>
  <c r="BC897" i="4"/>
  <c r="BC929" i="4"/>
  <c r="BC953" i="4"/>
  <c r="BC1013" i="4"/>
  <c r="BC1033" i="4"/>
  <c r="BC1069" i="4"/>
  <c r="BC1113" i="4"/>
  <c r="BC1145" i="4"/>
  <c r="BC1165" i="4"/>
  <c r="BC1197" i="4"/>
  <c r="BC2" i="4"/>
  <c r="BC898" i="4"/>
  <c r="BC938" i="4"/>
  <c r="BC990" i="4"/>
  <c r="BC1034" i="4"/>
  <c r="BC1062" i="4"/>
  <c r="BC1086" i="4"/>
  <c r="BC1102" i="4"/>
  <c r="BC1142" i="4"/>
  <c r="BC1162" i="4"/>
  <c r="BC1202" i="4"/>
  <c r="BC1003" i="4"/>
  <c r="BC1023" i="4"/>
  <c r="BC1055" i="4"/>
  <c r="BC1075" i="4"/>
  <c r="BC1099" i="4"/>
  <c r="BC1119" i="4"/>
  <c r="BC1143" i="4"/>
  <c r="BC1171" i="4"/>
  <c r="BC1195" i="4"/>
  <c r="BC1215" i="4"/>
  <c r="BC157" i="4"/>
  <c r="BC181" i="4"/>
  <c r="BC205" i="4"/>
  <c r="BC241" i="4"/>
  <c r="BC265" i="4"/>
  <c r="BC385" i="4"/>
  <c r="BC421" i="4"/>
  <c r="BC457" i="4"/>
  <c r="BC473" i="4"/>
  <c r="BC493" i="4"/>
  <c r="BC533" i="4"/>
  <c r="BC561" i="4"/>
  <c r="BC593" i="4"/>
  <c r="BC717" i="4"/>
  <c r="BC737" i="4"/>
  <c r="BC769" i="4"/>
  <c r="BC805" i="4"/>
  <c r="BC841" i="4"/>
  <c r="BC6" i="4"/>
  <c r="BC106" i="4"/>
  <c r="BC126" i="4"/>
  <c r="BC142" i="4"/>
  <c r="BC158" i="4"/>
  <c r="BC182" i="4"/>
  <c r="BC214" i="4"/>
  <c r="BC242" i="4"/>
  <c r="BC262" i="4"/>
  <c r="BC370" i="4"/>
  <c r="BC394" i="4"/>
  <c r="BC426" i="4"/>
  <c r="BC446" i="4"/>
  <c r="BC470" i="4"/>
  <c r="BC490" i="4"/>
  <c r="BC506" i="4"/>
  <c r="BC522" i="4"/>
  <c r="BC546" i="4"/>
  <c r="BC586" i="4"/>
  <c r="BC614" i="4"/>
  <c r="BC798" i="4"/>
  <c r="BC834" i="4"/>
  <c r="BC858" i="4"/>
  <c r="BC874" i="4"/>
  <c r="BC75" i="4"/>
  <c r="BC107" i="4"/>
  <c r="BC131" i="4"/>
  <c r="BC155" i="4"/>
  <c r="BC175" i="4"/>
  <c r="BC199" i="4"/>
  <c r="BC231" i="4"/>
  <c r="BC255" i="4"/>
  <c r="BC371" i="4"/>
  <c r="BC395" i="4"/>
  <c r="BC415" i="4"/>
  <c r="BC431" i="4"/>
  <c r="BC451" i="4"/>
  <c r="BC483" i="4"/>
  <c r="BC507" i="4"/>
  <c r="BC535" i="4"/>
  <c r="BC563" i="4"/>
  <c r="BC587" i="4"/>
  <c r="BC611" i="4"/>
  <c r="BC799" i="4"/>
  <c r="BC823" i="4"/>
  <c r="BC847" i="4"/>
  <c r="BC867" i="4"/>
  <c r="BC891" i="4"/>
  <c r="BC911" i="4"/>
  <c r="BC951" i="4"/>
  <c r="BC987" i="4"/>
  <c r="BC96" i="4"/>
  <c r="BC124" i="4"/>
  <c r="BC144" i="4"/>
  <c r="BC160" i="4"/>
  <c r="BC196" i="4"/>
  <c r="BC220" i="4"/>
  <c r="BC252" i="4"/>
  <c r="BC404" i="4"/>
  <c r="BC428" i="4"/>
  <c r="BC448" i="4"/>
  <c r="BC472" i="4"/>
  <c r="BC496" i="4"/>
  <c r="BC524" i="4"/>
  <c r="BC548" i="4"/>
  <c r="BC580" i="4"/>
  <c r="BC612" i="4"/>
  <c r="BC796" i="4"/>
  <c r="BC820" i="4"/>
  <c r="BC840" i="4"/>
  <c r="BC868" i="4"/>
  <c r="BC884" i="4"/>
  <c r="BC900" i="4"/>
  <c r="BC924" i="4"/>
  <c r="BC988" i="4"/>
  <c r="BC1016" i="4"/>
  <c r="BC881" i="4"/>
  <c r="BC901" i="4"/>
  <c r="BC933" i="4"/>
  <c r="BC977" i="4"/>
  <c r="BC1017" i="4"/>
  <c r="BC1041" i="4"/>
  <c r="BC1073" i="4"/>
  <c r="BC1117" i="4"/>
  <c r="BC1153" i="4"/>
  <c r="BC1177" i="4"/>
  <c r="BC1201" i="4"/>
  <c r="BC910" i="4"/>
  <c r="BC950" i="4"/>
  <c r="BC1014" i="4"/>
  <c r="BC1038" i="4"/>
  <c r="BC1066" i="4"/>
  <c r="BC1090" i="4"/>
  <c r="BC1106" i="4"/>
  <c r="BC1146" i="4"/>
  <c r="BC1178" i="4"/>
  <c r="BC1206" i="4"/>
  <c r="BC1007" i="4"/>
  <c r="BC1031" i="4"/>
  <c r="BC1059" i="4"/>
  <c r="BC1087" i="4"/>
  <c r="BC1107" i="4"/>
  <c r="BC1123" i="4"/>
  <c r="BC1147" i="4"/>
  <c r="BC1179" i="4"/>
  <c r="BC1199" i="4"/>
  <c r="BC1219" i="4"/>
  <c r="BC1036" i="4"/>
  <c r="BC1064" i="4"/>
  <c r="BC1108" i="4"/>
  <c r="BC1128" i="4"/>
  <c r="BC1148" i="4"/>
  <c r="BC1188" i="4"/>
  <c r="BC1208" i="4"/>
  <c r="BC621" i="4"/>
  <c r="BC653" i="4"/>
  <c r="BC697" i="4"/>
  <c r="BC721" i="4"/>
  <c r="BC753" i="4"/>
  <c r="BC777" i="4"/>
  <c r="BC10" i="4"/>
  <c r="BC34" i="4"/>
  <c r="BC58" i="4"/>
  <c r="BC74" i="4"/>
  <c r="BC298" i="4"/>
  <c r="BC342" i="4"/>
  <c r="BC630" i="4"/>
  <c r="BC650" i="4"/>
  <c r="BC678" i="4"/>
  <c r="BC706" i="4"/>
  <c r="BC726" i="4"/>
  <c r="BC750" i="4"/>
  <c r="BC766" i="4"/>
  <c r="BC15" i="4"/>
  <c r="BC35" i="4"/>
  <c r="BC51" i="4"/>
  <c r="BC79" i="4"/>
  <c r="BC639" i="4"/>
  <c r="BC663" i="4"/>
  <c r="BC683" i="4"/>
  <c r="BC707" i="4"/>
  <c r="BC735" i="4"/>
  <c r="BC755" i="4"/>
  <c r="BC20" i="4"/>
  <c r="BC36" i="4"/>
  <c r="BC52" i="4"/>
  <c r="BC72" i="4"/>
  <c r="BC152" i="4"/>
  <c r="BC328" i="4"/>
  <c r="BC640" i="4"/>
  <c r="BC676" i="4"/>
  <c r="BC708" i="4"/>
  <c r="BC728" i="4"/>
  <c r="BC752" i="4"/>
  <c r="BC776" i="4"/>
  <c r="AW114" i="4"/>
  <c r="AW186" i="4"/>
  <c r="AW112" i="4"/>
  <c r="AW152" i="4"/>
  <c r="AW101" i="4"/>
  <c r="AW415" i="4"/>
  <c r="AW499" i="4"/>
  <c r="AW775" i="4"/>
  <c r="AW791" i="4"/>
  <c r="AW110" i="4"/>
  <c r="AW216" i="4"/>
  <c r="AW102" i="4"/>
  <c r="AW355" i="4"/>
  <c r="AW352" i="4"/>
  <c r="AW707" i="4"/>
  <c r="AW723" i="4"/>
  <c r="AW891" i="4"/>
  <c r="AW1015" i="4"/>
  <c r="AW91" i="4"/>
  <c r="AW115" i="4"/>
  <c r="AW104" i="4"/>
  <c r="AW380" i="4"/>
  <c r="AW711" i="4"/>
  <c r="AW324" i="4"/>
  <c r="AW520" i="4"/>
  <c r="AW876" i="4"/>
  <c r="AW390" i="4"/>
  <c r="AW53" i="4"/>
  <c r="AW472" i="4"/>
  <c r="AW1225" i="4"/>
  <c r="AW630" i="4"/>
  <c r="AW526" i="4"/>
  <c r="AW1147" i="4"/>
  <c r="AW540" i="4"/>
  <c r="AW34" i="4"/>
  <c r="AW107" i="4"/>
  <c r="AW851" i="4"/>
  <c r="AW349" i="4"/>
  <c r="AW373" i="4"/>
  <c r="AW58" i="4"/>
  <c r="AW392" i="4"/>
  <c r="AW399" i="4"/>
  <c r="AW643" i="4"/>
  <c r="AW663" i="4"/>
  <c r="AW182" i="4"/>
  <c r="AW420" i="4"/>
  <c r="AW729" i="4"/>
  <c r="AW684" i="4"/>
  <c r="AW541" i="4"/>
  <c r="AW867" i="4"/>
  <c r="AW600" i="4"/>
  <c r="AW46" i="4"/>
  <c r="AW94" i="4"/>
  <c r="AW259" i="4"/>
  <c r="AW419" i="4"/>
  <c r="AW651" i="4"/>
  <c r="AW703" i="4"/>
  <c r="AW1019" i="4"/>
  <c r="AW1059" i="4"/>
  <c r="AW416" i="4"/>
  <c r="AW405" i="4"/>
  <c r="AW725" i="4"/>
  <c r="AW510" i="4"/>
  <c r="AW95" i="4"/>
  <c r="AW277" i="4"/>
  <c r="AW481" i="4"/>
  <c r="AW406" i="4"/>
  <c r="AW858" i="4"/>
  <c r="AW956" i="4"/>
  <c r="AW673" i="4"/>
  <c r="AW378" i="4"/>
  <c r="AW1006" i="4"/>
  <c r="AW1196" i="4"/>
  <c r="AW1224" i="4"/>
  <c r="AW829" i="4"/>
  <c r="AW1165" i="4"/>
  <c r="AW1082" i="4"/>
  <c r="AW532" i="4"/>
  <c r="AW824" i="4"/>
  <c r="AW321" i="4"/>
  <c r="AW550" i="4"/>
  <c r="AW934" i="4"/>
  <c r="AW1171" i="4"/>
  <c r="AW933" i="4"/>
  <c r="AW697" i="4"/>
  <c r="AW487" i="4"/>
  <c r="AZ487" i="4"/>
  <c r="AW948" i="4"/>
  <c r="AZ948" i="4"/>
  <c r="AW1016" i="4"/>
  <c r="AZ1016" i="4"/>
  <c r="AW1120" i="4"/>
  <c r="AZ1120" i="4"/>
  <c r="AW1188" i="4"/>
  <c r="AZ1188" i="4"/>
  <c r="AW1216" i="4"/>
  <c r="AZ1216" i="4"/>
  <c r="AW896" i="4"/>
  <c r="AZ896" i="4"/>
  <c r="AW365" i="4"/>
  <c r="AZ365" i="4"/>
  <c r="AW407" i="4"/>
  <c r="AZ407" i="4"/>
  <c r="AW577" i="4"/>
  <c r="AZ577" i="4"/>
  <c r="AW720" i="4"/>
  <c r="AZ720" i="4"/>
  <c r="AW915" i="4"/>
  <c r="AZ915" i="4"/>
  <c r="AW1041" i="4"/>
  <c r="AZ1041" i="4"/>
  <c r="AW1105" i="4"/>
  <c r="AZ1105" i="4"/>
  <c r="AW1157" i="4"/>
  <c r="AZ1157" i="4"/>
  <c r="AW1201" i="4"/>
  <c r="AZ1201" i="4"/>
  <c r="AW832" i="4"/>
  <c r="AZ832" i="4"/>
  <c r="AW928" i="4"/>
  <c r="AZ928" i="4"/>
  <c r="AW430" i="4"/>
  <c r="AZ430" i="4"/>
  <c r="AW599" i="4"/>
  <c r="AZ599" i="4"/>
  <c r="AW337" i="4"/>
  <c r="AZ337" i="4"/>
  <c r="AW890" i="4"/>
  <c r="AZ890" i="4"/>
  <c r="AW990" i="4"/>
  <c r="AZ990" i="4"/>
  <c r="AW1054" i="4"/>
  <c r="AZ1054" i="4"/>
  <c r="AW1158" i="4"/>
  <c r="AZ1158" i="4"/>
  <c r="AW820" i="4"/>
  <c r="AZ820" i="4"/>
  <c r="AW797" i="4"/>
  <c r="AZ797" i="4"/>
  <c r="AW740" i="4"/>
  <c r="AZ740" i="4"/>
  <c r="AW560" i="4"/>
  <c r="AZ560" i="4"/>
  <c r="AW771" i="4"/>
  <c r="AZ771" i="4"/>
  <c r="AW768" i="4"/>
  <c r="AZ768" i="4"/>
  <c r="AW810" i="4"/>
  <c r="AZ810" i="4"/>
  <c r="AW881" i="4"/>
  <c r="AZ881" i="4"/>
  <c r="AW991" i="4"/>
  <c r="AZ991" i="4"/>
  <c r="AW1043" i="4"/>
  <c r="AZ1043" i="4"/>
  <c r="AW1143" i="4"/>
  <c r="AZ1143" i="4"/>
  <c r="AW880" i="4"/>
  <c r="AZ880" i="4"/>
  <c r="AW330" i="4"/>
  <c r="AZ330" i="4"/>
  <c r="AW904" i="4"/>
  <c r="AZ904" i="4"/>
  <c r="AW672" i="4"/>
  <c r="AZ672" i="4"/>
  <c r="AW1102" i="4"/>
  <c r="AZ1102" i="4"/>
  <c r="AW1132" i="4"/>
  <c r="AZ1132" i="4"/>
  <c r="AW1061" i="4"/>
  <c r="AZ1061" i="4"/>
  <c r="AW1117" i="4"/>
  <c r="AZ1117" i="4"/>
  <c r="AW1186" i="4"/>
  <c r="AZ1186" i="4"/>
  <c r="AW871" i="4"/>
  <c r="AZ871" i="4"/>
  <c r="AW976" i="4"/>
  <c r="AZ976" i="4"/>
  <c r="AW1056" i="4"/>
  <c r="AZ1056" i="4"/>
  <c r="AW1136" i="4"/>
  <c r="AZ1136" i="4"/>
  <c r="AW1208" i="4"/>
  <c r="AZ1208" i="4"/>
  <c r="AW737" i="4"/>
  <c r="AZ737" i="4"/>
  <c r="AW545" i="4"/>
  <c r="AZ545" i="4"/>
  <c r="AW860" i="4"/>
  <c r="AZ860" i="4"/>
  <c r="AW693" i="4"/>
  <c r="AZ693" i="4"/>
  <c r="AW332" i="4"/>
  <c r="AZ332" i="4"/>
  <c r="AW471" i="4"/>
  <c r="AZ471" i="4"/>
  <c r="AW1001" i="4"/>
  <c r="AZ1001" i="4"/>
  <c r="AW1069" i="4"/>
  <c r="AZ1069" i="4"/>
  <c r="AW1137" i="4"/>
  <c r="AZ1137" i="4"/>
  <c r="AW1169" i="4"/>
  <c r="AZ1169" i="4"/>
  <c r="AW836" i="4"/>
  <c r="AZ836" i="4"/>
  <c r="AW802" i="4"/>
  <c r="AZ802" i="4"/>
  <c r="AW946" i="4"/>
  <c r="AZ946" i="4"/>
  <c r="AW1014" i="4"/>
  <c r="AZ1014" i="4"/>
  <c r="AW1090" i="4"/>
  <c r="AZ1090" i="4"/>
  <c r="AW1190" i="4"/>
  <c r="AZ1190" i="4"/>
  <c r="AW816" i="4"/>
  <c r="AZ816" i="4"/>
  <c r="AW433" i="4"/>
  <c r="AZ433" i="4"/>
  <c r="AW926" i="4"/>
  <c r="AZ926" i="4"/>
  <c r="AW1179" i="4"/>
  <c r="AZ1179" i="4"/>
  <c r="AW944" i="4"/>
  <c r="AZ944" i="4"/>
  <c r="AW1012" i="4"/>
  <c r="AZ1012" i="4"/>
  <c r="AW1068" i="4"/>
  <c r="AZ1068" i="4"/>
  <c r="AW1176" i="4"/>
  <c r="AZ1176" i="4"/>
  <c r="AW1212" i="4"/>
  <c r="AZ1212" i="4"/>
  <c r="AW249" i="4"/>
  <c r="AZ249" i="4"/>
  <c r="AW772" i="4"/>
  <c r="AZ772" i="4"/>
  <c r="AW878" i="4"/>
  <c r="AZ878" i="4"/>
  <c r="AW1021" i="4"/>
  <c r="AZ1021" i="4"/>
  <c r="AW1089" i="4"/>
  <c r="AZ1089" i="4"/>
  <c r="AW1145" i="4"/>
  <c r="AZ1145" i="4"/>
  <c r="AW1197" i="4"/>
  <c r="AZ1197" i="4"/>
  <c r="AW755" i="4"/>
  <c r="AZ755" i="4"/>
  <c r="AW360" i="4"/>
  <c r="AZ360" i="4"/>
  <c r="AW900" i="4"/>
  <c r="AZ900" i="4"/>
  <c r="AW236" i="4"/>
  <c r="AZ236" i="4"/>
  <c r="AW874" i="4"/>
  <c r="AZ874" i="4"/>
  <c r="AW950" i="4"/>
  <c r="AZ950" i="4"/>
  <c r="AW1038" i="4"/>
  <c r="AZ1038" i="4"/>
  <c r="AW1134" i="4"/>
  <c r="AZ1134" i="4"/>
  <c r="AW1222" i="4"/>
  <c r="AZ1222" i="4"/>
  <c r="AW353" i="4"/>
  <c r="AZ353" i="4"/>
  <c r="AW786" i="4"/>
  <c r="AZ786" i="4"/>
  <c r="AW875" i="4"/>
  <c r="AZ875" i="4"/>
  <c r="AW975" i="4"/>
  <c r="AZ975" i="4"/>
  <c r="AW1035" i="4"/>
  <c r="AZ1035" i="4"/>
  <c r="AW1083" i="4"/>
  <c r="AZ1083" i="4"/>
  <c r="AW1203" i="4"/>
  <c r="AZ1203" i="4"/>
  <c r="AW118" i="4"/>
  <c r="AZ118" i="4"/>
  <c r="AW165" i="4"/>
  <c r="AW423" i="4"/>
  <c r="AW675" i="4"/>
  <c r="AW613" i="4"/>
  <c r="AW662" i="4"/>
  <c r="AW718" i="4"/>
  <c r="AW733" i="4"/>
  <c r="AW450" i="4"/>
  <c r="AW244" i="4"/>
  <c r="AW536" i="4"/>
  <c r="AW258" i="4"/>
  <c r="AW326" i="4"/>
  <c r="AW512" i="4"/>
  <c r="AW576" i="4"/>
  <c r="AW171" i="4"/>
  <c r="AW44" i="4"/>
  <c r="AW16" i="4"/>
  <c r="AW610" i="4"/>
  <c r="AW73" i="4"/>
  <c r="AW43" i="4"/>
  <c r="AW77" i="4"/>
  <c r="AW533" i="4"/>
  <c r="AW231" i="4"/>
  <c r="AW678" i="4"/>
  <c r="AW234" i="4"/>
  <c r="AW323" i="4"/>
  <c r="AW21" i="4"/>
  <c r="AW320" i="4"/>
  <c r="AW185" i="4"/>
  <c r="AW148" i="4"/>
  <c r="AW476" i="4"/>
  <c r="AW372" i="4"/>
  <c r="AW498" i="4"/>
  <c r="AW507" i="4"/>
  <c r="AW329" i="4"/>
  <c r="AW8" i="4"/>
  <c r="AW522" i="4"/>
  <c r="AW440" i="4"/>
  <c r="AW124" i="4"/>
  <c r="AW10" i="4"/>
  <c r="AW385" i="4"/>
  <c r="AW435" i="4"/>
  <c r="AW254" i="4"/>
  <c r="AW506" i="4"/>
  <c r="AW698" i="4"/>
  <c r="AW172" i="4"/>
  <c r="AW299" i="4"/>
  <c r="AW25" i="4"/>
  <c r="AW4" i="4"/>
  <c r="AW706" i="4"/>
  <c r="AW214" i="4"/>
  <c r="AW394" i="4"/>
  <c r="AW509" i="4"/>
  <c r="AW700" i="4"/>
  <c r="AW677" i="4"/>
  <c r="AW69" i="4"/>
  <c r="AW574" i="4"/>
  <c r="AW139" i="4"/>
  <c r="AW187" i="4"/>
  <c r="AW708" i="4"/>
  <c r="AW325" i="4"/>
  <c r="AT4" i="4"/>
  <c r="AT217" i="4"/>
  <c r="AT349" i="4"/>
  <c r="AT418" i="4"/>
  <c r="AT672" i="4"/>
  <c r="AT707" i="4"/>
  <c r="AT791" i="4"/>
  <c r="AT878" i="4"/>
  <c r="AT888" i="4"/>
  <c r="AT953" i="4"/>
  <c r="AT1006" i="4"/>
  <c r="AT1169" i="4"/>
  <c r="AT52" i="4"/>
  <c r="AT144" i="4"/>
  <c r="AT337" i="4"/>
  <c r="AT354" i="4"/>
  <c r="AT693" i="4"/>
  <c r="AT708" i="4"/>
  <c r="AT771" i="4"/>
  <c r="AT872" i="4"/>
  <c r="AT879" i="4"/>
  <c r="AT904" i="4"/>
  <c r="AT946" i="4"/>
  <c r="AT1176" i="4"/>
  <c r="AT96" i="4"/>
  <c r="AT342" i="4"/>
  <c r="AT360" i="4"/>
  <c r="AT364" i="4"/>
  <c r="AT487" i="4"/>
  <c r="AT809" i="4"/>
  <c r="AT876" i="4"/>
  <c r="AT880" i="4"/>
  <c r="AT893" i="4"/>
  <c r="AT1167" i="4"/>
  <c r="AT1212" i="4"/>
  <c r="AT179" i="4"/>
  <c r="AT330" i="4"/>
  <c r="AT352" i="4"/>
  <c r="AT365" i="4"/>
  <c r="AT371" i="4"/>
  <c r="AT541" i="4"/>
  <c r="AT706" i="4"/>
  <c r="AT725" i="4"/>
  <c r="AT877" i="4"/>
  <c r="AT881" i="4"/>
  <c r="AT908" i="4"/>
  <c r="AT944" i="4"/>
  <c r="AT1025" i="4"/>
  <c r="AR1225" i="4" l="1"/>
  <c r="AR1224" i="4"/>
  <c r="AR1222" i="4"/>
  <c r="AR1219" i="4"/>
  <c r="AR1216" i="4"/>
  <c r="AR1215" i="4"/>
  <c r="AR1214" i="4"/>
  <c r="AR1213" i="4"/>
  <c r="AR1212" i="4"/>
  <c r="AR1211" i="4"/>
  <c r="AR1210" i="4"/>
  <c r="AR1209" i="4"/>
  <c r="AR1208" i="4"/>
  <c r="AR1207" i="4"/>
  <c r="AR1206" i="4"/>
  <c r="AR1203" i="4"/>
  <c r="AR1202" i="4"/>
  <c r="AR1201" i="4"/>
  <c r="AR1200" i="4"/>
  <c r="AR1199" i="4"/>
  <c r="AR1197" i="4"/>
  <c r="AR1196" i="4"/>
  <c r="AR1195" i="4"/>
  <c r="AR1193" i="4"/>
  <c r="AR1192" i="4"/>
  <c r="AR1190" i="4"/>
  <c r="AR1188" i="4"/>
  <c r="AR1187" i="4"/>
  <c r="AR1186" i="4"/>
  <c r="AR1185" i="4"/>
  <c r="AR1184" i="4"/>
  <c r="AR1183" i="4"/>
  <c r="AR1182" i="4"/>
  <c r="AR1179" i="4"/>
  <c r="AR1178" i="4"/>
  <c r="AR1177" i="4"/>
  <c r="AR1176" i="4"/>
  <c r="AR1172" i="4"/>
  <c r="AR1171" i="4"/>
  <c r="AR1169" i="4"/>
  <c r="AR1167" i="4"/>
  <c r="AR1166" i="4"/>
  <c r="AR1165" i="4"/>
  <c r="AR1162" i="4"/>
  <c r="AR1161" i="4"/>
  <c r="AR1160" i="4"/>
  <c r="AR1158" i="4"/>
  <c r="AR1157" i="4"/>
  <c r="AR1153" i="4"/>
  <c r="AR1151" i="4"/>
  <c r="AR1150" i="4"/>
  <c r="AR1148" i="4"/>
  <c r="AR1147" i="4"/>
  <c r="AR1146" i="4"/>
  <c r="AR1145" i="4"/>
  <c r="AR1144" i="4"/>
  <c r="AR1143" i="4"/>
  <c r="AR1142" i="4"/>
  <c r="AR1138" i="4"/>
  <c r="AR1137" i="4"/>
  <c r="AR1136" i="4"/>
  <c r="AR1135" i="4"/>
  <c r="AR1134" i="4"/>
  <c r="AR1132" i="4"/>
  <c r="AR1131" i="4"/>
  <c r="AR1128" i="4"/>
  <c r="AR1125" i="4"/>
  <c r="AR1124" i="4"/>
  <c r="AR1123" i="4"/>
  <c r="AR1121" i="4"/>
  <c r="AR1120" i="4"/>
  <c r="AR1119" i="4"/>
  <c r="AR1118" i="4"/>
  <c r="AR1117" i="4"/>
  <c r="AR1115" i="4"/>
  <c r="AR1113" i="4"/>
  <c r="AR1112" i="4"/>
  <c r="AR1111" i="4"/>
  <c r="AR1108" i="4"/>
  <c r="AR1107" i="4"/>
  <c r="AR1106" i="4"/>
  <c r="AR1105" i="4"/>
  <c r="AR1102" i="4"/>
  <c r="AR1099" i="4"/>
  <c r="AR1098" i="4"/>
  <c r="AR1096" i="4"/>
  <c r="AR1095" i="4"/>
  <c r="AR1094" i="4"/>
  <c r="AR1092" i="4"/>
  <c r="AR1091" i="4"/>
  <c r="AR1090" i="4"/>
  <c r="AR1089" i="4"/>
  <c r="AR1087" i="4"/>
  <c r="AR1086" i="4"/>
  <c r="AR1083" i="4"/>
  <c r="AR1082" i="4"/>
  <c r="AR1077" i="4"/>
  <c r="AR1075" i="4"/>
  <c r="AR1074" i="4"/>
  <c r="AR1073" i="4"/>
  <c r="AR1072" i="4"/>
  <c r="AR1071" i="4"/>
  <c r="AR1070" i="4"/>
  <c r="AR1069" i="4"/>
  <c r="AR1068" i="4"/>
  <c r="AR1067" i="4"/>
  <c r="AR1066" i="4"/>
  <c r="AR1065" i="4"/>
  <c r="AR1064" i="4"/>
  <c r="AR1063" i="4"/>
  <c r="AR1062" i="4"/>
  <c r="AR1061" i="4"/>
  <c r="AR1060" i="4"/>
  <c r="AR1059" i="4"/>
  <c r="AR1058" i="4"/>
  <c r="AR1057" i="4"/>
  <c r="AR1056" i="4"/>
  <c r="AR1055" i="4"/>
  <c r="AR1054" i="4"/>
  <c r="AR1043" i="4"/>
  <c r="AR1041" i="4"/>
  <c r="AR1040" i="4"/>
  <c r="AR1038" i="4"/>
  <c r="AR1036" i="4"/>
  <c r="AR1035" i="4"/>
  <c r="AR1034" i="4"/>
  <c r="AR1033" i="4"/>
  <c r="AR1032" i="4"/>
  <c r="AR1031" i="4"/>
  <c r="AR1030" i="4"/>
  <c r="AR1029" i="4"/>
  <c r="AR1028" i="4"/>
  <c r="AR1025" i="4"/>
  <c r="AR1023" i="4"/>
  <c r="AR1022" i="4"/>
  <c r="AR1021" i="4"/>
  <c r="AR1020" i="4"/>
  <c r="AR1019" i="4"/>
  <c r="AR1017" i="4"/>
  <c r="AR1016" i="4"/>
  <c r="AR1015" i="4"/>
  <c r="AR1014" i="4"/>
  <c r="AR1013" i="4"/>
  <c r="AR1012" i="4"/>
  <c r="AR1007" i="4"/>
  <c r="AR1006" i="4"/>
  <c r="AR1005" i="4"/>
  <c r="AR1004" i="4"/>
  <c r="AR1003" i="4"/>
  <c r="AR1001" i="4"/>
  <c r="AR992" i="4"/>
  <c r="AR991" i="4"/>
  <c r="AR990" i="4"/>
  <c r="AR988" i="4"/>
  <c r="AR987" i="4"/>
  <c r="AR986" i="4"/>
  <c r="AR982" i="4"/>
  <c r="AR979" i="4"/>
  <c r="AR977" i="4"/>
  <c r="AR976" i="4"/>
  <c r="AR975" i="4"/>
  <c r="AR956" i="4"/>
  <c r="AR955" i="4"/>
  <c r="AR953" i="4"/>
  <c r="AR951" i="4"/>
  <c r="AR950" i="4"/>
  <c r="AR949" i="4"/>
  <c r="AR948" i="4"/>
  <c r="AR946" i="4"/>
  <c r="AR944" i="4"/>
  <c r="AR941" i="4"/>
  <c r="AR938" i="4"/>
  <c r="AR934" i="4"/>
  <c r="AR933" i="4"/>
  <c r="AR929" i="4"/>
  <c r="AR928" i="4"/>
  <c r="AR927" i="4"/>
  <c r="AR926" i="4"/>
  <c r="AR925" i="4"/>
  <c r="AR924" i="4"/>
  <c r="AR923" i="4"/>
  <c r="AR915" i="4"/>
  <c r="AR914" i="4"/>
  <c r="AR912" i="4"/>
  <c r="AR911" i="4"/>
  <c r="AR910" i="4"/>
  <c r="AR908" i="4"/>
  <c r="AR907" i="4"/>
  <c r="AR905" i="4"/>
  <c r="AR904" i="4"/>
  <c r="AR903" i="4"/>
  <c r="AR901" i="4"/>
  <c r="AR900" i="4"/>
  <c r="AR899" i="4"/>
  <c r="AR898" i="4"/>
  <c r="AR897" i="4"/>
  <c r="AR896" i="4"/>
  <c r="AR894" i="4"/>
  <c r="AR893" i="4"/>
  <c r="AR892" i="4"/>
  <c r="AR891" i="4"/>
  <c r="AR890" i="4"/>
  <c r="AR889" i="4"/>
  <c r="AR888" i="4"/>
  <c r="AR887" i="4"/>
  <c r="AR884" i="4"/>
  <c r="AR881" i="4"/>
  <c r="AR880" i="4"/>
  <c r="AR879" i="4"/>
  <c r="AR878" i="4"/>
  <c r="AR877" i="4"/>
  <c r="AR876" i="4"/>
  <c r="AR875" i="4"/>
  <c r="AR874" i="4"/>
  <c r="AR873" i="4"/>
  <c r="AR872" i="4"/>
  <c r="AR871" i="4"/>
  <c r="AR870" i="4"/>
  <c r="AR869" i="4"/>
  <c r="AR868" i="4"/>
  <c r="AR867" i="4"/>
  <c r="AR866" i="4"/>
  <c r="AR862" i="4"/>
  <c r="AR860" i="4"/>
  <c r="AR859" i="4"/>
  <c r="AR858" i="4"/>
  <c r="AR855" i="4"/>
  <c r="AR854" i="4"/>
  <c r="AR853" i="4"/>
  <c r="AR852" i="4"/>
  <c r="AR851" i="4"/>
  <c r="AR850" i="4"/>
  <c r="AR849" i="4"/>
  <c r="AR848" i="4"/>
  <c r="AR847" i="4"/>
  <c r="AR843" i="4"/>
  <c r="AR841" i="4"/>
  <c r="AR840" i="4"/>
  <c r="AR839" i="4"/>
  <c r="AR838" i="4"/>
  <c r="AR837" i="4"/>
  <c r="AR836" i="4"/>
  <c r="AR835" i="4"/>
  <c r="AR834" i="4"/>
  <c r="AR832" i="4"/>
  <c r="AR830" i="4"/>
  <c r="AR829" i="4"/>
  <c r="AR824" i="4"/>
  <c r="AR823" i="4"/>
  <c r="AR820" i="4"/>
  <c r="AR819" i="4"/>
  <c r="AR818" i="4"/>
  <c r="AR816" i="4"/>
  <c r="AR815" i="4"/>
  <c r="AR811" i="4"/>
  <c r="AR810" i="4"/>
  <c r="AR809" i="4"/>
  <c r="AR808" i="4"/>
  <c r="AR805" i="4"/>
  <c r="AR802" i="4"/>
  <c r="AR800" i="4"/>
  <c r="AR799" i="4"/>
  <c r="AR798" i="4"/>
  <c r="AR797" i="4"/>
  <c r="AR796" i="4"/>
  <c r="AR795" i="4"/>
  <c r="AR794" i="4"/>
  <c r="AR793" i="4"/>
  <c r="AR792" i="4"/>
  <c r="AR791" i="4"/>
  <c r="AR790" i="4"/>
  <c r="AR788" i="4"/>
  <c r="AR786" i="4"/>
  <c r="AR785" i="4"/>
  <c r="AR784" i="4"/>
  <c r="AR781" i="4"/>
  <c r="AR777" i="4"/>
  <c r="AR776" i="4"/>
  <c r="AR775" i="4"/>
  <c r="AR772" i="4"/>
  <c r="AR771" i="4"/>
  <c r="AR769" i="4"/>
  <c r="AR768" i="4"/>
  <c r="AR766" i="4"/>
  <c r="AR765" i="4"/>
  <c r="AR764" i="4"/>
  <c r="AR762" i="4"/>
  <c r="AR760" i="4"/>
  <c r="AR759" i="4"/>
  <c r="AR758" i="4"/>
  <c r="AR757" i="4"/>
  <c r="AR756" i="4"/>
  <c r="AR755" i="4"/>
  <c r="AR754" i="4"/>
  <c r="AR753" i="4"/>
  <c r="AR752" i="4"/>
  <c r="AR751" i="4"/>
  <c r="AR750" i="4"/>
  <c r="AR748" i="4"/>
  <c r="AR746" i="4"/>
  <c r="AR743" i="4"/>
  <c r="AR742" i="4"/>
  <c r="AR740" i="4"/>
  <c r="AR739" i="4"/>
  <c r="AR737" i="4"/>
  <c r="AR736" i="4"/>
  <c r="AR735" i="4"/>
  <c r="AR734" i="4"/>
  <c r="AR733" i="4"/>
  <c r="AR729" i="4"/>
  <c r="AR728" i="4"/>
  <c r="AR727" i="4"/>
  <c r="AR726" i="4"/>
  <c r="AR725" i="4"/>
  <c r="AR724" i="4"/>
  <c r="AR723" i="4"/>
  <c r="AR722" i="4"/>
  <c r="AR721" i="4"/>
  <c r="AR720" i="4"/>
  <c r="AR718" i="4"/>
  <c r="AR717" i="4"/>
  <c r="AR716" i="4"/>
  <c r="AR714" i="4"/>
  <c r="AR712" i="4"/>
  <c r="AR711" i="4"/>
  <c r="AR710" i="4"/>
  <c r="AR709" i="4"/>
  <c r="AR708" i="4"/>
  <c r="AR707" i="4"/>
  <c r="AR706" i="4"/>
  <c r="AR703" i="4"/>
  <c r="AR702" i="4"/>
  <c r="AR701" i="4"/>
  <c r="AR700" i="4"/>
  <c r="AR698" i="4"/>
  <c r="AR697" i="4"/>
  <c r="AR695" i="4"/>
  <c r="AR693" i="4"/>
  <c r="AR692" i="4"/>
  <c r="AR687" i="4"/>
  <c r="AR684" i="4"/>
  <c r="AR683" i="4"/>
  <c r="AR682" i="4"/>
  <c r="AR681" i="4"/>
  <c r="AR679" i="4"/>
  <c r="AR678" i="4"/>
  <c r="AR677" i="4"/>
  <c r="AR676" i="4"/>
  <c r="AR675" i="4"/>
  <c r="AR674" i="4"/>
  <c r="AR673" i="4"/>
  <c r="AR672" i="4"/>
  <c r="AR671" i="4"/>
  <c r="AR669" i="4"/>
  <c r="AR663" i="4"/>
  <c r="AR662" i="4"/>
  <c r="AR654" i="4"/>
  <c r="AR653" i="4"/>
  <c r="AR652" i="4"/>
  <c r="AR651" i="4"/>
  <c r="AR650" i="4"/>
  <c r="AR649" i="4"/>
  <c r="AR648" i="4"/>
  <c r="AR647" i="4"/>
  <c r="AR646" i="4"/>
  <c r="AR644" i="4"/>
  <c r="AR643" i="4"/>
  <c r="AR642" i="4"/>
  <c r="AR641" i="4"/>
  <c r="AR640" i="4"/>
  <c r="AR639" i="4"/>
  <c r="AR634" i="4"/>
  <c r="AR633" i="4"/>
  <c r="AR631" i="4"/>
  <c r="AR630" i="4"/>
  <c r="AR628" i="4"/>
  <c r="AR626" i="4"/>
  <c r="AR622" i="4"/>
  <c r="AR621" i="4"/>
  <c r="AR620" i="4"/>
  <c r="AR619" i="4"/>
  <c r="AR618" i="4"/>
  <c r="AR617" i="4"/>
  <c r="AR616" i="4"/>
  <c r="AR615" i="4"/>
  <c r="AR614" i="4"/>
  <c r="AR613" i="4"/>
  <c r="AR612" i="4"/>
  <c r="AR611" i="4"/>
  <c r="AR610" i="4"/>
  <c r="AR605" i="4"/>
  <c r="AR604" i="4"/>
  <c r="AR603" i="4"/>
  <c r="AR600" i="4"/>
  <c r="AR599" i="4"/>
  <c r="AR598" i="4"/>
  <c r="AR596" i="4"/>
  <c r="AR595" i="4"/>
  <c r="AR594" i="4"/>
  <c r="AR593" i="4"/>
  <c r="AR591" i="4"/>
  <c r="AR588" i="4"/>
  <c r="AR587" i="4"/>
  <c r="AR586" i="4"/>
  <c r="AR585" i="4"/>
  <c r="AR582" i="4"/>
  <c r="AR581" i="4"/>
  <c r="AR580" i="4"/>
  <c r="AR579" i="4"/>
  <c r="AR578" i="4"/>
  <c r="AR577" i="4"/>
  <c r="AR576" i="4"/>
  <c r="AR575" i="4"/>
  <c r="AR574" i="4"/>
  <c r="AR573" i="4"/>
  <c r="AR568" i="4"/>
  <c r="AR567" i="4"/>
  <c r="AR564" i="4"/>
  <c r="AR563" i="4"/>
  <c r="AR561" i="4"/>
  <c r="AR560" i="4"/>
  <c r="AR559" i="4"/>
  <c r="AR557" i="4"/>
  <c r="AR555" i="4"/>
  <c r="AR551" i="4"/>
  <c r="AR550" i="4"/>
  <c r="AR549" i="4"/>
  <c r="AR548" i="4"/>
  <c r="AR546" i="4"/>
  <c r="AR545" i="4"/>
  <c r="AR544" i="4"/>
  <c r="AR541" i="4"/>
  <c r="AR540" i="4"/>
  <c r="AR538" i="4"/>
  <c r="AR537" i="4"/>
  <c r="AR536" i="4"/>
  <c r="AR535" i="4"/>
  <c r="AR533" i="4"/>
  <c r="AR532" i="4"/>
  <c r="AR531" i="4"/>
  <c r="AR530" i="4"/>
  <c r="AR526" i="4"/>
  <c r="AR525" i="4"/>
  <c r="AR524" i="4"/>
  <c r="AR522" i="4"/>
  <c r="AR520" i="4"/>
  <c r="AR518" i="4"/>
  <c r="AR515" i="4"/>
  <c r="AR514" i="4"/>
  <c r="AR512" i="4"/>
  <c r="AR511" i="4"/>
  <c r="AR510" i="4"/>
  <c r="AR509" i="4"/>
  <c r="AR508" i="4"/>
  <c r="AR507" i="4"/>
  <c r="AR506" i="4"/>
  <c r="AR505" i="4"/>
  <c r="AR502" i="4"/>
  <c r="AR499" i="4"/>
  <c r="AR498" i="4"/>
  <c r="AR496" i="4"/>
  <c r="AR495" i="4"/>
  <c r="AR494" i="4"/>
  <c r="AR493" i="4"/>
  <c r="AR492" i="4"/>
  <c r="AR491" i="4"/>
  <c r="AR490" i="4"/>
  <c r="AR489" i="4"/>
  <c r="AR488" i="4"/>
  <c r="AR487" i="4"/>
  <c r="AR483" i="4"/>
  <c r="AR482" i="4"/>
  <c r="AR481" i="4"/>
  <c r="AR478" i="4"/>
  <c r="AR477" i="4"/>
  <c r="AR476" i="4"/>
  <c r="AR475" i="4"/>
  <c r="AR474" i="4"/>
  <c r="AR473" i="4"/>
  <c r="AR472" i="4"/>
  <c r="AR471" i="4"/>
  <c r="AR470" i="4"/>
  <c r="AR469" i="4"/>
  <c r="AR465" i="4"/>
  <c r="AR464" i="4"/>
  <c r="AR463" i="4"/>
  <c r="AR462" i="4"/>
  <c r="AR461" i="4"/>
  <c r="AR457" i="4"/>
  <c r="AR456" i="4"/>
  <c r="AR455" i="4"/>
  <c r="AR454" i="4"/>
  <c r="AR452" i="4"/>
  <c r="AR451" i="4"/>
  <c r="AR450" i="4"/>
  <c r="AR449" i="4"/>
  <c r="AR448" i="4"/>
  <c r="AR447" i="4"/>
  <c r="AR446" i="4"/>
  <c r="AR445" i="4"/>
  <c r="AR444" i="4"/>
  <c r="AR442" i="4"/>
  <c r="AR441" i="4"/>
  <c r="AR440" i="4"/>
  <c r="AR439" i="4"/>
  <c r="AR438" i="4"/>
  <c r="AR436" i="4"/>
  <c r="AR435" i="4"/>
  <c r="AR434" i="4"/>
  <c r="AR433" i="4"/>
  <c r="AR431" i="4"/>
  <c r="AR430" i="4"/>
  <c r="AR428" i="4"/>
  <c r="AR427" i="4"/>
  <c r="AR426" i="4"/>
  <c r="AR423" i="4"/>
  <c r="AR422" i="4"/>
  <c r="AR421" i="4"/>
  <c r="AR420" i="4"/>
  <c r="AR419" i="4"/>
  <c r="AR418" i="4"/>
  <c r="AR417" i="4"/>
  <c r="AR416" i="4"/>
  <c r="AR415" i="4"/>
  <c r="AR411" i="4"/>
  <c r="AR408" i="4"/>
  <c r="AR407" i="4"/>
  <c r="AR406" i="4"/>
  <c r="AR405" i="4"/>
  <c r="AR404" i="4"/>
  <c r="AR403" i="4"/>
  <c r="AR399" i="4"/>
  <c r="AR396" i="4"/>
  <c r="AR395" i="4"/>
  <c r="AR394" i="4"/>
  <c r="AR393" i="4"/>
  <c r="AR392" i="4"/>
  <c r="AR391" i="4"/>
  <c r="AR390" i="4"/>
  <c r="AR389" i="4"/>
  <c r="AR386" i="4"/>
  <c r="AR385" i="4"/>
  <c r="AR383" i="4"/>
  <c r="AR382" i="4"/>
  <c r="AR381" i="4"/>
  <c r="AR380" i="4"/>
  <c r="AR379" i="4"/>
  <c r="AR378" i="4"/>
  <c r="AR373" i="4"/>
  <c r="AR372" i="4"/>
  <c r="AR371" i="4"/>
  <c r="AR370" i="4"/>
  <c r="AR369" i="4"/>
  <c r="AR365" i="4"/>
  <c r="AR364" i="4"/>
  <c r="AR360" i="4"/>
  <c r="AR355" i="4"/>
  <c r="AR354" i="4"/>
  <c r="AR353" i="4"/>
  <c r="AR352" i="4"/>
  <c r="AR349" i="4"/>
  <c r="AR348" i="4"/>
  <c r="AR342" i="4"/>
  <c r="AR337" i="4"/>
  <c r="AR332" i="4"/>
  <c r="AR331" i="4"/>
  <c r="AR330" i="4"/>
  <c r="AR329" i="4"/>
  <c r="AR328" i="4"/>
  <c r="AR326" i="4"/>
  <c r="AR325" i="4"/>
  <c r="AR324" i="4"/>
  <c r="AR323" i="4"/>
  <c r="AR322" i="4"/>
  <c r="AR321" i="4"/>
  <c r="AR320" i="4"/>
  <c r="AR319" i="4"/>
  <c r="AR317" i="4"/>
  <c r="AR305" i="4"/>
  <c r="AR302" i="4"/>
  <c r="AR299" i="4"/>
  <c r="AR298" i="4"/>
  <c r="AR296" i="4"/>
  <c r="AR293" i="4"/>
  <c r="AR291" i="4"/>
  <c r="AR277" i="4"/>
  <c r="AR269" i="4"/>
  <c r="AR266" i="4"/>
  <c r="AR265" i="4"/>
  <c r="AR262" i="4"/>
  <c r="AR261" i="4"/>
  <c r="AR260" i="4"/>
  <c r="AR259" i="4"/>
  <c r="AR258" i="4"/>
  <c r="AR256" i="4"/>
  <c r="AR255" i="4"/>
  <c r="AR254" i="4"/>
  <c r="AR253" i="4"/>
  <c r="AR252" i="4"/>
  <c r="AR251" i="4"/>
  <c r="AR250" i="4"/>
  <c r="AR249" i="4"/>
  <c r="AR245" i="4"/>
  <c r="AR244" i="4"/>
  <c r="AR242" i="4"/>
  <c r="AR241" i="4"/>
  <c r="AR240" i="4"/>
  <c r="AR239" i="4"/>
  <c r="AR238" i="4"/>
  <c r="AR237" i="4"/>
  <c r="AR236" i="4"/>
  <c r="AR235" i="4"/>
  <c r="AR234" i="4"/>
  <c r="AR232" i="4"/>
  <c r="AR231" i="4"/>
  <c r="AR220" i="4"/>
  <c r="AR219" i="4"/>
  <c r="AR218" i="4"/>
  <c r="AR217" i="4"/>
  <c r="AR216" i="4"/>
  <c r="AR215" i="4"/>
  <c r="AR214" i="4"/>
  <c r="AR212" i="4"/>
  <c r="AR211" i="4"/>
  <c r="AR209" i="4"/>
  <c r="AR208" i="4"/>
  <c r="AR205" i="4"/>
  <c r="AR202" i="4"/>
  <c r="AR201" i="4"/>
  <c r="AR199" i="4"/>
  <c r="AR198" i="4"/>
  <c r="AR196" i="4"/>
  <c r="AR193" i="4"/>
  <c r="AR191" i="4"/>
  <c r="AR188" i="4"/>
  <c r="AR187" i="4"/>
  <c r="AR186" i="4"/>
  <c r="AR185" i="4"/>
  <c r="AR182" i="4"/>
  <c r="AR181" i="4"/>
  <c r="AR179" i="4"/>
  <c r="AR175" i="4"/>
  <c r="AR174" i="4"/>
  <c r="AR173" i="4"/>
  <c r="AR172" i="4"/>
  <c r="AR171" i="4"/>
  <c r="AR170" i="4"/>
  <c r="AR169" i="4"/>
  <c r="AR168" i="4"/>
  <c r="AR166" i="4"/>
  <c r="AR165" i="4"/>
  <c r="AR163" i="4"/>
  <c r="AR160" i="4"/>
  <c r="AR159" i="4"/>
  <c r="AR158" i="4"/>
  <c r="AR157" i="4"/>
  <c r="AR156" i="4"/>
  <c r="AR155" i="4"/>
  <c r="AR154" i="4"/>
  <c r="AR152" i="4"/>
  <c r="AR151" i="4"/>
  <c r="AR150" i="4"/>
  <c r="AR149" i="4"/>
  <c r="AR148" i="4"/>
  <c r="AR147" i="4"/>
  <c r="AR146" i="4"/>
  <c r="AR144" i="4"/>
  <c r="AR142" i="4"/>
  <c r="AR141" i="4"/>
  <c r="AR140" i="4"/>
  <c r="AR139" i="4"/>
  <c r="AR138" i="4"/>
  <c r="AR134" i="4"/>
  <c r="AR132" i="4"/>
  <c r="AR131" i="4"/>
  <c r="AR130" i="4"/>
  <c r="AR128" i="4"/>
  <c r="AR127" i="4"/>
  <c r="AR126" i="4"/>
  <c r="AR124" i="4"/>
  <c r="AR122" i="4"/>
  <c r="AR121" i="4"/>
  <c r="AR120" i="4"/>
  <c r="AR119" i="4"/>
  <c r="AR118" i="4"/>
  <c r="AR115" i="4"/>
  <c r="AR114" i="4"/>
  <c r="AR113" i="4"/>
  <c r="AR112" i="4"/>
  <c r="AR111" i="4"/>
  <c r="AR110" i="4"/>
  <c r="AR109" i="4"/>
  <c r="AR107" i="4"/>
  <c r="AR106" i="4"/>
  <c r="AR104" i="4"/>
  <c r="AR102" i="4"/>
  <c r="AR101" i="4"/>
  <c r="AR99" i="4"/>
  <c r="AR97" i="4"/>
  <c r="AR96" i="4"/>
  <c r="AR95" i="4"/>
  <c r="AR94" i="4"/>
  <c r="AR93" i="4"/>
  <c r="AR91" i="4"/>
  <c r="AR89" i="4"/>
  <c r="AR85" i="4"/>
  <c r="AR84" i="4"/>
  <c r="AR81" i="4"/>
  <c r="AR80" i="4"/>
  <c r="AR79" i="4"/>
  <c r="AR78" i="4"/>
  <c r="AR77" i="4"/>
  <c r="AR76" i="4"/>
  <c r="AR75" i="4"/>
  <c r="AR74" i="4"/>
  <c r="AR73" i="4"/>
  <c r="AR72" i="4"/>
  <c r="AR71" i="4"/>
  <c r="AR70" i="4"/>
  <c r="AR69" i="4"/>
  <c r="AR68" i="4"/>
  <c r="AR66" i="4"/>
  <c r="AR65" i="4"/>
  <c r="AR64" i="4"/>
  <c r="AR63" i="4"/>
  <c r="AR62" i="4"/>
  <c r="AR60" i="4"/>
  <c r="AR58" i="4"/>
  <c r="AR53" i="4"/>
  <c r="AR52" i="4"/>
  <c r="AR51" i="4"/>
  <c r="AR50" i="4"/>
  <c r="AR48" i="4"/>
  <c r="AR47" i="4"/>
  <c r="AR46" i="4"/>
  <c r="AR45" i="4"/>
  <c r="AR44" i="4"/>
  <c r="AR43" i="4"/>
  <c r="AR41" i="4"/>
  <c r="AR40" i="4"/>
  <c r="AR39" i="4"/>
  <c r="AR38" i="4"/>
  <c r="AR36" i="4"/>
  <c r="AR35" i="4"/>
  <c r="AR34" i="4"/>
  <c r="AR32" i="4"/>
  <c r="AR30" i="4"/>
  <c r="AR29" i="4"/>
  <c r="AR28" i="4"/>
  <c r="AR27" i="4"/>
  <c r="AR26" i="4"/>
  <c r="AR25" i="4"/>
  <c r="AR24" i="4"/>
  <c r="AR23" i="4"/>
  <c r="AR21" i="4"/>
  <c r="AR20" i="4"/>
  <c r="AR19" i="4"/>
  <c r="AR17" i="4"/>
  <c r="AR16" i="4"/>
  <c r="AR15" i="4"/>
  <c r="AR14" i="4"/>
  <c r="AR11" i="4"/>
  <c r="AR10" i="4"/>
  <c r="AR8" i="4"/>
  <c r="AR6" i="4"/>
  <c r="AR5" i="4"/>
  <c r="AR4" i="4"/>
  <c r="AR3" i="4"/>
  <c r="AR2" i="4"/>
  <c r="BB3" i="4"/>
  <c r="BB4" i="4"/>
  <c r="BB5" i="4"/>
  <c r="BB6" i="4"/>
  <c r="BB8" i="4"/>
  <c r="BB10" i="4"/>
  <c r="BB11" i="4"/>
  <c r="BB14" i="4"/>
  <c r="BB15" i="4"/>
  <c r="BB16" i="4"/>
  <c r="BB17" i="4"/>
  <c r="BB19" i="4"/>
  <c r="BB20" i="4"/>
  <c r="BB21" i="4"/>
  <c r="BB23" i="4"/>
  <c r="BB24" i="4"/>
  <c r="BB25" i="4"/>
  <c r="BB26" i="4"/>
  <c r="BB27" i="4"/>
  <c r="BB28" i="4"/>
  <c r="BB29" i="4"/>
  <c r="BB30" i="4"/>
  <c r="BB32" i="4"/>
  <c r="BB34" i="4"/>
  <c r="BB35" i="4"/>
  <c r="BB36" i="4"/>
  <c r="BB38" i="4"/>
  <c r="BB39" i="4"/>
  <c r="BB40" i="4"/>
  <c r="BB41" i="4"/>
  <c r="BB43" i="4"/>
  <c r="BB44" i="4"/>
  <c r="BB45" i="4"/>
  <c r="BB46" i="4"/>
  <c r="BB47" i="4"/>
  <c r="BB48" i="4"/>
  <c r="BB50" i="4"/>
  <c r="BB51" i="4"/>
  <c r="BB52" i="4"/>
  <c r="BB53" i="4"/>
  <c r="BB58" i="4"/>
  <c r="BB60" i="4"/>
  <c r="BB62" i="4"/>
  <c r="BB63" i="4"/>
  <c r="BB64" i="4"/>
  <c r="BB65" i="4"/>
  <c r="BB66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4" i="4"/>
  <c r="BB85" i="4"/>
  <c r="BB89" i="4"/>
  <c r="BB91" i="4"/>
  <c r="BB93" i="4"/>
  <c r="BB94" i="4"/>
  <c r="BB95" i="4"/>
  <c r="BB96" i="4"/>
  <c r="BB97" i="4"/>
  <c r="BB99" i="4"/>
  <c r="BB101" i="4"/>
  <c r="BB102" i="4"/>
  <c r="BB104" i="4"/>
  <c r="BB106" i="4"/>
  <c r="BB107" i="4"/>
  <c r="BB109" i="4"/>
  <c r="BB110" i="4"/>
  <c r="BB111" i="4"/>
  <c r="BB112" i="4"/>
  <c r="BB113" i="4"/>
  <c r="BB114" i="4"/>
  <c r="BB119" i="4"/>
  <c r="BB120" i="4"/>
  <c r="BB121" i="4"/>
  <c r="BB122" i="4"/>
  <c r="BB124" i="4"/>
  <c r="BB126" i="4"/>
  <c r="BB127" i="4"/>
  <c r="BB128" i="4"/>
  <c r="BB130" i="4"/>
  <c r="BB131" i="4"/>
  <c r="BB132" i="4"/>
  <c r="BB134" i="4"/>
  <c r="BB138" i="4"/>
  <c r="BB139" i="4"/>
  <c r="BB140" i="4"/>
  <c r="BB141" i="4"/>
  <c r="BB142" i="4"/>
  <c r="BB144" i="4"/>
  <c r="BB146" i="4"/>
  <c r="BB147" i="4"/>
  <c r="BB148" i="4"/>
  <c r="BB149" i="4"/>
  <c r="BB150" i="4"/>
  <c r="BB151" i="4"/>
  <c r="BB152" i="4"/>
  <c r="BB154" i="4"/>
  <c r="BB155" i="4"/>
  <c r="BB156" i="4"/>
  <c r="BB157" i="4"/>
  <c r="BB158" i="4"/>
  <c r="BB159" i="4"/>
  <c r="BB160" i="4"/>
  <c r="BB163" i="4"/>
  <c r="BB165" i="4"/>
  <c r="BB166" i="4"/>
  <c r="BB168" i="4"/>
  <c r="BB169" i="4"/>
  <c r="BB170" i="4"/>
  <c r="BB171" i="4"/>
  <c r="BB172" i="4"/>
  <c r="BB173" i="4"/>
  <c r="BB174" i="4"/>
  <c r="BB175" i="4"/>
  <c r="BB179" i="4"/>
  <c r="BB181" i="4"/>
  <c r="BB182" i="4"/>
  <c r="BB185" i="4"/>
  <c r="BB186" i="4"/>
  <c r="BB187" i="4"/>
  <c r="BB188" i="4"/>
  <c r="BB191" i="4"/>
  <c r="BB193" i="4"/>
  <c r="BB196" i="4"/>
  <c r="BB198" i="4"/>
  <c r="BB199" i="4"/>
  <c r="BB201" i="4"/>
  <c r="BB202" i="4"/>
  <c r="BB205" i="4"/>
  <c r="BB208" i="4"/>
  <c r="BB209" i="4"/>
  <c r="BB211" i="4"/>
  <c r="BB212" i="4"/>
  <c r="BB214" i="4"/>
  <c r="BB215" i="4"/>
  <c r="BB216" i="4"/>
  <c r="BB217" i="4"/>
  <c r="BB218" i="4"/>
  <c r="BB219" i="4"/>
  <c r="BB220" i="4"/>
  <c r="BB231" i="4"/>
  <c r="BB232" i="4"/>
  <c r="BB234" i="4"/>
  <c r="BB235" i="4"/>
  <c r="BB237" i="4"/>
  <c r="BB238" i="4"/>
  <c r="BB239" i="4"/>
  <c r="BB240" i="4"/>
  <c r="BB241" i="4"/>
  <c r="BB242" i="4"/>
  <c r="BB244" i="4"/>
  <c r="BB245" i="4"/>
  <c r="BB250" i="4"/>
  <c r="BB251" i="4"/>
  <c r="BB252" i="4"/>
  <c r="BB253" i="4"/>
  <c r="BB254" i="4"/>
  <c r="BB255" i="4"/>
  <c r="BB256" i="4"/>
  <c r="BB258" i="4"/>
  <c r="BB259" i="4"/>
  <c r="BB260" i="4"/>
  <c r="BB261" i="4"/>
  <c r="BB262" i="4"/>
  <c r="BB265" i="4"/>
  <c r="BB266" i="4"/>
  <c r="BB269" i="4"/>
  <c r="BB277" i="4"/>
  <c r="BB291" i="4"/>
  <c r="BB293" i="4"/>
  <c r="BB296" i="4"/>
  <c r="BB298" i="4"/>
  <c r="BB299" i="4"/>
  <c r="BB302" i="4"/>
  <c r="BB305" i="4"/>
  <c r="BB317" i="4"/>
  <c r="BB319" i="4"/>
  <c r="BB320" i="4"/>
  <c r="BB321" i="4"/>
  <c r="BB322" i="4"/>
  <c r="BB323" i="4"/>
  <c r="BB324" i="4"/>
  <c r="BB325" i="4"/>
  <c r="BB326" i="4"/>
  <c r="BB328" i="4"/>
  <c r="BB329" i="4"/>
  <c r="BB331" i="4"/>
  <c r="BB342" i="4"/>
  <c r="BB348" i="4"/>
  <c r="BB352" i="4"/>
  <c r="BB354" i="4"/>
  <c r="BB355" i="4"/>
  <c r="BB364" i="4"/>
  <c r="BB369" i="4"/>
  <c r="BB370" i="4"/>
  <c r="BB371" i="4"/>
  <c r="BB372" i="4"/>
  <c r="BB373" i="4"/>
  <c r="BB378" i="4"/>
  <c r="BB379" i="4"/>
  <c r="BB381" i="4"/>
  <c r="BB382" i="4"/>
  <c r="BB383" i="4"/>
  <c r="BB385" i="4"/>
  <c r="BB386" i="4"/>
  <c r="BB389" i="4"/>
  <c r="BB391" i="4"/>
  <c r="BB393" i="4"/>
  <c r="BB394" i="4"/>
  <c r="BB395" i="4"/>
  <c r="BB396" i="4"/>
  <c r="BB399" i="4"/>
  <c r="BB403" i="4"/>
  <c r="BB404" i="4"/>
  <c r="BB406" i="4"/>
  <c r="BB408" i="4"/>
  <c r="BB411" i="4"/>
  <c r="BB415" i="4"/>
  <c r="BB416" i="4"/>
  <c r="BB417" i="4"/>
  <c r="BB418" i="4"/>
  <c r="BB419" i="4"/>
  <c r="BB420" i="4"/>
  <c r="BB421" i="4"/>
  <c r="BB422" i="4"/>
  <c r="BB423" i="4"/>
  <c r="BB426" i="4"/>
  <c r="BB427" i="4"/>
  <c r="BB428" i="4"/>
  <c r="BB431" i="4"/>
  <c r="BB434" i="4"/>
  <c r="BB435" i="4"/>
  <c r="BB436" i="4"/>
  <c r="BB438" i="4"/>
  <c r="BB439" i="4"/>
  <c r="BB440" i="4"/>
  <c r="BB441" i="4"/>
  <c r="BB442" i="4"/>
  <c r="BB444" i="4"/>
  <c r="BB445" i="4"/>
  <c r="BB446" i="4"/>
  <c r="BB447" i="4"/>
  <c r="BB448" i="4"/>
  <c r="BB449" i="4"/>
  <c r="BB450" i="4"/>
  <c r="BB451" i="4"/>
  <c r="BB452" i="4"/>
  <c r="BB454" i="4"/>
  <c r="BB455" i="4"/>
  <c r="BB456" i="4"/>
  <c r="BB457" i="4"/>
  <c r="BB461" i="4"/>
  <c r="BB462" i="4"/>
  <c r="BB463" i="4"/>
  <c r="BB464" i="4"/>
  <c r="BB465" i="4"/>
  <c r="BB469" i="4"/>
  <c r="BB470" i="4"/>
  <c r="BB472" i="4"/>
  <c r="BB473" i="4"/>
  <c r="BB474" i="4"/>
  <c r="BB475" i="4"/>
  <c r="BB476" i="4"/>
  <c r="BB477" i="4"/>
  <c r="BB478" i="4"/>
  <c r="BB481" i="4"/>
  <c r="BB482" i="4"/>
  <c r="BB483" i="4"/>
  <c r="BB488" i="4"/>
  <c r="BB489" i="4"/>
  <c r="BB490" i="4"/>
  <c r="BB491" i="4"/>
  <c r="BB492" i="4"/>
  <c r="BB493" i="4"/>
  <c r="BB494" i="4"/>
  <c r="BB495" i="4"/>
  <c r="BB496" i="4"/>
  <c r="BB498" i="4"/>
  <c r="BB499" i="4"/>
  <c r="BB502" i="4"/>
  <c r="BB505" i="4"/>
  <c r="BB506" i="4"/>
  <c r="BB507" i="4"/>
  <c r="BB508" i="4"/>
  <c r="BB509" i="4"/>
  <c r="BB510" i="4"/>
  <c r="BB511" i="4"/>
  <c r="BB512" i="4"/>
  <c r="BB514" i="4"/>
  <c r="BB515" i="4"/>
  <c r="BB518" i="4"/>
  <c r="BB520" i="4"/>
  <c r="BB522" i="4"/>
  <c r="BB524" i="4"/>
  <c r="BB525" i="4"/>
  <c r="BB526" i="4"/>
  <c r="BB530" i="4"/>
  <c r="BB531" i="4"/>
  <c r="BB532" i="4"/>
  <c r="BB533" i="4"/>
  <c r="BB535" i="4"/>
  <c r="BB536" i="4"/>
  <c r="BB537" i="4"/>
  <c r="BB538" i="4"/>
  <c r="BB544" i="4"/>
  <c r="BB546" i="4"/>
  <c r="BB548" i="4"/>
  <c r="BB549" i="4"/>
  <c r="BB551" i="4"/>
  <c r="BB555" i="4"/>
  <c r="BB557" i="4"/>
  <c r="BB559" i="4"/>
  <c r="BB561" i="4"/>
  <c r="BB563" i="4"/>
  <c r="BB564" i="4"/>
  <c r="BB567" i="4"/>
  <c r="BB568" i="4"/>
  <c r="BB573" i="4"/>
  <c r="BB574" i="4"/>
  <c r="BB575" i="4"/>
  <c r="BB576" i="4"/>
  <c r="BB578" i="4"/>
  <c r="BB579" i="4"/>
  <c r="BB580" i="4"/>
  <c r="BB581" i="4"/>
  <c r="BB582" i="4"/>
  <c r="BB585" i="4"/>
  <c r="BB586" i="4"/>
  <c r="BB587" i="4"/>
  <c r="BB588" i="4"/>
  <c r="BB591" i="4"/>
  <c r="BB593" i="4"/>
  <c r="BB594" i="4"/>
  <c r="BB595" i="4"/>
  <c r="BB596" i="4"/>
  <c r="BB598" i="4"/>
  <c r="BB603" i="4"/>
  <c r="BB604" i="4"/>
  <c r="BB605" i="4"/>
  <c r="BB610" i="4"/>
  <c r="BB611" i="4"/>
  <c r="BB612" i="4"/>
  <c r="BB613" i="4"/>
  <c r="BB614" i="4"/>
  <c r="BB615" i="4"/>
  <c r="BB616" i="4"/>
  <c r="BB617" i="4"/>
  <c r="BB618" i="4"/>
  <c r="BB619" i="4"/>
  <c r="BB620" i="4"/>
  <c r="BB621" i="4"/>
  <c r="BB622" i="4"/>
  <c r="BB626" i="4"/>
  <c r="BB628" i="4"/>
  <c r="BB630" i="4"/>
  <c r="BB631" i="4"/>
  <c r="BB633" i="4"/>
  <c r="BB634" i="4"/>
  <c r="BB639" i="4"/>
  <c r="BB640" i="4"/>
  <c r="BB641" i="4"/>
  <c r="BB642" i="4"/>
  <c r="BB643" i="4"/>
  <c r="BB644" i="4"/>
  <c r="BB646" i="4"/>
  <c r="BB647" i="4"/>
  <c r="BB648" i="4"/>
  <c r="BB649" i="4"/>
  <c r="BB650" i="4"/>
  <c r="BB651" i="4"/>
  <c r="BB652" i="4"/>
  <c r="BB653" i="4"/>
  <c r="BB654" i="4"/>
  <c r="BB662" i="4"/>
  <c r="BB663" i="4"/>
  <c r="BB669" i="4"/>
  <c r="BB671" i="4"/>
  <c r="BB674" i="4"/>
  <c r="BB675" i="4"/>
  <c r="BB676" i="4"/>
  <c r="BB677" i="4"/>
  <c r="BB678" i="4"/>
  <c r="BB679" i="4"/>
  <c r="BB681" i="4"/>
  <c r="BB682" i="4"/>
  <c r="BB683" i="4"/>
  <c r="BB684" i="4"/>
  <c r="BB687" i="4"/>
  <c r="BB692" i="4"/>
  <c r="BB695" i="4"/>
  <c r="BB697" i="4"/>
  <c r="BB698" i="4"/>
  <c r="BB700" i="4"/>
  <c r="BB701" i="4"/>
  <c r="BB702" i="4"/>
  <c r="BB703" i="4"/>
  <c r="BB706" i="4"/>
  <c r="BB707" i="4"/>
  <c r="BB708" i="4"/>
  <c r="BB709" i="4"/>
  <c r="BB710" i="4"/>
  <c r="BB711" i="4"/>
  <c r="BB712" i="4"/>
  <c r="BB716" i="4"/>
  <c r="BB717" i="4"/>
  <c r="BB718" i="4"/>
  <c r="BB721" i="4"/>
  <c r="BB722" i="4"/>
  <c r="BB723" i="4"/>
  <c r="BB724" i="4"/>
  <c r="BB726" i="4"/>
  <c r="BB727" i="4"/>
  <c r="BB728" i="4"/>
  <c r="BB729" i="4"/>
  <c r="BB733" i="4"/>
  <c r="BB734" i="4"/>
  <c r="BB735" i="4"/>
  <c r="BB736" i="4"/>
  <c r="BB737" i="4"/>
  <c r="BB739" i="4"/>
  <c r="BB740" i="4"/>
  <c r="BB742" i="4"/>
  <c r="BB743" i="4"/>
  <c r="BB746" i="4"/>
  <c r="BB748" i="4"/>
  <c r="BB750" i="4"/>
  <c r="BB751" i="4"/>
  <c r="BB752" i="4"/>
  <c r="BB753" i="4"/>
  <c r="BB754" i="4"/>
  <c r="BB755" i="4"/>
  <c r="BB756" i="4"/>
  <c r="BB757" i="4"/>
  <c r="BB758" i="4"/>
  <c r="BB759" i="4"/>
  <c r="BB760" i="4"/>
  <c r="BB762" i="4"/>
  <c r="BB764" i="4"/>
  <c r="BB765" i="4"/>
  <c r="BB766" i="4"/>
  <c r="BB769" i="4"/>
  <c r="BB775" i="4"/>
  <c r="BB776" i="4"/>
  <c r="BB777" i="4"/>
  <c r="BB781" i="4"/>
  <c r="BB784" i="4"/>
  <c r="BB785" i="4"/>
  <c r="BB786" i="4"/>
  <c r="BB788" i="4"/>
  <c r="BB790" i="4"/>
  <c r="BB792" i="4"/>
  <c r="BB793" i="4"/>
  <c r="BB794" i="4"/>
  <c r="BB795" i="4"/>
  <c r="BB796" i="4"/>
  <c r="BB798" i="4"/>
  <c r="BB799" i="4"/>
  <c r="BB800" i="4"/>
  <c r="BB802" i="4"/>
  <c r="BB805" i="4"/>
  <c r="BB808" i="4"/>
  <c r="BB809" i="4"/>
  <c r="BB811" i="4"/>
  <c r="BB815" i="4"/>
  <c r="BB816" i="4"/>
  <c r="BB818" i="4"/>
  <c r="BB819" i="4"/>
  <c r="BB820" i="4"/>
  <c r="BB823" i="4"/>
  <c r="BB824" i="4"/>
  <c r="BB829" i="4"/>
  <c r="BB830" i="4"/>
  <c r="BB832" i="4"/>
  <c r="BB834" i="4"/>
  <c r="BB835" i="4"/>
  <c r="BB836" i="4"/>
  <c r="BB837" i="4"/>
  <c r="BB838" i="4"/>
  <c r="BB839" i="4"/>
  <c r="BB840" i="4"/>
  <c r="BB841" i="4"/>
  <c r="BB843" i="4"/>
  <c r="BB847" i="4"/>
  <c r="BB848" i="4"/>
  <c r="BB849" i="4"/>
  <c r="BB850" i="4"/>
  <c r="BB851" i="4"/>
  <c r="BB852" i="4"/>
  <c r="BB853" i="4"/>
  <c r="BB854" i="4"/>
  <c r="BB855" i="4"/>
  <c r="BB858" i="4"/>
  <c r="BB859" i="4"/>
  <c r="BB860" i="4"/>
  <c r="BB862" i="4"/>
  <c r="BB866" i="4"/>
  <c r="BB867" i="4"/>
  <c r="BB868" i="4"/>
  <c r="BB869" i="4"/>
  <c r="BB870" i="4"/>
  <c r="BB872" i="4"/>
  <c r="BB873" i="4"/>
  <c r="BB874" i="4"/>
  <c r="BB875" i="4"/>
  <c r="BB876" i="4"/>
  <c r="BB877" i="4"/>
  <c r="BB878" i="4"/>
  <c r="BB879" i="4"/>
  <c r="BB880" i="4"/>
  <c r="BB881" i="4"/>
  <c r="BB884" i="4"/>
  <c r="BB887" i="4"/>
  <c r="BB888" i="4"/>
  <c r="BB889" i="4"/>
  <c r="BB891" i="4"/>
  <c r="BB892" i="4"/>
  <c r="BB893" i="4"/>
  <c r="BB894" i="4"/>
  <c r="BB896" i="4"/>
  <c r="BB897" i="4"/>
  <c r="BB898" i="4"/>
  <c r="BB899" i="4"/>
  <c r="BB900" i="4"/>
  <c r="BB901" i="4"/>
  <c r="BB903" i="4"/>
  <c r="BB904" i="4"/>
  <c r="BB905" i="4"/>
  <c r="BB907" i="4"/>
  <c r="BB908" i="4"/>
  <c r="BB910" i="4"/>
  <c r="BB911" i="4"/>
  <c r="BB912" i="4"/>
  <c r="BB914" i="4"/>
  <c r="BB915" i="4"/>
  <c r="BB923" i="4"/>
  <c r="BB924" i="4"/>
  <c r="BB925" i="4"/>
  <c r="BB927" i="4"/>
  <c r="BB928" i="4"/>
  <c r="BB929" i="4"/>
  <c r="BB933" i="4"/>
  <c r="BB934" i="4"/>
  <c r="BB938" i="4"/>
  <c r="BB941" i="4"/>
  <c r="BB948" i="4"/>
  <c r="BB949" i="4"/>
  <c r="BB950" i="4"/>
  <c r="BB951" i="4"/>
  <c r="BB953" i="4"/>
  <c r="BB955" i="4"/>
  <c r="BB956" i="4"/>
  <c r="BB975" i="4"/>
  <c r="BB977" i="4"/>
  <c r="BB979" i="4"/>
  <c r="BB982" i="4"/>
  <c r="BB986" i="4"/>
  <c r="BB987" i="4"/>
  <c r="BB988" i="4"/>
  <c r="BB990" i="4"/>
  <c r="BB992" i="4"/>
  <c r="BB1001" i="4"/>
  <c r="BB1003" i="4"/>
  <c r="BB1004" i="4"/>
  <c r="BB1005" i="4"/>
  <c r="BB1007" i="4"/>
  <c r="BB1012" i="4"/>
  <c r="BB1013" i="4"/>
  <c r="BB1014" i="4"/>
  <c r="BB1015" i="4"/>
  <c r="BB1016" i="4"/>
  <c r="BB1017" i="4"/>
  <c r="BB1019" i="4"/>
  <c r="BB1020" i="4"/>
  <c r="BB1021" i="4"/>
  <c r="BB1022" i="4"/>
  <c r="BB1023" i="4"/>
  <c r="BB1028" i="4"/>
  <c r="BB1029" i="4"/>
  <c r="BB1030" i="4"/>
  <c r="BB1031" i="4"/>
  <c r="BB1032" i="4"/>
  <c r="BB1033" i="4"/>
  <c r="BB1034" i="4"/>
  <c r="BB1035" i="4"/>
  <c r="BB1036" i="4"/>
  <c r="BB1038" i="4"/>
  <c r="BB1040" i="4"/>
  <c r="BB1041" i="4"/>
  <c r="BB1043" i="4"/>
  <c r="BB1054" i="4"/>
  <c r="BB1055" i="4"/>
  <c r="BB1056" i="4"/>
  <c r="BB1057" i="4"/>
  <c r="BB1058" i="4"/>
  <c r="BB1059" i="4"/>
  <c r="BB1060" i="4"/>
  <c r="BB1061" i="4"/>
  <c r="BB1062" i="4"/>
  <c r="BB1064" i="4"/>
  <c r="BB1066" i="4"/>
  <c r="BB1067" i="4"/>
  <c r="BB1069" i="4"/>
  <c r="BB1070" i="4"/>
  <c r="BB1071" i="4"/>
  <c r="BB1072" i="4"/>
  <c r="BB1073" i="4"/>
  <c r="BB1074" i="4"/>
  <c r="BB1075" i="4"/>
  <c r="BB1077" i="4"/>
  <c r="BB1086" i="4"/>
  <c r="BB1087" i="4"/>
  <c r="BB1089" i="4"/>
  <c r="BB1090" i="4"/>
  <c r="BB1091" i="4"/>
  <c r="BB1092" i="4"/>
  <c r="BB1094" i="4"/>
  <c r="BB1095" i="4"/>
  <c r="BB1096" i="4"/>
  <c r="BB1098" i="4"/>
  <c r="BB1099" i="4"/>
  <c r="BB1102" i="4"/>
  <c r="BB1106" i="4"/>
  <c r="BB1107" i="4"/>
  <c r="BB1108" i="4"/>
  <c r="BB1111" i="4"/>
  <c r="BB1112" i="4"/>
  <c r="BB1113" i="4"/>
  <c r="BB1115" i="4"/>
  <c r="BB1117" i="4"/>
  <c r="BB1118" i="4"/>
  <c r="BB1119" i="4"/>
  <c r="BB1120" i="4"/>
  <c r="BB1121" i="4"/>
  <c r="BB1123" i="4"/>
  <c r="BB1124" i="4"/>
  <c r="BB1125" i="4"/>
  <c r="BB1128" i="4"/>
  <c r="BB1131" i="4"/>
  <c r="BB1132" i="4"/>
  <c r="BB1134" i="4"/>
  <c r="BB1135" i="4"/>
  <c r="BB1136" i="4"/>
  <c r="BB1142" i="4"/>
  <c r="BB1143" i="4"/>
  <c r="BB1144" i="4"/>
  <c r="BB1145" i="4"/>
  <c r="BB1146" i="4"/>
  <c r="BB1147" i="4"/>
  <c r="BB1148" i="4"/>
  <c r="BB1150" i="4"/>
  <c r="BB1151" i="4"/>
  <c r="BB1153" i="4"/>
  <c r="BB1157" i="4"/>
  <c r="BB1158" i="4"/>
  <c r="BB1160" i="4"/>
  <c r="BB1161" i="4"/>
  <c r="BB1162" i="4"/>
  <c r="BB1165" i="4"/>
  <c r="BB1167" i="4"/>
  <c r="BB1171" i="4"/>
  <c r="BB1172" i="4"/>
  <c r="BB1177" i="4"/>
  <c r="BB1178" i="4"/>
  <c r="BB1179" i="4"/>
  <c r="BB1182" i="4"/>
  <c r="BB1183" i="4"/>
  <c r="BB1184" i="4"/>
  <c r="BB1185" i="4"/>
  <c r="BB1187" i="4"/>
  <c r="BB1188" i="4"/>
  <c r="BB1190" i="4"/>
  <c r="BB1192" i="4"/>
  <c r="BB1193" i="4"/>
  <c r="BB1195" i="4"/>
  <c r="BB1196" i="4"/>
  <c r="BB1197" i="4"/>
  <c r="BB1199" i="4"/>
  <c r="BB1200" i="4"/>
  <c r="BB1201" i="4"/>
  <c r="BB1202" i="4"/>
  <c r="BB1206" i="4"/>
  <c r="BB1207" i="4"/>
  <c r="BB1208" i="4"/>
  <c r="BB1209" i="4"/>
  <c r="BB1210" i="4"/>
  <c r="BB1211" i="4"/>
  <c r="BB1214" i="4"/>
  <c r="BB1215" i="4"/>
  <c r="BB1216" i="4"/>
  <c r="BB1219" i="4"/>
  <c r="BB2" i="4"/>
  <c r="AG3" i="4"/>
  <c r="AQ3" i="4" s="1"/>
  <c r="AG4" i="4"/>
  <c r="AQ4" i="4" s="1"/>
  <c r="AG5" i="4"/>
  <c r="AQ5" i="4" s="1"/>
  <c r="AG6" i="4"/>
  <c r="AQ6" i="4" s="1"/>
  <c r="AG7" i="4"/>
  <c r="AQ7" i="4" s="1"/>
  <c r="AG8" i="4"/>
  <c r="AQ8" i="4" s="1"/>
  <c r="AG9" i="4"/>
  <c r="AQ9" i="4" s="1"/>
  <c r="AG10" i="4"/>
  <c r="AQ10" i="4" s="1"/>
  <c r="AG11" i="4"/>
  <c r="AQ11" i="4" s="1"/>
  <c r="AG12" i="4"/>
  <c r="AQ12" i="4" s="1"/>
  <c r="AG13" i="4"/>
  <c r="AQ13" i="4" s="1"/>
  <c r="AG14" i="4"/>
  <c r="AQ14" i="4" s="1"/>
  <c r="AG15" i="4"/>
  <c r="AQ15" i="4" s="1"/>
  <c r="AG16" i="4"/>
  <c r="AQ16" i="4" s="1"/>
  <c r="AG17" i="4"/>
  <c r="AQ17" i="4" s="1"/>
  <c r="AG18" i="4"/>
  <c r="AQ18" i="4" s="1"/>
  <c r="AG19" i="4"/>
  <c r="AQ19" i="4" s="1"/>
  <c r="AG20" i="4"/>
  <c r="AQ20" i="4" s="1"/>
  <c r="AG21" i="4"/>
  <c r="AQ21" i="4" s="1"/>
  <c r="AG22" i="4"/>
  <c r="AQ22" i="4" s="1"/>
  <c r="AG23" i="4"/>
  <c r="AQ23" i="4" s="1"/>
  <c r="AG24" i="4"/>
  <c r="AQ24" i="4" s="1"/>
  <c r="AG25" i="4"/>
  <c r="AQ25" i="4" s="1"/>
  <c r="AG26" i="4"/>
  <c r="AQ26" i="4" s="1"/>
  <c r="AG27" i="4"/>
  <c r="AQ27" i="4" s="1"/>
  <c r="AG28" i="4"/>
  <c r="AQ28" i="4" s="1"/>
  <c r="AG29" i="4"/>
  <c r="AQ29" i="4" s="1"/>
  <c r="AG30" i="4"/>
  <c r="AQ30" i="4" s="1"/>
  <c r="AG31" i="4"/>
  <c r="AQ31" i="4" s="1"/>
  <c r="AG32" i="4"/>
  <c r="AQ32" i="4" s="1"/>
  <c r="AG33" i="4"/>
  <c r="AQ33" i="4" s="1"/>
  <c r="AG34" i="4"/>
  <c r="AQ34" i="4" s="1"/>
  <c r="AG35" i="4"/>
  <c r="AQ35" i="4" s="1"/>
  <c r="AG36" i="4"/>
  <c r="AQ36" i="4" s="1"/>
  <c r="AG37" i="4"/>
  <c r="AQ37" i="4" s="1"/>
  <c r="AG38" i="4"/>
  <c r="AQ38" i="4" s="1"/>
  <c r="AG39" i="4"/>
  <c r="AQ39" i="4" s="1"/>
  <c r="AG40" i="4"/>
  <c r="AQ40" i="4" s="1"/>
  <c r="AG41" i="4"/>
  <c r="AQ41" i="4" s="1"/>
  <c r="AG42" i="4"/>
  <c r="AQ42" i="4" s="1"/>
  <c r="AG43" i="4"/>
  <c r="AQ43" i="4" s="1"/>
  <c r="AG44" i="4"/>
  <c r="AQ44" i="4" s="1"/>
  <c r="AG45" i="4"/>
  <c r="AQ45" i="4" s="1"/>
  <c r="AG46" i="4"/>
  <c r="AQ46" i="4" s="1"/>
  <c r="AG47" i="4"/>
  <c r="AQ47" i="4" s="1"/>
  <c r="AG48" i="4"/>
  <c r="AQ48" i="4" s="1"/>
  <c r="AG49" i="4"/>
  <c r="AQ49" i="4" s="1"/>
  <c r="AG50" i="4"/>
  <c r="AQ50" i="4" s="1"/>
  <c r="AG51" i="4"/>
  <c r="AQ51" i="4" s="1"/>
  <c r="AG52" i="4"/>
  <c r="AQ52" i="4" s="1"/>
  <c r="AG53" i="4"/>
  <c r="AQ53" i="4" s="1"/>
  <c r="AG54" i="4"/>
  <c r="AQ54" i="4" s="1"/>
  <c r="AG55" i="4"/>
  <c r="AQ55" i="4" s="1"/>
  <c r="AG56" i="4"/>
  <c r="AQ56" i="4" s="1"/>
  <c r="AG57" i="4"/>
  <c r="AQ57" i="4" s="1"/>
  <c r="AG58" i="4"/>
  <c r="AQ58" i="4" s="1"/>
  <c r="AG59" i="4"/>
  <c r="AQ59" i="4" s="1"/>
  <c r="AG60" i="4"/>
  <c r="AQ60" i="4" s="1"/>
  <c r="AG61" i="4"/>
  <c r="AQ61" i="4" s="1"/>
  <c r="AG62" i="4"/>
  <c r="AQ62" i="4" s="1"/>
  <c r="AG63" i="4"/>
  <c r="AQ63" i="4" s="1"/>
  <c r="AG64" i="4"/>
  <c r="AQ64" i="4" s="1"/>
  <c r="AG65" i="4"/>
  <c r="AQ65" i="4" s="1"/>
  <c r="AG66" i="4"/>
  <c r="AQ66" i="4" s="1"/>
  <c r="AG67" i="4"/>
  <c r="AQ67" i="4" s="1"/>
  <c r="AG68" i="4"/>
  <c r="AQ68" i="4" s="1"/>
  <c r="AG69" i="4"/>
  <c r="AQ69" i="4" s="1"/>
  <c r="AG70" i="4"/>
  <c r="AQ70" i="4" s="1"/>
  <c r="AG71" i="4"/>
  <c r="AQ71" i="4" s="1"/>
  <c r="AG72" i="4"/>
  <c r="AQ72" i="4" s="1"/>
  <c r="AG73" i="4"/>
  <c r="AQ73" i="4" s="1"/>
  <c r="AG74" i="4"/>
  <c r="AQ74" i="4" s="1"/>
  <c r="AG75" i="4"/>
  <c r="AQ75" i="4" s="1"/>
  <c r="AG76" i="4"/>
  <c r="AQ76" i="4" s="1"/>
  <c r="AG77" i="4"/>
  <c r="AQ77" i="4" s="1"/>
  <c r="AG78" i="4"/>
  <c r="AQ78" i="4" s="1"/>
  <c r="AG79" i="4"/>
  <c r="AQ79" i="4" s="1"/>
  <c r="AG80" i="4"/>
  <c r="AQ80" i="4" s="1"/>
  <c r="AG81" i="4"/>
  <c r="AQ81" i="4" s="1"/>
  <c r="AG82" i="4"/>
  <c r="AQ82" i="4" s="1"/>
  <c r="AG83" i="4"/>
  <c r="AQ83" i="4" s="1"/>
  <c r="AG84" i="4"/>
  <c r="AQ84" i="4" s="1"/>
  <c r="AG85" i="4"/>
  <c r="AQ85" i="4" s="1"/>
  <c r="AG86" i="4"/>
  <c r="AQ86" i="4" s="1"/>
  <c r="AG87" i="4"/>
  <c r="AQ87" i="4" s="1"/>
  <c r="AG88" i="4"/>
  <c r="AQ88" i="4" s="1"/>
  <c r="AG89" i="4"/>
  <c r="AQ89" i="4" s="1"/>
  <c r="AG90" i="4"/>
  <c r="AQ90" i="4" s="1"/>
  <c r="AG91" i="4"/>
  <c r="AQ91" i="4" s="1"/>
  <c r="AG92" i="4"/>
  <c r="AQ92" i="4" s="1"/>
  <c r="AG93" i="4"/>
  <c r="AQ93" i="4" s="1"/>
  <c r="AG94" i="4"/>
  <c r="AQ94" i="4" s="1"/>
  <c r="AG95" i="4"/>
  <c r="AQ95" i="4" s="1"/>
  <c r="AG96" i="4"/>
  <c r="AQ96" i="4" s="1"/>
  <c r="AG97" i="4"/>
  <c r="AQ97" i="4" s="1"/>
  <c r="AG98" i="4"/>
  <c r="AQ98" i="4" s="1"/>
  <c r="AG99" i="4"/>
  <c r="AQ99" i="4" s="1"/>
  <c r="AG100" i="4"/>
  <c r="AQ100" i="4" s="1"/>
  <c r="AG101" i="4"/>
  <c r="AQ101" i="4" s="1"/>
  <c r="AG102" i="4"/>
  <c r="AQ102" i="4" s="1"/>
  <c r="AG103" i="4"/>
  <c r="AQ103" i="4" s="1"/>
  <c r="AG104" i="4"/>
  <c r="AQ104" i="4" s="1"/>
  <c r="AG105" i="4"/>
  <c r="AQ105" i="4" s="1"/>
  <c r="AG106" i="4"/>
  <c r="AQ106" i="4" s="1"/>
  <c r="AG107" i="4"/>
  <c r="AQ107" i="4" s="1"/>
  <c r="AG108" i="4"/>
  <c r="AQ108" i="4" s="1"/>
  <c r="AG109" i="4"/>
  <c r="AQ109" i="4" s="1"/>
  <c r="AG110" i="4"/>
  <c r="AQ110" i="4" s="1"/>
  <c r="AG111" i="4"/>
  <c r="AQ111" i="4" s="1"/>
  <c r="AG112" i="4"/>
  <c r="AQ112" i="4" s="1"/>
  <c r="AG113" i="4"/>
  <c r="AQ113" i="4" s="1"/>
  <c r="AG114" i="4"/>
  <c r="AQ114" i="4" s="1"/>
  <c r="AG115" i="4"/>
  <c r="AQ115" i="4" s="1"/>
  <c r="AG116" i="4"/>
  <c r="AQ116" i="4" s="1"/>
  <c r="AG117" i="4"/>
  <c r="AQ117" i="4" s="1"/>
  <c r="AG118" i="4"/>
  <c r="AQ118" i="4" s="1"/>
  <c r="AG119" i="4"/>
  <c r="AQ119" i="4" s="1"/>
  <c r="AG120" i="4"/>
  <c r="AQ120" i="4" s="1"/>
  <c r="AG121" i="4"/>
  <c r="AQ121" i="4" s="1"/>
  <c r="AG122" i="4"/>
  <c r="AQ122" i="4" s="1"/>
  <c r="AG123" i="4"/>
  <c r="AQ123" i="4" s="1"/>
  <c r="AG124" i="4"/>
  <c r="AQ124" i="4" s="1"/>
  <c r="AG125" i="4"/>
  <c r="AQ125" i="4" s="1"/>
  <c r="AG126" i="4"/>
  <c r="AQ126" i="4" s="1"/>
  <c r="AG127" i="4"/>
  <c r="AQ127" i="4" s="1"/>
  <c r="AG128" i="4"/>
  <c r="AQ128" i="4" s="1"/>
  <c r="AG129" i="4"/>
  <c r="AQ129" i="4" s="1"/>
  <c r="AG130" i="4"/>
  <c r="AQ130" i="4" s="1"/>
  <c r="AG131" i="4"/>
  <c r="AQ131" i="4" s="1"/>
  <c r="AG132" i="4"/>
  <c r="AQ132" i="4" s="1"/>
  <c r="AG133" i="4"/>
  <c r="AQ133" i="4" s="1"/>
  <c r="AG134" i="4"/>
  <c r="AQ134" i="4" s="1"/>
  <c r="AG135" i="4"/>
  <c r="AQ135" i="4" s="1"/>
  <c r="AG136" i="4"/>
  <c r="AQ136" i="4" s="1"/>
  <c r="AG137" i="4"/>
  <c r="AQ137" i="4" s="1"/>
  <c r="AG138" i="4"/>
  <c r="AQ138" i="4" s="1"/>
  <c r="AG139" i="4"/>
  <c r="AQ139" i="4" s="1"/>
  <c r="AG140" i="4"/>
  <c r="AQ140" i="4" s="1"/>
  <c r="AG141" i="4"/>
  <c r="AQ141" i="4" s="1"/>
  <c r="AG142" i="4"/>
  <c r="AQ142" i="4" s="1"/>
  <c r="AG143" i="4"/>
  <c r="AQ143" i="4" s="1"/>
  <c r="AG144" i="4"/>
  <c r="AQ144" i="4" s="1"/>
  <c r="AG145" i="4"/>
  <c r="AQ145" i="4" s="1"/>
  <c r="AG146" i="4"/>
  <c r="AQ146" i="4" s="1"/>
  <c r="AG147" i="4"/>
  <c r="AQ147" i="4" s="1"/>
  <c r="AG148" i="4"/>
  <c r="AQ148" i="4" s="1"/>
  <c r="AG149" i="4"/>
  <c r="AQ149" i="4" s="1"/>
  <c r="AG150" i="4"/>
  <c r="AQ150" i="4" s="1"/>
  <c r="AG151" i="4"/>
  <c r="AQ151" i="4" s="1"/>
  <c r="AG152" i="4"/>
  <c r="AQ152" i="4" s="1"/>
  <c r="AG153" i="4"/>
  <c r="AQ153" i="4" s="1"/>
  <c r="AG154" i="4"/>
  <c r="AQ154" i="4" s="1"/>
  <c r="AG155" i="4"/>
  <c r="AQ155" i="4" s="1"/>
  <c r="AG156" i="4"/>
  <c r="AQ156" i="4" s="1"/>
  <c r="AG157" i="4"/>
  <c r="AQ157" i="4" s="1"/>
  <c r="AG158" i="4"/>
  <c r="AQ158" i="4" s="1"/>
  <c r="AG159" i="4"/>
  <c r="AQ159" i="4" s="1"/>
  <c r="AG160" i="4"/>
  <c r="AQ160" i="4" s="1"/>
  <c r="AG161" i="4"/>
  <c r="AQ161" i="4" s="1"/>
  <c r="AG162" i="4"/>
  <c r="AQ162" i="4" s="1"/>
  <c r="AG163" i="4"/>
  <c r="AQ163" i="4" s="1"/>
  <c r="AG164" i="4"/>
  <c r="AQ164" i="4" s="1"/>
  <c r="AG165" i="4"/>
  <c r="AQ165" i="4" s="1"/>
  <c r="AG166" i="4"/>
  <c r="AQ166" i="4" s="1"/>
  <c r="AG167" i="4"/>
  <c r="AQ167" i="4" s="1"/>
  <c r="AG168" i="4"/>
  <c r="AQ168" i="4" s="1"/>
  <c r="AG169" i="4"/>
  <c r="AQ169" i="4" s="1"/>
  <c r="AG170" i="4"/>
  <c r="AQ170" i="4" s="1"/>
  <c r="AG171" i="4"/>
  <c r="AQ171" i="4" s="1"/>
  <c r="AG172" i="4"/>
  <c r="AQ172" i="4" s="1"/>
  <c r="AG173" i="4"/>
  <c r="AQ173" i="4" s="1"/>
  <c r="AG174" i="4"/>
  <c r="AQ174" i="4" s="1"/>
  <c r="AG175" i="4"/>
  <c r="AQ175" i="4" s="1"/>
  <c r="AG176" i="4"/>
  <c r="AQ176" i="4" s="1"/>
  <c r="AG177" i="4"/>
  <c r="AQ177" i="4" s="1"/>
  <c r="AG178" i="4"/>
  <c r="AQ178" i="4" s="1"/>
  <c r="AG179" i="4"/>
  <c r="AQ179" i="4" s="1"/>
  <c r="AG180" i="4"/>
  <c r="AQ180" i="4" s="1"/>
  <c r="AG181" i="4"/>
  <c r="AQ181" i="4" s="1"/>
  <c r="AG182" i="4"/>
  <c r="AG183" i="4"/>
  <c r="AQ183" i="4" s="1"/>
  <c r="AG184" i="4"/>
  <c r="AQ184" i="4" s="1"/>
  <c r="AG185" i="4"/>
  <c r="AQ185" i="4" s="1"/>
  <c r="AG186" i="4"/>
  <c r="AQ186" i="4" s="1"/>
  <c r="AG187" i="4"/>
  <c r="AQ187" i="4" s="1"/>
  <c r="AG188" i="4"/>
  <c r="AQ188" i="4" s="1"/>
  <c r="AG189" i="4"/>
  <c r="AQ189" i="4" s="1"/>
  <c r="AG190" i="4"/>
  <c r="AQ190" i="4" s="1"/>
  <c r="AG191" i="4"/>
  <c r="AQ191" i="4" s="1"/>
  <c r="AG192" i="4"/>
  <c r="AQ192" i="4" s="1"/>
  <c r="AG193" i="4"/>
  <c r="AQ193" i="4" s="1"/>
  <c r="AG194" i="4"/>
  <c r="AQ194" i="4" s="1"/>
  <c r="AG195" i="4"/>
  <c r="AQ195" i="4" s="1"/>
  <c r="AG196" i="4"/>
  <c r="AQ196" i="4" s="1"/>
  <c r="AG197" i="4"/>
  <c r="AQ197" i="4" s="1"/>
  <c r="AG198" i="4"/>
  <c r="AQ198" i="4" s="1"/>
  <c r="AG199" i="4"/>
  <c r="AQ199" i="4" s="1"/>
  <c r="AG200" i="4"/>
  <c r="AQ200" i="4" s="1"/>
  <c r="AG201" i="4"/>
  <c r="AQ201" i="4" s="1"/>
  <c r="AG202" i="4"/>
  <c r="AQ202" i="4" s="1"/>
  <c r="AG203" i="4"/>
  <c r="AQ203" i="4" s="1"/>
  <c r="AG204" i="4"/>
  <c r="AQ204" i="4" s="1"/>
  <c r="AG205" i="4"/>
  <c r="AQ205" i="4" s="1"/>
  <c r="AG206" i="4"/>
  <c r="AQ206" i="4" s="1"/>
  <c r="AG207" i="4"/>
  <c r="AQ207" i="4" s="1"/>
  <c r="AG208" i="4"/>
  <c r="AQ208" i="4" s="1"/>
  <c r="AG209" i="4"/>
  <c r="AQ209" i="4" s="1"/>
  <c r="AG210" i="4"/>
  <c r="AQ210" i="4" s="1"/>
  <c r="AG211" i="4"/>
  <c r="AQ211" i="4" s="1"/>
  <c r="AG212" i="4"/>
  <c r="AQ212" i="4" s="1"/>
  <c r="AG213" i="4"/>
  <c r="AQ213" i="4" s="1"/>
  <c r="AG214" i="4"/>
  <c r="AQ214" i="4" s="1"/>
  <c r="AG215" i="4"/>
  <c r="AQ215" i="4" s="1"/>
  <c r="AG216" i="4"/>
  <c r="AQ216" i="4" s="1"/>
  <c r="AG217" i="4"/>
  <c r="AQ217" i="4" s="1"/>
  <c r="AG218" i="4"/>
  <c r="AQ218" i="4" s="1"/>
  <c r="AG219" i="4"/>
  <c r="AQ219" i="4" s="1"/>
  <c r="AG220" i="4"/>
  <c r="AQ220" i="4" s="1"/>
  <c r="AG221" i="4"/>
  <c r="AQ221" i="4" s="1"/>
  <c r="AG222" i="4"/>
  <c r="AQ222" i="4" s="1"/>
  <c r="AG223" i="4"/>
  <c r="AQ223" i="4" s="1"/>
  <c r="AG224" i="4"/>
  <c r="AQ224" i="4" s="1"/>
  <c r="AG225" i="4"/>
  <c r="AQ225" i="4" s="1"/>
  <c r="AG226" i="4"/>
  <c r="AQ226" i="4" s="1"/>
  <c r="AG227" i="4"/>
  <c r="AQ227" i="4" s="1"/>
  <c r="AG228" i="4"/>
  <c r="AQ228" i="4" s="1"/>
  <c r="AG229" i="4"/>
  <c r="AQ229" i="4" s="1"/>
  <c r="AG230" i="4"/>
  <c r="AQ230" i="4" s="1"/>
  <c r="AG231" i="4"/>
  <c r="AQ231" i="4" s="1"/>
  <c r="AG232" i="4"/>
  <c r="AQ232" i="4" s="1"/>
  <c r="AG233" i="4"/>
  <c r="AQ233" i="4" s="1"/>
  <c r="AG234" i="4"/>
  <c r="AQ234" i="4" s="1"/>
  <c r="AG235" i="4"/>
  <c r="AQ235" i="4" s="1"/>
  <c r="AG236" i="4"/>
  <c r="AQ236" i="4" s="1"/>
  <c r="AG237" i="4"/>
  <c r="AQ237" i="4" s="1"/>
  <c r="AG238" i="4"/>
  <c r="AQ238" i="4" s="1"/>
  <c r="AG239" i="4"/>
  <c r="AQ239" i="4" s="1"/>
  <c r="AG240" i="4"/>
  <c r="AQ240" i="4" s="1"/>
  <c r="AG241" i="4"/>
  <c r="AQ241" i="4" s="1"/>
  <c r="AG242" i="4"/>
  <c r="AQ242" i="4" s="1"/>
  <c r="AG243" i="4"/>
  <c r="AQ243" i="4" s="1"/>
  <c r="AG244" i="4"/>
  <c r="AQ244" i="4" s="1"/>
  <c r="AG245" i="4"/>
  <c r="AQ245" i="4" s="1"/>
  <c r="AG246" i="4"/>
  <c r="AQ246" i="4" s="1"/>
  <c r="AG247" i="4"/>
  <c r="AQ247" i="4" s="1"/>
  <c r="AG248" i="4"/>
  <c r="AQ248" i="4" s="1"/>
  <c r="AG249" i="4"/>
  <c r="AQ249" i="4" s="1"/>
  <c r="AG250" i="4"/>
  <c r="AQ250" i="4" s="1"/>
  <c r="AG251" i="4"/>
  <c r="AQ251" i="4" s="1"/>
  <c r="AG252" i="4"/>
  <c r="AQ252" i="4" s="1"/>
  <c r="AG253" i="4"/>
  <c r="AQ253" i="4" s="1"/>
  <c r="AG254" i="4"/>
  <c r="AQ254" i="4" s="1"/>
  <c r="AG255" i="4"/>
  <c r="AQ255" i="4" s="1"/>
  <c r="AG256" i="4"/>
  <c r="AQ256" i="4" s="1"/>
  <c r="AG257" i="4"/>
  <c r="AQ257" i="4" s="1"/>
  <c r="AG258" i="4"/>
  <c r="AQ258" i="4" s="1"/>
  <c r="AG259" i="4"/>
  <c r="AQ259" i="4" s="1"/>
  <c r="AG260" i="4"/>
  <c r="AQ260" i="4" s="1"/>
  <c r="AG261" i="4"/>
  <c r="AQ261" i="4" s="1"/>
  <c r="AG262" i="4"/>
  <c r="AQ262" i="4" s="1"/>
  <c r="AG263" i="4"/>
  <c r="AQ263" i="4" s="1"/>
  <c r="AG264" i="4"/>
  <c r="AQ264" i="4" s="1"/>
  <c r="AG265" i="4"/>
  <c r="AQ265" i="4" s="1"/>
  <c r="AG266" i="4"/>
  <c r="AQ266" i="4" s="1"/>
  <c r="AG267" i="4"/>
  <c r="AQ267" i="4" s="1"/>
  <c r="AG268" i="4"/>
  <c r="AQ268" i="4" s="1"/>
  <c r="AG269" i="4"/>
  <c r="AQ269" i="4" s="1"/>
  <c r="AG270" i="4"/>
  <c r="AQ270" i="4" s="1"/>
  <c r="AG271" i="4"/>
  <c r="AQ271" i="4" s="1"/>
  <c r="AG272" i="4"/>
  <c r="AQ272" i="4" s="1"/>
  <c r="AG273" i="4"/>
  <c r="AQ273" i="4" s="1"/>
  <c r="AG274" i="4"/>
  <c r="AQ274" i="4" s="1"/>
  <c r="AG275" i="4"/>
  <c r="AQ275" i="4" s="1"/>
  <c r="AG276" i="4"/>
  <c r="AQ276" i="4" s="1"/>
  <c r="AG277" i="4"/>
  <c r="AQ277" i="4" s="1"/>
  <c r="AG278" i="4"/>
  <c r="AQ278" i="4" s="1"/>
  <c r="AG279" i="4"/>
  <c r="AQ279" i="4" s="1"/>
  <c r="AG280" i="4"/>
  <c r="AQ280" i="4" s="1"/>
  <c r="AG281" i="4"/>
  <c r="AQ281" i="4" s="1"/>
  <c r="AG282" i="4"/>
  <c r="AQ282" i="4" s="1"/>
  <c r="AG283" i="4"/>
  <c r="AQ283" i="4" s="1"/>
  <c r="AG284" i="4"/>
  <c r="AQ284" i="4" s="1"/>
  <c r="AG285" i="4"/>
  <c r="AQ285" i="4" s="1"/>
  <c r="AG286" i="4"/>
  <c r="AQ286" i="4" s="1"/>
  <c r="AG287" i="4"/>
  <c r="AQ287" i="4" s="1"/>
  <c r="AG288" i="4"/>
  <c r="AQ288" i="4" s="1"/>
  <c r="AG289" i="4"/>
  <c r="AQ289" i="4" s="1"/>
  <c r="AG290" i="4"/>
  <c r="AQ290" i="4" s="1"/>
  <c r="AG291" i="4"/>
  <c r="AQ291" i="4" s="1"/>
  <c r="AG292" i="4"/>
  <c r="AQ292" i="4" s="1"/>
  <c r="AG293" i="4"/>
  <c r="AQ293" i="4" s="1"/>
  <c r="AG294" i="4"/>
  <c r="AQ294" i="4" s="1"/>
  <c r="AG295" i="4"/>
  <c r="AQ295" i="4" s="1"/>
  <c r="AG296" i="4"/>
  <c r="AQ296" i="4" s="1"/>
  <c r="AG297" i="4"/>
  <c r="AQ297" i="4" s="1"/>
  <c r="AG298" i="4"/>
  <c r="AQ298" i="4" s="1"/>
  <c r="AG299" i="4"/>
  <c r="AQ299" i="4" s="1"/>
  <c r="AG300" i="4"/>
  <c r="AQ300" i="4" s="1"/>
  <c r="AG301" i="4"/>
  <c r="AQ301" i="4" s="1"/>
  <c r="AG302" i="4"/>
  <c r="AQ302" i="4" s="1"/>
  <c r="AG303" i="4"/>
  <c r="AQ303" i="4" s="1"/>
  <c r="AG304" i="4"/>
  <c r="AQ304" i="4" s="1"/>
  <c r="AG305" i="4"/>
  <c r="AQ305" i="4" s="1"/>
  <c r="AG306" i="4"/>
  <c r="AQ306" i="4" s="1"/>
  <c r="AG307" i="4"/>
  <c r="AQ307" i="4" s="1"/>
  <c r="AG308" i="4"/>
  <c r="AQ308" i="4" s="1"/>
  <c r="AG309" i="4"/>
  <c r="AQ309" i="4" s="1"/>
  <c r="AG310" i="4"/>
  <c r="AQ310" i="4" s="1"/>
  <c r="AG311" i="4"/>
  <c r="AQ311" i="4" s="1"/>
  <c r="AG312" i="4"/>
  <c r="AQ312" i="4" s="1"/>
  <c r="AG313" i="4"/>
  <c r="AQ313" i="4" s="1"/>
  <c r="AG314" i="4"/>
  <c r="AQ314" i="4" s="1"/>
  <c r="AG315" i="4"/>
  <c r="AQ315" i="4" s="1"/>
  <c r="AG316" i="4"/>
  <c r="AQ316" i="4" s="1"/>
  <c r="AG317" i="4"/>
  <c r="AQ317" i="4" s="1"/>
  <c r="AG318" i="4"/>
  <c r="AQ318" i="4" s="1"/>
  <c r="AG319" i="4"/>
  <c r="AQ319" i="4" s="1"/>
  <c r="AG320" i="4"/>
  <c r="AQ320" i="4" s="1"/>
  <c r="AG321" i="4"/>
  <c r="AQ321" i="4" s="1"/>
  <c r="AG322" i="4"/>
  <c r="AQ322" i="4" s="1"/>
  <c r="AG323" i="4"/>
  <c r="AQ323" i="4" s="1"/>
  <c r="AG324" i="4"/>
  <c r="AQ324" i="4" s="1"/>
  <c r="AG325" i="4"/>
  <c r="AQ325" i="4" s="1"/>
  <c r="AG326" i="4"/>
  <c r="AQ326" i="4" s="1"/>
  <c r="AG327" i="4"/>
  <c r="AQ327" i="4" s="1"/>
  <c r="AG328" i="4"/>
  <c r="AQ328" i="4" s="1"/>
  <c r="AG329" i="4"/>
  <c r="AQ329" i="4" s="1"/>
  <c r="AG330" i="4"/>
  <c r="AQ330" i="4" s="1"/>
  <c r="AG331" i="4"/>
  <c r="AQ331" i="4" s="1"/>
  <c r="AG332" i="4"/>
  <c r="AQ332" i="4" s="1"/>
  <c r="AG333" i="4"/>
  <c r="AQ333" i="4" s="1"/>
  <c r="AG334" i="4"/>
  <c r="AQ334" i="4" s="1"/>
  <c r="AG335" i="4"/>
  <c r="AQ335" i="4" s="1"/>
  <c r="AG336" i="4"/>
  <c r="AQ336" i="4" s="1"/>
  <c r="AG337" i="4"/>
  <c r="AQ337" i="4" s="1"/>
  <c r="AG338" i="4"/>
  <c r="AQ338" i="4" s="1"/>
  <c r="AG339" i="4"/>
  <c r="AQ339" i="4" s="1"/>
  <c r="AG340" i="4"/>
  <c r="AQ340" i="4" s="1"/>
  <c r="AG341" i="4"/>
  <c r="AQ341" i="4" s="1"/>
  <c r="AG342" i="4"/>
  <c r="AQ342" i="4" s="1"/>
  <c r="AG343" i="4"/>
  <c r="AQ343" i="4" s="1"/>
  <c r="AG344" i="4"/>
  <c r="AQ344" i="4" s="1"/>
  <c r="AG345" i="4"/>
  <c r="AQ345" i="4" s="1"/>
  <c r="AG346" i="4"/>
  <c r="AQ346" i="4" s="1"/>
  <c r="AG347" i="4"/>
  <c r="AQ347" i="4" s="1"/>
  <c r="AG348" i="4"/>
  <c r="AQ348" i="4" s="1"/>
  <c r="AG349" i="4"/>
  <c r="AQ349" i="4" s="1"/>
  <c r="AG350" i="4"/>
  <c r="AQ350" i="4" s="1"/>
  <c r="AG351" i="4"/>
  <c r="AQ351" i="4" s="1"/>
  <c r="AG352" i="4"/>
  <c r="AQ352" i="4" s="1"/>
  <c r="AG353" i="4"/>
  <c r="AQ353" i="4" s="1"/>
  <c r="AG354" i="4"/>
  <c r="AQ354" i="4" s="1"/>
  <c r="AG355" i="4"/>
  <c r="AQ355" i="4" s="1"/>
  <c r="AG356" i="4"/>
  <c r="AQ356" i="4" s="1"/>
  <c r="AG357" i="4"/>
  <c r="AQ357" i="4" s="1"/>
  <c r="AG358" i="4"/>
  <c r="AQ358" i="4" s="1"/>
  <c r="AG359" i="4"/>
  <c r="AQ359" i="4" s="1"/>
  <c r="AG360" i="4"/>
  <c r="AQ360" i="4" s="1"/>
  <c r="AG361" i="4"/>
  <c r="AQ361" i="4" s="1"/>
  <c r="AG362" i="4"/>
  <c r="AQ362" i="4" s="1"/>
  <c r="AG363" i="4"/>
  <c r="AQ363" i="4" s="1"/>
  <c r="AG364" i="4"/>
  <c r="AQ364" i="4" s="1"/>
  <c r="AG365" i="4"/>
  <c r="AQ365" i="4" s="1"/>
  <c r="AG366" i="4"/>
  <c r="AQ366" i="4" s="1"/>
  <c r="AG367" i="4"/>
  <c r="AQ367" i="4" s="1"/>
  <c r="AG368" i="4"/>
  <c r="AQ368" i="4" s="1"/>
  <c r="AG369" i="4"/>
  <c r="AQ369" i="4" s="1"/>
  <c r="AG370" i="4"/>
  <c r="AQ370" i="4" s="1"/>
  <c r="AG371" i="4"/>
  <c r="AQ371" i="4" s="1"/>
  <c r="AG372" i="4"/>
  <c r="AQ372" i="4" s="1"/>
  <c r="AG373" i="4"/>
  <c r="AQ373" i="4" s="1"/>
  <c r="AG374" i="4"/>
  <c r="AQ374" i="4" s="1"/>
  <c r="AG375" i="4"/>
  <c r="AQ375" i="4" s="1"/>
  <c r="AG376" i="4"/>
  <c r="AQ376" i="4" s="1"/>
  <c r="AG377" i="4"/>
  <c r="AQ377" i="4" s="1"/>
  <c r="AG378" i="4"/>
  <c r="AQ378" i="4" s="1"/>
  <c r="AG379" i="4"/>
  <c r="AQ379" i="4" s="1"/>
  <c r="AG380" i="4"/>
  <c r="AQ380" i="4" s="1"/>
  <c r="AG381" i="4"/>
  <c r="AQ381" i="4" s="1"/>
  <c r="AG382" i="4"/>
  <c r="AQ382" i="4" s="1"/>
  <c r="AG383" i="4"/>
  <c r="AQ383" i="4" s="1"/>
  <c r="AG384" i="4"/>
  <c r="AQ384" i="4" s="1"/>
  <c r="AG385" i="4"/>
  <c r="AQ385" i="4" s="1"/>
  <c r="AG386" i="4"/>
  <c r="AQ386" i="4" s="1"/>
  <c r="AG387" i="4"/>
  <c r="AQ387" i="4" s="1"/>
  <c r="AG388" i="4"/>
  <c r="AQ388" i="4" s="1"/>
  <c r="AG389" i="4"/>
  <c r="AQ389" i="4" s="1"/>
  <c r="AG390" i="4"/>
  <c r="AQ390" i="4" s="1"/>
  <c r="AG391" i="4"/>
  <c r="AQ391" i="4" s="1"/>
  <c r="AG392" i="4"/>
  <c r="AQ392" i="4" s="1"/>
  <c r="AG393" i="4"/>
  <c r="AQ393" i="4" s="1"/>
  <c r="AG394" i="4"/>
  <c r="AQ394" i="4" s="1"/>
  <c r="AG395" i="4"/>
  <c r="AQ395" i="4" s="1"/>
  <c r="AG396" i="4"/>
  <c r="AQ396" i="4" s="1"/>
  <c r="AG397" i="4"/>
  <c r="AQ397" i="4" s="1"/>
  <c r="AG398" i="4"/>
  <c r="AQ398" i="4" s="1"/>
  <c r="AG399" i="4"/>
  <c r="AQ399" i="4" s="1"/>
  <c r="AG400" i="4"/>
  <c r="AQ400" i="4" s="1"/>
  <c r="AG401" i="4"/>
  <c r="AQ401" i="4" s="1"/>
  <c r="AG402" i="4"/>
  <c r="AQ402" i="4" s="1"/>
  <c r="AG403" i="4"/>
  <c r="AQ403" i="4" s="1"/>
  <c r="AG404" i="4"/>
  <c r="AQ404" i="4" s="1"/>
  <c r="AG405" i="4"/>
  <c r="AQ405" i="4" s="1"/>
  <c r="AG406" i="4"/>
  <c r="AQ406" i="4" s="1"/>
  <c r="AG407" i="4"/>
  <c r="AQ407" i="4" s="1"/>
  <c r="AG408" i="4"/>
  <c r="AQ408" i="4" s="1"/>
  <c r="AG409" i="4"/>
  <c r="AQ409" i="4" s="1"/>
  <c r="AG410" i="4"/>
  <c r="AQ410" i="4" s="1"/>
  <c r="AG411" i="4"/>
  <c r="AQ411" i="4" s="1"/>
  <c r="AG412" i="4"/>
  <c r="AQ412" i="4" s="1"/>
  <c r="AG413" i="4"/>
  <c r="AQ413" i="4" s="1"/>
  <c r="AG414" i="4"/>
  <c r="AQ414" i="4" s="1"/>
  <c r="AG415" i="4"/>
  <c r="AQ415" i="4" s="1"/>
  <c r="AG416" i="4"/>
  <c r="AQ416" i="4" s="1"/>
  <c r="AG417" i="4"/>
  <c r="AQ417" i="4" s="1"/>
  <c r="AG418" i="4"/>
  <c r="AQ418" i="4" s="1"/>
  <c r="AG419" i="4"/>
  <c r="AQ419" i="4" s="1"/>
  <c r="AG420" i="4"/>
  <c r="AQ420" i="4" s="1"/>
  <c r="AG421" i="4"/>
  <c r="AQ421" i="4" s="1"/>
  <c r="AG422" i="4"/>
  <c r="AQ422" i="4" s="1"/>
  <c r="AG423" i="4"/>
  <c r="AQ423" i="4" s="1"/>
  <c r="AG424" i="4"/>
  <c r="AQ424" i="4" s="1"/>
  <c r="AG425" i="4"/>
  <c r="AQ425" i="4" s="1"/>
  <c r="AG426" i="4"/>
  <c r="AQ426" i="4" s="1"/>
  <c r="AG427" i="4"/>
  <c r="AQ427" i="4" s="1"/>
  <c r="AG428" i="4"/>
  <c r="AQ428" i="4" s="1"/>
  <c r="AG429" i="4"/>
  <c r="AQ429" i="4" s="1"/>
  <c r="AG430" i="4"/>
  <c r="AQ430" i="4" s="1"/>
  <c r="AG431" i="4"/>
  <c r="AQ431" i="4" s="1"/>
  <c r="AG432" i="4"/>
  <c r="AQ432" i="4" s="1"/>
  <c r="AG433" i="4"/>
  <c r="AQ433" i="4" s="1"/>
  <c r="AG434" i="4"/>
  <c r="AQ434" i="4" s="1"/>
  <c r="AG435" i="4"/>
  <c r="AQ435" i="4" s="1"/>
  <c r="AG436" i="4"/>
  <c r="AQ436" i="4" s="1"/>
  <c r="AG437" i="4"/>
  <c r="AQ437" i="4" s="1"/>
  <c r="AG438" i="4"/>
  <c r="AQ438" i="4" s="1"/>
  <c r="AG439" i="4"/>
  <c r="AQ439" i="4" s="1"/>
  <c r="AG440" i="4"/>
  <c r="AQ440" i="4" s="1"/>
  <c r="AG441" i="4"/>
  <c r="AQ441" i="4" s="1"/>
  <c r="AG442" i="4"/>
  <c r="AQ442" i="4" s="1"/>
  <c r="AG443" i="4"/>
  <c r="AQ443" i="4" s="1"/>
  <c r="AG444" i="4"/>
  <c r="AQ444" i="4" s="1"/>
  <c r="AG445" i="4"/>
  <c r="AQ445" i="4" s="1"/>
  <c r="AG446" i="4"/>
  <c r="AQ446" i="4" s="1"/>
  <c r="AG447" i="4"/>
  <c r="AQ447" i="4" s="1"/>
  <c r="AG448" i="4"/>
  <c r="AQ448" i="4" s="1"/>
  <c r="AG449" i="4"/>
  <c r="AQ449" i="4" s="1"/>
  <c r="AG450" i="4"/>
  <c r="AQ450" i="4" s="1"/>
  <c r="AG451" i="4"/>
  <c r="AQ451" i="4" s="1"/>
  <c r="AG452" i="4"/>
  <c r="AQ452" i="4" s="1"/>
  <c r="AG453" i="4"/>
  <c r="AQ453" i="4" s="1"/>
  <c r="AG454" i="4"/>
  <c r="AQ454" i="4" s="1"/>
  <c r="AG455" i="4"/>
  <c r="AQ455" i="4" s="1"/>
  <c r="AG456" i="4"/>
  <c r="AQ456" i="4" s="1"/>
  <c r="AG457" i="4"/>
  <c r="AQ457" i="4" s="1"/>
  <c r="AG458" i="4"/>
  <c r="AQ458" i="4" s="1"/>
  <c r="AG459" i="4"/>
  <c r="AQ459" i="4" s="1"/>
  <c r="AG460" i="4"/>
  <c r="AQ460" i="4" s="1"/>
  <c r="AG461" i="4"/>
  <c r="AQ461" i="4" s="1"/>
  <c r="AG462" i="4"/>
  <c r="AQ462" i="4" s="1"/>
  <c r="AG463" i="4"/>
  <c r="AQ463" i="4" s="1"/>
  <c r="AG464" i="4"/>
  <c r="AQ464" i="4" s="1"/>
  <c r="AG465" i="4"/>
  <c r="AQ465" i="4" s="1"/>
  <c r="AG466" i="4"/>
  <c r="AQ466" i="4" s="1"/>
  <c r="AG467" i="4"/>
  <c r="AQ467" i="4" s="1"/>
  <c r="AG468" i="4"/>
  <c r="AQ468" i="4" s="1"/>
  <c r="AG469" i="4"/>
  <c r="AQ469" i="4" s="1"/>
  <c r="AG470" i="4"/>
  <c r="AQ470" i="4" s="1"/>
  <c r="AG471" i="4"/>
  <c r="AQ471" i="4" s="1"/>
  <c r="AG472" i="4"/>
  <c r="AQ472" i="4" s="1"/>
  <c r="AG473" i="4"/>
  <c r="AQ473" i="4" s="1"/>
  <c r="AG474" i="4"/>
  <c r="AQ474" i="4" s="1"/>
  <c r="AG475" i="4"/>
  <c r="AQ475" i="4" s="1"/>
  <c r="AG476" i="4"/>
  <c r="AQ476" i="4" s="1"/>
  <c r="AG477" i="4"/>
  <c r="AQ477" i="4" s="1"/>
  <c r="AG478" i="4"/>
  <c r="AQ478" i="4" s="1"/>
  <c r="AG479" i="4"/>
  <c r="AQ479" i="4" s="1"/>
  <c r="AG480" i="4"/>
  <c r="AQ480" i="4" s="1"/>
  <c r="AG481" i="4"/>
  <c r="AQ481" i="4" s="1"/>
  <c r="AG482" i="4"/>
  <c r="AQ482" i="4" s="1"/>
  <c r="AG483" i="4"/>
  <c r="AQ483" i="4" s="1"/>
  <c r="AG484" i="4"/>
  <c r="AQ484" i="4" s="1"/>
  <c r="AG485" i="4"/>
  <c r="AQ485" i="4" s="1"/>
  <c r="AG486" i="4"/>
  <c r="AQ486" i="4" s="1"/>
  <c r="AG487" i="4"/>
  <c r="AQ487" i="4" s="1"/>
  <c r="AG488" i="4"/>
  <c r="AQ488" i="4" s="1"/>
  <c r="AG489" i="4"/>
  <c r="AQ489" i="4" s="1"/>
  <c r="AG490" i="4"/>
  <c r="AQ490" i="4" s="1"/>
  <c r="AG491" i="4"/>
  <c r="AQ491" i="4" s="1"/>
  <c r="AG492" i="4"/>
  <c r="AQ492" i="4" s="1"/>
  <c r="AG493" i="4"/>
  <c r="AQ493" i="4" s="1"/>
  <c r="AG494" i="4"/>
  <c r="AQ494" i="4" s="1"/>
  <c r="AG495" i="4"/>
  <c r="AQ495" i="4" s="1"/>
  <c r="AG496" i="4"/>
  <c r="AQ496" i="4" s="1"/>
  <c r="AG497" i="4"/>
  <c r="AQ497" i="4" s="1"/>
  <c r="AG498" i="4"/>
  <c r="AQ498" i="4" s="1"/>
  <c r="AG499" i="4"/>
  <c r="AQ499" i="4" s="1"/>
  <c r="AG500" i="4"/>
  <c r="AQ500" i="4" s="1"/>
  <c r="AG501" i="4"/>
  <c r="AQ501" i="4" s="1"/>
  <c r="AG502" i="4"/>
  <c r="AQ502" i="4" s="1"/>
  <c r="AG503" i="4"/>
  <c r="AQ503" i="4" s="1"/>
  <c r="AG504" i="4"/>
  <c r="AQ504" i="4" s="1"/>
  <c r="AG505" i="4"/>
  <c r="AQ505" i="4" s="1"/>
  <c r="AG506" i="4"/>
  <c r="AQ506" i="4" s="1"/>
  <c r="AG507" i="4"/>
  <c r="AQ507" i="4" s="1"/>
  <c r="AG508" i="4"/>
  <c r="AQ508" i="4" s="1"/>
  <c r="AG509" i="4"/>
  <c r="AQ509" i="4" s="1"/>
  <c r="AG510" i="4"/>
  <c r="AQ510" i="4" s="1"/>
  <c r="AG511" i="4"/>
  <c r="AQ511" i="4" s="1"/>
  <c r="AG512" i="4"/>
  <c r="AQ512" i="4" s="1"/>
  <c r="AG513" i="4"/>
  <c r="AQ513" i="4" s="1"/>
  <c r="AG514" i="4"/>
  <c r="AQ514" i="4" s="1"/>
  <c r="AG515" i="4"/>
  <c r="AQ515" i="4" s="1"/>
  <c r="AG516" i="4"/>
  <c r="AQ516" i="4" s="1"/>
  <c r="AG517" i="4"/>
  <c r="AQ517" i="4" s="1"/>
  <c r="AG518" i="4"/>
  <c r="AQ518" i="4" s="1"/>
  <c r="AG519" i="4"/>
  <c r="AQ519" i="4" s="1"/>
  <c r="AG520" i="4"/>
  <c r="AQ520" i="4" s="1"/>
  <c r="AG521" i="4"/>
  <c r="AQ521" i="4" s="1"/>
  <c r="AG522" i="4"/>
  <c r="AQ522" i="4" s="1"/>
  <c r="AG523" i="4"/>
  <c r="AQ523" i="4" s="1"/>
  <c r="AG524" i="4"/>
  <c r="AQ524" i="4" s="1"/>
  <c r="AG525" i="4"/>
  <c r="AQ525" i="4" s="1"/>
  <c r="AG526" i="4"/>
  <c r="AQ526" i="4" s="1"/>
  <c r="AG527" i="4"/>
  <c r="AQ527" i="4" s="1"/>
  <c r="AG528" i="4"/>
  <c r="AQ528" i="4" s="1"/>
  <c r="AG529" i="4"/>
  <c r="AQ529" i="4" s="1"/>
  <c r="AG530" i="4"/>
  <c r="AQ530" i="4" s="1"/>
  <c r="AG531" i="4"/>
  <c r="AQ531" i="4" s="1"/>
  <c r="AG532" i="4"/>
  <c r="AQ532" i="4" s="1"/>
  <c r="AG533" i="4"/>
  <c r="AQ533" i="4" s="1"/>
  <c r="AG534" i="4"/>
  <c r="AQ534" i="4" s="1"/>
  <c r="AG535" i="4"/>
  <c r="AQ535" i="4" s="1"/>
  <c r="AG536" i="4"/>
  <c r="AQ536" i="4" s="1"/>
  <c r="AG537" i="4"/>
  <c r="AQ537" i="4" s="1"/>
  <c r="AG538" i="4"/>
  <c r="AQ538" i="4" s="1"/>
  <c r="AG539" i="4"/>
  <c r="AQ539" i="4" s="1"/>
  <c r="AG540" i="4"/>
  <c r="AQ540" i="4" s="1"/>
  <c r="AG541" i="4"/>
  <c r="AQ541" i="4" s="1"/>
  <c r="AG542" i="4"/>
  <c r="AQ542" i="4" s="1"/>
  <c r="AG543" i="4"/>
  <c r="AQ543" i="4" s="1"/>
  <c r="AG544" i="4"/>
  <c r="AQ544" i="4" s="1"/>
  <c r="AG545" i="4"/>
  <c r="AQ545" i="4" s="1"/>
  <c r="AG546" i="4"/>
  <c r="AQ546" i="4" s="1"/>
  <c r="AG547" i="4"/>
  <c r="AQ547" i="4" s="1"/>
  <c r="AG548" i="4"/>
  <c r="AQ548" i="4" s="1"/>
  <c r="AG549" i="4"/>
  <c r="AQ549" i="4" s="1"/>
  <c r="AG550" i="4"/>
  <c r="AQ550" i="4" s="1"/>
  <c r="AG551" i="4"/>
  <c r="AQ551" i="4" s="1"/>
  <c r="AG552" i="4"/>
  <c r="AQ552" i="4" s="1"/>
  <c r="AG553" i="4"/>
  <c r="AQ553" i="4" s="1"/>
  <c r="AG554" i="4"/>
  <c r="AQ554" i="4" s="1"/>
  <c r="AG555" i="4"/>
  <c r="AQ555" i="4" s="1"/>
  <c r="AG556" i="4"/>
  <c r="AQ556" i="4" s="1"/>
  <c r="AG557" i="4"/>
  <c r="AQ557" i="4" s="1"/>
  <c r="AG558" i="4"/>
  <c r="AQ558" i="4" s="1"/>
  <c r="AG559" i="4"/>
  <c r="AQ559" i="4" s="1"/>
  <c r="AG560" i="4"/>
  <c r="AQ560" i="4" s="1"/>
  <c r="AG561" i="4"/>
  <c r="AQ561" i="4" s="1"/>
  <c r="AG562" i="4"/>
  <c r="AQ562" i="4" s="1"/>
  <c r="AG563" i="4"/>
  <c r="AQ563" i="4" s="1"/>
  <c r="AG564" i="4"/>
  <c r="AQ564" i="4" s="1"/>
  <c r="AG565" i="4"/>
  <c r="AQ565" i="4" s="1"/>
  <c r="AG566" i="4"/>
  <c r="AQ566" i="4" s="1"/>
  <c r="AG567" i="4"/>
  <c r="AQ567" i="4" s="1"/>
  <c r="AG568" i="4"/>
  <c r="AQ568" i="4" s="1"/>
  <c r="AG569" i="4"/>
  <c r="AQ569" i="4" s="1"/>
  <c r="AG570" i="4"/>
  <c r="AQ570" i="4" s="1"/>
  <c r="AG571" i="4"/>
  <c r="AQ571" i="4" s="1"/>
  <c r="AG572" i="4"/>
  <c r="AQ572" i="4" s="1"/>
  <c r="AG573" i="4"/>
  <c r="AQ573" i="4" s="1"/>
  <c r="AG574" i="4"/>
  <c r="AQ574" i="4" s="1"/>
  <c r="AG575" i="4"/>
  <c r="AQ575" i="4" s="1"/>
  <c r="AG576" i="4"/>
  <c r="AQ576" i="4" s="1"/>
  <c r="AG577" i="4"/>
  <c r="AQ577" i="4" s="1"/>
  <c r="AG578" i="4"/>
  <c r="AQ578" i="4" s="1"/>
  <c r="AG579" i="4"/>
  <c r="AQ579" i="4" s="1"/>
  <c r="AG580" i="4"/>
  <c r="AQ580" i="4" s="1"/>
  <c r="AG581" i="4"/>
  <c r="AQ581" i="4" s="1"/>
  <c r="AG582" i="4"/>
  <c r="AQ582" i="4" s="1"/>
  <c r="AG583" i="4"/>
  <c r="AQ583" i="4" s="1"/>
  <c r="AG584" i="4"/>
  <c r="AQ584" i="4" s="1"/>
  <c r="AG585" i="4"/>
  <c r="AQ585" i="4" s="1"/>
  <c r="AG586" i="4"/>
  <c r="AQ586" i="4" s="1"/>
  <c r="AG587" i="4"/>
  <c r="AQ587" i="4" s="1"/>
  <c r="AG588" i="4"/>
  <c r="AQ588" i="4" s="1"/>
  <c r="AG589" i="4"/>
  <c r="AQ589" i="4" s="1"/>
  <c r="AG590" i="4"/>
  <c r="AQ590" i="4" s="1"/>
  <c r="AG591" i="4"/>
  <c r="AQ591" i="4" s="1"/>
  <c r="AG592" i="4"/>
  <c r="AQ592" i="4" s="1"/>
  <c r="AG593" i="4"/>
  <c r="AQ593" i="4" s="1"/>
  <c r="AG594" i="4"/>
  <c r="AQ594" i="4" s="1"/>
  <c r="AG595" i="4"/>
  <c r="AQ595" i="4" s="1"/>
  <c r="AG596" i="4"/>
  <c r="AQ596" i="4" s="1"/>
  <c r="AG597" i="4"/>
  <c r="AQ597" i="4" s="1"/>
  <c r="AG598" i="4"/>
  <c r="AQ598" i="4" s="1"/>
  <c r="AG599" i="4"/>
  <c r="AQ599" i="4" s="1"/>
  <c r="AG600" i="4"/>
  <c r="AQ600" i="4" s="1"/>
  <c r="AG601" i="4"/>
  <c r="AQ601" i="4" s="1"/>
  <c r="AG602" i="4"/>
  <c r="AQ602" i="4" s="1"/>
  <c r="AG603" i="4"/>
  <c r="AQ603" i="4" s="1"/>
  <c r="AG604" i="4"/>
  <c r="AQ604" i="4" s="1"/>
  <c r="AG605" i="4"/>
  <c r="AQ605" i="4" s="1"/>
  <c r="AG606" i="4"/>
  <c r="AQ606" i="4" s="1"/>
  <c r="AG607" i="4"/>
  <c r="AQ607" i="4" s="1"/>
  <c r="AG608" i="4"/>
  <c r="AQ608" i="4" s="1"/>
  <c r="AG609" i="4"/>
  <c r="AQ609" i="4" s="1"/>
  <c r="AG610" i="4"/>
  <c r="AQ610" i="4" s="1"/>
  <c r="AG611" i="4"/>
  <c r="AQ611" i="4" s="1"/>
  <c r="AG612" i="4"/>
  <c r="AQ612" i="4" s="1"/>
  <c r="AG613" i="4"/>
  <c r="AQ613" i="4" s="1"/>
  <c r="AG614" i="4"/>
  <c r="AQ614" i="4" s="1"/>
  <c r="AG615" i="4"/>
  <c r="AQ615" i="4" s="1"/>
  <c r="AG616" i="4"/>
  <c r="AQ616" i="4" s="1"/>
  <c r="AG617" i="4"/>
  <c r="AQ617" i="4" s="1"/>
  <c r="AG618" i="4"/>
  <c r="AQ618" i="4" s="1"/>
  <c r="AG619" i="4"/>
  <c r="AQ619" i="4" s="1"/>
  <c r="AG620" i="4"/>
  <c r="AQ620" i="4" s="1"/>
  <c r="AG621" i="4"/>
  <c r="AQ621" i="4" s="1"/>
  <c r="AG622" i="4"/>
  <c r="AQ622" i="4" s="1"/>
  <c r="AG623" i="4"/>
  <c r="AQ623" i="4" s="1"/>
  <c r="AG624" i="4"/>
  <c r="AQ624" i="4" s="1"/>
  <c r="AG625" i="4"/>
  <c r="AQ625" i="4" s="1"/>
  <c r="AG626" i="4"/>
  <c r="AQ626" i="4" s="1"/>
  <c r="AG627" i="4"/>
  <c r="AQ627" i="4" s="1"/>
  <c r="AG628" i="4"/>
  <c r="AQ628" i="4" s="1"/>
  <c r="AG629" i="4"/>
  <c r="AQ629" i="4" s="1"/>
  <c r="AG630" i="4"/>
  <c r="AQ630" i="4" s="1"/>
  <c r="AG631" i="4"/>
  <c r="AQ631" i="4" s="1"/>
  <c r="AG632" i="4"/>
  <c r="AQ632" i="4" s="1"/>
  <c r="AG633" i="4"/>
  <c r="AQ633" i="4" s="1"/>
  <c r="AG634" i="4"/>
  <c r="AQ634" i="4" s="1"/>
  <c r="AG635" i="4"/>
  <c r="AQ635" i="4" s="1"/>
  <c r="AG636" i="4"/>
  <c r="AQ636" i="4" s="1"/>
  <c r="AG637" i="4"/>
  <c r="AQ637" i="4" s="1"/>
  <c r="AG638" i="4"/>
  <c r="AQ638" i="4" s="1"/>
  <c r="AG639" i="4"/>
  <c r="AQ639" i="4" s="1"/>
  <c r="AG640" i="4"/>
  <c r="AQ640" i="4" s="1"/>
  <c r="AG641" i="4"/>
  <c r="AQ641" i="4" s="1"/>
  <c r="AG642" i="4"/>
  <c r="AQ642" i="4" s="1"/>
  <c r="AG643" i="4"/>
  <c r="AQ643" i="4" s="1"/>
  <c r="AG644" i="4"/>
  <c r="AQ644" i="4" s="1"/>
  <c r="AG645" i="4"/>
  <c r="AQ645" i="4" s="1"/>
  <c r="AG646" i="4"/>
  <c r="AQ646" i="4" s="1"/>
  <c r="AG647" i="4"/>
  <c r="AQ647" i="4" s="1"/>
  <c r="AG648" i="4"/>
  <c r="AQ648" i="4" s="1"/>
  <c r="AG649" i="4"/>
  <c r="AQ649" i="4" s="1"/>
  <c r="AG650" i="4"/>
  <c r="AQ650" i="4" s="1"/>
  <c r="AG651" i="4"/>
  <c r="AQ651" i="4" s="1"/>
  <c r="AG652" i="4"/>
  <c r="AQ652" i="4" s="1"/>
  <c r="AG653" i="4"/>
  <c r="AQ653" i="4" s="1"/>
  <c r="AG654" i="4"/>
  <c r="AQ654" i="4" s="1"/>
  <c r="AG655" i="4"/>
  <c r="AQ655" i="4" s="1"/>
  <c r="AG656" i="4"/>
  <c r="AQ656" i="4" s="1"/>
  <c r="AG657" i="4"/>
  <c r="AQ657" i="4" s="1"/>
  <c r="AG658" i="4"/>
  <c r="AQ658" i="4" s="1"/>
  <c r="AG659" i="4"/>
  <c r="AQ659" i="4" s="1"/>
  <c r="AG660" i="4"/>
  <c r="AQ660" i="4" s="1"/>
  <c r="AG661" i="4"/>
  <c r="AQ661" i="4" s="1"/>
  <c r="AG662" i="4"/>
  <c r="AQ662" i="4" s="1"/>
  <c r="AG663" i="4"/>
  <c r="AQ663" i="4" s="1"/>
  <c r="AG664" i="4"/>
  <c r="AQ664" i="4" s="1"/>
  <c r="AG665" i="4"/>
  <c r="AQ665" i="4" s="1"/>
  <c r="AG666" i="4"/>
  <c r="AQ666" i="4" s="1"/>
  <c r="AG667" i="4"/>
  <c r="AQ667" i="4" s="1"/>
  <c r="AG668" i="4"/>
  <c r="AQ668" i="4" s="1"/>
  <c r="AG669" i="4"/>
  <c r="AQ669" i="4" s="1"/>
  <c r="AG670" i="4"/>
  <c r="AQ670" i="4" s="1"/>
  <c r="AG671" i="4"/>
  <c r="AQ671" i="4" s="1"/>
  <c r="AG672" i="4"/>
  <c r="AQ672" i="4" s="1"/>
  <c r="AG673" i="4"/>
  <c r="AQ673" i="4" s="1"/>
  <c r="AG674" i="4"/>
  <c r="AQ674" i="4" s="1"/>
  <c r="AG675" i="4"/>
  <c r="AQ675" i="4" s="1"/>
  <c r="AG676" i="4"/>
  <c r="AQ676" i="4" s="1"/>
  <c r="AG677" i="4"/>
  <c r="AQ677" i="4" s="1"/>
  <c r="AG678" i="4"/>
  <c r="AQ678" i="4" s="1"/>
  <c r="AG679" i="4"/>
  <c r="AQ679" i="4" s="1"/>
  <c r="AG680" i="4"/>
  <c r="AQ680" i="4" s="1"/>
  <c r="AG681" i="4"/>
  <c r="AQ681" i="4" s="1"/>
  <c r="AG682" i="4"/>
  <c r="AQ682" i="4" s="1"/>
  <c r="AG683" i="4"/>
  <c r="AQ683" i="4" s="1"/>
  <c r="AG684" i="4"/>
  <c r="AQ684" i="4" s="1"/>
  <c r="AG685" i="4"/>
  <c r="AQ685" i="4" s="1"/>
  <c r="AG686" i="4"/>
  <c r="AQ686" i="4" s="1"/>
  <c r="AG687" i="4"/>
  <c r="AQ687" i="4" s="1"/>
  <c r="AG688" i="4"/>
  <c r="AQ688" i="4" s="1"/>
  <c r="AG689" i="4"/>
  <c r="AQ689" i="4" s="1"/>
  <c r="AG690" i="4"/>
  <c r="AQ690" i="4" s="1"/>
  <c r="AG691" i="4"/>
  <c r="AQ691" i="4" s="1"/>
  <c r="AG692" i="4"/>
  <c r="AQ692" i="4" s="1"/>
  <c r="AG693" i="4"/>
  <c r="AQ693" i="4" s="1"/>
  <c r="AG694" i="4"/>
  <c r="AQ694" i="4" s="1"/>
  <c r="AG695" i="4"/>
  <c r="AQ695" i="4" s="1"/>
  <c r="AG696" i="4"/>
  <c r="AQ696" i="4" s="1"/>
  <c r="AG697" i="4"/>
  <c r="AQ697" i="4" s="1"/>
  <c r="AG698" i="4"/>
  <c r="AQ698" i="4" s="1"/>
  <c r="AG699" i="4"/>
  <c r="AQ699" i="4" s="1"/>
  <c r="AG700" i="4"/>
  <c r="AQ700" i="4" s="1"/>
  <c r="AG701" i="4"/>
  <c r="AQ701" i="4" s="1"/>
  <c r="AG702" i="4"/>
  <c r="AQ702" i="4" s="1"/>
  <c r="AG703" i="4"/>
  <c r="AQ703" i="4" s="1"/>
  <c r="AG704" i="4"/>
  <c r="AQ704" i="4" s="1"/>
  <c r="AG705" i="4"/>
  <c r="AQ705" i="4" s="1"/>
  <c r="AG706" i="4"/>
  <c r="AQ706" i="4" s="1"/>
  <c r="AG707" i="4"/>
  <c r="AQ707" i="4" s="1"/>
  <c r="AG708" i="4"/>
  <c r="AQ708" i="4" s="1"/>
  <c r="AG709" i="4"/>
  <c r="AQ709" i="4" s="1"/>
  <c r="AG710" i="4"/>
  <c r="AQ710" i="4" s="1"/>
  <c r="AG711" i="4"/>
  <c r="AQ711" i="4" s="1"/>
  <c r="AG712" i="4"/>
  <c r="AQ712" i="4" s="1"/>
  <c r="AG713" i="4"/>
  <c r="AQ713" i="4" s="1"/>
  <c r="AG714" i="4"/>
  <c r="AQ714" i="4" s="1"/>
  <c r="AG715" i="4"/>
  <c r="AQ715" i="4" s="1"/>
  <c r="AG716" i="4"/>
  <c r="AQ716" i="4" s="1"/>
  <c r="AG717" i="4"/>
  <c r="AQ717" i="4" s="1"/>
  <c r="AG718" i="4"/>
  <c r="AQ718" i="4" s="1"/>
  <c r="AG719" i="4"/>
  <c r="AQ719" i="4" s="1"/>
  <c r="AG720" i="4"/>
  <c r="AQ720" i="4" s="1"/>
  <c r="AG721" i="4"/>
  <c r="AQ721" i="4" s="1"/>
  <c r="AG722" i="4"/>
  <c r="AQ722" i="4" s="1"/>
  <c r="AG723" i="4"/>
  <c r="AQ723" i="4" s="1"/>
  <c r="AG724" i="4"/>
  <c r="AQ724" i="4" s="1"/>
  <c r="AG725" i="4"/>
  <c r="AQ725" i="4" s="1"/>
  <c r="AG726" i="4"/>
  <c r="AQ726" i="4" s="1"/>
  <c r="AG727" i="4"/>
  <c r="AQ727" i="4" s="1"/>
  <c r="AG728" i="4"/>
  <c r="AQ728" i="4" s="1"/>
  <c r="AG729" i="4"/>
  <c r="AQ729" i="4" s="1"/>
  <c r="AG730" i="4"/>
  <c r="AQ730" i="4" s="1"/>
  <c r="AG731" i="4"/>
  <c r="AQ731" i="4" s="1"/>
  <c r="AG732" i="4"/>
  <c r="AQ732" i="4" s="1"/>
  <c r="AG733" i="4"/>
  <c r="AQ733" i="4" s="1"/>
  <c r="AG734" i="4"/>
  <c r="AQ734" i="4" s="1"/>
  <c r="AG735" i="4"/>
  <c r="AQ735" i="4" s="1"/>
  <c r="AG736" i="4"/>
  <c r="AQ736" i="4" s="1"/>
  <c r="AG737" i="4"/>
  <c r="AQ737" i="4" s="1"/>
  <c r="AG738" i="4"/>
  <c r="AQ738" i="4" s="1"/>
  <c r="AG739" i="4"/>
  <c r="AQ739" i="4" s="1"/>
  <c r="AG740" i="4"/>
  <c r="AQ740" i="4" s="1"/>
  <c r="AG741" i="4"/>
  <c r="AQ741" i="4" s="1"/>
  <c r="AG742" i="4"/>
  <c r="AQ742" i="4" s="1"/>
  <c r="AG743" i="4"/>
  <c r="AQ743" i="4" s="1"/>
  <c r="AG744" i="4"/>
  <c r="AQ744" i="4" s="1"/>
  <c r="AG745" i="4"/>
  <c r="AQ745" i="4" s="1"/>
  <c r="AG746" i="4"/>
  <c r="AQ746" i="4" s="1"/>
  <c r="AG747" i="4"/>
  <c r="AQ747" i="4" s="1"/>
  <c r="AG748" i="4"/>
  <c r="AQ748" i="4" s="1"/>
  <c r="AG749" i="4"/>
  <c r="AQ749" i="4" s="1"/>
  <c r="AG750" i="4"/>
  <c r="AQ750" i="4" s="1"/>
  <c r="AG751" i="4"/>
  <c r="AQ751" i="4" s="1"/>
  <c r="AG752" i="4"/>
  <c r="AQ752" i="4" s="1"/>
  <c r="AG753" i="4"/>
  <c r="AQ753" i="4" s="1"/>
  <c r="AG754" i="4"/>
  <c r="AQ754" i="4" s="1"/>
  <c r="AG755" i="4"/>
  <c r="AQ755" i="4" s="1"/>
  <c r="AG756" i="4"/>
  <c r="AQ756" i="4" s="1"/>
  <c r="AG757" i="4"/>
  <c r="AQ757" i="4" s="1"/>
  <c r="AG758" i="4"/>
  <c r="AQ758" i="4" s="1"/>
  <c r="AG759" i="4"/>
  <c r="AQ759" i="4" s="1"/>
  <c r="AG760" i="4"/>
  <c r="AQ760" i="4" s="1"/>
  <c r="AG761" i="4"/>
  <c r="AQ761" i="4" s="1"/>
  <c r="AG762" i="4"/>
  <c r="AQ762" i="4" s="1"/>
  <c r="AG763" i="4"/>
  <c r="AQ763" i="4" s="1"/>
  <c r="AG764" i="4"/>
  <c r="AQ764" i="4" s="1"/>
  <c r="AG765" i="4"/>
  <c r="AQ765" i="4" s="1"/>
  <c r="AG766" i="4"/>
  <c r="AQ766" i="4" s="1"/>
  <c r="AG767" i="4"/>
  <c r="AQ767" i="4" s="1"/>
  <c r="AG768" i="4"/>
  <c r="AQ768" i="4" s="1"/>
  <c r="AG769" i="4"/>
  <c r="AQ769" i="4" s="1"/>
  <c r="AG770" i="4"/>
  <c r="AQ770" i="4" s="1"/>
  <c r="AG771" i="4"/>
  <c r="AQ771" i="4" s="1"/>
  <c r="AG772" i="4"/>
  <c r="AQ772" i="4" s="1"/>
  <c r="AG773" i="4"/>
  <c r="AQ773" i="4" s="1"/>
  <c r="AG774" i="4"/>
  <c r="AQ774" i="4" s="1"/>
  <c r="AG775" i="4"/>
  <c r="AQ775" i="4" s="1"/>
  <c r="AG776" i="4"/>
  <c r="AQ776" i="4" s="1"/>
  <c r="AG777" i="4"/>
  <c r="AQ777" i="4" s="1"/>
  <c r="AG778" i="4"/>
  <c r="AQ778" i="4" s="1"/>
  <c r="AG779" i="4"/>
  <c r="AQ779" i="4" s="1"/>
  <c r="AG780" i="4"/>
  <c r="AQ780" i="4" s="1"/>
  <c r="AG781" i="4"/>
  <c r="AQ781" i="4" s="1"/>
  <c r="AG782" i="4"/>
  <c r="AQ782" i="4" s="1"/>
  <c r="AG783" i="4"/>
  <c r="AQ783" i="4" s="1"/>
  <c r="AG784" i="4"/>
  <c r="AQ784" i="4" s="1"/>
  <c r="AG785" i="4"/>
  <c r="AQ785" i="4" s="1"/>
  <c r="AG786" i="4"/>
  <c r="AQ786" i="4" s="1"/>
  <c r="AG787" i="4"/>
  <c r="AQ787" i="4" s="1"/>
  <c r="AG788" i="4"/>
  <c r="AQ788" i="4" s="1"/>
  <c r="AG789" i="4"/>
  <c r="AQ789" i="4" s="1"/>
  <c r="AG790" i="4"/>
  <c r="AQ790" i="4" s="1"/>
  <c r="AG791" i="4"/>
  <c r="AQ791" i="4" s="1"/>
  <c r="AG792" i="4"/>
  <c r="AQ792" i="4" s="1"/>
  <c r="AG793" i="4"/>
  <c r="AQ793" i="4" s="1"/>
  <c r="AG794" i="4"/>
  <c r="AQ794" i="4" s="1"/>
  <c r="AG795" i="4"/>
  <c r="AQ795" i="4" s="1"/>
  <c r="AG796" i="4"/>
  <c r="AQ796" i="4" s="1"/>
  <c r="AG797" i="4"/>
  <c r="AQ797" i="4" s="1"/>
  <c r="AG798" i="4"/>
  <c r="AQ798" i="4" s="1"/>
  <c r="AG799" i="4"/>
  <c r="AQ799" i="4" s="1"/>
  <c r="AG800" i="4"/>
  <c r="AQ800" i="4" s="1"/>
  <c r="AG801" i="4"/>
  <c r="AQ801" i="4" s="1"/>
  <c r="AG802" i="4"/>
  <c r="AQ802" i="4" s="1"/>
  <c r="AG803" i="4"/>
  <c r="AQ803" i="4" s="1"/>
  <c r="AG804" i="4"/>
  <c r="AQ804" i="4" s="1"/>
  <c r="AG805" i="4"/>
  <c r="AQ805" i="4" s="1"/>
  <c r="AG806" i="4"/>
  <c r="AQ806" i="4" s="1"/>
  <c r="AG807" i="4"/>
  <c r="AQ807" i="4" s="1"/>
  <c r="AG808" i="4"/>
  <c r="AQ808" i="4" s="1"/>
  <c r="AG809" i="4"/>
  <c r="AQ809" i="4" s="1"/>
  <c r="AG810" i="4"/>
  <c r="AQ810" i="4" s="1"/>
  <c r="AG811" i="4"/>
  <c r="AQ811" i="4" s="1"/>
  <c r="AG812" i="4"/>
  <c r="AQ812" i="4" s="1"/>
  <c r="AG813" i="4"/>
  <c r="AQ813" i="4" s="1"/>
  <c r="AG814" i="4"/>
  <c r="AQ814" i="4" s="1"/>
  <c r="AG815" i="4"/>
  <c r="AQ815" i="4" s="1"/>
  <c r="AG816" i="4"/>
  <c r="AQ816" i="4" s="1"/>
  <c r="AG817" i="4"/>
  <c r="AQ817" i="4" s="1"/>
  <c r="AG818" i="4"/>
  <c r="AQ818" i="4" s="1"/>
  <c r="AG819" i="4"/>
  <c r="AQ819" i="4" s="1"/>
  <c r="AG820" i="4"/>
  <c r="AQ820" i="4" s="1"/>
  <c r="AG821" i="4"/>
  <c r="AQ821" i="4" s="1"/>
  <c r="AG822" i="4"/>
  <c r="AQ822" i="4" s="1"/>
  <c r="AG823" i="4"/>
  <c r="AQ823" i="4" s="1"/>
  <c r="AG824" i="4"/>
  <c r="AQ824" i="4" s="1"/>
  <c r="AG825" i="4"/>
  <c r="AQ825" i="4" s="1"/>
  <c r="AG826" i="4"/>
  <c r="AQ826" i="4" s="1"/>
  <c r="AG827" i="4"/>
  <c r="AQ827" i="4" s="1"/>
  <c r="AG828" i="4"/>
  <c r="AQ828" i="4" s="1"/>
  <c r="AG829" i="4"/>
  <c r="AQ829" i="4" s="1"/>
  <c r="AG830" i="4"/>
  <c r="AQ830" i="4" s="1"/>
  <c r="AG831" i="4"/>
  <c r="AQ831" i="4" s="1"/>
  <c r="AG832" i="4"/>
  <c r="AQ832" i="4" s="1"/>
  <c r="AG833" i="4"/>
  <c r="AQ833" i="4" s="1"/>
  <c r="AG834" i="4"/>
  <c r="AQ834" i="4" s="1"/>
  <c r="AG835" i="4"/>
  <c r="AQ835" i="4" s="1"/>
  <c r="AG836" i="4"/>
  <c r="AQ836" i="4" s="1"/>
  <c r="AG837" i="4"/>
  <c r="AQ837" i="4" s="1"/>
  <c r="AG838" i="4"/>
  <c r="AQ838" i="4" s="1"/>
  <c r="AG839" i="4"/>
  <c r="AQ839" i="4" s="1"/>
  <c r="AG840" i="4"/>
  <c r="AQ840" i="4" s="1"/>
  <c r="AG841" i="4"/>
  <c r="AQ841" i="4" s="1"/>
  <c r="AG842" i="4"/>
  <c r="AQ842" i="4" s="1"/>
  <c r="AG843" i="4"/>
  <c r="AQ843" i="4" s="1"/>
  <c r="AG844" i="4"/>
  <c r="AQ844" i="4" s="1"/>
  <c r="AG845" i="4"/>
  <c r="AQ845" i="4" s="1"/>
  <c r="AG846" i="4"/>
  <c r="AQ846" i="4" s="1"/>
  <c r="AG847" i="4"/>
  <c r="AQ847" i="4" s="1"/>
  <c r="AG848" i="4"/>
  <c r="AQ848" i="4" s="1"/>
  <c r="AG849" i="4"/>
  <c r="AQ849" i="4" s="1"/>
  <c r="AG850" i="4"/>
  <c r="AQ850" i="4" s="1"/>
  <c r="AG851" i="4"/>
  <c r="AQ851" i="4" s="1"/>
  <c r="AG852" i="4"/>
  <c r="AQ852" i="4" s="1"/>
  <c r="AG853" i="4"/>
  <c r="AQ853" i="4" s="1"/>
  <c r="AG854" i="4"/>
  <c r="AQ854" i="4" s="1"/>
  <c r="AG855" i="4"/>
  <c r="AQ855" i="4" s="1"/>
  <c r="AG856" i="4"/>
  <c r="AQ856" i="4" s="1"/>
  <c r="AG857" i="4"/>
  <c r="AQ857" i="4" s="1"/>
  <c r="AG858" i="4"/>
  <c r="AQ858" i="4" s="1"/>
  <c r="AG859" i="4"/>
  <c r="AQ859" i="4" s="1"/>
  <c r="AG860" i="4"/>
  <c r="AQ860" i="4" s="1"/>
  <c r="AG861" i="4"/>
  <c r="AQ861" i="4" s="1"/>
  <c r="AG862" i="4"/>
  <c r="AQ862" i="4" s="1"/>
  <c r="AG863" i="4"/>
  <c r="AQ863" i="4" s="1"/>
  <c r="AG864" i="4"/>
  <c r="AQ864" i="4" s="1"/>
  <c r="AG865" i="4"/>
  <c r="AQ865" i="4" s="1"/>
  <c r="AG866" i="4"/>
  <c r="AQ866" i="4" s="1"/>
  <c r="AG867" i="4"/>
  <c r="AQ867" i="4" s="1"/>
  <c r="AG868" i="4"/>
  <c r="AQ868" i="4" s="1"/>
  <c r="AG869" i="4"/>
  <c r="AQ869" i="4" s="1"/>
  <c r="AG870" i="4"/>
  <c r="AQ870" i="4" s="1"/>
  <c r="AG871" i="4"/>
  <c r="AQ871" i="4" s="1"/>
  <c r="AG872" i="4"/>
  <c r="AQ872" i="4" s="1"/>
  <c r="AG873" i="4"/>
  <c r="AQ873" i="4" s="1"/>
  <c r="AG874" i="4"/>
  <c r="AQ874" i="4" s="1"/>
  <c r="AG875" i="4"/>
  <c r="AQ875" i="4" s="1"/>
  <c r="AG876" i="4"/>
  <c r="AQ876" i="4" s="1"/>
  <c r="AG877" i="4"/>
  <c r="AQ877" i="4" s="1"/>
  <c r="AG878" i="4"/>
  <c r="AQ878" i="4" s="1"/>
  <c r="AG879" i="4"/>
  <c r="AQ879" i="4" s="1"/>
  <c r="AG880" i="4"/>
  <c r="AQ880" i="4" s="1"/>
  <c r="AG881" i="4"/>
  <c r="AQ881" i="4" s="1"/>
  <c r="AG882" i="4"/>
  <c r="AQ882" i="4" s="1"/>
  <c r="AG883" i="4"/>
  <c r="AQ883" i="4" s="1"/>
  <c r="AG884" i="4"/>
  <c r="AQ884" i="4" s="1"/>
  <c r="AG885" i="4"/>
  <c r="AQ885" i="4" s="1"/>
  <c r="AG886" i="4"/>
  <c r="AQ886" i="4" s="1"/>
  <c r="AG887" i="4"/>
  <c r="AQ887" i="4" s="1"/>
  <c r="AG888" i="4"/>
  <c r="AQ888" i="4" s="1"/>
  <c r="AG889" i="4"/>
  <c r="AQ889" i="4" s="1"/>
  <c r="AG890" i="4"/>
  <c r="AQ890" i="4" s="1"/>
  <c r="AG891" i="4"/>
  <c r="AQ891" i="4" s="1"/>
  <c r="AG892" i="4"/>
  <c r="AQ892" i="4" s="1"/>
  <c r="AG893" i="4"/>
  <c r="AQ893" i="4" s="1"/>
  <c r="AG894" i="4"/>
  <c r="AQ894" i="4" s="1"/>
  <c r="AG895" i="4"/>
  <c r="AQ895" i="4" s="1"/>
  <c r="AG896" i="4"/>
  <c r="AQ896" i="4" s="1"/>
  <c r="AG897" i="4"/>
  <c r="AQ897" i="4" s="1"/>
  <c r="AG898" i="4"/>
  <c r="AQ898" i="4" s="1"/>
  <c r="AG899" i="4"/>
  <c r="AQ899" i="4" s="1"/>
  <c r="AG900" i="4"/>
  <c r="AQ900" i="4" s="1"/>
  <c r="AG901" i="4"/>
  <c r="AQ901" i="4" s="1"/>
  <c r="AG902" i="4"/>
  <c r="AQ902" i="4" s="1"/>
  <c r="AG903" i="4"/>
  <c r="AQ903" i="4" s="1"/>
  <c r="AG904" i="4"/>
  <c r="AQ904" i="4" s="1"/>
  <c r="AG905" i="4"/>
  <c r="AQ905" i="4" s="1"/>
  <c r="AG906" i="4"/>
  <c r="AQ906" i="4" s="1"/>
  <c r="AG907" i="4"/>
  <c r="AQ907" i="4" s="1"/>
  <c r="AG908" i="4"/>
  <c r="AQ908" i="4" s="1"/>
  <c r="AG909" i="4"/>
  <c r="AQ909" i="4" s="1"/>
  <c r="AG910" i="4"/>
  <c r="AQ910" i="4" s="1"/>
  <c r="AG911" i="4"/>
  <c r="AQ911" i="4" s="1"/>
  <c r="AG912" i="4"/>
  <c r="AQ912" i="4" s="1"/>
  <c r="AG913" i="4"/>
  <c r="AQ913" i="4" s="1"/>
  <c r="AG914" i="4"/>
  <c r="AQ914" i="4" s="1"/>
  <c r="AG915" i="4"/>
  <c r="AQ915" i="4" s="1"/>
  <c r="AG916" i="4"/>
  <c r="AQ916" i="4" s="1"/>
  <c r="AG917" i="4"/>
  <c r="AQ917" i="4" s="1"/>
  <c r="AG918" i="4"/>
  <c r="AQ918" i="4" s="1"/>
  <c r="AG919" i="4"/>
  <c r="AQ919" i="4" s="1"/>
  <c r="AG920" i="4"/>
  <c r="AQ920" i="4" s="1"/>
  <c r="AG921" i="4"/>
  <c r="AQ921" i="4" s="1"/>
  <c r="AG922" i="4"/>
  <c r="AQ922" i="4" s="1"/>
  <c r="AG923" i="4"/>
  <c r="AQ923" i="4" s="1"/>
  <c r="AG924" i="4"/>
  <c r="AQ924" i="4" s="1"/>
  <c r="AG925" i="4"/>
  <c r="AQ925" i="4" s="1"/>
  <c r="AG926" i="4"/>
  <c r="AQ926" i="4" s="1"/>
  <c r="AG927" i="4"/>
  <c r="AQ927" i="4" s="1"/>
  <c r="AG928" i="4"/>
  <c r="AQ928" i="4" s="1"/>
  <c r="AG929" i="4"/>
  <c r="AQ929" i="4" s="1"/>
  <c r="AG930" i="4"/>
  <c r="AQ930" i="4" s="1"/>
  <c r="AG931" i="4"/>
  <c r="AQ931" i="4" s="1"/>
  <c r="AG932" i="4"/>
  <c r="AQ932" i="4" s="1"/>
  <c r="AG933" i="4"/>
  <c r="AQ933" i="4" s="1"/>
  <c r="AG934" i="4"/>
  <c r="AQ934" i="4" s="1"/>
  <c r="AG935" i="4"/>
  <c r="AQ935" i="4" s="1"/>
  <c r="AG936" i="4"/>
  <c r="AQ936" i="4" s="1"/>
  <c r="AG937" i="4"/>
  <c r="AQ937" i="4" s="1"/>
  <c r="AG938" i="4"/>
  <c r="AQ938" i="4" s="1"/>
  <c r="AG939" i="4"/>
  <c r="AQ939" i="4" s="1"/>
  <c r="AG940" i="4"/>
  <c r="AQ940" i="4" s="1"/>
  <c r="AG941" i="4"/>
  <c r="AQ941" i="4" s="1"/>
  <c r="AG942" i="4"/>
  <c r="AQ942" i="4" s="1"/>
  <c r="AG943" i="4"/>
  <c r="AQ943" i="4" s="1"/>
  <c r="AG944" i="4"/>
  <c r="AQ944" i="4" s="1"/>
  <c r="AG945" i="4"/>
  <c r="AQ945" i="4" s="1"/>
  <c r="AG946" i="4"/>
  <c r="AQ946" i="4" s="1"/>
  <c r="AG947" i="4"/>
  <c r="AQ947" i="4" s="1"/>
  <c r="AG948" i="4"/>
  <c r="AQ948" i="4" s="1"/>
  <c r="AG949" i="4"/>
  <c r="AQ949" i="4" s="1"/>
  <c r="AG950" i="4"/>
  <c r="AQ950" i="4" s="1"/>
  <c r="AG951" i="4"/>
  <c r="AQ951" i="4" s="1"/>
  <c r="AG952" i="4"/>
  <c r="AQ952" i="4" s="1"/>
  <c r="AG953" i="4"/>
  <c r="AQ953" i="4" s="1"/>
  <c r="AG954" i="4"/>
  <c r="AQ954" i="4" s="1"/>
  <c r="AG955" i="4"/>
  <c r="AQ955" i="4" s="1"/>
  <c r="AG956" i="4"/>
  <c r="AQ956" i="4" s="1"/>
  <c r="AG957" i="4"/>
  <c r="AQ957" i="4" s="1"/>
  <c r="AG958" i="4"/>
  <c r="AQ958" i="4" s="1"/>
  <c r="AG959" i="4"/>
  <c r="AQ959" i="4" s="1"/>
  <c r="AG960" i="4"/>
  <c r="AQ960" i="4" s="1"/>
  <c r="AG961" i="4"/>
  <c r="AQ961" i="4" s="1"/>
  <c r="AG962" i="4"/>
  <c r="AQ962" i="4" s="1"/>
  <c r="AG963" i="4"/>
  <c r="AQ963" i="4" s="1"/>
  <c r="AG964" i="4"/>
  <c r="AQ964" i="4" s="1"/>
  <c r="AG965" i="4"/>
  <c r="AQ965" i="4" s="1"/>
  <c r="AG966" i="4"/>
  <c r="AQ966" i="4" s="1"/>
  <c r="AG967" i="4"/>
  <c r="AQ967" i="4" s="1"/>
  <c r="AG968" i="4"/>
  <c r="AQ968" i="4" s="1"/>
  <c r="AG969" i="4"/>
  <c r="AQ969" i="4" s="1"/>
  <c r="AG970" i="4"/>
  <c r="AQ970" i="4" s="1"/>
  <c r="AG971" i="4"/>
  <c r="AQ971" i="4" s="1"/>
  <c r="AG972" i="4"/>
  <c r="AQ972" i="4" s="1"/>
  <c r="AG973" i="4"/>
  <c r="AQ973" i="4" s="1"/>
  <c r="AG974" i="4"/>
  <c r="AQ974" i="4" s="1"/>
  <c r="AG975" i="4"/>
  <c r="AQ975" i="4" s="1"/>
  <c r="AG976" i="4"/>
  <c r="AQ976" i="4" s="1"/>
  <c r="AG977" i="4"/>
  <c r="AQ977" i="4" s="1"/>
  <c r="AG978" i="4"/>
  <c r="AQ978" i="4" s="1"/>
  <c r="AG979" i="4"/>
  <c r="AQ979" i="4" s="1"/>
  <c r="AG980" i="4"/>
  <c r="AQ980" i="4" s="1"/>
  <c r="AG981" i="4"/>
  <c r="AQ981" i="4" s="1"/>
  <c r="AG982" i="4"/>
  <c r="AQ982" i="4" s="1"/>
  <c r="AG983" i="4"/>
  <c r="AQ983" i="4" s="1"/>
  <c r="AG984" i="4"/>
  <c r="AQ984" i="4" s="1"/>
  <c r="AG985" i="4"/>
  <c r="AQ985" i="4" s="1"/>
  <c r="AG986" i="4"/>
  <c r="AQ986" i="4" s="1"/>
  <c r="AG987" i="4"/>
  <c r="AQ987" i="4" s="1"/>
  <c r="AG988" i="4"/>
  <c r="AQ988" i="4" s="1"/>
  <c r="AG989" i="4"/>
  <c r="AQ989" i="4" s="1"/>
  <c r="AG990" i="4"/>
  <c r="AQ990" i="4" s="1"/>
  <c r="AG991" i="4"/>
  <c r="AQ991" i="4" s="1"/>
  <c r="AG992" i="4"/>
  <c r="AQ992" i="4" s="1"/>
  <c r="AG993" i="4"/>
  <c r="AQ993" i="4" s="1"/>
  <c r="AG994" i="4"/>
  <c r="AQ994" i="4" s="1"/>
  <c r="AG995" i="4"/>
  <c r="AQ995" i="4" s="1"/>
  <c r="AG996" i="4"/>
  <c r="AQ996" i="4" s="1"/>
  <c r="AG997" i="4"/>
  <c r="AQ997" i="4" s="1"/>
  <c r="AG998" i="4"/>
  <c r="AQ998" i="4" s="1"/>
  <c r="AG999" i="4"/>
  <c r="AQ999" i="4" s="1"/>
  <c r="AG1000" i="4"/>
  <c r="AQ1000" i="4" s="1"/>
  <c r="AG1001" i="4"/>
  <c r="AQ1001" i="4" s="1"/>
  <c r="AG1002" i="4"/>
  <c r="AQ1002" i="4" s="1"/>
  <c r="AG1003" i="4"/>
  <c r="AQ1003" i="4" s="1"/>
  <c r="AG1004" i="4"/>
  <c r="AQ1004" i="4" s="1"/>
  <c r="AG1005" i="4"/>
  <c r="AQ1005" i="4" s="1"/>
  <c r="AG1006" i="4"/>
  <c r="AQ1006" i="4" s="1"/>
  <c r="AG1007" i="4"/>
  <c r="AQ1007" i="4" s="1"/>
  <c r="AG1008" i="4"/>
  <c r="AQ1008" i="4" s="1"/>
  <c r="AG1009" i="4"/>
  <c r="AQ1009" i="4" s="1"/>
  <c r="AG1010" i="4"/>
  <c r="AQ1010" i="4" s="1"/>
  <c r="AG1011" i="4"/>
  <c r="AQ1011" i="4" s="1"/>
  <c r="AG1012" i="4"/>
  <c r="AQ1012" i="4" s="1"/>
  <c r="AG1013" i="4"/>
  <c r="AQ1013" i="4" s="1"/>
  <c r="AG1014" i="4"/>
  <c r="AQ1014" i="4" s="1"/>
  <c r="AG1015" i="4"/>
  <c r="AQ1015" i="4" s="1"/>
  <c r="AG1016" i="4"/>
  <c r="AQ1016" i="4" s="1"/>
  <c r="AG1017" i="4"/>
  <c r="AQ1017" i="4" s="1"/>
  <c r="AG1018" i="4"/>
  <c r="AQ1018" i="4" s="1"/>
  <c r="AG1019" i="4"/>
  <c r="AQ1019" i="4" s="1"/>
  <c r="AG1020" i="4"/>
  <c r="AQ1020" i="4" s="1"/>
  <c r="AG1021" i="4"/>
  <c r="AQ1021" i="4" s="1"/>
  <c r="AG1022" i="4"/>
  <c r="AQ1022" i="4" s="1"/>
  <c r="AG1023" i="4"/>
  <c r="AQ1023" i="4" s="1"/>
  <c r="AG1024" i="4"/>
  <c r="AQ1024" i="4" s="1"/>
  <c r="AG1025" i="4"/>
  <c r="AQ1025" i="4" s="1"/>
  <c r="AG1026" i="4"/>
  <c r="AQ1026" i="4" s="1"/>
  <c r="AG1027" i="4"/>
  <c r="AQ1027" i="4" s="1"/>
  <c r="AG1028" i="4"/>
  <c r="AQ1028" i="4" s="1"/>
  <c r="AG1029" i="4"/>
  <c r="AQ1029" i="4" s="1"/>
  <c r="AG1030" i="4"/>
  <c r="AQ1030" i="4" s="1"/>
  <c r="AG1031" i="4"/>
  <c r="AQ1031" i="4" s="1"/>
  <c r="AG1032" i="4"/>
  <c r="AQ1032" i="4" s="1"/>
  <c r="AG1033" i="4"/>
  <c r="AQ1033" i="4" s="1"/>
  <c r="AG1034" i="4"/>
  <c r="AQ1034" i="4" s="1"/>
  <c r="AG1035" i="4"/>
  <c r="AQ1035" i="4" s="1"/>
  <c r="AG1036" i="4"/>
  <c r="AQ1036" i="4" s="1"/>
  <c r="AG1037" i="4"/>
  <c r="AQ1037" i="4" s="1"/>
  <c r="AG1038" i="4"/>
  <c r="AQ1038" i="4" s="1"/>
  <c r="AG1039" i="4"/>
  <c r="AQ1039" i="4" s="1"/>
  <c r="AG1040" i="4"/>
  <c r="AQ1040" i="4" s="1"/>
  <c r="AG1041" i="4"/>
  <c r="AQ1041" i="4" s="1"/>
  <c r="AG1042" i="4"/>
  <c r="AQ1042" i="4" s="1"/>
  <c r="AG1043" i="4"/>
  <c r="AQ1043" i="4" s="1"/>
  <c r="AG1044" i="4"/>
  <c r="AQ1044" i="4" s="1"/>
  <c r="AG1045" i="4"/>
  <c r="AQ1045" i="4" s="1"/>
  <c r="AG1046" i="4"/>
  <c r="AQ1046" i="4" s="1"/>
  <c r="AG1047" i="4"/>
  <c r="AQ1047" i="4" s="1"/>
  <c r="AG1048" i="4"/>
  <c r="AQ1048" i="4" s="1"/>
  <c r="AG1049" i="4"/>
  <c r="AQ1049" i="4" s="1"/>
  <c r="AG1050" i="4"/>
  <c r="AQ1050" i="4" s="1"/>
  <c r="AG1051" i="4"/>
  <c r="AQ1051" i="4" s="1"/>
  <c r="AG1052" i="4"/>
  <c r="AQ1052" i="4" s="1"/>
  <c r="AG1053" i="4"/>
  <c r="AQ1053" i="4" s="1"/>
  <c r="AG1054" i="4"/>
  <c r="AQ1054" i="4" s="1"/>
  <c r="AG1055" i="4"/>
  <c r="AQ1055" i="4" s="1"/>
  <c r="AG1056" i="4"/>
  <c r="AQ1056" i="4" s="1"/>
  <c r="AG1057" i="4"/>
  <c r="AQ1057" i="4" s="1"/>
  <c r="AG1058" i="4"/>
  <c r="AQ1058" i="4" s="1"/>
  <c r="AG1059" i="4"/>
  <c r="AQ1059" i="4" s="1"/>
  <c r="AG1060" i="4"/>
  <c r="AQ1060" i="4" s="1"/>
  <c r="AG1061" i="4"/>
  <c r="AQ1061" i="4" s="1"/>
  <c r="AG1062" i="4"/>
  <c r="AQ1062" i="4" s="1"/>
  <c r="AG1063" i="4"/>
  <c r="AQ1063" i="4" s="1"/>
  <c r="AG1064" i="4"/>
  <c r="AQ1064" i="4" s="1"/>
  <c r="AG1065" i="4"/>
  <c r="AQ1065" i="4" s="1"/>
  <c r="AG1066" i="4"/>
  <c r="AQ1066" i="4" s="1"/>
  <c r="AG1067" i="4"/>
  <c r="AQ1067" i="4" s="1"/>
  <c r="AG1068" i="4"/>
  <c r="AQ1068" i="4" s="1"/>
  <c r="AG1069" i="4"/>
  <c r="AQ1069" i="4" s="1"/>
  <c r="AG1070" i="4"/>
  <c r="AQ1070" i="4" s="1"/>
  <c r="AG1071" i="4"/>
  <c r="AQ1071" i="4" s="1"/>
  <c r="AG1072" i="4"/>
  <c r="AQ1072" i="4" s="1"/>
  <c r="AG1073" i="4"/>
  <c r="AQ1073" i="4" s="1"/>
  <c r="AG1074" i="4"/>
  <c r="AQ1074" i="4" s="1"/>
  <c r="AG1075" i="4"/>
  <c r="AQ1075" i="4" s="1"/>
  <c r="AG1076" i="4"/>
  <c r="AQ1076" i="4" s="1"/>
  <c r="AG1077" i="4"/>
  <c r="AQ1077" i="4" s="1"/>
  <c r="AG1078" i="4"/>
  <c r="AQ1078" i="4" s="1"/>
  <c r="AG1079" i="4"/>
  <c r="AQ1079" i="4" s="1"/>
  <c r="AG1080" i="4"/>
  <c r="AQ1080" i="4" s="1"/>
  <c r="AG1081" i="4"/>
  <c r="AQ1081" i="4" s="1"/>
  <c r="AG1082" i="4"/>
  <c r="AQ1082" i="4" s="1"/>
  <c r="AG1083" i="4"/>
  <c r="AQ1083" i="4" s="1"/>
  <c r="AG1084" i="4"/>
  <c r="AQ1084" i="4" s="1"/>
  <c r="AG1085" i="4"/>
  <c r="AQ1085" i="4" s="1"/>
  <c r="AG1086" i="4"/>
  <c r="AQ1086" i="4" s="1"/>
  <c r="AG1087" i="4"/>
  <c r="AQ1087" i="4" s="1"/>
  <c r="AG1088" i="4"/>
  <c r="AQ1088" i="4" s="1"/>
  <c r="AG1089" i="4"/>
  <c r="AQ1089" i="4" s="1"/>
  <c r="AG1090" i="4"/>
  <c r="AQ1090" i="4" s="1"/>
  <c r="AG1091" i="4"/>
  <c r="AQ1091" i="4" s="1"/>
  <c r="AG1092" i="4"/>
  <c r="AQ1092" i="4" s="1"/>
  <c r="AG1093" i="4"/>
  <c r="AQ1093" i="4" s="1"/>
  <c r="AG1094" i="4"/>
  <c r="AQ1094" i="4" s="1"/>
  <c r="AG1095" i="4"/>
  <c r="AQ1095" i="4" s="1"/>
  <c r="AG1096" i="4"/>
  <c r="AQ1096" i="4" s="1"/>
  <c r="AG1097" i="4"/>
  <c r="AQ1097" i="4" s="1"/>
  <c r="AG1098" i="4"/>
  <c r="AQ1098" i="4" s="1"/>
  <c r="AG1099" i="4"/>
  <c r="AQ1099" i="4" s="1"/>
  <c r="AG1100" i="4"/>
  <c r="AQ1100" i="4" s="1"/>
  <c r="AG1101" i="4"/>
  <c r="AQ1101" i="4" s="1"/>
  <c r="AG1102" i="4"/>
  <c r="AQ1102" i="4" s="1"/>
  <c r="AG1103" i="4"/>
  <c r="AQ1103" i="4" s="1"/>
  <c r="AG1104" i="4"/>
  <c r="AQ1104" i="4" s="1"/>
  <c r="AG1105" i="4"/>
  <c r="AQ1105" i="4" s="1"/>
  <c r="AG1106" i="4"/>
  <c r="AQ1106" i="4" s="1"/>
  <c r="AG1107" i="4"/>
  <c r="AQ1107" i="4" s="1"/>
  <c r="AG1108" i="4"/>
  <c r="AQ1108" i="4" s="1"/>
  <c r="AG1109" i="4"/>
  <c r="AQ1109" i="4" s="1"/>
  <c r="AG1110" i="4"/>
  <c r="AQ1110" i="4" s="1"/>
  <c r="AG1111" i="4"/>
  <c r="AQ1111" i="4" s="1"/>
  <c r="AG1112" i="4"/>
  <c r="AQ1112" i="4" s="1"/>
  <c r="AG1113" i="4"/>
  <c r="AQ1113" i="4" s="1"/>
  <c r="AG1114" i="4"/>
  <c r="AQ1114" i="4" s="1"/>
  <c r="AG1115" i="4"/>
  <c r="AQ1115" i="4" s="1"/>
  <c r="AG1116" i="4"/>
  <c r="AQ1116" i="4" s="1"/>
  <c r="AG1117" i="4"/>
  <c r="AQ1117" i="4" s="1"/>
  <c r="AG1118" i="4"/>
  <c r="AQ1118" i="4" s="1"/>
  <c r="AG1119" i="4"/>
  <c r="AQ1119" i="4" s="1"/>
  <c r="AG1120" i="4"/>
  <c r="AQ1120" i="4" s="1"/>
  <c r="AG1121" i="4"/>
  <c r="AQ1121" i="4" s="1"/>
  <c r="AG1122" i="4"/>
  <c r="AQ1122" i="4" s="1"/>
  <c r="AG1123" i="4"/>
  <c r="AQ1123" i="4" s="1"/>
  <c r="AG1124" i="4"/>
  <c r="AQ1124" i="4" s="1"/>
  <c r="AG1125" i="4"/>
  <c r="AQ1125" i="4" s="1"/>
  <c r="AG1126" i="4"/>
  <c r="AQ1126" i="4" s="1"/>
  <c r="AG1127" i="4"/>
  <c r="AQ1127" i="4" s="1"/>
  <c r="AG1128" i="4"/>
  <c r="AQ1128" i="4" s="1"/>
  <c r="AG1129" i="4"/>
  <c r="AQ1129" i="4" s="1"/>
  <c r="AG1130" i="4"/>
  <c r="AQ1130" i="4" s="1"/>
  <c r="AG1131" i="4"/>
  <c r="AQ1131" i="4" s="1"/>
  <c r="AG1132" i="4"/>
  <c r="AQ1132" i="4" s="1"/>
  <c r="AG1133" i="4"/>
  <c r="AQ1133" i="4" s="1"/>
  <c r="AG1134" i="4"/>
  <c r="AQ1134" i="4" s="1"/>
  <c r="AG1135" i="4"/>
  <c r="AQ1135" i="4" s="1"/>
  <c r="AG1136" i="4"/>
  <c r="AQ1136" i="4" s="1"/>
  <c r="AG1137" i="4"/>
  <c r="AQ1137" i="4" s="1"/>
  <c r="AG1138" i="4"/>
  <c r="AQ1138" i="4" s="1"/>
  <c r="AG1139" i="4"/>
  <c r="AQ1139" i="4" s="1"/>
  <c r="AG1140" i="4"/>
  <c r="AQ1140" i="4" s="1"/>
  <c r="AG1141" i="4"/>
  <c r="AQ1141" i="4" s="1"/>
  <c r="AG1142" i="4"/>
  <c r="AQ1142" i="4" s="1"/>
  <c r="AG1143" i="4"/>
  <c r="AQ1143" i="4" s="1"/>
  <c r="AG1144" i="4"/>
  <c r="AQ1144" i="4" s="1"/>
  <c r="AG1145" i="4"/>
  <c r="AQ1145" i="4" s="1"/>
  <c r="AG1146" i="4"/>
  <c r="AQ1146" i="4" s="1"/>
  <c r="AG1147" i="4"/>
  <c r="AQ1147" i="4" s="1"/>
  <c r="AG1148" i="4"/>
  <c r="AQ1148" i="4" s="1"/>
  <c r="AG1149" i="4"/>
  <c r="AQ1149" i="4" s="1"/>
  <c r="AG1150" i="4"/>
  <c r="AQ1150" i="4" s="1"/>
  <c r="AG1151" i="4"/>
  <c r="AQ1151" i="4" s="1"/>
  <c r="AG1152" i="4"/>
  <c r="AQ1152" i="4" s="1"/>
  <c r="AG1153" i="4"/>
  <c r="AQ1153" i="4" s="1"/>
  <c r="AG1154" i="4"/>
  <c r="AQ1154" i="4" s="1"/>
  <c r="AG1155" i="4"/>
  <c r="AQ1155" i="4" s="1"/>
  <c r="AG1156" i="4"/>
  <c r="AQ1156" i="4" s="1"/>
  <c r="AG1157" i="4"/>
  <c r="AQ1157" i="4" s="1"/>
  <c r="AG1158" i="4"/>
  <c r="AQ1158" i="4" s="1"/>
  <c r="AG1159" i="4"/>
  <c r="AQ1159" i="4" s="1"/>
  <c r="AG1160" i="4"/>
  <c r="AQ1160" i="4" s="1"/>
  <c r="AG1161" i="4"/>
  <c r="AQ1161" i="4" s="1"/>
  <c r="AG1162" i="4"/>
  <c r="AQ1162" i="4" s="1"/>
  <c r="AG1163" i="4"/>
  <c r="AQ1163" i="4" s="1"/>
  <c r="AG1164" i="4"/>
  <c r="AQ1164" i="4" s="1"/>
  <c r="AG1165" i="4"/>
  <c r="AQ1165" i="4" s="1"/>
  <c r="AG1166" i="4"/>
  <c r="AQ1166" i="4" s="1"/>
  <c r="AG1167" i="4"/>
  <c r="AQ1167" i="4" s="1"/>
  <c r="AG1168" i="4"/>
  <c r="AQ1168" i="4" s="1"/>
  <c r="AG1169" i="4"/>
  <c r="AQ1169" i="4" s="1"/>
  <c r="AG1170" i="4"/>
  <c r="AQ1170" i="4" s="1"/>
  <c r="AG1171" i="4"/>
  <c r="AQ1171" i="4" s="1"/>
  <c r="AG1172" i="4"/>
  <c r="AQ1172" i="4" s="1"/>
  <c r="AG1173" i="4"/>
  <c r="AQ1173" i="4" s="1"/>
  <c r="AG1174" i="4"/>
  <c r="AQ1174" i="4" s="1"/>
  <c r="AG1175" i="4"/>
  <c r="AQ1175" i="4" s="1"/>
  <c r="AG1176" i="4"/>
  <c r="AQ1176" i="4" s="1"/>
  <c r="AG1177" i="4"/>
  <c r="AQ1177" i="4" s="1"/>
  <c r="AG1178" i="4"/>
  <c r="AQ1178" i="4" s="1"/>
  <c r="AG1179" i="4"/>
  <c r="AQ1179" i="4" s="1"/>
  <c r="AG1180" i="4"/>
  <c r="AQ1180" i="4" s="1"/>
  <c r="AG1181" i="4"/>
  <c r="AQ1181" i="4" s="1"/>
  <c r="AG1182" i="4"/>
  <c r="AQ1182" i="4" s="1"/>
  <c r="AG1183" i="4"/>
  <c r="AQ1183" i="4" s="1"/>
  <c r="AG1184" i="4"/>
  <c r="AQ1184" i="4" s="1"/>
  <c r="AG1185" i="4"/>
  <c r="AQ1185" i="4" s="1"/>
  <c r="AG1186" i="4"/>
  <c r="AQ1186" i="4" s="1"/>
  <c r="AG1187" i="4"/>
  <c r="AQ1187" i="4" s="1"/>
  <c r="AG1188" i="4"/>
  <c r="AQ1188" i="4" s="1"/>
  <c r="AG1189" i="4"/>
  <c r="AQ1189" i="4" s="1"/>
  <c r="AG1190" i="4"/>
  <c r="AQ1190" i="4" s="1"/>
  <c r="AG1191" i="4"/>
  <c r="AQ1191" i="4" s="1"/>
  <c r="AG1192" i="4"/>
  <c r="AQ1192" i="4" s="1"/>
  <c r="AG1193" i="4"/>
  <c r="AQ1193" i="4" s="1"/>
  <c r="AG1194" i="4"/>
  <c r="AQ1194" i="4" s="1"/>
  <c r="AG1195" i="4"/>
  <c r="AQ1195" i="4" s="1"/>
  <c r="AG1196" i="4"/>
  <c r="AQ1196" i="4" s="1"/>
  <c r="AG1197" i="4"/>
  <c r="AQ1197" i="4" s="1"/>
  <c r="AG1198" i="4"/>
  <c r="AQ1198" i="4" s="1"/>
  <c r="AG1199" i="4"/>
  <c r="AQ1199" i="4" s="1"/>
  <c r="AG1200" i="4"/>
  <c r="AQ1200" i="4" s="1"/>
  <c r="AG1201" i="4"/>
  <c r="AQ1201" i="4" s="1"/>
  <c r="AG1202" i="4"/>
  <c r="AQ1202" i="4" s="1"/>
  <c r="AG1203" i="4"/>
  <c r="AQ1203" i="4" s="1"/>
  <c r="AG1204" i="4"/>
  <c r="AQ1204" i="4" s="1"/>
  <c r="AG1205" i="4"/>
  <c r="AQ1205" i="4" s="1"/>
  <c r="AG1206" i="4"/>
  <c r="AQ1206" i="4" s="1"/>
  <c r="AG1207" i="4"/>
  <c r="AQ1207" i="4" s="1"/>
  <c r="AG1208" i="4"/>
  <c r="AQ1208" i="4" s="1"/>
  <c r="AG1209" i="4"/>
  <c r="AQ1209" i="4" s="1"/>
  <c r="AG1210" i="4"/>
  <c r="AQ1210" i="4" s="1"/>
  <c r="AG1211" i="4"/>
  <c r="AQ1211" i="4" s="1"/>
  <c r="AG1212" i="4"/>
  <c r="AQ1212" i="4" s="1"/>
  <c r="AG1213" i="4"/>
  <c r="AQ1213" i="4" s="1"/>
  <c r="AG1214" i="4"/>
  <c r="AQ1214" i="4" s="1"/>
  <c r="AG1215" i="4"/>
  <c r="AQ1215" i="4" s="1"/>
  <c r="AG1216" i="4"/>
  <c r="AQ1216" i="4" s="1"/>
  <c r="AG1217" i="4"/>
  <c r="AQ1217" i="4" s="1"/>
  <c r="AG1218" i="4"/>
  <c r="AQ1218" i="4" s="1"/>
  <c r="AG1219" i="4"/>
  <c r="AQ1219" i="4" s="1"/>
  <c r="AG1220" i="4"/>
  <c r="AQ1220" i="4" s="1"/>
  <c r="AG1221" i="4"/>
  <c r="AQ1221" i="4" s="1"/>
  <c r="AG1222" i="4"/>
  <c r="AQ1222" i="4" s="1"/>
  <c r="AG1223" i="4"/>
  <c r="AQ1223" i="4" s="1"/>
  <c r="AG1224" i="4"/>
  <c r="AQ1224" i="4" s="1"/>
  <c r="AG1225" i="4"/>
  <c r="AQ1225" i="4" s="1"/>
  <c r="AG1226" i="4"/>
  <c r="AQ1226" i="4" s="1"/>
  <c r="AG1227" i="4"/>
  <c r="AQ1227" i="4" s="1"/>
  <c r="AG1228" i="4"/>
  <c r="AQ1228" i="4" s="1"/>
  <c r="AG2" i="4"/>
  <c r="AQ182" i="4" l="1"/>
  <c r="AG1231" i="4"/>
  <c r="AG1232" i="4"/>
  <c r="AQ2" i="4"/>
  <c r="AR7" i="4"/>
  <c r="AR9" i="4"/>
  <c r="AR12" i="4"/>
  <c r="AR18" i="4"/>
  <c r="AR22" i="4"/>
  <c r="AR33" i="4"/>
  <c r="AR37" i="4"/>
  <c r="AR54" i="4"/>
  <c r="AR55" i="4"/>
  <c r="AR56" i="4"/>
  <c r="AR57" i="4"/>
  <c r="AR59" i="4"/>
  <c r="AR61" i="4"/>
  <c r="AR67" i="4"/>
  <c r="AR83" i="4"/>
  <c r="AR86" i="4"/>
  <c r="AR87" i="4"/>
  <c r="AR88" i="4"/>
  <c r="AR90" i="4"/>
  <c r="AR92" i="4"/>
  <c r="AR98" i="4"/>
  <c r="AR100" i="4"/>
  <c r="AR103" i="4"/>
  <c r="AR108" i="4"/>
  <c r="AR116" i="4"/>
  <c r="AR123" i="4"/>
  <c r="AR125" i="4"/>
  <c r="AR133" i="4"/>
  <c r="AR135" i="4"/>
  <c r="AR136" i="4"/>
  <c r="AR137" i="4"/>
  <c r="AR143" i="4"/>
  <c r="AR153" i="4"/>
  <c r="AR161" i="4"/>
  <c r="AR162" i="4"/>
  <c r="AR164" i="4"/>
  <c r="AR167" i="4"/>
  <c r="AR176" i="4"/>
  <c r="AR177" i="4"/>
  <c r="AR178" i="4"/>
  <c r="AR180" i="4"/>
  <c r="AR183" i="4"/>
  <c r="AR184" i="4"/>
  <c r="AR190" i="4"/>
  <c r="AR192" i="4"/>
  <c r="AR194" i="4"/>
  <c r="AR195" i="4"/>
  <c r="AR197" i="4"/>
  <c r="AR200" i="4"/>
  <c r="AR203" i="4"/>
  <c r="AR210" i="4"/>
  <c r="AR213" i="4"/>
  <c r="AR224" i="4"/>
  <c r="AR225" i="4"/>
  <c r="AR227" i="4"/>
  <c r="AR228" i="4"/>
  <c r="AR229" i="4"/>
  <c r="AR230" i="4"/>
  <c r="AR233" i="4"/>
  <c r="AR243" i="4"/>
  <c r="AR247" i="4"/>
  <c r="AR248" i="4"/>
  <c r="AR257" i="4"/>
  <c r="AR264" i="4"/>
  <c r="AR268" i="4"/>
  <c r="AR270" i="4"/>
  <c r="AR271" i="4"/>
  <c r="AR272" i="4"/>
  <c r="AR273" i="4"/>
  <c r="AR274" i="4"/>
  <c r="AR275" i="4"/>
  <c r="AR276" i="4"/>
  <c r="AR278" i="4"/>
  <c r="AR279" i="4"/>
  <c r="AR280" i="4"/>
  <c r="AR281" i="4"/>
  <c r="AR282" i="4"/>
  <c r="AR283" i="4"/>
  <c r="AR284" i="4"/>
  <c r="AR285" i="4"/>
  <c r="AR286" i="4"/>
  <c r="AR287" i="4"/>
  <c r="AR288" i="4"/>
  <c r="AR289" i="4"/>
  <c r="AR290" i="4"/>
  <c r="AR292" i="4"/>
  <c r="AR294" i="4"/>
  <c r="AR295" i="4"/>
  <c r="AR297" i="4"/>
  <c r="AR301" i="4"/>
  <c r="AR303" i="4"/>
  <c r="AR304" i="4"/>
  <c r="AR306" i="4"/>
  <c r="AR307" i="4"/>
  <c r="AR308" i="4"/>
  <c r="AR309" i="4"/>
  <c r="AR311" i="4"/>
  <c r="AR312" i="4"/>
  <c r="AR313" i="4"/>
  <c r="AR314" i="4"/>
  <c r="AR316" i="4"/>
  <c r="AR318" i="4"/>
  <c r="AR327" i="4"/>
  <c r="AR333" i="4"/>
  <c r="AR334" i="4"/>
  <c r="AR335" i="4"/>
  <c r="AR336" i="4"/>
  <c r="AR338" i="4"/>
  <c r="AR339" i="4"/>
  <c r="AR340" i="4"/>
  <c r="AR341" i="4"/>
  <c r="AR343" i="4"/>
  <c r="AR344" i="4"/>
  <c r="AR345" i="4"/>
  <c r="AR346" i="4"/>
  <c r="AR347" i="4"/>
  <c r="AR350" i="4"/>
  <c r="AR351" i="4"/>
  <c r="AR356" i="4"/>
  <c r="AR357" i="4"/>
  <c r="AR358" i="4"/>
  <c r="AR361" i="4"/>
  <c r="AR362" i="4"/>
  <c r="AR363" i="4"/>
  <c r="AR366" i="4"/>
  <c r="AR367" i="4"/>
  <c r="AR368" i="4"/>
  <c r="AR374" i="4"/>
  <c r="AR375" i="4"/>
  <c r="AR376" i="4"/>
  <c r="AR377" i="4"/>
  <c r="AR387" i="4"/>
  <c r="AR388" i="4"/>
  <c r="AR397" i="4"/>
  <c r="AR398" i="4"/>
  <c r="AR400" i="4"/>
  <c r="AR402" i="4"/>
  <c r="AR409" i="4"/>
  <c r="AR410" i="4"/>
  <c r="AR412" i="4"/>
  <c r="AR413" i="4"/>
  <c r="AR414" i="4"/>
  <c r="AR424" i="4"/>
  <c r="AR425" i="4"/>
  <c r="AR432" i="4"/>
  <c r="AR437" i="4"/>
  <c r="AR458" i="4"/>
  <c r="AR459" i="4"/>
  <c r="AR460" i="4"/>
  <c r="AR466" i="4"/>
  <c r="AR467" i="4"/>
  <c r="AR484" i="4"/>
  <c r="AR485" i="4"/>
  <c r="AR497" i="4"/>
  <c r="AR501" i="4"/>
  <c r="AR503" i="4"/>
  <c r="AR504" i="4"/>
  <c r="AR513" i="4"/>
  <c r="AR519" i="4"/>
  <c r="AR523" i="4"/>
  <c r="AR527" i="4"/>
  <c r="AR528" i="4"/>
  <c r="AR529" i="4"/>
  <c r="AR542" i="4"/>
  <c r="AR543" i="4"/>
  <c r="AR547" i="4"/>
  <c r="AR554" i="4"/>
  <c r="AR556" i="4"/>
  <c r="AR558" i="4"/>
  <c r="AR562" i="4"/>
  <c r="AR566" i="4"/>
  <c r="AR570" i="4"/>
  <c r="AR571" i="4"/>
  <c r="AR572" i="4"/>
  <c r="AR584" i="4"/>
  <c r="AR589" i="4"/>
  <c r="AR592" i="4"/>
  <c r="AR597" i="4"/>
  <c r="AR601" i="4"/>
  <c r="AR602" i="4"/>
  <c r="AR606" i="4"/>
  <c r="AR607" i="4"/>
  <c r="AR608" i="4"/>
  <c r="AR623" i="4"/>
  <c r="AR624" i="4"/>
  <c r="AR625" i="4"/>
  <c r="AR627" i="4"/>
  <c r="AR629" i="4"/>
  <c r="AR632" i="4"/>
  <c r="AR636" i="4"/>
  <c r="AR637" i="4"/>
  <c r="AR638" i="4"/>
  <c r="AR655" i="4"/>
  <c r="AR656" i="4"/>
  <c r="AR657" i="4"/>
  <c r="AR658" i="4"/>
  <c r="AR659" i="4"/>
  <c r="AR660" i="4"/>
  <c r="AR661" i="4"/>
  <c r="AR665" i="4"/>
  <c r="AR666" i="4"/>
  <c r="AR667" i="4"/>
  <c r="AR668" i="4"/>
  <c r="AR670" i="4"/>
  <c r="AR685" i="4"/>
  <c r="AR686" i="4"/>
  <c r="AR688" i="4"/>
  <c r="AR689" i="4"/>
  <c r="AR690" i="4"/>
  <c r="AR691" i="4"/>
  <c r="AR694" i="4"/>
  <c r="AR696" i="4"/>
  <c r="AR704" i="4"/>
  <c r="AR705" i="4"/>
  <c r="AR713" i="4"/>
  <c r="AR715" i="4"/>
  <c r="AR719" i="4"/>
  <c r="AR730" i="4"/>
  <c r="AR731" i="4"/>
  <c r="AR732" i="4"/>
  <c r="AR738" i="4"/>
  <c r="AR745" i="4"/>
  <c r="AR747" i="4"/>
  <c r="AR749" i="4"/>
  <c r="AR763" i="4"/>
  <c r="AR767" i="4"/>
  <c r="AR773" i="4"/>
  <c r="AR774" i="4"/>
  <c r="AR778" i="4"/>
  <c r="AR779" i="4"/>
  <c r="AR780" i="4"/>
  <c r="AR782" i="4"/>
  <c r="AR783" i="4"/>
  <c r="AR787" i="4"/>
  <c r="AR789" i="4"/>
  <c r="AR803" i="4"/>
  <c r="AR806" i="4"/>
  <c r="AR812" i="4"/>
  <c r="AR813" i="4"/>
  <c r="AR814" i="4"/>
  <c r="AR817" i="4"/>
  <c r="AR821" i="4"/>
  <c r="AR825" i="4"/>
  <c r="AR826" i="4"/>
  <c r="AR827" i="4"/>
  <c r="AR831" i="4"/>
  <c r="AR842" i="4"/>
  <c r="AR845" i="4"/>
  <c r="AR846" i="4"/>
  <c r="AR856" i="4"/>
  <c r="AR857" i="4"/>
  <c r="AR861" i="4"/>
  <c r="AR863" i="4"/>
  <c r="AR885" i="4"/>
  <c r="AR886" i="4"/>
  <c r="AR895" i="4"/>
  <c r="AR902" i="4"/>
  <c r="AR906" i="4"/>
  <c r="AR909" i="4"/>
  <c r="AR916" i="4"/>
  <c r="AR917" i="4"/>
  <c r="AR918" i="4"/>
  <c r="AR919" i="4"/>
  <c r="AR920" i="4"/>
  <c r="AR921" i="4"/>
  <c r="AR922" i="4"/>
  <c r="AR930" i="4"/>
  <c r="AR931" i="4"/>
  <c r="AR937" i="4"/>
  <c r="AR942" i="4"/>
  <c r="AR943" i="4"/>
  <c r="AR945" i="4"/>
  <c r="AR947" i="4"/>
  <c r="AR954" i="4"/>
  <c r="AR957" i="4"/>
  <c r="AR958" i="4"/>
  <c r="AR959" i="4"/>
  <c r="AR960" i="4"/>
  <c r="AR961" i="4"/>
  <c r="AR962" i="4"/>
  <c r="AR963" i="4"/>
  <c r="AR964" i="4"/>
  <c r="AR965" i="4"/>
  <c r="AR966" i="4"/>
  <c r="AR967" i="4"/>
  <c r="AR968" i="4"/>
  <c r="AR969" i="4"/>
  <c r="AR970" i="4"/>
  <c r="AR971" i="4"/>
  <c r="AR972" i="4"/>
  <c r="AR973" i="4"/>
  <c r="AR974" i="4"/>
  <c r="AR978" i="4"/>
  <c r="AR980" i="4"/>
  <c r="AR981" i="4"/>
  <c r="AR983" i="4"/>
  <c r="AR984" i="4"/>
  <c r="AR985" i="4"/>
  <c r="AR993" i="4"/>
  <c r="AR994" i="4"/>
  <c r="AR995" i="4"/>
  <c r="AR996" i="4"/>
  <c r="AR997" i="4"/>
  <c r="AR998" i="4"/>
  <c r="AR999" i="4"/>
  <c r="AR1000" i="4"/>
  <c r="AR1008" i="4"/>
  <c r="AR1009" i="4"/>
  <c r="AR1011" i="4"/>
  <c r="AR1024" i="4"/>
  <c r="AR1026" i="4"/>
  <c r="AR1027" i="4"/>
  <c r="AR1037" i="4"/>
  <c r="AR1039" i="4"/>
  <c r="AR1042" i="4"/>
  <c r="AR1044" i="4"/>
  <c r="AR1045" i="4"/>
  <c r="AR1046" i="4"/>
  <c r="AR1049" i="4"/>
  <c r="AR1050" i="4"/>
  <c r="AR1051" i="4"/>
  <c r="AR1052" i="4"/>
  <c r="AR1053" i="4"/>
  <c r="AR1076" i="4"/>
  <c r="AR1078" i="4"/>
  <c r="AR1079" i="4"/>
  <c r="AR1081" i="4"/>
  <c r="AR1084" i="4"/>
  <c r="AR1088" i="4"/>
  <c r="AR1093" i="4"/>
  <c r="AR1097" i="4"/>
  <c r="AR1101" i="4"/>
  <c r="AR1103" i="4"/>
  <c r="AR1110" i="4"/>
  <c r="AR1114" i="4"/>
  <c r="AR1116" i="4"/>
  <c r="AR1122" i="4"/>
  <c r="AR1126" i="4"/>
  <c r="AR1127" i="4"/>
  <c r="AR1129" i="4"/>
  <c r="AR1130" i="4"/>
  <c r="AR1133" i="4"/>
  <c r="AR1140" i="4"/>
  <c r="AR1149" i="4"/>
  <c r="AR1152" i="4"/>
  <c r="AR1154" i="4"/>
  <c r="AR1155" i="4"/>
  <c r="AR1156" i="4"/>
  <c r="AR1159" i="4"/>
  <c r="AR1163" i="4"/>
  <c r="AR1168" i="4"/>
  <c r="AR1170" i="4"/>
  <c r="AR1173" i="4"/>
  <c r="AR1174" i="4"/>
  <c r="AR1175" i="4"/>
  <c r="AR1181" i="4"/>
  <c r="AR1189" i="4"/>
  <c r="AR1191" i="4"/>
  <c r="AR1198" i="4"/>
  <c r="AR1204" i="4"/>
  <c r="AR1205" i="4"/>
  <c r="AR1217" i="4"/>
  <c r="AR1218" i="4"/>
  <c r="AR1220" i="4"/>
  <c r="AR1221" i="4"/>
  <c r="AR1223" i="4"/>
  <c r="AR1226" i="4"/>
  <c r="AR1227" i="4"/>
  <c r="AR1228" i="4"/>
  <c r="AM3" i="4" l="1"/>
  <c r="AN3" i="4"/>
  <c r="AO3" i="4"/>
  <c r="AP3" i="4"/>
  <c r="AM4" i="4"/>
  <c r="AN4" i="4"/>
  <c r="AO4" i="4"/>
  <c r="AP4" i="4"/>
  <c r="AO5" i="4"/>
  <c r="AP5" i="4"/>
  <c r="AM5" i="4"/>
  <c r="AN5" i="4"/>
  <c r="AM6" i="4"/>
  <c r="AN6" i="4"/>
  <c r="AO6" i="4"/>
  <c r="AP6" i="4"/>
  <c r="AO7" i="4"/>
  <c r="AP7" i="4"/>
  <c r="AM7" i="4"/>
  <c r="AN7" i="4"/>
  <c r="AM8" i="4"/>
  <c r="AN8" i="4"/>
  <c r="AO8" i="4"/>
  <c r="AP8" i="4"/>
  <c r="AO9" i="4"/>
  <c r="AP9" i="4"/>
  <c r="AM9" i="4"/>
  <c r="AN9" i="4"/>
  <c r="AM10" i="4"/>
  <c r="AN10" i="4"/>
  <c r="AO10" i="4"/>
  <c r="AP10" i="4"/>
  <c r="AO11" i="4"/>
  <c r="AP11" i="4"/>
  <c r="AM11" i="4"/>
  <c r="AN11" i="4"/>
  <c r="AM12" i="4"/>
  <c r="AN12" i="4"/>
  <c r="AO12" i="4"/>
  <c r="AP12" i="4"/>
  <c r="AO13" i="4"/>
  <c r="AP13" i="4"/>
  <c r="AM13" i="4"/>
  <c r="AN13" i="4"/>
  <c r="AM14" i="4"/>
  <c r="AN14" i="4"/>
  <c r="AO14" i="4"/>
  <c r="AP14" i="4"/>
  <c r="AO15" i="4"/>
  <c r="AP15" i="4"/>
  <c r="AM15" i="4"/>
  <c r="AN15" i="4"/>
  <c r="AM16" i="4"/>
  <c r="AN16" i="4"/>
  <c r="AO16" i="4"/>
  <c r="AP16" i="4"/>
  <c r="AO17" i="4"/>
  <c r="AP17" i="4"/>
  <c r="AM17" i="4"/>
  <c r="AN17" i="4"/>
  <c r="AM18" i="4"/>
  <c r="AN18" i="4"/>
  <c r="AO18" i="4"/>
  <c r="AP18" i="4"/>
  <c r="AO19" i="4"/>
  <c r="AP19" i="4"/>
  <c r="AM19" i="4"/>
  <c r="AN19" i="4"/>
  <c r="AM20" i="4"/>
  <c r="AN20" i="4"/>
  <c r="AO20" i="4"/>
  <c r="AP20" i="4"/>
  <c r="AO21" i="4"/>
  <c r="AP21" i="4"/>
  <c r="AM21" i="4"/>
  <c r="AN21" i="4"/>
  <c r="AM22" i="4"/>
  <c r="AN22" i="4"/>
  <c r="AO22" i="4"/>
  <c r="AP22" i="4"/>
  <c r="AO23" i="4"/>
  <c r="AP23" i="4"/>
  <c r="AM23" i="4"/>
  <c r="AN23" i="4"/>
  <c r="AM24" i="4"/>
  <c r="AN24" i="4"/>
  <c r="AO24" i="4"/>
  <c r="AP24" i="4"/>
  <c r="AO25" i="4"/>
  <c r="AP25" i="4"/>
  <c r="AM25" i="4"/>
  <c r="AN25" i="4"/>
  <c r="AM26" i="4"/>
  <c r="AN26" i="4"/>
  <c r="AO26" i="4"/>
  <c r="AP26" i="4"/>
  <c r="AO27" i="4"/>
  <c r="AP27" i="4"/>
  <c r="AM27" i="4"/>
  <c r="AN27" i="4"/>
  <c r="AM28" i="4"/>
  <c r="AN28" i="4"/>
  <c r="AO28" i="4"/>
  <c r="AP28" i="4"/>
  <c r="AO29" i="4"/>
  <c r="AP29" i="4"/>
  <c r="AM29" i="4"/>
  <c r="AN29" i="4"/>
  <c r="AM30" i="4"/>
  <c r="AN30" i="4"/>
  <c r="AO30" i="4"/>
  <c r="AP30" i="4"/>
  <c r="AO31" i="4"/>
  <c r="AP31" i="4"/>
  <c r="AM31" i="4"/>
  <c r="AN31" i="4"/>
  <c r="AM32" i="4"/>
  <c r="AN32" i="4"/>
  <c r="AO32" i="4"/>
  <c r="AP32" i="4"/>
  <c r="AO33" i="4"/>
  <c r="AP33" i="4"/>
  <c r="AM33" i="4"/>
  <c r="AN33" i="4"/>
  <c r="AM34" i="4"/>
  <c r="AN34" i="4"/>
  <c r="AO34" i="4"/>
  <c r="AP34" i="4"/>
  <c r="AO35" i="4"/>
  <c r="AP35" i="4"/>
  <c r="AM35" i="4"/>
  <c r="AN35" i="4"/>
  <c r="AM36" i="4"/>
  <c r="AN36" i="4"/>
  <c r="AO36" i="4"/>
  <c r="AP36" i="4"/>
  <c r="AO37" i="4"/>
  <c r="AP37" i="4"/>
  <c r="AM37" i="4"/>
  <c r="AN37" i="4"/>
  <c r="AM38" i="4"/>
  <c r="AN38" i="4"/>
  <c r="AO38" i="4"/>
  <c r="AP38" i="4"/>
  <c r="AO39" i="4"/>
  <c r="AP39" i="4"/>
  <c r="AM39" i="4"/>
  <c r="AN39" i="4"/>
  <c r="AM40" i="4"/>
  <c r="AN40" i="4"/>
  <c r="AO40" i="4"/>
  <c r="AP40" i="4"/>
  <c r="AO41" i="4"/>
  <c r="AP41" i="4"/>
  <c r="AM41" i="4"/>
  <c r="AN41" i="4"/>
  <c r="AM42" i="4"/>
  <c r="AN42" i="4"/>
  <c r="AO42" i="4"/>
  <c r="AP42" i="4"/>
  <c r="AP43" i="4"/>
  <c r="AM43" i="4"/>
  <c r="AN43" i="4"/>
  <c r="AO43" i="4"/>
  <c r="AN44" i="4"/>
  <c r="AO44" i="4"/>
  <c r="AP44" i="4"/>
  <c r="AM44" i="4"/>
  <c r="AP45" i="4"/>
  <c r="AM45" i="4"/>
  <c r="AN45" i="4"/>
  <c r="AO45" i="4"/>
  <c r="AM46" i="4"/>
  <c r="AN46" i="4"/>
  <c r="AO46" i="4"/>
  <c r="AP46" i="4"/>
  <c r="AP47" i="4"/>
  <c r="AM47" i="4"/>
  <c r="AN47" i="4"/>
  <c r="AO47" i="4"/>
  <c r="AN48" i="4"/>
  <c r="AO48" i="4"/>
  <c r="AP48" i="4"/>
  <c r="AM48" i="4"/>
  <c r="AP49" i="4"/>
  <c r="AM49" i="4"/>
  <c r="AN49" i="4"/>
  <c r="AO49" i="4"/>
  <c r="AN50" i="4"/>
  <c r="AO50" i="4"/>
  <c r="AP50" i="4"/>
  <c r="AM50" i="4"/>
  <c r="AP51" i="4"/>
  <c r="AM51" i="4"/>
  <c r="AN51" i="4"/>
  <c r="AO51" i="4"/>
  <c r="AM52" i="4"/>
  <c r="AN52" i="4"/>
  <c r="AO52" i="4"/>
  <c r="AP52" i="4"/>
  <c r="AP53" i="4"/>
  <c r="AM53" i="4"/>
  <c r="AN53" i="4"/>
  <c r="AO53" i="4"/>
  <c r="AM54" i="4"/>
  <c r="AN54" i="4"/>
  <c r="AO54" i="4"/>
  <c r="AP54" i="4"/>
  <c r="AP55" i="4"/>
  <c r="AM55" i="4"/>
  <c r="AN55" i="4"/>
  <c r="AO55" i="4"/>
  <c r="AN56" i="4"/>
  <c r="AO56" i="4"/>
  <c r="AP56" i="4"/>
  <c r="AM56" i="4"/>
  <c r="AP57" i="4"/>
  <c r="AM57" i="4"/>
  <c r="AN57" i="4"/>
  <c r="AO57" i="4"/>
  <c r="AN58" i="4"/>
  <c r="AO58" i="4"/>
  <c r="AP58" i="4"/>
  <c r="AM58" i="4"/>
  <c r="AP59" i="4"/>
  <c r="AM59" i="4"/>
  <c r="AN59" i="4"/>
  <c r="AO59" i="4"/>
  <c r="AN60" i="4"/>
  <c r="AO60" i="4"/>
  <c r="AP60" i="4"/>
  <c r="AM60" i="4"/>
  <c r="AP61" i="4"/>
  <c r="AM61" i="4"/>
  <c r="AN61" i="4"/>
  <c r="AO61" i="4"/>
  <c r="AN62" i="4"/>
  <c r="AO62" i="4"/>
  <c r="AP62" i="4"/>
  <c r="AM62" i="4"/>
  <c r="AP63" i="4"/>
  <c r="AM63" i="4"/>
  <c r="AN63" i="4"/>
  <c r="AO63" i="4"/>
  <c r="AM64" i="4"/>
  <c r="AN64" i="4"/>
  <c r="AO64" i="4"/>
  <c r="AP64" i="4"/>
  <c r="AP65" i="4"/>
  <c r="AM65" i="4"/>
  <c r="AN65" i="4"/>
  <c r="AO65" i="4"/>
  <c r="AM66" i="4"/>
  <c r="AN66" i="4"/>
  <c r="AO66" i="4"/>
  <c r="AP66" i="4"/>
  <c r="AN67" i="4"/>
  <c r="AO67" i="4"/>
  <c r="AP67" i="4"/>
  <c r="AM67" i="4"/>
  <c r="AN68" i="4"/>
  <c r="AO68" i="4"/>
  <c r="AP68" i="4"/>
  <c r="AM68" i="4"/>
  <c r="AN69" i="4"/>
  <c r="AO69" i="4"/>
  <c r="AP69" i="4"/>
  <c r="AM69" i="4"/>
  <c r="AN70" i="4"/>
  <c r="AO70" i="4"/>
  <c r="AP70" i="4"/>
  <c r="AM70" i="4"/>
  <c r="AN71" i="4"/>
  <c r="AO71" i="4"/>
  <c r="AP71" i="4"/>
  <c r="AM71" i="4"/>
  <c r="AN72" i="4"/>
  <c r="AO72" i="4"/>
  <c r="AP72" i="4"/>
  <c r="AM72" i="4"/>
  <c r="AN73" i="4"/>
  <c r="AO73" i="4"/>
  <c r="AP73" i="4"/>
  <c r="AM73" i="4"/>
  <c r="AN74" i="4"/>
  <c r="AO74" i="4"/>
  <c r="AP74" i="4"/>
  <c r="AM74" i="4"/>
  <c r="AN75" i="4"/>
  <c r="AO75" i="4"/>
  <c r="AP75" i="4"/>
  <c r="AM75" i="4"/>
  <c r="AN76" i="4"/>
  <c r="AO76" i="4"/>
  <c r="AP76" i="4"/>
  <c r="AM76" i="4"/>
  <c r="AN77" i="4"/>
  <c r="AO77" i="4"/>
  <c r="AP77" i="4"/>
  <c r="AM77" i="4"/>
  <c r="AN78" i="4"/>
  <c r="AO78" i="4"/>
  <c r="AP78" i="4"/>
  <c r="AM78" i="4"/>
  <c r="AN79" i="4"/>
  <c r="AO79" i="4"/>
  <c r="AP79" i="4"/>
  <c r="AM79" i="4"/>
  <c r="AN80" i="4"/>
  <c r="AO80" i="4"/>
  <c r="AP80" i="4"/>
  <c r="AM80" i="4"/>
  <c r="AN81" i="4"/>
  <c r="AO81" i="4"/>
  <c r="AP81" i="4"/>
  <c r="AM81" i="4"/>
  <c r="AN82" i="4"/>
  <c r="AO82" i="4"/>
  <c r="AP82" i="4"/>
  <c r="AM82" i="4"/>
  <c r="AN83" i="4"/>
  <c r="AO83" i="4"/>
  <c r="AP83" i="4"/>
  <c r="AM83" i="4"/>
  <c r="AN84" i="4"/>
  <c r="AO84" i="4"/>
  <c r="AP84" i="4"/>
  <c r="AM84" i="4"/>
  <c r="AN85" i="4"/>
  <c r="AO85" i="4"/>
  <c r="AP85" i="4"/>
  <c r="AM85" i="4"/>
  <c r="AN86" i="4"/>
  <c r="AO86" i="4"/>
  <c r="AP86" i="4"/>
  <c r="AM86" i="4"/>
  <c r="AN87" i="4"/>
  <c r="AO87" i="4"/>
  <c r="AP87" i="4"/>
  <c r="AM87" i="4"/>
  <c r="AN88" i="4"/>
  <c r="AO88" i="4"/>
  <c r="AP88" i="4"/>
  <c r="AM88" i="4"/>
  <c r="AN89" i="4"/>
  <c r="AO89" i="4"/>
  <c r="AP89" i="4"/>
  <c r="AM89" i="4"/>
  <c r="AN90" i="4"/>
  <c r="AO90" i="4"/>
  <c r="AP90" i="4"/>
  <c r="AM90" i="4"/>
  <c r="AN91" i="4"/>
  <c r="AO91" i="4"/>
  <c r="AP91" i="4"/>
  <c r="AM91" i="4"/>
  <c r="AN92" i="4"/>
  <c r="AO92" i="4"/>
  <c r="AP92" i="4"/>
  <c r="AM92" i="4"/>
  <c r="AN93" i="4"/>
  <c r="AO93" i="4"/>
  <c r="AP93" i="4"/>
  <c r="AM93" i="4"/>
  <c r="AN94" i="4"/>
  <c r="AO94" i="4"/>
  <c r="AP94" i="4"/>
  <c r="AM94" i="4"/>
  <c r="AN95" i="4"/>
  <c r="AO95" i="4"/>
  <c r="AP95" i="4"/>
  <c r="AM95" i="4"/>
  <c r="AN96" i="4"/>
  <c r="AO96" i="4"/>
  <c r="AP96" i="4"/>
  <c r="AM96" i="4"/>
  <c r="AN97" i="4"/>
  <c r="AO97" i="4"/>
  <c r="AP97" i="4"/>
  <c r="AM97" i="4"/>
  <c r="AN98" i="4"/>
  <c r="AO98" i="4"/>
  <c r="AP98" i="4"/>
  <c r="AM98" i="4"/>
  <c r="AN99" i="4"/>
  <c r="AO99" i="4"/>
  <c r="AP99" i="4"/>
  <c r="AM99" i="4"/>
  <c r="AN100" i="4"/>
  <c r="AO100" i="4"/>
  <c r="AP100" i="4"/>
  <c r="AM100" i="4"/>
  <c r="AN101" i="4"/>
  <c r="AO101" i="4"/>
  <c r="AP101" i="4"/>
  <c r="AM101" i="4"/>
  <c r="AN102" i="4"/>
  <c r="AO102" i="4"/>
  <c r="AP102" i="4"/>
  <c r="AM102" i="4"/>
  <c r="AN103" i="4"/>
  <c r="AO103" i="4"/>
  <c r="AP103" i="4"/>
  <c r="AM103" i="4"/>
  <c r="AN104" i="4"/>
  <c r="AO104" i="4"/>
  <c r="AP104" i="4"/>
  <c r="AM104" i="4"/>
  <c r="AN105" i="4"/>
  <c r="AO105" i="4"/>
  <c r="AP105" i="4"/>
  <c r="AM105" i="4"/>
  <c r="AN106" i="4"/>
  <c r="AO106" i="4"/>
  <c r="AP106" i="4"/>
  <c r="AM106" i="4"/>
  <c r="AN107" i="4"/>
  <c r="AO107" i="4"/>
  <c r="AP107" i="4"/>
  <c r="AM107" i="4"/>
  <c r="AN108" i="4"/>
  <c r="AO108" i="4"/>
  <c r="AP108" i="4"/>
  <c r="AM108" i="4"/>
  <c r="AN109" i="4"/>
  <c r="AO109" i="4"/>
  <c r="AP109" i="4"/>
  <c r="AM109" i="4"/>
  <c r="AN110" i="4"/>
  <c r="AO110" i="4"/>
  <c r="AP110" i="4"/>
  <c r="AM110" i="4"/>
  <c r="AP111" i="4"/>
  <c r="AM111" i="4"/>
  <c r="AN111" i="4"/>
  <c r="AO111" i="4"/>
  <c r="AM112" i="4"/>
  <c r="AN112" i="4"/>
  <c r="AO112" i="4"/>
  <c r="AP112" i="4"/>
  <c r="AP113" i="4"/>
  <c r="AM113" i="4"/>
  <c r="AN113" i="4"/>
  <c r="AO113" i="4"/>
  <c r="AN114" i="4"/>
  <c r="AO114" i="4"/>
  <c r="AP114" i="4"/>
  <c r="AM114" i="4"/>
  <c r="AN115" i="4"/>
  <c r="AO115" i="4"/>
  <c r="AP115" i="4"/>
  <c r="AM115" i="4"/>
  <c r="AN116" i="4"/>
  <c r="AO116" i="4"/>
  <c r="AP116" i="4"/>
  <c r="AM116" i="4"/>
  <c r="AN117" i="4"/>
  <c r="AO117" i="4"/>
  <c r="AP117" i="4"/>
  <c r="AM117" i="4"/>
  <c r="AN118" i="4"/>
  <c r="AO118" i="4"/>
  <c r="AP118" i="4"/>
  <c r="AM118" i="4"/>
  <c r="AN119" i="4"/>
  <c r="AO119" i="4"/>
  <c r="AP119" i="4"/>
  <c r="AM119" i="4"/>
  <c r="AN120" i="4"/>
  <c r="AO120" i="4"/>
  <c r="AP120" i="4"/>
  <c r="AM120" i="4"/>
  <c r="AN121" i="4"/>
  <c r="AO121" i="4"/>
  <c r="AP121" i="4"/>
  <c r="AM121" i="4"/>
  <c r="AN122" i="4"/>
  <c r="AO122" i="4"/>
  <c r="AP122" i="4"/>
  <c r="AM122" i="4"/>
  <c r="AN123" i="4"/>
  <c r="AO123" i="4"/>
  <c r="AP123" i="4"/>
  <c r="AM123" i="4"/>
  <c r="AN124" i="4"/>
  <c r="AO124" i="4"/>
  <c r="AP124" i="4"/>
  <c r="AM124" i="4"/>
  <c r="AN125" i="4"/>
  <c r="AO125" i="4"/>
  <c r="AP125" i="4"/>
  <c r="AM125" i="4"/>
  <c r="AN126" i="4"/>
  <c r="AO126" i="4"/>
  <c r="AP126" i="4"/>
  <c r="AM126" i="4"/>
  <c r="AN127" i="4"/>
  <c r="AO127" i="4"/>
  <c r="AP127" i="4"/>
  <c r="AM127" i="4"/>
  <c r="AN128" i="4"/>
  <c r="AO128" i="4"/>
  <c r="AP128" i="4"/>
  <c r="AM128" i="4"/>
  <c r="AN129" i="4"/>
  <c r="AO129" i="4"/>
  <c r="AP129" i="4"/>
  <c r="AM129" i="4"/>
  <c r="AN130" i="4"/>
  <c r="AO130" i="4"/>
  <c r="AP130" i="4"/>
  <c r="AM130" i="4"/>
  <c r="AN131" i="4"/>
  <c r="AO131" i="4"/>
  <c r="AP131" i="4"/>
  <c r="AM131" i="4"/>
  <c r="AN132" i="4"/>
  <c r="AO132" i="4"/>
  <c r="AP132" i="4"/>
  <c r="AM132" i="4"/>
  <c r="AN133" i="4"/>
  <c r="AO133" i="4"/>
  <c r="AP133" i="4"/>
  <c r="AM133" i="4"/>
  <c r="AN134" i="4"/>
  <c r="AO134" i="4"/>
  <c r="AP134" i="4"/>
  <c r="AM134" i="4"/>
  <c r="AN135" i="4"/>
  <c r="AO135" i="4"/>
  <c r="AP135" i="4"/>
  <c r="AM135" i="4"/>
  <c r="AN136" i="4"/>
  <c r="AO136" i="4"/>
  <c r="AP136" i="4"/>
  <c r="AM136" i="4"/>
  <c r="AN137" i="4"/>
  <c r="AO137" i="4"/>
  <c r="AP137" i="4"/>
  <c r="AM137" i="4"/>
  <c r="AN138" i="4"/>
  <c r="AO138" i="4"/>
  <c r="AP138" i="4"/>
  <c r="AM138" i="4"/>
  <c r="AN139" i="4"/>
  <c r="AO139" i="4"/>
  <c r="AP139" i="4"/>
  <c r="AM139" i="4"/>
  <c r="AN140" i="4"/>
  <c r="AO140" i="4"/>
  <c r="AP140" i="4"/>
  <c r="AM140" i="4"/>
  <c r="AN141" i="4"/>
  <c r="AO141" i="4"/>
  <c r="AP141" i="4"/>
  <c r="AM141" i="4"/>
  <c r="AN142" i="4"/>
  <c r="AO142" i="4"/>
  <c r="AP142" i="4"/>
  <c r="AM142" i="4"/>
  <c r="AN143" i="4"/>
  <c r="AO143" i="4"/>
  <c r="AP143" i="4"/>
  <c r="AM143" i="4"/>
  <c r="AN144" i="4"/>
  <c r="AO144" i="4"/>
  <c r="AP144" i="4"/>
  <c r="AM144" i="4"/>
  <c r="AN145" i="4"/>
  <c r="AO145" i="4"/>
  <c r="AP145" i="4"/>
  <c r="AM145" i="4"/>
  <c r="AN146" i="4"/>
  <c r="AO146" i="4"/>
  <c r="AP146" i="4"/>
  <c r="AM146" i="4"/>
  <c r="AN147" i="4"/>
  <c r="AO147" i="4"/>
  <c r="AP147" i="4"/>
  <c r="AM147" i="4"/>
  <c r="AN148" i="4"/>
  <c r="AO148" i="4"/>
  <c r="AP148" i="4"/>
  <c r="AM148" i="4"/>
  <c r="AN149" i="4"/>
  <c r="AO149" i="4"/>
  <c r="AP149" i="4"/>
  <c r="AM149" i="4"/>
  <c r="AN150" i="4"/>
  <c r="AO150" i="4"/>
  <c r="AP150" i="4"/>
  <c r="AM150" i="4"/>
  <c r="AN151" i="4"/>
  <c r="AO151" i="4"/>
  <c r="AP151" i="4"/>
  <c r="AM151" i="4"/>
  <c r="AN152" i="4"/>
  <c r="AO152" i="4"/>
  <c r="AP152" i="4"/>
  <c r="AM152" i="4"/>
  <c r="AN153" i="4"/>
  <c r="AO153" i="4"/>
  <c r="AP153" i="4"/>
  <c r="AM153" i="4"/>
  <c r="AN154" i="4"/>
  <c r="AO154" i="4"/>
  <c r="AP154" i="4"/>
  <c r="AM154" i="4"/>
  <c r="AN155" i="4"/>
  <c r="AO155" i="4"/>
  <c r="AP155" i="4"/>
  <c r="AM155" i="4"/>
  <c r="AN156" i="4"/>
  <c r="AO156" i="4"/>
  <c r="AP156" i="4"/>
  <c r="AM156" i="4"/>
  <c r="AN157" i="4"/>
  <c r="AO157" i="4"/>
  <c r="AP157" i="4"/>
  <c r="AM157" i="4"/>
  <c r="AN158" i="4"/>
  <c r="AO158" i="4"/>
  <c r="AP158" i="4"/>
  <c r="AM158" i="4"/>
  <c r="AN159" i="4"/>
  <c r="AO159" i="4"/>
  <c r="AP159" i="4"/>
  <c r="AM159" i="4"/>
  <c r="AN160" i="4"/>
  <c r="AO160" i="4"/>
  <c r="AP160" i="4"/>
  <c r="AM160" i="4"/>
  <c r="AN161" i="4"/>
  <c r="AO161" i="4"/>
  <c r="AP161" i="4"/>
  <c r="AM161" i="4"/>
  <c r="AN162" i="4"/>
  <c r="AO162" i="4"/>
  <c r="AP162" i="4"/>
  <c r="AM162" i="4"/>
  <c r="AN163" i="4"/>
  <c r="AO163" i="4"/>
  <c r="AP163" i="4"/>
  <c r="AM163" i="4"/>
  <c r="AN164" i="4"/>
  <c r="AO164" i="4"/>
  <c r="AP164" i="4"/>
  <c r="AM164" i="4"/>
  <c r="AN165" i="4"/>
  <c r="AO165" i="4"/>
  <c r="AP165" i="4"/>
  <c r="AM165" i="4"/>
  <c r="AN166" i="4"/>
  <c r="AO166" i="4"/>
  <c r="AP166" i="4"/>
  <c r="AM166" i="4"/>
  <c r="AN167" i="4"/>
  <c r="AO167" i="4"/>
  <c r="AP167" i="4"/>
  <c r="AM167" i="4"/>
  <c r="AN168" i="4"/>
  <c r="AO168" i="4"/>
  <c r="AP168" i="4"/>
  <c r="AM168" i="4"/>
  <c r="AN169" i="4"/>
  <c r="AO169" i="4"/>
  <c r="AP169" i="4"/>
  <c r="AM169" i="4"/>
  <c r="AM170" i="4"/>
  <c r="AN170" i="4"/>
  <c r="AO170" i="4"/>
  <c r="AP170" i="4"/>
  <c r="AM171" i="4"/>
  <c r="AN171" i="4"/>
  <c r="AO171" i="4"/>
  <c r="AP171" i="4"/>
  <c r="AM172" i="4"/>
  <c r="AN172" i="4"/>
  <c r="AO172" i="4"/>
  <c r="AP172" i="4"/>
  <c r="AM173" i="4"/>
  <c r="AN173" i="4"/>
  <c r="AO173" i="4"/>
  <c r="AP173" i="4"/>
  <c r="AM174" i="4"/>
  <c r="AN174" i="4"/>
  <c r="AO174" i="4"/>
  <c r="AP174" i="4"/>
  <c r="AM175" i="4"/>
  <c r="AN175" i="4"/>
  <c r="AO175" i="4"/>
  <c r="AP175" i="4"/>
  <c r="AM176" i="4"/>
  <c r="AN176" i="4"/>
  <c r="AO176" i="4"/>
  <c r="AP176" i="4"/>
  <c r="AM177" i="4"/>
  <c r="AN177" i="4"/>
  <c r="AO177" i="4"/>
  <c r="AP177" i="4"/>
  <c r="AM178" i="4"/>
  <c r="AN178" i="4"/>
  <c r="AO178" i="4"/>
  <c r="AP178" i="4"/>
  <c r="AM179" i="4"/>
  <c r="AN179" i="4"/>
  <c r="AO179" i="4"/>
  <c r="AP179" i="4"/>
  <c r="AM180" i="4"/>
  <c r="AN180" i="4"/>
  <c r="AO180" i="4"/>
  <c r="AP180" i="4"/>
  <c r="AN181" i="4"/>
  <c r="AO181" i="4"/>
  <c r="AP181" i="4"/>
  <c r="AM181" i="4"/>
  <c r="AP182" i="4"/>
  <c r="AM182" i="4"/>
  <c r="AN182" i="4"/>
  <c r="AO182" i="4"/>
  <c r="AM183" i="4"/>
  <c r="AN183" i="4"/>
  <c r="AO183" i="4"/>
  <c r="AP183" i="4"/>
  <c r="AN184" i="4"/>
  <c r="AO184" i="4"/>
  <c r="AP184" i="4"/>
  <c r="AM184" i="4"/>
  <c r="AN185" i="4"/>
  <c r="AO185" i="4"/>
  <c r="AP185" i="4"/>
  <c r="AM185" i="4"/>
  <c r="AN186" i="4"/>
  <c r="AO186" i="4"/>
  <c r="AP186" i="4"/>
  <c r="AM186" i="4"/>
  <c r="AN187" i="4"/>
  <c r="AO187" i="4"/>
  <c r="AP187" i="4"/>
  <c r="AM187" i="4"/>
  <c r="AN188" i="4"/>
  <c r="AO188" i="4"/>
  <c r="AP188" i="4"/>
  <c r="AM188" i="4"/>
  <c r="AN189" i="4"/>
  <c r="AO189" i="4"/>
  <c r="AP189" i="4"/>
  <c r="AM189" i="4"/>
  <c r="AN190" i="4"/>
  <c r="AO190" i="4"/>
  <c r="AP190" i="4"/>
  <c r="AM190" i="4"/>
  <c r="AN191" i="4"/>
  <c r="AO191" i="4"/>
  <c r="AP191" i="4"/>
  <c r="AM191" i="4"/>
  <c r="AN192" i="4"/>
  <c r="AO192" i="4"/>
  <c r="AP192" i="4"/>
  <c r="AM192" i="4"/>
  <c r="AN193" i="4"/>
  <c r="AO193" i="4"/>
  <c r="AP193" i="4"/>
  <c r="AM193" i="4"/>
  <c r="AN194" i="4"/>
  <c r="AO194" i="4"/>
  <c r="AP194" i="4"/>
  <c r="AM194" i="4"/>
  <c r="AN195" i="4"/>
  <c r="AO195" i="4"/>
  <c r="AP195" i="4"/>
  <c r="AM195" i="4"/>
  <c r="AN196" i="4"/>
  <c r="AO196" i="4"/>
  <c r="AP196" i="4"/>
  <c r="AM196" i="4"/>
  <c r="AN197" i="4"/>
  <c r="AO197" i="4"/>
  <c r="AP197" i="4"/>
  <c r="AM197" i="4"/>
  <c r="AN198" i="4"/>
  <c r="AO198" i="4"/>
  <c r="AP198" i="4"/>
  <c r="AM198" i="4"/>
  <c r="AN199" i="4"/>
  <c r="AO199" i="4"/>
  <c r="AP199" i="4"/>
  <c r="AM199" i="4"/>
  <c r="AN200" i="4"/>
  <c r="AO200" i="4"/>
  <c r="AP200" i="4"/>
  <c r="AM200" i="4"/>
  <c r="AN201" i="4"/>
  <c r="AO201" i="4"/>
  <c r="AP201" i="4"/>
  <c r="AM201" i="4"/>
  <c r="AN202" i="4"/>
  <c r="AO202" i="4"/>
  <c r="AP202" i="4"/>
  <c r="AM202" i="4"/>
  <c r="AN203" i="4"/>
  <c r="AO203" i="4"/>
  <c r="AP203" i="4"/>
  <c r="AM203" i="4"/>
  <c r="AN204" i="4"/>
  <c r="AO204" i="4"/>
  <c r="AP204" i="4"/>
  <c r="AM204" i="4"/>
  <c r="AN205" i="4"/>
  <c r="AO205" i="4"/>
  <c r="AP205" i="4"/>
  <c r="AM205" i="4"/>
  <c r="AN206" i="4"/>
  <c r="AO206" i="4"/>
  <c r="AP206" i="4"/>
  <c r="AM206" i="4"/>
  <c r="AN207" i="4"/>
  <c r="AO207" i="4"/>
  <c r="AP207" i="4"/>
  <c r="AM207" i="4"/>
  <c r="AN208" i="4"/>
  <c r="AO208" i="4"/>
  <c r="AP208" i="4"/>
  <c r="AM208" i="4"/>
  <c r="AN209" i="4"/>
  <c r="AO209" i="4"/>
  <c r="AP209" i="4"/>
  <c r="AM209" i="4"/>
  <c r="AN210" i="4"/>
  <c r="AO210" i="4"/>
  <c r="AP210" i="4"/>
  <c r="AM210" i="4"/>
  <c r="AN211" i="4"/>
  <c r="AO211" i="4"/>
  <c r="AP211" i="4"/>
  <c r="AM211" i="4"/>
  <c r="AN212" i="4"/>
  <c r="AO212" i="4"/>
  <c r="AP212" i="4"/>
  <c r="AM212" i="4"/>
  <c r="AN213" i="4"/>
  <c r="AO213" i="4"/>
  <c r="AP213" i="4"/>
  <c r="AM213" i="4"/>
  <c r="AN214" i="4"/>
  <c r="AO214" i="4"/>
  <c r="AP214" i="4"/>
  <c r="AM214" i="4"/>
  <c r="AN215" i="4"/>
  <c r="AO215" i="4"/>
  <c r="AP215" i="4"/>
  <c r="AM215" i="4"/>
  <c r="AN216" i="4"/>
  <c r="AO216" i="4"/>
  <c r="AP216" i="4"/>
  <c r="AM216" i="4"/>
  <c r="AN217" i="4"/>
  <c r="AO217" i="4"/>
  <c r="AP217" i="4"/>
  <c r="AM217" i="4"/>
  <c r="AN218" i="4"/>
  <c r="AO218" i="4"/>
  <c r="AP218" i="4"/>
  <c r="AM218" i="4"/>
  <c r="AN219" i="4"/>
  <c r="AO219" i="4"/>
  <c r="AP219" i="4"/>
  <c r="AM219" i="4"/>
  <c r="AN220" i="4"/>
  <c r="AO220" i="4"/>
  <c r="AP220" i="4"/>
  <c r="AM220" i="4"/>
  <c r="AN221" i="4"/>
  <c r="AO221" i="4"/>
  <c r="AP221" i="4"/>
  <c r="AM221" i="4"/>
  <c r="AN222" i="4"/>
  <c r="AO222" i="4"/>
  <c r="AP222" i="4"/>
  <c r="AM222" i="4"/>
  <c r="AN223" i="4"/>
  <c r="AO223" i="4"/>
  <c r="AP223" i="4"/>
  <c r="AM223" i="4"/>
  <c r="AN224" i="4"/>
  <c r="AO224" i="4"/>
  <c r="AP224" i="4"/>
  <c r="AM224" i="4"/>
  <c r="AN225" i="4"/>
  <c r="AO225" i="4"/>
  <c r="AP225" i="4"/>
  <c r="AM225" i="4"/>
  <c r="AN226" i="4"/>
  <c r="AO226" i="4"/>
  <c r="AP226" i="4"/>
  <c r="AM226" i="4"/>
  <c r="AN227" i="4"/>
  <c r="AO227" i="4"/>
  <c r="AP227" i="4"/>
  <c r="AM227" i="4"/>
  <c r="AN228" i="4"/>
  <c r="AO228" i="4"/>
  <c r="AP228" i="4"/>
  <c r="AM228" i="4"/>
  <c r="AN229" i="4"/>
  <c r="AO229" i="4"/>
  <c r="AP229" i="4"/>
  <c r="AM229" i="4"/>
  <c r="AN230" i="4"/>
  <c r="AO230" i="4"/>
  <c r="AP230" i="4"/>
  <c r="AM230" i="4"/>
  <c r="AN231" i="4"/>
  <c r="AO231" i="4"/>
  <c r="AP231" i="4"/>
  <c r="AM231" i="4"/>
  <c r="AN232" i="4"/>
  <c r="AO232" i="4"/>
  <c r="AP232" i="4"/>
  <c r="AM232" i="4"/>
  <c r="AN233" i="4"/>
  <c r="AO233" i="4"/>
  <c r="AP233" i="4"/>
  <c r="AM233" i="4"/>
  <c r="AN234" i="4"/>
  <c r="AO234" i="4"/>
  <c r="AP234" i="4"/>
  <c r="AM234" i="4"/>
  <c r="AN235" i="4"/>
  <c r="AO235" i="4"/>
  <c r="AP235" i="4"/>
  <c r="AM235" i="4"/>
  <c r="AN236" i="4"/>
  <c r="AO236" i="4"/>
  <c r="AP236" i="4"/>
  <c r="AM236" i="4"/>
  <c r="AN237" i="4"/>
  <c r="AO237" i="4"/>
  <c r="AP237" i="4"/>
  <c r="AM237" i="4"/>
  <c r="AN238" i="4"/>
  <c r="AO238" i="4"/>
  <c r="AP238" i="4"/>
  <c r="AM238" i="4"/>
  <c r="AN239" i="4"/>
  <c r="AO239" i="4"/>
  <c r="AP239" i="4"/>
  <c r="AM239" i="4"/>
  <c r="AN240" i="4"/>
  <c r="AO240" i="4"/>
  <c r="AP240" i="4"/>
  <c r="AM240" i="4"/>
  <c r="AN241" i="4"/>
  <c r="AO241" i="4"/>
  <c r="AP241" i="4"/>
  <c r="AM241" i="4"/>
  <c r="AN242" i="4"/>
  <c r="AO242" i="4"/>
  <c r="AP242" i="4"/>
  <c r="AM242" i="4"/>
  <c r="AN243" i="4"/>
  <c r="AO243" i="4"/>
  <c r="AP243" i="4"/>
  <c r="AM243" i="4"/>
  <c r="AN244" i="4"/>
  <c r="AO244" i="4"/>
  <c r="AP244" i="4"/>
  <c r="AM244" i="4"/>
  <c r="AN245" i="4"/>
  <c r="AO245" i="4"/>
  <c r="AP245" i="4"/>
  <c r="AM245" i="4"/>
  <c r="AN246" i="4"/>
  <c r="AO246" i="4"/>
  <c r="AP246" i="4"/>
  <c r="AM246" i="4"/>
  <c r="AN247" i="4"/>
  <c r="AO247" i="4"/>
  <c r="AP247" i="4"/>
  <c r="AM247" i="4"/>
  <c r="AN248" i="4"/>
  <c r="AO248" i="4"/>
  <c r="AP248" i="4"/>
  <c r="AM248" i="4"/>
  <c r="AN249" i="4"/>
  <c r="AO249" i="4"/>
  <c r="AP249" i="4"/>
  <c r="AM249" i="4"/>
  <c r="AN250" i="4"/>
  <c r="AO250" i="4"/>
  <c r="AP250" i="4"/>
  <c r="AM250" i="4"/>
  <c r="AN251" i="4"/>
  <c r="AO251" i="4"/>
  <c r="AP251" i="4"/>
  <c r="AM251" i="4"/>
  <c r="AN252" i="4"/>
  <c r="AO252" i="4"/>
  <c r="AP252" i="4"/>
  <c r="AM252" i="4"/>
  <c r="AN253" i="4"/>
  <c r="AO253" i="4"/>
  <c r="AP253" i="4"/>
  <c r="AM253" i="4"/>
  <c r="AN254" i="4"/>
  <c r="AO254" i="4"/>
  <c r="AP254" i="4"/>
  <c r="AM254" i="4"/>
  <c r="AN255" i="4"/>
  <c r="AO255" i="4"/>
  <c r="AP255" i="4"/>
  <c r="AM255" i="4"/>
  <c r="AN256" i="4"/>
  <c r="AO256" i="4"/>
  <c r="AP256" i="4"/>
  <c r="AM256" i="4"/>
  <c r="AN257" i="4"/>
  <c r="AO257" i="4"/>
  <c r="AP257" i="4"/>
  <c r="AM257" i="4"/>
  <c r="AN258" i="4"/>
  <c r="AO258" i="4"/>
  <c r="AP258" i="4"/>
  <c r="AM258" i="4"/>
  <c r="AN259" i="4"/>
  <c r="AO259" i="4"/>
  <c r="AP259" i="4"/>
  <c r="AM259" i="4"/>
  <c r="AN260" i="4"/>
  <c r="AO260" i="4"/>
  <c r="AP260" i="4"/>
  <c r="AM260" i="4"/>
  <c r="AN261" i="4"/>
  <c r="AO261" i="4"/>
  <c r="AP261" i="4"/>
  <c r="AM261" i="4"/>
  <c r="AN262" i="4"/>
  <c r="AO262" i="4"/>
  <c r="AP262" i="4"/>
  <c r="AM262" i="4"/>
  <c r="AN263" i="4"/>
  <c r="AO263" i="4"/>
  <c r="AP263" i="4"/>
  <c r="AM263" i="4"/>
  <c r="AN264" i="4"/>
  <c r="AO264" i="4"/>
  <c r="AP264" i="4"/>
  <c r="AM264" i="4"/>
  <c r="AN265" i="4"/>
  <c r="AO265" i="4"/>
  <c r="AP265" i="4"/>
  <c r="AM265" i="4"/>
  <c r="AN266" i="4"/>
  <c r="AO266" i="4"/>
  <c r="AP266" i="4"/>
  <c r="AM266" i="4"/>
  <c r="AN267" i="4"/>
  <c r="AO267" i="4"/>
  <c r="AP267" i="4"/>
  <c r="AM267" i="4"/>
  <c r="AN268" i="4"/>
  <c r="AO268" i="4"/>
  <c r="AP268" i="4"/>
  <c r="AM268" i="4"/>
  <c r="AN269" i="4"/>
  <c r="AO269" i="4"/>
  <c r="AP269" i="4"/>
  <c r="AM269" i="4"/>
  <c r="AN270" i="4"/>
  <c r="AO270" i="4"/>
  <c r="AP270" i="4"/>
  <c r="AM270" i="4"/>
  <c r="AN271" i="4"/>
  <c r="AO271" i="4"/>
  <c r="AP271" i="4"/>
  <c r="AM271" i="4"/>
  <c r="AN272" i="4"/>
  <c r="AO272" i="4"/>
  <c r="AP272" i="4"/>
  <c r="AM272" i="4"/>
  <c r="AN273" i="4"/>
  <c r="AO273" i="4"/>
  <c r="AP273" i="4"/>
  <c r="AM273" i="4"/>
  <c r="AN274" i="4"/>
  <c r="AO274" i="4"/>
  <c r="AP274" i="4"/>
  <c r="AM274" i="4"/>
  <c r="AN275" i="4"/>
  <c r="AO275" i="4"/>
  <c r="AP275" i="4"/>
  <c r="AM275" i="4"/>
  <c r="AN276" i="4"/>
  <c r="AO276" i="4"/>
  <c r="AP276" i="4"/>
  <c r="AM276" i="4"/>
  <c r="AN277" i="4"/>
  <c r="AO277" i="4"/>
  <c r="AP277" i="4"/>
  <c r="AM277" i="4"/>
  <c r="AN278" i="4"/>
  <c r="AO278" i="4"/>
  <c r="AP278" i="4"/>
  <c r="AM278" i="4"/>
  <c r="AP279" i="4"/>
  <c r="AM279" i="4"/>
  <c r="AN279" i="4"/>
  <c r="AO279" i="4"/>
  <c r="AM280" i="4"/>
  <c r="AN280" i="4"/>
  <c r="AO280" i="4"/>
  <c r="AP280" i="4"/>
  <c r="AP281" i="4"/>
  <c r="AM281" i="4"/>
  <c r="AN281" i="4"/>
  <c r="AO281" i="4"/>
  <c r="AN282" i="4"/>
  <c r="AO282" i="4"/>
  <c r="AP282" i="4"/>
  <c r="AM282" i="4"/>
  <c r="AP283" i="4"/>
  <c r="AM283" i="4"/>
  <c r="AN283" i="4"/>
  <c r="AO283" i="4"/>
  <c r="AM284" i="4"/>
  <c r="AN284" i="4"/>
  <c r="AO284" i="4"/>
  <c r="AP284" i="4"/>
  <c r="AP285" i="4"/>
  <c r="AM285" i="4"/>
  <c r="AN285" i="4"/>
  <c r="AO285" i="4"/>
  <c r="AN286" i="4"/>
  <c r="AO286" i="4"/>
  <c r="AP286" i="4"/>
  <c r="AM286" i="4"/>
  <c r="AP287" i="4"/>
  <c r="AM287" i="4"/>
  <c r="AN287" i="4"/>
  <c r="AO287" i="4"/>
  <c r="AM288" i="4"/>
  <c r="AN288" i="4"/>
  <c r="AO288" i="4"/>
  <c r="AP288" i="4"/>
  <c r="AP289" i="4"/>
  <c r="AM289" i="4"/>
  <c r="AN289" i="4"/>
  <c r="AO289" i="4"/>
  <c r="AN290" i="4"/>
  <c r="AO290" i="4"/>
  <c r="AP290" i="4"/>
  <c r="AM290" i="4"/>
  <c r="AP291" i="4"/>
  <c r="AM291" i="4"/>
  <c r="AN291" i="4"/>
  <c r="AO291" i="4"/>
  <c r="AM292" i="4"/>
  <c r="AN292" i="4"/>
  <c r="AO292" i="4"/>
  <c r="AP292" i="4"/>
  <c r="AP293" i="4"/>
  <c r="AM293" i="4"/>
  <c r="AN293" i="4"/>
  <c r="AO293" i="4"/>
  <c r="AN294" i="4"/>
  <c r="AO294" i="4"/>
  <c r="AP294" i="4"/>
  <c r="AM294" i="4"/>
  <c r="AP295" i="4"/>
  <c r="AM295" i="4"/>
  <c r="AN295" i="4"/>
  <c r="AO295" i="4"/>
  <c r="AM296" i="4"/>
  <c r="AN296" i="4"/>
  <c r="AO296" i="4"/>
  <c r="AP296" i="4"/>
  <c r="AN297" i="4"/>
  <c r="AO297" i="4"/>
  <c r="AP297" i="4"/>
  <c r="AM297" i="4"/>
  <c r="AN298" i="4"/>
  <c r="AO298" i="4"/>
  <c r="AP298" i="4"/>
  <c r="AM298" i="4"/>
  <c r="AN299" i="4"/>
  <c r="AO299" i="4"/>
  <c r="AP299" i="4"/>
  <c r="AM299" i="4"/>
  <c r="AN300" i="4"/>
  <c r="AO300" i="4"/>
  <c r="AP300" i="4"/>
  <c r="AM300" i="4"/>
  <c r="AN301" i="4"/>
  <c r="AO301" i="4"/>
  <c r="AP301" i="4"/>
  <c r="AM301" i="4"/>
  <c r="AN302" i="4"/>
  <c r="AO302" i="4"/>
  <c r="AP302" i="4"/>
  <c r="AM302" i="4"/>
  <c r="AN303" i="4"/>
  <c r="AO303" i="4"/>
  <c r="AP303" i="4"/>
  <c r="AM303" i="4"/>
  <c r="AN304" i="4"/>
  <c r="AO304" i="4"/>
  <c r="AP304" i="4"/>
  <c r="AM304" i="4"/>
  <c r="AN305" i="4"/>
  <c r="AO305" i="4"/>
  <c r="AP305" i="4"/>
  <c r="AM305" i="4"/>
  <c r="AN306" i="4"/>
  <c r="AO306" i="4"/>
  <c r="AP306" i="4"/>
  <c r="AM306" i="4"/>
  <c r="AN307" i="4"/>
  <c r="AO307" i="4"/>
  <c r="AP307" i="4"/>
  <c r="AM307" i="4"/>
  <c r="AN308" i="4"/>
  <c r="AO308" i="4"/>
  <c r="AP308" i="4"/>
  <c r="AM308" i="4"/>
  <c r="AN309" i="4"/>
  <c r="AO309" i="4"/>
  <c r="AP309" i="4"/>
  <c r="AM309" i="4"/>
  <c r="AN310" i="4"/>
  <c r="AO310" i="4"/>
  <c r="AP310" i="4"/>
  <c r="AM310" i="4"/>
  <c r="AN311" i="4"/>
  <c r="AO311" i="4"/>
  <c r="AP311" i="4"/>
  <c r="AM311" i="4"/>
  <c r="AN312" i="4"/>
  <c r="AO312" i="4"/>
  <c r="AP312" i="4"/>
  <c r="AM312" i="4"/>
  <c r="AN313" i="4"/>
  <c r="AO313" i="4"/>
  <c r="AP313" i="4"/>
  <c r="AM313" i="4"/>
  <c r="AN314" i="4"/>
  <c r="AO314" i="4"/>
  <c r="AP314" i="4"/>
  <c r="AM314" i="4"/>
  <c r="AN315" i="4"/>
  <c r="AO315" i="4"/>
  <c r="AP315" i="4"/>
  <c r="AM315" i="4"/>
  <c r="AN316" i="4"/>
  <c r="AO316" i="4"/>
  <c r="AP316" i="4"/>
  <c r="AM316" i="4"/>
  <c r="AN317" i="4"/>
  <c r="AO317" i="4"/>
  <c r="AP317" i="4"/>
  <c r="AM317" i="4"/>
  <c r="AN318" i="4"/>
  <c r="AO318" i="4"/>
  <c r="AP318" i="4"/>
  <c r="AM318" i="4"/>
  <c r="AN319" i="4"/>
  <c r="AO319" i="4"/>
  <c r="AP319" i="4"/>
  <c r="AM319" i="4"/>
  <c r="AN320" i="4"/>
  <c r="AO320" i="4"/>
  <c r="AP320" i="4"/>
  <c r="AM320" i="4"/>
  <c r="AN321" i="4"/>
  <c r="AO321" i="4"/>
  <c r="AP321" i="4"/>
  <c r="AM321" i="4"/>
  <c r="AN322" i="4"/>
  <c r="AO322" i="4"/>
  <c r="AP322" i="4"/>
  <c r="AM322" i="4"/>
  <c r="AN323" i="4"/>
  <c r="AO323" i="4"/>
  <c r="AP323" i="4"/>
  <c r="AM323" i="4"/>
  <c r="AN324" i="4"/>
  <c r="AO324" i="4"/>
  <c r="AP324" i="4"/>
  <c r="AM324" i="4"/>
  <c r="AN325" i="4"/>
  <c r="AO325" i="4"/>
  <c r="AP325" i="4"/>
  <c r="AM325" i="4"/>
  <c r="AN326" i="4"/>
  <c r="AO326" i="4"/>
  <c r="AP326" i="4"/>
  <c r="AM326" i="4"/>
  <c r="AN327" i="4"/>
  <c r="AO327" i="4"/>
  <c r="AP327" i="4"/>
  <c r="AM327" i="4"/>
  <c r="AN328" i="4"/>
  <c r="AO328" i="4"/>
  <c r="AP328" i="4"/>
  <c r="AM328" i="4"/>
  <c r="AN329" i="4"/>
  <c r="AO329" i="4"/>
  <c r="AP329" i="4"/>
  <c r="AM329" i="4"/>
  <c r="AN330" i="4"/>
  <c r="AO330" i="4"/>
  <c r="AP330" i="4"/>
  <c r="AM330" i="4"/>
  <c r="AN331" i="4"/>
  <c r="AO331" i="4"/>
  <c r="AP331" i="4"/>
  <c r="AM331" i="4"/>
  <c r="AN332" i="4"/>
  <c r="AO332" i="4"/>
  <c r="AP332" i="4"/>
  <c r="AM332" i="4"/>
  <c r="AN333" i="4"/>
  <c r="AO333" i="4"/>
  <c r="AP333" i="4"/>
  <c r="AM333" i="4"/>
  <c r="AN334" i="4"/>
  <c r="AO334" i="4"/>
  <c r="AP334" i="4"/>
  <c r="AM334" i="4"/>
  <c r="AN335" i="4"/>
  <c r="AO335" i="4"/>
  <c r="AP335" i="4"/>
  <c r="AM335" i="4"/>
  <c r="AN336" i="4"/>
  <c r="AO336" i="4"/>
  <c r="AP336" i="4"/>
  <c r="AM336" i="4"/>
  <c r="AN337" i="4"/>
  <c r="AO337" i="4"/>
  <c r="AP337" i="4"/>
  <c r="AM337" i="4"/>
  <c r="AN338" i="4"/>
  <c r="AO338" i="4"/>
  <c r="AP338" i="4"/>
  <c r="AM338" i="4"/>
  <c r="AN339" i="4"/>
  <c r="AO339" i="4"/>
  <c r="AP339" i="4"/>
  <c r="AM339" i="4"/>
  <c r="AN340" i="4"/>
  <c r="AO340" i="4"/>
  <c r="AP340" i="4"/>
  <c r="AM340" i="4"/>
  <c r="AN341" i="4"/>
  <c r="AO341" i="4"/>
  <c r="AP341" i="4"/>
  <c r="AM341" i="4"/>
  <c r="AN342" i="4"/>
  <c r="AO342" i="4"/>
  <c r="AP342" i="4"/>
  <c r="AM342" i="4"/>
  <c r="AN343" i="4"/>
  <c r="AO343" i="4"/>
  <c r="AP343" i="4"/>
  <c r="AM343" i="4"/>
  <c r="AN344" i="4"/>
  <c r="AO344" i="4"/>
  <c r="AP344" i="4"/>
  <c r="AM344" i="4"/>
  <c r="AN345" i="4"/>
  <c r="AO345" i="4"/>
  <c r="AP345" i="4"/>
  <c r="AM345" i="4"/>
  <c r="AN346" i="4"/>
  <c r="AO346" i="4"/>
  <c r="AP346" i="4"/>
  <c r="AM346" i="4"/>
  <c r="AN347" i="4"/>
  <c r="AO347" i="4"/>
  <c r="AP347" i="4"/>
  <c r="AM347" i="4"/>
  <c r="AN348" i="4"/>
  <c r="AO348" i="4"/>
  <c r="AP348" i="4"/>
  <c r="AM348" i="4"/>
  <c r="AN349" i="4"/>
  <c r="AO349" i="4"/>
  <c r="AP349" i="4"/>
  <c r="AM349" i="4"/>
  <c r="AN350" i="4"/>
  <c r="AO350" i="4"/>
  <c r="AP350" i="4"/>
  <c r="AM350" i="4"/>
  <c r="AN351" i="4"/>
  <c r="AO351" i="4"/>
  <c r="AP351" i="4"/>
  <c r="AM351" i="4"/>
  <c r="AN352" i="4"/>
  <c r="AO352" i="4"/>
  <c r="AP352" i="4"/>
  <c r="AM352" i="4"/>
  <c r="AN353" i="4"/>
  <c r="AO353" i="4"/>
  <c r="AP353" i="4"/>
  <c r="AM353" i="4"/>
  <c r="AN354" i="4"/>
  <c r="AO354" i="4"/>
  <c r="AP354" i="4"/>
  <c r="AM354" i="4"/>
  <c r="AN355" i="4"/>
  <c r="AO355" i="4"/>
  <c r="AP355" i="4"/>
  <c r="AM355" i="4"/>
  <c r="AN356" i="4"/>
  <c r="AO356" i="4"/>
  <c r="AP356" i="4"/>
  <c r="AM356" i="4"/>
  <c r="AN357" i="4"/>
  <c r="AO357" i="4"/>
  <c r="AP357" i="4"/>
  <c r="AM357" i="4"/>
  <c r="AN358" i="4"/>
  <c r="AO358" i="4"/>
  <c r="AP358" i="4"/>
  <c r="AM358" i="4"/>
  <c r="AN359" i="4"/>
  <c r="AO359" i="4"/>
  <c r="AP359" i="4"/>
  <c r="AM359" i="4"/>
  <c r="AN360" i="4"/>
  <c r="AO360" i="4"/>
  <c r="AP360" i="4"/>
  <c r="AM360" i="4"/>
  <c r="AN361" i="4"/>
  <c r="AO361" i="4"/>
  <c r="AP361" i="4"/>
  <c r="AM361" i="4"/>
  <c r="AN362" i="4"/>
  <c r="AO362" i="4"/>
  <c r="AP362" i="4"/>
  <c r="AM362" i="4"/>
  <c r="AN363" i="4"/>
  <c r="AO363" i="4"/>
  <c r="AP363" i="4"/>
  <c r="AM363" i="4"/>
  <c r="AN364" i="4"/>
  <c r="AO364" i="4"/>
  <c r="AP364" i="4"/>
  <c r="AM364" i="4"/>
  <c r="AN365" i="4"/>
  <c r="AO365" i="4"/>
  <c r="AP365" i="4"/>
  <c r="AM365" i="4"/>
  <c r="AN366" i="4"/>
  <c r="AO366" i="4"/>
  <c r="AP366" i="4"/>
  <c r="AM366" i="4"/>
  <c r="AN367" i="4"/>
  <c r="AO367" i="4"/>
  <c r="AP367" i="4"/>
  <c r="AM367" i="4"/>
  <c r="AN368" i="4"/>
  <c r="AO368" i="4"/>
  <c r="AP368" i="4"/>
  <c r="AM368" i="4"/>
  <c r="AN369" i="4"/>
  <c r="AO369" i="4"/>
  <c r="AP369" i="4"/>
  <c r="AM369" i="4"/>
  <c r="AN370" i="4"/>
  <c r="AO370" i="4"/>
  <c r="AP370" i="4"/>
  <c r="AM370" i="4"/>
  <c r="AN371" i="4"/>
  <c r="AO371" i="4"/>
  <c r="AP371" i="4"/>
  <c r="AM371" i="4"/>
  <c r="AN372" i="4"/>
  <c r="AO372" i="4"/>
  <c r="AP372" i="4"/>
  <c r="AM372" i="4"/>
  <c r="AN373" i="4"/>
  <c r="AO373" i="4"/>
  <c r="AP373" i="4"/>
  <c r="AM373" i="4"/>
  <c r="AN374" i="4"/>
  <c r="AO374" i="4"/>
  <c r="AP374" i="4"/>
  <c r="AM374" i="4"/>
  <c r="AN375" i="4"/>
  <c r="AO375" i="4"/>
  <c r="AP375" i="4"/>
  <c r="AM375" i="4"/>
  <c r="AN376" i="4"/>
  <c r="AO376" i="4"/>
  <c r="AP376" i="4"/>
  <c r="AM376" i="4"/>
  <c r="AN377" i="4"/>
  <c r="AO377" i="4"/>
  <c r="AP377" i="4"/>
  <c r="AM377" i="4"/>
  <c r="AN378" i="4"/>
  <c r="AO378" i="4"/>
  <c r="AP378" i="4"/>
  <c r="AM378" i="4"/>
  <c r="AN379" i="4"/>
  <c r="AO379" i="4"/>
  <c r="AP379" i="4"/>
  <c r="AM379" i="4"/>
  <c r="AN380" i="4"/>
  <c r="AO380" i="4"/>
  <c r="AP380" i="4"/>
  <c r="AM380" i="4"/>
  <c r="AN381" i="4"/>
  <c r="AO381" i="4"/>
  <c r="AP381" i="4"/>
  <c r="AM381" i="4"/>
  <c r="AN382" i="4"/>
  <c r="AO382" i="4"/>
  <c r="AP382" i="4"/>
  <c r="AM382" i="4"/>
  <c r="AN383" i="4"/>
  <c r="AO383" i="4"/>
  <c r="AP383" i="4"/>
  <c r="AM383" i="4"/>
  <c r="AN384" i="4"/>
  <c r="AO384" i="4"/>
  <c r="AP384" i="4"/>
  <c r="AM384" i="4"/>
  <c r="AN385" i="4"/>
  <c r="AO385" i="4"/>
  <c r="AP385" i="4"/>
  <c r="AM385" i="4"/>
  <c r="AN386" i="4"/>
  <c r="AO386" i="4"/>
  <c r="AP386" i="4"/>
  <c r="AM386" i="4"/>
  <c r="AN387" i="4"/>
  <c r="AO387" i="4"/>
  <c r="AP387" i="4"/>
  <c r="AM387" i="4"/>
  <c r="AN388" i="4"/>
  <c r="AO388" i="4"/>
  <c r="AP388" i="4"/>
  <c r="AM388" i="4"/>
  <c r="AN389" i="4"/>
  <c r="AO389" i="4"/>
  <c r="AP389" i="4"/>
  <c r="AM389" i="4"/>
  <c r="AN390" i="4"/>
  <c r="AO390" i="4"/>
  <c r="AP390" i="4"/>
  <c r="AM390" i="4"/>
  <c r="AN391" i="4"/>
  <c r="AO391" i="4"/>
  <c r="AP391" i="4"/>
  <c r="AM391" i="4"/>
  <c r="AN392" i="4"/>
  <c r="AO392" i="4"/>
  <c r="AP392" i="4"/>
  <c r="AM392" i="4"/>
  <c r="AN393" i="4"/>
  <c r="AO393" i="4"/>
  <c r="AP393" i="4"/>
  <c r="AM393" i="4"/>
  <c r="AN394" i="4"/>
  <c r="AO394" i="4"/>
  <c r="AP394" i="4"/>
  <c r="AM394" i="4"/>
  <c r="AN395" i="4"/>
  <c r="AO395" i="4"/>
  <c r="AP395" i="4"/>
  <c r="AM395" i="4"/>
  <c r="AN396" i="4"/>
  <c r="AO396" i="4"/>
  <c r="AP396" i="4"/>
  <c r="AM396" i="4"/>
  <c r="AN397" i="4"/>
  <c r="AO397" i="4"/>
  <c r="AP397" i="4"/>
  <c r="AM397" i="4"/>
  <c r="AN398" i="4"/>
  <c r="AO398" i="4"/>
  <c r="AP398" i="4"/>
  <c r="AM398" i="4"/>
  <c r="AN399" i="4"/>
  <c r="AO399" i="4"/>
  <c r="AP399" i="4"/>
  <c r="AM399" i="4"/>
  <c r="AP400" i="4"/>
  <c r="AM400" i="4"/>
  <c r="AN400" i="4"/>
  <c r="AO400" i="4"/>
  <c r="AN401" i="4"/>
  <c r="AO401" i="4"/>
  <c r="AP401" i="4"/>
  <c r="AM401" i="4"/>
  <c r="AP402" i="4"/>
  <c r="AM402" i="4"/>
  <c r="AN402" i="4"/>
  <c r="AO402" i="4"/>
  <c r="AM403" i="4"/>
  <c r="AN403" i="4"/>
  <c r="AO403" i="4"/>
  <c r="AP403" i="4"/>
  <c r="AP404" i="4"/>
  <c r="AM404" i="4"/>
  <c r="AN404" i="4"/>
  <c r="AO404" i="4"/>
  <c r="AN405" i="4"/>
  <c r="AO405" i="4"/>
  <c r="AP405" i="4"/>
  <c r="AM405" i="4"/>
  <c r="AP406" i="4"/>
  <c r="AM406" i="4"/>
  <c r="AN406" i="4"/>
  <c r="AO406" i="4"/>
  <c r="AM407" i="4"/>
  <c r="AN407" i="4"/>
  <c r="AO407" i="4"/>
  <c r="AP407" i="4"/>
  <c r="AM408" i="4"/>
  <c r="AN408" i="4"/>
  <c r="AO408" i="4"/>
  <c r="AP408" i="4"/>
  <c r="AM409" i="4"/>
  <c r="AN409" i="4"/>
  <c r="AO409" i="4"/>
  <c r="AP409" i="4"/>
  <c r="AM410" i="4"/>
  <c r="AN410" i="4"/>
  <c r="AO410" i="4"/>
  <c r="AP410" i="4"/>
  <c r="AM411" i="4"/>
  <c r="AN411" i="4"/>
  <c r="AO411" i="4"/>
  <c r="AP411" i="4"/>
  <c r="AM412" i="4"/>
  <c r="AN412" i="4"/>
  <c r="AO412" i="4"/>
  <c r="AP412" i="4"/>
  <c r="AM413" i="4"/>
  <c r="AN413" i="4"/>
  <c r="AO413" i="4"/>
  <c r="AP413" i="4"/>
  <c r="AM414" i="4"/>
  <c r="AN414" i="4"/>
  <c r="AO414" i="4"/>
  <c r="AP414" i="4"/>
  <c r="AM415" i="4"/>
  <c r="AN415" i="4"/>
  <c r="AO415" i="4"/>
  <c r="AP415" i="4"/>
  <c r="AM416" i="4"/>
  <c r="AN416" i="4"/>
  <c r="AO416" i="4"/>
  <c r="AP416" i="4"/>
  <c r="AM417" i="4"/>
  <c r="AN417" i="4"/>
  <c r="AO417" i="4"/>
  <c r="AP417" i="4"/>
  <c r="AM418" i="4"/>
  <c r="AN418" i="4"/>
  <c r="AO418" i="4"/>
  <c r="AP418" i="4"/>
  <c r="AM419" i="4"/>
  <c r="AN419" i="4"/>
  <c r="AO419" i="4"/>
  <c r="AP419" i="4"/>
  <c r="AM420" i="4"/>
  <c r="AN420" i="4"/>
  <c r="AO420" i="4"/>
  <c r="AP420" i="4"/>
  <c r="AM421" i="4"/>
  <c r="AN421" i="4"/>
  <c r="AO421" i="4"/>
  <c r="AP421" i="4"/>
  <c r="AM422" i="4"/>
  <c r="AN422" i="4"/>
  <c r="AO422" i="4"/>
  <c r="AP422" i="4"/>
  <c r="AM423" i="4"/>
  <c r="AN423" i="4"/>
  <c r="AO423" i="4"/>
  <c r="AP423" i="4"/>
  <c r="AM424" i="4"/>
  <c r="AN424" i="4"/>
  <c r="AO424" i="4"/>
  <c r="AP424" i="4"/>
  <c r="AN425" i="4"/>
  <c r="AO425" i="4"/>
  <c r="AP425" i="4"/>
  <c r="AM425" i="4"/>
  <c r="AP426" i="4"/>
  <c r="AM426" i="4"/>
  <c r="AN426" i="4"/>
  <c r="AO426" i="4"/>
  <c r="AM427" i="4"/>
  <c r="AN427" i="4"/>
  <c r="AO427" i="4"/>
  <c r="AP427" i="4"/>
  <c r="AN428" i="4"/>
  <c r="AO428" i="4"/>
  <c r="AP428" i="4"/>
  <c r="AM428" i="4"/>
  <c r="AN429" i="4"/>
  <c r="AO429" i="4"/>
  <c r="AP429" i="4"/>
  <c r="AM429" i="4"/>
  <c r="AN430" i="4"/>
  <c r="AO430" i="4"/>
  <c r="AP430" i="4"/>
  <c r="AM430" i="4"/>
  <c r="AN431" i="4"/>
  <c r="AO431" i="4"/>
  <c r="AP431" i="4"/>
  <c r="AM431" i="4"/>
  <c r="AN432" i="4"/>
  <c r="AO432" i="4"/>
  <c r="AP432" i="4"/>
  <c r="AM432" i="4"/>
  <c r="AN433" i="4"/>
  <c r="AO433" i="4"/>
  <c r="AP433" i="4"/>
  <c r="AM433" i="4"/>
  <c r="AN434" i="4"/>
  <c r="AO434" i="4"/>
  <c r="AP434" i="4"/>
  <c r="AM434" i="4"/>
  <c r="AN435" i="4"/>
  <c r="AO435" i="4"/>
  <c r="AP435" i="4"/>
  <c r="AM435" i="4"/>
  <c r="AN436" i="4"/>
  <c r="AO436" i="4"/>
  <c r="AP436" i="4"/>
  <c r="AM436" i="4"/>
  <c r="AN437" i="4"/>
  <c r="AO437" i="4"/>
  <c r="AP437" i="4"/>
  <c r="AM437" i="4"/>
  <c r="AN438" i="4"/>
  <c r="AO438" i="4"/>
  <c r="AP438" i="4"/>
  <c r="AM438" i="4"/>
  <c r="AN439" i="4"/>
  <c r="AO439" i="4"/>
  <c r="AP439" i="4"/>
  <c r="AM439" i="4"/>
  <c r="AN440" i="4"/>
  <c r="AO440" i="4"/>
  <c r="AP440" i="4"/>
  <c r="AM440" i="4"/>
  <c r="AN441" i="4"/>
  <c r="AO441" i="4"/>
  <c r="AP441" i="4"/>
  <c r="AM441" i="4"/>
  <c r="AN442" i="4"/>
  <c r="AO442" i="4"/>
  <c r="AP442" i="4"/>
  <c r="AM442" i="4"/>
  <c r="AN443" i="4"/>
  <c r="AO443" i="4"/>
  <c r="AP443" i="4"/>
  <c r="AM443" i="4"/>
  <c r="AN444" i="4"/>
  <c r="AO444" i="4"/>
  <c r="AP444" i="4"/>
  <c r="AM444" i="4"/>
  <c r="AN445" i="4"/>
  <c r="AO445" i="4"/>
  <c r="AP445" i="4"/>
  <c r="AM445" i="4"/>
  <c r="AN446" i="4"/>
  <c r="AO446" i="4"/>
  <c r="AP446" i="4"/>
  <c r="AM446" i="4"/>
  <c r="AN447" i="4"/>
  <c r="AO447" i="4"/>
  <c r="AP447" i="4"/>
  <c r="AM447" i="4"/>
  <c r="AN448" i="4"/>
  <c r="AO448" i="4"/>
  <c r="AP448" i="4"/>
  <c r="AM448" i="4"/>
  <c r="AN449" i="4"/>
  <c r="AO449" i="4"/>
  <c r="AP449" i="4"/>
  <c r="AM449" i="4"/>
  <c r="AN450" i="4"/>
  <c r="AO450" i="4"/>
  <c r="AP450" i="4"/>
  <c r="AM450" i="4"/>
  <c r="AN451" i="4"/>
  <c r="AO451" i="4"/>
  <c r="AP451" i="4"/>
  <c r="AM451" i="4"/>
  <c r="AN452" i="4"/>
  <c r="AO452" i="4"/>
  <c r="AP452" i="4"/>
  <c r="AM452" i="4"/>
  <c r="AN453" i="4"/>
  <c r="AO453" i="4"/>
  <c r="AP453" i="4"/>
  <c r="AM453" i="4"/>
  <c r="AN454" i="4"/>
  <c r="AO454" i="4"/>
  <c r="AP454" i="4"/>
  <c r="AM454" i="4"/>
  <c r="AN455" i="4"/>
  <c r="AO455" i="4"/>
  <c r="AP455" i="4"/>
  <c r="AM455" i="4"/>
  <c r="AN456" i="4"/>
  <c r="AO456" i="4"/>
  <c r="AP456" i="4"/>
  <c r="AM456" i="4"/>
  <c r="AN457" i="4"/>
  <c r="AO457" i="4"/>
  <c r="AP457" i="4"/>
  <c r="AM457" i="4"/>
  <c r="AN458" i="4"/>
  <c r="AO458" i="4"/>
  <c r="AP458" i="4"/>
  <c r="AM458" i="4"/>
  <c r="AN459" i="4"/>
  <c r="AO459" i="4"/>
  <c r="AP459" i="4"/>
  <c r="AM459" i="4"/>
  <c r="AN460" i="4"/>
  <c r="AO460" i="4"/>
  <c r="AP460" i="4"/>
  <c r="AM460" i="4"/>
  <c r="AN461" i="4"/>
  <c r="AO461" i="4"/>
  <c r="AP461" i="4"/>
  <c r="AM461" i="4"/>
  <c r="AN462" i="4"/>
  <c r="AO462" i="4"/>
  <c r="AP462" i="4"/>
  <c r="AM462" i="4"/>
  <c r="AN463" i="4"/>
  <c r="AO463" i="4"/>
  <c r="AP463" i="4"/>
  <c r="AM463" i="4"/>
  <c r="AN464" i="4"/>
  <c r="AO464" i="4"/>
  <c r="AP464" i="4"/>
  <c r="AM464" i="4"/>
  <c r="AN465" i="4"/>
  <c r="AO465" i="4"/>
  <c r="AP465" i="4"/>
  <c r="AM465" i="4"/>
  <c r="AN466" i="4"/>
  <c r="AO466" i="4"/>
  <c r="AP466" i="4"/>
  <c r="AM466" i="4"/>
  <c r="AN467" i="4"/>
  <c r="AO467" i="4"/>
  <c r="AP467" i="4"/>
  <c r="AM467" i="4"/>
  <c r="AN468" i="4"/>
  <c r="AO468" i="4"/>
  <c r="AP468" i="4"/>
  <c r="AM468" i="4"/>
  <c r="AN469" i="4"/>
  <c r="AO469" i="4"/>
  <c r="AP469" i="4"/>
  <c r="AM469" i="4"/>
  <c r="AN470" i="4"/>
  <c r="AO470" i="4"/>
  <c r="AP470" i="4"/>
  <c r="AM470" i="4"/>
  <c r="AN471" i="4"/>
  <c r="AO471" i="4"/>
  <c r="AP471" i="4"/>
  <c r="AM471" i="4"/>
  <c r="AN472" i="4"/>
  <c r="AO472" i="4"/>
  <c r="AP472" i="4"/>
  <c r="AM472" i="4"/>
  <c r="AN473" i="4"/>
  <c r="AO473" i="4"/>
  <c r="AP473" i="4"/>
  <c r="AM473" i="4"/>
  <c r="AN474" i="4"/>
  <c r="AO474" i="4"/>
  <c r="AP474" i="4"/>
  <c r="AM474" i="4"/>
  <c r="AN475" i="4"/>
  <c r="AO475" i="4"/>
  <c r="AP475" i="4"/>
  <c r="AM475" i="4"/>
  <c r="AN476" i="4"/>
  <c r="AO476" i="4"/>
  <c r="AP476" i="4"/>
  <c r="AM476" i="4"/>
  <c r="AN477" i="4"/>
  <c r="AO477" i="4"/>
  <c r="AP477" i="4"/>
  <c r="AM477" i="4"/>
  <c r="AN478" i="4"/>
  <c r="AO478" i="4"/>
  <c r="AP478" i="4"/>
  <c r="AM478" i="4"/>
  <c r="AN479" i="4"/>
  <c r="AO479" i="4"/>
  <c r="AP479" i="4"/>
  <c r="AM479" i="4"/>
  <c r="AN480" i="4"/>
  <c r="AO480" i="4"/>
  <c r="AP480" i="4"/>
  <c r="AM480" i="4"/>
  <c r="AN481" i="4"/>
  <c r="AO481" i="4"/>
  <c r="AP481" i="4"/>
  <c r="AM481" i="4"/>
  <c r="AN482" i="4"/>
  <c r="AO482" i="4"/>
  <c r="AP482" i="4"/>
  <c r="AM482" i="4"/>
  <c r="AN483" i="4"/>
  <c r="AO483" i="4"/>
  <c r="AP483" i="4"/>
  <c r="AM483" i="4"/>
  <c r="AN484" i="4"/>
  <c r="AO484" i="4"/>
  <c r="AP484" i="4"/>
  <c r="AM484" i="4"/>
  <c r="AN485" i="4"/>
  <c r="AO485" i="4"/>
  <c r="AP485" i="4"/>
  <c r="AM485" i="4"/>
  <c r="AN486" i="4"/>
  <c r="AO486" i="4"/>
  <c r="AP486" i="4"/>
  <c r="AM486" i="4"/>
  <c r="AN487" i="4"/>
  <c r="AO487" i="4"/>
  <c r="AP487" i="4"/>
  <c r="AM487" i="4"/>
  <c r="AN488" i="4"/>
  <c r="AO488" i="4"/>
  <c r="AP488" i="4"/>
  <c r="AM488" i="4"/>
  <c r="AN489" i="4"/>
  <c r="AO489" i="4"/>
  <c r="AP489" i="4"/>
  <c r="AM489" i="4"/>
  <c r="AN490" i="4"/>
  <c r="AO490" i="4"/>
  <c r="AP490" i="4"/>
  <c r="AM490" i="4"/>
  <c r="AN491" i="4"/>
  <c r="AO491" i="4"/>
  <c r="AP491" i="4"/>
  <c r="AM491" i="4"/>
  <c r="AN492" i="4"/>
  <c r="AO492" i="4"/>
  <c r="AP492" i="4"/>
  <c r="AM492" i="4"/>
  <c r="AN493" i="4"/>
  <c r="AO493" i="4"/>
  <c r="AP493" i="4"/>
  <c r="AM493" i="4"/>
  <c r="AN494" i="4"/>
  <c r="AO494" i="4"/>
  <c r="AP494" i="4"/>
  <c r="AM494" i="4"/>
  <c r="AN495" i="4"/>
  <c r="AO495" i="4"/>
  <c r="AP495" i="4"/>
  <c r="AM495" i="4"/>
  <c r="AN496" i="4"/>
  <c r="AO496" i="4"/>
  <c r="AP496" i="4"/>
  <c r="AM496" i="4"/>
  <c r="AN497" i="4"/>
  <c r="AO497" i="4"/>
  <c r="AP497" i="4"/>
  <c r="AM497" i="4"/>
  <c r="AN498" i="4"/>
  <c r="AO498" i="4"/>
  <c r="AP498" i="4"/>
  <c r="AM498" i="4"/>
  <c r="AN499" i="4"/>
  <c r="AO499" i="4"/>
  <c r="AP499" i="4"/>
  <c r="AM499" i="4"/>
  <c r="AN500" i="4"/>
  <c r="AO500" i="4"/>
  <c r="AP500" i="4"/>
  <c r="AM500" i="4"/>
  <c r="AN501" i="4"/>
  <c r="AO501" i="4"/>
  <c r="AP501" i="4"/>
  <c r="AM501" i="4"/>
  <c r="AN502" i="4"/>
  <c r="AO502" i="4"/>
  <c r="AP502" i="4"/>
  <c r="AM502" i="4"/>
  <c r="AN503" i="4"/>
  <c r="AO503" i="4"/>
  <c r="AP503" i="4"/>
  <c r="AM503" i="4"/>
  <c r="AN504" i="4"/>
  <c r="AO504" i="4"/>
  <c r="AP504" i="4"/>
  <c r="AM504" i="4"/>
  <c r="AN505" i="4"/>
  <c r="AO505" i="4"/>
  <c r="AP505" i="4"/>
  <c r="AM505" i="4"/>
  <c r="AN506" i="4"/>
  <c r="AO506" i="4"/>
  <c r="AP506" i="4"/>
  <c r="AM506" i="4"/>
  <c r="AN507" i="4"/>
  <c r="AO507" i="4"/>
  <c r="AP507" i="4"/>
  <c r="AM507" i="4"/>
  <c r="AN508" i="4"/>
  <c r="AO508" i="4"/>
  <c r="AP508" i="4"/>
  <c r="AM508" i="4"/>
  <c r="AN509" i="4"/>
  <c r="AO509" i="4"/>
  <c r="AP509" i="4"/>
  <c r="AM509" i="4"/>
  <c r="AN510" i="4"/>
  <c r="AO510" i="4"/>
  <c r="AP510" i="4"/>
  <c r="AM510" i="4"/>
  <c r="AN511" i="4"/>
  <c r="AO511" i="4"/>
  <c r="AP511" i="4"/>
  <c r="AM511" i="4"/>
  <c r="AN512" i="4"/>
  <c r="AO512" i="4"/>
  <c r="AP512" i="4"/>
  <c r="AM512" i="4"/>
  <c r="AN513" i="4"/>
  <c r="AO513" i="4"/>
  <c r="AP513" i="4"/>
  <c r="AM513" i="4"/>
  <c r="AN514" i="4"/>
  <c r="AO514" i="4"/>
  <c r="AP514" i="4"/>
  <c r="AM514" i="4"/>
  <c r="AN515" i="4"/>
  <c r="AO515" i="4"/>
  <c r="AP515" i="4"/>
  <c r="AM515" i="4"/>
  <c r="AN516" i="4"/>
  <c r="AO516" i="4"/>
  <c r="AP516" i="4"/>
  <c r="AM516" i="4"/>
  <c r="AN517" i="4"/>
  <c r="AO517" i="4"/>
  <c r="AP517" i="4"/>
  <c r="AM517" i="4"/>
  <c r="AN518" i="4"/>
  <c r="AO518" i="4"/>
  <c r="AP518" i="4"/>
  <c r="AM518" i="4"/>
  <c r="AN519" i="4"/>
  <c r="AO519" i="4"/>
  <c r="AP519" i="4"/>
  <c r="AM519" i="4"/>
  <c r="AN520" i="4"/>
  <c r="AO520" i="4"/>
  <c r="AP520" i="4"/>
  <c r="AM520" i="4"/>
  <c r="AN521" i="4"/>
  <c r="AO521" i="4"/>
  <c r="AP521" i="4"/>
  <c r="AM521" i="4"/>
  <c r="AN522" i="4"/>
  <c r="AO522" i="4"/>
  <c r="AP522" i="4"/>
  <c r="AM522" i="4"/>
  <c r="AN523" i="4"/>
  <c r="AO523" i="4"/>
  <c r="AP523" i="4"/>
  <c r="AM523" i="4"/>
  <c r="AN524" i="4"/>
  <c r="AO524" i="4"/>
  <c r="AP524" i="4"/>
  <c r="AM524" i="4"/>
  <c r="AN525" i="4"/>
  <c r="AO525" i="4"/>
  <c r="AP525" i="4"/>
  <c r="AM525" i="4"/>
  <c r="AN526" i="4"/>
  <c r="AO526" i="4"/>
  <c r="AP526" i="4"/>
  <c r="AM526" i="4"/>
  <c r="AN527" i="4"/>
  <c r="AO527" i="4"/>
  <c r="AP527" i="4"/>
  <c r="AM527" i="4"/>
  <c r="AN528" i="4"/>
  <c r="AO528" i="4"/>
  <c r="AP528" i="4"/>
  <c r="AM528" i="4"/>
  <c r="AN529" i="4"/>
  <c r="AO529" i="4"/>
  <c r="AP529" i="4"/>
  <c r="AM529" i="4"/>
  <c r="AN530" i="4"/>
  <c r="AO530" i="4"/>
  <c r="AP530" i="4"/>
  <c r="AM530" i="4"/>
  <c r="AN531" i="4"/>
  <c r="AO531" i="4"/>
  <c r="AP531" i="4"/>
  <c r="AM531" i="4"/>
  <c r="AN532" i="4"/>
  <c r="AO532" i="4"/>
  <c r="AP532" i="4"/>
  <c r="AM532" i="4"/>
  <c r="AN533" i="4"/>
  <c r="AO533" i="4"/>
  <c r="AP533" i="4"/>
  <c r="AM533" i="4"/>
  <c r="AN534" i="4"/>
  <c r="AO534" i="4"/>
  <c r="AP534" i="4"/>
  <c r="AM534" i="4"/>
  <c r="AN535" i="4"/>
  <c r="AO535" i="4"/>
  <c r="AP535" i="4"/>
  <c r="AM535" i="4"/>
  <c r="AN536" i="4"/>
  <c r="AO536" i="4"/>
  <c r="AP536" i="4"/>
  <c r="AM536" i="4"/>
  <c r="AN537" i="4"/>
  <c r="AO537" i="4"/>
  <c r="AP537" i="4"/>
  <c r="AM537" i="4"/>
  <c r="AN538" i="4"/>
  <c r="AO538" i="4"/>
  <c r="AP538" i="4"/>
  <c r="AM538" i="4"/>
  <c r="AN539" i="4"/>
  <c r="AO539" i="4"/>
  <c r="AP539" i="4"/>
  <c r="AM539" i="4"/>
  <c r="AN540" i="4"/>
  <c r="AO540" i="4"/>
  <c r="AP540" i="4"/>
  <c r="AM540" i="4"/>
  <c r="AN541" i="4"/>
  <c r="AO541" i="4"/>
  <c r="AP541" i="4"/>
  <c r="AM541" i="4"/>
  <c r="AN542" i="4"/>
  <c r="AO542" i="4"/>
  <c r="AP542" i="4"/>
  <c r="AM542" i="4"/>
  <c r="AN543" i="4"/>
  <c r="AO543" i="4"/>
  <c r="AP543" i="4"/>
  <c r="AM543" i="4"/>
  <c r="AN544" i="4"/>
  <c r="AO544" i="4"/>
  <c r="AP544" i="4"/>
  <c r="AM544" i="4"/>
  <c r="AN545" i="4"/>
  <c r="AO545" i="4"/>
  <c r="AP545" i="4"/>
  <c r="AM545" i="4"/>
  <c r="AN546" i="4"/>
  <c r="AO546" i="4"/>
  <c r="AP546" i="4"/>
  <c r="AM546" i="4"/>
  <c r="AN547" i="4"/>
  <c r="AO547" i="4"/>
  <c r="AP547" i="4"/>
  <c r="AM547" i="4"/>
  <c r="AN548" i="4"/>
  <c r="AO548" i="4"/>
  <c r="AP548" i="4"/>
  <c r="AM548" i="4"/>
  <c r="AN549" i="4"/>
  <c r="AO549" i="4"/>
  <c r="AP549" i="4"/>
  <c r="AM549" i="4"/>
  <c r="AN550" i="4"/>
  <c r="AO550" i="4"/>
  <c r="AP550" i="4"/>
  <c r="AM550" i="4"/>
  <c r="AN551" i="4"/>
  <c r="AO551" i="4"/>
  <c r="AP551" i="4"/>
  <c r="AM551" i="4"/>
  <c r="AN552" i="4"/>
  <c r="AO552" i="4"/>
  <c r="AP552" i="4"/>
  <c r="AM552" i="4"/>
  <c r="AN553" i="4"/>
  <c r="AO553" i="4"/>
  <c r="AP553" i="4"/>
  <c r="AM553" i="4"/>
  <c r="AN554" i="4"/>
  <c r="AO554" i="4"/>
  <c r="AP554" i="4"/>
  <c r="AM554" i="4"/>
  <c r="AN555" i="4"/>
  <c r="AO555" i="4"/>
  <c r="AP555" i="4"/>
  <c r="AM555" i="4"/>
  <c r="AN556" i="4"/>
  <c r="AO556" i="4"/>
  <c r="AP556" i="4"/>
  <c r="AM556" i="4"/>
  <c r="AN557" i="4"/>
  <c r="AO557" i="4"/>
  <c r="AP557" i="4"/>
  <c r="AM557" i="4"/>
  <c r="AN558" i="4"/>
  <c r="AO558" i="4"/>
  <c r="AP558" i="4"/>
  <c r="AM558" i="4"/>
  <c r="AN559" i="4"/>
  <c r="AO559" i="4"/>
  <c r="AP559" i="4"/>
  <c r="AM559" i="4"/>
  <c r="AN560" i="4"/>
  <c r="AO560" i="4"/>
  <c r="AP560" i="4"/>
  <c r="AM560" i="4"/>
  <c r="AN561" i="4"/>
  <c r="AO561" i="4"/>
  <c r="AP561" i="4"/>
  <c r="AM561" i="4"/>
  <c r="AN562" i="4"/>
  <c r="AO562" i="4"/>
  <c r="AP562" i="4"/>
  <c r="AM562" i="4"/>
  <c r="AN563" i="4"/>
  <c r="AO563" i="4"/>
  <c r="AP563" i="4"/>
  <c r="AM563" i="4"/>
  <c r="AN564" i="4"/>
  <c r="AO564" i="4"/>
  <c r="AP564" i="4"/>
  <c r="AM564" i="4"/>
  <c r="AN565" i="4"/>
  <c r="AO565" i="4"/>
  <c r="AP565" i="4"/>
  <c r="AM565" i="4"/>
  <c r="AN566" i="4"/>
  <c r="AO566" i="4"/>
  <c r="AP566" i="4"/>
  <c r="AM566" i="4"/>
  <c r="AN567" i="4"/>
  <c r="AO567" i="4"/>
  <c r="AP567" i="4"/>
  <c r="AM567" i="4"/>
  <c r="AN568" i="4"/>
  <c r="AO568" i="4"/>
  <c r="AP568" i="4"/>
  <c r="AM568" i="4"/>
  <c r="AN569" i="4"/>
  <c r="AO569" i="4"/>
  <c r="AP569" i="4"/>
  <c r="AM569" i="4"/>
  <c r="AN570" i="4"/>
  <c r="AO570" i="4"/>
  <c r="AP570" i="4"/>
  <c r="AM570" i="4"/>
  <c r="AN571" i="4"/>
  <c r="AO571" i="4"/>
  <c r="AP571" i="4"/>
  <c r="AM571" i="4"/>
  <c r="AN572" i="4"/>
  <c r="AO572" i="4"/>
  <c r="AP572" i="4"/>
  <c r="AM572" i="4"/>
  <c r="AN573" i="4"/>
  <c r="AO573" i="4"/>
  <c r="AP573" i="4"/>
  <c r="AM573" i="4"/>
  <c r="AN574" i="4"/>
  <c r="AO574" i="4"/>
  <c r="AP574" i="4"/>
  <c r="AM574" i="4"/>
  <c r="AN575" i="4"/>
  <c r="AO575" i="4"/>
  <c r="AP575" i="4"/>
  <c r="AM575" i="4"/>
  <c r="AN576" i="4"/>
  <c r="AO576" i="4"/>
  <c r="AP576" i="4"/>
  <c r="AM576" i="4"/>
  <c r="AN577" i="4"/>
  <c r="AO577" i="4"/>
  <c r="AP577" i="4"/>
  <c r="AM577" i="4"/>
  <c r="AN578" i="4"/>
  <c r="AO578" i="4"/>
  <c r="AP578" i="4"/>
  <c r="AM578" i="4"/>
  <c r="AN579" i="4"/>
  <c r="AO579" i="4"/>
  <c r="AP579" i="4"/>
  <c r="AM579" i="4"/>
  <c r="AN580" i="4"/>
  <c r="AO580" i="4"/>
  <c r="AP580" i="4"/>
  <c r="AM580" i="4"/>
  <c r="AN581" i="4"/>
  <c r="AO581" i="4"/>
  <c r="AP581" i="4"/>
  <c r="AM581" i="4"/>
  <c r="AN582" i="4"/>
  <c r="AO582" i="4"/>
  <c r="AP582" i="4"/>
  <c r="AM582" i="4"/>
  <c r="AN583" i="4"/>
  <c r="AO583" i="4"/>
  <c r="AP583" i="4"/>
  <c r="AM583" i="4"/>
  <c r="AN584" i="4"/>
  <c r="AO584" i="4"/>
  <c r="AP584" i="4"/>
  <c r="AM584" i="4"/>
  <c r="AN585" i="4"/>
  <c r="AO585" i="4"/>
  <c r="AP585" i="4"/>
  <c r="AM585" i="4"/>
  <c r="AN586" i="4"/>
  <c r="AO586" i="4"/>
  <c r="AP586" i="4"/>
  <c r="AM586" i="4"/>
  <c r="AN587" i="4"/>
  <c r="AO587" i="4"/>
  <c r="AP587" i="4"/>
  <c r="AM587" i="4"/>
  <c r="AN588" i="4"/>
  <c r="AO588" i="4"/>
  <c r="AP588" i="4"/>
  <c r="AM588" i="4"/>
  <c r="AN589" i="4"/>
  <c r="AO589" i="4"/>
  <c r="AP589" i="4"/>
  <c r="AM589" i="4"/>
  <c r="AN590" i="4"/>
  <c r="AO590" i="4"/>
  <c r="AP590" i="4"/>
  <c r="AM590" i="4"/>
  <c r="AN591" i="4"/>
  <c r="AO591" i="4"/>
  <c r="AP591" i="4"/>
  <c r="AM591" i="4"/>
  <c r="AN592" i="4"/>
  <c r="AO592" i="4"/>
  <c r="AP592" i="4"/>
  <c r="AM592" i="4"/>
  <c r="AN593" i="4"/>
  <c r="AO593" i="4"/>
  <c r="AP593" i="4"/>
  <c r="AM593" i="4"/>
  <c r="AN594" i="4"/>
  <c r="AO594" i="4"/>
  <c r="AP594" i="4"/>
  <c r="AM594" i="4"/>
  <c r="AN595" i="4"/>
  <c r="AO595" i="4"/>
  <c r="AP595" i="4"/>
  <c r="AM595" i="4"/>
  <c r="AN596" i="4"/>
  <c r="AO596" i="4"/>
  <c r="AP596" i="4"/>
  <c r="AM596" i="4"/>
  <c r="AN597" i="4"/>
  <c r="AO597" i="4"/>
  <c r="AP597" i="4"/>
  <c r="AM597" i="4"/>
  <c r="AN598" i="4"/>
  <c r="AO598" i="4"/>
  <c r="AP598" i="4"/>
  <c r="AM598" i="4"/>
  <c r="AN599" i="4"/>
  <c r="AO599" i="4"/>
  <c r="AP599" i="4"/>
  <c r="AM599" i="4"/>
  <c r="AN600" i="4"/>
  <c r="AO600" i="4"/>
  <c r="AP600" i="4"/>
  <c r="AM600" i="4"/>
  <c r="AN601" i="4"/>
  <c r="AO601" i="4"/>
  <c r="AP601" i="4"/>
  <c r="AM601" i="4"/>
  <c r="AN602" i="4"/>
  <c r="AO602" i="4"/>
  <c r="AP602" i="4"/>
  <c r="AM602" i="4"/>
  <c r="AN603" i="4"/>
  <c r="AO603" i="4"/>
  <c r="AP603" i="4"/>
  <c r="AM603" i="4"/>
  <c r="AN604" i="4"/>
  <c r="AO604" i="4"/>
  <c r="AP604" i="4"/>
  <c r="AM604" i="4"/>
  <c r="AN605" i="4"/>
  <c r="AO605" i="4"/>
  <c r="AP605" i="4"/>
  <c r="AM605" i="4"/>
  <c r="AN606" i="4"/>
  <c r="AO606" i="4"/>
  <c r="AP606" i="4"/>
  <c r="AM606" i="4"/>
  <c r="AN607" i="4"/>
  <c r="AO607" i="4"/>
  <c r="AP607" i="4"/>
  <c r="AM607" i="4"/>
  <c r="AN608" i="4"/>
  <c r="AO608" i="4"/>
  <c r="AP608" i="4"/>
  <c r="AM608" i="4"/>
  <c r="AN609" i="4"/>
  <c r="AO609" i="4"/>
  <c r="AP609" i="4"/>
  <c r="AM609" i="4"/>
  <c r="AN610" i="4"/>
  <c r="AO610" i="4"/>
  <c r="AP610" i="4"/>
  <c r="AM610" i="4"/>
  <c r="AN611" i="4"/>
  <c r="AO611" i="4"/>
  <c r="AP611" i="4"/>
  <c r="AM611" i="4"/>
  <c r="AN612" i="4"/>
  <c r="AO612" i="4"/>
  <c r="AP612" i="4"/>
  <c r="AM612" i="4"/>
  <c r="AN613" i="4"/>
  <c r="AO613" i="4"/>
  <c r="AP613" i="4"/>
  <c r="AM613" i="4"/>
  <c r="AN614" i="4"/>
  <c r="AO614" i="4"/>
  <c r="AP614" i="4"/>
  <c r="AM614" i="4"/>
  <c r="AN615" i="4"/>
  <c r="AO615" i="4"/>
  <c r="AP615" i="4"/>
  <c r="AM615" i="4"/>
  <c r="AN616" i="4"/>
  <c r="AO616" i="4"/>
  <c r="AP616" i="4"/>
  <c r="AM616" i="4"/>
  <c r="AN617" i="4"/>
  <c r="AO617" i="4"/>
  <c r="AP617" i="4"/>
  <c r="AM617" i="4"/>
  <c r="AN618" i="4"/>
  <c r="AO618" i="4"/>
  <c r="AP618" i="4"/>
  <c r="AM618" i="4"/>
  <c r="AN619" i="4"/>
  <c r="AO619" i="4"/>
  <c r="AP619" i="4"/>
  <c r="AM619" i="4"/>
  <c r="AN620" i="4"/>
  <c r="AO620" i="4"/>
  <c r="AP620" i="4"/>
  <c r="AM620" i="4"/>
  <c r="AN621" i="4"/>
  <c r="AO621" i="4"/>
  <c r="AP621" i="4"/>
  <c r="AM621" i="4"/>
  <c r="AN622" i="4"/>
  <c r="AO622" i="4"/>
  <c r="AP622" i="4"/>
  <c r="AM622" i="4"/>
  <c r="AN623" i="4"/>
  <c r="AO623" i="4"/>
  <c r="AP623" i="4"/>
  <c r="AM623" i="4"/>
  <c r="AN624" i="4"/>
  <c r="AO624" i="4"/>
  <c r="AP624" i="4"/>
  <c r="AM624" i="4"/>
  <c r="AN625" i="4"/>
  <c r="AO625" i="4"/>
  <c r="AP625" i="4"/>
  <c r="AM625" i="4"/>
  <c r="AN626" i="4"/>
  <c r="AO626" i="4"/>
  <c r="AP626" i="4"/>
  <c r="AM626" i="4"/>
  <c r="AN627" i="4"/>
  <c r="AO627" i="4"/>
  <c r="AP627" i="4"/>
  <c r="AM627" i="4"/>
  <c r="AN628" i="4"/>
  <c r="AO628" i="4"/>
  <c r="AP628" i="4"/>
  <c r="AM628" i="4"/>
  <c r="AN629" i="4"/>
  <c r="AO629" i="4"/>
  <c r="AP629" i="4"/>
  <c r="AM629" i="4"/>
  <c r="AN630" i="4"/>
  <c r="AO630" i="4"/>
  <c r="AP630" i="4"/>
  <c r="AM630" i="4"/>
  <c r="AN631" i="4"/>
  <c r="AO631" i="4"/>
  <c r="AP631" i="4"/>
  <c r="AM631" i="4"/>
  <c r="AN632" i="4"/>
  <c r="AO632" i="4"/>
  <c r="AP632" i="4"/>
  <c r="AM632" i="4"/>
  <c r="AN633" i="4"/>
  <c r="AO633" i="4"/>
  <c r="AP633" i="4"/>
  <c r="AM633" i="4"/>
  <c r="AN634" i="4"/>
  <c r="AO634" i="4"/>
  <c r="AP634" i="4"/>
  <c r="AM634" i="4"/>
  <c r="AM635" i="4"/>
  <c r="AN635" i="4"/>
  <c r="AO635" i="4"/>
  <c r="AP635" i="4"/>
  <c r="AP636" i="4"/>
  <c r="AM636" i="4"/>
  <c r="AN636" i="4"/>
  <c r="AO636" i="4"/>
  <c r="AN637" i="4"/>
  <c r="AO637" i="4"/>
  <c r="AP637" i="4"/>
  <c r="AM637" i="4"/>
  <c r="AP638" i="4"/>
  <c r="AM638" i="4"/>
  <c r="AN638" i="4"/>
  <c r="AO638" i="4"/>
  <c r="AM639" i="4"/>
  <c r="AN639" i="4"/>
  <c r="AO639" i="4"/>
  <c r="AP639" i="4"/>
  <c r="AP640" i="4"/>
  <c r="AM640" i="4"/>
  <c r="AN640" i="4"/>
  <c r="AO640" i="4"/>
  <c r="AN641" i="4"/>
  <c r="AO641" i="4"/>
  <c r="AP641" i="4"/>
  <c r="AM641" i="4"/>
  <c r="AM642" i="4"/>
  <c r="AN642" i="4"/>
  <c r="AO642" i="4"/>
  <c r="AP642" i="4"/>
  <c r="AM643" i="4"/>
  <c r="AN643" i="4"/>
  <c r="AO643" i="4"/>
  <c r="AP643" i="4"/>
  <c r="AM644" i="4"/>
  <c r="AN644" i="4"/>
  <c r="AO644" i="4"/>
  <c r="AP644" i="4"/>
  <c r="AM645" i="4"/>
  <c r="AN645" i="4"/>
  <c r="AO645" i="4"/>
  <c r="AP645" i="4"/>
  <c r="AM646" i="4"/>
  <c r="AN646" i="4"/>
  <c r="AO646" i="4"/>
  <c r="AP646" i="4"/>
  <c r="AM647" i="4"/>
  <c r="AN647" i="4"/>
  <c r="AO647" i="4"/>
  <c r="AP647" i="4"/>
  <c r="AM648" i="4"/>
  <c r="AN648" i="4"/>
  <c r="AO648" i="4"/>
  <c r="AP648" i="4"/>
  <c r="AM649" i="4"/>
  <c r="AN649" i="4"/>
  <c r="AO649" i="4"/>
  <c r="AP649" i="4"/>
  <c r="AM650" i="4"/>
  <c r="AN650" i="4"/>
  <c r="AO650" i="4"/>
  <c r="AP650" i="4"/>
  <c r="AM651" i="4"/>
  <c r="AN651" i="4"/>
  <c r="AO651" i="4"/>
  <c r="AP651" i="4"/>
  <c r="AN652" i="4"/>
  <c r="AO652" i="4"/>
  <c r="AP652" i="4"/>
  <c r="AM652" i="4"/>
  <c r="AM653" i="4"/>
  <c r="AN653" i="4"/>
  <c r="AO653" i="4"/>
  <c r="AP653" i="4"/>
  <c r="AM654" i="4"/>
  <c r="AN654" i="4"/>
  <c r="AO654" i="4"/>
  <c r="AP654" i="4"/>
  <c r="AM655" i="4"/>
  <c r="AN655" i="4"/>
  <c r="AO655" i="4"/>
  <c r="AP655" i="4"/>
  <c r="AM656" i="4"/>
  <c r="AN656" i="4"/>
  <c r="AO656" i="4"/>
  <c r="AP656" i="4"/>
  <c r="AN657" i="4"/>
  <c r="AO657" i="4"/>
  <c r="AP657" i="4"/>
  <c r="AM657" i="4"/>
  <c r="AN658" i="4"/>
  <c r="AO658" i="4"/>
  <c r="AP658" i="4"/>
  <c r="AM658" i="4"/>
  <c r="AN659" i="4"/>
  <c r="AO659" i="4"/>
  <c r="AP659" i="4"/>
  <c r="AM659" i="4"/>
  <c r="AN660" i="4"/>
  <c r="AO660" i="4"/>
  <c r="AP660" i="4"/>
  <c r="AM660" i="4"/>
  <c r="AN661" i="4"/>
  <c r="AO661" i="4"/>
  <c r="AP661" i="4"/>
  <c r="AM661" i="4"/>
  <c r="AN662" i="4"/>
  <c r="AO662" i="4"/>
  <c r="AP662" i="4"/>
  <c r="AM662" i="4"/>
  <c r="AN663" i="4"/>
  <c r="AO663" i="4"/>
  <c r="AP663" i="4"/>
  <c r="AM663" i="4"/>
  <c r="AN664" i="4"/>
  <c r="AO664" i="4"/>
  <c r="AP664" i="4"/>
  <c r="AM664" i="4"/>
  <c r="AN665" i="4"/>
  <c r="AO665" i="4"/>
  <c r="AP665" i="4"/>
  <c r="AM665" i="4"/>
  <c r="AN666" i="4"/>
  <c r="AO666" i="4"/>
  <c r="AP666" i="4"/>
  <c r="AM666" i="4"/>
  <c r="AN667" i="4"/>
  <c r="AO667" i="4"/>
  <c r="AP667" i="4"/>
  <c r="AM667" i="4"/>
  <c r="AN668" i="4"/>
  <c r="AO668" i="4"/>
  <c r="AP668" i="4"/>
  <c r="AM668" i="4"/>
  <c r="AN669" i="4"/>
  <c r="AO669" i="4"/>
  <c r="AP669" i="4"/>
  <c r="AM669" i="4"/>
  <c r="AN670" i="4"/>
  <c r="AO670" i="4"/>
  <c r="AP670" i="4"/>
  <c r="AM670" i="4"/>
  <c r="AN671" i="4"/>
  <c r="AO671" i="4"/>
  <c r="AP671" i="4"/>
  <c r="AM671" i="4"/>
  <c r="AN672" i="4"/>
  <c r="AO672" i="4"/>
  <c r="AP672" i="4"/>
  <c r="AM672" i="4"/>
  <c r="AN673" i="4"/>
  <c r="AO673" i="4"/>
  <c r="AP673" i="4"/>
  <c r="AM673" i="4"/>
  <c r="AN674" i="4"/>
  <c r="AO674" i="4"/>
  <c r="AP674" i="4"/>
  <c r="AM674" i="4"/>
  <c r="AN675" i="4"/>
  <c r="AO675" i="4"/>
  <c r="AP675" i="4"/>
  <c r="AM675" i="4"/>
  <c r="AN676" i="4"/>
  <c r="AO676" i="4"/>
  <c r="AP676" i="4"/>
  <c r="AM676" i="4"/>
  <c r="AN677" i="4"/>
  <c r="AO677" i="4"/>
  <c r="AP677" i="4"/>
  <c r="AM677" i="4"/>
  <c r="AN678" i="4"/>
  <c r="AO678" i="4"/>
  <c r="AP678" i="4"/>
  <c r="AM678" i="4"/>
  <c r="AN679" i="4"/>
  <c r="AO679" i="4"/>
  <c r="AP679" i="4"/>
  <c r="AM679" i="4"/>
  <c r="AN680" i="4"/>
  <c r="AO680" i="4"/>
  <c r="AP680" i="4"/>
  <c r="AM680" i="4"/>
  <c r="AN681" i="4"/>
  <c r="AO681" i="4"/>
  <c r="AP681" i="4"/>
  <c r="AM681" i="4"/>
  <c r="AN682" i="4"/>
  <c r="AO682" i="4"/>
  <c r="AP682" i="4"/>
  <c r="AM682" i="4"/>
  <c r="AN683" i="4"/>
  <c r="AO683" i="4"/>
  <c r="AP683" i="4"/>
  <c r="AM683" i="4"/>
  <c r="AN684" i="4"/>
  <c r="AO684" i="4"/>
  <c r="AP684" i="4"/>
  <c r="AM684" i="4"/>
  <c r="AN685" i="4"/>
  <c r="AO685" i="4"/>
  <c r="AP685" i="4"/>
  <c r="AM685" i="4"/>
  <c r="AN686" i="4"/>
  <c r="AO686" i="4"/>
  <c r="AP686" i="4"/>
  <c r="AM686" i="4"/>
  <c r="AN687" i="4"/>
  <c r="AO687" i="4"/>
  <c r="AP687" i="4"/>
  <c r="AM687" i="4"/>
  <c r="AN688" i="4"/>
  <c r="AO688" i="4"/>
  <c r="AP688" i="4"/>
  <c r="AM688" i="4"/>
  <c r="AN689" i="4"/>
  <c r="AO689" i="4"/>
  <c r="AP689" i="4"/>
  <c r="AM689" i="4"/>
  <c r="AN690" i="4"/>
  <c r="AO690" i="4"/>
  <c r="AP690" i="4"/>
  <c r="AM690" i="4"/>
  <c r="AN691" i="4"/>
  <c r="AO691" i="4"/>
  <c r="AP691" i="4"/>
  <c r="AM691" i="4"/>
  <c r="AN692" i="4"/>
  <c r="AO692" i="4"/>
  <c r="AP692" i="4"/>
  <c r="AM692" i="4"/>
  <c r="AN693" i="4"/>
  <c r="AO693" i="4"/>
  <c r="AP693" i="4"/>
  <c r="AM693" i="4"/>
  <c r="AN694" i="4"/>
  <c r="AO694" i="4"/>
  <c r="AP694" i="4"/>
  <c r="AM694" i="4"/>
  <c r="AN695" i="4"/>
  <c r="AO695" i="4"/>
  <c r="AP695" i="4"/>
  <c r="AM695" i="4"/>
  <c r="AN696" i="4"/>
  <c r="AO696" i="4"/>
  <c r="AP696" i="4"/>
  <c r="AM696" i="4"/>
  <c r="AN697" i="4"/>
  <c r="AO697" i="4"/>
  <c r="AP697" i="4"/>
  <c r="AM697" i="4"/>
  <c r="AN698" i="4"/>
  <c r="AO698" i="4"/>
  <c r="AP698" i="4"/>
  <c r="AM698" i="4"/>
  <c r="AN699" i="4"/>
  <c r="AO699" i="4"/>
  <c r="AP699" i="4"/>
  <c r="AM699" i="4"/>
  <c r="AN700" i="4"/>
  <c r="AO700" i="4"/>
  <c r="AP700" i="4"/>
  <c r="AM700" i="4"/>
  <c r="AN701" i="4"/>
  <c r="AO701" i="4"/>
  <c r="AP701" i="4"/>
  <c r="AM701" i="4"/>
  <c r="AN702" i="4"/>
  <c r="AO702" i="4"/>
  <c r="AP702" i="4"/>
  <c r="AM702" i="4"/>
  <c r="AN703" i="4"/>
  <c r="AO703" i="4"/>
  <c r="AP703" i="4"/>
  <c r="AM703" i="4"/>
  <c r="AN704" i="4"/>
  <c r="AO704" i="4"/>
  <c r="AP704" i="4"/>
  <c r="AM704" i="4"/>
  <c r="AN705" i="4"/>
  <c r="AO705" i="4"/>
  <c r="AP705" i="4"/>
  <c r="AM705" i="4"/>
  <c r="AN706" i="4"/>
  <c r="AO706" i="4"/>
  <c r="AP706" i="4"/>
  <c r="AM706" i="4"/>
  <c r="AN707" i="4"/>
  <c r="AO707" i="4"/>
  <c r="AP707" i="4"/>
  <c r="AM707" i="4"/>
  <c r="AN708" i="4"/>
  <c r="AO708" i="4"/>
  <c r="AP708" i="4"/>
  <c r="AM708" i="4"/>
  <c r="AN709" i="4"/>
  <c r="AO709" i="4"/>
  <c r="AP709" i="4"/>
  <c r="AM709" i="4"/>
  <c r="AN710" i="4"/>
  <c r="AO710" i="4"/>
  <c r="AP710" i="4"/>
  <c r="AM710" i="4"/>
  <c r="AN711" i="4"/>
  <c r="AO711" i="4"/>
  <c r="AP711" i="4"/>
  <c r="AM711" i="4"/>
  <c r="AN712" i="4"/>
  <c r="AO712" i="4"/>
  <c r="AP712" i="4"/>
  <c r="AM712" i="4"/>
  <c r="AN713" i="4"/>
  <c r="AO713" i="4"/>
  <c r="AP713" i="4"/>
  <c r="AM713" i="4"/>
  <c r="AN714" i="4"/>
  <c r="AO714" i="4"/>
  <c r="AP714" i="4"/>
  <c r="AM714" i="4"/>
  <c r="AN715" i="4"/>
  <c r="AO715" i="4"/>
  <c r="AP715" i="4"/>
  <c r="AM715" i="4"/>
  <c r="AN716" i="4"/>
  <c r="AO716" i="4"/>
  <c r="AP716" i="4"/>
  <c r="AM716" i="4"/>
  <c r="AN717" i="4"/>
  <c r="AO717" i="4"/>
  <c r="AP717" i="4"/>
  <c r="AM717" i="4"/>
  <c r="AN718" i="4"/>
  <c r="AO718" i="4"/>
  <c r="AP718" i="4"/>
  <c r="AM718" i="4"/>
  <c r="AN719" i="4"/>
  <c r="AO719" i="4"/>
  <c r="AP719" i="4"/>
  <c r="AM719" i="4"/>
  <c r="AN720" i="4"/>
  <c r="AO720" i="4"/>
  <c r="AP720" i="4"/>
  <c r="AM720" i="4"/>
  <c r="AN721" i="4"/>
  <c r="AO721" i="4"/>
  <c r="AP721" i="4"/>
  <c r="AM721" i="4"/>
  <c r="AN722" i="4"/>
  <c r="AO722" i="4"/>
  <c r="AP722" i="4"/>
  <c r="AM722" i="4"/>
  <c r="AN723" i="4"/>
  <c r="AO723" i="4"/>
  <c r="AP723" i="4"/>
  <c r="AM723" i="4"/>
  <c r="AN724" i="4"/>
  <c r="AO724" i="4"/>
  <c r="AP724" i="4"/>
  <c r="AM724" i="4"/>
  <c r="AN725" i="4"/>
  <c r="AO725" i="4"/>
  <c r="AP725" i="4"/>
  <c r="AM725" i="4"/>
  <c r="AN726" i="4"/>
  <c r="AO726" i="4"/>
  <c r="AP726" i="4"/>
  <c r="AM726" i="4"/>
  <c r="AN727" i="4"/>
  <c r="AO727" i="4"/>
  <c r="AP727" i="4"/>
  <c r="AM727" i="4"/>
  <c r="AN728" i="4"/>
  <c r="AO728" i="4"/>
  <c r="AP728" i="4"/>
  <c r="AM728" i="4"/>
  <c r="AN729" i="4"/>
  <c r="AO729" i="4"/>
  <c r="AP729" i="4"/>
  <c r="AM729" i="4"/>
  <c r="AN730" i="4"/>
  <c r="AO730" i="4"/>
  <c r="AP730" i="4"/>
  <c r="AM730" i="4"/>
  <c r="AN731" i="4"/>
  <c r="AO731" i="4"/>
  <c r="AP731" i="4"/>
  <c r="AM731" i="4"/>
  <c r="AN732" i="4"/>
  <c r="AO732" i="4"/>
  <c r="AP732" i="4"/>
  <c r="AM732" i="4"/>
  <c r="AN733" i="4"/>
  <c r="AO733" i="4"/>
  <c r="AP733" i="4"/>
  <c r="AM733" i="4"/>
  <c r="AN734" i="4"/>
  <c r="AO734" i="4"/>
  <c r="AP734" i="4"/>
  <c r="AM734" i="4"/>
  <c r="AN735" i="4"/>
  <c r="AO735" i="4"/>
  <c r="AP735" i="4"/>
  <c r="AM735" i="4"/>
  <c r="AN736" i="4"/>
  <c r="AO736" i="4"/>
  <c r="AP736" i="4"/>
  <c r="AM736" i="4"/>
  <c r="AN737" i="4"/>
  <c r="AO737" i="4"/>
  <c r="AP737" i="4"/>
  <c r="AM737" i="4"/>
  <c r="AN738" i="4"/>
  <c r="AO738" i="4"/>
  <c r="AP738" i="4"/>
  <c r="AM738" i="4"/>
  <c r="AN739" i="4"/>
  <c r="AO739" i="4"/>
  <c r="AP739" i="4"/>
  <c r="AM739" i="4"/>
  <c r="AN740" i="4"/>
  <c r="AO740" i="4"/>
  <c r="AP740" i="4"/>
  <c r="AM740" i="4"/>
  <c r="AN741" i="4"/>
  <c r="AO741" i="4"/>
  <c r="AP741" i="4"/>
  <c r="AM741" i="4"/>
  <c r="AN742" i="4"/>
  <c r="AO742" i="4"/>
  <c r="AP742" i="4"/>
  <c r="AM742" i="4"/>
  <c r="AN743" i="4"/>
  <c r="AO743" i="4"/>
  <c r="AP743" i="4"/>
  <c r="AM743" i="4"/>
  <c r="AN744" i="4"/>
  <c r="AO744" i="4"/>
  <c r="AP744" i="4"/>
  <c r="AM744" i="4"/>
  <c r="AN745" i="4"/>
  <c r="AO745" i="4"/>
  <c r="AP745" i="4"/>
  <c r="AM745" i="4"/>
  <c r="AN746" i="4"/>
  <c r="AO746" i="4"/>
  <c r="AP746" i="4"/>
  <c r="AM746" i="4"/>
  <c r="AN747" i="4"/>
  <c r="AO747" i="4"/>
  <c r="AP747" i="4"/>
  <c r="AM747" i="4"/>
  <c r="AN748" i="4"/>
  <c r="AO748" i="4"/>
  <c r="AP748" i="4"/>
  <c r="AM748" i="4"/>
  <c r="AN749" i="4"/>
  <c r="AO749" i="4"/>
  <c r="AP749" i="4"/>
  <c r="AM749" i="4"/>
  <c r="AN750" i="4"/>
  <c r="AO750" i="4"/>
  <c r="AP750" i="4"/>
  <c r="AM750" i="4"/>
  <c r="AN751" i="4"/>
  <c r="AO751" i="4"/>
  <c r="AP751" i="4"/>
  <c r="AM751" i="4"/>
  <c r="AN752" i="4"/>
  <c r="AO752" i="4"/>
  <c r="AP752" i="4"/>
  <c r="AM752" i="4"/>
  <c r="AN753" i="4"/>
  <c r="AO753" i="4"/>
  <c r="AP753" i="4"/>
  <c r="AM753" i="4"/>
  <c r="AN754" i="4"/>
  <c r="AO754" i="4"/>
  <c r="AP754" i="4"/>
  <c r="AM754" i="4"/>
  <c r="AN755" i="4"/>
  <c r="AO755" i="4"/>
  <c r="AP755" i="4"/>
  <c r="AM755" i="4"/>
  <c r="AN756" i="4"/>
  <c r="AO756" i="4"/>
  <c r="AP756" i="4"/>
  <c r="AM756" i="4"/>
  <c r="AN757" i="4"/>
  <c r="AO757" i="4"/>
  <c r="AP757" i="4"/>
  <c r="AM757" i="4"/>
  <c r="AN758" i="4"/>
  <c r="AO758" i="4"/>
  <c r="AP758" i="4"/>
  <c r="AM758" i="4"/>
  <c r="AN759" i="4"/>
  <c r="AO759" i="4"/>
  <c r="AP759" i="4"/>
  <c r="AM759" i="4"/>
  <c r="AN760" i="4"/>
  <c r="AO760" i="4"/>
  <c r="AP760" i="4"/>
  <c r="AM760" i="4"/>
  <c r="AN761" i="4"/>
  <c r="AO761" i="4"/>
  <c r="AP761" i="4"/>
  <c r="AM761" i="4"/>
  <c r="AN762" i="4"/>
  <c r="AO762" i="4"/>
  <c r="AP762" i="4"/>
  <c r="AM762" i="4"/>
  <c r="AN763" i="4"/>
  <c r="AO763" i="4"/>
  <c r="AP763" i="4"/>
  <c r="AM763" i="4"/>
  <c r="AN764" i="4"/>
  <c r="AO764" i="4"/>
  <c r="AP764" i="4"/>
  <c r="AM764" i="4"/>
  <c r="AN765" i="4"/>
  <c r="AO765" i="4"/>
  <c r="AP765" i="4"/>
  <c r="AM765" i="4"/>
  <c r="AN766" i="4"/>
  <c r="AO766" i="4"/>
  <c r="AP766" i="4"/>
  <c r="AM766" i="4"/>
  <c r="AN767" i="4"/>
  <c r="AO767" i="4"/>
  <c r="AP767" i="4"/>
  <c r="AM767" i="4"/>
  <c r="AN768" i="4"/>
  <c r="AO768" i="4"/>
  <c r="AP768" i="4"/>
  <c r="AM768" i="4"/>
  <c r="AN769" i="4"/>
  <c r="AO769" i="4"/>
  <c r="AP769" i="4"/>
  <c r="AM769" i="4"/>
  <c r="AN770" i="4"/>
  <c r="AO770" i="4"/>
  <c r="AP770" i="4"/>
  <c r="AM770" i="4"/>
  <c r="AN771" i="4"/>
  <c r="AO771" i="4"/>
  <c r="AP771" i="4"/>
  <c r="AM771" i="4"/>
  <c r="AN772" i="4"/>
  <c r="AO772" i="4"/>
  <c r="AP772" i="4"/>
  <c r="AM772" i="4"/>
  <c r="AN773" i="4"/>
  <c r="AO773" i="4"/>
  <c r="AP773" i="4"/>
  <c r="AM773" i="4"/>
  <c r="AN774" i="4"/>
  <c r="AO774" i="4"/>
  <c r="AP774" i="4"/>
  <c r="AM774" i="4"/>
  <c r="AN775" i="4"/>
  <c r="AO775" i="4"/>
  <c r="AP775" i="4"/>
  <c r="AM775" i="4"/>
  <c r="AN776" i="4"/>
  <c r="AO776" i="4"/>
  <c r="AP776" i="4"/>
  <c r="AM776" i="4"/>
  <c r="AN777" i="4"/>
  <c r="AO777" i="4"/>
  <c r="AP777" i="4"/>
  <c r="AM777" i="4"/>
  <c r="AN778" i="4"/>
  <c r="AO778" i="4"/>
  <c r="AP778" i="4"/>
  <c r="AM778" i="4"/>
  <c r="AN779" i="4"/>
  <c r="AO779" i="4"/>
  <c r="AP779" i="4"/>
  <c r="AM779" i="4"/>
  <c r="AN780" i="4"/>
  <c r="AO780" i="4"/>
  <c r="AP780" i="4"/>
  <c r="AM780" i="4"/>
  <c r="AN781" i="4"/>
  <c r="AO781" i="4"/>
  <c r="AP781" i="4"/>
  <c r="AM781" i="4"/>
  <c r="AN782" i="4"/>
  <c r="AO782" i="4"/>
  <c r="AP782" i="4"/>
  <c r="AM782" i="4"/>
  <c r="AN783" i="4"/>
  <c r="AO783" i="4"/>
  <c r="AP783" i="4"/>
  <c r="AM783" i="4"/>
  <c r="AN784" i="4"/>
  <c r="AO784" i="4"/>
  <c r="AP784" i="4"/>
  <c r="AM784" i="4"/>
  <c r="AN785" i="4"/>
  <c r="AO785" i="4"/>
  <c r="AP785" i="4"/>
  <c r="AM785" i="4"/>
  <c r="AN786" i="4"/>
  <c r="AO786" i="4"/>
  <c r="AP786" i="4"/>
  <c r="AM786" i="4"/>
  <c r="AN787" i="4"/>
  <c r="AO787" i="4"/>
  <c r="AP787" i="4"/>
  <c r="AM787" i="4"/>
  <c r="AN788" i="4"/>
  <c r="AO788" i="4"/>
  <c r="AP788" i="4"/>
  <c r="AM788" i="4"/>
  <c r="AN789" i="4"/>
  <c r="AO789" i="4"/>
  <c r="AP789" i="4"/>
  <c r="AM789" i="4"/>
  <c r="AN790" i="4"/>
  <c r="AO790" i="4"/>
  <c r="AP790" i="4"/>
  <c r="AM790" i="4"/>
  <c r="AN791" i="4"/>
  <c r="AO791" i="4"/>
  <c r="AP791" i="4"/>
  <c r="AM791" i="4"/>
  <c r="AN792" i="4"/>
  <c r="AO792" i="4"/>
  <c r="AP792" i="4"/>
  <c r="AM792" i="4"/>
  <c r="AN793" i="4"/>
  <c r="AO793" i="4"/>
  <c r="AP793" i="4"/>
  <c r="AM793" i="4"/>
  <c r="AN794" i="4"/>
  <c r="AO794" i="4"/>
  <c r="AP794" i="4"/>
  <c r="AM794" i="4"/>
  <c r="AN795" i="4"/>
  <c r="AO795" i="4"/>
  <c r="AP795" i="4"/>
  <c r="AM795" i="4"/>
  <c r="AN796" i="4"/>
  <c r="AO796" i="4"/>
  <c r="AP796" i="4"/>
  <c r="AM796" i="4"/>
  <c r="AN797" i="4"/>
  <c r="AO797" i="4"/>
  <c r="AP797" i="4"/>
  <c r="AM797" i="4"/>
  <c r="AN798" i="4"/>
  <c r="AO798" i="4"/>
  <c r="AP798" i="4"/>
  <c r="AM798" i="4"/>
  <c r="AN799" i="4"/>
  <c r="AO799" i="4"/>
  <c r="AP799" i="4"/>
  <c r="AM799" i="4"/>
  <c r="AN800" i="4"/>
  <c r="AO800" i="4"/>
  <c r="AP800" i="4"/>
  <c r="AM800" i="4"/>
  <c r="AN801" i="4"/>
  <c r="AO801" i="4"/>
  <c r="AP801" i="4"/>
  <c r="AM801" i="4"/>
  <c r="AN802" i="4"/>
  <c r="AO802" i="4"/>
  <c r="AP802" i="4"/>
  <c r="AM802" i="4"/>
  <c r="AN803" i="4"/>
  <c r="AO803" i="4"/>
  <c r="AP803" i="4"/>
  <c r="AM803" i="4"/>
  <c r="AN804" i="4"/>
  <c r="AO804" i="4"/>
  <c r="AP804" i="4"/>
  <c r="AM804" i="4"/>
  <c r="AN805" i="4"/>
  <c r="AO805" i="4"/>
  <c r="AP805" i="4"/>
  <c r="AM805" i="4"/>
  <c r="AN806" i="4"/>
  <c r="AO806" i="4"/>
  <c r="AP806" i="4"/>
  <c r="AM806" i="4"/>
  <c r="AN807" i="4"/>
  <c r="AO807" i="4"/>
  <c r="AP807" i="4"/>
  <c r="AM807" i="4"/>
  <c r="AN808" i="4"/>
  <c r="AO808" i="4"/>
  <c r="AP808" i="4"/>
  <c r="AM808" i="4"/>
  <c r="AN809" i="4"/>
  <c r="AO809" i="4"/>
  <c r="AP809" i="4"/>
  <c r="AM809" i="4"/>
  <c r="AN810" i="4"/>
  <c r="AO810" i="4"/>
  <c r="AP810" i="4"/>
  <c r="AM810" i="4"/>
  <c r="AN811" i="4"/>
  <c r="AO811" i="4"/>
  <c r="AP811" i="4"/>
  <c r="AM811" i="4"/>
  <c r="AN812" i="4"/>
  <c r="AO812" i="4"/>
  <c r="AP812" i="4"/>
  <c r="AM812" i="4"/>
  <c r="AN813" i="4"/>
  <c r="AO813" i="4"/>
  <c r="AP813" i="4"/>
  <c r="AM813" i="4"/>
  <c r="AN814" i="4"/>
  <c r="AO814" i="4"/>
  <c r="AP814" i="4"/>
  <c r="AM814" i="4"/>
  <c r="AN815" i="4"/>
  <c r="AO815" i="4"/>
  <c r="AP815" i="4"/>
  <c r="AM815" i="4"/>
  <c r="AN816" i="4"/>
  <c r="AO816" i="4"/>
  <c r="AP816" i="4"/>
  <c r="AM816" i="4"/>
  <c r="AN817" i="4"/>
  <c r="AO817" i="4"/>
  <c r="AP817" i="4"/>
  <c r="AM817" i="4"/>
  <c r="AN818" i="4"/>
  <c r="AO818" i="4"/>
  <c r="AP818" i="4"/>
  <c r="AM818" i="4"/>
  <c r="AN819" i="4"/>
  <c r="AO819" i="4"/>
  <c r="AP819" i="4"/>
  <c r="AM819" i="4"/>
  <c r="AN820" i="4"/>
  <c r="AO820" i="4"/>
  <c r="AP820" i="4"/>
  <c r="AM820" i="4"/>
  <c r="AN821" i="4"/>
  <c r="AO821" i="4"/>
  <c r="AP821" i="4"/>
  <c r="AM821" i="4"/>
  <c r="AN822" i="4"/>
  <c r="AO822" i="4"/>
  <c r="AP822" i="4"/>
  <c r="AM822" i="4"/>
  <c r="AN823" i="4"/>
  <c r="AO823" i="4"/>
  <c r="AP823" i="4"/>
  <c r="AM823" i="4"/>
  <c r="AN824" i="4"/>
  <c r="AO824" i="4"/>
  <c r="AP824" i="4"/>
  <c r="AM824" i="4"/>
  <c r="AN825" i="4"/>
  <c r="AO825" i="4"/>
  <c r="AP825" i="4"/>
  <c r="AM825" i="4"/>
  <c r="AN826" i="4"/>
  <c r="AO826" i="4"/>
  <c r="AP826" i="4"/>
  <c r="AM826" i="4"/>
  <c r="AN827" i="4"/>
  <c r="AO827" i="4"/>
  <c r="AP827" i="4"/>
  <c r="AM827" i="4"/>
  <c r="AN828" i="4"/>
  <c r="AO828" i="4"/>
  <c r="AP828" i="4"/>
  <c r="AM828" i="4"/>
  <c r="AN829" i="4"/>
  <c r="AO829" i="4"/>
  <c r="AP829" i="4"/>
  <c r="AM829" i="4"/>
  <c r="AN830" i="4"/>
  <c r="AO830" i="4"/>
  <c r="AP830" i="4"/>
  <c r="AM830" i="4"/>
  <c r="AN831" i="4"/>
  <c r="AO831" i="4"/>
  <c r="AP831" i="4"/>
  <c r="AM831" i="4"/>
  <c r="AN832" i="4"/>
  <c r="AO832" i="4"/>
  <c r="AP832" i="4"/>
  <c r="AM832" i="4"/>
  <c r="AN833" i="4"/>
  <c r="AO833" i="4"/>
  <c r="AP833" i="4"/>
  <c r="AM833" i="4"/>
  <c r="AN834" i="4"/>
  <c r="AO834" i="4"/>
  <c r="AP834" i="4"/>
  <c r="AM834" i="4"/>
  <c r="AN835" i="4"/>
  <c r="AO835" i="4"/>
  <c r="AP835" i="4"/>
  <c r="AM835" i="4"/>
  <c r="AN836" i="4"/>
  <c r="AO836" i="4"/>
  <c r="AP836" i="4"/>
  <c r="AM836" i="4"/>
  <c r="AN837" i="4"/>
  <c r="AO837" i="4"/>
  <c r="AP837" i="4"/>
  <c r="AM837" i="4"/>
  <c r="AN838" i="4"/>
  <c r="AO838" i="4"/>
  <c r="AP838" i="4"/>
  <c r="AM838" i="4"/>
  <c r="AN839" i="4"/>
  <c r="AO839" i="4"/>
  <c r="AP839" i="4"/>
  <c r="AM839" i="4"/>
  <c r="AN840" i="4"/>
  <c r="AO840" i="4"/>
  <c r="AP840" i="4"/>
  <c r="AM840" i="4"/>
  <c r="AN841" i="4"/>
  <c r="AO841" i="4"/>
  <c r="AP841" i="4"/>
  <c r="AM841" i="4"/>
  <c r="AN842" i="4"/>
  <c r="AO842" i="4"/>
  <c r="AP842" i="4"/>
  <c r="AM842" i="4"/>
  <c r="AN843" i="4"/>
  <c r="AO843" i="4"/>
  <c r="AP843" i="4"/>
  <c r="AM843" i="4"/>
  <c r="AN844" i="4"/>
  <c r="AO844" i="4"/>
  <c r="AP844" i="4"/>
  <c r="AM844" i="4"/>
  <c r="AN845" i="4"/>
  <c r="AO845" i="4"/>
  <c r="AP845" i="4"/>
  <c r="AM845" i="4"/>
  <c r="AN846" i="4"/>
  <c r="AO846" i="4"/>
  <c r="AP846" i="4"/>
  <c r="AM846" i="4"/>
  <c r="AN847" i="4"/>
  <c r="AO847" i="4"/>
  <c r="AP847" i="4"/>
  <c r="AM847" i="4"/>
  <c r="AN848" i="4"/>
  <c r="AO848" i="4"/>
  <c r="AP848" i="4"/>
  <c r="AM848" i="4"/>
  <c r="AN849" i="4"/>
  <c r="AO849" i="4"/>
  <c r="AP849" i="4"/>
  <c r="AM849" i="4"/>
  <c r="AN850" i="4"/>
  <c r="AO850" i="4"/>
  <c r="AP850" i="4"/>
  <c r="AM850" i="4"/>
  <c r="AN851" i="4"/>
  <c r="AO851" i="4"/>
  <c r="AP851" i="4"/>
  <c r="AM851" i="4"/>
  <c r="AN852" i="4"/>
  <c r="AO852" i="4"/>
  <c r="AP852" i="4"/>
  <c r="AM852" i="4"/>
  <c r="AN853" i="4"/>
  <c r="AO853" i="4"/>
  <c r="AP853" i="4"/>
  <c r="AM853" i="4"/>
  <c r="AN854" i="4"/>
  <c r="AO854" i="4"/>
  <c r="AP854" i="4"/>
  <c r="AM854" i="4"/>
  <c r="AN855" i="4"/>
  <c r="AO855" i="4"/>
  <c r="AP855" i="4"/>
  <c r="AM855" i="4"/>
  <c r="AN856" i="4"/>
  <c r="AO856" i="4"/>
  <c r="AP856" i="4"/>
  <c r="AM856" i="4"/>
  <c r="AN857" i="4"/>
  <c r="AO857" i="4"/>
  <c r="AP857" i="4"/>
  <c r="AM857" i="4"/>
  <c r="AN858" i="4"/>
  <c r="AO858" i="4"/>
  <c r="AP858" i="4"/>
  <c r="AM858" i="4"/>
  <c r="AN859" i="4"/>
  <c r="AO859" i="4"/>
  <c r="AP859" i="4"/>
  <c r="AM859" i="4"/>
  <c r="AN860" i="4"/>
  <c r="AO860" i="4"/>
  <c r="AP860" i="4"/>
  <c r="AM860" i="4"/>
  <c r="AN861" i="4"/>
  <c r="AO861" i="4"/>
  <c r="AP861" i="4"/>
  <c r="AM861" i="4"/>
  <c r="AN862" i="4"/>
  <c r="AO862" i="4"/>
  <c r="AP862" i="4"/>
  <c r="AM862" i="4"/>
  <c r="AN863" i="4"/>
  <c r="AO863" i="4"/>
  <c r="AP863" i="4"/>
  <c r="AM863" i="4"/>
  <c r="AN864" i="4"/>
  <c r="AO864" i="4"/>
  <c r="AP864" i="4"/>
  <c r="AM864" i="4"/>
  <c r="AN865" i="4"/>
  <c r="AO865" i="4"/>
  <c r="AP865" i="4"/>
  <c r="AM865" i="4"/>
  <c r="AN866" i="4"/>
  <c r="AO866" i="4"/>
  <c r="AP866" i="4"/>
  <c r="AM866" i="4"/>
  <c r="AN867" i="4"/>
  <c r="AO867" i="4"/>
  <c r="AP867" i="4"/>
  <c r="AM867" i="4"/>
  <c r="AN868" i="4"/>
  <c r="AO868" i="4"/>
  <c r="AP868" i="4"/>
  <c r="AM868" i="4"/>
  <c r="AN869" i="4"/>
  <c r="AO869" i="4"/>
  <c r="AP869" i="4"/>
  <c r="AM869" i="4"/>
  <c r="AN870" i="4"/>
  <c r="AO870" i="4"/>
  <c r="AP870" i="4"/>
  <c r="AM870" i="4"/>
  <c r="AN871" i="4"/>
  <c r="AO871" i="4"/>
  <c r="AP871" i="4"/>
  <c r="AM871" i="4"/>
  <c r="AN872" i="4"/>
  <c r="AO872" i="4"/>
  <c r="AP872" i="4"/>
  <c r="AM872" i="4"/>
  <c r="AN873" i="4"/>
  <c r="AO873" i="4"/>
  <c r="AP873" i="4"/>
  <c r="AM873" i="4"/>
  <c r="AN874" i="4"/>
  <c r="AO874" i="4"/>
  <c r="AP874" i="4"/>
  <c r="AM874" i="4"/>
  <c r="AN875" i="4"/>
  <c r="AO875" i="4"/>
  <c r="AP875" i="4"/>
  <c r="AM875" i="4"/>
  <c r="AN876" i="4"/>
  <c r="AO876" i="4"/>
  <c r="AP876" i="4"/>
  <c r="AM876" i="4"/>
  <c r="AN877" i="4"/>
  <c r="AO877" i="4"/>
  <c r="AP877" i="4"/>
  <c r="AM877" i="4"/>
  <c r="AN878" i="4"/>
  <c r="AO878" i="4"/>
  <c r="AP878" i="4"/>
  <c r="AM878" i="4"/>
  <c r="AN879" i="4"/>
  <c r="AO879" i="4"/>
  <c r="AP879" i="4"/>
  <c r="AM879" i="4"/>
  <c r="AN880" i="4"/>
  <c r="AO880" i="4"/>
  <c r="AP880" i="4"/>
  <c r="AM880" i="4"/>
  <c r="AM881" i="4"/>
  <c r="AN881" i="4"/>
  <c r="AO881" i="4"/>
  <c r="AP881" i="4"/>
  <c r="AP882" i="4"/>
  <c r="AM882" i="4"/>
  <c r="AN882" i="4"/>
  <c r="AO882" i="4"/>
  <c r="AM883" i="4"/>
  <c r="AN883" i="4"/>
  <c r="AO883" i="4"/>
  <c r="AP883" i="4"/>
  <c r="AM884" i="4"/>
  <c r="AN884" i="4"/>
  <c r="AO884" i="4"/>
  <c r="AP884" i="4"/>
  <c r="AM885" i="4"/>
  <c r="AN885" i="4"/>
  <c r="AO885" i="4"/>
  <c r="AP885" i="4"/>
  <c r="AM886" i="4"/>
  <c r="AN886" i="4"/>
  <c r="AO886" i="4"/>
  <c r="AP886" i="4"/>
  <c r="AM887" i="4"/>
  <c r="AN887" i="4"/>
  <c r="AO887" i="4"/>
  <c r="AP887" i="4"/>
  <c r="AM888" i="4"/>
  <c r="AN888" i="4"/>
  <c r="AO888" i="4"/>
  <c r="AP888" i="4"/>
  <c r="AM889" i="4"/>
  <c r="AN889" i="4"/>
  <c r="AO889" i="4"/>
  <c r="AP889" i="4"/>
  <c r="AM890" i="4"/>
  <c r="AN890" i="4"/>
  <c r="AO890" i="4"/>
  <c r="AP890" i="4"/>
  <c r="AM891" i="4"/>
  <c r="AN891" i="4"/>
  <c r="AO891" i="4"/>
  <c r="AP891" i="4"/>
  <c r="AM892" i="4"/>
  <c r="AN892" i="4"/>
  <c r="AO892" i="4"/>
  <c r="AP892" i="4"/>
  <c r="AM893" i="4"/>
  <c r="AN893" i="4"/>
  <c r="AO893" i="4"/>
  <c r="AP893" i="4"/>
  <c r="AM894" i="4"/>
  <c r="AN894" i="4"/>
  <c r="AO894" i="4"/>
  <c r="AP894" i="4"/>
  <c r="AM895" i="4"/>
  <c r="AN895" i="4"/>
  <c r="AO895" i="4"/>
  <c r="AP895" i="4"/>
  <c r="AM896" i="4"/>
  <c r="AN896" i="4"/>
  <c r="AO896" i="4"/>
  <c r="AP896" i="4"/>
  <c r="AM897" i="4"/>
  <c r="AN897" i="4"/>
  <c r="AO897" i="4"/>
  <c r="AP897" i="4"/>
  <c r="AM898" i="4"/>
  <c r="AN898" i="4"/>
  <c r="AO898" i="4"/>
  <c r="AP898" i="4"/>
  <c r="AM899" i="4"/>
  <c r="AN899" i="4"/>
  <c r="AO899" i="4"/>
  <c r="AP899" i="4"/>
  <c r="AM900" i="4"/>
  <c r="AN900" i="4"/>
  <c r="AO900" i="4"/>
  <c r="AP900" i="4"/>
  <c r="AM901" i="4"/>
  <c r="AN901" i="4"/>
  <c r="AO901" i="4"/>
  <c r="AP901" i="4"/>
  <c r="AM902" i="4"/>
  <c r="AN902" i="4"/>
  <c r="AO902" i="4"/>
  <c r="AP902" i="4"/>
  <c r="AM903" i="4"/>
  <c r="AN903" i="4"/>
  <c r="AO903" i="4"/>
  <c r="AP903" i="4"/>
  <c r="AM904" i="4"/>
  <c r="AN904" i="4"/>
  <c r="AO904" i="4"/>
  <c r="AP904" i="4"/>
  <c r="AM905" i="4"/>
  <c r="AN905" i="4"/>
  <c r="AO905" i="4"/>
  <c r="AP905" i="4"/>
  <c r="AM906" i="4"/>
  <c r="AN906" i="4"/>
  <c r="AO906" i="4"/>
  <c r="AP906" i="4"/>
  <c r="AM907" i="4"/>
  <c r="AN907" i="4"/>
  <c r="AO907" i="4"/>
  <c r="AP907" i="4"/>
  <c r="AO908" i="4"/>
  <c r="AP908" i="4"/>
  <c r="AM908" i="4"/>
  <c r="AN908" i="4"/>
  <c r="AM909" i="4"/>
  <c r="AN909" i="4"/>
  <c r="AO909" i="4"/>
  <c r="AP909" i="4"/>
  <c r="AO910" i="4"/>
  <c r="AP910" i="4"/>
  <c r="AM910" i="4"/>
  <c r="AN910" i="4"/>
  <c r="AM911" i="4"/>
  <c r="AN911" i="4"/>
  <c r="AO911" i="4"/>
  <c r="AP911" i="4"/>
  <c r="AO912" i="4"/>
  <c r="AP912" i="4"/>
  <c r="AM912" i="4"/>
  <c r="AN912" i="4"/>
  <c r="AM913" i="4"/>
  <c r="AN913" i="4"/>
  <c r="AO913" i="4"/>
  <c r="AP913" i="4"/>
  <c r="AP914" i="4"/>
  <c r="AM914" i="4"/>
  <c r="AN914" i="4"/>
  <c r="AO914" i="4"/>
  <c r="AM915" i="4"/>
  <c r="AN915" i="4"/>
  <c r="AO915" i="4"/>
  <c r="AP915" i="4"/>
  <c r="AP916" i="4"/>
  <c r="AM916" i="4"/>
  <c r="AN916" i="4"/>
  <c r="AO916" i="4"/>
  <c r="AN917" i="4"/>
  <c r="AO917" i="4"/>
  <c r="AP917" i="4"/>
  <c r="AM917" i="4"/>
  <c r="AP918" i="4"/>
  <c r="AM918" i="4"/>
  <c r="AN918" i="4"/>
  <c r="AO918" i="4"/>
  <c r="AM919" i="4"/>
  <c r="AN919" i="4"/>
  <c r="AO919" i="4"/>
  <c r="AP919" i="4"/>
  <c r="AP920" i="4"/>
  <c r="AM920" i="4"/>
  <c r="AN920" i="4"/>
  <c r="AO920" i="4"/>
  <c r="AN921" i="4"/>
  <c r="AO921" i="4"/>
  <c r="AP921" i="4"/>
  <c r="AM921" i="4"/>
  <c r="AP922" i="4"/>
  <c r="AM922" i="4"/>
  <c r="AN922" i="4"/>
  <c r="AO922" i="4"/>
  <c r="AM923" i="4"/>
  <c r="AN923" i="4"/>
  <c r="AO923" i="4"/>
  <c r="AP923" i="4"/>
  <c r="AP924" i="4"/>
  <c r="AM924" i="4"/>
  <c r="AN924" i="4"/>
  <c r="AO924" i="4"/>
  <c r="AM925" i="4"/>
  <c r="AN925" i="4"/>
  <c r="AO925" i="4"/>
  <c r="AP925" i="4"/>
  <c r="AP926" i="4"/>
  <c r="AM926" i="4"/>
  <c r="AN926" i="4"/>
  <c r="AO926" i="4"/>
  <c r="AM927" i="4"/>
  <c r="AN927" i="4"/>
  <c r="AO927" i="4"/>
  <c r="AP927" i="4"/>
  <c r="AP928" i="4"/>
  <c r="AM928" i="4"/>
  <c r="AN928" i="4"/>
  <c r="AO928" i="4"/>
  <c r="AM929" i="4"/>
  <c r="AN929" i="4"/>
  <c r="AO929" i="4"/>
  <c r="AP929" i="4"/>
  <c r="AP930" i="4"/>
  <c r="AM930" i="4"/>
  <c r="AN930" i="4"/>
  <c r="AO930" i="4"/>
  <c r="AM931" i="4"/>
  <c r="AN931" i="4"/>
  <c r="AO931" i="4"/>
  <c r="AP931" i="4"/>
  <c r="AP932" i="4"/>
  <c r="AM932" i="4"/>
  <c r="AN932" i="4"/>
  <c r="AO932" i="4"/>
  <c r="AN933" i="4"/>
  <c r="AO933" i="4"/>
  <c r="AP933" i="4"/>
  <c r="AM933" i="4"/>
  <c r="AP934" i="4"/>
  <c r="AM934" i="4"/>
  <c r="AN934" i="4"/>
  <c r="AO934" i="4"/>
  <c r="AM935" i="4"/>
  <c r="AN935" i="4"/>
  <c r="AO935" i="4"/>
  <c r="AP935" i="4"/>
  <c r="AP936" i="4"/>
  <c r="AM936" i="4"/>
  <c r="AN936" i="4"/>
  <c r="AO936" i="4"/>
  <c r="AM937" i="4"/>
  <c r="AN937" i="4"/>
  <c r="AO937" i="4"/>
  <c r="AP937" i="4"/>
  <c r="AP938" i="4"/>
  <c r="AM938" i="4"/>
  <c r="AN938" i="4"/>
  <c r="AO938" i="4"/>
  <c r="AN939" i="4"/>
  <c r="AO939" i="4"/>
  <c r="AP939" i="4"/>
  <c r="AM939" i="4"/>
  <c r="AM940" i="4"/>
  <c r="AN940" i="4"/>
  <c r="AO940" i="4"/>
  <c r="AP940" i="4"/>
  <c r="AM941" i="4"/>
  <c r="AN941" i="4"/>
  <c r="AO941" i="4"/>
  <c r="AP941" i="4"/>
  <c r="AN942" i="4"/>
  <c r="AO942" i="4"/>
  <c r="AP942" i="4"/>
  <c r="AM942" i="4"/>
  <c r="AM943" i="4"/>
  <c r="AN943" i="4"/>
  <c r="AO943" i="4"/>
  <c r="AP943" i="4"/>
  <c r="AN944" i="4"/>
  <c r="AO944" i="4"/>
  <c r="AP944" i="4"/>
  <c r="AM944" i="4"/>
  <c r="AM945" i="4"/>
  <c r="AN945" i="4"/>
  <c r="AO945" i="4"/>
  <c r="AP945" i="4"/>
  <c r="AN946" i="4"/>
  <c r="AO946" i="4"/>
  <c r="AP946" i="4"/>
  <c r="AM946" i="4"/>
  <c r="AM947" i="4"/>
  <c r="AN947" i="4"/>
  <c r="AO947" i="4"/>
  <c r="AP947" i="4"/>
  <c r="AN948" i="4"/>
  <c r="AO948" i="4"/>
  <c r="AP948" i="4"/>
  <c r="AM948" i="4"/>
  <c r="AN949" i="4"/>
  <c r="AO949" i="4"/>
  <c r="AP949" i="4"/>
  <c r="AM949" i="4"/>
  <c r="AN950" i="4"/>
  <c r="AO950" i="4"/>
  <c r="AP950" i="4"/>
  <c r="AM950" i="4"/>
  <c r="AN951" i="4"/>
  <c r="AO951" i="4"/>
  <c r="AP951" i="4"/>
  <c r="AM951" i="4"/>
  <c r="AN952" i="4"/>
  <c r="AO952" i="4"/>
  <c r="AP952" i="4"/>
  <c r="AM952" i="4"/>
  <c r="AN953" i="4"/>
  <c r="AO953" i="4"/>
  <c r="AP953" i="4"/>
  <c r="AM953" i="4"/>
  <c r="AN954" i="4"/>
  <c r="AO954" i="4"/>
  <c r="AP954" i="4"/>
  <c r="AM954" i="4"/>
  <c r="AN955" i="4"/>
  <c r="AO955" i="4"/>
  <c r="AP955" i="4"/>
  <c r="AM955" i="4"/>
  <c r="AN956" i="4"/>
  <c r="AO956" i="4"/>
  <c r="AP956" i="4"/>
  <c r="AM956" i="4"/>
  <c r="AN957" i="4"/>
  <c r="AO957" i="4"/>
  <c r="AP957" i="4"/>
  <c r="AM957" i="4"/>
  <c r="AN958" i="4"/>
  <c r="AO958" i="4"/>
  <c r="AP958" i="4"/>
  <c r="AM958" i="4"/>
  <c r="AN959" i="4"/>
  <c r="AO959" i="4"/>
  <c r="AP959" i="4"/>
  <c r="AM959" i="4"/>
  <c r="AN960" i="4"/>
  <c r="AO960" i="4"/>
  <c r="AP960" i="4"/>
  <c r="AM960" i="4"/>
  <c r="AN961" i="4"/>
  <c r="AO961" i="4"/>
  <c r="AP961" i="4"/>
  <c r="AM961" i="4"/>
  <c r="AN962" i="4"/>
  <c r="AO962" i="4"/>
  <c r="AP962" i="4"/>
  <c r="AM962" i="4"/>
  <c r="AN963" i="4"/>
  <c r="AO963" i="4"/>
  <c r="AP963" i="4"/>
  <c r="AM963" i="4"/>
  <c r="AN964" i="4"/>
  <c r="AO964" i="4"/>
  <c r="AP964" i="4"/>
  <c r="AM964" i="4"/>
  <c r="AN965" i="4"/>
  <c r="AO965" i="4"/>
  <c r="AP965" i="4"/>
  <c r="AM965" i="4"/>
  <c r="AN966" i="4"/>
  <c r="AO966" i="4"/>
  <c r="AP966" i="4"/>
  <c r="AM966" i="4"/>
  <c r="AN967" i="4"/>
  <c r="AO967" i="4"/>
  <c r="AP967" i="4"/>
  <c r="AM967" i="4"/>
  <c r="AN968" i="4"/>
  <c r="AO968" i="4"/>
  <c r="AP968" i="4"/>
  <c r="AM968" i="4"/>
  <c r="AN969" i="4"/>
  <c r="AO969" i="4"/>
  <c r="AP969" i="4"/>
  <c r="AM969" i="4"/>
  <c r="AN970" i="4"/>
  <c r="AO970" i="4"/>
  <c r="AP970" i="4"/>
  <c r="AM970" i="4"/>
  <c r="AN971" i="4"/>
  <c r="AO971" i="4"/>
  <c r="AP971" i="4"/>
  <c r="AM971" i="4"/>
  <c r="AN972" i="4"/>
  <c r="AO972" i="4"/>
  <c r="AP972" i="4"/>
  <c r="AM972" i="4"/>
  <c r="AN973" i="4"/>
  <c r="AO973" i="4"/>
  <c r="AP973" i="4"/>
  <c r="AM973" i="4"/>
  <c r="AN974" i="4"/>
  <c r="AO974" i="4"/>
  <c r="AP974" i="4"/>
  <c r="AM974" i="4"/>
  <c r="AN975" i="4"/>
  <c r="AO975" i="4"/>
  <c r="AP975" i="4"/>
  <c r="AM975" i="4"/>
  <c r="AN976" i="4"/>
  <c r="AO976" i="4"/>
  <c r="AP976" i="4"/>
  <c r="AM976" i="4"/>
  <c r="AN977" i="4"/>
  <c r="AO977" i="4"/>
  <c r="AP977" i="4"/>
  <c r="AM977" i="4"/>
  <c r="AN978" i="4"/>
  <c r="AO978" i="4"/>
  <c r="AP978" i="4"/>
  <c r="AM978" i="4"/>
  <c r="AN979" i="4"/>
  <c r="AO979" i="4"/>
  <c r="AP979" i="4"/>
  <c r="AM979" i="4"/>
  <c r="AN980" i="4"/>
  <c r="AO980" i="4"/>
  <c r="AP980" i="4"/>
  <c r="AM980" i="4"/>
  <c r="AN981" i="4"/>
  <c r="AO981" i="4"/>
  <c r="AP981" i="4"/>
  <c r="AM981" i="4"/>
  <c r="AN982" i="4"/>
  <c r="AO982" i="4"/>
  <c r="AP982" i="4"/>
  <c r="AM982" i="4"/>
  <c r="AN983" i="4"/>
  <c r="AO983" i="4"/>
  <c r="AP983" i="4"/>
  <c r="AM983" i="4"/>
  <c r="AN984" i="4"/>
  <c r="AO984" i="4"/>
  <c r="AP984" i="4"/>
  <c r="AM984" i="4"/>
  <c r="AN985" i="4"/>
  <c r="AO985" i="4"/>
  <c r="AP985" i="4"/>
  <c r="AM985" i="4"/>
  <c r="AN986" i="4"/>
  <c r="AO986" i="4"/>
  <c r="AP986" i="4"/>
  <c r="AM986" i="4"/>
  <c r="AN987" i="4"/>
  <c r="AO987" i="4"/>
  <c r="AP987" i="4"/>
  <c r="AM987" i="4"/>
  <c r="AN988" i="4"/>
  <c r="AO988" i="4"/>
  <c r="AP988" i="4"/>
  <c r="AM988" i="4"/>
  <c r="AN989" i="4"/>
  <c r="AO989" i="4"/>
  <c r="AP989" i="4"/>
  <c r="AM989" i="4"/>
  <c r="AN990" i="4"/>
  <c r="AO990" i="4"/>
  <c r="AP990" i="4"/>
  <c r="AM990" i="4"/>
  <c r="AN991" i="4"/>
  <c r="AO991" i="4"/>
  <c r="AP991" i="4"/>
  <c r="AM991" i="4"/>
  <c r="AN992" i="4"/>
  <c r="AO992" i="4"/>
  <c r="AP992" i="4"/>
  <c r="AM992" i="4"/>
  <c r="AN993" i="4"/>
  <c r="AO993" i="4"/>
  <c r="AP993" i="4"/>
  <c r="AM993" i="4"/>
  <c r="AN994" i="4"/>
  <c r="AO994" i="4"/>
  <c r="AP994" i="4"/>
  <c r="AM994" i="4"/>
  <c r="AN995" i="4"/>
  <c r="AO995" i="4"/>
  <c r="AP995" i="4"/>
  <c r="AM995" i="4"/>
  <c r="AN996" i="4"/>
  <c r="AO996" i="4"/>
  <c r="AP996" i="4"/>
  <c r="AM996" i="4"/>
  <c r="AN997" i="4"/>
  <c r="AO997" i="4"/>
  <c r="AP997" i="4"/>
  <c r="AM997" i="4"/>
  <c r="AN998" i="4"/>
  <c r="AO998" i="4"/>
  <c r="AP998" i="4"/>
  <c r="AM998" i="4"/>
  <c r="AN999" i="4"/>
  <c r="AO999" i="4"/>
  <c r="AP999" i="4"/>
  <c r="AM999" i="4"/>
  <c r="AN1000" i="4"/>
  <c r="AO1000" i="4"/>
  <c r="AP1000" i="4"/>
  <c r="AM1000" i="4"/>
  <c r="AN1001" i="4"/>
  <c r="AO1001" i="4"/>
  <c r="AP1001" i="4"/>
  <c r="AM1001" i="4"/>
  <c r="AN1002" i="4"/>
  <c r="AO1002" i="4"/>
  <c r="AP1002" i="4"/>
  <c r="AM1002" i="4"/>
  <c r="AN1003" i="4"/>
  <c r="AO1003" i="4"/>
  <c r="AP1003" i="4"/>
  <c r="AM1003" i="4"/>
  <c r="AN1004" i="4"/>
  <c r="AO1004" i="4"/>
  <c r="AP1004" i="4"/>
  <c r="AM1004" i="4"/>
  <c r="AN1005" i="4"/>
  <c r="AO1005" i="4"/>
  <c r="AP1005" i="4"/>
  <c r="AM1005" i="4"/>
  <c r="AN1006" i="4"/>
  <c r="AO1006" i="4"/>
  <c r="AP1006" i="4"/>
  <c r="AM1006" i="4"/>
  <c r="AN1007" i="4"/>
  <c r="AO1007" i="4"/>
  <c r="AP1007" i="4"/>
  <c r="AM1007" i="4"/>
  <c r="AN1008" i="4"/>
  <c r="AO1008" i="4"/>
  <c r="AP1008" i="4"/>
  <c r="AM1008" i="4"/>
  <c r="AN1009" i="4"/>
  <c r="AO1009" i="4"/>
  <c r="AP1009" i="4"/>
  <c r="AM1009" i="4"/>
  <c r="AN1010" i="4"/>
  <c r="AO1010" i="4"/>
  <c r="AP1010" i="4"/>
  <c r="AM1010" i="4"/>
  <c r="AN1011" i="4"/>
  <c r="AO1011" i="4"/>
  <c r="AP1011" i="4"/>
  <c r="AM1011" i="4"/>
  <c r="AN1012" i="4"/>
  <c r="AO1012" i="4"/>
  <c r="AP1012" i="4"/>
  <c r="AM1012" i="4"/>
  <c r="AN1013" i="4"/>
  <c r="AO1013" i="4"/>
  <c r="AP1013" i="4"/>
  <c r="AM1013" i="4"/>
  <c r="AN1014" i="4"/>
  <c r="AO1014" i="4"/>
  <c r="AP1014" i="4"/>
  <c r="AM1014" i="4"/>
  <c r="AN1015" i="4"/>
  <c r="AO1015" i="4"/>
  <c r="AP1015" i="4"/>
  <c r="AM1015" i="4"/>
  <c r="AN1016" i="4"/>
  <c r="AO1016" i="4"/>
  <c r="AP1016" i="4"/>
  <c r="AM1016" i="4"/>
  <c r="AN1017" i="4"/>
  <c r="AO1017" i="4"/>
  <c r="AP1017" i="4"/>
  <c r="AM1017" i="4"/>
  <c r="AN1018" i="4"/>
  <c r="AO1018" i="4"/>
  <c r="AP1018" i="4"/>
  <c r="AM1018" i="4"/>
  <c r="AN1019" i="4"/>
  <c r="AO1019" i="4"/>
  <c r="AP1019" i="4"/>
  <c r="AM1019" i="4"/>
  <c r="AN1020" i="4"/>
  <c r="AO1020" i="4"/>
  <c r="AP1020" i="4"/>
  <c r="AM1020" i="4"/>
  <c r="AN1021" i="4"/>
  <c r="AO1021" i="4"/>
  <c r="AP1021" i="4"/>
  <c r="AM1021" i="4"/>
  <c r="AN1022" i="4"/>
  <c r="AO1022" i="4"/>
  <c r="AP1022" i="4"/>
  <c r="AM1022" i="4"/>
  <c r="AN1023" i="4"/>
  <c r="AO1023" i="4"/>
  <c r="AP1023" i="4"/>
  <c r="AM1023" i="4"/>
  <c r="AN1024" i="4"/>
  <c r="AO1024" i="4"/>
  <c r="AP1024" i="4"/>
  <c r="AM1024" i="4"/>
  <c r="AN1025" i="4"/>
  <c r="AO1025" i="4"/>
  <c r="AP1025" i="4"/>
  <c r="AM1025" i="4"/>
  <c r="AN1026" i="4"/>
  <c r="AO1026" i="4"/>
  <c r="AP1026" i="4"/>
  <c r="AM1026" i="4"/>
  <c r="AN1027" i="4"/>
  <c r="AO1027" i="4"/>
  <c r="AP1027" i="4"/>
  <c r="AM1027" i="4"/>
  <c r="AN1028" i="4"/>
  <c r="AO1028" i="4"/>
  <c r="AP1028" i="4"/>
  <c r="AM1028" i="4"/>
  <c r="AN1029" i="4"/>
  <c r="AO1029" i="4"/>
  <c r="AP1029" i="4"/>
  <c r="AM1029" i="4"/>
  <c r="AM1030" i="4"/>
  <c r="AN1030" i="4"/>
  <c r="AO1030" i="4"/>
  <c r="AP1030" i="4"/>
  <c r="AN1031" i="4"/>
  <c r="AO1031" i="4"/>
  <c r="AP1031" i="4"/>
  <c r="AM1031" i="4"/>
  <c r="AN1032" i="4"/>
  <c r="AO1032" i="4"/>
  <c r="AP1032" i="4"/>
  <c r="AM1032" i="4"/>
  <c r="AN1033" i="4"/>
  <c r="AO1033" i="4"/>
  <c r="AP1033" i="4"/>
  <c r="AM1033" i="4"/>
  <c r="AM1034" i="4"/>
  <c r="AN1034" i="4"/>
  <c r="AO1034" i="4"/>
  <c r="AP1034" i="4"/>
  <c r="AN1035" i="4"/>
  <c r="AO1035" i="4"/>
  <c r="AP1035" i="4"/>
  <c r="AM1035" i="4"/>
  <c r="AM1036" i="4"/>
  <c r="AN1036" i="4"/>
  <c r="AO1036" i="4"/>
  <c r="AP1036" i="4"/>
  <c r="AM1037" i="4"/>
  <c r="AN1037" i="4"/>
  <c r="AO1037" i="4"/>
  <c r="AP1037" i="4"/>
  <c r="AM1038" i="4"/>
  <c r="AN1038" i="4"/>
  <c r="AO1038" i="4"/>
  <c r="AP1038" i="4"/>
  <c r="AM1039" i="4"/>
  <c r="AN1039" i="4"/>
  <c r="AO1039" i="4"/>
  <c r="AP1039" i="4"/>
  <c r="AN1040" i="4"/>
  <c r="AO1040" i="4"/>
  <c r="AP1040" i="4"/>
  <c r="AM1040" i="4"/>
  <c r="AM1041" i="4"/>
  <c r="AN1041" i="4"/>
  <c r="AO1041" i="4"/>
  <c r="AP1041" i="4"/>
  <c r="AM1042" i="4"/>
  <c r="AN1042" i="4"/>
  <c r="AO1042" i="4"/>
  <c r="AP1042" i="4"/>
  <c r="AN1043" i="4"/>
  <c r="AO1043" i="4"/>
  <c r="AP1043" i="4"/>
  <c r="AM1043" i="4"/>
  <c r="AM1044" i="4"/>
  <c r="AN1044" i="4"/>
  <c r="AO1044" i="4"/>
  <c r="AP1044" i="4"/>
  <c r="AM1045" i="4"/>
  <c r="AN1045" i="4"/>
  <c r="AO1045" i="4"/>
  <c r="AP1045" i="4"/>
  <c r="AM1046" i="4"/>
  <c r="AN1046" i="4"/>
  <c r="AO1046" i="4"/>
  <c r="AP1046" i="4"/>
  <c r="AM1047" i="4"/>
  <c r="AN1047" i="4"/>
  <c r="AO1047" i="4"/>
  <c r="AP1047" i="4"/>
  <c r="AM1048" i="4"/>
  <c r="AN1048" i="4"/>
  <c r="AO1048" i="4"/>
  <c r="AP1048" i="4"/>
  <c r="AM1049" i="4"/>
  <c r="AN1049" i="4"/>
  <c r="AO1049" i="4"/>
  <c r="AP1049" i="4"/>
  <c r="AM1050" i="4"/>
  <c r="AN1050" i="4"/>
  <c r="AO1050" i="4"/>
  <c r="AP1050" i="4"/>
  <c r="AM1051" i="4"/>
  <c r="AN1051" i="4"/>
  <c r="AO1051" i="4"/>
  <c r="AP1051" i="4"/>
  <c r="AM1052" i="4"/>
  <c r="AN1052" i="4"/>
  <c r="AO1052" i="4"/>
  <c r="AP1052" i="4"/>
  <c r="AM1053" i="4"/>
  <c r="AN1053" i="4"/>
  <c r="AO1053" i="4"/>
  <c r="AP1053" i="4"/>
  <c r="AN1054" i="4"/>
  <c r="AO1054" i="4"/>
  <c r="AP1054" i="4"/>
  <c r="AM1054" i="4"/>
  <c r="AM1055" i="4"/>
  <c r="AN1055" i="4"/>
  <c r="AO1055" i="4"/>
  <c r="AP1055" i="4"/>
  <c r="AM1056" i="4"/>
  <c r="AN1056" i="4"/>
  <c r="AO1056" i="4"/>
  <c r="AP1056" i="4"/>
  <c r="AM1057" i="4"/>
  <c r="AN1057" i="4"/>
  <c r="AO1057" i="4"/>
  <c r="AP1057" i="4"/>
  <c r="AM1058" i="4"/>
  <c r="AN1058" i="4"/>
  <c r="AO1058" i="4"/>
  <c r="AP1058" i="4"/>
  <c r="AM1059" i="4"/>
  <c r="AN1059" i="4"/>
  <c r="AO1059" i="4"/>
  <c r="AP1059" i="4"/>
  <c r="AM1060" i="4"/>
  <c r="AN1060" i="4"/>
  <c r="AO1060" i="4"/>
  <c r="AP1060" i="4"/>
  <c r="AN1061" i="4"/>
  <c r="AO1061" i="4"/>
  <c r="AP1061" i="4"/>
  <c r="AM1061" i="4"/>
  <c r="AM1062" i="4"/>
  <c r="AN1062" i="4"/>
  <c r="AO1062" i="4"/>
  <c r="AP1062" i="4"/>
  <c r="AM1063" i="4"/>
  <c r="AN1063" i="4"/>
  <c r="AO1063" i="4"/>
  <c r="AP1063" i="4"/>
  <c r="AN1064" i="4"/>
  <c r="AO1064" i="4"/>
  <c r="AP1064" i="4"/>
  <c r="AM1064" i="4"/>
  <c r="AM1065" i="4"/>
  <c r="AN1065" i="4"/>
  <c r="AO1065" i="4"/>
  <c r="AP1065" i="4"/>
  <c r="AM1066" i="4"/>
  <c r="AN1066" i="4"/>
  <c r="AO1066" i="4"/>
  <c r="AP1066" i="4"/>
  <c r="AM1067" i="4"/>
  <c r="AN1067" i="4"/>
  <c r="AO1067" i="4"/>
  <c r="AP1067" i="4"/>
  <c r="AN1068" i="4"/>
  <c r="AO1068" i="4"/>
  <c r="AP1068" i="4"/>
  <c r="AM1068" i="4"/>
  <c r="AM1069" i="4"/>
  <c r="AN1069" i="4"/>
  <c r="AO1069" i="4"/>
  <c r="AP1069" i="4"/>
  <c r="AM1070" i="4"/>
  <c r="AN1070" i="4"/>
  <c r="AO1070" i="4"/>
  <c r="AP1070" i="4"/>
  <c r="AM1071" i="4"/>
  <c r="AN1071" i="4"/>
  <c r="AO1071" i="4"/>
  <c r="AP1071" i="4"/>
  <c r="AM1072" i="4"/>
  <c r="AN1072" i="4"/>
  <c r="AO1072" i="4"/>
  <c r="AP1072" i="4"/>
  <c r="AM1073" i="4"/>
  <c r="AN1073" i="4"/>
  <c r="AO1073" i="4"/>
  <c r="AP1073" i="4"/>
  <c r="AM1074" i="4"/>
  <c r="AN1074" i="4"/>
  <c r="AO1074" i="4"/>
  <c r="AP1074" i="4"/>
  <c r="AM1075" i="4"/>
  <c r="AN1075" i="4"/>
  <c r="AO1075" i="4"/>
  <c r="AP1075" i="4"/>
  <c r="AM1076" i="4"/>
  <c r="AN1076" i="4"/>
  <c r="AO1076" i="4"/>
  <c r="AP1076" i="4"/>
  <c r="AM1077" i="4"/>
  <c r="AN1077" i="4"/>
  <c r="AO1077" i="4"/>
  <c r="AP1077" i="4"/>
  <c r="AM1078" i="4"/>
  <c r="AN1078" i="4"/>
  <c r="AO1078" i="4"/>
  <c r="AP1078" i="4"/>
  <c r="AM1079" i="4"/>
  <c r="AN1079" i="4"/>
  <c r="AO1079" i="4"/>
  <c r="AP1079" i="4"/>
  <c r="AM1080" i="4"/>
  <c r="AN1080" i="4"/>
  <c r="AO1080" i="4"/>
  <c r="AP1080" i="4"/>
  <c r="AM1081" i="4"/>
  <c r="AN1081" i="4"/>
  <c r="AO1081" i="4"/>
  <c r="AP1081" i="4"/>
  <c r="AM1082" i="4"/>
  <c r="AN1082" i="4"/>
  <c r="AO1082" i="4"/>
  <c r="AP1082" i="4"/>
  <c r="AM1083" i="4"/>
  <c r="AN1083" i="4"/>
  <c r="AO1083" i="4"/>
  <c r="AP1083" i="4"/>
  <c r="AM1084" i="4"/>
  <c r="AN1084" i="4"/>
  <c r="AO1084" i="4"/>
  <c r="AP1084" i="4"/>
  <c r="AM1085" i="4"/>
  <c r="AN1085" i="4"/>
  <c r="AO1085" i="4"/>
  <c r="AP1085" i="4"/>
  <c r="AM1086" i="4"/>
  <c r="AN1086" i="4"/>
  <c r="AO1086" i="4"/>
  <c r="AP1086" i="4"/>
  <c r="AM1087" i="4"/>
  <c r="AN1087" i="4"/>
  <c r="AO1087" i="4"/>
  <c r="AP1087" i="4"/>
  <c r="AM1088" i="4"/>
  <c r="AN1088" i="4"/>
  <c r="AO1088" i="4"/>
  <c r="AP1088" i="4"/>
  <c r="AM1089" i="4"/>
  <c r="AN1089" i="4"/>
  <c r="AO1089" i="4"/>
  <c r="AP1089" i="4"/>
  <c r="AM1090" i="4"/>
  <c r="AN1090" i="4"/>
  <c r="AO1090" i="4"/>
  <c r="AP1090" i="4"/>
  <c r="AM1091" i="4"/>
  <c r="AN1091" i="4"/>
  <c r="AO1091" i="4"/>
  <c r="AP1091" i="4"/>
  <c r="AN1092" i="4"/>
  <c r="AO1092" i="4"/>
  <c r="AP1092" i="4"/>
  <c r="AM1092" i="4"/>
  <c r="AM1093" i="4"/>
  <c r="AN1093" i="4"/>
  <c r="AO1093" i="4"/>
  <c r="AP1093" i="4"/>
  <c r="AM1094" i="4"/>
  <c r="AN1094" i="4"/>
  <c r="AO1094" i="4"/>
  <c r="AP1094" i="4"/>
  <c r="AM1095" i="4"/>
  <c r="AN1095" i="4"/>
  <c r="AO1095" i="4"/>
  <c r="AP1095" i="4"/>
  <c r="AM1096" i="4"/>
  <c r="AN1096" i="4"/>
  <c r="AO1096" i="4"/>
  <c r="AP1096" i="4"/>
  <c r="AM1097" i="4"/>
  <c r="AN1097" i="4"/>
  <c r="AO1097" i="4"/>
  <c r="AP1097" i="4"/>
  <c r="AM1098" i="4"/>
  <c r="AN1098" i="4"/>
  <c r="AO1098" i="4"/>
  <c r="AP1098" i="4"/>
  <c r="AM1099" i="4"/>
  <c r="AN1099" i="4"/>
  <c r="AO1099" i="4"/>
  <c r="AP1099" i="4"/>
  <c r="AM1100" i="4"/>
  <c r="AN1100" i="4"/>
  <c r="AO1100" i="4"/>
  <c r="AP1100" i="4"/>
  <c r="AM1101" i="4"/>
  <c r="AN1101" i="4"/>
  <c r="AO1101" i="4"/>
  <c r="AP1101" i="4"/>
  <c r="AM1102" i="4"/>
  <c r="AN1102" i="4"/>
  <c r="AO1102" i="4"/>
  <c r="AP1102" i="4"/>
  <c r="AM1103" i="4"/>
  <c r="AN1103" i="4"/>
  <c r="AO1103" i="4"/>
  <c r="AP1103" i="4"/>
  <c r="AM1104" i="4"/>
  <c r="AN1104" i="4"/>
  <c r="AO1104" i="4"/>
  <c r="AP1104" i="4"/>
  <c r="AM1105" i="4"/>
  <c r="AN1105" i="4"/>
  <c r="AO1105" i="4"/>
  <c r="AP1105" i="4"/>
  <c r="AM1106" i="4"/>
  <c r="AN1106" i="4"/>
  <c r="AO1106" i="4"/>
  <c r="AP1106" i="4"/>
  <c r="AM1107" i="4"/>
  <c r="AN1107" i="4"/>
  <c r="AO1107" i="4"/>
  <c r="AP1107" i="4"/>
  <c r="AM1108" i="4"/>
  <c r="AN1108" i="4"/>
  <c r="AO1108" i="4"/>
  <c r="AP1108" i="4"/>
  <c r="AM1109" i="4"/>
  <c r="AN1109" i="4"/>
  <c r="AO1109" i="4"/>
  <c r="AP1109" i="4"/>
  <c r="AM1110" i="4"/>
  <c r="AN1110" i="4"/>
  <c r="AO1110" i="4"/>
  <c r="AP1110" i="4"/>
  <c r="AM1111" i="4"/>
  <c r="AN1111" i="4"/>
  <c r="AO1111" i="4"/>
  <c r="AP1111" i="4"/>
  <c r="AM1112" i="4"/>
  <c r="AN1112" i="4"/>
  <c r="AO1112" i="4"/>
  <c r="AP1112" i="4"/>
  <c r="AM1113" i="4"/>
  <c r="AN1113" i="4"/>
  <c r="AO1113" i="4"/>
  <c r="AP1113" i="4"/>
  <c r="AM1114" i="4"/>
  <c r="AN1114" i="4"/>
  <c r="AO1114" i="4"/>
  <c r="AP1114" i="4"/>
  <c r="AM1115" i="4"/>
  <c r="AN1115" i="4"/>
  <c r="AO1115" i="4"/>
  <c r="AP1115" i="4"/>
  <c r="AM1116" i="4"/>
  <c r="AN1116" i="4"/>
  <c r="AO1116" i="4"/>
  <c r="AP1116" i="4"/>
  <c r="AM1117" i="4"/>
  <c r="AN1117" i="4"/>
  <c r="AO1117" i="4"/>
  <c r="AP1117" i="4"/>
  <c r="AM1118" i="4"/>
  <c r="AN1118" i="4"/>
  <c r="AO1118" i="4"/>
  <c r="AP1118" i="4"/>
  <c r="AM1119" i="4"/>
  <c r="AN1119" i="4"/>
  <c r="AO1119" i="4"/>
  <c r="AP1119" i="4"/>
  <c r="AM1120" i="4"/>
  <c r="AN1120" i="4"/>
  <c r="AO1120" i="4"/>
  <c r="AP1120" i="4"/>
  <c r="AM1121" i="4"/>
  <c r="AN1121" i="4"/>
  <c r="AO1121" i="4"/>
  <c r="AP1121" i="4"/>
  <c r="AM1122" i="4"/>
  <c r="AN1122" i="4"/>
  <c r="AO1122" i="4"/>
  <c r="AP1122" i="4"/>
  <c r="AM1123" i="4"/>
  <c r="AN1123" i="4"/>
  <c r="AO1123" i="4"/>
  <c r="AP1123" i="4"/>
  <c r="AM1124" i="4"/>
  <c r="AN1124" i="4"/>
  <c r="AO1124" i="4"/>
  <c r="AP1124" i="4"/>
  <c r="AM1125" i="4"/>
  <c r="AN1125" i="4"/>
  <c r="AO1125" i="4"/>
  <c r="AP1125" i="4"/>
  <c r="AM1126" i="4"/>
  <c r="AN1126" i="4"/>
  <c r="AO1126" i="4"/>
  <c r="AP1126" i="4"/>
  <c r="AM1127" i="4"/>
  <c r="AN1127" i="4"/>
  <c r="AO1127" i="4"/>
  <c r="AP1127" i="4"/>
  <c r="AM1128" i="4"/>
  <c r="AN1128" i="4"/>
  <c r="AO1128" i="4"/>
  <c r="AP1128" i="4"/>
  <c r="AM1129" i="4"/>
  <c r="AN1129" i="4"/>
  <c r="AO1129" i="4"/>
  <c r="AP1129" i="4"/>
  <c r="AM1130" i="4"/>
  <c r="AN1130" i="4"/>
  <c r="AO1130" i="4"/>
  <c r="AP1130" i="4"/>
  <c r="AM1131" i="4"/>
  <c r="AN1131" i="4"/>
  <c r="AO1131" i="4"/>
  <c r="AP1131" i="4"/>
  <c r="AM1132" i="4"/>
  <c r="AN1132" i="4"/>
  <c r="AO1132" i="4"/>
  <c r="AP1132" i="4"/>
  <c r="AM1133" i="4"/>
  <c r="AN1133" i="4"/>
  <c r="AO1133" i="4"/>
  <c r="AP1133" i="4"/>
  <c r="AM1134" i="4"/>
  <c r="AN1134" i="4"/>
  <c r="AO1134" i="4"/>
  <c r="AP1134" i="4"/>
  <c r="AM1135" i="4"/>
  <c r="AN1135" i="4"/>
  <c r="AO1135" i="4"/>
  <c r="AP1135" i="4"/>
  <c r="AM1136" i="4"/>
  <c r="AN1136" i="4"/>
  <c r="AO1136" i="4"/>
  <c r="AP1136" i="4"/>
  <c r="AM1137" i="4"/>
  <c r="AN1137" i="4"/>
  <c r="AO1137" i="4"/>
  <c r="AP1137" i="4"/>
  <c r="AM1138" i="4"/>
  <c r="AN1138" i="4"/>
  <c r="AO1138" i="4"/>
  <c r="AP1138" i="4"/>
  <c r="AM1139" i="4"/>
  <c r="AN1139" i="4"/>
  <c r="AO1139" i="4"/>
  <c r="AP1139" i="4"/>
  <c r="AM1140" i="4"/>
  <c r="AN1140" i="4"/>
  <c r="AO1140" i="4"/>
  <c r="AP1140" i="4"/>
  <c r="AM1141" i="4"/>
  <c r="AN1141" i="4"/>
  <c r="AO1141" i="4"/>
  <c r="AP1141" i="4"/>
  <c r="AM1142" i="4"/>
  <c r="AN1142" i="4"/>
  <c r="AO1142" i="4"/>
  <c r="AP1142" i="4"/>
  <c r="AM1143" i="4"/>
  <c r="AN1143" i="4"/>
  <c r="AO1143" i="4"/>
  <c r="AP1143" i="4"/>
  <c r="AM1144" i="4"/>
  <c r="AN1144" i="4"/>
  <c r="AO1144" i="4"/>
  <c r="AP1144" i="4"/>
  <c r="AM1145" i="4"/>
  <c r="AN1145" i="4"/>
  <c r="AO1145" i="4"/>
  <c r="AP1145" i="4"/>
  <c r="AM1146" i="4"/>
  <c r="AN1146" i="4"/>
  <c r="AO1146" i="4"/>
  <c r="AP1146" i="4"/>
  <c r="AM1147" i="4"/>
  <c r="AN1147" i="4"/>
  <c r="AO1147" i="4"/>
  <c r="AP1147" i="4"/>
  <c r="AM1148" i="4"/>
  <c r="AN1148" i="4"/>
  <c r="AO1148" i="4"/>
  <c r="AP1148" i="4"/>
  <c r="AM1149" i="4"/>
  <c r="AN1149" i="4"/>
  <c r="AO1149" i="4"/>
  <c r="AP1149" i="4"/>
  <c r="AM1150" i="4"/>
  <c r="AN1150" i="4"/>
  <c r="AO1150" i="4"/>
  <c r="AP1150" i="4"/>
  <c r="AM1151" i="4"/>
  <c r="AN1151" i="4"/>
  <c r="AO1151" i="4"/>
  <c r="AP1151" i="4"/>
  <c r="AM1152" i="4"/>
  <c r="AN1152" i="4"/>
  <c r="AO1152" i="4"/>
  <c r="AP1152" i="4"/>
  <c r="AN1153" i="4"/>
  <c r="AO1153" i="4"/>
  <c r="AP1153" i="4"/>
  <c r="AM1153" i="4"/>
  <c r="AM1154" i="4"/>
  <c r="AN1154" i="4"/>
  <c r="AO1154" i="4"/>
  <c r="AP1154" i="4"/>
  <c r="AM1155" i="4"/>
  <c r="AN1155" i="4"/>
  <c r="AO1155" i="4"/>
  <c r="AP1155" i="4"/>
  <c r="AM1156" i="4"/>
  <c r="AN1156" i="4"/>
  <c r="AO1156" i="4"/>
  <c r="AP1156" i="4"/>
  <c r="AM1157" i="4"/>
  <c r="AN1157" i="4"/>
  <c r="AO1157" i="4"/>
  <c r="AP1157" i="4"/>
  <c r="AM1158" i="4"/>
  <c r="AN1158" i="4"/>
  <c r="AO1158" i="4"/>
  <c r="AP1158" i="4"/>
  <c r="AM1159" i="4"/>
  <c r="AN1159" i="4"/>
  <c r="AO1159" i="4"/>
  <c r="AP1159" i="4"/>
  <c r="AM1160" i="4"/>
  <c r="AN1160" i="4"/>
  <c r="AO1160" i="4"/>
  <c r="AP1160" i="4"/>
  <c r="AM1161" i="4"/>
  <c r="AN1161" i="4"/>
  <c r="AO1161" i="4"/>
  <c r="AP1161" i="4"/>
  <c r="AM1162" i="4"/>
  <c r="AN1162" i="4"/>
  <c r="AO1162" i="4"/>
  <c r="AP1162" i="4"/>
  <c r="AM1163" i="4"/>
  <c r="AN1163" i="4"/>
  <c r="AO1163" i="4"/>
  <c r="AP1163" i="4"/>
  <c r="AM1164" i="4"/>
  <c r="AN1164" i="4"/>
  <c r="AO1164" i="4"/>
  <c r="AP1164" i="4"/>
  <c r="AM1165" i="4"/>
  <c r="AN1165" i="4"/>
  <c r="AO1165" i="4"/>
  <c r="AP1165" i="4"/>
  <c r="AM1166" i="4"/>
  <c r="AN1166" i="4"/>
  <c r="AO1166" i="4"/>
  <c r="AP1166" i="4"/>
  <c r="AM1167" i="4"/>
  <c r="AN1167" i="4"/>
  <c r="AO1167" i="4"/>
  <c r="AP1167" i="4"/>
  <c r="AM1168" i="4"/>
  <c r="AN1168" i="4"/>
  <c r="AO1168" i="4"/>
  <c r="AP1168" i="4"/>
  <c r="AM1169" i="4"/>
  <c r="AN1169" i="4"/>
  <c r="AO1169" i="4"/>
  <c r="AP1169" i="4"/>
  <c r="AM1170" i="4"/>
  <c r="AN1170" i="4"/>
  <c r="AO1170" i="4"/>
  <c r="AP1170" i="4"/>
  <c r="AN1171" i="4"/>
  <c r="AO1171" i="4"/>
  <c r="AP1171" i="4"/>
  <c r="AM1171" i="4"/>
  <c r="AM1172" i="4"/>
  <c r="AN1172" i="4"/>
  <c r="AO1172" i="4"/>
  <c r="AP1172" i="4"/>
  <c r="AM1173" i="4"/>
  <c r="AN1173" i="4"/>
  <c r="AO1173" i="4"/>
  <c r="AP1173" i="4"/>
  <c r="AM1174" i="4"/>
  <c r="AN1174" i="4"/>
  <c r="AO1174" i="4"/>
  <c r="AP1174" i="4"/>
  <c r="AM1175" i="4"/>
  <c r="AN1175" i="4"/>
  <c r="AO1175" i="4"/>
  <c r="AP1175" i="4"/>
  <c r="AM1176" i="4"/>
  <c r="AN1176" i="4"/>
  <c r="AO1176" i="4"/>
  <c r="AP1176" i="4"/>
  <c r="AM1177" i="4"/>
  <c r="AN1177" i="4"/>
  <c r="AO1177" i="4"/>
  <c r="AP1177" i="4"/>
  <c r="AM1178" i="4"/>
  <c r="AN1178" i="4"/>
  <c r="AO1178" i="4"/>
  <c r="AP1178" i="4"/>
  <c r="AM1179" i="4"/>
  <c r="AN1179" i="4"/>
  <c r="AO1179" i="4"/>
  <c r="AP1179" i="4"/>
  <c r="AM1180" i="4"/>
  <c r="AN1180" i="4"/>
  <c r="AO1180" i="4"/>
  <c r="AP1180" i="4"/>
  <c r="AM1181" i="4"/>
  <c r="AN1181" i="4"/>
  <c r="AO1181" i="4"/>
  <c r="AP1181" i="4"/>
  <c r="AM1182" i="4"/>
  <c r="AN1182" i="4"/>
  <c r="AO1182" i="4"/>
  <c r="AP1182" i="4"/>
  <c r="AM1183" i="4"/>
  <c r="AN1183" i="4"/>
  <c r="AO1183" i="4"/>
  <c r="AP1183" i="4"/>
  <c r="AM1184" i="4"/>
  <c r="AN1184" i="4"/>
  <c r="AO1184" i="4"/>
  <c r="AP1184" i="4"/>
  <c r="AM1185" i="4"/>
  <c r="AN1185" i="4"/>
  <c r="AO1185" i="4"/>
  <c r="AP1185" i="4"/>
  <c r="AM1186" i="4"/>
  <c r="AN1186" i="4"/>
  <c r="AO1186" i="4"/>
  <c r="AP1186" i="4"/>
  <c r="AM1187" i="4"/>
  <c r="AN1187" i="4"/>
  <c r="AO1187" i="4"/>
  <c r="AP1187" i="4"/>
  <c r="AM1188" i="4"/>
  <c r="AN1188" i="4"/>
  <c r="AO1188" i="4"/>
  <c r="AP1188" i="4"/>
  <c r="AM1189" i="4"/>
  <c r="AN1189" i="4"/>
  <c r="AO1189" i="4"/>
  <c r="AP1189" i="4"/>
  <c r="AM1190" i="4"/>
  <c r="AN1190" i="4"/>
  <c r="AO1190" i="4"/>
  <c r="AP1190" i="4"/>
  <c r="AM1191" i="4"/>
  <c r="AN1191" i="4"/>
  <c r="AO1191" i="4"/>
  <c r="AP1191" i="4"/>
  <c r="AM1192" i="4"/>
  <c r="AN1192" i="4"/>
  <c r="AO1192" i="4"/>
  <c r="AP1192" i="4"/>
  <c r="AM1193" i="4"/>
  <c r="AN1193" i="4"/>
  <c r="AO1193" i="4"/>
  <c r="AP1193" i="4"/>
  <c r="AM1194" i="4"/>
  <c r="AN1194" i="4"/>
  <c r="AO1194" i="4"/>
  <c r="AP1194" i="4"/>
  <c r="AM1195" i="4"/>
  <c r="AN1195" i="4"/>
  <c r="AO1195" i="4"/>
  <c r="AP1195" i="4"/>
  <c r="AM1196" i="4"/>
  <c r="AN1196" i="4"/>
  <c r="AO1196" i="4"/>
  <c r="AP1196" i="4"/>
  <c r="AM1197" i="4"/>
  <c r="AN1197" i="4"/>
  <c r="AO1197" i="4"/>
  <c r="AP1197" i="4"/>
  <c r="AM1198" i="4"/>
  <c r="AN1198" i="4"/>
  <c r="AO1198" i="4"/>
  <c r="AP1198" i="4"/>
  <c r="AM1199" i="4"/>
  <c r="AN1199" i="4"/>
  <c r="AO1199" i="4"/>
  <c r="AP1199" i="4"/>
  <c r="AM1200" i="4"/>
  <c r="AN1200" i="4"/>
  <c r="AO1200" i="4"/>
  <c r="AP1200" i="4"/>
  <c r="AM1201" i="4"/>
  <c r="AN1201" i="4"/>
  <c r="AO1201" i="4"/>
  <c r="AP1201" i="4"/>
  <c r="AM1202" i="4"/>
  <c r="AN1202" i="4"/>
  <c r="AO1202" i="4"/>
  <c r="AP1202" i="4"/>
  <c r="AM1203" i="4"/>
  <c r="AN1203" i="4"/>
  <c r="AO1203" i="4"/>
  <c r="AP1203" i="4"/>
  <c r="AM1204" i="4"/>
  <c r="AN1204" i="4"/>
  <c r="AO1204" i="4"/>
  <c r="AP1204" i="4"/>
  <c r="AM1205" i="4"/>
  <c r="AN1205" i="4"/>
  <c r="AO1205" i="4"/>
  <c r="AP1205" i="4"/>
  <c r="AM1206" i="4"/>
  <c r="AN1206" i="4"/>
  <c r="AO1206" i="4"/>
  <c r="AP1206" i="4"/>
  <c r="AM1207" i="4"/>
  <c r="AN1207" i="4"/>
  <c r="AO1207" i="4"/>
  <c r="AP1207" i="4"/>
  <c r="AM1208" i="4"/>
  <c r="AN1208" i="4"/>
  <c r="AO1208" i="4"/>
  <c r="AP1208" i="4"/>
  <c r="AM1209" i="4"/>
  <c r="AN1209" i="4"/>
  <c r="AO1209" i="4"/>
  <c r="AP1209" i="4"/>
  <c r="AM1210" i="4"/>
  <c r="AN1210" i="4"/>
  <c r="AO1210" i="4"/>
  <c r="AP1210" i="4"/>
  <c r="AM1211" i="4"/>
  <c r="AN1211" i="4"/>
  <c r="AO1211" i="4"/>
  <c r="AP1211" i="4"/>
  <c r="AM1212" i="4"/>
  <c r="AN1212" i="4"/>
  <c r="AO1212" i="4"/>
  <c r="AP1212" i="4"/>
  <c r="AM1213" i="4"/>
  <c r="AN1213" i="4"/>
  <c r="AO1213" i="4"/>
  <c r="AP1213" i="4"/>
  <c r="AM1214" i="4"/>
  <c r="AN1214" i="4"/>
  <c r="AO1214" i="4"/>
  <c r="AP1214" i="4"/>
  <c r="AM1215" i="4"/>
  <c r="AN1215" i="4"/>
  <c r="AO1215" i="4"/>
  <c r="AP1215" i="4"/>
  <c r="AM1216" i="4"/>
  <c r="AN1216" i="4"/>
  <c r="AO1216" i="4"/>
  <c r="AP1216" i="4"/>
  <c r="AM1217" i="4"/>
  <c r="AN1217" i="4"/>
  <c r="AO1217" i="4"/>
  <c r="AP1217" i="4"/>
  <c r="AM1218" i="4"/>
  <c r="AN1218" i="4"/>
  <c r="AO1218" i="4"/>
  <c r="AP1218" i="4"/>
  <c r="AM1219" i="4"/>
  <c r="AN1219" i="4"/>
  <c r="AO1219" i="4"/>
  <c r="AP1219" i="4"/>
  <c r="AM1220" i="4"/>
  <c r="AN1220" i="4"/>
  <c r="AO1220" i="4"/>
  <c r="AP1220" i="4"/>
  <c r="AM1221" i="4"/>
  <c r="AN1221" i="4"/>
  <c r="AO1221" i="4"/>
  <c r="AP1221" i="4"/>
  <c r="AM1222" i="4"/>
  <c r="AN1222" i="4"/>
  <c r="AO1222" i="4"/>
  <c r="AP1222" i="4"/>
  <c r="AM1223" i="4"/>
  <c r="AN1223" i="4"/>
  <c r="AO1223" i="4"/>
  <c r="AP1223" i="4"/>
  <c r="AM1224" i="4"/>
  <c r="AN1224" i="4"/>
  <c r="AO1224" i="4"/>
  <c r="AP1224" i="4"/>
  <c r="AM1225" i="4"/>
  <c r="AN1225" i="4"/>
  <c r="AO1225" i="4"/>
  <c r="AP1225" i="4"/>
  <c r="AM1226" i="4"/>
  <c r="AN1226" i="4"/>
  <c r="AO1226" i="4"/>
  <c r="AP1226" i="4"/>
  <c r="AM1227" i="4"/>
  <c r="AN1227" i="4"/>
  <c r="AO1227" i="4"/>
  <c r="AP1227" i="4"/>
  <c r="AM1228" i="4"/>
  <c r="AN1228" i="4"/>
  <c r="AO1228" i="4"/>
  <c r="AP1228" i="4"/>
  <c r="AP2" i="4"/>
  <c r="AO2" i="4"/>
  <c r="AN2" i="4"/>
  <c r="AM2" i="4"/>
  <c r="AJ784" i="3" l="1"/>
  <c r="AO784" i="3" s="1"/>
  <c r="AI784" i="3"/>
  <c r="AN784" i="3" s="1"/>
  <c r="AH784" i="3"/>
  <c r="AM784" i="3" s="1"/>
  <c r="AG784" i="3"/>
  <c r="AL784" i="3" s="1"/>
  <c r="AF784" i="3"/>
  <c r="AK784" i="3" s="1"/>
  <c r="AJ781" i="3"/>
  <c r="AO781" i="3" s="1"/>
  <c r="AI781" i="3"/>
  <c r="AN781" i="3" s="1"/>
  <c r="AH781" i="3"/>
  <c r="AM781" i="3" s="1"/>
  <c r="AG781" i="3"/>
  <c r="AL781" i="3" s="1"/>
  <c r="AF781" i="3"/>
  <c r="AK781" i="3" s="1"/>
  <c r="AJ721" i="3"/>
  <c r="AO721" i="3" s="1"/>
  <c r="AI721" i="3"/>
  <c r="AN721" i="3" s="1"/>
  <c r="AH721" i="3"/>
  <c r="AM721" i="3" s="1"/>
  <c r="AG721" i="3"/>
  <c r="AL721" i="3" s="1"/>
  <c r="AJ715" i="3"/>
  <c r="AO715" i="3" s="1"/>
  <c r="AI715" i="3"/>
  <c r="AN715" i="3" s="1"/>
  <c r="AH715" i="3"/>
  <c r="AM715" i="3" s="1"/>
  <c r="AG715" i="3"/>
  <c r="AL715" i="3" s="1"/>
  <c r="AJ701" i="3"/>
  <c r="AO701" i="3" s="1"/>
  <c r="AI701" i="3"/>
  <c r="AN701" i="3" s="1"/>
  <c r="AH701" i="3"/>
  <c r="AM701" i="3" s="1"/>
  <c r="AG701" i="3"/>
  <c r="AL701" i="3" s="1"/>
  <c r="AJ700" i="3"/>
  <c r="AO700" i="3" s="1"/>
  <c r="AI700" i="3"/>
  <c r="AN700" i="3" s="1"/>
  <c r="AH700" i="3"/>
  <c r="AM700" i="3" s="1"/>
  <c r="AG700" i="3"/>
  <c r="AL700" i="3" s="1"/>
  <c r="AJ577" i="3"/>
  <c r="AO577" i="3" s="1"/>
  <c r="AI577" i="3"/>
  <c r="AN577" i="3" s="1"/>
  <c r="AH577" i="3"/>
  <c r="AM577" i="3" s="1"/>
  <c r="AG577" i="3"/>
  <c r="AL577" i="3" s="1"/>
  <c r="AJ552" i="3"/>
  <c r="AO552" i="3" s="1"/>
  <c r="AI552" i="3"/>
  <c r="AN552" i="3" s="1"/>
  <c r="AH552" i="3"/>
  <c r="AM552" i="3" s="1"/>
  <c r="AG552" i="3"/>
  <c r="AL552" i="3" s="1"/>
  <c r="AJ503" i="3"/>
  <c r="AO503" i="3" s="1"/>
  <c r="AI503" i="3"/>
  <c r="AN503" i="3" s="1"/>
  <c r="AH503" i="3"/>
  <c r="AM503" i="3" s="1"/>
  <c r="AG503" i="3"/>
  <c r="AL503" i="3" s="1"/>
  <c r="AJ494" i="3"/>
  <c r="AO494" i="3" s="1"/>
  <c r="AI494" i="3"/>
  <c r="AN494" i="3" s="1"/>
  <c r="AH494" i="3"/>
  <c r="AM494" i="3" s="1"/>
  <c r="AG494" i="3"/>
  <c r="AL494" i="3" s="1"/>
  <c r="AJ492" i="3"/>
  <c r="AO492" i="3" s="1"/>
  <c r="AI492" i="3"/>
  <c r="AN492" i="3" s="1"/>
  <c r="AH492" i="3"/>
  <c r="AM492" i="3" s="1"/>
  <c r="AG492" i="3"/>
  <c r="AL492" i="3" s="1"/>
  <c r="AJ490" i="3"/>
  <c r="AO490" i="3" s="1"/>
  <c r="AI490" i="3"/>
  <c r="AN490" i="3" s="1"/>
  <c r="AH490" i="3"/>
  <c r="AM490" i="3" s="1"/>
  <c r="AG490" i="3"/>
  <c r="AL490" i="3" s="1"/>
  <c r="AJ463" i="3"/>
  <c r="AO463" i="3" s="1"/>
  <c r="AI463" i="3"/>
  <c r="AN463" i="3" s="1"/>
  <c r="AH463" i="3"/>
  <c r="AM463" i="3" s="1"/>
  <c r="AG463" i="3"/>
  <c r="AL463" i="3" s="1"/>
  <c r="AJ439" i="3"/>
  <c r="AO439" i="3" s="1"/>
  <c r="AI439" i="3"/>
  <c r="AN439" i="3" s="1"/>
  <c r="AH439" i="3"/>
  <c r="AM439" i="3" s="1"/>
  <c r="AG439" i="3"/>
  <c r="AL439" i="3" s="1"/>
  <c r="AJ373" i="3"/>
  <c r="AO373" i="3" s="1"/>
  <c r="AI373" i="3"/>
  <c r="AN373" i="3" s="1"/>
  <c r="AH373" i="3"/>
  <c r="AM373" i="3" s="1"/>
  <c r="AG373" i="3"/>
  <c r="AL373" i="3" s="1"/>
  <c r="AJ342" i="3"/>
  <c r="AO342" i="3" s="1"/>
  <c r="AI342" i="3"/>
  <c r="AN342" i="3" s="1"/>
  <c r="AH342" i="3"/>
  <c r="AM342" i="3" s="1"/>
  <c r="AG342" i="3"/>
  <c r="AL342" i="3" s="1"/>
  <c r="AJ299" i="3"/>
  <c r="AO299" i="3" s="1"/>
  <c r="AI299" i="3"/>
  <c r="AN299" i="3" s="1"/>
  <c r="AH299" i="3"/>
  <c r="AM299" i="3" s="1"/>
  <c r="AG299" i="3"/>
  <c r="AL299" i="3" s="1"/>
  <c r="AJ297" i="3"/>
  <c r="AO297" i="3" s="1"/>
  <c r="AI297" i="3"/>
  <c r="AN297" i="3" s="1"/>
  <c r="AH297" i="3"/>
  <c r="AM297" i="3" s="1"/>
  <c r="AG297" i="3"/>
  <c r="AL297" i="3" s="1"/>
  <c r="AJ291" i="3"/>
  <c r="AO291" i="3" s="1"/>
  <c r="AI291" i="3"/>
  <c r="AN291" i="3" s="1"/>
  <c r="AH291" i="3"/>
  <c r="AM291" i="3" s="1"/>
  <c r="AG291" i="3"/>
  <c r="AL291" i="3" s="1"/>
  <c r="AJ279" i="3"/>
  <c r="AO279" i="3" s="1"/>
  <c r="AI279" i="3"/>
  <c r="AN279" i="3" s="1"/>
  <c r="AH279" i="3"/>
  <c r="AM279" i="3" s="1"/>
  <c r="AG279" i="3"/>
  <c r="AL279" i="3" s="1"/>
  <c r="AJ218" i="3"/>
  <c r="AO218" i="3" s="1"/>
  <c r="AI218" i="3"/>
  <c r="AN218" i="3" s="1"/>
  <c r="AH218" i="3"/>
  <c r="AM218" i="3" s="1"/>
  <c r="AG218" i="3"/>
  <c r="AL218" i="3" s="1"/>
  <c r="AF218" i="3"/>
  <c r="AK218" i="3" s="1"/>
  <c r="AJ190" i="3"/>
  <c r="AO190" i="3" s="1"/>
  <c r="AI190" i="3"/>
  <c r="AN190" i="3" s="1"/>
  <c r="AH190" i="3"/>
  <c r="AM190" i="3" s="1"/>
  <c r="AG190" i="3"/>
  <c r="AL190" i="3" s="1"/>
  <c r="AJ170" i="3"/>
  <c r="AO170" i="3" s="1"/>
  <c r="AI170" i="3"/>
  <c r="AN170" i="3" s="1"/>
  <c r="AH170" i="3"/>
  <c r="AM170" i="3" s="1"/>
  <c r="AG170" i="3"/>
  <c r="AL170" i="3" s="1"/>
  <c r="AJ72" i="3"/>
  <c r="AO72" i="3" s="1"/>
  <c r="AI72" i="3"/>
  <c r="AN72" i="3" s="1"/>
  <c r="AH72" i="3"/>
  <c r="AM72" i="3" s="1"/>
  <c r="AG72" i="3"/>
  <c r="AL72" i="3" s="1"/>
  <c r="AJ37" i="3"/>
  <c r="AO37" i="3" s="1"/>
  <c r="AI37" i="3"/>
  <c r="AN37" i="3" s="1"/>
  <c r="AH37" i="3"/>
  <c r="AM37" i="3" s="1"/>
  <c r="AG37" i="3"/>
  <c r="AL37" i="3" s="1"/>
  <c r="AJ32" i="3"/>
  <c r="AO32" i="3" s="1"/>
  <c r="AI32" i="3"/>
  <c r="AN32" i="3" s="1"/>
  <c r="AH32" i="3"/>
  <c r="AM32" i="3" s="1"/>
  <c r="AG32" i="3"/>
  <c r="AL32" i="3" s="1"/>
  <c r="AJ6" i="3"/>
  <c r="AO6" i="3" s="1"/>
  <c r="AI6" i="3"/>
  <c r="AN6" i="3" s="1"/>
  <c r="AH6" i="3"/>
  <c r="AM6" i="3" s="1"/>
  <c r="AG6" i="3"/>
  <c r="AL6" i="3" s="1"/>
  <c r="AJ719" i="3"/>
  <c r="AO719" i="3" s="1"/>
  <c r="AI719" i="3"/>
  <c r="AN719" i="3" s="1"/>
  <c r="AH719" i="3"/>
  <c r="AM719" i="3" s="1"/>
  <c r="AG719" i="3"/>
  <c r="AL719" i="3" s="1"/>
  <c r="AJ559" i="3"/>
  <c r="AO559" i="3" s="1"/>
  <c r="AI559" i="3"/>
  <c r="AN559" i="3" s="1"/>
  <c r="AH559" i="3"/>
  <c r="AM559" i="3" s="1"/>
  <c r="AG559" i="3"/>
  <c r="AL559" i="3" s="1"/>
  <c r="AJ176" i="3"/>
  <c r="AO176" i="3" s="1"/>
  <c r="AI176" i="3"/>
  <c r="AN176" i="3" s="1"/>
  <c r="AH176" i="3"/>
  <c r="AM176" i="3" s="1"/>
  <c r="AG176" i="3"/>
  <c r="AL176" i="3" s="1"/>
  <c r="AJ143" i="3"/>
  <c r="AO143" i="3" s="1"/>
  <c r="AI143" i="3"/>
  <c r="AN143" i="3" s="1"/>
  <c r="AH143" i="3"/>
  <c r="AM143" i="3" s="1"/>
  <c r="AG143" i="3"/>
  <c r="AL143" i="3" s="1"/>
  <c r="AJ714" i="3"/>
  <c r="AO714" i="3" s="1"/>
  <c r="AI714" i="3"/>
  <c r="AN714" i="3" s="1"/>
  <c r="AH714" i="3"/>
  <c r="AM714" i="3" s="1"/>
  <c r="AG714" i="3"/>
  <c r="AL714" i="3" s="1"/>
  <c r="AJ698" i="3"/>
  <c r="AO698" i="3" s="1"/>
  <c r="AI698" i="3"/>
  <c r="AN698" i="3" s="1"/>
  <c r="AH698" i="3"/>
  <c r="AM698" i="3" s="1"/>
  <c r="AG698" i="3"/>
  <c r="AL698" i="3" s="1"/>
  <c r="AJ600" i="3"/>
  <c r="AO600" i="3" s="1"/>
  <c r="AI600" i="3"/>
  <c r="AN600" i="3" s="1"/>
  <c r="AH600" i="3"/>
  <c r="AM600" i="3" s="1"/>
  <c r="AG600" i="3"/>
  <c r="AL600" i="3" s="1"/>
  <c r="AJ576" i="3"/>
  <c r="AO576" i="3" s="1"/>
  <c r="AI576" i="3"/>
  <c r="AN576" i="3" s="1"/>
  <c r="AH576" i="3"/>
  <c r="AM576" i="3" s="1"/>
  <c r="AG576" i="3"/>
  <c r="AL576" i="3" s="1"/>
  <c r="AF576" i="3"/>
  <c r="AK576" i="3" s="1"/>
  <c r="AJ555" i="3"/>
  <c r="AO555" i="3" s="1"/>
  <c r="AI555" i="3"/>
  <c r="AN555" i="3" s="1"/>
  <c r="AH555" i="3"/>
  <c r="AM555" i="3" s="1"/>
  <c r="AG555" i="3"/>
  <c r="AL555" i="3" s="1"/>
  <c r="AJ510" i="3"/>
  <c r="AO510" i="3" s="1"/>
  <c r="AI510" i="3"/>
  <c r="AN510" i="3" s="1"/>
  <c r="AH510" i="3"/>
  <c r="AM510" i="3" s="1"/>
  <c r="AG510" i="3"/>
  <c r="AL510" i="3" s="1"/>
  <c r="AJ508" i="3"/>
  <c r="AO508" i="3" s="1"/>
  <c r="AI508" i="3"/>
  <c r="AN508" i="3" s="1"/>
  <c r="AH508" i="3"/>
  <c r="AM508" i="3" s="1"/>
  <c r="AG508" i="3"/>
  <c r="AL508" i="3" s="1"/>
  <c r="AJ470" i="3"/>
  <c r="AO470" i="3" s="1"/>
  <c r="AI470" i="3"/>
  <c r="AN470" i="3" s="1"/>
  <c r="AH470" i="3"/>
  <c r="AM470" i="3" s="1"/>
  <c r="AG470" i="3"/>
  <c r="AL470" i="3" s="1"/>
  <c r="AJ440" i="3"/>
  <c r="AO440" i="3" s="1"/>
  <c r="AI440" i="3"/>
  <c r="AN440" i="3" s="1"/>
  <c r="AH440" i="3"/>
  <c r="AM440" i="3" s="1"/>
  <c r="AG440" i="3"/>
  <c r="AL440" i="3" s="1"/>
  <c r="AJ398" i="3"/>
  <c r="AO398" i="3" s="1"/>
  <c r="AI398" i="3"/>
  <c r="AN398" i="3" s="1"/>
  <c r="AH398" i="3"/>
  <c r="AM398" i="3" s="1"/>
  <c r="AG398" i="3"/>
  <c r="AL398" i="3" s="1"/>
  <c r="AJ376" i="3"/>
  <c r="AO376" i="3" s="1"/>
  <c r="AI376" i="3"/>
  <c r="AN376" i="3" s="1"/>
  <c r="AH376" i="3"/>
  <c r="AM376" i="3" s="1"/>
  <c r="AG376" i="3"/>
  <c r="AL376" i="3" s="1"/>
  <c r="AJ334" i="3"/>
  <c r="AO334" i="3" s="1"/>
  <c r="AI334" i="3"/>
  <c r="AN334" i="3" s="1"/>
  <c r="AH334" i="3"/>
  <c r="AM334" i="3" s="1"/>
  <c r="AG334" i="3"/>
  <c r="AL334" i="3" s="1"/>
  <c r="AJ290" i="3"/>
  <c r="AO290" i="3" s="1"/>
  <c r="AI290" i="3"/>
  <c r="AN290" i="3" s="1"/>
  <c r="AH290" i="3"/>
  <c r="AM290" i="3" s="1"/>
  <c r="AG290" i="3"/>
  <c r="AL290" i="3" s="1"/>
  <c r="AF290" i="3"/>
  <c r="AK290" i="3" s="1"/>
  <c r="AJ261" i="3"/>
  <c r="AO261" i="3" s="1"/>
  <c r="AI261" i="3"/>
  <c r="AN261" i="3" s="1"/>
  <c r="AH261" i="3"/>
  <c r="AM261" i="3" s="1"/>
  <c r="AG261" i="3"/>
  <c r="AL261" i="3" s="1"/>
  <c r="AJ225" i="3"/>
  <c r="AO225" i="3" s="1"/>
  <c r="AI225" i="3"/>
  <c r="AN225" i="3" s="1"/>
  <c r="AH225" i="3"/>
  <c r="AM225" i="3" s="1"/>
  <c r="AG225" i="3"/>
  <c r="AL225" i="3" s="1"/>
  <c r="AJ202" i="3"/>
  <c r="AO202" i="3" s="1"/>
  <c r="AI202" i="3"/>
  <c r="AN202" i="3" s="1"/>
  <c r="AH202" i="3"/>
  <c r="AM202" i="3" s="1"/>
  <c r="AG202" i="3"/>
  <c r="AL202" i="3" s="1"/>
  <c r="AJ137" i="3"/>
  <c r="AO137" i="3" s="1"/>
  <c r="AI137" i="3"/>
  <c r="AN137" i="3" s="1"/>
  <c r="AH137" i="3"/>
  <c r="AM137" i="3" s="1"/>
  <c r="AG137" i="3"/>
  <c r="AL137" i="3" s="1"/>
  <c r="AF137" i="3"/>
  <c r="AK137" i="3" s="1"/>
  <c r="AJ131" i="3"/>
  <c r="AO131" i="3" s="1"/>
  <c r="AI131" i="3"/>
  <c r="AN131" i="3" s="1"/>
  <c r="AH131" i="3"/>
  <c r="AM131" i="3" s="1"/>
  <c r="AG131" i="3"/>
  <c r="AL131" i="3" s="1"/>
  <c r="AJ64" i="3"/>
  <c r="AO64" i="3" s="1"/>
  <c r="AI64" i="3"/>
  <c r="AN64" i="3" s="1"/>
  <c r="AH64" i="3"/>
  <c r="AM64" i="3" s="1"/>
  <c r="AG64" i="3"/>
  <c r="AL64" i="3" s="1"/>
  <c r="AJ55" i="3"/>
  <c r="AO55" i="3" s="1"/>
  <c r="AI55" i="3"/>
  <c r="AN55" i="3" s="1"/>
  <c r="AH55" i="3"/>
  <c r="AM55" i="3" s="1"/>
  <c r="AG55" i="3"/>
  <c r="AL55" i="3" s="1"/>
  <c r="AJ49" i="3"/>
  <c r="AO49" i="3" s="1"/>
  <c r="AI49" i="3"/>
  <c r="AN49" i="3" s="1"/>
  <c r="AH49" i="3"/>
  <c r="AM49" i="3" s="1"/>
  <c r="AG49" i="3"/>
  <c r="AL49" i="3" s="1"/>
  <c r="AJ21" i="3"/>
  <c r="AO21" i="3" s="1"/>
  <c r="AI21" i="3"/>
  <c r="AN21" i="3" s="1"/>
  <c r="AH21" i="3"/>
  <c r="AM21" i="3" s="1"/>
  <c r="AG21" i="3"/>
  <c r="AL21" i="3" s="1"/>
  <c r="AJ14" i="3"/>
  <c r="AO14" i="3" s="1"/>
  <c r="AI14" i="3"/>
  <c r="AN14" i="3" s="1"/>
  <c r="AH14" i="3"/>
  <c r="AM14" i="3" s="1"/>
  <c r="AG14" i="3"/>
  <c r="AL14" i="3" s="1"/>
  <c r="AJ754" i="3"/>
  <c r="AO754" i="3" s="1"/>
  <c r="AI754" i="3"/>
  <c r="AN754" i="3" s="1"/>
  <c r="AH754" i="3"/>
  <c r="AM754" i="3" s="1"/>
  <c r="AG754" i="3"/>
  <c r="AL754" i="3" s="1"/>
  <c r="AJ733" i="3"/>
  <c r="AO733" i="3" s="1"/>
  <c r="AI733" i="3"/>
  <c r="AN733" i="3" s="1"/>
  <c r="AH733" i="3"/>
  <c r="AM733" i="3" s="1"/>
  <c r="AG733" i="3"/>
  <c r="AL733" i="3" s="1"/>
  <c r="AJ731" i="3"/>
  <c r="AO731" i="3" s="1"/>
  <c r="AI731" i="3"/>
  <c r="AN731" i="3" s="1"/>
  <c r="AH731" i="3"/>
  <c r="AM731" i="3" s="1"/>
  <c r="AG731" i="3"/>
  <c r="AL731" i="3" s="1"/>
  <c r="AJ707" i="3"/>
  <c r="AO707" i="3" s="1"/>
  <c r="AI707" i="3"/>
  <c r="AN707" i="3" s="1"/>
  <c r="AH707" i="3"/>
  <c r="AM707" i="3" s="1"/>
  <c r="AG707" i="3"/>
  <c r="AL707" i="3" s="1"/>
  <c r="AJ688" i="3"/>
  <c r="AO688" i="3" s="1"/>
  <c r="AI688" i="3"/>
  <c r="AN688" i="3" s="1"/>
  <c r="AH688" i="3"/>
  <c r="AM688" i="3" s="1"/>
  <c r="AG688" i="3"/>
  <c r="AL688" i="3" s="1"/>
  <c r="AJ683" i="3"/>
  <c r="AO683" i="3" s="1"/>
  <c r="AI683" i="3"/>
  <c r="AN683" i="3" s="1"/>
  <c r="AH683" i="3"/>
  <c r="AM683" i="3" s="1"/>
  <c r="AG683" i="3"/>
  <c r="AL683" i="3" s="1"/>
  <c r="AJ652" i="3"/>
  <c r="AO652" i="3" s="1"/>
  <c r="AI652" i="3"/>
  <c r="AN652" i="3" s="1"/>
  <c r="AH652" i="3"/>
  <c r="AM652" i="3" s="1"/>
  <c r="AG652" i="3"/>
  <c r="AL652" i="3" s="1"/>
  <c r="AJ610" i="3"/>
  <c r="AO610" i="3" s="1"/>
  <c r="AI610" i="3"/>
  <c r="AN610" i="3" s="1"/>
  <c r="AH610" i="3"/>
  <c r="AM610" i="3" s="1"/>
  <c r="AG610" i="3"/>
  <c r="AL610" i="3" s="1"/>
  <c r="AJ609" i="3"/>
  <c r="AO609" i="3" s="1"/>
  <c r="AI609" i="3"/>
  <c r="AN609" i="3" s="1"/>
  <c r="AH609" i="3"/>
  <c r="AM609" i="3" s="1"/>
  <c r="AG609" i="3"/>
  <c r="AL609" i="3" s="1"/>
  <c r="AJ597" i="3"/>
  <c r="AO597" i="3" s="1"/>
  <c r="AI597" i="3"/>
  <c r="AN597" i="3" s="1"/>
  <c r="AH597" i="3"/>
  <c r="AM597" i="3" s="1"/>
  <c r="AG597" i="3"/>
  <c r="AL597" i="3" s="1"/>
  <c r="AJ579" i="3"/>
  <c r="AO579" i="3" s="1"/>
  <c r="AI579" i="3"/>
  <c r="AN579" i="3" s="1"/>
  <c r="AH579" i="3"/>
  <c r="AM579" i="3" s="1"/>
  <c r="AG579" i="3"/>
  <c r="AL579" i="3" s="1"/>
  <c r="AJ575" i="3"/>
  <c r="AO575" i="3" s="1"/>
  <c r="AI575" i="3"/>
  <c r="AN575" i="3" s="1"/>
  <c r="AH575" i="3"/>
  <c r="AM575" i="3" s="1"/>
  <c r="AG575" i="3"/>
  <c r="AL575" i="3" s="1"/>
  <c r="AJ487" i="3"/>
  <c r="AO487" i="3" s="1"/>
  <c r="AI487" i="3"/>
  <c r="AN487" i="3" s="1"/>
  <c r="AH487" i="3"/>
  <c r="AM487" i="3" s="1"/>
  <c r="AG487" i="3"/>
  <c r="AL487" i="3" s="1"/>
  <c r="AJ482" i="3"/>
  <c r="AO482" i="3" s="1"/>
  <c r="AI482" i="3"/>
  <c r="AN482" i="3" s="1"/>
  <c r="AH482" i="3"/>
  <c r="AM482" i="3" s="1"/>
  <c r="AG482" i="3"/>
  <c r="AL482" i="3" s="1"/>
  <c r="AJ471" i="3"/>
  <c r="AO471" i="3" s="1"/>
  <c r="AI471" i="3"/>
  <c r="AN471" i="3" s="1"/>
  <c r="AH471" i="3"/>
  <c r="AM471" i="3" s="1"/>
  <c r="AG471" i="3"/>
  <c r="AL471" i="3" s="1"/>
  <c r="AJ446" i="3"/>
  <c r="AO446" i="3" s="1"/>
  <c r="AI446" i="3"/>
  <c r="AN446" i="3" s="1"/>
  <c r="AH446" i="3"/>
  <c r="AM446" i="3" s="1"/>
  <c r="AG446" i="3"/>
  <c r="AL446" i="3" s="1"/>
  <c r="AJ435" i="3"/>
  <c r="AO435" i="3" s="1"/>
  <c r="AI435" i="3"/>
  <c r="AN435" i="3" s="1"/>
  <c r="AH435" i="3"/>
  <c r="AM435" i="3" s="1"/>
  <c r="AG435" i="3"/>
  <c r="AL435" i="3" s="1"/>
  <c r="AJ385" i="3"/>
  <c r="AO385" i="3" s="1"/>
  <c r="AI385" i="3"/>
  <c r="AN385" i="3" s="1"/>
  <c r="AH385" i="3"/>
  <c r="AM385" i="3" s="1"/>
  <c r="AG385" i="3"/>
  <c r="AL385" i="3" s="1"/>
  <c r="AJ380" i="3"/>
  <c r="AO380" i="3" s="1"/>
  <c r="AI380" i="3"/>
  <c r="AN380" i="3" s="1"/>
  <c r="AH380" i="3"/>
  <c r="AM380" i="3" s="1"/>
  <c r="AG380" i="3"/>
  <c r="AL380" i="3" s="1"/>
  <c r="AF380" i="3"/>
  <c r="AK380" i="3" s="1"/>
  <c r="AJ364" i="3"/>
  <c r="AO364" i="3" s="1"/>
  <c r="AI364" i="3"/>
  <c r="AN364" i="3" s="1"/>
  <c r="AH364" i="3"/>
  <c r="AM364" i="3" s="1"/>
  <c r="AG364" i="3"/>
  <c r="AL364" i="3" s="1"/>
  <c r="AJ310" i="3"/>
  <c r="AO310" i="3" s="1"/>
  <c r="AI310" i="3"/>
  <c r="AN310" i="3" s="1"/>
  <c r="AH310" i="3"/>
  <c r="AM310" i="3" s="1"/>
  <c r="AG310" i="3"/>
  <c r="AL310" i="3" s="1"/>
  <c r="AJ296" i="3"/>
  <c r="AO296" i="3" s="1"/>
  <c r="AI296" i="3"/>
  <c r="AN296" i="3" s="1"/>
  <c r="AH296" i="3"/>
  <c r="AM296" i="3" s="1"/>
  <c r="AG296" i="3"/>
  <c r="AL296" i="3" s="1"/>
  <c r="AJ275" i="3"/>
  <c r="AO275" i="3" s="1"/>
  <c r="AI275" i="3"/>
  <c r="AN275" i="3" s="1"/>
  <c r="AH275" i="3"/>
  <c r="AM275" i="3" s="1"/>
  <c r="AG275" i="3"/>
  <c r="AL275" i="3" s="1"/>
  <c r="AF275" i="3"/>
  <c r="AK275" i="3" s="1"/>
  <c r="AJ235" i="3"/>
  <c r="AO235" i="3" s="1"/>
  <c r="AI235" i="3"/>
  <c r="AN235" i="3" s="1"/>
  <c r="AH235" i="3"/>
  <c r="AM235" i="3" s="1"/>
  <c r="AG235" i="3"/>
  <c r="AL235" i="3" s="1"/>
  <c r="AF235" i="3"/>
  <c r="AK235" i="3" s="1"/>
  <c r="AJ125" i="3"/>
  <c r="AO125" i="3" s="1"/>
  <c r="AI125" i="3"/>
  <c r="AN125" i="3" s="1"/>
  <c r="AH125" i="3"/>
  <c r="AM125" i="3" s="1"/>
  <c r="AG125" i="3"/>
  <c r="AL125" i="3" s="1"/>
  <c r="AJ121" i="3"/>
  <c r="AO121" i="3" s="1"/>
  <c r="AI121" i="3"/>
  <c r="AN121" i="3" s="1"/>
  <c r="AH121" i="3"/>
  <c r="AM121" i="3" s="1"/>
  <c r="AG121" i="3"/>
  <c r="AL121" i="3" s="1"/>
  <c r="AJ112" i="3"/>
  <c r="AO112" i="3" s="1"/>
  <c r="AI112" i="3"/>
  <c r="AN112" i="3" s="1"/>
  <c r="AH112" i="3"/>
  <c r="AM112" i="3" s="1"/>
  <c r="AG112" i="3"/>
  <c r="AL112" i="3" s="1"/>
  <c r="AJ111" i="3"/>
  <c r="AO111" i="3" s="1"/>
  <c r="AI111" i="3"/>
  <c r="AN111" i="3" s="1"/>
  <c r="AH111" i="3"/>
  <c r="AM111" i="3" s="1"/>
  <c r="AG111" i="3"/>
  <c r="AL111" i="3" s="1"/>
  <c r="AJ107" i="3"/>
  <c r="AO107" i="3" s="1"/>
  <c r="AI107" i="3"/>
  <c r="AN107" i="3" s="1"/>
  <c r="AH107" i="3"/>
  <c r="AM107" i="3" s="1"/>
  <c r="AG107" i="3"/>
  <c r="AL107" i="3" s="1"/>
  <c r="AJ104" i="3"/>
  <c r="AO104" i="3" s="1"/>
  <c r="AI104" i="3"/>
  <c r="AN104" i="3" s="1"/>
  <c r="AH104" i="3"/>
  <c r="AM104" i="3" s="1"/>
  <c r="AG104" i="3"/>
  <c r="AL104" i="3" s="1"/>
  <c r="AJ63" i="3"/>
  <c r="AO63" i="3" s="1"/>
  <c r="AI63" i="3"/>
  <c r="AN63" i="3" s="1"/>
  <c r="AH63" i="3"/>
  <c r="AM63" i="3" s="1"/>
  <c r="AG63" i="3"/>
  <c r="AL63" i="3" s="1"/>
  <c r="AF63" i="3"/>
  <c r="AK63" i="3" s="1"/>
  <c r="AJ38" i="3"/>
  <c r="AO38" i="3" s="1"/>
  <c r="AI38" i="3"/>
  <c r="AN38" i="3" s="1"/>
  <c r="AH38" i="3"/>
  <c r="AM38" i="3" s="1"/>
  <c r="AG38" i="3"/>
  <c r="AL38" i="3" s="1"/>
  <c r="AF38" i="3"/>
  <c r="AK38" i="3" s="1"/>
  <c r="AJ31" i="3"/>
  <c r="AO31" i="3" s="1"/>
  <c r="AI31" i="3"/>
  <c r="AN31" i="3" s="1"/>
  <c r="AH31" i="3"/>
  <c r="AM31" i="3" s="1"/>
  <c r="AG31" i="3"/>
  <c r="AL31" i="3" s="1"/>
  <c r="AJ11" i="3"/>
  <c r="AO11" i="3" s="1"/>
  <c r="AI11" i="3"/>
  <c r="AN11" i="3" s="1"/>
  <c r="AH11" i="3"/>
  <c r="AM11" i="3" s="1"/>
  <c r="AG11" i="3"/>
  <c r="AL11" i="3" s="1"/>
  <c r="AJ741" i="3"/>
  <c r="AO741" i="3" s="1"/>
  <c r="AI741" i="3"/>
  <c r="AN741" i="3" s="1"/>
  <c r="AH741" i="3"/>
  <c r="AM741" i="3" s="1"/>
  <c r="AG741" i="3"/>
  <c r="AL741" i="3" s="1"/>
  <c r="AF741" i="3"/>
  <c r="AK741" i="3" s="1"/>
  <c r="AJ737" i="3"/>
  <c r="AO737" i="3" s="1"/>
  <c r="AI737" i="3"/>
  <c r="AN737" i="3" s="1"/>
  <c r="AH737" i="3"/>
  <c r="AM737" i="3" s="1"/>
  <c r="AG737" i="3"/>
  <c r="AL737" i="3" s="1"/>
  <c r="AJ711" i="3"/>
  <c r="AO711" i="3" s="1"/>
  <c r="AI711" i="3"/>
  <c r="AN711" i="3" s="1"/>
  <c r="AH711" i="3"/>
  <c r="AM711" i="3" s="1"/>
  <c r="AG711" i="3"/>
  <c r="AL711" i="3" s="1"/>
  <c r="AJ708" i="3"/>
  <c r="AO708" i="3" s="1"/>
  <c r="AI708" i="3"/>
  <c r="AN708" i="3" s="1"/>
  <c r="AH708" i="3"/>
  <c r="AM708" i="3" s="1"/>
  <c r="AG708" i="3"/>
  <c r="AL708" i="3" s="1"/>
  <c r="AJ697" i="3"/>
  <c r="AO697" i="3" s="1"/>
  <c r="AI697" i="3"/>
  <c r="AN697" i="3" s="1"/>
  <c r="AH697" i="3"/>
  <c r="AM697" i="3" s="1"/>
  <c r="AG697" i="3"/>
  <c r="AL697" i="3" s="1"/>
  <c r="AJ671" i="3"/>
  <c r="AO671" i="3" s="1"/>
  <c r="AI671" i="3"/>
  <c r="AN671" i="3" s="1"/>
  <c r="AH671" i="3"/>
  <c r="AM671" i="3" s="1"/>
  <c r="AG671" i="3"/>
  <c r="AL671" i="3" s="1"/>
  <c r="AJ666" i="3"/>
  <c r="AO666" i="3" s="1"/>
  <c r="AI666" i="3"/>
  <c r="AN666" i="3" s="1"/>
  <c r="AH666" i="3"/>
  <c r="AM666" i="3" s="1"/>
  <c r="AG666" i="3"/>
  <c r="AL666" i="3" s="1"/>
  <c r="AJ661" i="3"/>
  <c r="AO661" i="3" s="1"/>
  <c r="AI661" i="3"/>
  <c r="AN661" i="3" s="1"/>
  <c r="AH661" i="3"/>
  <c r="AM661" i="3" s="1"/>
  <c r="AG661" i="3"/>
  <c r="AL661" i="3" s="1"/>
  <c r="AJ658" i="3"/>
  <c r="AO658" i="3" s="1"/>
  <c r="AI658" i="3"/>
  <c r="AN658" i="3" s="1"/>
  <c r="AH658" i="3"/>
  <c r="AM658" i="3" s="1"/>
  <c r="AG658" i="3"/>
  <c r="AL658" i="3" s="1"/>
  <c r="AJ641" i="3"/>
  <c r="AO641" i="3" s="1"/>
  <c r="AI641" i="3"/>
  <c r="AN641" i="3" s="1"/>
  <c r="AH641" i="3"/>
  <c r="AM641" i="3" s="1"/>
  <c r="AG641" i="3"/>
  <c r="AL641" i="3" s="1"/>
  <c r="AJ639" i="3"/>
  <c r="AO639" i="3" s="1"/>
  <c r="AI639" i="3"/>
  <c r="AN639" i="3" s="1"/>
  <c r="AH639" i="3"/>
  <c r="AM639" i="3" s="1"/>
  <c r="AG639" i="3"/>
  <c r="AL639" i="3" s="1"/>
  <c r="AJ603" i="3"/>
  <c r="AO603" i="3" s="1"/>
  <c r="AI603" i="3"/>
  <c r="AN603" i="3" s="1"/>
  <c r="AH603" i="3"/>
  <c r="AM603" i="3" s="1"/>
  <c r="AG603" i="3"/>
  <c r="AL603" i="3" s="1"/>
  <c r="AJ519" i="3"/>
  <c r="AO519" i="3" s="1"/>
  <c r="AI519" i="3"/>
  <c r="AN519" i="3" s="1"/>
  <c r="AH519" i="3"/>
  <c r="AM519" i="3" s="1"/>
  <c r="AG519" i="3"/>
  <c r="AL519" i="3" s="1"/>
  <c r="AJ469" i="3"/>
  <c r="AO469" i="3" s="1"/>
  <c r="AI469" i="3"/>
  <c r="AN469" i="3" s="1"/>
  <c r="AH469" i="3"/>
  <c r="AM469" i="3" s="1"/>
  <c r="AG469" i="3"/>
  <c r="AL469" i="3" s="1"/>
  <c r="AF469" i="3"/>
  <c r="AK469" i="3" s="1"/>
  <c r="AJ460" i="3"/>
  <c r="AO460" i="3" s="1"/>
  <c r="AI460" i="3"/>
  <c r="AN460" i="3" s="1"/>
  <c r="AH460" i="3"/>
  <c r="AM460" i="3" s="1"/>
  <c r="AG460" i="3"/>
  <c r="AL460" i="3" s="1"/>
  <c r="AJ438" i="3"/>
  <c r="AO438" i="3" s="1"/>
  <c r="AI438" i="3"/>
  <c r="AN438" i="3" s="1"/>
  <c r="AH438" i="3"/>
  <c r="AM438" i="3" s="1"/>
  <c r="AG438" i="3"/>
  <c r="AL438" i="3" s="1"/>
  <c r="AJ350" i="3"/>
  <c r="AO350" i="3" s="1"/>
  <c r="AI350" i="3"/>
  <c r="AN350" i="3" s="1"/>
  <c r="AH350" i="3"/>
  <c r="AM350" i="3" s="1"/>
  <c r="AG350" i="3"/>
  <c r="AL350" i="3" s="1"/>
  <c r="AJ338" i="3"/>
  <c r="AO338" i="3" s="1"/>
  <c r="AI338" i="3"/>
  <c r="AN338" i="3" s="1"/>
  <c r="AH338" i="3"/>
  <c r="AM338" i="3" s="1"/>
  <c r="AG338" i="3"/>
  <c r="AL338" i="3" s="1"/>
  <c r="AJ331" i="3"/>
  <c r="AO331" i="3" s="1"/>
  <c r="AI331" i="3"/>
  <c r="AN331" i="3" s="1"/>
  <c r="AH331" i="3"/>
  <c r="AM331" i="3" s="1"/>
  <c r="AG331" i="3"/>
  <c r="AL331" i="3" s="1"/>
  <c r="AJ288" i="3"/>
  <c r="AO288" i="3" s="1"/>
  <c r="AI288" i="3"/>
  <c r="AN288" i="3" s="1"/>
  <c r="AH288" i="3"/>
  <c r="AM288" i="3" s="1"/>
  <c r="AG288" i="3"/>
  <c r="AL288" i="3" s="1"/>
  <c r="AJ260" i="3"/>
  <c r="AO260" i="3" s="1"/>
  <c r="AI260" i="3"/>
  <c r="AN260" i="3" s="1"/>
  <c r="AH260" i="3"/>
  <c r="AM260" i="3" s="1"/>
  <c r="AG260" i="3"/>
  <c r="AL260" i="3" s="1"/>
  <c r="AJ247" i="3"/>
  <c r="AO247" i="3" s="1"/>
  <c r="AI247" i="3"/>
  <c r="AN247" i="3" s="1"/>
  <c r="AH247" i="3"/>
  <c r="AM247" i="3" s="1"/>
  <c r="AG247" i="3"/>
  <c r="AL247" i="3" s="1"/>
  <c r="AJ246" i="3"/>
  <c r="AO246" i="3" s="1"/>
  <c r="AI246" i="3"/>
  <c r="AN246" i="3" s="1"/>
  <c r="AH246" i="3"/>
  <c r="AM246" i="3" s="1"/>
  <c r="AG246" i="3"/>
  <c r="AL246" i="3" s="1"/>
  <c r="AF246" i="3"/>
  <c r="AK246" i="3" s="1"/>
  <c r="AJ213" i="3"/>
  <c r="AO213" i="3" s="1"/>
  <c r="AI213" i="3"/>
  <c r="AN213" i="3" s="1"/>
  <c r="AH213" i="3"/>
  <c r="AM213" i="3" s="1"/>
  <c r="AG213" i="3"/>
  <c r="AL213" i="3" s="1"/>
  <c r="AJ209" i="3"/>
  <c r="AO209" i="3" s="1"/>
  <c r="AI209" i="3"/>
  <c r="AN209" i="3" s="1"/>
  <c r="AH209" i="3"/>
  <c r="AM209" i="3" s="1"/>
  <c r="AG209" i="3"/>
  <c r="AL209" i="3" s="1"/>
  <c r="AJ195" i="3"/>
  <c r="AO195" i="3" s="1"/>
  <c r="AI195" i="3"/>
  <c r="AN195" i="3" s="1"/>
  <c r="AH195" i="3"/>
  <c r="AM195" i="3" s="1"/>
  <c r="AG195" i="3"/>
  <c r="AL195" i="3" s="1"/>
  <c r="AJ161" i="3"/>
  <c r="AO161" i="3" s="1"/>
  <c r="AI161" i="3"/>
  <c r="AN161" i="3" s="1"/>
  <c r="AH161" i="3"/>
  <c r="AM161" i="3" s="1"/>
  <c r="AG161" i="3"/>
  <c r="AL161" i="3" s="1"/>
  <c r="AJ156" i="3"/>
  <c r="AO156" i="3" s="1"/>
  <c r="AI156" i="3"/>
  <c r="AN156" i="3" s="1"/>
  <c r="AH156" i="3"/>
  <c r="AM156" i="3" s="1"/>
  <c r="AG156" i="3"/>
  <c r="AL156" i="3" s="1"/>
  <c r="AJ149" i="3"/>
  <c r="AO149" i="3" s="1"/>
  <c r="AI149" i="3"/>
  <c r="AN149" i="3" s="1"/>
  <c r="AH149" i="3"/>
  <c r="AM149" i="3" s="1"/>
  <c r="AG149" i="3"/>
  <c r="AL149" i="3" s="1"/>
  <c r="AJ141" i="3"/>
  <c r="AO141" i="3" s="1"/>
  <c r="AI141" i="3"/>
  <c r="AN141" i="3" s="1"/>
  <c r="AH141" i="3"/>
  <c r="AM141" i="3" s="1"/>
  <c r="AG141" i="3"/>
  <c r="AL141" i="3" s="1"/>
  <c r="AJ123" i="3"/>
  <c r="AO123" i="3" s="1"/>
  <c r="AI123" i="3"/>
  <c r="AN123" i="3" s="1"/>
  <c r="AH123" i="3"/>
  <c r="AM123" i="3" s="1"/>
  <c r="AG123" i="3"/>
  <c r="AL123" i="3" s="1"/>
  <c r="AJ100" i="3"/>
  <c r="AO100" i="3" s="1"/>
  <c r="AI100" i="3"/>
  <c r="AN100" i="3" s="1"/>
  <c r="AH100" i="3"/>
  <c r="AM100" i="3" s="1"/>
  <c r="AG100" i="3"/>
  <c r="AL100" i="3" s="1"/>
  <c r="AJ79" i="3"/>
  <c r="AO79" i="3" s="1"/>
  <c r="AI79" i="3"/>
  <c r="AN79" i="3" s="1"/>
  <c r="AH79" i="3"/>
  <c r="AM79" i="3" s="1"/>
  <c r="AG79" i="3"/>
  <c r="AL79" i="3" s="1"/>
  <c r="AJ67" i="3"/>
  <c r="AO67" i="3" s="1"/>
  <c r="AI67" i="3"/>
  <c r="AN67" i="3" s="1"/>
  <c r="AH67" i="3"/>
  <c r="AM67" i="3" s="1"/>
  <c r="AG67" i="3"/>
  <c r="AL67" i="3" s="1"/>
  <c r="AJ24" i="3"/>
  <c r="AO24" i="3" s="1"/>
  <c r="AI24" i="3"/>
  <c r="AN24" i="3" s="1"/>
  <c r="AH24" i="3"/>
  <c r="AM24" i="3" s="1"/>
  <c r="AG24" i="3"/>
  <c r="AL24" i="3" s="1"/>
  <c r="AJ18" i="3"/>
  <c r="AO18" i="3" s="1"/>
  <c r="AI18" i="3"/>
  <c r="AN18" i="3" s="1"/>
  <c r="AH18" i="3"/>
  <c r="AM18" i="3" s="1"/>
  <c r="AG18" i="3"/>
  <c r="AL18" i="3" s="1"/>
  <c r="AJ7" i="3"/>
  <c r="AO7" i="3" s="1"/>
  <c r="AI7" i="3"/>
  <c r="AN7" i="3" s="1"/>
  <c r="AH7" i="3"/>
  <c r="AM7" i="3" s="1"/>
  <c r="AG7" i="3"/>
  <c r="AL7" i="3" s="1"/>
  <c r="AJ762" i="3"/>
  <c r="AO762" i="3" s="1"/>
  <c r="AI762" i="3"/>
  <c r="AN762" i="3" s="1"/>
  <c r="AH762" i="3"/>
  <c r="AM762" i="3" s="1"/>
  <c r="AG762" i="3"/>
  <c r="AL762" i="3" s="1"/>
  <c r="AJ746" i="3"/>
  <c r="AO746" i="3" s="1"/>
  <c r="AI746" i="3"/>
  <c r="AN746" i="3" s="1"/>
  <c r="AH746" i="3"/>
  <c r="AM746" i="3" s="1"/>
  <c r="AG746" i="3"/>
  <c r="AL746" i="3" s="1"/>
  <c r="AJ678" i="3"/>
  <c r="AO678" i="3" s="1"/>
  <c r="AI678" i="3"/>
  <c r="AN678" i="3" s="1"/>
  <c r="AH678" i="3"/>
  <c r="AM678" i="3" s="1"/>
  <c r="AG678" i="3"/>
  <c r="AL678" i="3" s="1"/>
  <c r="AJ654" i="3"/>
  <c r="AO654" i="3" s="1"/>
  <c r="AI654" i="3"/>
  <c r="AN654" i="3" s="1"/>
  <c r="AH654" i="3"/>
  <c r="AM654" i="3" s="1"/>
  <c r="AG654" i="3"/>
  <c r="AL654" i="3" s="1"/>
  <c r="AJ636" i="3"/>
  <c r="AO636" i="3" s="1"/>
  <c r="AI636" i="3"/>
  <c r="AN636" i="3" s="1"/>
  <c r="AH636" i="3"/>
  <c r="AM636" i="3" s="1"/>
  <c r="AG636" i="3"/>
  <c r="AL636" i="3" s="1"/>
  <c r="AF636" i="3"/>
  <c r="AK636" i="3" s="1"/>
  <c r="AJ573" i="3"/>
  <c r="AO573" i="3" s="1"/>
  <c r="AI573" i="3"/>
  <c r="AN573" i="3" s="1"/>
  <c r="AH573" i="3"/>
  <c r="AM573" i="3" s="1"/>
  <c r="AG573" i="3"/>
  <c r="AL573" i="3" s="1"/>
  <c r="AJ571" i="3"/>
  <c r="AO571" i="3" s="1"/>
  <c r="AI571" i="3"/>
  <c r="AN571" i="3" s="1"/>
  <c r="AH571" i="3"/>
  <c r="AM571" i="3" s="1"/>
  <c r="AG571" i="3"/>
  <c r="AL571" i="3" s="1"/>
  <c r="AJ563" i="3"/>
  <c r="AO563" i="3" s="1"/>
  <c r="AI563" i="3"/>
  <c r="AN563" i="3" s="1"/>
  <c r="AH563" i="3"/>
  <c r="AM563" i="3" s="1"/>
  <c r="AG563" i="3"/>
  <c r="AL563" i="3" s="1"/>
  <c r="AJ515" i="3"/>
  <c r="AO515" i="3" s="1"/>
  <c r="AI515" i="3"/>
  <c r="AN515" i="3" s="1"/>
  <c r="AH515" i="3"/>
  <c r="AM515" i="3" s="1"/>
  <c r="AG515" i="3"/>
  <c r="AL515" i="3" s="1"/>
  <c r="AJ514" i="3"/>
  <c r="AO514" i="3" s="1"/>
  <c r="AI514" i="3"/>
  <c r="AN514" i="3" s="1"/>
  <c r="AH514" i="3"/>
  <c r="AM514" i="3" s="1"/>
  <c r="AG514" i="3"/>
  <c r="AL514" i="3" s="1"/>
  <c r="AJ500" i="3"/>
  <c r="AO500" i="3" s="1"/>
  <c r="AI500" i="3"/>
  <c r="AN500" i="3" s="1"/>
  <c r="AH500" i="3"/>
  <c r="AM500" i="3" s="1"/>
  <c r="AG500" i="3"/>
  <c r="AL500" i="3" s="1"/>
  <c r="AJ498" i="3"/>
  <c r="AO498" i="3" s="1"/>
  <c r="AI498" i="3"/>
  <c r="AN498" i="3" s="1"/>
  <c r="AH498" i="3"/>
  <c r="AM498" i="3" s="1"/>
  <c r="AG498" i="3"/>
  <c r="AL498" i="3" s="1"/>
  <c r="AJ496" i="3"/>
  <c r="AO496" i="3" s="1"/>
  <c r="AI496" i="3"/>
  <c r="AN496" i="3" s="1"/>
  <c r="AH496" i="3"/>
  <c r="AM496" i="3" s="1"/>
  <c r="AG496" i="3"/>
  <c r="AL496" i="3" s="1"/>
  <c r="AJ493" i="3"/>
  <c r="AO493" i="3" s="1"/>
  <c r="AI493" i="3"/>
  <c r="AN493" i="3" s="1"/>
  <c r="AH493" i="3"/>
  <c r="AM493" i="3" s="1"/>
  <c r="AG493" i="3"/>
  <c r="AL493" i="3" s="1"/>
  <c r="AJ477" i="3"/>
  <c r="AO477" i="3" s="1"/>
  <c r="AI477" i="3"/>
  <c r="AN477" i="3" s="1"/>
  <c r="AH477" i="3"/>
  <c r="AM477" i="3" s="1"/>
  <c r="AG477" i="3"/>
  <c r="AL477" i="3" s="1"/>
  <c r="AJ475" i="3"/>
  <c r="AO475" i="3" s="1"/>
  <c r="AI475" i="3"/>
  <c r="AN475" i="3" s="1"/>
  <c r="AH475" i="3"/>
  <c r="AM475" i="3" s="1"/>
  <c r="AG475" i="3"/>
  <c r="AL475" i="3" s="1"/>
  <c r="AJ382" i="3"/>
  <c r="AO382" i="3" s="1"/>
  <c r="AI382" i="3"/>
  <c r="AN382" i="3" s="1"/>
  <c r="AH382" i="3"/>
  <c r="AM382" i="3" s="1"/>
  <c r="AG382" i="3"/>
  <c r="AL382" i="3" s="1"/>
  <c r="AJ363" i="3"/>
  <c r="AO363" i="3" s="1"/>
  <c r="AI363" i="3"/>
  <c r="AN363" i="3" s="1"/>
  <c r="AH363" i="3"/>
  <c r="AM363" i="3" s="1"/>
  <c r="AG363" i="3"/>
  <c r="AL363" i="3" s="1"/>
  <c r="AJ352" i="3"/>
  <c r="AO352" i="3" s="1"/>
  <c r="AI352" i="3"/>
  <c r="AN352" i="3" s="1"/>
  <c r="AH352" i="3"/>
  <c r="AM352" i="3" s="1"/>
  <c r="AG352" i="3"/>
  <c r="AL352" i="3" s="1"/>
  <c r="AJ341" i="3"/>
  <c r="AO341" i="3" s="1"/>
  <c r="AI341" i="3"/>
  <c r="AN341" i="3" s="1"/>
  <c r="AH341" i="3"/>
  <c r="AM341" i="3" s="1"/>
  <c r="AG341" i="3"/>
  <c r="AL341" i="3" s="1"/>
  <c r="AJ333" i="3"/>
  <c r="AO333" i="3" s="1"/>
  <c r="AI333" i="3"/>
  <c r="AN333" i="3" s="1"/>
  <c r="AH333" i="3"/>
  <c r="AM333" i="3" s="1"/>
  <c r="AG333" i="3"/>
  <c r="AL333" i="3" s="1"/>
  <c r="AJ327" i="3"/>
  <c r="AO327" i="3" s="1"/>
  <c r="AI327" i="3"/>
  <c r="AN327" i="3" s="1"/>
  <c r="AH327" i="3"/>
  <c r="AM327" i="3" s="1"/>
  <c r="AG327" i="3"/>
  <c r="AL327" i="3" s="1"/>
  <c r="AJ314" i="3"/>
  <c r="AO314" i="3" s="1"/>
  <c r="AI314" i="3"/>
  <c r="AN314" i="3" s="1"/>
  <c r="AH314" i="3"/>
  <c r="AM314" i="3" s="1"/>
  <c r="AG314" i="3"/>
  <c r="AL314" i="3" s="1"/>
  <c r="AJ255" i="3"/>
  <c r="AO255" i="3" s="1"/>
  <c r="AI255" i="3"/>
  <c r="AN255" i="3" s="1"/>
  <c r="AH255" i="3"/>
  <c r="AM255" i="3" s="1"/>
  <c r="AG255" i="3"/>
  <c r="AL255" i="3" s="1"/>
  <c r="AF255" i="3"/>
  <c r="AK255" i="3" s="1"/>
  <c r="AJ242" i="3"/>
  <c r="AO242" i="3" s="1"/>
  <c r="AI242" i="3"/>
  <c r="AN242" i="3" s="1"/>
  <c r="AH242" i="3"/>
  <c r="AM242" i="3" s="1"/>
  <c r="AG242" i="3"/>
  <c r="AL242" i="3" s="1"/>
  <c r="AJ234" i="3"/>
  <c r="AO234" i="3" s="1"/>
  <c r="AI234" i="3"/>
  <c r="AN234" i="3" s="1"/>
  <c r="AH234" i="3"/>
  <c r="AM234" i="3" s="1"/>
  <c r="AG234" i="3"/>
  <c r="AL234" i="3" s="1"/>
  <c r="AF234" i="3"/>
  <c r="AK234" i="3" s="1"/>
  <c r="AJ201" i="3"/>
  <c r="AO201" i="3" s="1"/>
  <c r="AI201" i="3"/>
  <c r="AN201" i="3" s="1"/>
  <c r="AH201" i="3"/>
  <c r="AM201" i="3" s="1"/>
  <c r="AG201" i="3"/>
  <c r="AL201" i="3" s="1"/>
  <c r="AJ196" i="3"/>
  <c r="AO196" i="3" s="1"/>
  <c r="AI196" i="3"/>
  <c r="AN196" i="3" s="1"/>
  <c r="AH196" i="3"/>
  <c r="AM196" i="3" s="1"/>
  <c r="AG196" i="3"/>
  <c r="AL196" i="3" s="1"/>
  <c r="AJ168" i="3"/>
  <c r="AO168" i="3" s="1"/>
  <c r="AI168" i="3"/>
  <c r="AN168" i="3" s="1"/>
  <c r="AH168" i="3"/>
  <c r="AM168" i="3" s="1"/>
  <c r="AG168" i="3"/>
  <c r="AL168" i="3" s="1"/>
  <c r="AJ153" i="3"/>
  <c r="AO153" i="3" s="1"/>
  <c r="AI153" i="3"/>
  <c r="AN153" i="3" s="1"/>
  <c r="AH153" i="3"/>
  <c r="AM153" i="3" s="1"/>
  <c r="AG153" i="3"/>
  <c r="AL153" i="3" s="1"/>
  <c r="AJ146" i="3"/>
  <c r="AO146" i="3" s="1"/>
  <c r="AI146" i="3"/>
  <c r="AN146" i="3" s="1"/>
  <c r="AH146" i="3"/>
  <c r="AM146" i="3" s="1"/>
  <c r="AG146" i="3"/>
  <c r="AL146" i="3" s="1"/>
  <c r="AJ122" i="3"/>
  <c r="AO122" i="3" s="1"/>
  <c r="AI122" i="3"/>
  <c r="AN122" i="3" s="1"/>
  <c r="AH122" i="3"/>
  <c r="AM122" i="3" s="1"/>
  <c r="AG122" i="3"/>
  <c r="AL122" i="3" s="1"/>
  <c r="AJ101" i="3"/>
  <c r="AO101" i="3" s="1"/>
  <c r="AI101" i="3"/>
  <c r="AN101" i="3" s="1"/>
  <c r="AH101" i="3"/>
  <c r="AM101" i="3" s="1"/>
  <c r="AG101" i="3"/>
  <c r="AL101" i="3" s="1"/>
  <c r="AJ83" i="3"/>
  <c r="AO83" i="3" s="1"/>
  <c r="AI83" i="3"/>
  <c r="AN83" i="3" s="1"/>
  <c r="AH83" i="3"/>
  <c r="AM83" i="3" s="1"/>
  <c r="AG83" i="3"/>
  <c r="AL83" i="3" s="1"/>
  <c r="AJ54" i="3"/>
  <c r="AO54" i="3" s="1"/>
  <c r="AI54" i="3"/>
  <c r="AN54" i="3" s="1"/>
  <c r="AH54" i="3"/>
  <c r="AM54" i="3" s="1"/>
  <c r="AG54" i="3"/>
  <c r="AL54" i="3" s="1"/>
  <c r="AJ45" i="3"/>
  <c r="AO45" i="3" s="1"/>
  <c r="AI45" i="3"/>
  <c r="AN45" i="3" s="1"/>
  <c r="AH45" i="3"/>
  <c r="AM45" i="3" s="1"/>
  <c r="AG45" i="3"/>
  <c r="AL45" i="3" s="1"/>
  <c r="AF45" i="3"/>
  <c r="AK45" i="3" s="1"/>
  <c r="AJ5" i="3"/>
  <c r="AO5" i="3" s="1"/>
  <c r="AI5" i="3"/>
  <c r="AN5" i="3" s="1"/>
  <c r="AH5" i="3"/>
  <c r="AM5" i="3" s="1"/>
  <c r="AG5" i="3"/>
  <c r="AL5" i="3" s="1"/>
  <c r="AJ773" i="3"/>
  <c r="AO773" i="3" s="1"/>
  <c r="AI773" i="3"/>
  <c r="AN773" i="3" s="1"/>
  <c r="AH773" i="3"/>
  <c r="AM773" i="3" s="1"/>
  <c r="AG773" i="3"/>
  <c r="AL773" i="3" s="1"/>
  <c r="AJ770" i="3"/>
  <c r="AO770" i="3" s="1"/>
  <c r="AI770" i="3"/>
  <c r="AN770" i="3" s="1"/>
  <c r="AH770" i="3"/>
  <c r="AM770" i="3" s="1"/>
  <c r="AG770" i="3"/>
  <c r="AL770" i="3" s="1"/>
  <c r="AF770" i="3"/>
  <c r="AK770" i="3" s="1"/>
  <c r="AJ767" i="3"/>
  <c r="AO767" i="3" s="1"/>
  <c r="AI767" i="3"/>
  <c r="AN767" i="3" s="1"/>
  <c r="AH767" i="3"/>
  <c r="AM767" i="3" s="1"/>
  <c r="AG767" i="3"/>
  <c r="AL767" i="3" s="1"/>
  <c r="AJ747" i="3"/>
  <c r="AO747" i="3" s="1"/>
  <c r="AI747" i="3"/>
  <c r="AN747" i="3" s="1"/>
  <c r="AH747" i="3"/>
  <c r="AM747" i="3" s="1"/>
  <c r="AG747" i="3"/>
  <c r="AL747" i="3" s="1"/>
  <c r="AJ705" i="3"/>
  <c r="AO705" i="3" s="1"/>
  <c r="AI705" i="3"/>
  <c r="AN705" i="3" s="1"/>
  <c r="AH705" i="3"/>
  <c r="AM705" i="3" s="1"/>
  <c r="AG705" i="3"/>
  <c r="AL705" i="3" s="1"/>
  <c r="AJ702" i="3"/>
  <c r="AO702" i="3" s="1"/>
  <c r="AI702" i="3"/>
  <c r="AN702" i="3" s="1"/>
  <c r="AH702" i="3"/>
  <c r="AM702" i="3" s="1"/>
  <c r="AG702" i="3"/>
  <c r="AL702" i="3" s="1"/>
  <c r="AF702" i="3"/>
  <c r="AK702" i="3" s="1"/>
  <c r="AJ693" i="3"/>
  <c r="AO693" i="3" s="1"/>
  <c r="AI693" i="3"/>
  <c r="AN693" i="3" s="1"/>
  <c r="AH693" i="3"/>
  <c r="AM693" i="3" s="1"/>
  <c r="AG693" i="3"/>
  <c r="AL693" i="3" s="1"/>
  <c r="AJ681" i="3"/>
  <c r="AO681" i="3" s="1"/>
  <c r="AI681" i="3"/>
  <c r="AN681" i="3" s="1"/>
  <c r="AH681" i="3"/>
  <c r="AM681" i="3" s="1"/>
  <c r="AG681" i="3"/>
  <c r="AL681" i="3" s="1"/>
  <c r="AJ675" i="3"/>
  <c r="AO675" i="3" s="1"/>
  <c r="AI675" i="3"/>
  <c r="AN675" i="3" s="1"/>
  <c r="AH675" i="3"/>
  <c r="AM675" i="3" s="1"/>
  <c r="AG675" i="3"/>
  <c r="AL675" i="3" s="1"/>
  <c r="AJ667" i="3"/>
  <c r="AO667" i="3" s="1"/>
  <c r="AI667" i="3"/>
  <c r="AN667" i="3" s="1"/>
  <c r="AH667" i="3"/>
  <c r="AM667" i="3" s="1"/>
  <c r="AG667" i="3"/>
  <c r="AL667" i="3" s="1"/>
  <c r="AJ657" i="3"/>
  <c r="AO657" i="3" s="1"/>
  <c r="AI657" i="3"/>
  <c r="AN657" i="3" s="1"/>
  <c r="AH657" i="3"/>
  <c r="AM657" i="3" s="1"/>
  <c r="AG657" i="3"/>
  <c r="AL657" i="3" s="1"/>
  <c r="AJ648" i="3"/>
  <c r="AO648" i="3" s="1"/>
  <c r="AI648" i="3"/>
  <c r="AN648" i="3" s="1"/>
  <c r="AH648" i="3"/>
  <c r="AM648" i="3" s="1"/>
  <c r="AG648" i="3"/>
  <c r="AL648" i="3" s="1"/>
  <c r="AJ647" i="3"/>
  <c r="AO647" i="3" s="1"/>
  <c r="AI647" i="3"/>
  <c r="AN647" i="3" s="1"/>
  <c r="AH647" i="3"/>
  <c r="AM647" i="3" s="1"/>
  <c r="AG647" i="3"/>
  <c r="AL647" i="3" s="1"/>
  <c r="AJ622" i="3"/>
  <c r="AO622" i="3" s="1"/>
  <c r="AI622" i="3"/>
  <c r="AN622" i="3" s="1"/>
  <c r="AH622" i="3"/>
  <c r="AM622" i="3" s="1"/>
  <c r="AG622" i="3"/>
  <c r="AL622" i="3" s="1"/>
  <c r="AJ616" i="3"/>
  <c r="AO616" i="3" s="1"/>
  <c r="AI616" i="3"/>
  <c r="AN616" i="3" s="1"/>
  <c r="AH616" i="3"/>
  <c r="AM616" i="3" s="1"/>
  <c r="AG616" i="3"/>
  <c r="AL616" i="3" s="1"/>
  <c r="AJ479" i="3"/>
  <c r="AO479" i="3" s="1"/>
  <c r="AI479" i="3"/>
  <c r="AN479" i="3" s="1"/>
  <c r="AH479" i="3"/>
  <c r="AM479" i="3" s="1"/>
  <c r="AG479" i="3"/>
  <c r="AL479" i="3" s="1"/>
  <c r="AJ474" i="3"/>
  <c r="AO474" i="3" s="1"/>
  <c r="AI474" i="3"/>
  <c r="AN474" i="3" s="1"/>
  <c r="AH474" i="3"/>
  <c r="AM474" i="3" s="1"/>
  <c r="AG474" i="3"/>
  <c r="AL474" i="3" s="1"/>
  <c r="AJ433" i="3"/>
  <c r="AO433" i="3" s="1"/>
  <c r="AI433" i="3"/>
  <c r="AN433" i="3" s="1"/>
  <c r="AH433" i="3"/>
  <c r="AM433" i="3" s="1"/>
  <c r="AG433" i="3"/>
  <c r="AL433" i="3" s="1"/>
  <c r="AJ405" i="3"/>
  <c r="AO405" i="3" s="1"/>
  <c r="AI405" i="3"/>
  <c r="AN405" i="3" s="1"/>
  <c r="AH405" i="3"/>
  <c r="AM405" i="3" s="1"/>
  <c r="AG405" i="3"/>
  <c r="AL405" i="3" s="1"/>
  <c r="AJ343" i="3"/>
  <c r="AO343" i="3" s="1"/>
  <c r="AI343" i="3"/>
  <c r="AN343" i="3" s="1"/>
  <c r="AH343" i="3"/>
  <c r="AM343" i="3" s="1"/>
  <c r="AG343" i="3"/>
  <c r="AL343" i="3" s="1"/>
  <c r="AJ324" i="3"/>
  <c r="AO324" i="3" s="1"/>
  <c r="AI324" i="3"/>
  <c r="AN324" i="3" s="1"/>
  <c r="AH324" i="3"/>
  <c r="AM324" i="3" s="1"/>
  <c r="AG324" i="3"/>
  <c r="AL324" i="3" s="1"/>
  <c r="AJ307" i="3"/>
  <c r="AO307" i="3" s="1"/>
  <c r="AI307" i="3"/>
  <c r="AN307" i="3" s="1"/>
  <c r="AH307" i="3"/>
  <c r="AM307" i="3" s="1"/>
  <c r="AG307" i="3"/>
  <c r="AL307" i="3" s="1"/>
  <c r="AJ281" i="3"/>
  <c r="AO281" i="3" s="1"/>
  <c r="AI281" i="3"/>
  <c r="AN281" i="3" s="1"/>
  <c r="AH281" i="3"/>
  <c r="AM281" i="3" s="1"/>
  <c r="AG281" i="3"/>
  <c r="AL281" i="3" s="1"/>
  <c r="AJ269" i="3"/>
  <c r="AO269" i="3" s="1"/>
  <c r="AI269" i="3"/>
  <c r="AN269" i="3" s="1"/>
  <c r="AH269" i="3"/>
  <c r="AM269" i="3" s="1"/>
  <c r="AG269" i="3"/>
  <c r="AL269" i="3" s="1"/>
  <c r="AF269" i="3"/>
  <c r="AK269" i="3" s="1"/>
  <c r="AJ263" i="3"/>
  <c r="AO263" i="3" s="1"/>
  <c r="AI263" i="3"/>
  <c r="AN263" i="3" s="1"/>
  <c r="AH263" i="3"/>
  <c r="AM263" i="3" s="1"/>
  <c r="AG263" i="3"/>
  <c r="AL263" i="3" s="1"/>
  <c r="AJ250" i="3"/>
  <c r="AO250" i="3" s="1"/>
  <c r="AI250" i="3"/>
  <c r="AN250" i="3" s="1"/>
  <c r="AH250" i="3"/>
  <c r="AM250" i="3" s="1"/>
  <c r="AG250" i="3"/>
  <c r="AL250" i="3" s="1"/>
  <c r="AJ241" i="3"/>
  <c r="AO241" i="3" s="1"/>
  <c r="AI241" i="3"/>
  <c r="AN241" i="3" s="1"/>
  <c r="AH241" i="3"/>
  <c r="AM241" i="3" s="1"/>
  <c r="AG241" i="3"/>
  <c r="AL241" i="3" s="1"/>
  <c r="AF241" i="3"/>
  <c r="AK241" i="3" s="1"/>
  <c r="AJ224" i="3"/>
  <c r="AO224" i="3" s="1"/>
  <c r="AI224" i="3"/>
  <c r="AN224" i="3" s="1"/>
  <c r="AH224" i="3"/>
  <c r="AM224" i="3" s="1"/>
  <c r="AG224" i="3"/>
  <c r="AL224" i="3" s="1"/>
  <c r="AJ204" i="3"/>
  <c r="AO204" i="3" s="1"/>
  <c r="AI204" i="3"/>
  <c r="AN204" i="3" s="1"/>
  <c r="AH204" i="3"/>
  <c r="AM204" i="3" s="1"/>
  <c r="AG204" i="3"/>
  <c r="AL204" i="3" s="1"/>
  <c r="AJ186" i="3"/>
  <c r="AO186" i="3" s="1"/>
  <c r="AI186" i="3"/>
  <c r="AN186" i="3" s="1"/>
  <c r="AH186" i="3"/>
  <c r="AM186" i="3" s="1"/>
  <c r="AG186" i="3"/>
  <c r="AL186" i="3" s="1"/>
  <c r="AJ169" i="3"/>
  <c r="AO169" i="3" s="1"/>
  <c r="AI169" i="3"/>
  <c r="AN169" i="3" s="1"/>
  <c r="AH169" i="3"/>
  <c r="AM169" i="3" s="1"/>
  <c r="AG169" i="3"/>
  <c r="AL169" i="3" s="1"/>
  <c r="AJ157" i="3"/>
  <c r="AO157" i="3" s="1"/>
  <c r="AI157" i="3"/>
  <c r="AN157" i="3" s="1"/>
  <c r="AH157" i="3"/>
  <c r="AM157" i="3" s="1"/>
  <c r="AG157" i="3"/>
  <c r="AL157" i="3" s="1"/>
  <c r="AJ152" i="3"/>
  <c r="AO152" i="3" s="1"/>
  <c r="AI152" i="3"/>
  <c r="AN152" i="3" s="1"/>
  <c r="AH152" i="3"/>
  <c r="AM152" i="3" s="1"/>
  <c r="AG152" i="3"/>
  <c r="AL152" i="3" s="1"/>
  <c r="AJ89" i="3"/>
  <c r="AO89" i="3" s="1"/>
  <c r="AI89" i="3"/>
  <c r="AN89" i="3" s="1"/>
  <c r="AH89" i="3"/>
  <c r="AM89" i="3" s="1"/>
  <c r="AG89" i="3"/>
  <c r="AL89" i="3" s="1"/>
  <c r="AJ48" i="3"/>
  <c r="AO48" i="3" s="1"/>
  <c r="AI48" i="3"/>
  <c r="AN48" i="3" s="1"/>
  <c r="AH48" i="3"/>
  <c r="AM48" i="3" s="1"/>
  <c r="AG48" i="3"/>
  <c r="AL48" i="3" s="1"/>
  <c r="AJ10" i="3"/>
  <c r="AO10" i="3" s="1"/>
  <c r="AI10" i="3"/>
  <c r="AN10" i="3" s="1"/>
  <c r="AH10" i="3"/>
  <c r="AM10" i="3" s="1"/>
  <c r="AG10" i="3"/>
  <c r="AL10" i="3" s="1"/>
  <c r="AF10" i="3"/>
  <c r="AK10" i="3" s="1"/>
  <c r="AJ761" i="3"/>
  <c r="AO761" i="3" s="1"/>
  <c r="AI761" i="3"/>
  <c r="AN761" i="3" s="1"/>
  <c r="AH761" i="3"/>
  <c r="AM761" i="3" s="1"/>
  <c r="AG761" i="3"/>
  <c r="AL761" i="3" s="1"/>
  <c r="AJ725" i="3"/>
  <c r="AO725" i="3" s="1"/>
  <c r="AI725" i="3"/>
  <c r="AN725" i="3" s="1"/>
  <c r="AH725" i="3"/>
  <c r="AM725" i="3" s="1"/>
  <c r="AG725" i="3"/>
  <c r="AL725" i="3" s="1"/>
  <c r="AJ651" i="3"/>
  <c r="AO651" i="3" s="1"/>
  <c r="AI651" i="3"/>
  <c r="AN651" i="3" s="1"/>
  <c r="AH651" i="3"/>
  <c r="AM651" i="3" s="1"/>
  <c r="AG651" i="3"/>
  <c r="AL651" i="3" s="1"/>
  <c r="AJ375" i="3"/>
  <c r="AO375" i="3" s="1"/>
  <c r="AI375" i="3"/>
  <c r="AN375" i="3" s="1"/>
  <c r="AH375" i="3"/>
  <c r="AM375" i="3" s="1"/>
  <c r="AG375" i="3"/>
  <c r="AL375" i="3" s="1"/>
  <c r="AJ356" i="3"/>
  <c r="AO356" i="3" s="1"/>
  <c r="AI356" i="3"/>
  <c r="AN356" i="3" s="1"/>
  <c r="AH356" i="3"/>
  <c r="AM356" i="3" s="1"/>
  <c r="AG356" i="3"/>
  <c r="AL356" i="3" s="1"/>
  <c r="AJ308" i="3"/>
  <c r="AO308" i="3" s="1"/>
  <c r="AI308" i="3"/>
  <c r="AN308" i="3" s="1"/>
  <c r="AH308" i="3"/>
  <c r="AM308" i="3" s="1"/>
  <c r="AG308" i="3"/>
  <c r="AL308" i="3" s="1"/>
  <c r="AJ253" i="3"/>
  <c r="AO253" i="3" s="1"/>
  <c r="AI253" i="3"/>
  <c r="AN253" i="3" s="1"/>
  <c r="AH253" i="3"/>
  <c r="AM253" i="3" s="1"/>
  <c r="AG253" i="3"/>
  <c r="AL253" i="3" s="1"/>
  <c r="AJ720" i="3"/>
  <c r="AO720" i="3" s="1"/>
  <c r="AI720" i="3"/>
  <c r="AN720" i="3" s="1"/>
  <c r="AH720" i="3"/>
  <c r="AM720" i="3" s="1"/>
  <c r="AG720" i="3"/>
  <c r="AL720" i="3" s="1"/>
  <c r="AJ596" i="3"/>
  <c r="AO596" i="3" s="1"/>
  <c r="AI596" i="3"/>
  <c r="AN596" i="3" s="1"/>
  <c r="AH596" i="3"/>
  <c r="AM596" i="3" s="1"/>
  <c r="AG596" i="3"/>
  <c r="AL596" i="3" s="1"/>
  <c r="AJ423" i="3"/>
  <c r="AO423" i="3" s="1"/>
  <c r="AI423" i="3"/>
  <c r="AN423" i="3" s="1"/>
  <c r="AH423" i="3"/>
  <c r="AM423" i="3" s="1"/>
  <c r="AG423" i="3"/>
  <c r="AL423" i="3" s="1"/>
  <c r="AJ722" i="3"/>
  <c r="AO722" i="3" s="1"/>
  <c r="AI722" i="3"/>
  <c r="AN722" i="3" s="1"/>
  <c r="AH722" i="3"/>
  <c r="AM722" i="3" s="1"/>
  <c r="AG722" i="3"/>
  <c r="AL722" i="3" s="1"/>
  <c r="AF722" i="3"/>
  <c r="AK722" i="3" s="1"/>
  <c r="AJ257" i="3"/>
  <c r="AO257" i="3" s="1"/>
  <c r="AI257" i="3"/>
  <c r="AN257" i="3" s="1"/>
  <c r="AH257" i="3"/>
  <c r="AM257" i="3" s="1"/>
  <c r="AG257" i="3"/>
  <c r="AL257" i="3" s="1"/>
  <c r="AJ240" i="3"/>
  <c r="AO240" i="3" s="1"/>
  <c r="AI240" i="3"/>
  <c r="AN240" i="3" s="1"/>
  <c r="AH240" i="3"/>
  <c r="AM240" i="3" s="1"/>
  <c r="AG240" i="3"/>
  <c r="AL240" i="3" s="1"/>
  <c r="AF240" i="3"/>
  <c r="AK240" i="3" s="1"/>
  <c r="AJ200" i="3"/>
  <c r="AO200" i="3" s="1"/>
  <c r="AI200" i="3"/>
  <c r="AN200" i="3" s="1"/>
  <c r="AH200" i="3"/>
  <c r="AM200" i="3" s="1"/>
  <c r="AG200" i="3"/>
  <c r="AL200" i="3" s="1"/>
  <c r="AJ78" i="3"/>
  <c r="AO78" i="3" s="1"/>
  <c r="AI78" i="3"/>
  <c r="AN78" i="3" s="1"/>
  <c r="AH78" i="3"/>
  <c r="AM78" i="3" s="1"/>
  <c r="AG78" i="3"/>
  <c r="AL78" i="3" s="1"/>
  <c r="AJ46" i="3"/>
  <c r="AO46" i="3" s="1"/>
  <c r="AI46" i="3"/>
  <c r="AN46" i="3" s="1"/>
  <c r="AH46" i="3"/>
  <c r="AM46" i="3" s="1"/>
  <c r="AG46" i="3"/>
  <c r="AL46" i="3" s="1"/>
  <c r="AJ44" i="3"/>
  <c r="AO44" i="3" s="1"/>
  <c r="AI44" i="3"/>
  <c r="AN44" i="3" s="1"/>
  <c r="AH44" i="3"/>
  <c r="AM44" i="3" s="1"/>
  <c r="AG44" i="3"/>
  <c r="AL44" i="3" s="1"/>
  <c r="AF44" i="3"/>
  <c r="AK44" i="3" s="1"/>
  <c r="AJ28" i="3"/>
  <c r="AO28" i="3" s="1"/>
  <c r="AI28" i="3"/>
  <c r="AN28" i="3" s="1"/>
  <c r="AH28" i="3"/>
  <c r="AM28" i="3" s="1"/>
  <c r="AG28" i="3"/>
  <c r="AL28" i="3" s="1"/>
  <c r="AJ644" i="3"/>
  <c r="AO644" i="3" s="1"/>
  <c r="AI644" i="3"/>
  <c r="AN644" i="3" s="1"/>
  <c r="AH644" i="3"/>
  <c r="AM644" i="3" s="1"/>
  <c r="AG644" i="3"/>
  <c r="AL644" i="3" s="1"/>
  <c r="AJ642" i="3"/>
  <c r="AO642" i="3" s="1"/>
  <c r="AI642" i="3"/>
  <c r="AN642" i="3" s="1"/>
  <c r="AH642" i="3"/>
  <c r="AM642" i="3" s="1"/>
  <c r="AG642" i="3"/>
  <c r="AL642" i="3" s="1"/>
  <c r="AF642" i="3"/>
  <c r="AK642" i="3" s="1"/>
  <c r="AJ564" i="3"/>
  <c r="AO564" i="3" s="1"/>
  <c r="AI564" i="3"/>
  <c r="AN564" i="3" s="1"/>
  <c r="AH564" i="3"/>
  <c r="AM564" i="3" s="1"/>
  <c r="AG564" i="3"/>
  <c r="AL564" i="3" s="1"/>
  <c r="AJ539" i="3"/>
  <c r="AO539" i="3" s="1"/>
  <c r="AI539" i="3"/>
  <c r="AN539" i="3" s="1"/>
  <c r="AH539" i="3"/>
  <c r="AM539" i="3" s="1"/>
  <c r="AG539" i="3"/>
  <c r="AL539" i="3" s="1"/>
  <c r="AJ507" i="3"/>
  <c r="AO507" i="3" s="1"/>
  <c r="AI507" i="3"/>
  <c r="AN507" i="3" s="1"/>
  <c r="AH507" i="3"/>
  <c r="AM507" i="3" s="1"/>
  <c r="AG507" i="3"/>
  <c r="AL507" i="3" s="1"/>
  <c r="AJ437" i="3"/>
  <c r="AO437" i="3" s="1"/>
  <c r="AI437" i="3"/>
  <c r="AN437" i="3" s="1"/>
  <c r="AH437" i="3"/>
  <c r="AM437" i="3" s="1"/>
  <c r="AG437" i="3"/>
  <c r="AL437" i="3" s="1"/>
  <c r="AJ418" i="3"/>
  <c r="AO418" i="3" s="1"/>
  <c r="AI418" i="3"/>
  <c r="AN418" i="3" s="1"/>
  <c r="AH418" i="3"/>
  <c r="AM418" i="3" s="1"/>
  <c r="AG418" i="3"/>
  <c r="AL418" i="3" s="1"/>
  <c r="AJ417" i="3"/>
  <c r="AO417" i="3" s="1"/>
  <c r="AI417" i="3"/>
  <c r="AN417" i="3" s="1"/>
  <c r="AH417" i="3"/>
  <c r="AM417" i="3" s="1"/>
  <c r="AG417" i="3"/>
  <c r="AL417" i="3" s="1"/>
  <c r="AJ411" i="3"/>
  <c r="AO411" i="3" s="1"/>
  <c r="AI411" i="3"/>
  <c r="AN411" i="3" s="1"/>
  <c r="AH411" i="3"/>
  <c r="AM411" i="3" s="1"/>
  <c r="AG411" i="3"/>
  <c r="AL411" i="3" s="1"/>
  <c r="AJ390" i="3"/>
  <c r="AO390" i="3" s="1"/>
  <c r="AI390" i="3"/>
  <c r="AN390" i="3" s="1"/>
  <c r="AH390" i="3"/>
  <c r="AM390" i="3" s="1"/>
  <c r="AG390" i="3"/>
  <c r="AL390" i="3" s="1"/>
  <c r="AJ355" i="3"/>
  <c r="AO355" i="3" s="1"/>
  <c r="AI355" i="3"/>
  <c r="AN355" i="3" s="1"/>
  <c r="AH355" i="3"/>
  <c r="AM355" i="3" s="1"/>
  <c r="AG355" i="3"/>
  <c r="AL355" i="3" s="1"/>
  <c r="AJ295" i="3"/>
  <c r="AO295" i="3" s="1"/>
  <c r="AI295" i="3"/>
  <c r="AN295" i="3" s="1"/>
  <c r="AH295" i="3"/>
  <c r="AM295" i="3" s="1"/>
  <c r="AG295" i="3"/>
  <c r="AL295" i="3" s="1"/>
  <c r="AJ271" i="3"/>
  <c r="AO271" i="3" s="1"/>
  <c r="AI271" i="3"/>
  <c r="AN271" i="3" s="1"/>
  <c r="AH271" i="3"/>
  <c r="AM271" i="3" s="1"/>
  <c r="AG271" i="3"/>
  <c r="AL271" i="3" s="1"/>
  <c r="AJ268" i="3"/>
  <c r="AO268" i="3" s="1"/>
  <c r="AI268" i="3"/>
  <c r="AN268" i="3" s="1"/>
  <c r="AH268" i="3"/>
  <c r="AM268" i="3" s="1"/>
  <c r="AG268" i="3"/>
  <c r="AL268" i="3" s="1"/>
  <c r="AJ223" i="3"/>
  <c r="AO223" i="3" s="1"/>
  <c r="AI223" i="3"/>
  <c r="AN223" i="3" s="1"/>
  <c r="AH223" i="3"/>
  <c r="AM223" i="3" s="1"/>
  <c r="AG223" i="3"/>
  <c r="AL223" i="3" s="1"/>
  <c r="AJ212" i="3"/>
  <c r="AO212" i="3" s="1"/>
  <c r="AI212" i="3"/>
  <c r="AN212" i="3" s="1"/>
  <c r="AH212" i="3"/>
  <c r="AM212" i="3" s="1"/>
  <c r="AG212" i="3"/>
  <c r="AL212" i="3" s="1"/>
  <c r="AF212" i="3"/>
  <c r="AK212" i="3" s="1"/>
  <c r="AJ187" i="3"/>
  <c r="AO187" i="3" s="1"/>
  <c r="AI187" i="3"/>
  <c r="AN187" i="3" s="1"/>
  <c r="AH187" i="3"/>
  <c r="AM187" i="3" s="1"/>
  <c r="AG187" i="3"/>
  <c r="AL187" i="3" s="1"/>
  <c r="AJ166" i="3"/>
  <c r="AO166" i="3" s="1"/>
  <c r="AI166" i="3"/>
  <c r="AN166" i="3" s="1"/>
  <c r="AH166" i="3"/>
  <c r="AM166" i="3" s="1"/>
  <c r="AG166" i="3"/>
  <c r="AL166" i="3" s="1"/>
  <c r="AJ159" i="3"/>
  <c r="AO159" i="3" s="1"/>
  <c r="AI159" i="3"/>
  <c r="AN159" i="3" s="1"/>
  <c r="AH159" i="3"/>
  <c r="AM159" i="3" s="1"/>
  <c r="AG159" i="3"/>
  <c r="AL159" i="3" s="1"/>
  <c r="AJ135" i="3"/>
  <c r="AO135" i="3" s="1"/>
  <c r="AI135" i="3"/>
  <c r="AN135" i="3" s="1"/>
  <c r="AH135" i="3"/>
  <c r="AM135" i="3" s="1"/>
  <c r="AG135" i="3"/>
  <c r="AL135" i="3" s="1"/>
  <c r="AJ126" i="3"/>
  <c r="AO126" i="3" s="1"/>
  <c r="AI126" i="3"/>
  <c r="AN126" i="3" s="1"/>
  <c r="AH126" i="3"/>
  <c r="AM126" i="3" s="1"/>
  <c r="AG126" i="3"/>
  <c r="AL126" i="3" s="1"/>
  <c r="AJ114" i="3"/>
  <c r="AO114" i="3" s="1"/>
  <c r="AI114" i="3"/>
  <c r="AN114" i="3" s="1"/>
  <c r="AH114" i="3"/>
  <c r="AM114" i="3" s="1"/>
  <c r="AG114" i="3"/>
  <c r="AL114" i="3" s="1"/>
  <c r="AJ88" i="3"/>
  <c r="AO88" i="3" s="1"/>
  <c r="AI88" i="3"/>
  <c r="AN88" i="3" s="1"/>
  <c r="AH88" i="3"/>
  <c r="AM88" i="3" s="1"/>
  <c r="AG88" i="3"/>
  <c r="AL88" i="3" s="1"/>
  <c r="AJ68" i="3"/>
  <c r="AO68" i="3" s="1"/>
  <c r="AI68" i="3"/>
  <c r="AN68" i="3" s="1"/>
  <c r="AH68" i="3"/>
  <c r="AM68" i="3" s="1"/>
  <c r="AG68" i="3"/>
  <c r="AL68" i="3" s="1"/>
  <c r="AJ65" i="3"/>
  <c r="AO65" i="3" s="1"/>
  <c r="AI65" i="3"/>
  <c r="AN65" i="3" s="1"/>
  <c r="AH65" i="3"/>
  <c r="AM65" i="3" s="1"/>
  <c r="AG65" i="3"/>
  <c r="AL65" i="3" s="1"/>
  <c r="AF65" i="3"/>
  <c r="AK65" i="3" s="1"/>
  <c r="AJ772" i="3"/>
  <c r="AO772" i="3" s="1"/>
  <c r="AI772" i="3"/>
  <c r="AN772" i="3" s="1"/>
  <c r="AH772" i="3"/>
  <c r="AM772" i="3" s="1"/>
  <c r="AG772" i="3"/>
  <c r="AL772" i="3" s="1"/>
  <c r="AJ758" i="3"/>
  <c r="AO758" i="3" s="1"/>
  <c r="AI758" i="3"/>
  <c r="AN758" i="3" s="1"/>
  <c r="AH758" i="3"/>
  <c r="AM758" i="3" s="1"/>
  <c r="AG758" i="3"/>
  <c r="AL758" i="3" s="1"/>
  <c r="AJ649" i="3"/>
  <c r="AO649" i="3" s="1"/>
  <c r="AI649" i="3"/>
  <c r="AN649" i="3" s="1"/>
  <c r="AH649" i="3"/>
  <c r="AM649" i="3" s="1"/>
  <c r="AG649" i="3"/>
  <c r="AL649" i="3" s="1"/>
  <c r="AJ629" i="3"/>
  <c r="AO629" i="3" s="1"/>
  <c r="AI629" i="3"/>
  <c r="AN629" i="3" s="1"/>
  <c r="AH629" i="3"/>
  <c r="AM629" i="3" s="1"/>
  <c r="AG629" i="3"/>
  <c r="AL629" i="3" s="1"/>
  <c r="AJ619" i="3"/>
  <c r="AO619" i="3" s="1"/>
  <c r="AI619" i="3"/>
  <c r="AN619" i="3" s="1"/>
  <c r="AH619" i="3"/>
  <c r="AM619" i="3" s="1"/>
  <c r="AG619" i="3"/>
  <c r="AL619" i="3" s="1"/>
  <c r="AJ602" i="3"/>
  <c r="AO602" i="3" s="1"/>
  <c r="AI602" i="3"/>
  <c r="AN602" i="3" s="1"/>
  <c r="AH602" i="3"/>
  <c r="AM602" i="3" s="1"/>
  <c r="AG602" i="3"/>
  <c r="AL602" i="3" s="1"/>
  <c r="AJ548" i="3"/>
  <c r="AO548" i="3" s="1"/>
  <c r="AI548" i="3"/>
  <c r="AN548" i="3" s="1"/>
  <c r="AH548" i="3"/>
  <c r="AM548" i="3" s="1"/>
  <c r="AG548" i="3"/>
  <c r="AL548" i="3" s="1"/>
  <c r="AJ547" i="3"/>
  <c r="AO547" i="3" s="1"/>
  <c r="AI547" i="3"/>
  <c r="AN547" i="3" s="1"/>
  <c r="AH547" i="3"/>
  <c r="AM547" i="3" s="1"/>
  <c r="AG547" i="3"/>
  <c r="AL547" i="3" s="1"/>
  <c r="AJ538" i="3"/>
  <c r="AO538" i="3" s="1"/>
  <c r="AI538" i="3"/>
  <c r="AN538" i="3" s="1"/>
  <c r="AH538" i="3"/>
  <c r="AM538" i="3" s="1"/>
  <c r="AG538" i="3"/>
  <c r="AL538" i="3" s="1"/>
  <c r="AJ476" i="3"/>
  <c r="AO476" i="3" s="1"/>
  <c r="AI476" i="3"/>
  <c r="AN476" i="3" s="1"/>
  <c r="AH476" i="3"/>
  <c r="AM476" i="3" s="1"/>
  <c r="AG476" i="3"/>
  <c r="AL476" i="3" s="1"/>
  <c r="AJ462" i="3"/>
  <c r="AO462" i="3" s="1"/>
  <c r="AI462" i="3"/>
  <c r="AN462" i="3" s="1"/>
  <c r="AH462" i="3"/>
  <c r="AM462" i="3" s="1"/>
  <c r="AG462" i="3"/>
  <c r="AL462" i="3" s="1"/>
  <c r="AJ443" i="3"/>
  <c r="AO443" i="3" s="1"/>
  <c r="AI443" i="3"/>
  <c r="AN443" i="3" s="1"/>
  <c r="AH443" i="3"/>
  <c r="AM443" i="3" s="1"/>
  <c r="AG443" i="3"/>
  <c r="AL443" i="3" s="1"/>
  <c r="AF443" i="3"/>
  <c r="AK443" i="3" s="1"/>
  <c r="AJ381" i="3"/>
  <c r="AO381" i="3" s="1"/>
  <c r="AI381" i="3"/>
  <c r="AN381" i="3" s="1"/>
  <c r="AH381" i="3"/>
  <c r="AM381" i="3" s="1"/>
  <c r="AG381" i="3"/>
  <c r="AL381" i="3" s="1"/>
  <c r="AJ359" i="3"/>
  <c r="AO359" i="3" s="1"/>
  <c r="AI359" i="3"/>
  <c r="AN359" i="3" s="1"/>
  <c r="AH359" i="3"/>
  <c r="AM359" i="3" s="1"/>
  <c r="AG359" i="3"/>
  <c r="AL359" i="3" s="1"/>
  <c r="AF359" i="3"/>
  <c r="AK359" i="3" s="1"/>
  <c r="AJ336" i="3"/>
  <c r="AO336" i="3" s="1"/>
  <c r="AI336" i="3"/>
  <c r="AN336" i="3" s="1"/>
  <c r="AH336" i="3"/>
  <c r="AM336" i="3" s="1"/>
  <c r="AG336" i="3"/>
  <c r="AL336" i="3" s="1"/>
  <c r="AJ318" i="3"/>
  <c r="AO318" i="3" s="1"/>
  <c r="AI318" i="3"/>
  <c r="AN318" i="3" s="1"/>
  <c r="AH318" i="3"/>
  <c r="AM318" i="3" s="1"/>
  <c r="AG318" i="3"/>
  <c r="AL318" i="3" s="1"/>
  <c r="AJ167" i="3"/>
  <c r="AO167" i="3" s="1"/>
  <c r="AI167" i="3"/>
  <c r="AN167" i="3" s="1"/>
  <c r="AH167" i="3"/>
  <c r="AM167" i="3" s="1"/>
  <c r="AG167" i="3"/>
  <c r="AL167" i="3" s="1"/>
  <c r="AJ140" i="3"/>
  <c r="AO140" i="3" s="1"/>
  <c r="AI140" i="3"/>
  <c r="AN140" i="3" s="1"/>
  <c r="AH140" i="3"/>
  <c r="AM140" i="3" s="1"/>
  <c r="AG140" i="3"/>
  <c r="AL140" i="3" s="1"/>
  <c r="AJ138" i="3"/>
  <c r="AO138" i="3" s="1"/>
  <c r="AI138" i="3"/>
  <c r="AN138" i="3" s="1"/>
  <c r="AH138" i="3"/>
  <c r="AM138" i="3" s="1"/>
  <c r="AG138" i="3"/>
  <c r="AL138" i="3" s="1"/>
  <c r="AJ127" i="3"/>
  <c r="AO127" i="3" s="1"/>
  <c r="AI127" i="3"/>
  <c r="AN127" i="3" s="1"/>
  <c r="AH127" i="3"/>
  <c r="AM127" i="3" s="1"/>
  <c r="AG127" i="3"/>
  <c r="AL127" i="3" s="1"/>
  <c r="AJ96" i="3"/>
  <c r="AO96" i="3" s="1"/>
  <c r="AI96" i="3"/>
  <c r="AN96" i="3" s="1"/>
  <c r="AH96" i="3"/>
  <c r="AM96" i="3" s="1"/>
  <c r="AG96" i="3"/>
  <c r="AL96" i="3" s="1"/>
  <c r="AJ43" i="3"/>
  <c r="AO43" i="3" s="1"/>
  <c r="AI43" i="3"/>
  <c r="AN43" i="3" s="1"/>
  <c r="AH43" i="3"/>
  <c r="AM43" i="3" s="1"/>
  <c r="AG43" i="3"/>
  <c r="AL43" i="3" s="1"/>
  <c r="AJ13" i="3"/>
  <c r="AO13" i="3" s="1"/>
  <c r="AI13" i="3"/>
  <c r="AN13" i="3" s="1"/>
  <c r="AH13" i="3"/>
  <c r="AM13" i="3" s="1"/>
  <c r="AG13" i="3"/>
  <c r="AL13" i="3" s="1"/>
  <c r="AJ768" i="3"/>
  <c r="AO768" i="3" s="1"/>
  <c r="AI768" i="3"/>
  <c r="AN768" i="3" s="1"/>
  <c r="AH768" i="3"/>
  <c r="AM768" i="3" s="1"/>
  <c r="AG768" i="3"/>
  <c r="AL768" i="3" s="1"/>
  <c r="AJ730" i="3"/>
  <c r="AO730" i="3" s="1"/>
  <c r="AI730" i="3"/>
  <c r="AN730" i="3" s="1"/>
  <c r="AH730" i="3"/>
  <c r="AM730" i="3" s="1"/>
  <c r="AG730" i="3"/>
  <c r="AL730" i="3" s="1"/>
  <c r="AJ729" i="3"/>
  <c r="AO729" i="3" s="1"/>
  <c r="AI729" i="3"/>
  <c r="AN729" i="3" s="1"/>
  <c r="AH729" i="3"/>
  <c r="AM729" i="3" s="1"/>
  <c r="AG729" i="3"/>
  <c r="AL729" i="3" s="1"/>
  <c r="AF729" i="3"/>
  <c r="AK729" i="3" s="1"/>
  <c r="AJ696" i="3"/>
  <c r="AO696" i="3" s="1"/>
  <c r="AI696" i="3"/>
  <c r="AN696" i="3" s="1"/>
  <c r="AH696" i="3"/>
  <c r="AM696" i="3" s="1"/>
  <c r="AG696" i="3"/>
  <c r="AL696" i="3" s="1"/>
  <c r="AJ687" i="3"/>
  <c r="AO687" i="3" s="1"/>
  <c r="AI687" i="3"/>
  <c r="AN687" i="3" s="1"/>
  <c r="AH687" i="3"/>
  <c r="AM687" i="3" s="1"/>
  <c r="AG687" i="3"/>
  <c r="AL687" i="3" s="1"/>
  <c r="AJ645" i="3"/>
  <c r="AO645" i="3" s="1"/>
  <c r="AI645" i="3"/>
  <c r="AN645" i="3" s="1"/>
  <c r="AH645" i="3"/>
  <c r="AM645" i="3" s="1"/>
  <c r="AG645" i="3"/>
  <c r="AL645" i="3" s="1"/>
  <c r="AJ638" i="3"/>
  <c r="AO638" i="3" s="1"/>
  <c r="AI638" i="3"/>
  <c r="AN638" i="3" s="1"/>
  <c r="AH638" i="3"/>
  <c r="AM638" i="3" s="1"/>
  <c r="AG638" i="3"/>
  <c r="AL638" i="3" s="1"/>
  <c r="AJ614" i="3"/>
  <c r="AO614" i="3" s="1"/>
  <c r="AI614" i="3"/>
  <c r="AN614" i="3" s="1"/>
  <c r="AH614" i="3"/>
  <c r="AM614" i="3" s="1"/>
  <c r="AG614" i="3"/>
  <c r="AL614" i="3" s="1"/>
  <c r="AJ518" i="3"/>
  <c r="AO518" i="3" s="1"/>
  <c r="AI518" i="3"/>
  <c r="AN518" i="3" s="1"/>
  <c r="AH518" i="3"/>
  <c r="AM518" i="3" s="1"/>
  <c r="AG518" i="3"/>
  <c r="AL518" i="3" s="1"/>
  <c r="AJ499" i="3"/>
  <c r="AO499" i="3" s="1"/>
  <c r="AI499" i="3"/>
  <c r="AN499" i="3" s="1"/>
  <c r="AH499" i="3"/>
  <c r="AM499" i="3" s="1"/>
  <c r="AG499" i="3"/>
  <c r="AL499" i="3" s="1"/>
  <c r="AJ497" i="3"/>
  <c r="AO497" i="3" s="1"/>
  <c r="AI497" i="3"/>
  <c r="AN497" i="3" s="1"/>
  <c r="AH497" i="3"/>
  <c r="AM497" i="3" s="1"/>
  <c r="AG497" i="3"/>
  <c r="AL497" i="3" s="1"/>
  <c r="AJ486" i="3"/>
  <c r="AO486" i="3" s="1"/>
  <c r="AI486" i="3"/>
  <c r="AN486" i="3" s="1"/>
  <c r="AH486" i="3"/>
  <c r="AM486" i="3" s="1"/>
  <c r="AG486" i="3"/>
  <c r="AL486" i="3" s="1"/>
  <c r="AJ481" i="3"/>
  <c r="AO481" i="3" s="1"/>
  <c r="AI481" i="3"/>
  <c r="AN481" i="3" s="1"/>
  <c r="AH481" i="3"/>
  <c r="AM481" i="3" s="1"/>
  <c r="AG481" i="3"/>
  <c r="AL481" i="3" s="1"/>
  <c r="AJ465" i="3"/>
  <c r="AO465" i="3" s="1"/>
  <c r="AI465" i="3"/>
  <c r="AN465" i="3" s="1"/>
  <c r="AH465" i="3"/>
  <c r="AM465" i="3" s="1"/>
  <c r="AG465" i="3"/>
  <c r="AL465" i="3" s="1"/>
  <c r="AJ401" i="3"/>
  <c r="AO401" i="3" s="1"/>
  <c r="AI401" i="3"/>
  <c r="AN401" i="3" s="1"/>
  <c r="AH401" i="3"/>
  <c r="AM401" i="3" s="1"/>
  <c r="AG401" i="3"/>
  <c r="AL401" i="3" s="1"/>
  <c r="AJ374" i="3"/>
  <c r="AO374" i="3" s="1"/>
  <c r="AI374" i="3"/>
  <c r="AN374" i="3" s="1"/>
  <c r="AH374" i="3"/>
  <c r="AM374" i="3" s="1"/>
  <c r="AG374" i="3"/>
  <c r="AL374" i="3" s="1"/>
  <c r="AJ370" i="3"/>
  <c r="AO370" i="3" s="1"/>
  <c r="AI370" i="3"/>
  <c r="AN370" i="3" s="1"/>
  <c r="AH370" i="3"/>
  <c r="AM370" i="3" s="1"/>
  <c r="AG370" i="3"/>
  <c r="AL370" i="3" s="1"/>
  <c r="AJ369" i="3"/>
  <c r="AO369" i="3" s="1"/>
  <c r="AI369" i="3"/>
  <c r="AN369" i="3" s="1"/>
  <c r="AH369" i="3"/>
  <c r="AM369" i="3" s="1"/>
  <c r="AG369" i="3"/>
  <c r="AL369" i="3" s="1"/>
  <c r="AJ362" i="3"/>
  <c r="AO362" i="3" s="1"/>
  <c r="AI362" i="3"/>
  <c r="AN362" i="3" s="1"/>
  <c r="AH362" i="3"/>
  <c r="AM362" i="3" s="1"/>
  <c r="AG362" i="3"/>
  <c r="AL362" i="3" s="1"/>
  <c r="AJ358" i="3"/>
  <c r="AO358" i="3" s="1"/>
  <c r="AI358" i="3"/>
  <c r="AN358" i="3" s="1"/>
  <c r="AH358" i="3"/>
  <c r="AM358" i="3" s="1"/>
  <c r="AG358" i="3"/>
  <c r="AL358" i="3" s="1"/>
  <c r="AJ354" i="3"/>
  <c r="AO354" i="3" s="1"/>
  <c r="AI354" i="3"/>
  <c r="AN354" i="3" s="1"/>
  <c r="AH354" i="3"/>
  <c r="AM354" i="3" s="1"/>
  <c r="AG354" i="3"/>
  <c r="AL354" i="3" s="1"/>
  <c r="AJ353" i="3"/>
  <c r="AO353" i="3" s="1"/>
  <c r="AI353" i="3"/>
  <c r="AN353" i="3" s="1"/>
  <c r="AH353" i="3"/>
  <c r="AM353" i="3" s="1"/>
  <c r="AG353" i="3"/>
  <c r="AL353" i="3" s="1"/>
  <c r="AF353" i="3"/>
  <c r="AK353" i="3" s="1"/>
  <c r="AJ351" i="3"/>
  <c r="AO351" i="3" s="1"/>
  <c r="AI351" i="3"/>
  <c r="AN351" i="3" s="1"/>
  <c r="AH351" i="3"/>
  <c r="AM351" i="3" s="1"/>
  <c r="AG351" i="3"/>
  <c r="AL351" i="3" s="1"/>
  <c r="AJ345" i="3"/>
  <c r="AO345" i="3" s="1"/>
  <c r="AI345" i="3"/>
  <c r="AN345" i="3" s="1"/>
  <c r="AH345" i="3"/>
  <c r="AM345" i="3" s="1"/>
  <c r="AG345" i="3"/>
  <c r="AL345" i="3" s="1"/>
  <c r="AJ335" i="3"/>
  <c r="AO335" i="3" s="1"/>
  <c r="AI335" i="3"/>
  <c r="AN335" i="3" s="1"/>
  <c r="AH335" i="3"/>
  <c r="AM335" i="3" s="1"/>
  <c r="AG335" i="3"/>
  <c r="AL335" i="3" s="1"/>
  <c r="AJ289" i="3"/>
  <c r="AO289" i="3" s="1"/>
  <c r="AI289" i="3"/>
  <c r="AN289" i="3" s="1"/>
  <c r="AH289" i="3"/>
  <c r="AM289" i="3" s="1"/>
  <c r="AG289" i="3"/>
  <c r="AL289" i="3" s="1"/>
  <c r="AJ251" i="3"/>
  <c r="AO251" i="3" s="1"/>
  <c r="AI251" i="3"/>
  <c r="AN251" i="3" s="1"/>
  <c r="AH251" i="3"/>
  <c r="AM251" i="3" s="1"/>
  <c r="AG251" i="3"/>
  <c r="AL251" i="3" s="1"/>
  <c r="AF251" i="3"/>
  <c r="AK251" i="3" s="1"/>
  <c r="AJ238" i="3"/>
  <c r="AO238" i="3" s="1"/>
  <c r="AI238" i="3"/>
  <c r="AN238" i="3" s="1"/>
  <c r="AH238" i="3"/>
  <c r="AM238" i="3" s="1"/>
  <c r="AG238" i="3"/>
  <c r="AL238" i="3" s="1"/>
  <c r="AJ233" i="3"/>
  <c r="AO233" i="3" s="1"/>
  <c r="AI233" i="3"/>
  <c r="AN233" i="3" s="1"/>
  <c r="AH233" i="3"/>
  <c r="AM233" i="3" s="1"/>
  <c r="AG233" i="3"/>
  <c r="AL233" i="3" s="1"/>
  <c r="AJ220" i="3"/>
  <c r="AO220" i="3" s="1"/>
  <c r="AI220" i="3"/>
  <c r="AN220" i="3" s="1"/>
  <c r="AH220" i="3"/>
  <c r="AM220" i="3" s="1"/>
  <c r="AG220" i="3"/>
  <c r="AL220" i="3" s="1"/>
  <c r="AF220" i="3"/>
  <c r="AK220" i="3" s="1"/>
  <c r="AJ217" i="3"/>
  <c r="AO217" i="3" s="1"/>
  <c r="AI217" i="3"/>
  <c r="AN217" i="3" s="1"/>
  <c r="AH217" i="3"/>
  <c r="AM217" i="3" s="1"/>
  <c r="AG217" i="3"/>
  <c r="AL217" i="3" s="1"/>
  <c r="AF217" i="3"/>
  <c r="AK217" i="3" s="1"/>
  <c r="AJ214" i="3"/>
  <c r="AO214" i="3" s="1"/>
  <c r="AI214" i="3"/>
  <c r="AN214" i="3" s="1"/>
  <c r="AH214" i="3"/>
  <c r="AM214" i="3" s="1"/>
  <c r="AG214" i="3"/>
  <c r="AL214" i="3" s="1"/>
  <c r="AJ188" i="3"/>
  <c r="AO188" i="3" s="1"/>
  <c r="AI188" i="3"/>
  <c r="AN188" i="3" s="1"/>
  <c r="AH188" i="3"/>
  <c r="AM188" i="3" s="1"/>
  <c r="AG188" i="3"/>
  <c r="AL188" i="3" s="1"/>
  <c r="AJ180" i="3"/>
  <c r="AO180" i="3" s="1"/>
  <c r="AI180" i="3"/>
  <c r="AN180" i="3" s="1"/>
  <c r="AH180" i="3"/>
  <c r="AM180" i="3" s="1"/>
  <c r="AG180" i="3"/>
  <c r="AL180" i="3" s="1"/>
  <c r="AJ155" i="3"/>
  <c r="AO155" i="3" s="1"/>
  <c r="AI155" i="3"/>
  <c r="AN155" i="3" s="1"/>
  <c r="AH155" i="3"/>
  <c r="AM155" i="3" s="1"/>
  <c r="AG155" i="3"/>
  <c r="AL155" i="3" s="1"/>
  <c r="AJ150" i="3"/>
  <c r="AO150" i="3" s="1"/>
  <c r="AI150" i="3"/>
  <c r="AN150" i="3" s="1"/>
  <c r="AH150" i="3"/>
  <c r="AM150" i="3" s="1"/>
  <c r="AG150" i="3"/>
  <c r="AL150" i="3" s="1"/>
  <c r="AF150" i="3"/>
  <c r="AK150" i="3" s="1"/>
  <c r="AJ110" i="3"/>
  <c r="AO110" i="3" s="1"/>
  <c r="AI110" i="3"/>
  <c r="AN110" i="3" s="1"/>
  <c r="AH110" i="3"/>
  <c r="AM110" i="3" s="1"/>
  <c r="AG110" i="3"/>
  <c r="AL110" i="3" s="1"/>
  <c r="AJ105" i="3"/>
  <c r="AO105" i="3" s="1"/>
  <c r="AI105" i="3"/>
  <c r="AN105" i="3" s="1"/>
  <c r="AH105" i="3"/>
  <c r="AM105" i="3" s="1"/>
  <c r="AG105" i="3"/>
  <c r="AL105" i="3" s="1"/>
  <c r="AJ82" i="3"/>
  <c r="AO82" i="3" s="1"/>
  <c r="AI82" i="3"/>
  <c r="AN82" i="3" s="1"/>
  <c r="AH82" i="3"/>
  <c r="AM82" i="3" s="1"/>
  <c r="AG82" i="3"/>
  <c r="AL82" i="3" s="1"/>
  <c r="AJ73" i="3"/>
  <c r="AO73" i="3" s="1"/>
  <c r="AI73" i="3"/>
  <c r="AN73" i="3" s="1"/>
  <c r="AH73" i="3"/>
  <c r="AM73" i="3" s="1"/>
  <c r="AG73" i="3"/>
  <c r="AL73" i="3" s="1"/>
  <c r="AJ70" i="3"/>
  <c r="AO70" i="3" s="1"/>
  <c r="AI70" i="3"/>
  <c r="AN70" i="3" s="1"/>
  <c r="AH70" i="3"/>
  <c r="AM70" i="3" s="1"/>
  <c r="AG70" i="3"/>
  <c r="AL70" i="3" s="1"/>
  <c r="AJ47" i="3"/>
  <c r="AO47" i="3" s="1"/>
  <c r="AI47" i="3"/>
  <c r="AN47" i="3" s="1"/>
  <c r="AH47" i="3"/>
  <c r="AM47" i="3" s="1"/>
  <c r="AG47" i="3"/>
  <c r="AL47" i="3" s="1"/>
  <c r="AJ27" i="3"/>
  <c r="AO27" i="3" s="1"/>
  <c r="AI27" i="3"/>
  <c r="AN27" i="3" s="1"/>
  <c r="AH27" i="3"/>
  <c r="AM27" i="3" s="1"/>
  <c r="AG27" i="3"/>
  <c r="AL27" i="3" s="1"/>
  <c r="AJ20" i="3"/>
  <c r="AO20" i="3" s="1"/>
  <c r="AI20" i="3"/>
  <c r="AN20" i="3" s="1"/>
  <c r="AH20" i="3"/>
  <c r="AM20" i="3" s="1"/>
  <c r="AG20" i="3"/>
  <c r="AL20" i="3" s="1"/>
  <c r="AJ748" i="3"/>
  <c r="AO748" i="3" s="1"/>
  <c r="AI748" i="3"/>
  <c r="AN748" i="3" s="1"/>
  <c r="AH748" i="3"/>
  <c r="AM748" i="3" s="1"/>
  <c r="AG748" i="3"/>
  <c r="AL748" i="3" s="1"/>
  <c r="AJ632" i="3"/>
  <c r="AO632" i="3" s="1"/>
  <c r="AI632" i="3"/>
  <c r="AN632" i="3" s="1"/>
  <c r="AH632" i="3"/>
  <c r="AM632" i="3" s="1"/>
  <c r="AG632" i="3"/>
  <c r="AL632" i="3" s="1"/>
  <c r="AJ588" i="3"/>
  <c r="AO588" i="3" s="1"/>
  <c r="AI588" i="3"/>
  <c r="AN588" i="3" s="1"/>
  <c r="AH588" i="3"/>
  <c r="AM588" i="3" s="1"/>
  <c r="AG588" i="3"/>
  <c r="AL588" i="3" s="1"/>
  <c r="AJ302" i="3"/>
  <c r="AO302" i="3" s="1"/>
  <c r="AI302" i="3"/>
  <c r="AN302" i="3" s="1"/>
  <c r="AH302" i="3"/>
  <c r="AM302" i="3" s="1"/>
  <c r="AG302" i="3"/>
  <c r="AL302" i="3" s="1"/>
  <c r="AJ287" i="3"/>
  <c r="AO287" i="3" s="1"/>
  <c r="AI287" i="3"/>
  <c r="AN287" i="3" s="1"/>
  <c r="AH287" i="3"/>
  <c r="AM287" i="3" s="1"/>
  <c r="AG287" i="3"/>
  <c r="AL287" i="3" s="1"/>
  <c r="AJ282" i="3"/>
  <c r="AO282" i="3" s="1"/>
  <c r="AI282" i="3"/>
  <c r="AN282" i="3" s="1"/>
  <c r="AH282" i="3"/>
  <c r="AM282" i="3" s="1"/>
  <c r="AG282" i="3"/>
  <c r="AL282" i="3" s="1"/>
  <c r="AJ259" i="3"/>
  <c r="AO259" i="3" s="1"/>
  <c r="AI259" i="3"/>
  <c r="AN259" i="3" s="1"/>
  <c r="AH259" i="3"/>
  <c r="AM259" i="3" s="1"/>
  <c r="AG259" i="3"/>
  <c r="AL259" i="3" s="1"/>
  <c r="AF259" i="3"/>
  <c r="AK259" i="3" s="1"/>
  <c r="AJ76" i="3"/>
  <c r="AO76" i="3" s="1"/>
  <c r="AI76" i="3"/>
  <c r="AN76" i="3" s="1"/>
  <c r="AH76" i="3"/>
  <c r="AM76" i="3" s="1"/>
  <c r="AG76" i="3"/>
  <c r="AL76" i="3" s="1"/>
  <c r="AJ765" i="3"/>
  <c r="AO765" i="3" s="1"/>
  <c r="AI765" i="3"/>
  <c r="AN765" i="3" s="1"/>
  <c r="AH765" i="3"/>
  <c r="AM765" i="3" s="1"/>
  <c r="AG765" i="3"/>
  <c r="AL765" i="3" s="1"/>
  <c r="AJ710" i="3"/>
  <c r="AO710" i="3" s="1"/>
  <c r="AI710" i="3"/>
  <c r="AN710" i="3" s="1"/>
  <c r="AH710" i="3"/>
  <c r="AM710" i="3" s="1"/>
  <c r="AG710" i="3"/>
  <c r="AL710" i="3" s="1"/>
  <c r="AJ709" i="3"/>
  <c r="AO709" i="3" s="1"/>
  <c r="AI709" i="3"/>
  <c r="AN709" i="3" s="1"/>
  <c r="AH709" i="3"/>
  <c r="AM709" i="3" s="1"/>
  <c r="AG709" i="3"/>
  <c r="AL709" i="3" s="1"/>
  <c r="AJ689" i="3"/>
  <c r="AO689" i="3" s="1"/>
  <c r="AI689" i="3"/>
  <c r="AN689" i="3" s="1"/>
  <c r="AH689" i="3"/>
  <c r="AM689" i="3" s="1"/>
  <c r="AG689" i="3"/>
  <c r="AL689" i="3" s="1"/>
  <c r="AJ682" i="3"/>
  <c r="AO682" i="3" s="1"/>
  <c r="AI682" i="3"/>
  <c r="AN682" i="3" s="1"/>
  <c r="AH682" i="3"/>
  <c r="AM682" i="3" s="1"/>
  <c r="AG682" i="3"/>
  <c r="AL682" i="3" s="1"/>
  <c r="AF682" i="3"/>
  <c r="AK682" i="3" s="1"/>
  <c r="AJ672" i="3"/>
  <c r="AO672" i="3" s="1"/>
  <c r="AI672" i="3"/>
  <c r="AN672" i="3" s="1"/>
  <c r="AH672" i="3"/>
  <c r="AM672" i="3" s="1"/>
  <c r="AG672" i="3"/>
  <c r="AL672" i="3" s="1"/>
  <c r="AF672" i="3"/>
  <c r="AK672" i="3" s="1"/>
  <c r="AJ665" i="3"/>
  <c r="AO665" i="3" s="1"/>
  <c r="AI665" i="3"/>
  <c r="AN665" i="3" s="1"/>
  <c r="AH665" i="3"/>
  <c r="AM665" i="3" s="1"/>
  <c r="AG665" i="3"/>
  <c r="AL665" i="3" s="1"/>
  <c r="AJ646" i="3"/>
  <c r="AO646" i="3" s="1"/>
  <c r="AI646" i="3"/>
  <c r="AN646" i="3" s="1"/>
  <c r="AH646" i="3"/>
  <c r="AM646" i="3" s="1"/>
  <c r="AG646" i="3"/>
  <c r="AL646" i="3" s="1"/>
  <c r="AF646" i="3"/>
  <c r="AK646" i="3" s="1"/>
  <c r="AJ631" i="3"/>
  <c r="AO631" i="3" s="1"/>
  <c r="AI631" i="3"/>
  <c r="AN631" i="3" s="1"/>
  <c r="AH631" i="3"/>
  <c r="AM631" i="3" s="1"/>
  <c r="AG631" i="3"/>
  <c r="AL631" i="3" s="1"/>
  <c r="AJ625" i="3"/>
  <c r="AO625" i="3" s="1"/>
  <c r="AI625" i="3"/>
  <c r="AN625" i="3" s="1"/>
  <c r="AH625" i="3"/>
  <c r="AM625" i="3" s="1"/>
  <c r="AG625" i="3"/>
  <c r="AL625" i="3" s="1"/>
  <c r="AJ581" i="3"/>
  <c r="AO581" i="3" s="1"/>
  <c r="AI581" i="3"/>
  <c r="AN581" i="3" s="1"/>
  <c r="AH581" i="3"/>
  <c r="AM581" i="3" s="1"/>
  <c r="AG581" i="3"/>
  <c r="AL581" i="3" s="1"/>
  <c r="AJ558" i="3"/>
  <c r="AO558" i="3" s="1"/>
  <c r="AI558" i="3"/>
  <c r="AN558" i="3" s="1"/>
  <c r="AH558" i="3"/>
  <c r="AM558" i="3" s="1"/>
  <c r="AG558" i="3"/>
  <c r="AL558" i="3" s="1"/>
  <c r="AJ535" i="3"/>
  <c r="AO535" i="3" s="1"/>
  <c r="AI535" i="3"/>
  <c r="AN535" i="3" s="1"/>
  <c r="AH535" i="3"/>
  <c r="AM535" i="3" s="1"/>
  <c r="AG535" i="3"/>
  <c r="AL535" i="3" s="1"/>
  <c r="AJ501" i="3"/>
  <c r="AO501" i="3" s="1"/>
  <c r="AI501" i="3"/>
  <c r="AN501" i="3" s="1"/>
  <c r="AH501" i="3"/>
  <c r="AM501" i="3" s="1"/>
  <c r="AG501" i="3"/>
  <c r="AL501" i="3" s="1"/>
  <c r="AJ448" i="3"/>
  <c r="AO448" i="3" s="1"/>
  <c r="AI448" i="3"/>
  <c r="AN448" i="3" s="1"/>
  <c r="AH448" i="3"/>
  <c r="AM448" i="3" s="1"/>
  <c r="AG448" i="3"/>
  <c r="AL448" i="3" s="1"/>
  <c r="AJ431" i="3"/>
  <c r="AO431" i="3" s="1"/>
  <c r="AI431" i="3"/>
  <c r="AN431" i="3" s="1"/>
  <c r="AH431" i="3"/>
  <c r="AM431" i="3" s="1"/>
  <c r="AG431" i="3"/>
  <c r="AL431" i="3" s="1"/>
  <c r="AJ425" i="3"/>
  <c r="AO425" i="3" s="1"/>
  <c r="AI425" i="3"/>
  <c r="AN425" i="3" s="1"/>
  <c r="AH425" i="3"/>
  <c r="AM425" i="3" s="1"/>
  <c r="AG425" i="3"/>
  <c r="AL425" i="3" s="1"/>
  <c r="AJ348" i="3"/>
  <c r="AO348" i="3" s="1"/>
  <c r="AI348" i="3"/>
  <c r="AN348" i="3" s="1"/>
  <c r="AH348" i="3"/>
  <c r="AM348" i="3" s="1"/>
  <c r="AG348" i="3"/>
  <c r="AL348" i="3" s="1"/>
  <c r="AJ320" i="3"/>
  <c r="AO320" i="3" s="1"/>
  <c r="AI320" i="3"/>
  <c r="AN320" i="3" s="1"/>
  <c r="AH320" i="3"/>
  <c r="AM320" i="3" s="1"/>
  <c r="AG320" i="3"/>
  <c r="AL320" i="3" s="1"/>
  <c r="AJ316" i="3"/>
  <c r="AO316" i="3" s="1"/>
  <c r="AI316" i="3"/>
  <c r="AN316" i="3" s="1"/>
  <c r="AH316" i="3"/>
  <c r="AM316" i="3" s="1"/>
  <c r="AG316" i="3"/>
  <c r="AL316" i="3" s="1"/>
  <c r="AF316" i="3"/>
  <c r="AK316" i="3" s="1"/>
  <c r="AJ206" i="3"/>
  <c r="AO206" i="3" s="1"/>
  <c r="AI206" i="3"/>
  <c r="AN206" i="3" s="1"/>
  <c r="AH206" i="3"/>
  <c r="AM206" i="3" s="1"/>
  <c r="AG206" i="3"/>
  <c r="AL206" i="3" s="1"/>
  <c r="AJ185" i="3"/>
  <c r="AO185" i="3" s="1"/>
  <c r="AI185" i="3"/>
  <c r="AN185" i="3" s="1"/>
  <c r="AH185" i="3"/>
  <c r="AM185" i="3" s="1"/>
  <c r="AG185" i="3"/>
  <c r="AL185" i="3" s="1"/>
  <c r="AJ165" i="3"/>
  <c r="AO165" i="3" s="1"/>
  <c r="AI165" i="3"/>
  <c r="AN165" i="3" s="1"/>
  <c r="AH165" i="3"/>
  <c r="AM165" i="3" s="1"/>
  <c r="AG165" i="3"/>
  <c r="AL165" i="3" s="1"/>
  <c r="AJ92" i="3"/>
  <c r="AO92" i="3" s="1"/>
  <c r="AI92" i="3"/>
  <c r="AN92" i="3" s="1"/>
  <c r="AH92" i="3"/>
  <c r="AM92" i="3" s="1"/>
  <c r="AG92" i="3"/>
  <c r="AL92" i="3" s="1"/>
  <c r="AJ80" i="3"/>
  <c r="AO80" i="3" s="1"/>
  <c r="AI80" i="3"/>
  <c r="AN80" i="3" s="1"/>
  <c r="AH80" i="3"/>
  <c r="AM80" i="3" s="1"/>
  <c r="AG80" i="3"/>
  <c r="AL80" i="3" s="1"/>
  <c r="AJ58" i="3"/>
  <c r="AO58" i="3" s="1"/>
  <c r="AI58" i="3"/>
  <c r="AN58" i="3" s="1"/>
  <c r="AH58" i="3"/>
  <c r="AM58" i="3" s="1"/>
  <c r="AG58" i="3"/>
  <c r="AL58" i="3" s="1"/>
  <c r="AJ40" i="3"/>
  <c r="AO40" i="3" s="1"/>
  <c r="AI40" i="3"/>
  <c r="AN40" i="3" s="1"/>
  <c r="AH40" i="3"/>
  <c r="AM40" i="3" s="1"/>
  <c r="AG40" i="3"/>
  <c r="AL40" i="3" s="1"/>
  <c r="AJ12" i="3"/>
  <c r="AO12" i="3" s="1"/>
  <c r="AI12" i="3"/>
  <c r="AN12" i="3" s="1"/>
  <c r="AH12" i="3"/>
  <c r="AM12" i="3" s="1"/>
  <c r="AG12" i="3"/>
  <c r="AL12" i="3" s="1"/>
  <c r="AJ2" i="3"/>
  <c r="AO2" i="3" s="1"/>
  <c r="AI2" i="3"/>
  <c r="AN2" i="3" s="1"/>
  <c r="AH2" i="3"/>
  <c r="AM2" i="3" s="1"/>
  <c r="AG2" i="3"/>
  <c r="AL2" i="3" s="1"/>
  <c r="AJ785" i="3"/>
  <c r="AO785" i="3" s="1"/>
  <c r="AI785" i="3"/>
  <c r="AN785" i="3" s="1"/>
  <c r="AH785" i="3"/>
  <c r="AM785" i="3" s="1"/>
  <c r="AG785" i="3"/>
  <c r="AL785" i="3" s="1"/>
  <c r="AJ760" i="3"/>
  <c r="AO760" i="3" s="1"/>
  <c r="AI760" i="3"/>
  <c r="AN760" i="3" s="1"/>
  <c r="AH760" i="3"/>
  <c r="AM760" i="3" s="1"/>
  <c r="AG760" i="3"/>
  <c r="AL760" i="3" s="1"/>
  <c r="AF760" i="3"/>
  <c r="AK760" i="3" s="1"/>
  <c r="AJ745" i="3"/>
  <c r="AO745" i="3" s="1"/>
  <c r="AI745" i="3"/>
  <c r="AN745" i="3" s="1"/>
  <c r="AH745" i="3"/>
  <c r="AM745" i="3" s="1"/>
  <c r="AG745" i="3"/>
  <c r="AL745" i="3" s="1"/>
  <c r="AJ734" i="3"/>
  <c r="AO734" i="3" s="1"/>
  <c r="AI734" i="3"/>
  <c r="AN734" i="3" s="1"/>
  <c r="AH734" i="3"/>
  <c r="AM734" i="3" s="1"/>
  <c r="AG734" i="3"/>
  <c r="AL734" i="3" s="1"/>
  <c r="AJ694" i="3"/>
  <c r="AO694" i="3" s="1"/>
  <c r="AI694" i="3"/>
  <c r="AN694" i="3" s="1"/>
  <c r="AH694" i="3"/>
  <c r="AM694" i="3" s="1"/>
  <c r="AG694" i="3"/>
  <c r="AL694" i="3" s="1"/>
  <c r="AJ691" i="3"/>
  <c r="AO691" i="3" s="1"/>
  <c r="AI691" i="3"/>
  <c r="AN691" i="3" s="1"/>
  <c r="AH691" i="3"/>
  <c r="AM691" i="3" s="1"/>
  <c r="AG691" i="3"/>
  <c r="AL691" i="3" s="1"/>
  <c r="AJ674" i="3"/>
  <c r="AO674" i="3" s="1"/>
  <c r="AI674" i="3"/>
  <c r="AN674" i="3" s="1"/>
  <c r="AH674" i="3"/>
  <c r="AM674" i="3" s="1"/>
  <c r="AG674" i="3"/>
  <c r="AL674" i="3" s="1"/>
  <c r="AJ669" i="3"/>
  <c r="AO669" i="3" s="1"/>
  <c r="AI669" i="3"/>
  <c r="AN669" i="3" s="1"/>
  <c r="AH669" i="3"/>
  <c r="AM669" i="3" s="1"/>
  <c r="AG669" i="3"/>
  <c r="AL669" i="3" s="1"/>
  <c r="AJ662" i="3"/>
  <c r="AO662" i="3" s="1"/>
  <c r="AI662" i="3"/>
  <c r="AN662" i="3" s="1"/>
  <c r="AH662" i="3"/>
  <c r="AM662" i="3" s="1"/>
  <c r="AG662" i="3"/>
  <c r="AL662" i="3" s="1"/>
  <c r="AJ659" i="3"/>
  <c r="AO659" i="3" s="1"/>
  <c r="AI659" i="3"/>
  <c r="AN659" i="3" s="1"/>
  <c r="AH659" i="3"/>
  <c r="AM659" i="3" s="1"/>
  <c r="AG659" i="3"/>
  <c r="AL659" i="3" s="1"/>
  <c r="AJ655" i="3"/>
  <c r="AO655" i="3" s="1"/>
  <c r="AI655" i="3"/>
  <c r="AN655" i="3" s="1"/>
  <c r="AH655" i="3"/>
  <c r="AM655" i="3" s="1"/>
  <c r="AG655" i="3"/>
  <c r="AL655" i="3" s="1"/>
  <c r="AF655" i="3"/>
  <c r="AK655" i="3" s="1"/>
  <c r="AJ653" i="3"/>
  <c r="AO653" i="3" s="1"/>
  <c r="AI653" i="3"/>
  <c r="AN653" i="3" s="1"/>
  <c r="AH653" i="3"/>
  <c r="AM653" i="3" s="1"/>
  <c r="AG653" i="3"/>
  <c r="AL653" i="3" s="1"/>
  <c r="AJ628" i="3"/>
  <c r="AO628" i="3" s="1"/>
  <c r="AI628" i="3"/>
  <c r="AN628" i="3" s="1"/>
  <c r="AH628" i="3"/>
  <c r="AM628" i="3" s="1"/>
  <c r="AG628" i="3"/>
  <c r="AL628" i="3" s="1"/>
  <c r="AJ620" i="3"/>
  <c r="AO620" i="3" s="1"/>
  <c r="AI620" i="3"/>
  <c r="AN620" i="3" s="1"/>
  <c r="AH620" i="3"/>
  <c r="AM620" i="3" s="1"/>
  <c r="AG620" i="3"/>
  <c r="AL620" i="3" s="1"/>
  <c r="AJ611" i="3"/>
  <c r="AO611" i="3" s="1"/>
  <c r="AI611" i="3"/>
  <c r="AN611" i="3" s="1"/>
  <c r="AH611" i="3"/>
  <c r="AM611" i="3" s="1"/>
  <c r="AG611" i="3"/>
  <c r="AL611" i="3" s="1"/>
  <c r="AJ553" i="3"/>
  <c r="AO553" i="3" s="1"/>
  <c r="AI553" i="3"/>
  <c r="AN553" i="3" s="1"/>
  <c r="AH553" i="3"/>
  <c r="AM553" i="3" s="1"/>
  <c r="AG553" i="3"/>
  <c r="AL553" i="3" s="1"/>
  <c r="AJ541" i="3"/>
  <c r="AO541" i="3" s="1"/>
  <c r="AI541" i="3"/>
  <c r="AN541" i="3" s="1"/>
  <c r="AH541" i="3"/>
  <c r="AM541" i="3" s="1"/>
  <c r="AG541" i="3"/>
  <c r="AL541" i="3" s="1"/>
  <c r="AJ528" i="3"/>
  <c r="AO528" i="3" s="1"/>
  <c r="AI528" i="3"/>
  <c r="AN528" i="3" s="1"/>
  <c r="AH528" i="3"/>
  <c r="AM528" i="3" s="1"/>
  <c r="AG528" i="3"/>
  <c r="AL528" i="3" s="1"/>
  <c r="AJ506" i="3"/>
  <c r="AO506" i="3" s="1"/>
  <c r="AI506" i="3"/>
  <c r="AN506" i="3" s="1"/>
  <c r="AH506" i="3"/>
  <c r="AM506" i="3" s="1"/>
  <c r="AG506" i="3"/>
  <c r="AL506" i="3" s="1"/>
  <c r="AJ502" i="3"/>
  <c r="AO502" i="3" s="1"/>
  <c r="AI502" i="3"/>
  <c r="AN502" i="3" s="1"/>
  <c r="AH502" i="3"/>
  <c r="AM502" i="3" s="1"/>
  <c r="AG502" i="3"/>
  <c r="AL502" i="3" s="1"/>
  <c r="AJ461" i="3"/>
  <c r="AO461" i="3" s="1"/>
  <c r="AI461" i="3"/>
  <c r="AN461" i="3" s="1"/>
  <c r="AH461" i="3"/>
  <c r="AM461" i="3" s="1"/>
  <c r="AG461" i="3"/>
  <c r="AL461" i="3" s="1"/>
  <c r="AJ419" i="3"/>
  <c r="AO419" i="3" s="1"/>
  <c r="AI419" i="3"/>
  <c r="AN419" i="3" s="1"/>
  <c r="AH419" i="3"/>
  <c r="AM419" i="3" s="1"/>
  <c r="AG419" i="3"/>
  <c r="AL419" i="3" s="1"/>
  <c r="AJ379" i="3"/>
  <c r="AO379" i="3" s="1"/>
  <c r="AI379" i="3"/>
  <c r="AN379" i="3" s="1"/>
  <c r="AH379" i="3"/>
  <c r="AM379" i="3" s="1"/>
  <c r="AG379" i="3"/>
  <c r="AL379" i="3" s="1"/>
  <c r="AJ366" i="3"/>
  <c r="AO366" i="3" s="1"/>
  <c r="AI366" i="3"/>
  <c r="AN366" i="3" s="1"/>
  <c r="AH366" i="3"/>
  <c r="AM366" i="3" s="1"/>
  <c r="AG366" i="3"/>
  <c r="AL366" i="3" s="1"/>
  <c r="AJ325" i="3"/>
  <c r="AO325" i="3" s="1"/>
  <c r="AI325" i="3"/>
  <c r="AN325" i="3" s="1"/>
  <c r="AH325" i="3"/>
  <c r="AM325" i="3" s="1"/>
  <c r="AG325" i="3"/>
  <c r="AL325" i="3" s="1"/>
  <c r="AJ309" i="3"/>
  <c r="AO309" i="3" s="1"/>
  <c r="AI309" i="3"/>
  <c r="AN309" i="3" s="1"/>
  <c r="AH309" i="3"/>
  <c r="AM309" i="3" s="1"/>
  <c r="AG309" i="3"/>
  <c r="AL309" i="3" s="1"/>
  <c r="AJ303" i="3"/>
  <c r="AO303" i="3" s="1"/>
  <c r="AI303" i="3"/>
  <c r="AN303" i="3" s="1"/>
  <c r="AH303" i="3"/>
  <c r="AM303" i="3" s="1"/>
  <c r="AG303" i="3"/>
  <c r="AL303" i="3" s="1"/>
  <c r="AJ264" i="3"/>
  <c r="AO264" i="3" s="1"/>
  <c r="AI264" i="3"/>
  <c r="AN264" i="3" s="1"/>
  <c r="AH264" i="3"/>
  <c r="AM264" i="3" s="1"/>
  <c r="AG264" i="3"/>
  <c r="AL264" i="3" s="1"/>
  <c r="AJ262" i="3"/>
  <c r="AO262" i="3" s="1"/>
  <c r="AI262" i="3"/>
  <c r="AN262" i="3" s="1"/>
  <c r="AH262" i="3"/>
  <c r="AM262" i="3" s="1"/>
  <c r="AG262" i="3"/>
  <c r="AL262" i="3" s="1"/>
  <c r="AJ199" i="3"/>
  <c r="AO199" i="3" s="1"/>
  <c r="AI199" i="3"/>
  <c r="AN199" i="3" s="1"/>
  <c r="AH199" i="3"/>
  <c r="AM199" i="3" s="1"/>
  <c r="AG199" i="3"/>
  <c r="AL199" i="3" s="1"/>
  <c r="AJ179" i="3"/>
  <c r="AO179" i="3" s="1"/>
  <c r="AI179" i="3"/>
  <c r="AN179" i="3" s="1"/>
  <c r="AH179" i="3"/>
  <c r="AM179" i="3" s="1"/>
  <c r="AG179" i="3"/>
  <c r="AL179" i="3" s="1"/>
  <c r="AJ177" i="3"/>
  <c r="AO177" i="3" s="1"/>
  <c r="AI177" i="3"/>
  <c r="AN177" i="3" s="1"/>
  <c r="AH177" i="3"/>
  <c r="AM177" i="3" s="1"/>
  <c r="AG177" i="3"/>
  <c r="AL177" i="3" s="1"/>
  <c r="AJ163" i="3"/>
  <c r="AO163" i="3" s="1"/>
  <c r="AI163" i="3"/>
  <c r="AN163" i="3" s="1"/>
  <c r="AH163" i="3"/>
  <c r="AM163" i="3" s="1"/>
  <c r="AG163" i="3"/>
  <c r="AL163" i="3" s="1"/>
  <c r="AJ116" i="3"/>
  <c r="AO116" i="3" s="1"/>
  <c r="AI116" i="3"/>
  <c r="AN116" i="3" s="1"/>
  <c r="AH116" i="3"/>
  <c r="AM116" i="3" s="1"/>
  <c r="AG116" i="3"/>
  <c r="AL116" i="3" s="1"/>
  <c r="AJ109" i="3"/>
  <c r="AO109" i="3" s="1"/>
  <c r="AI109" i="3"/>
  <c r="AN109" i="3" s="1"/>
  <c r="AH109" i="3"/>
  <c r="AM109" i="3" s="1"/>
  <c r="AG109" i="3"/>
  <c r="AL109" i="3" s="1"/>
  <c r="AJ106" i="3"/>
  <c r="AO106" i="3" s="1"/>
  <c r="AI106" i="3"/>
  <c r="AN106" i="3" s="1"/>
  <c r="AH106" i="3"/>
  <c r="AM106" i="3" s="1"/>
  <c r="AG106" i="3"/>
  <c r="AL106" i="3" s="1"/>
  <c r="AJ90" i="3"/>
  <c r="AO90" i="3" s="1"/>
  <c r="AI90" i="3"/>
  <c r="AN90" i="3" s="1"/>
  <c r="AH90" i="3"/>
  <c r="AM90" i="3" s="1"/>
  <c r="AG90" i="3"/>
  <c r="AL90" i="3" s="1"/>
  <c r="AJ56" i="3"/>
  <c r="AO56" i="3" s="1"/>
  <c r="AI56" i="3"/>
  <c r="AN56" i="3" s="1"/>
  <c r="AH56" i="3"/>
  <c r="AM56" i="3" s="1"/>
  <c r="AG56" i="3"/>
  <c r="AL56" i="3" s="1"/>
  <c r="AJ42" i="3"/>
  <c r="AO42" i="3" s="1"/>
  <c r="AI42" i="3"/>
  <c r="AN42" i="3" s="1"/>
  <c r="AH42" i="3"/>
  <c r="AM42" i="3" s="1"/>
  <c r="AG42" i="3"/>
  <c r="AL42" i="3" s="1"/>
  <c r="AJ776" i="3"/>
  <c r="AO776" i="3" s="1"/>
  <c r="AI776" i="3"/>
  <c r="AN776" i="3" s="1"/>
  <c r="AH776" i="3"/>
  <c r="AM776" i="3" s="1"/>
  <c r="AG776" i="3"/>
  <c r="AL776" i="3" s="1"/>
  <c r="AF776" i="3"/>
  <c r="AK776" i="3" s="1"/>
  <c r="AJ650" i="3"/>
  <c r="AO650" i="3" s="1"/>
  <c r="AI650" i="3"/>
  <c r="AN650" i="3" s="1"/>
  <c r="AH650" i="3"/>
  <c r="AM650" i="3" s="1"/>
  <c r="AG650" i="3"/>
  <c r="AL650" i="3" s="1"/>
  <c r="AJ599" i="3"/>
  <c r="AO599" i="3" s="1"/>
  <c r="AI599" i="3"/>
  <c r="AN599" i="3" s="1"/>
  <c r="AH599" i="3"/>
  <c r="AM599" i="3" s="1"/>
  <c r="AG599" i="3"/>
  <c r="AL599" i="3" s="1"/>
  <c r="AJ595" i="3"/>
  <c r="AO595" i="3" s="1"/>
  <c r="AI595" i="3"/>
  <c r="AN595" i="3" s="1"/>
  <c r="AH595" i="3"/>
  <c r="AM595" i="3" s="1"/>
  <c r="AG595" i="3"/>
  <c r="AL595" i="3" s="1"/>
  <c r="AJ594" i="3"/>
  <c r="AO594" i="3" s="1"/>
  <c r="AI594" i="3"/>
  <c r="AN594" i="3" s="1"/>
  <c r="AH594" i="3"/>
  <c r="AM594" i="3" s="1"/>
  <c r="AG594" i="3"/>
  <c r="AL594" i="3" s="1"/>
  <c r="AJ593" i="3"/>
  <c r="AO593" i="3" s="1"/>
  <c r="AI593" i="3"/>
  <c r="AN593" i="3" s="1"/>
  <c r="AH593" i="3"/>
  <c r="AM593" i="3" s="1"/>
  <c r="AG593" i="3"/>
  <c r="AL593" i="3" s="1"/>
  <c r="AJ589" i="3"/>
  <c r="AO589" i="3" s="1"/>
  <c r="AI589" i="3"/>
  <c r="AN589" i="3" s="1"/>
  <c r="AH589" i="3"/>
  <c r="AM589" i="3" s="1"/>
  <c r="AG589" i="3"/>
  <c r="AL589" i="3" s="1"/>
  <c r="AF589" i="3"/>
  <c r="AK589" i="3" s="1"/>
  <c r="AJ574" i="3"/>
  <c r="AO574" i="3" s="1"/>
  <c r="AI574" i="3"/>
  <c r="AN574" i="3" s="1"/>
  <c r="AH574" i="3"/>
  <c r="AM574" i="3" s="1"/>
  <c r="AG574" i="3"/>
  <c r="AL574" i="3" s="1"/>
  <c r="AJ562" i="3"/>
  <c r="AO562" i="3" s="1"/>
  <c r="AI562" i="3"/>
  <c r="AN562" i="3" s="1"/>
  <c r="AH562" i="3"/>
  <c r="AM562" i="3" s="1"/>
  <c r="AG562" i="3"/>
  <c r="AL562" i="3" s="1"/>
  <c r="AJ523" i="3"/>
  <c r="AO523" i="3" s="1"/>
  <c r="AI523" i="3"/>
  <c r="AN523" i="3" s="1"/>
  <c r="AH523" i="3"/>
  <c r="AM523" i="3" s="1"/>
  <c r="AG523" i="3"/>
  <c r="AL523" i="3" s="1"/>
  <c r="AJ485" i="3"/>
  <c r="AO485" i="3" s="1"/>
  <c r="AI485" i="3"/>
  <c r="AN485" i="3" s="1"/>
  <c r="AH485" i="3"/>
  <c r="AM485" i="3" s="1"/>
  <c r="AG485" i="3"/>
  <c r="AL485" i="3" s="1"/>
  <c r="AJ457" i="3"/>
  <c r="AO457" i="3" s="1"/>
  <c r="AI457" i="3"/>
  <c r="AN457" i="3" s="1"/>
  <c r="AH457" i="3"/>
  <c r="AM457" i="3" s="1"/>
  <c r="AG457" i="3"/>
  <c r="AL457" i="3" s="1"/>
  <c r="AJ451" i="3"/>
  <c r="AO451" i="3" s="1"/>
  <c r="AI451" i="3"/>
  <c r="AN451" i="3" s="1"/>
  <c r="AH451" i="3"/>
  <c r="AM451" i="3" s="1"/>
  <c r="AG451" i="3"/>
  <c r="AL451" i="3" s="1"/>
  <c r="AJ442" i="3"/>
  <c r="AO442" i="3" s="1"/>
  <c r="AI442" i="3"/>
  <c r="AN442" i="3" s="1"/>
  <c r="AH442" i="3"/>
  <c r="AM442" i="3" s="1"/>
  <c r="AG442" i="3"/>
  <c r="AL442" i="3" s="1"/>
  <c r="AF442" i="3"/>
  <c r="AK442" i="3" s="1"/>
  <c r="AJ422" i="3"/>
  <c r="AO422" i="3" s="1"/>
  <c r="AI422" i="3"/>
  <c r="AN422" i="3" s="1"/>
  <c r="AH422" i="3"/>
  <c r="AM422" i="3" s="1"/>
  <c r="AG422" i="3"/>
  <c r="AL422" i="3" s="1"/>
  <c r="AF422" i="3"/>
  <c r="AK422" i="3" s="1"/>
  <c r="AJ414" i="3"/>
  <c r="AO414" i="3" s="1"/>
  <c r="AI414" i="3"/>
  <c r="AN414" i="3" s="1"/>
  <c r="AH414" i="3"/>
  <c r="AM414" i="3" s="1"/>
  <c r="AG414" i="3"/>
  <c r="AL414" i="3" s="1"/>
  <c r="AJ347" i="3"/>
  <c r="AO347" i="3" s="1"/>
  <c r="AI347" i="3"/>
  <c r="AN347" i="3" s="1"/>
  <c r="AH347" i="3"/>
  <c r="AM347" i="3" s="1"/>
  <c r="AG347" i="3"/>
  <c r="AL347" i="3" s="1"/>
  <c r="AJ319" i="3"/>
  <c r="AO319" i="3" s="1"/>
  <c r="AI319" i="3"/>
  <c r="AN319" i="3" s="1"/>
  <c r="AH319" i="3"/>
  <c r="AM319" i="3" s="1"/>
  <c r="AG319" i="3"/>
  <c r="AL319" i="3" s="1"/>
  <c r="AJ317" i="3"/>
  <c r="AO317" i="3" s="1"/>
  <c r="AI317" i="3"/>
  <c r="AN317" i="3" s="1"/>
  <c r="AH317" i="3"/>
  <c r="AM317" i="3" s="1"/>
  <c r="AG317" i="3"/>
  <c r="AL317" i="3" s="1"/>
  <c r="AJ239" i="3"/>
  <c r="AO239" i="3" s="1"/>
  <c r="AI239" i="3"/>
  <c r="AN239" i="3" s="1"/>
  <c r="AH239" i="3"/>
  <c r="AM239" i="3" s="1"/>
  <c r="AG239" i="3"/>
  <c r="AL239" i="3" s="1"/>
  <c r="AJ232" i="3"/>
  <c r="AO232" i="3" s="1"/>
  <c r="AI232" i="3"/>
  <c r="AN232" i="3" s="1"/>
  <c r="AH232" i="3"/>
  <c r="AM232" i="3" s="1"/>
  <c r="AG232" i="3"/>
  <c r="AL232" i="3" s="1"/>
  <c r="AF232" i="3"/>
  <c r="AK232" i="3" s="1"/>
  <c r="AJ230" i="3"/>
  <c r="AO230" i="3" s="1"/>
  <c r="AI230" i="3"/>
  <c r="AN230" i="3" s="1"/>
  <c r="AH230" i="3"/>
  <c r="AM230" i="3" s="1"/>
  <c r="AG230" i="3"/>
  <c r="AL230" i="3" s="1"/>
  <c r="AF230" i="3"/>
  <c r="AK230" i="3" s="1"/>
  <c r="AJ203" i="3"/>
  <c r="AO203" i="3" s="1"/>
  <c r="AI203" i="3"/>
  <c r="AN203" i="3" s="1"/>
  <c r="AH203" i="3"/>
  <c r="AM203" i="3" s="1"/>
  <c r="AG203" i="3"/>
  <c r="AL203" i="3" s="1"/>
  <c r="AJ198" i="3"/>
  <c r="AO198" i="3" s="1"/>
  <c r="AI198" i="3"/>
  <c r="AN198" i="3" s="1"/>
  <c r="AH198" i="3"/>
  <c r="AM198" i="3" s="1"/>
  <c r="AG198" i="3"/>
  <c r="AL198" i="3" s="1"/>
  <c r="AJ191" i="3"/>
  <c r="AO191" i="3" s="1"/>
  <c r="AI191" i="3"/>
  <c r="AN191" i="3" s="1"/>
  <c r="AH191" i="3"/>
  <c r="AM191" i="3" s="1"/>
  <c r="AG191" i="3"/>
  <c r="AL191" i="3" s="1"/>
  <c r="AJ134" i="3"/>
  <c r="AO134" i="3" s="1"/>
  <c r="AI134" i="3"/>
  <c r="AN134" i="3" s="1"/>
  <c r="AH134" i="3"/>
  <c r="AM134" i="3" s="1"/>
  <c r="AG134" i="3"/>
  <c r="AL134" i="3" s="1"/>
  <c r="AJ120" i="3"/>
  <c r="AO120" i="3" s="1"/>
  <c r="AI120" i="3"/>
  <c r="AN120" i="3" s="1"/>
  <c r="AH120" i="3"/>
  <c r="AM120" i="3" s="1"/>
  <c r="AG120" i="3"/>
  <c r="AL120" i="3" s="1"/>
  <c r="AJ52" i="3"/>
  <c r="AO52" i="3" s="1"/>
  <c r="AI52" i="3"/>
  <c r="AN52" i="3" s="1"/>
  <c r="AH52" i="3"/>
  <c r="AM52" i="3" s="1"/>
  <c r="AG52" i="3"/>
  <c r="AL52" i="3" s="1"/>
  <c r="AJ51" i="3"/>
  <c r="AO51" i="3" s="1"/>
  <c r="AI51" i="3"/>
  <c r="AN51" i="3" s="1"/>
  <c r="AH51" i="3"/>
  <c r="AM51" i="3" s="1"/>
  <c r="AG51" i="3"/>
  <c r="AL51" i="3" s="1"/>
  <c r="AJ8" i="3"/>
  <c r="AO8" i="3" s="1"/>
  <c r="AI8" i="3"/>
  <c r="AN8" i="3" s="1"/>
  <c r="AH8" i="3"/>
  <c r="AM8" i="3" s="1"/>
  <c r="AG8" i="3"/>
  <c r="AL8" i="3" s="1"/>
  <c r="AJ787" i="3"/>
  <c r="AO787" i="3" s="1"/>
  <c r="AI787" i="3"/>
  <c r="AN787" i="3" s="1"/>
  <c r="AH787" i="3"/>
  <c r="AM787" i="3" s="1"/>
  <c r="AG787" i="3"/>
  <c r="AL787" i="3" s="1"/>
  <c r="AJ780" i="3"/>
  <c r="AO780" i="3" s="1"/>
  <c r="AI780" i="3"/>
  <c r="AN780" i="3" s="1"/>
  <c r="AH780" i="3"/>
  <c r="AM780" i="3" s="1"/>
  <c r="AG780" i="3"/>
  <c r="AL780" i="3" s="1"/>
  <c r="AF780" i="3"/>
  <c r="AK780" i="3" s="1"/>
  <c r="AJ771" i="3"/>
  <c r="AO771" i="3" s="1"/>
  <c r="AI771" i="3"/>
  <c r="AN771" i="3" s="1"/>
  <c r="AH771" i="3"/>
  <c r="AM771" i="3" s="1"/>
  <c r="AG771" i="3"/>
  <c r="AL771" i="3" s="1"/>
  <c r="AJ766" i="3"/>
  <c r="AO766" i="3" s="1"/>
  <c r="AI766" i="3"/>
  <c r="AN766" i="3" s="1"/>
  <c r="AH766" i="3"/>
  <c r="AM766" i="3" s="1"/>
  <c r="AG766" i="3"/>
  <c r="AL766" i="3" s="1"/>
  <c r="AJ763" i="3"/>
  <c r="AO763" i="3" s="1"/>
  <c r="AI763" i="3"/>
  <c r="AN763" i="3" s="1"/>
  <c r="AH763" i="3"/>
  <c r="AM763" i="3" s="1"/>
  <c r="AG763" i="3"/>
  <c r="AL763" i="3" s="1"/>
  <c r="AJ759" i="3"/>
  <c r="AO759" i="3" s="1"/>
  <c r="AI759" i="3"/>
  <c r="AN759" i="3" s="1"/>
  <c r="AH759" i="3"/>
  <c r="AM759" i="3" s="1"/>
  <c r="AG759" i="3"/>
  <c r="AL759" i="3" s="1"/>
  <c r="AJ755" i="3"/>
  <c r="AO755" i="3" s="1"/>
  <c r="AI755" i="3"/>
  <c r="AN755" i="3" s="1"/>
  <c r="AH755" i="3"/>
  <c r="AM755" i="3" s="1"/>
  <c r="AG755" i="3"/>
  <c r="AL755" i="3" s="1"/>
  <c r="AJ750" i="3"/>
  <c r="AO750" i="3" s="1"/>
  <c r="AI750" i="3"/>
  <c r="AN750" i="3" s="1"/>
  <c r="AH750" i="3"/>
  <c r="AM750" i="3" s="1"/>
  <c r="AG750" i="3"/>
  <c r="AL750" i="3" s="1"/>
  <c r="AJ744" i="3"/>
  <c r="AO744" i="3" s="1"/>
  <c r="AI744" i="3"/>
  <c r="AN744" i="3" s="1"/>
  <c r="AH744" i="3"/>
  <c r="AM744" i="3" s="1"/>
  <c r="AG744" i="3"/>
  <c r="AL744" i="3" s="1"/>
  <c r="AJ735" i="3"/>
  <c r="AO735" i="3" s="1"/>
  <c r="AI735" i="3"/>
  <c r="AN735" i="3" s="1"/>
  <c r="AH735" i="3"/>
  <c r="AM735" i="3" s="1"/>
  <c r="AG735" i="3"/>
  <c r="AL735" i="3" s="1"/>
  <c r="AJ728" i="3"/>
  <c r="AO728" i="3" s="1"/>
  <c r="AI728" i="3"/>
  <c r="AN728" i="3" s="1"/>
  <c r="AH728" i="3"/>
  <c r="AM728" i="3" s="1"/>
  <c r="AG728" i="3"/>
  <c r="AL728" i="3" s="1"/>
  <c r="AJ718" i="3"/>
  <c r="AO718" i="3" s="1"/>
  <c r="AI718" i="3"/>
  <c r="AN718" i="3" s="1"/>
  <c r="AH718" i="3"/>
  <c r="AM718" i="3" s="1"/>
  <c r="AG718" i="3"/>
  <c r="AL718" i="3" s="1"/>
  <c r="AJ695" i="3"/>
  <c r="AO695" i="3" s="1"/>
  <c r="AI695" i="3"/>
  <c r="AN695" i="3" s="1"/>
  <c r="AH695" i="3"/>
  <c r="AM695" i="3" s="1"/>
  <c r="AG695" i="3"/>
  <c r="AL695" i="3" s="1"/>
  <c r="AJ677" i="3"/>
  <c r="AO677" i="3" s="1"/>
  <c r="AI677" i="3"/>
  <c r="AN677" i="3" s="1"/>
  <c r="AH677" i="3"/>
  <c r="AM677" i="3" s="1"/>
  <c r="AG677" i="3"/>
  <c r="AL677" i="3" s="1"/>
  <c r="AJ670" i="3"/>
  <c r="AO670" i="3" s="1"/>
  <c r="AI670" i="3"/>
  <c r="AN670" i="3" s="1"/>
  <c r="AH670" i="3"/>
  <c r="AM670" i="3" s="1"/>
  <c r="AG670" i="3"/>
  <c r="AL670" i="3" s="1"/>
  <c r="AJ635" i="3"/>
  <c r="AO635" i="3" s="1"/>
  <c r="AI635" i="3"/>
  <c r="AN635" i="3" s="1"/>
  <c r="AH635" i="3"/>
  <c r="AM635" i="3" s="1"/>
  <c r="AG635" i="3"/>
  <c r="AL635" i="3" s="1"/>
  <c r="AJ545" i="3"/>
  <c r="AO545" i="3" s="1"/>
  <c r="AI545" i="3"/>
  <c r="AN545" i="3" s="1"/>
  <c r="AH545" i="3"/>
  <c r="AM545" i="3" s="1"/>
  <c r="AG545" i="3"/>
  <c r="AL545" i="3" s="1"/>
  <c r="AJ536" i="3"/>
  <c r="AO536" i="3" s="1"/>
  <c r="AI536" i="3"/>
  <c r="AN536" i="3" s="1"/>
  <c r="AH536" i="3"/>
  <c r="AM536" i="3" s="1"/>
  <c r="AG536" i="3"/>
  <c r="AL536" i="3" s="1"/>
  <c r="AJ530" i="3"/>
  <c r="AO530" i="3" s="1"/>
  <c r="AI530" i="3"/>
  <c r="AN530" i="3" s="1"/>
  <c r="AH530" i="3"/>
  <c r="AM530" i="3" s="1"/>
  <c r="AG530" i="3"/>
  <c r="AL530" i="3" s="1"/>
  <c r="AJ527" i="3"/>
  <c r="AO527" i="3" s="1"/>
  <c r="AI527" i="3"/>
  <c r="AN527" i="3" s="1"/>
  <c r="AH527" i="3"/>
  <c r="AM527" i="3" s="1"/>
  <c r="AG527" i="3"/>
  <c r="AL527" i="3" s="1"/>
  <c r="AJ472" i="3"/>
  <c r="AO472" i="3" s="1"/>
  <c r="AI472" i="3"/>
  <c r="AN472" i="3" s="1"/>
  <c r="AH472" i="3"/>
  <c r="AM472" i="3" s="1"/>
  <c r="AG472" i="3"/>
  <c r="AL472" i="3" s="1"/>
  <c r="AF472" i="3"/>
  <c r="AK472" i="3" s="1"/>
  <c r="AJ454" i="3"/>
  <c r="AO454" i="3" s="1"/>
  <c r="AI454" i="3"/>
  <c r="AN454" i="3" s="1"/>
  <c r="AH454" i="3"/>
  <c r="AM454" i="3" s="1"/>
  <c r="AG454" i="3"/>
  <c r="AL454" i="3" s="1"/>
  <c r="AJ413" i="3"/>
  <c r="AO413" i="3" s="1"/>
  <c r="AI413" i="3"/>
  <c r="AN413" i="3" s="1"/>
  <c r="AH413" i="3"/>
  <c r="AM413" i="3" s="1"/>
  <c r="AG413" i="3"/>
  <c r="AL413" i="3" s="1"/>
  <c r="AF413" i="3"/>
  <c r="AK413" i="3" s="1"/>
  <c r="AJ412" i="3"/>
  <c r="AO412" i="3" s="1"/>
  <c r="AI412" i="3"/>
  <c r="AN412" i="3" s="1"/>
  <c r="AH412" i="3"/>
  <c r="AM412" i="3" s="1"/>
  <c r="AG412" i="3"/>
  <c r="AL412" i="3" s="1"/>
  <c r="AJ386" i="3"/>
  <c r="AO386" i="3" s="1"/>
  <c r="AI386" i="3"/>
  <c r="AN386" i="3" s="1"/>
  <c r="AH386" i="3"/>
  <c r="AM386" i="3" s="1"/>
  <c r="AG386" i="3"/>
  <c r="AL386" i="3" s="1"/>
  <c r="AJ384" i="3"/>
  <c r="AO384" i="3" s="1"/>
  <c r="AI384" i="3"/>
  <c r="AN384" i="3" s="1"/>
  <c r="AH384" i="3"/>
  <c r="AM384" i="3" s="1"/>
  <c r="AG384" i="3"/>
  <c r="AL384" i="3" s="1"/>
  <c r="AJ344" i="3"/>
  <c r="AO344" i="3" s="1"/>
  <c r="AI344" i="3"/>
  <c r="AN344" i="3" s="1"/>
  <c r="AH344" i="3"/>
  <c r="AM344" i="3" s="1"/>
  <c r="AG344" i="3"/>
  <c r="AL344" i="3" s="1"/>
  <c r="AJ322" i="3"/>
  <c r="AO322" i="3" s="1"/>
  <c r="AI322" i="3"/>
  <c r="AN322" i="3" s="1"/>
  <c r="AH322" i="3"/>
  <c r="AM322" i="3" s="1"/>
  <c r="AG322" i="3"/>
  <c r="AL322" i="3" s="1"/>
  <c r="AJ312" i="3"/>
  <c r="AO312" i="3" s="1"/>
  <c r="AI312" i="3"/>
  <c r="AN312" i="3" s="1"/>
  <c r="AH312" i="3"/>
  <c r="AM312" i="3" s="1"/>
  <c r="AG312" i="3"/>
  <c r="AL312" i="3" s="1"/>
  <c r="AF312" i="3"/>
  <c r="AK312" i="3" s="1"/>
  <c r="AJ284" i="3"/>
  <c r="AO284" i="3" s="1"/>
  <c r="AI284" i="3"/>
  <c r="AN284" i="3" s="1"/>
  <c r="AH284" i="3"/>
  <c r="AM284" i="3" s="1"/>
  <c r="AG284" i="3"/>
  <c r="AL284" i="3" s="1"/>
  <c r="AJ273" i="3"/>
  <c r="AO273" i="3" s="1"/>
  <c r="AI273" i="3"/>
  <c r="AN273" i="3" s="1"/>
  <c r="AH273" i="3"/>
  <c r="AM273" i="3" s="1"/>
  <c r="AG273" i="3"/>
  <c r="AL273" i="3" s="1"/>
  <c r="AF273" i="3"/>
  <c r="AK273" i="3" s="1"/>
  <c r="AJ211" i="3"/>
  <c r="AO211" i="3" s="1"/>
  <c r="AI211" i="3"/>
  <c r="AN211" i="3" s="1"/>
  <c r="AH211" i="3"/>
  <c r="AM211" i="3" s="1"/>
  <c r="AG211" i="3"/>
  <c r="AL211" i="3" s="1"/>
  <c r="AJ210" i="3"/>
  <c r="AO210" i="3" s="1"/>
  <c r="AI210" i="3"/>
  <c r="AN210" i="3" s="1"/>
  <c r="AH210" i="3"/>
  <c r="AM210" i="3" s="1"/>
  <c r="AG210" i="3"/>
  <c r="AL210" i="3" s="1"/>
  <c r="AJ194" i="3"/>
  <c r="AO194" i="3" s="1"/>
  <c r="AI194" i="3"/>
  <c r="AN194" i="3" s="1"/>
  <c r="AH194" i="3"/>
  <c r="AM194" i="3" s="1"/>
  <c r="AG194" i="3"/>
  <c r="AL194" i="3" s="1"/>
  <c r="AJ175" i="3"/>
  <c r="AO175" i="3" s="1"/>
  <c r="AI175" i="3"/>
  <c r="AN175" i="3" s="1"/>
  <c r="AH175" i="3"/>
  <c r="AM175" i="3" s="1"/>
  <c r="AG175" i="3"/>
  <c r="AL175" i="3" s="1"/>
  <c r="AJ147" i="3"/>
  <c r="AO147" i="3" s="1"/>
  <c r="AI147" i="3"/>
  <c r="AN147" i="3" s="1"/>
  <c r="AH147" i="3"/>
  <c r="AM147" i="3" s="1"/>
  <c r="AG147" i="3"/>
  <c r="AL147" i="3" s="1"/>
  <c r="AF147" i="3"/>
  <c r="AK147" i="3" s="1"/>
  <c r="AJ118" i="3"/>
  <c r="AO118" i="3" s="1"/>
  <c r="AI118" i="3"/>
  <c r="AN118" i="3" s="1"/>
  <c r="AH118" i="3"/>
  <c r="AM118" i="3" s="1"/>
  <c r="AG118" i="3"/>
  <c r="AL118" i="3" s="1"/>
  <c r="AJ87" i="3"/>
  <c r="AO87" i="3" s="1"/>
  <c r="AI87" i="3"/>
  <c r="AN87" i="3" s="1"/>
  <c r="AH87" i="3"/>
  <c r="AM87" i="3" s="1"/>
  <c r="AG87" i="3"/>
  <c r="AL87" i="3" s="1"/>
  <c r="AF87" i="3"/>
  <c r="AK87" i="3" s="1"/>
  <c r="AJ57" i="3"/>
  <c r="AO57" i="3" s="1"/>
  <c r="AI57" i="3"/>
  <c r="AN57" i="3" s="1"/>
  <c r="AH57" i="3"/>
  <c r="AM57" i="3" s="1"/>
  <c r="AG57" i="3"/>
  <c r="AL57" i="3" s="1"/>
  <c r="AJ4" i="3"/>
  <c r="AO4" i="3" s="1"/>
  <c r="AI4" i="3"/>
  <c r="AN4" i="3" s="1"/>
  <c r="AH4" i="3"/>
  <c r="AM4" i="3" s="1"/>
  <c r="AG4" i="3"/>
  <c r="AL4" i="3" s="1"/>
  <c r="AJ3" i="3"/>
  <c r="AO3" i="3" s="1"/>
  <c r="AI3" i="3"/>
  <c r="AN3" i="3" s="1"/>
  <c r="AH3" i="3"/>
  <c r="AM3" i="3" s="1"/>
  <c r="AG3" i="3"/>
  <c r="AL3" i="3" s="1"/>
  <c r="AJ757" i="3"/>
  <c r="AO757" i="3" s="1"/>
  <c r="AI757" i="3"/>
  <c r="AN757" i="3" s="1"/>
  <c r="AH757" i="3"/>
  <c r="AM757" i="3" s="1"/>
  <c r="AG757" i="3"/>
  <c r="AL757" i="3" s="1"/>
  <c r="AJ736" i="3"/>
  <c r="AO736" i="3" s="1"/>
  <c r="AI736" i="3"/>
  <c r="AN736" i="3" s="1"/>
  <c r="AH736" i="3"/>
  <c r="AM736" i="3" s="1"/>
  <c r="AG736" i="3"/>
  <c r="AL736" i="3" s="1"/>
  <c r="AJ732" i="3"/>
  <c r="AO732" i="3" s="1"/>
  <c r="AI732" i="3"/>
  <c r="AN732" i="3" s="1"/>
  <c r="AH732" i="3"/>
  <c r="AM732" i="3" s="1"/>
  <c r="AG732" i="3"/>
  <c r="AL732" i="3" s="1"/>
  <c r="AJ727" i="3"/>
  <c r="AO727" i="3" s="1"/>
  <c r="AI727" i="3"/>
  <c r="AN727" i="3" s="1"/>
  <c r="AH727" i="3"/>
  <c r="AM727" i="3" s="1"/>
  <c r="AG727" i="3"/>
  <c r="AL727" i="3" s="1"/>
  <c r="AJ704" i="3"/>
  <c r="AO704" i="3" s="1"/>
  <c r="AI704" i="3"/>
  <c r="AN704" i="3" s="1"/>
  <c r="AH704" i="3"/>
  <c r="AM704" i="3" s="1"/>
  <c r="AG704" i="3"/>
  <c r="AL704" i="3" s="1"/>
  <c r="AJ663" i="3"/>
  <c r="AO663" i="3" s="1"/>
  <c r="AI663" i="3"/>
  <c r="AN663" i="3" s="1"/>
  <c r="AH663" i="3"/>
  <c r="AM663" i="3" s="1"/>
  <c r="AG663" i="3"/>
  <c r="AL663" i="3" s="1"/>
  <c r="AJ608" i="3"/>
  <c r="AO608" i="3" s="1"/>
  <c r="AI608" i="3"/>
  <c r="AN608" i="3" s="1"/>
  <c r="AH608" i="3"/>
  <c r="AM608" i="3" s="1"/>
  <c r="AG608" i="3"/>
  <c r="AL608" i="3" s="1"/>
  <c r="AJ604" i="3"/>
  <c r="AO604" i="3" s="1"/>
  <c r="AI604" i="3"/>
  <c r="AN604" i="3" s="1"/>
  <c r="AH604" i="3"/>
  <c r="AM604" i="3" s="1"/>
  <c r="AG604" i="3"/>
  <c r="AL604" i="3" s="1"/>
  <c r="AF604" i="3"/>
  <c r="AK604" i="3" s="1"/>
  <c r="AJ598" i="3"/>
  <c r="AO598" i="3" s="1"/>
  <c r="AI598" i="3"/>
  <c r="AN598" i="3" s="1"/>
  <c r="AH598" i="3"/>
  <c r="AM598" i="3" s="1"/>
  <c r="AG598" i="3"/>
  <c r="AL598" i="3" s="1"/>
  <c r="AJ592" i="3"/>
  <c r="AO592" i="3" s="1"/>
  <c r="AI592" i="3"/>
  <c r="AN592" i="3" s="1"/>
  <c r="AH592" i="3"/>
  <c r="AM592" i="3" s="1"/>
  <c r="AG592" i="3"/>
  <c r="AL592" i="3" s="1"/>
  <c r="AJ591" i="3"/>
  <c r="AO591" i="3" s="1"/>
  <c r="AI591" i="3"/>
  <c r="AN591" i="3" s="1"/>
  <c r="AH591" i="3"/>
  <c r="AM591" i="3" s="1"/>
  <c r="AG591" i="3"/>
  <c r="AL591" i="3" s="1"/>
  <c r="AJ584" i="3"/>
  <c r="AO584" i="3" s="1"/>
  <c r="AI584" i="3"/>
  <c r="AN584" i="3" s="1"/>
  <c r="AH584" i="3"/>
  <c r="AM584" i="3" s="1"/>
  <c r="AG584" i="3"/>
  <c r="AL584" i="3" s="1"/>
  <c r="AJ572" i="3"/>
  <c r="AO572" i="3" s="1"/>
  <c r="AI572" i="3"/>
  <c r="AN572" i="3" s="1"/>
  <c r="AH572" i="3"/>
  <c r="AM572" i="3" s="1"/>
  <c r="AG572" i="3"/>
  <c r="AL572" i="3" s="1"/>
  <c r="AJ557" i="3"/>
  <c r="AO557" i="3" s="1"/>
  <c r="AI557" i="3"/>
  <c r="AN557" i="3" s="1"/>
  <c r="AH557" i="3"/>
  <c r="AM557" i="3" s="1"/>
  <c r="AG557" i="3"/>
  <c r="AL557" i="3" s="1"/>
  <c r="AJ543" i="3"/>
  <c r="AO543" i="3" s="1"/>
  <c r="AI543" i="3"/>
  <c r="AN543" i="3" s="1"/>
  <c r="AH543" i="3"/>
  <c r="AM543" i="3" s="1"/>
  <c r="AG543" i="3"/>
  <c r="AL543" i="3" s="1"/>
  <c r="AJ521" i="3"/>
  <c r="AO521" i="3" s="1"/>
  <c r="AI521" i="3"/>
  <c r="AN521" i="3" s="1"/>
  <c r="AH521" i="3"/>
  <c r="AM521" i="3" s="1"/>
  <c r="AG521" i="3"/>
  <c r="AL521" i="3" s="1"/>
  <c r="AJ466" i="3"/>
  <c r="AO466" i="3" s="1"/>
  <c r="AI466" i="3"/>
  <c r="AN466" i="3" s="1"/>
  <c r="AH466" i="3"/>
  <c r="AM466" i="3" s="1"/>
  <c r="AG466" i="3"/>
  <c r="AL466" i="3" s="1"/>
  <c r="AF466" i="3"/>
  <c r="AK466" i="3" s="1"/>
  <c r="AJ458" i="3"/>
  <c r="AO458" i="3" s="1"/>
  <c r="AI458" i="3"/>
  <c r="AN458" i="3" s="1"/>
  <c r="AH458" i="3"/>
  <c r="AM458" i="3" s="1"/>
  <c r="AG458" i="3"/>
  <c r="AL458" i="3" s="1"/>
  <c r="AJ445" i="3"/>
  <c r="AO445" i="3" s="1"/>
  <c r="AI445" i="3"/>
  <c r="AN445" i="3" s="1"/>
  <c r="AH445" i="3"/>
  <c r="AM445" i="3" s="1"/>
  <c r="AG445" i="3"/>
  <c r="AL445" i="3" s="1"/>
  <c r="AJ441" i="3"/>
  <c r="AO441" i="3" s="1"/>
  <c r="AI441" i="3"/>
  <c r="AN441" i="3" s="1"/>
  <c r="AH441" i="3"/>
  <c r="AM441" i="3" s="1"/>
  <c r="AG441" i="3"/>
  <c r="AL441" i="3" s="1"/>
  <c r="AJ421" i="3"/>
  <c r="AO421" i="3" s="1"/>
  <c r="AI421" i="3"/>
  <c r="AN421" i="3" s="1"/>
  <c r="AH421" i="3"/>
  <c r="AM421" i="3" s="1"/>
  <c r="AG421" i="3"/>
  <c r="AL421" i="3" s="1"/>
  <c r="AJ407" i="3"/>
  <c r="AO407" i="3" s="1"/>
  <c r="AI407" i="3"/>
  <c r="AN407" i="3" s="1"/>
  <c r="AH407" i="3"/>
  <c r="AM407" i="3" s="1"/>
  <c r="AG407" i="3"/>
  <c r="AL407" i="3" s="1"/>
  <c r="AJ393" i="3"/>
  <c r="AO393" i="3" s="1"/>
  <c r="AI393" i="3"/>
  <c r="AN393" i="3" s="1"/>
  <c r="AH393" i="3"/>
  <c r="AM393" i="3" s="1"/>
  <c r="AG393" i="3"/>
  <c r="AL393" i="3" s="1"/>
  <c r="AJ391" i="3"/>
  <c r="AO391" i="3" s="1"/>
  <c r="AI391" i="3"/>
  <c r="AN391" i="3" s="1"/>
  <c r="AH391" i="3"/>
  <c r="AM391" i="3" s="1"/>
  <c r="AG391" i="3"/>
  <c r="AL391" i="3" s="1"/>
  <c r="AJ387" i="3"/>
  <c r="AO387" i="3" s="1"/>
  <c r="AI387" i="3"/>
  <c r="AN387" i="3" s="1"/>
  <c r="AH387" i="3"/>
  <c r="AM387" i="3" s="1"/>
  <c r="AG387" i="3"/>
  <c r="AL387" i="3" s="1"/>
  <c r="AJ377" i="3"/>
  <c r="AO377" i="3" s="1"/>
  <c r="AI377" i="3"/>
  <c r="AN377" i="3" s="1"/>
  <c r="AH377" i="3"/>
  <c r="AM377" i="3" s="1"/>
  <c r="AG377" i="3"/>
  <c r="AL377" i="3" s="1"/>
  <c r="AJ372" i="3"/>
  <c r="AO372" i="3" s="1"/>
  <c r="AI372" i="3"/>
  <c r="AN372" i="3" s="1"/>
  <c r="AH372" i="3"/>
  <c r="AM372" i="3" s="1"/>
  <c r="AG372" i="3"/>
  <c r="AL372" i="3" s="1"/>
  <c r="AJ361" i="3"/>
  <c r="AO361" i="3" s="1"/>
  <c r="AI361" i="3"/>
  <c r="AN361" i="3" s="1"/>
  <c r="AH361" i="3"/>
  <c r="AM361" i="3" s="1"/>
  <c r="AG361" i="3"/>
  <c r="AL361" i="3" s="1"/>
  <c r="AJ329" i="3"/>
  <c r="AO329" i="3" s="1"/>
  <c r="AI329" i="3"/>
  <c r="AN329" i="3" s="1"/>
  <c r="AH329" i="3"/>
  <c r="AM329" i="3" s="1"/>
  <c r="AG329" i="3"/>
  <c r="AL329" i="3" s="1"/>
  <c r="AJ323" i="3"/>
  <c r="AO323" i="3" s="1"/>
  <c r="AI323" i="3"/>
  <c r="AN323" i="3" s="1"/>
  <c r="AH323" i="3"/>
  <c r="AM323" i="3" s="1"/>
  <c r="AG323" i="3"/>
  <c r="AL323" i="3" s="1"/>
  <c r="AF323" i="3"/>
  <c r="AK323" i="3" s="1"/>
  <c r="AJ321" i="3"/>
  <c r="AO321" i="3" s="1"/>
  <c r="AI321" i="3"/>
  <c r="AN321" i="3" s="1"/>
  <c r="AH321" i="3"/>
  <c r="AM321" i="3" s="1"/>
  <c r="AG321" i="3"/>
  <c r="AL321" i="3" s="1"/>
  <c r="AF321" i="3"/>
  <c r="AK321" i="3" s="1"/>
  <c r="AJ301" i="3"/>
  <c r="AO301" i="3" s="1"/>
  <c r="AI301" i="3"/>
  <c r="AN301" i="3" s="1"/>
  <c r="AH301" i="3"/>
  <c r="AM301" i="3" s="1"/>
  <c r="AG301" i="3"/>
  <c r="AL301" i="3" s="1"/>
  <c r="AJ286" i="3"/>
  <c r="AO286" i="3" s="1"/>
  <c r="AI286" i="3"/>
  <c r="AN286" i="3" s="1"/>
  <c r="AH286" i="3"/>
  <c r="AM286" i="3" s="1"/>
  <c r="AG286" i="3"/>
  <c r="AL286" i="3" s="1"/>
  <c r="AJ283" i="3"/>
  <c r="AO283" i="3" s="1"/>
  <c r="AI283" i="3"/>
  <c r="AN283" i="3" s="1"/>
  <c r="AH283" i="3"/>
  <c r="AM283" i="3" s="1"/>
  <c r="AG283" i="3"/>
  <c r="AL283" i="3" s="1"/>
  <c r="AJ274" i="3"/>
  <c r="AO274" i="3" s="1"/>
  <c r="AI274" i="3"/>
  <c r="AN274" i="3" s="1"/>
  <c r="AH274" i="3"/>
  <c r="AM274" i="3" s="1"/>
  <c r="AG274" i="3"/>
  <c r="AL274" i="3" s="1"/>
  <c r="AF274" i="3"/>
  <c r="AK274" i="3" s="1"/>
  <c r="AJ267" i="3"/>
  <c r="AO267" i="3" s="1"/>
  <c r="AI267" i="3"/>
  <c r="AN267" i="3" s="1"/>
  <c r="AH267" i="3"/>
  <c r="AM267" i="3" s="1"/>
  <c r="AG267" i="3"/>
  <c r="AL267" i="3" s="1"/>
  <c r="AJ237" i="3"/>
  <c r="AO237" i="3" s="1"/>
  <c r="AI237" i="3"/>
  <c r="AN237" i="3" s="1"/>
  <c r="AH237" i="3"/>
  <c r="AM237" i="3" s="1"/>
  <c r="AG237" i="3"/>
  <c r="AL237" i="3" s="1"/>
  <c r="AJ216" i="3"/>
  <c r="AO216" i="3" s="1"/>
  <c r="AI216" i="3"/>
  <c r="AN216" i="3" s="1"/>
  <c r="AH216" i="3"/>
  <c r="AM216" i="3" s="1"/>
  <c r="AG216" i="3"/>
  <c r="AL216" i="3" s="1"/>
  <c r="AF216" i="3"/>
  <c r="AK216" i="3" s="1"/>
  <c r="AJ208" i="3"/>
  <c r="AO208" i="3" s="1"/>
  <c r="AI208" i="3"/>
  <c r="AN208" i="3" s="1"/>
  <c r="AH208" i="3"/>
  <c r="AM208" i="3" s="1"/>
  <c r="AG208" i="3"/>
  <c r="AL208" i="3" s="1"/>
  <c r="AJ183" i="3"/>
  <c r="AO183" i="3" s="1"/>
  <c r="AI183" i="3"/>
  <c r="AN183" i="3" s="1"/>
  <c r="AH183" i="3"/>
  <c r="AM183" i="3" s="1"/>
  <c r="AG183" i="3"/>
  <c r="AL183" i="3" s="1"/>
  <c r="AJ178" i="3"/>
  <c r="AO178" i="3" s="1"/>
  <c r="AI178" i="3"/>
  <c r="AN178" i="3" s="1"/>
  <c r="AH178" i="3"/>
  <c r="AM178" i="3" s="1"/>
  <c r="AG178" i="3"/>
  <c r="AL178" i="3" s="1"/>
  <c r="AJ158" i="3"/>
  <c r="AO158" i="3" s="1"/>
  <c r="AI158" i="3"/>
  <c r="AN158" i="3" s="1"/>
  <c r="AH158" i="3"/>
  <c r="AM158" i="3" s="1"/>
  <c r="AG158" i="3"/>
  <c r="AL158" i="3" s="1"/>
  <c r="AJ144" i="3"/>
  <c r="AO144" i="3" s="1"/>
  <c r="AI144" i="3"/>
  <c r="AN144" i="3" s="1"/>
  <c r="AH144" i="3"/>
  <c r="AM144" i="3" s="1"/>
  <c r="AG144" i="3"/>
  <c r="AL144" i="3" s="1"/>
  <c r="AJ91" i="3"/>
  <c r="AO91" i="3" s="1"/>
  <c r="AI91" i="3"/>
  <c r="AN91" i="3" s="1"/>
  <c r="AH91" i="3"/>
  <c r="AM91" i="3" s="1"/>
  <c r="AG91" i="3"/>
  <c r="AL91" i="3" s="1"/>
  <c r="AJ84" i="3"/>
  <c r="AO84" i="3" s="1"/>
  <c r="AI84" i="3"/>
  <c r="AN84" i="3" s="1"/>
  <c r="AH84" i="3"/>
  <c r="AM84" i="3" s="1"/>
  <c r="AG84" i="3"/>
  <c r="AL84" i="3" s="1"/>
  <c r="AJ66" i="3"/>
  <c r="AO66" i="3" s="1"/>
  <c r="AI66" i="3"/>
  <c r="AN66" i="3" s="1"/>
  <c r="AH66" i="3"/>
  <c r="AM66" i="3" s="1"/>
  <c r="AG66" i="3"/>
  <c r="AL66" i="3" s="1"/>
  <c r="AJ60" i="3"/>
  <c r="AO60" i="3" s="1"/>
  <c r="AI60" i="3"/>
  <c r="AN60" i="3" s="1"/>
  <c r="AH60" i="3"/>
  <c r="AM60" i="3" s="1"/>
  <c r="AG60" i="3"/>
  <c r="AL60" i="3" s="1"/>
  <c r="AF60" i="3"/>
  <c r="AK60" i="3" s="1"/>
  <c r="AJ59" i="3"/>
  <c r="AO59" i="3" s="1"/>
  <c r="AI59" i="3"/>
  <c r="AN59" i="3" s="1"/>
  <c r="AH59" i="3"/>
  <c r="AM59" i="3" s="1"/>
  <c r="AG59" i="3"/>
  <c r="AL59" i="3" s="1"/>
  <c r="AF59" i="3"/>
  <c r="AK59" i="3" s="1"/>
  <c r="AJ17" i="3"/>
  <c r="AO17" i="3" s="1"/>
  <c r="AI17" i="3"/>
  <c r="AN17" i="3" s="1"/>
  <c r="AH17" i="3"/>
  <c r="AM17" i="3" s="1"/>
  <c r="AG17" i="3"/>
  <c r="AL17" i="3" s="1"/>
  <c r="AJ9" i="3"/>
  <c r="AO9" i="3" s="1"/>
  <c r="AI9" i="3"/>
  <c r="AN9" i="3" s="1"/>
  <c r="AH9" i="3"/>
  <c r="AM9" i="3" s="1"/>
  <c r="AG9" i="3"/>
  <c r="AL9" i="3" s="1"/>
  <c r="AJ724" i="3"/>
  <c r="AO724" i="3" s="1"/>
  <c r="AI724" i="3"/>
  <c r="AN724" i="3" s="1"/>
  <c r="AH724" i="3"/>
  <c r="AM724" i="3" s="1"/>
  <c r="AG724" i="3"/>
  <c r="AL724" i="3" s="1"/>
  <c r="AJ716" i="3"/>
  <c r="AO716" i="3" s="1"/>
  <c r="AI716" i="3"/>
  <c r="AN716" i="3" s="1"/>
  <c r="AH716" i="3"/>
  <c r="AM716" i="3" s="1"/>
  <c r="AG716" i="3"/>
  <c r="AL716" i="3" s="1"/>
  <c r="AF716" i="3"/>
  <c r="AK716" i="3" s="1"/>
  <c r="AJ517" i="3"/>
  <c r="AO517" i="3" s="1"/>
  <c r="AI517" i="3"/>
  <c r="AN517" i="3" s="1"/>
  <c r="AH517" i="3"/>
  <c r="AM517" i="3" s="1"/>
  <c r="AG517" i="3"/>
  <c r="AL517" i="3" s="1"/>
  <c r="AJ406" i="3"/>
  <c r="AO406" i="3" s="1"/>
  <c r="AI406" i="3"/>
  <c r="AN406" i="3" s="1"/>
  <c r="AH406" i="3"/>
  <c r="AM406" i="3" s="1"/>
  <c r="AG406" i="3"/>
  <c r="AL406" i="3" s="1"/>
  <c r="AJ278" i="3"/>
  <c r="AO278" i="3" s="1"/>
  <c r="AI278" i="3"/>
  <c r="AN278" i="3" s="1"/>
  <c r="AH278" i="3"/>
  <c r="AM278" i="3" s="1"/>
  <c r="AG278" i="3"/>
  <c r="AL278" i="3" s="1"/>
  <c r="AJ219" i="3"/>
  <c r="AO219" i="3" s="1"/>
  <c r="AI219" i="3"/>
  <c r="AN219" i="3" s="1"/>
  <c r="AH219" i="3"/>
  <c r="AM219" i="3" s="1"/>
  <c r="AG219" i="3"/>
  <c r="AL219" i="3" s="1"/>
  <c r="AF219" i="3"/>
  <c r="AK219" i="3" s="1"/>
  <c r="AJ26" i="3"/>
  <c r="AO26" i="3" s="1"/>
  <c r="AI26" i="3"/>
  <c r="AN26" i="3" s="1"/>
  <c r="AH26" i="3"/>
  <c r="AM26" i="3" s="1"/>
  <c r="AG26" i="3"/>
  <c r="AL26" i="3" s="1"/>
  <c r="AJ703" i="3"/>
  <c r="AO703" i="3" s="1"/>
  <c r="AI703" i="3"/>
  <c r="AN703" i="3" s="1"/>
  <c r="AH703" i="3"/>
  <c r="AM703" i="3" s="1"/>
  <c r="AG703" i="3"/>
  <c r="AL703" i="3" s="1"/>
  <c r="AJ751" i="3"/>
  <c r="AO751" i="3" s="1"/>
  <c r="AI751" i="3"/>
  <c r="AN751" i="3" s="1"/>
  <c r="AH751" i="3"/>
  <c r="AM751" i="3" s="1"/>
  <c r="AG751" i="3"/>
  <c r="AL751" i="3" s="1"/>
  <c r="AJ743" i="3"/>
  <c r="AO743" i="3" s="1"/>
  <c r="AI743" i="3"/>
  <c r="AN743" i="3" s="1"/>
  <c r="AH743" i="3"/>
  <c r="AM743" i="3" s="1"/>
  <c r="AG743" i="3"/>
  <c r="AL743" i="3" s="1"/>
  <c r="AJ742" i="3"/>
  <c r="AO742" i="3" s="1"/>
  <c r="AI742" i="3"/>
  <c r="AN742" i="3" s="1"/>
  <c r="AH742" i="3"/>
  <c r="AM742" i="3" s="1"/>
  <c r="AG742" i="3"/>
  <c r="AL742" i="3" s="1"/>
  <c r="AJ739" i="3"/>
  <c r="AO739" i="3" s="1"/>
  <c r="AI739" i="3"/>
  <c r="AN739" i="3" s="1"/>
  <c r="AH739" i="3"/>
  <c r="AM739" i="3" s="1"/>
  <c r="AG739" i="3"/>
  <c r="AL739" i="3" s="1"/>
  <c r="AJ706" i="3"/>
  <c r="AO706" i="3" s="1"/>
  <c r="AI706" i="3"/>
  <c r="AN706" i="3" s="1"/>
  <c r="AH706" i="3"/>
  <c r="AM706" i="3" s="1"/>
  <c r="AG706" i="3"/>
  <c r="AL706" i="3" s="1"/>
  <c r="AF706" i="3"/>
  <c r="AK706" i="3" s="1"/>
  <c r="AJ679" i="3"/>
  <c r="AO679" i="3" s="1"/>
  <c r="AI679" i="3"/>
  <c r="AN679" i="3" s="1"/>
  <c r="AH679" i="3"/>
  <c r="AM679" i="3" s="1"/>
  <c r="AG679" i="3"/>
  <c r="AL679" i="3" s="1"/>
  <c r="AJ660" i="3"/>
  <c r="AO660" i="3" s="1"/>
  <c r="AI660" i="3"/>
  <c r="AN660" i="3" s="1"/>
  <c r="AH660" i="3"/>
  <c r="AM660" i="3" s="1"/>
  <c r="AG660" i="3"/>
  <c r="AL660" i="3" s="1"/>
  <c r="AJ623" i="3"/>
  <c r="AO623" i="3" s="1"/>
  <c r="AI623" i="3"/>
  <c r="AN623" i="3" s="1"/>
  <c r="AH623" i="3"/>
  <c r="AM623" i="3" s="1"/>
  <c r="AG623" i="3"/>
  <c r="AL623" i="3" s="1"/>
  <c r="AJ621" i="3"/>
  <c r="AO621" i="3" s="1"/>
  <c r="AI621" i="3"/>
  <c r="AN621" i="3" s="1"/>
  <c r="AH621" i="3"/>
  <c r="AM621" i="3" s="1"/>
  <c r="AG621" i="3"/>
  <c r="AL621" i="3" s="1"/>
  <c r="AJ613" i="3"/>
  <c r="AO613" i="3" s="1"/>
  <c r="AI613" i="3"/>
  <c r="AN613" i="3" s="1"/>
  <c r="AH613" i="3"/>
  <c r="AM613" i="3" s="1"/>
  <c r="AG613" i="3"/>
  <c r="AL613" i="3" s="1"/>
  <c r="AJ607" i="3"/>
  <c r="AO607" i="3" s="1"/>
  <c r="AI607" i="3"/>
  <c r="AN607" i="3" s="1"/>
  <c r="AH607" i="3"/>
  <c r="AM607" i="3" s="1"/>
  <c r="AG607" i="3"/>
  <c r="AL607" i="3" s="1"/>
  <c r="AJ586" i="3"/>
  <c r="AO586" i="3" s="1"/>
  <c r="AI586" i="3"/>
  <c r="AN586" i="3" s="1"/>
  <c r="AH586" i="3"/>
  <c r="AM586" i="3" s="1"/>
  <c r="AG586" i="3"/>
  <c r="AL586" i="3" s="1"/>
  <c r="AJ578" i="3"/>
  <c r="AO578" i="3" s="1"/>
  <c r="AI578" i="3"/>
  <c r="AN578" i="3" s="1"/>
  <c r="AH578" i="3"/>
  <c r="AM578" i="3" s="1"/>
  <c r="AG578" i="3"/>
  <c r="AL578" i="3" s="1"/>
  <c r="AJ561" i="3"/>
  <c r="AO561" i="3" s="1"/>
  <c r="AI561" i="3"/>
  <c r="AN561" i="3" s="1"/>
  <c r="AH561" i="3"/>
  <c r="AM561" i="3" s="1"/>
  <c r="AG561" i="3"/>
  <c r="AL561" i="3" s="1"/>
  <c r="AJ550" i="3"/>
  <c r="AO550" i="3" s="1"/>
  <c r="AI550" i="3"/>
  <c r="AN550" i="3" s="1"/>
  <c r="AH550" i="3"/>
  <c r="AM550" i="3" s="1"/>
  <c r="AG550" i="3"/>
  <c r="AL550" i="3" s="1"/>
  <c r="AJ531" i="3"/>
  <c r="AO531" i="3" s="1"/>
  <c r="AI531" i="3"/>
  <c r="AN531" i="3" s="1"/>
  <c r="AH531" i="3"/>
  <c r="AM531" i="3" s="1"/>
  <c r="AG531" i="3"/>
  <c r="AL531" i="3" s="1"/>
  <c r="AJ524" i="3"/>
  <c r="AO524" i="3" s="1"/>
  <c r="AI524" i="3"/>
  <c r="AN524" i="3" s="1"/>
  <c r="AH524" i="3"/>
  <c r="AM524" i="3" s="1"/>
  <c r="AG524" i="3"/>
  <c r="AL524" i="3" s="1"/>
  <c r="AJ522" i="3"/>
  <c r="AO522" i="3" s="1"/>
  <c r="AI522" i="3"/>
  <c r="AN522" i="3" s="1"/>
  <c r="AH522" i="3"/>
  <c r="AM522" i="3" s="1"/>
  <c r="AG522" i="3"/>
  <c r="AL522" i="3" s="1"/>
  <c r="AJ520" i="3"/>
  <c r="AO520" i="3" s="1"/>
  <c r="AI520" i="3"/>
  <c r="AN520" i="3" s="1"/>
  <c r="AH520" i="3"/>
  <c r="AM520" i="3" s="1"/>
  <c r="AG520" i="3"/>
  <c r="AL520" i="3" s="1"/>
  <c r="AJ516" i="3"/>
  <c r="AO516" i="3" s="1"/>
  <c r="AI516" i="3"/>
  <c r="AN516" i="3" s="1"/>
  <c r="AH516" i="3"/>
  <c r="AM516" i="3" s="1"/>
  <c r="AG516" i="3"/>
  <c r="AL516" i="3" s="1"/>
  <c r="AJ512" i="3"/>
  <c r="AO512" i="3" s="1"/>
  <c r="AI512" i="3"/>
  <c r="AN512" i="3" s="1"/>
  <c r="AH512" i="3"/>
  <c r="AM512" i="3" s="1"/>
  <c r="AG512" i="3"/>
  <c r="AL512" i="3" s="1"/>
  <c r="AJ491" i="3"/>
  <c r="AO491" i="3" s="1"/>
  <c r="AI491" i="3"/>
  <c r="AN491" i="3" s="1"/>
  <c r="AH491" i="3"/>
  <c r="AM491" i="3" s="1"/>
  <c r="AG491" i="3"/>
  <c r="AL491" i="3" s="1"/>
  <c r="AJ473" i="3"/>
  <c r="AO473" i="3" s="1"/>
  <c r="AI473" i="3"/>
  <c r="AN473" i="3" s="1"/>
  <c r="AH473" i="3"/>
  <c r="AM473" i="3" s="1"/>
  <c r="AG473" i="3"/>
  <c r="AL473" i="3" s="1"/>
  <c r="AJ459" i="3"/>
  <c r="AO459" i="3" s="1"/>
  <c r="AI459" i="3"/>
  <c r="AN459" i="3" s="1"/>
  <c r="AH459" i="3"/>
  <c r="AM459" i="3" s="1"/>
  <c r="AG459" i="3"/>
  <c r="AL459" i="3" s="1"/>
  <c r="AJ456" i="3"/>
  <c r="AO456" i="3" s="1"/>
  <c r="AI456" i="3"/>
  <c r="AN456" i="3" s="1"/>
  <c r="AH456" i="3"/>
  <c r="AM456" i="3" s="1"/>
  <c r="AG456" i="3"/>
  <c r="AL456" i="3" s="1"/>
  <c r="AJ432" i="3"/>
  <c r="AO432" i="3" s="1"/>
  <c r="AI432" i="3"/>
  <c r="AN432" i="3" s="1"/>
  <c r="AH432" i="3"/>
  <c r="AM432" i="3" s="1"/>
  <c r="AG432" i="3"/>
  <c r="AL432" i="3" s="1"/>
  <c r="AF432" i="3"/>
  <c r="AK432" i="3" s="1"/>
  <c r="AJ430" i="3"/>
  <c r="AO430" i="3" s="1"/>
  <c r="AI430" i="3"/>
  <c r="AN430" i="3" s="1"/>
  <c r="AH430" i="3"/>
  <c r="AM430" i="3" s="1"/>
  <c r="AG430" i="3"/>
  <c r="AL430" i="3" s="1"/>
  <c r="AJ427" i="3"/>
  <c r="AO427" i="3" s="1"/>
  <c r="AI427" i="3"/>
  <c r="AN427" i="3" s="1"/>
  <c r="AH427" i="3"/>
  <c r="AM427" i="3" s="1"/>
  <c r="AG427" i="3"/>
  <c r="AL427" i="3" s="1"/>
  <c r="AF427" i="3"/>
  <c r="AK427" i="3" s="1"/>
  <c r="AJ415" i="3"/>
  <c r="AO415" i="3" s="1"/>
  <c r="AI415" i="3"/>
  <c r="AN415" i="3" s="1"/>
  <c r="AH415" i="3"/>
  <c r="AM415" i="3" s="1"/>
  <c r="AG415" i="3"/>
  <c r="AL415" i="3" s="1"/>
  <c r="AJ410" i="3"/>
  <c r="AO410" i="3" s="1"/>
  <c r="AI410" i="3"/>
  <c r="AN410" i="3" s="1"/>
  <c r="AH410" i="3"/>
  <c r="AM410" i="3" s="1"/>
  <c r="AG410" i="3"/>
  <c r="AL410" i="3" s="1"/>
  <c r="AJ409" i="3"/>
  <c r="AO409" i="3" s="1"/>
  <c r="AI409" i="3"/>
  <c r="AN409" i="3" s="1"/>
  <c r="AH409" i="3"/>
  <c r="AM409" i="3" s="1"/>
  <c r="AG409" i="3"/>
  <c r="AL409" i="3" s="1"/>
  <c r="AJ404" i="3"/>
  <c r="AO404" i="3" s="1"/>
  <c r="AI404" i="3"/>
  <c r="AN404" i="3" s="1"/>
  <c r="AH404" i="3"/>
  <c r="AM404" i="3" s="1"/>
  <c r="AG404" i="3"/>
  <c r="AL404" i="3" s="1"/>
  <c r="AJ403" i="3"/>
  <c r="AO403" i="3" s="1"/>
  <c r="AI403" i="3"/>
  <c r="AN403" i="3" s="1"/>
  <c r="AH403" i="3"/>
  <c r="AM403" i="3" s="1"/>
  <c r="AG403" i="3"/>
  <c r="AL403" i="3" s="1"/>
  <c r="AJ402" i="3"/>
  <c r="AO402" i="3" s="1"/>
  <c r="AI402" i="3"/>
  <c r="AN402" i="3" s="1"/>
  <c r="AH402" i="3"/>
  <c r="AM402" i="3" s="1"/>
  <c r="AG402" i="3"/>
  <c r="AL402" i="3" s="1"/>
  <c r="AJ396" i="3"/>
  <c r="AO396" i="3" s="1"/>
  <c r="AI396" i="3"/>
  <c r="AN396" i="3" s="1"/>
  <c r="AH396" i="3"/>
  <c r="AM396" i="3" s="1"/>
  <c r="AG396" i="3"/>
  <c r="AL396" i="3" s="1"/>
  <c r="AJ395" i="3"/>
  <c r="AO395" i="3" s="1"/>
  <c r="AI395" i="3"/>
  <c r="AN395" i="3" s="1"/>
  <c r="AH395" i="3"/>
  <c r="AM395" i="3" s="1"/>
  <c r="AG395" i="3"/>
  <c r="AL395" i="3" s="1"/>
  <c r="AJ389" i="3"/>
  <c r="AO389" i="3" s="1"/>
  <c r="AI389" i="3"/>
  <c r="AN389" i="3" s="1"/>
  <c r="AH389" i="3"/>
  <c r="AM389" i="3" s="1"/>
  <c r="AG389" i="3"/>
  <c r="AL389" i="3" s="1"/>
  <c r="AJ368" i="3"/>
  <c r="AO368" i="3" s="1"/>
  <c r="AI368" i="3"/>
  <c r="AN368" i="3" s="1"/>
  <c r="AH368" i="3"/>
  <c r="AM368" i="3" s="1"/>
  <c r="AG368" i="3"/>
  <c r="AL368" i="3" s="1"/>
  <c r="AF368" i="3"/>
  <c r="AK368" i="3" s="1"/>
  <c r="AJ294" i="3"/>
  <c r="AO294" i="3" s="1"/>
  <c r="AI294" i="3"/>
  <c r="AN294" i="3" s="1"/>
  <c r="AH294" i="3"/>
  <c r="AM294" i="3" s="1"/>
  <c r="AG294" i="3"/>
  <c r="AL294" i="3" s="1"/>
  <c r="AJ293" i="3"/>
  <c r="AO293" i="3" s="1"/>
  <c r="AI293" i="3"/>
  <c r="AN293" i="3" s="1"/>
  <c r="AH293" i="3"/>
  <c r="AM293" i="3" s="1"/>
  <c r="AG293" i="3"/>
  <c r="AL293" i="3" s="1"/>
  <c r="AJ292" i="3"/>
  <c r="AO292" i="3" s="1"/>
  <c r="AI292" i="3"/>
  <c r="AN292" i="3" s="1"/>
  <c r="AH292" i="3"/>
  <c r="AM292" i="3" s="1"/>
  <c r="AG292" i="3"/>
  <c r="AL292" i="3" s="1"/>
  <c r="AJ280" i="3"/>
  <c r="AO280" i="3" s="1"/>
  <c r="AI280" i="3"/>
  <c r="AN280" i="3" s="1"/>
  <c r="AH280" i="3"/>
  <c r="AM280" i="3" s="1"/>
  <c r="AG280" i="3"/>
  <c r="AL280" i="3" s="1"/>
  <c r="AJ270" i="3"/>
  <c r="AO270" i="3" s="1"/>
  <c r="AI270" i="3"/>
  <c r="AN270" i="3" s="1"/>
  <c r="AH270" i="3"/>
  <c r="AM270" i="3" s="1"/>
  <c r="AG270" i="3"/>
  <c r="AL270" i="3" s="1"/>
  <c r="AF270" i="3"/>
  <c r="AK270" i="3" s="1"/>
  <c r="AJ256" i="3"/>
  <c r="AO256" i="3" s="1"/>
  <c r="AI256" i="3"/>
  <c r="AN256" i="3" s="1"/>
  <c r="AH256" i="3"/>
  <c r="AM256" i="3" s="1"/>
  <c r="AG256" i="3"/>
  <c r="AL256" i="3" s="1"/>
  <c r="AF256" i="3"/>
  <c r="AK256" i="3" s="1"/>
  <c r="AJ248" i="3"/>
  <c r="AO248" i="3" s="1"/>
  <c r="AI248" i="3"/>
  <c r="AN248" i="3" s="1"/>
  <c r="AH248" i="3"/>
  <c r="AM248" i="3" s="1"/>
  <c r="AG248" i="3"/>
  <c r="AL248" i="3" s="1"/>
  <c r="AJ245" i="3"/>
  <c r="AO245" i="3" s="1"/>
  <c r="AI245" i="3"/>
  <c r="AN245" i="3" s="1"/>
  <c r="AH245" i="3"/>
  <c r="AM245" i="3" s="1"/>
  <c r="AG245" i="3"/>
  <c r="AL245" i="3" s="1"/>
  <c r="AJ229" i="3"/>
  <c r="AO229" i="3" s="1"/>
  <c r="AI229" i="3"/>
  <c r="AN229" i="3" s="1"/>
  <c r="AH229" i="3"/>
  <c r="AM229" i="3" s="1"/>
  <c r="AG229" i="3"/>
  <c r="AL229" i="3" s="1"/>
  <c r="AJ222" i="3"/>
  <c r="AO222" i="3" s="1"/>
  <c r="AI222" i="3"/>
  <c r="AN222" i="3" s="1"/>
  <c r="AH222" i="3"/>
  <c r="AM222" i="3" s="1"/>
  <c r="AG222" i="3"/>
  <c r="AL222" i="3" s="1"/>
  <c r="AF222" i="3"/>
  <c r="AK222" i="3" s="1"/>
  <c r="AJ193" i="3"/>
  <c r="AO193" i="3" s="1"/>
  <c r="AI193" i="3"/>
  <c r="AN193" i="3" s="1"/>
  <c r="AH193" i="3"/>
  <c r="AM193" i="3" s="1"/>
  <c r="AG193" i="3"/>
  <c r="AL193" i="3" s="1"/>
  <c r="AJ148" i="3"/>
  <c r="AO148" i="3" s="1"/>
  <c r="AI148" i="3"/>
  <c r="AN148" i="3" s="1"/>
  <c r="AH148" i="3"/>
  <c r="AM148" i="3" s="1"/>
  <c r="AG148" i="3"/>
  <c r="AL148" i="3" s="1"/>
  <c r="AJ103" i="3"/>
  <c r="AO103" i="3" s="1"/>
  <c r="AI103" i="3"/>
  <c r="AN103" i="3" s="1"/>
  <c r="AH103" i="3"/>
  <c r="AM103" i="3" s="1"/>
  <c r="AG103" i="3"/>
  <c r="AL103" i="3" s="1"/>
  <c r="AJ102" i="3"/>
  <c r="AO102" i="3" s="1"/>
  <c r="AI102" i="3"/>
  <c r="AN102" i="3" s="1"/>
  <c r="AH102" i="3"/>
  <c r="AM102" i="3" s="1"/>
  <c r="AG102" i="3"/>
  <c r="AL102" i="3" s="1"/>
  <c r="AJ99" i="3"/>
  <c r="AO99" i="3" s="1"/>
  <c r="AI99" i="3"/>
  <c r="AN99" i="3" s="1"/>
  <c r="AH99" i="3"/>
  <c r="AM99" i="3" s="1"/>
  <c r="AG99" i="3"/>
  <c r="AL99" i="3" s="1"/>
  <c r="AJ98" i="3"/>
  <c r="AO98" i="3" s="1"/>
  <c r="AI98" i="3"/>
  <c r="AN98" i="3" s="1"/>
  <c r="AH98" i="3"/>
  <c r="AM98" i="3" s="1"/>
  <c r="AG98" i="3"/>
  <c r="AL98" i="3" s="1"/>
  <c r="AF98" i="3"/>
  <c r="AK98" i="3" s="1"/>
  <c r="AJ97" i="3"/>
  <c r="AO97" i="3" s="1"/>
  <c r="AI97" i="3"/>
  <c r="AN97" i="3" s="1"/>
  <c r="AH97" i="3"/>
  <c r="AM97" i="3" s="1"/>
  <c r="AG97" i="3"/>
  <c r="AL97" i="3" s="1"/>
  <c r="AJ95" i="3"/>
  <c r="AO95" i="3" s="1"/>
  <c r="AI95" i="3"/>
  <c r="AN95" i="3" s="1"/>
  <c r="AH95" i="3"/>
  <c r="AM95" i="3" s="1"/>
  <c r="AG95" i="3"/>
  <c r="AL95" i="3" s="1"/>
  <c r="AJ93" i="3"/>
  <c r="AO93" i="3" s="1"/>
  <c r="AI93" i="3"/>
  <c r="AN93" i="3" s="1"/>
  <c r="AH93" i="3"/>
  <c r="AM93" i="3" s="1"/>
  <c r="AG93" i="3"/>
  <c r="AL93" i="3" s="1"/>
  <c r="AJ86" i="3"/>
  <c r="AO86" i="3" s="1"/>
  <c r="AI86" i="3"/>
  <c r="AN86" i="3" s="1"/>
  <c r="AH86" i="3"/>
  <c r="AM86" i="3" s="1"/>
  <c r="AG86" i="3"/>
  <c r="AL86" i="3" s="1"/>
  <c r="AJ81" i="3"/>
  <c r="AO81" i="3" s="1"/>
  <c r="AI81" i="3"/>
  <c r="AN81" i="3" s="1"/>
  <c r="AH81" i="3"/>
  <c r="AM81" i="3" s="1"/>
  <c r="AG81" i="3"/>
  <c r="AL81" i="3" s="1"/>
  <c r="AJ77" i="3"/>
  <c r="AO77" i="3" s="1"/>
  <c r="AI77" i="3"/>
  <c r="AN77" i="3" s="1"/>
  <c r="AH77" i="3"/>
  <c r="AM77" i="3" s="1"/>
  <c r="AG77" i="3"/>
  <c r="AL77" i="3" s="1"/>
  <c r="AJ71" i="3"/>
  <c r="AO71" i="3" s="1"/>
  <c r="AI71" i="3"/>
  <c r="AN71" i="3" s="1"/>
  <c r="AH71" i="3"/>
  <c r="AM71" i="3" s="1"/>
  <c r="AG71" i="3"/>
  <c r="AL71" i="3" s="1"/>
  <c r="AJ69" i="3"/>
  <c r="AO69" i="3" s="1"/>
  <c r="AI69" i="3"/>
  <c r="AN69" i="3" s="1"/>
  <c r="AH69" i="3"/>
  <c r="AM69" i="3" s="1"/>
  <c r="AG69" i="3"/>
  <c r="AL69" i="3" s="1"/>
  <c r="AJ41" i="3"/>
  <c r="AO41" i="3" s="1"/>
  <c r="AI41" i="3"/>
  <c r="AN41" i="3" s="1"/>
  <c r="AH41" i="3"/>
  <c r="AM41" i="3" s="1"/>
  <c r="AG41" i="3"/>
  <c r="AL41" i="3" s="1"/>
  <c r="AF41" i="3"/>
  <c r="AK41" i="3" s="1"/>
  <c r="AJ33" i="3"/>
  <c r="AO33" i="3" s="1"/>
  <c r="AI33" i="3"/>
  <c r="AN33" i="3" s="1"/>
  <c r="AH33" i="3"/>
  <c r="AM33" i="3" s="1"/>
  <c r="AG33" i="3"/>
  <c r="AL33" i="3" s="1"/>
  <c r="AJ779" i="3"/>
  <c r="AO779" i="3" s="1"/>
  <c r="AI779" i="3"/>
  <c r="AN779" i="3" s="1"/>
  <c r="AH779" i="3"/>
  <c r="AM779" i="3" s="1"/>
  <c r="AG779" i="3"/>
  <c r="AL779" i="3" s="1"/>
  <c r="AJ774" i="3"/>
  <c r="AO774" i="3" s="1"/>
  <c r="AI774" i="3"/>
  <c r="AN774" i="3" s="1"/>
  <c r="AH774" i="3"/>
  <c r="AM774" i="3" s="1"/>
  <c r="AG774" i="3"/>
  <c r="AL774" i="3" s="1"/>
  <c r="AJ749" i="3"/>
  <c r="AO749" i="3" s="1"/>
  <c r="AI749" i="3"/>
  <c r="AN749" i="3" s="1"/>
  <c r="AH749" i="3"/>
  <c r="AM749" i="3" s="1"/>
  <c r="AG749" i="3"/>
  <c r="AL749" i="3" s="1"/>
  <c r="AJ713" i="3"/>
  <c r="AO713" i="3" s="1"/>
  <c r="AI713" i="3"/>
  <c r="AN713" i="3" s="1"/>
  <c r="AH713" i="3"/>
  <c r="AM713" i="3" s="1"/>
  <c r="AG713" i="3"/>
  <c r="AL713" i="3" s="1"/>
  <c r="AJ692" i="3"/>
  <c r="AO692" i="3" s="1"/>
  <c r="AI692" i="3"/>
  <c r="AN692" i="3" s="1"/>
  <c r="AH692" i="3"/>
  <c r="AM692" i="3" s="1"/>
  <c r="AG692" i="3"/>
  <c r="AL692" i="3" s="1"/>
  <c r="AJ627" i="3"/>
  <c r="AO627" i="3" s="1"/>
  <c r="AI627" i="3"/>
  <c r="AN627" i="3" s="1"/>
  <c r="AH627" i="3"/>
  <c r="AM627" i="3" s="1"/>
  <c r="AG627" i="3"/>
  <c r="AL627" i="3" s="1"/>
  <c r="AJ551" i="3"/>
  <c r="AO551" i="3" s="1"/>
  <c r="AI551" i="3"/>
  <c r="AN551" i="3" s="1"/>
  <c r="AH551" i="3"/>
  <c r="AM551" i="3" s="1"/>
  <c r="AG551" i="3"/>
  <c r="AL551" i="3" s="1"/>
  <c r="AJ546" i="3"/>
  <c r="AO546" i="3" s="1"/>
  <c r="AI546" i="3"/>
  <c r="AN546" i="3" s="1"/>
  <c r="AH546" i="3"/>
  <c r="AM546" i="3" s="1"/>
  <c r="AG546" i="3"/>
  <c r="AL546" i="3" s="1"/>
  <c r="AJ544" i="3"/>
  <c r="AO544" i="3" s="1"/>
  <c r="AI544" i="3"/>
  <c r="AN544" i="3" s="1"/>
  <c r="AH544" i="3"/>
  <c r="AM544" i="3" s="1"/>
  <c r="AG544" i="3"/>
  <c r="AL544" i="3" s="1"/>
  <c r="AJ534" i="3"/>
  <c r="AO534" i="3" s="1"/>
  <c r="AI534" i="3"/>
  <c r="AN534" i="3" s="1"/>
  <c r="AH534" i="3"/>
  <c r="AM534" i="3" s="1"/>
  <c r="AG534" i="3"/>
  <c r="AL534" i="3" s="1"/>
  <c r="AJ529" i="3"/>
  <c r="AO529" i="3" s="1"/>
  <c r="AI529" i="3"/>
  <c r="AN529" i="3" s="1"/>
  <c r="AH529" i="3"/>
  <c r="AM529" i="3" s="1"/>
  <c r="AG529" i="3"/>
  <c r="AL529" i="3" s="1"/>
  <c r="AJ489" i="3"/>
  <c r="AO489" i="3" s="1"/>
  <c r="AI489" i="3"/>
  <c r="AN489" i="3" s="1"/>
  <c r="AH489" i="3"/>
  <c r="AM489" i="3" s="1"/>
  <c r="AG489" i="3"/>
  <c r="AL489" i="3" s="1"/>
  <c r="AF489" i="3"/>
  <c r="AK489" i="3" s="1"/>
  <c r="AJ484" i="3"/>
  <c r="AO484" i="3" s="1"/>
  <c r="AI484" i="3"/>
  <c r="AN484" i="3" s="1"/>
  <c r="AH484" i="3"/>
  <c r="AM484" i="3" s="1"/>
  <c r="AG484" i="3"/>
  <c r="AL484" i="3" s="1"/>
  <c r="AJ480" i="3"/>
  <c r="AO480" i="3" s="1"/>
  <c r="AI480" i="3"/>
  <c r="AN480" i="3" s="1"/>
  <c r="AH480" i="3"/>
  <c r="AM480" i="3" s="1"/>
  <c r="AG480" i="3"/>
  <c r="AL480" i="3" s="1"/>
  <c r="AJ478" i="3"/>
  <c r="AO478" i="3" s="1"/>
  <c r="AI478" i="3"/>
  <c r="AN478" i="3" s="1"/>
  <c r="AH478" i="3"/>
  <c r="AM478" i="3" s="1"/>
  <c r="AG478" i="3"/>
  <c r="AL478" i="3" s="1"/>
  <c r="AJ436" i="3"/>
  <c r="AO436" i="3" s="1"/>
  <c r="AI436" i="3"/>
  <c r="AN436" i="3" s="1"/>
  <c r="AH436" i="3"/>
  <c r="AM436" i="3" s="1"/>
  <c r="AG436" i="3"/>
  <c r="AL436" i="3" s="1"/>
  <c r="AF436" i="3"/>
  <c r="AK436" i="3" s="1"/>
  <c r="AJ434" i="3"/>
  <c r="AO434" i="3" s="1"/>
  <c r="AI434" i="3"/>
  <c r="AN434" i="3" s="1"/>
  <c r="AH434" i="3"/>
  <c r="AM434" i="3" s="1"/>
  <c r="AG434" i="3"/>
  <c r="AL434" i="3" s="1"/>
  <c r="AJ429" i="3"/>
  <c r="AO429" i="3" s="1"/>
  <c r="AI429" i="3"/>
  <c r="AN429" i="3" s="1"/>
  <c r="AH429" i="3"/>
  <c r="AM429" i="3" s="1"/>
  <c r="AG429" i="3"/>
  <c r="AL429" i="3" s="1"/>
  <c r="AJ428" i="3"/>
  <c r="AO428" i="3" s="1"/>
  <c r="AI428" i="3"/>
  <c r="AN428" i="3" s="1"/>
  <c r="AH428" i="3"/>
  <c r="AM428" i="3" s="1"/>
  <c r="AG428" i="3"/>
  <c r="AL428" i="3" s="1"/>
  <c r="AJ400" i="3"/>
  <c r="AO400" i="3" s="1"/>
  <c r="AI400" i="3"/>
  <c r="AN400" i="3" s="1"/>
  <c r="AH400" i="3"/>
  <c r="AM400" i="3" s="1"/>
  <c r="AG400" i="3"/>
  <c r="AL400" i="3" s="1"/>
  <c r="AJ388" i="3"/>
  <c r="AO388" i="3" s="1"/>
  <c r="AI388" i="3"/>
  <c r="AN388" i="3" s="1"/>
  <c r="AH388" i="3"/>
  <c r="AM388" i="3" s="1"/>
  <c r="AG388" i="3"/>
  <c r="AL388" i="3" s="1"/>
  <c r="AJ330" i="3"/>
  <c r="AO330" i="3" s="1"/>
  <c r="AI330" i="3"/>
  <c r="AN330" i="3" s="1"/>
  <c r="AH330" i="3"/>
  <c r="AM330" i="3" s="1"/>
  <c r="AG330" i="3"/>
  <c r="AL330" i="3" s="1"/>
  <c r="AJ315" i="3"/>
  <c r="AO315" i="3" s="1"/>
  <c r="AI315" i="3"/>
  <c r="AN315" i="3" s="1"/>
  <c r="AH315" i="3"/>
  <c r="AM315" i="3" s="1"/>
  <c r="AG315" i="3"/>
  <c r="AL315" i="3" s="1"/>
  <c r="AJ244" i="3"/>
  <c r="AO244" i="3" s="1"/>
  <c r="AI244" i="3"/>
  <c r="AN244" i="3" s="1"/>
  <c r="AH244" i="3"/>
  <c r="AM244" i="3" s="1"/>
  <c r="AG244" i="3"/>
  <c r="AL244" i="3" s="1"/>
  <c r="AJ236" i="3"/>
  <c r="AO236" i="3" s="1"/>
  <c r="AI236" i="3"/>
  <c r="AN236" i="3" s="1"/>
  <c r="AH236" i="3"/>
  <c r="AM236" i="3" s="1"/>
  <c r="AG236" i="3"/>
  <c r="AL236" i="3" s="1"/>
  <c r="AF236" i="3"/>
  <c r="AK236" i="3" s="1"/>
  <c r="AJ192" i="3"/>
  <c r="AO192" i="3" s="1"/>
  <c r="AI192" i="3"/>
  <c r="AN192" i="3" s="1"/>
  <c r="AH192" i="3"/>
  <c r="AM192" i="3" s="1"/>
  <c r="AG192" i="3"/>
  <c r="AL192" i="3" s="1"/>
  <c r="AJ189" i="3"/>
  <c r="AO189" i="3" s="1"/>
  <c r="AI189" i="3"/>
  <c r="AN189" i="3" s="1"/>
  <c r="AH189" i="3"/>
  <c r="AM189" i="3" s="1"/>
  <c r="AG189" i="3"/>
  <c r="AL189" i="3" s="1"/>
  <c r="AJ184" i="3"/>
  <c r="AO184" i="3" s="1"/>
  <c r="AI184" i="3"/>
  <c r="AN184" i="3" s="1"/>
  <c r="AH184" i="3"/>
  <c r="AM184" i="3" s="1"/>
  <c r="AG184" i="3"/>
  <c r="AL184" i="3" s="1"/>
  <c r="AJ181" i="3"/>
  <c r="AO181" i="3" s="1"/>
  <c r="AI181" i="3"/>
  <c r="AN181" i="3" s="1"/>
  <c r="AH181" i="3"/>
  <c r="AM181" i="3" s="1"/>
  <c r="AG181" i="3"/>
  <c r="AL181" i="3" s="1"/>
  <c r="AF181" i="3"/>
  <c r="AK181" i="3" s="1"/>
  <c r="AJ154" i="3"/>
  <c r="AO154" i="3" s="1"/>
  <c r="AI154" i="3"/>
  <c r="AN154" i="3" s="1"/>
  <c r="AH154" i="3"/>
  <c r="AM154" i="3" s="1"/>
  <c r="AG154" i="3"/>
  <c r="AL154" i="3" s="1"/>
  <c r="AJ136" i="3"/>
  <c r="AO136" i="3" s="1"/>
  <c r="AI136" i="3"/>
  <c r="AN136" i="3" s="1"/>
  <c r="AH136" i="3"/>
  <c r="AM136" i="3" s="1"/>
  <c r="AG136" i="3"/>
  <c r="AL136" i="3" s="1"/>
  <c r="AJ130" i="3"/>
  <c r="AO130" i="3" s="1"/>
  <c r="AI130" i="3"/>
  <c r="AN130" i="3" s="1"/>
  <c r="AH130" i="3"/>
  <c r="AM130" i="3" s="1"/>
  <c r="AG130" i="3"/>
  <c r="AL130" i="3" s="1"/>
  <c r="AJ115" i="3"/>
  <c r="AO115" i="3" s="1"/>
  <c r="AI115" i="3"/>
  <c r="AN115" i="3" s="1"/>
  <c r="AH115" i="3"/>
  <c r="AM115" i="3" s="1"/>
  <c r="AG115" i="3"/>
  <c r="AL115" i="3" s="1"/>
  <c r="AJ113" i="3"/>
  <c r="AO113" i="3" s="1"/>
  <c r="AI113" i="3"/>
  <c r="AN113" i="3" s="1"/>
  <c r="AH113" i="3"/>
  <c r="AM113" i="3" s="1"/>
  <c r="AG113" i="3"/>
  <c r="AL113" i="3" s="1"/>
  <c r="AJ108" i="3"/>
  <c r="AO108" i="3" s="1"/>
  <c r="AI108" i="3"/>
  <c r="AN108" i="3" s="1"/>
  <c r="AH108" i="3"/>
  <c r="AM108" i="3" s="1"/>
  <c r="AG108" i="3"/>
  <c r="AL108" i="3" s="1"/>
  <c r="AF108" i="3"/>
  <c r="AK108" i="3" s="1"/>
  <c r="AJ36" i="3"/>
  <c r="AO36" i="3" s="1"/>
  <c r="AI36" i="3"/>
  <c r="AN36" i="3" s="1"/>
  <c r="AH36" i="3"/>
  <c r="AM36" i="3" s="1"/>
  <c r="AG36" i="3"/>
  <c r="AL36" i="3" s="1"/>
  <c r="AJ30" i="3"/>
  <c r="AO30" i="3" s="1"/>
  <c r="AI30" i="3"/>
  <c r="AN30" i="3" s="1"/>
  <c r="AH30" i="3"/>
  <c r="AM30" i="3" s="1"/>
  <c r="AG30" i="3"/>
  <c r="AL30" i="3" s="1"/>
  <c r="AJ786" i="3"/>
  <c r="AO786" i="3" s="1"/>
  <c r="AI786" i="3"/>
  <c r="AN786" i="3" s="1"/>
  <c r="AH786" i="3"/>
  <c r="AM786" i="3" s="1"/>
  <c r="AG786" i="3"/>
  <c r="AL786" i="3" s="1"/>
  <c r="AJ778" i="3"/>
  <c r="AO778" i="3" s="1"/>
  <c r="AI778" i="3"/>
  <c r="AN778" i="3" s="1"/>
  <c r="AH778" i="3"/>
  <c r="AM778" i="3" s="1"/>
  <c r="AG778" i="3"/>
  <c r="AL778" i="3" s="1"/>
  <c r="AJ753" i="3"/>
  <c r="AO753" i="3" s="1"/>
  <c r="AI753" i="3"/>
  <c r="AN753" i="3" s="1"/>
  <c r="AH753" i="3"/>
  <c r="AM753" i="3" s="1"/>
  <c r="AG753" i="3"/>
  <c r="AL753" i="3" s="1"/>
  <c r="AF753" i="3"/>
  <c r="AK753" i="3" s="1"/>
  <c r="AJ738" i="3"/>
  <c r="AO738" i="3" s="1"/>
  <c r="AI738" i="3"/>
  <c r="AN738" i="3" s="1"/>
  <c r="AH738" i="3"/>
  <c r="AM738" i="3" s="1"/>
  <c r="AG738" i="3"/>
  <c r="AL738" i="3" s="1"/>
  <c r="AJ726" i="3"/>
  <c r="AO726" i="3" s="1"/>
  <c r="AI726" i="3"/>
  <c r="AN726" i="3" s="1"/>
  <c r="AH726" i="3"/>
  <c r="AM726" i="3" s="1"/>
  <c r="AG726" i="3"/>
  <c r="AL726" i="3" s="1"/>
  <c r="AJ634" i="3"/>
  <c r="AO634" i="3" s="1"/>
  <c r="AI634" i="3"/>
  <c r="AN634" i="3" s="1"/>
  <c r="AH634" i="3"/>
  <c r="AM634" i="3" s="1"/>
  <c r="AG634" i="3"/>
  <c r="AL634" i="3" s="1"/>
  <c r="AJ617" i="3"/>
  <c r="AO617" i="3" s="1"/>
  <c r="AI617" i="3"/>
  <c r="AN617" i="3" s="1"/>
  <c r="AH617" i="3"/>
  <c r="AM617" i="3" s="1"/>
  <c r="AG617" i="3"/>
  <c r="AL617" i="3" s="1"/>
  <c r="AJ606" i="3"/>
  <c r="AO606" i="3" s="1"/>
  <c r="AI606" i="3"/>
  <c r="AN606" i="3" s="1"/>
  <c r="AH606" i="3"/>
  <c r="AM606" i="3" s="1"/>
  <c r="AG606" i="3"/>
  <c r="AL606" i="3" s="1"/>
  <c r="AJ590" i="3"/>
  <c r="AO590" i="3" s="1"/>
  <c r="AI590" i="3"/>
  <c r="AN590" i="3" s="1"/>
  <c r="AH590" i="3"/>
  <c r="AM590" i="3" s="1"/>
  <c r="AG590" i="3"/>
  <c r="AL590" i="3" s="1"/>
  <c r="AJ583" i="3"/>
  <c r="AO583" i="3" s="1"/>
  <c r="AI583" i="3"/>
  <c r="AN583" i="3" s="1"/>
  <c r="AH583" i="3"/>
  <c r="AM583" i="3" s="1"/>
  <c r="AG583" i="3"/>
  <c r="AL583" i="3" s="1"/>
  <c r="AJ568" i="3"/>
  <c r="AO568" i="3" s="1"/>
  <c r="AI568" i="3"/>
  <c r="AN568" i="3" s="1"/>
  <c r="AH568" i="3"/>
  <c r="AM568" i="3" s="1"/>
  <c r="AG568" i="3"/>
  <c r="AL568" i="3" s="1"/>
  <c r="AJ566" i="3"/>
  <c r="AO566" i="3" s="1"/>
  <c r="AI566" i="3"/>
  <c r="AN566" i="3" s="1"/>
  <c r="AH566" i="3"/>
  <c r="AM566" i="3" s="1"/>
  <c r="AG566" i="3"/>
  <c r="AL566" i="3" s="1"/>
  <c r="AJ560" i="3"/>
  <c r="AO560" i="3" s="1"/>
  <c r="AI560" i="3"/>
  <c r="AN560" i="3" s="1"/>
  <c r="AH560" i="3"/>
  <c r="AM560" i="3" s="1"/>
  <c r="AG560" i="3"/>
  <c r="AL560" i="3" s="1"/>
  <c r="AF560" i="3"/>
  <c r="AK560" i="3" s="1"/>
  <c r="AJ554" i="3"/>
  <c r="AO554" i="3" s="1"/>
  <c r="AI554" i="3"/>
  <c r="AN554" i="3" s="1"/>
  <c r="AH554" i="3"/>
  <c r="AM554" i="3" s="1"/>
  <c r="AG554" i="3"/>
  <c r="AL554" i="3" s="1"/>
  <c r="AJ526" i="3"/>
  <c r="AO526" i="3" s="1"/>
  <c r="AI526" i="3"/>
  <c r="AN526" i="3" s="1"/>
  <c r="AH526" i="3"/>
  <c r="AM526" i="3" s="1"/>
  <c r="AG526" i="3"/>
  <c r="AL526" i="3" s="1"/>
  <c r="AJ511" i="3"/>
  <c r="AO511" i="3" s="1"/>
  <c r="AI511" i="3"/>
  <c r="AN511" i="3" s="1"/>
  <c r="AH511" i="3"/>
  <c r="AM511" i="3" s="1"/>
  <c r="AG511" i="3"/>
  <c r="AL511" i="3" s="1"/>
  <c r="AJ495" i="3"/>
  <c r="AO495" i="3" s="1"/>
  <c r="AI495" i="3"/>
  <c r="AN495" i="3" s="1"/>
  <c r="AH495" i="3"/>
  <c r="AM495" i="3" s="1"/>
  <c r="AG495" i="3"/>
  <c r="AL495" i="3" s="1"/>
  <c r="AJ468" i="3"/>
  <c r="AO468" i="3" s="1"/>
  <c r="AI468" i="3"/>
  <c r="AN468" i="3" s="1"/>
  <c r="AH468" i="3"/>
  <c r="AM468" i="3" s="1"/>
  <c r="AG468" i="3"/>
  <c r="AL468" i="3" s="1"/>
  <c r="AF468" i="3"/>
  <c r="AK468" i="3" s="1"/>
  <c r="AJ464" i="3"/>
  <c r="AO464" i="3" s="1"/>
  <c r="AI464" i="3"/>
  <c r="AN464" i="3" s="1"/>
  <c r="AH464" i="3"/>
  <c r="AM464" i="3" s="1"/>
  <c r="AG464" i="3"/>
  <c r="AL464" i="3" s="1"/>
  <c r="AJ452" i="3"/>
  <c r="AO452" i="3" s="1"/>
  <c r="AI452" i="3"/>
  <c r="AN452" i="3" s="1"/>
  <c r="AH452" i="3"/>
  <c r="AM452" i="3" s="1"/>
  <c r="AG452" i="3"/>
  <c r="AL452" i="3" s="1"/>
  <c r="AJ450" i="3"/>
  <c r="AO450" i="3" s="1"/>
  <c r="AI450" i="3"/>
  <c r="AN450" i="3" s="1"/>
  <c r="AH450" i="3"/>
  <c r="AM450" i="3" s="1"/>
  <c r="AG450" i="3"/>
  <c r="AL450" i="3" s="1"/>
  <c r="AJ444" i="3"/>
  <c r="AO444" i="3" s="1"/>
  <c r="AI444" i="3"/>
  <c r="AN444" i="3" s="1"/>
  <c r="AH444" i="3"/>
  <c r="AM444" i="3" s="1"/>
  <c r="AG444" i="3"/>
  <c r="AL444" i="3" s="1"/>
  <c r="AJ426" i="3"/>
  <c r="AO426" i="3" s="1"/>
  <c r="AI426" i="3"/>
  <c r="AN426" i="3" s="1"/>
  <c r="AH426" i="3"/>
  <c r="AM426" i="3" s="1"/>
  <c r="AG426" i="3"/>
  <c r="AL426" i="3" s="1"/>
  <c r="AJ420" i="3"/>
  <c r="AO420" i="3" s="1"/>
  <c r="AI420" i="3"/>
  <c r="AN420" i="3" s="1"/>
  <c r="AH420" i="3"/>
  <c r="AM420" i="3" s="1"/>
  <c r="AG420" i="3"/>
  <c r="AL420" i="3" s="1"/>
  <c r="AJ408" i="3"/>
  <c r="AO408" i="3" s="1"/>
  <c r="AI408" i="3"/>
  <c r="AN408" i="3" s="1"/>
  <c r="AH408" i="3"/>
  <c r="AM408" i="3" s="1"/>
  <c r="AG408" i="3"/>
  <c r="AL408" i="3" s="1"/>
  <c r="AJ371" i="3"/>
  <c r="AO371" i="3" s="1"/>
  <c r="AI371" i="3"/>
  <c r="AN371" i="3" s="1"/>
  <c r="AH371" i="3"/>
  <c r="AM371" i="3" s="1"/>
  <c r="AG371" i="3"/>
  <c r="AL371" i="3" s="1"/>
  <c r="AJ357" i="3"/>
  <c r="AO357" i="3" s="1"/>
  <c r="AI357" i="3"/>
  <c r="AN357" i="3" s="1"/>
  <c r="AH357" i="3"/>
  <c r="AM357" i="3" s="1"/>
  <c r="AG357" i="3"/>
  <c r="AL357" i="3" s="1"/>
  <c r="AJ346" i="3"/>
  <c r="AO346" i="3" s="1"/>
  <c r="AI346" i="3"/>
  <c r="AN346" i="3" s="1"/>
  <c r="AH346" i="3"/>
  <c r="AM346" i="3" s="1"/>
  <c r="AG346" i="3"/>
  <c r="AL346" i="3" s="1"/>
  <c r="AJ339" i="3"/>
  <c r="AO339" i="3" s="1"/>
  <c r="AI339" i="3"/>
  <c r="AN339" i="3" s="1"/>
  <c r="AH339" i="3"/>
  <c r="AM339" i="3" s="1"/>
  <c r="AG339" i="3"/>
  <c r="AL339" i="3" s="1"/>
  <c r="AJ328" i="3"/>
  <c r="AO328" i="3" s="1"/>
  <c r="AI328" i="3"/>
  <c r="AN328" i="3" s="1"/>
  <c r="AH328" i="3"/>
  <c r="AM328" i="3" s="1"/>
  <c r="AG328" i="3"/>
  <c r="AL328" i="3" s="1"/>
  <c r="AJ305" i="3"/>
  <c r="AO305" i="3" s="1"/>
  <c r="AI305" i="3"/>
  <c r="AN305" i="3" s="1"/>
  <c r="AH305" i="3"/>
  <c r="AM305" i="3" s="1"/>
  <c r="AG305" i="3"/>
  <c r="AL305" i="3" s="1"/>
  <c r="AJ300" i="3"/>
  <c r="AO300" i="3" s="1"/>
  <c r="AI300" i="3"/>
  <c r="AN300" i="3" s="1"/>
  <c r="AH300" i="3"/>
  <c r="AM300" i="3" s="1"/>
  <c r="AG300" i="3"/>
  <c r="AL300" i="3" s="1"/>
  <c r="AJ173" i="3"/>
  <c r="AO173" i="3" s="1"/>
  <c r="AI173" i="3"/>
  <c r="AN173" i="3" s="1"/>
  <c r="AH173" i="3"/>
  <c r="AM173" i="3" s="1"/>
  <c r="AG173" i="3"/>
  <c r="AL173" i="3" s="1"/>
  <c r="AJ171" i="3"/>
  <c r="AO171" i="3" s="1"/>
  <c r="AI171" i="3"/>
  <c r="AN171" i="3" s="1"/>
  <c r="AH171" i="3"/>
  <c r="AM171" i="3" s="1"/>
  <c r="AG171" i="3"/>
  <c r="AL171" i="3" s="1"/>
  <c r="AF171" i="3"/>
  <c r="AK171" i="3" s="1"/>
  <c r="AJ132" i="3"/>
  <c r="AO132" i="3" s="1"/>
  <c r="AI132" i="3"/>
  <c r="AN132" i="3" s="1"/>
  <c r="AH132" i="3"/>
  <c r="AM132" i="3" s="1"/>
  <c r="AG132" i="3"/>
  <c r="AL132" i="3" s="1"/>
  <c r="AJ129" i="3"/>
  <c r="AO129" i="3" s="1"/>
  <c r="AI129" i="3"/>
  <c r="AN129" i="3" s="1"/>
  <c r="AH129" i="3"/>
  <c r="AM129" i="3" s="1"/>
  <c r="AG129" i="3"/>
  <c r="AL129" i="3" s="1"/>
  <c r="AJ128" i="3"/>
  <c r="AO128" i="3" s="1"/>
  <c r="AI128" i="3"/>
  <c r="AN128" i="3" s="1"/>
  <c r="AH128" i="3"/>
  <c r="AM128" i="3" s="1"/>
  <c r="AG128" i="3"/>
  <c r="AL128" i="3" s="1"/>
  <c r="AJ61" i="3"/>
  <c r="AO61" i="3" s="1"/>
  <c r="AI61" i="3"/>
  <c r="AN61" i="3" s="1"/>
  <c r="AH61" i="3"/>
  <c r="AM61" i="3" s="1"/>
  <c r="AG61" i="3"/>
  <c r="AL61" i="3" s="1"/>
  <c r="AJ53" i="3"/>
  <c r="AO53" i="3" s="1"/>
  <c r="AI53" i="3"/>
  <c r="AN53" i="3" s="1"/>
  <c r="AH53" i="3"/>
  <c r="AM53" i="3" s="1"/>
  <c r="AG53" i="3"/>
  <c r="AL53" i="3" s="1"/>
  <c r="AJ50" i="3"/>
  <c r="AO50" i="3" s="1"/>
  <c r="AI50" i="3"/>
  <c r="AN50" i="3" s="1"/>
  <c r="AH50" i="3"/>
  <c r="AM50" i="3" s="1"/>
  <c r="AG50" i="3"/>
  <c r="AL50" i="3" s="1"/>
  <c r="AJ35" i="3"/>
  <c r="AO35" i="3" s="1"/>
  <c r="AI35" i="3"/>
  <c r="AN35" i="3" s="1"/>
  <c r="AH35" i="3"/>
  <c r="AM35" i="3" s="1"/>
  <c r="AG35" i="3"/>
  <c r="AL35" i="3" s="1"/>
  <c r="AJ23" i="3"/>
  <c r="AO23" i="3" s="1"/>
  <c r="AI23" i="3"/>
  <c r="AN23" i="3" s="1"/>
  <c r="AH23" i="3"/>
  <c r="AM23" i="3" s="1"/>
  <c r="AG23" i="3"/>
  <c r="AL23" i="3" s="1"/>
  <c r="AJ769" i="3"/>
  <c r="AO769" i="3" s="1"/>
  <c r="AI769" i="3"/>
  <c r="AN769" i="3" s="1"/>
  <c r="AH769" i="3"/>
  <c r="AM769" i="3" s="1"/>
  <c r="AG769" i="3"/>
  <c r="AL769" i="3" s="1"/>
  <c r="AJ756" i="3"/>
  <c r="AO756" i="3" s="1"/>
  <c r="AI756" i="3"/>
  <c r="AN756" i="3" s="1"/>
  <c r="AH756" i="3"/>
  <c r="AM756" i="3" s="1"/>
  <c r="AG756" i="3"/>
  <c r="AL756" i="3" s="1"/>
  <c r="AF756" i="3"/>
  <c r="AK756" i="3" s="1"/>
  <c r="AJ752" i="3"/>
  <c r="AO752" i="3" s="1"/>
  <c r="AI752" i="3"/>
  <c r="AN752" i="3" s="1"/>
  <c r="AH752" i="3"/>
  <c r="AM752" i="3" s="1"/>
  <c r="AG752" i="3"/>
  <c r="AL752" i="3" s="1"/>
  <c r="AJ717" i="3"/>
  <c r="AO717" i="3" s="1"/>
  <c r="AI717" i="3"/>
  <c r="AN717" i="3" s="1"/>
  <c r="AH717" i="3"/>
  <c r="AM717" i="3" s="1"/>
  <c r="AG717" i="3"/>
  <c r="AL717" i="3" s="1"/>
  <c r="AJ684" i="3"/>
  <c r="AO684" i="3" s="1"/>
  <c r="AI684" i="3"/>
  <c r="AN684" i="3" s="1"/>
  <c r="AH684" i="3"/>
  <c r="AM684" i="3" s="1"/>
  <c r="AG684" i="3"/>
  <c r="AL684" i="3" s="1"/>
  <c r="AJ680" i="3"/>
  <c r="AO680" i="3" s="1"/>
  <c r="AI680" i="3"/>
  <c r="AN680" i="3" s="1"/>
  <c r="AH680" i="3"/>
  <c r="AM680" i="3" s="1"/>
  <c r="AG680" i="3"/>
  <c r="AL680" i="3" s="1"/>
  <c r="AJ656" i="3"/>
  <c r="AO656" i="3" s="1"/>
  <c r="AI656" i="3"/>
  <c r="AN656" i="3" s="1"/>
  <c r="AH656" i="3"/>
  <c r="AM656" i="3" s="1"/>
  <c r="AG656" i="3"/>
  <c r="AL656" i="3" s="1"/>
  <c r="AJ640" i="3"/>
  <c r="AO640" i="3" s="1"/>
  <c r="AI640" i="3"/>
  <c r="AN640" i="3" s="1"/>
  <c r="AH640" i="3"/>
  <c r="AM640" i="3" s="1"/>
  <c r="AG640" i="3"/>
  <c r="AL640" i="3" s="1"/>
  <c r="AJ624" i="3"/>
  <c r="AO624" i="3" s="1"/>
  <c r="AI624" i="3"/>
  <c r="AN624" i="3" s="1"/>
  <c r="AH624" i="3"/>
  <c r="AM624" i="3" s="1"/>
  <c r="AG624" i="3"/>
  <c r="AL624" i="3" s="1"/>
  <c r="AJ612" i="3"/>
  <c r="AO612" i="3" s="1"/>
  <c r="AI612" i="3"/>
  <c r="AN612" i="3" s="1"/>
  <c r="AH612" i="3"/>
  <c r="AM612" i="3" s="1"/>
  <c r="AG612" i="3"/>
  <c r="AL612" i="3" s="1"/>
  <c r="AJ582" i="3"/>
  <c r="AO582" i="3" s="1"/>
  <c r="AI582" i="3"/>
  <c r="AN582" i="3" s="1"/>
  <c r="AH582" i="3"/>
  <c r="AM582" i="3" s="1"/>
  <c r="AG582" i="3"/>
  <c r="AL582" i="3" s="1"/>
  <c r="AJ580" i="3"/>
  <c r="AO580" i="3" s="1"/>
  <c r="AI580" i="3"/>
  <c r="AN580" i="3" s="1"/>
  <c r="AH580" i="3"/>
  <c r="AM580" i="3" s="1"/>
  <c r="AG580" i="3"/>
  <c r="AL580" i="3" s="1"/>
  <c r="AJ569" i="3"/>
  <c r="AO569" i="3" s="1"/>
  <c r="AI569" i="3"/>
  <c r="AN569" i="3" s="1"/>
  <c r="AH569" i="3"/>
  <c r="AM569" i="3" s="1"/>
  <c r="AG569" i="3"/>
  <c r="AL569" i="3" s="1"/>
  <c r="AJ567" i="3"/>
  <c r="AO567" i="3" s="1"/>
  <c r="AI567" i="3"/>
  <c r="AN567" i="3" s="1"/>
  <c r="AH567" i="3"/>
  <c r="AM567" i="3" s="1"/>
  <c r="AG567" i="3"/>
  <c r="AL567" i="3" s="1"/>
  <c r="AJ542" i="3"/>
  <c r="AO542" i="3" s="1"/>
  <c r="AI542" i="3"/>
  <c r="AN542" i="3" s="1"/>
  <c r="AH542" i="3"/>
  <c r="AM542" i="3" s="1"/>
  <c r="AG542" i="3"/>
  <c r="AL542" i="3" s="1"/>
  <c r="AJ537" i="3"/>
  <c r="AO537" i="3" s="1"/>
  <c r="AI537" i="3"/>
  <c r="AN537" i="3" s="1"/>
  <c r="AH537" i="3"/>
  <c r="AM537" i="3" s="1"/>
  <c r="AG537" i="3"/>
  <c r="AL537" i="3" s="1"/>
  <c r="AJ455" i="3"/>
  <c r="AO455" i="3" s="1"/>
  <c r="AI455" i="3"/>
  <c r="AN455" i="3" s="1"/>
  <c r="AH455" i="3"/>
  <c r="AM455" i="3" s="1"/>
  <c r="AG455" i="3"/>
  <c r="AL455" i="3" s="1"/>
  <c r="AJ449" i="3"/>
  <c r="AO449" i="3" s="1"/>
  <c r="AI449" i="3"/>
  <c r="AN449" i="3" s="1"/>
  <c r="AH449" i="3"/>
  <c r="AM449" i="3" s="1"/>
  <c r="AG449" i="3"/>
  <c r="AL449" i="3" s="1"/>
  <c r="AJ424" i="3"/>
  <c r="AO424" i="3" s="1"/>
  <c r="AI424" i="3"/>
  <c r="AN424" i="3" s="1"/>
  <c r="AH424" i="3"/>
  <c r="AM424" i="3" s="1"/>
  <c r="AG424" i="3"/>
  <c r="AL424" i="3" s="1"/>
  <c r="AJ397" i="3"/>
  <c r="AO397" i="3" s="1"/>
  <c r="AI397" i="3"/>
  <c r="AN397" i="3" s="1"/>
  <c r="AH397" i="3"/>
  <c r="AM397" i="3" s="1"/>
  <c r="AG397" i="3"/>
  <c r="AL397" i="3" s="1"/>
  <c r="AJ394" i="3"/>
  <c r="AO394" i="3" s="1"/>
  <c r="AI394" i="3"/>
  <c r="AN394" i="3" s="1"/>
  <c r="AH394" i="3"/>
  <c r="AM394" i="3" s="1"/>
  <c r="AG394" i="3"/>
  <c r="AL394" i="3" s="1"/>
  <c r="AJ378" i="3"/>
  <c r="AO378" i="3" s="1"/>
  <c r="AI378" i="3"/>
  <c r="AN378" i="3" s="1"/>
  <c r="AH378" i="3"/>
  <c r="AM378" i="3" s="1"/>
  <c r="AG378" i="3"/>
  <c r="AL378" i="3" s="1"/>
  <c r="AJ367" i="3"/>
  <c r="AO367" i="3" s="1"/>
  <c r="AI367" i="3"/>
  <c r="AN367" i="3" s="1"/>
  <c r="AH367" i="3"/>
  <c r="AM367" i="3" s="1"/>
  <c r="AG367" i="3"/>
  <c r="AL367" i="3" s="1"/>
  <c r="AJ365" i="3"/>
  <c r="AO365" i="3" s="1"/>
  <c r="AI365" i="3"/>
  <c r="AN365" i="3" s="1"/>
  <c r="AH365" i="3"/>
  <c r="AM365" i="3" s="1"/>
  <c r="AG365" i="3"/>
  <c r="AL365" i="3" s="1"/>
  <c r="AJ340" i="3"/>
  <c r="AO340" i="3" s="1"/>
  <c r="AI340" i="3"/>
  <c r="AN340" i="3" s="1"/>
  <c r="AH340" i="3"/>
  <c r="AM340" i="3" s="1"/>
  <c r="AG340" i="3"/>
  <c r="AL340" i="3" s="1"/>
  <c r="AJ326" i="3"/>
  <c r="AO326" i="3" s="1"/>
  <c r="AI326" i="3"/>
  <c r="AN326" i="3" s="1"/>
  <c r="AH326" i="3"/>
  <c r="AM326" i="3" s="1"/>
  <c r="AG326" i="3"/>
  <c r="AL326" i="3" s="1"/>
  <c r="AJ285" i="3"/>
  <c r="AO285" i="3" s="1"/>
  <c r="AI285" i="3"/>
  <c r="AN285" i="3" s="1"/>
  <c r="AH285" i="3"/>
  <c r="AM285" i="3" s="1"/>
  <c r="AG285" i="3"/>
  <c r="AL285" i="3" s="1"/>
  <c r="AJ272" i="3"/>
  <c r="AO272" i="3" s="1"/>
  <c r="AI272" i="3"/>
  <c r="AN272" i="3" s="1"/>
  <c r="AH272" i="3"/>
  <c r="AM272" i="3" s="1"/>
  <c r="AG272" i="3"/>
  <c r="AL272" i="3" s="1"/>
  <c r="AF272" i="3"/>
  <c r="AK272" i="3" s="1"/>
  <c r="AJ266" i="3"/>
  <c r="AO266" i="3" s="1"/>
  <c r="AI266" i="3"/>
  <c r="AN266" i="3" s="1"/>
  <c r="AH266" i="3"/>
  <c r="AM266" i="3" s="1"/>
  <c r="AG266" i="3"/>
  <c r="AL266" i="3" s="1"/>
  <c r="AJ254" i="3"/>
  <c r="AO254" i="3" s="1"/>
  <c r="AI254" i="3"/>
  <c r="AN254" i="3" s="1"/>
  <c r="AH254" i="3"/>
  <c r="AM254" i="3" s="1"/>
  <c r="AG254" i="3"/>
  <c r="AL254" i="3" s="1"/>
  <c r="AF254" i="3"/>
  <c r="AK254" i="3" s="1"/>
  <c r="AJ252" i="3"/>
  <c r="AO252" i="3" s="1"/>
  <c r="AI252" i="3"/>
  <c r="AN252" i="3" s="1"/>
  <c r="AH252" i="3"/>
  <c r="AM252" i="3" s="1"/>
  <c r="AG252" i="3"/>
  <c r="AL252" i="3" s="1"/>
  <c r="AF252" i="3"/>
  <c r="AK252" i="3" s="1"/>
  <c r="AJ228" i="3"/>
  <c r="AO228" i="3" s="1"/>
  <c r="AI228" i="3"/>
  <c r="AN228" i="3" s="1"/>
  <c r="AH228" i="3"/>
  <c r="AM228" i="3" s="1"/>
  <c r="AG228" i="3"/>
  <c r="AL228" i="3" s="1"/>
  <c r="AJ215" i="3"/>
  <c r="AO215" i="3" s="1"/>
  <c r="AI215" i="3"/>
  <c r="AN215" i="3" s="1"/>
  <c r="AH215" i="3"/>
  <c r="AM215" i="3" s="1"/>
  <c r="AG215" i="3"/>
  <c r="AL215" i="3" s="1"/>
  <c r="AF215" i="3"/>
  <c r="AK215" i="3" s="1"/>
  <c r="AJ197" i="3"/>
  <c r="AO197" i="3" s="1"/>
  <c r="AI197" i="3"/>
  <c r="AN197" i="3" s="1"/>
  <c r="AH197" i="3"/>
  <c r="AM197" i="3" s="1"/>
  <c r="AG197" i="3"/>
  <c r="AL197" i="3" s="1"/>
  <c r="AJ172" i="3"/>
  <c r="AO172" i="3" s="1"/>
  <c r="AI172" i="3"/>
  <c r="AN172" i="3" s="1"/>
  <c r="AH172" i="3"/>
  <c r="AM172" i="3" s="1"/>
  <c r="AG172" i="3"/>
  <c r="AL172" i="3" s="1"/>
  <c r="AJ162" i="3"/>
  <c r="AO162" i="3" s="1"/>
  <c r="AI162" i="3"/>
  <c r="AN162" i="3" s="1"/>
  <c r="AH162" i="3"/>
  <c r="AM162" i="3" s="1"/>
  <c r="AG162" i="3"/>
  <c r="AL162" i="3" s="1"/>
  <c r="AJ160" i="3"/>
  <c r="AO160" i="3" s="1"/>
  <c r="AI160" i="3"/>
  <c r="AN160" i="3" s="1"/>
  <c r="AH160" i="3"/>
  <c r="AM160" i="3" s="1"/>
  <c r="AG160" i="3"/>
  <c r="AL160" i="3" s="1"/>
  <c r="AJ145" i="3"/>
  <c r="AO145" i="3" s="1"/>
  <c r="AI145" i="3"/>
  <c r="AN145" i="3" s="1"/>
  <c r="AH145" i="3"/>
  <c r="AM145" i="3" s="1"/>
  <c r="AG145" i="3"/>
  <c r="AL145" i="3" s="1"/>
  <c r="AJ119" i="3"/>
  <c r="AO119" i="3" s="1"/>
  <c r="AI119" i="3"/>
  <c r="AN119" i="3" s="1"/>
  <c r="AH119" i="3"/>
  <c r="AM119" i="3" s="1"/>
  <c r="AG119" i="3"/>
  <c r="AL119" i="3" s="1"/>
  <c r="AJ85" i="3"/>
  <c r="AO85" i="3" s="1"/>
  <c r="AI85" i="3"/>
  <c r="AN85" i="3" s="1"/>
  <c r="AH85" i="3"/>
  <c r="AM85" i="3" s="1"/>
  <c r="AG85" i="3"/>
  <c r="AL85" i="3" s="1"/>
  <c r="AJ75" i="3"/>
  <c r="AO75" i="3" s="1"/>
  <c r="AI75" i="3"/>
  <c r="AN75" i="3" s="1"/>
  <c r="AH75" i="3"/>
  <c r="AM75" i="3" s="1"/>
  <c r="AG75" i="3"/>
  <c r="AL75" i="3" s="1"/>
  <c r="AJ25" i="3"/>
  <c r="AO25" i="3" s="1"/>
  <c r="AI25" i="3"/>
  <c r="AN25" i="3" s="1"/>
  <c r="AH25" i="3"/>
  <c r="AM25" i="3" s="1"/>
  <c r="AG25" i="3"/>
  <c r="AL25" i="3" s="1"/>
  <c r="AF25" i="3"/>
  <c r="AK25" i="3" s="1"/>
  <c r="AJ22" i="3"/>
  <c r="AO22" i="3" s="1"/>
  <c r="AI22" i="3"/>
  <c r="AN22" i="3" s="1"/>
  <c r="AH22" i="3"/>
  <c r="AM22" i="3" s="1"/>
  <c r="AG22" i="3"/>
  <c r="AL22" i="3" s="1"/>
  <c r="AJ16" i="3"/>
  <c r="AO16" i="3" s="1"/>
  <c r="AI16" i="3"/>
  <c r="AN16" i="3" s="1"/>
  <c r="AH16" i="3"/>
  <c r="AM16" i="3" s="1"/>
  <c r="AG16" i="3"/>
  <c r="AL16" i="3" s="1"/>
  <c r="AJ782" i="3"/>
  <c r="AO782" i="3" s="1"/>
  <c r="AI782" i="3"/>
  <c r="AN782" i="3" s="1"/>
  <c r="AH782" i="3"/>
  <c r="AM782" i="3" s="1"/>
  <c r="AG782" i="3"/>
  <c r="AL782" i="3" s="1"/>
  <c r="AJ764" i="3"/>
  <c r="AO764" i="3" s="1"/>
  <c r="AI764" i="3"/>
  <c r="AN764" i="3" s="1"/>
  <c r="AH764" i="3"/>
  <c r="AM764" i="3" s="1"/>
  <c r="AG764" i="3"/>
  <c r="AL764" i="3" s="1"/>
  <c r="AJ740" i="3"/>
  <c r="AO740" i="3" s="1"/>
  <c r="AI740" i="3"/>
  <c r="AN740" i="3" s="1"/>
  <c r="AH740" i="3"/>
  <c r="AM740" i="3" s="1"/>
  <c r="AG740" i="3"/>
  <c r="AL740" i="3" s="1"/>
  <c r="AJ723" i="3"/>
  <c r="AO723" i="3" s="1"/>
  <c r="AI723" i="3"/>
  <c r="AN723" i="3" s="1"/>
  <c r="AH723" i="3"/>
  <c r="AM723" i="3" s="1"/>
  <c r="AG723" i="3"/>
  <c r="AL723" i="3" s="1"/>
  <c r="AJ699" i="3"/>
  <c r="AO699" i="3" s="1"/>
  <c r="AI699" i="3"/>
  <c r="AN699" i="3" s="1"/>
  <c r="AH699" i="3"/>
  <c r="AM699" i="3" s="1"/>
  <c r="AG699" i="3"/>
  <c r="AL699" i="3" s="1"/>
  <c r="AJ686" i="3"/>
  <c r="AO686" i="3" s="1"/>
  <c r="AI686" i="3"/>
  <c r="AN686" i="3" s="1"/>
  <c r="AH686" i="3"/>
  <c r="AM686" i="3" s="1"/>
  <c r="AG686" i="3"/>
  <c r="AL686" i="3" s="1"/>
  <c r="AJ685" i="3"/>
  <c r="AO685" i="3" s="1"/>
  <c r="AI685" i="3"/>
  <c r="AN685" i="3" s="1"/>
  <c r="AH685" i="3"/>
  <c r="AM685" i="3" s="1"/>
  <c r="AG685" i="3"/>
  <c r="AL685" i="3" s="1"/>
  <c r="AJ676" i="3"/>
  <c r="AO676" i="3" s="1"/>
  <c r="AI676" i="3"/>
  <c r="AN676" i="3" s="1"/>
  <c r="AH676" i="3"/>
  <c r="AM676" i="3" s="1"/>
  <c r="AG676" i="3"/>
  <c r="AL676" i="3" s="1"/>
  <c r="AJ673" i="3"/>
  <c r="AO673" i="3" s="1"/>
  <c r="AI673" i="3"/>
  <c r="AN673" i="3" s="1"/>
  <c r="AH673" i="3"/>
  <c r="AM673" i="3" s="1"/>
  <c r="AG673" i="3"/>
  <c r="AL673" i="3" s="1"/>
  <c r="AJ668" i="3"/>
  <c r="AO668" i="3" s="1"/>
  <c r="AI668" i="3"/>
  <c r="AN668" i="3" s="1"/>
  <c r="AH668" i="3"/>
  <c r="AM668" i="3" s="1"/>
  <c r="AG668" i="3"/>
  <c r="AL668" i="3" s="1"/>
  <c r="AJ664" i="3"/>
  <c r="AO664" i="3" s="1"/>
  <c r="AI664" i="3"/>
  <c r="AN664" i="3" s="1"/>
  <c r="AH664" i="3"/>
  <c r="AM664" i="3" s="1"/>
  <c r="AG664" i="3"/>
  <c r="AL664" i="3" s="1"/>
  <c r="AJ643" i="3"/>
  <c r="AO643" i="3" s="1"/>
  <c r="AI643" i="3"/>
  <c r="AN643" i="3" s="1"/>
  <c r="AH643" i="3"/>
  <c r="AM643" i="3" s="1"/>
  <c r="AG643" i="3"/>
  <c r="AL643" i="3" s="1"/>
  <c r="AJ633" i="3"/>
  <c r="AO633" i="3" s="1"/>
  <c r="AI633" i="3"/>
  <c r="AN633" i="3" s="1"/>
  <c r="AH633" i="3"/>
  <c r="AM633" i="3" s="1"/>
  <c r="AG633" i="3"/>
  <c r="AL633" i="3" s="1"/>
  <c r="AJ626" i="3"/>
  <c r="AO626" i="3" s="1"/>
  <c r="AI626" i="3"/>
  <c r="AN626" i="3" s="1"/>
  <c r="AH626" i="3"/>
  <c r="AM626" i="3" s="1"/>
  <c r="AG626" i="3"/>
  <c r="AL626" i="3" s="1"/>
  <c r="AJ615" i="3"/>
  <c r="AO615" i="3" s="1"/>
  <c r="AI615" i="3"/>
  <c r="AN615" i="3" s="1"/>
  <c r="AH615" i="3"/>
  <c r="AM615" i="3" s="1"/>
  <c r="AG615" i="3"/>
  <c r="AL615" i="3" s="1"/>
  <c r="AJ605" i="3"/>
  <c r="AO605" i="3" s="1"/>
  <c r="AI605" i="3"/>
  <c r="AN605" i="3" s="1"/>
  <c r="AH605" i="3"/>
  <c r="AM605" i="3" s="1"/>
  <c r="AG605" i="3"/>
  <c r="AL605" i="3" s="1"/>
  <c r="AJ587" i="3"/>
  <c r="AO587" i="3" s="1"/>
  <c r="AI587" i="3"/>
  <c r="AN587" i="3" s="1"/>
  <c r="AH587" i="3"/>
  <c r="AM587" i="3" s="1"/>
  <c r="AG587" i="3"/>
  <c r="AL587" i="3" s="1"/>
  <c r="AJ585" i="3"/>
  <c r="AO585" i="3" s="1"/>
  <c r="AI585" i="3"/>
  <c r="AN585" i="3" s="1"/>
  <c r="AH585" i="3"/>
  <c r="AM585" i="3" s="1"/>
  <c r="AG585" i="3"/>
  <c r="AL585" i="3" s="1"/>
  <c r="AJ540" i="3"/>
  <c r="AO540" i="3" s="1"/>
  <c r="AI540" i="3"/>
  <c r="AN540" i="3" s="1"/>
  <c r="AH540" i="3"/>
  <c r="AM540" i="3" s="1"/>
  <c r="AG540" i="3"/>
  <c r="AL540" i="3" s="1"/>
  <c r="AJ505" i="3"/>
  <c r="AO505" i="3" s="1"/>
  <c r="AI505" i="3"/>
  <c r="AN505" i="3" s="1"/>
  <c r="AH505" i="3"/>
  <c r="AM505" i="3" s="1"/>
  <c r="AG505" i="3"/>
  <c r="AL505" i="3" s="1"/>
  <c r="AJ483" i="3"/>
  <c r="AO483" i="3" s="1"/>
  <c r="AI483" i="3"/>
  <c r="AN483" i="3" s="1"/>
  <c r="AH483" i="3"/>
  <c r="AM483" i="3" s="1"/>
  <c r="AG483" i="3"/>
  <c r="AL483" i="3" s="1"/>
  <c r="AJ467" i="3"/>
  <c r="AO467" i="3" s="1"/>
  <c r="AI467" i="3"/>
  <c r="AN467" i="3" s="1"/>
  <c r="AH467" i="3"/>
  <c r="AM467" i="3" s="1"/>
  <c r="AG467" i="3"/>
  <c r="AL467" i="3" s="1"/>
  <c r="AJ453" i="3"/>
  <c r="AO453" i="3" s="1"/>
  <c r="AI453" i="3"/>
  <c r="AN453" i="3" s="1"/>
  <c r="AH453" i="3"/>
  <c r="AM453" i="3" s="1"/>
  <c r="AG453" i="3"/>
  <c r="AL453" i="3" s="1"/>
  <c r="AJ447" i="3"/>
  <c r="AO447" i="3" s="1"/>
  <c r="AI447" i="3"/>
  <c r="AN447" i="3" s="1"/>
  <c r="AH447" i="3"/>
  <c r="AM447" i="3" s="1"/>
  <c r="AG447" i="3"/>
  <c r="AL447" i="3" s="1"/>
  <c r="AF447" i="3"/>
  <c r="AK447" i="3" s="1"/>
  <c r="AJ416" i="3"/>
  <c r="AO416" i="3" s="1"/>
  <c r="AI416" i="3"/>
  <c r="AN416" i="3" s="1"/>
  <c r="AH416" i="3"/>
  <c r="AM416" i="3" s="1"/>
  <c r="AG416" i="3"/>
  <c r="AL416" i="3" s="1"/>
  <c r="AJ399" i="3"/>
  <c r="AO399" i="3" s="1"/>
  <c r="AI399" i="3"/>
  <c r="AN399" i="3" s="1"/>
  <c r="AH399" i="3"/>
  <c r="AM399" i="3" s="1"/>
  <c r="AG399" i="3"/>
  <c r="AL399" i="3" s="1"/>
  <c r="AJ349" i="3"/>
  <c r="AO349" i="3" s="1"/>
  <c r="AI349" i="3"/>
  <c r="AN349" i="3" s="1"/>
  <c r="AH349" i="3"/>
  <c r="AM349" i="3" s="1"/>
  <c r="AG349" i="3"/>
  <c r="AL349" i="3" s="1"/>
  <c r="AJ337" i="3"/>
  <c r="AO337" i="3" s="1"/>
  <c r="AI337" i="3"/>
  <c r="AN337" i="3" s="1"/>
  <c r="AH337" i="3"/>
  <c r="AM337" i="3" s="1"/>
  <c r="AG337" i="3"/>
  <c r="AL337" i="3" s="1"/>
  <c r="AJ306" i="3"/>
  <c r="AO306" i="3" s="1"/>
  <c r="AI306" i="3"/>
  <c r="AN306" i="3" s="1"/>
  <c r="AH306" i="3"/>
  <c r="AM306" i="3" s="1"/>
  <c r="AG306" i="3"/>
  <c r="AL306" i="3" s="1"/>
  <c r="AJ249" i="3"/>
  <c r="AO249" i="3" s="1"/>
  <c r="AI249" i="3"/>
  <c r="AN249" i="3" s="1"/>
  <c r="AH249" i="3"/>
  <c r="AM249" i="3" s="1"/>
  <c r="AG249" i="3"/>
  <c r="AL249" i="3" s="1"/>
  <c r="AJ243" i="3"/>
  <c r="AO243" i="3" s="1"/>
  <c r="AI243" i="3"/>
  <c r="AN243" i="3" s="1"/>
  <c r="AH243" i="3"/>
  <c r="AM243" i="3" s="1"/>
  <c r="AG243" i="3"/>
  <c r="AL243" i="3" s="1"/>
  <c r="AJ207" i="3"/>
  <c r="AO207" i="3" s="1"/>
  <c r="AI207" i="3"/>
  <c r="AN207" i="3" s="1"/>
  <c r="AH207" i="3"/>
  <c r="AM207" i="3" s="1"/>
  <c r="AG207" i="3"/>
  <c r="AL207" i="3" s="1"/>
  <c r="AJ174" i="3"/>
  <c r="AO174" i="3" s="1"/>
  <c r="AI174" i="3"/>
  <c r="AN174" i="3" s="1"/>
  <c r="AH174" i="3"/>
  <c r="AM174" i="3" s="1"/>
  <c r="AG174" i="3"/>
  <c r="AL174" i="3" s="1"/>
  <c r="AJ164" i="3"/>
  <c r="AO164" i="3" s="1"/>
  <c r="AI164" i="3"/>
  <c r="AN164" i="3" s="1"/>
  <c r="AH164" i="3"/>
  <c r="AM164" i="3" s="1"/>
  <c r="AG164" i="3"/>
  <c r="AL164" i="3" s="1"/>
  <c r="AF164" i="3"/>
  <c r="AK164" i="3" s="1"/>
  <c r="AJ142" i="3"/>
  <c r="AO142" i="3" s="1"/>
  <c r="AI142" i="3"/>
  <c r="AN142" i="3" s="1"/>
  <c r="AH142" i="3"/>
  <c r="AM142" i="3" s="1"/>
  <c r="AG142" i="3"/>
  <c r="AL142" i="3" s="1"/>
  <c r="AJ133" i="3"/>
  <c r="AO133" i="3" s="1"/>
  <c r="AI133" i="3"/>
  <c r="AN133" i="3" s="1"/>
  <c r="AH133" i="3"/>
  <c r="AM133" i="3" s="1"/>
  <c r="AG133" i="3"/>
  <c r="AL133" i="3" s="1"/>
  <c r="AF133" i="3"/>
  <c r="AK133" i="3" s="1"/>
  <c r="AJ124" i="3"/>
  <c r="AO124" i="3" s="1"/>
  <c r="AI124" i="3"/>
  <c r="AN124" i="3" s="1"/>
  <c r="AH124" i="3"/>
  <c r="AM124" i="3" s="1"/>
  <c r="AG124" i="3"/>
  <c r="AL124" i="3" s="1"/>
  <c r="AJ94" i="3"/>
  <c r="AO94" i="3" s="1"/>
  <c r="AI94" i="3"/>
  <c r="AN94" i="3" s="1"/>
  <c r="AH94" i="3"/>
  <c r="AM94" i="3" s="1"/>
  <c r="AG94" i="3"/>
  <c r="AL94" i="3" s="1"/>
  <c r="AJ74" i="3"/>
  <c r="AO74" i="3" s="1"/>
  <c r="AI74" i="3"/>
  <c r="AN74" i="3" s="1"/>
  <c r="AH74" i="3"/>
  <c r="AM74" i="3" s="1"/>
  <c r="AG74" i="3"/>
  <c r="AL74" i="3" s="1"/>
  <c r="AJ39" i="3"/>
  <c r="AO39" i="3" s="1"/>
  <c r="AI39" i="3"/>
  <c r="AN39" i="3" s="1"/>
  <c r="AH39" i="3"/>
  <c r="AM39" i="3" s="1"/>
  <c r="AG39" i="3"/>
  <c r="AL39" i="3" s="1"/>
  <c r="AJ29" i="3"/>
  <c r="AO29" i="3" s="1"/>
  <c r="AI29" i="3"/>
  <c r="AN29" i="3" s="1"/>
  <c r="AH29" i="3"/>
  <c r="AM29" i="3" s="1"/>
  <c r="AG29" i="3"/>
  <c r="AL29" i="3" s="1"/>
  <c r="AJ15" i="3"/>
  <c r="AO15" i="3" s="1"/>
  <c r="AI15" i="3"/>
  <c r="AN15" i="3" s="1"/>
  <c r="AH15" i="3"/>
  <c r="AM15" i="3" s="1"/>
  <c r="AG15" i="3"/>
  <c r="AL15" i="3" s="1"/>
  <c r="AJ783" i="3"/>
  <c r="AO783" i="3" s="1"/>
  <c r="AI783" i="3"/>
  <c r="AN783" i="3" s="1"/>
  <c r="AH783" i="3"/>
  <c r="AM783" i="3" s="1"/>
  <c r="AG783" i="3"/>
  <c r="AL783" i="3" s="1"/>
  <c r="AJ712" i="3"/>
  <c r="AO712" i="3" s="1"/>
  <c r="AI712" i="3"/>
  <c r="AN712" i="3" s="1"/>
  <c r="AH712" i="3"/>
  <c r="AM712" i="3" s="1"/>
  <c r="AG712" i="3"/>
  <c r="AL712" i="3" s="1"/>
  <c r="AF712" i="3"/>
  <c r="AK712" i="3" s="1"/>
  <c r="AJ532" i="3"/>
  <c r="AO532" i="3" s="1"/>
  <c r="AI532" i="3"/>
  <c r="AN532" i="3" s="1"/>
  <c r="AH532" i="3"/>
  <c r="AM532" i="3" s="1"/>
  <c r="AG532" i="3"/>
  <c r="AL532" i="3" s="1"/>
  <c r="AJ392" i="3"/>
  <c r="AO392" i="3" s="1"/>
  <c r="AI392" i="3"/>
  <c r="AN392" i="3" s="1"/>
  <c r="AH392" i="3"/>
  <c r="AM392" i="3" s="1"/>
  <c r="AG392" i="3"/>
  <c r="AL392" i="3" s="1"/>
  <c r="AF392" i="3"/>
  <c r="AK392" i="3" s="1"/>
  <c r="AJ332" i="3"/>
  <c r="AO332" i="3" s="1"/>
  <c r="AI332" i="3"/>
  <c r="AN332" i="3" s="1"/>
  <c r="AH332" i="3"/>
  <c r="AM332" i="3" s="1"/>
  <c r="AG332" i="3"/>
  <c r="AL332" i="3" s="1"/>
  <c r="AJ227" i="3"/>
  <c r="AO227" i="3" s="1"/>
  <c r="AI227" i="3"/>
  <c r="AN227" i="3" s="1"/>
  <c r="AH227" i="3"/>
  <c r="AM227" i="3" s="1"/>
  <c r="AG227" i="3"/>
  <c r="AL227" i="3" s="1"/>
  <c r="AJ221" i="3"/>
  <c r="AO221" i="3" s="1"/>
  <c r="AI221" i="3"/>
  <c r="AN221" i="3" s="1"/>
  <c r="AH221" i="3"/>
  <c r="AM221" i="3" s="1"/>
  <c r="AG221" i="3"/>
  <c r="AL221" i="3" s="1"/>
  <c r="AF221" i="3"/>
  <c r="AK221" i="3" s="1"/>
  <c r="AJ62" i="3"/>
  <c r="AO62" i="3" s="1"/>
  <c r="AI62" i="3"/>
  <c r="AN62" i="3" s="1"/>
  <c r="AH62" i="3"/>
  <c r="AM62" i="3" s="1"/>
  <c r="AG62" i="3"/>
  <c r="AL62" i="3" s="1"/>
  <c r="AJ630" i="3"/>
  <c r="AO630" i="3" s="1"/>
  <c r="AI630" i="3"/>
  <c r="AN630" i="3" s="1"/>
  <c r="AH630" i="3"/>
  <c r="AM630" i="3" s="1"/>
  <c r="AG630" i="3"/>
  <c r="AL630" i="3" s="1"/>
  <c r="AJ513" i="3"/>
  <c r="AO513" i="3" s="1"/>
  <c r="AI513" i="3"/>
  <c r="AN513" i="3" s="1"/>
  <c r="AH513" i="3"/>
  <c r="AM513" i="3" s="1"/>
  <c r="AG513" i="3"/>
  <c r="AL513" i="3" s="1"/>
  <c r="AJ488" i="3"/>
  <c r="AO488" i="3" s="1"/>
  <c r="AI488" i="3"/>
  <c r="AN488" i="3" s="1"/>
  <c r="AH488" i="3"/>
  <c r="AM488" i="3" s="1"/>
  <c r="AG488" i="3"/>
  <c r="AL488" i="3" s="1"/>
  <c r="AJ360" i="3"/>
  <c r="AO360" i="3" s="1"/>
  <c r="AI360" i="3"/>
  <c r="AN360" i="3" s="1"/>
  <c r="AH360" i="3"/>
  <c r="AM360" i="3" s="1"/>
  <c r="AG360" i="3"/>
  <c r="AL360" i="3" s="1"/>
  <c r="AJ277" i="3"/>
  <c r="AO277" i="3" s="1"/>
  <c r="AI277" i="3"/>
  <c r="AN277" i="3" s="1"/>
  <c r="AH277" i="3"/>
  <c r="AM277" i="3" s="1"/>
  <c r="AG277" i="3"/>
  <c r="AL277" i="3" s="1"/>
  <c r="AJ205" i="3"/>
  <c r="AO205" i="3" s="1"/>
  <c r="AI205" i="3"/>
  <c r="AN205" i="3" s="1"/>
  <c r="AH205" i="3"/>
  <c r="AM205" i="3" s="1"/>
  <c r="AG205" i="3"/>
  <c r="AL205" i="3" s="1"/>
  <c r="AJ601" i="3"/>
  <c r="AO601" i="3" s="1"/>
  <c r="AI601" i="3"/>
  <c r="AN601" i="3" s="1"/>
  <c r="AH601" i="3"/>
  <c r="AM601" i="3" s="1"/>
  <c r="AG601" i="3"/>
  <c r="AL601" i="3" s="1"/>
  <c r="AJ549" i="3"/>
  <c r="AO549" i="3" s="1"/>
  <c r="AI549" i="3"/>
  <c r="AN549" i="3" s="1"/>
  <c r="AH549" i="3"/>
  <c r="AM549" i="3" s="1"/>
  <c r="AG549" i="3"/>
  <c r="AL549" i="3" s="1"/>
  <c r="AJ504" i="3"/>
  <c r="AO504" i="3" s="1"/>
  <c r="AI504" i="3"/>
  <c r="AN504" i="3" s="1"/>
  <c r="AH504" i="3"/>
  <c r="AM504" i="3" s="1"/>
  <c r="AG504" i="3"/>
  <c r="AL504" i="3" s="1"/>
  <c r="AF504" i="3"/>
  <c r="AK504" i="3" s="1"/>
  <c r="AJ298" i="3"/>
  <c r="AO298" i="3" s="1"/>
  <c r="AI298" i="3"/>
  <c r="AN298" i="3" s="1"/>
  <c r="AH298" i="3"/>
  <c r="AM298" i="3" s="1"/>
  <c r="AG298" i="3"/>
  <c r="AL298" i="3" s="1"/>
  <c r="AJ226" i="3"/>
  <c r="AO226" i="3" s="1"/>
  <c r="AI226" i="3"/>
  <c r="AN226" i="3" s="1"/>
  <c r="AH226" i="3"/>
  <c r="AM226" i="3" s="1"/>
  <c r="AG226" i="3"/>
  <c r="AL226" i="3" s="1"/>
  <c r="AJ117" i="3"/>
  <c r="AO117" i="3" s="1"/>
  <c r="AI117" i="3"/>
  <c r="AN117" i="3" s="1"/>
  <c r="AH117" i="3"/>
  <c r="AM117" i="3" s="1"/>
  <c r="AG117" i="3"/>
  <c r="AL117" i="3" s="1"/>
  <c r="AJ34" i="3"/>
  <c r="AO34" i="3" s="1"/>
  <c r="AI34" i="3"/>
  <c r="AN34" i="3" s="1"/>
  <c r="AH34" i="3"/>
  <c r="AM34" i="3" s="1"/>
  <c r="AG34" i="3"/>
  <c r="AL34" i="3" s="1"/>
  <c r="AJ19" i="3"/>
  <c r="AO19" i="3" s="1"/>
  <c r="AI19" i="3"/>
  <c r="AN19" i="3" s="1"/>
  <c r="AH19" i="3"/>
  <c r="AM19" i="3" s="1"/>
  <c r="AG19" i="3"/>
  <c r="AL19" i="3" s="1"/>
  <c r="AF19" i="3"/>
  <c r="AK19" i="3" s="1"/>
  <c r="AJ775" i="3"/>
  <c r="AO775" i="3" s="1"/>
  <c r="AI775" i="3"/>
  <c r="AN775" i="3" s="1"/>
  <c r="AH775" i="3"/>
  <c r="AM775" i="3" s="1"/>
  <c r="AG775" i="3"/>
  <c r="AL775" i="3" s="1"/>
  <c r="AJ565" i="3"/>
  <c r="AO565" i="3" s="1"/>
  <c r="AI565" i="3"/>
  <c r="AN565" i="3" s="1"/>
  <c r="AH565" i="3"/>
  <c r="AM565" i="3" s="1"/>
  <c r="AG565" i="3"/>
  <c r="AL565" i="3" s="1"/>
  <c r="AJ509" i="3"/>
  <c r="AO509" i="3" s="1"/>
  <c r="AI509" i="3"/>
  <c r="AN509" i="3" s="1"/>
  <c r="AH509" i="3"/>
  <c r="AM509" i="3" s="1"/>
  <c r="AG509" i="3"/>
  <c r="AL509" i="3" s="1"/>
  <c r="AJ258" i="3"/>
  <c r="AO258" i="3" s="1"/>
  <c r="AI258" i="3"/>
  <c r="AN258" i="3" s="1"/>
  <c r="AH258" i="3"/>
  <c r="AM258" i="3" s="1"/>
  <c r="AG258" i="3"/>
  <c r="AL258" i="3" s="1"/>
  <c r="AF258" i="3"/>
  <c r="AK258" i="3" s="1"/>
  <c r="AJ690" i="3"/>
  <c r="AO690" i="3" s="1"/>
  <c r="AI690" i="3"/>
  <c r="AN690" i="3" s="1"/>
  <c r="AH690" i="3"/>
  <c r="AM690" i="3" s="1"/>
  <c r="AG690" i="3"/>
  <c r="AL690" i="3" s="1"/>
  <c r="AJ383" i="3"/>
  <c r="AO383" i="3" s="1"/>
  <c r="AI383" i="3"/>
  <c r="AN383" i="3" s="1"/>
  <c r="AH383" i="3"/>
  <c r="AM383" i="3" s="1"/>
  <c r="AG383" i="3"/>
  <c r="AL383" i="3" s="1"/>
  <c r="AJ231" i="3"/>
  <c r="AO231" i="3" s="1"/>
  <c r="AI231" i="3"/>
  <c r="AN231" i="3" s="1"/>
  <c r="AH231" i="3"/>
  <c r="AM231" i="3" s="1"/>
  <c r="AG231" i="3"/>
  <c r="AL231" i="3" s="1"/>
  <c r="AJ556" i="3"/>
  <c r="AO556" i="3" s="1"/>
  <c r="AI556" i="3"/>
  <c r="AN556" i="3" s="1"/>
  <c r="AH556" i="3"/>
  <c r="AM556" i="3" s="1"/>
  <c r="AG556" i="3"/>
  <c r="AL556" i="3" s="1"/>
  <c r="AJ525" i="3"/>
  <c r="AO525" i="3" s="1"/>
  <c r="AI525" i="3"/>
  <c r="AN525" i="3" s="1"/>
  <c r="AH525" i="3"/>
  <c r="AM525" i="3" s="1"/>
  <c r="AG525" i="3"/>
  <c r="AL525" i="3" s="1"/>
  <c r="AJ276" i="3"/>
  <c r="AO276" i="3" s="1"/>
  <c r="AI276" i="3"/>
  <c r="AN276" i="3" s="1"/>
  <c r="AH276" i="3"/>
  <c r="AM276" i="3" s="1"/>
  <c r="AG276" i="3"/>
  <c r="AL276" i="3" s="1"/>
  <c r="AJ139" i="3"/>
  <c r="AO139" i="3" s="1"/>
  <c r="AI139" i="3"/>
  <c r="AN139" i="3" s="1"/>
  <c r="AH139" i="3"/>
  <c r="AM139" i="3" s="1"/>
  <c r="AG139" i="3"/>
  <c r="AL139" i="3" s="1"/>
  <c r="AJ570" i="3"/>
  <c r="AO570" i="3" s="1"/>
  <c r="AI570" i="3"/>
  <c r="AN570" i="3" s="1"/>
  <c r="AH570" i="3"/>
  <c r="AM570" i="3" s="1"/>
  <c r="AG570" i="3"/>
  <c r="AL570" i="3" s="1"/>
  <c r="AJ265" i="3"/>
  <c r="AO265" i="3" s="1"/>
  <c r="AI265" i="3"/>
  <c r="AN265" i="3" s="1"/>
  <c r="AH265" i="3"/>
  <c r="AM265" i="3" s="1"/>
  <c r="AG265" i="3"/>
  <c r="AL265" i="3" s="1"/>
  <c r="AJ618" i="3"/>
  <c r="AO618" i="3" s="1"/>
  <c r="AI618" i="3"/>
  <c r="AN618" i="3" s="1"/>
  <c r="AH618" i="3"/>
  <c r="AM618" i="3" s="1"/>
  <c r="AG618" i="3"/>
  <c r="AL618" i="3" s="1"/>
  <c r="AJ533" i="3"/>
  <c r="AO533" i="3" s="1"/>
  <c r="AI533" i="3"/>
  <c r="AN533" i="3" s="1"/>
  <c r="AH533" i="3"/>
  <c r="AM533" i="3" s="1"/>
  <c r="AG533" i="3"/>
  <c r="AL533" i="3" s="1"/>
  <c r="AF533" i="3"/>
  <c r="AK533" i="3" s="1"/>
  <c r="AJ182" i="3"/>
  <c r="AO182" i="3" s="1"/>
  <c r="AI182" i="3"/>
  <c r="AN182" i="3" s="1"/>
  <c r="AH182" i="3"/>
  <c r="AM182" i="3" s="1"/>
  <c r="AG182" i="3"/>
  <c r="AL182" i="3" s="1"/>
  <c r="AJ637" i="3"/>
  <c r="AO637" i="3" s="1"/>
  <c r="AI637" i="3"/>
  <c r="AN637" i="3" s="1"/>
  <c r="AH637" i="3"/>
  <c r="AM637" i="3" s="1"/>
  <c r="AG637" i="3"/>
  <c r="AL637" i="3" s="1"/>
  <c r="AJ313" i="3"/>
  <c r="AO313" i="3" s="1"/>
  <c r="AI313" i="3"/>
  <c r="AN313" i="3" s="1"/>
  <c r="AH313" i="3"/>
  <c r="AM313" i="3" s="1"/>
  <c r="AG313" i="3"/>
  <c r="AL313" i="3" s="1"/>
  <c r="AJ311" i="3"/>
  <c r="AO311" i="3" s="1"/>
  <c r="AI311" i="3"/>
  <c r="AN311" i="3" s="1"/>
  <c r="AH311" i="3"/>
  <c r="AM311" i="3" s="1"/>
  <c r="AG311" i="3"/>
  <c r="AL311" i="3" s="1"/>
  <c r="AJ304" i="3"/>
  <c r="AO304" i="3" s="1"/>
  <c r="AI304" i="3"/>
  <c r="AN304" i="3" s="1"/>
  <c r="AH304" i="3"/>
  <c r="AM304" i="3" s="1"/>
  <c r="AG304" i="3"/>
  <c r="AL304" i="3" s="1"/>
  <c r="AJ151" i="3"/>
  <c r="AO151" i="3" s="1"/>
  <c r="AI151" i="3"/>
  <c r="AN151" i="3" s="1"/>
  <c r="AH151" i="3"/>
  <c r="AM151" i="3" s="1"/>
  <c r="AG151" i="3"/>
  <c r="AL151" i="3" s="1"/>
  <c r="AJ777" i="3"/>
  <c r="AO777" i="3" s="1"/>
  <c r="AI777" i="3"/>
  <c r="AN777" i="3" s="1"/>
  <c r="AH777" i="3"/>
  <c r="AM777" i="3" s="1"/>
  <c r="AG777" i="3"/>
  <c r="AL777" i="3" s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2" i="2"/>
  <c r="AF10" i="2"/>
  <c r="AF19" i="2"/>
  <c r="AF25" i="2"/>
  <c r="AF38" i="2"/>
  <c r="AF41" i="2"/>
  <c r="AF44" i="2"/>
  <c r="AF45" i="2"/>
  <c r="AF59" i="2"/>
  <c r="AF60" i="2"/>
  <c r="AF63" i="2"/>
  <c r="AF65" i="2"/>
  <c r="AF87" i="2"/>
  <c r="AF98" i="2"/>
  <c r="AF108" i="2"/>
  <c r="AF133" i="2"/>
  <c r="AF137" i="2"/>
  <c r="AF147" i="2"/>
  <c r="AF150" i="2"/>
  <c r="AF164" i="2"/>
  <c r="AF171" i="2"/>
  <c r="AF181" i="2"/>
  <c r="AF212" i="2"/>
  <c r="AF215" i="2"/>
  <c r="AF216" i="2"/>
  <c r="AF217" i="2"/>
  <c r="AF218" i="2"/>
  <c r="AF219" i="2"/>
  <c r="AF220" i="2"/>
  <c r="AF221" i="2"/>
  <c r="AF222" i="2"/>
  <c r="AF230" i="2"/>
  <c r="AF232" i="2"/>
  <c r="AF234" i="2"/>
  <c r="AF235" i="2"/>
  <c r="AF236" i="2"/>
  <c r="AF240" i="2"/>
  <c r="AF241" i="2"/>
  <c r="AF246" i="2"/>
  <c r="AF251" i="2"/>
  <c r="AF252" i="2"/>
  <c r="AF254" i="2"/>
  <c r="AF255" i="2"/>
  <c r="AF256" i="2"/>
  <c r="AF258" i="2"/>
  <c r="AF259" i="2"/>
  <c r="AF269" i="2"/>
  <c r="AF270" i="2"/>
  <c r="AF272" i="2"/>
  <c r="AF273" i="2"/>
  <c r="AF274" i="2"/>
  <c r="AF275" i="2"/>
  <c r="AF290" i="2"/>
  <c r="AF312" i="2"/>
  <c r="AF316" i="2"/>
  <c r="AF321" i="2"/>
  <c r="AF323" i="2"/>
  <c r="AF353" i="2"/>
  <c r="AF359" i="2"/>
  <c r="AF368" i="2"/>
  <c r="AF380" i="2"/>
  <c r="AF392" i="2"/>
  <c r="AF413" i="2"/>
  <c r="AF422" i="2"/>
  <c r="AF427" i="2"/>
  <c r="AF432" i="2"/>
  <c r="AF436" i="2"/>
  <c r="AF442" i="2"/>
  <c r="AF443" i="2"/>
  <c r="AF447" i="2"/>
  <c r="AF466" i="2"/>
  <c r="AF468" i="2"/>
  <c r="AF469" i="2"/>
  <c r="AF472" i="2"/>
  <c r="AF489" i="2"/>
  <c r="AF504" i="2"/>
  <c r="AF533" i="2"/>
  <c r="AF560" i="2"/>
  <c r="AF576" i="2"/>
  <c r="AF589" i="2"/>
  <c r="AF604" i="2"/>
  <c r="AF636" i="2"/>
  <c r="AF642" i="2"/>
  <c r="AF646" i="2"/>
  <c r="AF655" i="2"/>
  <c r="AF672" i="2"/>
  <c r="AF682" i="2"/>
  <c r="AF702" i="2"/>
  <c r="AF706" i="2"/>
  <c r="AF712" i="2"/>
  <c r="AF716" i="2"/>
  <c r="AF722" i="2"/>
  <c r="AF729" i="2"/>
  <c r="AF741" i="2"/>
  <c r="AF753" i="2"/>
  <c r="AF756" i="2"/>
  <c r="AF760" i="2"/>
  <c r="AF770" i="2"/>
  <c r="AF776" i="2"/>
  <c r="AF780" i="2"/>
  <c r="AF781" i="2"/>
  <c r="AF784" i="2"/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2" i="2"/>
  <c r="AK19" i="2"/>
  <c r="AK181" i="2"/>
  <c r="AK230" i="2"/>
  <c r="AK236" i="2"/>
  <c r="AK269" i="2"/>
  <c r="AK270" i="2"/>
  <c r="AK321" i="2"/>
  <c r="AK368" i="2"/>
  <c r="AK413" i="2"/>
  <c r="AK443" i="2"/>
  <c r="AK466" i="2"/>
  <c r="AK672" i="2"/>
  <c r="AK776" i="2"/>
  <c r="AK784" i="2"/>
  <c r="AK258" i="2" l="1"/>
  <c r="AK472" i="2"/>
  <c r="AK246" i="2"/>
  <c r="AK164" i="2"/>
  <c r="AK150" i="2"/>
  <c r="AK254" i="2"/>
  <c r="AK235" i="2"/>
  <c r="AK353" i="2"/>
  <c r="AK218" i="2"/>
  <c r="AK780" i="2"/>
  <c r="AK427" i="2"/>
  <c r="AK220" i="2"/>
  <c r="AK273" i="2"/>
  <c r="AK702" i="2"/>
  <c r="AK259" i="2"/>
  <c r="AK171" i="2"/>
  <c r="AK221" i="2"/>
  <c r="AK240" i="2"/>
  <c r="AK41" i="2"/>
  <c r="AK219" i="2"/>
  <c r="AK636" i="2"/>
  <c r="AK312" i="2"/>
  <c r="AK432" i="2"/>
  <c r="AK589" i="2"/>
  <c r="AK560" i="2"/>
  <c r="AK682" i="2"/>
  <c r="AK316" i="2"/>
  <c r="AK38" i="2"/>
  <c r="AK422" i="2"/>
  <c r="AK274" i="2"/>
  <c r="AK533" i="2"/>
  <c r="AK380" i="2"/>
  <c r="AK642" i="2"/>
  <c r="AK447" i="2"/>
  <c r="AK133" i="2"/>
  <c r="AK241" i="2"/>
  <c r="AK232" i="2"/>
  <c r="AK781" i="2" l="1"/>
  <c r="AK753" i="2"/>
  <c r="AK504" i="2"/>
  <c r="AK222" i="2"/>
  <c r="AK646" i="2"/>
  <c r="AK59" i="2"/>
  <c r="AK98" i="2"/>
  <c r="AK468" i="2"/>
  <c r="AK469" i="2"/>
  <c r="AK442" i="2"/>
  <c r="AK256" i="2"/>
  <c r="AK359" i="2"/>
  <c r="AK290" i="2"/>
  <c r="AK576" i="2"/>
  <c r="AK44" i="2"/>
  <c r="AK217" i="2"/>
  <c r="AK10" i="2"/>
  <c r="AK216" i="2"/>
  <c r="AK436" i="2"/>
  <c r="AK655" i="2"/>
  <c r="AK65" i="2"/>
  <c r="AK234" i="2"/>
  <c r="AK108" i="2"/>
  <c r="AK137" i="2"/>
  <c r="AK604" i="2"/>
  <c r="AK323" i="2"/>
  <c r="AK712" i="2"/>
  <c r="AK392" i="2"/>
  <c r="AK716" i="2"/>
  <c r="AK251" i="2"/>
  <c r="AK215" i="2"/>
  <c r="AK706" i="2"/>
  <c r="AK275" i="2"/>
  <c r="AK25" i="2"/>
  <c r="AK147" i="2"/>
  <c r="AK63" i="2"/>
  <c r="AK252" i="2"/>
  <c r="AK722" i="2"/>
  <c r="AK770" i="2"/>
  <c r="AK756" i="2"/>
  <c r="AK760" i="2"/>
  <c r="AK729" i="2"/>
  <c r="AK212" i="2"/>
  <c r="AK741" i="2"/>
  <c r="AK489" i="2"/>
  <c r="AK255" i="2"/>
  <c r="AK45" i="2"/>
  <c r="AK87" i="2"/>
  <c r="AK60" i="2"/>
  <c r="AK272" i="2"/>
  <c r="BA776" i="4" l="1"/>
  <c r="BA1060" i="4"/>
  <c r="BA888" i="4"/>
  <c r="BA185" i="4"/>
  <c r="BA1161" i="4"/>
  <c r="BA502" i="4"/>
  <c r="BA454" i="4"/>
  <c r="BA1071" i="4"/>
  <c r="BA14" i="4"/>
  <c r="BA156" i="4"/>
  <c r="BA1143" i="4"/>
  <c r="BA1013" i="4"/>
  <c r="BA165" i="4"/>
  <c r="BA244" i="4"/>
  <c r="BA549" i="4"/>
  <c r="BA759" i="4"/>
  <c r="BA582" i="4"/>
  <c r="BA411" i="4"/>
  <c r="BA631" i="4"/>
  <c r="BA431" i="4"/>
  <c r="BA158" i="4"/>
  <c r="BA784" i="4"/>
  <c r="BA567" i="4"/>
  <c r="BA955" i="4"/>
  <c r="BA1134" i="4"/>
  <c r="BA1062" i="4"/>
  <c r="BA912" i="4"/>
  <c r="BA188" i="4"/>
  <c r="BA319" i="4"/>
  <c r="BA163" i="4"/>
  <c r="BA578" i="4"/>
  <c r="BA875" i="4"/>
  <c r="BA892" i="4"/>
  <c r="BA766" i="4"/>
  <c r="BA641" i="4"/>
  <c r="BA866" i="4"/>
  <c r="BA29" i="4"/>
  <c r="BA1145" i="4"/>
  <c r="BA986" i="4"/>
  <c r="BA473" i="4"/>
  <c r="BA389" i="4"/>
  <c r="BA1202" i="4"/>
  <c r="BA317" i="4"/>
  <c r="BA941" i="4"/>
  <c r="BA1017" i="4"/>
  <c r="BA1106" i="4"/>
  <c r="BA119" i="4"/>
  <c r="BA326" i="4"/>
  <c r="BA579" i="4"/>
  <c r="BA140" i="4"/>
  <c r="BA493" i="4"/>
  <c r="BA495" i="4"/>
  <c r="BA151" i="4"/>
  <c r="BA682" i="4"/>
  <c r="BA1153" i="4"/>
  <c r="BA1192" i="4"/>
  <c r="BA152" i="4"/>
  <c r="BA677" i="4"/>
  <c r="BA697" i="4"/>
  <c r="BA113" i="4"/>
  <c r="BA852" i="4"/>
  <c r="BA695" i="4"/>
  <c r="BA1057" i="4"/>
  <c r="BA1028" i="4"/>
  <c r="BA1121" i="4"/>
  <c r="BA331" i="4"/>
  <c r="BA734" i="4"/>
  <c r="BA320" i="4"/>
  <c r="BA663" i="4"/>
  <c r="BA717" i="4"/>
  <c r="BA956" i="4"/>
  <c r="BA1113" i="4"/>
  <c r="BA252" i="4"/>
  <c r="BA1178" i="4"/>
  <c r="BA580" i="4"/>
  <c r="BA1072" i="4"/>
  <c r="BA1070" i="4"/>
  <c r="BA477" i="4"/>
  <c r="BA706" i="4"/>
  <c r="BA736" i="4"/>
  <c r="BA52" i="4"/>
  <c r="BA25" i="4"/>
  <c r="BA532" i="4"/>
  <c r="BA1119" i="4"/>
  <c r="BA475" i="4"/>
  <c r="BA269" i="4"/>
  <c r="BA526" i="4"/>
  <c r="BA63" i="4"/>
  <c r="BA850" i="4"/>
  <c r="BA887" i="4"/>
  <c r="BA75" i="4"/>
  <c r="BA121" i="4"/>
  <c r="BA46" i="4"/>
  <c r="BA329" i="4"/>
  <c r="BA19" i="4"/>
  <c r="BA611" i="4"/>
  <c r="BA788" i="4"/>
  <c r="BA449" i="4"/>
  <c r="BA157" i="4"/>
  <c r="BA1148" i="4"/>
  <c r="BA508" i="4"/>
  <c r="BA452" i="4"/>
  <c r="BA630" i="4"/>
  <c r="BA874" i="4"/>
  <c r="BA1193" i="4"/>
  <c r="BA205" i="4"/>
  <c r="BA1064" i="4"/>
  <c r="BA862" i="4"/>
  <c r="BA470" i="4"/>
  <c r="BA701" i="4"/>
  <c r="BA134" i="4"/>
  <c r="BA35" i="4"/>
  <c r="BA80" i="4"/>
  <c r="BA71" i="4"/>
  <c r="BA201" i="4"/>
  <c r="BA612" i="4"/>
  <c r="BA676" i="4"/>
  <c r="BA1059" i="4"/>
  <c r="BA415" i="4"/>
  <c r="BA639" i="4"/>
  <c r="BA754" i="4"/>
  <c r="BA147" i="4"/>
  <c r="BA155" i="4"/>
  <c r="BA456" i="4"/>
  <c r="BA829" i="4"/>
  <c r="BA647" i="4"/>
  <c r="BA60" i="4"/>
  <c r="BA709" i="4"/>
  <c r="BA48" i="4"/>
  <c r="BA678" i="4"/>
  <c r="BA457" i="4"/>
  <c r="BA138" i="4"/>
  <c r="BA469" i="4"/>
  <c r="BA581" i="4"/>
  <c r="BA293" i="4"/>
  <c r="BA489" i="4"/>
  <c r="BA1004" i="4"/>
  <c r="BA758" i="4"/>
  <c r="BA548" i="4"/>
  <c r="BA640" i="4"/>
  <c r="BA751" i="4"/>
  <c r="BA633" i="4"/>
  <c r="BA1035" i="4"/>
  <c r="BA191" i="4"/>
  <c r="BA538" i="4"/>
  <c r="BA536" i="4"/>
  <c r="BA729" i="4"/>
  <c r="BA587" i="4"/>
  <c r="BA494" i="4"/>
  <c r="BA47" i="4"/>
  <c r="BA1019" i="4"/>
  <c r="BA428" i="4"/>
  <c r="BA149" i="4"/>
  <c r="BA383" i="4"/>
  <c r="BA34" i="4"/>
  <c r="BA511" i="4"/>
  <c r="BA683" i="4"/>
  <c r="BA796" i="4"/>
  <c r="BA160" i="4"/>
  <c r="BA576" i="4"/>
  <c r="BA1043" i="4"/>
  <c r="BA841" i="4"/>
  <c r="BA586" i="4"/>
  <c r="BA241" i="4"/>
  <c r="BA537" i="4"/>
  <c r="BA323" i="4"/>
  <c r="BA684" i="4"/>
  <c r="BA417" i="4"/>
  <c r="BA903" i="4"/>
  <c r="BA38" i="4"/>
  <c r="BA209" i="4"/>
  <c r="BA250" i="4"/>
  <c r="BA799" i="4"/>
  <c r="BA790" i="4"/>
  <c r="BA28" i="4"/>
  <c r="BA897" i="4"/>
  <c r="BA253" i="4"/>
  <c r="BA455" i="4"/>
  <c r="BA830" i="4"/>
  <c r="BA568" i="4"/>
  <c r="BA563" i="4"/>
  <c r="BA266" i="4"/>
  <c r="BA154" i="4"/>
  <c r="BA148" i="4"/>
  <c r="BA1030" i="4"/>
  <c r="BA649" i="4"/>
  <c r="BA802" i="4"/>
  <c r="BA872" i="4"/>
  <c r="BA555" i="4"/>
  <c r="BA1098" i="4"/>
  <c r="BA51" i="4"/>
  <c r="BA669" i="4"/>
  <c r="BA62" i="4"/>
  <c r="BA750" i="4"/>
  <c r="BA81" i="4"/>
  <c r="BA146" i="4"/>
  <c r="BA891" i="4"/>
  <c r="BA245" i="4"/>
  <c r="BA654" i="4"/>
  <c r="BA120" i="4"/>
  <c r="BA97" i="4"/>
  <c r="BA76" i="4"/>
  <c r="BA652" i="4"/>
  <c r="BA594" i="4"/>
  <c r="BA650" i="4"/>
  <c r="BA370" i="4"/>
  <c r="BA721" i="4"/>
  <c r="BA505" i="4"/>
  <c r="BA1131" i="4"/>
  <c r="BA1040" i="4"/>
  <c r="BA847" i="4"/>
  <c r="BA84" i="4"/>
  <c r="BA752" i="4"/>
  <c r="BA1136" i="4"/>
  <c r="BA21" i="4"/>
  <c r="BA816" i="4"/>
  <c r="BA893" i="4"/>
  <c r="BA698" i="4"/>
  <c r="BA492" i="4"/>
  <c r="BA653" i="4"/>
  <c r="BA1067" i="4"/>
  <c r="BA1107" i="4"/>
  <c r="BA261" i="4"/>
  <c r="BA837" i="4"/>
  <c r="BA808" i="4"/>
  <c r="BA426" i="4"/>
  <c r="BA702" i="4"/>
  <c r="BA1124" i="4"/>
  <c r="BA79" i="4"/>
  <c r="BA10" i="4"/>
  <c r="BA450" i="4"/>
  <c r="BA446" i="4"/>
  <c r="BA291" i="4"/>
  <c r="BA199" i="4"/>
  <c r="BA144" i="4"/>
  <c r="BA1054" i="4"/>
  <c r="BA573" i="4"/>
  <c r="BA95" i="4"/>
  <c r="BA1117" i="4"/>
  <c r="BA1196" i="4"/>
  <c r="BA254" i="4"/>
  <c r="BA618" i="4"/>
  <c r="BA110" i="4"/>
  <c r="BA880" i="4"/>
  <c r="BA603" i="4"/>
  <c r="BA915" i="4"/>
  <c r="BA251" i="4"/>
  <c r="BA1184" i="4"/>
  <c r="BA620" i="4"/>
  <c r="BA441" i="4"/>
  <c r="BA141" i="4"/>
  <c r="BA124" i="4"/>
  <c r="BA510" i="4"/>
  <c r="BA598" i="4"/>
  <c r="BA851" i="4"/>
  <c r="BA764" i="4"/>
  <c r="BA131" i="4"/>
  <c r="BA93" i="4"/>
  <c r="BA786" i="4"/>
  <c r="BA982" i="4"/>
  <c r="BA393" i="4"/>
  <c r="BA924" i="4"/>
  <c r="BA979" i="4"/>
  <c r="BA905" i="4"/>
  <c r="BA616" i="4"/>
  <c r="BA1208" i="4"/>
  <c r="BA703" i="4"/>
  <c r="BA1146" i="4"/>
  <c r="BA122" i="4"/>
  <c r="BA235" i="4"/>
  <c r="BA170" i="4"/>
  <c r="BA544" i="4"/>
  <c r="BA785" i="4"/>
  <c r="BA531" i="4"/>
  <c r="BA472" i="4"/>
  <c r="BA215" i="4"/>
  <c r="BA159" i="4"/>
  <c r="BA836" i="4"/>
  <c r="BA838" i="4"/>
  <c r="BA988" i="4"/>
  <c r="BA448" i="4"/>
  <c r="BA240" i="4"/>
  <c r="BA626" i="4"/>
  <c r="BA675" i="4"/>
  <c r="BA707" i="4"/>
  <c r="BA1214" i="4"/>
  <c r="BA951" i="4"/>
  <c r="BA1165" i="4"/>
  <c r="BA923" i="4"/>
  <c r="BA91" i="4"/>
  <c r="BA700" i="4"/>
  <c r="BA72" i="4"/>
  <c r="BA793" i="4"/>
  <c r="BA139" i="4"/>
  <c r="BA406" i="4"/>
  <c r="BA242" i="4"/>
  <c r="BA128" i="4"/>
  <c r="BA444" i="4"/>
  <c r="BA718" i="4"/>
  <c r="BA1190" i="4"/>
  <c r="BA74" i="4"/>
  <c r="BA99" i="4"/>
  <c r="BA220" i="4"/>
  <c r="BA498" i="4"/>
  <c r="BA524" i="4"/>
  <c r="BA174" i="4"/>
  <c r="BA1055" i="4"/>
  <c r="BA777" i="4"/>
  <c r="BA911" i="4"/>
  <c r="BA78" i="4"/>
  <c r="BA613" i="4"/>
  <c r="BA900" i="4"/>
  <c r="BA1115" i="4"/>
  <c r="BA742" i="4"/>
  <c r="BA1147" i="4"/>
  <c r="BA1182" i="4"/>
  <c r="BA1094" i="4"/>
  <c r="BA325" i="4"/>
  <c r="BA522" i="4"/>
  <c r="BA256" i="4"/>
  <c r="BA712" i="4"/>
  <c r="BA1132" i="4"/>
  <c r="BA1041" i="4"/>
  <c r="BA938" i="4"/>
  <c r="BA126" i="4"/>
  <c r="BA1096" i="4"/>
  <c r="BA743" i="4"/>
  <c r="BA68" i="4"/>
  <c r="BA66" i="4"/>
  <c r="BA77" i="4"/>
  <c r="BA651" i="4"/>
  <c r="BA130" i="4"/>
  <c r="BA1157" i="4"/>
  <c r="BA561" i="4"/>
  <c r="BA1073" i="4"/>
  <c r="BA239" i="4"/>
  <c r="BA173" i="4"/>
  <c r="BA884" i="4"/>
  <c r="BA614" i="4"/>
  <c r="BA898" i="4"/>
  <c r="BA408" i="4"/>
  <c r="BA753" i="4"/>
  <c r="BA461" i="4"/>
  <c r="BA1061" i="4"/>
  <c r="BA435" i="4"/>
  <c r="BA711" i="4"/>
  <c r="BA800" i="4"/>
  <c r="BA781" i="4"/>
  <c r="BA231" i="4"/>
  <c r="BA142" i="4"/>
  <c r="BA795" i="4"/>
  <c r="BA434" i="4"/>
  <c r="BA32" i="4"/>
  <c r="BA1172" i="4"/>
  <c r="BA11" i="4"/>
  <c r="BA910" i="4"/>
  <c r="BA518" i="4"/>
  <c r="BA1142" i="4"/>
  <c r="BA1031" i="4"/>
  <c r="BA348" i="4"/>
  <c r="BA369" i="4"/>
  <c r="BA451" i="4"/>
  <c r="BA104" i="4"/>
  <c r="BA465" i="4"/>
  <c r="BA132" i="4"/>
  <c r="BA716" i="4"/>
  <c r="BA948" i="4"/>
  <c r="BA391" i="4"/>
  <c r="BA488" i="4"/>
  <c r="BA894" i="4"/>
  <c r="BA710" i="4"/>
  <c r="BA757" i="4"/>
  <c r="BA396" i="4"/>
  <c r="BA464" i="4"/>
  <c r="BA727" i="4"/>
  <c r="BA756" i="4"/>
  <c r="BA1177" i="4"/>
  <c r="BA950" i="4"/>
  <c r="BA216" i="4"/>
  <c r="BA509" i="4"/>
  <c r="BA925" i="4"/>
  <c r="BA445" i="4"/>
  <c r="BA94" i="4"/>
  <c r="BA722" i="4"/>
  <c r="BA186" i="4"/>
  <c r="BA440" i="4"/>
  <c r="BA439" i="4"/>
  <c r="BA436" i="4"/>
  <c r="BA296" i="4"/>
  <c r="BA15" i="4"/>
  <c r="BA1015" i="4"/>
  <c r="BA1183" i="4"/>
  <c r="BA869" i="4"/>
  <c r="BA442" i="4"/>
  <c r="BA490" i="4"/>
  <c r="BA150" i="4"/>
  <c r="BA127" i="4"/>
  <c r="BA422" i="4"/>
  <c r="BA839" i="4"/>
  <c r="BA525" i="4"/>
  <c r="BA212" i="4"/>
  <c r="BA724" i="4"/>
  <c r="BA1021" i="4"/>
  <c r="BA1036" i="4"/>
  <c r="BA1091" i="4"/>
  <c r="BA671" i="4"/>
  <c r="BA255" i="4"/>
  <c r="BA928" i="4"/>
  <c r="BA574" i="4"/>
  <c r="BA873" i="4"/>
  <c r="BA193" i="4"/>
  <c r="BA858" i="4"/>
  <c r="BA927" i="4"/>
  <c r="BA843" i="4"/>
  <c r="BA914" i="4"/>
  <c r="BA1201" i="4"/>
  <c r="BA853" i="4"/>
  <c r="BA798" i="4"/>
  <c r="BA404" i="4"/>
  <c r="BA1125" i="4"/>
  <c r="BA1034" i="4"/>
  <c r="BA1086" i="4"/>
  <c r="BA591" i="4"/>
  <c r="BA514" i="4"/>
  <c r="BA610" i="4"/>
  <c r="BA977" i="4"/>
  <c r="BA39" i="4"/>
  <c r="BA646" i="4"/>
  <c r="BA949" i="4"/>
  <c r="BA438" i="4"/>
  <c r="BA775" i="4"/>
  <c r="BA832" i="4"/>
  <c r="BA403" i="4"/>
  <c r="BA723" i="4"/>
  <c r="BA642" i="4"/>
  <c r="BA987" i="4"/>
  <c r="BA232" i="4"/>
  <c r="BA491" i="4"/>
  <c r="BA1001" i="4"/>
  <c r="BA41" i="4"/>
  <c r="BA648" i="4"/>
  <c r="BA818" i="4"/>
  <c r="BA427" i="4"/>
  <c r="BA604" i="4"/>
  <c r="BA1197" i="4"/>
  <c r="BA1087" i="4"/>
  <c r="BA765" i="4"/>
  <c r="BA739" i="4"/>
  <c r="BA575" i="4"/>
  <c r="BA260" i="4"/>
  <c r="BA1179" i="4"/>
  <c r="BA462" i="4"/>
  <c r="BA1003" i="4"/>
  <c r="BA1167" i="4"/>
  <c r="BA907" i="4"/>
  <c r="BA65" i="4"/>
  <c r="BA70" i="4"/>
  <c r="BA1029" i="4"/>
  <c r="BA1066" i="4"/>
  <c r="BA681" i="4"/>
  <c r="BA934" i="4"/>
  <c r="BA1092" i="4"/>
  <c r="BA794" i="4"/>
  <c r="BA305" i="4"/>
  <c r="BA889" i="4"/>
  <c r="BA166" i="4"/>
  <c r="BA277" i="4"/>
  <c r="BA1038" i="4"/>
  <c r="BA262" i="4"/>
  <c r="BA1123" i="4"/>
  <c r="BA564" i="4"/>
  <c r="BA933" i="4"/>
  <c r="BA1135" i="4"/>
  <c r="BA1108" i="4"/>
  <c r="BA692" i="4"/>
  <c r="BA1016" i="4"/>
  <c r="BA198" i="4"/>
  <c r="BA44" i="4"/>
  <c r="BA416" i="4"/>
  <c r="BA1188" i="4"/>
  <c r="BA792" i="4"/>
  <c r="BA478" i="4"/>
  <c r="BA196" i="4"/>
  <c r="BA769" i="4"/>
  <c r="BA733" i="4"/>
  <c r="BA1069" i="4"/>
  <c r="BA258" i="4"/>
  <c r="BA737" i="4"/>
  <c r="BA1118" i="4"/>
  <c r="BA679" i="4"/>
  <c r="BA1162" i="4"/>
  <c r="BA447" i="4"/>
  <c r="BA1089" i="4"/>
  <c r="BA881" i="4"/>
  <c r="BA746" i="4"/>
  <c r="BA394" i="4"/>
  <c r="BA321" i="4"/>
  <c r="BA662" i="4"/>
  <c r="BA322" i="4"/>
  <c r="BA512" i="4"/>
  <c r="BA929" i="4"/>
  <c r="BA860" i="4"/>
  <c r="BA23" i="4"/>
  <c r="BA557" i="4"/>
  <c r="BA726" i="4"/>
  <c r="BA73" i="4"/>
  <c r="BA182" i="4"/>
  <c r="BA1012" i="4"/>
  <c r="BA595" i="4"/>
  <c r="BA302" i="4"/>
  <c r="BA234" i="4"/>
  <c r="BA399" i="4"/>
  <c r="BA621" i="4"/>
  <c r="BA1160" i="4"/>
  <c r="BA187" i="4"/>
  <c r="BA643" i="4"/>
  <c r="BA507" i="4"/>
  <c r="BA463" i="4"/>
  <c r="BA515" i="4"/>
  <c r="BA1171" i="4"/>
  <c r="BA1216" i="4"/>
  <c r="BA520" i="4"/>
  <c r="BA1187" i="4"/>
  <c r="BA382" i="4"/>
  <c r="BA214" i="4"/>
  <c r="BA101" i="4"/>
  <c r="BA1056" i="4"/>
  <c r="BA45" i="4"/>
  <c r="BA1077" i="4"/>
  <c r="BA634" i="4"/>
  <c r="BA1058" i="4"/>
  <c r="BA172" i="4"/>
  <c r="BA870" i="4"/>
  <c r="BA760" i="4"/>
  <c r="BA483" i="4"/>
  <c r="BA619" i="4"/>
  <c r="BA859" i="4" l="1"/>
  <c r="BA740" i="4"/>
  <c r="BA419" i="4"/>
  <c r="BA1158" i="4"/>
  <c r="BA1014" i="4"/>
  <c r="BA20" i="4"/>
  <c r="BA867" i="4"/>
  <c r="BA1022" i="4"/>
  <c r="BA868" i="4"/>
  <c r="BA499" i="4"/>
  <c r="BA975" i="4"/>
  <c r="BA43" i="4"/>
  <c r="BA420" i="4"/>
  <c r="BA755" i="4"/>
  <c r="BA53" i="4"/>
  <c r="BA299" i="4"/>
  <c r="BA1020" i="4"/>
  <c r="BA8" i="4"/>
  <c r="BA219" i="4"/>
  <c r="BA476" i="4"/>
  <c r="BA1102" i="4"/>
  <c r="BA481" i="4"/>
  <c r="BA171" i="4"/>
  <c r="BA265" i="4"/>
  <c r="BA102" i="4"/>
  <c r="BA259" i="4"/>
  <c r="BA482" i="4"/>
  <c r="BA202" i="4"/>
  <c r="BA1219" i="4"/>
  <c r="BA89" i="4"/>
  <c r="BA237" i="4"/>
  <c r="BA605" i="4"/>
  <c r="BA855" i="4"/>
  <c r="BA854" i="4"/>
  <c r="BA1207" i="4"/>
  <c r="BA381" i="4"/>
  <c r="BA168" i="4"/>
  <c r="BA728" i="4"/>
  <c r="BA1209" i="4"/>
  <c r="BA1099" i="4"/>
  <c r="BA551" i="4"/>
  <c r="BA175" i="4"/>
  <c r="BA1206" i="4"/>
  <c r="BA628" i="4"/>
  <c r="BA1210" i="4"/>
  <c r="BE21" i="4" l="1"/>
  <c r="BE19" i="4"/>
  <c r="BE17" i="4"/>
  <c r="BE20" i="4"/>
  <c r="AT1202" i="4"/>
  <c r="AT924" i="4"/>
  <c r="AT860" i="4"/>
  <c r="AT792" i="4"/>
  <c r="AT555" i="4"/>
  <c r="AT928" i="4"/>
  <c r="AT868" i="4"/>
  <c r="AT796" i="4"/>
  <c r="AT561" i="4"/>
  <c r="AT1219" i="4"/>
  <c r="AT1151" i="4"/>
  <c r="AT1089" i="4"/>
  <c r="AT1017" i="4"/>
  <c r="AT1192" i="4"/>
  <c r="AT1070" i="4"/>
  <c r="AT979" i="4"/>
  <c r="AT897" i="4"/>
  <c r="AT840" i="4"/>
  <c r="AT595" i="4"/>
  <c r="AT1142" i="4"/>
  <c r="AT1043" i="4"/>
  <c r="AT988" i="4"/>
  <c r="AT901" i="4"/>
  <c r="AT848" i="4"/>
  <c r="AT781" i="4"/>
  <c r="AT1206" i="4"/>
  <c r="AT1184" i="4"/>
  <c r="AT1148" i="4"/>
  <c r="AT1123" i="4"/>
  <c r="AT1015" i="4"/>
  <c r="AT245" i="4"/>
  <c r="AT216" i="4"/>
  <c r="AT187" i="4"/>
  <c r="AT158" i="4"/>
  <c r="AT138" i="4"/>
  <c r="AT102" i="4"/>
  <c r="AT76" i="4"/>
  <c r="AT50" i="4"/>
  <c r="AT29" i="4"/>
  <c r="AT6" i="4"/>
  <c r="AT548" i="4"/>
  <c r="AT1105" i="4"/>
  <c r="AT735" i="4"/>
  <c r="AT494" i="4"/>
  <c r="AT1207" i="4"/>
  <c r="AT1185" i="4"/>
  <c r="AT1150" i="4"/>
  <c r="AT1124" i="4"/>
  <c r="AT1098" i="4"/>
  <c r="AT1069" i="4"/>
  <c r="AT1035" i="4"/>
  <c r="AT769" i="4"/>
  <c r="AT750" i="4"/>
  <c r="AT723" i="4"/>
  <c r="AT684" i="4"/>
  <c r="AT652" i="4"/>
  <c r="AT630" i="4"/>
  <c r="AT483" i="4"/>
  <c r="AT461" i="4"/>
  <c r="AT440" i="4"/>
  <c r="AT564" i="4"/>
  <c r="AT488" i="4"/>
  <c r="AT1225" i="4"/>
  <c r="AT1199" i="4"/>
  <c r="AT1102" i="4"/>
  <c r="AT1071" i="4"/>
  <c r="AT1054" i="4"/>
  <c r="AT1016" i="4"/>
  <c r="AT982" i="4"/>
  <c r="AT766" i="4"/>
  <c r="AT746" i="4"/>
  <c r="AT721" i="4"/>
  <c r="AT682" i="4"/>
  <c r="AT650" i="4"/>
  <c r="AT927" i="4"/>
  <c r="AT898" i="4"/>
  <c r="AT867" i="4"/>
  <c r="AT841" i="4"/>
  <c r="AT815" i="4"/>
  <c r="AT786" i="4"/>
  <c r="AT751" i="4"/>
  <c r="AT724" i="4"/>
  <c r="AT687" i="4"/>
  <c r="AT653" i="4"/>
  <c r="AT631" i="4"/>
  <c r="AT594" i="4"/>
  <c r="AT976" i="4"/>
  <c r="AT894" i="4"/>
  <c r="AT838" i="4"/>
  <c r="AT580" i="4"/>
  <c r="AT986" i="4"/>
  <c r="AT899" i="4"/>
  <c r="AT843" i="4"/>
  <c r="AT586" i="4"/>
  <c r="AT1075" i="4"/>
  <c r="AT1208" i="4"/>
  <c r="AT1120" i="4"/>
  <c r="AT1036" i="4"/>
  <c r="AT600" i="4"/>
  <c r="AT1125" i="4"/>
  <c r="AT1032" i="4"/>
  <c r="AT926" i="4"/>
  <c r="AT866" i="4"/>
  <c r="AT799" i="4"/>
  <c r="AT1182" i="4"/>
  <c r="AT1099" i="4"/>
  <c r="AT1215" i="4"/>
  <c r="AT933" i="4"/>
  <c r="AT870" i="4"/>
  <c r="AT820" i="4"/>
  <c r="AT582" i="4"/>
  <c r="AT1195" i="4"/>
  <c r="AT1162" i="4"/>
  <c r="AT1137" i="4"/>
  <c r="AT1112" i="4"/>
  <c r="AT1001" i="4"/>
  <c r="AT236" i="4"/>
  <c r="AT202" i="4"/>
  <c r="AT170" i="4"/>
  <c r="AT149" i="4"/>
  <c r="AT119" i="4"/>
  <c r="AT89" i="4"/>
  <c r="AT66" i="4"/>
  <c r="AT40" i="4"/>
  <c r="AT20" i="4"/>
  <c r="AT551" i="4"/>
  <c r="AT819" i="4"/>
  <c r="AT604" i="4"/>
  <c r="AT127" i="4"/>
  <c r="AT1216" i="4"/>
  <c r="AT1196" i="4"/>
  <c r="AT1165" i="4"/>
  <c r="AT1138" i="4"/>
  <c r="AT1113" i="4"/>
  <c r="AT1087" i="4"/>
  <c r="AT1056" i="4"/>
  <c r="AT816" i="4"/>
  <c r="AT758" i="4"/>
  <c r="AT736" i="4"/>
  <c r="AT702" i="4"/>
  <c r="AT675" i="4"/>
  <c r="AT643" i="4"/>
  <c r="AT617" i="4"/>
  <c r="AT473" i="4"/>
  <c r="AT449" i="4"/>
  <c r="AT428" i="4"/>
  <c r="AT252" i="4"/>
  <c r="AT610" i="4"/>
  <c r="AT1209" i="4"/>
  <c r="AT1187" i="4"/>
  <c r="AT1090" i="4"/>
  <c r="AT1062" i="4"/>
  <c r="AT1033" i="4"/>
  <c r="AT1003" i="4"/>
  <c r="AT811" i="4"/>
  <c r="AT756" i="4"/>
  <c r="AT733" i="4"/>
  <c r="AT700" i="4"/>
  <c r="AT671" i="4"/>
  <c r="AT950" i="4"/>
  <c r="AT911" i="4"/>
  <c r="AT884" i="4"/>
  <c r="AT853" i="4"/>
  <c r="AT832" i="4"/>
  <c r="AT798" i="4"/>
  <c r="AT759" i="4"/>
  <c r="AT737" i="4"/>
  <c r="AT703" i="4"/>
  <c r="AT676" i="4"/>
  <c r="AT644" i="4"/>
  <c r="AT618" i="4"/>
  <c r="AT938" i="4"/>
  <c r="AT873" i="4"/>
  <c r="AT824" i="4"/>
  <c r="AT576" i="4"/>
  <c r="AT951" i="4"/>
  <c r="AT887" i="4"/>
  <c r="AT834" i="4"/>
  <c r="AT568" i="4"/>
  <c r="AT1171" i="4"/>
  <c r="AT1186" i="4"/>
  <c r="AT1108" i="4"/>
  <c r="AT1004" i="4"/>
  <c r="AT991" i="4"/>
  <c r="AT1094" i="4"/>
  <c r="AT1210" i="4"/>
  <c r="AT910" i="4"/>
  <c r="AT852" i="4"/>
  <c r="AT788" i="4"/>
  <c r="AT1160" i="4"/>
  <c r="AT1066" i="4"/>
  <c r="AT1022" i="4"/>
  <c r="AT915" i="4"/>
  <c r="AT858" i="4"/>
  <c r="AT794" i="4"/>
  <c r="AT559" i="4"/>
  <c r="AT1188" i="4"/>
  <c r="AT1157" i="4"/>
  <c r="AT1132" i="4"/>
  <c r="AT1106" i="4"/>
  <c r="AT407" i="4"/>
  <c r="AT231" i="4"/>
  <c r="AT196" i="4"/>
  <c r="AT165" i="4"/>
  <c r="AT142" i="4"/>
  <c r="AT109" i="4"/>
  <c r="AT80" i="4"/>
  <c r="AT62" i="4"/>
  <c r="AT35" i="4"/>
  <c r="AT14" i="4"/>
  <c r="AT596" i="4"/>
  <c r="AT1029" i="4"/>
  <c r="AT777" i="4"/>
  <c r="AT490" i="4"/>
  <c r="AT1211" i="4"/>
  <c r="AT1190" i="4"/>
  <c r="AT1158" i="4"/>
  <c r="AT1134" i="4"/>
  <c r="AT1107" i="4"/>
  <c r="AT1074" i="4"/>
  <c r="AT1041" i="4"/>
  <c r="AT808" i="4"/>
  <c r="AT754" i="4"/>
  <c r="AT728" i="4"/>
  <c r="AT697" i="4"/>
  <c r="AT663" i="4"/>
  <c r="AT639" i="4"/>
  <c r="AT613" i="4"/>
  <c r="AT465" i="4"/>
  <c r="AT445" i="4"/>
  <c r="AT420" i="4"/>
  <c r="AT417" i="4"/>
  <c r="AT574" i="4"/>
  <c r="AT1203" i="4"/>
  <c r="AT1183" i="4"/>
  <c r="AT1077" i="4"/>
  <c r="AT1058" i="4"/>
  <c r="AT1021" i="4"/>
  <c r="AT990" i="4"/>
  <c r="AT1197" i="4"/>
  <c r="AT1020" i="4"/>
  <c r="AT2" i="4"/>
  <c r="AT122" i="4"/>
  <c r="AT875" i="4"/>
  <c r="AT1013" i="4"/>
  <c r="AT588" i="4"/>
  <c r="AT1118" i="4"/>
  <c r="AT174" i="4"/>
  <c r="AT72" i="4"/>
  <c r="AT800" i="4"/>
  <c r="AT1201" i="4"/>
  <c r="AT1092" i="4"/>
  <c r="AT742" i="4"/>
  <c r="AT621" i="4"/>
  <c r="AT181" i="4"/>
  <c r="AT1095" i="4"/>
  <c r="AT975" i="4"/>
  <c r="AT739" i="4"/>
  <c r="AT677" i="4"/>
  <c r="AT923" i="4"/>
  <c r="AT859" i="4"/>
  <c r="AT805" i="4"/>
  <c r="AT743" i="4"/>
  <c r="AT681" i="4"/>
  <c r="AT622" i="4"/>
  <c r="AT577" i="4"/>
  <c r="AT536" i="4"/>
  <c r="AT510" i="4"/>
  <c r="AT476" i="4"/>
  <c r="AT452" i="4"/>
  <c r="AT434" i="4"/>
  <c r="AT392" i="4"/>
  <c r="AT329" i="4"/>
  <c r="AT293" i="4"/>
  <c r="AT1177" i="4"/>
  <c r="AT1143" i="4"/>
  <c r="AT1117" i="4"/>
  <c r="AT1086" i="4"/>
  <c r="AT1059" i="4"/>
  <c r="AT1019" i="4"/>
  <c r="AT987" i="4"/>
  <c r="AT929" i="4"/>
  <c r="AT900" i="4"/>
  <c r="AT869" i="4"/>
  <c r="AT847" i="4"/>
  <c r="AT810" i="4"/>
  <c r="AT762" i="4"/>
  <c r="AT740" i="4"/>
  <c r="AT712" i="4"/>
  <c r="AT678" i="4"/>
  <c r="AT647" i="4"/>
  <c r="AT620" i="4"/>
  <c r="AT538" i="4"/>
  <c r="AT512" i="4"/>
  <c r="AT641" i="4"/>
  <c r="AT615" i="4"/>
  <c r="AT579" i="4"/>
  <c r="AT535" i="4"/>
  <c r="AT509" i="4"/>
  <c r="AT475" i="4"/>
  <c r="AT451" i="4"/>
  <c r="AT426" i="4"/>
  <c r="AT391" i="4"/>
  <c r="AT328" i="4"/>
  <c r="AT291" i="4"/>
  <c r="AT244" i="4"/>
  <c r="AT215" i="4"/>
  <c r="AT186" i="4"/>
  <c r="AT157" i="4"/>
  <c r="AT134" i="4"/>
  <c r="AT101" i="4"/>
  <c r="AT75" i="4"/>
  <c r="AT48" i="4"/>
  <c r="AT28" i="4"/>
  <c r="AT3" i="4"/>
  <c r="AT393" i="4"/>
  <c r="AT331" i="4"/>
  <c r="AT296" i="4"/>
  <c r="AT241" i="4"/>
  <c r="AT212" i="4"/>
  <c r="AT175" i="4"/>
  <c r="AT155" i="4"/>
  <c r="AT131" i="4"/>
  <c r="AT97" i="4"/>
  <c r="AT73" i="4"/>
  <c r="AT905" i="4"/>
  <c r="AT912" i="4"/>
  <c r="AT1213" i="4"/>
  <c r="AT1146" i="4"/>
  <c r="AT830" i="4"/>
  <c r="AT956" i="4"/>
  <c r="AT1200" i="4"/>
  <c r="AT1007" i="4"/>
  <c r="AT154" i="4"/>
  <c r="AT45" i="4"/>
  <c r="AT415" i="4"/>
  <c r="AT1179" i="4"/>
  <c r="AT1060" i="4"/>
  <c r="AT717" i="4"/>
  <c r="AT477" i="4"/>
  <c r="AT492" i="4"/>
  <c r="AT1067" i="4"/>
  <c r="AT802" i="4"/>
  <c r="AT726" i="4"/>
  <c r="AT654" i="4"/>
  <c r="AT903" i="4"/>
  <c r="AT849" i="4"/>
  <c r="AT793" i="4"/>
  <c r="AT729" i="4"/>
  <c r="AT669" i="4"/>
  <c r="AT614" i="4"/>
  <c r="AT573" i="4"/>
  <c r="AT531" i="4"/>
  <c r="AT506" i="4"/>
  <c r="AT472" i="4"/>
  <c r="AT448" i="4"/>
  <c r="AT427" i="4"/>
  <c r="AT386" i="4"/>
  <c r="AT324" i="4"/>
  <c r="AT266" i="4"/>
  <c r="AT1161" i="4"/>
  <c r="AT1136" i="4"/>
  <c r="AT1111" i="4"/>
  <c r="AT1073" i="4"/>
  <c r="AT1055" i="4"/>
  <c r="AT1014" i="4"/>
  <c r="AT977" i="4"/>
  <c r="AT925" i="4"/>
  <c r="AT896" i="4"/>
  <c r="AT862" i="4"/>
  <c r="AT839" i="4"/>
  <c r="AT795" i="4"/>
  <c r="AT757" i="4"/>
  <c r="AT734" i="4"/>
  <c r="AT701" i="4"/>
  <c r="AT674" i="4"/>
  <c r="AT642" i="4"/>
  <c r="AT616" i="4"/>
  <c r="AT533" i="4"/>
  <c r="AT508" i="4"/>
  <c r="AT633" i="4"/>
  <c r="AT611" i="4"/>
  <c r="AT575" i="4"/>
  <c r="AT530" i="4"/>
  <c r="AT505" i="4"/>
  <c r="AT470" i="4"/>
  <c r="AT447" i="4"/>
  <c r="AT411" i="4"/>
  <c r="AT385" i="4"/>
  <c r="AT323" i="4"/>
  <c r="AT265" i="4"/>
  <c r="AT239" i="4"/>
  <c r="AT209" i="4"/>
  <c r="AT173" i="4"/>
  <c r="AT152" i="4"/>
  <c r="AT126" i="4"/>
  <c r="AT94" i="4"/>
  <c r="AT71" i="4"/>
  <c r="AT44" i="4"/>
  <c r="AT24" i="4"/>
  <c r="AT491" i="4"/>
  <c r="AT850" i="4"/>
  <c r="AT854" i="4"/>
  <c r="AT1135" i="4"/>
  <c r="AT1057" i="4"/>
  <c r="AT578" i="4"/>
  <c r="AT891" i="4"/>
  <c r="AT1178" i="4"/>
  <c r="AT240" i="4"/>
  <c r="AT130" i="4"/>
  <c r="AT25" i="4"/>
  <c r="AT5" i="4"/>
  <c r="AT1145" i="4"/>
  <c r="AT1031" i="4"/>
  <c r="AT679" i="4"/>
  <c r="AT454" i="4"/>
  <c r="AT1214" i="4"/>
  <c r="AT1038" i="4"/>
  <c r="AT760" i="4"/>
  <c r="AT709" i="4"/>
  <c r="AT646" i="4"/>
  <c r="AT892" i="4"/>
  <c r="AT837" i="4"/>
  <c r="AT765" i="4"/>
  <c r="AT718" i="4"/>
  <c r="AT649" i="4"/>
  <c r="AT587" i="4"/>
  <c r="AT563" i="4"/>
  <c r="AT524" i="4"/>
  <c r="AT498" i="4"/>
  <c r="AT464" i="4"/>
  <c r="AT444" i="4"/>
  <c r="AT406" i="4"/>
  <c r="AT381" i="4"/>
  <c r="AT320" i="4"/>
  <c r="AT260" i="4"/>
  <c r="AT1153" i="4"/>
  <c r="AT1131" i="4"/>
  <c r="AT1096" i="4"/>
  <c r="AT1068" i="4"/>
  <c r="AT1040" i="4"/>
  <c r="AT1005" i="4"/>
  <c r="AT955" i="4"/>
  <c r="AT914" i="4"/>
  <c r="AT889" i="4"/>
  <c r="AT855" i="4"/>
  <c r="AT835" i="4"/>
  <c r="AT790" i="4"/>
  <c r="AT753" i="4"/>
  <c r="AT727" i="4"/>
  <c r="AT695" i="4"/>
  <c r="AT662" i="4"/>
  <c r="AT634" i="4"/>
  <c r="AT612" i="4"/>
  <c r="AT526" i="4"/>
  <c r="AT502" i="4"/>
  <c r="AT626" i="4"/>
  <c r="AT591" i="4"/>
  <c r="AT567" i="4"/>
  <c r="AT522" i="4"/>
  <c r="AT496" i="4"/>
  <c r="AT463" i="4"/>
  <c r="AT442" i="4"/>
  <c r="AT404" i="4"/>
  <c r="AT373" i="4"/>
  <c r="AT319" i="4"/>
  <c r="AT259" i="4"/>
  <c r="AT235" i="4"/>
  <c r="AT201" i="4"/>
  <c r="AT169" i="4"/>
  <c r="AT148" i="4"/>
  <c r="AT113" i="4"/>
  <c r="AT85" i="4"/>
  <c r="AT65" i="4"/>
  <c r="AT39" i="4"/>
  <c r="AT19" i="4"/>
  <c r="AT775" i="4"/>
  <c r="AT593" i="4"/>
  <c r="AT785" i="4"/>
  <c r="AT1061" i="4"/>
  <c r="AT949" i="4"/>
  <c r="AT1115" i="4"/>
  <c r="AT836" i="4"/>
  <c r="AT1144" i="4"/>
  <c r="AT211" i="4"/>
  <c r="AT95" i="4"/>
  <c r="AT250" i="4"/>
  <c r="AT711" i="4"/>
  <c r="AT1119" i="4"/>
  <c r="AT764" i="4"/>
  <c r="AT648" i="4"/>
  <c r="AT435" i="4"/>
  <c r="AT1193" i="4"/>
  <c r="AT1012" i="4"/>
  <c r="AT752" i="4"/>
  <c r="AT692" i="4"/>
  <c r="AT934" i="4"/>
  <c r="AT871" i="4"/>
  <c r="AT823" i="4"/>
  <c r="AT755" i="4"/>
  <c r="AT698" i="4"/>
  <c r="AT640" i="4"/>
  <c r="AT581" i="4"/>
  <c r="AT545" i="4"/>
  <c r="AT515" i="4"/>
  <c r="AT482" i="4"/>
  <c r="AT457" i="4"/>
  <c r="AT439" i="4"/>
  <c r="AT396" i="4"/>
  <c r="AT369" i="4"/>
  <c r="AT302" i="4"/>
  <c r="AT255" i="4"/>
  <c r="AT1147" i="4"/>
  <c r="AT1121" i="4"/>
  <c r="AT1091" i="4"/>
  <c r="AT1064" i="4"/>
  <c r="AT1034" i="4"/>
  <c r="AT992" i="4"/>
  <c r="AT941" i="4"/>
  <c r="AT907" i="4"/>
  <c r="AT874" i="4"/>
  <c r="AT851" i="4"/>
  <c r="AT829" i="4"/>
  <c r="AT784" i="4"/>
  <c r="AT748" i="4"/>
  <c r="AT722" i="4"/>
  <c r="AT683" i="4"/>
  <c r="AT651" i="4"/>
  <c r="AT628" i="4"/>
  <c r="AT598" i="4"/>
  <c r="AT520" i="4"/>
  <c r="AT495" i="4"/>
  <c r="AT619" i="4"/>
  <c r="AT585" i="4"/>
  <c r="AT544" i="4"/>
  <c r="AT514" i="4"/>
  <c r="AT481" i="4"/>
  <c r="AT456" i="4"/>
  <c r="AT438" i="4"/>
  <c r="AT395" i="4"/>
  <c r="AT355" i="4"/>
  <c r="AT299" i="4"/>
  <c r="AT254" i="4"/>
  <c r="AT220" i="4"/>
  <c r="AT193" i="4"/>
  <c r="AT163" i="4"/>
  <c r="AT141" i="4"/>
  <c r="AT107" i="4"/>
  <c r="AT79" i="4"/>
  <c r="AT60" i="4"/>
  <c r="AT34" i="4"/>
  <c r="AT11" i="4"/>
  <c r="AT399" i="4"/>
  <c r="AT370" i="4"/>
  <c r="AT305" i="4"/>
  <c r="AT256" i="4"/>
  <c r="AT218" i="4"/>
  <c r="AT188" i="4"/>
  <c r="AT159" i="4"/>
  <c r="AT139" i="4"/>
  <c r="AT104" i="4"/>
  <c r="AT77" i="4"/>
  <c r="AT389" i="4"/>
  <c r="AT269" i="4"/>
  <c r="AT205" i="4"/>
  <c r="AT150" i="4"/>
  <c r="AT91" i="4"/>
  <c r="AT51" i="4"/>
  <c r="AT30" i="4"/>
  <c r="AT8" i="4"/>
  <c r="AT379" i="4"/>
  <c r="AT549" i="4"/>
  <c r="AT818" i="4"/>
  <c r="AT546" i="4"/>
  <c r="AT518" i="4"/>
  <c r="AT478" i="4"/>
  <c r="AT455" i="4"/>
  <c r="AT436" i="4"/>
  <c r="AT403" i="4"/>
  <c r="AT372" i="4"/>
  <c r="AT317" i="4"/>
  <c r="AT258" i="4"/>
  <c r="AT234" i="4"/>
  <c r="AT199" i="4"/>
  <c r="AT160" i="4"/>
  <c r="AT140" i="4"/>
  <c r="AT106" i="4"/>
  <c r="AT78" i="4"/>
  <c r="AT53" i="4"/>
  <c r="AT32" i="4"/>
  <c r="AT10" i="4"/>
  <c r="AT251" i="4"/>
  <c r="AT599" i="4"/>
  <c r="AT1030" i="4"/>
  <c r="AT382" i="4"/>
  <c r="AT261" i="4"/>
  <c r="AT198" i="4"/>
  <c r="AT146" i="4"/>
  <c r="AT81" i="4"/>
  <c r="AT46" i="4"/>
  <c r="AT26" i="4"/>
  <c r="AT1023" i="4"/>
  <c r="AT419" i="4"/>
  <c r="AT603" i="4"/>
  <c r="AT1028" i="4"/>
  <c r="AT537" i="4"/>
  <c r="AT511" i="4"/>
  <c r="AT474" i="4"/>
  <c r="AT450" i="4"/>
  <c r="AT431" i="4"/>
  <c r="AT394" i="4"/>
  <c r="AT348" i="4"/>
  <c r="AT298" i="4"/>
  <c r="AT253" i="4"/>
  <c r="AT219" i="4"/>
  <c r="AT191" i="4"/>
  <c r="AT156" i="4"/>
  <c r="AT132" i="4"/>
  <c r="AT99" i="4"/>
  <c r="AT74" i="4"/>
  <c r="AT47" i="4"/>
  <c r="AT27" i="4"/>
  <c r="AT948" i="4"/>
  <c r="AT416" i="4"/>
  <c r="AT605" i="4"/>
  <c r="AT1172" i="4"/>
  <c r="AT325" i="4"/>
  <c r="AT237" i="4"/>
  <c r="AT171" i="4"/>
  <c r="AT120" i="4"/>
  <c r="AT68" i="4"/>
  <c r="AT41" i="4"/>
  <c r="AT21" i="4"/>
  <c r="AT124" i="4"/>
  <c r="AT489" i="4"/>
  <c r="AT710" i="4"/>
  <c r="AT1072" i="4"/>
  <c r="AT532" i="4"/>
  <c r="AT507" i="4"/>
  <c r="AT469" i="4"/>
  <c r="AT446" i="4"/>
  <c r="AT422" i="4"/>
  <c r="AT390" i="4"/>
  <c r="AT326" i="4"/>
  <c r="AT277" i="4"/>
  <c r="AT242" i="4"/>
  <c r="AT214" i="4"/>
  <c r="AT172" i="4"/>
  <c r="AT151" i="4"/>
  <c r="AT121" i="4"/>
  <c r="AT93" i="4"/>
  <c r="AT70" i="4"/>
  <c r="AT43" i="4"/>
  <c r="AT23" i="4"/>
  <c r="AT118" i="4"/>
  <c r="AT421" i="4"/>
  <c r="AT716" i="4"/>
  <c r="AT1222" i="4"/>
  <c r="AT321" i="4"/>
  <c r="AT232" i="4"/>
  <c r="AT166" i="4"/>
  <c r="AT110" i="4"/>
  <c r="AT63" i="4"/>
  <c r="AT36" i="4"/>
  <c r="AT15" i="4"/>
  <c r="AT182" i="4"/>
  <c r="AT493" i="4"/>
  <c r="AT776" i="4"/>
  <c r="AT557" i="4"/>
  <c r="AT525" i="4"/>
  <c r="AT499" i="4"/>
  <c r="AT462" i="4"/>
  <c r="AT441" i="4"/>
  <c r="AT408" i="4"/>
  <c r="AT383" i="4"/>
  <c r="AT322" i="4"/>
  <c r="AT262" i="4"/>
  <c r="AT238" i="4"/>
  <c r="AT208" i="4"/>
  <c r="AT168" i="4"/>
  <c r="AT147" i="4"/>
  <c r="AT112" i="4"/>
  <c r="AT84" i="4"/>
  <c r="AT64" i="4"/>
  <c r="AT38" i="4"/>
  <c r="AT17" i="4"/>
  <c r="AT128" i="4"/>
  <c r="AT540" i="4"/>
  <c r="AT797" i="4"/>
  <c r="AR770" i="4" l="1"/>
  <c r="AR31" i="4"/>
  <c r="AR82" i="4"/>
  <c r="AR145" i="4"/>
  <c r="AR42" i="4"/>
  <c r="AR189" i="4"/>
  <c r="AR223" i="4"/>
  <c r="AR221" i="4"/>
  <c r="AR263" i="4"/>
  <c r="AR204" i="4"/>
  <c r="AR207" i="4"/>
  <c r="AR267" i="4"/>
  <c r="AR443" i="4"/>
  <c r="AR480" i="4"/>
  <c r="AR479" i="4"/>
  <c r="AR468" i="4"/>
  <c r="AR583" i="4"/>
  <c r="AR517" i="4"/>
  <c r="AR516" i="4"/>
  <c r="AR539" i="4"/>
  <c r="AR552" i="4"/>
  <c r="AR553" i="4"/>
  <c r="AR565" i="4"/>
  <c r="AR534" i="4"/>
  <c r="AR635" i="4"/>
  <c r="AR569" i="4"/>
  <c r="AR680" i="4"/>
  <c r="AR206" i="4"/>
  <c r="AR741" i="4"/>
  <c r="AR13" i="4"/>
  <c r="AR801" i="4"/>
  <c r="AR804" i="4"/>
  <c r="AR833" i="4"/>
  <c r="AR844" i="4"/>
  <c r="AR864" i="4"/>
  <c r="AR865" i="4"/>
  <c r="AR935" i="4"/>
  <c r="AR989" i="4"/>
  <c r="AR882" i="4"/>
  <c r="AR1018" i="4"/>
  <c r="AR1002" i="4"/>
  <c r="AR1100" i="4"/>
  <c r="AR1139" i="4"/>
  <c r="AR1141" i="4"/>
  <c r="AR1104" i="4"/>
  <c r="AR1194" i="4"/>
  <c r="AR310" i="4" l="1"/>
  <c r="AR1085" i="4"/>
  <c r="AR1180" i="4"/>
  <c r="AR828" i="4"/>
  <c r="AR936" i="4"/>
  <c r="AR105" i="4"/>
  <c r="AR226" i="4"/>
  <c r="AF373" i="2"/>
  <c r="AK373" i="2" s="1"/>
  <c r="AF373" i="3"/>
  <c r="AK373" i="3" s="1"/>
  <c r="AF173" i="3"/>
  <c r="AK173" i="3" s="1"/>
  <c r="AF173" i="2"/>
  <c r="AK173" i="2" s="1"/>
  <c r="AF787" i="2"/>
  <c r="AK787" i="2" s="1"/>
  <c r="AF787" i="3"/>
  <c r="AK787" i="3" s="1"/>
  <c r="AF172" i="2"/>
  <c r="AK172" i="2" s="1"/>
  <c r="AF172" i="3"/>
  <c r="AK172" i="3" s="1"/>
  <c r="AF23" i="3"/>
  <c r="AK23" i="3" s="1"/>
  <c r="AF23" i="2"/>
  <c r="AK23" i="2" s="1"/>
  <c r="AF209" i="2"/>
  <c r="AK209" i="2" s="1"/>
  <c r="AF209" i="3"/>
  <c r="AK209" i="3" s="1"/>
  <c r="AF370" i="3"/>
  <c r="AK370" i="3" s="1"/>
  <c r="AF370" i="2"/>
  <c r="AK370" i="2" s="1"/>
  <c r="AF369" i="2"/>
  <c r="AK369" i="2" s="1"/>
  <c r="AF369" i="3"/>
  <c r="AK369" i="3" s="1"/>
  <c r="AF545" i="2"/>
  <c r="AK545" i="2" s="1"/>
  <c r="AF545" i="3"/>
  <c r="AK545" i="3" s="1"/>
  <c r="AF733" i="3"/>
  <c r="AK733" i="3" s="1"/>
  <c r="AF733" i="2"/>
  <c r="AK733" i="2" s="1"/>
  <c r="AF479" i="2"/>
  <c r="AK479" i="2" s="1"/>
  <c r="AF479" i="3"/>
  <c r="AK479" i="3" s="1"/>
  <c r="AF365" i="3"/>
  <c r="AK365" i="3" s="1"/>
  <c r="AF440" i="2"/>
  <c r="AK440" i="2" s="1"/>
  <c r="AF440" i="3"/>
  <c r="AK440" i="3" s="1"/>
  <c r="AF365" i="2"/>
  <c r="AK365" i="2" s="1"/>
  <c r="AF698" i="3"/>
  <c r="AK698" i="3" s="1"/>
  <c r="AF698" i="2"/>
  <c r="AK698" i="2" s="1"/>
  <c r="AF732" i="2"/>
  <c r="AK732" i="2" s="1"/>
  <c r="AF732" i="3"/>
  <c r="AK732" i="3" s="1"/>
  <c r="AF521" i="2"/>
  <c r="AK521" i="2" s="1"/>
  <c r="AF521" i="3"/>
  <c r="AK521" i="3" s="1"/>
  <c r="AF582" i="2"/>
  <c r="AK582" i="2" s="1"/>
  <c r="AF582" i="3"/>
  <c r="AK582" i="3" s="1"/>
  <c r="AF785" i="3"/>
  <c r="AK785" i="3" s="1"/>
  <c r="AF785" i="2"/>
  <c r="AK785" i="2" s="1"/>
  <c r="AF207" i="2"/>
  <c r="AK207" i="2" s="1"/>
  <c r="AF207" i="3"/>
  <c r="AK207" i="3" s="1"/>
  <c r="AF730" i="3"/>
  <c r="AK730" i="3" s="1"/>
  <c r="AF730" i="2"/>
  <c r="AK730" i="2" s="1"/>
  <c r="AF620" i="3"/>
  <c r="AK620" i="3" s="1"/>
  <c r="AF620" i="2"/>
  <c r="AK620" i="2" s="1"/>
  <c r="AF755" i="2"/>
  <c r="AK755" i="2" s="1"/>
  <c r="AF755" i="3"/>
  <c r="AK755" i="3" s="1"/>
  <c r="AF438" i="2"/>
  <c r="AK438" i="2" s="1"/>
  <c r="AF438" i="3"/>
  <c r="AK438" i="3" s="1"/>
  <c r="AF519" i="2"/>
  <c r="AK519" i="2" s="1"/>
  <c r="AF519" i="3"/>
  <c r="AK519" i="3" s="1"/>
  <c r="AF728" i="2"/>
  <c r="AK728" i="2" s="1"/>
  <c r="AF728" i="3"/>
  <c r="AK728" i="3" s="1"/>
  <c r="AF79" i="3"/>
  <c r="AK79" i="3" s="1"/>
  <c r="AF79" i="2"/>
  <c r="AK79" i="2" s="1"/>
  <c r="AF616" i="2"/>
  <c r="AK616" i="2" s="1"/>
  <c r="AF616" i="3"/>
  <c r="AK616" i="3" s="1"/>
  <c r="AF433" i="2"/>
  <c r="AK433" i="2" s="1"/>
  <c r="AF433" i="3"/>
  <c r="AK433" i="3" s="1"/>
  <c r="AF431" i="3"/>
  <c r="AK431" i="3" s="1"/>
  <c r="AF431" i="2"/>
  <c r="AK431" i="2" s="1"/>
  <c r="AF544" i="3"/>
  <c r="AK544" i="3" s="1"/>
  <c r="AF544" i="2"/>
  <c r="AK544" i="2" s="1"/>
  <c r="AF518" i="3"/>
  <c r="AK518" i="3" s="1"/>
  <c r="AF518" i="2"/>
  <c r="AK518" i="2" s="1"/>
  <c r="AF517" i="2"/>
  <c r="AK517" i="2" s="1"/>
  <c r="AF7" i="2"/>
  <c r="AK7" i="2" s="1"/>
  <c r="AF7" i="3"/>
  <c r="AK7" i="3" s="1"/>
  <c r="AF689" i="2"/>
  <c r="AK689" i="2" s="1"/>
  <c r="AF689" i="3"/>
  <c r="AK689" i="3" s="1"/>
  <c r="AF517" i="3"/>
  <c r="AK517" i="3" s="1"/>
  <c r="AF358" i="3"/>
  <c r="AK358" i="3" s="1"/>
  <c r="AF168" i="3"/>
  <c r="AK168" i="3" s="1"/>
  <c r="AF75" i="2"/>
  <c r="AK75" i="2" s="1"/>
  <c r="AF75" i="3"/>
  <c r="AK75" i="3" s="1"/>
  <c r="AF358" i="2"/>
  <c r="AK358" i="2" s="1"/>
  <c r="AF658" i="3"/>
  <c r="AK658" i="3" s="1"/>
  <c r="AF168" i="2"/>
  <c r="AK168" i="2" s="1"/>
  <c r="AF658" i="2"/>
  <c r="AK658" i="2" s="1"/>
  <c r="AF478" i="3"/>
  <c r="AK478" i="3" s="1"/>
  <c r="AF463" i="2"/>
  <c r="AK463" i="2" s="1"/>
  <c r="AF463" i="3"/>
  <c r="AK463" i="3" s="1"/>
  <c r="AF478" i="2"/>
  <c r="AK478" i="2" s="1"/>
  <c r="AF37" i="3"/>
  <c r="AK37" i="3" s="1"/>
  <c r="AF37" i="2"/>
  <c r="AK37" i="2" s="1"/>
  <c r="AF205" i="3"/>
  <c r="AK205" i="3" s="1"/>
  <c r="AF74" i="2"/>
  <c r="AK74" i="2" s="1"/>
  <c r="AF430" i="3"/>
  <c r="AK430" i="3" s="1"/>
  <c r="AF430" i="2"/>
  <c r="AK430" i="2" s="1"/>
  <c r="AF74" i="3"/>
  <c r="AK74" i="3" s="1"/>
  <c r="AF205" i="2"/>
  <c r="AK205" i="2" s="1"/>
  <c r="AF266" i="2"/>
  <c r="AK266" i="2" s="1"/>
  <c r="AF266" i="3"/>
  <c r="AK266" i="3" s="1"/>
  <c r="AF612" i="2"/>
  <c r="AK612" i="2" s="1"/>
  <c r="AF612" i="3"/>
  <c r="AK612" i="3" s="1"/>
  <c r="AF73" i="2"/>
  <c r="AK73" i="2" s="1"/>
  <c r="AF611" i="2"/>
  <c r="AK611" i="2" s="1"/>
  <c r="AF611" i="3"/>
  <c r="AK611" i="3" s="1"/>
  <c r="AF73" i="3"/>
  <c r="AK73" i="3" s="1"/>
  <c r="AF726" i="3"/>
  <c r="AK726" i="3" s="1"/>
  <c r="AF726" i="2"/>
  <c r="AK726" i="2" s="1"/>
  <c r="AF324" i="3"/>
  <c r="AK324" i="3" s="1"/>
  <c r="AF324" i="2"/>
  <c r="AK324" i="2" s="1"/>
  <c r="AF581" i="3"/>
  <c r="AK581" i="3" s="1"/>
  <c r="AF400" i="2"/>
  <c r="AK400" i="2" s="1"/>
  <c r="AF581" i="2"/>
  <c r="AK581" i="2" s="1"/>
  <c r="AF400" i="3"/>
  <c r="AK400" i="3" s="1"/>
  <c r="AF165" i="2"/>
  <c r="AK165" i="2" s="1"/>
  <c r="AF322" i="2"/>
  <c r="AK322" i="2" s="1"/>
  <c r="AF165" i="3"/>
  <c r="AK165" i="3" s="1"/>
  <c r="AF322" i="3"/>
  <c r="AK322" i="3" s="1"/>
  <c r="AF263" i="2"/>
  <c r="AK263" i="2" s="1"/>
  <c r="AF263" i="3"/>
  <c r="AK263" i="3" s="1"/>
  <c r="AF461" i="2"/>
  <c r="AK461" i="2" s="1"/>
  <c r="AF461" i="3"/>
  <c r="AK461" i="3" s="1"/>
  <c r="AF120" i="3"/>
  <c r="AK120" i="3" s="1"/>
  <c r="AF120" i="2"/>
  <c r="AK120" i="2" s="1"/>
  <c r="AF12" i="3"/>
  <c r="AK12" i="3" s="1"/>
  <c r="AF656" i="3"/>
  <c r="AK656" i="3" s="1"/>
  <c r="AF12" i="2"/>
  <c r="AK12" i="2" s="1"/>
  <c r="AF656" i="2"/>
  <c r="AK656" i="2" s="1"/>
  <c r="AF118" i="2"/>
  <c r="AK118" i="2" s="1"/>
  <c r="AF118" i="3"/>
  <c r="AK118" i="3" s="1"/>
  <c r="AF395" i="3"/>
  <c r="AK395" i="3" s="1"/>
  <c r="AF395" i="2"/>
  <c r="AK395" i="2" s="1"/>
  <c r="AF204" i="2"/>
  <c r="AK204" i="2" s="1"/>
  <c r="AF204" i="3"/>
  <c r="AK204" i="3" s="1"/>
  <c r="AF203" i="3"/>
  <c r="AK203" i="3" s="1"/>
  <c r="AF203" i="2"/>
  <c r="AK203" i="2" s="1"/>
  <c r="AF116" i="2"/>
  <c r="AK116" i="2" s="1"/>
  <c r="AF116" i="3"/>
  <c r="AK116" i="3" s="1"/>
  <c r="AF9" i="2"/>
  <c r="AK9" i="2" s="1"/>
  <c r="AF9" i="3"/>
  <c r="AK9" i="3" s="1"/>
  <c r="AF355" i="3"/>
  <c r="AK355" i="3" s="1"/>
  <c r="AF355" i="2"/>
  <c r="AK355" i="2" s="1"/>
  <c r="AF687" i="2"/>
  <c r="AK687" i="2" s="1"/>
  <c r="AF280" i="3"/>
  <c r="AK280" i="3" s="1"/>
  <c r="AF515" i="2"/>
  <c r="AK515" i="2" s="1"/>
  <c r="AF515" i="3"/>
  <c r="AK515" i="3" s="1"/>
  <c r="AF280" i="2"/>
  <c r="AK280" i="2" s="1"/>
  <c r="AF687" i="3"/>
  <c r="AK687" i="3" s="1"/>
  <c r="AF36" i="2"/>
  <c r="AK36" i="2" s="1"/>
  <c r="AF653" i="2"/>
  <c r="AK653" i="2" s="1"/>
  <c r="AF653" i="3"/>
  <c r="AK653" i="3" s="1"/>
  <c r="AF36" i="3"/>
  <c r="AK36" i="3" s="1"/>
  <c r="AF514" i="2"/>
  <c r="AK514" i="2" s="1"/>
  <c r="AF652" i="2"/>
  <c r="AK652" i="2" s="1"/>
  <c r="AF514" i="3"/>
  <c r="AK514" i="3" s="1"/>
  <c r="AF652" i="3"/>
  <c r="AK652" i="3" s="1"/>
  <c r="AF253" i="2"/>
  <c r="AK253" i="2" s="1"/>
  <c r="AF777" i="2"/>
  <c r="AK777" i="2" s="1"/>
  <c r="AF777" i="3"/>
  <c r="AK777" i="3" s="1"/>
  <c r="AF253" i="3"/>
  <c r="AK253" i="3" s="1"/>
  <c r="AF196" i="3"/>
  <c r="AK196" i="3" s="1"/>
  <c r="AF610" i="3"/>
  <c r="AK610" i="3" s="1"/>
  <c r="AF196" i="2"/>
  <c r="AK196" i="2" s="1"/>
  <c r="AF610" i="2"/>
  <c r="AK610" i="2" s="1"/>
  <c r="AF609" i="2"/>
  <c r="AK609" i="2" s="1"/>
  <c r="AF609" i="3"/>
  <c r="AK609" i="3" s="1"/>
  <c r="AF685" i="2"/>
  <c r="AK685" i="2" s="1"/>
  <c r="AF685" i="3"/>
  <c r="AK685" i="3" s="1"/>
  <c r="AF352" i="3"/>
  <c r="AK352" i="3" s="1"/>
  <c r="AF352" i="2"/>
  <c r="AK352" i="2" s="1"/>
  <c r="AF114" i="3"/>
  <c r="AK114" i="3" s="1"/>
  <c r="AF114" i="2"/>
  <c r="AK114" i="2" s="1"/>
  <c r="AF718" i="3"/>
  <c r="AK718" i="3" s="1"/>
  <c r="AF314" i="2"/>
  <c r="AK314" i="2" s="1"/>
  <c r="AF718" i="2"/>
  <c r="AK718" i="2" s="1"/>
  <c r="AF314" i="3"/>
  <c r="AK314" i="3" s="1"/>
  <c r="AF313" i="2"/>
  <c r="AK313" i="2" s="1"/>
  <c r="AF313" i="3"/>
  <c r="AK313" i="3" s="1"/>
  <c r="AF608" i="2"/>
  <c r="AK608" i="2" s="1"/>
  <c r="AF608" i="3"/>
  <c r="AK608" i="3" s="1"/>
  <c r="AF564" i="2"/>
  <c r="AK564" i="2" s="1"/>
  <c r="AF564" i="3"/>
  <c r="AK564" i="3" s="1"/>
  <c r="AF350" i="2"/>
  <c r="AK350" i="2" s="1"/>
  <c r="AF350" i="3"/>
  <c r="AK350" i="3" s="1"/>
  <c r="AF149" i="3"/>
  <c r="AK149" i="3" s="1"/>
  <c r="AF149" i="2"/>
  <c r="AK149" i="2" s="1"/>
  <c r="AF243" i="2"/>
  <c r="AK243" i="2" s="1"/>
  <c r="AF243" i="3"/>
  <c r="AK243" i="3" s="1"/>
  <c r="AF242" i="3"/>
  <c r="AK242" i="3" s="1"/>
  <c r="AF242" i="2"/>
  <c r="AK242" i="2" s="1"/>
  <c r="AF239" i="2"/>
  <c r="AK239" i="2" s="1"/>
  <c r="AF111" i="3"/>
  <c r="AK111" i="3" s="1"/>
  <c r="AF239" i="3"/>
  <c r="AK239" i="3" s="1"/>
  <c r="AF111" i="2"/>
  <c r="AK111" i="2" s="1"/>
  <c r="AF309" i="2"/>
  <c r="AK309" i="2" s="1"/>
  <c r="AF309" i="3"/>
  <c r="AK309" i="3" s="1"/>
  <c r="AF308" i="2"/>
  <c r="AK308" i="2" s="1"/>
  <c r="AF308" i="3"/>
  <c r="AK308" i="3" s="1"/>
  <c r="AF348" i="3"/>
  <c r="AK348" i="3" s="1"/>
  <c r="AF18" i="3"/>
  <c r="AK18" i="3" s="1"/>
  <c r="AF18" i="2"/>
  <c r="AK18" i="2" s="1"/>
  <c r="AF348" i="2"/>
  <c r="AK348" i="2" s="1"/>
  <c r="AF420" i="3"/>
  <c r="AK420" i="3" s="1"/>
  <c r="AF420" i="2"/>
  <c r="AK420" i="2" s="1"/>
  <c r="AF746" i="3"/>
  <c r="AK746" i="3" s="1"/>
  <c r="AF746" i="2"/>
  <c r="AK746" i="2" s="1"/>
  <c r="AF306" i="2"/>
  <c r="AK306" i="2" s="1"/>
  <c r="AF306" i="3"/>
  <c r="AK306" i="3" s="1"/>
  <c r="AF237" i="3"/>
  <c r="AK237" i="3" s="1"/>
  <c r="AF237" i="2"/>
  <c r="AK237" i="2" s="1"/>
  <c r="AF645" i="2"/>
  <c r="AK645" i="2" s="1"/>
  <c r="AF714" i="3"/>
  <c r="AK714" i="3" s="1"/>
  <c r="AF714" i="2"/>
  <c r="AK714" i="2" s="1"/>
  <c r="AF645" i="3"/>
  <c r="AK645" i="3" s="1"/>
  <c r="AF502" i="3"/>
  <c r="AK502" i="3" s="1"/>
  <c r="AF502" i="2"/>
  <c r="AK502" i="2" s="1"/>
  <c r="AF61" i="2"/>
  <c r="AK61" i="2" s="1"/>
  <c r="AF61" i="3"/>
  <c r="AK61" i="3" s="1"/>
  <c r="AF500" i="2"/>
  <c r="AK500" i="2" s="1"/>
  <c r="AF500" i="3"/>
  <c r="AK500" i="3" s="1"/>
  <c r="AF643" i="2"/>
  <c r="AK643" i="2" s="1"/>
  <c r="AF643" i="3"/>
  <c r="AK643" i="3" s="1"/>
  <c r="AF745" i="2"/>
  <c r="AK745" i="2" s="1"/>
  <c r="AF745" i="3"/>
  <c r="AK745" i="3" s="1"/>
  <c r="AF304" i="2"/>
  <c r="AK304" i="2" s="1"/>
  <c r="AF304" i="3"/>
  <c r="AK304" i="3" s="1"/>
  <c r="AF605" i="2"/>
  <c r="AK605" i="2" s="1"/>
  <c r="AF605" i="3"/>
  <c r="AK605" i="3" s="1"/>
  <c r="AF453" i="2"/>
  <c r="AK453" i="2" s="1"/>
  <c r="AF453" i="3"/>
  <c r="AK453" i="3" s="1"/>
  <c r="AF385" i="2"/>
  <c r="AK385" i="2" s="1"/>
  <c r="AF385" i="3"/>
  <c r="AK385" i="3" s="1"/>
  <c r="AF713" i="2"/>
  <c r="AK713" i="2" s="1"/>
  <c r="AF713" i="3"/>
  <c r="AK713" i="3" s="1"/>
  <c r="AF416" i="3"/>
  <c r="AK416" i="3" s="1"/>
  <c r="AF416" i="2"/>
  <c r="AK416" i="2" s="1"/>
  <c r="AF771" i="2"/>
  <c r="AK771" i="2" s="1"/>
  <c r="AF28" i="3"/>
  <c r="AK28" i="3" s="1"/>
  <c r="AF771" i="3"/>
  <c r="AK771" i="3" s="1"/>
  <c r="AF28" i="2"/>
  <c r="AK28" i="2" s="1"/>
  <c r="AF680" i="3"/>
  <c r="AK680" i="3" s="1"/>
  <c r="AF680" i="2"/>
  <c r="AK680" i="2" s="1"/>
  <c r="AF559" i="2"/>
  <c r="AK559" i="2" s="1"/>
  <c r="AF559" i="3"/>
  <c r="AK559" i="3" s="1"/>
  <c r="AF103" i="2"/>
  <c r="AK103" i="2" s="1"/>
  <c r="AF103" i="3"/>
  <c r="AK103" i="3" s="1"/>
  <c r="AF601" i="3"/>
  <c r="AK601" i="3" s="1"/>
  <c r="AF414" i="3"/>
  <c r="AK414" i="3" s="1"/>
  <c r="AF414" i="2"/>
  <c r="AK414" i="2" s="1"/>
  <c r="AF601" i="2"/>
  <c r="AK601" i="2" s="1"/>
  <c r="AF20" i="2"/>
  <c r="AK20" i="2" s="1"/>
  <c r="AF20" i="3"/>
  <c r="AK20" i="3" s="1"/>
  <c r="AF101" i="3"/>
  <c r="AK101" i="3" s="1"/>
  <c r="AF101" i="2"/>
  <c r="AK101" i="2" s="1"/>
  <c r="AF678" i="3"/>
  <c r="AK678" i="3" s="1"/>
  <c r="AF678" i="2"/>
  <c r="AK678" i="2" s="1"/>
  <c r="AF296" i="2"/>
  <c r="AK296" i="2" s="1"/>
  <c r="AF296" i="3"/>
  <c r="AK296" i="3" s="1"/>
  <c r="AF742" i="2"/>
  <c r="AK742" i="2" s="1"/>
  <c r="AF742" i="3"/>
  <c r="AK742" i="3" s="1"/>
  <c r="AF767" i="3"/>
  <c r="AK767" i="3" s="1"/>
  <c r="AF493" i="2"/>
  <c r="AK493" i="2" s="1"/>
  <c r="AF295" i="3"/>
  <c r="AK295" i="3" s="1"/>
  <c r="AF767" i="2"/>
  <c r="AK767" i="2" s="1"/>
  <c r="AF493" i="3"/>
  <c r="AK493" i="3" s="1"/>
  <c r="AF295" i="2"/>
  <c r="AK295" i="2" s="1"/>
  <c r="AF556" i="3"/>
  <c r="AK556" i="3" s="1"/>
  <c r="AF556" i="2"/>
  <c r="AK556" i="2" s="1"/>
  <c r="AF676" i="2"/>
  <c r="AK676" i="2" s="1"/>
  <c r="AF676" i="3"/>
  <c r="AK676" i="3" s="1"/>
  <c r="AF635" i="2"/>
  <c r="AK635" i="2" s="1"/>
  <c r="AF635" i="3"/>
  <c r="AK635" i="3" s="1"/>
  <c r="AF379" i="2"/>
  <c r="AK379" i="2" s="1"/>
  <c r="AF379" i="3"/>
  <c r="AK379" i="3" s="1"/>
  <c r="AF555" i="2"/>
  <c r="AK555" i="2" s="1"/>
  <c r="AF555" i="3"/>
  <c r="AK555" i="3" s="1"/>
  <c r="AF140" i="2"/>
  <c r="AK140" i="2" s="1"/>
  <c r="AF140" i="3"/>
  <c r="AK140" i="3" s="1"/>
  <c r="AF554" i="3"/>
  <c r="AK554" i="3" s="1"/>
  <c r="AF554" i="2"/>
  <c r="AK554" i="2" s="1"/>
  <c r="AF96" i="2"/>
  <c r="AK96" i="2" s="1"/>
  <c r="AF96" i="3"/>
  <c r="AK96" i="3" s="1"/>
  <c r="AF553" i="2"/>
  <c r="AK553" i="2" s="1"/>
  <c r="AF291" i="3"/>
  <c r="AK291" i="3" s="1"/>
  <c r="AF553" i="3"/>
  <c r="AK553" i="3" s="1"/>
  <c r="AF291" i="2"/>
  <c r="AK291" i="2" s="1"/>
  <c r="AF3" i="3"/>
  <c r="AK3" i="3" s="1"/>
  <c r="AF3" i="2"/>
  <c r="AK3" i="2" s="1"/>
  <c r="AF670" i="2"/>
  <c r="AK670" i="2" s="1"/>
  <c r="AF670" i="3"/>
  <c r="AK670" i="3" s="1"/>
  <c r="AF180" i="2"/>
  <c r="AK180" i="2" s="1"/>
  <c r="AF180" i="3"/>
  <c r="AK180" i="3" s="1"/>
  <c r="AF139" i="2"/>
  <c r="AK139" i="2" s="1"/>
  <c r="AF139" i="3"/>
  <c r="AK139" i="3" s="1"/>
  <c r="AF527" i="3"/>
  <c r="AK527" i="3" s="1"/>
  <c r="AF527" i="2"/>
  <c r="AK527" i="2" s="1"/>
  <c r="AF51" i="2"/>
  <c r="AK51" i="2" s="1"/>
  <c r="AF51" i="3"/>
  <c r="AK51" i="3" s="1"/>
  <c r="AF93" i="2"/>
  <c r="AK93" i="2" s="1"/>
  <c r="AF93" i="3"/>
  <c r="AK93" i="3" s="1"/>
  <c r="AF26" i="2"/>
  <c r="AK26" i="2" s="1"/>
  <c r="AF26" i="3"/>
  <c r="AK26" i="3" s="1"/>
  <c r="AF550" i="3"/>
  <c r="AK550" i="3" s="1"/>
  <c r="AF550" i="2"/>
  <c r="AK550" i="2" s="1"/>
  <c r="AF408" i="3"/>
  <c r="AK408" i="3" s="1"/>
  <c r="AF408" i="2"/>
  <c r="AK408" i="2" s="1"/>
  <c r="AF486" i="2"/>
  <c r="AK486" i="2" s="1"/>
  <c r="AF486" i="3"/>
  <c r="AK486" i="3" s="1"/>
  <c r="AF668" i="2"/>
  <c r="AK668" i="2" s="1"/>
  <c r="AF668" i="3"/>
  <c r="AK668" i="3" s="1"/>
  <c r="AF50" i="3"/>
  <c r="AK50" i="3" s="1"/>
  <c r="AF50" i="2"/>
  <c r="AK50" i="2" s="1"/>
  <c r="AF288" i="2"/>
  <c r="AK288" i="2" s="1"/>
  <c r="AF288" i="3"/>
  <c r="AK288" i="3" s="1"/>
  <c r="AF667" i="2"/>
  <c r="AK667" i="2" s="1"/>
  <c r="AF575" i="3"/>
  <c r="AK575" i="3" s="1"/>
  <c r="AF667" i="3"/>
  <c r="AK667" i="3" s="1"/>
  <c r="AF575" i="2"/>
  <c r="AK575" i="2" s="1"/>
  <c r="AF548" i="2"/>
  <c r="AK548" i="2" s="1"/>
  <c r="AF548" i="3"/>
  <c r="AK548" i="3" s="1"/>
  <c r="AF547" i="3"/>
  <c r="AK547" i="3" s="1"/>
  <c r="AF547" i="2"/>
  <c r="AK547" i="2" s="1"/>
  <c r="AF286" i="2"/>
  <c r="AK286" i="2" s="1"/>
  <c r="AF286" i="3"/>
  <c r="AK286" i="3" s="1"/>
  <c r="AF405" i="2"/>
  <c r="AK405" i="2" s="1"/>
  <c r="AF405" i="3"/>
  <c r="AK405" i="3" s="1"/>
  <c r="AF375" i="2"/>
  <c r="AK375" i="2" s="1"/>
  <c r="AF375" i="3"/>
  <c r="AK375" i="3" s="1"/>
  <c r="AF482" i="2"/>
  <c r="AK482" i="2" s="1"/>
  <c r="AF482" i="3"/>
  <c r="AK482" i="3" s="1"/>
  <c r="AF627" i="2"/>
  <c r="AK627" i="2" s="1"/>
  <c r="AF525" i="3"/>
  <c r="AK525" i="3" s="1"/>
  <c r="AF573" i="2"/>
  <c r="AK573" i="2" s="1"/>
  <c r="AF573" i="3"/>
  <c r="AK573" i="3" s="1"/>
  <c r="AF525" i="2"/>
  <c r="AK525" i="2" s="1"/>
  <c r="AF627" i="3"/>
  <c r="AK627" i="3" s="1"/>
  <c r="AF445" i="2"/>
  <c r="AK445" i="2" s="1"/>
  <c r="AF445" i="3"/>
  <c r="AK445" i="3" s="1"/>
  <c r="AF24" i="3"/>
  <c r="AK24" i="3" s="1"/>
  <c r="AF24" i="2"/>
  <c r="AK24" i="2" s="1"/>
  <c r="AF734" i="2"/>
  <c r="AK734" i="2" s="1"/>
  <c r="AF734" i="3"/>
  <c r="AK734" i="3" s="1"/>
  <c r="AF283" i="2"/>
  <c r="AK283" i="2" s="1"/>
  <c r="AF283" i="3"/>
  <c r="AK283" i="3" s="1"/>
  <c r="AR822" i="4"/>
  <c r="AR1048" i="4"/>
  <c r="AR129" i="4"/>
  <c r="AR359" i="4"/>
  <c r="AF2" i="2"/>
  <c r="AK2" i="2" s="1"/>
  <c r="AF2" i="3"/>
  <c r="AK2" i="3" s="1"/>
  <c r="AF625" i="3"/>
  <c r="AK625" i="3" s="1"/>
  <c r="AF625" i="2"/>
  <c r="AK625" i="2" s="1"/>
  <c r="AF546" i="2"/>
  <c r="AK546" i="2" s="1"/>
  <c r="AF546" i="3"/>
  <c r="AK546" i="3" s="1"/>
  <c r="AF523" i="2"/>
  <c r="AK523" i="2" s="1"/>
  <c r="AF523" i="3"/>
  <c r="AK523" i="3" s="1"/>
  <c r="AF332" i="2"/>
  <c r="AK332" i="2" s="1"/>
  <c r="AF332" i="3"/>
  <c r="AK332" i="3" s="1"/>
  <c r="AF129" i="2"/>
  <c r="AK129" i="2" s="1"/>
  <c r="AF129" i="3"/>
  <c r="AK129" i="3" s="1"/>
  <c r="AF622" i="3"/>
  <c r="AK622" i="3" s="1"/>
  <c r="AF622" i="2"/>
  <c r="AK622" i="2" s="1"/>
  <c r="AF699" i="2"/>
  <c r="AK699" i="2" s="1"/>
  <c r="AF699" i="3"/>
  <c r="AK699" i="3" s="1"/>
  <c r="AF331" i="2"/>
  <c r="AK331" i="2" s="1"/>
  <c r="AF331" i="3"/>
  <c r="AK331" i="3" s="1"/>
  <c r="AF330" i="3"/>
  <c r="AK330" i="3" s="1"/>
  <c r="AF330" i="2"/>
  <c r="AK330" i="2" s="1"/>
  <c r="AF282" i="3"/>
  <c r="AK282" i="3" s="1"/>
  <c r="AF282" i="2"/>
  <c r="AK282" i="2" s="1"/>
  <c r="AF588" i="3"/>
  <c r="AK588" i="3" s="1"/>
  <c r="AF84" i="2"/>
  <c r="AK84" i="2" s="1"/>
  <c r="AF84" i="3"/>
  <c r="AK84" i="3" s="1"/>
  <c r="AF588" i="2"/>
  <c r="AK588" i="2" s="1"/>
  <c r="AF697" i="2"/>
  <c r="AK697" i="2" s="1"/>
  <c r="AF697" i="3"/>
  <c r="AK697" i="3" s="1"/>
  <c r="AF783" i="3"/>
  <c r="AK783" i="3" s="1"/>
  <c r="AF783" i="2"/>
  <c r="AK783" i="2" s="1"/>
  <c r="AF619" i="2"/>
  <c r="AK619" i="2" s="1"/>
  <c r="AF619" i="3"/>
  <c r="AK619" i="3" s="1"/>
  <c r="AF82" i="2"/>
  <c r="AK82" i="2" s="1"/>
  <c r="AF82" i="3"/>
  <c r="AK82" i="3" s="1"/>
  <c r="AF467" i="3"/>
  <c r="AK467" i="3" s="1"/>
  <c r="AF467" i="2"/>
  <c r="AK467" i="2" s="1"/>
  <c r="AF360" i="2"/>
  <c r="AK360" i="2" s="1"/>
  <c r="AF660" i="2"/>
  <c r="AK660" i="2" s="1"/>
  <c r="AF660" i="3"/>
  <c r="AK660" i="3" s="1"/>
  <c r="AF360" i="3"/>
  <c r="AK360" i="3" s="1"/>
  <c r="AF694" i="3"/>
  <c r="AK694" i="3" s="1"/>
  <c r="AF694" i="2"/>
  <c r="AK694" i="2" s="1"/>
  <c r="AF693" i="2"/>
  <c r="AK693" i="2" s="1"/>
  <c r="AF693" i="3"/>
  <c r="AK693" i="3" s="1"/>
  <c r="AF327" i="3"/>
  <c r="AK327" i="3" s="1"/>
  <c r="AF327" i="2"/>
  <c r="AK327" i="2" s="1"/>
  <c r="AF434" i="2"/>
  <c r="AK434" i="2" s="1"/>
  <c r="AF434" i="3"/>
  <c r="AK434" i="3" s="1"/>
  <c r="AF691" i="3"/>
  <c r="AK691" i="3" s="1"/>
  <c r="AF691" i="2"/>
  <c r="AK691" i="2" s="1"/>
  <c r="AF727" i="2"/>
  <c r="AK727" i="2" s="1"/>
  <c r="AF727" i="3"/>
  <c r="AK727" i="3" s="1"/>
  <c r="AF614" i="2"/>
  <c r="AK614" i="2" s="1"/>
  <c r="AF614" i="3"/>
  <c r="AK614" i="3" s="1"/>
  <c r="AF571" i="3"/>
  <c r="AK571" i="3" s="1"/>
  <c r="AF571" i="2"/>
  <c r="AK571" i="2" s="1"/>
  <c r="AF124" i="2"/>
  <c r="AK124" i="2" s="1"/>
  <c r="AF690" i="2"/>
  <c r="AK690" i="2" s="1"/>
  <c r="AF124" i="3"/>
  <c r="AK124" i="3" s="1"/>
  <c r="AF690" i="3"/>
  <c r="AK690" i="3" s="1"/>
  <c r="AF543" i="2"/>
  <c r="AK543" i="2" s="1"/>
  <c r="AF543" i="3"/>
  <c r="AK543" i="3" s="1"/>
  <c r="AF123" i="2"/>
  <c r="AK123" i="2" s="1"/>
  <c r="AF462" i="3"/>
  <c r="AK462" i="3" s="1"/>
  <c r="AF123" i="3"/>
  <c r="AK123" i="3" s="1"/>
  <c r="AF462" i="2"/>
  <c r="AK462" i="2" s="1"/>
  <c r="AF429" i="2"/>
  <c r="AK429" i="2" s="1"/>
  <c r="AF429" i="3"/>
  <c r="AK429" i="3" s="1"/>
  <c r="AF516" i="2"/>
  <c r="AK516" i="2" s="1"/>
  <c r="AF516" i="3"/>
  <c r="AK516" i="3" s="1"/>
  <c r="AF265" i="2"/>
  <c r="AK265" i="2" s="1"/>
  <c r="AF265" i="3"/>
  <c r="AK265" i="3" s="1"/>
  <c r="AF688" i="3"/>
  <c r="AK688" i="3" s="1"/>
  <c r="AF688" i="2"/>
  <c r="AK688" i="2" s="1"/>
  <c r="AF31" i="3"/>
  <c r="AK31" i="3" s="1"/>
  <c r="AF541" i="2"/>
  <c r="AK541" i="2" s="1"/>
  <c r="AF541" i="3"/>
  <c r="AK541" i="3" s="1"/>
  <c r="AF31" i="2"/>
  <c r="AK31" i="2" s="1"/>
  <c r="AF724" i="2"/>
  <c r="AK724" i="2" s="1"/>
  <c r="AF724" i="3"/>
  <c r="AK724" i="3" s="1"/>
  <c r="AF399" i="2"/>
  <c r="AK399" i="2" s="1"/>
  <c r="AF399" i="3"/>
  <c r="AK399" i="3" s="1"/>
  <c r="AF397" i="2"/>
  <c r="AK397" i="2" s="1"/>
  <c r="AF397" i="3"/>
  <c r="AK397" i="3" s="1"/>
  <c r="AF70" i="2"/>
  <c r="AK70" i="2" s="1"/>
  <c r="AF70" i="3"/>
  <c r="AK70" i="3" s="1"/>
  <c r="AF723" i="3"/>
  <c r="AK723" i="3" s="1"/>
  <c r="AF723" i="2"/>
  <c r="AK723" i="2" s="1"/>
  <c r="AF319" i="3"/>
  <c r="AK319" i="3" s="1"/>
  <c r="AF759" i="2"/>
  <c r="AK759" i="2" s="1"/>
  <c r="AF16" i="3"/>
  <c r="AK16" i="3" s="1"/>
  <c r="AF16" i="2"/>
  <c r="AK16" i="2" s="1"/>
  <c r="AF460" i="3"/>
  <c r="AK460" i="3" s="1"/>
  <c r="AF460" i="2"/>
  <c r="AK460" i="2" s="1"/>
  <c r="AF759" i="3"/>
  <c r="AK759" i="3" s="1"/>
  <c r="AF319" i="2"/>
  <c r="AK319" i="2" s="1"/>
  <c r="AF30" i="3"/>
  <c r="AK30" i="3" s="1"/>
  <c r="AF260" i="3"/>
  <c r="AK260" i="3" s="1"/>
  <c r="AF260" i="2"/>
  <c r="AK260" i="2" s="1"/>
  <c r="AF30" i="2"/>
  <c r="AK30" i="2" s="1"/>
  <c r="AF357" i="3"/>
  <c r="AK357" i="3" s="1"/>
  <c r="AF202" i="3"/>
  <c r="AK202" i="3" s="1"/>
  <c r="AF202" i="2"/>
  <c r="AK202" i="2" s="1"/>
  <c r="AF357" i="2"/>
  <c r="AK357" i="2" s="1"/>
  <c r="AF426" i="2"/>
  <c r="AK426" i="2" s="1"/>
  <c r="AF426" i="3"/>
  <c r="AK426" i="3" s="1"/>
  <c r="AF69" i="3"/>
  <c r="AK69" i="3" s="1"/>
  <c r="AF69" i="2"/>
  <c r="AK69" i="2" s="1"/>
  <c r="AF356" i="2"/>
  <c r="AK356" i="2" s="1"/>
  <c r="AF356" i="3"/>
  <c r="AK356" i="3" s="1"/>
  <c r="AF43" i="2"/>
  <c r="AK43" i="2" s="1"/>
  <c r="AF43" i="3"/>
  <c r="AK43" i="3" s="1"/>
  <c r="AF200" i="3"/>
  <c r="AK200" i="3" s="1"/>
  <c r="AF200" i="2"/>
  <c r="AK200" i="2" s="1"/>
  <c r="AF425" i="3"/>
  <c r="AK425" i="3" s="1"/>
  <c r="AF354" i="3"/>
  <c r="AK354" i="3" s="1"/>
  <c r="AF159" i="3"/>
  <c r="AK159" i="3" s="1"/>
  <c r="AF159" i="2"/>
  <c r="AK159" i="2" s="1"/>
  <c r="AF15" i="2"/>
  <c r="AK15" i="2" s="1"/>
  <c r="AF15" i="3"/>
  <c r="AK15" i="3" s="1"/>
  <c r="AF354" i="2"/>
  <c r="AK354" i="2" s="1"/>
  <c r="AF425" i="2"/>
  <c r="AK425" i="2" s="1"/>
  <c r="AF158" i="3"/>
  <c r="AK158" i="3" s="1"/>
  <c r="AF158" i="2"/>
  <c r="AK158" i="2" s="1"/>
  <c r="AF423" i="2"/>
  <c r="AK423" i="2" s="1"/>
  <c r="AF779" i="2"/>
  <c r="AK779" i="2" s="1"/>
  <c r="AF423" i="3"/>
  <c r="AK423" i="3" s="1"/>
  <c r="AF779" i="3"/>
  <c r="AK779" i="3" s="1"/>
  <c r="AF650" i="2"/>
  <c r="AK650" i="2" s="1"/>
  <c r="AF157" i="3"/>
  <c r="AK157" i="3" s="1"/>
  <c r="AF157" i="2"/>
  <c r="AK157" i="2" s="1"/>
  <c r="AF650" i="3"/>
  <c r="AK650" i="3" s="1"/>
  <c r="AF719" i="3"/>
  <c r="AK719" i="3" s="1"/>
  <c r="AF719" i="2"/>
  <c r="AK719" i="2" s="1"/>
  <c r="AF686" i="2"/>
  <c r="AK686" i="2" s="1"/>
  <c r="AF749" i="3"/>
  <c r="AK749" i="3" s="1"/>
  <c r="AF686" i="3"/>
  <c r="AK686" i="3" s="1"/>
  <c r="AF66" i="2"/>
  <c r="AK66" i="2" s="1"/>
  <c r="AF156" i="3"/>
  <c r="AK156" i="3" s="1"/>
  <c r="AF749" i="2"/>
  <c r="AK749" i="2" s="1"/>
  <c r="AF66" i="3"/>
  <c r="AK66" i="3" s="1"/>
  <c r="AF156" i="2"/>
  <c r="AK156" i="2" s="1"/>
  <c r="AF315" i="2"/>
  <c r="AK315" i="2" s="1"/>
  <c r="AF315" i="3"/>
  <c r="AK315" i="3" s="1"/>
  <c r="AF154" i="2"/>
  <c r="AK154" i="2" s="1"/>
  <c r="AF154" i="3"/>
  <c r="AK154" i="3" s="1"/>
  <c r="AF152" i="2"/>
  <c r="AK152" i="2" s="1"/>
  <c r="AF152" i="3"/>
  <c r="AK152" i="3" s="1"/>
  <c r="AF748" i="2"/>
  <c r="AK748" i="2" s="1"/>
  <c r="AF748" i="3"/>
  <c r="AK748" i="3" s="1"/>
  <c r="AF566" i="3"/>
  <c r="AK566" i="3" s="1"/>
  <c r="AF195" i="2"/>
  <c r="AK195" i="2" s="1"/>
  <c r="AF684" i="2"/>
  <c r="AK684" i="2" s="1"/>
  <c r="AF684" i="3"/>
  <c r="AK684" i="3" s="1"/>
  <c r="AF195" i="3"/>
  <c r="AK195" i="3" s="1"/>
  <c r="AF566" i="2"/>
  <c r="AK566" i="2" s="1"/>
  <c r="AF249" i="3"/>
  <c r="AK249" i="3" s="1"/>
  <c r="AF249" i="2"/>
  <c r="AK249" i="2" s="1"/>
  <c r="AF247" i="3"/>
  <c r="AK247" i="3" s="1"/>
  <c r="AF151" i="2"/>
  <c r="AK151" i="2" s="1"/>
  <c r="AF247" i="2"/>
  <c r="AK247" i="2" s="1"/>
  <c r="AF151" i="3"/>
  <c r="AK151" i="3" s="1"/>
  <c r="AF389" i="2"/>
  <c r="AK389" i="2" s="1"/>
  <c r="AF580" i="3"/>
  <c r="AK580" i="3" s="1"/>
  <c r="AF389" i="3"/>
  <c r="AK389" i="3" s="1"/>
  <c r="AF580" i="2"/>
  <c r="AK580" i="2" s="1"/>
  <c r="AF311" i="2"/>
  <c r="AK311" i="2" s="1"/>
  <c r="AF311" i="3"/>
  <c r="AK311" i="3" s="1"/>
  <c r="AF62" i="3"/>
  <c r="AK62" i="3" s="1"/>
  <c r="AF509" i="2"/>
  <c r="AK509" i="2" s="1"/>
  <c r="AF509" i="3"/>
  <c r="AK509" i="3" s="1"/>
  <c r="AF191" i="2"/>
  <c r="AK191" i="2" s="1"/>
  <c r="AF191" i="3"/>
  <c r="AK191" i="3" s="1"/>
  <c r="AF62" i="2"/>
  <c r="AK62" i="2" s="1"/>
  <c r="AF310" i="2"/>
  <c r="AK310" i="2" s="1"/>
  <c r="AF310" i="3"/>
  <c r="AK310" i="3" s="1"/>
  <c r="AF562" i="3"/>
  <c r="AK562" i="3" s="1"/>
  <c r="AF562" i="2"/>
  <c r="AK562" i="2" s="1"/>
  <c r="AF110" i="2"/>
  <c r="AK110" i="2" s="1"/>
  <c r="AF110" i="3"/>
  <c r="AK110" i="3" s="1"/>
  <c r="AF148" i="2"/>
  <c r="AK148" i="2" s="1"/>
  <c r="AF148" i="3"/>
  <c r="AK148" i="3" s="1"/>
  <c r="AF109" i="2"/>
  <c r="AK109" i="2" s="1"/>
  <c r="AF109" i="3"/>
  <c r="AK109" i="3" s="1"/>
  <c r="AF305" i="3"/>
  <c r="AK305" i="3" s="1"/>
  <c r="AF305" i="2"/>
  <c r="AK305" i="2" s="1"/>
  <c r="AF505" i="2"/>
  <c r="AK505" i="2" s="1"/>
  <c r="AF505" i="3"/>
  <c r="AK505" i="3" s="1"/>
  <c r="AF561" i="2"/>
  <c r="AK561" i="2" s="1"/>
  <c r="AF585" i="2"/>
  <c r="AK585" i="2" s="1"/>
  <c r="AF561" i="3"/>
  <c r="AK561" i="3" s="1"/>
  <c r="AF585" i="3"/>
  <c r="AK585" i="3" s="1"/>
  <c r="AF644" i="2"/>
  <c r="AK644" i="2" s="1"/>
  <c r="AF644" i="3"/>
  <c r="AK644" i="3" s="1"/>
  <c r="AF387" i="2"/>
  <c r="AK387" i="2" s="1"/>
  <c r="AF454" i="3"/>
  <c r="AK454" i="3" s="1"/>
  <c r="AF387" i="3"/>
  <c r="AK387" i="3" s="1"/>
  <c r="AF454" i="2"/>
  <c r="AK454" i="2" s="1"/>
  <c r="AF347" i="2"/>
  <c r="AK347" i="2" s="1"/>
  <c r="AF347" i="3"/>
  <c r="AK347" i="3" s="1"/>
  <c r="AF145" i="2"/>
  <c r="AK145" i="2" s="1"/>
  <c r="AF145" i="3"/>
  <c r="AK145" i="3" s="1"/>
  <c r="AF681" i="2"/>
  <c r="AK681" i="2" s="1"/>
  <c r="AF681" i="3"/>
  <c r="AK681" i="3" s="1"/>
  <c r="AF106" i="3"/>
  <c r="AK106" i="3" s="1"/>
  <c r="AF106" i="2"/>
  <c r="AK106" i="2" s="1"/>
  <c r="AF303" i="3"/>
  <c r="AK303" i="3" s="1"/>
  <c r="AF303" i="2"/>
  <c r="AK303" i="2" s="1"/>
  <c r="AF640" i="3"/>
  <c r="AK640" i="3" s="1"/>
  <c r="AF6" i="3"/>
  <c r="AK6" i="3" s="1"/>
  <c r="AF6" i="2"/>
  <c r="AK6" i="2" s="1"/>
  <c r="AF640" i="2"/>
  <c r="AK640" i="2" s="1"/>
  <c r="AF417" i="2"/>
  <c r="AK417" i="2" s="1"/>
  <c r="AF417" i="3"/>
  <c r="AK417" i="3" s="1"/>
  <c r="AF769" i="2"/>
  <c r="AK769" i="2" s="1"/>
  <c r="AF769" i="3"/>
  <c r="AK769" i="3" s="1"/>
  <c r="AF344" i="2"/>
  <c r="AK344" i="2" s="1"/>
  <c r="AF299" i="2"/>
  <c r="AK299" i="2" s="1"/>
  <c r="AF344" i="3"/>
  <c r="AK344" i="3" s="1"/>
  <c r="AF299" i="3"/>
  <c r="AK299" i="3" s="1"/>
  <c r="AF298" i="2"/>
  <c r="AK298" i="2" s="1"/>
  <c r="AF711" i="2"/>
  <c r="AK711" i="2" s="1"/>
  <c r="AF711" i="3"/>
  <c r="AK711" i="3" s="1"/>
  <c r="AF298" i="3"/>
  <c r="AK298" i="3" s="1"/>
  <c r="AF11" i="2"/>
  <c r="AK11" i="2" s="1"/>
  <c r="AF11" i="3"/>
  <c r="AK11" i="3" s="1"/>
  <c r="AF578" i="3"/>
  <c r="AK578" i="3" s="1"/>
  <c r="AF231" i="3"/>
  <c r="AK231" i="3" s="1"/>
  <c r="AF231" i="2"/>
  <c r="AK231" i="2" s="1"/>
  <c r="AF578" i="2"/>
  <c r="AK578" i="2" s="1"/>
  <c r="AF497" i="2"/>
  <c r="AK497" i="2" s="1"/>
  <c r="AF497" i="3"/>
  <c r="AK497" i="3" s="1"/>
  <c r="AF229" i="3"/>
  <c r="AK229" i="3" s="1"/>
  <c r="AF677" i="3"/>
  <c r="AK677" i="3" s="1"/>
  <c r="AF229" i="2"/>
  <c r="AK229" i="2" s="1"/>
  <c r="AF677" i="2"/>
  <c r="AK677" i="2" s="1"/>
  <c r="AF186" i="2"/>
  <c r="AK186" i="2" s="1"/>
  <c r="AF186" i="3"/>
  <c r="AK186" i="3" s="1"/>
  <c r="AF383" i="2"/>
  <c r="AK383" i="2" s="1"/>
  <c r="AF637" i="2"/>
  <c r="AK637" i="2" s="1"/>
  <c r="AF637" i="3"/>
  <c r="AK637" i="3" s="1"/>
  <c r="AF710" i="3"/>
  <c r="AK710" i="3" s="1"/>
  <c r="AF17" i="3"/>
  <c r="AK17" i="3" s="1"/>
  <c r="AF495" i="2"/>
  <c r="AK495" i="2" s="1"/>
  <c r="AF17" i="2"/>
  <c r="AK17" i="2" s="1"/>
  <c r="AF495" i="3"/>
  <c r="AK495" i="3" s="1"/>
  <c r="AF383" i="3"/>
  <c r="AK383" i="3" s="1"/>
  <c r="AF710" i="2"/>
  <c r="AK710" i="2" s="1"/>
  <c r="AF277" i="2"/>
  <c r="AK277" i="2" s="1"/>
  <c r="AF494" i="2"/>
  <c r="AK494" i="2" s="1"/>
  <c r="AF494" i="3"/>
  <c r="AK494" i="3" s="1"/>
  <c r="AF277" i="3"/>
  <c r="AK277" i="3" s="1"/>
  <c r="AF99" i="3"/>
  <c r="AK99" i="3" s="1"/>
  <c r="AF99" i="2"/>
  <c r="AK99" i="2" s="1"/>
  <c r="AF32" i="2"/>
  <c r="AK32" i="2" s="1"/>
  <c r="AF451" i="3"/>
  <c r="AK451" i="3" s="1"/>
  <c r="AF32" i="3"/>
  <c r="AK32" i="3" s="1"/>
  <c r="AF451" i="2"/>
  <c r="AK451" i="2" s="1"/>
  <c r="AF674" i="3"/>
  <c r="AK674" i="3" s="1"/>
  <c r="AF674" i="2"/>
  <c r="AK674" i="2" s="1"/>
  <c r="AF293" i="2"/>
  <c r="AK293" i="2" s="1"/>
  <c r="AF8" i="2"/>
  <c r="AK8" i="2" s="1"/>
  <c r="AF293" i="3"/>
  <c r="AK293" i="3" s="1"/>
  <c r="AF8" i="3"/>
  <c r="AK8" i="3" s="1"/>
  <c r="AF412" i="3"/>
  <c r="AK412" i="3" s="1"/>
  <c r="AF292" i="3"/>
  <c r="AK292" i="3" s="1"/>
  <c r="AF412" i="2"/>
  <c r="AK412" i="2" s="1"/>
  <c r="AF292" i="2"/>
  <c r="AK292" i="2" s="1"/>
  <c r="AF55" i="3"/>
  <c r="AK55" i="3" s="1"/>
  <c r="AF55" i="2"/>
  <c r="AK55" i="2" s="1"/>
  <c r="AF449" i="3"/>
  <c r="AK449" i="3" s="1"/>
  <c r="AF449" i="2"/>
  <c r="AK449" i="2" s="1"/>
  <c r="AF594" i="2"/>
  <c r="AK594" i="2" s="1"/>
  <c r="AF594" i="3"/>
  <c r="AK594" i="3" s="1"/>
  <c r="AF488" i="2"/>
  <c r="AK488" i="2" s="1"/>
  <c r="AF488" i="3"/>
  <c r="AK488" i="3" s="1"/>
  <c r="AF94" i="2"/>
  <c r="AK94" i="2" s="1"/>
  <c r="AF94" i="3"/>
  <c r="AK94" i="3" s="1"/>
  <c r="AF528" i="3"/>
  <c r="AK528" i="3" s="1"/>
  <c r="AF528" i="2"/>
  <c r="AK528" i="2" s="1"/>
  <c r="AF739" i="3"/>
  <c r="AK739" i="3" s="1"/>
  <c r="AF739" i="2"/>
  <c r="AK739" i="2" s="1"/>
  <c r="AF551" i="2"/>
  <c r="AK551" i="2" s="1"/>
  <c r="AF551" i="3"/>
  <c r="AK551" i="3" s="1"/>
  <c r="AF631" i="3"/>
  <c r="AK631" i="3" s="1"/>
  <c r="AF669" i="3"/>
  <c r="AK669" i="3" s="1"/>
  <c r="AF631" i="2"/>
  <c r="AK631" i="2" s="1"/>
  <c r="AF669" i="2"/>
  <c r="AK669" i="2" s="1"/>
  <c r="AF409" i="3"/>
  <c r="AK409" i="3" s="1"/>
  <c r="AF409" i="2"/>
  <c r="AK409" i="2" s="1"/>
  <c r="AF177" i="3"/>
  <c r="AK177" i="3" s="1"/>
  <c r="AF177" i="2"/>
  <c r="AK177" i="2" s="1"/>
  <c r="AF176" i="3"/>
  <c r="AK176" i="3" s="1"/>
  <c r="AF176" i="2"/>
  <c r="AK176" i="2" s="1"/>
  <c r="AF704" i="3"/>
  <c r="AK704" i="3" s="1"/>
  <c r="AF704" i="2"/>
  <c r="AK704" i="2" s="1"/>
  <c r="AF448" i="2"/>
  <c r="AK448" i="2" s="1"/>
  <c r="AF448" i="3"/>
  <c r="AK448" i="3" s="1"/>
  <c r="AF484" i="3"/>
  <c r="AK484" i="3" s="1"/>
  <c r="AF484" i="2"/>
  <c r="AK484" i="2" s="1"/>
  <c r="AF483" i="2"/>
  <c r="AK483" i="2" s="1"/>
  <c r="AF483" i="3"/>
  <c r="AK483" i="3" s="1"/>
  <c r="AF666" i="2"/>
  <c r="AK666" i="2" s="1"/>
  <c r="AF666" i="3"/>
  <c r="AK666" i="3" s="1"/>
  <c r="AF738" i="2"/>
  <c r="AK738" i="2" s="1"/>
  <c r="AF738" i="3"/>
  <c r="AK738" i="3" s="1"/>
  <c r="AF285" i="2"/>
  <c r="AK285" i="2" s="1"/>
  <c r="AF285" i="3"/>
  <c r="AK285" i="3" s="1"/>
  <c r="AF134" i="2"/>
  <c r="AK134" i="2" s="1"/>
  <c r="AF134" i="3"/>
  <c r="AK134" i="3" s="1"/>
  <c r="AF574" i="3"/>
  <c r="AK574" i="3" s="1"/>
  <c r="AF574" i="2"/>
  <c r="AK574" i="2" s="1"/>
  <c r="AF48" i="2"/>
  <c r="AK48" i="2" s="1"/>
  <c r="AF48" i="3"/>
  <c r="AK48" i="3" s="1"/>
  <c r="AF89" i="3"/>
  <c r="AK89" i="3" s="1"/>
  <c r="AF132" i="2"/>
  <c r="AK132" i="2" s="1"/>
  <c r="AF89" i="2"/>
  <c r="AK89" i="2" s="1"/>
  <c r="AF132" i="3"/>
  <c r="AK132" i="3" s="1"/>
  <c r="AF444" i="2"/>
  <c r="AK444" i="2" s="1"/>
  <c r="AF524" i="2"/>
  <c r="AK524" i="2" s="1"/>
  <c r="AF524" i="3"/>
  <c r="AK524" i="3" s="1"/>
  <c r="AF444" i="3"/>
  <c r="AK444" i="3" s="1"/>
  <c r="AF374" i="3"/>
  <c r="AK374" i="3" s="1"/>
  <c r="AF374" i="2"/>
  <c r="AK374" i="2" s="1"/>
  <c r="AF624" i="3"/>
  <c r="AK624" i="3" s="1"/>
  <c r="AR932" i="4"/>
  <c r="AF624" i="2"/>
  <c r="AK624" i="2" s="1"/>
  <c r="AR807" i="4"/>
  <c r="AR883" i="4"/>
  <c r="AR744" i="4"/>
  <c r="AR1047" i="4"/>
  <c r="AR1109" i="4"/>
  <c r="AR300" i="4"/>
  <c r="AR645" i="4"/>
  <c r="AR1164" i="4"/>
  <c r="AF333" i="2"/>
  <c r="AK333" i="2" s="1"/>
  <c r="AR521" i="4"/>
  <c r="AF333" i="3"/>
  <c r="AK333" i="3" s="1"/>
  <c r="AR500" i="4"/>
  <c r="AR761" i="4"/>
  <c r="AR384" i="4"/>
  <c r="AR453" i="4"/>
  <c r="AR315" i="4"/>
  <c r="AR222" i="4"/>
  <c r="AF403" i="2"/>
  <c r="AK403" i="2" s="1"/>
  <c r="AF403" i="3"/>
  <c r="AK403" i="3" s="1"/>
  <c r="AF623" i="2"/>
  <c r="AK623" i="2" s="1"/>
  <c r="AF623" i="3"/>
  <c r="AK623" i="3" s="1"/>
  <c r="AF471" i="3"/>
  <c r="AK471" i="3" s="1"/>
  <c r="AF471" i="2"/>
  <c r="AK471" i="2" s="1"/>
  <c r="AF662" i="2"/>
  <c r="AK662" i="2" s="1"/>
  <c r="AF662" i="3"/>
  <c r="AK662" i="3" s="1"/>
  <c r="AF130" i="3"/>
  <c r="AK130" i="3" s="1"/>
  <c r="AF130" i="2"/>
  <c r="AK130" i="2" s="1"/>
  <c r="AF661" i="2"/>
  <c r="AK661" i="2" s="1"/>
  <c r="AF661" i="3"/>
  <c r="AK661" i="3" s="1"/>
  <c r="AF85" i="2"/>
  <c r="AK85" i="2" s="1"/>
  <c r="AF85" i="3"/>
  <c r="AK85" i="3" s="1"/>
  <c r="AF364" i="3"/>
  <c r="AK364" i="3" s="1"/>
  <c r="AF364" i="2"/>
  <c r="AK364" i="2" s="1"/>
  <c r="AF731" i="3"/>
  <c r="AK731" i="3" s="1"/>
  <c r="AF731" i="2"/>
  <c r="AK731" i="2" s="1"/>
  <c r="AF329" i="3"/>
  <c r="AK329" i="3" s="1"/>
  <c r="AF363" i="2"/>
  <c r="AK363" i="2" s="1"/>
  <c r="AF169" i="3"/>
  <c r="AK169" i="3" s="1"/>
  <c r="AF169" i="2"/>
  <c r="AK169" i="2" s="1"/>
  <c r="AF363" i="3"/>
  <c r="AK363" i="3" s="1"/>
  <c r="AF329" i="2"/>
  <c r="AK329" i="2" s="1"/>
  <c r="AF579" i="2"/>
  <c r="AK579" i="2" s="1"/>
  <c r="AF579" i="3"/>
  <c r="AK579" i="3" s="1"/>
  <c r="AF128" i="2"/>
  <c r="AK128" i="2" s="1"/>
  <c r="AF362" i="3"/>
  <c r="AK362" i="3" s="1"/>
  <c r="AF128" i="3"/>
  <c r="AK128" i="3" s="1"/>
  <c r="AF362" i="2"/>
  <c r="AK362" i="2" s="1"/>
  <c r="AF470" i="3"/>
  <c r="AK470" i="3" s="1"/>
  <c r="AF470" i="2"/>
  <c r="AK470" i="2" s="1"/>
  <c r="AF782" i="2"/>
  <c r="AK782" i="2" s="1"/>
  <c r="AF782" i="3"/>
  <c r="AK782" i="3" s="1"/>
  <c r="AF206" i="3"/>
  <c r="AK206" i="3" s="1"/>
  <c r="AF206" i="2"/>
  <c r="AK206" i="2" s="1"/>
  <c r="AF81" i="2"/>
  <c r="AK81" i="2" s="1"/>
  <c r="AF81" i="3"/>
  <c r="AK81" i="3" s="1"/>
  <c r="AF80" i="2"/>
  <c r="AK80" i="2" s="1"/>
  <c r="AF80" i="3"/>
  <c r="AK80" i="3" s="1"/>
  <c r="AF435" i="2"/>
  <c r="AK435" i="2" s="1"/>
  <c r="AF435" i="3"/>
  <c r="AK435" i="3" s="1"/>
  <c r="AF465" i="2"/>
  <c r="AK465" i="2" s="1"/>
  <c r="AF465" i="3"/>
  <c r="AK465" i="3" s="1"/>
  <c r="AF692" i="2"/>
  <c r="AK692" i="2" s="1"/>
  <c r="AF692" i="3"/>
  <c r="AK692" i="3" s="1"/>
  <c r="AF615" i="2"/>
  <c r="AK615" i="2" s="1"/>
  <c r="AF615" i="3"/>
  <c r="AK615" i="3" s="1"/>
  <c r="AF76" i="2"/>
  <c r="AK76" i="2" s="1"/>
  <c r="AF76" i="3"/>
  <c r="AK76" i="3" s="1"/>
  <c r="AF267" i="2"/>
  <c r="AK267" i="2" s="1"/>
  <c r="AF267" i="3"/>
  <c r="AK267" i="3" s="1"/>
  <c r="AF542" i="3"/>
  <c r="AK542" i="3" s="1"/>
  <c r="AF542" i="2"/>
  <c r="AK542" i="2" s="1"/>
  <c r="AF122" i="3"/>
  <c r="AK122" i="3" s="1"/>
  <c r="AF122" i="2"/>
  <c r="AK122" i="2" s="1"/>
  <c r="AF326" i="3"/>
  <c r="AK326" i="3" s="1"/>
  <c r="AF725" i="2"/>
  <c r="AK725" i="2" s="1"/>
  <c r="AF725" i="3"/>
  <c r="AK725" i="3" s="1"/>
  <c r="AF166" i="2"/>
  <c r="AK166" i="2" s="1"/>
  <c r="AF166" i="3"/>
  <c r="AK166" i="3" s="1"/>
  <c r="AF264" i="3"/>
  <c r="AK264" i="3" s="1"/>
  <c r="AF72" i="2"/>
  <c r="AK72" i="2" s="1"/>
  <c r="AF264" i="2"/>
  <c r="AK264" i="2" s="1"/>
  <c r="AF72" i="3"/>
  <c r="AK72" i="3" s="1"/>
  <c r="AF326" i="2"/>
  <c r="AK326" i="2" s="1"/>
  <c r="AF754" i="3"/>
  <c r="AK754" i="3" s="1"/>
  <c r="AF754" i="2"/>
  <c r="AK754" i="2" s="1"/>
  <c r="AF398" i="2"/>
  <c r="AK398" i="2" s="1"/>
  <c r="AF398" i="3"/>
  <c r="AK398" i="3" s="1"/>
  <c r="AF121" i="2"/>
  <c r="AK121" i="2" s="1"/>
  <c r="AF121" i="3"/>
  <c r="AK121" i="3" s="1"/>
  <c r="AF262" i="3"/>
  <c r="AK262" i="3" s="1"/>
  <c r="AF262" i="2"/>
  <c r="AK262" i="2" s="1"/>
  <c r="AF320" i="3"/>
  <c r="AK320" i="3" s="1"/>
  <c r="AF657" i="2"/>
  <c r="AK657" i="2" s="1"/>
  <c r="AF320" i="2"/>
  <c r="AK320" i="2" s="1"/>
  <c r="AF657" i="3"/>
  <c r="AK657" i="3" s="1"/>
  <c r="AF119" i="2"/>
  <c r="AK119" i="2" s="1"/>
  <c r="AF119" i="3"/>
  <c r="AK119" i="3" s="1"/>
  <c r="AF162" i="3"/>
  <c r="AK162" i="3" s="1"/>
  <c r="AF22" i="3"/>
  <c r="AK22" i="3" s="1"/>
  <c r="AF22" i="2"/>
  <c r="AK22" i="2" s="1"/>
  <c r="AF162" i="2"/>
  <c r="AK162" i="2" s="1"/>
  <c r="AF261" i="2"/>
  <c r="AK261" i="2" s="1"/>
  <c r="AF261" i="3"/>
  <c r="AK261" i="3" s="1"/>
  <c r="AF752" i="2"/>
  <c r="AK752" i="2" s="1"/>
  <c r="AF160" i="3"/>
  <c r="AK160" i="3" s="1"/>
  <c r="AF752" i="3"/>
  <c r="AK752" i="3" s="1"/>
  <c r="AF160" i="2"/>
  <c r="AK160" i="2" s="1"/>
  <c r="AF540" i="2"/>
  <c r="AK540" i="2" s="1"/>
  <c r="AF540" i="3"/>
  <c r="AK540" i="3" s="1"/>
  <c r="AF318" i="3"/>
  <c r="AK318" i="3" s="1"/>
  <c r="AF318" i="2"/>
  <c r="AK318" i="2" s="1"/>
  <c r="AF394" i="3"/>
  <c r="AK394" i="3" s="1"/>
  <c r="AF257" i="2"/>
  <c r="AK257" i="2" s="1"/>
  <c r="AF394" i="2"/>
  <c r="AK394" i="2" s="1"/>
  <c r="AF257" i="3"/>
  <c r="AK257" i="3" s="1"/>
  <c r="AF654" i="2"/>
  <c r="AK654" i="2" s="1"/>
  <c r="AF654" i="3"/>
  <c r="AK654" i="3" s="1"/>
  <c r="AF458" i="2"/>
  <c r="AK458" i="2" s="1"/>
  <c r="AF458" i="3"/>
  <c r="AK458" i="3" s="1"/>
  <c r="AF35" i="3"/>
  <c r="AK35" i="3" s="1"/>
  <c r="AF35" i="2"/>
  <c r="AK35" i="2" s="1"/>
  <c r="AF199" i="2"/>
  <c r="AK199" i="2" s="1"/>
  <c r="AF199" i="3"/>
  <c r="AK199" i="3" s="1"/>
  <c r="AF197" i="3"/>
  <c r="AK197" i="3" s="1"/>
  <c r="AF720" i="3"/>
  <c r="AK720" i="3" s="1"/>
  <c r="AF511" i="3"/>
  <c r="AK511" i="3" s="1"/>
  <c r="AF511" i="2"/>
  <c r="AK511" i="2" s="1"/>
  <c r="AF720" i="2"/>
  <c r="AK720" i="2" s="1"/>
  <c r="AF197" i="2"/>
  <c r="AK197" i="2" s="1"/>
  <c r="AF537" i="2"/>
  <c r="AK537" i="2" s="1"/>
  <c r="AF648" i="2"/>
  <c r="AK648" i="2" s="1"/>
  <c r="AF648" i="3"/>
  <c r="AK648" i="3" s="1"/>
  <c r="AF537" i="3"/>
  <c r="AK537" i="3" s="1"/>
  <c r="AF510" i="3"/>
  <c r="AK510" i="3" s="1"/>
  <c r="AF155" i="3"/>
  <c r="AK155" i="3" s="1"/>
  <c r="AF510" i="2"/>
  <c r="AK510" i="2" s="1"/>
  <c r="AF155" i="2"/>
  <c r="AK155" i="2" s="1"/>
  <c r="AF391" i="2"/>
  <c r="AK391" i="2" s="1"/>
  <c r="AF391" i="3"/>
  <c r="AK391" i="3" s="1"/>
  <c r="AF457" i="3"/>
  <c r="AK457" i="3" s="1"/>
  <c r="AF457" i="2"/>
  <c r="AK457" i="2" s="1"/>
  <c r="AF64" i="2"/>
  <c r="AK64" i="2" s="1"/>
  <c r="AF64" i="3"/>
  <c r="AK64" i="3" s="1"/>
  <c r="AF535" i="3"/>
  <c r="AK535" i="3" s="1"/>
  <c r="AF535" i="2"/>
  <c r="AK535" i="2" s="1"/>
  <c r="AF774" i="2"/>
  <c r="AK774" i="2" s="1"/>
  <c r="AF774" i="3"/>
  <c r="AK774" i="3" s="1"/>
  <c r="AF717" i="2"/>
  <c r="AK717" i="2" s="1"/>
  <c r="AF717" i="3"/>
  <c r="AK717" i="3" s="1"/>
  <c r="AF193" i="2"/>
  <c r="AK193" i="2" s="1"/>
  <c r="AF456" i="2"/>
  <c r="AK456" i="2" s="1"/>
  <c r="AF193" i="3"/>
  <c r="AK193" i="3" s="1"/>
  <c r="AF248" i="2"/>
  <c r="AK248" i="2" s="1"/>
  <c r="AF248" i="3"/>
  <c r="AK248" i="3" s="1"/>
  <c r="AF456" i="3"/>
  <c r="AK456" i="3" s="1"/>
  <c r="AF421" i="2"/>
  <c r="AK421" i="2" s="1"/>
  <c r="AF421" i="3"/>
  <c r="AK421" i="3" s="1"/>
  <c r="AF388" i="2"/>
  <c r="AK388" i="2" s="1"/>
  <c r="AF388" i="3"/>
  <c r="AK388" i="3" s="1"/>
  <c r="AF563" i="3"/>
  <c r="AK563" i="3" s="1"/>
  <c r="AF563" i="2"/>
  <c r="AK563" i="2" s="1"/>
  <c r="AF279" i="3"/>
  <c r="AK279" i="3" s="1"/>
  <c r="AF279" i="2"/>
  <c r="AK279" i="2" s="1"/>
  <c r="AF42" i="2"/>
  <c r="AK42" i="2" s="1"/>
  <c r="AF42" i="3"/>
  <c r="AK42" i="3" s="1"/>
  <c r="AF238" i="2"/>
  <c r="AK238" i="2" s="1"/>
  <c r="AF238" i="3"/>
  <c r="AK238" i="3" s="1"/>
  <c r="AF349" i="2"/>
  <c r="AK349" i="2" s="1"/>
  <c r="AF349" i="3"/>
  <c r="AK349" i="3" s="1"/>
  <c r="AF534" i="2"/>
  <c r="AK534" i="2" s="1"/>
  <c r="AF534" i="3"/>
  <c r="AK534" i="3" s="1"/>
  <c r="AF586" i="3"/>
  <c r="AK586" i="3" s="1"/>
  <c r="AF586" i="2"/>
  <c r="AK586" i="2" s="1"/>
  <c r="AF508" i="3"/>
  <c r="AK508" i="3" s="1"/>
  <c r="AF508" i="2"/>
  <c r="AK508" i="2" s="1"/>
  <c r="AF507" i="2"/>
  <c r="AK507" i="2" s="1"/>
  <c r="AF507" i="3"/>
  <c r="AK507" i="3" s="1"/>
  <c r="AF419" i="2"/>
  <c r="AK419" i="2" s="1"/>
  <c r="AF419" i="3"/>
  <c r="AK419" i="3" s="1"/>
  <c r="AF34" i="2"/>
  <c r="AK34" i="2" s="1"/>
  <c r="AF34" i="3"/>
  <c r="AK34" i="3" s="1"/>
  <c r="AF503" i="3"/>
  <c r="AK503" i="3" s="1"/>
  <c r="AF503" i="2"/>
  <c r="AK503" i="2" s="1"/>
  <c r="AF501" i="2"/>
  <c r="AK501" i="2" s="1"/>
  <c r="AF501" i="3"/>
  <c r="AK501" i="3" s="1"/>
  <c r="AF146" i="3"/>
  <c r="AK146" i="3" s="1"/>
  <c r="AF146" i="2"/>
  <c r="AK146" i="2" s="1"/>
  <c r="AF606" i="2"/>
  <c r="AK606" i="2" s="1"/>
  <c r="AF606" i="3"/>
  <c r="AK606" i="3" s="1"/>
  <c r="AF532" i="3"/>
  <c r="AK532" i="3" s="1"/>
  <c r="AF532" i="2"/>
  <c r="AK532" i="2" s="1"/>
  <c r="AF499" i="2"/>
  <c r="AK499" i="2" s="1"/>
  <c r="AF499" i="3"/>
  <c r="AK499" i="3" s="1"/>
  <c r="AF189" i="2"/>
  <c r="AK189" i="2" s="1"/>
  <c r="AF189" i="3"/>
  <c r="AK189" i="3" s="1"/>
  <c r="AF144" i="2"/>
  <c r="AK144" i="2" s="1"/>
  <c r="AF144" i="3"/>
  <c r="AK144" i="3" s="1"/>
  <c r="AF418" i="2"/>
  <c r="AK418" i="2" s="1"/>
  <c r="AF418" i="3"/>
  <c r="AK418" i="3" s="1"/>
  <c r="AF346" i="2"/>
  <c r="AK346" i="2" s="1"/>
  <c r="AF346" i="3"/>
  <c r="AK346" i="3" s="1"/>
  <c r="AF386" i="2"/>
  <c r="AK386" i="2" s="1"/>
  <c r="AF386" i="3"/>
  <c r="AK386" i="3" s="1"/>
  <c r="AF188" i="2"/>
  <c r="AK188" i="2" s="1"/>
  <c r="AF452" i="2"/>
  <c r="AK452" i="2" s="1"/>
  <c r="AF452" i="3"/>
  <c r="AK452" i="3" s="1"/>
  <c r="AF188" i="3"/>
  <c r="AK188" i="3" s="1"/>
  <c r="AF584" i="3"/>
  <c r="AK584" i="3" s="1"/>
  <c r="AF584" i="2"/>
  <c r="AK584" i="2" s="1"/>
  <c r="AF301" i="2"/>
  <c r="AK301" i="2" s="1"/>
  <c r="AF476" i="2"/>
  <c r="AK476" i="2" s="1"/>
  <c r="AF476" i="3"/>
  <c r="AK476" i="3" s="1"/>
  <c r="AF301" i="3"/>
  <c r="AK301" i="3" s="1"/>
  <c r="AF475" i="3"/>
  <c r="AK475" i="3" s="1"/>
  <c r="AF300" i="3"/>
  <c r="AK300" i="3" s="1"/>
  <c r="AF300" i="2"/>
  <c r="AK300" i="2" s="1"/>
  <c r="AF475" i="2"/>
  <c r="AK475" i="2" s="1"/>
  <c r="AF474" i="2"/>
  <c r="AK474" i="2" s="1"/>
  <c r="AF474" i="3"/>
  <c r="AK474" i="3" s="1"/>
  <c r="AF33" i="3"/>
  <c r="AK33" i="3" s="1"/>
  <c r="AF768" i="3"/>
  <c r="AK768" i="3" s="1"/>
  <c r="AF278" i="3"/>
  <c r="AK278" i="3" s="1"/>
  <c r="AF768" i="2"/>
  <c r="AK768" i="2" s="1"/>
  <c r="AF278" i="2"/>
  <c r="AK278" i="2" s="1"/>
  <c r="AF33" i="2"/>
  <c r="AK33" i="2" s="1"/>
  <c r="AF343" i="2"/>
  <c r="AK343" i="2" s="1"/>
  <c r="AF343" i="3"/>
  <c r="AK343" i="3" s="1"/>
  <c r="AF415" i="3"/>
  <c r="AK415" i="3" s="1"/>
  <c r="AF415" i="2"/>
  <c r="AK415" i="2" s="1"/>
  <c r="AF102" i="3"/>
  <c r="AK102" i="3" s="1"/>
  <c r="AF102" i="2"/>
  <c r="AK102" i="2" s="1"/>
  <c r="AF639" i="2"/>
  <c r="AK639" i="2" s="1"/>
  <c r="AF639" i="3"/>
  <c r="AK639" i="3" s="1"/>
  <c r="AF600" i="2"/>
  <c r="AK600" i="2" s="1"/>
  <c r="AF600" i="3"/>
  <c r="AK600" i="3" s="1"/>
  <c r="AF57" i="2"/>
  <c r="AK57" i="2" s="1"/>
  <c r="AF187" i="3"/>
  <c r="AK187" i="3" s="1"/>
  <c r="AF187" i="2"/>
  <c r="AK187" i="2" s="1"/>
  <c r="AF57" i="3"/>
  <c r="AK57" i="3" s="1"/>
  <c r="AF599" i="2"/>
  <c r="AK599" i="2" s="1"/>
  <c r="AF384" i="3"/>
  <c r="AK384" i="3" s="1"/>
  <c r="AF384" i="2"/>
  <c r="AK384" i="2" s="1"/>
  <c r="AF577" i="3"/>
  <c r="AK577" i="3" s="1"/>
  <c r="AF577" i="2"/>
  <c r="AK577" i="2" s="1"/>
  <c r="AF599" i="3"/>
  <c r="AK599" i="3" s="1"/>
  <c r="AF228" i="3"/>
  <c r="AK228" i="3" s="1"/>
  <c r="AF228" i="2"/>
  <c r="AK228" i="2" s="1"/>
  <c r="AF100" i="3"/>
  <c r="AK100" i="3" s="1"/>
  <c r="AF382" i="2"/>
  <c r="AK382" i="2" s="1"/>
  <c r="AF40" i="2"/>
  <c r="AK40" i="2" s="1"/>
  <c r="AF100" i="2"/>
  <c r="AK100" i="2" s="1"/>
  <c r="AF40" i="3"/>
  <c r="AK40" i="3" s="1"/>
  <c r="AF382" i="3"/>
  <c r="AK382" i="3" s="1"/>
  <c r="AF598" i="3"/>
  <c r="AK598" i="3" s="1"/>
  <c r="AF557" i="3"/>
  <c r="AK557" i="3" s="1"/>
  <c r="AF598" i="2"/>
  <c r="AK598" i="2" s="1"/>
  <c r="AF557" i="2"/>
  <c r="AK557" i="2" s="1"/>
  <c r="AF492" i="2"/>
  <c r="AK492" i="2" s="1"/>
  <c r="AF492" i="3"/>
  <c r="AK492" i="3" s="1"/>
  <c r="AF341" i="3"/>
  <c r="AK341" i="3" s="1"/>
  <c r="AF341" i="2"/>
  <c r="AK341" i="2" s="1"/>
  <c r="AF342" i="2"/>
  <c r="AK342" i="2" s="1"/>
  <c r="AF342" i="3"/>
  <c r="AK342" i="3" s="1"/>
  <c r="AF597" i="2"/>
  <c r="AK597" i="2" s="1"/>
  <c r="AF597" i="3"/>
  <c r="AK597" i="3" s="1"/>
  <c r="AF184" i="3"/>
  <c r="AK184" i="3" s="1"/>
  <c r="AF766" i="3"/>
  <c r="AK766" i="3" s="1"/>
  <c r="AF766" i="2"/>
  <c r="AK766" i="2" s="1"/>
  <c r="AF184" i="2"/>
  <c r="AK184" i="2" s="1"/>
  <c r="AF450" i="3"/>
  <c r="AK450" i="3" s="1"/>
  <c r="AF450" i="2"/>
  <c r="AK450" i="2" s="1"/>
  <c r="AF596" i="2"/>
  <c r="AK596" i="2" s="1"/>
  <c r="AF596" i="3"/>
  <c r="AK596" i="3" s="1"/>
  <c r="AF182" i="2"/>
  <c r="AK182" i="2" s="1"/>
  <c r="AF182" i="3"/>
  <c r="AK182" i="3" s="1"/>
  <c r="AF411" i="3"/>
  <c r="AK411" i="3" s="1"/>
  <c r="AF411" i="2"/>
  <c r="AK411" i="2" s="1"/>
  <c r="AF141" i="2"/>
  <c r="AK141" i="2" s="1"/>
  <c r="AF141" i="3"/>
  <c r="AK141" i="3" s="1"/>
  <c r="AF765" i="2"/>
  <c r="AK765" i="2" s="1"/>
  <c r="AF765" i="3"/>
  <c r="AK765" i="3" s="1"/>
  <c r="AF595" i="3"/>
  <c r="AK595" i="3" s="1"/>
  <c r="AF595" i="2"/>
  <c r="AK595" i="2" s="1"/>
  <c r="AF54" i="2"/>
  <c r="AK54" i="2" s="1"/>
  <c r="AF54" i="3"/>
  <c r="AK54" i="3" s="1"/>
  <c r="AF673" i="2"/>
  <c r="AK673" i="2" s="1"/>
  <c r="AF95" i="3"/>
  <c r="AK95" i="3" s="1"/>
  <c r="AF673" i="3"/>
  <c r="AK673" i="3" s="1"/>
  <c r="AF95" i="2"/>
  <c r="AK95" i="2" s="1"/>
  <c r="AF633" i="2"/>
  <c r="AK633" i="2" s="1"/>
  <c r="AF633" i="3"/>
  <c r="AK633" i="3" s="1"/>
  <c r="AF671" i="2"/>
  <c r="AK671" i="2" s="1"/>
  <c r="AF671" i="3"/>
  <c r="AK671" i="3" s="1"/>
  <c r="AF338" i="3"/>
  <c r="AK338" i="3" s="1"/>
  <c r="AF338" i="2"/>
  <c r="AK338" i="2" s="1"/>
  <c r="AF757" i="3"/>
  <c r="AK757" i="3" s="1"/>
  <c r="AF757" i="2"/>
  <c r="AK757" i="2" s="1"/>
  <c r="AF529" i="2"/>
  <c r="AK529" i="2" s="1"/>
  <c r="AF13" i="3"/>
  <c r="AK13" i="3" s="1"/>
  <c r="AF529" i="3"/>
  <c r="AK529" i="3" s="1"/>
  <c r="AF13" i="2"/>
  <c r="AK13" i="2" s="1"/>
  <c r="AF378" i="3"/>
  <c r="AK378" i="3" s="1"/>
  <c r="AF552" i="2"/>
  <c r="AK552" i="2" s="1"/>
  <c r="AF378" i="2"/>
  <c r="AK378" i="2" s="1"/>
  <c r="AF552" i="3"/>
  <c r="AK552" i="3" s="1"/>
  <c r="AF179" i="3"/>
  <c r="AK179" i="3" s="1"/>
  <c r="AF179" i="2"/>
  <c r="AK179" i="2" s="1"/>
  <c r="AF337" i="2"/>
  <c r="AK337" i="2" s="1"/>
  <c r="AF337" i="3"/>
  <c r="AK337" i="3" s="1"/>
  <c r="AF178" i="3"/>
  <c r="AK178" i="3" s="1"/>
  <c r="AF178" i="2"/>
  <c r="AK178" i="2" s="1"/>
  <c r="AF707" i="2"/>
  <c r="AK707" i="2" s="1"/>
  <c r="AF707" i="3"/>
  <c r="AK707" i="3" s="1"/>
  <c r="AF705" i="3"/>
  <c r="AK705" i="3" s="1"/>
  <c r="AF705" i="2"/>
  <c r="AK705" i="2" s="1"/>
  <c r="AF223" i="2"/>
  <c r="AK223" i="2" s="1"/>
  <c r="AF224" i="2"/>
  <c r="AK224" i="2" s="1"/>
  <c r="AF223" i="3"/>
  <c r="AK223" i="3" s="1"/>
  <c r="AF224" i="3"/>
  <c r="AK224" i="3" s="1"/>
  <c r="AF526" i="2"/>
  <c r="AK526" i="2" s="1"/>
  <c r="AF526" i="3"/>
  <c r="AK526" i="3" s="1"/>
  <c r="AF289" i="3"/>
  <c r="AK289" i="3" s="1"/>
  <c r="AF289" i="2"/>
  <c r="AK289" i="2" s="1"/>
  <c r="AF592" i="3"/>
  <c r="AK592" i="3" s="1"/>
  <c r="AF549" i="2"/>
  <c r="AK549" i="2" s="1"/>
  <c r="AF336" i="2"/>
  <c r="AK336" i="2" s="1"/>
  <c r="AF592" i="2"/>
  <c r="AK592" i="2" s="1"/>
  <c r="AF549" i="3"/>
  <c r="AK549" i="3" s="1"/>
  <c r="AF336" i="3"/>
  <c r="AK336" i="3" s="1"/>
  <c r="AF485" i="3"/>
  <c r="AK485" i="3" s="1"/>
  <c r="AF485" i="2"/>
  <c r="AK485" i="2" s="1"/>
  <c r="AF629" i="2"/>
  <c r="AK629" i="2" s="1"/>
  <c r="AF629" i="3"/>
  <c r="AK629" i="3" s="1"/>
  <c r="AF91" i="2"/>
  <c r="AK91" i="2" s="1"/>
  <c r="AF91" i="3"/>
  <c r="AK91" i="3" s="1"/>
  <c r="AF213" i="3"/>
  <c r="AK213" i="3" s="1"/>
  <c r="AF213" i="2"/>
  <c r="AK213" i="2" s="1"/>
  <c r="AF287" i="3"/>
  <c r="AK287" i="3" s="1"/>
  <c r="AF287" i="2"/>
  <c r="AK287" i="2" s="1"/>
  <c r="AF703" i="3"/>
  <c r="AK703" i="3" s="1"/>
  <c r="AF703" i="2"/>
  <c r="AK703" i="2" s="1"/>
  <c r="AF446" i="3"/>
  <c r="AK446" i="3" s="1"/>
  <c r="AF446" i="2"/>
  <c r="AK446" i="2" s="1"/>
  <c r="AF628" i="2"/>
  <c r="AK628" i="2" s="1"/>
  <c r="AF628" i="3"/>
  <c r="AK628" i="3" s="1"/>
  <c r="AF737" i="3"/>
  <c r="AK737" i="3" s="1"/>
  <c r="AF737" i="2"/>
  <c r="AK737" i="2" s="1"/>
  <c r="AF135" i="2"/>
  <c r="AK135" i="2" s="1"/>
  <c r="AF135" i="3"/>
  <c r="AK135" i="3" s="1"/>
  <c r="AF763" i="3"/>
  <c r="AK763" i="3" s="1"/>
  <c r="AF763" i="2"/>
  <c r="AK763" i="2" s="1"/>
  <c r="AF211" i="2"/>
  <c r="AK211" i="2" s="1"/>
  <c r="AF211" i="3"/>
  <c r="AK211" i="3" s="1"/>
  <c r="AF47" i="3"/>
  <c r="AK47" i="3" s="1"/>
  <c r="AF174" i="2"/>
  <c r="AK174" i="2" s="1"/>
  <c r="AF701" i="3"/>
  <c r="AK701" i="3" s="1"/>
  <c r="AF762" i="2"/>
  <c r="AK762" i="2" s="1"/>
  <c r="AF762" i="3"/>
  <c r="AK762" i="3" s="1"/>
  <c r="AF701" i="2"/>
  <c r="AK701" i="2" s="1"/>
  <c r="AF174" i="3"/>
  <c r="AK174" i="3" s="1"/>
  <c r="AF47" i="2"/>
  <c r="AK47" i="2" s="1"/>
  <c r="AF572" i="3"/>
  <c r="AK572" i="3" s="1"/>
  <c r="AF276" i="3"/>
  <c r="AK276" i="3" s="1"/>
  <c r="AF90" i="2"/>
  <c r="AK90" i="2" s="1"/>
  <c r="AF481" i="3"/>
  <c r="AK481" i="3" s="1"/>
  <c r="AF90" i="3"/>
  <c r="AK90" i="3" s="1"/>
  <c r="AF481" i="2"/>
  <c r="AK481" i="2" s="1"/>
  <c r="AF572" i="2"/>
  <c r="AK572" i="2" s="1"/>
  <c r="AF276" i="2"/>
  <c r="AK276" i="2" s="1"/>
  <c r="AF284" i="2"/>
  <c r="AK284" i="2" s="1"/>
  <c r="AF664" i="2"/>
  <c r="AK664" i="2" s="1"/>
  <c r="AF284" i="3"/>
  <c r="AK284" i="3" s="1"/>
  <c r="AF664" i="3"/>
  <c r="AK664" i="3" s="1"/>
  <c r="AF700" i="3"/>
  <c r="AK700" i="3" s="1"/>
  <c r="AF700" i="2"/>
  <c r="AK700" i="2" s="1"/>
  <c r="AF663" i="2"/>
  <c r="AK663" i="2" s="1"/>
  <c r="AF663" i="3"/>
  <c r="AK663" i="3" s="1"/>
  <c r="AR939" i="4"/>
  <c r="AR486" i="4"/>
  <c r="AR1010" i="4"/>
  <c r="AR913" i="4"/>
  <c r="AR1080" i="4"/>
  <c r="AR952" i="4"/>
  <c r="AR699" i="4"/>
  <c r="AR429" i="4"/>
  <c r="AR664" i="4"/>
  <c r="AR246" i="4"/>
  <c r="AR401" i="4"/>
  <c r="AR590" i="4"/>
  <c r="AR117" i="4"/>
  <c r="AR940" i="4"/>
  <c r="AR49" i="4"/>
  <c r="AR609" i="4"/>
  <c r="AF372" i="2"/>
  <c r="AK372" i="2" s="1"/>
  <c r="AF786" i="2"/>
  <c r="AK786" i="2" s="1"/>
  <c r="AF210" i="3"/>
  <c r="AK210" i="3" s="1"/>
  <c r="AF372" i="3"/>
  <c r="AK372" i="3" s="1"/>
  <c r="AF786" i="3"/>
  <c r="AK786" i="3" s="1"/>
  <c r="AF210" i="2"/>
  <c r="AK210" i="2" s="1"/>
  <c r="AF371" i="3"/>
  <c r="AK371" i="3" s="1"/>
  <c r="AF371" i="2"/>
  <c r="AK371" i="2" s="1"/>
  <c r="AF131" i="3"/>
  <c r="AK131" i="3" s="1"/>
  <c r="AF131" i="2"/>
  <c r="AK131" i="2" s="1"/>
  <c r="AF86" i="2"/>
  <c r="AK86" i="2" s="1"/>
  <c r="AF86" i="3"/>
  <c r="AK86" i="3" s="1"/>
  <c r="AF441" i="2"/>
  <c r="AK441" i="2" s="1"/>
  <c r="AF441" i="3"/>
  <c r="AK441" i="3" s="1"/>
  <c r="AF367" i="2"/>
  <c r="AK367" i="2" s="1"/>
  <c r="AF367" i="3"/>
  <c r="AK367" i="3" s="1"/>
  <c r="AF208" i="3"/>
  <c r="AK208" i="3" s="1"/>
  <c r="AF208" i="2"/>
  <c r="AK208" i="2" s="1"/>
  <c r="AF366" i="2"/>
  <c r="AK366" i="2" s="1"/>
  <c r="AF366" i="3"/>
  <c r="AK366" i="3" s="1"/>
  <c r="AF271" i="2"/>
  <c r="AK271" i="2" s="1"/>
  <c r="AF170" i="3"/>
  <c r="AK170" i="3" s="1"/>
  <c r="AF271" i="3"/>
  <c r="AK271" i="3" s="1"/>
  <c r="AF170" i="2"/>
  <c r="AK170" i="2" s="1"/>
  <c r="AF439" i="3"/>
  <c r="AK439" i="3" s="1"/>
  <c r="AF439" i="2"/>
  <c r="AK439" i="2" s="1"/>
  <c r="AF522" i="2"/>
  <c r="AK522" i="2" s="1"/>
  <c r="AF522" i="3"/>
  <c r="AK522" i="3" s="1"/>
  <c r="AF281" i="3"/>
  <c r="AK281" i="3" s="1"/>
  <c r="AF281" i="2"/>
  <c r="AK281" i="2" s="1"/>
  <c r="AF696" i="3"/>
  <c r="AK696" i="3" s="1"/>
  <c r="AF696" i="2"/>
  <c r="AK696" i="2" s="1"/>
  <c r="AF621" i="3"/>
  <c r="AK621" i="3" s="1"/>
  <c r="AF621" i="2"/>
  <c r="AK621" i="2" s="1"/>
  <c r="AF328" i="2"/>
  <c r="AK328" i="2" s="1"/>
  <c r="AF328" i="3"/>
  <c r="AK328" i="3" s="1"/>
  <c r="AF83" i="3"/>
  <c r="AK83" i="3" s="1"/>
  <c r="AF83" i="2"/>
  <c r="AK83" i="2" s="1"/>
  <c r="AF520" i="3"/>
  <c r="AK520" i="3" s="1"/>
  <c r="AF695" i="2"/>
  <c r="AK695" i="2" s="1"/>
  <c r="AF695" i="3"/>
  <c r="AK695" i="3" s="1"/>
  <c r="AF361" i="2"/>
  <c r="AK361" i="2" s="1"/>
  <c r="AF361" i="3"/>
  <c r="AK361" i="3" s="1"/>
  <c r="AF520" i="2"/>
  <c r="AK520" i="2" s="1"/>
  <c r="AF437" i="2"/>
  <c r="AK437" i="2" s="1"/>
  <c r="AF437" i="3"/>
  <c r="AK437" i="3" s="1"/>
  <c r="AF127" i="3"/>
  <c r="AK127" i="3" s="1"/>
  <c r="AF127" i="2"/>
  <c r="AK127" i="2" s="1"/>
  <c r="AF126" i="3"/>
  <c r="AK126" i="3" s="1"/>
  <c r="AF618" i="3"/>
  <c r="AK618" i="3" s="1"/>
  <c r="AF126" i="2"/>
  <c r="AK126" i="2" s="1"/>
  <c r="AF618" i="2"/>
  <c r="AK618" i="2" s="1"/>
  <c r="AF617" i="2"/>
  <c r="AK617" i="2" s="1"/>
  <c r="AF617" i="3"/>
  <c r="AK617" i="3" s="1"/>
  <c r="AF78" i="3"/>
  <c r="AK78" i="3" s="1"/>
  <c r="AF78" i="2"/>
  <c r="AK78" i="2" s="1"/>
  <c r="AF77" i="3"/>
  <c r="AK77" i="3" s="1"/>
  <c r="AF77" i="2"/>
  <c r="AK77" i="2" s="1"/>
  <c r="AF268" i="2"/>
  <c r="AK268" i="2" s="1"/>
  <c r="AF268" i="3"/>
  <c r="AK268" i="3" s="1"/>
  <c r="AF125" i="3"/>
  <c r="AK125" i="3" s="1"/>
  <c r="AF125" i="2"/>
  <c r="AK125" i="2" s="1"/>
  <c r="AF659" i="2"/>
  <c r="AK659" i="2" s="1"/>
  <c r="AF659" i="3"/>
  <c r="AK659" i="3" s="1"/>
  <c r="AF402" i="3"/>
  <c r="AK402" i="3" s="1"/>
  <c r="AF402" i="2"/>
  <c r="AK402" i="2" s="1"/>
  <c r="AF587" i="2"/>
  <c r="AK587" i="2" s="1"/>
  <c r="AF587" i="3"/>
  <c r="AK587" i="3" s="1"/>
  <c r="AF464" i="2"/>
  <c r="AK464" i="2" s="1"/>
  <c r="AF613" i="2"/>
  <c r="AK613" i="2" s="1"/>
  <c r="AF464" i="3"/>
  <c r="AK464" i="3" s="1"/>
  <c r="AF613" i="3"/>
  <c r="AK613" i="3" s="1"/>
  <c r="AF570" i="2"/>
  <c r="AK570" i="2" s="1"/>
  <c r="AF570" i="3"/>
  <c r="AK570" i="3" s="1"/>
  <c r="AF167" i="3"/>
  <c r="AK167" i="3" s="1"/>
  <c r="AF167" i="2"/>
  <c r="AK167" i="2" s="1"/>
  <c r="AF428" i="3"/>
  <c r="AK428" i="3" s="1"/>
  <c r="AF428" i="2"/>
  <c r="AK428" i="2" s="1"/>
  <c r="AF325" i="2"/>
  <c r="AK325" i="2" s="1"/>
  <c r="AF325" i="3"/>
  <c r="AK325" i="3" s="1"/>
  <c r="AF401" i="2"/>
  <c r="AK401" i="2" s="1"/>
  <c r="AF401" i="3"/>
  <c r="AK401" i="3" s="1"/>
  <c r="AF477" i="3"/>
  <c r="AK477" i="3" s="1"/>
  <c r="AF71" i="3"/>
  <c r="AK71" i="3" s="1"/>
  <c r="AF477" i="2"/>
  <c r="AK477" i="2" s="1"/>
  <c r="AF71" i="2"/>
  <c r="AK71" i="2" s="1"/>
  <c r="AF396" i="2"/>
  <c r="AK396" i="2" s="1"/>
  <c r="AF396" i="3"/>
  <c r="AK396" i="3" s="1"/>
  <c r="AF163" i="2"/>
  <c r="AK163" i="2" s="1"/>
  <c r="AF163" i="3"/>
  <c r="AK163" i="3" s="1"/>
  <c r="AF569" i="2"/>
  <c r="AK569" i="2" s="1"/>
  <c r="AF569" i="3"/>
  <c r="AK569" i="3" s="1"/>
  <c r="AF161" i="2"/>
  <c r="AK161" i="2" s="1"/>
  <c r="AF161" i="3"/>
  <c r="AK161" i="3" s="1"/>
  <c r="AF539" i="2"/>
  <c r="AK539" i="2" s="1"/>
  <c r="AF539" i="3"/>
  <c r="AK539" i="3" s="1"/>
  <c r="AF117" i="2"/>
  <c r="AK117" i="2" s="1"/>
  <c r="AF117" i="3"/>
  <c r="AK117" i="3" s="1"/>
  <c r="AF568" i="3"/>
  <c r="AK568" i="3" s="1"/>
  <c r="AF538" i="2"/>
  <c r="AK538" i="2" s="1"/>
  <c r="AF568" i="2"/>
  <c r="AK568" i="2" s="1"/>
  <c r="AF538" i="3"/>
  <c r="AK538" i="3" s="1"/>
  <c r="AF201" i="3"/>
  <c r="AK201" i="3" s="1"/>
  <c r="AF459" i="3"/>
  <c r="AK459" i="3" s="1"/>
  <c r="AF201" i="2"/>
  <c r="AK201" i="2" s="1"/>
  <c r="AF459" i="2"/>
  <c r="AK459" i="2" s="1"/>
  <c r="AF317" i="3"/>
  <c r="AK317" i="3" s="1"/>
  <c r="AF317" i="2"/>
  <c r="AK317" i="2" s="1"/>
  <c r="AF751" i="3"/>
  <c r="AK751" i="3" s="1"/>
  <c r="AF751" i="2"/>
  <c r="AK751" i="2" s="1"/>
  <c r="AF21" i="2"/>
  <c r="AK21" i="2" s="1"/>
  <c r="AF21" i="3"/>
  <c r="AK21" i="3" s="1"/>
  <c r="AF68" i="3"/>
  <c r="AK68" i="3" s="1"/>
  <c r="AF567" i="2"/>
  <c r="AK567" i="2" s="1"/>
  <c r="AF750" i="2"/>
  <c r="AK750" i="2" s="1"/>
  <c r="AF29" i="3"/>
  <c r="AK29" i="3" s="1"/>
  <c r="AF424" i="2"/>
  <c r="AK424" i="2" s="1"/>
  <c r="AF750" i="3"/>
  <c r="AK750" i="3" s="1"/>
  <c r="AF567" i="3"/>
  <c r="AK567" i="3" s="1"/>
  <c r="AF424" i="3"/>
  <c r="AK424" i="3" s="1"/>
  <c r="AF29" i="2"/>
  <c r="AK29" i="2" s="1"/>
  <c r="AF68" i="2"/>
  <c r="AK68" i="2" s="1"/>
  <c r="AF513" i="3"/>
  <c r="AK513" i="3" s="1"/>
  <c r="AF651" i="2"/>
  <c r="AK651" i="2" s="1"/>
  <c r="AF651" i="3"/>
  <c r="AK651" i="3" s="1"/>
  <c r="AF513" i="2"/>
  <c r="AK513" i="2" s="1"/>
  <c r="AF649" i="3"/>
  <c r="AK649" i="3" s="1"/>
  <c r="AF778" i="3"/>
  <c r="AK778" i="3" s="1"/>
  <c r="AF649" i="2"/>
  <c r="AK649" i="2" s="1"/>
  <c r="AF778" i="2"/>
  <c r="AK778" i="2" s="1"/>
  <c r="AF67" i="3"/>
  <c r="AK67" i="3" s="1"/>
  <c r="AF512" i="3"/>
  <c r="AK512" i="3" s="1"/>
  <c r="AF393" i="2"/>
  <c r="AK393" i="2" s="1"/>
  <c r="AF198" i="3"/>
  <c r="AK198" i="3" s="1"/>
  <c r="AF67" i="2"/>
  <c r="AK67" i="2" s="1"/>
  <c r="AF512" i="2"/>
  <c r="AK512" i="2" s="1"/>
  <c r="AF721" i="3"/>
  <c r="AK721" i="3" s="1"/>
  <c r="AF721" i="2"/>
  <c r="AK721" i="2" s="1"/>
  <c r="AF393" i="3"/>
  <c r="AK393" i="3" s="1"/>
  <c r="AF198" i="2"/>
  <c r="AK198" i="2" s="1"/>
  <c r="AF647" i="2"/>
  <c r="AK647" i="2" s="1"/>
  <c r="AF647" i="3"/>
  <c r="AK647" i="3" s="1"/>
  <c r="AF536" i="2"/>
  <c r="AK536" i="2" s="1"/>
  <c r="AF536" i="3"/>
  <c r="AK536" i="3" s="1"/>
  <c r="AF775" i="2"/>
  <c r="AK775" i="2" s="1"/>
  <c r="AF775" i="3"/>
  <c r="AK775" i="3" s="1"/>
  <c r="AF250" i="2"/>
  <c r="AK250" i="2" s="1"/>
  <c r="AF250" i="3"/>
  <c r="AK250" i="3" s="1"/>
  <c r="AF115" i="3"/>
  <c r="AK115" i="3" s="1"/>
  <c r="AF115" i="2"/>
  <c r="AK115" i="2" s="1"/>
  <c r="AF153" i="2"/>
  <c r="AK153" i="2" s="1"/>
  <c r="AF153" i="3"/>
  <c r="AK153" i="3" s="1"/>
  <c r="AF390" i="2"/>
  <c r="AK390" i="2" s="1"/>
  <c r="AF390" i="3"/>
  <c r="AK390" i="3" s="1"/>
  <c r="AF194" i="3"/>
  <c r="AK194" i="3" s="1"/>
  <c r="AF194" i="2"/>
  <c r="AK194" i="2" s="1"/>
  <c r="AF192" i="2"/>
  <c r="AK192" i="2" s="1"/>
  <c r="AF192" i="3"/>
  <c r="AK192" i="3" s="1"/>
  <c r="AF113" i="3"/>
  <c r="AK113" i="3" s="1"/>
  <c r="AF113" i="2"/>
  <c r="AK113" i="2" s="1"/>
  <c r="AF455" i="2"/>
  <c r="AK455" i="2" s="1"/>
  <c r="AF455" i="3"/>
  <c r="AK455" i="3" s="1"/>
  <c r="AF565" i="2"/>
  <c r="AK565" i="2" s="1"/>
  <c r="AF565" i="3"/>
  <c r="AK565" i="3" s="1"/>
  <c r="AF351" i="3"/>
  <c r="AK351" i="3" s="1"/>
  <c r="AF351" i="2"/>
  <c r="AK351" i="2" s="1"/>
  <c r="AF244" i="3"/>
  <c r="AK244" i="3" s="1"/>
  <c r="AF244" i="2"/>
  <c r="AK244" i="2" s="1"/>
  <c r="AF245" i="2"/>
  <c r="AK245" i="2" s="1"/>
  <c r="AF245" i="3"/>
  <c r="AK245" i="3" s="1"/>
  <c r="AF607" i="3"/>
  <c r="AK607" i="3" s="1"/>
  <c r="AF607" i="2"/>
  <c r="AK607" i="2" s="1"/>
  <c r="AF747" i="3"/>
  <c r="AK747" i="3" s="1"/>
  <c r="AF112" i="2"/>
  <c r="AK112" i="2" s="1"/>
  <c r="AF747" i="2"/>
  <c r="AK747" i="2" s="1"/>
  <c r="AF112" i="3"/>
  <c r="AK112" i="3" s="1"/>
  <c r="AF190" i="2"/>
  <c r="AK190" i="2" s="1"/>
  <c r="AF190" i="3"/>
  <c r="AK190" i="3" s="1"/>
  <c r="AF715" i="3"/>
  <c r="AK715" i="3" s="1"/>
  <c r="AF715" i="2"/>
  <c r="AK715" i="2" s="1"/>
  <c r="AF307" i="2"/>
  <c r="AK307" i="2" s="1"/>
  <c r="AF307" i="3"/>
  <c r="AK307" i="3" s="1"/>
  <c r="AF773" i="2"/>
  <c r="AK773" i="2" s="1"/>
  <c r="AF773" i="3"/>
  <c r="AK773" i="3" s="1"/>
  <c r="AF506" i="2"/>
  <c r="AK506" i="2" s="1"/>
  <c r="AF506" i="3"/>
  <c r="AK506" i="3" s="1"/>
  <c r="AF683" i="2"/>
  <c r="AK683" i="2" s="1"/>
  <c r="AF683" i="3"/>
  <c r="AK683" i="3" s="1"/>
  <c r="AF772" i="2"/>
  <c r="AK772" i="2" s="1"/>
  <c r="AF772" i="3"/>
  <c r="AK772" i="3" s="1"/>
  <c r="AF107" i="2"/>
  <c r="AK107" i="2" s="1"/>
  <c r="AF107" i="3"/>
  <c r="AK107" i="3" s="1"/>
  <c r="AF641" i="3"/>
  <c r="AK641" i="3" s="1"/>
  <c r="AF641" i="2"/>
  <c r="AK641" i="2" s="1"/>
  <c r="AF302" i="2"/>
  <c r="AK302" i="2" s="1"/>
  <c r="AF302" i="3"/>
  <c r="AK302" i="3" s="1"/>
  <c r="AF531" i="2"/>
  <c r="AK531" i="2" s="1"/>
  <c r="AF531" i="3"/>
  <c r="AK531" i="3" s="1"/>
  <c r="AF345" i="3"/>
  <c r="AK345" i="3" s="1"/>
  <c r="AF5" i="2"/>
  <c r="AK5" i="2" s="1"/>
  <c r="AF345" i="2"/>
  <c r="AK345" i="2" s="1"/>
  <c r="AF5" i="3"/>
  <c r="AK5" i="3" s="1"/>
  <c r="AF4" i="3"/>
  <c r="AK4" i="3" s="1"/>
  <c r="AF143" i="3"/>
  <c r="AK143" i="3" s="1"/>
  <c r="AF4" i="2"/>
  <c r="AK4" i="2" s="1"/>
  <c r="AF143" i="2"/>
  <c r="AK143" i="2" s="1"/>
  <c r="AF142" i="3"/>
  <c r="AK142" i="3" s="1"/>
  <c r="AF142" i="2"/>
  <c r="AK142" i="2" s="1"/>
  <c r="AF744" i="3"/>
  <c r="AK744" i="3" s="1"/>
  <c r="AF744" i="2"/>
  <c r="AK744" i="2" s="1"/>
  <c r="AF498" i="2"/>
  <c r="AK498" i="2" s="1"/>
  <c r="AF498" i="3"/>
  <c r="AK498" i="3" s="1"/>
  <c r="AF105" i="3"/>
  <c r="AK105" i="3" s="1"/>
  <c r="AF105" i="2"/>
  <c r="AK105" i="2" s="1"/>
  <c r="AF603" i="2"/>
  <c r="AK603" i="2" s="1"/>
  <c r="AF603" i="3"/>
  <c r="AK603" i="3" s="1"/>
  <c r="AF233" i="3"/>
  <c r="AK233" i="3" s="1"/>
  <c r="AF233" i="2"/>
  <c r="AK233" i="2" s="1"/>
  <c r="AF14" i="3"/>
  <c r="AK14" i="3" s="1"/>
  <c r="AF14" i="2"/>
  <c r="AK14" i="2" s="1"/>
  <c r="AF104" i="2"/>
  <c r="AK104" i="2" s="1"/>
  <c r="AF104" i="3"/>
  <c r="AK104" i="3" s="1"/>
  <c r="AF558" i="3"/>
  <c r="AK558" i="3" s="1"/>
  <c r="AF602" i="3"/>
  <c r="AK602" i="3" s="1"/>
  <c r="AF297" i="2"/>
  <c r="AK297" i="2" s="1"/>
  <c r="AF297" i="3"/>
  <c r="AK297" i="3" s="1"/>
  <c r="AF558" i="2"/>
  <c r="AK558" i="2" s="1"/>
  <c r="AF602" i="2"/>
  <c r="AK602" i="2" s="1"/>
  <c r="AF743" i="3"/>
  <c r="AK743" i="3" s="1"/>
  <c r="AF743" i="2"/>
  <c r="AK743" i="2" s="1"/>
  <c r="AF679" i="3"/>
  <c r="AK679" i="3" s="1"/>
  <c r="AF679" i="2"/>
  <c r="AK679" i="2" s="1"/>
  <c r="AF473" i="3"/>
  <c r="AK473" i="3" s="1"/>
  <c r="AF473" i="2"/>
  <c r="AK473" i="2" s="1"/>
  <c r="AF583" i="2"/>
  <c r="AK583" i="2" s="1"/>
  <c r="AF583" i="3"/>
  <c r="AK583" i="3" s="1"/>
  <c r="AF58" i="2"/>
  <c r="AK58" i="2" s="1"/>
  <c r="AF58" i="3"/>
  <c r="AK58" i="3" s="1"/>
  <c r="AF638" i="2"/>
  <c r="AK638" i="2" s="1"/>
  <c r="AF638" i="3"/>
  <c r="AK638" i="3" s="1"/>
  <c r="AF496" i="3"/>
  <c r="AK496" i="3" s="1"/>
  <c r="AF496" i="2"/>
  <c r="AK496" i="2" s="1"/>
  <c r="AF27" i="2"/>
  <c r="AK27" i="2" s="1"/>
  <c r="AF27" i="3"/>
  <c r="AK27" i="3" s="1"/>
  <c r="AF39" i="3"/>
  <c r="AK39" i="3" s="1"/>
  <c r="AF227" i="2"/>
  <c r="AK227" i="2" s="1"/>
  <c r="AF227" i="3"/>
  <c r="AK227" i="3" s="1"/>
  <c r="AF39" i="2"/>
  <c r="AK39" i="2" s="1"/>
  <c r="AF675" i="3"/>
  <c r="AK675" i="3" s="1"/>
  <c r="AF675" i="2"/>
  <c r="AK675" i="2" s="1"/>
  <c r="AF294" i="3"/>
  <c r="AK294" i="3" s="1"/>
  <c r="AF294" i="2"/>
  <c r="AK294" i="2" s="1"/>
  <c r="AF56" i="3"/>
  <c r="AK56" i="3" s="1"/>
  <c r="AF56" i="2"/>
  <c r="AK56" i="2" s="1"/>
  <c r="AF381" i="3"/>
  <c r="AK381" i="3" s="1"/>
  <c r="AF381" i="2"/>
  <c r="AK381" i="2" s="1"/>
  <c r="AF340" i="3"/>
  <c r="AK340" i="3" s="1"/>
  <c r="AF340" i="2"/>
  <c r="AK340" i="2" s="1"/>
  <c r="AF226" i="3"/>
  <c r="AK226" i="3" s="1"/>
  <c r="AF185" i="2"/>
  <c r="AK185" i="2" s="1"/>
  <c r="AF185" i="3"/>
  <c r="AK185" i="3" s="1"/>
  <c r="AF226" i="2"/>
  <c r="AK226" i="2" s="1"/>
  <c r="AF491" i="3"/>
  <c r="AK491" i="3" s="1"/>
  <c r="AF491" i="2"/>
  <c r="AK491" i="2" s="1"/>
  <c r="AF183" i="2"/>
  <c r="AK183" i="2" s="1"/>
  <c r="AF183" i="3"/>
  <c r="AK183" i="3" s="1"/>
  <c r="AF490" i="2"/>
  <c r="AK490" i="2" s="1"/>
  <c r="AF490" i="3"/>
  <c r="AK490" i="3" s="1"/>
  <c r="AF339" i="2"/>
  <c r="AK339" i="2" s="1"/>
  <c r="AF758" i="3"/>
  <c r="AK758" i="3" s="1"/>
  <c r="AF758" i="2"/>
  <c r="AK758" i="2" s="1"/>
  <c r="AF339" i="3"/>
  <c r="AK339" i="3" s="1"/>
  <c r="AF97" i="2"/>
  <c r="AK97" i="2" s="1"/>
  <c r="AF97" i="3"/>
  <c r="AK97" i="3" s="1"/>
  <c r="AF530" i="2"/>
  <c r="AK530" i="2" s="1"/>
  <c r="AF634" i="3"/>
  <c r="AK634" i="3" s="1"/>
  <c r="AF530" i="3"/>
  <c r="AK530" i="3" s="1"/>
  <c r="AF634" i="2"/>
  <c r="AK634" i="2" s="1"/>
  <c r="AF410" i="2"/>
  <c r="AK410" i="2" s="1"/>
  <c r="AF410" i="3"/>
  <c r="AK410" i="3" s="1"/>
  <c r="AF593" i="2"/>
  <c r="AK593" i="2" s="1"/>
  <c r="AF593" i="3"/>
  <c r="AK593" i="3" s="1"/>
  <c r="AF225" i="3"/>
  <c r="AK225" i="3" s="1"/>
  <c r="AF225" i="2"/>
  <c r="AK225" i="2" s="1"/>
  <c r="AF632" i="3"/>
  <c r="AK632" i="3" s="1"/>
  <c r="AF632" i="2"/>
  <c r="AK632" i="2" s="1"/>
  <c r="AF53" i="2"/>
  <c r="AK53" i="2" s="1"/>
  <c r="AF53" i="3"/>
  <c r="AK53" i="3" s="1"/>
  <c r="AF740" i="3"/>
  <c r="AK740" i="3" s="1"/>
  <c r="AF740" i="2"/>
  <c r="AK740" i="2" s="1"/>
  <c r="AF52" i="2"/>
  <c r="AK52" i="2" s="1"/>
  <c r="AF52" i="3"/>
  <c r="AK52" i="3" s="1"/>
  <c r="AF138" i="2"/>
  <c r="AK138" i="2" s="1"/>
  <c r="AF138" i="3"/>
  <c r="AK138" i="3" s="1"/>
  <c r="AF709" i="2"/>
  <c r="AK709" i="2" s="1"/>
  <c r="AF709" i="3"/>
  <c r="AK709" i="3" s="1"/>
  <c r="AF377" i="3"/>
  <c r="AK377" i="3" s="1"/>
  <c r="AF708" i="3"/>
  <c r="AK708" i="3" s="1"/>
  <c r="AF377" i="2"/>
  <c r="AK377" i="2" s="1"/>
  <c r="AF708" i="2"/>
  <c r="AK708" i="2" s="1"/>
  <c r="AF487" i="2"/>
  <c r="AK487" i="2" s="1"/>
  <c r="AF487" i="3"/>
  <c r="AK487" i="3" s="1"/>
  <c r="AF407" i="2"/>
  <c r="AK407" i="2" s="1"/>
  <c r="AF407" i="3"/>
  <c r="AK407" i="3" s="1"/>
  <c r="AF630" i="2"/>
  <c r="AK630" i="2" s="1"/>
  <c r="AF630" i="3"/>
  <c r="AK630" i="3" s="1"/>
  <c r="AF406" i="3"/>
  <c r="AK406" i="3" s="1"/>
  <c r="AF406" i="2"/>
  <c r="AK406" i="2" s="1"/>
  <c r="AF92" i="3"/>
  <c r="AK92" i="3" s="1"/>
  <c r="AF92" i="2"/>
  <c r="AK92" i="2" s="1"/>
  <c r="AF49" i="3"/>
  <c r="AK49" i="3" s="1"/>
  <c r="AF49" i="2"/>
  <c r="AK49" i="2" s="1"/>
  <c r="AF764" i="3"/>
  <c r="AK764" i="3" s="1"/>
  <c r="AF764" i="2"/>
  <c r="AK764" i="2" s="1"/>
  <c r="AF214" i="2"/>
  <c r="AK214" i="2" s="1"/>
  <c r="AF214" i="3"/>
  <c r="AK214" i="3" s="1"/>
  <c r="AF136" i="3"/>
  <c r="AK136" i="3" s="1"/>
  <c r="AF136" i="2"/>
  <c r="AK136" i="2" s="1"/>
  <c r="AF335" i="2"/>
  <c r="AK335" i="2" s="1"/>
  <c r="AF335" i="3"/>
  <c r="AK335" i="3" s="1"/>
  <c r="AF376" i="2"/>
  <c r="AK376" i="2" s="1"/>
  <c r="AF376" i="3"/>
  <c r="AK376" i="3" s="1"/>
  <c r="AF736" i="2"/>
  <c r="AK736" i="2" s="1"/>
  <c r="AF591" i="3"/>
  <c r="AK591" i="3" s="1"/>
  <c r="AF736" i="3"/>
  <c r="AK736" i="3" s="1"/>
  <c r="AF591" i="2"/>
  <c r="AK591" i="2" s="1"/>
  <c r="AF404" i="3"/>
  <c r="AK404" i="3" s="1"/>
  <c r="AF404" i="2"/>
  <c r="AK404" i="2" s="1"/>
  <c r="AF175" i="2"/>
  <c r="AK175" i="2" s="1"/>
  <c r="AF175" i="3"/>
  <c r="AK175" i="3" s="1"/>
  <c r="AF665" i="2"/>
  <c r="AK665" i="2" s="1"/>
  <c r="AF665" i="3"/>
  <c r="AK665" i="3" s="1"/>
  <c r="AF735" i="2"/>
  <c r="AK735" i="2" s="1"/>
  <c r="AF480" i="3"/>
  <c r="AK480" i="3" s="1"/>
  <c r="AF735" i="3"/>
  <c r="AK735" i="3" s="1"/>
  <c r="AF480" i="2"/>
  <c r="AK480" i="2" s="1"/>
  <c r="AF88" i="3"/>
  <c r="AK88" i="3" s="1"/>
  <c r="AF46" i="2"/>
  <c r="AK46" i="2" s="1"/>
  <c r="AF88" i="2"/>
  <c r="AK88" i="2" s="1"/>
  <c r="AF46" i="3"/>
  <c r="AK46" i="3" s="1"/>
  <c r="AF590" i="2"/>
  <c r="AK590" i="2" s="1"/>
  <c r="AF590" i="3"/>
  <c r="AK590" i="3" s="1"/>
  <c r="AF761" i="3"/>
  <c r="AK761" i="3" s="1"/>
  <c r="AF626" i="2"/>
  <c r="AK626" i="2" s="1"/>
  <c r="AF334" i="3"/>
  <c r="AK334" i="3" s="1"/>
  <c r="AF626" i="3"/>
  <c r="AK626" i="3" s="1"/>
  <c r="AF334" i="2"/>
  <c r="AK334" i="2" s="1"/>
  <c r="AF761" i="2"/>
  <c r="AK761" i="2" s="1"/>
</calcChain>
</file>

<file path=xl/sharedStrings.xml><?xml version="1.0" encoding="utf-8"?>
<sst xmlns="http://schemas.openxmlformats.org/spreadsheetml/2006/main" count="63373" uniqueCount="1071">
  <si>
    <t>N° de serie</t>
  </si>
  <si>
    <t>Year</t>
  </si>
  <si>
    <t>Quarter</t>
  </si>
  <si>
    <t>Month</t>
  </si>
  <si>
    <t>Day</t>
  </si>
  <si>
    <t>Categoría</t>
  </si>
  <si>
    <t>T. respuesta</t>
  </si>
  <si>
    <t>Business Team</t>
  </si>
  <si>
    <t>Pago Base CDMX y área metropolitana</t>
  </si>
  <si>
    <t>Pago Base Interior</t>
  </si>
  <si>
    <t>menos de 3 días</t>
  </si>
  <si>
    <t>entre 3 y 6 días</t>
  </si>
  <si>
    <t>entre 7 y 15 días</t>
  </si>
  <si>
    <t>entre 16 y 30 días</t>
  </si>
  <si>
    <t>entre 31 y 59 días</t>
  </si>
  <si>
    <t>60 días o más</t>
  </si>
  <si>
    <t>REGION</t>
  </si>
  <si>
    <t>TR Ciudades principales</t>
  </si>
  <si>
    <t>TR Otras ciudades</t>
  </si>
  <si>
    <t>Loc TR</t>
  </si>
  <si>
    <t>familia matriz global</t>
  </si>
  <si>
    <t>Cliente</t>
  </si>
  <si>
    <t>Ruta</t>
  </si>
  <si>
    <t>Year.1</t>
  </si>
  <si>
    <t>Quarter.1</t>
  </si>
  <si>
    <t>Month.1</t>
  </si>
  <si>
    <t>Day.1</t>
  </si>
  <si>
    <t>time</t>
  </si>
  <si>
    <t>pagofinal</t>
  </si>
  <si>
    <t>9HB334888</t>
  </si>
  <si>
    <t>Qtr 1</t>
  </si>
  <si>
    <t>March</t>
  </si>
  <si>
    <t>INSTALACION NUEVA</t>
  </si>
  <si>
    <t>NA</t>
  </si>
  <si>
    <t>A4 Mono MFPs</t>
  </si>
  <si>
    <t>XEROX MEXICANA SA DE CV / XEROX MEXICANA</t>
  </si>
  <si>
    <t>ESTADO DE MEXICO</t>
  </si>
  <si>
    <t>Qtr 2</t>
  </si>
  <si>
    <t>April</t>
  </si>
  <si>
    <t>0AGD461524</t>
  </si>
  <si>
    <t>CORRECTIVO</t>
  </si>
  <si>
    <t>A4 Color Laser MFPs</t>
  </si>
  <si>
    <t>NUEVO LEON</t>
  </si>
  <si>
    <t>0BG2951668</t>
  </si>
  <si>
    <t>MANTENIMIENTO PREVENTIVO</t>
  </si>
  <si>
    <t>Light Production Digital Business</t>
  </si>
  <si>
    <t>INTERIOR</t>
  </si>
  <si>
    <t>Ciudad principal</t>
  </si>
  <si>
    <t>High End Cut Sheet</t>
  </si>
  <si>
    <t>0BPB110617</t>
  </si>
  <si>
    <t>JALISCO</t>
  </si>
  <si>
    <t>0BPB110653</t>
  </si>
  <si>
    <t>0VGW686533</t>
  </si>
  <si>
    <t>A3 Professional Color Laser MFPs</t>
  </si>
  <si>
    <t>Entry Production Color Low/Mid</t>
  </si>
  <si>
    <t>CHIHUAHUA</t>
  </si>
  <si>
    <t>0BG0971716</t>
  </si>
  <si>
    <t>0EX9310036</t>
  </si>
  <si>
    <t>Departmental Digital</t>
  </si>
  <si>
    <t>TAMAULIPAS</t>
  </si>
  <si>
    <t>0RXD138712</t>
  </si>
  <si>
    <t>COAHUILA</t>
  </si>
  <si>
    <t>0BG2948893</t>
  </si>
  <si>
    <t>0LX5697800</t>
  </si>
  <si>
    <t>A3 Office Color Laser MFPs</t>
  </si>
  <si>
    <t>0AB9779149</t>
  </si>
  <si>
    <t>Color Laser Printers</t>
  </si>
  <si>
    <t>QUERETARO</t>
  </si>
  <si>
    <t>0BG2949298</t>
  </si>
  <si>
    <t>0EX9299901</t>
  </si>
  <si>
    <t>0KPA018838</t>
  </si>
  <si>
    <t>Entry Mono Printers</t>
  </si>
  <si>
    <t>0BG2946876</t>
  </si>
  <si>
    <t>GUANAJUATO</t>
  </si>
  <si>
    <t>0DRB131260</t>
  </si>
  <si>
    <t>0XKK418248</t>
  </si>
  <si>
    <t>0BG2947932</t>
  </si>
  <si>
    <t>0EX9293999</t>
  </si>
  <si>
    <t>0LBP345977</t>
  </si>
  <si>
    <t>7TX135776</t>
  </si>
  <si>
    <t>MICHOACAN</t>
  </si>
  <si>
    <t>03AG880144</t>
  </si>
  <si>
    <t>03BT801962</t>
  </si>
  <si>
    <t>SAN LUIS POTOSI</t>
  </si>
  <si>
    <t>0A2T369923</t>
  </si>
  <si>
    <t>Otras</t>
  </si>
  <si>
    <t>0BG2946750</t>
  </si>
  <si>
    <t>0BG2951627</t>
  </si>
  <si>
    <t>0EX9293515</t>
  </si>
  <si>
    <t>0FBG479583</t>
  </si>
  <si>
    <t>0PW4111396</t>
  </si>
  <si>
    <t>WF Mono Systems and Legacy Color</t>
  </si>
  <si>
    <t>0BG2940184</t>
  </si>
  <si>
    <t>0BG2949312</t>
  </si>
  <si>
    <t>0CX0060974</t>
  </si>
  <si>
    <t>Entry Production Color Mid</t>
  </si>
  <si>
    <t>Entry Production Color High</t>
  </si>
  <si>
    <t>0EX9293200</t>
  </si>
  <si>
    <t>0EX9297293</t>
  </si>
  <si>
    <t>0VGW624391</t>
  </si>
  <si>
    <t>09HB321575</t>
  </si>
  <si>
    <t>0BG2945208</t>
  </si>
  <si>
    <t>0BG2946786</t>
  </si>
  <si>
    <t>0C4X011068</t>
  </si>
  <si>
    <t>0E2B646560</t>
  </si>
  <si>
    <t>0EX9309804</t>
  </si>
  <si>
    <t>0XLV886888</t>
  </si>
  <si>
    <t>K3A706937</t>
  </si>
  <si>
    <t>03AG879712</t>
  </si>
  <si>
    <t>03AG880377</t>
  </si>
  <si>
    <t>03BT802413</t>
  </si>
  <si>
    <t>09HB333670</t>
  </si>
  <si>
    <t>0A1H020735</t>
  </si>
  <si>
    <t>0A4T021913</t>
  </si>
  <si>
    <t>0A4T558109</t>
  </si>
  <si>
    <t>0AE7146573</t>
  </si>
  <si>
    <t>Office Digital</t>
  </si>
  <si>
    <t>0BB1252119</t>
  </si>
  <si>
    <t>0BG0966721</t>
  </si>
  <si>
    <t>0BG2940370</t>
  </si>
  <si>
    <t>0BG2947159</t>
  </si>
  <si>
    <t>0BG2947475</t>
  </si>
  <si>
    <t>0BG2951676</t>
  </si>
  <si>
    <t>0C4X011834</t>
  </si>
  <si>
    <t>0C7X246843</t>
  </si>
  <si>
    <t>0E2B646633</t>
  </si>
  <si>
    <t>0E2B656860</t>
  </si>
  <si>
    <t>0EX7387236</t>
  </si>
  <si>
    <t>0EX7407523</t>
  </si>
  <si>
    <t>0EX9286123</t>
  </si>
  <si>
    <t>DURANGO</t>
  </si>
  <si>
    <t>0EX9293168</t>
  </si>
  <si>
    <t>0EX9664447</t>
  </si>
  <si>
    <t>0MX1216569</t>
  </si>
  <si>
    <t>0MX4465075</t>
  </si>
  <si>
    <t>0PW4152292</t>
  </si>
  <si>
    <t>0RXD109069</t>
  </si>
  <si>
    <t>0UHA002004</t>
  </si>
  <si>
    <t>0VGW632064</t>
  </si>
  <si>
    <t>0X76092798</t>
  </si>
  <si>
    <t>0X76707584</t>
  </si>
  <si>
    <t>0X76707945</t>
  </si>
  <si>
    <t>0XEH798026</t>
  </si>
  <si>
    <t>0XEH805610</t>
  </si>
  <si>
    <t>0XFN041395</t>
  </si>
  <si>
    <t>Color Solid Ink Printers</t>
  </si>
  <si>
    <t>0XFN041542</t>
  </si>
  <si>
    <t>0XLT280678</t>
  </si>
  <si>
    <t>0XPN396574</t>
  </si>
  <si>
    <t>0XPN546792</t>
  </si>
  <si>
    <t>0Y4X830352</t>
  </si>
  <si>
    <t>C7X376359</t>
  </si>
  <si>
    <t>03AG880318</t>
  </si>
  <si>
    <t>03AG880355</t>
  </si>
  <si>
    <t>09HB335110</t>
  </si>
  <si>
    <t>0A1H020656</t>
  </si>
  <si>
    <t>0A2T380265</t>
  </si>
  <si>
    <t>0AE9560627</t>
  </si>
  <si>
    <t>0B2R091016</t>
  </si>
  <si>
    <t>0BB1250884</t>
  </si>
  <si>
    <t>0BG0962083</t>
  </si>
  <si>
    <t>0BG2939611</t>
  </si>
  <si>
    <t>0BG2941140</t>
  </si>
  <si>
    <t>0BG2947512</t>
  </si>
  <si>
    <t>0BG2947925</t>
  </si>
  <si>
    <t>0BG2948894</t>
  </si>
  <si>
    <t>0BG2949273</t>
  </si>
  <si>
    <t>0BG2951477</t>
  </si>
  <si>
    <t>0C4X008113</t>
  </si>
  <si>
    <t>0C4X012642</t>
  </si>
  <si>
    <t>0D6X456699</t>
  </si>
  <si>
    <t>0D6X458381</t>
  </si>
  <si>
    <t>0D6X468206</t>
  </si>
  <si>
    <t>0E2B646602</t>
  </si>
  <si>
    <t>0E2B646616</t>
  </si>
  <si>
    <t>0E2B658304</t>
  </si>
  <si>
    <t>0EX7397457</t>
  </si>
  <si>
    <t>0EX7416648</t>
  </si>
  <si>
    <t>0EX9664210</t>
  </si>
  <si>
    <t>0EX9664460</t>
  </si>
  <si>
    <t>0LBT206071</t>
  </si>
  <si>
    <t>0LX5688824</t>
  </si>
  <si>
    <t>0MX1185934</t>
  </si>
  <si>
    <t>0MX1186333</t>
  </si>
  <si>
    <t>0PW4979941</t>
  </si>
  <si>
    <t>0UHA001710</t>
  </si>
  <si>
    <t>0WXP008416</t>
  </si>
  <si>
    <t>Xerox Color Press</t>
  </si>
  <si>
    <t>0X76703795</t>
  </si>
  <si>
    <t>0XEL562732</t>
  </si>
  <si>
    <t>0XEL569871</t>
  </si>
  <si>
    <t>0XPN393392</t>
  </si>
  <si>
    <t>0XPN553133</t>
  </si>
  <si>
    <t>0Y2B003355</t>
  </si>
  <si>
    <t>0Y4X843007</t>
  </si>
  <si>
    <t>03BT801966</t>
  </si>
  <si>
    <t>07CX043832</t>
  </si>
  <si>
    <t>08TB608554</t>
  </si>
  <si>
    <t>09HB321394</t>
  </si>
  <si>
    <t>0A4T554283</t>
  </si>
  <si>
    <t>0A4T554401</t>
  </si>
  <si>
    <t>0A4T558105</t>
  </si>
  <si>
    <t>0BB1564141</t>
  </si>
  <si>
    <t>0BG0964513</t>
  </si>
  <si>
    <t>0BG2951632</t>
  </si>
  <si>
    <t>0C4X008250</t>
  </si>
  <si>
    <t>0C4X011869</t>
  </si>
  <si>
    <t>0C7X246832</t>
  </si>
  <si>
    <t>0C7X371958</t>
  </si>
  <si>
    <t>0D6X461128</t>
  </si>
  <si>
    <t>0E2B653886</t>
  </si>
  <si>
    <t>0E2B656981</t>
  </si>
  <si>
    <t>0E2B658511</t>
  </si>
  <si>
    <t>0E2B666269</t>
  </si>
  <si>
    <t>0EX7399926</t>
  </si>
  <si>
    <t>0EX7407508</t>
  </si>
  <si>
    <t>0EX9283991</t>
  </si>
  <si>
    <t>0EX9293385</t>
  </si>
  <si>
    <t>0EX9296094</t>
  </si>
  <si>
    <t>0KPA018636</t>
  </si>
  <si>
    <t>0LA6296487</t>
  </si>
  <si>
    <t>0LNX631348</t>
  </si>
  <si>
    <t>0MX1204989</t>
  </si>
  <si>
    <t>0MX4465117</t>
  </si>
  <si>
    <t>0RXD136704</t>
  </si>
  <si>
    <t>0XPN396972</t>
  </si>
  <si>
    <t>0XPN546686</t>
  </si>
  <si>
    <t>0XPN553158</t>
  </si>
  <si>
    <t>9HB381838</t>
  </si>
  <si>
    <t>Y4X830295</t>
  </si>
  <si>
    <t>03BT802213</t>
  </si>
  <si>
    <t>0A1H022391</t>
  </si>
  <si>
    <t>0A2T199940</t>
  </si>
  <si>
    <t>0A2T200458</t>
  </si>
  <si>
    <t>0A4T557615</t>
  </si>
  <si>
    <t>0A4T558379</t>
  </si>
  <si>
    <t>0AGE474522</t>
  </si>
  <si>
    <t>0BG0968959</t>
  </si>
  <si>
    <t>0BG0972049</t>
  </si>
  <si>
    <t>0BG0973687</t>
  </si>
  <si>
    <t>0BG1000997</t>
  </si>
  <si>
    <t>0BG2946917</t>
  </si>
  <si>
    <t>0C4X002927</t>
  </si>
  <si>
    <t>0C4X008558</t>
  </si>
  <si>
    <t>0E1B980062</t>
  </si>
  <si>
    <t>0E2B658529</t>
  </si>
  <si>
    <t>0E2B659015</t>
  </si>
  <si>
    <t>0E2B664326</t>
  </si>
  <si>
    <t>0E2B665653</t>
  </si>
  <si>
    <t>0EX9293145</t>
  </si>
  <si>
    <t>0EX9293159</t>
  </si>
  <si>
    <t>0EX9299931</t>
  </si>
  <si>
    <t>0EX9662181</t>
  </si>
  <si>
    <t>0EX9664780</t>
  </si>
  <si>
    <t>0EX9665131</t>
  </si>
  <si>
    <t>0GXV896042</t>
  </si>
  <si>
    <t>0XL1421896</t>
  </si>
  <si>
    <t>0XNE133934</t>
  </si>
  <si>
    <t>A3 Color Solid Ink MFPs</t>
  </si>
  <si>
    <t>0XPN550545</t>
  </si>
  <si>
    <t>5AV820023</t>
  </si>
  <si>
    <t>AAQ100563</t>
  </si>
  <si>
    <t>03AG880494</t>
  </si>
  <si>
    <t>03TX405493</t>
  </si>
  <si>
    <t>CONFIGURACION</t>
  </si>
  <si>
    <t>09HB328020</t>
  </si>
  <si>
    <t>09HB333007</t>
  </si>
  <si>
    <t>0A1H020586</t>
  </si>
  <si>
    <t>0A1H020596</t>
  </si>
  <si>
    <t>0A1H020667</t>
  </si>
  <si>
    <t>0A1H020723</t>
  </si>
  <si>
    <t>0A1H020925</t>
  </si>
  <si>
    <t>0A1H021287</t>
  </si>
  <si>
    <t>0A1H021488</t>
  </si>
  <si>
    <t>0A1H021572</t>
  </si>
  <si>
    <t>0A1H021961</t>
  </si>
  <si>
    <t>0AGC431093</t>
  </si>
  <si>
    <t>0BG2947161</t>
  </si>
  <si>
    <t>0BG2947470</t>
  </si>
  <si>
    <t>0BG2947926</t>
  </si>
  <si>
    <t>0BG2948914</t>
  </si>
  <si>
    <t>0BG2950042</t>
  </si>
  <si>
    <t>0BG2951552</t>
  </si>
  <si>
    <t>0BG2951597</t>
  </si>
  <si>
    <t>0BG2951623</t>
  </si>
  <si>
    <t>0D6X458430</t>
  </si>
  <si>
    <t>0E1B980213</t>
  </si>
  <si>
    <t>0E2B646611</t>
  </si>
  <si>
    <t>0E2B646874</t>
  </si>
  <si>
    <t>0E2B647375</t>
  </si>
  <si>
    <t>0E2B654062</t>
  </si>
  <si>
    <t>0E2B656739</t>
  </si>
  <si>
    <t>0E2B663505</t>
  </si>
  <si>
    <t>0EX9283024</t>
  </si>
  <si>
    <t>0EX9292081</t>
  </si>
  <si>
    <t>0EX9293331</t>
  </si>
  <si>
    <t>0EX9296103</t>
  </si>
  <si>
    <t>0EX9297573</t>
  </si>
  <si>
    <t>0EX9297587</t>
  </si>
  <si>
    <t>GENERAL</t>
  </si>
  <si>
    <t>0EX9297705</t>
  </si>
  <si>
    <t>0EX9298213</t>
  </si>
  <si>
    <t>0EX9306196</t>
  </si>
  <si>
    <t>0LA6296587</t>
  </si>
  <si>
    <t>0LX7660915</t>
  </si>
  <si>
    <t>0MX1219085</t>
  </si>
  <si>
    <t>0PW4980265</t>
  </si>
  <si>
    <t>0RXD143457</t>
  </si>
  <si>
    <t>0T4B035507</t>
  </si>
  <si>
    <t>0X76704205</t>
  </si>
  <si>
    <t>0XEL557426</t>
  </si>
  <si>
    <t>0XLT860105</t>
  </si>
  <si>
    <t>0XPN547515</t>
  </si>
  <si>
    <t>0XPN547563</t>
  </si>
  <si>
    <t>0XPN551901</t>
  </si>
  <si>
    <t>0XLT281595</t>
  </si>
  <si>
    <t>0BG2943221</t>
  </si>
  <si>
    <t>0E2B650746</t>
  </si>
  <si>
    <t>0EX9297582</t>
  </si>
  <si>
    <t>0XPN393110</t>
  </si>
  <si>
    <t>03AG877879</t>
  </si>
  <si>
    <t>03AG879962</t>
  </si>
  <si>
    <t>09HB320873</t>
  </si>
  <si>
    <t>09HB321202</t>
  </si>
  <si>
    <t>09HB325731</t>
  </si>
  <si>
    <t>0A1H020640</t>
  </si>
  <si>
    <t>0A1H020685</t>
  </si>
  <si>
    <t>0AE9196959</t>
  </si>
  <si>
    <t>0B2R090061</t>
  </si>
  <si>
    <t>0BG0966730</t>
  </si>
  <si>
    <t>0BG2941143</t>
  </si>
  <si>
    <t>0BG2947123</t>
  </si>
  <si>
    <t>0BG2948912</t>
  </si>
  <si>
    <t>0BG2949291</t>
  </si>
  <si>
    <t>0BG2951472</t>
  </si>
  <si>
    <t>0BG2951480</t>
  </si>
  <si>
    <t>0BG2951638</t>
  </si>
  <si>
    <t>0C4X003945</t>
  </si>
  <si>
    <t>0C4X006407</t>
  </si>
  <si>
    <t>0C4X008398</t>
  </si>
  <si>
    <t>0D6X451648</t>
  </si>
  <si>
    <t>0D6X462113</t>
  </si>
  <si>
    <t>0D6X464217</t>
  </si>
  <si>
    <t>0E1B972284</t>
  </si>
  <si>
    <t>0E2B106653</t>
  </si>
  <si>
    <t>0E2B646574</t>
  </si>
  <si>
    <t>0E2B651413</t>
  </si>
  <si>
    <t>0E2B666074</t>
  </si>
  <si>
    <t>0EX7382605</t>
  </si>
  <si>
    <t>0EX9282798</t>
  </si>
  <si>
    <t>0EX9284764</t>
  </si>
  <si>
    <t>0EX9297593</t>
  </si>
  <si>
    <t>0EX9664778</t>
  </si>
  <si>
    <t>0LX5822381</t>
  </si>
  <si>
    <t>0MX1205880</t>
  </si>
  <si>
    <t>0MX4466349</t>
  </si>
  <si>
    <t>0MX4777373</t>
  </si>
  <si>
    <t>0PW4112031</t>
  </si>
  <si>
    <t>0X76706478</t>
  </si>
  <si>
    <t>0XLT282436</t>
  </si>
  <si>
    <t>0XPN399168</t>
  </si>
  <si>
    <t>0XPN546541</t>
  </si>
  <si>
    <t>0Y2B003356</t>
  </si>
  <si>
    <t>02TX061945</t>
  </si>
  <si>
    <t>03AG873545</t>
  </si>
  <si>
    <t>09HB320584</t>
  </si>
  <si>
    <t>0A1H020675</t>
  </si>
  <si>
    <t>0A2T370560</t>
  </si>
  <si>
    <t>0AE9566556</t>
  </si>
  <si>
    <t>0BG0966723</t>
  </si>
  <si>
    <t>0BG2940374</t>
  </si>
  <si>
    <t>0BG2949279</t>
  </si>
  <si>
    <t>0C4X006153</t>
  </si>
  <si>
    <t>0C7X239180</t>
  </si>
  <si>
    <t>0E1B088097</t>
  </si>
  <si>
    <t>0E2B654119</t>
  </si>
  <si>
    <t>0E2B654127</t>
  </si>
  <si>
    <t>0EX7407574</t>
  </si>
  <si>
    <t>0EX9291417</t>
  </si>
  <si>
    <t>0EX9299999</t>
  </si>
  <si>
    <t>0EX9662403</t>
  </si>
  <si>
    <t>0X76707977</t>
  </si>
  <si>
    <t>0XEL555336</t>
  </si>
  <si>
    <t>0XLT278481</t>
  </si>
  <si>
    <t>0XPN399496</t>
  </si>
  <si>
    <t>0XPN548183</t>
  </si>
  <si>
    <t>0Y2B003354</t>
  </si>
  <si>
    <t>0Y4X820889</t>
  </si>
  <si>
    <t>0Y4X829447</t>
  </si>
  <si>
    <t>0Y4X838103</t>
  </si>
  <si>
    <t>2TX059855</t>
  </si>
  <si>
    <t>03AG877768</t>
  </si>
  <si>
    <t>08TB572617</t>
  </si>
  <si>
    <t>08TB572633</t>
  </si>
  <si>
    <t>0A2T382394</t>
  </si>
  <si>
    <t>0A4T558166</t>
  </si>
  <si>
    <t>0BG1000839</t>
  </si>
  <si>
    <t>0BG2939652</t>
  </si>
  <si>
    <t>0BG2947152</t>
  </si>
  <si>
    <t>0C4X003017</t>
  </si>
  <si>
    <t>0C4X003297</t>
  </si>
  <si>
    <t>0C7X246842</t>
  </si>
  <si>
    <t>0E2B654128</t>
  </si>
  <si>
    <t>0E2B658299</t>
  </si>
  <si>
    <t>0E2B666229</t>
  </si>
  <si>
    <t>0EX7407186</t>
  </si>
  <si>
    <t>0EX7422511</t>
  </si>
  <si>
    <t>0LA6297372</t>
  </si>
  <si>
    <t>0LX5825590</t>
  </si>
  <si>
    <t>0MX4465095</t>
  </si>
  <si>
    <t>0MX4505031</t>
  </si>
  <si>
    <t>0MX4742856</t>
  </si>
  <si>
    <t>0MX4766757</t>
  </si>
  <si>
    <t>0MX4777397</t>
  </si>
  <si>
    <t>0X76372692</t>
  </si>
  <si>
    <t>9HB326753</t>
  </si>
  <si>
    <t>05BT705082</t>
  </si>
  <si>
    <t>09HB318209</t>
  </si>
  <si>
    <t>0A1H020683</t>
  </si>
  <si>
    <t>0A1H022378</t>
  </si>
  <si>
    <t>METRO</t>
  </si>
  <si>
    <t>0A1H022401</t>
  </si>
  <si>
    <t>0A2T367031</t>
  </si>
  <si>
    <t>0BB1252025</t>
  </si>
  <si>
    <t>0BG0966729</t>
  </si>
  <si>
    <t>0BG2948808</t>
  </si>
  <si>
    <t>0BG2948884</t>
  </si>
  <si>
    <t>0BG2951663</t>
  </si>
  <si>
    <t>0BG2956818</t>
  </si>
  <si>
    <t>0C4X008011</t>
  </si>
  <si>
    <t>0D6X457987</t>
  </si>
  <si>
    <t>0D6X468370</t>
  </si>
  <si>
    <t>0E2B656940</t>
  </si>
  <si>
    <t>0EX9283345</t>
  </si>
  <si>
    <t>0EX9293483</t>
  </si>
  <si>
    <t>0KPA018612</t>
  </si>
  <si>
    <t>0PW4792201</t>
  </si>
  <si>
    <t>0RXD142390</t>
  </si>
  <si>
    <t>0X76373107</t>
  </si>
  <si>
    <t>0X76375119</t>
  </si>
  <si>
    <t>0X76703918</t>
  </si>
  <si>
    <t>0X76705839</t>
  </si>
  <si>
    <t>0X76707969</t>
  </si>
  <si>
    <t>0XEH805087</t>
  </si>
  <si>
    <t>0XKP536906</t>
  </si>
  <si>
    <t>0XLT269172</t>
  </si>
  <si>
    <t>0XPN399404</t>
  </si>
  <si>
    <t>0Y4X821406</t>
  </si>
  <si>
    <t>Y4X822461</t>
  </si>
  <si>
    <t>03AG879544</t>
  </si>
  <si>
    <t>03BT802581</t>
  </si>
  <si>
    <t>09HB320824</t>
  </si>
  <si>
    <t>0A1H020594</t>
  </si>
  <si>
    <t>0A1H020707</t>
  </si>
  <si>
    <t>0BB1252169</t>
  </si>
  <si>
    <t>0BG0972350</t>
  </si>
  <si>
    <t>0C4X003927</t>
  </si>
  <si>
    <t>0EX9293419</t>
  </si>
  <si>
    <t>0X76370965</t>
  </si>
  <si>
    <t>0X76707644</t>
  </si>
  <si>
    <t>0XEH070338</t>
  </si>
  <si>
    <t>0XEL566166</t>
  </si>
  <si>
    <t>0XKK398474</t>
  </si>
  <si>
    <t>0XLT861631</t>
  </si>
  <si>
    <t>0XLT861820</t>
  </si>
  <si>
    <t>0Y4X831638</t>
  </si>
  <si>
    <t>0A1H020531</t>
  </si>
  <si>
    <t>0BG2948799</t>
  </si>
  <si>
    <t>0BG2950141</t>
  </si>
  <si>
    <t>0XPN548352</t>
  </si>
  <si>
    <t>03AG880297</t>
  </si>
  <si>
    <t>07CX042311</t>
  </si>
  <si>
    <t>09HB328042</t>
  </si>
  <si>
    <t>09HB333253</t>
  </si>
  <si>
    <t>0A1H020600</t>
  </si>
  <si>
    <t>0A1H022210</t>
  </si>
  <si>
    <t>0A1H022530</t>
  </si>
  <si>
    <t>0AGD461521</t>
  </si>
  <si>
    <t>0BG0966745</t>
  </si>
  <si>
    <t>0BG0973607</t>
  </si>
  <si>
    <t>0BG2941133</t>
  </si>
  <si>
    <t>0BG2947147</t>
  </si>
  <si>
    <t>0BG2947509</t>
  </si>
  <si>
    <t>0BG2951498</t>
  </si>
  <si>
    <t>0C4X011365</t>
  </si>
  <si>
    <t>0C7X246698</t>
  </si>
  <si>
    <t>0C7X246857</t>
  </si>
  <si>
    <t>0C7X246884</t>
  </si>
  <si>
    <t>0C7X246888</t>
  </si>
  <si>
    <t>0D6X459986</t>
  </si>
  <si>
    <t>0D6X459991</t>
  </si>
  <si>
    <t>0D6X463381</t>
  </si>
  <si>
    <t>0EX9293386</t>
  </si>
  <si>
    <t>0EX9293387</t>
  </si>
  <si>
    <t>0X76093349</t>
  </si>
  <si>
    <t>0XFN116939</t>
  </si>
  <si>
    <t>0XPN397749</t>
  </si>
  <si>
    <t>0XPN397750</t>
  </si>
  <si>
    <t>0Y4X842970</t>
  </si>
  <si>
    <t>06HB014103</t>
  </si>
  <si>
    <t>0A1H021115</t>
  </si>
  <si>
    <t>0A4T554111</t>
  </si>
  <si>
    <t>0A4T558879</t>
  </si>
  <si>
    <t>0BB1564112</t>
  </si>
  <si>
    <t>0C4X003106</t>
  </si>
  <si>
    <t>0D6X469486</t>
  </si>
  <si>
    <t>0E2B666252</t>
  </si>
  <si>
    <t>0EX9283410</t>
  </si>
  <si>
    <t>0EX9293121</t>
  </si>
  <si>
    <t>0EX9664404</t>
  </si>
  <si>
    <t>0EX9665193</t>
  </si>
  <si>
    <t>0EX9665373</t>
  </si>
  <si>
    <t>0RXD138972</t>
  </si>
  <si>
    <t>0UHA002009</t>
  </si>
  <si>
    <t>0X76371424</t>
  </si>
  <si>
    <t>0Y4X820694</t>
  </si>
  <si>
    <t>3RB705952</t>
  </si>
  <si>
    <t>09HB321648</t>
  </si>
  <si>
    <t>09HB325909</t>
  </si>
  <si>
    <t>0A2T200060</t>
  </si>
  <si>
    <t>0A4T037736</t>
  </si>
  <si>
    <t>0BB1265406</t>
  </si>
  <si>
    <t>0BG0972374</t>
  </si>
  <si>
    <t>0BG2940928</t>
  </si>
  <si>
    <t>0BG2945237</t>
  </si>
  <si>
    <t>0BG2949227</t>
  </si>
  <si>
    <t>0C7X273155</t>
  </si>
  <si>
    <t>0E2B106647</t>
  </si>
  <si>
    <t>0E2B654080</t>
  </si>
  <si>
    <t>0E2B656917</t>
  </si>
  <si>
    <t>0E2B656929</t>
  </si>
  <si>
    <t>0LBP256981</t>
  </si>
  <si>
    <t>0X76092639</t>
  </si>
  <si>
    <t>0X76092842</t>
  </si>
  <si>
    <t>06TB449258</t>
  </si>
  <si>
    <t>0A1H020591</t>
  </si>
  <si>
    <t>0XPN396544</t>
  </si>
  <si>
    <t>0XPN395024</t>
  </si>
  <si>
    <t>0BG2947627</t>
  </si>
  <si>
    <t>0BG2956722</t>
  </si>
  <si>
    <t>0Y4X821876</t>
  </si>
  <si>
    <t>03AG877899</t>
  </si>
  <si>
    <t>07CX043423</t>
  </si>
  <si>
    <t>0AGD461848</t>
  </si>
  <si>
    <t>0B2E530304</t>
  </si>
  <si>
    <t>0BB1564131</t>
  </si>
  <si>
    <t>0BG2939661</t>
  </si>
  <si>
    <t>0BG2947501</t>
  </si>
  <si>
    <t>0C4X006409</t>
  </si>
  <si>
    <t>0C7X238362</t>
  </si>
  <si>
    <t>0E2B649503</t>
  </si>
  <si>
    <t>0E2B663679</t>
  </si>
  <si>
    <t>0EX9293026</t>
  </si>
  <si>
    <t>0X76371386</t>
  </si>
  <si>
    <t>0X76703816</t>
  </si>
  <si>
    <t>0X76707836</t>
  </si>
  <si>
    <t>0XEH805292</t>
  </si>
  <si>
    <t>0XL3583788</t>
  </si>
  <si>
    <t>0XLT280687</t>
  </si>
  <si>
    <t>0XPN548347</t>
  </si>
  <si>
    <t>0Y4X842481</t>
  </si>
  <si>
    <t>0Y4X846822</t>
  </si>
  <si>
    <t>5AV814873</t>
  </si>
  <si>
    <t>09HB317209</t>
  </si>
  <si>
    <t>0A1H021675</t>
  </si>
  <si>
    <t>0A2T382396</t>
  </si>
  <si>
    <t>0AE9566035</t>
  </si>
  <si>
    <t>0AGD461919</t>
  </si>
  <si>
    <t>0BG1001361</t>
  </si>
  <si>
    <t>0BG2947153</t>
  </si>
  <si>
    <t>0C4X008138</t>
  </si>
  <si>
    <t>0C7X225095</t>
  </si>
  <si>
    <t>0C7X246862</t>
  </si>
  <si>
    <t>0D6X452141</t>
  </si>
  <si>
    <t>0D6X470918</t>
  </si>
  <si>
    <t>0EX9293087</t>
  </si>
  <si>
    <t>0EX9293351</t>
  </si>
  <si>
    <t>0EX9297565</t>
  </si>
  <si>
    <t>0LA8444144</t>
  </si>
  <si>
    <t>0X76373202</t>
  </si>
  <si>
    <t>0XPN548251</t>
  </si>
  <si>
    <t>0Y4X826347</t>
  </si>
  <si>
    <t>03AG876220</t>
  </si>
  <si>
    <t>03AG880350</t>
  </si>
  <si>
    <t>09HB325846</t>
  </si>
  <si>
    <t>0A1H021665</t>
  </si>
  <si>
    <t>0AB9779577</t>
  </si>
  <si>
    <t>0AGD460903</t>
  </si>
  <si>
    <t>0BG1001037</t>
  </si>
  <si>
    <t>0BG2947468</t>
  </si>
  <si>
    <t>0BG2951481</t>
  </si>
  <si>
    <t>0C4X008636</t>
  </si>
  <si>
    <t>0C7X246854</t>
  </si>
  <si>
    <t>0EX9283118</t>
  </si>
  <si>
    <t>0X76703902</t>
  </si>
  <si>
    <t>0X76704334</t>
  </si>
  <si>
    <t>0X76707825</t>
  </si>
  <si>
    <t>0X76708202</t>
  </si>
  <si>
    <t>0XLT861338</t>
  </si>
  <si>
    <t>0XLT993509</t>
  </si>
  <si>
    <t>0XPN546684</t>
  </si>
  <si>
    <t>0XPN547501</t>
  </si>
  <si>
    <t>03AG879434</t>
  </si>
  <si>
    <t>03BT802359</t>
  </si>
  <si>
    <t>09HB321576</t>
  </si>
  <si>
    <t>0A1H022151</t>
  </si>
  <si>
    <t>0A1H022379</t>
  </si>
  <si>
    <t>0A1H022532</t>
  </si>
  <si>
    <t>0A2T199725</t>
  </si>
  <si>
    <t>0A4T021931</t>
  </si>
  <si>
    <t>0BG2956972</t>
  </si>
  <si>
    <t>0D6X469471</t>
  </si>
  <si>
    <t>0DUX271706</t>
  </si>
  <si>
    <t>0E2B664332</t>
  </si>
  <si>
    <t>0EX9287045</t>
  </si>
  <si>
    <t>0LX7657929</t>
  </si>
  <si>
    <t>0MHB903219</t>
  </si>
  <si>
    <t>0MX4777366</t>
  </si>
  <si>
    <t>0PW4792159</t>
  </si>
  <si>
    <t>0X76372785</t>
  </si>
  <si>
    <t>0XEL566484</t>
  </si>
  <si>
    <t>0XFN183642</t>
  </si>
  <si>
    <t>0XLT861011</t>
  </si>
  <si>
    <t>0XPN398415</t>
  </si>
  <si>
    <t>0XPN399178</t>
  </si>
  <si>
    <t>0Y2B003348</t>
  </si>
  <si>
    <t>03AG879576</t>
  </si>
  <si>
    <t>09HB321623</t>
  </si>
  <si>
    <t>0A4T557980</t>
  </si>
  <si>
    <t>0A4T558519</t>
  </si>
  <si>
    <t>0BG2946393</t>
  </si>
  <si>
    <t>0C4X011100</t>
  </si>
  <si>
    <t>0D6X463460</t>
  </si>
  <si>
    <t>0E2B665884</t>
  </si>
  <si>
    <t>0LX7658041</t>
  </si>
  <si>
    <t>0PW4000006</t>
  </si>
  <si>
    <t>0XLT279452</t>
  </si>
  <si>
    <t>0XPN387885</t>
  </si>
  <si>
    <t>0AE7176589</t>
  </si>
  <si>
    <t>0XPN394939</t>
  </si>
  <si>
    <t>03BT802246</t>
  </si>
  <si>
    <t>0BG2951501</t>
  </si>
  <si>
    <t>0C7X236617</t>
  </si>
  <si>
    <t>0D6X462987</t>
  </si>
  <si>
    <t>0E2B665657</t>
  </si>
  <si>
    <t>0EX9293297</t>
  </si>
  <si>
    <t>0K3A708971</t>
  </si>
  <si>
    <t>0XLT280680</t>
  </si>
  <si>
    <t>0XLT280681</t>
  </si>
  <si>
    <t>0XPN392398</t>
  </si>
  <si>
    <t>K8B481298</t>
  </si>
  <si>
    <t>viabilidad</t>
  </si>
  <si>
    <t>veces_obj</t>
  </si>
  <si>
    <t>pago MIF</t>
  </si>
  <si>
    <t>dias MIF</t>
  </si>
  <si>
    <t>Fiabilidad MIF</t>
  </si>
  <si>
    <t>vece obj MIF</t>
  </si>
  <si>
    <t>pagos iguales</t>
  </si>
  <si>
    <t>dias iguales</t>
  </si>
  <si>
    <t>fiabilidad igual</t>
  </si>
  <si>
    <t>veces obj iguales</t>
  </si>
  <si>
    <t>familia MIF</t>
  </si>
  <si>
    <t>familias iguales</t>
  </si>
  <si>
    <t>03AG873888</t>
  </si>
  <si>
    <t>09HB320745</t>
  </si>
  <si>
    <t>0A1H021381</t>
  </si>
  <si>
    <t>0BG2951526</t>
  </si>
  <si>
    <t>0C4X003904</t>
  </si>
  <si>
    <t>0E2B656382</t>
  </si>
  <si>
    <t>0LA6296642</t>
  </si>
  <si>
    <t xml:space="preserve"> 09HB914002</t>
  </si>
  <si>
    <t>C7X376533</t>
  </si>
  <si>
    <t>08TB592525</t>
  </si>
  <si>
    <t>09HB916006</t>
  </si>
  <si>
    <t>08TB610158</t>
  </si>
  <si>
    <t>0Y4X859271</t>
  </si>
  <si>
    <t>0A2T370631</t>
  </si>
  <si>
    <t>0E2B646622</t>
  </si>
  <si>
    <t>COLIMA</t>
  </si>
  <si>
    <t>0Y4X847244</t>
  </si>
  <si>
    <t>09HB326116</t>
  </si>
  <si>
    <t>0B2R088255</t>
  </si>
  <si>
    <t>0Y4X848009</t>
  </si>
  <si>
    <t>CIUDAD DE MEXICO</t>
  </si>
  <si>
    <t>0C4X006454</t>
  </si>
  <si>
    <t>09HB331491</t>
  </si>
  <si>
    <t>09HB332047</t>
  </si>
  <si>
    <t>0A1H021199</t>
  </si>
  <si>
    <t>09HB331982</t>
  </si>
  <si>
    <t>VERACRUZ</t>
  </si>
  <si>
    <t>09HB332981</t>
  </si>
  <si>
    <t>09HB331812</t>
  </si>
  <si>
    <t>09HB331516</t>
  </si>
  <si>
    <t>0A4T036168</t>
  </si>
  <si>
    <t>06TB445710</t>
  </si>
  <si>
    <t>09HB331668</t>
  </si>
  <si>
    <t>09HB331667</t>
  </si>
  <si>
    <t>0Y4X847064</t>
  </si>
  <si>
    <t>0C4X008122</t>
  </si>
  <si>
    <t>5BT705040</t>
  </si>
  <si>
    <t>0B2R088357</t>
  </si>
  <si>
    <t>09HB331532</t>
  </si>
  <si>
    <t>09HB331393</t>
  </si>
  <si>
    <t>0Y4X848740</t>
  </si>
  <si>
    <t>09HB331354</t>
  </si>
  <si>
    <t>0Y4X848744</t>
  </si>
  <si>
    <t>09HB331488</t>
  </si>
  <si>
    <t>09HB331423</t>
  </si>
  <si>
    <t>0Y4X845171</t>
  </si>
  <si>
    <t>0Y4X848833</t>
  </si>
  <si>
    <t>09HB331815</t>
  </si>
  <si>
    <t>0BG0974969</t>
  </si>
  <si>
    <t>0Y4X849031</t>
  </si>
  <si>
    <t>06HB015881</t>
  </si>
  <si>
    <t>0C7X246782</t>
  </si>
  <si>
    <t>09HB916056</t>
  </si>
  <si>
    <t>02TX062470</t>
  </si>
  <si>
    <t>09HB331831</t>
  </si>
  <si>
    <t>0Y4X848684</t>
  </si>
  <si>
    <t>02TX060372</t>
  </si>
  <si>
    <t>09HB332057</t>
  </si>
  <si>
    <t>09HB331974</t>
  </si>
  <si>
    <t>09HB331967</t>
  </si>
  <si>
    <t>AGUASCALIENTES</t>
  </si>
  <si>
    <t>09HB331428</t>
  </si>
  <si>
    <t>0Y4X843005</t>
  </si>
  <si>
    <t>09HB331773</t>
  </si>
  <si>
    <t>03BT801967</t>
  </si>
  <si>
    <t>0Y4X827535</t>
  </si>
  <si>
    <t>0Y4X843700</t>
  </si>
  <si>
    <t>03BT801964</t>
  </si>
  <si>
    <t>09HB331577</t>
  </si>
  <si>
    <t>0X76707246</t>
  </si>
  <si>
    <t>09HB331691</t>
  </si>
  <si>
    <t>0Y4X848630</t>
  </si>
  <si>
    <t>09HB331848</t>
  </si>
  <si>
    <t>09HB331432</t>
  </si>
  <si>
    <t>0Y4X848742</t>
  </si>
  <si>
    <t>0Y4X848639</t>
  </si>
  <si>
    <t>09HB332055</t>
  </si>
  <si>
    <t>02TX060562</t>
  </si>
  <si>
    <t>09HB332063</t>
  </si>
  <si>
    <t>09HB325676</t>
  </si>
  <si>
    <t>09HB331671</t>
  </si>
  <si>
    <t>0Y4X849017</t>
  </si>
  <si>
    <t>09BR381870</t>
  </si>
  <si>
    <t>09HB331538</t>
  </si>
  <si>
    <t>0VMA558262</t>
  </si>
  <si>
    <t>09HB331586</t>
  </si>
  <si>
    <t>09HB331856</t>
  </si>
  <si>
    <t>09HB331859</t>
  </si>
  <si>
    <t>09HB331689</t>
  </si>
  <si>
    <t>09HB331878</t>
  </si>
  <si>
    <t>09HB331881</t>
  </si>
  <si>
    <t>09HB331684</t>
  </si>
  <si>
    <t>09HB332024</t>
  </si>
  <si>
    <t>09HB331929</t>
  </si>
  <si>
    <t>PUEBLA</t>
  </si>
  <si>
    <t>09HB331680</t>
  </si>
  <si>
    <t>MORELOS</t>
  </si>
  <si>
    <t>09HB331962</t>
  </si>
  <si>
    <t>SINALOA</t>
  </si>
  <si>
    <t>09HB331858</t>
  </si>
  <si>
    <t>09HB331870</t>
  </si>
  <si>
    <t>09HB331867</t>
  </si>
  <si>
    <t>06TB445764</t>
  </si>
  <si>
    <t>09HB331496</t>
  </si>
  <si>
    <t>09HB331805</t>
  </si>
  <si>
    <t>09HB331924</t>
  </si>
  <si>
    <t>09HB331505</t>
  </si>
  <si>
    <t>06TB445743</t>
  </si>
  <si>
    <t>09HB331780</t>
  </si>
  <si>
    <t>09HB331752</t>
  </si>
  <si>
    <t>09HB331896</t>
  </si>
  <si>
    <t>09HB331541</t>
  </si>
  <si>
    <t>09HB333000</t>
  </si>
  <si>
    <t>06TB445692</t>
  </si>
  <si>
    <t>09HB331384</t>
  </si>
  <si>
    <t>09HB331554</t>
  </si>
  <si>
    <t>0Y4X848763</t>
  </si>
  <si>
    <t>09HB331862</t>
  </si>
  <si>
    <t>09HB332000</t>
  </si>
  <si>
    <t>09HB331601</t>
  </si>
  <si>
    <t>09HB331598</t>
  </si>
  <si>
    <t>09HB331430</t>
  </si>
  <si>
    <t>09HB331453</t>
  </si>
  <si>
    <t>09HB332006</t>
  </si>
  <si>
    <t>09HB331464</t>
  </si>
  <si>
    <t>09HB331548</t>
  </si>
  <si>
    <t>09HB331992</t>
  </si>
  <si>
    <t>02TX064313</t>
  </si>
  <si>
    <t>0A2T024295</t>
  </si>
  <si>
    <t>09HB331889</t>
  </si>
  <si>
    <t>09HB331865</t>
  </si>
  <si>
    <t>0ER2127933</t>
  </si>
  <si>
    <t>0MAV779133</t>
  </si>
  <si>
    <t>0X76375747</t>
  </si>
  <si>
    <t>0XLT861010</t>
  </si>
  <si>
    <t>0BG0974960</t>
  </si>
  <si>
    <t>09HB331981</t>
  </si>
  <si>
    <t>09HB331980</t>
  </si>
  <si>
    <t>0Y4X847324</t>
  </si>
  <si>
    <t>09HB332059</t>
  </si>
  <si>
    <t>09HB331828</t>
  </si>
  <si>
    <t>0C4X008292</t>
  </si>
  <si>
    <t>9HB333175</t>
  </si>
  <si>
    <t>0Y4X848752</t>
  </si>
  <si>
    <t>0Y4X848042</t>
  </si>
  <si>
    <t>0Y4X843429</t>
  </si>
  <si>
    <t>0Y4X846817</t>
  </si>
  <si>
    <t>06TB445795</t>
  </si>
  <si>
    <t>0LA8194471</t>
  </si>
  <si>
    <t>0D6X465327</t>
  </si>
  <si>
    <t>09RA664553</t>
  </si>
  <si>
    <t>0YTB131550</t>
  </si>
  <si>
    <t>09HB331829</t>
  </si>
  <si>
    <t>09HB331956</t>
  </si>
  <si>
    <t>0A4T562600</t>
  </si>
  <si>
    <t>0XU8464707</t>
  </si>
  <si>
    <t>09HB331489</t>
  </si>
  <si>
    <t>09HB331688</t>
  </si>
  <si>
    <t>09HB331652</t>
  </si>
  <si>
    <t>0VMA675200</t>
  </si>
  <si>
    <t>0VMA675216</t>
  </si>
  <si>
    <t>09HB332044</t>
  </si>
  <si>
    <t>09HB328227</t>
  </si>
  <si>
    <t>0Y4X842988</t>
  </si>
  <si>
    <t>0A2T386303</t>
  </si>
  <si>
    <t>0Y4X826231</t>
  </si>
  <si>
    <t>09HB331436</t>
  </si>
  <si>
    <t>0A4T562089</t>
  </si>
  <si>
    <t>9HB327127</t>
  </si>
  <si>
    <t>0VMA675199</t>
  </si>
  <si>
    <t>0VMA558280</t>
  </si>
  <si>
    <t>09HB331543</t>
  </si>
  <si>
    <t>0Y4X847281</t>
  </si>
  <si>
    <t>09HB918111</t>
  </si>
  <si>
    <t>09HB331490</t>
  </si>
  <si>
    <t>0BG2949219</t>
  </si>
  <si>
    <t>09HB331427</t>
  </si>
  <si>
    <t>0XLT280340</t>
  </si>
  <si>
    <t>09HB331906</t>
  </si>
  <si>
    <t>09HB331542</t>
  </si>
  <si>
    <t>09HB331517</t>
  </si>
  <si>
    <t>0EX7380352</t>
  </si>
  <si>
    <t>09HB332043</t>
  </si>
  <si>
    <t>0A2T200293</t>
  </si>
  <si>
    <t>09HB320532</t>
  </si>
  <si>
    <t>0VMA662943</t>
  </si>
  <si>
    <t>09HB331462</t>
  </si>
  <si>
    <t>0C7X273362</t>
  </si>
  <si>
    <t>0E2B106687</t>
  </si>
  <si>
    <t>09HB331392</t>
  </si>
  <si>
    <t>09HB331585</t>
  </si>
  <si>
    <t>09HB333616</t>
  </si>
  <si>
    <t>0C4X011210</t>
  </si>
  <si>
    <t>09HB331709</t>
  </si>
  <si>
    <t>09HB331869</t>
  </si>
  <si>
    <t>06TB445797</t>
  </si>
  <si>
    <t>03BT801958</t>
  </si>
  <si>
    <t>09HB331915</t>
  </si>
  <si>
    <t>09HB331843</t>
  </si>
  <si>
    <t>09HB331385</t>
  </si>
  <si>
    <t>09HB331353</t>
  </si>
  <si>
    <t>09HB331604</t>
  </si>
  <si>
    <t>09HB331790</t>
  </si>
  <si>
    <t>09HB331708</t>
  </si>
  <si>
    <t>09HB331782</t>
  </si>
  <si>
    <t>09HB331371</t>
  </si>
  <si>
    <t>0VMA558265</t>
  </si>
  <si>
    <t>09HB331506</t>
  </si>
  <si>
    <t>0VMA675057</t>
  </si>
  <si>
    <t>09HB320557</t>
  </si>
  <si>
    <t>06HB015876</t>
  </si>
  <si>
    <t>0A1H020874</t>
  </si>
  <si>
    <t>HIDALGO</t>
  </si>
  <si>
    <t>09HB331830</t>
  </si>
  <si>
    <t>09HB331761</t>
  </si>
  <si>
    <t>09HB333642</t>
  </si>
  <si>
    <t>09HB332064</t>
  </si>
  <si>
    <t>09HB916191</t>
  </si>
  <si>
    <t>09HB331483</t>
  </si>
  <si>
    <t>0Y4X848035</t>
  </si>
  <si>
    <t>0AE9551066</t>
  </si>
  <si>
    <t>09HB331352</t>
  </si>
  <si>
    <t>09HB331484</t>
  </si>
  <si>
    <t>09HB331571</t>
  </si>
  <si>
    <t>06HB007261</t>
  </si>
  <si>
    <t>09HB333888</t>
  </si>
  <si>
    <t>09HB331395</t>
  </si>
  <si>
    <t>09HB331468</t>
  </si>
  <si>
    <t>09HB331426</t>
  </si>
  <si>
    <t>09HB331518</t>
  </si>
  <si>
    <t>09HB331514</t>
  </si>
  <si>
    <t>0Y4X848853</t>
  </si>
  <si>
    <t>0XLT281160</t>
  </si>
  <si>
    <t>0X76703255</t>
  </si>
  <si>
    <t>09HB331492</t>
  </si>
  <si>
    <t>0Y4X848737</t>
  </si>
  <si>
    <t>0C7X246885</t>
  </si>
  <si>
    <t>0BG2947505</t>
  </si>
  <si>
    <t>0Y4X861067</t>
  </si>
  <si>
    <t>09HB331583</t>
  </si>
  <si>
    <t>0X76706506</t>
  </si>
  <si>
    <t>09HB331355</t>
  </si>
  <si>
    <t>0EX9303605</t>
  </si>
  <si>
    <t>09HB331758</t>
  </si>
  <si>
    <t>09HB331584</t>
  </si>
  <si>
    <t>0Y4X848866</t>
  </si>
  <si>
    <t>0A2T200474</t>
  </si>
  <si>
    <t>03BT802611</t>
  </si>
  <si>
    <t>0X76705877</t>
  </si>
  <si>
    <t>0ER2127879</t>
  </si>
  <si>
    <t>09HB331389</t>
  </si>
  <si>
    <t>0Y4X848849</t>
  </si>
  <si>
    <t>09HB331897</t>
  </si>
  <si>
    <t>09HB331515</t>
  </si>
  <si>
    <t>0A2T386442</t>
  </si>
  <si>
    <t>0AE9573935</t>
  </si>
  <si>
    <t>0LX5825534</t>
  </si>
  <si>
    <t>09HB331458</t>
  </si>
  <si>
    <t>09HB331455</t>
  </si>
  <si>
    <t>09HB331358</t>
  </si>
  <si>
    <t>09HB331348</t>
  </si>
  <si>
    <t>0Y4X838625</t>
  </si>
  <si>
    <t>0D6X469662</t>
  </si>
  <si>
    <t>0BG2947906</t>
  </si>
  <si>
    <t>0MX4777324</t>
  </si>
  <si>
    <t>09HB331362</t>
  </si>
  <si>
    <t>09HB331381</t>
  </si>
  <si>
    <t>09HB332016</t>
  </si>
  <si>
    <t>09HB331785</t>
  </si>
  <si>
    <t>0Y4X848801</t>
  </si>
  <si>
    <t>09HB331911</t>
  </si>
  <si>
    <t>09HB331860</t>
  </si>
  <si>
    <t>09HB332003</t>
  </si>
  <si>
    <t>0Y4X848732</t>
  </si>
  <si>
    <t>09HB331838</t>
  </si>
  <si>
    <t>09HB331581</t>
  </si>
  <si>
    <t>09HB331380</t>
  </si>
  <si>
    <t>09HB332049</t>
  </si>
  <si>
    <t>09HB331429</t>
  </si>
  <si>
    <t>09HB331572</t>
  </si>
  <si>
    <t>09HB331501</t>
  </si>
  <si>
    <t>09HB331367</t>
  </si>
  <si>
    <t>09HB332048</t>
  </si>
  <si>
    <t>09HB331365</t>
  </si>
  <si>
    <t>03AG882104</t>
  </si>
  <si>
    <t>0C7X239181</t>
  </si>
  <si>
    <t>0A2T143867</t>
  </si>
  <si>
    <t>09HB331486</t>
  </si>
  <si>
    <t>09HB331557</t>
  </si>
  <si>
    <t>09HB331590</t>
  </si>
  <si>
    <t>09HB332045</t>
  </si>
  <si>
    <t>02TX062449</t>
  </si>
  <si>
    <t>0Y4X848978</t>
  </si>
  <si>
    <t>09HB331499</t>
  </si>
  <si>
    <t>09HB320526</t>
  </si>
  <si>
    <t>0VMA558357</t>
  </si>
  <si>
    <t>03AG877337</t>
  </si>
  <si>
    <t>09HB331745</t>
  </si>
  <si>
    <t>09HB331737</t>
  </si>
  <si>
    <t>09HB331817</t>
  </si>
  <si>
    <t>0Y4X848718</t>
  </si>
  <si>
    <t>09HB331605</t>
  </si>
  <si>
    <t>09HB332041</t>
  </si>
  <si>
    <t>09HB332007</t>
  </si>
  <si>
    <t>09HB332012</t>
  </si>
  <si>
    <t>09HB332010</t>
  </si>
  <si>
    <t>0XLT270103</t>
  </si>
  <si>
    <t>09HB915866</t>
  </si>
  <si>
    <t>0A2T024863</t>
  </si>
  <si>
    <t>09HB331845</t>
  </si>
  <si>
    <t>09HB332026</t>
  </si>
  <si>
    <t>0VMA558281</t>
  </si>
  <si>
    <t>0X76703031</t>
  </si>
  <si>
    <t>09HB331482</t>
  </si>
  <si>
    <t>09HB330686</t>
  </si>
  <si>
    <t>02TX060580</t>
  </si>
  <si>
    <t>0T4B003700</t>
  </si>
  <si>
    <t>0X76706451</t>
  </si>
  <si>
    <t>0Y4X848749</t>
  </si>
  <si>
    <t>0Y4X848952</t>
  </si>
  <si>
    <t>09HB331857</t>
  </si>
  <si>
    <t>0AE9196230</t>
  </si>
  <si>
    <t>0AE9563383</t>
  </si>
  <si>
    <t>09HB330752</t>
  </si>
  <si>
    <t>09HB331587</t>
  </si>
  <si>
    <t>09HB331908</t>
  </si>
  <si>
    <t>09HB331791</t>
  </si>
  <si>
    <t>0AE9549506</t>
  </si>
  <si>
    <t>0MX1208881</t>
  </si>
  <si>
    <t>0MX4465124</t>
  </si>
  <si>
    <t>06TB445745</t>
  </si>
  <si>
    <t>0EX7384680</t>
  </si>
  <si>
    <t>09HB331821</t>
  </si>
  <si>
    <t>9HB914354</t>
  </si>
  <si>
    <t>5AV803529</t>
  </si>
  <si>
    <t>0AE9573921</t>
  </si>
  <si>
    <t>0EX7387578</t>
  </si>
  <si>
    <t>0EX7387014</t>
  </si>
  <si>
    <t>09HB331718</t>
  </si>
  <si>
    <t>09HB331503</t>
  </si>
  <si>
    <t>RESIDENTE/FIJO</t>
  </si>
  <si>
    <t>No. Orden</t>
  </si>
  <si>
    <t>serie con fecha</t>
  </si>
  <si>
    <t>pago mif</t>
  </si>
  <si>
    <t>d</t>
  </si>
  <si>
    <t>serie</t>
  </si>
  <si>
    <t>conteo</t>
  </si>
  <si>
    <t>SERIE</t>
  </si>
  <si>
    <t>9HB331815</t>
  </si>
  <si>
    <t>0C4X013235</t>
  </si>
  <si>
    <t>AAQ100582</t>
  </si>
  <si>
    <t>5BT731387</t>
  </si>
  <si>
    <t>P7A327292</t>
  </si>
  <si>
    <t>9HB914002</t>
  </si>
  <si>
    <t>002411031</t>
  </si>
  <si>
    <t>5AV814267</t>
  </si>
  <si>
    <t>09BR546326</t>
  </si>
  <si>
    <t>09BR546320</t>
  </si>
  <si>
    <t>001161065</t>
  </si>
  <si>
    <t>Y4X821724</t>
  </si>
  <si>
    <t>0KPA026832</t>
  </si>
  <si>
    <t>0A4T558524</t>
  </si>
  <si>
    <t>3AG878735</t>
  </si>
  <si>
    <t>0E1B967531</t>
  </si>
  <si>
    <t>0C4X008527</t>
  </si>
  <si>
    <t>0A2T370449</t>
  </si>
  <si>
    <t>0C4X011949</t>
  </si>
  <si>
    <t>09HB320531</t>
  </si>
  <si>
    <t>5BT731735</t>
  </si>
  <si>
    <t>9HB329578</t>
  </si>
  <si>
    <t>4HX547305</t>
  </si>
  <si>
    <t>K8B485905</t>
  </si>
  <si>
    <t>06HB006625</t>
  </si>
  <si>
    <t>0C4X002910</t>
  </si>
  <si>
    <t>5XB478288</t>
  </si>
  <si>
    <t>5BT705116</t>
  </si>
  <si>
    <t>09HB328413</t>
  </si>
  <si>
    <t>001021065</t>
  </si>
  <si>
    <t>0E2B659680</t>
  </si>
  <si>
    <t>8TB609321</t>
  </si>
  <si>
    <t>7CX042294</t>
  </si>
  <si>
    <t>AAQ100656</t>
  </si>
  <si>
    <t>AT0215867</t>
  </si>
  <si>
    <t>0Y4X832131</t>
  </si>
  <si>
    <t>0Y4X826690</t>
  </si>
  <si>
    <t>0EX7381699</t>
  </si>
  <si>
    <t>conteo mif</t>
  </si>
  <si>
    <t>pago mif correcto</t>
  </si>
  <si>
    <t>series con diferencias</t>
  </si>
  <si>
    <t>PAGO MIF</t>
  </si>
  <si>
    <t>AUXILIAR</t>
  </si>
  <si>
    <t>MAS REGISTROS EN MIF</t>
  </si>
  <si>
    <t>REGISTROS</t>
  </si>
  <si>
    <t>SUMA MIF</t>
  </si>
  <si>
    <t>SUMA R</t>
  </si>
  <si>
    <t>SIN FALTANTES DE R EN MIF</t>
  </si>
  <si>
    <t>TOTAL</t>
  </si>
  <si>
    <t>SIN FALTANTES DE R EN MIF Y SIN REPETIDOS DE MIF FALTANTES EN R</t>
  </si>
  <si>
    <t xml:space="preserve">SERVICIO DE RESIDENTE PAGADOS EN EL MIF </t>
  </si>
  <si>
    <t>% DE MIF &gt; R</t>
  </si>
  <si>
    <t>% PAGOS IGUALES MIF R</t>
  </si>
  <si>
    <t>% REGISTROS FALTANTES EN MIF NO RESIDENTES</t>
  </si>
  <si>
    <t>% DE PROBLEMA CON PENALIZACION O NO</t>
  </si>
  <si>
    <t>% DE FALTANTE DE INFORMACION</t>
  </si>
  <si>
    <t>% DE DIFERENCIA DE PAGO POR LOS DIAS</t>
  </si>
  <si>
    <t>% DE MIF &lt;=R</t>
  </si>
  <si>
    <t>residentes iguales</t>
  </si>
  <si>
    <t>residentes 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</si>
</sst>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49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2" borderId="0" xfId="0" applyFill="1"/>
    <xf numFmtId="8" fontId="0" fillId="0" borderId="0" xfId="0" applyNumberFormat="1"/>
    <xf numFmtId="1" fontId="2" fillId="0" borderId="1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44" fontId="0" fillId="0" borderId="0" xfId="2" applyFont="1"/>
    <xf numFmtId="9" fontId="0" fillId="0" borderId="0" xfId="3" applyFont="1"/>
    <xf numFmtId="9" fontId="0" fillId="0" borderId="0" xfId="3" applyNumberFormat="1" applyFont="1"/>
  </cellXfs>
  <cellStyles count="5">
    <cellStyle name="Millares" xfId="1" builtinId="3"/>
    <cellStyle name="Moneda" xfId="2" builtinId="4"/>
    <cellStyle name="Normal" xfId="0" builtinId="0"/>
    <cellStyle name="Normal 2" xfId="4" xr:uid="{65620472-3D21-49D4-9969-E5BBAC08348D}"/>
    <cellStyle name="Porcentaje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TSS%20abril%20version%20compar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TO"/>
      <sheetName val="Hoja1"/>
      <sheetName val="DETALLE"/>
      <sheetName val="Hoja2"/>
      <sheetName val="Hoja3"/>
      <sheetName val="RESUMEN"/>
    </sheetNames>
    <sheetDataSet>
      <sheetData sheetId="0" refreshError="1"/>
      <sheetData sheetId="1" refreshError="1"/>
      <sheetData sheetId="2">
        <row r="1">
          <cell r="A1" t="str">
            <v>SERIE</v>
          </cell>
          <cell r="B1" t="str">
            <v>MES</v>
          </cell>
          <cell r="C1" t="str">
            <v>SERV</v>
          </cell>
          <cell r="D1" t="str">
            <v>INCIDENT_N</v>
          </cell>
          <cell r="E1" t="str">
            <v>REQUEST_TY</v>
          </cell>
          <cell r="F1" t="str">
            <v>MODELO</v>
          </cell>
          <cell r="G1" t="str">
            <v>F_INICIO</v>
          </cell>
          <cell r="H1" t="str">
            <v>EMPLEADO</v>
          </cell>
          <cell r="I1" t="str">
            <v>ASP</v>
          </cell>
          <cell r="J1" t="str">
            <v>INDASP</v>
          </cell>
          <cell r="K1" t="str">
            <v>CUENTA</v>
          </cell>
          <cell r="L1" t="str">
            <v>DOMICILIO</v>
          </cell>
          <cell r="M1" t="str">
            <v>LOC</v>
          </cell>
          <cell r="N1" t="str">
            <v>RESIDENTE/FIJO</v>
          </cell>
          <cell r="O1" t="str">
            <v>REGION</v>
          </cell>
          <cell r="P1" t="str">
            <v>Dias/Llam</v>
          </cell>
          <cell r="Q1" t="str">
            <v>Rango</v>
          </cell>
          <cell r="R1" t="str">
            <v>Business Team</v>
          </cell>
          <cell r="S1" t="str">
            <v>Producto</v>
          </cell>
          <cell r="T1" t="str">
            <v>Loc TR</v>
          </cell>
          <cell r="U1" t="str">
            <v>Rango dias entre servicios</v>
          </cell>
          <cell r="V1" t="str">
            <v>Fiabilidad</v>
          </cell>
          <cell r="W1" t="str">
            <v>Pago por servicio final</v>
          </cell>
          <cell r="X1" t="str">
            <v>Ind servicios</v>
          </cell>
          <cell r="Y1" t="str">
            <v>TR Real</v>
          </cell>
          <cell r="Z1" t="str">
            <v>TR_OBJ</v>
          </cell>
          <cell r="AA1" t="str">
            <v>Veces obj</v>
          </cell>
          <cell r="AB1" t="str">
            <v>% penalización TR</v>
          </cell>
          <cell r="AC1" t="str">
            <v>Monto penalización TR</v>
          </cell>
          <cell r="AD1" t="str">
            <v>Fecha fin Serv</v>
          </cell>
          <cell r="AE1" t="str">
            <v>Fecha documentación</v>
          </cell>
          <cell r="AF1" t="str">
            <v>Dias documentación</v>
          </cell>
          <cell r="AG1" t="str">
            <v>Rango documentación</v>
          </cell>
          <cell r="AH1" t="str">
            <v>% penalización TD</v>
          </cell>
          <cell r="AI1" t="str">
            <v>TD_Malus</v>
          </cell>
          <cell r="AJ1" t="str">
            <v>CST_Malus</v>
          </cell>
          <cell r="AK1" t="str">
            <v>Pago x servicio - penalización TR</v>
          </cell>
        </row>
        <row r="2">
          <cell r="A2" t="str">
            <v>001021065</v>
          </cell>
          <cell r="B2" t="str">
            <v>ABR-19</v>
          </cell>
          <cell r="C2">
            <v>1</v>
          </cell>
          <cell r="D2" t="str">
            <v>2004303</v>
          </cell>
          <cell r="E2" t="str">
            <v>SR MANTENIMIENTO CORRECTIVO</v>
          </cell>
          <cell r="F2" t="str">
            <v>6203</v>
          </cell>
          <cell r="G2" t="str">
            <v>05/03/2019 15:48</v>
          </cell>
          <cell r="H2" t="str">
            <v>500083</v>
          </cell>
          <cell r="I2" t="str">
            <v>PITSS</v>
          </cell>
          <cell r="J2" t="str">
            <v>ASP</v>
          </cell>
          <cell r="K2" t="str">
            <v>OFFICE DEPOT DE MEXICO SA DE CV</v>
          </cell>
          <cell r="L2" t="str">
            <v>AV UNIVERSIDAD 401 NTE</v>
          </cell>
          <cell r="M2" t="str">
            <v>SAN NICOLAS DE LOS G</v>
          </cell>
          <cell r="N2">
            <v>0</v>
          </cell>
          <cell r="O2" t="str">
            <v>INTERIOR</v>
          </cell>
          <cell r="P2">
            <v>1089</v>
          </cell>
          <cell r="Q2" t="str">
            <v>&gt;60</v>
          </cell>
          <cell r="R2" t="str">
            <v>WF Mono Systems and Legacy Color</v>
          </cell>
          <cell r="S2" t="str">
            <v>WF</v>
          </cell>
          <cell r="T2" t="str">
            <v>Ciudad principal</v>
          </cell>
          <cell r="U2" t="str">
            <v>3-&gt;60</v>
          </cell>
          <cell r="V2">
            <v>1.1499999999999999</v>
          </cell>
          <cell r="W2">
            <v>1808.95</v>
          </cell>
          <cell r="X2">
            <v>1</v>
          </cell>
          <cell r="Y2">
            <v>3.45</v>
          </cell>
          <cell r="Z2">
            <v>4</v>
          </cell>
          <cell r="AA2">
            <v>0.86250000000000004</v>
          </cell>
          <cell r="AB2">
            <v>0</v>
          </cell>
          <cell r="AC2">
            <v>0</v>
          </cell>
          <cell r="AD2">
            <v>43544</v>
          </cell>
          <cell r="AE2">
            <v>43578</v>
          </cell>
          <cell r="AF2">
            <v>24</v>
          </cell>
          <cell r="AG2" t="str">
            <v>&gt;10 días</v>
          </cell>
          <cell r="AH2">
            <v>1</v>
          </cell>
          <cell r="AI2">
            <v>-1573.0000000000002</v>
          </cell>
          <cell r="AJ2">
            <v>0</v>
          </cell>
          <cell r="AK2">
            <v>1808.95</v>
          </cell>
        </row>
        <row r="3">
          <cell r="A3" t="str">
            <v>001161065</v>
          </cell>
          <cell r="B3" t="str">
            <v>ABR-19</v>
          </cell>
          <cell r="C3">
            <v>1</v>
          </cell>
          <cell r="D3" t="str">
            <v>2012769</v>
          </cell>
          <cell r="E3" t="str">
            <v>SR INSTALACION DE EQUIPO</v>
          </cell>
          <cell r="F3" t="str">
            <v>3330</v>
          </cell>
          <cell r="G3" t="str">
            <v>21/03/2019 10:31</v>
          </cell>
          <cell r="H3" t="str">
            <v>500056</v>
          </cell>
          <cell r="I3" t="str">
            <v>PITSS</v>
          </cell>
          <cell r="J3" t="str">
            <v>ASP</v>
          </cell>
          <cell r="K3" t="str">
            <v>DELPHI AUTOMOTIVE SYSTEMS S DE RL DE CV</v>
          </cell>
          <cell r="L3" t="str">
            <v>CARRETERA A MONTERREY AV FOMENTO INDUSTRIAL SN</v>
          </cell>
          <cell r="M3" t="str">
            <v>Reynosa-TAM</v>
          </cell>
          <cell r="N3">
            <v>0</v>
          </cell>
          <cell r="O3" t="str">
            <v>INTERIOR</v>
          </cell>
          <cell r="P3" t="str">
            <v xml:space="preserve">  </v>
          </cell>
          <cell r="Q3" t="str">
            <v>&gt;60</v>
          </cell>
          <cell r="R3" t="str">
            <v>Entry Mono Printers</v>
          </cell>
          <cell r="S3" t="str">
            <v>A4</v>
          </cell>
          <cell r="T3" t="str">
            <v>Ciudad principal</v>
          </cell>
          <cell r="U3" t="str">
            <v>1-&gt;60</v>
          </cell>
          <cell r="V3">
            <v>1</v>
          </cell>
          <cell r="W3">
            <v>1072.5000000000002</v>
          </cell>
          <cell r="X3">
            <v>0</v>
          </cell>
          <cell r="Y3">
            <v>5</v>
          </cell>
          <cell r="Z3">
            <v>5</v>
          </cell>
          <cell r="AA3">
            <v>1</v>
          </cell>
          <cell r="AB3">
            <v>0</v>
          </cell>
          <cell r="AC3">
            <v>0</v>
          </cell>
          <cell r="AD3">
            <v>43545</v>
          </cell>
          <cell r="AE3">
            <v>43563</v>
          </cell>
          <cell r="AF3">
            <v>12</v>
          </cell>
          <cell r="AG3" t="str">
            <v>&gt;10 días</v>
          </cell>
          <cell r="AH3">
            <v>0</v>
          </cell>
          <cell r="AI3">
            <v>0</v>
          </cell>
          <cell r="AJ3">
            <v>0</v>
          </cell>
          <cell r="AK3">
            <v>1072.5000000000002</v>
          </cell>
        </row>
        <row r="4">
          <cell r="A4" t="str">
            <v>001161065</v>
          </cell>
          <cell r="B4">
            <v>43556</v>
          </cell>
          <cell r="C4">
            <v>1</v>
          </cell>
          <cell r="D4" t="str">
            <v>2012997</v>
          </cell>
          <cell r="E4" t="str">
            <v>SR INSTALACION DE EQUIPO</v>
          </cell>
          <cell r="F4" t="str">
            <v>4002</v>
          </cell>
          <cell r="G4" t="str">
            <v>21/03/2019 13:39</v>
          </cell>
          <cell r="H4" t="str">
            <v>500161</v>
          </cell>
          <cell r="I4" t="str">
            <v>PITSS</v>
          </cell>
          <cell r="J4" t="str">
            <v>ASP</v>
          </cell>
          <cell r="K4" t="str">
            <v>OPCIONES DE SERVICIO EN MEXICO</v>
          </cell>
          <cell r="L4" t="str">
            <v>ALEJANDRO DUMAS 1326</v>
          </cell>
          <cell r="M4" t="str">
            <v>Chihuahua-CHIH</v>
          </cell>
          <cell r="N4">
            <v>0</v>
          </cell>
          <cell r="O4" t="str">
            <v>INTERIOR</v>
          </cell>
          <cell r="P4" t="str">
            <v xml:space="preserve">  </v>
          </cell>
          <cell r="Q4" t="str">
            <v>&gt;60</v>
          </cell>
          <cell r="R4" t="str">
            <v>A4 Mono MFPs</v>
          </cell>
          <cell r="S4" t="str">
            <v>A4</v>
          </cell>
          <cell r="T4" t="str">
            <v>Ciudad principal</v>
          </cell>
          <cell r="U4" t="str">
            <v>1-&gt;60</v>
          </cell>
          <cell r="V4">
            <v>1</v>
          </cell>
          <cell r="W4">
            <v>1072.5000000000002</v>
          </cell>
          <cell r="X4">
            <v>0</v>
          </cell>
          <cell r="Y4">
            <v>5</v>
          </cell>
          <cell r="Z4">
            <v>5</v>
          </cell>
          <cell r="AA4">
            <v>1</v>
          </cell>
          <cell r="AB4">
            <v>0</v>
          </cell>
          <cell r="AC4">
            <v>0</v>
          </cell>
          <cell r="AD4">
            <v>43545</v>
          </cell>
          <cell r="AE4">
            <v>43557</v>
          </cell>
          <cell r="AF4">
            <v>8</v>
          </cell>
          <cell r="AG4" t="str">
            <v>6-10 días</v>
          </cell>
          <cell r="AH4">
            <v>0</v>
          </cell>
          <cell r="AI4">
            <v>0</v>
          </cell>
          <cell r="AJ4">
            <v>0</v>
          </cell>
          <cell r="AK4">
            <v>1072.5000000000002</v>
          </cell>
        </row>
        <row r="5">
          <cell r="A5" t="str">
            <v>002411031</v>
          </cell>
          <cell r="B5" t="str">
            <v>ABR-19</v>
          </cell>
          <cell r="C5">
            <v>1</v>
          </cell>
          <cell r="D5" t="str">
            <v>2014441</v>
          </cell>
          <cell r="E5" t="str">
            <v>SR INSTALACION DE EQUIPO</v>
          </cell>
          <cell r="F5" t="str">
            <v>4002</v>
          </cell>
          <cell r="G5" t="str">
            <v>25/03/2019 10:01</v>
          </cell>
          <cell r="H5" t="str">
            <v>800197</v>
          </cell>
          <cell r="I5" t="str">
            <v>PITSS</v>
          </cell>
          <cell r="J5" t="str">
            <v>ASP</v>
          </cell>
          <cell r="K5" t="str">
            <v>OPERADORA OMX SA DE CV</v>
          </cell>
          <cell r="L5" t="str">
            <v>AV VENUSTIANO CARRANZA 2301</v>
          </cell>
          <cell r="M5" t="str">
            <v>SAN LUIS POTOSI-SLP</v>
          </cell>
          <cell r="N5">
            <v>0</v>
          </cell>
          <cell r="O5" t="str">
            <v>INTERIOR</v>
          </cell>
          <cell r="P5" t="str">
            <v xml:space="preserve">  </v>
          </cell>
          <cell r="Q5" t="str">
            <v>&gt;60</v>
          </cell>
          <cell r="R5" t="str">
            <v>A4 Mono MFPs</v>
          </cell>
          <cell r="S5" t="str">
            <v>A4</v>
          </cell>
          <cell r="T5" t="str">
            <v>Ciudad principal</v>
          </cell>
          <cell r="U5" t="str">
            <v>1-&gt;60</v>
          </cell>
          <cell r="V5">
            <v>1</v>
          </cell>
          <cell r="W5">
            <v>1072.5000000000002</v>
          </cell>
          <cell r="X5">
            <v>0</v>
          </cell>
          <cell r="Y5">
            <v>5</v>
          </cell>
          <cell r="Z5">
            <v>5</v>
          </cell>
          <cell r="AA5">
            <v>1</v>
          </cell>
          <cell r="AB5">
            <v>0</v>
          </cell>
          <cell r="AC5">
            <v>0</v>
          </cell>
          <cell r="AD5">
            <v>43549</v>
          </cell>
          <cell r="AE5">
            <v>43567</v>
          </cell>
          <cell r="AF5">
            <v>14</v>
          </cell>
          <cell r="AG5" t="str">
            <v>&gt;10 días</v>
          </cell>
          <cell r="AH5">
            <v>0</v>
          </cell>
          <cell r="AI5">
            <v>0</v>
          </cell>
          <cell r="AJ5">
            <v>0</v>
          </cell>
          <cell r="AK5">
            <v>1072.5000000000002</v>
          </cell>
        </row>
        <row r="6">
          <cell r="A6" t="str">
            <v>03AG873545</v>
          </cell>
          <cell r="B6" t="str">
            <v>ABR-19</v>
          </cell>
          <cell r="C6">
            <v>1</v>
          </cell>
          <cell r="D6" t="str">
            <v>2015829</v>
          </cell>
          <cell r="E6" t="str">
            <v>SR INSTALACION DE EQUIPO</v>
          </cell>
          <cell r="F6" t="str">
            <v>4002</v>
          </cell>
          <cell r="G6" t="str">
            <v>27/03/2019 11:40</v>
          </cell>
          <cell r="H6" t="str">
            <v>800197</v>
          </cell>
          <cell r="I6" t="str">
            <v>PITSS</v>
          </cell>
          <cell r="J6" t="str">
            <v>ASP</v>
          </cell>
          <cell r="K6" t="str">
            <v>OPERADORA OMX SA DE CV</v>
          </cell>
          <cell r="L6" t="str">
            <v>AV VENUSTIANO CARRANZA 2301</v>
          </cell>
          <cell r="M6" t="str">
            <v>SAN LUIS POTOSI-SLP</v>
          </cell>
          <cell r="N6">
            <v>0</v>
          </cell>
          <cell r="O6" t="str">
            <v>INTERIOR</v>
          </cell>
          <cell r="P6" t="str">
            <v xml:space="preserve">  </v>
          </cell>
          <cell r="Q6" t="str">
            <v>&gt;60</v>
          </cell>
          <cell r="R6" t="str">
            <v>A4 Mono MFPs</v>
          </cell>
          <cell r="S6" t="str">
            <v>A4</v>
          </cell>
          <cell r="T6" t="str">
            <v>Ciudad principal</v>
          </cell>
          <cell r="U6" t="str">
            <v>1-&gt;60</v>
          </cell>
          <cell r="V6">
            <v>1</v>
          </cell>
          <cell r="W6">
            <v>1072.5000000000002</v>
          </cell>
          <cell r="X6">
            <v>0</v>
          </cell>
          <cell r="Y6">
            <v>5</v>
          </cell>
          <cell r="Z6">
            <v>5</v>
          </cell>
          <cell r="AA6">
            <v>1</v>
          </cell>
          <cell r="AB6">
            <v>0</v>
          </cell>
          <cell r="AC6">
            <v>0</v>
          </cell>
          <cell r="AD6">
            <v>43551</v>
          </cell>
          <cell r="AE6">
            <v>43570</v>
          </cell>
          <cell r="AF6">
            <v>13</v>
          </cell>
          <cell r="AG6" t="str">
            <v>&gt;10 días</v>
          </cell>
          <cell r="AH6">
            <v>0</v>
          </cell>
          <cell r="AI6">
            <v>0</v>
          </cell>
          <cell r="AJ6">
            <v>0</v>
          </cell>
          <cell r="AK6">
            <v>1072.5000000000002</v>
          </cell>
        </row>
        <row r="7">
          <cell r="A7" t="str">
            <v>03AG873545</v>
          </cell>
          <cell r="B7" t="str">
            <v>ABR-19</v>
          </cell>
          <cell r="C7">
            <v>1</v>
          </cell>
          <cell r="D7" t="str">
            <v>2016551</v>
          </cell>
          <cell r="E7" t="str">
            <v>SR MANTENIMIENTO CORRECTIVO</v>
          </cell>
          <cell r="F7" t="str">
            <v>3616</v>
          </cell>
          <cell r="G7" t="str">
            <v>28/03/2019 13:39</v>
          </cell>
          <cell r="H7" t="str">
            <v>800197</v>
          </cell>
          <cell r="I7" t="str">
            <v>PITSS</v>
          </cell>
          <cell r="J7" t="str">
            <v>ASP</v>
          </cell>
          <cell r="K7" t="str">
            <v>PENSIONES BBVA BANCOMER SA DE CV GRUPO FINANCIERO</v>
          </cell>
          <cell r="L7" t="str">
            <v>AVENIDO VENUSTIANO CARRANZA No 1190</v>
          </cell>
          <cell r="M7" t="str">
            <v>San Luis Potosi-SLP</v>
          </cell>
          <cell r="N7">
            <v>0</v>
          </cell>
          <cell r="O7" t="str">
            <v>INTERIOR</v>
          </cell>
          <cell r="P7">
            <v>1171</v>
          </cell>
          <cell r="Q7" t="str">
            <v>&gt;60</v>
          </cell>
          <cell r="R7" t="str">
            <v>A4 Mono MFPs</v>
          </cell>
          <cell r="S7" t="str">
            <v>A4</v>
          </cell>
          <cell r="T7" t="str">
            <v>Ciudad principal</v>
          </cell>
          <cell r="U7" t="str">
            <v>1-&gt;60</v>
          </cell>
          <cell r="V7">
            <v>1.05</v>
          </cell>
          <cell r="W7">
            <v>750.75000000000011</v>
          </cell>
          <cell r="X7">
            <v>1</v>
          </cell>
          <cell r="Y7">
            <v>1.85</v>
          </cell>
          <cell r="Z7">
            <v>5</v>
          </cell>
          <cell r="AA7">
            <v>0.37</v>
          </cell>
          <cell r="AB7">
            <v>0</v>
          </cell>
          <cell r="AC7">
            <v>0</v>
          </cell>
          <cell r="AD7">
            <v>43552</v>
          </cell>
          <cell r="AE7">
            <v>43556</v>
          </cell>
          <cell r="AF7">
            <v>2</v>
          </cell>
          <cell r="AG7" t="str">
            <v>2-3 días</v>
          </cell>
          <cell r="AH7">
            <v>0.25</v>
          </cell>
          <cell r="AI7">
            <v>-178.75000000000003</v>
          </cell>
          <cell r="AJ7">
            <v>0</v>
          </cell>
          <cell r="AK7">
            <v>750.75000000000011</v>
          </cell>
        </row>
        <row r="8">
          <cell r="A8" t="str">
            <v>03AG873545</v>
          </cell>
          <cell r="B8" t="str">
            <v>ABR-19</v>
          </cell>
          <cell r="C8">
            <v>1</v>
          </cell>
          <cell r="D8" t="str">
            <v>2016393</v>
          </cell>
          <cell r="E8" t="str">
            <v>SR MANTENIMIENTO CORRECTIVO</v>
          </cell>
          <cell r="F8" t="str">
            <v>0070</v>
          </cell>
          <cell r="G8" t="str">
            <v>28/03/2019 11:01</v>
          </cell>
          <cell r="H8" t="str">
            <v>800187</v>
          </cell>
          <cell r="I8" t="str">
            <v>PITSS</v>
          </cell>
          <cell r="J8" t="str">
            <v>ASP</v>
          </cell>
          <cell r="K8" t="str">
            <v>OPERADORA OMX SA DE CV</v>
          </cell>
          <cell r="L8" t="str">
            <v>AV 5 DE FEBRERO 9200</v>
          </cell>
          <cell r="M8" t="str">
            <v>QUERETARO-QRO</v>
          </cell>
          <cell r="N8">
            <v>0</v>
          </cell>
          <cell r="O8" t="str">
            <v>INTERIOR</v>
          </cell>
          <cell r="P8">
            <v>7</v>
          </cell>
          <cell r="Q8" t="str">
            <v>Entre 7 y 15</v>
          </cell>
          <cell r="R8" t="str">
            <v>Entry Production Color Low/Mid</v>
          </cell>
          <cell r="S8" t="str">
            <v>Entry Production</v>
          </cell>
          <cell r="T8" t="str">
            <v>Ciudad principal</v>
          </cell>
          <cell r="U8" t="str">
            <v>3-Entre 7 y 15</v>
          </cell>
          <cell r="V8">
            <v>0.8</v>
          </cell>
          <cell r="W8">
            <v>1258.4000000000003</v>
          </cell>
          <cell r="X8">
            <v>1</v>
          </cell>
          <cell r="Y8">
            <v>1.31</v>
          </cell>
          <cell r="Z8">
            <v>4</v>
          </cell>
          <cell r="AA8">
            <v>0.32750000000000001</v>
          </cell>
          <cell r="AB8">
            <v>0</v>
          </cell>
          <cell r="AC8">
            <v>0</v>
          </cell>
          <cell r="AD8">
            <v>43552</v>
          </cell>
          <cell r="AE8">
            <v>43556</v>
          </cell>
          <cell r="AF8">
            <v>2</v>
          </cell>
          <cell r="AG8" t="str">
            <v>2-3 días</v>
          </cell>
          <cell r="AH8">
            <v>0.25</v>
          </cell>
          <cell r="AI8">
            <v>-393.25000000000006</v>
          </cell>
          <cell r="AJ8">
            <v>0</v>
          </cell>
          <cell r="AK8">
            <v>1258.4000000000003</v>
          </cell>
        </row>
        <row r="9">
          <cell r="A9" t="str">
            <v>03AG873545</v>
          </cell>
          <cell r="B9" t="str">
            <v>ABR-19</v>
          </cell>
          <cell r="C9">
            <v>1</v>
          </cell>
          <cell r="D9" t="str">
            <v>2017097</v>
          </cell>
          <cell r="E9" t="str">
            <v>SR MANTENIMIENTO CORRECTIVO</v>
          </cell>
          <cell r="F9" t="str">
            <v>4002</v>
          </cell>
          <cell r="G9" t="str">
            <v>29/03/2019 13:10</v>
          </cell>
          <cell r="H9" t="str">
            <v>500019</v>
          </cell>
          <cell r="I9" t="str">
            <v>PITSS</v>
          </cell>
          <cell r="J9" t="str">
            <v>ASP</v>
          </cell>
          <cell r="K9" t="str">
            <v>TELEFONOS DE MEXICO SA B DE CV</v>
          </cell>
          <cell r="L9" t="str">
            <v>ABASOLO 545 PONIENTE</v>
          </cell>
          <cell r="M9" t="str">
            <v>TORREON-COAH</v>
          </cell>
          <cell r="N9">
            <v>0</v>
          </cell>
          <cell r="O9" t="str">
            <v>INTERIOR</v>
          </cell>
          <cell r="P9">
            <v>134</v>
          </cell>
          <cell r="Q9" t="str">
            <v>&gt;60</v>
          </cell>
          <cell r="R9" t="str">
            <v>A4 Mono MFPs</v>
          </cell>
          <cell r="S9" t="str">
            <v>A4</v>
          </cell>
          <cell r="T9" t="str">
            <v>Otras</v>
          </cell>
          <cell r="U9" t="str">
            <v>1-&gt;60</v>
          </cell>
          <cell r="V9">
            <v>1.05</v>
          </cell>
          <cell r="W9">
            <v>750.75000000000011</v>
          </cell>
          <cell r="X9">
            <v>1</v>
          </cell>
          <cell r="Y9">
            <v>1.26</v>
          </cell>
          <cell r="Z9">
            <v>9</v>
          </cell>
          <cell r="AA9">
            <v>0.14000000000000001</v>
          </cell>
          <cell r="AB9">
            <v>0</v>
          </cell>
          <cell r="AC9">
            <v>0</v>
          </cell>
          <cell r="AD9">
            <v>43553</v>
          </cell>
          <cell r="AE9">
            <v>43556</v>
          </cell>
          <cell r="AF9">
            <v>1</v>
          </cell>
          <cell r="AG9" t="str">
            <v>0-1 día</v>
          </cell>
          <cell r="AH9">
            <v>0</v>
          </cell>
          <cell r="AI9">
            <v>0</v>
          </cell>
          <cell r="AJ9">
            <v>0</v>
          </cell>
          <cell r="AK9">
            <v>750.75000000000011</v>
          </cell>
        </row>
        <row r="10">
          <cell r="A10" t="str">
            <v>03AG873888</v>
          </cell>
          <cell r="B10" t="str">
            <v>ABR-19</v>
          </cell>
          <cell r="C10">
            <v>1</v>
          </cell>
          <cell r="D10" t="str">
            <v>2017089</v>
          </cell>
          <cell r="E10" t="str">
            <v>SR MANTENIMIENTO CORRECTIVO</v>
          </cell>
          <cell r="F10" t="str">
            <v>3616</v>
          </cell>
          <cell r="G10" t="str">
            <v>29/03/2019 13:05</v>
          </cell>
          <cell r="H10" t="str">
            <v>700098</v>
          </cell>
          <cell r="I10" t="str">
            <v>PITSS</v>
          </cell>
          <cell r="J10" t="str">
            <v>ASP</v>
          </cell>
          <cell r="K10" t="str">
            <v>ENSE&amp;ANZA E INVESTIGACION SUPERIOR AC</v>
          </cell>
          <cell r="L10" t="str">
            <v>AV TOMAS FERNANDEZ No 8945</v>
          </cell>
          <cell r="M10" t="str">
            <v>Ciudad Juarez-CHIH</v>
          </cell>
          <cell r="N10">
            <v>0</v>
          </cell>
          <cell r="O10" t="str">
            <v>INTERIOR</v>
          </cell>
          <cell r="P10">
            <v>728</v>
          </cell>
          <cell r="Q10" t="str">
            <v>&gt;60</v>
          </cell>
          <cell r="R10" t="str">
            <v>A4 Mono MFPs</v>
          </cell>
          <cell r="S10" t="str">
            <v>A4</v>
          </cell>
          <cell r="T10" t="str">
            <v>Ciudad principal</v>
          </cell>
          <cell r="U10" t="str">
            <v>1-&gt;60</v>
          </cell>
          <cell r="V10">
            <v>1.05</v>
          </cell>
          <cell r="W10">
            <v>750.75000000000011</v>
          </cell>
          <cell r="X10">
            <v>1</v>
          </cell>
          <cell r="Y10">
            <v>1.1000000000000001</v>
          </cell>
          <cell r="Z10">
            <v>5</v>
          </cell>
          <cell r="AA10">
            <v>0.22000000000000003</v>
          </cell>
          <cell r="AB10">
            <v>0</v>
          </cell>
          <cell r="AC10">
            <v>0</v>
          </cell>
          <cell r="AD10">
            <v>43553</v>
          </cell>
          <cell r="AE10">
            <v>43556</v>
          </cell>
          <cell r="AF10">
            <v>1</v>
          </cell>
          <cell r="AG10" t="str">
            <v>0-1 día</v>
          </cell>
          <cell r="AH10">
            <v>0</v>
          </cell>
          <cell r="AI10">
            <v>0</v>
          </cell>
          <cell r="AJ10">
            <v>0</v>
          </cell>
          <cell r="AK10">
            <v>750.75000000000011</v>
          </cell>
        </row>
        <row r="11">
          <cell r="A11" t="str">
            <v>03AG876220</v>
          </cell>
          <cell r="B11" t="str">
            <v>ABR-19</v>
          </cell>
          <cell r="C11">
            <v>1</v>
          </cell>
          <cell r="D11" t="str">
            <v>2015747</v>
          </cell>
          <cell r="E11" t="str">
            <v>SR MANTENIMIENTO CORRECTIVO</v>
          </cell>
          <cell r="F11" t="str">
            <v>3611</v>
          </cell>
          <cell r="G11" t="str">
            <v>27/03/2019 09:52</v>
          </cell>
          <cell r="H11" t="str">
            <v>800186</v>
          </cell>
          <cell r="I11" t="str">
            <v>PITSS</v>
          </cell>
          <cell r="J11" t="str">
            <v>ASP</v>
          </cell>
          <cell r="K11" t="str">
            <v>OPERADORA OMX SA DE CV</v>
          </cell>
          <cell r="L11" t="str">
            <v>PROL EZEQUIEL MONTES 1 ESQ B QUINTA</v>
          </cell>
          <cell r="M11" t="str">
            <v>QUERETARO-QRO</v>
          </cell>
          <cell r="N11">
            <v>0</v>
          </cell>
          <cell r="O11" t="str">
            <v>INTERIOR</v>
          </cell>
          <cell r="P11">
            <v>42</v>
          </cell>
          <cell r="Q11" t="str">
            <v>Entre 31 y 60</v>
          </cell>
          <cell r="R11" t="str">
            <v>Entry Mono Printers</v>
          </cell>
          <cell r="S11" t="str">
            <v>A4</v>
          </cell>
          <cell r="T11" t="str">
            <v>Ciudad principal</v>
          </cell>
          <cell r="U11" t="str">
            <v>1-Entre 31 y 60</v>
          </cell>
          <cell r="V11">
            <v>0.8</v>
          </cell>
          <cell r="W11">
            <v>572.00000000000011</v>
          </cell>
          <cell r="X11">
            <v>1</v>
          </cell>
          <cell r="Y11">
            <v>2.76</v>
          </cell>
          <cell r="Z11">
            <v>5</v>
          </cell>
          <cell r="AA11">
            <v>0.55199999999999994</v>
          </cell>
          <cell r="AB11">
            <v>0</v>
          </cell>
          <cell r="AC11">
            <v>0</v>
          </cell>
          <cell r="AD11">
            <v>43553</v>
          </cell>
          <cell r="AE11">
            <v>43556</v>
          </cell>
          <cell r="AF11">
            <v>1</v>
          </cell>
          <cell r="AG11" t="str">
            <v>0-1 día</v>
          </cell>
          <cell r="AH11">
            <v>0</v>
          </cell>
          <cell r="AI11">
            <v>0</v>
          </cell>
          <cell r="AJ11">
            <v>0</v>
          </cell>
          <cell r="AK11">
            <v>572.00000000000011</v>
          </cell>
        </row>
        <row r="12">
          <cell r="A12" t="str">
            <v>03AG877768</v>
          </cell>
          <cell r="B12" t="str">
            <v>ABR-19</v>
          </cell>
          <cell r="C12">
            <v>1</v>
          </cell>
          <cell r="D12" t="str">
            <v>2017165</v>
          </cell>
          <cell r="E12" t="str">
            <v>SR MANTENIMIENTO CORRECTIVO</v>
          </cell>
          <cell r="F12" t="str">
            <v>4395</v>
          </cell>
          <cell r="G12" t="str">
            <v>29/03/2019 14:25</v>
          </cell>
          <cell r="H12" t="str">
            <v>500157</v>
          </cell>
          <cell r="I12" t="str">
            <v>PITSS</v>
          </cell>
          <cell r="J12" t="str">
            <v>ASP</v>
          </cell>
          <cell r="K12" t="str">
            <v>OFFICE DEPOT DE MEXICO SA DE CV</v>
          </cell>
          <cell r="L12" t="str">
            <v>AV PASEO TRIUNFO LA REP 6321</v>
          </cell>
          <cell r="M12" t="str">
            <v>CIUDAD JUAREZ-CHIH</v>
          </cell>
          <cell r="N12">
            <v>0</v>
          </cell>
          <cell r="O12" t="str">
            <v>INTERIOR</v>
          </cell>
          <cell r="P12">
            <v>4</v>
          </cell>
          <cell r="Q12" t="str">
            <v>Entre 3 y 6</v>
          </cell>
          <cell r="R12" t="str">
            <v>Light Production Digital Business</v>
          </cell>
          <cell r="S12" t="str">
            <v>Entry Production</v>
          </cell>
          <cell r="T12" t="str">
            <v>Ciudad principal</v>
          </cell>
          <cell r="U12" t="str">
            <v>3-Entre 3 y 6</v>
          </cell>
          <cell r="V12">
            <v>0.6</v>
          </cell>
          <cell r="W12">
            <v>943.80000000000007</v>
          </cell>
          <cell r="X12">
            <v>1</v>
          </cell>
          <cell r="Y12">
            <v>0.91</v>
          </cell>
          <cell r="Z12">
            <v>4</v>
          </cell>
          <cell r="AA12">
            <v>0.22750000000000001</v>
          </cell>
          <cell r="AB12">
            <v>0</v>
          </cell>
          <cell r="AC12">
            <v>0</v>
          </cell>
          <cell r="AD12">
            <v>43553</v>
          </cell>
          <cell r="AE12">
            <v>43556</v>
          </cell>
          <cell r="AF12">
            <v>1</v>
          </cell>
          <cell r="AG12" t="str">
            <v>0-1 día</v>
          </cell>
          <cell r="AH12">
            <v>0</v>
          </cell>
          <cell r="AI12">
            <v>0</v>
          </cell>
          <cell r="AJ12">
            <v>0</v>
          </cell>
          <cell r="AK12">
            <v>943.80000000000007</v>
          </cell>
        </row>
        <row r="13">
          <cell r="A13" t="str">
            <v>03AG877879</v>
          </cell>
          <cell r="B13" t="str">
            <v>ABR-19</v>
          </cell>
          <cell r="C13">
            <v>1</v>
          </cell>
          <cell r="D13" t="str">
            <v>2017177</v>
          </cell>
          <cell r="E13" t="str">
            <v>SR MANTENIMIENTO CORRECTIVO</v>
          </cell>
          <cell r="F13" t="str">
            <v>3658</v>
          </cell>
          <cell r="G13" t="str">
            <v>29/03/2019 14:35</v>
          </cell>
          <cell r="H13" t="str">
            <v>800146</v>
          </cell>
          <cell r="I13" t="str">
            <v>PITSS</v>
          </cell>
          <cell r="J13" t="str">
            <v>ASP</v>
          </cell>
          <cell r="K13" t="str">
            <v>RADIOMOVIL DIPSA SA DE CV</v>
          </cell>
          <cell r="L13" t="str">
            <v>AV PASEO DEL MORAL 129</v>
          </cell>
          <cell r="M13" t="str">
            <v>LEON-GTO</v>
          </cell>
          <cell r="N13">
            <v>0</v>
          </cell>
          <cell r="O13" t="str">
            <v>INTERIOR</v>
          </cell>
          <cell r="P13">
            <v>540</v>
          </cell>
          <cell r="Q13" t="str">
            <v>&gt;60</v>
          </cell>
          <cell r="R13" t="str">
            <v>A4 Mono MFPs</v>
          </cell>
          <cell r="S13" t="str">
            <v>A4</v>
          </cell>
          <cell r="T13" t="str">
            <v>Ciudad principal</v>
          </cell>
          <cell r="U13" t="str">
            <v>1-&gt;60</v>
          </cell>
          <cell r="V13">
            <v>1.05</v>
          </cell>
          <cell r="W13">
            <v>750.75000000000011</v>
          </cell>
          <cell r="X13">
            <v>1</v>
          </cell>
          <cell r="Y13">
            <v>0.84</v>
          </cell>
          <cell r="Z13">
            <v>5</v>
          </cell>
          <cell r="AA13">
            <v>0.16799999999999998</v>
          </cell>
          <cell r="AB13">
            <v>0</v>
          </cell>
          <cell r="AC13">
            <v>0</v>
          </cell>
          <cell r="AD13">
            <v>43553</v>
          </cell>
          <cell r="AE13">
            <v>43556</v>
          </cell>
          <cell r="AF13">
            <v>1</v>
          </cell>
          <cell r="AG13" t="str">
            <v>0-1 día</v>
          </cell>
          <cell r="AH13">
            <v>0</v>
          </cell>
          <cell r="AI13">
            <v>0</v>
          </cell>
          <cell r="AJ13">
            <v>0</v>
          </cell>
          <cell r="AK13">
            <v>750.75000000000011</v>
          </cell>
        </row>
        <row r="14">
          <cell r="A14" t="str">
            <v>03AG877899</v>
          </cell>
          <cell r="B14" t="str">
            <v>ABR-19</v>
          </cell>
          <cell r="C14">
            <v>1</v>
          </cell>
          <cell r="D14" t="str">
            <v>2017103</v>
          </cell>
          <cell r="E14" t="str">
            <v>SR MANTENIMIENTO CORRECTIVO</v>
          </cell>
          <cell r="F14" t="str">
            <v>3658</v>
          </cell>
          <cell r="G14" t="str">
            <v>29/03/2019 13:15</v>
          </cell>
          <cell r="H14" t="str">
            <v>800187</v>
          </cell>
          <cell r="I14" t="str">
            <v>PITSS</v>
          </cell>
          <cell r="J14" t="str">
            <v>ASP</v>
          </cell>
          <cell r="K14" t="str">
            <v>INSTITUTO TECNOLOGICO Y DE ESTUDIOS SUPERIORES DE</v>
          </cell>
          <cell r="L14" t="str">
            <v>AV EPIGMENIO GONZALEZ No 500</v>
          </cell>
          <cell r="M14" t="str">
            <v>Queretaro-QRO</v>
          </cell>
          <cell r="N14">
            <v>0</v>
          </cell>
          <cell r="O14" t="str">
            <v>INTERIOR</v>
          </cell>
          <cell r="P14">
            <v>220</v>
          </cell>
          <cell r="Q14" t="str">
            <v>&gt;60</v>
          </cell>
          <cell r="R14" t="str">
            <v>A4 Mono MFPs</v>
          </cell>
          <cell r="S14" t="str">
            <v>A4</v>
          </cell>
          <cell r="T14" t="str">
            <v>Ciudad principal</v>
          </cell>
          <cell r="U14" t="str">
            <v>1-&gt;60</v>
          </cell>
          <cell r="V14">
            <v>1.05</v>
          </cell>
          <cell r="W14">
            <v>750.75000000000011</v>
          </cell>
          <cell r="X14">
            <v>1</v>
          </cell>
          <cell r="Y14">
            <v>0.92</v>
          </cell>
          <cell r="Z14">
            <v>5</v>
          </cell>
          <cell r="AA14">
            <v>0.184</v>
          </cell>
          <cell r="AB14">
            <v>0</v>
          </cell>
          <cell r="AC14">
            <v>0</v>
          </cell>
          <cell r="AD14">
            <v>43553</v>
          </cell>
          <cell r="AE14">
            <v>43556</v>
          </cell>
          <cell r="AF14">
            <v>1</v>
          </cell>
          <cell r="AG14" t="str">
            <v>0-1 día</v>
          </cell>
          <cell r="AH14">
            <v>0</v>
          </cell>
          <cell r="AI14">
            <v>0</v>
          </cell>
          <cell r="AJ14">
            <v>0</v>
          </cell>
          <cell r="AK14">
            <v>750.75000000000011</v>
          </cell>
        </row>
        <row r="15">
          <cell r="A15" t="str">
            <v>03AG879434</v>
          </cell>
          <cell r="B15" t="str">
            <v>ABR-19</v>
          </cell>
          <cell r="C15">
            <v>1</v>
          </cell>
          <cell r="D15" t="str">
            <v>2016677</v>
          </cell>
          <cell r="E15" t="str">
            <v>SR MANTENIMIENTO CORRECTIVO</v>
          </cell>
          <cell r="F15" t="str">
            <v>6656</v>
          </cell>
          <cell r="G15" t="str">
            <v>28/03/2019 18:30</v>
          </cell>
          <cell r="H15" t="str">
            <v>500080</v>
          </cell>
          <cell r="I15" t="str">
            <v>PITSS</v>
          </cell>
          <cell r="J15" t="str">
            <v>ASP</v>
          </cell>
          <cell r="K15" t="str">
            <v>INSTITUTO TECNOLOGICO Y DE ESTUDIOS SUPERIORES DE</v>
          </cell>
          <cell r="L15" t="str">
            <v>HEROICO COLEGIO MILITAR No 4700</v>
          </cell>
          <cell r="M15" t="str">
            <v>Chihuahua-CHIH</v>
          </cell>
          <cell r="N15">
            <v>0</v>
          </cell>
          <cell r="O15" t="str">
            <v>INTERIOR</v>
          </cell>
          <cell r="P15">
            <v>162</v>
          </cell>
          <cell r="Q15" t="str">
            <v>&gt;60</v>
          </cell>
          <cell r="R15" t="str">
            <v>Color Laser Printers</v>
          </cell>
          <cell r="S15" t="str">
            <v>A4</v>
          </cell>
          <cell r="T15" t="str">
            <v>Ciudad principal</v>
          </cell>
          <cell r="U15" t="str">
            <v>1-&gt;60</v>
          </cell>
          <cell r="V15">
            <v>1.05</v>
          </cell>
          <cell r="W15">
            <v>750.75000000000011</v>
          </cell>
          <cell r="X15">
            <v>1</v>
          </cell>
          <cell r="Y15">
            <v>0</v>
          </cell>
          <cell r="Z15">
            <v>5</v>
          </cell>
          <cell r="AA15">
            <v>0</v>
          </cell>
          <cell r="AB15">
            <v>0</v>
          </cell>
          <cell r="AC15">
            <v>0</v>
          </cell>
          <cell r="AD15">
            <v>43553</v>
          </cell>
          <cell r="AE15">
            <v>43556</v>
          </cell>
          <cell r="AF15">
            <v>1</v>
          </cell>
          <cell r="AG15" t="str">
            <v>0-1 día</v>
          </cell>
          <cell r="AH15">
            <v>0</v>
          </cell>
          <cell r="AI15">
            <v>0</v>
          </cell>
          <cell r="AJ15">
            <v>0</v>
          </cell>
          <cell r="AK15">
            <v>750.75000000000011</v>
          </cell>
        </row>
        <row r="16">
          <cell r="A16" t="str">
            <v>03AG879544</v>
          </cell>
          <cell r="B16" t="str">
            <v>ABR-19</v>
          </cell>
          <cell r="C16">
            <v>1</v>
          </cell>
          <cell r="D16" t="str">
            <v>2016843</v>
          </cell>
          <cell r="E16" t="str">
            <v>SR MANTENIMIENTO CORRECTIVO</v>
          </cell>
          <cell r="F16" t="str">
            <v>5866</v>
          </cell>
          <cell r="G16" t="str">
            <v>29/03/2019 08:31</v>
          </cell>
          <cell r="H16" t="str">
            <v>800188</v>
          </cell>
          <cell r="I16" t="str">
            <v>PITSS</v>
          </cell>
          <cell r="J16" t="str">
            <v>ASP</v>
          </cell>
          <cell r="K16" t="str">
            <v>OPERADORA OMX SA DE CV</v>
          </cell>
          <cell r="L16" t="str">
            <v>PASEO IRAPUATO 1101</v>
          </cell>
          <cell r="M16" t="str">
            <v>IRAPUATO-GTO</v>
          </cell>
          <cell r="N16">
            <v>0</v>
          </cell>
          <cell r="O16" t="str">
            <v>INTERIOR</v>
          </cell>
          <cell r="P16">
            <v>17</v>
          </cell>
          <cell r="Q16" t="str">
            <v>Entre 16 y 30</v>
          </cell>
          <cell r="R16" t="str">
            <v>Departmental Digital</v>
          </cell>
          <cell r="S16" t="str">
            <v>A3</v>
          </cell>
          <cell r="T16" t="str">
            <v>Ciudad principal</v>
          </cell>
          <cell r="U16" t="str">
            <v>2-Entre 16 y 30</v>
          </cell>
          <cell r="V16">
            <v>0.8</v>
          </cell>
          <cell r="W16">
            <v>1092</v>
          </cell>
          <cell r="X16">
            <v>1</v>
          </cell>
          <cell r="Y16">
            <v>0.98</v>
          </cell>
          <cell r="Z16">
            <v>5</v>
          </cell>
          <cell r="AA16">
            <v>0.19600000000000001</v>
          </cell>
          <cell r="AB16">
            <v>0</v>
          </cell>
          <cell r="AC16">
            <v>0</v>
          </cell>
          <cell r="AD16">
            <v>43553</v>
          </cell>
          <cell r="AE16">
            <v>43556</v>
          </cell>
          <cell r="AF16">
            <v>1</v>
          </cell>
          <cell r="AG16" t="str">
            <v>0-1 día</v>
          </cell>
          <cell r="AH16">
            <v>0</v>
          </cell>
          <cell r="AI16">
            <v>0</v>
          </cell>
          <cell r="AJ16">
            <v>0</v>
          </cell>
          <cell r="AK16">
            <v>1092</v>
          </cell>
        </row>
        <row r="17">
          <cell r="A17" t="str">
            <v>03AG879576</v>
          </cell>
          <cell r="B17" t="str">
            <v>ABR-19</v>
          </cell>
          <cell r="C17">
            <v>1</v>
          </cell>
          <cell r="D17" t="str">
            <v>2017171</v>
          </cell>
          <cell r="E17" t="str">
            <v>SR MANTENIMIENTO CORRECTIVO</v>
          </cell>
          <cell r="F17" t="str">
            <v>5866</v>
          </cell>
          <cell r="G17" t="str">
            <v>29/03/2019 14:29</v>
          </cell>
          <cell r="H17" t="str">
            <v>500157</v>
          </cell>
          <cell r="I17" t="str">
            <v>PITSS</v>
          </cell>
          <cell r="J17" t="str">
            <v>ASP</v>
          </cell>
          <cell r="K17" t="str">
            <v>OFFICE DEPOT DE MEXICO SA DE CV</v>
          </cell>
          <cell r="L17" t="str">
            <v>AV PASEO TRIUNFO LA REP 6321</v>
          </cell>
          <cell r="M17" t="str">
            <v>CIUDAD JUAREZ-CHIH</v>
          </cell>
          <cell r="N17">
            <v>0</v>
          </cell>
          <cell r="O17" t="str">
            <v>INTERIOR</v>
          </cell>
          <cell r="P17">
            <v>9</v>
          </cell>
          <cell r="Q17" t="str">
            <v>Entre 7 y 15</v>
          </cell>
          <cell r="R17" t="str">
            <v>Departmental Digital</v>
          </cell>
          <cell r="S17" t="str">
            <v>A3</v>
          </cell>
          <cell r="T17" t="str">
            <v>Ciudad principal</v>
          </cell>
          <cell r="U17" t="str">
            <v>2-Entre 7 y 15</v>
          </cell>
          <cell r="V17">
            <v>0.6</v>
          </cell>
          <cell r="W17">
            <v>819</v>
          </cell>
          <cell r="X17">
            <v>1</v>
          </cell>
          <cell r="Y17">
            <v>1.77</v>
          </cell>
          <cell r="Z17">
            <v>5</v>
          </cell>
          <cell r="AA17">
            <v>0.35399999999999998</v>
          </cell>
          <cell r="AB17">
            <v>0</v>
          </cell>
          <cell r="AC17">
            <v>0</v>
          </cell>
          <cell r="AD17">
            <v>43553</v>
          </cell>
          <cell r="AE17">
            <v>43556</v>
          </cell>
          <cell r="AF17">
            <v>1</v>
          </cell>
          <cell r="AG17" t="str">
            <v>0-1 día</v>
          </cell>
          <cell r="AH17">
            <v>0</v>
          </cell>
          <cell r="AI17">
            <v>0</v>
          </cell>
          <cell r="AJ17">
            <v>0</v>
          </cell>
          <cell r="AK17">
            <v>819</v>
          </cell>
        </row>
        <row r="18">
          <cell r="A18" t="str">
            <v>03AG879712</v>
          </cell>
          <cell r="B18" t="str">
            <v>ABR-19</v>
          </cell>
          <cell r="C18">
            <v>1</v>
          </cell>
          <cell r="D18" t="str">
            <v>2016655</v>
          </cell>
          <cell r="E18" t="str">
            <v>SR MANTENIMIENTO CORRECTIVO</v>
          </cell>
          <cell r="F18" t="str">
            <v>4120</v>
          </cell>
          <cell r="G18" t="str">
            <v>28/03/2019 17:28</v>
          </cell>
          <cell r="H18" t="str">
            <v>100037</v>
          </cell>
          <cell r="I18" t="str">
            <v>PITSS</v>
          </cell>
          <cell r="J18" t="str">
            <v>ASP</v>
          </cell>
          <cell r="K18" t="str">
            <v>IVOS DE MEXICO SA DE CV</v>
          </cell>
          <cell r="L18" t="str">
            <v>AV AGRIPIN GARCIA ESTRADA 1308</v>
          </cell>
          <cell r="M18" t="str">
            <v>TOLUCA DE LERDO-MEX</v>
          </cell>
          <cell r="N18">
            <v>0</v>
          </cell>
          <cell r="O18" t="str">
            <v>INTERIOR</v>
          </cell>
          <cell r="P18">
            <v>20</v>
          </cell>
          <cell r="Q18" t="str">
            <v>Entre 16 y 30</v>
          </cell>
          <cell r="R18" t="str">
            <v>Light Production Digital Business</v>
          </cell>
          <cell r="S18" t="str">
            <v>Entry Production</v>
          </cell>
          <cell r="T18" t="str">
            <v>Ciudad principal</v>
          </cell>
          <cell r="U18" t="str">
            <v>3-Entre 16 y 30</v>
          </cell>
          <cell r="V18">
            <v>1.05</v>
          </cell>
          <cell r="W18">
            <v>1651.6500000000003</v>
          </cell>
          <cell r="X18">
            <v>1</v>
          </cell>
          <cell r="Y18">
            <v>0.03</v>
          </cell>
          <cell r="Z18">
            <v>4</v>
          </cell>
          <cell r="AA18">
            <v>7.4999999999999997E-3</v>
          </cell>
          <cell r="AB18">
            <v>0</v>
          </cell>
          <cell r="AC18">
            <v>0</v>
          </cell>
          <cell r="AD18">
            <v>43553</v>
          </cell>
          <cell r="AE18">
            <v>43556</v>
          </cell>
          <cell r="AF18">
            <v>1</v>
          </cell>
          <cell r="AG18" t="str">
            <v>0-1 día</v>
          </cell>
          <cell r="AH18">
            <v>0</v>
          </cell>
          <cell r="AI18">
            <v>0</v>
          </cell>
          <cell r="AJ18">
            <v>0</v>
          </cell>
          <cell r="AK18">
            <v>1651.6500000000003</v>
          </cell>
        </row>
        <row r="19">
          <cell r="A19" t="str">
            <v>03AG879962</v>
          </cell>
          <cell r="B19" t="str">
            <v>ABR-19</v>
          </cell>
          <cell r="C19">
            <v>1</v>
          </cell>
          <cell r="D19" t="str">
            <v>2016353</v>
          </cell>
          <cell r="E19" t="str">
            <v>SR MANTENIMIENTO CORRECTIVO</v>
          </cell>
          <cell r="F19" t="str">
            <v>5552</v>
          </cell>
          <cell r="G19" t="str">
            <v>28/03/2019 10:05</v>
          </cell>
          <cell r="H19" t="str">
            <v>500018</v>
          </cell>
          <cell r="I19" t="str">
            <v>PITSS</v>
          </cell>
          <cell r="J19" t="str">
            <v>ASP</v>
          </cell>
          <cell r="K19" t="str">
            <v>DELPHI AUTOMOTIVE SYSTEMS S DE RL DE CV</v>
          </cell>
          <cell r="L19" t="str">
            <v>AV MARTIRES DE SONORA 1006</v>
          </cell>
          <cell r="M19" t="str">
            <v>DURANGO-DGO</v>
          </cell>
          <cell r="N19">
            <v>0</v>
          </cell>
          <cell r="O19" t="str">
            <v>INTERIOR</v>
          </cell>
          <cell r="P19">
            <v>37</v>
          </cell>
          <cell r="Q19" t="str">
            <v>Entre 31 y 60</v>
          </cell>
          <cell r="R19" t="str">
            <v>Entry Mono Printers</v>
          </cell>
          <cell r="S19" t="str">
            <v>A4</v>
          </cell>
          <cell r="T19" t="str">
            <v>Ciudad principal</v>
          </cell>
          <cell r="U19" t="str">
            <v>1-Entre 31 y 60</v>
          </cell>
          <cell r="V19">
            <v>0.8</v>
          </cell>
          <cell r="W19">
            <v>572.00000000000011</v>
          </cell>
          <cell r="X19">
            <v>1</v>
          </cell>
          <cell r="Y19">
            <v>0.55000000000000004</v>
          </cell>
          <cell r="Z19">
            <v>5</v>
          </cell>
          <cell r="AA19">
            <v>0.11000000000000001</v>
          </cell>
          <cell r="AB19">
            <v>0</v>
          </cell>
          <cell r="AC19">
            <v>0</v>
          </cell>
          <cell r="AD19">
            <v>43553</v>
          </cell>
          <cell r="AE19">
            <v>43556</v>
          </cell>
          <cell r="AF19">
            <v>1</v>
          </cell>
          <cell r="AG19" t="str">
            <v>0-1 día</v>
          </cell>
          <cell r="AH19">
            <v>0</v>
          </cell>
          <cell r="AI19">
            <v>0</v>
          </cell>
          <cell r="AJ19">
            <v>0</v>
          </cell>
          <cell r="AK19">
            <v>572.00000000000011</v>
          </cell>
        </row>
        <row r="20">
          <cell r="A20" t="str">
            <v>03AG879962</v>
          </cell>
          <cell r="B20" t="str">
            <v>ABR-19</v>
          </cell>
          <cell r="C20">
            <v>1</v>
          </cell>
          <cell r="D20" t="str">
            <v>2016981</v>
          </cell>
          <cell r="E20" t="str">
            <v>SR MANTENIMIENTO CORRECTIVO</v>
          </cell>
          <cell r="F20" t="str">
            <v>7222</v>
          </cell>
          <cell r="G20" t="str">
            <v>29/03/2019 10:46</v>
          </cell>
          <cell r="H20" t="str">
            <v>500157</v>
          </cell>
          <cell r="I20" t="str">
            <v>PITSS</v>
          </cell>
          <cell r="J20" t="str">
            <v>ASP</v>
          </cell>
          <cell r="K20" t="str">
            <v>SUBENSAMBLES INTERNACIONALES S DE RL DE CV</v>
          </cell>
          <cell r="L20" t="str">
            <v>PROL HERMANOS ESCOBAR No 7151-E</v>
          </cell>
          <cell r="M20" t="str">
            <v>Ciudad Juarez-CHIH</v>
          </cell>
          <cell r="N20">
            <v>0</v>
          </cell>
          <cell r="O20" t="str">
            <v>INTERIOR</v>
          </cell>
          <cell r="P20">
            <v>50</v>
          </cell>
          <cell r="Q20" t="str">
            <v>Entre 31 y 60</v>
          </cell>
          <cell r="R20" t="str">
            <v>A3 Office Color Laser MFPs</v>
          </cell>
          <cell r="S20" t="str">
            <v>A3</v>
          </cell>
          <cell r="T20" t="str">
            <v>Ciudad principal</v>
          </cell>
          <cell r="U20" t="str">
            <v>2-Entre 31 y 60</v>
          </cell>
          <cell r="V20">
            <v>1.05</v>
          </cell>
          <cell r="W20">
            <v>1433.25</v>
          </cell>
          <cell r="X20">
            <v>1</v>
          </cell>
          <cell r="Y20">
            <v>2.73</v>
          </cell>
          <cell r="Z20">
            <v>5</v>
          </cell>
          <cell r="AA20">
            <v>0.54600000000000004</v>
          </cell>
          <cell r="AB20">
            <v>0</v>
          </cell>
          <cell r="AC20">
            <v>0</v>
          </cell>
          <cell r="AD20">
            <v>43553</v>
          </cell>
          <cell r="AE20">
            <v>43556</v>
          </cell>
          <cell r="AF20">
            <v>1</v>
          </cell>
          <cell r="AG20" t="str">
            <v>0-1 día</v>
          </cell>
          <cell r="AH20">
            <v>0</v>
          </cell>
          <cell r="AI20">
            <v>0</v>
          </cell>
          <cell r="AJ20">
            <v>0</v>
          </cell>
          <cell r="AK20">
            <v>1433.25</v>
          </cell>
        </row>
        <row r="21">
          <cell r="A21" t="str">
            <v>03AG880144</v>
          </cell>
          <cell r="B21" t="str">
            <v>ABR-19</v>
          </cell>
          <cell r="C21">
            <v>1</v>
          </cell>
          <cell r="D21" t="str">
            <v>2016967</v>
          </cell>
          <cell r="E21" t="str">
            <v>SR MANTENIMIENTO CORRECTIVO</v>
          </cell>
          <cell r="F21" t="str">
            <v>0800</v>
          </cell>
          <cell r="G21" t="str">
            <v>29/03/2019 10:24</v>
          </cell>
          <cell r="H21" t="str">
            <v>500083</v>
          </cell>
          <cell r="I21" t="str">
            <v>PITSS</v>
          </cell>
          <cell r="J21" t="str">
            <v>ASP</v>
          </cell>
          <cell r="K21" t="str">
            <v>CREATIVIDAD PROMOCIONAL DE MONTERREY SA DE CV</v>
          </cell>
          <cell r="L21" t="str">
            <v>MM DE LLANO 736 OTE</v>
          </cell>
          <cell r="M21" t="str">
            <v>MONTERREY-NL</v>
          </cell>
          <cell r="N21">
            <v>0</v>
          </cell>
          <cell r="O21" t="str">
            <v>INTERIOR</v>
          </cell>
          <cell r="P21">
            <v>7</v>
          </cell>
          <cell r="Q21" t="str">
            <v>Entre 7 y 15</v>
          </cell>
          <cell r="R21" t="str">
            <v>Xerox Color Press</v>
          </cell>
          <cell r="S21" t="str">
            <v>High Production</v>
          </cell>
          <cell r="T21" t="str">
            <v>Ciudad principal</v>
          </cell>
          <cell r="U21" t="str">
            <v>4-Entre 7 y 15</v>
          </cell>
          <cell r="V21">
            <v>1.05</v>
          </cell>
          <cell r="W21">
            <v>2252.25</v>
          </cell>
          <cell r="X21">
            <v>1</v>
          </cell>
          <cell r="Y21">
            <v>3.1</v>
          </cell>
          <cell r="Z21">
            <v>3</v>
          </cell>
          <cell r="AA21">
            <v>1.0333333333333334</v>
          </cell>
          <cell r="AB21">
            <v>8.3333333333333592E-3</v>
          </cell>
          <cell r="AC21">
            <v>-17.875000000000057</v>
          </cell>
          <cell r="AD21">
            <v>43553</v>
          </cell>
          <cell r="AE21">
            <v>43556</v>
          </cell>
          <cell r="AF21">
            <v>1</v>
          </cell>
          <cell r="AG21" t="str">
            <v>0-1 día</v>
          </cell>
          <cell r="AH21">
            <v>0</v>
          </cell>
          <cell r="AI21">
            <v>0</v>
          </cell>
          <cell r="AJ21">
            <v>0</v>
          </cell>
          <cell r="AK21">
            <v>2234.375</v>
          </cell>
        </row>
        <row r="22">
          <cell r="A22" t="str">
            <v>03AG880297</v>
          </cell>
          <cell r="B22" t="str">
            <v>ABR-19</v>
          </cell>
          <cell r="C22">
            <v>1</v>
          </cell>
          <cell r="D22" t="str">
            <v>2013445</v>
          </cell>
          <cell r="E22" t="str">
            <v>SR MANTENIMIENTO CORRECTIVO</v>
          </cell>
          <cell r="F22" t="str">
            <v>8045</v>
          </cell>
          <cell r="G22" t="str">
            <v>22/03/2019 12:34</v>
          </cell>
          <cell r="H22" t="str">
            <v>100038</v>
          </cell>
          <cell r="I22" t="str">
            <v>PITSS</v>
          </cell>
          <cell r="J22" t="str">
            <v>ASP</v>
          </cell>
          <cell r="K22" t="str">
            <v>UNIVERSIDAD AUTONOMA DEL ESTADO DE MEXICO</v>
          </cell>
          <cell r="L22" t="str">
            <v>IGNACIO LOPEZ RAYON No 510</v>
          </cell>
          <cell r="M22" t="str">
            <v>Toluca De Lerdo-ESTA</v>
          </cell>
          <cell r="N22">
            <v>0</v>
          </cell>
          <cell r="O22" t="str">
            <v>INTERIOR</v>
          </cell>
          <cell r="P22">
            <v>3</v>
          </cell>
          <cell r="Q22" t="str">
            <v>&lt;=3</v>
          </cell>
          <cell r="R22" t="str">
            <v>Office Digital</v>
          </cell>
          <cell r="S22" t="str">
            <v>A3</v>
          </cell>
          <cell r="T22" t="str">
            <v>Ciudad principal</v>
          </cell>
          <cell r="U22" t="str">
            <v>2-&lt;=3</v>
          </cell>
          <cell r="V22">
            <v>0</v>
          </cell>
          <cell r="W22">
            <v>0</v>
          </cell>
          <cell r="X22">
            <v>1</v>
          </cell>
          <cell r="Y22">
            <v>0.93</v>
          </cell>
          <cell r="Z22">
            <v>5</v>
          </cell>
          <cell r="AA22">
            <v>0.186</v>
          </cell>
          <cell r="AB22">
            <v>0</v>
          </cell>
          <cell r="AC22">
            <v>0</v>
          </cell>
          <cell r="AD22">
            <v>43553</v>
          </cell>
          <cell r="AE22">
            <v>43556</v>
          </cell>
          <cell r="AF22">
            <v>1</v>
          </cell>
          <cell r="AG22" t="str">
            <v>0-1 día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03AG880297</v>
          </cell>
          <cell r="B23" t="str">
            <v>ABR-19</v>
          </cell>
          <cell r="C23">
            <v>1</v>
          </cell>
          <cell r="D23" t="str">
            <v>2017059</v>
          </cell>
          <cell r="E23" t="str">
            <v>SR MANTENIMIENTO CORRECTIVO</v>
          </cell>
          <cell r="F23" t="str">
            <v>4002</v>
          </cell>
          <cell r="G23" t="str">
            <v>29/03/2019 12:22</v>
          </cell>
          <cell r="H23" t="str">
            <v>000195</v>
          </cell>
          <cell r="I23" t="str">
            <v>PITSS</v>
          </cell>
          <cell r="J23" t="str">
            <v>ASP</v>
          </cell>
          <cell r="K23" t="str">
            <v>CAB LOGISTICS SA DE CV</v>
          </cell>
          <cell r="L23" t="str">
            <v>AV DE LA BARRANCA LOTE No 26  A S/N</v>
          </cell>
          <cell r="M23" t="str">
            <v>Cuautitlan Izcalli-E</v>
          </cell>
          <cell r="N23">
            <v>1</v>
          </cell>
          <cell r="O23" t="str">
            <v>METRO</v>
          </cell>
          <cell r="P23">
            <v>2675</v>
          </cell>
          <cell r="Q23" t="str">
            <v>&gt;60</v>
          </cell>
          <cell r="R23" t="str">
            <v>A4 Mono MFPs</v>
          </cell>
          <cell r="S23" t="str">
            <v>A4</v>
          </cell>
          <cell r="T23" t="str">
            <v>Ciudad principal</v>
          </cell>
          <cell r="U23" t="str">
            <v>1-&gt;60</v>
          </cell>
          <cell r="V23">
            <v>1.05</v>
          </cell>
          <cell r="W23">
            <v>0</v>
          </cell>
          <cell r="X23">
            <v>1</v>
          </cell>
          <cell r="Y23">
            <v>3.26</v>
          </cell>
          <cell r="Z23">
            <v>5</v>
          </cell>
          <cell r="AA23">
            <v>0.65199999999999991</v>
          </cell>
          <cell r="AB23">
            <v>0</v>
          </cell>
          <cell r="AC23">
            <v>0</v>
          </cell>
          <cell r="AD23">
            <v>43553</v>
          </cell>
          <cell r="AE23">
            <v>43556</v>
          </cell>
          <cell r="AF23">
            <v>1</v>
          </cell>
          <cell r="AG23" t="str">
            <v>0-1 día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03AG880318</v>
          </cell>
          <cell r="B24" t="str">
            <v>ABR-19</v>
          </cell>
          <cell r="C24">
            <v>1</v>
          </cell>
          <cell r="D24" t="str">
            <v>2017095</v>
          </cell>
          <cell r="E24" t="str">
            <v>SR MANTENIMIENTO CORRECTIVO</v>
          </cell>
          <cell r="F24" t="str">
            <v>4002</v>
          </cell>
          <cell r="G24" t="str">
            <v>29/03/2019 13:06</v>
          </cell>
          <cell r="H24" t="str">
            <v>500066</v>
          </cell>
          <cell r="I24" t="str">
            <v>PITSS</v>
          </cell>
          <cell r="J24" t="str">
            <v>ASP</v>
          </cell>
          <cell r="K24" t="str">
            <v>PRODUCTOS HOSPITALARIOS SA DE CV</v>
          </cell>
          <cell r="L24" t="str">
            <v>AV LINCOLN No 6237</v>
          </cell>
          <cell r="M24" t="str">
            <v>Monterrey-NL</v>
          </cell>
          <cell r="N24">
            <v>1</v>
          </cell>
          <cell r="O24" t="str">
            <v>INTERIOR</v>
          </cell>
          <cell r="P24">
            <v>22</v>
          </cell>
          <cell r="Q24" t="str">
            <v>Entre 16 y 30</v>
          </cell>
          <cell r="R24" t="str">
            <v>A4 Mono MFPs</v>
          </cell>
          <cell r="S24" t="str">
            <v>A4</v>
          </cell>
          <cell r="T24" t="str">
            <v>Ciudad principal</v>
          </cell>
          <cell r="U24" t="str">
            <v>1-Entre 16 y 30</v>
          </cell>
          <cell r="V24">
            <v>0.6</v>
          </cell>
          <cell r="W24">
            <v>0</v>
          </cell>
          <cell r="X24">
            <v>1</v>
          </cell>
          <cell r="Y24">
            <v>1.55</v>
          </cell>
          <cell r="Z24">
            <v>5</v>
          </cell>
          <cell r="AA24">
            <v>0.31</v>
          </cell>
          <cell r="AB24">
            <v>0</v>
          </cell>
          <cell r="AC24">
            <v>0</v>
          </cell>
          <cell r="AD24">
            <v>43553</v>
          </cell>
          <cell r="AE24">
            <v>43556</v>
          </cell>
          <cell r="AF24">
            <v>1</v>
          </cell>
          <cell r="AG24" t="str">
            <v>0-1 día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03AG880318</v>
          </cell>
          <cell r="B25" t="str">
            <v>ABR-19</v>
          </cell>
          <cell r="C25">
            <v>1</v>
          </cell>
          <cell r="D25" t="str">
            <v>2016633</v>
          </cell>
          <cell r="E25" t="str">
            <v>SR MANTENIMIENTO CORRECTIVO</v>
          </cell>
          <cell r="F25" t="str">
            <v>4002</v>
          </cell>
          <cell r="G25" t="str">
            <v>28/03/2019 16:54</v>
          </cell>
          <cell r="H25" t="str">
            <v>000196</v>
          </cell>
          <cell r="I25" t="str">
            <v>PITSS</v>
          </cell>
          <cell r="J25" t="str">
            <v>ASP</v>
          </cell>
          <cell r="K25" t="str">
            <v>ADMINISTRADORA ESPECIALIZADA DE SERVICIOS CAB SA D</v>
          </cell>
          <cell r="L25" t="str">
            <v>RIO BAMBA No 639</v>
          </cell>
          <cell r="M25" t="str">
            <v>Gustavo A Madero-CIU</v>
          </cell>
          <cell r="N25">
            <v>1</v>
          </cell>
          <cell r="O25" t="str">
            <v>METRO</v>
          </cell>
          <cell r="P25">
            <v>2674</v>
          </cell>
          <cell r="Q25" t="str">
            <v>&gt;60</v>
          </cell>
          <cell r="R25" t="str">
            <v>A4 Mono MFPs</v>
          </cell>
          <cell r="S25" t="str">
            <v>A4</v>
          </cell>
          <cell r="T25" t="str">
            <v>Ciudad principal</v>
          </cell>
          <cell r="U25" t="str">
            <v>1-&gt;60</v>
          </cell>
          <cell r="V25">
            <v>1.05</v>
          </cell>
          <cell r="W25">
            <v>0</v>
          </cell>
          <cell r="X25">
            <v>1</v>
          </cell>
          <cell r="Y25">
            <v>6.7</v>
          </cell>
          <cell r="Z25">
            <v>5</v>
          </cell>
          <cell r="AA25">
            <v>1.34</v>
          </cell>
          <cell r="AB25">
            <v>8.500000000000002E-2</v>
          </cell>
          <cell r="AC25">
            <v>0</v>
          </cell>
          <cell r="AD25">
            <v>43553</v>
          </cell>
          <cell r="AE25">
            <v>43556</v>
          </cell>
          <cell r="AF25">
            <v>1</v>
          </cell>
          <cell r="AG25" t="str">
            <v>0-1 día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03AG880350</v>
          </cell>
          <cell r="B26" t="str">
            <v>ABR-19</v>
          </cell>
          <cell r="C26">
            <v>1</v>
          </cell>
          <cell r="D26" t="str">
            <v>2018233</v>
          </cell>
          <cell r="E26" t="str">
            <v>SR MANTENIMIENTO CORRECTIVO</v>
          </cell>
          <cell r="F26" t="str">
            <v>8075</v>
          </cell>
          <cell r="G26" t="str">
            <v>01/04/2019 13:38</v>
          </cell>
          <cell r="H26" t="str">
            <v>800146</v>
          </cell>
          <cell r="I26" t="str">
            <v>PITSS</v>
          </cell>
          <cell r="J26" t="str">
            <v>ASP</v>
          </cell>
          <cell r="K26" t="str">
            <v>OPERADORA OMX SA DE CV</v>
          </cell>
          <cell r="L26" t="str">
            <v>BLVD ADOLFO LOPEZ MATEOS 2540</v>
          </cell>
          <cell r="M26" t="str">
            <v>LEON-GTO</v>
          </cell>
          <cell r="N26">
            <v>0</v>
          </cell>
          <cell r="O26" t="str">
            <v>INTERIOR</v>
          </cell>
          <cell r="P26">
            <v>11</v>
          </cell>
          <cell r="Q26" t="str">
            <v>Entre 7 y 15</v>
          </cell>
          <cell r="R26" t="str">
            <v>Departmental Digital</v>
          </cell>
          <cell r="S26" t="str">
            <v>A3</v>
          </cell>
          <cell r="T26" t="str">
            <v>Ciudad principal</v>
          </cell>
          <cell r="U26" t="str">
            <v>2-Entre 7 y 15</v>
          </cell>
          <cell r="V26">
            <v>0.6</v>
          </cell>
          <cell r="W26">
            <v>819</v>
          </cell>
          <cell r="X26">
            <v>1</v>
          </cell>
          <cell r="Y26">
            <v>1.29</v>
          </cell>
          <cell r="Z26">
            <v>5</v>
          </cell>
          <cell r="AA26">
            <v>0.25800000000000001</v>
          </cell>
          <cell r="AB26">
            <v>0</v>
          </cell>
          <cell r="AC26">
            <v>0</v>
          </cell>
          <cell r="AD26">
            <v>43556</v>
          </cell>
          <cell r="AE26">
            <v>43557</v>
          </cell>
          <cell r="AF26">
            <v>1</v>
          </cell>
          <cell r="AG26" t="str">
            <v>0-1 día</v>
          </cell>
          <cell r="AH26">
            <v>0</v>
          </cell>
          <cell r="AI26">
            <v>0</v>
          </cell>
          <cell r="AJ26">
            <v>0</v>
          </cell>
          <cell r="AK26">
            <v>819</v>
          </cell>
        </row>
        <row r="27">
          <cell r="A27" t="str">
            <v>03AG880355</v>
          </cell>
          <cell r="B27" t="str">
            <v>ABR-19</v>
          </cell>
          <cell r="C27">
            <v>1</v>
          </cell>
          <cell r="D27" t="str">
            <v>2018257</v>
          </cell>
          <cell r="E27" t="str">
            <v>SR MANTENIMIENTO CORRECTIVO</v>
          </cell>
          <cell r="F27" t="str">
            <v>3346</v>
          </cell>
          <cell r="G27" t="str">
            <v>01/04/2019 14:19</v>
          </cell>
          <cell r="H27" t="str">
            <v>500080</v>
          </cell>
          <cell r="I27" t="str">
            <v>PITSS</v>
          </cell>
          <cell r="J27" t="str">
            <v>ASP</v>
          </cell>
          <cell r="K27" t="str">
            <v>TELEFONOS DE MEXICO SA B DE CV</v>
          </cell>
          <cell r="L27" t="str">
            <v>AV DE LAS INDUSTRIAS No 5907</v>
          </cell>
          <cell r="M27" t="str">
            <v>Chihuahua-CHIH</v>
          </cell>
          <cell r="N27">
            <v>0</v>
          </cell>
          <cell r="O27" t="str">
            <v>INTERIOR</v>
          </cell>
          <cell r="P27">
            <v>210</v>
          </cell>
          <cell r="Q27" t="str">
            <v>&gt;60</v>
          </cell>
          <cell r="R27" t="str">
            <v>A4 Mono MFPs</v>
          </cell>
          <cell r="S27" t="str">
            <v>A4</v>
          </cell>
          <cell r="T27" t="str">
            <v>Ciudad principal</v>
          </cell>
          <cell r="U27" t="str">
            <v>1-&gt;60</v>
          </cell>
          <cell r="V27">
            <v>1.05</v>
          </cell>
          <cell r="W27">
            <v>750.75000000000011</v>
          </cell>
          <cell r="X27">
            <v>1</v>
          </cell>
          <cell r="Y27">
            <v>0</v>
          </cell>
          <cell r="Z27">
            <v>5</v>
          </cell>
          <cell r="AA27">
            <v>0</v>
          </cell>
          <cell r="AB27">
            <v>0</v>
          </cell>
          <cell r="AC27">
            <v>0</v>
          </cell>
          <cell r="AD27">
            <v>43556</v>
          </cell>
          <cell r="AE27">
            <v>43557</v>
          </cell>
          <cell r="AF27">
            <v>1</v>
          </cell>
          <cell r="AG27" t="str">
            <v>0-1 día</v>
          </cell>
          <cell r="AH27">
            <v>0</v>
          </cell>
          <cell r="AI27">
            <v>0</v>
          </cell>
          <cell r="AJ27">
            <v>0</v>
          </cell>
          <cell r="AK27">
            <v>750.75000000000011</v>
          </cell>
        </row>
        <row r="28">
          <cell r="A28" t="str">
            <v>03AG880355</v>
          </cell>
          <cell r="B28" t="str">
            <v>ABR-19</v>
          </cell>
          <cell r="C28">
            <v>1</v>
          </cell>
          <cell r="D28" t="str">
            <v>2017961</v>
          </cell>
          <cell r="E28" t="str">
            <v>SR MANTENIMIENTO CORRECTIVO</v>
          </cell>
          <cell r="F28" t="str">
            <v>4002</v>
          </cell>
          <cell r="G28" t="str">
            <v>01/04/2019 10:01</v>
          </cell>
          <cell r="H28" t="str">
            <v>500028</v>
          </cell>
          <cell r="I28" t="str">
            <v>PITSS</v>
          </cell>
          <cell r="J28" t="str">
            <v>ASP</v>
          </cell>
          <cell r="K28" t="str">
            <v>GALAZ YAMAZAKI RUIZ URQUIZA SC</v>
          </cell>
          <cell r="L28" t="str">
            <v>AV JUAREZ No 1102 PISO 40</v>
          </cell>
          <cell r="M28" t="str">
            <v>Monterrey-NL</v>
          </cell>
          <cell r="N28">
            <v>0</v>
          </cell>
          <cell r="O28" t="str">
            <v>INTERIOR</v>
          </cell>
          <cell r="P28">
            <v>2678</v>
          </cell>
          <cell r="Q28" t="str">
            <v>&gt;60</v>
          </cell>
          <cell r="R28" t="str">
            <v>A4 Mono MFPs</v>
          </cell>
          <cell r="S28" t="str">
            <v>A4</v>
          </cell>
          <cell r="T28" t="str">
            <v>Ciudad principal</v>
          </cell>
          <cell r="U28" t="str">
            <v>1-&gt;60</v>
          </cell>
          <cell r="V28">
            <v>1.05</v>
          </cell>
          <cell r="W28">
            <v>750.75000000000011</v>
          </cell>
          <cell r="X28">
            <v>1</v>
          </cell>
          <cell r="Y28">
            <v>3.31</v>
          </cell>
          <cell r="Z28">
            <v>5</v>
          </cell>
          <cell r="AA28">
            <v>0.66200000000000003</v>
          </cell>
          <cell r="AB28">
            <v>0</v>
          </cell>
          <cell r="AC28">
            <v>0</v>
          </cell>
          <cell r="AD28">
            <v>43556</v>
          </cell>
          <cell r="AE28">
            <v>43557</v>
          </cell>
          <cell r="AF28">
            <v>1</v>
          </cell>
          <cell r="AG28" t="str">
            <v>0-1 día</v>
          </cell>
          <cell r="AH28">
            <v>0</v>
          </cell>
          <cell r="AI28">
            <v>0</v>
          </cell>
          <cell r="AJ28">
            <v>0</v>
          </cell>
          <cell r="AK28">
            <v>750.75000000000011</v>
          </cell>
        </row>
        <row r="29">
          <cell r="A29" t="str">
            <v>03AG880355</v>
          </cell>
          <cell r="B29" t="str">
            <v>ABR-19</v>
          </cell>
          <cell r="C29">
            <v>1</v>
          </cell>
          <cell r="D29" t="str">
            <v>2017861</v>
          </cell>
          <cell r="E29" t="str">
            <v>SR MANTENIMIENTO CORRECTIVO</v>
          </cell>
          <cell r="F29" t="str">
            <v>4002</v>
          </cell>
          <cell r="G29" t="str">
            <v>01/04/2019 08:19</v>
          </cell>
          <cell r="H29" t="str">
            <v>500028</v>
          </cell>
          <cell r="I29" t="str">
            <v>PITSS</v>
          </cell>
          <cell r="J29" t="str">
            <v>ASP</v>
          </cell>
          <cell r="K29" t="str">
            <v>CONSTRUCCIONES Y CANALIZACIONES SA DE CV</v>
          </cell>
          <cell r="L29" t="str">
            <v>AGUSTIN MELGAR 845 ENTRE ARTEAGA Y CARLOS SALAZAR</v>
          </cell>
          <cell r="M29" t="str">
            <v>MONTERREY-NL</v>
          </cell>
          <cell r="N29">
            <v>0</v>
          </cell>
          <cell r="O29" t="str">
            <v>INTERIOR</v>
          </cell>
          <cell r="P29">
            <v>17</v>
          </cell>
          <cell r="Q29" t="str">
            <v>Entre 16 y 30</v>
          </cell>
          <cell r="R29" t="str">
            <v>A4 Mono MFPs</v>
          </cell>
          <cell r="S29" t="str">
            <v>A4</v>
          </cell>
          <cell r="T29" t="str">
            <v>Ciudad principal</v>
          </cell>
          <cell r="U29" t="str">
            <v>1-Entre 16 y 30</v>
          </cell>
          <cell r="V29">
            <v>0.6</v>
          </cell>
          <cell r="W29">
            <v>429.00000000000006</v>
          </cell>
          <cell r="X29">
            <v>1</v>
          </cell>
          <cell r="Y29">
            <v>1</v>
          </cell>
          <cell r="Z29">
            <v>5</v>
          </cell>
          <cell r="AA29">
            <v>0.2</v>
          </cell>
          <cell r="AB29">
            <v>0</v>
          </cell>
          <cell r="AC29">
            <v>0</v>
          </cell>
          <cell r="AD29">
            <v>43556</v>
          </cell>
          <cell r="AE29">
            <v>43556</v>
          </cell>
          <cell r="AF29">
            <v>0</v>
          </cell>
          <cell r="AG29" t="str">
            <v>0-1 día</v>
          </cell>
          <cell r="AH29">
            <v>0</v>
          </cell>
          <cell r="AI29">
            <v>0</v>
          </cell>
          <cell r="AJ29">
            <v>0</v>
          </cell>
          <cell r="AK29">
            <v>429.00000000000006</v>
          </cell>
        </row>
        <row r="30">
          <cell r="A30" t="str">
            <v>03AG880355</v>
          </cell>
          <cell r="B30" t="str">
            <v>ABR-19</v>
          </cell>
          <cell r="C30">
            <v>1</v>
          </cell>
          <cell r="D30" t="str">
            <v>2017999</v>
          </cell>
          <cell r="E30" t="str">
            <v>SR MANTENIMIENTO CORRECTIVO</v>
          </cell>
          <cell r="F30" t="str">
            <v>3636</v>
          </cell>
          <cell r="G30" t="str">
            <v>01/04/2019 10:28</v>
          </cell>
          <cell r="H30" t="str">
            <v>500156</v>
          </cell>
          <cell r="I30" t="str">
            <v>PITSS</v>
          </cell>
          <cell r="J30" t="str">
            <v>ASP</v>
          </cell>
          <cell r="K30" t="str">
            <v>SUBENSAMBLES INTERNACIONALES S DE RL DE CV</v>
          </cell>
          <cell r="L30" t="str">
            <v>PROL HERMANOS ESCOBAR No 7151-E</v>
          </cell>
          <cell r="M30" t="str">
            <v>Ciudad Juarez-CHIH</v>
          </cell>
          <cell r="N30">
            <v>0</v>
          </cell>
          <cell r="O30" t="str">
            <v>INTERIOR</v>
          </cell>
          <cell r="P30">
            <v>32</v>
          </cell>
          <cell r="Q30" t="str">
            <v>Entre 31 y 60</v>
          </cell>
          <cell r="R30" t="str">
            <v>A4 Mono MFPs</v>
          </cell>
          <cell r="S30" t="str">
            <v>A4</v>
          </cell>
          <cell r="T30" t="str">
            <v>Ciudad principal</v>
          </cell>
          <cell r="U30" t="str">
            <v>1-Entre 31 y 60</v>
          </cell>
          <cell r="V30">
            <v>0.8</v>
          </cell>
          <cell r="W30">
            <v>572.00000000000011</v>
          </cell>
          <cell r="X30">
            <v>1</v>
          </cell>
          <cell r="Y30">
            <v>0.53</v>
          </cell>
          <cell r="Z30">
            <v>5</v>
          </cell>
          <cell r="AA30">
            <v>0.10600000000000001</v>
          </cell>
          <cell r="AB30">
            <v>0</v>
          </cell>
          <cell r="AC30">
            <v>0</v>
          </cell>
          <cell r="AD30">
            <v>43556</v>
          </cell>
          <cell r="AE30">
            <v>43556</v>
          </cell>
          <cell r="AF30">
            <v>0</v>
          </cell>
          <cell r="AG30" t="str">
            <v>0-1 día</v>
          </cell>
          <cell r="AH30">
            <v>0</v>
          </cell>
          <cell r="AI30">
            <v>0</v>
          </cell>
          <cell r="AJ30">
            <v>0</v>
          </cell>
          <cell r="AK30">
            <v>572.00000000000011</v>
          </cell>
        </row>
        <row r="31">
          <cell r="A31" t="str">
            <v>03AG880377</v>
          </cell>
          <cell r="B31" t="str">
            <v>ABR-19</v>
          </cell>
          <cell r="C31">
            <v>1</v>
          </cell>
          <cell r="D31" t="str">
            <v>2016403</v>
          </cell>
          <cell r="E31" t="str">
            <v>SR MANTENIMIENTO CORRECTIVO</v>
          </cell>
          <cell r="F31" t="str">
            <v>4395</v>
          </cell>
          <cell r="G31" t="str">
            <v>28/03/2019 11:11</v>
          </cell>
          <cell r="H31" t="str">
            <v>500157</v>
          </cell>
          <cell r="I31" t="str">
            <v>PITSS</v>
          </cell>
          <cell r="J31" t="str">
            <v>ASP</v>
          </cell>
          <cell r="K31" t="str">
            <v>OFFICE DEPOT DE MEXICO SA DE CV</v>
          </cell>
          <cell r="L31" t="str">
            <v>AV  ADOLFO LOPEZ MATEOS NUM 2058</v>
          </cell>
          <cell r="M31" t="str">
            <v>Ciudad Juarez-CHIH</v>
          </cell>
          <cell r="N31">
            <v>0</v>
          </cell>
          <cell r="O31" t="str">
            <v>INTERIOR</v>
          </cell>
          <cell r="P31">
            <v>3</v>
          </cell>
          <cell r="Q31" t="str">
            <v>&lt;=3</v>
          </cell>
          <cell r="R31" t="str">
            <v>Light Production Digital Business</v>
          </cell>
          <cell r="S31" t="str">
            <v>Entry Production</v>
          </cell>
          <cell r="T31" t="str">
            <v>Ciudad principal</v>
          </cell>
          <cell r="U31" t="str">
            <v>3-&lt;=3</v>
          </cell>
          <cell r="V31">
            <v>0</v>
          </cell>
          <cell r="W31">
            <v>0</v>
          </cell>
          <cell r="X31">
            <v>1</v>
          </cell>
          <cell r="Y31">
            <v>2.3199999999999998</v>
          </cell>
          <cell r="Z31">
            <v>4</v>
          </cell>
          <cell r="AA31">
            <v>0.57999999999999996</v>
          </cell>
          <cell r="AB31">
            <v>0</v>
          </cell>
          <cell r="AC31">
            <v>0</v>
          </cell>
          <cell r="AD31">
            <v>43556</v>
          </cell>
          <cell r="AE31">
            <v>43557</v>
          </cell>
          <cell r="AF31">
            <v>1</v>
          </cell>
          <cell r="AG31" t="str">
            <v>0-1 día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03AG880377</v>
          </cell>
          <cell r="B32" t="str">
            <v>ABR-19</v>
          </cell>
          <cell r="C32">
            <v>1</v>
          </cell>
          <cell r="D32" t="str">
            <v>2017885</v>
          </cell>
          <cell r="E32" t="str">
            <v>SR MANTENIMIENTO CORRECTIVO</v>
          </cell>
          <cell r="F32" t="str">
            <v>4395</v>
          </cell>
          <cell r="G32" t="str">
            <v>01/04/2019 08:49</v>
          </cell>
          <cell r="H32" t="str">
            <v>500019</v>
          </cell>
          <cell r="I32" t="str">
            <v>PITSS</v>
          </cell>
          <cell r="J32" t="str">
            <v>ASP</v>
          </cell>
          <cell r="K32" t="str">
            <v>OFFICE DEPOT DE MEXICO SA DE CV</v>
          </cell>
          <cell r="L32" t="str">
            <v>BLV INDEPENDENCIA SN</v>
          </cell>
          <cell r="M32" t="str">
            <v>TORREON-COAH</v>
          </cell>
          <cell r="N32">
            <v>0</v>
          </cell>
          <cell r="O32" t="str">
            <v>INTERIOR</v>
          </cell>
          <cell r="P32">
            <v>58</v>
          </cell>
          <cell r="Q32" t="str">
            <v>Entre 31 y 60</v>
          </cell>
          <cell r="R32" t="str">
            <v>Light Production Digital Business</v>
          </cell>
          <cell r="S32" t="str">
            <v>Entry Production</v>
          </cell>
          <cell r="T32" t="str">
            <v>Otras</v>
          </cell>
          <cell r="U32" t="str">
            <v>3-Entre 31 y 60</v>
          </cell>
          <cell r="V32">
            <v>1.1000000000000001</v>
          </cell>
          <cell r="W32">
            <v>1730.3000000000004</v>
          </cell>
          <cell r="X32">
            <v>1</v>
          </cell>
          <cell r="Y32">
            <v>1.53</v>
          </cell>
          <cell r="Z32">
            <v>6</v>
          </cell>
          <cell r="AA32">
            <v>0.255</v>
          </cell>
          <cell r="AB32">
            <v>0</v>
          </cell>
          <cell r="AC32">
            <v>0</v>
          </cell>
          <cell r="AD32">
            <v>43556</v>
          </cell>
          <cell r="AE32">
            <v>43556</v>
          </cell>
          <cell r="AF32">
            <v>0</v>
          </cell>
          <cell r="AG32" t="str">
            <v>0-1 día</v>
          </cell>
          <cell r="AH32">
            <v>0</v>
          </cell>
          <cell r="AI32">
            <v>0</v>
          </cell>
          <cell r="AJ32">
            <v>0</v>
          </cell>
          <cell r="AK32">
            <v>1730.3000000000004</v>
          </cell>
        </row>
        <row r="33">
          <cell r="A33" t="str">
            <v>03AG880377</v>
          </cell>
          <cell r="B33" t="str">
            <v>ABR-19</v>
          </cell>
          <cell r="C33">
            <v>1</v>
          </cell>
          <cell r="D33" t="str">
            <v>2016951</v>
          </cell>
          <cell r="E33" t="str">
            <v>SR MANTENIMIENTO CORRECTIVO</v>
          </cell>
          <cell r="F33" t="str">
            <v>4395</v>
          </cell>
          <cell r="G33" t="str">
            <v>29/03/2019 10:20</v>
          </cell>
          <cell r="H33" t="str">
            <v>100038</v>
          </cell>
          <cell r="I33" t="str">
            <v>PITSS</v>
          </cell>
          <cell r="J33" t="str">
            <v>ASP</v>
          </cell>
          <cell r="K33" t="str">
            <v>OFFICE DEPOT DE MEXICO SA DE CV</v>
          </cell>
          <cell r="L33" t="str">
            <v>BLV ISIDRO FABELA SUR 600</v>
          </cell>
          <cell r="M33" t="str">
            <v>TOLUCA-MEX</v>
          </cell>
          <cell r="N33">
            <v>0</v>
          </cell>
          <cell r="O33" t="str">
            <v>INTERIOR</v>
          </cell>
          <cell r="P33">
            <v>36</v>
          </cell>
          <cell r="Q33" t="str">
            <v>Entre 31 y 60</v>
          </cell>
          <cell r="R33" t="str">
            <v>Light Production Digital Business</v>
          </cell>
          <cell r="S33" t="str">
            <v>Entry Production</v>
          </cell>
          <cell r="T33" t="str">
            <v>Ciudad principal</v>
          </cell>
          <cell r="U33" t="str">
            <v>3-Entre 31 y 60</v>
          </cell>
          <cell r="V33">
            <v>1.1000000000000001</v>
          </cell>
          <cell r="W33">
            <v>1730.3000000000004</v>
          </cell>
          <cell r="X33">
            <v>1</v>
          </cell>
          <cell r="Y33">
            <v>1.42</v>
          </cell>
          <cell r="Z33">
            <v>4</v>
          </cell>
          <cell r="AA33">
            <v>0.35499999999999998</v>
          </cell>
          <cell r="AB33">
            <v>0</v>
          </cell>
          <cell r="AC33">
            <v>0</v>
          </cell>
          <cell r="AD33">
            <v>43556</v>
          </cell>
          <cell r="AE33">
            <v>43557</v>
          </cell>
          <cell r="AF33">
            <v>1</v>
          </cell>
          <cell r="AG33" t="str">
            <v>0-1 día</v>
          </cell>
          <cell r="AH33">
            <v>0</v>
          </cell>
          <cell r="AI33">
            <v>0</v>
          </cell>
          <cell r="AJ33">
            <v>0</v>
          </cell>
          <cell r="AK33">
            <v>1730.3000000000004</v>
          </cell>
        </row>
        <row r="34">
          <cell r="A34" t="str">
            <v>03AG880377</v>
          </cell>
          <cell r="B34" t="str">
            <v>ABR-19</v>
          </cell>
          <cell r="C34">
            <v>1</v>
          </cell>
          <cell r="D34" t="str">
            <v>2007823</v>
          </cell>
          <cell r="E34" t="str">
            <v>SR MANTENIMIENTO CORRECTIVO</v>
          </cell>
          <cell r="F34" t="str">
            <v>4495</v>
          </cell>
          <cell r="G34" t="str">
            <v>12/03/2019 11:06</v>
          </cell>
          <cell r="H34" t="str">
            <v>800192</v>
          </cell>
          <cell r="I34" t="str">
            <v>PITSS</v>
          </cell>
          <cell r="J34" t="str">
            <v>ASP</v>
          </cell>
          <cell r="K34" t="str">
            <v>COMPUTER FORMS SA DE CV</v>
          </cell>
          <cell r="L34" t="str">
            <v>KM 9 CARRETERA A EL CASTILLO</v>
          </cell>
          <cell r="M34" t="str">
            <v>Jalisco-JAL</v>
          </cell>
          <cell r="N34">
            <v>0</v>
          </cell>
          <cell r="O34" t="str">
            <v>INTERIOR</v>
          </cell>
          <cell r="P34">
            <v>12</v>
          </cell>
          <cell r="Q34" t="str">
            <v>Entre 7 y 15</v>
          </cell>
          <cell r="R34" t="str">
            <v>CF Mono</v>
          </cell>
          <cell r="S34" t="str">
            <v>High Production</v>
          </cell>
          <cell r="T34" t="str">
            <v>Ciudad principal</v>
          </cell>
          <cell r="U34" t="str">
            <v>4-Entre 7 y 15</v>
          </cell>
          <cell r="V34">
            <v>1.05</v>
          </cell>
          <cell r="W34">
            <v>2252.25</v>
          </cell>
          <cell r="X34">
            <v>1</v>
          </cell>
          <cell r="Y34">
            <v>2.8899999999999988</v>
          </cell>
          <cell r="Z34">
            <v>3</v>
          </cell>
          <cell r="AA34">
            <v>0.96333333333333293</v>
          </cell>
          <cell r="AB34">
            <v>0</v>
          </cell>
          <cell r="AC34">
            <v>0</v>
          </cell>
          <cell r="AD34">
            <v>43556</v>
          </cell>
          <cell r="AE34">
            <v>43556</v>
          </cell>
          <cell r="AF34">
            <v>0</v>
          </cell>
          <cell r="AG34" t="str">
            <v>0-1 día</v>
          </cell>
          <cell r="AH34">
            <v>0</v>
          </cell>
          <cell r="AI34">
            <v>0</v>
          </cell>
          <cell r="AJ34">
            <v>0</v>
          </cell>
          <cell r="AK34">
            <v>2252.25</v>
          </cell>
        </row>
        <row r="35">
          <cell r="A35" t="str">
            <v>03AG880494</v>
          </cell>
          <cell r="B35" t="str">
            <v>ABR-19</v>
          </cell>
          <cell r="C35">
            <v>1</v>
          </cell>
          <cell r="D35" t="str">
            <v>2018271</v>
          </cell>
          <cell r="E35" t="str">
            <v>SR MANTENIMIENTO CORRECTIVO</v>
          </cell>
          <cell r="F35" t="str">
            <v>3657</v>
          </cell>
          <cell r="G35" t="str">
            <v>01/04/2019 14:33</v>
          </cell>
          <cell r="H35" t="str">
            <v>500071</v>
          </cell>
          <cell r="I35" t="str">
            <v>PITSS</v>
          </cell>
          <cell r="J35" t="str">
            <v>ASP</v>
          </cell>
          <cell r="K35" t="str">
            <v>AXA SEGUROS SA DE CV</v>
          </cell>
          <cell r="L35" t="str">
            <v>SEXTA Y SOLERNAU No 1300 LOCAL 12</v>
          </cell>
          <cell r="M35" t="str">
            <v>Matamoros-TAM</v>
          </cell>
          <cell r="N35">
            <v>0</v>
          </cell>
          <cell r="O35" t="str">
            <v>INTERIOR</v>
          </cell>
          <cell r="P35">
            <v>3</v>
          </cell>
          <cell r="Q35" t="str">
            <v>&lt;=3</v>
          </cell>
          <cell r="R35" t="str">
            <v>A4 Mono MFPs</v>
          </cell>
          <cell r="S35" t="str">
            <v>A4</v>
          </cell>
          <cell r="T35" t="str">
            <v>Ciudad principal</v>
          </cell>
          <cell r="U35" t="str">
            <v>1-&lt;=3</v>
          </cell>
          <cell r="V35">
            <v>0</v>
          </cell>
          <cell r="W35">
            <v>0</v>
          </cell>
          <cell r="X35">
            <v>1</v>
          </cell>
          <cell r="Y35">
            <v>1.87</v>
          </cell>
          <cell r="Z35">
            <v>5</v>
          </cell>
          <cell r="AA35">
            <v>0.374</v>
          </cell>
          <cell r="AB35">
            <v>0</v>
          </cell>
          <cell r="AC35">
            <v>0</v>
          </cell>
          <cell r="AD35">
            <v>43556</v>
          </cell>
          <cell r="AE35">
            <v>43556</v>
          </cell>
          <cell r="AF35">
            <v>0</v>
          </cell>
          <cell r="AG35" t="str">
            <v>0-1 día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03BT801958</v>
          </cell>
          <cell r="B36" t="str">
            <v>ABR-19</v>
          </cell>
          <cell r="C36">
            <v>1</v>
          </cell>
          <cell r="D36" t="str">
            <v>2016975</v>
          </cell>
          <cell r="E36" t="str">
            <v>SR MANTENIMIENTO CORRECTIVO</v>
          </cell>
          <cell r="F36" t="str">
            <v>0770</v>
          </cell>
          <cell r="G36" t="str">
            <v>29/03/2019 10:32</v>
          </cell>
          <cell r="H36" t="str">
            <v>500159</v>
          </cell>
          <cell r="I36" t="str">
            <v>PITSS</v>
          </cell>
          <cell r="J36" t="str">
            <v>ASP</v>
          </cell>
          <cell r="K36" t="str">
            <v>COPY MARTZ PROFESIONAL SA DE CV</v>
          </cell>
          <cell r="L36" t="str">
            <v>AV UNIVERSIDAD 2761</v>
          </cell>
          <cell r="M36" t="str">
            <v>CHIHUAHUA-CHIH</v>
          </cell>
          <cell r="N36">
            <v>0</v>
          </cell>
          <cell r="O36" t="str">
            <v>INTERIOR</v>
          </cell>
          <cell r="P36">
            <v>28</v>
          </cell>
          <cell r="Q36" t="str">
            <v>Entre 16 y 30</v>
          </cell>
          <cell r="R36" t="str">
            <v>Entry Production Color Mid</v>
          </cell>
          <cell r="S36" t="str">
            <v>Entry Production</v>
          </cell>
          <cell r="T36" t="str">
            <v>Ciudad principal</v>
          </cell>
          <cell r="U36" t="str">
            <v>3-Entre 16 y 30</v>
          </cell>
          <cell r="V36">
            <v>1.05</v>
          </cell>
          <cell r="W36">
            <v>1651.6500000000003</v>
          </cell>
          <cell r="X36">
            <v>1</v>
          </cell>
          <cell r="Y36">
            <v>0.47</v>
          </cell>
          <cell r="Z36">
            <v>4</v>
          </cell>
          <cell r="AA36">
            <v>0.11749999999999999</v>
          </cell>
          <cell r="AB36">
            <v>0</v>
          </cell>
          <cell r="AC36">
            <v>0</v>
          </cell>
          <cell r="AD36">
            <v>43556</v>
          </cell>
          <cell r="AE36">
            <v>43556</v>
          </cell>
          <cell r="AF36">
            <v>0</v>
          </cell>
          <cell r="AG36" t="str">
            <v>0-1 día</v>
          </cell>
          <cell r="AH36">
            <v>0</v>
          </cell>
          <cell r="AI36">
            <v>0</v>
          </cell>
          <cell r="AJ36">
            <v>0</v>
          </cell>
          <cell r="AK36">
            <v>1651.6500000000003</v>
          </cell>
        </row>
        <row r="37">
          <cell r="A37" t="str">
            <v>03BT801964</v>
          </cell>
          <cell r="B37" t="str">
            <v>ABR-19</v>
          </cell>
          <cell r="C37">
            <v>1</v>
          </cell>
          <cell r="D37" t="str">
            <v>2017569</v>
          </cell>
          <cell r="E37" t="str">
            <v>SR MANTENIMIENTO CORRECTIVO</v>
          </cell>
          <cell r="F37" t="str">
            <v>0070</v>
          </cell>
          <cell r="G37" t="str">
            <v>31/03/2019 16:28</v>
          </cell>
          <cell r="H37" t="str">
            <v>500163</v>
          </cell>
          <cell r="I37" t="str">
            <v>PITSS</v>
          </cell>
          <cell r="J37" t="str">
            <v>ASP</v>
          </cell>
          <cell r="K37" t="str">
            <v>OFFICE DEPOT DE MEXICO SA DE CV</v>
          </cell>
          <cell r="L37" t="str">
            <v>BLVD TAMAULIPAS NORTE No 2388</v>
          </cell>
          <cell r="M37" t="str">
            <v>Ciudad Victoria-TAM</v>
          </cell>
          <cell r="N37">
            <v>0</v>
          </cell>
          <cell r="O37" t="str">
            <v>INTERIOR</v>
          </cell>
          <cell r="P37">
            <v>46</v>
          </cell>
          <cell r="Q37" t="str">
            <v>Entre 31 y 60</v>
          </cell>
          <cell r="R37" t="str">
            <v>Entry Production Color Low/Mid</v>
          </cell>
          <cell r="S37" t="str">
            <v>Entry Production</v>
          </cell>
          <cell r="T37" t="str">
            <v>Ciudad principal</v>
          </cell>
          <cell r="U37" t="str">
            <v>3-Entre 31 y 60</v>
          </cell>
          <cell r="V37">
            <v>1.1000000000000001</v>
          </cell>
          <cell r="W37">
            <v>1730.3000000000004</v>
          </cell>
          <cell r="X37">
            <v>1</v>
          </cell>
          <cell r="Y37">
            <v>2.83</v>
          </cell>
          <cell r="Z37">
            <v>4</v>
          </cell>
          <cell r="AA37">
            <v>0.70750000000000002</v>
          </cell>
          <cell r="AB37">
            <v>0</v>
          </cell>
          <cell r="AC37">
            <v>0</v>
          </cell>
          <cell r="AD37">
            <v>43556</v>
          </cell>
          <cell r="AE37">
            <v>43557</v>
          </cell>
          <cell r="AF37">
            <v>1</v>
          </cell>
          <cell r="AG37" t="str">
            <v>0-1 día</v>
          </cell>
          <cell r="AH37">
            <v>0</v>
          </cell>
          <cell r="AI37">
            <v>0</v>
          </cell>
          <cell r="AJ37">
            <v>0</v>
          </cell>
          <cell r="AK37">
            <v>1730.3000000000004</v>
          </cell>
        </row>
        <row r="38">
          <cell r="A38" t="str">
            <v>03BT802213</v>
          </cell>
          <cell r="B38" t="str">
            <v>ABR-19</v>
          </cell>
          <cell r="C38">
            <v>1</v>
          </cell>
          <cell r="D38" t="str">
            <v>2018187</v>
          </cell>
          <cell r="E38" t="str">
            <v>SR MANTENIMIENTO CORRECTIVO</v>
          </cell>
          <cell r="F38" t="str">
            <v>5869</v>
          </cell>
          <cell r="G38" t="str">
            <v>01/04/2019 12:59</v>
          </cell>
          <cell r="H38" t="str">
            <v>500155</v>
          </cell>
          <cell r="I38" t="str">
            <v>PITSS</v>
          </cell>
          <cell r="J38" t="str">
            <v>ASP</v>
          </cell>
          <cell r="K38" t="str">
            <v>HONEYWELL AUTOMOTIVE DE MEXICO S DE RL DE CV</v>
          </cell>
          <cell r="L38" t="str">
            <v>CALLE DE LOS CEDROS 1681</v>
          </cell>
          <cell r="M38" t="str">
            <v>CIUDAD JUAREZ-CHIH</v>
          </cell>
          <cell r="N38">
            <v>0</v>
          </cell>
          <cell r="O38" t="str">
            <v>INTERIOR</v>
          </cell>
          <cell r="P38">
            <v>10</v>
          </cell>
          <cell r="Q38" t="str">
            <v>Entre 7 y 15</v>
          </cell>
          <cell r="R38" t="str">
            <v>Departmental Digital</v>
          </cell>
          <cell r="S38" t="str">
            <v>A3</v>
          </cell>
          <cell r="T38" t="str">
            <v>Ciudad principal</v>
          </cell>
          <cell r="U38" t="str">
            <v>2-Entre 7 y 15</v>
          </cell>
          <cell r="V38">
            <v>0.6</v>
          </cell>
          <cell r="W38">
            <v>819</v>
          </cell>
          <cell r="X38">
            <v>1</v>
          </cell>
          <cell r="Y38">
            <v>2.35</v>
          </cell>
          <cell r="Z38">
            <v>5</v>
          </cell>
          <cell r="AA38">
            <v>0.47000000000000003</v>
          </cell>
          <cell r="AB38">
            <v>0</v>
          </cell>
          <cell r="AC38">
            <v>0</v>
          </cell>
          <cell r="AD38">
            <v>43556</v>
          </cell>
          <cell r="AE38">
            <v>43557</v>
          </cell>
          <cell r="AF38">
            <v>1</v>
          </cell>
          <cell r="AG38" t="str">
            <v>0-1 día</v>
          </cell>
          <cell r="AH38">
            <v>0</v>
          </cell>
          <cell r="AI38">
            <v>0</v>
          </cell>
          <cell r="AJ38">
            <v>0</v>
          </cell>
          <cell r="AK38">
            <v>819</v>
          </cell>
        </row>
        <row r="39">
          <cell r="A39" t="str">
            <v>03BT802246</v>
          </cell>
          <cell r="B39" t="str">
            <v>ABR-19</v>
          </cell>
          <cell r="C39">
            <v>1</v>
          </cell>
          <cell r="D39" t="str">
            <v>2016665</v>
          </cell>
          <cell r="E39" t="str">
            <v>SR MANTENIMIENTO CORRECTIVO</v>
          </cell>
          <cell r="F39" t="str">
            <v>5866</v>
          </cell>
          <cell r="G39" t="str">
            <v>28/03/2019 17:42</v>
          </cell>
          <cell r="H39" t="str">
            <v>800183</v>
          </cell>
          <cell r="I39" t="str">
            <v>PITSS</v>
          </cell>
          <cell r="J39" t="str">
            <v>ASP</v>
          </cell>
          <cell r="K39" t="str">
            <v>OPERADORA OMX SA DE CV</v>
          </cell>
          <cell r="L39" t="str">
            <v>AV PATRIA 1612 MZ 1 LT 30 Y 30A</v>
          </cell>
          <cell r="M39" t="str">
            <v>ZAPOPAN-JAL</v>
          </cell>
          <cell r="N39">
            <v>0</v>
          </cell>
          <cell r="O39" t="str">
            <v>INTERIOR</v>
          </cell>
          <cell r="P39">
            <v>8</v>
          </cell>
          <cell r="Q39" t="str">
            <v>Entre 7 y 15</v>
          </cell>
          <cell r="R39" t="str">
            <v>Departmental Digital</v>
          </cell>
          <cell r="S39" t="str">
            <v>A3</v>
          </cell>
          <cell r="T39" t="str">
            <v>Ciudad principal</v>
          </cell>
          <cell r="U39" t="str">
            <v>2-Entre 7 y 15</v>
          </cell>
          <cell r="V39">
            <v>0.6</v>
          </cell>
          <cell r="W39">
            <v>819</v>
          </cell>
          <cell r="X39">
            <v>1</v>
          </cell>
          <cell r="Y39">
            <v>0</v>
          </cell>
          <cell r="Z39">
            <v>5</v>
          </cell>
          <cell r="AA39">
            <v>0</v>
          </cell>
          <cell r="AB39">
            <v>0</v>
          </cell>
          <cell r="AC39">
            <v>0</v>
          </cell>
          <cell r="AD39">
            <v>43556</v>
          </cell>
          <cell r="AE39">
            <v>43557</v>
          </cell>
          <cell r="AF39">
            <v>1</v>
          </cell>
          <cell r="AG39" t="str">
            <v>0-1 día</v>
          </cell>
          <cell r="AH39">
            <v>0</v>
          </cell>
          <cell r="AI39">
            <v>0</v>
          </cell>
          <cell r="AJ39">
            <v>0</v>
          </cell>
          <cell r="AK39">
            <v>819</v>
          </cell>
        </row>
        <row r="40">
          <cell r="A40" t="str">
            <v>03BT802413</v>
          </cell>
          <cell r="B40" t="str">
            <v>ABR-19</v>
          </cell>
          <cell r="C40">
            <v>1</v>
          </cell>
          <cell r="D40" t="str">
            <v>2017125</v>
          </cell>
          <cell r="E40" t="str">
            <v>SR MANTENIMIENTO CORRECTIVO</v>
          </cell>
          <cell r="F40" t="str">
            <v>5866</v>
          </cell>
          <cell r="G40" t="str">
            <v>29/03/2019 13:16</v>
          </cell>
          <cell r="H40" t="str">
            <v>500035</v>
          </cell>
          <cell r="I40" t="str">
            <v>PITSS</v>
          </cell>
          <cell r="J40" t="str">
            <v>ASP</v>
          </cell>
          <cell r="K40" t="str">
            <v>OFFICE DEPOT DE MEXICO SA DE CV</v>
          </cell>
          <cell r="L40" t="str">
            <v>HAROLD R PAPE MANZANA 31 NO 1910</v>
          </cell>
          <cell r="M40" t="str">
            <v>Monclova-COAH</v>
          </cell>
          <cell r="N40">
            <v>0</v>
          </cell>
          <cell r="O40" t="str">
            <v>INTERIOR</v>
          </cell>
          <cell r="P40">
            <v>35</v>
          </cell>
          <cell r="Q40" t="str">
            <v>Entre 31 y 60</v>
          </cell>
          <cell r="R40" t="str">
            <v>Departmental Digital</v>
          </cell>
          <cell r="S40" t="str">
            <v>A3</v>
          </cell>
          <cell r="T40" t="str">
            <v>Ciudad principal</v>
          </cell>
          <cell r="U40" t="str">
            <v>2-Entre 31 y 60</v>
          </cell>
          <cell r="V40">
            <v>1.05</v>
          </cell>
          <cell r="W40">
            <v>1433.25</v>
          </cell>
          <cell r="X40">
            <v>1</v>
          </cell>
          <cell r="Y40">
            <v>4.2300000000000004</v>
          </cell>
          <cell r="Z40">
            <v>5</v>
          </cell>
          <cell r="AA40">
            <v>0.84600000000000009</v>
          </cell>
          <cell r="AB40">
            <v>0</v>
          </cell>
          <cell r="AC40">
            <v>0</v>
          </cell>
          <cell r="AD40">
            <v>43556</v>
          </cell>
          <cell r="AE40">
            <v>43556</v>
          </cell>
          <cell r="AF40">
            <v>0</v>
          </cell>
          <cell r="AG40" t="str">
            <v>0-1 día</v>
          </cell>
          <cell r="AH40">
            <v>0</v>
          </cell>
          <cell r="AI40">
            <v>0</v>
          </cell>
          <cell r="AJ40">
            <v>0</v>
          </cell>
          <cell r="AK40">
            <v>1433.25</v>
          </cell>
        </row>
        <row r="41">
          <cell r="A41" t="str">
            <v>03BT802581</v>
          </cell>
          <cell r="B41" t="str">
            <v>ABR-19</v>
          </cell>
          <cell r="C41">
            <v>1</v>
          </cell>
          <cell r="D41" t="str">
            <v>2014561</v>
          </cell>
          <cell r="E41" t="str">
            <v>SR MANTENIMIENTO CORRECTIVO</v>
          </cell>
          <cell r="F41" t="str">
            <v>5866</v>
          </cell>
          <cell r="G41" t="str">
            <v>25/03/2019 11:20</v>
          </cell>
          <cell r="H41" t="str">
            <v>500035</v>
          </cell>
          <cell r="I41" t="str">
            <v>PITSS</v>
          </cell>
          <cell r="J41" t="str">
            <v>ASP</v>
          </cell>
          <cell r="K41" t="str">
            <v>OFFICE DEPOT DE MEXICO SA DE CV</v>
          </cell>
          <cell r="L41" t="str">
            <v>AV HIDALGO No 5309</v>
          </cell>
          <cell r="M41" t="str">
            <v>Tampico-TAM</v>
          </cell>
          <cell r="N41">
            <v>0</v>
          </cell>
          <cell r="O41" t="str">
            <v>INTERIOR</v>
          </cell>
          <cell r="P41">
            <v>348</v>
          </cell>
          <cell r="Q41" t="str">
            <v>&gt;60</v>
          </cell>
          <cell r="R41" t="str">
            <v>Departmental Digital</v>
          </cell>
          <cell r="S41" t="str">
            <v>A3</v>
          </cell>
          <cell r="T41" t="str">
            <v>Ciudad principal</v>
          </cell>
          <cell r="U41" t="str">
            <v>2-&gt;60</v>
          </cell>
          <cell r="V41">
            <v>1.1000000000000001</v>
          </cell>
          <cell r="W41">
            <v>1501.5000000000002</v>
          </cell>
          <cell r="X41">
            <v>1</v>
          </cell>
          <cell r="Y41">
            <v>5.17</v>
          </cell>
          <cell r="Z41">
            <v>5</v>
          </cell>
          <cell r="AA41">
            <v>1.034</v>
          </cell>
          <cell r="AB41">
            <v>8.5000000000000075E-3</v>
          </cell>
          <cell r="AC41">
            <v>-11.60250000000001</v>
          </cell>
          <cell r="AD41">
            <v>43556</v>
          </cell>
          <cell r="AE41">
            <v>43557</v>
          </cell>
          <cell r="AF41">
            <v>1</v>
          </cell>
          <cell r="AG41" t="str">
            <v>0-1 día</v>
          </cell>
          <cell r="AH41">
            <v>0</v>
          </cell>
          <cell r="AI41">
            <v>0</v>
          </cell>
          <cell r="AJ41">
            <v>0</v>
          </cell>
          <cell r="AK41">
            <v>1489.8975000000003</v>
          </cell>
        </row>
        <row r="42">
          <cell r="A42" t="str">
            <v>05BT705082</v>
          </cell>
          <cell r="B42" t="str">
            <v>ABR-19</v>
          </cell>
          <cell r="C42">
            <v>1</v>
          </cell>
          <cell r="D42" t="str">
            <v>2017227</v>
          </cell>
          <cell r="E42" t="str">
            <v>SR MANTENIMIENTO CORRECTIVO</v>
          </cell>
          <cell r="F42" t="str">
            <v>5865</v>
          </cell>
          <cell r="G42" t="str">
            <v>29/03/2019 17:47</v>
          </cell>
          <cell r="H42" t="str">
            <v>800186</v>
          </cell>
          <cell r="I42" t="str">
            <v>PITSS</v>
          </cell>
          <cell r="J42" t="str">
            <v>ASP</v>
          </cell>
          <cell r="K42" t="str">
            <v>AXA SEGUROS SA DE CV</v>
          </cell>
          <cell r="L42" t="str">
            <v>AV 5 DE FEBRERO 1351</v>
          </cell>
          <cell r="M42" t="str">
            <v>Queretaro-QRO</v>
          </cell>
          <cell r="N42">
            <v>0</v>
          </cell>
          <cell r="O42" t="str">
            <v>INTERIOR</v>
          </cell>
          <cell r="P42">
            <v>3</v>
          </cell>
          <cell r="Q42" t="str">
            <v>&lt;=3</v>
          </cell>
          <cell r="R42" t="str">
            <v>Departmental Digital</v>
          </cell>
          <cell r="S42" t="str">
            <v>A3</v>
          </cell>
          <cell r="T42" t="str">
            <v>Ciudad principal</v>
          </cell>
          <cell r="U42" t="str">
            <v>2-&lt;=3</v>
          </cell>
          <cell r="V42">
            <v>0</v>
          </cell>
          <cell r="W42">
            <v>0</v>
          </cell>
          <cell r="X42">
            <v>1</v>
          </cell>
          <cell r="Y42">
            <v>0.5</v>
          </cell>
          <cell r="Z42">
            <v>5</v>
          </cell>
          <cell r="AA42">
            <v>0.1</v>
          </cell>
          <cell r="AB42">
            <v>0</v>
          </cell>
          <cell r="AC42">
            <v>0</v>
          </cell>
          <cell r="AD42">
            <v>43556</v>
          </cell>
          <cell r="AE42">
            <v>43556</v>
          </cell>
          <cell r="AF42">
            <v>0</v>
          </cell>
          <cell r="AG42" t="str">
            <v>0-1 día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3">
          <cell r="A43" t="str">
            <v>06HB006625</v>
          </cell>
          <cell r="B43" t="str">
            <v>ABR-19</v>
          </cell>
          <cell r="C43">
            <v>1</v>
          </cell>
          <cell r="D43" t="str">
            <v>2018047</v>
          </cell>
          <cell r="E43" t="str">
            <v>SR MANTENIMIENTO CORRECTIVO</v>
          </cell>
          <cell r="F43" t="str">
            <v>5866</v>
          </cell>
          <cell r="G43" t="str">
            <v>01/04/2019 10:50</v>
          </cell>
          <cell r="H43" t="str">
            <v>800072</v>
          </cell>
          <cell r="I43" t="str">
            <v>PITSS</v>
          </cell>
          <cell r="J43" t="str">
            <v>ASP</v>
          </cell>
          <cell r="K43" t="str">
            <v>OPERADORA OMX SA DE CV</v>
          </cell>
          <cell r="L43" t="str">
            <v>AV VALLE DE SAN ISIDRO 530</v>
          </cell>
          <cell r="M43" t="str">
            <v>ZAPOPAN-JAL</v>
          </cell>
          <cell r="N43">
            <v>0</v>
          </cell>
          <cell r="O43" t="str">
            <v>INTERIOR</v>
          </cell>
          <cell r="P43">
            <v>26</v>
          </cell>
          <cell r="Q43" t="str">
            <v>Entre 16 y 30</v>
          </cell>
          <cell r="R43" t="str">
            <v>Departmental Digital</v>
          </cell>
          <cell r="S43" t="str">
            <v>A3</v>
          </cell>
          <cell r="T43" t="str">
            <v>Ciudad principal</v>
          </cell>
          <cell r="U43" t="str">
            <v>2-Entre 16 y 30</v>
          </cell>
          <cell r="V43">
            <v>0.8</v>
          </cell>
          <cell r="W43">
            <v>1092</v>
          </cell>
          <cell r="X43">
            <v>1</v>
          </cell>
          <cell r="Y43">
            <v>0.67</v>
          </cell>
          <cell r="Z43">
            <v>5</v>
          </cell>
          <cell r="AA43">
            <v>0.13400000000000001</v>
          </cell>
          <cell r="AB43">
            <v>0</v>
          </cell>
          <cell r="AC43">
            <v>0</v>
          </cell>
          <cell r="AD43">
            <v>43556</v>
          </cell>
          <cell r="AE43">
            <v>43557</v>
          </cell>
          <cell r="AF43">
            <v>1</v>
          </cell>
          <cell r="AG43" t="str">
            <v>0-1 día</v>
          </cell>
          <cell r="AH43">
            <v>0</v>
          </cell>
          <cell r="AI43">
            <v>0</v>
          </cell>
          <cell r="AJ43">
            <v>0</v>
          </cell>
          <cell r="AK43">
            <v>1092</v>
          </cell>
        </row>
        <row r="44">
          <cell r="A44" t="str">
            <v>06HB007261</v>
          </cell>
          <cell r="B44" t="str">
            <v>ABR-19</v>
          </cell>
          <cell r="C44">
            <v>1</v>
          </cell>
          <cell r="D44" t="str">
            <v>2018149</v>
          </cell>
          <cell r="E44" t="str">
            <v>SR MANTENIMIENTO CORRECTIVO</v>
          </cell>
          <cell r="F44" t="str">
            <v>7835</v>
          </cell>
          <cell r="G44" t="str">
            <v>01/04/2019 12:19</v>
          </cell>
          <cell r="H44" t="str">
            <v>500158</v>
          </cell>
          <cell r="I44" t="str">
            <v>PITSS</v>
          </cell>
          <cell r="J44" t="str">
            <v>ASP</v>
          </cell>
          <cell r="K44" t="str">
            <v>FLEXTRONICS MANUFACTURING JUAREZ S DE RL DE CV</v>
          </cell>
          <cell r="L44" t="str">
            <v>BLVD INDEPENDENCIA 4240</v>
          </cell>
          <cell r="M44" t="str">
            <v>Ciudad Juarez-CHIH</v>
          </cell>
          <cell r="N44">
            <v>0</v>
          </cell>
          <cell r="O44" t="str">
            <v>INTERIOR</v>
          </cell>
          <cell r="P44">
            <v>255</v>
          </cell>
          <cell r="Q44" t="str">
            <v>&gt;60</v>
          </cell>
          <cell r="R44" t="str">
            <v>A3 Office Color Laser MFPs</v>
          </cell>
          <cell r="S44" t="str">
            <v>A3</v>
          </cell>
          <cell r="T44" t="str">
            <v>Ciudad principal</v>
          </cell>
          <cell r="U44" t="str">
            <v>2-&gt;60</v>
          </cell>
          <cell r="V44">
            <v>1.1000000000000001</v>
          </cell>
          <cell r="W44">
            <v>1501.5000000000002</v>
          </cell>
          <cell r="X44">
            <v>1</v>
          </cell>
          <cell r="Y44">
            <v>1.86</v>
          </cell>
          <cell r="Z44">
            <v>5</v>
          </cell>
          <cell r="AA44">
            <v>0.372</v>
          </cell>
          <cell r="AB44">
            <v>0</v>
          </cell>
          <cell r="AC44">
            <v>0</v>
          </cell>
          <cell r="AD44">
            <v>43556</v>
          </cell>
          <cell r="AE44">
            <v>43556</v>
          </cell>
          <cell r="AF44">
            <v>0</v>
          </cell>
          <cell r="AG44" t="str">
            <v>0-1 día</v>
          </cell>
          <cell r="AH44">
            <v>0</v>
          </cell>
          <cell r="AI44">
            <v>0</v>
          </cell>
          <cell r="AJ44">
            <v>0</v>
          </cell>
          <cell r="AK44">
            <v>1501.5000000000002</v>
          </cell>
        </row>
        <row r="45">
          <cell r="A45" t="str">
            <v>06HB014103</v>
          </cell>
          <cell r="B45" t="str">
            <v>ABR-19</v>
          </cell>
          <cell r="C45">
            <v>1</v>
          </cell>
          <cell r="D45" t="str">
            <v>2017975</v>
          </cell>
          <cell r="E45" t="str">
            <v>SR MANTENIMIENTO CORRECTIVO</v>
          </cell>
          <cell r="F45" t="str">
            <v>0251</v>
          </cell>
          <cell r="G45" t="str">
            <v>01/04/2019 10:14</v>
          </cell>
          <cell r="H45" t="str">
            <v>500161</v>
          </cell>
          <cell r="I45" t="str">
            <v>PITSS</v>
          </cell>
          <cell r="J45" t="str">
            <v>ASP</v>
          </cell>
          <cell r="K45" t="str">
            <v>COPY MARTZ PROFESIONAL SA DE CV</v>
          </cell>
          <cell r="L45" t="str">
            <v>PERIFERICO ORTIZ MENA LOCAL 8 SN</v>
          </cell>
          <cell r="M45" t="str">
            <v>CHIHUAHUA-CHIH</v>
          </cell>
          <cell r="N45">
            <v>0</v>
          </cell>
          <cell r="O45" t="str">
            <v>INTERIOR</v>
          </cell>
          <cell r="P45">
            <v>10</v>
          </cell>
          <cell r="Q45" t="str">
            <v>Entre 7 y 15</v>
          </cell>
          <cell r="R45" t="str">
            <v>A3 Professional Color Laser MFPs</v>
          </cell>
          <cell r="S45" t="str">
            <v>A3</v>
          </cell>
          <cell r="T45" t="str">
            <v>Ciudad principal</v>
          </cell>
          <cell r="U45" t="str">
            <v>2-Entre 7 y 15</v>
          </cell>
          <cell r="V45">
            <v>0.6</v>
          </cell>
          <cell r="W45">
            <v>819</v>
          </cell>
          <cell r="X45">
            <v>1</v>
          </cell>
          <cell r="Y45">
            <v>0</v>
          </cell>
          <cell r="Z45">
            <v>5</v>
          </cell>
          <cell r="AA45">
            <v>0</v>
          </cell>
          <cell r="AB45">
            <v>0</v>
          </cell>
          <cell r="AC45">
            <v>0</v>
          </cell>
          <cell r="AD45">
            <v>43556</v>
          </cell>
          <cell r="AE45">
            <v>43556</v>
          </cell>
          <cell r="AF45">
            <v>0</v>
          </cell>
          <cell r="AG45" t="str">
            <v>0-1 día</v>
          </cell>
          <cell r="AH45">
            <v>0</v>
          </cell>
          <cell r="AI45">
            <v>0</v>
          </cell>
          <cell r="AJ45">
            <v>0</v>
          </cell>
          <cell r="AK45">
            <v>819</v>
          </cell>
        </row>
        <row r="46">
          <cell r="A46" t="str">
            <v>06HB014103</v>
          </cell>
          <cell r="B46" t="str">
            <v>ABR-19</v>
          </cell>
          <cell r="C46">
            <v>1</v>
          </cell>
          <cell r="D46" t="str">
            <v>2018065</v>
          </cell>
          <cell r="E46" t="str">
            <v>SR MANTENIMIENTO CORRECTIVO</v>
          </cell>
          <cell r="F46" t="str">
            <v>5955</v>
          </cell>
          <cell r="G46" t="str">
            <v>01/04/2019 11:08</v>
          </cell>
          <cell r="H46" t="str">
            <v>800183</v>
          </cell>
          <cell r="I46" t="str">
            <v>PITSS</v>
          </cell>
          <cell r="J46" t="str">
            <v>ASP</v>
          </cell>
          <cell r="K46" t="str">
            <v>DHL EXPRESS MEXICO SA DE CV</v>
          </cell>
          <cell r="L46" t="str">
            <v>AV LAZARO CARDENAS 2229</v>
          </cell>
          <cell r="M46" t="str">
            <v>GUADALAJARA-JAL</v>
          </cell>
          <cell r="N46">
            <v>0</v>
          </cell>
          <cell r="O46" t="str">
            <v>INTERIOR</v>
          </cell>
          <cell r="P46">
            <v>264</v>
          </cell>
          <cell r="Q46" t="str">
            <v>&gt;60</v>
          </cell>
          <cell r="R46" t="str">
            <v>Departmental Digital</v>
          </cell>
          <cell r="S46" t="str">
            <v>A3</v>
          </cell>
          <cell r="T46" t="str">
            <v>Ciudad principal</v>
          </cell>
          <cell r="U46" t="str">
            <v>2-&gt;60</v>
          </cell>
          <cell r="V46">
            <v>1.1000000000000001</v>
          </cell>
          <cell r="W46">
            <v>1501.5000000000002</v>
          </cell>
          <cell r="X46">
            <v>1</v>
          </cell>
          <cell r="Y46">
            <v>2.0699999999999998</v>
          </cell>
          <cell r="Z46">
            <v>5</v>
          </cell>
          <cell r="AA46">
            <v>0.41399999999999998</v>
          </cell>
          <cell r="AB46">
            <v>0</v>
          </cell>
          <cell r="AC46">
            <v>0</v>
          </cell>
          <cell r="AD46">
            <v>43556</v>
          </cell>
          <cell r="AE46">
            <v>43556</v>
          </cell>
          <cell r="AF46">
            <v>0</v>
          </cell>
          <cell r="AG46" t="str">
            <v>0-1 día</v>
          </cell>
          <cell r="AH46">
            <v>0</v>
          </cell>
          <cell r="AI46">
            <v>0</v>
          </cell>
          <cell r="AJ46">
            <v>0</v>
          </cell>
          <cell r="AK46">
            <v>1501.5000000000002</v>
          </cell>
        </row>
        <row r="47">
          <cell r="A47" t="str">
            <v>06HB015881</v>
          </cell>
          <cell r="B47" t="str">
            <v>ABR-19</v>
          </cell>
          <cell r="C47">
            <v>1</v>
          </cell>
          <cell r="D47" t="str">
            <v>2017835</v>
          </cell>
          <cell r="E47" t="str">
            <v>SR MANTENIMIENTO CORRECTIVO</v>
          </cell>
          <cell r="F47" t="str">
            <v>5945</v>
          </cell>
          <cell r="G47" t="str">
            <v>01/04/2019 07:56</v>
          </cell>
          <cell r="H47" t="str">
            <v>500019</v>
          </cell>
          <cell r="I47" t="str">
            <v>PITSS</v>
          </cell>
          <cell r="J47" t="str">
            <v>ASP</v>
          </cell>
          <cell r="K47" t="str">
            <v>DELPHI DIESEL SYSTEMS S DE RL DE CV</v>
          </cell>
          <cell r="L47" t="str">
            <v>ALAMEDAS No 750</v>
          </cell>
          <cell r="M47" t="str">
            <v>Torreon-COAH</v>
          </cell>
          <cell r="N47">
            <v>0</v>
          </cell>
          <cell r="O47" t="str">
            <v>INTERIOR</v>
          </cell>
          <cell r="P47">
            <v>6</v>
          </cell>
          <cell r="Q47" t="str">
            <v>Entre 3 y 6</v>
          </cell>
          <cell r="R47" t="str">
            <v>Office Digital</v>
          </cell>
          <cell r="S47" t="str">
            <v>A3</v>
          </cell>
          <cell r="T47" t="str">
            <v>Otras</v>
          </cell>
          <cell r="U47" t="str">
            <v>2-Entre 3 y 6</v>
          </cell>
          <cell r="V47">
            <v>0</v>
          </cell>
          <cell r="W47">
            <v>0</v>
          </cell>
          <cell r="X47">
            <v>1</v>
          </cell>
          <cell r="Y47">
            <v>5.35</v>
          </cell>
          <cell r="Z47">
            <v>9</v>
          </cell>
          <cell r="AA47">
            <v>0.59444444444444444</v>
          </cell>
          <cell r="AB47">
            <v>0</v>
          </cell>
          <cell r="AC47">
            <v>0</v>
          </cell>
          <cell r="AD47">
            <v>43556</v>
          </cell>
          <cell r="AE47">
            <v>43556</v>
          </cell>
          <cell r="AF47">
            <v>0</v>
          </cell>
          <cell r="AG47" t="str">
            <v>0-1 día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A48" t="str">
            <v>06TB449258</v>
          </cell>
          <cell r="B48" t="str">
            <v>ABR-19</v>
          </cell>
          <cell r="C48">
            <v>1</v>
          </cell>
          <cell r="D48" t="str">
            <v>2018035</v>
          </cell>
          <cell r="E48" t="str">
            <v>SR MANTENIMIENTO CORRECTIVO</v>
          </cell>
          <cell r="F48" t="str">
            <v>5757</v>
          </cell>
          <cell r="G48" t="str">
            <v>01/04/2019 10:48</v>
          </cell>
          <cell r="H48" t="str">
            <v>700098</v>
          </cell>
          <cell r="I48" t="str">
            <v>PITSS</v>
          </cell>
          <cell r="J48" t="str">
            <v>ASP</v>
          </cell>
          <cell r="K48" t="str">
            <v>SIGNIFY ELECTROMAGNETICS MEXICO SA DE CV</v>
          </cell>
          <cell r="L48" t="str">
            <v>EL CID 7830</v>
          </cell>
          <cell r="M48" t="str">
            <v>CIUDAD JUAREZ-CHIH</v>
          </cell>
          <cell r="N48">
            <v>0</v>
          </cell>
          <cell r="O48" t="str">
            <v>INTERIOR</v>
          </cell>
          <cell r="P48">
            <v>53</v>
          </cell>
          <cell r="Q48" t="str">
            <v>Entre 31 y 60</v>
          </cell>
          <cell r="R48" t="str">
            <v>Departmental Digital</v>
          </cell>
          <cell r="S48" t="str">
            <v>A3</v>
          </cell>
          <cell r="T48" t="str">
            <v>Ciudad principal</v>
          </cell>
          <cell r="U48" t="str">
            <v>2-Entre 31 y 60</v>
          </cell>
          <cell r="V48">
            <v>1.05</v>
          </cell>
          <cell r="W48">
            <v>1433.25</v>
          </cell>
          <cell r="X48">
            <v>1</v>
          </cell>
          <cell r="Y48">
            <v>1.32</v>
          </cell>
          <cell r="Z48">
            <v>5</v>
          </cell>
          <cell r="AA48">
            <v>0.26400000000000001</v>
          </cell>
          <cell r="AB48">
            <v>0</v>
          </cell>
          <cell r="AC48">
            <v>0</v>
          </cell>
          <cell r="AD48">
            <v>43556</v>
          </cell>
          <cell r="AE48">
            <v>43556</v>
          </cell>
          <cell r="AF48">
            <v>0</v>
          </cell>
          <cell r="AG48" t="str">
            <v>0-1 día</v>
          </cell>
          <cell r="AH48">
            <v>0</v>
          </cell>
          <cell r="AI48">
            <v>0</v>
          </cell>
          <cell r="AJ48">
            <v>0</v>
          </cell>
          <cell r="AK48">
            <v>1433.25</v>
          </cell>
        </row>
        <row r="49">
          <cell r="A49" t="str">
            <v>07CX042311</v>
          </cell>
          <cell r="B49" t="str">
            <v>ABR-19</v>
          </cell>
          <cell r="C49">
            <v>1</v>
          </cell>
          <cell r="D49" t="str">
            <v>2017941</v>
          </cell>
          <cell r="E49" t="str">
            <v>SR MANTENIMIENTO CORRECTIVO</v>
          </cell>
          <cell r="F49" t="str">
            <v>8572</v>
          </cell>
          <cell r="G49" t="str">
            <v>01/04/2019 09:41</v>
          </cell>
          <cell r="H49" t="str">
            <v>500163</v>
          </cell>
          <cell r="I49" t="str">
            <v>PITSS</v>
          </cell>
          <cell r="J49" t="str">
            <v>ASP</v>
          </cell>
          <cell r="K49" t="str">
            <v>APTIV CONTRACT SERVICES NORESTE S DE RL DE CV</v>
          </cell>
          <cell r="L49" t="str">
            <v>TRANSFORMACION LT 3B MZ N SECCION II</v>
          </cell>
          <cell r="M49" t="str">
            <v>Ciudad Victoria-TAM</v>
          </cell>
          <cell r="N49">
            <v>0</v>
          </cell>
          <cell r="O49" t="str">
            <v>INTERIOR</v>
          </cell>
          <cell r="P49">
            <v>69</v>
          </cell>
          <cell r="Q49" t="str">
            <v>&gt;60</v>
          </cell>
          <cell r="R49" t="str">
            <v>Color Solid Ink Printers</v>
          </cell>
          <cell r="S49" t="str">
            <v>A4</v>
          </cell>
          <cell r="T49" t="str">
            <v>Ciudad principal</v>
          </cell>
          <cell r="U49" t="str">
            <v>1-&gt;60</v>
          </cell>
          <cell r="V49">
            <v>1.05</v>
          </cell>
          <cell r="W49">
            <v>750.75000000000011</v>
          </cell>
          <cell r="X49">
            <v>1</v>
          </cell>
          <cell r="Y49">
            <v>7.49</v>
          </cell>
          <cell r="Z49">
            <v>5</v>
          </cell>
          <cell r="AA49">
            <v>1.498</v>
          </cell>
          <cell r="AB49">
            <v>0.1245</v>
          </cell>
          <cell r="AC49">
            <v>-89.017500000000013</v>
          </cell>
          <cell r="AD49">
            <v>43556</v>
          </cell>
          <cell r="AE49">
            <v>43557</v>
          </cell>
          <cell r="AF49">
            <v>1</v>
          </cell>
          <cell r="AG49" t="str">
            <v>0-1 día</v>
          </cell>
          <cell r="AH49">
            <v>0</v>
          </cell>
          <cell r="AI49">
            <v>0</v>
          </cell>
          <cell r="AJ49">
            <v>0</v>
          </cell>
          <cell r="AK49">
            <v>661.73250000000007</v>
          </cell>
        </row>
        <row r="50">
          <cell r="A50" t="str">
            <v>07CX043423</v>
          </cell>
          <cell r="B50" t="str">
            <v>ABR-19</v>
          </cell>
          <cell r="C50">
            <v>1</v>
          </cell>
          <cell r="D50" t="str">
            <v>2017943</v>
          </cell>
          <cell r="E50" t="str">
            <v>SR MANTENIMIENTO CORRECTIVO</v>
          </cell>
          <cell r="F50" t="str">
            <v>8572</v>
          </cell>
          <cell r="G50" t="str">
            <v>01/04/2019 09:45</v>
          </cell>
          <cell r="H50" t="str">
            <v>500163</v>
          </cell>
          <cell r="I50" t="str">
            <v>PITSS</v>
          </cell>
          <cell r="J50" t="str">
            <v>ASP</v>
          </cell>
          <cell r="K50" t="str">
            <v>APTIV CONTRACT SERVICES NORESTE S DE RL DE CV</v>
          </cell>
          <cell r="L50" t="str">
            <v>TRANSFORMACION LT 3B MZ N SECCION II</v>
          </cell>
          <cell r="M50" t="str">
            <v>Ciudad Victoria-TAM</v>
          </cell>
          <cell r="N50">
            <v>0</v>
          </cell>
          <cell r="O50" t="str">
            <v>INTERIOR</v>
          </cell>
          <cell r="P50">
            <v>20</v>
          </cell>
          <cell r="Q50" t="str">
            <v>Entre 16 y 30</v>
          </cell>
          <cell r="R50" t="str">
            <v>Color Solid Ink Printers</v>
          </cell>
          <cell r="S50" t="str">
            <v>A4</v>
          </cell>
          <cell r="T50" t="str">
            <v>Ciudad principal</v>
          </cell>
          <cell r="U50" t="str">
            <v>1-Entre 16 y 30</v>
          </cell>
          <cell r="V50">
            <v>0.6</v>
          </cell>
          <cell r="W50">
            <v>429.00000000000006</v>
          </cell>
          <cell r="X50">
            <v>1</v>
          </cell>
          <cell r="Y50">
            <v>5.08</v>
          </cell>
          <cell r="Z50">
            <v>5</v>
          </cell>
          <cell r="AA50">
            <v>1.016</v>
          </cell>
          <cell r="AB50">
            <v>4.0000000000000036E-3</v>
          </cell>
          <cell r="AC50">
            <v>-2.860000000000003</v>
          </cell>
          <cell r="AD50">
            <v>43556</v>
          </cell>
          <cell r="AE50">
            <v>43557</v>
          </cell>
          <cell r="AF50">
            <v>1</v>
          </cell>
          <cell r="AG50" t="str">
            <v>0-1 día</v>
          </cell>
          <cell r="AH50">
            <v>0</v>
          </cell>
          <cell r="AI50">
            <v>0</v>
          </cell>
          <cell r="AJ50">
            <v>0</v>
          </cell>
          <cell r="AK50">
            <v>426.14000000000004</v>
          </cell>
        </row>
        <row r="51">
          <cell r="A51" t="str">
            <v>07CX043423</v>
          </cell>
          <cell r="B51" t="str">
            <v>ABR-19</v>
          </cell>
          <cell r="C51">
            <v>1</v>
          </cell>
          <cell r="D51" t="str">
            <v>2017879</v>
          </cell>
          <cell r="E51" t="str">
            <v>SR MANTENIMIENTO CORRECTIVO</v>
          </cell>
          <cell r="F51" t="str">
            <v>0560</v>
          </cell>
          <cell r="G51" t="str">
            <v>01/04/2019 08:45</v>
          </cell>
          <cell r="H51" t="str">
            <v>500157</v>
          </cell>
          <cell r="I51" t="str">
            <v>PITSS</v>
          </cell>
          <cell r="J51" t="str">
            <v>ASP</v>
          </cell>
          <cell r="K51" t="str">
            <v>OFFICE DEPOT DE MEXICO SA DE CV</v>
          </cell>
          <cell r="L51" t="str">
            <v>AV PASEO TRIUNFO LA REP 6321</v>
          </cell>
          <cell r="M51" t="str">
            <v>CIUDAD JUAREZ-CHIH</v>
          </cell>
          <cell r="N51">
            <v>0</v>
          </cell>
          <cell r="O51" t="str">
            <v>INTERIOR</v>
          </cell>
          <cell r="P51">
            <v>16</v>
          </cell>
          <cell r="Q51" t="str">
            <v>Entre 16 y 30</v>
          </cell>
          <cell r="R51" t="str">
            <v>Entry Production Color Low/Mid</v>
          </cell>
          <cell r="S51" t="str">
            <v>Entry Production</v>
          </cell>
          <cell r="T51" t="str">
            <v>Ciudad principal</v>
          </cell>
          <cell r="U51" t="str">
            <v>3-Entre 16 y 30</v>
          </cell>
          <cell r="V51">
            <v>1.05</v>
          </cell>
          <cell r="W51">
            <v>1651.6500000000003</v>
          </cell>
          <cell r="X51">
            <v>1</v>
          </cell>
          <cell r="Y51">
            <v>1.25</v>
          </cell>
          <cell r="Z51">
            <v>4</v>
          </cell>
          <cell r="AA51">
            <v>0.3125</v>
          </cell>
          <cell r="AB51">
            <v>0</v>
          </cell>
          <cell r="AC51">
            <v>0</v>
          </cell>
          <cell r="AD51">
            <v>43556</v>
          </cell>
          <cell r="AE51">
            <v>43556</v>
          </cell>
          <cell r="AF51">
            <v>0</v>
          </cell>
          <cell r="AG51" t="str">
            <v>0-1 día</v>
          </cell>
          <cell r="AH51">
            <v>0</v>
          </cell>
          <cell r="AI51">
            <v>0</v>
          </cell>
          <cell r="AJ51">
            <v>0</v>
          </cell>
          <cell r="AK51">
            <v>1651.6500000000003</v>
          </cell>
        </row>
        <row r="52">
          <cell r="A52" t="str">
            <v>07CX043832</v>
          </cell>
          <cell r="B52" t="str">
            <v>ABR-19</v>
          </cell>
          <cell r="C52">
            <v>1</v>
          </cell>
          <cell r="D52" t="str">
            <v>2015847</v>
          </cell>
          <cell r="E52" t="str">
            <v>SR MANTENIMIENTO CORRECTIVO</v>
          </cell>
          <cell r="F52" t="str">
            <v>3336</v>
          </cell>
          <cell r="G52" t="str">
            <v>27/03/2019 11:46</v>
          </cell>
          <cell r="H52" t="str">
            <v>800186</v>
          </cell>
          <cell r="I52" t="str">
            <v>PITSS</v>
          </cell>
          <cell r="J52" t="str">
            <v>ASP</v>
          </cell>
          <cell r="K52" t="str">
            <v>GRUPO IDEARTE SA DE CV</v>
          </cell>
          <cell r="L52" t="str">
            <v>AV PASEO DE LA REFORMA No 5</v>
          </cell>
          <cell r="M52" t="str">
            <v>Queretaro-QRO</v>
          </cell>
          <cell r="N52">
            <v>0</v>
          </cell>
          <cell r="O52" t="str">
            <v>INTERIOR</v>
          </cell>
          <cell r="P52">
            <v>2673</v>
          </cell>
          <cell r="Q52" t="str">
            <v>&gt;60</v>
          </cell>
          <cell r="R52" t="str">
            <v>A4 Mono MFPs</v>
          </cell>
          <cell r="S52" t="str">
            <v>A4</v>
          </cell>
          <cell r="T52" t="str">
            <v>Ciudad principal</v>
          </cell>
          <cell r="U52" t="str">
            <v>1-&gt;60</v>
          </cell>
          <cell r="V52">
            <v>1.05</v>
          </cell>
          <cell r="W52">
            <v>750.75000000000011</v>
          </cell>
          <cell r="X52">
            <v>1</v>
          </cell>
          <cell r="Y52">
            <v>3.46</v>
          </cell>
          <cell r="Z52">
            <v>5</v>
          </cell>
          <cell r="AA52">
            <v>0.69199999999999995</v>
          </cell>
          <cell r="AB52">
            <v>0</v>
          </cell>
          <cell r="AC52">
            <v>0</v>
          </cell>
          <cell r="AD52">
            <v>43556</v>
          </cell>
          <cell r="AE52">
            <v>43556</v>
          </cell>
          <cell r="AF52">
            <v>0</v>
          </cell>
          <cell r="AG52" t="str">
            <v>0-1 día</v>
          </cell>
          <cell r="AH52">
            <v>0</v>
          </cell>
          <cell r="AI52">
            <v>0</v>
          </cell>
          <cell r="AJ52">
            <v>0</v>
          </cell>
          <cell r="AK52">
            <v>750.75000000000011</v>
          </cell>
        </row>
        <row r="53">
          <cell r="A53" t="str">
            <v>08TB572617</v>
          </cell>
          <cell r="B53" t="str">
            <v>ABR-19</v>
          </cell>
          <cell r="C53">
            <v>1</v>
          </cell>
          <cell r="D53" t="str">
            <v>2017189</v>
          </cell>
          <cell r="E53" t="str">
            <v>SR MANTENIMIENTO CORRECTIVO</v>
          </cell>
          <cell r="F53" t="str">
            <v>7025</v>
          </cell>
          <cell r="G53" t="str">
            <v>29/03/2019 15:17</v>
          </cell>
          <cell r="H53" t="str">
            <v>800027</v>
          </cell>
          <cell r="I53" t="str">
            <v>PITSS</v>
          </cell>
          <cell r="J53" t="str">
            <v>ASP</v>
          </cell>
          <cell r="K53" t="str">
            <v>JOSE DE JESUS FLORES PEREZ</v>
          </cell>
          <cell r="L53" t="str">
            <v>GUILLERMO PRIETO No 65</v>
          </cell>
          <cell r="M53" t="str">
            <v>Jalisco-JAL</v>
          </cell>
          <cell r="N53">
            <v>0</v>
          </cell>
          <cell r="O53" t="str">
            <v>INTERIOR</v>
          </cell>
          <cell r="P53">
            <v>2675</v>
          </cell>
          <cell r="Q53" t="str">
            <v>&gt;60</v>
          </cell>
          <cell r="R53" t="str">
            <v>Office Digital</v>
          </cell>
          <cell r="S53" t="str">
            <v>A3</v>
          </cell>
          <cell r="T53" t="str">
            <v>Ciudad principal</v>
          </cell>
          <cell r="U53" t="str">
            <v>2-&gt;60</v>
          </cell>
          <cell r="V53">
            <v>1.1000000000000001</v>
          </cell>
          <cell r="W53">
            <v>1501.5000000000002</v>
          </cell>
          <cell r="X53">
            <v>1</v>
          </cell>
          <cell r="Y53">
            <v>5.95</v>
          </cell>
          <cell r="Z53">
            <v>5</v>
          </cell>
          <cell r="AA53">
            <v>1.19</v>
          </cell>
          <cell r="AB53">
            <v>4.7499999999999987E-2</v>
          </cell>
          <cell r="AC53">
            <v>-64.837499999999977</v>
          </cell>
          <cell r="AD53">
            <v>43556</v>
          </cell>
          <cell r="AE53">
            <v>43556</v>
          </cell>
          <cell r="AF53">
            <v>0</v>
          </cell>
          <cell r="AG53" t="str">
            <v>0-1 día</v>
          </cell>
          <cell r="AH53">
            <v>0</v>
          </cell>
          <cell r="AI53">
            <v>0</v>
          </cell>
          <cell r="AJ53">
            <v>0</v>
          </cell>
          <cell r="AK53">
            <v>1436.6625000000004</v>
          </cell>
        </row>
        <row r="54">
          <cell r="A54" t="str">
            <v>08TB572633</v>
          </cell>
          <cell r="B54" t="str">
            <v>ABR-19</v>
          </cell>
          <cell r="C54">
            <v>1</v>
          </cell>
          <cell r="D54" t="str">
            <v>2017013</v>
          </cell>
          <cell r="E54" t="str">
            <v>SR MANTENIMIENTO CORRECTIVO</v>
          </cell>
          <cell r="F54" t="str">
            <v>8056</v>
          </cell>
          <cell r="G54" t="str">
            <v>29/03/2019 11:46</v>
          </cell>
          <cell r="H54" t="str">
            <v>800188</v>
          </cell>
          <cell r="I54" t="str">
            <v>PITSS</v>
          </cell>
          <cell r="J54" t="str">
            <v>ASP</v>
          </cell>
          <cell r="K54" t="str">
            <v>TOYOTETSU DE MEXICO SA DE CV</v>
          </cell>
          <cell r="L54" t="str">
            <v>CARRETERA 45D KM 12.5 INT 4</v>
          </cell>
          <cell r="M54" t="str">
            <v>Guanajuato-GTO</v>
          </cell>
          <cell r="N54">
            <v>0</v>
          </cell>
          <cell r="O54" t="str">
            <v>INTERIOR</v>
          </cell>
          <cell r="P54">
            <v>2675</v>
          </cell>
          <cell r="Q54" t="str">
            <v>&gt;60</v>
          </cell>
          <cell r="R54" t="str">
            <v>A3 Office Color Laser MFPs</v>
          </cell>
          <cell r="S54" t="str">
            <v>A3</v>
          </cell>
          <cell r="T54" t="str">
            <v>Ciudad principal</v>
          </cell>
          <cell r="U54" t="str">
            <v>2-&gt;60</v>
          </cell>
          <cell r="V54">
            <v>1.1000000000000001</v>
          </cell>
          <cell r="W54">
            <v>1501.5000000000002</v>
          </cell>
          <cell r="X54">
            <v>1</v>
          </cell>
          <cell r="Y54">
            <v>6.23</v>
          </cell>
          <cell r="Z54">
            <v>5</v>
          </cell>
          <cell r="AA54">
            <v>1.246</v>
          </cell>
          <cell r="AB54">
            <v>6.1499999999999999E-2</v>
          </cell>
          <cell r="AC54">
            <v>-83.947500000000005</v>
          </cell>
          <cell r="AD54">
            <v>43556</v>
          </cell>
          <cell r="AE54">
            <v>43556</v>
          </cell>
          <cell r="AF54">
            <v>0</v>
          </cell>
          <cell r="AG54" t="str">
            <v>0-1 día</v>
          </cell>
          <cell r="AH54">
            <v>0</v>
          </cell>
          <cell r="AI54">
            <v>0</v>
          </cell>
          <cell r="AJ54">
            <v>0</v>
          </cell>
          <cell r="AK54">
            <v>1417.5525000000002</v>
          </cell>
        </row>
        <row r="55">
          <cell r="A55" t="str">
            <v>08TB608554</v>
          </cell>
          <cell r="B55" t="str">
            <v>ABR-19</v>
          </cell>
          <cell r="C55">
            <v>1</v>
          </cell>
          <cell r="D55" t="str">
            <v>2016871</v>
          </cell>
          <cell r="E55" t="str">
            <v>SR INSTALACION DE EQUIPO</v>
          </cell>
          <cell r="F55" t="str">
            <v>4002</v>
          </cell>
          <cell r="G55" t="str">
            <v>29/03/2019 09:25</v>
          </cell>
          <cell r="H55" t="str">
            <v>500161</v>
          </cell>
          <cell r="I55" t="str">
            <v>PITSS</v>
          </cell>
          <cell r="J55" t="str">
            <v>ASP</v>
          </cell>
          <cell r="K55" t="str">
            <v>OPCIONES DE SERVICIO EN MEXICO</v>
          </cell>
          <cell r="L55" t="str">
            <v>ALEJANDRO DUMAS 1326</v>
          </cell>
          <cell r="M55" t="str">
            <v>Chihuahua-CHIH</v>
          </cell>
          <cell r="N55">
            <v>0</v>
          </cell>
          <cell r="O55" t="str">
            <v>INTERIOR</v>
          </cell>
          <cell r="P55" t="str">
            <v xml:space="preserve">  </v>
          </cell>
          <cell r="Q55" t="str">
            <v>&gt;60</v>
          </cell>
          <cell r="R55" t="str">
            <v>A4 Mono MFPs</v>
          </cell>
          <cell r="S55" t="str">
            <v>A4</v>
          </cell>
          <cell r="T55" t="str">
            <v>Ciudad principal</v>
          </cell>
          <cell r="U55" t="str">
            <v>1-&gt;60</v>
          </cell>
          <cell r="V55">
            <v>1</v>
          </cell>
          <cell r="W55">
            <v>1072.5000000000002</v>
          </cell>
          <cell r="X55">
            <v>0</v>
          </cell>
          <cell r="Y55">
            <v>5</v>
          </cell>
          <cell r="Z55">
            <v>5</v>
          </cell>
          <cell r="AA55">
            <v>1</v>
          </cell>
          <cell r="AB55">
            <v>0</v>
          </cell>
          <cell r="AC55">
            <v>0</v>
          </cell>
          <cell r="AD55">
            <v>43556</v>
          </cell>
          <cell r="AE55">
            <v>43556</v>
          </cell>
          <cell r="AF55">
            <v>0</v>
          </cell>
          <cell r="AG55" t="str">
            <v>0-1 día</v>
          </cell>
          <cell r="AH55">
            <v>0</v>
          </cell>
          <cell r="AI55">
            <v>0</v>
          </cell>
          <cell r="AJ55">
            <v>0</v>
          </cell>
          <cell r="AK55">
            <v>1072.5000000000002</v>
          </cell>
        </row>
        <row r="56">
          <cell r="A56" t="str">
            <v>09BR546320</v>
          </cell>
          <cell r="B56" t="str">
            <v>ABR-19</v>
          </cell>
          <cell r="C56">
            <v>1</v>
          </cell>
          <cell r="D56" t="str">
            <v>2017371</v>
          </cell>
          <cell r="E56" t="str">
            <v>SR MANTENIMIENTO CORRECTIVO</v>
          </cell>
          <cell r="F56" t="str">
            <v>8045</v>
          </cell>
          <cell r="G56" t="str">
            <v>30/03/2019 10:43</v>
          </cell>
          <cell r="H56" t="str">
            <v>500093</v>
          </cell>
          <cell r="I56" t="str">
            <v>PITSS</v>
          </cell>
          <cell r="J56" t="str">
            <v>ASP</v>
          </cell>
          <cell r="K56" t="str">
            <v>DOCUDIGITAL BAJIO SA DE CV</v>
          </cell>
          <cell r="L56" t="str">
            <v>CARRETERA LIBRAMIENTO MEXICO 2KM 28.5 S/N</v>
          </cell>
          <cell r="M56" t="str">
            <v>Nuevo Laredo-TAM</v>
          </cell>
          <cell r="N56">
            <v>0</v>
          </cell>
          <cell r="O56" t="str">
            <v>INTERIOR</v>
          </cell>
          <cell r="P56">
            <v>15</v>
          </cell>
          <cell r="Q56" t="str">
            <v>Entre 7 y 15</v>
          </cell>
          <cell r="R56" t="str">
            <v>Office Digital</v>
          </cell>
          <cell r="S56" t="str">
            <v>A3</v>
          </cell>
          <cell r="T56" t="str">
            <v>Ciudad principal</v>
          </cell>
          <cell r="U56" t="str">
            <v>2-Entre 7 y 15</v>
          </cell>
          <cell r="V56">
            <v>0.6</v>
          </cell>
          <cell r="W56">
            <v>819</v>
          </cell>
          <cell r="X56">
            <v>1</v>
          </cell>
          <cell r="Y56">
            <v>0</v>
          </cell>
          <cell r="Z56">
            <v>5</v>
          </cell>
          <cell r="AA56">
            <v>0</v>
          </cell>
          <cell r="AB56">
            <v>0</v>
          </cell>
          <cell r="AC56">
            <v>0</v>
          </cell>
          <cell r="AD56">
            <v>43556</v>
          </cell>
          <cell r="AE56">
            <v>43556</v>
          </cell>
          <cell r="AF56">
            <v>0</v>
          </cell>
          <cell r="AG56" t="str">
            <v>0-1 día</v>
          </cell>
          <cell r="AH56">
            <v>0</v>
          </cell>
          <cell r="AI56">
            <v>0</v>
          </cell>
          <cell r="AJ56">
            <v>0</v>
          </cell>
          <cell r="AK56">
            <v>819</v>
          </cell>
        </row>
        <row r="57">
          <cell r="A57" t="str">
            <v>09BR546326</v>
          </cell>
          <cell r="B57" t="str">
            <v>ABR-19</v>
          </cell>
          <cell r="C57">
            <v>1</v>
          </cell>
          <cell r="D57" t="str">
            <v>2017207</v>
          </cell>
          <cell r="E57" t="str">
            <v>SR MANTENIMIENTO CORRECTIVO</v>
          </cell>
          <cell r="F57" t="str">
            <v>8045</v>
          </cell>
          <cell r="G57" t="str">
            <v>29/03/2019 16:47</v>
          </cell>
          <cell r="H57" t="str">
            <v>000196</v>
          </cell>
          <cell r="I57" t="str">
            <v>PITSS</v>
          </cell>
          <cell r="J57" t="str">
            <v>ASP</v>
          </cell>
          <cell r="K57" t="str">
            <v>LABORATORIOS PISA SA DE CV</v>
          </cell>
          <cell r="L57" t="str">
            <v>AV PASEO DE LA REFORMA No 180 PISO 23</v>
          </cell>
          <cell r="M57" t="str">
            <v>Cuauhtemoc-CIUDAD DE</v>
          </cell>
          <cell r="N57">
            <v>1</v>
          </cell>
          <cell r="O57" t="str">
            <v>METRO</v>
          </cell>
          <cell r="P57">
            <v>21</v>
          </cell>
          <cell r="Q57" t="str">
            <v>Entre 16 y 30</v>
          </cell>
          <cell r="R57" t="str">
            <v>Office Digital</v>
          </cell>
          <cell r="S57" t="str">
            <v>A3</v>
          </cell>
          <cell r="T57" t="str">
            <v>Ciudad principal</v>
          </cell>
          <cell r="U57" t="str">
            <v>2-Entre 16 y 30</v>
          </cell>
          <cell r="V57">
            <v>0.8</v>
          </cell>
          <cell r="W57">
            <v>0</v>
          </cell>
          <cell r="X57">
            <v>1</v>
          </cell>
          <cell r="Y57">
            <v>0.72</v>
          </cell>
          <cell r="Z57">
            <v>5</v>
          </cell>
          <cell r="AA57">
            <v>0.14399999999999999</v>
          </cell>
          <cell r="AB57">
            <v>0</v>
          </cell>
          <cell r="AC57">
            <v>0</v>
          </cell>
          <cell r="AD57">
            <v>43556</v>
          </cell>
          <cell r="AE57">
            <v>43556</v>
          </cell>
          <cell r="AF57">
            <v>0</v>
          </cell>
          <cell r="AG57" t="str">
            <v>0-1 día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</row>
        <row r="58">
          <cell r="A58" t="str">
            <v>09BR546326</v>
          </cell>
          <cell r="B58" t="str">
            <v>ABR-19</v>
          </cell>
          <cell r="C58">
            <v>1</v>
          </cell>
          <cell r="D58" t="str">
            <v>2016053</v>
          </cell>
          <cell r="E58" t="str">
            <v>SR MANTENIMIENTO CORRECTIVO</v>
          </cell>
          <cell r="F58" t="str">
            <v>0070</v>
          </cell>
          <cell r="G58" t="str">
            <v>27/03/2019 16:57</v>
          </cell>
          <cell r="H58" t="str">
            <v>800185</v>
          </cell>
          <cell r="I58" t="str">
            <v>PITSS</v>
          </cell>
          <cell r="J58" t="str">
            <v>ASP</v>
          </cell>
          <cell r="K58" t="str">
            <v>OFFICE DEPOT DE MEXICO SA DE CV</v>
          </cell>
          <cell r="L58" t="str">
            <v>MIGUEL DE LA MADRID 9</v>
          </cell>
          <cell r="M58" t="str">
            <v>MANZANILLO-COL</v>
          </cell>
          <cell r="N58">
            <v>1</v>
          </cell>
          <cell r="O58" t="str">
            <v>INTERIOR</v>
          </cell>
          <cell r="P58">
            <v>39</v>
          </cell>
          <cell r="Q58" t="str">
            <v>Entre 31 y 60</v>
          </cell>
          <cell r="R58" t="str">
            <v>Entry Production Color Low/Mid</v>
          </cell>
          <cell r="S58" t="str">
            <v>Entry Production</v>
          </cell>
          <cell r="T58" t="str">
            <v>Ciudad principal</v>
          </cell>
          <cell r="U58" t="str">
            <v>3-Entre 31 y 60</v>
          </cell>
          <cell r="V58">
            <v>1.1000000000000001</v>
          </cell>
          <cell r="W58">
            <v>0</v>
          </cell>
          <cell r="X58">
            <v>1</v>
          </cell>
          <cell r="Y58">
            <v>1.08</v>
          </cell>
          <cell r="Z58">
            <v>4</v>
          </cell>
          <cell r="AA58">
            <v>0.27</v>
          </cell>
          <cell r="AB58">
            <v>0</v>
          </cell>
          <cell r="AC58">
            <v>0</v>
          </cell>
          <cell r="AD58">
            <v>43556</v>
          </cell>
          <cell r="AE58">
            <v>43556</v>
          </cell>
          <cell r="AF58">
            <v>0</v>
          </cell>
          <cell r="AG58" t="str">
            <v>0-1 día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</row>
        <row r="59">
          <cell r="A59" t="str">
            <v>09HB317209</v>
          </cell>
          <cell r="B59" t="str">
            <v>ABR-19</v>
          </cell>
          <cell r="C59">
            <v>1</v>
          </cell>
          <cell r="D59" t="str">
            <v>2018135</v>
          </cell>
          <cell r="E59" t="str">
            <v>SR MANTENIMIENTO CORRECTIVO</v>
          </cell>
          <cell r="F59" t="str">
            <v>6705</v>
          </cell>
          <cell r="G59" t="str">
            <v>01/04/2019 12:07</v>
          </cell>
          <cell r="H59" t="str">
            <v>500089</v>
          </cell>
          <cell r="I59" t="str">
            <v>PITSS</v>
          </cell>
          <cell r="J59" t="str">
            <v>ASP</v>
          </cell>
          <cell r="K59" t="str">
            <v>RIO BRAVO ELECTRICOS S DE RL DE CV</v>
          </cell>
          <cell r="L59" t="str">
            <v>HERMANOS ESCOBAR 5756</v>
          </cell>
          <cell r="M59" t="str">
            <v>Ciudad Juarez-CHIH</v>
          </cell>
          <cell r="N59">
            <v>1</v>
          </cell>
          <cell r="O59" t="str">
            <v>INTERIOR</v>
          </cell>
          <cell r="P59">
            <v>54</v>
          </cell>
          <cell r="Q59" t="str">
            <v>Entre 31 y 60</v>
          </cell>
          <cell r="R59" t="str">
            <v>WF Mono Systems and Legacy Color</v>
          </cell>
          <cell r="S59" t="str">
            <v>WF</v>
          </cell>
          <cell r="T59" t="str">
            <v>Ciudad principal</v>
          </cell>
          <cell r="U59" t="str">
            <v>3-Entre 31 y 60</v>
          </cell>
          <cell r="V59">
            <v>1.1000000000000001</v>
          </cell>
          <cell r="W59">
            <v>0</v>
          </cell>
          <cell r="X59">
            <v>1</v>
          </cell>
          <cell r="Y59">
            <v>0.53</v>
          </cell>
          <cell r="Z59">
            <v>4</v>
          </cell>
          <cell r="AA59">
            <v>0.13250000000000001</v>
          </cell>
          <cell r="AB59">
            <v>0</v>
          </cell>
          <cell r="AC59">
            <v>0</v>
          </cell>
          <cell r="AD59">
            <v>43556</v>
          </cell>
          <cell r="AE59">
            <v>43556</v>
          </cell>
          <cell r="AF59">
            <v>0</v>
          </cell>
          <cell r="AG59" t="str">
            <v>0-1 día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A60" t="str">
            <v>09HB317209</v>
          </cell>
          <cell r="B60" t="str">
            <v>ABR-19</v>
          </cell>
          <cell r="C60">
            <v>1</v>
          </cell>
          <cell r="D60" t="str">
            <v>2018297</v>
          </cell>
          <cell r="E60" t="str">
            <v>SR MANTENIMIENTO CORRECTIVO</v>
          </cell>
          <cell r="F60" t="str">
            <v>8045</v>
          </cell>
          <cell r="G60" t="str">
            <v>01/04/2019 15:19</v>
          </cell>
          <cell r="H60" t="str">
            <v>800196</v>
          </cell>
          <cell r="I60" t="str">
            <v>PITSS</v>
          </cell>
          <cell r="J60" t="str">
            <v>ASP</v>
          </cell>
          <cell r="K60" t="str">
            <v>CAB LOGISTICS SA DE CV</v>
          </cell>
          <cell r="L60" t="str">
            <v>CARR SAN ISIDRO MAZATEPEC No 7000</v>
          </cell>
          <cell r="M60" t="str">
            <v>Tlajomulco De Zu&amp;Iga</v>
          </cell>
          <cell r="N60">
            <v>1</v>
          </cell>
          <cell r="O60" t="str">
            <v>INTERIOR</v>
          </cell>
          <cell r="P60">
            <v>195</v>
          </cell>
          <cell r="Q60" t="str">
            <v>&gt;60</v>
          </cell>
          <cell r="R60" t="str">
            <v>Office Digital</v>
          </cell>
          <cell r="S60" t="str">
            <v>A3</v>
          </cell>
          <cell r="T60" t="str">
            <v>Ciudad principal</v>
          </cell>
          <cell r="U60" t="str">
            <v>2-&gt;60</v>
          </cell>
          <cell r="V60">
            <v>1.1000000000000001</v>
          </cell>
          <cell r="W60">
            <v>0</v>
          </cell>
          <cell r="X60">
            <v>1</v>
          </cell>
          <cell r="Y60">
            <v>1.65</v>
          </cell>
          <cell r="Z60">
            <v>5</v>
          </cell>
          <cell r="AA60">
            <v>0.32999999999999996</v>
          </cell>
          <cell r="AB60">
            <v>0</v>
          </cell>
          <cell r="AC60">
            <v>0</v>
          </cell>
          <cell r="AD60">
            <v>43556</v>
          </cell>
          <cell r="AE60">
            <v>43557</v>
          </cell>
          <cell r="AF60">
            <v>1</v>
          </cell>
          <cell r="AG60" t="str">
            <v>0-1 día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A61" t="str">
            <v>09HB318209</v>
          </cell>
          <cell r="B61" t="str">
            <v>ABR-19</v>
          </cell>
          <cell r="C61">
            <v>1</v>
          </cell>
          <cell r="D61" t="str">
            <v>2018391</v>
          </cell>
          <cell r="E61" t="str">
            <v>SR MANTENIMIENTO CORRECTIVO</v>
          </cell>
          <cell r="F61" t="str">
            <v>8075</v>
          </cell>
          <cell r="G61" t="str">
            <v>01/04/2019 19:45</v>
          </cell>
          <cell r="H61" t="str">
            <v>800192</v>
          </cell>
          <cell r="I61" t="str">
            <v>PITSS</v>
          </cell>
          <cell r="J61" t="str">
            <v>ASP</v>
          </cell>
          <cell r="K61" t="str">
            <v>OPERADORA OMX SA DE CV</v>
          </cell>
          <cell r="L61" t="str">
            <v>AV PATRIA 1612 MZ 1 LT 30 Y 30A</v>
          </cell>
          <cell r="M61" t="str">
            <v>ZAPOPAN-JAL</v>
          </cell>
          <cell r="N61">
            <v>0</v>
          </cell>
          <cell r="O61" t="str">
            <v>INTERIOR</v>
          </cell>
          <cell r="P61">
            <v>77</v>
          </cell>
          <cell r="Q61" t="str">
            <v>&gt;60</v>
          </cell>
          <cell r="R61" t="str">
            <v>Departmental Digital</v>
          </cell>
          <cell r="S61" t="str">
            <v>A3</v>
          </cell>
          <cell r="T61" t="str">
            <v>Ciudad principal</v>
          </cell>
          <cell r="U61" t="str">
            <v>2-&gt;60</v>
          </cell>
          <cell r="V61">
            <v>1.1000000000000001</v>
          </cell>
          <cell r="W61">
            <v>1501.5000000000002</v>
          </cell>
          <cell r="X61">
            <v>1</v>
          </cell>
          <cell r="Y61">
            <v>1.87</v>
          </cell>
          <cell r="Z61">
            <v>5</v>
          </cell>
          <cell r="AA61">
            <v>0.374</v>
          </cell>
          <cell r="AB61">
            <v>0</v>
          </cell>
          <cell r="AC61">
            <v>0</v>
          </cell>
          <cell r="AD61">
            <v>43557</v>
          </cell>
          <cell r="AE61">
            <v>43557</v>
          </cell>
          <cell r="AF61">
            <v>0</v>
          </cell>
          <cell r="AG61" t="str">
            <v>0-1 día</v>
          </cell>
          <cell r="AH61">
            <v>0</v>
          </cell>
          <cell r="AI61">
            <v>0</v>
          </cell>
          <cell r="AJ61">
            <v>0</v>
          </cell>
          <cell r="AK61">
            <v>1501.5000000000002</v>
          </cell>
        </row>
        <row r="62">
          <cell r="A62" t="str">
            <v>09HB320526</v>
          </cell>
          <cell r="B62" t="str">
            <v>ABR-19</v>
          </cell>
          <cell r="C62">
            <v>1</v>
          </cell>
          <cell r="D62" t="str">
            <v>2016607</v>
          </cell>
          <cell r="E62" t="str">
            <v>SR MANTENIMIENTO CORRECTIVO</v>
          </cell>
          <cell r="F62" t="str">
            <v>8075</v>
          </cell>
          <cell r="G62" t="str">
            <v>28/03/2019 15:37</v>
          </cell>
          <cell r="H62" t="str">
            <v>500028</v>
          </cell>
          <cell r="I62" t="str">
            <v>PITSS</v>
          </cell>
          <cell r="J62" t="str">
            <v>ASP</v>
          </cell>
          <cell r="K62" t="str">
            <v>OPERADORA OMX SA DE CV</v>
          </cell>
          <cell r="L62" t="str">
            <v>AV GOMEZ MORIN No 924 LOTE 7</v>
          </cell>
          <cell r="M62" t="str">
            <v>San Pedro Garza Garc</v>
          </cell>
          <cell r="N62">
            <v>0</v>
          </cell>
          <cell r="O62" t="str">
            <v>INTERIOR</v>
          </cell>
          <cell r="P62">
            <v>7</v>
          </cell>
          <cell r="Q62" t="str">
            <v>Entre 7 y 15</v>
          </cell>
          <cell r="R62" t="str">
            <v>Departmental Digital</v>
          </cell>
          <cell r="S62" t="str">
            <v>A3</v>
          </cell>
          <cell r="T62" t="str">
            <v>Ciudad principal</v>
          </cell>
          <cell r="U62" t="str">
            <v>2-Entre 7 y 15</v>
          </cell>
          <cell r="V62">
            <v>0.6</v>
          </cell>
          <cell r="W62">
            <v>819</v>
          </cell>
          <cell r="X62">
            <v>1</v>
          </cell>
          <cell r="Y62">
            <v>0.38</v>
          </cell>
          <cell r="Z62">
            <v>5</v>
          </cell>
          <cell r="AA62">
            <v>7.5999999999999998E-2</v>
          </cell>
          <cell r="AB62">
            <v>0</v>
          </cell>
          <cell r="AC62">
            <v>0</v>
          </cell>
          <cell r="AD62">
            <v>43557</v>
          </cell>
          <cell r="AE62">
            <v>43557</v>
          </cell>
          <cell r="AF62">
            <v>0</v>
          </cell>
          <cell r="AG62" t="str">
            <v>0-1 día</v>
          </cell>
          <cell r="AH62">
            <v>0</v>
          </cell>
          <cell r="AI62">
            <v>0</v>
          </cell>
          <cell r="AJ62">
            <v>0</v>
          </cell>
          <cell r="AK62">
            <v>819</v>
          </cell>
        </row>
        <row r="63">
          <cell r="A63" t="str">
            <v>09HB320531</v>
          </cell>
          <cell r="B63" t="str">
            <v>ABR-19</v>
          </cell>
          <cell r="C63">
            <v>1</v>
          </cell>
          <cell r="D63" t="str">
            <v>2018979</v>
          </cell>
          <cell r="E63" t="str">
            <v>SR MANTENIMIENTO CORRECTIVO</v>
          </cell>
          <cell r="F63" t="str">
            <v>8075</v>
          </cell>
          <cell r="G63" t="str">
            <v>02/04/2019 15:30</v>
          </cell>
          <cell r="H63" t="str">
            <v>500028</v>
          </cell>
          <cell r="I63" t="str">
            <v>PITSS</v>
          </cell>
          <cell r="J63" t="str">
            <v>ASP</v>
          </cell>
          <cell r="K63" t="str">
            <v>OPERADORA OMX SA DE CV</v>
          </cell>
          <cell r="L63" t="str">
            <v>EUGENIO GARZA SADA 3525</v>
          </cell>
          <cell r="M63" t="str">
            <v>Monterrey-NL</v>
          </cell>
          <cell r="N63">
            <v>0</v>
          </cell>
          <cell r="O63" t="str">
            <v>INTERIOR</v>
          </cell>
          <cell r="P63">
            <v>22</v>
          </cell>
          <cell r="Q63" t="str">
            <v>Entre 16 y 30</v>
          </cell>
          <cell r="R63" t="str">
            <v>Departmental Digital</v>
          </cell>
          <cell r="S63" t="str">
            <v>A3</v>
          </cell>
          <cell r="T63" t="str">
            <v>Ciudad principal</v>
          </cell>
          <cell r="U63" t="str">
            <v>2-Entre 16 y 30</v>
          </cell>
          <cell r="V63">
            <v>0.8</v>
          </cell>
          <cell r="W63">
            <v>1092</v>
          </cell>
          <cell r="X63">
            <v>1</v>
          </cell>
          <cell r="Y63">
            <v>0.5</v>
          </cell>
          <cell r="Z63">
            <v>5</v>
          </cell>
          <cell r="AA63">
            <v>0.1</v>
          </cell>
          <cell r="AB63">
            <v>0</v>
          </cell>
          <cell r="AC63">
            <v>0</v>
          </cell>
          <cell r="AD63">
            <v>43557</v>
          </cell>
          <cell r="AE63">
            <v>43557</v>
          </cell>
          <cell r="AF63">
            <v>0</v>
          </cell>
          <cell r="AG63" t="str">
            <v>0-1 día</v>
          </cell>
          <cell r="AH63">
            <v>0</v>
          </cell>
          <cell r="AI63">
            <v>0</v>
          </cell>
          <cell r="AJ63">
            <v>0</v>
          </cell>
          <cell r="AK63">
            <v>1092</v>
          </cell>
        </row>
        <row r="64">
          <cell r="A64" t="str">
            <v>09HB320532</v>
          </cell>
          <cell r="B64" t="str">
            <v>ABR-19</v>
          </cell>
          <cell r="C64">
            <v>1</v>
          </cell>
          <cell r="D64" t="str">
            <v>2016247</v>
          </cell>
          <cell r="E64" t="str">
            <v>SR MANTENIMIENTO CORRECTIVO</v>
          </cell>
          <cell r="F64" t="str">
            <v>4002</v>
          </cell>
          <cell r="G64" t="str">
            <v>28/03/2019 07:54</v>
          </cell>
          <cell r="H64" t="str">
            <v>500094</v>
          </cell>
          <cell r="I64" t="str">
            <v>PITSS</v>
          </cell>
          <cell r="J64" t="str">
            <v>ASP</v>
          </cell>
          <cell r="K64" t="str">
            <v>AT&amp;T COMUNICACIONES DIGITALES S DE RL DE CV</v>
          </cell>
          <cell r="L64" t="str">
            <v>AV EJERCITO MEXICANO 801 LOC B 9</v>
          </cell>
          <cell r="M64" t="str">
            <v>Tampico-TAM</v>
          </cell>
          <cell r="N64">
            <v>0</v>
          </cell>
          <cell r="O64" t="str">
            <v>INTERIOR</v>
          </cell>
          <cell r="P64">
            <v>2674</v>
          </cell>
          <cell r="Q64" t="str">
            <v>&gt;60</v>
          </cell>
          <cell r="R64" t="str">
            <v>A4 Mono MFPs</v>
          </cell>
          <cell r="S64" t="str">
            <v>A4</v>
          </cell>
          <cell r="T64" t="str">
            <v>Ciudad principal</v>
          </cell>
          <cell r="U64" t="str">
            <v>1-&gt;60</v>
          </cell>
          <cell r="V64">
            <v>1.05</v>
          </cell>
          <cell r="W64">
            <v>750.75000000000011</v>
          </cell>
          <cell r="X64">
            <v>1</v>
          </cell>
          <cell r="Y64">
            <v>9</v>
          </cell>
          <cell r="Z64">
            <v>5</v>
          </cell>
          <cell r="AA64">
            <v>1.8</v>
          </cell>
          <cell r="AB64">
            <v>0.2</v>
          </cell>
          <cell r="AC64">
            <v>-143.00000000000003</v>
          </cell>
          <cell r="AD64">
            <v>43557</v>
          </cell>
          <cell r="AE64">
            <v>43558</v>
          </cell>
          <cell r="AF64">
            <v>1</v>
          </cell>
          <cell r="AG64" t="str">
            <v>0-1 día</v>
          </cell>
          <cell r="AH64">
            <v>0</v>
          </cell>
          <cell r="AI64">
            <v>0</v>
          </cell>
          <cell r="AJ64">
            <v>0</v>
          </cell>
          <cell r="AK64">
            <v>607.75000000000011</v>
          </cell>
        </row>
        <row r="65">
          <cell r="A65" t="str">
            <v>09HB320557</v>
          </cell>
          <cell r="B65" t="str">
            <v>ABR-19</v>
          </cell>
          <cell r="C65">
            <v>1</v>
          </cell>
          <cell r="D65" t="str">
            <v>2018853</v>
          </cell>
          <cell r="E65" t="str">
            <v>SR MANTENIMIENTO CORRECTIVO</v>
          </cell>
          <cell r="F65" t="str">
            <v>4005</v>
          </cell>
          <cell r="G65" t="str">
            <v>02/04/2019 11:57</v>
          </cell>
          <cell r="H65" t="str">
            <v>500156</v>
          </cell>
          <cell r="I65" t="str">
            <v>PITSS</v>
          </cell>
          <cell r="J65" t="str">
            <v>ASP</v>
          </cell>
          <cell r="K65" t="str">
            <v>SUBENSAMBLES INTERNACIONALES S DE RL DE CV</v>
          </cell>
          <cell r="L65" t="str">
            <v>AV HERMANOS ESCOBAR No 7151 C</v>
          </cell>
          <cell r="M65" t="str">
            <v>Ciudad Juarez-CHIH</v>
          </cell>
          <cell r="N65">
            <v>0</v>
          </cell>
          <cell r="O65" t="str">
            <v>INTERIOR</v>
          </cell>
          <cell r="P65">
            <v>48</v>
          </cell>
          <cell r="Q65" t="str">
            <v>Entre 31 y 60</v>
          </cell>
          <cell r="R65" t="str">
            <v>A4 Mono MFPs</v>
          </cell>
          <cell r="S65" t="str">
            <v>A4</v>
          </cell>
          <cell r="T65" t="str">
            <v>Ciudad principal</v>
          </cell>
          <cell r="U65" t="str">
            <v>1-Entre 31 y 60</v>
          </cell>
          <cell r="V65">
            <v>0.8</v>
          </cell>
          <cell r="W65">
            <v>572.00000000000011</v>
          </cell>
          <cell r="X65">
            <v>1</v>
          </cell>
          <cell r="Y65">
            <v>2.88</v>
          </cell>
          <cell r="Z65">
            <v>5</v>
          </cell>
          <cell r="AA65">
            <v>0.57599999999999996</v>
          </cell>
          <cell r="AB65">
            <v>0</v>
          </cell>
          <cell r="AC65">
            <v>0</v>
          </cell>
          <cell r="AD65">
            <v>43557</v>
          </cell>
          <cell r="AE65">
            <v>43557</v>
          </cell>
          <cell r="AF65">
            <v>0</v>
          </cell>
          <cell r="AG65" t="str">
            <v>0-1 día</v>
          </cell>
          <cell r="AH65">
            <v>0</v>
          </cell>
          <cell r="AI65">
            <v>0</v>
          </cell>
          <cell r="AJ65">
            <v>0</v>
          </cell>
          <cell r="AK65">
            <v>572.00000000000011</v>
          </cell>
        </row>
        <row r="66">
          <cell r="A66" t="str">
            <v>09HB320584</v>
          </cell>
          <cell r="B66" t="str">
            <v>ABR-19</v>
          </cell>
          <cell r="C66">
            <v>1</v>
          </cell>
          <cell r="D66" t="str">
            <v>2018773</v>
          </cell>
          <cell r="E66" t="str">
            <v>SR MANTENIMIENTO CORRECTIVO</v>
          </cell>
          <cell r="F66" t="str">
            <v>5326</v>
          </cell>
          <cell r="G66" t="str">
            <v>02/04/2019 10:57</v>
          </cell>
          <cell r="H66" t="str">
            <v>500157</v>
          </cell>
          <cell r="I66" t="str">
            <v>PITSS</v>
          </cell>
          <cell r="J66" t="str">
            <v>ASP</v>
          </cell>
          <cell r="K66" t="str">
            <v>FEDERAL MOGUL LIGHTING S DE RL DE CV</v>
          </cell>
          <cell r="L66" t="str">
            <v>AV EJE VIAL JUAN GABRIEL No 2245</v>
          </cell>
          <cell r="M66" t="str">
            <v>Ciudad Juarez-CHIH</v>
          </cell>
          <cell r="N66">
            <v>0</v>
          </cell>
          <cell r="O66" t="str">
            <v>INTERIOR</v>
          </cell>
          <cell r="P66">
            <v>253</v>
          </cell>
          <cell r="Q66" t="str">
            <v>&gt;60</v>
          </cell>
          <cell r="R66" t="str">
            <v>Office Digital</v>
          </cell>
          <cell r="S66" t="str">
            <v>A3</v>
          </cell>
          <cell r="T66" t="str">
            <v>Ciudad principal</v>
          </cell>
          <cell r="U66" t="str">
            <v>2-&gt;60</v>
          </cell>
          <cell r="V66">
            <v>1.1000000000000001</v>
          </cell>
          <cell r="W66">
            <v>1501.5000000000002</v>
          </cell>
          <cell r="X66">
            <v>1</v>
          </cell>
          <cell r="Y66">
            <v>2.0499999999999998</v>
          </cell>
          <cell r="Z66">
            <v>5</v>
          </cell>
          <cell r="AA66">
            <v>0.41</v>
          </cell>
          <cell r="AB66">
            <v>0</v>
          </cell>
          <cell r="AC66">
            <v>0</v>
          </cell>
          <cell r="AD66">
            <v>43557</v>
          </cell>
          <cell r="AE66">
            <v>43557</v>
          </cell>
          <cell r="AF66">
            <v>0</v>
          </cell>
          <cell r="AG66" t="str">
            <v>0-1 día</v>
          </cell>
          <cell r="AH66">
            <v>0</v>
          </cell>
          <cell r="AI66">
            <v>0</v>
          </cell>
          <cell r="AJ66">
            <v>0</v>
          </cell>
          <cell r="AK66">
            <v>1501.5000000000002</v>
          </cell>
        </row>
        <row r="67">
          <cell r="A67" t="str">
            <v>09HB320824</v>
          </cell>
          <cell r="B67" t="str">
            <v>ABR-19</v>
          </cell>
          <cell r="C67">
            <v>1</v>
          </cell>
          <cell r="D67" t="str">
            <v>2018883</v>
          </cell>
          <cell r="E67" t="str">
            <v>SR MANTENIMIENTO CORRECTIVO</v>
          </cell>
          <cell r="F67" t="str">
            <v>4395</v>
          </cell>
          <cell r="G67" t="str">
            <v>02/04/2019 12:54</v>
          </cell>
          <cell r="H67" t="str">
            <v>800146</v>
          </cell>
          <cell r="I67" t="str">
            <v>PITSS</v>
          </cell>
          <cell r="J67" t="str">
            <v>ASP</v>
          </cell>
          <cell r="K67" t="str">
            <v>OFFICE DEPOT DE MEXICO SA DE CV</v>
          </cell>
          <cell r="L67" t="str">
            <v>BLV MANUEL J CLOUTHIER SN</v>
          </cell>
          <cell r="M67" t="str">
            <v>LEON-GTO</v>
          </cell>
          <cell r="N67">
            <v>0</v>
          </cell>
          <cell r="O67" t="str">
            <v>INTERIOR</v>
          </cell>
          <cell r="P67">
            <v>21</v>
          </cell>
          <cell r="Q67" t="str">
            <v>Entre 16 y 30</v>
          </cell>
          <cell r="R67" t="str">
            <v>Light Production Digital Business</v>
          </cell>
          <cell r="S67" t="str">
            <v>Entry Production</v>
          </cell>
          <cell r="T67" t="str">
            <v>Ciudad principal</v>
          </cell>
          <cell r="U67" t="str">
            <v>3-Entre 16 y 30</v>
          </cell>
          <cell r="V67">
            <v>1.05</v>
          </cell>
          <cell r="W67">
            <v>1651.6500000000003</v>
          </cell>
          <cell r="X67">
            <v>1</v>
          </cell>
          <cell r="Y67">
            <v>1.1000000000000001</v>
          </cell>
          <cell r="Z67">
            <v>4</v>
          </cell>
          <cell r="AA67">
            <v>0.27500000000000002</v>
          </cell>
          <cell r="AB67">
            <v>0</v>
          </cell>
          <cell r="AC67">
            <v>0</v>
          </cell>
          <cell r="AD67">
            <v>43557</v>
          </cell>
          <cell r="AE67">
            <v>43558</v>
          </cell>
          <cell r="AF67">
            <v>1</v>
          </cell>
          <cell r="AG67" t="str">
            <v>0-1 día</v>
          </cell>
          <cell r="AH67">
            <v>0</v>
          </cell>
          <cell r="AI67">
            <v>0</v>
          </cell>
          <cell r="AJ67">
            <v>0</v>
          </cell>
          <cell r="AK67">
            <v>1651.6500000000003</v>
          </cell>
        </row>
        <row r="68">
          <cell r="A68" t="str">
            <v>09HB320873</v>
          </cell>
          <cell r="B68" t="str">
            <v>ABR-19</v>
          </cell>
          <cell r="C68">
            <v>1</v>
          </cell>
          <cell r="D68" t="str">
            <v>2015131</v>
          </cell>
          <cell r="E68" t="str">
            <v>SR MANTENIMIENTO CORRECTIVO</v>
          </cell>
          <cell r="F68" t="str">
            <v>4395</v>
          </cell>
          <cell r="G68" t="str">
            <v>26/03/2019 10:13</v>
          </cell>
          <cell r="H68" t="str">
            <v>800147</v>
          </cell>
          <cell r="I68" t="str">
            <v>PITSS</v>
          </cell>
          <cell r="J68" t="str">
            <v>ASP</v>
          </cell>
          <cell r="K68" t="str">
            <v>OFFICE DEPOT DE MEXICO SA DE CV</v>
          </cell>
          <cell r="L68" t="str">
            <v>BLV JUAN ALONSO DE TORRES 1315-3</v>
          </cell>
          <cell r="M68" t="str">
            <v>LEON-GTO</v>
          </cell>
          <cell r="N68">
            <v>0</v>
          </cell>
          <cell r="O68" t="str">
            <v>INTERIOR</v>
          </cell>
          <cell r="P68">
            <v>7</v>
          </cell>
          <cell r="Q68" t="str">
            <v>Entre 7 y 15</v>
          </cell>
          <cell r="R68" t="str">
            <v>Light Production Digital Business</v>
          </cell>
          <cell r="S68" t="str">
            <v>Entry Production</v>
          </cell>
          <cell r="T68" t="str">
            <v>Ciudad principal</v>
          </cell>
          <cell r="U68" t="str">
            <v>3-Entre 7 y 15</v>
          </cell>
          <cell r="V68">
            <v>0.8</v>
          </cell>
          <cell r="W68">
            <v>1258.4000000000003</v>
          </cell>
          <cell r="X68">
            <v>1</v>
          </cell>
          <cell r="Y68">
            <v>1.01</v>
          </cell>
          <cell r="Z68">
            <v>4</v>
          </cell>
          <cell r="AA68">
            <v>0.2525</v>
          </cell>
          <cell r="AB68">
            <v>0</v>
          </cell>
          <cell r="AC68">
            <v>0</v>
          </cell>
          <cell r="AD68">
            <v>43557</v>
          </cell>
          <cell r="AE68">
            <v>43557</v>
          </cell>
          <cell r="AF68">
            <v>0</v>
          </cell>
          <cell r="AG68" t="str">
            <v>0-1 día</v>
          </cell>
          <cell r="AH68">
            <v>0</v>
          </cell>
          <cell r="AI68">
            <v>0</v>
          </cell>
          <cell r="AJ68">
            <v>0</v>
          </cell>
          <cell r="AK68">
            <v>1258.4000000000003</v>
          </cell>
        </row>
        <row r="69">
          <cell r="A69" t="str">
            <v>09HB321202</v>
          </cell>
          <cell r="B69" t="str">
            <v>ABR-19</v>
          </cell>
          <cell r="C69">
            <v>1</v>
          </cell>
          <cell r="D69" t="str">
            <v>2018373</v>
          </cell>
          <cell r="E69" t="str">
            <v>SR MANTENIMIENTO CORRECTIVO</v>
          </cell>
          <cell r="F69" t="str">
            <v>4395</v>
          </cell>
          <cell r="G69" t="str">
            <v>01/04/2019 17:42</v>
          </cell>
          <cell r="H69" t="str">
            <v>800147</v>
          </cell>
          <cell r="I69" t="str">
            <v>PITSS</v>
          </cell>
          <cell r="J69" t="str">
            <v>ASP</v>
          </cell>
          <cell r="K69" t="str">
            <v>OFFICE DEPOT DE MEXICO SA DE CV</v>
          </cell>
          <cell r="L69" t="str">
            <v>BLV MANUEL J CLOUTHIER SN</v>
          </cell>
          <cell r="M69" t="str">
            <v>LEON-GTO</v>
          </cell>
          <cell r="N69">
            <v>0</v>
          </cell>
          <cell r="O69" t="str">
            <v>INTERIOR</v>
          </cell>
          <cell r="P69">
            <v>20</v>
          </cell>
          <cell r="Q69" t="str">
            <v>Entre 16 y 30</v>
          </cell>
          <cell r="R69" t="str">
            <v>Light Production Digital Business</v>
          </cell>
          <cell r="S69" t="str">
            <v>Entry Production</v>
          </cell>
          <cell r="T69" t="str">
            <v>Ciudad principal</v>
          </cell>
          <cell r="U69" t="str">
            <v>3-Entre 16 y 30</v>
          </cell>
          <cell r="V69">
            <v>1.05</v>
          </cell>
          <cell r="W69">
            <v>1651.6500000000003</v>
          </cell>
          <cell r="X69">
            <v>1</v>
          </cell>
          <cell r="Y69">
            <v>1.33</v>
          </cell>
          <cell r="Z69">
            <v>4</v>
          </cell>
          <cell r="AA69">
            <v>0.33250000000000002</v>
          </cell>
          <cell r="AB69">
            <v>0</v>
          </cell>
          <cell r="AC69">
            <v>0</v>
          </cell>
          <cell r="AD69">
            <v>43557</v>
          </cell>
          <cell r="AE69">
            <v>43557</v>
          </cell>
          <cell r="AF69">
            <v>0</v>
          </cell>
          <cell r="AG69" t="str">
            <v>0-1 día</v>
          </cell>
          <cell r="AH69">
            <v>0</v>
          </cell>
          <cell r="AI69">
            <v>0</v>
          </cell>
          <cell r="AJ69">
            <v>0</v>
          </cell>
          <cell r="AK69">
            <v>1651.6500000000003</v>
          </cell>
        </row>
        <row r="70">
          <cell r="A70" t="str">
            <v>09HB321394</v>
          </cell>
          <cell r="B70" t="str">
            <v>ABR-19</v>
          </cell>
          <cell r="C70">
            <v>1</v>
          </cell>
          <cell r="D70" t="str">
            <v>2014509</v>
          </cell>
          <cell r="E70" t="str">
            <v>SR MANTENIMIENTO CORRECTIVO</v>
          </cell>
          <cell r="F70" t="str">
            <v>4395</v>
          </cell>
          <cell r="G70" t="str">
            <v>25/03/2019 10:41</v>
          </cell>
          <cell r="H70" t="str">
            <v>100038</v>
          </cell>
          <cell r="I70" t="str">
            <v>PITSS</v>
          </cell>
          <cell r="J70" t="str">
            <v>ASP</v>
          </cell>
          <cell r="K70" t="str">
            <v>OFFICE DEPOT DE MEXICO SA DE CV</v>
          </cell>
          <cell r="L70" t="str">
            <v>BLV ISIDRO FABELA SUR 600</v>
          </cell>
          <cell r="M70" t="str">
            <v>TOLUCA-MEX</v>
          </cell>
          <cell r="N70">
            <v>0</v>
          </cell>
          <cell r="O70" t="str">
            <v>INTERIOR</v>
          </cell>
          <cell r="P70">
            <v>14</v>
          </cell>
          <cell r="Q70" t="str">
            <v>Entre 7 y 15</v>
          </cell>
          <cell r="R70" t="str">
            <v>Light Production Digital Business</v>
          </cell>
          <cell r="S70" t="str">
            <v>Entry Production</v>
          </cell>
          <cell r="T70" t="str">
            <v>Ciudad principal</v>
          </cell>
          <cell r="U70" t="str">
            <v>3-Entre 7 y 15</v>
          </cell>
          <cell r="V70">
            <v>0.8</v>
          </cell>
          <cell r="W70">
            <v>1258.4000000000003</v>
          </cell>
          <cell r="X70">
            <v>1</v>
          </cell>
          <cell r="Y70">
            <v>3.32</v>
          </cell>
          <cell r="Z70">
            <v>4</v>
          </cell>
          <cell r="AA70">
            <v>0.83</v>
          </cell>
          <cell r="AB70">
            <v>0</v>
          </cell>
          <cell r="AC70">
            <v>0</v>
          </cell>
          <cell r="AD70">
            <v>43557</v>
          </cell>
          <cell r="AE70">
            <v>43557</v>
          </cell>
          <cell r="AF70">
            <v>0</v>
          </cell>
          <cell r="AG70" t="str">
            <v>0-1 día</v>
          </cell>
          <cell r="AH70">
            <v>0</v>
          </cell>
          <cell r="AI70">
            <v>0</v>
          </cell>
          <cell r="AJ70">
            <v>0</v>
          </cell>
          <cell r="AK70">
            <v>1258.4000000000003</v>
          </cell>
        </row>
        <row r="71">
          <cell r="A71" t="str">
            <v>09HB321576</v>
          </cell>
          <cell r="B71" t="str">
            <v>ABR-19</v>
          </cell>
          <cell r="C71">
            <v>1</v>
          </cell>
          <cell r="D71" t="str">
            <v>2017229</v>
          </cell>
          <cell r="E71" t="str">
            <v>SR MANTENIMIENTO CORRECTIVO</v>
          </cell>
          <cell r="F71" t="str">
            <v>3658</v>
          </cell>
          <cell r="G71" t="str">
            <v>29/03/2019 17:49</v>
          </cell>
          <cell r="H71" t="str">
            <v>800072</v>
          </cell>
          <cell r="I71" t="str">
            <v>PITSS</v>
          </cell>
          <cell r="J71" t="str">
            <v>ASP</v>
          </cell>
          <cell r="K71" t="str">
            <v>RADIOMOVIL DIPSA SA DE CV</v>
          </cell>
          <cell r="L71" t="str">
            <v>AV TONALTECAS NORTE No 375</v>
          </cell>
          <cell r="M71" t="str">
            <v>Tonala-JAL</v>
          </cell>
          <cell r="N71">
            <v>0</v>
          </cell>
          <cell r="O71" t="str">
            <v>INTERIOR</v>
          </cell>
          <cell r="P71">
            <v>754</v>
          </cell>
          <cell r="Q71" t="str">
            <v>&gt;60</v>
          </cell>
          <cell r="R71" t="str">
            <v>A4 Mono MFPs</v>
          </cell>
          <cell r="S71" t="str">
            <v>A4</v>
          </cell>
          <cell r="T71" t="str">
            <v>Ciudad principal</v>
          </cell>
          <cell r="U71" t="str">
            <v>1-&gt;60</v>
          </cell>
          <cell r="V71">
            <v>1.05</v>
          </cell>
          <cell r="W71">
            <v>750.75000000000011</v>
          </cell>
          <cell r="X71">
            <v>1</v>
          </cell>
          <cell r="Y71">
            <v>0</v>
          </cell>
          <cell r="Z71">
            <v>5</v>
          </cell>
          <cell r="AA71">
            <v>0</v>
          </cell>
          <cell r="AB71">
            <v>0</v>
          </cell>
          <cell r="AC71">
            <v>0</v>
          </cell>
          <cell r="AD71">
            <v>43557</v>
          </cell>
          <cell r="AE71">
            <v>43557</v>
          </cell>
          <cell r="AF71">
            <v>0</v>
          </cell>
          <cell r="AG71" t="str">
            <v>0-1 día</v>
          </cell>
          <cell r="AH71">
            <v>0</v>
          </cell>
          <cell r="AI71">
            <v>0</v>
          </cell>
          <cell r="AJ71">
            <v>0</v>
          </cell>
          <cell r="AK71">
            <v>750.75000000000011</v>
          </cell>
        </row>
        <row r="72">
          <cell r="A72" t="str">
            <v>09HB321623</v>
          </cell>
          <cell r="B72" t="str">
            <v>ABR-19</v>
          </cell>
          <cell r="C72">
            <v>1</v>
          </cell>
          <cell r="D72" t="str">
            <v>2018933</v>
          </cell>
          <cell r="E72" t="str">
            <v>SR MANTENIMIENTO CORRECTIVO</v>
          </cell>
          <cell r="F72" t="str">
            <v>3658</v>
          </cell>
          <cell r="G72" t="str">
            <v>02/04/2019 13:42</v>
          </cell>
          <cell r="H72" t="str">
            <v>800183</v>
          </cell>
          <cell r="I72" t="str">
            <v>PITSS</v>
          </cell>
          <cell r="J72" t="str">
            <v>ASP</v>
          </cell>
          <cell r="K72" t="str">
            <v>RADIOMOVIL DIPSA SA DE CV</v>
          </cell>
          <cell r="L72" t="str">
            <v>AV REVOLUCION 1563</v>
          </cell>
          <cell r="M72" t="str">
            <v>GUADALAJARA-JAL</v>
          </cell>
          <cell r="N72">
            <v>0</v>
          </cell>
          <cell r="O72" t="str">
            <v>INTERIOR</v>
          </cell>
          <cell r="P72">
            <v>278</v>
          </cell>
          <cell r="Q72" t="str">
            <v>&gt;60</v>
          </cell>
          <cell r="R72" t="str">
            <v>A4 Mono MFPs</v>
          </cell>
          <cell r="S72" t="str">
            <v>A4</v>
          </cell>
          <cell r="T72" t="str">
            <v>Ciudad principal</v>
          </cell>
          <cell r="U72" t="str">
            <v>1-&gt;60</v>
          </cell>
          <cell r="V72">
            <v>1.05</v>
          </cell>
          <cell r="W72">
            <v>750.75000000000011</v>
          </cell>
          <cell r="X72">
            <v>1</v>
          </cell>
          <cell r="Y72">
            <v>1.8</v>
          </cell>
          <cell r="Z72">
            <v>5</v>
          </cell>
          <cell r="AA72">
            <v>0.36</v>
          </cell>
          <cell r="AB72">
            <v>0</v>
          </cell>
          <cell r="AC72">
            <v>0</v>
          </cell>
          <cell r="AD72">
            <v>43557</v>
          </cell>
          <cell r="AE72">
            <v>43558</v>
          </cell>
          <cell r="AF72">
            <v>1</v>
          </cell>
          <cell r="AG72" t="str">
            <v>0-1 día</v>
          </cell>
          <cell r="AH72">
            <v>0</v>
          </cell>
          <cell r="AI72">
            <v>0</v>
          </cell>
          <cell r="AJ72">
            <v>0</v>
          </cell>
          <cell r="AK72">
            <v>750.75000000000011</v>
          </cell>
        </row>
        <row r="73">
          <cell r="A73" t="str">
            <v>09HB321648</v>
          </cell>
          <cell r="B73" t="str">
            <v>ABR-19</v>
          </cell>
          <cell r="C73">
            <v>1</v>
          </cell>
          <cell r="D73" t="str">
            <v>2018611</v>
          </cell>
          <cell r="E73" t="str">
            <v>SR MANTENIMIENTO CORRECTIVO</v>
          </cell>
          <cell r="F73" t="str">
            <v>3658</v>
          </cell>
          <cell r="G73" t="str">
            <v>02/04/2019 07:05</v>
          </cell>
          <cell r="H73" t="str">
            <v>800188</v>
          </cell>
          <cell r="I73" t="str">
            <v>PITSS</v>
          </cell>
          <cell r="J73" t="str">
            <v>ASP</v>
          </cell>
          <cell r="K73" t="str">
            <v>RADIOMOVIL DIPSA SA DE CV</v>
          </cell>
          <cell r="L73" t="str">
            <v>AV NORTE ORIENTE 200 LOC 290</v>
          </cell>
          <cell r="M73" t="str">
            <v>CELAYA-GTO</v>
          </cell>
          <cell r="N73">
            <v>0</v>
          </cell>
          <cell r="O73" t="str">
            <v>INTERIOR</v>
          </cell>
          <cell r="P73">
            <v>2679</v>
          </cell>
          <cell r="Q73" t="str">
            <v>&gt;60</v>
          </cell>
          <cell r="R73" t="str">
            <v>A4 Mono MFPs</v>
          </cell>
          <cell r="S73" t="str">
            <v>A4</v>
          </cell>
          <cell r="T73" t="str">
            <v>Ciudad principal</v>
          </cell>
          <cell r="U73" t="str">
            <v>1-&gt;60</v>
          </cell>
          <cell r="V73">
            <v>1.05</v>
          </cell>
          <cell r="W73">
            <v>750.75000000000011</v>
          </cell>
          <cell r="X73">
            <v>1</v>
          </cell>
          <cell r="Y73">
            <v>2.5</v>
          </cell>
          <cell r="Z73">
            <v>5</v>
          </cell>
          <cell r="AA73">
            <v>0.5</v>
          </cell>
          <cell r="AB73">
            <v>0</v>
          </cell>
          <cell r="AC73">
            <v>0</v>
          </cell>
          <cell r="AD73">
            <v>43557</v>
          </cell>
          <cell r="AE73">
            <v>43557</v>
          </cell>
          <cell r="AF73">
            <v>0</v>
          </cell>
          <cell r="AG73" t="str">
            <v>0-1 día</v>
          </cell>
          <cell r="AH73">
            <v>0</v>
          </cell>
          <cell r="AI73">
            <v>0</v>
          </cell>
          <cell r="AJ73">
            <v>0</v>
          </cell>
          <cell r="AK73">
            <v>750.75000000000011</v>
          </cell>
        </row>
        <row r="74">
          <cell r="A74" t="str">
            <v>09HB325676</v>
          </cell>
          <cell r="B74" t="str">
            <v>ABR-19</v>
          </cell>
          <cell r="C74">
            <v>1</v>
          </cell>
          <cell r="D74" t="str">
            <v>2018731</v>
          </cell>
          <cell r="E74" t="str">
            <v>SR MANTENIMIENTO CORRECTIVO</v>
          </cell>
          <cell r="F74" t="str">
            <v>3658</v>
          </cell>
          <cell r="G74" t="str">
            <v>02/04/2019 09:53</v>
          </cell>
          <cell r="H74" t="str">
            <v>500066</v>
          </cell>
          <cell r="I74" t="str">
            <v>PITSS</v>
          </cell>
          <cell r="J74" t="str">
            <v>ASP</v>
          </cell>
          <cell r="K74" t="str">
            <v>DIGITAL VAAR SA DE CV</v>
          </cell>
          <cell r="L74" t="str">
            <v>CAMINO A HUINALA 135 Y 135 B</v>
          </cell>
          <cell r="M74" t="str">
            <v>Apodaca-NL</v>
          </cell>
          <cell r="N74">
            <v>0</v>
          </cell>
          <cell r="O74" t="str">
            <v>INTERIOR</v>
          </cell>
          <cell r="P74">
            <v>76</v>
          </cell>
          <cell r="Q74" t="str">
            <v>&gt;60</v>
          </cell>
          <cell r="R74" t="str">
            <v>A4 Mono MFPs</v>
          </cell>
          <cell r="S74" t="str">
            <v>A4</v>
          </cell>
          <cell r="T74" t="str">
            <v>Otras</v>
          </cell>
          <cell r="U74" t="str">
            <v>1-&gt;60</v>
          </cell>
          <cell r="V74">
            <v>1.05</v>
          </cell>
          <cell r="W74">
            <v>750.75000000000011</v>
          </cell>
          <cell r="X74">
            <v>1</v>
          </cell>
          <cell r="Y74">
            <v>1.17</v>
          </cell>
          <cell r="Z74">
            <v>9</v>
          </cell>
          <cell r="AA74">
            <v>0.13</v>
          </cell>
          <cell r="AB74">
            <v>0</v>
          </cell>
          <cell r="AC74">
            <v>0</v>
          </cell>
          <cell r="AD74">
            <v>43557</v>
          </cell>
          <cell r="AE74">
            <v>43557</v>
          </cell>
          <cell r="AF74">
            <v>0</v>
          </cell>
          <cell r="AG74" t="str">
            <v>0-1 día</v>
          </cell>
          <cell r="AH74">
            <v>0</v>
          </cell>
          <cell r="AI74">
            <v>0</v>
          </cell>
          <cell r="AJ74">
            <v>0</v>
          </cell>
          <cell r="AK74">
            <v>750.75000000000011</v>
          </cell>
        </row>
        <row r="75">
          <cell r="A75" t="str">
            <v>09HB325731</v>
          </cell>
          <cell r="B75" t="str">
            <v>ABR-19</v>
          </cell>
          <cell r="C75">
            <v>1</v>
          </cell>
          <cell r="D75" t="str">
            <v>2018867</v>
          </cell>
          <cell r="E75" t="str">
            <v>SR MANTENIMIENTO CORRECTIVO</v>
          </cell>
          <cell r="F75" t="str">
            <v>0070</v>
          </cell>
          <cell r="G75" t="str">
            <v>02/04/2019 12:10</v>
          </cell>
          <cell r="H75" t="str">
            <v>500066</v>
          </cell>
          <cell r="I75" t="str">
            <v>PITSS</v>
          </cell>
          <cell r="J75" t="str">
            <v>ASP</v>
          </cell>
          <cell r="K75" t="str">
            <v>OFFICE DEPOT DE MEXICO SA DE CV</v>
          </cell>
          <cell r="L75" t="str">
            <v>ROMULO GARZA 410</v>
          </cell>
          <cell r="M75" t="str">
            <v>SAN NICOLAS DE LOS G</v>
          </cell>
          <cell r="N75">
            <v>0</v>
          </cell>
          <cell r="O75" t="str">
            <v>INTERIOR</v>
          </cell>
          <cell r="P75">
            <v>14</v>
          </cell>
          <cell r="Q75" t="str">
            <v>Entre 7 y 15</v>
          </cell>
          <cell r="R75" t="str">
            <v>Entry Production Color Low/Mid</v>
          </cell>
          <cell r="S75" t="str">
            <v>Entry Production</v>
          </cell>
          <cell r="T75" t="str">
            <v>Ciudad principal</v>
          </cell>
          <cell r="U75" t="str">
            <v>3-Entre 7 y 15</v>
          </cell>
          <cell r="V75">
            <v>0.8</v>
          </cell>
          <cell r="W75">
            <v>1258.4000000000003</v>
          </cell>
          <cell r="X75">
            <v>1</v>
          </cell>
          <cell r="Y75">
            <v>1.38</v>
          </cell>
          <cell r="Z75">
            <v>4</v>
          </cell>
          <cell r="AA75">
            <v>0.34499999999999997</v>
          </cell>
          <cell r="AB75">
            <v>0</v>
          </cell>
          <cell r="AC75">
            <v>0</v>
          </cell>
          <cell r="AD75">
            <v>43557</v>
          </cell>
          <cell r="AE75">
            <v>43557</v>
          </cell>
          <cell r="AF75">
            <v>0</v>
          </cell>
          <cell r="AG75" t="str">
            <v>0-1 día</v>
          </cell>
          <cell r="AH75">
            <v>0</v>
          </cell>
          <cell r="AI75">
            <v>0</v>
          </cell>
          <cell r="AJ75">
            <v>0</v>
          </cell>
          <cell r="AK75">
            <v>1258.4000000000003</v>
          </cell>
        </row>
        <row r="76">
          <cell r="A76" t="str">
            <v>09HB325846</v>
          </cell>
          <cell r="B76" t="str">
            <v>ABR-19</v>
          </cell>
          <cell r="C76">
            <v>1</v>
          </cell>
          <cell r="D76" t="str">
            <v>2018643</v>
          </cell>
          <cell r="E76" t="str">
            <v>SR MANTENIMIENTO CORRECTIVO</v>
          </cell>
          <cell r="F76" t="str">
            <v>0070</v>
          </cell>
          <cell r="G76" t="str">
            <v>02/04/2019 08:08</v>
          </cell>
          <cell r="H76" t="str">
            <v>800183</v>
          </cell>
          <cell r="I76" t="str">
            <v>PITSS</v>
          </cell>
          <cell r="J76" t="str">
            <v>ASP</v>
          </cell>
          <cell r="K76" t="str">
            <v>OFFICE DEPOT DE MEXICO SA DE CV</v>
          </cell>
          <cell r="L76" t="str">
            <v>AV ADOLFO LOPEZ MATEOS 1299</v>
          </cell>
          <cell r="M76" t="str">
            <v>TLAJOMULCO DE ZU&amp;IGA</v>
          </cell>
          <cell r="N76">
            <v>0</v>
          </cell>
          <cell r="O76" t="str">
            <v>INTERIOR</v>
          </cell>
          <cell r="P76">
            <v>126</v>
          </cell>
          <cell r="Q76" t="str">
            <v>&gt;60</v>
          </cell>
          <cell r="R76" t="str">
            <v>Entry Production Color Low/Mid</v>
          </cell>
          <cell r="S76" t="str">
            <v>Entry Production</v>
          </cell>
          <cell r="T76" t="str">
            <v>Ciudad principal</v>
          </cell>
          <cell r="U76" t="str">
            <v>3-&gt;60</v>
          </cell>
          <cell r="V76">
            <v>1.1499999999999999</v>
          </cell>
          <cell r="W76">
            <v>1808.95</v>
          </cell>
          <cell r="X76">
            <v>1</v>
          </cell>
          <cell r="Y76">
            <v>2</v>
          </cell>
          <cell r="Z76">
            <v>4</v>
          </cell>
          <cell r="AA76">
            <v>0.5</v>
          </cell>
          <cell r="AB76">
            <v>0</v>
          </cell>
          <cell r="AC76">
            <v>0</v>
          </cell>
          <cell r="AD76">
            <v>43557</v>
          </cell>
          <cell r="AE76">
            <v>43557</v>
          </cell>
          <cell r="AF76">
            <v>0</v>
          </cell>
          <cell r="AG76" t="str">
            <v>0-1 día</v>
          </cell>
          <cell r="AH76">
            <v>0</v>
          </cell>
          <cell r="AI76">
            <v>0</v>
          </cell>
          <cell r="AJ76">
            <v>0</v>
          </cell>
          <cell r="AK76">
            <v>1808.95</v>
          </cell>
        </row>
        <row r="77">
          <cell r="A77" t="str">
            <v>09HB325909</v>
          </cell>
          <cell r="B77" t="str">
            <v>ABR-19</v>
          </cell>
          <cell r="C77">
            <v>1</v>
          </cell>
          <cell r="D77" t="str">
            <v>2019001</v>
          </cell>
          <cell r="E77" t="str">
            <v>SR MANTENIMIENTO CORRECTIVO</v>
          </cell>
          <cell r="F77" t="str">
            <v>0070</v>
          </cell>
          <cell r="G77" t="str">
            <v>02/04/2019 15:42</v>
          </cell>
          <cell r="H77" t="str">
            <v>500028</v>
          </cell>
          <cell r="I77" t="str">
            <v>PITSS</v>
          </cell>
          <cell r="J77" t="str">
            <v>ASP</v>
          </cell>
          <cell r="K77" t="str">
            <v>OPERADORA OMX SA DE CV</v>
          </cell>
          <cell r="L77" t="str">
            <v>EUGENIO GARZA SADA 3525</v>
          </cell>
          <cell r="M77" t="str">
            <v>Monterrey-NL</v>
          </cell>
          <cell r="N77">
            <v>0</v>
          </cell>
          <cell r="O77" t="str">
            <v>INTERIOR</v>
          </cell>
          <cell r="P77">
            <v>8</v>
          </cell>
          <cell r="Q77" t="str">
            <v>Entre 7 y 15</v>
          </cell>
          <cell r="R77" t="str">
            <v>Entry Production Color Low/Mid</v>
          </cell>
          <cell r="S77" t="str">
            <v>Entry Production</v>
          </cell>
          <cell r="T77" t="str">
            <v>Ciudad principal</v>
          </cell>
          <cell r="U77" t="str">
            <v>3-Entre 7 y 15</v>
          </cell>
          <cell r="V77">
            <v>0.8</v>
          </cell>
          <cell r="W77">
            <v>1258.4000000000003</v>
          </cell>
          <cell r="X77">
            <v>1</v>
          </cell>
          <cell r="Y77">
            <v>1.47</v>
          </cell>
          <cell r="Z77">
            <v>4</v>
          </cell>
          <cell r="AA77">
            <v>0.36749999999999999</v>
          </cell>
          <cell r="AB77">
            <v>0</v>
          </cell>
          <cell r="AC77">
            <v>0</v>
          </cell>
          <cell r="AD77">
            <v>43557</v>
          </cell>
          <cell r="AE77">
            <v>43558</v>
          </cell>
          <cell r="AF77">
            <v>1</v>
          </cell>
          <cell r="AG77" t="str">
            <v>0-1 día</v>
          </cell>
          <cell r="AH77">
            <v>0</v>
          </cell>
          <cell r="AI77">
            <v>0</v>
          </cell>
          <cell r="AJ77">
            <v>0</v>
          </cell>
          <cell r="AK77">
            <v>1258.4000000000003</v>
          </cell>
        </row>
        <row r="78">
          <cell r="A78" t="str">
            <v>09HB326116</v>
          </cell>
          <cell r="B78" t="str">
            <v>ABR-19</v>
          </cell>
          <cell r="C78">
            <v>1</v>
          </cell>
          <cell r="D78" t="str">
            <v>2018761</v>
          </cell>
          <cell r="E78" t="str">
            <v>SR MANTENIMIENTO CORRECTIVO</v>
          </cell>
          <cell r="F78" t="str">
            <v>5867</v>
          </cell>
          <cell r="G78" t="str">
            <v>02/04/2019 10:42</v>
          </cell>
          <cell r="H78" t="str">
            <v>500155</v>
          </cell>
          <cell r="I78" t="str">
            <v>PITSS</v>
          </cell>
          <cell r="J78" t="str">
            <v>ASP</v>
          </cell>
          <cell r="K78" t="str">
            <v>HONEYWELL AUTOMOTIVE DE MEXICO S DE RL DE CV</v>
          </cell>
          <cell r="L78" t="str">
            <v>AV PARQUE INDUSTRIAL JUAREZ 3328</v>
          </cell>
          <cell r="M78" t="str">
            <v>CIUDAD JUAREZ-CHIH</v>
          </cell>
          <cell r="N78">
            <v>0</v>
          </cell>
          <cell r="O78" t="str">
            <v>INTERIOR</v>
          </cell>
          <cell r="P78">
            <v>7</v>
          </cell>
          <cell r="Q78" t="str">
            <v>Entre 7 y 15</v>
          </cell>
          <cell r="R78" t="str">
            <v>Office Digital</v>
          </cell>
          <cell r="S78" t="str">
            <v>A3</v>
          </cell>
          <cell r="T78" t="str">
            <v>Ciudad principal</v>
          </cell>
          <cell r="U78" t="str">
            <v>2-Entre 7 y 15</v>
          </cell>
          <cell r="V78">
            <v>0.6</v>
          </cell>
          <cell r="W78">
            <v>819</v>
          </cell>
          <cell r="X78">
            <v>1</v>
          </cell>
          <cell r="Y78">
            <v>0.8</v>
          </cell>
          <cell r="Z78">
            <v>5</v>
          </cell>
          <cell r="AA78">
            <v>0.16</v>
          </cell>
          <cell r="AB78">
            <v>0</v>
          </cell>
          <cell r="AC78">
            <v>0</v>
          </cell>
          <cell r="AD78">
            <v>43557</v>
          </cell>
          <cell r="AE78">
            <v>43557</v>
          </cell>
          <cell r="AF78">
            <v>0</v>
          </cell>
          <cell r="AG78" t="str">
            <v>0-1 día</v>
          </cell>
          <cell r="AH78">
            <v>0</v>
          </cell>
          <cell r="AI78">
            <v>0</v>
          </cell>
          <cell r="AJ78">
            <v>0</v>
          </cell>
          <cell r="AK78">
            <v>819</v>
          </cell>
        </row>
        <row r="79">
          <cell r="A79" t="str">
            <v>09HB328020</v>
          </cell>
          <cell r="B79" t="str">
            <v>ABR-19</v>
          </cell>
          <cell r="C79">
            <v>1</v>
          </cell>
          <cell r="D79" t="str">
            <v>2018269</v>
          </cell>
          <cell r="E79" t="str">
            <v>SR MANTENIMIENTO CORRECTIVO</v>
          </cell>
          <cell r="F79" t="str">
            <v>5868</v>
          </cell>
          <cell r="G79" t="str">
            <v>01/04/2019 14:34</v>
          </cell>
          <cell r="H79" t="str">
            <v>500018</v>
          </cell>
          <cell r="I79" t="str">
            <v>PITSS</v>
          </cell>
          <cell r="J79" t="str">
            <v>ASP</v>
          </cell>
          <cell r="K79" t="str">
            <v>AZERTY DE MEXICO SA DE CV</v>
          </cell>
          <cell r="L79" t="str">
            <v>GRAL MARIANO ARISTA 54 B 21</v>
          </cell>
          <cell r="M79" t="str">
            <v>MIGUEL HIDALGO-CIUDA</v>
          </cell>
          <cell r="N79">
            <v>0</v>
          </cell>
          <cell r="O79" t="str">
            <v>INTERIOR</v>
          </cell>
          <cell r="P79">
            <v>12</v>
          </cell>
          <cell r="Q79" t="str">
            <v>Entre 7 y 15</v>
          </cell>
          <cell r="R79" t="str">
            <v>Departmental Digital</v>
          </cell>
          <cell r="S79" t="str">
            <v>A3</v>
          </cell>
          <cell r="T79" t="str">
            <v>Ciudad principal</v>
          </cell>
          <cell r="U79" t="str">
            <v>2-Entre 7 y 15</v>
          </cell>
          <cell r="V79">
            <v>0.6</v>
          </cell>
          <cell r="W79">
            <v>819</v>
          </cell>
          <cell r="X79">
            <v>1</v>
          </cell>
          <cell r="Y79">
            <v>0.68</v>
          </cell>
          <cell r="Z79">
            <v>5</v>
          </cell>
          <cell r="AA79">
            <v>0.13600000000000001</v>
          </cell>
          <cell r="AB79">
            <v>0</v>
          </cell>
          <cell r="AC79">
            <v>0</v>
          </cell>
          <cell r="AD79">
            <v>43557</v>
          </cell>
          <cell r="AE79">
            <v>43557</v>
          </cell>
          <cell r="AF79">
            <v>0</v>
          </cell>
          <cell r="AG79" t="str">
            <v>0-1 día</v>
          </cell>
          <cell r="AH79">
            <v>0</v>
          </cell>
          <cell r="AI79">
            <v>0</v>
          </cell>
          <cell r="AJ79">
            <v>0</v>
          </cell>
          <cell r="AK79">
            <v>819</v>
          </cell>
        </row>
        <row r="80">
          <cell r="A80" t="str">
            <v>09HB328042</v>
          </cell>
          <cell r="B80" t="str">
            <v>ABR-19</v>
          </cell>
          <cell r="C80">
            <v>1</v>
          </cell>
          <cell r="D80" t="str">
            <v>2017031</v>
          </cell>
          <cell r="E80" t="str">
            <v>SR MANTENIMIENTO CORRECTIVO</v>
          </cell>
          <cell r="F80" t="str">
            <v>5866</v>
          </cell>
          <cell r="G80" t="str">
            <v>29/03/2019 11:59</v>
          </cell>
          <cell r="H80" t="str">
            <v>800197</v>
          </cell>
          <cell r="I80" t="str">
            <v>PITSS</v>
          </cell>
          <cell r="J80" t="str">
            <v>ASP</v>
          </cell>
          <cell r="K80" t="str">
            <v>OPERADORA OMX SA DE CV</v>
          </cell>
          <cell r="L80" t="str">
            <v>AV SALVADOR NAVA MARTINEZ 3115</v>
          </cell>
          <cell r="M80" t="str">
            <v>SAN LUIS POTOSI-SLP</v>
          </cell>
          <cell r="N80">
            <v>0</v>
          </cell>
          <cell r="O80" t="str">
            <v>INTERIOR</v>
          </cell>
          <cell r="P80">
            <v>29</v>
          </cell>
          <cell r="Q80" t="str">
            <v>Entre 16 y 30</v>
          </cell>
          <cell r="R80" t="str">
            <v>Departmental Digital</v>
          </cell>
          <cell r="S80" t="str">
            <v>A3</v>
          </cell>
          <cell r="T80" t="str">
            <v>Ciudad principal</v>
          </cell>
          <cell r="U80" t="str">
            <v>2-Entre 16 y 30</v>
          </cell>
          <cell r="V80">
            <v>0.8</v>
          </cell>
          <cell r="W80">
            <v>1092</v>
          </cell>
          <cell r="X80">
            <v>1</v>
          </cell>
          <cell r="Y80">
            <v>1.52</v>
          </cell>
          <cell r="Z80">
            <v>5</v>
          </cell>
          <cell r="AA80">
            <v>0.30399999999999999</v>
          </cell>
          <cell r="AB80">
            <v>0</v>
          </cell>
          <cell r="AC80">
            <v>0</v>
          </cell>
          <cell r="AD80">
            <v>43557</v>
          </cell>
          <cell r="AE80">
            <v>43557</v>
          </cell>
          <cell r="AF80">
            <v>0</v>
          </cell>
          <cell r="AG80" t="str">
            <v>0-1 día</v>
          </cell>
          <cell r="AH80">
            <v>0</v>
          </cell>
          <cell r="AI80">
            <v>0</v>
          </cell>
          <cell r="AJ80">
            <v>0</v>
          </cell>
          <cell r="AK80">
            <v>1092</v>
          </cell>
        </row>
        <row r="81">
          <cell r="A81" t="str">
            <v>09HB328227</v>
          </cell>
          <cell r="B81" t="str">
            <v>ABR-19</v>
          </cell>
          <cell r="C81">
            <v>1</v>
          </cell>
          <cell r="D81" t="str">
            <v>2016023</v>
          </cell>
          <cell r="E81" t="str">
            <v>SR MANTENIMIENTO CORRECTIVO</v>
          </cell>
          <cell r="F81" t="str">
            <v>5866</v>
          </cell>
          <cell r="G81" t="str">
            <v>27/03/2019 16:03</v>
          </cell>
          <cell r="H81" t="str">
            <v>800147</v>
          </cell>
          <cell r="I81" t="str">
            <v>PITSS</v>
          </cell>
          <cell r="J81" t="str">
            <v>ASP</v>
          </cell>
          <cell r="K81" t="str">
            <v>OFFICE DEPOT DE MEXICO SA DE CV</v>
          </cell>
          <cell r="L81" t="str">
            <v>CALLE 5 DE MAYO No 208-A</v>
          </cell>
          <cell r="M81" t="str">
            <v>Leon-GTO</v>
          </cell>
          <cell r="N81">
            <v>0</v>
          </cell>
          <cell r="O81" t="str">
            <v>INTERIOR</v>
          </cell>
          <cell r="P81">
            <v>15</v>
          </cell>
          <cell r="Q81" t="str">
            <v>Entre 7 y 15</v>
          </cell>
          <cell r="R81" t="str">
            <v>Departmental Digital</v>
          </cell>
          <cell r="S81" t="str">
            <v>A3</v>
          </cell>
          <cell r="T81" t="str">
            <v>Ciudad principal</v>
          </cell>
          <cell r="U81" t="str">
            <v>2-Entre 7 y 15</v>
          </cell>
          <cell r="V81">
            <v>0.6</v>
          </cell>
          <cell r="W81">
            <v>819</v>
          </cell>
          <cell r="X81">
            <v>1</v>
          </cell>
          <cell r="Y81">
            <v>0.28000000000000003</v>
          </cell>
          <cell r="Z81">
            <v>5</v>
          </cell>
          <cell r="AA81">
            <v>5.6000000000000008E-2</v>
          </cell>
          <cell r="AB81">
            <v>0</v>
          </cell>
          <cell r="AC81">
            <v>0</v>
          </cell>
          <cell r="AD81">
            <v>43557</v>
          </cell>
          <cell r="AE81">
            <v>43558</v>
          </cell>
          <cell r="AF81">
            <v>1</v>
          </cell>
          <cell r="AG81" t="str">
            <v>0-1 día</v>
          </cell>
          <cell r="AH81">
            <v>0</v>
          </cell>
          <cell r="AI81">
            <v>0</v>
          </cell>
          <cell r="AJ81">
            <v>0</v>
          </cell>
          <cell r="AK81">
            <v>819</v>
          </cell>
        </row>
        <row r="82">
          <cell r="A82" t="str">
            <v>09HB328413</v>
          </cell>
          <cell r="B82" t="str">
            <v>ABR-19</v>
          </cell>
          <cell r="C82">
            <v>1</v>
          </cell>
          <cell r="D82" t="str">
            <v>2018769</v>
          </cell>
          <cell r="E82" t="str">
            <v>SR MANTENIMIENTO CORRECTIVO</v>
          </cell>
          <cell r="F82" t="str">
            <v>5866</v>
          </cell>
          <cell r="G82" t="str">
            <v>02/04/2019 10:54</v>
          </cell>
          <cell r="H82" t="str">
            <v>800027</v>
          </cell>
          <cell r="I82" t="str">
            <v>PITSS</v>
          </cell>
          <cell r="J82" t="str">
            <v>ASP</v>
          </cell>
          <cell r="K82" t="str">
            <v>INSTITUTO TECNOLOGICO Y DE ESTUDIOS SUPERIORES DE</v>
          </cell>
          <cell r="L82" t="str">
            <v>BLVD BOSQUES DE SANTA ANITA No 1260</v>
          </cell>
          <cell r="M82" t="str">
            <v>Tlajomulco De Zu&amp;Iga</v>
          </cell>
          <cell r="N82">
            <v>0</v>
          </cell>
          <cell r="O82" t="str">
            <v>INTERIOR</v>
          </cell>
          <cell r="P82">
            <v>22</v>
          </cell>
          <cell r="Q82" t="str">
            <v>Entre 16 y 30</v>
          </cell>
          <cell r="R82" t="str">
            <v>Departmental Digital</v>
          </cell>
          <cell r="S82" t="str">
            <v>A3</v>
          </cell>
          <cell r="T82" t="str">
            <v>Ciudad principal</v>
          </cell>
          <cell r="U82" t="str">
            <v>2-Entre 16 y 30</v>
          </cell>
          <cell r="V82">
            <v>0.8</v>
          </cell>
          <cell r="W82">
            <v>1092</v>
          </cell>
          <cell r="X82">
            <v>1</v>
          </cell>
          <cell r="Y82">
            <v>3.02</v>
          </cell>
          <cell r="Z82">
            <v>5</v>
          </cell>
          <cell r="AA82">
            <v>0.60399999999999998</v>
          </cell>
          <cell r="AB82">
            <v>0</v>
          </cell>
          <cell r="AC82">
            <v>0</v>
          </cell>
          <cell r="AD82">
            <v>43557</v>
          </cell>
          <cell r="AE82">
            <v>43557</v>
          </cell>
          <cell r="AF82">
            <v>0</v>
          </cell>
          <cell r="AG82" t="str">
            <v>0-1 día</v>
          </cell>
          <cell r="AH82">
            <v>0</v>
          </cell>
          <cell r="AI82">
            <v>0</v>
          </cell>
          <cell r="AJ82">
            <v>0</v>
          </cell>
          <cell r="AK82">
            <v>1092</v>
          </cell>
        </row>
        <row r="83">
          <cell r="A83" t="str">
            <v>09HB330752</v>
          </cell>
          <cell r="B83" t="str">
            <v>ABR-19</v>
          </cell>
          <cell r="C83">
            <v>1</v>
          </cell>
          <cell r="D83" t="str">
            <v>2018675</v>
          </cell>
          <cell r="E83" t="str">
            <v>SR MANTENIMIENTO CORRECTIVO</v>
          </cell>
          <cell r="F83" t="str">
            <v>5866</v>
          </cell>
          <cell r="G83" t="str">
            <v>02/04/2019 08:55</v>
          </cell>
          <cell r="H83" t="str">
            <v>100037</v>
          </cell>
          <cell r="I83" t="str">
            <v>PITSS</v>
          </cell>
          <cell r="J83" t="str">
            <v>ASP</v>
          </cell>
          <cell r="K83" t="str">
            <v>OPERADORA OMX SA DE CV</v>
          </cell>
          <cell r="L83" t="str">
            <v>LEONA VICARIO No 629</v>
          </cell>
          <cell r="M83" t="str">
            <v>Metepec-MEX</v>
          </cell>
          <cell r="N83">
            <v>0</v>
          </cell>
          <cell r="O83" t="str">
            <v>INTERIOR</v>
          </cell>
          <cell r="P83">
            <v>18</v>
          </cell>
          <cell r="Q83" t="str">
            <v>Entre 16 y 30</v>
          </cell>
          <cell r="R83" t="str">
            <v>Departmental Digital</v>
          </cell>
          <cell r="S83" t="str">
            <v>A3</v>
          </cell>
          <cell r="T83" t="str">
            <v>Ciudad principal</v>
          </cell>
          <cell r="U83" t="str">
            <v>2-Entre 16 y 30</v>
          </cell>
          <cell r="V83">
            <v>0.8</v>
          </cell>
          <cell r="W83">
            <v>1092</v>
          </cell>
          <cell r="X83">
            <v>1</v>
          </cell>
          <cell r="Y83">
            <v>1.36</v>
          </cell>
          <cell r="Z83">
            <v>5</v>
          </cell>
          <cell r="AA83">
            <v>0.27200000000000002</v>
          </cell>
          <cell r="AB83">
            <v>0</v>
          </cell>
          <cell r="AC83">
            <v>0</v>
          </cell>
          <cell r="AD83">
            <v>43557</v>
          </cell>
          <cell r="AE83">
            <v>43557</v>
          </cell>
          <cell r="AF83">
            <v>0</v>
          </cell>
          <cell r="AG83" t="str">
            <v>0-1 día</v>
          </cell>
          <cell r="AH83">
            <v>0</v>
          </cell>
          <cell r="AI83">
            <v>0</v>
          </cell>
          <cell r="AJ83">
            <v>0</v>
          </cell>
          <cell r="AK83">
            <v>1092</v>
          </cell>
        </row>
        <row r="84">
          <cell r="A84" t="str">
            <v>09HB332981</v>
          </cell>
          <cell r="B84" t="str">
            <v>ABR-19</v>
          </cell>
          <cell r="C84">
            <v>1</v>
          </cell>
          <cell r="D84" t="str">
            <v>2018855</v>
          </cell>
          <cell r="E84" t="str">
            <v>SR MANTENIMIENTO CORRECTIVO</v>
          </cell>
          <cell r="F84" t="str">
            <v>7222</v>
          </cell>
          <cell r="G84" t="str">
            <v>02/04/2019 12:00</v>
          </cell>
          <cell r="H84" t="str">
            <v>500167</v>
          </cell>
          <cell r="I84" t="str">
            <v>PITSS</v>
          </cell>
          <cell r="J84" t="str">
            <v>ASP</v>
          </cell>
          <cell r="K84" t="str">
            <v>SUBENSAMBLES INTERNACIONALES S DE RL DE CV</v>
          </cell>
          <cell r="L84" t="str">
            <v>PROL HERMANOS ESCOBAR No 7151-E</v>
          </cell>
          <cell r="M84" t="str">
            <v>Ciudad Juarez-CHIH</v>
          </cell>
          <cell r="N84">
            <v>0</v>
          </cell>
          <cell r="O84" t="str">
            <v>INTERIOR</v>
          </cell>
          <cell r="P84">
            <v>4</v>
          </cell>
          <cell r="Q84" t="str">
            <v>Entre 3 y 6</v>
          </cell>
          <cell r="R84" t="str">
            <v>A3 Office Color Laser MFPs</v>
          </cell>
          <cell r="S84" t="str">
            <v>A3</v>
          </cell>
          <cell r="T84" t="str">
            <v>Ciudad principal</v>
          </cell>
          <cell r="U84" t="str">
            <v>2-Entre 3 y 6</v>
          </cell>
          <cell r="V84">
            <v>0</v>
          </cell>
          <cell r="W84">
            <v>0</v>
          </cell>
          <cell r="X84">
            <v>1</v>
          </cell>
          <cell r="Y84">
            <v>3.33</v>
          </cell>
          <cell r="Z84">
            <v>5</v>
          </cell>
          <cell r="AA84">
            <v>0.66600000000000004</v>
          </cell>
          <cell r="AB84">
            <v>0</v>
          </cell>
          <cell r="AC84">
            <v>0</v>
          </cell>
          <cell r="AD84">
            <v>43557</v>
          </cell>
          <cell r="AE84">
            <v>43558</v>
          </cell>
          <cell r="AF84">
            <v>1</v>
          </cell>
          <cell r="AG84" t="str">
            <v>0-1 día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</row>
        <row r="85">
          <cell r="A85" t="str">
            <v>09HB333000</v>
          </cell>
          <cell r="B85" t="str">
            <v>ABR-19</v>
          </cell>
          <cell r="C85">
            <v>1</v>
          </cell>
          <cell r="D85" t="str">
            <v>2018363</v>
          </cell>
          <cell r="E85" t="str">
            <v>SR MANTENIMIENTO CORRECTIVO</v>
          </cell>
          <cell r="F85" t="str">
            <v>7855</v>
          </cell>
          <cell r="G85" t="str">
            <v>01/04/2019 17:28</v>
          </cell>
          <cell r="H85" t="str">
            <v>800146</v>
          </cell>
          <cell r="I85" t="str">
            <v>PITSS</v>
          </cell>
          <cell r="J85" t="str">
            <v>ASP</v>
          </cell>
          <cell r="K85" t="str">
            <v>OFFICE DEPOT DE MEXICO SA DE CV</v>
          </cell>
          <cell r="L85" t="str">
            <v>BLV MANUEL J CLOUTHIER SN</v>
          </cell>
          <cell r="M85" t="str">
            <v>LEON-GTO</v>
          </cell>
          <cell r="N85">
            <v>0</v>
          </cell>
          <cell r="O85" t="str">
            <v>INTERIOR</v>
          </cell>
          <cell r="P85">
            <v>552</v>
          </cell>
          <cell r="Q85" t="str">
            <v>&gt;60</v>
          </cell>
          <cell r="R85" t="str">
            <v>A3 Office Color Laser MFPs</v>
          </cell>
          <cell r="S85" t="str">
            <v>A3</v>
          </cell>
          <cell r="T85" t="str">
            <v>Ciudad principal</v>
          </cell>
          <cell r="U85" t="str">
            <v>2-&gt;60</v>
          </cell>
          <cell r="V85">
            <v>1.1000000000000001</v>
          </cell>
          <cell r="W85">
            <v>1501.5000000000002</v>
          </cell>
          <cell r="X85">
            <v>1</v>
          </cell>
          <cell r="Y85">
            <v>0.03</v>
          </cell>
          <cell r="Z85">
            <v>5</v>
          </cell>
          <cell r="AA85">
            <v>6.0000000000000001E-3</v>
          </cell>
          <cell r="AB85">
            <v>0</v>
          </cell>
          <cell r="AC85">
            <v>0</v>
          </cell>
          <cell r="AD85">
            <v>43557</v>
          </cell>
          <cell r="AE85">
            <v>43557</v>
          </cell>
          <cell r="AF85">
            <v>0</v>
          </cell>
          <cell r="AG85" t="str">
            <v>0-1 día</v>
          </cell>
          <cell r="AH85">
            <v>0</v>
          </cell>
          <cell r="AI85">
            <v>0</v>
          </cell>
          <cell r="AJ85">
            <v>0</v>
          </cell>
          <cell r="AK85">
            <v>1501.5000000000002</v>
          </cell>
        </row>
        <row r="86">
          <cell r="A86" t="str">
            <v>09HB333007</v>
          </cell>
          <cell r="B86" t="str">
            <v>ABR-19</v>
          </cell>
          <cell r="C86">
            <v>1</v>
          </cell>
          <cell r="D86" t="str">
            <v>2018285</v>
          </cell>
          <cell r="E86" t="str">
            <v>SR MANTENIMIENTO CORRECTIVO</v>
          </cell>
          <cell r="F86" t="str">
            <v>1844</v>
          </cell>
          <cell r="G86" t="str">
            <v>01/04/2019 14:58</v>
          </cell>
          <cell r="H86" t="str">
            <v>800192</v>
          </cell>
          <cell r="I86" t="str">
            <v>PITSS</v>
          </cell>
          <cell r="J86" t="str">
            <v>ASP</v>
          </cell>
          <cell r="K86" t="str">
            <v>DOCUDIGITAL DE OCCIDENTE SA DE CV</v>
          </cell>
          <cell r="L86" t="str">
            <v>AVENIDA PERIFERICO NORTE No 940</v>
          </cell>
          <cell r="M86" t="str">
            <v>Zapopan-JAL</v>
          </cell>
          <cell r="N86">
            <v>0</v>
          </cell>
          <cell r="O86" t="str">
            <v>INTERIOR</v>
          </cell>
          <cell r="P86">
            <v>42</v>
          </cell>
          <cell r="Q86" t="str">
            <v>Entre 31 y 60</v>
          </cell>
          <cell r="R86" t="str">
            <v>High End Cut Sheet</v>
          </cell>
          <cell r="S86" t="str">
            <v>High Production</v>
          </cell>
          <cell r="T86" t="str">
            <v>Ciudad principal</v>
          </cell>
          <cell r="U86" t="str">
            <v>4-Entre 31 y 60</v>
          </cell>
          <cell r="V86">
            <v>1.1499999999999999</v>
          </cell>
          <cell r="W86">
            <v>2466.75</v>
          </cell>
          <cell r="X86">
            <v>1</v>
          </cell>
          <cell r="Y86">
            <v>0.93</v>
          </cell>
          <cell r="Z86">
            <v>3</v>
          </cell>
          <cell r="AA86">
            <v>0.31</v>
          </cell>
          <cell r="AB86">
            <v>0</v>
          </cell>
          <cell r="AC86">
            <v>0</v>
          </cell>
          <cell r="AD86">
            <v>43557</v>
          </cell>
          <cell r="AE86">
            <v>43557</v>
          </cell>
          <cell r="AF86">
            <v>0</v>
          </cell>
          <cell r="AG86" t="str">
            <v>0-1 día</v>
          </cell>
          <cell r="AH86">
            <v>0</v>
          </cell>
          <cell r="AI86">
            <v>0</v>
          </cell>
          <cell r="AJ86">
            <v>0</v>
          </cell>
          <cell r="AK86">
            <v>2466.75</v>
          </cell>
        </row>
        <row r="87">
          <cell r="A87" t="str">
            <v>09HB333007</v>
          </cell>
          <cell r="B87" t="str">
            <v>ABR-19</v>
          </cell>
          <cell r="C87">
            <v>1</v>
          </cell>
          <cell r="D87" t="str">
            <v>2016867</v>
          </cell>
          <cell r="E87" t="str">
            <v>SR MANTENIMIENTO CORRECTIVO</v>
          </cell>
          <cell r="F87" t="str">
            <v>1251</v>
          </cell>
          <cell r="G87" t="str">
            <v>29/03/2019 09:15</v>
          </cell>
          <cell r="H87" t="str">
            <v>500161</v>
          </cell>
          <cell r="I87" t="str">
            <v>PITSS</v>
          </cell>
          <cell r="J87" t="str">
            <v>ASP</v>
          </cell>
          <cell r="K87" t="str">
            <v>COPY MARTZ PROFESIONAL SA DE CV</v>
          </cell>
          <cell r="L87" t="str">
            <v>CALLE 15 NUM 105</v>
          </cell>
          <cell r="M87" t="str">
            <v>CHIHUAHUA-CHIH</v>
          </cell>
          <cell r="N87">
            <v>0</v>
          </cell>
          <cell r="O87" t="str">
            <v>INTERIOR</v>
          </cell>
          <cell r="P87">
            <v>15</v>
          </cell>
          <cell r="Q87" t="str">
            <v>Entre 7 y 15</v>
          </cell>
          <cell r="R87" t="str">
            <v>Entry Production Color Low/Mid</v>
          </cell>
          <cell r="S87" t="str">
            <v>Entry Production</v>
          </cell>
          <cell r="T87" t="str">
            <v>Ciudad principal</v>
          </cell>
          <cell r="U87" t="str">
            <v>3-Entre 7 y 15</v>
          </cell>
          <cell r="V87">
            <v>0.8</v>
          </cell>
          <cell r="W87">
            <v>1258.4000000000003</v>
          </cell>
          <cell r="X87">
            <v>1</v>
          </cell>
          <cell r="Y87">
            <v>1.75</v>
          </cell>
          <cell r="Z87">
            <v>4</v>
          </cell>
          <cell r="AA87">
            <v>0.4375</v>
          </cell>
          <cell r="AB87">
            <v>0</v>
          </cell>
          <cell r="AC87">
            <v>0</v>
          </cell>
          <cell r="AD87">
            <v>43557</v>
          </cell>
          <cell r="AE87">
            <v>43557</v>
          </cell>
          <cell r="AF87">
            <v>0</v>
          </cell>
          <cell r="AG87" t="str">
            <v>0-1 día</v>
          </cell>
          <cell r="AH87">
            <v>0</v>
          </cell>
          <cell r="AI87">
            <v>0</v>
          </cell>
          <cell r="AJ87">
            <v>0</v>
          </cell>
          <cell r="AK87">
            <v>1258.4000000000003</v>
          </cell>
        </row>
        <row r="88">
          <cell r="A88" t="str">
            <v>09HB333253</v>
          </cell>
          <cell r="B88" t="str">
            <v>ABR-19</v>
          </cell>
          <cell r="C88">
            <v>1</v>
          </cell>
          <cell r="D88" t="str">
            <v>2018365</v>
          </cell>
          <cell r="E88" t="str">
            <v>SR MANTENIMIENTO CORRECTIVO</v>
          </cell>
          <cell r="F88" t="str">
            <v>5748</v>
          </cell>
          <cell r="G88" t="str">
            <v>01/04/2019 17:25</v>
          </cell>
          <cell r="H88" t="str">
            <v>500159</v>
          </cell>
          <cell r="I88" t="str">
            <v>PITSS</v>
          </cell>
          <cell r="J88" t="str">
            <v>ASP</v>
          </cell>
          <cell r="K88" t="str">
            <v>HONEYWELL AUTOMOTIVE DE MEXICO S DE RL DE CV</v>
          </cell>
          <cell r="L88" t="str">
            <v>CRISTOBAL COLON 11364</v>
          </cell>
          <cell r="M88" t="str">
            <v>CHIHUAHUA-CHIH</v>
          </cell>
          <cell r="N88">
            <v>0</v>
          </cell>
          <cell r="O88" t="str">
            <v>INTERIOR</v>
          </cell>
          <cell r="P88">
            <v>7</v>
          </cell>
          <cell r="Q88" t="str">
            <v>Entre 7 y 15</v>
          </cell>
          <cell r="R88" t="str">
            <v>Office Digital</v>
          </cell>
          <cell r="S88" t="str">
            <v>A3</v>
          </cell>
          <cell r="T88" t="str">
            <v>Ciudad principal</v>
          </cell>
          <cell r="U88" t="str">
            <v>2-Entre 7 y 15</v>
          </cell>
          <cell r="V88">
            <v>0.6</v>
          </cell>
          <cell r="W88">
            <v>819</v>
          </cell>
          <cell r="X88">
            <v>1</v>
          </cell>
          <cell r="Y88">
            <v>0.08</v>
          </cell>
          <cell r="Z88">
            <v>5</v>
          </cell>
          <cell r="AA88">
            <v>1.6E-2</v>
          </cell>
          <cell r="AB88">
            <v>0</v>
          </cell>
          <cell r="AC88">
            <v>0</v>
          </cell>
          <cell r="AD88">
            <v>43557</v>
          </cell>
          <cell r="AE88">
            <v>43558</v>
          </cell>
          <cell r="AF88">
            <v>1</v>
          </cell>
          <cell r="AG88" t="str">
            <v>0-1 día</v>
          </cell>
          <cell r="AH88">
            <v>0</v>
          </cell>
          <cell r="AI88">
            <v>0</v>
          </cell>
          <cell r="AJ88">
            <v>0</v>
          </cell>
          <cell r="AK88">
            <v>819</v>
          </cell>
        </row>
        <row r="89">
          <cell r="A89" t="str">
            <v>09HB333616</v>
          </cell>
          <cell r="B89" t="str">
            <v>ABR-19</v>
          </cell>
          <cell r="C89">
            <v>1</v>
          </cell>
          <cell r="D89" t="str">
            <v>2018851</v>
          </cell>
          <cell r="E89" t="str">
            <v>SR MANTENIMIENTO CORRECTIVO</v>
          </cell>
          <cell r="F89" t="str">
            <v>5774</v>
          </cell>
          <cell r="G89" t="str">
            <v>02/04/2019 11:55</v>
          </cell>
          <cell r="H89" t="str">
            <v>800074</v>
          </cell>
          <cell r="I89" t="str">
            <v>PITSS</v>
          </cell>
          <cell r="J89" t="str">
            <v>ASP</v>
          </cell>
          <cell r="K89" t="str">
            <v>OFFICE DEPOT DE MEXICO SA DE CV</v>
          </cell>
          <cell r="L89" t="str">
            <v>AV LAS PALMAS 1559 LOC SA-01</v>
          </cell>
          <cell r="M89" t="str">
            <v>LAZARO CARDENAS-MICH</v>
          </cell>
          <cell r="N89">
            <v>0</v>
          </cell>
          <cell r="O89" t="str">
            <v>INTERIOR</v>
          </cell>
          <cell r="P89">
            <v>20</v>
          </cell>
          <cell r="Q89" t="str">
            <v>Entre 16 y 30</v>
          </cell>
          <cell r="R89" t="str">
            <v>Departmental Digital</v>
          </cell>
          <cell r="S89" t="str">
            <v>A3</v>
          </cell>
          <cell r="T89" t="str">
            <v>Otras</v>
          </cell>
          <cell r="U89" t="str">
            <v>2-Entre 16 y 30</v>
          </cell>
          <cell r="V89">
            <v>0.8</v>
          </cell>
          <cell r="W89">
            <v>1092</v>
          </cell>
          <cell r="X89">
            <v>1</v>
          </cell>
          <cell r="Y89">
            <v>1.83</v>
          </cell>
          <cell r="Z89">
            <v>9</v>
          </cell>
          <cell r="AA89">
            <v>0.20333333333333334</v>
          </cell>
          <cell r="AB89">
            <v>0</v>
          </cell>
          <cell r="AC89">
            <v>0</v>
          </cell>
          <cell r="AD89">
            <v>43557</v>
          </cell>
          <cell r="AE89">
            <v>43557</v>
          </cell>
          <cell r="AF89">
            <v>0</v>
          </cell>
          <cell r="AG89" t="str">
            <v>0-1 día</v>
          </cell>
          <cell r="AH89">
            <v>0</v>
          </cell>
          <cell r="AI89">
            <v>0</v>
          </cell>
          <cell r="AJ89">
            <v>0</v>
          </cell>
          <cell r="AK89">
            <v>1092</v>
          </cell>
        </row>
        <row r="90">
          <cell r="A90" t="str">
            <v>09HB333670</v>
          </cell>
          <cell r="B90" t="str">
            <v>ABR-19</v>
          </cell>
          <cell r="C90">
            <v>1</v>
          </cell>
          <cell r="D90" t="str">
            <v>2018369</v>
          </cell>
          <cell r="E90" t="str">
            <v>SR MANTENIMIENTO CORRECTIVO</v>
          </cell>
          <cell r="F90" t="str">
            <v>0560</v>
          </cell>
          <cell r="G90" t="str">
            <v>01/04/2019 17:34</v>
          </cell>
          <cell r="H90" t="str">
            <v>800146</v>
          </cell>
          <cell r="I90" t="str">
            <v>PITSS</v>
          </cell>
          <cell r="J90" t="str">
            <v>ASP</v>
          </cell>
          <cell r="K90" t="str">
            <v>OFFICE DEPOT DE MEXICO SA DE CV</v>
          </cell>
          <cell r="L90" t="str">
            <v>BLV MANUEL J CLOUTHIER SN</v>
          </cell>
          <cell r="M90" t="str">
            <v>LEON-GTO</v>
          </cell>
          <cell r="N90">
            <v>0</v>
          </cell>
          <cell r="O90" t="str">
            <v>INTERIOR</v>
          </cell>
          <cell r="P90">
            <v>96</v>
          </cell>
          <cell r="Q90" t="str">
            <v>&gt;60</v>
          </cell>
          <cell r="R90" t="str">
            <v>Entry Production Color Low/Mid</v>
          </cell>
          <cell r="S90" t="str">
            <v>Entry Production</v>
          </cell>
          <cell r="T90" t="str">
            <v>Ciudad principal</v>
          </cell>
          <cell r="U90" t="str">
            <v>3-&gt;60</v>
          </cell>
          <cell r="V90">
            <v>1.1499999999999999</v>
          </cell>
          <cell r="W90">
            <v>1808.95</v>
          </cell>
          <cell r="X90">
            <v>1</v>
          </cell>
          <cell r="Y90">
            <v>1.25</v>
          </cell>
          <cell r="Z90">
            <v>4</v>
          </cell>
          <cell r="AA90">
            <v>0.3125</v>
          </cell>
          <cell r="AB90">
            <v>0</v>
          </cell>
          <cell r="AC90">
            <v>0</v>
          </cell>
          <cell r="AD90">
            <v>43557</v>
          </cell>
          <cell r="AE90">
            <v>43557</v>
          </cell>
          <cell r="AF90">
            <v>0</v>
          </cell>
          <cell r="AG90" t="str">
            <v>0-1 día</v>
          </cell>
          <cell r="AH90">
            <v>0</v>
          </cell>
          <cell r="AI90">
            <v>0</v>
          </cell>
          <cell r="AJ90">
            <v>0</v>
          </cell>
          <cell r="AK90">
            <v>1808.95</v>
          </cell>
        </row>
        <row r="91">
          <cell r="A91" t="str">
            <v>09HB335110</v>
          </cell>
          <cell r="B91" t="str">
            <v>ABR-19</v>
          </cell>
          <cell r="C91">
            <v>1</v>
          </cell>
          <cell r="D91" t="str">
            <v>2018881</v>
          </cell>
          <cell r="E91" t="str">
            <v>SR MANTENIMIENTO CORRECTIVO</v>
          </cell>
          <cell r="F91" t="str">
            <v>0560</v>
          </cell>
          <cell r="G91" t="str">
            <v>02/04/2019 12:53</v>
          </cell>
          <cell r="H91" t="str">
            <v>800188</v>
          </cell>
          <cell r="I91" t="str">
            <v>PITSS</v>
          </cell>
          <cell r="J91" t="str">
            <v>ASP</v>
          </cell>
          <cell r="K91" t="str">
            <v>OFFICE DEPOT DE MEXICO SA DE CV</v>
          </cell>
          <cell r="L91" t="str">
            <v>BLV ADOLFO LOPEZ MATEOS 1025</v>
          </cell>
          <cell r="M91" t="str">
            <v>CELAYA-GTO</v>
          </cell>
          <cell r="N91">
            <v>0</v>
          </cell>
          <cell r="O91" t="str">
            <v>INTERIOR</v>
          </cell>
          <cell r="P91">
            <v>117</v>
          </cell>
          <cell r="Q91" t="str">
            <v>&gt;60</v>
          </cell>
          <cell r="R91" t="str">
            <v>Entry Production Color Low/Mid</v>
          </cell>
          <cell r="S91" t="str">
            <v>Entry Production</v>
          </cell>
          <cell r="T91" t="str">
            <v>Ciudad principal</v>
          </cell>
          <cell r="U91" t="str">
            <v>3-&gt;60</v>
          </cell>
          <cell r="V91">
            <v>1.1499999999999999</v>
          </cell>
          <cell r="W91">
            <v>1808.95</v>
          </cell>
          <cell r="X91">
            <v>1</v>
          </cell>
          <cell r="Y91">
            <v>1.1200000000000001</v>
          </cell>
          <cell r="Z91">
            <v>4</v>
          </cell>
          <cell r="AA91">
            <v>0.28000000000000003</v>
          </cell>
          <cell r="AB91">
            <v>0</v>
          </cell>
          <cell r="AC91">
            <v>0</v>
          </cell>
          <cell r="AD91">
            <v>43557</v>
          </cell>
          <cell r="AE91">
            <v>43558</v>
          </cell>
          <cell r="AF91">
            <v>1</v>
          </cell>
          <cell r="AG91" t="str">
            <v>0-1 día</v>
          </cell>
          <cell r="AH91">
            <v>0</v>
          </cell>
          <cell r="AI91">
            <v>0</v>
          </cell>
          <cell r="AJ91">
            <v>0</v>
          </cell>
          <cell r="AK91">
            <v>1808.95</v>
          </cell>
        </row>
        <row r="92">
          <cell r="A92" t="str">
            <v>09HB915866</v>
          </cell>
          <cell r="B92" t="str">
            <v>ABR-19</v>
          </cell>
          <cell r="C92">
            <v>1</v>
          </cell>
          <cell r="D92" t="str">
            <v>2018861</v>
          </cell>
          <cell r="E92" t="str">
            <v>SR MANTENIMIENTO CORRECTIVO</v>
          </cell>
          <cell r="F92" t="str">
            <v>5757</v>
          </cell>
          <cell r="G92" t="str">
            <v>02/04/2019 12:02</v>
          </cell>
          <cell r="H92" t="str">
            <v>500161</v>
          </cell>
          <cell r="I92" t="str">
            <v>PITSS</v>
          </cell>
          <cell r="J92" t="str">
            <v>ASP</v>
          </cell>
          <cell r="K92" t="str">
            <v>INSTITUTO TECNOLOGICO Y DE ESTUDIOS SUPERIORES DE</v>
          </cell>
          <cell r="L92" t="str">
            <v>HEROICO COLEGIO MILITAR No 4700</v>
          </cell>
          <cell r="M92" t="str">
            <v>Chihuahua-CHIH</v>
          </cell>
          <cell r="N92">
            <v>0</v>
          </cell>
          <cell r="O92" t="str">
            <v>INTERIOR</v>
          </cell>
          <cell r="P92">
            <v>8</v>
          </cell>
          <cell r="Q92" t="str">
            <v>Entre 7 y 15</v>
          </cell>
          <cell r="R92" t="str">
            <v>Departmental Digital</v>
          </cell>
          <cell r="S92" t="str">
            <v>A3</v>
          </cell>
          <cell r="T92" t="str">
            <v>Ciudad principal</v>
          </cell>
          <cell r="U92" t="str">
            <v>2-Entre 7 y 15</v>
          </cell>
          <cell r="V92">
            <v>0.6</v>
          </cell>
          <cell r="W92">
            <v>819</v>
          </cell>
          <cell r="X92">
            <v>1</v>
          </cell>
          <cell r="Y92">
            <v>0</v>
          </cell>
          <cell r="Z92">
            <v>5</v>
          </cell>
          <cell r="AA92">
            <v>0</v>
          </cell>
          <cell r="AB92">
            <v>0</v>
          </cell>
          <cell r="AC92">
            <v>0</v>
          </cell>
          <cell r="AD92">
            <v>43557</v>
          </cell>
          <cell r="AE92">
            <v>43557</v>
          </cell>
          <cell r="AF92">
            <v>0</v>
          </cell>
          <cell r="AG92" t="str">
            <v>0-1 día</v>
          </cell>
          <cell r="AH92">
            <v>0</v>
          </cell>
          <cell r="AI92">
            <v>0</v>
          </cell>
          <cell r="AJ92">
            <v>0</v>
          </cell>
          <cell r="AK92">
            <v>819</v>
          </cell>
        </row>
        <row r="93">
          <cell r="A93" t="str">
            <v>09HB915866</v>
          </cell>
          <cell r="B93" t="str">
            <v>ABR-19</v>
          </cell>
          <cell r="C93">
            <v>1</v>
          </cell>
          <cell r="D93" t="str">
            <v>2018097</v>
          </cell>
          <cell r="E93" t="str">
            <v>SR MANTENIMIENTO CORRECTIVO</v>
          </cell>
          <cell r="F93" t="str">
            <v>8055</v>
          </cell>
          <cell r="G93" t="str">
            <v>01/04/2019 11:26</v>
          </cell>
          <cell r="H93" t="str">
            <v>500018</v>
          </cell>
          <cell r="I93" t="str">
            <v>PITSS</v>
          </cell>
          <cell r="J93" t="str">
            <v>ASP</v>
          </cell>
          <cell r="K93" t="str">
            <v>DELPHI AUTOMOTIVE SYSTEMS S DE RL DE CV</v>
          </cell>
          <cell r="L93" t="str">
            <v>BLVD FRANCISCO PRIMO DE VERDAD No 3317</v>
          </cell>
          <cell r="M93" t="str">
            <v>Durango-DGO</v>
          </cell>
          <cell r="N93">
            <v>0</v>
          </cell>
          <cell r="O93" t="str">
            <v>INTERIOR</v>
          </cell>
          <cell r="P93">
            <v>32</v>
          </cell>
          <cell r="Q93" t="str">
            <v>Entre 31 y 60</v>
          </cell>
          <cell r="R93" t="str">
            <v>Departmental Digital</v>
          </cell>
          <cell r="S93" t="str">
            <v>A3</v>
          </cell>
          <cell r="T93" t="str">
            <v>Ciudad principal</v>
          </cell>
          <cell r="U93" t="str">
            <v>2-Entre 31 y 60</v>
          </cell>
          <cell r="V93">
            <v>1.05</v>
          </cell>
          <cell r="W93">
            <v>1433.25</v>
          </cell>
          <cell r="X93">
            <v>1</v>
          </cell>
          <cell r="Y93">
            <v>0.82</v>
          </cell>
          <cell r="Z93">
            <v>5</v>
          </cell>
          <cell r="AA93">
            <v>0.16399999999999998</v>
          </cell>
          <cell r="AB93">
            <v>0</v>
          </cell>
          <cell r="AC93">
            <v>0</v>
          </cell>
          <cell r="AD93">
            <v>43557</v>
          </cell>
          <cell r="AE93">
            <v>43558</v>
          </cell>
          <cell r="AF93">
            <v>1</v>
          </cell>
          <cell r="AG93" t="str">
            <v>0-1 día</v>
          </cell>
          <cell r="AH93">
            <v>0</v>
          </cell>
          <cell r="AI93">
            <v>0</v>
          </cell>
          <cell r="AJ93">
            <v>0</v>
          </cell>
          <cell r="AK93">
            <v>1433.25</v>
          </cell>
        </row>
        <row r="94">
          <cell r="A94" t="str">
            <v>09HB916006</v>
          </cell>
          <cell r="B94" t="str">
            <v>ABR-19</v>
          </cell>
          <cell r="C94">
            <v>1</v>
          </cell>
          <cell r="D94" t="str">
            <v>2018335</v>
          </cell>
          <cell r="E94" t="str">
            <v>SR MANTENIMIENTO CORRECTIVO</v>
          </cell>
          <cell r="F94" t="str">
            <v>3335</v>
          </cell>
          <cell r="G94" t="str">
            <v>01/04/2019 16:39</v>
          </cell>
          <cell r="H94" t="str">
            <v>500036</v>
          </cell>
          <cell r="I94" t="str">
            <v>PITSS</v>
          </cell>
          <cell r="J94" t="str">
            <v>ASP</v>
          </cell>
          <cell r="K94" t="str">
            <v>DIGITAL NET SOLUTIONS GAV SA DE CV</v>
          </cell>
          <cell r="L94" t="str">
            <v>INSURGENTES No 2500 L613</v>
          </cell>
          <cell r="M94" t="str">
            <v>Monterrey-NL</v>
          </cell>
          <cell r="N94">
            <v>0</v>
          </cell>
          <cell r="O94" t="str">
            <v>INTERIOR</v>
          </cell>
          <cell r="P94">
            <v>2678</v>
          </cell>
          <cell r="Q94" t="str">
            <v>&gt;60</v>
          </cell>
          <cell r="R94" t="str">
            <v>A4 Mono MFPs</v>
          </cell>
          <cell r="S94" t="str">
            <v>A4</v>
          </cell>
          <cell r="T94" t="str">
            <v>Ciudad principal</v>
          </cell>
          <cell r="U94" t="str">
            <v>1-&gt;60</v>
          </cell>
          <cell r="V94">
            <v>1.05</v>
          </cell>
          <cell r="W94">
            <v>750.75000000000011</v>
          </cell>
          <cell r="X94">
            <v>1</v>
          </cell>
          <cell r="Y94">
            <v>1.6</v>
          </cell>
          <cell r="Z94">
            <v>5</v>
          </cell>
          <cell r="AA94">
            <v>0.32</v>
          </cell>
          <cell r="AB94">
            <v>0</v>
          </cell>
          <cell r="AC94">
            <v>0</v>
          </cell>
          <cell r="AD94">
            <v>43557</v>
          </cell>
          <cell r="AE94">
            <v>43557</v>
          </cell>
          <cell r="AF94">
            <v>0</v>
          </cell>
          <cell r="AG94" t="str">
            <v>0-1 día</v>
          </cell>
          <cell r="AH94">
            <v>0</v>
          </cell>
          <cell r="AI94">
            <v>0</v>
          </cell>
          <cell r="AJ94">
            <v>0</v>
          </cell>
          <cell r="AK94">
            <v>750.75000000000011</v>
          </cell>
        </row>
        <row r="95">
          <cell r="A95" t="str">
            <v>09HB916006</v>
          </cell>
          <cell r="B95" t="str">
            <v>ABR-19</v>
          </cell>
          <cell r="C95">
            <v>1</v>
          </cell>
          <cell r="D95" t="str">
            <v>2018967</v>
          </cell>
          <cell r="E95" t="str">
            <v>SR MANTENIMIENTO CORRECTIVO</v>
          </cell>
          <cell r="F95" t="str">
            <v>4002</v>
          </cell>
          <cell r="G95" t="str">
            <v>02/04/2019 15:01</v>
          </cell>
          <cell r="H95" t="str">
            <v>100037</v>
          </cell>
          <cell r="I95" t="str">
            <v>PITSS</v>
          </cell>
          <cell r="J95" t="str">
            <v>ASP</v>
          </cell>
          <cell r="K95" t="str">
            <v>F DOMENE Y SOCIOS SA DE CV</v>
          </cell>
          <cell r="L95" t="str">
            <v>PUERTO DE PALOS S/N</v>
          </cell>
          <cell r="M95" t="str">
            <v>Toluca De Lerdo-ESTA</v>
          </cell>
          <cell r="N95">
            <v>0</v>
          </cell>
          <cell r="O95" t="str">
            <v>INTERIOR</v>
          </cell>
          <cell r="P95">
            <v>4</v>
          </cell>
          <cell r="Q95" t="str">
            <v>Entre 3 y 6</v>
          </cell>
          <cell r="R95" t="str">
            <v>A4 Mono MFPs</v>
          </cell>
          <cell r="S95" t="str">
            <v>A4</v>
          </cell>
          <cell r="T95" t="str">
            <v>Ciudad principal</v>
          </cell>
          <cell r="U95" t="str">
            <v>1-Entre 3 y 6</v>
          </cell>
          <cell r="V95">
            <v>0</v>
          </cell>
          <cell r="W95">
            <v>0</v>
          </cell>
          <cell r="X95">
            <v>1</v>
          </cell>
          <cell r="Y95">
            <v>0.63</v>
          </cell>
          <cell r="Z95">
            <v>5</v>
          </cell>
          <cell r="AA95">
            <v>0.126</v>
          </cell>
          <cell r="AB95">
            <v>0</v>
          </cell>
          <cell r="AC95">
            <v>0</v>
          </cell>
          <cell r="AD95">
            <v>43557</v>
          </cell>
          <cell r="AE95">
            <v>43557</v>
          </cell>
          <cell r="AF95">
            <v>0</v>
          </cell>
          <cell r="AG95" t="str">
            <v>0-1 día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</row>
        <row r="96">
          <cell r="A96" t="str">
            <v>09HB916006</v>
          </cell>
          <cell r="B96" t="str">
            <v>ABR-19</v>
          </cell>
          <cell r="C96">
            <v>1</v>
          </cell>
          <cell r="D96" t="str">
            <v>2009423</v>
          </cell>
          <cell r="E96" t="str">
            <v>SR MANTENIMIENTO CORRECTIVO</v>
          </cell>
          <cell r="F96" t="str">
            <v>1026</v>
          </cell>
          <cell r="G96" t="str">
            <v>14/03/2019 15:35</v>
          </cell>
          <cell r="H96" t="str">
            <v>500066</v>
          </cell>
          <cell r="I96" t="str">
            <v>PITSS</v>
          </cell>
          <cell r="J96" t="str">
            <v>ASP</v>
          </cell>
          <cell r="K96" t="str">
            <v>GENESYS INFORMATICA SA DE CV</v>
          </cell>
          <cell r="L96" t="str">
            <v>ANGEL MARTINEZ VILLAREAL No 433</v>
          </cell>
          <cell r="M96" t="str">
            <v>Monterrey-NL</v>
          </cell>
          <cell r="N96">
            <v>0</v>
          </cell>
          <cell r="O96" t="str">
            <v>INTERIOR</v>
          </cell>
          <cell r="P96">
            <v>2660</v>
          </cell>
          <cell r="Q96" t="str">
            <v>&gt;60</v>
          </cell>
          <cell r="R96" t="str">
            <v>Office Digital</v>
          </cell>
          <cell r="S96" t="str">
            <v>A3</v>
          </cell>
          <cell r="T96" t="str">
            <v>Ciudad principal</v>
          </cell>
          <cell r="U96" t="str">
            <v>2-&gt;60</v>
          </cell>
          <cell r="V96">
            <v>1.1000000000000001</v>
          </cell>
          <cell r="W96">
            <v>1501.5000000000002</v>
          </cell>
          <cell r="X96">
            <v>1</v>
          </cell>
          <cell r="Y96">
            <v>2.42</v>
          </cell>
          <cell r="Z96">
            <v>5</v>
          </cell>
          <cell r="AA96">
            <v>0.48399999999999999</v>
          </cell>
          <cell r="AB96">
            <v>0</v>
          </cell>
          <cell r="AC96">
            <v>0</v>
          </cell>
          <cell r="AD96">
            <v>43557</v>
          </cell>
          <cell r="AE96">
            <v>43557</v>
          </cell>
          <cell r="AF96">
            <v>0</v>
          </cell>
          <cell r="AG96" t="str">
            <v>0-1 día</v>
          </cell>
          <cell r="AH96">
            <v>0</v>
          </cell>
          <cell r="AI96">
            <v>0</v>
          </cell>
          <cell r="AJ96">
            <v>0</v>
          </cell>
          <cell r="AK96">
            <v>1501.5000000000002</v>
          </cell>
        </row>
        <row r="97">
          <cell r="A97" t="str">
            <v>09HB916006</v>
          </cell>
          <cell r="B97" t="str">
            <v>ABR-19</v>
          </cell>
          <cell r="C97">
            <v>1</v>
          </cell>
          <cell r="D97" t="str">
            <v>2018389</v>
          </cell>
          <cell r="E97" t="str">
            <v>SR MANTENIMIENTO CORRECTIVO</v>
          </cell>
          <cell r="F97" t="str">
            <v>8680</v>
          </cell>
          <cell r="G97" t="str">
            <v>01/04/2019 18:48</v>
          </cell>
          <cell r="H97" t="str">
            <v>800185</v>
          </cell>
          <cell r="I97" t="str">
            <v>PITSS</v>
          </cell>
          <cell r="J97" t="str">
            <v>ASP</v>
          </cell>
          <cell r="K97" t="str">
            <v>IMPRESOS DIGITALES BALTAZAR S DE RL DE CV</v>
          </cell>
          <cell r="L97" t="str">
            <v>GABINO BARREDA No 267 B</v>
          </cell>
          <cell r="M97" t="str">
            <v>Colima-COL</v>
          </cell>
          <cell r="N97">
            <v>1</v>
          </cell>
          <cell r="O97" t="str">
            <v>INTERIOR</v>
          </cell>
          <cell r="P97">
            <v>21</v>
          </cell>
          <cell r="Q97" t="str">
            <v>Entre 16 y 30</v>
          </cell>
          <cell r="R97" t="str">
            <v>Entry Production Color Low/Mid</v>
          </cell>
          <cell r="S97" t="str">
            <v>Entry Production</v>
          </cell>
          <cell r="T97" t="str">
            <v>Ciudad principal</v>
          </cell>
          <cell r="U97" t="str">
            <v>3-Entre 16 y 30</v>
          </cell>
          <cell r="V97">
            <v>1.05</v>
          </cell>
          <cell r="W97">
            <v>0</v>
          </cell>
          <cell r="X97">
            <v>1</v>
          </cell>
          <cell r="Y97">
            <v>0.62</v>
          </cell>
          <cell r="Z97">
            <v>4</v>
          </cell>
          <cell r="AA97">
            <v>0.155</v>
          </cell>
          <cell r="AB97">
            <v>0</v>
          </cell>
          <cell r="AC97">
            <v>0</v>
          </cell>
          <cell r="AD97">
            <v>43557</v>
          </cell>
          <cell r="AE97">
            <v>43557</v>
          </cell>
          <cell r="AF97">
            <v>0</v>
          </cell>
          <cell r="AG97" t="str">
            <v>0-1 día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A98" t="str">
            <v>09HB916056</v>
          </cell>
          <cell r="B98" t="str">
            <v>ABR-19</v>
          </cell>
          <cell r="C98">
            <v>1</v>
          </cell>
          <cell r="D98" t="str">
            <v>2018837</v>
          </cell>
          <cell r="E98" t="str">
            <v>SR MANTENIMIENTO CORRECTIVO</v>
          </cell>
          <cell r="F98" t="str">
            <v>8055</v>
          </cell>
          <cell r="G98" t="str">
            <v>02/04/2019 11:37</v>
          </cell>
          <cell r="H98" t="str">
            <v>500027</v>
          </cell>
          <cell r="I98" t="str">
            <v>PITSS</v>
          </cell>
          <cell r="J98" t="str">
            <v>ASP</v>
          </cell>
          <cell r="K98" t="str">
            <v>JANSSEN DE MEXICO S DE RL DE CV</v>
          </cell>
          <cell r="L98" t="str">
            <v>CIRCUITO INTERIOR NORTE No 1820</v>
          </cell>
          <cell r="M98" t="str">
            <v>Ciudad Juarez-CHIH</v>
          </cell>
          <cell r="N98">
            <v>1</v>
          </cell>
          <cell r="O98" t="str">
            <v>INTERIOR</v>
          </cell>
          <cell r="P98">
            <v>28</v>
          </cell>
          <cell r="Q98" t="str">
            <v>Entre 16 y 30</v>
          </cell>
          <cell r="R98" t="str">
            <v>Departmental Digital</v>
          </cell>
          <cell r="S98" t="str">
            <v>A3</v>
          </cell>
          <cell r="T98" t="str">
            <v>Ciudad principal</v>
          </cell>
          <cell r="U98" t="str">
            <v>2-Entre 16 y 30</v>
          </cell>
          <cell r="V98">
            <v>0.8</v>
          </cell>
          <cell r="W98">
            <v>0</v>
          </cell>
          <cell r="X98">
            <v>1</v>
          </cell>
          <cell r="Y98">
            <v>0.63</v>
          </cell>
          <cell r="Z98">
            <v>5</v>
          </cell>
          <cell r="AA98">
            <v>0.126</v>
          </cell>
          <cell r="AB98">
            <v>0</v>
          </cell>
          <cell r="AC98">
            <v>0</v>
          </cell>
          <cell r="AD98">
            <v>43557</v>
          </cell>
          <cell r="AE98">
            <v>43557</v>
          </cell>
          <cell r="AF98">
            <v>0</v>
          </cell>
          <cell r="AG98" t="str">
            <v>0-1 día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</row>
        <row r="99">
          <cell r="A99" t="str">
            <v>09HB916191</v>
          </cell>
          <cell r="B99" t="str">
            <v>ABR-19</v>
          </cell>
          <cell r="C99">
            <v>1</v>
          </cell>
          <cell r="D99" t="str">
            <v>2018685</v>
          </cell>
          <cell r="E99" t="str">
            <v>SR MANTENIMIENTO CORRECTIVO</v>
          </cell>
          <cell r="F99" t="str">
            <v>8045</v>
          </cell>
          <cell r="G99" t="str">
            <v>02/04/2019 09:07</v>
          </cell>
          <cell r="H99" t="str">
            <v>000195</v>
          </cell>
          <cell r="I99" t="str">
            <v>PITSS</v>
          </cell>
          <cell r="J99" t="str">
            <v>ASP</v>
          </cell>
          <cell r="K99" t="str">
            <v>LABORATORIOS PISA SA DE CV</v>
          </cell>
          <cell r="L99" t="str">
            <v>AV MIGUEL ANGEL DE QUEVEDO NO 555</v>
          </cell>
          <cell r="M99" t="str">
            <v>Coyoacan-CIUDAD DE M</v>
          </cell>
          <cell r="N99">
            <v>1</v>
          </cell>
          <cell r="O99" t="str">
            <v>METRO</v>
          </cell>
          <cell r="P99">
            <v>12</v>
          </cell>
          <cell r="Q99" t="str">
            <v>Entre 7 y 15</v>
          </cell>
          <cell r="R99" t="str">
            <v>Office Digital</v>
          </cell>
          <cell r="S99" t="str">
            <v>A3</v>
          </cell>
          <cell r="T99" t="str">
            <v>Ciudad principal</v>
          </cell>
          <cell r="U99" t="str">
            <v>2-Entre 7 y 15</v>
          </cell>
          <cell r="V99">
            <v>0.6</v>
          </cell>
          <cell r="W99">
            <v>0</v>
          </cell>
          <cell r="X99">
            <v>1</v>
          </cell>
          <cell r="Y99">
            <v>2.81</v>
          </cell>
          <cell r="Z99">
            <v>5</v>
          </cell>
          <cell r="AA99">
            <v>0.56200000000000006</v>
          </cell>
          <cell r="AB99">
            <v>0</v>
          </cell>
          <cell r="AC99">
            <v>0</v>
          </cell>
          <cell r="AD99">
            <v>43557</v>
          </cell>
          <cell r="AE99">
            <v>43557</v>
          </cell>
          <cell r="AF99">
            <v>0</v>
          </cell>
          <cell r="AG99" t="str">
            <v>0-1 día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</row>
        <row r="100">
          <cell r="A100" t="str">
            <v>09HB918111</v>
          </cell>
          <cell r="B100" t="str">
            <v>ABR-19</v>
          </cell>
          <cell r="C100">
            <v>1</v>
          </cell>
          <cell r="D100" t="str">
            <v>2016859</v>
          </cell>
          <cell r="E100" t="str">
            <v>SR ASISTENCIA A CLIENTES</v>
          </cell>
          <cell r="F100" t="str">
            <v>8680</v>
          </cell>
          <cell r="G100" t="str">
            <v>29/03/2019 09:04</v>
          </cell>
          <cell r="H100" t="str">
            <v>800185</v>
          </cell>
          <cell r="I100" t="str">
            <v>PITSS</v>
          </cell>
          <cell r="J100" t="str">
            <v>ASP</v>
          </cell>
          <cell r="K100" t="str">
            <v>OMAR GIBRAN GONZALEZ TOPETE</v>
          </cell>
          <cell r="L100" t="str">
            <v>BOULEVARD MIGUEL DE LA MADRID  KM 12.5</v>
          </cell>
          <cell r="M100" t="str">
            <v>Colima-COL</v>
          </cell>
          <cell r="N100">
            <v>1</v>
          </cell>
          <cell r="O100" t="str">
            <v>INTERIOR</v>
          </cell>
          <cell r="P100" t="str">
            <v xml:space="preserve">  </v>
          </cell>
          <cell r="Q100" t="str">
            <v>&gt;60</v>
          </cell>
          <cell r="R100" t="str">
            <v>Entry Production Color Low/Mid</v>
          </cell>
          <cell r="S100" t="str">
            <v>Entry Production</v>
          </cell>
          <cell r="T100" t="str">
            <v>Ciudad principal</v>
          </cell>
          <cell r="U100" t="str">
            <v>3-&gt;60</v>
          </cell>
          <cell r="V100">
            <v>1</v>
          </cell>
          <cell r="W100">
            <v>0</v>
          </cell>
          <cell r="X100">
            <v>1</v>
          </cell>
          <cell r="Y100">
            <v>9.91</v>
          </cell>
          <cell r="Z100">
            <v>4</v>
          </cell>
          <cell r="AA100">
            <v>2.4775</v>
          </cell>
          <cell r="AB100">
            <v>0.36937500000000001</v>
          </cell>
          <cell r="AC100">
            <v>-581.02687500000013</v>
          </cell>
          <cell r="AD100">
            <v>43557</v>
          </cell>
          <cell r="AE100">
            <v>43558</v>
          </cell>
          <cell r="AF100">
            <v>1</v>
          </cell>
          <cell r="AG100" t="str">
            <v>0-1 día</v>
          </cell>
          <cell r="AH100">
            <v>0</v>
          </cell>
          <cell r="AI100">
            <v>0</v>
          </cell>
          <cell r="AJ100">
            <v>0</v>
          </cell>
          <cell r="AK100">
            <v>-581.02687500000013</v>
          </cell>
        </row>
        <row r="101">
          <cell r="A101" t="str">
            <v>0A1H020591</v>
          </cell>
          <cell r="B101" t="str">
            <v>ABR-19</v>
          </cell>
          <cell r="C101">
            <v>1</v>
          </cell>
          <cell r="D101" t="str">
            <v>2019013</v>
          </cell>
          <cell r="E101" t="str">
            <v>SR MANTENIMIENTO CORRECTIVO</v>
          </cell>
          <cell r="F101" t="str">
            <v>8075</v>
          </cell>
          <cell r="G101" t="str">
            <v>02/04/2019 16:13</v>
          </cell>
          <cell r="H101" t="str">
            <v>800072</v>
          </cell>
          <cell r="I101" t="str">
            <v>PITSS</v>
          </cell>
          <cell r="J101" t="str">
            <v>ASP</v>
          </cell>
          <cell r="K101" t="str">
            <v>OPERADORA OMX SA DE CV</v>
          </cell>
          <cell r="L101" t="str">
            <v>AV MEXICO 3370</v>
          </cell>
          <cell r="M101" t="str">
            <v>Zapopan-JAL</v>
          </cell>
          <cell r="N101">
            <v>0</v>
          </cell>
          <cell r="O101" t="str">
            <v>INTERIOR</v>
          </cell>
          <cell r="P101">
            <v>6</v>
          </cell>
          <cell r="Q101" t="str">
            <v>Entre 3 y 6</v>
          </cell>
          <cell r="R101" t="str">
            <v>Departmental Digital</v>
          </cell>
          <cell r="S101" t="str">
            <v>A3</v>
          </cell>
          <cell r="T101" t="str">
            <v>Ciudad principal</v>
          </cell>
          <cell r="U101" t="str">
            <v>2-Entre 3 y 6</v>
          </cell>
          <cell r="V101">
            <v>0</v>
          </cell>
          <cell r="W101">
            <v>0</v>
          </cell>
          <cell r="X101">
            <v>1</v>
          </cell>
          <cell r="Y101">
            <v>1.28</v>
          </cell>
          <cell r="Z101">
            <v>5</v>
          </cell>
          <cell r="AA101">
            <v>0.25600000000000001</v>
          </cell>
          <cell r="AB101">
            <v>0</v>
          </cell>
          <cell r="AC101">
            <v>0</v>
          </cell>
          <cell r="AD101">
            <v>43558</v>
          </cell>
          <cell r="AE101">
            <v>43559</v>
          </cell>
          <cell r="AF101">
            <v>1</v>
          </cell>
          <cell r="AG101" t="str">
            <v>0-1 día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</row>
        <row r="102">
          <cell r="A102" t="str">
            <v>0A1H020591</v>
          </cell>
          <cell r="B102" t="str">
            <v>ABR-19</v>
          </cell>
          <cell r="C102">
            <v>1</v>
          </cell>
          <cell r="D102" t="str">
            <v>2018981</v>
          </cell>
          <cell r="E102" t="str">
            <v>SR MANTENIMIENTO CORRECTIVO</v>
          </cell>
          <cell r="F102" t="str">
            <v>4000</v>
          </cell>
          <cell r="G102" t="str">
            <v>02/04/2019 15:32</v>
          </cell>
          <cell r="H102" t="str">
            <v>800188</v>
          </cell>
          <cell r="I102" t="str">
            <v>PITSS</v>
          </cell>
          <cell r="J102" t="str">
            <v>ASP</v>
          </cell>
          <cell r="K102" t="str">
            <v>PROCTER &amp; GAMBLE MANUFACTURING MEXICO S DE RL DE C</v>
          </cell>
          <cell r="L102" t="str">
            <v>CARRETERA FEDERAL IRAPUATO-ABASOLO KM 10.6</v>
          </cell>
          <cell r="M102" t="str">
            <v>Guanajuato-GTO</v>
          </cell>
          <cell r="N102">
            <v>0</v>
          </cell>
          <cell r="O102" t="str">
            <v>INTERIOR</v>
          </cell>
          <cell r="P102">
            <v>190</v>
          </cell>
          <cell r="Q102" t="str">
            <v>&gt;60</v>
          </cell>
          <cell r="R102" t="str">
            <v>Entry Mono Printers</v>
          </cell>
          <cell r="S102" t="str">
            <v>A4</v>
          </cell>
          <cell r="T102" t="str">
            <v>Ciudad principal</v>
          </cell>
          <cell r="U102" t="str">
            <v>1-&gt;60</v>
          </cell>
          <cell r="V102">
            <v>1.05</v>
          </cell>
          <cell r="W102">
            <v>750.75000000000011</v>
          </cell>
          <cell r="X102">
            <v>1</v>
          </cell>
          <cell r="Y102">
            <v>3.97</v>
          </cell>
          <cell r="Z102">
            <v>5</v>
          </cell>
          <cell r="AA102">
            <v>0.79400000000000004</v>
          </cell>
          <cell r="AB102">
            <v>0</v>
          </cell>
          <cell r="AC102">
            <v>0</v>
          </cell>
          <cell r="AD102">
            <v>43558</v>
          </cell>
          <cell r="AE102">
            <v>43559</v>
          </cell>
          <cell r="AF102">
            <v>1</v>
          </cell>
          <cell r="AG102" t="str">
            <v>0-1 día</v>
          </cell>
          <cell r="AH102">
            <v>0</v>
          </cell>
          <cell r="AI102">
            <v>0</v>
          </cell>
          <cell r="AJ102">
            <v>0</v>
          </cell>
          <cell r="AK102">
            <v>750.75000000000011</v>
          </cell>
        </row>
        <row r="103">
          <cell r="A103" t="str">
            <v>0A1H020600</v>
          </cell>
          <cell r="B103" t="str">
            <v>ABR-19</v>
          </cell>
          <cell r="C103">
            <v>1</v>
          </cell>
          <cell r="D103" t="str">
            <v>2016575</v>
          </cell>
          <cell r="E103" t="str">
            <v>SR MANTENIMIENTO CORRECTIVO</v>
          </cell>
          <cell r="F103" t="str">
            <v>3616</v>
          </cell>
          <cell r="G103" t="str">
            <v>28/03/2019 14:12</v>
          </cell>
          <cell r="H103" t="str">
            <v>500094</v>
          </cell>
          <cell r="I103" t="str">
            <v>PITSS</v>
          </cell>
          <cell r="J103" t="str">
            <v>ASP</v>
          </cell>
          <cell r="K103" t="str">
            <v>ENSE&amp;ANZA E INVESTIGACION SUPERIOR AC</v>
          </cell>
          <cell r="L103" t="str">
            <v>BLVD PETROCEL KM 1.3 CAMPUS TAMPICO AULAS 2 PISO 3</v>
          </cell>
          <cell r="M103" t="str">
            <v>ALTAMIRA-TAM</v>
          </cell>
          <cell r="N103">
            <v>0</v>
          </cell>
          <cell r="O103" t="str">
            <v>INTERIOR</v>
          </cell>
          <cell r="P103">
            <v>66</v>
          </cell>
          <cell r="Q103" t="str">
            <v>&gt;60</v>
          </cell>
          <cell r="R103" t="str">
            <v>A4 Mono MFPs</v>
          </cell>
          <cell r="S103" t="str">
            <v>A4</v>
          </cell>
          <cell r="T103" t="str">
            <v>Otras</v>
          </cell>
          <cell r="U103" t="str">
            <v>1-&gt;60</v>
          </cell>
          <cell r="V103">
            <v>1.05</v>
          </cell>
          <cell r="W103">
            <v>750.75000000000011</v>
          </cell>
          <cell r="X103">
            <v>1</v>
          </cell>
          <cell r="Y103">
            <v>4.3</v>
          </cell>
          <cell r="Z103">
            <v>9</v>
          </cell>
          <cell r="AA103">
            <v>0.47777777777777775</v>
          </cell>
          <cell r="AB103">
            <v>0</v>
          </cell>
          <cell r="AC103">
            <v>0</v>
          </cell>
          <cell r="AD103">
            <v>43558</v>
          </cell>
          <cell r="AE103">
            <v>43558</v>
          </cell>
          <cell r="AF103">
            <v>0</v>
          </cell>
          <cell r="AG103" t="str">
            <v>0-1 día</v>
          </cell>
          <cell r="AH103">
            <v>0</v>
          </cell>
          <cell r="AI103">
            <v>0</v>
          </cell>
          <cell r="AJ103">
            <v>0</v>
          </cell>
          <cell r="AK103">
            <v>750.75000000000011</v>
          </cell>
        </row>
        <row r="104">
          <cell r="A104" t="str">
            <v>0A1H020600</v>
          </cell>
          <cell r="B104" t="str">
            <v>ABR-19</v>
          </cell>
          <cell r="C104">
            <v>1</v>
          </cell>
          <cell r="D104" t="str">
            <v>2017933</v>
          </cell>
          <cell r="E104" t="str">
            <v>SR MANTENIMIENTO CORRECTIVO</v>
          </cell>
          <cell r="F104" t="str">
            <v>3610</v>
          </cell>
          <cell r="G104" t="str">
            <v>01/04/2019 09:38</v>
          </cell>
          <cell r="H104" t="str">
            <v>500155</v>
          </cell>
          <cell r="I104" t="str">
            <v>PITSS</v>
          </cell>
          <cell r="J104" t="str">
            <v>ASP</v>
          </cell>
          <cell r="K104" t="str">
            <v>HONEYWELL AUTOMOTIVE DE MEXICO S DE RL DE CV</v>
          </cell>
          <cell r="L104" t="str">
            <v>AV FUENTES DEL SUR 7151</v>
          </cell>
          <cell r="M104" t="str">
            <v>CIUDAD JUAREZ-CHIH</v>
          </cell>
          <cell r="N104">
            <v>0</v>
          </cell>
          <cell r="O104" t="str">
            <v>INTERIOR</v>
          </cell>
          <cell r="P104">
            <v>599</v>
          </cell>
          <cell r="Q104" t="str">
            <v>&gt;60</v>
          </cell>
          <cell r="R104" t="str">
            <v>Entry Mono Printers</v>
          </cell>
          <cell r="S104" t="str">
            <v>A4</v>
          </cell>
          <cell r="T104" t="str">
            <v>Ciudad principal</v>
          </cell>
          <cell r="U104" t="str">
            <v>1-&gt;60</v>
          </cell>
          <cell r="V104">
            <v>1.05</v>
          </cell>
          <cell r="W104">
            <v>750.75000000000011</v>
          </cell>
          <cell r="X104">
            <v>1</v>
          </cell>
          <cell r="Y104">
            <v>1.87</v>
          </cell>
          <cell r="Z104">
            <v>5</v>
          </cell>
          <cell r="AA104">
            <v>0.374</v>
          </cell>
          <cell r="AB104">
            <v>0</v>
          </cell>
          <cell r="AC104">
            <v>0</v>
          </cell>
          <cell r="AD104">
            <v>43558</v>
          </cell>
          <cell r="AE104">
            <v>43558</v>
          </cell>
          <cell r="AF104">
            <v>0</v>
          </cell>
          <cell r="AG104" t="str">
            <v>0-1 día</v>
          </cell>
          <cell r="AH104">
            <v>0</v>
          </cell>
          <cell r="AI104">
            <v>0</v>
          </cell>
          <cell r="AJ104">
            <v>0</v>
          </cell>
          <cell r="AK104">
            <v>750.75000000000011</v>
          </cell>
        </row>
        <row r="105">
          <cell r="A105" t="str">
            <v>0A1H020640</v>
          </cell>
          <cell r="B105" t="str">
            <v>ABR-19</v>
          </cell>
          <cell r="C105">
            <v>1</v>
          </cell>
          <cell r="D105" t="str">
            <v>2018183</v>
          </cell>
          <cell r="E105" t="str">
            <v>SR MANTENIMIENTO CORRECTIVO</v>
          </cell>
          <cell r="F105" t="str">
            <v>3611</v>
          </cell>
          <cell r="G105" t="str">
            <v>01/04/2019 12:50</v>
          </cell>
          <cell r="H105" t="str">
            <v>500155</v>
          </cell>
          <cell r="I105" t="str">
            <v>PITSS</v>
          </cell>
          <cell r="J105" t="str">
            <v>ASP</v>
          </cell>
          <cell r="K105" t="str">
            <v>HONEYWELL AUTOMOTIVE DE MEXICO S DE RL DE CV</v>
          </cell>
          <cell r="L105" t="str">
            <v>AV PARQUE INDUSTRIAL JUAREZ 3328</v>
          </cell>
          <cell r="M105" t="str">
            <v>CIUDAD JUAREZ-CHIH</v>
          </cell>
          <cell r="N105">
            <v>0</v>
          </cell>
          <cell r="O105" t="str">
            <v>INTERIOR</v>
          </cell>
          <cell r="P105">
            <v>423</v>
          </cell>
          <cell r="Q105" t="str">
            <v>&gt;60</v>
          </cell>
          <cell r="R105" t="str">
            <v>Entry Mono Printers</v>
          </cell>
          <cell r="S105" t="str">
            <v>A4</v>
          </cell>
          <cell r="T105" t="str">
            <v>Ciudad principal</v>
          </cell>
          <cell r="U105" t="str">
            <v>1-&gt;60</v>
          </cell>
          <cell r="V105">
            <v>1.05</v>
          </cell>
          <cell r="W105">
            <v>750.75000000000011</v>
          </cell>
          <cell r="X105">
            <v>1</v>
          </cell>
          <cell r="Y105">
            <v>1</v>
          </cell>
          <cell r="Z105">
            <v>5</v>
          </cell>
          <cell r="AA105">
            <v>0.2</v>
          </cell>
          <cell r="AB105">
            <v>0</v>
          </cell>
          <cell r="AC105">
            <v>0</v>
          </cell>
          <cell r="AD105">
            <v>43558</v>
          </cell>
          <cell r="AE105">
            <v>43558</v>
          </cell>
          <cell r="AF105">
            <v>0</v>
          </cell>
          <cell r="AG105" t="str">
            <v>0-1 día</v>
          </cell>
          <cell r="AH105">
            <v>0</v>
          </cell>
          <cell r="AI105">
            <v>0</v>
          </cell>
          <cell r="AJ105">
            <v>0</v>
          </cell>
          <cell r="AK105">
            <v>750.75000000000011</v>
          </cell>
        </row>
        <row r="106">
          <cell r="A106" t="str">
            <v>0A1H020656</v>
          </cell>
          <cell r="B106" t="str">
            <v>ABR-19</v>
          </cell>
          <cell r="C106">
            <v>1</v>
          </cell>
          <cell r="D106" t="str">
            <v>2018203</v>
          </cell>
          <cell r="E106" t="str">
            <v>SR MANTENIMIENTO CORRECTIVO</v>
          </cell>
          <cell r="F106" t="str">
            <v>3611</v>
          </cell>
          <cell r="G106" t="str">
            <v>01/04/2019 13:15</v>
          </cell>
          <cell r="H106" t="str">
            <v>800147</v>
          </cell>
          <cell r="I106" t="str">
            <v>PITSS</v>
          </cell>
          <cell r="J106" t="str">
            <v>ASP</v>
          </cell>
          <cell r="K106" t="str">
            <v>OPERADORA OMX SA DE CV</v>
          </cell>
          <cell r="L106" t="str">
            <v>BLV ADOLFO LOPEZ MATEOS 2009-B</v>
          </cell>
          <cell r="M106" t="str">
            <v>LEON-GTO</v>
          </cell>
          <cell r="N106">
            <v>0</v>
          </cell>
          <cell r="O106" t="str">
            <v>INTERIOR</v>
          </cell>
          <cell r="P106">
            <v>384</v>
          </cell>
          <cell r="Q106" t="str">
            <v>&gt;60</v>
          </cell>
          <cell r="R106" t="str">
            <v>Entry Mono Printers</v>
          </cell>
          <cell r="S106" t="str">
            <v>A4</v>
          </cell>
          <cell r="T106" t="str">
            <v>Ciudad principal</v>
          </cell>
          <cell r="U106" t="str">
            <v>1-&gt;60</v>
          </cell>
          <cell r="V106">
            <v>1.05</v>
          </cell>
          <cell r="W106">
            <v>750.75000000000011</v>
          </cell>
          <cell r="X106">
            <v>1</v>
          </cell>
          <cell r="Y106">
            <v>0.25</v>
          </cell>
          <cell r="Z106">
            <v>5</v>
          </cell>
          <cell r="AA106">
            <v>0.05</v>
          </cell>
          <cell r="AB106">
            <v>0</v>
          </cell>
          <cell r="AC106">
            <v>0</v>
          </cell>
          <cell r="AD106">
            <v>43558</v>
          </cell>
          <cell r="AE106">
            <v>43558</v>
          </cell>
          <cell r="AF106">
            <v>0</v>
          </cell>
          <cell r="AG106" t="str">
            <v>0-1 día</v>
          </cell>
          <cell r="AH106">
            <v>0</v>
          </cell>
          <cell r="AI106">
            <v>0</v>
          </cell>
          <cell r="AJ106">
            <v>0</v>
          </cell>
          <cell r="AK106">
            <v>750.75000000000011</v>
          </cell>
        </row>
        <row r="107">
          <cell r="A107" t="str">
            <v>0A1H020675</v>
          </cell>
          <cell r="B107" t="str">
            <v>ABR-19</v>
          </cell>
          <cell r="C107">
            <v>1</v>
          </cell>
          <cell r="D107" t="str">
            <v>2018947</v>
          </cell>
          <cell r="E107" t="str">
            <v>SR MANTENIMIENTO CORRECTIVO</v>
          </cell>
          <cell r="F107" t="str">
            <v>8680</v>
          </cell>
          <cell r="G107" t="str">
            <v>02/04/2019 12:59</v>
          </cell>
          <cell r="H107" t="str">
            <v>500083</v>
          </cell>
          <cell r="I107" t="str">
            <v>PITSS</v>
          </cell>
          <cell r="J107" t="str">
            <v>ASP</v>
          </cell>
          <cell r="K107" t="str">
            <v>GALAZ YAMAZAKI RUIZ URQUIZA SC</v>
          </cell>
          <cell r="L107" t="str">
            <v>AV JUAREZ No 1102 PISO 40</v>
          </cell>
          <cell r="M107" t="str">
            <v>Monterrey-NL</v>
          </cell>
          <cell r="N107">
            <v>0</v>
          </cell>
          <cell r="O107" t="str">
            <v>INTERIOR</v>
          </cell>
          <cell r="P107">
            <v>112</v>
          </cell>
          <cell r="Q107" t="str">
            <v>&gt;60</v>
          </cell>
          <cell r="R107" t="str">
            <v>Entry Production Color Low/Mid</v>
          </cell>
          <cell r="S107" t="str">
            <v>Entry Production</v>
          </cell>
          <cell r="T107" t="str">
            <v>Ciudad principal</v>
          </cell>
          <cell r="U107" t="str">
            <v>3-&gt;60</v>
          </cell>
          <cell r="V107">
            <v>1.1499999999999999</v>
          </cell>
          <cell r="W107">
            <v>1808.95</v>
          </cell>
          <cell r="X107">
            <v>1</v>
          </cell>
          <cell r="Y107">
            <v>1.17</v>
          </cell>
          <cell r="Z107">
            <v>4</v>
          </cell>
          <cell r="AA107">
            <v>0.29249999999999998</v>
          </cell>
          <cell r="AB107">
            <v>0</v>
          </cell>
          <cell r="AC107">
            <v>0</v>
          </cell>
          <cell r="AD107">
            <v>43558</v>
          </cell>
          <cell r="AE107">
            <v>43558</v>
          </cell>
          <cell r="AF107">
            <v>0</v>
          </cell>
          <cell r="AG107" t="str">
            <v>0-1 día</v>
          </cell>
          <cell r="AH107">
            <v>0</v>
          </cell>
          <cell r="AI107">
            <v>0</v>
          </cell>
          <cell r="AJ107">
            <v>0</v>
          </cell>
          <cell r="AK107">
            <v>1808.95</v>
          </cell>
        </row>
        <row r="108">
          <cell r="A108" t="str">
            <v>0A1H020675</v>
          </cell>
          <cell r="B108" t="str">
            <v>ABR-19</v>
          </cell>
          <cell r="C108">
            <v>1</v>
          </cell>
          <cell r="D108" t="str">
            <v>2019381</v>
          </cell>
          <cell r="E108" t="str">
            <v>SR MANTENIMIENTO CORRECTIVO</v>
          </cell>
          <cell r="F108" t="str">
            <v>3636</v>
          </cell>
          <cell r="G108" t="str">
            <v>03/04/2019 11:17</v>
          </cell>
          <cell r="H108" t="str">
            <v>800183</v>
          </cell>
          <cell r="I108" t="str">
            <v>PITSS</v>
          </cell>
          <cell r="J108" t="str">
            <v>ASP</v>
          </cell>
          <cell r="K108" t="str">
            <v>RADIOMOVIL DIPSA SA DE CV</v>
          </cell>
          <cell r="L108" t="str">
            <v>AV MANUEL AVILA CAMACHO 1019</v>
          </cell>
          <cell r="M108" t="str">
            <v>GUADALAJARA-JAL</v>
          </cell>
          <cell r="N108">
            <v>0</v>
          </cell>
          <cell r="O108" t="str">
            <v>INTERIOR</v>
          </cell>
          <cell r="P108">
            <v>106</v>
          </cell>
          <cell r="Q108" t="str">
            <v>&gt;60</v>
          </cell>
          <cell r="R108" t="str">
            <v>A4 Mono MFPs</v>
          </cell>
          <cell r="S108" t="str">
            <v>A4</v>
          </cell>
          <cell r="T108" t="str">
            <v>Ciudad principal</v>
          </cell>
          <cell r="U108" t="str">
            <v>1-&gt;60</v>
          </cell>
          <cell r="V108">
            <v>1.05</v>
          </cell>
          <cell r="W108">
            <v>750.75000000000011</v>
          </cell>
          <cell r="X108">
            <v>1</v>
          </cell>
          <cell r="Y108">
            <v>2.2200000000000002</v>
          </cell>
          <cell r="Z108">
            <v>5</v>
          </cell>
          <cell r="AA108">
            <v>0.44400000000000006</v>
          </cell>
          <cell r="AB108">
            <v>0</v>
          </cell>
          <cell r="AC108">
            <v>0</v>
          </cell>
          <cell r="AD108">
            <v>43558</v>
          </cell>
          <cell r="AE108">
            <v>43558</v>
          </cell>
          <cell r="AF108">
            <v>0</v>
          </cell>
          <cell r="AG108" t="str">
            <v>0-1 día</v>
          </cell>
          <cell r="AH108">
            <v>0</v>
          </cell>
          <cell r="AI108">
            <v>0</v>
          </cell>
          <cell r="AJ108">
            <v>0</v>
          </cell>
          <cell r="AK108">
            <v>750.75000000000011</v>
          </cell>
        </row>
        <row r="109">
          <cell r="A109" t="str">
            <v>0A1H020675</v>
          </cell>
          <cell r="B109" t="str">
            <v>ABR-19</v>
          </cell>
          <cell r="C109">
            <v>1</v>
          </cell>
          <cell r="D109" t="str">
            <v>2012347</v>
          </cell>
          <cell r="E109" t="str">
            <v>SR MANTENIMIENTO CORRECTIVO</v>
          </cell>
          <cell r="F109" t="str">
            <v>4310</v>
          </cell>
          <cell r="G109" t="str">
            <v>20/03/2019 16:49</v>
          </cell>
          <cell r="H109" t="str">
            <v>500083</v>
          </cell>
          <cell r="I109" t="str">
            <v>PITSS</v>
          </cell>
          <cell r="J109" t="str">
            <v>ASP</v>
          </cell>
          <cell r="K109" t="str">
            <v>PROVEEDORA DE SERVICIOS GRAFICOS DEL NORTE SA DE C</v>
          </cell>
          <cell r="L109" t="str">
            <v>ISSAC GARZA No 1363</v>
          </cell>
          <cell r="M109" t="str">
            <v>Monterrey-NL</v>
          </cell>
          <cell r="N109">
            <v>0</v>
          </cell>
          <cell r="O109" t="str">
            <v>INTERIOR</v>
          </cell>
          <cell r="P109">
            <v>49</v>
          </cell>
          <cell r="Q109" t="str">
            <v>Entre 31 y 60</v>
          </cell>
          <cell r="R109" t="str">
            <v>Light Production Digital Business</v>
          </cell>
          <cell r="S109" t="str">
            <v>Entry Production</v>
          </cell>
          <cell r="T109" t="str">
            <v>Ciudad principal</v>
          </cell>
          <cell r="U109" t="str">
            <v>3-Entre 31 y 60</v>
          </cell>
          <cell r="V109">
            <v>1.1000000000000001</v>
          </cell>
          <cell r="W109">
            <v>1730.3000000000004</v>
          </cell>
          <cell r="X109">
            <v>1</v>
          </cell>
          <cell r="Y109">
            <v>1.51</v>
          </cell>
          <cell r="Z109">
            <v>4</v>
          </cell>
          <cell r="AA109">
            <v>0.3775</v>
          </cell>
          <cell r="AB109">
            <v>0</v>
          </cell>
          <cell r="AC109">
            <v>0</v>
          </cell>
          <cell r="AD109">
            <v>43558</v>
          </cell>
          <cell r="AE109">
            <v>43559</v>
          </cell>
          <cell r="AF109">
            <v>1</v>
          </cell>
          <cell r="AG109" t="str">
            <v>0-1 día</v>
          </cell>
          <cell r="AH109">
            <v>0</v>
          </cell>
          <cell r="AI109">
            <v>0</v>
          </cell>
          <cell r="AJ109">
            <v>0</v>
          </cell>
          <cell r="AK109">
            <v>1730.3000000000004</v>
          </cell>
        </row>
        <row r="110">
          <cell r="A110" t="str">
            <v>0A1H020683</v>
          </cell>
          <cell r="B110" t="str">
            <v>ABR-19</v>
          </cell>
          <cell r="C110">
            <v>1</v>
          </cell>
          <cell r="D110" t="str">
            <v>2018991</v>
          </cell>
          <cell r="E110" t="str">
            <v>SR MANTENIMIENTO CORRECTIVO</v>
          </cell>
          <cell r="F110" t="str">
            <v>4395</v>
          </cell>
          <cell r="G110" t="str">
            <v>02/04/2019 15:34</v>
          </cell>
          <cell r="H110" t="str">
            <v>800147</v>
          </cell>
          <cell r="I110" t="str">
            <v>PITSS</v>
          </cell>
          <cell r="J110" t="str">
            <v>ASP</v>
          </cell>
          <cell r="K110" t="str">
            <v>OFFICE DEPOT DE MEXICO SA DE CV</v>
          </cell>
          <cell r="L110" t="str">
            <v>BLV A L MATEOS SN ESQ CHIMALPOPOC</v>
          </cell>
          <cell r="M110" t="str">
            <v>LEON-GTO</v>
          </cell>
          <cell r="N110">
            <v>0</v>
          </cell>
          <cell r="O110" t="str">
            <v>INTERIOR</v>
          </cell>
          <cell r="P110">
            <v>38</v>
          </cell>
          <cell r="Q110" t="str">
            <v>Entre 31 y 60</v>
          </cell>
          <cell r="R110" t="str">
            <v>Light Production Digital Business</v>
          </cell>
          <cell r="S110" t="str">
            <v>Entry Production</v>
          </cell>
          <cell r="T110" t="str">
            <v>Ciudad principal</v>
          </cell>
          <cell r="U110" t="str">
            <v>3-Entre 31 y 60</v>
          </cell>
          <cell r="V110">
            <v>1.1000000000000001</v>
          </cell>
          <cell r="W110">
            <v>1730.3000000000004</v>
          </cell>
          <cell r="X110">
            <v>1</v>
          </cell>
          <cell r="Y110">
            <v>1.93</v>
          </cell>
          <cell r="Z110">
            <v>4</v>
          </cell>
          <cell r="AA110">
            <v>0.48249999999999998</v>
          </cell>
          <cell r="AB110">
            <v>0</v>
          </cell>
          <cell r="AC110">
            <v>0</v>
          </cell>
          <cell r="AD110">
            <v>43558</v>
          </cell>
          <cell r="AE110">
            <v>43558</v>
          </cell>
          <cell r="AF110">
            <v>0</v>
          </cell>
          <cell r="AG110" t="str">
            <v>0-1 día</v>
          </cell>
          <cell r="AH110">
            <v>0</v>
          </cell>
          <cell r="AI110">
            <v>0</v>
          </cell>
          <cell r="AJ110">
            <v>0</v>
          </cell>
          <cell r="AK110">
            <v>1730.3000000000004</v>
          </cell>
        </row>
        <row r="111">
          <cell r="A111" t="str">
            <v>0A1H020685</v>
          </cell>
          <cell r="B111" t="str">
            <v>ABR-19</v>
          </cell>
          <cell r="C111">
            <v>1</v>
          </cell>
          <cell r="D111" t="str">
            <v>2019541</v>
          </cell>
          <cell r="E111" t="str">
            <v>SR MANTENIMIENTO CORRECTIVO</v>
          </cell>
          <cell r="F111" t="str">
            <v>4395</v>
          </cell>
          <cell r="G111" t="str">
            <v>03/04/2019 14:33</v>
          </cell>
          <cell r="H111" t="str">
            <v>500036</v>
          </cell>
          <cell r="I111" t="str">
            <v>PITSS</v>
          </cell>
          <cell r="J111" t="str">
            <v>ASP</v>
          </cell>
          <cell r="K111" t="str">
            <v>OFFICE DEPOT DE MEXICO SA DE CV</v>
          </cell>
          <cell r="L111" t="str">
            <v>AV LICOLN No 500 PTE</v>
          </cell>
          <cell r="M111" t="str">
            <v>Monterrey-NL</v>
          </cell>
          <cell r="N111">
            <v>0</v>
          </cell>
          <cell r="O111" t="str">
            <v>INTERIOR</v>
          </cell>
          <cell r="P111">
            <v>26</v>
          </cell>
          <cell r="Q111" t="str">
            <v>Entre 16 y 30</v>
          </cell>
          <cell r="R111" t="str">
            <v>Light Production Digital Business</v>
          </cell>
          <cell r="S111" t="str">
            <v>Entry Production</v>
          </cell>
          <cell r="T111" t="str">
            <v>Ciudad principal</v>
          </cell>
          <cell r="U111" t="str">
            <v>3-Entre 16 y 30</v>
          </cell>
          <cell r="V111">
            <v>1.05</v>
          </cell>
          <cell r="W111">
            <v>1651.6500000000003</v>
          </cell>
          <cell r="X111">
            <v>1</v>
          </cell>
          <cell r="Y111">
            <v>1.37</v>
          </cell>
          <cell r="Z111">
            <v>4</v>
          </cell>
          <cell r="AA111">
            <v>0.34250000000000003</v>
          </cell>
          <cell r="AB111">
            <v>0</v>
          </cell>
          <cell r="AC111">
            <v>0</v>
          </cell>
          <cell r="AD111">
            <v>43558</v>
          </cell>
          <cell r="AE111">
            <v>43559</v>
          </cell>
          <cell r="AF111">
            <v>1</v>
          </cell>
          <cell r="AG111" t="str">
            <v>0-1 día</v>
          </cell>
          <cell r="AH111">
            <v>0</v>
          </cell>
          <cell r="AI111">
            <v>0</v>
          </cell>
          <cell r="AJ111">
            <v>0</v>
          </cell>
          <cell r="AK111">
            <v>1651.6500000000003</v>
          </cell>
        </row>
        <row r="112">
          <cell r="A112" t="str">
            <v>0A1H020707</v>
          </cell>
          <cell r="B112" t="str">
            <v>ABR-19</v>
          </cell>
          <cell r="C112">
            <v>1</v>
          </cell>
          <cell r="D112" t="str">
            <v>2008499</v>
          </cell>
          <cell r="E112" t="str">
            <v>SR MANTENIMIENTO CORRECTIVO</v>
          </cell>
          <cell r="F112" t="str">
            <v>4495</v>
          </cell>
          <cell r="G112" t="str">
            <v>13/03/2019 09:49</v>
          </cell>
          <cell r="H112" t="str">
            <v>800192</v>
          </cell>
          <cell r="I112" t="str">
            <v>PITSS</v>
          </cell>
          <cell r="J112" t="str">
            <v>ASP</v>
          </cell>
          <cell r="K112" t="str">
            <v>COMPUTER FORMS SA DE CV</v>
          </cell>
          <cell r="L112" t="str">
            <v>KM 9 CARRETERA A EL CASTILLO</v>
          </cell>
          <cell r="M112" t="str">
            <v>Jalisco-JAL</v>
          </cell>
          <cell r="N112">
            <v>0</v>
          </cell>
          <cell r="O112" t="str">
            <v>INTERIOR</v>
          </cell>
          <cell r="P112">
            <v>36</v>
          </cell>
          <cell r="Q112" t="str">
            <v>Entre 31 y 60</v>
          </cell>
          <cell r="R112" t="str">
            <v>CF Mono</v>
          </cell>
          <cell r="S112" t="str">
            <v>High Production</v>
          </cell>
          <cell r="T112" t="str">
            <v>Ciudad principal</v>
          </cell>
          <cell r="U112" t="str">
            <v>4-Entre 31 y 60</v>
          </cell>
          <cell r="V112">
            <v>1.1499999999999999</v>
          </cell>
          <cell r="W112">
            <v>2466.75</v>
          </cell>
          <cell r="X112">
            <v>1</v>
          </cell>
          <cell r="Y112">
            <v>3.98</v>
          </cell>
          <cell r="Z112">
            <v>3</v>
          </cell>
          <cell r="AA112">
            <v>1.3266666666666667</v>
          </cell>
          <cell r="AB112">
            <v>8.1666666666666665E-2</v>
          </cell>
          <cell r="AC112">
            <v>-175.17499999999998</v>
          </cell>
          <cell r="AD112">
            <v>43558</v>
          </cell>
          <cell r="AE112">
            <v>43562</v>
          </cell>
          <cell r="AF112">
            <v>2</v>
          </cell>
          <cell r="AG112" t="str">
            <v>2-3 días</v>
          </cell>
          <cell r="AH112">
            <v>0.25</v>
          </cell>
          <cell r="AI112">
            <v>-536.25</v>
          </cell>
          <cell r="AJ112">
            <v>0</v>
          </cell>
          <cell r="AK112">
            <v>2291.5749999999998</v>
          </cell>
        </row>
        <row r="113">
          <cell r="A113" t="str">
            <v>0A1H020735</v>
          </cell>
          <cell r="B113" t="str">
            <v>ABR-19</v>
          </cell>
          <cell r="C113">
            <v>1</v>
          </cell>
          <cell r="D113" t="str">
            <v>2019333</v>
          </cell>
          <cell r="E113" t="str">
            <v>SR MANTENIMIENTO CORRECTIVO</v>
          </cell>
          <cell r="F113" t="str">
            <v>3658</v>
          </cell>
          <cell r="G113" t="str">
            <v>03/04/2019 10:32</v>
          </cell>
          <cell r="H113" t="str">
            <v>800200</v>
          </cell>
          <cell r="I113" t="str">
            <v>PITSS</v>
          </cell>
          <cell r="J113" t="str">
            <v>ASP</v>
          </cell>
          <cell r="K113" t="str">
            <v>INSTITUTO TECNOLOGICO Y DE ESTUDIOS SUPERIORES DE</v>
          </cell>
          <cell r="L113" t="str">
            <v>AV GENERAL RAMON CORONA No 2514</v>
          </cell>
          <cell r="M113" t="str">
            <v>Zapopan-JAL</v>
          </cell>
          <cell r="N113">
            <v>0</v>
          </cell>
          <cell r="O113" t="str">
            <v>INTERIOR</v>
          </cell>
          <cell r="P113">
            <v>236</v>
          </cell>
          <cell r="Q113" t="str">
            <v>&gt;60</v>
          </cell>
          <cell r="R113" t="str">
            <v>A4 Mono MFPs</v>
          </cell>
          <cell r="S113" t="str">
            <v>A4</v>
          </cell>
          <cell r="T113" t="str">
            <v>Ciudad principal</v>
          </cell>
          <cell r="U113" t="str">
            <v>1-&gt;60</v>
          </cell>
          <cell r="V113">
            <v>1.05</v>
          </cell>
          <cell r="W113">
            <v>750.75000000000011</v>
          </cell>
          <cell r="X113">
            <v>1</v>
          </cell>
          <cell r="Y113">
            <v>2.8</v>
          </cell>
          <cell r="Z113">
            <v>5</v>
          </cell>
          <cell r="AA113">
            <v>0.55999999999999994</v>
          </cell>
          <cell r="AB113">
            <v>0</v>
          </cell>
          <cell r="AC113">
            <v>0</v>
          </cell>
          <cell r="AD113">
            <v>43558</v>
          </cell>
          <cell r="AE113">
            <v>43558</v>
          </cell>
          <cell r="AF113">
            <v>0</v>
          </cell>
          <cell r="AG113" t="str">
            <v>0-1 día</v>
          </cell>
          <cell r="AH113">
            <v>0</v>
          </cell>
          <cell r="AI113">
            <v>0</v>
          </cell>
          <cell r="AJ113">
            <v>0</v>
          </cell>
          <cell r="AK113">
            <v>750.75000000000011</v>
          </cell>
        </row>
        <row r="114">
          <cell r="A114" t="str">
            <v>0A1H020874</v>
          </cell>
          <cell r="B114" t="str">
            <v>ABR-19</v>
          </cell>
          <cell r="C114">
            <v>1</v>
          </cell>
          <cell r="D114" t="str">
            <v>2019309</v>
          </cell>
          <cell r="E114" t="str">
            <v>SR MANTENIMIENTO CORRECTIVO</v>
          </cell>
          <cell r="F114" t="str">
            <v>3658</v>
          </cell>
          <cell r="G114" t="str">
            <v>03/04/2019 10:01</v>
          </cell>
          <cell r="H114" t="str">
            <v>500028</v>
          </cell>
          <cell r="I114" t="str">
            <v>PITSS</v>
          </cell>
          <cell r="J114" t="str">
            <v>ASP</v>
          </cell>
          <cell r="K114" t="str">
            <v>DIGITAL VAAR SA DE CV</v>
          </cell>
          <cell r="L114" t="str">
            <v>CAMINO A HUINALA 135 Y 135 B</v>
          </cell>
          <cell r="M114" t="str">
            <v>Apodaca-NL</v>
          </cell>
          <cell r="N114">
            <v>0</v>
          </cell>
          <cell r="O114" t="str">
            <v>INTERIOR</v>
          </cell>
          <cell r="P114">
            <v>1</v>
          </cell>
          <cell r="Q114" t="str">
            <v>&lt;=3</v>
          </cell>
          <cell r="R114" t="str">
            <v>A4 Mono MFPs</v>
          </cell>
          <cell r="S114" t="str">
            <v>A4</v>
          </cell>
          <cell r="T114" t="str">
            <v>Otras</v>
          </cell>
          <cell r="U114" t="str">
            <v>1-&lt;=3</v>
          </cell>
          <cell r="V114">
            <v>0</v>
          </cell>
          <cell r="W114">
            <v>0</v>
          </cell>
          <cell r="X114">
            <v>1</v>
          </cell>
          <cell r="Y114">
            <v>1.98</v>
          </cell>
          <cell r="Z114">
            <v>9</v>
          </cell>
          <cell r="AA114">
            <v>0.22</v>
          </cell>
          <cell r="AB114">
            <v>0</v>
          </cell>
          <cell r="AC114">
            <v>0</v>
          </cell>
          <cell r="AD114">
            <v>43558</v>
          </cell>
          <cell r="AE114">
            <v>43558</v>
          </cell>
          <cell r="AF114">
            <v>0</v>
          </cell>
          <cell r="AG114" t="str">
            <v>0-1 día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</row>
        <row r="115">
          <cell r="A115" t="str">
            <v>0A1H021115</v>
          </cell>
          <cell r="B115" t="str">
            <v>ABR-19</v>
          </cell>
          <cell r="C115">
            <v>1</v>
          </cell>
          <cell r="D115" t="str">
            <v>2019467</v>
          </cell>
          <cell r="E115" t="str">
            <v>SR MANTENIMIENTO CORRECTIVO</v>
          </cell>
          <cell r="F115" t="str">
            <v>4624</v>
          </cell>
          <cell r="G115" t="str">
            <v>03/04/2019 12:57</v>
          </cell>
          <cell r="H115" t="str">
            <v>500018</v>
          </cell>
          <cell r="I115" t="str">
            <v>PITSS</v>
          </cell>
          <cell r="J115" t="str">
            <v>ASP</v>
          </cell>
          <cell r="K115" t="str">
            <v>DELPHI AUTOMOTIVE SYSTEMS S DE RL DE CV</v>
          </cell>
          <cell r="L115" t="str">
            <v>AV MARTIRES DE SONORA 1006</v>
          </cell>
          <cell r="M115" t="str">
            <v>DURANGO-DGO</v>
          </cell>
          <cell r="N115">
            <v>0</v>
          </cell>
          <cell r="O115" t="str">
            <v>INTERIOR</v>
          </cell>
          <cell r="P115">
            <v>21</v>
          </cell>
          <cell r="Q115" t="str">
            <v>Entre 16 y 30</v>
          </cell>
          <cell r="R115" t="str">
            <v>Entry Mono Printers</v>
          </cell>
          <cell r="S115" t="str">
            <v>A4</v>
          </cell>
          <cell r="T115" t="str">
            <v>Ciudad principal</v>
          </cell>
          <cell r="U115" t="str">
            <v>1-Entre 16 y 30</v>
          </cell>
          <cell r="V115">
            <v>0.6</v>
          </cell>
          <cell r="W115">
            <v>429.00000000000006</v>
          </cell>
          <cell r="X115">
            <v>1</v>
          </cell>
          <cell r="Y115">
            <v>0.42</v>
          </cell>
          <cell r="Z115">
            <v>5</v>
          </cell>
          <cell r="AA115">
            <v>8.3999999999999991E-2</v>
          </cell>
          <cell r="AB115">
            <v>0</v>
          </cell>
          <cell r="AC115">
            <v>0</v>
          </cell>
          <cell r="AD115">
            <v>43558</v>
          </cell>
          <cell r="AE115">
            <v>43559</v>
          </cell>
          <cell r="AF115">
            <v>1</v>
          </cell>
          <cell r="AG115" t="str">
            <v>0-1 día</v>
          </cell>
          <cell r="AH115">
            <v>0</v>
          </cell>
          <cell r="AI115">
            <v>0</v>
          </cell>
          <cell r="AJ115">
            <v>0</v>
          </cell>
          <cell r="AK115">
            <v>429.00000000000006</v>
          </cell>
        </row>
        <row r="116">
          <cell r="A116" t="str">
            <v>0A1H021381</v>
          </cell>
          <cell r="B116" t="str">
            <v>ABR-19</v>
          </cell>
          <cell r="C116">
            <v>1</v>
          </cell>
          <cell r="D116" t="str">
            <v>2018645</v>
          </cell>
          <cell r="E116" t="str">
            <v>SR MANTENIMIENTO CORRECTIVO</v>
          </cell>
          <cell r="F116" t="str">
            <v>4626</v>
          </cell>
          <cell r="G116" t="str">
            <v>02/04/2019 08:07</v>
          </cell>
          <cell r="H116" t="str">
            <v>800200</v>
          </cell>
          <cell r="I116" t="str">
            <v>PITSS</v>
          </cell>
          <cell r="J116" t="str">
            <v>ASP</v>
          </cell>
          <cell r="K116" t="str">
            <v>FLEXTRONICS MANUFACTURING MEX SA DE CV</v>
          </cell>
          <cell r="L116" t="str">
            <v>CARRETERA BASE AEREA No 5850-23</v>
          </cell>
          <cell r="M116" t="str">
            <v>Zapopan-JAL</v>
          </cell>
          <cell r="N116">
            <v>0</v>
          </cell>
          <cell r="O116" t="str">
            <v>INTERIOR</v>
          </cell>
          <cell r="P116">
            <v>5</v>
          </cell>
          <cell r="Q116" t="str">
            <v>Entre 3 y 6</v>
          </cell>
          <cell r="R116" t="str">
            <v>Entry Mono Printers</v>
          </cell>
          <cell r="S116" t="str">
            <v>A4</v>
          </cell>
          <cell r="T116" t="str">
            <v>Ciudad principal</v>
          </cell>
          <cell r="U116" t="str">
            <v>1-Entre 3 y 6</v>
          </cell>
          <cell r="V116">
            <v>0</v>
          </cell>
          <cell r="W116">
            <v>0</v>
          </cell>
          <cell r="X116">
            <v>1</v>
          </cell>
          <cell r="Y116">
            <v>2.2200000000000002</v>
          </cell>
          <cell r="Z116">
            <v>5</v>
          </cell>
          <cell r="AA116">
            <v>0.44400000000000006</v>
          </cell>
          <cell r="AB116">
            <v>0</v>
          </cell>
          <cell r="AC116">
            <v>0</v>
          </cell>
          <cell r="AD116">
            <v>43558</v>
          </cell>
          <cell r="AE116">
            <v>43559</v>
          </cell>
          <cell r="AF116">
            <v>1</v>
          </cell>
          <cell r="AG116" t="str">
            <v>0-1 día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</row>
        <row r="117">
          <cell r="A117" t="str">
            <v>0A1H021665</v>
          </cell>
          <cell r="B117" t="str">
            <v>ABR-19</v>
          </cell>
          <cell r="C117">
            <v>1</v>
          </cell>
          <cell r="D117" t="str">
            <v>2019535</v>
          </cell>
          <cell r="E117" t="str">
            <v>SR MANTENIMIENTO CORRECTIVO</v>
          </cell>
          <cell r="F117" t="str">
            <v>0070</v>
          </cell>
          <cell r="G117" t="str">
            <v>03/04/2019 14:27</v>
          </cell>
          <cell r="H117" t="str">
            <v>800186</v>
          </cell>
          <cell r="I117" t="str">
            <v>PITSS</v>
          </cell>
          <cell r="J117" t="str">
            <v>ASP</v>
          </cell>
          <cell r="K117" t="str">
            <v>OPERADORA OMX SA DE CV</v>
          </cell>
          <cell r="L117" t="str">
            <v>AV CONSTITUYENTES 152 PTE</v>
          </cell>
          <cell r="M117" t="str">
            <v>QUERETARO-QRO</v>
          </cell>
          <cell r="N117">
            <v>0</v>
          </cell>
          <cell r="O117" t="str">
            <v>INTERIOR</v>
          </cell>
          <cell r="P117">
            <v>29</v>
          </cell>
          <cell r="Q117" t="str">
            <v>Entre 16 y 30</v>
          </cell>
          <cell r="R117" t="str">
            <v>Entry Production Color Low/Mid</v>
          </cell>
          <cell r="S117" t="str">
            <v>Entry Production</v>
          </cell>
          <cell r="T117" t="str">
            <v>Ciudad principal</v>
          </cell>
          <cell r="U117" t="str">
            <v>3-Entre 16 y 30</v>
          </cell>
          <cell r="V117">
            <v>1.05</v>
          </cell>
          <cell r="W117">
            <v>1651.6500000000003</v>
          </cell>
          <cell r="X117">
            <v>1</v>
          </cell>
          <cell r="Y117">
            <v>1.72</v>
          </cell>
          <cell r="Z117">
            <v>4</v>
          </cell>
          <cell r="AA117">
            <v>0.43</v>
          </cell>
          <cell r="AB117">
            <v>0</v>
          </cell>
          <cell r="AC117">
            <v>0</v>
          </cell>
          <cell r="AD117">
            <v>43558</v>
          </cell>
          <cell r="AE117">
            <v>43559</v>
          </cell>
          <cell r="AF117">
            <v>1</v>
          </cell>
          <cell r="AG117" t="str">
            <v>0-1 día</v>
          </cell>
          <cell r="AH117">
            <v>0</v>
          </cell>
          <cell r="AI117">
            <v>0</v>
          </cell>
          <cell r="AJ117">
            <v>0</v>
          </cell>
          <cell r="AK117">
            <v>1651.6500000000003</v>
          </cell>
        </row>
        <row r="118">
          <cell r="A118" t="str">
            <v>0A1H021675</v>
          </cell>
          <cell r="B118" t="str">
            <v>ABR-19</v>
          </cell>
          <cell r="C118">
            <v>1</v>
          </cell>
          <cell r="D118" t="str">
            <v>2015329</v>
          </cell>
          <cell r="E118" t="str">
            <v>SR RETIRO DE EQUIPO DEFINITIVO</v>
          </cell>
          <cell r="F118" t="str">
            <v>5867</v>
          </cell>
          <cell r="G118" t="str">
            <v>26/03/2019 13:18</v>
          </cell>
          <cell r="H118" t="str">
            <v>500089</v>
          </cell>
          <cell r="I118" t="str">
            <v>PITSS</v>
          </cell>
          <cell r="J118" t="str">
            <v>ASP</v>
          </cell>
          <cell r="K118" t="str">
            <v>RIO BRAVO ELECTRICOS S DE RL DE CV</v>
          </cell>
          <cell r="L118" t="str">
            <v>RAFAEL PEREZ SERNA Y HENRY DUNANT</v>
          </cell>
          <cell r="M118" t="str">
            <v>CIUDAD JUAREZ-CHIH</v>
          </cell>
          <cell r="N118">
            <v>0</v>
          </cell>
          <cell r="O118" t="str">
            <v>INTERIOR</v>
          </cell>
          <cell r="P118" t="str">
            <v xml:space="preserve">  </v>
          </cell>
          <cell r="Q118" t="str">
            <v>&gt;60</v>
          </cell>
          <cell r="R118" t="str">
            <v>Office Digital</v>
          </cell>
          <cell r="S118" t="str">
            <v>A3</v>
          </cell>
          <cell r="T118" t="str">
            <v>Ciudad principal</v>
          </cell>
          <cell r="U118" t="str">
            <v>2-&gt;60</v>
          </cell>
          <cell r="V118">
            <v>1</v>
          </cell>
          <cell r="W118">
            <v>1365</v>
          </cell>
          <cell r="X118">
            <v>0</v>
          </cell>
          <cell r="Y118">
            <v>5</v>
          </cell>
          <cell r="Z118">
            <v>5</v>
          </cell>
          <cell r="AA118">
            <v>1</v>
          </cell>
          <cell r="AB118">
            <v>0</v>
          </cell>
          <cell r="AC118">
            <v>0</v>
          </cell>
          <cell r="AD118">
            <v>43558</v>
          </cell>
          <cell r="AE118">
            <v>43559</v>
          </cell>
          <cell r="AF118">
            <v>1</v>
          </cell>
          <cell r="AG118" t="str">
            <v>0-1 día</v>
          </cell>
          <cell r="AH118">
            <v>0</v>
          </cell>
          <cell r="AI118">
            <v>0</v>
          </cell>
          <cell r="AJ118">
            <v>0</v>
          </cell>
          <cell r="AK118">
            <v>1365</v>
          </cell>
        </row>
        <row r="119">
          <cell r="A119" t="str">
            <v>0A1H021961</v>
          </cell>
          <cell r="B119" t="str">
            <v>ABR-19</v>
          </cell>
          <cell r="C119">
            <v>1</v>
          </cell>
          <cell r="D119" t="str">
            <v>2019251</v>
          </cell>
          <cell r="E119" t="str">
            <v>SR MANTENIMIENTO CORRECTIVO</v>
          </cell>
          <cell r="F119" t="str">
            <v>5867</v>
          </cell>
          <cell r="G119" t="str">
            <v>03/04/2019 08:43</v>
          </cell>
          <cell r="H119" t="str">
            <v>500158</v>
          </cell>
          <cell r="I119" t="str">
            <v>PITSS</v>
          </cell>
          <cell r="J119" t="str">
            <v>ASP</v>
          </cell>
          <cell r="K119" t="str">
            <v>RIO BRAVO ELECTRICOS S DE RL DE CV</v>
          </cell>
          <cell r="L119" t="str">
            <v>RAFAEL PEREZ SERNA Y HENRY DUNANT</v>
          </cell>
          <cell r="M119" t="str">
            <v>CIUDAD JUAREZ-CHIH</v>
          </cell>
          <cell r="N119">
            <v>0</v>
          </cell>
          <cell r="O119" t="str">
            <v>INTERIOR</v>
          </cell>
          <cell r="P119">
            <v>33</v>
          </cell>
          <cell r="Q119" t="str">
            <v>Entre 31 y 60</v>
          </cell>
          <cell r="R119" t="str">
            <v>Office Digital</v>
          </cell>
          <cell r="S119" t="str">
            <v>A3</v>
          </cell>
          <cell r="T119" t="str">
            <v>Ciudad principal</v>
          </cell>
          <cell r="U119" t="str">
            <v>2-Entre 31 y 60</v>
          </cell>
          <cell r="V119">
            <v>1.05</v>
          </cell>
          <cell r="W119">
            <v>1433.25</v>
          </cell>
          <cell r="X119">
            <v>1</v>
          </cell>
          <cell r="Y119">
            <v>1.5</v>
          </cell>
          <cell r="Z119">
            <v>5</v>
          </cell>
          <cell r="AA119">
            <v>0.3</v>
          </cell>
          <cell r="AB119">
            <v>0</v>
          </cell>
          <cell r="AC119">
            <v>0</v>
          </cell>
          <cell r="AD119">
            <v>43558</v>
          </cell>
          <cell r="AE119">
            <v>43559</v>
          </cell>
          <cell r="AF119">
            <v>1</v>
          </cell>
          <cell r="AG119" t="str">
            <v>0-1 día</v>
          </cell>
          <cell r="AH119">
            <v>0</v>
          </cell>
          <cell r="AI119">
            <v>0</v>
          </cell>
          <cell r="AJ119">
            <v>0</v>
          </cell>
          <cell r="AK119">
            <v>1433.25</v>
          </cell>
        </row>
        <row r="120">
          <cell r="A120" t="str">
            <v>0A1H022151</v>
          </cell>
          <cell r="B120" t="str">
            <v>ABR-19</v>
          </cell>
          <cell r="C120">
            <v>1</v>
          </cell>
          <cell r="D120" t="str">
            <v>2019517</v>
          </cell>
          <cell r="E120" t="str">
            <v>SR MANTENIMIENTO CORRECTIVO</v>
          </cell>
          <cell r="F120" t="str">
            <v>5866</v>
          </cell>
          <cell r="G120" t="str">
            <v>03/04/2019 14:10</v>
          </cell>
          <cell r="H120" t="str">
            <v>500056</v>
          </cell>
          <cell r="I120" t="str">
            <v>PITSS</v>
          </cell>
          <cell r="J120" t="str">
            <v>ASP</v>
          </cell>
          <cell r="K120" t="str">
            <v>OFFICE DEPOT DE MEXICO SA DE CV</v>
          </cell>
          <cell r="L120" t="str">
            <v>BLV MIGUEL HIDALGO 155</v>
          </cell>
          <cell r="M120" t="str">
            <v>Reynosa-TAM</v>
          </cell>
          <cell r="N120">
            <v>0</v>
          </cell>
          <cell r="O120" t="str">
            <v>INTERIOR</v>
          </cell>
          <cell r="P120">
            <v>128</v>
          </cell>
          <cell r="Q120" t="str">
            <v>&gt;60</v>
          </cell>
          <cell r="R120" t="str">
            <v>Departmental Digital</v>
          </cell>
          <cell r="S120" t="str">
            <v>A3</v>
          </cell>
          <cell r="T120" t="str">
            <v>Ciudad principal</v>
          </cell>
          <cell r="U120" t="str">
            <v>2-&gt;60</v>
          </cell>
          <cell r="V120">
            <v>1.1000000000000001</v>
          </cell>
          <cell r="W120">
            <v>1501.5000000000002</v>
          </cell>
          <cell r="X120">
            <v>1</v>
          </cell>
          <cell r="Y120">
            <v>3.16</v>
          </cell>
          <cell r="Z120">
            <v>5</v>
          </cell>
          <cell r="AA120">
            <v>0.63200000000000001</v>
          </cell>
          <cell r="AB120">
            <v>0</v>
          </cell>
          <cell r="AC120">
            <v>0</v>
          </cell>
          <cell r="AD120">
            <v>43558</v>
          </cell>
          <cell r="AE120">
            <v>43558</v>
          </cell>
          <cell r="AF120">
            <v>0</v>
          </cell>
          <cell r="AG120" t="str">
            <v>0-1 día</v>
          </cell>
          <cell r="AH120">
            <v>0</v>
          </cell>
          <cell r="AI120">
            <v>0</v>
          </cell>
          <cell r="AJ120">
            <v>0</v>
          </cell>
          <cell r="AK120">
            <v>1501.5000000000002</v>
          </cell>
        </row>
        <row r="121">
          <cell r="A121" t="str">
            <v>0A1H022210</v>
          </cell>
          <cell r="B121" t="str">
            <v>ABR-19</v>
          </cell>
          <cell r="C121">
            <v>1</v>
          </cell>
          <cell r="D121" t="str">
            <v>2019509</v>
          </cell>
          <cell r="E121" t="str">
            <v>SR MANTENIMIENTO CORRECTIVO</v>
          </cell>
          <cell r="F121" t="str">
            <v>5868</v>
          </cell>
          <cell r="G121" t="str">
            <v>03/04/2019 13:54</v>
          </cell>
          <cell r="H121" t="str">
            <v>500018</v>
          </cell>
          <cell r="I121" t="str">
            <v>PITSS</v>
          </cell>
          <cell r="J121" t="str">
            <v>ASP</v>
          </cell>
          <cell r="K121" t="str">
            <v>AZERTY DE MEXICO SA DE CV</v>
          </cell>
          <cell r="L121" t="str">
            <v>GRAL MARIANO ARISTA 54 B 21</v>
          </cell>
          <cell r="M121" t="str">
            <v>MIGUEL HIDALGO-CIUDA</v>
          </cell>
          <cell r="N121">
            <v>0</v>
          </cell>
          <cell r="O121" t="str">
            <v>INTERIOR</v>
          </cell>
          <cell r="P121">
            <v>2</v>
          </cell>
          <cell r="Q121" t="str">
            <v>&lt;=3</v>
          </cell>
          <cell r="R121" t="str">
            <v>Departmental Digital</v>
          </cell>
          <cell r="S121" t="str">
            <v>A3</v>
          </cell>
          <cell r="T121" t="str">
            <v>Ciudad principal</v>
          </cell>
          <cell r="U121" t="str">
            <v>2-&lt;=3</v>
          </cell>
          <cell r="V121">
            <v>0</v>
          </cell>
          <cell r="W121">
            <v>0</v>
          </cell>
          <cell r="X121">
            <v>1</v>
          </cell>
          <cell r="Y121">
            <v>0.35</v>
          </cell>
          <cell r="Z121">
            <v>5</v>
          </cell>
          <cell r="AA121">
            <v>6.9999999999999993E-2</v>
          </cell>
          <cell r="AB121">
            <v>0</v>
          </cell>
          <cell r="AC121">
            <v>0</v>
          </cell>
          <cell r="AD121">
            <v>43558</v>
          </cell>
          <cell r="AE121">
            <v>43559</v>
          </cell>
          <cell r="AF121">
            <v>1</v>
          </cell>
          <cell r="AG121" t="str">
            <v>0-1 día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</row>
        <row r="122">
          <cell r="A122" t="str">
            <v>0A1H022378</v>
          </cell>
          <cell r="B122" t="str">
            <v>ABR-19</v>
          </cell>
          <cell r="C122">
            <v>1</v>
          </cell>
          <cell r="D122" t="str">
            <v>2018199</v>
          </cell>
          <cell r="E122" t="str">
            <v>SR MANTENIMIENTO CORRECTIVO</v>
          </cell>
          <cell r="F122" t="str">
            <v>5866</v>
          </cell>
          <cell r="G122" t="str">
            <v>01/04/2019 13:13</v>
          </cell>
          <cell r="H122" t="str">
            <v>800147</v>
          </cell>
          <cell r="I122" t="str">
            <v>PITSS</v>
          </cell>
          <cell r="J122" t="str">
            <v>ASP</v>
          </cell>
          <cell r="K122" t="str">
            <v>OPERADORA OMX SA DE CV</v>
          </cell>
          <cell r="L122" t="str">
            <v>BLV ADOLFO LOPEZ MATEOS 2009-B</v>
          </cell>
          <cell r="M122" t="str">
            <v>LEON-GTO</v>
          </cell>
          <cell r="N122">
            <v>0</v>
          </cell>
          <cell r="O122" t="str">
            <v>INTERIOR</v>
          </cell>
          <cell r="P122">
            <v>25</v>
          </cell>
          <cell r="Q122" t="str">
            <v>Entre 16 y 30</v>
          </cell>
          <cell r="R122" t="str">
            <v>Departmental Digital</v>
          </cell>
          <cell r="S122" t="str">
            <v>A3</v>
          </cell>
          <cell r="T122" t="str">
            <v>Ciudad principal</v>
          </cell>
          <cell r="U122" t="str">
            <v>2-Entre 16 y 30</v>
          </cell>
          <cell r="V122">
            <v>0.8</v>
          </cell>
          <cell r="W122">
            <v>1092</v>
          </cell>
          <cell r="X122">
            <v>1</v>
          </cell>
          <cell r="Y122">
            <v>0.28000000000000003</v>
          </cell>
          <cell r="Z122">
            <v>5</v>
          </cell>
          <cell r="AA122">
            <v>5.6000000000000008E-2</v>
          </cell>
          <cell r="AB122">
            <v>0</v>
          </cell>
          <cell r="AC122">
            <v>0</v>
          </cell>
          <cell r="AD122">
            <v>43558</v>
          </cell>
          <cell r="AE122">
            <v>43558</v>
          </cell>
          <cell r="AF122">
            <v>0</v>
          </cell>
          <cell r="AG122" t="str">
            <v>0-1 día</v>
          </cell>
          <cell r="AH122">
            <v>0</v>
          </cell>
          <cell r="AI122">
            <v>0</v>
          </cell>
          <cell r="AJ122">
            <v>0</v>
          </cell>
          <cell r="AK122">
            <v>1092</v>
          </cell>
        </row>
        <row r="123">
          <cell r="A123" t="str">
            <v>0A1H022379</v>
          </cell>
          <cell r="B123" t="str">
            <v>ABR-19</v>
          </cell>
          <cell r="C123">
            <v>1</v>
          </cell>
          <cell r="D123" t="str">
            <v>2019533</v>
          </cell>
          <cell r="E123" t="str">
            <v>SR MANTENIMIENTO CORRECTIVO</v>
          </cell>
          <cell r="F123" t="str">
            <v>5866</v>
          </cell>
          <cell r="G123" t="str">
            <v>03/04/2019 14:22</v>
          </cell>
          <cell r="H123" t="str">
            <v>800187</v>
          </cell>
          <cell r="I123" t="str">
            <v>PITSS</v>
          </cell>
          <cell r="J123" t="str">
            <v>ASP</v>
          </cell>
          <cell r="K123" t="str">
            <v>OPERADORA OMX SA DE CV</v>
          </cell>
          <cell r="L123" t="str">
            <v>CONSTITUYENTES PTE 152</v>
          </cell>
          <cell r="M123" t="str">
            <v>QUERETARO-QRO</v>
          </cell>
          <cell r="N123">
            <v>0</v>
          </cell>
          <cell r="O123" t="str">
            <v>INTERIOR</v>
          </cell>
          <cell r="P123">
            <v>8</v>
          </cell>
          <cell r="Q123" t="str">
            <v>Entre 7 y 15</v>
          </cell>
          <cell r="R123" t="str">
            <v>Departmental Digital</v>
          </cell>
          <cell r="S123" t="str">
            <v>A3</v>
          </cell>
          <cell r="T123" t="str">
            <v>Ciudad principal</v>
          </cell>
          <cell r="U123" t="str">
            <v>2-Entre 7 y 15</v>
          </cell>
          <cell r="V123">
            <v>0.6</v>
          </cell>
          <cell r="W123">
            <v>819</v>
          </cell>
          <cell r="X123">
            <v>1</v>
          </cell>
          <cell r="Y123">
            <v>0.61</v>
          </cell>
          <cell r="Z123">
            <v>5</v>
          </cell>
          <cell r="AA123">
            <v>0.122</v>
          </cell>
          <cell r="AB123">
            <v>0</v>
          </cell>
          <cell r="AC123">
            <v>0</v>
          </cell>
          <cell r="AD123">
            <v>43558</v>
          </cell>
          <cell r="AE123">
            <v>43559</v>
          </cell>
          <cell r="AF123">
            <v>1</v>
          </cell>
          <cell r="AG123" t="str">
            <v>0-1 día</v>
          </cell>
          <cell r="AH123">
            <v>0</v>
          </cell>
          <cell r="AI123">
            <v>0</v>
          </cell>
          <cell r="AJ123">
            <v>0</v>
          </cell>
          <cell r="AK123">
            <v>819</v>
          </cell>
        </row>
        <row r="124">
          <cell r="A124" t="str">
            <v>0A1H022391</v>
          </cell>
          <cell r="B124" t="str">
            <v>ABR-19</v>
          </cell>
          <cell r="C124">
            <v>1</v>
          </cell>
          <cell r="D124" t="str">
            <v>2019487</v>
          </cell>
          <cell r="E124" t="str">
            <v>SR MANTENIMIENTO CORRECTIVO</v>
          </cell>
          <cell r="F124" t="str">
            <v>5866</v>
          </cell>
          <cell r="G124" t="str">
            <v>03/04/2019 13:13</v>
          </cell>
          <cell r="H124" t="str">
            <v>800187</v>
          </cell>
          <cell r="I124" t="str">
            <v>PITSS</v>
          </cell>
          <cell r="J124" t="str">
            <v>ASP</v>
          </cell>
          <cell r="K124" t="str">
            <v>OFFICE DEPOT DE MEXICO SA DE CV</v>
          </cell>
          <cell r="L124" t="str">
            <v>AV. FAJA DE ORO NO. 1100</v>
          </cell>
          <cell r="M124" t="str">
            <v>Salamanca-GTO</v>
          </cell>
          <cell r="N124">
            <v>0</v>
          </cell>
          <cell r="O124" t="str">
            <v>INTERIOR</v>
          </cell>
          <cell r="P124">
            <v>70</v>
          </cell>
          <cell r="Q124" t="str">
            <v>&gt;60</v>
          </cell>
          <cell r="R124" t="str">
            <v>Departmental Digital</v>
          </cell>
          <cell r="S124" t="str">
            <v>A3</v>
          </cell>
          <cell r="T124" t="str">
            <v>Ciudad principal</v>
          </cell>
          <cell r="U124" t="str">
            <v>2-&gt;60</v>
          </cell>
          <cell r="V124">
            <v>1.1000000000000001</v>
          </cell>
          <cell r="W124">
            <v>1501.5000000000002</v>
          </cell>
          <cell r="X124">
            <v>1</v>
          </cell>
          <cell r="Y124">
            <v>1.28</v>
          </cell>
          <cell r="Z124">
            <v>5</v>
          </cell>
          <cell r="AA124">
            <v>0.25600000000000001</v>
          </cell>
          <cell r="AB124">
            <v>0</v>
          </cell>
          <cell r="AC124">
            <v>0</v>
          </cell>
          <cell r="AD124">
            <v>43558</v>
          </cell>
          <cell r="AE124">
            <v>43559</v>
          </cell>
          <cell r="AF124">
            <v>1</v>
          </cell>
          <cell r="AG124" t="str">
            <v>0-1 día</v>
          </cell>
          <cell r="AH124">
            <v>0</v>
          </cell>
          <cell r="AI124">
            <v>0</v>
          </cell>
          <cell r="AJ124">
            <v>0</v>
          </cell>
          <cell r="AK124">
            <v>1501.5000000000002</v>
          </cell>
        </row>
        <row r="125">
          <cell r="A125" t="str">
            <v>0A1H022401</v>
          </cell>
          <cell r="B125" t="str">
            <v>ABR-19</v>
          </cell>
          <cell r="C125">
            <v>1</v>
          </cell>
          <cell r="D125" t="str">
            <v>2019261</v>
          </cell>
          <cell r="E125" t="str">
            <v>SR MANTENIMIENTO CORRECTIVO</v>
          </cell>
          <cell r="F125" t="str">
            <v>5866</v>
          </cell>
          <cell r="G125" t="str">
            <v>03/04/2019 08:47</v>
          </cell>
          <cell r="H125" t="str">
            <v>500094</v>
          </cell>
          <cell r="I125" t="str">
            <v>PITSS</v>
          </cell>
          <cell r="J125" t="str">
            <v>ASP</v>
          </cell>
          <cell r="K125" t="str">
            <v>OFFICE DEPOT DE MEXICO SA DE CV</v>
          </cell>
          <cell r="L125" t="str">
            <v>AV HIDALGO No 5309</v>
          </cell>
          <cell r="M125" t="str">
            <v>Tampico-TAM</v>
          </cell>
          <cell r="N125">
            <v>0</v>
          </cell>
          <cell r="O125" t="str">
            <v>INTERIOR</v>
          </cell>
          <cell r="P125">
            <v>9</v>
          </cell>
          <cell r="Q125" t="str">
            <v>Entre 7 y 15</v>
          </cell>
          <cell r="R125" t="str">
            <v>Departmental Digital</v>
          </cell>
          <cell r="S125" t="str">
            <v>A3</v>
          </cell>
          <cell r="T125" t="str">
            <v>Ciudad principal</v>
          </cell>
          <cell r="U125" t="str">
            <v>2-Entre 7 y 15</v>
          </cell>
          <cell r="V125">
            <v>0.6</v>
          </cell>
          <cell r="W125">
            <v>819</v>
          </cell>
          <cell r="X125">
            <v>1</v>
          </cell>
          <cell r="Y125">
            <v>2.39</v>
          </cell>
          <cell r="Z125">
            <v>5</v>
          </cell>
          <cell r="AA125">
            <v>0.47800000000000004</v>
          </cell>
          <cell r="AB125">
            <v>0</v>
          </cell>
          <cell r="AC125">
            <v>0</v>
          </cell>
          <cell r="AD125">
            <v>43558</v>
          </cell>
          <cell r="AE125">
            <v>43558</v>
          </cell>
          <cell r="AF125">
            <v>0</v>
          </cell>
          <cell r="AG125" t="str">
            <v>0-1 día</v>
          </cell>
          <cell r="AH125">
            <v>0</v>
          </cell>
          <cell r="AI125">
            <v>0</v>
          </cell>
          <cell r="AJ125">
            <v>0</v>
          </cell>
          <cell r="AK125">
            <v>819</v>
          </cell>
        </row>
        <row r="126">
          <cell r="A126" t="str">
            <v>0A1H022530</v>
          </cell>
          <cell r="B126" t="str">
            <v>ABR-19</v>
          </cell>
          <cell r="C126">
            <v>1</v>
          </cell>
          <cell r="D126" t="str">
            <v>2019491</v>
          </cell>
          <cell r="E126" t="str">
            <v>SR MANTENIMIENTO CORRECTIVO</v>
          </cell>
          <cell r="F126" t="str">
            <v>3326</v>
          </cell>
          <cell r="G126" t="str">
            <v>03/04/2019 13:22</v>
          </cell>
          <cell r="H126" t="str">
            <v>100037</v>
          </cell>
          <cell r="I126" t="str">
            <v>PITSS</v>
          </cell>
          <cell r="J126" t="str">
            <v>ASP</v>
          </cell>
          <cell r="K126" t="str">
            <v>TELEFONOS DE MEXICO SA B DE CV</v>
          </cell>
          <cell r="L126" t="str">
            <v>ALDAMA SUR No 102</v>
          </cell>
          <cell r="M126" t="str">
            <v>Toluca De Lerdo-ESTA</v>
          </cell>
          <cell r="N126">
            <v>0</v>
          </cell>
          <cell r="O126" t="str">
            <v>INTERIOR</v>
          </cell>
          <cell r="P126">
            <v>587</v>
          </cell>
          <cell r="Q126" t="str">
            <v>&gt;60</v>
          </cell>
          <cell r="R126" t="str">
            <v>A4 Mono MFPs</v>
          </cell>
          <cell r="S126" t="str">
            <v>A4</v>
          </cell>
          <cell r="T126" t="str">
            <v>Ciudad principal</v>
          </cell>
          <cell r="U126" t="str">
            <v>1-&gt;60</v>
          </cell>
          <cell r="V126">
            <v>1.05</v>
          </cell>
          <cell r="W126">
            <v>750.75000000000011</v>
          </cell>
          <cell r="X126">
            <v>1</v>
          </cell>
          <cell r="Y126">
            <v>1.91</v>
          </cell>
          <cell r="Z126">
            <v>5</v>
          </cell>
          <cell r="AA126">
            <v>0.38200000000000001</v>
          </cell>
          <cell r="AB126">
            <v>0</v>
          </cell>
          <cell r="AC126">
            <v>0</v>
          </cell>
          <cell r="AD126">
            <v>43558</v>
          </cell>
          <cell r="AE126">
            <v>43559</v>
          </cell>
          <cell r="AF126">
            <v>1</v>
          </cell>
          <cell r="AG126" t="str">
            <v>0-1 día</v>
          </cell>
          <cell r="AH126">
            <v>0</v>
          </cell>
          <cell r="AI126">
            <v>0</v>
          </cell>
          <cell r="AJ126">
            <v>0</v>
          </cell>
          <cell r="AK126">
            <v>750.75000000000011</v>
          </cell>
        </row>
        <row r="127">
          <cell r="A127" t="str">
            <v>0A2T024295</v>
          </cell>
          <cell r="B127" t="str">
            <v>ABR-19</v>
          </cell>
          <cell r="C127">
            <v>1</v>
          </cell>
          <cell r="D127" t="str">
            <v>2015673</v>
          </cell>
          <cell r="E127" t="str">
            <v>SR MANTENIMIENTO CORRECTIVO</v>
          </cell>
          <cell r="F127" t="str">
            <v>3636</v>
          </cell>
          <cell r="G127" t="str">
            <v>27/03/2019 08:36</v>
          </cell>
          <cell r="H127" t="str">
            <v>800027</v>
          </cell>
          <cell r="I127" t="str">
            <v>PITSS</v>
          </cell>
          <cell r="J127" t="str">
            <v>ASP</v>
          </cell>
          <cell r="K127" t="str">
            <v>ARROW ELETRONICS INC</v>
          </cell>
          <cell r="L127" t="str">
            <v>CARRETERA A NOGALES No 5297</v>
          </cell>
          <cell r="M127" t="str">
            <v>Zapopan-JAL</v>
          </cell>
          <cell r="N127">
            <v>0</v>
          </cell>
          <cell r="O127" t="str">
            <v>INTERIOR</v>
          </cell>
          <cell r="P127">
            <v>453</v>
          </cell>
          <cell r="Q127" t="str">
            <v>&gt;60</v>
          </cell>
          <cell r="R127" t="str">
            <v>A4 Mono MFPs</v>
          </cell>
          <cell r="S127" t="str">
            <v>A4</v>
          </cell>
          <cell r="T127" t="str">
            <v>Ciudad principal</v>
          </cell>
          <cell r="U127" t="str">
            <v>1-&gt;60</v>
          </cell>
          <cell r="V127">
            <v>1.05</v>
          </cell>
          <cell r="W127">
            <v>750.75000000000011</v>
          </cell>
          <cell r="X127">
            <v>1</v>
          </cell>
          <cell r="Y127">
            <v>3.98</v>
          </cell>
          <cell r="Z127">
            <v>5</v>
          </cell>
          <cell r="AA127">
            <v>0.79600000000000004</v>
          </cell>
          <cell r="AB127">
            <v>0</v>
          </cell>
          <cell r="AC127">
            <v>0</v>
          </cell>
          <cell r="AD127">
            <v>43558</v>
          </cell>
          <cell r="AE127">
            <v>43558</v>
          </cell>
          <cell r="AF127">
            <v>0</v>
          </cell>
          <cell r="AG127" t="str">
            <v>0-1 día</v>
          </cell>
          <cell r="AH127">
            <v>0</v>
          </cell>
          <cell r="AI127">
            <v>0</v>
          </cell>
          <cell r="AJ127">
            <v>0</v>
          </cell>
          <cell r="AK127">
            <v>750.75000000000011</v>
          </cell>
        </row>
        <row r="128">
          <cell r="A128" t="str">
            <v>0A2T024295</v>
          </cell>
          <cell r="B128" t="str">
            <v>ABR-19</v>
          </cell>
          <cell r="C128">
            <v>1</v>
          </cell>
          <cell r="D128" t="str">
            <v>2018863</v>
          </cell>
          <cell r="E128" t="str">
            <v>SR MANTENIMIENTO CORRECTIVO</v>
          </cell>
          <cell r="F128" t="str">
            <v>7835</v>
          </cell>
          <cell r="G128" t="str">
            <v>02/04/2019 12:04</v>
          </cell>
          <cell r="H128" t="str">
            <v>500158</v>
          </cell>
          <cell r="I128" t="str">
            <v>PITSS</v>
          </cell>
          <cell r="J128" t="str">
            <v>ASP</v>
          </cell>
          <cell r="K128" t="str">
            <v>SUBENSAMBLES INTERNACIONALES S DE RL DE CV</v>
          </cell>
          <cell r="L128" t="str">
            <v>PROL HERMANOS ESCOBAR No 7151-E</v>
          </cell>
          <cell r="M128" t="str">
            <v>Ciudad Juarez-CHIH</v>
          </cell>
          <cell r="N128">
            <v>0</v>
          </cell>
          <cell r="O128" t="str">
            <v>INTERIOR</v>
          </cell>
          <cell r="P128">
            <v>33</v>
          </cell>
          <cell r="Q128" t="str">
            <v>Entre 31 y 60</v>
          </cell>
          <cell r="R128" t="str">
            <v>A3 Office Color Laser MFPs</v>
          </cell>
          <cell r="S128" t="str">
            <v>A3</v>
          </cell>
          <cell r="T128" t="str">
            <v>Ciudad principal</v>
          </cell>
          <cell r="U128" t="str">
            <v>2-Entre 31 y 60</v>
          </cell>
          <cell r="V128">
            <v>1.05</v>
          </cell>
          <cell r="W128">
            <v>1433.25</v>
          </cell>
          <cell r="X128">
            <v>1</v>
          </cell>
          <cell r="Y128">
            <v>3.15</v>
          </cell>
          <cell r="Z128">
            <v>5</v>
          </cell>
          <cell r="AA128">
            <v>0.63</v>
          </cell>
          <cell r="AB128">
            <v>0</v>
          </cell>
          <cell r="AC128">
            <v>0</v>
          </cell>
          <cell r="AD128">
            <v>43558</v>
          </cell>
          <cell r="AE128">
            <v>43558</v>
          </cell>
          <cell r="AF128">
            <v>0</v>
          </cell>
          <cell r="AG128" t="str">
            <v>0-1 día</v>
          </cell>
          <cell r="AH128">
            <v>0</v>
          </cell>
          <cell r="AI128">
            <v>0</v>
          </cell>
          <cell r="AJ128">
            <v>0</v>
          </cell>
          <cell r="AK128">
            <v>1433.25</v>
          </cell>
        </row>
        <row r="129">
          <cell r="A129" t="str">
            <v>0A2T024863</v>
          </cell>
          <cell r="B129" t="str">
            <v>ABR-19</v>
          </cell>
          <cell r="C129">
            <v>1</v>
          </cell>
          <cell r="D129" t="str">
            <v>2018859</v>
          </cell>
          <cell r="E129" t="str">
            <v>SR MANTENIMIENTO CORRECTIVO</v>
          </cell>
          <cell r="F129" t="str">
            <v>7835</v>
          </cell>
          <cell r="G129" t="str">
            <v>02/04/2019 12:02</v>
          </cell>
          <cell r="H129" t="str">
            <v>500158</v>
          </cell>
          <cell r="I129" t="str">
            <v>PITSS</v>
          </cell>
          <cell r="J129" t="str">
            <v>ASP</v>
          </cell>
          <cell r="K129" t="str">
            <v>SUBENSAMBLES INTERNACIONALES S DE RL DE CV</v>
          </cell>
          <cell r="L129" t="str">
            <v>PROL HERMANOS ESCOBAR No 7151-E</v>
          </cell>
          <cell r="M129" t="str">
            <v>Ciudad Juarez-CHIH</v>
          </cell>
          <cell r="N129">
            <v>0</v>
          </cell>
          <cell r="O129" t="str">
            <v>INTERIOR</v>
          </cell>
          <cell r="P129">
            <v>75</v>
          </cell>
          <cell r="Q129" t="str">
            <v>&gt;60</v>
          </cell>
          <cell r="R129" t="str">
            <v>A3 Office Color Laser MFPs</v>
          </cell>
          <cell r="S129" t="str">
            <v>A3</v>
          </cell>
          <cell r="T129" t="str">
            <v>Ciudad principal</v>
          </cell>
          <cell r="U129" t="str">
            <v>2-&gt;60</v>
          </cell>
          <cell r="V129">
            <v>1.1000000000000001</v>
          </cell>
          <cell r="W129">
            <v>1501.5000000000002</v>
          </cell>
          <cell r="X129">
            <v>1</v>
          </cell>
          <cell r="Y129">
            <v>4.3</v>
          </cell>
          <cell r="Z129">
            <v>5</v>
          </cell>
          <cell r="AA129">
            <v>0.86</v>
          </cell>
          <cell r="AB129">
            <v>0</v>
          </cell>
          <cell r="AC129">
            <v>0</v>
          </cell>
          <cell r="AD129">
            <v>43558</v>
          </cell>
          <cell r="AE129">
            <v>43559</v>
          </cell>
          <cell r="AF129">
            <v>1</v>
          </cell>
          <cell r="AG129" t="str">
            <v>0-1 día</v>
          </cell>
          <cell r="AH129">
            <v>0</v>
          </cell>
          <cell r="AI129">
            <v>0</v>
          </cell>
          <cell r="AJ129">
            <v>0</v>
          </cell>
          <cell r="AK129">
            <v>1501.5000000000002</v>
          </cell>
        </row>
        <row r="130">
          <cell r="A130" t="str">
            <v>0A2T143867</v>
          </cell>
          <cell r="B130" t="str">
            <v>ABR-19</v>
          </cell>
          <cell r="C130">
            <v>1</v>
          </cell>
          <cell r="D130" t="str">
            <v>2016449</v>
          </cell>
          <cell r="E130" t="str">
            <v>SR SOFTWARE</v>
          </cell>
          <cell r="F130" t="str">
            <v>7142</v>
          </cell>
          <cell r="G130" t="str">
            <v>28/03/2019 12:01</v>
          </cell>
          <cell r="H130" t="str">
            <v>500035</v>
          </cell>
          <cell r="I130" t="str">
            <v>PITSS</v>
          </cell>
          <cell r="J130" t="str">
            <v>ASP</v>
          </cell>
          <cell r="K130" t="str">
            <v>OFFICE DEPOT DE MEXICO SA DE CV</v>
          </cell>
          <cell r="L130" t="str">
            <v>AV HEROICO COLEGIO MILITAR 114</v>
          </cell>
          <cell r="M130" t="str">
            <v>PIEDRAS NEGRAS-COAH</v>
          </cell>
          <cell r="N130">
            <v>0</v>
          </cell>
          <cell r="O130" t="str">
            <v>INTERIOR</v>
          </cell>
          <cell r="P130" t="str">
            <v xml:space="preserve">  </v>
          </cell>
          <cell r="Q130" t="str">
            <v>&gt;60</v>
          </cell>
          <cell r="R130" t="str">
            <v>WF Mono Systems and Legacy Color</v>
          </cell>
          <cell r="S130" t="str">
            <v>WF</v>
          </cell>
          <cell r="T130" t="str">
            <v>Ciudad principal</v>
          </cell>
          <cell r="U130" t="str">
            <v>3-&gt;60</v>
          </cell>
          <cell r="V130">
            <v>1</v>
          </cell>
          <cell r="W130">
            <v>1573.0000000000002</v>
          </cell>
          <cell r="X130">
            <v>0</v>
          </cell>
          <cell r="Y130">
            <v>4</v>
          </cell>
          <cell r="Z130">
            <v>4</v>
          </cell>
          <cell r="AA130">
            <v>1</v>
          </cell>
          <cell r="AB130">
            <v>0</v>
          </cell>
          <cell r="AC130">
            <v>0</v>
          </cell>
          <cell r="AD130">
            <v>43558</v>
          </cell>
          <cell r="AE130">
            <v>43559</v>
          </cell>
          <cell r="AF130">
            <v>1</v>
          </cell>
          <cell r="AG130" t="str">
            <v>0-1 día</v>
          </cell>
          <cell r="AH130">
            <v>0</v>
          </cell>
          <cell r="AI130">
            <v>0</v>
          </cell>
          <cell r="AJ130">
            <v>0</v>
          </cell>
          <cell r="AK130">
            <v>1573.0000000000002</v>
          </cell>
        </row>
        <row r="131">
          <cell r="A131" t="str">
            <v>0A2T199725</v>
          </cell>
          <cell r="B131" t="str">
            <v>ABR-19</v>
          </cell>
          <cell r="C131">
            <v>1</v>
          </cell>
          <cell r="D131" t="str">
            <v>2019323</v>
          </cell>
          <cell r="E131" t="str">
            <v>SR MANTENIMIENTO CORRECTIVO</v>
          </cell>
          <cell r="F131" t="str">
            <v>7512</v>
          </cell>
          <cell r="G131" t="str">
            <v>03/04/2019 10:21</v>
          </cell>
          <cell r="H131" t="str">
            <v>500161</v>
          </cell>
          <cell r="I131" t="str">
            <v>PITSS</v>
          </cell>
          <cell r="J131" t="str">
            <v>ASP</v>
          </cell>
          <cell r="K131" t="str">
            <v>EXEL DEL NORTE SA PI DE CV</v>
          </cell>
          <cell r="L131" t="str">
            <v>LAZARO CARDENAS 1810 PISO 7 Y 8</v>
          </cell>
          <cell r="M131" t="str">
            <v>Monterrey-NL</v>
          </cell>
          <cell r="N131">
            <v>0</v>
          </cell>
          <cell r="O131" t="str">
            <v>INTERIOR</v>
          </cell>
          <cell r="P131">
            <v>71</v>
          </cell>
          <cell r="Q131" t="str">
            <v>&gt;60</v>
          </cell>
          <cell r="R131" t="str">
            <v>Color Laser Printers</v>
          </cell>
          <cell r="S131" t="str">
            <v>A4</v>
          </cell>
          <cell r="T131" t="str">
            <v>Ciudad principal</v>
          </cell>
          <cell r="U131" t="str">
            <v>1-&gt;60</v>
          </cell>
          <cell r="V131">
            <v>1.05</v>
          </cell>
          <cell r="W131">
            <v>750.75000000000011</v>
          </cell>
          <cell r="X131">
            <v>1</v>
          </cell>
          <cell r="Y131">
            <v>1.65</v>
          </cell>
          <cell r="Z131">
            <v>5</v>
          </cell>
          <cell r="AA131">
            <v>0.32999999999999996</v>
          </cell>
          <cell r="AB131">
            <v>0</v>
          </cell>
          <cell r="AC131">
            <v>0</v>
          </cell>
          <cell r="AD131">
            <v>43558</v>
          </cell>
          <cell r="AE131">
            <v>43558</v>
          </cell>
          <cell r="AF131">
            <v>0</v>
          </cell>
          <cell r="AG131" t="str">
            <v>0-1 día</v>
          </cell>
          <cell r="AH131">
            <v>0</v>
          </cell>
          <cell r="AI131">
            <v>0</v>
          </cell>
          <cell r="AJ131">
            <v>0</v>
          </cell>
          <cell r="AK131">
            <v>750.75000000000011</v>
          </cell>
        </row>
        <row r="132">
          <cell r="A132" t="str">
            <v>0A2T199940</v>
          </cell>
          <cell r="B132" t="str">
            <v>ABR-19</v>
          </cell>
          <cell r="C132">
            <v>1</v>
          </cell>
          <cell r="D132" t="str">
            <v>2018749</v>
          </cell>
          <cell r="E132" t="str">
            <v>SR MANTENIMIENTO CORRECTIVO</v>
          </cell>
          <cell r="F132" t="str">
            <v>5955</v>
          </cell>
          <cell r="G132" t="str">
            <v>02/04/2019 10:16</v>
          </cell>
          <cell r="H132" t="str">
            <v>500156</v>
          </cell>
          <cell r="I132" t="str">
            <v>PITSS</v>
          </cell>
          <cell r="J132" t="str">
            <v>ASP</v>
          </cell>
          <cell r="K132" t="str">
            <v>DELPHI AUTOMOTIVE SYSTEMS S DE RL DE CV</v>
          </cell>
          <cell r="L132" t="str">
            <v>AV TECNOLOGICO Y JUAN KEPLER 6915</v>
          </cell>
          <cell r="M132" t="str">
            <v>CIUDAD JUAREZ-CHIH</v>
          </cell>
          <cell r="N132">
            <v>0</v>
          </cell>
          <cell r="O132" t="str">
            <v>INTERIOR</v>
          </cell>
          <cell r="P132">
            <v>117</v>
          </cell>
          <cell r="Q132" t="str">
            <v>&gt;60</v>
          </cell>
          <cell r="R132" t="str">
            <v>Departmental Digital</v>
          </cell>
          <cell r="S132" t="str">
            <v>A3</v>
          </cell>
          <cell r="T132" t="str">
            <v>Ciudad principal</v>
          </cell>
          <cell r="U132" t="str">
            <v>2-&gt;60</v>
          </cell>
          <cell r="V132">
            <v>1.1000000000000001</v>
          </cell>
          <cell r="W132">
            <v>1501.5000000000002</v>
          </cell>
          <cell r="X132">
            <v>1</v>
          </cell>
          <cell r="Y132">
            <v>0.9</v>
          </cell>
          <cell r="Z132">
            <v>5</v>
          </cell>
          <cell r="AA132">
            <v>0.18</v>
          </cell>
          <cell r="AB132">
            <v>0</v>
          </cell>
          <cell r="AC132">
            <v>0</v>
          </cell>
          <cell r="AD132">
            <v>43558</v>
          </cell>
          <cell r="AE132">
            <v>43559</v>
          </cell>
          <cell r="AF132">
            <v>1</v>
          </cell>
          <cell r="AG132" t="str">
            <v>0-1 día</v>
          </cell>
          <cell r="AH132">
            <v>0</v>
          </cell>
          <cell r="AI132">
            <v>0</v>
          </cell>
          <cell r="AJ132">
            <v>0</v>
          </cell>
          <cell r="AK132">
            <v>1501.5000000000002</v>
          </cell>
        </row>
        <row r="133">
          <cell r="A133" t="str">
            <v>0A2T200060</v>
          </cell>
          <cell r="B133" t="str">
            <v>ABR-19</v>
          </cell>
          <cell r="C133">
            <v>1</v>
          </cell>
          <cell r="D133" t="str">
            <v>2018007</v>
          </cell>
          <cell r="E133" t="str">
            <v>SR MANTENIMIENTO CORRECTIVO</v>
          </cell>
          <cell r="F133" t="str">
            <v>5945</v>
          </cell>
          <cell r="G133" t="str">
            <v>01/04/2019 10:32</v>
          </cell>
          <cell r="H133" t="str">
            <v>800186</v>
          </cell>
          <cell r="I133" t="str">
            <v>PITSS</v>
          </cell>
          <cell r="J133" t="str">
            <v>ASP</v>
          </cell>
          <cell r="K133" t="str">
            <v>AXA SEGUROS SA DE CV</v>
          </cell>
          <cell r="L133" t="str">
            <v>AV 5 DE FEBRERO 1351</v>
          </cell>
          <cell r="M133" t="str">
            <v>Queretaro-QRO</v>
          </cell>
          <cell r="N133">
            <v>0</v>
          </cell>
          <cell r="O133" t="str">
            <v>INTERIOR</v>
          </cell>
          <cell r="P133">
            <v>5</v>
          </cell>
          <cell r="Q133" t="str">
            <v>Entre 3 y 6</v>
          </cell>
          <cell r="R133" t="str">
            <v>Office Digital</v>
          </cell>
          <cell r="S133" t="str">
            <v>A3</v>
          </cell>
          <cell r="T133" t="str">
            <v>Ciudad principal</v>
          </cell>
          <cell r="U133" t="str">
            <v>2-Entre 3 y 6</v>
          </cell>
          <cell r="V133">
            <v>0</v>
          </cell>
          <cell r="W133">
            <v>0</v>
          </cell>
          <cell r="X133">
            <v>1</v>
          </cell>
          <cell r="Y133">
            <v>0</v>
          </cell>
          <cell r="Z133">
            <v>5</v>
          </cell>
          <cell r="AA133">
            <v>0</v>
          </cell>
          <cell r="AB133">
            <v>0</v>
          </cell>
          <cell r="AC133">
            <v>0</v>
          </cell>
          <cell r="AD133">
            <v>43558</v>
          </cell>
          <cell r="AE133">
            <v>43558</v>
          </cell>
          <cell r="AF133">
            <v>0</v>
          </cell>
          <cell r="AG133" t="str">
            <v>0-1 día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</row>
        <row r="134">
          <cell r="A134" t="str">
            <v>0A2T200293</v>
          </cell>
          <cell r="B134" t="str">
            <v>ABR-19</v>
          </cell>
          <cell r="C134">
            <v>1</v>
          </cell>
          <cell r="D134" t="str">
            <v>2018897</v>
          </cell>
          <cell r="E134" t="str">
            <v>SR MANTENIMIENTO CORRECTIVO</v>
          </cell>
          <cell r="F134" t="str">
            <v>5774</v>
          </cell>
          <cell r="G134" t="str">
            <v>02/04/2019 13:10</v>
          </cell>
          <cell r="H134" t="str">
            <v>800072</v>
          </cell>
          <cell r="I134" t="str">
            <v>PITSS</v>
          </cell>
          <cell r="J134" t="str">
            <v>ASP</v>
          </cell>
          <cell r="K134" t="str">
            <v>OPERADORA OMX SA DE CV</v>
          </cell>
          <cell r="L134" t="str">
            <v>AV VALLARTA 5400</v>
          </cell>
          <cell r="M134" t="str">
            <v>ZAPOPAN-JAL</v>
          </cell>
          <cell r="N134">
            <v>0</v>
          </cell>
          <cell r="O134" t="str">
            <v>INTERIOR</v>
          </cell>
          <cell r="P134">
            <v>12</v>
          </cell>
          <cell r="Q134" t="str">
            <v>Entre 7 y 15</v>
          </cell>
          <cell r="R134" t="str">
            <v>Departmental Digital</v>
          </cell>
          <cell r="S134" t="str">
            <v>A3</v>
          </cell>
          <cell r="T134" t="str">
            <v>Ciudad principal</v>
          </cell>
          <cell r="U134" t="str">
            <v>2-Entre 7 y 15</v>
          </cell>
          <cell r="V134">
            <v>0.6</v>
          </cell>
          <cell r="W134">
            <v>819</v>
          </cell>
          <cell r="X134">
            <v>1</v>
          </cell>
          <cell r="Y134">
            <v>0.57999999999999996</v>
          </cell>
          <cell r="Z134">
            <v>5</v>
          </cell>
          <cell r="AA134">
            <v>0.11599999999999999</v>
          </cell>
          <cell r="AB134">
            <v>0</v>
          </cell>
          <cell r="AC134">
            <v>0</v>
          </cell>
          <cell r="AD134">
            <v>43558</v>
          </cell>
          <cell r="AE134">
            <v>43558</v>
          </cell>
          <cell r="AF134">
            <v>0</v>
          </cell>
          <cell r="AG134" t="str">
            <v>0-1 día</v>
          </cell>
          <cell r="AH134">
            <v>0</v>
          </cell>
          <cell r="AI134">
            <v>0</v>
          </cell>
          <cell r="AJ134">
            <v>0</v>
          </cell>
          <cell r="AK134">
            <v>819</v>
          </cell>
        </row>
        <row r="135">
          <cell r="A135" t="str">
            <v>0A2T200458</v>
          </cell>
          <cell r="B135" t="str">
            <v>ABR-19</v>
          </cell>
          <cell r="C135">
            <v>1</v>
          </cell>
          <cell r="D135" t="str">
            <v>2017957</v>
          </cell>
          <cell r="E135" t="str">
            <v>SR MANTENIMIENTO CORRECTIVO</v>
          </cell>
          <cell r="F135" t="str">
            <v>4603</v>
          </cell>
          <cell r="G135" t="str">
            <v>01/04/2019 10:01</v>
          </cell>
          <cell r="H135" t="str">
            <v>500159</v>
          </cell>
          <cell r="I135" t="str">
            <v>PITSS</v>
          </cell>
          <cell r="J135" t="str">
            <v>ASP</v>
          </cell>
          <cell r="K135" t="str">
            <v>HONEYWELL AUTOMOTIVE DE MEXICO S DE RL DE CV</v>
          </cell>
          <cell r="L135" t="str">
            <v>CRISTOBAL COLON 11364</v>
          </cell>
          <cell r="M135" t="str">
            <v>CHIHUAHUA-CHIH</v>
          </cell>
          <cell r="N135">
            <v>0</v>
          </cell>
          <cell r="O135" t="str">
            <v>INTERIOR</v>
          </cell>
          <cell r="P135">
            <v>75</v>
          </cell>
          <cell r="Q135" t="str">
            <v>&gt;60</v>
          </cell>
          <cell r="R135" t="str">
            <v>Entry Mono Printers</v>
          </cell>
          <cell r="S135" t="str">
            <v>A4</v>
          </cell>
          <cell r="T135" t="str">
            <v>Ciudad principal</v>
          </cell>
          <cell r="U135" t="str">
            <v>1-&gt;60</v>
          </cell>
          <cell r="V135">
            <v>1.05</v>
          </cell>
          <cell r="W135">
            <v>750.75000000000011</v>
          </cell>
          <cell r="X135">
            <v>1</v>
          </cell>
          <cell r="Y135">
            <v>0</v>
          </cell>
          <cell r="Z135">
            <v>5</v>
          </cell>
          <cell r="AA135">
            <v>0</v>
          </cell>
          <cell r="AB135">
            <v>0</v>
          </cell>
          <cell r="AC135">
            <v>0</v>
          </cell>
          <cell r="AD135">
            <v>43558</v>
          </cell>
          <cell r="AE135">
            <v>43559</v>
          </cell>
          <cell r="AF135">
            <v>1</v>
          </cell>
          <cell r="AG135" t="str">
            <v>0-1 día</v>
          </cell>
          <cell r="AH135">
            <v>0</v>
          </cell>
          <cell r="AI135">
            <v>0</v>
          </cell>
          <cell r="AJ135">
            <v>0</v>
          </cell>
          <cell r="AK135">
            <v>750.75000000000011</v>
          </cell>
        </row>
        <row r="136">
          <cell r="A136" t="str">
            <v>0A2T367031</v>
          </cell>
          <cell r="B136" t="str">
            <v>ABR-19</v>
          </cell>
          <cell r="C136">
            <v>1</v>
          </cell>
          <cell r="D136" t="str">
            <v>2018345</v>
          </cell>
          <cell r="E136" t="str">
            <v>SR MANTENIMIENTO CORRECTIVO</v>
          </cell>
          <cell r="F136" t="str">
            <v>0560</v>
          </cell>
          <cell r="G136" t="str">
            <v>01/04/2019 17:08</v>
          </cell>
          <cell r="H136" t="str">
            <v>800072</v>
          </cell>
          <cell r="I136" t="str">
            <v>PITSS</v>
          </cell>
          <cell r="J136" t="str">
            <v>ASP</v>
          </cell>
          <cell r="K136" t="str">
            <v>OFFICE DEPOT DE MEXICO SA DE CV</v>
          </cell>
          <cell r="L136" t="str">
            <v>AV MAIZ 1300</v>
          </cell>
          <cell r="M136" t="str">
            <v>ZAPOPAN-JAL</v>
          </cell>
          <cell r="N136">
            <v>0</v>
          </cell>
          <cell r="O136" t="str">
            <v>INTERIOR</v>
          </cell>
          <cell r="P136">
            <v>6</v>
          </cell>
          <cell r="Q136" t="str">
            <v>Entre 3 y 6</v>
          </cell>
          <cell r="R136" t="str">
            <v>Entry Production Color Low/Mid</v>
          </cell>
          <cell r="S136" t="str">
            <v>Entry Production</v>
          </cell>
          <cell r="T136" t="str">
            <v>Ciudad principal</v>
          </cell>
          <cell r="U136" t="str">
            <v>3-Entre 3 y 6</v>
          </cell>
          <cell r="V136">
            <v>0.6</v>
          </cell>
          <cell r="W136">
            <v>943.80000000000007</v>
          </cell>
          <cell r="X136">
            <v>1</v>
          </cell>
          <cell r="Y136">
            <v>0.37</v>
          </cell>
          <cell r="Z136">
            <v>4</v>
          </cell>
          <cell r="AA136">
            <v>9.2499999999999999E-2</v>
          </cell>
          <cell r="AB136">
            <v>0</v>
          </cell>
          <cell r="AC136">
            <v>0</v>
          </cell>
          <cell r="AD136">
            <v>43558</v>
          </cell>
          <cell r="AE136">
            <v>43558</v>
          </cell>
          <cell r="AF136">
            <v>0</v>
          </cell>
          <cell r="AG136" t="str">
            <v>0-1 día</v>
          </cell>
          <cell r="AH136">
            <v>0</v>
          </cell>
          <cell r="AI136">
            <v>0</v>
          </cell>
          <cell r="AJ136">
            <v>0</v>
          </cell>
          <cell r="AK136">
            <v>943.80000000000007</v>
          </cell>
        </row>
        <row r="137">
          <cell r="A137" t="str">
            <v>0A2T369923</v>
          </cell>
          <cell r="B137" t="str">
            <v>ABR-19</v>
          </cell>
          <cell r="C137">
            <v>1</v>
          </cell>
          <cell r="D137" t="str">
            <v>2019547</v>
          </cell>
          <cell r="E137" t="str">
            <v>SR MANTENIMIENTO CORRECTIVO</v>
          </cell>
          <cell r="F137" t="str">
            <v>0560</v>
          </cell>
          <cell r="G137" t="str">
            <v>03/04/2019 14:37</v>
          </cell>
          <cell r="H137" t="str">
            <v>500036</v>
          </cell>
          <cell r="I137" t="str">
            <v>PITSS</v>
          </cell>
          <cell r="J137" t="str">
            <v>ASP</v>
          </cell>
          <cell r="K137" t="str">
            <v>OFFICE DEPOT DE MEXICO SA DE CV</v>
          </cell>
          <cell r="L137" t="str">
            <v>AV ABRAHAM LINCOLN 5000 PTE</v>
          </cell>
          <cell r="M137" t="str">
            <v>MONTERREY-NL</v>
          </cell>
          <cell r="N137">
            <v>0</v>
          </cell>
          <cell r="O137" t="str">
            <v>INTERIOR</v>
          </cell>
          <cell r="P137">
            <v>230</v>
          </cell>
          <cell r="Q137" t="str">
            <v>&gt;60</v>
          </cell>
          <cell r="R137" t="str">
            <v>Entry Production Color Low/Mid</v>
          </cell>
          <cell r="S137" t="str">
            <v>Entry Production</v>
          </cell>
          <cell r="T137" t="str">
            <v>Ciudad principal</v>
          </cell>
          <cell r="U137" t="str">
            <v>3-&gt;60</v>
          </cell>
          <cell r="V137">
            <v>1.1499999999999999</v>
          </cell>
          <cell r="W137">
            <v>1808.95</v>
          </cell>
          <cell r="X137">
            <v>1</v>
          </cell>
          <cell r="Y137">
            <v>2.66</v>
          </cell>
          <cell r="Z137">
            <v>4</v>
          </cell>
          <cell r="AA137">
            <v>0.66500000000000004</v>
          </cell>
          <cell r="AB137">
            <v>0</v>
          </cell>
          <cell r="AC137">
            <v>0</v>
          </cell>
          <cell r="AD137">
            <v>43558</v>
          </cell>
          <cell r="AE137">
            <v>43559</v>
          </cell>
          <cell r="AF137">
            <v>1</v>
          </cell>
          <cell r="AG137" t="str">
            <v>0-1 día</v>
          </cell>
          <cell r="AH137">
            <v>0</v>
          </cell>
          <cell r="AI137">
            <v>0</v>
          </cell>
          <cell r="AJ137">
            <v>0</v>
          </cell>
          <cell r="AK137">
            <v>1808.95</v>
          </cell>
        </row>
        <row r="138">
          <cell r="A138" t="str">
            <v>0A2T370449</v>
          </cell>
          <cell r="B138" t="str">
            <v>ABR-19</v>
          </cell>
          <cell r="C138">
            <v>1</v>
          </cell>
          <cell r="D138" t="str">
            <v>2019399</v>
          </cell>
          <cell r="E138" t="str">
            <v>SR MANTENIMIENTO CORRECTIVO</v>
          </cell>
          <cell r="F138" t="str">
            <v>8045</v>
          </cell>
          <cell r="G138" t="str">
            <v>03/04/2019 11:37</v>
          </cell>
          <cell r="H138" t="str">
            <v>800188</v>
          </cell>
          <cell r="I138" t="str">
            <v>PITSS</v>
          </cell>
          <cell r="J138" t="str">
            <v>ASP</v>
          </cell>
          <cell r="K138" t="str">
            <v>PROCTER &amp; GAMBLE MANUFACTURING MEXICO S DE RL DE C</v>
          </cell>
          <cell r="L138" t="str">
            <v>CARRETERA FEDERAL IRAPUATO-ABASOLO KM 10.6</v>
          </cell>
          <cell r="M138" t="str">
            <v>Guanajuato-GTO</v>
          </cell>
          <cell r="N138">
            <v>0</v>
          </cell>
          <cell r="O138" t="str">
            <v>INTERIOR</v>
          </cell>
          <cell r="P138">
            <v>191</v>
          </cell>
          <cell r="Q138" t="str">
            <v>&gt;60</v>
          </cell>
          <cell r="R138" t="str">
            <v>Office Digital</v>
          </cell>
          <cell r="S138" t="str">
            <v>A3</v>
          </cell>
          <cell r="T138" t="str">
            <v>Ciudad principal</v>
          </cell>
          <cell r="U138" t="str">
            <v>2-&gt;60</v>
          </cell>
          <cell r="V138">
            <v>1.1000000000000001</v>
          </cell>
          <cell r="W138">
            <v>1501.5000000000002</v>
          </cell>
          <cell r="X138">
            <v>1</v>
          </cell>
          <cell r="Y138">
            <v>0.88</v>
          </cell>
          <cell r="Z138">
            <v>5</v>
          </cell>
          <cell r="AA138">
            <v>0.17599999999999999</v>
          </cell>
          <cell r="AB138">
            <v>0</v>
          </cell>
          <cell r="AC138">
            <v>0</v>
          </cell>
          <cell r="AD138">
            <v>43558</v>
          </cell>
          <cell r="AE138">
            <v>43559</v>
          </cell>
          <cell r="AF138">
            <v>1</v>
          </cell>
          <cell r="AG138" t="str">
            <v>0-1 día</v>
          </cell>
          <cell r="AH138">
            <v>0</v>
          </cell>
          <cell r="AI138">
            <v>0</v>
          </cell>
          <cell r="AJ138">
            <v>0</v>
          </cell>
          <cell r="AK138">
            <v>1501.5000000000002</v>
          </cell>
        </row>
        <row r="139">
          <cell r="A139" t="str">
            <v>0A2T370560</v>
          </cell>
          <cell r="B139" t="str">
            <v>ABR-19</v>
          </cell>
          <cell r="C139">
            <v>1</v>
          </cell>
          <cell r="D139" t="str">
            <v>2018985</v>
          </cell>
          <cell r="E139" t="str">
            <v>SR MANTENIMIENTO CORRECTIVO</v>
          </cell>
          <cell r="F139" t="str">
            <v>8045</v>
          </cell>
          <cell r="G139" t="str">
            <v>02/04/2019 15:33</v>
          </cell>
          <cell r="H139" t="str">
            <v>800188</v>
          </cell>
          <cell r="I139" t="str">
            <v>PITSS</v>
          </cell>
          <cell r="J139" t="str">
            <v>ASP</v>
          </cell>
          <cell r="K139" t="str">
            <v>PROCTER &amp; GAMBLE MANUFACTURING MEXICO S DE RL DE C</v>
          </cell>
          <cell r="L139" t="str">
            <v>CARRETERA FEDERAL IRAPUATO-ABASOLO KM 10.6</v>
          </cell>
          <cell r="M139" t="str">
            <v>Guanajuato-GTO</v>
          </cell>
          <cell r="N139">
            <v>0</v>
          </cell>
          <cell r="O139" t="str">
            <v>INTERIOR</v>
          </cell>
          <cell r="P139">
            <v>88</v>
          </cell>
          <cell r="Q139" t="str">
            <v>&gt;60</v>
          </cell>
          <cell r="R139" t="str">
            <v>Office Digital</v>
          </cell>
          <cell r="S139" t="str">
            <v>A3</v>
          </cell>
          <cell r="T139" t="str">
            <v>Ciudad principal</v>
          </cell>
          <cell r="U139" t="str">
            <v>2-&gt;60</v>
          </cell>
          <cell r="V139">
            <v>1.1000000000000001</v>
          </cell>
          <cell r="W139">
            <v>1501.5000000000002</v>
          </cell>
          <cell r="X139">
            <v>1</v>
          </cell>
          <cell r="Y139">
            <v>2.4500000000000002</v>
          </cell>
          <cell r="Z139">
            <v>5</v>
          </cell>
          <cell r="AA139">
            <v>0.49000000000000005</v>
          </cell>
          <cell r="AB139">
            <v>0</v>
          </cell>
          <cell r="AC139">
            <v>0</v>
          </cell>
          <cell r="AD139">
            <v>43558</v>
          </cell>
          <cell r="AE139">
            <v>43559</v>
          </cell>
          <cell r="AF139">
            <v>1</v>
          </cell>
          <cell r="AG139" t="str">
            <v>0-1 día</v>
          </cell>
          <cell r="AH139">
            <v>0</v>
          </cell>
          <cell r="AI139">
            <v>0</v>
          </cell>
          <cell r="AJ139">
            <v>0</v>
          </cell>
          <cell r="AK139">
            <v>1501.5000000000002</v>
          </cell>
        </row>
        <row r="140">
          <cell r="A140" t="str">
            <v>0A2T370631</v>
          </cell>
          <cell r="B140" t="str">
            <v>ABR-19</v>
          </cell>
          <cell r="C140">
            <v>1</v>
          </cell>
          <cell r="D140" t="str">
            <v>2015327</v>
          </cell>
          <cell r="E140" t="str">
            <v>SR INSTALACION DE EQUIPO</v>
          </cell>
          <cell r="F140" t="str">
            <v>8045</v>
          </cell>
          <cell r="G140" t="str">
            <v>26/03/2019 13:17</v>
          </cell>
          <cell r="H140" t="str">
            <v>500089</v>
          </cell>
          <cell r="I140" t="str">
            <v>PITSS</v>
          </cell>
          <cell r="J140" t="str">
            <v>ASP</v>
          </cell>
          <cell r="K140" t="str">
            <v>DELPHI AUTOMOTIVE SYSTEMS S DE RL DE CV</v>
          </cell>
          <cell r="L140" t="str">
            <v>RAFAEL PEREZ SERNA Y HENRY DUNANT</v>
          </cell>
          <cell r="M140" t="str">
            <v>Ciudad Juarez-CHIH</v>
          </cell>
          <cell r="N140">
            <v>0</v>
          </cell>
          <cell r="O140" t="str">
            <v>INTERIOR</v>
          </cell>
          <cell r="P140" t="str">
            <v xml:space="preserve">  </v>
          </cell>
          <cell r="Q140" t="str">
            <v>&gt;60</v>
          </cell>
          <cell r="R140" t="str">
            <v>Office Digital</v>
          </cell>
          <cell r="S140" t="str">
            <v>A3</v>
          </cell>
          <cell r="T140" t="str">
            <v>Ciudad principal</v>
          </cell>
          <cell r="U140" t="str">
            <v>2-&gt;60</v>
          </cell>
          <cell r="V140">
            <v>1</v>
          </cell>
          <cell r="W140">
            <v>2047.5</v>
          </cell>
          <cell r="X140">
            <v>0</v>
          </cell>
          <cell r="Y140">
            <v>5</v>
          </cell>
          <cell r="Z140">
            <v>5</v>
          </cell>
          <cell r="AA140">
            <v>1</v>
          </cell>
          <cell r="AB140">
            <v>0</v>
          </cell>
          <cell r="AC140">
            <v>0</v>
          </cell>
          <cell r="AD140">
            <v>43558</v>
          </cell>
          <cell r="AE140">
            <v>43559</v>
          </cell>
          <cell r="AF140">
            <v>1</v>
          </cell>
          <cell r="AG140" t="str">
            <v>0-1 día</v>
          </cell>
          <cell r="AH140">
            <v>0</v>
          </cell>
          <cell r="AI140">
            <v>0</v>
          </cell>
          <cell r="AJ140">
            <v>0</v>
          </cell>
          <cell r="AK140">
            <v>2047.5</v>
          </cell>
        </row>
        <row r="141">
          <cell r="A141" t="str">
            <v>0A2T380265</v>
          </cell>
          <cell r="B141" t="str">
            <v>ABR-19</v>
          </cell>
          <cell r="C141">
            <v>1</v>
          </cell>
          <cell r="D141" t="str">
            <v>2016849</v>
          </cell>
          <cell r="E141" t="str">
            <v>SR INSTALACION DE EQUIPO</v>
          </cell>
          <cell r="F141" t="str">
            <v>8045</v>
          </cell>
          <cell r="G141" t="str">
            <v>29/03/2019 08:43</v>
          </cell>
          <cell r="H141" t="str">
            <v>500089</v>
          </cell>
          <cell r="I141" t="str">
            <v>PITSS</v>
          </cell>
          <cell r="J141" t="str">
            <v>ASP</v>
          </cell>
          <cell r="K141" t="str">
            <v>DELPHI AUTOMOTIVE SYSTEMS S DE RL DE CV</v>
          </cell>
          <cell r="L141" t="str">
            <v>RAFAEL PEREZ SERNA Y HENRY DUNANT</v>
          </cell>
          <cell r="M141" t="str">
            <v>Ciudad Juarez-CHIH</v>
          </cell>
          <cell r="N141">
            <v>0</v>
          </cell>
          <cell r="O141" t="str">
            <v>INTERIOR</v>
          </cell>
          <cell r="P141" t="str">
            <v xml:space="preserve">  </v>
          </cell>
          <cell r="Q141" t="str">
            <v>&gt;60</v>
          </cell>
          <cell r="R141" t="str">
            <v>Office Digital</v>
          </cell>
          <cell r="S141" t="str">
            <v>A3</v>
          </cell>
          <cell r="T141" t="str">
            <v>Ciudad principal</v>
          </cell>
          <cell r="U141" t="str">
            <v>2-&gt;60</v>
          </cell>
          <cell r="V141">
            <v>1</v>
          </cell>
          <cell r="W141">
            <v>2047.5</v>
          </cell>
          <cell r="X141">
            <v>0</v>
          </cell>
          <cell r="Y141">
            <v>5</v>
          </cell>
          <cell r="Z141">
            <v>5</v>
          </cell>
          <cell r="AA141">
            <v>1</v>
          </cell>
          <cell r="AB141">
            <v>0</v>
          </cell>
          <cell r="AC141">
            <v>0</v>
          </cell>
          <cell r="AD141">
            <v>43558</v>
          </cell>
          <cell r="AE141">
            <v>43559</v>
          </cell>
          <cell r="AF141">
            <v>1</v>
          </cell>
          <cell r="AG141" t="str">
            <v>0-1 día</v>
          </cell>
          <cell r="AH141">
            <v>0</v>
          </cell>
          <cell r="AI141">
            <v>0</v>
          </cell>
          <cell r="AJ141">
            <v>0</v>
          </cell>
          <cell r="AK141">
            <v>2047.5</v>
          </cell>
        </row>
        <row r="142">
          <cell r="A142" t="str">
            <v>0A2T382394</v>
          </cell>
          <cell r="B142" t="str">
            <v>ABR-19</v>
          </cell>
          <cell r="C142">
            <v>1</v>
          </cell>
          <cell r="D142" t="str">
            <v>2019519</v>
          </cell>
          <cell r="E142" t="str">
            <v>SR MANTENIMIENTO CORRECTIVO</v>
          </cell>
          <cell r="F142" t="str">
            <v>8045</v>
          </cell>
          <cell r="G142" t="str">
            <v>03/04/2019 14:15</v>
          </cell>
          <cell r="H142" t="str">
            <v>100038</v>
          </cell>
          <cell r="I142" t="str">
            <v>PITSS</v>
          </cell>
          <cell r="J142" t="str">
            <v>ASP</v>
          </cell>
          <cell r="K142" t="str">
            <v>UNIVERSIDAD AUTONOMA DEL ESTADO DE MEXICO</v>
          </cell>
          <cell r="L142" t="str">
            <v>IGNACIO LOPEZ RAYON No 510</v>
          </cell>
          <cell r="M142" t="str">
            <v>TOLUCA DE LERDO-MEX</v>
          </cell>
          <cell r="N142">
            <v>0</v>
          </cell>
          <cell r="O142" t="str">
            <v>INTERIOR</v>
          </cell>
          <cell r="P142">
            <v>160</v>
          </cell>
          <cell r="Q142" t="str">
            <v>&gt;60</v>
          </cell>
          <cell r="R142" t="str">
            <v>Office Digital</v>
          </cell>
          <cell r="S142" t="str">
            <v>A3</v>
          </cell>
          <cell r="T142" t="str">
            <v>Ciudad principal</v>
          </cell>
          <cell r="U142" t="str">
            <v>2-&gt;60</v>
          </cell>
          <cell r="V142">
            <v>1.1000000000000001</v>
          </cell>
          <cell r="W142">
            <v>1501.5000000000002</v>
          </cell>
          <cell r="X142">
            <v>1</v>
          </cell>
          <cell r="Y142">
            <v>1.75</v>
          </cell>
          <cell r="Z142">
            <v>5</v>
          </cell>
          <cell r="AA142">
            <v>0.35</v>
          </cell>
          <cell r="AB142">
            <v>0</v>
          </cell>
          <cell r="AC142">
            <v>0</v>
          </cell>
          <cell r="AD142">
            <v>43558</v>
          </cell>
          <cell r="AE142">
            <v>43559</v>
          </cell>
          <cell r="AF142">
            <v>1</v>
          </cell>
          <cell r="AG142" t="str">
            <v>0-1 día</v>
          </cell>
          <cell r="AH142">
            <v>0</v>
          </cell>
          <cell r="AI142">
            <v>0</v>
          </cell>
          <cell r="AJ142">
            <v>0</v>
          </cell>
          <cell r="AK142">
            <v>1501.5000000000002</v>
          </cell>
        </row>
        <row r="143">
          <cell r="A143" t="str">
            <v>0A2T382394</v>
          </cell>
          <cell r="B143" t="str">
            <v>ABR-19</v>
          </cell>
          <cell r="C143">
            <v>1</v>
          </cell>
          <cell r="D143" t="str">
            <v>2019047</v>
          </cell>
          <cell r="E143" t="str">
            <v>SR MANTENIMIENTO CORRECTIVO</v>
          </cell>
          <cell r="F143" t="str">
            <v>8045</v>
          </cell>
          <cell r="G143" t="str">
            <v>02/04/2019 18:14</v>
          </cell>
          <cell r="H143" t="str">
            <v>000195</v>
          </cell>
          <cell r="I143" t="str">
            <v>PITSS</v>
          </cell>
          <cell r="J143" t="str">
            <v>ASP</v>
          </cell>
          <cell r="K143" t="str">
            <v>PRODUCTOS HOSPITALARIOS SA DE CV</v>
          </cell>
          <cell r="L143" t="str">
            <v>AV TLATILCO No 239</v>
          </cell>
          <cell r="M143" t="str">
            <v>Azcapotzalco-CIUDAD</v>
          </cell>
          <cell r="N143">
            <v>1</v>
          </cell>
          <cell r="O143" t="str">
            <v>METRO</v>
          </cell>
          <cell r="P143">
            <v>112</v>
          </cell>
          <cell r="Q143" t="str">
            <v>&gt;60</v>
          </cell>
          <cell r="R143" t="str">
            <v>Office Digital</v>
          </cell>
          <cell r="S143" t="str">
            <v>A3</v>
          </cell>
          <cell r="T143" t="str">
            <v>Ciudad principal</v>
          </cell>
          <cell r="U143" t="str">
            <v>2-&gt;60</v>
          </cell>
          <cell r="V143">
            <v>1.1000000000000001</v>
          </cell>
          <cell r="W143">
            <v>0</v>
          </cell>
          <cell r="X143">
            <v>1</v>
          </cell>
          <cell r="Y143">
            <v>2.12</v>
          </cell>
          <cell r="Z143">
            <v>5</v>
          </cell>
          <cell r="AA143">
            <v>0.42400000000000004</v>
          </cell>
          <cell r="AB143">
            <v>0</v>
          </cell>
          <cell r="AC143">
            <v>0</v>
          </cell>
          <cell r="AD143">
            <v>43558</v>
          </cell>
          <cell r="AE143">
            <v>43558</v>
          </cell>
          <cell r="AF143">
            <v>0</v>
          </cell>
          <cell r="AG143" t="str">
            <v>0-1 día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</row>
        <row r="144">
          <cell r="A144" t="str">
            <v>0A2T382396</v>
          </cell>
          <cell r="B144" t="str">
            <v>ABR-19</v>
          </cell>
          <cell r="C144">
            <v>1</v>
          </cell>
          <cell r="D144" t="str">
            <v>2019485</v>
          </cell>
          <cell r="E144" t="str">
            <v>SR MANTENIMIENTO CORRECTIVO</v>
          </cell>
          <cell r="F144" t="str">
            <v>4002</v>
          </cell>
          <cell r="G144" t="str">
            <v>03/04/2019 13:02</v>
          </cell>
          <cell r="H144" t="str">
            <v>500080</v>
          </cell>
          <cell r="I144" t="str">
            <v>PITSS</v>
          </cell>
          <cell r="J144" t="str">
            <v>ASP</v>
          </cell>
          <cell r="K144" t="str">
            <v>ADMINISTRADORA ESPECIALIZADA DE SERVICIOS CAB SA D</v>
          </cell>
          <cell r="L144" t="str">
            <v>FRANCISCO MIRANDA Y REPUBLICA DE CUBA No 8</v>
          </cell>
          <cell r="M144" t="str">
            <v>Hidalgo Del Parral-C</v>
          </cell>
          <cell r="N144">
            <v>1</v>
          </cell>
          <cell r="O144" t="str">
            <v>INTERIOR</v>
          </cell>
          <cell r="P144">
            <v>2680</v>
          </cell>
          <cell r="Q144" t="str">
            <v>&gt;60</v>
          </cell>
          <cell r="R144" t="str">
            <v>A4 Mono MFPs</v>
          </cell>
          <cell r="S144" t="str">
            <v>A4</v>
          </cell>
          <cell r="T144" t="str">
            <v>Otras</v>
          </cell>
          <cell r="U144" t="str">
            <v>1-&gt;60</v>
          </cell>
          <cell r="V144">
            <v>1.05</v>
          </cell>
          <cell r="W144">
            <v>0</v>
          </cell>
          <cell r="X144">
            <v>1</v>
          </cell>
          <cell r="Y144">
            <v>1.22</v>
          </cell>
          <cell r="Z144">
            <v>9</v>
          </cell>
          <cell r="AA144">
            <v>0.13555555555555554</v>
          </cell>
          <cell r="AB144">
            <v>0</v>
          </cell>
          <cell r="AC144">
            <v>0</v>
          </cell>
          <cell r="AD144">
            <v>43558</v>
          </cell>
          <cell r="AE144">
            <v>43559</v>
          </cell>
          <cell r="AF144">
            <v>1</v>
          </cell>
          <cell r="AG144" t="str">
            <v>0-1 día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</row>
        <row r="145">
          <cell r="A145" t="str">
            <v>0A2T382396</v>
          </cell>
          <cell r="B145" t="str">
            <v>ABR-19</v>
          </cell>
          <cell r="C145">
            <v>1</v>
          </cell>
          <cell r="D145" t="str">
            <v>2019307</v>
          </cell>
          <cell r="E145" t="str">
            <v>SR MANTENIMIENTO CORRECTIVO</v>
          </cell>
          <cell r="F145" t="str">
            <v>8045</v>
          </cell>
          <cell r="G145" t="str">
            <v>03/04/2019 09:53</v>
          </cell>
          <cell r="H145" t="str">
            <v>000195</v>
          </cell>
          <cell r="I145" t="str">
            <v>PITSS</v>
          </cell>
          <cell r="J145" t="str">
            <v>ASP</v>
          </cell>
          <cell r="K145" t="str">
            <v>PRODUCTOS HOSPITALARIOS SA DE CV</v>
          </cell>
          <cell r="L145" t="str">
            <v>ACUEDUCTO No 92</v>
          </cell>
          <cell r="M145" t="str">
            <v>TLALPAN-CIUDAD DE ME</v>
          </cell>
          <cell r="N145">
            <v>1</v>
          </cell>
          <cell r="O145" t="str">
            <v>METRO</v>
          </cell>
          <cell r="P145">
            <v>19</v>
          </cell>
          <cell r="Q145" t="str">
            <v>Entre 16 y 30</v>
          </cell>
          <cell r="R145" t="str">
            <v>Office Digital</v>
          </cell>
          <cell r="S145" t="str">
            <v>A3</v>
          </cell>
          <cell r="T145" t="str">
            <v>Ciudad principal</v>
          </cell>
          <cell r="U145" t="str">
            <v>2-Entre 16 y 30</v>
          </cell>
          <cell r="V145">
            <v>0.8</v>
          </cell>
          <cell r="W145">
            <v>0</v>
          </cell>
          <cell r="X145">
            <v>1</v>
          </cell>
          <cell r="Y145">
            <v>6.42</v>
          </cell>
          <cell r="Z145">
            <v>5</v>
          </cell>
          <cell r="AA145">
            <v>1.284</v>
          </cell>
          <cell r="AB145">
            <v>7.1000000000000008E-2</v>
          </cell>
          <cell r="AC145">
            <v>0</v>
          </cell>
          <cell r="AD145">
            <v>43558</v>
          </cell>
          <cell r="AE145">
            <v>43559</v>
          </cell>
          <cell r="AF145">
            <v>1</v>
          </cell>
          <cell r="AG145" t="str">
            <v>0-1 día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</row>
        <row r="146">
          <cell r="A146" t="str">
            <v>0A2T386303</v>
          </cell>
          <cell r="B146" t="str">
            <v>ABR-19</v>
          </cell>
          <cell r="C146">
            <v>1</v>
          </cell>
          <cell r="D146" t="str">
            <v>2019443</v>
          </cell>
          <cell r="E146" t="str">
            <v>SR MANTENIMIENTO CORRECTIVO</v>
          </cell>
          <cell r="F146" t="str">
            <v>5945</v>
          </cell>
          <cell r="G146" t="str">
            <v>03/04/2019 12:16</v>
          </cell>
          <cell r="H146" t="str">
            <v>500089</v>
          </cell>
          <cell r="I146" t="str">
            <v>PITSS</v>
          </cell>
          <cell r="J146" t="str">
            <v>ASP</v>
          </cell>
          <cell r="K146" t="str">
            <v>DELPHI DIESEL SYSTEMS S DE RL DE CV</v>
          </cell>
          <cell r="L146" t="str">
            <v>AV HERMANOS ESCOBAR No 5756</v>
          </cell>
          <cell r="M146" t="str">
            <v>Ciudad Juarez-CHIH</v>
          </cell>
          <cell r="N146">
            <v>1</v>
          </cell>
          <cell r="O146" t="str">
            <v>INTERIOR</v>
          </cell>
          <cell r="P146">
            <v>134</v>
          </cell>
          <cell r="Q146" t="str">
            <v>&gt;60</v>
          </cell>
          <cell r="R146" t="str">
            <v>Office Digital</v>
          </cell>
          <cell r="S146" t="str">
            <v>A3</v>
          </cell>
          <cell r="T146" t="str">
            <v>Ciudad principal</v>
          </cell>
          <cell r="U146" t="str">
            <v>2-&gt;60</v>
          </cell>
          <cell r="V146">
            <v>1.1000000000000001</v>
          </cell>
          <cell r="W146">
            <v>0</v>
          </cell>
          <cell r="X146">
            <v>1</v>
          </cell>
          <cell r="Y146">
            <v>3.23</v>
          </cell>
          <cell r="Z146">
            <v>5</v>
          </cell>
          <cell r="AA146">
            <v>0.64600000000000002</v>
          </cell>
          <cell r="AB146">
            <v>0</v>
          </cell>
          <cell r="AC146">
            <v>0</v>
          </cell>
          <cell r="AD146">
            <v>43558</v>
          </cell>
          <cell r="AE146">
            <v>43559</v>
          </cell>
          <cell r="AF146">
            <v>1</v>
          </cell>
          <cell r="AG146" t="str">
            <v>0-1 día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</row>
        <row r="147">
          <cell r="A147" t="str">
            <v>0A2T386303</v>
          </cell>
          <cell r="B147" t="str">
            <v>ABR-19</v>
          </cell>
          <cell r="C147">
            <v>1</v>
          </cell>
          <cell r="D147" t="str">
            <v>2019455</v>
          </cell>
          <cell r="E147" t="str">
            <v>SR INSTALACION DE EQUIPO</v>
          </cell>
          <cell r="F147" t="str">
            <v>3346</v>
          </cell>
          <cell r="G147" t="str">
            <v>03/04/2019 12:45</v>
          </cell>
          <cell r="H147" t="str">
            <v>800185</v>
          </cell>
          <cell r="I147" t="str">
            <v>PITSS</v>
          </cell>
          <cell r="J147" t="str">
            <v>ASP</v>
          </cell>
          <cell r="K147" t="str">
            <v>TELEFONOS DE MEXICO SA B DE CV</v>
          </cell>
          <cell r="L147" t="str">
            <v>16 DE SEPTIEMBREáNo 476</v>
          </cell>
          <cell r="M147" t="str">
            <v>Colima-COL</v>
          </cell>
          <cell r="N147">
            <v>1</v>
          </cell>
          <cell r="O147" t="str">
            <v>INTERIOR</v>
          </cell>
          <cell r="P147" t="str">
            <v xml:space="preserve">  </v>
          </cell>
          <cell r="Q147" t="str">
            <v>&gt;60</v>
          </cell>
          <cell r="R147" t="str">
            <v>A4 Mono MFPs</v>
          </cell>
          <cell r="S147" t="str">
            <v>A4</v>
          </cell>
          <cell r="T147" t="str">
            <v>Ciudad principal</v>
          </cell>
          <cell r="U147" t="str">
            <v>1-&gt;60</v>
          </cell>
          <cell r="V147">
            <v>1</v>
          </cell>
          <cell r="W147">
            <v>0</v>
          </cell>
          <cell r="X147">
            <v>0</v>
          </cell>
          <cell r="Y147">
            <v>5</v>
          </cell>
          <cell r="Z147">
            <v>5</v>
          </cell>
          <cell r="AA147">
            <v>1</v>
          </cell>
          <cell r="AB147">
            <v>0</v>
          </cell>
          <cell r="AC147">
            <v>0</v>
          </cell>
          <cell r="AD147">
            <v>43558</v>
          </cell>
          <cell r="AE147">
            <v>43559</v>
          </cell>
          <cell r="AF147">
            <v>1</v>
          </cell>
          <cell r="AG147" t="str">
            <v>0-1 día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  <row r="148">
          <cell r="A148" t="str">
            <v>0A2T386442</v>
          </cell>
          <cell r="B148" t="str">
            <v>ABR-19</v>
          </cell>
          <cell r="C148">
            <v>1</v>
          </cell>
          <cell r="D148" t="str">
            <v>2019631</v>
          </cell>
          <cell r="E148" t="str">
            <v>SR MANTENIMIENTO CORRECTIVO</v>
          </cell>
          <cell r="F148" t="str">
            <v>8075</v>
          </cell>
          <cell r="G148" t="str">
            <v>03/04/2019 17:26</v>
          </cell>
          <cell r="H148" t="str">
            <v>500066</v>
          </cell>
          <cell r="I148" t="str">
            <v>PITSS</v>
          </cell>
          <cell r="J148" t="str">
            <v>ASP</v>
          </cell>
          <cell r="K148" t="str">
            <v>OPERADORA OMX SA DE CV</v>
          </cell>
          <cell r="L148" t="str">
            <v>EUGENIO GARZA SADA 3525</v>
          </cell>
          <cell r="M148" t="str">
            <v>Monterrey-NL</v>
          </cell>
          <cell r="N148">
            <v>0</v>
          </cell>
          <cell r="O148" t="str">
            <v>INTERIOR</v>
          </cell>
          <cell r="P148">
            <v>1</v>
          </cell>
          <cell r="Q148" t="str">
            <v>&lt;=3</v>
          </cell>
          <cell r="R148" t="str">
            <v>Departmental Digital</v>
          </cell>
          <cell r="S148" t="str">
            <v>A3</v>
          </cell>
          <cell r="T148" t="str">
            <v>Ciudad principal</v>
          </cell>
          <cell r="U148" t="str">
            <v>2-&lt;=3</v>
          </cell>
          <cell r="V148">
            <v>0</v>
          </cell>
          <cell r="W148">
            <v>0</v>
          </cell>
          <cell r="X148">
            <v>1</v>
          </cell>
          <cell r="Y148">
            <v>7.0000000000000007E-2</v>
          </cell>
          <cell r="Z148">
            <v>5</v>
          </cell>
          <cell r="AA148">
            <v>1.4000000000000002E-2</v>
          </cell>
          <cell r="AB148">
            <v>0</v>
          </cell>
          <cell r="AC148">
            <v>0</v>
          </cell>
          <cell r="AD148">
            <v>43559</v>
          </cell>
          <cell r="AE148">
            <v>43559</v>
          </cell>
          <cell r="AF148">
            <v>0</v>
          </cell>
          <cell r="AG148" t="str">
            <v>0-1 día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</row>
        <row r="149">
          <cell r="A149" t="str">
            <v>0A4T021913</v>
          </cell>
          <cell r="B149" t="str">
            <v>ABR-19</v>
          </cell>
          <cell r="C149">
            <v>1</v>
          </cell>
          <cell r="D149" t="str">
            <v>2019895</v>
          </cell>
          <cell r="E149" t="str">
            <v>SR MANTENIMIENTO CORRECTIVO</v>
          </cell>
          <cell r="F149" t="str">
            <v>8075</v>
          </cell>
          <cell r="G149" t="str">
            <v>04/04/2019 09:48</v>
          </cell>
          <cell r="H149" t="str">
            <v>800146</v>
          </cell>
          <cell r="I149" t="str">
            <v>PITSS</v>
          </cell>
          <cell r="J149" t="str">
            <v>ASP</v>
          </cell>
          <cell r="K149" t="str">
            <v>OPERADORA OMX SA DE CV</v>
          </cell>
          <cell r="L149" t="str">
            <v>BLVD ADOLFO LOPEZ MATEOS 2540</v>
          </cell>
          <cell r="M149" t="str">
            <v>LEON-GTO</v>
          </cell>
          <cell r="N149">
            <v>0</v>
          </cell>
          <cell r="O149" t="str">
            <v>INTERIOR</v>
          </cell>
          <cell r="P149">
            <v>3</v>
          </cell>
          <cell r="Q149" t="str">
            <v>&lt;=3</v>
          </cell>
          <cell r="R149" t="str">
            <v>Departmental Digital</v>
          </cell>
          <cell r="S149" t="str">
            <v>A3</v>
          </cell>
          <cell r="T149" t="str">
            <v>Ciudad principal</v>
          </cell>
          <cell r="U149" t="str">
            <v>2-&lt;=3</v>
          </cell>
          <cell r="V149">
            <v>0</v>
          </cell>
          <cell r="W149">
            <v>0</v>
          </cell>
          <cell r="X149">
            <v>1</v>
          </cell>
          <cell r="Y149">
            <v>1.28</v>
          </cell>
          <cell r="Z149">
            <v>5</v>
          </cell>
          <cell r="AA149">
            <v>0.25600000000000001</v>
          </cell>
          <cell r="AB149">
            <v>0</v>
          </cell>
          <cell r="AC149">
            <v>0</v>
          </cell>
          <cell r="AD149">
            <v>43559</v>
          </cell>
          <cell r="AE149">
            <v>43559</v>
          </cell>
          <cell r="AF149">
            <v>0</v>
          </cell>
          <cell r="AG149" t="str">
            <v>0-1 día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</row>
        <row r="150">
          <cell r="A150" t="str">
            <v>0A4T021931</v>
          </cell>
          <cell r="B150" t="str">
            <v>ABR-19</v>
          </cell>
          <cell r="C150">
            <v>1</v>
          </cell>
          <cell r="D150" t="str">
            <v>2019451</v>
          </cell>
          <cell r="E150" t="str">
            <v>SR INSTALACION DE EQUIPO</v>
          </cell>
          <cell r="F150" t="str">
            <v>3346</v>
          </cell>
          <cell r="G150" t="str">
            <v>03/04/2019 12:44</v>
          </cell>
          <cell r="H150" t="str">
            <v>800186</v>
          </cell>
          <cell r="I150" t="str">
            <v>PITSS</v>
          </cell>
          <cell r="J150" t="str">
            <v>ASP</v>
          </cell>
          <cell r="K150" t="str">
            <v>TELEFONOS DE MEXICO SA B DE CV</v>
          </cell>
          <cell r="L150" t="str">
            <v>AV  ZARAGOZA 396</v>
          </cell>
          <cell r="M150" t="str">
            <v>QUERETARO-QRO</v>
          </cell>
          <cell r="N150">
            <v>0</v>
          </cell>
          <cell r="O150" t="str">
            <v>INTERIOR</v>
          </cell>
          <cell r="P150" t="str">
            <v xml:space="preserve">  </v>
          </cell>
          <cell r="Q150" t="str">
            <v>&gt;60</v>
          </cell>
          <cell r="R150" t="str">
            <v>A4 Mono MFPs</v>
          </cell>
          <cell r="S150" t="str">
            <v>A4</v>
          </cell>
          <cell r="T150" t="str">
            <v>Ciudad principal</v>
          </cell>
          <cell r="U150" t="str">
            <v>1-&gt;60</v>
          </cell>
          <cell r="V150">
            <v>1</v>
          </cell>
          <cell r="W150">
            <v>1072.5000000000002</v>
          </cell>
          <cell r="X150">
            <v>0</v>
          </cell>
          <cell r="Y150">
            <v>5</v>
          </cell>
          <cell r="Z150">
            <v>5</v>
          </cell>
          <cell r="AA150">
            <v>1</v>
          </cell>
          <cell r="AB150">
            <v>0</v>
          </cell>
          <cell r="AC150">
            <v>0</v>
          </cell>
          <cell r="AD150">
            <v>43559</v>
          </cell>
          <cell r="AE150">
            <v>43559</v>
          </cell>
          <cell r="AF150">
            <v>0</v>
          </cell>
          <cell r="AG150" t="str">
            <v>0-1 día</v>
          </cell>
          <cell r="AH150">
            <v>0</v>
          </cell>
          <cell r="AI150">
            <v>0</v>
          </cell>
          <cell r="AJ150">
            <v>0</v>
          </cell>
          <cell r="AK150">
            <v>1072.5000000000002</v>
          </cell>
        </row>
        <row r="151">
          <cell r="A151" t="str">
            <v>0A4T036168</v>
          </cell>
          <cell r="B151" t="str">
            <v>ABR-19</v>
          </cell>
          <cell r="C151">
            <v>1</v>
          </cell>
          <cell r="D151" t="str">
            <v>2019295</v>
          </cell>
          <cell r="E151" t="str">
            <v>SR MANTENIMIENTO CORRECTIVO</v>
          </cell>
          <cell r="F151" t="str">
            <v>7025</v>
          </cell>
          <cell r="G151" t="str">
            <v>03/04/2019 09:32</v>
          </cell>
          <cell r="H151" t="str">
            <v>800072</v>
          </cell>
          <cell r="I151" t="str">
            <v>PITSS</v>
          </cell>
          <cell r="J151" t="str">
            <v>ASP</v>
          </cell>
          <cell r="K151" t="str">
            <v>GALAZ YAMAZAKI RUIZ URQUIZA SC</v>
          </cell>
          <cell r="L151" t="str">
            <v>AV. ADOLFO LOPEZ MATEOS NORTE 2405</v>
          </cell>
          <cell r="M151" t="str">
            <v>Guadalajara-JAL</v>
          </cell>
          <cell r="N151">
            <v>0</v>
          </cell>
          <cell r="O151" t="str">
            <v>INTERIOR</v>
          </cell>
          <cell r="P151">
            <v>103</v>
          </cell>
          <cell r="Q151" t="str">
            <v>&gt;60</v>
          </cell>
          <cell r="R151" t="str">
            <v>Office Digital</v>
          </cell>
          <cell r="S151" t="str">
            <v>A3</v>
          </cell>
          <cell r="T151" t="str">
            <v>Ciudad principal</v>
          </cell>
          <cell r="U151" t="str">
            <v>2-&gt;60</v>
          </cell>
          <cell r="V151">
            <v>1.1000000000000001</v>
          </cell>
          <cell r="W151">
            <v>1501.5000000000002</v>
          </cell>
          <cell r="X151">
            <v>1</v>
          </cell>
          <cell r="Y151">
            <v>1.7199999999999998</v>
          </cell>
          <cell r="Z151">
            <v>5</v>
          </cell>
          <cell r="AA151">
            <v>0.34399999999999997</v>
          </cell>
          <cell r="AB151">
            <v>0</v>
          </cell>
          <cell r="AC151">
            <v>0</v>
          </cell>
          <cell r="AD151">
            <v>43559</v>
          </cell>
          <cell r="AE151">
            <v>43559</v>
          </cell>
          <cell r="AF151">
            <v>0</v>
          </cell>
          <cell r="AG151" t="str">
            <v>0-1 día</v>
          </cell>
          <cell r="AH151">
            <v>0</v>
          </cell>
          <cell r="AI151">
            <v>0</v>
          </cell>
          <cell r="AJ151">
            <v>0</v>
          </cell>
          <cell r="AK151">
            <v>1501.5000000000002</v>
          </cell>
        </row>
        <row r="152">
          <cell r="A152" t="str">
            <v>0A4T037736</v>
          </cell>
          <cell r="B152" t="str">
            <v>ABR-19</v>
          </cell>
          <cell r="C152">
            <v>1</v>
          </cell>
          <cell r="D152" t="str">
            <v>2019339</v>
          </cell>
          <cell r="E152" t="str">
            <v>SR MANTENIMIENTO CORRECTIVO</v>
          </cell>
          <cell r="F152" t="str">
            <v>4002</v>
          </cell>
          <cell r="G152" t="str">
            <v>03/04/2019 10:41</v>
          </cell>
          <cell r="H152" t="str">
            <v>500156</v>
          </cell>
          <cell r="I152" t="str">
            <v>PITSS</v>
          </cell>
          <cell r="J152" t="str">
            <v>ASP</v>
          </cell>
          <cell r="K152" t="str">
            <v>TELEFONOS DE MEXICO SA B DE CV</v>
          </cell>
          <cell r="L152" t="str">
            <v>BELISARIO DOMINGUEZ Y A OBREGON</v>
          </cell>
          <cell r="M152" t="str">
            <v>NUEVO CASAS GRANDES-</v>
          </cell>
          <cell r="N152">
            <v>0</v>
          </cell>
          <cell r="O152" t="str">
            <v>INTERIOR</v>
          </cell>
          <cell r="P152">
            <v>317</v>
          </cell>
          <cell r="Q152" t="str">
            <v>&gt;60</v>
          </cell>
          <cell r="R152" t="str">
            <v>A4 Mono MFPs</v>
          </cell>
          <cell r="S152" t="str">
            <v>A4</v>
          </cell>
          <cell r="T152" t="str">
            <v>Otras</v>
          </cell>
          <cell r="U152" t="str">
            <v>1-&gt;60</v>
          </cell>
          <cell r="V152">
            <v>1.05</v>
          </cell>
          <cell r="W152">
            <v>750.75000000000011</v>
          </cell>
          <cell r="X152">
            <v>1</v>
          </cell>
          <cell r="Y152">
            <v>8.32</v>
          </cell>
          <cell r="Z152">
            <v>9</v>
          </cell>
          <cell r="AA152">
            <v>0.92444444444444451</v>
          </cell>
          <cell r="AB152">
            <v>0</v>
          </cell>
          <cell r="AC152">
            <v>0</v>
          </cell>
          <cell r="AD152">
            <v>43559</v>
          </cell>
          <cell r="AE152">
            <v>43559</v>
          </cell>
          <cell r="AF152">
            <v>0</v>
          </cell>
          <cell r="AG152" t="str">
            <v>0-1 día</v>
          </cell>
          <cell r="AH152">
            <v>0</v>
          </cell>
          <cell r="AI152">
            <v>0</v>
          </cell>
          <cell r="AJ152">
            <v>0</v>
          </cell>
          <cell r="AK152">
            <v>750.75000000000011</v>
          </cell>
        </row>
        <row r="153">
          <cell r="A153" t="str">
            <v>0A4T554111</v>
          </cell>
          <cell r="B153" t="str">
            <v>ABR-19</v>
          </cell>
          <cell r="C153">
            <v>1</v>
          </cell>
          <cell r="D153" t="str">
            <v>2019577</v>
          </cell>
          <cell r="E153" t="str">
            <v>SR MANTENIMIENTO CORRECTIVO</v>
          </cell>
          <cell r="F153" t="str">
            <v>4002</v>
          </cell>
          <cell r="G153" t="str">
            <v>03/04/2019 15:53</v>
          </cell>
          <cell r="H153" t="str">
            <v>800188</v>
          </cell>
          <cell r="I153" t="str">
            <v>PITSS</v>
          </cell>
          <cell r="J153" t="str">
            <v>ASP</v>
          </cell>
          <cell r="K153" t="str">
            <v>PENSIONES BBVA BANCOMER SA DE CV GRUPO FINANCIERO</v>
          </cell>
          <cell r="L153" t="str">
            <v>BLVD ADOLFO LOPEZ MATEOS No 1013</v>
          </cell>
          <cell r="M153" t="str">
            <v>Celaya-GTO</v>
          </cell>
          <cell r="N153">
            <v>0</v>
          </cell>
          <cell r="O153" t="str">
            <v>INTERIOR</v>
          </cell>
          <cell r="P153">
            <v>412</v>
          </cell>
          <cell r="Q153" t="str">
            <v>&gt;60</v>
          </cell>
          <cell r="R153" t="str">
            <v>A4 Mono MFPs</v>
          </cell>
          <cell r="S153" t="str">
            <v>A4</v>
          </cell>
          <cell r="T153" t="str">
            <v>Ciudad principal</v>
          </cell>
          <cell r="U153" t="str">
            <v>1-&gt;60</v>
          </cell>
          <cell r="V153">
            <v>1.05</v>
          </cell>
          <cell r="W153">
            <v>750.75000000000011</v>
          </cell>
          <cell r="X153">
            <v>1</v>
          </cell>
          <cell r="Y153">
            <v>2.7</v>
          </cell>
          <cell r="Z153">
            <v>5</v>
          </cell>
          <cell r="AA153">
            <v>0.54</v>
          </cell>
          <cell r="AB153">
            <v>0</v>
          </cell>
          <cell r="AC153">
            <v>0</v>
          </cell>
          <cell r="AD153">
            <v>43559</v>
          </cell>
          <cell r="AE153">
            <v>43559</v>
          </cell>
          <cell r="AF153">
            <v>0</v>
          </cell>
          <cell r="AG153" t="str">
            <v>0-1 día</v>
          </cell>
          <cell r="AH153">
            <v>0</v>
          </cell>
          <cell r="AI153">
            <v>0</v>
          </cell>
          <cell r="AJ153">
            <v>0</v>
          </cell>
          <cell r="AK153">
            <v>750.75000000000011</v>
          </cell>
        </row>
        <row r="154">
          <cell r="A154" t="str">
            <v>0A4T554401</v>
          </cell>
          <cell r="B154" t="str">
            <v>ABR-19</v>
          </cell>
          <cell r="C154">
            <v>1</v>
          </cell>
          <cell r="D154" t="str">
            <v>2020015</v>
          </cell>
          <cell r="E154" t="str">
            <v>SR RETIRO CAMBIO DE LUGAR</v>
          </cell>
          <cell r="F154" t="str">
            <v>4002</v>
          </cell>
          <cell r="G154" t="str">
            <v>04/04/2019 12:10</v>
          </cell>
          <cell r="H154" t="str">
            <v>500036</v>
          </cell>
          <cell r="I154" t="str">
            <v>PITSS</v>
          </cell>
          <cell r="J154" t="str">
            <v>ASP</v>
          </cell>
          <cell r="K154" t="str">
            <v>GALAZ YAMAZAKI RUIZ URQUIZA SC</v>
          </cell>
          <cell r="L154" t="str">
            <v>AV JUAREZ No 1102 PISO 40</v>
          </cell>
          <cell r="M154" t="str">
            <v>Monterrey-NL</v>
          </cell>
          <cell r="N154">
            <v>0</v>
          </cell>
          <cell r="O154" t="str">
            <v>INTERIOR</v>
          </cell>
          <cell r="P154" t="str">
            <v xml:space="preserve">  </v>
          </cell>
          <cell r="Q154" t="str">
            <v>&gt;60</v>
          </cell>
          <cell r="R154" t="str">
            <v>A4 Mono MFPs</v>
          </cell>
          <cell r="S154" t="str">
            <v>A4</v>
          </cell>
          <cell r="T154" t="str">
            <v>Ciudad principal</v>
          </cell>
          <cell r="U154" t="str">
            <v>1-&gt;60</v>
          </cell>
          <cell r="V154">
            <v>1</v>
          </cell>
          <cell r="W154">
            <v>715.00000000000011</v>
          </cell>
          <cell r="X154">
            <v>0</v>
          </cell>
          <cell r="Y154">
            <v>5</v>
          </cell>
          <cell r="Z154">
            <v>5</v>
          </cell>
          <cell r="AA154">
            <v>1</v>
          </cell>
          <cell r="AB154">
            <v>0</v>
          </cell>
          <cell r="AC154">
            <v>0</v>
          </cell>
          <cell r="AD154">
            <v>43559</v>
          </cell>
          <cell r="AE154">
            <v>43562</v>
          </cell>
          <cell r="AF154">
            <v>1</v>
          </cell>
          <cell r="AG154" t="str">
            <v>0-1 día</v>
          </cell>
          <cell r="AH154">
            <v>0</v>
          </cell>
          <cell r="AI154">
            <v>0</v>
          </cell>
          <cell r="AJ154">
            <v>0</v>
          </cell>
          <cell r="AK154">
            <v>715.00000000000011</v>
          </cell>
        </row>
        <row r="155">
          <cell r="A155" t="str">
            <v>0A4T557615</v>
          </cell>
          <cell r="B155" t="str">
            <v>ABR-19</v>
          </cell>
          <cell r="C155">
            <v>1</v>
          </cell>
          <cell r="D155" t="str">
            <v>2017883</v>
          </cell>
          <cell r="E155" t="str">
            <v>SR MANTENIMIENTO CORRECTIVO</v>
          </cell>
          <cell r="F155" t="str">
            <v>6705</v>
          </cell>
          <cell r="G155" t="str">
            <v>01/04/2019 08:48</v>
          </cell>
          <cell r="H155" t="str">
            <v>500157</v>
          </cell>
          <cell r="I155" t="str">
            <v>PITSS</v>
          </cell>
          <cell r="J155" t="str">
            <v>ASP</v>
          </cell>
          <cell r="K155" t="str">
            <v>OFFICE DEPOT DE MEXICO SA DE CV</v>
          </cell>
          <cell r="L155" t="str">
            <v>AV PASEO TRIUNFO LA REP 6321</v>
          </cell>
          <cell r="M155" t="str">
            <v>CIUDAD JUAREZ-CHIH</v>
          </cell>
          <cell r="N155">
            <v>0</v>
          </cell>
          <cell r="O155" t="str">
            <v>INTERIOR</v>
          </cell>
          <cell r="P155">
            <v>47</v>
          </cell>
          <cell r="Q155" t="str">
            <v>Entre 31 y 60</v>
          </cell>
          <cell r="R155" t="str">
            <v>WF Mono Systems and Legacy Color</v>
          </cell>
          <cell r="S155" t="str">
            <v>WF</v>
          </cell>
          <cell r="T155" t="str">
            <v>Ciudad principal</v>
          </cell>
          <cell r="U155" t="str">
            <v>3-Entre 31 y 60</v>
          </cell>
          <cell r="V155">
            <v>1.1000000000000001</v>
          </cell>
          <cell r="W155">
            <v>1730.3000000000004</v>
          </cell>
          <cell r="X155">
            <v>1</v>
          </cell>
          <cell r="Y155">
            <v>4.45</v>
          </cell>
          <cell r="Z155">
            <v>4</v>
          </cell>
          <cell r="AA155">
            <v>1.1125</v>
          </cell>
          <cell r="AB155">
            <v>2.8125000000000011E-2</v>
          </cell>
          <cell r="AC155">
            <v>-44.240625000000023</v>
          </cell>
          <cell r="AD155">
            <v>43559</v>
          </cell>
          <cell r="AE155">
            <v>43559</v>
          </cell>
          <cell r="AF155">
            <v>0</v>
          </cell>
          <cell r="AG155" t="str">
            <v>0-1 día</v>
          </cell>
          <cell r="AH155">
            <v>0</v>
          </cell>
          <cell r="AI155">
            <v>0</v>
          </cell>
          <cell r="AJ155">
            <v>0</v>
          </cell>
          <cell r="AK155">
            <v>1686.0593750000003</v>
          </cell>
        </row>
        <row r="156">
          <cell r="A156" t="str">
            <v>0A4T557980</v>
          </cell>
          <cell r="B156" t="str">
            <v>ABR-19</v>
          </cell>
          <cell r="C156">
            <v>1</v>
          </cell>
          <cell r="D156" t="str">
            <v>2020163</v>
          </cell>
          <cell r="E156" t="str">
            <v>SR MANTENIMIENTO CORRECTIVO</v>
          </cell>
          <cell r="F156" t="str">
            <v>3616</v>
          </cell>
          <cell r="G156" t="str">
            <v>04/04/2019 15:20</v>
          </cell>
          <cell r="H156" t="str">
            <v>800186</v>
          </cell>
          <cell r="I156" t="str">
            <v>PITSS</v>
          </cell>
          <cell r="J156" t="str">
            <v>ASP</v>
          </cell>
          <cell r="K156" t="str">
            <v>ENSE&amp;ANZA E INVESTIGACION SUPERIOR AC</v>
          </cell>
          <cell r="L156" t="str">
            <v>AV EPIGMENIO GONZALEZ No 500</v>
          </cell>
          <cell r="M156" t="str">
            <v>Queretaro-QRO</v>
          </cell>
          <cell r="N156">
            <v>0</v>
          </cell>
          <cell r="O156" t="str">
            <v>INTERIOR</v>
          </cell>
          <cell r="P156">
            <v>526</v>
          </cell>
          <cell r="Q156" t="str">
            <v>&gt;60</v>
          </cell>
          <cell r="R156" t="str">
            <v>A4 Mono MFPs</v>
          </cell>
          <cell r="S156" t="str">
            <v>A4</v>
          </cell>
          <cell r="T156" t="str">
            <v>Ciudad principal</v>
          </cell>
          <cell r="U156" t="str">
            <v>1-&gt;60</v>
          </cell>
          <cell r="V156">
            <v>1.05</v>
          </cell>
          <cell r="W156">
            <v>750.75000000000011</v>
          </cell>
          <cell r="X156">
            <v>1</v>
          </cell>
          <cell r="Y156">
            <v>1.67</v>
          </cell>
          <cell r="Z156">
            <v>5</v>
          </cell>
          <cell r="AA156">
            <v>0.33399999999999996</v>
          </cell>
          <cell r="AB156">
            <v>0</v>
          </cell>
          <cell r="AC156">
            <v>0</v>
          </cell>
          <cell r="AD156">
            <v>43559</v>
          </cell>
          <cell r="AE156">
            <v>43560</v>
          </cell>
          <cell r="AF156">
            <v>1</v>
          </cell>
          <cell r="AG156" t="str">
            <v>0-1 día</v>
          </cell>
          <cell r="AH156">
            <v>0</v>
          </cell>
          <cell r="AI156">
            <v>0</v>
          </cell>
          <cell r="AJ156">
            <v>0</v>
          </cell>
          <cell r="AK156">
            <v>750.75000000000011</v>
          </cell>
        </row>
        <row r="157">
          <cell r="A157" t="str">
            <v>0A4T558105</v>
          </cell>
          <cell r="B157" t="str">
            <v>ABR-19</v>
          </cell>
          <cell r="C157">
            <v>1</v>
          </cell>
          <cell r="D157" t="str">
            <v>2018817</v>
          </cell>
          <cell r="E157" t="str">
            <v>SR MANTENIMIENTO CORRECTIVO</v>
          </cell>
          <cell r="F157" t="str">
            <v>3616</v>
          </cell>
          <cell r="G157" t="str">
            <v>02/04/2019 11:30</v>
          </cell>
          <cell r="H157" t="str">
            <v>800027</v>
          </cell>
          <cell r="I157" t="str">
            <v>PITSS</v>
          </cell>
          <cell r="J157" t="str">
            <v>ASP</v>
          </cell>
          <cell r="K157" t="str">
            <v>GBT TRAVEL SERVICES MEXICO S DE RL DE CV</v>
          </cell>
          <cell r="L157" t="str">
            <v>AV. MARIANO OTERO NO 2510-2</v>
          </cell>
          <cell r="M157" t="str">
            <v>Guadalajara-JAL</v>
          </cell>
          <cell r="N157">
            <v>0</v>
          </cell>
          <cell r="O157" t="str">
            <v>INTERIOR</v>
          </cell>
          <cell r="P157">
            <v>119</v>
          </cell>
          <cell r="Q157" t="str">
            <v>&gt;60</v>
          </cell>
          <cell r="R157" t="str">
            <v>A4 Mono MFPs</v>
          </cell>
          <cell r="S157" t="str">
            <v>A4</v>
          </cell>
          <cell r="T157" t="str">
            <v>Ciudad principal</v>
          </cell>
          <cell r="U157" t="str">
            <v>1-&gt;60</v>
          </cell>
          <cell r="V157">
            <v>1.05</v>
          </cell>
          <cell r="W157">
            <v>750.75000000000011</v>
          </cell>
          <cell r="X157">
            <v>1</v>
          </cell>
          <cell r="Y157">
            <v>3.8000000000000003</v>
          </cell>
          <cell r="Z157">
            <v>5</v>
          </cell>
          <cell r="AA157">
            <v>0.76</v>
          </cell>
          <cell r="AB157">
            <v>0</v>
          </cell>
          <cell r="AC157">
            <v>0</v>
          </cell>
          <cell r="AD157">
            <v>43559</v>
          </cell>
          <cell r="AE157">
            <v>43559</v>
          </cell>
          <cell r="AF157">
            <v>0</v>
          </cell>
          <cell r="AG157" t="str">
            <v>0-1 día</v>
          </cell>
          <cell r="AH157">
            <v>0</v>
          </cell>
          <cell r="AI157">
            <v>0</v>
          </cell>
          <cell r="AJ157">
            <v>0</v>
          </cell>
          <cell r="AK157">
            <v>750.75000000000011</v>
          </cell>
        </row>
        <row r="158">
          <cell r="A158" t="str">
            <v>0A4T558109</v>
          </cell>
          <cell r="B158" t="str">
            <v>ABR-19</v>
          </cell>
          <cell r="C158">
            <v>1</v>
          </cell>
          <cell r="D158" t="str">
            <v>2019285</v>
          </cell>
          <cell r="E158" t="str">
            <v>SR MANTENIMIENTO CORRECTIVO</v>
          </cell>
          <cell r="F158" t="str">
            <v>3611</v>
          </cell>
          <cell r="G158" t="str">
            <v>03/04/2019 09:23</v>
          </cell>
          <cell r="H158" t="str">
            <v>500155</v>
          </cell>
          <cell r="I158" t="str">
            <v>PITSS</v>
          </cell>
          <cell r="J158" t="str">
            <v>ASP</v>
          </cell>
          <cell r="K158" t="str">
            <v>HONEYWELL AUTOMOTIVE DE MEXICO S DE RL DE CV</v>
          </cell>
          <cell r="L158" t="str">
            <v>AV PARQUE INDUSTRIAL JUAREZ 3328</v>
          </cell>
          <cell r="M158" t="str">
            <v>CIUDAD JUAREZ-CHIH</v>
          </cell>
          <cell r="N158">
            <v>0</v>
          </cell>
          <cell r="O158" t="str">
            <v>INTERIOR</v>
          </cell>
          <cell r="P158">
            <v>146</v>
          </cell>
          <cell r="Q158" t="str">
            <v>&gt;60</v>
          </cell>
          <cell r="R158" t="str">
            <v>Entry Mono Printers</v>
          </cell>
          <cell r="S158" t="str">
            <v>A4</v>
          </cell>
          <cell r="T158" t="str">
            <v>Ciudad principal</v>
          </cell>
          <cell r="U158" t="str">
            <v>1-&gt;60</v>
          </cell>
          <cell r="V158">
            <v>1.05</v>
          </cell>
          <cell r="W158">
            <v>750.75000000000011</v>
          </cell>
          <cell r="X158">
            <v>1</v>
          </cell>
          <cell r="Y158">
            <v>1.29</v>
          </cell>
          <cell r="Z158">
            <v>5</v>
          </cell>
          <cell r="AA158">
            <v>0.25800000000000001</v>
          </cell>
          <cell r="AB158">
            <v>0</v>
          </cell>
          <cell r="AC158">
            <v>0</v>
          </cell>
          <cell r="AD158">
            <v>43559</v>
          </cell>
          <cell r="AE158">
            <v>43559</v>
          </cell>
          <cell r="AF158">
            <v>0</v>
          </cell>
          <cell r="AG158" t="str">
            <v>0-1 día</v>
          </cell>
          <cell r="AH158">
            <v>0</v>
          </cell>
          <cell r="AI158">
            <v>0</v>
          </cell>
          <cell r="AJ158">
            <v>0</v>
          </cell>
          <cell r="AK158">
            <v>750.75000000000011</v>
          </cell>
        </row>
        <row r="159">
          <cell r="A159" t="str">
            <v>0A4T558166</v>
          </cell>
          <cell r="B159" t="str">
            <v>ABR-19</v>
          </cell>
          <cell r="C159">
            <v>1</v>
          </cell>
          <cell r="D159" t="str">
            <v>2017945</v>
          </cell>
          <cell r="E159" t="str">
            <v>SR MANTENIMIENTO CORRECTIVO</v>
          </cell>
          <cell r="F159" t="str">
            <v>5335</v>
          </cell>
          <cell r="G159" t="str">
            <v>01/04/2019 09:49</v>
          </cell>
          <cell r="H159" t="str">
            <v>500163</v>
          </cell>
          <cell r="I159" t="str">
            <v>PITSS</v>
          </cell>
          <cell r="J159" t="str">
            <v>ASP</v>
          </cell>
          <cell r="K159" t="str">
            <v>APTIV CONTRACT SERVICES NORESTE S DE RL DE CV</v>
          </cell>
          <cell r="L159" t="str">
            <v>TRANSFORMACION LT 3B MZ N SECCION II</v>
          </cell>
          <cell r="M159" t="str">
            <v>Ciudad Victoria-TAM</v>
          </cell>
          <cell r="N159">
            <v>0</v>
          </cell>
          <cell r="O159" t="str">
            <v>INTERIOR</v>
          </cell>
          <cell r="P159">
            <v>313</v>
          </cell>
          <cell r="Q159" t="str">
            <v>&gt;60</v>
          </cell>
          <cell r="R159" t="str">
            <v>Office Digital</v>
          </cell>
          <cell r="S159" t="str">
            <v>A3</v>
          </cell>
          <cell r="T159" t="str">
            <v>Ciudad principal</v>
          </cell>
          <cell r="U159" t="str">
            <v>2-&gt;60</v>
          </cell>
          <cell r="V159">
            <v>1.1000000000000001</v>
          </cell>
          <cell r="W159">
            <v>1501.5000000000002</v>
          </cell>
          <cell r="X159">
            <v>1</v>
          </cell>
          <cell r="Y159">
            <v>6.26</v>
          </cell>
          <cell r="Z159">
            <v>5</v>
          </cell>
          <cell r="AA159">
            <v>1.252</v>
          </cell>
          <cell r="AB159">
            <v>6.3E-2</v>
          </cell>
          <cell r="AC159">
            <v>-85.995000000000005</v>
          </cell>
          <cell r="AD159">
            <v>43559</v>
          </cell>
          <cell r="AE159">
            <v>43559</v>
          </cell>
          <cell r="AF159">
            <v>0</v>
          </cell>
          <cell r="AG159" t="str">
            <v>0-1 día</v>
          </cell>
          <cell r="AH159">
            <v>0</v>
          </cell>
          <cell r="AI159">
            <v>0</v>
          </cell>
          <cell r="AJ159">
            <v>0</v>
          </cell>
          <cell r="AK159">
            <v>1415.5050000000001</v>
          </cell>
        </row>
        <row r="160">
          <cell r="A160" t="str">
            <v>0A4T558166</v>
          </cell>
          <cell r="B160" t="str">
            <v>ABR-19</v>
          </cell>
          <cell r="C160">
            <v>1</v>
          </cell>
          <cell r="D160" t="str">
            <v>2020019</v>
          </cell>
          <cell r="E160" t="str">
            <v>SR MANTENIMIENTO CORRECTIVO</v>
          </cell>
          <cell r="F160" t="str">
            <v>4310</v>
          </cell>
          <cell r="G160" t="str">
            <v>04/04/2019 12:16</v>
          </cell>
          <cell r="H160" t="str">
            <v>100037</v>
          </cell>
          <cell r="I160" t="str">
            <v>PITSS</v>
          </cell>
          <cell r="J160" t="str">
            <v>ASP</v>
          </cell>
          <cell r="K160" t="str">
            <v>IVOS DE MEXICO SA DE CV</v>
          </cell>
          <cell r="L160" t="str">
            <v>AV AGRIPIN GARCIA ESTRADA 1308</v>
          </cell>
          <cell r="M160" t="str">
            <v>TOLUCA DE LERDO-MEX</v>
          </cell>
          <cell r="N160">
            <v>0</v>
          </cell>
          <cell r="O160" t="str">
            <v>INTERIOR</v>
          </cell>
          <cell r="P160">
            <v>43</v>
          </cell>
          <cell r="Q160" t="str">
            <v>Entre 31 y 60</v>
          </cell>
          <cell r="R160" t="str">
            <v>Light Production Digital Business</v>
          </cell>
          <cell r="S160" t="str">
            <v>Entry Production</v>
          </cell>
          <cell r="T160" t="str">
            <v>Ciudad principal</v>
          </cell>
          <cell r="U160" t="str">
            <v>3-Entre 31 y 60</v>
          </cell>
          <cell r="V160">
            <v>1.1000000000000001</v>
          </cell>
          <cell r="W160">
            <v>1730.3000000000004</v>
          </cell>
          <cell r="X160">
            <v>1</v>
          </cell>
          <cell r="Y160">
            <v>4.7300000000000004</v>
          </cell>
          <cell r="Z160">
            <v>4</v>
          </cell>
          <cell r="AA160">
            <v>1.1825000000000001</v>
          </cell>
          <cell r="AB160">
            <v>4.5625000000000027E-2</v>
          </cell>
          <cell r="AC160">
            <v>-71.768125000000055</v>
          </cell>
          <cell r="AD160">
            <v>43559</v>
          </cell>
          <cell r="AE160">
            <v>43559</v>
          </cell>
          <cell r="AF160">
            <v>0</v>
          </cell>
          <cell r="AG160" t="str">
            <v>0-1 día</v>
          </cell>
          <cell r="AH160">
            <v>0</v>
          </cell>
          <cell r="AI160">
            <v>0</v>
          </cell>
          <cell r="AJ160">
            <v>0</v>
          </cell>
          <cell r="AK160">
            <v>1658.5318750000004</v>
          </cell>
        </row>
        <row r="161">
          <cell r="A161" t="str">
            <v>0A4T558379</v>
          </cell>
          <cell r="B161" t="str">
            <v>ABR-19</v>
          </cell>
          <cell r="C161">
            <v>1</v>
          </cell>
          <cell r="D161" t="str">
            <v>2019885</v>
          </cell>
          <cell r="E161" t="str">
            <v>SR MANTENIMIENTO CORRECTIVO</v>
          </cell>
          <cell r="F161" t="str">
            <v>4310</v>
          </cell>
          <cell r="G161" t="str">
            <v>04/04/2019 09:42</v>
          </cell>
          <cell r="H161" t="str">
            <v>800146</v>
          </cell>
          <cell r="I161" t="str">
            <v>PITSS</v>
          </cell>
          <cell r="J161" t="str">
            <v>ASP</v>
          </cell>
          <cell r="K161" t="str">
            <v>OPERADORA OMX SA DE CV</v>
          </cell>
          <cell r="L161" t="str">
            <v>BLVD ADOLFO LOPEZ MATEOS No 2540</v>
          </cell>
          <cell r="M161" t="str">
            <v>Leon-GTO</v>
          </cell>
          <cell r="N161">
            <v>0</v>
          </cell>
          <cell r="O161" t="str">
            <v>INTERIOR</v>
          </cell>
          <cell r="P161">
            <v>28</v>
          </cell>
          <cell r="Q161" t="str">
            <v>Entre 16 y 30</v>
          </cell>
          <cell r="R161" t="str">
            <v>Light Production Digital Business</v>
          </cell>
          <cell r="S161" t="str">
            <v>Entry Production</v>
          </cell>
          <cell r="T161" t="str">
            <v>Ciudad principal</v>
          </cell>
          <cell r="U161" t="str">
            <v>3-Entre 16 y 30</v>
          </cell>
          <cell r="V161">
            <v>1.05</v>
          </cell>
          <cell r="W161">
            <v>1651.6500000000003</v>
          </cell>
          <cell r="X161">
            <v>1</v>
          </cell>
          <cell r="Y161">
            <v>2.38</v>
          </cell>
          <cell r="Z161">
            <v>4</v>
          </cell>
          <cell r="AA161">
            <v>0.59499999999999997</v>
          </cell>
          <cell r="AB161">
            <v>0</v>
          </cell>
          <cell r="AC161">
            <v>0</v>
          </cell>
          <cell r="AD161">
            <v>43559</v>
          </cell>
          <cell r="AE161">
            <v>43559</v>
          </cell>
          <cell r="AF161">
            <v>0</v>
          </cell>
          <cell r="AG161" t="str">
            <v>0-1 día</v>
          </cell>
          <cell r="AH161">
            <v>0</v>
          </cell>
          <cell r="AI161">
            <v>0</v>
          </cell>
          <cell r="AJ161">
            <v>0</v>
          </cell>
          <cell r="AK161">
            <v>1651.6500000000003</v>
          </cell>
        </row>
        <row r="162">
          <cell r="A162" t="str">
            <v>0A4T558519</v>
          </cell>
          <cell r="B162" t="str">
            <v>ABR-19</v>
          </cell>
          <cell r="C162">
            <v>1</v>
          </cell>
          <cell r="D162" t="str">
            <v>2017167</v>
          </cell>
          <cell r="E162" t="str">
            <v>SR MANTENIMIENTO CORRECTIVO</v>
          </cell>
          <cell r="F162" t="str">
            <v>4395</v>
          </cell>
          <cell r="G162" t="str">
            <v>29/03/2019 14:28</v>
          </cell>
          <cell r="H162" t="str">
            <v>800183</v>
          </cell>
          <cell r="I162" t="str">
            <v>PITSS</v>
          </cell>
          <cell r="J162" t="str">
            <v>ASP</v>
          </cell>
          <cell r="K162" t="str">
            <v>OFFICE DEPOT DE MEXICO SA DE CV</v>
          </cell>
          <cell r="L162" t="str">
            <v>MANUEL J CLOUTHIER 888</v>
          </cell>
          <cell r="M162" t="str">
            <v>ZAPOPAN-JAL</v>
          </cell>
          <cell r="N162">
            <v>0</v>
          </cell>
          <cell r="O162" t="str">
            <v>INTERIOR</v>
          </cell>
          <cell r="P162">
            <v>1</v>
          </cell>
          <cell r="Q162" t="str">
            <v>&lt;=3</v>
          </cell>
          <cell r="R162" t="str">
            <v>Light Production Digital Business</v>
          </cell>
          <cell r="S162" t="str">
            <v>Entry Production</v>
          </cell>
          <cell r="T162" t="str">
            <v>Ciudad principal</v>
          </cell>
          <cell r="U162" t="str">
            <v>3-&lt;=3</v>
          </cell>
          <cell r="V162">
            <v>0</v>
          </cell>
          <cell r="W162">
            <v>0</v>
          </cell>
          <cell r="X162">
            <v>1</v>
          </cell>
          <cell r="Y162">
            <v>2.0299999999999998</v>
          </cell>
          <cell r="Z162">
            <v>4</v>
          </cell>
          <cell r="AA162">
            <v>0.50749999999999995</v>
          </cell>
          <cell r="AB162">
            <v>0</v>
          </cell>
          <cell r="AC162">
            <v>0</v>
          </cell>
          <cell r="AD162">
            <v>43559</v>
          </cell>
          <cell r="AE162">
            <v>43559</v>
          </cell>
          <cell r="AF162">
            <v>0</v>
          </cell>
          <cell r="AG162" t="str">
            <v>0-1 día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</row>
        <row r="163">
          <cell r="A163" t="str">
            <v>0A4T558524</v>
          </cell>
          <cell r="B163" t="str">
            <v>ABR-19</v>
          </cell>
          <cell r="C163">
            <v>1</v>
          </cell>
          <cell r="D163" t="str">
            <v>2017579</v>
          </cell>
          <cell r="E163" t="str">
            <v>SR MANTENIMIENTO CORRECTIVO</v>
          </cell>
          <cell r="F163" t="str">
            <v>4395</v>
          </cell>
          <cell r="G163" t="str">
            <v>31/03/2019 18:15</v>
          </cell>
          <cell r="H163" t="str">
            <v>500083</v>
          </cell>
          <cell r="I163" t="str">
            <v>PITSS</v>
          </cell>
          <cell r="J163" t="str">
            <v>ASP</v>
          </cell>
          <cell r="K163" t="str">
            <v>OFFICE DEPOT DE MEXICO SA DE CV</v>
          </cell>
          <cell r="L163" t="str">
            <v>AV REVOLUCION 2703, LOC SA-01</v>
          </cell>
          <cell r="M163" t="str">
            <v>Monterrey-NL</v>
          </cell>
          <cell r="N163">
            <v>0</v>
          </cell>
          <cell r="O163" t="str">
            <v>INTERIOR</v>
          </cell>
          <cell r="P163">
            <v>5</v>
          </cell>
          <cell r="Q163" t="str">
            <v>Entre 3 y 6</v>
          </cell>
          <cell r="R163" t="str">
            <v>Light Production Digital Business</v>
          </cell>
          <cell r="S163" t="str">
            <v>Entry Production</v>
          </cell>
          <cell r="T163" t="str">
            <v>Ciudad principal</v>
          </cell>
          <cell r="U163" t="str">
            <v>3-Entre 3 y 6</v>
          </cell>
          <cell r="V163">
            <v>0.6</v>
          </cell>
          <cell r="W163">
            <v>943.80000000000007</v>
          </cell>
          <cell r="X163">
            <v>1</v>
          </cell>
          <cell r="Y163">
            <v>0</v>
          </cell>
          <cell r="Z163">
            <v>4</v>
          </cell>
          <cell r="AA163">
            <v>0</v>
          </cell>
          <cell r="AB163">
            <v>0</v>
          </cell>
          <cell r="AC163">
            <v>0</v>
          </cell>
          <cell r="AD163">
            <v>43559</v>
          </cell>
          <cell r="AE163">
            <v>43559</v>
          </cell>
          <cell r="AF163">
            <v>0</v>
          </cell>
          <cell r="AG163" t="str">
            <v>0-1 día</v>
          </cell>
          <cell r="AH163">
            <v>0</v>
          </cell>
          <cell r="AI163">
            <v>0</v>
          </cell>
          <cell r="AJ163">
            <v>0</v>
          </cell>
          <cell r="AK163">
            <v>943.80000000000007</v>
          </cell>
        </row>
        <row r="164">
          <cell r="A164" t="str">
            <v>0A4T558879</v>
          </cell>
          <cell r="B164" t="str">
            <v>ABR-19</v>
          </cell>
          <cell r="C164">
            <v>1</v>
          </cell>
          <cell r="D164" t="str">
            <v>2018281</v>
          </cell>
          <cell r="E164" t="str">
            <v>SR MANTENIMIENTO CORRECTIVO</v>
          </cell>
          <cell r="F164" t="str">
            <v>4395</v>
          </cell>
          <cell r="G164" t="str">
            <v>01/04/2019 14:54</v>
          </cell>
          <cell r="H164" t="str">
            <v>500083</v>
          </cell>
          <cell r="I164" t="str">
            <v>PITSS</v>
          </cell>
          <cell r="J164" t="str">
            <v>ASP</v>
          </cell>
          <cell r="K164" t="str">
            <v>OFFICE DEPOT DE MEXICO SA DE CV</v>
          </cell>
          <cell r="L164" t="str">
            <v>AV EUGENIO GARZA SADA 3752 SUR</v>
          </cell>
          <cell r="M164" t="str">
            <v>MONTERREY-NL</v>
          </cell>
          <cell r="N164">
            <v>0</v>
          </cell>
          <cell r="O164" t="str">
            <v>INTERIOR</v>
          </cell>
          <cell r="P164">
            <v>12</v>
          </cell>
          <cell r="Q164" t="str">
            <v>Entre 7 y 15</v>
          </cell>
          <cell r="R164" t="str">
            <v>Light Production Digital Business</v>
          </cell>
          <cell r="S164" t="str">
            <v>Entry Production</v>
          </cell>
          <cell r="T164" t="str">
            <v>Ciudad principal</v>
          </cell>
          <cell r="U164" t="str">
            <v>3-Entre 7 y 15</v>
          </cell>
          <cell r="V164">
            <v>0.8</v>
          </cell>
          <cell r="W164">
            <v>1258.4000000000003</v>
          </cell>
          <cell r="X164">
            <v>1</v>
          </cell>
          <cell r="Y164">
            <v>2.27</v>
          </cell>
          <cell r="Z164">
            <v>4</v>
          </cell>
          <cell r="AA164">
            <v>0.5675</v>
          </cell>
          <cell r="AB164">
            <v>0</v>
          </cell>
          <cell r="AC164">
            <v>0</v>
          </cell>
          <cell r="AD164">
            <v>43559</v>
          </cell>
          <cell r="AE164">
            <v>43559</v>
          </cell>
          <cell r="AF164">
            <v>0</v>
          </cell>
          <cell r="AG164" t="str">
            <v>0-1 día</v>
          </cell>
          <cell r="AH164">
            <v>0</v>
          </cell>
          <cell r="AI164">
            <v>0</v>
          </cell>
          <cell r="AJ164">
            <v>0</v>
          </cell>
          <cell r="AK164">
            <v>1258.4000000000003</v>
          </cell>
        </row>
        <row r="165">
          <cell r="A165" t="str">
            <v>0A4T562089</v>
          </cell>
          <cell r="B165" t="str">
            <v>ABR-19</v>
          </cell>
          <cell r="C165">
            <v>1</v>
          </cell>
          <cell r="D165" t="str">
            <v>2013303</v>
          </cell>
          <cell r="E165" t="str">
            <v>SR MANTENIMIENTO CORRECTIVO</v>
          </cell>
          <cell r="F165" t="str">
            <v>4395</v>
          </cell>
          <cell r="G165" t="str">
            <v>22/03/2019 09:45</v>
          </cell>
          <cell r="H165" t="str">
            <v>500083</v>
          </cell>
          <cell r="I165" t="str">
            <v>PITSS</v>
          </cell>
          <cell r="J165" t="str">
            <v>ASP</v>
          </cell>
          <cell r="K165" t="str">
            <v>OFFICE DEPOT DE MEXICO SA DE CV</v>
          </cell>
          <cell r="L165" t="str">
            <v>MORELOS No 406 ORIENTE</v>
          </cell>
          <cell r="M165" t="str">
            <v>Monterrey-NL</v>
          </cell>
          <cell r="N165">
            <v>0</v>
          </cell>
          <cell r="O165" t="str">
            <v>INTERIOR</v>
          </cell>
          <cell r="P165">
            <v>63</v>
          </cell>
          <cell r="Q165" t="str">
            <v>&gt;60</v>
          </cell>
          <cell r="R165" t="str">
            <v>Light Production Digital Business</v>
          </cell>
          <cell r="S165" t="str">
            <v>Entry Production</v>
          </cell>
          <cell r="T165" t="str">
            <v>Ciudad principal</v>
          </cell>
          <cell r="U165" t="str">
            <v>3-&gt;60</v>
          </cell>
          <cell r="V165">
            <v>1.1499999999999999</v>
          </cell>
          <cell r="W165">
            <v>1808.95</v>
          </cell>
          <cell r="X165">
            <v>1</v>
          </cell>
          <cell r="Y165">
            <v>3.47</v>
          </cell>
          <cell r="Z165">
            <v>4</v>
          </cell>
          <cell r="AA165">
            <v>0.86750000000000005</v>
          </cell>
          <cell r="AB165">
            <v>0</v>
          </cell>
          <cell r="AC165">
            <v>0</v>
          </cell>
          <cell r="AD165">
            <v>43559</v>
          </cell>
          <cell r="AE165">
            <v>43559</v>
          </cell>
          <cell r="AF165">
            <v>0</v>
          </cell>
          <cell r="AG165" t="str">
            <v>0-1 día</v>
          </cell>
          <cell r="AH165">
            <v>0</v>
          </cell>
          <cell r="AI165">
            <v>0</v>
          </cell>
          <cell r="AJ165">
            <v>0</v>
          </cell>
          <cell r="AK165">
            <v>1808.95</v>
          </cell>
        </row>
        <row r="166">
          <cell r="A166" t="str">
            <v>0A4T562600</v>
          </cell>
          <cell r="B166" t="str">
            <v>ABR-19</v>
          </cell>
          <cell r="C166">
            <v>1</v>
          </cell>
          <cell r="D166" t="str">
            <v>2020165</v>
          </cell>
          <cell r="E166" t="str">
            <v>SR MANTENIMIENTO CORRECTIVO</v>
          </cell>
          <cell r="F166" t="str">
            <v>3658</v>
          </cell>
          <cell r="G166" t="str">
            <v>04/04/2019 15:24</v>
          </cell>
          <cell r="H166" t="str">
            <v>500159</v>
          </cell>
          <cell r="I166" t="str">
            <v>PITSS</v>
          </cell>
          <cell r="J166" t="str">
            <v>ASP</v>
          </cell>
          <cell r="K166" t="str">
            <v>RADIOMOVIL DIPSA SA DE CV</v>
          </cell>
          <cell r="L166" t="str">
            <v>AV GLANDORFF 3306</v>
          </cell>
          <cell r="M166" t="str">
            <v>CHIHUAHUA-CHIH</v>
          </cell>
          <cell r="N166">
            <v>0</v>
          </cell>
          <cell r="O166" t="str">
            <v>INTERIOR</v>
          </cell>
          <cell r="P166">
            <v>352</v>
          </cell>
          <cell r="Q166" t="str">
            <v>&gt;60</v>
          </cell>
          <cell r="R166" t="str">
            <v>A4 Mono MFPs</v>
          </cell>
          <cell r="S166" t="str">
            <v>A4</v>
          </cell>
          <cell r="T166" t="str">
            <v>Ciudad principal</v>
          </cell>
          <cell r="U166" t="str">
            <v>1-&gt;60</v>
          </cell>
          <cell r="V166">
            <v>1.05</v>
          </cell>
          <cell r="W166">
            <v>750.75000000000011</v>
          </cell>
          <cell r="X166">
            <v>1</v>
          </cell>
          <cell r="Y166">
            <v>0</v>
          </cell>
          <cell r="Z166">
            <v>5</v>
          </cell>
          <cell r="AA166">
            <v>0</v>
          </cell>
          <cell r="AB166">
            <v>0</v>
          </cell>
          <cell r="AC166">
            <v>0</v>
          </cell>
          <cell r="AD166">
            <v>43559</v>
          </cell>
          <cell r="AE166">
            <v>43559</v>
          </cell>
          <cell r="AF166">
            <v>0</v>
          </cell>
          <cell r="AG166" t="str">
            <v>0-1 día</v>
          </cell>
          <cell r="AH166">
            <v>0</v>
          </cell>
          <cell r="AI166">
            <v>0</v>
          </cell>
          <cell r="AJ166">
            <v>0</v>
          </cell>
          <cell r="AK166">
            <v>750.75000000000011</v>
          </cell>
        </row>
        <row r="167">
          <cell r="A167" t="str">
            <v>0AB9779149</v>
          </cell>
          <cell r="B167" t="str">
            <v>ABR-19</v>
          </cell>
          <cell r="C167">
            <v>1</v>
          </cell>
          <cell r="D167" t="str">
            <v>2019659</v>
          </cell>
          <cell r="E167" t="str">
            <v>SR MANTENIMIENTO CORRECTIVO</v>
          </cell>
          <cell r="F167" t="str">
            <v>6655</v>
          </cell>
          <cell r="G167" t="str">
            <v>03/04/2019 20:58</v>
          </cell>
          <cell r="H167" t="str">
            <v>100037</v>
          </cell>
          <cell r="I167" t="str">
            <v>PITSS</v>
          </cell>
          <cell r="J167" t="str">
            <v>ASP</v>
          </cell>
          <cell r="K167" t="str">
            <v>MAGNETI MARELLI TOLUCA MEXICO S DE RL DE CV</v>
          </cell>
          <cell r="L167" t="str">
            <v>AV DE LA INDUSTRIA AUTOMOTRIZ No 7 MZ-4 LT-3</v>
          </cell>
          <cell r="M167" t="str">
            <v>Mexico-MEX</v>
          </cell>
          <cell r="N167">
            <v>0</v>
          </cell>
          <cell r="O167" t="str">
            <v>INTERIOR</v>
          </cell>
          <cell r="P167">
            <v>117</v>
          </cell>
          <cell r="Q167" t="str">
            <v>&gt;60</v>
          </cell>
          <cell r="R167" t="str">
            <v>A4 Color Laser MFPs</v>
          </cell>
          <cell r="S167" t="str">
            <v>A4</v>
          </cell>
          <cell r="T167" t="str">
            <v>Ciudad principal</v>
          </cell>
          <cell r="U167" t="str">
            <v>1-&gt;60</v>
          </cell>
          <cell r="V167">
            <v>1.05</v>
          </cell>
          <cell r="W167">
            <v>750.75000000000011</v>
          </cell>
          <cell r="X167">
            <v>1</v>
          </cell>
          <cell r="Y167">
            <v>1.5</v>
          </cell>
          <cell r="Z167">
            <v>5</v>
          </cell>
          <cell r="AA167">
            <v>0.3</v>
          </cell>
          <cell r="AB167">
            <v>0</v>
          </cell>
          <cell r="AC167">
            <v>0</v>
          </cell>
          <cell r="AD167">
            <v>43559</v>
          </cell>
          <cell r="AE167">
            <v>43559</v>
          </cell>
          <cell r="AF167">
            <v>0</v>
          </cell>
          <cell r="AG167" t="str">
            <v>0-1 día</v>
          </cell>
          <cell r="AH167">
            <v>0</v>
          </cell>
          <cell r="AI167">
            <v>0</v>
          </cell>
          <cell r="AJ167">
            <v>0</v>
          </cell>
          <cell r="AK167">
            <v>750.75000000000011</v>
          </cell>
        </row>
        <row r="168">
          <cell r="A168" t="str">
            <v>0AB9779149</v>
          </cell>
          <cell r="B168" t="str">
            <v>ABR-19</v>
          </cell>
          <cell r="C168">
            <v>1</v>
          </cell>
          <cell r="D168" t="str">
            <v>2019603</v>
          </cell>
          <cell r="E168" t="str">
            <v>SR MANTENIMIENTO CORRECTIVO</v>
          </cell>
          <cell r="F168" t="str">
            <v>0070</v>
          </cell>
          <cell r="G168" t="str">
            <v>03/04/2019 16:56</v>
          </cell>
          <cell r="H168" t="str">
            <v>500028</v>
          </cell>
          <cell r="I168" t="str">
            <v>PITSS</v>
          </cell>
          <cell r="J168" t="str">
            <v>ASP</v>
          </cell>
          <cell r="K168" t="str">
            <v>OFFICE DEPOT DE MEXICO SA DE CV</v>
          </cell>
          <cell r="L168" t="str">
            <v>AV UNIVERSIDAD 401 NTE</v>
          </cell>
          <cell r="M168" t="str">
            <v>SAN NICOLAS DE LOS G</v>
          </cell>
          <cell r="N168">
            <v>0</v>
          </cell>
          <cell r="O168" t="str">
            <v>INTERIOR</v>
          </cell>
          <cell r="P168">
            <v>22</v>
          </cell>
          <cell r="Q168" t="str">
            <v>Entre 16 y 30</v>
          </cell>
          <cell r="R168" t="str">
            <v>Entry Production Color Low/Mid</v>
          </cell>
          <cell r="S168" t="str">
            <v>Entry Production</v>
          </cell>
          <cell r="T168" t="str">
            <v>Ciudad principal</v>
          </cell>
          <cell r="U168" t="str">
            <v>3-Entre 16 y 30</v>
          </cell>
          <cell r="V168">
            <v>1.05</v>
          </cell>
          <cell r="W168">
            <v>1651.6500000000003</v>
          </cell>
          <cell r="X168">
            <v>1</v>
          </cell>
          <cell r="Y168">
            <v>0.56999999999999995</v>
          </cell>
          <cell r="Z168">
            <v>4</v>
          </cell>
          <cell r="AA168">
            <v>0.14249999999999999</v>
          </cell>
          <cell r="AB168">
            <v>0</v>
          </cell>
          <cell r="AC168">
            <v>0</v>
          </cell>
          <cell r="AD168">
            <v>43559</v>
          </cell>
          <cell r="AE168">
            <v>43559</v>
          </cell>
          <cell r="AF168">
            <v>0</v>
          </cell>
          <cell r="AG168" t="str">
            <v>0-1 día</v>
          </cell>
          <cell r="AH168">
            <v>0</v>
          </cell>
          <cell r="AI168">
            <v>0</v>
          </cell>
          <cell r="AJ168">
            <v>0</v>
          </cell>
          <cell r="AK168">
            <v>1651.6500000000003</v>
          </cell>
        </row>
        <row r="169">
          <cell r="A169" t="str">
            <v>0AB9779577</v>
          </cell>
          <cell r="B169" t="str">
            <v>ABR-19</v>
          </cell>
          <cell r="C169">
            <v>1</v>
          </cell>
          <cell r="D169" t="str">
            <v>2020139</v>
          </cell>
          <cell r="E169" t="str">
            <v>SR MANTENIMIENTO CORRECTIVO</v>
          </cell>
          <cell r="F169" t="str">
            <v>0070</v>
          </cell>
          <cell r="G169" t="str">
            <v>04/04/2019 14:37</v>
          </cell>
          <cell r="H169" t="str">
            <v>800027</v>
          </cell>
          <cell r="I169" t="str">
            <v>PITSS</v>
          </cell>
          <cell r="J169" t="str">
            <v>ASP</v>
          </cell>
          <cell r="K169" t="str">
            <v>OPERADORA OMX SA DE CV</v>
          </cell>
          <cell r="L169" t="str">
            <v>AV LOPEZ MATEOS SUR No 7000</v>
          </cell>
          <cell r="M169" t="str">
            <v>Tlajomulco De Zu&amp;Iga</v>
          </cell>
          <cell r="N169">
            <v>0</v>
          </cell>
          <cell r="O169" t="str">
            <v>INTERIOR</v>
          </cell>
          <cell r="P169">
            <v>210</v>
          </cell>
          <cell r="Q169" t="str">
            <v>&gt;60</v>
          </cell>
          <cell r="R169" t="str">
            <v>Entry Production Color Low/Mid</v>
          </cell>
          <cell r="S169" t="str">
            <v>Entry Production</v>
          </cell>
          <cell r="T169" t="str">
            <v>Ciudad principal</v>
          </cell>
          <cell r="U169" t="str">
            <v>3-&gt;60</v>
          </cell>
          <cell r="V169">
            <v>1.1499999999999999</v>
          </cell>
          <cell r="W169">
            <v>1808.95</v>
          </cell>
          <cell r="X169">
            <v>1</v>
          </cell>
          <cell r="Y169">
            <v>2.88</v>
          </cell>
          <cell r="Z169">
            <v>4</v>
          </cell>
          <cell r="AA169">
            <v>0.72</v>
          </cell>
          <cell r="AB169">
            <v>0</v>
          </cell>
          <cell r="AC169">
            <v>0</v>
          </cell>
          <cell r="AD169">
            <v>43559</v>
          </cell>
          <cell r="AE169">
            <v>43562</v>
          </cell>
          <cell r="AF169">
            <v>1</v>
          </cell>
          <cell r="AG169" t="str">
            <v>0-1 día</v>
          </cell>
          <cell r="AH169">
            <v>0</v>
          </cell>
          <cell r="AI169">
            <v>0</v>
          </cell>
          <cell r="AJ169">
            <v>0</v>
          </cell>
          <cell r="AK169">
            <v>1808.95</v>
          </cell>
        </row>
        <row r="170">
          <cell r="A170" t="str">
            <v>0AE7146573</v>
          </cell>
          <cell r="B170" t="str">
            <v>ABR-19</v>
          </cell>
          <cell r="C170">
            <v>1</v>
          </cell>
          <cell r="D170" t="str">
            <v>2020135</v>
          </cell>
          <cell r="E170" t="str">
            <v>SR MANTENIMIENTO CORRECTIVO</v>
          </cell>
          <cell r="F170" t="str">
            <v>0070</v>
          </cell>
          <cell r="G170" t="str">
            <v>04/04/2019 14:32</v>
          </cell>
          <cell r="H170" t="str">
            <v>800027</v>
          </cell>
          <cell r="I170" t="str">
            <v>PITSS</v>
          </cell>
          <cell r="J170" t="str">
            <v>ASP</v>
          </cell>
          <cell r="K170" t="str">
            <v>OPERADORA OMX SA DE CV</v>
          </cell>
          <cell r="L170" t="str">
            <v>AV LOPEZ MATEOS SUR No 7000</v>
          </cell>
          <cell r="M170" t="str">
            <v>Tlajomulco De Zu&amp;Iga</v>
          </cell>
          <cell r="N170">
            <v>0</v>
          </cell>
          <cell r="O170" t="str">
            <v>INTERIOR</v>
          </cell>
          <cell r="P170">
            <v>7</v>
          </cell>
          <cell r="Q170" t="str">
            <v>Entre 7 y 15</v>
          </cell>
          <cell r="R170" t="str">
            <v>Entry Production Color Low/Mid</v>
          </cell>
          <cell r="S170" t="str">
            <v>Entry Production</v>
          </cell>
          <cell r="T170" t="str">
            <v>Ciudad principal</v>
          </cell>
          <cell r="U170" t="str">
            <v>3-Entre 7 y 15</v>
          </cell>
          <cell r="V170">
            <v>0.8</v>
          </cell>
          <cell r="W170">
            <v>1258.4000000000003</v>
          </cell>
          <cell r="X170">
            <v>1</v>
          </cell>
          <cell r="Y170">
            <v>2.5</v>
          </cell>
          <cell r="Z170">
            <v>4</v>
          </cell>
          <cell r="AA170">
            <v>0.625</v>
          </cell>
          <cell r="AB170">
            <v>0</v>
          </cell>
          <cell r="AC170">
            <v>0</v>
          </cell>
          <cell r="AD170">
            <v>43559</v>
          </cell>
          <cell r="AE170">
            <v>43559</v>
          </cell>
          <cell r="AF170">
            <v>0</v>
          </cell>
          <cell r="AG170" t="str">
            <v>0-1 día</v>
          </cell>
          <cell r="AH170">
            <v>0</v>
          </cell>
          <cell r="AI170">
            <v>0</v>
          </cell>
          <cell r="AJ170">
            <v>0</v>
          </cell>
          <cell r="AK170">
            <v>1258.4000000000003</v>
          </cell>
        </row>
        <row r="171">
          <cell r="A171" t="str">
            <v>0AE7176589</v>
          </cell>
          <cell r="B171" t="str">
            <v>ABR-19</v>
          </cell>
          <cell r="C171">
            <v>1</v>
          </cell>
          <cell r="D171" t="str">
            <v>2019605</v>
          </cell>
          <cell r="E171" t="str">
            <v>SR MANTENIMIENTO CORRECTIVO</v>
          </cell>
          <cell r="F171" t="str">
            <v>0070</v>
          </cell>
          <cell r="G171" t="str">
            <v>03/04/2019 16:55</v>
          </cell>
          <cell r="H171" t="str">
            <v>800186</v>
          </cell>
          <cell r="I171" t="str">
            <v>PITSS</v>
          </cell>
          <cell r="J171" t="str">
            <v>ASP</v>
          </cell>
          <cell r="K171" t="str">
            <v>OPERADORA OMX SA DE CV</v>
          </cell>
          <cell r="L171" t="str">
            <v>AV 5 DE FEBRERO 9200</v>
          </cell>
          <cell r="M171" t="str">
            <v>QUERETARO-QRO</v>
          </cell>
          <cell r="N171">
            <v>0</v>
          </cell>
          <cell r="O171" t="str">
            <v>INTERIOR</v>
          </cell>
          <cell r="P171">
            <v>6</v>
          </cell>
          <cell r="Q171" t="str">
            <v>Entre 3 y 6</v>
          </cell>
          <cell r="R171" t="str">
            <v>Entry Production Color Low/Mid</v>
          </cell>
          <cell r="S171" t="str">
            <v>Entry Production</v>
          </cell>
          <cell r="T171" t="str">
            <v>Ciudad principal</v>
          </cell>
          <cell r="U171" t="str">
            <v>3-Entre 3 y 6</v>
          </cell>
          <cell r="V171">
            <v>0.6</v>
          </cell>
          <cell r="W171">
            <v>943.80000000000007</v>
          </cell>
          <cell r="X171">
            <v>1</v>
          </cell>
          <cell r="Y171">
            <v>0.57999999999999996</v>
          </cell>
          <cell r="Z171">
            <v>4</v>
          </cell>
          <cell r="AA171">
            <v>0.14499999999999999</v>
          </cell>
          <cell r="AB171">
            <v>0</v>
          </cell>
          <cell r="AC171">
            <v>0</v>
          </cell>
          <cell r="AD171">
            <v>43559</v>
          </cell>
          <cell r="AE171">
            <v>43559</v>
          </cell>
          <cell r="AF171">
            <v>0</v>
          </cell>
          <cell r="AG171" t="str">
            <v>0-1 día</v>
          </cell>
          <cell r="AH171">
            <v>0</v>
          </cell>
          <cell r="AI171">
            <v>0</v>
          </cell>
          <cell r="AJ171">
            <v>0</v>
          </cell>
          <cell r="AK171">
            <v>943.80000000000007</v>
          </cell>
        </row>
        <row r="172">
          <cell r="A172" t="str">
            <v>0AE9560627</v>
          </cell>
          <cell r="B172" t="str">
            <v>ABR-19</v>
          </cell>
          <cell r="C172">
            <v>1</v>
          </cell>
          <cell r="D172" t="str">
            <v>2019915</v>
          </cell>
          <cell r="E172" t="str">
            <v>SR MANTENIMIENTO CORRECTIVO</v>
          </cell>
          <cell r="F172" t="str">
            <v>5866</v>
          </cell>
          <cell r="G172" t="str">
            <v>04/04/2019 10:24</v>
          </cell>
          <cell r="H172" t="str">
            <v>800200</v>
          </cell>
          <cell r="I172" t="str">
            <v>PITSS</v>
          </cell>
          <cell r="J172" t="str">
            <v>ASP</v>
          </cell>
          <cell r="K172" t="str">
            <v>OPERADORA OMX SA DE CV</v>
          </cell>
          <cell r="L172" t="str">
            <v>AV MEXICO 3370</v>
          </cell>
          <cell r="M172" t="str">
            <v>Zapopan-JAL</v>
          </cell>
          <cell r="N172">
            <v>0</v>
          </cell>
          <cell r="O172" t="str">
            <v>INTERIOR</v>
          </cell>
          <cell r="P172">
            <v>12</v>
          </cell>
          <cell r="Q172" t="str">
            <v>Entre 7 y 15</v>
          </cell>
          <cell r="R172" t="str">
            <v>Departmental Digital</v>
          </cell>
          <cell r="S172" t="str">
            <v>A3</v>
          </cell>
          <cell r="T172" t="str">
            <v>Ciudad principal</v>
          </cell>
          <cell r="U172" t="str">
            <v>2-Entre 7 y 15</v>
          </cell>
          <cell r="V172">
            <v>0.6</v>
          </cell>
          <cell r="W172">
            <v>819</v>
          </cell>
          <cell r="X172">
            <v>1</v>
          </cell>
          <cell r="Y172">
            <v>1.4</v>
          </cell>
          <cell r="Z172">
            <v>5</v>
          </cell>
          <cell r="AA172">
            <v>0.27999999999999997</v>
          </cell>
          <cell r="AB172">
            <v>0</v>
          </cell>
          <cell r="AC172">
            <v>0</v>
          </cell>
          <cell r="AD172">
            <v>43559</v>
          </cell>
          <cell r="AE172">
            <v>43559</v>
          </cell>
          <cell r="AF172">
            <v>0</v>
          </cell>
          <cell r="AG172" t="str">
            <v>0-1 día</v>
          </cell>
          <cell r="AH172">
            <v>0</v>
          </cell>
          <cell r="AI172">
            <v>0</v>
          </cell>
          <cell r="AJ172">
            <v>0</v>
          </cell>
          <cell r="AK172">
            <v>819</v>
          </cell>
        </row>
        <row r="173">
          <cell r="A173" t="str">
            <v>0AE9563383</v>
          </cell>
          <cell r="B173" t="str">
            <v>ABR-19</v>
          </cell>
          <cell r="C173">
            <v>1</v>
          </cell>
          <cell r="D173" t="str">
            <v>2019883</v>
          </cell>
          <cell r="E173" t="str">
            <v>SR MANTENIMIENTO CORRECTIVO</v>
          </cell>
          <cell r="F173" t="str">
            <v>5866</v>
          </cell>
          <cell r="G173" t="str">
            <v>04/04/2019 09:38</v>
          </cell>
          <cell r="H173" t="str">
            <v>800146</v>
          </cell>
          <cell r="I173" t="str">
            <v>PITSS</v>
          </cell>
          <cell r="J173" t="str">
            <v>ASP</v>
          </cell>
          <cell r="K173" t="str">
            <v>OPERADORA OMX SA DE CV</v>
          </cell>
          <cell r="L173" t="str">
            <v>BLVD ADOLFO LOPEZ MATEOS 2540</v>
          </cell>
          <cell r="M173" t="str">
            <v>LEON-GTO</v>
          </cell>
          <cell r="N173">
            <v>0</v>
          </cell>
          <cell r="O173" t="str">
            <v>INTERIOR</v>
          </cell>
          <cell r="P173">
            <v>28</v>
          </cell>
          <cell r="Q173" t="str">
            <v>Entre 16 y 30</v>
          </cell>
          <cell r="R173" t="str">
            <v>Departmental Digital</v>
          </cell>
          <cell r="S173" t="str">
            <v>A3</v>
          </cell>
          <cell r="T173" t="str">
            <v>Ciudad principal</v>
          </cell>
          <cell r="U173" t="str">
            <v>2-Entre 16 y 30</v>
          </cell>
          <cell r="V173">
            <v>0.8</v>
          </cell>
          <cell r="W173">
            <v>1092</v>
          </cell>
          <cell r="X173">
            <v>1</v>
          </cell>
          <cell r="Y173">
            <v>0.62</v>
          </cell>
          <cell r="Z173">
            <v>5</v>
          </cell>
          <cell r="AA173">
            <v>0.124</v>
          </cell>
          <cell r="AB173">
            <v>0</v>
          </cell>
          <cell r="AC173">
            <v>0</v>
          </cell>
          <cell r="AD173">
            <v>43559</v>
          </cell>
          <cell r="AE173">
            <v>43559</v>
          </cell>
          <cell r="AF173">
            <v>0</v>
          </cell>
          <cell r="AG173" t="str">
            <v>0-1 día</v>
          </cell>
          <cell r="AH173">
            <v>0</v>
          </cell>
          <cell r="AI173">
            <v>0</v>
          </cell>
          <cell r="AJ173">
            <v>0</v>
          </cell>
          <cell r="AK173">
            <v>1092</v>
          </cell>
        </row>
        <row r="174">
          <cell r="A174" t="str">
            <v>0AE9566035</v>
          </cell>
          <cell r="B174" t="str">
            <v>ABR-19</v>
          </cell>
          <cell r="C174">
            <v>1</v>
          </cell>
          <cell r="D174" t="str">
            <v>2019979</v>
          </cell>
          <cell r="E174" t="str">
            <v>SR MANTENIMIENTO CORRECTIVO</v>
          </cell>
          <cell r="F174" t="str">
            <v>5866</v>
          </cell>
          <cell r="G174" t="str">
            <v>04/04/2019 11:22</v>
          </cell>
          <cell r="H174" t="str">
            <v>800110</v>
          </cell>
          <cell r="I174" t="str">
            <v>PITSS</v>
          </cell>
          <cell r="J174" t="str">
            <v>ASP</v>
          </cell>
          <cell r="K174" t="str">
            <v>ABASTECEDORA LUMEN SA DE CV</v>
          </cell>
          <cell r="L174" t="str">
            <v>SANTIAGO TAPIA No 954</v>
          </cell>
          <cell r="M174" t="str">
            <v>Morelia-MICH</v>
          </cell>
          <cell r="N174">
            <v>0</v>
          </cell>
          <cell r="O174" t="str">
            <v>INTERIOR</v>
          </cell>
          <cell r="P174">
            <v>51</v>
          </cell>
          <cell r="Q174" t="str">
            <v>Entre 31 y 60</v>
          </cell>
          <cell r="R174" t="str">
            <v>Departmental Digital</v>
          </cell>
          <cell r="S174" t="str">
            <v>A3</v>
          </cell>
          <cell r="T174" t="str">
            <v>Ciudad principal</v>
          </cell>
          <cell r="U174" t="str">
            <v>2-Entre 31 y 60</v>
          </cell>
          <cell r="V174">
            <v>1.05</v>
          </cell>
          <cell r="W174">
            <v>1433.25</v>
          </cell>
          <cell r="X174">
            <v>1</v>
          </cell>
          <cell r="Y174">
            <v>1.96</v>
          </cell>
          <cell r="Z174">
            <v>5</v>
          </cell>
          <cell r="AA174">
            <v>0.39200000000000002</v>
          </cell>
          <cell r="AB174">
            <v>0</v>
          </cell>
          <cell r="AC174">
            <v>0</v>
          </cell>
          <cell r="AD174">
            <v>43559</v>
          </cell>
          <cell r="AE174">
            <v>43559</v>
          </cell>
          <cell r="AF174">
            <v>0</v>
          </cell>
          <cell r="AG174" t="str">
            <v>0-1 día</v>
          </cell>
          <cell r="AH174">
            <v>0</v>
          </cell>
          <cell r="AI174">
            <v>0</v>
          </cell>
          <cell r="AJ174">
            <v>0</v>
          </cell>
          <cell r="AK174">
            <v>1433.25</v>
          </cell>
        </row>
        <row r="175">
          <cell r="A175" t="str">
            <v>0AE9566556</v>
          </cell>
          <cell r="B175" t="str">
            <v>ABR-19</v>
          </cell>
          <cell r="C175">
            <v>1</v>
          </cell>
          <cell r="D175" t="str">
            <v>2020147</v>
          </cell>
          <cell r="E175" t="str">
            <v>SR MANTENIMIENTO CORRECTIVO</v>
          </cell>
          <cell r="F175" t="str">
            <v>5866</v>
          </cell>
          <cell r="G175" t="str">
            <v>04/04/2019 14:40</v>
          </cell>
          <cell r="H175" t="str">
            <v>800027</v>
          </cell>
          <cell r="I175" t="str">
            <v>PITSS</v>
          </cell>
          <cell r="J175" t="str">
            <v>ASP</v>
          </cell>
          <cell r="K175" t="str">
            <v>OPERADORA OMX SA DE CV</v>
          </cell>
          <cell r="L175" t="str">
            <v>AV LOPEZ MATEOS SUR No 7000</v>
          </cell>
          <cell r="M175" t="str">
            <v>Tlajomulco De Zu&amp;Iga</v>
          </cell>
          <cell r="N175">
            <v>0</v>
          </cell>
          <cell r="O175" t="str">
            <v>INTERIOR</v>
          </cell>
          <cell r="P175">
            <v>75</v>
          </cell>
          <cell r="Q175" t="str">
            <v>&gt;60</v>
          </cell>
          <cell r="R175" t="str">
            <v>Departmental Digital</v>
          </cell>
          <cell r="S175" t="str">
            <v>A3</v>
          </cell>
          <cell r="T175" t="str">
            <v>Ciudad principal</v>
          </cell>
          <cell r="U175" t="str">
            <v>2-&gt;60</v>
          </cell>
          <cell r="V175">
            <v>1.1000000000000001</v>
          </cell>
          <cell r="W175">
            <v>1501.5000000000002</v>
          </cell>
          <cell r="X175">
            <v>1</v>
          </cell>
          <cell r="Y175">
            <v>1.33</v>
          </cell>
          <cell r="Z175">
            <v>5</v>
          </cell>
          <cell r="AA175">
            <v>0.26600000000000001</v>
          </cell>
          <cell r="AB175">
            <v>0</v>
          </cell>
          <cell r="AC175">
            <v>0</v>
          </cell>
          <cell r="AD175">
            <v>43559</v>
          </cell>
          <cell r="AE175">
            <v>43559</v>
          </cell>
          <cell r="AF175">
            <v>0</v>
          </cell>
          <cell r="AG175" t="str">
            <v>0-1 día</v>
          </cell>
          <cell r="AH175">
            <v>0</v>
          </cell>
          <cell r="AI175">
            <v>0</v>
          </cell>
          <cell r="AJ175">
            <v>0</v>
          </cell>
          <cell r="AK175">
            <v>1501.5000000000002</v>
          </cell>
        </row>
        <row r="176">
          <cell r="A176" t="str">
            <v>0AE9573921</v>
          </cell>
          <cell r="B176" t="str">
            <v>ABR-19</v>
          </cell>
          <cell r="C176">
            <v>1</v>
          </cell>
          <cell r="D176" t="str">
            <v>2019881</v>
          </cell>
          <cell r="E176" t="str">
            <v>SR MANTENIMIENTO CORRECTIVO</v>
          </cell>
          <cell r="F176" t="str">
            <v>5866</v>
          </cell>
          <cell r="G176" t="str">
            <v>04/04/2019 09:31</v>
          </cell>
          <cell r="H176" t="str">
            <v>500018</v>
          </cell>
          <cell r="I176" t="str">
            <v>PITSS</v>
          </cell>
          <cell r="J176" t="str">
            <v>ASP</v>
          </cell>
          <cell r="K176" t="str">
            <v>DELPHI AUTOMOTIVE SYSTEMS S DE RL DE CV</v>
          </cell>
          <cell r="L176" t="str">
            <v>AV MARTIRES DE SONORA 1006</v>
          </cell>
          <cell r="M176" t="str">
            <v>DURANGO-DGO</v>
          </cell>
          <cell r="N176">
            <v>0</v>
          </cell>
          <cell r="O176" t="str">
            <v>INTERIOR</v>
          </cell>
          <cell r="P176">
            <v>9</v>
          </cell>
          <cell r="Q176" t="str">
            <v>Entre 7 y 15</v>
          </cell>
          <cell r="R176" t="str">
            <v>Departmental Digital</v>
          </cell>
          <cell r="S176" t="str">
            <v>A3</v>
          </cell>
          <cell r="T176" t="str">
            <v>Ciudad principal</v>
          </cell>
          <cell r="U176" t="str">
            <v>2-Entre 7 y 15</v>
          </cell>
          <cell r="V176">
            <v>0.6</v>
          </cell>
          <cell r="W176">
            <v>819</v>
          </cell>
          <cell r="X176">
            <v>1</v>
          </cell>
          <cell r="Y176">
            <v>0.46</v>
          </cell>
          <cell r="Z176">
            <v>5</v>
          </cell>
          <cell r="AA176">
            <v>9.1999999999999998E-2</v>
          </cell>
          <cell r="AB176">
            <v>0</v>
          </cell>
          <cell r="AC176">
            <v>0</v>
          </cell>
          <cell r="AD176">
            <v>43559</v>
          </cell>
          <cell r="AE176">
            <v>43559</v>
          </cell>
          <cell r="AF176">
            <v>0</v>
          </cell>
          <cell r="AG176" t="str">
            <v>0-1 día</v>
          </cell>
          <cell r="AH176">
            <v>0</v>
          </cell>
          <cell r="AI176">
            <v>0</v>
          </cell>
          <cell r="AJ176">
            <v>0</v>
          </cell>
          <cell r="AK176">
            <v>819</v>
          </cell>
        </row>
        <row r="177">
          <cell r="A177" t="str">
            <v>0AE9573935</v>
          </cell>
          <cell r="B177" t="str">
            <v>ABR-19</v>
          </cell>
          <cell r="C177">
            <v>1</v>
          </cell>
          <cell r="D177" t="str">
            <v>2019645</v>
          </cell>
          <cell r="E177" t="str">
            <v>SR MANTENIMIENTO CORRECTIVO</v>
          </cell>
          <cell r="F177" t="str">
            <v>5866</v>
          </cell>
          <cell r="G177" t="str">
            <v>03/04/2019 18:11</v>
          </cell>
          <cell r="H177" t="str">
            <v>800110</v>
          </cell>
          <cell r="I177" t="str">
            <v>PITSS</v>
          </cell>
          <cell r="J177" t="str">
            <v>ASP</v>
          </cell>
          <cell r="K177" t="str">
            <v>OPERADORA OMX SA DE CV</v>
          </cell>
          <cell r="L177" t="str">
            <v>ENRIQUE RAMIREZ No 445</v>
          </cell>
          <cell r="M177" t="str">
            <v>Morelia-MICH</v>
          </cell>
          <cell r="N177">
            <v>0</v>
          </cell>
          <cell r="O177" t="str">
            <v>INTERIOR</v>
          </cell>
          <cell r="P177">
            <v>14</v>
          </cell>
          <cell r="Q177" t="str">
            <v>Entre 7 y 15</v>
          </cell>
          <cell r="R177" t="str">
            <v>Departmental Digital</v>
          </cell>
          <cell r="S177" t="str">
            <v>A3</v>
          </cell>
          <cell r="T177" t="str">
            <v>Ciudad principal</v>
          </cell>
          <cell r="U177" t="str">
            <v>2-Entre 7 y 15</v>
          </cell>
          <cell r="V177">
            <v>0.6</v>
          </cell>
          <cell r="W177">
            <v>819</v>
          </cell>
          <cell r="X177">
            <v>1</v>
          </cell>
          <cell r="Y177">
            <v>2</v>
          </cell>
          <cell r="Z177">
            <v>5</v>
          </cell>
          <cell r="AA177">
            <v>0.4</v>
          </cell>
          <cell r="AB177">
            <v>0</v>
          </cell>
          <cell r="AC177">
            <v>0</v>
          </cell>
          <cell r="AD177">
            <v>43559</v>
          </cell>
          <cell r="AE177">
            <v>43559</v>
          </cell>
          <cell r="AF177">
            <v>0</v>
          </cell>
          <cell r="AG177" t="str">
            <v>0-1 día</v>
          </cell>
          <cell r="AH177">
            <v>0</v>
          </cell>
          <cell r="AI177">
            <v>0</v>
          </cell>
          <cell r="AJ177">
            <v>0</v>
          </cell>
          <cell r="AK177">
            <v>819</v>
          </cell>
        </row>
        <row r="178">
          <cell r="A178" t="str">
            <v>0AGC431093</v>
          </cell>
          <cell r="B178" t="str">
            <v>ABR-19</v>
          </cell>
          <cell r="C178">
            <v>1</v>
          </cell>
          <cell r="D178" t="str">
            <v>2016427</v>
          </cell>
          <cell r="E178" t="str">
            <v>SR MANTENIMIENTO CORRECTIVO</v>
          </cell>
          <cell r="F178" t="str">
            <v>4598</v>
          </cell>
          <cell r="G178" t="str">
            <v>28/03/2019 11:29</v>
          </cell>
          <cell r="H178" t="str">
            <v>500083</v>
          </cell>
          <cell r="I178" t="str">
            <v>PITSS</v>
          </cell>
          <cell r="J178" t="str">
            <v>ASP</v>
          </cell>
          <cell r="K178" t="str">
            <v>OFFICE DEPOT DE MEXICO SA DE CV</v>
          </cell>
          <cell r="L178" t="str">
            <v>AV INDUSTRIALES DEL PONIENTE 1050</v>
          </cell>
          <cell r="M178" t="str">
            <v>SANTA CATARINA-NL</v>
          </cell>
          <cell r="N178">
            <v>0</v>
          </cell>
          <cell r="O178" t="str">
            <v>INTERIOR</v>
          </cell>
          <cell r="P178">
            <v>7</v>
          </cell>
          <cell r="Q178" t="str">
            <v>Entre 7 y 15</v>
          </cell>
          <cell r="R178" t="str">
            <v>Light Production Digital Business</v>
          </cell>
          <cell r="S178" t="str">
            <v>Entry Production</v>
          </cell>
          <cell r="T178" t="str">
            <v>Otras</v>
          </cell>
          <cell r="U178" t="str">
            <v>3-Entre 7 y 15</v>
          </cell>
          <cell r="V178">
            <v>0.8</v>
          </cell>
          <cell r="W178">
            <v>1258.4000000000003</v>
          </cell>
          <cell r="X178">
            <v>1</v>
          </cell>
          <cell r="Y178">
            <v>1.69</v>
          </cell>
          <cell r="Z178">
            <v>6</v>
          </cell>
          <cell r="AA178">
            <v>0.28166666666666668</v>
          </cell>
          <cell r="AB178">
            <v>0</v>
          </cell>
          <cell r="AC178">
            <v>0</v>
          </cell>
          <cell r="AD178">
            <v>43559</v>
          </cell>
          <cell r="AE178">
            <v>43559</v>
          </cell>
          <cell r="AF178">
            <v>0</v>
          </cell>
          <cell r="AG178" t="str">
            <v>0-1 día</v>
          </cell>
          <cell r="AH178">
            <v>0</v>
          </cell>
          <cell r="AI178">
            <v>0</v>
          </cell>
          <cell r="AJ178">
            <v>0</v>
          </cell>
          <cell r="AK178">
            <v>1258.4000000000003</v>
          </cell>
        </row>
        <row r="179">
          <cell r="A179" t="str">
            <v>0AGD460903</v>
          </cell>
          <cell r="B179" t="str">
            <v>ABR-19</v>
          </cell>
          <cell r="C179">
            <v>1</v>
          </cell>
          <cell r="D179" t="str">
            <v>2020017</v>
          </cell>
          <cell r="E179" t="str">
            <v>SR MANTENIMIENTO CORRECTIVO</v>
          </cell>
          <cell r="F179" t="str">
            <v>4120</v>
          </cell>
          <cell r="G179" t="str">
            <v>04/04/2019 12:14</v>
          </cell>
          <cell r="H179" t="str">
            <v>100037</v>
          </cell>
          <cell r="I179" t="str">
            <v>PITSS</v>
          </cell>
          <cell r="J179" t="str">
            <v>ASP</v>
          </cell>
          <cell r="K179" t="str">
            <v>IVOS DE MEXICO SA DE CV</v>
          </cell>
          <cell r="L179" t="str">
            <v>AV AGRIPIN GARCIA ESTRADA 1308</v>
          </cell>
          <cell r="M179" t="str">
            <v>TOLUCA DE LERDO-MEX</v>
          </cell>
          <cell r="N179">
            <v>0</v>
          </cell>
          <cell r="O179" t="str">
            <v>INTERIOR</v>
          </cell>
          <cell r="P179">
            <v>7</v>
          </cell>
          <cell r="Q179" t="str">
            <v>Entre 7 y 15</v>
          </cell>
          <cell r="R179" t="str">
            <v>Light Production Digital Business</v>
          </cell>
          <cell r="S179" t="str">
            <v>Entry Production</v>
          </cell>
          <cell r="T179" t="str">
            <v>Ciudad principal</v>
          </cell>
          <cell r="U179" t="str">
            <v>3-Entre 7 y 15</v>
          </cell>
          <cell r="V179">
            <v>0.8</v>
          </cell>
          <cell r="W179">
            <v>1258.4000000000003</v>
          </cell>
          <cell r="X179">
            <v>1</v>
          </cell>
          <cell r="Y179">
            <v>5.27</v>
          </cell>
          <cell r="Z179">
            <v>4</v>
          </cell>
          <cell r="AA179">
            <v>1.3174999999999999</v>
          </cell>
          <cell r="AB179">
            <v>7.9374999999999973E-2</v>
          </cell>
          <cell r="AC179">
            <v>-124.85687499999997</v>
          </cell>
          <cell r="AD179">
            <v>43559</v>
          </cell>
          <cell r="AE179">
            <v>43560</v>
          </cell>
          <cell r="AF179">
            <v>1</v>
          </cell>
          <cell r="AG179" t="str">
            <v>0-1 día</v>
          </cell>
          <cell r="AH179">
            <v>0</v>
          </cell>
          <cell r="AI179">
            <v>0</v>
          </cell>
          <cell r="AJ179">
            <v>0</v>
          </cell>
          <cell r="AK179">
            <v>1133.5431250000004</v>
          </cell>
        </row>
        <row r="180">
          <cell r="A180" t="str">
            <v>0AGD461521</v>
          </cell>
          <cell r="B180" t="str">
            <v>ABR-19</v>
          </cell>
          <cell r="C180">
            <v>1</v>
          </cell>
          <cell r="D180" t="str">
            <v>2018771</v>
          </cell>
          <cell r="E180" t="str">
            <v>SR MANTENIMIENTO CORRECTIVO</v>
          </cell>
          <cell r="F180" t="str">
            <v>3635</v>
          </cell>
          <cell r="G180" t="str">
            <v>02/04/2019 10:55</v>
          </cell>
          <cell r="H180" t="str">
            <v>500157</v>
          </cell>
          <cell r="I180" t="str">
            <v>PITSS</v>
          </cell>
          <cell r="J180" t="str">
            <v>ASP</v>
          </cell>
          <cell r="K180" t="str">
            <v>SUBENSAMBLES INTERNACIONALES S DE RL DE CV</v>
          </cell>
          <cell r="L180" t="str">
            <v>AV EJE VIAL JUAN GABRIEL No 2245</v>
          </cell>
          <cell r="M180" t="str">
            <v>Ciudad Juarez-CHIH</v>
          </cell>
          <cell r="N180">
            <v>0</v>
          </cell>
          <cell r="O180" t="str">
            <v>INTERIOR</v>
          </cell>
          <cell r="P180">
            <v>88</v>
          </cell>
          <cell r="Q180" t="str">
            <v>&gt;60</v>
          </cell>
          <cell r="R180" t="str">
            <v>A4 Mono MFPs</v>
          </cell>
          <cell r="S180" t="str">
            <v>A4</v>
          </cell>
          <cell r="T180" t="str">
            <v>Ciudad principal</v>
          </cell>
          <cell r="U180" t="str">
            <v>1-&gt;60</v>
          </cell>
          <cell r="V180">
            <v>1.05</v>
          </cell>
          <cell r="W180">
            <v>750.75000000000011</v>
          </cell>
          <cell r="X180">
            <v>1</v>
          </cell>
          <cell r="Y180">
            <v>1.58</v>
          </cell>
          <cell r="Z180">
            <v>5</v>
          </cell>
          <cell r="AA180">
            <v>0.316</v>
          </cell>
          <cell r="AB180">
            <v>0</v>
          </cell>
          <cell r="AC180">
            <v>0</v>
          </cell>
          <cell r="AD180">
            <v>43559</v>
          </cell>
          <cell r="AE180">
            <v>43559</v>
          </cell>
          <cell r="AF180">
            <v>0</v>
          </cell>
          <cell r="AG180" t="str">
            <v>0-1 día</v>
          </cell>
          <cell r="AH180">
            <v>0</v>
          </cell>
          <cell r="AI180">
            <v>0</v>
          </cell>
          <cell r="AJ180">
            <v>0</v>
          </cell>
          <cell r="AK180">
            <v>750.75000000000011</v>
          </cell>
        </row>
        <row r="181">
          <cell r="A181" t="str">
            <v>0AGD461524</v>
          </cell>
          <cell r="B181" t="str">
            <v>ABR-19</v>
          </cell>
          <cell r="C181">
            <v>1</v>
          </cell>
          <cell r="D181" t="str">
            <v>2013409</v>
          </cell>
          <cell r="E181" t="str">
            <v>SR MANTENIMIENTO CORRECTIVO</v>
          </cell>
          <cell r="F181" t="str">
            <v>7222</v>
          </cell>
          <cell r="G181" t="str">
            <v>22/03/2019 11:31</v>
          </cell>
          <cell r="H181" t="str">
            <v>500157</v>
          </cell>
          <cell r="I181" t="str">
            <v>PITSS</v>
          </cell>
          <cell r="J181" t="str">
            <v>ASP</v>
          </cell>
          <cell r="K181" t="str">
            <v>FEDERAL MOGUL DE MATAMOROS S DE RL DE CV</v>
          </cell>
          <cell r="L181" t="str">
            <v>AV SANTIAGO TRONCOSO 281</v>
          </cell>
          <cell r="M181" t="str">
            <v>CIUDAD JUAREZ-CHIH</v>
          </cell>
          <cell r="N181">
            <v>0</v>
          </cell>
          <cell r="O181" t="str">
            <v>INTERIOR</v>
          </cell>
          <cell r="P181">
            <v>17</v>
          </cell>
          <cell r="Q181" t="str">
            <v>Entre 16 y 30</v>
          </cell>
          <cell r="R181" t="str">
            <v>A3 Office Color Laser MFPs</v>
          </cell>
          <cell r="S181" t="str">
            <v>A3</v>
          </cell>
          <cell r="T181" t="str">
            <v>Ciudad principal</v>
          </cell>
          <cell r="U181" t="str">
            <v>2-Entre 16 y 30</v>
          </cell>
          <cell r="V181">
            <v>0.8</v>
          </cell>
          <cell r="W181">
            <v>1092</v>
          </cell>
          <cell r="X181">
            <v>1</v>
          </cell>
          <cell r="Y181">
            <v>0.98</v>
          </cell>
          <cell r="Z181">
            <v>5</v>
          </cell>
          <cell r="AA181">
            <v>0.19600000000000001</v>
          </cell>
          <cell r="AB181">
            <v>0</v>
          </cell>
          <cell r="AC181">
            <v>0</v>
          </cell>
          <cell r="AD181">
            <v>43559</v>
          </cell>
          <cell r="AE181">
            <v>43560</v>
          </cell>
          <cell r="AF181">
            <v>1</v>
          </cell>
          <cell r="AG181" t="str">
            <v>0-1 día</v>
          </cell>
          <cell r="AH181">
            <v>0</v>
          </cell>
          <cell r="AI181">
            <v>0</v>
          </cell>
          <cell r="AJ181">
            <v>0</v>
          </cell>
          <cell r="AK181">
            <v>1092</v>
          </cell>
        </row>
        <row r="182">
          <cell r="A182" t="str">
            <v>0AGD461848</v>
          </cell>
          <cell r="B182" t="str">
            <v>ABR-19</v>
          </cell>
          <cell r="C182">
            <v>1</v>
          </cell>
          <cell r="D182" t="str">
            <v>2019611</v>
          </cell>
          <cell r="E182" t="str">
            <v>SR MANTENIMIENTO CORRECTIVO</v>
          </cell>
          <cell r="F182" t="str">
            <v>7855</v>
          </cell>
          <cell r="G182" t="str">
            <v>03/04/2019 16:57</v>
          </cell>
          <cell r="H182" t="str">
            <v>500056</v>
          </cell>
          <cell r="I182" t="str">
            <v>PITSS</v>
          </cell>
          <cell r="J182" t="str">
            <v>ASP</v>
          </cell>
          <cell r="K182" t="str">
            <v>OFFICE DEPOT DE MEXICO SA DE CV</v>
          </cell>
          <cell r="L182" t="str">
            <v>BLV MIGUEL HIDALGO 155</v>
          </cell>
          <cell r="M182" t="str">
            <v>Reynosa-TAM</v>
          </cell>
          <cell r="N182">
            <v>0</v>
          </cell>
          <cell r="O182" t="str">
            <v>INTERIOR</v>
          </cell>
          <cell r="P182">
            <v>84</v>
          </cell>
          <cell r="Q182" t="str">
            <v>&gt;60</v>
          </cell>
          <cell r="R182" t="str">
            <v>A3 Office Color Laser MFPs</v>
          </cell>
          <cell r="S182" t="str">
            <v>A3</v>
          </cell>
          <cell r="T182" t="str">
            <v>Ciudad principal</v>
          </cell>
          <cell r="U182" t="str">
            <v>2-&gt;60</v>
          </cell>
          <cell r="V182">
            <v>1.1000000000000001</v>
          </cell>
          <cell r="W182">
            <v>1501.5000000000002</v>
          </cell>
          <cell r="X182">
            <v>1</v>
          </cell>
          <cell r="Y182">
            <v>0.55000000000000004</v>
          </cell>
          <cell r="Z182">
            <v>5</v>
          </cell>
          <cell r="AA182">
            <v>0.11000000000000001</v>
          </cell>
          <cell r="AB182">
            <v>0</v>
          </cell>
          <cell r="AC182">
            <v>0</v>
          </cell>
          <cell r="AD182">
            <v>43559</v>
          </cell>
          <cell r="AE182">
            <v>43559</v>
          </cell>
          <cell r="AF182">
            <v>0</v>
          </cell>
          <cell r="AG182" t="str">
            <v>0-1 día</v>
          </cell>
          <cell r="AH182">
            <v>0</v>
          </cell>
          <cell r="AI182">
            <v>0</v>
          </cell>
          <cell r="AJ182">
            <v>0</v>
          </cell>
          <cell r="AK182">
            <v>1501.5000000000002</v>
          </cell>
        </row>
        <row r="183">
          <cell r="A183" t="str">
            <v>0AGD461919</v>
          </cell>
          <cell r="B183" t="str">
            <v>ABR-19</v>
          </cell>
          <cell r="C183">
            <v>1</v>
          </cell>
          <cell r="D183" t="str">
            <v>2018377</v>
          </cell>
          <cell r="E183" t="str">
            <v>SR ASISTENCIA A CLIENTES</v>
          </cell>
          <cell r="F183" t="str">
            <v>7142</v>
          </cell>
          <cell r="G183" t="str">
            <v>01/04/2019 17:53</v>
          </cell>
          <cell r="H183" t="str">
            <v>800188</v>
          </cell>
          <cell r="I183" t="str">
            <v>PITSS</v>
          </cell>
          <cell r="J183" t="str">
            <v>ASP</v>
          </cell>
          <cell r="K183" t="str">
            <v>PROCTER &amp; GAMBLE MANUFACTURING MEXICO S DE RL DE C</v>
          </cell>
          <cell r="L183" t="str">
            <v>AUTOPISTA QUERETARO CELAYA KM 16 SN</v>
          </cell>
          <cell r="M183" t="str">
            <v>Guanajuato-GTO</v>
          </cell>
          <cell r="N183">
            <v>0</v>
          </cell>
          <cell r="O183" t="str">
            <v>INTERIOR</v>
          </cell>
          <cell r="P183" t="str">
            <v xml:space="preserve">  </v>
          </cell>
          <cell r="Q183" t="str">
            <v>&gt;60</v>
          </cell>
          <cell r="R183" t="str">
            <v>WF Mono Systems and Legacy Color</v>
          </cell>
          <cell r="S183" t="str">
            <v>WF</v>
          </cell>
          <cell r="T183" t="str">
            <v>Ciudad principal</v>
          </cell>
          <cell r="U183" t="str">
            <v>3-&gt;60</v>
          </cell>
          <cell r="V183">
            <v>1</v>
          </cell>
          <cell r="W183">
            <v>1573.0000000000002</v>
          </cell>
          <cell r="X183">
            <v>1</v>
          </cell>
          <cell r="Y183">
            <v>0.42</v>
          </cell>
          <cell r="Z183">
            <v>4</v>
          </cell>
          <cell r="AA183">
            <v>0.105</v>
          </cell>
          <cell r="AB183">
            <v>0</v>
          </cell>
          <cell r="AC183">
            <v>0</v>
          </cell>
          <cell r="AD183">
            <v>43559</v>
          </cell>
          <cell r="AE183">
            <v>43559</v>
          </cell>
          <cell r="AF183">
            <v>0</v>
          </cell>
          <cell r="AG183" t="str">
            <v>0-1 día</v>
          </cell>
          <cell r="AH183">
            <v>0</v>
          </cell>
          <cell r="AI183">
            <v>0</v>
          </cell>
          <cell r="AJ183">
            <v>0</v>
          </cell>
          <cell r="AK183">
            <v>1573.0000000000002</v>
          </cell>
        </row>
        <row r="184">
          <cell r="A184" t="str">
            <v>0B2E530304</v>
          </cell>
          <cell r="B184" t="str">
            <v>ABR-19</v>
          </cell>
          <cell r="C184">
            <v>1</v>
          </cell>
          <cell r="D184" t="str">
            <v>2020065</v>
          </cell>
          <cell r="E184" t="str">
            <v>SR MANTENIMIENTO CORRECTIVO</v>
          </cell>
          <cell r="F184" t="str">
            <v>9301</v>
          </cell>
          <cell r="G184" t="str">
            <v>04/04/2019 12:46</v>
          </cell>
          <cell r="H184" t="str">
            <v>500158</v>
          </cell>
          <cell r="I184" t="str">
            <v>PITSS</v>
          </cell>
          <cell r="J184" t="str">
            <v>ASP</v>
          </cell>
          <cell r="K184" t="str">
            <v>AZERTY DE MEXICO SA DE CV</v>
          </cell>
          <cell r="L184" t="str">
            <v>GRAL MARIANO ARISTA 54 B 21</v>
          </cell>
          <cell r="M184" t="str">
            <v>MIGUEL HIDALGO-CIUDA</v>
          </cell>
          <cell r="N184">
            <v>0</v>
          </cell>
          <cell r="O184" t="str">
            <v>INTERIOR</v>
          </cell>
          <cell r="P184">
            <v>37</v>
          </cell>
          <cell r="Q184" t="str">
            <v>Entre 31 y 60</v>
          </cell>
          <cell r="R184" t="str">
            <v>A3 Color Solid Ink MFPs</v>
          </cell>
          <cell r="S184" t="str">
            <v>A3</v>
          </cell>
          <cell r="T184" t="str">
            <v>Ciudad principal</v>
          </cell>
          <cell r="U184" t="str">
            <v>2-Entre 31 y 60</v>
          </cell>
          <cell r="V184">
            <v>1.05</v>
          </cell>
          <cell r="W184">
            <v>1433.25</v>
          </cell>
          <cell r="X184">
            <v>1</v>
          </cell>
          <cell r="Y184">
            <v>1.5</v>
          </cell>
          <cell r="Z184">
            <v>5</v>
          </cell>
          <cell r="AA184">
            <v>0.3</v>
          </cell>
          <cell r="AB184">
            <v>0</v>
          </cell>
          <cell r="AC184">
            <v>0</v>
          </cell>
          <cell r="AD184">
            <v>43559</v>
          </cell>
          <cell r="AE184">
            <v>43559</v>
          </cell>
          <cell r="AF184">
            <v>0</v>
          </cell>
          <cell r="AG184" t="str">
            <v>0-1 día</v>
          </cell>
          <cell r="AH184">
            <v>0</v>
          </cell>
          <cell r="AI184">
            <v>0</v>
          </cell>
          <cell r="AJ184">
            <v>0</v>
          </cell>
          <cell r="AK184">
            <v>1433.25</v>
          </cell>
        </row>
        <row r="185">
          <cell r="A185" t="str">
            <v>0B2R090061</v>
          </cell>
          <cell r="B185" t="str">
            <v>ABR-19</v>
          </cell>
          <cell r="C185">
            <v>1</v>
          </cell>
          <cell r="D185" t="str">
            <v>2019239</v>
          </cell>
          <cell r="E185" t="str">
            <v>SR MANTENIMIENTO CORRECTIVO</v>
          </cell>
          <cell r="F185" t="str">
            <v>0551</v>
          </cell>
          <cell r="G185" t="str">
            <v>03/04/2019 08:36</v>
          </cell>
          <cell r="H185" t="str">
            <v>800192</v>
          </cell>
          <cell r="I185" t="str">
            <v>PITSS</v>
          </cell>
          <cell r="J185" t="str">
            <v>ASP</v>
          </cell>
          <cell r="K185" t="str">
            <v>OFFICE DEPOT DE MEXICO SA DE CV</v>
          </cell>
          <cell r="L185" t="str">
            <v>AMERICAS 655</v>
          </cell>
          <cell r="M185" t="str">
            <v>GUADALAJARA-JAL</v>
          </cell>
          <cell r="N185">
            <v>0</v>
          </cell>
          <cell r="O185" t="str">
            <v>INTERIOR</v>
          </cell>
          <cell r="P185">
            <v>98</v>
          </cell>
          <cell r="Q185" t="str">
            <v>&gt;60</v>
          </cell>
          <cell r="R185" t="str">
            <v>Entry Production Color Low/Mid</v>
          </cell>
          <cell r="S185" t="str">
            <v>Entry Production</v>
          </cell>
          <cell r="T185" t="str">
            <v>Ciudad principal</v>
          </cell>
          <cell r="U185" t="str">
            <v>3-&gt;60</v>
          </cell>
          <cell r="V185">
            <v>1.1499999999999999</v>
          </cell>
          <cell r="W185">
            <v>1808.95</v>
          </cell>
          <cell r="X185">
            <v>1</v>
          </cell>
          <cell r="Y185">
            <v>1.1000000000000001</v>
          </cell>
          <cell r="Z185">
            <v>4</v>
          </cell>
          <cell r="AA185">
            <v>0.27500000000000002</v>
          </cell>
          <cell r="AB185">
            <v>0</v>
          </cell>
          <cell r="AC185">
            <v>0</v>
          </cell>
          <cell r="AD185">
            <v>43559</v>
          </cell>
          <cell r="AE185">
            <v>43559</v>
          </cell>
          <cell r="AF185">
            <v>0</v>
          </cell>
          <cell r="AG185" t="str">
            <v>0-1 día</v>
          </cell>
          <cell r="AH185">
            <v>0</v>
          </cell>
          <cell r="AI185">
            <v>0</v>
          </cell>
          <cell r="AJ185">
            <v>0</v>
          </cell>
          <cell r="AK185">
            <v>1808.95</v>
          </cell>
        </row>
        <row r="186">
          <cell r="A186" t="str">
            <v>0B2R090061</v>
          </cell>
          <cell r="B186" t="str">
            <v>ABR-19</v>
          </cell>
          <cell r="C186">
            <v>1</v>
          </cell>
          <cell r="D186" t="str">
            <v>2020087</v>
          </cell>
          <cell r="E186" t="str">
            <v>SR MANTENIMIENTO CORRECTIVO</v>
          </cell>
          <cell r="F186" t="str">
            <v>8065</v>
          </cell>
          <cell r="G186" t="str">
            <v>04/04/2019 13:17</v>
          </cell>
          <cell r="H186" t="str">
            <v>500028</v>
          </cell>
          <cell r="I186" t="str">
            <v>PITSS</v>
          </cell>
          <cell r="J186" t="str">
            <v>ASP</v>
          </cell>
          <cell r="K186" t="str">
            <v>DIGITAL NET SOLUTIONS GAV SA DE CV</v>
          </cell>
          <cell r="L186" t="str">
            <v>DOLORES DE GUEVARA No 980</v>
          </cell>
          <cell r="M186" t="str">
            <v>Monterrey-NL</v>
          </cell>
          <cell r="N186">
            <v>0</v>
          </cell>
          <cell r="O186" t="str">
            <v>INTERIOR</v>
          </cell>
          <cell r="P186">
            <v>16</v>
          </cell>
          <cell r="Q186" t="str">
            <v>Entre 16 y 30</v>
          </cell>
          <cell r="R186" t="str">
            <v>Departmental Digital</v>
          </cell>
          <cell r="S186" t="str">
            <v>A3</v>
          </cell>
          <cell r="T186" t="str">
            <v>Ciudad principal</v>
          </cell>
          <cell r="U186" t="str">
            <v>2-Entre 16 y 30</v>
          </cell>
          <cell r="V186">
            <v>0.8</v>
          </cell>
          <cell r="W186">
            <v>1092</v>
          </cell>
          <cell r="X186">
            <v>1</v>
          </cell>
          <cell r="Y186">
            <v>1.72</v>
          </cell>
          <cell r="Z186">
            <v>5</v>
          </cell>
          <cell r="AA186">
            <v>0.34399999999999997</v>
          </cell>
          <cell r="AB186">
            <v>0</v>
          </cell>
          <cell r="AC186">
            <v>0</v>
          </cell>
          <cell r="AD186">
            <v>43559</v>
          </cell>
          <cell r="AE186">
            <v>43559</v>
          </cell>
          <cell r="AF186">
            <v>0</v>
          </cell>
          <cell r="AG186" t="str">
            <v>0-1 día</v>
          </cell>
          <cell r="AH186">
            <v>0</v>
          </cell>
          <cell r="AI186">
            <v>0</v>
          </cell>
          <cell r="AJ186">
            <v>0</v>
          </cell>
          <cell r="AK186">
            <v>1092</v>
          </cell>
        </row>
        <row r="187">
          <cell r="A187" t="str">
            <v>0B2R091016</v>
          </cell>
          <cell r="B187" t="str">
            <v>ABR-19</v>
          </cell>
          <cell r="C187">
            <v>1</v>
          </cell>
          <cell r="D187" t="str">
            <v>2018273</v>
          </cell>
          <cell r="E187" t="str">
            <v>SR MANTENIMIENTO CORRECTIVO</v>
          </cell>
          <cell r="F187" t="str">
            <v>4002</v>
          </cell>
          <cell r="G187" t="str">
            <v>01/04/2019 14:34</v>
          </cell>
          <cell r="H187" t="str">
            <v>800187</v>
          </cell>
          <cell r="I187" t="str">
            <v>PITSS</v>
          </cell>
          <cell r="J187" t="str">
            <v>ASP</v>
          </cell>
          <cell r="K187" t="str">
            <v>PAPERBOARD PRODUCTS DE MEXICO SA DE CV</v>
          </cell>
          <cell r="L187" t="str">
            <v>AV CAMPANARIO 99 C-36</v>
          </cell>
          <cell r="M187" t="str">
            <v>QUERETARO-QRO</v>
          </cell>
          <cell r="N187">
            <v>0</v>
          </cell>
          <cell r="O187" t="str">
            <v>INTERIOR</v>
          </cell>
          <cell r="P187">
            <v>2678</v>
          </cell>
          <cell r="Q187" t="str">
            <v>&gt;60</v>
          </cell>
          <cell r="R187" t="str">
            <v>A4 Mono MFPs</v>
          </cell>
          <cell r="S187" t="str">
            <v>A4</v>
          </cell>
          <cell r="T187" t="str">
            <v>Ciudad principal</v>
          </cell>
          <cell r="U187" t="str">
            <v>1-&gt;60</v>
          </cell>
          <cell r="V187">
            <v>1.05</v>
          </cell>
          <cell r="W187">
            <v>750.75000000000011</v>
          </cell>
          <cell r="X187">
            <v>1</v>
          </cell>
          <cell r="Y187">
            <v>3.35</v>
          </cell>
          <cell r="Z187">
            <v>5</v>
          </cell>
          <cell r="AA187">
            <v>0.67</v>
          </cell>
          <cell r="AB187">
            <v>0</v>
          </cell>
          <cell r="AC187">
            <v>0</v>
          </cell>
          <cell r="AD187">
            <v>43559</v>
          </cell>
          <cell r="AE187">
            <v>43559</v>
          </cell>
          <cell r="AF187">
            <v>0</v>
          </cell>
          <cell r="AG187" t="str">
            <v>0-1 día</v>
          </cell>
          <cell r="AH187">
            <v>0</v>
          </cell>
          <cell r="AI187">
            <v>0</v>
          </cell>
          <cell r="AJ187">
            <v>0</v>
          </cell>
          <cell r="AK187">
            <v>750.75000000000011</v>
          </cell>
        </row>
        <row r="188">
          <cell r="A188" t="str">
            <v>0B2R091016</v>
          </cell>
          <cell r="B188" t="str">
            <v>ABR-19</v>
          </cell>
          <cell r="C188">
            <v>1</v>
          </cell>
          <cell r="D188" t="str">
            <v>2003187</v>
          </cell>
          <cell r="E188" t="str">
            <v>SR INSTALACION DE EQUIPO</v>
          </cell>
          <cell r="F188" t="str">
            <v>4002</v>
          </cell>
          <cell r="G188" t="str">
            <v>03/03/2019 23:01</v>
          </cell>
          <cell r="H188" t="str">
            <v>100038</v>
          </cell>
          <cell r="I188" t="str">
            <v>PITSS</v>
          </cell>
          <cell r="J188" t="str">
            <v>ASP</v>
          </cell>
          <cell r="K188" t="str">
            <v>LAND IT SA DE CV</v>
          </cell>
          <cell r="L188" t="str">
            <v>AV NICOLAS SAN JUAN S/N</v>
          </cell>
          <cell r="M188" t="str">
            <v>Toluca De Lerdo-ESTA</v>
          </cell>
          <cell r="N188">
            <v>0</v>
          </cell>
          <cell r="O188" t="str">
            <v>INTERIOR</v>
          </cell>
          <cell r="P188" t="str">
            <v xml:space="preserve">  </v>
          </cell>
          <cell r="Q188" t="str">
            <v>&gt;60</v>
          </cell>
          <cell r="R188" t="str">
            <v>A4 Mono MFPs</v>
          </cell>
          <cell r="S188" t="str">
            <v>A4</v>
          </cell>
          <cell r="T188" t="str">
            <v>Ciudad principal</v>
          </cell>
          <cell r="U188" t="str">
            <v>1-&gt;60</v>
          </cell>
          <cell r="V188">
            <v>1</v>
          </cell>
          <cell r="W188">
            <v>1072.5000000000002</v>
          </cell>
          <cell r="X188">
            <v>0</v>
          </cell>
          <cell r="Y188">
            <v>5</v>
          </cell>
          <cell r="Z188">
            <v>5</v>
          </cell>
          <cell r="AA188">
            <v>1</v>
          </cell>
          <cell r="AB188">
            <v>0</v>
          </cell>
          <cell r="AC188">
            <v>0</v>
          </cell>
          <cell r="AD188">
            <v>43559</v>
          </cell>
          <cell r="AE188">
            <v>43560</v>
          </cell>
          <cell r="AF188">
            <v>1</v>
          </cell>
          <cell r="AG188" t="str">
            <v>0-1 día</v>
          </cell>
          <cell r="AH188">
            <v>0</v>
          </cell>
          <cell r="AI188">
            <v>0</v>
          </cell>
          <cell r="AJ188">
            <v>0</v>
          </cell>
          <cell r="AK188">
            <v>1072.5000000000002</v>
          </cell>
        </row>
        <row r="189">
          <cell r="A189" t="str">
            <v>0BB1250884</v>
          </cell>
          <cell r="B189" t="str">
            <v>ABR-19</v>
          </cell>
          <cell r="C189">
            <v>1</v>
          </cell>
          <cell r="D189" t="str">
            <v>2019563</v>
          </cell>
          <cell r="E189" t="str">
            <v>SR MANTENIMIENTO CORRECTIVO</v>
          </cell>
          <cell r="F189" t="str">
            <v>4002</v>
          </cell>
          <cell r="G189" t="str">
            <v>03/04/2019 14:58</v>
          </cell>
          <cell r="H189" t="str">
            <v>000195</v>
          </cell>
          <cell r="I189" t="str">
            <v>PITSS</v>
          </cell>
          <cell r="J189" t="str">
            <v>ASP</v>
          </cell>
          <cell r="K189" t="str">
            <v>PRODUCTOS HOSPITALARIOS SA DE CV</v>
          </cell>
          <cell r="L189" t="str">
            <v>AV TLATILCO No 239</v>
          </cell>
          <cell r="M189" t="str">
            <v>Azcapotzalco-CIUDAD</v>
          </cell>
          <cell r="N189">
            <v>1</v>
          </cell>
          <cell r="O189" t="str">
            <v>METRO</v>
          </cell>
          <cell r="P189">
            <v>195</v>
          </cell>
          <cell r="Q189" t="str">
            <v>&gt;60</v>
          </cell>
          <cell r="R189" t="str">
            <v>A4 Mono MFPs</v>
          </cell>
          <cell r="S189" t="str">
            <v>A4</v>
          </cell>
          <cell r="T189" t="str">
            <v>Ciudad principal</v>
          </cell>
          <cell r="U189" t="str">
            <v>1-&gt;60</v>
          </cell>
          <cell r="V189">
            <v>1.05</v>
          </cell>
          <cell r="W189">
            <v>0</v>
          </cell>
          <cell r="X189">
            <v>1</v>
          </cell>
          <cell r="Y189">
            <v>2.5299999999999998</v>
          </cell>
          <cell r="Z189">
            <v>5</v>
          </cell>
          <cell r="AA189">
            <v>0.50600000000000001</v>
          </cell>
          <cell r="AB189">
            <v>0</v>
          </cell>
          <cell r="AC189">
            <v>0</v>
          </cell>
          <cell r="AD189">
            <v>43559</v>
          </cell>
          <cell r="AE189">
            <v>43559</v>
          </cell>
          <cell r="AF189">
            <v>0</v>
          </cell>
          <cell r="AG189" t="str">
            <v>0-1 día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</row>
        <row r="190">
          <cell r="A190" t="str">
            <v>0BB1252025</v>
          </cell>
          <cell r="B190" t="str">
            <v>ABR-19</v>
          </cell>
          <cell r="C190">
            <v>1</v>
          </cell>
          <cell r="D190" t="str">
            <v>2019901</v>
          </cell>
          <cell r="E190" t="str">
            <v>SR MANTENIMIENTO CORRECTIVO</v>
          </cell>
          <cell r="F190" t="str">
            <v>3331</v>
          </cell>
          <cell r="G190" t="str">
            <v>04/04/2019 10:07</v>
          </cell>
          <cell r="H190" t="str">
            <v>500027</v>
          </cell>
          <cell r="I190" t="str">
            <v>PITSS</v>
          </cell>
          <cell r="J190" t="str">
            <v>ASP</v>
          </cell>
          <cell r="K190" t="str">
            <v>JANSSEN DE MEXICO S DE RL DE CV</v>
          </cell>
          <cell r="L190" t="str">
            <v>CIRCUITO INTERIOR NORTE No 1820</v>
          </cell>
          <cell r="M190" t="str">
            <v>Ciudad Juarez-CHIH</v>
          </cell>
          <cell r="N190">
            <v>1</v>
          </cell>
          <cell r="O190" t="str">
            <v>INTERIOR</v>
          </cell>
          <cell r="P190">
            <v>2681</v>
          </cell>
          <cell r="Q190" t="str">
            <v>&gt;60</v>
          </cell>
          <cell r="R190" t="str">
            <v>Entry Mono Printers</v>
          </cell>
          <cell r="S190" t="str">
            <v>A4</v>
          </cell>
          <cell r="T190" t="str">
            <v>Ciudad principal</v>
          </cell>
          <cell r="U190" t="str">
            <v>1-&gt;60</v>
          </cell>
          <cell r="V190">
            <v>1.05</v>
          </cell>
          <cell r="W190">
            <v>0</v>
          </cell>
          <cell r="X190">
            <v>1</v>
          </cell>
          <cell r="Y190">
            <v>0.55000000000000004</v>
          </cell>
          <cell r="Z190">
            <v>5</v>
          </cell>
          <cell r="AA190">
            <v>0.11000000000000001</v>
          </cell>
          <cell r="AB190">
            <v>0</v>
          </cell>
          <cell r="AC190">
            <v>0</v>
          </cell>
          <cell r="AD190">
            <v>43559</v>
          </cell>
          <cell r="AE190">
            <v>43559</v>
          </cell>
          <cell r="AF190">
            <v>0</v>
          </cell>
          <cell r="AG190" t="str">
            <v>0-1 día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</row>
        <row r="191">
          <cell r="A191" t="str">
            <v>0BB1252119</v>
          </cell>
          <cell r="B191" t="str">
            <v>ABR-19</v>
          </cell>
          <cell r="C191">
            <v>1</v>
          </cell>
          <cell r="D191" t="str">
            <v>2019471</v>
          </cell>
          <cell r="E191" t="str">
            <v>SR MANTENIMIENTO CORRECTIVO</v>
          </cell>
          <cell r="F191" t="str">
            <v>8045</v>
          </cell>
          <cell r="G191" t="str">
            <v>03/04/2019 13:03</v>
          </cell>
          <cell r="H191" t="str">
            <v>500089</v>
          </cell>
          <cell r="I191" t="str">
            <v>PITSS</v>
          </cell>
          <cell r="J191" t="str">
            <v>ASP</v>
          </cell>
          <cell r="K191" t="str">
            <v>APTIV CONTRACT SERVICES S DE RL DE CV</v>
          </cell>
          <cell r="L191" t="str">
            <v>AV HERMANOS ESCOBAR No 5756</v>
          </cell>
          <cell r="M191" t="str">
            <v>Ciudad Juarez-CHIH</v>
          </cell>
          <cell r="N191">
            <v>1</v>
          </cell>
          <cell r="O191" t="str">
            <v>INTERIOR</v>
          </cell>
          <cell r="P191">
            <v>210</v>
          </cell>
          <cell r="Q191" t="str">
            <v>&gt;60</v>
          </cell>
          <cell r="R191" t="str">
            <v>Office Digital</v>
          </cell>
          <cell r="S191" t="str">
            <v>A3</v>
          </cell>
          <cell r="T191" t="str">
            <v>Ciudad principal</v>
          </cell>
          <cell r="U191" t="str">
            <v>2-&gt;60</v>
          </cell>
          <cell r="V191">
            <v>1.1000000000000001</v>
          </cell>
          <cell r="W191">
            <v>0</v>
          </cell>
          <cell r="X191">
            <v>1</v>
          </cell>
          <cell r="Y191">
            <v>0.53</v>
          </cell>
          <cell r="Z191">
            <v>5</v>
          </cell>
          <cell r="AA191">
            <v>0.10600000000000001</v>
          </cell>
          <cell r="AB191">
            <v>0</v>
          </cell>
          <cell r="AC191">
            <v>0</v>
          </cell>
          <cell r="AD191">
            <v>43559</v>
          </cell>
          <cell r="AE191">
            <v>43559</v>
          </cell>
          <cell r="AF191">
            <v>0</v>
          </cell>
          <cell r="AG191" t="str">
            <v>0-1 día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</row>
        <row r="192">
          <cell r="A192" t="str">
            <v>0BB1252169</v>
          </cell>
          <cell r="B192" t="str">
            <v>ABR-19</v>
          </cell>
          <cell r="C192">
            <v>1</v>
          </cell>
          <cell r="D192" t="str">
            <v>2020739</v>
          </cell>
          <cell r="E192" t="str">
            <v>SR MANTENIMIENTO CORRECTIVO</v>
          </cell>
          <cell r="F192" t="str">
            <v>8075</v>
          </cell>
          <cell r="G192" t="str">
            <v>05/04/2019 12:55</v>
          </cell>
          <cell r="H192" t="str">
            <v>800183</v>
          </cell>
          <cell r="I192" t="str">
            <v>PITSS</v>
          </cell>
          <cell r="J192" t="str">
            <v>ASP</v>
          </cell>
          <cell r="K192" t="str">
            <v>OPERADORA OMX SA DE CV</v>
          </cell>
          <cell r="L192" t="str">
            <v>AV LOPEZ MATEOS SUR No 7000</v>
          </cell>
          <cell r="M192" t="str">
            <v>Tlajomulco De Zu&amp;Iga</v>
          </cell>
          <cell r="N192">
            <v>0</v>
          </cell>
          <cell r="O192" t="str">
            <v>INTERIOR</v>
          </cell>
          <cell r="P192">
            <v>8</v>
          </cell>
          <cell r="Q192" t="str">
            <v>Entre 7 y 15</v>
          </cell>
          <cell r="R192" t="str">
            <v>Departmental Digital</v>
          </cell>
          <cell r="S192" t="str">
            <v>A3</v>
          </cell>
          <cell r="T192" t="str">
            <v>Ciudad principal</v>
          </cell>
          <cell r="U192" t="str">
            <v>2-Entre 7 y 15</v>
          </cell>
          <cell r="V192">
            <v>0.6</v>
          </cell>
          <cell r="W192">
            <v>819</v>
          </cell>
          <cell r="X192">
            <v>1</v>
          </cell>
          <cell r="Y192">
            <v>1.08</v>
          </cell>
          <cell r="Z192">
            <v>5</v>
          </cell>
          <cell r="AA192">
            <v>0.21600000000000003</v>
          </cell>
          <cell r="AB192">
            <v>0</v>
          </cell>
          <cell r="AC192">
            <v>0</v>
          </cell>
          <cell r="AD192">
            <v>43560</v>
          </cell>
          <cell r="AE192">
            <v>43560</v>
          </cell>
          <cell r="AF192">
            <v>0</v>
          </cell>
          <cell r="AG192" t="str">
            <v>0-1 día</v>
          </cell>
          <cell r="AH192">
            <v>0</v>
          </cell>
          <cell r="AI192">
            <v>0</v>
          </cell>
          <cell r="AJ192">
            <v>0</v>
          </cell>
          <cell r="AK192">
            <v>819</v>
          </cell>
        </row>
        <row r="193">
          <cell r="A193" t="str">
            <v>0BB1265406</v>
          </cell>
          <cell r="B193" t="str">
            <v>ABR-19</v>
          </cell>
          <cell r="C193">
            <v>1</v>
          </cell>
          <cell r="D193" t="str">
            <v>2020073</v>
          </cell>
          <cell r="E193" t="str">
            <v>SR MANTENIMIENTO CORRECTIVO</v>
          </cell>
          <cell r="F193" t="str">
            <v>3346</v>
          </cell>
          <cell r="G193" t="str">
            <v>04/04/2019 11:55</v>
          </cell>
          <cell r="H193" t="str">
            <v>800110</v>
          </cell>
          <cell r="I193" t="str">
            <v>PITSS</v>
          </cell>
          <cell r="J193" t="str">
            <v>ASP</v>
          </cell>
          <cell r="K193" t="str">
            <v>IMPULSORA MEXICANA DE TELECOMUNICACIONES SA DE CV</v>
          </cell>
          <cell r="L193" t="str">
            <v>TENIENTE JOSE ESPINOZA FUENTES S/N</v>
          </cell>
          <cell r="M193" t="str">
            <v>MORELIA-MICH</v>
          </cell>
          <cell r="N193">
            <v>0</v>
          </cell>
          <cell r="O193" t="str">
            <v>INTERIOR</v>
          </cell>
          <cell r="P193">
            <v>155</v>
          </cell>
          <cell r="Q193" t="str">
            <v>&gt;60</v>
          </cell>
          <cell r="R193" t="str">
            <v>A4 Mono MFPs</v>
          </cell>
          <cell r="S193" t="str">
            <v>A4</v>
          </cell>
          <cell r="T193" t="str">
            <v>Ciudad principal</v>
          </cell>
          <cell r="U193" t="str">
            <v>1-&gt;60</v>
          </cell>
          <cell r="V193">
            <v>1.05</v>
          </cell>
          <cell r="W193">
            <v>750.75000000000011</v>
          </cell>
          <cell r="X193">
            <v>1</v>
          </cell>
          <cell r="Y193">
            <v>1.0200000000000005</v>
          </cell>
          <cell r="Z193">
            <v>5</v>
          </cell>
          <cell r="AA193">
            <v>0.2040000000000001</v>
          </cell>
          <cell r="AB193">
            <v>0</v>
          </cell>
          <cell r="AC193">
            <v>0</v>
          </cell>
          <cell r="AD193">
            <v>43560</v>
          </cell>
          <cell r="AE193">
            <v>43560</v>
          </cell>
          <cell r="AF193">
            <v>0</v>
          </cell>
          <cell r="AG193" t="str">
            <v>0-1 día</v>
          </cell>
          <cell r="AH193">
            <v>0</v>
          </cell>
          <cell r="AI193">
            <v>0</v>
          </cell>
          <cell r="AJ193">
            <v>0</v>
          </cell>
          <cell r="AK193">
            <v>750.75000000000011</v>
          </cell>
        </row>
        <row r="194">
          <cell r="A194" t="str">
            <v>0BB1564112</v>
          </cell>
          <cell r="B194" t="str">
            <v>ABR-19</v>
          </cell>
          <cell r="C194">
            <v>1</v>
          </cell>
          <cell r="D194" t="str">
            <v>2019529</v>
          </cell>
          <cell r="E194" t="str">
            <v>SR MANTENIMIENTO CORRECTIVO</v>
          </cell>
          <cell r="F194" t="str">
            <v>8056</v>
          </cell>
          <cell r="G194" t="str">
            <v>03/04/2019 14:19</v>
          </cell>
          <cell r="H194" t="str">
            <v>500028</v>
          </cell>
          <cell r="I194" t="str">
            <v>PITSS</v>
          </cell>
          <cell r="J194" t="str">
            <v>ASP</v>
          </cell>
          <cell r="K194" t="str">
            <v>TRANE SA DE CV</v>
          </cell>
          <cell r="L194" t="str">
            <v>AV GONZALITOS 2202 NTE</v>
          </cell>
          <cell r="M194" t="str">
            <v>MONTERREY-NL</v>
          </cell>
          <cell r="N194">
            <v>0</v>
          </cell>
          <cell r="O194" t="str">
            <v>INTERIOR</v>
          </cell>
          <cell r="P194">
            <v>2680</v>
          </cell>
          <cell r="Q194" t="str">
            <v>&gt;60</v>
          </cell>
          <cell r="R194" t="str">
            <v>A3 Office Color Laser MFPs</v>
          </cell>
          <cell r="S194" t="str">
            <v>A3</v>
          </cell>
          <cell r="T194" t="str">
            <v>Ciudad principal</v>
          </cell>
          <cell r="U194" t="str">
            <v>2-&gt;60</v>
          </cell>
          <cell r="V194">
            <v>1.1000000000000001</v>
          </cell>
          <cell r="W194">
            <v>1501.5000000000002</v>
          </cell>
          <cell r="X194">
            <v>1</v>
          </cell>
          <cell r="Y194">
            <v>1.18</v>
          </cell>
          <cell r="Z194">
            <v>5</v>
          </cell>
          <cell r="AA194">
            <v>0.23599999999999999</v>
          </cell>
          <cell r="AB194">
            <v>0</v>
          </cell>
          <cell r="AC194">
            <v>0</v>
          </cell>
          <cell r="AD194">
            <v>43560</v>
          </cell>
          <cell r="AE194">
            <v>43563</v>
          </cell>
          <cell r="AF194">
            <v>1</v>
          </cell>
          <cell r="AG194" t="str">
            <v>0-1 día</v>
          </cell>
          <cell r="AH194">
            <v>0</v>
          </cell>
          <cell r="AI194">
            <v>0</v>
          </cell>
          <cell r="AJ194">
            <v>0</v>
          </cell>
          <cell r="AK194">
            <v>1501.5000000000002</v>
          </cell>
        </row>
        <row r="195">
          <cell r="A195" t="str">
            <v>0BB1564131</v>
          </cell>
          <cell r="B195" t="str">
            <v>ABR-19</v>
          </cell>
          <cell r="C195">
            <v>1</v>
          </cell>
          <cell r="D195" t="str">
            <v>2020669</v>
          </cell>
          <cell r="E195" t="str">
            <v>SR INSTALACION ANALISTA</v>
          </cell>
          <cell r="F195" t="str">
            <v>3330</v>
          </cell>
          <cell r="G195" t="str">
            <v>05/04/2019 11:55</v>
          </cell>
          <cell r="H195" t="str">
            <v>500056</v>
          </cell>
          <cell r="I195" t="str">
            <v>PITSS</v>
          </cell>
          <cell r="J195" t="str">
            <v>ASP</v>
          </cell>
          <cell r="K195" t="str">
            <v>DELPHI AUTOMOTIVE SYSTEMS S DE RL DE CV</v>
          </cell>
          <cell r="L195" t="str">
            <v>CARRETERA A MONTERREY AV FOMENTO INDUSTRIAL SN</v>
          </cell>
          <cell r="M195" t="str">
            <v>Reynosa-TAM</v>
          </cell>
          <cell r="N195">
            <v>0</v>
          </cell>
          <cell r="O195" t="str">
            <v>INTERIOR</v>
          </cell>
          <cell r="P195" t="str">
            <v xml:space="preserve">  </v>
          </cell>
          <cell r="Q195" t="str">
            <v>&gt;60</v>
          </cell>
          <cell r="R195" t="str">
            <v>Entry Mono Printers</v>
          </cell>
          <cell r="S195" t="str">
            <v>A4</v>
          </cell>
          <cell r="T195" t="str">
            <v>Ciudad principal</v>
          </cell>
          <cell r="U195" t="str">
            <v>1-&gt;60</v>
          </cell>
          <cell r="V195">
            <v>1</v>
          </cell>
          <cell r="W195">
            <v>715.00000000000011</v>
          </cell>
          <cell r="X195">
            <v>0</v>
          </cell>
          <cell r="Y195">
            <v>5</v>
          </cell>
          <cell r="Z195">
            <v>5</v>
          </cell>
          <cell r="AA195">
            <v>1</v>
          </cell>
          <cell r="AB195">
            <v>0</v>
          </cell>
          <cell r="AC195">
            <v>0</v>
          </cell>
          <cell r="AD195">
            <v>43560</v>
          </cell>
          <cell r="AE195">
            <v>43563</v>
          </cell>
          <cell r="AF195">
            <v>1</v>
          </cell>
          <cell r="AG195" t="str">
            <v>0-1 día</v>
          </cell>
          <cell r="AH195">
            <v>0</v>
          </cell>
          <cell r="AI195">
            <v>0</v>
          </cell>
          <cell r="AJ195">
            <v>0</v>
          </cell>
          <cell r="AK195">
            <v>715.00000000000011</v>
          </cell>
        </row>
        <row r="196">
          <cell r="A196" t="str">
            <v>0BB1564131</v>
          </cell>
          <cell r="B196" t="str">
            <v>ABR-19</v>
          </cell>
          <cell r="C196">
            <v>1</v>
          </cell>
          <cell r="D196" t="str">
            <v>2012945</v>
          </cell>
          <cell r="E196" t="str">
            <v>SR INSTALACION DE EQUIPO</v>
          </cell>
          <cell r="F196" t="str">
            <v>3330</v>
          </cell>
          <cell r="G196" t="str">
            <v>21/03/2019 13:09</v>
          </cell>
          <cell r="H196" t="str">
            <v>500056</v>
          </cell>
          <cell r="I196" t="str">
            <v>PITSS</v>
          </cell>
          <cell r="J196" t="str">
            <v>ASP</v>
          </cell>
          <cell r="K196" t="str">
            <v>DELPHI AUTOMOTIVE SYSTEMS S DE RL DE CV</v>
          </cell>
          <cell r="L196" t="str">
            <v>CARRETERA A MONTERREY AV FOMENTO INDUSTRIAL SN</v>
          </cell>
          <cell r="M196" t="str">
            <v>Reynosa-TAM</v>
          </cell>
          <cell r="N196">
            <v>0</v>
          </cell>
          <cell r="O196" t="str">
            <v>INTERIOR</v>
          </cell>
          <cell r="P196" t="str">
            <v xml:space="preserve">  </v>
          </cell>
          <cell r="Q196" t="str">
            <v>&gt;60</v>
          </cell>
          <cell r="R196" t="str">
            <v>Entry Mono Printers</v>
          </cell>
          <cell r="S196" t="str">
            <v>A4</v>
          </cell>
          <cell r="T196" t="str">
            <v>Ciudad principal</v>
          </cell>
          <cell r="U196" t="str">
            <v>1-&gt;60</v>
          </cell>
          <cell r="V196">
            <v>1</v>
          </cell>
          <cell r="W196">
            <v>1072.5000000000002</v>
          </cell>
          <cell r="X196">
            <v>0</v>
          </cell>
          <cell r="Y196">
            <v>5</v>
          </cell>
          <cell r="Z196">
            <v>5</v>
          </cell>
          <cell r="AA196">
            <v>1</v>
          </cell>
          <cell r="AB196">
            <v>0</v>
          </cell>
          <cell r="AC196">
            <v>0</v>
          </cell>
          <cell r="AD196">
            <v>43560</v>
          </cell>
          <cell r="AE196">
            <v>43560</v>
          </cell>
          <cell r="AF196">
            <v>0</v>
          </cell>
          <cell r="AG196" t="str">
            <v>0-1 día</v>
          </cell>
          <cell r="AH196">
            <v>0</v>
          </cell>
          <cell r="AI196">
            <v>0</v>
          </cell>
          <cell r="AJ196">
            <v>0</v>
          </cell>
          <cell r="AK196">
            <v>1072.5000000000002</v>
          </cell>
        </row>
        <row r="197">
          <cell r="A197" t="str">
            <v>0BB1564141</v>
          </cell>
          <cell r="B197" t="str">
            <v>ABR-19</v>
          </cell>
          <cell r="C197">
            <v>1</v>
          </cell>
          <cell r="D197" t="str">
            <v>2020481</v>
          </cell>
          <cell r="E197" t="str">
            <v>SR MANTENIMIENTO CORRECTIVO</v>
          </cell>
          <cell r="F197" t="str">
            <v>4002</v>
          </cell>
          <cell r="G197" t="str">
            <v>05/04/2019 09:49</v>
          </cell>
          <cell r="H197" t="str">
            <v>800186</v>
          </cell>
          <cell r="I197" t="str">
            <v>PITSS</v>
          </cell>
          <cell r="J197" t="str">
            <v>ASP</v>
          </cell>
          <cell r="K197" t="str">
            <v>INSTITUTO TECNOLOGICO Y DE ESTUDIOS SUPERIORES DE</v>
          </cell>
          <cell r="L197" t="str">
            <v>AV EPIGMENIO GONZALEZ No 500</v>
          </cell>
          <cell r="M197" t="str">
            <v>Queretaro-QRO</v>
          </cell>
          <cell r="N197">
            <v>0</v>
          </cell>
          <cell r="O197" t="str">
            <v>INTERIOR</v>
          </cell>
          <cell r="P197">
            <v>318</v>
          </cell>
          <cell r="Q197" t="str">
            <v>&gt;60</v>
          </cell>
          <cell r="R197" t="str">
            <v>A4 Mono MFPs</v>
          </cell>
          <cell r="S197" t="str">
            <v>A4</v>
          </cell>
          <cell r="T197" t="str">
            <v>Ciudad principal</v>
          </cell>
          <cell r="U197" t="str">
            <v>1-&gt;60</v>
          </cell>
          <cell r="V197">
            <v>1.05</v>
          </cell>
          <cell r="W197">
            <v>750.75000000000011</v>
          </cell>
          <cell r="X197">
            <v>1</v>
          </cell>
          <cell r="Y197">
            <v>1.75</v>
          </cell>
          <cell r="Z197">
            <v>5</v>
          </cell>
          <cell r="AA197">
            <v>0.35</v>
          </cell>
          <cell r="AB197">
            <v>0</v>
          </cell>
          <cell r="AC197">
            <v>0</v>
          </cell>
          <cell r="AD197">
            <v>43560</v>
          </cell>
          <cell r="AE197">
            <v>43560</v>
          </cell>
          <cell r="AF197">
            <v>0</v>
          </cell>
          <cell r="AG197" t="str">
            <v>0-1 día</v>
          </cell>
          <cell r="AH197">
            <v>0</v>
          </cell>
          <cell r="AI197">
            <v>0</v>
          </cell>
          <cell r="AJ197">
            <v>0</v>
          </cell>
          <cell r="AK197">
            <v>750.75000000000011</v>
          </cell>
        </row>
        <row r="198">
          <cell r="A198" t="str">
            <v>0BG0962083</v>
          </cell>
          <cell r="B198" t="str">
            <v>ABR-19</v>
          </cell>
          <cell r="C198">
            <v>1</v>
          </cell>
          <cell r="D198" t="str">
            <v>2020731</v>
          </cell>
          <cell r="E198" t="str">
            <v>SR MANTENIMIENTO CORRECTIVO</v>
          </cell>
          <cell r="F198" t="str">
            <v>4002</v>
          </cell>
          <cell r="G198" t="str">
            <v>05/04/2019 12:40</v>
          </cell>
          <cell r="H198" t="str">
            <v>500036</v>
          </cell>
          <cell r="I198" t="str">
            <v>PITSS</v>
          </cell>
          <cell r="J198" t="str">
            <v>ASP</v>
          </cell>
          <cell r="K198" t="str">
            <v>GALAZ YAMAZAKI RUIZ URQUIZA SC</v>
          </cell>
          <cell r="L198" t="str">
            <v>AV JUAREZ No 1102 PISO 40</v>
          </cell>
          <cell r="M198" t="str">
            <v>Monterrey-NL</v>
          </cell>
          <cell r="N198">
            <v>0</v>
          </cell>
          <cell r="O198" t="str">
            <v>INTERIOR</v>
          </cell>
          <cell r="P198">
            <v>22</v>
          </cell>
          <cell r="Q198" t="str">
            <v>Entre 16 y 30</v>
          </cell>
          <cell r="R198" t="str">
            <v>A4 Mono MFPs</v>
          </cell>
          <cell r="S198" t="str">
            <v>A4</v>
          </cell>
          <cell r="T198" t="str">
            <v>Ciudad principal</v>
          </cell>
          <cell r="U198" t="str">
            <v>1-Entre 16 y 30</v>
          </cell>
          <cell r="V198">
            <v>0.6</v>
          </cell>
          <cell r="W198">
            <v>429.00000000000006</v>
          </cell>
          <cell r="X198">
            <v>1</v>
          </cell>
          <cell r="Y198">
            <v>3.03</v>
          </cell>
          <cell r="Z198">
            <v>5</v>
          </cell>
          <cell r="AA198">
            <v>0.60599999999999998</v>
          </cell>
          <cell r="AB198">
            <v>0</v>
          </cell>
          <cell r="AC198">
            <v>0</v>
          </cell>
          <cell r="AD198">
            <v>43560</v>
          </cell>
          <cell r="AE198">
            <v>43560</v>
          </cell>
          <cell r="AF198">
            <v>0</v>
          </cell>
          <cell r="AG198" t="str">
            <v>0-1 día</v>
          </cell>
          <cell r="AH198">
            <v>0</v>
          </cell>
          <cell r="AI198">
            <v>0</v>
          </cell>
          <cell r="AJ198">
            <v>0</v>
          </cell>
          <cell r="AK198">
            <v>429.00000000000006</v>
          </cell>
        </row>
        <row r="199">
          <cell r="A199" t="str">
            <v>0BG0964513</v>
          </cell>
          <cell r="B199" t="str">
            <v>ABR-19</v>
          </cell>
          <cell r="C199">
            <v>1</v>
          </cell>
          <cell r="D199" t="str">
            <v>2019031</v>
          </cell>
          <cell r="E199" t="str">
            <v>SR MANTENIMIENTO CORRECTIVO</v>
          </cell>
          <cell r="F199" t="str">
            <v>4002</v>
          </cell>
          <cell r="G199" t="str">
            <v>02/04/2019 17:05</v>
          </cell>
          <cell r="H199" t="str">
            <v>100037</v>
          </cell>
          <cell r="I199" t="str">
            <v>PITSS</v>
          </cell>
          <cell r="J199" t="str">
            <v>ASP</v>
          </cell>
          <cell r="K199" t="str">
            <v>OPCIONES DE SERVICIO EN MEXICO</v>
          </cell>
          <cell r="L199" t="str">
            <v>Av De la Industria Automotrizá No 18 Nave 3</v>
          </cell>
          <cell r="M199" t="str">
            <v>Mexico-MEX</v>
          </cell>
          <cell r="N199">
            <v>0</v>
          </cell>
          <cell r="O199" t="str">
            <v>INTERIOR</v>
          </cell>
          <cell r="P199">
            <v>12</v>
          </cell>
          <cell r="Q199" t="str">
            <v>Entre 7 y 15</v>
          </cell>
          <cell r="R199" t="str">
            <v>A4 Mono MFPs</v>
          </cell>
          <cell r="S199" t="str">
            <v>A4</v>
          </cell>
          <cell r="T199" t="str">
            <v>Ciudad principal</v>
          </cell>
          <cell r="U199" t="str">
            <v>1-Entre 7 y 15</v>
          </cell>
          <cell r="V199">
            <v>0</v>
          </cell>
          <cell r="W199">
            <v>0</v>
          </cell>
          <cell r="X199">
            <v>1</v>
          </cell>
          <cell r="Y199">
            <v>0.42</v>
          </cell>
          <cell r="Z199">
            <v>5</v>
          </cell>
          <cell r="AA199">
            <v>8.3999999999999991E-2</v>
          </cell>
          <cell r="AB199">
            <v>0</v>
          </cell>
          <cell r="AC199">
            <v>0</v>
          </cell>
          <cell r="AD199">
            <v>43560</v>
          </cell>
          <cell r="AE199">
            <v>43560</v>
          </cell>
          <cell r="AF199">
            <v>0</v>
          </cell>
          <cell r="AG199" t="str">
            <v>0-1 día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</row>
        <row r="200">
          <cell r="A200" t="str">
            <v>0BG0966721</v>
          </cell>
          <cell r="B200" t="str">
            <v>ABR-19</v>
          </cell>
          <cell r="C200">
            <v>1</v>
          </cell>
          <cell r="D200" t="str">
            <v>2020691</v>
          </cell>
          <cell r="E200" t="str">
            <v>SR MANTENIMIENTO CORRECTIVO</v>
          </cell>
          <cell r="F200" t="str">
            <v>6705</v>
          </cell>
          <cell r="G200" t="str">
            <v>05/04/2019 12:18</v>
          </cell>
          <cell r="H200" t="str">
            <v>500066</v>
          </cell>
          <cell r="I200" t="str">
            <v>PITSS</v>
          </cell>
          <cell r="J200" t="str">
            <v>ASP</v>
          </cell>
          <cell r="K200" t="str">
            <v>OFFICE DEPOT DE MEXICO SA DE CV</v>
          </cell>
          <cell r="L200" t="str">
            <v>CARRETERA NACIONAL NO 500 LOCAL N-119</v>
          </cell>
          <cell r="M200" t="str">
            <v>Monterrey-NL</v>
          </cell>
          <cell r="N200">
            <v>0</v>
          </cell>
          <cell r="O200" t="str">
            <v>INTERIOR</v>
          </cell>
          <cell r="P200">
            <v>121</v>
          </cell>
          <cell r="Q200" t="str">
            <v>&gt;60</v>
          </cell>
          <cell r="R200" t="str">
            <v>WF Mono Systems and Legacy Color</v>
          </cell>
          <cell r="S200" t="str">
            <v>WF</v>
          </cell>
          <cell r="T200" t="str">
            <v>Ciudad principal</v>
          </cell>
          <cell r="U200" t="str">
            <v>3-&gt;60</v>
          </cell>
          <cell r="V200">
            <v>1.1499999999999999</v>
          </cell>
          <cell r="W200">
            <v>1808.95</v>
          </cell>
          <cell r="X200">
            <v>1</v>
          </cell>
          <cell r="Y200">
            <v>3.18</v>
          </cell>
          <cell r="Z200">
            <v>4</v>
          </cell>
          <cell r="AA200">
            <v>0.79500000000000004</v>
          </cell>
          <cell r="AB200">
            <v>0</v>
          </cell>
          <cell r="AC200">
            <v>0</v>
          </cell>
          <cell r="AD200">
            <v>43560</v>
          </cell>
          <cell r="AE200">
            <v>43563</v>
          </cell>
          <cell r="AF200">
            <v>1</v>
          </cell>
          <cell r="AG200" t="str">
            <v>0-1 día</v>
          </cell>
          <cell r="AH200">
            <v>0</v>
          </cell>
          <cell r="AI200">
            <v>0</v>
          </cell>
          <cell r="AJ200">
            <v>0</v>
          </cell>
          <cell r="AK200">
            <v>1808.95</v>
          </cell>
        </row>
        <row r="201">
          <cell r="A201" t="str">
            <v>0BG0966721</v>
          </cell>
          <cell r="B201" t="str">
            <v>ABR-19</v>
          </cell>
          <cell r="C201">
            <v>1</v>
          </cell>
          <cell r="D201" t="str">
            <v>2020201</v>
          </cell>
          <cell r="E201" t="str">
            <v>SR MANTENIMIENTO CORRECTIVO</v>
          </cell>
          <cell r="F201" t="str">
            <v>6705</v>
          </cell>
          <cell r="G201" t="str">
            <v>04/04/2019 17:02</v>
          </cell>
          <cell r="H201" t="str">
            <v>800146</v>
          </cell>
          <cell r="I201" t="str">
            <v>PITSS</v>
          </cell>
          <cell r="J201" t="str">
            <v>ASP</v>
          </cell>
          <cell r="K201" t="str">
            <v>OPERADORA OMX SA DE CV</v>
          </cell>
          <cell r="L201" t="str">
            <v>AV SALVADOR NAVA MARTINEZ No 3115</v>
          </cell>
          <cell r="M201" t="str">
            <v>San Luis Potosi-SLP</v>
          </cell>
          <cell r="N201">
            <v>0</v>
          </cell>
          <cell r="O201" t="str">
            <v>INTERIOR</v>
          </cell>
          <cell r="P201">
            <v>35</v>
          </cell>
          <cell r="Q201" t="str">
            <v>Entre 31 y 60</v>
          </cell>
          <cell r="R201" t="str">
            <v>WF Mono Systems and Legacy Color</v>
          </cell>
          <cell r="S201" t="str">
            <v>WF</v>
          </cell>
          <cell r="T201" t="str">
            <v>Ciudad principal</v>
          </cell>
          <cell r="U201" t="str">
            <v>3-Entre 31 y 60</v>
          </cell>
          <cell r="V201">
            <v>1.1000000000000001</v>
          </cell>
          <cell r="W201">
            <v>1730.3000000000004</v>
          </cell>
          <cell r="X201">
            <v>1</v>
          </cell>
          <cell r="Y201">
            <v>2</v>
          </cell>
          <cell r="Z201">
            <v>4</v>
          </cell>
          <cell r="AA201">
            <v>0.5</v>
          </cell>
          <cell r="AB201">
            <v>0</v>
          </cell>
          <cell r="AC201">
            <v>0</v>
          </cell>
          <cell r="AD201">
            <v>43560</v>
          </cell>
          <cell r="AE201">
            <v>43560</v>
          </cell>
          <cell r="AF201">
            <v>0</v>
          </cell>
          <cell r="AG201" t="str">
            <v>0-1 día</v>
          </cell>
          <cell r="AH201">
            <v>0</v>
          </cell>
          <cell r="AI201">
            <v>0</v>
          </cell>
          <cell r="AJ201">
            <v>0</v>
          </cell>
          <cell r="AK201">
            <v>1730.3000000000004</v>
          </cell>
        </row>
        <row r="202">
          <cell r="A202" t="str">
            <v>0BG0966723</v>
          </cell>
          <cell r="B202" t="str">
            <v>ABR-19</v>
          </cell>
          <cell r="C202">
            <v>1</v>
          </cell>
          <cell r="D202" t="str">
            <v>2019481</v>
          </cell>
          <cell r="E202" t="str">
            <v>SR MANTENIMIENTO CORRECTIVO</v>
          </cell>
          <cell r="F202" t="str">
            <v>3611</v>
          </cell>
          <cell r="G202" t="str">
            <v>03/04/2019 13:06</v>
          </cell>
          <cell r="H202" t="str">
            <v>800147</v>
          </cell>
          <cell r="I202" t="str">
            <v>PITSS</v>
          </cell>
          <cell r="J202" t="str">
            <v>ASP</v>
          </cell>
          <cell r="K202" t="str">
            <v>OPERADORA OMX SA DE CV</v>
          </cell>
          <cell r="L202" t="str">
            <v>BLV ADOLFO LOPEZ MATEOS 2009-B</v>
          </cell>
          <cell r="M202" t="str">
            <v>LEON-GTO</v>
          </cell>
          <cell r="N202">
            <v>0</v>
          </cell>
          <cell r="O202" t="str">
            <v>INTERIOR</v>
          </cell>
          <cell r="P202">
            <v>363</v>
          </cell>
          <cell r="Q202" t="str">
            <v>&gt;60</v>
          </cell>
          <cell r="R202" t="str">
            <v>Entry Mono Printers</v>
          </cell>
          <cell r="S202" t="str">
            <v>A4</v>
          </cell>
          <cell r="T202" t="str">
            <v>Ciudad principal</v>
          </cell>
          <cell r="U202" t="str">
            <v>1-&gt;60</v>
          </cell>
          <cell r="V202">
            <v>1.05</v>
          </cell>
          <cell r="W202">
            <v>750.75000000000011</v>
          </cell>
          <cell r="X202">
            <v>1</v>
          </cell>
          <cell r="Y202">
            <v>0.65</v>
          </cell>
          <cell r="Z202">
            <v>5</v>
          </cell>
          <cell r="AA202">
            <v>0.13</v>
          </cell>
          <cell r="AB202">
            <v>0</v>
          </cell>
          <cell r="AC202">
            <v>0</v>
          </cell>
          <cell r="AD202">
            <v>43560</v>
          </cell>
          <cell r="AE202">
            <v>43560</v>
          </cell>
          <cell r="AF202">
            <v>0</v>
          </cell>
          <cell r="AG202" t="str">
            <v>0-1 día</v>
          </cell>
          <cell r="AH202">
            <v>0</v>
          </cell>
          <cell r="AI202">
            <v>0</v>
          </cell>
          <cell r="AJ202">
            <v>0</v>
          </cell>
          <cell r="AK202">
            <v>750.75000000000011</v>
          </cell>
        </row>
        <row r="203">
          <cell r="A203" t="str">
            <v>0BG0966729</v>
          </cell>
          <cell r="B203" t="str">
            <v>ABR-19</v>
          </cell>
          <cell r="C203">
            <v>1</v>
          </cell>
          <cell r="D203" t="str">
            <v>2018983</v>
          </cell>
          <cell r="E203" t="str">
            <v>SR MANTENIMIENTO CORRECTIVO</v>
          </cell>
          <cell r="F203" t="str">
            <v>4310</v>
          </cell>
          <cell r="G203" t="str">
            <v>02/04/2019 15:32</v>
          </cell>
          <cell r="H203" t="str">
            <v>500028</v>
          </cell>
          <cell r="I203" t="str">
            <v>PITSS</v>
          </cell>
          <cell r="J203" t="str">
            <v>ASP</v>
          </cell>
          <cell r="K203" t="str">
            <v>OPERADORA OMX SA DE CV</v>
          </cell>
          <cell r="L203" t="str">
            <v>EUGENIO GARZA SADA 3525</v>
          </cell>
          <cell r="M203" t="str">
            <v>MONTERREY-NL</v>
          </cell>
          <cell r="N203">
            <v>0</v>
          </cell>
          <cell r="O203" t="str">
            <v>INTERIOR</v>
          </cell>
          <cell r="P203">
            <v>12</v>
          </cell>
          <cell r="Q203" t="str">
            <v>Entre 7 y 15</v>
          </cell>
          <cell r="R203" t="str">
            <v>Light Production Digital Business</v>
          </cell>
          <cell r="S203" t="str">
            <v>Entry Production</v>
          </cell>
          <cell r="T203" t="str">
            <v>Ciudad principal</v>
          </cell>
          <cell r="U203" t="str">
            <v>3-Entre 7 y 15</v>
          </cell>
          <cell r="V203">
            <v>0.8</v>
          </cell>
          <cell r="W203">
            <v>1258.4000000000003</v>
          </cell>
          <cell r="X203">
            <v>1</v>
          </cell>
          <cell r="Y203">
            <v>1.97</v>
          </cell>
          <cell r="Z203">
            <v>4</v>
          </cell>
          <cell r="AA203">
            <v>0.49249999999999999</v>
          </cell>
          <cell r="AB203">
            <v>0</v>
          </cell>
          <cell r="AC203">
            <v>0</v>
          </cell>
          <cell r="AD203">
            <v>43560</v>
          </cell>
          <cell r="AE203">
            <v>43560</v>
          </cell>
          <cell r="AF203">
            <v>0</v>
          </cell>
          <cell r="AG203" t="str">
            <v>0-1 día</v>
          </cell>
          <cell r="AH203">
            <v>0</v>
          </cell>
          <cell r="AI203">
            <v>0</v>
          </cell>
          <cell r="AJ203">
            <v>0</v>
          </cell>
          <cell r="AK203">
            <v>1258.4000000000003</v>
          </cell>
        </row>
        <row r="204">
          <cell r="A204" t="str">
            <v>0BG0966730</v>
          </cell>
          <cell r="B204" t="str">
            <v>ABR-19</v>
          </cell>
          <cell r="C204">
            <v>1</v>
          </cell>
          <cell r="D204" t="str">
            <v>2019575</v>
          </cell>
          <cell r="E204" t="str">
            <v>SR MANTENIMIENTO CORRECTIVO</v>
          </cell>
          <cell r="F204" t="str">
            <v>4310</v>
          </cell>
          <cell r="G204" t="str">
            <v>03/04/2019 15:47</v>
          </cell>
          <cell r="H204" t="str">
            <v>100037</v>
          </cell>
          <cell r="I204" t="str">
            <v>PITSS</v>
          </cell>
          <cell r="J204" t="str">
            <v>ASP</v>
          </cell>
          <cell r="K204" t="str">
            <v>OPERADORA OMX SA DE CV</v>
          </cell>
          <cell r="L204" t="str">
            <v>BLVD AEROPUERTO MIGUEL ALEMAN No 55</v>
          </cell>
          <cell r="M204" t="str">
            <v>Mexico-MEX</v>
          </cell>
          <cell r="N204">
            <v>0</v>
          </cell>
          <cell r="O204" t="str">
            <v>INTERIOR</v>
          </cell>
          <cell r="P204">
            <v>26</v>
          </cell>
          <cell r="Q204" t="str">
            <v>Entre 16 y 30</v>
          </cell>
          <cell r="R204" t="str">
            <v>Light Production Digital Business</v>
          </cell>
          <cell r="S204" t="str">
            <v>Entry Production</v>
          </cell>
          <cell r="T204" t="str">
            <v>Ciudad principal</v>
          </cell>
          <cell r="U204" t="str">
            <v>3-Entre 16 y 30</v>
          </cell>
          <cell r="V204">
            <v>1.05</v>
          </cell>
          <cell r="W204">
            <v>1651.6500000000003</v>
          </cell>
          <cell r="X204">
            <v>1</v>
          </cell>
          <cell r="Y204">
            <v>1.07</v>
          </cell>
          <cell r="Z204">
            <v>4</v>
          </cell>
          <cell r="AA204">
            <v>0.26750000000000002</v>
          </cell>
          <cell r="AB204">
            <v>0</v>
          </cell>
          <cell r="AC204">
            <v>0</v>
          </cell>
          <cell r="AD204">
            <v>43560</v>
          </cell>
          <cell r="AE204">
            <v>43560</v>
          </cell>
          <cell r="AF204">
            <v>0</v>
          </cell>
          <cell r="AG204" t="str">
            <v>0-1 día</v>
          </cell>
          <cell r="AH204">
            <v>0</v>
          </cell>
          <cell r="AI204">
            <v>0</v>
          </cell>
          <cell r="AJ204">
            <v>0</v>
          </cell>
          <cell r="AK204">
            <v>1651.6500000000003</v>
          </cell>
        </row>
        <row r="205">
          <cell r="A205" t="str">
            <v>0BG0966730</v>
          </cell>
          <cell r="B205" t="str">
            <v>ABR-19</v>
          </cell>
          <cell r="C205">
            <v>1</v>
          </cell>
          <cell r="D205" t="str">
            <v>2020183</v>
          </cell>
          <cell r="E205" t="str">
            <v>SR MANTENIMIENTO CORRECTIVO</v>
          </cell>
          <cell r="F205" t="str">
            <v>4311</v>
          </cell>
          <cell r="G205" t="str">
            <v>04/04/2019 16:08</v>
          </cell>
          <cell r="H205" t="str">
            <v>500036</v>
          </cell>
          <cell r="I205" t="str">
            <v>PITSS</v>
          </cell>
          <cell r="J205" t="str">
            <v>ASP</v>
          </cell>
          <cell r="K205" t="str">
            <v>INSTITUTO TECNOLOGICO Y DE ESTUDIOS SUPERIORES DE</v>
          </cell>
          <cell r="L205" t="str">
            <v>AV EUGENIO GARZA SADA 2501 SUR</v>
          </cell>
          <cell r="M205" t="str">
            <v>Monterrey-NL</v>
          </cell>
          <cell r="N205">
            <v>0</v>
          </cell>
          <cell r="O205" t="str">
            <v>INTERIOR</v>
          </cell>
          <cell r="P205">
            <v>22</v>
          </cell>
          <cell r="Q205" t="str">
            <v>Entre 16 y 30</v>
          </cell>
          <cell r="R205" t="str">
            <v>Light Production Digital Business</v>
          </cell>
          <cell r="S205" t="str">
            <v>Entry Production</v>
          </cell>
          <cell r="T205" t="str">
            <v>Ciudad principal</v>
          </cell>
          <cell r="U205" t="str">
            <v>3-Entre 16 y 30</v>
          </cell>
          <cell r="V205">
            <v>1.05</v>
          </cell>
          <cell r="W205">
            <v>1651.6500000000003</v>
          </cell>
          <cell r="X205">
            <v>1</v>
          </cell>
          <cell r="Y205">
            <v>1.37</v>
          </cell>
          <cell r="Z205">
            <v>4</v>
          </cell>
          <cell r="AA205">
            <v>0.34250000000000003</v>
          </cell>
          <cell r="AB205">
            <v>0</v>
          </cell>
          <cell r="AC205">
            <v>0</v>
          </cell>
          <cell r="AD205">
            <v>43560</v>
          </cell>
          <cell r="AE205">
            <v>43560</v>
          </cell>
          <cell r="AF205">
            <v>0</v>
          </cell>
          <cell r="AG205" t="str">
            <v>0-1 día</v>
          </cell>
          <cell r="AH205">
            <v>0</v>
          </cell>
          <cell r="AI205">
            <v>0</v>
          </cell>
          <cell r="AJ205">
            <v>0</v>
          </cell>
          <cell r="AK205">
            <v>1651.6500000000003</v>
          </cell>
        </row>
        <row r="206">
          <cell r="A206" t="str">
            <v>0BG0966745</v>
          </cell>
          <cell r="B206" t="str">
            <v>ABR-19</v>
          </cell>
          <cell r="C206">
            <v>1</v>
          </cell>
          <cell r="D206" t="str">
            <v>2020009</v>
          </cell>
          <cell r="E206" t="str">
            <v>SR MANTENIMIENTO CORRECTIVO</v>
          </cell>
          <cell r="F206" t="str">
            <v>4395</v>
          </cell>
          <cell r="G206" t="str">
            <v>04/04/2019 11:58</v>
          </cell>
          <cell r="H206" t="str">
            <v>500019</v>
          </cell>
          <cell r="I206" t="str">
            <v>PITSS</v>
          </cell>
          <cell r="J206" t="str">
            <v>ASP</v>
          </cell>
          <cell r="K206" t="str">
            <v>OFFICE DEPOT DE MEXICO SA DE CV</v>
          </cell>
          <cell r="L206" t="str">
            <v>AUTO CLUB 194-D</v>
          </cell>
          <cell r="M206" t="str">
            <v>GOMEZ PALACIO-DGO</v>
          </cell>
          <cell r="N206">
            <v>0</v>
          </cell>
          <cell r="O206" t="str">
            <v>INTERIOR</v>
          </cell>
          <cell r="P206">
            <v>101</v>
          </cell>
          <cell r="Q206" t="str">
            <v>&gt;60</v>
          </cell>
          <cell r="R206" t="str">
            <v>Light Production Digital Business</v>
          </cell>
          <cell r="S206" t="str">
            <v>Entry Production</v>
          </cell>
          <cell r="T206" t="str">
            <v>Otras</v>
          </cell>
          <cell r="U206" t="str">
            <v>3-&gt;60</v>
          </cell>
          <cell r="V206">
            <v>1.1499999999999999</v>
          </cell>
          <cell r="W206">
            <v>1808.95</v>
          </cell>
          <cell r="X206">
            <v>1</v>
          </cell>
          <cell r="Y206">
            <v>1.03</v>
          </cell>
          <cell r="Z206">
            <v>6</v>
          </cell>
          <cell r="AA206">
            <v>0.17166666666666666</v>
          </cell>
          <cell r="AB206">
            <v>0</v>
          </cell>
          <cell r="AC206">
            <v>0</v>
          </cell>
          <cell r="AD206">
            <v>43560</v>
          </cell>
          <cell r="AE206">
            <v>43560</v>
          </cell>
          <cell r="AF206">
            <v>0</v>
          </cell>
          <cell r="AG206" t="str">
            <v>0-1 día</v>
          </cell>
          <cell r="AH206">
            <v>0</v>
          </cell>
          <cell r="AI206">
            <v>0</v>
          </cell>
          <cell r="AJ206">
            <v>0</v>
          </cell>
          <cell r="AK206">
            <v>1808.95</v>
          </cell>
        </row>
        <row r="207">
          <cell r="A207" t="str">
            <v>0BG0968959</v>
          </cell>
          <cell r="B207" t="str">
            <v>ABR-19</v>
          </cell>
          <cell r="C207">
            <v>1</v>
          </cell>
          <cell r="D207" t="str">
            <v>2018655</v>
          </cell>
          <cell r="E207" t="str">
            <v>SR MANTENIMIENTO CORRECTIVO</v>
          </cell>
          <cell r="F207" t="str">
            <v>4395</v>
          </cell>
          <cell r="G207" t="str">
            <v>02/04/2019 08:32</v>
          </cell>
          <cell r="H207" t="str">
            <v>500083</v>
          </cell>
          <cell r="I207" t="str">
            <v>PITSS</v>
          </cell>
          <cell r="J207" t="str">
            <v>ASP</v>
          </cell>
          <cell r="K207" t="str">
            <v>OFFICE DEPOT DE MEXICO SA DE CV</v>
          </cell>
          <cell r="L207" t="str">
            <v>AV VASCONCELOS 160</v>
          </cell>
          <cell r="M207" t="str">
            <v>SAN PEDRO GARZA GARC</v>
          </cell>
          <cell r="N207">
            <v>0</v>
          </cell>
          <cell r="O207" t="str">
            <v>INTERIOR</v>
          </cell>
          <cell r="P207">
            <v>60</v>
          </cell>
          <cell r="Q207" t="str">
            <v>Entre 31 y 60</v>
          </cell>
          <cell r="R207" t="str">
            <v>Light Production Digital Business</v>
          </cell>
          <cell r="S207" t="str">
            <v>Entry Production</v>
          </cell>
          <cell r="T207" t="str">
            <v>Ciudad principal</v>
          </cell>
          <cell r="U207" t="str">
            <v>3-Entre 31 y 60</v>
          </cell>
          <cell r="V207">
            <v>1.1000000000000001</v>
          </cell>
          <cell r="W207">
            <v>1730.3000000000004</v>
          </cell>
          <cell r="X207">
            <v>1</v>
          </cell>
          <cell r="Y207">
            <v>3.02</v>
          </cell>
          <cell r="Z207">
            <v>4</v>
          </cell>
          <cell r="AA207">
            <v>0.755</v>
          </cell>
          <cell r="AB207">
            <v>0</v>
          </cell>
          <cell r="AC207">
            <v>0</v>
          </cell>
          <cell r="AD207">
            <v>43560</v>
          </cell>
          <cell r="AE207">
            <v>43560</v>
          </cell>
          <cell r="AF207">
            <v>0</v>
          </cell>
          <cell r="AG207" t="str">
            <v>0-1 día</v>
          </cell>
          <cell r="AH207">
            <v>0</v>
          </cell>
          <cell r="AI207">
            <v>0</v>
          </cell>
          <cell r="AJ207">
            <v>0</v>
          </cell>
          <cell r="AK207">
            <v>1730.3000000000004</v>
          </cell>
        </row>
        <row r="208">
          <cell r="A208" t="str">
            <v>0BG0971716</v>
          </cell>
          <cell r="B208" t="str">
            <v>ABR-19</v>
          </cell>
          <cell r="C208">
            <v>1</v>
          </cell>
          <cell r="D208" t="str">
            <v>2019565</v>
          </cell>
          <cell r="E208" t="str">
            <v>SR MANTENIMIENTO CORRECTIVO</v>
          </cell>
          <cell r="F208" t="str">
            <v>4395</v>
          </cell>
          <cell r="G208" t="str">
            <v>03/04/2019 15:08</v>
          </cell>
          <cell r="H208" t="str">
            <v>500083</v>
          </cell>
          <cell r="I208" t="str">
            <v>PITSS</v>
          </cell>
          <cell r="J208" t="str">
            <v>ASP</v>
          </cell>
          <cell r="K208" t="str">
            <v>OFFICE DEPOT DE MEXICO SA DE CV</v>
          </cell>
          <cell r="L208" t="str">
            <v>PROL SEGURIDAD SOCIAL SN</v>
          </cell>
          <cell r="M208" t="str">
            <v>MONTERREY-NL</v>
          </cell>
          <cell r="N208">
            <v>0</v>
          </cell>
          <cell r="O208" t="str">
            <v>INTERIOR</v>
          </cell>
          <cell r="P208">
            <v>37</v>
          </cell>
          <cell r="Q208" t="str">
            <v>Entre 31 y 60</v>
          </cell>
          <cell r="R208" t="str">
            <v>Light Production Digital Business</v>
          </cell>
          <cell r="S208" t="str">
            <v>Entry Production</v>
          </cell>
          <cell r="T208" t="str">
            <v>Ciudad principal</v>
          </cell>
          <cell r="U208" t="str">
            <v>3-Entre 31 y 60</v>
          </cell>
          <cell r="V208">
            <v>1.1000000000000001</v>
          </cell>
          <cell r="W208">
            <v>1730.3000000000004</v>
          </cell>
          <cell r="X208">
            <v>1</v>
          </cell>
          <cell r="Y208">
            <v>2.37</v>
          </cell>
          <cell r="Z208">
            <v>4</v>
          </cell>
          <cell r="AA208">
            <v>0.59250000000000003</v>
          </cell>
          <cell r="AB208">
            <v>0</v>
          </cell>
          <cell r="AC208">
            <v>0</v>
          </cell>
          <cell r="AD208">
            <v>43560</v>
          </cell>
          <cell r="AE208">
            <v>43563</v>
          </cell>
          <cell r="AF208">
            <v>1</v>
          </cell>
          <cell r="AG208" t="str">
            <v>0-1 día</v>
          </cell>
          <cell r="AH208">
            <v>0</v>
          </cell>
          <cell r="AI208">
            <v>0</v>
          </cell>
          <cell r="AJ208">
            <v>0</v>
          </cell>
          <cell r="AK208">
            <v>1730.3000000000004</v>
          </cell>
        </row>
        <row r="209">
          <cell r="A209" t="str">
            <v>0BG0971716</v>
          </cell>
          <cell r="B209" t="str">
            <v>ABR-19</v>
          </cell>
          <cell r="C209">
            <v>1</v>
          </cell>
          <cell r="D209" t="str">
            <v>2019057</v>
          </cell>
          <cell r="E209" t="str">
            <v>SR MANTENIMIENTO CORRECTIVO</v>
          </cell>
          <cell r="F209" t="str">
            <v>3658</v>
          </cell>
          <cell r="G209" t="str">
            <v>02/04/2019 18:15</v>
          </cell>
          <cell r="H209" t="str">
            <v>500157</v>
          </cell>
          <cell r="I209" t="str">
            <v>PITSS</v>
          </cell>
          <cell r="J209" t="str">
            <v>ASP</v>
          </cell>
          <cell r="K209" t="str">
            <v>RADIOMOVIL DIPSA SA DE CV</v>
          </cell>
          <cell r="L209" t="str">
            <v>BLVD TEOFILO BORUNDA 8681</v>
          </cell>
          <cell r="M209" t="str">
            <v>CIUDAD JUAREZ-CHIH</v>
          </cell>
          <cell r="N209">
            <v>0</v>
          </cell>
          <cell r="O209" t="str">
            <v>INTERIOR</v>
          </cell>
          <cell r="P209">
            <v>579</v>
          </cell>
          <cell r="Q209" t="str">
            <v>&gt;60</v>
          </cell>
          <cell r="R209" t="str">
            <v>A4 Mono MFPs</v>
          </cell>
          <cell r="S209" t="str">
            <v>A4</v>
          </cell>
          <cell r="T209" t="str">
            <v>Ciudad principal</v>
          </cell>
          <cell r="U209" t="str">
            <v>1-&gt;60</v>
          </cell>
          <cell r="V209">
            <v>1.05</v>
          </cell>
          <cell r="W209">
            <v>750.75000000000011</v>
          </cell>
          <cell r="X209">
            <v>1</v>
          </cell>
          <cell r="Y209">
            <v>2.92</v>
          </cell>
          <cell r="Z209">
            <v>5</v>
          </cell>
          <cell r="AA209">
            <v>0.58399999999999996</v>
          </cell>
          <cell r="AB209">
            <v>0</v>
          </cell>
          <cell r="AC209">
            <v>0</v>
          </cell>
          <cell r="AD209">
            <v>43560</v>
          </cell>
          <cell r="AE209">
            <v>43560</v>
          </cell>
          <cell r="AF209">
            <v>0</v>
          </cell>
          <cell r="AG209" t="str">
            <v>0-1 día</v>
          </cell>
          <cell r="AH209">
            <v>0</v>
          </cell>
          <cell r="AI209">
            <v>0</v>
          </cell>
          <cell r="AJ209">
            <v>0</v>
          </cell>
          <cell r="AK209">
            <v>750.75000000000011</v>
          </cell>
        </row>
        <row r="210">
          <cell r="A210" t="str">
            <v>0BG0972049</v>
          </cell>
          <cell r="B210" t="str">
            <v>ABR-19</v>
          </cell>
          <cell r="C210">
            <v>1</v>
          </cell>
          <cell r="D210" t="str">
            <v>2018999</v>
          </cell>
          <cell r="E210" t="str">
            <v>SR MANTENIMIENTO CORRECTIVO</v>
          </cell>
          <cell r="F210" t="str">
            <v>3657</v>
          </cell>
          <cell r="G210" t="str">
            <v>02/04/2019 15:41</v>
          </cell>
          <cell r="H210" t="str">
            <v>500080</v>
          </cell>
          <cell r="I210" t="str">
            <v>PITSS</v>
          </cell>
          <cell r="J210" t="str">
            <v>ASP</v>
          </cell>
          <cell r="K210" t="str">
            <v>AXA SEGUROS SA DE CV</v>
          </cell>
          <cell r="L210" t="str">
            <v>PASEO BOLIVAR No 1000</v>
          </cell>
          <cell r="M210" t="str">
            <v>Chihuahua-CHIH</v>
          </cell>
          <cell r="N210">
            <v>0</v>
          </cell>
          <cell r="O210" t="str">
            <v>INTERIOR</v>
          </cell>
          <cell r="P210">
            <v>634</v>
          </cell>
          <cell r="Q210" t="str">
            <v>&gt;60</v>
          </cell>
          <cell r="R210" t="str">
            <v>A4 Mono MFPs</v>
          </cell>
          <cell r="S210" t="str">
            <v>A4</v>
          </cell>
          <cell r="T210" t="str">
            <v>Ciudad principal</v>
          </cell>
          <cell r="U210" t="str">
            <v>1-&gt;60</v>
          </cell>
          <cell r="V210">
            <v>1.05</v>
          </cell>
          <cell r="W210">
            <v>750.75000000000011</v>
          </cell>
          <cell r="X210">
            <v>1</v>
          </cell>
          <cell r="Y210">
            <v>1.82</v>
          </cell>
          <cell r="Z210">
            <v>5</v>
          </cell>
          <cell r="AA210">
            <v>0.36399999999999999</v>
          </cell>
          <cell r="AB210">
            <v>0</v>
          </cell>
          <cell r="AC210">
            <v>0</v>
          </cell>
          <cell r="AD210">
            <v>43560</v>
          </cell>
          <cell r="AE210">
            <v>43560</v>
          </cell>
          <cell r="AF210">
            <v>0</v>
          </cell>
          <cell r="AG210" t="str">
            <v>0-1 día</v>
          </cell>
          <cell r="AH210">
            <v>0</v>
          </cell>
          <cell r="AI210">
            <v>0</v>
          </cell>
          <cell r="AJ210">
            <v>0</v>
          </cell>
          <cell r="AK210">
            <v>750.75000000000011</v>
          </cell>
        </row>
        <row r="211">
          <cell r="A211" t="str">
            <v>0BG0972350</v>
          </cell>
          <cell r="B211" t="str">
            <v>ABR-19</v>
          </cell>
          <cell r="C211">
            <v>1</v>
          </cell>
          <cell r="D211" t="str">
            <v>2015379</v>
          </cell>
          <cell r="E211" t="str">
            <v>SR MANTENIMIENTO CORRECTIVO</v>
          </cell>
          <cell r="F211" t="str">
            <v>1263</v>
          </cell>
          <cell r="G211" t="str">
            <v>26/03/2019 13:41</v>
          </cell>
          <cell r="H211" t="str">
            <v>800192</v>
          </cell>
          <cell r="I211" t="str">
            <v>PITSS</v>
          </cell>
          <cell r="J211" t="str">
            <v>ASP</v>
          </cell>
          <cell r="K211" t="str">
            <v>COMPUTER FORMS SA DE CV</v>
          </cell>
          <cell r="L211" t="str">
            <v>KM 9 CARRETERA A EL CASTILLO</v>
          </cell>
          <cell r="M211" t="str">
            <v>Jalisco-JAL</v>
          </cell>
          <cell r="N211">
            <v>0</v>
          </cell>
          <cell r="O211" t="str">
            <v>INTERIOR</v>
          </cell>
          <cell r="P211">
            <v>64</v>
          </cell>
          <cell r="Q211" t="str">
            <v>&gt;60</v>
          </cell>
          <cell r="R211" t="str">
            <v>Entry Production Color Low/Mid</v>
          </cell>
          <cell r="S211" t="str">
            <v>Entry Production</v>
          </cell>
          <cell r="T211" t="str">
            <v>Ciudad principal</v>
          </cell>
          <cell r="U211" t="str">
            <v>3-&gt;60</v>
          </cell>
          <cell r="V211">
            <v>1.1499999999999999</v>
          </cell>
          <cell r="W211">
            <v>1808.95</v>
          </cell>
          <cell r="X211">
            <v>1</v>
          </cell>
          <cell r="Y211">
            <v>2.02</v>
          </cell>
          <cell r="Z211">
            <v>4</v>
          </cell>
          <cell r="AA211">
            <v>0.505</v>
          </cell>
          <cell r="AB211">
            <v>0</v>
          </cell>
          <cell r="AC211">
            <v>0</v>
          </cell>
          <cell r="AD211">
            <v>43560</v>
          </cell>
          <cell r="AE211">
            <v>43560</v>
          </cell>
          <cell r="AF211">
            <v>0</v>
          </cell>
          <cell r="AG211" t="str">
            <v>0-1 día</v>
          </cell>
          <cell r="AH211">
            <v>0</v>
          </cell>
          <cell r="AI211">
            <v>0</v>
          </cell>
          <cell r="AJ211">
            <v>0</v>
          </cell>
          <cell r="AK211">
            <v>1808.95</v>
          </cell>
        </row>
        <row r="212">
          <cell r="A212" t="str">
            <v>0BG0972350</v>
          </cell>
          <cell r="B212" t="str">
            <v>ABR-19</v>
          </cell>
          <cell r="C212">
            <v>1</v>
          </cell>
          <cell r="D212" t="str">
            <v>2020697</v>
          </cell>
          <cell r="E212" t="str">
            <v>SR MANTENIMIENTO CORRECTIVO</v>
          </cell>
          <cell r="F212" t="str">
            <v>0070</v>
          </cell>
          <cell r="G212" t="str">
            <v>05/04/2019 12:21</v>
          </cell>
          <cell r="H212" t="str">
            <v>500066</v>
          </cell>
          <cell r="I212" t="str">
            <v>PITSS</v>
          </cell>
          <cell r="J212" t="str">
            <v>ASP</v>
          </cell>
          <cell r="K212" t="str">
            <v>OFFICE DEPOT DE MEXICO SA DE CV</v>
          </cell>
          <cell r="L212" t="str">
            <v>CARRETERA NACIONAL NO 500 LOCAL N-119</v>
          </cell>
          <cell r="M212" t="str">
            <v>Monterrey-NL</v>
          </cell>
          <cell r="N212">
            <v>0</v>
          </cell>
          <cell r="O212" t="str">
            <v>INTERIOR</v>
          </cell>
          <cell r="P212">
            <v>32</v>
          </cell>
          <cell r="Q212" t="str">
            <v>Entre 31 y 60</v>
          </cell>
          <cell r="R212" t="str">
            <v>Entry Production Color Low/Mid</v>
          </cell>
          <cell r="S212" t="str">
            <v>Entry Production</v>
          </cell>
          <cell r="T212" t="str">
            <v>Ciudad principal</v>
          </cell>
          <cell r="U212" t="str">
            <v>3-Entre 31 y 60</v>
          </cell>
          <cell r="V212">
            <v>1.1000000000000001</v>
          </cell>
          <cell r="W212">
            <v>1730.3000000000004</v>
          </cell>
          <cell r="X212">
            <v>1</v>
          </cell>
          <cell r="Y212">
            <v>2.82</v>
          </cell>
          <cell r="Z212">
            <v>4</v>
          </cell>
          <cell r="AA212">
            <v>0.70499999999999996</v>
          </cell>
          <cell r="AB212">
            <v>0</v>
          </cell>
          <cell r="AC212">
            <v>0</v>
          </cell>
          <cell r="AD212">
            <v>43560</v>
          </cell>
          <cell r="AE212">
            <v>43563</v>
          </cell>
          <cell r="AF212">
            <v>1</v>
          </cell>
          <cell r="AG212" t="str">
            <v>0-1 día</v>
          </cell>
          <cell r="AH212">
            <v>0</v>
          </cell>
          <cell r="AI212">
            <v>0</v>
          </cell>
          <cell r="AJ212">
            <v>0</v>
          </cell>
          <cell r="AK212">
            <v>1730.3000000000004</v>
          </cell>
        </row>
        <row r="213">
          <cell r="A213" t="str">
            <v>0BG0972374</v>
          </cell>
          <cell r="B213" t="str">
            <v>ABR-19</v>
          </cell>
          <cell r="C213">
            <v>1</v>
          </cell>
          <cell r="D213" t="str">
            <v>2020737</v>
          </cell>
          <cell r="E213" t="str">
            <v>SR MANTENIMIENTO CORRECTIVO</v>
          </cell>
          <cell r="F213" t="str">
            <v>0070</v>
          </cell>
          <cell r="G213" t="str">
            <v>05/04/2019 12:52</v>
          </cell>
          <cell r="H213" t="str">
            <v>800183</v>
          </cell>
          <cell r="I213" t="str">
            <v>PITSS</v>
          </cell>
          <cell r="J213" t="str">
            <v>ASP</v>
          </cell>
          <cell r="K213" t="str">
            <v>OPERADORA OMX SA DE CV</v>
          </cell>
          <cell r="L213" t="str">
            <v>AV LOPEZ MATEOS SUR No 7000</v>
          </cell>
          <cell r="M213" t="str">
            <v>Tlajomulco De Zu&amp;Iga</v>
          </cell>
          <cell r="N213">
            <v>0</v>
          </cell>
          <cell r="O213" t="str">
            <v>INTERIOR</v>
          </cell>
          <cell r="P213">
            <v>1</v>
          </cell>
          <cell r="Q213" t="str">
            <v>&lt;=3</v>
          </cell>
          <cell r="R213" t="str">
            <v>Entry Production Color Low/Mid</v>
          </cell>
          <cell r="S213" t="str">
            <v>Entry Production</v>
          </cell>
          <cell r="T213" t="str">
            <v>Ciudad principal</v>
          </cell>
          <cell r="U213" t="str">
            <v>3-&lt;=3</v>
          </cell>
          <cell r="V213">
            <v>0</v>
          </cell>
          <cell r="W213">
            <v>0</v>
          </cell>
          <cell r="X213">
            <v>1</v>
          </cell>
          <cell r="Y213">
            <v>3.13</v>
          </cell>
          <cell r="Z213">
            <v>4</v>
          </cell>
          <cell r="AA213">
            <v>0.78249999999999997</v>
          </cell>
          <cell r="AB213">
            <v>0</v>
          </cell>
          <cell r="AC213">
            <v>0</v>
          </cell>
          <cell r="AD213">
            <v>43560</v>
          </cell>
          <cell r="AE213">
            <v>43563</v>
          </cell>
          <cell r="AF213">
            <v>1</v>
          </cell>
          <cell r="AG213" t="str">
            <v>0-1 día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</row>
        <row r="214">
          <cell r="A214" t="str">
            <v>0BG0973607</v>
          </cell>
          <cell r="B214" t="str">
            <v>ABR-19</v>
          </cell>
          <cell r="C214">
            <v>1</v>
          </cell>
          <cell r="D214" t="str">
            <v>2020589</v>
          </cell>
          <cell r="E214" t="str">
            <v>SR MANTENIMIENTO CORRECTIVO</v>
          </cell>
          <cell r="F214" t="str">
            <v>1277</v>
          </cell>
          <cell r="G214" t="str">
            <v>05/04/2019 10:58</v>
          </cell>
          <cell r="H214" t="str">
            <v>800027</v>
          </cell>
          <cell r="I214" t="str">
            <v>PITSS</v>
          </cell>
          <cell r="J214" t="str">
            <v>ASP</v>
          </cell>
          <cell r="K214" t="str">
            <v>OFFICE DEPOT DE MEXICO SA DE CV</v>
          </cell>
          <cell r="L214" t="str">
            <v>CENTRO COMERCIAL REAL CENTER AV SANTA MARGARITA No</v>
          </cell>
          <cell r="M214" t="str">
            <v>Zapopan-JAL</v>
          </cell>
          <cell r="N214">
            <v>0</v>
          </cell>
          <cell r="O214" t="str">
            <v>INTERIOR</v>
          </cell>
          <cell r="P214">
            <v>557</v>
          </cell>
          <cell r="Q214" t="str">
            <v>&gt;60</v>
          </cell>
          <cell r="R214" t="str">
            <v>Entry Production Color Low/Mid</v>
          </cell>
          <cell r="S214" t="str">
            <v>Entry Production</v>
          </cell>
          <cell r="T214" t="str">
            <v>Ciudad principal</v>
          </cell>
          <cell r="U214" t="str">
            <v>3-&gt;60</v>
          </cell>
          <cell r="V214">
            <v>1.1499999999999999</v>
          </cell>
          <cell r="W214">
            <v>1808.95</v>
          </cell>
          <cell r="X214">
            <v>1</v>
          </cell>
          <cell r="Y214">
            <v>3</v>
          </cell>
          <cell r="Z214">
            <v>4</v>
          </cell>
          <cell r="AA214">
            <v>0.75</v>
          </cell>
          <cell r="AB214">
            <v>0</v>
          </cell>
          <cell r="AC214">
            <v>0</v>
          </cell>
          <cell r="AD214">
            <v>43560</v>
          </cell>
          <cell r="AE214">
            <v>43562</v>
          </cell>
          <cell r="AF214">
            <v>0</v>
          </cell>
          <cell r="AG214" t="str">
            <v>0-1 día</v>
          </cell>
          <cell r="AH214">
            <v>0</v>
          </cell>
          <cell r="AI214">
            <v>0</v>
          </cell>
          <cell r="AJ214">
            <v>0</v>
          </cell>
          <cell r="AK214">
            <v>1808.95</v>
          </cell>
        </row>
        <row r="215">
          <cell r="A215" t="str">
            <v>0BG0973687</v>
          </cell>
          <cell r="B215" t="str">
            <v>ABR-19</v>
          </cell>
          <cell r="C215">
            <v>1</v>
          </cell>
          <cell r="D215" t="str">
            <v>2019273</v>
          </cell>
          <cell r="E215" t="str">
            <v>SR MANTENIMIENTO CORRECTIVO</v>
          </cell>
          <cell r="F215" t="str">
            <v>5867</v>
          </cell>
          <cell r="G215" t="str">
            <v>03/04/2019 09:17</v>
          </cell>
          <cell r="H215" t="str">
            <v>500155</v>
          </cell>
          <cell r="I215" t="str">
            <v>PITSS</v>
          </cell>
          <cell r="J215" t="str">
            <v>ASP</v>
          </cell>
          <cell r="K215" t="str">
            <v>HONEYWELL AUTOMOTIVE DE MEXICO S DE RL DE CV</v>
          </cell>
          <cell r="L215" t="str">
            <v>AV PARQUE INDUSTRIAL JUAREZ 3328</v>
          </cell>
          <cell r="M215" t="str">
            <v>CIUDAD JUAREZ-CHIH</v>
          </cell>
          <cell r="N215">
            <v>0</v>
          </cell>
          <cell r="O215" t="str">
            <v>INTERIOR</v>
          </cell>
          <cell r="P215">
            <v>111</v>
          </cell>
          <cell r="Q215" t="str">
            <v>&gt;60</v>
          </cell>
          <cell r="R215" t="str">
            <v>Office Digital</v>
          </cell>
          <cell r="S215" t="str">
            <v>A3</v>
          </cell>
          <cell r="T215" t="str">
            <v>Ciudad principal</v>
          </cell>
          <cell r="U215" t="str">
            <v>2-&gt;60</v>
          </cell>
          <cell r="V215">
            <v>1.1000000000000001</v>
          </cell>
          <cell r="W215">
            <v>1501.5000000000002</v>
          </cell>
          <cell r="X215">
            <v>1</v>
          </cell>
          <cell r="Y215">
            <v>0.55000000000000004</v>
          </cell>
          <cell r="Z215">
            <v>5</v>
          </cell>
          <cell r="AA215">
            <v>0.11000000000000001</v>
          </cell>
          <cell r="AB215">
            <v>0</v>
          </cell>
          <cell r="AC215">
            <v>0</v>
          </cell>
          <cell r="AD215">
            <v>43560</v>
          </cell>
          <cell r="AE215">
            <v>43560</v>
          </cell>
          <cell r="AF215">
            <v>0</v>
          </cell>
          <cell r="AG215" t="str">
            <v>0-1 día</v>
          </cell>
          <cell r="AH215">
            <v>0</v>
          </cell>
          <cell r="AI215">
            <v>0</v>
          </cell>
          <cell r="AJ215">
            <v>0</v>
          </cell>
          <cell r="AK215">
            <v>1501.5000000000002</v>
          </cell>
        </row>
        <row r="216">
          <cell r="A216" t="str">
            <v>0BG0973687</v>
          </cell>
          <cell r="B216" t="str">
            <v>ABR-19</v>
          </cell>
          <cell r="C216">
            <v>1</v>
          </cell>
          <cell r="D216" t="str">
            <v>2012779</v>
          </cell>
          <cell r="E216" t="str">
            <v>SR MANTENIMIENTO CORRECTIVO</v>
          </cell>
          <cell r="F216" t="str">
            <v>5866</v>
          </cell>
          <cell r="G216" t="str">
            <v>21/03/2019 10:43</v>
          </cell>
          <cell r="H216" t="str">
            <v>500093</v>
          </cell>
          <cell r="I216" t="str">
            <v>PITSS</v>
          </cell>
          <cell r="J216" t="str">
            <v>ASP</v>
          </cell>
          <cell r="K216" t="str">
            <v>APTIV CONTRACT SERVICES NUEVO LAREDO S DE RL DE CV</v>
          </cell>
          <cell r="L216" t="str">
            <v>ITURBIDE No 6970</v>
          </cell>
          <cell r="M216" t="str">
            <v>Nuevo Laredo-TAM</v>
          </cell>
          <cell r="N216">
            <v>0</v>
          </cell>
          <cell r="O216" t="str">
            <v>INTERIOR</v>
          </cell>
          <cell r="P216">
            <v>48</v>
          </cell>
          <cell r="Q216" t="str">
            <v>Entre 31 y 60</v>
          </cell>
          <cell r="R216" t="str">
            <v>Departmental Digital</v>
          </cell>
          <cell r="S216" t="str">
            <v>A3</v>
          </cell>
          <cell r="T216" t="str">
            <v>Ciudad principal</v>
          </cell>
          <cell r="U216" t="str">
            <v>2-Entre 31 y 60</v>
          </cell>
          <cell r="V216">
            <v>1.05</v>
          </cell>
          <cell r="W216">
            <v>1433.25</v>
          </cell>
          <cell r="X216">
            <v>1</v>
          </cell>
          <cell r="Y216">
            <v>1.93</v>
          </cell>
          <cell r="Z216">
            <v>5</v>
          </cell>
          <cell r="AA216">
            <v>0.38600000000000001</v>
          </cell>
          <cell r="AB216">
            <v>0</v>
          </cell>
          <cell r="AC216">
            <v>0</v>
          </cell>
          <cell r="AD216">
            <v>43560</v>
          </cell>
          <cell r="AE216">
            <v>43560</v>
          </cell>
          <cell r="AF216">
            <v>0</v>
          </cell>
          <cell r="AG216" t="str">
            <v>0-1 día</v>
          </cell>
          <cell r="AH216">
            <v>0</v>
          </cell>
          <cell r="AI216">
            <v>0</v>
          </cell>
          <cell r="AJ216">
            <v>0</v>
          </cell>
          <cell r="AK216">
            <v>1433.25</v>
          </cell>
        </row>
        <row r="217">
          <cell r="A217" t="str">
            <v>0BG1000839</v>
          </cell>
          <cell r="B217" t="str">
            <v>ABR-19</v>
          </cell>
          <cell r="C217">
            <v>1</v>
          </cell>
          <cell r="D217" t="str">
            <v>2020623</v>
          </cell>
          <cell r="E217" t="str">
            <v>SR MANTENIMIENTO CORRECTIVO</v>
          </cell>
          <cell r="F217" t="str">
            <v>3326</v>
          </cell>
          <cell r="G217" t="str">
            <v>05/04/2019 10:53</v>
          </cell>
          <cell r="H217" t="str">
            <v>500028</v>
          </cell>
          <cell r="I217" t="str">
            <v>PITSS</v>
          </cell>
          <cell r="J217" t="str">
            <v>ASP</v>
          </cell>
          <cell r="K217" t="str">
            <v>TELEFONOS DE MEXICO SA B DE CV</v>
          </cell>
          <cell r="L217" t="str">
            <v>ALTAMIRANO 155 OTE Y VICTORIA</v>
          </cell>
          <cell r="M217" t="str">
            <v>ALLENDE-NL</v>
          </cell>
          <cell r="N217">
            <v>0</v>
          </cell>
          <cell r="O217" t="str">
            <v>INTERIOR</v>
          </cell>
          <cell r="P217">
            <v>72</v>
          </cell>
          <cell r="Q217" t="str">
            <v>&gt;60</v>
          </cell>
          <cell r="R217" t="str">
            <v>A4 Mono MFPs</v>
          </cell>
          <cell r="S217" t="str">
            <v>A4</v>
          </cell>
          <cell r="T217" t="str">
            <v>Ciudad principal</v>
          </cell>
          <cell r="U217" t="str">
            <v>1-&gt;60</v>
          </cell>
          <cell r="V217">
            <v>1.05</v>
          </cell>
          <cell r="W217">
            <v>750.75000000000011</v>
          </cell>
          <cell r="X217">
            <v>1</v>
          </cell>
          <cell r="Y217">
            <v>2.12</v>
          </cell>
          <cell r="Z217">
            <v>5</v>
          </cell>
          <cell r="AA217">
            <v>0.42400000000000004</v>
          </cell>
          <cell r="AB217">
            <v>0</v>
          </cell>
          <cell r="AC217">
            <v>0</v>
          </cell>
          <cell r="AD217">
            <v>43560</v>
          </cell>
          <cell r="AE217">
            <v>43560</v>
          </cell>
          <cell r="AF217">
            <v>0</v>
          </cell>
          <cell r="AG217" t="str">
            <v>0-1 día</v>
          </cell>
          <cell r="AH217">
            <v>0</v>
          </cell>
          <cell r="AI217">
            <v>0</v>
          </cell>
          <cell r="AJ217">
            <v>0</v>
          </cell>
          <cell r="AK217">
            <v>750.75000000000011</v>
          </cell>
        </row>
        <row r="218">
          <cell r="A218" t="str">
            <v>0BG1000997</v>
          </cell>
          <cell r="B218" t="str">
            <v>ABR-19</v>
          </cell>
          <cell r="C218">
            <v>1</v>
          </cell>
          <cell r="D218" t="str">
            <v>2020479</v>
          </cell>
          <cell r="E218" t="str">
            <v>SR MANTENIMIENTO CORRECTIVO</v>
          </cell>
          <cell r="F218" t="str">
            <v>7221</v>
          </cell>
          <cell r="G218" t="str">
            <v>05/04/2019 09:50</v>
          </cell>
          <cell r="H218" t="str">
            <v>500094</v>
          </cell>
          <cell r="I218" t="str">
            <v>PITSS</v>
          </cell>
          <cell r="J218" t="str">
            <v>ASP</v>
          </cell>
          <cell r="K218" t="str">
            <v>INSTITUTO TECNOLOGICO Y DE ESTUDIOS SUPERIORES DE</v>
          </cell>
          <cell r="L218" t="str">
            <v>BLVD PETROCEL KM 1.3</v>
          </cell>
          <cell r="M218" t="str">
            <v>ALTAMIRA-TAM</v>
          </cell>
          <cell r="N218">
            <v>0</v>
          </cell>
          <cell r="O218" t="str">
            <v>INTERIOR</v>
          </cell>
          <cell r="P218">
            <v>39</v>
          </cell>
          <cell r="Q218" t="str">
            <v>Entre 31 y 60</v>
          </cell>
          <cell r="R218" t="str">
            <v>A3 Office Color Laser MFPs</v>
          </cell>
          <cell r="S218" t="str">
            <v>A3</v>
          </cell>
          <cell r="T218" t="str">
            <v>Otras</v>
          </cell>
          <cell r="U218" t="str">
            <v>2-Entre 31 y 60</v>
          </cell>
          <cell r="V218">
            <v>1.05</v>
          </cell>
          <cell r="W218">
            <v>1433.25</v>
          </cell>
          <cell r="X218">
            <v>1</v>
          </cell>
          <cell r="Y218">
            <v>1.92</v>
          </cell>
          <cell r="Z218">
            <v>9</v>
          </cell>
          <cell r="AA218">
            <v>0.21333333333333332</v>
          </cell>
          <cell r="AB218">
            <v>0</v>
          </cell>
          <cell r="AC218">
            <v>0</v>
          </cell>
          <cell r="AD218">
            <v>43560</v>
          </cell>
          <cell r="AE218">
            <v>43560</v>
          </cell>
          <cell r="AF218">
            <v>0</v>
          </cell>
          <cell r="AG218" t="str">
            <v>0-1 día</v>
          </cell>
          <cell r="AH218">
            <v>0</v>
          </cell>
          <cell r="AI218">
            <v>0</v>
          </cell>
          <cell r="AJ218">
            <v>0</v>
          </cell>
          <cell r="AK218">
            <v>1433.25</v>
          </cell>
        </row>
        <row r="219">
          <cell r="A219" t="str">
            <v>0BG1000997</v>
          </cell>
          <cell r="B219" t="str">
            <v>ABR-19</v>
          </cell>
          <cell r="C219">
            <v>1</v>
          </cell>
          <cell r="D219" t="str">
            <v>2019225</v>
          </cell>
          <cell r="E219" t="str">
            <v>SR MANTENIMIENTO CORRECTIVO</v>
          </cell>
          <cell r="F219" t="str">
            <v>7142</v>
          </cell>
          <cell r="G219" t="str">
            <v>03/04/2019 08:13</v>
          </cell>
          <cell r="H219" t="str">
            <v>800072</v>
          </cell>
          <cell r="I219" t="str">
            <v>PITSS</v>
          </cell>
          <cell r="J219" t="str">
            <v>ASP</v>
          </cell>
          <cell r="K219" t="str">
            <v>OFFICE DEPOT DE MEXICO SA DE CV</v>
          </cell>
          <cell r="L219" t="str">
            <v>MANUEL J CLOUTHIER 888</v>
          </cell>
          <cell r="M219" t="str">
            <v>ZAPOPAN-JAL</v>
          </cell>
          <cell r="N219">
            <v>0</v>
          </cell>
          <cell r="O219" t="str">
            <v>INTERIOR</v>
          </cell>
          <cell r="P219">
            <v>7</v>
          </cell>
          <cell r="Q219" t="str">
            <v>Entre 7 y 15</v>
          </cell>
          <cell r="R219" t="str">
            <v>WF Mono Systems and Legacy Color</v>
          </cell>
          <cell r="S219" t="str">
            <v>WF</v>
          </cell>
          <cell r="T219" t="str">
            <v>Ciudad principal</v>
          </cell>
          <cell r="U219" t="str">
            <v>3-Entre 7 y 15</v>
          </cell>
          <cell r="V219">
            <v>0.8</v>
          </cell>
          <cell r="W219">
            <v>1258.4000000000003</v>
          </cell>
          <cell r="X219">
            <v>1</v>
          </cell>
          <cell r="Y219">
            <v>1.17</v>
          </cell>
          <cell r="Z219">
            <v>4</v>
          </cell>
          <cell r="AA219">
            <v>0.29249999999999998</v>
          </cell>
          <cell r="AB219">
            <v>0</v>
          </cell>
          <cell r="AC219">
            <v>0</v>
          </cell>
          <cell r="AD219">
            <v>43560</v>
          </cell>
          <cell r="AE219">
            <v>43560</v>
          </cell>
          <cell r="AF219">
            <v>0</v>
          </cell>
          <cell r="AG219" t="str">
            <v>0-1 día</v>
          </cell>
          <cell r="AH219">
            <v>0</v>
          </cell>
          <cell r="AI219">
            <v>0</v>
          </cell>
          <cell r="AJ219">
            <v>0</v>
          </cell>
          <cell r="AK219">
            <v>1258.4000000000003</v>
          </cell>
        </row>
        <row r="220">
          <cell r="A220" t="str">
            <v>0BG1001037</v>
          </cell>
          <cell r="B220" t="str">
            <v>ABR-19</v>
          </cell>
          <cell r="C220">
            <v>1</v>
          </cell>
          <cell r="D220" t="str">
            <v>2019059</v>
          </cell>
          <cell r="E220" t="str">
            <v>SR MANTENIMIENTO CORRECTIVO</v>
          </cell>
          <cell r="F220" t="str">
            <v>0251</v>
          </cell>
          <cell r="G220" t="str">
            <v>02/04/2019 18:38</v>
          </cell>
          <cell r="H220" t="str">
            <v>500161</v>
          </cell>
          <cell r="I220" t="str">
            <v>PITSS</v>
          </cell>
          <cell r="J220" t="str">
            <v>ASP</v>
          </cell>
          <cell r="K220" t="str">
            <v>COPY MARTZ PROFESIONAL SA DE CV</v>
          </cell>
          <cell r="L220" t="str">
            <v>PERIFERICO ORTIZ MENA LOCAL 8 SN</v>
          </cell>
          <cell r="M220" t="str">
            <v>CHIHUAHUA-CHIH</v>
          </cell>
          <cell r="N220">
            <v>0</v>
          </cell>
          <cell r="O220" t="str">
            <v>INTERIOR</v>
          </cell>
          <cell r="P220">
            <v>1</v>
          </cell>
          <cell r="Q220" t="str">
            <v>&lt;=3</v>
          </cell>
          <cell r="R220" t="str">
            <v>A3 Professional Color Laser MFPs</v>
          </cell>
          <cell r="S220" t="str">
            <v>A3</v>
          </cell>
          <cell r="T220" t="str">
            <v>Ciudad principal</v>
          </cell>
          <cell r="U220" t="str">
            <v>2-&lt;=3</v>
          </cell>
          <cell r="V220">
            <v>0</v>
          </cell>
          <cell r="W220">
            <v>0</v>
          </cell>
          <cell r="X220">
            <v>1</v>
          </cell>
          <cell r="Y220">
            <v>0</v>
          </cell>
          <cell r="Z220">
            <v>5</v>
          </cell>
          <cell r="AA220">
            <v>0</v>
          </cell>
          <cell r="AB220">
            <v>0</v>
          </cell>
          <cell r="AC220">
            <v>0</v>
          </cell>
          <cell r="AD220">
            <v>43560</v>
          </cell>
          <cell r="AE220">
            <v>43560</v>
          </cell>
          <cell r="AF220">
            <v>0</v>
          </cell>
          <cell r="AG220" t="str">
            <v>0-1 día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</row>
        <row r="221">
          <cell r="A221" t="str">
            <v>0BG1001361</v>
          </cell>
          <cell r="B221" t="str">
            <v>ABR-19</v>
          </cell>
          <cell r="C221">
            <v>1</v>
          </cell>
          <cell r="D221" t="str">
            <v>2020665</v>
          </cell>
          <cell r="E221" t="str">
            <v>SR MANTENIMIENTO CORRECTIVO</v>
          </cell>
          <cell r="F221" t="str">
            <v>5955</v>
          </cell>
          <cell r="G221" t="str">
            <v>05/04/2019 11:38</v>
          </cell>
          <cell r="H221" t="str">
            <v>500093</v>
          </cell>
          <cell r="I221" t="str">
            <v>PITSS</v>
          </cell>
          <cell r="J221" t="str">
            <v>ASP</v>
          </cell>
          <cell r="K221" t="str">
            <v>APTIV CONTRACT SERVICES NUEVO LAREDO S DE RL DE CV</v>
          </cell>
          <cell r="L221" t="str">
            <v>AV LAS FABRICAS No 5838</v>
          </cell>
          <cell r="M221" t="str">
            <v>Nuevo Laredo-TAM</v>
          </cell>
          <cell r="N221">
            <v>0</v>
          </cell>
          <cell r="O221" t="str">
            <v>INTERIOR</v>
          </cell>
          <cell r="P221">
            <v>668</v>
          </cell>
          <cell r="Q221" t="str">
            <v>&gt;60</v>
          </cell>
          <cell r="R221" t="str">
            <v>Departmental Digital</v>
          </cell>
          <cell r="S221" t="str">
            <v>A3</v>
          </cell>
          <cell r="T221" t="str">
            <v>Ciudad principal</v>
          </cell>
          <cell r="U221" t="str">
            <v>2-&gt;60</v>
          </cell>
          <cell r="V221">
            <v>1.1000000000000001</v>
          </cell>
          <cell r="W221">
            <v>1501.5000000000002</v>
          </cell>
          <cell r="X221">
            <v>1</v>
          </cell>
          <cell r="Y221">
            <v>2.37</v>
          </cell>
          <cell r="Z221">
            <v>5</v>
          </cell>
          <cell r="AA221">
            <v>0.47400000000000003</v>
          </cell>
          <cell r="AB221">
            <v>0</v>
          </cell>
          <cell r="AC221">
            <v>0</v>
          </cell>
          <cell r="AD221">
            <v>43560</v>
          </cell>
          <cell r="AE221">
            <v>43560</v>
          </cell>
          <cell r="AF221">
            <v>0</v>
          </cell>
          <cell r="AG221" t="str">
            <v>0-1 día</v>
          </cell>
          <cell r="AH221">
            <v>0</v>
          </cell>
          <cell r="AI221">
            <v>0</v>
          </cell>
          <cell r="AJ221">
            <v>0</v>
          </cell>
          <cell r="AK221">
            <v>1501.5000000000002</v>
          </cell>
        </row>
        <row r="222">
          <cell r="A222" t="str">
            <v>0BG2939652</v>
          </cell>
          <cell r="B222" t="str">
            <v>ABR-19</v>
          </cell>
          <cell r="C222">
            <v>1</v>
          </cell>
          <cell r="D222" t="str">
            <v>2020831</v>
          </cell>
          <cell r="E222" t="str">
            <v>SR MANTENIMIENTO CORRECTIVO</v>
          </cell>
          <cell r="F222" t="str">
            <v>5955</v>
          </cell>
          <cell r="G222" t="str">
            <v>05/04/2019 14:43</v>
          </cell>
          <cell r="H222" t="str">
            <v>500158</v>
          </cell>
          <cell r="I222" t="str">
            <v>PITSS</v>
          </cell>
          <cell r="J222" t="str">
            <v>ASP</v>
          </cell>
          <cell r="K222" t="str">
            <v>DELPHI AUTOMOTIVE SYSTEMS S DE RL DE CV</v>
          </cell>
          <cell r="L222" t="str">
            <v>AV TECNOLOGICO Y JUAN KEPLER 6915</v>
          </cell>
          <cell r="M222" t="str">
            <v>CIUDAD JUAREZ-CHIH</v>
          </cell>
          <cell r="N222">
            <v>0</v>
          </cell>
          <cell r="O222" t="str">
            <v>INTERIOR</v>
          </cell>
          <cell r="P222">
            <v>28</v>
          </cell>
          <cell r="Q222" t="str">
            <v>Entre 16 y 30</v>
          </cell>
          <cell r="R222" t="str">
            <v>Departmental Digital</v>
          </cell>
          <cell r="S222" t="str">
            <v>A3</v>
          </cell>
          <cell r="T222" t="str">
            <v>Ciudad principal</v>
          </cell>
          <cell r="U222" t="str">
            <v>2-Entre 16 y 30</v>
          </cell>
          <cell r="V222">
            <v>0.8</v>
          </cell>
          <cell r="W222">
            <v>1092</v>
          </cell>
          <cell r="X222">
            <v>1</v>
          </cell>
          <cell r="Y222">
            <v>1.45</v>
          </cell>
          <cell r="Z222">
            <v>5</v>
          </cell>
          <cell r="AA222">
            <v>0.28999999999999998</v>
          </cell>
          <cell r="AB222">
            <v>0</v>
          </cell>
          <cell r="AC222">
            <v>0</v>
          </cell>
          <cell r="AD222">
            <v>43560</v>
          </cell>
          <cell r="AE222">
            <v>43563</v>
          </cell>
          <cell r="AF222">
            <v>1</v>
          </cell>
          <cell r="AG222" t="str">
            <v>0-1 día</v>
          </cell>
          <cell r="AH222">
            <v>0</v>
          </cell>
          <cell r="AI222">
            <v>0</v>
          </cell>
          <cell r="AJ222">
            <v>0</v>
          </cell>
          <cell r="AK222">
            <v>1092</v>
          </cell>
        </row>
        <row r="223">
          <cell r="A223" t="str">
            <v>0BG2939661</v>
          </cell>
          <cell r="B223" t="str">
            <v>ABR-19</v>
          </cell>
          <cell r="C223">
            <v>1</v>
          </cell>
          <cell r="D223" t="str">
            <v>2020133</v>
          </cell>
          <cell r="E223" t="str">
            <v>SR MANTENIMIENTO CORRECTIVO</v>
          </cell>
          <cell r="F223" t="str">
            <v>4602</v>
          </cell>
          <cell r="G223" t="str">
            <v>04/04/2019 14:28</v>
          </cell>
          <cell r="H223" t="str">
            <v>500158</v>
          </cell>
          <cell r="I223" t="str">
            <v>PITSS</v>
          </cell>
          <cell r="J223" t="str">
            <v>ASP</v>
          </cell>
          <cell r="K223" t="str">
            <v>NABILE EDITH RODRIGUEZ GARCIA</v>
          </cell>
          <cell r="L223" t="str">
            <v>CERRA DE FRAGA No 10404-12 INTERPHONE No 112</v>
          </cell>
          <cell r="M223" t="str">
            <v>Ciudad Juarez-CHIH</v>
          </cell>
          <cell r="N223">
            <v>0</v>
          </cell>
          <cell r="O223" t="str">
            <v>INTERIOR</v>
          </cell>
          <cell r="P223">
            <v>316</v>
          </cell>
          <cell r="Q223" t="str">
            <v>&gt;60</v>
          </cell>
          <cell r="R223" t="str">
            <v>Entry Mono Printers</v>
          </cell>
          <cell r="S223" t="str">
            <v>A4</v>
          </cell>
          <cell r="T223" t="str">
            <v>Ciudad principal</v>
          </cell>
          <cell r="U223" t="str">
            <v>1-&gt;60</v>
          </cell>
          <cell r="V223">
            <v>1.05</v>
          </cell>
          <cell r="W223">
            <v>750.75000000000011</v>
          </cell>
          <cell r="X223">
            <v>1</v>
          </cell>
          <cell r="Y223">
            <v>1.53</v>
          </cell>
          <cell r="Z223">
            <v>5</v>
          </cell>
          <cell r="AA223">
            <v>0.30599999999999999</v>
          </cell>
          <cell r="AB223">
            <v>0</v>
          </cell>
          <cell r="AC223">
            <v>0</v>
          </cell>
          <cell r="AD223">
            <v>43560</v>
          </cell>
          <cell r="AE223">
            <v>43560</v>
          </cell>
          <cell r="AF223">
            <v>0</v>
          </cell>
          <cell r="AG223" t="str">
            <v>0-1 día</v>
          </cell>
          <cell r="AH223">
            <v>0</v>
          </cell>
          <cell r="AI223">
            <v>0</v>
          </cell>
          <cell r="AJ223">
            <v>0</v>
          </cell>
          <cell r="AK223">
            <v>750.75000000000011</v>
          </cell>
        </row>
        <row r="224">
          <cell r="A224" t="str">
            <v>0BG2940184</v>
          </cell>
          <cell r="B224" t="str">
            <v>ABR-19</v>
          </cell>
          <cell r="C224">
            <v>1</v>
          </cell>
          <cell r="D224" t="str">
            <v>2020741</v>
          </cell>
          <cell r="E224" t="str">
            <v>SR MANTENIMIENTO CORRECTIVO</v>
          </cell>
          <cell r="F224" t="str">
            <v>4603</v>
          </cell>
          <cell r="G224" t="str">
            <v>05/04/2019 13:01</v>
          </cell>
          <cell r="H224" t="str">
            <v>500155</v>
          </cell>
          <cell r="I224" t="str">
            <v>PITSS</v>
          </cell>
          <cell r="J224" t="str">
            <v>ASP</v>
          </cell>
          <cell r="K224" t="str">
            <v>HONEYWELL AUTOMOTIVE DE MEXICO S DE RL DE CV</v>
          </cell>
          <cell r="L224" t="str">
            <v>AV FUENTES DEL SUR 7151</v>
          </cell>
          <cell r="M224" t="str">
            <v>CIUDAD JUAREZ-CHIH</v>
          </cell>
          <cell r="N224">
            <v>0</v>
          </cell>
          <cell r="O224" t="str">
            <v>INTERIOR</v>
          </cell>
          <cell r="P224">
            <v>854</v>
          </cell>
          <cell r="Q224" t="str">
            <v>&gt;60</v>
          </cell>
          <cell r="R224" t="str">
            <v>Entry Mono Printers</v>
          </cell>
          <cell r="S224" t="str">
            <v>A4</v>
          </cell>
          <cell r="T224" t="str">
            <v>Ciudad principal</v>
          </cell>
          <cell r="U224" t="str">
            <v>1-&gt;60</v>
          </cell>
          <cell r="V224">
            <v>1.05</v>
          </cell>
          <cell r="W224">
            <v>750.75000000000011</v>
          </cell>
          <cell r="X224">
            <v>1</v>
          </cell>
          <cell r="Y224">
            <v>1.56</v>
          </cell>
          <cell r="Z224">
            <v>5</v>
          </cell>
          <cell r="AA224">
            <v>0.312</v>
          </cell>
          <cell r="AB224">
            <v>0</v>
          </cell>
          <cell r="AC224">
            <v>0</v>
          </cell>
          <cell r="AD224">
            <v>43560</v>
          </cell>
          <cell r="AE224">
            <v>43560</v>
          </cell>
          <cell r="AF224">
            <v>0</v>
          </cell>
          <cell r="AG224" t="str">
            <v>0-1 día</v>
          </cell>
          <cell r="AH224">
            <v>0</v>
          </cell>
          <cell r="AI224">
            <v>0</v>
          </cell>
          <cell r="AJ224">
            <v>0</v>
          </cell>
          <cell r="AK224">
            <v>750.75000000000011</v>
          </cell>
        </row>
        <row r="225">
          <cell r="A225" t="str">
            <v>0BG2940184</v>
          </cell>
          <cell r="B225" t="str">
            <v>ABR-19</v>
          </cell>
          <cell r="C225">
            <v>1</v>
          </cell>
          <cell r="D225" t="str">
            <v>2020167</v>
          </cell>
          <cell r="E225" t="str">
            <v>SR MANTENIMIENTO CORRECTIVO</v>
          </cell>
          <cell r="F225" t="str">
            <v>0570</v>
          </cell>
          <cell r="G225" t="str">
            <v>04/04/2019 15:30</v>
          </cell>
          <cell r="H225" t="str">
            <v>800187</v>
          </cell>
          <cell r="I225" t="str">
            <v>PITSS</v>
          </cell>
          <cell r="J225" t="str">
            <v>ASP</v>
          </cell>
          <cell r="K225" t="str">
            <v>OPERADORA OMX SA DE CV</v>
          </cell>
          <cell r="L225" t="str">
            <v>AV CONSTITUYENTES 152 PTE</v>
          </cell>
          <cell r="M225" t="str">
            <v>QUERETARO-QRO</v>
          </cell>
          <cell r="N225">
            <v>0</v>
          </cell>
          <cell r="O225" t="str">
            <v>INTERIOR</v>
          </cell>
          <cell r="P225">
            <v>14</v>
          </cell>
          <cell r="Q225" t="str">
            <v>Entre 7 y 15</v>
          </cell>
          <cell r="R225" t="str">
            <v>Entry Production Color Low/Mid</v>
          </cell>
          <cell r="S225" t="str">
            <v>Entry Production</v>
          </cell>
          <cell r="T225" t="str">
            <v>Ciudad principal</v>
          </cell>
          <cell r="U225" t="str">
            <v>3-Entre 7 y 15</v>
          </cell>
          <cell r="V225">
            <v>0.8</v>
          </cell>
          <cell r="W225">
            <v>1258.4000000000003</v>
          </cell>
          <cell r="X225">
            <v>1</v>
          </cell>
          <cell r="Y225">
            <v>1.25</v>
          </cell>
          <cell r="Z225">
            <v>4</v>
          </cell>
          <cell r="AA225">
            <v>0.3125</v>
          </cell>
          <cell r="AB225">
            <v>0</v>
          </cell>
          <cell r="AC225">
            <v>0</v>
          </cell>
          <cell r="AD225">
            <v>43560</v>
          </cell>
          <cell r="AE225">
            <v>43560</v>
          </cell>
          <cell r="AF225">
            <v>0</v>
          </cell>
          <cell r="AG225" t="str">
            <v>0-1 día</v>
          </cell>
          <cell r="AH225">
            <v>0</v>
          </cell>
          <cell r="AI225">
            <v>0</v>
          </cell>
          <cell r="AJ225">
            <v>0</v>
          </cell>
          <cell r="AK225">
            <v>1258.4000000000003</v>
          </cell>
        </row>
        <row r="226">
          <cell r="A226" t="str">
            <v>0BG2940370</v>
          </cell>
          <cell r="B226" t="str">
            <v>ABR-19</v>
          </cell>
          <cell r="C226">
            <v>1</v>
          </cell>
          <cell r="D226" t="str">
            <v>2020103</v>
          </cell>
          <cell r="E226" t="str">
            <v>SR MANTENIMIENTO CORRECTIVO</v>
          </cell>
          <cell r="F226" t="str">
            <v>6514</v>
          </cell>
          <cell r="G226" t="str">
            <v>04/04/2019 13:39</v>
          </cell>
          <cell r="H226" t="str">
            <v>500163</v>
          </cell>
          <cell r="I226" t="str">
            <v>PITSS</v>
          </cell>
          <cell r="J226" t="str">
            <v>ASP</v>
          </cell>
          <cell r="K226" t="str">
            <v>DELPHI AUTOMOTIVE SYSTEMS S DE RL DE CV</v>
          </cell>
          <cell r="L226" t="str">
            <v>BLVD ADOLFO LOPEZ MATEOS No 805 PONIENTE</v>
          </cell>
          <cell r="M226" t="str">
            <v>Ciudad Victoria-TAM</v>
          </cell>
          <cell r="N226">
            <v>0</v>
          </cell>
          <cell r="O226" t="str">
            <v>INTERIOR</v>
          </cell>
          <cell r="P226">
            <v>44</v>
          </cell>
          <cell r="Q226" t="str">
            <v>Entre 31 y 60</v>
          </cell>
          <cell r="R226" t="str">
            <v>A4 Color Laser MFPs</v>
          </cell>
          <cell r="S226" t="str">
            <v>A4</v>
          </cell>
          <cell r="T226" t="str">
            <v>Ciudad principal</v>
          </cell>
          <cell r="U226" t="str">
            <v>1-Entre 31 y 60</v>
          </cell>
          <cell r="V226">
            <v>0.8</v>
          </cell>
          <cell r="W226">
            <v>572.00000000000011</v>
          </cell>
          <cell r="X226">
            <v>1</v>
          </cell>
          <cell r="Y226">
            <v>5.18</v>
          </cell>
          <cell r="Z226">
            <v>5</v>
          </cell>
          <cell r="AA226">
            <v>1.036</v>
          </cell>
          <cell r="AB226">
            <v>9.000000000000008E-3</v>
          </cell>
          <cell r="AC226">
            <v>-6.4350000000000067</v>
          </cell>
          <cell r="AD226">
            <v>43560</v>
          </cell>
          <cell r="AE226">
            <v>43560</v>
          </cell>
          <cell r="AF226">
            <v>0</v>
          </cell>
          <cell r="AG226" t="str">
            <v>0-1 día</v>
          </cell>
          <cell r="AH226">
            <v>0</v>
          </cell>
          <cell r="AI226">
            <v>0</v>
          </cell>
          <cell r="AJ226">
            <v>0</v>
          </cell>
          <cell r="AK226">
            <v>565.56500000000005</v>
          </cell>
        </row>
        <row r="227">
          <cell r="A227" t="str">
            <v>0BG2940374</v>
          </cell>
          <cell r="B227" t="str">
            <v>ABR-19</v>
          </cell>
          <cell r="C227">
            <v>1</v>
          </cell>
          <cell r="D227" t="str">
            <v>2019615</v>
          </cell>
          <cell r="E227" t="str">
            <v>SR ASISTENCIA A CLIENTES</v>
          </cell>
          <cell r="F227" t="str">
            <v>4002</v>
          </cell>
          <cell r="G227" t="str">
            <v>03/04/2019 16:59</v>
          </cell>
          <cell r="H227" t="str">
            <v>800027</v>
          </cell>
          <cell r="I227" t="str">
            <v>PITSS</v>
          </cell>
          <cell r="J227" t="str">
            <v>ASP</v>
          </cell>
          <cell r="K227" t="str">
            <v>INGERSOLL-RAND MANUFACTURA S DE RL DE CV</v>
          </cell>
          <cell r="L227" t="str">
            <v>AVENIDA NAFTA NO 750</v>
          </cell>
          <cell r="M227" t="str">
            <v>APODACA-NL</v>
          </cell>
          <cell r="N227">
            <v>0</v>
          </cell>
          <cell r="O227" t="str">
            <v>INTERIOR</v>
          </cell>
          <cell r="P227" t="str">
            <v xml:space="preserve">  </v>
          </cell>
          <cell r="Q227" t="str">
            <v>&gt;60</v>
          </cell>
          <cell r="R227" t="str">
            <v>A4 Mono MFPs</v>
          </cell>
          <cell r="S227" t="str">
            <v>A4</v>
          </cell>
          <cell r="T227" t="str">
            <v>Otras</v>
          </cell>
          <cell r="U227" t="str">
            <v>1-&gt;60</v>
          </cell>
          <cell r="V227">
            <v>1</v>
          </cell>
          <cell r="W227">
            <v>715.00000000000011</v>
          </cell>
          <cell r="X227">
            <v>1</v>
          </cell>
          <cell r="Y227">
            <v>0.17</v>
          </cell>
          <cell r="Z227">
            <v>9</v>
          </cell>
          <cell r="AA227">
            <v>1.8888888888888889E-2</v>
          </cell>
          <cell r="AB227">
            <v>0</v>
          </cell>
          <cell r="AC227">
            <v>0</v>
          </cell>
          <cell r="AD227">
            <v>43560</v>
          </cell>
          <cell r="AE227">
            <v>43560</v>
          </cell>
          <cell r="AF227">
            <v>0</v>
          </cell>
          <cell r="AG227" t="str">
            <v>0-1 día</v>
          </cell>
          <cell r="AH227">
            <v>0</v>
          </cell>
          <cell r="AI227">
            <v>0</v>
          </cell>
          <cell r="AJ227">
            <v>0</v>
          </cell>
          <cell r="AK227">
            <v>715.00000000000011</v>
          </cell>
        </row>
        <row r="228">
          <cell r="A228" t="str">
            <v>0BG2940374</v>
          </cell>
          <cell r="B228" t="str">
            <v>ABR-19</v>
          </cell>
          <cell r="C228">
            <v>1</v>
          </cell>
          <cell r="D228" t="str">
            <v>2020071</v>
          </cell>
          <cell r="E228" t="str">
            <v>SR MANTENIMIENTO CORRECTIVO</v>
          </cell>
          <cell r="F228" t="str">
            <v>1026</v>
          </cell>
          <cell r="G228" t="str">
            <v>04/04/2019 12:56</v>
          </cell>
          <cell r="H228" t="str">
            <v>800074</v>
          </cell>
          <cell r="I228" t="str">
            <v>PITSS</v>
          </cell>
          <cell r="J228" t="str">
            <v>ASP</v>
          </cell>
          <cell r="K228" t="str">
            <v>PUBLICO EN GENERAL</v>
          </cell>
          <cell r="L228" t="str">
            <v>JAVIER MINA No 14 INT No 4</v>
          </cell>
          <cell r="M228" t="str">
            <v>Michoacan-MICH</v>
          </cell>
          <cell r="N228">
            <v>0</v>
          </cell>
          <cell r="O228" t="str">
            <v>INTERIOR</v>
          </cell>
          <cell r="P228">
            <v>29</v>
          </cell>
          <cell r="Q228" t="str">
            <v>Entre 16 y 30</v>
          </cell>
          <cell r="R228" t="str">
            <v>Office Digital</v>
          </cell>
          <cell r="S228" t="str">
            <v>A3</v>
          </cell>
          <cell r="T228" t="str">
            <v>Ciudad principal</v>
          </cell>
          <cell r="U228" t="str">
            <v>2-Entre 16 y 30</v>
          </cell>
          <cell r="V228">
            <v>0.8</v>
          </cell>
          <cell r="W228">
            <v>1092</v>
          </cell>
          <cell r="X228">
            <v>1</v>
          </cell>
          <cell r="Y228">
            <v>7.57</v>
          </cell>
          <cell r="Z228">
            <v>5</v>
          </cell>
          <cell r="AA228">
            <v>1.514</v>
          </cell>
          <cell r="AB228">
            <v>0.1285</v>
          </cell>
          <cell r="AC228">
            <v>-175.4025</v>
          </cell>
          <cell r="AD228">
            <v>43560</v>
          </cell>
          <cell r="AE228">
            <v>43560</v>
          </cell>
          <cell r="AF228">
            <v>0</v>
          </cell>
          <cell r="AG228" t="str">
            <v>0-1 día</v>
          </cell>
          <cell r="AH228">
            <v>0</v>
          </cell>
          <cell r="AI228">
            <v>0</v>
          </cell>
          <cell r="AJ228">
            <v>0</v>
          </cell>
          <cell r="AK228">
            <v>916.59749999999997</v>
          </cell>
        </row>
        <row r="229">
          <cell r="A229" t="str">
            <v>0BG2940928</v>
          </cell>
          <cell r="B229" t="str">
            <v>ABR-19</v>
          </cell>
          <cell r="C229">
            <v>1</v>
          </cell>
          <cell r="D229" t="str">
            <v>2019921</v>
          </cell>
          <cell r="E229" t="str">
            <v>SR MANTENIMIENTO CORRECTIVO</v>
          </cell>
          <cell r="F229" t="str">
            <v>1026</v>
          </cell>
          <cell r="G229" t="str">
            <v>04/04/2019 10:17</v>
          </cell>
          <cell r="H229" t="str">
            <v>800074</v>
          </cell>
          <cell r="I229" t="str">
            <v>PITSS</v>
          </cell>
          <cell r="J229" t="str">
            <v>ASP</v>
          </cell>
          <cell r="K229" t="str">
            <v>ESPECIALIDADES FINAS DE ZAMORA SA DE CV</v>
          </cell>
          <cell r="L229" t="str">
            <v>AMADO NERVO OTE 101</v>
          </cell>
          <cell r="M229" t="str">
            <v>ZAMORA DE HIDALGO-MI</v>
          </cell>
          <cell r="N229">
            <v>0</v>
          </cell>
          <cell r="O229" t="str">
            <v>INTERIOR</v>
          </cell>
          <cell r="P229">
            <v>2681</v>
          </cell>
          <cell r="Q229" t="str">
            <v>&gt;60</v>
          </cell>
          <cell r="R229" t="str">
            <v>Office Digital</v>
          </cell>
          <cell r="S229" t="str">
            <v>A3</v>
          </cell>
          <cell r="T229" t="str">
            <v>Ciudad principal</v>
          </cell>
          <cell r="U229" t="str">
            <v>2-&gt;60</v>
          </cell>
          <cell r="V229">
            <v>1.1000000000000001</v>
          </cell>
          <cell r="W229">
            <v>1501.5000000000002</v>
          </cell>
          <cell r="X229">
            <v>1</v>
          </cell>
          <cell r="Y229">
            <v>6.14</v>
          </cell>
          <cell r="Z229">
            <v>5</v>
          </cell>
          <cell r="AA229">
            <v>1.228</v>
          </cell>
          <cell r="AB229">
            <v>5.6999999999999995E-2</v>
          </cell>
          <cell r="AC229">
            <v>-77.804999999999993</v>
          </cell>
          <cell r="AD229">
            <v>43560</v>
          </cell>
          <cell r="AE229">
            <v>43560</v>
          </cell>
          <cell r="AF229">
            <v>0</v>
          </cell>
          <cell r="AG229" t="str">
            <v>0-1 día</v>
          </cell>
          <cell r="AH229">
            <v>0</v>
          </cell>
          <cell r="AI229">
            <v>0</v>
          </cell>
          <cell r="AJ229">
            <v>0</v>
          </cell>
          <cell r="AK229">
            <v>1423.6950000000002</v>
          </cell>
        </row>
        <row r="230">
          <cell r="A230" t="str">
            <v>0BG2940928</v>
          </cell>
          <cell r="B230" t="str">
            <v>ABR-19</v>
          </cell>
          <cell r="C230">
            <v>1</v>
          </cell>
          <cell r="D230" t="str">
            <v>2020455</v>
          </cell>
          <cell r="E230" t="str">
            <v>SR MANTENIMIENTO CORRECTIVO</v>
          </cell>
          <cell r="F230" t="str">
            <v>8045</v>
          </cell>
          <cell r="G230" t="str">
            <v>05/04/2019 08:45</v>
          </cell>
          <cell r="H230" t="str">
            <v>000195</v>
          </cell>
          <cell r="I230" t="str">
            <v>PITSS</v>
          </cell>
          <cell r="J230" t="str">
            <v>ASP</v>
          </cell>
          <cell r="K230" t="str">
            <v>LABORATORIOS PISA SA DE CV</v>
          </cell>
          <cell r="L230" t="str">
            <v>AV MIGUEL ANGEL DE QUEVEDO NO 555</v>
          </cell>
          <cell r="M230" t="str">
            <v>Coyoacan-CIUDAD DE M</v>
          </cell>
          <cell r="N230">
            <v>1</v>
          </cell>
          <cell r="O230" t="str">
            <v>METRO</v>
          </cell>
          <cell r="P230">
            <v>3</v>
          </cell>
          <cell r="Q230" t="str">
            <v>&lt;=3</v>
          </cell>
          <cell r="R230" t="str">
            <v>Office Digital</v>
          </cell>
          <cell r="S230" t="str">
            <v>A3</v>
          </cell>
          <cell r="T230" t="str">
            <v>Ciudad principal</v>
          </cell>
          <cell r="U230" t="str">
            <v>2-&lt;=3</v>
          </cell>
          <cell r="V230">
            <v>0</v>
          </cell>
          <cell r="W230">
            <v>0</v>
          </cell>
          <cell r="X230">
            <v>1</v>
          </cell>
          <cell r="Y230">
            <v>3.07</v>
          </cell>
          <cell r="Z230">
            <v>5</v>
          </cell>
          <cell r="AA230">
            <v>0.61399999999999999</v>
          </cell>
          <cell r="AB230">
            <v>0</v>
          </cell>
          <cell r="AC230">
            <v>0</v>
          </cell>
          <cell r="AD230">
            <v>43560</v>
          </cell>
          <cell r="AE230">
            <v>43560</v>
          </cell>
          <cell r="AF230">
            <v>0</v>
          </cell>
          <cell r="AG230" t="str">
            <v>0-1 día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</row>
        <row r="231">
          <cell r="A231" t="str">
            <v>0BG2941133</v>
          </cell>
          <cell r="B231" t="str">
            <v>ABR-19</v>
          </cell>
          <cell r="C231">
            <v>1</v>
          </cell>
          <cell r="D231" t="str">
            <v>2020651</v>
          </cell>
          <cell r="E231" t="str">
            <v>SR MANTENIMIENTO CORRECTIVO</v>
          </cell>
          <cell r="F231" t="str">
            <v>0700</v>
          </cell>
          <cell r="G231" t="str">
            <v>05/04/2019 11:30</v>
          </cell>
          <cell r="H231" t="str">
            <v>800185</v>
          </cell>
          <cell r="I231" t="str">
            <v>PITSS</v>
          </cell>
          <cell r="J231" t="str">
            <v>ASP</v>
          </cell>
          <cell r="K231" t="str">
            <v>IMPRESOS DIGITALES BALTAZAR S DE RL DE CV</v>
          </cell>
          <cell r="L231" t="str">
            <v>GABINO BARREDA No 267 B</v>
          </cell>
          <cell r="M231" t="str">
            <v>Colima-COL</v>
          </cell>
          <cell r="N231">
            <v>1</v>
          </cell>
          <cell r="O231" t="str">
            <v>INTERIOR</v>
          </cell>
          <cell r="P231">
            <v>11</v>
          </cell>
          <cell r="Q231" t="str">
            <v>Entre 7 y 15</v>
          </cell>
          <cell r="R231" t="str">
            <v>Entry Production Color Low/Mid</v>
          </cell>
          <cell r="S231" t="str">
            <v>Entry Production</v>
          </cell>
          <cell r="T231" t="str">
            <v>Ciudad principal</v>
          </cell>
          <cell r="U231" t="str">
            <v>3-Entre 7 y 15</v>
          </cell>
          <cell r="V231">
            <v>0.8</v>
          </cell>
          <cell r="W231">
            <v>0</v>
          </cell>
          <cell r="X231">
            <v>1</v>
          </cell>
          <cell r="Y231">
            <v>1.32</v>
          </cell>
          <cell r="Z231">
            <v>4</v>
          </cell>
          <cell r="AA231">
            <v>0.33</v>
          </cell>
          <cell r="AB231">
            <v>0</v>
          </cell>
          <cell r="AC231">
            <v>0</v>
          </cell>
          <cell r="AD231">
            <v>43560</v>
          </cell>
          <cell r="AE231">
            <v>43560</v>
          </cell>
          <cell r="AF231">
            <v>0</v>
          </cell>
          <cell r="AG231" t="str">
            <v>0-1 día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</row>
        <row r="232">
          <cell r="A232" t="str">
            <v>0BG2941140</v>
          </cell>
          <cell r="B232" t="str">
            <v>ABR-19</v>
          </cell>
          <cell r="C232">
            <v>1</v>
          </cell>
          <cell r="D232" t="str">
            <v>2019951</v>
          </cell>
          <cell r="E232" t="str">
            <v>SR MANTENIMIENTO CORRECTIVO</v>
          </cell>
          <cell r="F232" t="str">
            <v>3350</v>
          </cell>
          <cell r="G232" t="str">
            <v>04/04/2019 10:51</v>
          </cell>
          <cell r="H232" t="str">
            <v>100039</v>
          </cell>
          <cell r="I232" t="str">
            <v>PITSS</v>
          </cell>
          <cell r="J232" t="str">
            <v>ASP</v>
          </cell>
          <cell r="K232" t="str">
            <v>FCA MEXICO SA DE CV</v>
          </cell>
          <cell r="L232" t="str">
            <v>INDUSTRIA QUIMICA S/N</v>
          </cell>
          <cell r="M232" t="str">
            <v>TOLUCA-MEX</v>
          </cell>
          <cell r="N232">
            <v>1</v>
          </cell>
          <cell r="O232" t="str">
            <v>INTERIOR</v>
          </cell>
          <cell r="P232">
            <v>279</v>
          </cell>
          <cell r="Q232" t="str">
            <v>&gt;60</v>
          </cell>
          <cell r="R232" t="str">
            <v>A4 Mono MFPs</v>
          </cell>
          <cell r="S232" t="str">
            <v>A4</v>
          </cell>
          <cell r="T232" t="str">
            <v>Ciudad principal</v>
          </cell>
          <cell r="U232" t="str">
            <v>1-&gt;60</v>
          </cell>
          <cell r="V232">
            <v>1.05</v>
          </cell>
          <cell r="W232">
            <v>0</v>
          </cell>
          <cell r="X232">
            <v>1</v>
          </cell>
          <cell r="Y232">
            <v>0.57999999999999996</v>
          </cell>
          <cell r="Z232">
            <v>5</v>
          </cell>
          <cell r="AA232">
            <v>0.11599999999999999</v>
          </cell>
          <cell r="AB232">
            <v>0</v>
          </cell>
          <cell r="AC232">
            <v>0</v>
          </cell>
          <cell r="AD232">
            <v>43560</v>
          </cell>
          <cell r="AE232">
            <v>43560</v>
          </cell>
          <cell r="AF232">
            <v>0</v>
          </cell>
          <cell r="AG232" t="str">
            <v>0-1 día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</row>
        <row r="233">
          <cell r="A233" t="str">
            <v>0BG2941143</v>
          </cell>
          <cell r="B233" t="str">
            <v>ABR-19</v>
          </cell>
          <cell r="C233">
            <v>1</v>
          </cell>
          <cell r="D233" t="str">
            <v>2020801</v>
          </cell>
          <cell r="E233" t="str">
            <v>SR MANTENIMIENTO CORRECTIVO</v>
          </cell>
          <cell r="F233" t="str">
            <v>4002</v>
          </cell>
          <cell r="G233" t="str">
            <v>05/04/2019 14:04</v>
          </cell>
          <cell r="H233" t="str">
            <v>000195</v>
          </cell>
          <cell r="I233" t="str">
            <v>PITSS</v>
          </cell>
          <cell r="J233" t="str">
            <v>ASP</v>
          </cell>
          <cell r="K233" t="str">
            <v>PRODUCTOS HOSPITALARIOS SA DE CV</v>
          </cell>
          <cell r="L233" t="str">
            <v>AV TLATILCO No 239</v>
          </cell>
          <cell r="M233" t="str">
            <v>Azcapotzalco-CIUDAD</v>
          </cell>
          <cell r="N233">
            <v>1</v>
          </cell>
          <cell r="O233" t="str">
            <v>METRO</v>
          </cell>
          <cell r="P233">
            <v>2</v>
          </cell>
          <cell r="Q233" t="str">
            <v>&lt;=3</v>
          </cell>
          <cell r="R233" t="str">
            <v>A4 Mono MFPs</v>
          </cell>
          <cell r="S233" t="str">
            <v>A4</v>
          </cell>
          <cell r="T233" t="str">
            <v>Ciudad principal</v>
          </cell>
          <cell r="U233" t="str">
            <v>1-&lt;=3</v>
          </cell>
          <cell r="V233">
            <v>0</v>
          </cell>
          <cell r="W233">
            <v>0</v>
          </cell>
          <cell r="X233">
            <v>1</v>
          </cell>
          <cell r="Y233">
            <v>2.23</v>
          </cell>
          <cell r="Z233">
            <v>5</v>
          </cell>
          <cell r="AA233">
            <v>0.44600000000000001</v>
          </cell>
          <cell r="AB233">
            <v>0</v>
          </cell>
          <cell r="AC233">
            <v>0</v>
          </cell>
          <cell r="AD233">
            <v>43560</v>
          </cell>
          <cell r="AE233">
            <v>43563</v>
          </cell>
          <cell r="AF233">
            <v>1</v>
          </cell>
          <cell r="AG233" t="str">
            <v>0-1 día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</row>
        <row r="234">
          <cell r="A234" t="str">
            <v>0BG2941143</v>
          </cell>
          <cell r="B234" t="str">
            <v>ABR-19</v>
          </cell>
          <cell r="C234">
            <v>1</v>
          </cell>
          <cell r="D234" t="str">
            <v>2021709</v>
          </cell>
          <cell r="E234" t="str">
            <v>SR INSTALACION DE EQUIPO</v>
          </cell>
          <cell r="F234" t="str">
            <v>8301</v>
          </cell>
          <cell r="G234" t="str">
            <v>08/04/2019 12:33</v>
          </cell>
          <cell r="H234">
            <v>800074</v>
          </cell>
          <cell r="I234" t="str">
            <v>PITSS</v>
          </cell>
          <cell r="J234" t="str">
            <v>ASP</v>
          </cell>
          <cell r="K234" t="str">
            <v>TELEFONOS DE MEXICO SA B DE CV</v>
          </cell>
          <cell r="L234" t="str">
            <v>TENIENTE JOSE ESPINOZA FUENTES S/N ENTRE AV DECIMA</v>
          </cell>
          <cell r="M234" t="str">
            <v>Morelia-MICH</v>
          </cell>
          <cell r="N234">
            <v>0</v>
          </cell>
          <cell r="O234" t="str">
            <v>INTERIOR</v>
          </cell>
          <cell r="P234" t="str">
            <v xml:space="preserve">  </v>
          </cell>
          <cell r="Q234" t="str">
            <v>&gt;60</v>
          </cell>
          <cell r="R234" t="str">
            <v>WF Mono Systems and Legacy Color</v>
          </cell>
          <cell r="S234" t="str">
            <v>WF</v>
          </cell>
          <cell r="T234" t="str">
            <v>Ciudad principal</v>
          </cell>
          <cell r="U234" t="str">
            <v>3-&gt;60</v>
          </cell>
          <cell r="V234">
            <v>1</v>
          </cell>
          <cell r="W234">
            <v>2359.5000000000005</v>
          </cell>
          <cell r="X234">
            <v>0</v>
          </cell>
          <cell r="Y234">
            <v>4</v>
          </cell>
          <cell r="Z234">
            <v>4</v>
          </cell>
          <cell r="AA234">
            <v>1</v>
          </cell>
          <cell r="AB234">
            <v>0</v>
          </cell>
          <cell r="AC234">
            <v>0</v>
          </cell>
          <cell r="AD234">
            <v>43563</v>
          </cell>
          <cell r="AE234">
            <v>43570</v>
          </cell>
          <cell r="AF234">
            <v>5</v>
          </cell>
          <cell r="AG234" t="str">
            <v>4-5 días</v>
          </cell>
          <cell r="AH234">
            <v>0</v>
          </cell>
          <cell r="AI234">
            <v>0</v>
          </cell>
          <cell r="AJ234">
            <v>0</v>
          </cell>
          <cell r="AK234">
            <v>2359.5000000000005</v>
          </cell>
        </row>
        <row r="235">
          <cell r="A235" t="str">
            <v>0BG2941143</v>
          </cell>
          <cell r="B235" t="str">
            <v>ABR-19</v>
          </cell>
          <cell r="C235">
            <v>1</v>
          </cell>
          <cell r="D235" t="str">
            <v>2021391</v>
          </cell>
          <cell r="E235" t="str">
            <v>SR MANTENIMIENTO CORRECTIVO</v>
          </cell>
          <cell r="F235" t="str">
            <v>8075</v>
          </cell>
          <cell r="G235" t="str">
            <v>08/04/2019 07:46</v>
          </cell>
          <cell r="H235" t="str">
            <v>500028</v>
          </cell>
          <cell r="I235" t="str">
            <v>PITSS</v>
          </cell>
          <cell r="J235" t="str">
            <v>ASP</v>
          </cell>
          <cell r="K235" t="str">
            <v>OPERADORA OMX SA DE CV</v>
          </cell>
          <cell r="L235" t="str">
            <v>AV GOMEZ MORIN No 924 LOTE 7</v>
          </cell>
          <cell r="M235" t="str">
            <v>San Pedro Garza Garc</v>
          </cell>
          <cell r="N235">
            <v>0</v>
          </cell>
          <cell r="O235" t="str">
            <v>INTERIOR</v>
          </cell>
          <cell r="P235">
            <v>40</v>
          </cell>
          <cell r="Q235" t="str">
            <v>Entre 31 y 60</v>
          </cell>
          <cell r="R235" t="str">
            <v>Departmental Digital</v>
          </cell>
          <cell r="S235" t="str">
            <v>A3</v>
          </cell>
          <cell r="T235" t="str">
            <v>Ciudad principal</v>
          </cell>
          <cell r="U235" t="str">
            <v>2-Entre 31 y 60</v>
          </cell>
          <cell r="V235">
            <v>1.05</v>
          </cell>
          <cell r="W235">
            <v>1433.25</v>
          </cell>
          <cell r="X235">
            <v>1</v>
          </cell>
          <cell r="Y235">
            <v>1.5</v>
          </cell>
          <cell r="Z235">
            <v>5</v>
          </cell>
          <cell r="AA235">
            <v>0.3</v>
          </cell>
          <cell r="AB235">
            <v>0</v>
          </cell>
          <cell r="AC235">
            <v>0</v>
          </cell>
          <cell r="AD235">
            <v>43563</v>
          </cell>
          <cell r="AE235">
            <v>43563</v>
          </cell>
          <cell r="AF235">
            <v>0</v>
          </cell>
          <cell r="AG235" t="str">
            <v>0-1 día</v>
          </cell>
          <cell r="AH235">
            <v>0</v>
          </cell>
          <cell r="AI235">
            <v>0</v>
          </cell>
          <cell r="AJ235">
            <v>0</v>
          </cell>
          <cell r="AK235">
            <v>1433.25</v>
          </cell>
        </row>
        <row r="236">
          <cell r="A236" t="str">
            <v>0BG2943221</v>
          </cell>
          <cell r="B236" t="str">
            <v>ABR-19</v>
          </cell>
          <cell r="C236">
            <v>1</v>
          </cell>
          <cell r="D236" t="str">
            <v>2021733</v>
          </cell>
          <cell r="E236" t="str">
            <v>SR MANTENIMIENTO CORRECTIVO</v>
          </cell>
          <cell r="F236" t="str">
            <v>8075</v>
          </cell>
          <cell r="G236" t="str">
            <v>08/04/2019 12:58</v>
          </cell>
          <cell r="H236" t="str">
            <v>500159</v>
          </cell>
          <cell r="I236" t="str">
            <v>PITSS</v>
          </cell>
          <cell r="J236" t="str">
            <v>ASP</v>
          </cell>
          <cell r="K236" t="str">
            <v>OPERADORA OMX SA DE CV</v>
          </cell>
          <cell r="L236" t="str">
            <v>HIPERPLAZA No 3300</v>
          </cell>
          <cell r="M236" t="str">
            <v>Chihuahua-CHIH</v>
          </cell>
          <cell r="N236">
            <v>0</v>
          </cell>
          <cell r="O236" t="str">
            <v>INTERIOR</v>
          </cell>
          <cell r="P236">
            <v>14</v>
          </cell>
          <cell r="Q236" t="str">
            <v>Entre 7 y 15</v>
          </cell>
          <cell r="R236" t="str">
            <v>Departmental Digital</v>
          </cell>
          <cell r="S236" t="str">
            <v>A3</v>
          </cell>
          <cell r="T236" t="str">
            <v>Ciudad principal</v>
          </cell>
          <cell r="U236" t="str">
            <v>2-Entre 7 y 15</v>
          </cell>
          <cell r="V236">
            <v>0.6</v>
          </cell>
          <cell r="W236">
            <v>819</v>
          </cell>
          <cell r="X236">
            <v>1</v>
          </cell>
          <cell r="Y236">
            <v>0</v>
          </cell>
          <cell r="Z236">
            <v>5</v>
          </cell>
          <cell r="AA236">
            <v>0</v>
          </cell>
          <cell r="AB236">
            <v>0</v>
          </cell>
          <cell r="AC236">
            <v>0</v>
          </cell>
          <cell r="AD236">
            <v>43563</v>
          </cell>
          <cell r="AE236">
            <v>43563</v>
          </cell>
          <cell r="AF236">
            <v>0</v>
          </cell>
          <cell r="AG236" t="str">
            <v>0-1 día</v>
          </cell>
          <cell r="AH236">
            <v>0</v>
          </cell>
          <cell r="AI236">
            <v>0</v>
          </cell>
          <cell r="AJ236">
            <v>0</v>
          </cell>
          <cell r="AK236">
            <v>819</v>
          </cell>
        </row>
        <row r="237">
          <cell r="A237" t="str">
            <v>0BG2943221</v>
          </cell>
          <cell r="B237" t="str">
            <v>ABR-19</v>
          </cell>
          <cell r="C237">
            <v>1</v>
          </cell>
          <cell r="D237" t="str">
            <v>2020963</v>
          </cell>
          <cell r="E237" t="str">
            <v>SR MANTENIMIENTO CORRECTIVO</v>
          </cell>
          <cell r="F237" t="str">
            <v>8075</v>
          </cell>
          <cell r="G237" t="str">
            <v>06/04/2019 09:27</v>
          </cell>
          <cell r="H237" t="str">
            <v>800027</v>
          </cell>
          <cell r="I237" t="str">
            <v>PITSS</v>
          </cell>
          <cell r="J237" t="str">
            <v>ASP</v>
          </cell>
          <cell r="K237" t="str">
            <v>OPERADORA OMX SA DE CV</v>
          </cell>
          <cell r="L237" t="str">
            <v>AV MEXICO 3370</v>
          </cell>
          <cell r="M237" t="str">
            <v>Zapopan-JAL</v>
          </cell>
          <cell r="N237">
            <v>0</v>
          </cell>
          <cell r="O237" t="str">
            <v>INTERIOR</v>
          </cell>
          <cell r="P237">
            <v>4</v>
          </cell>
          <cell r="Q237" t="str">
            <v>Entre 3 y 6</v>
          </cell>
          <cell r="R237" t="str">
            <v>Departmental Digital</v>
          </cell>
          <cell r="S237" t="str">
            <v>A3</v>
          </cell>
          <cell r="T237" t="str">
            <v>Ciudad principal</v>
          </cell>
          <cell r="U237" t="str">
            <v>2-Entre 3 y 6</v>
          </cell>
          <cell r="V237">
            <v>0</v>
          </cell>
          <cell r="W237">
            <v>0</v>
          </cell>
          <cell r="X237">
            <v>1</v>
          </cell>
          <cell r="Y237">
            <v>2.0299999999999998</v>
          </cell>
          <cell r="Z237">
            <v>5</v>
          </cell>
          <cell r="AA237">
            <v>0.40599999999999997</v>
          </cell>
          <cell r="AB237">
            <v>0</v>
          </cell>
          <cell r="AC237">
            <v>0</v>
          </cell>
          <cell r="AD237">
            <v>43563</v>
          </cell>
          <cell r="AE237">
            <v>43563</v>
          </cell>
          <cell r="AF237">
            <v>0</v>
          </cell>
          <cell r="AG237" t="str">
            <v>0-1 día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</row>
        <row r="238">
          <cell r="A238" t="str">
            <v>0BG2945208</v>
          </cell>
          <cell r="B238" t="str">
            <v>ABR-19</v>
          </cell>
          <cell r="C238">
            <v>1</v>
          </cell>
          <cell r="D238" t="str">
            <v>2021445</v>
          </cell>
          <cell r="E238" t="str">
            <v>SR MANTENIMIENTO CORRECTIVO</v>
          </cell>
          <cell r="F238" t="str">
            <v>4002</v>
          </cell>
          <cell r="G238" t="str">
            <v>08/04/2019 09:09</v>
          </cell>
          <cell r="H238" t="str">
            <v>100037</v>
          </cell>
          <cell r="I238" t="str">
            <v>PITSS</v>
          </cell>
          <cell r="J238" t="str">
            <v>ASP</v>
          </cell>
          <cell r="K238" t="str">
            <v>TELEFONOS DE MEXICO SA B DE CV</v>
          </cell>
          <cell r="L238" t="str">
            <v>AV SANTANA No 127</v>
          </cell>
          <cell r="M238" t="str">
            <v>Mexico-ESTADO DE MEX</v>
          </cell>
          <cell r="N238">
            <v>0</v>
          </cell>
          <cell r="O238" t="str">
            <v>INTERIOR</v>
          </cell>
          <cell r="P238">
            <v>257</v>
          </cell>
          <cell r="Q238" t="str">
            <v>&gt;60</v>
          </cell>
          <cell r="R238" t="str">
            <v>A4 Mono MFPs</v>
          </cell>
          <cell r="S238" t="str">
            <v>A4</v>
          </cell>
          <cell r="T238" t="str">
            <v>Ciudad principal</v>
          </cell>
          <cell r="U238" t="str">
            <v>1-&gt;60</v>
          </cell>
          <cell r="V238">
            <v>1.05</v>
          </cell>
          <cell r="W238">
            <v>750.75000000000011</v>
          </cell>
          <cell r="X238">
            <v>1</v>
          </cell>
          <cell r="Y238">
            <v>2.3199999999999998</v>
          </cell>
          <cell r="Z238">
            <v>5</v>
          </cell>
          <cell r="AA238">
            <v>0.46399999999999997</v>
          </cell>
          <cell r="AB238">
            <v>0</v>
          </cell>
          <cell r="AC238">
            <v>0</v>
          </cell>
          <cell r="AD238">
            <v>43563</v>
          </cell>
          <cell r="AE238">
            <v>43563</v>
          </cell>
          <cell r="AF238">
            <v>0</v>
          </cell>
          <cell r="AG238" t="str">
            <v>0-1 día</v>
          </cell>
          <cell r="AH238">
            <v>0</v>
          </cell>
          <cell r="AI238">
            <v>0</v>
          </cell>
          <cell r="AJ238">
            <v>0</v>
          </cell>
          <cell r="AK238">
            <v>750.75000000000011</v>
          </cell>
        </row>
        <row r="239">
          <cell r="A239" t="str">
            <v>0BG2945237</v>
          </cell>
          <cell r="B239" t="str">
            <v>ABR-19</v>
          </cell>
          <cell r="C239">
            <v>1</v>
          </cell>
          <cell r="D239" t="str">
            <v>2021597</v>
          </cell>
          <cell r="E239" t="str">
            <v>SR MANTENIMIENTO CORRECTIVO</v>
          </cell>
          <cell r="F239" t="str">
            <v>4002</v>
          </cell>
          <cell r="G239" t="str">
            <v>08/04/2019 11:05</v>
          </cell>
          <cell r="H239" t="str">
            <v>500019</v>
          </cell>
          <cell r="I239" t="str">
            <v>PITSS</v>
          </cell>
          <cell r="J239" t="str">
            <v>ASP</v>
          </cell>
          <cell r="K239" t="str">
            <v>TELEFONOS DE MEXICO SA B DE CV</v>
          </cell>
          <cell r="L239" t="str">
            <v>AV ABASOLO 3653 OTE</v>
          </cell>
          <cell r="M239" t="str">
            <v>TORREON-COAH</v>
          </cell>
          <cell r="N239">
            <v>0</v>
          </cell>
          <cell r="O239" t="str">
            <v>INTERIOR</v>
          </cell>
          <cell r="P239">
            <v>81</v>
          </cell>
          <cell r="Q239" t="str">
            <v>&gt;60</v>
          </cell>
          <cell r="R239" t="str">
            <v>A4 Mono MFPs</v>
          </cell>
          <cell r="S239" t="str">
            <v>A4</v>
          </cell>
          <cell r="T239" t="str">
            <v>Otras</v>
          </cell>
          <cell r="U239" t="str">
            <v>1-&gt;60</v>
          </cell>
          <cell r="V239">
            <v>1.05</v>
          </cell>
          <cell r="W239">
            <v>750.75000000000011</v>
          </cell>
          <cell r="X239">
            <v>1</v>
          </cell>
          <cell r="Y239">
            <v>0.54</v>
          </cell>
          <cell r="Z239">
            <v>9</v>
          </cell>
          <cell r="AA239">
            <v>6.0000000000000005E-2</v>
          </cell>
          <cell r="AB239">
            <v>0</v>
          </cell>
          <cell r="AC239">
            <v>0</v>
          </cell>
          <cell r="AD239">
            <v>43563</v>
          </cell>
          <cell r="AE239">
            <v>43563</v>
          </cell>
          <cell r="AF239">
            <v>0</v>
          </cell>
          <cell r="AG239" t="str">
            <v>0-1 día</v>
          </cell>
          <cell r="AH239">
            <v>0</v>
          </cell>
          <cell r="AI239">
            <v>0</v>
          </cell>
          <cell r="AJ239">
            <v>0</v>
          </cell>
          <cell r="AK239">
            <v>750.75000000000011</v>
          </cell>
        </row>
        <row r="240">
          <cell r="A240" t="str">
            <v>0BG2945237</v>
          </cell>
          <cell r="B240" t="str">
            <v>ABR-19</v>
          </cell>
          <cell r="C240">
            <v>1</v>
          </cell>
          <cell r="D240" t="str">
            <v>2021817</v>
          </cell>
          <cell r="E240" t="str">
            <v>SR MANTENIMIENTO CORRECTIVO</v>
          </cell>
          <cell r="F240" t="str">
            <v>4002</v>
          </cell>
          <cell r="G240" t="str">
            <v>08/04/2019 14:06</v>
          </cell>
          <cell r="H240" t="str">
            <v>500036</v>
          </cell>
          <cell r="I240" t="str">
            <v>PITSS</v>
          </cell>
          <cell r="J240" t="str">
            <v>ASP</v>
          </cell>
          <cell r="K240" t="str">
            <v>TELEFONOS DE MEXICO SA B DE CV</v>
          </cell>
          <cell r="L240" t="str">
            <v>AV DE SAN FRANCISCO No 2691</v>
          </cell>
          <cell r="M240" t="str">
            <v>Monterrey-NL</v>
          </cell>
          <cell r="N240">
            <v>0</v>
          </cell>
          <cell r="O240" t="str">
            <v>INTERIOR</v>
          </cell>
          <cell r="P240">
            <v>341</v>
          </cell>
          <cell r="Q240" t="str">
            <v>&gt;60</v>
          </cell>
          <cell r="R240" t="str">
            <v>A4 Mono MFPs</v>
          </cell>
          <cell r="S240" t="str">
            <v>A4</v>
          </cell>
          <cell r="T240" t="str">
            <v>Ciudad principal</v>
          </cell>
          <cell r="U240" t="str">
            <v>1-&gt;60</v>
          </cell>
          <cell r="V240">
            <v>1.05</v>
          </cell>
          <cell r="W240">
            <v>750.75000000000011</v>
          </cell>
          <cell r="X240">
            <v>1</v>
          </cell>
          <cell r="Y240">
            <v>1.45</v>
          </cell>
          <cell r="Z240">
            <v>5</v>
          </cell>
          <cell r="AA240">
            <v>0.28999999999999998</v>
          </cell>
          <cell r="AB240">
            <v>0</v>
          </cell>
          <cell r="AC240">
            <v>0</v>
          </cell>
          <cell r="AD240">
            <v>43563</v>
          </cell>
          <cell r="AE240">
            <v>43564</v>
          </cell>
          <cell r="AF240">
            <v>1</v>
          </cell>
          <cell r="AG240" t="str">
            <v>0-1 día</v>
          </cell>
          <cell r="AH240">
            <v>0</v>
          </cell>
          <cell r="AI240">
            <v>0</v>
          </cell>
          <cell r="AJ240">
            <v>0</v>
          </cell>
          <cell r="AK240">
            <v>750.75000000000011</v>
          </cell>
        </row>
        <row r="241">
          <cell r="A241" t="str">
            <v>0BG2946393</v>
          </cell>
          <cell r="B241" t="str">
            <v>ABR-19</v>
          </cell>
          <cell r="C241">
            <v>1</v>
          </cell>
          <cell r="D241" t="str">
            <v>2018647</v>
          </cell>
          <cell r="E241" t="str">
            <v>SR MANTENIMIENTO CORRECTIVO</v>
          </cell>
          <cell r="F241" t="str">
            <v>6705</v>
          </cell>
          <cell r="G241" t="str">
            <v>02/04/2019 08:11</v>
          </cell>
          <cell r="H241" t="str">
            <v>800183</v>
          </cell>
          <cell r="I241" t="str">
            <v>PITSS</v>
          </cell>
          <cell r="J241" t="str">
            <v>ASP</v>
          </cell>
          <cell r="K241" t="str">
            <v>OFFICE DEPOT DE MEXICO SA DE CV</v>
          </cell>
          <cell r="L241" t="str">
            <v>AV ADOLFO LOPEZ MATEOS 1299</v>
          </cell>
          <cell r="M241" t="str">
            <v>TLAJOMULCO DE ZU&amp;IGA</v>
          </cell>
          <cell r="N241">
            <v>0</v>
          </cell>
          <cell r="O241" t="str">
            <v>INTERIOR</v>
          </cell>
          <cell r="P241">
            <v>50</v>
          </cell>
          <cell r="Q241" t="str">
            <v>Entre 31 y 60</v>
          </cell>
          <cell r="R241" t="str">
            <v>WF Mono Systems and Legacy Color</v>
          </cell>
          <cell r="S241" t="str">
            <v>WF</v>
          </cell>
          <cell r="T241" t="str">
            <v>Ciudad principal</v>
          </cell>
          <cell r="U241" t="str">
            <v>3-Entre 31 y 60</v>
          </cell>
          <cell r="V241">
            <v>1.1000000000000001</v>
          </cell>
          <cell r="W241">
            <v>1730.3000000000004</v>
          </cell>
          <cell r="X241">
            <v>1</v>
          </cell>
          <cell r="Y241">
            <v>4</v>
          </cell>
          <cell r="Z241">
            <v>4</v>
          </cell>
          <cell r="AA241">
            <v>1</v>
          </cell>
          <cell r="AB241">
            <v>0</v>
          </cell>
          <cell r="AC241">
            <v>0</v>
          </cell>
          <cell r="AD241">
            <v>43563</v>
          </cell>
          <cell r="AE241">
            <v>43563</v>
          </cell>
          <cell r="AF241">
            <v>0</v>
          </cell>
          <cell r="AG241" t="str">
            <v>0-1 día</v>
          </cell>
          <cell r="AH241">
            <v>0</v>
          </cell>
          <cell r="AI241">
            <v>0</v>
          </cell>
          <cell r="AJ241">
            <v>0</v>
          </cell>
          <cell r="AK241">
            <v>1730.3000000000004</v>
          </cell>
        </row>
        <row r="242">
          <cell r="A242" t="str">
            <v>0BG2946750</v>
          </cell>
          <cell r="B242" t="str">
            <v>ABR-19</v>
          </cell>
          <cell r="C242">
            <v>1</v>
          </cell>
          <cell r="D242" t="str">
            <v>2020667</v>
          </cell>
          <cell r="E242" t="str">
            <v>SR MANTENIMIENTO CORRECTIVO</v>
          </cell>
          <cell r="F242" t="str">
            <v>3616</v>
          </cell>
          <cell r="G242" t="str">
            <v>05/04/2019 11:37</v>
          </cell>
          <cell r="H242" t="str">
            <v>800186</v>
          </cell>
          <cell r="I242" t="str">
            <v>PITSS</v>
          </cell>
          <cell r="J242" t="str">
            <v>ASP</v>
          </cell>
          <cell r="K242" t="str">
            <v>ENSE&amp;ANZA E INVESTIGACION SUPERIOR AC</v>
          </cell>
          <cell r="L242" t="str">
            <v>AV EPIGMENIO GONZALEZ No 500</v>
          </cell>
          <cell r="M242" t="str">
            <v>Queretaro-QRO</v>
          </cell>
          <cell r="N242">
            <v>0</v>
          </cell>
          <cell r="O242" t="str">
            <v>INTERIOR</v>
          </cell>
          <cell r="P242">
            <v>1</v>
          </cell>
          <cell r="Q242" t="str">
            <v>&lt;=3</v>
          </cell>
          <cell r="R242" t="str">
            <v>A4 Mono MFPs</v>
          </cell>
          <cell r="S242" t="str">
            <v>A4</v>
          </cell>
          <cell r="T242" t="str">
            <v>Ciudad principal</v>
          </cell>
          <cell r="U242" t="str">
            <v>1-&lt;=3</v>
          </cell>
          <cell r="V242">
            <v>0</v>
          </cell>
          <cell r="W242">
            <v>0</v>
          </cell>
          <cell r="X242">
            <v>1</v>
          </cell>
          <cell r="Y242">
            <v>7.73</v>
          </cell>
          <cell r="Z242">
            <v>5</v>
          </cell>
          <cell r="AA242">
            <v>1.546</v>
          </cell>
          <cell r="AB242">
            <v>0.13650000000000001</v>
          </cell>
          <cell r="AC242">
            <v>-97.597500000000025</v>
          </cell>
          <cell r="AD242">
            <v>43563</v>
          </cell>
          <cell r="AE242">
            <v>43563</v>
          </cell>
          <cell r="AF242">
            <v>0</v>
          </cell>
          <cell r="AG242" t="str">
            <v>0-1 día</v>
          </cell>
          <cell r="AH242">
            <v>0</v>
          </cell>
          <cell r="AI242">
            <v>0</v>
          </cell>
          <cell r="AJ242">
            <v>0</v>
          </cell>
          <cell r="AK242">
            <v>-97.597500000000025</v>
          </cell>
        </row>
        <row r="243">
          <cell r="A243" t="str">
            <v>0BG2946786</v>
          </cell>
          <cell r="B243" t="str">
            <v>ABR-19</v>
          </cell>
          <cell r="C243">
            <v>1</v>
          </cell>
          <cell r="D243" t="str">
            <v>2019835</v>
          </cell>
          <cell r="E243" t="str">
            <v>SR MANTENIMIENTO CORRECTIVO</v>
          </cell>
          <cell r="F243" t="str">
            <v>3616</v>
          </cell>
          <cell r="G243" t="str">
            <v>04/04/2019 08:22</v>
          </cell>
          <cell r="H243" t="str">
            <v>500066</v>
          </cell>
          <cell r="I243" t="str">
            <v>PITSS</v>
          </cell>
          <cell r="J243" t="str">
            <v>ASP</v>
          </cell>
          <cell r="K243" t="str">
            <v>DHL EXPRESS MEXICO SA DE CV</v>
          </cell>
          <cell r="L243" t="str">
            <v>CARR MIGUEL ALEMAN KM 24</v>
          </cell>
          <cell r="M243" t="str">
            <v>APODACA-NL</v>
          </cell>
          <cell r="N243">
            <v>0</v>
          </cell>
          <cell r="O243" t="str">
            <v>INTERIOR</v>
          </cell>
          <cell r="P243">
            <v>119</v>
          </cell>
          <cell r="Q243" t="str">
            <v>&gt;60</v>
          </cell>
          <cell r="R243" t="str">
            <v>A4 Mono MFPs</v>
          </cell>
          <cell r="S243" t="str">
            <v>A4</v>
          </cell>
          <cell r="T243" t="str">
            <v>Otras</v>
          </cell>
          <cell r="U243" t="str">
            <v>1-&gt;60</v>
          </cell>
          <cell r="V243">
            <v>1.05</v>
          </cell>
          <cell r="W243">
            <v>750.75000000000011</v>
          </cell>
          <cell r="X243">
            <v>1</v>
          </cell>
          <cell r="Y243">
            <v>2.48</v>
          </cell>
          <cell r="Z243">
            <v>9</v>
          </cell>
          <cell r="AA243">
            <v>0.27555555555555555</v>
          </cell>
          <cell r="AB243">
            <v>0</v>
          </cell>
          <cell r="AC243">
            <v>0</v>
          </cell>
          <cell r="AD243">
            <v>43563</v>
          </cell>
          <cell r="AE243">
            <v>43563</v>
          </cell>
          <cell r="AF243">
            <v>0</v>
          </cell>
          <cell r="AG243" t="str">
            <v>0-1 día</v>
          </cell>
          <cell r="AH243">
            <v>0</v>
          </cell>
          <cell r="AI243">
            <v>0</v>
          </cell>
          <cell r="AJ243">
            <v>0</v>
          </cell>
          <cell r="AK243">
            <v>750.75000000000011</v>
          </cell>
        </row>
        <row r="244">
          <cell r="A244" t="str">
            <v>0BG2946876</v>
          </cell>
          <cell r="B244" t="str">
            <v>ABR-19</v>
          </cell>
          <cell r="C244">
            <v>1</v>
          </cell>
          <cell r="D244" t="str">
            <v>2014731</v>
          </cell>
          <cell r="E244" t="str">
            <v>SR MANTENIMIENTO CORRECTIVO</v>
          </cell>
          <cell r="F244" t="str">
            <v>6702</v>
          </cell>
          <cell r="G244" t="str">
            <v>25/03/2019 13:24</v>
          </cell>
          <cell r="H244" t="str">
            <v>800186</v>
          </cell>
          <cell r="I244" t="str">
            <v>PITSS</v>
          </cell>
          <cell r="J244" t="str">
            <v>ASP</v>
          </cell>
          <cell r="K244" t="str">
            <v>AZERTY DE MEXICO SA DE CV</v>
          </cell>
          <cell r="L244" t="str">
            <v>GRAL MARIANO ARISTA 54 B 21</v>
          </cell>
          <cell r="M244" t="str">
            <v>MIGUEL HIDALGO-CIUDA</v>
          </cell>
          <cell r="N244">
            <v>0</v>
          </cell>
          <cell r="O244" t="str">
            <v>INTERIOR</v>
          </cell>
          <cell r="P244">
            <v>194</v>
          </cell>
          <cell r="Q244" t="str">
            <v>&gt;60</v>
          </cell>
          <cell r="R244" t="str">
            <v>Color Laser Printers</v>
          </cell>
          <cell r="S244" t="str">
            <v>A4</v>
          </cell>
          <cell r="T244" t="str">
            <v>Ciudad principal</v>
          </cell>
          <cell r="U244" t="str">
            <v>1-&gt;60</v>
          </cell>
          <cell r="V244">
            <v>1.05</v>
          </cell>
          <cell r="W244">
            <v>750.75000000000011</v>
          </cell>
          <cell r="X244">
            <v>1</v>
          </cell>
          <cell r="Y244">
            <v>0</v>
          </cell>
          <cell r="Z244">
            <v>5</v>
          </cell>
          <cell r="AA244">
            <v>0</v>
          </cell>
          <cell r="AB244">
            <v>0</v>
          </cell>
          <cell r="AC244">
            <v>0</v>
          </cell>
          <cell r="AD244">
            <v>43563</v>
          </cell>
          <cell r="AE244">
            <v>43564</v>
          </cell>
          <cell r="AF244">
            <v>1</v>
          </cell>
          <cell r="AG244" t="str">
            <v>0-1 día</v>
          </cell>
          <cell r="AH244">
            <v>0</v>
          </cell>
          <cell r="AI244">
            <v>0</v>
          </cell>
          <cell r="AJ244">
            <v>0</v>
          </cell>
          <cell r="AK244">
            <v>750.75000000000011</v>
          </cell>
        </row>
        <row r="245">
          <cell r="A245" t="str">
            <v>0BG2946876</v>
          </cell>
          <cell r="B245" t="str">
            <v>ABR-19</v>
          </cell>
          <cell r="C245">
            <v>1</v>
          </cell>
          <cell r="D245" t="str">
            <v>2021665</v>
          </cell>
          <cell r="E245" t="str">
            <v>SR MANTENIMIENTO CORRECTIVO</v>
          </cell>
          <cell r="F245" t="str">
            <v>8680</v>
          </cell>
          <cell r="G245" t="str">
            <v>08/04/2019 11:59</v>
          </cell>
          <cell r="H245" t="str">
            <v>500066</v>
          </cell>
          <cell r="I245" t="str">
            <v>PITSS</v>
          </cell>
          <cell r="J245" t="str">
            <v>ASP</v>
          </cell>
          <cell r="K245" t="str">
            <v>SOLTAR IMPRESORES SA DE CV</v>
          </cell>
          <cell r="L245" t="str">
            <v>CARLOS SALAZAR No 729</v>
          </cell>
          <cell r="M245" t="str">
            <v>Monterrey-NL</v>
          </cell>
          <cell r="N245">
            <v>0</v>
          </cell>
          <cell r="O245" t="str">
            <v>INTERIOR</v>
          </cell>
          <cell r="P245">
            <v>27</v>
          </cell>
          <cell r="Q245" t="str">
            <v>Entre 16 y 30</v>
          </cell>
          <cell r="R245" t="str">
            <v>Entry Production Color Low/Mid</v>
          </cell>
          <cell r="S245" t="str">
            <v>Entry Production</v>
          </cell>
          <cell r="T245" t="str">
            <v>Ciudad principal</v>
          </cell>
          <cell r="U245" t="str">
            <v>3-Entre 16 y 30</v>
          </cell>
          <cell r="V245">
            <v>1.05</v>
          </cell>
          <cell r="W245">
            <v>1651.6500000000003</v>
          </cell>
          <cell r="X245">
            <v>1</v>
          </cell>
          <cell r="Y245">
            <v>3.99</v>
          </cell>
          <cell r="Z245">
            <v>4</v>
          </cell>
          <cell r="AA245">
            <v>0.99750000000000005</v>
          </cell>
          <cell r="AB245">
            <v>0</v>
          </cell>
          <cell r="AC245">
            <v>0</v>
          </cell>
          <cell r="AD245">
            <v>43563</v>
          </cell>
          <cell r="AE245">
            <v>43564</v>
          </cell>
          <cell r="AF245">
            <v>1</v>
          </cell>
          <cell r="AG245" t="str">
            <v>0-1 día</v>
          </cell>
          <cell r="AH245">
            <v>0</v>
          </cell>
          <cell r="AI245">
            <v>0</v>
          </cell>
          <cell r="AJ245">
            <v>0</v>
          </cell>
          <cell r="AK245">
            <v>1651.6500000000003</v>
          </cell>
        </row>
        <row r="246">
          <cell r="A246" t="str">
            <v>0BG2946876</v>
          </cell>
          <cell r="B246" t="str">
            <v>ABR-19</v>
          </cell>
          <cell r="C246">
            <v>1</v>
          </cell>
          <cell r="D246" t="str">
            <v>2021613</v>
          </cell>
          <cell r="E246" t="str">
            <v>SR MANTENIMIENTO CORRECTIVO</v>
          </cell>
          <cell r="F246" t="str">
            <v>4310</v>
          </cell>
          <cell r="G246" t="str">
            <v>08/04/2019 11:17</v>
          </cell>
          <cell r="H246" t="str">
            <v>800110</v>
          </cell>
          <cell r="I246" t="str">
            <v>PITSS</v>
          </cell>
          <cell r="J246" t="str">
            <v>ASP</v>
          </cell>
          <cell r="K246" t="str">
            <v>OFFICE DEPOT DE MEXICO SA DE CV</v>
          </cell>
          <cell r="L246" t="str">
            <v>BLVD CAMELIA NO.2658</v>
          </cell>
          <cell r="M246" t="str">
            <v>Morelia-MICH</v>
          </cell>
          <cell r="N246">
            <v>0</v>
          </cell>
          <cell r="O246" t="str">
            <v>INTERIOR</v>
          </cell>
          <cell r="P246">
            <v>20</v>
          </cell>
          <cell r="Q246" t="str">
            <v>Entre 16 y 30</v>
          </cell>
          <cell r="R246" t="str">
            <v>Light Production Digital Business</v>
          </cell>
          <cell r="S246" t="str">
            <v>Entry Production</v>
          </cell>
          <cell r="T246" t="str">
            <v>Ciudad principal</v>
          </cell>
          <cell r="U246" t="str">
            <v>3-Entre 16 y 30</v>
          </cell>
          <cell r="V246">
            <v>1.05</v>
          </cell>
          <cell r="W246">
            <v>1651.6500000000003</v>
          </cell>
          <cell r="X246">
            <v>1</v>
          </cell>
          <cell r="Y246">
            <v>1.84</v>
          </cell>
          <cell r="Z246">
            <v>4</v>
          </cell>
          <cell r="AA246">
            <v>0.46</v>
          </cell>
          <cell r="AB246">
            <v>0</v>
          </cell>
          <cell r="AC246">
            <v>0</v>
          </cell>
          <cell r="AD246">
            <v>43563</v>
          </cell>
          <cell r="AE246">
            <v>43563</v>
          </cell>
          <cell r="AF246">
            <v>0</v>
          </cell>
          <cell r="AG246" t="str">
            <v>0-1 día</v>
          </cell>
          <cell r="AH246">
            <v>0</v>
          </cell>
          <cell r="AI246">
            <v>0</v>
          </cell>
          <cell r="AJ246">
            <v>0</v>
          </cell>
          <cell r="AK246">
            <v>1651.6500000000003</v>
          </cell>
        </row>
        <row r="247">
          <cell r="A247" t="str">
            <v>0BG2946876</v>
          </cell>
          <cell r="B247" t="str">
            <v>ABR-19</v>
          </cell>
          <cell r="C247">
            <v>1</v>
          </cell>
          <cell r="D247" t="str">
            <v>2021573</v>
          </cell>
          <cell r="E247" t="str">
            <v>SR MANTENIMIENTO CORRECTIVO</v>
          </cell>
          <cell r="F247" t="str">
            <v>4310</v>
          </cell>
          <cell r="G247" t="str">
            <v>08/04/2019 10:51</v>
          </cell>
          <cell r="H247" t="str">
            <v>500083</v>
          </cell>
          <cell r="I247" t="str">
            <v>PITSS</v>
          </cell>
          <cell r="J247" t="str">
            <v>ASP</v>
          </cell>
          <cell r="K247" t="str">
            <v>PROVEEDORA DE SERVICIOS GRAFICOS DEL NORTE SA DE C</v>
          </cell>
          <cell r="L247" t="str">
            <v>ISSAC GARZA No 1363</v>
          </cell>
          <cell r="M247" t="str">
            <v>Monterrey-NL</v>
          </cell>
          <cell r="N247">
            <v>0</v>
          </cell>
          <cell r="O247" t="str">
            <v>INTERIOR</v>
          </cell>
          <cell r="P247">
            <v>19</v>
          </cell>
          <cell r="Q247" t="str">
            <v>Entre 16 y 30</v>
          </cell>
          <cell r="R247" t="str">
            <v>Light Production Digital Business</v>
          </cell>
          <cell r="S247" t="str">
            <v>Entry Production</v>
          </cell>
          <cell r="T247" t="str">
            <v>Ciudad principal</v>
          </cell>
          <cell r="U247" t="str">
            <v>3-Entre 16 y 30</v>
          </cell>
          <cell r="V247">
            <v>1.05</v>
          </cell>
          <cell r="W247">
            <v>1651.6500000000003</v>
          </cell>
          <cell r="X247">
            <v>1</v>
          </cell>
          <cell r="Y247">
            <v>2.15</v>
          </cell>
          <cell r="Z247">
            <v>4</v>
          </cell>
          <cell r="AA247">
            <v>0.53749999999999998</v>
          </cell>
          <cell r="AB247">
            <v>0</v>
          </cell>
          <cell r="AC247">
            <v>0</v>
          </cell>
          <cell r="AD247">
            <v>43563</v>
          </cell>
          <cell r="AE247">
            <v>43564</v>
          </cell>
          <cell r="AF247">
            <v>1</v>
          </cell>
          <cell r="AG247" t="str">
            <v>0-1 día</v>
          </cell>
          <cell r="AH247">
            <v>0</v>
          </cell>
          <cell r="AI247">
            <v>0</v>
          </cell>
          <cell r="AJ247">
            <v>0</v>
          </cell>
          <cell r="AK247">
            <v>1651.6500000000003</v>
          </cell>
        </row>
        <row r="248">
          <cell r="A248" t="str">
            <v>0BG2946917</v>
          </cell>
          <cell r="B248" t="str">
            <v>ABR-19</v>
          </cell>
          <cell r="C248">
            <v>1</v>
          </cell>
          <cell r="D248" t="str">
            <v>2020969</v>
          </cell>
          <cell r="E248" t="str">
            <v>SR MANTENIMIENTO CORRECTIVO</v>
          </cell>
          <cell r="F248" t="str">
            <v>4395</v>
          </cell>
          <cell r="G248" t="str">
            <v>06/04/2019 10:16</v>
          </cell>
          <cell r="H248" t="str">
            <v>100038</v>
          </cell>
          <cell r="I248" t="str">
            <v>PITSS</v>
          </cell>
          <cell r="J248" t="str">
            <v>ASP</v>
          </cell>
          <cell r="K248" t="str">
            <v>OFFICE DEPOT DE MEXICO SA DE CV</v>
          </cell>
          <cell r="L248" t="str">
            <v>BLV ISIDRO FABELA SUR 600</v>
          </cell>
          <cell r="M248" t="str">
            <v>TOLUCA-MEX</v>
          </cell>
          <cell r="N248">
            <v>0</v>
          </cell>
          <cell r="O248" t="str">
            <v>INTERIOR</v>
          </cell>
          <cell r="P248">
            <v>44</v>
          </cell>
          <cell r="Q248" t="str">
            <v>Entre 31 y 60</v>
          </cell>
          <cell r="R248" t="str">
            <v>Light Production Digital Business</v>
          </cell>
          <cell r="S248" t="str">
            <v>Entry Production</v>
          </cell>
          <cell r="T248" t="str">
            <v>Ciudad principal</v>
          </cell>
          <cell r="U248" t="str">
            <v>3-Entre 31 y 60</v>
          </cell>
          <cell r="V248">
            <v>1.1000000000000001</v>
          </cell>
          <cell r="W248">
            <v>1730.3000000000004</v>
          </cell>
          <cell r="X248">
            <v>1</v>
          </cell>
          <cell r="Y248">
            <v>0.5</v>
          </cell>
          <cell r="Z248">
            <v>4</v>
          </cell>
          <cell r="AA248">
            <v>0.125</v>
          </cell>
          <cell r="AB248">
            <v>0</v>
          </cell>
          <cell r="AC248">
            <v>0</v>
          </cell>
          <cell r="AD248">
            <v>43563</v>
          </cell>
          <cell r="AE248">
            <v>43563</v>
          </cell>
          <cell r="AF248">
            <v>0</v>
          </cell>
          <cell r="AG248" t="str">
            <v>0-1 día</v>
          </cell>
          <cell r="AH248">
            <v>0</v>
          </cell>
          <cell r="AI248">
            <v>0</v>
          </cell>
          <cell r="AJ248">
            <v>0</v>
          </cell>
          <cell r="AK248">
            <v>1730.3000000000004</v>
          </cell>
        </row>
        <row r="249">
          <cell r="A249" t="str">
            <v>0BG2947123</v>
          </cell>
          <cell r="B249" t="str">
            <v>ABR-19</v>
          </cell>
          <cell r="C249">
            <v>1</v>
          </cell>
          <cell r="D249" t="str">
            <v>2021421</v>
          </cell>
          <cell r="E249" t="str">
            <v>SR MANTENIMIENTO CORRECTIVO</v>
          </cell>
          <cell r="F249" t="str">
            <v>4395</v>
          </cell>
          <cell r="G249" t="str">
            <v>08/04/2019 08:37</v>
          </cell>
          <cell r="H249" t="str">
            <v>800197</v>
          </cell>
          <cell r="I249" t="str">
            <v>PITSS</v>
          </cell>
          <cell r="J249" t="str">
            <v>ASP</v>
          </cell>
          <cell r="K249" t="str">
            <v>OFFICE DEPOT DE MEXICO SA DE CV</v>
          </cell>
          <cell r="L249" t="str">
            <v>AV BENITO JUAREZ 1965</v>
          </cell>
          <cell r="M249" t="str">
            <v>SAN LUIS POTOSI-SLP</v>
          </cell>
          <cell r="N249">
            <v>0</v>
          </cell>
          <cell r="O249" t="str">
            <v>INTERIOR</v>
          </cell>
          <cell r="P249">
            <v>31</v>
          </cell>
          <cell r="Q249" t="str">
            <v>Entre 31 y 60</v>
          </cell>
          <cell r="R249" t="str">
            <v>Light Production Digital Business</v>
          </cell>
          <cell r="S249" t="str">
            <v>Entry Production</v>
          </cell>
          <cell r="T249" t="str">
            <v>Ciudad principal</v>
          </cell>
          <cell r="U249" t="str">
            <v>3-Entre 31 y 60</v>
          </cell>
          <cell r="V249">
            <v>1.1000000000000001</v>
          </cell>
          <cell r="W249">
            <v>1730.3000000000004</v>
          </cell>
          <cell r="X249">
            <v>1</v>
          </cell>
          <cell r="Y249">
            <v>4.4666666666666677</v>
          </cell>
          <cell r="Z249">
            <v>4</v>
          </cell>
          <cell r="AA249">
            <v>1.1166666666666669</v>
          </cell>
          <cell r="AB249">
            <v>2.916666666666673E-2</v>
          </cell>
          <cell r="AC249">
            <v>-45.879166666666769</v>
          </cell>
          <cell r="AD249">
            <v>43563</v>
          </cell>
          <cell r="AE249">
            <v>43564</v>
          </cell>
          <cell r="AF249">
            <v>1</v>
          </cell>
          <cell r="AG249" t="str">
            <v>0-1 día</v>
          </cell>
          <cell r="AH249">
            <v>0</v>
          </cell>
          <cell r="AI249">
            <v>0</v>
          </cell>
          <cell r="AJ249">
            <v>0</v>
          </cell>
          <cell r="AK249">
            <v>1684.4208333333336</v>
          </cell>
        </row>
        <row r="250">
          <cell r="A250" t="str">
            <v>0BG2947147</v>
          </cell>
          <cell r="B250" t="str">
            <v>ABR-19</v>
          </cell>
          <cell r="C250">
            <v>1</v>
          </cell>
          <cell r="D250" t="str">
            <v>2018623</v>
          </cell>
          <cell r="E250" t="str">
            <v>SR MANTENIMIENTO CORRECTIVO</v>
          </cell>
          <cell r="F250" t="str">
            <v>4395</v>
          </cell>
          <cell r="G250" t="str">
            <v>02/04/2019 07:52</v>
          </cell>
          <cell r="H250" t="str">
            <v>500035</v>
          </cell>
          <cell r="I250" t="str">
            <v>PITSS</v>
          </cell>
          <cell r="J250" t="str">
            <v>ASP</v>
          </cell>
          <cell r="K250" t="str">
            <v>OFFICE DEPOT DE MEXICO SA DE CV</v>
          </cell>
          <cell r="L250" t="str">
            <v>AV HEROICO COLEGIO MILITAR 114</v>
          </cell>
          <cell r="M250" t="str">
            <v>PIEDRAS NEGRAS-COAH</v>
          </cell>
          <cell r="N250">
            <v>0</v>
          </cell>
          <cell r="O250" t="str">
            <v>INTERIOR</v>
          </cell>
          <cell r="P250">
            <v>29</v>
          </cell>
          <cell r="Q250" t="str">
            <v>Entre 16 y 30</v>
          </cell>
          <cell r="R250" t="str">
            <v>Light Production Digital Business</v>
          </cell>
          <cell r="S250" t="str">
            <v>Entry Production</v>
          </cell>
          <cell r="T250" t="str">
            <v>Ciudad principal</v>
          </cell>
          <cell r="U250" t="str">
            <v>3-Entre 16 y 30</v>
          </cell>
          <cell r="V250">
            <v>1.05</v>
          </cell>
          <cell r="W250">
            <v>1651.6500000000003</v>
          </cell>
          <cell r="X250">
            <v>1</v>
          </cell>
          <cell r="Y250">
            <v>6.5</v>
          </cell>
          <cell r="Z250">
            <v>4</v>
          </cell>
          <cell r="AA250">
            <v>1.625</v>
          </cell>
          <cell r="AB250">
            <v>0.15625</v>
          </cell>
          <cell r="AC250">
            <v>-245.78125000000003</v>
          </cell>
          <cell r="AD250">
            <v>43563</v>
          </cell>
          <cell r="AE250">
            <v>43563</v>
          </cell>
          <cell r="AF250">
            <v>0</v>
          </cell>
          <cell r="AG250" t="str">
            <v>0-1 día</v>
          </cell>
          <cell r="AH250">
            <v>0</v>
          </cell>
          <cell r="AI250">
            <v>0</v>
          </cell>
          <cell r="AJ250">
            <v>0</v>
          </cell>
          <cell r="AK250">
            <v>1405.8687500000003</v>
          </cell>
        </row>
        <row r="251">
          <cell r="A251" t="str">
            <v>0BG2947152</v>
          </cell>
          <cell r="B251" t="str">
            <v>ABR-19</v>
          </cell>
          <cell r="C251">
            <v>1</v>
          </cell>
          <cell r="D251" t="str">
            <v>2020887</v>
          </cell>
          <cell r="E251" t="str">
            <v>SR MANTENIMIENTO CORRECTIVO</v>
          </cell>
          <cell r="F251" t="str">
            <v>3658</v>
          </cell>
          <cell r="G251" t="str">
            <v>05/04/2019 16:58</v>
          </cell>
          <cell r="H251" t="str">
            <v>800200</v>
          </cell>
          <cell r="I251" t="str">
            <v>PITSS</v>
          </cell>
          <cell r="J251" t="str">
            <v>ASP</v>
          </cell>
          <cell r="K251" t="str">
            <v>RADIOMOVIL DIPSA SA DE CV</v>
          </cell>
          <cell r="L251" t="str">
            <v>AV VALLARTA 3960-B</v>
          </cell>
          <cell r="M251" t="str">
            <v>ZAPOPAN-JAL</v>
          </cell>
          <cell r="N251">
            <v>0</v>
          </cell>
          <cell r="O251" t="str">
            <v>INTERIOR</v>
          </cell>
          <cell r="P251">
            <v>959</v>
          </cell>
          <cell r="Q251" t="str">
            <v>&gt;60</v>
          </cell>
          <cell r="R251" t="str">
            <v>A4 Mono MFPs</v>
          </cell>
          <cell r="S251" t="str">
            <v>A4</v>
          </cell>
          <cell r="T251" t="str">
            <v>Ciudad principal</v>
          </cell>
          <cell r="U251" t="str">
            <v>1-&gt;60</v>
          </cell>
          <cell r="V251">
            <v>1.05</v>
          </cell>
          <cell r="W251">
            <v>750.75000000000011</v>
          </cell>
          <cell r="X251">
            <v>1</v>
          </cell>
          <cell r="Y251">
            <v>0.96</v>
          </cell>
          <cell r="Z251">
            <v>5</v>
          </cell>
          <cell r="AA251">
            <v>0.192</v>
          </cell>
          <cell r="AB251">
            <v>0</v>
          </cell>
          <cell r="AC251">
            <v>0</v>
          </cell>
          <cell r="AD251">
            <v>43563</v>
          </cell>
          <cell r="AE251">
            <v>43563</v>
          </cell>
          <cell r="AF251">
            <v>0</v>
          </cell>
          <cell r="AG251" t="str">
            <v>0-1 día</v>
          </cell>
          <cell r="AH251">
            <v>0</v>
          </cell>
          <cell r="AI251">
            <v>0</v>
          </cell>
          <cell r="AJ251">
            <v>0</v>
          </cell>
          <cell r="AK251">
            <v>750.75000000000011</v>
          </cell>
        </row>
        <row r="252">
          <cell r="A252" t="str">
            <v>0BG2947152</v>
          </cell>
          <cell r="B252" t="str">
            <v>ABR-19</v>
          </cell>
          <cell r="C252">
            <v>1</v>
          </cell>
          <cell r="D252" t="str">
            <v>2021767</v>
          </cell>
          <cell r="E252" t="str">
            <v>SR MANTENIMIENTO CORRECTIVO</v>
          </cell>
          <cell r="F252" t="str">
            <v>3658</v>
          </cell>
          <cell r="G252" t="str">
            <v>08/04/2019 13:20</v>
          </cell>
          <cell r="H252" t="str">
            <v>800183</v>
          </cell>
          <cell r="I252" t="str">
            <v>PITSS</v>
          </cell>
          <cell r="J252" t="str">
            <v>ASP</v>
          </cell>
          <cell r="K252" t="str">
            <v>RADIOMOVIL DIPSA SA DE CV</v>
          </cell>
          <cell r="L252" t="str">
            <v>CARR CHAPALA-JOCOTEPEC  PLAZA CENTRO LAGUNA  206 L</v>
          </cell>
          <cell r="M252" t="str">
            <v>Ajijic-JAL</v>
          </cell>
          <cell r="N252">
            <v>0</v>
          </cell>
          <cell r="O252" t="str">
            <v>INTERIOR</v>
          </cell>
          <cell r="P252">
            <v>298</v>
          </cell>
          <cell r="Q252" t="str">
            <v>&gt;60</v>
          </cell>
          <cell r="R252" t="str">
            <v>A4 Mono MFPs</v>
          </cell>
          <cell r="S252" t="str">
            <v>A4</v>
          </cell>
          <cell r="T252" t="str">
            <v>Ciudad principal</v>
          </cell>
          <cell r="U252" t="str">
            <v>1-&gt;60</v>
          </cell>
          <cell r="V252">
            <v>1.05</v>
          </cell>
          <cell r="W252">
            <v>750.75000000000011</v>
          </cell>
          <cell r="X252">
            <v>1</v>
          </cell>
          <cell r="Y252">
            <v>1.67</v>
          </cell>
          <cell r="Z252">
            <v>5</v>
          </cell>
          <cell r="AA252">
            <v>0.33399999999999996</v>
          </cell>
          <cell r="AB252">
            <v>0</v>
          </cell>
          <cell r="AC252">
            <v>0</v>
          </cell>
          <cell r="AD252">
            <v>43563</v>
          </cell>
          <cell r="AE252">
            <v>43563</v>
          </cell>
          <cell r="AF252">
            <v>0</v>
          </cell>
          <cell r="AG252" t="str">
            <v>0-1 día</v>
          </cell>
          <cell r="AH252">
            <v>0</v>
          </cell>
          <cell r="AI252">
            <v>0</v>
          </cell>
          <cell r="AJ252">
            <v>0</v>
          </cell>
          <cell r="AK252">
            <v>750.75000000000011</v>
          </cell>
        </row>
        <row r="253">
          <cell r="A253" t="str">
            <v>0BG2947152</v>
          </cell>
          <cell r="B253" t="str">
            <v>ABR-19</v>
          </cell>
          <cell r="C253">
            <v>1</v>
          </cell>
          <cell r="D253" t="str">
            <v>2021615</v>
          </cell>
          <cell r="E253" t="str">
            <v>SR MANTENIMIENTO CORRECTIVO</v>
          </cell>
          <cell r="F253" t="str">
            <v>6656</v>
          </cell>
          <cell r="G253" t="str">
            <v>08/04/2019 11:16</v>
          </cell>
          <cell r="H253" t="str">
            <v>800200</v>
          </cell>
          <cell r="I253" t="str">
            <v>PITSS</v>
          </cell>
          <cell r="J253" t="str">
            <v>ASP</v>
          </cell>
          <cell r="K253" t="str">
            <v>INSTITUTO TECNOLOGICO Y DE ESTUDIOS SUPERIORES DE</v>
          </cell>
          <cell r="L253" t="str">
            <v>AV GENERAL RAMON CORONA No 2514</v>
          </cell>
          <cell r="M253" t="str">
            <v>Zapopan-JAL</v>
          </cell>
          <cell r="N253">
            <v>0</v>
          </cell>
          <cell r="O253" t="str">
            <v>INTERIOR</v>
          </cell>
          <cell r="P253">
            <v>301</v>
          </cell>
          <cell r="Q253" t="str">
            <v>&gt;60</v>
          </cell>
          <cell r="R253" t="str">
            <v>Color Laser Printers</v>
          </cell>
          <cell r="S253" t="str">
            <v>A4</v>
          </cell>
          <cell r="T253" t="str">
            <v>Ciudad principal</v>
          </cell>
          <cell r="U253" t="str">
            <v>1-&gt;60</v>
          </cell>
          <cell r="V253">
            <v>1.05</v>
          </cell>
          <cell r="W253">
            <v>750.75000000000011</v>
          </cell>
          <cell r="X253">
            <v>1</v>
          </cell>
          <cell r="Y253">
            <v>2.15</v>
          </cell>
          <cell r="Z253">
            <v>5</v>
          </cell>
          <cell r="AA253">
            <v>0.43</v>
          </cell>
          <cell r="AB253">
            <v>0</v>
          </cell>
          <cell r="AC253">
            <v>0</v>
          </cell>
          <cell r="AD253">
            <v>43563</v>
          </cell>
          <cell r="AE253">
            <v>43563</v>
          </cell>
          <cell r="AF253">
            <v>0</v>
          </cell>
          <cell r="AG253" t="str">
            <v>0-1 día</v>
          </cell>
          <cell r="AH253">
            <v>0</v>
          </cell>
          <cell r="AI253">
            <v>0</v>
          </cell>
          <cell r="AJ253">
            <v>0</v>
          </cell>
          <cell r="AK253">
            <v>750.75000000000011</v>
          </cell>
        </row>
        <row r="254">
          <cell r="A254" t="str">
            <v>0BG2947153</v>
          </cell>
          <cell r="B254" t="str">
            <v>ABR-19</v>
          </cell>
          <cell r="C254">
            <v>1</v>
          </cell>
          <cell r="D254" t="str">
            <v>2021393</v>
          </cell>
          <cell r="E254" t="str">
            <v>SR MANTENIMIENTO CORRECTIVO</v>
          </cell>
          <cell r="F254" t="str">
            <v>0070</v>
          </cell>
          <cell r="G254" t="str">
            <v>08/04/2019 07:47</v>
          </cell>
          <cell r="H254" t="str">
            <v>500035</v>
          </cell>
          <cell r="I254" t="str">
            <v>PITSS</v>
          </cell>
          <cell r="J254" t="str">
            <v>ASP</v>
          </cell>
          <cell r="K254" t="str">
            <v>OPERADORA OMX SA DE CV</v>
          </cell>
          <cell r="L254" t="str">
            <v>AV GOMEZ MORIN No 924 LOTE 7</v>
          </cell>
          <cell r="M254" t="str">
            <v>San Pedro Garza Garc</v>
          </cell>
          <cell r="N254">
            <v>0</v>
          </cell>
          <cell r="O254" t="str">
            <v>INTERIOR</v>
          </cell>
          <cell r="P254">
            <v>28</v>
          </cell>
          <cell r="Q254" t="str">
            <v>Entre 16 y 30</v>
          </cell>
          <cell r="R254" t="str">
            <v>Entry Production Color Low/Mid</v>
          </cell>
          <cell r="S254" t="str">
            <v>Entry Production</v>
          </cell>
          <cell r="T254" t="str">
            <v>Ciudad principal</v>
          </cell>
          <cell r="U254" t="str">
            <v>3-Entre 16 y 30</v>
          </cell>
          <cell r="V254">
            <v>1.05</v>
          </cell>
          <cell r="W254">
            <v>1651.6500000000003</v>
          </cell>
          <cell r="X254">
            <v>1</v>
          </cell>
          <cell r="Y254">
            <v>1.63</v>
          </cell>
          <cell r="Z254">
            <v>4</v>
          </cell>
          <cell r="AA254">
            <v>0.40749999999999997</v>
          </cell>
          <cell r="AB254">
            <v>0</v>
          </cell>
          <cell r="AC254">
            <v>0</v>
          </cell>
          <cell r="AD254">
            <v>43563</v>
          </cell>
          <cell r="AE254">
            <v>43563</v>
          </cell>
          <cell r="AF254">
            <v>0</v>
          </cell>
          <cell r="AG254" t="str">
            <v>0-1 día</v>
          </cell>
          <cell r="AH254">
            <v>0</v>
          </cell>
          <cell r="AI254">
            <v>0</v>
          </cell>
          <cell r="AJ254">
            <v>0</v>
          </cell>
          <cell r="AK254">
            <v>1651.6500000000003</v>
          </cell>
        </row>
        <row r="255">
          <cell r="A255" t="str">
            <v>0BG2947159</v>
          </cell>
          <cell r="B255" t="str">
            <v>ABR-19</v>
          </cell>
          <cell r="C255">
            <v>1</v>
          </cell>
          <cell r="D255" t="str">
            <v>2020853</v>
          </cell>
          <cell r="E255" t="str">
            <v>SR MANTENIMIENTO CORRECTIVO</v>
          </cell>
          <cell r="F255" t="str">
            <v>0070</v>
          </cell>
          <cell r="G255" t="str">
            <v>05/04/2019 16:05</v>
          </cell>
          <cell r="H255" t="str">
            <v>500028</v>
          </cell>
          <cell r="I255" t="str">
            <v>PITSS</v>
          </cell>
          <cell r="J255" t="str">
            <v>ASP</v>
          </cell>
          <cell r="K255" t="str">
            <v>OFFICE DEPOT DE MEXICO SA DE CV</v>
          </cell>
          <cell r="L255" t="str">
            <v>AV PASEO DE LOS LEONES 1388 L 2-3</v>
          </cell>
          <cell r="M255" t="str">
            <v>MONTERREY-NL</v>
          </cell>
          <cell r="N255">
            <v>0</v>
          </cell>
          <cell r="O255" t="str">
            <v>INTERIOR</v>
          </cell>
          <cell r="P255">
            <v>12</v>
          </cell>
          <cell r="Q255" t="str">
            <v>Entre 7 y 15</v>
          </cell>
          <cell r="R255" t="str">
            <v>Entry Production Color Low/Mid</v>
          </cell>
          <cell r="S255" t="str">
            <v>Entry Production</v>
          </cell>
          <cell r="T255" t="str">
            <v>Ciudad principal</v>
          </cell>
          <cell r="U255" t="str">
            <v>3-Entre 7 y 15</v>
          </cell>
          <cell r="V255">
            <v>0.8</v>
          </cell>
          <cell r="W255">
            <v>1258.4000000000003</v>
          </cell>
          <cell r="X255">
            <v>1</v>
          </cell>
          <cell r="Y255">
            <v>1.42</v>
          </cell>
          <cell r="Z255">
            <v>4</v>
          </cell>
          <cell r="AA255">
            <v>0.35499999999999998</v>
          </cell>
          <cell r="AB255">
            <v>0</v>
          </cell>
          <cell r="AC255">
            <v>0</v>
          </cell>
          <cell r="AD255">
            <v>43563</v>
          </cell>
          <cell r="AE255">
            <v>43563</v>
          </cell>
          <cell r="AF255">
            <v>0</v>
          </cell>
          <cell r="AG255" t="str">
            <v>0-1 día</v>
          </cell>
          <cell r="AH255">
            <v>0</v>
          </cell>
          <cell r="AI255">
            <v>0</v>
          </cell>
          <cell r="AJ255">
            <v>0</v>
          </cell>
          <cell r="AK255">
            <v>1258.4000000000003</v>
          </cell>
        </row>
        <row r="256">
          <cell r="A256" t="str">
            <v>0BG2947161</v>
          </cell>
          <cell r="B256" t="str">
            <v>ABR-19</v>
          </cell>
          <cell r="C256">
            <v>1</v>
          </cell>
          <cell r="D256" t="str">
            <v>2020973</v>
          </cell>
          <cell r="E256" t="str">
            <v>SR MANTENIMIENTO CORRECTIVO</v>
          </cell>
          <cell r="F256" t="str">
            <v>0070</v>
          </cell>
          <cell r="G256" t="str">
            <v>06/04/2019 10:19</v>
          </cell>
          <cell r="H256" t="str">
            <v>100037</v>
          </cell>
          <cell r="I256" t="str">
            <v>PITSS</v>
          </cell>
          <cell r="J256" t="str">
            <v>ASP</v>
          </cell>
          <cell r="K256" t="str">
            <v>OFFICE DEPOT DE MEXICO SA DE CV</v>
          </cell>
          <cell r="L256" t="str">
            <v>BLV ISIDRO FABELA SUR 600</v>
          </cell>
          <cell r="M256" t="str">
            <v>Toluca De Lerdo-MEX</v>
          </cell>
          <cell r="N256">
            <v>0</v>
          </cell>
          <cell r="O256" t="str">
            <v>INTERIOR</v>
          </cell>
          <cell r="P256">
            <v>60</v>
          </cell>
          <cell r="Q256" t="str">
            <v>Entre 31 y 60</v>
          </cell>
          <cell r="R256" t="str">
            <v>Entry Production Color Low/Mid</v>
          </cell>
          <cell r="S256" t="str">
            <v>Entry Production</v>
          </cell>
          <cell r="T256" t="str">
            <v>Ciudad principal</v>
          </cell>
          <cell r="U256" t="str">
            <v>3-Entre 31 y 60</v>
          </cell>
          <cell r="V256">
            <v>1.1000000000000001</v>
          </cell>
          <cell r="W256">
            <v>1730.3000000000004</v>
          </cell>
          <cell r="X256">
            <v>1</v>
          </cell>
          <cell r="Y256">
            <v>0</v>
          </cell>
          <cell r="Z256">
            <v>4</v>
          </cell>
          <cell r="AA256">
            <v>0</v>
          </cell>
          <cell r="AB256">
            <v>0</v>
          </cell>
          <cell r="AC256">
            <v>0</v>
          </cell>
          <cell r="AD256">
            <v>43563</v>
          </cell>
          <cell r="AE256">
            <v>43563</v>
          </cell>
          <cell r="AF256">
            <v>0</v>
          </cell>
          <cell r="AG256" t="str">
            <v>0-1 día</v>
          </cell>
          <cell r="AH256">
            <v>0</v>
          </cell>
          <cell r="AI256">
            <v>0</v>
          </cell>
          <cell r="AJ256">
            <v>0</v>
          </cell>
          <cell r="AK256">
            <v>1730.3000000000004</v>
          </cell>
        </row>
        <row r="257">
          <cell r="A257" t="str">
            <v>0BG2947468</v>
          </cell>
          <cell r="B257" t="str">
            <v>ABR-19</v>
          </cell>
          <cell r="C257">
            <v>1</v>
          </cell>
          <cell r="D257" t="str">
            <v>2020803</v>
          </cell>
          <cell r="E257" t="str">
            <v>SR MANTENIMIENTO CORRECTIVO</v>
          </cell>
          <cell r="F257" t="str">
            <v>0070</v>
          </cell>
          <cell r="G257" t="str">
            <v>05/04/2019 14:14</v>
          </cell>
          <cell r="H257" t="str">
            <v>800187</v>
          </cell>
          <cell r="I257" t="str">
            <v>PITSS</v>
          </cell>
          <cell r="J257" t="str">
            <v>ASP</v>
          </cell>
          <cell r="K257" t="str">
            <v>OPERADORA OMX SA DE CV</v>
          </cell>
          <cell r="L257" t="str">
            <v>AV CONSTITUYENTES 152 PTE</v>
          </cell>
          <cell r="M257" t="str">
            <v>QUERETARO-QRO</v>
          </cell>
          <cell r="N257">
            <v>0</v>
          </cell>
          <cell r="O257" t="str">
            <v>INTERIOR</v>
          </cell>
          <cell r="P257">
            <v>2</v>
          </cell>
          <cell r="Q257" t="str">
            <v>&lt;=3</v>
          </cell>
          <cell r="R257" t="str">
            <v>Entry Production Color Low/Mid</v>
          </cell>
          <cell r="S257" t="str">
            <v>Entry Production</v>
          </cell>
          <cell r="T257" t="str">
            <v>Ciudad principal</v>
          </cell>
          <cell r="U257" t="str">
            <v>3-&lt;=3</v>
          </cell>
          <cell r="V257">
            <v>0</v>
          </cell>
          <cell r="W257">
            <v>0</v>
          </cell>
          <cell r="X257">
            <v>1</v>
          </cell>
          <cell r="Y257">
            <v>1.1000000000000001</v>
          </cell>
          <cell r="Z257">
            <v>4</v>
          </cell>
          <cell r="AA257">
            <v>0.27500000000000002</v>
          </cell>
          <cell r="AB257">
            <v>0</v>
          </cell>
          <cell r="AC257">
            <v>0</v>
          </cell>
          <cell r="AD257">
            <v>43563</v>
          </cell>
          <cell r="AE257">
            <v>43563</v>
          </cell>
          <cell r="AF257">
            <v>0</v>
          </cell>
          <cell r="AG257" t="str">
            <v>0-1 día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</row>
        <row r="258">
          <cell r="A258" t="str">
            <v>0BG2947475</v>
          </cell>
          <cell r="B258" t="str">
            <v>ABR-19</v>
          </cell>
          <cell r="C258">
            <v>1</v>
          </cell>
          <cell r="D258" t="str">
            <v>2020791</v>
          </cell>
          <cell r="E258" t="str">
            <v>SR MANTENIMIENTO CORRECTIVO</v>
          </cell>
          <cell r="F258" t="str">
            <v>0070</v>
          </cell>
          <cell r="G258" t="str">
            <v>05/04/2019 13:52</v>
          </cell>
          <cell r="H258" t="str">
            <v>800192</v>
          </cell>
          <cell r="I258" t="str">
            <v>PITSS</v>
          </cell>
          <cell r="J258" t="str">
            <v>ASP</v>
          </cell>
          <cell r="K258" t="str">
            <v>OPERADORA OMX SA DE CV</v>
          </cell>
          <cell r="L258" t="str">
            <v>AV MEXICO 3370</v>
          </cell>
          <cell r="M258" t="str">
            <v>Zapopan-JAL</v>
          </cell>
          <cell r="N258">
            <v>0</v>
          </cell>
          <cell r="O258" t="str">
            <v>INTERIOR</v>
          </cell>
          <cell r="P258">
            <v>116</v>
          </cell>
          <cell r="Q258" t="str">
            <v>&gt;60</v>
          </cell>
          <cell r="R258" t="str">
            <v>Entry Production Color Low/Mid</v>
          </cell>
          <cell r="S258" t="str">
            <v>Entry Production</v>
          </cell>
          <cell r="T258" t="str">
            <v>Ciudad principal</v>
          </cell>
          <cell r="U258" t="str">
            <v>3-&gt;60</v>
          </cell>
          <cell r="V258">
            <v>1.1499999999999999</v>
          </cell>
          <cell r="W258">
            <v>1808.95</v>
          </cell>
          <cell r="X258">
            <v>1</v>
          </cell>
          <cell r="Y258">
            <v>2.21</v>
          </cell>
          <cell r="Z258">
            <v>4</v>
          </cell>
          <cell r="AA258">
            <v>0.55249999999999999</v>
          </cell>
          <cell r="AB258">
            <v>0</v>
          </cell>
          <cell r="AC258">
            <v>0</v>
          </cell>
          <cell r="AD258">
            <v>43563</v>
          </cell>
          <cell r="AE258">
            <v>43564</v>
          </cell>
          <cell r="AF258">
            <v>1</v>
          </cell>
          <cell r="AG258" t="str">
            <v>0-1 día</v>
          </cell>
          <cell r="AH258">
            <v>0</v>
          </cell>
          <cell r="AI258">
            <v>0</v>
          </cell>
          <cell r="AJ258">
            <v>0</v>
          </cell>
          <cell r="AK258">
            <v>1808.95</v>
          </cell>
        </row>
        <row r="259">
          <cell r="A259" t="str">
            <v>0BG2947501</v>
          </cell>
          <cell r="B259" t="str">
            <v>ABR-19</v>
          </cell>
          <cell r="C259">
            <v>1</v>
          </cell>
          <cell r="D259" t="str">
            <v>2020003</v>
          </cell>
          <cell r="E259" t="str">
            <v>SR ASISTENCIA A CLIENTES</v>
          </cell>
          <cell r="F259" t="str">
            <v>0070</v>
          </cell>
          <cell r="G259" t="str">
            <v>04/04/2019 11:49</v>
          </cell>
          <cell r="H259" t="str">
            <v>800200</v>
          </cell>
          <cell r="I259" t="str">
            <v>PITSS</v>
          </cell>
          <cell r="J259" t="str">
            <v>ASP</v>
          </cell>
          <cell r="K259" t="str">
            <v>OPERADORA OMX SA DE CV</v>
          </cell>
          <cell r="L259" t="str">
            <v>AV VALLE DE SAN ISIDRO 530</v>
          </cell>
          <cell r="M259" t="str">
            <v>ZAPOPAN-JAL</v>
          </cell>
          <cell r="N259">
            <v>0</v>
          </cell>
          <cell r="O259" t="str">
            <v>INTERIOR</v>
          </cell>
          <cell r="P259" t="str">
            <v xml:space="preserve">  </v>
          </cell>
          <cell r="Q259" t="str">
            <v>&gt;60</v>
          </cell>
          <cell r="R259" t="str">
            <v>Entry Production Color Low/Mid</v>
          </cell>
          <cell r="S259" t="str">
            <v>Entry Production</v>
          </cell>
          <cell r="T259" t="str">
            <v>Ciudad principal</v>
          </cell>
          <cell r="U259" t="str">
            <v>3-&gt;60</v>
          </cell>
          <cell r="V259">
            <v>1</v>
          </cell>
          <cell r="W259">
            <v>1573.0000000000002</v>
          </cell>
          <cell r="X259">
            <v>1</v>
          </cell>
          <cell r="Y259">
            <v>2.9</v>
          </cell>
          <cell r="Z259">
            <v>4</v>
          </cell>
          <cell r="AA259">
            <v>0.72499999999999998</v>
          </cell>
          <cell r="AB259">
            <v>0</v>
          </cell>
          <cell r="AC259">
            <v>0</v>
          </cell>
          <cell r="AD259">
            <v>43563</v>
          </cell>
          <cell r="AE259">
            <v>43564</v>
          </cell>
          <cell r="AF259">
            <v>1</v>
          </cell>
          <cell r="AG259" t="str">
            <v>0-1 día</v>
          </cell>
          <cell r="AH259">
            <v>0</v>
          </cell>
          <cell r="AI259">
            <v>0</v>
          </cell>
          <cell r="AJ259">
            <v>0</v>
          </cell>
          <cell r="AK259">
            <v>1573.0000000000002</v>
          </cell>
        </row>
        <row r="260">
          <cell r="A260" t="str">
            <v>0BG2947509</v>
          </cell>
          <cell r="B260" t="str">
            <v>ABR-19</v>
          </cell>
          <cell r="C260">
            <v>1</v>
          </cell>
          <cell r="D260" t="str">
            <v>2020847</v>
          </cell>
          <cell r="E260" t="str">
            <v>SR MANTENIMIENTO CORRECTIVO</v>
          </cell>
          <cell r="F260" t="str">
            <v>5867</v>
          </cell>
          <cell r="G260" t="str">
            <v>05/04/2019 15:54</v>
          </cell>
          <cell r="H260" t="str">
            <v>500155</v>
          </cell>
          <cell r="I260" t="str">
            <v>PITSS</v>
          </cell>
          <cell r="J260" t="str">
            <v>ASP</v>
          </cell>
          <cell r="K260" t="str">
            <v>HONEYWELL AUTOMOTIVE DE MEXICO S DE RL DE CV</v>
          </cell>
          <cell r="L260" t="str">
            <v>AV PARQUE INDUSTRIAL JUAREZ 3328</v>
          </cell>
          <cell r="M260" t="str">
            <v>CIUDAD JUAREZ-CHIH</v>
          </cell>
          <cell r="N260">
            <v>0</v>
          </cell>
          <cell r="O260" t="str">
            <v>INTERIOR</v>
          </cell>
          <cell r="P260">
            <v>3</v>
          </cell>
          <cell r="Q260" t="str">
            <v>&lt;=3</v>
          </cell>
          <cell r="R260" t="str">
            <v>Office Digital</v>
          </cell>
          <cell r="S260" t="str">
            <v>A3</v>
          </cell>
          <cell r="T260" t="str">
            <v>Ciudad principal</v>
          </cell>
          <cell r="U260" t="str">
            <v>2-&lt;=3</v>
          </cell>
          <cell r="V260">
            <v>0</v>
          </cell>
          <cell r="W260">
            <v>0</v>
          </cell>
          <cell r="X260">
            <v>1</v>
          </cell>
          <cell r="Y260">
            <v>1.6</v>
          </cell>
          <cell r="Z260">
            <v>5</v>
          </cell>
          <cell r="AA260">
            <v>0.32</v>
          </cell>
          <cell r="AB260">
            <v>0</v>
          </cell>
          <cell r="AC260">
            <v>0</v>
          </cell>
          <cell r="AD260">
            <v>43563</v>
          </cell>
          <cell r="AE260">
            <v>43563</v>
          </cell>
          <cell r="AF260">
            <v>0</v>
          </cell>
          <cell r="AG260" t="str">
            <v>0-1 día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</row>
        <row r="261">
          <cell r="A261" t="str">
            <v>0BG2947512</v>
          </cell>
          <cell r="B261" t="str">
            <v>ABR-19</v>
          </cell>
          <cell r="C261">
            <v>1</v>
          </cell>
          <cell r="D261" t="str">
            <v>2021413</v>
          </cell>
          <cell r="E261" t="str">
            <v>SR MANTENIMIENTO CORRECTIVO</v>
          </cell>
          <cell r="F261" t="str">
            <v>5866</v>
          </cell>
          <cell r="G261" t="str">
            <v>08/04/2019 07:51</v>
          </cell>
          <cell r="H261" t="str">
            <v>500035</v>
          </cell>
          <cell r="I261" t="str">
            <v>PITSS</v>
          </cell>
          <cell r="J261" t="str">
            <v>ASP</v>
          </cell>
          <cell r="K261" t="str">
            <v>OFFICE DEPOT DE MEXICO SA DE CV</v>
          </cell>
          <cell r="L261" t="str">
            <v>AV HEROICO COLEGIO MILITAR 114</v>
          </cell>
          <cell r="M261" t="str">
            <v>PIEDRAS NEGRAS-COAH</v>
          </cell>
          <cell r="N261">
            <v>0</v>
          </cell>
          <cell r="O261" t="str">
            <v>INTERIOR</v>
          </cell>
          <cell r="P261">
            <v>35</v>
          </cell>
          <cell r="Q261" t="str">
            <v>Entre 31 y 60</v>
          </cell>
          <cell r="R261" t="str">
            <v>Departmental Digital</v>
          </cell>
          <cell r="S261" t="str">
            <v>A3</v>
          </cell>
          <cell r="T261" t="str">
            <v>Ciudad principal</v>
          </cell>
          <cell r="U261" t="str">
            <v>2-Entre 31 y 60</v>
          </cell>
          <cell r="V261">
            <v>1.05</v>
          </cell>
          <cell r="W261">
            <v>1433.25</v>
          </cell>
          <cell r="X261">
            <v>1</v>
          </cell>
          <cell r="Y261">
            <v>1.6</v>
          </cell>
          <cell r="Z261">
            <v>5</v>
          </cell>
          <cell r="AA261">
            <v>0.32</v>
          </cell>
          <cell r="AB261">
            <v>0</v>
          </cell>
          <cell r="AC261">
            <v>0</v>
          </cell>
          <cell r="AD261">
            <v>43563</v>
          </cell>
          <cell r="AE261">
            <v>43563</v>
          </cell>
          <cell r="AF261">
            <v>0</v>
          </cell>
          <cell r="AG261" t="str">
            <v>0-1 día</v>
          </cell>
          <cell r="AH261">
            <v>0</v>
          </cell>
          <cell r="AI261">
            <v>0</v>
          </cell>
          <cell r="AJ261">
            <v>0</v>
          </cell>
          <cell r="AK261">
            <v>1433.25</v>
          </cell>
        </row>
        <row r="262">
          <cell r="A262" t="str">
            <v>0BG2947627</v>
          </cell>
          <cell r="B262" t="str">
            <v>ABR-19</v>
          </cell>
          <cell r="C262">
            <v>1</v>
          </cell>
          <cell r="D262" t="str">
            <v>2020889</v>
          </cell>
          <cell r="E262" t="str">
            <v>SR MANTENIMIENTO CORRECTIVO</v>
          </cell>
          <cell r="F262" t="str">
            <v>7511</v>
          </cell>
          <cell r="G262" t="str">
            <v>05/04/2019 17:08</v>
          </cell>
          <cell r="H262" t="str">
            <v>500161</v>
          </cell>
          <cell r="I262" t="str">
            <v>PITSS</v>
          </cell>
          <cell r="J262" t="str">
            <v>ASP</v>
          </cell>
          <cell r="K262" t="str">
            <v>DELPHI SISTEMAS DE ENERGIA S DE RL DE CV</v>
          </cell>
          <cell r="L262" t="str">
            <v>AV DE LAS INDUSTRIAS 4907</v>
          </cell>
          <cell r="M262" t="str">
            <v>CHIHUAHUA-CHIH</v>
          </cell>
          <cell r="N262">
            <v>0</v>
          </cell>
          <cell r="O262" t="str">
            <v>INTERIOR</v>
          </cell>
          <cell r="P262">
            <v>325</v>
          </cell>
          <cell r="Q262" t="str">
            <v>&gt;60</v>
          </cell>
          <cell r="R262" t="str">
            <v>Color Laser Printers</v>
          </cell>
          <cell r="S262" t="str">
            <v>A4</v>
          </cell>
          <cell r="T262" t="str">
            <v>Ciudad principal</v>
          </cell>
          <cell r="U262" t="str">
            <v>1-&gt;60</v>
          </cell>
          <cell r="V262">
            <v>1.05</v>
          </cell>
          <cell r="W262">
            <v>750.75000000000011</v>
          </cell>
          <cell r="X262">
            <v>1</v>
          </cell>
          <cell r="Y262">
            <v>0.37</v>
          </cell>
          <cell r="Z262">
            <v>5</v>
          </cell>
          <cell r="AA262">
            <v>7.3999999999999996E-2</v>
          </cell>
          <cell r="AB262">
            <v>0</v>
          </cell>
          <cell r="AC262">
            <v>0</v>
          </cell>
          <cell r="AD262">
            <v>43563</v>
          </cell>
          <cell r="AE262">
            <v>43563</v>
          </cell>
          <cell r="AF262">
            <v>0</v>
          </cell>
          <cell r="AG262" t="str">
            <v>0-1 día</v>
          </cell>
          <cell r="AH262">
            <v>0</v>
          </cell>
          <cell r="AI262">
            <v>0</v>
          </cell>
          <cell r="AJ262">
            <v>0</v>
          </cell>
          <cell r="AK262">
            <v>750.75000000000011</v>
          </cell>
        </row>
        <row r="263">
          <cell r="A263" t="str">
            <v>0BG2947925</v>
          </cell>
          <cell r="B263" t="str">
            <v>ABR-19</v>
          </cell>
          <cell r="C263">
            <v>1</v>
          </cell>
          <cell r="D263" t="str">
            <v>2019827</v>
          </cell>
          <cell r="E263" t="str">
            <v>SR MANTENIMIENTO CORRECTIVO</v>
          </cell>
          <cell r="F263" t="str">
            <v>1844</v>
          </cell>
          <cell r="G263" t="str">
            <v>04/04/2019 08:15</v>
          </cell>
          <cell r="H263" t="str">
            <v>800192</v>
          </cell>
          <cell r="I263" t="str">
            <v>PITSS</v>
          </cell>
          <cell r="J263" t="str">
            <v>ASP</v>
          </cell>
          <cell r="K263" t="str">
            <v>DOCUDIGITAL DE OCCIDENTE SA DE CV</v>
          </cell>
          <cell r="L263" t="str">
            <v>AVENIDA PERIFERICO NORTE No 940</v>
          </cell>
          <cell r="M263" t="str">
            <v>Zapopan-JAL</v>
          </cell>
          <cell r="N263">
            <v>0</v>
          </cell>
          <cell r="O263" t="str">
            <v>INTERIOR</v>
          </cell>
          <cell r="P263">
            <v>3</v>
          </cell>
          <cell r="Q263" t="str">
            <v>&lt;=3</v>
          </cell>
          <cell r="R263" t="str">
            <v>High End Cut Sheet</v>
          </cell>
          <cell r="S263" t="str">
            <v>High Production</v>
          </cell>
          <cell r="T263" t="str">
            <v>Ciudad principal</v>
          </cell>
          <cell r="U263" t="str">
            <v>4-&lt;=3</v>
          </cell>
          <cell r="V263">
            <v>0.6</v>
          </cell>
          <cell r="W263">
            <v>1287</v>
          </cell>
          <cell r="X263">
            <v>1</v>
          </cell>
          <cell r="Y263">
            <v>2.82</v>
          </cell>
          <cell r="Z263">
            <v>3</v>
          </cell>
          <cell r="AA263">
            <v>0.94</v>
          </cell>
          <cell r="AB263">
            <v>0</v>
          </cell>
          <cell r="AC263">
            <v>0</v>
          </cell>
          <cell r="AD263">
            <v>43563</v>
          </cell>
          <cell r="AE263">
            <v>43563</v>
          </cell>
          <cell r="AF263">
            <v>0</v>
          </cell>
          <cell r="AG263" t="str">
            <v>0-1 día</v>
          </cell>
          <cell r="AH263">
            <v>0</v>
          </cell>
          <cell r="AI263">
            <v>0</v>
          </cell>
          <cell r="AJ263">
            <v>0</v>
          </cell>
          <cell r="AK263">
            <v>1287</v>
          </cell>
        </row>
        <row r="264">
          <cell r="A264" t="str">
            <v>0BG2947926</v>
          </cell>
          <cell r="B264" t="str">
            <v>ABR-19</v>
          </cell>
          <cell r="C264">
            <v>1</v>
          </cell>
          <cell r="D264" t="str">
            <v>2021541</v>
          </cell>
          <cell r="E264" t="str">
            <v>SR MANTENIMIENTO CORRECTIVO</v>
          </cell>
          <cell r="F264" t="str">
            <v>5945</v>
          </cell>
          <cell r="G264" t="str">
            <v>08/04/2019 10:30</v>
          </cell>
          <cell r="H264" t="str">
            <v>500155</v>
          </cell>
          <cell r="I264" t="str">
            <v>PITSS</v>
          </cell>
          <cell r="J264" t="str">
            <v>ASP</v>
          </cell>
          <cell r="K264" t="str">
            <v>HONEYWELL AUTOMOTIVE DE MEXICO S DE RL DE CV</v>
          </cell>
          <cell r="L264" t="str">
            <v>AV FUENTES DEL SUR No 7070</v>
          </cell>
          <cell r="M264" t="str">
            <v>Ciudad Juarez-CHIH</v>
          </cell>
          <cell r="N264">
            <v>0</v>
          </cell>
          <cell r="O264" t="str">
            <v>INTERIOR</v>
          </cell>
          <cell r="P264">
            <v>249</v>
          </cell>
          <cell r="Q264" t="str">
            <v>&gt;60</v>
          </cell>
          <cell r="R264" t="str">
            <v>Office Digital</v>
          </cell>
          <cell r="S264" t="str">
            <v>A3</v>
          </cell>
          <cell r="T264" t="str">
            <v>Ciudad principal</v>
          </cell>
          <cell r="U264" t="str">
            <v>2-&gt;60</v>
          </cell>
          <cell r="V264">
            <v>1.1000000000000001</v>
          </cell>
          <cell r="W264">
            <v>1501.5000000000002</v>
          </cell>
          <cell r="X264">
            <v>1</v>
          </cell>
          <cell r="Y264">
            <v>1.5</v>
          </cell>
          <cell r="Z264">
            <v>5</v>
          </cell>
          <cell r="AA264">
            <v>0.3</v>
          </cell>
          <cell r="AB264">
            <v>0</v>
          </cell>
          <cell r="AC264">
            <v>0</v>
          </cell>
          <cell r="AD264">
            <v>43563</v>
          </cell>
          <cell r="AE264">
            <v>43563</v>
          </cell>
          <cell r="AF264">
            <v>0</v>
          </cell>
          <cell r="AG264" t="str">
            <v>0-1 día</v>
          </cell>
          <cell r="AH264">
            <v>0</v>
          </cell>
          <cell r="AI264">
            <v>0</v>
          </cell>
          <cell r="AJ264">
            <v>0</v>
          </cell>
          <cell r="AK264">
            <v>1501.5000000000002</v>
          </cell>
        </row>
        <row r="265">
          <cell r="A265" t="str">
            <v>0BG2947932</v>
          </cell>
          <cell r="B265" t="str">
            <v>ABR-19</v>
          </cell>
          <cell r="C265">
            <v>1</v>
          </cell>
          <cell r="D265" t="str">
            <v>2021173</v>
          </cell>
          <cell r="E265" t="str">
            <v>SR MANTENIMIENTO CORRECTIVO</v>
          </cell>
          <cell r="F265" t="str">
            <v>0551</v>
          </cell>
          <cell r="G265" t="str">
            <v>07/04/2019 14:48</v>
          </cell>
          <cell r="H265" t="str">
            <v>500036</v>
          </cell>
          <cell r="I265" t="str">
            <v>PITSS</v>
          </cell>
          <cell r="J265" t="str">
            <v>ASP</v>
          </cell>
          <cell r="K265" t="str">
            <v>OFFICE DEPOT DE MEXICO SA DE CV</v>
          </cell>
          <cell r="L265" t="str">
            <v>PERIFERICO LUIS ECHEVERRIA ALVAREZ 1474</v>
          </cell>
          <cell r="M265" t="str">
            <v>SALTILLO-COAH</v>
          </cell>
          <cell r="N265">
            <v>0</v>
          </cell>
          <cell r="O265" t="str">
            <v>INTERIOR</v>
          </cell>
          <cell r="P265">
            <v>56</v>
          </cell>
          <cell r="Q265" t="str">
            <v>Entre 31 y 60</v>
          </cell>
          <cell r="R265" t="str">
            <v>Entry Production Color Low/Mid</v>
          </cell>
          <cell r="S265" t="str">
            <v>Entry Production</v>
          </cell>
          <cell r="T265" t="str">
            <v>Ciudad principal</v>
          </cell>
          <cell r="U265" t="str">
            <v>3-Entre 31 y 60</v>
          </cell>
          <cell r="V265">
            <v>1.1000000000000001</v>
          </cell>
          <cell r="W265">
            <v>1730.3000000000004</v>
          </cell>
          <cell r="X265">
            <v>1</v>
          </cell>
          <cell r="Y265">
            <v>0.62</v>
          </cell>
          <cell r="Z265">
            <v>4</v>
          </cell>
          <cell r="AA265">
            <v>0.155</v>
          </cell>
          <cell r="AB265">
            <v>0</v>
          </cell>
          <cell r="AC265">
            <v>0</v>
          </cell>
          <cell r="AD265">
            <v>43563</v>
          </cell>
          <cell r="AE265">
            <v>43563</v>
          </cell>
          <cell r="AF265">
            <v>0</v>
          </cell>
          <cell r="AG265" t="str">
            <v>0-1 día</v>
          </cell>
          <cell r="AH265">
            <v>0</v>
          </cell>
          <cell r="AI265">
            <v>0</v>
          </cell>
          <cell r="AJ265">
            <v>0</v>
          </cell>
          <cell r="AK265">
            <v>1730.3000000000004</v>
          </cell>
        </row>
        <row r="266">
          <cell r="A266" t="str">
            <v>0BG2948799</v>
          </cell>
          <cell r="B266" t="str">
            <v>ABR-19</v>
          </cell>
          <cell r="C266">
            <v>1</v>
          </cell>
          <cell r="D266" t="str">
            <v>2020975</v>
          </cell>
          <cell r="E266" t="str">
            <v>SR MANTENIMIENTO CORRECTIVO</v>
          </cell>
          <cell r="F266" t="str">
            <v>0560</v>
          </cell>
          <cell r="G266" t="str">
            <v>06/04/2019 11:54</v>
          </cell>
          <cell r="H266" t="str">
            <v>800192</v>
          </cell>
          <cell r="I266" t="str">
            <v>PITSS</v>
          </cell>
          <cell r="J266" t="str">
            <v>ASP</v>
          </cell>
          <cell r="K266" t="str">
            <v>OFFICE DEPOT DE MEXICO SA DE CV</v>
          </cell>
          <cell r="L266" t="str">
            <v>AV MAIZ 1300</v>
          </cell>
          <cell r="M266" t="str">
            <v>ZAPOPAN-JAL</v>
          </cell>
          <cell r="N266">
            <v>0</v>
          </cell>
          <cell r="O266" t="str">
            <v>INTERIOR</v>
          </cell>
          <cell r="P266">
            <v>5</v>
          </cell>
          <cell r="Q266" t="str">
            <v>Entre 3 y 6</v>
          </cell>
          <cell r="R266" t="str">
            <v>Entry Production Color Low/Mid</v>
          </cell>
          <cell r="S266" t="str">
            <v>Entry Production</v>
          </cell>
          <cell r="T266" t="str">
            <v>Ciudad principal</v>
          </cell>
          <cell r="U266" t="str">
            <v>3-Entre 3 y 6</v>
          </cell>
          <cell r="V266">
            <v>0.6</v>
          </cell>
          <cell r="W266">
            <v>943.80000000000007</v>
          </cell>
          <cell r="X266">
            <v>1</v>
          </cell>
          <cell r="Y266">
            <v>0</v>
          </cell>
          <cell r="Z266">
            <v>4</v>
          </cell>
          <cell r="AA266">
            <v>0</v>
          </cell>
          <cell r="AB266">
            <v>0</v>
          </cell>
          <cell r="AC266">
            <v>0</v>
          </cell>
          <cell r="AD266">
            <v>43563</v>
          </cell>
          <cell r="AE266">
            <v>43563</v>
          </cell>
          <cell r="AF266">
            <v>0</v>
          </cell>
          <cell r="AG266" t="str">
            <v>0-1 día</v>
          </cell>
          <cell r="AH266">
            <v>0</v>
          </cell>
          <cell r="AI266">
            <v>0</v>
          </cell>
          <cell r="AJ266">
            <v>0</v>
          </cell>
          <cell r="AK266">
            <v>943.80000000000007</v>
          </cell>
        </row>
        <row r="267">
          <cell r="A267" t="str">
            <v>0BG2948799</v>
          </cell>
          <cell r="B267" t="str">
            <v>ABR-19</v>
          </cell>
          <cell r="C267">
            <v>1</v>
          </cell>
          <cell r="D267" t="str">
            <v>2021415</v>
          </cell>
          <cell r="E267" t="str">
            <v>SR MANTENIMIENTO CORRECTIVO</v>
          </cell>
          <cell r="F267" t="str">
            <v>0560</v>
          </cell>
          <cell r="G267" t="str">
            <v>08/04/2019 08:27</v>
          </cell>
          <cell r="H267" t="str">
            <v>500035</v>
          </cell>
          <cell r="I267" t="str">
            <v>PITSS</v>
          </cell>
          <cell r="J267" t="str">
            <v>ASP</v>
          </cell>
          <cell r="K267" t="str">
            <v>OFFICE DEPOT DE MEXICO SA DE CV</v>
          </cell>
          <cell r="L267" t="str">
            <v>AV HEROICO COLEGIO MILITAR 114</v>
          </cell>
          <cell r="M267" t="str">
            <v>PIEDRAS NEGRAS-COAH</v>
          </cell>
          <cell r="N267">
            <v>0</v>
          </cell>
          <cell r="O267" t="str">
            <v>INTERIOR</v>
          </cell>
          <cell r="P267">
            <v>20</v>
          </cell>
          <cell r="Q267" t="str">
            <v>Entre 16 y 30</v>
          </cell>
          <cell r="R267" t="str">
            <v>Entry Production Color Low/Mid</v>
          </cell>
          <cell r="S267" t="str">
            <v>Entry Production</v>
          </cell>
          <cell r="T267" t="str">
            <v>Ciudad principal</v>
          </cell>
          <cell r="U267" t="str">
            <v>3-Entre 16 y 30</v>
          </cell>
          <cell r="V267">
            <v>1.05</v>
          </cell>
          <cell r="W267">
            <v>1651.6500000000003</v>
          </cell>
          <cell r="X267">
            <v>1</v>
          </cell>
          <cell r="Y267">
            <v>3.42</v>
          </cell>
          <cell r="Z267">
            <v>4</v>
          </cell>
          <cell r="AA267">
            <v>0.85499999999999998</v>
          </cell>
          <cell r="AB267">
            <v>0</v>
          </cell>
          <cell r="AC267">
            <v>0</v>
          </cell>
          <cell r="AD267">
            <v>43563</v>
          </cell>
          <cell r="AE267">
            <v>43563</v>
          </cell>
          <cell r="AF267">
            <v>0</v>
          </cell>
          <cell r="AG267" t="str">
            <v>0-1 día</v>
          </cell>
          <cell r="AH267">
            <v>0</v>
          </cell>
          <cell r="AI267">
            <v>0</v>
          </cell>
          <cell r="AJ267">
            <v>0</v>
          </cell>
          <cell r="AK267">
            <v>1651.6500000000003</v>
          </cell>
        </row>
        <row r="268">
          <cell r="A268" t="str">
            <v>0BG2948799</v>
          </cell>
          <cell r="B268" t="str">
            <v>ABR-19</v>
          </cell>
          <cell r="C268">
            <v>1</v>
          </cell>
          <cell r="D268" t="str">
            <v>2021683</v>
          </cell>
          <cell r="E268" t="str">
            <v>SR MANTENIMIENTO CORRECTIVO</v>
          </cell>
          <cell r="F268" t="str">
            <v>5757</v>
          </cell>
          <cell r="G268" t="str">
            <v>08/04/2019 12:15</v>
          </cell>
          <cell r="H268" t="str">
            <v>500080</v>
          </cell>
          <cell r="I268" t="str">
            <v>PITSS</v>
          </cell>
          <cell r="J268" t="str">
            <v>ASP</v>
          </cell>
          <cell r="K268" t="str">
            <v>INSTITUTO TECNOLOGICO Y DE ESTUDIOS SUPERIORES DE</v>
          </cell>
          <cell r="L268" t="str">
            <v>HEROICO COLEGIO MILITAR No 4700</v>
          </cell>
          <cell r="M268" t="str">
            <v>Chihuahua-CHIH</v>
          </cell>
          <cell r="N268">
            <v>0</v>
          </cell>
          <cell r="O268" t="str">
            <v>INTERIOR</v>
          </cell>
          <cell r="P268">
            <v>46</v>
          </cell>
          <cell r="Q268" t="str">
            <v>Entre 31 y 60</v>
          </cell>
          <cell r="R268" t="str">
            <v>Departmental Digital</v>
          </cell>
          <cell r="S268" t="str">
            <v>A3</v>
          </cell>
          <cell r="T268" t="str">
            <v>Ciudad principal</v>
          </cell>
          <cell r="U268" t="str">
            <v>2-Entre 31 y 60</v>
          </cell>
          <cell r="V268">
            <v>1.05</v>
          </cell>
          <cell r="W268">
            <v>1433.25</v>
          </cell>
          <cell r="X268">
            <v>1</v>
          </cell>
          <cell r="Y268">
            <v>0</v>
          </cell>
          <cell r="Z268">
            <v>5</v>
          </cell>
          <cell r="AA268">
            <v>0</v>
          </cell>
          <cell r="AB268">
            <v>0</v>
          </cell>
          <cell r="AC268">
            <v>0</v>
          </cell>
          <cell r="AD268">
            <v>43563</v>
          </cell>
          <cell r="AE268">
            <v>43564</v>
          </cell>
          <cell r="AF268">
            <v>1</v>
          </cell>
          <cell r="AG268" t="str">
            <v>0-1 día</v>
          </cell>
          <cell r="AH268">
            <v>0</v>
          </cell>
          <cell r="AI268">
            <v>0</v>
          </cell>
          <cell r="AJ268">
            <v>0</v>
          </cell>
          <cell r="AK268">
            <v>1433.25</v>
          </cell>
        </row>
        <row r="269">
          <cell r="A269" t="str">
            <v>0BG2948808</v>
          </cell>
          <cell r="B269" t="str">
            <v>ABR-19</v>
          </cell>
          <cell r="C269">
            <v>1</v>
          </cell>
          <cell r="D269" t="str">
            <v>2021663</v>
          </cell>
          <cell r="E269" t="str">
            <v>SR MANTENIMIENTO CORRECTIVO</v>
          </cell>
          <cell r="F269" t="str">
            <v>4018</v>
          </cell>
          <cell r="G269" t="str">
            <v>08/04/2019 11:57</v>
          </cell>
          <cell r="H269" t="str">
            <v>500066</v>
          </cell>
          <cell r="I269" t="str">
            <v>PITSS</v>
          </cell>
          <cell r="J269" t="str">
            <v>ASP</v>
          </cell>
          <cell r="K269" t="str">
            <v>ISALI SA DE CV</v>
          </cell>
          <cell r="L269" t="str">
            <v>LEON GUZMAN No 1308</v>
          </cell>
          <cell r="M269" t="str">
            <v>Monterrey-NL</v>
          </cell>
          <cell r="N269">
            <v>0</v>
          </cell>
          <cell r="O269" t="str">
            <v>INTERIOR</v>
          </cell>
          <cell r="P269">
            <v>2685</v>
          </cell>
          <cell r="Q269" t="str">
            <v>&gt;60</v>
          </cell>
          <cell r="R269" t="str">
            <v>A4 Color Laser MFPs</v>
          </cell>
          <cell r="S269" t="str">
            <v>A4</v>
          </cell>
          <cell r="T269" t="str">
            <v>Ciudad principal</v>
          </cell>
          <cell r="U269" t="str">
            <v>1-&gt;60</v>
          </cell>
          <cell r="V269">
            <v>1.05</v>
          </cell>
          <cell r="W269">
            <v>750.75000000000011</v>
          </cell>
          <cell r="X269">
            <v>1</v>
          </cell>
          <cell r="Y269">
            <v>1.65</v>
          </cell>
          <cell r="Z269">
            <v>5</v>
          </cell>
          <cell r="AA269">
            <v>0.32999999999999996</v>
          </cell>
          <cell r="AB269">
            <v>0</v>
          </cell>
          <cell r="AC269">
            <v>0</v>
          </cell>
          <cell r="AD269">
            <v>43563</v>
          </cell>
          <cell r="AE269">
            <v>43563</v>
          </cell>
          <cell r="AF269">
            <v>0</v>
          </cell>
          <cell r="AG269" t="str">
            <v>0-1 día</v>
          </cell>
          <cell r="AH269">
            <v>0</v>
          </cell>
          <cell r="AI269">
            <v>0</v>
          </cell>
          <cell r="AJ269">
            <v>0</v>
          </cell>
          <cell r="AK269">
            <v>750.75000000000011</v>
          </cell>
        </row>
        <row r="270">
          <cell r="A270" t="str">
            <v>0BG2948808</v>
          </cell>
          <cell r="B270" t="str">
            <v>ABR-19</v>
          </cell>
          <cell r="C270">
            <v>1</v>
          </cell>
          <cell r="D270" t="str">
            <v>2021439</v>
          </cell>
          <cell r="E270" t="str">
            <v>SR MANTENIMIENTO CORRECTIVO</v>
          </cell>
          <cell r="F270" t="str">
            <v>4002</v>
          </cell>
          <cell r="G270" t="str">
            <v>08/04/2019 09:02</v>
          </cell>
          <cell r="H270" t="str">
            <v>800196</v>
          </cell>
          <cell r="I270" t="str">
            <v>PITSS</v>
          </cell>
          <cell r="J270" t="str">
            <v>ASP</v>
          </cell>
          <cell r="K270" t="str">
            <v>PRODUCTOS HOSPITALARIOS SA DE CV</v>
          </cell>
          <cell r="L270" t="str">
            <v>BENITO JUAREZ Y SEGURO SOCIAL S/N</v>
          </cell>
          <cell r="M270" t="str">
            <v>Hermosillo-SON</v>
          </cell>
          <cell r="N270">
            <v>1</v>
          </cell>
          <cell r="O270" t="str">
            <v>INTERIOR</v>
          </cell>
          <cell r="P270">
            <v>2685</v>
          </cell>
          <cell r="Q270" t="str">
            <v>&gt;60</v>
          </cell>
          <cell r="R270" t="str">
            <v>A4 Mono MFPs</v>
          </cell>
          <cell r="S270" t="str">
            <v>A4</v>
          </cell>
          <cell r="T270" t="str">
            <v>Ciudad principal</v>
          </cell>
          <cell r="U270" t="str">
            <v>1-&gt;60</v>
          </cell>
          <cell r="V270">
            <v>1.05</v>
          </cell>
          <cell r="W270">
            <v>0</v>
          </cell>
          <cell r="X270">
            <v>1</v>
          </cell>
          <cell r="Y270">
            <v>0.52</v>
          </cell>
          <cell r="Z270">
            <v>5</v>
          </cell>
          <cell r="AA270">
            <v>0.10400000000000001</v>
          </cell>
          <cell r="AB270">
            <v>0</v>
          </cell>
          <cell r="AC270">
            <v>0</v>
          </cell>
          <cell r="AD270">
            <v>43563</v>
          </cell>
          <cell r="AE270">
            <v>43563</v>
          </cell>
          <cell r="AF270">
            <v>0</v>
          </cell>
          <cell r="AG270" t="str">
            <v>0-1 día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</row>
        <row r="271">
          <cell r="A271" t="str">
            <v>0BG2948884</v>
          </cell>
          <cell r="B271" t="str">
            <v>ABR-19</v>
          </cell>
          <cell r="C271">
            <v>1</v>
          </cell>
          <cell r="D271" t="str">
            <v>2021577</v>
          </cell>
          <cell r="E271" t="str">
            <v>SR MANTENIMIENTO CORRECTIVO</v>
          </cell>
          <cell r="F271" t="str">
            <v>8045</v>
          </cell>
          <cell r="G271" t="str">
            <v>08/04/2019 10:37</v>
          </cell>
          <cell r="H271" t="str">
            <v>500027</v>
          </cell>
          <cell r="I271" t="str">
            <v>PITSS</v>
          </cell>
          <cell r="J271" t="str">
            <v>ASP</v>
          </cell>
          <cell r="K271" t="str">
            <v>JANSSEN DE MEXICO S DE RL DE CV</v>
          </cell>
          <cell r="L271" t="str">
            <v>DURANGO No 2751</v>
          </cell>
          <cell r="M271" t="str">
            <v>Ciudad Juarez-CHIH</v>
          </cell>
          <cell r="N271">
            <v>1</v>
          </cell>
          <cell r="O271" t="str">
            <v>INTERIOR</v>
          </cell>
          <cell r="P271">
            <v>229</v>
          </cell>
          <cell r="Q271" t="str">
            <v>&gt;60</v>
          </cell>
          <cell r="R271" t="str">
            <v>Office Digital</v>
          </cell>
          <cell r="S271" t="str">
            <v>A3</v>
          </cell>
          <cell r="T271" t="str">
            <v>Ciudad principal</v>
          </cell>
          <cell r="U271" t="str">
            <v>2-&gt;60</v>
          </cell>
          <cell r="V271">
            <v>1.1000000000000001</v>
          </cell>
          <cell r="W271">
            <v>0</v>
          </cell>
          <cell r="X271">
            <v>1</v>
          </cell>
          <cell r="Y271">
            <v>0</v>
          </cell>
          <cell r="Z271">
            <v>5</v>
          </cell>
          <cell r="AA271">
            <v>0</v>
          </cell>
          <cell r="AB271">
            <v>0</v>
          </cell>
          <cell r="AC271">
            <v>0</v>
          </cell>
          <cell r="AD271">
            <v>43563</v>
          </cell>
          <cell r="AE271">
            <v>43563</v>
          </cell>
          <cell r="AF271">
            <v>0</v>
          </cell>
          <cell r="AG271" t="str">
            <v>0-1 día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</row>
        <row r="272">
          <cell r="A272" t="str">
            <v>0BG2948893</v>
          </cell>
          <cell r="B272" t="str">
            <v>ABR-19</v>
          </cell>
          <cell r="C272">
            <v>1</v>
          </cell>
          <cell r="D272" t="str">
            <v>2021837</v>
          </cell>
          <cell r="E272" t="str">
            <v>SR MANTENIMIENTO CORRECTIVO</v>
          </cell>
          <cell r="F272" t="str">
            <v>6506</v>
          </cell>
          <cell r="G272" t="str">
            <v>08/04/2019 14:30</v>
          </cell>
          <cell r="H272" t="str">
            <v>500089</v>
          </cell>
          <cell r="I272" t="str">
            <v>PITSS</v>
          </cell>
          <cell r="J272" t="str">
            <v>ASP</v>
          </cell>
          <cell r="K272" t="str">
            <v>APTIV CONTRACT SERVICES S DE RL DE CV</v>
          </cell>
          <cell r="L272" t="str">
            <v>AV HERMANOS ESCOBAR No 5756</v>
          </cell>
          <cell r="M272" t="str">
            <v>Ciudad Juarez-CHIH</v>
          </cell>
          <cell r="N272">
            <v>1</v>
          </cell>
          <cell r="O272" t="str">
            <v>INTERIOR</v>
          </cell>
          <cell r="P272">
            <v>10</v>
          </cell>
          <cell r="Q272" t="str">
            <v>Entre 7 y 15</v>
          </cell>
          <cell r="R272" t="str">
            <v>A4 Color Laser MFPs</v>
          </cell>
          <cell r="S272" t="str">
            <v>A4</v>
          </cell>
          <cell r="T272" t="str">
            <v>Ciudad principal</v>
          </cell>
          <cell r="U272" t="str">
            <v>1-Entre 7 y 15</v>
          </cell>
          <cell r="V272">
            <v>0</v>
          </cell>
          <cell r="W272">
            <v>0</v>
          </cell>
          <cell r="X272">
            <v>1</v>
          </cell>
          <cell r="Y272">
            <v>1.08</v>
          </cell>
          <cell r="Z272">
            <v>5</v>
          </cell>
          <cell r="AA272">
            <v>0.21600000000000003</v>
          </cell>
          <cell r="AB272">
            <v>0</v>
          </cell>
          <cell r="AC272">
            <v>0</v>
          </cell>
          <cell r="AD272">
            <v>43563</v>
          </cell>
          <cell r="AE272">
            <v>43563</v>
          </cell>
          <cell r="AF272">
            <v>0</v>
          </cell>
          <cell r="AG272" t="str">
            <v>0-1 día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</row>
        <row r="273">
          <cell r="A273" t="str">
            <v>0BG2948894</v>
          </cell>
          <cell r="B273" t="str">
            <v>ABR-19</v>
          </cell>
          <cell r="C273">
            <v>1</v>
          </cell>
          <cell r="D273" t="str">
            <v>2021923</v>
          </cell>
          <cell r="E273" t="str">
            <v>SR MANTENIMIENTO CORRECTIVO</v>
          </cell>
          <cell r="F273" t="str">
            <v>0506</v>
          </cell>
          <cell r="G273" t="str">
            <v>08/04/2019 16:38</v>
          </cell>
          <cell r="H273" t="str">
            <v>500089</v>
          </cell>
          <cell r="I273" t="str">
            <v>PITSS</v>
          </cell>
          <cell r="J273" t="str">
            <v>ASP</v>
          </cell>
          <cell r="K273" t="str">
            <v>APTIV CONTRACT SERVICES S DE RL DE CV</v>
          </cell>
          <cell r="L273" t="str">
            <v>AV HERMANOS ESCOBAR No 5756</v>
          </cell>
          <cell r="M273" t="str">
            <v>Ciudad Juarez-CHIH</v>
          </cell>
          <cell r="N273">
            <v>1</v>
          </cell>
          <cell r="O273" t="str">
            <v>INTERIOR</v>
          </cell>
          <cell r="P273">
            <v>13</v>
          </cell>
          <cell r="Q273" t="str">
            <v>Entre 7 y 15</v>
          </cell>
          <cell r="R273" t="str">
            <v>Color Laser Printers</v>
          </cell>
          <cell r="S273" t="str">
            <v>A4</v>
          </cell>
          <cell r="T273" t="str">
            <v>Ciudad principal</v>
          </cell>
          <cell r="U273" t="str">
            <v>1-Entre 7 y 15</v>
          </cell>
          <cell r="V273">
            <v>0</v>
          </cell>
          <cell r="W273">
            <v>0</v>
          </cell>
          <cell r="X273">
            <v>1</v>
          </cell>
          <cell r="Y273">
            <v>0</v>
          </cell>
          <cell r="Z273">
            <v>5</v>
          </cell>
          <cell r="AA273">
            <v>0</v>
          </cell>
          <cell r="AB273">
            <v>0</v>
          </cell>
          <cell r="AC273">
            <v>0</v>
          </cell>
          <cell r="AD273">
            <v>43563</v>
          </cell>
          <cell r="AE273">
            <v>43564</v>
          </cell>
          <cell r="AF273">
            <v>1</v>
          </cell>
          <cell r="AG273" t="str">
            <v>0-1 día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</row>
        <row r="274">
          <cell r="A274" t="str">
            <v>0BG2948912</v>
          </cell>
          <cell r="B274" t="str">
            <v>ABR-19</v>
          </cell>
          <cell r="C274">
            <v>1</v>
          </cell>
          <cell r="D274" t="str">
            <v>2022357</v>
          </cell>
          <cell r="E274" t="str">
            <v>SR MANTENIMIENTO CORRECTIVO</v>
          </cell>
          <cell r="F274" t="str">
            <v>6705</v>
          </cell>
          <cell r="G274" t="str">
            <v>09/04/2019 11:24</v>
          </cell>
          <cell r="H274" t="str">
            <v>500094</v>
          </cell>
          <cell r="I274" t="str">
            <v>PITSS</v>
          </cell>
          <cell r="J274" t="str">
            <v>ASP</v>
          </cell>
          <cell r="K274" t="str">
            <v>OFFICE DEPOT DE MEXICO SA DE CV</v>
          </cell>
          <cell r="L274" t="str">
            <v>AV HIDALGO 5309</v>
          </cell>
          <cell r="M274" t="str">
            <v>TAMPICO-TAM</v>
          </cell>
          <cell r="N274">
            <v>0</v>
          </cell>
          <cell r="O274" t="str">
            <v>INTERIOR</v>
          </cell>
          <cell r="P274">
            <v>29</v>
          </cell>
          <cell r="Q274" t="str">
            <v>Entre 16 y 30</v>
          </cell>
          <cell r="R274" t="str">
            <v>WF Mono Systems and Legacy Color</v>
          </cell>
          <cell r="S274" t="str">
            <v>WF</v>
          </cell>
          <cell r="T274" t="str">
            <v>Ciudad principal</v>
          </cell>
          <cell r="U274" t="str">
            <v>3-Entre 16 y 30</v>
          </cell>
          <cell r="V274">
            <v>1.05</v>
          </cell>
          <cell r="W274">
            <v>1651.6500000000003</v>
          </cell>
          <cell r="X274">
            <v>1</v>
          </cell>
          <cell r="Y274">
            <v>1.1499999999999999</v>
          </cell>
          <cell r="Z274">
            <v>4</v>
          </cell>
          <cell r="AA274">
            <v>0.28749999999999998</v>
          </cell>
          <cell r="AB274">
            <v>0</v>
          </cell>
          <cell r="AC274">
            <v>0</v>
          </cell>
          <cell r="AD274">
            <v>43564</v>
          </cell>
          <cell r="AE274">
            <v>43564</v>
          </cell>
          <cell r="AF274">
            <v>0</v>
          </cell>
          <cell r="AG274" t="str">
            <v>0-1 día</v>
          </cell>
          <cell r="AH274">
            <v>0</v>
          </cell>
          <cell r="AI274">
            <v>0</v>
          </cell>
          <cell r="AJ274">
            <v>0</v>
          </cell>
          <cell r="AK274">
            <v>1651.6500000000003</v>
          </cell>
        </row>
        <row r="275">
          <cell r="A275" t="str">
            <v>0BG2948912</v>
          </cell>
          <cell r="B275" t="str">
            <v>ABR-19</v>
          </cell>
          <cell r="C275">
            <v>1</v>
          </cell>
          <cell r="D275" t="str">
            <v>2021521</v>
          </cell>
          <cell r="E275" t="str">
            <v>SR MANTENIMIENTO CORRECTIVO</v>
          </cell>
          <cell r="F275" t="str">
            <v>6705</v>
          </cell>
          <cell r="G275" t="str">
            <v>08/04/2019 10:19</v>
          </cell>
          <cell r="H275" t="str">
            <v>800188</v>
          </cell>
          <cell r="I275" t="str">
            <v>PITSS</v>
          </cell>
          <cell r="J275" t="str">
            <v>ASP</v>
          </cell>
          <cell r="K275" t="str">
            <v>OFFICE DEPOT DE MEXICO SA DE CV</v>
          </cell>
          <cell r="L275" t="str">
            <v>TORRES LANDA 103 A</v>
          </cell>
          <cell r="M275" t="str">
            <v>CELAYA-GTO</v>
          </cell>
          <cell r="N275">
            <v>0</v>
          </cell>
          <cell r="O275" t="str">
            <v>INTERIOR</v>
          </cell>
          <cell r="P275">
            <v>42</v>
          </cell>
          <cell r="Q275" t="str">
            <v>Entre 31 y 60</v>
          </cell>
          <cell r="R275" t="str">
            <v>WF Mono Systems and Legacy Color</v>
          </cell>
          <cell r="S275" t="str">
            <v>WF</v>
          </cell>
          <cell r="T275" t="str">
            <v>Ciudad principal</v>
          </cell>
          <cell r="U275" t="str">
            <v>3-Entre 31 y 60</v>
          </cell>
          <cell r="V275">
            <v>1.1000000000000001</v>
          </cell>
          <cell r="W275">
            <v>1730.3000000000004</v>
          </cell>
          <cell r="X275">
            <v>1</v>
          </cell>
          <cell r="Y275">
            <v>3.43</v>
          </cell>
          <cell r="Z275">
            <v>4</v>
          </cell>
          <cell r="AA275">
            <v>0.85750000000000004</v>
          </cell>
          <cell r="AB275">
            <v>0</v>
          </cell>
          <cell r="AC275">
            <v>0</v>
          </cell>
          <cell r="AD275">
            <v>43564</v>
          </cell>
          <cell r="AE275">
            <v>43564</v>
          </cell>
          <cell r="AF275">
            <v>0</v>
          </cell>
          <cell r="AG275" t="str">
            <v>0-1 día</v>
          </cell>
          <cell r="AH275">
            <v>0</v>
          </cell>
          <cell r="AI275">
            <v>0</v>
          </cell>
          <cell r="AJ275">
            <v>0</v>
          </cell>
          <cell r="AK275">
            <v>1730.3000000000004</v>
          </cell>
        </row>
        <row r="276">
          <cell r="A276" t="str">
            <v>0BG2948912</v>
          </cell>
          <cell r="B276" t="str">
            <v>ABR-19</v>
          </cell>
          <cell r="C276">
            <v>1</v>
          </cell>
          <cell r="D276" t="str">
            <v>2019861</v>
          </cell>
          <cell r="E276" t="str">
            <v>SR MANTENIMIENTO CORRECTIVO</v>
          </cell>
          <cell r="F276" t="str">
            <v>3611</v>
          </cell>
          <cell r="G276" t="str">
            <v>04/04/2019 09:10</v>
          </cell>
          <cell r="H276" t="str">
            <v>800072</v>
          </cell>
          <cell r="I276" t="str">
            <v>PITSS</v>
          </cell>
          <cell r="J276" t="str">
            <v>ASP</v>
          </cell>
          <cell r="K276" t="str">
            <v>FLEXTRONICS MANUFACTURING MEX SA DE CV</v>
          </cell>
          <cell r="L276" t="str">
            <v>CARRETERA BASE AEREA No 5850-23</v>
          </cell>
          <cell r="M276" t="str">
            <v>Zapopan-JAL</v>
          </cell>
          <cell r="N276">
            <v>0</v>
          </cell>
          <cell r="O276" t="str">
            <v>INTERIOR</v>
          </cell>
          <cell r="P276">
            <v>41</v>
          </cell>
          <cell r="Q276" t="str">
            <v>Entre 31 y 60</v>
          </cell>
          <cell r="R276" t="str">
            <v>Entry Mono Printers</v>
          </cell>
          <cell r="S276" t="str">
            <v>A4</v>
          </cell>
          <cell r="T276" t="str">
            <v>Ciudad principal</v>
          </cell>
          <cell r="U276" t="str">
            <v>1-Entre 31 y 60</v>
          </cell>
          <cell r="V276">
            <v>0.8</v>
          </cell>
          <cell r="W276">
            <v>572.00000000000011</v>
          </cell>
          <cell r="X276">
            <v>1</v>
          </cell>
          <cell r="Y276">
            <v>1.33</v>
          </cell>
          <cell r="Z276">
            <v>5</v>
          </cell>
          <cell r="AA276">
            <v>0.26600000000000001</v>
          </cell>
          <cell r="AB276">
            <v>0</v>
          </cell>
          <cell r="AC276">
            <v>0</v>
          </cell>
          <cell r="AD276">
            <v>43564</v>
          </cell>
          <cell r="AE276">
            <v>43564</v>
          </cell>
          <cell r="AF276">
            <v>0</v>
          </cell>
          <cell r="AG276" t="str">
            <v>0-1 día</v>
          </cell>
          <cell r="AH276">
            <v>0</v>
          </cell>
          <cell r="AI276">
            <v>0</v>
          </cell>
          <cell r="AJ276">
            <v>0</v>
          </cell>
          <cell r="AK276">
            <v>572.00000000000011</v>
          </cell>
        </row>
        <row r="277">
          <cell r="A277" t="str">
            <v>0BG2949227</v>
          </cell>
          <cell r="B277" t="str">
            <v>ABR-19</v>
          </cell>
          <cell r="C277">
            <v>1</v>
          </cell>
          <cell r="D277" t="str">
            <v>2019657</v>
          </cell>
          <cell r="E277" t="str">
            <v>SR MANTENIMIENTO CORRECTIVO</v>
          </cell>
          <cell r="F277" t="str">
            <v>3611</v>
          </cell>
          <cell r="G277" t="str">
            <v>03/04/2019 20:45</v>
          </cell>
          <cell r="H277" t="str">
            <v>800192</v>
          </cell>
          <cell r="I277" t="str">
            <v>PITSS</v>
          </cell>
          <cell r="J277" t="str">
            <v>ASP</v>
          </cell>
          <cell r="K277" t="str">
            <v>OPERADORA OMX SA DE CV</v>
          </cell>
          <cell r="L277" t="str">
            <v>AV VALLE DE SAN ISIDRO 530</v>
          </cell>
          <cell r="M277" t="str">
            <v>ZAPOPAN-JAL</v>
          </cell>
          <cell r="N277">
            <v>0</v>
          </cell>
          <cell r="O277" t="str">
            <v>INTERIOR</v>
          </cell>
          <cell r="P277">
            <v>33</v>
          </cell>
          <cell r="Q277" t="str">
            <v>Entre 31 y 60</v>
          </cell>
          <cell r="R277" t="str">
            <v>Entry Mono Printers</v>
          </cell>
          <cell r="S277" t="str">
            <v>A4</v>
          </cell>
          <cell r="T277" t="str">
            <v>Ciudad principal</v>
          </cell>
          <cell r="U277" t="str">
            <v>1-Entre 31 y 60</v>
          </cell>
          <cell r="V277">
            <v>0.8</v>
          </cell>
          <cell r="W277">
            <v>572.00000000000011</v>
          </cell>
          <cell r="X277">
            <v>1</v>
          </cell>
          <cell r="Y277">
            <v>0.82</v>
          </cell>
          <cell r="Z277">
            <v>5</v>
          </cell>
          <cell r="AA277">
            <v>0.16399999999999998</v>
          </cell>
          <cell r="AB277">
            <v>0</v>
          </cell>
          <cell r="AC277">
            <v>0</v>
          </cell>
          <cell r="AD277">
            <v>43564</v>
          </cell>
          <cell r="AE277">
            <v>43564</v>
          </cell>
          <cell r="AF277">
            <v>0</v>
          </cell>
          <cell r="AG277" t="str">
            <v>0-1 día</v>
          </cell>
          <cell r="AH277">
            <v>0</v>
          </cell>
          <cell r="AI277">
            <v>0</v>
          </cell>
          <cell r="AJ277">
            <v>0</v>
          </cell>
          <cell r="AK277">
            <v>572.00000000000011</v>
          </cell>
        </row>
        <row r="278">
          <cell r="A278" t="str">
            <v>0BG2949273</v>
          </cell>
          <cell r="B278" t="str">
            <v>ABR-19</v>
          </cell>
          <cell r="C278">
            <v>1</v>
          </cell>
          <cell r="D278" t="str">
            <v>2018955</v>
          </cell>
          <cell r="E278" t="str">
            <v>SR MANTENIMIENTO CORRECTIVO</v>
          </cell>
          <cell r="F278" t="str">
            <v>3636</v>
          </cell>
          <cell r="G278" t="str">
            <v>02/04/2019 14:40</v>
          </cell>
          <cell r="H278" t="str">
            <v>800074</v>
          </cell>
          <cell r="I278" t="str">
            <v>PITSS</v>
          </cell>
          <cell r="J278" t="str">
            <v>ASP</v>
          </cell>
          <cell r="K278" t="str">
            <v>RADIOMOVIL DIPSA SA DE CV</v>
          </cell>
          <cell r="L278" t="str">
            <v>AV MELCHOR OCAMPO 17</v>
          </cell>
          <cell r="M278" t="str">
            <v>LAZARO CARDENAS-MICH</v>
          </cell>
          <cell r="N278">
            <v>0</v>
          </cell>
          <cell r="O278" t="str">
            <v>INTERIOR</v>
          </cell>
          <cell r="P278">
            <v>370</v>
          </cell>
          <cell r="Q278" t="str">
            <v>&gt;60</v>
          </cell>
          <cell r="R278" t="str">
            <v>A4 Mono MFPs</v>
          </cell>
          <cell r="S278" t="str">
            <v>A4</v>
          </cell>
          <cell r="T278" t="str">
            <v>Otras</v>
          </cell>
          <cell r="U278" t="str">
            <v>1-&gt;60</v>
          </cell>
          <cell r="V278">
            <v>1.05</v>
          </cell>
          <cell r="W278">
            <v>750.75000000000011</v>
          </cell>
          <cell r="X278">
            <v>1</v>
          </cell>
          <cell r="Y278">
            <v>0.57999999999999996</v>
          </cell>
          <cell r="Z278">
            <v>9</v>
          </cell>
          <cell r="AA278">
            <v>6.4444444444444443E-2</v>
          </cell>
          <cell r="AB278">
            <v>0</v>
          </cell>
          <cell r="AC278">
            <v>0</v>
          </cell>
          <cell r="AD278">
            <v>43564</v>
          </cell>
          <cell r="AE278">
            <v>43564</v>
          </cell>
          <cell r="AF278">
            <v>0</v>
          </cell>
          <cell r="AG278" t="str">
            <v>0-1 día</v>
          </cell>
          <cell r="AH278">
            <v>0</v>
          </cell>
          <cell r="AI278">
            <v>0</v>
          </cell>
          <cell r="AJ278">
            <v>0</v>
          </cell>
          <cell r="AK278">
            <v>750.75000000000011</v>
          </cell>
        </row>
        <row r="279">
          <cell r="A279" t="str">
            <v>0BG2949279</v>
          </cell>
          <cell r="B279" t="str">
            <v>ABR-19</v>
          </cell>
          <cell r="C279">
            <v>1</v>
          </cell>
          <cell r="D279" t="str">
            <v>2017903</v>
          </cell>
          <cell r="E279" t="str">
            <v>SR MANTENIMIENTO CORRECTIVO</v>
          </cell>
          <cell r="F279" t="str">
            <v>4310</v>
          </cell>
          <cell r="G279" t="str">
            <v>01/04/2019 09:05</v>
          </cell>
          <cell r="H279" t="str">
            <v>800188</v>
          </cell>
          <cell r="I279" t="str">
            <v>PITSS</v>
          </cell>
          <cell r="J279" t="str">
            <v>ASP</v>
          </cell>
          <cell r="K279" t="str">
            <v>OFFICE DEPOT DE MEXICO SA DE CV</v>
          </cell>
          <cell r="L279" t="str">
            <v>AV. FAJA DE ORO NO. 1100</v>
          </cell>
          <cell r="M279" t="str">
            <v>Salamanca-GTO</v>
          </cell>
          <cell r="N279">
            <v>0</v>
          </cell>
          <cell r="O279" t="str">
            <v>INTERIOR</v>
          </cell>
          <cell r="P279">
            <v>4</v>
          </cell>
          <cell r="Q279" t="str">
            <v>Entre 3 y 6</v>
          </cell>
          <cell r="R279" t="str">
            <v>Light Production Digital Business</v>
          </cell>
          <cell r="S279" t="str">
            <v>Entry Production</v>
          </cell>
          <cell r="T279" t="str">
            <v>Ciudad principal</v>
          </cell>
          <cell r="U279" t="str">
            <v>3-Entre 3 y 6</v>
          </cell>
          <cell r="V279">
            <v>0.6</v>
          </cell>
          <cell r="W279">
            <v>943.80000000000007</v>
          </cell>
          <cell r="X279">
            <v>1</v>
          </cell>
          <cell r="Y279">
            <v>1.92</v>
          </cell>
          <cell r="Z279">
            <v>4</v>
          </cell>
          <cell r="AA279">
            <v>0.48</v>
          </cell>
          <cell r="AB279">
            <v>0</v>
          </cell>
          <cell r="AC279">
            <v>0</v>
          </cell>
          <cell r="AD279">
            <v>43564</v>
          </cell>
          <cell r="AE279">
            <v>43565</v>
          </cell>
          <cell r="AF279">
            <v>1</v>
          </cell>
          <cell r="AG279" t="str">
            <v>0-1 día</v>
          </cell>
          <cell r="AH279">
            <v>0</v>
          </cell>
          <cell r="AI279">
            <v>0</v>
          </cell>
          <cell r="AJ279">
            <v>0</v>
          </cell>
          <cell r="AK279">
            <v>943.80000000000007</v>
          </cell>
        </row>
        <row r="280">
          <cell r="A280" t="str">
            <v>0BG2949291</v>
          </cell>
          <cell r="B280" t="str">
            <v>ABR-19</v>
          </cell>
          <cell r="C280">
            <v>1</v>
          </cell>
          <cell r="D280" t="str">
            <v>2019873</v>
          </cell>
          <cell r="E280" t="str">
            <v>SR MANTENIMIENTO CORRECTIVO</v>
          </cell>
          <cell r="F280" t="str">
            <v>4310</v>
          </cell>
          <cell r="G280" t="str">
            <v>04/04/2019 09:26</v>
          </cell>
          <cell r="H280" t="str">
            <v>500083</v>
          </cell>
          <cell r="I280" t="str">
            <v>PITSS</v>
          </cell>
          <cell r="J280" t="str">
            <v>ASP</v>
          </cell>
          <cell r="K280" t="str">
            <v>OPERADORA OMX SA DE CV</v>
          </cell>
          <cell r="L280" t="str">
            <v>AV JOSE ELEUTERIO GONZALEZ No 315 INT 7C</v>
          </cell>
          <cell r="M280" t="str">
            <v>Monterrey-NL</v>
          </cell>
          <cell r="N280">
            <v>0</v>
          </cell>
          <cell r="O280" t="str">
            <v>INTERIOR</v>
          </cell>
          <cell r="P280">
            <v>51</v>
          </cell>
          <cell r="Q280" t="str">
            <v>Entre 31 y 60</v>
          </cell>
          <cell r="R280" t="str">
            <v>Light Production Digital Business</v>
          </cell>
          <cell r="S280" t="str">
            <v>Entry Production</v>
          </cell>
          <cell r="T280" t="str">
            <v>Ciudad principal</v>
          </cell>
          <cell r="U280" t="str">
            <v>3-Entre 31 y 60</v>
          </cell>
          <cell r="V280">
            <v>1.1000000000000001</v>
          </cell>
          <cell r="W280">
            <v>1730.3000000000004</v>
          </cell>
          <cell r="X280">
            <v>1</v>
          </cell>
          <cell r="Y280">
            <v>2.0699999999999998</v>
          </cell>
          <cell r="Z280">
            <v>4</v>
          </cell>
          <cell r="AA280">
            <v>0.51749999999999996</v>
          </cell>
          <cell r="AB280">
            <v>0</v>
          </cell>
          <cell r="AC280">
            <v>0</v>
          </cell>
          <cell r="AD280">
            <v>43564</v>
          </cell>
          <cell r="AE280">
            <v>43564</v>
          </cell>
          <cell r="AF280">
            <v>0</v>
          </cell>
          <cell r="AG280" t="str">
            <v>0-1 día</v>
          </cell>
          <cell r="AH280">
            <v>0</v>
          </cell>
          <cell r="AI280">
            <v>0</v>
          </cell>
          <cell r="AJ280">
            <v>0</v>
          </cell>
          <cell r="AK280">
            <v>1730.3000000000004</v>
          </cell>
        </row>
        <row r="281">
          <cell r="A281" t="str">
            <v>0BG2949291</v>
          </cell>
          <cell r="B281" t="str">
            <v>ABR-19</v>
          </cell>
          <cell r="C281">
            <v>1</v>
          </cell>
          <cell r="D281" t="str">
            <v>2021959</v>
          </cell>
          <cell r="E281" t="str">
            <v>SR MANTENIMIENTO CORRECTIVO</v>
          </cell>
          <cell r="F281" t="str">
            <v>4395</v>
          </cell>
          <cell r="G281" t="str">
            <v>08/04/2019 17:45</v>
          </cell>
          <cell r="H281" t="str">
            <v>800183</v>
          </cell>
          <cell r="I281" t="str">
            <v>PITSS</v>
          </cell>
          <cell r="J281" t="str">
            <v>ASP</v>
          </cell>
          <cell r="K281" t="str">
            <v>OFFICE DEPOT DE MEXICO SA DE CV</v>
          </cell>
          <cell r="L281" t="str">
            <v>AMERICAS 655</v>
          </cell>
          <cell r="M281" t="str">
            <v>GUADALAJARA-JAL</v>
          </cell>
          <cell r="N281">
            <v>0</v>
          </cell>
          <cell r="O281" t="str">
            <v>INTERIOR</v>
          </cell>
          <cell r="P281">
            <v>11</v>
          </cell>
          <cell r="Q281" t="str">
            <v>Entre 7 y 15</v>
          </cell>
          <cell r="R281" t="str">
            <v>Light Production Digital Business</v>
          </cell>
          <cell r="S281" t="str">
            <v>Entry Production</v>
          </cell>
          <cell r="T281" t="str">
            <v>Ciudad principal</v>
          </cell>
          <cell r="U281" t="str">
            <v>3-Entre 7 y 15</v>
          </cell>
          <cell r="V281">
            <v>0.8</v>
          </cell>
          <cell r="W281">
            <v>1258.4000000000003</v>
          </cell>
          <cell r="X281">
            <v>1</v>
          </cell>
          <cell r="Y281">
            <v>1.17</v>
          </cell>
          <cell r="Z281">
            <v>4</v>
          </cell>
          <cell r="AA281">
            <v>0.29249999999999998</v>
          </cell>
          <cell r="AB281">
            <v>0</v>
          </cell>
          <cell r="AC281">
            <v>0</v>
          </cell>
          <cell r="AD281">
            <v>43564</v>
          </cell>
          <cell r="AE281">
            <v>43564</v>
          </cell>
          <cell r="AF281">
            <v>0</v>
          </cell>
          <cell r="AG281" t="str">
            <v>0-1 día</v>
          </cell>
          <cell r="AH281">
            <v>0</v>
          </cell>
          <cell r="AI281">
            <v>0</v>
          </cell>
          <cell r="AJ281">
            <v>0</v>
          </cell>
          <cell r="AK281">
            <v>1258.4000000000003</v>
          </cell>
        </row>
        <row r="282">
          <cell r="A282" t="str">
            <v>0BG2949298</v>
          </cell>
          <cell r="B282" t="str">
            <v>ABR-19</v>
          </cell>
          <cell r="C282">
            <v>1</v>
          </cell>
          <cell r="D282" t="str">
            <v>2021931</v>
          </cell>
          <cell r="E282" t="str">
            <v>SR MANTENIMIENTO CORRECTIVO</v>
          </cell>
          <cell r="F282" t="str">
            <v>4395</v>
          </cell>
          <cell r="G282" t="str">
            <v>08/04/2019 16:45</v>
          </cell>
          <cell r="H282" t="str">
            <v>500094</v>
          </cell>
          <cell r="I282" t="str">
            <v>PITSS</v>
          </cell>
          <cell r="J282" t="str">
            <v>ASP</v>
          </cell>
          <cell r="K282" t="str">
            <v>OFFICE DEPOT DE MEXICO SA DE CV</v>
          </cell>
          <cell r="L282" t="str">
            <v>AV HIDALGO 5309</v>
          </cell>
          <cell r="M282" t="str">
            <v>TAMPICO-TAM</v>
          </cell>
          <cell r="N282">
            <v>0</v>
          </cell>
          <cell r="O282" t="str">
            <v>INTERIOR</v>
          </cell>
          <cell r="P282">
            <v>14</v>
          </cell>
          <cell r="Q282" t="str">
            <v>Entre 7 y 15</v>
          </cell>
          <cell r="R282" t="str">
            <v>Light Production Digital Business</v>
          </cell>
          <cell r="S282" t="str">
            <v>Entry Production</v>
          </cell>
          <cell r="T282" t="str">
            <v>Ciudad principal</v>
          </cell>
          <cell r="U282" t="str">
            <v>3-Entre 7 y 15</v>
          </cell>
          <cell r="V282">
            <v>0.8</v>
          </cell>
          <cell r="W282">
            <v>1258.4000000000003</v>
          </cell>
          <cell r="X282">
            <v>1</v>
          </cell>
          <cell r="Y282">
            <v>0.75</v>
          </cell>
          <cell r="Z282">
            <v>4</v>
          </cell>
          <cell r="AA282">
            <v>0.1875</v>
          </cell>
          <cell r="AB282">
            <v>0</v>
          </cell>
          <cell r="AC282">
            <v>0</v>
          </cell>
          <cell r="AD282">
            <v>43564</v>
          </cell>
          <cell r="AE282">
            <v>43564</v>
          </cell>
          <cell r="AF282">
            <v>0</v>
          </cell>
          <cell r="AG282" t="str">
            <v>0-1 día</v>
          </cell>
          <cell r="AH282">
            <v>0</v>
          </cell>
          <cell r="AI282">
            <v>0</v>
          </cell>
          <cell r="AJ282">
            <v>0</v>
          </cell>
          <cell r="AK282">
            <v>1258.4000000000003</v>
          </cell>
        </row>
        <row r="283">
          <cell r="A283" t="str">
            <v>0BG2949312</v>
          </cell>
          <cell r="B283" t="str">
            <v>ABR-19</v>
          </cell>
          <cell r="C283">
            <v>1</v>
          </cell>
          <cell r="D283" t="str">
            <v>2021537</v>
          </cell>
          <cell r="E283" t="str">
            <v>SR MANTENIMIENTO CORRECTIVO</v>
          </cell>
          <cell r="F283" t="str">
            <v>4395</v>
          </cell>
          <cell r="G283" t="str">
            <v>08/04/2019 10:26</v>
          </cell>
          <cell r="H283" t="str">
            <v>800188</v>
          </cell>
          <cell r="I283" t="str">
            <v>PITSS</v>
          </cell>
          <cell r="J283" t="str">
            <v>ASP</v>
          </cell>
          <cell r="K283" t="str">
            <v>OFFICE DEPOT DE MEXICO SA DE CV</v>
          </cell>
          <cell r="L283" t="str">
            <v>TORRES LANDA 103 A</v>
          </cell>
          <cell r="M283" t="str">
            <v>CELAYA-GTO</v>
          </cell>
          <cell r="N283">
            <v>0</v>
          </cell>
          <cell r="O283" t="str">
            <v>INTERIOR</v>
          </cell>
          <cell r="P283">
            <v>27</v>
          </cell>
          <cell r="Q283" t="str">
            <v>Entre 16 y 30</v>
          </cell>
          <cell r="R283" t="str">
            <v>Light Production Digital Business</v>
          </cell>
          <cell r="S283" t="str">
            <v>Entry Production</v>
          </cell>
          <cell r="T283" t="str">
            <v>Ciudad principal</v>
          </cell>
          <cell r="U283" t="str">
            <v>3-Entre 16 y 30</v>
          </cell>
          <cell r="V283">
            <v>1.05</v>
          </cell>
          <cell r="W283">
            <v>1651.6500000000003</v>
          </cell>
          <cell r="X283">
            <v>1</v>
          </cell>
          <cell r="Y283">
            <v>3.57</v>
          </cell>
          <cell r="Z283">
            <v>4</v>
          </cell>
          <cell r="AA283">
            <v>0.89249999999999996</v>
          </cell>
          <cell r="AB283">
            <v>0</v>
          </cell>
          <cell r="AC283">
            <v>0</v>
          </cell>
          <cell r="AD283">
            <v>43564</v>
          </cell>
          <cell r="AE283">
            <v>43564</v>
          </cell>
          <cell r="AF283">
            <v>0</v>
          </cell>
          <cell r="AG283" t="str">
            <v>0-1 día</v>
          </cell>
          <cell r="AH283">
            <v>0</v>
          </cell>
          <cell r="AI283">
            <v>0</v>
          </cell>
          <cell r="AJ283">
            <v>0</v>
          </cell>
          <cell r="AK283">
            <v>1651.6500000000003</v>
          </cell>
        </row>
        <row r="284">
          <cell r="A284" t="str">
            <v>0BG2949312</v>
          </cell>
          <cell r="B284" t="str">
            <v>ABR-19</v>
          </cell>
          <cell r="C284">
            <v>1</v>
          </cell>
          <cell r="D284" t="str">
            <v>2021961</v>
          </cell>
          <cell r="E284" t="str">
            <v>SR MANTENIMIENTO CORRECTIVO</v>
          </cell>
          <cell r="F284" t="str">
            <v>4395</v>
          </cell>
          <cell r="G284" t="str">
            <v>08/04/2019 17:48</v>
          </cell>
          <cell r="H284" t="str">
            <v>800183</v>
          </cell>
          <cell r="I284" t="str">
            <v>PITSS</v>
          </cell>
          <cell r="J284" t="str">
            <v>ASP</v>
          </cell>
          <cell r="K284" t="str">
            <v>OFFICE DEPOT DE MEXICO SA DE CV</v>
          </cell>
          <cell r="L284" t="str">
            <v>AMERICAS 655</v>
          </cell>
          <cell r="M284" t="str">
            <v>GUADALAJARA-JAL</v>
          </cell>
          <cell r="N284">
            <v>0</v>
          </cell>
          <cell r="O284" t="str">
            <v>INTERIOR</v>
          </cell>
          <cell r="P284">
            <v>11</v>
          </cell>
          <cell r="Q284" t="str">
            <v>Entre 7 y 15</v>
          </cell>
          <cell r="R284" t="str">
            <v>Light Production Digital Business</v>
          </cell>
          <cell r="S284" t="str">
            <v>Entry Production</v>
          </cell>
          <cell r="T284" t="str">
            <v>Ciudad principal</v>
          </cell>
          <cell r="U284" t="str">
            <v>3-Entre 7 y 15</v>
          </cell>
          <cell r="V284">
            <v>0.8</v>
          </cell>
          <cell r="W284">
            <v>1258.4000000000003</v>
          </cell>
          <cell r="X284">
            <v>1</v>
          </cell>
          <cell r="Y284">
            <v>0</v>
          </cell>
          <cell r="Z284">
            <v>4</v>
          </cell>
          <cell r="AA284">
            <v>0</v>
          </cell>
          <cell r="AB284">
            <v>0</v>
          </cell>
          <cell r="AC284">
            <v>0</v>
          </cell>
          <cell r="AD284">
            <v>43564</v>
          </cell>
          <cell r="AE284">
            <v>43564</v>
          </cell>
          <cell r="AF284">
            <v>0</v>
          </cell>
          <cell r="AG284" t="str">
            <v>0-1 día</v>
          </cell>
          <cell r="AH284">
            <v>0</v>
          </cell>
          <cell r="AI284">
            <v>0</v>
          </cell>
          <cell r="AJ284">
            <v>0</v>
          </cell>
          <cell r="AK284">
            <v>1258.4000000000003</v>
          </cell>
        </row>
        <row r="285">
          <cell r="A285" t="str">
            <v>0BG2949312</v>
          </cell>
          <cell r="B285" t="str">
            <v>ABR-19</v>
          </cell>
          <cell r="C285">
            <v>1</v>
          </cell>
          <cell r="D285" t="str">
            <v>2022319</v>
          </cell>
          <cell r="E285" t="str">
            <v>SR MANTENIMIENTO CORRECTIVO</v>
          </cell>
          <cell r="F285" t="str">
            <v>4495</v>
          </cell>
          <cell r="G285" t="str">
            <v>09/04/2019 10:30</v>
          </cell>
          <cell r="H285" t="str">
            <v>800192</v>
          </cell>
          <cell r="I285" t="str">
            <v>PITSS</v>
          </cell>
          <cell r="J285" t="str">
            <v>ASP</v>
          </cell>
          <cell r="K285" t="str">
            <v>COMPUTER FORMS SA DE CV</v>
          </cell>
          <cell r="L285" t="str">
            <v>KM 9 CARRETERA A EL CASTILLO</v>
          </cell>
          <cell r="M285" t="str">
            <v>Jalisco-JAL</v>
          </cell>
          <cell r="N285">
            <v>0</v>
          </cell>
          <cell r="O285" t="str">
            <v>INTERIOR</v>
          </cell>
          <cell r="P285">
            <v>28</v>
          </cell>
          <cell r="Q285" t="str">
            <v>Entre 16 y 30</v>
          </cell>
          <cell r="R285" t="str">
            <v>CF Mono</v>
          </cell>
          <cell r="S285" t="str">
            <v>High Production</v>
          </cell>
          <cell r="T285" t="str">
            <v>Ciudad principal</v>
          </cell>
          <cell r="U285" t="str">
            <v>4-Entre 16 y 30</v>
          </cell>
          <cell r="V285">
            <v>1.1000000000000001</v>
          </cell>
          <cell r="W285">
            <v>2359.5</v>
          </cell>
          <cell r="X285">
            <v>1</v>
          </cell>
          <cell r="Y285">
            <v>2.12</v>
          </cell>
          <cell r="Z285">
            <v>3</v>
          </cell>
          <cell r="AA285">
            <v>0.70666666666666667</v>
          </cell>
          <cell r="AB285">
            <v>0</v>
          </cell>
          <cell r="AC285">
            <v>0</v>
          </cell>
          <cell r="AD285">
            <v>43564</v>
          </cell>
          <cell r="AE285">
            <v>43564</v>
          </cell>
          <cell r="AF285">
            <v>0</v>
          </cell>
          <cell r="AG285" t="str">
            <v>0-1 día</v>
          </cell>
          <cell r="AH285">
            <v>0</v>
          </cell>
          <cell r="AI285">
            <v>0</v>
          </cell>
          <cell r="AJ285">
            <v>0</v>
          </cell>
          <cell r="AK285">
            <v>2359.5</v>
          </cell>
        </row>
        <row r="286">
          <cell r="A286" t="str">
            <v>0BG2950042</v>
          </cell>
          <cell r="B286" t="str">
            <v>ABR-19</v>
          </cell>
          <cell r="C286">
            <v>1</v>
          </cell>
          <cell r="D286" t="str">
            <v>2021953</v>
          </cell>
          <cell r="E286" t="str">
            <v>SR MANTENIMIENTO CORRECTIVO</v>
          </cell>
          <cell r="F286" t="str">
            <v>3658</v>
          </cell>
          <cell r="G286" t="str">
            <v>08/04/2019 17:21</v>
          </cell>
          <cell r="H286" t="str">
            <v>500159</v>
          </cell>
          <cell r="I286" t="str">
            <v>PITSS</v>
          </cell>
          <cell r="J286" t="str">
            <v>ASP</v>
          </cell>
          <cell r="K286" t="str">
            <v>RADIOMOVIL DIPSA SA DE CV</v>
          </cell>
          <cell r="L286" t="str">
            <v>BLVD  FRANCISCO VILLA REAL TORRES No 2050 SUB ANCL</v>
          </cell>
          <cell r="M286" t="str">
            <v>Ciudad Juarez-CHIH</v>
          </cell>
          <cell r="N286">
            <v>0</v>
          </cell>
          <cell r="O286" t="str">
            <v>INTERIOR</v>
          </cell>
          <cell r="P286">
            <v>105</v>
          </cell>
          <cell r="Q286" t="str">
            <v>&gt;60</v>
          </cell>
          <cell r="R286" t="str">
            <v>A4 Mono MFPs</v>
          </cell>
          <cell r="S286" t="str">
            <v>A4</v>
          </cell>
          <cell r="T286" t="str">
            <v>Ciudad principal</v>
          </cell>
          <cell r="U286" t="str">
            <v>1-&gt;60</v>
          </cell>
          <cell r="V286">
            <v>1.05</v>
          </cell>
          <cell r="W286">
            <v>750.75000000000011</v>
          </cell>
          <cell r="X286">
            <v>1</v>
          </cell>
          <cell r="Y286">
            <v>1.65</v>
          </cell>
          <cell r="Z286">
            <v>5</v>
          </cell>
          <cell r="AA286">
            <v>0.32999999999999996</v>
          </cell>
          <cell r="AB286">
            <v>0</v>
          </cell>
          <cell r="AC286">
            <v>0</v>
          </cell>
          <cell r="AD286">
            <v>43564</v>
          </cell>
          <cell r="AE286">
            <v>43564</v>
          </cell>
          <cell r="AF286">
            <v>0</v>
          </cell>
          <cell r="AG286" t="str">
            <v>0-1 día</v>
          </cell>
          <cell r="AH286">
            <v>0</v>
          </cell>
          <cell r="AI286">
            <v>0</v>
          </cell>
          <cell r="AJ286">
            <v>0</v>
          </cell>
          <cell r="AK286">
            <v>750.75000000000011</v>
          </cell>
        </row>
        <row r="287">
          <cell r="A287" t="str">
            <v>0BG2950141</v>
          </cell>
          <cell r="B287" t="str">
            <v>ABR-19</v>
          </cell>
          <cell r="C287">
            <v>1</v>
          </cell>
          <cell r="D287" t="str">
            <v>2018309</v>
          </cell>
          <cell r="E287" t="str">
            <v>SR MANTENIMIENTO CORRECTIVO</v>
          </cell>
          <cell r="F287" t="str">
            <v>3658</v>
          </cell>
          <cell r="G287" t="str">
            <v>01/04/2019 15:53</v>
          </cell>
          <cell r="H287" t="str">
            <v>800074</v>
          </cell>
          <cell r="I287" t="str">
            <v>PITSS</v>
          </cell>
          <cell r="J287" t="str">
            <v>ASP</v>
          </cell>
          <cell r="K287" t="str">
            <v>RADIOMOVIL DIPSA SA DE CV</v>
          </cell>
          <cell r="L287" t="str">
            <v>AV MELCHOR OCAMPO 17</v>
          </cell>
          <cell r="M287" t="str">
            <v>LAZARO CARDENAS-MICH</v>
          </cell>
          <cell r="N287">
            <v>0</v>
          </cell>
          <cell r="O287" t="str">
            <v>INTERIOR</v>
          </cell>
          <cell r="P287">
            <v>640</v>
          </cell>
          <cell r="Q287" t="str">
            <v>&gt;60</v>
          </cell>
          <cell r="R287" t="str">
            <v>A4 Mono MFPs</v>
          </cell>
          <cell r="S287" t="str">
            <v>A4</v>
          </cell>
          <cell r="T287" t="str">
            <v>Otras</v>
          </cell>
          <cell r="U287" t="str">
            <v>1-&gt;60</v>
          </cell>
          <cell r="V287">
            <v>1.05</v>
          </cell>
          <cell r="W287">
            <v>750.75000000000011</v>
          </cell>
          <cell r="X287">
            <v>1</v>
          </cell>
          <cell r="Y287">
            <v>4.62</v>
          </cell>
          <cell r="Z287">
            <v>9</v>
          </cell>
          <cell r="AA287">
            <v>0.51333333333333331</v>
          </cell>
          <cell r="AB287">
            <v>0</v>
          </cell>
          <cell r="AC287">
            <v>0</v>
          </cell>
          <cell r="AD287">
            <v>43564</v>
          </cell>
          <cell r="AE287">
            <v>43564</v>
          </cell>
          <cell r="AF287">
            <v>0</v>
          </cell>
          <cell r="AG287" t="str">
            <v>0-1 día</v>
          </cell>
          <cell r="AH287">
            <v>0</v>
          </cell>
          <cell r="AI287">
            <v>0</v>
          </cell>
          <cell r="AJ287">
            <v>0</v>
          </cell>
          <cell r="AK287">
            <v>750.75000000000011</v>
          </cell>
        </row>
        <row r="288">
          <cell r="A288" t="str">
            <v>0BG2951472</v>
          </cell>
          <cell r="B288" t="str">
            <v>ABR-19</v>
          </cell>
          <cell r="C288">
            <v>1</v>
          </cell>
          <cell r="D288" t="str">
            <v>2020079</v>
          </cell>
          <cell r="E288" t="str">
            <v>SR MANTENIMIENTO CORRECTIVO</v>
          </cell>
          <cell r="F288" t="str">
            <v>3658</v>
          </cell>
          <cell r="G288" t="str">
            <v>04/04/2019 13:06</v>
          </cell>
          <cell r="H288" t="str">
            <v>800197</v>
          </cell>
          <cell r="I288" t="str">
            <v>PITSS</v>
          </cell>
          <cell r="J288" t="str">
            <v>ASP</v>
          </cell>
          <cell r="K288" t="str">
            <v>RADIOMOVIL DIPSA SA DE CV</v>
          </cell>
          <cell r="L288" t="str">
            <v>BLVD ANTONIO ROCHA CORDERO 700 INT D 3-4</v>
          </cell>
          <cell r="M288" t="str">
            <v>SAN LUIS POTOSI-SLP</v>
          </cell>
          <cell r="N288">
            <v>0</v>
          </cell>
          <cell r="O288" t="str">
            <v>INTERIOR</v>
          </cell>
          <cell r="P288">
            <v>156</v>
          </cell>
          <cell r="Q288" t="str">
            <v>&gt;60</v>
          </cell>
          <cell r="R288" t="str">
            <v>A4 Mono MFPs</v>
          </cell>
          <cell r="S288" t="str">
            <v>A4</v>
          </cell>
          <cell r="T288" t="str">
            <v>Ciudad principal</v>
          </cell>
          <cell r="U288" t="str">
            <v>1-&gt;60</v>
          </cell>
          <cell r="V288">
            <v>1.05</v>
          </cell>
          <cell r="W288">
            <v>750.75000000000011</v>
          </cell>
          <cell r="X288">
            <v>1</v>
          </cell>
          <cell r="Y288">
            <v>2.23</v>
          </cell>
          <cell r="Z288">
            <v>5</v>
          </cell>
          <cell r="AA288">
            <v>0.44600000000000001</v>
          </cell>
          <cell r="AB288">
            <v>0</v>
          </cell>
          <cell r="AC288">
            <v>0</v>
          </cell>
          <cell r="AD288">
            <v>43564</v>
          </cell>
          <cell r="AE288">
            <v>43564</v>
          </cell>
          <cell r="AF288">
            <v>0</v>
          </cell>
          <cell r="AG288" t="str">
            <v>0-1 día</v>
          </cell>
          <cell r="AH288">
            <v>0</v>
          </cell>
          <cell r="AI288">
            <v>0</v>
          </cell>
          <cell r="AJ288">
            <v>0</v>
          </cell>
          <cell r="AK288">
            <v>750.75000000000011</v>
          </cell>
        </row>
        <row r="289">
          <cell r="A289" t="str">
            <v>0BG2951472</v>
          </cell>
          <cell r="B289" t="str">
            <v>ABR-19</v>
          </cell>
          <cell r="C289">
            <v>1</v>
          </cell>
          <cell r="D289" t="str">
            <v>2021909</v>
          </cell>
          <cell r="E289" t="str">
            <v>SR MANTENIMIENTO CORRECTIVO</v>
          </cell>
          <cell r="F289" t="str">
            <v>4624</v>
          </cell>
          <cell r="G289" t="str">
            <v>08/04/2019 16:08</v>
          </cell>
          <cell r="H289" t="str">
            <v>500159</v>
          </cell>
          <cell r="I289" t="str">
            <v>PITSS</v>
          </cell>
          <cell r="J289" t="str">
            <v>ASP</v>
          </cell>
          <cell r="K289" t="str">
            <v>HONEYWELL AUTOMOTIVE DE MEXICO S DE RL DE CV</v>
          </cell>
          <cell r="L289" t="str">
            <v>CRISTOBAL COLON 11364</v>
          </cell>
          <cell r="M289" t="str">
            <v>CHIHUAHUA-CHIH</v>
          </cell>
          <cell r="N289">
            <v>0</v>
          </cell>
          <cell r="O289" t="str">
            <v>INTERIOR</v>
          </cell>
          <cell r="P289">
            <v>306</v>
          </cell>
          <cell r="Q289" t="str">
            <v>&gt;60</v>
          </cell>
          <cell r="R289" t="str">
            <v>Entry Mono Printers</v>
          </cell>
          <cell r="S289" t="str">
            <v>A4</v>
          </cell>
          <cell r="T289" t="str">
            <v>Ciudad principal</v>
          </cell>
          <cell r="U289" t="str">
            <v>1-&gt;60</v>
          </cell>
          <cell r="V289">
            <v>1.05</v>
          </cell>
          <cell r="W289">
            <v>750.75000000000011</v>
          </cell>
          <cell r="X289">
            <v>1</v>
          </cell>
          <cell r="Y289">
            <v>1.37</v>
          </cell>
          <cell r="Z289">
            <v>5</v>
          </cell>
          <cell r="AA289">
            <v>0.27400000000000002</v>
          </cell>
          <cell r="AB289">
            <v>0</v>
          </cell>
          <cell r="AC289">
            <v>0</v>
          </cell>
          <cell r="AD289">
            <v>43564</v>
          </cell>
          <cell r="AE289">
            <v>43564</v>
          </cell>
          <cell r="AF289">
            <v>0</v>
          </cell>
          <cell r="AG289" t="str">
            <v>0-1 día</v>
          </cell>
          <cell r="AH289">
            <v>0</v>
          </cell>
          <cell r="AI289">
            <v>0</v>
          </cell>
          <cell r="AJ289">
            <v>0</v>
          </cell>
          <cell r="AK289">
            <v>750.75000000000011</v>
          </cell>
        </row>
        <row r="290">
          <cell r="A290" t="str">
            <v>0BG2951477</v>
          </cell>
          <cell r="B290" t="str">
            <v>ABR-19</v>
          </cell>
          <cell r="C290">
            <v>1</v>
          </cell>
          <cell r="D290" t="str">
            <v>2020745</v>
          </cell>
          <cell r="E290" t="str">
            <v>SR MANTENIMIENTO CORRECTIVO</v>
          </cell>
          <cell r="F290" t="str">
            <v>4624</v>
          </cell>
          <cell r="G290" t="str">
            <v>05/04/2019 13:04</v>
          </cell>
          <cell r="H290" t="str">
            <v>500155</v>
          </cell>
          <cell r="I290" t="str">
            <v>PITSS</v>
          </cell>
          <cell r="J290" t="str">
            <v>ASP</v>
          </cell>
          <cell r="K290" t="str">
            <v>HONEYWELL AUTOMOTIVE DE MEXICO S DE RL DE CV</v>
          </cell>
          <cell r="L290" t="str">
            <v>AV FUENTES DEL SUR 7151</v>
          </cell>
          <cell r="M290" t="str">
            <v>CIUDAD JUAREZ-CHIH</v>
          </cell>
          <cell r="N290">
            <v>0</v>
          </cell>
          <cell r="O290" t="str">
            <v>INTERIOR</v>
          </cell>
          <cell r="P290">
            <v>357</v>
          </cell>
          <cell r="Q290" t="str">
            <v>&gt;60</v>
          </cell>
          <cell r="R290" t="str">
            <v>Entry Mono Printers</v>
          </cell>
          <cell r="S290" t="str">
            <v>A4</v>
          </cell>
          <cell r="T290" t="str">
            <v>Ciudad principal</v>
          </cell>
          <cell r="U290" t="str">
            <v>1-&gt;60</v>
          </cell>
          <cell r="V290">
            <v>1.05</v>
          </cell>
          <cell r="W290">
            <v>750.75000000000011</v>
          </cell>
          <cell r="X290">
            <v>1</v>
          </cell>
          <cell r="Y290">
            <v>0.93</v>
          </cell>
          <cell r="Z290">
            <v>5</v>
          </cell>
          <cell r="AA290">
            <v>0.186</v>
          </cell>
          <cell r="AB290">
            <v>0</v>
          </cell>
          <cell r="AC290">
            <v>0</v>
          </cell>
          <cell r="AD290">
            <v>43564</v>
          </cell>
          <cell r="AE290">
            <v>43564</v>
          </cell>
          <cell r="AF290">
            <v>0</v>
          </cell>
          <cell r="AG290" t="str">
            <v>0-1 día</v>
          </cell>
          <cell r="AH290">
            <v>0</v>
          </cell>
          <cell r="AI290">
            <v>0</v>
          </cell>
          <cell r="AJ290">
            <v>0</v>
          </cell>
          <cell r="AK290">
            <v>750.75000000000011</v>
          </cell>
        </row>
        <row r="291">
          <cell r="A291" t="str">
            <v>0BG2951480</v>
          </cell>
          <cell r="B291" t="str">
            <v>ABR-19</v>
          </cell>
          <cell r="C291">
            <v>1</v>
          </cell>
          <cell r="D291" t="str">
            <v>2021871</v>
          </cell>
          <cell r="E291" t="str">
            <v>SR MANTENIMIENTO CORRECTIVO</v>
          </cell>
          <cell r="F291" t="str">
            <v>4624</v>
          </cell>
          <cell r="G291" t="str">
            <v>08/04/2019 15:26</v>
          </cell>
          <cell r="H291" t="str">
            <v>500066</v>
          </cell>
          <cell r="I291" t="str">
            <v>PITSS</v>
          </cell>
          <cell r="J291" t="str">
            <v>ASP</v>
          </cell>
          <cell r="K291" t="str">
            <v>HONEYWELL AUTOMOTIVE DE MEXICO S DE RL DE CV</v>
          </cell>
          <cell r="L291" t="str">
            <v>BLVD MILLENIUM No 211</v>
          </cell>
          <cell r="M291" t="str">
            <v>Apodaca-NL</v>
          </cell>
          <cell r="N291">
            <v>0</v>
          </cell>
          <cell r="O291" t="str">
            <v>INTERIOR</v>
          </cell>
          <cell r="P291">
            <v>966</v>
          </cell>
          <cell r="Q291" t="str">
            <v>&gt;60</v>
          </cell>
          <cell r="R291" t="str">
            <v>Entry Mono Printers</v>
          </cell>
          <cell r="S291" t="str">
            <v>A4</v>
          </cell>
          <cell r="T291" t="str">
            <v>Otras</v>
          </cell>
          <cell r="U291" t="str">
            <v>1-&gt;60</v>
          </cell>
          <cell r="V291">
            <v>1.05</v>
          </cell>
          <cell r="W291">
            <v>750.75000000000011</v>
          </cell>
          <cell r="X291">
            <v>1</v>
          </cell>
          <cell r="Y291">
            <v>2.0699999999999998</v>
          </cell>
          <cell r="Z291">
            <v>9</v>
          </cell>
          <cell r="AA291">
            <v>0.22999999999999998</v>
          </cell>
          <cell r="AB291">
            <v>0</v>
          </cell>
          <cell r="AC291">
            <v>0</v>
          </cell>
          <cell r="AD291">
            <v>43564</v>
          </cell>
          <cell r="AE291">
            <v>43564</v>
          </cell>
          <cell r="AF291">
            <v>0</v>
          </cell>
          <cell r="AG291" t="str">
            <v>0-1 día</v>
          </cell>
          <cell r="AH291">
            <v>0</v>
          </cell>
          <cell r="AI291">
            <v>0</v>
          </cell>
          <cell r="AJ291">
            <v>0</v>
          </cell>
          <cell r="AK291">
            <v>750.75000000000011</v>
          </cell>
        </row>
        <row r="292">
          <cell r="A292" t="str">
            <v>0BG2951480</v>
          </cell>
          <cell r="B292" t="str">
            <v>ABR-19</v>
          </cell>
          <cell r="C292">
            <v>1</v>
          </cell>
          <cell r="D292" t="str">
            <v>2022521</v>
          </cell>
          <cell r="E292" t="str">
            <v>SR MANTENIMIENTO CORRECTIVO</v>
          </cell>
          <cell r="F292" t="str">
            <v>1263</v>
          </cell>
          <cell r="G292" t="str">
            <v>09/04/2019 14:37</v>
          </cell>
          <cell r="H292" t="str">
            <v>800192</v>
          </cell>
          <cell r="I292" t="str">
            <v>PITSS</v>
          </cell>
          <cell r="J292" t="str">
            <v>ASP</v>
          </cell>
          <cell r="K292" t="str">
            <v>COMPUTER FORMS SA DE CV</v>
          </cell>
          <cell r="L292" t="str">
            <v>KM 9 CARRETERA A EL CASTILLO</v>
          </cell>
          <cell r="M292" t="str">
            <v>Jalisco-JAL</v>
          </cell>
          <cell r="N292">
            <v>0</v>
          </cell>
          <cell r="O292" t="str">
            <v>INTERIOR</v>
          </cell>
          <cell r="P292">
            <v>14</v>
          </cell>
          <cell r="Q292" t="str">
            <v>Entre 7 y 15</v>
          </cell>
          <cell r="R292" t="str">
            <v>Entry Production Color Low/Mid</v>
          </cell>
          <cell r="S292" t="str">
            <v>Entry Production</v>
          </cell>
          <cell r="T292" t="str">
            <v>Ciudad principal</v>
          </cell>
          <cell r="U292" t="str">
            <v>3-Entre 7 y 15</v>
          </cell>
          <cell r="V292">
            <v>0.8</v>
          </cell>
          <cell r="W292">
            <v>1258.4000000000003</v>
          </cell>
          <cell r="X292">
            <v>1</v>
          </cell>
          <cell r="Y292">
            <v>0.57999999999999996</v>
          </cell>
          <cell r="Z292">
            <v>4</v>
          </cell>
          <cell r="AA292">
            <v>0.14499999999999999</v>
          </cell>
          <cell r="AB292">
            <v>0</v>
          </cell>
          <cell r="AC292">
            <v>0</v>
          </cell>
          <cell r="AD292">
            <v>43564</v>
          </cell>
          <cell r="AE292">
            <v>43564</v>
          </cell>
          <cell r="AF292">
            <v>0</v>
          </cell>
          <cell r="AG292" t="str">
            <v>0-1 día</v>
          </cell>
          <cell r="AH292">
            <v>0</v>
          </cell>
          <cell r="AI292">
            <v>0</v>
          </cell>
          <cell r="AJ292">
            <v>0</v>
          </cell>
          <cell r="AK292">
            <v>1258.4000000000003</v>
          </cell>
        </row>
        <row r="293">
          <cell r="A293" t="str">
            <v>0BG2951481</v>
          </cell>
          <cell r="B293" t="str">
            <v>ABR-19</v>
          </cell>
          <cell r="C293">
            <v>1</v>
          </cell>
          <cell r="D293" t="str">
            <v>2021989</v>
          </cell>
          <cell r="E293" t="str">
            <v>SR MANTENIMIENTO CORRECTIVO</v>
          </cell>
          <cell r="F293" t="str">
            <v>6656</v>
          </cell>
          <cell r="G293" t="str">
            <v>08/04/2019 20:04</v>
          </cell>
          <cell r="H293" t="str">
            <v>100037</v>
          </cell>
          <cell r="I293" t="str">
            <v>PITSS</v>
          </cell>
          <cell r="J293" t="str">
            <v>ASP</v>
          </cell>
          <cell r="K293" t="str">
            <v>MAGNETI MARELLI TOLUCA MEXICO S DE RL DE CV</v>
          </cell>
          <cell r="L293" t="str">
            <v>AV DE LA INDUSTRIA AUTOMOTRIZ No 7 MZ-4 LT-3</v>
          </cell>
          <cell r="M293" t="str">
            <v>Mexico-MEX</v>
          </cell>
          <cell r="N293">
            <v>0</v>
          </cell>
          <cell r="O293" t="str">
            <v>INTERIOR</v>
          </cell>
          <cell r="P293">
            <v>283</v>
          </cell>
          <cell r="Q293" t="str">
            <v>&gt;60</v>
          </cell>
          <cell r="R293" t="str">
            <v>Color Laser Printers</v>
          </cell>
          <cell r="S293" t="str">
            <v>A4</v>
          </cell>
          <cell r="T293" t="str">
            <v>Ciudad principal</v>
          </cell>
          <cell r="U293" t="str">
            <v>1-&gt;60</v>
          </cell>
          <cell r="V293">
            <v>1.05</v>
          </cell>
          <cell r="W293">
            <v>750.75000000000011</v>
          </cell>
          <cell r="X293">
            <v>1</v>
          </cell>
          <cell r="Y293">
            <v>1.65</v>
          </cell>
          <cell r="Z293">
            <v>5</v>
          </cell>
          <cell r="AA293">
            <v>0.32999999999999996</v>
          </cell>
          <cell r="AB293">
            <v>0</v>
          </cell>
          <cell r="AC293">
            <v>0</v>
          </cell>
          <cell r="AD293">
            <v>43564</v>
          </cell>
          <cell r="AE293">
            <v>43564</v>
          </cell>
          <cell r="AF293">
            <v>0</v>
          </cell>
          <cell r="AG293" t="str">
            <v>0-1 día</v>
          </cell>
          <cell r="AH293">
            <v>0</v>
          </cell>
          <cell r="AI293">
            <v>0</v>
          </cell>
          <cell r="AJ293">
            <v>0</v>
          </cell>
          <cell r="AK293">
            <v>750.75000000000011</v>
          </cell>
        </row>
        <row r="294">
          <cell r="A294" t="str">
            <v>0BG2951498</v>
          </cell>
          <cell r="B294" t="str">
            <v>ABR-19</v>
          </cell>
          <cell r="C294">
            <v>1</v>
          </cell>
          <cell r="D294" t="str">
            <v>2021983</v>
          </cell>
          <cell r="E294" t="str">
            <v>SR MANTENIMIENTO CORRECTIVO</v>
          </cell>
          <cell r="F294" t="str">
            <v>0070</v>
          </cell>
          <cell r="G294" t="str">
            <v>08/04/2019 19:50</v>
          </cell>
          <cell r="H294" t="str">
            <v>800197</v>
          </cell>
          <cell r="I294" t="str">
            <v>PITSS</v>
          </cell>
          <cell r="J294" t="str">
            <v>ASP</v>
          </cell>
          <cell r="K294" t="str">
            <v>OFFICE DEPOT DE MEXICO SA DE CV</v>
          </cell>
          <cell r="L294" t="str">
            <v>AV VENUSTIANO CARRANZA 733</v>
          </cell>
          <cell r="M294" t="str">
            <v>SAN LUIS POTOSI-SLP</v>
          </cell>
          <cell r="N294">
            <v>0</v>
          </cell>
          <cell r="O294" t="str">
            <v>INTERIOR</v>
          </cell>
          <cell r="P294">
            <v>14</v>
          </cell>
          <cell r="Q294" t="str">
            <v>Entre 7 y 15</v>
          </cell>
          <cell r="R294" t="str">
            <v>Entry Production Color Low/Mid</v>
          </cell>
          <cell r="S294" t="str">
            <v>Entry Production</v>
          </cell>
          <cell r="T294" t="str">
            <v>Ciudad principal</v>
          </cell>
          <cell r="U294" t="str">
            <v>3-Entre 7 y 15</v>
          </cell>
          <cell r="V294">
            <v>0.8</v>
          </cell>
          <cell r="W294">
            <v>1258.4000000000003</v>
          </cell>
          <cell r="X294">
            <v>1</v>
          </cell>
          <cell r="Y294">
            <v>4</v>
          </cell>
          <cell r="Z294">
            <v>4</v>
          </cell>
          <cell r="AA294">
            <v>1</v>
          </cell>
          <cell r="AB294">
            <v>0</v>
          </cell>
          <cell r="AC294">
            <v>0</v>
          </cell>
          <cell r="AD294">
            <v>43564</v>
          </cell>
          <cell r="AE294">
            <v>43564</v>
          </cell>
          <cell r="AF294">
            <v>0</v>
          </cell>
          <cell r="AG294" t="str">
            <v>0-1 día</v>
          </cell>
          <cell r="AH294">
            <v>0</v>
          </cell>
          <cell r="AI294">
            <v>0</v>
          </cell>
          <cell r="AJ294">
            <v>0</v>
          </cell>
          <cell r="AK294">
            <v>1258.4000000000003</v>
          </cell>
        </row>
        <row r="295">
          <cell r="A295" t="str">
            <v>0BG2951498</v>
          </cell>
          <cell r="B295" t="str">
            <v>ABR-19</v>
          </cell>
          <cell r="C295">
            <v>1</v>
          </cell>
          <cell r="D295" t="str">
            <v>2019889</v>
          </cell>
          <cell r="E295" t="str">
            <v>SR MANTENIMIENTO CORRECTIVO</v>
          </cell>
          <cell r="F295" t="str">
            <v>0070</v>
          </cell>
          <cell r="G295" t="str">
            <v>04/04/2019 09:45</v>
          </cell>
          <cell r="H295" t="str">
            <v>800146</v>
          </cell>
          <cell r="I295" t="str">
            <v>PITSS</v>
          </cell>
          <cell r="J295" t="str">
            <v>ASP</v>
          </cell>
          <cell r="K295" t="str">
            <v>OPERADORA OMX SA DE CV</v>
          </cell>
          <cell r="L295" t="str">
            <v>BLVD ADOLFO LOPEZ MATEOS 2540</v>
          </cell>
          <cell r="M295" t="str">
            <v>LEON-GTO</v>
          </cell>
          <cell r="N295">
            <v>0</v>
          </cell>
          <cell r="O295" t="str">
            <v>INTERIOR</v>
          </cell>
          <cell r="P295">
            <v>28</v>
          </cell>
          <cell r="Q295" t="str">
            <v>Entre 16 y 30</v>
          </cell>
          <cell r="R295" t="str">
            <v>Entry Production Color Low/Mid</v>
          </cell>
          <cell r="S295" t="str">
            <v>Entry Production</v>
          </cell>
          <cell r="T295" t="str">
            <v>Ciudad principal</v>
          </cell>
          <cell r="U295" t="str">
            <v>3-Entre 16 y 30</v>
          </cell>
          <cell r="V295">
            <v>1.05</v>
          </cell>
          <cell r="W295">
            <v>1651.6500000000003</v>
          </cell>
          <cell r="X295">
            <v>1</v>
          </cell>
          <cell r="Y295">
            <v>3.95</v>
          </cell>
          <cell r="Z295">
            <v>4</v>
          </cell>
          <cell r="AA295">
            <v>0.98750000000000004</v>
          </cell>
          <cell r="AB295">
            <v>0</v>
          </cell>
          <cell r="AC295">
            <v>0</v>
          </cell>
          <cell r="AD295">
            <v>43564</v>
          </cell>
          <cell r="AE295">
            <v>43564</v>
          </cell>
          <cell r="AF295">
            <v>0</v>
          </cell>
          <cell r="AG295" t="str">
            <v>0-1 día</v>
          </cell>
          <cell r="AH295">
            <v>0</v>
          </cell>
          <cell r="AI295">
            <v>0</v>
          </cell>
          <cell r="AJ295">
            <v>0</v>
          </cell>
          <cell r="AK295">
            <v>1651.6500000000003</v>
          </cell>
        </row>
        <row r="296">
          <cell r="A296" t="str">
            <v>0BG2951501</v>
          </cell>
          <cell r="B296" t="str">
            <v>ABR-19</v>
          </cell>
          <cell r="C296">
            <v>1</v>
          </cell>
          <cell r="D296" t="str">
            <v>2021875</v>
          </cell>
          <cell r="E296" t="str">
            <v>SR MANTENIMIENTO CORRECTIVO</v>
          </cell>
          <cell r="F296" t="str">
            <v>5867</v>
          </cell>
          <cell r="G296" t="str">
            <v>08/04/2019 15:28</v>
          </cell>
          <cell r="H296" t="str">
            <v>500159</v>
          </cell>
          <cell r="I296" t="str">
            <v>PITSS</v>
          </cell>
          <cell r="J296" t="str">
            <v>ASP</v>
          </cell>
          <cell r="K296" t="str">
            <v>HONEYWELL AUTOMOTIVE DE MEXICO S DE RL DE CV</v>
          </cell>
          <cell r="L296" t="str">
            <v>CRISTOBAL COLON 11364</v>
          </cell>
          <cell r="M296" t="str">
            <v>CHIHUAHUA-CHIH</v>
          </cell>
          <cell r="N296">
            <v>0</v>
          </cell>
          <cell r="O296" t="str">
            <v>INTERIOR</v>
          </cell>
          <cell r="P296">
            <v>11</v>
          </cell>
          <cell r="Q296" t="str">
            <v>Entre 7 y 15</v>
          </cell>
          <cell r="R296" t="str">
            <v>Office Digital</v>
          </cell>
          <cell r="S296" t="str">
            <v>A3</v>
          </cell>
          <cell r="T296" t="str">
            <v>Ciudad principal</v>
          </cell>
          <cell r="U296" t="str">
            <v>2-Entre 7 y 15</v>
          </cell>
          <cell r="V296">
            <v>0.6</v>
          </cell>
          <cell r="W296">
            <v>819</v>
          </cell>
          <cell r="X296">
            <v>1</v>
          </cell>
          <cell r="Y296">
            <v>0</v>
          </cell>
          <cell r="Z296">
            <v>5</v>
          </cell>
          <cell r="AA296">
            <v>0</v>
          </cell>
          <cell r="AB296">
            <v>0</v>
          </cell>
          <cell r="AC296">
            <v>0</v>
          </cell>
          <cell r="AD296">
            <v>43564</v>
          </cell>
          <cell r="AE296">
            <v>43564</v>
          </cell>
          <cell r="AF296">
            <v>0</v>
          </cell>
          <cell r="AG296" t="str">
            <v>0-1 día</v>
          </cell>
          <cell r="AH296">
            <v>0</v>
          </cell>
          <cell r="AI296">
            <v>0</v>
          </cell>
          <cell r="AJ296">
            <v>0</v>
          </cell>
          <cell r="AK296">
            <v>819</v>
          </cell>
        </row>
        <row r="297">
          <cell r="A297" t="str">
            <v>0BG2951627</v>
          </cell>
          <cell r="B297" t="str">
            <v>ABR-19</v>
          </cell>
          <cell r="C297">
            <v>1</v>
          </cell>
          <cell r="D297" t="str">
            <v>2022235</v>
          </cell>
          <cell r="E297" t="str">
            <v>SR MANTENIMIENTO CORRECTIVO</v>
          </cell>
          <cell r="F297" t="str">
            <v>5867</v>
          </cell>
          <cell r="G297" t="str">
            <v>09/04/2019 09:14</v>
          </cell>
          <cell r="H297" t="str">
            <v>500155</v>
          </cell>
          <cell r="I297" t="str">
            <v>PITSS</v>
          </cell>
          <cell r="J297" t="str">
            <v>ASP</v>
          </cell>
          <cell r="K297" t="str">
            <v>HONEYWELL AUTOMOTIVE DE MEXICO S DE RL DE CV</v>
          </cell>
          <cell r="L297" t="str">
            <v>AV PARQUE INDUSTRIAL JUAREZ 3328</v>
          </cell>
          <cell r="M297" t="str">
            <v>CIUDAD JUAREZ-CHIH</v>
          </cell>
          <cell r="N297">
            <v>0</v>
          </cell>
          <cell r="O297" t="str">
            <v>INTERIOR</v>
          </cell>
          <cell r="P297">
            <v>89</v>
          </cell>
          <cell r="Q297" t="str">
            <v>&gt;60</v>
          </cell>
          <cell r="R297" t="str">
            <v>Office Digital</v>
          </cell>
          <cell r="S297" t="str">
            <v>A3</v>
          </cell>
          <cell r="T297" t="str">
            <v>Ciudad principal</v>
          </cell>
          <cell r="U297" t="str">
            <v>2-&gt;60</v>
          </cell>
          <cell r="V297">
            <v>1.1000000000000001</v>
          </cell>
          <cell r="W297">
            <v>1501.5000000000002</v>
          </cell>
          <cell r="X297">
            <v>1</v>
          </cell>
          <cell r="Y297">
            <v>0.27</v>
          </cell>
          <cell r="Z297">
            <v>5</v>
          </cell>
          <cell r="AA297">
            <v>5.4000000000000006E-2</v>
          </cell>
          <cell r="AB297">
            <v>0</v>
          </cell>
          <cell r="AC297">
            <v>0</v>
          </cell>
          <cell r="AD297">
            <v>43564</v>
          </cell>
          <cell r="AE297">
            <v>43564</v>
          </cell>
          <cell r="AF297">
            <v>0</v>
          </cell>
          <cell r="AG297" t="str">
            <v>0-1 día</v>
          </cell>
          <cell r="AH297">
            <v>0</v>
          </cell>
          <cell r="AI297">
            <v>0</v>
          </cell>
          <cell r="AJ297">
            <v>0</v>
          </cell>
          <cell r="AK297">
            <v>1501.5000000000002</v>
          </cell>
        </row>
        <row r="298">
          <cell r="A298" t="str">
            <v>0BG2951632</v>
          </cell>
          <cell r="B298" t="str">
            <v>ABR-19</v>
          </cell>
          <cell r="C298">
            <v>1</v>
          </cell>
          <cell r="D298" t="str">
            <v>2022337</v>
          </cell>
          <cell r="E298" t="str">
            <v>SR MANTENIMIENTO CORRECTIVO</v>
          </cell>
          <cell r="F298" t="str">
            <v>5866</v>
          </cell>
          <cell r="G298" t="str">
            <v>09/04/2019 10:53</v>
          </cell>
          <cell r="H298" t="str">
            <v>500094</v>
          </cell>
          <cell r="I298" t="str">
            <v>PITSS</v>
          </cell>
          <cell r="J298" t="str">
            <v>ASP</v>
          </cell>
          <cell r="K298" t="str">
            <v>OFFICE DEPOT DE MEXICO SA DE CV</v>
          </cell>
          <cell r="L298" t="str">
            <v>AV HIDALGO No 5309</v>
          </cell>
          <cell r="M298" t="str">
            <v>Tampico-TAM</v>
          </cell>
          <cell r="N298">
            <v>0</v>
          </cell>
          <cell r="O298" t="str">
            <v>INTERIOR</v>
          </cell>
          <cell r="P298">
            <v>6</v>
          </cell>
          <cell r="Q298" t="str">
            <v>Entre 3 y 6</v>
          </cell>
          <cell r="R298" t="str">
            <v>Departmental Digital</v>
          </cell>
          <cell r="S298" t="str">
            <v>A3</v>
          </cell>
          <cell r="T298" t="str">
            <v>Ciudad principal</v>
          </cell>
          <cell r="U298" t="str">
            <v>2-Entre 3 y 6</v>
          </cell>
          <cell r="V298">
            <v>0</v>
          </cell>
          <cell r="W298">
            <v>0</v>
          </cell>
          <cell r="X298">
            <v>1</v>
          </cell>
          <cell r="Y298">
            <v>3.7</v>
          </cell>
          <cell r="Z298">
            <v>5</v>
          </cell>
          <cell r="AA298">
            <v>0.74</v>
          </cell>
          <cell r="AB298">
            <v>0</v>
          </cell>
          <cell r="AC298">
            <v>0</v>
          </cell>
          <cell r="AD298">
            <v>43564</v>
          </cell>
          <cell r="AE298">
            <v>43564</v>
          </cell>
          <cell r="AF298">
            <v>0</v>
          </cell>
          <cell r="AG298" t="str">
            <v>0-1 día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</row>
        <row r="299">
          <cell r="A299" t="str">
            <v>0BG2951638</v>
          </cell>
          <cell r="B299" t="str">
            <v>ABR-19</v>
          </cell>
          <cell r="C299">
            <v>1</v>
          </cell>
          <cell r="D299" t="str">
            <v>2021981</v>
          </cell>
          <cell r="E299" t="str">
            <v>SR MANTENIMIENTO CORRECTIVO</v>
          </cell>
          <cell r="F299" t="str">
            <v>5866</v>
          </cell>
          <cell r="G299" t="str">
            <v>08/04/2019 19:46</v>
          </cell>
          <cell r="H299" t="str">
            <v>800187</v>
          </cell>
          <cell r="I299" t="str">
            <v>PITSS</v>
          </cell>
          <cell r="J299" t="str">
            <v>ASP</v>
          </cell>
          <cell r="K299" t="str">
            <v>OFFICE DEPOT DE MEXICO SA DE CV</v>
          </cell>
          <cell r="L299" t="str">
            <v>AV CONSTITUYENTES ORIENTE 20</v>
          </cell>
          <cell r="M299" t="str">
            <v>Queretaro-QRO</v>
          </cell>
          <cell r="N299">
            <v>0</v>
          </cell>
          <cell r="O299" t="str">
            <v>INTERIOR</v>
          </cell>
          <cell r="P299">
            <v>175</v>
          </cell>
          <cell r="Q299" t="str">
            <v>&gt;60</v>
          </cell>
          <cell r="R299" t="str">
            <v>Departmental Digital</v>
          </cell>
          <cell r="S299" t="str">
            <v>A3</v>
          </cell>
          <cell r="T299" t="str">
            <v>Ciudad principal</v>
          </cell>
          <cell r="U299" t="str">
            <v>2-&gt;60</v>
          </cell>
          <cell r="V299">
            <v>1.1000000000000001</v>
          </cell>
          <cell r="W299">
            <v>1501.5000000000002</v>
          </cell>
          <cell r="X299">
            <v>1</v>
          </cell>
          <cell r="Y299">
            <v>1</v>
          </cell>
          <cell r="Z299">
            <v>5</v>
          </cell>
          <cell r="AA299">
            <v>0.2</v>
          </cell>
          <cell r="AB299">
            <v>0</v>
          </cell>
          <cell r="AC299">
            <v>0</v>
          </cell>
          <cell r="AD299">
            <v>43564</v>
          </cell>
          <cell r="AE299">
            <v>43564</v>
          </cell>
          <cell r="AF299">
            <v>0</v>
          </cell>
          <cell r="AG299" t="str">
            <v>0-1 día</v>
          </cell>
          <cell r="AH299">
            <v>0</v>
          </cell>
          <cell r="AI299">
            <v>0</v>
          </cell>
          <cell r="AJ299">
            <v>0</v>
          </cell>
          <cell r="AK299">
            <v>1501.5000000000002</v>
          </cell>
        </row>
        <row r="300">
          <cell r="A300" t="str">
            <v>0BG2951638</v>
          </cell>
          <cell r="B300" t="str">
            <v>ABR-19</v>
          </cell>
          <cell r="C300">
            <v>1</v>
          </cell>
          <cell r="D300" t="str">
            <v>2021667</v>
          </cell>
          <cell r="E300" t="str">
            <v>SR MANTENIMIENTO CORRECTIVO</v>
          </cell>
          <cell r="F300" t="str">
            <v>5866</v>
          </cell>
          <cell r="G300" t="str">
            <v>08/04/2019 12:07</v>
          </cell>
          <cell r="H300" t="str">
            <v>500028</v>
          </cell>
          <cell r="I300" t="str">
            <v>PITSS</v>
          </cell>
          <cell r="J300" t="str">
            <v>ASP</v>
          </cell>
          <cell r="K300" t="str">
            <v>APTIV CONTRACT SERVICES NORESTE S DE RL DE CV</v>
          </cell>
          <cell r="L300" t="str">
            <v>AV DE LOS ALAMOS No 80</v>
          </cell>
          <cell r="M300" t="str">
            <v>Linares-NL</v>
          </cell>
          <cell r="N300">
            <v>0</v>
          </cell>
          <cell r="O300" t="str">
            <v>INTERIOR</v>
          </cell>
          <cell r="P300">
            <v>17</v>
          </cell>
          <cell r="Q300" t="str">
            <v>Entre 16 y 30</v>
          </cell>
          <cell r="R300" t="str">
            <v>Departmental Digital</v>
          </cell>
          <cell r="S300" t="str">
            <v>A3</v>
          </cell>
          <cell r="T300" t="str">
            <v>Otras</v>
          </cell>
          <cell r="U300" t="str">
            <v>2-Entre 16 y 30</v>
          </cell>
          <cell r="V300">
            <v>0.8</v>
          </cell>
          <cell r="W300">
            <v>1092</v>
          </cell>
          <cell r="X300">
            <v>1</v>
          </cell>
          <cell r="Y300">
            <v>6.38</v>
          </cell>
          <cell r="Z300">
            <v>9</v>
          </cell>
          <cell r="AA300">
            <v>0.7088888888888889</v>
          </cell>
          <cell r="AB300">
            <v>0</v>
          </cell>
          <cell r="AC300">
            <v>0</v>
          </cell>
          <cell r="AD300">
            <v>43564</v>
          </cell>
          <cell r="AE300">
            <v>43564</v>
          </cell>
          <cell r="AF300">
            <v>0</v>
          </cell>
          <cell r="AG300" t="str">
            <v>0-1 día</v>
          </cell>
          <cell r="AH300">
            <v>0</v>
          </cell>
          <cell r="AI300">
            <v>0</v>
          </cell>
          <cell r="AJ300">
            <v>0</v>
          </cell>
          <cell r="AK300">
            <v>1092</v>
          </cell>
        </row>
        <row r="301">
          <cell r="A301" t="str">
            <v>0BG2951663</v>
          </cell>
          <cell r="B301" t="str">
            <v>ABR-19</v>
          </cell>
          <cell r="C301">
            <v>1</v>
          </cell>
          <cell r="D301" t="str">
            <v>2021423</v>
          </cell>
          <cell r="E301" t="str">
            <v>SR MANTENIMIENTO CORRECTIVO</v>
          </cell>
          <cell r="F301" t="str">
            <v>7845</v>
          </cell>
          <cell r="G301" t="str">
            <v>08/04/2019 08:33</v>
          </cell>
          <cell r="H301" t="str">
            <v>500158</v>
          </cell>
          <cell r="I301" t="str">
            <v>PITSS</v>
          </cell>
          <cell r="J301" t="str">
            <v>ASP</v>
          </cell>
          <cell r="K301" t="str">
            <v>TECNOLOGIA DE ILUMINACION AUTOMOTRIZ SA DE CV</v>
          </cell>
          <cell r="L301" t="str">
            <v>AV DEL CHARRO No 1750 NTE</v>
          </cell>
          <cell r="M301" t="str">
            <v>Ciudad Juarez-CHIH</v>
          </cell>
          <cell r="N301">
            <v>0</v>
          </cell>
          <cell r="O301" t="str">
            <v>INTERIOR</v>
          </cell>
          <cell r="P301">
            <v>171</v>
          </cell>
          <cell r="Q301" t="str">
            <v>&gt;60</v>
          </cell>
          <cell r="R301" t="str">
            <v>A3 Office Color Laser MFPs</v>
          </cell>
          <cell r="S301" t="str">
            <v>A3</v>
          </cell>
          <cell r="T301" t="str">
            <v>Ciudad principal</v>
          </cell>
          <cell r="U301" t="str">
            <v>2-&gt;60</v>
          </cell>
          <cell r="V301">
            <v>1.1000000000000001</v>
          </cell>
          <cell r="W301">
            <v>1501.5000000000002</v>
          </cell>
          <cell r="X301">
            <v>1</v>
          </cell>
          <cell r="Y301">
            <v>1.1299999999999999</v>
          </cell>
          <cell r="Z301">
            <v>5</v>
          </cell>
          <cell r="AA301">
            <v>0.22599999999999998</v>
          </cell>
          <cell r="AB301">
            <v>0</v>
          </cell>
          <cell r="AC301">
            <v>0</v>
          </cell>
          <cell r="AD301">
            <v>43564</v>
          </cell>
          <cell r="AE301">
            <v>43564</v>
          </cell>
          <cell r="AF301">
            <v>0</v>
          </cell>
          <cell r="AG301" t="str">
            <v>0-1 día</v>
          </cell>
          <cell r="AH301">
            <v>0</v>
          </cell>
          <cell r="AI301">
            <v>0</v>
          </cell>
          <cell r="AJ301">
            <v>0</v>
          </cell>
          <cell r="AK301">
            <v>1501.5000000000002</v>
          </cell>
        </row>
        <row r="302">
          <cell r="A302" t="str">
            <v>0BG2951668</v>
          </cell>
          <cell r="B302" t="str">
            <v>ABR-19</v>
          </cell>
          <cell r="C302">
            <v>1</v>
          </cell>
          <cell r="D302" t="str">
            <v>2021867</v>
          </cell>
          <cell r="E302" t="str">
            <v>SR MANTENIMIENTO CORRECTIVO</v>
          </cell>
          <cell r="F302" t="str">
            <v>7142</v>
          </cell>
          <cell r="G302" t="str">
            <v>08/04/2019 15:17</v>
          </cell>
          <cell r="H302" t="str">
            <v>100038</v>
          </cell>
          <cell r="I302" t="str">
            <v>PITSS</v>
          </cell>
          <cell r="J302" t="str">
            <v>ASP</v>
          </cell>
          <cell r="K302" t="str">
            <v>OFFICE DEPOT DE MEXICO SA DE CV</v>
          </cell>
          <cell r="L302" t="str">
            <v>BLV ISIDRO FABELA SUR 600</v>
          </cell>
          <cell r="M302" t="str">
            <v>TOLUCA-MEX</v>
          </cell>
          <cell r="N302">
            <v>0</v>
          </cell>
          <cell r="O302" t="str">
            <v>INTERIOR</v>
          </cell>
          <cell r="P302">
            <v>18</v>
          </cell>
          <cell r="Q302" t="str">
            <v>Entre 16 y 30</v>
          </cell>
          <cell r="R302" t="str">
            <v>WF Mono Systems and Legacy Color</v>
          </cell>
          <cell r="S302" t="str">
            <v>WF</v>
          </cell>
          <cell r="T302" t="str">
            <v>Ciudad principal</v>
          </cell>
          <cell r="U302" t="str">
            <v>3-Entre 16 y 30</v>
          </cell>
          <cell r="V302">
            <v>1.05</v>
          </cell>
          <cell r="W302">
            <v>1651.6500000000003</v>
          </cell>
          <cell r="X302">
            <v>1</v>
          </cell>
          <cell r="Y302">
            <v>2.2200000000000002</v>
          </cell>
          <cell r="Z302">
            <v>4</v>
          </cell>
          <cell r="AA302">
            <v>0.55500000000000005</v>
          </cell>
          <cell r="AB302">
            <v>0</v>
          </cell>
          <cell r="AC302">
            <v>0</v>
          </cell>
          <cell r="AD302">
            <v>43564</v>
          </cell>
          <cell r="AE302">
            <v>43564</v>
          </cell>
          <cell r="AF302">
            <v>0</v>
          </cell>
          <cell r="AG302" t="str">
            <v>0-1 día</v>
          </cell>
          <cell r="AH302">
            <v>0</v>
          </cell>
          <cell r="AI302">
            <v>0</v>
          </cell>
          <cell r="AJ302">
            <v>0</v>
          </cell>
          <cell r="AK302">
            <v>1651.6500000000003</v>
          </cell>
        </row>
        <row r="303">
          <cell r="A303" t="str">
            <v>0BG2956722</v>
          </cell>
          <cell r="B303" t="str">
            <v>ABR-19</v>
          </cell>
          <cell r="C303">
            <v>1</v>
          </cell>
          <cell r="D303" t="str">
            <v>2022231</v>
          </cell>
          <cell r="E303" t="str">
            <v>SR MANTENIMIENTO CORRECTIVO</v>
          </cell>
          <cell r="F303" t="str">
            <v>0251</v>
          </cell>
          <cell r="G303" t="str">
            <v>09/04/2019 09:12</v>
          </cell>
          <cell r="H303" t="str">
            <v>500161</v>
          </cell>
          <cell r="I303" t="str">
            <v>PITSS</v>
          </cell>
          <cell r="J303" t="str">
            <v>ASP</v>
          </cell>
          <cell r="K303" t="str">
            <v>COPY MARTZ PROFESIONAL SA DE CV</v>
          </cell>
          <cell r="L303" t="str">
            <v>PERIFERICO ORTIZ MENA LOCAL 8 SN</v>
          </cell>
          <cell r="M303" t="str">
            <v>CHIHUAHUA-CHIH</v>
          </cell>
          <cell r="N303">
            <v>0</v>
          </cell>
          <cell r="O303" t="str">
            <v>INTERIOR</v>
          </cell>
          <cell r="P303">
            <v>7</v>
          </cell>
          <cell r="Q303" t="str">
            <v>Entre 7 y 15</v>
          </cell>
          <cell r="R303" t="str">
            <v>A3 Professional Color Laser MFPs</v>
          </cell>
          <cell r="S303" t="str">
            <v>A3</v>
          </cell>
          <cell r="T303" t="str">
            <v>Ciudad principal</v>
          </cell>
          <cell r="U303" t="str">
            <v>2-Entre 7 y 15</v>
          </cell>
          <cell r="V303">
            <v>0.6</v>
          </cell>
          <cell r="W303">
            <v>819</v>
          </cell>
          <cell r="X303">
            <v>1</v>
          </cell>
          <cell r="Y303">
            <v>1.05</v>
          </cell>
          <cell r="Z303">
            <v>5</v>
          </cell>
          <cell r="AA303">
            <v>0.21000000000000002</v>
          </cell>
          <cell r="AB303">
            <v>0</v>
          </cell>
          <cell r="AC303">
            <v>0</v>
          </cell>
          <cell r="AD303">
            <v>43564</v>
          </cell>
          <cell r="AE303">
            <v>43564</v>
          </cell>
          <cell r="AF303">
            <v>0</v>
          </cell>
          <cell r="AG303" t="str">
            <v>0-1 día</v>
          </cell>
          <cell r="AH303">
            <v>0</v>
          </cell>
          <cell r="AI303">
            <v>0</v>
          </cell>
          <cell r="AJ303">
            <v>0</v>
          </cell>
          <cell r="AK303">
            <v>819</v>
          </cell>
        </row>
        <row r="304">
          <cell r="A304" t="str">
            <v>0BG2956818</v>
          </cell>
          <cell r="B304" t="str">
            <v>ABR-19</v>
          </cell>
          <cell r="C304">
            <v>1</v>
          </cell>
          <cell r="D304" t="str">
            <v>2010007</v>
          </cell>
          <cell r="E304" t="str">
            <v>SR MANTENIMIENTO CORRECTIVO</v>
          </cell>
          <cell r="F304" t="str">
            <v>0251</v>
          </cell>
          <cell r="G304" t="str">
            <v>15/03/2019 17:09</v>
          </cell>
          <cell r="H304" t="str">
            <v>500161</v>
          </cell>
          <cell r="I304" t="str">
            <v>PITSS</v>
          </cell>
          <cell r="J304" t="str">
            <v>ASP</v>
          </cell>
          <cell r="K304" t="str">
            <v>COPY MARTZ PROFESIONAL SA DE CV</v>
          </cell>
          <cell r="L304" t="str">
            <v>AV AMERICAS 15</v>
          </cell>
          <cell r="M304" t="str">
            <v>CHIHUAHUA-CHIH</v>
          </cell>
          <cell r="N304">
            <v>0</v>
          </cell>
          <cell r="O304" t="str">
            <v>INTERIOR</v>
          </cell>
          <cell r="P304">
            <v>29</v>
          </cell>
          <cell r="Q304" t="str">
            <v>Entre 16 y 30</v>
          </cell>
          <cell r="R304" t="str">
            <v>A3 Professional Color Laser MFPs</v>
          </cell>
          <cell r="S304" t="str">
            <v>A3</v>
          </cell>
          <cell r="T304" t="str">
            <v>Ciudad principal</v>
          </cell>
          <cell r="U304" t="str">
            <v>2-Entre 16 y 30</v>
          </cell>
          <cell r="V304">
            <v>0.8</v>
          </cell>
          <cell r="W304">
            <v>1092</v>
          </cell>
          <cell r="X304">
            <v>1</v>
          </cell>
          <cell r="Y304">
            <v>0.35</v>
          </cell>
          <cell r="Z304">
            <v>5</v>
          </cell>
          <cell r="AA304">
            <v>6.9999999999999993E-2</v>
          </cell>
          <cell r="AB304">
            <v>0</v>
          </cell>
          <cell r="AC304">
            <v>0</v>
          </cell>
          <cell r="AD304">
            <v>43564</v>
          </cell>
          <cell r="AE304">
            <v>43564</v>
          </cell>
          <cell r="AF304">
            <v>0</v>
          </cell>
          <cell r="AG304" t="str">
            <v>0-1 día</v>
          </cell>
          <cell r="AH304">
            <v>0</v>
          </cell>
          <cell r="AI304">
            <v>0</v>
          </cell>
          <cell r="AJ304">
            <v>0</v>
          </cell>
          <cell r="AK304">
            <v>1092</v>
          </cell>
        </row>
        <row r="305">
          <cell r="A305" t="str">
            <v>0BG2956972</v>
          </cell>
          <cell r="B305" t="str">
            <v>ABR-19</v>
          </cell>
          <cell r="C305">
            <v>1</v>
          </cell>
          <cell r="D305" t="str">
            <v>2021987</v>
          </cell>
          <cell r="E305" t="str">
            <v>SR MANTENIMIENTO CORRECTIVO</v>
          </cell>
          <cell r="F305" t="str">
            <v>5774</v>
          </cell>
          <cell r="G305" t="str">
            <v>08/04/2019 19:58</v>
          </cell>
          <cell r="H305" t="str">
            <v>800197</v>
          </cell>
          <cell r="I305" t="str">
            <v>PITSS</v>
          </cell>
          <cell r="J305" t="str">
            <v>ASP</v>
          </cell>
          <cell r="K305" t="str">
            <v>OFFICE DEPOT DE MEXICO SA DE CV</v>
          </cell>
          <cell r="L305" t="str">
            <v>AV VENUSTIANO CARRANZA No 733</v>
          </cell>
          <cell r="M305" t="str">
            <v>San Luis Potosi-SLP</v>
          </cell>
          <cell r="N305">
            <v>0</v>
          </cell>
          <cell r="O305" t="str">
            <v>INTERIOR</v>
          </cell>
          <cell r="P305">
            <v>142</v>
          </cell>
          <cell r="Q305" t="str">
            <v>&gt;60</v>
          </cell>
          <cell r="R305" t="str">
            <v>Departmental Digital</v>
          </cell>
          <cell r="S305" t="str">
            <v>A3</v>
          </cell>
          <cell r="T305" t="str">
            <v>Ciudad principal</v>
          </cell>
          <cell r="U305" t="str">
            <v>2-&gt;60</v>
          </cell>
          <cell r="V305">
            <v>1.1000000000000001</v>
          </cell>
          <cell r="W305">
            <v>1501.5000000000002</v>
          </cell>
          <cell r="X305">
            <v>1</v>
          </cell>
          <cell r="Y305">
            <v>0.17</v>
          </cell>
          <cell r="Z305">
            <v>5</v>
          </cell>
          <cell r="AA305">
            <v>3.4000000000000002E-2</v>
          </cell>
          <cell r="AB305">
            <v>0</v>
          </cell>
          <cell r="AC305">
            <v>0</v>
          </cell>
          <cell r="AD305">
            <v>43564</v>
          </cell>
          <cell r="AE305">
            <v>43565</v>
          </cell>
          <cell r="AF305">
            <v>1</v>
          </cell>
          <cell r="AG305" t="str">
            <v>0-1 día</v>
          </cell>
          <cell r="AH305">
            <v>0</v>
          </cell>
          <cell r="AI305">
            <v>0</v>
          </cell>
          <cell r="AJ305">
            <v>0</v>
          </cell>
          <cell r="AK305">
            <v>1501.5000000000002</v>
          </cell>
        </row>
        <row r="306">
          <cell r="A306" t="str">
            <v>0BPB110617</v>
          </cell>
          <cell r="B306" t="str">
            <v>ABR-19</v>
          </cell>
          <cell r="C306">
            <v>1</v>
          </cell>
          <cell r="D306" t="str">
            <v>2021877</v>
          </cell>
          <cell r="E306" t="str">
            <v>SR MANTENIMIENTO CORRECTIVO</v>
          </cell>
          <cell r="F306" t="str">
            <v>4603</v>
          </cell>
          <cell r="G306" t="str">
            <v>08/04/2019 15:30</v>
          </cell>
          <cell r="H306" t="str">
            <v>500159</v>
          </cell>
          <cell r="I306" t="str">
            <v>PITSS</v>
          </cell>
          <cell r="J306" t="str">
            <v>ASP</v>
          </cell>
          <cell r="K306" t="str">
            <v>HONEYWELL AUTOMOTIVE DE MEXICO S DE RL DE CV</v>
          </cell>
          <cell r="L306" t="str">
            <v>CRISTOBAL COLON 11364</v>
          </cell>
          <cell r="M306" t="str">
            <v>CHIHUAHUA-CHIH</v>
          </cell>
          <cell r="N306">
            <v>0</v>
          </cell>
          <cell r="O306" t="str">
            <v>INTERIOR</v>
          </cell>
          <cell r="P306">
            <v>294</v>
          </cell>
          <cell r="Q306" t="str">
            <v>&gt;60</v>
          </cell>
          <cell r="R306" t="str">
            <v>Entry Mono Printers</v>
          </cell>
          <cell r="S306" t="str">
            <v>A4</v>
          </cell>
          <cell r="T306" t="str">
            <v>Ciudad principal</v>
          </cell>
          <cell r="U306" t="str">
            <v>1-&gt;60</v>
          </cell>
          <cell r="V306">
            <v>1.05</v>
          </cell>
          <cell r="W306">
            <v>750.75000000000011</v>
          </cell>
          <cell r="X306">
            <v>1</v>
          </cell>
          <cell r="Y306">
            <v>0</v>
          </cell>
          <cell r="Z306">
            <v>5</v>
          </cell>
          <cell r="AA306">
            <v>0</v>
          </cell>
          <cell r="AB306">
            <v>0</v>
          </cell>
          <cell r="AC306">
            <v>0</v>
          </cell>
          <cell r="AD306">
            <v>43564</v>
          </cell>
          <cell r="AE306">
            <v>43564</v>
          </cell>
          <cell r="AF306">
            <v>0</v>
          </cell>
          <cell r="AG306" t="str">
            <v>0-1 día</v>
          </cell>
          <cell r="AH306">
            <v>0</v>
          </cell>
          <cell r="AI306">
            <v>0</v>
          </cell>
          <cell r="AJ306">
            <v>0</v>
          </cell>
          <cell r="AK306">
            <v>750.75000000000011</v>
          </cell>
        </row>
        <row r="307">
          <cell r="A307" t="str">
            <v>0BPB110617</v>
          </cell>
          <cell r="B307" t="str">
            <v>ABR-19</v>
          </cell>
          <cell r="C307">
            <v>1</v>
          </cell>
          <cell r="D307" t="str">
            <v>2021883</v>
          </cell>
          <cell r="E307" t="str">
            <v>SR MANTENIMIENTO CORRECTIVO</v>
          </cell>
          <cell r="F307" t="str">
            <v>0560</v>
          </cell>
          <cell r="G307" t="str">
            <v>08/04/2019 15:37</v>
          </cell>
          <cell r="H307" t="str">
            <v>800187</v>
          </cell>
          <cell r="I307" t="str">
            <v>PITSS</v>
          </cell>
          <cell r="J307" t="str">
            <v>ASP</v>
          </cell>
          <cell r="K307" t="str">
            <v>OFFICE DEPOT DE MEXICO SA DE CV</v>
          </cell>
          <cell r="L307" t="str">
            <v>PROL ZARAGOZA 62 A</v>
          </cell>
          <cell r="M307" t="str">
            <v>QUERETARO-QRO</v>
          </cell>
          <cell r="N307">
            <v>0</v>
          </cell>
          <cell r="O307" t="str">
            <v>INTERIOR</v>
          </cell>
          <cell r="P307">
            <v>38</v>
          </cell>
          <cell r="Q307" t="str">
            <v>Entre 31 y 60</v>
          </cell>
          <cell r="R307" t="str">
            <v>Entry Production Color Low/Mid</v>
          </cell>
          <cell r="S307" t="str">
            <v>Entry Production</v>
          </cell>
          <cell r="T307" t="str">
            <v>Ciudad principal</v>
          </cell>
          <cell r="U307" t="str">
            <v>3-Entre 31 y 60</v>
          </cell>
          <cell r="V307">
            <v>1.1000000000000001</v>
          </cell>
          <cell r="W307">
            <v>1730.3000000000004</v>
          </cell>
          <cell r="X307">
            <v>1</v>
          </cell>
          <cell r="Y307">
            <v>1.88</v>
          </cell>
          <cell r="Z307">
            <v>4</v>
          </cell>
          <cell r="AA307">
            <v>0.47</v>
          </cell>
          <cell r="AB307">
            <v>0</v>
          </cell>
          <cell r="AC307">
            <v>0</v>
          </cell>
          <cell r="AD307">
            <v>43564</v>
          </cell>
          <cell r="AE307">
            <v>43564</v>
          </cell>
          <cell r="AF307">
            <v>0</v>
          </cell>
          <cell r="AG307" t="str">
            <v>0-1 día</v>
          </cell>
          <cell r="AH307">
            <v>0</v>
          </cell>
          <cell r="AI307">
            <v>0</v>
          </cell>
          <cell r="AJ307">
            <v>0</v>
          </cell>
          <cell r="AK307">
            <v>1730.3000000000004</v>
          </cell>
        </row>
        <row r="308">
          <cell r="A308" t="str">
            <v>0BPB110653</v>
          </cell>
          <cell r="B308" t="str">
            <v>ABR-19</v>
          </cell>
          <cell r="C308">
            <v>1</v>
          </cell>
          <cell r="D308" t="str">
            <v>2022429</v>
          </cell>
          <cell r="E308" t="str">
            <v>SR MANTENIMIENTO CORRECTIVO</v>
          </cell>
          <cell r="F308" t="str">
            <v>0560</v>
          </cell>
          <cell r="G308" t="str">
            <v>09/04/2019 12:59</v>
          </cell>
          <cell r="H308" t="str">
            <v>500028</v>
          </cell>
          <cell r="I308" t="str">
            <v>PITSS</v>
          </cell>
          <cell r="J308" t="str">
            <v>ASP</v>
          </cell>
          <cell r="K308" t="str">
            <v>OFFICE DEPOT DE MEXICO SA DE CV</v>
          </cell>
          <cell r="L308" t="str">
            <v>MORELOS 406 OTE</v>
          </cell>
          <cell r="M308" t="str">
            <v>MONTERREY-NL</v>
          </cell>
          <cell r="N308">
            <v>0</v>
          </cell>
          <cell r="O308" t="str">
            <v>INTERIOR</v>
          </cell>
          <cell r="P308">
            <v>50</v>
          </cell>
          <cell r="Q308" t="str">
            <v>Entre 31 y 60</v>
          </cell>
          <cell r="R308" t="str">
            <v>Entry Production Color Low/Mid</v>
          </cell>
          <cell r="S308" t="str">
            <v>Entry Production</v>
          </cell>
          <cell r="T308" t="str">
            <v>Ciudad principal</v>
          </cell>
          <cell r="U308" t="str">
            <v>3-Entre 31 y 60</v>
          </cell>
          <cell r="V308">
            <v>1.1000000000000001</v>
          </cell>
          <cell r="W308">
            <v>1730.3000000000004</v>
          </cell>
          <cell r="X308">
            <v>1</v>
          </cell>
          <cell r="Y308">
            <v>2.02</v>
          </cell>
          <cell r="Z308">
            <v>4</v>
          </cell>
          <cell r="AA308">
            <v>0.505</v>
          </cell>
          <cell r="AB308">
            <v>0</v>
          </cell>
          <cell r="AC308">
            <v>0</v>
          </cell>
          <cell r="AD308">
            <v>43564</v>
          </cell>
          <cell r="AE308">
            <v>43564</v>
          </cell>
          <cell r="AF308">
            <v>0</v>
          </cell>
          <cell r="AG308" t="str">
            <v>0-1 día</v>
          </cell>
          <cell r="AH308">
            <v>0</v>
          </cell>
          <cell r="AI308">
            <v>0</v>
          </cell>
          <cell r="AJ308">
            <v>0</v>
          </cell>
          <cell r="AK308">
            <v>1730.3000000000004</v>
          </cell>
        </row>
        <row r="309">
          <cell r="A309" t="str">
            <v>0BPB110653</v>
          </cell>
          <cell r="B309" t="str">
            <v>ABR-19</v>
          </cell>
          <cell r="C309">
            <v>1</v>
          </cell>
          <cell r="D309" t="str">
            <v>2022425</v>
          </cell>
          <cell r="E309" t="str">
            <v>SR MANTENIMIENTO CORRECTIVO</v>
          </cell>
          <cell r="F309" t="str">
            <v>0570</v>
          </cell>
          <cell r="G309" t="str">
            <v>09/04/2019 12:53</v>
          </cell>
          <cell r="H309" t="str">
            <v>500161</v>
          </cell>
          <cell r="I309" t="str">
            <v>PITSS</v>
          </cell>
          <cell r="J309" t="str">
            <v>ASP</v>
          </cell>
          <cell r="K309" t="str">
            <v>OPERADORA OMX SA DE CV</v>
          </cell>
          <cell r="L309" t="str">
            <v>AV MIRADOR 3300</v>
          </cell>
          <cell r="M309" t="str">
            <v>CHIHUAHUA-CHIH</v>
          </cell>
          <cell r="N309">
            <v>0</v>
          </cell>
          <cell r="O309" t="str">
            <v>INTERIOR</v>
          </cell>
          <cell r="P309">
            <v>14</v>
          </cell>
          <cell r="Q309" t="str">
            <v>Entre 7 y 15</v>
          </cell>
          <cell r="R309" t="str">
            <v>Entry Production Color Low/Mid</v>
          </cell>
          <cell r="S309" t="str">
            <v>Entry Production</v>
          </cell>
          <cell r="T309" t="str">
            <v>Ciudad principal</v>
          </cell>
          <cell r="U309" t="str">
            <v>3-Entre 7 y 15</v>
          </cell>
          <cell r="V309">
            <v>0.8</v>
          </cell>
          <cell r="W309">
            <v>1258.4000000000003</v>
          </cell>
          <cell r="X309">
            <v>1</v>
          </cell>
          <cell r="Y309">
            <v>1.1200000000000001</v>
          </cell>
          <cell r="Z309">
            <v>4</v>
          </cell>
          <cell r="AA309">
            <v>0.28000000000000003</v>
          </cell>
          <cell r="AB309">
            <v>0</v>
          </cell>
          <cell r="AC309">
            <v>0</v>
          </cell>
          <cell r="AD309">
            <v>43564</v>
          </cell>
          <cell r="AE309">
            <v>43565</v>
          </cell>
          <cell r="AF309">
            <v>1</v>
          </cell>
          <cell r="AG309" t="str">
            <v>0-1 día</v>
          </cell>
          <cell r="AH309">
            <v>0</v>
          </cell>
          <cell r="AI309">
            <v>0</v>
          </cell>
          <cell r="AJ309">
            <v>0</v>
          </cell>
          <cell r="AK309">
            <v>1258.4000000000003</v>
          </cell>
        </row>
        <row r="310">
          <cell r="A310" t="str">
            <v>0C4X002910</v>
          </cell>
          <cell r="B310" t="str">
            <v>ABR-19</v>
          </cell>
          <cell r="C310">
            <v>1</v>
          </cell>
          <cell r="D310" t="str">
            <v>2022461</v>
          </cell>
          <cell r="E310" t="str">
            <v>SR MANTENIMIENTO CORRECTIVO</v>
          </cell>
          <cell r="F310" t="str">
            <v>0570</v>
          </cell>
          <cell r="G310" t="str">
            <v>09/04/2019 13:11</v>
          </cell>
          <cell r="H310" t="str">
            <v>800187</v>
          </cell>
          <cell r="I310" t="str">
            <v>PITSS</v>
          </cell>
          <cell r="J310" t="str">
            <v>ASP</v>
          </cell>
          <cell r="K310" t="str">
            <v>OPERADORA OMX SA DE CV</v>
          </cell>
          <cell r="L310" t="str">
            <v>AV CONSTITUYENTES 152 PTE</v>
          </cell>
          <cell r="M310" t="str">
            <v>QUERETARO-QRO</v>
          </cell>
          <cell r="N310">
            <v>0</v>
          </cell>
          <cell r="O310" t="str">
            <v>INTERIOR</v>
          </cell>
          <cell r="P310">
            <v>5</v>
          </cell>
          <cell r="Q310" t="str">
            <v>Entre 3 y 6</v>
          </cell>
          <cell r="R310" t="str">
            <v>Entry Production Color Low/Mid</v>
          </cell>
          <cell r="S310" t="str">
            <v>Entry Production</v>
          </cell>
          <cell r="T310" t="str">
            <v>Ciudad principal</v>
          </cell>
          <cell r="U310" t="str">
            <v>3-Entre 3 y 6</v>
          </cell>
          <cell r="V310">
            <v>0.6</v>
          </cell>
          <cell r="W310">
            <v>943.80000000000007</v>
          </cell>
          <cell r="X310">
            <v>1</v>
          </cell>
          <cell r="Y310">
            <v>1.99</v>
          </cell>
          <cell r="Z310">
            <v>4</v>
          </cell>
          <cell r="AA310">
            <v>0.4975</v>
          </cell>
          <cell r="AB310">
            <v>0</v>
          </cell>
          <cell r="AC310">
            <v>0</v>
          </cell>
          <cell r="AD310">
            <v>43564</v>
          </cell>
          <cell r="AE310">
            <v>43564</v>
          </cell>
          <cell r="AF310">
            <v>0</v>
          </cell>
          <cell r="AG310" t="str">
            <v>0-1 día</v>
          </cell>
          <cell r="AH310">
            <v>0</v>
          </cell>
          <cell r="AI310">
            <v>0</v>
          </cell>
          <cell r="AJ310">
            <v>0</v>
          </cell>
          <cell r="AK310">
            <v>943.80000000000007</v>
          </cell>
        </row>
        <row r="311">
          <cell r="A311" t="str">
            <v>0C4X002927</v>
          </cell>
          <cell r="B311" t="str">
            <v>ABR-19</v>
          </cell>
          <cell r="C311">
            <v>1</v>
          </cell>
          <cell r="D311" t="str">
            <v>2022333</v>
          </cell>
          <cell r="E311" t="str">
            <v>SR MANTENIMIENTO CORRECTIVO</v>
          </cell>
          <cell r="F311" t="str">
            <v>8045</v>
          </cell>
          <cell r="G311" t="str">
            <v>09/04/2019 10:47</v>
          </cell>
          <cell r="H311" t="str">
            <v>100037</v>
          </cell>
          <cell r="I311" t="str">
            <v>PITSS</v>
          </cell>
          <cell r="J311" t="str">
            <v>ASP</v>
          </cell>
          <cell r="K311" t="str">
            <v>UNIVERSIDAD AUTONOMA DEL ESTADO DE MEXICO</v>
          </cell>
          <cell r="L311" t="str">
            <v>IGNACIO LOPEZ RAYON No 510</v>
          </cell>
          <cell r="M311" t="str">
            <v>Toluca De Lerdo-ESTA</v>
          </cell>
          <cell r="N311">
            <v>0</v>
          </cell>
          <cell r="O311" t="str">
            <v>INTERIOR</v>
          </cell>
          <cell r="P311">
            <v>18</v>
          </cell>
          <cell r="Q311" t="str">
            <v>Entre 16 y 30</v>
          </cell>
          <cell r="R311" t="str">
            <v>Office Digital</v>
          </cell>
          <cell r="S311" t="str">
            <v>A3</v>
          </cell>
          <cell r="T311" t="str">
            <v>Ciudad principal</v>
          </cell>
          <cell r="U311" t="str">
            <v>2-Entre 16 y 30</v>
          </cell>
          <cell r="V311">
            <v>0.8</v>
          </cell>
          <cell r="W311">
            <v>1092</v>
          </cell>
          <cell r="X311">
            <v>1</v>
          </cell>
          <cell r="Y311">
            <v>1.87</v>
          </cell>
          <cell r="Z311">
            <v>5</v>
          </cell>
          <cell r="AA311">
            <v>0.374</v>
          </cell>
          <cell r="AB311">
            <v>0</v>
          </cell>
          <cell r="AC311">
            <v>0</v>
          </cell>
          <cell r="AD311">
            <v>43564</v>
          </cell>
          <cell r="AE311">
            <v>43564</v>
          </cell>
          <cell r="AF311">
            <v>0</v>
          </cell>
          <cell r="AG311" t="str">
            <v>0-1 día</v>
          </cell>
          <cell r="AH311">
            <v>0</v>
          </cell>
          <cell r="AI311">
            <v>0</v>
          </cell>
          <cell r="AJ311">
            <v>0</v>
          </cell>
          <cell r="AK311">
            <v>1092</v>
          </cell>
        </row>
        <row r="312">
          <cell r="A312" t="str">
            <v>0C4X002927</v>
          </cell>
          <cell r="B312" t="str">
            <v>ABR-19</v>
          </cell>
          <cell r="C312">
            <v>1</v>
          </cell>
          <cell r="D312" t="str">
            <v>2022281</v>
          </cell>
          <cell r="E312" t="str">
            <v>SR MANTENIMIENTO CORRECTIVO</v>
          </cell>
          <cell r="F312" t="str">
            <v>8030</v>
          </cell>
          <cell r="G312" t="str">
            <v>09/04/2019 10:11</v>
          </cell>
          <cell r="H312" t="str">
            <v>500066</v>
          </cell>
          <cell r="I312" t="str">
            <v>PITSS</v>
          </cell>
          <cell r="J312" t="str">
            <v>ASP</v>
          </cell>
          <cell r="K312" t="str">
            <v>DIGITAL NET SOLUTIONS GAV SA DE CV</v>
          </cell>
          <cell r="L312" t="str">
            <v>Carretera Miguel Alemßn KM 21</v>
          </cell>
          <cell r="M312" t="str">
            <v>Apodaca-NL</v>
          </cell>
          <cell r="N312">
            <v>0</v>
          </cell>
          <cell r="O312" t="str">
            <v>INTERIOR</v>
          </cell>
          <cell r="P312">
            <v>147</v>
          </cell>
          <cell r="Q312" t="str">
            <v>&gt;60</v>
          </cell>
          <cell r="R312" t="str">
            <v>A3 Office Color Laser MFPs</v>
          </cell>
          <cell r="S312" t="str">
            <v>A3</v>
          </cell>
          <cell r="T312" t="str">
            <v>Otras</v>
          </cell>
          <cell r="U312" t="str">
            <v>2-&gt;60</v>
          </cell>
          <cell r="V312">
            <v>1.1000000000000001</v>
          </cell>
          <cell r="W312">
            <v>1501.5000000000002</v>
          </cell>
          <cell r="X312">
            <v>1</v>
          </cell>
          <cell r="Y312">
            <v>4.1399999999999997</v>
          </cell>
          <cell r="Z312">
            <v>9</v>
          </cell>
          <cell r="AA312">
            <v>0.45999999999999996</v>
          </cell>
          <cell r="AB312">
            <v>0</v>
          </cell>
          <cell r="AC312">
            <v>0</v>
          </cell>
          <cell r="AD312">
            <v>43564</v>
          </cell>
          <cell r="AE312">
            <v>43564</v>
          </cell>
          <cell r="AF312">
            <v>0</v>
          </cell>
          <cell r="AG312" t="str">
            <v>0-1 día</v>
          </cell>
          <cell r="AH312">
            <v>0</v>
          </cell>
          <cell r="AI312">
            <v>0</v>
          </cell>
          <cell r="AJ312">
            <v>0</v>
          </cell>
          <cell r="AK312">
            <v>1501.5000000000002</v>
          </cell>
        </row>
        <row r="313">
          <cell r="A313" t="str">
            <v>0C4X003017</v>
          </cell>
          <cell r="B313" t="str">
            <v>ABR-19</v>
          </cell>
          <cell r="C313">
            <v>1</v>
          </cell>
          <cell r="D313" t="str">
            <v>2021857</v>
          </cell>
          <cell r="E313" t="str">
            <v>SR MANTENIMIENTO CORRECTIVO</v>
          </cell>
          <cell r="F313" t="str">
            <v>7803</v>
          </cell>
          <cell r="G313" t="str">
            <v>08/04/2019 15:08</v>
          </cell>
          <cell r="H313" t="str">
            <v>800147</v>
          </cell>
          <cell r="I313" t="str">
            <v>PITSS</v>
          </cell>
          <cell r="J313" t="str">
            <v>ASP</v>
          </cell>
          <cell r="K313" t="str">
            <v>SMC CORPORATION MEXICO SA DE CV</v>
          </cell>
          <cell r="L313" t="str">
            <v>CARR SILAO-TREJO KM 2.5 S/N</v>
          </cell>
          <cell r="M313" t="str">
            <v>SILAO-GTO</v>
          </cell>
          <cell r="N313">
            <v>0</v>
          </cell>
          <cell r="O313" t="str">
            <v>INTERIOR</v>
          </cell>
          <cell r="P313">
            <v>2685</v>
          </cell>
          <cell r="Q313" t="str">
            <v>&gt;60</v>
          </cell>
          <cell r="R313" t="str">
            <v>A3 Color Solid Ink MFPs</v>
          </cell>
          <cell r="S313" t="str">
            <v>A3</v>
          </cell>
          <cell r="T313" t="str">
            <v>Otras</v>
          </cell>
          <cell r="U313" t="str">
            <v>2-&gt;60</v>
          </cell>
          <cell r="V313">
            <v>1.1000000000000001</v>
          </cell>
          <cell r="W313">
            <v>1501.5000000000002</v>
          </cell>
          <cell r="X313">
            <v>1</v>
          </cell>
          <cell r="Y313">
            <v>2.87</v>
          </cell>
          <cell r="Z313">
            <v>9</v>
          </cell>
          <cell r="AA313">
            <v>0.31888888888888889</v>
          </cell>
          <cell r="AB313">
            <v>0</v>
          </cell>
          <cell r="AC313">
            <v>0</v>
          </cell>
          <cell r="AD313">
            <v>43564</v>
          </cell>
          <cell r="AE313">
            <v>43564</v>
          </cell>
          <cell r="AF313">
            <v>0</v>
          </cell>
          <cell r="AG313" t="str">
            <v>0-1 día</v>
          </cell>
          <cell r="AH313">
            <v>0</v>
          </cell>
          <cell r="AI313">
            <v>0</v>
          </cell>
          <cell r="AJ313">
            <v>0</v>
          </cell>
          <cell r="AK313">
            <v>1501.5000000000002</v>
          </cell>
        </row>
        <row r="314">
          <cell r="A314" t="str">
            <v>0C4X003106</v>
          </cell>
          <cell r="B314" t="str">
            <v>ABR-19</v>
          </cell>
          <cell r="C314">
            <v>1</v>
          </cell>
          <cell r="D314" t="str">
            <v>2021831</v>
          </cell>
          <cell r="E314" t="str">
            <v>SR MANTENIMIENTO CORRECTIVO</v>
          </cell>
          <cell r="F314" t="str">
            <v>3325</v>
          </cell>
          <cell r="G314" t="str">
            <v>08/04/2019 14:27</v>
          </cell>
          <cell r="H314" t="str">
            <v>500089</v>
          </cell>
          <cell r="I314" t="str">
            <v>PITSS</v>
          </cell>
          <cell r="J314" t="str">
            <v>ASP</v>
          </cell>
          <cell r="K314" t="str">
            <v>APTIV CONTRACT SERVICES S DE RL DE CV</v>
          </cell>
          <cell r="L314" t="str">
            <v>AV HERMANOS ESCOBAR No 5756</v>
          </cell>
          <cell r="M314" t="str">
            <v>Ciudad Juarez-CHIH</v>
          </cell>
          <cell r="N314">
            <v>1</v>
          </cell>
          <cell r="O314" t="str">
            <v>INTERIOR</v>
          </cell>
          <cell r="P314">
            <v>139</v>
          </cell>
          <cell r="Q314" t="str">
            <v>&gt;60</v>
          </cell>
          <cell r="R314" t="str">
            <v>A4 Mono MFPs</v>
          </cell>
          <cell r="S314" t="str">
            <v>A4</v>
          </cell>
          <cell r="T314" t="str">
            <v>Ciudad principal</v>
          </cell>
          <cell r="U314" t="str">
            <v>1-&gt;60</v>
          </cell>
          <cell r="V314">
            <v>1.05</v>
          </cell>
          <cell r="W314">
            <v>0</v>
          </cell>
          <cell r="X314">
            <v>1</v>
          </cell>
          <cell r="Y314">
            <v>0.13</v>
          </cell>
          <cell r="Z314">
            <v>5</v>
          </cell>
          <cell r="AA314">
            <v>2.6000000000000002E-2</v>
          </cell>
          <cell r="AB314">
            <v>0</v>
          </cell>
          <cell r="AC314">
            <v>0</v>
          </cell>
          <cell r="AD314">
            <v>43564</v>
          </cell>
          <cell r="AE314">
            <v>43564</v>
          </cell>
          <cell r="AF314">
            <v>0</v>
          </cell>
          <cell r="AG314" t="str">
            <v>0-1 día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</row>
        <row r="315">
          <cell r="A315" t="str">
            <v>0C4X003297</v>
          </cell>
          <cell r="B315" t="str">
            <v>ABR-19</v>
          </cell>
          <cell r="C315">
            <v>1</v>
          </cell>
          <cell r="D315" t="str">
            <v>2022241</v>
          </cell>
          <cell r="E315" t="str">
            <v>SR MANTENIMIENTO CORRECTIVO</v>
          </cell>
          <cell r="F315" t="str">
            <v>0075</v>
          </cell>
          <cell r="G315" t="str">
            <v>09/04/2019 09:21</v>
          </cell>
          <cell r="H315" t="str">
            <v>800027</v>
          </cell>
          <cell r="I315" t="str">
            <v>PITSS</v>
          </cell>
          <cell r="J315" t="str">
            <v>ASP</v>
          </cell>
          <cell r="K315" t="str">
            <v>IMPRESOS DIGITALES BALTAZAR S DE RL DE CV</v>
          </cell>
          <cell r="L315" t="str">
            <v>GABINO BARREDA No 267 B</v>
          </cell>
          <cell r="M315" t="str">
            <v>Colima-COL</v>
          </cell>
          <cell r="N315">
            <v>1</v>
          </cell>
          <cell r="O315" t="str">
            <v>INTERIOR</v>
          </cell>
          <cell r="P315">
            <v>15</v>
          </cell>
          <cell r="Q315" t="str">
            <v>Entre 7 y 15</v>
          </cell>
          <cell r="R315" t="str">
            <v>Entry Production Color Mid</v>
          </cell>
          <cell r="S315" t="str">
            <v>Entry Production</v>
          </cell>
          <cell r="T315" t="str">
            <v>Ciudad principal</v>
          </cell>
          <cell r="U315" t="str">
            <v>3-Entre 7 y 15</v>
          </cell>
          <cell r="V315">
            <v>0.8</v>
          </cell>
          <cell r="W315">
            <v>0</v>
          </cell>
          <cell r="X315">
            <v>1</v>
          </cell>
          <cell r="Y315">
            <v>1.2</v>
          </cell>
          <cell r="Z315">
            <v>4</v>
          </cell>
          <cell r="AA315">
            <v>0.3</v>
          </cell>
          <cell r="AB315">
            <v>0</v>
          </cell>
          <cell r="AC315">
            <v>0</v>
          </cell>
          <cell r="AD315">
            <v>43564</v>
          </cell>
          <cell r="AE315">
            <v>43564</v>
          </cell>
          <cell r="AF315">
            <v>0</v>
          </cell>
          <cell r="AG315" t="str">
            <v>0-1 día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</row>
        <row r="316">
          <cell r="A316" t="str">
            <v>0C4X003904</v>
          </cell>
          <cell r="B316" t="str">
            <v>ABR-19</v>
          </cell>
          <cell r="C316">
            <v>1</v>
          </cell>
          <cell r="D316" t="str">
            <v>2022431</v>
          </cell>
          <cell r="E316" t="str">
            <v>SR MANTENIMIENTO PREVENTIVO</v>
          </cell>
          <cell r="F316" t="str">
            <v>3350</v>
          </cell>
          <cell r="G316" t="str">
            <v>09/04/2019 13:01</v>
          </cell>
          <cell r="H316" t="str">
            <v>500053</v>
          </cell>
          <cell r="I316" t="str">
            <v>PITSS</v>
          </cell>
          <cell r="J316" t="str">
            <v>ASP</v>
          </cell>
          <cell r="K316" t="str">
            <v>FCA MEXICO SA DE CV</v>
          </cell>
          <cell r="L316" t="str">
            <v>BLVD MIGUEL RAMOS ARIZPE 124 SUR</v>
          </cell>
          <cell r="M316" t="str">
            <v>Ramos Arizpe-COAH</v>
          </cell>
          <cell r="N316">
            <v>1</v>
          </cell>
          <cell r="O316" t="str">
            <v>INTERIOR</v>
          </cell>
          <cell r="P316" t="str">
            <v xml:space="preserve">  </v>
          </cell>
          <cell r="Q316" t="str">
            <v>&gt;60</v>
          </cell>
          <cell r="R316" t="str">
            <v>A4 Mono MFPs</v>
          </cell>
          <cell r="S316" t="str">
            <v>A4</v>
          </cell>
          <cell r="T316" t="str">
            <v>Otras</v>
          </cell>
          <cell r="U316" t="str">
            <v>1-&gt;60</v>
          </cell>
          <cell r="V316">
            <v>1</v>
          </cell>
          <cell r="W316">
            <v>0</v>
          </cell>
          <cell r="X316">
            <v>0</v>
          </cell>
          <cell r="Y316">
            <v>9</v>
          </cell>
          <cell r="Z316">
            <v>9</v>
          </cell>
          <cell r="AA316">
            <v>1</v>
          </cell>
          <cell r="AB316">
            <v>0</v>
          </cell>
          <cell r="AC316">
            <v>0</v>
          </cell>
          <cell r="AD316">
            <v>43564</v>
          </cell>
          <cell r="AE316">
            <v>43565</v>
          </cell>
          <cell r="AF316">
            <v>1</v>
          </cell>
          <cell r="AG316" t="str">
            <v>0-1 día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</row>
        <row r="317">
          <cell r="A317" t="str">
            <v>0C4X003927</v>
          </cell>
          <cell r="B317" t="str">
            <v>ABR-19</v>
          </cell>
          <cell r="C317">
            <v>1</v>
          </cell>
          <cell r="D317" t="str">
            <v>2022427</v>
          </cell>
          <cell r="E317" t="str">
            <v>SR MANTENIMIENTO PREVENTIVO</v>
          </cell>
          <cell r="F317" t="str">
            <v>3350</v>
          </cell>
          <cell r="G317" t="str">
            <v>09/04/2019 13:00</v>
          </cell>
          <cell r="H317" t="str">
            <v>500053</v>
          </cell>
          <cell r="I317" t="str">
            <v>PITSS</v>
          </cell>
          <cell r="J317" t="str">
            <v>ASP</v>
          </cell>
          <cell r="K317" t="str">
            <v>FCA MEXICO SA DE CV</v>
          </cell>
          <cell r="L317" t="str">
            <v>BLVD MIGUEL RAMOS ARIZPE 124 SUR</v>
          </cell>
          <cell r="M317" t="str">
            <v>Ramos Arizpe-COAH</v>
          </cell>
          <cell r="N317">
            <v>1</v>
          </cell>
          <cell r="O317" t="str">
            <v>INTERIOR</v>
          </cell>
          <cell r="P317" t="str">
            <v xml:space="preserve">  </v>
          </cell>
          <cell r="Q317" t="str">
            <v>&gt;60</v>
          </cell>
          <cell r="R317" t="str">
            <v>A4 Mono MFPs</v>
          </cell>
          <cell r="S317" t="str">
            <v>A4</v>
          </cell>
          <cell r="T317" t="str">
            <v>Otras</v>
          </cell>
          <cell r="U317" t="str">
            <v>1-&gt;60</v>
          </cell>
          <cell r="V317">
            <v>1</v>
          </cell>
          <cell r="W317">
            <v>0</v>
          </cell>
          <cell r="X317">
            <v>0</v>
          </cell>
          <cell r="Y317">
            <v>9</v>
          </cell>
          <cell r="Z317">
            <v>9</v>
          </cell>
          <cell r="AA317">
            <v>1</v>
          </cell>
          <cell r="AB317">
            <v>0</v>
          </cell>
          <cell r="AC317">
            <v>0</v>
          </cell>
          <cell r="AD317">
            <v>43564</v>
          </cell>
          <cell r="AE317">
            <v>43565</v>
          </cell>
          <cell r="AF317">
            <v>1</v>
          </cell>
          <cell r="AG317" t="str">
            <v>0-1 día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</row>
        <row r="318">
          <cell r="A318" t="str">
            <v>0C4X003945</v>
          </cell>
          <cell r="B318" t="str">
            <v>ABR-19</v>
          </cell>
          <cell r="C318">
            <v>1</v>
          </cell>
          <cell r="D318" t="str">
            <v>2022965</v>
          </cell>
          <cell r="E318" t="str">
            <v>SR MANTENIMIENTO CORRECTIVO</v>
          </cell>
          <cell r="F318" t="str">
            <v>8075</v>
          </cell>
          <cell r="G318" t="str">
            <v>10/04/2019 11:08</v>
          </cell>
          <cell r="H318" t="str">
            <v>800187</v>
          </cell>
          <cell r="I318" t="str">
            <v>PITSS</v>
          </cell>
          <cell r="J318" t="str">
            <v>ASP</v>
          </cell>
          <cell r="K318" t="str">
            <v>OPERADORA OMX SA DE CV</v>
          </cell>
          <cell r="L318" t="str">
            <v>PROLONGACION EZEQUIEL MONTES No 1</v>
          </cell>
          <cell r="M318" t="str">
            <v>Queretaro-QRO</v>
          </cell>
          <cell r="N318">
            <v>0</v>
          </cell>
          <cell r="O318" t="str">
            <v>INTERIOR</v>
          </cell>
          <cell r="P318">
            <v>37</v>
          </cell>
          <cell r="Q318" t="str">
            <v>Entre 31 y 60</v>
          </cell>
          <cell r="R318" t="str">
            <v>Departmental Digital</v>
          </cell>
          <cell r="S318" t="str">
            <v>A3</v>
          </cell>
          <cell r="T318" t="str">
            <v>Ciudad principal</v>
          </cell>
          <cell r="U318" t="str">
            <v>2-Entre 31 y 60</v>
          </cell>
          <cell r="V318">
            <v>1.05</v>
          </cell>
          <cell r="W318">
            <v>1433.25</v>
          </cell>
          <cell r="X318">
            <v>1</v>
          </cell>
          <cell r="Y318">
            <v>0.87</v>
          </cell>
          <cell r="Z318">
            <v>5</v>
          </cell>
          <cell r="AA318">
            <v>0.17399999999999999</v>
          </cell>
          <cell r="AB318">
            <v>0</v>
          </cell>
          <cell r="AC318">
            <v>0</v>
          </cell>
          <cell r="AD318">
            <v>43565</v>
          </cell>
          <cell r="AE318">
            <v>43565</v>
          </cell>
          <cell r="AF318">
            <v>0</v>
          </cell>
          <cell r="AG318" t="str">
            <v>0-1 día</v>
          </cell>
          <cell r="AH318">
            <v>0</v>
          </cell>
          <cell r="AI318">
            <v>0</v>
          </cell>
          <cell r="AJ318">
            <v>0</v>
          </cell>
          <cell r="AK318">
            <v>1433.25</v>
          </cell>
        </row>
        <row r="319">
          <cell r="A319" t="str">
            <v>0C4X006153</v>
          </cell>
          <cell r="B319" t="str">
            <v>ABR-19</v>
          </cell>
          <cell r="C319">
            <v>1</v>
          </cell>
          <cell r="D319" t="str">
            <v>2022519</v>
          </cell>
          <cell r="E319" t="str">
            <v>SR MANTENIMIENTO CORRECTIVO</v>
          </cell>
          <cell r="F319" t="str">
            <v>4002</v>
          </cell>
          <cell r="G319" t="str">
            <v>09/04/2019 14:35</v>
          </cell>
          <cell r="H319" t="str">
            <v>500161</v>
          </cell>
          <cell r="I319" t="str">
            <v>PITSS</v>
          </cell>
          <cell r="J319" t="str">
            <v>ASP</v>
          </cell>
          <cell r="K319" t="str">
            <v>TELEFONOS DE MEXICO SA B DE CV</v>
          </cell>
          <cell r="L319" t="str">
            <v>AV. RIO CHUVISCAR SUR 1000</v>
          </cell>
          <cell r="M319" t="str">
            <v>CIUDAD DELICIAS-CHIH</v>
          </cell>
          <cell r="N319">
            <v>0</v>
          </cell>
          <cell r="O319" t="str">
            <v>INTERIOR</v>
          </cell>
          <cell r="P319">
            <v>564</v>
          </cell>
          <cell r="Q319" t="str">
            <v>&gt;60</v>
          </cell>
          <cell r="R319" t="str">
            <v>A4 Mono MFPs</v>
          </cell>
          <cell r="S319" t="str">
            <v>A4</v>
          </cell>
          <cell r="T319" t="str">
            <v>Otras</v>
          </cell>
          <cell r="U319" t="str">
            <v>1-&gt;60</v>
          </cell>
          <cell r="V319">
            <v>1.05</v>
          </cell>
          <cell r="W319">
            <v>750.75000000000011</v>
          </cell>
          <cell r="X319">
            <v>1</v>
          </cell>
          <cell r="Y319">
            <v>3.67</v>
          </cell>
          <cell r="Z319">
            <v>9</v>
          </cell>
          <cell r="AA319">
            <v>0.40777777777777779</v>
          </cell>
          <cell r="AB319">
            <v>0</v>
          </cell>
          <cell r="AC319">
            <v>0</v>
          </cell>
          <cell r="AD319">
            <v>43565</v>
          </cell>
          <cell r="AE319">
            <v>43565</v>
          </cell>
          <cell r="AF319">
            <v>0</v>
          </cell>
          <cell r="AG319" t="str">
            <v>0-1 día</v>
          </cell>
          <cell r="AH319">
            <v>0</v>
          </cell>
          <cell r="AI319">
            <v>0</v>
          </cell>
          <cell r="AJ319">
            <v>0</v>
          </cell>
          <cell r="AK319">
            <v>750.75000000000011</v>
          </cell>
        </row>
        <row r="320">
          <cell r="A320" t="str">
            <v>0C4X006407</v>
          </cell>
          <cell r="B320" t="str">
            <v>ABR-19</v>
          </cell>
          <cell r="C320">
            <v>1</v>
          </cell>
          <cell r="D320" t="str">
            <v>2022817</v>
          </cell>
          <cell r="E320" t="str">
            <v>SR INSTALACION DE EQUIPO</v>
          </cell>
          <cell r="F320" t="str">
            <v>4002</v>
          </cell>
          <cell r="G320" t="str">
            <v>10/04/2019 08:38</v>
          </cell>
          <cell r="H320" t="str">
            <v>800197</v>
          </cell>
          <cell r="I320" t="str">
            <v>PITSS</v>
          </cell>
          <cell r="J320" t="str">
            <v>ASP</v>
          </cell>
          <cell r="K320" t="str">
            <v>HONEYWELL AUTOMOTIVE DE MEXICO S DE RL DE CV</v>
          </cell>
          <cell r="L320" t="str">
            <v>AV CENTRAL No 380</v>
          </cell>
          <cell r="M320" t="str">
            <v>San Luis Potosi-SLP</v>
          </cell>
          <cell r="N320">
            <v>0</v>
          </cell>
          <cell r="O320" t="str">
            <v>INTERIOR</v>
          </cell>
          <cell r="P320" t="str">
            <v xml:space="preserve">  </v>
          </cell>
          <cell r="Q320" t="str">
            <v>&gt;60</v>
          </cell>
          <cell r="R320" t="str">
            <v>A4 Mono MFPs</v>
          </cell>
          <cell r="S320" t="str">
            <v>A4</v>
          </cell>
          <cell r="T320" t="str">
            <v>Ciudad principal</v>
          </cell>
          <cell r="U320" t="str">
            <v>1-&gt;60</v>
          </cell>
          <cell r="V320">
            <v>1</v>
          </cell>
          <cell r="W320">
            <v>1072.5000000000002</v>
          </cell>
          <cell r="X320">
            <v>0</v>
          </cell>
          <cell r="Y320">
            <v>5</v>
          </cell>
          <cell r="Z320">
            <v>5</v>
          </cell>
          <cell r="AA320">
            <v>1</v>
          </cell>
          <cell r="AB320">
            <v>0</v>
          </cell>
          <cell r="AC320">
            <v>0</v>
          </cell>
          <cell r="AD320">
            <v>43565</v>
          </cell>
          <cell r="AE320">
            <v>43567</v>
          </cell>
          <cell r="AF320">
            <v>2</v>
          </cell>
          <cell r="AG320" t="str">
            <v>2-3 días</v>
          </cell>
          <cell r="AH320">
            <v>0</v>
          </cell>
          <cell r="AI320">
            <v>0</v>
          </cell>
          <cell r="AJ320">
            <v>0</v>
          </cell>
          <cell r="AK320">
            <v>1072.5000000000002</v>
          </cell>
        </row>
        <row r="321">
          <cell r="A321" t="str">
            <v>0C4X006409</v>
          </cell>
          <cell r="B321" t="str">
            <v>ABR-19</v>
          </cell>
          <cell r="C321">
            <v>1</v>
          </cell>
          <cell r="D321" t="str">
            <v>2023087</v>
          </cell>
          <cell r="E321" t="str">
            <v>SR MANTENIMIENTO CORRECTIVO</v>
          </cell>
          <cell r="F321" t="str">
            <v>3616</v>
          </cell>
          <cell r="G321" t="str">
            <v>10/04/2019 13:30</v>
          </cell>
          <cell r="H321" t="str">
            <v>800187</v>
          </cell>
          <cell r="I321" t="str">
            <v>PITSS</v>
          </cell>
          <cell r="J321" t="str">
            <v>ASP</v>
          </cell>
          <cell r="K321" t="str">
            <v>DHL EXPRESS MEXICO SA DE CV</v>
          </cell>
          <cell r="L321" t="str">
            <v>CARR TEQUISQUIAPAN KM 3</v>
          </cell>
          <cell r="M321" t="str">
            <v>SAN JUAN DEL RIO-QRO</v>
          </cell>
          <cell r="N321">
            <v>0</v>
          </cell>
          <cell r="O321" t="str">
            <v>INTERIOR</v>
          </cell>
          <cell r="P321">
            <v>1584</v>
          </cell>
          <cell r="Q321" t="str">
            <v>&gt;60</v>
          </cell>
          <cell r="R321" t="str">
            <v>A4 Mono MFPs</v>
          </cell>
          <cell r="S321" t="str">
            <v>A4</v>
          </cell>
          <cell r="T321" t="str">
            <v>Ciudad principal</v>
          </cell>
          <cell r="U321" t="str">
            <v>1-&gt;60</v>
          </cell>
          <cell r="V321">
            <v>1.05</v>
          </cell>
          <cell r="W321">
            <v>750.75000000000011</v>
          </cell>
          <cell r="X321">
            <v>1</v>
          </cell>
          <cell r="Y321">
            <v>1.25</v>
          </cell>
          <cell r="Z321">
            <v>5</v>
          </cell>
          <cell r="AA321">
            <v>0.25</v>
          </cell>
          <cell r="AB321">
            <v>0</v>
          </cell>
          <cell r="AC321">
            <v>0</v>
          </cell>
          <cell r="AD321">
            <v>43565</v>
          </cell>
          <cell r="AE321">
            <v>43565</v>
          </cell>
          <cell r="AF321">
            <v>0</v>
          </cell>
          <cell r="AG321" t="str">
            <v>0-1 día</v>
          </cell>
          <cell r="AH321">
            <v>0</v>
          </cell>
          <cell r="AI321">
            <v>0</v>
          </cell>
          <cell r="AJ321">
            <v>0</v>
          </cell>
          <cell r="AK321">
            <v>750.75000000000011</v>
          </cell>
        </row>
        <row r="322">
          <cell r="A322" t="str">
            <v>0C4X006454</v>
          </cell>
          <cell r="B322" t="str">
            <v>ABR-19</v>
          </cell>
          <cell r="C322">
            <v>1</v>
          </cell>
          <cell r="D322" t="str">
            <v>2022641</v>
          </cell>
          <cell r="E322" t="str">
            <v>SR MANTENIMIENTO CORRECTIVO</v>
          </cell>
          <cell r="F322" t="str">
            <v>3611</v>
          </cell>
          <cell r="G322" t="str">
            <v>09/04/2019 17:43</v>
          </cell>
          <cell r="H322" t="str">
            <v>500155</v>
          </cell>
          <cell r="I322" t="str">
            <v>PITSS</v>
          </cell>
          <cell r="J322" t="str">
            <v>ASP</v>
          </cell>
          <cell r="K322" t="str">
            <v>HONEYWELL AUTOMOTIVE DE MEXICO S DE RL DE CV</v>
          </cell>
          <cell r="L322" t="str">
            <v>AV PARQUE INDUSTRIAL JUAREZ 3328</v>
          </cell>
          <cell r="M322" t="str">
            <v>CIUDAD JUAREZ-CHIH</v>
          </cell>
          <cell r="N322">
            <v>0</v>
          </cell>
          <cell r="O322" t="str">
            <v>INTERIOR</v>
          </cell>
          <cell r="P322">
            <v>2686</v>
          </cell>
          <cell r="Q322" t="str">
            <v>&gt;60</v>
          </cell>
          <cell r="R322" t="str">
            <v>Entry Mono Printers</v>
          </cell>
          <cell r="S322" t="str">
            <v>A4</v>
          </cell>
          <cell r="T322" t="str">
            <v>Ciudad principal</v>
          </cell>
          <cell r="U322" t="str">
            <v>1-&gt;60</v>
          </cell>
          <cell r="V322">
            <v>1.05</v>
          </cell>
          <cell r="W322">
            <v>750.75000000000011</v>
          </cell>
          <cell r="X322">
            <v>1</v>
          </cell>
          <cell r="Y322">
            <v>0</v>
          </cell>
          <cell r="Z322">
            <v>5</v>
          </cell>
          <cell r="AA322">
            <v>0</v>
          </cell>
          <cell r="AB322">
            <v>0</v>
          </cell>
          <cell r="AC322">
            <v>0</v>
          </cell>
          <cell r="AD322">
            <v>43565</v>
          </cell>
          <cell r="AE322">
            <v>43565</v>
          </cell>
          <cell r="AF322">
            <v>0</v>
          </cell>
          <cell r="AG322" t="str">
            <v>0-1 día</v>
          </cell>
          <cell r="AH322">
            <v>0</v>
          </cell>
          <cell r="AI322">
            <v>0</v>
          </cell>
          <cell r="AJ322">
            <v>0</v>
          </cell>
          <cell r="AK322">
            <v>750.75000000000011</v>
          </cell>
        </row>
        <row r="323">
          <cell r="A323" t="str">
            <v>0C4X008011</v>
          </cell>
          <cell r="B323" t="str">
            <v>ABR-19</v>
          </cell>
          <cell r="C323">
            <v>1</v>
          </cell>
          <cell r="D323" t="str">
            <v>2022631</v>
          </cell>
          <cell r="E323" t="str">
            <v>SR MANTENIMIENTO CORRECTIVO</v>
          </cell>
          <cell r="F323" t="str">
            <v>4311</v>
          </cell>
          <cell r="G323" t="str">
            <v>09/04/2019 17:08</v>
          </cell>
          <cell r="H323" t="str">
            <v>500083</v>
          </cell>
          <cell r="I323" t="str">
            <v>PITSS</v>
          </cell>
          <cell r="J323" t="str">
            <v>ASP</v>
          </cell>
          <cell r="K323" t="str">
            <v>INSTITUTO TECNOLOGICO Y DE ESTUDIOS SUPERIORES DE</v>
          </cell>
          <cell r="L323" t="str">
            <v>AV EUGENIO GARZA SADA 2501 SUR</v>
          </cell>
          <cell r="M323" t="str">
            <v>Monterrey-NL</v>
          </cell>
          <cell r="N323">
            <v>0</v>
          </cell>
          <cell r="O323" t="str">
            <v>INTERIOR</v>
          </cell>
          <cell r="P323">
            <v>5</v>
          </cell>
          <cell r="Q323" t="str">
            <v>Entre 3 y 6</v>
          </cell>
          <cell r="R323" t="str">
            <v>Light Production Digital Business</v>
          </cell>
          <cell r="S323" t="str">
            <v>Entry Production</v>
          </cell>
          <cell r="T323" t="str">
            <v>Ciudad principal</v>
          </cell>
          <cell r="U323" t="str">
            <v>3-Entre 3 y 6</v>
          </cell>
          <cell r="V323">
            <v>0.6</v>
          </cell>
          <cell r="W323">
            <v>943.80000000000007</v>
          </cell>
          <cell r="X323">
            <v>1</v>
          </cell>
          <cell r="Y323">
            <v>0.37</v>
          </cell>
          <cell r="Z323">
            <v>4</v>
          </cell>
          <cell r="AA323">
            <v>9.2499999999999999E-2</v>
          </cell>
          <cell r="AB323">
            <v>0</v>
          </cell>
          <cell r="AC323">
            <v>0</v>
          </cell>
          <cell r="AD323">
            <v>43565</v>
          </cell>
          <cell r="AE323">
            <v>43565</v>
          </cell>
          <cell r="AF323">
            <v>0</v>
          </cell>
          <cell r="AG323" t="str">
            <v>0-1 día</v>
          </cell>
          <cell r="AH323">
            <v>0</v>
          </cell>
          <cell r="AI323">
            <v>0</v>
          </cell>
          <cell r="AJ323">
            <v>0</v>
          </cell>
          <cell r="AK323">
            <v>943.80000000000007</v>
          </cell>
        </row>
        <row r="324">
          <cell r="A324" t="str">
            <v>0C4X008113</v>
          </cell>
          <cell r="B324" t="str">
            <v>ABR-19</v>
          </cell>
          <cell r="C324">
            <v>1</v>
          </cell>
          <cell r="D324" t="str">
            <v>2021517</v>
          </cell>
          <cell r="E324" t="str">
            <v>SR MANTENIMIENTO CORRECTIVO</v>
          </cell>
          <cell r="F324" t="str">
            <v>4395</v>
          </cell>
          <cell r="G324" t="str">
            <v>08/04/2019 10:12</v>
          </cell>
          <cell r="H324" t="str">
            <v>500093</v>
          </cell>
          <cell r="I324" t="str">
            <v>PITSS</v>
          </cell>
          <cell r="J324" t="str">
            <v>ASP</v>
          </cell>
          <cell r="K324" t="str">
            <v>OFFICE DEPOT DE MEXICO SA DE CV</v>
          </cell>
          <cell r="L324" t="str">
            <v>BLV 15 DE SEP 4243</v>
          </cell>
          <cell r="M324" t="str">
            <v>NUEVO LAREDO-TAM</v>
          </cell>
          <cell r="N324">
            <v>0</v>
          </cell>
          <cell r="O324" t="str">
            <v>INTERIOR</v>
          </cell>
          <cell r="P324">
            <v>17</v>
          </cell>
          <cell r="Q324" t="str">
            <v>Entre 16 y 30</v>
          </cell>
          <cell r="R324" t="str">
            <v>Light Production Digital Business</v>
          </cell>
          <cell r="S324" t="str">
            <v>Entry Production</v>
          </cell>
          <cell r="T324" t="str">
            <v>Ciudad principal</v>
          </cell>
          <cell r="U324" t="str">
            <v>3-Entre 16 y 30</v>
          </cell>
          <cell r="V324">
            <v>1.05</v>
          </cell>
          <cell r="W324">
            <v>1651.6500000000003</v>
          </cell>
          <cell r="X324">
            <v>1</v>
          </cell>
          <cell r="Y324">
            <v>1.52</v>
          </cell>
          <cell r="Z324">
            <v>4</v>
          </cell>
          <cell r="AA324">
            <v>0.38</v>
          </cell>
          <cell r="AB324">
            <v>0</v>
          </cell>
          <cell r="AC324">
            <v>0</v>
          </cell>
          <cell r="AD324">
            <v>43565</v>
          </cell>
          <cell r="AE324">
            <v>43565</v>
          </cell>
          <cell r="AF324">
            <v>0</v>
          </cell>
          <cell r="AG324" t="str">
            <v>0-1 día</v>
          </cell>
          <cell r="AH324">
            <v>0</v>
          </cell>
          <cell r="AI324">
            <v>0</v>
          </cell>
          <cell r="AJ324">
            <v>0</v>
          </cell>
          <cell r="AK324">
            <v>1651.6500000000003</v>
          </cell>
        </row>
        <row r="325">
          <cell r="A325" t="str">
            <v>0C4X008122</v>
          </cell>
          <cell r="B325" t="str">
            <v>ABR-19</v>
          </cell>
          <cell r="C325">
            <v>1</v>
          </cell>
          <cell r="D325" t="str">
            <v>2022805</v>
          </cell>
          <cell r="E325" t="str">
            <v>SR MANTENIMIENTO CORRECTIVO</v>
          </cell>
          <cell r="F325" t="str">
            <v>4395</v>
          </cell>
          <cell r="G325" t="str">
            <v>10/04/2019 08:22</v>
          </cell>
          <cell r="H325" t="str">
            <v>800192</v>
          </cell>
          <cell r="I325" t="str">
            <v>PITSS</v>
          </cell>
          <cell r="J325" t="str">
            <v>ASP</v>
          </cell>
          <cell r="K325" t="str">
            <v>OFFICE DEPOT DE MEXICO SA DE CV</v>
          </cell>
          <cell r="L325" t="str">
            <v>PATRIA 1937</v>
          </cell>
          <cell r="M325" t="str">
            <v>ZAPOPAN-JAL</v>
          </cell>
          <cell r="N325">
            <v>0</v>
          </cell>
          <cell r="O325" t="str">
            <v>INTERIOR</v>
          </cell>
          <cell r="P325">
            <v>26</v>
          </cell>
          <cell r="Q325" t="str">
            <v>Entre 16 y 30</v>
          </cell>
          <cell r="R325" t="str">
            <v>Light Production Digital Business</v>
          </cell>
          <cell r="S325" t="str">
            <v>Entry Production</v>
          </cell>
          <cell r="T325" t="str">
            <v>Ciudad principal</v>
          </cell>
          <cell r="U325" t="str">
            <v>3-Entre 16 y 30</v>
          </cell>
          <cell r="V325">
            <v>1.05</v>
          </cell>
          <cell r="W325">
            <v>1651.6500000000003</v>
          </cell>
          <cell r="X325">
            <v>1</v>
          </cell>
          <cell r="Y325">
            <v>3.8</v>
          </cell>
          <cell r="Z325">
            <v>4</v>
          </cell>
          <cell r="AA325">
            <v>0.95</v>
          </cell>
          <cell r="AB325">
            <v>0</v>
          </cell>
          <cell r="AC325">
            <v>0</v>
          </cell>
          <cell r="AD325">
            <v>43565</v>
          </cell>
          <cell r="AE325">
            <v>43565</v>
          </cell>
          <cell r="AF325">
            <v>0</v>
          </cell>
          <cell r="AG325" t="str">
            <v>0-1 día</v>
          </cell>
          <cell r="AH325">
            <v>0</v>
          </cell>
          <cell r="AI325">
            <v>0</v>
          </cell>
          <cell r="AJ325">
            <v>0</v>
          </cell>
          <cell r="AK325">
            <v>1651.6500000000003</v>
          </cell>
        </row>
        <row r="326">
          <cell r="A326" t="str">
            <v>0C4X008138</v>
          </cell>
          <cell r="B326" t="str">
            <v>ABR-19</v>
          </cell>
          <cell r="C326">
            <v>1</v>
          </cell>
          <cell r="D326" t="str">
            <v>2018371</v>
          </cell>
          <cell r="E326" t="str">
            <v>SR MANTENIMIENTO CORRECTIVO</v>
          </cell>
          <cell r="F326" t="str">
            <v>4395</v>
          </cell>
          <cell r="G326" t="str">
            <v>01/04/2019 17:39</v>
          </cell>
          <cell r="H326" t="str">
            <v>800146</v>
          </cell>
          <cell r="I326" t="str">
            <v>PITSS</v>
          </cell>
          <cell r="J326" t="str">
            <v>ASP</v>
          </cell>
          <cell r="K326" t="str">
            <v>OFFICE DEPOT DE MEXICO SA DE CV</v>
          </cell>
          <cell r="L326" t="str">
            <v>BLV MANUEL J CLOUTHIER SN</v>
          </cell>
          <cell r="M326" t="str">
            <v>LEON-GTO</v>
          </cell>
          <cell r="N326">
            <v>0</v>
          </cell>
          <cell r="O326" t="str">
            <v>INTERIOR</v>
          </cell>
          <cell r="P326">
            <v>20</v>
          </cell>
          <cell r="Q326" t="str">
            <v>Entre 16 y 30</v>
          </cell>
          <cell r="R326" t="str">
            <v>Light Production Digital Business</v>
          </cell>
          <cell r="S326" t="str">
            <v>Entry Production</v>
          </cell>
          <cell r="T326" t="str">
            <v>Ciudad principal</v>
          </cell>
          <cell r="U326" t="str">
            <v>3-Entre 16 y 30</v>
          </cell>
          <cell r="V326">
            <v>1.05</v>
          </cell>
          <cell r="W326">
            <v>1651.6500000000003</v>
          </cell>
          <cell r="X326">
            <v>1</v>
          </cell>
          <cell r="Y326">
            <v>2.67</v>
          </cell>
          <cell r="Z326">
            <v>4</v>
          </cell>
          <cell r="AA326">
            <v>0.66749999999999998</v>
          </cell>
          <cell r="AB326">
            <v>0</v>
          </cell>
          <cell r="AC326">
            <v>0</v>
          </cell>
          <cell r="AD326">
            <v>43565</v>
          </cell>
          <cell r="AE326">
            <v>43565</v>
          </cell>
          <cell r="AF326">
            <v>0</v>
          </cell>
          <cell r="AG326" t="str">
            <v>0-1 día</v>
          </cell>
          <cell r="AH326">
            <v>0</v>
          </cell>
          <cell r="AI326">
            <v>0</v>
          </cell>
          <cell r="AJ326">
            <v>0</v>
          </cell>
          <cell r="AK326">
            <v>1651.6500000000003</v>
          </cell>
        </row>
        <row r="327">
          <cell r="A327" t="str">
            <v>0C4X008250</v>
          </cell>
          <cell r="B327" t="str">
            <v>ABR-19</v>
          </cell>
          <cell r="C327">
            <v>1</v>
          </cell>
          <cell r="D327" t="str">
            <v>2021911</v>
          </cell>
          <cell r="E327" t="str">
            <v>SR MANTENIMIENTO CORRECTIVO</v>
          </cell>
          <cell r="F327" t="str">
            <v>4395</v>
          </cell>
          <cell r="G327" t="str">
            <v>08/04/2019 16:15</v>
          </cell>
          <cell r="H327" t="str">
            <v>800197</v>
          </cell>
          <cell r="I327" t="str">
            <v>PITSS</v>
          </cell>
          <cell r="J327" t="str">
            <v>ASP</v>
          </cell>
          <cell r="K327" t="str">
            <v>OFFICE DEPOT DE MEXICO SA DE CV</v>
          </cell>
          <cell r="L327" t="str">
            <v>AV BENITO JUAREZ 1965</v>
          </cell>
          <cell r="M327" t="str">
            <v>SAN LUIS POTOSI-SLP</v>
          </cell>
          <cell r="N327">
            <v>0</v>
          </cell>
          <cell r="O327" t="str">
            <v>INTERIOR</v>
          </cell>
          <cell r="P327">
            <v>34</v>
          </cell>
          <cell r="Q327" t="str">
            <v>Entre 31 y 60</v>
          </cell>
          <cell r="R327" t="str">
            <v>Light Production Digital Business</v>
          </cell>
          <cell r="S327" t="str">
            <v>Entry Production</v>
          </cell>
          <cell r="T327" t="str">
            <v>Ciudad principal</v>
          </cell>
          <cell r="U327" t="str">
            <v>3-Entre 31 y 60</v>
          </cell>
          <cell r="V327">
            <v>1.1000000000000001</v>
          </cell>
          <cell r="W327">
            <v>1730.3000000000004</v>
          </cell>
          <cell r="X327">
            <v>1</v>
          </cell>
          <cell r="Y327">
            <v>1.25</v>
          </cell>
          <cell r="Z327">
            <v>4</v>
          </cell>
          <cell r="AA327">
            <v>0.3125</v>
          </cell>
          <cell r="AB327">
            <v>0</v>
          </cell>
          <cell r="AC327">
            <v>0</v>
          </cell>
          <cell r="AD327">
            <v>43565</v>
          </cell>
          <cell r="AE327">
            <v>43566</v>
          </cell>
          <cell r="AF327">
            <v>1</v>
          </cell>
          <cell r="AG327" t="str">
            <v>0-1 día</v>
          </cell>
          <cell r="AH327">
            <v>0</v>
          </cell>
          <cell r="AI327">
            <v>0</v>
          </cell>
          <cell r="AJ327">
            <v>0</v>
          </cell>
          <cell r="AK327">
            <v>1730.3000000000004</v>
          </cell>
        </row>
        <row r="328">
          <cell r="A328" t="str">
            <v>0C4X008292</v>
          </cell>
          <cell r="B328" t="str">
            <v>ABR-19</v>
          </cell>
          <cell r="C328">
            <v>1</v>
          </cell>
          <cell r="D328" t="str">
            <v>2021417</v>
          </cell>
          <cell r="E328" t="str">
            <v>SR MANTENIMIENTO CORRECTIVO</v>
          </cell>
          <cell r="F328" t="str">
            <v>4395</v>
          </cell>
          <cell r="G328" t="str">
            <v>08/04/2019 08:29</v>
          </cell>
          <cell r="H328" t="str">
            <v>800183</v>
          </cell>
          <cell r="I328" t="str">
            <v>PITSS</v>
          </cell>
          <cell r="J328" t="str">
            <v>ASP</v>
          </cell>
          <cell r="K328" t="str">
            <v>OFFICE DEPOT DE MEXICO SA DE CV</v>
          </cell>
          <cell r="L328" t="str">
            <v>AV LOPEZ MATEOS SUR 1299</v>
          </cell>
          <cell r="M328" t="str">
            <v>TLAJOMULCO DE ZU&amp;IGA</v>
          </cell>
          <cell r="N328">
            <v>0</v>
          </cell>
          <cell r="O328" t="str">
            <v>INTERIOR</v>
          </cell>
          <cell r="P328">
            <v>19</v>
          </cell>
          <cell r="Q328" t="str">
            <v>Entre 16 y 30</v>
          </cell>
          <cell r="R328" t="str">
            <v>Light Production Digital Business</v>
          </cell>
          <cell r="S328" t="str">
            <v>Entry Production</v>
          </cell>
          <cell r="T328" t="str">
            <v>Ciudad principal</v>
          </cell>
          <cell r="U328" t="str">
            <v>3-Entre 16 y 30</v>
          </cell>
          <cell r="V328">
            <v>1.05</v>
          </cell>
          <cell r="W328">
            <v>1651.6500000000003</v>
          </cell>
          <cell r="X328">
            <v>1</v>
          </cell>
          <cell r="Y328">
            <v>2</v>
          </cell>
          <cell r="Z328">
            <v>4</v>
          </cell>
          <cell r="AA328">
            <v>0.5</v>
          </cell>
          <cell r="AB328">
            <v>0</v>
          </cell>
          <cell r="AC328">
            <v>0</v>
          </cell>
          <cell r="AD328">
            <v>43565</v>
          </cell>
          <cell r="AE328">
            <v>43565</v>
          </cell>
          <cell r="AF328">
            <v>0</v>
          </cell>
          <cell r="AG328" t="str">
            <v>0-1 día</v>
          </cell>
          <cell r="AH328">
            <v>0</v>
          </cell>
          <cell r="AI328">
            <v>0</v>
          </cell>
          <cell r="AJ328">
            <v>0</v>
          </cell>
          <cell r="AK328">
            <v>1651.6500000000003</v>
          </cell>
        </row>
        <row r="329">
          <cell r="A329" t="str">
            <v>0C4X008398</v>
          </cell>
          <cell r="B329" t="str">
            <v>ABR-19</v>
          </cell>
          <cell r="C329">
            <v>1</v>
          </cell>
          <cell r="D329" t="str">
            <v>2022655</v>
          </cell>
          <cell r="E329" t="str">
            <v>SR MANTENIMIENTO CORRECTIVO</v>
          </cell>
          <cell r="F329" t="str">
            <v>3658</v>
          </cell>
          <cell r="G329" t="str">
            <v>09/04/2019 18:28</v>
          </cell>
          <cell r="H329" t="str">
            <v>500161</v>
          </cell>
          <cell r="I329" t="str">
            <v>PITSS</v>
          </cell>
          <cell r="J329" t="str">
            <v>ASP</v>
          </cell>
          <cell r="K329" t="str">
            <v>RADIOMOVIL DIPSA SA DE CV</v>
          </cell>
          <cell r="L329" t="str">
            <v>TERCERA NTE 311</v>
          </cell>
          <cell r="M329" t="str">
            <v>CIUDAD DELICIAS-CHIH</v>
          </cell>
          <cell r="N329">
            <v>0</v>
          </cell>
          <cell r="O329" t="str">
            <v>INTERIOR</v>
          </cell>
          <cell r="P329">
            <v>46</v>
          </cell>
          <cell r="Q329" t="str">
            <v>Entre 31 y 60</v>
          </cell>
          <cell r="R329" t="str">
            <v>A4 Mono MFPs</v>
          </cell>
          <cell r="S329" t="str">
            <v>A4</v>
          </cell>
          <cell r="T329" t="str">
            <v>Otras</v>
          </cell>
          <cell r="U329" t="str">
            <v>1-Entre 31 y 60</v>
          </cell>
          <cell r="V329">
            <v>0.8</v>
          </cell>
          <cell r="W329">
            <v>572.00000000000011</v>
          </cell>
          <cell r="X329">
            <v>1</v>
          </cell>
          <cell r="Y329">
            <v>1.75</v>
          </cell>
          <cell r="Z329">
            <v>9</v>
          </cell>
          <cell r="AA329">
            <v>0.19444444444444445</v>
          </cell>
          <cell r="AB329">
            <v>0</v>
          </cell>
          <cell r="AC329">
            <v>0</v>
          </cell>
          <cell r="AD329">
            <v>43565</v>
          </cell>
          <cell r="AE329">
            <v>43565</v>
          </cell>
          <cell r="AF329">
            <v>0</v>
          </cell>
          <cell r="AG329" t="str">
            <v>0-1 día</v>
          </cell>
          <cell r="AH329">
            <v>0</v>
          </cell>
          <cell r="AI329">
            <v>0</v>
          </cell>
          <cell r="AJ329">
            <v>0</v>
          </cell>
          <cell r="AK329">
            <v>572.00000000000011</v>
          </cell>
        </row>
        <row r="330">
          <cell r="A330" t="str">
            <v>0C4X008527</v>
          </cell>
          <cell r="B330" t="str">
            <v>ABR-19</v>
          </cell>
          <cell r="C330">
            <v>1</v>
          </cell>
          <cell r="D330" t="str">
            <v>2022635</v>
          </cell>
          <cell r="E330" t="str">
            <v>SR MANTENIMIENTO CORRECTIVO</v>
          </cell>
          <cell r="F330" t="str">
            <v>3658</v>
          </cell>
          <cell r="G330" t="str">
            <v>09/04/2019 17:21</v>
          </cell>
          <cell r="H330" t="str">
            <v>500080</v>
          </cell>
          <cell r="I330" t="str">
            <v>PITSS</v>
          </cell>
          <cell r="J330" t="str">
            <v>ASP</v>
          </cell>
          <cell r="K330" t="str">
            <v>DIGITAL NET SOLUTIONS GAV SA DE CV</v>
          </cell>
          <cell r="L330" t="str">
            <v>FERNANDO DE BORJA EDIFICIO Q CENTER No 913 A-PB</v>
          </cell>
          <cell r="M330" t="str">
            <v>Chihuahua-CHIH</v>
          </cell>
          <cell r="N330">
            <v>0</v>
          </cell>
          <cell r="O330" t="str">
            <v>INTERIOR</v>
          </cell>
          <cell r="P330">
            <v>25</v>
          </cell>
          <cell r="Q330" t="str">
            <v>Entre 16 y 30</v>
          </cell>
          <cell r="R330" t="str">
            <v>A4 Mono MFPs</v>
          </cell>
          <cell r="S330" t="str">
            <v>A4</v>
          </cell>
          <cell r="T330" t="str">
            <v>Ciudad principal</v>
          </cell>
          <cell r="U330" t="str">
            <v>1-Entre 16 y 30</v>
          </cell>
          <cell r="V330">
            <v>0.6</v>
          </cell>
          <cell r="W330">
            <v>429.00000000000006</v>
          </cell>
          <cell r="X330">
            <v>1</v>
          </cell>
          <cell r="Y330">
            <v>0.15</v>
          </cell>
          <cell r="Z330">
            <v>5</v>
          </cell>
          <cell r="AA330">
            <v>0.03</v>
          </cell>
          <cell r="AB330">
            <v>0</v>
          </cell>
          <cell r="AC330">
            <v>0</v>
          </cell>
          <cell r="AD330">
            <v>43565</v>
          </cell>
          <cell r="AE330">
            <v>43565</v>
          </cell>
          <cell r="AF330">
            <v>0</v>
          </cell>
          <cell r="AG330" t="str">
            <v>0-1 día</v>
          </cell>
          <cell r="AH330">
            <v>0</v>
          </cell>
          <cell r="AI330">
            <v>0</v>
          </cell>
          <cell r="AJ330">
            <v>0</v>
          </cell>
          <cell r="AK330">
            <v>429.00000000000006</v>
          </cell>
        </row>
        <row r="331">
          <cell r="A331" t="str">
            <v>0C4X008558</v>
          </cell>
          <cell r="B331" t="str">
            <v>ABR-19</v>
          </cell>
          <cell r="C331">
            <v>1</v>
          </cell>
          <cell r="D331" t="str">
            <v>2018719</v>
          </cell>
          <cell r="E331" t="str">
            <v>SR MANTENIMIENTO CORRECTIVO</v>
          </cell>
          <cell r="F331" t="str">
            <v>4624</v>
          </cell>
          <cell r="G331" t="str">
            <v>02/04/2019 09:40</v>
          </cell>
          <cell r="H331" t="str">
            <v>500163</v>
          </cell>
          <cell r="I331" t="str">
            <v>PITSS</v>
          </cell>
          <cell r="J331" t="str">
            <v>ASP</v>
          </cell>
          <cell r="K331" t="str">
            <v>APTIV CONTRACT SERVICES NORESTE S DE RL DE CV</v>
          </cell>
          <cell r="L331" t="str">
            <v>BLVD ADOLFO LOPEZ MATEOS No 805 PONIENTE</v>
          </cell>
          <cell r="M331" t="str">
            <v>Ciudad Victoria-TAM</v>
          </cell>
          <cell r="N331">
            <v>0</v>
          </cell>
          <cell r="O331" t="str">
            <v>INTERIOR</v>
          </cell>
          <cell r="P331">
            <v>74</v>
          </cell>
          <cell r="Q331" t="str">
            <v>&gt;60</v>
          </cell>
          <cell r="R331" t="str">
            <v>Entry Mono Printers</v>
          </cell>
          <cell r="S331" t="str">
            <v>A4</v>
          </cell>
          <cell r="T331" t="str">
            <v>Ciudad principal</v>
          </cell>
          <cell r="U331" t="str">
            <v>1-&gt;60</v>
          </cell>
          <cell r="V331">
            <v>1.05</v>
          </cell>
          <cell r="W331">
            <v>750.75000000000011</v>
          </cell>
          <cell r="X331">
            <v>1</v>
          </cell>
          <cell r="Y331">
            <v>1</v>
          </cell>
          <cell r="Z331">
            <v>5</v>
          </cell>
          <cell r="AA331">
            <v>0.2</v>
          </cell>
          <cell r="AB331">
            <v>0</v>
          </cell>
          <cell r="AC331">
            <v>0</v>
          </cell>
          <cell r="AD331">
            <v>43565</v>
          </cell>
          <cell r="AE331">
            <v>43566</v>
          </cell>
          <cell r="AF331">
            <v>1</v>
          </cell>
          <cell r="AG331" t="str">
            <v>0-1 día</v>
          </cell>
          <cell r="AH331">
            <v>0</v>
          </cell>
          <cell r="AI331">
            <v>0</v>
          </cell>
          <cell r="AJ331">
            <v>0</v>
          </cell>
          <cell r="AK331">
            <v>750.75000000000011</v>
          </cell>
        </row>
        <row r="332">
          <cell r="A332" t="str">
            <v>0C4X008636</v>
          </cell>
          <cell r="B332" t="str">
            <v>ABR-19</v>
          </cell>
          <cell r="C332">
            <v>1</v>
          </cell>
          <cell r="D332" t="str">
            <v>2021617</v>
          </cell>
          <cell r="E332" t="str">
            <v>SR MANTENIMIENTO CORRECTIVO</v>
          </cell>
          <cell r="F332" t="str">
            <v>0070</v>
          </cell>
          <cell r="G332" t="str">
            <v>08/04/2019 11:19</v>
          </cell>
          <cell r="H332" t="str">
            <v>800110</v>
          </cell>
          <cell r="I332" t="str">
            <v>PITSS</v>
          </cell>
          <cell r="J332" t="str">
            <v>ASP</v>
          </cell>
          <cell r="K332" t="str">
            <v>OFFICE DEPOT DE MEXICO SA DE CV</v>
          </cell>
          <cell r="L332" t="str">
            <v>AV CAMELINAS 2650</v>
          </cell>
          <cell r="M332" t="str">
            <v>MORELIA-MICH</v>
          </cell>
          <cell r="N332">
            <v>0</v>
          </cell>
          <cell r="O332" t="str">
            <v>INTERIOR</v>
          </cell>
          <cell r="P332">
            <v>259</v>
          </cell>
          <cell r="Q332" t="str">
            <v>&gt;60</v>
          </cell>
          <cell r="R332" t="str">
            <v>Entry Production Color Low/Mid</v>
          </cell>
          <cell r="S332" t="str">
            <v>Entry Production</v>
          </cell>
          <cell r="T332" t="str">
            <v>Ciudad principal</v>
          </cell>
          <cell r="U332" t="str">
            <v>3-&gt;60</v>
          </cell>
          <cell r="V332">
            <v>1.1499999999999999</v>
          </cell>
          <cell r="W332">
            <v>1808.95</v>
          </cell>
          <cell r="X332">
            <v>1</v>
          </cell>
          <cell r="Y332">
            <v>3.35</v>
          </cell>
          <cell r="Z332">
            <v>4</v>
          </cell>
          <cell r="AA332">
            <v>0.83750000000000002</v>
          </cell>
          <cell r="AB332">
            <v>0</v>
          </cell>
          <cell r="AC332">
            <v>0</v>
          </cell>
          <cell r="AD332">
            <v>43565</v>
          </cell>
          <cell r="AE332">
            <v>43565</v>
          </cell>
          <cell r="AF332">
            <v>0</v>
          </cell>
          <cell r="AG332" t="str">
            <v>0-1 día</v>
          </cell>
          <cell r="AH332">
            <v>0</v>
          </cell>
          <cell r="AI332">
            <v>0</v>
          </cell>
          <cell r="AJ332">
            <v>0</v>
          </cell>
          <cell r="AK332">
            <v>1808.95</v>
          </cell>
        </row>
        <row r="333">
          <cell r="A333" t="str">
            <v>0C4X011100</v>
          </cell>
          <cell r="B333" t="str">
            <v>ABR-19</v>
          </cell>
          <cell r="C333">
            <v>1</v>
          </cell>
          <cell r="D333" t="str">
            <v>2022939</v>
          </cell>
          <cell r="E333" t="str">
            <v>SR MANTENIMIENTO CORRECTIVO</v>
          </cell>
          <cell r="F333" t="str">
            <v>0070</v>
          </cell>
          <cell r="G333" t="str">
            <v>10/04/2019 10:54</v>
          </cell>
          <cell r="H333" t="str">
            <v>500036</v>
          </cell>
          <cell r="I333" t="str">
            <v>PITSS</v>
          </cell>
          <cell r="J333" t="str">
            <v>ASP</v>
          </cell>
          <cell r="K333" t="str">
            <v>OPERADORA OMX SA DE CV</v>
          </cell>
          <cell r="L333" t="str">
            <v>AV DE LAS TORRES No 2498</v>
          </cell>
          <cell r="M333" t="str">
            <v>San Pedro Garza Garc</v>
          </cell>
          <cell r="N333">
            <v>0</v>
          </cell>
          <cell r="O333" t="str">
            <v>INTERIOR</v>
          </cell>
          <cell r="P333">
            <v>16</v>
          </cell>
          <cell r="Q333" t="str">
            <v>Entre 16 y 30</v>
          </cell>
          <cell r="R333" t="str">
            <v>Entry Production Color Low/Mid</v>
          </cell>
          <cell r="S333" t="str">
            <v>Entry Production</v>
          </cell>
          <cell r="T333" t="str">
            <v>Ciudad principal</v>
          </cell>
          <cell r="U333" t="str">
            <v>3-Entre 16 y 30</v>
          </cell>
          <cell r="V333">
            <v>1.05</v>
          </cell>
          <cell r="W333">
            <v>1651.6500000000003</v>
          </cell>
          <cell r="X333">
            <v>1</v>
          </cell>
          <cell r="Y333">
            <v>1.1000000000000001</v>
          </cell>
          <cell r="Z333">
            <v>4</v>
          </cell>
          <cell r="AA333">
            <v>0.27500000000000002</v>
          </cell>
          <cell r="AB333">
            <v>0</v>
          </cell>
          <cell r="AC333">
            <v>0</v>
          </cell>
          <cell r="AD333">
            <v>43565</v>
          </cell>
          <cell r="AE333">
            <v>43565</v>
          </cell>
          <cell r="AF333">
            <v>0</v>
          </cell>
          <cell r="AG333" t="str">
            <v>0-1 día</v>
          </cell>
          <cell r="AH333">
            <v>0</v>
          </cell>
          <cell r="AI333">
            <v>0</v>
          </cell>
          <cell r="AJ333">
            <v>0</v>
          </cell>
          <cell r="AK333">
            <v>1651.6500000000003</v>
          </cell>
        </row>
        <row r="334">
          <cell r="A334" t="str">
            <v>0C4X011210</v>
          </cell>
          <cell r="B334" t="str">
            <v>ABR-19</v>
          </cell>
          <cell r="C334">
            <v>1</v>
          </cell>
          <cell r="D334" t="str">
            <v>2022875</v>
          </cell>
          <cell r="E334" t="str">
            <v>SR MANTENIMIENTO CORRECTIVO</v>
          </cell>
          <cell r="F334" t="str">
            <v>5867</v>
          </cell>
          <cell r="G334" t="str">
            <v>10/04/2019 09:47</v>
          </cell>
          <cell r="H334" t="str">
            <v>500155</v>
          </cell>
          <cell r="I334" t="str">
            <v>PITSS</v>
          </cell>
          <cell r="J334" t="str">
            <v>ASP</v>
          </cell>
          <cell r="K334" t="str">
            <v>HONEYWELL AUTOMOTIVE DE MEXICO S DE RL DE CV</v>
          </cell>
          <cell r="L334" t="str">
            <v>AV VALLE DEL CEDRO 1681</v>
          </cell>
          <cell r="M334" t="str">
            <v>CIUDAD JUAREZ-CHIH</v>
          </cell>
          <cell r="N334">
            <v>0</v>
          </cell>
          <cell r="O334" t="str">
            <v>INTERIOR</v>
          </cell>
          <cell r="P334">
            <v>169</v>
          </cell>
          <cell r="Q334" t="str">
            <v>&gt;60</v>
          </cell>
          <cell r="R334" t="str">
            <v>Office Digital</v>
          </cell>
          <cell r="S334" t="str">
            <v>A3</v>
          </cell>
          <cell r="T334" t="str">
            <v>Ciudad principal</v>
          </cell>
          <cell r="U334" t="str">
            <v>2-&gt;60</v>
          </cell>
          <cell r="V334">
            <v>1.1000000000000001</v>
          </cell>
          <cell r="W334">
            <v>1501.5000000000002</v>
          </cell>
          <cell r="X334">
            <v>1</v>
          </cell>
          <cell r="Y334">
            <v>0.72</v>
          </cell>
          <cell r="Z334">
            <v>5</v>
          </cell>
          <cell r="AA334">
            <v>0.14399999999999999</v>
          </cell>
          <cell r="AB334">
            <v>0</v>
          </cell>
          <cell r="AC334">
            <v>0</v>
          </cell>
          <cell r="AD334">
            <v>43565</v>
          </cell>
          <cell r="AE334">
            <v>43565</v>
          </cell>
          <cell r="AF334">
            <v>0</v>
          </cell>
          <cell r="AG334" t="str">
            <v>0-1 día</v>
          </cell>
          <cell r="AH334">
            <v>0</v>
          </cell>
          <cell r="AI334">
            <v>0</v>
          </cell>
          <cell r="AJ334">
            <v>0</v>
          </cell>
          <cell r="AK334">
            <v>1501.5000000000002</v>
          </cell>
        </row>
        <row r="335">
          <cell r="A335" t="str">
            <v>0C4X011365</v>
          </cell>
          <cell r="B335" t="str">
            <v>ABR-19</v>
          </cell>
          <cell r="C335">
            <v>1</v>
          </cell>
          <cell r="D335" t="str">
            <v>2021995</v>
          </cell>
          <cell r="E335" t="str">
            <v>SR MANTENIMIENTO CORRECTIVO</v>
          </cell>
          <cell r="F335" t="str">
            <v>5866</v>
          </cell>
          <cell r="G335" t="str">
            <v>08/04/2019 20:55</v>
          </cell>
          <cell r="H335" t="str">
            <v>500080</v>
          </cell>
          <cell r="I335" t="str">
            <v>PITSS</v>
          </cell>
          <cell r="J335" t="str">
            <v>ASP</v>
          </cell>
          <cell r="K335" t="str">
            <v>INSTITUTO TECNOLOGICO Y DE ESTUDIOS SUPERIORES DE</v>
          </cell>
          <cell r="L335" t="str">
            <v>HEROICO COLEGIO MILITAR No 4700</v>
          </cell>
          <cell r="M335" t="str">
            <v>Chihuahua-CHIH</v>
          </cell>
          <cell r="N335">
            <v>0</v>
          </cell>
          <cell r="O335" t="str">
            <v>INTERIOR</v>
          </cell>
          <cell r="P335">
            <v>14</v>
          </cell>
          <cell r="Q335" t="str">
            <v>Entre 7 y 15</v>
          </cell>
          <cell r="R335" t="str">
            <v>Departmental Digital</v>
          </cell>
          <cell r="S335" t="str">
            <v>A3</v>
          </cell>
          <cell r="T335" t="str">
            <v>Ciudad principal</v>
          </cell>
          <cell r="U335" t="str">
            <v>2-Entre 7 y 15</v>
          </cell>
          <cell r="V335">
            <v>0.6</v>
          </cell>
          <cell r="W335">
            <v>819</v>
          </cell>
          <cell r="X335">
            <v>1</v>
          </cell>
          <cell r="Y335">
            <v>0</v>
          </cell>
          <cell r="Z335">
            <v>5</v>
          </cell>
          <cell r="AA335">
            <v>0</v>
          </cell>
          <cell r="AB335">
            <v>0</v>
          </cell>
          <cell r="AC335">
            <v>0</v>
          </cell>
          <cell r="AD335">
            <v>43565</v>
          </cell>
          <cell r="AE335">
            <v>43565</v>
          </cell>
          <cell r="AF335">
            <v>0</v>
          </cell>
          <cell r="AG335" t="str">
            <v>0-1 día</v>
          </cell>
          <cell r="AH335">
            <v>0</v>
          </cell>
          <cell r="AI335">
            <v>0</v>
          </cell>
          <cell r="AJ335">
            <v>0</v>
          </cell>
          <cell r="AK335">
            <v>819</v>
          </cell>
        </row>
        <row r="336">
          <cell r="A336" t="str">
            <v>0C4X011869</v>
          </cell>
          <cell r="B336" t="str">
            <v>ABR-19</v>
          </cell>
          <cell r="C336">
            <v>1</v>
          </cell>
          <cell r="D336" t="str">
            <v>2019593</v>
          </cell>
          <cell r="E336" t="str">
            <v>SR MANTENIMIENTO CORRECTIVO</v>
          </cell>
          <cell r="F336" t="str">
            <v>5230</v>
          </cell>
          <cell r="G336" t="str">
            <v>03/04/2019 16:18</v>
          </cell>
          <cell r="H336" t="str">
            <v>500159</v>
          </cell>
          <cell r="I336" t="str">
            <v>PITSS</v>
          </cell>
          <cell r="J336" t="str">
            <v>ASP</v>
          </cell>
          <cell r="K336" t="str">
            <v>HONEYWELL AUTOMOTIVE DE MEXICO S DE RL DE CV</v>
          </cell>
          <cell r="L336" t="str">
            <v>CRISTOBAL COLON 11364</v>
          </cell>
          <cell r="M336" t="str">
            <v>Chihuahua-CHIH</v>
          </cell>
          <cell r="N336">
            <v>0</v>
          </cell>
          <cell r="O336" t="str">
            <v>INTERIOR</v>
          </cell>
          <cell r="P336">
            <v>504</v>
          </cell>
          <cell r="Q336" t="str">
            <v>&gt;60</v>
          </cell>
          <cell r="R336" t="str">
            <v>Office Digital</v>
          </cell>
          <cell r="S336" t="str">
            <v>A3</v>
          </cell>
          <cell r="T336" t="str">
            <v>Ciudad principal</v>
          </cell>
          <cell r="U336" t="str">
            <v>2-&gt;60</v>
          </cell>
          <cell r="V336">
            <v>1.1000000000000001</v>
          </cell>
          <cell r="W336">
            <v>1501.5000000000002</v>
          </cell>
          <cell r="X336">
            <v>1</v>
          </cell>
          <cell r="Y336">
            <v>1.2</v>
          </cell>
          <cell r="Z336">
            <v>5</v>
          </cell>
          <cell r="AA336">
            <v>0.24</v>
          </cell>
          <cell r="AB336">
            <v>0</v>
          </cell>
          <cell r="AC336">
            <v>0</v>
          </cell>
          <cell r="AD336">
            <v>43565</v>
          </cell>
          <cell r="AE336">
            <v>43565</v>
          </cell>
          <cell r="AF336">
            <v>0</v>
          </cell>
          <cell r="AG336" t="str">
            <v>0-1 día</v>
          </cell>
          <cell r="AH336">
            <v>0</v>
          </cell>
          <cell r="AI336">
            <v>0</v>
          </cell>
          <cell r="AJ336">
            <v>0</v>
          </cell>
          <cell r="AK336">
            <v>1501.5000000000002</v>
          </cell>
        </row>
        <row r="337">
          <cell r="A337" t="str">
            <v>0C4X011949</v>
          </cell>
          <cell r="B337" t="str">
            <v>ABR-19</v>
          </cell>
          <cell r="C337">
            <v>1</v>
          </cell>
          <cell r="D337" t="str">
            <v>2022815</v>
          </cell>
          <cell r="E337" t="str">
            <v>SR MANTENIMIENTO CORRECTIVO</v>
          </cell>
          <cell r="F337" t="str">
            <v>7855</v>
          </cell>
          <cell r="G337" t="str">
            <v>10/04/2019 08:32</v>
          </cell>
          <cell r="H337" t="str">
            <v>500028</v>
          </cell>
          <cell r="I337" t="str">
            <v>PITSS</v>
          </cell>
          <cell r="J337" t="str">
            <v>ASP</v>
          </cell>
          <cell r="K337" t="str">
            <v>OFFICE DEPOT DE MEXICO SA DE CV</v>
          </cell>
          <cell r="L337" t="str">
            <v>CARR MIGUEL ALEMAN OTE 4605</v>
          </cell>
          <cell r="M337" t="str">
            <v>GUADALUPE-NL</v>
          </cell>
          <cell r="N337">
            <v>0</v>
          </cell>
          <cell r="O337" t="str">
            <v>INTERIOR</v>
          </cell>
          <cell r="P337">
            <v>48</v>
          </cell>
          <cell r="Q337" t="str">
            <v>Entre 31 y 60</v>
          </cell>
          <cell r="R337" t="str">
            <v>A3 Office Color Laser MFPs</v>
          </cell>
          <cell r="S337" t="str">
            <v>A3</v>
          </cell>
          <cell r="T337" t="str">
            <v>Ciudad principal</v>
          </cell>
          <cell r="U337" t="str">
            <v>2-Entre 31 y 60</v>
          </cell>
          <cell r="V337">
            <v>1.05</v>
          </cell>
          <cell r="W337">
            <v>1433.25</v>
          </cell>
          <cell r="X337">
            <v>1</v>
          </cell>
          <cell r="Y337">
            <v>1.1399999999999999</v>
          </cell>
          <cell r="Z337">
            <v>5</v>
          </cell>
          <cell r="AA337">
            <v>0.22799999999999998</v>
          </cell>
          <cell r="AB337">
            <v>0</v>
          </cell>
          <cell r="AC337">
            <v>0</v>
          </cell>
          <cell r="AD337">
            <v>43565</v>
          </cell>
          <cell r="AE337">
            <v>43565</v>
          </cell>
          <cell r="AF337">
            <v>0</v>
          </cell>
          <cell r="AG337" t="str">
            <v>0-1 día</v>
          </cell>
          <cell r="AH337">
            <v>0</v>
          </cell>
          <cell r="AI337">
            <v>0</v>
          </cell>
          <cell r="AJ337">
            <v>0</v>
          </cell>
          <cell r="AK337">
            <v>1433.25</v>
          </cell>
        </row>
        <row r="338">
          <cell r="A338" t="str">
            <v>0C4X012642</v>
          </cell>
          <cell r="B338" t="str">
            <v>ABR-19</v>
          </cell>
          <cell r="C338">
            <v>1</v>
          </cell>
          <cell r="D338" t="str">
            <v>2022827</v>
          </cell>
          <cell r="E338" t="str">
            <v>SR MANTENIMIENTO CORRECTIVO</v>
          </cell>
          <cell r="F338" t="str">
            <v>7845</v>
          </cell>
          <cell r="G338" t="str">
            <v>10/04/2019 08:53</v>
          </cell>
          <cell r="H338" t="str">
            <v>800146</v>
          </cell>
          <cell r="I338" t="str">
            <v>PITSS</v>
          </cell>
          <cell r="J338" t="str">
            <v>ASP</v>
          </cell>
          <cell r="K338" t="str">
            <v>HONEYWELL AUTOMOTIVE DE MEXICO S DE RL DE CV</v>
          </cell>
          <cell r="L338" t="str">
            <v>CIRCUITO MEXICO No 125</v>
          </cell>
          <cell r="M338" t="str">
            <v>San Luis Potosi-SLP</v>
          </cell>
          <cell r="N338">
            <v>0</v>
          </cell>
          <cell r="O338" t="str">
            <v>INTERIOR</v>
          </cell>
          <cell r="P338">
            <v>50</v>
          </cell>
          <cell r="Q338" t="str">
            <v>Entre 31 y 60</v>
          </cell>
          <cell r="R338" t="str">
            <v>A3 Office Color Laser MFPs</v>
          </cell>
          <cell r="S338" t="str">
            <v>A3</v>
          </cell>
          <cell r="T338" t="str">
            <v>Ciudad principal</v>
          </cell>
          <cell r="U338" t="str">
            <v>2-Entre 31 y 60</v>
          </cell>
          <cell r="V338">
            <v>1.05</v>
          </cell>
          <cell r="W338">
            <v>1433.25</v>
          </cell>
          <cell r="X338">
            <v>1</v>
          </cell>
          <cell r="Y338">
            <v>0</v>
          </cell>
          <cell r="Z338">
            <v>5</v>
          </cell>
          <cell r="AA338">
            <v>0</v>
          </cell>
          <cell r="AB338">
            <v>0</v>
          </cell>
          <cell r="AC338">
            <v>0</v>
          </cell>
          <cell r="AD338">
            <v>43565</v>
          </cell>
          <cell r="AE338">
            <v>43565</v>
          </cell>
          <cell r="AF338">
            <v>0</v>
          </cell>
          <cell r="AG338" t="str">
            <v>0-1 día</v>
          </cell>
          <cell r="AH338">
            <v>0</v>
          </cell>
          <cell r="AI338">
            <v>0</v>
          </cell>
          <cell r="AJ338">
            <v>0</v>
          </cell>
          <cell r="AK338">
            <v>1433.25</v>
          </cell>
        </row>
        <row r="339">
          <cell r="A339" t="str">
            <v>0C4X013235</v>
          </cell>
          <cell r="B339" t="str">
            <v>ABR-19</v>
          </cell>
          <cell r="C339">
            <v>1</v>
          </cell>
          <cell r="D339" t="str">
            <v>2023007</v>
          </cell>
          <cell r="E339" t="str">
            <v>SR MANTENIMIENTO CORRECTIVO</v>
          </cell>
          <cell r="F339" t="str">
            <v>7845</v>
          </cell>
          <cell r="G339" t="str">
            <v>10/04/2019 12:12</v>
          </cell>
          <cell r="H339" t="str">
            <v>500155</v>
          </cell>
          <cell r="I339" t="str">
            <v>PITSS</v>
          </cell>
          <cell r="J339" t="str">
            <v>ASP</v>
          </cell>
          <cell r="K339" t="str">
            <v>HONEYWELL AUTOMOTIVE DE MEXICO S DE RL DE CV</v>
          </cell>
          <cell r="L339" t="str">
            <v>AV PARQUE INDUSTRIAL JUAREZ 3328</v>
          </cell>
          <cell r="M339" t="str">
            <v>CIUDAD JUAREZ-CHIH</v>
          </cell>
          <cell r="N339">
            <v>0</v>
          </cell>
          <cell r="O339" t="str">
            <v>INTERIOR</v>
          </cell>
          <cell r="P339">
            <v>64</v>
          </cell>
          <cell r="Q339" t="str">
            <v>&gt;60</v>
          </cell>
          <cell r="R339" t="str">
            <v>A3 Office Color Laser MFPs</v>
          </cell>
          <cell r="S339" t="str">
            <v>A3</v>
          </cell>
          <cell r="T339" t="str">
            <v>Ciudad principal</v>
          </cell>
          <cell r="U339" t="str">
            <v>2-&gt;60</v>
          </cell>
          <cell r="V339">
            <v>1.1000000000000001</v>
          </cell>
          <cell r="W339">
            <v>1501.5000000000002</v>
          </cell>
          <cell r="X339">
            <v>1</v>
          </cell>
          <cell r="Y339">
            <v>1.3</v>
          </cell>
          <cell r="Z339">
            <v>5</v>
          </cell>
          <cell r="AA339">
            <v>0.26</v>
          </cell>
          <cell r="AB339">
            <v>0</v>
          </cell>
          <cell r="AC339">
            <v>0</v>
          </cell>
          <cell r="AD339">
            <v>43565</v>
          </cell>
          <cell r="AE339">
            <v>43565</v>
          </cell>
          <cell r="AF339">
            <v>0</v>
          </cell>
          <cell r="AG339" t="str">
            <v>0-1 día</v>
          </cell>
          <cell r="AH339">
            <v>0</v>
          </cell>
          <cell r="AI339">
            <v>0</v>
          </cell>
          <cell r="AJ339">
            <v>0</v>
          </cell>
          <cell r="AK339">
            <v>1501.5000000000002</v>
          </cell>
        </row>
        <row r="340">
          <cell r="A340" t="str">
            <v>0C4X013235</v>
          </cell>
          <cell r="B340" t="str">
            <v>ABR-19</v>
          </cell>
          <cell r="C340">
            <v>1</v>
          </cell>
          <cell r="D340" t="str">
            <v>2021403</v>
          </cell>
          <cell r="E340" t="str">
            <v>SR MANTENIMIENTO CORRECTIVO</v>
          </cell>
          <cell r="F340" t="str">
            <v>7142</v>
          </cell>
          <cell r="G340" t="str">
            <v>08/04/2019 08:01</v>
          </cell>
          <cell r="H340" t="str">
            <v>800192</v>
          </cell>
          <cell r="I340" t="str">
            <v>PITSS</v>
          </cell>
          <cell r="J340" t="str">
            <v>ASP</v>
          </cell>
          <cell r="K340" t="str">
            <v>OFFICE DEPOT DE MEXICO SA DE CV</v>
          </cell>
          <cell r="L340" t="str">
            <v>MANUEL J CLOUTHIER 888</v>
          </cell>
          <cell r="M340" t="str">
            <v>ZAPOPAN-JAL</v>
          </cell>
          <cell r="N340">
            <v>0</v>
          </cell>
          <cell r="O340" t="str">
            <v>INTERIOR</v>
          </cell>
          <cell r="P340">
            <v>5</v>
          </cell>
          <cell r="Q340" t="str">
            <v>Entre 3 y 6</v>
          </cell>
          <cell r="R340" t="str">
            <v>WF Mono Systems and Legacy Color</v>
          </cell>
          <cell r="S340" t="str">
            <v>WF</v>
          </cell>
          <cell r="T340" t="str">
            <v>Ciudad principal</v>
          </cell>
          <cell r="U340" t="str">
            <v>3-Entre 3 y 6</v>
          </cell>
          <cell r="V340">
            <v>0.6</v>
          </cell>
          <cell r="W340">
            <v>943.80000000000007</v>
          </cell>
          <cell r="X340">
            <v>1</v>
          </cell>
          <cell r="Y340">
            <v>2.38</v>
          </cell>
          <cell r="Z340">
            <v>4</v>
          </cell>
          <cell r="AA340">
            <v>0.59499999999999997</v>
          </cell>
          <cell r="AB340">
            <v>0</v>
          </cell>
          <cell r="AC340">
            <v>0</v>
          </cell>
          <cell r="AD340">
            <v>43565</v>
          </cell>
          <cell r="AE340">
            <v>43565</v>
          </cell>
          <cell r="AF340">
            <v>0</v>
          </cell>
          <cell r="AG340" t="str">
            <v>0-1 día</v>
          </cell>
          <cell r="AH340">
            <v>0</v>
          </cell>
          <cell r="AI340">
            <v>0</v>
          </cell>
          <cell r="AJ340">
            <v>0</v>
          </cell>
          <cell r="AK340">
            <v>943.80000000000007</v>
          </cell>
        </row>
        <row r="341">
          <cell r="A341" t="str">
            <v>0C7X225095</v>
          </cell>
          <cell r="B341" t="str">
            <v>ABR-19</v>
          </cell>
          <cell r="C341">
            <v>1</v>
          </cell>
          <cell r="D341" t="str">
            <v>2018849</v>
          </cell>
          <cell r="E341" t="str">
            <v>SR MANTENIMIENTO CORRECTIVO</v>
          </cell>
          <cell r="F341" t="str">
            <v>1844</v>
          </cell>
          <cell r="G341" t="str">
            <v>02/04/2019 11:54</v>
          </cell>
          <cell r="H341" t="str">
            <v>500083</v>
          </cell>
          <cell r="I341" t="str">
            <v>PITSS</v>
          </cell>
          <cell r="J341" t="str">
            <v>ASP</v>
          </cell>
          <cell r="K341" t="str">
            <v>FOCOMSA SA DE CV</v>
          </cell>
          <cell r="L341" t="str">
            <v>AV VICENTE GUERRERO NTE 3240</v>
          </cell>
          <cell r="M341" t="str">
            <v>Monterrey-NL</v>
          </cell>
          <cell r="N341">
            <v>0</v>
          </cell>
          <cell r="O341" t="str">
            <v>INTERIOR</v>
          </cell>
          <cell r="P341">
            <v>8</v>
          </cell>
          <cell r="Q341" t="str">
            <v>Entre 7 y 15</v>
          </cell>
          <cell r="R341" t="str">
            <v>High End Cut Sheet</v>
          </cell>
          <cell r="S341" t="str">
            <v>High Production</v>
          </cell>
          <cell r="T341" t="str">
            <v>Ciudad principal</v>
          </cell>
          <cell r="U341" t="str">
            <v>4-Entre 7 y 15</v>
          </cell>
          <cell r="V341">
            <v>1.05</v>
          </cell>
          <cell r="W341">
            <v>2252.25</v>
          </cell>
          <cell r="X341">
            <v>1</v>
          </cell>
          <cell r="Y341">
            <v>0.54</v>
          </cell>
          <cell r="Z341">
            <v>3</v>
          </cell>
          <cell r="AA341">
            <v>0.18000000000000002</v>
          </cell>
          <cell r="AB341">
            <v>0</v>
          </cell>
          <cell r="AC341">
            <v>0</v>
          </cell>
          <cell r="AD341">
            <v>43565</v>
          </cell>
          <cell r="AE341">
            <v>43565</v>
          </cell>
          <cell r="AF341">
            <v>0</v>
          </cell>
          <cell r="AG341" t="str">
            <v>0-1 día</v>
          </cell>
          <cell r="AH341">
            <v>0</v>
          </cell>
          <cell r="AI341">
            <v>0</v>
          </cell>
          <cell r="AJ341">
            <v>0</v>
          </cell>
          <cell r="AK341">
            <v>2252.25</v>
          </cell>
        </row>
        <row r="342">
          <cell r="A342" t="str">
            <v>0C7X236617</v>
          </cell>
          <cell r="B342" t="str">
            <v>ABR-19</v>
          </cell>
          <cell r="C342">
            <v>1</v>
          </cell>
          <cell r="D342" t="str">
            <v>2022623</v>
          </cell>
          <cell r="E342" t="str">
            <v>SR MANTENIMIENTO CORRECTIVO</v>
          </cell>
          <cell r="F342" t="str">
            <v>8045</v>
          </cell>
          <cell r="G342" t="str">
            <v>09/04/2019 16:49</v>
          </cell>
          <cell r="H342" t="str">
            <v>500071</v>
          </cell>
          <cell r="I342" t="str">
            <v>PITSS</v>
          </cell>
          <cell r="J342" t="str">
            <v>ASP</v>
          </cell>
          <cell r="K342" t="str">
            <v>APTIV CONTRACT SERVICES TAMAULIPAS S DE RL DE CV</v>
          </cell>
          <cell r="L342" t="str">
            <v>SENDERO NACIONAL KM 3.5</v>
          </cell>
          <cell r="M342" t="str">
            <v>Matamoros-TAM</v>
          </cell>
          <cell r="N342">
            <v>0</v>
          </cell>
          <cell r="O342" t="str">
            <v>INTERIOR</v>
          </cell>
          <cell r="P342">
            <v>47</v>
          </cell>
          <cell r="Q342" t="str">
            <v>Entre 31 y 60</v>
          </cell>
          <cell r="R342" t="str">
            <v>Office Digital</v>
          </cell>
          <cell r="S342" t="str">
            <v>A3</v>
          </cell>
          <cell r="T342" t="str">
            <v>Ciudad principal</v>
          </cell>
          <cell r="U342" t="str">
            <v>2-Entre 31 y 60</v>
          </cell>
          <cell r="V342">
            <v>1.05</v>
          </cell>
          <cell r="W342">
            <v>1433.25</v>
          </cell>
          <cell r="X342">
            <v>1</v>
          </cell>
          <cell r="Y342">
            <v>0.68</v>
          </cell>
          <cell r="Z342">
            <v>5</v>
          </cell>
          <cell r="AA342">
            <v>0.13600000000000001</v>
          </cell>
          <cell r="AB342">
            <v>0</v>
          </cell>
          <cell r="AC342">
            <v>0</v>
          </cell>
          <cell r="AD342">
            <v>43565</v>
          </cell>
          <cell r="AE342">
            <v>43565</v>
          </cell>
          <cell r="AF342">
            <v>0</v>
          </cell>
          <cell r="AG342" t="str">
            <v>0-1 día</v>
          </cell>
          <cell r="AH342">
            <v>0</v>
          </cell>
          <cell r="AI342">
            <v>0</v>
          </cell>
          <cell r="AJ342">
            <v>0</v>
          </cell>
          <cell r="AK342">
            <v>1433.25</v>
          </cell>
        </row>
        <row r="343">
          <cell r="A343" t="str">
            <v>0C7X238362</v>
          </cell>
          <cell r="B343" t="str">
            <v>ABR-19</v>
          </cell>
          <cell r="C343">
            <v>1</v>
          </cell>
          <cell r="D343" t="str">
            <v>2019891</v>
          </cell>
          <cell r="E343" t="str">
            <v>SR MANTENIMIENTO CORRECTIVO</v>
          </cell>
          <cell r="F343" t="str">
            <v>3336</v>
          </cell>
          <cell r="G343" t="str">
            <v>04/04/2019 09:45</v>
          </cell>
          <cell r="H343" t="str">
            <v>100038</v>
          </cell>
          <cell r="I343" t="str">
            <v>PITSS</v>
          </cell>
          <cell r="J343" t="str">
            <v>ASP</v>
          </cell>
          <cell r="K343" t="str">
            <v>ASOC DE COLONOS DEL CONJUNTO URBANO LOS ROBLES AC</v>
          </cell>
          <cell r="L343" t="str">
            <v>AV INDEPENDENCIA 1000</v>
          </cell>
          <cell r="M343" t="str">
            <v>LERMA-MEX</v>
          </cell>
          <cell r="N343">
            <v>0</v>
          </cell>
          <cell r="O343" t="str">
            <v>INTERIOR</v>
          </cell>
          <cell r="P343">
            <v>2681</v>
          </cell>
          <cell r="Q343" t="str">
            <v>&gt;60</v>
          </cell>
          <cell r="R343" t="str">
            <v>A4 Mono MFPs</v>
          </cell>
          <cell r="S343" t="str">
            <v>A4</v>
          </cell>
          <cell r="T343" t="str">
            <v>Otras</v>
          </cell>
          <cell r="U343" t="str">
            <v>1-&gt;60</v>
          </cell>
          <cell r="V343">
            <v>1.05</v>
          </cell>
          <cell r="W343">
            <v>750.75000000000011</v>
          </cell>
          <cell r="X343">
            <v>1</v>
          </cell>
          <cell r="Y343">
            <v>6.25</v>
          </cell>
          <cell r="Z343">
            <v>9</v>
          </cell>
          <cell r="AA343">
            <v>0.69444444444444442</v>
          </cell>
          <cell r="AB343">
            <v>0</v>
          </cell>
          <cell r="AC343">
            <v>0</v>
          </cell>
          <cell r="AD343">
            <v>43565</v>
          </cell>
          <cell r="AE343">
            <v>43565</v>
          </cell>
          <cell r="AF343">
            <v>0</v>
          </cell>
          <cell r="AG343" t="str">
            <v>0-1 día</v>
          </cell>
          <cell r="AH343">
            <v>0</v>
          </cell>
          <cell r="AI343">
            <v>0</v>
          </cell>
          <cell r="AJ343">
            <v>0</v>
          </cell>
          <cell r="AK343">
            <v>750.75000000000011</v>
          </cell>
        </row>
        <row r="344">
          <cell r="A344" t="str">
            <v>0C7X239180</v>
          </cell>
          <cell r="B344" t="str">
            <v>ABR-19</v>
          </cell>
          <cell r="C344">
            <v>1</v>
          </cell>
          <cell r="D344" t="str">
            <v>2023107</v>
          </cell>
          <cell r="E344" t="str">
            <v>SR MANTENIMIENTO CORRECTIVO</v>
          </cell>
          <cell r="F344" t="str">
            <v>4002</v>
          </cell>
          <cell r="G344" t="str">
            <v>10/04/2019 13:51</v>
          </cell>
          <cell r="H344" t="str">
            <v>500071</v>
          </cell>
          <cell r="I344" t="str">
            <v>PITSS</v>
          </cell>
          <cell r="J344" t="str">
            <v>ASP</v>
          </cell>
          <cell r="K344" t="str">
            <v>EL GALLITO DE CONTROL RAMIREZ SA DE CV</v>
          </cell>
          <cell r="L344" t="str">
            <v>JUAREZ Y CUARTA NUM 63</v>
          </cell>
          <cell r="M344" t="str">
            <v>MATAMOROS-TAM</v>
          </cell>
          <cell r="N344">
            <v>0</v>
          </cell>
          <cell r="O344" t="str">
            <v>INTERIOR</v>
          </cell>
          <cell r="P344">
            <v>114</v>
          </cell>
          <cell r="Q344" t="str">
            <v>&gt;60</v>
          </cell>
          <cell r="R344" t="str">
            <v>A4 Mono MFPs</v>
          </cell>
          <cell r="S344" t="str">
            <v>A4</v>
          </cell>
          <cell r="T344" t="str">
            <v>Ciudad principal</v>
          </cell>
          <cell r="U344" t="str">
            <v>1-&gt;60</v>
          </cell>
          <cell r="V344">
            <v>1.05</v>
          </cell>
          <cell r="W344">
            <v>750.75000000000011</v>
          </cell>
          <cell r="X344">
            <v>1</v>
          </cell>
          <cell r="Y344">
            <v>2.15</v>
          </cell>
          <cell r="Z344">
            <v>5</v>
          </cell>
          <cell r="AA344">
            <v>0.43</v>
          </cell>
          <cell r="AB344">
            <v>0</v>
          </cell>
          <cell r="AC344">
            <v>0</v>
          </cell>
          <cell r="AD344">
            <v>43565</v>
          </cell>
          <cell r="AE344">
            <v>43565</v>
          </cell>
          <cell r="AF344">
            <v>0</v>
          </cell>
          <cell r="AG344" t="str">
            <v>0-1 día</v>
          </cell>
          <cell r="AH344">
            <v>0</v>
          </cell>
          <cell r="AI344">
            <v>0</v>
          </cell>
          <cell r="AJ344">
            <v>0</v>
          </cell>
          <cell r="AK344">
            <v>750.75000000000011</v>
          </cell>
        </row>
        <row r="345">
          <cell r="A345" t="str">
            <v>0C7X246698</v>
          </cell>
          <cell r="B345" t="str">
            <v>ABR-19</v>
          </cell>
          <cell r="C345">
            <v>1</v>
          </cell>
          <cell r="D345" t="str">
            <v>2022637</v>
          </cell>
          <cell r="E345" t="str">
            <v>SR MANTENIMIENTO CORRECTIVO</v>
          </cell>
          <cell r="F345" t="str">
            <v>4002</v>
          </cell>
          <cell r="G345" t="str">
            <v>09/04/2019 17:29</v>
          </cell>
          <cell r="H345" t="str">
            <v>800072</v>
          </cell>
          <cell r="I345" t="str">
            <v>PITSS</v>
          </cell>
          <cell r="J345" t="str">
            <v>ASP</v>
          </cell>
          <cell r="K345" t="str">
            <v>GALAZ YAMAZAKI RUIZ URQUIZA SC</v>
          </cell>
          <cell r="L345" t="str">
            <v>AV. ADOLFO LOPEZ MATEOS NORTE 2405</v>
          </cell>
          <cell r="M345" t="str">
            <v>Guadalajara-JAL</v>
          </cell>
          <cell r="N345">
            <v>0</v>
          </cell>
          <cell r="O345" t="str">
            <v>INTERIOR</v>
          </cell>
          <cell r="P345">
            <v>153</v>
          </cell>
          <cell r="Q345" t="str">
            <v>&gt;60</v>
          </cell>
          <cell r="R345" t="str">
            <v>A4 Mono MFPs</v>
          </cell>
          <cell r="S345" t="str">
            <v>A4</v>
          </cell>
          <cell r="T345" t="str">
            <v>Ciudad principal</v>
          </cell>
          <cell r="U345" t="str">
            <v>1-&gt;60</v>
          </cell>
          <cell r="V345">
            <v>1.05</v>
          </cell>
          <cell r="W345">
            <v>750.75000000000011</v>
          </cell>
          <cell r="X345">
            <v>1</v>
          </cell>
          <cell r="Y345">
            <v>1.69</v>
          </cell>
          <cell r="Z345">
            <v>5</v>
          </cell>
          <cell r="AA345">
            <v>0.33799999999999997</v>
          </cell>
          <cell r="AB345">
            <v>0</v>
          </cell>
          <cell r="AC345">
            <v>0</v>
          </cell>
          <cell r="AD345">
            <v>43565</v>
          </cell>
          <cell r="AE345">
            <v>43565</v>
          </cell>
          <cell r="AF345">
            <v>0</v>
          </cell>
          <cell r="AG345" t="str">
            <v>0-1 día</v>
          </cell>
          <cell r="AH345">
            <v>0</v>
          </cell>
          <cell r="AI345">
            <v>0</v>
          </cell>
          <cell r="AJ345">
            <v>0</v>
          </cell>
          <cell r="AK345">
            <v>750.75000000000011</v>
          </cell>
        </row>
        <row r="346">
          <cell r="A346" t="str">
            <v>0C7X246782</v>
          </cell>
          <cell r="B346" t="str">
            <v>ABR-19</v>
          </cell>
          <cell r="C346">
            <v>1</v>
          </cell>
          <cell r="D346" t="str">
            <v>2022463</v>
          </cell>
          <cell r="E346" t="str">
            <v>SR MANTENIMIENTO CORRECTIVO</v>
          </cell>
          <cell r="F346" t="str">
            <v>1026</v>
          </cell>
          <cell r="G346" t="str">
            <v>09/04/2019 13:36</v>
          </cell>
          <cell r="H346" t="str">
            <v>800074</v>
          </cell>
          <cell r="I346" t="str">
            <v>PITSS</v>
          </cell>
          <cell r="J346" t="str">
            <v>ASP</v>
          </cell>
          <cell r="K346" t="str">
            <v>PUBLICO EN GENERAL</v>
          </cell>
          <cell r="L346" t="str">
            <v>JAVIER MINA No 14 INT No 4</v>
          </cell>
          <cell r="M346" t="str">
            <v>Michoacan-MICH</v>
          </cell>
          <cell r="N346">
            <v>0</v>
          </cell>
          <cell r="O346" t="str">
            <v>INTERIOR</v>
          </cell>
          <cell r="P346">
            <v>5</v>
          </cell>
          <cell r="Q346" t="str">
            <v>Entre 3 y 6</v>
          </cell>
          <cell r="R346" t="str">
            <v>Office Digital</v>
          </cell>
          <cell r="S346" t="str">
            <v>A3</v>
          </cell>
          <cell r="T346" t="str">
            <v>Ciudad principal</v>
          </cell>
          <cell r="U346" t="str">
            <v>2-Entre 3 y 6</v>
          </cell>
          <cell r="V346">
            <v>0</v>
          </cell>
          <cell r="W346">
            <v>0</v>
          </cell>
          <cell r="X346">
            <v>1</v>
          </cell>
          <cell r="Y346">
            <v>7.57</v>
          </cell>
          <cell r="Z346">
            <v>5</v>
          </cell>
          <cell r="AA346">
            <v>1.514</v>
          </cell>
          <cell r="AB346">
            <v>0.1285</v>
          </cell>
          <cell r="AC346">
            <v>-175.4025</v>
          </cell>
          <cell r="AD346">
            <v>43565</v>
          </cell>
          <cell r="AE346">
            <v>43565</v>
          </cell>
          <cell r="AF346">
            <v>0</v>
          </cell>
          <cell r="AG346" t="str">
            <v>0-1 día</v>
          </cell>
          <cell r="AH346">
            <v>0</v>
          </cell>
          <cell r="AI346">
            <v>0</v>
          </cell>
          <cell r="AJ346">
            <v>0</v>
          </cell>
          <cell r="AK346">
            <v>-175.4025</v>
          </cell>
        </row>
        <row r="347">
          <cell r="A347" t="str">
            <v>0C7X246832</v>
          </cell>
          <cell r="B347" t="str">
            <v>ABR-19</v>
          </cell>
          <cell r="C347">
            <v>1</v>
          </cell>
          <cell r="D347" t="str">
            <v>2022441</v>
          </cell>
          <cell r="E347" t="str">
            <v>SR MANTENIMIENTO CORRECTIVO</v>
          </cell>
          <cell r="F347" t="str">
            <v>1026</v>
          </cell>
          <cell r="G347" t="str">
            <v>09/04/2019 13:08</v>
          </cell>
          <cell r="H347" t="str">
            <v>800074</v>
          </cell>
          <cell r="I347" t="str">
            <v>PITSS</v>
          </cell>
          <cell r="J347" t="str">
            <v>ASP</v>
          </cell>
          <cell r="K347" t="str">
            <v>ESPECIALIDADES FINAS DE ZAMORA SA DE CV</v>
          </cell>
          <cell r="L347" t="str">
            <v>AMADO NERVO OTE 101</v>
          </cell>
          <cell r="M347" t="str">
            <v>ZAMORA DE HIDALGO-MI</v>
          </cell>
          <cell r="N347">
            <v>0</v>
          </cell>
          <cell r="O347" t="str">
            <v>INTERIOR</v>
          </cell>
          <cell r="P347">
            <v>5</v>
          </cell>
          <cell r="Q347" t="str">
            <v>Entre 3 y 6</v>
          </cell>
          <cell r="R347" t="str">
            <v>Office Digital</v>
          </cell>
          <cell r="S347" t="str">
            <v>A3</v>
          </cell>
          <cell r="T347" t="str">
            <v>Ciudad principal</v>
          </cell>
          <cell r="U347" t="str">
            <v>2-Entre 3 y 6</v>
          </cell>
          <cell r="V347">
            <v>0</v>
          </cell>
          <cell r="W347">
            <v>0</v>
          </cell>
          <cell r="X347">
            <v>1</v>
          </cell>
          <cell r="Y347">
            <v>5.95</v>
          </cell>
          <cell r="Z347">
            <v>5</v>
          </cell>
          <cell r="AA347">
            <v>1.19</v>
          </cell>
          <cell r="AB347">
            <v>4.7499999999999987E-2</v>
          </cell>
          <cell r="AC347">
            <v>-64.837499999999977</v>
          </cell>
          <cell r="AD347">
            <v>43565</v>
          </cell>
          <cell r="AE347">
            <v>43565</v>
          </cell>
          <cell r="AF347">
            <v>0</v>
          </cell>
          <cell r="AG347" t="str">
            <v>0-1 día</v>
          </cell>
          <cell r="AH347">
            <v>0</v>
          </cell>
          <cell r="AI347">
            <v>0</v>
          </cell>
          <cell r="AJ347">
            <v>0</v>
          </cell>
          <cell r="AK347">
            <v>-64.837499999999977</v>
          </cell>
        </row>
        <row r="348">
          <cell r="A348" t="str">
            <v>0C7X246842</v>
          </cell>
          <cell r="B348" t="str">
            <v>ABR-19</v>
          </cell>
          <cell r="C348">
            <v>1</v>
          </cell>
          <cell r="D348" t="str">
            <v>2022981</v>
          </cell>
          <cell r="E348" t="str">
            <v>SR MANTENIMIENTO CORRECTIVO</v>
          </cell>
          <cell r="F348" t="str">
            <v>3226</v>
          </cell>
          <cell r="G348" t="str">
            <v>10/04/2019 11:31</v>
          </cell>
          <cell r="H348" t="str">
            <v>800072</v>
          </cell>
          <cell r="I348" t="str">
            <v>PITSS</v>
          </cell>
          <cell r="J348" t="str">
            <v>ASP</v>
          </cell>
          <cell r="K348" t="str">
            <v>RAMAG INDUSTRIAL SA DE CV</v>
          </cell>
          <cell r="L348" t="str">
            <v>AV HIDALGO No 108 INT D</v>
          </cell>
          <cell r="M348" t="str">
            <v>Jalisco-JAL</v>
          </cell>
          <cell r="N348">
            <v>0</v>
          </cell>
          <cell r="O348" t="str">
            <v>INTERIOR</v>
          </cell>
          <cell r="P348">
            <v>2687</v>
          </cell>
          <cell r="Q348" t="str">
            <v>&gt;60</v>
          </cell>
          <cell r="R348" t="str">
            <v>A4 Mono MFPs</v>
          </cell>
          <cell r="S348" t="str">
            <v>A4</v>
          </cell>
          <cell r="T348" t="str">
            <v>Ciudad principal</v>
          </cell>
          <cell r="U348" t="str">
            <v>1-&gt;60</v>
          </cell>
          <cell r="V348">
            <v>1.05</v>
          </cell>
          <cell r="W348">
            <v>750.75000000000011</v>
          </cell>
          <cell r="X348">
            <v>1</v>
          </cell>
          <cell r="Y348">
            <v>1.88</v>
          </cell>
          <cell r="Z348">
            <v>5</v>
          </cell>
          <cell r="AA348">
            <v>0.376</v>
          </cell>
          <cell r="AB348">
            <v>0</v>
          </cell>
          <cell r="AC348">
            <v>0</v>
          </cell>
          <cell r="AD348">
            <v>43565</v>
          </cell>
          <cell r="AE348">
            <v>43565</v>
          </cell>
          <cell r="AF348">
            <v>0</v>
          </cell>
          <cell r="AG348" t="str">
            <v>0-1 día</v>
          </cell>
          <cell r="AH348">
            <v>0</v>
          </cell>
          <cell r="AI348">
            <v>0</v>
          </cell>
          <cell r="AJ348">
            <v>0</v>
          </cell>
          <cell r="AK348">
            <v>750.75000000000011</v>
          </cell>
        </row>
        <row r="349">
          <cell r="A349" t="str">
            <v>0C7X246843</v>
          </cell>
          <cell r="B349" t="str">
            <v>ABR-19</v>
          </cell>
          <cell r="C349">
            <v>1</v>
          </cell>
          <cell r="D349" t="str">
            <v>2022335</v>
          </cell>
          <cell r="E349" t="str">
            <v>SR MANTENIMIENTO CORRECTIVO</v>
          </cell>
          <cell r="F349" t="str">
            <v>8045</v>
          </cell>
          <cell r="G349" t="str">
            <v>09/04/2019 10:52</v>
          </cell>
          <cell r="H349" t="str">
            <v>100037</v>
          </cell>
          <cell r="I349" t="str">
            <v>PITSS</v>
          </cell>
          <cell r="J349" t="str">
            <v>ASP</v>
          </cell>
          <cell r="K349" t="str">
            <v>UNIVERSIDAD AUTONOMA DEL ESTADO DE MEXICO</v>
          </cell>
          <cell r="L349" t="str">
            <v>IGNACIO LOPEZ RAYON No 510</v>
          </cell>
          <cell r="M349" t="str">
            <v>TOLUCA DE LERDO-MEX</v>
          </cell>
          <cell r="N349">
            <v>0</v>
          </cell>
          <cell r="O349" t="str">
            <v>INTERIOR</v>
          </cell>
          <cell r="P349">
            <v>6</v>
          </cell>
          <cell r="Q349" t="str">
            <v>Entre 3 y 6</v>
          </cell>
          <cell r="R349" t="str">
            <v>Office Digital</v>
          </cell>
          <cell r="S349" t="str">
            <v>A3</v>
          </cell>
          <cell r="T349" t="str">
            <v>Ciudad principal</v>
          </cell>
          <cell r="U349" t="str">
            <v>2-Entre 3 y 6</v>
          </cell>
          <cell r="V349">
            <v>0</v>
          </cell>
          <cell r="W349">
            <v>0</v>
          </cell>
          <cell r="X349">
            <v>1</v>
          </cell>
          <cell r="Y349">
            <v>2.65</v>
          </cell>
          <cell r="Z349">
            <v>5</v>
          </cell>
          <cell r="AA349">
            <v>0.53</v>
          </cell>
          <cell r="AB349">
            <v>0</v>
          </cell>
          <cell r="AC349">
            <v>0</v>
          </cell>
          <cell r="AD349">
            <v>43565</v>
          </cell>
          <cell r="AE349">
            <v>43565</v>
          </cell>
          <cell r="AF349">
            <v>0</v>
          </cell>
          <cell r="AG349" t="str">
            <v>0-1 día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</row>
        <row r="350">
          <cell r="A350" t="str">
            <v>0C7X246854</v>
          </cell>
          <cell r="B350" t="str">
            <v>ABR-19</v>
          </cell>
          <cell r="C350">
            <v>1</v>
          </cell>
          <cell r="D350" t="str">
            <v>2023039</v>
          </cell>
          <cell r="E350" t="str">
            <v>SR MANTENIMIENTO CORRECTIVO</v>
          </cell>
          <cell r="F350" t="str">
            <v>5867</v>
          </cell>
          <cell r="G350" t="str">
            <v>10/04/2019 12:43</v>
          </cell>
          <cell r="H350" t="str">
            <v>500158</v>
          </cell>
          <cell r="I350" t="str">
            <v>PITSS</v>
          </cell>
          <cell r="J350" t="str">
            <v>ASP</v>
          </cell>
          <cell r="K350" t="str">
            <v>APTIV CONTRACT SERVICES S DE RL DE CV</v>
          </cell>
          <cell r="L350" t="str">
            <v>AV HERMANOS ESCOBAR No 5756</v>
          </cell>
          <cell r="M350" t="str">
            <v>Ciudad Juarez-CHIH</v>
          </cell>
          <cell r="N350">
            <v>1</v>
          </cell>
          <cell r="O350" t="str">
            <v>INTERIOR</v>
          </cell>
          <cell r="P350">
            <v>146</v>
          </cell>
          <cell r="Q350" t="str">
            <v>&gt;60</v>
          </cell>
          <cell r="R350" t="str">
            <v>Office Digital</v>
          </cell>
          <cell r="S350" t="str">
            <v>A3</v>
          </cell>
          <cell r="T350" t="str">
            <v>Ciudad principal</v>
          </cell>
          <cell r="U350" t="str">
            <v>2-&gt;60</v>
          </cell>
          <cell r="V350">
            <v>1.1000000000000001</v>
          </cell>
          <cell r="W350">
            <v>0</v>
          </cell>
          <cell r="X350">
            <v>1</v>
          </cell>
          <cell r="Y350">
            <v>0</v>
          </cell>
          <cell r="Z350">
            <v>5</v>
          </cell>
          <cell r="AA350">
            <v>0</v>
          </cell>
          <cell r="AB350">
            <v>0</v>
          </cell>
          <cell r="AC350">
            <v>0</v>
          </cell>
          <cell r="AD350">
            <v>43565</v>
          </cell>
          <cell r="AE350">
            <v>43565</v>
          </cell>
          <cell r="AF350">
            <v>0</v>
          </cell>
          <cell r="AG350" t="str">
            <v>0-1 día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</row>
        <row r="351">
          <cell r="A351" t="str">
            <v>0C7X246857</v>
          </cell>
          <cell r="B351" t="str">
            <v>ABR-19</v>
          </cell>
          <cell r="C351">
            <v>1</v>
          </cell>
          <cell r="D351" t="str">
            <v>2022473</v>
          </cell>
          <cell r="E351" t="str">
            <v>SR MANTENIMIENTO CORRECTIVO</v>
          </cell>
          <cell r="F351" t="str">
            <v>8030</v>
          </cell>
          <cell r="G351" t="str">
            <v>09/04/2019 13:53</v>
          </cell>
          <cell r="H351" t="str">
            <v>500027</v>
          </cell>
          <cell r="I351" t="str">
            <v>PITSS</v>
          </cell>
          <cell r="J351" t="str">
            <v>ASP</v>
          </cell>
          <cell r="K351" t="str">
            <v>JANSSEN DE MEXICO S DE RL DE CV</v>
          </cell>
          <cell r="L351" t="str">
            <v>CIRCUITO INTERIOR NORTE No 1820</v>
          </cell>
          <cell r="M351" t="str">
            <v>Ciudad Juarez-CHIH</v>
          </cell>
          <cell r="N351">
            <v>1</v>
          </cell>
          <cell r="O351" t="str">
            <v>INTERIOR</v>
          </cell>
          <cell r="P351">
            <v>148</v>
          </cell>
          <cell r="Q351" t="str">
            <v>&gt;60</v>
          </cell>
          <cell r="R351" t="str">
            <v>A3 Office Color Laser MFPs</v>
          </cell>
          <cell r="S351" t="str">
            <v>A3</v>
          </cell>
          <cell r="T351" t="str">
            <v>Ciudad principal</v>
          </cell>
          <cell r="U351" t="str">
            <v>2-&gt;60</v>
          </cell>
          <cell r="V351">
            <v>1.1000000000000001</v>
          </cell>
          <cell r="W351">
            <v>0</v>
          </cell>
          <cell r="X351">
            <v>1</v>
          </cell>
          <cell r="Y351">
            <v>0</v>
          </cell>
          <cell r="Z351">
            <v>5</v>
          </cell>
          <cell r="AA351">
            <v>0</v>
          </cell>
          <cell r="AB351">
            <v>0</v>
          </cell>
          <cell r="AC351">
            <v>0</v>
          </cell>
          <cell r="AD351">
            <v>43565</v>
          </cell>
          <cell r="AE351">
            <v>43566</v>
          </cell>
          <cell r="AF351">
            <v>1</v>
          </cell>
          <cell r="AG351" t="str">
            <v>0-1 día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</row>
        <row r="352">
          <cell r="A352" t="str">
            <v>0C7X246862</v>
          </cell>
          <cell r="B352" t="str">
            <v>ABR-19</v>
          </cell>
          <cell r="C352">
            <v>1</v>
          </cell>
          <cell r="D352" t="str">
            <v>2022797</v>
          </cell>
          <cell r="E352" t="str">
            <v>SR MANTENIMIENTO PREVENTIVO</v>
          </cell>
          <cell r="F352" t="str">
            <v>3350</v>
          </cell>
          <cell r="G352" t="str">
            <v>10/04/2019 07:40</v>
          </cell>
          <cell r="H352" t="str">
            <v>500053</v>
          </cell>
          <cell r="I352" t="str">
            <v>PITSS</v>
          </cell>
          <cell r="J352" t="str">
            <v>ASP</v>
          </cell>
          <cell r="K352" t="str">
            <v>FCA MEXICO SA DE CV</v>
          </cell>
          <cell r="L352" t="str">
            <v>BLVD MIGUEL RAMOS ARIZPE 124 SUR</v>
          </cell>
          <cell r="M352" t="str">
            <v>Ramos Arizpe-COAH</v>
          </cell>
          <cell r="N352">
            <v>1</v>
          </cell>
          <cell r="O352" t="str">
            <v>INTERIOR</v>
          </cell>
          <cell r="P352" t="str">
            <v xml:space="preserve">  </v>
          </cell>
          <cell r="Q352" t="str">
            <v>&gt;60</v>
          </cell>
          <cell r="R352" t="str">
            <v>A4 Mono MFPs</v>
          </cell>
          <cell r="S352" t="str">
            <v>A4</v>
          </cell>
          <cell r="T352" t="str">
            <v>Otras</v>
          </cell>
          <cell r="U352" t="str">
            <v>1-&gt;60</v>
          </cell>
          <cell r="V352">
            <v>1</v>
          </cell>
          <cell r="W352">
            <v>0</v>
          </cell>
          <cell r="X352">
            <v>0</v>
          </cell>
          <cell r="Y352">
            <v>9</v>
          </cell>
          <cell r="Z352">
            <v>9</v>
          </cell>
          <cell r="AA352">
            <v>1</v>
          </cell>
          <cell r="AB352">
            <v>0</v>
          </cell>
          <cell r="AC352">
            <v>0</v>
          </cell>
          <cell r="AD352">
            <v>43565</v>
          </cell>
          <cell r="AE352">
            <v>43566</v>
          </cell>
          <cell r="AF352">
            <v>1</v>
          </cell>
          <cell r="AG352" t="str">
            <v>0-1 día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</row>
        <row r="353">
          <cell r="A353" t="str">
            <v>0C7X246884</v>
          </cell>
          <cell r="B353" t="str">
            <v>ABR-19</v>
          </cell>
          <cell r="C353">
            <v>1</v>
          </cell>
          <cell r="D353" t="str">
            <v>2021631</v>
          </cell>
          <cell r="E353" t="str">
            <v>SR INSTALACION DE EQUIPO</v>
          </cell>
          <cell r="F353" t="str">
            <v>8301</v>
          </cell>
          <cell r="G353" t="str">
            <v>08/04/2019 11:37</v>
          </cell>
          <cell r="H353" t="str">
            <v>800074</v>
          </cell>
          <cell r="I353" t="str">
            <v>PITSS</v>
          </cell>
          <cell r="J353" t="str">
            <v>ASP</v>
          </cell>
          <cell r="K353" t="str">
            <v>TELEFONOS DE MEXICO SA B DE CV</v>
          </cell>
          <cell r="L353" t="str">
            <v>TENIENTE JOSE ESPINOZA FUENTES S/N ENTRE AV DECIMA</v>
          </cell>
          <cell r="M353" t="str">
            <v>Morelia-MICH</v>
          </cell>
          <cell r="N353">
            <v>0</v>
          </cell>
          <cell r="O353" t="str">
            <v>INTERIOR</v>
          </cell>
          <cell r="P353" t="str">
            <v xml:space="preserve">  </v>
          </cell>
          <cell r="Q353" t="str">
            <v>&gt;60</v>
          </cell>
          <cell r="R353" t="str">
            <v>WF Mono Systems and Legacy Color</v>
          </cell>
          <cell r="S353" t="str">
            <v>WF</v>
          </cell>
          <cell r="T353" t="str">
            <v>Ciudad principal</v>
          </cell>
          <cell r="U353" t="str">
            <v>3-&gt;60</v>
          </cell>
          <cell r="V353">
            <v>1</v>
          </cell>
          <cell r="W353">
            <v>2359.5000000000005</v>
          </cell>
          <cell r="X353">
            <v>0</v>
          </cell>
          <cell r="Y353">
            <v>4</v>
          </cell>
          <cell r="Z353">
            <v>4</v>
          </cell>
          <cell r="AA353">
            <v>1</v>
          </cell>
          <cell r="AB353">
            <v>0</v>
          </cell>
          <cell r="AC353">
            <v>0</v>
          </cell>
          <cell r="AD353">
            <v>43566</v>
          </cell>
          <cell r="AE353">
            <v>43567</v>
          </cell>
          <cell r="AF353">
            <v>1</v>
          </cell>
          <cell r="AG353" t="str">
            <v>0-1 día</v>
          </cell>
          <cell r="AH353">
            <v>0</v>
          </cell>
          <cell r="AI353">
            <v>0</v>
          </cell>
          <cell r="AJ353">
            <v>0</v>
          </cell>
          <cell r="AK353">
            <v>2359.5000000000005</v>
          </cell>
        </row>
        <row r="354">
          <cell r="A354" t="str">
            <v>0C7X246885</v>
          </cell>
          <cell r="B354" t="str">
            <v>ABR-19</v>
          </cell>
          <cell r="C354">
            <v>1</v>
          </cell>
          <cell r="D354" t="str">
            <v>2022443</v>
          </cell>
          <cell r="E354" t="str">
            <v>SR MANTENIMIENTO CORRECTIVO</v>
          </cell>
          <cell r="F354" t="str">
            <v>8075</v>
          </cell>
          <cell r="G354" t="str">
            <v>09/04/2019 13:07</v>
          </cell>
          <cell r="H354" t="str">
            <v>800187</v>
          </cell>
          <cell r="I354" t="str">
            <v>PITSS</v>
          </cell>
          <cell r="J354" t="str">
            <v>ASP</v>
          </cell>
          <cell r="K354" t="str">
            <v>OPERADORA OMX SA DE CV</v>
          </cell>
          <cell r="L354" t="str">
            <v>AV CONSTITUYENTES 152 PTE</v>
          </cell>
          <cell r="M354" t="str">
            <v>QUERETARO-QRO</v>
          </cell>
          <cell r="N354">
            <v>0</v>
          </cell>
          <cell r="O354" t="str">
            <v>INTERIOR</v>
          </cell>
          <cell r="P354">
            <v>82</v>
          </cell>
          <cell r="Q354" t="str">
            <v>&gt;60</v>
          </cell>
          <cell r="R354" t="str">
            <v>Departmental Digital</v>
          </cell>
          <cell r="S354" t="str">
            <v>A3</v>
          </cell>
          <cell r="T354" t="str">
            <v>Ciudad principal</v>
          </cell>
          <cell r="U354" t="str">
            <v>2-&gt;60</v>
          </cell>
          <cell r="V354">
            <v>1.1000000000000001</v>
          </cell>
          <cell r="W354">
            <v>1501.5000000000002</v>
          </cell>
          <cell r="X354">
            <v>1</v>
          </cell>
          <cell r="Y354">
            <v>0.71</v>
          </cell>
          <cell r="Z354">
            <v>5</v>
          </cell>
          <cell r="AA354">
            <v>0.14199999999999999</v>
          </cell>
          <cell r="AB354">
            <v>0</v>
          </cell>
          <cell r="AC354">
            <v>0</v>
          </cell>
          <cell r="AD354">
            <v>43566</v>
          </cell>
          <cell r="AE354">
            <v>43566</v>
          </cell>
          <cell r="AF354">
            <v>0</v>
          </cell>
          <cell r="AG354" t="str">
            <v>0-1 día</v>
          </cell>
          <cell r="AH354">
            <v>0</v>
          </cell>
          <cell r="AI354">
            <v>0</v>
          </cell>
          <cell r="AJ354">
            <v>0</v>
          </cell>
          <cell r="AK354">
            <v>1501.5000000000002</v>
          </cell>
        </row>
        <row r="355">
          <cell r="A355" t="str">
            <v>0C7X246888</v>
          </cell>
          <cell r="B355" t="str">
            <v>ABR-19</v>
          </cell>
          <cell r="C355">
            <v>1</v>
          </cell>
          <cell r="D355" t="str">
            <v>2023439</v>
          </cell>
          <cell r="E355" t="str">
            <v>SR MANTENIMIENTO CORRECTIVO</v>
          </cell>
          <cell r="F355" t="str">
            <v>3346</v>
          </cell>
          <cell r="G355" t="str">
            <v>11/04/2019 09:07</v>
          </cell>
          <cell r="H355" t="str">
            <v>500019</v>
          </cell>
          <cell r="I355" t="str">
            <v>PITSS</v>
          </cell>
          <cell r="J355" t="str">
            <v>ASP</v>
          </cell>
          <cell r="K355" t="str">
            <v>TELEFONOS DE MEXICO SA B DE CV</v>
          </cell>
          <cell r="L355" t="str">
            <v>AV ABASOLO 3653 OTE</v>
          </cell>
          <cell r="M355" t="str">
            <v>TORREON-COAH</v>
          </cell>
          <cell r="N355">
            <v>0</v>
          </cell>
          <cell r="O355" t="str">
            <v>INTERIOR</v>
          </cell>
          <cell r="P355">
            <v>14</v>
          </cell>
          <cell r="Q355" t="str">
            <v>Entre 7 y 15</v>
          </cell>
          <cell r="R355" t="str">
            <v>A4 Mono MFPs</v>
          </cell>
          <cell r="S355" t="str">
            <v>A4</v>
          </cell>
          <cell r="T355" t="str">
            <v>Otras</v>
          </cell>
          <cell r="U355" t="str">
            <v>1-Entre 7 y 15</v>
          </cell>
          <cell r="V355">
            <v>0</v>
          </cell>
          <cell r="W355">
            <v>0</v>
          </cell>
          <cell r="X355">
            <v>1</v>
          </cell>
          <cell r="Y355">
            <v>4.83</v>
          </cell>
          <cell r="Z355">
            <v>9</v>
          </cell>
          <cell r="AA355">
            <v>0.53666666666666663</v>
          </cell>
          <cell r="AB355">
            <v>0</v>
          </cell>
          <cell r="AC355">
            <v>0</v>
          </cell>
          <cell r="AD355">
            <v>43566</v>
          </cell>
          <cell r="AE355">
            <v>43566</v>
          </cell>
          <cell r="AF355">
            <v>0</v>
          </cell>
          <cell r="AG355" t="str">
            <v>0-1 día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</row>
        <row r="356">
          <cell r="A356" t="str">
            <v>0C7X273155</v>
          </cell>
          <cell r="B356" t="str">
            <v>ABR-19</v>
          </cell>
          <cell r="C356">
            <v>1</v>
          </cell>
          <cell r="D356" t="str">
            <v>2023723</v>
          </cell>
          <cell r="E356" t="str">
            <v>SR MANTENIMIENTO CORRECTIVO</v>
          </cell>
          <cell r="F356" t="str">
            <v>3335</v>
          </cell>
          <cell r="G356" t="str">
            <v>11/04/2019 15:04</v>
          </cell>
          <cell r="H356" t="str">
            <v>500028</v>
          </cell>
          <cell r="I356" t="str">
            <v>PITSS</v>
          </cell>
          <cell r="J356" t="str">
            <v>ASP</v>
          </cell>
          <cell r="K356" t="str">
            <v>CIA SHERWIN WILLIAMS SA DE CV</v>
          </cell>
          <cell r="L356" t="str">
            <v>AV CHAPULTEPEC No 1931</v>
          </cell>
          <cell r="M356" t="str">
            <v>Monterrey-NL</v>
          </cell>
          <cell r="N356">
            <v>0</v>
          </cell>
          <cell r="O356" t="str">
            <v>INTERIOR</v>
          </cell>
          <cell r="P356">
            <v>59</v>
          </cell>
          <cell r="Q356" t="str">
            <v>Entre 31 y 60</v>
          </cell>
          <cell r="R356" t="str">
            <v>A4 Mono MFPs</v>
          </cell>
          <cell r="S356" t="str">
            <v>A4</v>
          </cell>
          <cell r="T356" t="str">
            <v>Ciudad principal</v>
          </cell>
          <cell r="U356" t="str">
            <v>1-Entre 31 y 60</v>
          </cell>
          <cell r="V356">
            <v>0.8</v>
          </cell>
          <cell r="W356">
            <v>572.00000000000011</v>
          </cell>
          <cell r="X356">
            <v>1</v>
          </cell>
          <cell r="Y356">
            <v>1.26</v>
          </cell>
          <cell r="Z356">
            <v>5</v>
          </cell>
          <cell r="AA356">
            <v>0.252</v>
          </cell>
          <cell r="AB356">
            <v>0</v>
          </cell>
          <cell r="AC356">
            <v>0</v>
          </cell>
          <cell r="AD356">
            <v>43566</v>
          </cell>
          <cell r="AE356">
            <v>43567</v>
          </cell>
          <cell r="AF356">
            <v>1</v>
          </cell>
          <cell r="AG356" t="str">
            <v>0-1 día</v>
          </cell>
          <cell r="AH356">
            <v>0</v>
          </cell>
          <cell r="AI356">
            <v>0</v>
          </cell>
          <cell r="AJ356">
            <v>0</v>
          </cell>
          <cell r="AK356">
            <v>572.00000000000011</v>
          </cell>
        </row>
        <row r="357">
          <cell r="A357" t="str">
            <v>0C7X273155</v>
          </cell>
          <cell r="B357" t="str">
            <v>ABR-19</v>
          </cell>
          <cell r="C357">
            <v>1</v>
          </cell>
          <cell r="D357" t="str">
            <v>2023405</v>
          </cell>
          <cell r="E357" t="str">
            <v>SR MANTENIMIENTO CORRECTIVO</v>
          </cell>
          <cell r="F357" t="str">
            <v>4000</v>
          </cell>
          <cell r="G357" t="str">
            <v>11/04/2019 08:42</v>
          </cell>
          <cell r="H357" t="str">
            <v>500036</v>
          </cell>
          <cell r="I357" t="str">
            <v>PITSS</v>
          </cell>
          <cell r="J357" t="str">
            <v>ASP</v>
          </cell>
          <cell r="K357" t="str">
            <v>JOSE PEDRO ESPINOZA ELIZONDO</v>
          </cell>
          <cell r="L357" t="str">
            <v>FLAMINGO No 110</v>
          </cell>
          <cell r="M357" t="str">
            <v>San Nicolas De Los G</v>
          </cell>
          <cell r="N357">
            <v>0</v>
          </cell>
          <cell r="O357" t="str">
            <v>INTERIOR</v>
          </cell>
          <cell r="P357">
            <v>2688</v>
          </cell>
          <cell r="Q357" t="str">
            <v>&gt;60</v>
          </cell>
          <cell r="R357" t="str">
            <v>Entry Mono Printers</v>
          </cell>
          <cell r="S357" t="str">
            <v>A4</v>
          </cell>
          <cell r="T357" t="str">
            <v>Ciudad principal</v>
          </cell>
          <cell r="U357" t="str">
            <v>1-&gt;60</v>
          </cell>
          <cell r="V357">
            <v>1.05</v>
          </cell>
          <cell r="W357">
            <v>750.75000000000011</v>
          </cell>
          <cell r="X357">
            <v>1</v>
          </cell>
          <cell r="Y357">
            <v>4.38</v>
          </cell>
          <cell r="Z357">
            <v>5</v>
          </cell>
          <cell r="AA357">
            <v>0.876</v>
          </cell>
          <cell r="AB357">
            <v>0</v>
          </cell>
          <cell r="AC357">
            <v>0</v>
          </cell>
          <cell r="AD357">
            <v>43566</v>
          </cell>
          <cell r="AE357">
            <v>43567</v>
          </cell>
          <cell r="AF357">
            <v>1</v>
          </cell>
          <cell r="AG357" t="str">
            <v>0-1 día</v>
          </cell>
          <cell r="AH357">
            <v>0</v>
          </cell>
          <cell r="AI357">
            <v>0</v>
          </cell>
          <cell r="AJ357">
            <v>0</v>
          </cell>
          <cell r="AK357">
            <v>750.75000000000011</v>
          </cell>
        </row>
        <row r="358">
          <cell r="A358" t="str">
            <v>0C7X273362</v>
          </cell>
          <cell r="B358" t="str">
            <v>ABR-19</v>
          </cell>
          <cell r="C358">
            <v>1</v>
          </cell>
          <cell r="D358" t="str">
            <v>2023457</v>
          </cell>
          <cell r="E358" t="str">
            <v>SR MANTENIMIENTO CORRECTIVO</v>
          </cell>
          <cell r="F358" t="str">
            <v>4002</v>
          </cell>
          <cell r="G358" t="str">
            <v>11/04/2019 09:33</v>
          </cell>
          <cell r="H358" t="str">
            <v>500019</v>
          </cell>
          <cell r="I358" t="str">
            <v>PITSS</v>
          </cell>
          <cell r="J358" t="str">
            <v>ASP</v>
          </cell>
          <cell r="K358" t="str">
            <v>TELEFONOS DE MEXICO SA B DE CV</v>
          </cell>
          <cell r="L358" t="str">
            <v>JUSTO SIERRA 340 OTE</v>
          </cell>
          <cell r="M358" t="str">
            <v>GOMEZ PALACIO-DGO</v>
          </cell>
          <cell r="N358">
            <v>0</v>
          </cell>
          <cell r="O358" t="str">
            <v>INTERIOR</v>
          </cell>
          <cell r="P358">
            <v>73</v>
          </cell>
          <cell r="Q358" t="str">
            <v>&gt;60</v>
          </cell>
          <cell r="R358" t="str">
            <v>A4 Mono MFPs</v>
          </cell>
          <cell r="S358" t="str">
            <v>A4</v>
          </cell>
          <cell r="T358" t="str">
            <v>Otras</v>
          </cell>
          <cell r="U358" t="str">
            <v>1-&gt;60</v>
          </cell>
          <cell r="V358">
            <v>1.05</v>
          </cell>
          <cell r="W358">
            <v>750.75000000000011</v>
          </cell>
          <cell r="X358">
            <v>1</v>
          </cell>
          <cell r="Y358">
            <v>2.82</v>
          </cell>
          <cell r="Z358">
            <v>9</v>
          </cell>
          <cell r="AA358">
            <v>0.3133333333333333</v>
          </cell>
          <cell r="AB358">
            <v>0</v>
          </cell>
          <cell r="AC358">
            <v>0</v>
          </cell>
          <cell r="AD358">
            <v>43566</v>
          </cell>
          <cell r="AE358">
            <v>43566</v>
          </cell>
          <cell r="AF358">
            <v>0</v>
          </cell>
          <cell r="AG358" t="str">
            <v>0-1 día</v>
          </cell>
          <cell r="AH358">
            <v>0</v>
          </cell>
          <cell r="AI358">
            <v>0</v>
          </cell>
          <cell r="AJ358">
            <v>0</v>
          </cell>
          <cell r="AK358">
            <v>750.75000000000011</v>
          </cell>
        </row>
        <row r="359">
          <cell r="A359" t="str">
            <v>0CX0060974</v>
          </cell>
          <cell r="B359" t="str">
            <v>ABR-19</v>
          </cell>
          <cell r="C359">
            <v>1</v>
          </cell>
          <cell r="D359" t="str">
            <v>2023105</v>
          </cell>
          <cell r="E359" t="str">
            <v>SR MANTENIMIENTO CORRECTIVO</v>
          </cell>
          <cell r="F359" t="str">
            <v>4002</v>
          </cell>
          <cell r="G359" t="str">
            <v>10/04/2019 13:51</v>
          </cell>
          <cell r="H359" t="str">
            <v>500094</v>
          </cell>
          <cell r="I359" t="str">
            <v>PITSS</v>
          </cell>
          <cell r="J359" t="str">
            <v>ASP</v>
          </cell>
          <cell r="K359" t="str">
            <v>TELEFONOS DE MEXICO SA B DE CV</v>
          </cell>
          <cell r="L359" t="str">
            <v>HIDALGO 213 NORTE ESQ MAINERO</v>
          </cell>
          <cell r="M359" t="str">
            <v>CIUDAD MANTE-TAM</v>
          </cell>
          <cell r="N359">
            <v>0</v>
          </cell>
          <cell r="O359" t="str">
            <v>INTERIOR</v>
          </cell>
          <cell r="P359">
            <v>575</v>
          </cell>
          <cell r="Q359" t="str">
            <v>&gt;60</v>
          </cell>
          <cell r="R359" t="str">
            <v>A4 Mono MFPs</v>
          </cell>
          <cell r="S359" t="str">
            <v>A4</v>
          </cell>
          <cell r="T359" t="str">
            <v>Ciudad principal</v>
          </cell>
          <cell r="U359" t="str">
            <v>1-&gt;60</v>
          </cell>
          <cell r="V359">
            <v>1.05</v>
          </cell>
          <cell r="W359">
            <v>750.75000000000011</v>
          </cell>
          <cell r="X359">
            <v>1</v>
          </cell>
          <cell r="Y359">
            <v>6.98</v>
          </cell>
          <cell r="Z359">
            <v>5</v>
          </cell>
          <cell r="AA359">
            <v>1.3960000000000001</v>
          </cell>
          <cell r="AB359">
            <v>9.9000000000000032E-2</v>
          </cell>
          <cell r="AC359">
            <v>-70.785000000000039</v>
          </cell>
          <cell r="AD359">
            <v>43566</v>
          </cell>
          <cell r="AE359">
            <v>43566</v>
          </cell>
          <cell r="AF359">
            <v>0</v>
          </cell>
          <cell r="AG359" t="str">
            <v>0-1 día</v>
          </cell>
          <cell r="AH359">
            <v>0</v>
          </cell>
          <cell r="AI359">
            <v>0</v>
          </cell>
          <cell r="AJ359">
            <v>0</v>
          </cell>
          <cell r="AK359">
            <v>679.96500000000003</v>
          </cell>
        </row>
        <row r="360">
          <cell r="A360" t="str">
            <v>0D6X451648</v>
          </cell>
          <cell r="B360" t="str">
            <v>ABR-19</v>
          </cell>
          <cell r="C360">
            <v>1</v>
          </cell>
          <cell r="D360" t="str">
            <v>2022509</v>
          </cell>
          <cell r="E360" t="str">
            <v>SR MANTENIMIENTO CORRECTIVO</v>
          </cell>
          <cell r="F360" t="str">
            <v>4002</v>
          </cell>
          <cell r="G360" t="str">
            <v>09/04/2019 14:28</v>
          </cell>
          <cell r="H360" t="str">
            <v>500036</v>
          </cell>
          <cell r="I360" t="str">
            <v>PITSS</v>
          </cell>
          <cell r="J360" t="str">
            <v>ASP</v>
          </cell>
          <cell r="K360" t="str">
            <v>GALAZ YAMAZAKI RUIZ URQUIZA SC</v>
          </cell>
          <cell r="L360" t="str">
            <v>AV JUAREZ No 1102 PISO 40</v>
          </cell>
          <cell r="M360" t="str">
            <v>Monterrey-NL</v>
          </cell>
          <cell r="N360">
            <v>0</v>
          </cell>
          <cell r="O360" t="str">
            <v>INTERIOR</v>
          </cell>
          <cell r="P360">
            <v>2686</v>
          </cell>
          <cell r="Q360" t="str">
            <v>&gt;60</v>
          </cell>
          <cell r="R360" t="str">
            <v>A4 Mono MFPs</v>
          </cell>
          <cell r="S360" t="str">
            <v>A4</v>
          </cell>
          <cell r="T360" t="str">
            <v>Ciudad principal</v>
          </cell>
          <cell r="U360" t="str">
            <v>1-&gt;60</v>
          </cell>
          <cell r="V360">
            <v>1.05</v>
          </cell>
          <cell r="W360">
            <v>750.75000000000011</v>
          </cell>
          <cell r="X360">
            <v>1</v>
          </cell>
          <cell r="Y360">
            <v>2.2599999999999998</v>
          </cell>
          <cell r="Z360">
            <v>5</v>
          </cell>
          <cell r="AA360">
            <v>0.45199999999999996</v>
          </cell>
          <cell r="AB360">
            <v>0</v>
          </cell>
          <cell r="AC360">
            <v>0</v>
          </cell>
          <cell r="AD360">
            <v>43566</v>
          </cell>
          <cell r="AE360">
            <v>43566</v>
          </cell>
          <cell r="AF360">
            <v>0</v>
          </cell>
          <cell r="AG360" t="str">
            <v>0-1 día</v>
          </cell>
          <cell r="AH360">
            <v>0</v>
          </cell>
          <cell r="AI360">
            <v>0</v>
          </cell>
          <cell r="AJ360">
            <v>0</v>
          </cell>
          <cell r="AK360">
            <v>750.75000000000011</v>
          </cell>
        </row>
        <row r="361">
          <cell r="A361" t="str">
            <v>0D6X452141</v>
          </cell>
          <cell r="B361" t="str">
            <v>ABR-19</v>
          </cell>
          <cell r="C361">
            <v>1</v>
          </cell>
          <cell r="D361" t="str">
            <v>2023465</v>
          </cell>
          <cell r="E361" t="str">
            <v>SR MANTENIMIENTO CORRECTIVO</v>
          </cell>
          <cell r="F361" t="str">
            <v>4002</v>
          </cell>
          <cell r="G361" t="str">
            <v>11/04/2019 09:58</v>
          </cell>
          <cell r="H361" t="str">
            <v>800183</v>
          </cell>
          <cell r="I361" t="str">
            <v>PITSS</v>
          </cell>
          <cell r="J361" t="str">
            <v>ASP</v>
          </cell>
          <cell r="K361" t="str">
            <v>CONSTRUCCIONES Y CANALIZACIONES SA DE CV</v>
          </cell>
          <cell r="L361" t="str">
            <v>ALTOS HORNOS 2966</v>
          </cell>
          <cell r="M361" t="str">
            <v>GUADALAJARA-JAL</v>
          </cell>
          <cell r="N361">
            <v>0</v>
          </cell>
          <cell r="O361" t="str">
            <v>INTERIOR</v>
          </cell>
          <cell r="P361">
            <v>2688</v>
          </cell>
          <cell r="Q361" t="str">
            <v>&gt;60</v>
          </cell>
          <cell r="R361" t="str">
            <v>A4 Mono MFPs</v>
          </cell>
          <cell r="S361" t="str">
            <v>A4</v>
          </cell>
          <cell r="T361" t="str">
            <v>Ciudad principal</v>
          </cell>
          <cell r="U361" t="str">
            <v>1-&gt;60</v>
          </cell>
          <cell r="V361">
            <v>1.05</v>
          </cell>
          <cell r="W361">
            <v>750.75000000000011</v>
          </cell>
          <cell r="X361">
            <v>1</v>
          </cell>
          <cell r="Y361">
            <v>1.7</v>
          </cell>
          <cell r="Z361">
            <v>5</v>
          </cell>
          <cell r="AA361">
            <v>0.33999999999999997</v>
          </cell>
          <cell r="AB361">
            <v>0</v>
          </cell>
          <cell r="AC361">
            <v>0</v>
          </cell>
          <cell r="AD361">
            <v>43566</v>
          </cell>
          <cell r="AE361">
            <v>43566</v>
          </cell>
          <cell r="AF361">
            <v>0</v>
          </cell>
          <cell r="AG361" t="str">
            <v>0-1 día</v>
          </cell>
          <cell r="AH361">
            <v>0</v>
          </cell>
          <cell r="AI361">
            <v>0</v>
          </cell>
          <cell r="AJ361">
            <v>0</v>
          </cell>
          <cell r="AK361">
            <v>750.75000000000011</v>
          </cell>
        </row>
        <row r="362">
          <cell r="A362" t="str">
            <v>0D6X452141</v>
          </cell>
          <cell r="B362" t="str">
            <v>ABR-19</v>
          </cell>
          <cell r="C362">
            <v>1</v>
          </cell>
          <cell r="D362" t="str">
            <v>2023391</v>
          </cell>
          <cell r="E362" t="str">
            <v>SR MANTENIMIENTO CORRECTIVO</v>
          </cell>
          <cell r="F362" t="str">
            <v>6705</v>
          </cell>
          <cell r="G362" t="str">
            <v>11/04/2019 08:12</v>
          </cell>
          <cell r="H362" t="str">
            <v>800147</v>
          </cell>
          <cell r="I362" t="str">
            <v>PITSS</v>
          </cell>
          <cell r="J362" t="str">
            <v>ASP</v>
          </cell>
          <cell r="K362" t="str">
            <v>OFFICE DEPOT DE MEXICO SA DE CV</v>
          </cell>
          <cell r="L362" t="str">
            <v>BLV A L MATEOS SN ESQ CHIMALPOPOC</v>
          </cell>
          <cell r="M362" t="str">
            <v>LEON-GTO</v>
          </cell>
          <cell r="N362">
            <v>0</v>
          </cell>
          <cell r="O362" t="str">
            <v>INTERIOR</v>
          </cell>
          <cell r="P362">
            <v>72</v>
          </cell>
          <cell r="Q362" t="str">
            <v>&gt;60</v>
          </cell>
          <cell r="R362" t="str">
            <v>WF Mono Systems and Legacy Color</v>
          </cell>
          <cell r="S362" t="str">
            <v>WF</v>
          </cell>
          <cell r="T362" t="str">
            <v>Ciudad principal</v>
          </cell>
          <cell r="U362" t="str">
            <v>3-&gt;60</v>
          </cell>
          <cell r="V362">
            <v>1.1499999999999999</v>
          </cell>
          <cell r="W362">
            <v>1808.95</v>
          </cell>
          <cell r="X362">
            <v>1</v>
          </cell>
          <cell r="Y362">
            <v>0.08</v>
          </cell>
          <cell r="Z362">
            <v>4</v>
          </cell>
          <cell r="AA362">
            <v>0.02</v>
          </cell>
          <cell r="AB362">
            <v>0</v>
          </cell>
          <cell r="AC362">
            <v>0</v>
          </cell>
          <cell r="AD362">
            <v>43566</v>
          </cell>
          <cell r="AE362">
            <v>43566</v>
          </cell>
          <cell r="AF362">
            <v>0</v>
          </cell>
          <cell r="AG362" t="str">
            <v>0-1 día</v>
          </cell>
          <cell r="AH362">
            <v>0</v>
          </cell>
          <cell r="AI362">
            <v>0</v>
          </cell>
          <cell r="AJ362">
            <v>0</v>
          </cell>
          <cell r="AK362">
            <v>1808.95</v>
          </cell>
        </row>
        <row r="363">
          <cell r="A363" t="str">
            <v>0D6X457987</v>
          </cell>
          <cell r="B363" t="str">
            <v>ABR-19</v>
          </cell>
          <cell r="C363">
            <v>1</v>
          </cell>
          <cell r="D363" t="str">
            <v>2019929</v>
          </cell>
          <cell r="E363" t="str">
            <v>SR MANTENIMIENTO CORRECTIVO</v>
          </cell>
          <cell r="F363" t="str">
            <v>3616</v>
          </cell>
          <cell r="G363" t="str">
            <v>04/04/2019 10:32</v>
          </cell>
          <cell r="H363" t="str">
            <v>100037</v>
          </cell>
          <cell r="I363" t="str">
            <v>PITSS</v>
          </cell>
          <cell r="J363" t="str">
            <v>ASP</v>
          </cell>
          <cell r="K363" t="str">
            <v>DHL EXPRESS MEXICO SA DE CV</v>
          </cell>
          <cell r="L363" t="str">
            <v>Blvd Aeropuerto Miguel Aleman No 164 Bodega 1</v>
          </cell>
          <cell r="M363" t="str">
            <v>Mexico-MEX</v>
          </cell>
          <cell r="N363">
            <v>0</v>
          </cell>
          <cell r="O363" t="str">
            <v>INTERIOR</v>
          </cell>
          <cell r="P363">
            <v>35</v>
          </cell>
          <cell r="Q363" t="str">
            <v>Entre 31 y 60</v>
          </cell>
          <cell r="R363" t="str">
            <v>A4 Mono MFPs</v>
          </cell>
          <cell r="S363" t="str">
            <v>A4</v>
          </cell>
          <cell r="T363" t="str">
            <v>Ciudad principal</v>
          </cell>
          <cell r="U363" t="str">
            <v>1-Entre 31 y 60</v>
          </cell>
          <cell r="V363">
            <v>0.8</v>
          </cell>
          <cell r="W363">
            <v>572.00000000000011</v>
          </cell>
          <cell r="X363">
            <v>1</v>
          </cell>
          <cell r="Y363">
            <v>1.72</v>
          </cell>
          <cell r="Z363">
            <v>5</v>
          </cell>
          <cell r="AA363">
            <v>0.34399999999999997</v>
          </cell>
          <cell r="AB363">
            <v>0</v>
          </cell>
          <cell r="AC363">
            <v>0</v>
          </cell>
          <cell r="AD363">
            <v>43566</v>
          </cell>
          <cell r="AE363">
            <v>43567</v>
          </cell>
          <cell r="AF363">
            <v>1</v>
          </cell>
          <cell r="AG363" t="str">
            <v>0-1 día</v>
          </cell>
          <cell r="AH363">
            <v>0</v>
          </cell>
          <cell r="AI363">
            <v>0</v>
          </cell>
          <cell r="AJ363">
            <v>0</v>
          </cell>
          <cell r="AK363">
            <v>572.00000000000011</v>
          </cell>
        </row>
        <row r="364">
          <cell r="A364" t="str">
            <v>0D6X458381</v>
          </cell>
          <cell r="B364" t="str">
            <v>ABR-19</v>
          </cell>
          <cell r="C364">
            <v>1</v>
          </cell>
          <cell r="D364" t="str">
            <v>2022585</v>
          </cell>
          <cell r="E364" t="str">
            <v>SR MANTENIMIENTO CORRECTIVO</v>
          </cell>
          <cell r="F364" t="str">
            <v>3616</v>
          </cell>
          <cell r="G364" t="str">
            <v>09/04/2019 16:00</v>
          </cell>
          <cell r="H364" t="str">
            <v>500080</v>
          </cell>
          <cell r="I364" t="str">
            <v>PITSS</v>
          </cell>
          <cell r="J364" t="str">
            <v>ASP</v>
          </cell>
          <cell r="K364" t="str">
            <v>ENSE&amp;ANZA E INVESTIGACION SUPERIOR AC</v>
          </cell>
          <cell r="L364" t="str">
            <v>AV HEROICO COLEGIO MILITAR No 4700</v>
          </cell>
          <cell r="M364" t="str">
            <v>Chihuahua-CHIH</v>
          </cell>
          <cell r="N364">
            <v>0</v>
          </cell>
          <cell r="O364" t="str">
            <v>INTERIOR</v>
          </cell>
          <cell r="P364">
            <v>92</v>
          </cell>
          <cell r="Q364" t="str">
            <v>&gt;60</v>
          </cell>
          <cell r="R364" t="str">
            <v>A4 Mono MFPs</v>
          </cell>
          <cell r="S364" t="str">
            <v>A4</v>
          </cell>
          <cell r="T364" t="str">
            <v>Ciudad principal</v>
          </cell>
          <cell r="U364" t="str">
            <v>1-&gt;60</v>
          </cell>
          <cell r="V364">
            <v>1.05</v>
          </cell>
          <cell r="W364">
            <v>750.75000000000011</v>
          </cell>
          <cell r="X364">
            <v>1</v>
          </cell>
          <cell r="Y364">
            <v>0</v>
          </cell>
          <cell r="Z364">
            <v>5</v>
          </cell>
          <cell r="AA364">
            <v>0</v>
          </cell>
          <cell r="AB364">
            <v>0</v>
          </cell>
          <cell r="AC364">
            <v>0</v>
          </cell>
          <cell r="AD364">
            <v>43566</v>
          </cell>
          <cell r="AE364">
            <v>43567</v>
          </cell>
          <cell r="AF364">
            <v>1</v>
          </cell>
          <cell r="AG364" t="str">
            <v>0-1 día</v>
          </cell>
          <cell r="AH364">
            <v>0</v>
          </cell>
          <cell r="AI364">
            <v>0</v>
          </cell>
          <cell r="AJ364">
            <v>0</v>
          </cell>
          <cell r="AK364">
            <v>750.75000000000011</v>
          </cell>
        </row>
        <row r="365">
          <cell r="A365" t="str">
            <v>0D6X458430</v>
          </cell>
          <cell r="B365" t="str">
            <v>ABR-19</v>
          </cell>
          <cell r="C365">
            <v>1</v>
          </cell>
          <cell r="D365" t="str">
            <v>2023497</v>
          </cell>
          <cell r="E365" t="str">
            <v>SR MANTENIMIENTO PREVENTIVO</v>
          </cell>
          <cell r="F365" t="str">
            <v>3616</v>
          </cell>
          <cell r="G365" t="str">
            <v>11/04/2019 10:33</v>
          </cell>
          <cell r="H365" t="str">
            <v>500159</v>
          </cell>
          <cell r="I365" t="str">
            <v>PITSS</v>
          </cell>
          <cell r="J365" t="str">
            <v>ASP</v>
          </cell>
          <cell r="K365" t="str">
            <v>HONEYWELL AUTOMOTIVE DE MEXICO S DE RL DE CV</v>
          </cell>
          <cell r="L365" t="str">
            <v>AV VICTOR HUGO No 11517</v>
          </cell>
          <cell r="M365" t="str">
            <v>Chihuahua-CHIH</v>
          </cell>
          <cell r="N365">
            <v>0</v>
          </cell>
          <cell r="O365" t="str">
            <v>INTERIOR</v>
          </cell>
          <cell r="P365" t="str">
            <v xml:space="preserve">  </v>
          </cell>
          <cell r="Q365" t="str">
            <v>&gt;60</v>
          </cell>
          <cell r="R365" t="str">
            <v>A4 Mono MFPs</v>
          </cell>
          <cell r="S365" t="str">
            <v>A4</v>
          </cell>
          <cell r="T365" t="str">
            <v>Ciudad principal</v>
          </cell>
          <cell r="U365" t="str">
            <v>1-&gt;60</v>
          </cell>
          <cell r="V365">
            <v>1</v>
          </cell>
          <cell r="W365">
            <v>715.00000000000011</v>
          </cell>
          <cell r="X365">
            <v>0</v>
          </cell>
          <cell r="Y365">
            <v>5</v>
          </cell>
          <cell r="Z365">
            <v>5</v>
          </cell>
          <cell r="AA365">
            <v>1</v>
          </cell>
          <cell r="AB365">
            <v>0</v>
          </cell>
          <cell r="AC365">
            <v>0</v>
          </cell>
          <cell r="AD365">
            <v>43566</v>
          </cell>
          <cell r="AE365">
            <v>43566</v>
          </cell>
          <cell r="AF365">
            <v>0</v>
          </cell>
          <cell r="AG365" t="str">
            <v>0-1 día</v>
          </cell>
          <cell r="AH365">
            <v>0</v>
          </cell>
          <cell r="AI365">
            <v>0</v>
          </cell>
          <cell r="AJ365">
            <v>0</v>
          </cell>
          <cell r="AK365">
            <v>715.00000000000011</v>
          </cell>
        </row>
        <row r="366">
          <cell r="A366" t="str">
            <v>0D6X459986</v>
          </cell>
          <cell r="B366" t="str">
            <v>ABR-19</v>
          </cell>
          <cell r="C366">
            <v>1</v>
          </cell>
          <cell r="D366" t="str">
            <v>2023215</v>
          </cell>
          <cell r="E366" t="str">
            <v>SR MANTENIMIENTO CORRECTIVO</v>
          </cell>
          <cell r="F366" t="str">
            <v>3611</v>
          </cell>
          <cell r="G366" t="str">
            <v>10/04/2019 16:39</v>
          </cell>
          <cell r="H366" t="str">
            <v>800197</v>
          </cell>
          <cell r="I366" t="str">
            <v>PITSS</v>
          </cell>
          <cell r="J366" t="str">
            <v>ASP</v>
          </cell>
          <cell r="K366" t="str">
            <v>OPERADORA OMX SA DE CV</v>
          </cell>
          <cell r="L366" t="str">
            <v>AV SALVADOR NAVA MARTINEZ 3115</v>
          </cell>
          <cell r="M366" t="str">
            <v>SAN LUIS POTOSI-SLP</v>
          </cell>
          <cell r="N366">
            <v>0</v>
          </cell>
          <cell r="O366" t="str">
            <v>INTERIOR</v>
          </cell>
          <cell r="P366">
            <v>91</v>
          </cell>
          <cell r="Q366" t="str">
            <v>&gt;60</v>
          </cell>
          <cell r="R366" t="str">
            <v>Entry Mono Printers</v>
          </cell>
          <cell r="S366" t="str">
            <v>A4</v>
          </cell>
          <cell r="T366" t="str">
            <v>Ciudad principal</v>
          </cell>
          <cell r="U366" t="str">
            <v>1-&gt;60</v>
          </cell>
          <cell r="V366">
            <v>1.05</v>
          </cell>
          <cell r="W366">
            <v>750.75000000000011</v>
          </cell>
          <cell r="X366">
            <v>1</v>
          </cell>
          <cell r="Y366">
            <v>2.68</v>
          </cell>
          <cell r="Z366">
            <v>5</v>
          </cell>
          <cell r="AA366">
            <v>0.53600000000000003</v>
          </cell>
          <cell r="AB366">
            <v>0</v>
          </cell>
          <cell r="AC366">
            <v>0</v>
          </cell>
          <cell r="AD366">
            <v>43566</v>
          </cell>
          <cell r="AE366">
            <v>43566</v>
          </cell>
          <cell r="AF366">
            <v>0</v>
          </cell>
          <cell r="AG366" t="str">
            <v>0-1 día</v>
          </cell>
          <cell r="AH366">
            <v>0</v>
          </cell>
          <cell r="AI366">
            <v>0</v>
          </cell>
          <cell r="AJ366">
            <v>0</v>
          </cell>
          <cell r="AK366">
            <v>750.75000000000011</v>
          </cell>
        </row>
        <row r="367">
          <cell r="A367" t="str">
            <v>0D6X459991</v>
          </cell>
          <cell r="B367" t="str">
            <v>ABR-19</v>
          </cell>
          <cell r="C367">
            <v>1</v>
          </cell>
          <cell r="D367" t="str">
            <v>2022221</v>
          </cell>
          <cell r="E367" t="str">
            <v>SR MANTENIMIENTO CORRECTIVO</v>
          </cell>
          <cell r="F367" t="str">
            <v>3611</v>
          </cell>
          <cell r="G367" t="str">
            <v>09/04/2019 08:31</v>
          </cell>
          <cell r="H367" t="str">
            <v>800072</v>
          </cell>
          <cell r="I367" t="str">
            <v>PITSS</v>
          </cell>
          <cell r="J367" t="str">
            <v>ASP</v>
          </cell>
          <cell r="K367" t="str">
            <v>FLEXTRONICS INTEGRATED SERVICES MEX S DE RL DE CV</v>
          </cell>
          <cell r="L367" t="str">
            <v>CARRETERA BASE AEREA No 5850 INT 4</v>
          </cell>
          <cell r="M367" t="str">
            <v>Zapopan-JAL</v>
          </cell>
          <cell r="N367">
            <v>0</v>
          </cell>
          <cell r="O367" t="str">
            <v>INTERIOR</v>
          </cell>
          <cell r="P367">
            <v>2686</v>
          </cell>
          <cell r="Q367" t="str">
            <v>&gt;60</v>
          </cell>
          <cell r="R367" t="str">
            <v>Entry Mono Printers</v>
          </cell>
          <cell r="S367" t="str">
            <v>A4</v>
          </cell>
          <cell r="T367" t="str">
            <v>Ciudad principal</v>
          </cell>
          <cell r="U367" t="str">
            <v>1-&gt;60</v>
          </cell>
          <cell r="V367">
            <v>1.05</v>
          </cell>
          <cell r="W367">
            <v>750.75000000000011</v>
          </cell>
          <cell r="X367">
            <v>1</v>
          </cell>
          <cell r="Y367">
            <v>1.1499999999999999</v>
          </cell>
          <cell r="Z367">
            <v>5</v>
          </cell>
          <cell r="AA367">
            <v>0.22999999999999998</v>
          </cell>
          <cell r="AB367">
            <v>0</v>
          </cell>
          <cell r="AC367">
            <v>0</v>
          </cell>
          <cell r="AD367">
            <v>43566</v>
          </cell>
          <cell r="AE367">
            <v>43566</v>
          </cell>
          <cell r="AF367">
            <v>0</v>
          </cell>
          <cell r="AG367" t="str">
            <v>0-1 día</v>
          </cell>
          <cell r="AH367">
            <v>0</v>
          </cell>
          <cell r="AI367">
            <v>0</v>
          </cell>
          <cell r="AJ367">
            <v>0</v>
          </cell>
          <cell r="AK367">
            <v>750.75000000000011</v>
          </cell>
        </row>
        <row r="368">
          <cell r="A368" t="str">
            <v>0D6X461128</v>
          </cell>
          <cell r="B368" t="str">
            <v>ABR-19</v>
          </cell>
          <cell r="C368">
            <v>1</v>
          </cell>
          <cell r="D368" t="str">
            <v>2022219</v>
          </cell>
          <cell r="E368" t="str">
            <v>SR MANTENIMIENTO CORRECTIVO</v>
          </cell>
          <cell r="F368" t="str">
            <v>5337</v>
          </cell>
          <cell r="G368" t="str">
            <v>09/04/2019 08:27</v>
          </cell>
          <cell r="H368" t="str">
            <v>800072</v>
          </cell>
          <cell r="I368" t="str">
            <v>PITSS</v>
          </cell>
          <cell r="J368" t="str">
            <v>ASP</v>
          </cell>
          <cell r="K368" t="str">
            <v>FLEXTRONICS MANUFACTURING MEX SA DE CV</v>
          </cell>
          <cell r="L368" t="str">
            <v>CARRETERA BASE AEREA No 5850-23</v>
          </cell>
          <cell r="M368" t="str">
            <v>Zapopan-JAL</v>
          </cell>
          <cell r="N368">
            <v>0</v>
          </cell>
          <cell r="O368" t="str">
            <v>INTERIOR</v>
          </cell>
          <cell r="P368">
            <v>40</v>
          </cell>
          <cell r="Q368" t="str">
            <v>Entre 31 y 60</v>
          </cell>
          <cell r="R368" t="str">
            <v>Office Digital</v>
          </cell>
          <cell r="S368" t="str">
            <v>A3</v>
          </cell>
          <cell r="T368" t="str">
            <v>Ciudad principal</v>
          </cell>
          <cell r="U368" t="str">
            <v>2-Entre 31 y 60</v>
          </cell>
          <cell r="V368">
            <v>1.05</v>
          </cell>
          <cell r="W368">
            <v>1433.25</v>
          </cell>
          <cell r="X368">
            <v>1</v>
          </cell>
          <cell r="Y368">
            <v>2.25</v>
          </cell>
          <cell r="Z368">
            <v>5</v>
          </cell>
          <cell r="AA368">
            <v>0.45</v>
          </cell>
          <cell r="AB368">
            <v>0</v>
          </cell>
          <cell r="AC368">
            <v>0</v>
          </cell>
          <cell r="AD368">
            <v>43566</v>
          </cell>
          <cell r="AE368">
            <v>43566</v>
          </cell>
          <cell r="AF368">
            <v>0</v>
          </cell>
          <cell r="AG368" t="str">
            <v>0-1 día</v>
          </cell>
          <cell r="AH368">
            <v>0</v>
          </cell>
          <cell r="AI368">
            <v>0</v>
          </cell>
          <cell r="AJ368">
            <v>0</v>
          </cell>
          <cell r="AK368">
            <v>1433.25</v>
          </cell>
        </row>
        <row r="369">
          <cell r="A369" t="str">
            <v>0D6X462113</v>
          </cell>
          <cell r="B369" t="str">
            <v>ABR-19</v>
          </cell>
          <cell r="C369">
            <v>1</v>
          </cell>
          <cell r="D369" t="str">
            <v>2023563</v>
          </cell>
          <cell r="E369" t="str">
            <v>SR MANTENIMIENTO CORRECTIVO</v>
          </cell>
          <cell r="F369" t="str">
            <v>3636</v>
          </cell>
          <cell r="G369" t="str">
            <v>11/04/2019 11:44</v>
          </cell>
          <cell r="H369" t="str">
            <v>500156</v>
          </cell>
          <cell r="I369" t="str">
            <v>PITSS</v>
          </cell>
          <cell r="J369" t="str">
            <v>ASP</v>
          </cell>
          <cell r="K369" t="str">
            <v>SUBENSAMBLES INTERNACIONALES S DE RL DE CV</v>
          </cell>
          <cell r="L369" t="str">
            <v>PROL HERMANOS ESCOBAR No 7151-E</v>
          </cell>
          <cell r="M369" t="str">
            <v>Ciudad Juarez-CHIH</v>
          </cell>
          <cell r="N369">
            <v>0</v>
          </cell>
          <cell r="O369" t="str">
            <v>INTERIOR</v>
          </cell>
          <cell r="P369">
            <v>28</v>
          </cell>
          <cell r="Q369" t="str">
            <v>Entre 16 y 30</v>
          </cell>
          <cell r="R369" t="str">
            <v>A4 Mono MFPs</v>
          </cell>
          <cell r="S369" t="str">
            <v>A4</v>
          </cell>
          <cell r="T369" t="str">
            <v>Ciudad principal</v>
          </cell>
          <cell r="U369" t="str">
            <v>1-Entre 16 y 30</v>
          </cell>
          <cell r="V369">
            <v>0.6</v>
          </cell>
          <cell r="W369">
            <v>429.00000000000006</v>
          </cell>
          <cell r="X369">
            <v>1</v>
          </cell>
          <cell r="Y369">
            <v>3.1</v>
          </cell>
          <cell r="Z369">
            <v>5</v>
          </cell>
          <cell r="AA369">
            <v>0.62</v>
          </cell>
          <cell r="AB369">
            <v>0</v>
          </cell>
          <cell r="AC369">
            <v>0</v>
          </cell>
          <cell r="AD369">
            <v>43566</v>
          </cell>
          <cell r="AE369">
            <v>43567</v>
          </cell>
          <cell r="AF369">
            <v>1</v>
          </cell>
          <cell r="AG369" t="str">
            <v>0-1 día</v>
          </cell>
          <cell r="AH369">
            <v>0</v>
          </cell>
          <cell r="AI369">
            <v>0</v>
          </cell>
          <cell r="AJ369">
            <v>0</v>
          </cell>
          <cell r="AK369">
            <v>429.00000000000006</v>
          </cell>
        </row>
        <row r="370">
          <cell r="A370" t="str">
            <v>0D6X462987</v>
          </cell>
          <cell r="B370" t="str">
            <v>ABR-19</v>
          </cell>
          <cell r="C370">
            <v>1</v>
          </cell>
          <cell r="D370" t="str">
            <v>2022475</v>
          </cell>
          <cell r="E370" t="str">
            <v>SR MANTENIMIENTO CORRECTIVO</v>
          </cell>
          <cell r="F370" t="str">
            <v>4310</v>
          </cell>
          <cell r="G370" t="str">
            <v>09/04/2019 13:53</v>
          </cell>
          <cell r="H370" t="str">
            <v>800183</v>
          </cell>
          <cell r="I370" t="str">
            <v>PITSS</v>
          </cell>
          <cell r="J370" t="str">
            <v>ASP</v>
          </cell>
          <cell r="K370" t="str">
            <v>OFFICE DEPOT DE MEXICO SA DE CV</v>
          </cell>
          <cell r="L370" t="str">
            <v>AV. AMERICAS No. 655</v>
          </cell>
          <cell r="M370" t="str">
            <v>Guadalajara-JAL</v>
          </cell>
          <cell r="N370">
            <v>0</v>
          </cell>
          <cell r="O370" t="str">
            <v>INTERIOR</v>
          </cell>
          <cell r="P370">
            <v>21</v>
          </cell>
          <cell r="Q370" t="str">
            <v>Entre 16 y 30</v>
          </cell>
          <cell r="R370" t="str">
            <v>Light Production Digital Business</v>
          </cell>
          <cell r="S370" t="str">
            <v>Entry Production</v>
          </cell>
          <cell r="T370" t="str">
            <v>Ciudad principal</v>
          </cell>
          <cell r="U370" t="str">
            <v>3-Entre 16 y 30</v>
          </cell>
          <cell r="V370">
            <v>1.05</v>
          </cell>
          <cell r="W370">
            <v>1651.6500000000003</v>
          </cell>
          <cell r="X370">
            <v>1</v>
          </cell>
          <cell r="Y370">
            <v>3.62</v>
          </cell>
          <cell r="Z370">
            <v>4</v>
          </cell>
          <cell r="AA370">
            <v>0.90500000000000003</v>
          </cell>
          <cell r="AB370">
            <v>0</v>
          </cell>
          <cell r="AC370">
            <v>0</v>
          </cell>
          <cell r="AD370">
            <v>43566</v>
          </cell>
          <cell r="AE370">
            <v>43567</v>
          </cell>
          <cell r="AF370">
            <v>1</v>
          </cell>
          <cell r="AG370" t="str">
            <v>0-1 día</v>
          </cell>
          <cell r="AH370">
            <v>0</v>
          </cell>
          <cell r="AI370">
            <v>0</v>
          </cell>
          <cell r="AJ370">
            <v>0</v>
          </cell>
          <cell r="AK370">
            <v>1651.6500000000003</v>
          </cell>
        </row>
        <row r="371">
          <cell r="A371" t="str">
            <v>0D6X463381</v>
          </cell>
          <cell r="B371" t="str">
            <v>ABR-19</v>
          </cell>
          <cell r="C371">
            <v>1</v>
          </cell>
          <cell r="D371" t="str">
            <v>2023521</v>
          </cell>
          <cell r="E371" t="str">
            <v>SR MANTENIMIENTO CORRECTIVO</v>
          </cell>
          <cell r="F371" t="str">
            <v>4310</v>
          </cell>
          <cell r="G371" t="str">
            <v>11/04/2019 10:57</v>
          </cell>
          <cell r="H371" t="str">
            <v>800110</v>
          </cell>
          <cell r="I371" t="str">
            <v>PITSS</v>
          </cell>
          <cell r="J371" t="str">
            <v>ASP</v>
          </cell>
          <cell r="K371" t="str">
            <v>OFFICE DEPOT DE MEXICO SA DE CV</v>
          </cell>
          <cell r="L371" t="str">
            <v>BLVD CAMELIA NO.2658</v>
          </cell>
          <cell r="M371" t="str">
            <v>Morelia-MICH</v>
          </cell>
          <cell r="N371">
            <v>0</v>
          </cell>
          <cell r="O371" t="str">
            <v>INTERIOR</v>
          </cell>
          <cell r="P371">
            <v>3</v>
          </cell>
          <cell r="Q371" t="str">
            <v>&lt;=3</v>
          </cell>
          <cell r="R371" t="str">
            <v>Light Production Digital Business</v>
          </cell>
          <cell r="S371" t="str">
            <v>Entry Production</v>
          </cell>
          <cell r="T371" t="str">
            <v>Ciudad principal</v>
          </cell>
          <cell r="U371" t="str">
            <v>3-&lt;=3</v>
          </cell>
          <cell r="V371">
            <v>0</v>
          </cell>
          <cell r="W371">
            <v>0</v>
          </cell>
          <cell r="X371">
            <v>1</v>
          </cell>
          <cell r="Y371">
            <v>3.28</v>
          </cell>
          <cell r="Z371">
            <v>4</v>
          </cell>
          <cell r="AA371">
            <v>0.82</v>
          </cell>
          <cell r="AB371">
            <v>0</v>
          </cell>
          <cell r="AC371">
            <v>0</v>
          </cell>
          <cell r="AD371">
            <v>43566</v>
          </cell>
          <cell r="AE371">
            <v>43566</v>
          </cell>
          <cell r="AF371">
            <v>0</v>
          </cell>
          <cell r="AG371" t="str">
            <v>0-1 día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</row>
        <row r="372">
          <cell r="A372" t="str">
            <v>0D6X463381</v>
          </cell>
          <cell r="B372" t="str">
            <v>ABR-19</v>
          </cell>
          <cell r="C372">
            <v>1</v>
          </cell>
          <cell r="D372" t="str">
            <v>2022807</v>
          </cell>
          <cell r="E372" t="str">
            <v>SR MANTENIMIENTO CORRECTIVO</v>
          </cell>
          <cell r="F372" t="str">
            <v>4395</v>
          </cell>
          <cell r="G372" t="str">
            <v>10/04/2019 08:24</v>
          </cell>
          <cell r="H372" t="str">
            <v>800192</v>
          </cell>
          <cell r="I372" t="str">
            <v>PITSS</v>
          </cell>
          <cell r="J372" t="str">
            <v>ASP</v>
          </cell>
          <cell r="K372" t="str">
            <v>OFFICE DEPOT DE MEXICO SA DE CV</v>
          </cell>
          <cell r="L372" t="str">
            <v>PATRIA 1937</v>
          </cell>
          <cell r="M372" t="str">
            <v>ZAPOPAN-JAL</v>
          </cell>
          <cell r="N372">
            <v>0</v>
          </cell>
          <cell r="O372" t="str">
            <v>INTERIOR</v>
          </cell>
          <cell r="P372">
            <v>21</v>
          </cell>
          <cell r="Q372" t="str">
            <v>Entre 16 y 30</v>
          </cell>
          <cell r="R372" t="str">
            <v>Light Production Digital Business</v>
          </cell>
          <cell r="S372" t="str">
            <v>Entry Production</v>
          </cell>
          <cell r="T372" t="str">
            <v>Ciudad principal</v>
          </cell>
          <cell r="U372" t="str">
            <v>3-Entre 16 y 30</v>
          </cell>
          <cell r="V372">
            <v>1.05</v>
          </cell>
          <cell r="W372">
            <v>1651.6500000000003</v>
          </cell>
          <cell r="X372">
            <v>1</v>
          </cell>
          <cell r="Y372">
            <v>1.5</v>
          </cell>
          <cell r="Z372">
            <v>4</v>
          </cell>
          <cell r="AA372">
            <v>0.375</v>
          </cell>
          <cell r="AB372">
            <v>0</v>
          </cell>
          <cell r="AC372">
            <v>0</v>
          </cell>
          <cell r="AD372">
            <v>43566</v>
          </cell>
          <cell r="AE372">
            <v>43566</v>
          </cell>
          <cell r="AF372">
            <v>0</v>
          </cell>
          <cell r="AG372" t="str">
            <v>0-1 día</v>
          </cell>
          <cell r="AH372">
            <v>0</v>
          </cell>
          <cell r="AI372">
            <v>0</v>
          </cell>
          <cell r="AJ372">
            <v>0</v>
          </cell>
          <cell r="AK372">
            <v>1651.6500000000003</v>
          </cell>
        </row>
        <row r="373">
          <cell r="A373" t="str">
            <v>0D6X463460</v>
          </cell>
          <cell r="B373" t="str">
            <v>ABR-19</v>
          </cell>
          <cell r="C373">
            <v>1</v>
          </cell>
          <cell r="D373" t="str">
            <v>2022481</v>
          </cell>
          <cell r="E373" t="str">
            <v>SR MANTENIMIENTO CORRECTIVO</v>
          </cell>
          <cell r="F373" t="str">
            <v>4395</v>
          </cell>
          <cell r="G373" t="str">
            <v>09/04/2019 14:00</v>
          </cell>
          <cell r="H373" t="str">
            <v>800183</v>
          </cell>
          <cell r="I373" t="str">
            <v>PITSS</v>
          </cell>
          <cell r="J373" t="str">
            <v>ASP</v>
          </cell>
          <cell r="K373" t="str">
            <v>OFFICE DEPOT DE MEXICO SA DE CV</v>
          </cell>
          <cell r="L373" t="str">
            <v>AMERICAS 655</v>
          </cell>
          <cell r="M373" t="str">
            <v>GUADALAJARA-JAL</v>
          </cell>
          <cell r="N373">
            <v>0</v>
          </cell>
          <cell r="O373" t="str">
            <v>INTERIOR</v>
          </cell>
          <cell r="P373">
            <v>1</v>
          </cell>
          <cell r="Q373" t="str">
            <v>&lt;=3</v>
          </cell>
          <cell r="R373" t="str">
            <v>Light Production Digital Business</v>
          </cell>
          <cell r="S373" t="str">
            <v>Entry Production</v>
          </cell>
          <cell r="T373" t="str">
            <v>Ciudad principal</v>
          </cell>
          <cell r="U373" t="str">
            <v>3-&lt;=3</v>
          </cell>
          <cell r="V373">
            <v>0</v>
          </cell>
          <cell r="W373">
            <v>0</v>
          </cell>
          <cell r="X373">
            <v>1</v>
          </cell>
          <cell r="Y373">
            <v>1.5</v>
          </cell>
          <cell r="Z373">
            <v>4</v>
          </cell>
          <cell r="AA373">
            <v>0.375</v>
          </cell>
          <cell r="AB373">
            <v>0</v>
          </cell>
          <cell r="AC373">
            <v>0</v>
          </cell>
          <cell r="AD373">
            <v>43566</v>
          </cell>
          <cell r="AE373">
            <v>43567</v>
          </cell>
          <cell r="AF373">
            <v>1</v>
          </cell>
          <cell r="AG373" t="str">
            <v>0-1 día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</row>
        <row r="374">
          <cell r="A374" t="str">
            <v>0D6X464217</v>
          </cell>
          <cell r="B374" t="str">
            <v>ABR-19</v>
          </cell>
          <cell r="C374">
            <v>1</v>
          </cell>
          <cell r="D374" t="str">
            <v>2022803</v>
          </cell>
          <cell r="E374" t="str">
            <v>SR MANTENIMIENTO CORRECTIVO</v>
          </cell>
          <cell r="F374" t="str">
            <v>4395</v>
          </cell>
          <cell r="G374" t="str">
            <v>10/04/2019 08:08</v>
          </cell>
          <cell r="H374" t="str">
            <v>500028</v>
          </cell>
          <cell r="I374" t="str">
            <v>PITSS</v>
          </cell>
          <cell r="J374" t="str">
            <v>ASP</v>
          </cell>
          <cell r="K374" t="str">
            <v>OFFICE DEPOT DE MEXICO SA DE CV</v>
          </cell>
          <cell r="L374" t="str">
            <v>CARR MIGUEL ALEMAN OTE 4605</v>
          </cell>
          <cell r="M374" t="str">
            <v>GUADALUPE-NL</v>
          </cell>
          <cell r="N374">
            <v>0</v>
          </cell>
          <cell r="O374" t="str">
            <v>INTERIOR</v>
          </cell>
          <cell r="P374">
            <v>27</v>
          </cell>
          <cell r="Q374" t="str">
            <v>Entre 16 y 30</v>
          </cell>
          <cell r="R374" t="str">
            <v>Light Production Digital Business</v>
          </cell>
          <cell r="S374" t="str">
            <v>Entry Production</v>
          </cell>
          <cell r="T374" t="str">
            <v>Ciudad principal</v>
          </cell>
          <cell r="U374" t="str">
            <v>3-Entre 16 y 30</v>
          </cell>
          <cell r="V374">
            <v>1.05</v>
          </cell>
          <cell r="W374">
            <v>1651.6500000000003</v>
          </cell>
          <cell r="X374">
            <v>1</v>
          </cell>
          <cell r="Y374">
            <v>3</v>
          </cell>
          <cell r="Z374">
            <v>4</v>
          </cell>
          <cell r="AA374">
            <v>0.75</v>
          </cell>
          <cell r="AB374">
            <v>0</v>
          </cell>
          <cell r="AC374">
            <v>0</v>
          </cell>
          <cell r="AD374">
            <v>43566</v>
          </cell>
          <cell r="AE374">
            <v>43566</v>
          </cell>
          <cell r="AF374">
            <v>0</v>
          </cell>
          <cell r="AG374" t="str">
            <v>0-1 día</v>
          </cell>
          <cell r="AH374">
            <v>0</v>
          </cell>
          <cell r="AI374">
            <v>0</v>
          </cell>
          <cell r="AJ374">
            <v>0</v>
          </cell>
          <cell r="AK374">
            <v>1651.6500000000003</v>
          </cell>
        </row>
        <row r="375">
          <cell r="A375" t="str">
            <v>0D6X465327</v>
          </cell>
          <cell r="B375" t="str">
            <v>ABR-19</v>
          </cell>
          <cell r="C375">
            <v>1</v>
          </cell>
          <cell r="D375" t="str">
            <v>2022811</v>
          </cell>
          <cell r="E375" t="str">
            <v>SR MANTENIMIENTO CORRECTIVO</v>
          </cell>
          <cell r="F375" t="str">
            <v>4395</v>
          </cell>
          <cell r="G375" t="str">
            <v>10/04/2019 08:27</v>
          </cell>
          <cell r="H375" t="str">
            <v>800147</v>
          </cell>
          <cell r="I375" t="str">
            <v>PITSS</v>
          </cell>
          <cell r="J375" t="str">
            <v>ASP</v>
          </cell>
          <cell r="K375" t="str">
            <v>OFFICE DEPOT DE MEXICO SA DE CV</v>
          </cell>
          <cell r="L375" t="str">
            <v>BLV JUAN ALONSO DE TORRES 1315-3</v>
          </cell>
          <cell r="M375" t="str">
            <v>LEON-GTO</v>
          </cell>
          <cell r="N375">
            <v>0</v>
          </cell>
          <cell r="O375" t="str">
            <v>INTERIOR</v>
          </cell>
          <cell r="P375">
            <v>15</v>
          </cell>
          <cell r="Q375" t="str">
            <v>Entre 7 y 15</v>
          </cell>
          <cell r="R375" t="str">
            <v>Light Production Digital Business</v>
          </cell>
          <cell r="S375" t="str">
            <v>Entry Production</v>
          </cell>
          <cell r="T375" t="str">
            <v>Ciudad principal</v>
          </cell>
          <cell r="U375" t="str">
            <v>3-Entre 7 y 15</v>
          </cell>
          <cell r="V375">
            <v>0.8</v>
          </cell>
          <cell r="W375">
            <v>1258.4000000000003</v>
          </cell>
          <cell r="X375">
            <v>1</v>
          </cell>
          <cell r="Y375">
            <v>0.42</v>
          </cell>
          <cell r="Z375">
            <v>4</v>
          </cell>
          <cell r="AA375">
            <v>0.105</v>
          </cell>
          <cell r="AB375">
            <v>0</v>
          </cell>
          <cell r="AC375">
            <v>0</v>
          </cell>
          <cell r="AD375">
            <v>43566</v>
          </cell>
          <cell r="AE375">
            <v>43566</v>
          </cell>
          <cell r="AF375">
            <v>0</v>
          </cell>
          <cell r="AG375" t="str">
            <v>0-1 día</v>
          </cell>
          <cell r="AH375">
            <v>0</v>
          </cell>
          <cell r="AI375">
            <v>0</v>
          </cell>
          <cell r="AJ375">
            <v>0</v>
          </cell>
          <cell r="AK375">
            <v>1258.4000000000003</v>
          </cell>
        </row>
        <row r="376">
          <cell r="A376" t="str">
            <v>0D6X468206</v>
          </cell>
          <cell r="B376" t="str">
            <v>ABR-19</v>
          </cell>
          <cell r="C376">
            <v>1</v>
          </cell>
          <cell r="D376" t="str">
            <v>2020971</v>
          </cell>
          <cell r="E376" t="str">
            <v>SR MANTENIMIENTO CORRECTIVO</v>
          </cell>
          <cell r="F376" t="str">
            <v>4395</v>
          </cell>
          <cell r="G376" t="str">
            <v>06/04/2019 10:18</v>
          </cell>
          <cell r="H376" t="str">
            <v>100038</v>
          </cell>
          <cell r="I376" t="str">
            <v>PITSS</v>
          </cell>
          <cell r="J376" t="str">
            <v>ASP</v>
          </cell>
          <cell r="K376" t="str">
            <v>OFFICE DEPOT DE MEXICO SA DE CV</v>
          </cell>
          <cell r="L376" t="str">
            <v>BLV ISIDRO FABELA SUR 600</v>
          </cell>
          <cell r="M376" t="str">
            <v>TOLUCA-MEX</v>
          </cell>
          <cell r="N376">
            <v>0</v>
          </cell>
          <cell r="O376" t="str">
            <v>INTERIOR</v>
          </cell>
          <cell r="P376">
            <v>8</v>
          </cell>
          <cell r="Q376" t="str">
            <v>Entre 7 y 15</v>
          </cell>
          <cell r="R376" t="str">
            <v>Light Production Digital Business</v>
          </cell>
          <cell r="S376" t="str">
            <v>Entry Production</v>
          </cell>
          <cell r="T376" t="str">
            <v>Ciudad principal</v>
          </cell>
          <cell r="U376" t="str">
            <v>3-Entre 7 y 15</v>
          </cell>
          <cell r="V376">
            <v>0.8</v>
          </cell>
          <cell r="W376">
            <v>1258.4000000000003</v>
          </cell>
          <cell r="X376">
            <v>1</v>
          </cell>
          <cell r="Y376">
            <v>2.5</v>
          </cell>
          <cell r="Z376">
            <v>4</v>
          </cell>
          <cell r="AA376">
            <v>0.625</v>
          </cell>
          <cell r="AB376">
            <v>0</v>
          </cell>
          <cell r="AC376">
            <v>0</v>
          </cell>
          <cell r="AD376">
            <v>43566</v>
          </cell>
          <cell r="AE376">
            <v>43567</v>
          </cell>
          <cell r="AF376">
            <v>1</v>
          </cell>
          <cell r="AG376" t="str">
            <v>0-1 día</v>
          </cell>
          <cell r="AH376">
            <v>0</v>
          </cell>
          <cell r="AI376">
            <v>0</v>
          </cell>
          <cell r="AJ376">
            <v>0</v>
          </cell>
          <cell r="AK376">
            <v>1258.4000000000003</v>
          </cell>
        </row>
        <row r="377">
          <cell r="A377" t="str">
            <v>0D6X468370</v>
          </cell>
          <cell r="B377" t="str">
            <v>ABR-19</v>
          </cell>
          <cell r="C377">
            <v>1</v>
          </cell>
          <cell r="D377" t="str">
            <v>2022477</v>
          </cell>
          <cell r="E377" t="str">
            <v>SR MANTENIMIENTO CORRECTIVO</v>
          </cell>
          <cell r="F377" t="str">
            <v>4395</v>
          </cell>
          <cell r="G377" t="str">
            <v>09/04/2019 13:57</v>
          </cell>
          <cell r="H377" t="str">
            <v>800200</v>
          </cell>
          <cell r="I377" t="str">
            <v>PITSS</v>
          </cell>
          <cell r="J377" t="str">
            <v>ASP</v>
          </cell>
          <cell r="K377" t="str">
            <v>OFFICE DEPOT DE MEXICO SA DE CV</v>
          </cell>
          <cell r="L377" t="str">
            <v>AMERICAS 655</v>
          </cell>
          <cell r="M377" t="str">
            <v>GUADALAJARA-JAL</v>
          </cell>
          <cell r="N377">
            <v>0</v>
          </cell>
          <cell r="O377" t="str">
            <v>INTERIOR</v>
          </cell>
          <cell r="P377">
            <v>1</v>
          </cell>
          <cell r="Q377" t="str">
            <v>&lt;=3</v>
          </cell>
          <cell r="R377" t="str">
            <v>Light Production Digital Business</v>
          </cell>
          <cell r="S377" t="str">
            <v>Entry Production</v>
          </cell>
          <cell r="T377" t="str">
            <v>Ciudad principal</v>
          </cell>
          <cell r="U377" t="str">
            <v>3-&lt;=3</v>
          </cell>
          <cell r="V377">
            <v>0</v>
          </cell>
          <cell r="W377">
            <v>0</v>
          </cell>
          <cell r="X377">
            <v>1</v>
          </cell>
          <cell r="Y377">
            <v>3.55</v>
          </cell>
          <cell r="Z377">
            <v>4</v>
          </cell>
          <cell r="AA377">
            <v>0.88749999999999996</v>
          </cell>
          <cell r="AB377">
            <v>0</v>
          </cell>
          <cell r="AC377">
            <v>0</v>
          </cell>
          <cell r="AD377">
            <v>43566</v>
          </cell>
          <cell r="AE377">
            <v>43567</v>
          </cell>
          <cell r="AF377">
            <v>1</v>
          </cell>
          <cell r="AG377" t="str">
            <v>0-1 día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</row>
        <row r="378">
          <cell r="A378" t="str">
            <v>0D6X469471</v>
          </cell>
          <cell r="B378" t="str">
            <v>ABR-19</v>
          </cell>
          <cell r="C378">
            <v>1</v>
          </cell>
          <cell r="D378" t="str">
            <v>2021749</v>
          </cell>
          <cell r="E378" t="str">
            <v>SR MANTENIMIENTO CORRECTIVO</v>
          </cell>
          <cell r="F378" t="str">
            <v>3658</v>
          </cell>
          <cell r="G378" t="str">
            <v>08/04/2019 13:04</v>
          </cell>
          <cell r="H378" t="str">
            <v>500080</v>
          </cell>
          <cell r="I378" t="str">
            <v>PITSS</v>
          </cell>
          <cell r="J378" t="str">
            <v>ASP</v>
          </cell>
          <cell r="K378" t="str">
            <v>INSTITUTO TECNOLOGICO Y DE ESTUDIOS SUPERIORES DE</v>
          </cell>
          <cell r="L378" t="str">
            <v>HEROICO COLEGIO MILITAR No 4700</v>
          </cell>
          <cell r="M378" t="str">
            <v>Chihuahua-CHIH</v>
          </cell>
          <cell r="N378">
            <v>0</v>
          </cell>
          <cell r="O378" t="str">
            <v>INTERIOR</v>
          </cell>
          <cell r="P378">
            <v>91</v>
          </cell>
          <cell r="Q378" t="str">
            <v>&gt;60</v>
          </cell>
          <cell r="R378" t="str">
            <v>A4 Mono MFPs</v>
          </cell>
          <cell r="S378" t="str">
            <v>A4</v>
          </cell>
          <cell r="T378" t="str">
            <v>Ciudad principal</v>
          </cell>
          <cell r="U378" t="str">
            <v>1-&gt;60</v>
          </cell>
          <cell r="V378">
            <v>1.05</v>
          </cell>
          <cell r="W378">
            <v>750.75000000000011</v>
          </cell>
          <cell r="X378">
            <v>1</v>
          </cell>
          <cell r="Y378">
            <v>0</v>
          </cell>
          <cell r="Z378">
            <v>5</v>
          </cell>
          <cell r="AA378">
            <v>0</v>
          </cell>
          <cell r="AB378">
            <v>0</v>
          </cell>
          <cell r="AC378">
            <v>0</v>
          </cell>
          <cell r="AD378">
            <v>43566</v>
          </cell>
          <cell r="AE378">
            <v>43566</v>
          </cell>
          <cell r="AF378">
            <v>0</v>
          </cell>
          <cell r="AG378" t="str">
            <v>0-1 día</v>
          </cell>
          <cell r="AH378">
            <v>0</v>
          </cell>
          <cell r="AI378">
            <v>0</v>
          </cell>
          <cell r="AJ378">
            <v>0</v>
          </cell>
          <cell r="AK378">
            <v>750.75000000000011</v>
          </cell>
        </row>
        <row r="379">
          <cell r="A379" t="str">
            <v>0D6X469486</v>
          </cell>
          <cell r="B379" t="str">
            <v>ABR-19</v>
          </cell>
          <cell r="C379">
            <v>1</v>
          </cell>
          <cell r="D379" t="str">
            <v>2023515</v>
          </cell>
          <cell r="E379" t="str">
            <v>SR MANTENIMIENTO CORRECTIVO</v>
          </cell>
          <cell r="F379" t="str">
            <v>3658</v>
          </cell>
          <cell r="G379" t="str">
            <v>11/04/2019 10:51</v>
          </cell>
          <cell r="H379" t="str">
            <v>800200</v>
          </cell>
          <cell r="I379" t="str">
            <v>PITSS</v>
          </cell>
          <cell r="J379" t="str">
            <v>ASP</v>
          </cell>
          <cell r="K379" t="str">
            <v>RADIOMOVIL DIPSA SA DE CV</v>
          </cell>
          <cell r="L379" t="str">
            <v>AV RUBEN DARIO No 750</v>
          </cell>
          <cell r="M379" t="str">
            <v>Guadalajara-JAL</v>
          </cell>
          <cell r="N379">
            <v>0</v>
          </cell>
          <cell r="O379" t="str">
            <v>INTERIOR</v>
          </cell>
          <cell r="P379">
            <v>462</v>
          </cell>
          <cell r="Q379" t="str">
            <v>&gt;60</v>
          </cell>
          <cell r="R379" t="str">
            <v>A4 Mono MFPs</v>
          </cell>
          <cell r="S379" t="str">
            <v>A4</v>
          </cell>
          <cell r="T379" t="str">
            <v>Ciudad principal</v>
          </cell>
          <cell r="U379" t="str">
            <v>1-&gt;60</v>
          </cell>
          <cell r="V379">
            <v>1.05</v>
          </cell>
          <cell r="W379">
            <v>750.75000000000011</v>
          </cell>
          <cell r="X379">
            <v>1</v>
          </cell>
          <cell r="Y379">
            <v>1.95</v>
          </cell>
          <cell r="Z379">
            <v>5</v>
          </cell>
          <cell r="AA379">
            <v>0.39</v>
          </cell>
          <cell r="AB379">
            <v>0</v>
          </cell>
          <cell r="AC379">
            <v>0</v>
          </cell>
          <cell r="AD379">
            <v>43566</v>
          </cell>
          <cell r="AE379">
            <v>43566</v>
          </cell>
          <cell r="AF379">
            <v>0</v>
          </cell>
          <cell r="AG379" t="str">
            <v>0-1 día</v>
          </cell>
          <cell r="AH379">
            <v>0</v>
          </cell>
          <cell r="AI379">
            <v>0</v>
          </cell>
          <cell r="AJ379">
            <v>0</v>
          </cell>
          <cell r="AK379">
            <v>750.75000000000011</v>
          </cell>
        </row>
        <row r="380">
          <cell r="A380" t="str">
            <v>0D6X469662</v>
          </cell>
          <cell r="B380" t="str">
            <v>ABR-19</v>
          </cell>
          <cell r="C380">
            <v>1</v>
          </cell>
          <cell r="D380" t="str">
            <v>2023011</v>
          </cell>
          <cell r="E380" t="str">
            <v>SR MANTENIMIENTO CORRECTIVO</v>
          </cell>
          <cell r="F380" t="str">
            <v>3657</v>
          </cell>
          <cell r="G380" t="str">
            <v>10/04/2019 12:16</v>
          </cell>
          <cell r="H380" t="str">
            <v>800187</v>
          </cell>
          <cell r="I380" t="str">
            <v>PITSS</v>
          </cell>
          <cell r="J380" t="str">
            <v>ASP</v>
          </cell>
          <cell r="K380" t="str">
            <v>BIO PAPPEL SCRIBE SA DE CV</v>
          </cell>
          <cell r="L380" t="str">
            <v>AV CENTRAL DR RAFAEL AYALA ECHEVERRIA KM 0.2</v>
          </cell>
          <cell r="M380" t="str">
            <v>San Juan Del Rio-QRO</v>
          </cell>
          <cell r="N380">
            <v>0</v>
          </cell>
          <cell r="O380" t="str">
            <v>INTERIOR</v>
          </cell>
          <cell r="P380">
            <v>526</v>
          </cell>
          <cell r="Q380" t="str">
            <v>&gt;60</v>
          </cell>
          <cell r="R380" t="str">
            <v>A4 Mono MFPs</v>
          </cell>
          <cell r="S380" t="str">
            <v>A4</v>
          </cell>
          <cell r="T380" t="str">
            <v>Ciudad principal</v>
          </cell>
          <cell r="U380" t="str">
            <v>1-&gt;60</v>
          </cell>
          <cell r="V380">
            <v>1.05</v>
          </cell>
          <cell r="W380">
            <v>750.75000000000011</v>
          </cell>
          <cell r="X380">
            <v>1</v>
          </cell>
          <cell r="Y380">
            <v>7.23</v>
          </cell>
          <cell r="Z380">
            <v>5</v>
          </cell>
          <cell r="AA380">
            <v>1.4460000000000002</v>
          </cell>
          <cell r="AB380">
            <v>0.11150000000000004</v>
          </cell>
          <cell r="AC380">
            <v>-79.722500000000039</v>
          </cell>
          <cell r="AD380">
            <v>43566</v>
          </cell>
          <cell r="AE380">
            <v>43566</v>
          </cell>
          <cell r="AF380">
            <v>0</v>
          </cell>
          <cell r="AG380" t="str">
            <v>0-1 día</v>
          </cell>
          <cell r="AH380">
            <v>0</v>
          </cell>
          <cell r="AI380">
            <v>0</v>
          </cell>
          <cell r="AJ380">
            <v>0</v>
          </cell>
          <cell r="AK380">
            <v>671.02750000000003</v>
          </cell>
        </row>
        <row r="381">
          <cell r="A381" t="str">
            <v>0DRB131260</v>
          </cell>
          <cell r="B381" t="str">
            <v>ABR-19</v>
          </cell>
          <cell r="C381">
            <v>1</v>
          </cell>
          <cell r="D381" t="str">
            <v>2023503</v>
          </cell>
          <cell r="E381" t="str">
            <v>SR MANTENIMIENTO CORRECTIVO</v>
          </cell>
          <cell r="F381" t="str">
            <v>4624</v>
          </cell>
          <cell r="G381" t="str">
            <v>11/04/2019 10:40</v>
          </cell>
          <cell r="H381" t="str">
            <v>500157</v>
          </cell>
          <cell r="I381" t="str">
            <v>PITSS</v>
          </cell>
          <cell r="J381" t="str">
            <v>ASP</v>
          </cell>
          <cell r="K381" t="str">
            <v>HONEYWELL AUTOMOTIVE DE MEXICO S DE RL DE CV</v>
          </cell>
          <cell r="L381" t="str">
            <v>AV VALLE DEL CEDRO 1681</v>
          </cell>
          <cell r="M381" t="str">
            <v>CIUDAD JUAREZ-CHIH</v>
          </cell>
          <cell r="N381">
            <v>0</v>
          </cell>
          <cell r="O381" t="str">
            <v>INTERIOR</v>
          </cell>
          <cell r="P381">
            <v>177</v>
          </cell>
          <cell r="Q381" t="str">
            <v>&gt;60</v>
          </cell>
          <cell r="R381" t="str">
            <v>Entry Mono Printers</v>
          </cell>
          <cell r="S381" t="str">
            <v>A4</v>
          </cell>
          <cell r="T381" t="str">
            <v>Ciudad principal</v>
          </cell>
          <cell r="U381" t="str">
            <v>1-&gt;60</v>
          </cell>
          <cell r="V381">
            <v>1.05</v>
          </cell>
          <cell r="W381">
            <v>750.75000000000011</v>
          </cell>
          <cell r="X381">
            <v>1</v>
          </cell>
          <cell r="Y381">
            <v>2.33</v>
          </cell>
          <cell r="Z381">
            <v>5</v>
          </cell>
          <cell r="AA381">
            <v>0.46600000000000003</v>
          </cell>
          <cell r="AB381">
            <v>0</v>
          </cell>
          <cell r="AC381">
            <v>0</v>
          </cell>
          <cell r="AD381">
            <v>43566</v>
          </cell>
          <cell r="AE381">
            <v>43566</v>
          </cell>
          <cell r="AF381">
            <v>0</v>
          </cell>
          <cell r="AG381" t="str">
            <v>0-1 día</v>
          </cell>
          <cell r="AH381">
            <v>0</v>
          </cell>
          <cell r="AI381">
            <v>0</v>
          </cell>
          <cell r="AJ381">
            <v>0</v>
          </cell>
          <cell r="AK381">
            <v>750.75000000000011</v>
          </cell>
        </row>
        <row r="382">
          <cell r="A382" t="str">
            <v>0DRB131260</v>
          </cell>
          <cell r="B382" t="str">
            <v>ABR-19</v>
          </cell>
          <cell r="C382">
            <v>1</v>
          </cell>
          <cell r="D382" t="str">
            <v>2021539</v>
          </cell>
          <cell r="E382" t="str">
            <v>SR MANTENIMIENTO CORRECTIVO</v>
          </cell>
          <cell r="F382" t="str">
            <v>4624</v>
          </cell>
          <cell r="G382" t="str">
            <v>08/04/2019 10:28</v>
          </cell>
          <cell r="H382" t="str">
            <v>500155</v>
          </cell>
          <cell r="I382" t="str">
            <v>PITSS</v>
          </cell>
          <cell r="J382" t="str">
            <v>ASP</v>
          </cell>
          <cell r="K382" t="str">
            <v>HONEYWELL AUTOMOTIVE DE MEXICO S DE RL DE CV</v>
          </cell>
          <cell r="L382" t="str">
            <v>AV FUENTES DEL SUR No 7070</v>
          </cell>
          <cell r="M382" t="str">
            <v>Ciudad Juarez-CHIH</v>
          </cell>
          <cell r="N382">
            <v>0</v>
          </cell>
          <cell r="O382" t="str">
            <v>INTERIOR</v>
          </cell>
          <cell r="P382">
            <v>271</v>
          </cell>
          <cell r="Q382" t="str">
            <v>&gt;60</v>
          </cell>
          <cell r="R382" t="str">
            <v>Entry Mono Printers</v>
          </cell>
          <cell r="S382" t="str">
            <v>A4</v>
          </cell>
          <cell r="T382" t="str">
            <v>Ciudad principal</v>
          </cell>
          <cell r="U382" t="str">
            <v>1-&gt;60</v>
          </cell>
          <cell r="V382">
            <v>1.05</v>
          </cell>
          <cell r="W382">
            <v>750.75000000000011</v>
          </cell>
          <cell r="X382">
            <v>1</v>
          </cell>
          <cell r="Y382">
            <v>0</v>
          </cell>
          <cell r="Z382">
            <v>5</v>
          </cell>
          <cell r="AA382">
            <v>0</v>
          </cell>
          <cell r="AB382">
            <v>0</v>
          </cell>
          <cell r="AC382">
            <v>0</v>
          </cell>
          <cell r="AD382">
            <v>43566</v>
          </cell>
          <cell r="AE382">
            <v>43566</v>
          </cell>
          <cell r="AF382">
            <v>0</v>
          </cell>
          <cell r="AG382" t="str">
            <v>0-1 día</v>
          </cell>
          <cell r="AH382">
            <v>0</v>
          </cell>
          <cell r="AI382">
            <v>0</v>
          </cell>
          <cell r="AJ382">
            <v>0</v>
          </cell>
          <cell r="AK382">
            <v>750.75000000000011</v>
          </cell>
        </row>
        <row r="383">
          <cell r="A383" t="str">
            <v>0E1B088097</v>
          </cell>
          <cell r="B383" t="str">
            <v>ABR-19</v>
          </cell>
          <cell r="C383">
            <v>1</v>
          </cell>
          <cell r="D383" t="str">
            <v>2021591</v>
          </cell>
          <cell r="E383" t="str">
            <v>SR MANTENIMIENTO CORRECTIVO</v>
          </cell>
          <cell r="F383" t="str">
            <v>4626</v>
          </cell>
          <cell r="G383" t="str">
            <v>08/04/2019 11:03</v>
          </cell>
          <cell r="H383" t="str">
            <v>100038</v>
          </cell>
          <cell r="I383" t="str">
            <v>PITSS</v>
          </cell>
          <cell r="J383" t="str">
            <v>ASP</v>
          </cell>
          <cell r="K383" t="str">
            <v>DART SA DE CV</v>
          </cell>
          <cell r="L383" t="str">
            <v>RODOLFO PADRON No 9</v>
          </cell>
          <cell r="M383" t="str">
            <v>Mexico-MEX</v>
          </cell>
          <cell r="N383">
            <v>0</v>
          </cell>
          <cell r="O383" t="str">
            <v>INTERIOR</v>
          </cell>
          <cell r="P383">
            <v>196</v>
          </cell>
          <cell r="Q383" t="str">
            <v>&gt;60</v>
          </cell>
          <cell r="R383" t="str">
            <v>Entry Mono Printers</v>
          </cell>
          <cell r="S383" t="str">
            <v>A4</v>
          </cell>
          <cell r="T383" t="str">
            <v>Ciudad principal</v>
          </cell>
          <cell r="U383" t="str">
            <v>1-&gt;60</v>
          </cell>
          <cell r="V383">
            <v>1.05</v>
          </cell>
          <cell r="W383">
            <v>750.75000000000011</v>
          </cell>
          <cell r="X383">
            <v>1</v>
          </cell>
          <cell r="Y383">
            <v>2.4500000000000002</v>
          </cell>
          <cell r="Z383">
            <v>5</v>
          </cell>
          <cell r="AA383">
            <v>0.49000000000000005</v>
          </cell>
          <cell r="AB383">
            <v>0</v>
          </cell>
          <cell r="AC383">
            <v>0</v>
          </cell>
          <cell r="AD383">
            <v>43566</v>
          </cell>
          <cell r="AE383">
            <v>43566</v>
          </cell>
          <cell r="AF383">
            <v>0</v>
          </cell>
          <cell r="AG383" t="str">
            <v>0-1 día</v>
          </cell>
          <cell r="AH383">
            <v>0</v>
          </cell>
          <cell r="AI383">
            <v>0</v>
          </cell>
          <cell r="AJ383">
            <v>0</v>
          </cell>
          <cell r="AK383">
            <v>750.75000000000011</v>
          </cell>
        </row>
        <row r="384">
          <cell r="A384" t="str">
            <v>0E1B967531</v>
          </cell>
          <cell r="B384" t="str">
            <v>ABR-19</v>
          </cell>
          <cell r="C384">
            <v>1</v>
          </cell>
          <cell r="D384" t="str">
            <v>2023313</v>
          </cell>
          <cell r="E384" t="str">
            <v>SR MANTENIMIENTO CORRECTIVO</v>
          </cell>
          <cell r="F384" t="str">
            <v>0070</v>
          </cell>
          <cell r="G384" t="str">
            <v>10/04/2019 20:54</v>
          </cell>
          <cell r="H384" t="str">
            <v>800197</v>
          </cell>
          <cell r="I384" t="str">
            <v>PITSS</v>
          </cell>
          <cell r="J384" t="str">
            <v>ASP</v>
          </cell>
          <cell r="K384" t="str">
            <v>OPERADORA OMX SA DE CV</v>
          </cell>
          <cell r="L384" t="str">
            <v>AV VENUSTIANO CARRANZA 2301</v>
          </cell>
          <cell r="M384" t="str">
            <v>SAN LUIS POTOSI-SLP</v>
          </cell>
          <cell r="N384">
            <v>0</v>
          </cell>
          <cell r="O384" t="str">
            <v>INTERIOR</v>
          </cell>
          <cell r="P384">
            <v>281</v>
          </cell>
          <cell r="Q384" t="str">
            <v>&gt;60</v>
          </cell>
          <cell r="R384" t="str">
            <v>Entry Production Color Low/Mid</v>
          </cell>
          <cell r="S384" t="str">
            <v>Entry Production</v>
          </cell>
          <cell r="T384" t="str">
            <v>Ciudad principal</v>
          </cell>
          <cell r="U384" t="str">
            <v>3-&gt;60</v>
          </cell>
          <cell r="V384">
            <v>1.1499999999999999</v>
          </cell>
          <cell r="W384">
            <v>1808.95</v>
          </cell>
          <cell r="X384">
            <v>1</v>
          </cell>
          <cell r="Y384">
            <v>4</v>
          </cell>
          <cell r="Z384">
            <v>4</v>
          </cell>
          <cell r="AA384">
            <v>1</v>
          </cell>
          <cell r="AB384">
            <v>0</v>
          </cell>
          <cell r="AC384">
            <v>0</v>
          </cell>
          <cell r="AD384">
            <v>43566</v>
          </cell>
          <cell r="AE384">
            <v>43566</v>
          </cell>
          <cell r="AF384">
            <v>0</v>
          </cell>
          <cell r="AG384" t="str">
            <v>0-1 día</v>
          </cell>
          <cell r="AH384">
            <v>0</v>
          </cell>
          <cell r="AI384">
            <v>0</v>
          </cell>
          <cell r="AJ384">
            <v>0</v>
          </cell>
          <cell r="AK384">
            <v>1808.95</v>
          </cell>
        </row>
        <row r="385">
          <cell r="A385" t="str">
            <v>0E1B972284</v>
          </cell>
          <cell r="B385" t="str">
            <v>ABR-19</v>
          </cell>
          <cell r="C385">
            <v>1</v>
          </cell>
          <cell r="D385" t="str">
            <v>2022363</v>
          </cell>
          <cell r="E385" t="str">
            <v>SR MANTENIMIENTO CORRECTIVO</v>
          </cell>
          <cell r="F385" t="str">
            <v>0070</v>
          </cell>
          <cell r="G385" t="str">
            <v>09/04/2019 11:26</v>
          </cell>
          <cell r="H385" t="str">
            <v>500094</v>
          </cell>
          <cell r="I385" t="str">
            <v>PITSS</v>
          </cell>
          <cell r="J385" t="str">
            <v>ASP</v>
          </cell>
          <cell r="K385" t="str">
            <v>OFFICE DEPOT DE MEXICO SA DE CV</v>
          </cell>
          <cell r="L385" t="str">
            <v>AV FRANCISCO I MADERO 403 SUR</v>
          </cell>
          <cell r="M385" t="str">
            <v>CIUDAD MADERO-TAM</v>
          </cell>
          <cell r="N385">
            <v>0</v>
          </cell>
          <cell r="O385" t="str">
            <v>INTERIOR</v>
          </cell>
          <cell r="P385">
            <v>34</v>
          </cell>
          <cell r="Q385" t="str">
            <v>Entre 31 y 60</v>
          </cell>
          <cell r="R385" t="str">
            <v>Entry Production Color Low/Mid</v>
          </cell>
          <cell r="S385" t="str">
            <v>Entry Production</v>
          </cell>
          <cell r="T385" t="str">
            <v>Otras</v>
          </cell>
          <cell r="U385" t="str">
            <v>3-Entre 31 y 60</v>
          </cell>
          <cell r="V385">
            <v>1.1000000000000001</v>
          </cell>
          <cell r="W385">
            <v>1730.3000000000004</v>
          </cell>
          <cell r="X385">
            <v>1</v>
          </cell>
          <cell r="Y385">
            <v>2.9</v>
          </cell>
          <cell r="Z385">
            <v>6</v>
          </cell>
          <cell r="AA385">
            <v>0.48333333333333334</v>
          </cell>
          <cell r="AB385">
            <v>0</v>
          </cell>
          <cell r="AC385">
            <v>0</v>
          </cell>
          <cell r="AD385">
            <v>43566</v>
          </cell>
          <cell r="AE385">
            <v>43567</v>
          </cell>
          <cell r="AF385">
            <v>1</v>
          </cell>
          <cell r="AG385" t="str">
            <v>0-1 día</v>
          </cell>
          <cell r="AH385">
            <v>0</v>
          </cell>
          <cell r="AI385">
            <v>0</v>
          </cell>
          <cell r="AJ385">
            <v>0</v>
          </cell>
          <cell r="AK385">
            <v>1730.3000000000004</v>
          </cell>
        </row>
        <row r="386">
          <cell r="A386" t="str">
            <v>0E1B980062</v>
          </cell>
          <cell r="B386" t="str">
            <v>ABR-19</v>
          </cell>
          <cell r="C386">
            <v>1</v>
          </cell>
          <cell r="D386" t="str">
            <v>2023397</v>
          </cell>
          <cell r="E386" t="str">
            <v>SR MANTENIMIENTO CORRECTIVO</v>
          </cell>
          <cell r="F386" t="str">
            <v>0070</v>
          </cell>
          <cell r="G386" t="str">
            <v>11/04/2019 08:25</v>
          </cell>
          <cell r="H386" t="str">
            <v>100037</v>
          </cell>
          <cell r="I386" t="str">
            <v>PITSS</v>
          </cell>
          <cell r="J386" t="str">
            <v>ASP</v>
          </cell>
          <cell r="K386" t="str">
            <v>OFFICE DEPOT DE MEXICO SA DE CV</v>
          </cell>
          <cell r="L386" t="str">
            <v>BLV ALFREDO DEL MAZO 805</v>
          </cell>
          <cell r="M386" t="str">
            <v>TOLUCA-MEX</v>
          </cell>
          <cell r="N386">
            <v>0</v>
          </cell>
          <cell r="O386" t="str">
            <v>INTERIOR</v>
          </cell>
          <cell r="P386">
            <v>50</v>
          </cell>
          <cell r="Q386" t="str">
            <v>Entre 31 y 60</v>
          </cell>
          <cell r="R386" t="str">
            <v>Entry Production Color Low/Mid</v>
          </cell>
          <cell r="S386" t="str">
            <v>Entry Production</v>
          </cell>
          <cell r="T386" t="str">
            <v>Ciudad principal</v>
          </cell>
          <cell r="U386" t="str">
            <v>3-Entre 31 y 60</v>
          </cell>
          <cell r="V386">
            <v>1.1000000000000001</v>
          </cell>
          <cell r="W386">
            <v>1730.3000000000004</v>
          </cell>
          <cell r="X386">
            <v>1</v>
          </cell>
          <cell r="Y386">
            <v>2.68</v>
          </cell>
          <cell r="Z386">
            <v>4</v>
          </cell>
          <cell r="AA386">
            <v>0.67</v>
          </cell>
          <cell r="AB386">
            <v>0</v>
          </cell>
          <cell r="AC386">
            <v>0</v>
          </cell>
          <cell r="AD386">
            <v>43566</v>
          </cell>
          <cell r="AE386">
            <v>43566</v>
          </cell>
          <cell r="AF386">
            <v>0</v>
          </cell>
          <cell r="AG386" t="str">
            <v>0-1 día</v>
          </cell>
          <cell r="AH386">
            <v>0</v>
          </cell>
          <cell r="AI386">
            <v>0</v>
          </cell>
          <cell r="AJ386">
            <v>0</v>
          </cell>
          <cell r="AK386">
            <v>1730.3000000000004</v>
          </cell>
        </row>
        <row r="387">
          <cell r="A387" t="str">
            <v>0E1B980213</v>
          </cell>
          <cell r="B387" t="str">
            <v>ABR-19</v>
          </cell>
          <cell r="C387">
            <v>1</v>
          </cell>
          <cell r="D387" t="str">
            <v>2022943</v>
          </cell>
          <cell r="E387" t="str">
            <v>SR MANTENIMIENTO CORRECTIVO</v>
          </cell>
          <cell r="F387" t="str">
            <v>0070</v>
          </cell>
          <cell r="G387" t="str">
            <v>10/04/2019 10:57</v>
          </cell>
          <cell r="H387" t="str">
            <v>500036</v>
          </cell>
          <cell r="I387" t="str">
            <v>PITSS</v>
          </cell>
          <cell r="J387" t="str">
            <v>ASP</v>
          </cell>
          <cell r="K387" t="str">
            <v>OPERADORA OMX SA DE CV</v>
          </cell>
          <cell r="L387" t="str">
            <v>AV DE LAS TORRES No 2498</v>
          </cell>
          <cell r="M387" t="str">
            <v>San Pedro Garza Garc</v>
          </cell>
          <cell r="N387">
            <v>0</v>
          </cell>
          <cell r="O387" t="str">
            <v>INTERIOR</v>
          </cell>
          <cell r="P387">
            <v>37</v>
          </cell>
          <cell r="Q387" t="str">
            <v>Entre 31 y 60</v>
          </cell>
          <cell r="R387" t="str">
            <v>Entry Production Color Low/Mid</v>
          </cell>
          <cell r="S387" t="str">
            <v>Entry Production</v>
          </cell>
          <cell r="T387" t="str">
            <v>Ciudad principal</v>
          </cell>
          <cell r="U387" t="str">
            <v>3-Entre 31 y 60</v>
          </cell>
          <cell r="V387">
            <v>1.1000000000000001</v>
          </cell>
          <cell r="W387">
            <v>1730.3000000000004</v>
          </cell>
          <cell r="X387">
            <v>1</v>
          </cell>
          <cell r="Y387">
            <v>3.17</v>
          </cell>
          <cell r="Z387">
            <v>4</v>
          </cell>
          <cell r="AA387">
            <v>0.79249999999999998</v>
          </cell>
          <cell r="AB387">
            <v>0</v>
          </cell>
          <cell r="AC387">
            <v>0</v>
          </cell>
          <cell r="AD387">
            <v>43566</v>
          </cell>
          <cell r="AE387">
            <v>43567</v>
          </cell>
          <cell r="AF387">
            <v>1</v>
          </cell>
          <cell r="AG387" t="str">
            <v>0-1 día</v>
          </cell>
          <cell r="AH387">
            <v>0</v>
          </cell>
          <cell r="AI387">
            <v>0</v>
          </cell>
          <cell r="AJ387">
            <v>0</v>
          </cell>
          <cell r="AK387">
            <v>1730.3000000000004</v>
          </cell>
        </row>
        <row r="388">
          <cell r="A388" t="str">
            <v>0E2B106647</v>
          </cell>
          <cell r="B388" t="str">
            <v>ABR-19</v>
          </cell>
          <cell r="C388">
            <v>1</v>
          </cell>
          <cell r="D388" t="str">
            <v>2020203</v>
          </cell>
          <cell r="E388" t="str">
            <v>SR MANTENIMIENTO CORRECTIVO</v>
          </cell>
          <cell r="F388" t="str">
            <v>5866</v>
          </cell>
          <cell r="G388" t="str">
            <v>04/04/2019 17:10</v>
          </cell>
          <cell r="H388" t="str">
            <v>800197</v>
          </cell>
          <cell r="I388" t="str">
            <v>PITSS</v>
          </cell>
          <cell r="J388" t="str">
            <v>ASP</v>
          </cell>
          <cell r="K388" t="str">
            <v>OPERADORA OMX SA DE CV</v>
          </cell>
          <cell r="L388" t="str">
            <v>AV SALVADOR NAVA MARTINEZ 3115</v>
          </cell>
          <cell r="M388" t="str">
            <v>SAN LUIS POTOSI-SLP</v>
          </cell>
          <cell r="N388">
            <v>0</v>
          </cell>
          <cell r="O388" t="str">
            <v>INTERIOR</v>
          </cell>
          <cell r="P388">
            <v>6</v>
          </cell>
          <cell r="Q388" t="str">
            <v>Entre 3 y 6</v>
          </cell>
          <cell r="R388" t="str">
            <v>Departmental Digital</v>
          </cell>
          <cell r="S388" t="str">
            <v>A3</v>
          </cell>
          <cell r="T388" t="str">
            <v>Ciudad principal</v>
          </cell>
          <cell r="U388" t="str">
            <v>2-Entre 3 y 6</v>
          </cell>
          <cell r="V388">
            <v>0</v>
          </cell>
          <cell r="W388">
            <v>0</v>
          </cell>
          <cell r="X388">
            <v>1</v>
          </cell>
          <cell r="Y388">
            <v>0.33</v>
          </cell>
          <cell r="Z388">
            <v>5</v>
          </cell>
          <cell r="AA388">
            <v>6.6000000000000003E-2</v>
          </cell>
          <cell r="AB388">
            <v>0</v>
          </cell>
          <cell r="AC388">
            <v>0</v>
          </cell>
          <cell r="AD388">
            <v>43566</v>
          </cell>
          <cell r="AE388">
            <v>43566</v>
          </cell>
          <cell r="AF388">
            <v>0</v>
          </cell>
          <cell r="AG388" t="str">
            <v>0-1 día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</row>
        <row r="389">
          <cell r="A389" t="str">
            <v>0E2B106653</v>
          </cell>
          <cell r="B389" t="str">
            <v>ABR-19</v>
          </cell>
          <cell r="C389">
            <v>1</v>
          </cell>
          <cell r="D389" t="str">
            <v>2023311</v>
          </cell>
          <cell r="E389" t="str">
            <v>SR MANTENIMIENTO CORRECTIVO</v>
          </cell>
          <cell r="F389" t="str">
            <v>5866</v>
          </cell>
          <cell r="G389" t="str">
            <v>10/04/2019 20:52</v>
          </cell>
          <cell r="H389" t="str">
            <v>800197</v>
          </cell>
          <cell r="I389" t="str">
            <v>PITSS</v>
          </cell>
          <cell r="J389" t="str">
            <v>ASP</v>
          </cell>
          <cell r="K389" t="str">
            <v>OPERADORA OMX SA DE CV</v>
          </cell>
          <cell r="L389" t="str">
            <v>AV VENUSTIANO CARRANZA 2301</v>
          </cell>
          <cell r="M389" t="str">
            <v>SAN LUIS POTOSI-SLP</v>
          </cell>
          <cell r="N389">
            <v>0</v>
          </cell>
          <cell r="O389" t="str">
            <v>INTERIOR</v>
          </cell>
          <cell r="P389">
            <v>28</v>
          </cell>
          <cell r="Q389" t="str">
            <v>Entre 16 y 30</v>
          </cell>
          <cell r="R389" t="str">
            <v>Departmental Digital</v>
          </cell>
          <cell r="S389" t="str">
            <v>A3</v>
          </cell>
          <cell r="T389" t="str">
            <v>Ciudad principal</v>
          </cell>
          <cell r="U389" t="str">
            <v>2-Entre 16 y 30</v>
          </cell>
          <cell r="V389">
            <v>0.8</v>
          </cell>
          <cell r="W389">
            <v>1092</v>
          </cell>
          <cell r="X389">
            <v>1</v>
          </cell>
          <cell r="Y389">
            <v>4.83</v>
          </cell>
          <cell r="Z389">
            <v>5</v>
          </cell>
          <cell r="AA389">
            <v>0.96599999999999997</v>
          </cell>
          <cell r="AB389">
            <v>0</v>
          </cell>
          <cell r="AC389">
            <v>0</v>
          </cell>
          <cell r="AD389">
            <v>43566</v>
          </cell>
          <cell r="AE389">
            <v>43566</v>
          </cell>
          <cell r="AF389">
            <v>0</v>
          </cell>
          <cell r="AG389" t="str">
            <v>0-1 día</v>
          </cell>
          <cell r="AH389">
            <v>0</v>
          </cell>
          <cell r="AI389">
            <v>0</v>
          </cell>
          <cell r="AJ389">
            <v>0</v>
          </cell>
          <cell r="AK389">
            <v>1092</v>
          </cell>
        </row>
        <row r="390">
          <cell r="A390" t="str">
            <v>0E2B106687</v>
          </cell>
          <cell r="B390" t="str">
            <v>ABR-19</v>
          </cell>
          <cell r="C390">
            <v>1</v>
          </cell>
          <cell r="D390" t="str">
            <v>2021915</v>
          </cell>
          <cell r="E390" t="str">
            <v>SR MANTENIMIENTO CORRECTIVO</v>
          </cell>
          <cell r="F390" t="str">
            <v>7225</v>
          </cell>
          <cell r="G390" t="str">
            <v>08/04/2019 16:34</v>
          </cell>
          <cell r="H390" t="str">
            <v>500161</v>
          </cell>
          <cell r="I390" t="str">
            <v>PITSS</v>
          </cell>
          <cell r="J390" t="str">
            <v>ASP</v>
          </cell>
          <cell r="K390" t="str">
            <v>HONEYWELL AUTOMOTIVE DE MEXICO S DE RL DE CV</v>
          </cell>
          <cell r="L390" t="str">
            <v>VIALIDAD TABALAOPA 8507</v>
          </cell>
          <cell r="M390" t="str">
            <v>CHIHUAHUA-CHIH</v>
          </cell>
          <cell r="N390">
            <v>0</v>
          </cell>
          <cell r="O390" t="str">
            <v>INTERIOR</v>
          </cell>
          <cell r="P390">
            <v>35</v>
          </cell>
          <cell r="Q390" t="str">
            <v>Entre 31 y 60</v>
          </cell>
          <cell r="R390" t="str">
            <v>A3 Office Color Laser MFPs</v>
          </cell>
          <cell r="S390" t="str">
            <v>A3</v>
          </cell>
          <cell r="T390" t="str">
            <v>Ciudad principal</v>
          </cell>
          <cell r="U390" t="str">
            <v>2-Entre 31 y 60</v>
          </cell>
          <cell r="V390">
            <v>1.05</v>
          </cell>
          <cell r="W390">
            <v>1433.25</v>
          </cell>
          <cell r="X390">
            <v>1</v>
          </cell>
          <cell r="Y390">
            <v>0.93</v>
          </cell>
          <cell r="Z390">
            <v>5</v>
          </cell>
          <cell r="AA390">
            <v>0.186</v>
          </cell>
          <cell r="AB390">
            <v>0</v>
          </cell>
          <cell r="AC390">
            <v>0</v>
          </cell>
          <cell r="AD390">
            <v>43566</v>
          </cell>
          <cell r="AE390">
            <v>43566</v>
          </cell>
          <cell r="AF390">
            <v>0</v>
          </cell>
          <cell r="AG390" t="str">
            <v>0-1 día</v>
          </cell>
          <cell r="AH390">
            <v>0</v>
          </cell>
          <cell r="AI390">
            <v>0</v>
          </cell>
          <cell r="AJ390">
            <v>0</v>
          </cell>
          <cell r="AK390">
            <v>1433.25</v>
          </cell>
        </row>
        <row r="391">
          <cell r="A391" t="str">
            <v>0E2B646560</v>
          </cell>
          <cell r="B391" t="str">
            <v>ABR-19</v>
          </cell>
          <cell r="C391">
            <v>1</v>
          </cell>
          <cell r="D391" t="str">
            <v>2023571</v>
          </cell>
          <cell r="E391" t="str">
            <v>SR MANTENIMIENTO CORRECTIVO</v>
          </cell>
          <cell r="F391" t="str">
            <v>7142</v>
          </cell>
          <cell r="G391" t="str">
            <v>11/04/2019 11:50</v>
          </cell>
          <cell r="H391" t="str">
            <v>500158</v>
          </cell>
          <cell r="I391" t="str">
            <v>PITSS</v>
          </cell>
          <cell r="J391" t="str">
            <v>ASP</v>
          </cell>
          <cell r="K391" t="str">
            <v>DELPHI DIESEL SYSTEMS S DE RL DE CV</v>
          </cell>
          <cell r="L391" t="str">
            <v>AV ANTONIO J BERMUDEZ No 1230</v>
          </cell>
          <cell r="M391" t="str">
            <v>Ciudad Juarez-CHIH</v>
          </cell>
          <cell r="N391">
            <v>0</v>
          </cell>
          <cell r="O391" t="str">
            <v>INTERIOR</v>
          </cell>
          <cell r="P391">
            <v>64</v>
          </cell>
          <cell r="Q391" t="str">
            <v>&gt;60</v>
          </cell>
          <cell r="R391" t="str">
            <v>WF Mono Systems and Legacy Color</v>
          </cell>
          <cell r="S391" t="str">
            <v>WF</v>
          </cell>
          <cell r="T391" t="str">
            <v>Ciudad principal</v>
          </cell>
          <cell r="U391" t="str">
            <v>3-&gt;60</v>
          </cell>
          <cell r="V391">
            <v>1.1499999999999999</v>
          </cell>
          <cell r="W391">
            <v>1808.95</v>
          </cell>
          <cell r="X391">
            <v>1</v>
          </cell>
          <cell r="Y391">
            <v>0.74</v>
          </cell>
          <cell r="Z391">
            <v>4</v>
          </cell>
          <cell r="AA391">
            <v>0.185</v>
          </cell>
          <cell r="AB391">
            <v>0</v>
          </cell>
          <cell r="AC391">
            <v>0</v>
          </cell>
          <cell r="AD391">
            <v>43566</v>
          </cell>
          <cell r="AE391">
            <v>43567</v>
          </cell>
          <cell r="AF391">
            <v>1</v>
          </cell>
          <cell r="AG391" t="str">
            <v>0-1 día</v>
          </cell>
          <cell r="AH391">
            <v>0</v>
          </cell>
          <cell r="AI391">
            <v>0</v>
          </cell>
          <cell r="AJ391">
            <v>0</v>
          </cell>
          <cell r="AK391">
            <v>1808.95</v>
          </cell>
        </row>
        <row r="392">
          <cell r="A392" t="str">
            <v>0E2B646574</v>
          </cell>
          <cell r="B392" t="str">
            <v>ABR-19</v>
          </cell>
          <cell r="C392">
            <v>1</v>
          </cell>
          <cell r="D392" t="str">
            <v>2023573</v>
          </cell>
          <cell r="E392" t="str">
            <v>SR MANTENIMIENTO PREVENTIVO</v>
          </cell>
          <cell r="F392" t="str">
            <v>7511</v>
          </cell>
          <cell r="G392" t="str">
            <v>11/04/2019 11:52</v>
          </cell>
          <cell r="H392" t="str">
            <v>500159</v>
          </cell>
          <cell r="I392" t="str">
            <v>PITSS</v>
          </cell>
          <cell r="J392" t="str">
            <v>ASP</v>
          </cell>
          <cell r="K392" t="str">
            <v>HONEYWELL AUTOMOTIVE DE MEXICO S DE RL DE CV</v>
          </cell>
          <cell r="L392" t="str">
            <v>AV VICTOR HUGO No 11517</v>
          </cell>
          <cell r="M392" t="str">
            <v>Chihuahua-CHIH</v>
          </cell>
          <cell r="N392">
            <v>0</v>
          </cell>
          <cell r="O392" t="str">
            <v>INTERIOR</v>
          </cell>
          <cell r="P392" t="str">
            <v xml:space="preserve">  </v>
          </cell>
          <cell r="Q392" t="str">
            <v>&gt;60</v>
          </cell>
          <cell r="R392" t="str">
            <v>Color Laser Printers</v>
          </cell>
          <cell r="S392" t="str">
            <v>A4</v>
          </cell>
          <cell r="T392" t="str">
            <v>Ciudad principal</v>
          </cell>
          <cell r="U392" t="str">
            <v>1-&gt;60</v>
          </cell>
          <cell r="V392">
            <v>1</v>
          </cell>
          <cell r="W392">
            <v>715.00000000000011</v>
          </cell>
          <cell r="X392">
            <v>0</v>
          </cell>
          <cell r="Y392">
            <v>5</v>
          </cell>
          <cell r="Z392">
            <v>5</v>
          </cell>
          <cell r="AA392">
            <v>1</v>
          </cell>
          <cell r="AB392">
            <v>0</v>
          </cell>
          <cell r="AC392">
            <v>0</v>
          </cell>
          <cell r="AD392">
            <v>43566</v>
          </cell>
          <cell r="AE392">
            <v>43566</v>
          </cell>
          <cell r="AF392">
            <v>0</v>
          </cell>
          <cell r="AG392" t="str">
            <v>0-1 día</v>
          </cell>
          <cell r="AH392">
            <v>0</v>
          </cell>
          <cell r="AI392">
            <v>0</v>
          </cell>
          <cell r="AJ392">
            <v>0</v>
          </cell>
          <cell r="AK392">
            <v>715.00000000000011</v>
          </cell>
        </row>
        <row r="393">
          <cell r="A393" t="str">
            <v>0E2B646602</v>
          </cell>
          <cell r="B393" t="str">
            <v>ABR-19</v>
          </cell>
          <cell r="C393">
            <v>1</v>
          </cell>
          <cell r="D393" t="str">
            <v>2023015</v>
          </cell>
          <cell r="E393" t="str">
            <v>SR MANTENIMIENTO CORRECTIVO</v>
          </cell>
          <cell r="F393" t="str">
            <v>5945</v>
          </cell>
          <cell r="G393" t="str">
            <v>10/04/2019 12:20</v>
          </cell>
          <cell r="H393" t="str">
            <v>800187</v>
          </cell>
          <cell r="I393" t="str">
            <v>PITSS</v>
          </cell>
          <cell r="J393" t="str">
            <v>ASP</v>
          </cell>
          <cell r="K393" t="str">
            <v>BIO PAPPEL SCRIBE SA DE CV</v>
          </cell>
          <cell r="L393" t="str">
            <v>AV CENTRAL DR RAFAEL AYALA ECHEVERRIA KM 0.2</v>
          </cell>
          <cell r="M393" t="str">
            <v>San Juan Del Rio-QRO</v>
          </cell>
          <cell r="N393">
            <v>0</v>
          </cell>
          <cell r="O393" t="str">
            <v>INTERIOR</v>
          </cell>
          <cell r="P393">
            <v>118</v>
          </cell>
          <cell r="Q393" t="str">
            <v>&gt;60</v>
          </cell>
          <cell r="R393" t="str">
            <v>Office Digital</v>
          </cell>
          <cell r="S393" t="str">
            <v>A3</v>
          </cell>
          <cell r="T393" t="str">
            <v>Ciudad principal</v>
          </cell>
          <cell r="U393" t="str">
            <v>2-&gt;60</v>
          </cell>
          <cell r="V393">
            <v>1.1000000000000001</v>
          </cell>
          <cell r="W393">
            <v>1501.5000000000002</v>
          </cell>
          <cell r="X393">
            <v>1</v>
          </cell>
          <cell r="Y393">
            <v>5.67</v>
          </cell>
          <cell r="Z393">
            <v>5</v>
          </cell>
          <cell r="AA393">
            <v>1.1339999999999999</v>
          </cell>
          <cell r="AB393">
            <v>3.3499999999999974E-2</v>
          </cell>
          <cell r="AC393">
            <v>-45.727499999999964</v>
          </cell>
          <cell r="AD393">
            <v>43566</v>
          </cell>
          <cell r="AE393">
            <v>43566</v>
          </cell>
          <cell r="AF393">
            <v>0</v>
          </cell>
          <cell r="AG393" t="str">
            <v>0-1 día</v>
          </cell>
          <cell r="AH393">
            <v>0</v>
          </cell>
          <cell r="AI393">
            <v>0</v>
          </cell>
          <cell r="AJ393">
            <v>0</v>
          </cell>
          <cell r="AK393">
            <v>1455.7725000000003</v>
          </cell>
        </row>
        <row r="394">
          <cell r="A394" t="str">
            <v>0E2B646616</v>
          </cell>
          <cell r="B394" t="str">
            <v>ABR-19</v>
          </cell>
          <cell r="C394">
            <v>1</v>
          </cell>
          <cell r="D394" t="str">
            <v>2023681</v>
          </cell>
          <cell r="E394" t="str">
            <v>SR MANTENIMIENTO CORRECTIVO</v>
          </cell>
          <cell r="F394" t="str">
            <v>5945</v>
          </cell>
          <cell r="G394" t="str">
            <v>11/04/2019 13:51</v>
          </cell>
          <cell r="H394" t="str">
            <v>800110</v>
          </cell>
          <cell r="I394" t="str">
            <v>PITSS</v>
          </cell>
          <cell r="J394" t="str">
            <v>ASP</v>
          </cell>
          <cell r="K394" t="str">
            <v>BIO PAPPEL SCRIBE SA DE CV</v>
          </cell>
          <cell r="L394" t="str">
            <v>DOMICILIO CONOCIDO</v>
          </cell>
          <cell r="M394" t="str">
            <v>Morelia-MICH</v>
          </cell>
          <cell r="N394">
            <v>0</v>
          </cell>
          <cell r="O394" t="str">
            <v>INTERIOR</v>
          </cell>
          <cell r="P394">
            <v>253</v>
          </cell>
          <cell r="Q394" t="str">
            <v>&gt;60</v>
          </cell>
          <cell r="R394" t="str">
            <v>Office Digital</v>
          </cell>
          <cell r="S394" t="str">
            <v>A3</v>
          </cell>
          <cell r="T394" t="str">
            <v>Ciudad principal</v>
          </cell>
          <cell r="U394" t="str">
            <v>2-&gt;60</v>
          </cell>
          <cell r="V394">
            <v>1.1000000000000001</v>
          </cell>
          <cell r="W394">
            <v>1501.5000000000002</v>
          </cell>
          <cell r="X394">
            <v>1</v>
          </cell>
          <cell r="Y394">
            <v>2.88</v>
          </cell>
          <cell r="Z394">
            <v>5</v>
          </cell>
          <cell r="AA394">
            <v>0.57599999999999996</v>
          </cell>
          <cell r="AB394">
            <v>0</v>
          </cell>
          <cell r="AC394">
            <v>0</v>
          </cell>
          <cell r="AD394">
            <v>43566</v>
          </cell>
          <cell r="AE394">
            <v>43567</v>
          </cell>
          <cell r="AF394">
            <v>1</v>
          </cell>
          <cell r="AG394" t="str">
            <v>0-1 día</v>
          </cell>
          <cell r="AH394">
            <v>0</v>
          </cell>
          <cell r="AI394">
            <v>0</v>
          </cell>
          <cell r="AJ394">
            <v>0</v>
          </cell>
          <cell r="AK394">
            <v>1501.5000000000002</v>
          </cell>
        </row>
        <row r="395">
          <cell r="A395" t="str">
            <v>0E2B646616</v>
          </cell>
          <cell r="B395" t="str">
            <v>ABR-19</v>
          </cell>
          <cell r="C395">
            <v>1</v>
          </cell>
          <cell r="D395" t="str">
            <v>2023461</v>
          </cell>
          <cell r="E395" t="str">
            <v>SR MANTENIMIENTO CORRECTIVO</v>
          </cell>
          <cell r="F395" t="str">
            <v>5945</v>
          </cell>
          <cell r="G395" t="str">
            <v>11/04/2019 10:02</v>
          </cell>
          <cell r="H395" t="str">
            <v>500155</v>
          </cell>
          <cell r="I395" t="str">
            <v>PITSS</v>
          </cell>
          <cell r="J395" t="str">
            <v>ASP</v>
          </cell>
          <cell r="K395" t="str">
            <v>HONEYWELL AUTOMOTIVE DE MEXICO S DE RL DE CV</v>
          </cell>
          <cell r="L395" t="str">
            <v>AV FUENTES DEL SUR No 7070</v>
          </cell>
          <cell r="M395" t="str">
            <v>Ciudad Juarez-CHIH</v>
          </cell>
          <cell r="N395">
            <v>0</v>
          </cell>
          <cell r="O395" t="str">
            <v>INTERIOR</v>
          </cell>
          <cell r="P395">
            <v>447</v>
          </cell>
          <cell r="Q395" t="str">
            <v>&gt;60</v>
          </cell>
          <cell r="R395" t="str">
            <v>Office Digital</v>
          </cell>
          <cell r="S395" t="str">
            <v>A3</v>
          </cell>
          <cell r="T395" t="str">
            <v>Ciudad principal</v>
          </cell>
          <cell r="U395" t="str">
            <v>2-&gt;60</v>
          </cell>
          <cell r="V395">
            <v>1.1000000000000001</v>
          </cell>
          <cell r="W395">
            <v>1501.5000000000002</v>
          </cell>
          <cell r="X395">
            <v>1</v>
          </cell>
          <cell r="Y395">
            <v>0.64</v>
          </cell>
          <cell r="Z395">
            <v>5</v>
          </cell>
          <cell r="AA395">
            <v>0.128</v>
          </cell>
          <cell r="AB395">
            <v>0</v>
          </cell>
          <cell r="AC395">
            <v>0</v>
          </cell>
          <cell r="AD395">
            <v>43566</v>
          </cell>
          <cell r="AE395">
            <v>43566</v>
          </cell>
          <cell r="AF395">
            <v>0</v>
          </cell>
          <cell r="AG395" t="str">
            <v>0-1 día</v>
          </cell>
          <cell r="AH395">
            <v>0</v>
          </cell>
          <cell r="AI395">
            <v>0</v>
          </cell>
          <cell r="AJ395">
            <v>0</v>
          </cell>
          <cell r="AK395">
            <v>1501.5000000000002</v>
          </cell>
        </row>
        <row r="396">
          <cell r="A396" t="str">
            <v>0E2B646633</v>
          </cell>
          <cell r="B396" t="str">
            <v>ABR-19</v>
          </cell>
          <cell r="C396">
            <v>1</v>
          </cell>
          <cell r="D396" t="str">
            <v>2022581</v>
          </cell>
          <cell r="E396" t="str">
            <v>SR MANTENIMIENTO CORRECTIVO</v>
          </cell>
          <cell r="F396" t="str">
            <v>4603</v>
          </cell>
          <cell r="G396" t="str">
            <v>09/04/2019 16:00</v>
          </cell>
          <cell r="H396" t="str">
            <v>500155</v>
          </cell>
          <cell r="I396" t="str">
            <v>PITSS</v>
          </cell>
          <cell r="J396" t="str">
            <v>ASP</v>
          </cell>
          <cell r="K396" t="str">
            <v>HONEYWELL AUTOMOTIVE DE MEXICO S DE RL DE CV</v>
          </cell>
          <cell r="L396" t="str">
            <v>AV PARQUE INDUSTRIAL JUAREZ 3328</v>
          </cell>
          <cell r="M396" t="str">
            <v>CIUDAD JUAREZ-CHIH</v>
          </cell>
          <cell r="N396">
            <v>0</v>
          </cell>
          <cell r="O396" t="str">
            <v>INTERIOR</v>
          </cell>
          <cell r="P396">
            <v>187</v>
          </cell>
          <cell r="Q396" t="str">
            <v>&gt;60</v>
          </cell>
          <cell r="R396" t="str">
            <v>Entry Mono Printers</v>
          </cell>
          <cell r="S396" t="str">
            <v>A4</v>
          </cell>
          <cell r="T396" t="str">
            <v>Ciudad principal</v>
          </cell>
          <cell r="U396" t="str">
            <v>1-&gt;60</v>
          </cell>
          <cell r="V396">
            <v>1.05</v>
          </cell>
          <cell r="W396">
            <v>750.75000000000011</v>
          </cell>
          <cell r="X396">
            <v>1</v>
          </cell>
          <cell r="Y396">
            <v>0</v>
          </cell>
          <cell r="Z396">
            <v>5</v>
          </cell>
          <cell r="AA396">
            <v>0</v>
          </cell>
          <cell r="AB396">
            <v>0</v>
          </cell>
          <cell r="AC396">
            <v>0</v>
          </cell>
          <cell r="AD396">
            <v>43566</v>
          </cell>
          <cell r="AE396">
            <v>43566</v>
          </cell>
          <cell r="AF396">
            <v>0</v>
          </cell>
          <cell r="AG396" t="str">
            <v>0-1 día</v>
          </cell>
          <cell r="AH396">
            <v>0</v>
          </cell>
          <cell r="AI396">
            <v>0</v>
          </cell>
          <cell r="AJ396">
            <v>0</v>
          </cell>
          <cell r="AK396">
            <v>750.75000000000011</v>
          </cell>
        </row>
        <row r="397">
          <cell r="A397" t="str">
            <v>0E2B647375</v>
          </cell>
          <cell r="B397" t="str">
            <v>ABR-19</v>
          </cell>
          <cell r="C397">
            <v>1</v>
          </cell>
          <cell r="D397" t="str">
            <v>2023281</v>
          </cell>
          <cell r="E397" t="str">
            <v>SR MANTENIMIENTO CORRECTIVO</v>
          </cell>
          <cell r="F397" t="str">
            <v>0570</v>
          </cell>
          <cell r="G397" t="str">
            <v>10/04/2019 17:36</v>
          </cell>
          <cell r="H397" t="str">
            <v>500161</v>
          </cell>
          <cell r="I397" t="str">
            <v>PITSS</v>
          </cell>
          <cell r="J397" t="str">
            <v>ASP</v>
          </cell>
          <cell r="K397" t="str">
            <v>OPERADORA OMX SA DE CV</v>
          </cell>
          <cell r="L397" t="str">
            <v>AV MIRADOR 3300</v>
          </cell>
          <cell r="M397" t="str">
            <v>CHIHUAHUA-CHIH</v>
          </cell>
          <cell r="N397">
            <v>0</v>
          </cell>
          <cell r="O397" t="str">
            <v>INTERIOR</v>
          </cell>
          <cell r="P397">
            <v>1</v>
          </cell>
          <cell r="Q397" t="str">
            <v>&lt;=3</v>
          </cell>
          <cell r="R397" t="str">
            <v>Entry Production Color Low/Mid</v>
          </cell>
          <cell r="S397" t="str">
            <v>Entry Production</v>
          </cell>
          <cell r="T397" t="str">
            <v>Ciudad principal</v>
          </cell>
          <cell r="U397" t="str">
            <v>3-&lt;=3</v>
          </cell>
          <cell r="V397">
            <v>0</v>
          </cell>
          <cell r="W397">
            <v>0</v>
          </cell>
          <cell r="X397">
            <v>1</v>
          </cell>
          <cell r="Y397">
            <v>3.25</v>
          </cell>
          <cell r="Z397">
            <v>4</v>
          </cell>
          <cell r="AA397">
            <v>0.8125</v>
          </cell>
          <cell r="AB397">
            <v>0</v>
          </cell>
          <cell r="AC397">
            <v>0</v>
          </cell>
          <cell r="AD397">
            <v>43566</v>
          </cell>
          <cell r="AE397">
            <v>43566</v>
          </cell>
          <cell r="AF397">
            <v>0</v>
          </cell>
          <cell r="AG397" t="str">
            <v>0-1 día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</row>
        <row r="398">
          <cell r="A398" t="str">
            <v>0E2B649503</v>
          </cell>
          <cell r="B398" t="str">
            <v>ABR-19</v>
          </cell>
          <cell r="C398">
            <v>1</v>
          </cell>
          <cell r="D398" t="str">
            <v>2021967</v>
          </cell>
          <cell r="E398" t="str">
            <v>SR MANTENIMIENTO CORRECTIVO</v>
          </cell>
          <cell r="F398" t="str">
            <v>5757</v>
          </cell>
          <cell r="G398" t="str">
            <v>08/04/2019 18:02</v>
          </cell>
          <cell r="H398" t="str">
            <v>500080</v>
          </cell>
          <cell r="I398" t="str">
            <v>PITSS</v>
          </cell>
          <cell r="J398" t="str">
            <v>ASP</v>
          </cell>
          <cell r="K398" t="str">
            <v>INSTITUTO TECNOLOGICO Y DE ESTUDIOS SUPERIORES DE</v>
          </cell>
          <cell r="L398" t="str">
            <v>HEROICO COLEGIO MILITAR No 4700</v>
          </cell>
          <cell r="M398" t="str">
            <v>Chihuahua-CHIH</v>
          </cell>
          <cell r="N398">
            <v>0</v>
          </cell>
          <cell r="O398" t="str">
            <v>INTERIOR</v>
          </cell>
          <cell r="P398">
            <v>227</v>
          </cell>
          <cell r="Q398" t="str">
            <v>&gt;60</v>
          </cell>
          <cell r="R398" t="str">
            <v>Departmental Digital</v>
          </cell>
          <cell r="S398" t="str">
            <v>A3</v>
          </cell>
          <cell r="T398" t="str">
            <v>Ciudad principal</v>
          </cell>
          <cell r="U398" t="str">
            <v>2-&gt;60</v>
          </cell>
          <cell r="V398">
            <v>1.1000000000000001</v>
          </cell>
          <cell r="W398">
            <v>1501.5000000000002</v>
          </cell>
          <cell r="X398">
            <v>1</v>
          </cell>
          <cell r="Y398">
            <v>0</v>
          </cell>
          <cell r="Z398">
            <v>5</v>
          </cell>
          <cell r="AA398">
            <v>0</v>
          </cell>
          <cell r="AB398">
            <v>0</v>
          </cell>
          <cell r="AC398">
            <v>0</v>
          </cell>
          <cell r="AD398">
            <v>43566</v>
          </cell>
          <cell r="AE398">
            <v>43567</v>
          </cell>
          <cell r="AF398">
            <v>1</v>
          </cell>
          <cell r="AG398" t="str">
            <v>0-1 día</v>
          </cell>
          <cell r="AH398">
            <v>0</v>
          </cell>
          <cell r="AI398">
            <v>0</v>
          </cell>
          <cell r="AJ398">
            <v>0</v>
          </cell>
          <cell r="AK398">
            <v>1501.5000000000002</v>
          </cell>
        </row>
        <row r="399">
          <cell r="A399" t="str">
            <v>0E2B650746</v>
          </cell>
          <cell r="B399" t="str">
            <v>ABR-19</v>
          </cell>
          <cell r="C399">
            <v>1</v>
          </cell>
          <cell r="D399" t="str">
            <v>2023655</v>
          </cell>
          <cell r="E399" t="str">
            <v>SR MANTENIMIENTO CORRECTIVO</v>
          </cell>
          <cell r="F399" t="str">
            <v>8055</v>
          </cell>
          <cell r="G399" t="str">
            <v>11/04/2019 13:22</v>
          </cell>
          <cell r="H399" t="str">
            <v>500158</v>
          </cell>
          <cell r="I399" t="str">
            <v>PITSS</v>
          </cell>
          <cell r="J399" t="str">
            <v>ASP</v>
          </cell>
          <cell r="K399" t="str">
            <v>DELPHI AUTOMOTIVE SYSTEMS S DE RL DE CV</v>
          </cell>
          <cell r="L399" t="str">
            <v>AV PRINCIPAL No 1420</v>
          </cell>
          <cell r="M399" t="str">
            <v>Ciudad Juarez-CHIH</v>
          </cell>
          <cell r="N399">
            <v>0</v>
          </cell>
          <cell r="O399" t="str">
            <v>INTERIOR</v>
          </cell>
          <cell r="P399">
            <v>86</v>
          </cell>
          <cell r="Q399" t="str">
            <v>&gt;60</v>
          </cell>
          <cell r="R399" t="str">
            <v>Departmental Digital</v>
          </cell>
          <cell r="S399" t="str">
            <v>A3</v>
          </cell>
          <cell r="T399" t="str">
            <v>Ciudad principal</v>
          </cell>
          <cell r="U399" t="str">
            <v>2-&gt;60</v>
          </cell>
          <cell r="V399">
            <v>1.1000000000000001</v>
          </cell>
          <cell r="W399">
            <v>1501.5000000000002</v>
          </cell>
          <cell r="X399">
            <v>1</v>
          </cell>
          <cell r="Y399">
            <v>1.71</v>
          </cell>
          <cell r="Z399">
            <v>5</v>
          </cell>
          <cell r="AA399">
            <v>0.34199999999999997</v>
          </cell>
          <cell r="AB399">
            <v>0</v>
          </cell>
          <cell r="AC399">
            <v>0</v>
          </cell>
          <cell r="AD399">
            <v>43566</v>
          </cell>
          <cell r="AE399">
            <v>43567</v>
          </cell>
          <cell r="AF399">
            <v>1</v>
          </cell>
          <cell r="AG399" t="str">
            <v>0-1 día</v>
          </cell>
          <cell r="AH399">
            <v>0</v>
          </cell>
          <cell r="AI399">
            <v>0</v>
          </cell>
          <cell r="AJ399">
            <v>0</v>
          </cell>
          <cell r="AK399">
            <v>1501.5000000000002</v>
          </cell>
        </row>
        <row r="400">
          <cell r="A400" t="str">
            <v>0E2B651413</v>
          </cell>
          <cell r="B400" t="str">
            <v>ABR-19</v>
          </cell>
          <cell r="C400">
            <v>1</v>
          </cell>
          <cell r="D400" t="str">
            <v>2023441</v>
          </cell>
          <cell r="E400" t="str">
            <v>SR MANTENIMIENTO CORRECTIVO</v>
          </cell>
          <cell r="F400" t="str">
            <v>8045</v>
          </cell>
          <cell r="G400" t="str">
            <v>11/04/2019 09:17</v>
          </cell>
          <cell r="H400" t="str">
            <v>000195</v>
          </cell>
          <cell r="I400" t="str">
            <v>PITSS</v>
          </cell>
          <cell r="J400" t="str">
            <v>ASP</v>
          </cell>
          <cell r="K400" t="str">
            <v>LABORATORIOS PISA SA DE CV</v>
          </cell>
          <cell r="L400" t="str">
            <v>AV PASEO DE LA REFORMA No 180 PISO 23</v>
          </cell>
          <cell r="M400" t="str">
            <v>Cuauhtemoc-CIUDAD DE</v>
          </cell>
          <cell r="N400">
            <v>1</v>
          </cell>
          <cell r="O400" t="str">
            <v>METRO</v>
          </cell>
          <cell r="P400">
            <v>13</v>
          </cell>
          <cell r="Q400" t="str">
            <v>Entre 7 y 15</v>
          </cell>
          <cell r="R400" t="str">
            <v>Office Digital</v>
          </cell>
          <cell r="S400" t="str">
            <v>A3</v>
          </cell>
          <cell r="T400" t="str">
            <v>Ciudad principal</v>
          </cell>
          <cell r="U400" t="str">
            <v>2-Entre 7 y 15</v>
          </cell>
          <cell r="V400">
            <v>0.6</v>
          </cell>
          <cell r="W400">
            <v>0</v>
          </cell>
          <cell r="X400">
            <v>1</v>
          </cell>
          <cell r="Y400">
            <v>0.44</v>
          </cell>
          <cell r="Z400">
            <v>5</v>
          </cell>
          <cell r="AA400">
            <v>8.7999999999999995E-2</v>
          </cell>
          <cell r="AB400">
            <v>0</v>
          </cell>
          <cell r="AC400">
            <v>0</v>
          </cell>
          <cell r="AD400">
            <v>43566</v>
          </cell>
          <cell r="AE400">
            <v>43566</v>
          </cell>
          <cell r="AF400">
            <v>0</v>
          </cell>
          <cell r="AG400" t="str">
            <v>0-1 día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</row>
        <row r="401">
          <cell r="A401" t="str">
            <v>0E2B653886</v>
          </cell>
          <cell r="B401" t="str">
            <v>ABR-19</v>
          </cell>
          <cell r="C401">
            <v>1</v>
          </cell>
          <cell r="D401" t="str">
            <v>2022615</v>
          </cell>
          <cell r="E401" t="str">
            <v>SR MANTENIMIENTO CORRECTIVO</v>
          </cell>
          <cell r="F401" t="str">
            <v>8045</v>
          </cell>
          <cell r="G401" t="str">
            <v>09/04/2019 16:26</v>
          </cell>
          <cell r="H401" t="str">
            <v>500158</v>
          </cell>
          <cell r="I401" t="str">
            <v>PITSS</v>
          </cell>
          <cell r="J401" t="str">
            <v>ASP</v>
          </cell>
          <cell r="K401" t="str">
            <v>DELPHI AUTOMOTIVE SYSTEMS S DE RL DE CV</v>
          </cell>
          <cell r="L401" t="str">
            <v>AV HERMANOS ESCOBAR No 5756</v>
          </cell>
          <cell r="M401" t="str">
            <v>Ciudad Juarez-CHIH</v>
          </cell>
          <cell r="N401">
            <v>1</v>
          </cell>
          <cell r="O401" t="str">
            <v>INTERIOR</v>
          </cell>
          <cell r="P401">
            <v>168</v>
          </cell>
          <cell r="Q401" t="str">
            <v>&gt;60</v>
          </cell>
          <cell r="R401" t="str">
            <v>Office Digital</v>
          </cell>
          <cell r="S401" t="str">
            <v>A3</v>
          </cell>
          <cell r="T401" t="str">
            <v>Ciudad principal</v>
          </cell>
          <cell r="U401" t="str">
            <v>2-&gt;60</v>
          </cell>
          <cell r="V401">
            <v>1.1000000000000001</v>
          </cell>
          <cell r="W401">
            <v>0</v>
          </cell>
          <cell r="X401">
            <v>1</v>
          </cell>
          <cell r="Y401">
            <v>1.97</v>
          </cell>
          <cell r="Z401">
            <v>5</v>
          </cell>
          <cell r="AA401">
            <v>0.39400000000000002</v>
          </cell>
          <cell r="AB401">
            <v>0</v>
          </cell>
          <cell r="AC401">
            <v>0</v>
          </cell>
          <cell r="AD401">
            <v>43566</v>
          </cell>
          <cell r="AE401">
            <v>43566</v>
          </cell>
          <cell r="AF401">
            <v>0</v>
          </cell>
          <cell r="AG401" t="str">
            <v>0-1 día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</row>
        <row r="402">
          <cell r="A402" t="str">
            <v>0E2B654062</v>
          </cell>
          <cell r="B402" t="str">
            <v>ABR-19</v>
          </cell>
          <cell r="C402">
            <v>1</v>
          </cell>
          <cell r="D402" t="str">
            <v>2022795</v>
          </cell>
          <cell r="E402" t="str">
            <v>SR MANTENIMIENTO PREVENTIVO</v>
          </cell>
          <cell r="F402" t="str">
            <v>3350</v>
          </cell>
          <cell r="G402" t="str">
            <v>10/04/2019 07:40</v>
          </cell>
          <cell r="H402" t="str">
            <v>500053</v>
          </cell>
          <cell r="I402" t="str">
            <v>PITSS</v>
          </cell>
          <cell r="J402" t="str">
            <v>ASP</v>
          </cell>
          <cell r="K402" t="str">
            <v>FCA MEXICO SA DE CV</v>
          </cell>
          <cell r="L402" t="str">
            <v>BLVD MIGUEL RAMOS ARIZPE 124 SUR</v>
          </cell>
          <cell r="M402" t="str">
            <v>Ramos Arizpe-COAH</v>
          </cell>
          <cell r="N402">
            <v>1</v>
          </cell>
          <cell r="O402" t="str">
            <v>INTERIOR</v>
          </cell>
          <cell r="P402" t="str">
            <v xml:space="preserve">  </v>
          </cell>
          <cell r="Q402" t="str">
            <v>&gt;60</v>
          </cell>
          <cell r="R402" t="str">
            <v>A4 Mono MFPs</v>
          </cell>
          <cell r="S402" t="str">
            <v>A4</v>
          </cell>
          <cell r="T402" t="str">
            <v>Otras</v>
          </cell>
          <cell r="U402" t="str">
            <v>1-&gt;60</v>
          </cell>
          <cell r="V402">
            <v>1</v>
          </cell>
          <cell r="W402">
            <v>0</v>
          </cell>
          <cell r="X402">
            <v>0</v>
          </cell>
          <cell r="Y402">
            <v>9</v>
          </cell>
          <cell r="Z402">
            <v>9</v>
          </cell>
          <cell r="AA402">
            <v>1</v>
          </cell>
          <cell r="AB402">
            <v>0</v>
          </cell>
          <cell r="AC402">
            <v>0</v>
          </cell>
          <cell r="AD402">
            <v>43566</v>
          </cell>
          <cell r="AE402">
            <v>43566</v>
          </cell>
          <cell r="AF402">
            <v>0</v>
          </cell>
          <cell r="AG402" t="str">
            <v>0-1 día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</row>
        <row r="403">
          <cell r="A403" t="str">
            <v>0E2B654080</v>
          </cell>
          <cell r="B403" t="str">
            <v>ABR-19</v>
          </cell>
          <cell r="C403">
            <v>1</v>
          </cell>
          <cell r="D403" t="str">
            <v>2022841</v>
          </cell>
          <cell r="E403" t="str">
            <v>SR MANTENIMIENTO CORRECTIVO</v>
          </cell>
          <cell r="F403" t="str">
            <v>4395</v>
          </cell>
          <cell r="G403" t="str">
            <v>10/04/2019 09:15</v>
          </cell>
          <cell r="H403" t="str">
            <v>800027</v>
          </cell>
          <cell r="I403" t="str">
            <v>PITSS</v>
          </cell>
          <cell r="J403" t="str">
            <v>ASP</v>
          </cell>
          <cell r="K403" t="str">
            <v>OFFICE DEPOT DE MEXICO SA DE CV</v>
          </cell>
          <cell r="L403" t="str">
            <v>FELIPE SEVILLA DEL RIO 115</v>
          </cell>
          <cell r="M403" t="str">
            <v>COLIMA-COL</v>
          </cell>
          <cell r="N403">
            <v>1</v>
          </cell>
          <cell r="O403" t="str">
            <v>INTERIOR</v>
          </cell>
          <cell r="P403">
            <v>14</v>
          </cell>
          <cell r="Q403" t="str">
            <v>Entre 7 y 15</v>
          </cell>
          <cell r="R403" t="str">
            <v>Light Production Digital Business</v>
          </cell>
          <cell r="S403" t="str">
            <v>Entry Production</v>
          </cell>
          <cell r="T403" t="str">
            <v>Ciudad principal</v>
          </cell>
          <cell r="U403" t="str">
            <v>3-Entre 7 y 15</v>
          </cell>
          <cell r="V403">
            <v>0.8</v>
          </cell>
          <cell r="W403">
            <v>0</v>
          </cell>
          <cell r="X403">
            <v>1</v>
          </cell>
          <cell r="Y403">
            <v>1.35</v>
          </cell>
          <cell r="Z403">
            <v>4</v>
          </cell>
          <cell r="AA403">
            <v>0.33750000000000002</v>
          </cell>
          <cell r="AB403">
            <v>0</v>
          </cell>
          <cell r="AC403">
            <v>0</v>
          </cell>
          <cell r="AD403">
            <v>43566</v>
          </cell>
          <cell r="AE403">
            <v>43566</v>
          </cell>
          <cell r="AF403">
            <v>0</v>
          </cell>
          <cell r="AG403" t="str">
            <v>0-1 día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</row>
        <row r="404">
          <cell r="A404" t="str">
            <v>0E2B654080</v>
          </cell>
          <cell r="B404" t="str">
            <v>ABR-19</v>
          </cell>
          <cell r="C404">
            <v>1</v>
          </cell>
          <cell r="D404" t="str">
            <v>2022539</v>
          </cell>
          <cell r="E404" t="str">
            <v>SR MANTENIMIENTO CORRECTIVO</v>
          </cell>
          <cell r="F404" t="str">
            <v>8045</v>
          </cell>
          <cell r="G404" t="str">
            <v>09/04/2019 15:13</v>
          </cell>
          <cell r="H404" t="str">
            <v>500027</v>
          </cell>
          <cell r="I404" t="str">
            <v>PITSS</v>
          </cell>
          <cell r="J404" t="str">
            <v>ASP</v>
          </cell>
          <cell r="K404" t="str">
            <v>JANSSEN DE MEXICO S DE RL DE CV</v>
          </cell>
          <cell r="L404" t="str">
            <v>DURANGO No 2751</v>
          </cell>
          <cell r="M404" t="str">
            <v>Ciudad Juarez-CHIH</v>
          </cell>
          <cell r="N404">
            <v>1</v>
          </cell>
          <cell r="O404" t="str">
            <v>INTERIOR</v>
          </cell>
          <cell r="P404">
            <v>230</v>
          </cell>
          <cell r="Q404" t="str">
            <v>&gt;60</v>
          </cell>
          <cell r="R404" t="str">
            <v>Office Digital</v>
          </cell>
          <cell r="S404" t="str">
            <v>A3</v>
          </cell>
          <cell r="T404" t="str">
            <v>Ciudad principal</v>
          </cell>
          <cell r="U404" t="str">
            <v>2-&gt;60</v>
          </cell>
          <cell r="V404">
            <v>1.1000000000000001</v>
          </cell>
          <cell r="W404">
            <v>0</v>
          </cell>
          <cell r="X404">
            <v>1</v>
          </cell>
          <cell r="Y404">
            <v>0.75</v>
          </cell>
          <cell r="Z404">
            <v>5</v>
          </cell>
          <cell r="AA404">
            <v>0.15</v>
          </cell>
          <cell r="AB404">
            <v>0</v>
          </cell>
          <cell r="AC404">
            <v>0</v>
          </cell>
          <cell r="AD404">
            <v>43566</v>
          </cell>
          <cell r="AE404">
            <v>43567</v>
          </cell>
          <cell r="AF404">
            <v>1</v>
          </cell>
          <cell r="AG404" t="str">
            <v>0-1 día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</row>
        <row r="405">
          <cell r="A405" t="str">
            <v>0E2B654119</v>
          </cell>
          <cell r="B405" t="str">
            <v>ABR-19</v>
          </cell>
          <cell r="C405">
            <v>1</v>
          </cell>
          <cell r="D405" t="str">
            <v>2023567</v>
          </cell>
          <cell r="E405" t="str">
            <v>SR MANTENIMIENTO CORRECTIVO</v>
          </cell>
          <cell r="F405" t="str">
            <v>4002</v>
          </cell>
          <cell r="G405" t="str">
            <v>11/04/2019 11:45</v>
          </cell>
          <cell r="H405" t="str">
            <v>000207</v>
          </cell>
          <cell r="I405" t="str">
            <v>PITSS</v>
          </cell>
          <cell r="J405" t="str">
            <v>ASP</v>
          </cell>
          <cell r="K405" t="str">
            <v>CAB LOGISTICS SA DE CV</v>
          </cell>
          <cell r="L405" t="str">
            <v>AV DE LA BARRANCA LOTE No 26  A S/N</v>
          </cell>
          <cell r="M405" t="str">
            <v>Cuautitlan Izcalli-E</v>
          </cell>
          <cell r="N405">
            <v>1</v>
          </cell>
          <cell r="O405" t="str">
            <v>METRO</v>
          </cell>
          <cell r="P405">
            <v>65</v>
          </cell>
          <cell r="Q405" t="str">
            <v>&gt;60</v>
          </cell>
          <cell r="R405" t="str">
            <v>A4 Mono MFPs</v>
          </cell>
          <cell r="S405" t="str">
            <v>A4</v>
          </cell>
          <cell r="T405" t="str">
            <v>Ciudad principal</v>
          </cell>
          <cell r="U405" t="str">
            <v>1-&gt;60</v>
          </cell>
          <cell r="V405">
            <v>1.05</v>
          </cell>
          <cell r="W405">
            <v>0</v>
          </cell>
          <cell r="X405">
            <v>1</v>
          </cell>
          <cell r="Y405">
            <v>3.33</v>
          </cell>
          <cell r="Z405">
            <v>5</v>
          </cell>
          <cell r="AA405">
            <v>0.66600000000000004</v>
          </cell>
          <cell r="AB405">
            <v>0</v>
          </cell>
          <cell r="AC405">
            <v>0</v>
          </cell>
          <cell r="AD405">
            <v>43566</v>
          </cell>
          <cell r="AE405">
            <v>43567</v>
          </cell>
          <cell r="AF405">
            <v>1</v>
          </cell>
          <cell r="AG405" t="str">
            <v>0-1 día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</row>
        <row r="406">
          <cell r="A406" t="str">
            <v>0E2B654127</v>
          </cell>
          <cell r="B406" t="str">
            <v>ABR-19</v>
          </cell>
          <cell r="C406">
            <v>1</v>
          </cell>
          <cell r="D406" t="str">
            <v>2023749</v>
          </cell>
          <cell r="E406" t="str">
            <v>SR MANTENIMIENTO CORRECTIVO</v>
          </cell>
          <cell r="F406" t="str">
            <v>8070</v>
          </cell>
          <cell r="G406" t="str">
            <v>11/04/2019 15:24</v>
          </cell>
          <cell r="H406" t="str">
            <v>800196</v>
          </cell>
          <cell r="I406" t="str">
            <v>PITSS</v>
          </cell>
          <cell r="J406" t="str">
            <v>ASP</v>
          </cell>
          <cell r="K406" t="str">
            <v>EFMA Y ASOCIADOS SC</v>
          </cell>
          <cell r="L406" t="str">
            <v>AV ESPA&amp;A No 1809</v>
          </cell>
          <cell r="M406" t="str">
            <v>Guadalajara-JAL</v>
          </cell>
          <cell r="N406">
            <v>1</v>
          </cell>
          <cell r="O406" t="str">
            <v>INTERIOR</v>
          </cell>
          <cell r="P406">
            <v>35</v>
          </cell>
          <cell r="Q406" t="str">
            <v>Entre 31 y 60</v>
          </cell>
          <cell r="R406" t="str">
            <v>A3 Office Color Laser MFPs</v>
          </cell>
          <cell r="S406" t="str">
            <v>A3</v>
          </cell>
          <cell r="T406" t="str">
            <v>Ciudad principal</v>
          </cell>
          <cell r="U406" t="str">
            <v>2-Entre 31 y 60</v>
          </cell>
          <cell r="V406">
            <v>1.05</v>
          </cell>
          <cell r="W406">
            <v>0</v>
          </cell>
          <cell r="X406">
            <v>1</v>
          </cell>
          <cell r="Y406">
            <v>1.45</v>
          </cell>
          <cell r="Z406">
            <v>5</v>
          </cell>
          <cell r="AA406">
            <v>0.28999999999999998</v>
          </cell>
          <cell r="AB406">
            <v>0</v>
          </cell>
          <cell r="AC406">
            <v>0</v>
          </cell>
          <cell r="AD406">
            <v>43566</v>
          </cell>
          <cell r="AE406">
            <v>43567</v>
          </cell>
          <cell r="AF406">
            <v>1</v>
          </cell>
          <cell r="AG406" t="str">
            <v>0-1 día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</row>
        <row r="407">
          <cell r="A407" t="str">
            <v>0E2B654128</v>
          </cell>
          <cell r="B407" t="str">
            <v>ABR-19</v>
          </cell>
          <cell r="C407">
            <v>1</v>
          </cell>
          <cell r="D407" t="str">
            <v>2024043</v>
          </cell>
          <cell r="E407" t="str">
            <v>SR ASISTENCIA A CLIENTES</v>
          </cell>
          <cell r="F407" t="str">
            <v>8301</v>
          </cell>
          <cell r="G407" t="str">
            <v>12/04/2019 08:59</v>
          </cell>
          <cell r="H407" t="str">
            <v>800187</v>
          </cell>
          <cell r="I407" t="str">
            <v>PITSS</v>
          </cell>
          <cell r="J407" t="str">
            <v>ASP</v>
          </cell>
          <cell r="K407" t="str">
            <v>OPERADORA OMX SA DE CV</v>
          </cell>
          <cell r="L407" t="str">
            <v>PROL EZEQUIEL MONTES 1</v>
          </cell>
          <cell r="M407" t="str">
            <v>QUERETARO-QRO</v>
          </cell>
          <cell r="N407">
            <v>0</v>
          </cell>
          <cell r="O407" t="str">
            <v>INTERIOR</v>
          </cell>
          <cell r="P407" t="str">
            <v xml:space="preserve">  </v>
          </cell>
          <cell r="Q407" t="str">
            <v>&gt;60</v>
          </cell>
          <cell r="R407" t="str">
            <v>WF Mono Systems and Legacy Color</v>
          </cell>
          <cell r="S407" t="str">
            <v>WF</v>
          </cell>
          <cell r="T407" t="str">
            <v>Ciudad principal</v>
          </cell>
          <cell r="U407" t="str">
            <v>3-&gt;60</v>
          </cell>
          <cell r="V407">
            <v>1</v>
          </cell>
          <cell r="W407">
            <v>1573.0000000000002</v>
          </cell>
          <cell r="X407">
            <v>1</v>
          </cell>
          <cell r="Y407">
            <v>0.94</v>
          </cell>
          <cell r="Z407">
            <v>4</v>
          </cell>
          <cell r="AA407">
            <v>0.23499999999999999</v>
          </cell>
          <cell r="AB407">
            <v>0</v>
          </cell>
          <cell r="AC407">
            <v>0</v>
          </cell>
          <cell r="AD407">
            <v>43567</v>
          </cell>
          <cell r="AE407">
            <v>43570</v>
          </cell>
          <cell r="AF407">
            <v>1</v>
          </cell>
          <cell r="AG407" t="str">
            <v>0-1 día</v>
          </cell>
          <cell r="AH407">
            <v>0</v>
          </cell>
          <cell r="AI407">
            <v>0</v>
          </cell>
          <cell r="AJ407">
            <v>0</v>
          </cell>
          <cell r="AK407">
            <v>1573.0000000000002</v>
          </cell>
        </row>
        <row r="408">
          <cell r="A408" t="str">
            <v>0E2B656382</v>
          </cell>
          <cell r="B408" t="str">
            <v>ABR-19</v>
          </cell>
          <cell r="C408">
            <v>1</v>
          </cell>
          <cell r="D408" t="str">
            <v>2024177</v>
          </cell>
          <cell r="E408" t="str">
            <v>SR MANTENIMIENTO CORRECTIVO</v>
          </cell>
          <cell r="F408" t="str">
            <v>3346</v>
          </cell>
          <cell r="G408" t="str">
            <v>12/04/2019 12:07</v>
          </cell>
          <cell r="H408" t="str">
            <v>500056</v>
          </cell>
          <cell r="I408" t="str">
            <v>PITSS</v>
          </cell>
          <cell r="J408" t="str">
            <v>ASP</v>
          </cell>
          <cell r="K408" t="str">
            <v>TELEFONOS DE MEXICO SA B DE CV</v>
          </cell>
          <cell r="L408" t="str">
            <v>BLVD HIDALGO ESQUINA PADRE MIER 2do PISO</v>
          </cell>
          <cell r="M408" t="str">
            <v>Reynosa-TAM</v>
          </cell>
          <cell r="N408">
            <v>0</v>
          </cell>
          <cell r="O408" t="str">
            <v>INTERIOR</v>
          </cell>
          <cell r="P408">
            <v>326</v>
          </cell>
          <cell r="Q408" t="str">
            <v>&gt;60</v>
          </cell>
          <cell r="R408" t="str">
            <v>A4 Mono MFPs</v>
          </cell>
          <cell r="S408" t="str">
            <v>A4</v>
          </cell>
          <cell r="T408" t="str">
            <v>Ciudad principal</v>
          </cell>
          <cell r="U408" t="str">
            <v>1-&gt;60</v>
          </cell>
          <cell r="V408">
            <v>1.05</v>
          </cell>
          <cell r="W408">
            <v>750.75000000000011</v>
          </cell>
          <cell r="X408">
            <v>1</v>
          </cell>
          <cell r="Y408">
            <v>1.8</v>
          </cell>
          <cell r="Z408">
            <v>5</v>
          </cell>
          <cell r="AA408">
            <v>0.36</v>
          </cell>
          <cell r="AB408">
            <v>0</v>
          </cell>
          <cell r="AC408">
            <v>0</v>
          </cell>
          <cell r="AD408">
            <v>43567</v>
          </cell>
          <cell r="AE408">
            <v>43570</v>
          </cell>
          <cell r="AF408">
            <v>1</v>
          </cell>
          <cell r="AG408" t="str">
            <v>0-1 día</v>
          </cell>
          <cell r="AH408">
            <v>0</v>
          </cell>
          <cell r="AI408">
            <v>0</v>
          </cell>
          <cell r="AJ408">
            <v>0</v>
          </cell>
          <cell r="AK408">
            <v>750.75000000000011</v>
          </cell>
        </row>
        <row r="409">
          <cell r="A409" t="str">
            <v>0E2B656917</v>
          </cell>
          <cell r="B409" t="str">
            <v>ABR-19</v>
          </cell>
          <cell r="C409">
            <v>1</v>
          </cell>
          <cell r="D409" t="str">
            <v>2023033</v>
          </cell>
          <cell r="E409" t="str">
            <v>SR MANTENIMIENTO CORRECTIVO</v>
          </cell>
          <cell r="F409" t="str">
            <v>8046</v>
          </cell>
          <cell r="G409" t="str">
            <v>10/04/2019 12:37</v>
          </cell>
          <cell r="H409" t="str">
            <v>500158</v>
          </cell>
          <cell r="I409" t="str">
            <v>PITSS</v>
          </cell>
          <cell r="J409" t="str">
            <v>ASP</v>
          </cell>
          <cell r="K409" t="str">
            <v>TECNOLOGIA DE ILUMINACION AUTOMOTRIZ SA DE CV</v>
          </cell>
          <cell r="L409" t="str">
            <v>AV DEL CHARRO No 1750 NTE</v>
          </cell>
          <cell r="M409" t="str">
            <v>Ciudad Juarez-CHIH</v>
          </cell>
          <cell r="N409">
            <v>0</v>
          </cell>
          <cell r="O409" t="str">
            <v>INTERIOR</v>
          </cell>
          <cell r="P409">
            <v>391</v>
          </cell>
          <cell r="Q409" t="str">
            <v>&gt;60</v>
          </cell>
          <cell r="R409" t="str">
            <v>A3 Office Color Laser MFPs</v>
          </cell>
          <cell r="S409" t="str">
            <v>A3</v>
          </cell>
          <cell r="T409" t="str">
            <v>Ciudad principal</v>
          </cell>
          <cell r="U409" t="str">
            <v>2-&gt;60</v>
          </cell>
          <cell r="V409">
            <v>1.1000000000000001</v>
          </cell>
          <cell r="W409">
            <v>1501.5000000000002</v>
          </cell>
          <cell r="X409">
            <v>1</v>
          </cell>
          <cell r="Y409">
            <v>0.96</v>
          </cell>
          <cell r="Z409">
            <v>5</v>
          </cell>
          <cell r="AA409">
            <v>0.192</v>
          </cell>
          <cell r="AB409">
            <v>0</v>
          </cell>
          <cell r="AC409">
            <v>0</v>
          </cell>
          <cell r="AD409">
            <v>43567</v>
          </cell>
          <cell r="AE409">
            <v>43567</v>
          </cell>
          <cell r="AF409">
            <v>0</v>
          </cell>
          <cell r="AG409" t="str">
            <v>0-1 día</v>
          </cell>
          <cell r="AH409">
            <v>0</v>
          </cell>
          <cell r="AI409">
            <v>0</v>
          </cell>
          <cell r="AJ409">
            <v>0</v>
          </cell>
          <cell r="AK409">
            <v>1501.5000000000002</v>
          </cell>
        </row>
        <row r="410">
          <cell r="A410" t="str">
            <v>0E2B656929</v>
          </cell>
          <cell r="B410" t="str">
            <v>ABR-19</v>
          </cell>
          <cell r="C410">
            <v>1</v>
          </cell>
          <cell r="D410" t="str">
            <v>2024099</v>
          </cell>
          <cell r="E410" t="str">
            <v>SR MANTENIMIENTO CORRECTIVO</v>
          </cell>
          <cell r="F410" t="str">
            <v>4002</v>
          </cell>
          <cell r="G410" t="str">
            <v>12/04/2019 09:53</v>
          </cell>
          <cell r="H410" t="str">
            <v>500080</v>
          </cell>
          <cell r="I410" t="str">
            <v>PITSS</v>
          </cell>
          <cell r="J410" t="str">
            <v>ASP</v>
          </cell>
          <cell r="K410" t="str">
            <v>TELEFONOS DE MEXICO SA B DE CV</v>
          </cell>
          <cell r="L410" t="str">
            <v>AV DE LAS INDUSTRIAS 5907</v>
          </cell>
          <cell r="M410" t="str">
            <v>CHIHUAHUA-CHIH</v>
          </cell>
          <cell r="N410">
            <v>0</v>
          </cell>
          <cell r="O410" t="str">
            <v>INTERIOR</v>
          </cell>
          <cell r="P410">
            <v>590</v>
          </cell>
          <cell r="Q410" t="str">
            <v>&gt;60</v>
          </cell>
          <cell r="R410" t="str">
            <v>A4 Mono MFPs</v>
          </cell>
          <cell r="S410" t="str">
            <v>A4</v>
          </cell>
          <cell r="T410" t="str">
            <v>Ciudad principal</v>
          </cell>
          <cell r="U410" t="str">
            <v>1-&gt;60</v>
          </cell>
          <cell r="V410">
            <v>1.05</v>
          </cell>
          <cell r="W410">
            <v>750.75000000000011</v>
          </cell>
          <cell r="X410">
            <v>1</v>
          </cell>
          <cell r="Y410">
            <v>0</v>
          </cell>
          <cell r="Z410">
            <v>5</v>
          </cell>
          <cell r="AA410">
            <v>0</v>
          </cell>
          <cell r="AB410">
            <v>0</v>
          </cell>
          <cell r="AC410">
            <v>0</v>
          </cell>
          <cell r="AD410">
            <v>43567</v>
          </cell>
          <cell r="AE410">
            <v>43567</v>
          </cell>
          <cell r="AF410">
            <v>0</v>
          </cell>
          <cell r="AG410" t="str">
            <v>0-1 día</v>
          </cell>
          <cell r="AH410">
            <v>0</v>
          </cell>
          <cell r="AI410">
            <v>0</v>
          </cell>
          <cell r="AJ410">
            <v>0</v>
          </cell>
          <cell r="AK410">
            <v>750.75000000000011</v>
          </cell>
        </row>
        <row r="411">
          <cell r="A411" t="str">
            <v>0E2B656940</v>
          </cell>
          <cell r="B411" t="str">
            <v>ABR-19</v>
          </cell>
          <cell r="C411">
            <v>1</v>
          </cell>
          <cell r="D411" t="str">
            <v>2024159</v>
          </cell>
          <cell r="E411" t="str">
            <v>SR MANTENIMIENTO CORRECTIVO</v>
          </cell>
          <cell r="F411" t="str">
            <v>4002</v>
          </cell>
          <cell r="G411" t="str">
            <v>12/04/2019 11:23</v>
          </cell>
          <cell r="H411" t="str">
            <v>500028</v>
          </cell>
          <cell r="I411" t="str">
            <v>PITSS</v>
          </cell>
          <cell r="J411" t="str">
            <v>ASP</v>
          </cell>
          <cell r="K411" t="str">
            <v>TELEFONOS DE MEXICO SA B DE CV</v>
          </cell>
          <cell r="L411" t="str">
            <v>TOPO CHICO 151</v>
          </cell>
          <cell r="M411" t="str">
            <v>SAN NICOLAS DE LOS G</v>
          </cell>
          <cell r="N411">
            <v>0</v>
          </cell>
          <cell r="O411" t="str">
            <v>INTERIOR</v>
          </cell>
          <cell r="P411">
            <v>260</v>
          </cell>
          <cell r="Q411" t="str">
            <v>&gt;60</v>
          </cell>
          <cell r="R411" t="str">
            <v>A4 Mono MFPs</v>
          </cell>
          <cell r="S411" t="str">
            <v>A4</v>
          </cell>
          <cell r="T411" t="str">
            <v>Ciudad principal</v>
          </cell>
          <cell r="U411" t="str">
            <v>1-&gt;60</v>
          </cell>
          <cell r="V411">
            <v>1.05</v>
          </cell>
          <cell r="W411">
            <v>750.75000000000011</v>
          </cell>
          <cell r="X411">
            <v>1</v>
          </cell>
          <cell r="Y411">
            <v>1.1200000000000001</v>
          </cell>
          <cell r="Z411">
            <v>5</v>
          </cell>
          <cell r="AA411">
            <v>0.22400000000000003</v>
          </cell>
          <cell r="AB411">
            <v>0</v>
          </cell>
          <cell r="AC411">
            <v>0</v>
          </cell>
          <cell r="AD411">
            <v>43567</v>
          </cell>
          <cell r="AE411">
            <v>43570</v>
          </cell>
          <cell r="AF411">
            <v>1</v>
          </cell>
          <cell r="AG411" t="str">
            <v>0-1 día</v>
          </cell>
          <cell r="AH411">
            <v>0</v>
          </cell>
          <cell r="AI411">
            <v>0</v>
          </cell>
          <cell r="AJ411">
            <v>0</v>
          </cell>
          <cell r="AK411">
            <v>750.75000000000011</v>
          </cell>
        </row>
        <row r="412">
          <cell r="A412" t="str">
            <v>0E2B658299</v>
          </cell>
          <cell r="B412" t="str">
            <v>ABR-19</v>
          </cell>
          <cell r="C412">
            <v>1</v>
          </cell>
          <cell r="D412" t="str">
            <v>2024109</v>
          </cell>
          <cell r="E412" t="str">
            <v>SR INSTALACION DE EQUIPO</v>
          </cell>
          <cell r="F412" t="str">
            <v>4002</v>
          </cell>
          <cell r="G412" t="str">
            <v>12/04/2019 10:10</v>
          </cell>
          <cell r="H412" t="str">
            <v>800197</v>
          </cell>
          <cell r="I412" t="str">
            <v>PITSS</v>
          </cell>
          <cell r="J412" t="str">
            <v>ASP</v>
          </cell>
          <cell r="K412" t="str">
            <v>OPERADORA OMX SA DE CV</v>
          </cell>
          <cell r="L412" t="str">
            <v>AV VENUSTIANO CARRANZA 2301</v>
          </cell>
          <cell r="M412" t="str">
            <v>SAN LUIS POTOSI-SLP</v>
          </cell>
          <cell r="N412">
            <v>0</v>
          </cell>
          <cell r="O412" t="str">
            <v>INTERIOR</v>
          </cell>
          <cell r="P412" t="str">
            <v xml:space="preserve">  </v>
          </cell>
          <cell r="Q412" t="str">
            <v>&gt;60</v>
          </cell>
          <cell r="R412" t="str">
            <v>A4 Mono MFPs</v>
          </cell>
          <cell r="S412" t="str">
            <v>A4</v>
          </cell>
          <cell r="T412" t="str">
            <v>Ciudad principal</v>
          </cell>
          <cell r="U412" t="str">
            <v>1-&gt;60</v>
          </cell>
          <cell r="V412">
            <v>1</v>
          </cell>
          <cell r="W412">
            <v>1072.5000000000002</v>
          </cell>
          <cell r="X412">
            <v>0</v>
          </cell>
          <cell r="Y412">
            <v>5</v>
          </cell>
          <cell r="Z412">
            <v>5</v>
          </cell>
          <cell r="AA412">
            <v>1</v>
          </cell>
          <cell r="AB412">
            <v>0</v>
          </cell>
          <cell r="AC412">
            <v>0</v>
          </cell>
          <cell r="AD412">
            <v>43567</v>
          </cell>
          <cell r="AE412">
            <v>43570</v>
          </cell>
          <cell r="AF412">
            <v>1</v>
          </cell>
          <cell r="AG412" t="str">
            <v>0-1 día</v>
          </cell>
          <cell r="AH412">
            <v>0</v>
          </cell>
          <cell r="AI412">
            <v>0</v>
          </cell>
          <cell r="AJ412">
            <v>0</v>
          </cell>
          <cell r="AK412">
            <v>1072.5000000000002</v>
          </cell>
        </row>
        <row r="413">
          <cell r="A413" t="str">
            <v>0E2B658299</v>
          </cell>
          <cell r="B413" t="str">
            <v>ABR-19</v>
          </cell>
          <cell r="C413">
            <v>1</v>
          </cell>
          <cell r="D413" t="str">
            <v>2024241</v>
          </cell>
          <cell r="E413" t="str">
            <v>SR MANTENIMIENTO CORRECTIVO</v>
          </cell>
          <cell r="F413" t="str">
            <v>6705</v>
          </cell>
          <cell r="G413" t="str">
            <v>12/04/2019 13:58</v>
          </cell>
          <cell r="H413" t="str">
            <v>800186</v>
          </cell>
          <cell r="I413" t="str">
            <v>PITSS</v>
          </cell>
          <cell r="J413" t="str">
            <v>ASP</v>
          </cell>
          <cell r="K413" t="str">
            <v>OFFICE DEPOT DE MEXICO SA DE CV</v>
          </cell>
          <cell r="L413" t="str">
            <v>PROL ZARAGOZA 62 A</v>
          </cell>
          <cell r="M413" t="str">
            <v>QUERETARO-QRO</v>
          </cell>
          <cell r="N413">
            <v>0</v>
          </cell>
          <cell r="O413" t="str">
            <v>INTERIOR</v>
          </cell>
          <cell r="P413">
            <v>65</v>
          </cell>
          <cell r="Q413" t="str">
            <v>&gt;60</v>
          </cell>
          <cell r="R413" t="str">
            <v>WF Mono Systems and Legacy Color</v>
          </cell>
          <cell r="S413" t="str">
            <v>WF</v>
          </cell>
          <cell r="T413" t="str">
            <v>Ciudad principal</v>
          </cell>
          <cell r="U413" t="str">
            <v>3-&gt;60</v>
          </cell>
          <cell r="V413">
            <v>1.1499999999999999</v>
          </cell>
          <cell r="W413">
            <v>1808.95</v>
          </cell>
          <cell r="X413">
            <v>1</v>
          </cell>
          <cell r="Y413">
            <v>3.03</v>
          </cell>
          <cell r="Z413">
            <v>4</v>
          </cell>
          <cell r="AA413">
            <v>0.75749999999999995</v>
          </cell>
          <cell r="AB413">
            <v>0</v>
          </cell>
          <cell r="AC413">
            <v>0</v>
          </cell>
          <cell r="AD413">
            <v>43567</v>
          </cell>
          <cell r="AE413">
            <v>43570</v>
          </cell>
          <cell r="AF413">
            <v>1</v>
          </cell>
          <cell r="AG413" t="str">
            <v>0-1 día</v>
          </cell>
          <cell r="AH413">
            <v>0</v>
          </cell>
          <cell r="AI413">
            <v>0</v>
          </cell>
          <cell r="AJ413">
            <v>0</v>
          </cell>
          <cell r="AK413">
            <v>1808.95</v>
          </cell>
        </row>
        <row r="414">
          <cell r="A414" t="str">
            <v>0E2B658304</v>
          </cell>
          <cell r="B414" t="str">
            <v>ABR-19</v>
          </cell>
          <cell r="C414">
            <v>1</v>
          </cell>
          <cell r="D414" t="str">
            <v>2024181</v>
          </cell>
          <cell r="E414" t="str">
            <v>SR MANTENIMIENTO CORRECTIVO</v>
          </cell>
          <cell r="F414" t="str">
            <v>6705</v>
          </cell>
          <cell r="G414" t="str">
            <v>12/04/2019 12:09</v>
          </cell>
          <cell r="H414" t="str">
            <v>800183</v>
          </cell>
          <cell r="I414" t="str">
            <v>PITSS</v>
          </cell>
          <cell r="J414" t="str">
            <v>ASP</v>
          </cell>
          <cell r="K414" t="str">
            <v>TELEFONOS DE MEXICO SA B DE CV</v>
          </cell>
          <cell r="L414" t="str">
            <v>FRESNO 1161</v>
          </cell>
          <cell r="M414" t="str">
            <v>GUADALAJARA-JAL</v>
          </cell>
          <cell r="N414">
            <v>0</v>
          </cell>
          <cell r="O414" t="str">
            <v>INTERIOR</v>
          </cell>
          <cell r="P414">
            <v>1520</v>
          </cell>
          <cell r="Q414" t="str">
            <v>&gt;60</v>
          </cell>
          <cell r="R414" t="str">
            <v>WF Mono Systems and Legacy Color</v>
          </cell>
          <cell r="S414" t="str">
            <v>WF</v>
          </cell>
          <cell r="T414" t="str">
            <v>Ciudad principal</v>
          </cell>
          <cell r="U414" t="str">
            <v>3-&gt;60</v>
          </cell>
          <cell r="V414">
            <v>1.1499999999999999</v>
          </cell>
          <cell r="W414">
            <v>1808.95</v>
          </cell>
          <cell r="X414">
            <v>1</v>
          </cell>
          <cell r="Y414">
            <v>2.85</v>
          </cell>
          <cell r="Z414">
            <v>4</v>
          </cell>
          <cell r="AA414">
            <v>0.71250000000000002</v>
          </cell>
          <cell r="AB414">
            <v>0</v>
          </cell>
          <cell r="AC414">
            <v>0</v>
          </cell>
          <cell r="AD414">
            <v>43567</v>
          </cell>
          <cell r="AE414">
            <v>43567</v>
          </cell>
          <cell r="AF414">
            <v>0</v>
          </cell>
          <cell r="AG414" t="str">
            <v>0-1 día</v>
          </cell>
          <cell r="AH414">
            <v>0</v>
          </cell>
          <cell r="AI414">
            <v>0</v>
          </cell>
          <cell r="AJ414">
            <v>0</v>
          </cell>
          <cell r="AK414">
            <v>1808.95</v>
          </cell>
        </row>
        <row r="415">
          <cell r="A415" t="str">
            <v>0E2B658304</v>
          </cell>
          <cell r="B415" t="str">
            <v>ABR-19</v>
          </cell>
          <cell r="C415">
            <v>1</v>
          </cell>
          <cell r="D415" t="str">
            <v>2023817</v>
          </cell>
          <cell r="E415" t="str">
            <v>SR MANTENIMIENTO CORRECTIVO</v>
          </cell>
          <cell r="F415" t="str">
            <v>6705</v>
          </cell>
          <cell r="G415" t="str">
            <v>11/04/2019 16:47</v>
          </cell>
          <cell r="H415" t="str">
            <v>800187</v>
          </cell>
          <cell r="I415" t="str">
            <v>PITSS</v>
          </cell>
          <cell r="J415" t="str">
            <v>ASP</v>
          </cell>
          <cell r="K415" t="str">
            <v>OPERADORA OMX SA DE CV</v>
          </cell>
          <cell r="L415" t="str">
            <v>BLVD ENCUESTRE MZA 1 LTE 1 LOCAL 14</v>
          </cell>
          <cell r="M415" t="str">
            <v>QUERETARO-QRO</v>
          </cell>
          <cell r="N415">
            <v>0</v>
          </cell>
          <cell r="O415" t="str">
            <v>INTERIOR</v>
          </cell>
          <cell r="P415">
            <v>94</v>
          </cell>
          <cell r="Q415" t="str">
            <v>&gt;60</v>
          </cell>
          <cell r="R415" t="str">
            <v>WF Mono Systems and Legacy Color</v>
          </cell>
          <cell r="S415" t="str">
            <v>WF</v>
          </cell>
          <cell r="T415" t="str">
            <v>Ciudad principal</v>
          </cell>
          <cell r="U415" t="str">
            <v>3-&gt;60</v>
          </cell>
          <cell r="V415">
            <v>1.1499999999999999</v>
          </cell>
          <cell r="W415">
            <v>1808.95</v>
          </cell>
          <cell r="X415">
            <v>1</v>
          </cell>
          <cell r="Y415">
            <v>0.72</v>
          </cell>
          <cell r="Z415">
            <v>4</v>
          </cell>
          <cell r="AA415">
            <v>0.18</v>
          </cell>
          <cell r="AB415">
            <v>0</v>
          </cell>
          <cell r="AC415">
            <v>0</v>
          </cell>
          <cell r="AD415">
            <v>43567</v>
          </cell>
          <cell r="AE415">
            <v>43570</v>
          </cell>
          <cell r="AF415">
            <v>1</v>
          </cell>
          <cell r="AG415" t="str">
            <v>0-1 día</v>
          </cell>
          <cell r="AH415">
            <v>0</v>
          </cell>
          <cell r="AI415">
            <v>0</v>
          </cell>
          <cell r="AJ415">
            <v>0</v>
          </cell>
          <cell r="AK415">
            <v>1808.95</v>
          </cell>
        </row>
        <row r="416">
          <cell r="A416" t="str">
            <v>0E2B658511</v>
          </cell>
          <cell r="B416" t="str">
            <v>ABR-19</v>
          </cell>
          <cell r="C416">
            <v>1</v>
          </cell>
          <cell r="D416" t="str">
            <v>2023691</v>
          </cell>
          <cell r="E416" t="str">
            <v>SR MANTENIMIENTO CORRECTIVO</v>
          </cell>
          <cell r="F416" t="str">
            <v>3615</v>
          </cell>
          <cell r="G416" t="str">
            <v>11/04/2019 14:05</v>
          </cell>
          <cell r="H416" t="str">
            <v>500036</v>
          </cell>
          <cell r="I416" t="str">
            <v>PITSS</v>
          </cell>
          <cell r="J416" t="str">
            <v>ASP</v>
          </cell>
          <cell r="K416" t="str">
            <v>DIGITAL NET SOLUTIONS GAV SA DE CV</v>
          </cell>
          <cell r="L416" t="str">
            <v>CARR MIGUEL ALEMAN KM 24</v>
          </cell>
          <cell r="M416" t="str">
            <v>APODACA-NL</v>
          </cell>
          <cell r="N416">
            <v>0</v>
          </cell>
          <cell r="O416" t="str">
            <v>INTERIOR</v>
          </cell>
          <cell r="P416">
            <v>183</v>
          </cell>
          <cell r="Q416" t="str">
            <v>&gt;60</v>
          </cell>
          <cell r="R416" t="str">
            <v>A4 Mono MFPs</v>
          </cell>
          <cell r="S416" t="str">
            <v>A4</v>
          </cell>
          <cell r="T416" t="str">
            <v>Otras</v>
          </cell>
          <cell r="U416" t="str">
            <v>1-&gt;60</v>
          </cell>
          <cell r="V416">
            <v>1.05</v>
          </cell>
          <cell r="W416">
            <v>750.75000000000011</v>
          </cell>
          <cell r="X416">
            <v>1</v>
          </cell>
          <cell r="Y416">
            <v>4.67</v>
          </cell>
          <cell r="Z416">
            <v>9</v>
          </cell>
          <cell r="AA416">
            <v>0.51888888888888884</v>
          </cell>
          <cell r="AB416">
            <v>0</v>
          </cell>
          <cell r="AC416">
            <v>0</v>
          </cell>
          <cell r="AD416">
            <v>43567</v>
          </cell>
          <cell r="AE416">
            <v>43567</v>
          </cell>
          <cell r="AF416">
            <v>0</v>
          </cell>
          <cell r="AG416" t="str">
            <v>0-1 día</v>
          </cell>
          <cell r="AH416">
            <v>0</v>
          </cell>
          <cell r="AI416">
            <v>0</v>
          </cell>
          <cell r="AJ416">
            <v>0</v>
          </cell>
          <cell r="AK416">
            <v>750.75000000000011</v>
          </cell>
        </row>
        <row r="417">
          <cell r="A417" t="str">
            <v>0E2B658511</v>
          </cell>
          <cell r="B417" t="str">
            <v>ABR-19</v>
          </cell>
          <cell r="C417">
            <v>1</v>
          </cell>
          <cell r="D417" t="str">
            <v>2015479</v>
          </cell>
          <cell r="E417" t="str">
            <v>SR MANTENIMIENTO CORRECTIVO</v>
          </cell>
          <cell r="F417" t="str">
            <v>3616</v>
          </cell>
          <cell r="G417" t="str">
            <v>26/03/2019 16:46</v>
          </cell>
          <cell r="H417" t="str">
            <v>800197</v>
          </cell>
          <cell r="I417" t="str">
            <v>PITSS</v>
          </cell>
          <cell r="J417" t="str">
            <v>ASP</v>
          </cell>
          <cell r="K417" t="str">
            <v>ENSE&amp;ANZA E INVESTIGACION SUPERIOR AC</v>
          </cell>
          <cell r="L417" t="str">
            <v>CARRETERA SAN LUIS POTOSI OJUELOS No 1510</v>
          </cell>
          <cell r="M417" t="str">
            <v>San Luis Potosi-SLP</v>
          </cell>
          <cell r="N417">
            <v>0</v>
          </cell>
          <cell r="O417" t="str">
            <v>INTERIOR</v>
          </cell>
          <cell r="P417">
            <v>554</v>
          </cell>
          <cell r="Q417" t="str">
            <v>&gt;60</v>
          </cell>
          <cell r="R417" t="str">
            <v>A4 Mono MFPs</v>
          </cell>
          <cell r="S417" t="str">
            <v>A4</v>
          </cell>
          <cell r="T417" t="str">
            <v>Ciudad principal</v>
          </cell>
          <cell r="U417" t="str">
            <v>1-&gt;60</v>
          </cell>
          <cell r="V417">
            <v>1.05</v>
          </cell>
          <cell r="W417">
            <v>750.75000000000011</v>
          </cell>
          <cell r="X417">
            <v>1</v>
          </cell>
          <cell r="Y417">
            <v>2.9</v>
          </cell>
          <cell r="Z417">
            <v>5</v>
          </cell>
          <cell r="AA417">
            <v>0.57999999999999996</v>
          </cell>
          <cell r="AB417">
            <v>0</v>
          </cell>
          <cell r="AC417">
            <v>0</v>
          </cell>
          <cell r="AD417">
            <v>43567</v>
          </cell>
          <cell r="AE417">
            <v>43571</v>
          </cell>
          <cell r="AF417">
            <v>2</v>
          </cell>
          <cell r="AG417" t="str">
            <v>2-3 días</v>
          </cell>
          <cell r="AH417">
            <v>0.25</v>
          </cell>
          <cell r="AI417">
            <v>-178.75000000000003</v>
          </cell>
          <cell r="AJ417">
            <v>0</v>
          </cell>
          <cell r="AK417">
            <v>750.75000000000011</v>
          </cell>
        </row>
        <row r="418">
          <cell r="A418" t="str">
            <v>0E2B658529</v>
          </cell>
          <cell r="B418" t="str">
            <v>ABR-19</v>
          </cell>
          <cell r="C418">
            <v>1</v>
          </cell>
          <cell r="D418" t="str">
            <v>2024073</v>
          </cell>
          <cell r="E418" t="str">
            <v>SR MANTENIMIENTO CORRECTIVO</v>
          </cell>
          <cell r="F418" t="str">
            <v>3636</v>
          </cell>
          <cell r="G418" t="str">
            <v>12/04/2019 09:33</v>
          </cell>
          <cell r="H418" t="str">
            <v>500158</v>
          </cell>
          <cell r="I418" t="str">
            <v>PITSS</v>
          </cell>
          <cell r="J418" t="str">
            <v>ASP</v>
          </cell>
          <cell r="K418" t="str">
            <v>SUBENSAMBLES INTERNACIONALES S DE RL DE CV</v>
          </cell>
          <cell r="L418" t="str">
            <v>PROL HERMANOS ESCOBAR No 7151-E</v>
          </cell>
          <cell r="M418" t="str">
            <v>Ciudad Juarez-CHIH</v>
          </cell>
          <cell r="N418">
            <v>0</v>
          </cell>
          <cell r="O418" t="str">
            <v>INTERIOR</v>
          </cell>
          <cell r="P418">
            <v>29</v>
          </cell>
          <cell r="Q418" t="str">
            <v>Entre 16 y 30</v>
          </cell>
          <cell r="R418" t="str">
            <v>A4 Mono MFPs</v>
          </cell>
          <cell r="S418" t="str">
            <v>A4</v>
          </cell>
          <cell r="T418" t="str">
            <v>Ciudad principal</v>
          </cell>
          <cell r="U418" t="str">
            <v>1-Entre 16 y 30</v>
          </cell>
          <cell r="V418">
            <v>0.6</v>
          </cell>
          <cell r="W418">
            <v>429.00000000000006</v>
          </cell>
          <cell r="X418">
            <v>1</v>
          </cell>
          <cell r="Y418">
            <v>1.95</v>
          </cell>
          <cell r="Z418">
            <v>5</v>
          </cell>
          <cell r="AA418">
            <v>0.39</v>
          </cell>
          <cell r="AB418">
            <v>0</v>
          </cell>
          <cell r="AC418">
            <v>0</v>
          </cell>
          <cell r="AD418">
            <v>43567</v>
          </cell>
          <cell r="AE418">
            <v>43567</v>
          </cell>
          <cell r="AF418">
            <v>0</v>
          </cell>
          <cell r="AG418" t="str">
            <v>0-1 día</v>
          </cell>
          <cell r="AH418">
            <v>0</v>
          </cell>
          <cell r="AI418">
            <v>0</v>
          </cell>
          <cell r="AJ418">
            <v>0</v>
          </cell>
          <cell r="AK418">
            <v>429.00000000000006</v>
          </cell>
        </row>
        <row r="419">
          <cell r="A419" t="str">
            <v>0E2B659015</v>
          </cell>
          <cell r="B419" t="str">
            <v>ABR-19</v>
          </cell>
          <cell r="C419">
            <v>1</v>
          </cell>
          <cell r="D419" t="str">
            <v>2024303</v>
          </cell>
          <cell r="E419" t="str">
            <v>SR ASISTENCIA A CLIENTES</v>
          </cell>
          <cell r="F419" t="str">
            <v>4310</v>
          </cell>
          <cell r="G419" t="str">
            <v>12/04/2019 16:46</v>
          </cell>
          <cell r="H419" t="str">
            <v>800188</v>
          </cell>
          <cell r="I419" t="str">
            <v>PITSS</v>
          </cell>
          <cell r="J419" t="str">
            <v>ASP</v>
          </cell>
          <cell r="K419" t="str">
            <v>OFFICE DEPOT DE MEXICO SA DE CV</v>
          </cell>
          <cell r="L419" t="str">
            <v>AV. FAJA DE ORO NO. 1100</v>
          </cell>
          <cell r="M419" t="str">
            <v>Salamanca-GTO</v>
          </cell>
          <cell r="N419">
            <v>0</v>
          </cell>
          <cell r="O419" t="str">
            <v>INTERIOR</v>
          </cell>
          <cell r="P419" t="str">
            <v xml:space="preserve">  </v>
          </cell>
          <cell r="Q419" t="str">
            <v>&gt;60</v>
          </cell>
          <cell r="R419" t="str">
            <v>Light Production Digital Business</v>
          </cell>
          <cell r="S419" t="str">
            <v>Entry Production</v>
          </cell>
          <cell r="T419" t="str">
            <v>Ciudad principal</v>
          </cell>
          <cell r="U419" t="str">
            <v>3-&gt;60</v>
          </cell>
          <cell r="V419">
            <v>1</v>
          </cell>
          <cell r="W419">
            <v>1573.0000000000002</v>
          </cell>
          <cell r="X419">
            <v>1</v>
          </cell>
          <cell r="Y419">
            <v>0.51</v>
          </cell>
          <cell r="Z419">
            <v>4</v>
          </cell>
          <cell r="AA419">
            <v>0.1275</v>
          </cell>
          <cell r="AB419">
            <v>0</v>
          </cell>
          <cell r="AC419">
            <v>0</v>
          </cell>
          <cell r="AD419">
            <v>43567</v>
          </cell>
          <cell r="AE419">
            <v>43579</v>
          </cell>
          <cell r="AF419">
            <v>8</v>
          </cell>
          <cell r="AG419" t="str">
            <v>6-10 días</v>
          </cell>
          <cell r="AH419">
            <v>1</v>
          </cell>
          <cell r="AI419">
            <v>-1573.0000000000002</v>
          </cell>
          <cell r="AJ419">
            <v>0</v>
          </cell>
          <cell r="AK419">
            <v>1573.0000000000002</v>
          </cell>
        </row>
        <row r="420">
          <cell r="A420" t="str">
            <v>0E2B659015</v>
          </cell>
          <cell r="B420" t="str">
            <v>ABR-19</v>
          </cell>
          <cell r="C420">
            <v>1</v>
          </cell>
          <cell r="D420" t="str">
            <v>2024281</v>
          </cell>
          <cell r="E420" t="str">
            <v>SR MANTENIMIENTO CORRECTIVO</v>
          </cell>
          <cell r="F420" t="str">
            <v>4310</v>
          </cell>
          <cell r="G420" t="str">
            <v>12/04/2019 14:57</v>
          </cell>
          <cell r="H420" t="str">
            <v>500083</v>
          </cell>
          <cell r="I420" t="str">
            <v>PITSS</v>
          </cell>
          <cell r="J420" t="str">
            <v>ASP</v>
          </cell>
          <cell r="K420" t="str">
            <v>OPERADORA OMX SA DE CV</v>
          </cell>
          <cell r="L420" t="str">
            <v>EUGENIO GARZA SADA 3525</v>
          </cell>
          <cell r="M420" t="str">
            <v>Monterrey-NL</v>
          </cell>
          <cell r="N420">
            <v>0</v>
          </cell>
          <cell r="O420" t="str">
            <v>INTERIOR</v>
          </cell>
          <cell r="P420">
            <v>32</v>
          </cell>
          <cell r="Q420" t="str">
            <v>Entre 31 y 60</v>
          </cell>
          <cell r="R420" t="str">
            <v>Light Production Digital Business</v>
          </cell>
          <cell r="S420" t="str">
            <v>Entry Production</v>
          </cell>
          <cell r="T420" t="str">
            <v>Ciudad principal</v>
          </cell>
          <cell r="U420" t="str">
            <v>3-Entre 31 y 60</v>
          </cell>
          <cell r="V420">
            <v>1.1000000000000001</v>
          </cell>
          <cell r="W420">
            <v>1730.3000000000004</v>
          </cell>
          <cell r="X420">
            <v>1</v>
          </cell>
          <cell r="Y420">
            <v>2.5499999999999998</v>
          </cell>
          <cell r="Z420">
            <v>4</v>
          </cell>
          <cell r="AA420">
            <v>0.63749999999999996</v>
          </cell>
          <cell r="AB420">
            <v>0</v>
          </cell>
          <cell r="AC420">
            <v>0</v>
          </cell>
          <cell r="AD420">
            <v>43567</v>
          </cell>
          <cell r="AE420">
            <v>43570</v>
          </cell>
          <cell r="AF420">
            <v>1</v>
          </cell>
          <cell r="AG420" t="str">
            <v>0-1 día</v>
          </cell>
          <cell r="AH420">
            <v>0</v>
          </cell>
          <cell r="AI420">
            <v>0</v>
          </cell>
          <cell r="AJ420">
            <v>0</v>
          </cell>
          <cell r="AK420">
            <v>1730.3000000000004</v>
          </cell>
        </row>
        <row r="421">
          <cell r="A421" t="str">
            <v>0E2B659015</v>
          </cell>
          <cell r="B421" t="str">
            <v>ABR-19</v>
          </cell>
          <cell r="C421">
            <v>1</v>
          </cell>
          <cell r="D421" t="str">
            <v>2023653</v>
          </cell>
          <cell r="E421" t="str">
            <v>SR MANTENIMIENTO CORRECTIVO</v>
          </cell>
          <cell r="F421" t="str">
            <v>4395</v>
          </cell>
          <cell r="G421" t="str">
            <v>11/04/2019 13:17</v>
          </cell>
          <cell r="H421" t="str">
            <v>500019</v>
          </cell>
          <cell r="I421" t="str">
            <v>PITSS</v>
          </cell>
          <cell r="J421" t="str">
            <v>ASP</v>
          </cell>
          <cell r="K421" t="str">
            <v>OFFICE DEPOT DE MEXICO SA DE CV</v>
          </cell>
          <cell r="L421" t="str">
            <v>DIAGONAL REFORMA No 2407</v>
          </cell>
          <cell r="M421" t="str">
            <v>Torreon-COAH</v>
          </cell>
          <cell r="N421">
            <v>0</v>
          </cell>
          <cell r="O421" t="str">
            <v>INTERIOR</v>
          </cell>
          <cell r="P421">
            <v>344</v>
          </cell>
          <cell r="Q421" t="str">
            <v>&gt;60</v>
          </cell>
          <cell r="R421" t="str">
            <v>Light Production Digital Business</v>
          </cell>
          <cell r="S421" t="str">
            <v>Entry Production</v>
          </cell>
          <cell r="T421" t="str">
            <v>Otras</v>
          </cell>
          <cell r="U421" t="str">
            <v>3-&gt;60</v>
          </cell>
          <cell r="V421">
            <v>1.1499999999999999</v>
          </cell>
          <cell r="W421">
            <v>1808.95</v>
          </cell>
          <cell r="X421">
            <v>1</v>
          </cell>
          <cell r="Y421">
            <v>1.75</v>
          </cell>
          <cell r="Z421">
            <v>6</v>
          </cell>
          <cell r="AA421">
            <v>0.29166666666666669</v>
          </cell>
          <cell r="AB421">
            <v>0</v>
          </cell>
          <cell r="AC421">
            <v>0</v>
          </cell>
          <cell r="AD421">
            <v>43567</v>
          </cell>
          <cell r="AE421">
            <v>43567</v>
          </cell>
          <cell r="AF421">
            <v>0</v>
          </cell>
          <cell r="AG421" t="str">
            <v>0-1 día</v>
          </cell>
          <cell r="AH421">
            <v>0</v>
          </cell>
          <cell r="AI421">
            <v>0</v>
          </cell>
          <cell r="AJ421">
            <v>0</v>
          </cell>
          <cell r="AK421">
            <v>1808.95</v>
          </cell>
        </row>
        <row r="422">
          <cell r="A422" t="str">
            <v>0E2B659680</v>
          </cell>
          <cell r="B422" t="str">
            <v>ABR-19</v>
          </cell>
          <cell r="C422">
            <v>1</v>
          </cell>
          <cell r="D422" t="str">
            <v>2023401</v>
          </cell>
          <cell r="E422" t="str">
            <v>SR MANTENIMIENTO CORRECTIVO</v>
          </cell>
          <cell r="F422" t="str">
            <v>4395</v>
          </cell>
          <cell r="G422" t="str">
            <v>11/04/2019 08:32</v>
          </cell>
          <cell r="H422" t="str">
            <v>100037</v>
          </cell>
          <cell r="I422" t="str">
            <v>PITSS</v>
          </cell>
          <cell r="J422" t="str">
            <v>ASP</v>
          </cell>
          <cell r="K422" t="str">
            <v>OFFICE DEPOT DE MEXICO SA DE CV</v>
          </cell>
          <cell r="L422" t="str">
            <v>BLV ALFREDO DEL MAZO 805</v>
          </cell>
          <cell r="M422" t="str">
            <v>TOLUCA-MEX</v>
          </cell>
          <cell r="N422">
            <v>0</v>
          </cell>
          <cell r="O422" t="str">
            <v>INTERIOR</v>
          </cell>
          <cell r="P422">
            <v>42</v>
          </cell>
          <cell r="Q422" t="str">
            <v>Entre 31 y 60</v>
          </cell>
          <cell r="R422" t="str">
            <v>Light Production Digital Business</v>
          </cell>
          <cell r="S422" t="str">
            <v>Entry Production</v>
          </cell>
          <cell r="T422" t="str">
            <v>Ciudad principal</v>
          </cell>
          <cell r="U422" t="str">
            <v>3-Entre 31 y 60</v>
          </cell>
          <cell r="V422">
            <v>1.1000000000000001</v>
          </cell>
          <cell r="W422">
            <v>1730.3000000000004</v>
          </cell>
          <cell r="X422">
            <v>1</v>
          </cell>
          <cell r="Y422">
            <v>4</v>
          </cell>
          <cell r="Z422">
            <v>4</v>
          </cell>
          <cell r="AA422">
            <v>1</v>
          </cell>
          <cell r="AB422">
            <v>0</v>
          </cell>
          <cell r="AC422">
            <v>0</v>
          </cell>
          <cell r="AD422">
            <v>43567</v>
          </cell>
          <cell r="AE422">
            <v>43567</v>
          </cell>
          <cell r="AF422">
            <v>0</v>
          </cell>
          <cell r="AG422" t="str">
            <v>0-1 día</v>
          </cell>
          <cell r="AH422">
            <v>0</v>
          </cell>
          <cell r="AI422">
            <v>0</v>
          </cell>
          <cell r="AJ422">
            <v>0</v>
          </cell>
          <cell r="AK422">
            <v>1730.3000000000004</v>
          </cell>
        </row>
        <row r="423">
          <cell r="A423" t="str">
            <v>0E2B659680</v>
          </cell>
          <cell r="B423" t="str">
            <v>ABR-19</v>
          </cell>
          <cell r="C423">
            <v>1</v>
          </cell>
          <cell r="D423" t="str">
            <v>2024199</v>
          </cell>
          <cell r="E423" t="str">
            <v>SR MANTENIMIENTO CORRECTIVO</v>
          </cell>
          <cell r="F423" t="str">
            <v>3658</v>
          </cell>
          <cell r="G423" t="str">
            <v>12/04/2019 12:28</v>
          </cell>
          <cell r="H423" t="str">
            <v>500161</v>
          </cell>
          <cell r="I423" t="str">
            <v>PITSS</v>
          </cell>
          <cell r="J423" t="str">
            <v>ASP</v>
          </cell>
          <cell r="K423" t="str">
            <v>RADIOMOVIL DIPSA SA DE CV</v>
          </cell>
          <cell r="L423" t="str">
            <v>AV GLANDORFF 3306</v>
          </cell>
          <cell r="M423" t="str">
            <v>CHIHUAHUA-CHIH</v>
          </cell>
          <cell r="N423">
            <v>0</v>
          </cell>
          <cell r="O423" t="str">
            <v>INTERIOR</v>
          </cell>
          <cell r="P423">
            <v>8</v>
          </cell>
          <cell r="Q423" t="str">
            <v>Entre 7 y 15</v>
          </cell>
          <cell r="R423" t="str">
            <v>A4 Mono MFPs</v>
          </cell>
          <cell r="S423" t="str">
            <v>A4</v>
          </cell>
          <cell r="T423" t="str">
            <v>Ciudad principal</v>
          </cell>
          <cell r="U423" t="str">
            <v>1-Entre 7 y 15</v>
          </cell>
          <cell r="V423">
            <v>0</v>
          </cell>
          <cell r="W423">
            <v>0</v>
          </cell>
          <cell r="X423">
            <v>1</v>
          </cell>
          <cell r="Y423">
            <v>1.28</v>
          </cell>
          <cell r="Z423">
            <v>5</v>
          </cell>
          <cell r="AA423">
            <v>0.25600000000000001</v>
          </cell>
          <cell r="AB423">
            <v>0</v>
          </cell>
          <cell r="AC423">
            <v>0</v>
          </cell>
          <cell r="AD423">
            <v>43567</v>
          </cell>
          <cell r="AE423">
            <v>43567</v>
          </cell>
          <cell r="AF423">
            <v>0</v>
          </cell>
          <cell r="AG423" t="str">
            <v>0-1 día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</row>
        <row r="424">
          <cell r="A424" t="str">
            <v>0E2B663505</v>
          </cell>
          <cell r="B424" t="str">
            <v>ABR-19</v>
          </cell>
          <cell r="C424">
            <v>1</v>
          </cell>
          <cell r="D424" t="str">
            <v>2024179</v>
          </cell>
          <cell r="E424" t="str">
            <v>SR MANTENIMIENTO CORRECTIVO</v>
          </cell>
          <cell r="F424" t="str">
            <v>3658</v>
          </cell>
          <cell r="G424" t="str">
            <v>12/04/2019 12:04</v>
          </cell>
          <cell r="H424" t="str">
            <v>500158</v>
          </cell>
          <cell r="I424" t="str">
            <v>PITSS</v>
          </cell>
          <cell r="J424" t="str">
            <v>ASP</v>
          </cell>
          <cell r="K424" t="str">
            <v>RADIOMOVIL DIPSA SA DE CV</v>
          </cell>
          <cell r="L424" t="str">
            <v>HERMANOS ESCOBAR 3515</v>
          </cell>
          <cell r="M424" t="str">
            <v>CIUDAD JUAREZ-CHIH</v>
          </cell>
          <cell r="N424">
            <v>0</v>
          </cell>
          <cell r="O424" t="str">
            <v>INTERIOR</v>
          </cell>
          <cell r="P424">
            <v>71</v>
          </cell>
          <cell r="Q424" t="str">
            <v>&gt;60</v>
          </cell>
          <cell r="R424" t="str">
            <v>A4 Mono MFPs</v>
          </cell>
          <cell r="S424" t="str">
            <v>A4</v>
          </cell>
          <cell r="T424" t="str">
            <v>Ciudad principal</v>
          </cell>
          <cell r="U424" t="str">
            <v>1-&gt;60</v>
          </cell>
          <cell r="V424">
            <v>1.05</v>
          </cell>
          <cell r="W424">
            <v>750.75000000000011</v>
          </cell>
          <cell r="X424">
            <v>1</v>
          </cell>
          <cell r="Y424">
            <v>1.1499999999999999</v>
          </cell>
          <cell r="Z424">
            <v>5</v>
          </cell>
          <cell r="AA424">
            <v>0.22999999999999998</v>
          </cell>
          <cell r="AB424">
            <v>0</v>
          </cell>
          <cell r="AC424">
            <v>0</v>
          </cell>
          <cell r="AD424">
            <v>43567</v>
          </cell>
          <cell r="AE424">
            <v>43570</v>
          </cell>
          <cell r="AF424">
            <v>1</v>
          </cell>
          <cell r="AG424" t="str">
            <v>0-1 día</v>
          </cell>
          <cell r="AH424">
            <v>0</v>
          </cell>
          <cell r="AI424">
            <v>0</v>
          </cell>
          <cell r="AJ424">
            <v>0</v>
          </cell>
          <cell r="AK424">
            <v>750.75000000000011</v>
          </cell>
        </row>
        <row r="425">
          <cell r="A425" t="str">
            <v>0E2B663679</v>
          </cell>
          <cell r="B425" t="str">
            <v>ABR-19</v>
          </cell>
          <cell r="C425">
            <v>1</v>
          </cell>
          <cell r="D425" t="str">
            <v>2022523</v>
          </cell>
          <cell r="E425" t="str">
            <v>SR MANTENIMIENTO CORRECTIVO</v>
          </cell>
          <cell r="F425" t="str">
            <v>3658</v>
          </cell>
          <cell r="G425" t="str">
            <v>09/04/2019 14:35</v>
          </cell>
          <cell r="H425" t="str">
            <v>500156</v>
          </cell>
          <cell r="I425" t="str">
            <v>PITSS</v>
          </cell>
          <cell r="J425" t="str">
            <v>ASP</v>
          </cell>
          <cell r="K425" t="str">
            <v>RADIOMOVIL DIPSA SA DE CV</v>
          </cell>
          <cell r="L425" t="str">
            <v>AV TECNOLOGICO No.  1770  INT.  4  PLAZA  GALERIAS</v>
          </cell>
          <cell r="M425" t="str">
            <v>Ciudad Juarez-CHIH</v>
          </cell>
          <cell r="N425">
            <v>0</v>
          </cell>
          <cell r="O425" t="str">
            <v>INTERIOR</v>
          </cell>
          <cell r="P425">
            <v>239</v>
          </cell>
          <cell r="Q425" t="str">
            <v>&gt;60</v>
          </cell>
          <cell r="R425" t="str">
            <v>A4 Mono MFPs</v>
          </cell>
          <cell r="S425" t="str">
            <v>A4</v>
          </cell>
          <cell r="T425" t="str">
            <v>Ciudad principal</v>
          </cell>
          <cell r="U425" t="str">
            <v>1-&gt;60</v>
          </cell>
          <cell r="V425">
            <v>1.05</v>
          </cell>
          <cell r="W425">
            <v>750.75000000000011</v>
          </cell>
          <cell r="X425">
            <v>1</v>
          </cell>
          <cell r="Y425">
            <v>0</v>
          </cell>
          <cell r="Z425">
            <v>5</v>
          </cell>
          <cell r="AA425">
            <v>0</v>
          </cell>
          <cell r="AB425">
            <v>0</v>
          </cell>
          <cell r="AC425">
            <v>0</v>
          </cell>
          <cell r="AD425">
            <v>43567</v>
          </cell>
          <cell r="AE425">
            <v>43567</v>
          </cell>
          <cell r="AF425">
            <v>0</v>
          </cell>
          <cell r="AG425" t="str">
            <v>0-1 día</v>
          </cell>
          <cell r="AH425">
            <v>0</v>
          </cell>
          <cell r="AI425">
            <v>0</v>
          </cell>
          <cell r="AJ425">
            <v>0</v>
          </cell>
          <cell r="AK425">
            <v>750.75000000000011</v>
          </cell>
        </row>
        <row r="426">
          <cell r="A426" t="str">
            <v>0E2B664326</v>
          </cell>
          <cell r="B426" t="str">
            <v>ABR-19</v>
          </cell>
          <cell r="C426">
            <v>1</v>
          </cell>
          <cell r="D426" t="str">
            <v>2022593</v>
          </cell>
          <cell r="E426" t="str">
            <v>SR MANTENIMIENTO CORRECTIVO</v>
          </cell>
          <cell r="F426" t="str">
            <v>3657</v>
          </cell>
          <cell r="G426" t="str">
            <v>09/04/2019 16:08</v>
          </cell>
          <cell r="H426" t="str">
            <v>500093</v>
          </cell>
          <cell r="I426" t="str">
            <v>PITSS</v>
          </cell>
          <cell r="J426" t="str">
            <v>ASP</v>
          </cell>
          <cell r="K426" t="str">
            <v>APTIV CONTRACT SERVICES NUEVO LAREDO S DE RL DE CV</v>
          </cell>
          <cell r="L426" t="str">
            <v>ITURBIDE No 6970</v>
          </cell>
          <cell r="M426" t="str">
            <v>Nuevo Laredo-TAM</v>
          </cell>
          <cell r="N426">
            <v>0</v>
          </cell>
          <cell r="O426" t="str">
            <v>INTERIOR</v>
          </cell>
          <cell r="P426">
            <v>125</v>
          </cell>
          <cell r="Q426" t="str">
            <v>&gt;60</v>
          </cell>
          <cell r="R426" t="str">
            <v>A4 Mono MFPs</v>
          </cell>
          <cell r="S426" t="str">
            <v>A4</v>
          </cell>
          <cell r="T426" t="str">
            <v>Ciudad principal</v>
          </cell>
          <cell r="U426" t="str">
            <v>1-&gt;60</v>
          </cell>
          <cell r="V426">
            <v>1.05</v>
          </cell>
          <cell r="W426">
            <v>750.75000000000011</v>
          </cell>
          <cell r="X426">
            <v>1</v>
          </cell>
          <cell r="Y426">
            <v>0.87</v>
          </cell>
          <cell r="Z426">
            <v>5</v>
          </cell>
          <cell r="AA426">
            <v>0.17399999999999999</v>
          </cell>
          <cell r="AB426">
            <v>0</v>
          </cell>
          <cell r="AC426">
            <v>0</v>
          </cell>
          <cell r="AD426">
            <v>43567</v>
          </cell>
          <cell r="AE426">
            <v>43567</v>
          </cell>
          <cell r="AF426">
            <v>0</v>
          </cell>
          <cell r="AG426" t="str">
            <v>0-1 día</v>
          </cell>
          <cell r="AH426">
            <v>0</v>
          </cell>
          <cell r="AI426">
            <v>0</v>
          </cell>
          <cell r="AJ426">
            <v>0</v>
          </cell>
          <cell r="AK426">
            <v>750.75000000000011</v>
          </cell>
        </row>
        <row r="427">
          <cell r="A427" t="str">
            <v>0E2B664332</v>
          </cell>
          <cell r="B427" t="str">
            <v>ABR-19</v>
          </cell>
          <cell r="C427">
            <v>1</v>
          </cell>
          <cell r="D427" t="str">
            <v>2019539</v>
          </cell>
          <cell r="E427" t="str">
            <v>SR MANTENIMIENTO CORRECTIVO</v>
          </cell>
          <cell r="F427" t="str">
            <v>3657</v>
          </cell>
          <cell r="G427" t="str">
            <v>03/04/2019 14:32</v>
          </cell>
          <cell r="H427" t="str">
            <v>500163</v>
          </cell>
          <cell r="I427" t="str">
            <v>PITSS</v>
          </cell>
          <cell r="J427" t="str">
            <v>ASP</v>
          </cell>
          <cell r="K427" t="str">
            <v>AXA SEGUROS SA DE CV</v>
          </cell>
          <cell r="L427" t="str">
            <v>ADOLFO LOPEZ MATEOS MZ 3 LT 1 LOCAL 1</v>
          </cell>
          <cell r="M427" t="str">
            <v>Ciudad Victoria-TAM</v>
          </cell>
          <cell r="N427">
            <v>0</v>
          </cell>
          <cell r="O427" t="str">
            <v>INTERIOR</v>
          </cell>
          <cell r="P427">
            <v>54</v>
          </cell>
          <cell r="Q427" t="str">
            <v>Entre 31 y 60</v>
          </cell>
          <cell r="R427" t="str">
            <v>A4 Mono MFPs</v>
          </cell>
          <cell r="S427" t="str">
            <v>A4</v>
          </cell>
          <cell r="T427" t="str">
            <v>Ciudad principal</v>
          </cell>
          <cell r="U427" t="str">
            <v>1-Entre 31 y 60</v>
          </cell>
          <cell r="V427">
            <v>0.8</v>
          </cell>
          <cell r="W427">
            <v>572.00000000000011</v>
          </cell>
          <cell r="X427">
            <v>1</v>
          </cell>
          <cell r="Y427">
            <v>6.47</v>
          </cell>
          <cell r="Z427">
            <v>5</v>
          </cell>
          <cell r="AA427">
            <v>1.294</v>
          </cell>
          <cell r="AB427">
            <v>7.350000000000001E-2</v>
          </cell>
          <cell r="AC427">
            <v>-52.552500000000016</v>
          </cell>
          <cell r="AD427">
            <v>43567</v>
          </cell>
          <cell r="AE427">
            <v>43567</v>
          </cell>
          <cell r="AF427">
            <v>0</v>
          </cell>
          <cell r="AG427" t="str">
            <v>0-1 día</v>
          </cell>
          <cell r="AH427">
            <v>0</v>
          </cell>
          <cell r="AI427">
            <v>0</v>
          </cell>
          <cell r="AJ427">
            <v>0</v>
          </cell>
          <cell r="AK427">
            <v>519.4475000000001</v>
          </cell>
        </row>
        <row r="428">
          <cell r="A428" t="str">
            <v>0E2B665653</v>
          </cell>
          <cell r="B428" t="str">
            <v>ABR-19</v>
          </cell>
          <cell r="C428">
            <v>1</v>
          </cell>
          <cell r="D428" t="str">
            <v>2022975</v>
          </cell>
          <cell r="E428" t="str">
            <v>SR MANTENIMIENTO CORRECTIVO</v>
          </cell>
          <cell r="F428" t="str">
            <v>3657</v>
          </cell>
          <cell r="G428" t="str">
            <v>10/04/2019 11:29</v>
          </cell>
          <cell r="H428" t="str">
            <v>800200</v>
          </cell>
          <cell r="I428" t="str">
            <v>PITSS</v>
          </cell>
          <cell r="J428" t="str">
            <v>ASP</v>
          </cell>
          <cell r="K428" t="str">
            <v>AXA SEGUROS SA DE CV</v>
          </cell>
          <cell r="L428" t="str">
            <v>LERDO DE TEJADA No 2007 PB</v>
          </cell>
          <cell r="M428" t="str">
            <v>Guadalajara-JAL</v>
          </cell>
          <cell r="N428">
            <v>0</v>
          </cell>
          <cell r="O428" t="str">
            <v>INTERIOR</v>
          </cell>
          <cell r="P428">
            <v>55</v>
          </cell>
          <cell r="Q428" t="str">
            <v>Entre 31 y 60</v>
          </cell>
          <cell r="R428" t="str">
            <v>A4 Mono MFPs</v>
          </cell>
          <cell r="S428" t="str">
            <v>A4</v>
          </cell>
          <cell r="T428" t="str">
            <v>Ciudad principal</v>
          </cell>
          <cell r="U428" t="str">
            <v>1-Entre 31 y 60</v>
          </cell>
          <cell r="V428">
            <v>0.8</v>
          </cell>
          <cell r="W428">
            <v>572.00000000000011</v>
          </cell>
          <cell r="X428">
            <v>1</v>
          </cell>
          <cell r="Y428">
            <v>1.44</v>
          </cell>
          <cell r="Z428">
            <v>5</v>
          </cell>
          <cell r="AA428">
            <v>0.28799999999999998</v>
          </cell>
          <cell r="AB428">
            <v>0</v>
          </cell>
          <cell r="AC428">
            <v>0</v>
          </cell>
          <cell r="AD428">
            <v>43567</v>
          </cell>
          <cell r="AE428">
            <v>43570</v>
          </cell>
          <cell r="AF428">
            <v>1</v>
          </cell>
          <cell r="AG428" t="str">
            <v>0-1 día</v>
          </cell>
          <cell r="AH428">
            <v>0</v>
          </cell>
          <cell r="AI428">
            <v>0</v>
          </cell>
          <cell r="AJ428">
            <v>0</v>
          </cell>
          <cell r="AK428">
            <v>572.00000000000011</v>
          </cell>
        </row>
        <row r="429">
          <cell r="A429" t="str">
            <v>0E2B665653</v>
          </cell>
          <cell r="B429" t="str">
            <v>ABR-19</v>
          </cell>
          <cell r="C429">
            <v>1</v>
          </cell>
          <cell r="D429" t="str">
            <v>2023741</v>
          </cell>
          <cell r="E429" t="str">
            <v>SR MANTENIMIENTO CORRECTIVO</v>
          </cell>
          <cell r="F429" t="str">
            <v>4625</v>
          </cell>
          <cell r="G429" t="str">
            <v>11/04/2019 15:19</v>
          </cell>
          <cell r="H429" t="str">
            <v>800146</v>
          </cell>
          <cell r="I429" t="str">
            <v>PITSS</v>
          </cell>
          <cell r="J429" t="str">
            <v>ASP</v>
          </cell>
          <cell r="K429" t="str">
            <v>HONEYWELL AUTOMOTIVE DE MEXICO S DE RL DE CV</v>
          </cell>
          <cell r="L429" t="str">
            <v>CIRCUITO MEXICO No 145</v>
          </cell>
          <cell r="M429" t="str">
            <v>San Luis Potosi-SLP</v>
          </cell>
          <cell r="N429">
            <v>0</v>
          </cell>
          <cell r="O429" t="str">
            <v>INTERIOR</v>
          </cell>
          <cell r="P429">
            <v>511</v>
          </cell>
          <cell r="Q429" t="str">
            <v>&gt;60</v>
          </cell>
          <cell r="R429" t="str">
            <v>Entry Mono Printers</v>
          </cell>
          <cell r="S429" t="str">
            <v>A4</v>
          </cell>
          <cell r="T429" t="str">
            <v>Ciudad principal</v>
          </cell>
          <cell r="U429" t="str">
            <v>1-&gt;60</v>
          </cell>
          <cell r="V429">
            <v>1.05</v>
          </cell>
          <cell r="W429">
            <v>750.75000000000011</v>
          </cell>
          <cell r="X429">
            <v>1</v>
          </cell>
          <cell r="Y429">
            <v>5.35</v>
          </cell>
          <cell r="Z429">
            <v>5</v>
          </cell>
          <cell r="AA429">
            <v>1.0699999999999998</v>
          </cell>
          <cell r="AB429">
            <v>1.749999999999996E-2</v>
          </cell>
          <cell r="AC429">
            <v>-12.512499999999973</v>
          </cell>
          <cell r="AD429">
            <v>43567</v>
          </cell>
          <cell r="AE429">
            <v>43567</v>
          </cell>
          <cell r="AF429">
            <v>0</v>
          </cell>
          <cell r="AG429" t="str">
            <v>0-1 día</v>
          </cell>
          <cell r="AH429">
            <v>0</v>
          </cell>
          <cell r="AI429">
            <v>0</v>
          </cell>
          <cell r="AJ429">
            <v>0</v>
          </cell>
          <cell r="AK429">
            <v>738.23750000000018</v>
          </cell>
        </row>
        <row r="430">
          <cell r="A430" t="str">
            <v>0E2B665653</v>
          </cell>
          <cell r="B430" t="str">
            <v>ABR-19</v>
          </cell>
          <cell r="C430">
            <v>1</v>
          </cell>
          <cell r="D430" t="str">
            <v>2021419</v>
          </cell>
          <cell r="E430" t="str">
            <v>SR MANTENIMIENTO CORRECTIVO</v>
          </cell>
          <cell r="F430" t="str">
            <v>0070</v>
          </cell>
          <cell r="G430" t="str">
            <v>08/04/2019 08:32</v>
          </cell>
          <cell r="H430" t="str">
            <v>800146</v>
          </cell>
          <cell r="I430" t="str">
            <v>PITSS</v>
          </cell>
          <cell r="J430" t="str">
            <v>ASP</v>
          </cell>
          <cell r="K430" t="str">
            <v>OFFICE DEPOT DE MEXICO SA DE CV</v>
          </cell>
          <cell r="L430" t="str">
            <v>AV BENITO JUAREZ 1965</v>
          </cell>
          <cell r="M430" t="str">
            <v>SAN LUIS POTOSI-SLP</v>
          </cell>
          <cell r="N430">
            <v>0</v>
          </cell>
          <cell r="O430" t="str">
            <v>INTERIOR</v>
          </cell>
          <cell r="P430">
            <v>41</v>
          </cell>
          <cell r="Q430" t="str">
            <v>Entre 31 y 60</v>
          </cell>
          <cell r="R430" t="str">
            <v>Entry Production Color Low/Mid</v>
          </cell>
          <cell r="S430" t="str">
            <v>Entry Production</v>
          </cell>
          <cell r="T430" t="str">
            <v>Ciudad principal</v>
          </cell>
          <cell r="U430" t="str">
            <v>3-Entre 31 y 60</v>
          </cell>
          <cell r="V430">
            <v>1.1000000000000001</v>
          </cell>
          <cell r="W430">
            <v>1730.3000000000004</v>
          </cell>
          <cell r="X430">
            <v>1</v>
          </cell>
          <cell r="Y430">
            <v>4.8366666666666651</v>
          </cell>
          <cell r="Z430">
            <v>4</v>
          </cell>
          <cell r="AA430">
            <v>1.2091666666666663</v>
          </cell>
          <cell r="AB430">
            <v>5.229166666666657E-2</v>
          </cell>
          <cell r="AC430">
            <v>-82.25479166666652</v>
          </cell>
          <cell r="AD430">
            <v>43567</v>
          </cell>
          <cell r="AE430">
            <v>43570</v>
          </cell>
          <cell r="AF430">
            <v>1</v>
          </cell>
          <cell r="AG430" t="str">
            <v>0-1 día</v>
          </cell>
          <cell r="AH430">
            <v>0</v>
          </cell>
          <cell r="AI430">
            <v>0</v>
          </cell>
          <cell r="AJ430">
            <v>0</v>
          </cell>
          <cell r="AK430">
            <v>1648.0452083333339</v>
          </cell>
        </row>
        <row r="431">
          <cell r="A431" t="str">
            <v>0E2B665657</v>
          </cell>
          <cell r="B431" t="str">
            <v>ABR-19</v>
          </cell>
          <cell r="C431">
            <v>1</v>
          </cell>
          <cell r="D431" t="str">
            <v>2023141</v>
          </cell>
          <cell r="E431" t="str">
            <v>SR MANTENIMIENTO CORRECTIVO</v>
          </cell>
          <cell r="F431" t="str">
            <v>0070</v>
          </cell>
          <cell r="G431" t="str">
            <v>10/04/2019 14:40</v>
          </cell>
          <cell r="H431" t="str">
            <v>800072</v>
          </cell>
          <cell r="I431" t="str">
            <v>PITSS</v>
          </cell>
          <cell r="J431" t="str">
            <v>ASP</v>
          </cell>
          <cell r="K431" t="str">
            <v>OFFICE DEPOT DE MEXICO SA DE CV</v>
          </cell>
          <cell r="L431" t="str">
            <v>AV AMERICAS No 655</v>
          </cell>
          <cell r="M431" t="str">
            <v>Guadalajara-JAL</v>
          </cell>
          <cell r="N431">
            <v>0</v>
          </cell>
          <cell r="O431" t="str">
            <v>INTERIOR</v>
          </cell>
          <cell r="P431">
            <v>43</v>
          </cell>
          <cell r="Q431" t="str">
            <v>Entre 31 y 60</v>
          </cell>
          <cell r="R431" t="str">
            <v>Entry Production Color Low/Mid</v>
          </cell>
          <cell r="S431" t="str">
            <v>Entry Production</v>
          </cell>
          <cell r="T431" t="str">
            <v>Ciudad principal</v>
          </cell>
          <cell r="U431" t="str">
            <v>3-Entre 31 y 60</v>
          </cell>
          <cell r="V431">
            <v>1.1000000000000001</v>
          </cell>
          <cell r="W431">
            <v>1730.3000000000004</v>
          </cell>
          <cell r="X431">
            <v>1</v>
          </cell>
          <cell r="Y431">
            <v>1.66</v>
          </cell>
          <cell r="Z431">
            <v>4</v>
          </cell>
          <cell r="AA431">
            <v>0.41499999999999998</v>
          </cell>
          <cell r="AB431">
            <v>0</v>
          </cell>
          <cell r="AC431">
            <v>0</v>
          </cell>
          <cell r="AD431">
            <v>43567</v>
          </cell>
          <cell r="AE431">
            <v>43567</v>
          </cell>
          <cell r="AF431">
            <v>0</v>
          </cell>
          <cell r="AG431" t="str">
            <v>0-1 día</v>
          </cell>
          <cell r="AH431">
            <v>0</v>
          </cell>
          <cell r="AI431">
            <v>0</v>
          </cell>
          <cell r="AJ431">
            <v>0</v>
          </cell>
          <cell r="AK431">
            <v>1730.3000000000004</v>
          </cell>
        </row>
        <row r="432">
          <cell r="A432" t="str">
            <v>0E2B665884</v>
          </cell>
          <cell r="B432" t="str">
            <v>ABR-19</v>
          </cell>
          <cell r="C432">
            <v>1</v>
          </cell>
          <cell r="D432" t="str">
            <v>2023983</v>
          </cell>
          <cell r="E432" t="str">
            <v>SR MANTENIMIENTO CORRECTIVO</v>
          </cell>
          <cell r="F432" t="str">
            <v>0070</v>
          </cell>
          <cell r="G432" t="str">
            <v>12/04/2019 07:49</v>
          </cell>
          <cell r="H432" t="str">
            <v>800027</v>
          </cell>
          <cell r="I432" t="str">
            <v>PITSS</v>
          </cell>
          <cell r="J432" t="str">
            <v>ASP</v>
          </cell>
          <cell r="K432" t="str">
            <v>OPERADORA OMX SA DE CV</v>
          </cell>
          <cell r="L432" t="str">
            <v>AV LOPEZ MATEOS SUR No 7000</v>
          </cell>
          <cell r="M432" t="str">
            <v>Tlajomulco De Zu&amp;Iga</v>
          </cell>
          <cell r="N432">
            <v>0</v>
          </cell>
          <cell r="O432" t="str">
            <v>INTERIOR</v>
          </cell>
          <cell r="P432">
            <v>7</v>
          </cell>
          <cell r="Q432" t="str">
            <v>Entre 7 y 15</v>
          </cell>
          <cell r="R432" t="str">
            <v>Entry Production Color Low/Mid</v>
          </cell>
          <cell r="S432" t="str">
            <v>Entry Production</v>
          </cell>
          <cell r="T432" t="str">
            <v>Ciudad principal</v>
          </cell>
          <cell r="U432" t="str">
            <v>3-Entre 7 y 15</v>
          </cell>
          <cell r="V432">
            <v>0.8</v>
          </cell>
          <cell r="W432">
            <v>1258.4000000000003</v>
          </cell>
          <cell r="X432">
            <v>1</v>
          </cell>
          <cell r="Y432">
            <v>2.62</v>
          </cell>
          <cell r="Z432">
            <v>4</v>
          </cell>
          <cell r="AA432">
            <v>0.65500000000000003</v>
          </cell>
          <cell r="AB432">
            <v>0</v>
          </cell>
          <cell r="AC432">
            <v>0</v>
          </cell>
          <cell r="AD432">
            <v>43567</v>
          </cell>
          <cell r="AE432">
            <v>43570</v>
          </cell>
          <cell r="AF432">
            <v>1</v>
          </cell>
          <cell r="AG432" t="str">
            <v>0-1 día</v>
          </cell>
          <cell r="AH432">
            <v>0</v>
          </cell>
          <cell r="AI432">
            <v>0</v>
          </cell>
          <cell r="AJ432">
            <v>0</v>
          </cell>
          <cell r="AK432">
            <v>1258.4000000000003</v>
          </cell>
        </row>
        <row r="433">
          <cell r="A433" t="str">
            <v>0E2B666074</v>
          </cell>
          <cell r="B433" t="str">
            <v>ABR-19</v>
          </cell>
          <cell r="C433">
            <v>1</v>
          </cell>
          <cell r="D433" t="str">
            <v>2024299</v>
          </cell>
          <cell r="E433" t="str">
            <v>SR MANTENIMIENTO CORRECTIVO</v>
          </cell>
          <cell r="F433" t="str">
            <v>5869</v>
          </cell>
          <cell r="G433" t="str">
            <v>12/04/2019 16:25</v>
          </cell>
          <cell r="H433" t="str">
            <v>500155</v>
          </cell>
          <cell r="I433" t="str">
            <v>PITSS</v>
          </cell>
          <cell r="J433" t="str">
            <v>ASP</v>
          </cell>
          <cell r="K433" t="str">
            <v>HONEYWELL AUTOMOTIVE DE MEXICO S DE RL DE CV</v>
          </cell>
          <cell r="L433" t="str">
            <v>CALLE DE LOS CEDROS 1681</v>
          </cell>
          <cell r="M433" t="str">
            <v>CIUDAD JUAREZ-CHIH</v>
          </cell>
          <cell r="N433">
            <v>0</v>
          </cell>
          <cell r="O433" t="str">
            <v>INTERIOR</v>
          </cell>
          <cell r="P433">
            <v>11</v>
          </cell>
          <cell r="Q433" t="str">
            <v>Entre 7 y 15</v>
          </cell>
          <cell r="R433" t="str">
            <v>Departmental Digital</v>
          </cell>
          <cell r="S433" t="str">
            <v>A3</v>
          </cell>
          <cell r="T433" t="str">
            <v>Ciudad principal</v>
          </cell>
          <cell r="U433" t="str">
            <v>2-Entre 7 y 15</v>
          </cell>
          <cell r="V433">
            <v>0.6</v>
          </cell>
          <cell r="W433">
            <v>819</v>
          </cell>
          <cell r="X433">
            <v>1</v>
          </cell>
          <cell r="Y433">
            <v>0</v>
          </cell>
          <cell r="Z433">
            <v>5</v>
          </cell>
          <cell r="AA433">
            <v>0</v>
          </cell>
          <cell r="AB433">
            <v>0</v>
          </cell>
          <cell r="AC433">
            <v>0</v>
          </cell>
          <cell r="AD433">
            <v>43567</v>
          </cell>
          <cell r="AE433">
            <v>43570</v>
          </cell>
          <cell r="AF433">
            <v>1</v>
          </cell>
          <cell r="AG433" t="str">
            <v>0-1 día</v>
          </cell>
          <cell r="AH433">
            <v>0</v>
          </cell>
          <cell r="AI433">
            <v>0</v>
          </cell>
          <cell r="AJ433">
            <v>0</v>
          </cell>
          <cell r="AK433">
            <v>819</v>
          </cell>
        </row>
        <row r="434">
          <cell r="A434" t="str">
            <v>0E2B666229</v>
          </cell>
          <cell r="B434" t="str">
            <v>ABR-19</v>
          </cell>
          <cell r="C434">
            <v>1</v>
          </cell>
          <cell r="D434" t="str">
            <v>2021589</v>
          </cell>
          <cell r="E434" t="str">
            <v>SR MANTENIMIENTO CORRECTIVO</v>
          </cell>
          <cell r="F434" t="str">
            <v>5865</v>
          </cell>
          <cell r="G434" t="str">
            <v>08/04/2019 10:59</v>
          </cell>
          <cell r="H434" t="str">
            <v>100038</v>
          </cell>
          <cell r="I434" t="str">
            <v>PITSS</v>
          </cell>
          <cell r="J434" t="str">
            <v>ASP</v>
          </cell>
          <cell r="K434" t="str">
            <v>DART SA DE CV</v>
          </cell>
          <cell r="L434" t="str">
            <v>RODOLFO PADRON No 9</v>
          </cell>
          <cell r="M434" t="str">
            <v>Mexico-MEX</v>
          </cell>
          <cell r="N434">
            <v>0</v>
          </cell>
          <cell r="O434" t="str">
            <v>INTERIOR</v>
          </cell>
          <cell r="P434">
            <v>24</v>
          </cell>
          <cell r="Q434" t="str">
            <v>Entre 16 y 30</v>
          </cell>
          <cell r="R434" t="str">
            <v>Departmental Digital</v>
          </cell>
          <cell r="S434" t="str">
            <v>A3</v>
          </cell>
          <cell r="T434" t="str">
            <v>Ciudad principal</v>
          </cell>
          <cell r="U434" t="str">
            <v>2-Entre 16 y 30</v>
          </cell>
          <cell r="V434">
            <v>0.8</v>
          </cell>
          <cell r="W434">
            <v>1092</v>
          </cell>
          <cell r="X434">
            <v>1</v>
          </cell>
          <cell r="Y434">
            <v>4.0199999999999996</v>
          </cell>
          <cell r="Z434">
            <v>5</v>
          </cell>
          <cell r="AA434">
            <v>0.80399999999999994</v>
          </cell>
          <cell r="AB434">
            <v>0</v>
          </cell>
          <cell r="AC434">
            <v>0</v>
          </cell>
          <cell r="AD434">
            <v>43567</v>
          </cell>
          <cell r="AE434">
            <v>43567</v>
          </cell>
          <cell r="AF434">
            <v>0</v>
          </cell>
          <cell r="AG434" t="str">
            <v>0-1 día</v>
          </cell>
          <cell r="AH434">
            <v>0</v>
          </cell>
          <cell r="AI434">
            <v>0</v>
          </cell>
          <cell r="AJ434">
            <v>0</v>
          </cell>
          <cell r="AK434">
            <v>1092</v>
          </cell>
        </row>
        <row r="435">
          <cell r="A435" t="str">
            <v>0E2B666252</v>
          </cell>
          <cell r="B435" t="str">
            <v>ABR-19</v>
          </cell>
          <cell r="C435">
            <v>1</v>
          </cell>
          <cell r="D435" t="str">
            <v>2023745</v>
          </cell>
          <cell r="E435" t="str">
            <v>SR MANTENIMIENTO CORRECTIVO</v>
          </cell>
          <cell r="F435" t="str">
            <v>5866</v>
          </cell>
          <cell r="G435" t="str">
            <v>11/04/2019 15:22</v>
          </cell>
          <cell r="H435" t="str">
            <v>500094</v>
          </cell>
          <cell r="I435" t="str">
            <v>PITSS</v>
          </cell>
          <cell r="J435" t="str">
            <v>ASP</v>
          </cell>
          <cell r="K435" t="str">
            <v>OFFICE DEPOT DE MEXICO SA DE CV</v>
          </cell>
          <cell r="L435" t="str">
            <v>AV HIDALGO No 5309</v>
          </cell>
          <cell r="M435" t="str">
            <v>Tampico-TAM</v>
          </cell>
          <cell r="N435">
            <v>0</v>
          </cell>
          <cell r="O435" t="str">
            <v>INTERIOR</v>
          </cell>
          <cell r="P435">
            <v>2</v>
          </cell>
          <cell r="Q435" t="str">
            <v>&lt;=3</v>
          </cell>
          <cell r="R435" t="str">
            <v>Departmental Digital</v>
          </cell>
          <cell r="S435" t="str">
            <v>A3</v>
          </cell>
          <cell r="T435" t="str">
            <v>Ciudad principal</v>
          </cell>
          <cell r="U435" t="str">
            <v>2-&lt;=3</v>
          </cell>
          <cell r="V435">
            <v>0</v>
          </cell>
          <cell r="W435">
            <v>0</v>
          </cell>
          <cell r="X435">
            <v>1</v>
          </cell>
          <cell r="Y435">
            <v>2.13</v>
          </cell>
          <cell r="Z435">
            <v>5</v>
          </cell>
          <cell r="AA435">
            <v>0.42599999999999999</v>
          </cell>
          <cell r="AB435">
            <v>0</v>
          </cell>
          <cell r="AC435">
            <v>0</v>
          </cell>
          <cell r="AD435">
            <v>43567</v>
          </cell>
          <cell r="AE435">
            <v>43567</v>
          </cell>
          <cell r="AF435">
            <v>0</v>
          </cell>
          <cell r="AG435" t="str">
            <v>0-1 día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</row>
        <row r="436">
          <cell r="A436" t="str">
            <v>0E2B666269</v>
          </cell>
          <cell r="B436" t="str">
            <v>ABR-19</v>
          </cell>
          <cell r="C436">
            <v>1</v>
          </cell>
          <cell r="D436" t="str">
            <v>2023985</v>
          </cell>
          <cell r="E436" t="str">
            <v>SR MANTENIMIENTO CORRECTIVO</v>
          </cell>
          <cell r="F436" t="str">
            <v>5866</v>
          </cell>
          <cell r="G436" t="str">
            <v>12/04/2019 07:51</v>
          </cell>
          <cell r="H436" t="str">
            <v>800027</v>
          </cell>
          <cell r="I436" t="str">
            <v>PITSS</v>
          </cell>
          <cell r="J436" t="str">
            <v>ASP</v>
          </cell>
          <cell r="K436" t="str">
            <v>OPERADORA OMX SA DE CV</v>
          </cell>
          <cell r="L436" t="str">
            <v>AV LOPEZ MATEOS SUR No 7000</v>
          </cell>
          <cell r="M436" t="str">
            <v>Tlajomulco De Zu&amp;Iga</v>
          </cell>
          <cell r="N436">
            <v>0</v>
          </cell>
          <cell r="O436" t="str">
            <v>INTERIOR</v>
          </cell>
          <cell r="P436">
            <v>8</v>
          </cell>
          <cell r="Q436" t="str">
            <v>Entre 7 y 15</v>
          </cell>
          <cell r="R436" t="str">
            <v>Departmental Digital</v>
          </cell>
          <cell r="S436" t="str">
            <v>A3</v>
          </cell>
          <cell r="T436" t="str">
            <v>Ciudad principal</v>
          </cell>
          <cell r="U436" t="str">
            <v>2-Entre 7 y 15</v>
          </cell>
          <cell r="V436">
            <v>0.6</v>
          </cell>
          <cell r="W436">
            <v>819</v>
          </cell>
          <cell r="X436">
            <v>1</v>
          </cell>
          <cell r="Y436">
            <v>3.5</v>
          </cell>
          <cell r="Z436">
            <v>5</v>
          </cell>
          <cell r="AA436">
            <v>0.7</v>
          </cell>
          <cell r="AB436">
            <v>0</v>
          </cell>
          <cell r="AC436">
            <v>0</v>
          </cell>
          <cell r="AD436">
            <v>43567</v>
          </cell>
          <cell r="AE436">
            <v>43570</v>
          </cell>
          <cell r="AF436">
            <v>1</v>
          </cell>
          <cell r="AG436" t="str">
            <v>0-1 día</v>
          </cell>
          <cell r="AH436">
            <v>0</v>
          </cell>
          <cell r="AI436">
            <v>0</v>
          </cell>
          <cell r="AJ436">
            <v>0</v>
          </cell>
          <cell r="AK436">
            <v>819</v>
          </cell>
        </row>
        <row r="437">
          <cell r="A437" t="str">
            <v>0E2B666269</v>
          </cell>
          <cell r="B437" t="str">
            <v>ABR-19</v>
          </cell>
          <cell r="C437">
            <v>1</v>
          </cell>
          <cell r="D437" t="str">
            <v>2023771</v>
          </cell>
          <cell r="E437" t="str">
            <v>SR MANTENIMIENTO CORRECTIVO</v>
          </cell>
          <cell r="F437" t="str">
            <v>5866</v>
          </cell>
          <cell r="G437" t="str">
            <v>11/04/2019 16:17</v>
          </cell>
          <cell r="H437" t="str">
            <v>800200</v>
          </cell>
          <cell r="I437" t="str">
            <v>PITSS</v>
          </cell>
          <cell r="J437" t="str">
            <v>ASP</v>
          </cell>
          <cell r="K437" t="str">
            <v>OPERADORA OMX SA DE CV</v>
          </cell>
          <cell r="L437" t="str">
            <v>AV VALLE DE SAN ISIDRO 530</v>
          </cell>
          <cell r="M437" t="str">
            <v>ZAPOPAN-JAL</v>
          </cell>
          <cell r="N437">
            <v>0</v>
          </cell>
          <cell r="O437" t="str">
            <v>INTERIOR</v>
          </cell>
          <cell r="P437">
            <v>10</v>
          </cell>
          <cell r="Q437" t="str">
            <v>Entre 7 y 15</v>
          </cell>
          <cell r="R437" t="str">
            <v>Departmental Digital</v>
          </cell>
          <cell r="S437" t="str">
            <v>A3</v>
          </cell>
          <cell r="T437" t="str">
            <v>Ciudad principal</v>
          </cell>
          <cell r="U437" t="str">
            <v>2-Entre 7 y 15</v>
          </cell>
          <cell r="V437">
            <v>0.6</v>
          </cell>
          <cell r="W437">
            <v>819</v>
          </cell>
          <cell r="X437">
            <v>1</v>
          </cell>
          <cell r="Y437">
            <v>1.22</v>
          </cell>
          <cell r="Z437">
            <v>5</v>
          </cell>
          <cell r="AA437">
            <v>0.24399999999999999</v>
          </cell>
          <cell r="AB437">
            <v>0</v>
          </cell>
          <cell r="AC437">
            <v>0</v>
          </cell>
          <cell r="AD437">
            <v>43567</v>
          </cell>
          <cell r="AE437">
            <v>43567</v>
          </cell>
          <cell r="AF437">
            <v>0</v>
          </cell>
          <cell r="AG437" t="str">
            <v>0-1 día</v>
          </cell>
          <cell r="AH437">
            <v>0</v>
          </cell>
          <cell r="AI437">
            <v>0</v>
          </cell>
          <cell r="AJ437">
            <v>0</v>
          </cell>
          <cell r="AK437">
            <v>819</v>
          </cell>
        </row>
        <row r="438">
          <cell r="A438" t="str">
            <v>0ER2127879</v>
          </cell>
          <cell r="B438" t="str">
            <v>ABR-19</v>
          </cell>
          <cell r="C438">
            <v>1</v>
          </cell>
          <cell r="D438" t="str">
            <v>2023195</v>
          </cell>
          <cell r="E438" t="str">
            <v>SR MANTENIMIENTO CORRECTIVO</v>
          </cell>
          <cell r="F438" t="str">
            <v>3326</v>
          </cell>
          <cell r="G438" t="str">
            <v>10/04/2019 15:41</v>
          </cell>
          <cell r="H438" t="str">
            <v>800110</v>
          </cell>
          <cell r="I438" t="str">
            <v>PITSS</v>
          </cell>
          <cell r="J438" t="str">
            <v>ASP</v>
          </cell>
          <cell r="K438" t="str">
            <v>TELEFONOS DE MEXICO SA B DE CV</v>
          </cell>
          <cell r="L438" t="str">
            <v>RITA PEREZ DE MORENO 507</v>
          </cell>
          <cell r="M438" t="str">
            <v>MORELIA-MICH</v>
          </cell>
          <cell r="N438">
            <v>0</v>
          </cell>
          <cell r="O438" t="str">
            <v>INTERIOR</v>
          </cell>
          <cell r="P438">
            <v>26</v>
          </cell>
          <cell r="Q438" t="str">
            <v>Entre 16 y 30</v>
          </cell>
          <cell r="R438" t="str">
            <v>A4 Mono MFPs</v>
          </cell>
          <cell r="S438" t="str">
            <v>A4</v>
          </cell>
          <cell r="T438" t="str">
            <v>Ciudad principal</v>
          </cell>
          <cell r="U438" t="str">
            <v>1-Entre 16 y 30</v>
          </cell>
          <cell r="V438">
            <v>0.6</v>
          </cell>
          <cell r="W438">
            <v>429.00000000000006</v>
          </cell>
          <cell r="X438">
            <v>1</v>
          </cell>
          <cell r="Y438">
            <v>1.32</v>
          </cell>
          <cell r="Z438">
            <v>5</v>
          </cell>
          <cell r="AA438">
            <v>0.26400000000000001</v>
          </cell>
          <cell r="AB438">
            <v>0</v>
          </cell>
          <cell r="AC438">
            <v>0</v>
          </cell>
          <cell r="AD438">
            <v>43567</v>
          </cell>
          <cell r="AE438">
            <v>43567</v>
          </cell>
          <cell r="AF438">
            <v>0</v>
          </cell>
          <cell r="AG438" t="str">
            <v>0-1 día</v>
          </cell>
          <cell r="AH438">
            <v>0</v>
          </cell>
          <cell r="AI438">
            <v>0</v>
          </cell>
          <cell r="AJ438">
            <v>0</v>
          </cell>
          <cell r="AK438">
            <v>429.00000000000006</v>
          </cell>
        </row>
        <row r="439">
          <cell r="A439" t="str">
            <v>0ER2127933</v>
          </cell>
          <cell r="B439" t="str">
            <v>ABR-19</v>
          </cell>
          <cell r="C439">
            <v>1</v>
          </cell>
          <cell r="D439" t="str">
            <v>2022887</v>
          </cell>
          <cell r="E439" t="str">
            <v>SR MANTENIMIENTO CORRECTIVO</v>
          </cell>
          <cell r="F439" t="str">
            <v>7845</v>
          </cell>
          <cell r="G439" t="str">
            <v>10/04/2019 10:03</v>
          </cell>
          <cell r="H439" t="str">
            <v>500155</v>
          </cell>
          <cell r="I439" t="str">
            <v>PITSS</v>
          </cell>
          <cell r="J439" t="str">
            <v>ASP</v>
          </cell>
          <cell r="K439" t="str">
            <v>HONEYWELL AUTOMOTIVE DE MEXICO S DE RL DE CV</v>
          </cell>
          <cell r="L439" t="str">
            <v>8102 AV MIGUEL DE LA MADRID</v>
          </cell>
          <cell r="M439" t="str">
            <v>Juarez-CHIH</v>
          </cell>
          <cell r="N439">
            <v>0</v>
          </cell>
          <cell r="O439" t="str">
            <v>INTERIOR</v>
          </cell>
          <cell r="P439">
            <v>56</v>
          </cell>
          <cell r="Q439" t="str">
            <v>Entre 31 y 60</v>
          </cell>
          <cell r="R439" t="str">
            <v>A3 Office Color Laser MFPs</v>
          </cell>
          <cell r="S439" t="str">
            <v>A3</v>
          </cell>
          <cell r="T439" t="str">
            <v>Ciudad principal</v>
          </cell>
          <cell r="U439" t="str">
            <v>2-Entre 31 y 60</v>
          </cell>
          <cell r="V439">
            <v>1.05</v>
          </cell>
          <cell r="W439">
            <v>1433.25</v>
          </cell>
          <cell r="X439">
            <v>1</v>
          </cell>
          <cell r="Y439">
            <v>1.45</v>
          </cell>
          <cell r="Z439">
            <v>5</v>
          </cell>
          <cell r="AA439">
            <v>0.28999999999999998</v>
          </cell>
          <cell r="AB439">
            <v>0</v>
          </cell>
          <cell r="AC439">
            <v>0</v>
          </cell>
          <cell r="AD439">
            <v>43567</v>
          </cell>
          <cell r="AE439">
            <v>43567</v>
          </cell>
          <cell r="AF439">
            <v>0</v>
          </cell>
          <cell r="AG439" t="str">
            <v>0-1 día</v>
          </cell>
          <cell r="AH439">
            <v>0</v>
          </cell>
          <cell r="AI439">
            <v>0</v>
          </cell>
          <cell r="AJ439">
            <v>0</v>
          </cell>
          <cell r="AK439">
            <v>1433.25</v>
          </cell>
        </row>
        <row r="440">
          <cell r="A440" t="str">
            <v>0EX7381699</v>
          </cell>
          <cell r="B440" t="str">
            <v>ABR-19</v>
          </cell>
          <cell r="C440">
            <v>1</v>
          </cell>
          <cell r="D440" t="str">
            <v>2024093</v>
          </cell>
          <cell r="E440" t="str">
            <v>SR MANTENIMIENTO CORRECTIVO</v>
          </cell>
          <cell r="F440" t="str">
            <v>1251</v>
          </cell>
          <cell r="G440" t="str">
            <v>12/04/2019 09:49</v>
          </cell>
          <cell r="H440" t="str">
            <v>500161</v>
          </cell>
          <cell r="I440" t="str">
            <v>PITSS</v>
          </cell>
          <cell r="J440" t="str">
            <v>ASP</v>
          </cell>
          <cell r="K440" t="str">
            <v>COPY MARTZ PROFESIONAL SA DE CV</v>
          </cell>
          <cell r="L440" t="str">
            <v>CALLE 15 NUM 105</v>
          </cell>
          <cell r="M440" t="str">
            <v>CHIHUAHUA-CHIH</v>
          </cell>
          <cell r="N440">
            <v>0</v>
          </cell>
          <cell r="O440" t="str">
            <v>INTERIOR</v>
          </cell>
          <cell r="P440">
            <v>14</v>
          </cell>
          <cell r="Q440" t="str">
            <v>Entre 7 y 15</v>
          </cell>
          <cell r="R440" t="str">
            <v>Entry Production Color Low/Mid</v>
          </cell>
          <cell r="S440" t="str">
            <v>Entry Production</v>
          </cell>
          <cell r="T440" t="str">
            <v>Ciudad principal</v>
          </cell>
          <cell r="U440" t="str">
            <v>3-Entre 7 y 15</v>
          </cell>
          <cell r="V440">
            <v>0.8</v>
          </cell>
          <cell r="W440">
            <v>1258.4000000000003</v>
          </cell>
          <cell r="X440">
            <v>1</v>
          </cell>
          <cell r="Y440">
            <v>0.43</v>
          </cell>
          <cell r="Z440">
            <v>4</v>
          </cell>
          <cell r="AA440">
            <v>0.1075</v>
          </cell>
          <cell r="AB440">
            <v>0</v>
          </cell>
          <cell r="AC440">
            <v>0</v>
          </cell>
          <cell r="AD440">
            <v>43567</v>
          </cell>
          <cell r="AE440">
            <v>43567</v>
          </cell>
          <cell r="AF440">
            <v>0</v>
          </cell>
          <cell r="AG440" t="str">
            <v>0-1 día</v>
          </cell>
          <cell r="AH440">
            <v>0</v>
          </cell>
          <cell r="AI440">
            <v>0</v>
          </cell>
          <cell r="AJ440">
            <v>0</v>
          </cell>
          <cell r="AK440">
            <v>1258.4000000000003</v>
          </cell>
        </row>
        <row r="441">
          <cell r="A441" t="str">
            <v>0EX7382605</v>
          </cell>
          <cell r="B441" t="str">
            <v>ABR-19</v>
          </cell>
          <cell r="C441">
            <v>1</v>
          </cell>
          <cell r="D441" t="str">
            <v>2024171</v>
          </cell>
          <cell r="E441" t="str">
            <v>SR MANTENIMIENTO CORRECTIVO</v>
          </cell>
          <cell r="F441" t="str">
            <v>5945</v>
          </cell>
          <cell r="G441" t="str">
            <v>12/04/2019 11:56</v>
          </cell>
          <cell r="H441" t="str">
            <v>500157</v>
          </cell>
          <cell r="I441" t="str">
            <v>PITSS</v>
          </cell>
          <cell r="J441" t="str">
            <v>ASP</v>
          </cell>
          <cell r="K441" t="str">
            <v>DELPHI AUTOMOTIVE SYSTEMS S DE RL DE CV</v>
          </cell>
          <cell r="L441" t="str">
            <v>AV DE LAS INDUSTRIAS S/N</v>
          </cell>
          <cell r="M441" t="str">
            <v>Ciudad Juarez-CHIH</v>
          </cell>
          <cell r="N441">
            <v>0</v>
          </cell>
          <cell r="O441" t="str">
            <v>INTERIOR</v>
          </cell>
          <cell r="P441">
            <v>155</v>
          </cell>
          <cell r="Q441" t="str">
            <v>&gt;60</v>
          </cell>
          <cell r="R441" t="str">
            <v>Office Digital</v>
          </cell>
          <cell r="S441" t="str">
            <v>A3</v>
          </cell>
          <cell r="T441" t="str">
            <v>Ciudad principal</v>
          </cell>
          <cell r="U441" t="str">
            <v>2-&gt;60</v>
          </cell>
          <cell r="V441">
            <v>1.1000000000000001</v>
          </cell>
          <cell r="W441">
            <v>1501.5000000000002</v>
          </cell>
          <cell r="X441">
            <v>1</v>
          </cell>
          <cell r="Y441">
            <v>0.56999999999999995</v>
          </cell>
          <cell r="Z441">
            <v>5</v>
          </cell>
          <cell r="AA441">
            <v>0.11399999999999999</v>
          </cell>
          <cell r="AB441">
            <v>0</v>
          </cell>
          <cell r="AC441">
            <v>0</v>
          </cell>
          <cell r="AD441">
            <v>43567</v>
          </cell>
          <cell r="AE441">
            <v>43570</v>
          </cell>
          <cell r="AF441">
            <v>1</v>
          </cell>
          <cell r="AG441" t="str">
            <v>0-1 día</v>
          </cell>
          <cell r="AH441">
            <v>0</v>
          </cell>
          <cell r="AI441">
            <v>0</v>
          </cell>
          <cell r="AJ441">
            <v>0</v>
          </cell>
          <cell r="AK441">
            <v>1501.5000000000002</v>
          </cell>
        </row>
        <row r="442">
          <cell r="A442" t="str">
            <v>0EX7382605</v>
          </cell>
          <cell r="B442" t="str">
            <v>ABR-19</v>
          </cell>
          <cell r="C442">
            <v>1</v>
          </cell>
          <cell r="D442" t="str">
            <v>2023787</v>
          </cell>
          <cell r="E442" t="str">
            <v>SR MANTENIMIENTO CORRECTIVO</v>
          </cell>
          <cell r="F442" t="str">
            <v>5955</v>
          </cell>
          <cell r="G442" t="str">
            <v>11/04/2019 16:27</v>
          </cell>
          <cell r="H442" t="str">
            <v>100037</v>
          </cell>
          <cell r="I442" t="str">
            <v>PITSS</v>
          </cell>
          <cell r="J442" t="str">
            <v>ASP</v>
          </cell>
          <cell r="K442" t="str">
            <v>SANOFI AVENTIS DE MEXICO SA DE CV</v>
          </cell>
          <cell r="L442" t="str">
            <v>ACUEDUCTO DEL ALTO LERMA No 2</v>
          </cell>
          <cell r="M442" t="str">
            <v>TOLUCA-ESTADO DE MEX</v>
          </cell>
          <cell r="N442">
            <v>0</v>
          </cell>
          <cell r="O442" t="str">
            <v>INTERIOR</v>
          </cell>
          <cell r="P442">
            <v>324</v>
          </cell>
          <cell r="Q442" t="str">
            <v>&gt;60</v>
          </cell>
          <cell r="R442" t="str">
            <v>Departmental Digital</v>
          </cell>
          <cell r="S442" t="str">
            <v>A3</v>
          </cell>
          <cell r="T442" t="str">
            <v>Ciudad principal</v>
          </cell>
          <cell r="U442" t="str">
            <v>2-&gt;60</v>
          </cell>
          <cell r="V442">
            <v>1.1000000000000001</v>
          </cell>
          <cell r="W442">
            <v>1501.5000000000002</v>
          </cell>
          <cell r="X442">
            <v>1</v>
          </cell>
          <cell r="Y442">
            <v>1.3</v>
          </cell>
          <cell r="Z442">
            <v>5</v>
          </cell>
          <cell r="AA442">
            <v>0.26</v>
          </cell>
          <cell r="AB442">
            <v>0</v>
          </cell>
          <cell r="AC442">
            <v>0</v>
          </cell>
          <cell r="AD442">
            <v>43567</v>
          </cell>
          <cell r="AE442">
            <v>43567</v>
          </cell>
          <cell r="AF442">
            <v>0</v>
          </cell>
          <cell r="AG442" t="str">
            <v>0-1 día</v>
          </cell>
          <cell r="AH442">
            <v>0</v>
          </cell>
          <cell r="AI442">
            <v>0</v>
          </cell>
          <cell r="AJ442">
            <v>0</v>
          </cell>
          <cell r="AK442">
            <v>1501.5000000000002</v>
          </cell>
        </row>
        <row r="443">
          <cell r="A443" t="str">
            <v>0EX7387236</v>
          </cell>
          <cell r="B443" t="str">
            <v>ABR-19</v>
          </cell>
          <cell r="C443">
            <v>1</v>
          </cell>
          <cell r="D443" t="str">
            <v>2024037</v>
          </cell>
          <cell r="E443" t="str">
            <v>SR MANTENIMIENTO CORRECTIVO</v>
          </cell>
          <cell r="F443" t="str">
            <v>5774</v>
          </cell>
          <cell r="G443" t="str">
            <v>12/04/2019 08:49</v>
          </cell>
          <cell r="H443" t="str">
            <v>500056</v>
          </cell>
          <cell r="I443" t="str">
            <v>PITSS</v>
          </cell>
          <cell r="J443" t="str">
            <v>ASP</v>
          </cell>
          <cell r="K443" t="str">
            <v>OPERADORA OMX SA DE CV</v>
          </cell>
          <cell r="L443" t="str">
            <v>BLV HIDALGO Y FUENTE DE DIANA SN</v>
          </cell>
          <cell r="M443" t="str">
            <v>REYNOSA-TAM</v>
          </cell>
          <cell r="N443">
            <v>0</v>
          </cell>
          <cell r="O443" t="str">
            <v>INTERIOR</v>
          </cell>
          <cell r="P443">
            <v>36</v>
          </cell>
          <cell r="Q443" t="str">
            <v>Entre 31 y 60</v>
          </cell>
          <cell r="R443" t="str">
            <v>Departmental Digital</v>
          </cell>
          <cell r="S443" t="str">
            <v>A3</v>
          </cell>
          <cell r="T443" t="str">
            <v>Ciudad principal</v>
          </cell>
          <cell r="U443" t="str">
            <v>2-Entre 31 y 60</v>
          </cell>
          <cell r="V443">
            <v>1.05</v>
          </cell>
          <cell r="W443">
            <v>1433.25</v>
          </cell>
          <cell r="X443">
            <v>1</v>
          </cell>
          <cell r="Y443">
            <v>1.6</v>
          </cell>
          <cell r="Z443">
            <v>5</v>
          </cell>
          <cell r="AA443">
            <v>0.32</v>
          </cell>
          <cell r="AB443">
            <v>0</v>
          </cell>
          <cell r="AC443">
            <v>0</v>
          </cell>
          <cell r="AD443">
            <v>43567</v>
          </cell>
          <cell r="AE443">
            <v>43567</v>
          </cell>
          <cell r="AF443">
            <v>0</v>
          </cell>
          <cell r="AG443" t="str">
            <v>0-1 día</v>
          </cell>
          <cell r="AH443">
            <v>0</v>
          </cell>
          <cell r="AI443">
            <v>0</v>
          </cell>
          <cell r="AJ443">
            <v>0</v>
          </cell>
          <cell r="AK443">
            <v>1433.25</v>
          </cell>
        </row>
        <row r="444">
          <cell r="A444" t="str">
            <v>0EX7387236</v>
          </cell>
          <cell r="B444" t="str">
            <v>ABR-19</v>
          </cell>
          <cell r="C444">
            <v>1</v>
          </cell>
          <cell r="D444" t="str">
            <v>2023565</v>
          </cell>
          <cell r="E444" t="str">
            <v>SR MANTENIMIENTO CORRECTIVO</v>
          </cell>
          <cell r="F444" t="str">
            <v>4603</v>
          </cell>
          <cell r="G444" t="str">
            <v>11/04/2019 11:46</v>
          </cell>
          <cell r="H444" t="str">
            <v>500163</v>
          </cell>
          <cell r="I444" t="str">
            <v>PITSS</v>
          </cell>
          <cell r="J444" t="str">
            <v>ASP</v>
          </cell>
          <cell r="K444" t="str">
            <v>APTIV CONTRACT SERVICES NORESTE S DE RL DE CV</v>
          </cell>
          <cell r="L444" t="str">
            <v>TRANSFORMACION LT 3B MZ N SECCION II</v>
          </cell>
          <cell r="M444" t="str">
            <v>Ciudad Victoria-TAM</v>
          </cell>
          <cell r="N444">
            <v>0</v>
          </cell>
          <cell r="O444" t="str">
            <v>INTERIOR</v>
          </cell>
          <cell r="P444">
            <v>87</v>
          </cell>
          <cell r="Q444" t="str">
            <v>&gt;60</v>
          </cell>
          <cell r="R444" t="str">
            <v>Entry Mono Printers</v>
          </cell>
          <cell r="S444" t="str">
            <v>A4</v>
          </cell>
          <cell r="T444" t="str">
            <v>Ciudad principal</v>
          </cell>
          <cell r="U444" t="str">
            <v>1-&gt;60</v>
          </cell>
          <cell r="V444">
            <v>1.05</v>
          </cell>
          <cell r="W444">
            <v>750.75000000000011</v>
          </cell>
          <cell r="X444">
            <v>1</v>
          </cell>
          <cell r="Y444">
            <v>9.9</v>
          </cell>
          <cell r="Z444">
            <v>5</v>
          </cell>
          <cell r="AA444">
            <v>1.98</v>
          </cell>
          <cell r="AB444">
            <v>0.245</v>
          </cell>
          <cell r="AC444">
            <v>-175.17500000000001</v>
          </cell>
          <cell r="AD444">
            <v>43567</v>
          </cell>
          <cell r="AE444">
            <v>43567</v>
          </cell>
          <cell r="AF444">
            <v>0</v>
          </cell>
          <cell r="AG444" t="str">
            <v>0-1 día</v>
          </cell>
          <cell r="AH444">
            <v>0</v>
          </cell>
          <cell r="AI444">
            <v>0</v>
          </cell>
          <cell r="AJ444">
            <v>0</v>
          </cell>
          <cell r="AK444">
            <v>575.57500000000005</v>
          </cell>
        </row>
        <row r="445">
          <cell r="A445" t="str">
            <v>0EX7397457</v>
          </cell>
          <cell r="B445" t="str">
            <v>ABR-19</v>
          </cell>
          <cell r="C445">
            <v>1</v>
          </cell>
          <cell r="D445" t="str">
            <v>2022325</v>
          </cell>
          <cell r="E445" t="str">
            <v>SR MANTENIMIENTO CORRECTIVO</v>
          </cell>
          <cell r="F445" t="str">
            <v>0560</v>
          </cell>
          <cell r="G445" t="str">
            <v>09/04/2019 10:40</v>
          </cell>
          <cell r="H445" t="str">
            <v>800147</v>
          </cell>
          <cell r="I445" t="str">
            <v>PITSS</v>
          </cell>
          <cell r="J445" t="str">
            <v>ASP</v>
          </cell>
          <cell r="K445" t="str">
            <v>OFFICE DEPOT DE MEXICO SA DE CV</v>
          </cell>
          <cell r="L445" t="str">
            <v>BLV MANUEL J CLOUTHIER SN</v>
          </cell>
          <cell r="M445" t="str">
            <v>LEON-GTO</v>
          </cell>
          <cell r="N445">
            <v>0</v>
          </cell>
          <cell r="O445" t="str">
            <v>INTERIOR</v>
          </cell>
          <cell r="P445">
            <v>8</v>
          </cell>
          <cell r="Q445" t="str">
            <v>Entre 7 y 15</v>
          </cell>
          <cell r="R445" t="str">
            <v>Entry Production Color Low/Mid</v>
          </cell>
          <cell r="S445" t="str">
            <v>Entry Production</v>
          </cell>
          <cell r="T445" t="str">
            <v>Ciudad principal</v>
          </cell>
          <cell r="U445" t="str">
            <v>3-Entre 7 y 15</v>
          </cell>
          <cell r="V445">
            <v>0.8</v>
          </cell>
          <cell r="W445">
            <v>1258.4000000000003</v>
          </cell>
          <cell r="X445">
            <v>1</v>
          </cell>
          <cell r="Y445">
            <v>0.57999999999999996</v>
          </cell>
          <cell r="Z445">
            <v>4</v>
          </cell>
          <cell r="AA445">
            <v>0.14499999999999999</v>
          </cell>
          <cell r="AB445">
            <v>0</v>
          </cell>
          <cell r="AC445">
            <v>0</v>
          </cell>
          <cell r="AD445">
            <v>43567</v>
          </cell>
          <cell r="AE445">
            <v>43570</v>
          </cell>
          <cell r="AF445">
            <v>1</v>
          </cell>
          <cell r="AG445" t="str">
            <v>0-1 día</v>
          </cell>
          <cell r="AH445">
            <v>0</v>
          </cell>
          <cell r="AI445">
            <v>0</v>
          </cell>
          <cell r="AJ445">
            <v>0</v>
          </cell>
          <cell r="AK445">
            <v>1258.4000000000003</v>
          </cell>
        </row>
        <row r="446">
          <cell r="A446" t="str">
            <v>0EX7399926</v>
          </cell>
          <cell r="B446" t="str">
            <v>ABR-19</v>
          </cell>
          <cell r="C446">
            <v>1</v>
          </cell>
          <cell r="D446" t="str">
            <v>2021503</v>
          </cell>
          <cell r="E446" t="str">
            <v>SR MANTENIMIENTO CORRECTIVO</v>
          </cell>
          <cell r="F446" t="str">
            <v>0551</v>
          </cell>
          <cell r="G446" t="str">
            <v>08/04/2019 09:59</v>
          </cell>
          <cell r="H446" t="str">
            <v>800072</v>
          </cell>
          <cell r="I446" t="str">
            <v>PITSS</v>
          </cell>
          <cell r="J446" t="str">
            <v>ASP</v>
          </cell>
          <cell r="K446" t="str">
            <v>OFFICE DEPOT DE MEXICO SA DE CV</v>
          </cell>
          <cell r="L446" t="str">
            <v>AMERICAS 655</v>
          </cell>
          <cell r="M446" t="str">
            <v>GUADALAJARA-JAL</v>
          </cell>
          <cell r="N446">
            <v>0</v>
          </cell>
          <cell r="O446" t="str">
            <v>INTERIOR</v>
          </cell>
          <cell r="P446">
            <v>5</v>
          </cell>
          <cell r="Q446" t="str">
            <v>Entre 3 y 6</v>
          </cell>
          <cell r="R446" t="str">
            <v>Entry Production Color Low/Mid</v>
          </cell>
          <cell r="S446" t="str">
            <v>Entry Production</v>
          </cell>
          <cell r="T446" t="str">
            <v>Ciudad principal</v>
          </cell>
          <cell r="U446" t="str">
            <v>3-Entre 3 y 6</v>
          </cell>
          <cell r="V446">
            <v>0.6</v>
          </cell>
          <cell r="W446">
            <v>943.80000000000007</v>
          </cell>
          <cell r="X446">
            <v>1</v>
          </cell>
          <cell r="Y446">
            <v>1.02</v>
          </cell>
          <cell r="Z446">
            <v>4</v>
          </cell>
          <cell r="AA446">
            <v>0.255</v>
          </cell>
          <cell r="AB446">
            <v>0</v>
          </cell>
          <cell r="AC446">
            <v>0</v>
          </cell>
          <cell r="AD446">
            <v>43567</v>
          </cell>
          <cell r="AE446">
            <v>43567</v>
          </cell>
          <cell r="AF446">
            <v>0</v>
          </cell>
          <cell r="AG446" t="str">
            <v>0-1 día</v>
          </cell>
          <cell r="AH446">
            <v>0</v>
          </cell>
          <cell r="AI446">
            <v>0</v>
          </cell>
          <cell r="AJ446">
            <v>0</v>
          </cell>
          <cell r="AK446">
            <v>943.80000000000007</v>
          </cell>
        </row>
        <row r="447">
          <cell r="A447" t="str">
            <v>0EX7407186</v>
          </cell>
          <cell r="B447" t="str">
            <v>ABR-19</v>
          </cell>
          <cell r="C447">
            <v>1</v>
          </cell>
          <cell r="D447" t="str">
            <v>2023783</v>
          </cell>
          <cell r="E447" t="str">
            <v>SR MANTENIMIENTO CORRECTIVO</v>
          </cell>
          <cell r="F447" t="str">
            <v>8045</v>
          </cell>
          <cell r="G447" t="str">
            <v>11/04/2019 16:28</v>
          </cell>
          <cell r="H447" t="str">
            <v>800183</v>
          </cell>
          <cell r="I447" t="str">
            <v>PITSS</v>
          </cell>
          <cell r="J447" t="str">
            <v>ASP</v>
          </cell>
          <cell r="K447" t="str">
            <v>M3 CODICE INTEGRAL SA DE CV</v>
          </cell>
          <cell r="L447" t="str">
            <v>AV ADOLF HORN No 6800</v>
          </cell>
          <cell r="M447" t="str">
            <v>Tlajomulco De Zu&amp;Iga</v>
          </cell>
          <cell r="N447">
            <v>0</v>
          </cell>
          <cell r="O447" t="str">
            <v>INTERIOR</v>
          </cell>
          <cell r="P447">
            <v>125</v>
          </cell>
          <cell r="Q447" t="str">
            <v>&gt;60</v>
          </cell>
          <cell r="R447" t="str">
            <v>Office Digital</v>
          </cell>
          <cell r="S447" t="str">
            <v>A3</v>
          </cell>
          <cell r="T447" t="str">
            <v>Ciudad principal</v>
          </cell>
          <cell r="U447" t="str">
            <v>2-&gt;60</v>
          </cell>
          <cell r="V447">
            <v>1.1000000000000001</v>
          </cell>
          <cell r="W447">
            <v>1501.5000000000002</v>
          </cell>
          <cell r="X447">
            <v>1</v>
          </cell>
          <cell r="Y447">
            <v>4.03</v>
          </cell>
          <cell r="Z447">
            <v>5</v>
          </cell>
          <cell r="AA447">
            <v>0.80600000000000005</v>
          </cell>
          <cell r="AB447">
            <v>0</v>
          </cell>
          <cell r="AC447">
            <v>0</v>
          </cell>
          <cell r="AD447">
            <v>43567</v>
          </cell>
          <cell r="AE447">
            <v>43567</v>
          </cell>
          <cell r="AF447">
            <v>0</v>
          </cell>
          <cell r="AG447" t="str">
            <v>0-1 día</v>
          </cell>
          <cell r="AH447">
            <v>0</v>
          </cell>
          <cell r="AI447">
            <v>0</v>
          </cell>
          <cell r="AJ447">
            <v>0</v>
          </cell>
          <cell r="AK447">
            <v>1501.5000000000002</v>
          </cell>
        </row>
        <row r="448">
          <cell r="A448" t="str">
            <v>0EX7407508</v>
          </cell>
          <cell r="B448" t="str">
            <v>ABR-19</v>
          </cell>
          <cell r="C448">
            <v>1</v>
          </cell>
          <cell r="D448" t="str">
            <v>2020977</v>
          </cell>
          <cell r="E448" t="str">
            <v>SR MANTENIMIENTO CORRECTIVO</v>
          </cell>
          <cell r="F448" t="str">
            <v>4002</v>
          </cell>
          <cell r="G448" t="str">
            <v>06/04/2019 12:09</v>
          </cell>
          <cell r="H448" t="str">
            <v>800074</v>
          </cell>
          <cell r="I448" t="str">
            <v>PITSS</v>
          </cell>
          <cell r="J448" t="str">
            <v>ASP</v>
          </cell>
          <cell r="K448" t="str">
            <v>HORTICULTURA Y AGUACATES SELECTOS SPR DE LR DE CV</v>
          </cell>
          <cell r="L448" t="str">
            <v>16 DE SEPTIEMBRE 239-B</v>
          </cell>
          <cell r="M448" t="str">
            <v>LOS REYES DE SALGADO</v>
          </cell>
          <cell r="N448">
            <v>0</v>
          </cell>
          <cell r="O448" t="str">
            <v>INTERIOR</v>
          </cell>
          <cell r="P448">
            <v>2683</v>
          </cell>
          <cell r="Q448" t="str">
            <v>&gt;60</v>
          </cell>
          <cell r="R448" t="str">
            <v>A4 Mono MFPs</v>
          </cell>
          <cell r="S448" t="str">
            <v>A4</v>
          </cell>
          <cell r="T448" t="str">
            <v>Ciudad principal</v>
          </cell>
          <cell r="U448" t="str">
            <v>1-&gt;60</v>
          </cell>
          <cell r="V448">
            <v>1.05</v>
          </cell>
          <cell r="W448">
            <v>750.75000000000011</v>
          </cell>
          <cell r="X448">
            <v>1</v>
          </cell>
          <cell r="Y448">
            <v>5</v>
          </cell>
          <cell r="Z448">
            <v>5</v>
          </cell>
          <cell r="AA448">
            <v>1</v>
          </cell>
          <cell r="AB448">
            <v>0</v>
          </cell>
          <cell r="AC448">
            <v>0</v>
          </cell>
          <cell r="AD448">
            <v>43567</v>
          </cell>
          <cell r="AE448">
            <v>43567</v>
          </cell>
          <cell r="AF448">
            <v>0</v>
          </cell>
          <cell r="AG448" t="str">
            <v>0-1 día</v>
          </cell>
          <cell r="AH448">
            <v>0</v>
          </cell>
          <cell r="AI448">
            <v>0</v>
          </cell>
          <cell r="AJ448">
            <v>0</v>
          </cell>
          <cell r="AK448">
            <v>750.75000000000011</v>
          </cell>
        </row>
        <row r="449">
          <cell r="A449" t="str">
            <v>0EX7407574</v>
          </cell>
          <cell r="B449" t="str">
            <v>ABR-19</v>
          </cell>
          <cell r="C449">
            <v>1</v>
          </cell>
          <cell r="D449" t="str">
            <v>2022891</v>
          </cell>
          <cell r="E449" t="str">
            <v>SR MANTENIMIENTO CORRECTIVO</v>
          </cell>
          <cell r="F449" t="str">
            <v>4603</v>
          </cell>
          <cell r="G449" t="str">
            <v>10/04/2019 10:11</v>
          </cell>
          <cell r="H449" t="str">
            <v>500156</v>
          </cell>
          <cell r="I449" t="str">
            <v>PITSS</v>
          </cell>
          <cell r="J449" t="str">
            <v>ASP</v>
          </cell>
          <cell r="K449" t="str">
            <v>RIO BRAVO ELECTRICOS S DE RL DE CV</v>
          </cell>
          <cell r="L449" t="str">
            <v>FRESNEL Y FARENHEIT 8525</v>
          </cell>
          <cell r="M449" t="str">
            <v>Ciudad Juarez-CHIH</v>
          </cell>
          <cell r="N449">
            <v>1</v>
          </cell>
          <cell r="O449" t="str">
            <v>INTERIOR</v>
          </cell>
          <cell r="P449">
            <v>35</v>
          </cell>
          <cell r="Q449" t="str">
            <v>Entre 31 y 60</v>
          </cell>
          <cell r="R449" t="str">
            <v>Entry Mono Printers</v>
          </cell>
          <cell r="S449" t="str">
            <v>A4</v>
          </cell>
          <cell r="T449" t="str">
            <v>Ciudad principal</v>
          </cell>
          <cell r="U449" t="str">
            <v>1-Entre 31 y 60</v>
          </cell>
          <cell r="V449">
            <v>0.8</v>
          </cell>
          <cell r="W449">
            <v>0</v>
          </cell>
          <cell r="X449">
            <v>1</v>
          </cell>
          <cell r="Y449">
            <v>0</v>
          </cell>
          <cell r="Z449">
            <v>5</v>
          </cell>
          <cell r="AA449">
            <v>0</v>
          </cell>
          <cell r="AB449">
            <v>0</v>
          </cell>
          <cell r="AC449">
            <v>0</v>
          </cell>
          <cell r="AD449">
            <v>43567</v>
          </cell>
          <cell r="AE449">
            <v>43567</v>
          </cell>
          <cell r="AF449">
            <v>0</v>
          </cell>
          <cell r="AG449" t="str">
            <v>0-1 día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</row>
        <row r="450">
          <cell r="A450" t="str">
            <v>0EX7416648</v>
          </cell>
          <cell r="B450" t="str">
            <v>ABR-19</v>
          </cell>
          <cell r="C450">
            <v>1</v>
          </cell>
          <cell r="D450" t="str">
            <v>2024163</v>
          </cell>
          <cell r="E450" t="str">
            <v>SR MANTENIMIENTO CORRECTIVO</v>
          </cell>
          <cell r="F450" t="str">
            <v>4000</v>
          </cell>
          <cell r="G450" t="str">
            <v>12/04/2019 11:32</v>
          </cell>
          <cell r="H450" t="str">
            <v>500027</v>
          </cell>
          <cell r="I450" t="str">
            <v>PITSS</v>
          </cell>
          <cell r="J450" t="str">
            <v>ASP</v>
          </cell>
          <cell r="K450" t="str">
            <v>JANSSEN DE MEXICO S DE RL DE CV</v>
          </cell>
          <cell r="L450" t="str">
            <v>CIRCUITO INTERIOR NORTE No 1820</v>
          </cell>
          <cell r="M450" t="str">
            <v>Ciudad Juarez-CHIH</v>
          </cell>
          <cell r="N450">
            <v>1</v>
          </cell>
          <cell r="O450" t="str">
            <v>INTERIOR</v>
          </cell>
          <cell r="P450">
            <v>46</v>
          </cell>
          <cell r="Q450" t="str">
            <v>Entre 31 y 60</v>
          </cell>
          <cell r="R450" t="str">
            <v>Entry Mono Printers</v>
          </cell>
          <cell r="S450" t="str">
            <v>A4</v>
          </cell>
          <cell r="T450" t="str">
            <v>Ciudad principal</v>
          </cell>
          <cell r="U450" t="str">
            <v>1-Entre 31 y 60</v>
          </cell>
          <cell r="V450">
            <v>0.8</v>
          </cell>
          <cell r="W450">
            <v>0</v>
          </cell>
          <cell r="X450">
            <v>1</v>
          </cell>
          <cell r="Y450">
            <v>0.14000000000000001</v>
          </cell>
          <cell r="Z450">
            <v>5</v>
          </cell>
          <cell r="AA450">
            <v>2.8000000000000004E-2</v>
          </cell>
          <cell r="AB450">
            <v>0</v>
          </cell>
          <cell r="AC450">
            <v>0</v>
          </cell>
          <cell r="AD450">
            <v>43567</v>
          </cell>
          <cell r="AE450">
            <v>43567</v>
          </cell>
          <cell r="AF450">
            <v>0</v>
          </cell>
          <cell r="AG450" t="str">
            <v>0-1 día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</row>
        <row r="451">
          <cell r="A451" t="str">
            <v>0EX7416648</v>
          </cell>
          <cell r="B451" t="str">
            <v>ABR-19</v>
          </cell>
          <cell r="C451">
            <v>1</v>
          </cell>
          <cell r="D451" t="str">
            <v>2024293</v>
          </cell>
          <cell r="E451" t="str">
            <v>SR MANTENIMIENTO CORRECTIVO</v>
          </cell>
          <cell r="F451" t="str">
            <v>8045</v>
          </cell>
          <cell r="G451" t="str">
            <v>12/04/2019 15:57</v>
          </cell>
          <cell r="H451" t="str">
            <v>800196</v>
          </cell>
          <cell r="I451" t="str">
            <v>PITSS</v>
          </cell>
          <cell r="J451" t="str">
            <v>ASP</v>
          </cell>
          <cell r="K451" t="str">
            <v>LABORATORIOS PISA SA DE CV</v>
          </cell>
          <cell r="L451" t="str">
            <v>CALLE 7 No 1308</v>
          </cell>
          <cell r="M451" t="str">
            <v>Guadalajara-JAL</v>
          </cell>
          <cell r="N451">
            <v>1</v>
          </cell>
          <cell r="O451" t="str">
            <v>INTERIOR</v>
          </cell>
          <cell r="P451">
            <v>57</v>
          </cell>
          <cell r="Q451" t="str">
            <v>Entre 31 y 60</v>
          </cell>
          <cell r="R451" t="str">
            <v>Office Digital</v>
          </cell>
          <cell r="S451" t="str">
            <v>A3</v>
          </cell>
          <cell r="T451" t="str">
            <v>Ciudad principal</v>
          </cell>
          <cell r="U451" t="str">
            <v>2-Entre 31 y 60</v>
          </cell>
          <cell r="V451">
            <v>1.05</v>
          </cell>
          <cell r="W451">
            <v>0</v>
          </cell>
          <cell r="X451">
            <v>1</v>
          </cell>
          <cell r="Y451">
            <v>1.1299999999999999</v>
          </cell>
          <cell r="Z451">
            <v>5</v>
          </cell>
          <cell r="AA451">
            <v>0.22599999999999998</v>
          </cell>
          <cell r="AB451">
            <v>0</v>
          </cell>
          <cell r="AC451">
            <v>0</v>
          </cell>
          <cell r="AD451">
            <v>43567</v>
          </cell>
          <cell r="AE451">
            <v>43570</v>
          </cell>
          <cell r="AF451">
            <v>1</v>
          </cell>
          <cell r="AG451" t="str">
            <v>0-1 día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</row>
        <row r="452">
          <cell r="A452" t="str">
            <v>0EX9282798</v>
          </cell>
          <cell r="B452" t="str">
            <v>ABR-19</v>
          </cell>
          <cell r="C452">
            <v>1</v>
          </cell>
          <cell r="D452" t="str">
            <v>2025213</v>
          </cell>
          <cell r="E452" t="str">
            <v>SR MANTENIMIENTO CORRECTIVO</v>
          </cell>
          <cell r="F452" t="str">
            <v>8075</v>
          </cell>
          <cell r="G452" t="str">
            <v>15/04/2019 15:11</v>
          </cell>
          <cell r="H452" t="str">
            <v>800072</v>
          </cell>
          <cell r="I452" t="str">
            <v>PITSS</v>
          </cell>
          <cell r="J452" t="str">
            <v>ASP</v>
          </cell>
          <cell r="K452" t="str">
            <v>OPERADORA OMX SA DE CV</v>
          </cell>
          <cell r="L452" t="str">
            <v>AV MEXICO 3370</v>
          </cell>
          <cell r="M452" t="str">
            <v>Zapopan-JAL</v>
          </cell>
          <cell r="N452">
            <v>0</v>
          </cell>
          <cell r="O452" t="str">
            <v>INTERIOR</v>
          </cell>
          <cell r="P452">
            <v>9</v>
          </cell>
          <cell r="Q452" t="str">
            <v>Entre 7 y 15</v>
          </cell>
          <cell r="R452" t="str">
            <v>Departmental Digital</v>
          </cell>
          <cell r="S452" t="str">
            <v>A3</v>
          </cell>
          <cell r="T452" t="str">
            <v>Ciudad principal</v>
          </cell>
          <cell r="U452" t="str">
            <v>2-Entre 7 y 15</v>
          </cell>
          <cell r="V452">
            <v>0.6</v>
          </cell>
          <cell r="W452">
            <v>819</v>
          </cell>
          <cell r="X452">
            <v>1</v>
          </cell>
          <cell r="Y452">
            <v>0.82</v>
          </cell>
          <cell r="Z452">
            <v>5</v>
          </cell>
          <cell r="AA452">
            <v>0.16399999999999998</v>
          </cell>
          <cell r="AB452">
            <v>0</v>
          </cell>
          <cell r="AC452">
            <v>0</v>
          </cell>
          <cell r="AD452">
            <v>43570</v>
          </cell>
          <cell r="AE452">
            <v>43570</v>
          </cell>
          <cell r="AF452">
            <v>0</v>
          </cell>
          <cell r="AG452" t="str">
            <v>0-1 día</v>
          </cell>
          <cell r="AH452">
            <v>0</v>
          </cell>
          <cell r="AI452">
            <v>0</v>
          </cell>
          <cell r="AJ452">
            <v>0</v>
          </cell>
          <cell r="AK452">
            <v>819</v>
          </cell>
        </row>
        <row r="453">
          <cell r="A453" t="str">
            <v>0EX9283118</v>
          </cell>
          <cell r="B453" t="str">
            <v>ABR-19</v>
          </cell>
          <cell r="C453">
            <v>1</v>
          </cell>
          <cell r="D453" t="str">
            <v>2025231</v>
          </cell>
          <cell r="E453" t="str">
            <v>SR INSTALACION DE EQUIPO</v>
          </cell>
          <cell r="F453" t="str">
            <v>4000</v>
          </cell>
          <cell r="G453" t="str">
            <v>15/04/2019 15:32</v>
          </cell>
          <cell r="H453" t="str">
            <v>500155</v>
          </cell>
          <cell r="I453" t="str">
            <v>PITSS</v>
          </cell>
          <cell r="J453" t="str">
            <v>ASP</v>
          </cell>
          <cell r="K453" t="str">
            <v>HONEYWELL AUTOMOTIVE DE MEXICO S DE RL DE CV</v>
          </cell>
          <cell r="L453" t="str">
            <v>AV FUENTES DEL SUR 7151</v>
          </cell>
          <cell r="M453" t="str">
            <v>CIUDAD JUAREZ-CHIH</v>
          </cell>
          <cell r="N453">
            <v>0</v>
          </cell>
          <cell r="O453" t="str">
            <v>INTERIOR</v>
          </cell>
          <cell r="P453" t="str">
            <v xml:space="preserve">  </v>
          </cell>
          <cell r="Q453" t="str">
            <v>&gt;60</v>
          </cell>
          <cell r="R453" t="str">
            <v>Entry Mono Printers</v>
          </cell>
          <cell r="S453" t="str">
            <v>A4</v>
          </cell>
          <cell r="T453" t="str">
            <v>Ciudad principal</v>
          </cell>
          <cell r="U453" t="str">
            <v>1-&gt;60</v>
          </cell>
          <cell r="V453">
            <v>1</v>
          </cell>
          <cell r="W453">
            <v>1072.5000000000002</v>
          </cell>
          <cell r="X453">
            <v>0</v>
          </cell>
          <cell r="Y453">
            <v>5</v>
          </cell>
          <cell r="Z453">
            <v>5</v>
          </cell>
          <cell r="AA453">
            <v>1</v>
          </cell>
          <cell r="AB453">
            <v>0</v>
          </cell>
          <cell r="AC453">
            <v>0</v>
          </cell>
          <cell r="AD453">
            <v>43570</v>
          </cell>
          <cell r="AE453">
            <v>43579</v>
          </cell>
          <cell r="AF453">
            <v>7</v>
          </cell>
          <cell r="AG453" t="str">
            <v>6-10 días</v>
          </cell>
          <cell r="AH453">
            <v>0</v>
          </cell>
          <cell r="AI453">
            <v>0</v>
          </cell>
          <cell r="AJ453">
            <v>0</v>
          </cell>
          <cell r="AK453">
            <v>1072.5000000000002</v>
          </cell>
        </row>
        <row r="454">
          <cell r="A454" t="str">
            <v>0EX9283410</v>
          </cell>
          <cell r="B454" t="str">
            <v>ABR-19</v>
          </cell>
          <cell r="C454">
            <v>1</v>
          </cell>
          <cell r="D454" t="str">
            <v>2025091</v>
          </cell>
          <cell r="E454" t="str">
            <v>SR MANTENIMIENTO CORRECTIVO</v>
          </cell>
          <cell r="F454" t="str">
            <v>7025</v>
          </cell>
          <cell r="G454" t="str">
            <v>15/04/2019 13:05</v>
          </cell>
          <cell r="H454" t="str">
            <v>500028</v>
          </cell>
          <cell r="I454" t="str">
            <v>PITSS</v>
          </cell>
          <cell r="J454" t="str">
            <v>ASP</v>
          </cell>
          <cell r="K454" t="str">
            <v>KIMBERLY CLARK DE MEXICO SA B DE CV</v>
          </cell>
          <cell r="L454" t="str">
            <v>BLVD GUADALUPE No 403</v>
          </cell>
          <cell r="M454" t="str">
            <v>Apodaca-NL</v>
          </cell>
          <cell r="N454">
            <v>0</v>
          </cell>
          <cell r="O454" t="str">
            <v>INTERIOR</v>
          </cell>
          <cell r="P454">
            <v>363</v>
          </cell>
          <cell r="Q454" t="str">
            <v>&gt;60</v>
          </cell>
          <cell r="R454" t="str">
            <v>Office Digital</v>
          </cell>
          <cell r="S454" t="str">
            <v>A3</v>
          </cell>
          <cell r="T454" t="str">
            <v>Otras</v>
          </cell>
          <cell r="U454" t="str">
            <v>2-&gt;60</v>
          </cell>
          <cell r="V454">
            <v>1.1000000000000001</v>
          </cell>
          <cell r="W454">
            <v>1501.5000000000002</v>
          </cell>
          <cell r="X454">
            <v>1</v>
          </cell>
          <cell r="Y454">
            <v>4.17</v>
          </cell>
          <cell r="Z454">
            <v>9</v>
          </cell>
          <cell r="AA454">
            <v>0.46333333333333332</v>
          </cell>
          <cell r="AB454">
            <v>0</v>
          </cell>
          <cell r="AC454">
            <v>0</v>
          </cell>
          <cell r="AD454">
            <v>43570</v>
          </cell>
          <cell r="AE454">
            <v>43570</v>
          </cell>
          <cell r="AF454">
            <v>0</v>
          </cell>
          <cell r="AG454" t="str">
            <v>0-1 día</v>
          </cell>
          <cell r="AH454">
            <v>0</v>
          </cell>
          <cell r="AI454">
            <v>0</v>
          </cell>
          <cell r="AJ454">
            <v>0</v>
          </cell>
          <cell r="AK454">
            <v>1501.5000000000002</v>
          </cell>
        </row>
        <row r="455">
          <cell r="A455" t="str">
            <v>0EX9283991</v>
          </cell>
          <cell r="B455" t="str">
            <v>ABR-19</v>
          </cell>
          <cell r="C455">
            <v>1</v>
          </cell>
          <cell r="D455" t="str">
            <v>2023089</v>
          </cell>
          <cell r="E455" t="str">
            <v>SR MANTENIMIENTO CORRECTIVO</v>
          </cell>
          <cell r="F455" t="str">
            <v>8046</v>
          </cell>
          <cell r="G455" t="str">
            <v>10/04/2019 13:32</v>
          </cell>
          <cell r="H455" t="str">
            <v>500157</v>
          </cell>
          <cell r="I455" t="str">
            <v>PITSS</v>
          </cell>
          <cell r="J455" t="str">
            <v>ASP</v>
          </cell>
          <cell r="K455" t="str">
            <v>TECNOLOGIA DE ILUMINACION AUTOMOTRIZ SA DE CV</v>
          </cell>
          <cell r="L455" t="str">
            <v>AV DEL CHARRO No 1750 NTE</v>
          </cell>
          <cell r="M455" t="str">
            <v>Ciudad Juarez-CHIH</v>
          </cell>
          <cell r="N455">
            <v>0</v>
          </cell>
          <cell r="O455" t="str">
            <v>INTERIOR</v>
          </cell>
          <cell r="P455">
            <v>345</v>
          </cell>
          <cell r="Q455" t="str">
            <v>&gt;60</v>
          </cell>
          <cell r="R455" t="str">
            <v>A3 Office Color Laser MFPs</v>
          </cell>
          <cell r="S455" t="str">
            <v>A3</v>
          </cell>
          <cell r="T455" t="str">
            <v>Ciudad principal</v>
          </cell>
          <cell r="U455" t="str">
            <v>2-&gt;60</v>
          </cell>
          <cell r="V455">
            <v>1.1000000000000001</v>
          </cell>
          <cell r="W455">
            <v>1501.5000000000002</v>
          </cell>
          <cell r="X455">
            <v>1</v>
          </cell>
          <cell r="Y455">
            <v>0.47</v>
          </cell>
          <cell r="Z455">
            <v>5</v>
          </cell>
          <cell r="AA455">
            <v>9.4E-2</v>
          </cell>
          <cell r="AB455">
            <v>0</v>
          </cell>
          <cell r="AC455">
            <v>0</v>
          </cell>
          <cell r="AD455">
            <v>43570</v>
          </cell>
          <cell r="AE455">
            <v>43570</v>
          </cell>
          <cell r="AF455">
            <v>0</v>
          </cell>
          <cell r="AG455" t="str">
            <v>0-1 día</v>
          </cell>
          <cell r="AH455">
            <v>0</v>
          </cell>
          <cell r="AI455">
            <v>0</v>
          </cell>
          <cell r="AJ455">
            <v>0</v>
          </cell>
          <cell r="AK455">
            <v>1501.5000000000002</v>
          </cell>
        </row>
        <row r="456">
          <cell r="A456" t="str">
            <v>0EX9286123</v>
          </cell>
          <cell r="B456" t="str">
            <v>ABR-19</v>
          </cell>
          <cell r="C456">
            <v>1</v>
          </cell>
          <cell r="D456" t="str">
            <v>2025085</v>
          </cell>
          <cell r="E456" t="str">
            <v>SR MANTENIMIENTO CORRECTIVO</v>
          </cell>
          <cell r="F456" t="str">
            <v>4002</v>
          </cell>
          <cell r="G456" t="str">
            <v>15/04/2019 12:58</v>
          </cell>
          <cell r="H456" t="str">
            <v>500028</v>
          </cell>
          <cell r="I456" t="str">
            <v>PITSS</v>
          </cell>
          <cell r="J456" t="str">
            <v>ASP</v>
          </cell>
          <cell r="K456" t="str">
            <v>KIMBERLY CLARK DE MEXICO SA B DE CV</v>
          </cell>
          <cell r="L456" t="str">
            <v>BLVD GUADALUPE No 403</v>
          </cell>
          <cell r="M456" t="str">
            <v>Apodaca-NL</v>
          </cell>
          <cell r="N456">
            <v>0</v>
          </cell>
          <cell r="O456" t="str">
            <v>INTERIOR</v>
          </cell>
          <cell r="P456">
            <v>103</v>
          </cell>
          <cell r="Q456" t="str">
            <v>&gt;60</v>
          </cell>
          <cell r="R456" t="str">
            <v>A4 Mono MFPs</v>
          </cell>
          <cell r="S456" t="str">
            <v>A4</v>
          </cell>
          <cell r="T456" t="str">
            <v>Otras</v>
          </cell>
          <cell r="U456" t="str">
            <v>1-&gt;60</v>
          </cell>
          <cell r="V456">
            <v>1.05</v>
          </cell>
          <cell r="W456">
            <v>750.75000000000011</v>
          </cell>
          <cell r="X456">
            <v>1</v>
          </cell>
          <cell r="Y456">
            <v>3.7</v>
          </cell>
          <cell r="Z456">
            <v>9</v>
          </cell>
          <cell r="AA456">
            <v>0.41111111111111115</v>
          </cell>
          <cell r="AB456">
            <v>0</v>
          </cell>
          <cell r="AC456">
            <v>0</v>
          </cell>
          <cell r="AD456">
            <v>43570</v>
          </cell>
          <cell r="AE456">
            <v>43570</v>
          </cell>
          <cell r="AF456">
            <v>0</v>
          </cell>
          <cell r="AG456" t="str">
            <v>0-1 día</v>
          </cell>
          <cell r="AH456">
            <v>0</v>
          </cell>
          <cell r="AI456">
            <v>0</v>
          </cell>
          <cell r="AJ456">
            <v>0</v>
          </cell>
          <cell r="AK456">
            <v>750.75000000000011</v>
          </cell>
        </row>
        <row r="457">
          <cell r="A457" t="str">
            <v>0EX9286123</v>
          </cell>
          <cell r="B457" t="str">
            <v>ABR-19</v>
          </cell>
          <cell r="C457">
            <v>1</v>
          </cell>
          <cell r="D457" t="str">
            <v>2024931</v>
          </cell>
          <cell r="E457" t="str">
            <v>SR INSTALACION ANALISTA</v>
          </cell>
          <cell r="F457" t="str">
            <v>4002</v>
          </cell>
          <cell r="G457" t="str">
            <v>15/04/2019 10:22</v>
          </cell>
          <cell r="H457" t="str">
            <v>800197</v>
          </cell>
          <cell r="I457" t="str">
            <v>PITSS</v>
          </cell>
          <cell r="J457" t="str">
            <v>ASP</v>
          </cell>
          <cell r="K457" t="str">
            <v>OPERADORA OMX SA DE CV</v>
          </cell>
          <cell r="L457" t="str">
            <v>AV VENUSTIANO CARRANZA 2301</v>
          </cell>
          <cell r="M457" t="str">
            <v>SAN LUIS POTOSI-SLP</v>
          </cell>
          <cell r="N457">
            <v>0</v>
          </cell>
          <cell r="O457" t="str">
            <v>INTERIOR</v>
          </cell>
          <cell r="P457" t="str">
            <v xml:space="preserve">  </v>
          </cell>
          <cell r="Q457" t="str">
            <v>&gt;60</v>
          </cell>
          <cell r="R457" t="str">
            <v>A4 Mono MFPs</v>
          </cell>
          <cell r="S457" t="str">
            <v>A4</v>
          </cell>
          <cell r="T457" t="str">
            <v>Ciudad principal</v>
          </cell>
          <cell r="U457" t="str">
            <v>1-&gt;60</v>
          </cell>
          <cell r="V457">
            <v>1</v>
          </cell>
          <cell r="W457">
            <v>715.00000000000011</v>
          </cell>
          <cell r="X457">
            <v>0</v>
          </cell>
          <cell r="Y457">
            <v>5</v>
          </cell>
          <cell r="Z457">
            <v>5</v>
          </cell>
          <cell r="AA457">
            <v>1</v>
          </cell>
          <cell r="AB457">
            <v>0</v>
          </cell>
          <cell r="AC457">
            <v>0</v>
          </cell>
          <cell r="AD457">
            <v>43570</v>
          </cell>
          <cell r="AE457">
            <v>43570</v>
          </cell>
          <cell r="AF457">
            <v>0</v>
          </cell>
          <cell r="AG457" t="str">
            <v>0-1 día</v>
          </cell>
          <cell r="AH457">
            <v>0</v>
          </cell>
          <cell r="AI457">
            <v>0</v>
          </cell>
          <cell r="AJ457">
            <v>0</v>
          </cell>
          <cell r="AK457">
            <v>715.00000000000011</v>
          </cell>
        </row>
        <row r="458">
          <cell r="A458" t="str">
            <v>0EX9286123</v>
          </cell>
          <cell r="B458" t="str">
            <v>ABR-19</v>
          </cell>
          <cell r="C458">
            <v>1</v>
          </cell>
          <cell r="D458" t="str">
            <v>2024871</v>
          </cell>
          <cell r="E458" t="str">
            <v>SR ASISTENCIA A CLIENTES</v>
          </cell>
          <cell r="F458" t="str">
            <v>4002</v>
          </cell>
          <cell r="G458" t="str">
            <v>15/04/2019 09:39</v>
          </cell>
          <cell r="H458" t="str">
            <v>500159</v>
          </cell>
          <cell r="I458" t="str">
            <v>PITSS</v>
          </cell>
          <cell r="J458" t="str">
            <v>ASP</v>
          </cell>
          <cell r="K458" t="str">
            <v>OPCIONES DE SERVICIO EN MEXICO</v>
          </cell>
          <cell r="L458" t="str">
            <v>NI&amp;OS HEROES No 1107 ESQUINA CALLE 13 PISO 2</v>
          </cell>
          <cell r="M458" t="str">
            <v>Chihuahua-CHIH</v>
          </cell>
          <cell r="N458">
            <v>0</v>
          </cell>
          <cell r="O458" t="str">
            <v>INTERIOR</v>
          </cell>
          <cell r="P458" t="str">
            <v xml:space="preserve">  </v>
          </cell>
          <cell r="Q458" t="str">
            <v>&gt;60</v>
          </cell>
          <cell r="R458" t="str">
            <v>A4 Mono MFPs</v>
          </cell>
          <cell r="S458" t="str">
            <v>A4</v>
          </cell>
          <cell r="T458" t="str">
            <v>Ciudad principal</v>
          </cell>
          <cell r="U458" t="str">
            <v>1-&gt;60</v>
          </cell>
          <cell r="V458">
            <v>1</v>
          </cell>
          <cell r="W458">
            <v>715.00000000000011</v>
          </cell>
          <cell r="X458">
            <v>1</v>
          </cell>
          <cell r="Y458">
            <v>1.35</v>
          </cell>
          <cell r="Z458">
            <v>5</v>
          </cell>
          <cell r="AA458">
            <v>0.27</v>
          </cell>
          <cell r="AB458">
            <v>0</v>
          </cell>
          <cell r="AC458">
            <v>0</v>
          </cell>
          <cell r="AD458">
            <v>43570</v>
          </cell>
          <cell r="AE458">
            <v>43570</v>
          </cell>
          <cell r="AF458">
            <v>0</v>
          </cell>
          <cell r="AG458" t="str">
            <v>0-1 día</v>
          </cell>
          <cell r="AH458">
            <v>0</v>
          </cell>
          <cell r="AI458">
            <v>0</v>
          </cell>
          <cell r="AJ458">
            <v>0</v>
          </cell>
          <cell r="AK458">
            <v>715.00000000000011</v>
          </cell>
        </row>
        <row r="459">
          <cell r="A459" t="str">
            <v>0EX9286123</v>
          </cell>
          <cell r="B459" t="str">
            <v>ABR-19</v>
          </cell>
          <cell r="C459">
            <v>1</v>
          </cell>
          <cell r="D459" t="str">
            <v>2021865</v>
          </cell>
          <cell r="E459" t="str">
            <v>SR MANTENIMIENTO CORRECTIVO</v>
          </cell>
          <cell r="F459" t="str">
            <v>6705</v>
          </cell>
          <cell r="G459" t="str">
            <v>08/04/2019 15:15</v>
          </cell>
          <cell r="H459" t="str">
            <v>100037</v>
          </cell>
          <cell r="I459" t="str">
            <v>PITSS</v>
          </cell>
          <cell r="J459" t="str">
            <v>ASP</v>
          </cell>
          <cell r="K459" t="str">
            <v>OFFICE DEPOT DE MEXICO SA DE CV</v>
          </cell>
          <cell r="L459" t="str">
            <v>BLV ISIDRO FABELA SUR 600</v>
          </cell>
          <cell r="M459" t="str">
            <v>TOLUCA-MEX</v>
          </cell>
          <cell r="N459">
            <v>0</v>
          </cell>
          <cell r="O459" t="str">
            <v>INTERIOR</v>
          </cell>
          <cell r="P459">
            <v>18</v>
          </cell>
          <cell r="Q459" t="str">
            <v>Entre 16 y 30</v>
          </cell>
          <cell r="R459" t="str">
            <v>WF Mono Systems and Legacy Color</v>
          </cell>
          <cell r="S459" t="str">
            <v>WF</v>
          </cell>
          <cell r="T459" t="str">
            <v>Ciudad principal</v>
          </cell>
          <cell r="U459" t="str">
            <v>3-Entre 16 y 30</v>
          </cell>
          <cell r="V459">
            <v>1.05</v>
          </cell>
          <cell r="W459">
            <v>1651.6500000000003</v>
          </cell>
          <cell r="X459">
            <v>1</v>
          </cell>
          <cell r="Y459">
            <v>1.3</v>
          </cell>
          <cell r="Z459">
            <v>4</v>
          </cell>
          <cell r="AA459">
            <v>0.32500000000000001</v>
          </cell>
          <cell r="AB459">
            <v>0</v>
          </cell>
          <cell r="AC459">
            <v>0</v>
          </cell>
          <cell r="AD459">
            <v>43570</v>
          </cell>
          <cell r="AE459">
            <v>43570</v>
          </cell>
          <cell r="AF459">
            <v>0</v>
          </cell>
          <cell r="AG459" t="str">
            <v>0-1 día</v>
          </cell>
          <cell r="AH459">
            <v>0</v>
          </cell>
          <cell r="AI459">
            <v>0</v>
          </cell>
          <cell r="AJ459">
            <v>0</v>
          </cell>
          <cell r="AK459">
            <v>1651.6500000000003</v>
          </cell>
        </row>
        <row r="460">
          <cell r="A460" t="str">
            <v>0EX9287045</v>
          </cell>
          <cell r="B460" t="str">
            <v>ABR-19</v>
          </cell>
          <cell r="C460">
            <v>1</v>
          </cell>
          <cell r="D460" t="str">
            <v>2024989</v>
          </cell>
          <cell r="E460" t="str">
            <v>SR MANTENIMIENTO CORRECTIVO</v>
          </cell>
          <cell r="F460" t="str">
            <v>6705</v>
          </cell>
          <cell r="G460" t="str">
            <v>15/04/2019 11:32</v>
          </cell>
          <cell r="H460" t="str">
            <v>800183</v>
          </cell>
          <cell r="I460" t="str">
            <v>PITSS</v>
          </cell>
          <cell r="J460" t="str">
            <v>ASP</v>
          </cell>
          <cell r="K460" t="str">
            <v>OPERADORA OMX SA DE CV</v>
          </cell>
          <cell r="L460" t="str">
            <v>AV LOPEZ MATEOS SUR No 7000</v>
          </cell>
          <cell r="M460" t="str">
            <v>Tlajomulco De Zu&amp;Iga</v>
          </cell>
          <cell r="N460">
            <v>0</v>
          </cell>
          <cell r="O460" t="str">
            <v>INTERIOR</v>
          </cell>
          <cell r="P460">
            <v>251</v>
          </cell>
          <cell r="Q460" t="str">
            <v>&gt;60</v>
          </cell>
          <cell r="R460" t="str">
            <v>WF Mono Systems and Legacy Color</v>
          </cell>
          <cell r="S460" t="str">
            <v>WF</v>
          </cell>
          <cell r="T460" t="str">
            <v>Ciudad principal</v>
          </cell>
          <cell r="U460" t="str">
            <v>3-&gt;60</v>
          </cell>
          <cell r="V460">
            <v>1.1499999999999999</v>
          </cell>
          <cell r="W460">
            <v>1808.95</v>
          </cell>
          <cell r="X460">
            <v>1</v>
          </cell>
          <cell r="Y460">
            <v>1.97</v>
          </cell>
          <cell r="Z460">
            <v>4</v>
          </cell>
          <cell r="AA460">
            <v>0.49249999999999999</v>
          </cell>
          <cell r="AB460">
            <v>0</v>
          </cell>
          <cell r="AC460">
            <v>0</v>
          </cell>
          <cell r="AD460">
            <v>43570</v>
          </cell>
          <cell r="AE460">
            <v>43570</v>
          </cell>
          <cell r="AF460">
            <v>0</v>
          </cell>
          <cell r="AG460" t="str">
            <v>0-1 día</v>
          </cell>
          <cell r="AH460">
            <v>0</v>
          </cell>
          <cell r="AI460">
            <v>0</v>
          </cell>
          <cell r="AJ460">
            <v>0</v>
          </cell>
          <cell r="AK460">
            <v>1808.95</v>
          </cell>
        </row>
        <row r="461">
          <cell r="A461" t="str">
            <v>0EX9293026</v>
          </cell>
          <cell r="B461" t="str">
            <v>ABR-19</v>
          </cell>
          <cell r="C461">
            <v>1</v>
          </cell>
          <cell r="D461" t="str">
            <v>2023829</v>
          </cell>
          <cell r="E461" t="str">
            <v>SR MANTENIMIENTO CORRECTIVO</v>
          </cell>
          <cell r="F461" t="str">
            <v>6705</v>
          </cell>
          <cell r="G461" t="str">
            <v>11/04/2019 17:15</v>
          </cell>
          <cell r="H461" t="str">
            <v>500028</v>
          </cell>
          <cell r="I461" t="str">
            <v>PITSS</v>
          </cell>
          <cell r="J461" t="str">
            <v>ASP</v>
          </cell>
          <cell r="K461" t="str">
            <v>OPERADORA OMX SA DE CV</v>
          </cell>
          <cell r="L461" t="str">
            <v>EUGENIO GARZA SADA 3525</v>
          </cell>
          <cell r="M461" t="str">
            <v>Monterrey-NL</v>
          </cell>
          <cell r="N461">
            <v>0</v>
          </cell>
          <cell r="O461" t="str">
            <v>INTERIOR</v>
          </cell>
          <cell r="P461">
            <v>374</v>
          </cell>
          <cell r="Q461" t="str">
            <v>&gt;60</v>
          </cell>
          <cell r="R461" t="str">
            <v>WF Mono Systems and Legacy Color</v>
          </cell>
          <cell r="S461" t="str">
            <v>WF</v>
          </cell>
          <cell r="T461" t="str">
            <v>Ciudad principal</v>
          </cell>
          <cell r="U461" t="str">
            <v>3-&gt;60</v>
          </cell>
          <cell r="V461">
            <v>1.1499999999999999</v>
          </cell>
          <cell r="W461">
            <v>1808.95</v>
          </cell>
          <cell r="X461">
            <v>1</v>
          </cell>
          <cell r="Y461">
            <v>0.25</v>
          </cell>
          <cell r="Z461">
            <v>4</v>
          </cell>
          <cell r="AA461">
            <v>6.25E-2</v>
          </cell>
          <cell r="AB461">
            <v>0</v>
          </cell>
          <cell r="AC461">
            <v>0</v>
          </cell>
          <cell r="AD461">
            <v>43570</v>
          </cell>
          <cell r="AE461">
            <v>43570</v>
          </cell>
          <cell r="AF461">
            <v>0</v>
          </cell>
          <cell r="AG461" t="str">
            <v>0-1 día</v>
          </cell>
          <cell r="AH461">
            <v>0</v>
          </cell>
          <cell r="AI461">
            <v>0</v>
          </cell>
          <cell r="AJ461">
            <v>0</v>
          </cell>
          <cell r="AK461">
            <v>1808.95</v>
          </cell>
        </row>
        <row r="462">
          <cell r="A462" t="str">
            <v>0EX9293087</v>
          </cell>
          <cell r="B462" t="str">
            <v>ABR-19</v>
          </cell>
          <cell r="C462">
            <v>1</v>
          </cell>
          <cell r="D462" t="str">
            <v>2025139</v>
          </cell>
          <cell r="E462" t="str">
            <v>SR MANTENIMIENTO CORRECTIVO</v>
          </cell>
          <cell r="F462" t="str">
            <v>6705</v>
          </cell>
          <cell r="G462" t="str">
            <v>15/04/2019 14:10</v>
          </cell>
          <cell r="H462" t="str">
            <v>800183</v>
          </cell>
          <cell r="I462" t="str">
            <v>PITSS</v>
          </cell>
          <cell r="J462" t="str">
            <v>ASP</v>
          </cell>
          <cell r="K462" t="str">
            <v>OPERADORA OMX SA DE CV</v>
          </cell>
          <cell r="L462" t="str">
            <v>AV VALLARTA 5400</v>
          </cell>
          <cell r="M462" t="str">
            <v>ZAPOPAN-JAL</v>
          </cell>
          <cell r="N462">
            <v>0</v>
          </cell>
          <cell r="O462" t="str">
            <v>INTERIOR</v>
          </cell>
          <cell r="P462">
            <v>39</v>
          </cell>
          <cell r="Q462" t="str">
            <v>Entre 31 y 60</v>
          </cell>
          <cell r="R462" t="str">
            <v>WF Mono Systems and Legacy Color</v>
          </cell>
          <cell r="S462" t="str">
            <v>WF</v>
          </cell>
          <cell r="T462" t="str">
            <v>Ciudad principal</v>
          </cell>
          <cell r="U462" t="str">
            <v>3-Entre 31 y 60</v>
          </cell>
          <cell r="V462">
            <v>1.1000000000000001</v>
          </cell>
          <cell r="W462">
            <v>1730.3000000000004</v>
          </cell>
          <cell r="X462">
            <v>1</v>
          </cell>
          <cell r="Y462">
            <v>1.83</v>
          </cell>
          <cell r="Z462">
            <v>4</v>
          </cell>
          <cell r="AA462">
            <v>0.45750000000000002</v>
          </cell>
          <cell r="AB462">
            <v>0</v>
          </cell>
          <cell r="AC462">
            <v>0</v>
          </cell>
          <cell r="AD462">
            <v>43570</v>
          </cell>
          <cell r="AE462">
            <v>43570</v>
          </cell>
          <cell r="AF462">
            <v>0</v>
          </cell>
          <cell r="AG462" t="str">
            <v>0-1 día</v>
          </cell>
          <cell r="AH462">
            <v>0</v>
          </cell>
          <cell r="AI462">
            <v>0</v>
          </cell>
          <cell r="AJ462">
            <v>0</v>
          </cell>
          <cell r="AK462">
            <v>1730.3000000000004</v>
          </cell>
        </row>
        <row r="463">
          <cell r="A463" t="str">
            <v>0EX9293121</v>
          </cell>
          <cell r="B463" t="str">
            <v>ABR-19</v>
          </cell>
          <cell r="C463">
            <v>1</v>
          </cell>
          <cell r="D463" t="str">
            <v>2022551</v>
          </cell>
          <cell r="E463" t="str">
            <v>SR MANTENIMIENTO CORRECTIVO</v>
          </cell>
          <cell r="F463" t="str">
            <v>3616</v>
          </cell>
          <cell r="G463" t="str">
            <v>09/04/2019 15:18</v>
          </cell>
          <cell r="H463" t="str">
            <v>800197</v>
          </cell>
          <cell r="I463" t="str">
            <v>PITSS</v>
          </cell>
          <cell r="J463" t="str">
            <v>ASP</v>
          </cell>
          <cell r="K463" t="str">
            <v>PENSIONES BBVA BANCOMER SA DE CV GRUPO FINANCIERO</v>
          </cell>
          <cell r="L463" t="str">
            <v>AVENIDO VENUSTIANO CARRANZA No 1190</v>
          </cell>
          <cell r="M463" t="str">
            <v>San Luis Potosi-SLP</v>
          </cell>
          <cell r="N463">
            <v>0</v>
          </cell>
          <cell r="O463" t="str">
            <v>INTERIOR</v>
          </cell>
          <cell r="P463">
            <v>12</v>
          </cell>
          <cell r="Q463" t="str">
            <v>Entre 7 y 15</v>
          </cell>
          <cell r="R463" t="str">
            <v>A4 Mono MFPs</v>
          </cell>
          <cell r="S463" t="str">
            <v>A4</v>
          </cell>
          <cell r="T463" t="str">
            <v>Ciudad principal</v>
          </cell>
          <cell r="U463" t="str">
            <v>1-Entre 7 y 15</v>
          </cell>
          <cell r="V463">
            <v>0</v>
          </cell>
          <cell r="W463">
            <v>0</v>
          </cell>
          <cell r="X463">
            <v>1</v>
          </cell>
          <cell r="Y463">
            <v>2.2000000000000002</v>
          </cell>
          <cell r="Z463">
            <v>5</v>
          </cell>
          <cell r="AA463">
            <v>0.44000000000000006</v>
          </cell>
          <cell r="AB463">
            <v>0</v>
          </cell>
          <cell r="AC463">
            <v>0</v>
          </cell>
          <cell r="AD463">
            <v>43570</v>
          </cell>
          <cell r="AE463">
            <v>43570</v>
          </cell>
          <cell r="AF463">
            <v>0</v>
          </cell>
          <cell r="AG463" t="str">
            <v>0-1 día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</row>
        <row r="464">
          <cell r="A464" t="str">
            <v>0EX9293121</v>
          </cell>
          <cell r="B464" t="str">
            <v>ABR-19</v>
          </cell>
          <cell r="C464">
            <v>1</v>
          </cell>
          <cell r="D464" t="str">
            <v>2025167</v>
          </cell>
          <cell r="E464" t="str">
            <v>SR MANTENIMIENTO CORRECTIVO</v>
          </cell>
          <cell r="F464" t="str">
            <v>6203</v>
          </cell>
          <cell r="G464" t="str">
            <v>15/04/2019 14:40</v>
          </cell>
          <cell r="H464" t="str">
            <v>500018</v>
          </cell>
          <cell r="I464" t="str">
            <v>PITSS</v>
          </cell>
          <cell r="J464" t="str">
            <v>ASP</v>
          </cell>
          <cell r="K464" t="str">
            <v>OFFICE DEPOT DE MEXICO SA DE CV</v>
          </cell>
          <cell r="L464" t="str">
            <v>BLV FELIPE PESCADOR 1902 ESQ PEDRO</v>
          </cell>
          <cell r="M464" t="str">
            <v>DURANGO-DGO</v>
          </cell>
          <cell r="N464">
            <v>0</v>
          </cell>
          <cell r="O464" t="str">
            <v>INTERIOR</v>
          </cell>
          <cell r="P464">
            <v>108</v>
          </cell>
          <cell r="Q464" t="str">
            <v>&gt;60</v>
          </cell>
          <cell r="R464" t="str">
            <v>WF Mono Systems and Legacy Color</v>
          </cell>
          <cell r="S464" t="str">
            <v>WF</v>
          </cell>
          <cell r="T464" t="str">
            <v>Ciudad principal</v>
          </cell>
          <cell r="U464" t="str">
            <v>3-&gt;60</v>
          </cell>
          <cell r="V464">
            <v>1.1499999999999999</v>
          </cell>
          <cell r="W464">
            <v>1808.95</v>
          </cell>
          <cell r="X464">
            <v>1</v>
          </cell>
          <cell r="Y464">
            <v>2.4500000000000002</v>
          </cell>
          <cell r="Z464">
            <v>4</v>
          </cell>
          <cell r="AA464">
            <v>0.61250000000000004</v>
          </cell>
          <cell r="AB464">
            <v>0</v>
          </cell>
          <cell r="AC464">
            <v>0</v>
          </cell>
          <cell r="AD464">
            <v>43570</v>
          </cell>
          <cell r="AE464">
            <v>43570</v>
          </cell>
          <cell r="AF464">
            <v>0</v>
          </cell>
          <cell r="AG464" t="str">
            <v>0-1 día</v>
          </cell>
          <cell r="AH464">
            <v>0</v>
          </cell>
          <cell r="AI464">
            <v>0</v>
          </cell>
          <cell r="AJ464">
            <v>0</v>
          </cell>
          <cell r="AK464">
            <v>1808.95</v>
          </cell>
        </row>
        <row r="465">
          <cell r="A465" t="str">
            <v>0EX9293145</v>
          </cell>
          <cell r="B465" t="str">
            <v>ABR-19</v>
          </cell>
          <cell r="C465">
            <v>1</v>
          </cell>
          <cell r="D465" t="str">
            <v>2024951</v>
          </cell>
          <cell r="E465" t="str">
            <v>SR MANTENIMIENTO CORRECTIVO</v>
          </cell>
          <cell r="F465" t="str">
            <v>4310</v>
          </cell>
          <cell r="G465" t="str">
            <v>15/04/2019 10:30</v>
          </cell>
          <cell r="H465" t="str">
            <v>100037</v>
          </cell>
          <cell r="I465" t="str">
            <v>PITSS</v>
          </cell>
          <cell r="J465" t="str">
            <v>ASP</v>
          </cell>
          <cell r="K465" t="str">
            <v>OPERADORA OMX SA DE CV</v>
          </cell>
          <cell r="L465" t="str">
            <v>LEONA VICARIO No 629</v>
          </cell>
          <cell r="M465" t="str">
            <v>Metepec-MEX</v>
          </cell>
          <cell r="N465">
            <v>0</v>
          </cell>
          <cell r="O465" t="str">
            <v>INTERIOR</v>
          </cell>
          <cell r="P465">
            <v>26</v>
          </cell>
          <cell r="Q465" t="str">
            <v>Entre 16 y 30</v>
          </cell>
          <cell r="R465" t="str">
            <v>Light Production Digital Business</v>
          </cell>
          <cell r="S465" t="str">
            <v>Entry Production</v>
          </cell>
          <cell r="T465" t="str">
            <v>Ciudad principal</v>
          </cell>
          <cell r="U465" t="str">
            <v>3-Entre 16 y 30</v>
          </cell>
          <cell r="V465">
            <v>1.05</v>
          </cell>
          <cell r="W465">
            <v>1651.6500000000003</v>
          </cell>
          <cell r="X465">
            <v>1</v>
          </cell>
          <cell r="Y465">
            <v>1.67</v>
          </cell>
          <cell r="Z465">
            <v>4</v>
          </cell>
          <cell r="AA465">
            <v>0.41749999999999998</v>
          </cell>
          <cell r="AB465">
            <v>0</v>
          </cell>
          <cell r="AC465">
            <v>0</v>
          </cell>
          <cell r="AD465">
            <v>43570</v>
          </cell>
          <cell r="AE465">
            <v>43570</v>
          </cell>
          <cell r="AF465">
            <v>0</v>
          </cell>
          <cell r="AG465" t="str">
            <v>0-1 día</v>
          </cell>
          <cell r="AH465">
            <v>0</v>
          </cell>
          <cell r="AI465">
            <v>0</v>
          </cell>
          <cell r="AJ465">
            <v>0</v>
          </cell>
          <cell r="AK465">
            <v>1651.6500000000003</v>
          </cell>
        </row>
        <row r="466">
          <cell r="A466" t="str">
            <v>0EX9293145</v>
          </cell>
          <cell r="B466" t="str">
            <v>ABR-19</v>
          </cell>
          <cell r="C466">
            <v>1</v>
          </cell>
          <cell r="D466" t="str">
            <v>2024157</v>
          </cell>
          <cell r="E466" t="str">
            <v>SR MANTENIMIENTO CORRECTIVO</v>
          </cell>
          <cell r="F466" t="str">
            <v>4395</v>
          </cell>
          <cell r="G466" t="str">
            <v>12/04/2019 11:05</v>
          </cell>
          <cell r="H466" t="str">
            <v>800192</v>
          </cell>
          <cell r="I466" t="str">
            <v>PITSS</v>
          </cell>
          <cell r="J466" t="str">
            <v>ASP</v>
          </cell>
          <cell r="K466" t="str">
            <v>OFFICE DEPOT DE MEXICO SA DE CV</v>
          </cell>
          <cell r="L466" t="str">
            <v>MANUEL J CLOUTHIER 888</v>
          </cell>
          <cell r="M466" t="str">
            <v>ZAPOPAN-JAL</v>
          </cell>
          <cell r="N466">
            <v>0</v>
          </cell>
          <cell r="O466" t="str">
            <v>INTERIOR</v>
          </cell>
          <cell r="P466">
            <v>14</v>
          </cell>
          <cell r="Q466" t="str">
            <v>Entre 7 y 15</v>
          </cell>
          <cell r="R466" t="str">
            <v>Light Production Digital Business</v>
          </cell>
          <cell r="S466" t="str">
            <v>Entry Production</v>
          </cell>
          <cell r="T466" t="str">
            <v>Ciudad principal</v>
          </cell>
          <cell r="U466" t="str">
            <v>3-Entre 7 y 15</v>
          </cell>
          <cell r="V466">
            <v>0.8</v>
          </cell>
          <cell r="W466">
            <v>1258.4000000000003</v>
          </cell>
          <cell r="X466">
            <v>1</v>
          </cell>
          <cell r="Y466">
            <v>1.32</v>
          </cell>
          <cell r="Z466">
            <v>4</v>
          </cell>
          <cell r="AA466">
            <v>0.33</v>
          </cell>
          <cell r="AB466">
            <v>0</v>
          </cell>
          <cell r="AC466">
            <v>0</v>
          </cell>
          <cell r="AD466">
            <v>43570</v>
          </cell>
          <cell r="AE466">
            <v>43570</v>
          </cell>
          <cell r="AF466">
            <v>0</v>
          </cell>
          <cell r="AG466" t="str">
            <v>0-1 día</v>
          </cell>
          <cell r="AH466">
            <v>0</v>
          </cell>
          <cell r="AI466">
            <v>0</v>
          </cell>
          <cell r="AJ466">
            <v>0</v>
          </cell>
          <cell r="AK466">
            <v>1258.4000000000003</v>
          </cell>
        </row>
        <row r="467">
          <cell r="A467" t="str">
            <v>0EX9293159</v>
          </cell>
          <cell r="B467" t="str">
            <v>ABR-19</v>
          </cell>
          <cell r="C467">
            <v>1</v>
          </cell>
          <cell r="D467" t="str">
            <v>2025011</v>
          </cell>
          <cell r="E467" t="str">
            <v>SR MANTENIMIENTO CORRECTIVO</v>
          </cell>
          <cell r="F467" t="str">
            <v>4395</v>
          </cell>
          <cell r="G467" t="str">
            <v>15/04/2019 11:48</v>
          </cell>
          <cell r="H467" t="str">
            <v>100038</v>
          </cell>
          <cell r="I467" t="str">
            <v>PITSS</v>
          </cell>
          <cell r="J467" t="str">
            <v>ASP</v>
          </cell>
          <cell r="K467" t="str">
            <v>OFFICE DEPOT DE MEXICO SA DE CV</v>
          </cell>
          <cell r="L467" t="str">
            <v>BLV ISIDRO FABELA SUR 600</v>
          </cell>
          <cell r="M467" t="str">
            <v>TOLUCA-MEX</v>
          </cell>
          <cell r="N467">
            <v>0</v>
          </cell>
          <cell r="O467" t="str">
            <v>INTERIOR</v>
          </cell>
          <cell r="P467">
            <v>9</v>
          </cell>
          <cell r="Q467" t="str">
            <v>Entre 7 y 15</v>
          </cell>
          <cell r="R467" t="str">
            <v>Light Production Digital Business</v>
          </cell>
          <cell r="S467" t="str">
            <v>Entry Production</v>
          </cell>
          <cell r="T467" t="str">
            <v>Ciudad principal</v>
          </cell>
          <cell r="U467" t="str">
            <v>3-Entre 7 y 15</v>
          </cell>
          <cell r="V467">
            <v>0.8</v>
          </cell>
          <cell r="W467">
            <v>1258.4000000000003</v>
          </cell>
          <cell r="X467">
            <v>1</v>
          </cell>
          <cell r="Y467">
            <v>1.7</v>
          </cell>
          <cell r="Z467">
            <v>4</v>
          </cell>
          <cell r="AA467">
            <v>0.42499999999999999</v>
          </cell>
          <cell r="AB467">
            <v>0</v>
          </cell>
          <cell r="AC467">
            <v>0</v>
          </cell>
          <cell r="AD467">
            <v>43570</v>
          </cell>
          <cell r="AE467">
            <v>43570</v>
          </cell>
          <cell r="AF467">
            <v>0</v>
          </cell>
          <cell r="AG467" t="str">
            <v>0-1 día</v>
          </cell>
          <cell r="AH467">
            <v>0</v>
          </cell>
          <cell r="AI467">
            <v>0</v>
          </cell>
          <cell r="AJ467">
            <v>0</v>
          </cell>
          <cell r="AK467">
            <v>1258.4000000000003</v>
          </cell>
        </row>
        <row r="468">
          <cell r="A468" t="str">
            <v>0EX9293159</v>
          </cell>
          <cell r="B468" t="str">
            <v>ABR-19</v>
          </cell>
          <cell r="C468">
            <v>1</v>
          </cell>
          <cell r="D468" t="str">
            <v>2024807</v>
          </cell>
          <cell r="E468" t="str">
            <v>SR MANTENIMIENTO CORRECTIVO</v>
          </cell>
          <cell r="F468" t="str">
            <v>4395</v>
          </cell>
          <cell r="G468" t="str">
            <v>15/04/2019 08:37</v>
          </cell>
          <cell r="H468" t="str">
            <v>800187</v>
          </cell>
          <cell r="I468" t="str">
            <v>PITSS</v>
          </cell>
          <cell r="J468" t="str">
            <v>ASP</v>
          </cell>
          <cell r="K468" t="str">
            <v>OFFICE DEPOT DE MEXICO SA DE CV</v>
          </cell>
          <cell r="L468" t="str">
            <v>BLV ADOLFO LOPEZ MATEOS 1025</v>
          </cell>
          <cell r="M468" t="str">
            <v>CELAYA-GTO</v>
          </cell>
          <cell r="N468">
            <v>0</v>
          </cell>
          <cell r="O468" t="str">
            <v>INTERIOR</v>
          </cell>
          <cell r="P468">
            <v>82</v>
          </cell>
          <cell r="Q468" t="str">
            <v>&gt;60</v>
          </cell>
          <cell r="R468" t="str">
            <v>Light Production Digital Business</v>
          </cell>
          <cell r="S468" t="str">
            <v>Entry Production</v>
          </cell>
          <cell r="T468" t="str">
            <v>Ciudad principal</v>
          </cell>
          <cell r="U468" t="str">
            <v>3-&gt;60</v>
          </cell>
          <cell r="V468">
            <v>1.1499999999999999</v>
          </cell>
          <cell r="W468">
            <v>1808.95</v>
          </cell>
          <cell r="X468">
            <v>1</v>
          </cell>
          <cell r="Y468">
            <v>1.71</v>
          </cell>
          <cell r="Z468">
            <v>4</v>
          </cell>
          <cell r="AA468">
            <v>0.42749999999999999</v>
          </cell>
          <cell r="AB468">
            <v>0</v>
          </cell>
          <cell r="AC468">
            <v>0</v>
          </cell>
          <cell r="AD468">
            <v>43570</v>
          </cell>
          <cell r="AE468">
            <v>43570</v>
          </cell>
          <cell r="AF468">
            <v>0</v>
          </cell>
          <cell r="AG468" t="str">
            <v>0-1 día</v>
          </cell>
          <cell r="AH468">
            <v>0</v>
          </cell>
          <cell r="AI468">
            <v>0</v>
          </cell>
          <cell r="AJ468">
            <v>0</v>
          </cell>
          <cell r="AK468">
            <v>1808.95</v>
          </cell>
        </row>
        <row r="469">
          <cell r="A469" t="str">
            <v>0EX9293159</v>
          </cell>
          <cell r="B469" t="str">
            <v>ABR-19</v>
          </cell>
          <cell r="C469">
            <v>1</v>
          </cell>
          <cell r="D469" t="str">
            <v>2024791</v>
          </cell>
          <cell r="E469" t="str">
            <v>SR MANTENIMIENTO CORRECTIVO</v>
          </cell>
          <cell r="F469" t="str">
            <v>4395</v>
          </cell>
          <cell r="G469" t="str">
            <v>15/04/2019 08:07</v>
          </cell>
          <cell r="H469" t="str">
            <v>800183</v>
          </cell>
          <cell r="I469" t="str">
            <v>PITSS</v>
          </cell>
          <cell r="J469" t="str">
            <v>ASP</v>
          </cell>
          <cell r="K469" t="str">
            <v>OFFICE DEPOT DE MEXICO SA DE CV</v>
          </cell>
          <cell r="L469" t="str">
            <v>AV ADOLFO LOPEZ MATEOS 1299</v>
          </cell>
          <cell r="M469" t="str">
            <v>TLAJOMULCO DE ZU&amp;IGA</v>
          </cell>
          <cell r="N469">
            <v>0</v>
          </cell>
          <cell r="O469" t="str">
            <v>INTERIOR</v>
          </cell>
          <cell r="P469">
            <v>95</v>
          </cell>
          <cell r="Q469" t="str">
            <v>&gt;60</v>
          </cell>
          <cell r="R469" t="str">
            <v>Light Production Digital Business</v>
          </cell>
          <cell r="S469" t="str">
            <v>Entry Production</v>
          </cell>
          <cell r="T469" t="str">
            <v>Ciudad principal</v>
          </cell>
          <cell r="U469" t="str">
            <v>3-&gt;60</v>
          </cell>
          <cell r="V469">
            <v>1.1499999999999999</v>
          </cell>
          <cell r="W469">
            <v>1808.95</v>
          </cell>
          <cell r="X469">
            <v>1</v>
          </cell>
          <cell r="Y469">
            <v>1.83</v>
          </cell>
          <cell r="Z469">
            <v>4</v>
          </cell>
          <cell r="AA469">
            <v>0.45750000000000002</v>
          </cell>
          <cell r="AB469">
            <v>0</v>
          </cell>
          <cell r="AC469">
            <v>0</v>
          </cell>
          <cell r="AD469">
            <v>43570</v>
          </cell>
          <cell r="AE469">
            <v>43570</v>
          </cell>
          <cell r="AF469">
            <v>0</v>
          </cell>
          <cell r="AG469" t="str">
            <v>0-1 día</v>
          </cell>
          <cell r="AH469">
            <v>0</v>
          </cell>
          <cell r="AI469">
            <v>0</v>
          </cell>
          <cell r="AJ469">
            <v>0</v>
          </cell>
          <cell r="AK469">
            <v>1808.95</v>
          </cell>
        </row>
        <row r="470">
          <cell r="A470" t="str">
            <v>0EX9293168</v>
          </cell>
          <cell r="B470" t="str">
            <v>ABR-19</v>
          </cell>
          <cell r="C470">
            <v>1</v>
          </cell>
          <cell r="D470" t="str">
            <v>2015699</v>
          </cell>
          <cell r="E470" t="str">
            <v>SR MANTENIMIENTO CORRECTIVO</v>
          </cell>
          <cell r="F470" t="str">
            <v>4395</v>
          </cell>
          <cell r="G470" t="str">
            <v>27/03/2019 09:18</v>
          </cell>
          <cell r="H470" t="str">
            <v>800186</v>
          </cell>
          <cell r="I470" t="str">
            <v>PITSS</v>
          </cell>
          <cell r="J470" t="str">
            <v>ASP</v>
          </cell>
          <cell r="K470" t="str">
            <v>OFFICE DEPOT DE MEXICO SA DE CV</v>
          </cell>
          <cell r="L470" t="str">
            <v>EZEQUIEL MONTES 8</v>
          </cell>
          <cell r="M470" t="str">
            <v>QUERETARO-QRO</v>
          </cell>
          <cell r="N470">
            <v>0</v>
          </cell>
          <cell r="O470" t="str">
            <v>INTERIOR</v>
          </cell>
          <cell r="P470">
            <v>41</v>
          </cell>
          <cell r="Q470" t="str">
            <v>Entre 31 y 60</v>
          </cell>
          <cell r="R470" t="str">
            <v>Light Production Digital Business</v>
          </cell>
          <cell r="S470" t="str">
            <v>Entry Production</v>
          </cell>
          <cell r="T470" t="str">
            <v>Ciudad principal</v>
          </cell>
          <cell r="U470" t="str">
            <v>3-Entre 31 y 60</v>
          </cell>
          <cell r="V470">
            <v>1.1000000000000001</v>
          </cell>
          <cell r="W470">
            <v>1730.3000000000004</v>
          </cell>
          <cell r="X470">
            <v>1</v>
          </cell>
          <cell r="Y470">
            <v>1.6</v>
          </cell>
          <cell r="Z470">
            <v>4</v>
          </cell>
          <cell r="AA470">
            <v>0.4</v>
          </cell>
          <cell r="AB470">
            <v>0</v>
          </cell>
          <cell r="AC470">
            <v>0</v>
          </cell>
          <cell r="AD470">
            <v>43570</v>
          </cell>
          <cell r="AE470">
            <v>43570</v>
          </cell>
          <cell r="AF470">
            <v>0</v>
          </cell>
          <cell r="AG470" t="str">
            <v>0-1 día</v>
          </cell>
          <cell r="AH470">
            <v>0</v>
          </cell>
          <cell r="AI470">
            <v>0</v>
          </cell>
          <cell r="AJ470">
            <v>0</v>
          </cell>
          <cell r="AK470">
            <v>1730.3000000000004</v>
          </cell>
        </row>
        <row r="471">
          <cell r="A471" t="str">
            <v>0EX9293200</v>
          </cell>
          <cell r="B471" t="str">
            <v>ABR-19</v>
          </cell>
          <cell r="C471">
            <v>1</v>
          </cell>
          <cell r="D471" t="str">
            <v>2021985</v>
          </cell>
          <cell r="E471" t="str">
            <v>SR MANTENIMIENTO CORRECTIVO</v>
          </cell>
          <cell r="F471" t="str">
            <v>4395</v>
          </cell>
          <cell r="G471" t="str">
            <v>08/04/2019 19:56</v>
          </cell>
          <cell r="H471" t="str">
            <v>800197</v>
          </cell>
          <cell r="I471" t="str">
            <v>PITSS</v>
          </cell>
          <cell r="J471" t="str">
            <v>ASP</v>
          </cell>
          <cell r="K471" t="str">
            <v>OFFICE DEPOT DE MEXICO SA DE CV</v>
          </cell>
          <cell r="L471" t="str">
            <v>AV VENUSTIANO CARRANZA 733</v>
          </cell>
          <cell r="M471" t="str">
            <v>SAN LUIS POTOSI-SLP</v>
          </cell>
          <cell r="N471">
            <v>0</v>
          </cell>
          <cell r="O471" t="str">
            <v>INTERIOR</v>
          </cell>
          <cell r="P471">
            <v>129</v>
          </cell>
          <cell r="Q471" t="str">
            <v>&gt;60</v>
          </cell>
          <cell r="R471" t="str">
            <v>Light Production Digital Business</v>
          </cell>
          <cell r="S471" t="str">
            <v>Entry Production</v>
          </cell>
          <cell r="T471" t="str">
            <v>Ciudad principal</v>
          </cell>
          <cell r="U471" t="str">
            <v>3-&gt;60</v>
          </cell>
          <cell r="V471">
            <v>1.1499999999999999</v>
          </cell>
          <cell r="W471">
            <v>1808.95</v>
          </cell>
          <cell r="X471">
            <v>1</v>
          </cell>
          <cell r="Y471">
            <v>4</v>
          </cell>
          <cell r="Z471">
            <v>4</v>
          </cell>
          <cell r="AA471">
            <v>1</v>
          </cell>
          <cell r="AB471">
            <v>0</v>
          </cell>
          <cell r="AC471">
            <v>0</v>
          </cell>
          <cell r="AD471">
            <v>43570</v>
          </cell>
          <cell r="AE471">
            <v>43570</v>
          </cell>
          <cell r="AF471">
            <v>0</v>
          </cell>
          <cell r="AG471" t="str">
            <v>0-1 día</v>
          </cell>
          <cell r="AH471">
            <v>0</v>
          </cell>
          <cell r="AI471">
            <v>0</v>
          </cell>
          <cell r="AJ471">
            <v>0</v>
          </cell>
          <cell r="AK471">
            <v>1808.95</v>
          </cell>
        </row>
        <row r="472">
          <cell r="A472" t="str">
            <v>0EX9293200</v>
          </cell>
          <cell r="B472" t="str">
            <v>ABR-19</v>
          </cell>
          <cell r="C472">
            <v>1</v>
          </cell>
          <cell r="D472" t="str">
            <v>2024375</v>
          </cell>
          <cell r="E472" t="str">
            <v>SR MANTENIMIENTO CORRECTIVO</v>
          </cell>
          <cell r="F472" t="str">
            <v>4395</v>
          </cell>
          <cell r="G472" t="str">
            <v>13/04/2019 16:34</v>
          </cell>
          <cell r="H472" t="str">
            <v>800183</v>
          </cell>
          <cell r="I472" t="str">
            <v>PITSS</v>
          </cell>
          <cell r="J472" t="str">
            <v>ASP</v>
          </cell>
          <cell r="K472" t="str">
            <v>OFFICE DEPOT DE MEXICO SA DE CV</v>
          </cell>
          <cell r="L472" t="str">
            <v>AV LOPEZ MATEOS SUR 1299</v>
          </cell>
          <cell r="M472" t="str">
            <v>TLAJOMULCO DE ZU&amp;IGA</v>
          </cell>
          <cell r="N472">
            <v>0</v>
          </cell>
          <cell r="O472" t="str">
            <v>INTERIOR</v>
          </cell>
          <cell r="P472">
            <v>82</v>
          </cell>
          <cell r="Q472" t="str">
            <v>&gt;60</v>
          </cell>
          <cell r="R472" t="str">
            <v>Light Production Digital Business</v>
          </cell>
          <cell r="S472" t="str">
            <v>Entry Production</v>
          </cell>
          <cell r="T472" t="str">
            <v>Ciudad principal</v>
          </cell>
          <cell r="U472" t="str">
            <v>3-&gt;60</v>
          </cell>
          <cell r="V472">
            <v>1.1499999999999999</v>
          </cell>
          <cell r="W472">
            <v>1808.95</v>
          </cell>
          <cell r="X472">
            <v>1</v>
          </cell>
          <cell r="Y472">
            <v>0</v>
          </cell>
          <cell r="Z472">
            <v>4</v>
          </cell>
          <cell r="AA472">
            <v>0</v>
          </cell>
          <cell r="AB472">
            <v>0</v>
          </cell>
          <cell r="AC472">
            <v>0</v>
          </cell>
          <cell r="AD472">
            <v>43570</v>
          </cell>
          <cell r="AE472">
            <v>43570</v>
          </cell>
          <cell r="AF472">
            <v>0</v>
          </cell>
          <cell r="AG472" t="str">
            <v>0-1 día</v>
          </cell>
          <cell r="AH472">
            <v>0</v>
          </cell>
          <cell r="AI472">
            <v>0</v>
          </cell>
          <cell r="AJ472">
            <v>0</v>
          </cell>
          <cell r="AK472">
            <v>1808.95</v>
          </cell>
        </row>
        <row r="473">
          <cell r="A473" t="str">
            <v>0EX9293331</v>
          </cell>
          <cell r="B473" t="str">
            <v>ABR-19</v>
          </cell>
          <cell r="C473">
            <v>1</v>
          </cell>
          <cell r="D473" t="str">
            <v>2024331</v>
          </cell>
          <cell r="E473" t="str">
            <v>SR MANTENIMIENTO CORRECTIVO</v>
          </cell>
          <cell r="F473" t="str">
            <v>4395</v>
          </cell>
          <cell r="G473" t="str">
            <v>12/04/2019 19:38</v>
          </cell>
          <cell r="H473" t="str">
            <v>800197</v>
          </cell>
          <cell r="I473" t="str">
            <v>PITSS</v>
          </cell>
          <cell r="J473" t="str">
            <v>ASP</v>
          </cell>
          <cell r="K473" t="str">
            <v>OFFICE DEPOT DE MEXICO SA DE CV</v>
          </cell>
          <cell r="L473" t="str">
            <v>AV BENITO JUAREZ 1965</v>
          </cell>
          <cell r="M473" t="str">
            <v>SAN LUIS POTOSI-SLP</v>
          </cell>
          <cell r="N473">
            <v>0</v>
          </cell>
          <cell r="O473" t="str">
            <v>INTERIOR</v>
          </cell>
          <cell r="P473">
            <v>4</v>
          </cell>
          <cell r="Q473" t="str">
            <v>Entre 3 y 6</v>
          </cell>
          <cell r="R473" t="str">
            <v>Light Production Digital Business</v>
          </cell>
          <cell r="S473" t="str">
            <v>Entry Production</v>
          </cell>
          <cell r="T473" t="str">
            <v>Ciudad principal</v>
          </cell>
          <cell r="U473" t="str">
            <v>3-Entre 3 y 6</v>
          </cell>
          <cell r="V473">
            <v>0.6</v>
          </cell>
          <cell r="W473">
            <v>943.80000000000007</v>
          </cell>
          <cell r="X473">
            <v>1</v>
          </cell>
          <cell r="Y473">
            <v>1.5</v>
          </cell>
          <cell r="Z473">
            <v>4</v>
          </cell>
          <cell r="AA473">
            <v>0.375</v>
          </cell>
          <cell r="AB473">
            <v>0</v>
          </cell>
          <cell r="AC473">
            <v>0</v>
          </cell>
          <cell r="AD473">
            <v>43570</v>
          </cell>
          <cell r="AE473">
            <v>43570</v>
          </cell>
          <cell r="AF473">
            <v>0</v>
          </cell>
          <cell r="AG473" t="str">
            <v>0-1 día</v>
          </cell>
          <cell r="AH473">
            <v>0</v>
          </cell>
          <cell r="AI473">
            <v>0</v>
          </cell>
          <cell r="AJ473">
            <v>0</v>
          </cell>
          <cell r="AK473">
            <v>943.80000000000007</v>
          </cell>
        </row>
        <row r="474">
          <cell r="A474" t="str">
            <v>0EX9293351</v>
          </cell>
          <cell r="B474" t="str">
            <v>ABR-19</v>
          </cell>
          <cell r="C474">
            <v>1</v>
          </cell>
          <cell r="D474" t="str">
            <v>2016181</v>
          </cell>
          <cell r="E474" t="str">
            <v>SR MANTENIMIENTO CORRECTIVO</v>
          </cell>
          <cell r="F474" t="str">
            <v>4395</v>
          </cell>
          <cell r="G474" t="str">
            <v>28/03/2019 06:26</v>
          </cell>
          <cell r="H474" t="str">
            <v>500093</v>
          </cell>
          <cell r="I474" t="str">
            <v>PITSS</v>
          </cell>
          <cell r="J474" t="str">
            <v>ASP</v>
          </cell>
          <cell r="K474" t="str">
            <v>OFFICE DEPOT DE MEXICO SA DE CV</v>
          </cell>
          <cell r="L474" t="str">
            <v>AV REFORMA 4243</v>
          </cell>
          <cell r="M474" t="str">
            <v>Nuevo Laredo-TAM</v>
          </cell>
          <cell r="N474">
            <v>0</v>
          </cell>
          <cell r="O474" t="str">
            <v>INTERIOR</v>
          </cell>
          <cell r="P474">
            <v>12</v>
          </cell>
          <cell r="Q474" t="str">
            <v>Entre 7 y 15</v>
          </cell>
          <cell r="R474" t="str">
            <v>Light Production Digital Business</v>
          </cell>
          <cell r="S474" t="str">
            <v>Entry Production</v>
          </cell>
          <cell r="T474" t="str">
            <v>Ciudad principal</v>
          </cell>
          <cell r="U474" t="str">
            <v>3-Entre 7 y 15</v>
          </cell>
          <cell r="V474">
            <v>0.8</v>
          </cell>
          <cell r="W474">
            <v>1258.4000000000003</v>
          </cell>
          <cell r="X474">
            <v>1</v>
          </cell>
          <cell r="Y474">
            <v>2</v>
          </cell>
          <cell r="Z474">
            <v>4</v>
          </cell>
          <cell r="AA474">
            <v>0.5</v>
          </cell>
          <cell r="AB474">
            <v>0</v>
          </cell>
          <cell r="AC474">
            <v>0</v>
          </cell>
          <cell r="AD474">
            <v>43570</v>
          </cell>
          <cell r="AE474">
            <v>43570</v>
          </cell>
          <cell r="AF474">
            <v>0</v>
          </cell>
          <cell r="AG474" t="str">
            <v>0-1 día</v>
          </cell>
          <cell r="AH474">
            <v>0</v>
          </cell>
          <cell r="AI474">
            <v>0</v>
          </cell>
          <cell r="AJ474">
            <v>0</v>
          </cell>
          <cell r="AK474">
            <v>1258.4000000000003</v>
          </cell>
        </row>
        <row r="475">
          <cell r="A475" t="str">
            <v>0EX9293351</v>
          </cell>
          <cell r="B475" t="str">
            <v>ABR-19</v>
          </cell>
          <cell r="C475">
            <v>1</v>
          </cell>
          <cell r="D475" t="str">
            <v>2024377</v>
          </cell>
          <cell r="E475" t="str">
            <v>SR MANTENIMIENTO CORRECTIVO</v>
          </cell>
          <cell r="F475" t="str">
            <v>4395</v>
          </cell>
          <cell r="G475" t="str">
            <v>13/04/2019 16:37</v>
          </cell>
          <cell r="H475" t="str">
            <v>800183</v>
          </cell>
          <cell r="I475" t="str">
            <v>PITSS</v>
          </cell>
          <cell r="J475" t="str">
            <v>ASP</v>
          </cell>
          <cell r="K475" t="str">
            <v>OFFICE DEPOT DE MEXICO SA DE CV</v>
          </cell>
          <cell r="L475" t="str">
            <v>AV LOPEZ MATEOS SUR 1299</v>
          </cell>
          <cell r="M475" t="str">
            <v>TLAJOMULCO DE ZU&amp;IGA</v>
          </cell>
          <cell r="N475">
            <v>0</v>
          </cell>
          <cell r="O475" t="str">
            <v>INTERIOR</v>
          </cell>
          <cell r="P475">
            <v>5</v>
          </cell>
          <cell r="Q475" t="str">
            <v>Entre 3 y 6</v>
          </cell>
          <cell r="R475" t="str">
            <v>Light Production Digital Business</v>
          </cell>
          <cell r="S475" t="str">
            <v>Entry Production</v>
          </cell>
          <cell r="T475" t="str">
            <v>Ciudad principal</v>
          </cell>
          <cell r="U475" t="str">
            <v>3-Entre 3 y 6</v>
          </cell>
          <cell r="V475">
            <v>0.6</v>
          </cell>
          <cell r="W475">
            <v>943.80000000000007</v>
          </cell>
          <cell r="X475">
            <v>1</v>
          </cell>
          <cell r="Y475">
            <v>0.83</v>
          </cell>
          <cell r="Z475">
            <v>4</v>
          </cell>
          <cell r="AA475">
            <v>0.20749999999999999</v>
          </cell>
          <cell r="AB475">
            <v>0</v>
          </cell>
          <cell r="AC475">
            <v>0</v>
          </cell>
          <cell r="AD475">
            <v>43570</v>
          </cell>
          <cell r="AE475">
            <v>43570</v>
          </cell>
          <cell r="AF475">
            <v>0</v>
          </cell>
          <cell r="AG475" t="str">
            <v>0-1 día</v>
          </cell>
          <cell r="AH475">
            <v>0</v>
          </cell>
          <cell r="AI475">
            <v>0</v>
          </cell>
          <cell r="AJ475">
            <v>0</v>
          </cell>
          <cell r="AK475">
            <v>943.80000000000007</v>
          </cell>
        </row>
        <row r="476">
          <cell r="A476" t="str">
            <v>0EX9293385</v>
          </cell>
          <cell r="B476" t="str">
            <v>ABR-19</v>
          </cell>
          <cell r="C476">
            <v>1</v>
          </cell>
          <cell r="D476" t="str">
            <v>2023785</v>
          </cell>
          <cell r="E476" t="str">
            <v>SR MANTENIMIENTO CORRECTIVO</v>
          </cell>
          <cell r="F476" t="str">
            <v>4395</v>
          </cell>
          <cell r="G476" t="str">
            <v>11/04/2019 16:29</v>
          </cell>
          <cell r="H476" t="str">
            <v>800192</v>
          </cell>
          <cell r="I476" t="str">
            <v>PITSS</v>
          </cell>
          <cell r="J476" t="str">
            <v>ASP</v>
          </cell>
          <cell r="K476" t="str">
            <v>M3 CODICE INTEGRAL SA DE CV</v>
          </cell>
          <cell r="L476" t="str">
            <v>AV ADOLF HORN No 6800</v>
          </cell>
          <cell r="M476" t="str">
            <v>Tlajomulco De Zu&amp;Iga</v>
          </cell>
          <cell r="N476">
            <v>0</v>
          </cell>
          <cell r="O476" t="str">
            <v>INTERIOR</v>
          </cell>
          <cell r="P476">
            <v>50</v>
          </cell>
          <cell r="Q476" t="str">
            <v>Entre 31 y 60</v>
          </cell>
          <cell r="R476" t="str">
            <v>Light Production Digital Business</v>
          </cell>
          <cell r="S476" t="str">
            <v>Entry Production</v>
          </cell>
          <cell r="T476" t="str">
            <v>Ciudad principal</v>
          </cell>
          <cell r="U476" t="str">
            <v>3-Entre 31 y 60</v>
          </cell>
          <cell r="V476">
            <v>1.1000000000000001</v>
          </cell>
          <cell r="W476">
            <v>1730.3000000000004</v>
          </cell>
          <cell r="X476">
            <v>1</v>
          </cell>
          <cell r="Y476">
            <v>1.02</v>
          </cell>
          <cell r="Z476">
            <v>4</v>
          </cell>
          <cell r="AA476">
            <v>0.255</v>
          </cell>
          <cell r="AB476">
            <v>0</v>
          </cell>
          <cell r="AC476">
            <v>0</v>
          </cell>
          <cell r="AD476">
            <v>43570</v>
          </cell>
          <cell r="AE476">
            <v>43570</v>
          </cell>
          <cell r="AF476">
            <v>0</v>
          </cell>
          <cell r="AG476" t="str">
            <v>0-1 día</v>
          </cell>
          <cell r="AH476">
            <v>0</v>
          </cell>
          <cell r="AI476">
            <v>0</v>
          </cell>
          <cell r="AJ476">
            <v>0</v>
          </cell>
          <cell r="AK476">
            <v>1730.3000000000004</v>
          </cell>
        </row>
        <row r="477">
          <cell r="A477" t="str">
            <v>0EX9293385</v>
          </cell>
          <cell r="B477" t="str">
            <v>ABR-19</v>
          </cell>
          <cell r="C477">
            <v>1</v>
          </cell>
          <cell r="D477" t="str">
            <v>2025207</v>
          </cell>
          <cell r="E477" t="str">
            <v>SR MANTENIMIENTO CORRECTIVO</v>
          </cell>
          <cell r="F477" t="str">
            <v>3657</v>
          </cell>
          <cell r="G477" t="str">
            <v>15/04/2019 15:04</v>
          </cell>
          <cell r="H477" t="str">
            <v>800200</v>
          </cell>
          <cell r="I477" t="str">
            <v>PITSS</v>
          </cell>
          <cell r="J477" t="str">
            <v>ASP</v>
          </cell>
          <cell r="K477" t="str">
            <v>AXA SEGUROS SA DE CV</v>
          </cell>
          <cell r="L477" t="str">
            <v>LERDO DE TEJADA No 2007 PB</v>
          </cell>
          <cell r="M477" t="str">
            <v>Guadalajara-JAL</v>
          </cell>
          <cell r="N477">
            <v>0</v>
          </cell>
          <cell r="O477" t="str">
            <v>INTERIOR</v>
          </cell>
          <cell r="P477">
            <v>42</v>
          </cell>
          <cell r="Q477" t="str">
            <v>Entre 31 y 60</v>
          </cell>
          <cell r="R477" t="str">
            <v>A4 Mono MFPs</v>
          </cell>
          <cell r="S477" t="str">
            <v>A4</v>
          </cell>
          <cell r="T477" t="str">
            <v>Ciudad principal</v>
          </cell>
          <cell r="U477" t="str">
            <v>1-Entre 31 y 60</v>
          </cell>
          <cell r="V477">
            <v>0.8</v>
          </cell>
          <cell r="W477">
            <v>572.00000000000011</v>
          </cell>
          <cell r="X477">
            <v>1</v>
          </cell>
          <cell r="Y477">
            <v>2.4300000000000002</v>
          </cell>
          <cell r="Z477">
            <v>5</v>
          </cell>
          <cell r="AA477">
            <v>0.48600000000000004</v>
          </cell>
          <cell r="AB477">
            <v>0</v>
          </cell>
          <cell r="AC477">
            <v>0</v>
          </cell>
          <cell r="AD477">
            <v>43570</v>
          </cell>
          <cell r="AE477">
            <v>43570</v>
          </cell>
          <cell r="AF477">
            <v>0</v>
          </cell>
          <cell r="AG477" t="str">
            <v>0-1 día</v>
          </cell>
          <cell r="AH477">
            <v>0</v>
          </cell>
          <cell r="AI477">
            <v>0</v>
          </cell>
          <cell r="AJ477">
            <v>0</v>
          </cell>
          <cell r="AK477">
            <v>572.00000000000011</v>
          </cell>
        </row>
        <row r="478">
          <cell r="A478" t="str">
            <v>0EX9293386</v>
          </cell>
          <cell r="B478" t="str">
            <v>ABR-19</v>
          </cell>
          <cell r="C478">
            <v>1</v>
          </cell>
          <cell r="D478" t="str">
            <v>2025199</v>
          </cell>
          <cell r="E478" t="str">
            <v>SR MANTENIMIENTO CORRECTIVO</v>
          </cell>
          <cell r="F478" t="str">
            <v>3657</v>
          </cell>
          <cell r="G478" t="str">
            <v>15/04/2019 15:01</v>
          </cell>
          <cell r="H478" t="str">
            <v>800200</v>
          </cell>
          <cell r="I478" t="str">
            <v>PITSS</v>
          </cell>
          <cell r="J478" t="str">
            <v>ASP</v>
          </cell>
          <cell r="K478" t="str">
            <v>AXA SEGUROS SA DE CV</v>
          </cell>
          <cell r="L478" t="str">
            <v>LERDO DE TEJADA No 2007 PB</v>
          </cell>
          <cell r="M478" t="str">
            <v>Guadalajara-JAL</v>
          </cell>
          <cell r="N478">
            <v>0</v>
          </cell>
          <cell r="O478" t="str">
            <v>INTERIOR</v>
          </cell>
          <cell r="P478">
            <v>230</v>
          </cell>
          <cell r="Q478" t="str">
            <v>&gt;60</v>
          </cell>
          <cell r="R478" t="str">
            <v>A4 Mono MFPs</v>
          </cell>
          <cell r="S478" t="str">
            <v>A4</v>
          </cell>
          <cell r="T478" t="str">
            <v>Ciudad principal</v>
          </cell>
          <cell r="U478" t="str">
            <v>1-&gt;60</v>
          </cell>
          <cell r="V478">
            <v>1.05</v>
          </cell>
          <cell r="W478">
            <v>750.75000000000011</v>
          </cell>
          <cell r="X478">
            <v>1</v>
          </cell>
          <cell r="Y478">
            <v>1.66</v>
          </cell>
          <cell r="Z478">
            <v>5</v>
          </cell>
          <cell r="AA478">
            <v>0.33199999999999996</v>
          </cell>
          <cell r="AB478">
            <v>0</v>
          </cell>
          <cell r="AC478">
            <v>0</v>
          </cell>
          <cell r="AD478">
            <v>43570</v>
          </cell>
          <cell r="AE478">
            <v>43570</v>
          </cell>
          <cell r="AF478">
            <v>0</v>
          </cell>
          <cell r="AG478" t="str">
            <v>0-1 día</v>
          </cell>
          <cell r="AH478">
            <v>0</v>
          </cell>
          <cell r="AI478">
            <v>0</v>
          </cell>
          <cell r="AJ478">
            <v>0</v>
          </cell>
          <cell r="AK478">
            <v>750.75000000000011</v>
          </cell>
        </row>
        <row r="479">
          <cell r="A479" t="str">
            <v>0EX9293386</v>
          </cell>
          <cell r="B479" t="str">
            <v>ABR-19</v>
          </cell>
          <cell r="C479">
            <v>1</v>
          </cell>
          <cell r="D479" t="str">
            <v>2025147</v>
          </cell>
          <cell r="E479" t="str">
            <v>SR MANTENIMIENTO CORRECTIVO</v>
          </cell>
          <cell r="F479" t="str">
            <v>4624</v>
          </cell>
          <cell r="G479" t="str">
            <v>15/04/2019 14:21</v>
          </cell>
          <cell r="H479" t="str">
            <v>500028</v>
          </cell>
          <cell r="I479" t="str">
            <v>PITSS</v>
          </cell>
          <cell r="J479" t="str">
            <v>ASP</v>
          </cell>
          <cell r="K479" t="str">
            <v>HONEYWELL AUTOMOTIVE DE MEXICO S DE RL DE CV</v>
          </cell>
          <cell r="L479" t="str">
            <v>BLVD MILLENIUM No 211</v>
          </cell>
          <cell r="M479" t="str">
            <v>Apodaca-NL</v>
          </cell>
          <cell r="N479">
            <v>0</v>
          </cell>
          <cell r="O479" t="str">
            <v>INTERIOR</v>
          </cell>
          <cell r="P479">
            <v>2692</v>
          </cell>
          <cell r="Q479" t="str">
            <v>&gt;60</v>
          </cell>
          <cell r="R479" t="str">
            <v>Entry Mono Printers</v>
          </cell>
          <cell r="S479" t="str">
            <v>A4</v>
          </cell>
          <cell r="T479" t="str">
            <v>Otras</v>
          </cell>
          <cell r="U479" t="str">
            <v>1-&gt;60</v>
          </cell>
          <cell r="V479">
            <v>1.05</v>
          </cell>
          <cell r="W479">
            <v>750.75000000000011</v>
          </cell>
          <cell r="X479">
            <v>1</v>
          </cell>
          <cell r="Y479">
            <v>1.65</v>
          </cell>
          <cell r="Z479">
            <v>9</v>
          </cell>
          <cell r="AA479">
            <v>0.18333333333333332</v>
          </cell>
          <cell r="AB479">
            <v>0</v>
          </cell>
          <cell r="AC479">
            <v>0</v>
          </cell>
          <cell r="AD479">
            <v>43570</v>
          </cell>
          <cell r="AE479">
            <v>43570</v>
          </cell>
          <cell r="AF479">
            <v>0</v>
          </cell>
          <cell r="AG479" t="str">
            <v>0-1 día</v>
          </cell>
          <cell r="AH479">
            <v>0</v>
          </cell>
          <cell r="AI479">
            <v>0</v>
          </cell>
          <cell r="AJ479">
            <v>0</v>
          </cell>
          <cell r="AK479">
            <v>750.75000000000011</v>
          </cell>
        </row>
        <row r="480">
          <cell r="A480" t="str">
            <v>0EX9293386</v>
          </cell>
          <cell r="B480" t="str">
            <v>ABR-19</v>
          </cell>
          <cell r="C480">
            <v>1</v>
          </cell>
          <cell r="D480" t="str">
            <v>2025047</v>
          </cell>
          <cell r="E480" t="str">
            <v>SR RETIRO CAMBIO DE LUGAR</v>
          </cell>
          <cell r="F480" t="str">
            <v>0070</v>
          </cell>
          <cell r="G480" t="str">
            <v>15/04/2019 12:29</v>
          </cell>
          <cell r="H480" t="str">
            <v>800187</v>
          </cell>
          <cell r="I480" t="str">
            <v>PITSS</v>
          </cell>
          <cell r="J480" t="str">
            <v>ASP</v>
          </cell>
          <cell r="K480" t="str">
            <v>OFFICE DEPOT DE MEXICO SA DE CV</v>
          </cell>
          <cell r="L480" t="str">
            <v>ANILLO VIAL II JUNIPERO SERRA NO. 21260 PAD.5 CENT</v>
          </cell>
          <cell r="M480" t="str">
            <v>Queretaro-QRO</v>
          </cell>
          <cell r="N480">
            <v>0</v>
          </cell>
          <cell r="O480" t="str">
            <v>INTERIOR</v>
          </cell>
          <cell r="P480" t="str">
            <v xml:space="preserve">  </v>
          </cell>
          <cell r="Q480" t="str">
            <v>&gt;60</v>
          </cell>
          <cell r="R480" t="str">
            <v>Entry Production Color Low/Mid</v>
          </cell>
          <cell r="S480" t="str">
            <v>Entry Production</v>
          </cell>
          <cell r="T480" t="str">
            <v>Ciudad principal</v>
          </cell>
          <cell r="U480" t="str">
            <v>3-&gt;60</v>
          </cell>
          <cell r="V480">
            <v>1</v>
          </cell>
          <cell r="W480">
            <v>1573.0000000000002</v>
          </cell>
          <cell r="X480">
            <v>0</v>
          </cell>
          <cell r="Y480">
            <v>4</v>
          </cell>
          <cell r="Z480">
            <v>4</v>
          </cell>
          <cell r="AA480">
            <v>1</v>
          </cell>
          <cell r="AB480">
            <v>0</v>
          </cell>
          <cell r="AC480">
            <v>0</v>
          </cell>
          <cell r="AD480">
            <v>43570</v>
          </cell>
          <cell r="AE480">
            <v>43570</v>
          </cell>
          <cell r="AF480">
            <v>0</v>
          </cell>
          <cell r="AG480" t="str">
            <v>0-1 día</v>
          </cell>
          <cell r="AH480">
            <v>0</v>
          </cell>
          <cell r="AI480">
            <v>0</v>
          </cell>
          <cell r="AJ480">
            <v>0</v>
          </cell>
          <cell r="AK480">
            <v>1573.0000000000002</v>
          </cell>
        </row>
        <row r="481">
          <cell r="A481" t="str">
            <v>0EX9293387</v>
          </cell>
          <cell r="B481" t="str">
            <v>ABR-19</v>
          </cell>
          <cell r="C481">
            <v>1</v>
          </cell>
          <cell r="D481" t="str">
            <v>2021655</v>
          </cell>
          <cell r="E481" t="str">
            <v>SR MANTENIMIENTO CORRECTIVO</v>
          </cell>
          <cell r="F481" t="str">
            <v>0551</v>
          </cell>
          <cell r="G481" t="str">
            <v>08/04/2019 11:52</v>
          </cell>
          <cell r="H481" t="str">
            <v>800187</v>
          </cell>
          <cell r="I481" t="str">
            <v>PITSS</v>
          </cell>
          <cell r="J481" t="str">
            <v>ASP</v>
          </cell>
          <cell r="K481" t="str">
            <v>XILOGRAFIA A COLOR S DE RL DE CV</v>
          </cell>
          <cell r="L481" t="str">
            <v>16 DE SEPTIEMBRE No 8 INT 8</v>
          </cell>
          <cell r="M481" t="str">
            <v>Quintana Roo-QROO</v>
          </cell>
          <cell r="N481">
            <v>0</v>
          </cell>
          <cell r="O481" t="str">
            <v>INTERIOR</v>
          </cell>
          <cell r="P481">
            <v>2685</v>
          </cell>
          <cell r="Q481" t="str">
            <v>&gt;60</v>
          </cell>
          <cell r="R481" t="str">
            <v>Entry Production Color Low/Mid</v>
          </cell>
          <cell r="S481" t="str">
            <v>Entry Production</v>
          </cell>
          <cell r="T481" t="str">
            <v>Ciudad principal</v>
          </cell>
          <cell r="U481" t="str">
            <v>3-&gt;60</v>
          </cell>
          <cell r="V481">
            <v>1.1499999999999999</v>
          </cell>
          <cell r="W481">
            <v>1808.95</v>
          </cell>
          <cell r="X481">
            <v>1</v>
          </cell>
          <cell r="Y481">
            <v>0.96</v>
          </cell>
          <cell r="Z481">
            <v>4</v>
          </cell>
          <cell r="AA481">
            <v>0.24</v>
          </cell>
          <cell r="AB481">
            <v>0</v>
          </cell>
          <cell r="AC481">
            <v>0</v>
          </cell>
          <cell r="AD481">
            <v>43570</v>
          </cell>
          <cell r="AE481">
            <v>43577</v>
          </cell>
          <cell r="AF481">
            <v>5</v>
          </cell>
          <cell r="AG481" t="str">
            <v>4-5 días</v>
          </cell>
          <cell r="AH481">
            <v>0.5</v>
          </cell>
          <cell r="AI481">
            <v>-786.50000000000011</v>
          </cell>
          <cell r="AJ481">
            <v>0</v>
          </cell>
          <cell r="AK481">
            <v>1808.95</v>
          </cell>
        </row>
        <row r="482">
          <cell r="A482" t="str">
            <v>0EX9293387</v>
          </cell>
          <cell r="B482" t="str">
            <v>ABR-19</v>
          </cell>
          <cell r="C482">
            <v>1</v>
          </cell>
          <cell r="D482" t="str">
            <v>2018971</v>
          </cell>
          <cell r="E482" t="str">
            <v>SR MANTENIMIENTO CORRECTIVO</v>
          </cell>
          <cell r="F482" t="str">
            <v>5867</v>
          </cell>
          <cell r="G482" t="str">
            <v>02/04/2019 15:02</v>
          </cell>
          <cell r="H482" t="str">
            <v>500163</v>
          </cell>
          <cell r="I482" t="str">
            <v>PITSS</v>
          </cell>
          <cell r="J482" t="str">
            <v>ASP</v>
          </cell>
          <cell r="K482" t="str">
            <v>APTIV CONTRACT SERVICES NORESTE S DE RL DE CV</v>
          </cell>
          <cell r="L482" t="str">
            <v>BLVD ADOLFO LOPEZ MATEOS No 805 PONIENTE</v>
          </cell>
          <cell r="M482" t="str">
            <v>Ciudad Victoria-TAM</v>
          </cell>
          <cell r="N482">
            <v>0</v>
          </cell>
          <cell r="O482" t="str">
            <v>INTERIOR</v>
          </cell>
          <cell r="P482">
            <v>70</v>
          </cell>
          <cell r="Q482" t="str">
            <v>&gt;60</v>
          </cell>
          <cell r="R482" t="str">
            <v>Office Digital</v>
          </cell>
          <cell r="S482" t="str">
            <v>A3</v>
          </cell>
          <cell r="T482" t="str">
            <v>Ciudad principal</v>
          </cell>
          <cell r="U482" t="str">
            <v>2-&gt;60</v>
          </cell>
          <cell r="V482">
            <v>1.1000000000000001</v>
          </cell>
          <cell r="W482">
            <v>1501.5000000000002</v>
          </cell>
          <cell r="X482">
            <v>1</v>
          </cell>
          <cell r="Y482">
            <v>4.97</v>
          </cell>
          <cell r="Z482">
            <v>5</v>
          </cell>
          <cell r="AA482">
            <v>0.99399999999999999</v>
          </cell>
          <cell r="AB482">
            <v>0</v>
          </cell>
          <cell r="AC482">
            <v>0</v>
          </cell>
          <cell r="AD482">
            <v>43570</v>
          </cell>
          <cell r="AE482">
            <v>43570</v>
          </cell>
          <cell r="AF482">
            <v>0</v>
          </cell>
          <cell r="AG482" t="str">
            <v>0-1 día</v>
          </cell>
          <cell r="AH482">
            <v>0</v>
          </cell>
          <cell r="AI482">
            <v>0</v>
          </cell>
          <cell r="AJ482">
            <v>0</v>
          </cell>
          <cell r="AK482">
            <v>1501.5000000000002</v>
          </cell>
        </row>
        <row r="483">
          <cell r="A483" t="str">
            <v>0EX9293419</v>
          </cell>
          <cell r="B483" t="str">
            <v>ABR-19</v>
          </cell>
          <cell r="C483">
            <v>1</v>
          </cell>
          <cell r="D483" t="str">
            <v>2024983</v>
          </cell>
          <cell r="E483" t="str">
            <v>SR MANTENIMIENTO CORRECTIVO</v>
          </cell>
          <cell r="F483" t="str">
            <v>5866</v>
          </cell>
          <cell r="G483" t="str">
            <v>15/04/2019 11:26</v>
          </cell>
          <cell r="H483" t="str">
            <v>800147</v>
          </cell>
          <cell r="I483" t="str">
            <v>PITSS</v>
          </cell>
          <cell r="J483" t="str">
            <v>ASP</v>
          </cell>
          <cell r="K483" t="str">
            <v>OPERADORA OMX SA DE CV</v>
          </cell>
          <cell r="L483" t="str">
            <v>BLVD ADOLFO LOPEZ MATEOS 2540</v>
          </cell>
          <cell r="M483" t="str">
            <v>LEON-GTO</v>
          </cell>
          <cell r="N483">
            <v>0</v>
          </cell>
          <cell r="O483" t="str">
            <v>INTERIOR</v>
          </cell>
          <cell r="P483">
            <v>11</v>
          </cell>
          <cell r="Q483" t="str">
            <v>Entre 7 y 15</v>
          </cell>
          <cell r="R483" t="str">
            <v>Departmental Digital</v>
          </cell>
          <cell r="S483" t="str">
            <v>A3</v>
          </cell>
          <cell r="T483" t="str">
            <v>Ciudad principal</v>
          </cell>
          <cell r="U483" t="str">
            <v>2-Entre 7 y 15</v>
          </cell>
          <cell r="V483">
            <v>0.6</v>
          </cell>
          <cell r="W483">
            <v>819</v>
          </cell>
          <cell r="X483">
            <v>1</v>
          </cell>
          <cell r="Y483">
            <v>0.32</v>
          </cell>
          <cell r="Z483">
            <v>5</v>
          </cell>
          <cell r="AA483">
            <v>6.4000000000000001E-2</v>
          </cell>
          <cell r="AB483">
            <v>0</v>
          </cell>
          <cell r="AC483">
            <v>0</v>
          </cell>
          <cell r="AD483">
            <v>43570</v>
          </cell>
          <cell r="AE483">
            <v>43570</v>
          </cell>
          <cell r="AF483">
            <v>0</v>
          </cell>
          <cell r="AG483" t="str">
            <v>0-1 día</v>
          </cell>
          <cell r="AH483">
            <v>0</v>
          </cell>
          <cell r="AI483">
            <v>0</v>
          </cell>
          <cell r="AJ483">
            <v>0</v>
          </cell>
          <cell r="AK483">
            <v>819</v>
          </cell>
        </row>
        <row r="484">
          <cell r="A484" t="str">
            <v>0EX9293483</v>
          </cell>
          <cell r="B484" t="str">
            <v>ABR-19</v>
          </cell>
          <cell r="C484">
            <v>1</v>
          </cell>
          <cell r="D484" t="str">
            <v>2024585</v>
          </cell>
          <cell r="E484" t="str">
            <v>SR MANTENIMIENTO CORRECTIVO</v>
          </cell>
          <cell r="F484" t="str">
            <v>5866</v>
          </cell>
          <cell r="G484" t="str">
            <v>14/04/2019 17:55</v>
          </cell>
          <cell r="H484" t="str">
            <v>800074</v>
          </cell>
          <cell r="I484" t="str">
            <v>PITSS</v>
          </cell>
          <cell r="J484" t="str">
            <v>ASP</v>
          </cell>
          <cell r="K484" t="str">
            <v>OPERADORA OMX SA DE CV</v>
          </cell>
          <cell r="L484" t="str">
            <v>PASEO IRAPUATO 1101</v>
          </cell>
          <cell r="M484" t="str">
            <v>IRAPUATO-GTO</v>
          </cell>
          <cell r="N484">
            <v>0</v>
          </cell>
          <cell r="O484" t="str">
            <v>INTERIOR</v>
          </cell>
          <cell r="P484">
            <v>16</v>
          </cell>
          <cell r="Q484" t="str">
            <v>Entre 16 y 30</v>
          </cell>
          <cell r="R484" t="str">
            <v>Departmental Digital</v>
          </cell>
          <cell r="S484" t="str">
            <v>A3</v>
          </cell>
          <cell r="T484" t="str">
            <v>Ciudad principal</v>
          </cell>
          <cell r="U484" t="str">
            <v>2-Entre 16 y 30</v>
          </cell>
          <cell r="V484">
            <v>0.8</v>
          </cell>
          <cell r="W484">
            <v>1092</v>
          </cell>
          <cell r="X484">
            <v>1</v>
          </cell>
          <cell r="Y484">
            <v>3.5</v>
          </cell>
          <cell r="Z484">
            <v>5</v>
          </cell>
          <cell r="AA484">
            <v>0.7</v>
          </cell>
          <cell r="AB484">
            <v>0</v>
          </cell>
          <cell r="AC484">
            <v>0</v>
          </cell>
          <cell r="AD484">
            <v>43570</v>
          </cell>
          <cell r="AE484">
            <v>43570</v>
          </cell>
          <cell r="AF484">
            <v>0</v>
          </cell>
          <cell r="AG484" t="str">
            <v>0-1 día</v>
          </cell>
          <cell r="AH484">
            <v>0</v>
          </cell>
          <cell r="AI484">
            <v>0</v>
          </cell>
          <cell r="AJ484">
            <v>0</v>
          </cell>
          <cell r="AK484">
            <v>1092</v>
          </cell>
        </row>
        <row r="485">
          <cell r="A485" t="str">
            <v>0EX9293483</v>
          </cell>
          <cell r="B485" t="str">
            <v>ABR-19</v>
          </cell>
          <cell r="C485">
            <v>1</v>
          </cell>
          <cell r="D485" t="str">
            <v>2024587</v>
          </cell>
          <cell r="E485" t="str">
            <v>SR MANTENIMIENTO CORRECTIVO</v>
          </cell>
          <cell r="F485" t="str">
            <v>5866</v>
          </cell>
          <cell r="G485" t="str">
            <v>14/04/2019 17:57</v>
          </cell>
          <cell r="H485" t="str">
            <v>800074</v>
          </cell>
          <cell r="I485" t="str">
            <v>PITSS</v>
          </cell>
          <cell r="J485" t="str">
            <v>ASP</v>
          </cell>
          <cell r="K485" t="str">
            <v>OPERADORA OMX SA DE CV</v>
          </cell>
          <cell r="L485" t="str">
            <v>PASEO IRAPUATO 1101</v>
          </cell>
          <cell r="M485" t="str">
            <v>IRAPUATO-GTO</v>
          </cell>
          <cell r="N485">
            <v>0</v>
          </cell>
          <cell r="O485" t="str">
            <v>INTERIOR</v>
          </cell>
          <cell r="P485">
            <v>39</v>
          </cell>
          <cell r="Q485" t="str">
            <v>Entre 31 y 60</v>
          </cell>
          <cell r="R485" t="str">
            <v>Departmental Digital</v>
          </cell>
          <cell r="S485" t="str">
            <v>A3</v>
          </cell>
          <cell r="T485" t="str">
            <v>Ciudad principal</v>
          </cell>
          <cell r="U485" t="str">
            <v>2-Entre 31 y 60</v>
          </cell>
          <cell r="V485">
            <v>1.05</v>
          </cell>
          <cell r="W485">
            <v>1433.25</v>
          </cell>
          <cell r="X485">
            <v>1</v>
          </cell>
          <cell r="Y485">
            <v>4.67</v>
          </cell>
          <cell r="Z485">
            <v>5</v>
          </cell>
          <cell r="AA485">
            <v>0.93399999999999994</v>
          </cell>
          <cell r="AB485">
            <v>0</v>
          </cell>
          <cell r="AC485">
            <v>0</v>
          </cell>
          <cell r="AD485">
            <v>43570</v>
          </cell>
          <cell r="AE485">
            <v>43570</v>
          </cell>
          <cell r="AF485">
            <v>0</v>
          </cell>
          <cell r="AG485" t="str">
            <v>0-1 día</v>
          </cell>
          <cell r="AH485">
            <v>0</v>
          </cell>
          <cell r="AI485">
            <v>0</v>
          </cell>
          <cell r="AJ485">
            <v>0</v>
          </cell>
          <cell r="AK485">
            <v>1433.25</v>
          </cell>
        </row>
        <row r="486">
          <cell r="A486" t="str">
            <v>0EX9293515</v>
          </cell>
          <cell r="B486" t="str">
            <v>ABR-19</v>
          </cell>
          <cell r="C486">
            <v>1</v>
          </cell>
          <cell r="D486" t="str">
            <v>2023763</v>
          </cell>
          <cell r="E486" t="str">
            <v>SR MANTENIMIENTO CORRECTIVO</v>
          </cell>
          <cell r="F486" t="str">
            <v>5866</v>
          </cell>
          <cell r="G486" t="str">
            <v>11/04/2019 15:53</v>
          </cell>
          <cell r="H486" t="str">
            <v>800072</v>
          </cell>
          <cell r="I486" t="str">
            <v>PITSS</v>
          </cell>
          <cell r="J486" t="str">
            <v>ASP</v>
          </cell>
          <cell r="K486" t="str">
            <v>OPERADORA OMX SA DE CV</v>
          </cell>
          <cell r="L486" t="str">
            <v>AV PATRIA 1612 MZ 1 LT 30 Y 30A</v>
          </cell>
          <cell r="M486" t="str">
            <v>ZAPOPAN-JAL</v>
          </cell>
          <cell r="N486">
            <v>0</v>
          </cell>
          <cell r="O486" t="str">
            <v>INTERIOR</v>
          </cell>
          <cell r="P486">
            <v>14</v>
          </cell>
          <cell r="Q486" t="str">
            <v>Entre 7 y 15</v>
          </cell>
          <cell r="R486" t="str">
            <v>Departmental Digital</v>
          </cell>
          <cell r="S486" t="str">
            <v>A3</v>
          </cell>
          <cell r="T486" t="str">
            <v>Ciudad principal</v>
          </cell>
          <cell r="U486" t="str">
            <v>2-Entre 7 y 15</v>
          </cell>
          <cell r="V486">
            <v>0.6</v>
          </cell>
          <cell r="W486">
            <v>819</v>
          </cell>
          <cell r="X486">
            <v>1</v>
          </cell>
          <cell r="Y486">
            <v>1.62</v>
          </cell>
          <cell r="Z486">
            <v>5</v>
          </cell>
          <cell r="AA486">
            <v>0.32400000000000001</v>
          </cell>
          <cell r="AB486">
            <v>0</v>
          </cell>
          <cell r="AC486">
            <v>0</v>
          </cell>
          <cell r="AD486">
            <v>43570</v>
          </cell>
          <cell r="AE486">
            <v>43570</v>
          </cell>
          <cell r="AF486">
            <v>0</v>
          </cell>
          <cell r="AG486" t="str">
            <v>0-1 día</v>
          </cell>
          <cell r="AH486">
            <v>0</v>
          </cell>
          <cell r="AI486">
            <v>0</v>
          </cell>
          <cell r="AJ486">
            <v>0</v>
          </cell>
          <cell r="AK486">
            <v>819</v>
          </cell>
        </row>
        <row r="487">
          <cell r="A487" t="str">
            <v>0EX9293515</v>
          </cell>
          <cell r="B487" t="str">
            <v>ABR-19</v>
          </cell>
          <cell r="C487">
            <v>1</v>
          </cell>
          <cell r="D487" t="str">
            <v>2022999</v>
          </cell>
          <cell r="E487" t="str">
            <v>SR MANTENIMIENTO CORRECTIVO</v>
          </cell>
          <cell r="F487" t="str">
            <v>5866</v>
          </cell>
          <cell r="G487" t="str">
            <v>10/04/2019 12:05</v>
          </cell>
          <cell r="H487" t="str">
            <v>500028</v>
          </cell>
          <cell r="I487" t="str">
            <v>PITSS</v>
          </cell>
          <cell r="J487" t="str">
            <v>ASP</v>
          </cell>
          <cell r="K487" t="str">
            <v>OFFICE DEPOT DE MEXICO SA DE CV</v>
          </cell>
          <cell r="L487" t="str">
            <v>CARR MIGUEL ALEMAN OTE 4605</v>
          </cell>
          <cell r="M487" t="str">
            <v>GUADALUPE-NL</v>
          </cell>
          <cell r="N487">
            <v>0</v>
          </cell>
          <cell r="O487" t="str">
            <v>INTERIOR</v>
          </cell>
          <cell r="P487">
            <v>44</v>
          </cell>
          <cell r="Q487" t="str">
            <v>Entre 31 y 60</v>
          </cell>
          <cell r="R487" t="str">
            <v>Departmental Digital</v>
          </cell>
          <cell r="S487" t="str">
            <v>A3</v>
          </cell>
          <cell r="T487" t="str">
            <v>Ciudad principal</v>
          </cell>
          <cell r="U487" t="str">
            <v>2-Entre 31 y 60</v>
          </cell>
          <cell r="V487">
            <v>1.05</v>
          </cell>
          <cell r="W487">
            <v>1433.25</v>
          </cell>
          <cell r="X487">
            <v>1</v>
          </cell>
          <cell r="Y487">
            <v>2.42</v>
          </cell>
          <cell r="Z487">
            <v>5</v>
          </cell>
          <cell r="AA487">
            <v>0.48399999999999999</v>
          </cell>
          <cell r="AB487">
            <v>0</v>
          </cell>
          <cell r="AC487">
            <v>0</v>
          </cell>
          <cell r="AD487">
            <v>43570</v>
          </cell>
          <cell r="AE487">
            <v>43570</v>
          </cell>
          <cell r="AF487">
            <v>0</v>
          </cell>
          <cell r="AG487" t="str">
            <v>0-1 día</v>
          </cell>
          <cell r="AH487">
            <v>0</v>
          </cell>
          <cell r="AI487">
            <v>0</v>
          </cell>
          <cell r="AJ487">
            <v>0</v>
          </cell>
          <cell r="AK487">
            <v>1433.25</v>
          </cell>
        </row>
        <row r="488">
          <cell r="A488" t="str">
            <v>0EX9293515</v>
          </cell>
          <cell r="B488" t="str">
            <v>ABR-19</v>
          </cell>
          <cell r="C488">
            <v>1</v>
          </cell>
          <cell r="D488" t="str">
            <v>2024053</v>
          </cell>
          <cell r="E488" t="str">
            <v>SR MANTENIMIENTO CORRECTIVO</v>
          </cell>
          <cell r="F488" t="str">
            <v>7835</v>
          </cell>
          <cell r="G488" t="str">
            <v>12/04/2019 09:12</v>
          </cell>
          <cell r="H488" t="str">
            <v>500158</v>
          </cell>
          <cell r="I488" t="str">
            <v>PITSS</v>
          </cell>
          <cell r="J488" t="str">
            <v>ASP</v>
          </cell>
          <cell r="K488" t="str">
            <v>SUBENSAMBLES INTERNACIONALES S DE RL DE CV</v>
          </cell>
          <cell r="L488" t="str">
            <v>PROL HERMANOS ESCOBAR No 7151-E</v>
          </cell>
          <cell r="M488" t="str">
            <v>Ciudad Juarez-CHIH</v>
          </cell>
          <cell r="N488">
            <v>0</v>
          </cell>
          <cell r="O488" t="str">
            <v>INTERIOR</v>
          </cell>
          <cell r="P488">
            <v>10</v>
          </cell>
          <cell r="Q488" t="str">
            <v>Entre 7 y 15</v>
          </cell>
          <cell r="R488" t="str">
            <v>A3 Office Color Laser MFPs</v>
          </cell>
          <cell r="S488" t="str">
            <v>A3</v>
          </cell>
          <cell r="T488" t="str">
            <v>Ciudad principal</v>
          </cell>
          <cell r="U488" t="str">
            <v>2-Entre 7 y 15</v>
          </cell>
          <cell r="V488">
            <v>0.6</v>
          </cell>
          <cell r="W488">
            <v>819</v>
          </cell>
          <cell r="X488">
            <v>1</v>
          </cell>
          <cell r="Y488">
            <v>1.22</v>
          </cell>
          <cell r="Z488">
            <v>5</v>
          </cell>
          <cell r="AA488">
            <v>0.24399999999999999</v>
          </cell>
          <cell r="AB488">
            <v>0</v>
          </cell>
          <cell r="AC488">
            <v>0</v>
          </cell>
          <cell r="AD488">
            <v>43570</v>
          </cell>
          <cell r="AE488">
            <v>43570</v>
          </cell>
          <cell r="AF488">
            <v>0</v>
          </cell>
          <cell r="AG488" t="str">
            <v>0-1 día</v>
          </cell>
          <cell r="AH488">
            <v>0</v>
          </cell>
          <cell r="AI488">
            <v>0</v>
          </cell>
          <cell r="AJ488">
            <v>0</v>
          </cell>
          <cell r="AK488">
            <v>819</v>
          </cell>
        </row>
        <row r="489">
          <cell r="A489" t="str">
            <v>0EX9293515</v>
          </cell>
          <cell r="B489" t="str">
            <v>ABR-19</v>
          </cell>
          <cell r="C489">
            <v>1</v>
          </cell>
          <cell r="D489" t="str">
            <v>2024891</v>
          </cell>
          <cell r="E489" t="str">
            <v>SR MANTENIMIENTO CORRECTIVO</v>
          </cell>
          <cell r="F489" t="str">
            <v>0251</v>
          </cell>
          <cell r="G489" t="str">
            <v>15/04/2019 10:00</v>
          </cell>
          <cell r="H489" t="str">
            <v>500161</v>
          </cell>
          <cell r="I489" t="str">
            <v>PITSS</v>
          </cell>
          <cell r="J489" t="str">
            <v>ASP</v>
          </cell>
          <cell r="K489" t="str">
            <v>COPY MARTZ PROFESIONAL SA DE CV</v>
          </cell>
          <cell r="L489" t="str">
            <v>AV AMERICAS 15</v>
          </cell>
          <cell r="M489" t="str">
            <v>CHIHUAHUA-CHIH</v>
          </cell>
          <cell r="N489">
            <v>0</v>
          </cell>
          <cell r="O489" t="str">
            <v>INTERIOR</v>
          </cell>
          <cell r="P489">
            <v>31</v>
          </cell>
          <cell r="Q489" t="str">
            <v>Entre 31 y 60</v>
          </cell>
          <cell r="R489" t="str">
            <v>A3 Professional Color Laser MFPs</v>
          </cell>
          <cell r="S489" t="str">
            <v>A3</v>
          </cell>
          <cell r="T489" t="str">
            <v>Ciudad principal</v>
          </cell>
          <cell r="U489" t="str">
            <v>2-Entre 31 y 60</v>
          </cell>
          <cell r="V489">
            <v>1.05</v>
          </cell>
          <cell r="W489">
            <v>1433.25</v>
          </cell>
          <cell r="X489">
            <v>1</v>
          </cell>
          <cell r="Y489">
            <v>1</v>
          </cell>
          <cell r="Z489">
            <v>5</v>
          </cell>
          <cell r="AA489">
            <v>0.2</v>
          </cell>
          <cell r="AB489">
            <v>0</v>
          </cell>
          <cell r="AC489">
            <v>0</v>
          </cell>
          <cell r="AD489">
            <v>43570</v>
          </cell>
          <cell r="AE489">
            <v>43570</v>
          </cell>
          <cell r="AF489">
            <v>0</v>
          </cell>
          <cell r="AG489" t="str">
            <v>0-1 día</v>
          </cell>
          <cell r="AH489">
            <v>0</v>
          </cell>
          <cell r="AI489">
            <v>0</v>
          </cell>
          <cell r="AJ489">
            <v>0</v>
          </cell>
          <cell r="AK489">
            <v>1433.25</v>
          </cell>
        </row>
        <row r="490">
          <cell r="A490" t="str">
            <v>0EX9293999</v>
          </cell>
          <cell r="B490" t="str">
            <v>ABR-19</v>
          </cell>
          <cell r="C490">
            <v>1</v>
          </cell>
          <cell r="D490" t="str">
            <v>2024297</v>
          </cell>
          <cell r="E490" t="str">
            <v>SR MANTENIMIENTO CORRECTIVO</v>
          </cell>
          <cell r="F490" t="str">
            <v>5955</v>
          </cell>
          <cell r="G490" t="str">
            <v>12/04/2019 14:44</v>
          </cell>
          <cell r="H490" t="str">
            <v>100038</v>
          </cell>
          <cell r="I490" t="str">
            <v>PITSS</v>
          </cell>
          <cell r="J490" t="str">
            <v>ASP</v>
          </cell>
          <cell r="K490" t="str">
            <v>SANOFI AVENTIS DE MEXICO SA DE CV</v>
          </cell>
          <cell r="L490" t="str">
            <v>ACUEDUCTO DEL ALTO LERMA No 2</v>
          </cell>
          <cell r="M490" t="str">
            <v>TOLUCA-ESTADO DE MEX</v>
          </cell>
          <cell r="N490">
            <v>0</v>
          </cell>
          <cell r="O490" t="str">
            <v>INTERIOR</v>
          </cell>
          <cell r="P490">
            <v>150</v>
          </cell>
          <cell r="Q490" t="str">
            <v>&gt;60</v>
          </cell>
          <cell r="R490" t="str">
            <v>Departmental Digital</v>
          </cell>
          <cell r="S490" t="str">
            <v>A3</v>
          </cell>
          <cell r="T490" t="str">
            <v>Ciudad principal</v>
          </cell>
          <cell r="U490" t="str">
            <v>2-&gt;60</v>
          </cell>
          <cell r="V490">
            <v>1.1000000000000001</v>
          </cell>
          <cell r="W490">
            <v>1501.5000000000002</v>
          </cell>
          <cell r="X490">
            <v>1</v>
          </cell>
          <cell r="Y490">
            <v>2.77</v>
          </cell>
          <cell r="Z490">
            <v>5</v>
          </cell>
          <cell r="AA490">
            <v>0.55400000000000005</v>
          </cell>
          <cell r="AB490">
            <v>0</v>
          </cell>
          <cell r="AC490">
            <v>0</v>
          </cell>
          <cell r="AD490">
            <v>43570</v>
          </cell>
          <cell r="AE490">
            <v>43570</v>
          </cell>
          <cell r="AF490">
            <v>0</v>
          </cell>
          <cell r="AG490" t="str">
            <v>0-1 día</v>
          </cell>
          <cell r="AH490">
            <v>0</v>
          </cell>
          <cell r="AI490">
            <v>0</v>
          </cell>
          <cell r="AJ490">
            <v>0</v>
          </cell>
          <cell r="AK490">
            <v>1501.5000000000002</v>
          </cell>
        </row>
        <row r="491">
          <cell r="A491" t="str">
            <v>0EX9293999</v>
          </cell>
          <cell r="B491" t="str">
            <v>ABR-19</v>
          </cell>
          <cell r="C491">
            <v>1</v>
          </cell>
          <cell r="D491" t="str">
            <v>2023705</v>
          </cell>
          <cell r="E491" t="str">
            <v>SR MANTENIMIENTO CORRECTIVO</v>
          </cell>
          <cell r="F491" t="str">
            <v>7546</v>
          </cell>
          <cell r="G491" t="str">
            <v>11/04/2019 14:29</v>
          </cell>
          <cell r="H491" t="str">
            <v>500155</v>
          </cell>
          <cell r="I491" t="str">
            <v>PITSS</v>
          </cell>
          <cell r="J491" t="str">
            <v>ASP</v>
          </cell>
          <cell r="K491" t="str">
            <v>HONEYWELL AUTOMOTIVE DE MEXICO S DE RL DE CV</v>
          </cell>
          <cell r="L491" t="str">
            <v>AV PARQUE INDUSTRIAL JUAREZ 3328</v>
          </cell>
          <cell r="M491" t="str">
            <v>CIUDAD JUAREZ-CHIH</v>
          </cell>
          <cell r="N491">
            <v>0</v>
          </cell>
          <cell r="O491" t="str">
            <v>INTERIOR</v>
          </cell>
          <cell r="P491">
            <v>92</v>
          </cell>
          <cell r="Q491" t="str">
            <v>&gt;60</v>
          </cell>
          <cell r="R491" t="str">
            <v>A3 Office Color Laser MFPs</v>
          </cell>
          <cell r="S491" t="str">
            <v>A3</v>
          </cell>
          <cell r="T491" t="str">
            <v>Ciudad principal</v>
          </cell>
          <cell r="U491" t="str">
            <v>2-&gt;60</v>
          </cell>
          <cell r="V491">
            <v>1.1000000000000001</v>
          </cell>
          <cell r="W491">
            <v>1501.5000000000002</v>
          </cell>
          <cell r="X491">
            <v>1</v>
          </cell>
          <cell r="Y491">
            <v>0.52</v>
          </cell>
          <cell r="Z491">
            <v>5</v>
          </cell>
          <cell r="AA491">
            <v>0.10400000000000001</v>
          </cell>
          <cell r="AB491">
            <v>0</v>
          </cell>
          <cell r="AC491">
            <v>0</v>
          </cell>
          <cell r="AD491">
            <v>43570</v>
          </cell>
          <cell r="AE491">
            <v>43570</v>
          </cell>
          <cell r="AF491">
            <v>0</v>
          </cell>
          <cell r="AG491" t="str">
            <v>0-1 día</v>
          </cell>
          <cell r="AH491">
            <v>0</v>
          </cell>
          <cell r="AI491">
            <v>0</v>
          </cell>
          <cell r="AJ491">
            <v>0</v>
          </cell>
          <cell r="AK491">
            <v>1501.5000000000002</v>
          </cell>
        </row>
        <row r="492">
          <cell r="A492" t="str">
            <v>0EX9296094</v>
          </cell>
          <cell r="B492" t="str">
            <v>ABR-19</v>
          </cell>
          <cell r="C492">
            <v>1</v>
          </cell>
          <cell r="D492" t="str">
            <v>2023791</v>
          </cell>
          <cell r="E492" t="str">
            <v>SR MANTENIMIENTO CORRECTIVO</v>
          </cell>
          <cell r="F492" t="str">
            <v>0560</v>
          </cell>
          <cell r="G492" t="str">
            <v>11/04/2019 16:32</v>
          </cell>
          <cell r="H492" t="str">
            <v>800186</v>
          </cell>
          <cell r="I492" t="str">
            <v>PITSS</v>
          </cell>
          <cell r="J492" t="str">
            <v>ASP</v>
          </cell>
          <cell r="K492" t="str">
            <v>OFFICE DEPOT DE MEXICO SA DE CV</v>
          </cell>
          <cell r="L492" t="str">
            <v>PROL ZARAGOZA 62 A</v>
          </cell>
          <cell r="M492" t="str">
            <v>QUERETARO-QRO</v>
          </cell>
          <cell r="N492">
            <v>0</v>
          </cell>
          <cell r="O492" t="str">
            <v>INTERIOR</v>
          </cell>
          <cell r="P492">
            <v>31</v>
          </cell>
          <cell r="Q492" t="str">
            <v>Entre 31 y 60</v>
          </cell>
          <cell r="R492" t="str">
            <v>Entry Production Color Low/Mid</v>
          </cell>
          <cell r="S492" t="str">
            <v>Entry Production</v>
          </cell>
          <cell r="T492" t="str">
            <v>Ciudad principal</v>
          </cell>
          <cell r="U492" t="str">
            <v>3-Entre 31 y 60</v>
          </cell>
          <cell r="V492">
            <v>1.1000000000000001</v>
          </cell>
          <cell r="W492">
            <v>1730.3000000000004</v>
          </cell>
          <cell r="X492">
            <v>1</v>
          </cell>
          <cell r="Y492">
            <v>0.97</v>
          </cell>
          <cell r="Z492">
            <v>4</v>
          </cell>
          <cell r="AA492">
            <v>0.24249999999999999</v>
          </cell>
          <cell r="AB492">
            <v>0</v>
          </cell>
          <cell r="AC492">
            <v>0</v>
          </cell>
          <cell r="AD492">
            <v>43570</v>
          </cell>
          <cell r="AE492">
            <v>43570</v>
          </cell>
          <cell r="AF492">
            <v>0</v>
          </cell>
          <cell r="AG492" t="str">
            <v>0-1 día</v>
          </cell>
          <cell r="AH492">
            <v>0</v>
          </cell>
          <cell r="AI492">
            <v>0</v>
          </cell>
          <cell r="AJ492">
            <v>0</v>
          </cell>
          <cell r="AK492">
            <v>1730.3000000000004</v>
          </cell>
        </row>
        <row r="493">
          <cell r="A493" t="str">
            <v>0EX9297293</v>
          </cell>
          <cell r="B493" t="str">
            <v>ABR-19</v>
          </cell>
          <cell r="C493">
            <v>1</v>
          </cell>
          <cell r="D493" t="str">
            <v>2024307</v>
          </cell>
          <cell r="E493" t="str">
            <v>SR MANTENIMIENTO CORRECTIVO</v>
          </cell>
          <cell r="F493" t="str">
            <v>8055</v>
          </cell>
          <cell r="G493" t="str">
            <v>12/04/2019 16:56</v>
          </cell>
          <cell r="H493" t="str">
            <v>500080</v>
          </cell>
          <cell r="I493" t="str">
            <v>PITSS</v>
          </cell>
          <cell r="J493" t="str">
            <v>ASP</v>
          </cell>
          <cell r="K493" t="str">
            <v>DELPHI AUTOMOTIVE SYSTEMS S DE RL DE CV</v>
          </cell>
          <cell r="L493" t="str">
            <v>PREDIO SANTO TOMAS SN</v>
          </cell>
          <cell r="M493" t="str">
            <v>Hidalgo Del Parral-C</v>
          </cell>
          <cell r="N493">
            <v>0</v>
          </cell>
          <cell r="O493" t="str">
            <v>INTERIOR</v>
          </cell>
          <cell r="P493">
            <v>123</v>
          </cell>
          <cell r="Q493" t="str">
            <v>&gt;60</v>
          </cell>
          <cell r="R493" t="str">
            <v>Departmental Digital</v>
          </cell>
          <cell r="S493" t="str">
            <v>A3</v>
          </cell>
          <cell r="T493" t="str">
            <v>Otras</v>
          </cell>
          <cell r="U493" t="str">
            <v>2-&gt;60</v>
          </cell>
          <cell r="V493">
            <v>1.1000000000000001</v>
          </cell>
          <cell r="W493">
            <v>1501.5000000000002</v>
          </cell>
          <cell r="X493">
            <v>1</v>
          </cell>
          <cell r="Y493">
            <v>3.57</v>
          </cell>
          <cell r="Z493">
            <v>9</v>
          </cell>
          <cell r="AA493">
            <v>0.39666666666666667</v>
          </cell>
          <cell r="AB493">
            <v>0</v>
          </cell>
          <cell r="AC493">
            <v>0</v>
          </cell>
          <cell r="AD493">
            <v>43570</v>
          </cell>
          <cell r="AE493">
            <v>43570</v>
          </cell>
          <cell r="AF493">
            <v>0</v>
          </cell>
          <cell r="AG493" t="str">
            <v>0-1 día</v>
          </cell>
          <cell r="AH493">
            <v>0</v>
          </cell>
          <cell r="AI493">
            <v>0</v>
          </cell>
          <cell r="AJ493">
            <v>0</v>
          </cell>
          <cell r="AK493">
            <v>1501.5000000000002</v>
          </cell>
        </row>
        <row r="494">
          <cell r="A494" t="str">
            <v>0EX9297293</v>
          </cell>
          <cell r="B494" t="str">
            <v>ABR-19</v>
          </cell>
          <cell r="C494">
            <v>1</v>
          </cell>
          <cell r="D494" t="str">
            <v>2024869</v>
          </cell>
          <cell r="E494" t="str">
            <v>SR ASISTENCIA A CLIENTES</v>
          </cell>
          <cell r="F494" t="str">
            <v>4002</v>
          </cell>
          <cell r="G494" t="str">
            <v>15/04/2019 09:36</v>
          </cell>
          <cell r="H494" t="str">
            <v>500161</v>
          </cell>
          <cell r="I494" t="str">
            <v>PITSS</v>
          </cell>
          <cell r="J494" t="str">
            <v>ASP</v>
          </cell>
          <cell r="K494" t="str">
            <v>OPCIONES DE SERVICIO EN MEXICO</v>
          </cell>
          <cell r="L494" t="str">
            <v>ALEJANDRO DUMAS 1326</v>
          </cell>
          <cell r="M494" t="str">
            <v>Chihuahua-CHIH</v>
          </cell>
          <cell r="N494">
            <v>0</v>
          </cell>
          <cell r="O494" t="str">
            <v>INTERIOR</v>
          </cell>
          <cell r="P494" t="str">
            <v xml:space="preserve">  </v>
          </cell>
          <cell r="Q494" t="str">
            <v>&gt;60</v>
          </cell>
          <cell r="R494" t="str">
            <v>A4 Mono MFPs</v>
          </cell>
          <cell r="S494" t="str">
            <v>A4</v>
          </cell>
          <cell r="T494" t="str">
            <v>Ciudad principal</v>
          </cell>
          <cell r="U494" t="str">
            <v>1-&gt;60</v>
          </cell>
          <cell r="V494">
            <v>1</v>
          </cell>
          <cell r="W494">
            <v>715.00000000000011</v>
          </cell>
          <cell r="X494">
            <v>1</v>
          </cell>
          <cell r="Y494">
            <v>1.9</v>
          </cell>
          <cell r="Z494">
            <v>5</v>
          </cell>
          <cell r="AA494">
            <v>0.38</v>
          </cell>
          <cell r="AB494">
            <v>0</v>
          </cell>
          <cell r="AC494">
            <v>0</v>
          </cell>
          <cell r="AD494">
            <v>43570</v>
          </cell>
          <cell r="AE494">
            <v>43570</v>
          </cell>
          <cell r="AF494">
            <v>0</v>
          </cell>
          <cell r="AG494" t="str">
            <v>0-1 día</v>
          </cell>
          <cell r="AH494">
            <v>0</v>
          </cell>
          <cell r="AI494">
            <v>0</v>
          </cell>
          <cell r="AJ494">
            <v>0</v>
          </cell>
          <cell r="AK494">
            <v>715.00000000000011</v>
          </cell>
        </row>
        <row r="495">
          <cell r="A495" t="str">
            <v>0EX9297565</v>
          </cell>
          <cell r="B495" t="str">
            <v>ABR-19</v>
          </cell>
          <cell r="C495">
            <v>1</v>
          </cell>
          <cell r="D495" t="str">
            <v>2024825</v>
          </cell>
          <cell r="E495" t="str">
            <v>SR MANTENIMIENTO CORRECTIVO</v>
          </cell>
          <cell r="F495" t="str">
            <v>4002</v>
          </cell>
          <cell r="G495" t="str">
            <v>15/04/2019 09:01</v>
          </cell>
          <cell r="H495" t="str">
            <v>000196</v>
          </cell>
          <cell r="I495" t="str">
            <v>PITSS</v>
          </cell>
          <cell r="J495" t="str">
            <v>ASP</v>
          </cell>
          <cell r="K495" t="str">
            <v>CAB LOGISTICS SA DE CV</v>
          </cell>
          <cell r="L495" t="str">
            <v>AV DE LA BARRANCA LOTE No 26  A S/N</v>
          </cell>
          <cell r="M495" t="str">
            <v>Cuautitlan Izcalli-E</v>
          </cell>
          <cell r="N495">
            <v>1</v>
          </cell>
          <cell r="O495" t="str">
            <v>METRO</v>
          </cell>
          <cell r="P495">
            <v>2692</v>
          </cell>
          <cell r="Q495" t="str">
            <v>&gt;60</v>
          </cell>
          <cell r="R495" t="str">
            <v>A4 Mono MFPs</v>
          </cell>
          <cell r="S495" t="str">
            <v>A4</v>
          </cell>
          <cell r="T495" t="str">
            <v>Ciudad principal</v>
          </cell>
          <cell r="U495" t="str">
            <v>1-&gt;60</v>
          </cell>
          <cell r="V495">
            <v>1.05</v>
          </cell>
          <cell r="W495">
            <v>0</v>
          </cell>
          <cell r="X495">
            <v>1</v>
          </cell>
          <cell r="Y495">
            <v>6.76</v>
          </cell>
          <cell r="Z495">
            <v>5</v>
          </cell>
          <cell r="AA495">
            <v>1.3519999999999999</v>
          </cell>
          <cell r="AB495">
            <v>8.7999999999999967E-2</v>
          </cell>
          <cell r="AC495">
            <v>0</v>
          </cell>
          <cell r="AD495">
            <v>43570</v>
          </cell>
          <cell r="AE495">
            <v>43570</v>
          </cell>
          <cell r="AF495">
            <v>0</v>
          </cell>
          <cell r="AG495" t="str">
            <v>0-1 día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</row>
        <row r="496">
          <cell r="A496" t="str">
            <v>0EX9297565</v>
          </cell>
          <cell r="B496" t="str">
            <v>ABR-19</v>
          </cell>
          <cell r="C496">
            <v>1</v>
          </cell>
          <cell r="D496" t="str">
            <v>2025203</v>
          </cell>
          <cell r="E496" t="str">
            <v>SR MANTENIMIENTO CORRECTIVO</v>
          </cell>
          <cell r="F496" t="str">
            <v>0075</v>
          </cell>
          <cell r="G496" t="str">
            <v>15/04/2019 15:02</v>
          </cell>
          <cell r="H496" t="str">
            <v>800185</v>
          </cell>
          <cell r="I496" t="str">
            <v>PITSS</v>
          </cell>
          <cell r="J496" t="str">
            <v>ASP</v>
          </cell>
          <cell r="K496" t="str">
            <v>IMPRESOS DIGITALES BALTAZAR S DE RL DE CV</v>
          </cell>
          <cell r="L496" t="str">
            <v>GABINO BARREDA No 267 B</v>
          </cell>
          <cell r="M496" t="str">
            <v>Colima-COL</v>
          </cell>
          <cell r="N496">
            <v>1</v>
          </cell>
          <cell r="O496" t="str">
            <v>INTERIOR</v>
          </cell>
          <cell r="P496">
            <v>6</v>
          </cell>
          <cell r="Q496" t="str">
            <v>Entre 3 y 6</v>
          </cell>
          <cell r="R496" t="str">
            <v>Entry Production Color Mid</v>
          </cell>
          <cell r="S496" t="str">
            <v>Entry Production</v>
          </cell>
          <cell r="T496" t="str">
            <v>Ciudad principal</v>
          </cell>
          <cell r="U496" t="str">
            <v>3-Entre 3 y 6</v>
          </cell>
          <cell r="V496">
            <v>0.6</v>
          </cell>
          <cell r="W496">
            <v>0</v>
          </cell>
          <cell r="X496">
            <v>1</v>
          </cell>
          <cell r="Y496">
            <v>1.97</v>
          </cell>
          <cell r="Z496">
            <v>4</v>
          </cell>
          <cell r="AA496">
            <v>0.49249999999999999</v>
          </cell>
          <cell r="AB496">
            <v>0</v>
          </cell>
          <cell r="AC496">
            <v>0</v>
          </cell>
          <cell r="AD496">
            <v>43570</v>
          </cell>
          <cell r="AE496">
            <v>43570</v>
          </cell>
          <cell r="AF496">
            <v>0</v>
          </cell>
          <cell r="AG496" t="str">
            <v>0-1 día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</row>
        <row r="497">
          <cell r="A497" t="str">
            <v>0EX9297582</v>
          </cell>
          <cell r="B497" t="str">
            <v>ABR-19</v>
          </cell>
          <cell r="C497">
            <v>1</v>
          </cell>
          <cell r="D497" t="str">
            <v>2019469</v>
          </cell>
          <cell r="E497" t="str">
            <v>SR MANTENIMIENTO CORRECTIVO</v>
          </cell>
          <cell r="F497" t="str">
            <v>8045</v>
          </cell>
          <cell r="G497" t="str">
            <v>03/04/2019 13:01</v>
          </cell>
          <cell r="H497" t="str">
            <v>500089</v>
          </cell>
          <cell r="I497" t="str">
            <v>PITSS</v>
          </cell>
          <cell r="J497" t="str">
            <v>ASP</v>
          </cell>
          <cell r="K497" t="str">
            <v>APTIV CONTRACT SERVICES S DE RL DE CV</v>
          </cell>
          <cell r="L497" t="str">
            <v>AV HERMANOS ESCOBAR No 5756</v>
          </cell>
          <cell r="M497" t="str">
            <v>Ciudad Juarez-CHIH</v>
          </cell>
          <cell r="N497">
            <v>1</v>
          </cell>
          <cell r="O497" t="str">
            <v>INTERIOR</v>
          </cell>
          <cell r="P497">
            <v>21</v>
          </cell>
          <cell r="Q497" t="str">
            <v>Entre 16 y 30</v>
          </cell>
          <cell r="R497" t="str">
            <v>Office Digital</v>
          </cell>
          <cell r="S497" t="str">
            <v>A3</v>
          </cell>
          <cell r="T497" t="str">
            <v>Ciudad principal</v>
          </cell>
          <cell r="U497" t="str">
            <v>2-Entre 16 y 30</v>
          </cell>
          <cell r="V497">
            <v>0.8</v>
          </cell>
          <cell r="W497">
            <v>0</v>
          </cell>
          <cell r="X497">
            <v>1</v>
          </cell>
          <cell r="Y497">
            <v>1.51</v>
          </cell>
          <cell r="Z497">
            <v>5</v>
          </cell>
          <cell r="AA497">
            <v>0.30199999999999999</v>
          </cell>
          <cell r="AB497">
            <v>0</v>
          </cell>
          <cell r="AC497">
            <v>0</v>
          </cell>
          <cell r="AD497">
            <v>43570</v>
          </cell>
          <cell r="AE497">
            <v>43571</v>
          </cell>
          <cell r="AF497">
            <v>1</v>
          </cell>
          <cell r="AG497" t="str">
            <v>0-1 día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</row>
        <row r="498">
          <cell r="A498" t="str">
            <v>0EX9297593</v>
          </cell>
          <cell r="B498" t="str">
            <v>ABR-19</v>
          </cell>
          <cell r="C498">
            <v>1</v>
          </cell>
          <cell r="D498" t="str">
            <v>2025313</v>
          </cell>
          <cell r="E498" t="str">
            <v>SR MANTENIMIENTO CORRECTIVO</v>
          </cell>
          <cell r="F498" t="str">
            <v>8301</v>
          </cell>
          <cell r="G498" t="str">
            <v>15/04/2019 18:08</v>
          </cell>
          <cell r="H498" t="str">
            <v>500036</v>
          </cell>
          <cell r="I498" t="str">
            <v>PITSS</v>
          </cell>
          <cell r="J498" t="str">
            <v>ASP</v>
          </cell>
          <cell r="K498" t="str">
            <v>TELEFONOS DE MEXICO SA B DE CV</v>
          </cell>
          <cell r="L498" t="str">
            <v>AVENIDA PARQUE VIA 198</v>
          </cell>
          <cell r="M498" t="str">
            <v>CUAUHTEMOC-CIUDAD DE</v>
          </cell>
          <cell r="N498">
            <v>0</v>
          </cell>
          <cell r="O498" t="str">
            <v>INTERIOR</v>
          </cell>
          <cell r="P498">
            <v>21</v>
          </cell>
          <cell r="Q498" t="str">
            <v>Entre 16 y 30</v>
          </cell>
          <cell r="R498" t="str">
            <v>WF Mono Systems and Legacy Color</v>
          </cell>
          <cell r="S498" t="str">
            <v>WF</v>
          </cell>
          <cell r="T498" t="str">
            <v>Ciudad principal</v>
          </cell>
          <cell r="U498" t="str">
            <v>3-Entre 16 y 30</v>
          </cell>
          <cell r="V498">
            <v>1.05</v>
          </cell>
          <cell r="W498">
            <v>1651.6500000000003</v>
          </cell>
          <cell r="X498">
            <v>1</v>
          </cell>
          <cell r="Y498">
            <v>3.65</v>
          </cell>
          <cell r="Z498">
            <v>4</v>
          </cell>
          <cell r="AA498">
            <v>0.91249999999999998</v>
          </cell>
          <cell r="AB498">
            <v>0</v>
          </cell>
          <cell r="AC498">
            <v>0</v>
          </cell>
          <cell r="AD498">
            <v>43571</v>
          </cell>
          <cell r="AE498">
            <v>43571</v>
          </cell>
          <cell r="AF498">
            <v>0</v>
          </cell>
          <cell r="AG498" t="str">
            <v>0-1 día</v>
          </cell>
          <cell r="AH498">
            <v>0</v>
          </cell>
          <cell r="AI498">
            <v>0</v>
          </cell>
          <cell r="AJ498">
            <v>0</v>
          </cell>
          <cell r="AK498">
            <v>1651.6500000000003</v>
          </cell>
        </row>
        <row r="499">
          <cell r="A499" t="str">
            <v>0EX9297705</v>
          </cell>
          <cell r="B499" t="str">
            <v>ABR-19</v>
          </cell>
          <cell r="C499">
            <v>1</v>
          </cell>
          <cell r="D499" t="str">
            <v>2024275</v>
          </cell>
          <cell r="E499" t="str">
            <v>SR MANTENIMIENTO CORRECTIVO</v>
          </cell>
          <cell r="F499" t="str">
            <v>8075</v>
          </cell>
          <cell r="G499" t="str">
            <v>12/04/2019 14:44</v>
          </cell>
          <cell r="H499" t="str">
            <v>800072</v>
          </cell>
          <cell r="I499" t="str">
            <v>PITSS</v>
          </cell>
          <cell r="J499" t="str">
            <v>ASP</v>
          </cell>
          <cell r="K499" t="str">
            <v>OPERADORA OMX SA DE CV</v>
          </cell>
          <cell r="L499" t="str">
            <v>MARIANO OTERO No 1614</v>
          </cell>
          <cell r="M499" t="str">
            <v>Zapopan-JAL</v>
          </cell>
          <cell r="N499">
            <v>0</v>
          </cell>
          <cell r="O499" t="str">
            <v>INTERIOR</v>
          </cell>
          <cell r="P499">
            <v>18</v>
          </cell>
          <cell r="Q499" t="str">
            <v>Entre 16 y 30</v>
          </cell>
          <cell r="R499" t="str">
            <v>Departmental Digital</v>
          </cell>
          <cell r="S499" t="str">
            <v>A3</v>
          </cell>
          <cell r="T499" t="str">
            <v>Ciudad principal</v>
          </cell>
          <cell r="U499" t="str">
            <v>2-Entre 16 y 30</v>
          </cell>
          <cell r="V499">
            <v>0.8</v>
          </cell>
          <cell r="W499">
            <v>1092</v>
          </cell>
          <cell r="X499">
            <v>1</v>
          </cell>
          <cell r="Y499">
            <v>2.77</v>
          </cell>
          <cell r="Z499">
            <v>5</v>
          </cell>
          <cell r="AA499">
            <v>0.55400000000000005</v>
          </cell>
          <cell r="AB499">
            <v>0</v>
          </cell>
          <cell r="AC499">
            <v>0</v>
          </cell>
          <cell r="AD499">
            <v>43571</v>
          </cell>
          <cell r="AE499">
            <v>43571</v>
          </cell>
          <cell r="AF499">
            <v>0</v>
          </cell>
          <cell r="AG499" t="str">
            <v>0-1 día</v>
          </cell>
          <cell r="AH499">
            <v>0</v>
          </cell>
          <cell r="AI499">
            <v>0</v>
          </cell>
          <cell r="AJ499">
            <v>0</v>
          </cell>
          <cell r="AK499">
            <v>1092</v>
          </cell>
        </row>
        <row r="500">
          <cell r="A500" t="str">
            <v>0EX9299901</v>
          </cell>
          <cell r="B500" t="str">
            <v>ABR-19</v>
          </cell>
          <cell r="C500">
            <v>1</v>
          </cell>
          <cell r="D500" t="str">
            <v>2024799</v>
          </cell>
          <cell r="E500" t="str">
            <v>SR MANTENIMIENTO CORRECTIVO</v>
          </cell>
          <cell r="F500" t="str">
            <v>6705</v>
          </cell>
          <cell r="G500" t="str">
            <v>15/04/2019 08:21</v>
          </cell>
          <cell r="H500" t="str">
            <v>800147</v>
          </cell>
          <cell r="I500" t="str">
            <v>PITSS</v>
          </cell>
          <cell r="J500" t="str">
            <v>ASP</v>
          </cell>
          <cell r="K500" t="str">
            <v>OFFICE DEPOT DE MEXICO SA DE CV</v>
          </cell>
          <cell r="L500" t="str">
            <v>BLV JUAN ALONSO DE TORRES 1315-3</v>
          </cell>
          <cell r="M500" t="str">
            <v>LEON-GTO</v>
          </cell>
          <cell r="N500">
            <v>0</v>
          </cell>
          <cell r="O500" t="str">
            <v>INTERIOR</v>
          </cell>
          <cell r="P500">
            <v>118</v>
          </cell>
          <cell r="Q500" t="str">
            <v>&gt;60</v>
          </cell>
          <cell r="R500" t="str">
            <v>WF Mono Systems and Legacy Color</v>
          </cell>
          <cell r="S500" t="str">
            <v>WF</v>
          </cell>
          <cell r="T500" t="str">
            <v>Ciudad principal</v>
          </cell>
          <cell r="U500" t="str">
            <v>3-&gt;60</v>
          </cell>
          <cell r="V500">
            <v>1.1499999999999999</v>
          </cell>
          <cell r="W500">
            <v>1808.95</v>
          </cell>
          <cell r="X500">
            <v>1</v>
          </cell>
          <cell r="Y500">
            <v>0.33</v>
          </cell>
          <cell r="Z500">
            <v>4</v>
          </cell>
          <cell r="AA500">
            <v>8.2500000000000004E-2</v>
          </cell>
          <cell r="AB500">
            <v>0</v>
          </cell>
          <cell r="AC500">
            <v>0</v>
          </cell>
          <cell r="AD500">
            <v>43571</v>
          </cell>
          <cell r="AE500">
            <v>43571</v>
          </cell>
          <cell r="AF500">
            <v>0</v>
          </cell>
          <cell r="AG500" t="str">
            <v>0-1 día</v>
          </cell>
          <cell r="AH500">
            <v>0</v>
          </cell>
          <cell r="AI500">
            <v>0</v>
          </cell>
          <cell r="AJ500">
            <v>0</v>
          </cell>
          <cell r="AK500">
            <v>1808.95</v>
          </cell>
        </row>
        <row r="501">
          <cell r="A501" t="str">
            <v>0EX9299901</v>
          </cell>
          <cell r="B501" t="str">
            <v>ABR-19</v>
          </cell>
          <cell r="C501">
            <v>1</v>
          </cell>
          <cell r="D501" t="str">
            <v>2025459</v>
          </cell>
          <cell r="E501" t="str">
            <v>SR MANTENIMIENTO CORRECTIVO</v>
          </cell>
          <cell r="F501" t="str">
            <v>3611</v>
          </cell>
          <cell r="G501" t="str">
            <v>16/04/2019 09:15</v>
          </cell>
          <cell r="H501" t="str">
            <v>500159</v>
          </cell>
          <cell r="I501" t="str">
            <v>PITSS</v>
          </cell>
          <cell r="J501" t="str">
            <v>ASP</v>
          </cell>
          <cell r="K501" t="str">
            <v>HONEYWELL AUTOMOTIVE DE MEXICO S DE RL DE CV</v>
          </cell>
          <cell r="L501" t="str">
            <v>VIALIDAD TABALAOPA 8507</v>
          </cell>
          <cell r="M501" t="str">
            <v>CHIHUAHUA-CHIH</v>
          </cell>
          <cell r="N501">
            <v>0</v>
          </cell>
          <cell r="O501" t="str">
            <v>INTERIOR</v>
          </cell>
          <cell r="P501">
            <v>62</v>
          </cell>
          <cell r="Q501" t="str">
            <v>&gt;60</v>
          </cell>
          <cell r="R501" t="str">
            <v>Entry Mono Printers</v>
          </cell>
          <cell r="S501" t="str">
            <v>A4</v>
          </cell>
          <cell r="T501" t="str">
            <v>Ciudad principal</v>
          </cell>
          <cell r="U501" t="str">
            <v>1-&gt;60</v>
          </cell>
          <cell r="V501">
            <v>1.05</v>
          </cell>
          <cell r="W501">
            <v>750.75000000000011</v>
          </cell>
          <cell r="X501">
            <v>1</v>
          </cell>
          <cell r="Y501">
            <v>1.5</v>
          </cell>
          <cell r="Z501">
            <v>5</v>
          </cell>
          <cell r="AA501">
            <v>0.3</v>
          </cell>
          <cell r="AB501">
            <v>0</v>
          </cell>
          <cell r="AC501">
            <v>0</v>
          </cell>
          <cell r="AD501">
            <v>43571</v>
          </cell>
          <cell r="AE501">
            <v>43571</v>
          </cell>
          <cell r="AF501">
            <v>0</v>
          </cell>
          <cell r="AG501" t="str">
            <v>0-1 día</v>
          </cell>
          <cell r="AH501">
            <v>0</v>
          </cell>
          <cell r="AI501">
            <v>0</v>
          </cell>
          <cell r="AJ501">
            <v>0</v>
          </cell>
          <cell r="AK501">
            <v>750.75000000000011</v>
          </cell>
        </row>
        <row r="502">
          <cell r="A502" t="str">
            <v>0EX9299901</v>
          </cell>
          <cell r="B502" t="str">
            <v>ABR-19</v>
          </cell>
          <cell r="C502">
            <v>1</v>
          </cell>
          <cell r="D502" t="str">
            <v>2023399</v>
          </cell>
          <cell r="E502" t="str">
            <v>SR MANTENIMIENTO CORRECTIVO</v>
          </cell>
          <cell r="F502" t="str">
            <v>4395</v>
          </cell>
          <cell r="G502" t="str">
            <v>11/04/2019 08:29</v>
          </cell>
          <cell r="H502" t="str">
            <v>100038</v>
          </cell>
          <cell r="I502" t="str">
            <v>PITSS</v>
          </cell>
          <cell r="J502" t="str">
            <v>ASP</v>
          </cell>
          <cell r="K502" t="str">
            <v>OFFICE DEPOT DE MEXICO SA DE CV</v>
          </cell>
          <cell r="L502" t="str">
            <v>BLV ALFREDO DEL MAZO 805</v>
          </cell>
          <cell r="M502" t="str">
            <v>TOLUCA-MEX</v>
          </cell>
          <cell r="N502">
            <v>0</v>
          </cell>
          <cell r="O502" t="str">
            <v>INTERIOR</v>
          </cell>
          <cell r="P502">
            <v>94</v>
          </cell>
          <cell r="Q502" t="str">
            <v>&gt;60</v>
          </cell>
          <cell r="R502" t="str">
            <v>Light Production Digital Business</v>
          </cell>
          <cell r="S502" t="str">
            <v>Entry Production</v>
          </cell>
          <cell r="T502" t="str">
            <v>Ciudad principal</v>
          </cell>
          <cell r="U502" t="str">
            <v>3-&gt;60</v>
          </cell>
          <cell r="V502">
            <v>1.1499999999999999</v>
          </cell>
          <cell r="W502">
            <v>1808.95</v>
          </cell>
          <cell r="X502">
            <v>1</v>
          </cell>
          <cell r="Y502">
            <v>4.4833333333333325</v>
          </cell>
          <cell r="Z502">
            <v>4</v>
          </cell>
          <cell r="AA502">
            <v>1.1208333333333331</v>
          </cell>
          <cell r="AB502">
            <v>3.0208333333333282E-2</v>
          </cell>
          <cell r="AC502">
            <v>-47.51770833333326</v>
          </cell>
          <cell r="AD502">
            <v>43571</v>
          </cell>
          <cell r="AE502">
            <v>43571</v>
          </cell>
          <cell r="AF502">
            <v>0</v>
          </cell>
          <cell r="AG502" t="str">
            <v>0-1 día</v>
          </cell>
          <cell r="AH502">
            <v>0</v>
          </cell>
          <cell r="AI502">
            <v>0</v>
          </cell>
          <cell r="AJ502">
            <v>0</v>
          </cell>
          <cell r="AK502">
            <v>1761.4322916666667</v>
          </cell>
        </row>
        <row r="503">
          <cell r="A503" t="str">
            <v>0EX9299901</v>
          </cell>
          <cell r="B503" t="str">
            <v>ABR-19</v>
          </cell>
          <cell r="C503">
            <v>1</v>
          </cell>
          <cell r="D503" t="str">
            <v>2025629</v>
          </cell>
          <cell r="E503" t="str">
            <v>SR MANTENIMIENTO CORRECTIVO</v>
          </cell>
          <cell r="F503" t="str">
            <v>3658</v>
          </cell>
          <cell r="G503" t="str">
            <v>16/04/2019 11:55</v>
          </cell>
          <cell r="H503" t="str">
            <v>500157</v>
          </cell>
          <cell r="I503" t="str">
            <v>PITSS</v>
          </cell>
          <cell r="J503" t="str">
            <v>ASP</v>
          </cell>
          <cell r="K503" t="str">
            <v>RADIOMOVIL DIPSA SA DE CV</v>
          </cell>
          <cell r="L503" t="str">
            <v>AV EJERCITO NACIONAL 2926-A2</v>
          </cell>
          <cell r="M503" t="str">
            <v>CIUDAD JUAREZ-CHIH</v>
          </cell>
          <cell r="N503">
            <v>0</v>
          </cell>
          <cell r="O503" t="str">
            <v>INTERIOR</v>
          </cell>
          <cell r="P503">
            <v>224</v>
          </cell>
          <cell r="Q503" t="str">
            <v>&gt;60</v>
          </cell>
          <cell r="R503" t="str">
            <v>A4 Mono MFPs</v>
          </cell>
          <cell r="S503" t="str">
            <v>A4</v>
          </cell>
          <cell r="T503" t="str">
            <v>Ciudad principal</v>
          </cell>
          <cell r="U503" t="str">
            <v>1-&gt;60</v>
          </cell>
          <cell r="V503">
            <v>1.05</v>
          </cell>
          <cell r="W503">
            <v>750.75000000000011</v>
          </cell>
          <cell r="X503">
            <v>1</v>
          </cell>
          <cell r="Y503">
            <v>0.57999999999999996</v>
          </cell>
          <cell r="Z503">
            <v>5</v>
          </cell>
          <cell r="AA503">
            <v>0.11599999999999999</v>
          </cell>
          <cell r="AB503">
            <v>0</v>
          </cell>
          <cell r="AC503">
            <v>0</v>
          </cell>
          <cell r="AD503">
            <v>43571</v>
          </cell>
          <cell r="AE503">
            <v>43571</v>
          </cell>
          <cell r="AF503">
            <v>0</v>
          </cell>
          <cell r="AG503" t="str">
            <v>0-1 día</v>
          </cell>
          <cell r="AH503">
            <v>0</v>
          </cell>
          <cell r="AI503">
            <v>0</v>
          </cell>
          <cell r="AJ503">
            <v>0</v>
          </cell>
          <cell r="AK503">
            <v>750.75000000000011</v>
          </cell>
        </row>
        <row r="504">
          <cell r="A504" t="str">
            <v>0EX9299931</v>
          </cell>
          <cell r="B504" t="str">
            <v>ABR-19</v>
          </cell>
          <cell r="C504">
            <v>1</v>
          </cell>
          <cell r="D504" t="str">
            <v>2024837</v>
          </cell>
          <cell r="E504" t="str">
            <v>SR MANTENIMIENTO CORRECTIVO</v>
          </cell>
          <cell r="F504" t="str">
            <v>3658</v>
          </cell>
          <cell r="G504" t="str">
            <v>15/04/2019 09:06</v>
          </cell>
          <cell r="H504" t="str">
            <v>800200</v>
          </cell>
          <cell r="I504" t="str">
            <v>PITSS</v>
          </cell>
          <cell r="J504" t="str">
            <v>ASP</v>
          </cell>
          <cell r="K504" t="str">
            <v>RADIOMOVIL DIPSA SA DE CV</v>
          </cell>
          <cell r="L504" t="str">
            <v>AV RIO NILO 1000</v>
          </cell>
          <cell r="M504" t="str">
            <v>GUADALAJARA-JAL</v>
          </cell>
          <cell r="N504">
            <v>0</v>
          </cell>
          <cell r="O504" t="str">
            <v>INTERIOR</v>
          </cell>
          <cell r="P504">
            <v>46</v>
          </cell>
          <cell r="Q504" t="str">
            <v>Entre 31 y 60</v>
          </cell>
          <cell r="R504" t="str">
            <v>A4 Mono MFPs</v>
          </cell>
          <cell r="S504" t="str">
            <v>A4</v>
          </cell>
          <cell r="T504" t="str">
            <v>Ciudad principal</v>
          </cell>
          <cell r="U504" t="str">
            <v>1-Entre 31 y 60</v>
          </cell>
          <cell r="V504">
            <v>0.8</v>
          </cell>
          <cell r="W504">
            <v>572.00000000000011</v>
          </cell>
          <cell r="X504">
            <v>1</v>
          </cell>
          <cell r="Y504">
            <v>3.15</v>
          </cell>
          <cell r="Z504">
            <v>5</v>
          </cell>
          <cell r="AA504">
            <v>0.63</v>
          </cell>
          <cell r="AB504">
            <v>0</v>
          </cell>
          <cell r="AC504">
            <v>0</v>
          </cell>
          <cell r="AD504">
            <v>43571</v>
          </cell>
          <cell r="AE504">
            <v>43571</v>
          </cell>
          <cell r="AF504">
            <v>0</v>
          </cell>
          <cell r="AG504" t="str">
            <v>0-1 día</v>
          </cell>
          <cell r="AH504">
            <v>0</v>
          </cell>
          <cell r="AI504">
            <v>0</v>
          </cell>
          <cell r="AJ504">
            <v>0</v>
          </cell>
          <cell r="AK504">
            <v>572.00000000000011</v>
          </cell>
        </row>
        <row r="505">
          <cell r="A505" t="str">
            <v>0EX9299999</v>
          </cell>
          <cell r="B505" t="str">
            <v>ABR-19</v>
          </cell>
          <cell r="C505">
            <v>1</v>
          </cell>
          <cell r="D505" t="str">
            <v>2025209</v>
          </cell>
          <cell r="E505" t="str">
            <v>SR MANTENIMIENTO CORRECTIVO</v>
          </cell>
          <cell r="F505" t="str">
            <v>3657</v>
          </cell>
          <cell r="G505" t="str">
            <v>15/04/2019 15:06</v>
          </cell>
          <cell r="H505" t="str">
            <v>800192</v>
          </cell>
          <cell r="I505" t="str">
            <v>PITSS</v>
          </cell>
          <cell r="J505" t="str">
            <v>ASP</v>
          </cell>
          <cell r="K505" t="str">
            <v>AXA SEGUROS SA DE CV</v>
          </cell>
          <cell r="L505" t="str">
            <v>LERDO DE TEJADA No 2007 PB</v>
          </cell>
          <cell r="M505" t="str">
            <v>Guadalajara-JAL</v>
          </cell>
          <cell r="N505">
            <v>0</v>
          </cell>
          <cell r="O505" t="str">
            <v>INTERIOR</v>
          </cell>
          <cell r="P505">
            <v>468</v>
          </cell>
          <cell r="Q505" t="str">
            <v>&gt;60</v>
          </cell>
          <cell r="R505" t="str">
            <v>A4 Mono MFPs</v>
          </cell>
          <cell r="S505" t="str">
            <v>A4</v>
          </cell>
          <cell r="T505" t="str">
            <v>Ciudad principal</v>
          </cell>
          <cell r="U505" t="str">
            <v>1-&gt;60</v>
          </cell>
          <cell r="V505">
            <v>1.05</v>
          </cell>
          <cell r="W505">
            <v>750.75000000000011</v>
          </cell>
          <cell r="X505">
            <v>1</v>
          </cell>
          <cell r="Y505">
            <v>2.4</v>
          </cell>
          <cell r="Z505">
            <v>5</v>
          </cell>
          <cell r="AA505">
            <v>0.48</v>
          </cell>
          <cell r="AB505">
            <v>0</v>
          </cell>
          <cell r="AC505">
            <v>0</v>
          </cell>
          <cell r="AD505">
            <v>43571</v>
          </cell>
          <cell r="AE505">
            <v>43571</v>
          </cell>
          <cell r="AF505">
            <v>0</v>
          </cell>
          <cell r="AG505" t="str">
            <v>0-1 día</v>
          </cell>
          <cell r="AH505">
            <v>0</v>
          </cell>
          <cell r="AI505">
            <v>0</v>
          </cell>
          <cell r="AJ505">
            <v>0</v>
          </cell>
          <cell r="AK505">
            <v>750.75000000000011</v>
          </cell>
        </row>
        <row r="506">
          <cell r="A506" t="str">
            <v>0EX9303605</v>
          </cell>
          <cell r="B506" t="str">
            <v>ABR-19</v>
          </cell>
          <cell r="C506">
            <v>1</v>
          </cell>
          <cell r="D506" t="str">
            <v>2025201</v>
          </cell>
          <cell r="E506" t="str">
            <v>SR MANTENIMIENTO CORRECTIVO</v>
          </cell>
          <cell r="F506" t="str">
            <v>3657</v>
          </cell>
          <cell r="G506" t="str">
            <v>15/04/2019 15:02</v>
          </cell>
          <cell r="H506" t="str">
            <v>800192</v>
          </cell>
          <cell r="I506" t="str">
            <v>PITSS</v>
          </cell>
          <cell r="J506" t="str">
            <v>ASP</v>
          </cell>
          <cell r="K506" t="str">
            <v>AXA SEGUROS SA DE CV</v>
          </cell>
          <cell r="L506" t="str">
            <v>LERDO DE TEJADA No 2007 PB</v>
          </cell>
          <cell r="M506" t="str">
            <v>Guadalajara-JAL</v>
          </cell>
          <cell r="N506">
            <v>0</v>
          </cell>
          <cell r="O506" t="str">
            <v>INTERIOR</v>
          </cell>
          <cell r="P506">
            <v>19</v>
          </cell>
          <cell r="Q506" t="str">
            <v>Entre 16 y 30</v>
          </cell>
          <cell r="R506" t="str">
            <v>A4 Mono MFPs</v>
          </cell>
          <cell r="S506" t="str">
            <v>A4</v>
          </cell>
          <cell r="T506" t="str">
            <v>Ciudad principal</v>
          </cell>
          <cell r="U506" t="str">
            <v>1-Entre 16 y 30</v>
          </cell>
          <cell r="V506">
            <v>0.6</v>
          </cell>
          <cell r="W506">
            <v>429.00000000000006</v>
          </cell>
          <cell r="X506">
            <v>1</v>
          </cell>
          <cell r="Y506">
            <v>3.42</v>
          </cell>
          <cell r="Z506">
            <v>5</v>
          </cell>
          <cell r="AA506">
            <v>0.68399999999999994</v>
          </cell>
          <cell r="AB506">
            <v>0</v>
          </cell>
          <cell r="AC506">
            <v>0</v>
          </cell>
          <cell r="AD506">
            <v>43571</v>
          </cell>
          <cell r="AE506">
            <v>43571</v>
          </cell>
          <cell r="AF506">
            <v>0</v>
          </cell>
          <cell r="AG506" t="str">
            <v>0-1 día</v>
          </cell>
          <cell r="AH506">
            <v>0</v>
          </cell>
          <cell r="AI506">
            <v>0</v>
          </cell>
          <cell r="AJ506">
            <v>0</v>
          </cell>
          <cell r="AK506">
            <v>429.00000000000006</v>
          </cell>
        </row>
        <row r="507">
          <cell r="A507" t="str">
            <v>0EX9303605</v>
          </cell>
          <cell r="B507" t="str">
            <v>ABR-19</v>
          </cell>
          <cell r="C507">
            <v>1</v>
          </cell>
          <cell r="D507" t="str">
            <v>2025233</v>
          </cell>
          <cell r="E507" t="str">
            <v>SR MANTENIMIENTO CORRECTIVO</v>
          </cell>
          <cell r="F507" t="str">
            <v>4624</v>
          </cell>
          <cell r="G507" t="str">
            <v>15/04/2019 15:30</v>
          </cell>
          <cell r="H507" t="str">
            <v>500093</v>
          </cell>
          <cell r="I507" t="str">
            <v>PITSS</v>
          </cell>
          <cell r="J507" t="str">
            <v>ASP</v>
          </cell>
          <cell r="K507" t="str">
            <v>APTIV CONTRACT SERVICES S DE RL DE CV</v>
          </cell>
          <cell r="L507" t="str">
            <v>CENTRO ITURBIDE No 6970</v>
          </cell>
          <cell r="M507" t="str">
            <v>Nuevo Laredo-TAM</v>
          </cell>
          <cell r="N507">
            <v>0</v>
          </cell>
          <cell r="O507" t="str">
            <v>INTERIOR</v>
          </cell>
          <cell r="P507">
            <v>542</v>
          </cell>
          <cell r="Q507" t="str">
            <v>&gt;60</v>
          </cell>
          <cell r="R507" t="str">
            <v>Entry Mono Printers</v>
          </cell>
          <cell r="S507" t="str">
            <v>A4</v>
          </cell>
          <cell r="T507" t="str">
            <v>Ciudad principal</v>
          </cell>
          <cell r="U507" t="str">
            <v>1-&gt;60</v>
          </cell>
          <cell r="V507">
            <v>1.05</v>
          </cell>
          <cell r="W507">
            <v>750.75000000000011</v>
          </cell>
          <cell r="X507">
            <v>1</v>
          </cell>
          <cell r="Y507">
            <v>2</v>
          </cell>
          <cell r="Z507">
            <v>5</v>
          </cell>
          <cell r="AA507">
            <v>0.4</v>
          </cell>
          <cell r="AB507">
            <v>0</v>
          </cell>
          <cell r="AC507">
            <v>0</v>
          </cell>
          <cell r="AD507">
            <v>43571</v>
          </cell>
          <cell r="AE507">
            <v>43571</v>
          </cell>
          <cell r="AF507">
            <v>0</v>
          </cell>
          <cell r="AG507" t="str">
            <v>0-1 día</v>
          </cell>
          <cell r="AH507">
            <v>0</v>
          </cell>
          <cell r="AI507">
            <v>0</v>
          </cell>
          <cell r="AJ507">
            <v>0</v>
          </cell>
          <cell r="AK507">
            <v>750.75000000000011</v>
          </cell>
        </row>
        <row r="508">
          <cell r="A508" t="str">
            <v>0EX9309804</v>
          </cell>
          <cell r="B508" t="str">
            <v>ABR-19</v>
          </cell>
          <cell r="C508">
            <v>1</v>
          </cell>
          <cell r="D508" t="str">
            <v>2025237</v>
          </cell>
          <cell r="E508" t="str">
            <v>SR MANTENIMIENTO CORRECTIVO</v>
          </cell>
          <cell r="F508" t="str">
            <v>4624</v>
          </cell>
          <cell r="G508" t="str">
            <v>15/04/2019 15:35</v>
          </cell>
          <cell r="H508" t="str">
            <v>500093</v>
          </cell>
          <cell r="I508" t="str">
            <v>PITSS</v>
          </cell>
          <cell r="J508" t="str">
            <v>ASP</v>
          </cell>
          <cell r="K508" t="str">
            <v>APTIV CONTRACT SERVICES S DE RL DE CV</v>
          </cell>
          <cell r="L508" t="str">
            <v>CENTRO ITURBIDE No 6970</v>
          </cell>
          <cell r="M508" t="str">
            <v>Nuevo Laredo-TAM</v>
          </cell>
          <cell r="N508">
            <v>0</v>
          </cell>
          <cell r="O508" t="str">
            <v>INTERIOR</v>
          </cell>
          <cell r="P508">
            <v>152</v>
          </cell>
          <cell r="Q508" t="str">
            <v>&gt;60</v>
          </cell>
          <cell r="R508" t="str">
            <v>Entry Mono Printers</v>
          </cell>
          <cell r="S508" t="str">
            <v>A4</v>
          </cell>
          <cell r="T508" t="str">
            <v>Ciudad principal</v>
          </cell>
          <cell r="U508" t="str">
            <v>1-&gt;60</v>
          </cell>
          <cell r="V508">
            <v>1.05</v>
          </cell>
          <cell r="W508">
            <v>750.75000000000011</v>
          </cell>
          <cell r="X508">
            <v>1</v>
          </cell>
          <cell r="Y508">
            <v>1.92</v>
          </cell>
          <cell r="Z508">
            <v>5</v>
          </cell>
          <cell r="AA508">
            <v>0.38400000000000001</v>
          </cell>
          <cell r="AB508">
            <v>0</v>
          </cell>
          <cell r="AC508">
            <v>0</v>
          </cell>
          <cell r="AD508">
            <v>43571</v>
          </cell>
          <cell r="AE508">
            <v>43571</v>
          </cell>
          <cell r="AF508">
            <v>0</v>
          </cell>
          <cell r="AG508" t="str">
            <v>0-1 día</v>
          </cell>
          <cell r="AH508">
            <v>0</v>
          </cell>
          <cell r="AI508">
            <v>0</v>
          </cell>
          <cell r="AJ508">
            <v>0</v>
          </cell>
          <cell r="AK508">
            <v>750.75000000000011</v>
          </cell>
        </row>
        <row r="509">
          <cell r="A509" t="str">
            <v>0EX9310036</v>
          </cell>
          <cell r="B509" t="str">
            <v>ABR-19</v>
          </cell>
          <cell r="C509">
            <v>1</v>
          </cell>
          <cell r="D509" t="str">
            <v>2021739</v>
          </cell>
          <cell r="E509" t="str">
            <v>SR MANTENIMIENTO CORRECTIVO</v>
          </cell>
          <cell r="F509" t="str">
            <v>0070</v>
          </cell>
          <cell r="G509" t="str">
            <v>08/04/2019 13:00</v>
          </cell>
          <cell r="H509" t="str">
            <v>500161</v>
          </cell>
          <cell r="I509" t="str">
            <v>PITSS</v>
          </cell>
          <cell r="J509" t="str">
            <v>ASP</v>
          </cell>
          <cell r="K509" t="str">
            <v>OPERADORA OMX SA DE CV</v>
          </cell>
          <cell r="L509" t="str">
            <v>AV MIRADOR 3300</v>
          </cell>
          <cell r="M509" t="str">
            <v>CHIHUAHUA-CHIH</v>
          </cell>
          <cell r="N509">
            <v>0</v>
          </cell>
          <cell r="O509" t="str">
            <v>INTERIOR</v>
          </cell>
          <cell r="P509">
            <v>14</v>
          </cell>
          <cell r="Q509" t="str">
            <v>Entre 7 y 15</v>
          </cell>
          <cell r="R509" t="str">
            <v>Entry Production Color Low/Mid</v>
          </cell>
          <cell r="S509" t="str">
            <v>Entry Production</v>
          </cell>
          <cell r="T509" t="str">
            <v>Ciudad principal</v>
          </cell>
          <cell r="U509" t="str">
            <v>3-Entre 7 y 15</v>
          </cell>
          <cell r="V509">
            <v>0.8</v>
          </cell>
          <cell r="W509">
            <v>1258.4000000000003</v>
          </cell>
          <cell r="X509">
            <v>1</v>
          </cell>
          <cell r="Y509">
            <v>0</v>
          </cell>
          <cell r="Z509">
            <v>4</v>
          </cell>
          <cell r="AA509">
            <v>0</v>
          </cell>
          <cell r="AB509">
            <v>0</v>
          </cell>
          <cell r="AC509">
            <v>0</v>
          </cell>
          <cell r="AD509">
            <v>43571</v>
          </cell>
          <cell r="AE509">
            <v>43571</v>
          </cell>
          <cell r="AF509">
            <v>0</v>
          </cell>
          <cell r="AG509" t="str">
            <v>0-1 día</v>
          </cell>
          <cell r="AH509">
            <v>0</v>
          </cell>
          <cell r="AI509">
            <v>0</v>
          </cell>
          <cell r="AJ509">
            <v>0</v>
          </cell>
          <cell r="AK509">
            <v>1258.4000000000003</v>
          </cell>
        </row>
        <row r="510">
          <cell r="A510" t="str">
            <v>0EX9662181</v>
          </cell>
          <cell r="B510" t="str">
            <v>ABR-19</v>
          </cell>
          <cell r="C510">
            <v>1</v>
          </cell>
          <cell r="D510" t="str">
            <v>2025261</v>
          </cell>
          <cell r="E510" t="str">
            <v>SR SOFTWARE</v>
          </cell>
          <cell r="F510" t="str">
            <v>0070</v>
          </cell>
          <cell r="G510" t="str">
            <v>15/04/2019 16:21</v>
          </cell>
          <cell r="H510" t="str">
            <v>800197</v>
          </cell>
          <cell r="I510" t="str">
            <v>PITSS</v>
          </cell>
          <cell r="J510" t="str">
            <v>ASP</v>
          </cell>
          <cell r="K510" t="str">
            <v>OPERADORA OMX SA DE CV</v>
          </cell>
          <cell r="L510" t="str">
            <v>AV SALVADOR NAVA MARTINEZ No 3115</v>
          </cell>
          <cell r="M510" t="str">
            <v>San Luis Potosi-SLP</v>
          </cell>
          <cell r="N510">
            <v>0</v>
          </cell>
          <cell r="O510" t="str">
            <v>INTERIOR</v>
          </cell>
          <cell r="P510" t="str">
            <v xml:space="preserve">  </v>
          </cell>
          <cell r="Q510" t="str">
            <v>&gt;60</v>
          </cell>
          <cell r="R510" t="str">
            <v>Entry Production Color Low/Mid</v>
          </cell>
          <cell r="S510" t="str">
            <v>Entry Production</v>
          </cell>
          <cell r="T510" t="str">
            <v>Ciudad principal</v>
          </cell>
          <cell r="U510" t="str">
            <v>3-&gt;60</v>
          </cell>
          <cell r="V510">
            <v>1</v>
          </cell>
          <cell r="W510">
            <v>1573.0000000000002</v>
          </cell>
          <cell r="X510">
            <v>0</v>
          </cell>
          <cell r="Y510">
            <v>4</v>
          </cell>
          <cell r="Z510">
            <v>4</v>
          </cell>
          <cell r="AA510">
            <v>1</v>
          </cell>
          <cell r="AB510">
            <v>0</v>
          </cell>
          <cell r="AC510">
            <v>0</v>
          </cell>
          <cell r="AD510">
            <v>43571</v>
          </cell>
          <cell r="AE510">
            <v>43571</v>
          </cell>
          <cell r="AF510">
            <v>0</v>
          </cell>
          <cell r="AG510" t="str">
            <v>0-1 día</v>
          </cell>
          <cell r="AH510">
            <v>0</v>
          </cell>
          <cell r="AI510">
            <v>0</v>
          </cell>
          <cell r="AJ510">
            <v>0</v>
          </cell>
          <cell r="AK510">
            <v>1573.0000000000002</v>
          </cell>
        </row>
        <row r="511">
          <cell r="A511" t="str">
            <v>0EX9662181</v>
          </cell>
          <cell r="B511" t="str">
            <v>ABR-19</v>
          </cell>
          <cell r="C511">
            <v>1</v>
          </cell>
          <cell r="D511" t="str">
            <v>2025463</v>
          </cell>
          <cell r="E511" t="str">
            <v>SR MANTENIMIENTO CORRECTIVO</v>
          </cell>
          <cell r="F511" t="str">
            <v>5866</v>
          </cell>
          <cell r="G511" t="str">
            <v>16/04/2019 09:18</v>
          </cell>
          <cell r="H511" t="str">
            <v>500083</v>
          </cell>
          <cell r="I511" t="str">
            <v>PITSS</v>
          </cell>
          <cell r="J511" t="str">
            <v>ASP</v>
          </cell>
          <cell r="K511" t="str">
            <v>OPERADORA OMX SA DE CV</v>
          </cell>
          <cell r="L511" t="str">
            <v>AV DE LAS TORRES 2498</v>
          </cell>
          <cell r="M511" t="str">
            <v>SAN PEDRO GARZA GARC</v>
          </cell>
          <cell r="N511">
            <v>0</v>
          </cell>
          <cell r="O511" t="str">
            <v>INTERIOR</v>
          </cell>
          <cell r="P511">
            <v>25</v>
          </cell>
          <cell r="Q511" t="str">
            <v>Entre 16 y 30</v>
          </cell>
          <cell r="R511" t="str">
            <v>Departmental Digital</v>
          </cell>
          <cell r="S511" t="str">
            <v>A3</v>
          </cell>
          <cell r="T511" t="str">
            <v>Ciudad principal</v>
          </cell>
          <cell r="U511" t="str">
            <v>2-Entre 16 y 30</v>
          </cell>
          <cell r="V511">
            <v>0.8</v>
          </cell>
          <cell r="W511">
            <v>1092</v>
          </cell>
          <cell r="X511">
            <v>1</v>
          </cell>
          <cell r="Y511">
            <v>3.37</v>
          </cell>
          <cell r="Z511">
            <v>5</v>
          </cell>
          <cell r="AA511">
            <v>0.67400000000000004</v>
          </cell>
          <cell r="AB511">
            <v>0</v>
          </cell>
          <cell r="AC511">
            <v>0</v>
          </cell>
          <cell r="AD511">
            <v>43571</v>
          </cell>
          <cell r="AE511">
            <v>43571</v>
          </cell>
          <cell r="AF511">
            <v>0</v>
          </cell>
          <cell r="AG511" t="str">
            <v>0-1 día</v>
          </cell>
          <cell r="AH511">
            <v>0</v>
          </cell>
          <cell r="AI511">
            <v>0</v>
          </cell>
          <cell r="AJ511">
            <v>0</v>
          </cell>
          <cell r="AK511">
            <v>1092</v>
          </cell>
        </row>
        <row r="512">
          <cell r="A512" t="str">
            <v>0EX9662403</v>
          </cell>
          <cell r="B512" t="str">
            <v>ABR-19</v>
          </cell>
          <cell r="C512">
            <v>1</v>
          </cell>
          <cell r="D512" t="str">
            <v>2025323</v>
          </cell>
          <cell r="E512" t="str">
            <v>SR MANTENIMIENTO CORRECTIVO</v>
          </cell>
          <cell r="F512" t="str">
            <v>5866</v>
          </cell>
          <cell r="G512" t="str">
            <v>15/04/2019 19:12</v>
          </cell>
          <cell r="H512" t="str">
            <v>800072</v>
          </cell>
          <cell r="I512" t="str">
            <v>PITSS</v>
          </cell>
          <cell r="J512" t="str">
            <v>ASP</v>
          </cell>
          <cell r="K512" t="str">
            <v>OPERADORA OMX SA DE CV</v>
          </cell>
          <cell r="L512" t="str">
            <v>AV PATRIA 1612 MZ 1 LT 30 Y 30A</v>
          </cell>
          <cell r="M512" t="str">
            <v>ZAPOPAN-JAL</v>
          </cell>
          <cell r="N512">
            <v>0</v>
          </cell>
          <cell r="O512" t="str">
            <v>INTERIOR</v>
          </cell>
          <cell r="P512">
            <v>48</v>
          </cell>
          <cell r="Q512" t="str">
            <v>Entre 31 y 60</v>
          </cell>
          <cell r="R512" t="str">
            <v>Departmental Digital</v>
          </cell>
          <cell r="S512" t="str">
            <v>A3</v>
          </cell>
          <cell r="T512" t="str">
            <v>Ciudad principal</v>
          </cell>
          <cell r="U512" t="str">
            <v>2-Entre 31 y 60</v>
          </cell>
          <cell r="V512">
            <v>1.05</v>
          </cell>
          <cell r="W512">
            <v>1433.25</v>
          </cell>
          <cell r="X512">
            <v>1</v>
          </cell>
          <cell r="Y512">
            <v>1.5</v>
          </cell>
          <cell r="Z512">
            <v>5</v>
          </cell>
          <cell r="AA512">
            <v>0.3</v>
          </cell>
          <cell r="AB512">
            <v>0</v>
          </cell>
          <cell r="AC512">
            <v>0</v>
          </cell>
          <cell r="AD512">
            <v>43571</v>
          </cell>
          <cell r="AE512">
            <v>43571</v>
          </cell>
          <cell r="AF512">
            <v>0</v>
          </cell>
          <cell r="AG512" t="str">
            <v>0-1 día</v>
          </cell>
          <cell r="AH512">
            <v>0</v>
          </cell>
          <cell r="AI512">
            <v>0</v>
          </cell>
          <cell r="AJ512">
            <v>0</v>
          </cell>
          <cell r="AK512">
            <v>1433.25</v>
          </cell>
        </row>
        <row r="513">
          <cell r="A513" t="str">
            <v>0EX9664210</v>
          </cell>
          <cell r="B513" t="str">
            <v>ABR-19</v>
          </cell>
          <cell r="C513">
            <v>1</v>
          </cell>
          <cell r="D513" t="str">
            <v>2025317</v>
          </cell>
          <cell r="E513" t="str">
            <v>SR MANTENIMIENTO CORRECTIVO</v>
          </cell>
          <cell r="F513" t="str">
            <v>5866</v>
          </cell>
          <cell r="G513" t="str">
            <v>15/04/2019 18:33</v>
          </cell>
          <cell r="H513" t="str">
            <v>800147</v>
          </cell>
          <cell r="I513" t="str">
            <v>PITSS</v>
          </cell>
          <cell r="J513" t="str">
            <v>ASP</v>
          </cell>
          <cell r="K513" t="str">
            <v>OPERADORA OMX SA DE CV</v>
          </cell>
          <cell r="L513" t="str">
            <v>BLV ADOLFO LOPEZ MATEOS 2009-B</v>
          </cell>
          <cell r="M513" t="str">
            <v>LEON-GTO</v>
          </cell>
          <cell r="N513">
            <v>0</v>
          </cell>
          <cell r="O513" t="str">
            <v>INTERIOR</v>
          </cell>
          <cell r="P513">
            <v>36</v>
          </cell>
          <cell r="Q513" t="str">
            <v>Entre 31 y 60</v>
          </cell>
          <cell r="R513" t="str">
            <v>Departmental Digital</v>
          </cell>
          <cell r="S513" t="str">
            <v>A3</v>
          </cell>
          <cell r="T513" t="str">
            <v>Ciudad principal</v>
          </cell>
          <cell r="U513" t="str">
            <v>2-Entre 31 y 60</v>
          </cell>
          <cell r="V513">
            <v>1.05</v>
          </cell>
          <cell r="W513">
            <v>1433.25</v>
          </cell>
          <cell r="X513">
            <v>1</v>
          </cell>
          <cell r="Y513">
            <v>4.9800000000000004</v>
          </cell>
          <cell r="Z513">
            <v>5</v>
          </cell>
          <cell r="AA513">
            <v>0.99600000000000011</v>
          </cell>
          <cell r="AB513">
            <v>0</v>
          </cell>
          <cell r="AC513">
            <v>0</v>
          </cell>
          <cell r="AD513">
            <v>43571</v>
          </cell>
          <cell r="AE513">
            <v>43571</v>
          </cell>
          <cell r="AF513">
            <v>0</v>
          </cell>
          <cell r="AG513" t="str">
            <v>0-1 día</v>
          </cell>
          <cell r="AH513">
            <v>0</v>
          </cell>
          <cell r="AI513">
            <v>0</v>
          </cell>
          <cell r="AJ513">
            <v>0</v>
          </cell>
          <cell r="AK513">
            <v>1433.25</v>
          </cell>
        </row>
        <row r="514">
          <cell r="A514" t="str">
            <v>0EX9664404</v>
          </cell>
          <cell r="B514" t="str">
            <v>ABR-19</v>
          </cell>
          <cell r="C514">
            <v>1</v>
          </cell>
          <cell r="D514" t="str">
            <v>2025567</v>
          </cell>
          <cell r="E514" t="str">
            <v>SR MANTENIMIENTO CORRECTIVO</v>
          </cell>
          <cell r="F514" t="str">
            <v>7142</v>
          </cell>
          <cell r="G514" t="str">
            <v>16/04/2019 10:55</v>
          </cell>
          <cell r="H514" t="str">
            <v>500168</v>
          </cell>
          <cell r="I514" t="str">
            <v>PITSS</v>
          </cell>
          <cell r="J514" t="str">
            <v>ASP</v>
          </cell>
          <cell r="K514" t="str">
            <v>OFFICE DEPOT DE MEXICO SA DE CV</v>
          </cell>
          <cell r="L514" t="str">
            <v>AV HEROICO COLEGIO MILITAR 114</v>
          </cell>
          <cell r="M514" t="str">
            <v>PIEDRAS NEGRAS-COAH</v>
          </cell>
          <cell r="N514">
            <v>0</v>
          </cell>
          <cell r="O514" t="str">
            <v>INTERIOR</v>
          </cell>
          <cell r="P514">
            <v>175</v>
          </cell>
          <cell r="Q514" t="str">
            <v>&gt;60</v>
          </cell>
          <cell r="R514" t="str">
            <v>WF Mono Systems and Legacy Color</v>
          </cell>
          <cell r="S514" t="str">
            <v>WF</v>
          </cell>
          <cell r="T514" t="str">
            <v>Ciudad principal</v>
          </cell>
          <cell r="U514" t="str">
            <v>3-&gt;60</v>
          </cell>
          <cell r="V514">
            <v>1.1499999999999999</v>
          </cell>
          <cell r="W514">
            <v>1808.95</v>
          </cell>
          <cell r="X514">
            <v>1</v>
          </cell>
          <cell r="Y514">
            <v>3.13</v>
          </cell>
          <cell r="Z514">
            <v>4</v>
          </cell>
          <cell r="AA514">
            <v>0.78249999999999997</v>
          </cell>
          <cell r="AB514">
            <v>0</v>
          </cell>
          <cell r="AC514">
            <v>0</v>
          </cell>
          <cell r="AD514">
            <v>43571</v>
          </cell>
          <cell r="AE514">
            <v>43571</v>
          </cell>
          <cell r="AF514">
            <v>0</v>
          </cell>
          <cell r="AG514" t="str">
            <v>0-1 día</v>
          </cell>
          <cell r="AH514">
            <v>0</v>
          </cell>
          <cell r="AI514">
            <v>0</v>
          </cell>
          <cell r="AJ514">
            <v>0</v>
          </cell>
          <cell r="AK514">
            <v>1808.95</v>
          </cell>
        </row>
        <row r="515">
          <cell r="A515" t="str">
            <v>0EX9664404</v>
          </cell>
          <cell r="B515" t="str">
            <v>ABR-19</v>
          </cell>
          <cell r="C515">
            <v>1</v>
          </cell>
          <cell r="D515" t="str">
            <v>2025605</v>
          </cell>
          <cell r="E515" t="str">
            <v>SR MANTENIMIENTO CORRECTIVO</v>
          </cell>
          <cell r="F515" t="str">
            <v>5955</v>
          </cell>
          <cell r="G515" t="str">
            <v>16/04/2019 11:36</v>
          </cell>
          <cell r="H515" t="str">
            <v>800183</v>
          </cell>
          <cell r="I515" t="str">
            <v>PITSS</v>
          </cell>
          <cell r="J515" t="str">
            <v>ASP</v>
          </cell>
          <cell r="K515" t="str">
            <v>PRICEWATERHOUSECOOPERS SC</v>
          </cell>
          <cell r="L515" t="str">
            <v>AV PROLONGACION AMERICAS NO 1905 PISO 8</v>
          </cell>
          <cell r="M515" t="str">
            <v>Guadalajara-JAL</v>
          </cell>
          <cell r="N515">
            <v>0</v>
          </cell>
          <cell r="O515" t="str">
            <v>INTERIOR</v>
          </cell>
          <cell r="P515">
            <v>40</v>
          </cell>
          <cell r="Q515" t="str">
            <v>Entre 31 y 60</v>
          </cell>
          <cell r="R515" t="str">
            <v>Departmental Digital</v>
          </cell>
          <cell r="S515" t="str">
            <v>A3</v>
          </cell>
          <cell r="T515" t="str">
            <v>Ciudad principal</v>
          </cell>
          <cell r="U515" t="str">
            <v>2-Entre 31 y 60</v>
          </cell>
          <cell r="V515">
            <v>1.05</v>
          </cell>
          <cell r="W515">
            <v>1433.25</v>
          </cell>
          <cell r="X515">
            <v>1</v>
          </cell>
          <cell r="Y515">
            <v>1.4</v>
          </cell>
          <cell r="Z515">
            <v>5</v>
          </cell>
          <cell r="AA515">
            <v>0.27999999999999997</v>
          </cell>
          <cell r="AB515">
            <v>0</v>
          </cell>
          <cell r="AC515">
            <v>0</v>
          </cell>
          <cell r="AD515">
            <v>43571</v>
          </cell>
          <cell r="AE515">
            <v>43571</v>
          </cell>
          <cell r="AF515">
            <v>0</v>
          </cell>
          <cell r="AG515" t="str">
            <v>0-1 día</v>
          </cell>
          <cell r="AH515">
            <v>0</v>
          </cell>
          <cell r="AI515">
            <v>0</v>
          </cell>
          <cell r="AJ515">
            <v>0</v>
          </cell>
          <cell r="AK515">
            <v>1433.25</v>
          </cell>
        </row>
        <row r="516">
          <cell r="A516" t="str">
            <v>0EX9664447</v>
          </cell>
          <cell r="B516" t="str">
            <v>ABR-19</v>
          </cell>
          <cell r="C516">
            <v>1</v>
          </cell>
          <cell r="D516" t="str">
            <v>2025647</v>
          </cell>
          <cell r="E516" t="str">
            <v>SR MANTENIMIENTO CORRECTIVO</v>
          </cell>
          <cell r="F516" t="str">
            <v>5955</v>
          </cell>
          <cell r="G516" t="str">
            <v>16/04/2019 12:27</v>
          </cell>
          <cell r="H516" t="str">
            <v>800200</v>
          </cell>
          <cell r="I516" t="str">
            <v>PITSS</v>
          </cell>
          <cell r="J516" t="str">
            <v>ASP</v>
          </cell>
          <cell r="K516" t="str">
            <v>BBVA BANCOMER SA</v>
          </cell>
          <cell r="L516" t="str">
            <v>AV VALLARTA No 1440 PISO 4</v>
          </cell>
          <cell r="M516" t="str">
            <v>Guadalajara-JAL</v>
          </cell>
          <cell r="N516">
            <v>0</v>
          </cell>
          <cell r="O516" t="str">
            <v>INTERIOR</v>
          </cell>
          <cell r="P516">
            <v>211</v>
          </cell>
          <cell r="Q516" t="str">
            <v>&gt;60</v>
          </cell>
          <cell r="R516" t="str">
            <v>Departmental Digital</v>
          </cell>
          <cell r="S516" t="str">
            <v>A3</v>
          </cell>
          <cell r="T516" t="str">
            <v>Ciudad principal</v>
          </cell>
          <cell r="U516" t="str">
            <v>2-&gt;60</v>
          </cell>
          <cell r="V516">
            <v>1.1000000000000001</v>
          </cell>
          <cell r="W516">
            <v>1501.5000000000002</v>
          </cell>
          <cell r="X516">
            <v>1</v>
          </cell>
          <cell r="Y516">
            <v>3.98</v>
          </cell>
          <cell r="Z516">
            <v>5</v>
          </cell>
          <cell r="AA516">
            <v>0.79600000000000004</v>
          </cell>
          <cell r="AB516">
            <v>0</v>
          </cell>
          <cell r="AC516">
            <v>0</v>
          </cell>
          <cell r="AD516">
            <v>43571</v>
          </cell>
          <cell r="AE516">
            <v>43571</v>
          </cell>
          <cell r="AF516">
            <v>0</v>
          </cell>
          <cell r="AG516" t="str">
            <v>0-1 día</v>
          </cell>
          <cell r="AH516">
            <v>0</v>
          </cell>
          <cell r="AI516">
            <v>0</v>
          </cell>
          <cell r="AJ516">
            <v>0</v>
          </cell>
          <cell r="AK516">
            <v>1501.5000000000002</v>
          </cell>
        </row>
        <row r="517">
          <cell r="A517" t="str">
            <v>0EX9664447</v>
          </cell>
          <cell r="B517" t="str">
            <v>ABR-19</v>
          </cell>
          <cell r="C517">
            <v>1</v>
          </cell>
          <cell r="D517" t="str">
            <v>2023463</v>
          </cell>
          <cell r="E517" t="str">
            <v>SR MANTENIMIENTO CORRECTIVO</v>
          </cell>
          <cell r="F517" t="str">
            <v>5955</v>
          </cell>
          <cell r="G517" t="str">
            <v>11/04/2019 10:03</v>
          </cell>
          <cell r="H517" t="str">
            <v>500157</v>
          </cell>
          <cell r="I517" t="str">
            <v>PITSS</v>
          </cell>
          <cell r="J517" t="str">
            <v>ASP</v>
          </cell>
          <cell r="K517" t="str">
            <v>CONDUENT DE MEXICO SA DE CV</v>
          </cell>
          <cell r="L517" t="str">
            <v>AV DE LAS TORRES No 2170</v>
          </cell>
          <cell r="M517" t="str">
            <v>Ciudad Juarez-CHIH</v>
          </cell>
          <cell r="N517">
            <v>0</v>
          </cell>
          <cell r="O517" t="str">
            <v>INTERIOR</v>
          </cell>
          <cell r="P517">
            <v>115</v>
          </cell>
          <cell r="Q517" t="str">
            <v>&gt;60</v>
          </cell>
          <cell r="R517" t="str">
            <v>Departmental Digital</v>
          </cell>
          <cell r="S517" t="str">
            <v>A3</v>
          </cell>
          <cell r="T517" t="str">
            <v>Ciudad principal</v>
          </cell>
          <cell r="U517" t="str">
            <v>2-&gt;60</v>
          </cell>
          <cell r="V517">
            <v>1.1000000000000001</v>
          </cell>
          <cell r="W517">
            <v>1501.5000000000002</v>
          </cell>
          <cell r="X517">
            <v>1</v>
          </cell>
          <cell r="Y517">
            <v>1.45</v>
          </cell>
          <cell r="Z517">
            <v>5</v>
          </cell>
          <cell r="AA517">
            <v>0.28999999999999998</v>
          </cell>
          <cell r="AB517">
            <v>0</v>
          </cell>
          <cell r="AC517">
            <v>0</v>
          </cell>
          <cell r="AD517">
            <v>43571</v>
          </cell>
          <cell r="AE517">
            <v>43571</v>
          </cell>
          <cell r="AF517">
            <v>0</v>
          </cell>
          <cell r="AG517" t="str">
            <v>0-1 día</v>
          </cell>
          <cell r="AH517">
            <v>0</v>
          </cell>
          <cell r="AI517">
            <v>0</v>
          </cell>
          <cell r="AJ517">
            <v>0</v>
          </cell>
          <cell r="AK517">
            <v>1501.5000000000002</v>
          </cell>
        </row>
        <row r="518">
          <cell r="A518" t="str">
            <v>0EX9664460</v>
          </cell>
          <cell r="B518" t="str">
            <v>ABR-19</v>
          </cell>
          <cell r="C518">
            <v>1</v>
          </cell>
          <cell r="D518" t="str">
            <v>2025753</v>
          </cell>
          <cell r="E518" t="str">
            <v>SR MANTENIMIENTO PREVENTIVO</v>
          </cell>
          <cell r="F518" t="str">
            <v>8570</v>
          </cell>
          <cell r="G518" t="str">
            <v>16/04/2019 16:27</v>
          </cell>
          <cell r="H518" t="str">
            <v>500159</v>
          </cell>
          <cell r="I518" t="str">
            <v>PITSS</v>
          </cell>
          <cell r="J518" t="str">
            <v>ASP</v>
          </cell>
          <cell r="K518" t="str">
            <v>HONEYWELL AUTOMOTIVE DE MEXICO S DE RL DE CV</v>
          </cell>
          <cell r="L518" t="str">
            <v>CRISTOBAL COLON 11364</v>
          </cell>
          <cell r="M518" t="str">
            <v>CHIHUAHUA-CHIH</v>
          </cell>
          <cell r="N518">
            <v>0</v>
          </cell>
          <cell r="O518" t="str">
            <v>INTERIOR</v>
          </cell>
          <cell r="P518" t="str">
            <v xml:space="preserve">  </v>
          </cell>
          <cell r="Q518" t="str">
            <v>&gt;60</v>
          </cell>
          <cell r="R518" t="str">
            <v>Color Solid Ink Printers</v>
          </cell>
          <cell r="S518" t="str">
            <v>A4</v>
          </cell>
          <cell r="T518" t="str">
            <v>Ciudad principal</v>
          </cell>
          <cell r="U518" t="str">
            <v>1-&gt;60</v>
          </cell>
          <cell r="V518">
            <v>1</v>
          </cell>
          <cell r="W518">
            <v>715.00000000000011</v>
          </cell>
          <cell r="X518">
            <v>0</v>
          </cell>
          <cell r="Y518">
            <v>5</v>
          </cell>
          <cell r="Z518">
            <v>5</v>
          </cell>
          <cell r="AA518">
            <v>1</v>
          </cell>
          <cell r="AB518">
            <v>0</v>
          </cell>
          <cell r="AC518">
            <v>0</v>
          </cell>
          <cell r="AD518">
            <v>43571</v>
          </cell>
          <cell r="AE518">
            <v>43572</v>
          </cell>
          <cell r="AF518">
            <v>1</v>
          </cell>
          <cell r="AG518" t="str">
            <v>0-1 día</v>
          </cell>
          <cell r="AH518">
            <v>0</v>
          </cell>
          <cell r="AI518">
            <v>0</v>
          </cell>
          <cell r="AJ518">
            <v>0</v>
          </cell>
          <cell r="AK518">
            <v>715.00000000000011</v>
          </cell>
        </row>
        <row r="519">
          <cell r="A519" t="str">
            <v>0EX9664778</v>
          </cell>
          <cell r="B519" t="str">
            <v>ABR-19</v>
          </cell>
          <cell r="C519">
            <v>1</v>
          </cell>
          <cell r="D519" t="str">
            <v>2024867</v>
          </cell>
          <cell r="E519" t="str">
            <v>SR MANTENIMIENTO CORRECTIVO</v>
          </cell>
          <cell r="F519" t="str">
            <v>4603</v>
          </cell>
          <cell r="G519" t="str">
            <v>15/04/2019 09:36</v>
          </cell>
          <cell r="H519" t="str">
            <v>500155</v>
          </cell>
          <cell r="I519" t="str">
            <v>PITSS</v>
          </cell>
          <cell r="J519" t="str">
            <v>ASP</v>
          </cell>
          <cell r="K519" t="str">
            <v>HONEYWELL AUTOMOTIVE DE MEXICO S DE RL DE CV</v>
          </cell>
          <cell r="L519" t="str">
            <v>AV PARQUE INDUSTRIAL JUAREZ 3328</v>
          </cell>
          <cell r="M519" t="str">
            <v>CIUDAD JUAREZ-CHIH</v>
          </cell>
          <cell r="N519">
            <v>0</v>
          </cell>
          <cell r="O519" t="str">
            <v>INTERIOR</v>
          </cell>
          <cell r="P519">
            <v>6</v>
          </cell>
          <cell r="Q519" t="str">
            <v>Entre 3 y 6</v>
          </cell>
          <cell r="R519" t="str">
            <v>Entry Mono Printers</v>
          </cell>
          <cell r="S519" t="str">
            <v>A4</v>
          </cell>
          <cell r="T519" t="str">
            <v>Ciudad principal</v>
          </cell>
          <cell r="U519" t="str">
            <v>1-Entre 3 y 6</v>
          </cell>
          <cell r="V519">
            <v>0</v>
          </cell>
          <cell r="W519">
            <v>0</v>
          </cell>
          <cell r="X519">
            <v>1</v>
          </cell>
          <cell r="Y519">
            <v>1.9</v>
          </cell>
          <cell r="Z519">
            <v>5</v>
          </cell>
          <cell r="AA519">
            <v>0.38</v>
          </cell>
          <cell r="AB519">
            <v>0</v>
          </cell>
          <cell r="AC519">
            <v>0</v>
          </cell>
          <cell r="AD519">
            <v>43571</v>
          </cell>
          <cell r="AE519">
            <v>43571</v>
          </cell>
          <cell r="AF519">
            <v>0</v>
          </cell>
          <cell r="AG519" t="str">
            <v>0-1 día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</row>
        <row r="520">
          <cell r="A520" t="str">
            <v>0EX9664780</v>
          </cell>
          <cell r="B520" t="str">
            <v>ABR-19</v>
          </cell>
          <cell r="C520">
            <v>1</v>
          </cell>
          <cell r="D520" t="str">
            <v>2024809</v>
          </cell>
          <cell r="E520" t="str">
            <v>SR MANTENIMIENTO CORRECTIVO</v>
          </cell>
          <cell r="F520" t="str">
            <v>0560</v>
          </cell>
          <cell r="G520" t="str">
            <v>15/04/2019 08:42</v>
          </cell>
          <cell r="H520" t="str">
            <v>800187</v>
          </cell>
          <cell r="I520" t="str">
            <v>PITSS</v>
          </cell>
          <cell r="J520" t="str">
            <v>ASP</v>
          </cell>
          <cell r="K520" t="str">
            <v>OFFICE DEPOT DE MEXICO SA DE CV</v>
          </cell>
          <cell r="L520" t="str">
            <v>BLV ADOLFO LOPEZ MATEOS 1025</v>
          </cell>
          <cell r="M520" t="str">
            <v>CELAYA-GTO</v>
          </cell>
          <cell r="N520">
            <v>0</v>
          </cell>
          <cell r="O520" t="str">
            <v>INTERIOR</v>
          </cell>
          <cell r="P520">
            <v>181</v>
          </cell>
          <cell r="Q520" t="str">
            <v>&gt;60</v>
          </cell>
          <cell r="R520" t="str">
            <v>Entry Production Color Low/Mid</v>
          </cell>
          <cell r="S520" t="str">
            <v>Entry Production</v>
          </cell>
          <cell r="T520" t="str">
            <v>Ciudad principal</v>
          </cell>
          <cell r="U520" t="str">
            <v>3-&gt;60</v>
          </cell>
          <cell r="V520">
            <v>1.1499999999999999</v>
          </cell>
          <cell r="W520">
            <v>1808.95</v>
          </cell>
          <cell r="X520">
            <v>1</v>
          </cell>
          <cell r="Y520">
            <v>2.8</v>
          </cell>
          <cell r="Z520">
            <v>4</v>
          </cell>
          <cell r="AA520">
            <v>0.7</v>
          </cell>
          <cell r="AB520">
            <v>0</v>
          </cell>
          <cell r="AC520">
            <v>0</v>
          </cell>
          <cell r="AD520">
            <v>43571</v>
          </cell>
          <cell r="AE520">
            <v>43572</v>
          </cell>
          <cell r="AF520">
            <v>1</v>
          </cell>
          <cell r="AG520" t="str">
            <v>0-1 día</v>
          </cell>
          <cell r="AH520">
            <v>0</v>
          </cell>
          <cell r="AI520">
            <v>0</v>
          </cell>
          <cell r="AJ520">
            <v>0</v>
          </cell>
          <cell r="AK520">
            <v>1808.95</v>
          </cell>
        </row>
        <row r="521">
          <cell r="A521" t="str">
            <v>0EX9665131</v>
          </cell>
          <cell r="B521" t="str">
            <v>ABR-19</v>
          </cell>
          <cell r="C521">
            <v>1</v>
          </cell>
          <cell r="D521" t="str">
            <v>2025225</v>
          </cell>
          <cell r="E521" t="str">
            <v>SR MANTENIMIENTO CORRECTIVO</v>
          </cell>
          <cell r="F521" t="str">
            <v>0560</v>
          </cell>
          <cell r="G521" t="str">
            <v>15/04/2019 15:21</v>
          </cell>
          <cell r="H521" t="str">
            <v>800187</v>
          </cell>
          <cell r="I521" t="str">
            <v>PITSS</v>
          </cell>
          <cell r="J521" t="str">
            <v>ASP</v>
          </cell>
          <cell r="K521" t="str">
            <v>OFFICE DEPOT DE MEXICO SA DE CV</v>
          </cell>
          <cell r="L521" t="str">
            <v>LIBRAMIENTO JOSE MANUEL ZAVALA 165</v>
          </cell>
          <cell r="M521" t="str">
            <v>SAN MIGUEL DE ALLEND</v>
          </cell>
          <cell r="N521">
            <v>0</v>
          </cell>
          <cell r="O521" t="str">
            <v>INTERIOR</v>
          </cell>
          <cell r="P521">
            <v>96</v>
          </cell>
          <cell r="Q521" t="str">
            <v>&gt;60</v>
          </cell>
          <cell r="R521" t="str">
            <v>Entry Production Color Low/Mid</v>
          </cell>
          <cell r="S521" t="str">
            <v>Entry Production</v>
          </cell>
          <cell r="T521" t="str">
            <v>Otras</v>
          </cell>
          <cell r="U521" t="str">
            <v>3-&gt;60</v>
          </cell>
          <cell r="V521">
            <v>1.1499999999999999</v>
          </cell>
          <cell r="W521">
            <v>1808.95</v>
          </cell>
          <cell r="X521">
            <v>1</v>
          </cell>
          <cell r="Y521">
            <v>2.15</v>
          </cell>
          <cell r="Z521">
            <v>6</v>
          </cell>
          <cell r="AA521">
            <v>0.35833333333333334</v>
          </cell>
          <cell r="AB521">
            <v>0</v>
          </cell>
          <cell r="AC521">
            <v>0</v>
          </cell>
          <cell r="AD521">
            <v>43571</v>
          </cell>
          <cell r="AE521">
            <v>43571</v>
          </cell>
          <cell r="AF521">
            <v>0</v>
          </cell>
          <cell r="AG521" t="str">
            <v>0-1 día</v>
          </cell>
          <cell r="AH521">
            <v>0</v>
          </cell>
          <cell r="AI521">
            <v>0</v>
          </cell>
          <cell r="AJ521">
            <v>0</v>
          </cell>
          <cell r="AK521">
            <v>1808.95</v>
          </cell>
        </row>
        <row r="522">
          <cell r="A522" t="str">
            <v>0EX9665193</v>
          </cell>
          <cell r="B522" t="str">
            <v>ABR-19</v>
          </cell>
          <cell r="C522">
            <v>1</v>
          </cell>
          <cell r="D522" t="str">
            <v>2025131</v>
          </cell>
          <cell r="E522" t="str">
            <v>SR MANTENIMIENTO CORRECTIVO</v>
          </cell>
          <cell r="F522" t="str">
            <v>8045</v>
          </cell>
          <cell r="G522" t="str">
            <v>15/04/2019 14:03</v>
          </cell>
          <cell r="H522" t="str">
            <v>800147</v>
          </cell>
          <cell r="I522" t="str">
            <v>PITSS</v>
          </cell>
          <cell r="J522" t="str">
            <v>ASP</v>
          </cell>
          <cell r="K522" t="str">
            <v>PROCTER &amp; GAMBLE MANUFACTURING MEXICO S DE RL DE C</v>
          </cell>
          <cell r="L522" t="str">
            <v>CARRETERA FEDERAL IRAPUATO-ABASOLO KM 10.6</v>
          </cell>
          <cell r="M522" t="str">
            <v>Guanajuato-GTO</v>
          </cell>
          <cell r="N522">
            <v>0</v>
          </cell>
          <cell r="O522" t="str">
            <v>INTERIOR</v>
          </cell>
          <cell r="P522">
            <v>63</v>
          </cell>
          <cell r="Q522" t="str">
            <v>&gt;60</v>
          </cell>
          <cell r="R522" t="str">
            <v>Office Digital</v>
          </cell>
          <cell r="S522" t="str">
            <v>A3</v>
          </cell>
          <cell r="T522" t="str">
            <v>Ciudad principal</v>
          </cell>
          <cell r="U522" t="str">
            <v>2-&gt;60</v>
          </cell>
          <cell r="V522">
            <v>1.1000000000000001</v>
          </cell>
          <cell r="W522">
            <v>1501.5000000000002</v>
          </cell>
          <cell r="X522">
            <v>1</v>
          </cell>
          <cell r="Y522">
            <v>3.53</v>
          </cell>
          <cell r="Z522">
            <v>5</v>
          </cell>
          <cell r="AA522">
            <v>0.70599999999999996</v>
          </cell>
          <cell r="AB522">
            <v>0</v>
          </cell>
          <cell r="AC522">
            <v>0</v>
          </cell>
          <cell r="AD522">
            <v>43571</v>
          </cell>
          <cell r="AE522">
            <v>43571</v>
          </cell>
          <cell r="AF522">
            <v>0</v>
          </cell>
          <cell r="AG522" t="str">
            <v>0-1 día</v>
          </cell>
          <cell r="AH522">
            <v>0</v>
          </cell>
          <cell r="AI522">
            <v>0</v>
          </cell>
          <cell r="AJ522">
            <v>0</v>
          </cell>
          <cell r="AK522">
            <v>1501.5000000000002</v>
          </cell>
        </row>
        <row r="523">
          <cell r="A523" t="str">
            <v>0EX9665373</v>
          </cell>
          <cell r="B523" t="str">
            <v>ABR-19</v>
          </cell>
          <cell r="C523">
            <v>1</v>
          </cell>
          <cell r="D523" t="str">
            <v>2016037</v>
          </cell>
          <cell r="E523" t="str">
            <v>SR VISITA DE CORTESIA</v>
          </cell>
          <cell r="F523" t="str">
            <v>7010</v>
          </cell>
          <cell r="G523" t="str">
            <v>27/03/2019 16:42</v>
          </cell>
          <cell r="H523" t="str">
            <v>800110</v>
          </cell>
          <cell r="I523" t="str">
            <v>PITSS</v>
          </cell>
          <cell r="J523" t="str">
            <v>ASP</v>
          </cell>
          <cell r="K523" t="str">
            <v>COBERZA S DE RL DE CV</v>
          </cell>
          <cell r="L523" t="str">
            <v>CARR. ZAMORA MORELIA No 45</v>
          </cell>
          <cell r="M523" t="str">
            <v>Michoacan-MICH</v>
          </cell>
          <cell r="N523">
            <v>0</v>
          </cell>
          <cell r="O523" t="str">
            <v>INTERIOR</v>
          </cell>
          <cell r="P523" t="str">
            <v xml:space="preserve">  </v>
          </cell>
          <cell r="Q523" t="str">
            <v>&gt;60</v>
          </cell>
          <cell r="R523" t="str">
            <v>A3 Office Color Laser MFPs</v>
          </cell>
          <cell r="S523" t="str">
            <v>A3</v>
          </cell>
          <cell r="T523" t="str">
            <v>Ciudad principal</v>
          </cell>
          <cell r="U523" t="str">
            <v>2-&gt;60</v>
          </cell>
          <cell r="V523">
            <v>1</v>
          </cell>
          <cell r="W523">
            <v>1365</v>
          </cell>
          <cell r="X523">
            <v>1</v>
          </cell>
          <cell r="Y523">
            <v>12.97</v>
          </cell>
          <cell r="Z523">
            <v>5</v>
          </cell>
          <cell r="AA523">
            <v>2.5940000000000003</v>
          </cell>
          <cell r="AB523">
            <v>0.39850000000000008</v>
          </cell>
          <cell r="AC523">
            <v>-543.9525000000001</v>
          </cell>
          <cell r="AD523">
            <v>43571</v>
          </cell>
          <cell r="AE523">
            <v>43571</v>
          </cell>
          <cell r="AF523">
            <v>0</v>
          </cell>
          <cell r="AG523" t="str">
            <v>0-1 día</v>
          </cell>
          <cell r="AH523">
            <v>0</v>
          </cell>
          <cell r="AI523">
            <v>0</v>
          </cell>
          <cell r="AJ523">
            <v>0</v>
          </cell>
          <cell r="AK523">
            <v>821.0474999999999</v>
          </cell>
        </row>
        <row r="524">
          <cell r="A524" t="str">
            <v>0FBG479583</v>
          </cell>
          <cell r="B524" t="str">
            <v>ABR-19</v>
          </cell>
          <cell r="C524">
            <v>1</v>
          </cell>
          <cell r="D524" t="str">
            <v>2025065</v>
          </cell>
          <cell r="E524" t="str">
            <v>SR MANTENIMIENTO CORRECTIVO</v>
          </cell>
          <cell r="F524" t="str">
            <v>5337</v>
          </cell>
          <cell r="G524" t="str">
            <v>15/04/2019 12:40</v>
          </cell>
          <cell r="H524" t="str">
            <v>100039</v>
          </cell>
          <cell r="I524" t="str">
            <v>PITSS</v>
          </cell>
          <cell r="J524" t="str">
            <v>ASP</v>
          </cell>
          <cell r="K524" t="str">
            <v>FCA MEXICO SA DE CV</v>
          </cell>
          <cell r="L524" t="str">
            <v>INDUSTRIA QUIMICA S/N</v>
          </cell>
          <cell r="M524" t="str">
            <v>TOLUCA-MEX</v>
          </cell>
          <cell r="N524">
            <v>1</v>
          </cell>
          <cell r="O524" t="str">
            <v>INTERIOR</v>
          </cell>
          <cell r="P524">
            <v>42</v>
          </cell>
          <cell r="Q524" t="str">
            <v>Entre 31 y 60</v>
          </cell>
          <cell r="R524" t="str">
            <v>Office Digital</v>
          </cell>
          <cell r="S524" t="str">
            <v>A3</v>
          </cell>
          <cell r="T524" t="str">
            <v>Ciudad principal</v>
          </cell>
          <cell r="U524" t="str">
            <v>2-Entre 31 y 60</v>
          </cell>
          <cell r="V524">
            <v>1.05</v>
          </cell>
          <cell r="W524">
            <v>0</v>
          </cell>
          <cell r="X524">
            <v>1</v>
          </cell>
          <cell r="Y524">
            <v>0.26</v>
          </cell>
          <cell r="Z524">
            <v>5</v>
          </cell>
          <cell r="AA524">
            <v>5.2000000000000005E-2</v>
          </cell>
          <cell r="AB524">
            <v>0</v>
          </cell>
          <cell r="AC524">
            <v>0</v>
          </cell>
          <cell r="AD524">
            <v>43571</v>
          </cell>
          <cell r="AE524">
            <v>43571</v>
          </cell>
          <cell r="AF524">
            <v>0</v>
          </cell>
          <cell r="AG524" t="str">
            <v>0-1 día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</row>
        <row r="525">
          <cell r="A525" t="str">
            <v>0GXV896042</v>
          </cell>
          <cell r="B525" t="str">
            <v>ABR-19</v>
          </cell>
          <cell r="C525">
            <v>1</v>
          </cell>
          <cell r="D525" t="str">
            <v>2012931</v>
          </cell>
          <cell r="E525" t="str">
            <v>SR MANTENIMIENTO CORRECTIVO</v>
          </cell>
          <cell r="F525" t="str">
            <v>8056</v>
          </cell>
          <cell r="G525" t="str">
            <v>21/03/2019 12:57</v>
          </cell>
          <cell r="H525" t="str">
            <v>500027</v>
          </cell>
          <cell r="I525" t="str">
            <v>PITSS</v>
          </cell>
          <cell r="J525" t="str">
            <v>ASP</v>
          </cell>
          <cell r="K525" t="str">
            <v>JANSSEN DE MEXICO S DE RL DE CV</v>
          </cell>
          <cell r="L525" t="str">
            <v>CIRCUITO INTERIOR NORTE No 1820</v>
          </cell>
          <cell r="M525" t="str">
            <v>Ciudad Juarez-CHIH</v>
          </cell>
          <cell r="N525">
            <v>1</v>
          </cell>
          <cell r="O525" t="str">
            <v>INTERIOR</v>
          </cell>
          <cell r="P525">
            <v>30</v>
          </cell>
          <cell r="Q525" t="str">
            <v>Entre 16 y 30</v>
          </cell>
          <cell r="R525" t="str">
            <v>A3 Office Color Laser MFPs</v>
          </cell>
          <cell r="S525" t="str">
            <v>A3</v>
          </cell>
          <cell r="T525" t="str">
            <v>Ciudad principal</v>
          </cell>
          <cell r="U525" t="str">
            <v>2-Entre 16 y 30</v>
          </cell>
          <cell r="V525">
            <v>0.8</v>
          </cell>
          <cell r="W525">
            <v>0</v>
          </cell>
          <cell r="X525">
            <v>1</v>
          </cell>
          <cell r="Y525">
            <v>1.33</v>
          </cell>
          <cell r="Z525">
            <v>5</v>
          </cell>
          <cell r="AA525">
            <v>0.26600000000000001</v>
          </cell>
          <cell r="AB525">
            <v>0</v>
          </cell>
          <cell r="AC525">
            <v>0</v>
          </cell>
          <cell r="AD525">
            <v>43571</v>
          </cell>
          <cell r="AE525">
            <v>43571</v>
          </cell>
          <cell r="AF525">
            <v>0</v>
          </cell>
          <cell r="AG525" t="str">
            <v>0-1 día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</row>
        <row r="526">
          <cell r="A526" t="str">
            <v>0GXV896042</v>
          </cell>
          <cell r="B526" t="str">
            <v>ABR-19</v>
          </cell>
          <cell r="C526">
            <v>1</v>
          </cell>
          <cell r="D526" t="str">
            <v>2025661</v>
          </cell>
          <cell r="E526" t="str">
            <v>SR MANTENIMIENTO CORRECTIVO</v>
          </cell>
          <cell r="F526" t="str">
            <v>4002</v>
          </cell>
          <cell r="G526" t="str">
            <v>16/04/2019 12:43</v>
          </cell>
          <cell r="H526" t="str">
            <v>000195</v>
          </cell>
          <cell r="I526" t="str">
            <v>PITSS</v>
          </cell>
          <cell r="J526" t="str">
            <v>ASP</v>
          </cell>
          <cell r="K526" t="str">
            <v>PRODUCTOS HOSPITALARIOS SA DE CV</v>
          </cell>
          <cell r="L526" t="str">
            <v>EPSILON No 101</v>
          </cell>
          <cell r="M526" t="str">
            <v>Coyoacan-CIUDAD DE M</v>
          </cell>
          <cell r="N526">
            <v>1</v>
          </cell>
          <cell r="O526" t="str">
            <v>METRO</v>
          </cell>
          <cell r="P526">
            <v>32</v>
          </cell>
          <cell r="Q526" t="str">
            <v>Entre 31 y 60</v>
          </cell>
          <cell r="R526" t="str">
            <v>A4 Mono MFPs</v>
          </cell>
          <cell r="S526" t="str">
            <v>A4</v>
          </cell>
          <cell r="T526" t="str">
            <v>Ciudad principal</v>
          </cell>
          <cell r="U526" t="str">
            <v>1-Entre 31 y 60</v>
          </cell>
          <cell r="V526">
            <v>0.8</v>
          </cell>
          <cell r="W526">
            <v>0</v>
          </cell>
          <cell r="X526">
            <v>1</v>
          </cell>
          <cell r="Y526">
            <v>2.11</v>
          </cell>
          <cell r="Z526">
            <v>5</v>
          </cell>
          <cell r="AA526">
            <v>0.42199999999999999</v>
          </cell>
          <cell r="AB526">
            <v>0</v>
          </cell>
          <cell r="AC526">
            <v>0</v>
          </cell>
          <cell r="AD526">
            <v>43571</v>
          </cell>
          <cell r="AE526">
            <v>43571</v>
          </cell>
          <cell r="AF526">
            <v>0</v>
          </cell>
          <cell r="AG526" t="str">
            <v>0-1 día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</row>
        <row r="527">
          <cell r="A527" t="str">
            <v>0KPA018636</v>
          </cell>
          <cell r="B527" t="str">
            <v>ABR-19</v>
          </cell>
          <cell r="C527">
            <v>1</v>
          </cell>
          <cell r="D527" t="str">
            <v>2025297</v>
          </cell>
          <cell r="E527" t="str">
            <v>SR MANTENIMIENTO CORRECTIVO</v>
          </cell>
          <cell r="F527" t="str">
            <v>4002</v>
          </cell>
          <cell r="G527" t="str">
            <v>15/04/2019 17:02</v>
          </cell>
          <cell r="H527" t="str">
            <v>000207</v>
          </cell>
          <cell r="I527" t="str">
            <v>PITSS</v>
          </cell>
          <cell r="J527" t="str">
            <v>ASP</v>
          </cell>
          <cell r="K527" t="str">
            <v>CAB LOGISTICS SA DE CV</v>
          </cell>
          <cell r="L527" t="str">
            <v>AV DE LA BARRANCA LOTE No 26  A S/N</v>
          </cell>
          <cell r="M527" t="str">
            <v>Cuautitlan Izcalli-E</v>
          </cell>
          <cell r="N527">
            <v>1</v>
          </cell>
          <cell r="O527" t="str">
            <v>METRO</v>
          </cell>
          <cell r="P527">
            <v>17</v>
          </cell>
          <cell r="Q527" t="str">
            <v>Entre 16 y 30</v>
          </cell>
          <cell r="R527" t="str">
            <v>A4 Mono MFPs</v>
          </cell>
          <cell r="S527" t="str">
            <v>A4</v>
          </cell>
          <cell r="T527" t="str">
            <v>Ciudad principal</v>
          </cell>
          <cell r="U527" t="str">
            <v>1-Entre 16 y 30</v>
          </cell>
          <cell r="V527">
            <v>0.6</v>
          </cell>
          <cell r="W527">
            <v>0</v>
          </cell>
          <cell r="X527">
            <v>1</v>
          </cell>
          <cell r="Y527">
            <v>1.39</v>
          </cell>
          <cell r="Z527">
            <v>5</v>
          </cell>
          <cell r="AA527">
            <v>0.27799999999999997</v>
          </cell>
          <cell r="AB527">
            <v>0</v>
          </cell>
          <cell r="AC527">
            <v>0</v>
          </cell>
          <cell r="AD527">
            <v>43571</v>
          </cell>
          <cell r="AE527">
            <v>43571</v>
          </cell>
          <cell r="AF527">
            <v>0</v>
          </cell>
          <cell r="AG527" t="str">
            <v>0-1 día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</row>
        <row r="528">
          <cell r="A528" t="str">
            <v>0KPA018838</v>
          </cell>
          <cell r="B528" t="str">
            <v>ABR-19</v>
          </cell>
          <cell r="C528">
            <v>1</v>
          </cell>
          <cell r="D528" t="str">
            <v>2025669</v>
          </cell>
          <cell r="E528" t="str">
            <v>SR MANTENIMIENTO CORRECTIVO</v>
          </cell>
          <cell r="F528" t="str">
            <v>8045</v>
          </cell>
          <cell r="G528" t="str">
            <v>16/04/2019 13:08</v>
          </cell>
          <cell r="H528" t="str">
            <v>000195</v>
          </cell>
          <cell r="I528" t="str">
            <v>PITSS</v>
          </cell>
          <cell r="J528" t="str">
            <v>ASP</v>
          </cell>
          <cell r="K528" t="str">
            <v>LABORATORIOS PISA SA DE CV</v>
          </cell>
          <cell r="L528" t="str">
            <v>AV MIGUEL ANGEL DE QUEVEDO NO 555</v>
          </cell>
          <cell r="M528" t="str">
            <v>Coyoacan-CIUDAD DE M</v>
          </cell>
          <cell r="N528">
            <v>1</v>
          </cell>
          <cell r="O528" t="str">
            <v>METRO</v>
          </cell>
          <cell r="P528">
            <v>28</v>
          </cell>
          <cell r="Q528" t="str">
            <v>Entre 16 y 30</v>
          </cell>
          <cell r="R528" t="str">
            <v>Office Digital</v>
          </cell>
          <cell r="S528" t="str">
            <v>A3</v>
          </cell>
          <cell r="T528" t="str">
            <v>Ciudad principal</v>
          </cell>
          <cell r="U528" t="str">
            <v>2-Entre 16 y 30</v>
          </cell>
          <cell r="V528">
            <v>0.8</v>
          </cell>
          <cell r="W528">
            <v>0</v>
          </cell>
          <cell r="X528">
            <v>1</v>
          </cell>
          <cell r="Y528">
            <v>2.79</v>
          </cell>
          <cell r="Z528">
            <v>5</v>
          </cell>
          <cell r="AA528">
            <v>0.55800000000000005</v>
          </cell>
          <cell r="AB528">
            <v>0</v>
          </cell>
          <cell r="AC528">
            <v>0</v>
          </cell>
          <cell r="AD528">
            <v>43571</v>
          </cell>
          <cell r="AE528">
            <v>43571</v>
          </cell>
          <cell r="AF528">
            <v>0</v>
          </cell>
          <cell r="AG528" t="str">
            <v>0-1 día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</row>
        <row r="529">
          <cell r="A529" t="str">
            <v>0KPA026832</v>
          </cell>
          <cell r="B529" t="str">
            <v>ABR-19</v>
          </cell>
          <cell r="C529">
            <v>1</v>
          </cell>
          <cell r="D529" t="str">
            <v>2026225</v>
          </cell>
          <cell r="E529" t="str">
            <v>SR MANTENIMIENTO CORRECTIVO</v>
          </cell>
          <cell r="F529" t="str">
            <v>4002</v>
          </cell>
          <cell r="G529" t="str">
            <v>17/04/2019 11:01</v>
          </cell>
          <cell r="H529" t="str">
            <v>500036</v>
          </cell>
          <cell r="I529" t="str">
            <v>PITSS</v>
          </cell>
          <cell r="J529" t="str">
            <v>ASP</v>
          </cell>
          <cell r="K529" t="str">
            <v>TELEFONOS DE MEXICO SA B DE CV</v>
          </cell>
          <cell r="L529" t="str">
            <v>NEVADO DE TOLUCA 201</v>
          </cell>
          <cell r="M529" t="str">
            <v>MONTERREY-NL</v>
          </cell>
          <cell r="N529">
            <v>0</v>
          </cell>
          <cell r="O529" t="str">
            <v>INTERIOR</v>
          </cell>
          <cell r="P529">
            <v>295</v>
          </cell>
          <cell r="Q529" t="str">
            <v>&gt;60</v>
          </cell>
          <cell r="R529" t="str">
            <v>A4 Mono MFPs</v>
          </cell>
          <cell r="S529" t="str">
            <v>A4</v>
          </cell>
          <cell r="T529" t="str">
            <v>Ciudad principal</v>
          </cell>
          <cell r="U529" t="str">
            <v>1-&gt;60</v>
          </cell>
          <cell r="V529">
            <v>1.05</v>
          </cell>
          <cell r="W529">
            <v>750.75000000000011</v>
          </cell>
          <cell r="X529">
            <v>1</v>
          </cell>
          <cell r="Y529">
            <v>1.33</v>
          </cell>
          <cell r="Z529">
            <v>5</v>
          </cell>
          <cell r="AA529">
            <v>0.26600000000000001</v>
          </cell>
          <cell r="AB529">
            <v>0</v>
          </cell>
          <cell r="AC529">
            <v>0</v>
          </cell>
          <cell r="AD529">
            <v>43572</v>
          </cell>
          <cell r="AE529">
            <v>43572</v>
          </cell>
          <cell r="AF529">
            <v>0</v>
          </cell>
          <cell r="AG529" t="str">
            <v>0-1 día</v>
          </cell>
          <cell r="AH529">
            <v>0</v>
          </cell>
          <cell r="AI529">
            <v>0</v>
          </cell>
          <cell r="AJ529">
            <v>0</v>
          </cell>
          <cell r="AK529">
            <v>750.75000000000011</v>
          </cell>
        </row>
        <row r="530">
          <cell r="A530" t="str">
            <v>0LA6296487</v>
          </cell>
          <cell r="B530" t="str">
            <v>ABR-19</v>
          </cell>
          <cell r="C530">
            <v>1</v>
          </cell>
          <cell r="D530" t="str">
            <v>2026245</v>
          </cell>
          <cell r="E530" t="str">
            <v>SR MANTENIMIENTO CORRECTIVO</v>
          </cell>
          <cell r="F530" t="str">
            <v>4002</v>
          </cell>
          <cell r="G530" t="str">
            <v>17/04/2019 11:31</v>
          </cell>
          <cell r="H530" t="str">
            <v>500036</v>
          </cell>
          <cell r="I530" t="str">
            <v>PITSS</v>
          </cell>
          <cell r="J530" t="str">
            <v>ASP</v>
          </cell>
          <cell r="K530" t="str">
            <v>AT&amp;T COMUNICACIONES DIGITALES S DE RL DE CV</v>
          </cell>
          <cell r="L530" t="str">
            <v>CARR MIGUEL ALEMAN KM 14.2 LOC  13 14 15 Y 16</v>
          </cell>
          <cell r="M530" t="str">
            <v>APODACA-NL</v>
          </cell>
          <cell r="N530">
            <v>0</v>
          </cell>
          <cell r="O530" t="str">
            <v>INTERIOR</v>
          </cell>
          <cell r="P530">
            <v>91</v>
          </cell>
          <cell r="Q530" t="str">
            <v>&gt;60</v>
          </cell>
          <cell r="R530" t="str">
            <v>A4 Mono MFPs</v>
          </cell>
          <cell r="S530" t="str">
            <v>A4</v>
          </cell>
          <cell r="T530" t="str">
            <v>Otras</v>
          </cell>
          <cell r="U530" t="str">
            <v>1-&gt;60</v>
          </cell>
          <cell r="V530">
            <v>1.05</v>
          </cell>
          <cell r="W530">
            <v>750.75000000000011</v>
          </cell>
          <cell r="X530">
            <v>1</v>
          </cell>
          <cell r="Y530">
            <v>4.2</v>
          </cell>
          <cell r="Z530">
            <v>9</v>
          </cell>
          <cell r="AA530">
            <v>0.46666666666666667</v>
          </cell>
          <cell r="AB530">
            <v>0</v>
          </cell>
          <cell r="AC530">
            <v>0</v>
          </cell>
          <cell r="AD530">
            <v>43572</v>
          </cell>
          <cell r="AE530">
            <v>43573</v>
          </cell>
          <cell r="AF530">
            <v>1</v>
          </cell>
          <cell r="AG530" t="str">
            <v>0-1 día</v>
          </cell>
          <cell r="AH530">
            <v>0</v>
          </cell>
          <cell r="AI530">
            <v>0</v>
          </cell>
          <cell r="AJ530">
            <v>0</v>
          </cell>
          <cell r="AK530">
            <v>750.75000000000011</v>
          </cell>
        </row>
        <row r="531">
          <cell r="A531" t="str">
            <v>0LA6296587</v>
          </cell>
          <cell r="B531" t="str">
            <v>ABR-19</v>
          </cell>
          <cell r="C531">
            <v>1</v>
          </cell>
          <cell r="D531" t="str">
            <v>2024963</v>
          </cell>
          <cell r="E531" t="str">
            <v>SR MANTENIMIENTO CORRECTIVO</v>
          </cell>
          <cell r="F531" t="str">
            <v>4002</v>
          </cell>
          <cell r="G531" t="str">
            <v>15/04/2019 10:47</v>
          </cell>
          <cell r="H531" t="str">
            <v>800186</v>
          </cell>
          <cell r="I531" t="str">
            <v>PITSS</v>
          </cell>
          <cell r="J531" t="str">
            <v>ASP</v>
          </cell>
          <cell r="K531" t="str">
            <v>GALAZ YAMAZAKI RUIZ URQUIZA SC</v>
          </cell>
          <cell r="L531" t="str">
            <v>AV TECNOLOGICO No 100 - 901</v>
          </cell>
          <cell r="M531" t="str">
            <v>Queretaro-QRO</v>
          </cell>
          <cell r="N531">
            <v>0</v>
          </cell>
          <cell r="O531" t="str">
            <v>INTERIOR</v>
          </cell>
          <cell r="P531">
            <v>167</v>
          </cell>
          <cell r="Q531" t="str">
            <v>&gt;60</v>
          </cell>
          <cell r="R531" t="str">
            <v>A4 Mono MFPs</v>
          </cell>
          <cell r="S531" t="str">
            <v>A4</v>
          </cell>
          <cell r="T531" t="str">
            <v>Ciudad principal</v>
          </cell>
          <cell r="U531" t="str">
            <v>1-&gt;60</v>
          </cell>
          <cell r="V531">
            <v>1.05</v>
          </cell>
          <cell r="W531">
            <v>750.75000000000011</v>
          </cell>
          <cell r="X531">
            <v>1</v>
          </cell>
          <cell r="Y531">
            <v>0.99000000000000021</v>
          </cell>
          <cell r="Z531">
            <v>5</v>
          </cell>
          <cell r="AA531">
            <v>0.19800000000000004</v>
          </cell>
          <cell r="AB531">
            <v>0</v>
          </cell>
          <cell r="AC531">
            <v>0</v>
          </cell>
          <cell r="AD531">
            <v>43572</v>
          </cell>
          <cell r="AE531">
            <v>43573</v>
          </cell>
          <cell r="AF531">
            <v>1</v>
          </cell>
          <cell r="AG531" t="str">
            <v>0-1 día</v>
          </cell>
          <cell r="AH531">
            <v>0</v>
          </cell>
          <cell r="AI531">
            <v>0</v>
          </cell>
          <cell r="AJ531">
            <v>0</v>
          </cell>
          <cell r="AK531">
            <v>750.75000000000011</v>
          </cell>
        </row>
        <row r="532">
          <cell r="A532" t="str">
            <v>0LA6296642</v>
          </cell>
          <cell r="B532" t="str">
            <v>ABR-19</v>
          </cell>
          <cell r="C532">
            <v>1</v>
          </cell>
          <cell r="D532" t="str">
            <v>2026173</v>
          </cell>
          <cell r="E532" t="str">
            <v>SR MANTENIMIENTO CORRECTIVO</v>
          </cell>
          <cell r="F532" t="str">
            <v>3616</v>
          </cell>
          <cell r="G532" t="str">
            <v>17/04/2019 10:29</v>
          </cell>
          <cell r="H532" t="str">
            <v>800200</v>
          </cell>
          <cell r="I532" t="str">
            <v>PITSS</v>
          </cell>
          <cell r="J532" t="str">
            <v>ASP</v>
          </cell>
          <cell r="K532" t="str">
            <v>DHL EXPRESS MEXICO SA DE CV</v>
          </cell>
          <cell r="L532" t="str">
            <v>AEROPUERTO INTER MIGUEL HIDALGO</v>
          </cell>
          <cell r="M532" t="str">
            <v>EL QUINCE-JAL</v>
          </cell>
          <cell r="N532">
            <v>0</v>
          </cell>
          <cell r="O532" t="str">
            <v>INTERIOR</v>
          </cell>
          <cell r="P532">
            <v>180</v>
          </cell>
          <cell r="Q532" t="str">
            <v>&gt;60</v>
          </cell>
          <cell r="R532" t="str">
            <v>A4 Mono MFPs</v>
          </cell>
          <cell r="S532" t="str">
            <v>A4</v>
          </cell>
          <cell r="T532" t="str">
            <v>Ciudad principal</v>
          </cell>
          <cell r="U532" t="str">
            <v>1-&gt;60</v>
          </cell>
          <cell r="V532">
            <v>1.05</v>
          </cell>
          <cell r="W532">
            <v>750.75000000000011</v>
          </cell>
          <cell r="X532">
            <v>1</v>
          </cell>
          <cell r="Y532">
            <v>4.3499999999999996</v>
          </cell>
          <cell r="Z532">
            <v>5</v>
          </cell>
          <cell r="AA532">
            <v>0.86999999999999988</v>
          </cell>
          <cell r="AB532">
            <v>0</v>
          </cell>
          <cell r="AC532">
            <v>0</v>
          </cell>
          <cell r="AD532">
            <v>43572</v>
          </cell>
          <cell r="AE532">
            <v>43572</v>
          </cell>
          <cell r="AF532">
            <v>0</v>
          </cell>
          <cell r="AG532" t="str">
            <v>0-1 día</v>
          </cell>
          <cell r="AH532">
            <v>0</v>
          </cell>
          <cell r="AI532">
            <v>0</v>
          </cell>
          <cell r="AJ532">
            <v>0</v>
          </cell>
          <cell r="AK532">
            <v>750.75000000000011</v>
          </cell>
        </row>
        <row r="533">
          <cell r="A533" t="str">
            <v>0LA6297372</v>
          </cell>
          <cell r="B533" t="str">
            <v>ABR-19</v>
          </cell>
          <cell r="C533">
            <v>1</v>
          </cell>
          <cell r="D533" t="str">
            <v>2026187</v>
          </cell>
          <cell r="E533" t="str">
            <v>SR MANTENIMIENTO CORRECTIVO</v>
          </cell>
          <cell r="F533" t="str">
            <v>3611</v>
          </cell>
          <cell r="G533" t="str">
            <v>17/04/2019 10:34</v>
          </cell>
          <cell r="H533" t="str">
            <v>800200</v>
          </cell>
          <cell r="I533" t="str">
            <v>PITSS</v>
          </cell>
          <cell r="J533" t="str">
            <v>ASP</v>
          </cell>
          <cell r="K533" t="str">
            <v>DHL EXPRESS MEXICO SA DE CV</v>
          </cell>
          <cell r="L533" t="str">
            <v>ALMACEN FISCALIZADO No 1</v>
          </cell>
          <cell r="M533" t="str">
            <v>Jalisco-JAL</v>
          </cell>
          <cell r="N533">
            <v>0</v>
          </cell>
          <cell r="O533" t="str">
            <v>INTERIOR</v>
          </cell>
          <cell r="P533">
            <v>560</v>
          </cell>
          <cell r="Q533" t="str">
            <v>&gt;60</v>
          </cell>
          <cell r="R533" t="str">
            <v>Entry Mono Printers</v>
          </cell>
          <cell r="S533" t="str">
            <v>A4</v>
          </cell>
          <cell r="T533" t="str">
            <v>Ciudad principal</v>
          </cell>
          <cell r="U533" t="str">
            <v>1-&gt;60</v>
          </cell>
          <cell r="V533">
            <v>1.05</v>
          </cell>
          <cell r="W533">
            <v>750.75000000000011</v>
          </cell>
          <cell r="X533">
            <v>1</v>
          </cell>
          <cell r="Y533">
            <v>3.96</v>
          </cell>
          <cell r="Z533">
            <v>5</v>
          </cell>
          <cell r="AA533">
            <v>0.79200000000000004</v>
          </cell>
          <cell r="AB533">
            <v>0</v>
          </cell>
          <cell r="AC533">
            <v>0</v>
          </cell>
          <cell r="AD533">
            <v>43572</v>
          </cell>
          <cell r="AE533">
            <v>43573</v>
          </cell>
          <cell r="AF533">
            <v>1</v>
          </cell>
          <cell r="AG533" t="str">
            <v>0-1 día</v>
          </cell>
          <cell r="AH533">
            <v>0</v>
          </cell>
          <cell r="AI533">
            <v>0</v>
          </cell>
          <cell r="AJ533">
            <v>0</v>
          </cell>
          <cell r="AK533">
            <v>750.75000000000011</v>
          </cell>
        </row>
        <row r="534">
          <cell r="A534" t="str">
            <v>0LBP256981</v>
          </cell>
          <cell r="B534" t="str">
            <v>ABR-19</v>
          </cell>
          <cell r="C534">
            <v>1</v>
          </cell>
          <cell r="D534" t="str">
            <v>2026321</v>
          </cell>
          <cell r="E534" t="str">
            <v>SR MANTENIMIENTO CORRECTIVO</v>
          </cell>
          <cell r="F534" t="str">
            <v>3611</v>
          </cell>
          <cell r="G534" t="str">
            <v>17/04/2019 13:23</v>
          </cell>
          <cell r="H534" t="str">
            <v>800197</v>
          </cell>
          <cell r="I534" t="str">
            <v>PITSS</v>
          </cell>
          <cell r="J534" t="str">
            <v>ASP</v>
          </cell>
          <cell r="K534" t="str">
            <v>OPERADORA OMX SA DE CV</v>
          </cell>
          <cell r="L534" t="str">
            <v>AV SALVADOR NAVA MARTINEZ 3115</v>
          </cell>
          <cell r="M534" t="str">
            <v>SAN LUIS POTOSI-SLP</v>
          </cell>
          <cell r="N534">
            <v>0</v>
          </cell>
          <cell r="O534" t="str">
            <v>INTERIOR</v>
          </cell>
          <cell r="P534">
            <v>7</v>
          </cell>
          <cell r="Q534" t="str">
            <v>Entre 7 y 15</v>
          </cell>
          <cell r="R534" t="str">
            <v>Entry Mono Printers</v>
          </cell>
          <cell r="S534" t="str">
            <v>A4</v>
          </cell>
          <cell r="T534" t="str">
            <v>Ciudad principal</v>
          </cell>
          <cell r="U534" t="str">
            <v>1-Entre 7 y 15</v>
          </cell>
          <cell r="V534">
            <v>0</v>
          </cell>
          <cell r="W534">
            <v>0</v>
          </cell>
          <cell r="X534">
            <v>1</v>
          </cell>
          <cell r="Y534">
            <v>4.12</v>
          </cell>
          <cell r="Z534">
            <v>5</v>
          </cell>
          <cell r="AA534">
            <v>0.82400000000000007</v>
          </cell>
          <cell r="AB534">
            <v>0</v>
          </cell>
          <cell r="AC534">
            <v>0</v>
          </cell>
          <cell r="AD534">
            <v>43572</v>
          </cell>
          <cell r="AE534">
            <v>43573</v>
          </cell>
          <cell r="AF534">
            <v>1</v>
          </cell>
          <cell r="AG534" t="str">
            <v>0-1 día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</row>
        <row r="535">
          <cell r="A535" t="str">
            <v>0LBP345977</v>
          </cell>
          <cell r="B535" t="str">
            <v>ABR-19</v>
          </cell>
          <cell r="C535">
            <v>1</v>
          </cell>
          <cell r="D535" t="str">
            <v>2025745</v>
          </cell>
          <cell r="E535" t="str">
            <v>SR MANTENIMIENTO CORRECTIVO</v>
          </cell>
          <cell r="F535" t="str">
            <v>6702</v>
          </cell>
          <cell r="G535" t="str">
            <v>16/04/2019 16:16</v>
          </cell>
          <cell r="H535" t="str">
            <v>800187</v>
          </cell>
          <cell r="I535" t="str">
            <v>PITSS</v>
          </cell>
          <cell r="J535" t="str">
            <v>ASP</v>
          </cell>
          <cell r="K535" t="str">
            <v>AZERTY DE MEXICO SA DE CV</v>
          </cell>
          <cell r="L535" t="str">
            <v>GRAL MARIANO ARISTA 54 B 21</v>
          </cell>
          <cell r="M535" t="str">
            <v>MIGUEL HIDALGO-CIUDA</v>
          </cell>
          <cell r="N535">
            <v>0</v>
          </cell>
          <cell r="O535" t="str">
            <v>INTERIOR</v>
          </cell>
          <cell r="P535">
            <v>22</v>
          </cell>
          <cell r="Q535" t="str">
            <v>Entre 16 y 30</v>
          </cell>
          <cell r="R535" t="str">
            <v>Color Laser Printers</v>
          </cell>
          <cell r="S535" t="str">
            <v>A4</v>
          </cell>
          <cell r="T535" t="str">
            <v>Ciudad principal</v>
          </cell>
          <cell r="U535" t="str">
            <v>1-Entre 16 y 30</v>
          </cell>
          <cell r="V535">
            <v>0.6</v>
          </cell>
          <cell r="W535">
            <v>429.00000000000006</v>
          </cell>
          <cell r="X535">
            <v>1</v>
          </cell>
          <cell r="Y535">
            <v>1.23</v>
          </cell>
          <cell r="Z535">
            <v>5</v>
          </cell>
          <cell r="AA535">
            <v>0.246</v>
          </cell>
          <cell r="AB535">
            <v>0</v>
          </cell>
          <cell r="AC535">
            <v>0</v>
          </cell>
          <cell r="AD535">
            <v>43572</v>
          </cell>
          <cell r="AE535">
            <v>43573</v>
          </cell>
          <cell r="AF535">
            <v>1</v>
          </cell>
          <cell r="AG535" t="str">
            <v>0-1 día</v>
          </cell>
          <cell r="AH535">
            <v>0</v>
          </cell>
          <cell r="AI535">
            <v>0</v>
          </cell>
          <cell r="AJ535">
            <v>0</v>
          </cell>
          <cell r="AK535">
            <v>429.00000000000006</v>
          </cell>
        </row>
        <row r="536">
          <cell r="A536" t="str">
            <v>0LBP345977</v>
          </cell>
          <cell r="B536" t="str">
            <v>ABR-19</v>
          </cell>
          <cell r="C536">
            <v>1</v>
          </cell>
          <cell r="D536" t="str">
            <v>2026369</v>
          </cell>
          <cell r="E536" t="str">
            <v>SR MANTENIMIENTO CORRECTIVO</v>
          </cell>
          <cell r="F536" t="str">
            <v>5326</v>
          </cell>
          <cell r="G536" t="str">
            <v>17/04/2019 14:21</v>
          </cell>
          <cell r="H536" t="str">
            <v>500157</v>
          </cell>
          <cell r="I536" t="str">
            <v>PITSS</v>
          </cell>
          <cell r="J536" t="str">
            <v>ASP</v>
          </cell>
          <cell r="K536" t="str">
            <v>TECNOLOGIA DE ILUMINACION AUTOMOTRIZ SA DE CV</v>
          </cell>
          <cell r="L536" t="str">
            <v>AV HERMANOS ESCOBAR No 6965 ESQ RAFAEL PEREZ SERNA</v>
          </cell>
          <cell r="M536" t="str">
            <v>Ciudad Juarez-CHIH</v>
          </cell>
          <cell r="N536">
            <v>0</v>
          </cell>
          <cell r="O536" t="str">
            <v>INTERIOR</v>
          </cell>
          <cell r="P536">
            <v>324</v>
          </cell>
          <cell r="Q536" t="str">
            <v>&gt;60</v>
          </cell>
          <cell r="R536" t="str">
            <v>Office Digital</v>
          </cell>
          <cell r="S536" t="str">
            <v>A3</v>
          </cell>
          <cell r="T536" t="str">
            <v>Ciudad principal</v>
          </cell>
          <cell r="U536" t="str">
            <v>2-&gt;60</v>
          </cell>
          <cell r="V536">
            <v>1.1000000000000001</v>
          </cell>
          <cell r="W536">
            <v>1501.5000000000002</v>
          </cell>
          <cell r="X536">
            <v>1</v>
          </cell>
          <cell r="Y536">
            <v>0.15</v>
          </cell>
          <cell r="Z536">
            <v>5</v>
          </cell>
          <cell r="AA536">
            <v>0.03</v>
          </cell>
          <cell r="AB536">
            <v>0</v>
          </cell>
          <cell r="AC536">
            <v>0</v>
          </cell>
          <cell r="AD536">
            <v>43572</v>
          </cell>
          <cell r="AE536">
            <v>43573</v>
          </cell>
          <cell r="AF536">
            <v>1</v>
          </cell>
          <cell r="AG536" t="str">
            <v>0-1 día</v>
          </cell>
          <cell r="AH536">
            <v>0</v>
          </cell>
          <cell r="AI536">
            <v>0</v>
          </cell>
          <cell r="AJ536">
            <v>0</v>
          </cell>
          <cell r="AK536">
            <v>1501.5000000000002</v>
          </cell>
        </row>
        <row r="537">
          <cell r="A537" t="str">
            <v>0LBT206071</v>
          </cell>
          <cell r="B537" t="str">
            <v>ABR-19</v>
          </cell>
          <cell r="C537">
            <v>1</v>
          </cell>
          <cell r="D537" t="str">
            <v>2020827</v>
          </cell>
          <cell r="E537" t="str">
            <v>SR MANTENIMIENTO CORRECTIVO</v>
          </cell>
          <cell r="F537" t="str">
            <v>6203</v>
          </cell>
          <cell r="G537" t="str">
            <v>05/04/2019 14:39</v>
          </cell>
          <cell r="H537" t="str">
            <v>500094</v>
          </cell>
          <cell r="I537" t="str">
            <v>PITSS</v>
          </cell>
          <cell r="J537" t="str">
            <v>ASP</v>
          </cell>
          <cell r="K537" t="str">
            <v>TELEFONOS DE MEXICO SA B DE CV</v>
          </cell>
          <cell r="L537" t="str">
            <v>CARR TAMPICO-MANTE 6902</v>
          </cell>
          <cell r="M537" t="str">
            <v>TAMPICO-TAM</v>
          </cell>
          <cell r="N537">
            <v>0</v>
          </cell>
          <cell r="O537" t="str">
            <v>INTERIOR</v>
          </cell>
          <cell r="P537">
            <v>232</v>
          </cell>
          <cell r="Q537" t="str">
            <v>&gt;60</v>
          </cell>
          <cell r="R537" t="str">
            <v>WF Mono Systems and Legacy Color</v>
          </cell>
          <cell r="S537" t="str">
            <v>WF</v>
          </cell>
          <cell r="T537" t="str">
            <v>Ciudad principal</v>
          </cell>
          <cell r="U537" t="str">
            <v>3-&gt;60</v>
          </cell>
          <cell r="V537">
            <v>1.1499999999999999</v>
          </cell>
          <cell r="W537">
            <v>1808.95</v>
          </cell>
          <cell r="X537">
            <v>1</v>
          </cell>
          <cell r="Y537">
            <v>2.85</v>
          </cell>
          <cell r="Z537">
            <v>4</v>
          </cell>
          <cell r="AA537">
            <v>0.71250000000000002</v>
          </cell>
          <cell r="AB537">
            <v>0</v>
          </cell>
          <cell r="AC537">
            <v>0</v>
          </cell>
          <cell r="AD537">
            <v>43572</v>
          </cell>
          <cell r="AE537">
            <v>43572</v>
          </cell>
          <cell r="AF537">
            <v>0</v>
          </cell>
          <cell r="AG537" t="str">
            <v>0-1 día</v>
          </cell>
          <cell r="AH537">
            <v>0</v>
          </cell>
          <cell r="AI537">
            <v>0</v>
          </cell>
          <cell r="AJ537">
            <v>0</v>
          </cell>
          <cell r="AK537">
            <v>1808.95</v>
          </cell>
        </row>
        <row r="538">
          <cell r="A538" t="str">
            <v>0LNX631348</v>
          </cell>
          <cell r="B538" t="str">
            <v>ABR-19</v>
          </cell>
          <cell r="C538">
            <v>1</v>
          </cell>
          <cell r="D538" t="str">
            <v>2026129</v>
          </cell>
          <cell r="E538" t="str">
            <v>SR MANTENIMIENTO CORRECTIVO</v>
          </cell>
          <cell r="F538" t="str">
            <v>8680</v>
          </cell>
          <cell r="G538" t="str">
            <v>17/04/2019 09:57</v>
          </cell>
          <cell r="H538" t="str">
            <v>500083</v>
          </cell>
          <cell r="I538" t="str">
            <v>PITSS</v>
          </cell>
          <cell r="J538" t="str">
            <v>ASP</v>
          </cell>
          <cell r="K538" t="str">
            <v>SOLTAR IMPRESORES SA DE CV</v>
          </cell>
          <cell r="L538" t="str">
            <v>CARLOS SALAZAR No 729</v>
          </cell>
          <cell r="M538" t="str">
            <v>Monterrey-NL</v>
          </cell>
          <cell r="N538">
            <v>0</v>
          </cell>
          <cell r="O538" t="str">
            <v>INTERIOR</v>
          </cell>
          <cell r="P538">
            <v>9</v>
          </cell>
          <cell r="Q538" t="str">
            <v>Entre 7 y 15</v>
          </cell>
          <cell r="R538" t="str">
            <v>Entry Production Color Low/Mid</v>
          </cell>
          <cell r="S538" t="str">
            <v>Entry Production</v>
          </cell>
          <cell r="T538" t="str">
            <v>Ciudad principal</v>
          </cell>
          <cell r="U538" t="str">
            <v>3-Entre 7 y 15</v>
          </cell>
          <cell r="V538">
            <v>0.8</v>
          </cell>
          <cell r="W538">
            <v>1258.4000000000003</v>
          </cell>
          <cell r="X538">
            <v>1</v>
          </cell>
          <cell r="Y538">
            <v>1.55</v>
          </cell>
          <cell r="Z538">
            <v>4</v>
          </cell>
          <cell r="AA538">
            <v>0.38750000000000001</v>
          </cell>
          <cell r="AB538">
            <v>0</v>
          </cell>
          <cell r="AC538">
            <v>0</v>
          </cell>
          <cell r="AD538">
            <v>43572</v>
          </cell>
          <cell r="AE538">
            <v>43573</v>
          </cell>
          <cell r="AF538">
            <v>1</v>
          </cell>
          <cell r="AG538" t="str">
            <v>0-1 día</v>
          </cell>
          <cell r="AH538">
            <v>0</v>
          </cell>
          <cell r="AI538">
            <v>0</v>
          </cell>
          <cell r="AJ538">
            <v>0</v>
          </cell>
          <cell r="AK538">
            <v>1258.4000000000003</v>
          </cell>
        </row>
        <row r="539">
          <cell r="A539" t="str">
            <v>0LX5688824</v>
          </cell>
          <cell r="B539" t="str">
            <v>ABR-19</v>
          </cell>
          <cell r="C539">
            <v>1</v>
          </cell>
          <cell r="D539" t="str">
            <v>2026223</v>
          </cell>
          <cell r="E539" t="str">
            <v>SR MANTENIMIENTO CORRECTIVO</v>
          </cell>
          <cell r="F539" t="str">
            <v>3636</v>
          </cell>
          <cell r="G539" t="str">
            <v>17/04/2019 11:00</v>
          </cell>
          <cell r="H539" t="str">
            <v>800147</v>
          </cell>
          <cell r="I539" t="str">
            <v>PITSS</v>
          </cell>
          <cell r="J539" t="str">
            <v>ASP</v>
          </cell>
          <cell r="K539" t="str">
            <v>RADIOMOVIL DIPSA SA DE CV</v>
          </cell>
          <cell r="L539" t="str">
            <v>AV ENRIQUE COLUNGA 1184 LOC SA1</v>
          </cell>
          <cell r="M539" t="str">
            <v>Irapuato-GTO</v>
          </cell>
          <cell r="N539">
            <v>0</v>
          </cell>
          <cell r="O539" t="str">
            <v>INTERIOR</v>
          </cell>
          <cell r="P539">
            <v>397</v>
          </cell>
          <cell r="Q539" t="str">
            <v>&gt;60</v>
          </cell>
          <cell r="R539" t="str">
            <v>A4 Mono MFPs</v>
          </cell>
          <cell r="S539" t="str">
            <v>A4</v>
          </cell>
          <cell r="T539" t="str">
            <v>Ciudad principal</v>
          </cell>
          <cell r="U539" t="str">
            <v>1-&gt;60</v>
          </cell>
          <cell r="V539">
            <v>1.05</v>
          </cell>
          <cell r="W539">
            <v>750.75000000000011</v>
          </cell>
          <cell r="X539">
            <v>1</v>
          </cell>
          <cell r="Y539">
            <v>2.33</v>
          </cell>
          <cell r="Z539">
            <v>5</v>
          </cell>
          <cell r="AA539">
            <v>0.46600000000000003</v>
          </cell>
          <cell r="AB539">
            <v>0</v>
          </cell>
          <cell r="AC539">
            <v>0</v>
          </cell>
          <cell r="AD539">
            <v>43572</v>
          </cell>
          <cell r="AE539">
            <v>43573</v>
          </cell>
          <cell r="AF539">
            <v>1</v>
          </cell>
          <cell r="AG539" t="str">
            <v>0-1 día</v>
          </cell>
          <cell r="AH539">
            <v>0</v>
          </cell>
          <cell r="AI539">
            <v>0</v>
          </cell>
          <cell r="AJ539">
            <v>0</v>
          </cell>
          <cell r="AK539">
            <v>750.75000000000011</v>
          </cell>
        </row>
        <row r="540">
          <cell r="A540" t="str">
            <v>0LX5688824</v>
          </cell>
          <cell r="B540" t="str">
            <v>ABR-19</v>
          </cell>
          <cell r="C540">
            <v>1</v>
          </cell>
          <cell r="D540" t="str">
            <v>2025255</v>
          </cell>
          <cell r="E540" t="str">
            <v>SR MANTENIMIENTO CORRECTIVO</v>
          </cell>
          <cell r="F540" t="str">
            <v>4310</v>
          </cell>
          <cell r="G540" t="str">
            <v>15/04/2019 15:56</v>
          </cell>
          <cell r="H540" t="str">
            <v>800183</v>
          </cell>
          <cell r="I540" t="str">
            <v>PITSS</v>
          </cell>
          <cell r="J540" t="str">
            <v>ASP</v>
          </cell>
          <cell r="K540" t="str">
            <v>OFFICE DEPOT DE MEXICO SA DE CV</v>
          </cell>
          <cell r="L540" t="str">
            <v>CENTRO COMERCIAL REAL CENTER AV SANTA MARGARITA No</v>
          </cell>
          <cell r="M540" t="str">
            <v>Zapopan-JAL</v>
          </cell>
          <cell r="N540">
            <v>0</v>
          </cell>
          <cell r="O540" t="str">
            <v>INTERIOR</v>
          </cell>
          <cell r="P540">
            <v>18</v>
          </cell>
          <cell r="Q540" t="str">
            <v>Entre 16 y 30</v>
          </cell>
          <cell r="R540" t="str">
            <v>Light Production Digital Business</v>
          </cell>
          <cell r="S540" t="str">
            <v>Entry Production</v>
          </cell>
          <cell r="T540" t="str">
            <v>Ciudad principal</v>
          </cell>
          <cell r="U540" t="str">
            <v>3-Entre 16 y 30</v>
          </cell>
          <cell r="V540">
            <v>1.05</v>
          </cell>
          <cell r="W540">
            <v>1651.6500000000003</v>
          </cell>
          <cell r="X540">
            <v>1</v>
          </cell>
          <cell r="Y540">
            <v>1.57</v>
          </cell>
          <cell r="Z540">
            <v>4</v>
          </cell>
          <cell r="AA540">
            <v>0.39250000000000002</v>
          </cell>
          <cell r="AB540">
            <v>0</v>
          </cell>
          <cell r="AC540">
            <v>0</v>
          </cell>
          <cell r="AD540">
            <v>43572</v>
          </cell>
          <cell r="AE540">
            <v>43573</v>
          </cell>
          <cell r="AF540">
            <v>1</v>
          </cell>
          <cell r="AG540" t="str">
            <v>0-1 día</v>
          </cell>
          <cell r="AH540">
            <v>0</v>
          </cell>
          <cell r="AI540">
            <v>0</v>
          </cell>
          <cell r="AJ540">
            <v>0</v>
          </cell>
          <cell r="AK540">
            <v>1651.6500000000003</v>
          </cell>
        </row>
        <row r="541">
          <cell r="A541" t="str">
            <v>0LX5697800</v>
          </cell>
          <cell r="B541" t="str">
            <v>ABR-19</v>
          </cell>
          <cell r="C541">
            <v>1</v>
          </cell>
          <cell r="D541" t="str">
            <v>2024789</v>
          </cell>
          <cell r="E541" t="str">
            <v>SR MANTENIMIENTO CORRECTIVO</v>
          </cell>
          <cell r="F541" t="str">
            <v>4395</v>
          </cell>
          <cell r="G541" t="str">
            <v>15/04/2019 08:01</v>
          </cell>
          <cell r="H541" t="str">
            <v>500093</v>
          </cell>
          <cell r="I541" t="str">
            <v>PITSS</v>
          </cell>
          <cell r="J541" t="str">
            <v>ASP</v>
          </cell>
          <cell r="K541" t="str">
            <v>OFFICE DEPOT DE MEXICO SA DE CV</v>
          </cell>
          <cell r="L541" t="str">
            <v>BLV 15 DE SEP 4243</v>
          </cell>
          <cell r="M541" t="str">
            <v>NUEVO LAREDO-TAM</v>
          </cell>
          <cell r="N541">
            <v>0</v>
          </cell>
          <cell r="O541" t="str">
            <v>INTERIOR</v>
          </cell>
          <cell r="P541">
            <v>7</v>
          </cell>
          <cell r="Q541" t="str">
            <v>Entre 7 y 15</v>
          </cell>
          <cell r="R541" t="str">
            <v>Light Production Digital Business</v>
          </cell>
          <cell r="S541" t="str">
            <v>Entry Production</v>
          </cell>
          <cell r="T541" t="str">
            <v>Ciudad principal</v>
          </cell>
          <cell r="U541" t="str">
            <v>3-Entre 7 y 15</v>
          </cell>
          <cell r="V541">
            <v>0.8</v>
          </cell>
          <cell r="W541">
            <v>1258.4000000000003</v>
          </cell>
          <cell r="X541">
            <v>1</v>
          </cell>
          <cell r="Y541">
            <v>1.25</v>
          </cell>
          <cell r="Z541">
            <v>4</v>
          </cell>
          <cell r="AA541">
            <v>0.3125</v>
          </cell>
          <cell r="AB541">
            <v>0</v>
          </cell>
          <cell r="AC541">
            <v>0</v>
          </cell>
          <cell r="AD541">
            <v>43572</v>
          </cell>
          <cell r="AE541">
            <v>43573</v>
          </cell>
          <cell r="AF541">
            <v>1</v>
          </cell>
          <cell r="AG541" t="str">
            <v>0-1 día</v>
          </cell>
          <cell r="AH541">
            <v>0</v>
          </cell>
          <cell r="AI541">
            <v>0</v>
          </cell>
          <cell r="AJ541">
            <v>0</v>
          </cell>
          <cell r="AK541">
            <v>1258.4000000000003</v>
          </cell>
        </row>
        <row r="542">
          <cell r="A542" t="str">
            <v>0LX5697800</v>
          </cell>
          <cell r="B542" t="str">
            <v>ABR-19</v>
          </cell>
          <cell r="C542">
            <v>1</v>
          </cell>
          <cell r="D542" t="str">
            <v>2026393</v>
          </cell>
          <cell r="E542" t="str">
            <v>SR MANTENIMIENTO CORRECTIVO</v>
          </cell>
          <cell r="F542" t="str">
            <v>4395</v>
          </cell>
          <cell r="G542" t="str">
            <v>17/04/2019 15:01</v>
          </cell>
          <cell r="H542" t="str">
            <v>500094</v>
          </cell>
          <cell r="I542" t="str">
            <v>PITSS</v>
          </cell>
          <cell r="J542" t="str">
            <v>ASP</v>
          </cell>
          <cell r="K542" t="str">
            <v>OFFICE DEPOT DE MEXICO SA DE CV</v>
          </cell>
          <cell r="L542" t="str">
            <v>AV HIDALGO 5309</v>
          </cell>
          <cell r="M542" t="str">
            <v>TAMPICO-TAM</v>
          </cell>
          <cell r="N542">
            <v>0</v>
          </cell>
          <cell r="O542" t="str">
            <v>INTERIOR</v>
          </cell>
          <cell r="P542">
            <v>43</v>
          </cell>
          <cell r="Q542" t="str">
            <v>Entre 31 y 60</v>
          </cell>
          <cell r="R542" t="str">
            <v>Light Production Digital Business</v>
          </cell>
          <cell r="S542" t="str">
            <v>Entry Production</v>
          </cell>
          <cell r="T542" t="str">
            <v>Ciudad principal</v>
          </cell>
          <cell r="U542" t="str">
            <v>3-Entre 31 y 60</v>
          </cell>
          <cell r="V542">
            <v>1.1000000000000001</v>
          </cell>
          <cell r="W542">
            <v>1730.3000000000004</v>
          </cell>
          <cell r="X542">
            <v>1</v>
          </cell>
          <cell r="Y542">
            <v>0.98</v>
          </cell>
          <cell r="Z542">
            <v>4</v>
          </cell>
          <cell r="AA542">
            <v>0.245</v>
          </cell>
          <cell r="AB542">
            <v>0</v>
          </cell>
          <cell r="AC542">
            <v>0</v>
          </cell>
          <cell r="AD542">
            <v>43572</v>
          </cell>
          <cell r="AE542">
            <v>43573</v>
          </cell>
          <cell r="AF542">
            <v>1</v>
          </cell>
          <cell r="AG542" t="str">
            <v>0-1 día</v>
          </cell>
          <cell r="AH542">
            <v>0</v>
          </cell>
          <cell r="AI542">
            <v>0</v>
          </cell>
          <cell r="AJ542">
            <v>0</v>
          </cell>
          <cell r="AK542">
            <v>1730.3000000000004</v>
          </cell>
        </row>
        <row r="543">
          <cell r="A543" t="str">
            <v>0LX5822381</v>
          </cell>
          <cell r="B543" t="str">
            <v>ABR-19</v>
          </cell>
          <cell r="C543">
            <v>1</v>
          </cell>
          <cell r="D543" t="str">
            <v>2024579</v>
          </cell>
          <cell r="E543" t="str">
            <v>SR MANTENIMIENTO CORRECTIVO</v>
          </cell>
          <cell r="F543" t="str">
            <v>4395</v>
          </cell>
          <cell r="G543" t="str">
            <v>14/04/2019 16:43</v>
          </cell>
          <cell r="H543" t="str">
            <v>800192</v>
          </cell>
          <cell r="I543" t="str">
            <v>PITSS</v>
          </cell>
          <cell r="J543" t="str">
            <v>ASP</v>
          </cell>
          <cell r="K543" t="str">
            <v>OFFICE DEPOT DE MEXICO SA DE CV</v>
          </cell>
          <cell r="L543" t="str">
            <v>AV CIRCUNVALACION No 2700 LOC SA01</v>
          </cell>
          <cell r="M543" t="str">
            <v>Guadalajara-JAL</v>
          </cell>
          <cell r="N543">
            <v>0</v>
          </cell>
          <cell r="O543" t="str">
            <v>INTERIOR</v>
          </cell>
          <cell r="P543">
            <v>50</v>
          </cell>
          <cell r="Q543" t="str">
            <v>Entre 31 y 60</v>
          </cell>
          <cell r="R543" t="str">
            <v>Light Production Digital Business</v>
          </cell>
          <cell r="S543" t="str">
            <v>Entry Production</v>
          </cell>
          <cell r="T543" t="str">
            <v>Ciudad principal</v>
          </cell>
          <cell r="U543" t="str">
            <v>3-Entre 31 y 60</v>
          </cell>
          <cell r="V543">
            <v>1.1000000000000001</v>
          </cell>
          <cell r="W543">
            <v>1730.3000000000004</v>
          </cell>
          <cell r="X543">
            <v>1</v>
          </cell>
          <cell r="Y543">
            <v>0</v>
          </cell>
          <cell r="Z543">
            <v>4</v>
          </cell>
          <cell r="AA543">
            <v>0</v>
          </cell>
          <cell r="AB543">
            <v>0</v>
          </cell>
          <cell r="AC543">
            <v>0</v>
          </cell>
          <cell r="AD543">
            <v>43572</v>
          </cell>
          <cell r="AE543">
            <v>43572</v>
          </cell>
          <cell r="AF543">
            <v>0</v>
          </cell>
          <cell r="AG543" t="str">
            <v>0-1 día</v>
          </cell>
          <cell r="AH543">
            <v>0</v>
          </cell>
          <cell r="AI543">
            <v>0</v>
          </cell>
          <cell r="AJ543">
            <v>0</v>
          </cell>
          <cell r="AK543">
            <v>1730.3000000000004</v>
          </cell>
        </row>
        <row r="544">
          <cell r="A544" t="str">
            <v>0LX5822381</v>
          </cell>
          <cell r="B544" t="str">
            <v>ABR-19</v>
          </cell>
          <cell r="C544">
            <v>1</v>
          </cell>
          <cell r="D544" t="str">
            <v>2025717</v>
          </cell>
          <cell r="E544" t="str">
            <v>SR MANTENIMIENTO CORRECTIVO</v>
          </cell>
          <cell r="F544" t="str">
            <v>4624</v>
          </cell>
          <cell r="G544" t="str">
            <v>16/04/2019 14:56</v>
          </cell>
          <cell r="H544" t="str">
            <v>500018</v>
          </cell>
          <cell r="I544" t="str">
            <v>PITSS</v>
          </cell>
          <cell r="J544" t="str">
            <v>ASP</v>
          </cell>
          <cell r="K544" t="str">
            <v>DELPHI AUTOMOTIVE SYSTEMS S DE RL DE CV</v>
          </cell>
          <cell r="L544" t="str">
            <v>AV MARTIRES DE SONORA 1006</v>
          </cell>
          <cell r="M544" t="str">
            <v>DURANGO-DGO</v>
          </cell>
          <cell r="N544">
            <v>0</v>
          </cell>
          <cell r="O544" t="str">
            <v>INTERIOR</v>
          </cell>
          <cell r="P544">
            <v>50</v>
          </cell>
          <cell r="Q544" t="str">
            <v>Entre 31 y 60</v>
          </cell>
          <cell r="R544" t="str">
            <v>Entry Mono Printers</v>
          </cell>
          <cell r="S544" t="str">
            <v>A4</v>
          </cell>
          <cell r="T544" t="str">
            <v>Ciudad principal</v>
          </cell>
          <cell r="U544" t="str">
            <v>1-Entre 31 y 60</v>
          </cell>
          <cell r="V544">
            <v>0.8</v>
          </cell>
          <cell r="W544">
            <v>572.00000000000011</v>
          </cell>
          <cell r="X544">
            <v>1</v>
          </cell>
          <cell r="Y544">
            <v>0.52</v>
          </cell>
          <cell r="Z544">
            <v>5</v>
          </cell>
          <cell r="AA544">
            <v>0.10400000000000001</v>
          </cell>
          <cell r="AB544">
            <v>0</v>
          </cell>
          <cell r="AC544">
            <v>0</v>
          </cell>
          <cell r="AD544">
            <v>43572</v>
          </cell>
          <cell r="AE544">
            <v>43573</v>
          </cell>
          <cell r="AF544">
            <v>1</v>
          </cell>
          <cell r="AG544" t="str">
            <v>0-1 día</v>
          </cell>
          <cell r="AH544">
            <v>0</v>
          </cell>
          <cell r="AI544">
            <v>0</v>
          </cell>
          <cell r="AJ544">
            <v>0</v>
          </cell>
          <cell r="AK544">
            <v>572.00000000000011</v>
          </cell>
        </row>
        <row r="545">
          <cell r="A545" t="str">
            <v>0LX5825534</v>
          </cell>
          <cell r="B545" t="str">
            <v>ABR-19</v>
          </cell>
          <cell r="C545">
            <v>1</v>
          </cell>
          <cell r="D545" t="str">
            <v>2024323</v>
          </cell>
          <cell r="E545" t="str">
            <v>SR MANTENIMIENTO CORRECTIVO</v>
          </cell>
          <cell r="F545" t="str">
            <v>0070</v>
          </cell>
          <cell r="G545" t="str">
            <v>12/04/2019 18:09</v>
          </cell>
          <cell r="H545" t="str">
            <v>500056</v>
          </cell>
          <cell r="I545" t="str">
            <v>PITSS</v>
          </cell>
          <cell r="J545" t="str">
            <v>ASP</v>
          </cell>
          <cell r="K545" t="str">
            <v>OFFICE DEPOT DE MEXICO SA DE CV</v>
          </cell>
          <cell r="L545" t="str">
            <v>BLV MIGUEL HIDALGO 155</v>
          </cell>
          <cell r="M545" t="str">
            <v>Reynosa-TAM</v>
          </cell>
          <cell r="N545">
            <v>0</v>
          </cell>
          <cell r="O545" t="str">
            <v>INTERIOR</v>
          </cell>
          <cell r="P545">
            <v>36</v>
          </cell>
          <cell r="Q545" t="str">
            <v>Entre 31 y 60</v>
          </cell>
          <cell r="R545" t="str">
            <v>Entry Production Color Low/Mid</v>
          </cell>
          <cell r="S545" t="str">
            <v>Entry Production</v>
          </cell>
          <cell r="T545" t="str">
            <v>Ciudad principal</v>
          </cell>
          <cell r="U545" t="str">
            <v>3-Entre 31 y 60</v>
          </cell>
          <cell r="V545">
            <v>1.1000000000000001</v>
          </cell>
          <cell r="W545">
            <v>1730.3000000000004</v>
          </cell>
          <cell r="X545">
            <v>1</v>
          </cell>
          <cell r="Y545">
            <v>1.08</v>
          </cell>
          <cell r="Z545">
            <v>4</v>
          </cell>
          <cell r="AA545">
            <v>0.27</v>
          </cell>
          <cell r="AB545">
            <v>0</v>
          </cell>
          <cell r="AC545">
            <v>0</v>
          </cell>
          <cell r="AD545">
            <v>43572</v>
          </cell>
          <cell r="AE545">
            <v>43572</v>
          </cell>
          <cell r="AF545">
            <v>0</v>
          </cell>
          <cell r="AG545" t="str">
            <v>0-1 día</v>
          </cell>
          <cell r="AH545">
            <v>0</v>
          </cell>
          <cell r="AI545">
            <v>0</v>
          </cell>
          <cell r="AJ545">
            <v>0</v>
          </cell>
          <cell r="AK545">
            <v>1730.3000000000004</v>
          </cell>
        </row>
        <row r="546">
          <cell r="A546" t="str">
            <v>0LX5825590</v>
          </cell>
          <cell r="B546" t="str">
            <v>ABR-19</v>
          </cell>
          <cell r="C546">
            <v>1</v>
          </cell>
          <cell r="D546" t="str">
            <v>2025811</v>
          </cell>
          <cell r="E546" t="str">
            <v>SR INSTALACION CAMBIO DE LUGAR</v>
          </cell>
          <cell r="F546" t="str">
            <v>0070</v>
          </cell>
          <cell r="G546" t="str">
            <v>17/04/2019 00:31</v>
          </cell>
          <cell r="H546" t="str">
            <v>800186</v>
          </cell>
          <cell r="I546" t="str">
            <v>PITSS</v>
          </cell>
          <cell r="J546" t="str">
            <v>ASP</v>
          </cell>
          <cell r="K546" t="str">
            <v>OFFICE DEPOT DE MEXICO SA DE CV</v>
          </cell>
          <cell r="L546" t="str">
            <v>ANILLO VIAL II JUNIPERO SERRA NO. 21260 PAD.5 CENT</v>
          </cell>
          <cell r="M546" t="str">
            <v>Queretaro-QRO</v>
          </cell>
          <cell r="N546">
            <v>0</v>
          </cell>
          <cell r="O546" t="str">
            <v>INTERIOR</v>
          </cell>
          <cell r="P546" t="str">
            <v xml:space="preserve">  </v>
          </cell>
          <cell r="Q546" t="str">
            <v>&gt;60</v>
          </cell>
          <cell r="R546" t="str">
            <v>Entry Production Color Low/Mid</v>
          </cell>
          <cell r="S546" t="str">
            <v>Entry Production</v>
          </cell>
          <cell r="T546" t="str">
            <v>Ciudad principal</v>
          </cell>
          <cell r="U546" t="str">
            <v>3-&gt;60</v>
          </cell>
          <cell r="V546">
            <v>1</v>
          </cell>
          <cell r="W546">
            <v>1573.0000000000002</v>
          </cell>
          <cell r="X546">
            <v>0</v>
          </cell>
          <cell r="Y546">
            <v>4</v>
          </cell>
          <cell r="Z546">
            <v>4</v>
          </cell>
          <cell r="AA546">
            <v>1</v>
          </cell>
          <cell r="AB546">
            <v>0</v>
          </cell>
          <cell r="AC546">
            <v>0</v>
          </cell>
          <cell r="AD546">
            <v>43572</v>
          </cell>
          <cell r="AE546">
            <v>43573</v>
          </cell>
          <cell r="AF546">
            <v>1</v>
          </cell>
          <cell r="AG546" t="str">
            <v>0-1 día</v>
          </cell>
          <cell r="AH546">
            <v>0</v>
          </cell>
          <cell r="AI546">
            <v>0</v>
          </cell>
          <cell r="AJ546">
            <v>0</v>
          </cell>
          <cell r="AK546">
            <v>1573.0000000000002</v>
          </cell>
        </row>
        <row r="547">
          <cell r="A547" t="str">
            <v>0LX7660915</v>
          </cell>
          <cell r="B547" t="str">
            <v>ABR-19</v>
          </cell>
          <cell r="C547">
            <v>1</v>
          </cell>
          <cell r="D547" t="str">
            <v>2026323</v>
          </cell>
          <cell r="E547" t="str">
            <v>SR MANTENIMIENTO CORRECTIVO</v>
          </cell>
          <cell r="F547" t="str">
            <v>0070</v>
          </cell>
          <cell r="G547" t="str">
            <v>17/04/2019 13:29</v>
          </cell>
          <cell r="H547" t="str">
            <v>500018</v>
          </cell>
          <cell r="I547" t="str">
            <v>PITSS</v>
          </cell>
          <cell r="J547" t="str">
            <v>ASP</v>
          </cell>
          <cell r="K547" t="str">
            <v>OFFICE DEPOT DE MEXICO SA DE CV</v>
          </cell>
          <cell r="L547" t="str">
            <v>BLV FELIPE PESCADOR 1902 ESQ PEDRO</v>
          </cell>
          <cell r="M547" t="str">
            <v>DURANGO-DGO</v>
          </cell>
          <cell r="N547">
            <v>0</v>
          </cell>
          <cell r="O547" t="str">
            <v>INTERIOR</v>
          </cell>
          <cell r="P547">
            <v>43</v>
          </cell>
          <cell r="Q547" t="str">
            <v>Entre 31 y 60</v>
          </cell>
          <cell r="R547" t="str">
            <v>Entry Production Color Low/Mid</v>
          </cell>
          <cell r="S547" t="str">
            <v>Entry Production</v>
          </cell>
          <cell r="T547" t="str">
            <v>Ciudad principal</v>
          </cell>
          <cell r="U547" t="str">
            <v>3-Entre 31 y 60</v>
          </cell>
          <cell r="V547">
            <v>1.1000000000000001</v>
          </cell>
          <cell r="W547">
            <v>1730.3000000000004</v>
          </cell>
          <cell r="X547">
            <v>1</v>
          </cell>
          <cell r="Y547">
            <v>1.9</v>
          </cell>
          <cell r="Z547">
            <v>4</v>
          </cell>
          <cell r="AA547">
            <v>0.47499999999999998</v>
          </cell>
          <cell r="AB547">
            <v>0</v>
          </cell>
          <cell r="AC547">
            <v>0</v>
          </cell>
          <cell r="AD547">
            <v>43572</v>
          </cell>
          <cell r="AE547">
            <v>43573</v>
          </cell>
          <cell r="AF547">
            <v>1</v>
          </cell>
          <cell r="AG547" t="str">
            <v>0-1 día</v>
          </cell>
          <cell r="AH547">
            <v>0</v>
          </cell>
          <cell r="AI547">
            <v>0</v>
          </cell>
          <cell r="AJ547">
            <v>0</v>
          </cell>
          <cell r="AK547">
            <v>1730.3000000000004</v>
          </cell>
        </row>
        <row r="548">
          <cell r="A548" t="str">
            <v>0MHB903219</v>
          </cell>
          <cell r="B548" t="str">
            <v>ABR-19</v>
          </cell>
          <cell r="C548">
            <v>1</v>
          </cell>
          <cell r="D548" t="str">
            <v>2024311</v>
          </cell>
          <cell r="E548" t="str">
            <v>SR MANTENIMIENTO CORRECTIVO</v>
          </cell>
          <cell r="F548" t="str">
            <v>0070</v>
          </cell>
          <cell r="G548" t="str">
            <v>12/04/2019 17:03</v>
          </cell>
          <cell r="H548" t="str">
            <v>500083</v>
          </cell>
          <cell r="I548" t="str">
            <v>PITSS</v>
          </cell>
          <cell r="J548" t="str">
            <v>ASP</v>
          </cell>
          <cell r="K548" t="str">
            <v>OPERADORA OMX SA DE CV</v>
          </cell>
          <cell r="L548" t="str">
            <v>EUGENIO GARZA SADA 3525</v>
          </cell>
          <cell r="M548" t="str">
            <v>Monterrey-NL</v>
          </cell>
          <cell r="N548">
            <v>0</v>
          </cell>
          <cell r="O548" t="str">
            <v>INTERIOR</v>
          </cell>
          <cell r="P548">
            <v>10</v>
          </cell>
          <cell r="Q548" t="str">
            <v>Entre 7 y 15</v>
          </cell>
          <cell r="R548" t="str">
            <v>Entry Production Color Low/Mid</v>
          </cell>
          <cell r="S548" t="str">
            <v>Entry Production</v>
          </cell>
          <cell r="T548" t="str">
            <v>Ciudad principal</v>
          </cell>
          <cell r="U548" t="str">
            <v>3-Entre 7 y 15</v>
          </cell>
          <cell r="V548">
            <v>0.8</v>
          </cell>
          <cell r="W548">
            <v>1258.4000000000003</v>
          </cell>
          <cell r="X548">
            <v>1</v>
          </cell>
          <cell r="Y548">
            <v>0.45</v>
          </cell>
          <cell r="Z548">
            <v>4</v>
          </cell>
          <cell r="AA548">
            <v>0.1125</v>
          </cell>
          <cell r="AB548">
            <v>0</v>
          </cell>
          <cell r="AC548">
            <v>0</v>
          </cell>
          <cell r="AD548">
            <v>43572</v>
          </cell>
          <cell r="AE548">
            <v>43572</v>
          </cell>
          <cell r="AF548">
            <v>0</v>
          </cell>
          <cell r="AG548" t="str">
            <v>0-1 día</v>
          </cell>
          <cell r="AH548">
            <v>0</v>
          </cell>
          <cell r="AI548">
            <v>0</v>
          </cell>
          <cell r="AJ548">
            <v>0</v>
          </cell>
          <cell r="AK548">
            <v>1258.4000000000003</v>
          </cell>
        </row>
        <row r="549">
          <cell r="A549" t="str">
            <v>0MX1185934</v>
          </cell>
          <cell r="B549" t="str">
            <v>ABR-19</v>
          </cell>
          <cell r="C549">
            <v>1</v>
          </cell>
          <cell r="D549" t="str">
            <v>2024279</v>
          </cell>
          <cell r="E549" t="str">
            <v>SR MANTENIMIENTO CORRECTIVO</v>
          </cell>
          <cell r="F549" t="str">
            <v>5866</v>
          </cell>
          <cell r="G549" t="str">
            <v>12/04/2019 14:53</v>
          </cell>
          <cell r="H549" t="str">
            <v>500028</v>
          </cell>
          <cell r="I549" t="str">
            <v>PITSS</v>
          </cell>
          <cell r="J549" t="str">
            <v>ASP</v>
          </cell>
          <cell r="K549" t="str">
            <v>OPERADORA OMX SA DE CV</v>
          </cell>
          <cell r="L549" t="str">
            <v>AV GOMEZ MORIN 924</v>
          </cell>
          <cell r="M549" t="str">
            <v>SAN PEDRO GARZA GARC</v>
          </cell>
          <cell r="N549">
            <v>0</v>
          </cell>
          <cell r="O549" t="str">
            <v>INTERIOR</v>
          </cell>
          <cell r="P549">
            <v>15</v>
          </cell>
          <cell r="Q549" t="str">
            <v>Entre 7 y 15</v>
          </cell>
          <cell r="R549" t="str">
            <v>Departmental Digital</v>
          </cell>
          <cell r="S549" t="str">
            <v>A3</v>
          </cell>
          <cell r="T549" t="str">
            <v>Ciudad principal</v>
          </cell>
          <cell r="U549" t="str">
            <v>2-Entre 7 y 15</v>
          </cell>
          <cell r="V549">
            <v>0.6</v>
          </cell>
          <cell r="W549">
            <v>819</v>
          </cell>
          <cell r="X549">
            <v>1</v>
          </cell>
          <cell r="Y549">
            <v>1.1200000000000001</v>
          </cell>
          <cell r="Z549">
            <v>5</v>
          </cell>
          <cell r="AA549">
            <v>0.22400000000000003</v>
          </cell>
          <cell r="AB549">
            <v>0</v>
          </cell>
          <cell r="AC549">
            <v>0</v>
          </cell>
          <cell r="AD549">
            <v>43572</v>
          </cell>
          <cell r="AE549">
            <v>43572</v>
          </cell>
          <cell r="AF549">
            <v>0</v>
          </cell>
          <cell r="AG549" t="str">
            <v>0-1 día</v>
          </cell>
          <cell r="AH549">
            <v>0</v>
          </cell>
          <cell r="AI549">
            <v>0</v>
          </cell>
          <cell r="AJ549">
            <v>0</v>
          </cell>
          <cell r="AK549">
            <v>819</v>
          </cell>
        </row>
        <row r="550">
          <cell r="A550" t="str">
            <v>0MX1185934</v>
          </cell>
          <cell r="B550" t="str">
            <v>ABR-19</v>
          </cell>
          <cell r="C550">
            <v>1</v>
          </cell>
          <cell r="D550" t="str">
            <v>2025807</v>
          </cell>
          <cell r="E550" t="str">
            <v>SR MANTENIMIENTO CORRECTIVO</v>
          </cell>
          <cell r="F550" t="str">
            <v>5866</v>
          </cell>
          <cell r="G550" t="str">
            <v>16/04/2019 23:31</v>
          </cell>
          <cell r="H550" t="str">
            <v>800072</v>
          </cell>
          <cell r="I550" t="str">
            <v>PITSS</v>
          </cell>
          <cell r="J550" t="str">
            <v>ASP</v>
          </cell>
          <cell r="K550" t="str">
            <v>OPERADORA OMX SA DE CV</v>
          </cell>
          <cell r="L550" t="str">
            <v>AV PATRIA 1612 MZ 1 LT 30 Y 30A</v>
          </cell>
          <cell r="M550" t="str">
            <v>ZAPOPAN-JAL</v>
          </cell>
          <cell r="N550">
            <v>0</v>
          </cell>
          <cell r="O550" t="str">
            <v>INTERIOR</v>
          </cell>
          <cell r="P550">
            <v>5</v>
          </cell>
          <cell r="Q550" t="str">
            <v>Entre 3 y 6</v>
          </cell>
          <cell r="R550" t="str">
            <v>Departmental Digital</v>
          </cell>
          <cell r="S550" t="str">
            <v>A3</v>
          </cell>
          <cell r="T550" t="str">
            <v>Ciudad principal</v>
          </cell>
          <cell r="U550" t="str">
            <v>2-Entre 3 y 6</v>
          </cell>
          <cell r="V550">
            <v>0</v>
          </cell>
          <cell r="W550">
            <v>0</v>
          </cell>
          <cell r="X550">
            <v>1</v>
          </cell>
          <cell r="Y550">
            <v>1</v>
          </cell>
          <cell r="Z550">
            <v>5</v>
          </cell>
          <cell r="AA550">
            <v>0.2</v>
          </cell>
          <cell r="AB550">
            <v>0</v>
          </cell>
          <cell r="AC550">
            <v>0</v>
          </cell>
          <cell r="AD550">
            <v>43572</v>
          </cell>
          <cell r="AE550">
            <v>43572</v>
          </cell>
          <cell r="AF550">
            <v>0</v>
          </cell>
          <cell r="AG550" t="str">
            <v>0-1 día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</row>
        <row r="551">
          <cell r="A551" t="str">
            <v>0MX1186333</v>
          </cell>
          <cell r="B551" t="str">
            <v>ABR-19</v>
          </cell>
          <cell r="C551">
            <v>1</v>
          </cell>
          <cell r="D551" t="str">
            <v>2026023</v>
          </cell>
          <cell r="E551" t="str">
            <v>SR INSTALACION DE EQUIPO</v>
          </cell>
          <cell r="F551" t="str">
            <v>5865</v>
          </cell>
          <cell r="G551" t="str">
            <v>17/04/2019 08:18</v>
          </cell>
          <cell r="H551" t="str">
            <v>500155</v>
          </cell>
          <cell r="I551" t="str">
            <v>PITSS</v>
          </cell>
          <cell r="J551" t="str">
            <v>ASP</v>
          </cell>
          <cell r="K551" t="str">
            <v>HONEYWELL AUTOMOTIVE DE MEXICO S DE RL DE CV</v>
          </cell>
          <cell r="L551" t="str">
            <v>AV VALLE DEL CEDRO 1681</v>
          </cell>
          <cell r="M551" t="str">
            <v>Ciudad Juarez-CHIH</v>
          </cell>
          <cell r="N551">
            <v>0</v>
          </cell>
          <cell r="O551" t="str">
            <v>INTERIOR</v>
          </cell>
          <cell r="P551" t="str">
            <v xml:space="preserve">  </v>
          </cell>
          <cell r="Q551" t="str">
            <v>&gt;60</v>
          </cell>
          <cell r="R551" t="str">
            <v>Departmental Digital</v>
          </cell>
          <cell r="S551" t="str">
            <v>A3</v>
          </cell>
          <cell r="T551" t="str">
            <v>Ciudad principal</v>
          </cell>
          <cell r="U551" t="str">
            <v>2-&gt;60</v>
          </cell>
          <cell r="V551">
            <v>1</v>
          </cell>
          <cell r="W551">
            <v>2047.5</v>
          </cell>
          <cell r="X551">
            <v>0</v>
          </cell>
          <cell r="Y551">
            <v>5</v>
          </cell>
          <cell r="Z551">
            <v>5</v>
          </cell>
          <cell r="AA551">
            <v>1</v>
          </cell>
          <cell r="AB551">
            <v>0</v>
          </cell>
          <cell r="AC551">
            <v>0</v>
          </cell>
          <cell r="AD551">
            <v>43572</v>
          </cell>
          <cell r="AE551">
            <v>43572</v>
          </cell>
          <cell r="AF551">
            <v>0</v>
          </cell>
          <cell r="AG551" t="str">
            <v>0-1 día</v>
          </cell>
          <cell r="AH551">
            <v>0</v>
          </cell>
          <cell r="AI551">
            <v>0</v>
          </cell>
          <cell r="AJ551">
            <v>0</v>
          </cell>
          <cell r="AK551">
            <v>2047.5</v>
          </cell>
        </row>
        <row r="552">
          <cell r="A552" t="str">
            <v>0MX1216569</v>
          </cell>
          <cell r="B552" t="str">
            <v>ABR-19</v>
          </cell>
          <cell r="C552">
            <v>1</v>
          </cell>
          <cell r="D552" t="str">
            <v>2025461</v>
          </cell>
          <cell r="E552" t="str">
            <v>SR MANTENIMIENTO CORRECTIVO</v>
          </cell>
          <cell r="F552" t="str">
            <v>5866</v>
          </cell>
          <cell r="G552" t="str">
            <v>16/04/2019 09:15</v>
          </cell>
          <cell r="H552" t="str">
            <v>500083</v>
          </cell>
          <cell r="I552" t="str">
            <v>PITSS</v>
          </cell>
          <cell r="J552" t="str">
            <v>ASP</v>
          </cell>
          <cell r="K552" t="str">
            <v>OPERADORA OMX SA DE CV</v>
          </cell>
          <cell r="L552" t="str">
            <v>AV DE LAS TORRES No 2498</v>
          </cell>
          <cell r="M552" t="str">
            <v>San Pedro Garza Garc</v>
          </cell>
          <cell r="N552">
            <v>0</v>
          </cell>
          <cell r="O552" t="str">
            <v>INTERIOR</v>
          </cell>
          <cell r="P552">
            <v>71</v>
          </cell>
          <cell r="Q552" t="str">
            <v>&gt;60</v>
          </cell>
          <cell r="R552" t="str">
            <v>Departmental Digital</v>
          </cell>
          <cell r="S552" t="str">
            <v>A3</v>
          </cell>
          <cell r="T552" t="str">
            <v>Ciudad principal</v>
          </cell>
          <cell r="U552" t="str">
            <v>2-&gt;60</v>
          </cell>
          <cell r="V552">
            <v>1.1000000000000001</v>
          </cell>
          <cell r="W552">
            <v>1501.5000000000002</v>
          </cell>
          <cell r="X552">
            <v>1</v>
          </cell>
          <cell r="Y552">
            <v>1.75</v>
          </cell>
          <cell r="Z552">
            <v>5</v>
          </cell>
          <cell r="AA552">
            <v>0.35</v>
          </cell>
          <cell r="AB552">
            <v>0</v>
          </cell>
          <cell r="AC552">
            <v>0</v>
          </cell>
          <cell r="AD552">
            <v>43572</v>
          </cell>
          <cell r="AE552">
            <v>43573</v>
          </cell>
          <cell r="AF552">
            <v>1</v>
          </cell>
          <cell r="AG552" t="str">
            <v>0-1 día</v>
          </cell>
          <cell r="AH552">
            <v>0</v>
          </cell>
          <cell r="AI552">
            <v>0</v>
          </cell>
          <cell r="AJ552">
            <v>0</v>
          </cell>
          <cell r="AK552">
            <v>1501.5000000000002</v>
          </cell>
        </row>
        <row r="553">
          <cell r="A553" t="str">
            <v>0MX1219085</v>
          </cell>
          <cell r="B553" t="str">
            <v>ABR-19</v>
          </cell>
          <cell r="C553">
            <v>1</v>
          </cell>
          <cell r="D553" t="str">
            <v>2020873</v>
          </cell>
          <cell r="E553" t="str">
            <v>SR MANTENIMIENTO CORRECTIVO</v>
          </cell>
          <cell r="F553" t="str">
            <v>7835</v>
          </cell>
          <cell r="G553" t="str">
            <v>05/04/2019 16:42</v>
          </cell>
          <cell r="H553" t="str">
            <v>800072</v>
          </cell>
          <cell r="I553" t="str">
            <v>PITSS</v>
          </cell>
          <cell r="J553" t="str">
            <v>ASP</v>
          </cell>
          <cell r="K553" t="str">
            <v>EXEL DEL NORTE SA PI DE CV</v>
          </cell>
          <cell r="L553" t="str">
            <v>LAZARO CARDENAS 1810 PISO 7 Y 8</v>
          </cell>
          <cell r="M553" t="str">
            <v>Monterrey-NL</v>
          </cell>
          <cell r="N553">
            <v>0</v>
          </cell>
          <cell r="O553" t="str">
            <v>INTERIOR</v>
          </cell>
          <cell r="P553">
            <v>224</v>
          </cell>
          <cell r="Q553" t="str">
            <v>&gt;60</v>
          </cell>
          <cell r="R553" t="str">
            <v>A3 Office Color Laser MFPs</v>
          </cell>
          <cell r="S553" t="str">
            <v>A3</v>
          </cell>
          <cell r="T553" t="str">
            <v>Ciudad principal</v>
          </cell>
          <cell r="U553" t="str">
            <v>2-&gt;60</v>
          </cell>
          <cell r="V553">
            <v>1.1000000000000001</v>
          </cell>
          <cell r="W553">
            <v>1501.5000000000002</v>
          </cell>
          <cell r="X553">
            <v>1</v>
          </cell>
          <cell r="Y553">
            <v>0.8</v>
          </cell>
          <cell r="Z553">
            <v>5</v>
          </cell>
          <cell r="AA553">
            <v>0.16</v>
          </cell>
          <cell r="AB553">
            <v>0</v>
          </cell>
          <cell r="AC553">
            <v>0</v>
          </cell>
          <cell r="AD553">
            <v>43572</v>
          </cell>
          <cell r="AE553">
            <v>43572</v>
          </cell>
          <cell r="AF553">
            <v>0</v>
          </cell>
          <cell r="AG553" t="str">
            <v>0-1 día</v>
          </cell>
          <cell r="AH553">
            <v>0</v>
          </cell>
          <cell r="AI553">
            <v>0</v>
          </cell>
          <cell r="AJ553">
            <v>0</v>
          </cell>
          <cell r="AK553">
            <v>1501.5000000000002</v>
          </cell>
        </row>
        <row r="554">
          <cell r="A554" t="str">
            <v>0MX4465075</v>
          </cell>
          <cell r="B554" t="str">
            <v>ABR-19</v>
          </cell>
          <cell r="C554">
            <v>1</v>
          </cell>
          <cell r="D554" t="str">
            <v>2023025</v>
          </cell>
          <cell r="E554" t="str">
            <v>SR MANTENIMIENTO CORRECTIVO</v>
          </cell>
          <cell r="F554" t="str">
            <v>7845</v>
          </cell>
          <cell r="G554" t="str">
            <v>10/04/2019 12:29</v>
          </cell>
          <cell r="H554" t="str">
            <v>500156</v>
          </cell>
          <cell r="I554" t="str">
            <v>PITSS</v>
          </cell>
          <cell r="J554" t="str">
            <v>ASP</v>
          </cell>
          <cell r="K554" t="str">
            <v>TECNOLOGIA DE ILUMINACION AUTOMOTRIZ SA DE CV</v>
          </cell>
          <cell r="L554" t="str">
            <v>AV HERMANOS ESCOBAR No 6965 ESQ RAFAEL PEREZ SERNA</v>
          </cell>
          <cell r="M554" t="str">
            <v>Ciudad Juarez-CHIH</v>
          </cell>
          <cell r="N554">
            <v>0</v>
          </cell>
          <cell r="O554" t="str">
            <v>INTERIOR</v>
          </cell>
          <cell r="P554">
            <v>155</v>
          </cell>
          <cell r="Q554" t="str">
            <v>&gt;60</v>
          </cell>
          <cell r="R554" t="str">
            <v>A3 Office Color Laser MFPs</v>
          </cell>
          <cell r="S554" t="str">
            <v>A3</v>
          </cell>
          <cell r="T554" t="str">
            <v>Ciudad principal</v>
          </cell>
          <cell r="U554" t="str">
            <v>2-&gt;60</v>
          </cell>
          <cell r="V554">
            <v>1.1000000000000001</v>
          </cell>
          <cell r="W554">
            <v>1501.5000000000002</v>
          </cell>
          <cell r="X554">
            <v>1</v>
          </cell>
          <cell r="Y554">
            <v>1.69</v>
          </cell>
          <cell r="Z554">
            <v>5</v>
          </cell>
          <cell r="AA554">
            <v>0.33799999999999997</v>
          </cell>
          <cell r="AB554">
            <v>0</v>
          </cell>
          <cell r="AC554">
            <v>0</v>
          </cell>
          <cell r="AD554">
            <v>43572</v>
          </cell>
          <cell r="AE554">
            <v>43573</v>
          </cell>
          <cell r="AF554">
            <v>1</v>
          </cell>
          <cell r="AG554" t="str">
            <v>0-1 día</v>
          </cell>
          <cell r="AH554">
            <v>0</v>
          </cell>
          <cell r="AI554">
            <v>0</v>
          </cell>
          <cell r="AJ554">
            <v>0</v>
          </cell>
          <cell r="AK554">
            <v>1501.5000000000002</v>
          </cell>
        </row>
        <row r="555">
          <cell r="A555" t="str">
            <v>0MX4465075</v>
          </cell>
          <cell r="B555" t="str">
            <v>ABR-19</v>
          </cell>
          <cell r="C555">
            <v>1</v>
          </cell>
          <cell r="D555" t="str">
            <v>2025249</v>
          </cell>
          <cell r="E555" t="str">
            <v>SR MANTENIMIENTO CORRECTIVO</v>
          </cell>
          <cell r="F555" t="str">
            <v>7142</v>
          </cell>
          <cell r="G555" t="str">
            <v>15/04/2019 15:50</v>
          </cell>
          <cell r="H555" t="str">
            <v>800183</v>
          </cell>
          <cell r="I555" t="str">
            <v>PITSS</v>
          </cell>
          <cell r="J555" t="str">
            <v>ASP</v>
          </cell>
          <cell r="K555" t="str">
            <v>OFFICE DEPOT DE MEXICO SA DE CV</v>
          </cell>
          <cell r="L555" t="str">
            <v>CENTRO COMERCIAL REAL CENTER AV SANTA MARGARITA No</v>
          </cell>
          <cell r="M555" t="str">
            <v>Zapopan-JAL</v>
          </cell>
          <cell r="N555">
            <v>0</v>
          </cell>
          <cell r="O555" t="str">
            <v>INTERIOR</v>
          </cell>
          <cell r="P555">
            <v>34</v>
          </cell>
          <cell r="Q555" t="str">
            <v>Entre 31 y 60</v>
          </cell>
          <cell r="R555" t="str">
            <v>WF Mono Systems and Legacy Color</v>
          </cell>
          <cell r="S555" t="str">
            <v>WF</v>
          </cell>
          <cell r="T555" t="str">
            <v>Ciudad principal</v>
          </cell>
          <cell r="U555" t="str">
            <v>3-Entre 31 y 60</v>
          </cell>
          <cell r="V555">
            <v>1.1000000000000001</v>
          </cell>
          <cell r="W555">
            <v>1730.3000000000004</v>
          </cell>
          <cell r="X555">
            <v>1</v>
          </cell>
          <cell r="Y555">
            <v>3.17</v>
          </cell>
          <cell r="Z555">
            <v>4</v>
          </cell>
          <cell r="AA555">
            <v>0.79249999999999998</v>
          </cell>
          <cell r="AB555">
            <v>0</v>
          </cell>
          <cell r="AC555">
            <v>0</v>
          </cell>
          <cell r="AD555">
            <v>43572</v>
          </cell>
          <cell r="AE555">
            <v>43573</v>
          </cell>
          <cell r="AF555">
            <v>1</v>
          </cell>
          <cell r="AG555" t="str">
            <v>0-1 día</v>
          </cell>
          <cell r="AH555">
            <v>0</v>
          </cell>
          <cell r="AI555">
            <v>0</v>
          </cell>
          <cell r="AJ555">
            <v>0</v>
          </cell>
          <cell r="AK555">
            <v>1730.3000000000004</v>
          </cell>
        </row>
        <row r="556">
          <cell r="A556" t="str">
            <v>0MX4465095</v>
          </cell>
          <cell r="B556" t="str">
            <v>ABR-19</v>
          </cell>
          <cell r="C556">
            <v>1</v>
          </cell>
          <cell r="D556" t="str">
            <v>2023471</v>
          </cell>
          <cell r="E556" t="str">
            <v>SR MANTENIMIENTO CORRECTIVO</v>
          </cell>
          <cell r="F556" t="str">
            <v>1844</v>
          </cell>
          <cell r="G556" t="str">
            <v>11/04/2019 10:14</v>
          </cell>
          <cell r="H556" t="str">
            <v>800192</v>
          </cell>
          <cell r="I556" t="str">
            <v>PITSS</v>
          </cell>
          <cell r="J556" t="str">
            <v>ASP</v>
          </cell>
          <cell r="K556" t="str">
            <v>DOCUDIGITAL DE OCCIDENTE SA DE CV</v>
          </cell>
          <cell r="L556" t="str">
            <v>AVENIDA PERIFERICO NORTE No 940</v>
          </cell>
          <cell r="M556" t="str">
            <v>Zapopan-JAL</v>
          </cell>
          <cell r="N556">
            <v>0</v>
          </cell>
          <cell r="O556" t="str">
            <v>INTERIOR</v>
          </cell>
          <cell r="P556">
            <v>7</v>
          </cell>
          <cell r="Q556" t="str">
            <v>Entre 7 y 15</v>
          </cell>
          <cell r="R556" t="str">
            <v>High End Cut Sheet</v>
          </cell>
          <cell r="S556" t="str">
            <v>High Production</v>
          </cell>
          <cell r="T556" t="str">
            <v>Ciudad principal</v>
          </cell>
          <cell r="U556" t="str">
            <v>4-Entre 7 y 15</v>
          </cell>
          <cell r="V556">
            <v>1.05</v>
          </cell>
          <cell r="W556">
            <v>2252.25</v>
          </cell>
          <cell r="X556">
            <v>1</v>
          </cell>
          <cell r="Y556">
            <v>1.1499999999999999</v>
          </cell>
          <cell r="Z556">
            <v>3</v>
          </cell>
          <cell r="AA556">
            <v>0.3833333333333333</v>
          </cell>
          <cell r="AB556">
            <v>0</v>
          </cell>
          <cell r="AC556">
            <v>0</v>
          </cell>
          <cell r="AD556">
            <v>43572</v>
          </cell>
          <cell r="AE556">
            <v>43572</v>
          </cell>
          <cell r="AF556">
            <v>0</v>
          </cell>
          <cell r="AG556" t="str">
            <v>0-1 día</v>
          </cell>
          <cell r="AH556">
            <v>0</v>
          </cell>
          <cell r="AI556">
            <v>0</v>
          </cell>
          <cell r="AJ556">
            <v>0</v>
          </cell>
          <cell r="AK556">
            <v>2252.25</v>
          </cell>
        </row>
        <row r="557">
          <cell r="A557" t="str">
            <v>0MX4465117</v>
          </cell>
          <cell r="B557" t="str">
            <v>ABR-19</v>
          </cell>
          <cell r="C557">
            <v>1</v>
          </cell>
          <cell r="D557" t="str">
            <v>2024333</v>
          </cell>
          <cell r="E557" t="str">
            <v>SR MANTENIMIENTO CORRECTIVO</v>
          </cell>
          <cell r="F557" t="str">
            <v>1251</v>
          </cell>
          <cell r="G557" t="str">
            <v>12/04/2019 20:11</v>
          </cell>
          <cell r="H557" t="str">
            <v>500161</v>
          </cell>
          <cell r="I557" t="str">
            <v>PITSS</v>
          </cell>
          <cell r="J557" t="str">
            <v>ASP</v>
          </cell>
          <cell r="K557" t="str">
            <v>COPY MARTZ PROFESIONAL SA DE CV</v>
          </cell>
          <cell r="L557" t="str">
            <v>CALLE 15 NUM 105</v>
          </cell>
          <cell r="M557" t="str">
            <v>CHIHUAHUA-CHIH</v>
          </cell>
          <cell r="N557">
            <v>0</v>
          </cell>
          <cell r="O557" t="str">
            <v>INTERIOR</v>
          </cell>
          <cell r="P557">
            <v>0</v>
          </cell>
          <cell r="Q557" t="str">
            <v>&lt;=3</v>
          </cell>
          <cell r="R557" t="str">
            <v>Entry Production Color Low/Mid</v>
          </cell>
          <cell r="S557" t="str">
            <v>Entry Production</v>
          </cell>
          <cell r="T557" t="str">
            <v>Ciudad principal</v>
          </cell>
          <cell r="U557" t="str">
            <v>3-&lt;=3</v>
          </cell>
          <cell r="V557">
            <v>0</v>
          </cell>
          <cell r="W557">
            <v>0</v>
          </cell>
          <cell r="X557">
            <v>1</v>
          </cell>
          <cell r="Y557">
            <v>0</v>
          </cell>
          <cell r="Z557">
            <v>4</v>
          </cell>
          <cell r="AA557">
            <v>0</v>
          </cell>
          <cell r="AB557">
            <v>0</v>
          </cell>
          <cell r="AC557">
            <v>0</v>
          </cell>
          <cell r="AD557">
            <v>43572</v>
          </cell>
          <cell r="AE557">
            <v>43574</v>
          </cell>
          <cell r="AF557">
            <v>2</v>
          </cell>
          <cell r="AG557" t="str">
            <v>2-3 días</v>
          </cell>
          <cell r="AH557">
            <v>0.25</v>
          </cell>
          <cell r="AI557">
            <v>-393.25000000000006</v>
          </cell>
          <cell r="AJ557">
            <v>0</v>
          </cell>
          <cell r="AK557">
            <v>0</v>
          </cell>
        </row>
        <row r="558">
          <cell r="A558" t="str">
            <v>0MX4465124</v>
          </cell>
          <cell r="B558" t="str">
            <v>ABR-19</v>
          </cell>
          <cell r="C558">
            <v>1</v>
          </cell>
          <cell r="D558" t="str">
            <v>2026317</v>
          </cell>
          <cell r="E558" t="str">
            <v>SR MANTENIMIENTO CORRECTIVO</v>
          </cell>
          <cell r="F558" t="str">
            <v>5955</v>
          </cell>
          <cell r="G558" t="str">
            <v>17/04/2019 13:20</v>
          </cell>
          <cell r="H558" t="str">
            <v>800200</v>
          </cell>
          <cell r="I558" t="str">
            <v>PITSS</v>
          </cell>
          <cell r="J558" t="str">
            <v>ASP</v>
          </cell>
          <cell r="K558" t="str">
            <v>DHL EXPRESS MEXICO SA DE CV</v>
          </cell>
          <cell r="L558" t="str">
            <v>ALMACEN FISCALIZADO No 1</v>
          </cell>
          <cell r="M558" t="str">
            <v>Jalisco-JAL</v>
          </cell>
          <cell r="N558">
            <v>0</v>
          </cell>
          <cell r="O558" t="str">
            <v>INTERIOR</v>
          </cell>
          <cell r="P558">
            <v>180</v>
          </cell>
          <cell r="Q558" t="str">
            <v>&gt;60</v>
          </cell>
          <cell r="R558" t="str">
            <v>Departmental Digital</v>
          </cell>
          <cell r="S558" t="str">
            <v>A3</v>
          </cell>
          <cell r="T558" t="str">
            <v>Ciudad principal</v>
          </cell>
          <cell r="U558" t="str">
            <v>2-&gt;60</v>
          </cell>
          <cell r="V558">
            <v>1.1000000000000001</v>
          </cell>
          <cell r="W558">
            <v>1501.5000000000002</v>
          </cell>
          <cell r="X558">
            <v>1</v>
          </cell>
          <cell r="Y558">
            <v>1.8</v>
          </cell>
          <cell r="Z558">
            <v>5</v>
          </cell>
          <cell r="AA558">
            <v>0.36</v>
          </cell>
          <cell r="AB558">
            <v>0</v>
          </cell>
          <cell r="AC558">
            <v>0</v>
          </cell>
          <cell r="AD558">
            <v>43572</v>
          </cell>
          <cell r="AE558">
            <v>43573</v>
          </cell>
          <cell r="AF558">
            <v>1</v>
          </cell>
          <cell r="AG558" t="str">
            <v>0-1 día</v>
          </cell>
          <cell r="AH558">
            <v>0</v>
          </cell>
          <cell r="AI558">
            <v>0</v>
          </cell>
          <cell r="AJ558">
            <v>0</v>
          </cell>
          <cell r="AK558">
            <v>1501.5000000000002</v>
          </cell>
        </row>
        <row r="559">
          <cell r="A559" t="str">
            <v>0MX4505031</v>
          </cell>
          <cell r="B559" t="str">
            <v>ABR-19</v>
          </cell>
          <cell r="C559">
            <v>1</v>
          </cell>
          <cell r="D559" t="str">
            <v>2024969</v>
          </cell>
          <cell r="E559" t="str">
            <v>SR MANTENIMIENTO CORRECTIVO</v>
          </cell>
          <cell r="F559" t="str">
            <v>5955</v>
          </cell>
          <cell r="G559" t="str">
            <v>15/04/2019 10:53</v>
          </cell>
          <cell r="H559" t="str">
            <v>500071</v>
          </cell>
          <cell r="I559" t="str">
            <v>PITSS</v>
          </cell>
          <cell r="J559" t="str">
            <v>ASP</v>
          </cell>
          <cell r="K559" t="str">
            <v>APTIV CONTRACT SERVICES TAMAULIPAS S DE RL DE CV</v>
          </cell>
          <cell r="L559" t="str">
            <v>SENDERO NACIONAL KM 3.5</v>
          </cell>
          <cell r="M559" t="str">
            <v>Matamoros-TAM</v>
          </cell>
          <cell r="N559">
            <v>0</v>
          </cell>
          <cell r="O559" t="str">
            <v>INTERIOR</v>
          </cell>
          <cell r="P559">
            <v>68</v>
          </cell>
          <cell r="Q559" t="str">
            <v>&gt;60</v>
          </cell>
          <cell r="R559" t="str">
            <v>Departmental Digital</v>
          </cell>
          <cell r="S559" t="str">
            <v>A3</v>
          </cell>
          <cell r="T559" t="str">
            <v>Ciudad principal</v>
          </cell>
          <cell r="U559" t="str">
            <v>2-&gt;60</v>
          </cell>
          <cell r="V559">
            <v>1.1000000000000001</v>
          </cell>
          <cell r="W559">
            <v>1501.5000000000002</v>
          </cell>
          <cell r="X559">
            <v>1</v>
          </cell>
          <cell r="Y559">
            <v>1.0900000000000001</v>
          </cell>
          <cell r="Z559">
            <v>5</v>
          </cell>
          <cell r="AA559">
            <v>0.21800000000000003</v>
          </cell>
          <cell r="AB559">
            <v>0</v>
          </cell>
          <cell r="AC559">
            <v>0</v>
          </cell>
          <cell r="AD559">
            <v>43572</v>
          </cell>
          <cell r="AE559">
            <v>43572</v>
          </cell>
          <cell r="AF559">
            <v>0</v>
          </cell>
          <cell r="AG559" t="str">
            <v>0-1 día</v>
          </cell>
          <cell r="AH559">
            <v>0</v>
          </cell>
          <cell r="AI559">
            <v>0</v>
          </cell>
          <cell r="AJ559">
            <v>0</v>
          </cell>
          <cell r="AK559">
            <v>1501.5000000000002</v>
          </cell>
        </row>
        <row r="560">
          <cell r="A560" t="str">
            <v>0MX4742856</v>
          </cell>
          <cell r="B560" t="str">
            <v>ABR-19</v>
          </cell>
          <cell r="C560">
            <v>1</v>
          </cell>
          <cell r="D560" t="str">
            <v>2026201</v>
          </cell>
          <cell r="E560" t="str">
            <v>SR MANTENIMIENTO CORRECTIVO</v>
          </cell>
          <cell r="F560" t="str">
            <v>5945</v>
          </cell>
          <cell r="G560" t="str">
            <v>17/04/2019 10:42</v>
          </cell>
          <cell r="H560" t="str">
            <v>500155</v>
          </cell>
          <cell r="I560" t="str">
            <v>PITSS</v>
          </cell>
          <cell r="J560" t="str">
            <v>ASP</v>
          </cell>
          <cell r="K560" t="str">
            <v>HONEYWELL AUTOMOTIVE DE MEXICO S DE RL DE CV</v>
          </cell>
          <cell r="L560" t="str">
            <v>AV FUENTES DEL SUR No 7070</v>
          </cell>
          <cell r="M560" t="str">
            <v>Ciudad Juarez-CHIH</v>
          </cell>
          <cell r="N560">
            <v>0</v>
          </cell>
          <cell r="O560" t="str">
            <v>INTERIOR</v>
          </cell>
          <cell r="P560">
            <v>1258</v>
          </cell>
          <cell r="Q560" t="str">
            <v>&gt;60</v>
          </cell>
          <cell r="R560" t="str">
            <v>Office Digital</v>
          </cell>
          <cell r="S560" t="str">
            <v>A3</v>
          </cell>
          <cell r="T560" t="str">
            <v>Ciudad principal</v>
          </cell>
          <cell r="U560" t="str">
            <v>2-&gt;60</v>
          </cell>
          <cell r="V560">
            <v>1.1000000000000001</v>
          </cell>
          <cell r="W560">
            <v>1501.5000000000002</v>
          </cell>
          <cell r="X560">
            <v>1</v>
          </cell>
          <cell r="Y560">
            <v>1.3</v>
          </cell>
          <cell r="Z560">
            <v>5</v>
          </cell>
          <cell r="AA560">
            <v>0.26</v>
          </cell>
          <cell r="AB560">
            <v>0</v>
          </cell>
          <cell r="AC560">
            <v>0</v>
          </cell>
          <cell r="AD560">
            <v>43572</v>
          </cell>
          <cell r="AE560">
            <v>43573</v>
          </cell>
          <cell r="AF560">
            <v>1</v>
          </cell>
          <cell r="AG560" t="str">
            <v>0-1 día</v>
          </cell>
          <cell r="AH560">
            <v>0</v>
          </cell>
          <cell r="AI560">
            <v>0</v>
          </cell>
          <cell r="AJ560">
            <v>0</v>
          </cell>
          <cell r="AK560">
            <v>1501.5000000000002</v>
          </cell>
        </row>
        <row r="561">
          <cell r="A561" t="str">
            <v>0MX4766757</v>
          </cell>
          <cell r="B561" t="str">
            <v>ABR-19</v>
          </cell>
          <cell r="C561">
            <v>1</v>
          </cell>
          <cell r="D561" t="str">
            <v>2024065</v>
          </cell>
          <cell r="E561" t="str">
            <v>SR MANTENIMIENTO CORRECTIVO</v>
          </cell>
          <cell r="F561" t="str">
            <v>4603</v>
          </cell>
          <cell r="G561" t="str">
            <v>12/04/2019 09:22</v>
          </cell>
          <cell r="H561" t="str">
            <v>500159</v>
          </cell>
          <cell r="I561" t="str">
            <v>PITSS</v>
          </cell>
          <cell r="J561" t="str">
            <v>ASP</v>
          </cell>
          <cell r="K561" t="str">
            <v>HONEYWELL AUTOMOTIVE DE MEXICO S DE RL DE CV</v>
          </cell>
          <cell r="L561" t="str">
            <v>VIALIDAD TABALAOPA 8507</v>
          </cell>
          <cell r="M561" t="str">
            <v>CHIHUAHUA-CHIH</v>
          </cell>
          <cell r="N561">
            <v>0</v>
          </cell>
          <cell r="O561" t="str">
            <v>INTERIOR</v>
          </cell>
          <cell r="P561">
            <v>178</v>
          </cell>
          <cell r="Q561" t="str">
            <v>&gt;60</v>
          </cell>
          <cell r="R561" t="str">
            <v>Entry Mono Printers</v>
          </cell>
          <cell r="S561" t="str">
            <v>A4</v>
          </cell>
          <cell r="T561" t="str">
            <v>Ciudad principal</v>
          </cell>
          <cell r="U561" t="str">
            <v>1-&gt;60</v>
          </cell>
          <cell r="V561">
            <v>1.05</v>
          </cell>
          <cell r="W561">
            <v>750.75000000000011</v>
          </cell>
          <cell r="X561">
            <v>1</v>
          </cell>
          <cell r="Y561">
            <v>0</v>
          </cell>
          <cell r="Z561">
            <v>5</v>
          </cell>
          <cell r="AA561">
            <v>0</v>
          </cell>
          <cell r="AB561">
            <v>0</v>
          </cell>
          <cell r="AC561">
            <v>0</v>
          </cell>
          <cell r="AD561">
            <v>43572</v>
          </cell>
          <cell r="AE561">
            <v>43572</v>
          </cell>
          <cell r="AF561">
            <v>0</v>
          </cell>
          <cell r="AG561" t="str">
            <v>0-1 día</v>
          </cell>
          <cell r="AH561">
            <v>0</v>
          </cell>
          <cell r="AI561">
            <v>0</v>
          </cell>
          <cell r="AJ561">
            <v>0</v>
          </cell>
          <cell r="AK561">
            <v>750.75000000000011</v>
          </cell>
        </row>
        <row r="562">
          <cell r="A562" t="str">
            <v>0MX4766757</v>
          </cell>
          <cell r="B562" t="str">
            <v>ABR-19</v>
          </cell>
          <cell r="C562">
            <v>1</v>
          </cell>
          <cell r="D562" t="str">
            <v>2024565</v>
          </cell>
          <cell r="E562" t="str">
            <v>SR MANTENIMIENTO CORRECTIVO</v>
          </cell>
          <cell r="F562" t="str">
            <v>0570</v>
          </cell>
          <cell r="G562" t="str">
            <v>14/04/2019 09:58</v>
          </cell>
          <cell r="H562" t="str">
            <v>800072</v>
          </cell>
          <cell r="I562" t="str">
            <v>PITSS</v>
          </cell>
          <cell r="J562" t="str">
            <v>ASP</v>
          </cell>
          <cell r="K562" t="str">
            <v>OPERADORA OMX SA DE CV</v>
          </cell>
          <cell r="L562" t="str">
            <v>AV GENERAL MARCELINO GARCIA BARRAGAN 2077</v>
          </cell>
          <cell r="M562" t="str">
            <v>TLAQUEPAQUE-JAL</v>
          </cell>
          <cell r="N562">
            <v>0</v>
          </cell>
          <cell r="O562" t="str">
            <v>INTERIOR</v>
          </cell>
          <cell r="P562">
            <v>123</v>
          </cell>
          <cell r="Q562" t="str">
            <v>&gt;60</v>
          </cell>
          <cell r="R562" t="str">
            <v>Entry Production Color Low/Mid</v>
          </cell>
          <cell r="S562" t="str">
            <v>Entry Production</v>
          </cell>
          <cell r="T562" t="str">
            <v>Ciudad principal</v>
          </cell>
          <cell r="U562" t="str">
            <v>3-&gt;60</v>
          </cell>
          <cell r="V562">
            <v>1.1499999999999999</v>
          </cell>
          <cell r="W562">
            <v>1808.95</v>
          </cell>
          <cell r="X562">
            <v>1</v>
          </cell>
          <cell r="Y562">
            <v>0</v>
          </cell>
          <cell r="Z562">
            <v>4</v>
          </cell>
          <cell r="AA562">
            <v>0</v>
          </cell>
          <cell r="AB562">
            <v>0</v>
          </cell>
          <cell r="AC562">
            <v>0</v>
          </cell>
          <cell r="AD562">
            <v>43572</v>
          </cell>
          <cell r="AE562">
            <v>43577</v>
          </cell>
          <cell r="AF562">
            <v>3</v>
          </cell>
          <cell r="AG562" t="str">
            <v>2-3 días</v>
          </cell>
          <cell r="AH562">
            <v>0.25</v>
          </cell>
          <cell r="AI562">
            <v>-393.25000000000006</v>
          </cell>
          <cell r="AJ562">
            <v>0</v>
          </cell>
          <cell r="AK562">
            <v>1808.95</v>
          </cell>
        </row>
        <row r="563">
          <cell r="A563" t="str">
            <v>0MX4777324</v>
          </cell>
          <cell r="B563" t="str">
            <v>ABR-19</v>
          </cell>
          <cell r="C563">
            <v>1</v>
          </cell>
          <cell r="D563" t="str">
            <v>2023781</v>
          </cell>
          <cell r="E563" t="str">
            <v>SR MANTENIMIENTO CORRECTIVO</v>
          </cell>
          <cell r="F563" t="str">
            <v>8045</v>
          </cell>
          <cell r="G563" t="str">
            <v>11/04/2019 16:24</v>
          </cell>
          <cell r="H563" t="str">
            <v>800183</v>
          </cell>
          <cell r="I563" t="str">
            <v>PITSS</v>
          </cell>
          <cell r="J563" t="str">
            <v>ASP</v>
          </cell>
          <cell r="K563" t="str">
            <v>M3 CODICE INTEGRAL SA DE CV</v>
          </cell>
          <cell r="L563" t="str">
            <v>AV ADOLF HORN No 6800</v>
          </cell>
          <cell r="M563" t="str">
            <v>Tlajomulco De Zu&amp;Iga</v>
          </cell>
          <cell r="N563">
            <v>0</v>
          </cell>
          <cell r="O563" t="str">
            <v>INTERIOR</v>
          </cell>
          <cell r="P563">
            <v>146</v>
          </cell>
          <cell r="Q563" t="str">
            <v>&gt;60</v>
          </cell>
          <cell r="R563" t="str">
            <v>Office Digital</v>
          </cell>
          <cell r="S563" t="str">
            <v>A3</v>
          </cell>
          <cell r="T563" t="str">
            <v>Ciudad principal</v>
          </cell>
          <cell r="U563" t="str">
            <v>2-&gt;60</v>
          </cell>
          <cell r="V563">
            <v>1.1000000000000001</v>
          </cell>
          <cell r="W563">
            <v>1501.5000000000002</v>
          </cell>
          <cell r="X563">
            <v>1</v>
          </cell>
          <cell r="Y563">
            <v>1.6</v>
          </cell>
          <cell r="Z563">
            <v>5</v>
          </cell>
          <cell r="AA563">
            <v>0.32</v>
          </cell>
          <cell r="AB563">
            <v>0</v>
          </cell>
          <cell r="AC563">
            <v>0</v>
          </cell>
          <cell r="AD563">
            <v>43572</v>
          </cell>
          <cell r="AE563">
            <v>43572</v>
          </cell>
          <cell r="AF563">
            <v>0</v>
          </cell>
          <cell r="AG563" t="str">
            <v>0-1 día</v>
          </cell>
          <cell r="AH563">
            <v>0</v>
          </cell>
          <cell r="AI563">
            <v>0</v>
          </cell>
          <cell r="AJ563">
            <v>0</v>
          </cell>
          <cell r="AK563">
            <v>1501.5000000000002</v>
          </cell>
        </row>
        <row r="564">
          <cell r="A564" t="str">
            <v>0MX4777366</v>
          </cell>
          <cell r="B564" t="str">
            <v>ABR-19</v>
          </cell>
          <cell r="C564">
            <v>1</v>
          </cell>
          <cell r="D564" t="str">
            <v>2025729</v>
          </cell>
          <cell r="E564" t="str">
            <v>SR MANTENIMIENTO CORRECTIVO</v>
          </cell>
          <cell r="F564" t="str">
            <v>8055</v>
          </cell>
          <cell r="G564" t="str">
            <v>16/04/2019 15:30</v>
          </cell>
          <cell r="H564" t="str">
            <v>800200</v>
          </cell>
          <cell r="I564" t="str">
            <v>PITSS</v>
          </cell>
          <cell r="J564" t="str">
            <v>ASP</v>
          </cell>
          <cell r="K564" t="str">
            <v>OPCIONES DE SERVICIO EN MEXICO</v>
          </cell>
          <cell r="L564" t="str">
            <v>AV NI&amp;OS HEROES No 1555 INT 103 Y 105</v>
          </cell>
          <cell r="M564" t="str">
            <v>Guadalajara-JAL</v>
          </cell>
          <cell r="N564">
            <v>0</v>
          </cell>
          <cell r="O564" t="str">
            <v>INTERIOR</v>
          </cell>
          <cell r="P564">
            <v>2693</v>
          </cell>
          <cell r="Q564" t="str">
            <v>&gt;60</v>
          </cell>
          <cell r="R564" t="str">
            <v>Departmental Digital</v>
          </cell>
          <cell r="S564" t="str">
            <v>A3</v>
          </cell>
          <cell r="T564" t="str">
            <v>Ciudad principal</v>
          </cell>
          <cell r="U564" t="str">
            <v>2-&gt;60</v>
          </cell>
          <cell r="V564">
            <v>1.1000000000000001</v>
          </cell>
          <cell r="W564">
            <v>1501.5000000000002</v>
          </cell>
          <cell r="X564">
            <v>1</v>
          </cell>
          <cell r="Y564">
            <v>2.38</v>
          </cell>
          <cell r="Z564">
            <v>5</v>
          </cell>
          <cell r="AA564">
            <v>0.47599999999999998</v>
          </cell>
          <cell r="AB564">
            <v>0</v>
          </cell>
          <cell r="AC564">
            <v>0</v>
          </cell>
          <cell r="AD564">
            <v>43572</v>
          </cell>
          <cell r="AE564">
            <v>43572</v>
          </cell>
          <cell r="AF564">
            <v>0</v>
          </cell>
          <cell r="AG564" t="str">
            <v>0-1 día</v>
          </cell>
          <cell r="AH564">
            <v>0</v>
          </cell>
          <cell r="AI564">
            <v>0</v>
          </cell>
          <cell r="AJ564">
            <v>0</v>
          </cell>
          <cell r="AK564">
            <v>1501.5000000000002</v>
          </cell>
        </row>
        <row r="565">
          <cell r="A565" t="str">
            <v>0MX4777373</v>
          </cell>
          <cell r="B565" t="str">
            <v>ABR-19</v>
          </cell>
          <cell r="C565">
            <v>1</v>
          </cell>
          <cell r="D565" t="str">
            <v>2025437</v>
          </cell>
          <cell r="E565" t="str">
            <v>SR MANTENIMIENTO CORRECTIVO</v>
          </cell>
          <cell r="F565" t="str">
            <v>0502</v>
          </cell>
          <cell r="G565" t="str">
            <v>16/04/2019 08:28</v>
          </cell>
          <cell r="H565" t="str">
            <v>500028</v>
          </cell>
          <cell r="I565" t="str">
            <v>PITSS</v>
          </cell>
          <cell r="J565" t="str">
            <v>ASP</v>
          </cell>
          <cell r="K565" t="str">
            <v>ROSTICERIA LOS CUATES</v>
          </cell>
          <cell r="L565" t="str">
            <v>QUINTA DE LOS ENCINOS No 105</v>
          </cell>
          <cell r="M565" t="str">
            <v>General Escobedo-NL</v>
          </cell>
          <cell r="N565">
            <v>0</v>
          </cell>
          <cell r="O565" t="str">
            <v>INTERIOR</v>
          </cell>
          <cell r="P565">
            <v>33</v>
          </cell>
          <cell r="Q565" t="str">
            <v>Entre 31 y 60</v>
          </cell>
          <cell r="R565" t="str">
            <v>A4 Color Laser MFPs</v>
          </cell>
          <cell r="S565" t="str">
            <v>A4</v>
          </cell>
          <cell r="T565" t="str">
            <v>Otras</v>
          </cell>
          <cell r="U565" t="str">
            <v>1-Entre 31 y 60</v>
          </cell>
          <cell r="V565">
            <v>0.8</v>
          </cell>
          <cell r="W565">
            <v>572.00000000000011</v>
          </cell>
          <cell r="X565">
            <v>1</v>
          </cell>
          <cell r="Y565">
            <v>2</v>
          </cell>
          <cell r="Z565">
            <v>9</v>
          </cell>
          <cell r="AA565">
            <v>0.22222222222222221</v>
          </cell>
          <cell r="AB565">
            <v>0</v>
          </cell>
          <cell r="AC565">
            <v>0</v>
          </cell>
          <cell r="AD565">
            <v>43572</v>
          </cell>
          <cell r="AE565">
            <v>43577</v>
          </cell>
          <cell r="AF565">
            <v>3</v>
          </cell>
          <cell r="AG565" t="str">
            <v>2-3 días</v>
          </cell>
          <cell r="AH565">
            <v>0.25</v>
          </cell>
          <cell r="AI565">
            <v>-178.75000000000003</v>
          </cell>
          <cell r="AJ565">
            <v>0</v>
          </cell>
          <cell r="AK565">
            <v>572.00000000000011</v>
          </cell>
        </row>
        <row r="566">
          <cell r="A566" t="str">
            <v>0MX4777397</v>
          </cell>
          <cell r="B566" t="str">
            <v>ABR-19</v>
          </cell>
          <cell r="C566">
            <v>1</v>
          </cell>
          <cell r="D566" t="str">
            <v>2025677</v>
          </cell>
          <cell r="E566" t="str">
            <v>SR MANTENIMIENTO CORRECTIVO</v>
          </cell>
          <cell r="F566" t="str">
            <v>4395</v>
          </cell>
          <cell r="G566" t="str">
            <v>16/04/2019 13:19</v>
          </cell>
          <cell r="H566" t="str">
            <v>800185</v>
          </cell>
          <cell r="I566" t="str">
            <v>PITSS</v>
          </cell>
          <cell r="J566" t="str">
            <v>ASP</v>
          </cell>
          <cell r="K566" t="str">
            <v>OFFICE DEPOT DE MEXICO SA DE CV</v>
          </cell>
          <cell r="L566" t="str">
            <v>MIGUEL DE LA MADRID 9</v>
          </cell>
          <cell r="M566" t="str">
            <v>MANZANILLO-COL</v>
          </cell>
          <cell r="N566">
            <v>1</v>
          </cell>
          <cell r="O566" t="str">
            <v>INTERIOR</v>
          </cell>
          <cell r="P566">
            <v>32</v>
          </cell>
          <cell r="Q566" t="str">
            <v>Entre 31 y 60</v>
          </cell>
          <cell r="R566" t="str">
            <v>Light Production Digital Business</v>
          </cell>
          <cell r="S566" t="str">
            <v>Entry Production</v>
          </cell>
          <cell r="T566" t="str">
            <v>Ciudad principal</v>
          </cell>
          <cell r="U566" t="str">
            <v>3-Entre 31 y 60</v>
          </cell>
          <cell r="V566">
            <v>1.1000000000000001</v>
          </cell>
          <cell r="W566">
            <v>0</v>
          </cell>
          <cell r="X566">
            <v>1</v>
          </cell>
          <cell r="Y566">
            <v>4.6666666666666661</v>
          </cell>
          <cell r="Z566">
            <v>4</v>
          </cell>
          <cell r="AA566">
            <v>1.1666666666666665</v>
          </cell>
          <cell r="AB566">
            <v>4.166666666666663E-2</v>
          </cell>
          <cell r="AC566">
            <v>-65.541666666666615</v>
          </cell>
          <cell r="AD566">
            <v>43572</v>
          </cell>
          <cell r="AE566">
            <v>43572</v>
          </cell>
          <cell r="AF566">
            <v>0</v>
          </cell>
          <cell r="AG566" t="str">
            <v>0-1 día</v>
          </cell>
          <cell r="AH566">
            <v>0</v>
          </cell>
          <cell r="AI566">
            <v>0</v>
          </cell>
          <cell r="AJ566">
            <v>0</v>
          </cell>
          <cell r="AK566">
            <v>-65.541666666666615</v>
          </cell>
        </row>
        <row r="567">
          <cell r="A567" t="str">
            <v>0PW4000006</v>
          </cell>
          <cell r="B567" t="str">
            <v>ABR-19</v>
          </cell>
          <cell r="C567">
            <v>1</v>
          </cell>
          <cell r="D567" t="str">
            <v>2026145</v>
          </cell>
          <cell r="E567" t="str">
            <v>SR MANTENIMIENTO CORRECTIVO</v>
          </cell>
          <cell r="F567" t="str">
            <v>3346</v>
          </cell>
          <cell r="G567" t="str">
            <v>17/04/2019 10:10</v>
          </cell>
          <cell r="H567" t="str">
            <v>800185</v>
          </cell>
          <cell r="I567" t="str">
            <v>PITSS</v>
          </cell>
          <cell r="J567" t="str">
            <v>ASP</v>
          </cell>
          <cell r="K567" t="str">
            <v>TELEFONOS DE MEXICO SA B DE CV</v>
          </cell>
          <cell r="L567" t="str">
            <v>ABASOLO 337</v>
          </cell>
          <cell r="M567" t="str">
            <v>TECOMAN-COL</v>
          </cell>
          <cell r="N567">
            <v>1</v>
          </cell>
          <cell r="O567" t="str">
            <v>INTERIOR</v>
          </cell>
          <cell r="P567">
            <v>240</v>
          </cell>
          <cell r="Q567" t="str">
            <v>&gt;60</v>
          </cell>
          <cell r="R567" t="str">
            <v>A4 Mono MFPs</v>
          </cell>
          <cell r="S567" t="str">
            <v>A4</v>
          </cell>
          <cell r="T567" t="str">
            <v>Ciudad principal</v>
          </cell>
          <cell r="U567" t="str">
            <v>1-&gt;60</v>
          </cell>
          <cell r="V567">
            <v>1.05</v>
          </cell>
          <cell r="W567">
            <v>0</v>
          </cell>
          <cell r="X567">
            <v>1</v>
          </cell>
          <cell r="Y567">
            <v>1.46</v>
          </cell>
          <cell r="Z567">
            <v>5</v>
          </cell>
          <cell r="AA567">
            <v>0.29199999999999998</v>
          </cell>
          <cell r="AB567">
            <v>0</v>
          </cell>
          <cell r="AC567">
            <v>0</v>
          </cell>
          <cell r="AD567">
            <v>43572</v>
          </cell>
          <cell r="AE567">
            <v>43572</v>
          </cell>
          <cell r="AF567">
            <v>0</v>
          </cell>
          <cell r="AG567" t="str">
            <v>0-1 día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</row>
        <row r="568">
          <cell r="A568" t="str">
            <v>0PW4111396</v>
          </cell>
          <cell r="B568" t="str">
            <v>ABR-19</v>
          </cell>
          <cell r="C568">
            <v>1</v>
          </cell>
          <cell r="D568" t="str">
            <v>2026135</v>
          </cell>
          <cell r="E568" t="str">
            <v>SR MANTENIMIENTO CORRECTIVO</v>
          </cell>
          <cell r="F568" t="str">
            <v>8045</v>
          </cell>
          <cell r="G568" t="str">
            <v>17/04/2019 10:07</v>
          </cell>
          <cell r="H568" t="str">
            <v>000196</v>
          </cell>
          <cell r="I568" t="str">
            <v>PITSS</v>
          </cell>
          <cell r="J568" t="str">
            <v>ASP</v>
          </cell>
          <cell r="K568" t="str">
            <v>LABORATORIOS PISA SA DE CV</v>
          </cell>
          <cell r="L568" t="str">
            <v>AV PASEO DE LA REFORMA No 180 PISO 23</v>
          </cell>
          <cell r="M568" t="str">
            <v>Cuauhtemoc-CIUDAD DE</v>
          </cell>
          <cell r="N568">
            <v>1</v>
          </cell>
          <cell r="O568" t="str">
            <v>METRO</v>
          </cell>
          <cell r="P568">
            <v>34</v>
          </cell>
          <cell r="Q568" t="str">
            <v>Entre 31 y 60</v>
          </cell>
          <cell r="R568" t="str">
            <v>Office Digital</v>
          </cell>
          <cell r="S568" t="str">
            <v>A3</v>
          </cell>
          <cell r="T568" t="str">
            <v>Ciudad principal</v>
          </cell>
          <cell r="U568" t="str">
            <v>2-Entre 31 y 60</v>
          </cell>
          <cell r="V568">
            <v>1.05</v>
          </cell>
          <cell r="W568">
            <v>0</v>
          </cell>
          <cell r="X568">
            <v>1</v>
          </cell>
          <cell r="Y568">
            <v>1.41</v>
          </cell>
          <cell r="Z568">
            <v>5</v>
          </cell>
          <cell r="AA568">
            <v>0.28199999999999997</v>
          </cell>
          <cell r="AB568">
            <v>0</v>
          </cell>
          <cell r="AC568">
            <v>0</v>
          </cell>
          <cell r="AD568">
            <v>43572</v>
          </cell>
          <cell r="AE568">
            <v>43572</v>
          </cell>
          <cell r="AF568">
            <v>0</v>
          </cell>
          <cell r="AG568" t="str">
            <v>0-1 día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</row>
        <row r="569">
          <cell r="A569" t="str">
            <v>0PW4111396</v>
          </cell>
          <cell r="B569" t="str">
            <v>ABR-19</v>
          </cell>
          <cell r="C569">
            <v>1</v>
          </cell>
          <cell r="D569" t="str">
            <v>2026255</v>
          </cell>
          <cell r="E569" t="str">
            <v>SR MANTENIMIENTO CORRECTIVO</v>
          </cell>
          <cell r="F569" t="str">
            <v>8045</v>
          </cell>
          <cell r="G569" t="str">
            <v>17/04/2019 12:04</v>
          </cell>
          <cell r="H569" t="str">
            <v>000195</v>
          </cell>
          <cell r="I569" t="str">
            <v>PITSS</v>
          </cell>
          <cell r="J569" t="str">
            <v>ASP</v>
          </cell>
          <cell r="K569" t="str">
            <v>LABORATORIOS PISA SA DE CV</v>
          </cell>
          <cell r="L569" t="str">
            <v>AV MIGUEL ANGEL DE QUEVEDO NO 555</v>
          </cell>
          <cell r="M569" t="str">
            <v>Coyoacan-CIUDAD DE M</v>
          </cell>
          <cell r="N569">
            <v>1</v>
          </cell>
          <cell r="O569" t="str">
            <v>METRO</v>
          </cell>
          <cell r="P569">
            <v>63</v>
          </cell>
          <cell r="Q569" t="str">
            <v>&gt;60</v>
          </cell>
          <cell r="R569" t="str">
            <v>Office Digital</v>
          </cell>
          <cell r="S569" t="str">
            <v>A3</v>
          </cell>
          <cell r="T569" t="str">
            <v>Ciudad principal</v>
          </cell>
          <cell r="U569" t="str">
            <v>2-&gt;60</v>
          </cell>
          <cell r="V569">
            <v>1.1000000000000001</v>
          </cell>
          <cell r="W569">
            <v>0</v>
          </cell>
          <cell r="X569">
            <v>1</v>
          </cell>
          <cell r="Y569">
            <v>1.38</v>
          </cell>
          <cell r="Z569">
            <v>5</v>
          </cell>
          <cell r="AA569">
            <v>0.27599999999999997</v>
          </cell>
          <cell r="AB569">
            <v>0</v>
          </cell>
          <cell r="AC569">
            <v>0</v>
          </cell>
          <cell r="AD569">
            <v>43572</v>
          </cell>
          <cell r="AE569">
            <v>43573</v>
          </cell>
          <cell r="AF569">
            <v>1</v>
          </cell>
          <cell r="AG569" t="str">
            <v>0-1 día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</row>
        <row r="570">
          <cell r="A570" t="str">
            <v>0PW4112031</v>
          </cell>
          <cell r="B570" t="str">
            <v>ABR-19</v>
          </cell>
          <cell r="C570">
            <v>1</v>
          </cell>
          <cell r="D570" t="str">
            <v>2023131</v>
          </cell>
          <cell r="E570" t="str">
            <v>SR MANTENIMIENTO CORRECTIVO</v>
          </cell>
          <cell r="F570" t="str">
            <v>8680</v>
          </cell>
          <cell r="G570" t="str">
            <v>10/04/2019 14:24</v>
          </cell>
          <cell r="H570" t="str">
            <v>800027</v>
          </cell>
          <cell r="I570" t="str">
            <v>PITSS</v>
          </cell>
          <cell r="J570" t="str">
            <v>ASP</v>
          </cell>
          <cell r="K570" t="str">
            <v>IMPRESOS DIGITALES BALTAZAR S DE RL DE CV</v>
          </cell>
          <cell r="L570" t="str">
            <v>GABINO BARREDA No 267 B</v>
          </cell>
          <cell r="M570" t="str">
            <v>Colima-COL</v>
          </cell>
          <cell r="N570">
            <v>1</v>
          </cell>
          <cell r="O570" t="str">
            <v>INTERIOR</v>
          </cell>
          <cell r="P570">
            <v>9</v>
          </cell>
          <cell r="Q570" t="str">
            <v>Entre 7 y 15</v>
          </cell>
          <cell r="R570" t="str">
            <v>Entry Production Color Low/Mid</v>
          </cell>
          <cell r="S570" t="str">
            <v>Entry Production</v>
          </cell>
          <cell r="T570" t="str">
            <v>Ciudad principal</v>
          </cell>
          <cell r="U570" t="str">
            <v>3-Entre 7 y 15</v>
          </cell>
          <cell r="V570">
            <v>0.8</v>
          </cell>
          <cell r="W570">
            <v>0</v>
          </cell>
          <cell r="X570">
            <v>1</v>
          </cell>
          <cell r="Y570">
            <v>0.35</v>
          </cell>
          <cell r="Z570">
            <v>4</v>
          </cell>
          <cell r="AA570">
            <v>8.7499999999999994E-2</v>
          </cell>
          <cell r="AB570">
            <v>0</v>
          </cell>
          <cell r="AC570">
            <v>0</v>
          </cell>
          <cell r="AD570">
            <v>43572</v>
          </cell>
          <cell r="AE570">
            <v>43573</v>
          </cell>
          <cell r="AF570">
            <v>1</v>
          </cell>
          <cell r="AG570" t="str">
            <v>0-1 día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</row>
        <row r="571">
          <cell r="A571" t="str">
            <v>0PW4152292</v>
          </cell>
          <cell r="B571" t="str">
            <v>ABR-19</v>
          </cell>
          <cell r="C571">
            <v>1</v>
          </cell>
          <cell r="D571" t="str">
            <v>2025781</v>
          </cell>
          <cell r="E571" t="str">
            <v>SR MANTENIMIENTO CORRECTIVO</v>
          </cell>
          <cell r="F571" t="str">
            <v>4002</v>
          </cell>
          <cell r="G571" t="str">
            <v>16/04/2019 17:17</v>
          </cell>
          <cell r="H571" t="str">
            <v>000207</v>
          </cell>
          <cell r="I571" t="str">
            <v>PITSS</v>
          </cell>
          <cell r="J571" t="str">
            <v>ASP</v>
          </cell>
          <cell r="K571" t="str">
            <v>CAB LOGISTICS SA DE CV</v>
          </cell>
          <cell r="L571" t="str">
            <v>AV DE LA BARRANCA LOTE No 26  A S/N</v>
          </cell>
          <cell r="M571" t="str">
            <v>Cuautitlan Izcalli-E</v>
          </cell>
          <cell r="N571">
            <v>1</v>
          </cell>
          <cell r="O571" t="str">
            <v>METRO</v>
          </cell>
          <cell r="P571">
            <v>2693</v>
          </cell>
          <cell r="Q571" t="str">
            <v>&gt;60</v>
          </cell>
          <cell r="R571" t="str">
            <v>A4 Mono MFPs</v>
          </cell>
          <cell r="S571" t="str">
            <v>A4</v>
          </cell>
          <cell r="T571" t="str">
            <v>Ciudad principal</v>
          </cell>
          <cell r="U571" t="str">
            <v>1-&gt;60</v>
          </cell>
          <cell r="V571">
            <v>1.05</v>
          </cell>
          <cell r="W571">
            <v>0</v>
          </cell>
          <cell r="X571">
            <v>1</v>
          </cell>
          <cell r="Y571">
            <v>2.2200000000000002</v>
          </cell>
          <cell r="Z571">
            <v>5</v>
          </cell>
          <cell r="AA571">
            <v>0.44400000000000006</v>
          </cell>
          <cell r="AB571">
            <v>0</v>
          </cell>
          <cell r="AC571">
            <v>0</v>
          </cell>
          <cell r="AD571">
            <v>43572</v>
          </cell>
          <cell r="AE571">
            <v>43573</v>
          </cell>
          <cell r="AF571">
            <v>1</v>
          </cell>
          <cell r="AG571" t="str">
            <v>0-1 día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</row>
        <row r="572">
          <cell r="A572" t="str">
            <v>0PW4152292</v>
          </cell>
          <cell r="B572" t="str">
            <v>ABR-19</v>
          </cell>
          <cell r="C572">
            <v>1</v>
          </cell>
          <cell r="D572" t="str">
            <v>2025087</v>
          </cell>
          <cell r="E572" t="str">
            <v>SR MANTENIMIENTO CORRECTIVO</v>
          </cell>
          <cell r="F572" t="str">
            <v>8075</v>
          </cell>
          <cell r="G572" t="str">
            <v>15/04/2019 12:59</v>
          </cell>
          <cell r="H572" t="str">
            <v>800192</v>
          </cell>
          <cell r="I572" t="str">
            <v>PITSS</v>
          </cell>
          <cell r="J572" t="str">
            <v>ASP</v>
          </cell>
          <cell r="K572" t="str">
            <v>OPERADORA OMX SA DE CV</v>
          </cell>
          <cell r="L572" t="str">
            <v>MARIANO OTERO No 1614</v>
          </cell>
          <cell r="M572" t="str">
            <v>Zapopan-JAL</v>
          </cell>
          <cell r="N572">
            <v>0</v>
          </cell>
          <cell r="O572" t="str">
            <v>INTERIOR</v>
          </cell>
          <cell r="P572">
            <v>41</v>
          </cell>
          <cell r="Q572" t="str">
            <v>Entre 31 y 60</v>
          </cell>
          <cell r="R572" t="str">
            <v>Departmental Digital</v>
          </cell>
          <cell r="S572" t="str">
            <v>A3</v>
          </cell>
          <cell r="T572" t="str">
            <v>Ciudad principal</v>
          </cell>
          <cell r="U572" t="str">
            <v>2-Entre 31 y 60</v>
          </cell>
          <cell r="V572">
            <v>1.05</v>
          </cell>
          <cell r="W572">
            <v>1433.25</v>
          </cell>
          <cell r="X572">
            <v>1</v>
          </cell>
          <cell r="Y572">
            <v>2.95</v>
          </cell>
          <cell r="Z572">
            <v>5</v>
          </cell>
          <cell r="AA572">
            <v>0.59000000000000008</v>
          </cell>
          <cell r="AB572">
            <v>0</v>
          </cell>
          <cell r="AC572">
            <v>0</v>
          </cell>
          <cell r="AD572">
            <v>43573</v>
          </cell>
          <cell r="AE572">
            <v>43573</v>
          </cell>
          <cell r="AF572">
            <v>0</v>
          </cell>
          <cell r="AG572" t="str">
            <v>0-1 día</v>
          </cell>
          <cell r="AH572">
            <v>0</v>
          </cell>
          <cell r="AI572">
            <v>0</v>
          </cell>
          <cell r="AJ572">
            <v>0</v>
          </cell>
          <cell r="AK572">
            <v>1433.25</v>
          </cell>
        </row>
        <row r="573">
          <cell r="A573" t="str">
            <v>0PW4792159</v>
          </cell>
          <cell r="B573" t="str">
            <v>ABR-19</v>
          </cell>
          <cell r="C573">
            <v>1</v>
          </cell>
          <cell r="D573" t="str">
            <v>2026755</v>
          </cell>
          <cell r="E573" t="str">
            <v>SR MANTENIMIENTO CORRECTIVO</v>
          </cell>
          <cell r="F573" t="str">
            <v>8075</v>
          </cell>
          <cell r="G573" t="str">
            <v>18/04/2019 13:59</v>
          </cell>
          <cell r="H573" t="str">
            <v>800192</v>
          </cell>
          <cell r="I573" t="str">
            <v>PITSS</v>
          </cell>
          <cell r="J573" t="str">
            <v>ASP</v>
          </cell>
          <cell r="K573" t="str">
            <v>OPERADORA OMX SA DE CV</v>
          </cell>
          <cell r="L573" t="str">
            <v>AV MEXICO 3370</v>
          </cell>
          <cell r="M573" t="str">
            <v>Zapopan-JAL</v>
          </cell>
          <cell r="N573">
            <v>0</v>
          </cell>
          <cell r="O573" t="str">
            <v>INTERIOR</v>
          </cell>
          <cell r="P573">
            <v>3</v>
          </cell>
          <cell r="Q573" t="str">
            <v>&lt;=3</v>
          </cell>
          <cell r="R573" t="str">
            <v>Departmental Digital</v>
          </cell>
          <cell r="S573" t="str">
            <v>A3</v>
          </cell>
          <cell r="T573" t="str">
            <v>Ciudad principal</v>
          </cell>
          <cell r="U573" t="str">
            <v>2-&lt;=3</v>
          </cell>
          <cell r="V573">
            <v>0</v>
          </cell>
          <cell r="W573">
            <v>0</v>
          </cell>
          <cell r="X573">
            <v>1</v>
          </cell>
          <cell r="Y573">
            <v>0</v>
          </cell>
          <cell r="Z573">
            <v>5</v>
          </cell>
          <cell r="AA573">
            <v>0</v>
          </cell>
          <cell r="AB573">
            <v>0</v>
          </cell>
          <cell r="AC573">
            <v>0</v>
          </cell>
          <cell r="AD573">
            <v>43573</v>
          </cell>
          <cell r="AE573">
            <v>43574</v>
          </cell>
          <cell r="AF573">
            <v>1</v>
          </cell>
          <cell r="AG573" t="str">
            <v>0-1 día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</row>
        <row r="574">
          <cell r="A574" t="str">
            <v>0PW4792201</v>
          </cell>
          <cell r="B574" t="str">
            <v>ABR-19</v>
          </cell>
          <cell r="C574">
            <v>1</v>
          </cell>
          <cell r="D574" t="str">
            <v>2026641</v>
          </cell>
          <cell r="E574" t="str">
            <v>SR MANTENIMIENTO CORRECTIVO</v>
          </cell>
          <cell r="F574" t="str">
            <v>8070</v>
          </cell>
          <cell r="G574" t="str">
            <v>18/04/2019 09:58</v>
          </cell>
          <cell r="H574" t="str">
            <v>500093</v>
          </cell>
          <cell r="I574" t="str">
            <v>PITSS</v>
          </cell>
          <cell r="J574" t="str">
            <v>ASP</v>
          </cell>
          <cell r="K574" t="str">
            <v>DELPHI AUTOMOTIVE SYSTEMS S DE RL DE CV</v>
          </cell>
          <cell r="L574" t="str">
            <v>ITURBIDE No 6970</v>
          </cell>
          <cell r="M574" t="str">
            <v>Nuevo Laredo-TAM</v>
          </cell>
          <cell r="N574">
            <v>0</v>
          </cell>
          <cell r="O574" t="str">
            <v>INTERIOR</v>
          </cell>
          <cell r="P574">
            <v>63</v>
          </cell>
          <cell r="Q574" t="str">
            <v>&gt;60</v>
          </cell>
          <cell r="R574" t="str">
            <v>A3 Office Color Laser MFPs</v>
          </cell>
          <cell r="S574" t="str">
            <v>A3</v>
          </cell>
          <cell r="T574" t="str">
            <v>Ciudad principal</v>
          </cell>
          <cell r="U574" t="str">
            <v>2-&gt;60</v>
          </cell>
          <cell r="V574">
            <v>1.1000000000000001</v>
          </cell>
          <cell r="W574">
            <v>1501.5000000000002</v>
          </cell>
          <cell r="X574">
            <v>1</v>
          </cell>
          <cell r="Y574">
            <v>0.11</v>
          </cell>
          <cell r="Z574">
            <v>5</v>
          </cell>
          <cell r="AA574">
            <v>2.1999999999999999E-2</v>
          </cell>
          <cell r="AB574">
            <v>0</v>
          </cell>
          <cell r="AC574">
            <v>0</v>
          </cell>
          <cell r="AD574">
            <v>43573</v>
          </cell>
          <cell r="AE574">
            <v>43573</v>
          </cell>
          <cell r="AF574">
            <v>0</v>
          </cell>
          <cell r="AG574" t="str">
            <v>0-1 día</v>
          </cell>
          <cell r="AH574">
            <v>0</v>
          </cell>
          <cell r="AI574">
            <v>0</v>
          </cell>
          <cell r="AJ574">
            <v>0</v>
          </cell>
          <cell r="AK574">
            <v>1501.5000000000002</v>
          </cell>
        </row>
        <row r="575">
          <cell r="A575" t="str">
            <v>0PW4979941</v>
          </cell>
          <cell r="B575" t="str">
            <v>ABR-19</v>
          </cell>
          <cell r="C575">
            <v>1</v>
          </cell>
          <cell r="D575" t="str">
            <v>2026697</v>
          </cell>
          <cell r="E575" t="str">
            <v>SR MANTENIMIENTO CORRECTIVO</v>
          </cell>
          <cell r="F575" t="str">
            <v>6705</v>
          </cell>
          <cell r="G575" t="str">
            <v>18/04/2019 11:54</v>
          </cell>
          <cell r="H575" t="str">
            <v>800110</v>
          </cell>
          <cell r="I575" t="str">
            <v>PITSS</v>
          </cell>
          <cell r="J575" t="str">
            <v>ASP</v>
          </cell>
          <cell r="K575" t="str">
            <v>OFFICE DEPOT DE MEXICO SA DE CV</v>
          </cell>
          <cell r="L575" t="str">
            <v>CALZ DE LA HUERTA 2799</v>
          </cell>
          <cell r="M575" t="str">
            <v>MORELIA-MICH</v>
          </cell>
          <cell r="N575">
            <v>0</v>
          </cell>
          <cell r="O575" t="str">
            <v>INTERIOR</v>
          </cell>
          <cell r="P575">
            <v>66</v>
          </cell>
          <cell r="Q575" t="str">
            <v>&gt;60</v>
          </cell>
          <cell r="R575" t="str">
            <v>WF Mono Systems and Legacy Color</v>
          </cell>
          <cell r="S575" t="str">
            <v>WF</v>
          </cell>
          <cell r="T575" t="str">
            <v>Ciudad principal</v>
          </cell>
          <cell r="U575" t="str">
            <v>3-&gt;60</v>
          </cell>
          <cell r="V575">
            <v>1.1499999999999999</v>
          </cell>
          <cell r="W575">
            <v>1808.95</v>
          </cell>
          <cell r="X575">
            <v>1</v>
          </cell>
          <cell r="Y575">
            <v>3.32</v>
          </cell>
          <cell r="Z575">
            <v>4</v>
          </cell>
          <cell r="AA575">
            <v>0.83</v>
          </cell>
          <cell r="AB575">
            <v>0</v>
          </cell>
          <cell r="AC575">
            <v>0</v>
          </cell>
          <cell r="AD575">
            <v>43573</v>
          </cell>
          <cell r="AE575">
            <v>43574</v>
          </cell>
          <cell r="AF575">
            <v>1</v>
          </cell>
          <cell r="AG575" t="str">
            <v>0-1 día</v>
          </cell>
          <cell r="AH575">
            <v>0</v>
          </cell>
          <cell r="AI575">
            <v>0</v>
          </cell>
          <cell r="AJ575">
            <v>0</v>
          </cell>
          <cell r="AK575">
            <v>1808.95</v>
          </cell>
        </row>
        <row r="576">
          <cell r="A576" t="str">
            <v>0PW4980265</v>
          </cell>
          <cell r="B576" t="str">
            <v>ABR-19</v>
          </cell>
          <cell r="C576">
            <v>1</v>
          </cell>
          <cell r="D576" t="str">
            <v>2026399</v>
          </cell>
          <cell r="E576" t="str">
            <v>SR MANTENIMIENTO CORRECTIVO</v>
          </cell>
          <cell r="F576" t="str">
            <v>6705</v>
          </cell>
          <cell r="G576" t="str">
            <v>17/04/2019 15:06</v>
          </cell>
          <cell r="H576" t="str">
            <v>500094</v>
          </cell>
          <cell r="I576" t="str">
            <v>PITSS</v>
          </cell>
          <cell r="J576" t="str">
            <v>ASP</v>
          </cell>
          <cell r="K576" t="str">
            <v>OFFICE DEPOT DE MEXICO SA DE CV</v>
          </cell>
          <cell r="L576" t="str">
            <v>AV HIDALGO 5309</v>
          </cell>
          <cell r="M576" t="str">
            <v>TAMPICO-TAM</v>
          </cell>
          <cell r="N576">
            <v>0</v>
          </cell>
          <cell r="O576" t="str">
            <v>INTERIOR</v>
          </cell>
          <cell r="P576">
            <v>8</v>
          </cell>
          <cell r="Q576" t="str">
            <v>Entre 7 y 15</v>
          </cell>
          <cell r="R576" t="str">
            <v>WF Mono Systems and Legacy Color</v>
          </cell>
          <cell r="S576" t="str">
            <v>WF</v>
          </cell>
          <cell r="T576" t="str">
            <v>Ciudad principal</v>
          </cell>
          <cell r="U576" t="str">
            <v>3-Entre 7 y 15</v>
          </cell>
          <cell r="V576">
            <v>0.8</v>
          </cell>
          <cell r="W576">
            <v>1258.4000000000003</v>
          </cell>
          <cell r="X576">
            <v>1</v>
          </cell>
          <cell r="Y576">
            <v>4.4000000000000004</v>
          </cell>
          <cell r="Z576">
            <v>4</v>
          </cell>
          <cell r="AA576">
            <v>1.1000000000000001</v>
          </cell>
          <cell r="AB576">
            <v>2.5000000000000022E-2</v>
          </cell>
          <cell r="AC576">
            <v>-39.325000000000038</v>
          </cell>
          <cell r="AD576">
            <v>43573</v>
          </cell>
          <cell r="AE576">
            <v>43573</v>
          </cell>
          <cell r="AF576">
            <v>0</v>
          </cell>
          <cell r="AG576" t="str">
            <v>0-1 día</v>
          </cell>
          <cell r="AH576">
            <v>0</v>
          </cell>
          <cell r="AI576">
            <v>0</v>
          </cell>
          <cell r="AJ576">
            <v>0</v>
          </cell>
          <cell r="AK576">
            <v>1219.0750000000003</v>
          </cell>
        </row>
        <row r="577">
          <cell r="A577" t="str">
            <v>0RXD109069</v>
          </cell>
          <cell r="B577" t="str">
            <v>ABR-19</v>
          </cell>
          <cell r="C577">
            <v>1</v>
          </cell>
          <cell r="D577" t="str">
            <v>2023435</v>
          </cell>
          <cell r="E577" t="str">
            <v>SR MANTENIMIENTO CORRECTIVO</v>
          </cell>
          <cell r="F577" t="str">
            <v>4310</v>
          </cell>
          <cell r="G577" t="str">
            <v>11/04/2019 09:04</v>
          </cell>
          <cell r="H577" t="str">
            <v>800197</v>
          </cell>
          <cell r="I577" t="str">
            <v>PITSS</v>
          </cell>
          <cell r="J577" t="str">
            <v>ASP</v>
          </cell>
          <cell r="K577" t="str">
            <v>OFFICE DEPOT DE MEXICO SA DE CV</v>
          </cell>
          <cell r="L577" t="str">
            <v>AV MEREO RODRIGUEZ BARRAGAN S/N</v>
          </cell>
          <cell r="M577" t="str">
            <v>San Luis Potosi-SLP</v>
          </cell>
          <cell r="N577">
            <v>0</v>
          </cell>
          <cell r="O577" t="str">
            <v>INTERIOR</v>
          </cell>
          <cell r="P577">
            <v>16</v>
          </cell>
          <cell r="Q577" t="str">
            <v>Entre 16 y 30</v>
          </cell>
          <cell r="R577" t="str">
            <v>Light Production Digital Business</v>
          </cell>
          <cell r="S577" t="str">
            <v>Entry Production</v>
          </cell>
          <cell r="T577" t="str">
            <v>Ciudad principal</v>
          </cell>
          <cell r="U577" t="str">
            <v>3-Entre 16 y 30</v>
          </cell>
          <cell r="V577">
            <v>1.05</v>
          </cell>
          <cell r="W577">
            <v>1651.6500000000003</v>
          </cell>
          <cell r="X577">
            <v>1</v>
          </cell>
          <cell r="Y577">
            <v>5.26</v>
          </cell>
          <cell r="Z577">
            <v>4</v>
          </cell>
          <cell r="AA577">
            <v>1.3149999999999999</v>
          </cell>
          <cell r="AB577">
            <v>7.8749999999999987E-2</v>
          </cell>
          <cell r="AC577">
            <v>-123.87375</v>
          </cell>
          <cell r="AD577">
            <v>43573</v>
          </cell>
          <cell r="AE577">
            <v>43577</v>
          </cell>
          <cell r="AF577">
            <v>2</v>
          </cell>
          <cell r="AG577" t="str">
            <v>2-3 días</v>
          </cell>
          <cell r="AH577">
            <v>0.25</v>
          </cell>
          <cell r="AI577">
            <v>-393.25000000000006</v>
          </cell>
          <cell r="AJ577">
            <v>0</v>
          </cell>
          <cell r="AK577">
            <v>1527.7762500000003</v>
          </cell>
        </row>
        <row r="578">
          <cell r="A578" t="str">
            <v>0RXD136704</v>
          </cell>
          <cell r="B578" t="str">
            <v>ABR-19</v>
          </cell>
          <cell r="C578">
            <v>1</v>
          </cell>
          <cell r="D578" t="str">
            <v>2026665</v>
          </cell>
          <cell r="E578" t="str">
            <v>SR MANTENIMIENTO CORRECTIVO</v>
          </cell>
          <cell r="F578" t="str">
            <v>4395</v>
          </cell>
          <cell r="G578" t="str">
            <v>18/04/2019 10:39</v>
          </cell>
          <cell r="H578" t="str">
            <v>800192</v>
          </cell>
          <cell r="I578" t="str">
            <v>PITSS</v>
          </cell>
          <cell r="J578" t="str">
            <v>ASP</v>
          </cell>
          <cell r="K578" t="str">
            <v>OFFICE DEPOT DE MEXICO SA DE CV</v>
          </cell>
          <cell r="L578" t="str">
            <v>PATRIA 1937</v>
          </cell>
          <cell r="M578" t="str">
            <v>ZAPOPAN-JAL</v>
          </cell>
          <cell r="N578">
            <v>0</v>
          </cell>
          <cell r="O578" t="str">
            <v>INTERIOR</v>
          </cell>
          <cell r="P578">
            <v>8</v>
          </cell>
          <cell r="Q578" t="str">
            <v>Entre 7 y 15</v>
          </cell>
          <cell r="R578" t="str">
            <v>Light Production Digital Business</v>
          </cell>
          <cell r="S578" t="str">
            <v>Entry Production</v>
          </cell>
          <cell r="T578" t="str">
            <v>Ciudad principal</v>
          </cell>
          <cell r="U578" t="str">
            <v>3-Entre 7 y 15</v>
          </cell>
          <cell r="V578">
            <v>0.8</v>
          </cell>
          <cell r="W578">
            <v>1258.4000000000003</v>
          </cell>
          <cell r="X578">
            <v>1</v>
          </cell>
          <cell r="Y578">
            <v>2.0699999999999998</v>
          </cell>
          <cell r="Z578">
            <v>4</v>
          </cell>
          <cell r="AA578">
            <v>0.51749999999999996</v>
          </cell>
          <cell r="AB578">
            <v>0</v>
          </cell>
          <cell r="AC578">
            <v>0</v>
          </cell>
          <cell r="AD578">
            <v>43573</v>
          </cell>
          <cell r="AE578">
            <v>43574</v>
          </cell>
          <cell r="AF578">
            <v>1</v>
          </cell>
          <cell r="AG578" t="str">
            <v>0-1 día</v>
          </cell>
          <cell r="AH578">
            <v>0</v>
          </cell>
          <cell r="AI578">
            <v>0</v>
          </cell>
          <cell r="AJ578">
            <v>0</v>
          </cell>
          <cell r="AK578">
            <v>1258.4000000000003</v>
          </cell>
        </row>
        <row r="579">
          <cell r="A579" t="str">
            <v>0RXD138972</v>
          </cell>
          <cell r="B579" t="str">
            <v>ABR-19</v>
          </cell>
          <cell r="C579">
            <v>1</v>
          </cell>
          <cell r="D579" t="str">
            <v>2026395</v>
          </cell>
          <cell r="E579" t="str">
            <v>SR MANTENIMIENTO CORRECTIVO</v>
          </cell>
          <cell r="F579" t="str">
            <v>4395</v>
          </cell>
          <cell r="G579" t="str">
            <v>17/04/2019 15:04</v>
          </cell>
          <cell r="H579" t="str">
            <v>500094</v>
          </cell>
          <cell r="I579" t="str">
            <v>PITSS</v>
          </cell>
          <cell r="J579" t="str">
            <v>ASP</v>
          </cell>
          <cell r="K579" t="str">
            <v>OFFICE DEPOT DE MEXICO SA DE CV</v>
          </cell>
          <cell r="L579" t="str">
            <v>AV HIDALGO 5309</v>
          </cell>
          <cell r="M579" t="str">
            <v>TAMPICO-TAM</v>
          </cell>
          <cell r="N579">
            <v>0</v>
          </cell>
          <cell r="O579" t="str">
            <v>INTERIOR</v>
          </cell>
          <cell r="P579">
            <v>9</v>
          </cell>
          <cell r="Q579" t="str">
            <v>Entre 7 y 15</v>
          </cell>
          <cell r="R579" t="str">
            <v>Light Production Digital Business</v>
          </cell>
          <cell r="S579" t="str">
            <v>Entry Production</v>
          </cell>
          <cell r="T579" t="str">
            <v>Ciudad principal</v>
          </cell>
          <cell r="U579" t="str">
            <v>3-Entre 7 y 15</v>
          </cell>
          <cell r="V579">
            <v>0.8</v>
          </cell>
          <cell r="W579">
            <v>1258.4000000000003</v>
          </cell>
          <cell r="X579">
            <v>1</v>
          </cell>
          <cell r="Y579">
            <v>2.4300000000000002</v>
          </cell>
          <cell r="Z579">
            <v>4</v>
          </cell>
          <cell r="AA579">
            <v>0.60750000000000004</v>
          </cell>
          <cell r="AB579">
            <v>0</v>
          </cell>
          <cell r="AC579">
            <v>0</v>
          </cell>
          <cell r="AD579">
            <v>43573</v>
          </cell>
          <cell r="AE579">
            <v>43573</v>
          </cell>
          <cell r="AF579">
            <v>0</v>
          </cell>
          <cell r="AG579" t="str">
            <v>0-1 día</v>
          </cell>
          <cell r="AH579">
            <v>0</v>
          </cell>
          <cell r="AI579">
            <v>0</v>
          </cell>
          <cell r="AJ579">
            <v>0</v>
          </cell>
          <cell r="AK579">
            <v>1258.4000000000003</v>
          </cell>
        </row>
        <row r="580">
          <cell r="A580" t="str">
            <v>0RXD142390</v>
          </cell>
          <cell r="B580" t="str">
            <v>ABR-19</v>
          </cell>
          <cell r="C580">
            <v>1</v>
          </cell>
          <cell r="D580" t="str">
            <v>2025651</v>
          </cell>
          <cell r="E580" t="str">
            <v>SR MANTENIMIENTO CORRECTIVO</v>
          </cell>
          <cell r="F580" t="str">
            <v>5866</v>
          </cell>
          <cell r="G580" t="str">
            <v>16/04/2019 12:28</v>
          </cell>
          <cell r="H580" t="str">
            <v>800147</v>
          </cell>
          <cell r="I580" t="str">
            <v>PITSS</v>
          </cell>
          <cell r="J580" t="str">
            <v>ASP</v>
          </cell>
          <cell r="K580" t="str">
            <v>OFFICE DEPOT DE MEXICO SA DE CV</v>
          </cell>
          <cell r="L580" t="str">
            <v>BLV JUAN ALONSO DE TORRES 1315-3</v>
          </cell>
          <cell r="M580" t="str">
            <v>LEON-GTO</v>
          </cell>
          <cell r="N580">
            <v>0</v>
          </cell>
          <cell r="O580" t="str">
            <v>INTERIOR</v>
          </cell>
          <cell r="P580">
            <v>36</v>
          </cell>
          <cell r="Q580" t="str">
            <v>Entre 31 y 60</v>
          </cell>
          <cell r="R580" t="str">
            <v>Departmental Digital</v>
          </cell>
          <cell r="S580" t="str">
            <v>A3</v>
          </cell>
          <cell r="T580" t="str">
            <v>Ciudad principal</v>
          </cell>
          <cell r="U580" t="str">
            <v>2-Entre 31 y 60</v>
          </cell>
          <cell r="V580">
            <v>1.05</v>
          </cell>
          <cell r="W580">
            <v>1433.25</v>
          </cell>
          <cell r="X580">
            <v>1</v>
          </cell>
          <cell r="Y580">
            <v>2.4300000000000002</v>
          </cell>
          <cell r="Z580">
            <v>5</v>
          </cell>
          <cell r="AA580">
            <v>0.48600000000000004</v>
          </cell>
          <cell r="AB580">
            <v>0</v>
          </cell>
          <cell r="AC580">
            <v>0</v>
          </cell>
          <cell r="AD580">
            <v>43573</v>
          </cell>
          <cell r="AE580">
            <v>43573</v>
          </cell>
          <cell r="AF580">
            <v>0</v>
          </cell>
          <cell r="AG580" t="str">
            <v>0-1 día</v>
          </cell>
          <cell r="AH580">
            <v>0</v>
          </cell>
          <cell r="AI580">
            <v>0</v>
          </cell>
          <cell r="AJ580">
            <v>0</v>
          </cell>
          <cell r="AK580">
            <v>1433.25</v>
          </cell>
        </row>
        <row r="581">
          <cell r="A581" t="str">
            <v>0RXD143457</v>
          </cell>
          <cell r="B581" t="str">
            <v>ABR-19</v>
          </cell>
          <cell r="C581">
            <v>1</v>
          </cell>
          <cell r="D581" t="str">
            <v>2026401</v>
          </cell>
          <cell r="E581" t="str">
            <v>SR MANTENIMIENTO CORRECTIVO</v>
          </cell>
          <cell r="F581" t="str">
            <v>3336</v>
          </cell>
          <cell r="G581" t="str">
            <v>17/04/2019 15:00</v>
          </cell>
          <cell r="H581" t="str">
            <v>100038</v>
          </cell>
          <cell r="I581" t="str">
            <v>PITSS</v>
          </cell>
          <cell r="J581" t="str">
            <v>ASP</v>
          </cell>
          <cell r="K581" t="str">
            <v>ASOC DE COLONOS DEL CONJUNTO URBANO LOS ROBLES AC</v>
          </cell>
          <cell r="L581" t="str">
            <v>AV INDEPENDENCIA 1000</v>
          </cell>
          <cell r="M581" t="str">
            <v>LERMA-MEX</v>
          </cell>
          <cell r="N581">
            <v>0</v>
          </cell>
          <cell r="O581" t="str">
            <v>INTERIOR</v>
          </cell>
          <cell r="P581">
            <v>13</v>
          </cell>
          <cell r="Q581" t="str">
            <v>Entre 7 y 15</v>
          </cell>
          <cell r="R581" t="str">
            <v>A4 Mono MFPs</v>
          </cell>
          <cell r="S581" t="str">
            <v>A4</v>
          </cell>
          <cell r="T581" t="str">
            <v>Otras</v>
          </cell>
          <cell r="U581" t="str">
            <v>1-Entre 7 y 15</v>
          </cell>
          <cell r="V581">
            <v>0</v>
          </cell>
          <cell r="W581">
            <v>0</v>
          </cell>
          <cell r="X581">
            <v>1</v>
          </cell>
          <cell r="Y581">
            <v>3.18</v>
          </cell>
          <cell r="Z581">
            <v>9</v>
          </cell>
          <cell r="AA581">
            <v>0.35333333333333333</v>
          </cell>
          <cell r="AB581">
            <v>0</v>
          </cell>
          <cell r="AC581">
            <v>0</v>
          </cell>
          <cell r="AD581">
            <v>43573</v>
          </cell>
          <cell r="AE581">
            <v>43573</v>
          </cell>
          <cell r="AF581">
            <v>0</v>
          </cell>
          <cell r="AG581" t="str">
            <v>0-1 día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</row>
        <row r="582">
          <cell r="A582" t="str">
            <v>0T4B003700</v>
          </cell>
          <cell r="B582" t="str">
            <v>ABR-19</v>
          </cell>
          <cell r="C582">
            <v>1</v>
          </cell>
          <cell r="D582" t="str">
            <v>2026417</v>
          </cell>
          <cell r="E582" t="str">
            <v>SR MANTENIMIENTO CORRECTIVO</v>
          </cell>
          <cell r="F582" t="str">
            <v>4002</v>
          </cell>
          <cell r="G582" t="str">
            <v>17/04/2019 16:27</v>
          </cell>
          <cell r="H582" t="str">
            <v>000196</v>
          </cell>
          <cell r="I582" t="str">
            <v>PITSS</v>
          </cell>
          <cell r="J582" t="str">
            <v>ASP</v>
          </cell>
          <cell r="K582" t="str">
            <v>DISTRIBUIDORA INTERNACIONAL DE MEDICAMENTOS Y EQUI</v>
          </cell>
          <cell r="L582" t="str">
            <v>CALLE OLIVOS No 27 NAVE 1A CORTINA 20</v>
          </cell>
          <cell r="M582" t="str">
            <v>TLALNEPANTLA DE BAZ-</v>
          </cell>
          <cell r="N582">
            <v>1</v>
          </cell>
          <cell r="O582" t="str">
            <v>METRO</v>
          </cell>
          <cell r="P582">
            <v>36</v>
          </cell>
          <cell r="Q582" t="str">
            <v>Entre 31 y 60</v>
          </cell>
          <cell r="R582" t="str">
            <v>A4 Mono MFPs</v>
          </cell>
          <cell r="S582" t="str">
            <v>A4</v>
          </cell>
          <cell r="T582" t="str">
            <v>Ciudad principal</v>
          </cell>
          <cell r="U582" t="str">
            <v>1-Entre 31 y 60</v>
          </cell>
          <cell r="V582">
            <v>0.8</v>
          </cell>
          <cell r="W582">
            <v>0</v>
          </cell>
          <cell r="X582">
            <v>1</v>
          </cell>
          <cell r="Y582">
            <v>2.98</v>
          </cell>
          <cell r="Z582">
            <v>5</v>
          </cell>
          <cell r="AA582">
            <v>0.59599999999999997</v>
          </cell>
          <cell r="AB582">
            <v>0</v>
          </cell>
          <cell r="AC582">
            <v>0</v>
          </cell>
          <cell r="AD582">
            <v>43573</v>
          </cell>
          <cell r="AE582">
            <v>43573</v>
          </cell>
          <cell r="AF582">
            <v>0</v>
          </cell>
          <cell r="AG582" t="str">
            <v>0-1 día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</row>
        <row r="583">
          <cell r="A583" t="str">
            <v>0T4B035507</v>
          </cell>
          <cell r="B583" t="str">
            <v>ABR-19</v>
          </cell>
          <cell r="C583">
            <v>1</v>
          </cell>
          <cell r="D583" t="str">
            <v>2026631</v>
          </cell>
          <cell r="E583" t="str">
            <v>SR MANTENIMIENTO CORRECTIVO</v>
          </cell>
          <cell r="F583" t="str">
            <v>8045</v>
          </cell>
          <cell r="G583" t="str">
            <v>18/04/2019 09:45</v>
          </cell>
          <cell r="H583" t="str">
            <v>500158</v>
          </cell>
          <cell r="I583" t="str">
            <v>PITSS</v>
          </cell>
          <cell r="J583" t="str">
            <v>ASP</v>
          </cell>
          <cell r="K583" t="str">
            <v>DELPHI AUTOMOTIVE SYSTEMS S DE RL DE CV</v>
          </cell>
          <cell r="L583" t="str">
            <v>FRESNEL Y FARENHEIT 8525</v>
          </cell>
          <cell r="M583" t="str">
            <v>Ciudad Juarez-CHIH</v>
          </cell>
          <cell r="N583">
            <v>1</v>
          </cell>
          <cell r="O583" t="str">
            <v>INTERIOR</v>
          </cell>
          <cell r="P583">
            <v>70</v>
          </cell>
          <cell r="Q583" t="str">
            <v>&gt;60</v>
          </cell>
          <cell r="R583" t="str">
            <v>Office Digital</v>
          </cell>
          <cell r="S583" t="str">
            <v>A3</v>
          </cell>
          <cell r="T583" t="str">
            <v>Ciudad principal</v>
          </cell>
          <cell r="U583" t="str">
            <v>2-&gt;60</v>
          </cell>
          <cell r="V583">
            <v>1.1000000000000001</v>
          </cell>
          <cell r="W583">
            <v>0</v>
          </cell>
          <cell r="X583">
            <v>1</v>
          </cell>
          <cell r="Y583">
            <v>0.4</v>
          </cell>
          <cell r="Z583">
            <v>5</v>
          </cell>
          <cell r="AA583">
            <v>0.08</v>
          </cell>
          <cell r="AB583">
            <v>0</v>
          </cell>
          <cell r="AC583">
            <v>0</v>
          </cell>
          <cell r="AD583">
            <v>43573</v>
          </cell>
          <cell r="AE583">
            <v>43573</v>
          </cell>
          <cell r="AF583">
            <v>0</v>
          </cell>
          <cell r="AG583" t="str">
            <v>0-1 día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</row>
        <row r="584">
          <cell r="A584" t="str">
            <v>0UHA001710</v>
          </cell>
          <cell r="B584" t="str">
            <v>ABR-19</v>
          </cell>
          <cell r="C584">
            <v>1</v>
          </cell>
          <cell r="D584" t="str">
            <v>2025555</v>
          </cell>
          <cell r="E584" t="str">
            <v>SR MANTENIMIENTO CORRECTIVO</v>
          </cell>
          <cell r="F584" t="str">
            <v>4000</v>
          </cell>
          <cell r="G584" t="str">
            <v>16/04/2019 10:43</v>
          </cell>
          <cell r="H584" t="str">
            <v>500028</v>
          </cell>
          <cell r="I584" t="str">
            <v>PITSS</v>
          </cell>
          <cell r="J584" t="str">
            <v>ASP</v>
          </cell>
          <cell r="K584" t="str">
            <v>AT&amp;T COMUNICACIONES DIGITALES S DE RL DE CV</v>
          </cell>
          <cell r="L584" t="str">
            <v>AV HACIENDA PE&amp;UELAS No 6769 PLAZA CUMBRES LOCAL G</v>
          </cell>
          <cell r="M584" t="str">
            <v>Monterrey-NL</v>
          </cell>
          <cell r="N584">
            <v>0</v>
          </cell>
          <cell r="O584" t="str">
            <v>INTERIOR</v>
          </cell>
          <cell r="P584">
            <v>126</v>
          </cell>
          <cell r="Q584" t="str">
            <v>&gt;60</v>
          </cell>
          <cell r="R584" t="str">
            <v>Entry Mono Printers</v>
          </cell>
          <cell r="S584" t="str">
            <v>A4</v>
          </cell>
          <cell r="T584" t="str">
            <v>Ciudad principal</v>
          </cell>
          <cell r="U584" t="str">
            <v>1-&gt;60</v>
          </cell>
          <cell r="V584">
            <v>1.05</v>
          </cell>
          <cell r="W584">
            <v>750.75000000000011</v>
          </cell>
          <cell r="X584">
            <v>1</v>
          </cell>
          <cell r="Y584">
            <v>3.28</v>
          </cell>
          <cell r="Z584">
            <v>5</v>
          </cell>
          <cell r="AA584">
            <v>0.65599999999999992</v>
          </cell>
          <cell r="AB584">
            <v>0</v>
          </cell>
          <cell r="AC584">
            <v>0</v>
          </cell>
          <cell r="AD584">
            <v>43574</v>
          </cell>
          <cell r="AE584">
            <v>43574</v>
          </cell>
          <cell r="AF584">
            <v>0</v>
          </cell>
          <cell r="AG584" t="str">
            <v>0-1 día</v>
          </cell>
          <cell r="AH584">
            <v>0</v>
          </cell>
          <cell r="AI584">
            <v>0</v>
          </cell>
          <cell r="AJ584">
            <v>0</v>
          </cell>
          <cell r="AK584">
            <v>750.75000000000011</v>
          </cell>
        </row>
        <row r="585">
          <cell r="A585" t="str">
            <v>0UHA002004</v>
          </cell>
          <cell r="B585" t="str">
            <v>ABR-19</v>
          </cell>
          <cell r="C585">
            <v>1</v>
          </cell>
          <cell r="D585" t="str">
            <v>2026229</v>
          </cell>
          <cell r="E585" t="str">
            <v>SR MANTENIMIENTO CORRECTIVO</v>
          </cell>
          <cell r="F585" t="str">
            <v>4395</v>
          </cell>
          <cell r="G585" t="str">
            <v>17/04/2019 11:04</v>
          </cell>
          <cell r="H585" t="str">
            <v>800192</v>
          </cell>
          <cell r="I585" t="str">
            <v>PITSS</v>
          </cell>
          <cell r="J585" t="str">
            <v>ASP</v>
          </cell>
          <cell r="K585" t="str">
            <v>OFFICE DEPOT DE MEXICO SA DE CV</v>
          </cell>
          <cell r="L585" t="str">
            <v>AV CIRCUNVALACION OBLATOS 2700</v>
          </cell>
          <cell r="M585" t="str">
            <v>GUADALAJARA-JAL</v>
          </cell>
          <cell r="N585">
            <v>0</v>
          </cell>
          <cell r="O585" t="str">
            <v>INTERIOR</v>
          </cell>
          <cell r="P585">
            <v>25</v>
          </cell>
          <cell r="Q585" t="str">
            <v>Entre 16 y 30</v>
          </cell>
          <cell r="R585" t="str">
            <v>Light Production Digital Business</v>
          </cell>
          <cell r="S585" t="str">
            <v>Entry Production</v>
          </cell>
          <cell r="T585" t="str">
            <v>Ciudad principal</v>
          </cell>
          <cell r="U585" t="str">
            <v>3-Entre 16 y 30</v>
          </cell>
          <cell r="V585">
            <v>1.05</v>
          </cell>
          <cell r="W585">
            <v>1651.6500000000003</v>
          </cell>
          <cell r="X585">
            <v>1</v>
          </cell>
          <cell r="Y585">
            <v>1.2</v>
          </cell>
          <cell r="Z585">
            <v>4</v>
          </cell>
          <cell r="AA585">
            <v>0.3</v>
          </cell>
          <cell r="AB585">
            <v>0</v>
          </cell>
          <cell r="AC585">
            <v>0</v>
          </cell>
          <cell r="AD585">
            <v>43574</v>
          </cell>
          <cell r="AE585">
            <v>43577</v>
          </cell>
          <cell r="AF585">
            <v>1</v>
          </cell>
          <cell r="AG585" t="str">
            <v>0-1 día</v>
          </cell>
          <cell r="AH585">
            <v>0</v>
          </cell>
          <cell r="AI585">
            <v>0</v>
          </cell>
          <cell r="AJ585">
            <v>0</v>
          </cell>
          <cell r="AK585">
            <v>1651.6500000000003</v>
          </cell>
        </row>
        <row r="586">
          <cell r="A586" t="str">
            <v>0UHA002004</v>
          </cell>
          <cell r="B586" t="str">
            <v>ABR-19</v>
          </cell>
          <cell r="C586">
            <v>1</v>
          </cell>
          <cell r="D586" t="str">
            <v>2026775</v>
          </cell>
          <cell r="E586" t="str">
            <v>SR MANTENIMIENTO CORRECTIVO</v>
          </cell>
          <cell r="F586" t="str">
            <v>4395</v>
          </cell>
          <cell r="G586" t="str">
            <v>18/04/2019 15:01</v>
          </cell>
          <cell r="H586" t="str">
            <v>500083</v>
          </cell>
          <cell r="I586" t="str">
            <v>PITSS</v>
          </cell>
          <cell r="J586" t="str">
            <v>ASP</v>
          </cell>
          <cell r="K586" t="str">
            <v>OFFICE DEPOT DE MEXICO SA DE CV</v>
          </cell>
          <cell r="L586" t="str">
            <v>AV PASEO DE LOS LEONES 1388 L 2-3</v>
          </cell>
          <cell r="M586" t="str">
            <v>MONTERREY-NL</v>
          </cell>
          <cell r="N586">
            <v>0</v>
          </cell>
          <cell r="O586" t="str">
            <v>INTERIOR</v>
          </cell>
          <cell r="P586">
            <v>62</v>
          </cell>
          <cell r="Q586" t="str">
            <v>&gt;60</v>
          </cell>
          <cell r="R586" t="str">
            <v>Light Production Digital Business</v>
          </cell>
          <cell r="S586" t="str">
            <v>Entry Production</v>
          </cell>
          <cell r="T586" t="str">
            <v>Ciudad principal</v>
          </cell>
          <cell r="U586" t="str">
            <v>3-&gt;60</v>
          </cell>
          <cell r="V586">
            <v>1.1499999999999999</v>
          </cell>
          <cell r="W586">
            <v>1808.95</v>
          </cell>
          <cell r="X586">
            <v>1</v>
          </cell>
          <cell r="Y586">
            <v>2.48</v>
          </cell>
          <cell r="Z586">
            <v>4</v>
          </cell>
          <cell r="AA586">
            <v>0.62</v>
          </cell>
          <cell r="AB586">
            <v>0</v>
          </cell>
          <cell r="AC586">
            <v>0</v>
          </cell>
          <cell r="AD586">
            <v>43574</v>
          </cell>
          <cell r="AE586">
            <v>43574</v>
          </cell>
          <cell r="AF586">
            <v>0</v>
          </cell>
          <cell r="AG586" t="str">
            <v>0-1 día</v>
          </cell>
          <cell r="AH586">
            <v>0</v>
          </cell>
          <cell r="AI586">
            <v>0</v>
          </cell>
          <cell r="AJ586">
            <v>0</v>
          </cell>
          <cell r="AK586">
            <v>1808.95</v>
          </cell>
        </row>
        <row r="587">
          <cell r="A587" t="str">
            <v>0UHA002004</v>
          </cell>
          <cell r="B587" t="str">
            <v>ABR-19</v>
          </cell>
          <cell r="C587">
            <v>1</v>
          </cell>
          <cell r="D587" t="str">
            <v>2026977</v>
          </cell>
          <cell r="E587" t="str">
            <v>SR MANTENIMIENTO CORRECTIVO</v>
          </cell>
          <cell r="F587" t="str">
            <v>0070</v>
          </cell>
          <cell r="G587" t="str">
            <v>19/04/2019 10:45</v>
          </cell>
          <cell r="H587" t="str">
            <v>500036</v>
          </cell>
          <cell r="I587" t="str">
            <v>PITSS</v>
          </cell>
          <cell r="J587" t="str">
            <v>ASP</v>
          </cell>
          <cell r="K587" t="str">
            <v>OPERADORA OMX SA DE CV</v>
          </cell>
          <cell r="L587" t="str">
            <v>AV DE LAS TORRES No 2498</v>
          </cell>
          <cell r="M587" t="str">
            <v>San Pedro Garza Garc</v>
          </cell>
          <cell r="N587">
            <v>0</v>
          </cell>
          <cell r="O587" t="str">
            <v>INTERIOR</v>
          </cell>
          <cell r="P587">
            <v>9</v>
          </cell>
          <cell r="Q587" t="str">
            <v>Entre 7 y 15</v>
          </cell>
          <cell r="R587" t="str">
            <v>Entry Production Color Low/Mid</v>
          </cell>
          <cell r="S587" t="str">
            <v>Entry Production</v>
          </cell>
          <cell r="T587" t="str">
            <v>Ciudad principal</v>
          </cell>
          <cell r="U587" t="str">
            <v>3-Entre 7 y 15</v>
          </cell>
          <cell r="V587">
            <v>0.8</v>
          </cell>
          <cell r="W587">
            <v>1258.4000000000003</v>
          </cell>
          <cell r="X587">
            <v>1</v>
          </cell>
          <cell r="Y587">
            <v>3.17</v>
          </cell>
          <cell r="Z587">
            <v>4</v>
          </cell>
          <cell r="AA587">
            <v>0.79249999999999998</v>
          </cell>
          <cell r="AB587">
            <v>0</v>
          </cell>
          <cell r="AC587">
            <v>0</v>
          </cell>
          <cell r="AD587">
            <v>43574</v>
          </cell>
          <cell r="AE587">
            <v>43574</v>
          </cell>
          <cell r="AF587">
            <v>0</v>
          </cell>
          <cell r="AG587" t="str">
            <v>0-1 día</v>
          </cell>
          <cell r="AH587">
            <v>0</v>
          </cell>
          <cell r="AI587">
            <v>0</v>
          </cell>
          <cell r="AJ587">
            <v>0</v>
          </cell>
          <cell r="AK587">
            <v>1258.4000000000003</v>
          </cell>
        </row>
        <row r="588">
          <cell r="A588" t="str">
            <v>0UHA002009</v>
          </cell>
          <cell r="B588" t="str">
            <v>ABR-19</v>
          </cell>
          <cell r="C588">
            <v>1</v>
          </cell>
          <cell r="D588" t="str">
            <v>2026983</v>
          </cell>
          <cell r="E588" t="str">
            <v>SR MANTENIMIENTO CORRECTIVO</v>
          </cell>
          <cell r="F588" t="str">
            <v>0560</v>
          </cell>
          <cell r="G588" t="str">
            <v>19/04/2019 15:28</v>
          </cell>
          <cell r="H588" t="str">
            <v>800200</v>
          </cell>
          <cell r="I588" t="str">
            <v>PITSS</v>
          </cell>
          <cell r="J588" t="str">
            <v>ASP</v>
          </cell>
          <cell r="K588" t="str">
            <v>OFFICE DEPOT DE MEXICO SA DE CV</v>
          </cell>
          <cell r="L588" t="str">
            <v>MANUEL J CLOUTHIER 888</v>
          </cell>
          <cell r="M588" t="str">
            <v>ZAPOPAN-JAL</v>
          </cell>
          <cell r="N588">
            <v>0</v>
          </cell>
          <cell r="O588" t="str">
            <v>INTERIOR</v>
          </cell>
          <cell r="P588">
            <v>87</v>
          </cell>
          <cell r="Q588" t="str">
            <v>&gt;60</v>
          </cell>
          <cell r="R588" t="str">
            <v>Entry Production Color Low/Mid</v>
          </cell>
          <cell r="S588" t="str">
            <v>Entry Production</v>
          </cell>
          <cell r="T588" t="str">
            <v>Ciudad principal</v>
          </cell>
          <cell r="U588" t="str">
            <v>3-&gt;60</v>
          </cell>
          <cell r="V588">
            <v>1.1499999999999999</v>
          </cell>
          <cell r="W588">
            <v>1808.95</v>
          </cell>
          <cell r="X588">
            <v>1</v>
          </cell>
          <cell r="Y588">
            <v>0.45</v>
          </cell>
          <cell r="Z588">
            <v>4</v>
          </cell>
          <cell r="AA588">
            <v>0.1125</v>
          </cell>
          <cell r="AB588">
            <v>0</v>
          </cell>
          <cell r="AC588">
            <v>0</v>
          </cell>
          <cell r="AD588">
            <v>43574</v>
          </cell>
          <cell r="AE588">
            <v>43577</v>
          </cell>
          <cell r="AF588">
            <v>1</v>
          </cell>
          <cell r="AG588" t="str">
            <v>0-1 día</v>
          </cell>
          <cell r="AH588">
            <v>0</v>
          </cell>
          <cell r="AI588">
            <v>0</v>
          </cell>
          <cell r="AJ588">
            <v>0</v>
          </cell>
          <cell r="AK588">
            <v>1808.95</v>
          </cell>
        </row>
        <row r="589">
          <cell r="A589" t="str">
            <v>0VGW624391</v>
          </cell>
          <cell r="B589" t="str">
            <v>ABR-19</v>
          </cell>
          <cell r="C589">
            <v>1</v>
          </cell>
          <cell r="D589" t="str">
            <v>2027657</v>
          </cell>
          <cell r="E589" t="str">
            <v>SR MANTENIMIENTO CORRECTIVO</v>
          </cell>
          <cell r="F589" t="str">
            <v>8075</v>
          </cell>
          <cell r="G589" t="str">
            <v>22/04/2019 08:58</v>
          </cell>
          <cell r="H589" t="str">
            <v>500056</v>
          </cell>
          <cell r="I589" t="str">
            <v>PITSS</v>
          </cell>
          <cell r="J589" t="str">
            <v>ASP</v>
          </cell>
          <cell r="K589" t="str">
            <v>OPERADORA OMX SA DE CV</v>
          </cell>
          <cell r="L589" t="str">
            <v>BLV HIDALGO Y FUENTE DE DIANA SN</v>
          </cell>
          <cell r="M589" t="str">
            <v>REYNOSA-TAM</v>
          </cell>
          <cell r="N589">
            <v>0</v>
          </cell>
          <cell r="O589" t="str">
            <v>INTERIOR</v>
          </cell>
          <cell r="P589">
            <v>40</v>
          </cell>
          <cell r="Q589" t="str">
            <v>Entre 31 y 60</v>
          </cell>
          <cell r="R589" t="str">
            <v>Departmental Digital</v>
          </cell>
          <cell r="S589" t="str">
            <v>A3</v>
          </cell>
          <cell r="T589" t="str">
            <v>Ciudad principal</v>
          </cell>
          <cell r="U589" t="str">
            <v>2-Entre 31 y 60</v>
          </cell>
          <cell r="V589">
            <v>1.05</v>
          </cell>
          <cell r="W589">
            <v>1433.25</v>
          </cell>
          <cell r="X589">
            <v>1</v>
          </cell>
          <cell r="Y589">
            <v>1.78</v>
          </cell>
          <cell r="Z589">
            <v>5</v>
          </cell>
          <cell r="AA589">
            <v>0.35599999999999998</v>
          </cell>
          <cell r="AB589">
            <v>0</v>
          </cell>
          <cell r="AC589">
            <v>0</v>
          </cell>
          <cell r="AD589">
            <v>43577</v>
          </cell>
          <cell r="AE589">
            <v>43577</v>
          </cell>
          <cell r="AF589">
            <v>0</v>
          </cell>
          <cell r="AG589" t="str">
            <v>0-1 día</v>
          </cell>
          <cell r="AH589">
            <v>0</v>
          </cell>
          <cell r="AI589">
            <v>0</v>
          </cell>
          <cell r="AJ589">
            <v>0</v>
          </cell>
          <cell r="AK589">
            <v>1433.25</v>
          </cell>
        </row>
        <row r="590">
          <cell r="A590" t="str">
            <v>0VGW624391</v>
          </cell>
          <cell r="B590" t="str">
            <v>ABR-19</v>
          </cell>
          <cell r="C590">
            <v>1</v>
          </cell>
          <cell r="D590" t="str">
            <v>2027857</v>
          </cell>
          <cell r="E590" t="str">
            <v>SR MANTENIMIENTO CORRECTIVO</v>
          </cell>
          <cell r="F590" t="str">
            <v>7025</v>
          </cell>
          <cell r="G590" t="str">
            <v>22/04/2019 12:02</v>
          </cell>
          <cell r="H590" t="str">
            <v>500056</v>
          </cell>
          <cell r="I590" t="str">
            <v>PITSS</v>
          </cell>
          <cell r="J590" t="str">
            <v>ASP</v>
          </cell>
          <cell r="K590" t="str">
            <v>GALAZ YAMAZAKI RUIZ URQUIZA SC</v>
          </cell>
          <cell r="L590" t="str">
            <v>CARR MONTERREY - REYNOSA No 210 B, PLANTA ALTA</v>
          </cell>
          <cell r="M590" t="str">
            <v>Reynosa-TAM</v>
          </cell>
          <cell r="N590">
            <v>0</v>
          </cell>
          <cell r="O590" t="str">
            <v>INTERIOR</v>
          </cell>
          <cell r="P590">
            <v>167</v>
          </cell>
          <cell r="Q590" t="str">
            <v>&gt;60</v>
          </cell>
          <cell r="R590" t="str">
            <v>Office Digital</v>
          </cell>
          <cell r="S590" t="str">
            <v>A3</v>
          </cell>
          <cell r="T590" t="str">
            <v>Ciudad principal</v>
          </cell>
          <cell r="U590" t="str">
            <v>2-&gt;60</v>
          </cell>
          <cell r="V590">
            <v>1.1000000000000001</v>
          </cell>
          <cell r="W590">
            <v>1501.5000000000002</v>
          </cell>
          <cell r="X590">
            <v>1</v>
          </cell>
          <cell r="Y590">
            <v>4.22</v>
          </cell>
          <cell r="Z590">
            <v>5</v>
          </cell>
          <cell r="AA590">
            <v>0.84399999999999997</v>
          </cell>
          <cell r="AB590">
            <v>0</v>
          </cell>
          <cell r="AC590">
            <v>0</v>
          </cell>
          <cell r="AD590">
            <v>43577</v>
          </cell>
          <cell r="AE590">
            <v>43578</v>
          </cell>
          <cell r="AF590">
            <v>1</v>
          </cell>
          <cell r="AG590" t="str">
            <v>0-1 día</v>
          </cell>
          <cell r="AH590">
            <v>0</v>
          </cell>
          <cell r="AI590">
            <v>0</v>
          </cell>
          <cell r="AJ590">
            <v>0</v>
          </cell>
          <cell r="AK590">
            <v>1501.5000000000002</v>
          </cell>
        </row>
        <row r="591">
          <cell r="A591" t="str">
            <v>0VGW624391</v>
          </cell>
          <cell r="B591" t="str">
            <v>ABR-19</v>
          </cell>
          <cell r="C591">
            <v>1</v>
          </cell>
          <cell r="D591" t="str">
            <v>2027927</v>
          </cell>
          <cell r="E591" t="str">
            <v>SR MANTENIMIENTO CORRECTIVO</v>
          </cell>
          <cell r="F591" t="str">
            <v>6705</v>
          </cell>
          <cell r="G591" t="str">
            <v>22/04/2019 13:20</v>
          </cell>
          <cell r="H591" t="str">
            <v>500094</v>
          </cell>
          <cell r="I591" t="str">
            <v>PITSS</v>
          </cell>
          <cell r="J591" t="str">
            <v>ASP</v>
          </cell>
          <cell r="K591" t="str">
            <v>OFFICE DEPOT DE MEXICO SA DE CV</v>
          </cell>
          <cell r="L591" t="str">
            <v>AV HIDALGO 5309</v>
          </cell>
          <cell r="M591" t="str">
            <v>TAMPICO-TAM</v>
          </cell>
          <cell r="N591">
            <v>0</v>
          </cell>
          <cell r="O591" t="str">
            <v>INTERIOR</v>
          </cell>
          <cell r="P591">
            <v>5</v>
          </cell>
          <cell r="Q591" t="str">
            <v>Entre 3 y 6</v>
          </cell>
          <cell r="R591" t="str">
            <v>WF Mono Systems and Legacy Color</v>
          </cell>
          <cell r="S591" t="str">
            <v>WF</v>
          </cell>
          <cell r="T591" t="str">
            <v>Ciudad principal</v>
          </cell>
          <cell r="U591" t="str">
            <v>3-Entre 3 y 6</v>
          </cell>
          <cell r="V591">
            <v>0.6</v>
          </cell>
          <cell r="W591">
            <v>943.80000000000007</v>
          </cell>
          <cell r="X591">
            <v>1</v>
          </cell>
          <cell r="Y591">
            <v>4.17</v>
          </cell>
          <cell r="Z591">
            <v>4</v>
          </cell>
          <cell r="AA591">
            <v>1.0425</v>
          </cell>
          <cell r="AB591">
            <v>1.0624999999999996E-2</v>
          </cell>
          <cell r="AC591">
            <v>-16.713124999999994</v>
          </cell>
          <cell r="AD591">
            <v>43577</v>
          </cell>
          <cell r="AE591">
            <v>43578</v>
          </cell>
          <cell r="AF591">
            <v>1</v>
          </cell>
          <cell r="AG591" t="str">
            <v>0-1 día</v>
          </cell>
          <cell r="AH591">
            <v>0</v>
          </cell>
          <cell r="AI591">
            <v>0</v>
          </cell>
          <cell r="AJ591">
            <v>0</v>
          </cell>
          <cell r="AK591">
            <v>927.08687500000008</v>
          </cell>
        </row>
        <row r="592">
          <cell r="A592" t="str">
            <v>0VGW624391</v>
          </cell>
          <cell r="B592" t="str">
            <v>ABR-19</v>
          </cell>
          <cell r="C592">
            <v>1</v>
          </cell>
          <cell r="D592" t="str">
            <v>2026307</v>
          </cell>
          <cell r="E592" t="str">
            <v>SR MANTENIMIENTO CORRECTIVO</v>
          </cell>
          <cell r="F592" t="str">
            <v>3616</v>
          </cell>
          <cell r="G592" t="str">
            <v>17/04/2019 12:58</v>
          </cell>
          <cell r="H592" t="str">
            <v>800110</v>
          </cell>
          <cell r="I592" t="str">
            <v>PITSS</v>
          </cell>
          <cell r="J592" t="str">
            <v>ASP</v>
          </cell>
          <cell r="K592" t="str">
            <v>PENSIONES BBVA BANCOMER SA DE CV GRUPO FINANCIERO</v>
          </cell>
          <cell r="L592" t="str">
            <v>AV LAZARO CARDENAS No 2780</v>
          </cell>
          <cell r="M592" t="str">
            <v>Morelia-MICH</v>
          </cell>
          <cell r="N592">
            <v>0</v>
          </cell>
          <cell r="O592" t="str">
            <v>INTERIOR</v>
          </cell>
          <cell r="P592">
            <v>1191</v>
          </cell>
          <cell r="Q592" t="str">
            <v>&gt;60</v>
          </cell>
          <cell r="R592" t="str">
            <v>A4 Mono MFPs</v>
          </cell>
          <cell r="S592" t="str">
            <v>A4</v>
          </cell>
          <cell r="T592" t="str">
            <v>Ciudad principal</v>
          </cell>
          <cell r="U592" t="str">
            <v>1-&gt;60</v>
          </cell>
          <cell r="V592">
            <v>1.05</v>
          </cell>
          <cell r="W592">
            <v>750.75000000000011</v>
          </cell>
          <cell r="X592">
            <v>1</v>
          </cell>
          <cell r="Y592">
            <v>1.66</v>
          </cell>
          <cell r="Z592">
            <v>5</v>
          </cell>
          <cell r="AA592">
            <v>0.33199999999999996</v>
          </cell>
          <cell r="AB592">
            <v>0</v>
          </cell>
          <cell r="AC592">
            <v>0</v>
          </cell>
          <cell r="AD592">
            <v>43577</v>
          </cell>
          <cell r="AE592">
            <v>43577</v>
          </cell>
          <cell r="AF592">
            <v>0</v>
          </cell>
          <cell r="AG592" t="str">
            <v>0-1 día</v>
          </cell>
          <cell r="AH592">
            <v>0</v>
          </cell>
          <cell r="AI592">
            <v>0</v>
          </cell>
          <cell r="AJ592">
            <v>0</v>
          </cell>
          <cell r="AK592">
            <v>750.75000000000011</v>
          </cell>
        </row>
        <row r="593">
          <cell r="A593" t="str">
            <v>0VGW632064</v>
          </cell>
          <cell r="B593" t="str">
            <v>ABR-19</v>
          </cell>
          <cell r="C593">
            <v>1</v>
          </cell>
          <cell r="D593" t="str">
            <v>2025471</v>
          </cell>
          <cell r="E593" t="str">
            <v>SR MANTENIMIENTO CORRECTIVO</v>
          </cell>
          <cell r="F593" t="str">
            <v>3611</v>
          </cell>
          <cell r="G593" t="str">
            <v>16/04/2019 09:29</v>
          </cell>
          <cell r="H593" t="str">
            <v>800192</v>
          </cell>
          <cell r="I593" t="str">
            <v>PITSS</v>
          </cell>
          <cell r="J593" t="str">
            <v>ASP</v>
          </cell>
          <cell r="K593" t="str">
            <v>FLEXTRONICS MANUFACTURING MEX SA DE CV</v>
          </cell>
          <cell r="L593" t="str">
            <v>CARRETERA BASE AEREA No 5850-23</v>
          </cell>
          <cell r="M593" t="str">
            <v>Zapopan-JAL</v>
          </cell>
          <cell r="N593">
            <v>0</v>
          </cell>
          <cell r="O593" t="str">
            <v>INTERIOR</v>
          </cell>
          <cell r="P593">
            <v>61</v>
          </cell>
          <cell r="Q593" t="str">
            <v>&gt;60</v>
          </cell>
          <cell r="R593" t="str">
            <v>Entry Mono Printers</v>
          </cell>
          <cell r="S593" t="str">
            <v>A4</v>
          </cell>
          <cell r="T593" t="str">
            <v>Ciudad principal</v>
          </cell>
          <cell r="U593" t="str">
            <v>1-&gt;60</v>
          </cell>
          <cell r="V593">
            <v>1.05</v>
          </cell>
          <cell r="W593">
            <v>750.75000000000011</v>
          </cell>
          <cell r="X593">
            <v>1</v>
          </cell>
          <cell r="Y593">
            <v>2.44</v>
          </cell>
          <cell r="Z593">
            <v>5</v>
          </cell>
          <cell r="AA593">
            <v>0.48799999999999999</v>
          </cell>
          <cell r="AB593">
            <v>0</v>
          </cell>
          <cell r="AC593">
            <v>0</v>
          </cell>
          <cell r="AD593">
            <v>43577</v>
          </cell>
          <cell r="AE593">
            <v>43577</v>
          </cell>
          <cell r="AF593">
            <v>0</v>
          </cell>
          <cell r="AG593" t="str">
            <v>0-1 día</v>
          </cell>
          <cell r="AH593">
            <v>0</v>
          </cell>
          <cell r="AI593">
            <v>0</v>
          </cell>
          <cell r="AJ593">
            <v>0</v>
          </cell>
          <cell r="AK593">
            <v>750.75000000000011</v>
          </cell>
        </row>
        <row r="594">
          <cell r="A594" t="str">
            <v>0VGW632064</v>
          </cell>
          <cell r="B594" t="str">
            <v>ABR-19</v>
          </cell>
          <cell r="C594">
            <v>1</v>
          </cell>
          <cell r="D594" t="str">
            <v>2027673</v>
          </cell>
          <cell r="E594" t="str">
            <v>SR MANTENIMIENTO CORRECTIVO</v>
          </cell>
          <cell r="F594" t="str">
            <v>6203</v>
          </cell>
          <cell r="G594" t="str">
            <v>22/04/2019 09:28</v>
          </cell>
          <cell r="H594" t="str">
            <v>800183</v>
          </cell>
          <cell r="I594" t="str">
            <v>PITSS</v>
          </cell>
          <cell r="J594" t="str">
            <v>ASP</v>
          </cell>
          <cell r="K594" t="str">
            <v>OFFICE DEPOT DE MEXICO SA DE CV</v>
          </cell>
          <cell r="L594" t="str">
            <v>PATRIA 1937</v>
          </cell>
          <cell r="M594" t="str">
            <v>ZAPOPAN-JAL</v>
          </cell>
          <cell r="N594">
            <v>0</v>
          </cell>
          <cell r="O594" t="str">
            <v>INTERIOR</v>
          </cell>
          <cell r="P594">
            <v>38</v>
          </cell>
          <cell r="Q594" t="str">
            <v>Entre 31 y 60</v>
          </cell>
          <cell r="R594" t="str">
            <v>WF Mono Systems and Legacy Color</v>
          </cell>
          <cell r="S594" t="str">
            <v>WF</v>
          </cell>
          <cell r="T594" t="str">
            <v>Ciudad principal</v>
          </cell>
          <cell r="U594" t="str">
            <v>3-Entre 31 y 60</v>
          </cell>
          <cell r="V594">
            <v>1.1000000000000001</v>
          </cell>
          <cell r="W594">
            <v>1730.3000000000004</v>
          </cell>
          <cell r="X594">
            <v>1</v>
          </cell>
          <cell r="Y594">
            <v>1.53</v>
          </cell>
          <cell r="Z594">
            <v>4</v>
          </cell>
          <cell r="AA594">
            <v>0.38250000000000001</v>
          </cell>
          <cell r="AB594">
            <v>0</v>
          </cell>
          <cell r="AC594">
            <v>0</v>
          </cell>
          <cell r="AD594">
            <v>43577</v>
          </cell>
          <cell r="AE594">
            <v>43577</v>
          </cell>
          <cell r="AF594">
            <v>0</v>
          </cell>
          <cell r="AG594" t="str">
            <v>0-1 día</v>
          </cell>
          <cell r="AH594">
            <v>0</v>
          </cell>
          <cell r="AI594">
            <v>0</v>
          </cell>
          <cell r="AJ594">
            <v>0</v>
          </cell>
          <cell r="AK594">
            <v>1730.3000000000004</v>
          </cell>
        </row>
        <row r="595">
          <cell r="A595" t="str">
            <v>0VGW632064</v>
          </cell>
          <cell r="B595" t="str">
            <v>ABR-19</v>
          </cell>
          <cell r="C595">
            <v>1</v>
          </cell>
          <cell r="D595" t="str">
            <v>2026963</v>
          </cell>
          <cell r="E595" t="str">
            <v>SR MANTENIMIENTO CORRECTIVO</v>
          </cell>
          <cell r="F595" t="str">
            <v>4310</v>
          </cell>
          <cell r="G595" t="str">
            <v>19/04/2019 10:03</v>
          </cell>
          <cell r="H595" t="str">
            <v>500083</v>
          </cell>
          <cell r="I595" t="str">
            <v>PITSS</v>
          </cell>
          <cell r="J595" t="str">
            <v>ASP</v>
          </cell>
          <cell r="K595" t="str">
            <v>OPERADORA OMX SA DE CV</v>
          </cell>
          <cell r="L595" t="str">
            <v>EUGENIO GARZA SADA 3525</v>
          </cell>
          <cell r="M595" t="str">
            <v>Monterrey-NL</v>
          </cell>
          <cell r="N595">
            <v>0</v>
          </cell>
          <cell r="O595" t="str">
            <v>INTERIOR</v>
          </cell>
          <cell r="P595">
            <v>7</v>
          </cell>
          <cell r="Q595" t="str">
            <v>Entre 7 y 15</v>
          </cell>
          <cell r="R595" t="str">
            <v>Light Production Digital Business</v>
          </cell>
          <cell r="S595" t="str">
            <v>Entry Production</v>
          </cell>
          <cell r="T595" t="str">
            <v>Ciudad principal</v>
          </cell>
          <cell r="U595" t="str">
            <v>3-Entre 7 y 15</v>
          </cell>
          <cell r="V595">
            <v>0.8</v>
          </cell>
          <cell r="W595">
            <v>1258.4000000000003</v>
          </cell>
          <cell r="X595">
            <v>1</v>
          </cell>
          <cell r="Y595">
            <v>4</v>
          </cell>
          <cell r="Z595">
            <v>4</v>
          </cell>
          <cell r="AA595">
            <v>1</v>
          </cell>
          <cell r="AB595">
            <v>0</v>
          </cell>
          <cell r="AC595">
            <v>0</v>
          </cell>
          <cell r="AD595">
            <v>43577</v>
          </cell>
          <cell r="AE595">
            <v>43577</v>
          </cell>
          <cell r="AF595">
            <v>0</v>
          </cell>
          <cell r="AG595" t="str">
            <v>0-1 día</v>
          </cell>
          <cell r="AH595">
            <v>0</v>
          </cell>
          <cell r="AI595">
            <v>0</v>
          </cell>
          <cell r="AJ595">
            <v>0</v>
          </cell>
          <cell r="AK595">
            <v>1258.4000000000003</v>
          </cell>
        </row>
        <row r="596">
          <cell r="A596" t="str">
            <v>0VGW632064</v>
          </cell>
          <cell r="B596" t="str">
            <v>ABR-19</v>
          </cell>
          <cell r="C596">
            <v>1</v>
          </cell>
          <cell r="D596" t="str">
            <v>2027921</v>
          </cell>
          <cell r="E596" t="str">
            <v>SR MANTENIMIENTO CORRECTIVO</v>
          </cell>
          <cell r="F596" t="str">
            <v>4395</v>
          </cell>
          <cell r="G596" t="str">
            <v>22/04/2019 13:13</v>
          </cell>
          <cell r="H596" t="str">
            <v>500094</v>
          </cell>
          <cell r="I596" t="str">
            <v>PITSS</v>
          </cell>
          <cell r="J596" t="str">
            <v>ASP</v>
          </cell>
          <cell r="K596" t="str">
            <v>OFFICE DEPOT DE MEXICO SA DE CV</v>
          </cell>
          <cell r="L596" t="str">
            <v>AV HIDALGO 5309</v>
          </cell>
          <cell r="M596" t="str">
            <v>TAMPICO-TAM</v>
          </cell>
          <cell r="N596">
            <v>0</v>
          </cell>
          <cell r="O596" t="str">
            <v>INTERIOR</v>
          </cell>
          <cell r="P596">
            <v>5</v>
          </cell>
          <cell r="Q596" t="str">
            <v>Entre 3 y 6</v>
          </cell>
          <cell r="R596" t="str">
            <v>Light Production Digital Business</v>
          </cell>
          <cell r="S596" t="str">
            <v>Entry Production</v>
          </cell>
          <cell r="T596" t="str">
            <v>Ciudad principal</v>
          </cell>
          <cell r="U596" t="str">
            <v>3-Entre 3 y 6</v>
          </cell>
          <cell r="V596">
            <v>0.6</v>
          </cell>
          <cell r="W596">
            <v>943.80000000000007</v>
          </cell>
          <cell r="X596">
            <v>1</v>
          </cell>
          <cell r="Y596">
            <v>2.36</v>
          </cell>
          <cell r="Z596">
            <v>4</v>
          </cell>
          <cell r="AA596">
            <v>0.59</v>
          </cell>
          <cell r="AB596">
            <v>0</v>
          </cell>
          <cell r="AC596">
            <v>0</v>
          </cell>
          <cell r="AD596">
            <v>43577</v>
          </cell>
          <cell r="AE596">
            <v>43578</v>
          </cell>
          <cell r="AF596">
            <v>1</v>
          </cell>
          <cell r="AG596" t="str">
            <v>0-1 día</v>
          </cell>
          <cell r="AH596">
            <v>0</v>
          </cell>
          <cell r="AI596">
            <v>0</v>
          </cell>
          <cell r="AJ596">
            <v>0</v>
          </cell>
          <cell r="AK596">
            <v>943.80000000000007</v>
          </cell>
        </row>
        <row r="597">
          <cell r="A597" t="str">
            <v>0VGW686533</v>
          </cell>
          <cell r="B597" t="str">
            <v>ABR-19</v>
          </cell>
          <cell r="C597">
            <v>1</v>
          </cell>
          <cell r="D597" t="str">
            <v>2024797</v>
          </cell>
          <cell r="E597" t="str">
            <v>SR MANTENIMIENTO CORRECTIVO</v>
          </cell>
          <cell r="F597" t="str">
            <v>4395</v>
          </cell>
          <cell r="G597" t="str">
            <v>15/04/2019 08:18</v>
          </cell>
          <cell r="H597" t="str">
            <v>800147</v>
          </cell>
          <cell r="I597" t="str">
            <v>PITSS</v>
          </cell>
          <cell r="J597" t="str">
            <v>ASP</v>
          </cell>
          <cell r="K597" t="str">
            <v>OFFICE DEPOT DE MEXICO SA DE CV</v>
          </cell>
          <cell r="L597" t="str">
            <v>BLV JUAN ALONSO DE TORRES 1315-3</v>
          </cell>
          <cell r="M597" t="str">
            <v>LEON-GTO</v>
          </cell>
          <cell r="N597">
            <v>0</v>
          </cell>
          <cell r="O597" t="str">
            <v>INTERIOR</v>
          </cell>
          <cell r="P597">
            <v>5</v>
          </cell>
          <cell r="Q597" t="str">
            <v>Entre 3 y 6</v>
          </cell>
          <cell r="R597" t="str">
            <v>Light Production Digital Business</v>
          </cell>
          <cell r="S597" t="str">
            <v>Entry Production</v>
          </cell>
          <cell r="T597" t="str">
            <v>Ciudad principal</v>
          </cell>
          <cell r="U597" t="str">
            <v>3-Entre 3 y 6</v>
          </cell>
          <cell r="V597">
            <v>0.6</v>
          </cell>
          <cell r="W597">
            <v>943.80000000000007</v>
          </cell>
          <cell r="X597">
            <v>1</v>
          </cell>
          <cell r="Y597">
            <v>9</v>
          </cell>
          <cell r="Z597">
            <v>4</v>
          </cell>
          <cell r="AA597">
            <v>2.25</v>
          </cell>
          <cell r="AB597">
            <v>0.3125</v>
          </cell>
          <cell r="AC597">
            <v>-491.56250000000006</v>
          </cell>
          <cell r="AD597">
            <v>43577</v>
          </cell>
          <cell r="AE597">
            <v>43577</v>
          </cell>
          <cell r="AF597">
            <v>0</v>
          </cell>
          <cell r="AG597" t="str">
            <v>0-1 día</v>
          </cell>
          <cell r="AH597">
            <v>0</v>
          </cell>
          <cell r="AI597">
            <v>0</v>
          </cell>
          <cell r="AJ597">
            <v>0</v>
          </cell>
          <cell r="AK597">
            <v>452.23750000000001</v>
          </cell>
        </row>
        <row r="598">
          <cell r="A598" t="str">
            <v>0VGW686533</v>
          </cell>
          <cell r="B598" t="str">
            <v>ABR-19</v>
          </cell>
          <cell r="C598">
            <v>1</v>
          </cell>
          <cell r="D598" t="str">
            <v>2027369</v>
          </cell>
          <cell r="E598" t="str">
            <v>SR MANTENIMIENTO CORRECTIVO</v>
          </cell>
          <cell r="F598" t="str">
            <v>4395</v>
          </cell>
          <cell r="G598" t="str">
            <v>21/04/2019 14:38</v>
          </cell>
          <cell r="H598" t="str">
            <v>800146</v>
          </cell>
          <cell r="I598" t="str">
            <v>PITSS</v>
          </cell>
          <cell r="J598" t="str">
            <v>ASP</v>
          </cell>
          <cell r="K598" t="str">
            <v>OFFICE DEPOT DE MEXICO SA DE CV</v>
          </cell>
          <cell r="L598" t="str">
            <v>BULEVAR AEROPUERTO No 190 (ANTES 202) LOCALES DEL</v>
          </cell>
          <cell r="M598" t="str">
            <v>Leon-GTO</v>
          </cell>
          <cell r="N598">
            <v>0</v>
          </cell>
          <cell r="O598" t="str">
            <v>INTERIOR</v>
          </cell>
          <cell r="P598">
            <v>30</v>
          </cell>
          <cell r="Q598" t="str">
            <v>Entre 16 y 30</v>
          </cell>
          <cell r="R598" t="str">
            <v>Light Production Digital Business</v>
          </cell>
          <cell r="S598" t="str">
            <v>Entry Production</v>
          </cell>
          <cell r="T598" t="str">
            <v>Ciudad principal</v>
          </cell>
          <cell r="U598" t="str">
            <v>3-Entre 16 y 30</v>
          </cell>
          <cell r="V598">
            <v>1.05</v>
          </cell>
          <cell r="W598">
            <v>1651.6500000000003</v>
          </cell>
          <cell r="X598">
            <v>1</v>
          </cell>
          <cell r="Y598">
            <v>0</v>
          </cell>
          <cell r="Z598">
            <v>4</v>
          </cell>
          <cell r="AA598">
            <v>0</v>
          </cell>
          <cell r="AB598">
            <v>0</v>
          </cell>
          <cell r="AC598">
            <v>0</v>
          </cell>
          <cell r="AD598">
            <v>43577</v>
          </cell>
          <cell r="AE598">
            <v>43577</v>
          </cell>
          <cell r="AF598">
            <v>0</v>
          </cell>
          <cell r="AG598" t="str">
            <v>0-1 día</v>
          </cell>
          <cell r="AH598">
            <v>0</v>
          </cell>
          <cell r="AI598">
            <v>0</v>
          </cell>
          <cell r="AJ598">
            <v>0</v>
          </cell>
          <cell r="AK598">
            <v>1651.6500000000003</v>
          </cell>
        </row>
        <row r="599">
          <cell r="A599" t="str">
            <v>0VGW686533</v>
          </cell>
          <cell r="B599" t="str">
            <v>ABR-19</v>
          </cell>
          <cell r="C599">
            <v>1</v>
          </cell>
          <cell r="D599" t="str">
            <v>2027671</v>
          </cell>
          <cell r="E599" t="str">
            <v>SR MANTENIMIENTO CORRECTIVO</v>
          </cell>
          <cell r="F599" t="str">
            <v>4395</v>
          </cell>
          <cell r="G599" t="str">
            <v>22/04/2019 09:19</v>
          </cell>
          <cell r="H599" t="str">
            <v>100038</v>
          </cell>
          <cell r="I599" t="str">
            <v>PITSS</v>
          </cell>
          <cell r="J599" t="str">
            <v>ASP</v>
          </cell>
          <cell r="K599" t="str">
            <v>OFFICE DEPOT DE MEXICO SA DE CV</v>
          </cell>
          <cell r="L599" t="str">
            <v>BLV ALFREDO DEL MAZO 805</v>
          </cell>
          <cell r="M599" t="str">
            <v>TOLUCA-MEX</v>
          </cell>
          <cell r="N599">
            <v>0</v>
          </cell>
          <cell r="O599" t="str">
            <v>INTERIOR</v>
          </cell>
          <cell r="P599">
            <v>11</v>
          </cell>
          <cell r="Q599" t="str">
            <v>Entre 7 y 15</v>
          </cell>
          <cell r="R599" t="str">
            <v>Light Production Digital Business</v>
          </cell>
          <cell r="S599" t="str">
            <v>Entry Production</v>
          </cell>
          <cell r="T599" t="str">
            <v>Ciudad principal</v>
          </cell>
          <cell r="U599" t="str">
            <v>3-Entre 7 y 15</v>
          </cell>
          <cell r="V599">
            <v>0.8</v>
          </cell>
          <cell r="W599">
            <v>1258.4000000000003</v>
          </cell>
          <cell r="X599">
            <v>1</v>
          </cell>
          <cell r="Y599">
            <v>2.1800000000000002</v>
          </cell>
          <cell r="Z599">
            <v>4</v>
          </cell>
          <cell r="AA599">
            <v>0.54500000000000004</v>
          </cell>
          <cell r="AB599">
            <v>0</v>
          </cell>
          <cell r="AC599">
            <v>0</v>
          </cell>
          <cell r="AD599">
            <v>43577</v>
          </cell>
          <cell r="AE599">
            <v>43577</v>
          </cell>
          <cell r="AF599">
            <v>0</v>
          </cell>
          <cell r="AG599" t="str">
            <v>0-1 día</v>
          </cell>
          <cell r="AH599">
            <v>0</v>
          </cell>
          <cell r="AI599">
            <v>0</v>
          </cell>
          <cell r="AJ599">
            <v>0</v>
          </cell>
          <cell r="AK599">
            <v>1258.4000000000003</v>
          </cell>
        </row>
        <row r="600">
          <cell r="A600" t="str">
            <v>0WXP008416</v>
          </cell>
          <cell r="B600" t="str">
            <v>ABR-19</v>
          </cell>
          <cell r="C600">
            <v>1</v>
          </cell>
          <cell r="D600" t="str">
            <v>2027923</v>
          </cell>
          <cell r="E600" t="str">
            <v>SR MANTENIMIENTO CORRECTIVO</v>
          </cell>
          <cell r="F600" t="str">
            <v>4395</v>
          </cell>
          <cell r="G600" t="str">
            <v>22/04/2019 13:17</v>
          </cell>
          <cell r="H600" t="str">
            <v>500094</v>
          </cell>
          <cell r="I600" t="str">
            <v>PITSS</v>
          </cell>
          <cell r="J600" t="str">
            <v>ASP</v>
          </cell>
          <cell r="K600" t="str">
            <v>OFFICE DEPOT DE MEXICO SA DE CV</v>
          </cell>
          <cell r="L600" t="str">
            <v>AV HIDALGO 5309</v>
          </cell>
          <cell r="M600" t="str">
            <v>TAMPICO-TAM</v>
          </cell>
          <cell r="N600">
            <v>0</v>
          </cell>
          <cell r="O600" t="str">
            <v>INTERIOR</v>
          </cell>
          <cell r="P600">
            <v>5</v>
          </cell>
          <cell r="Q600" t="str">
            <v>Entre 3 y 6</v>
          </cell>
          <cell r="R600" t="str">
            <v>Light Production Digital Business</v>
          </cell>
          <cell r="S600" t="str">
            <v>Entry Production</v>
          </cell>
          <cell r="T600" t="str">
            <v>Ciudad principal</v>
          </cell>
          <cell r="U600" t="str">
            <v>3-Entre 3 y 6</v>
          </cell>
          <cell r="V600">
            <v>0.6</v>
          </cell>
          <cell r="W600">
            <v>943.80000000000007</v>
          </cell>
          <cell r="X600">
            <v>1</v>
          </cell>
          <cell r="Y600">
            <v>4.22</v>
          </cell>
          <cell r="Z600">
            <v>4</v>
          </cell>
          <cell r="AA600">
            <v>1.0549999999999999</v>
          </cell>
          <cell r="AB600">
            <v>1.3749999999999984E-2</v>
          </cell>
          <cell r="AC600">
            <v>-21.628749999999979</v>
          </cell>
          <cell r="AD600">
            <v>43577</v>
          </cell>
          <cell r="AE600">
            <v>43578</v>
          </cell>
          <cell r="AF600">
            <v>1</v>
          </cell>
          <cell r="AG600" t="str">
            <v>0-1 día</v>
          </cell>
          <cell r="AH600">
            <v>0</v>
          </cell>
          <cell r="AI600">
            <v>0</v>
          </cell>
          <cell r="AJ600">
            <v>0</v>
          </cell>
          <cell r="AK600">
            <v>922.1712500000001</v>
          </cell>
        </row>
        <row r="601">
          <cell r="A601" t="str">
            <v>0WXP008416</v>
          </cell>
          <cell r="B601" t="str">
            <v>ABR-19</v>
          </cell>
          <cell r="C601">
            <v>1</v>
          </cell>
          <cell r="D601" t="str">
            <v>2026237</v>
          </cell>
          <cell r="E601" t="str">
            <v>SR MANTENIMIENTO CORRECTIVO</v>
          </cell>
          <cell r="F601" t="str">
            <v>4395</v>
          </cell>
          <cell r="G601" t="str">
            <v>17/04/2019 11:09</v>
          </cell>
          <cell r="H601" t="str">
            <v>100037</v>
          </cell>
          <cell r="I601" t="str">
            <v>PITSS</v>
          </cell>
          <cell r="J601" t="str">
            <v>ASP</v>
          </cell>
          <cell r="K601" t="str">
            <v>OFFICE DEPOT DE MEXICO SA DE CV</v>
          </cell>
          <cell r="L601" t="str">
            <v>VIALIDAD METEPEC ESQ. CON CALLE GPE VICTORIA. LOCA</v>
          </cell>
          <cell r="M601" t="str">
            <v>Metepec-MEX</v>
          </cell>
          <cell r="N601">
            <v>0</v>
          </cell>
          <cell r="O601" t="str">
            <v>INTERIOR</v>
          </cell>
          <cell r="P601">
            <v>90</v>
          </cell>
          <cell r="Q601" t="str">
            <v>&gt;60</v>
          </cell>
          <cell r="R601" t="str">
            <v>Light Production Digital Business</v>
          </cell>
          <cell r="S601" t="str">
            <v>Entry Production</v>
          </cell>
          <cell r="T601" t="str">
            <v>Ciudad principal</v>
          </cell>
          <cell r="U601" t="str">
            <v>3-&gt;60</v>
          </cell>
          <cell r="V601">
            <v>1.1499999999999999</v>
          </cell>
          <cell r="W601">
            <v>1808.95</v>
          </cell>
          <cell r="X601">
            <v>1</v>
          </cell>
          <cell r="Y601">
            <v>1.85</v>
          </cell>
          <cell r="Z601">
            <v>4</v>
          </cell>
          <cell r="AA601">
            <v>0.46250000000000002</v>
          </cell>
          <cell r="AB601">
            <v>0</v>
          </cell>
          <cell r="AC601">
            <v>0</v>
          </cell>
          <cell r="AD601">
            <v>43577</v>
          </cell>
          <cell r="AE601">
            <v>43578</v>
          </cell>
          <cell r="AF601">
            <v>1</v>
          </cell>
          <cell r="AG601" t="str">
            <v>0-1 día</v>
          </cell>
          <cell r="AH601">
            <v>0</v>
          </cell>
          <cell r="AI601">
            <v>0</v>
          </cell>
          <cell r="AJ601">
            <v>0</v>
          </cell>
          <cell r="AK601">
            <v>1808.95</v>
          </cell>
        </row>
        <row r="602">
          <cell r="A602" t="str">
            <v>0X76092639</v>
          </cell>
          <cell r="B602" t="str">
            <v>ABR-19</v>
          </cell>
          <cell r="C602">
            <v>1</v>
          </cell>
          <cell r="D602" t="str">
            <v>2027949</v>
          </cell>
          <cell r="E602" t="str">
            <v>SR MANTENIMIENTO CORRECTIVO</v>
          </cell>
          <cell r="F602" t="str">
            <v>4395</v>
          </cell>
          <cell r="G602" t="str">
            <v>22/04/2019 13:49</v>
          </cell>
          <cell r="H602" t="str">
            <v>500066</v>
          </cell>
          <cell r="I602" t="str">
            <v>PITSS</v>
          </cell>
          <cell r="J602" t="str">
            <v>ASP</v>
          </cell>
          <cell r="K602" t="str">
            <v>OFFICE DEPOT DE MEXICO SA DE CV</v>
          </cell>
          <cell r="L602" t="str">
            <v>CARRETERA NACIONAL NO 500 LOCAL N-119</v>
          </cell>
          <cell r="M602" t="str">
            <v>Monterrey-NL</v>
          </cell>
          <cell r="N602">
            <v>0</v>
          </cell>
          <cell r="O602" t="str">
            <v>INTERIOR</v>
          </cell>
          <cell r="P602">
            <v>27</v>
          </cell>
          <cell r="Q602" t="str">
            <v>Entre 16 y 30</v>
          </cell>
          <cell r="R602" t="str">
            <v>Light Production Digital Business</v>
          </cell>
          <cell r="S602" t="str">
            <v>Entry Production</v>
          </cell>
          <cell r="T602" t="str">
            <v>Ciudad principal</v>
          </cell>
          <cell r="U602" t="str">
            <v>3-Entre 16 y 30</v>
          </cell>
          <cell r="V602">
            <v>1.05</v>
          </cell>
          <cell r="W602">
            <v>1651.6500000000003</v>
          </cell>
          <cell r="X602">
            <v>1</v>
          </cell>
          <cell r="Y602">
            <v>1.56</v>
          </cell>
          <cell r="Z602">
            <v>4</v>
          </cell>
          <cell r="AA602">
            <v>0.39</v>
          </cell>
          <cell r="AB602">
            <v>0</v>
          </cell>
          <cell r="AC602">
            <v>0</v>
          </cell>
          <cell r="AD602">
            <v>43577</v>
          </cell>
          <cell r="AE602">
            <v>43578</v>
          </cell>
          <cell r="AF602">
            <v>1</v>
          </cell>
          <cell r="AG602" t="str">
            <v>0-1 día</v>
          </cell>
          <cell r="AH602">
            <v>0</v>
          </cell>
          <cell r="AI602">
            <v>0</v>
          </cell>
          <cell r="AJ602">
            <v>0</v>
          </cell>
          <cell r="AK602">
            <v>1651.6500000000003</v>
          </cell>
        </row>
        <row r="603">
          <cell r="A603" t="str">
            <v>0X76092798</v>
          </cell>
          <cell r="B603" t="str">
            <v>ABR-19</v>
          </cell>
          <cell r="C603">
            <v>1</v>
          </cell>
          <cell r="D603" t="str">
            <v>2026205</v>
          </cell>
          <cell r="E603" t="str">
            <v>SR MANTENIMIENTO CORRECTIVO</v>
          </cell>
          <cell r="F603" t="str">
            <v>3658</v>
          </cell>
          <cell r="G603" t="str">
            <v>17/04/2019 10:37</v>
          </cell>
          <cell r="H603" t="str">
            <v>500018</v>
          </cell>
          <cell r="I603" t="str">
            <v>PITSS</v>
          </cell>
          <cell r="J603" t="str">
            <v>ASP</v>
          </cell>
          <cell r="K603" t="str">
            <v>RADIOMOVIL DIPSA SA DE CV</v>
          </cell>
          <cell r="L603" t="str">
            <v>AV 20 DE NOVIEMBRE OTE 1011</v>
          </cell>
          <cell r="M603" t="str">
            <v>DURANGO-DGO</v>
          </cell>
          <cell r="N603">
            <v>0</v>
          </cell>
          <cell r="O603" t="str">
            <v>INTERIOR</v>
          </cell>
          <cell r="P603">
            <v>775</v>
          </cell>
          <cell r="Q603" t="str">
            <v>&gt;60</v>
          </cell>
          <cell r="R603" t="str">
            <v>A4 Mono MFPs</v>
          </cell>
          <cell r="S603" t="str">
            <v>A4</v>
          </cell>
          <cell r="T603" t="str">
            <v>Ciudad principal</v>
          </cell>
          <cell r="U603" t="str">
            <v>1-&gt;60</v>
          </cell>
          <cell r="V603">
            <v>1.05</v>
          </cell>
          <cell r="W603">
            <v>750.75000000000011</v>
          </cell>
          <cell r="X603">
            <v>1</v>
          </cell>
          <cell r="Y603">
            <v>0.93</v>
          </cell>
          <cell r="Z603">
            <v>5</v>
          </cell>
          <cell r="AA603">
            <v>0.186</v>
          </cell>
          <cell r="AB603">
            <v>0</v>
          </cell>
          <cell r="AC603">
            <v>0</v>
          </cell>
          <cell r="AD603">
            <v>43577</v>
          </cell>
          <cell r="AE603">
            <v>43577</v>
          </cell>
          <cell r="AF603">
            <v>0</v>
          </cell>
          <cell r="AG603" t="str">
            <v>0-1 día</v>
          </cell>
          <cell r="AH603">
            <v>0</v>
          </cell>
          <cell r="AI603">
            <v>0</v>
          </cell>
          <cell r="AJ603">
            <v>0</v>
          </cell>
          <cell r="AK603">
            <v>750.75000000000011</v>
          </cell>
        </row>
        <row r="604">
          <cell r="A604" t="str">
            <v>0X76092842</v>
          </cell>
          <cell r="B604" t="str">
            <v>ABR-19</v>
          </cell>
          <cell r="C604">
            <v>1</v>
          </cell>
          <cell r="D604" t="str">
            <v>2023305</v>
          </cell>
          <cell r="E604" t="str">
            <v>SR MANTENIMIENTO CORRECTIVO</v>
          </cell>
          <cell r="F604" t="str">
            <v>3658</v>
          </cell>
          <cell r="G604" t="str">
            <v>10/04/2019 19:30</v>
          </cell>
          <cell r="H604" t="str">
            <v>800110</v>
          </cell>
          <cell r="I604" t="str">
            <v>PITSS</v>
          </cell>
          <cell r="J604" t="str">
            <v>ASP</v>
          </cell>
          <cell r="K604" t="str">
            <v>INSTITUTO TECNOLOGICO Y DE ESTUDIOS SUPERIORES DE</v>
          </cell>
          <cell r="L604" t="str">
            <v>CAMINO A JESUS DEL MONTE S/N KM 2</v>
          </cell>
          <cell r="M604" t="str">
            <v>Michoacan-MICH</v>
          </cell>
          <cell r="N604">
            <v>0</v>
          </cell>
          <cell r="O604" t="str">
            <v>INTERIOR</v>
          </cell>
          <cell r="P604">
            <v>86</v>
          </cell>
          <cell r="Q604" t="str">
            <v>&gt;60</v>
          </cell>
          <cell r="R604" t="str">
            <v>A4 Mono MFPs</v>
          </cell>
          <cell r="S604" t="str">
            <v>A4</v>
          </cell>
          <cell r="T604" t="str">
            <v>Ciudad principal</v>
          </cell>
          <cell r="U604" t="str">
            <v>1-&gt;60</v>
          </cell>
          <cell r="V604">
            <v>1.05</v>
          </cell>
          <cell r="W604">
            <v>750.75000000000011</v>
          </cell>
          <cell r="X604">
            <v>1</v>
          </cell>
          <cell r="Y604">
            <v>1.82</v>
          </cell>
          <cell r="Z604">
            <v>5</v>
          </cell>
          <cell r="AA604">
            <v>0.36399999999999999</v>
          </cell>
          <cell r="AB604">
            <v>0</v>
          </cell>
          <cell r="AC604">
            <v>0</v>
          </cell>
          <cell r="AD604">
            <v>43577</v>
          </cell>
          <cell r="AE604">
            <v>43577</v>
          </cell>
          <cell r="AF604">
            <v>0</v>
          </cell>
          <cell r="AG604" t="str">
            <v>0-1 día</v>
          </cell>
          <cell r="AH604">
            <v>0</v>
          </cell>
          <cell r="AI604">
            <v>0</v>
          </cell>
          <cell r="AJ604">
            <v>0</v>
          </cell>
          <cell r="AK604">
            <v>750.75000000000011</v>
          </cell>
        </row>
        <row r="605">
          <cell r="A605" t="str">
            <v>0X76093349</v>
          </cell>
          <cell r="B605" t="str">
            <v>ABR-19</v>
          </cell>
          <cell r="C605">
            <v>1</v>
          </cell>
          <cell r="D605" t="str">
            <v>2026999</v>
          </cell>
          <cell r="E605" t="str">
            <v>SR MANTENIMIENTO CORRECTIVO</v>
          </cell>
          <cell r="F605" t="str">
            <v>4624</v>
          </cell>
          <cell r="G605" t="str">
            <v>19/04/2019 17:48</v>
          </cell>
          <cell r="H605" t="str">
            <v>500066</v>
          </cell>
          <cell r="I605" t="str">
            <v>PITSS</v>
          </cell>
          <cell r="J605" t="str">
            <v>ASP</v>
          </cell>
          <cell r="K605" t="str">
            <v>HONEYWELL AUTOMOTIVE DE MEXICO S DE RL DE CV</v>
          </cell>
          <cell r="L605" t="str">
            <v>BLVD MILLENIUM No 211</v>
          </cell>
          <cell r="M605" t="str">
            <v>Apodaca-NL</v>
          </cell>
          <cell r="N605">
            <v>0</v>
          </cell>
          <cell r="O605" t="str">
            <v>INTERIOR</v>
          </cell>
          <cell r="P605">
            <v>4</v>
          </cell>
          <cell r="Q605" t="str">
            <v>Entre 3 y 6</v>
          </cell>
          <cell r="R605" t="str">
            <v>Entry Mono Printers</v>
          </cell>
          <cell r="S605" t="str">
            <v>A4</v>
          </cell>
          <cell r="T605" t="str">
            <v>Otras</v>
          </cell>
          <cell r="U605" t="str">
            <v>1-Entre 3 y 6</v>
          </cell>
          <cell r="V605">
            <v>0</v>
          </cell>
          <cell r="W605">
            <v>0</v>
          </cell>
          <cell r="X605">
            <v>1</v>
          </cell>
          <cell r="Y605">
            <v>0</v>
          </cell>
          <cell r="Z605">
            <v>9</v>
          </cell>
          <cell r="AA605">
            <v>0</v>
          </cell>
          <cell r="AB605">
            <v>0</v>
          </cell>
          <cell r="AC605">
            <v>0</v>
          </cell>
          <cell r="AD605">
            <v>43577</v>
          </cell>
          <cell r="AE605">
            <v>43577</v>
          </cell>
          <cell r="AF605">
            <v>0</v>
          </cell>
          <cell r="AG605" t="str">
            <v>0-1 día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</row>
        <row r="606">
          <cell r="A606" t="str">
            <v>0X76370965</v>
          </cell>
          <cell r="B606" t="str">
            <v>ABR-19</v>
          </cell>
          <cell r="C606">
            <v>1</v>
          </cell>
          <cell r="D606" t="str">
            <v>2026291</v>
          </cell>
          <cell r="E606" t="str">
            <v>SR MANTENIMIENTO CORRECTIVO</v>
          </cell>
          <cell r="F606" t="str">
            <v>0070</v>
          </cell>
          <cell r="G606" t="str">
            <v>17/04/2019 12:38</v>
          </cell>
          <cell r="H606" t="str">
            <v>800183</v>
          </cell>
          <cell r="I606" t="str">
            <v>PITSS</v>
          </cell>
          <cell r="J606" t="str">
            <v>ASP</v>
          </cell>
          <cell r="K606" t="str">
            <v>OPERADORA OMX SA DE CV</v>
          </cell>
          <cell r="L606" t="str">
            <v>AV PATRIA 1612 MZ 1 LT 30 Y 30A</v>
          </cell>
          <cell r="M606" t="str">
            <v>ZAPOPAN-JAL</v>
          </cell>
          <cell r="N606">
            <v>0</v>
          </cell>
          <cell r="O606" t="str">
            <v>INTERIOR</v>
          </cell>
          <cell r="P606">
            <v>152</v>
          </cell>
          <cell r="Q606" t="str">
            <v>&gt;60</v>
          </cell>
          <cell r="R606" t="str">
            <v>Entry Production Color Low/Mid</v>
          </cell>
          <cell r="S606" t="str">
            <v>Entry Production</v>
          </cell>
          <cell r="T606" t="str">
            <v>Ciudad principal</v>
          </cell>
          <cell r="U606" t="str">
            <v>3-&gt;60</v>
          </cell>
          <cell r="V606">
            <v>1.1499999999999999</v>
          </cell>
          <cell r="W606">
            <v>1808.95</v>
          </cell>
          <cell r="X606">
            <v>1</v>
          </cell>
          <cell r="Y606">
            <v>2.37</v>
          </cell>
          <cell r="Z606">
            <v>4</v>
          </cell>
          <cell r="AA606">
            <v>0.59250000000000003</v>
          </cell>
          <cell r="AB606">
            <v>0</v>
          </cell>
          <cell r="AC606">
            <v>0</v>
          </cell>
          <cell r="AD606">
            <v>43577</v>
          </cell>
          <cell r="AE606">
            <v>43577</v>
          </cell>
          <cell r="AF606">
            <v>0</v>
          </cell>
          <cell r="AG606" t="str">
            <v>0-1 día</v>
          </cell>
          <cell r="AH606">
            <v>0</v>
          </cell>
          <cell r="AI606">
            <v>0</v>
          </cell>
          <cell r="AJ606">
            <v>0</v>
          </cell>
          <cell r="AK606">
            <v>1808.95</v>
          </cell>
        </row>
        <row r="607">
          <cell r="A607" t="str">
            <v>0X76370965</v>
          </cell>
          <cell r="B607" t="str">
            <v>ABR-19</v>
          </cell>
          <cell r="C607">
            <v>1</v>
          </cell>
          <cell r="D607" t="str">
            <v>2027705</v>
          </cell>
          <cell r="E607" t="str">
            <v>SR MANTENIMIENTO CORRECTIVO</v>
          </cell>
          <cell r="F607" t="str">
            <v>0070</v>
          </cell>
          <cell r="G607" t="str">
            <v>22/04/2019 09:51</v>
          </cell>
          <cell r="H607" t="str">
            <v>800197</v>
          </cell>
          <cell r="I607" t="str">
            <v>PITSS</v>
          </cell>
          <cell r="J607" t="str">
            <v>ASP</v>
          </cell>
          <cell r="K607" t="str">
            <v>OFFICE DEPOT DE MEXICO SA DE CV</v>
          </cell>
          <cell r="L607" t="str">
            <v>NEREO RODRIGUEZ BARRAGAN 1350</v>
          </cell>
          <cell r="M607" t="str">
            <v>SAN LUIS POTOSI-SLP</v>
          </cell>
          <cell r="N607">
            <v>0</v>
          </cell>
          <cell r="O607" t="str">
            <v>INTERIOR</v>
          </cell>
          <cell r="P607">
            <v>130</v>
          </cell>
          <cell r="Q607" t="str">
            <v>&gt;60</v>
          </cell>
          <cell r="R607" t="str">
            <v>Entry Production Color Low/Mid</v>
          </cell>
          <cell r="S607" t="str">
            <v>Entry Production</v>
          </cell>
          <cell r="T607" t="str">
            <v>Ciudad principal</v>
          </cell>
          <cell r="U607" t="str">
            <v>3-&gt;60</v>
          </cell>
          <cell r="V607">
            <v>1.1499999999999999</v>
          </cell>
          <cell r="W607">
            <v>1808.95</v>
          </cell>
          <cell r="X607">
            <v>1</v>
          </cell>
          <cell r="Y607">
            <v>1.82</v>
          </cell>
          <cell r="Z607">
            <v>4</v>
          </cell>
          <cell r="AA607">
            <v>0.45500000000000002</v>
          </cell>
          <cell r="AB607">
            <v>0</v>
          </cell>
          <cell r="AC607">
            <v>0</v>
          </cell>
          <cell r="AD607">
            <v>43577</v>
          </cell>
          <cell r="AE607">
            <v>43577</v>
          </cell>
          <cell r="AF607">
            <v>0</v>
          </cell>
          <cell r="AG607" t="str">
            <v>0-1 día</v>
          </cell>
          <cell r="AH607">
            <v>0</v>
          </cell>
          <cell r="AI607">
            <v>0</v>
          </cell>
          <cell r="AJ607">
            <v>0</v>
          </cell>
          <cell r="AK607">
            <v>1808.95</v>
          </cell>
        </row>
        <row r="608">
          <cell r="A608" t="str">
            <v>0X76371386</v>
          </cell>
          <cell r="B608" t="str">
            <v>ABR-19</v>
          </cell>
          <cell r="C608">
            <v>1</v>
          </cell>
          <cell r="D608" t="str">
            <v>2025813</v>
          </cell>
          <cell r="E608" t="str">
            <v>SR INSTALACION CAMBIO DE LUGAR</v>
          </cell>
          <cell r="F608" t="str">
            <v>0070</v>
          </cell>
          <cell r="G608" t="str">
            <v>17/04/2019 00:34</v>
          </cell>
          <cell r="H608" t="str">
            <v>800183</v>
          </cell>
          <cell r="I608" t="str">
            <v>PITSS</v>
          </cell>
          <cell r="J608" t="str">
            <v>ASP</v>
          </cell>
          <cell r="K608" t="str">
            <v>OPERADORA OMX SA DE CV</v>
          </cell>
          <cell r="L608" t="str">
            <v>AV VALLE DE SAN ISIDRO 530</v>
          </cell>
          <cell r="M608" t="str">
            <v>ZAPOPAN-JAL</v>
          </cell>
          <cell r="N608">
            <v>0</v>
          </cell>
          <cell r="O608" t="str">
            <v>INTERIOR</v>
          </cell>
          <cell r="P608" t="str">
            <v xml:space="preserve">  </v>
          </cell>
          <cell r="Q608" t="str">
            <v>&gt;60</v>
          </cell>
          <cell r="R608" t="str">
            <v>Entry Production Color Low/Mid</v>
          </cell>
          <cell r="S608" t="str">
            <v>Entry Production</v>
          </cell>
          <cell r="T608" t="str">
            <v>Ciudad principal</v>
          </cell>
          <cell r="U608" t="str">
            <v>3-&gt;60</v>
          </cell>
          <cell r="V608">
            <v>1</v>
          </cell>
          <cell r="W608">
            <v>1573.0000000000002</v>
          </cell>
          <cell r="X608">
            <v>0</v>
          </cell>
          <cell r="Y608">
            <v>4</v>
          </cell>
          <cell r="Z608">
            <v>4</v>
          </cell>
          <cell r="AA608">
            <v>1</v>
          </cell>
          <cell r="AB608">
            <v>0</v>
          </cell>
          <cell r="AC608">
            <v>0</v>
          </cell>
          <cell r="AD608">
            <v>43577</v>
          </cell>
          <cell r="AE608">
            <v>43578</v>
          </cell>
          <cell r="AF608">
            <v>1</v>
          </cell>
          <cell r="AG608" t="str">
            <v>0-1 día</v>
          </cell>
          <cell r="AH608">
            <v>0</v>
          </cell>
          <cell r="AI608">
            <v>0</v>
          </cell>
          <cell r="AJ608">
            <v>0</v>
          </cell>
          <cell r="AK608">
            <v>1573.0000000000002</v>
          </cell>
        </row>
        <row r="609">
          <cell r="A609" t="str">
            <v>0X76371424</v>
          </cell>
          <cell r="B609" t="str">
            <v>ABR-19</v>
          </cell>
          <cell r="C609">
            <v>1</v>
          </cell>
          <cell r="D609" t="str">
            <v>2027723</v>
          </cell>
          <cell r="E609" t="str">
            <v>SR MANTENIMIENTO CORRECTIVO</v>
          </cell>
          <cell r="F609" t="str">
            <v>5866</v>
          </cell>
          <cell r="G609" t="str">
            <v>22/04/2019 10:14</v>
          </cell>
          <cell r="H609" t="str">
            <v>100037</v>
          </cell>
          <cell r="I609" t="str">
            <v>PITSS</v>
          </cell>
          <cell r="J609" t="str">
            <v>ASP</v>
          </cell>
          <cell r="K609" t="str">
            <v>OPERADORA OMX SA DE CV</v>
          </cell>
          <cell r="L609" t="str">
            <v>BLV AEROPUERTO MIGUEL ALEMAN 55</v>
          </cell>
          <cell r="M609" t="str">
            <v>LERMA-MEX</v>
          </cell>
          <cell r="N609">
            <v>0</v>
          </cell>
          <cell r="O609" t="str">
            <v>INTERIOR</v>
          </cell>
          <cell r="P609">
            <v>48</v>
          </cell>
          <cell r="Q609" t="str">
            <v>Entre 31 y 60</v>
          </cell>
          <cell r="R609" t="str">
            <v>Departmental Digital</v>
          </cell>
          <cell r="S609" t="str">
            <v>A3</v>
          </cell>
          <cell r="T609" t="str">
            <v>Otras</v>
          </cell>
          <cell r="U609" t="str">
            <v>2-Entre 31 y 60</v>
          </cell>
          <cell r="V609">
            <v>1.05</v>
          </cell>
          <cell r="W609">
            <v>1433.25</v>
          </cell>
          <cell r="X609">
            <v>1</v>
          </cell>
          <cell r="Y609">
            <v>1.1499999999999999</v>
          </cell>
          <cell r="Z609">
            <v>9</v>
          </cell>
          <cell r="AA609">
            <v>0.12777777777777777</v>
          </cell>
          <cell r="AB609">
            <v>0</v>
          </cell>
          <cell r="AC609">
            <v>0</v>
          </cell>
          <cell r="AD609">
            <v>43577</v>
          </cell>
          <cell r="AE609">
            <v>43577</v>
          </cell>
          <cell r="AF609">
            <v>0</v>
          </cell>
          <cell r="AG609" t="str">
            <v>0-1 día</v>
          </cell>
          <cell r="AH609">
            <v>0</v>
          </cell>
          <cell r="AI609">
            <v>0</v>
          </cell>
          <cell r="AJ609">
            <v>0</v>
          </cell>
          <cell r="AK609">
            <v>1433.25</v>
          </cell>
        </row>
        <row r="610">
          <cell r="A610" t="str">
            <v>0X76372692</v>
          </cell>
          <cell r="B610" t="str">
            <v>ABR-19</v>
          </cell>
          <cell r="C610">
            <v>1</v>
          </cell>
          <cell r="D610" t="str">
            <v>2027891</v>
          </cell>
          <cell r="E610" t="str">
            <v>SR MANTENIMIENTO CORRECTIVO</v>
          </cell>
          <cell r="F610" t="str">
            <v>5866</v>
          </cell>
          <cell r="G610" t="str">
            <v>22/04/2019 12:43</v>
          </cell>
          <cell r="H610" t="str">
            <v>800183</v>
          </cell>
          <cell r="I610" t="str">
            <v>PITSS</v>
          </cell>
          <cell r="J610" t="str">
            <v>ASP</v>
          </cell>
          <cell r="K610" t="str">
            <v>OPERADORA OMX SA DE CV</v>
          </cell>
          <cell r="L610" t="str">
            <v>AV MEXICO 3370</v>
          </cell>
          <cell r="M610" t="str">
            <v>Zapopan-JAL</v>
          </cell>
          <cell r="N610">
            <v>0</v>
          </cell>
          <cell r="O610" t="str">
            <v>INTERIOR</v>
          </cell>
          <cell r="P610">
            <v>18</v>
          </cell>
          <cell r="Q610" t="str">
            <v>Entre 16 y 30</v>
          </cell>
          <cell r="R610" t="str">
            <v>Departmental Digital</v>
          </cell>
          <cell r="S610" t="str">
            <v>A3</v>
          </cell>
          <cell r="T610" t="str">
            <v>Ciudad principal</v>
          </cell>
          <cell r="U610" t="str">
            <v>2-Entre 16 y 30</v>
          </cell>
          <cell r="V610">
            <v>0.8</v>
          </cell>
          <cell r="W610">
            <v>1092</v>
          </cell>
          <cell r="X610">
            <v>1</v>
          </cell>
          <cell r="Y610">
            <v>1.28</v>
          </cell>
          <cell r="Z610">
            <v>5</v>
          </cell>
          <cell r="AA610">
            <v>0.25600000000000001</v>
          </cell>
          <cell r="AB610">
            <v>0</v>
          </cell>
          <cell r="AC610">
            <v>0</v>
          </cell>
          <cell r="AD610">
            <v>43577</v>
          </cell>
          <cell r="AE610">
            <v>43577</v>
          </cell>
          <cell r="AF610">
            <v>0</v>
          </cell>
          <cell r="AG610" t="str">
            <v>0-1 día</v>
          </cell>
          <cell r="AH610">
            <v>0</v>
          </cell>
          <cell r="AI610">
            <v>0</v>
          </cell>
          <cell r="AJ610">
            <v>0</v>
          </cell>
          <cell r="AK610">
            <v>1092</v>
          </cell>
        </row>
        <row r="611">
          <cell r="A611" t="str">
            <v>0X76372692</v>
          </cell>
          <cell r="B611" t="str">
            <v>ABR-19</v>
          </cell>
          <cell r="C611">
            <v>1</v>
          </cell>
          <cell r="D611" t="str">
            <v>2026989</v>
          </cell>
          <cell r="E611" t="str">
            <v>SR MANTENIMIENTO CORRECTIVO</v>
          </cell>
          <cell r="F611" t="str">
            <v>7845</v>
          </cell>
          <cell r="G611" t="str">
            <v>19/04/2019 16:01</v>
          </cell>
          <cell r="H611" t="str">
            <v>500155</v>
          </cell>
          <cell r="I611" t="str">
            <v>PITSS</v>
          </cell>
          <cell r="J611" t="str">
            <v>ASP</v>
          </cell>
          <cell r="K611" t="str">
            <v>HONEYWELL AUTOMOTIVE DE MEXICO S DE RL DE CV</v>
          </cell>
          <cell r="L611" t="str">
            <v>AV PARQUE INDUSTRIAL JUAREZ 3328</v>
          </cell>
          <cell r="M611" t="str">
            <v>CIUDAD JUAREZ-CHIH</v>
          </cell>
          <cell r="N611">
            <v>0</v>
          </cell>
          <cell r="O611" t="str">
            <v>INTERIOR</v>
          </cell>
          <cell r="P611">
            <v>9</v>
          </cell>
          <cell r="Q611" t="str">
            <v>Entre 7 y 15</v>
          </cell>
          <cell r="R611" t="str">
            <v>A3 Office Color Laser MFPs</v>
          </cell>
          <cell r="S611" t="str">
            <v>A3</v>
          </cell>
          <cell r="T611" t="str">
            <v>Ciudad principal</v>
          </cell>
          <cell r="U611" t="str">
            <v>2-Entre 7 y 15</v>
          </cell>
          <cell r="V611">
            <v>0.6</v>
          </cell>
          <cell r="W611">
            <v>819</v>
          </cell>
          <cell r="X611">
            <v>1</v>
          </cell>
          <cell r="Y611">
            <v>1.48</v>
          </cell>
          <cell r="Z611">
            <v>5</v>
          </cell>
          <cell r="AA611">
            <v>0.29599999999999999</v>
          </cell>
          <cell r="AB611">
            <v>0</v>
          </cell>
          <cell r="AC611">
            <v>0</v>
          </cell>
          <cell r="AD611">
            <v>43577</v>
          </cell>
          <cell r="AE611">
            <v>43577</v>
          </cell>
          <cell r="AF611">
            <v>0</v>
          </cell>
          <cell r="AG611" t="str">
            <v>0-1 día</v>
          </cell>
          <cell r="AH611">
            <v>0</v>
          </cell>
          <cell r="AI611">
            <v>0</v>
          </cell>
          <cell r="AJ611">
            <v>0</v>
          </cell>
          <cell r="AK611">
            <v>819</v>
          </cell>
        </row>
        <row r="612">
          <cell r="A612" t="str">
            <v>0X76372785</v>
          </cell>
          <cell r="B612" t="str">
            <v>ABR-19</v>
          </cell>
          <cell r="C612">
            <v>1</v>
          </cell>
          <cell r="D612" t="str">
            <v>2027711</v>
          </cell>
          <cell r="E612" t="str">
            <v>SR MANTENIMIENTO CORRECTIVO</v>
          </cell>
          <cell r="F612" t="str">
            <v>7845</v>
          </cell>
          <cell r="G612" t="str">
            <v>22/04/2019 09:58</v>
          </cell>
          <cell r="H612" t="str">
            <v>500158</v>
          </cell>
          <cell r="I612" t="str">
            <v>PITSS</v>
          </cell>
          <cell r="J612" t="str">
            <v>ASP</v>
          </cell>
          <cell r="K612" t="str">
            <v>HONEYWELL AUTOMOTIVE DE MEXICO S DE RL DE CV</v>
          </cell>
          <cell r="L612" t="str">
            <v>AV VALLE DEL CEDRO 1681</v>
          </cell>
          <cell r="M612" t="str">
            <v>Ciudad Juarez-CHIH</v>
          </cell>
          <cell r="N612">
            <v>0</v>
          </cell>
          <cell r="O612" t="str">
            <v>INTERIOR</v>
          </cell>
          <cell r="P612">
            <v>2699</v>
          </cell>
          <cell r="Q612" t="str">
            <v>&gt;60</v>
          </cell>
          <cell r="R612" t="str">
            <v>A3 Office Color Laser MFPs</v>
          </cell>
          <cell r="S612" t="str">
            <v>A3</v>
          </cell>
          <cell r="T612" t="str">
            <v>Ciudad principal</v>
          </cell>
          <cell r="U612" t="str">
            <v>2-&gt;60</v>
          </cell>
          <cell r="V612">
            <v>1.1000000000000001</v>
          </cell>
          <cell r="W612">
            <v>1501.5000000000002</v>
          </cell>
          <cell r="X612">
            <v>1</v>
          </cell>
          <cell r="Y612">
            <v>0.2</v>
          </cell>
          <cell r="Z612">
            <v>5</v>
          </cell>
          <cell r="AA612">
            <v>0.04</v>
          </cell>
          <cell r="AB612">
            <v>0</v>
          </cell>
          <cell r="AC612">
            <v>0</v>
          </cell>
          <cell r="AD612">
            <v>43577</v>
          </cell>
          <cell r="AE612">
            <v>43577</v>
          </cell>
          <cell r="AF612">
            <v>0</v>
          </cell>
          <cell r="AG612" t="str">
            <v>0-1 día</v>
          </cell>
          <cell r="AH612">
            <v>0</v>
          </cell>
          <cell r="AI612">
            <v>0</v>
          </cell>
          <cell r="AJ612">
            <v>0</v>
          </cell>
          <cell r="AK612">
            <v>1501.5000000000002</v>
          </cell>
        </row>
        <row r="613">
          <cell r="A613" t="str">
            <v>0X76373107</v>
          </cell>
          <cell r="B613" t="str">
            <v>ABR-19</v>
          </cell>
          <cell r="C613">
            <v>1</v>
          </cell>
          <cell r="D613" t="str">
            <v>2025541</v>
          </cell>
          <cell r="E613" t="str">
            <v>SR MANTENIMIENTO CORRECTIVO</v>
          </cell>
          <cell r="F613" t="str">
            <v>1844</v>
          </cell>
          <cell r="G613" t="str">
            <v>16/04/2019 10:27</v>
          </cell>
          <cell r="H613" t="str">
            <v>800192</v>
          </cell>
          <cell r="I613" t="str">
            <v>PITSS</v>
          </cell>
          <cell r="J613" t="str">
            <v>ASP</v>
          </cell>
          <cell r="K613" t="str">
            <v>GRUPO ART GRAPH SA DE CV</v>
          </cell>
          <cell r="L613" t="str">
            <v>INDUSTRIA VINICOLA 304</v>
          </cell>
          <cell r="M613" t="str">
            <v>ZAPOPAN-JAL</v>
          </cell>
          <cell r="N613">
            <v>0</v>
          </cell>
          <cell r="O613" t="str">
            <v>INTERIOR</v>
          </cell>
          <cell r="P613">
            <v>68</v>
          </cell>
          <cell r="Q613" t="str">
            <v>&gt;60</v>
          </cell>
          <cell r="R613" t="str">
            <v>High End Cut Sheet</v>
          </cell>
          <cell r="S613" t="str">
            <v>High Production</v>
          </cell>
          <cell r="T613" t="str">
            <v>Ciudad principal</v>
          </cell>
          <cell r="U613" t="str">
            <v>4-&gt;60</v>
          </cell>
          <cell r="V613">
            <v>1.2</v>
          </cell>
          <cell r="W613">
            <v>2574</v>
          </cell>
          <cell r="X613">
            <v>1</v>
          </cell>
          <cell r="Y613">
            <v>4.83</v>
          </cell>
          <cell r="Z613">
            <v>3</v>
          </cell>
          <cell r="AA613">
            <v>1.61</v>
          </cell>
          <cell r="AB613">
            <v>0.15250000000000002</v>
          </cell>
          <cell r="AC613">
            <v>-327.11250000000007</v>
          </cell>
          <cell r="AD613">
            <v>43577</v>
          </cell>
          <cell r="AE613">
            <v>43577</v>
          </cell>
          <cell r="AF613">
            <v>0</v>
          </cell>
          <cell r="AG613" t="str">
            <v>0-1 día</v>
          </cell>
          <cell r="AH613">
            <v>0</v>
          </cell>
          <cell r="AI613">
            <v>0</v>
          </cell>
          <cell r="AJ613">
            <v>0</v>
          </cell>
          <cell r="AK613">
            <v>2246.8874999999998</v>
          </cell>
        </row>
        <row r="614">
          <cell r="A614" t="str">
            <v>0X76373202</v>
          </cell>
          <cell r="B614" t="str">
            <v>ABR-19</v>
          </cell>
          <cell r="C614">
            <v>1</v>
          </cell>
          <cell r="D614" t="str">
            <v>2027815</v>
          </cell>
          <cell r="E614" t="str">
            <v>SR MANTENIMIENTO CORRECTIVO</v>
          </cell>
          <cell r="F614" t="str">
            <v>5955</v>
          </cell>
          <cell r="G614" t="str">
            <v>22/04/2019 11:27</v>
          </cell>
          <cell r="H614" t="str">
            <v>500066</v>
          </cell>
          <cell r="I614" t="str">
            <v>PITSS</v>
          </cell>
          <cell r="J614" t="str">
            <v>ASP</v>
          </cell>
          <cell r="K614" t="str">
            <v>PRICEWATERHOUSECOOPERS SC</v>
          </cell>
          <cell r="L614" t="str">
            <v>AV RUFINO TAMAYO NO 100</v>
          </cell>
          <cell r="M614" t="str">
            <v>San Pedro Garza Garc</v>
          </cell>
          <cell r="N614">
            <v>0</v>
          </cell>
          <cell r="O614" t="str">
            <v>INTERIOR</v>
          </cell>
          <cell r="P614">
            <v>60</v>
          </cell>
          <cell r="Q614" t="str">
            <v>Entre 31 y 60</v>
          </cell>
          <cell r="R614" t="str">
            <v>Departmental Digital</v>
          </cell>
          <cell r="S614" t="str">
            <v>A3</v>
          </cell>
          <cell r="T614" t="str">
            <v>Ciudad principal</v>
          </cell>
          <cell r="U614" t="str">
            <v>2-Entre 31 y 60</v>
          </cell>
          <cell r="V614">
            <v>1.05</v>
          </cell>
          <cell r="W614">
            <v>1433.25</v>
          </cell>
          <cell r="X614">
            <v>1</v>
          </cell>
          <cell r="Y614">
            <v>1.5</v>
          </cell>
          <cell r="Z614">
            <v>5</v>
          </cell>
          <cell r="AA614">
            <v>0.3</v>
          </cell>
          <cell r="AB614">
            <v>0</v>
          </cell>
          <cell r="AC614">
            <v>0</v>
          </cell>
          <cell r="AD614">
            <v>43577</v>
          </cell>
          <cell r="AE614">
            <v>43577</v>
          </cell>
          <cell r="AF614">
            <v>0</v>
          </cell>
          <cell r="AG614" t="str">
            <v>0-1 día</v>
          </cell>
          <cell r="AH614">
            <v>0</v>
          </cell>
          <cell r="AI614">
            <v>0</v>
          </cell>
          <cell r="AJ614">
            <v>0</v>
          </cell>
          <cell r="AK614">
            <v>1433.25</v>
          </cell>
        </row>
        <row r="615">
          <cell r="A615" t="str">
            <v>0X76375747</v>
          </cell>
          <cell r="B615" t="str">
            <v>ABR-19</v>
          </cell>
          <cell r="C615">
            <v>1</v>
          </cell>
          <cell r="D615" t="str">
            <v>2027003</v>
          </cell>
          <cell r="E615" t="str">
            <v>SR MANTENIMIENTO CORRECTIVO</v>
          </cell>
          <cell r="F615" t="str">
            <v>5955</v>
          </cell>
          <cell r="G615" t="str">
            <v>19/04/2019 19:33</v>
          </cell>
          <cell r="H615" t="str">
            <v>500158</v>
          </cell>
          <cell r="I615" t="str">
            <v>PITSS</v>
          </cell>
          <cell r="J615" t="str">
            <v>ASP</v>
          </cell>
          <cell r="K615" t="str">
            <v>FLEXTRONICS MANUFACTURING JUAREZ S DE RL DE CV</v>
          </cell>
          <cell r="L615" t="str">
            <v>BLVD INDEPENDENCIA 4240</v>
          </cell>
          <cell r="M615" t="str">
            <v>Ciudad Juarez-CHIH</v>
          </cell>
          <cell r="N615">
            <v>0</v>
          </cell>
          <cell r="O615" t="str">
            <v>INTERIOR</v>
          </cell>
          <cell r="P615">
            <v>81</v>
          </cell>
          <cell r="Q615" t="str">
            <v>&gt;60</v>
          </cell>
          <cell r="R615" t="str">
            <v>Departmental Digital</v>
          </cell>
          <cell r="S615" t="str">
            <v>A3</v>
          </cell>
          <cell r="T615" t="str">
            <v>Ciudad principal</v>
          </cell>
          <cell r="U615" t="str">
            <v>2-&gt;60</v>
          </cell>
          <cell r="V615">
            <v>1.1000000000000001</v>
          </cell>
          <cell r="W615">
            <v>1501.5000000000002</v>
          </cell>
          <cell r="X615">
            <v>1</v>
          </cell>
          <cell r="Y615">
            <v>0</v>
          </cell>
          <cell r="Z615">
            <v>5</v>
          </cell>
          <cell r="AA615">
            <v>0</v>
          </cell>
          <cell r="AB615">
            <v>0</v>
          </cell>
          <cell r="AC615">
            <v>0</v>
          </cell>
          <cell r="AD615">
            <v>43577</v>
          </cell>
          <cell r="AE615">
            <v>43577</v>
          </cell>
          <cell r="AF615">
            <v>0</v>
          </cell>
          <cell r="AG615" t="str">
            <v>0-1 día</v>
          </cell>
          <cell r="AH615">
            <v>0</v>
          </cell>
          <cell r="AI615">
            <v>0</v>
          </cell>
          <cell r="AJ615">
            <v>0</v>
          </cell>
          <cell r="AK615">
            <v>1501.5000000000002</v>
          </cell>
        </row>
        <row r="616">
          <cell r="A616" t="str">
            <v>0X76703031</v>
          </cell>
          <cell r="B616" t="str">
            <v>ABR-19</v>
          </cell>
          <cell r="C616">
            <v>1</v>
          </cell>
          <cell r="D616" t="str">
            <v>2027683</v>
          </cell>
          <cell r="E616" t="str">
            <v>SR MANTENIMIENTO CORRECTIVO</v>
          </cell>
          <cell r="F616" t="str">
            <v>5748</v>
          </cell>
          <cell r="G616" t="str">
            <v>22/04/2019 09:34</v>
          </cell>
          <cell r="H616" t="str">
            <v>500155</v>
          </cell>
          <cell r="I616" t="str">
            <v>PITSS</v>
          </cell>
          <cell r="J616" t="str">
            <v>ASP</v>
          </cell>
          <cell r="K616" t="str">
            <v>HONEYWELL AUTOMOTIVE DE MEXICO S DE RL DE CV</v>
          </cell>
          <cell r="L616" t="str">
            <v>AV VALLE DEL CEDRO 1681</v>
          </cell>
          <cell r="M616" t="str">
            <v>CIUDAD JUAREZ-CHIH</v>
          </cell>
          <cell r="N616">
            <v>0</v>
          </cell>
          <cell r="O616" t="str">
            <v>INTERIOR</v>
          </cell>
          <cell r="P616">
            <v>616</v>
          </cell>
          <cell r="Q616" t="str">
            <v>&gt;60</v>
          </cell>
          <cell r="R616" t="str">
            <v>Office Digital</v>
          </cell>
          <cell r="S616" t="str">
            <v>A3</v>
          </cell>
          <cell r="T616" t="str">
            <v>Ciudad principal</v>
          </cell>
          <cell r="U616" t="str">
            <v>2-&gt;60</v>
          </cell>
          <cell r="V616">
            <v>1.1000000000000001</v>
          </cell>
          <cell r="W616">
            <v>1501.5000000000002</v>
          </cell>
          <cell r="X616">
            <v>1</v>
          </cell>
          <cell r="Y616">
            <v>1.1000000000000001</v>
          </cell>
          <cell r="Z616">
            <v>5</v>
          </cell>
          <cell r="AA616">
            <v>0.22000000000000003</v>
          </cell>
          <cell r="AB616">
            <v>0</v>
          </cell>
          <cell r="AC616">
            <v>0</v>
          </cell>
          <cell r="AD616">
            <v>43577</v>
          </cell>
          <cell r="AE616">
            <v>43577</v>
          </cell>
          <cell r="AF616">
            <v>0</v>
          </cell>
          <cell r="AG616" t="str">
            <v>0-1 día</v>
          </cell>
          <cell r="AH616">
            <v>0</v>
          </cell>
          <cell r="AI616">
            <v>0</v>
          </cell>
          <cell r="AJ616">
            <v>0</v>
          </cell>
          <cell r="AK616">
            <v>1501.5000000000002</v>
          </cell>
        </row>
        <row r="617">
          <cell r="A617" t="str">
            <v>0X76703255</v>
          </cell>
          <cell r="B617" t="str">
            <v>ABR-19</v>
          </cell>
          <cell r="C617">
            <v>1</v>
          </cell>
          <cell r="D617" t="str">
            <v>2027005</v>
          </cell>
          <cell r="E617" t="str">
            <v>SR MANTENIMIENTO CORRECTIVO</v>
          </cell>
          <cell r="F617" t="str">
            <v>0560</v>
          </cell>
          <cell r="G617" t="str">
            <v>19/04/2019 20:32</v>
          </cell>
          <cell r="H617" t="str">
            <v>800192</v>
          </cell>
          <cell r="I617" t="str">
            <v>PITSS</v>
          </cell>
          <cell r="J617" t="str">
            <v>ASP</v>
          </cell>
          <cell r="K617" t="str">
            <v>OFFICE DEPOT DE MEXICO SA DE CV</v>
          </cell>
          <cell r="L617" t="str">
            <v>AV MAIZ 1300</v>
          </cell>
          <cell r="M617" t="str">
            <v>ZAPOPAN-JAL</v>
          </cell>
          <cell r="N617">
            <v>0</v>
          </cell>
          <cell r="O617" t="str">
            <v>INTERIOR</v>
          </cell>
          <cell r="P617">
            <v>13</v>
          </cell>
          <cell r="Q617" t="str">
            <v>Entre 7 y 15</v>
          </cell>
          <cell r="R617" t="str">
            <v>Entry Production Color Low/Mid</v>
          </cell>
          <cell r="S617" t="str">
            <v>Entry Production</v>
          </cell>
          <cell r="T617" t="str">
            <v>Ciudad principal</v>
          </cell>
          <cell r="U617" t="str">
            <v>3-Entre 7 y 15</v>
          </cell>
          <cell r="V617">
            <v>0.8</v>
          </cell>
          <cell r="W617">
            <v>1258.4000000000003</v>
          </cell>
          <cell r="X617">
            <v>1</v>
          </cell>
          <cell r="Y617">
            <v>0</v>
          </cell>
          <cell r="Z617">
            <v>4</v>
          </cell>
          <cell r="AA617">
            <v>0</v>
          </cell>
          <cell r="AB617">
            <v>0</v>
          </cell>
          <cell r="AC617">
            <v>0</v>
          </cell>
          <cell r="AD617">
            <v>43577</v>
          </cell>
          <cell r="AE617">
            <v>43577</v>
          </cell>
          <cell r="AF617">
            <v>0</v>
          </cell>
          <cell r="AG617" t="str">
            <v>0-1 día</v>
          </cell>
          <cell r="AH617">
            <v>0</v>
          </cell>
          <cell r="AI617">
            <v>0</v>
          </cell>
          <cell r="AJ617">
            <v>0</v>
          </cell>
          <cell r="AK617">
            <v>1258.4000000000003</v>
          </cell>
        </row>
        <row r="618">
          <cell r="A618" t="str">
            <v>0X76703795</v>
          </cell>
          <cell r="B618" t="str">
            <v>ABR-19</v>
          </cell>
          <cell r="C618">
            <v>1</v>
          </cell>
          <cell r="D618" t="str">
            <v>2021661</v>
          </cell>
          <cell r="E618" t="str">
            <v>SR MANTENIMIENTO CORRECTIVO</v>
          </cell>
          <cell r="F618" t="str">
            <v>0700</v>
          </cell>
          <cell r="G618" t="str">
            <v>08/04/2019 11:56</v>
          </cell>
          <cell r="H618" t="str">
            <v>800027</v>
          </cell>
          <cell r="I618" t="str">
            <v>PITSS</v>
          </cell>
          <cell r="J618" t="str">
            <v>ASP</v>
          </cell>
          <cell r="K618" t="str">
            <v>IMPRESOS DIGITALES BALTAZAR S DE RL DE CV</v>
          </cell>
          <cell r="L618" t="str">
            <v>GABINO BARREDA No 267 B</v>
          </cell>
          <cell r="M618" t="str">
            <v>Colima-COL</v>
          </cell>
          <cell r="N618">
            <v>1</v>
          </cell>
          <cell r="O618" t="str">
            <v>INTERIOR</v>
          </cell>
          <cell r="P618">
            <v>3</v>
          </cell>
          <cell r="Q618" t="str">
            <v>&lt;=3</v>
          </cell>
          <cell r="R618" t="str">
            <v>Entry Production Color Low/Mid</v>
          </cell>
          <cell r="S618" t="str">
            <v>Entry Production</v>
          </cell>
          <cell r="T618" t="str">
            <v>Ciudad principal</v>
          </cell>
          <cell r="U618" t="str">
            <v>3-&lt;=3</v>
          </cell>
          <cell r="V618">
            <v>0</v>
          </cell>
          <cell r="W618">
            <v>0</v>
          </cell>
          <cell r="X618">
            <v>1</v>
          </cell>
          <cell r="Y618">
            <v>5.57</v>
          </cell>
          <cell r="Z618">
            <v>4</v>
          </cell>
          <cell r="AA618">
            <v>1.3925000000000001</v>
          </cell>
          <cell r="AB618">
            <v>9.8125000000000018E-2</v>
          </cell>
          <cell r="AC618">
            <v>-154.35062500000004</v>
          </cell>
          <cell r="AD618">
            <v>43577</v>
          </cell>
          <cell r="AE618">
            <v>43577</v>
          </cell>
          <cell r="AF618">
            <v>0</v>
          </cell>
          <cell r="AG618" t="str">
            <v>0-1 día</v>
          </cell>
          <cell r="AH618">
            <v>0</v>
          </cell>
          <cell r="AI618">
            <v>0</v>
          </cell>
          <cell r="AJ618">
            <v>0</v>
          </cell>
          <cell r="AK618">
            <v>-154.35062500000004</v>
          </cell>
        </row>
        <row r="619">
          <cell r="A619" t="str">
            <v>0X76703816</v>
          </cell>
          <cell r="B619" t="str">
            <v>ABR-19</v>
          </cell>
          <cell r="C619">
            <v>1</v>
          </cell>
          <cell r="D619" t="str">
            <v>2028065</v>
          </cell>
          <cell r="E619" t="str">
            <v>SR MANTENIMIENTO CORRECTIVO</v>
          </cell>
          <cell r="F619" t="str">
            <v>8680</v>
          </cell>
          <cell r="G619" t="str">
            <v>22/04/2019 17:07</v>
          </cell>
          <cell r="H619" t="str">
            <v>800185</v>
          </cell>
          <cell r="I619" t="str">
            <v>PITSS</v>
          </cell>
          <cell r="J619" t="str">
            <v>ASP</v>
          </cell>
          <cell r="K619" t="str">
            <v>IMPRESOS DIGITALES BALTAZAR S DE RL DE CV</v>
          </cell>
          <cell r="L619" t="str">
            <v>GABINO BARREDA No 267 B</v>
          </cell>
          <cell r="M619" t="str">
            <v>Colima-COL</v>
          </cell>
          <cell r="N619">
            <v>1</v>
          </cell>
          <cell r="O619" t="str">
            <v>INTERIOR</v>
          </cell>
          <cell r="P619">
            <v>12</v>
          </cell>
          <cell r="Q619" t="str">
            <v>Entre 7 y 15</v>
          </cell>
          <cell r="R619" t="str">
            <v>Entry Production Color Low/Mid</v>
          </cell>
          <cell r="S619" t="str">
            <v>Entry Production</v>
          </cell>
          <cell r="T619" t="str">
            <v>Ciudad principal</v>
          </cell>
          <cell r="U619" t="str">
            <v>3-Entre 7 y 15</v>
          </cell>
          <cell r="V619">
            <v>0.8</v>
          </cell>
          <cell r="W619">
            <v>0</v>
          </cell>
          <cell r="X619">
            <v>1</v>
          </cell>
          <cell r="Y619">
            <v>0.38</v>
          </cell>
          <cell r="Z619">
            <v>4</v>
          </cell>
          <cell r="AA619">
            <v>9.5000000000000001E-2</v>
          </cell>
          <cell r="AB619">
            <v>0</v>
          </cell>
          <cell r="AC619">
            <v>0</v>
          </cell>
          <cell r="AD619">
            <v>43577</v>
          </cell>
          <cell r="AE619">
            <v>43578</v>
          </cell>
          <cell r="AF619">
            <v>1</v>
          </cell>
          <cell r="AG619" t="str">
            <v>0-1 día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</row>
        <row r="620">
          <cell r="A620" t="str">
            <v>0X76703902</v>
          </cell>
          <cell r="B620" t="str">
            <v>ABR-19</v>
          </cell>
          <cell r="C620">
            <v>1</v>
          </cell>
          <cell r="D620" t="str">
            <v>2027371</v>
          </cell>
          <cell r="E620" t="str">
            <v>SR MANTENIMIENTO CORRECTIVO</v>
          </cell>
          <cell r="F620" t="str">
            <v>4395</v>
          </cell>
          <cell r="G620" t="str">
            <v>21/04/2019 14:43</v>
          </cell>
          <cell r="H620" t="str">
            <v>800185</v>
          </cell>
          <cell r="I620" t="str">
            <v>PITSS</v>
          </cell>
          <cell r="J620" t="str">
            <v>ASP</v>
          </cell>
          <cell r="K620" t="str">
            <v>OFFICE DEPOT DE MEXICO SA DE CV</v>
          </cell>
          <cell r="L620" t="str">
            <v>MIGUEL DE LA MADRID 9</v>
          </cell>
          <cell r="M620" t="str">
            <v>MANZANILLO-COL</v>
          </cell>
          <cell r="N620">
            <v>1</v>
          </cell>
          <cell r="O620" t="str">
            <v>INTERIOR</v>
          </cell>
          <cell r="P620">
            <v>38</v>
          </cell>
          <cell r="Q620" t="str">
            <v>Entre 31 y 60</v>
          </cell>
          <cell r="R620" t="str">
            <v>Light Production Digital Business</v>
          </cell>
          <cell r="S620" t="str">
            <v>Entry Production</v>
          </cell>
          <cell r="T620" t="str">
            <v>Ciudad principal</v>
          </cell>
          <cell r="U620" t="str">
            <v>3-Entre 31 y 60</v>
          </cell>
          <cell r="V620">
            <v>1.1000000000000001</v>
          </cell>
          <cell r="W620">
            <v>0</v>
          </cell>
          <cell r="X620">
            <v>1</v>
          </cell>
          <cell r="Y620">
            <v>1.65</v>
          </cell>
          <cell r="Z620">
            <v>4</v>
          </cell>
          <cell r="AA620">
            <v>0.41249999999999998</v>
          </cell>
          <cell r="AB620">
            <v>0</v>
          </cell>
          <cell r="AC620">
            <v>0</v>
          </cell>
          <cell r="AD620">
            <v>43577</v>
          </cell>
          <cell r="AE620">
            <v>43578</v>
          </cell>
          <cell r="AF620">
            <v>1</v>
          </cell>
          <cell r="AG620" t="str">
            <v>0-1 día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</row>
        <row r="621">
          <cell r="A621" t="str">
            <v>0X76703918</v>
          </cell>
          <cell r="B621" t="str">
            <v>ABR-19</v>
          </cell>
          <cell r="C621">
            <v>1</v>
          </cell>
          <cell r="D621" t="str">
            <v>2028525</v>
          </cell>
          <cell r="E621" t="str">
            <v>SR MANTENIMIENTO CORRECTIVO</v>
          </cell>
          <cell r="F621" t="str">
            <v>8075</v>
          </cell>
          <cell r="G621" t="str">
            <v>23/04/2019 15:06</v>
          </cell>
          <cell r="H621" t="str">
            <v>800186</v>
          </cell>
          <cell r="I621" t="str">
            <v>PITSS</v>
          </cell>
          <cell r="J621" t="str">
            <v>ASP</v>
          </cell>
          <cell r="K621" t="str">
            <v>OPERADORA OMX SA DE CV</v>
          </cell>
          <cell r="L621" t="str">
            <v>AV CONSTITUYENTES 152 PTE</v>
          </cell>
          <cell r="M621" t="str">
            <v>QUERETARO-QRO</v>
          </cell>
          <cell r="N621">
            <v>0</v>
          </cell>
          <cell r="O621" t="str">
            <v>INTERIOR</v>
          </cell>
          <cell r="P621">
            <v>14</v>
          </cell>
          <cell r="Q621" t="str">
            <v>Entre 7 y 15</v>
          </cell>
          <cell r="R621" t="str">
            <v>Departmental Digital</v>
          </cell>
          <cell r="S621" t="str">
            <v>A3</v>
          </cell>
          <cell r="T621" t="str">
            <v>Ciudad principal</v>
          </cell>
          <cell r="U621" t="str">
            <v>2-Entre 7 y 15</v>
          </cell>
          <cell r="V621">
            <v>0.6</v>
          </cell>
          <cell r="W621">
            <v>819</v>
          </cell>
          <cell r="X621">
            <v>1</v>
          </cell>
          <cell r="Y621">
            <v>0</v>
          </cell>
          <cell r="Z621">
            <v>5</v>
          </cell>
          <cell r="AA621">
            <v>0</v>
          </cell>
          <cell r="AB621">
            <v>0</v>
          </cell>
          <cell r="AC621">
            <v>0</v>
          </cell>
          <cell r="AD621">
            <v>43578</v>
          </cell>
          <cell r="AE621">
            <v>43578</v>
          </cell>
          <cell r="AF621">
            <v>0</v>
          </cell>
          <cell r="AG621" t="str">
            <v>0-1 día</v>
          </cell>
          <cell r="AH621">
            <v>0</v>
          </cell>
          <cell r="AI621">
            <v>0</v>
          </cell>
          <cell r="AJ621">
            <v>0</v>
          </cell>
          <cell r="AK621">
            <v>819</v>
          </cell>
        </row>
        <row r="622">
          <cell r="A622" t="str">
            <v>0X76704205</v>
          </cell>
          <cell r="B622" t="str">
            <v>ABR-19</v>
          </cell>
          <cell r="C622">
            <v>1</v>
          </cell>
          <cell r="D622" t="str">
            <v>2027883</v>
          </cell>
          <cell r="E622" t="str">
            <v>SR MANTENIMIENTO CORRECTIVO</v>
          </cell>
          <cell r="F622" t="str">
            <v>4000</v>
          </cell>
          <cell r="G622" t="str">
            <v>22/04/2019 12:29</v>
          </cell>
          <cell r="H622" t="str">
            <v>500066</v>
          </cell>
          <cell r="I622" t="str">
            <v>PITSS</v>
          </cell>
          <cell r="J622" t="str">
            <v>ASP</v>
          </cell>
          <cell r="K622" t="str">
            <v>AT&amp;T COMUNICACIONES DIGITALES S DE RL DE CV</v>
          </cell>
          <cell r="L622" t="str">
            <v>AV HACIENDA PE&amp;UELAS No 6769 PLAZA CUMBRES LOCAL G</v>
          </cell>
          <cell r="M622" t="str">
            <v>Monterrey-NL</v>
          </cell>
          <cell r="N622">
            <v>0</v>
          </cell>
          <cell r="O622" t="str">
            <v>INTERIOR</v>
          </cell>
          <cell r="P622">
            <v>6</v>
          </cell>
          <cell r="Q622" t="str">
            <v>Entre 3 y 6</v>
          </cell>
          <cell r="R622" t="str">
            <v>Entry Mono Printers</v>
          </cell>
          <cell r="S622" t="str">
            <v>A4</v>
          </cell>
          <cell r="T622" t="str">
            <v>Ciudad principal</v>
          </cell>
          <cell r="U622" t="str">
            <v>1-Entre 3 y 6</v>
          </cell>
          <cell r="V622">
            <v>0</v>
          </cell>
          <cell r="W622">
            <v>0</v>
          </cell>
          <cell r="X622">
            <v>1</v>
          </cell>
          <cell r="Y622">
            <v>2.2999999999999989</v>
          </cell>
          <cell r="Z622">
            <v>5</v>
          </cell>
          <cell r="AA622">
            <v>0.4599999999999998</v>
          </cell>
          <cell r="AB622">
            <v>0</v>
          </cell>
          <cell r="AC622">
            <v>0</v>
          </cell>
          <cell r="AD622">
            <v>43578</v>
          </cell>
          <cell r="AE622">
            <v>43578</v>
          </cell>
          <cell r="AF622">
            <v>0</v>
          </cell>
          <cell r="AG622" t="str">
            <v>0-1 día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</row>
        <row r="623">
          <cell r="A623" t="str">
            <v>0X76704334</v>
          </cell>
          <cell r="B623" t="str">
            <v>ABR-19</v>
          </cell>
          <cell r="C623">
            <v>1</v>
          </cell>
          <cell r="D623" t="str">
            <v>2028517</v>
          </cell>
          <cell r="E623" t="str">
            <v>SR MANTENIMIENTO CORRECTIVO</v>
          </cell>
          <cell r="F623" t="str">
            <v>4002</v>
          </cell>
          <cell r="G623" t="str">
            <v>23/04/2019 14:43</v>
          </cell>
          <cell r="H623" t="str">
            <v>500083</v>
          </cell>
          <cell r="I623" t="str">
            <v>PITSS</v>
          </cell>
          <cell r="J623" t="str">
            <v>ASP</v>
          </cell>
          <cell r="K623" t="str">
            <v>TELEFONOS DE MEXICO SA B DE CV</v>
          </cell>
          <cell r="L623" t="str">
            <v>AV NOGALAR SUR Y CRISANTEMO</v>
          </cell>
          <cell r="M623" t="str">
            <v>SAN NICOLAS DE LOS G</v>
          </cell>
          <cell r="N623">
            <v>0</v>
          </cell>
          <cell r="O623" t="str">
            <v>INTERIOR</v>
          </cell>
          <cell r="P623">
            <v>204</v>
          </cell>
          <cell r="Q623" t="str">
            <v>&gt;60</v>
          </cell>
          <cell r="R623" t="str">
            <v>A4 Mono MFPs</v>
          </cell>
          <cell r="S623" t="str">
            <v>A4</v>
          </cell>
          <cell r="T623" t="str">
            <v>Ciudad principal</v>
          </cell>
          <cell r="U623" t="str">
            <v>1-&gt;60</v>
          </cell>
          <cell r="V623">
            <v>1.05</v>
          </cell>
          <cell r="W623">
            <v>750.75000000000011</v>
          </cell>
          <cell r="X623">
            <v>1</v>
          </cell>
          <cell r="Y623">
            <v>0</v>
          </cell>
          <cell r="Z623">
            <v>5</v>
          </cell>
          <cell r="AA623">
            <v>0</v>
          </cell>
          <cell r="AB623">
            <v>0</v>
          </cell>
          <cell r="AC623">
            <v>0</v>
          </cell>
          <cell r="AD623">
            <v>43578</v>
          </cell>
          <cell r="AE623">
            <v>43578</v>
          </cell>
          <cell r="AF623">
            <v>0</v>
          </cell>
          <cell r="AG623" t="str">
            <v>0-1 día</v>
          </cell>
          <cell r="AH623">
            <v>0</v>
          </cell>
          <cell r="AI623">
            <v>0</v>
          </cell>
          <cell r="AJ623">
            <v>0</v>
          </cell>
          <cell r="AK623">
            <v>750.75000000000011</v>
          </cell>
        </row>
        <row r="624">
          <cell r="A624" t="str">
            <v>0X76705839</v>
          </cell>
          <cell r="B624" t="str">
            <v>ABR-19</v>
          </cell>
          <cell r="C624">
            <v>1</v>
          </cell>
          <cell r="D624" t="str">
            <v>2028413</v>
          </cell>
          <cell r="E624" t="str">
            <v>SR MANTENIMIENTO CORRECTIVO</v>
          </cell>
          <cell r="F624" t="str">
            <v>6705</v>
          </cell>
          <cell r="G624" t="str">
            <v>23/04/2019 11:37</v>
          </cell>
          <cell r="H624" t="str">
            <v>800197</v>
          </cell>
          <cell r="I624" t="str">
            <v>PITSS</v>
          </cell>
          <cell r="J624" t="str">
            <v>ASP</v>
          </cell>
          <cell r="K624" t="str">
            <v>OFFICE DEPOT DE MEXICO SA DE CV</v>
          </cell>
          <cell r="L624" t="str">
            <v>AV VENUSTIANO CARRANZA 733</v>
          </cell>
          <cell r="M624" t="str">
            <v>SAN LUIS POTOSI-SLP</v>
          </cell>
          <cell r="N624">
            <v>0</v>
          </cell>
          <cell r="O624" t="str">
            <v>INTERIOR</v>
          </cell>
          <cell r="P624">
            <v>337</v>
          </cell>
          <cell r="Q624" t="str">
            <v>&gt;60</v>
          </cell>
          <cell r="R624" t="str">
            <v>WF Mono Systems and Legacy Color</v>
          </cell>
          <cell r="S624" t="str">
            <v>WF</v>
          </cell>
          <cell r="T624" t="str">
            <v>Ciudad principal</v>
          </cell>
          <cell r="U624" t="str">
            <v>3-&gt;60</v>
          </cell>
          <cell r="V624">
            <v>1.1499999999999999</v>
          </cell>
          <cell r="W624">
            <v>1808.95</v>
          </cell>
          <cell r="X624">
            <v>1</v>
          </cell>
          <cell r="Y624">
            <v>2.71</v>
          </cell>
          <cell r="Z624">
            <v>4</v>
          </cell>
          <cell r="AA624">
            <v>0.67749999999999999</v>
          </cell>
          <cell r="AB624">
            <v>0</v>
          </cell>
          <cell r="AC624">
            <v>0</v>
          </cell>
          <cell r="AD624">
            <v>43578</v>
          </cell>
          <cell r="AE624">
            <v>43578</v>
          </cell>
          <cell r="AF624">
            <v>0</v>
          </cell>
          <cell r="AG624" t="str">
            <v>0-1 día</v>
          </cell>
          <cell r="AH624">
            <v>0</v>
          </cell>
          <cell r="AI624">
            <v>0</v>
          </cell>
          <cell r="AJ624">
            <v>0</v>
          </cell>
          <cell r="AK624">
            <v>1808.95</v>
          </cell>
        </row>
        <row r="625">
          <cell r="A625" t="str">
            <v>0X76705839</v>
          </cell>
          <cell r="B625" t="str">
            <v>ABR-19</v>
          </cell>
          <cell r="C625">
            <v>1</v>
          </cell>
          <cell r="D625" t="str">
            <v>2028351</v>
          </cell>
          <cell r="E625" t="str">
            <v>SR MANTENIMIENTO CORRECTIVO</v>
          </cell>
          <cell r="F625" t="str">
            <v>3615</v>
          </cell>
          <cell r="G625" t="str">
            <v>23/04/2019 10:36</v>
          </cell>
          <cell r="H625" t="str">
            <v>500060</v>
          </cell>
          <cell r="I625" t="str">
            <v>PITSS</v>
          </cell>
          <cell r="J625" t="str">
            <v>ASP</v>
          </cell>
          <cell r="K625" t="str">
            <v>CONDUENT DE MEXICO SA DE CV</v>
          </cell>
          <cell r="L625" t="str">
            <v>AV ANTONIO J BERMUDEZ No 960</v>
          </cell>
          <cell r="M625" t="str">
            <v>Ciudad Juarez-CHIH</v>
          </cell>
          <cell r="N625">
            <v>0</v>
          </cell>
          <cell r="O625" t="str">
            <v>INTERIOR</v>
          </cell>
          <cell r="P625">
            <v>2700</v>
          </cell>
          <cell r="Q625" t="str">
            <v>&gt;60</v>
          </cell>
          <cell r="R625" t="str">
            <v>A4 Mono MFPs</v>
          </cell>
          <cell r="S625" t="str">
            <v>A4</v>
          </cell>
          <cell r="T625" t="str">
            <v>Ciudad principal</v>
          </cell>
          <cell r="U625" t="str">
            <v>1-&gt;60</v>
          </cell>
          <cell r="V625">
            <v>1.05</v>
          </cell>
          <cell r="W625">
            <v>750.75000000000011</v>
          </cell>
          <cell r="X625">
            <v>1</v>
          </cell>
          <cell r="Y625">
            <v>1.83</v>
          </cell>
          <cell r="Z625">
            <v>5</v>
          </cell>
          <cell r="AA625">
            <v>0.36599999999999999</v>
          </cell>
          <cell r="AB625">
            <v>0</v>
          </cell>
          <cell r="AC625">
            <v>0</v>
          </cell>
          <cell r="AD625">
            <v>43578</v>
          </cell>
          <cell r="AE625">
            <v>43578</v>
          </cell>
          <cell r="AF625">
            <v>0</v>
          </cell>
          <cell r="AG625" t="str">
            <v>0-1 día</v>
          </cell>
          <cell r="AH625">
            <v>0</v>
          </cell>
          <cell r="AI625">
            <v>0</v>
          </cell>
          <cell r="AJ625">
            <v>0</v>
          </cell>
          <cell r="AK625">
            <v>750.75000000000011</v>
          </cell>
        </row>
        <row r="626">
          <cell r="A626" t="str">
            <v>0X76705877</v>
          </cell>
          <cell r="B626" t="str">
            <v>ABR-19</v>
          </cell>
          <cell r="C626">
            <v>1</v>
          </cell>
          <cell r="D626" t="str">
            <v>2028059</v>
          </cell>
          <cell r="E626" t="str">
            <v>SR MANTENIMIENTO CORRECTIVO</v>
          </cell>
          <cell r="F626" t="str">
            <v>8600</v>
          </cell>
          <cell r="G626" t="str">
            <v>22/04/2019 16:51</v>
          </cell>
          <cell r="H626" t="str">
            <v>500083</v>
          </cell>
          <cell r="I626" t="str">
            <v>PITSS</v>
          </cell>
          <cell r="J626" t="str">
            <v>ASP</v>
          </cell>
          <cell r="K626" t="str">
            <v>FUERZA GRAFICA DEL NORTE SA DE CV</v>
          </cell>
          <cell r="L626" t="str">
            <v>AYUTLA OTE 1012</v>
          </cell>
          <cell r="M626" t="str">
            <v>Monterrey-NL</v>
          </cell>
          <cell r="N626">
            <v>0</v>
          </cell>
          <cell r="O626" t="str">
            <v>INTERIOR</v>
          </cell>
          <cell r="P626">
            <v>31</v>
          </cell>
          <cell r="Q626" t="str">
            <v>Entre 31 y 60</v>
          </cell>
          <cell r="R626" t="str">
            <v>Entry Production Color Mid</v>
          </cell>
          <cell r="S626" t="str">
            <v>Entry Production</v>
          </cell>
          <cell r="T626" t="str">
            <v>Ciudad principal</v>
          </cell>
          <cell r="U626" t="str">
            <v>3-Entre 31 y 60</v>
          </cell>
          <cell r="V626">
            <v>1.1000000000000001</v>
          </cell>
          <cell r="W626">
            <v>1730.3000000000004</v>
          </cell>
          <cell r="X626">
            <v>1</v>
          </cell>
          <cell r="Y626">
            <v>0.65</v>
          </cell>
          <cell r="Z626">
            <v>4</v>
          </cell>
          <cell r="AA626">
            <v>0.16250000000000001</v>
          </cell>
          <cell r="AB626">
            <v>0</v>
          </cell>
          <cell r="AC626">
            <v>0</v>
          </cell>
          <cell r="AD626">
            <v>43578</v>
          </cell>
          <cell r="AE626">
            <v>43578</v>
          </cell>
          <cell r="AF626">
            <v>0</v>
          </cell>
          <cell r="AG626" t="str">
            <v>0-1 día</v>
          </cell>
          <cell r="AH626">
            <v>0</v>
          </cell>
          <cell r="AI626">
            <v>0</v>
          </cell>
          <cell r="AJ626">
            <v>0</v>
          </cell>
          <cell r="AK626">
            <v>1730.3000000000004</v>
          </cell>
        </row>
        <row r="627">
          <cell r="A627" t="str">
            <v>0X76706451</v>
          </cell>
          <cell r="B627" t="str">
            <v>ABR-19</v>
          </cell>
          <cell r="C627">
            <v>1</v>
          </cell>
          <cell r="D627" t="str">
            <v>2028295</v>
          </cell>
          <cell r="E627" t="str">
            <v>SR MANTENIMIENTO PREVENTIVO</v>
          </cell>
          <cell r="F627" t="str">
            <v>3636</v>
          </cell>
          <cell r="G627" t="str">
            <v>23/04/2019 09:53</v>
          </cell>
          <cell r="H627" t="str">
            <v>500159</v>
          </cell>
          <cell r="I627" t="str">
            <v>PITSS</v>
          </cell>
          <cell r="J627" t="str">
            <v>ASP</v>
          </cell>
          <cell r="K627" t="str">
            <v>HONEYWELL AUTOMOTIVE DE MEXICO S DE RL DE CV</v>
          </cell>
          <cell r="L627" t="str">
            <v>VIALIDAD TABALAOPA 8507</v>
          </cell>
          <cell r="M627" t="str">
            <v>CHIHUAHUA-CHIH</v>
          </cell>
          <cell r="N627">
            <v>0</v>
          </cell>
          <cell r="O627" t="str">
            <v>INTERIOR</v>
          </cell>
          <cell r="P627" t="str">
            <v xml:space="preserve">  </v>
          </cell>
          <cell r="Q627" t="str">
            <v>&gt;60</v>
          </cell>
          <cell r="R627" t="str">
            <v>A4 Mono MFPs</v>
          </cell>
          <cell r="S627" t="str">
            <v>A4</v>
          </cell>
          <cell r="T627" t="str">
            <v>Ciudad principal</v>
          </cell>
          <cell r="U627" t="str">
            <v>1-&gt;60</v>
          </cell>
          <cell r="V627">
            <v>1</v>
          </cell>
          <cell r="W627">
            <v>715.00000000000011</v>
          </cell>
          <cell r="X627">
            <v>0</v>
          </cell>
          <cell r="Y627">
            <v>5</v>
          </cell>
          <cell r="Z627">
            <v>5</v>
          </cell>
          <cell r="AA627">
            <v>1</v>
          </cell>
          <cell r="AB627">
            <v>0</v>
          </cell>
          <cell r="AC627">
            <v>0</v>
          </cell>
          <cell r="AD627">
            <v>43578</v>
          </cell>
          <cell r="AE627">
            <v>43578</v>
          </cell>
          <cell r="AF627">
            <v>0</v>
          </cell>
          <cell r="AG627" t="str">
            <v>0-1 día</v>
          </cell>
          <cell r="AH627">
            <v>0</v>
          </cell>
          <cell r="AI627">
            <v>0</v>
          </cell>
          <cell r="AJ627">
            <v>0</v>
          </cell>
          <cell r="AK627">
            <v>715.00000000000011</v>
          </cell>
        </row>
        <row r="628">
          <cell r="A628" t="str">
            <v>0X76706478</v>
          </cell>
          <cell r="B628" t="str">
            <v>ABR-19</v>
          </cell>
          <cell r="C628">
            <v>1</v>
          </cell>
          <cell r="D628" t="str">
            <v>2025809</v>
          </cell>
          <cell r="E628" t="str">
            <v>SR INSTALACION CAMBIO DE LUGAR</v>
          </cell>
          <cell r="F628" t="str">
            <v>4310</v>
          </cell>
          <cell r="G628" t="str">
            <v>16/04/2019 23:50</v>
          </cell>
          <cell r="H628" t="str">
            <v>800192</v>
          </cell>
          <cell r="I628" t="str">
            <v>PITSS</v>
          </cell>
          <cell r="J628" t="str">
            <v>ASP</v>
          </cell>
          <cell r="K628" t="str">
            <v>OPERADORA OMX SA DE CV</v>
          </cell>
          <cell r="L628" t="str">
            <v>AV VALLARTA 5400</v>
          </cell>
          <cell r="M628" t="str">
            <v>ZAPOPAN-JAL</v>
          </cell>
          <cell r="N628">
            <v>0</v>
          </cell>
          <cell r="O628" t="str">
            <v>INTERIOR</v>
          </cell>
          <cell r="P628" t="str">
            <v xml:space="preserve">  </v>
          </cell>
          <cell r="Q628" t="str">
            <v>&gt;60</v>
          </cell>
          <cell r="R628" t="str">
            <v>Light Production Digital Business</v>
          </cell>
          <cell r="S628" t="str">
            <v>Entry Production</v>
          </cell>
          <cell r="T628" t="str">
            <v>Ciudad principal</v>
          </cell>
          <cell r="U628" t="str">
            <v>3-&gt;60</v>
          </cell>
          <cell r="V628">
            <v>1</v>
          </cell>
          <cell r="W628">
            <v>1573.0000000000002</v>
          </cell>
          <cell r="X628">
            <v>0</v>
          </cell>
          <cell r="Y628">
            <v>4</v>
          </cell>
          <cell r="Z628">
            <v>4</v>
          </cell>
          <cell r="AA628">
            <v>1</v>
          </cell>
          <cell r="AB628">
            <v>0</v>
          </cell>
          <cell r="AC628">
            <v>0</v>
          </cell>
          <cell r="AD628">
            <v>43578</v>
          </cell>
          <cell r="AE628">
            <v>43578</v>
          </cell>
          <cell r="AF628">
            <v>0</v>
          </cell>
          <cell r="AG628" t="str">
            <v>0-1 día</v>
          </cell>
          <cell r="AH628">
            <v>0</v>
          </cell>
          <cell r="AI628">
            <v>0</v>
          </cell>
          <cell r="AJ628">
            <v>0</v>
          </cell>
          <cell r="AK628">
            <v>1573.0000000000002</v>
          </cell>
        </row>
        <row r="629">
          <cell r="A629" t="str">
            <v>0X76706506</v>
          </cell>
          <cell r="B629" t="str">
            <v>ABR-19</v>
          </cell>
          <cell r="C629">
            <v>1</v>
          </cell>
          <cell r="D629" t="str">
            <v>2028025</v>
          </cell>
          <cell r="E629" t="str">
            <v>SR MANTENIMIENTO CORRECTIVO</v>
          </cell>
          <cell r="F629" t="str">
            <v>4395</v>
          </cell>
          <cell r="G629" t="str">
            <v>22/04/2019 15:44</v>
          </cell>
          <cell r="H629" t="str">
            <v>800183</v>
          </cell>
          <cell r="I629" t="str">
            <v>PITSS</v>
          </cell>
          <cell r="J629" t="str">
            <v>ASP</v>
          </cell>
          <cell r="K629" t="str">
            <v>OFFICE DEPOT DE MEXICO SA DE CV</v>
          </cell>
          <cell r="L629" t="str">
            <v>PATRIA 1937</v>
          </cell>
          <cell r="M629" t="str">
            <v>ZAPOPAN-JAL</v>
          </cell>
          <cell r="N629">
            <v>0</v>
          </cell>
          <cell r="O629" t="str">
            <v>INTERIOR</v>
          </cell>
          <cell r="P629">
            <v>4</v>
          </cell>
          <cell r="Q629" t="str">
            <v>Entre 3 y 6</v>
          </cell>
          <cell r="R629" t="str">
            <v>Light Production Digital Business</v>
          </cell>
          <cell r="S629" t="str">
            <v>Entry Production</v>
          </cell>
          <cell r="T629" t="str">
            <v>Ciudad principal</v>
          </cell>
          <cell r="U629" t="str">
            <v>3-Entre 3 y 6</v>
          </cell>
          <cell r="V629">
            <v>0.6</v>
          </cell>
          <cell r="W629">
            <v>943.80000000000007</v>
          </cell>
          <cell r="X629">
            <v>1</v>
          </cell>
          <cell r="Y629">
            <v>1.77</v>
          </cell>
          <cell r="Z629">
            <v>4</v>
          </cell>
          <cell r="AA629">
            <v>0.4425</v>
          </cell>
          <cell r="AB629">
            <v>0</v>
          </cell>
          <cell r="AC629">
            <v>0</v>
          </cell>
          <cell r="AD629">
            <v>43578</v>
          </cell>
          <cell r="AE629">
            <v>43578</v>
          </cell>
          <cell r="AF629">
            <v>0</v>
          </cell>
          <cell r="AG629" t="str">
            <v>0-1 día</v>
          </cell>
          <cell r="AH629">
            <v>0</v>
          </cell>
          <cell r="AI629">
            <v>0</v>
          </cell>
          <cell r="AJ629">
            <v>0</v>
          </cell>
          <cell r="AK629">
            <v>943.80000000000007</v>
          </cell>
        </row>
        <row r="630">
          <cell r="A630" t="str">
            <v>0X76707584</v>
          </cell>
          <cell r="B630" t="str">
            <v>ABR-19</v>
          </cell>
          <cell r="C630">
            <v>1</v>
          </cell>
          <cell r="D630" t="str">
            <v>2025165</v>
          </cell>
          <cell r="E630" t="str">
            <v>SR MANTENIMIENTO CORRECTIVO</v>
          </cell>
          <cell r="F630" t="str">
            <v>4395</v>
          </cell>
          <cell r="G630" t="str">
            <v>15/04/2019 14:38</v>
          </cell>
          <cell r="H630" t="str">
            <v>500018</v>
          </cell>
          <cell r="I630" t="str">
            <v>PITSS</v>
          </cell>
          <cell r="J630" t="str">
            <v>ASP</v>
          </cell>
          <cell r="K630" t="str">
            <v>OFFICE DEPOT DE MEXICO SA DE CV</v>
          </cell>
          <cell r="L630" t="str">
            <v>BLV FELIPE PESCADOR 1902 ESQ PEDRO</v>
          </cell>
          <cell r="M630" t="str">
            <v>DURANGO-DGO</v>
          </cell>
          <cell r="N630">
            <v>0</v>
          </cell>
          <cell r="O630" t="str">
            <v>INTERIOR</v>
          </cell>
          <cell r="P630">
            <v>146</v>
          </cell>
          <cell r="Q630" t="str">
            <v>&gt;60</v>
          </cell>
          <cell r="R630" t="str">
            <v>Light Production Digital Business</v>
          </cell>
          <cell r="S630" t="str">
            <v>Entry Production</v>
          </cell>
          <cell r="T630" t="str">
            <v>Ciudad principal</v>
          </cell>
          <cell r="U630" t="str">
            <v>3-&gt;60</v>
          </cell>
          <cell r="V630">
            <v>1.1499999999999999</v>
          </cell>
          <cell r="W630">
            <v>1808.95</v>
          </cell>
          <cell r="X630">
            <v>1</v>
          </cell>
          <cell r="Y630">
            <v>1.65</v>
          </cell>
          <cell r="Z630">
            <v>4</v>
          </cell>
          <cell r="AA630">
            <v>0.41249999999999998</v>
          </cell>
          <cell r="AB630">
            <v>0</v>
          </cell>
          <cell r="AC630">
            <v>0</v>
          </cell>
          <cell r="AD630">
            <v>43578</v>
          </cell>
          <cell r="AE630">
            <v>43578</v>
          </cell>
          <cell r="AF630">
            <v>0</v>
          </cell>
          <cell r="AG630" t="str">
            <v>0-1 día</v>
          </cell>
          <cell r="AH630">
            <v>0</v>
          </cell>
          <cell r="AI630">
            <v>0</v>
          </cell>
          <cell r="AJ630">
            <v>0</v>
          </cell>
          <cell r="AK630">
            <v>1808.95</v>
          </cell>
        </row>
        <row r="631">
          <cell r="A631" t="str">
            <v>0X76707644</v>
          </cell>
          <cell r="B631" t="str">
            <v>ABR-19</v>
          </cell>
          <cell r="C631">
            <v>1</v>
          </cell>
          <cell r="D631" t="str">
            <v>2028439</v>
          </cell>
          <cell r="E631" t="str">
            <v>SR MANTENIMIENTO CORRECTIVO</v>
          </cell>
          <cell r="F631" t="str">
            <v>3658</v>
          </cell>
          <cell r="G631" t="str">
            <v>23/04/2019 12:02</v>
          </cell>
          <cell r="H631" t="str">
            <v>800146</v>
          </cell>
          <cell r="I631" t="str">
            <v>PITSS</v>
          </cell>
          <cell r="J631" t="str">
            <v>ASP</v>
          </cell>
          <cell r="K631" t="str">
            <v>RADIOMOVIL DIPSA SA DE CV</v>
          </cell>
          <cell r="L631" t="str">
            <v>AV CAMELINAS 725</v>
          </cell>
          <cell r="M631" t="str">
            <v>MORELIA-MICH</v>
          </cell>
          <cell r="N631">
            <v>0</v>
          </cell>
          <cell r="O631" t="str">
            <v>INTERIOR</v>
          </cell>
          <cell r="P631">
            <v>613</v>
          </cell>
          <cell r="Q631" t="str">
            <v>&gt;60</v>
          </cell>
          <cell r="R631" t="str">
            <v>A4 Mono MFPs</v>
          </cell>
          <cell r="S631" t="str">
            <v>A4</v>
          </cell>
          <cell r="T631" t="str">
            <v>Ciudad principal</v>
          </cell>
          <cell r="U631" t="str">
            <v>1-&gt;60</v>
          </cell>
          <cell r="V631">
            <v>1.05</v>
          </cell>
          <cell r="W631">
            <v>750.75000000000011</v>
          </cell>
          <cell r="X631">
            <v>1</v>
          </cell>
          <cell r="Y631">
            <v>4.47</v>
          </cell>
          <cell r="Z631">
            <v>5</v>
          </cell>
          <cell r="AA631">
            <v>0.89399999999999991</v>
          </cell>
          <cell r="AB631">
            <v>0</v>
          </cell>
          <cell r="AC631">
            <v>0</v>
          </cell>
          <cell r="AD631">
            <v>43578</v>
          </cell>
          <cell r="AE631">
            <v>43579</v>
          </cell>
          <cell r="AF631">
            <v>1</v>
          </cell>
          <cell r="AG631" t="str">
            <v>0-1 día</v>
          </cell>
          <cell r="AH631">
            <v>0</v>
          </cell>
          <cell r="AI631">
            <v>0</v>
          </cell>
          <cell r="AJ631">
            <v>0</v>
          </cell>
          <cell r="AK631">
            <v>750.75000000000011</v>
          </cell>
        </row>
        <row r="632">
          <cell r="A632" t="str">
            <v>0X76707825</v>
          </cell>
          <cell r="B632" t="str">
            <v>ABR-19</v>
          </cell>
          <cell r="C632">
            <v>1</v>
          </cell>
          <cell r="D632" t="str">
            <v>2025675</v>
          </cell>
          <cell r="E632" t="str">
            <v>SR MANTENIMIENTO CORRECTIVO</v>
          </cell>
          <cell r="F632" t="str">
            <v>3657</v>
          </cell>
          <cell r="G632" t="str">
            <v>16/04/2019 13:19</v>
          </cell>
          <cell r="H632" t="str">
            <v>500080</v>
          </cell>
          <cell r="I632" t="str">
            <v>PITSS</v>
          </cell>
          <cell r="J632" t="str">
            <v>ASP</v>
          </cell>
          <cell r="K632" t="str">
            <v>AXA SEGUROS SA DE CV</v>
          </cell>
          <cell r="L632" t="str">
            <v>PASEO BOLIVAR No 1000</v>
          </cell>
          <cell r="M632" t="str">
            <v>Chihuahua-CHIH</v>
          </cell>
          <cell r="N632">
            <v>0</v>
          </cell>
          <cell r="O632" t="str">
            <v>INTERIOR</v>
          </cell>
          <cell r="P632">
            <v>1086</v>
          </cell>
          <cell r="Q632" t="str">
            <v>&gt;60</v>
          </cell>
          <cell r="R632" t="str">
            <v>A4 Mono MFPs</v>
          </cell>
          <cell r="S632" t="str">
            <v>A4</v>
          </cell>
          <cell r="T632" t="str">
            <v>Ciudad principal</v>
          </cell>
          <cell r="U632" t="str">
            <v>1-&gt;60</v>
          </cell>
          <cell r="V632">
            <v>1.05</v>
          </cell>
          <cell r="W632">
            <v>750.75000000000011</v>
          </cell>
          <cell r="X632">
            <v>1</v>
          </cell>
          <cell r="Y632">
            <v>0</v>
          </cell>
          <cell r="Z632">
            <v>5</v>
          </cell>
          <cell r="AA632">
            <v>0</v>
          </cell>
          <cell r="AB632">
            <v>0</v>
          </cell>
          <cell r="AC632">
            <v>0</v>
          </cell>
          <cell r="AD632">
            <v>43578</v>
          </cell>
          <cell r="AE632">
            <v>43579</v>
          </cell>
          <cell r="AF632">
            <v>1</v>
          </cell>
          <cell r="AG632" t="str">
            <v>0-1 día</v>
          </cell>
          <cell r="AH632">
            <v>0</v>
          </cell>
          <cell r="AI632">
            <v>0</v>
          </cell>
          <cell r="AJ632">
            <v>0</v>
          </cell>
          <cell r="AK632">
            <v>750.75000000000011</v>
          </cell>
        </row>
        <row r="633">
          <cell r="A633" t="str">
            <v>0X76707836</v>
          </cell>
          <cell r="B633" t="str">
            <v>ABR-19</v>
          </cell>
          <cell r="C633">
            <v>1</v>
          </cell>
          <cell r="D633" t="str">
            <v>2026171</v>
          </cell>
          <cell r="E633" t="str">
            <v>SR MANTENIMIENTO CORRECTIVO</v>
          </cell>
          <cell r="F633" t="str">
            <v>3657</v>
          </cell>
          <cell r="G633" t="str">
            <v>17/04/2019 10:26</v>
          </cell>
          <cell r="H633" t="str">
            <v>800187</v>
          </cell>
          <cell r="I633" t="str">
            <v>PITSS</v>
          </cell>
          <cell r="J633" t="str">
            <v>ASP</v>
          </cell>
          <cell r="K633" t="str">
            <v>BIO PAPPEL SCRIBE SA DE CV</v>
          </cell>
          <cell r="L633" t="str">
            <v>AV PASEO CENTRAL No 2A</v>
          </cell>
          <cell r="M633" t="str">
            <v>San Juan Del Rio-QRO</v>
          </cell>
          <cell r="N633">
            <v>0</v>
          </cell>
          <cell r="O633" t="str">
            <v>INTERIOR</v>
          </cell>
          <cell r="P633">
            <v>217</v>
          </cell>
          <cell r="Q633" t="str">
            <v>&gt;60</v>
          </cell>
          <cell r="R633" t="str">
            <v>A4 Mono MFPs</v>
          </cell>
          <cell r="S633" t="str">
            <v>A4</v>
          </cell>
          <cell r="T633" t="str">
            <v>Ciudad principal</v>
          </cell>
          <cell r="U633" t="str">
            <v>1-&gt;60</v>
          </cell>
          <cell r="V633">
            <v>1.05</v>
          </cell>
          <cell r="W633">
            <v>750.75000000000011</v>
          </cell>
          <cell r="X633">
            <v>1</v>
          </cell>
          <cell r="Y633">
            <v>0.4</v>
          </cell>
          <cell r="Z633">
            <v>5</v>
          </cell>
          <cell r="AA633">
            <v>0.08</v>
          </cell>
          <cell r="AB633">
            <v>0</v>
          </cell>
          <cell r="AC633">
            <v>0</v>
          </cell>
          <cell r="AD633">
            <v>43578</v>
          </cell>
          <cell r="AE633">
            <v>43578</v>
          </cell>
          <cell r="AF633">
            <v>0</v>
          </cell>
          <cell r="AG633" t="str">
            <v>0-1 día</v>
          </cell>
          <cell r="AH633">
            <v>0</v>
          </cell>
          <cell r="AI633">
            <v>0</v>
          </cell>
          <cell r="AJ633">
            <v>0</v>
          </cell>
          <cell r="AK633">
            <v>750.75000000000011</v>
          </cell>
        </row>
        <row r="634">
          <cell r="A634" t="str">
            <v>0X76707945</v>
          </cell>
          <cell r="B634" t="str">
            <v>ABR-19</v>
          </cell>
          <cell r="C634">
            <v>1</v>
          </cell>
          <cell r="D634" t="str">
            <v>2026239</v>
          </cell>
          <cell r="E634" t="str">
            <v>SR MANTENIMIENTO CORRECTIVO</v>
          </cell>
          <cell r="F634" t="str">
            <v>0070</v>
          </cell>
          <cell r="G634" t="str">
            <v>17/04/2019 11:12</v>
          </cell>
          <cell r="H634" t="str">
            <v>100037</v>
          </cell>
          <cell r="I634" t="str">
            <v>PITSS</v>
          </cell>
          <cell r="J634" t="str">
            <v>ASP</v>
          </cell>
          <cell r="K634" t="str">
            <v>OFFICE DEPOT DE MEXICO SA DE CV</v>
          </cell>
          <cell r="L634" t="str">
            <v>AV METEPEC LOCAL A-8</v>
          </cell>
          <cell r="M634" t="str">
            <v>METEPEC-MEX</v>
          </cell>
          <cell r="N634">
            <v>0</v>
          </cell>
          <cell r="O634" t="str">
            <v>INTERIOR</v>
          </cell>
          <cell r="P634">
            <v>387</v>
          </cell>
          <cell r="Q634" t="str">
            <v>&gt;60</v>
          </cell>
          <cell r="R634" t="str">
            <v>Entry Production Color Low/Mid</v>
          </cell>
          <cell r="S634" t="str">
            <v>Entry Production</v>
          </cell>
          <cell r="T634" t="str">
            <v>Ciudad principal</v>
          </cell>
          <cell r="U634" t="str">
            <v>3-&gt;60</v>
          </cell>
          <cell r="V634">
            <v>1.1499999999999999</v>
          </cell>
          <cell r="W634">
            <v>1808.95</v>
          </cell>
          <cell r="X634">
            <v>1</v>
          </cell>
          <cell r="Y634">
            <v>2.75</v>
          </cell>
          <cell r="Z634">
            <v>4</v>
          </cell>
          <cell r="AA634">
            <v>0.6875</v>
          </cell>
          <cell r="AB634">
            <v>0</v>
          </cell>
          <cell r="AC634">
            <v>0</v>
          </cell>
          <cell r="AD634">
            <v>43578</v>
          </cell>
          <cell r="AE634">
            <v>43579</v>
          </cell>
          <cell r="AF634">
            <v>1</v>
          </cell>
          <cell r="AG634" t="str">
            <v>0-1 día</v>
          </cell>
          <cell r="AH634">
            <v>0</v>
          </cell>
          <cell r="AI634">
            <v>0</v>
          </cell>
          <cell r="AJ634">
            <v>0</v>
          </cell>
          <cell r="AK634">
            <v>1808.95</v>
          </cell>
        </row>
        <row r="635">
          <cell r="A635" t="str">
            <v>0X76707969</v>
          </cell>
          <cell r="B635" t="str">
            <v>ABR-19</v>
          </cell>
          <cell r="C635">
            <v>1</v>
          </cell>
          <cell r="D635" t="str">
            <v>2028323</v>
          </cell>
          <cell r="E635" t="str">
            <v>SR MANTENIMIENTO CORRECTIVO</v>
          </cell>
          <cell r="F635" t="str">
            <v>5866</v>
          </cell>
          <cell r="G635" t="str">
            <v>23/04/2019 10:28</v>
          </cell>
          <cell r="H635" t="str">
            <v>500066</v>
          </cell>
          <cell r="I635" t="str">
            <v>PITSS</v>
          </cell>
          <cell r="J635" t="str">
            <v>ASP</v>
          </cell>
          <cell r="K635" t="str">
            <v>OPERADORA OMX SA DE CV</v>
          </cell>
          <cell r="L635" t="str">
            <v>AV DE LAS TORRES 2498</v>
          </cell>
          <cell r="M635" t="str">
            <v>SAN PEDRO GARZA GARC</v>
          </cell>
          <cell r="N635">
            <v>0</v>
          </cell>
          <cell r="O635" t="str">
            <v>INTERIOR</v>
          </cell>
          <cell r="P635">
            <v>32</v>
          </cell>
          <cell r="Q635" t="str">
            <v>Entre 31 y 60</v>
          </cell>
          <cell r="R635" t="str">
            <v>Departmental Digital</v>
          </cell>
          <cell r="S635" t="str">
            <v>A3</v>
          </cell>
          <cell r="T635" t="str">
            <v>Ciudad principal</v>
          </cell>
          <cell r="U635" t="str">
            <v>2-Entre 31 y 60</v>
          </cell>
          <cell r="V635">
            <v>1.05</v>
          </cell>
          <cell r="W635">
            <v>1433.25</v>
          </cell>
          <cell r="X635">
            <v>1</v>
          </cell>
          <cell r="Y635">
            <v>2.93</v>
          </cell>
          <cell r="Z635">
            <v>5</v>
          </cell>
          <cell r="AA635">
            <v>0.58600000000000008</v>
          </cell>
          <cell r="AB635">
            <v>0</v>
          </cell>
          <cell r="AC635">
            <v>0</v>
          </cell>
          <cell r="AD635">
            <v>43578</v>
          </cell>
          <cell r="AE635">
            <v>43579</v>
          </cell>
          <cell r="AF635">
            <v>1</v>
          </cell>
          <cell r="AG635" t="str">
            <v>0-1 día</v>
          </cell>
          <cell r="AH635">
            <v>0</v>
          </cell>
          <cell r="AI635">
            <v>0</v>
          </cell>
          <cell r="AJ635">
            <v>0</v>
          </cell>
          <cell r="AK635">
            <v>1433.25</v>
          </cell>
        </row>
        <row r="636">
          <cell r="A636" t="str">
            <v>0X76708202</v>
          </cell>
          <cell r="B636" t="str">
            <v>ABR-19</v>
          </cell>
          <cell r="C636">
            <v>1</v>
          </cell>
          <cell r="D636" t="str">
            <v>2028327</v>
          </cell>
          <cell r="E636" t="str">
            <v>SR MANTENIMIENTO CORRECTIVO</v>
          </cell>
          <cell r="F636" t="str">
            <v>5866</v>
          </cell>
          <cell r="G636" t="str">
            <v>23/04/2019 10:30</v>
          </cell>
          <cell r="H636" t="str">
            <v>500066</v>
          </cell>
          <cell r="I636" t="str">
            <v>PITSS</v>
          </cell>
          <cell r="J636" t="str">
            <v>ASP</v>
          </cell>
          <cell r="K636" t="str">
            <v>OPERADORA OMX SA DE CV</v>
          </cell>
          <cell r="L636" t="str">
            <v>AV DE LAS TORRES 2498</v>
          </cell>
          <cell r="M636" t="str">
            <v>SAN PEDRO GARZA GARC</v>
          </cell>
          <cell r="N636">
            <v>0</v>
          </cell>
          <cell r="O636" t="str">
            <v>INTERIOR</v>
          </cell>
          <cell r="P636">
            <v>7</v>
          </cell>
          <cell r="Q636" t="str">
            <v>Entre 7 y 15</v>
          </cell>
          <cell r="R636" t="str">
            <v>Departmental Digital</v>
          </cell>
          <cell r="S636" t="str">
            <v>A3</v>
          </cell>
          <cell r="T636" t="str">
            <v>Ciudad principal</v>
          </cell>
          <cell r="U636" t="str">
            <v>2-Entre 7 y 15</v>
          </cell>
          <cell r="V636">
            <v>0.6</v>
          </cell>
          <cell r="W636">
            <v>819</v>
          </cell>
          <cell r="X636">
            <v>1</v>
          </cell>
          <cell r="Y636">
            <v>3.55</v>
          </cell>
          <cell r="Z636">
            <v>5</v>
          </cell>
          <cell r="AA636">
            <v>0.71</v>
          </cell>
          <cell r="AB636">
            <v>0</v>
          </cell>
          <cell r="AC636">
            <v>0</v>
          </cell>
          <cell r="AD636">
            <v>43578</v>
          </cell>
          <cell r="AE636">
            <v>43579</v>
          </cell>
          <cell r="AF636">
            <v>1</v>
          </cell>
          <cell r="AG636" t="str">
            <v>0-1 día</v>
          </cell>
          <cell r="AH636">
            <v>0</v>
          </cell>
          <cell r="AI636">
            <v>0</v>
          </cell>
          <cell r="AJ636">
            <v>0</v>
          </cell>
          <cell r="AK636">
            <v>819</v>
          </cell>
        </row>
        <row r="637">
          <cell r="A637" t="str">
            <v>0XEH798026</v>
          </cell>
          <cell r="B637" t="str">
            <v>ABR-19</v>
          </cell>
          <cell r="C637">
            <v>1</v>
          </cell>
          <cell r="D637" t="str">
            <v>2028219</v>
          </cell>
          <cell r="E637" t="str">
            <v>SR MANTENIMIENTO CORRECTIVO</v>
          </cell>
          <cell r="F637" t="str">
            <v>5866</v>
          </cell>
          <cell r="G637" t="str">
            <v>23/04/2019 08:29</v>
          </cell>
          <cell r="H637" t="str">
            <v>500066</v>
          </cell>
          <cell r="I637" t="str">
            <v>PITSS</v>
          </cell>
          <cell r="J637" t="str">
            <v>ASP</v>
          </cell>
          <cell r="K637" t="str">
            <v>OPERADORA OMX SA DE CV</v>
          </cell>
          <cell r="L637" t="str">
            <v>AV JOSE ELEUTERIO GONZALEZ 315</v>
          </cell>
          <cell r="M637" t="str">
            <v>MONTERREY-NL</v>
          </cell>
          <cell r="N637">
            <v>0</v>
          </cell>
          <cell r="O637" t="str">
            <v>INTERIOR</v>
          </cell>
          <cell r="P637">
            <v>64</v>
          </cell>
          <cell r="Q637" t="str">
            <v>&gt;60</v>
          </cell>
          <cell r="R637" t="str">
            <v>Departmental Digital</v>
          </cell>
          <cell r="S637" t="str">
            <v>A3</v>
          </cell>
          <cell r="T637" t="str">
            <v>Ciudad principal</v>
          </cell>
          <cell r="U637" t="str">
            <v>2-&gt;60</v>
          </cell>
          <cell r="V637">
            <v>1.1000000000000001</v>
          </cell>
          <cell r="W637">
            <v>1501.5000000000002</v>
          </cell>
          <cell r="X637">
            <v>1</v>
          </cell>
          <cell r="Y637">
            <v>2.08</v>
          </cell>
          <cell r="Z637">
            <v>5</v>
          </cell>
          <cell r="AA637">
            <v>0.41600000000000004</v>
          </cell>
          <cell r="AB637">
            <v>0</v>
          </cell>
          <cell r="AC637">
            <v>0</v>
          </cell>
          <cell r="AD637">
            <v>43578</v>
          </cell>
          <cell r="AE637">
            <v>43578</v>
          </cell>
          <cell r="AF637">
            <v>0</v>
          </cell>
          <cell r="AG637" t="str">
            <v>0-1 día</v>
          </cell>
          <cell r="AH637">
            <v>0</v>
          </cell>
          <cell r="AI637">
            <v>0</v>
          </cell>
          <cell r="AJ637">
            <v>0</v>
          </cell>
          <cell r="AK637">
            <v>1501.5000000000002</v>
          </cell>
        </row>
        <row r="638">
          <cell r="A638" t="str">
            <v>0XEH805292</v>
          </cell>
          <cell r="B638" t="str">
            <v>ABR-19</v>
          </cell>
          <cell r="C638">
            <v>1</v>
          </cell>
          <cell r="D638" t="str">
            <v>2028523</v>
          </cell>
          <cell r="E638" t="str">
            <v>SR MANTENIMIENTO CORRECTIVO</v>
          </cell>
          <cell r="F638" t="str">
            <v>5866</v>
          </cell>
          <cell r="G638" t="str">
            <v>23/04/2019 15:01</v>
          </cell>
          <cell r="H638" t="str">
            <v>800186</v>
          </cell>
          <cell r="I638" t="str">
            <v>PITSS</v>
          </cell>
          <cell r="J638" t="str">
            <v>ASP</v>
          </cell>
          <cell r="K638" t="str">
            <v>OPERADORA OMX SA DE CV</v>
          </cell>
          <cell r="L638" t="str">
            <v>CONSTITUYENTES PTE 152</v>
          </cell>
          <cell r="M638" t="str">
            <v>QUERETARO-QRO</v>
          </cell>
          <cell r="N638">
            <v>0</v>
          </cell>
          <cell r="O638" t="str">
            <v>INTERIOR</v>
          </cell>
          <cell r="P638">
            <v>20</v>
          </cell>
          <cell r="Q638" t="str">
            <v>Entre 16 y 30</v>
          </cell>
          <cell r="R638" t="str">
            <v>Departmental Digital</v>
          </cell>
          <cell r="S638" t="str">
            <v>A3</v>
          </cell>
          <cell r="T638" t="str">
            <v>Ciudad principal</v>
          </cell>
          <cell r="U638" t="str">
            <v>2-Entre 16 y 30</v>
          </cell>
          <cell r="V638">
            <v>0.8</v>
          </cell>
          <cell r="W638">
            <v>1092</v>
          </cell>
          <cell r="X638">
            <v>1</v>
          </cell>
          <cell r="Y638">
            <v>2.46</v>
          </cell>
          <cell r="Z638">
            <v>5</v>
          </cell>
          <cell r="AA638">
            <v>0.49199999999999999</v>
          </cell>
          <cell r="AB638">
            <v>0</v>
          </cell>
          <cell r="AC638">
            <v>0</v>
          </cell>
          <cell r="AD638">
            <v>43578</v>
          </cell>
          <cell r="AE638">
            <v>43579</v>
          </cell>
          <cell r="AF638">
            <v>1</v>
          </cell>
          <cell r="AG638" t="str">
            <v>0-1 día</v>
          </cell>
          <cell r="AH638">
            <v>0</v>
          </cell>
          <cell r="AI638">
            <v>0</v>
          </cell>
          <cell r="AJ638">
            <v>0</v>
          </cell>
          <cell r="AK638">
            <v>1092</v>
          </cell>
        </row>
        <row r="639">
          <cell r="A639" t="str">
            <v>0XEH805610</v>
          </cell>
          <cell r="B639" t="str">
            <v>ABR-19</v>
          </cell>
          <cell r="C639">
            <v>1</v>
          </cell>
          <cell r="D639" t="str">
            <v>2028093</v>
          </cell>
          <cell r="E639" t="str">
            <v>SR MANTENIMIENTO CORRECTIVO</v>
          </cell>
          <cell r="F639" t="str">
            <v>5866</v>
          </cell>
          <cell r="G639" t="str">
            <v>22/04/2019 19:55</v>
          </cell>
          <cell r="H639" t="str">
            <v>800188</v>
          </cell>
          <cell r="I639" t="str">
            <v>PITSS</v>
          </cell>
          <cell r="J639" t="str">
            <v>ASP</v>
          </cell>
          <cell r="K639" t="str">
            <v>OPERADORA OMX SA DE CV</v>
          </cell>
          <cell r="L639" t="str">
            <v>PASEO IRAPUATO 1101</v>
          </cell>
          <cell r="M639" t="str">
            <v>IRAPUATO-GTO</v>
          </cell>
          <cell r="N639">
            <v>0</v>
          </cell>
          <cell r="O639" t="str">
            <v>INTERIOR</v>
          </cell>
          <cell r="P639">
            <v>8</v>
          </cell>
          <cell r="Q639" t="str">
            <v>Entre 7 y 15</v>
          </cell>
          <cell r="R639" t="str">
            <v>Departmental Digital</v>
          </cell>
          <cell r="S639" t="str">
            <v>A3</v>
          </cell>
          <cell r="T639" t="str">
            <v>Ciudad principal</v>
          </cell>
          <cell r="U639" t="str">
            <v>2-Entre 7 y 15</v>
          </cell>
          <cell r="V639">
            <v>0.6</v>
          </cell>
          <cell r="W639">
            <v>819</v>
          </cell>
          <cell r="X639">
            <v>1</v>
          </cell>
          <cell r="Y639">
            <v>0.75</v>
          </cell>
          <cell r="Z639">
            <v>5</v>
          </cell>
          <cell r="AA639">
            <v>0.15</v>
          </cell>
          <cell r="AB639">
            <v>0</v>
          </cell>
          <cell r="AC639">
            <v>0</v>
          </cell>
          <cell r="AD639">
            <v>43578</v>
          </cell>
          <cell r="AE639">
            <v>43578</v>
          </cell>
          <cell r="AF639">
            <v>0</v>
          </cell>
          <cell r="AG639" t="str">
            <v>0-1 día</v>
          </cell>
          <cell r="AH639">
            <v>0</v>
          </cell>
          <cell r="AI639">
            <v>0</v>
          </cell>
          <cell r="AJ639">
            <v>0</v>
          </cell>
          <cell r="AK639">
            <v>819</v>
          </cell>
        </row>
        <row r="640">
          <cell r="A640" t="str">
            <v>0XEL555336</v>
          </cell>
          <cell r="B640" t="str">
            <v>ABR-19</v>
          </cell>
          <cell r="C640">
            <v>1</v>
          </cell>
          <cell r="D640" t="str">
            <v>2028223</v>
          </cell>
          <cell r="E640" t="str">
            <v>SR MANTENIMIENTO CORRECTIVO</v>
          </cell>
          <cell r="F640" t="str">
            <v>5866</v>
          </cell>
          <cell r="G640" t="str">
            <v>23/04/2019 08:38</v>
          </cell>
          <cell r="H640" t="str">
            <v>500157</v>
          </cell>
          <cell r="I640" t="str">
            <v>PITSS</v>
          </cell>
          <cell r="J640" t="str">
            <v>ASP</v>
          </cell>
          <cell r="K640" t="str">
            <v>OFFICE DEPOT DE MEXICO SA DE CV</v>
          </cell>
          <cell r="L640" t="str">
            <v>AV PASEO TRIUNFO LA REP 6321</v>
          </cell>
          <cell r="M640" t="str">
            <v>CIUDAD JUAREZ-CHIH</v>
          </cell>
          <cell r="N640">
            <v>0</v>
          </cell>
          <cell r="O640" t="str">
            <v>INTERIOR</v>
          </cell>
          <cell r="P640">
            <v>25</v>
          </cell>
          <cell r="Q640" t="str">
            <v>Entre 16 y 30</v>
          </cell>
          <cell r="R640" t="str">
            <v>Departmental Digital</v>
          </cell>
          <cell r="S640" t="str">
            <v>A3</v>
          </cell>
          <cell r="T640" t="str">
            <v>Ciudad principal</v>
          </cell>
          <cell r="U640" t="str">
            <v>2-Entre 16 y 30</v>
          </cell>
          <cell r="V640">
            <v>0.8</v>
          </cell>
          <cell r="W640">
            <v>1092</v>
          </cell>
          <cell r="X640">
            <v>1</v>
          </cell>
          <cell r="Y640">
            <v>0.87</v>
          </cell>
          <cell r="Z640">
            <v>5</v>
          </cell>
          <cell r="AA640">
            <v>0.17399999999999999</v>
          </cell>
          <cell r="AB640">
            <v>0</v>
          </cell>
          <cell r="AC640">
            <v>0</v>
          </cell>
          <cell r="AD640">
            <v>43578</v>
          </cell>
          <cell r="AE640">
            <v>43578</v>
          </cell>
          <cell r="AF640">
            <v>0</v>
          </cell>
          <cell r="AG640" t="str">
            <v>0-1 día</v>
          </cell>
          <cell r="AH640">
            <v>0</v>
          </cell>
          <cell r="AI640">
            <v>0</v>
          </cell>
          <cell r="AJ640">
            <v>0</v>
          </cell>
          <cell r="AK640">
            <v>1092</v>
          </cell>
        </row>
        <row r="641">
          <cell r="A641" t="str">
            <v>0XEL555336</v>
          </cell>
          <cell r="B641" t="str">
            <v>ABR-19</v>
          </cell>
          <cell r="C641">
            <v>1</v>
          </cell>
          <cell r="D641" t="str">
            <v>2027663</v>
          </cell>
          <cell r="E641" t="str">
            <v>SR MANTENIMIENTO CORRECTIVO</v>
          </cell>
          <cell r="F641" t="str">
            <v>5865</v>
          </cell>
          <cell r="G641" t="str">
            <v>22/04/2019 09:12</v>
          </cell>
          <cell r="H641" t="str">
            <v>500158</v>
          </cell>
          <cell r="I641" t="str">
            <v>PITSS</v>
          </cell>
          <cell r="J641" t="str">
            <v>ASP</v>
          </cell>
          <cell r="K641" t="str">
            <v>HONEYWELL AUTOMOTIVE DE MEXICO S DE RL DE CV</v>
          </cell>
          <cell r="L641" t="str">
            <v>AV VALLE DEL CEDRO 1681</v>
          </cell>
          <cell r="M641" t="str">
            <v>Ciudad Juarez-CHIH</v>
          </cell>
          <cell r="N641">
            <v>0</v>
          </cell>
          <cell r="O641" t="str">
            <v>INTERIOR</v>
          </cell>
          <cell r="P641">
            <v>5</v>
          </cell>
          <cell r="Q641" t="str">
            <v>Entre 3 y 6</v>
          </cell>
          <cell r="R641" t="str">
            <v>Departmental Digital</v>
          </cell>
          <cell r="S641" t="str">
            <v>A3</v>
          </cell>
          <cell r="T641" t="str">
            <v>Ciudad principal</v>
          </cell>
          <cell r="U641" t="str">
            <v>2-Entre 3 y 6</v>
          </cell>
          <cell r="V641">
            <v>0</v>
          </cell>
          <cell r="W641">
            <v>0</v>
          </cell>
          <cell r="X641">
            <v>1</v>
          </cell>
          <cell r="Y641">
            <v>1.1299999999999999</v>
          </cell>
          <cell r="Z641">
            <v>5</v>
          </cell>
          <cell r="AA641">
            <v>0.22599999999999998</v>
          </cell>
          <cell r="AB641">
            <v>0</v>
          </cell>
          <cell r="AC641">
            <v>0</v>
          </cell>
          <cell r="AD641">
            <v>43578</v>
          </cell>
          <cell r="AE641">
            <v>43578</v>
          </cell>
          <cell r="AF641">
            <v>0</v>
          </cell>
          <cell r="AG641" t="str">
            <v>0-1 día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</row>
        <row r="642">
          <cell r="A642" t="str">
            <v>0XEL562732</v>
          </cell>
          <cell r="B642" t="str">
            <v>ABR-19</v>
          </cell>
          <cell r="C642">
            <v>1</v>
          </cell>
          <cell r="D642" t="str">
            <v>2026191</v>
          </cell>
          <cell r="E642" t="str">
            <v>SR MANTENIMIENTO CORRECTIVO</v>
          </cell>
          <cell r="F642" t="str">
            <v>5866</v>
          </cell>
          <cell r="G642" t="str">
            <v>17/04/2019 10:35</v>
          </cell>
          <cell r="H642" t="str">
            <v>800072</v>
          </cell>
          <cell r="I642" t="str">
            <v>PITSS</v>
          </cell>
          <cell r="J642" t="str">
            <v>ASP</v>
          </cell>
          <cell r="K642" t="str">
            <v>OPERADORA OMX SA DE CV</v>
          </cell>
          <cell r="L642" t="str">
            <v>AV PATRIA 1612 MZ 1 LT 30 Y 30A</v>
          </cell>
          <cell r="M642" t="str">
            <v>ZAPOPAN-JAL</v>
          </cell>
          <cell r="N642">
            <v>0</v>
          </cell>
          <cell r="O642" t="str">
            <v>INTERIOR</v>
          </cell>
          <cell r="P642">
            <v>2</v>
          </cell>
          <cell r="Q642" t="str">
            <v>&lt;=3</v>
          </cell>
          <cell r="R642" t="str">
            <v>Departmental Digital</v>
          </cell>
          <cell r="S642" t="str">
            <v>A3</v>
          </cell>
          <cell r="T642" t="str">
            <v>Ciudad principal</v>
          </cell>
          <cell r="U642" t="str">
            <v>2-&lt;=3</v>
          </cell>
          <cell r="V642">
            <v>0</v>
          </cell>
          <cell r="W642">
            <v>0</v>
          </cell>
          <cell r="X642">
            <v>1</v>
          </cell>
          <cell r="Y642">
            <v>0.19</v>
          </cell>
          <cell r="Z642">
            <v>5</v>
          </cell>
          <cell r="AA642">
            <v>3.7999999999999999E-2</v>
          </cell>
          <cell r="AB642">
            <v>0</v>
          </cell>
          <cell r="AC642">
            <v>0</v>
          </cell>
          <cell r="AD642">
            <v>43578</v>
          </cell>
          <cell r="AE642">
            <v>43578</v>
          </cell>
          <cell r="AF642">
            <v>0</v>
          </cell>
          <cell r="AG642" t="str">
            <v>0-1 día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</row>
        <row r="643">
          <cell r="A643" t="str">
            <v>0XEL562732</v>
          </cell>
          <cell r="B643" t="str">
            <v>ABR-19</v>
          </cell>
          <cell r="C643">
            <v>1</v>
          </cell>
          <cell r="D643" t="str">
            <v>2028293</v>
          </cell>
          <cell r="E643" t="str">
            <v>SR MANTENIMIENTO PREVENTIVO</v>
          </cell>
          <cell r="F643" t="str">
            <v>7225</v>
          </cell>
          <cell r="G643" t="str">
            <v>23/04/2019 09:46</v>
          </cell>
          <cell r="H643" t="str">
            <v>500159</v>
          </cell>
          <cell r="I643" t="str">
            <v>PITSS</v>
          </cell>
          <cell r="J643" t="str">
            <v>ASP</v>
          </cell>
          <cell r="K643" t="str">
            <v>HONEYWELL AUTOMOTIVE DE MEXICO S DE RL DE CV</v>
          </cell>
          <cell r="L643" t="str">
            <v>VIALIDAD TABALAOPA 8507</v>
          </cell>
          <cell r="M643" t="str">
            <v>CHIHUAHUA-CHIH</v>
          </cell>
          <cell r="N643">
            <v>0</v>
          </cell>
          <cell r="O643" t="str">
            <v>INTERIOR</v>
          </cell>
          <cell r="P643" t="str">
            <v xml:space="preserve">  </v>
          </cell>
          <cell r="Q643" t="str">
            <v>&gt;60</v>
          </cell>
          <cell r="R643" t="str">
            <v>A3 Office Color Laser MFPs</v>
          </cell>
          <cell r="S643" t="str">
            <v>A3</v>
          </cell>
          <cell r="T643" t="str">
            <v>Ciudad principal</v>
          </cell>
          <cell r="U643" t="str">
            <v>2-&gt;60</v>
          </cell>
          <cell r="V643">
            <v>1</v>
          </cell>
          <cell r="W643">
            <v>1365</v>
          </cell>
          <cell r="X643">
            <v>0</v>
          </cell>
          <cell r="Y643">
            <v>5</v>
          </cell>
          <cell r="Z643">
            <v>5</v>
          </cell>
          <cell r="AA643">
            <v>1</v>
          </cell>
          <cell r="AB643">
            <v>0</v>
          </cell>
          <cell r="AC643">
            <v>0</v>
          </cell>
          <cell r="AD643">
            <v>43578</v>
          </cell>
          <cell r="AE643">
            <v>43578</v>
          </cell>
          <cell r="AF643">
            <v>0</v>
          </cell>
          <cell r="AG643" t="str">
            <v>0-1 día</v>
          </cell>
          <cell r="AH643">
            <v>0</v>
          </cell>
          <cell r="AI643">
            <v>0</v>
          </cell>
          <cell r="AJ643">
            <v>0</v>
          </cell>
          <cell r="AK643">
            <v>1365</v>
          </cell>
        </row>
        <row r="644">
          <cell r="A644" t="str">
            <v>0XEL566166</v>
          </cell>
          <cell r="B644" t="str">
            <v>ABR-19</v>
          </cell>
          <cell r="C644">
            <v>1</v>
          </cell>
          <cell r="D644" t="str">
            <v>2024317</v>
          </cell>
          <cell r="E644" t="str">
            <v>SR MANTENIMIENTO CORRECTIVO</v>
          </cell>
          <cell r="F644" t="str">
            <v>7855</v>
          </cell>
          <cell r="G644" t="str">
            <v>12/04/2019 18:01</v>
          </cell>
          <cell r="H644" t="str">
            <v>800147</v>
          </cell>
          <cell r="I644" t="str">
            <v>PITSS</v>
          </cell>
          <cell r="J644" t="str">
            <v>ASP</v>
          </cell>
          <cell r="K644" t="str">
            <v>OFFICE DEPOT DE MEXICO SA DE CV</v>
          </cell>
          <cell r="L644" t="str">
            <v>BLV MANUEL J CLOUTHIER SN</v>
          </cell>
          <cell r="M644" t="str">
            <v>LEON-GTO</v>
          </cell>
          <cell r="N644">
            <v>0</v>
          </cell>
          <cell r="O644" t="str">
            <v>INTERIOR</v>
          </cell>
          <cell r="P644">
            <v>11</v>
          </cell>
          <cell r="Q644" t="str">
            <v>Entre 7 y 15</v>
          </cell>
          <cell r="R644" t="str">
            <v>A3 Office Color Laser MFPs</v>
          </cell>
          <cell r="S644" t="str">
            <v>A3</v>
          </cell>
          <cell r="T644" t="str">
            <v>Ciudad principal</v>
          </cell>
          <cell r="U644" t="str">
            <v>2-Entre 7 y 15</v>
          </cell>
          <cell r="V644">
            <v>0.6</v>
          </cell>
          <cell r="W644">
            <v>819</v>
          </cell>
          <cell r="X644">
            <v>1</v>
          </cell>
          <cell r="Y644">
            <v>0</v>
          </cell>
          <cell r="Z644">
            <v>5</v>
          </cell>
          <cell r="AA644">
            <v>0</v>
          </cell>
          <cell r="AB644">
            <v>0</v>
          </cell>
          <cell r="AC644">
            <v>0</v>
          </cell>
          <cell r="AD644">
            <v>43578</v>
          </cell>
          <cell r="AE644">
            <v>43578</v>
          </cell>
          <cell r="AF644">
            <v>0</v>
          </cell>
          <cell r="AG644" t="str">
            <v>0-1 día</v>
          </cell>
          <cell r="AH644">
            <v>0</v>
          </cell>
          <cell r="AI644">
            <v>0</v>
          </cell>
          <cell r="AJ644">
            <v>0</v>
          </cell>
          <cell r="AK644">
            <v>819</v>
          </cell>
        </row>
        <row r="645">
          <cell r="A645" t="str">
            <v>0XEL566484</v>
          </cell>
          <cell r="B645" t="str">
            <v>ABR-19</v>
          </cell>
          <cell r="C645">
            <v>1</v>
          </cell>
          <cell r="D645" t="str">
            <v>2028507</v>
          </cell>
          <cell r="E645" t="str">
            <v>SR MANTENIMIENTO CORRECTIVO</v>
          </cell>
          <cell r="F645" t="str">
            <v>0251</v>
          </cell>
          <cell r="G645" t="str">
            <v>23/04/2019 14:17</v>
          </cell>
          <cell r="H645" t="str">
            <v>500161</v>
          </cell>
          <cell r="I645" t="str">
            <v>PITSS</v>
          </cell>
          <cell r="J645" t="str">
            <v>ASP</v>
          </cell>
          <cell r="K645" t="str">
            <v>COPY MARTZ PROFESIONAL SA DE CV</v>
          </cell>
          <cell r="L645" t="str">
            <v>PERIFERICO ORTIZ MENA LOCAL 8 SN</v>
          </cell>
          <cell r="M645" t="str">
            <v>CHIHUAHUA-CHIH</v>
          </cell>
          <cell r="N645">
            <v>0</v>
          </cell>
          <cell r="O645" t="str">
            <v>INTERIOR</v>
          </cell>
          <cell r="P645">
            <v>14</v>
          </cell>
          <cell r="Q645" t="str">
            <v>Entre 7 y 15</v>
          </cell>
          <cell r="R645" t="str">
            <v>A3 Professional Color Laser MFPs</v>
          </cell>
          <cell r="S645" t="str">
            <v>A3</v>
          </cell>
          <cell r="T645" t="str">
            <v>Ciudad principal</v>
          </cell>
          <cell r="U645" t="str">
            <v>2-Entre 7 y 15</v>
          </cell>
          <cell r="V645">
            <v>0.6</v>
          </cell>
          <cell r="W645">
            <v>819</v>
          </cell>
          <cell r="X645">
            <v>1</v>
          </cell>
          <cell r="Y645">
            <v>0</v>
          </cell>
          <cell r="Z645">
            <v>5</v>
          </cell>
          <cell r="AA645">
            <v>0</v>
          </cell>
          <cell r="AB645">
            <v>0</v>
          </cell>
          <cell r="AC645">
            <v>0</v>
          </cell>
          <cell r="AD645">
            <v>43578</v>
          </cell>
          <cell r="AE645">
            <v>43578</v>
          </cell>
          <cell r="AF645">
            <v>0</v>
          </cell>
          <cell r="AG645" t="str">
            <v>0-1 día</v>
          </cell>
          <cell r="AH645">
            <v>0</v>
          </cell>
          <cell r="AI645">
            <v>0</v>
          </cell>
          <cell r="AJ645">
            <v>0</v>
          </cell>
          <cell r="AK645">
            <v>819</v>
          </cell>
        </row>
        <row r="646">
          <cell r="A646" t="str">
            <v>0XEL569871</v>
          </cell>
          <cell r="B646" t="str">
            <v>ABR-19</v>
          </cell>
          <cell r="C646">
            <v>1</v>
          </cell>
          <cell r="D646" t="str">
            <v>2028313</v>
          </cell>
          <cell r="E646" t="str">
            <v>SR MANTENIMIENTO CORRECTIVO</v>
          </cell>
          <cell r="F646" t="str">
            <v>5945</v>
          </cell>
          <cell r="G646" t="str">
            <v>23/04/2019 10:11</v>
          </cell>
          <cell r="H646" t="str">
            <v>500158</v>
          </cell>
          <cell r="I646" t="str">
            <v>PITSS</v>
          </cell>
          <cell r="J646" t="str">
            <v>ASP</v>
          </cell>
          <cell r="K646" t="str">
            <v>DELPHI AUTOMOTIVE SYSTEMS S DE RL DE CV</v>
          </cell>
          <cell r="L646" t="str">
            <v>AV DE LAS INDUSTRIAS S/N</v>
          </cell>
          <cell r="M646" t="str">
            <v>CIUDAD JUAREZ-CHIH</v>
          </cell>
          <cell r="N646">
            <v>0</v>
          </cell>
          <cell r="O646" t="str">
            <v>INTERIOR</v>
          </cell>
          <cell r="P646">
            <v>104</v>
          </cell>
          <cell r="Q646" t="str">
            <v>&gt;60</v>
          </cell>
          <cell r="R646" t="str">
            <v>Office Digital</v>
          </cell>
          <cell r="S646" t="str">
            <v>A3</v>
          </cell>
          <cell r="T646" t="str">
            <v>Ciudad principal</v>
          </cell>
          <cell r="U646" t="str">
            <v>2-&gt;60</v>
          </cell>
          <cell r="V646">
            <v>1.1000000000000001</v>
          </cell>
          <cell r="W646">
            <v>1501.5000000000002</v>
          </cell>
          <cell r="X646">
            <v>1</v>
          </cell>
          <cell r="Y646">
            <v>0</v>
          </cell>
          <cell r="Z646">
            <v>5</v>
          </cell>
          <cell r="AA646">
            <v>0</v>
          </cell>
          <cell r="AB646">
            <v>0</v>
          </cell>
          <cell r="AC646">
            <v>0</v>
          </cell>
          <cell r="AD646">
            <v>43578</v>
          </cell>
          <cell r="AE646">
            <v>43578</v>
          </cell>
          <cell r="AF646">
            <v>0</v>
          </cell>
          <cell r="AG646" t="str">
            <v>0-1 día</v>
          </cell>
          <cell r="AH646">
            <v>0</v>
          </cell>
          <cell r="AI646">
            <v>0</v>
          </cell>
          <cell r="AJ646">
            <v>0</v>
          </cell>
          <cell r="AK646">
            <v>1501.5000000000002</v>
          </cell>
        </row>
        <row r="647">
          <cell r="A647" t="str">
            <v>0XFN041395</v>
          </cell>
          <cell r="B647" t="str">
            <v>ABR-19</v>
          </cell>
          <cell r="C647">
            <v>1</v>
          </cell>
          <cell r="D647" t="str">
            <v>2025755</v>
          </cell>
          <cell r="E647" t="str">
            <v>SR MANTENIMIENTO CORRECTIVO</v>
          </cell>
          <cell r="F647" t="str">
            <v>5945</v>
          </cell>
          <cell r="G647" t="str">
            <v>16/04/2019 16:29</v>
          </cell>
          <cell r="H647" t="str">
            <v>500155</v>
          </cell>
          <cell r="I647" t="str">
            <v>PITSS</v>
          </cell>
          <cell r="J647" t="str">
            <v>ASP</v>
          </cell>
          <cell r="K647" t="str">
            <v>HONEYWELL AUTOMOTIVE DE MEXICO S DE RL DE CV</v>
          </cell>
          <cell r="L647" t="str">
            <v>AV VALLE DEL CEDRO 1681</v>
          </cell>
          <cell r="M647" t="str">
            <v>Ciudad Juarez-CHIH</v>
          </cell>
          <cell r="N647">
            <v>0</v>
          </cell>
          <cell r="O647" t="str">
            <v>INTERIOR</v>
          </cell>
          <cell r="P647">
            <v>287</v>
          </cell>
          <cell r="Q647" t="str">
            <v>&gt;60</v>
          </cell>
          <cell r="R647" t="str">
            <v>Office Digital</v>
          </cell>
          <cell r="S647" t="str">
            <v>A3</v>
          </cell>
          <cell r="T647" t="str">
            <v>Ciudad principal</v>
          </cell>
          <cell r="U647" t="str">
            <v>2-&gt;60</v>
          </cell>
          <cell r="V647">
            <v>1.1000000000000001</v>
          </cell>
          <cell r="W647">
            <v>1501.5000000000002</v>
          </cell>
          <cell r="X647">
            <v>1</v>
          </cell>
          <cell r="Y647">
            <v>0</v>
          </cell>
          <cell r="Z647">
            <v>5</v>
          </cell>
          <cell r="AA647">
            <v>0</v>
          </cell>
          <cell r="AB647">
            <v>0</v>
          </cell>
          <cell r="AC647">
            <v>0</v>
          </cell>
          <cell r="AD647">
            <v>43578</v>
          </cell>
          <cell r="AE647">
            <v>43578</v>
          </cell>
          <cell r="AF647">
            <v>0</v>
          </cell>
          <cell r="AG647" t="str">
            <v>0-1 día</v>
          </cell>
          <cell r="AH647">
            <v>0</v>
          </cell>
          <cell r="AI647">
            <v>0</v>
          </cell>
          <cell r="AJ647">
            <v>0</v>
          </cell>
          <cell r="AK647">
            <v>1501.5000000000002</v>
          </cell>
        </row>
        <row r="648">
          <cell r="A648" t="str">
            <v>0XFN041542</v>
          </cell>
          <cell r="B648" t="str">
            <v>ABR-19</v>
          </cell>
          <cell r="C648">
            <v>1</v>
          </cell>
          <cell r="D648" t="str">
            <v>2027629</v>
          </cell>
          <cell r="E648" t="str">
            <v>SR MANTENIMIENTO CORRECTIVO</v>
          </cell>
          <cell r="F648" t="str">
            <v>5945</v>
          </cell>
          <cell r="G648" t="str">
            <v>22/04/2019 08:23</v>
          </cell>
          <cell r="H648" t="str">
            <v>500018</v>
          </cell>
          <cell r="I648" t="str">
            <v>PITSS</v>
          </cell>
          <cell r="J648" t="str">
            <v>ASP</v>
          </cell>
          <cell r="K648" t="str">
            <v>ALAMBRADOS Y CIRCUITOS ELECTRICOS S DE RL DE CV</v>
          </cell>
          <cell r="L648" t="str">
            <v>BOULEVARD FRANCISCO PRIMO DE VERDAD No 3317</v>
          </cell>
          <cell r="M648" t="str">
            <v>Durango-DGO</v>
          </cell>
          <cell r="N648">
            <v>0</v>
          </cell>
          <cell r="O648" t="str">
            <v>INTERIOR</v>
          </cell>
          <cell r="P648">
            <v>48</v>
          </cell>
          <cell r="Q648" t="str">
            <v>Entre 31 y 60</v>
          </cell>
          <cell r="R648" t="str">
            <v>Office Digital</v>
          </cell>
          <cell r="S648" t="str">
            <v>A3</v>
          </cell>
          <cell r="T648" t="str">
            <v>Ciudad principal</v>
          </cell>
          <cell r="U648" t="str">
            <v>2-Entre 31 y 60</v>
          </cell>
          <cell r="V648">
            <v>1.05</v>
          </cell>
          <cell r="W648">
            <v>1433.25</v>
          </cell>
          <cell r="X648">
            <v>1</v>
          </cell>
          <cell r="Y648">
            <v>1.3</v>
          </cell>
          <cell r="Z648">
            <v>5</v>
          </cell>
          <cell r="AA648">
            <v>0.26</v>
          </cell>
          <cell r="AB648">
            <v>0</v>
          </cell>
          <cell r="AC648">
            <v>0</v>
          </cell>
          <cell r="AD648">
            <v>43578</v>
          </cell>
          <cell r="AE648">
            <v>43578</v>
          </cell>
          <cell r="AF648">
            <v>0</v>
          </cell>
          <cell r="AG648" t="str">
            <v>0-1 día</v>
          </cell>
          <cell r="AH648">
            <v>0</v>
          </cell>
          <cell r="AI648">
            <v>0</v>
          </cell>
          <cell r="AJ648">
            <v>0</v>
          </cell>
          <cell r="AK648">
            <v>1433.25</v>
          </cell>
        </row>
        <row r="649">
          <cell r="A649" t="str">
            <v>0XFN116939</v>
          </cell>
          <cell r="B649" t="str">
            <v>ABR-19</v>
          </cell>
          <cell r="C649">
            <v>1</v>
          </cell>
          <cell r="D649" t="str">
            <v>2028417</v>
          </cell>
          <cell r="E649" t="str">
            <v>SR MANTENIMIENTO CORRECTIVO</v>
          </cell>
          <cell r="F649" t="str">
            <v>5774</v>
          </cell>
          <cell r="G649" t="str">
            <v>23/04/2019 11:42</v>
          </cell>
          <cell r="H649" t="str">
            <v>800197</v>
          </cell>
          <cell r="I649" t="str">
            <v>PITSS</v>
          </cell>
          <cell r="J649" t="str">
            <v>ASP</v>
          </cell>
          <cell r="K649" t="str">
            <v>OFFICE DEPOT DE MEXICO SA DE CV</v>
          </cell>
          <cell r="L649" t="str">
            <v>AV VENUSTIANO CARRANZA No 733</v>
          </cell>
          <cell r="M649" t="str">
            <v>San Luis Potosi-SLP</v>
          </cell>
          <cell r="N649">
            <v>0</v>
          </cell>
          <cell r="O649" t="str">
            <v>INTERIOR</v>
          </cell>
          <cell r="P649">
            <v>15</v>
          </cell>
          <cell r="Q649" t="str">
            <v>Entre 7 y 15</v>
          </cell>
          <cell r="R649" t="str">
            <v>Departmental Digital</v>
          </cell>
          <cell r="S649" t="str">
            <v>A3</v>
          </cell>
          <cell r="T649" t="str">
            <v>Ciudad principal</v>
          </cell>
          <cell r="U649" t="str">
            <v>2-Entre 7 y 15</v>
          </cell>
          <cell r="V649">
            <v>0.6</v>
          </cell>
          <cell r="W649">
            <v>819</v>
          </cell>
          <cell r="X649">
            <v>1</v>
          </cell>
          <cell r="Y649">
            <v>0</v>
          </cell>
          <cell r="Z649">
            <v>5</v>
          </cell>
          <cell r="AA649">
            <v>0</v>
          </cell>
          <cell r="AB649">
            <v>0</v>
          </cell>
          <cell r="AC649">
            <v>0</v>
          </cell>
          <cell r="AD649">
            <v>43578</v>
          </cell>
          <cell r="AE649">
            <v>43578</v>
          </cell>
          <cell r="AF649">
            <v>0</v>
          </cell>
          <cell r="AG649" t="str">
            <v>0-1 día</v>
          </cell>
          <cell r="AH649">
            <v>0</v>
          </cell>
          <cell r="AI649">
            <v>0</v>
          </cell>
          <cell r="AJ649">
            <v>0</v>
          </cell>
          <cell r="AK649">
            <v>819</v>
          </cell>
        </row>
        <row r="650">
          <cell r="A650" t="str">
            <v>0XKP536906</v>
          </cell>
          <cell r="B650" t="str">
            <v>ABR-19</v>
          </cell>
          <cell r="C650">
            <v>1</v>
          </cell>
          <cell r="D650" t="str">
            <v>2027623</v>
          </cell>
          <cell r="E650" t="str">
            <v>SR MANTENIMIENTO CORRECTIVO</v>
          </cell>
          <cell r="F650" t="str">
            <v>5774</v>
          </cell>
          <cell r="G650" t="str">
            <v>22/04/2019 08:18</v>
          </cell>
          <cell r="H650" t="str">
            <v>800110</v>
          </cell>
          <cell r="I650" t="str">
            <v>PITSS</v>
          </cell>
          <cell r="J650" t="str">
            <v>ASP</v>
          </cell>
          <cell r="K650" t="str">
            <v>OFFICE DEPOT DE MEXICO SA DE CV</v>
          </cell>
          <cell r="L650" t="str">
            <v>AV LAS PALMAS 1559 LOC SA-01</v>
          </cell>
          <cell r="M650" t="str">
            <v>LAZARO CARDENAS-MICH</v>
          </cell>
          <cell r="N650">
            <v>0</v>
          </cell>
          <cell r="O650" t="str">
            <v>INTERIOR</v>
          </cell>
          <cell r="P650">
            <v>20</v>
          </cell>
          <cell r="Q650" t="str">
            <v>Entre 16 y 30</v>
          </cell>
          <cell r="R650" t="str">
            <v>Departmental Digital</v>
          </cell>
          <cell r="S650" t="str">
            <v>A3</v>
          </cell>
          <cell r="T650" t="str">
            <v>Otras</v>
          </cell>
          <cell r="U650" t="str">
            <v>2-Entre 16 y 30</v>
          </cell>
          <cell r="V650">
            <v>0.8</v>
          </cell>
          <cell r="W650">
            <v>1092</v>
          </cell>
          <cell r="X650">
            <v>1</v>
          </cell>
          <cell r="Y650">
            <v>15.15</v>
          </cell>
          <cell r="Z650">
            <v>9</v>
          </cell>
          <cell r="AA650">
            <v>1.6833333333333333</v>
          </cell>
          <cell r="AB650">
            <v>0.17083333333333334</v>
          </cell>
          <cell r="AC650">
            <v>-233.1875</v>
          </cell>
          <cell r="AD650">
            <v>43578</v>
          </cell>
          <cell r="AE650">
            <v>43578</v>
          </cell>
          <cell r="AF650">
            <v>0</v>
          </cell>
          <cell r="AG650" t="str">
            <v>0-1 día</v>
          </cell>
          <cell r="AH650">
            <v>0</v>
          </cell>
          <cell r="AI650">
            <v>0</v>
          </cell>
          <cell r="AJ650">
            <v>0</v>
          </cell>
          <cell r="AK650">
            <v>858.8125</v>
          </cell>
        </row>
        <row r="651">
          <cell r="A651" t="str">
            <v>0XL1421896</v>
          </cell>
          <cell r="B651" t="str">
            <v>ABR-19</v>
          </cell>
          <cell r="C651">
            <v>1</v>
          </cell>
          <cell r="D651" t="str">
            <v>2026723</v>
          </cell>
          <cell r="E651" t="str">
            <v>SR MANTENIMIENTO CORRECTIVO</v>
          </cell>
          <cell r="F651" t="str">
            <v>0551</v>
          </cell>
          <cell r="G651" t="str">
            <v>18/04/2019 13:03</v>
          </cell>
          <cell r="H651" t="str">
            <v>800183</v>
          </cell>
          <cell r="I651" t="str">
            <v>PITSS</v>
          </cell>
          <cell r="J651" t="str">
            <v>ASP</v>
          </cell>
          <cell r="K651" t="str">
            <v>OPERADORA OMX SA DE CV</v>
          </cell>
          <cell r="L651" t="str">
            <v>AV VALLE DE SAN ISIDRO 530</v>
          </cell>
          <cell r="M651" t="str">
            <v>ZAPOPAN-JAL</v>
          </cell>
          <cell r="N651">
            <v>0</v>
          </cell>
          <cell r="O651" t="str">
            <v>INTERIOR</v>
          </cell>
          <cell r="P651">
            <v>42</v>
          </cell>
          <cell r="Q651" t="str">
            <v>Entre 31 y 60</v>
          </cell>
          <cell r="R651" t="str">
            <v>Entry Production Color Low/Mid</v>
          </cell>
          <cell r="S651" t="str">
            <v>Entry Production</v>
          </cell>
          <cell r="T651" t="str">
            <v>Ciudad principal</v>
          </cell>
          <cell r="U651" t="str">
            <v>3-Entre 31 y 60</v>
          </cell>
          <cell r="V651">
            <v>1.1000000000000001</v>
          </cell>
          <cell r="W651">
            <v>1730.3000000000004</v>
          </cell>
          <cell r="X651">
            <v>1</v>
          </cell>
          <cell r="Y651">
            <v>0</v>
          </cell>
          <cell r="Z651">
            <v>4</v>
          </cell>
          <cell r="AA651">
            <v>0</v>
          </cell>
          <cell r="AB651">
            <v>0</v>
          </cell>
          <cell r="AC651">
            <v>0</v>
          </cell>
          <cell r="AD651">
            <v>43578</v>
          </cell>
          <cell r="AE651">
            <v>43578</v>
          </cell>
          <cell r="AF651">
            <v>0</v>
          </cell>
          <cell r="AG651" t="str">
            <v>0-1 día</v>
          </cell>
          <cell r="AH651">
            <v>0</v>
          </cell>
          <cell r="AI651">
            <v>0</v>
          </cell>
          <cell r="AJ651">
            <v>0</v>
          </cell>
          <cell r="AK651">
            <v>1730.3000000000004</v>
          </cell>
        </row>
        <row r="652">
          <cell r="A652" t="str">
            <v>0XL3583788</v>
          </cell>
          <cell r="B652" t="str">
            <v>ABR-19</v>
          </cell>
          <cell r="C652">
            <v>1</v>
          </cell>
          <cell r="D652" t="str">
            <v>2028217</v>
          </cell>
          <cell r="E652" t="str">
            <v>SR MANTENIMIENTO CORRECTIVO</v>
          </cell>
          <cell r="F652" t="str">
            <v>0570</v>
          </cell>
          <cell r="G652" t="str">
            <v>23/04/2019 08:23</v>
          </cell>
          <cell r="H652" t="str">
            <v>500066</v>
          </cell>
          <cell r="I652" t="str">
            <v>PITSS</v>
          </cell>
          <cell r="J652" t="str">
            <v>ASP</v>
          </cell>
          <cell r="K652" t="str">
            <v>OPERADORA OMX SA DE CV</v>
          </cell>
          <cell r="L652" t="str">
            <v>AV JOSE ELEUTERIO GONZALEZ No 315 INT 7C</v>
          </cell>
          <cell r="M652" t="str">
            <v>Monterrey-NL</v>
          </cell>
          <cell r="N652">
            <v>0</v>
          </cell>
          <cell r="O652" t="str">
            <v>INTERIOR</v>
          </cell>
          <cell r="P652">
            <v>68</v>
          </cell>
          <cell r="Q652" t="str">
            <v>&gt;60</v>
          </cell>
          <cell r="R652" t="str">
            <v>Entry Production Color Low/Mid</v>
          </cell>
          <cell r="S652" t="str">
            <v>Entry Production</v>
          </cell>
          <cell r="T652" t="str">
            <v>Ciudad principal</v>
          </cell>
          <cell r="U652" t="str">
            <v>3-&gt;60</v>
          </cell>
          <cell r="V652">
            <v>1.1499999999999999</v>
          </cell>
          <cell r="W652">
            <v>1808.95</v>
          </cell>
          <cell r="X652">
            <v>1</v>
          </cell>
          <cell r="Y652">
            <v>2.12</v>
          </cell>
          <cell r="Z652">
            <v>4</v>
          </cell>
          <cell r="AA652">
            <v>0.53</v>
          </cell>
          <cell r="AB652">
            <v>0</v>
          </cell>
          <cell r="AC652">
            <v>0</v>
          </cell>
          <cell r="AD652">
            <v>43578</v>
          </cell>
          <cell r="AE652">
            <v>43578</v>
          </cell>
          <cell r="AF652">
            <v>0</v>
          </cell>
          <cell r="AG652" t="str">
            <v>0-1 día</v>
          </cell>
          <cell r="AH652">
            <v>0</v>
          </cell>
          <cell r="AI652">
            <v>0</v>
          </cell>
          <cell r="AJ652">
            <v>0</v>
          </cell>
          <cell r="AK652">
            <v>1808.95</v>
          </cell>
        </row>
        <row r="653">
          <cell r="A653" t="str">
            <v>0XLT269172</v>
          </cell>
          <cell r="B653" t="str">
            <v>ABR-19</v>
          </cell>
          <cell r="C653">
            <v>1</v>
          </cell>
          <cell r="D653" t="str">
            <v>2028075</v>
          </cell>
          <cell r="E653" t="str">
            <v>SR MANTENIMIENTO CORRECTIVO</v>
          </cell>
          <cell r="F653" t="str">
            <v>6513</v>
          </cell>
          <cell r="G653" t="str">
            <v>22/04/2019 17:19</v>
          </cell>
          <cell r="H653" t="str">
            <v>800146</v>
          </cell>
          <cell r="I653" t="str">
            <v>PITSS</v>
          </cell>
          <cell r="J653" t="str">
            <v>ASP</v>
          </cell>
          <cell r="K653" t="str">
            <v>FORMAS EFICIENTES SA DE CV</v>
          </cell>
          <cell r="L653" t="str">
            <v>PLAZA HIDALGO NO 304</v>
          </cell>
          <cell r="M653" t="str">
            <v>Guanajuato-GTO</v>
          </cell>
          <cell r="N653">
            <v>0</v>
          </cell>
          <cell r="O653" t="str">
            <v>INTERIOR</v>
          </cell>
          <cell r="P653">
            <v>73</v>
          </cell>
          <cell r="Q653" t="str">
            <v>&gt;60</v>
          </cell>
          <cell r="R653" t="str">
            <v>A4 Color Laser MFPs</v>
          </cell>
          <cell r="S653" t="str">
            <v>A4</v>
          </cell>
          <cell r="T653" t="str">
            <v>Ciudad principal</v>
          </cell>
          <cell r="U653" t="str">
            <v>1-&gt;60</v>
          </cell>
          <cell r="V653">
            <v>1.05</v>
          </cell>
          <cell r="W653">
            <v>750.75000000000011</v>
          </cell>
          <cell r="X653">
            <v>1</v>
          </cell>
          <cell r="Y653">
            <v>0.18</v>
          </cell>
          <cell r="Z653">
            <v>5</v>
          </cell>
          <cell r="AA653">
            <v>3.5999999999999997E-2</v>
          </cell>
          <cell r="AB653">
            <v>0</v>
          </cell>
          <cell r="AC653">
            <v>0</v>
          </cell>
          <cell r="AD653">
            <v>43578</v>
          </cell>
          <cell r="AE653">
            <v>43578</v>
          </cell>
          <cell r="AF653">
            <v>0</v>
          </cell>
          <cell r="AG653" t="str">
            <v>0-1 día</v>
          </cell>
          <cell r="AH653">
            <v>0</v>
          </cell>
          <cell r="AI653">
            <v>0</v>
          </cell>
          <cell r="AJ653">
            <v>0</v>
          </cell>
          <cell r="AK653">
            <v>750.75000000000011</v>
          </cell>
        </row>
        <row r="654">
          <cell r="A654" t="str">
            <v>0XLT278481</v>
          </cell>
          <cell r="B654" t="str">
            <v>ABR-19</v>
          </cell>
          <cell r="C654">
            <v>1</v>
          </cell>
          <cell r="D654" t="str">
            <v>2028003</v>
          </cell>
          <cell r="E654" t="str">
            <v>SR MANTENIMIENTO CORRECTIVO</v>
          </cell>
          <cell r="F654" t="str">
            <v>0601</v>
          </cell>
          <cell r="G654" t="str">
            <v>22/04/2019 14:57</v>
          </cell>
          <cell r="H654" t="str">
            <v>800027</v>
          </cell>
          <cell r="I654" t="str">
            <v>PITSS</v>
          </cell>
          <cell r="J654" t="str">
            <v>ASP</v>
          </cell>
          <cell r="K654" t="str">
            <v>YAK TORREL SA DE CV</v>
          </cell>
          <cell r="L654" t="str">
            <v>LA GUAITA No 2882</v>
          </cell>
          <cell r="M654" t="str">
            <v>Guadalajara-JAL</v>
          </cell>
          <cell r="N654">
            <v>0</v>
          </cell>
          <cell r="O654" t="str">
            <v>INTERIOR</v>
          </cell>
          <cell r="P654">
            <v>2699</v>
          </cell>
          <cell r="Q654" t="str">
            <v>&gt;60</v>
          </cell>
          <cell r="R654" t="str">
            <v>A4 Mono MFPs</v>
          </cell>
          <cell r="S654" t="str">
            <v>A4</v>
          </cell>
          <cell r="T654" t="str">
            <v>Ciudad principal</v>
          </cell>
          <cell r="U654" t="str">
            <v>1-&gt;60</v>
          </cell>
          <cell r="V654">
            <v>1.05</v>
          </cell>
          <cell r="W654">
            <v>750.75000000000011</v>
          </cell>
          <cell r="X654">
            <v>1</v>
          </cell>
          <cell r="Y654">
            <v>2.5499999999999998</v>
          </cell>
          <cell r="Z654">
            <v>5</v>
          </cell>
          <cell r="AA654">
            <v>0.51</v>
          </cell>
          <cell r="AB654">
            <v>0</v>
          </cell>
          <cell r="AC654">
            <v>0</v>
          </cell>
          <cell r="AD654">
            <v>43578</v>
          </cell>
          <cell r="AE654">
            <v>43578</v>
          </cell>
          <cell r="AF654">
            <v>0</v>
          </cell>
          <cell r="AG654" t="str">
            <v>0-1 día</v>
          </cell>
          <cell r="AH654">
            <v>0</v>
          </cell>
          <cell r="AI654">
            <v>0</v>
          </cell>
          <cell r="AJ654">
            <v>0</v>
          </cell>
          <cell r="AK654">
            <v>750.75000000000011</v>
          </cell>
        </row>
        <row r="655">
          <cell r="A655" t="str">
            <v>0XLT278481</v>
          </cell>
          <cell r="B655" t="str">
            <v>ABR-19</v>
          </cell>
          <cell r="C655">
            <v>1</v>
          </cell>
          <cell r="D655" t="str">
            <v>2028039</v>
          </cell>
          <cell r="E655" t="str">
            <v>SR MANTENIMIENTO CORRECTIVO</v>
          </cell>
          <cell r="F655" t="str">
            <v>4002</v>
          </cell>
          <cell r="G655" t="str">
            <v>22/04/2019 16:01</v>
          </cell>
          <cell r="H655" t="str">
            <v>000195</v>
          </cell>
          <cell r="I655" t="str">
            <v>PITSS</v>
          </cell>
          <cell r="J655" t="str">
            <v>ASP</v>
          </cell>
          <cell r="K655" t="str">
            <v>LABORATORIOS PISA SA DE CV</v>
          </cell>
          <cell r="L655" t="str">
            <v>AV MIGUEL ANGEL DE QUEVEDO NO 555</v>
          </cell>
          <cell r="M655" t="str">
            <v>Coyoacan-CIUDAD DE M</v>
          </cell>
          <cell r="N655">
            <v>1</v>
          </cell>
          <cell r="O655" t="str">
            <v>METRO</v>
          </cell>
          <cell r="P655">
            <v>34</v>
          </cell>
          <cell r="Q655" t="str">
            <v>Entre 31 y 60</v>
          </cell>
          <cell r="R655" t="str">
            <v>A4 Mono MFPs</v>
          </cell>
          <cell r="S655" t="str">
            <v>A4</v>
          </cell>
          <cell r="T655" t="str">
            <v>Ciudad principal</v>
          </cell>
          <cell r="U655" t="str">
            <v>1-Entre 31 y 60</v>
          </cell>
          <cell r="V655">
            <v>0.8</v>
          </cell>
          <cell r="W655">
            <v>0</v>
          </cell>
          <cell r="X655">
            <v>1</v>
          </cell>
          <cell r="Y655">
            <v>1.48</v>
          </cell>
          <cell r="Z655">
            <v>5</v>
          </cell>
          <cell r="AA655">
            <v>0.29599999999999999</v>
          </cell>
          <cell r="AB655">
            <v>0</v>
          </cell>
          <cell r="AC655">
            <v>0</v>
          </cell>
          <cell r="AD655">
            <v>43578</v>
          </cell>
          <cell r="AE655">
            <v>43578</v>
          </cell>
          <cell r="AF655">
            <v>0</v>
          </cell>
          <cell r="AG655" t="str">
            <v>0-1 día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</row>
        <row r="656">
          <cell r="A656" t="str">
            <v>0XLT278481</v>
          </cell>
          <cell r="B656" t="str">
            <v>ABR-19</v>
          </cell>
          <cell r="C656">
            <v>1</v>
          </cell>
          <cell r="D656" t="str">
            <v>2028023</v>
          </cell>
          <cell r="E656" t="str">
            <v>SR MANTENIMIENTO CORRECTIVO</v>
          </cell>
          <cell r="F656" t="str">
            <v>8045</v>
          </cell>
          <cell r="G656" t="str">
            <v>22/04/2019 15:44</v>
          </cell>
          <cell r="H656" t="str">
            <v>000196</v>
          </cell>
          <cell r="I656" t="str">
            <v>PITSS</v>
          </cell>
          <cell r="J656" t="str">
            <v>ASP</v>
          </cell>
          <cell r="K656" t="str">
            <v>LABORATORIOS PISA SA DE CV</v>
          </cell>
          <cell r="L656" t="str">
            <v>AV PASEO DE LA REFORMA No 180 PISO 23</v>
          </cell>
          <cell r="M656" t="str">
            <v>Cuauhtemoc-CIUDAD DE</v>
          </cell>
          <cell r="N656">
            <v>1</v>
          </cell>
          <cell r="O656" t="str">
            <v>METRO</v>
          </cell>
          <cell r="P656">
            <v>5</v>
          </cell>
          <cell r="Q656" t="str">
            <v>Entre 3 y 6</v>
          </cell>
          <cell r="R656" t="str">
            <v>Office Digital</v>
          </cell>
          <cell r="S656" t="str">
            <v>A3</v>
          </cell>
          <cell r="T656" t="str">
            <v>Ciudad principal</v>
          </cell>
          <cell r="U656" t="str">
            <v>2-Entre 3 y 6</v>
          </cell>
          <cell r="V656">
            <v>0</v>
          </cell>
          <cell r="W656">
            <v>0</v>
          </cell>
          <cell r="X656">
            <v>1</v>
          </cell>
          <cell r="Y656">
            <v>1.77</v>
          </cell>
          <cell r="Z656">
            <v>5</v>
          </cell>
          <cell r="AA656">
            <v>0.35399999999999998</v>
          </cell>
          <cell r="AB656">
            <v>0</v>
          </cell>
          <cell r="AC656">
            <v>0</v>
          </cell>
          <cell r="AD656">
            <v>43578</v>
          </cell>
          <cell r="AE656">
            <v>43578</v>
          </cell>
          <cell r="AF656">
            <v>0</v>
          </cell>
          <cell r="AG656" t="str">
            <v>0-1 día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</row>
        <row r="657">
          <cell r="A657" t="str">
            <v>0XLT279452</v>
          </cell>
          <cell r="B657" t="str">
            <v>ABR-19</v>
          </cell>
          <cell r="C657">
            <v>1</v>
          </cell>
          <cell r="D657" t="str">
            <v>2027993</v>
          </cell>
          <cell r="E657" t="str">
            <v>SR MANTENIMIENTO CORRECTIVO</v>
          </cell>
          <cell r="F657" t="str">
            <v>3657</v>
          </cell>
          <cell r="G657" t="str">
            <v>22/04/2019 14:52</v>
          </cell>
          <cell r="H657" t="str">
            <v>500089</v>
          </cell>
          <cell r="I657" t="str">
            <v>PITSS</v>
          </cell>
          <cell r="J657" t="str">
            <v>ASP</v>
          </cell>
          <cell r="K657" t="str">
            <v>DELPHI DIESEL SYSTEMS S DE RL DE CV</v>
          </cell>
          <cell r="L657" t="str">
            <v>AV HERMANOS ESCOBAR No 5756</v>
          </cell>
          <cell r="M657" t="str">
            <v>Ciudad Juarez-CHIH</v>
          </cell>
          <cell r="N657">
            <v>1</v>
          </cell>
          <cell r="O657" t="str">
            <v>INTERIOR</v>
          </cell>
          <cell r="P657">
            <v>40</v>
          </cell>
          <cell r="Q657" t="str">
            <v>Entre 31 y 60</v>
          </cell>
          <cell r="R657" t="str">
            <v>A4 Mono MFPs</v>
          </cell>
          <cell r="S657" t="str">
            <v>A4</v>
          </cell>
          <cell r="T657" t="str">
            <v>Ciudad principal</v>
          </cell>
          <cell r="U657" t="str">
            <v>1-Entre 31 y 60</v>
          </cell>
          <cell r="V657">
            <v>0.8</v>
          </cell>
          <cell r="W657">
            <v>0</v>
          </cell>
          <cell r="X657">
            <v>1</v>
          </cell>
          <cell r="Y657">
            <v>4.55</v>
          </cell>
          <cell r="Z657">
            <v>5</v>
          </cell>
          <cell r="AA657">
            <v>0.90999999999999992</v>
          </cell>
          <cell r="AB657">
            <v>0</v>
          </cell>
          <cell r="AC657">
            <v>0</v>
          </cell>
          <cell r="AD657">
            <v>43578</v>
          </cell>
          <cell r="AE657">
            <v>43578</v>
          </cell>
          <cell r="AF657">
            <v>0</v>
          </cell>
          <cell r="AG657" t="str">
            <v>0-1 día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</row>
        <row r="658">
          <cell r="A658" t="str">
            <v>0XLT280678</v>
          </cell>
          <cell r="B658" t="str">
            <v>ABR-19</v>
          </cell>
          <cell r="C658">
            <v>1</v>
          </cell>
          <cell r="D658" t="str">
            <v>2027373</v>
          </cell>
          <cell r="E658" t="str">
            <v>SR MANTENIMIENTO CORRECTIVO</v>
          </cell>
          <cell r="F658" t="str">
            <v>4395</v>
          </cell>
          <cell r="G658" t="str">
            <v>21/04/2019 14:45</v>
          </cell>
          <cell r="H658" t="str">
            <v>800185</v>
          </cell>
          <cell r="I658" t="str">
            <v>PITSS</v>
          </cell>
          <cell r="J658" t="str">
            <v>ASP</v>
          </cell>
          <cell r="K658" t="str">
            <v>OFFICE DEPOT DE MEXICO SA DE CV</v>
          </cell>
          <cell r="L658" t="str">
            <v>MIGUEL DE LA MADRID 9</v>
          </cell>
          <cell r="M658" t="str">
            <v>MANZANILLO-COL</v>
          </cell>
          <cell r="N658">
            <v>1</v>
          </cell>
          <cell r="O658" t="str">
            <v>INTERIOR</v>
          </cell>
          <cell r="P658">
            <v>5</v>
          </cell>
          <cell r="Q658" t="str">
            <v>Entre 3 y 6</v>
          </cell>
          <cell r="R658" t="str">
            <v>Light Production Digital Business</v>
          </cell>
          <cell r="S658" t="str">
            <v>Entry Production</v>
          </cell>
          <cell r="T658" t="str">
            <v>Ciudad principal</v>
          </cell>
          <cell r="U658" t="str">
            <v>3-Entre 3 y 6</v>
          </cell>
          <cell r="V658">
            <v>0.6</v>
          </cell>
          <cell r="W658">
            <v>0</v>
          </cell>
          <cell r="X658">
            <v>1</v>
          </cell>
          <cell r="Y658">
            <v>0.63</v>
          </cell>
          <cell r="Z658">
            <v>4</v>
          </cell>
          <cell r="AA658">
            <v>0.1575</v>
          </cell>
          <cell r="AB658">
            <v>0</v>
          </cell>
          <cell r="AC658">
            <v>0</v>
          </cell>
          <cell r="AD658">
            <v>43578</v>
          </cell>
          <cell r="AE658">
            <v>43578</v>
          </cell>
          <cell r="AF658">
            <v>0</v>
          </cell>
          <cell r="AG658" t="str">
            <v>0-1 día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</row>
        <row r="659">
          <cell r="A659" t="str">
            <v>0XLT280680</v>
          </cell>
          <cell r="B659" t="str">
            <v>ABR-19</v>
          </cell>
          <cell r="C659">
            <v>1</v>
          </cell>
          <cell r="D659" t="str">
            <v>2029023</v>
          </cell>
          <cell r="E659" t="str">
            <v>SR MANTENIMIENTO CORRECTIVO</v>
          </cell>
          <cell r="F659" t="str">
            <v>8075</v>
          </cell>
          <cell r="G659" t="str">
            <v>24/04/2019 12:48</v>
          </cell>
          <cell r="H659" t="str">
            <v>500158</v>
          </cell>
          <cell r="I659" t="str">
            <v>PITSS</v>
          </cell>
          <cell r="J659" t="str">
            <v>ASP</v>
          </cell>
          <cell r="K659" t="str">
            <v>DELPHI AUTOMOTIVE SYSTEMS S DE RL DE CV</v>
          </cell>
          <cell r="L659" t="str">
            <v>AV PRINCIPAL No 1420</v>
          </cell>
          <cell r="M659" t="str">
            <v>Ciudad Juarez-CHIH</v>
          </cell>
          <cell r="N659">
            <v>0</v>
          </cell>
          <cell r="O659" t="str">
            <v>INTERIOR</v>
          </cell>
          <cell r="P659">
            <v>47</v>
          </cell>
          <cell r="Q659" t="str">
            <v>Entre 31 y 60</v>
          </cell>
          <cell r="R659" t="str">
            <v>Departmental Digital</v>
          </cell>
          <cell r="S659" t="str">
            <v>A3</v>
          </cell>
          <cell r="T659" t="str">
            <v>Ciudad principal</v>
          </cell>
          <cell r="U659" t="str">
            <v>2-Entre 31 y 60</v>
          </cell>
          <cell r="V659">
            <v>1.05</v>
          </cell>
          <cell r="W659">
            <v>1433.25</v>
          </cell>
          <cell r="X659">
            <v>1</v>
          </cell>
          <cell r="Y659">
            <v>1.78</v>
          </cell>
          <cell r="Z659">
            <v>5</v>
          </cell>
          <cell r="AA659">
            <v>0.35599999999999998</v>
          </cell>
          <cell r="AB659">
            <v>0</v>
          </cell>
          <cell r="AC659">
            <v>0</v>
          </cell>
          <cell r="AD659">
            <v>43579</v>
          </cell>
          <cell r="AE659">
            <v>43579</v>
          </cell>
          <cell r="AF659">
            <v>0</v>
          </cell>
          <cell r="AG659" t="str">
            <v>0-1 día</v>
          </cell>
          <cell r="AH659">
            <v>0</v>
          </cell>
          <cell r="AI659">
            <v>0</v>
          </cell>
          <cell r="AJ659">
            <v>0</v>
          </cell>
          <cell r="AK659">
            <v>1433.25</v>
          </cell>
        </row>
        <row r="660">
          <cell r="A660" t="str">
            <v>0XLT280681</v>
          </cell>
          <cell r="B660" t="str">
            <v>ABR-19</v>
          </cell>
          <cell r="C660">
            <v>1</v>
          </cell>
          <cell r="D660" t="str">
            <v>2028853</v>
          </cell>
          <cell r="E660" t="str">
            <v>SR MANTENIMIENTO CORRECTIVO</v>
          </cell>
          <cell r="F660" t="str">
            <v>8075</v>
          </cell>
          <cell r="G660" t="str">
            <v>24/04/2019 09:10</v>
          </cell>
          <cell r="H660" t="str">
            <v>500080</v>
          </cell>
          <cell r="I660" t="str">
            <v>PITSS</v>
          </cell>
          <cell r="J660" t="str">
            <v>ASP</v>
          </cell>
          <cell r="K660" t="str">
            <v>OPERADORA OMX SA DE CV</v>
          </cell>
          <cell r="L660" t="str">
            <v>HIPERPLAZA No 3300</v>
          </cell>
          <cell r="M660" t="str">
            <v>Chihuahua-CHIH</v>
          </cell>
          <cell r="N660">
            <v>0</v>
          </cell>
          <cell r="O660" t="str">
            <v>INTERIOR</v>
          </cell>
          <cell r="P660">
            <v>16</v>
          </cell>
          <cell r="Q660" t="str">
            <v>Entre 16 y 30</v>
          </cell>
          <cell r="R660" t="str">
            <v>Departmental Digital</v>
          </cell>
          <cell r="S660" t="str">
            <v>A3</v>
          </cell>
          <cell r="T660" t="str">
            <v>Ciudad principal</v>
          </cell>
          <cell r="U660" t="str">
            <v>2-Entre 16 y 30</v>
          </cell>
          <cell r="V660">
            <v>0.8</v>
          </cell>
          <cell r="W660">
            <v>1092</v>
          </cell>
          <cell r="X660">
            <v>1</v>
          </cell>
          <cell r="Y660">
            <v>2.08</v>
          </cell>
          <cell r="Z660">
            <v>5</v>
          </cell>
          <cell r="AA660">
            <v>0.41600000000000004</v>
          </cell>
          <cell r="AB660">
            <v>0</v>
          </cell>
          <cell r="AC660">
            <v>0</v>
          </cell>
          <cell r="AD660">
            <v>43579</v>
          </cell>
          <cell r="AE660">
            <v>43579</v>
          </cell>
          <cell r="AF660">
            <v>0</v>
          </cell>
          <cell r="AG660" t="str">
            <v>0-1 día</v>
          </cell>
          <cell r="AH660">
            <v>0</v>
          </cell>
          <cell r="AI660">
            <v>0</v>
          </cell>
          <cell r="AJ660">
            <v>0</v>
          </cell>
          <cell r="AK660">
            <v>1092</v>
          </cell>
        </row>
        <row r="661">
          <cell r="A661" t="str">
            <v>0XLT280687</v>
          </cell>
          <cell r="B661" t="str">
            <v>ABR-19</v>
          </cell>
          <cell r="C661">
            <v>1</v>
          </cell>
          <cell r="D661" t="str">
            <v>2028841</v>
          </cell>
          <cell r="E661" t="str">
            <v>SR MANTENIMIENTO CORRECTIVO</v>
          </cell>
          <cell r="F661" t="str">
            <v>8075</v>
          </cell>
          <cell r="G661" t="str">
            <v>24/04/2019 09:03</v>
          </cell>
          <cell r="H661" t="str">
            <v>800192</v>
          </cell>
          <cell r="I661" t="str">
            <v>PITSS</v>
          </cell>
          <cell r="J661" t="str">
            <v>ASP</v>
          </cell>
          <cell r="K661" t="str">
            <v>OPERADORA OMX SA DE CV</v>
          </cell>
          <cell r="L661" t="str">
            <v>AV VALLE DE SAN ISIDRO 530</v>
          </cell>
          <cell r="M661" t="str">
            <v>ZAPOPAN-JAL</v>
          </cell>
          <cell r="N661">
            <v>0</v>
          </cell>
          <cell r="O661" t="str">
            <v>INTERIOR</v>
          </cell>
          <cell r="P661">
            <v>78</v>
          </cell>
          <cell r="Q661" t="str">
            <v>&gt;60</v>
          </cell>
          <cell r="R661" t="str">
            <v>Departmental Digital</v>
          </cell>
          <cell r="S661" t="str">
            <v>A3</v>
          </cell>
          <cell r="T661" t="str">
            <v>Ciudad principal</v>
          </cell>
          <cell r="U661" t="str">
            <v>2-&gt;60</v>
          </cell>
          <cell r="V661">
            <v>1.1000000000000001</v>
          </cell>
          <cell r="W661">
            <v>1501.5000000000002</v>
          </cell>
          <cell r="X661">
            <v>1</v>
          </cell>
          <cell r="Y661">
            <v>2.38</v>
          </cell>
          <cell r="Z661">
            <v>5</v>
          </cell>
          <cell r="AA661">
            <v>0.47599999999999998</v>
          </cell>
          <cell r="AB661">
            <v>0</v>
          </cell>
          <cell r="AC661">
            <v>0</v>
          </cell>
          <cell r="AD661">
            <v>43579</v>
          </cell>
          <cell r="AE661">
            <v>43579</v>
          </cell>
          <cell r="AF661">
            <v>0</v>
          </cell>
          <cell r="AG661" t="str">
            <v>0-1 día</v>
          </cell>
          <cell r="AH661">
            <v>0</v>
          </cell>
          <cell r="AI661">
            <v>0</v>
          </cell>
          <cell r="AJ661">
            <v>0</v>
          </cell>
          <cell r="AK661">
            <v>1501.5000000000002</v>
          </cell>
        </row>
        <row r="662">
          <cell r="A662" t="str">
            <v>0XLT282436</v>
          </cell>
          <cell r="B662" t="str">
            <v>ABR-19</v>
          </cell>
          <cell r="C662">
            <v>1</v>
          </cell>
          <cell r="D662" t="str">
            <v>2028453</v>
          </cell>
          <cell r="E662" t="str">
            <v>SR MANTENIMIENTO CORRECTIVO</v>
          </cell>
          <cell r="F662" t="str">
            <v>4002</v>
          </cell>
          <cell r="G662" t="str">
            <v>23/04/2019 12:47</v>
          </cell>
          <cell r="H662" t="str">
            <v>500094</v>
          </cell>
          <cell r="I662" t="str">
            <v>PITSS</v>
          </cell>
          <cell r="J662" t="str">
            <v>ASP</v>
          </cell>
          <cell r="K662" t="str">
            <v>TELEFONOS DE MEXICO SA B DE CV</v>
          </cell>
          <cell r="L662" t="str">
            <v>S DIAZ MIRON Y COLON</v>
          </cell>
          <cell r="M662" t="str">
            <v>TAMPICO-TAM</v>
          </cell>
          <cell r="N662">
            <v>0</v>
          </cell>
          <cell r="O662" t="str">
            <v>INTERIOR</v>
          </cell>
          <cell r="P662">
            <v>601</v>
          </cell>
          <cell r="Q662" t="str">
            <v>&gt;60</v>
          </cell>
          <cell r="R662" t="str">
            <v>A4 Mono MFPs</v>
          </cell>
          <cell r="S662" t="str">
            <v>A4</v>
          </cell>
          <cell r="T662" t="str">
            <v>Ciudad principal</v>
          </cell>
          <cell r="U662" t="str">
            <v>1-&gt;60</v>
          </cell>
          <cell r="V662">
            <v>1.05</v>
          </cell>
          <cell r="W662">
            <v>750.75000000000011</v>
          </cell>
          <cell r="X662">
            <v>1</v>
          </cell>
          <cell r="Y662">
            <v>4.72</v>
          </cell>
          <cell r="Z662">
            <v>5</v>
          </cell>
          <cell r="AA662">
            <v>0.94399999999999995</v>
          </cell>
          <cell r="AB662">
            <v>0</v>
          </cell>
          <cell r="AC662">
            <v>0</v>
          </cell>
          <cell r="AD662">
            <v>43579</v>
          </cell>
          <cell r="AE662">
            <v>43579</v>
          </cell>
          <cell r="AF662">
            <v>0</v>
          </cell>
          <cell r="AG662" t="str">
            <v>0-1 día</v>
          </cell>
          <cell r="AH662">
            <v>0</v>
          </cell>
          <cell r="AI662">
            <v>0</v>
          </cell>
          <cell r="AJ662">
            <v>0</v>
          </cell>
          <cell r="AK662">
            <v>750.75000000000011</v>
          </cell>
        </row>
        <row r="663">
          <cell r="A663" t="str">
            <v>0XLT282436</v>
          </cell>
          <cell r="B663" t="str">
            <v>ABR-19</v>
          </cell>
          <cell r="C663">
            <v>1</v>
          </cell>
          <cell r="D663" t="str">
            <v>2028985</v>
          </cell>
          <cell r="E663" t="str">
            <v>SR MANTENIMIENTO CORRECTIVO</v>
          </cell>
          <cell r="F663" t="str">
            <v>4002</v>
          </cell>
          <cell r="G663" t="str">
            <v>24/04/2019 11:45</v>
          </cell>
          <cell r="H663" t="str">
            <v>800188</v>
          </cell>
          <cell r="I663" t="str">
            <v>PITSS</v>
          </cell>
          <cell r="J663" t="str">
            <v>ASP</v>
          </cell>
          <cell r="K663" t="str">
            <v>OPCIONES DE SERVICIO EN MEXICO</v>
          </cell>
          <cell r="L663" t="str">
            <v>Av De los Insurgentes  2604 Loc B5</v>
          </cell>
          <cell r="M663" t="str">
            <v>Irapuato-GTO</v>
          </cell>
          <cell r="N663">
            <v>0</v>
          </cell>
          <cell r="O663" t="str">
            <v>INTERIOR</v>
          </cell>
          <cell r="P663">
            <v>34</v>
          </cell>
          <cell r="Q663" t="str">
            <v>Entre 31 y 60</v>
          </cell>
          <cell r="R663" t="str">
            <v>A4 Mono MFPs</v>
          </cell>
          <cell r="S663" t="str">
            <v>A4</v>
          </cell>
          <cell r="T663" t="str">
            <v>Ciudad principal</v>
          </cell>
          <cell r="U663" t="str">
            <v>1-Entre 31 y 60</v>
          </cell>
          <cell r="V663">
            <v>0.8</v>
          </cell>
          <cell r="W663">
            <v>572.00000000000011</v>
          </cell>
          <cell r="X663">
            <v>1</v>
          </cell>
          <cell r="Y663">
            <v>1.08</v>
          </cell>
          <cell r="Z663">
            <v>5</v>
          </cell>
          <cell r="AA663">
            <v>0.21600000000000003</v>
          </cell>
          <cell r="AB663">
            <v>0</v>
          </cell>
          <cell r="AC663">
            <v>0</v>
          </cell>
          <cell r="AD663">
            <v>43579</v>
          </cell>
          <cell r="AE663">
            <v>43579</v>
          </cell>
          <cell r="AF663">
            <v>0</v>
          </cell>
          <cell r="AG663" t="str">
            <v>0-1 día</v>
          </cell>
          <cell r="AH663">
            <v>0</v>
          </cell>
          <cell r="AI663">
            <v>0</v>
          </cell>
          <cell r="AJ663">
            <v>0</v>
          </cell>
          <cell r="AK663">
            <v>572.00000000000011</v>
          </cell>
        </row>
        <row r="664">
          <cell r="A664" t="str">
            <v>0XLT861010</v>
          </cell>
          <cell r="B664" t="str">
            <v>ABR-19</v>
          </cell>
          <cell r="C664">
            <v>1</v>
          </cell>
          <cell r="D664" t="str">
            <v>2028929</v>
          </cell>
          <cell r="E664" t="str">
            <v>SR MANTENIMIENTO CORRECTIVO</v>
          </cell>
          <cell r="F664" t="str">
            <v>6705</v>
          </cell>
          <cell r="G664" t="str">
            <v>24/04/2019 11:11</v>
          </cell>
          <cell r="H664" t="str">
            <v>800074</v>
          </cell>
          <cell r="I664" t="str">
            <v>PITSS</v>
          </cell>
          <cell r="J664" t="str">
            <v>ASP</v>
          </cell>
          <cell r="K664" t="str">
            <v>OFFICE DEPOT DE MEXICO SA DE CV</v>
          </cell>
          <cell r="L664" t="str">
            <v>CALZ DE LA HUERTA 2799</v>
          </cell>
          <cell r="M664" t="str">
            <v>MORELIA-MICH</v>
          </cell>
          <cell r="N664">
            <v>0</v>
          </cell>
          <cell r="O664" t="str">
            <v>INTERIOR</v>
          </cell>
          <cell r="P664">
            <v>6</v>
          </cell>
          <cell r="Q664" t="str">
            <v>Entre 3 y 6</v>
          </cell>
          <cell r="R664" t="str">
            <v>WF Mono Systems and Legacy Color</v>
          </cell>
          <cell r="S664" t="str">
            <v>WF</v>
          </cell>
          <cell r="T664" t="str">
            <v>Ciudad principal</v>
          </cell>
          <cell r="U664" t="str">
            <v>3-Entre 3 y 6</v>
          </cell>
          <cell r="V664">
            <v>0.6</v>
          </cell>
          <cell r="W664">
            <v>943.80000000000007</v>
          </cell>
          <cell r="X664">
            <v>1</v>
          </cell>
          <cell r="Y664">
            <v>2.15</v>
          </cell>
          <cell r="Z664">
            <v>4</v>
          </cell>
          <cell r="AA664">
            <v>0.53749999999999998</v>
          </cell>
          <cell r="AB664">
            <v>0</v>
          </cell>
          <cell r="AC664">
            <v>0</v>
          </cell>
          <cell r="AD664">
            <v>43579</v>
          </cell>
          <cell r="AE664">
            <v>43579</v>
          </cell>
          <cell r="AF664">
            <v>0</v>
          </cell>
          <cell r="AG664" t="str">
            <v>0-1 día</v>
          </cell>
          <cell r="AH664">
            <v>0</v>
          </cell>
          <cell r="AI664">
            <v>0</v>
          </cell>
          <cell r="AJ664">
            <v>0</v>
          </cell>
          <cell r="AK664">
            <v>943.80000000000007</v>
          </cell>
        </row>
        <row r="665">
          <cell r="A665" t="str">
            <v>0XLT861011</v>
          </cell>
          <cell r="B665" t="str">
            <v>ABR-19</v>
          </cell>
          <cell r="C665">
            <v>1</v>
          </cell>
          <cell r="D665" t="str">
            <v>2028563</v>
          </cell>
          <cell r="E665" t="str">
            <v>SR MANTENIMIENTO CORRECTIVO</v>
          </cell>
          <cell r="F665" t="str">
            <v>6705</v>
          </cell>
          <cell r="G665" t="str">
            <v>23/04/2019 16:26</v>
          </cell>
          <cell r="H665" t="str">
            <v>800146</v>
          </cell>
          <cell r="I665" t="str">
            <v>PITSS</v>
          </cell>
          <cell r="J665" t="str">
            <v>ASP</v>
          </cell>
          <cell r="K665" t="str">
            <v>OFFICE DEPOT DE MEXICO SA DE CV</v>
          </cell>
          <cell r="L665" t="str">
            <v>BLV JUAN ALONSO DE TORRES 1315-3</v>
          </cell>
          <cell r="M665" t="str">
            <v>LEON-GTO</v>
          </cell>
          <cell r="N665">
            <v>0</v>
          </cell>
          <cell r="O665" t="str">
            <v>INTERIOR</v>
          </cell>
          <cell r="P665">
            <v>8</v>
          </cell>
          <cell r="Q665" t="str">
            <v>Entre 7 y 15</v>
          </cell>
          <cell r="R665" t="str">
            <v>WF Mono Systems and Legacy Color</v>
          </cell>
          <cell r="S665" t="str">
            <v>WF</v>
          </cell>
          <cell r="T665" t="str">
            <v>Ciudad principal</v>
          </cell>
          <cell r="U665" t="str">
            <v>3-Entre 7 y 15</v>
          </cell>
          <cell r="V665">
            <v>0.8</v>
          </cell>
          <cell r="W665">
            <v>1258.4000000000003</v>
          </cell>
          <cell r="X665">
            <v>1</v>
          </cell>
          <cell r="Y665">
            <v>1.07</v>
          </cell>
          <cell r="Z665">
            <v>4</v>
          </cell>
          <cell r="AA665">
            <v>0.26750000000000002</v>
          </cell>
          <cell r="AB665">
            <v>0</v>
          </cell>
          <cell r="AC665">
            <v>0</v>
          </cell>
          <cell r="AD665">
            <v>43579</v>
          </cell>
          <cell r="AE665">
            <v>43579</v>
          </cell>
          <cell r="AF665">
            <v>0</v>
          </cell>
          <cell r="AG665" t="str">
            <v>0-1 día</v>
          </cell>
          <cell r="AH665">
            <v>0</v>
          </cell>
          <cell r="AI665">
            <v>0</v>
          </cell>
          <cell r="AJ665">
            <v>0</v>
          </cell>
          <cell r="AK665">
            <v>1258.4000000000003</v>
          </cell>
        </row>
        <row r="666">
          <cell r="A666" t="str">
            <v>0XLT861338</v>
          </cell>
          <cell r="B666" t="str">
            <v>ABR-19</v>
          </cell>
          <cell r="C666">
            <v>1</v>
          </cell>
          <cell r="D666" t="str">
            <v>2025571</v>
          </cell>
          <cell r="E666" t="str">
            <v>SR MANTENIMIENTO CORRECTIVO</v>
          </cell>
          <cell r="F666" t="str">
            <v>6705</v>
          </cell>
          <cell r="G666" t="str">
            <v>16/04/2019 10:57</v>
          </cell>
          <cell r="H666" t="str">
            <v>500168</v>
          </cell>
          <cell r="I666" t="str">
            <v>PITSS</v>
          </cell>
          <cell r="J666" t="str">
            <v>ASP</v>
          </cell>
          <cell r="K666" t="str">
            <v>OFFICE DEPOT DE MEXICO SA DE CV</v>
          </cell>
          <cell r="L666" t="str">
            <v>AV HEROICO COLEGIO MILITAR 114</v>
          </cell>
          <cell r="M666" t="str">
            <v>PIEDRAS NEGRAS-COAH</v>
          </cell>
          <cell r="N666">
            <v>0</v>
          </cell>
          <cell r="O666" t="str">
            <v>INTERIOR</v>
          </cell>
          <cell r="P666">
            <v>50</v>
          </cell>
          <cell r="Q666" t="str">
            <v>Entre 31 y 60</v>
          </cell>
          <cell r="R666" t="str">
            <v>WF Mono Systems and Legacy Color</v>
          </cell>
          <cell r="S666" t="str">
            <v>WF</v>
          </cell>
          <cell r="T666" t="str">
            <v>Ciudad principal</v>
          </cell>
          <cell r="U666" t="str">
            <v>3-Entre 31 y 60</v>
          </cell>
          <cell r="V666">
            <v>1.1000000000000001</v>
          </cell>
          <cell r="W666">
            <v>1730.3000000000004</v>
          </cell>
          <cell r="X666">
            <v>1</v>
          </cell>
          <cell r="Y666">
            <v>3.2</v>
          </cell>
          <cell r="Z666">
            <v>4</v>
          </cell>
          <cell r="AA666">
            <v>0.8</v>
          </cell>
          <cell r="AB666">
            <v>0</v>
          </cell>
          <cell r="AC666">
            <v>0</v>
          </cell>
          <cell r="AD666">
            <v>43579</v>
          </cell>
          <cell r="AE666">
            <v>43579</v>
          </cell>
          <cell r="AF666">
            <v>0</v>
          </cell>
          <cell r="AG666" t="str">
            <v>0-1 día</v>
          </cell>
          <cell r="AH666">
            <v>0</v>
          </cell>
          <cell r="AI666">
            <v>0</v>
          </cell>
          <cell r="AJ666">
            <v>0</v>
          </cell>
          <cell r="AK666">
            <v>1730.3000000000004</v>
          </cell>
        </row>
        <row r="667">
          <cell r="A667" t="str">
            <v>0XLT861820</v>
          </cell>
          <cell r="B667" t="str">
            <v>ABR-19</v>
          </cell>
          <cell r="C667">
            <v>1</v>
          </cell>
          <cell r="D667" t="str">
            <v>2028609</v>
          </cell>
          <cell r="E667" t="str">
            <v>SR MANTENIMIENTO CORRECTIVO</v>
          </cell>
          <cell r="F667" t="str">
            <v>6705</v>
          </cell>
          <cell r="G667" t="str">
            <v>23/04/2019 20:38</v>
          </cell>
          <cell r="H667" t="str">
            <v>800186</v>
          </cell>
          <cell r="I667" t="str">
            <v>PITSS</v>
          </cell>
          <cell r="J667" t="str">
            <v>ASP</v>
          </cell>
          <cell r="K667" t="str">
            <v>OFFICE DEPOT DE MEXICO SA DE CV</v>
          </cell>
          <cell r="L667" t="str">
            <v>PASEO CENTRAL 131</v>
          </cell>
          <cell r="M667" t="str">
            <v>SAN JUAN DEL RIO-QRO</v>
          </cell>
          <cell r="N667">
            <v>0</v>
          </cell>
          <cell r="O667" t="str">
            <v>INTERIOR</v>
          </cell>
          <cell r="P667">
            <v>28</v>
          </cell>
          <cell r="Q667" t="str">
            <v>Entre 16 y 30</v>
          </cell>
          <cell r="R667" t="str">
            <v>WF Mono Systems and Legacy Color</v>
          </cell>
          <cell r="S667" t="str">
            <v>WF</v>
          </cell>
          <cell r="T667" t="str">
            <v>Ciudad principal</v>
          </cell>
          <cell r="U667" t="str">
            <v>3-Entre 16 y 30</v>
          </cell>
          <cell r="V667">
            <v>1.05</v>
          </cell>
          <cell r="W667">
            <v>1651.6500000000003</v>
          </cell>
          <cell r="X667">
            <v>1</v>
          </cell>
          <cell r="Y667">
            <v>2.02</v>
          </cell>
          <cell r="Z667">
            <v>4</v>
          </cell>
          <cell r="AA667">
            <v>0.505</v>
          </cell>
          <cell r="AB667">
            <v>0</v>
          </cell>
          <cell r="AC667">
            <v>0</v>
          </cell>
          <cell r="AD667">
            <v>43579</v>
          </cell>
          <cell r="AE667">
            <v>43579</v>
          </cell>
          <cell r="AF667">
            <v>0</v>
          </cell>
          <cell r="AG667" t="str">
            <v>0-1 día</v>
          </cell>
          <cell r="AH667">
            <v>0</v>
          </cell>
          <cell r="AI667">
            <v>0</v>
          </cell>
          <cell r="AJ667">
            <v>0</v>
          </cell>
          <cell r="AK667">
            <v>1651.6500000000003</v>
          </cell>
        </row>
        <row r="668">
          <cell r="A668" t="str">
            <v>0XLT993509</v>
          </cell>
          <cell r="B668" t="str">
            <v>ABR-19</v>
          </cell>
          <cell r="C668">
            <v>1</v>
          </cell>
          <cell r="D668" t="str">
            <v>2028317</v>
          </cell>
          <cell r="E668" t="str">
            <v>SR MANTENIMIENTO CORRECTIVO</v>
          </cell>
          <cell r="F668" t="str">
            <v>3616</v>
          </cell>
          <cell r="G668" t="str">
            <v>23/04/2019 10:15</v>
          </cell>
          <cell r="H668" t="str">
            <v>100037</v>
          </cell>
          <cell r="I668" t="str">
            <v>PITSS</v>
          </cell>
          <cell r="J668" t="str">
            <v>ASP</v>
          </cell>
          <cell r="K668" t="str">
            <v>COMERCIALIZADORA DE PRODUCTOS PC S DE RL DE CV</v>
          </cell>
          <cell r="L668" t="str">
            <v>BLVD TOLUCA METEPEC No 719 NORTE</v>
          </cell>
          <cell r="M668" t="str">
            <v>Metepec-ESTADO DE ME</v>
          </cell>
          <cell r="N668">
            <v>0</v>
          </cell>
          <cell r="O668" t="str">
            <v>INTERIOR</v>
          </cell>
          <cell r="P668">
            <v>907</v>
          </cell>
          <cell r="Q668" t="str">
            <v>&gt;60</v>
          </cell>
          <cell r="R668" t="str">
            <v>A4 Mono MFPs</v>
          </cell>
          <cell r="S668" t="str">
            <v>A4</v>
          </cell>
          <cell r="T668" t="str">
            <v>Ciudad principal</v>
          </cell>
          <cell r="U668" t="str">
            <v>1-&gt;60</v>
          </cell>
          <cell r="V668">
            <v>1.05</v>
          </cell>
          <cell r="W668">
            <v>750.75000000000011</v>
          </cell>
          <cell r="X668">
            <v>1</v>
          </cell>
          <cell r="Y668">
            <v>1.5166666666666675</v>
          </cell>
          <cell r="Z668">
            <v>5</v>
          </cell>
          <cell r="AA668">
            <v>0.30333333333333351</v>
          </cell>
          <cell r="AB668">
            <v>0</v>
          </cell>
          <cell r="AC668">
            <v>0</v>
          </cell>
          <cell r="AD668">
            <v>43579</v>
          </cell>
          <cell r="AE668">
            <v>43580</v>
          </cell>
          <cell r="AF668">
            <v>1</v>
          </cell>
          <cell r="AG668" t="str">
            <v>0-1 día</v>
          </cell>
          <cell r="AH668">
            <v>0</v>
          </cell>
          <cell r="AI668">
            <v>0</v>
          </cell>
          <cell r="AJ668">
            <v>0</v>
          </cell>
          <cell r="AK668">
            <v>750.75000000000011</v>
          </cell>
        </row>
        <row r="669">
          <cell r="A669" t="str">
            <v>0XNE133934</v>
          </cell>
          <cell r="B669" t="str">
            <v>ABR-19</v>
          </cell>
          <cell r="C669">
            <v>1</v>
          </cell>
          <cell r="D669" t="str">
            <v>2028861</v>
          </cell>
          <cell r="E669" t="str">
            <v>SR MANTENIMIENTO CORRECTIVO</v>
          </cell>
          <cell r="F669" t="str">
            <v>3616</v>
          </cell>
          <cell r="G669" t="str">
            <v>24/04/2019 09:24</v>
          </cell>
          <cell r="H669" t="str">
            <v>500159</v>
          </cell>
          <cell r="I669" t="str">
            <v>PITSS</v>
          </cell>
          <cell r="J669" t="str">
            <v>ASP</v>
          </cell>
          <cell r="K669" t="str">
            <v>HONEYWELL AUTOMOTIVE DE MEXICO S DE RL DE CV</v>
          </cell>
          <cell r="L669" t="str">
            <v>CRISTOBAL COLON 11364</v>
          </cell>
          <cell r="M669" t="str">
            <v>CHIHUAHUA-CHIH</v>
          </cell>
          <cell r="N669">
            <v>0</v>
          </cell>
          <cell r="O669" t="str">
            <v>INTERIOR</v>
          </cell>
          <cell r="P669">
            <v>428</v>
          </cell>
          <cell r="Q669" t="str">
            <v>&gt;60</v>
          </cell>
          <cell r="R669" t="str">
            <v>A4 Mono MFPs</v>
          </cell>
          <cell r="S669" t="str">
            <v>A4</v>
          </cell>
          <cell r="T669" t="str">
            <v>Ciudad principal</v>
          </cell>
          <cell r="U669" t="str">
            <v>1-&gt;60</v>
          </cell>
          <cell r="V669">
            <v>1.05</v>
          </cell>
          <cell r="W669">
            <v>750.75000000000011</v>
          </cell>
          <cell r="X669">
            <v>1</v>
          </cell>
          <cell r="Y669">
            <v>0</v>
          </cell>
          <cell r="Z669">
            <v>5</v>
          </cell>
          <cell r="AA669">
            <v>0</v>
          </cell>
          <cell r="AB669">
            <v>0</v>
          </cell>
          <cell r="AC669">
            <v>0</v>
          </cell>
          <cell r="AD669">
            <v>43579</v>
          </cell>
          <cell r="AE669">
            <v>43580</v>
          </cell>
          <cell r="AF669">
            <v>1</v>
          </cell>
          <cell r="AG669" t="str">
            <v>0-1 día</v>
          </cell>
          <cell r="AH669">
            <v>0</v>
          </cell>
          <cell r="AI669">
            <v>0</v>
          </cell>
          <cell r="AJ669">
            <v>0</v>
          </cell>
          <cell r="AK669">
            <v>750.75000000000011</v>
          </cell>
        </row>
        <row r="670">
          <cell r="A670" t="str">
            <v>0XPN393110</v>
          </cell>
          <cell r="B670" t="str">
            <v>ABR-19</v>
          </cell>
          <cell r="C670">
            <v>1</v>
          </cell>
          <cell r="D670" t="str">
            <v>2028881</v>
          </cell>
          <cell r="E670" t="str">
            <v>SR MANTENIMIENTO CORRECTIVO</v>
          </cell>
          <cell r="F670" t="str">
            <v>6700</v>
          </cell>
          <cell r="G670" t="str">
            <v>24/04/2019 09:32</v>
          </cell>
          <cell r="H670" t="str">
            <v>500155</v>
          </cell>
          <cell r="I670" t="str">
            <v>PITSS</v>
          </cell>
          <cell r="J670" t="str">
            <v>ASP</v>
          </cell>
          <cell r="K670" t="str">
            <v>HONEYWELL AUTOMOTIVE DE MEXICO S DE RL DE CV</v>
          </cell>
          <cell r="L670" t="str">
            <v>AV PARQUE INDUSTRIAL JUAREZ 3328</v>
          </cell>
          <cell r="M670" t="str">
            <v>CIUDAD JUAREZ-CHIH</v>
          </cell>
          <cell r="N670">
            <v>0</v>
          </cell>
          <cell r="O670" t="str">
            <v>INTERIOR</v>
          </cell>
          <cell r="P670">
            <v>85</v>
          </cell>
          <cell r="Q670" t="str">
            <v>&gt;60</v>
          </cell>
          <cell r="R670" t="str">
            <v>Color Laser Printers</v>
          </cell>
          <cell r="S670" t="str">
            <v>A4</v>
          </cell>
          <cell r="T670" t="str">
            <v>Ciudad principal</v>
          </cell>
          <cell r="U670" t="str">
            <v>1-&gt;60</v>
          </cell>
          <cell r="V670">
            <v>1.05</v>
          </cell>
          <cell r="W670">
            <v>750.75000000000011</v>
          </cell>
          <cell r="X670">
            <v>1</v>
          </cell>
          <cell r="Y670">
            <v>0</v>
          </cell>
          <cell r="Z670">
            <v>5</v>
          </cell>
          <cell r="AA670">
            <v>0</v>
          </cell>
          <cell r="AB670">
            <v>0</v>
          </cell>
          <cell r="AC670">
            <v>0</v>
          </cell>
          <cell r="AD670">
            <v>43579</v>
          </cell>
          <cell r="AE670">
            <v>43579</v>
          </cell>
          <cell r="AF670">
            <v>0</v>
          </cell>
          <cell r="AG670" t="str">
            <v>0-1 día</v>
          </cell>
          <cell r="AH670">
            <v>0</v>
          </cell>
          <cell r="AI670">
            <v>0</v>
          </cell>
          <cell r="AJ670">
            <v>0</v>
          </cell>
          <cell r="AK670">
            <v>750.75000000000011</v>
          </cell>
        </row>
        <row r="671">
          <cell r="A671" t="str">
            <v>0XPN393392</v>
          </cell>
          <cell r="B671" t="str">
            <v>ABR-19</v>
          </cell>
          <cell r="C671">
            <v>1</v>
          </cell>
          <cell r="D671" t="str">
            <v>2028353</v>
          </cell>
          <cell r="E671" t="str">
            <v>SR MANTENIMIENTO CORRECTIVO</v>
          </cell>
          <cell r="F671" t="str">
            <v>5329</v>
          </cell>
          <cell r="G671" t="str">
            <v>23/04/2019 10:41</v>
          </cell>
          <cell r="H671" t="str">
            <v>500159</v>
          </cell>
          <cell r="I671" t="str">
            <v>PITSS</v>
          </cell>
          <cell r="J671" t="str">
            <v>ASP</v>
          </cell>
          <cell r="K671" t="str">
            <v>HONEYWELL AUTOMOTIVE DE MEXICO S DE RL DE CV</v>
          </cell>
          <cell r="L671" t="str">
            <v>VIALIDAD TABALAOPA 8507</v>
          </cell>
          <cell r="M671" t="str">
            <v>CHIHUAHUA-CHIH</v>
          </cell>
          <cell r="N671">
            <v>0</v>
          </cell>
          <cell r="O671" t="str">
            <v>INTERIOR</v>
          </cell>
          <cell r="P671">
            <v>110</v>
          </cell>
          <cell r="Q671" t="str">
            <v>&gt;60</v>
          </cell>
          <cell r="R671" t="str">
            <v>Office Digital</v>
          </cell>
          <cell r="S671" t="str">
            <v>A3</v>
          </cell>
          <cell r="T671" t="str">
            <v>Ciudad principal</v>
          </cell>
          <cell r="U671" t="str">
            <v>2-&gt;60</v>
          </cell>
          <cell r="V671">
            <v>1.1000000000000001</v>
          </cell>
          <cell r="W671">
            <v>1501.5000000000002</v>
          </cell>
          <cell r="X671">
            <v>1</v>
          </cell>
          <cell r="Y671">
            <v>0</v>
          </cell>
          <cell r="Z671">
            <v>5</v>
          </cell>
          <cell r="AA671">
            <v>0</v>
          </cell>
          <cell r="AB671">
            <v>0</v>
          </cell>
          <cell r="AC671">
            <v>0</v>
          </cell>
          <cell r="AD671">
            <v>43579</v>
          </cell>
          <cell r="AE671">
            <v>43579</v>
          </cell>
          <cell r="AF671">
            <v>0</v>
          </cell>
          <cell r="AG671" t="str">
            <v>0-1 día</v>
          </cell>
          <cell r="AH671">
            <v>0</v>
          </cell>
          <cell r="AI671">
            <v>0</v>
          </cell>
          <cell r="AJ671">
            <v>0</v>
          </cell>
          <cell r="AK671">
            <v>1501.5000000000002</v>
          </cell>
        </row>
        <row r="672">
          <cell r="A672" t="str">
            <v>0XPN393392</v>
          </cell>
          <cell r="B672" t="str">
            <v>ABR-19</v>
          </cell>
          <cell r="C672">
            <v>1</v>
          </cell>
          <cell r="D672" t="str">
            <v>2028803</v>
          </cell>
          <cell r="E672" t="str">
            <v>SR MANTENIMIENTO CORRECTIVO</v>
          </cell>
          <cell r="F672" t="str">
            <v>6203</v>
          </cell>
          <cell r="G672" t="str">
            <v>24/04/2019 08:05</v>
          </cell>
          <cell r="H672" t="str">
            <v>000195</v>
          </cell>
          <cell r="I672" t="str">
            <v>PITSS</v>
          </cell>
          <cell r="J672" t="str">
            <v>ASP</v>
          </cell>
          <cell r="K672" t="str">
            <v>EQUIPOS NO LOCALIZADOS</v>
          </cell>
          <cell r="L672" t="str">
            <v>BOSQUE DE DURAZNOS 61</v>
          </cell>
          <cell r="M672" t="str">
            <v>MIGUEL HIDALGO-CIUDA</v>
          </cell>
          <cell r="N672">
            <v>0</v>
          </cell>
          <cell r="O672" t="str">
            <v>METRO</v>
          </cell>
          <cell r="P672">
            <v>230</v>
          </cell>
          <cell r="Q672" t="str">
            <v>&gt;60</v>
          </cell>
          <cell r="R672" t="str">
            <v>WF Mono Systems and Legacy Color</v>
          </cell>
          <cell r="S672" t="str">
            <v>WF</v>
          </cell>
          <cell r="T672" t="str">
            <v>Ciudad principal</v>
          </cell>
          <cell r="U672" t="str">
            <v>3-&gt;60</v>
          </cell>
          <cell r="V672">
            <v>1.1499999999999999</v>
          </cell>
          <cell r="W672">
            <v>923.44999999999993</v>
          </cell>
          <cell r="X672">
            <v>1</v>
          </cell>
          <cell r="Y672">
            <v>2.72</v>
          </cell>
          <cell r="Z672">
            <v>4</v>
          </cell>
          <cell r="AA672">
            <v>0.68</v>
          </cell>
          <cell r="AB672">
            <v>0</v>
          </cell>
          <cell r="AC672">
            <v>0</v>
          </cell>
          <cell r="AD672">
            <v>43579</v>
          </cell>
          <cell r="AE672">
            <v>43579</v>
          </cell>
          <cell r="AF672">
            <v>0</v>
          </cell>
          <cell r="AG672" t="str">
            <v>0-1 día</v>
          </cell>
          <cell r="AH672">
            <v>0</v>
          </cell>
          <cell r="AI672">
            <v>0</v>
          </cell>
          <cell r="AJ672">
            <v>0</v>
          </cell>
          <cell r="AK672">
            <v>923.44999999999993</v>
          </cell>
        </row>
        <row r="673">
          <cell r="A673" t="str">
            <v>0XPN395024</v>
          </cell>
          <cell r="B673" t="str">
            <v>ABR-19</v>
          </cell>
          <cell r="C673">
            <v>1</v>
          </cell>
          <cell r="D673" t="str">
            <v>2028831</v>
          </cell>
          <cell r="E673" t="str">
            <v>SR MANTENIMIENTO CORRECTIVO</v>
          </cell>
          <cell r="F673" t="str">
            <v>6203</v>
          </cell>
          <cell r="G673" t="str">
            <v>24/04/2019 08:49</v>
          </cell>
          <cell r="H673" t="str">
            <v>800183</v>
          </cell>
          <cell r="I673" t="str">
            <v>PITSS</v>
          </cell>
          <cell r="J673" t="str">
            <v>ASP</v>
          </cell>
          <cell r="K673" t="str">
            <v>IMPULSORA MEXICANA DE TELECOMUNICACIONES SA DE CV</v>
          </cell>
          <cell r="L673" t="str">
            <v>PEDRO MORENO 1401</v>
          </cell>
          <cell r="M673" t="str">
            <v>Guadalajara-JAL</v>
          </cell>
          <cell r="N673">
            <v>0</v>
          </cell>
          <cell r="O673" t="str">
            <v>INTERIOR</v>
          </cell>
          <cell r="P673">
            <v>49</v>
          </cell>
          <cell r="Q673" t="str">
            <v>Entre 31 y 60</v>
          </cell>
          <cell r="R673" t="str">
            <v>WF Mono Systems and Legacy Color</v>
          </cell>
          <cell r="S673" t="str">
            <v>WF</v>
          </cell>
          <cell r="T673" t="str">
            <v>Ciudad principal</v>
          </cell>
          <cell r="U673" t="str">
            <v>3-Entre 31 y 60</v>
          </cell>
          <cell r="V673">
            <v>1.1000000000000001</v>
          </cell>
          <cell r="W673">
            <v>1730.3000000000004</v>
          </cell>
          <cell r="X673">
            <v>1</v>
          </cell>
          <cell r="Y673">
            <v>0.68</v>
          </cell>
          <cell r="Z673">
            <v>4</v>
          </cell>
          <cell r="AA673">
            <v>0.17</v>
          </cell>
          <cell r="AB673">
            <v>0</v>
          </cell>
          <cell r="AC673">
            <v>0</v>
          </cell>
          <cell r="AD673">
            <v>43579</v>
          </cell>
          <cell r="AE673">
            <v>43579</v>
          </cell>
          <cell r="AF673">
            <v>0</v>
          </cell>
          <cell r="AG673" t="str">
            <v>0-1 día</v>
          </cell>
          <cell r="AH673">
            <v>0</v>
          </cell>
          <cell r="AI673">
            <v>0</v>
          </cell>
          <cell r="AJ673">
            <v>0</v>
          </cell>
          <cell r="AK673">
            <v>1730.3000000000004</v>
          </cell>
        </row>
        <row r="674">
          <cell r="A674" t="str">
            <v>0XPN395024</v>
          </cell>
          <cell r="B674" t="str">
            <v>ABR-19</v>
          </cell>
          <cell r="C674">
            <v>1</v>
          </cell>
          <cell r="D674" t="str">
            <v>2028895</v>
          </cell>
          <cell r="E674" t="str">
            <v>SR MANTENIMIENTO CORRECTIVO</v>
          </cell>
          <cell r="F674" t="str">
            <v>8680</v>
          </cell>
          <cell r="G674" t="str">
            <v>24/04/2019 10:06</v>
          </cell>
          <cell r="H674" t="str">
            <v>500083</v>
          </cell>
          <cell r="I674" t="str">
            <v>PITSS</v>
          </cell>
          <cell r="J674" t="str">
            <v>ASP</v>
          </cell>
          <cell r="K674" t="str">
            <v>GALAZ YAMAZAKI RUIZ URQUIZA SC</v>
          </cell>
          <cell r="L674" t="str">
            <v>AV JUAREZ No 1102 PISO 40</v>
          </cell>
          <cell r="M674" t="str">
            <v>Monterrey-NL</v>
          </cell>
          <cell r="N674">
            <v>0</v>
          </cell>
          <cell r="O674" t="str">
            <v>INTERIOR</v>
          </cell>
          <cell r="P674">
            <v>22</v>
          </cell>
          <cell r="Q674" t="str">
            <v>Entre 16 y 30</v>
          </cell>
          <cell r="R674" t="str">
            <v>Entry Production Color Low/Mid</v>
          </cell>
          <cell r="S674" t="str">
            <v>Entry Production</v>
          </cell>
          <cell r="T674" t="str">
            <v>Ciudad principal</v>
          </cell>
          <cell r="U674" t="str">
            <v>3-Entre 16 y 30</v>
          </cell>
          <cell r="V674">
            <v>1.05</v>
          </cell>
          <cell r="W674">
            <v>1651.6500000000003</v>
          </cell>
          <cell r="X674">
            <v>1</v>
          </cell>
          <cell r="Y674">
            <v>4.05</v>
          </cell>
          <cell r="Z674">
            <v>4</v>
          </cell>
          <cell r="AA674">
            <v>1.0125</v>
          </cell>
          <cell r="AB674">
            <v>3.1249999999999889E-3</v>
          </cell>
          <cell r="AC674">
            <v>-4.9156249999999835</v>
          </cell>
          <cell r="AD674">
            <v>43579</v>
          </cell>
          <cell r="AE674">
            <v>43579</v>
          </cell>
          <cell r="AF674">
            <v>0</v>
          </cell>
          <cell r="AG674" t="str">
            <v>0-1 día</v>
          </cell>
          <cell r="AH674">
            <v>0</v>
          </cell>
          <cell r="AI674">
            <v>0</v>
          </cell>
          <cell r="AJ674">
            <v>0</v>
          </cell>
          <cell r="AK674">
            <v>1646.7343750000002</v>
          </cell>
        </row>
        <row r="675">
          <cell r="A675" t="str">
            <v>0XPN396544</v>
          </cell>
          <cell r="B675" t="str">
            <v>ABR-19</v>
          </cell>
          <cell r="C675">
            <v>1</v>
          </cell>
          <cell r="D675" t="str">
            <v>2028321</v>
          </cell>
          <cell r="E675" t="str">
            <v>SR MANTENIMIENTO CORRECTIVO</v>
          </cell>
          <cell r="F675" t="str">
            <v>4326</v>
          </cell>
          <cell r="G675" t="str">
            <v>23/04/2019 10:23</v>
          </cell>
          <cell r="H675" t="str">
            <v>500157</v>
          </cell>
          <cell r="I675" t="str">
            <v>PITSS</v>
          </cell>
          <cell r="J675" t="str">
            <v>ASP</v>
          </cell>
          <cell r="K675" t="str">
            <v>DELPHI AUTOMOTIVE SYSTEMS S DE RL DE CV</v>
          </cell>
          <cell r="L675" t="str">
            <v>RAFAEL PEREZ SERNA Y HENRY DUNANT</v>
          </cell>
          <cell r="M675" t="str">
            <v>CIUDAD JUAREZ-CHIH</v>
          </cell>
          <cell r="N675">
            <v>0</v>
          </cell>
          <cell r="O675" t="str">
            <v>INTERIOR</v>
          </cell>
          <cell r="P675">
            <v>39</v>
          </cell>
          <cell r="Q675" t="str">
            <v>Entre 31 y 60</v>
          </cell>
          <cell r="R675" t="str">
            <v>Light Production Digital Business</v>
          </cell>
          <cell r="S675" t="str">
            <v>Entry Production</v>
          </cell>
          <cell r="T675" t="str">
            <v>Ciudad principal</v>
          </cell>
          <cell r="U675" t="str">
            <v>3-Entre 31 y 60</v>
          </cell>
          <cell r="V675">
            <v>1.1000000000000001</v>
          </cell>
          <cell r="W675">
            <v>1730.3000000000004</v>
          </cell>
          <cell r="X675">
            <v>1</v>
          </cell>
          <cell r="Y675">
            <v>0.62</v>
          </cell>
          <cell r="Z675">
            <v>4</v>
          </cell>
          <cell r="AA675">
            <v>0.155</v>
          </cell>
          <cell r="AB675">
            <v>0</v>
          </cell>
          <cell r="AC675">
            <v>0</v>
          </cell>
          <cell r="AD675">
            <v>43579</v>
          </cell>
          <cell r="AE675">
            <v>43579</v>
          </cell>
          <cell r="AF675">
            <v>0</v>
          </cell>
          <cell r="AG675" t="str">
            <v>0-1 día</v>
          </cell>
          <cell r="AH675">
            <v>0</v>
          </cell>
          <cell r="AI675">
            <v>0</v>
          </cell>
          <cell r="AJ675">
            <v>0</v>
          </cell>
          <cell r="AK675">
            <v>1730.3000000000004</v>
          </cell>
        </row>
        <row r="676">
          <cell r="A676" t="str">
            <v>0XPN396574</v>
          </cell>
          <cell r="B676" t="str">
            <v>ABR-19</v>
          </cell>
          <cell r="C676">
            <v>1</v>
          </cell>
          <cell r="D676" t="str">
            <v>2018023</v>
          </cell>
          <cell r="E676" t="str">
            <v>SR MANTENIMIENTO CORRECTIVO</v>
          </cell>
          <cell r="F676" t="str">
            <v>4395</v>
          </cell>
          <cell r="G676" t="str">
            <v>01/04/2019 10:40</v>
          </cell>
          <cell r="H676" t="str">
            <v>500156</v>
          </cell>
          <cell r="I676" t="str">
            <v>PITSS</v>
          </cell>
          <cell r="J676" t="str">
            <v>ASP</v>
          </cell>
          <cell r="K676" t="str">
            <v>OFFICE DEPOT DE MEXICO SA DE CV</v>
          </cell>
          <cell r="L676" t="str">
            <v>AV EJERCITO NAL NUM 2926 ESQ JACARANDAS</v>
          </cell>
          <cell r="M676" t="str">
            <v>CIUDAD JUAREZ-CHIH</v>
          </cell>
          <cell r="N676">
            <v>0</v>
          </cell>
          <cell r="O676" t="str">
            <v>INTERIOR</v>
          </cell>
          <cell r="P676">
            <v>12</v>
          </cell>
          <cell r="Q676" t="str">
            <v>Entre 7 y 15</v>
          </cell>
          <cell r="R676" t="str">
            <v>Light Production Digital Business</v>
          </cell>
          <cell r="S676" t="str">
            <v>Entry Production</v>
          </cell>
          <cell r="T676" t="str">
            <v>Ciudad principal</v>
          </cell>
          <cell r="U676" t="str">
            <v>3-Entre 7 y 15</v>
          </cell>
          <cell r="V676">
            <v>0.8</v>
          </cell>
          <cell r="W676">
            <v>1258.4000000000003</v>
          </cell>
          <cell r="X676">
            <v>1</v>
          </cell>
          <cell r="Y676">
            <v>2.33</v>
          </cell>
          <cell r="Z676">
            <v>4</v>
          </cell>
          <cell r="AA676">
            <v>0.58250000000000002</v>
          </cell>
          <cell r="AB676">
            <v>0</v>
          </cell>
          <cell r="AC676">
            <v>0</v>
          </cell>
          <cell r="AD676">
            <v>43579</v>
          </cell>
          <cell r="AE676">
            <v>43579</v>
          </cell>
          <cell r="AF676">
            <v>0</v>
          </cell>
          <cell r="AG676" t="str">
            <v>0-1 día</v>
          </cell>
          <cell r="AH676">
            <v>0</v>
          </cell>
          <cell r="AI676">
            <v>0</v>
          </cell>
          <cell r="AJ676">
            <v>0</v>
          </cell>
          <cell r="AK676">
            <v>1258.4000000000003</v>
          </cell>
        </row>
        <row r="677">
          <cell r="A677" t="str">
            <v>0XPN396574</v>
          </cell>
          <cell r="B677" t="str">
            <v>ABR-19</v>
          </cell>
          <cell r="C677">
            <v>1</v>
          </cell>
          <cell r="D677" t="str">
            <v>2025145</v>
          </cell>
          <cell r="E677" t="str">
            <v>SR MANTENIMIENTO CORRECTIVO</v>
          </cell>
          <cell r="F677" t="str">
            <v>4395</v>
          </cell>
          <cell r="G677" t="str">
            <v>15/04/2019 14:17</v>
          </cell>
          <cell r="H677" t="str">
            <v>500093</v>
          </cell>
          <cell r="I677" t="str">
            <v>PITSS</v>
          </cell>
          <cell r="J677" t="str">
            <v>ASP</v>
          </cell>
          <cell r="K677" t="str">
            <v>OFFICE DEPOT DE MEXICO SA DE CV</v>
          </cell>
          <cell r="L677" t="str">
            <v>BLV 15 DE SEP 4243</v>
          </cell>
          <cell r="M677" t="str">
            <v>NUEVO LAREDO-TAM</v>
          </cell>
          <cell r="N677">
            <v>0</v>
          </cell>
          <cell r="O677" t="str">
            <v>INTERIOR</v>
          </cell>
          <cell r="P677">
            <v>81</v>
          </cell>
          <cell r="Q677" t="str">
            <v>&gt;60</v>
          </cell>
          <cell r="R677" t="str">
            <v>Light Production Digital Business</v>
          </cell>
          <cell r="S677" t="str">
            <v>Entry Production</v>
          </cell>
          <cell r="T677" t="str">
            <v>Ciudad principal</v>
          </cell>
          <cell r="U677" t="str">
            <v>3-&gt;60</v>
          </cell>
          <cell r="V677">
            <v>1.1499999999999999</v>
          </cell>
          <cell r="W677">
            <v>1808.95</v>
          </cell>
          <cell r="X677">
            <v>1</v>
          </cell>
          <cell r="Y677">
            <v>3.14</v>
          </cell>
          <cell r="Z677">
            <v>4</v>
          </cell>
          <cell r="AA677">
            <v>0.78500000000000003</v>
          </cell>
          <cell r="AB677">
            <v>0</v>
          </cell>
          <cell r="AC677">
            <v>0</v>
          </cell>
          <cell r="AD677">
            <v>43579</v>
          </cell>
          <cell r="AE677">
            <v>43579</v>
          </cell>
          <cell r="AF677">
            <v>0</v>
          </cell>
          <cell r="AG677" t="str">
            <v>0-1 día</v>
          </cell>
          <cell r="AH677">
            <v>0</v>
          </cell>
          <cell r="AI677">
            <v>0</v>
          </cell>
          <cell r="AJ677">
            <v>0</v>
          </cell>
          <cell r="AK677">
            <v>1808.95</v>
          </cell>
        </row>
        <row r="678">
          <cell r="A678" t="str">
            <v>0XPN396574</v>
          </cell>
          <cell r="B678" t="str">
            <v>ABR-19</v>
          </cell>
          <cell r="C678">
            <v>1</v>
          </cell>
          <cell r="D678" t="str">
            <v>2028561</v>
          </cell>
          <cell r="E678" t="str">
            <v>SR MANTENIMIENTO CORRECTIVO</v>
          </cell>
          <cell r="F678" t="str">
            <v>4395</v>
          </cell>
          <cell r="G678" t="str">
            <v>23/04/2019 16:23</v>
          </cell>
          <cell r="H678" t="str">
            <v>800147</v>
          </cell>
          <cell r="I678" t="str">
            <v>PITSS</v>
          </cell>
          <cell r="J678" t="str">
            <v>ASP</v>
          </cell>
          <cell r="K678" t="str">
            <v>OFFICE DEPOT DE MEXICO SA DE CV</v>
          </cell>
          <cell r="L678" t="str">
            <v>BLV JUAN ALONSO DE TORRES 1315-3</v>
          </cell>
          <cell r="M678" t="str">
            <v>LEON-GTO</v>
          </cell>
          <cell r="N678">
            <v>0</v>
          </cell>
          <cell r="O678" t="str">
            <v>INTERIOR</v>
          </cell>
          <cell r="P678">
            <v>8</v>
          </cell>
          <cell r="Q678" t="str">
            <v>Entre 7 y 15</v>
          </cell>
          <cell r="R678" t="str">
            <v>Light Production Digital Business</v>
          </cell>
          <cell r="S678" t="str">
            <v>Entry Production</v>
          </cell>
          <cell r="T678" t="str">
            <v>Ciudad principal</v>
          </cell>
          <cell r="U678" t="str">
            <v>3-Entre 7 y 15</v>
          </cell>
          <cell r="V678">
            <v>0.8</v>
          </cell>
          <cell r="W678">
            <v>1258.4000000000003</v>
          </cell>
          <cell r="X678">
            <v>1</v>
          </cell>
          <cell r="Y678">
            <v>1.1200000000000001</v>
          </cell>
          <cell r="Z678">
            <v>4</v>
          </cell>
          <cell r="AA678">
            <v>0.28000000000000003</v>
          </cell>
          <cell r="AB678">
            <v>0</v>
          </cell>
          <cell r="AC678">
            <v>0</v>
          </cell>
          <cell r="AD678">
            <v>43579</v>
          </cell>
          <cell r="AE678">
            <v>43579</v>
          </cell>
          <cell r="AF678">
            <v>0</v>
          </cell>
          <cell r="AG678" t="str">
            <v>0-1 día</v>
          </cell>
          <cell r="AH678">
            <v>0</v>
          </cell>
          <cell r="AI678">
            <v>0</v>
          </cell>
          <cell r="AJ678">
            <v>0</v>
          </cell>
          <cell r="AK678">
            <v>1258.4000000000003</v>
          </cell>
        </row>
        <row r="679">
          <cell r="A679" t="str">
            <v>0XPN396972</v>
          </cell>
          <cell r="B679" t="str">
            <v>ABR-19</v>
          </cell>
          <cell r="C679">
            <v>1</v>
          </cell>
          <cell r="D679" t="str">
            <v>2028603</v>
          </cell>
          <cell r="E679" t="str">
            <v>SR MANTENIMIENTO CORRECTIVO</v>
          </cell>
          <cell r="F679" t="str">
            <v>4395</v>
          </cell>
          <cell r="G679" t="str">
            <v>23/04/2019 20:02</v>
          </cell>
          <cell r="H679" t="str">
            <v>800197</v>
          </cell>
          <cell r="I679" t="str">
            <v>PITSS</v>
          </cell>
          <cell r="J679" t="str">
            <v>ASP</v>
          </cell>
          <cell r="K679" t="str">
            <v>OFFICE DEPOT DE MEXICO SA DE CV</v>
          </cell>
          <cell r="L679" t="str">
            <v>AV MEREO RGZ BARRAGAN NUM 1350</v>
          </cell>
          <cell r="M679" t="str">
            <v>SAN LUIS POTOSI-SLP</v>
          </cell>
          <cell r="N679">
            <v>0</v>
          </cell>
          <cell r="O679" t="str">
            <v>INTERIOR</v>
          </cell>
          <cell r="P679">
            <v>125</v>
          </cell>
          <cell r="Q679" t="str">
            <v>&gt;60</v>
          </cell>
          <cell r="R679" t="str">
            <v>Light Production Digital Business</v>
          </cell>
          <cell r="S679" t="str">
            <v>Entry Production</v>
          </cell>
          <cell r="T679" t="str">
            <v>Ciudad principal</v>
          </cell>
          <cell r="U679" t="str">
            <v>3-&gt;60</v>
          </cell>
          <cell r="V679">
            <v>1.1499999999999999</v>
          </cell>
          <cell r="W679">
            <v>1808.95</v>
          </cell>
          <cell r="X679">
            <v>1</v>
          </cell>
          <cell r="Y679">
            <v>3.58</v>
          </cell>
          <cell r="Z679">
            <v>4</v>
          </cell>
          <cell r="AA679">
            <v>0.89500000000000002</v>
          </cell>
          <cell r="AB679">
            <v>0</v>
          </cell>
          <cell r="AC679">
            <v>0</v>
          </cell>
          <cell r="AD679">
            <v>43579</v>
          </cell>
          <cell r="AE679">
            <v>43579</v>
          </cell>
          <cell r="AF679">
            <v>0</v>
          </cell>
          <cell r="AG679" t="str">
            <v>0-1 día</v>
          </cell>
          <cell r="AH679">
            <v>0</v>
          </cell>
          <cell r="AI679">
            <v>0</v>
          </cell>
          <cell r="AJ679">
            <v>0</v>
          </cell>
          <cell r="AK679">
            <v>1808.95</v>
          </cell>
        </row>
        <row r="680">
          <cell r="A680" t="str">
            <v>0XPN396972</v>
          </cell>
          <cell r="B680" t="str">
            <v>ABR-19</v>
          </cell>
          <cell r="C680">
            <v>1</v>
          </cell>
          <cell r="D680" t="str">
            <v>2028855</v>
          </cell>
          <cell r="E680" t="str">
            <v>SR MANTENIMIENTO CORRECTIVO</v>
          </cell>
          <cell r="F680" t="str">
            <v>4395</v>
          </cell>
          <cell r="G680" t="str">
            <v>24/04/2019 09:11</v>
          </cell>
          <cell r="H680" t="str">
            <v>800027</v>
          </cell>
          <cell r="I680" t="str">
            <v>PITSS</v>
          </cell>
          <cell r="J680" t="str">
            <v>ASP</v>
          </cell>
          <cell r="K680" t="str">
            <v>OFFICE DEPOT DE MEXICO SA DE CV</v>
          </cell>
          <cell r="L680" t="str">
            <v>AV CIRCUNVALACION No 2700 LOC SA01</v>
          </cell>
          <cell r="M680" t="str">
            <v>Guadalajara-JAL</v>
          </cell>
          <cell r="N680">
            <v>0</v>
          </cell>
          <cell r="O680" t="str">
            <v>INTERIOR</v>
          </cell>
          <cell r="P680">
            <v>10</v>
          </cell>
          <cell r="Q680" t="str">
            <v>Entre 7 y 15</v>
          </cell>
          <cell r="R680" t="str">
            <v>Light Production Digital Business</v>
          </cell>
          <cell r="S680" t="str">
            <v>Entry Production</v>
          </cell>
          <cell r="T680" t="str">
            <v>Ciudad principal</v>
          </cell>
          <cell r="U680" t="str">
            <v>3-Entre 7 y 15</v>
          </cell>
          <cell r="V680">
            <v>0.8</v>
          </cell>
          <cell r="W680">
            <v>1258.4000000000003</v>
          </cell>
          <cell r="X680">
            <v>1</v>
          </cell>
          <cell r="Y680">
            <v>2.89</v>
          </cell>
          <cell r="Z680">
            <v>4</v>
          </cell>
          <cell r="AA680">
            <v>0.72250000000000003</v>
          </cell>
          <cell r="AB680">
            <v>0</v>
          </cell>
          <cell r="AC680">
            <v>0</v>
          </cell>
          <cell r="AD680">
            <v>43579</v>
          </cell>
          <cell r="AE680">
            <v>43579</v>
          </cell>
          <cell r="AF680">
            <v>0</v>
          </cell>
          <cell r="AG680" t="str">
            <v>0-1 día</v>
          </cell>
          <cell r="AH680">
            <v>0</v>
          </cell>
          <cell r="AI680">
            <v>0</v>
          </cell>
          <cell r="AJ680">
            <v>0</v>
          </cell>
          <cell r="AK680">
            <v>1258.4000000000003</v>
          </cell>
        </row>
        <row r="681">
          <cell r="A681" t="str">
            <v>0XPN397749</v>
          </cell>
          <cell r="B681" t="str">
            <v>ABR-19</v>
          </cell>
          <cell r="C681">
            <v>1</v>
          </cell>
          <cell r="D681" t="str">
            <v>2028273</v>
          </cell>
          <cell r="E681" t="str">
            <v>SR MANTENIMIENTO CORRECTIVO</v>
          </cell>
          <cell r="F681" t="str">
            <v>4495</v>
          </cell>
          <cell r="G681" t="str">
            <v>23/04/2019 09:24</v>
          </cell>
          <cell r="H681" t="str">
            <v>800192</v>
          </cell>
          <cell r="I681" t="str">
            <v>PITSS</v>
          </cell>
          <cell r="J681" t="str">
            <v>ASP</v>
          </cell>
          <cell r="K681" t="str">
            <v>COMPUTER FORMS SA DE CV</v>
          </cell>
          <cell r="L681" t="str">
            <v>KM 9 CARRETERA A EL CASTILLO</v>
          </cell>
          <cell r="M681" t="str">
            <v>Jalisco-JAL</v>
          </cell>
          <cell r="N681">
            <v>0</v>
          </cell>
          <cell r="O681" t="str">
            <v>INTERIOR</v>
          </cell>
          <cell r="P681">
            <v>41</v>
          </cell>
          <cell r="Q681" t="str">
            <v>Entre 31 y 60</v>
          </cell>
          <cell r="R681" t="str">
            <v>CF Mono</v>
          </cell>
          <cell r="S681" t="str">
            <v>High Production</v>
          </cell>
          <cell r="T681" t="str">
            <v>Ciudad principal</v>
          </cell>
          <cell r="U681" t="str">
            <v>4-Entre 31 y 60</v>
          </cell>
          <cell r="V681">
            <v>1.1499999999999999</v>
          </cell>
          <cell r="W681">
            <v>2466.75</v>
          </cell>
          <cell r="X681">
            <v>1</v>
          </cell>
          <cell r="Y681">
            <v>5.2</v>
          </cell>
          <cell r="Z681">
            <v>3</v>
          </cell>
          <cell r="AA681">
            <v>1.7333333333333334</v>
          </cell>
          <cell r="AB681">
            <v>0.18333333333333335</v>
          </cell>
          <cell r="AC681">
            <v>-393.25000000000006</v>
          </cell>
          <cell r="AD681">
            <v>43579</v>
          </cell>
          <cell r="AE681">
            <v>43580</v>
          </cell>
          <cell r="AF681">
            <v>1</v>
          </cell>
          <cell r="AG681" t="str">
            <v>0-1 día</v>
          </cell>
          <cell r="AH681">
            <v>0</v>
          </cell>
          <cell r="AI681">
            <v>0</v>
          </cell>
          <cell r="AJ681">
            <v>0</v>
          </cell>
          <cell r="AK681">
            <v>2073.5</v>
          </cell>
        </row>
        <row r="682">
          <cell r="A682" t="str">
            <v>0XPN397750</v>
          </cell>
          <cell r="B682" t="str">
            <v>ABR-19</v>
          </cell>
          <cell r="C682">
            <v>1</v>
          </cell>
          <cell r="D682" t="str">
            <v>2027909</v>
          </cell>
          <cell r="E682" t="str">
            <v>SR MANTENIMIENTO CORRECTIVO</v>
          </cell>
          <cell r="F682" t="str">
            <v>3658</v>
          </cell>
          <cell r="G682" t="str">
            <v>22/04/2019 13:05</v>
          </cell>
          <cell r="H682" t="str">
            <v>500080</v>
          </cell>
          <cell r="I682" t="str">
            <v>PITSS</v>
          </cell>
          <cell r="J682" t="str">
            <v>ASP</v>
          </cell>
          <cell r="K682" t="str">
            <v>INSTITUTO TECNOLOGICO Y DE ESTUDIOS SUPERIORES DE</v>
          </cell>
          <cell r="L682" t="str">
            <v>HEROICO COLEGIO MILITAR No 4700</v>
          </cell>
          <cell r="M682" t="str">
            <v>Chihuahua-CHIH</v>
          </cell>
          <cell r="N682">
            <v>0</v>
          </cell>
          <cell r="O682" t="str">
            <v>INTERIOR</v>
          </cell>
          <cell r="P682">
            <v>294</v>
          </cell>
          <cell r="Q682" t="str">
            <v>&gt;60</v>
          </cell>
          <cell r="R682" t="str">
            <v>A4 Mono MFPs</v>
          </cell>
          <cell r="S682" t="str">
            <v>A4</v>
          </cell>
          <cell r="T682" t="str">
            <v>Ciudad principal</v>
          </cell>
          <cell r="U682" t="str">
            <v>1-&gt;60</v>
          </cell>
          <cell r="V682">
            <v>1.05</v>
          </cell>
          <cell r="W682">
            <v>750.75000000000011</v>
          </cell>
          <cell r="X682">
            <v>1</v>
          </cell>
          <cell r="Y682">
            <v>0</v>
          </cell>
          <cell r="Z682">
            <v>5</v>
          </cell>
          <cell r="AA682">
            <v>0</v>
          </cell>
          <cell r="AB682">
            <v>0</v>
          </cell>
          <cell r="AC682">
            <v>0</v>
          </cell>
          <cell r="AD682">
            <v>43579</v>
          </cell>
          <cell r="AE682">
            <v>43579</v>
          </cell>
          <cell r="AF682">
            <v>0</v>
          </cell>
          <cell r="AG682" t="str">
            <v>0-1 día</v>
          </cell>
          <cell r="AH682">
            <v>0</v>
          </cell>
          <cell r="AI682">
            <v>0</v>
          </cell>
          <cell r="AJ682">
            <v>0</v>
          </cell>
          <cell r="AK682">
            <v>750.75000000000011</v>
          </cell>
        </row>
        <row r="683">
          <cell r="A683" t="str">
            <v>0XPN398415</v>
          </cell>
          <cell r="B683" t="str">
            <v>ABR-19</v>
          </cell>
          <cell r="C683">
            <v>1</v>
          </cell>
          <cell r="D683" t="str">
            <v>2029045</v>
          </cell>
          <cell r="E683" t="str">
            <v>SR MANTENIMIENTO CORRECTIVO</v>
          </cell>
          <cell r="F683" t="str">
            <v>3658</v>
          </cell>
          <cell r="G683" t="str">
            <v>24/04/2019 13:25</v>
          </cell>
          <cell r="H683" t="str">
            <v>800187</v>
          </cell>
          <cell r="I683" t="str">
            <v>PITSS</v>
          </cell>
          <cell r="J683" t="str">
            <v>ASP</v>
          </cell>
          <cell r="K683" t="str">
            <v>RADIOMOVIL DIPSA SA DE CV</v>
          </cell>
          <cell r="L683" t="str">
            <v>EPIGMENIO GONZALEZ 2</v>
          </cell>
          <cell r="M683" t="str">
            <v>QUERETARO-QRO</v>
          </cell>
          <cell r="N683">
            <v>0</v>
          </cell>
          <cell r="O683" t="str">
            <v>INTERIOR</v>
          </cell>
          <cell r="P683">
            <v>93</v>
          </cell>
          <cell r="Q683" t="str">
            <v>&gt;60</v>
          </cell>
          <cell r="R683" t="str">
            <v>A4 Mono MFPs</v>
          </cell>
          <cell r="S683" t="str">
            <v>A4</v>
          </cell>
          <cell r="T683" t="str">
            <v>Ciudad principal</v>
          </cell>
          <cell r="U683" t="str">
            <v>1-&gt;60</v>
          </cell>
          <cell r="V683">
            <v>1.05</v>
          </cell>
          <cell r="W683">
            <v>750.75000000000011</v>
          </cell>
          <cell r="X683">
            <v>1</v>
          </cell>
          <cell r="Y683">
            <v>1</v>
          </cell>
          <cell r="Z683">
            <v>5</v>
          </cell>
          <cell r="AA683">
            <v>0.2</v>
          </cell>
          <cell r="AB683">
            <v>0</v>
          </cell>
          <cell r="AC683">
            <v>0</v>
          </cell>
          <cell r="AD683">
            <v>43579</v>
          </cell>
          <cell r="AE683">
            <v>43579</v>
          </cell>
          <cell r="AF683">
            <v>0</v>
          </cell>
          <cell r="AG683" t="str">
            <v>0-1 día</v>
          </cell>
          <cell r="AH683">
            <v>0</v>
          </cell>
          <cell r="AI683">
            <v>0</v>
          </cell>
          <cell r="AJ683">
            <v>0</v>
          </cell>
          <cell r="AK683">
            <v>750.75000000000011</v>
          </cell>
        </row>
        <row r="684">
          <cell r="A684" t="str">
            <v>0XPN399168</v>
          </cell>
          <cell r="B684" t="str">
            <v>ABR-19</v>
          </cell>
          <cell r="C684">
            <v>1</v>
          </cell>
          <cell r="D684" t="str">
            <v>2027827</v>
          </cell>
          <cell r="E684" t="str">
            <v>SR MANTENIMIENTO CORRECTIVO</v>
          </cell>
          <cell r="F684" t="str">
            <v>3657</v>
          </cell>
          <cell r="G684" t="str">
            <v>22/04/2019 11:34</v>
          </cell>
          <cell r="H684" t="str">
            <v>800192</v>
          </cell>
          <cell r="I684" t="str">
            <v>PITSS</v>
          </cell>
          <cell r="J684" t="str">
            <v>ASP</v>
          </cell>
          <cell r="K684" t="str">
            <v>FLEXTRONICS MANUFACTURING MEX SA DE CV</v>
          </cell>
          <cell r="L684" t="str">
            <v>CARRETERA BASE AEREA No 5850-23</v>
          </cell>
          <cell r="M684" t="str">
            <v>Zapopan-JAL</v>
          </cell>
          <cell r="N684">
            <v>0</v>
          </cell>
          <cell r="O684" t="str">
            <v>INTERIOR</v>
          </cell>
          <cell r="P684">
            <v>83</v>
          </cell>
          <cell r="Q684" t="str">
            <v>&gt;60</v>
          </cell>
          <cell r="R684" t="str">
            <v>A4 Mono MFPs</v>
          </cell>
          <cell r="S684" t="str">
            <v>A4</v>
          </cell>
          <cell r="T684" t="str">
            <v>Ciudad principal</v>
          </cell>
          <cell r="U684" t="str">
            <v>1-&gt;60</v>
          </cell>
          <cell r="V684">
            <v>1.05</v>
          </cell>
          <cell r="W684">
            <v>750.75000000000011</v>
          </cell>
          <cell r="X684">
            <v>1</v>
          </cell>
          <cell r="Y684">
            <v>4.95</v>
          </cell>
          <cell r="Z684">
            <v>5</v>
          </cell>
          <cell r="AA684">
            <v>0.99</v>
          </cell>
          <cell r="AB684">
            <v>0</v>
          </cell>
          <cell r="AC684">
            <v>0</v>
          </cell>
          <cell r="AD684">
            <v>43579</v>
          </cell>
          <cell r="AE684">
            <v>43579</v>
          </cell>
          <cell r="AF684">
            <v>0</v>
          </cell>
          <cell r="AG684" t="str">
            <v>0-1 día</v>
          </cell>
          <cell r="AH684">
            <v>0</v>
          </cell>
          <cell r="AI684">
            <v>0</v>
          </cell>
          <cell r="AJ684">
            <v>0</v>
          </cell>
          <cell r="AK684">
            <v>750.75000000000011</v>
          </cell>
        </row>
        <row r="685">
          <cell r="A685" t="str">
            <v>0XPN399178</v>
          </cell>
          <cell r="B685" t="str">
            <v>ABR-19</v>
          </cell>
          <cell r="C685">
            <v>1</v>
          </cell>
          <cell r="D685" t="str">
            <v>2029089</v>
          </cell>
          <cell r="E685" t="str">
            <v>SR MANTENIMIENTO CORRECTIVO</v>
          </cell>
          <cell r="F685" t="str">
            <v>3657</v>
          </cell>
          <cell r="G685" t="str">
            <v>24/04/2019 14:43</v>
          </cell>
          <cell r="H685" t="str">
            <v>800147</v>
          </cell>
          <cell r="I685" t="str">
            <v>PITSS</v>
          </cell>
          <cell r="J685" t="str">
            <v>ASP</v>
          </cell>
          <cell r="K685" t="str">
            <v>AXA SEGUROS SA DE CV</v>
          </cell>
          <cell r="L685" t="str">
            <v>BLVD CAMPESTRE No 2502</v>
          </cell>
          <cell r="M685" t="str">
            <v>Leon-GTO</v>
          </cell>
          <cell r="N685">
            <v>0</v>
          </cell>
          <cell r="O685" t="str">
            <v>INTERIOR</v>
          </cell>
          <cell r="P685">
            <v>279</v>
          </cell>
          <cell r="Q685" t="str">
            <v>&gt;60</v>
          </cell>
          <cell r="R685" t="str">
            <v>A4 Mono MFPs</v>
          </cell>
          <cell r="S685" t="str">
            <v>A4</v>
          </cell>
          <cell r="T685" t="str">
            <v>Ciudad principal</v>
          </cell>
          <cell r="U685" t="str">
            <v>1-&gt;60</v>
          </cell>
          <cell r="V685">
            <v>1.05</v>
          </cell>
          <cell r="W685">
            <v>750.75000000000011</v>
          </cell>
          <cell r="X685">
            <v>1</v>
          </cell>
          <cell r="Y685">
            <v>0</v>
          </cell>
          <cell r="Z685">
            <v>5</v>
          </cell>
          <cell r="AA685">
            <v>0</v>
          </cell>
          <cell r="AB685">
            <v>0</v>
          </cell>
          <cell r="AC685">
            <v>0</v>
          </cell>
          <cell r="AD685">
            <v>43579</v>
          </cell>
          <cell r="AE685">
            <v>43579</v>
          </cell>
          <cell r="AF685">
            <v>0</v>
          </cell>
          <cell r="AG685" t="str">
            <v>0-1 día</v>
          </cell>
          <cell r="AH685">
            <v>0</v>
          </cell>
          <cell r="AI685">
            <v>0</v>
          </cell>
          <cell r="AJ685">
            <v>0</v>
          </cell>
          <cell r="AK685">
            <v>750.75000000000011</v>
          </cell>
        </row>
        <row r="686">
          <cell r="A686" t="str">
            <v>0XPN399404</v>
          </cell>
          <cell r="B686" t="str">
            <v>ABR-19</v>
          </cell>
          <cell r="C686">
            <v>1</v>
          </cell>
          <cell r="D686" t="str">
            <v>2028571</v>
          </cell>
          <cell r="E686" t="str">
            <v>SR MANTENIMIENTO CORRECTIVO</v>
          </cell>
          <cell r="F686" t="str">
            <v>4624</v>
          </cell>
          <cell r="G686" t="str">
            <v>23/04/2019 16:48</v>
          </cell>
          <cell r="H686" t="str">
            <v>500158</v>
          </cell>
          <cell r="I686" t="str">
            <v>PITSS</v>
          </cell>
          <cell r="J686" t="str">
            <v>ASP</v>
          </cell>
          <cell r="K686" t="str">
            <v>CONDUENT DE MEXICO SA DE CV</v>
          </cell>
          <cell r="L686" t="str">
            <v>AV DE LAS TORRES No 2170</v>
          </cell>
          <cell r="M686" t="str">
            <v>Ciudad Juarez-CHIH</v>
          </cell>
          <cell r="N686">
            <v>0</v>
          </cell>
          <cell r="O686" t="str">
            <v>INTERIOR</v>
          </cell>
          <cell r="P686">
            <v>28</v>
          </cell>
          <cell r="Q686" t="str">
            <v>Entre 16 y 30</v>
          </cell>
          <cell r="R686" t="str">
            <v>Entry Mono Printers</v>
          </cell>
          <cell r="S686" t="str">
            <v>A4</v>
          </cell>
          <cell r="T686" t="str">
            <v>Ciudad principal</v>
          </cell>
          <cell r="U686" t="str">
            <v>1-Entre 16 y 30</v>
          </cell>
          <cell r="V686">
            <v>0.6</v>
          </cell>
          <cell r="W686">
            <v>429.00000000000006</v>
          </cell>
          <cell r="X686">
            <v>1</v>
          </cell>
          <cell r="Y686">
            <v>0.7</v>
          </cell>
          <cell r="Z686">
            <v>5</v>
          </cell>
          <cell r="AA686">
            <v>0.13999999999999999</v>
          </cell>
          <cell r="AB686">
            <v>0</v>
          </cell>
          <cell r="AC686">
            <v>0</v>
          </cell>
          <cell r="AD686">
            <v>43579</v>
          </cell>
          <cell r="AE686">
            <v>43579</v>
          </cell>
          <cell r="AF686">
            <v>0</v>
          </cell>
          <cell r="AG686" t="str">
            <v>0-1 día</v>
          </cell>
          <cell r="AH686">
            <v>0</v>
          </cell>
          <cell r="AI686">
            <v>0</v>
          </cell>
          <cell r="AJ686">
            <v>0</v>
          </cell>
          <cell r="AK686">
            <v>429.00000000000006</v>
          </cell>
        </row>
        <row r="687">
          <cell r="A687" t="str">
            <v>0XPN399496</v>
          </cell>
          <cell r="B687" t="str">
            <v>ABR-19</v>
          </cell>
          <cell r="C687">
            <v>1</v>
          </cell>
          <cell r="D687" t="str">
            <v>2027595</v>
          </cell>
          <cell r="E687" t="str">
            <v>SR MANTENIMIENTO CORRECTIVO</v>
          </cell>
          <cell r="F687" t="str">
            <v>0070</v>
          </cell>
          <cell r="G687" t="str">
            <v>22/04/2019 07:41</v>
          </cell>
          <cell r="H687" t="str">
            <v>800146</v>
          </cell>
          <cell r="I687" t="str">
            <v>PITSS</v>
          </cell>
          <cell r="J687" t="str">
            <v>ASP</v>
          </cell>
          <cell r="K687" t="str">
            <v>OPERADORA OMX SA DE CV</v>
          </cell>
          <cell r="L687" t="str">
            <v>BLV ADOLFO LOPEZ MATEOS 2009-B</v>
          </cell>
          <cell r="M687" t="str">
            <v>LEON-GTO</v>
          </cell>
          <cell r="N687">
            <v>0</v>
          </cell>
          <cell r="O687" t="str">
            <v>INTERIOR</v>
          </cell>
          <cell r="P687">
            <v>43</v>
          </cell>
          <cell r="Q687" t="str">
            <v>Entre 31 y 60</v>
          </cell>
          <cell r="R687" t="str">
            <v>Entry Production Color Low/Mid</v>
          </cell>
          <cell r="S687" t="str">
            <v>Entry Production</v>
          </cell>
          <cell r="T687" t="str">
            <v>Ciudad principal</v>
          </cell>
          <cell r="U687" t="str">
            <v>3-Entre 31 y 60</v>
          </cell>
          <cell r="V687">
            <v>1.1000000000000001</v>
          </cell>
          <cell r="W687">
            <v>1730.3000000000004</v>
          </cell>
          <cell r="X687">
            <v>1</v>
          </cell>
          <cell r="Y687">
            <v>1.5</v>
          </cell>
          <cell r="Z687">
            <v>4</v>
          </cell>
          <cell r="AA687">
            <v>0.375</v>
          </cell>
          <cell r="AB687">
            <v>0</v>
          </cell>
          <cell r="AC687">
            <v>0</v>
          </cell>
          <cell r="AD687">
            <v>43579</v>
          </cell>
          <cell r="AE687">
            <v>43580</v>
          </cell>
          <cell r="AF687">
            <v>1</v>
          </cell>
          <cell r="AG687" t="str">
            <v>0-1 día</v>
          </cell>
          <cell r="AH687">
            <v>0</v>
          </cell>
          <cell r="AI687">
            <v>0</v>
          </cell>
          <cell r="AJ687">
            <v>0</v>
          </cell>
          <cell r="AK687">
            <v>1730.3000000000004</v>
          </cell>
        </row>
        <row r="688">
          <cell r="A688" t="str">
            <v>0XPN546541</v>
          </cell>
          <cell r="B688" t="str">
            <v>ABR-19</v>
          </cell>
          <cell r="C688">
            <v>1</v>
          </cell>
          <cell r="D688" t="str">
            <v>2028925</v>
          </cell>
          <cell r="E688" t="str">
            <v>SR MANTENIMIENTO CORRECTIVO</v>
          </cell>
          <cell r="F688" t="str">
            <v>5866</v>
          </cell>
          <cell r="G688" t="str">
            <v>24/04/2019 10:54</v>
          </cell>
          <cell r="H688" t="str">
            <v>800074</v>
          </cell>
          <cell r="I688" t="str">
            <v>PITSS</v>
          </cell>
          <cell r="J688" t="str">
            <v>ASP</v>
          </cell>
          <cell r="K688" t="str">
            <v>OFFICE DEPOT DE MEXICO SA DE CV</v>
          </cell>
          <cell r="L688" t="str">
            <v>CALZ DE LA HUERTA 2799</v>
          </cell>
          <cell r="M688" t="str">
            <v>MORELIA-MICH</v>
          </cell>
          <cell r="N688">
            <v>0</v>
          </cell>
          <cell r="O688" t="str">
            <v>INTERIOR</v>
          </cell>
          <cell r="P688">
            <v>49</v>
          </cell>
          <cell r="Q688" t="str">
            <v>Entre 31 y 60</v>
          </cell>
          <cell r="R688" t="str">
            <v>Departmental Digital</v>
          </cell>
          <cell r="S688" t="str">
            <v>A3</v>
          </cell>
          <cell r="T688" t="str">
            <v>Ciudad principal</v>
          </cell>
          <cell r="U688" t="str">
            <v>2-Entre 31 y 60</v>
          </cell>
          <cell r="V688">
            <v>1.05</v>
          </cell>
          <cell r="W688">
            <v>1433.25</v>
          </cell>
          <cell r="X688">
            <v>1</v>
          </cell>
          <cell r="Y688">
            <v>3.18</v>
          </cell>
          <cell r="Z688">
            <v>5</v>
          </cell>
          <cell r="AA688">
            <v>0.63600000000000001</v>
          </cell>
          <cell r="AB688">
            <v>0</v>
          </cell>
          <cell r="AC688">
            <v>0</v>
          </cell>
          <cell r="AD688">
            <v>43579</v>
          </cell>
          <cell r="AE688">
            <v>43579</v>
          </cell>
          <cell r="AF688">
            <v>0</v>
          </cell>
          <cell r="AG688" t="str">
            <v>0-1 día</v>
          </cell>
          <cell r="AH688">
            <v>0</v>
          </cell>
          <cell r="AI688">
            <v>0</v>
          </cell>
          <cell r="AJ688">
            <v>0</v>
          </cell>
          <cell r="AK688">
            <v>1433.25</v>
          </cell>
        </row>
        <row r="689">
          <cell r="A689" t="str">
            <v>0XPN546684</v>
          </cell>
          <cell r="B689" t="str">
            <v>ABR-19</v>
          </cell>
          <cell r="C689">
            <v>1</v>
          </cell>
          <cell r="D689" t="str">
            <v>2028913</v>
          </cell>
          <cell r="E689" t="str">
            <v>SR MANTENIMIENTO CORRECTIVO</v>
          </cell>
          <cell r="F689" t="str">
            <v>5868</v>
          </cell>
          <cell r="G689" t="str">
            <v>24/04/2019 10:43</v>
          </cell>
          <cell r="H689" t="str">
            <v>500018</v>
          </cell>
          <cell r="I689" t="str">
            <v>PITSS</v>
          </cell>
          <cell r="J689" t="str">
            <v>ASP</v>
          </cell>
          <cell r="K689" t="str">
            <v>AZERTY DE MEXICO SA DE CV</v>
          </cell>
          <cell r="L689" t="str">
            <v>GRAL MARIANO ARISTA 54 B 21</v>
          </cell>
          <cell r="M689" t="str">
            <v>MIGUEL HIDALGO-CIUDA</v>
          </cell>
          <cell r="N689">
            <v>0</v>
          </cell>
          <cell r="O689" t="str">
            <v>INTERIOR</v>
          </cell>
          <cell r="P689">
            <v>21</v>
          </cell>
          <cell r="Q689" t="str">
            <v>Entre 16 y 30</v>
          </cell>
          <cell r="R689" t="str">
            <v>Departmental Digital</v>
          </cell>
          <cell r="S689" t="str">
            <v>A3</v>
          </cell>
          <cell r="T689" t="str">
            <v>Ciudad principal</v>
          </cell>
          <cell r="U689" t="str">
            <v>2-Entre 16 y 30</v>
          </cell>
          <cell r="V689">
            <v>0.8</v>
          </cell>
          <cell r="W689">
            <v>1092</v>
          </cell>
          <cell r="X689">
            <v>1</v>
          </cell>
          <cell r="Y689">
            <v>1.41</v>
          </cell>
          <cell r="Z689">
            <v>5</v>
          </cell>
          <cell r="AA689">
            <v>0.28199999999999997</v>
          </cell>
          <cell r="AB689">
            <v>0</v>
          </cell>
          <cell r="AC689">
            <v>0</v>
          </cell>
          <cell r="AD689">
            <v>43579</v>
          </cell>
          <cell r="AE689">
            <v>43579</v>
          </cell>
          <cell r="AF689">
            <v>0</v>
          </cell>
          <cell r="AG689" t="str">
            <v>0-1 día</v>
          </cell>
          <cell r="AH689">
            <v>0</v>
          </cell>
          <cell r="AI689">
            <v>0</v>
          </cell>
          <cell r="AJ689">
            <v>0</v>
          </cell>
          <cell r="AK689">
            <v>1092</v>
          </cell>
        </row>
        <row r="690">
          <cell r="A690" t="str">
            <v>0XPN546686</v>
          </cell>
          <cell r="B690" t="str">
            <v>ABR-19</v>
          </cell>
          <cell r="C690">
            <v>1</v>
          </cell>
          <cell r="D690" t="str">
            <v>2028565</v>
          </cell>
          <cell r="E690" t="str">
            <v>SR MANTENIMIENTO CORRECTIVO</v>
          </cell>
          <cell r="F690" t="str">
            <v>5866</v>
          </cell>
          <cell r="G690" t="str">
            <v>23/04/2019 16:31</v>
          </cell>
          <cell r="H690" t="str">
            <v>500168</v>
          </cell>
          <cell r="I690" t="str">
            <v>PITSS</v>
          </cell>
          <cell r="J690" t="str">
            <v>ASP</v>
          </cell>
          <cell r="K690" t="str">
            <v>OFFICE DEPOT DE MEXICO SA DE CV</v>
          </cell>
          <cell r="L690" t="str">
            <v>HAROLD R PAPE MANZANA 31 NO 1910</v>
          </cell>
          <cell r="M690" t="str">
            <v>Monclova-COAH</v>
          </cell>
          <cell r="N690">
            <v>0</v>
          </cell>
          <cell r="O690" t="str">
            <v>INTERIOR</v>
          </cell>
          <cell r="P690">
            <v>25</v>
          </cell>
          <cell r="Q690" t="str">
            <v>Entre 16 y 30</v>
          </cell>
          <cell r="R690" t="str">
            <v>Departmental Digital</v>
          </cell>
          <cell r="S690" t="str">
            <v>A3</v>
          </cell>
          <cell r="T690" t="str">
            <v>Ciudad principal</v>
          </cell>
          <cell r="U690" t="str">
            <v>2-Entre 16 y 30</v>
          </cell>
          <cell r="V690">
            <v>0.8</v>
          </cell>
          <cell r="W690">
            <v>1092</v>
          </cell>
          <cell r="X690">
            <v>1</v>
          </cell>
          <cell r="Y690">
            <v>0.98</v>
          </cell>
          <cell r="Z690">
            <v>5</v>
          </cell>
          <cell r="AA690">
            <v>0.19600000000000001</v>
          </cell>
          <cell r="AB690">
            <v>0</v>
          </cell>
          <cell r="AC690">
            <v>0</v>
          </cell>
          <cell r="AD690">
            <v>43579</v>
          </cell>
          <cell r="AE690">
            <v>43581</v>
          </cell>
          <cell r="AF690">
            <v>2</v>
          </cell>
          <cell r="AG690" t="str">
            <v>2-3 días</v>
          </cell>
          <cell r="AH690">
            <v>0.25</v>
          </cell>
          <cell r="AI690">
            <v>-341.25</v>
          </cell>
          <cell r="AJ690">
            <v>0</v>
          </cell>
          <cell r="AK690">
            <v>1092</v>
          </cell>
        </row>
        <row r="691">
          <cell r="A691" t="str">
            <v>0XPN546792</v>
          </cell>
          <cell r="B691" t="str">
            <v>ABR-19</v>
          </cell>
          <cell r="C691">
            <v>1</v>
          </cell>
          <cell r="D691" t="str">
            <v>2023021</v>
          </cell>
          <cell r="E691" t="str">
            <v>SR MANTENIMIENTO CORRECTIVO</v>
          </cell>
          <cell r="F691" t="str">
            <v>7225</v>
          </cell>
          <cell r="G691" t="str">
            <v>10/04/2019 12:22</v>
          </cell>
          <cell r="H691" t="str">
            <v>500156</v>
          </cell>
          <cell r="I691" t="str">
            <v>PITSS</v>
          </cell>
          <cell r="J691" t="str">
            <v>ASP</v>
          </cell>
          <cell r="K691" t="str">
            <v>TECNOLOGIA DE ILUMINACION AUTOMOTRIZ SA DE CV</v>
          </cell>
          <cell r="L691" t="str">
            <v>AV HERMANOS ESCOBAR No 6965 ESQ RAFAEL PEREZ SERNA</v>
          </cell>
          <cell r="M691" t="str">
            <v>Ciudad Juarez-CHIH</v>
          </cell>
          <cell r="N691">
            <v>0</v>
          </cell>
          <cell r="O691" t="str">
            <v>INTERIOR</v>
          </cell>
          <cell r="P691">
            <v>155</v>
          </cell>
          <cell r="Q691" t="str">
            <v>&gt;60</v>
          </cell>
          <cell r="R691" t="str">
            <v>A3 Office Color Laser MFPs</v>
          </cell>
          <cell r="S691" t="str">
            <v>A3</v>
          </cell>
          <cell r="T691" t="str">
            <v>Ciudad principal</v>
          </cell>
          <cell r="U691" t="str">
            <v>2-&gt;60</v>
          </cell>
          <cell r="V691">
            <v>1.1000000000000001</v>
          </cell>
          <cell r="W691">
            <v>1501.5000000000002</v>
          </cell>
          <cell r="X691">
            <v>1</v>
          </cell>
          <cell r="Y691">
            <v>0.13</v>
          </cell>
          <cell r="Z691">
            <v>5</v>
          </cell>
          <cell r="AA691">
            <v>2.6000000000000002E-2</v>
          </cell>
          <cell r="AB691">
            <v>0</v>
          </cell>
          <cell r="AC691">
            <v>0</v>
          </cell>
          <cell r="AD691">
            <v>43579</v>
          </cell>
          <cell r="AE691">
            <v>43579</v>
          </cell>
          <cell r="AF691">
            <v>0</v>
          </cell>
          <cell r="AG691" t="str">
            <v>0-1 día</v>
          </cell>
          <cell r="AH691">
            <v>0</v>
          </cell>
          <cell r="AI691">
            <v>0</v>
          </cell>
          <cell r="AJ691">
            <v>0</v>
          </cell>
          <cell r="AK691">
            <v>1501.5000000000002</v>
          </cell>
        </row>
        <row r="692">
          <cell r="A692" t="str">
            <v>0XPN547501</v>
          </cell>
          <cell r="B692" t="str">
            <v>ABR-19</v>
          </cell>
          <cell r="C692">
            <v>1</v>
          </cell>
          <cell r="D692" t="str">
            <v>2028035</v>
          </cell>
          <cell r="E692" t="str">
            <v>SR MANTENIMIENTO CORRECTIVO</v>
          </cell>
          <cell r="F692" t="str">
            <v>5945</v>
          </cell>
          <cell r="G692" t="str">
            <v>22/04/2019 15:58</v>
          </cell>
          <cell r="H692" t="str">
            <v>500158</v>
          </cell>
          <cell r="I692" t="str">
            <v>PITSS</v>
          </cell>
          <cell r="J692" t="str">
            <v>ASP</v>
          </cell>
          <cell r="K692" t="str">
            <v>DELPHI AUTOMOTIVE SYSTEMS S DE RL DE CV</v>
          </cell>
          <cell r="L692" t="str">
            <v>AV DE LAS INDUSTRIAS S/N</v>
          </cell>
          <cell r="M692" t="str">
            <v>Ciudad Juarez-CHIH</v>
          </cell>
          <cell r="N692">
            <v>0</v>
          </cell>
          <cell r="O692" t="str">
            <v>INTERIOR</v>
          </cell>
          <cell r="P692">
            <v>10</v>
          </cell>
          <cell r="Q692" t="str">
            <v>Entre 7 y 15</v>
          </cell>
          <cell r="R692" t="str">
            <v>Office Digital</v>
          </cell>
          <cell r="S692" t="str">
            <v>A3</v>
          </cell>
          <cell r="T692" t="str">
            <v>Ciudad principal</v>
          </cell>
          <cell r="U692" t="str">
            <v>2-Entre 7 y 15</v>
          </cell>
          <cell r="V692">
            <v>0.6</v>
          </cell>
          <cell r="W692">
            <v>819</v>
          </cell>
          <cell r="X692">
            <v>1</v>
          </cell>
          <cell r="Y692">
            <v>1.53</v>
          </cell>
          <cell r="Z692">
            <v>5</v>
          </cell>
          <cell r="AA692">
            <v>0.30599999999999999</v>
          </cell>
          <cell r="AB692">
            <v>0</v>
          </cell>
          <cell r="AC692">
            <v>0</v>
          </cell>
          <cell r="AD692">
            <v>43579</v>
          </cell>
          <cell r="AE692">
            <v>43585</v>
          </cell>
          <cell r="AF692">
            <v>4</v>
          </cell>
          <cell r="AG692" t="str">
            <v>4-5 días</v>
          </cell>
          <cell r="AH692">
            <v>0.5</v>
          </cell>
          <cell r="AI692">
            <v>-682.5</v>
          </cell>
          <cell r="AJ692">
            <v>0</v>
          </cell>
          <cell r="AK692">
            <v>819</v>
          </cell>
        </row>
        <row r="693">
          <cell r="A693" t="str">
            <v>0XPN548183</v>
          </cell>
          <cell r="B693" t="str">
            <v>ABR-19</v>
          </cell>
          <cell r="C693">
            <v>1</v>
          </cell>
          <cell r="D693" t="str">
            <v>2028957</v>
          </cell>
          <cell r="E693" t="str">
            <v>SR SERVICIO ANALISTA</v>
          </cell>
          <cell r="F693" t="str">
            <v>5955</v>
          </cell>
          <cell r="G693" t="str">
            <v>24/04/2019 11:27</v>
          </cell>
          <cell r="H693" t="str">
            <v>500060</v>
          </cell>
          <cell r="I693" t="str">
            <v>PITSS</v>
          </cell>
          <cell r="J693" t="str">
            <v>ASP</v>
          </cell>
          <cell r="K693" t="str">
            <v>APTIV CONTRACT SERVICES NORESTE S DE RL DE CV</v>
          </cell>
          <cell r="L693" t="str">
            <v>AV DE LOS ALAMOS No 80</v>
          </cell>
          <cell r="M693" t="str">
            <v>Linares-NL</v>
          </cell>
          <cell r="N693">
            <v>0</v>
          </cell>
          <cell r="O693" t="str">
            <v>INTERIOR</v>
          </cell>
          <cell r="P693" t="str">
            <v xml:space="preserve">  </v>
          </cell>
          <cell r="Q693" t="str">
            <v>&gt;60</v>
          </cell>
          <cell r="R693" t="str">
            <v>Departmental Digital</v>
          </cell>
          <cell r="S693" t="str">
            <v>A3</v>
          </cell>
          <cell r="T693" t="str">
            <v>Otras</v>
          </cell>
          <cell r="U693" t="str">
            <v>2-&gt;60</v>
          </cell>
          <cell r="V693">
            <v>1</v>
          </cell>
          <cell r="W693">
            <v>1365</v>
          </cell>
          <cell r="X693">
            <v>0</v>
          </cell>
          <cell r="Y693">
            <v>9</v>
          </cell>
          <cell r="Z693">
            <v>9</v>
          </cell>
          <cell r="AA693">
            <v>1</v>
          </cell>
          <cell r="AB693">
            <v>0</v>
          </cell>
          <cell r="AC693">
            <v>0</v>
          </cell>
          <cell r="AD693">
            <v>43579</v>
          </cell>
          <cell r="AE693">
            <v>43579</v>
          </cell>
          <cell r="AF693">
            <v>0</v>
          </cell>
          <cell r="AG693" t="str">
            <v>0-1 día</v>
          </cell>
          <cell r="AH693">
            <v>0</v>
          </cell>
          <cell r="AI693">
            <v>0</v>
          </cell>
          <cell r="AJ693">
            <v>0</v>
          </cell>
          <cell r="AK693">
            <v>1365</v>
          </cell>
        </row>
        <row r="694">
          <cell r="A694" t="str">
            <v>0XPN548183</v>
          </cell>
          <cell r="B694" t="str">
            <v>ABR-19</v>
          </cell>
          <cell r="C694">
            <v>1</v>
          </cell>
          <cell r="D694" t="str">
            <v>2028917</v>
          </cell>
          <cell r="E694" t="str">
            <v>SR MANTENIMIENTO CORRECTIVO</v>
          </cell>
          <cell r="F694" t="str">
            <v>5945</v>
          </cell>
          <cell r="G694" t="str">
            <v>24/04/2019 10:44</v>
          </cell>
          <cell r="H694" t="str">
            <v>500018</v>
          </cell>
          <cell r="I694" t="str">
            <v>PITSS</v>
          </cell>
          <cell r="J694" t="str">
            <v>ASP</v>
          </cell>
          <cell r="K694" t="str">
            <v>DELPHI AUTOMOTIVE SYSTEMS S DE RL DE CV</v>
          </cell>
          <cell r="L694" t="str">
            <v>AV MARTIRES DE SONORA 1006</v>
          </cell>
          <cell r="M694" t="str">
            <v>DURANGO-DGO</v>
          </cell>
          <cell r="N694">
            <v>0</v>
          </cell>
          <cell r="O694" t="str">
            <v>INTERIOR</v>
          </cell>
          <cell r="P694">
            <v>29</v>
          </cell>
          <cell r="Q694" t="str">
            <v>Entre 16 y 30</v>
          </cell>
          <cell r="R694" t="str">
            <v>Office Digital</v>
          </cell>
          <cell r="S694" t="str">
            <v>A3</v>
          </cell>
          <cell r="T694" t="str">
            <v>Ciudad principal</v>
          </cell>
          <cell r="U694" t="str">
            <v>2-Entre 16 y 30</v>
          </cell>
          <cell r="V694">
            <v>0.8</v>
          </cell>
          <cell r="W694">
            <v>1092</v>
          </cell>
          <cell r="X694">
            <v>1</v>
          </cell>
          <cell r="Y694">
            <v>0.3</v>
          </cell>
          <cell r="Z694">
            <v>5</v>
          </cell>
          <cell r="AA694">
            <v>0.06</v>
          </cell>
          <cell r="AB694">
            <v>0</v>
          </cell>
          <cell r="AC694">
            <v>0</v>
          </cell>
          <cell r="AD694">
            <v>43579</v>
          </cell>
          <cell r="AE694">
            <v>43579</v>
          </cell>
          <cell r="AF694">
            <v>0</v>
          </cell>
          <cell r="AG694" t="str">
            <v>0-1 día</v>
          </cell>
          <cell r="AH694">
            <v>0</v>
          </cell>
          <cell r="AI694">
            <v>0</v>
          </cell>
          <cell r="AJ694">
            <v>0</v>
          </cell>
          <cell r="AK694">
            <v>1092</v>
          </cell>
        </row>
        <row r="695">
          <cell r="A695" t="str">
            <v>0XPN548251</v>
          </cell>
          <cell r="B695" t="str">
            <v>ABR-19</v>
          </cell>
          <cell r="C695">
            <v>1</v>
          </cell>
          <cell r="D695" t="str">
            <v>2028823</v>
          </cell>
          <cell r="E695" t="str">
            <v>SR MANTENIMIENTO PREVENTIVO</v>
          </cell>
          <cell r="F695" t="str">
            <v>4603</v>
          </cell>
          <cell r="G695" t="str">
            <v>24/04/2019 08:31</v>
          </cell>
          <cell r="H695" t="str">
            <v>500155</v>
          </cell>
          <cell r="I695" t="str">
            <v>PITSS</v>
          </cell>
          <cell r="J695" t="str">
            <v>ASP</v>
          </cell>
          <cell r="K695" t="str">
            <v>HONEYWELL AUTOMOTIVE DE MEXICO S DE RL DE CV</v>
          </cell>
          <cell r="L695" t="str">
            <v>AV PARQUE INDUSTRIAL JUAREZ 3328</v>
          </cell>
          <cell r="M695" t="str">
            <v>CIUDAD JUAREZ-CHIH</v>
          </cell>
          <cell r="N695">
            <v>0</v>
          </cell>
          <cell r="O695" t="str">
            <v>INTERIOR</v>
          </cell>
          <cell r="P695" t="str">
            <v xml:space="preserve">  </v>
          </cell>
          <cell r="Q695" t="str">
            <v>&gt;60</v>
          </cell>
          <cell r="R695" t="str">
            <v>Entry Mono Printers</v>
          </cell>
          <cell r="S695" t="str">
            <v>A4</v>
          </cell>
          <cell r="T695" t="str">
            <v>Ciudad principal</v>
          </cell>
          <cell r="U695" t="str">
            <v>1-&gt;60</v>
          </cell>
          <cell r="V695">
            <v>1</v>
          </cell>
          <cell r="W695">
            <v>715.00000000000011</v>
          </cell>
          <cell r="X695">
            <v>0</v>
          </cell>
          <cell r="Y695">
            <v>5</v>
          </cell>
          <cell r="Z695">
            <v>5</v>
          </cell>
          <cell r="AA695">
            <v>1</v>
          </cell>
          <cell r="AB695">
            <v>0</v>
          </cell>
          <cell r="AC695">
            <v>0</v>
          </cell>
          <cell r="AD695">
            <v>43579</v>
          </cell>
          <cell r="AE695">
            <v>43579</v>
          </cell>
          <cell r="AF695">
            <v>0</v>
          </cell>
          <cell r="AG695" t="str">
            <v>0-1 día</v>
          </cell>
          <cell r="AH695">
            <v>0</v>
          </cell>
          <cell r="AI695">
            <v>0</v>
          </cell>
          <cell r="AJ695">
            <v>0</v>
          </cell>
          <cell r="AK695">
            <v>715.00000000000011</v>
          </cell>
        </row>
        <row r="696">
          <cell r="A696" t="str">
            <v>0XPN548347</v>
          </cell>
          <cell r="B696" t="str">
            <v>ABR-19</v>
          </cell>
          <cell r="C696">
            <v>1</v>
          </cell>
          <cell r="D696" t="str">
            <v>2029125</v>
          </cell>
          <cell r="E696" t="str">
            <v>SR MANTENIMIENTO PREVENTIVO</v>
          </cell>
          <cell r="F696" t="str">
            <v>4603</v>
          </cell>
          <cell r="G696" t="str">
            <v>24/04/2019 15:59</v>
          </cell>
          <cell r="H696" t="str">
            <v>500159</v>
          </cell>
          <cell r="I696" t="str">
            <v>PITSS</v>
          </cell>
          <cell r="J696" t="str">
            <v>ASP</v>
          </cell>
          <cell r="K696" t="str">
            <v>HONEYWELL AUTOMOTIVE DE MEXICO S DE RL DE CV</v>
          </cell>
          <cell r="L696" t="str">
            <v>CRISTOBAL COLON 11364</v>
          </cell>
          <cell r="M696" t="str">
            <v>CHIHUAHUA-CHIH</v>
          </cell>
          <cell r="N696">
            <v>0</v>
          </cell>
          <cell r="O696" t="str">
            <v>INTERIOR</v>
          </cell>
          <cell r="P696" t="str">
            <v xml:space="preserve">  </v>
          </cell>
          <cell r="Q696" t="str">
            <v>&gt;60</v>
          </cell>
          <cell r="R696" t="str">
            <v>Entry Mono Printers</v>
          </cell>
          <cell r="S696" t="str">
            <v>A4</v>
          </cell>
          <cell r="T696" t="str">
            <v>Ciudad principal</v>
          </cell>
          <cell r="U696" t="str">
            <v>1-&gt;60</v>
          </cell>
          <cell r="V696">
            <v>1</v>
          </cell>
          <cell r="W696">
            <v>715.00000000000011</v>
          </cell>
          <cell r="X696">
            <v>0</v>
          </cell>
          <cell r="Y696">
            <v>5</v>
          </cell>
          <cell r="Z696">
            <v>5</v>
          </cell>
          <cell r="AA696">
            <v>1</v>
          </cell>
          <cell r="AB696">
            <v>0</v>
          </cell>
          <cell r="AC696">
            <v>0</v>
          </cell>
          <cell r="AD696">
            <v>43579</v>
          </cell>
          <cell r="AE696">
            <v>43580</v>
          </cell>
          <cell r="AF696">
            <v>1</v>
          </cell>
          <cell r="AG696" t="str">
            <v>0-1 día</v>
          </cell>
          <cell r="AH696">
            <v>0</v>
          </cell>
          <cell r="AI696">
            <v>0</v>
          </cell>
          <cell r="AJ696">
            <v>0</v>
          </cell>
          <cell r="AK696">
            <v>715.00000000000011</v>
          </cell>
        </row>
        <row r="697">
          <cell r="A697" t="str">
            <v>0XPN548352</v>
          </cell>
          <cell r="B697" t="str">
            <v>ABR-19</v>
          </cell>
          <cell r="C697">
            <v>1</v>
          </cell>
          <cell r="D697" t="str">
            <v>2028865</v>
          </cell>
          <cell r="E697" t="str">
            <v>SR MANTENIMIENTO CORRECTIVO</v>
          </cell>
          <cell r="F697" t="str">
            <v>4603</v>
          </cell>
          <cell r="G697" t="str">
            <v>24/04/2019 09:29</v>
          </cell>
          <cell r="H697" t="str">
            <v>500159</v>
          </cell>
          <cell r="I697" t="str">
            <v>PITSS</v>
          </cell>
          <cell r="J697" t="str">
            <v>ASP</v>
          </cell>
          <cell r="K697" t="str">
            <v>HONEYWELL AUTOMOTIVE DE MEXICO S DE RL DE CV</v>
          </cell>
          <cell r="L697" t="str">
            <v>CRISTOBAL COLON 11364</v>
          </cell>
          <cell r="M697" t="str">
            <v>CHIHUAHUA-CHIH</v>
          </cell>
          <cell r="N697">
            <v>0</v>
          </cell>
          <cell r="O697" t="str">
            <v>INTERIOR</v>
          </cell>
          <cell r="P697">
            <v>440</v>
          </cell>
          <cell r="Q697" t="str">
            <v>&gt;60</v>
          </cell>
          <cell r="R697" t="str">
            <v>Entry Mono Printers</v>
          </cell>
          <cell r="S697" t="str">
            <v>A4</v>
          </cell>
          <cell r="T697" t="str">
            <v>Ciudad principal</v>
          </cell>
          <cell r="U697" t="str">
            <v>1-&gt;60</v>
          </cell>
          <cell r="V697">
            <v>1.05</v>
          </cell>
          <cell r="W697">
            <v>750.75000000000011</v>
          </cell>
          <cell r="X697">
            <v>1</v>
          </cell>
          <cell r="Y697">
            <v>0</v>
          </cell>
          <cell r="Z697">
            <v>5</v>
          </cell>
          <cell r="AA697">
            <v>0</v>
          </cell>
          <cell r="AB697">
            <v>0</v>
          </cell>
          <cell r="AC697">
            <v>0</v>
          </cell>
          <cell r="AD697">
            <v>43579</v>
          </cell>
          <cell r="AE697">
            <v>43580</v>
          </cell>
          <cell r="AF697">
            <v>1</v>
          </cell>
          <cell r="AG697" t="str">
            <v>0-1 día</v>
          </cell>
          <cell r="AH697">
            <v>0</v>
          </cell>
          <cell r="AI697">
            <v>0</v>
          </cell>
          <cell r="AJ697">
            <v>0</v>
          </cell>
          <cell r="AK697">
            <v>750.75000000000011</v>
          </cell>
        </row>
        <row r="698">
          <cell r="A698" t="str">
            <v>0XPN550545</v>
          </cell>
          <cell r="B698" t="str">
            <v>ABR-19</v>
          </cell>
          <cell r="C698">
            <v>1</v>
          </cell>
          <cell r="D698" t="str">
            <v>2028579</v>
          </cell>
          <cell r="E698" t="str">
            <v>SR MANTENIMIENTO CORRECTIVO</v>
          </cell>
          <cell r="F698" t="str">
            <v>0560</v>
          </cell>
          <cell r="G698" t="str">
            <v>23/04/2019 17:21</v>
          </cell>
          <cell r="H698" t="str">
            <v>800110</v>
          </cell>
          <cell r="I698" t="str">
            <v>PITSS</v>
          </cell>
          <cell r="J698" t="str">
            <v>ASP</v>
          </cell>
          <cell r="K698" t="str">
            <v>OFFICE DEPOT DE MEXICO SA DE CV</v>
          </cell>
          <cell r="L698" t="str">
            <v>PASEO LAZARO CARDENAS 1655</v>
          </cell>
          <cell r="M698" t="str">
            <v>URUAPAN-MICH</v>
          </cell>
          <cell r="N698">
            <v>0</v>
          </cell>
          <cell r="O698" t="str">
            <v>INTERIOR</v>
          </cell>
          <cell r="P698">
            <v>147</v>
          </cell>
          <cell r="Q698" t="str">
            <v>&gt;60</v>
          </cell>
          <cell r="R698" t="str">
            <v>Entry Production Color Low/Mid</v>
          </cell>
          <cell r="S698" t="str">
            <v>Entry Production</v>
          </cell>
          <cell r="T698" t="str">
            <v>Ciudad principal</v>
          </cell>
          <cell r="U698" t="str">
            <v>3-&gt;60</v>
          </cell>
          <cell r="V698">
            <v>1.1499999999999999</v>
          </cell>
          <cell r="W698">
            <v>1808.95</v>
          </cell>
          <cell r="X698">
            <v>1</v>
          </cell>
          <cell r="Y698">
            <v>4.2300000000000004</v>
          </cell>
          <cell r="Z698">
            <v>4</v>
          </cell>
          <cell r="AA698">
            <v>1.0575000000000001</v>
          </cell>
          <cell r="AB698">
            <v>1.4375000000000027E-2</v>
          </cell>
          <cell r="AC698">
            <v>-22.611875000000044</v>
          </cell>
          <cell r="AD698">
            <v>43579</v>
          </cell>
          <cell r="AE698">
            <v>43579</v>
          </cell>
          <cell r="AF698">
            <v>0</v>
          </cell>
          <cell r="AG698" t="str">
            <v>0-1 día</v>
          </cell>
          <cell r="AH698">
            <v>0</v>
          </cell>
          <cell r="AI698">
            <v>0</v>
          </cell>
          <cell r="AJ698">
            <v>0</v>
          </cell>
          <cell r="AK698">
            <v>1786.338125</v>
          </cell>
        </row>
        <row r="699">
          <cell r="A699" t="str">
            <v>0XPN550545</v>
          </cell>
          <cell r="B699" t="str">
            <v>ABR-19</v>
          </cell>
          <cell r="C699">
            <v>1</v>
          </cell>
          <cell r="D699" t="str">
            <v>2028605</v>
          </cell>
          <cell r="E699" t="str">
            <v>SR MANTENIMIENTO CORRECTIVO</v>
          </cell>
          <cell r="F699" t="str">
            <v>0560</v>
          </cell>
          <cell r="G699" t="str">
            <v>23/04/2019 20:04</v>
          </cell>
          <cell r="H699" t="str">
            <v>800197</v>
          </cell>
          <cell r="I699" t="str">
            <v>PITSS</v>
          </cell>
          <cell r="J699" t="str">
            <v>ASP</v>
          </cell>
          <cell r="K699" t="str">
            <v>OFFICE DEPOT DE MEXICO SA DE CV</v>
          </cell>
          <cell r="L699" t="str">
            <v>AV MEREO RGZ BARRAGAN NUM 1350</v>
          </cell>
          <cell r="M699" t="str">
            <v>SAN LUIS POTOSI-SLP</v>
          </cell>
          <cell r="N699">
            <v>0</v>
          </cell>
          <cell r="O699" t="str">
            <v>INTERIOR</v>
          </cell>
          <cell r="P699">
            <v>28</v>
          </cell>
          <cell r="Q699" t="str">
            <v>Entre 16 y 30</v>
          </cell>
          <cell r="R699" t="str">
            <v>Entry Production Color Low/Mid</v>
          </cell>
          <cell r="S699" t="str">
            <v>Entry Production</v>
          </cell>
          <cell r="T699" t="str">
            <v>Ciudad principal</v>
          </cell>
          <cell r="U699" t="str">
            <v>3-Entre 16 y 30</v>
          </cell>
          <cell r="V699">
            <v>1.05</v>
          </cell>
          <cell r="W699">
            <v>1651.6500000000003</v>
          </cell>
          <cell r="X699">
            <v>1</v>
          </cell>
          <cell r="Y699">
            <v>2.82</v>
          </cell>
          <cell r="Z699">
            <v>4</v>
          </cell>
          <cell r="AA699">
            <v>0.70499999999999996</v>
          </cell>
          <cell r="AB699">
            <v>0</v>
          </cell>
          <cell r="AC699">
            <v>0</v>
          </cell>
          <cell r="AD699">
            <v>43579</v>
          </cell>
          <cell r="AE699">
            <v>43579</v>
          </cell>
          <cell r="AF699">
            <v>0</v>
          </cell>
          <cell r="AG699" t="str">
            <v>0-1 día</v>
          </cell>
          <cell r="AH699">
            <v>0</v>
          </cell>
          <cell r="AI699">
            <v>0</v>
          </cell>
          <cell r="AJ699">
            <v>0</v>
          </cell>
          <cell r="AK699">
            <v>1651.6500000000003</v>
          </cell>
        </row>
        <row r="700">
          <cell r="A700" t="str">
            <v>0XPN553133</v>
          </cell>
          <cell r="B700" t="str">
            <v>ABR-19</v>
          </cell>
          <cell r="C700">
            <v>1</v>
          </cell>
          <cell r="D700" t="str">
            <v>2027665</v>
          </cell>
          <cell r="E700" t="str">
            <v>SR MANTENIMIENTO CORRECTIVO</v>
          </cell>
          <cell r="F700" t="str">
            <v>0570</v>
          </cell>
          <cell r="G700" t="str">
            <v>22/04/2019 09:13</v>
          </cell>
          <cell r="H700" t="str">
            <v>500056</v>
          </cell>
          <cell r="I700" t="str">
            <v>PITSS</v>
          </cell>
          <cell r="J700" t="str">
            <v>ASP</v>
          </cell>
          <cell r="K700" t="str">
            <v>OPERADORA OMX SA DE CV</v>
          </cell>
          <cell r="L700" t="str">
            <v>BLV HIDALGO Y FUENTE DE DIANA SN</v>
          </cell>
          <cell r="M700" t="str">
            <v>REYNOSA-TAM</v>
          </cell>
          <cell r="N700">
            <v>0</v>
          </cell>
          <cell r="O700" t="str">
            <v>INTERIOR</v>
          </cell>
          <cell r="P700">
            <v>40</v>
          </cell>
          <cell r="Q700" t="str">
            <v>Entre 31 y 60</v>
          </cell>
          <cell r="R700" t="str">
            <v>Entry Production Color Low/Mid</v>
          </cell>
          <cell r="S700" t="str">
            <v>Entry Production</v>
          </cell>
          <cell r="T700" t="str">
            <v>Ciudad principal</v>
          </cell>
          <cell r="U700" t="str">
            <v>3-Entre 31 y 60</v>
          </cell>
          <cell r="V700">
            <v>1.1000000000000001</v>
          </cell>
          <cell r="W700">
            <v>1730.3000000000004</v>
          </cell>
          <cell r="X700">
            <v>1</v>
          </cell>
          <cell r="Y700">
            <v>3.03</v>
          </cell>
          <cell r="Z700">
            <v>4</v>
          </cell>
          <cell r="AA700">
            <v>0.75749999999999995</v>
          </cell>
          <cell r="AB700">
            <v>0</v>
          </cell>
          <cell r="AC700">
            <v>0</v>
          </cell>
          <cell r="AD700">
            <v>43579</v>
          </cell>
          <cell r="AE700">
            <v>43579</v>
          </cell>
          <cell r="AF700">
            <v>0</v>
          </cell>
          <cell r="AG700" t="str">
            <v>0-1 día</v>
          </cell>
          <cell r="AH700">
            <v>0</v>
          </cell>
          <cell r="AI700">
            <v>0</v>
          </cell>
          <cell r="AJ700">
            <v>0</v>
          </cell>
          <cell r="AK700">
            <v>1730.3000000000004</v>
          </cell>
        </row>
        <row r="701">
          <cell r="A701" t="str">
            <v>0Y2B003348</v>
          </cell>
          <cell r="B701" t="str">
            <v>ABR-19</v>
          </cell>
          <cell r="C701">
            <v>1</v>
          </cell>
          <cell r="D701" t="str">
            <v>2025271</v>
          </cell>
          <cell r="E701" t="str">
            <v>SR MANTENIMIENTO CORRECTIVO</v>
          </cell>
          <cell r="F701" t="str">
            <v>8045</v>
          </cell>
          <cell r="G701" t="str">
            <v>15/04/2019 16:23</v>
          </cell>
          <cell r="H701" t="str">
            <v>500161</v>
          </cell>
          <cell r="I701" t="str">
            <v>PITSS</v>
          </cell>
          <cell r="J701" t="str">
            <v>ASP</v>
          </cell>
          <cell r="K701" t="str">
            <v>DELPHI DIESEL SYSTEMS S DE RL DE CV</v>
          </cell>
          <cell r="L701" t="str">
            <v>AV DE LAS INDUSTRIAS No 4907</v>
          </cell>
          <cell r="M701" t="str">
            <v>Chihuahua-CHIH</v>
          </cell>
          <cell r="N701">
            <v>0</v>
          </cell>
          <cell r="O701" t="str">
            <v>INTERIOR</v>
          </cell>
          <cell r="P701">
            <v>38</v>
          </cell>
          <cell r="Q701" t="str">
            <v>Entre 31 y 60</v>
          </cell>
          <cell r="R701" t="str">
            <v>Office Digital</v>
          </cell>
          <cell r="S701" t="str">
            <v>A3</v>
          </cell>
          <cell r="T701" t="str">
            <v>Ciudad principal</v>
          </cell>
          <cell r="U701" t="str">
            <v>2-Entre 31 y 60</v>
          </cell>
          <cell r="V701">
            <v>1.05</v>
          </cell>
          <cell r="W701">
            <v>1433.25</v>
          </cell>
          <cell r="X701">
            <v>1</v>
          </cell>
          <cell r="Y701">
            <v>1.1200000000000001</v>
          </cell>
          <cell r="Z701">
            <v>5</v>
          </cell>
          <cell r="AA701">
            <v>0.22400000000000003</v>
          </cell>
          <cell r="AB701">
            <v>0</v>
          </cell>
          <cell r="AC701">
            <v>0</v>
          </cell>
          <cell r="AD701">
            <v>43579</v>
          </cell>
          <cell r="AE701">
            <v>43579</v>
          </cell>
          <cell r="AF701">
            <v>0</v>
          </cell>
          <cell r="AG701" t="str">
            <v>0-1 día</v>
          </cell>
          <cell r="AH701">
            <v>0</v>
          </cell>
          <cell r="AI701">
            <v>0</v>
          </cell>
          <cell r="AJ701">
            <v>0</v>
          </cell>
          <cell r="AK701">
            <v>1433.25</v>
          </cell>
        </row>
        <row r="702">
          <cell r="A702" t="str">
            <v>0Y2B003354</v>
          </cell>
          <cell r="B702" t="str">
            <v>ABR-19</v>
          </cell>
          <cell r="C702">
            <v>1</v>
          </cell>
          <cell r="D702" t="str">
            <v>2028835</v>
          </cell>
          <cell r="E702" t="str">
            <v>SR EVALUACION DEL EQUIPO</v>
          </cell>
          <cell r="F702" t="str">
            <v>6512</v>
          </cell>
          <cell r="G702" t="str">
            <v>24/04/2019 08:58</v>
          </cell>
          <cell r="H702" t="str">
            <v>800187</v>
          </cell>
          <cell r="I702" t="str">
            <v>PITSS</v>
          </cell>
          <cell r="J702" t="str">
            <v>ASP</v>
          </cell>
          <cell r="K702" t="str">
            <v>ROSALBA GARDU&amp;O S</v>
          </cell>
          <cell r="L702" t="str">
            <v>HEROICO COLEGIO MILITAR No 717</v>
          </cell>
          <cell r="M702" t="str">
            <v>Queretaro-QRO</v>
          </cell>
          <cell r="N702">
            <v>0</v>
          </cell>
          <cell r="O702" t="str">
            <v>INTERIOR</v>
          </cell>
          <cell r="P702" t="str">
            <v xml:space="preserve">  </v>
          </cell>
          <cell r="Q702" t="str">
            <v>&gt;60</v>
          </cell>
          <cell r="R702" t="str">
            <v>A4 Color Laser MFPs</v>
          </cell>
          <cell r="S702" t="str">
            <v>A4</v>
          </cell>
          <cell r="T702" t="str">
            <v>Ciudad principal</v>
          </cell>
          <cell r="U702" t="str">
            <v>1-&gt;60</v>
          </cell>
          <cell r="V702">
            <v>1</v>
          </cell>
          <cell r="W702">
            <v>715.00000000000011</v>
          </cell>
          <cell r="X702">
            <v>1</v>
          </cell>
          <cell r="Y702">
            <v>4.03</v>
          </cell>
          <cell r="Z702">
            <v>5</v>
          </cell>
          <cell r="AA702">
            <v>0.80600000000000005</v>
          </cell>
          <cell r="AB702">
            <v>0</v>
          </cell>
          <cell r="AC702">
            <v>0</v>
          </cell>
          <cell r="AD702">
            <v>43579</v>
          </cell>
          <cell r="AE702">
            <v>43579</v>
          </cell>
          <cell r="AF702">
            <v>0</v>
          </cell>
          <cell r="AG702" t="str">
            <v>0-1 día</v>
          </cell>
          <cell r="AH702">
            <v>0</v>
          </cell>
          <cell r="AI702">
            <v>0</v>
          </cell>
          <cell r="AJ702">
            <v>0</v>
          </cell>
          <cell r="AK702">
            <v>715.00000000000011</v>
          </cell>
        </row>
        <row r="703">
          <cell r="A703" t="str">
            <v>0Y2B003355</v>
          </cell>
          <cell r="B703" t="str">
            <v>ABR-19</v>
          </cell>
          <cell r="C703">
            <v>1</v>
          </cell>
          <cell r="D703" t="str">
            <v>2028051</v>
          </cell>
          <cell r="E703" t="str">
            <v>SR MANTENIMIENTO CORRECTIVO</v>
          </cell>
          <cell r="F703" t="str">
            <v>4002</v>
          </cell>
          <cell r="G703" t="str">
            <v>22/04/2019 16:43</v>
          </cell>
          <cell r="H703" t="str">
            <v>800196</v>
          </cell>
          <cell r="I703" t="str">
            <v>PITSS</v>
          </cell>
          <cell r="J703" t="str">
            <v>ASP</v>
          </cell>
          <cell r="K703" t="str">
            <v>LABORATORIOS PISA SA DE CV</v>
          </cell>
          <cell r="L703" t="str">
            <v>CARRETERA SAN ISIDRO MAZATEPEC No 7000</v>
          </cell>
          <cell r="M703" t="str">
            <v>Tlajomulco De Zu&amp;Iga</v>
          </cell>
          <cell r="N703">
            <v>1</v>
          </cell>
          <cell r="O703" t="str">
            <v>INTERIOR</v>
          </cell>
          <cell r="P703">
            <v>97</v>
          </cell>
          <cell r="Q703" t="str">
            <v>&gt;60</v>
          </cell>
          <cell r="R703" t="str">
            <v>A4 Mono MFPs</v>
          </cell>
          <cell r="S703" t="str">
            <v>A4</v>
          </cell>
          <cell r="T703" t="str">
            <v>Ciudad principal</v>
          </cell>
          <cell r="U703" t="str">
            <v>1-&gt;60</v>
          </cell>
          <cell r="V703">
            <v>1.05</v>
          </cell>
          <cell r="W703">
            <v>0</v>
          </cell>
          <cell r="X703">
            <v>1</v>
          </cell>
          <cell r="Y703">
            <v>0</v>
          </cell>
          <cell r="Z703">
            <v>5</v>
          </cell>
          <cell r="AA703">
            <v>0</v>
          </cell>
          <cell r="AB703">
            <v>0</v>
          </cell>
          <cell r="AC703">
            <v>0</v>
          </cell>
          <cell r="AD703">
            <v>43579</v>
          </cell>
          <cell r="AE703">
            <v>43579</v>
          </cell>
          <cell r="AF703">
            <v>0</v>
          </cell>
          <cell r="AG703" t="str">
            <v>0-1 día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</row>
        <row r="704">
          <cell r="A704" t="str">
            <v>0Y2B003356</v>
          </cell>
          <cell r="B704" t="str">
            <v>ABR-19</v>
          </cell>
          <cell r="C704">
            <v>1</v>
          </cell>
          <cell r="D704" t="str">
            <v>2028551</v>
          </cell>
          <cell r="E704" t="str">
            <v>SR MANTENIMIENTO CORRECTIVO</v>
          </cell>
          <cell r="F704" t="str">
            <v>8090</v>
          </cell>
          <cell r="G704" t="str">
            <v>23/04/2019 16:00</v>
          </cell>
          <cell r="H704" t="str">
            <v>500027</v>
          </cell>
          <cell r="I704" t="str">
            <v>PITSS</v>
          </cell>
          <cell r="J704" t="str">
            <v>ASP</v>
          </cell>
          <cell r="K704" t="str">
            <v>JANSSEN DE MEXICO S DE RL DE CV</v>
          </cell>
          <cell r="L704" t="str">
            <v>CIRCUITO INTERIOR NORTE No 1820</v>
          </cell>
          <cell r="M704" t="str">
            <v>Ciudad Juarez-CHIH</v>
          </cell>
          <cell r="N704">
            <v>1</v>
          </cell>
          <cell r="O704" t="str">
            <v>INTERIOR</v>
          </cell>
          <cell r="P704">
            <v>28</v>
          </cell>
          <cell r="Q704" t="str">
            <v>Entre 16 y 30</v>
          </cell>
          <cell r="R704" t="str">
            <v>Departmental Digital</v>
          </cell>
          <cell r="S704" t="str">
            <v>A3</v>
          </cell>
          <cell r="T704" t="str">
            <v>Ciudad principal</v>
          </cell>
          <cell r="U704" t="str">
            <v>2-Entre 16 y 30</v>
          </cell>
          <cell r="V704">
            <v>0.8</v>
          </cell>
          <cell r="W704">
            <v>0</v>
          </cell>
          <cell r="X704">
            <v>1</v>
          </cell>
          <cell r="Y704">
            <v>0.33</v>
          </cell>
          <cell r="Z704">
            <v>5</v>
          </cell>
          <cell r="AA704">
            <v>6.6000000000000003E-2</v>
          </cell>
          <cell r="AB704">
            <v>0</v>
          </cell>
          <cell r="AC704">
            <v>0</v>
          </cell>
          <cell r="AD704">
            <v>43579</v>
          </cell>
          <cell r="AE704">
            <v>43579</v>
          </cell>
          <cell r="AF704">
            <v>0</v>
          </cell>
          <cell r="AG704" t="str">
            <v>0-1 día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</row>
        <row r="705">
          <cell r="A705" t="str">
            <v>0Y4X820694</v>
          </cell>
          <cell r="B705" t="str">
            <v>ABR-19</v>
          </cell>
          <cell r="C705">
            <v>1</v>
          </cell>
          <cell r="D705" t="str">
            <v>2028033</v>
          </cell>
          <cell r="E705" t="str">
            <v>SR MANTENIMIENTO CORRECTIVO</v>
          </cell>
          <cell r="F705" t="str">
            <v>8055</v>
          </cell>
          <cell r="G705" t="str">
            <v>22/04/2019 15:57</v>
          </cell>
          <cell r="H705" t="str">
            <v>500027</v>
          </cell>
          <cell r="I705" t="str">
            <v>PITSS</v>
          </cell>
          <cell r="J705" t="str">
            <v>ASP</v>
          </cell>
          <cell r="K705" t="str">
            <v>JANSSEN DE MEXICO S DE RL DE CV</v>
          </cell>
          <cell r="L705" t="str">
            <v>DURANGO No 2751</v>
          </cell>
          <cell r="M705" t="str">
            <v>Ciudad Juarez-CHIH</v>
          </cell>
          <cell r="N705">
            <v>1</v>
          </cell>
          <cell r="O705" t="str">
            <v>INTERIOR</v>
          </cell>
          <cell r="P705">
            <v>160</v>
          </cell>
          <cell r="Q705" t="str">
            <v>&gt;60</v>
          </cell>
          <cell r="R705" t="str">
            <v>Departmental Digital</v>
          </cell>
          <cell r="S705" t="str">
            <v>A3</v>
          </cell>
          <cell r="T705" t="str">
            <v>Ciudad principal</v>
          </cell>
          <cell r="U705" t="str">
            <v>2-&gt;60</v>
          </cell>
          <cell r="V705">
            <v>1.1000000000000001</v>
          </cell>
          <cell r="W705">
            <v>0</v>
          </cell>
          <cell r="X705">
            <v>1</v>
          </cell>
          <cell r="Y705">
            <v>0</v>
          </cell>
          <cell r="Z705">
            <v>5</v>
          </cell>
          <cell r="AA705">
            <v>0</v>
          </cell>
          <cell r="AB705">
            <v>0</v>
          </cell>
          <cell r="AC705">
            <v>0</v>
          </cell>
          <cell r="AD705">
            <v>43579</v>
          </cell>
          <cell r="AE705">
            <v>43579</v>
          </cell>
          <cell r="AF705">
            <v>0</v>
          </cell>
          <cell r="AG705" t="str">
            <v>0-1 día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</row>
        <row r="706">
          <cell r="A706" t="str">
            <v>0Y4X821406</v>
          </cell>
          <cell r="B706" t="str">
            <v>ABR-19</v>
          </cell>
          <cell r="C706">
            <v>1</v>
          </cell>
          <cell r="D706" t="str">
            <v>2029563</v>
          </cell>
          <cell r="E706" t="str">
            <v>SR MANTENIMIENTO CORRECTIVO</v>
          </cell>
          <cell r="F706" t="str">
            <v>8075</v>
          </cell>
          <cell r="G706" t="str">
            <v>25/04/2019 10:00</v>
          </cell>
          <cell r="H706" t="str">
            <v>800187</v>
          </cell>
          <cell r="I706" t="str">
            <v>PITSS</v>
          </cell>
          <cell r="J706" t="str">
            <v>ASP</v>
          </cell>
          <cell r="K706" t="str">
            <v>OPERADORA OMX SA DE CV</v>
          </cell>
          <cell r="L706" t="str">
            <v>AV 5 DE FEBRERO 9200</v>
          </cell>
          <cell r="M706" t="str">
            <v>QUERETARO-QRO</v>
          </cell>
          <cell r="N706">
            <v>0</v>
          </cell>
          <cell r="O706" t="str">
            <v>INTERIOR</v>
          </cell>
          <cell r="P706">
            <v>31</v>
          </cell>
          <cell r="Q706" t="str">
            <v>Entre 31 y 60</v>
          </cell>
          <cell r="R706" t="str">
            <v>Departmental Digital</v>
          </cell>
          <cell r="S706" t="str">
            <v>A3</v>
          </cell>
          <cell r="T706" t="str">
            <v>Ciudad principal</v>
          </cell>
          <cell r="U706" t="str">
            <v>2-Entre 31 y 60</v>
          </cell>
          <cell r="V706">
            <v>1.05</v>
          </cell>
          <cell r="W706">
            <v>1433.25</v>
          </cell>
          <cell r="X706">
            <v>1</v>
          </cell>
          <cell r="Y706">
            <v>2</v>
          </cell>
          <cell r="Z706">
            <v>5</v>
          </cell>
          <cell r="AA706">
            <v>0.4</v>
          </cell>
          <cell r="AB706">
            <v>0</v>
          </cell>
          <cell r="AC706">
            <v>0</v>
          </cell>
          <cell r="AD706">
            <v>43580</v>
          </cell>
          <cell r="AE706">
            <v>43580</v>
          </cell>
          <cell r="AF706">
            <v>0</v>
          </cell>
          <cell r="AG706" t="str">
            <v>0-1 día</v>
          </cell>
          <cell r="AH706">
            <v>0</v>
          </cell>
          <cell r="AI706">
            <v>0</v>
          </cell>
          <cell r="AJ706">
            <v>0</v>
          </cell>
          <cell r="AK706">
            <v>1433.25</v>
          </cell>
        </row>
        <row r="707">
          <cell r="A707" t="str">
            <v>0Y4X826347</v>
          </cell>
          <cell r="B707" t="str">
            <v>ABR-19</v>
          </cell>
          <cell r="C707">
            <v>1</v>
          </cell>
          <cell r="D707" t="str">
            <v>2029855</v>
          </cell>
          <cell r="E707" t="str">
            <v>SR MANTENIMIENTO CORRECTIVO</v>
          </cell>
          <cell r="F707" t="str">
            <v>8075</v>
          </cell>
          <cell r="G707" t="str">
            <v>25/04/2019 15:57</v>
          </cell>
          <cell r="H707" t="str">
            <v>800146</v>
          </cell>
          <cell r="I707" t="str">
            <v>PITSS</v>
          </cell>
          <cell r="J707" t="str">
            <v>ASP</v>
          </cell>
          <cell r="K707" t="str">
            <v>OPERADORA OMX SA DE CV</v>
          </cell>
          <cell r="L707" t="str">
            <v>BLVD ADOLFO LOPEZ MATEOS 2540</v>
          </cell>
          <cell r="M707" t="str">
            <v>LEON-GTO</v>
          </cell>
          <cell r="N707">
            <v>0</v>
          </cell>
          <cell r="O707" t="str">
            <v>INTERIOR</v>
          </cell>
          <cell r="P707">
            <v>21</v>
          </cell>
          <cell r="Q707" t="str">
            <v>Entre 16 y 30</v>
          </cell>
          <cell r="R707" t="str">
            <v>Departmental Digital</v>
          </cell>
          <cell r="S707" t="str">
            <v>A3</v>
          </cell>
          <cell r="T707" t="str">
            <v>Ciudad principal</v>
          </cell>
          <cell r="U707" t="str">
            <v>2-Entre 16 y 30</v>
          </cell>
          <cell r="V707">
            <v>0.8</v>
          </cell>
          <cell r="W707">
            <v>1092</v>
          </cell>
          <cell r="X707">
            <v>1</v>
          </cell>
          <cell r="Y707">
            <v>0.55000000000000004</v>
          </cell>
          <cell r="Z707">
            <v>5</v>
          </cell>
          <cell r="AA707">
            <v>0.11000000000000001</v>
          </cell>
          <cell r="AB707">
            <v>0</v>
          </cell>
          <cell r="AC707">
            <v>0</v>
          </cell>
          <cell r="AD707">
            <v>43580</v>
          </cell>
          <cell r="AE707">
            <v>43580</v>
          </cell>
          <cell r="AF707">
            <v>0</v>
          </cell>
          <cell r="AG707" t="str">
            <v>0-1 día</v>
          </cell>
          <cell r="AH707">
            <v>0</v>
          </cell>
          <cell r="AI707">
            <v>0</v>
          </cell>
          <cell r="AJ707">
            <v>0</v>
          </cell>
          <cell r="AK707">
            <v>1092</v>
          </cell>
        </row>
        <row r="708">
          <cell r="A708" t="str">
            <v>0Y4X826690</v>
          </cell>
          <cell r="B708" t="str">
            <v>ABR-19</v>
          </cell>
          <cell r="C708">
            <v>1</v>
          </cell>
          <cell r="D708" t="str">
            <v>2028473</v>
          </cell>
          <cell r="E708" t="str">
            <v>SR MANTENIMIENTO CORRECTIVO</v>
          </cell>
          <cell r="F708" t="str">
            <v>4002</v>
          </cell>
          <cell r="G708" t="str">
            <v>23/04/2019 13:24</v>
          </cell>
          <cell r="H708" t="str">
            <v>500094</v>
          </cell>
          <cell r="I708" t="str">
            <v>PITSS</v>
          </cell>
          <cell r="J708" t="str">
            <v>ASP</v>
          </cell>
          <cell r="K708" t="str">
            <v>AT&amp;T COMUNICACIONES DIGITALES S DE RL DE CV</v>
          </cell>
          <cell r="L708" t="str">
            <v>ESQUINA CALLE ABASOLO Y CARRETERA NACIONAL MEXICO-</v>
          </cell>
          <cell r="M708" t="str">
            <v>Ciudad Valles-SLP</v>
          </cell>
          <cell r="N708">
            <v>0</v>
          </cell>
          <cell r="O708" t="str">
            <v>INTERIOR</v>
          </cell>
          <cell r="P708">
            <v>369</v>
          </cell>
          <cell r="Q708" t="str">
            <v>&gt;60</v>
          </cell>
          <cell r="R708" t="str">
            <v>A4 Mono MFPs</v>
          </cell>
          <cell r="S708" t="str">
            <v>A4</v>
          </cell>
          <cell r="T708" t="str">
            <v>Otras</v>
          </cell>
          <cell r="U708" t="str">
            <v>1-&gt;60</v>
          </cell>
          <cell r="V708">
            <v>1.05</v>
          </cell>
          <cell r="W708">
            <v>750.75000000000011</v>
          </cell>
          <cell r="X708">
            <v>1</v>
          </cell>
          <cell r="Y708">
            <v>5.0166666666666657</v>
          </cell>
          <cell r="Z708">
            <v>9</v>
          </cell>
          <cell r="AA708">
            <v>0.55740740740740735</v>
          </cell>
          <cell r="AB708">
            <v>0</v>
          </cell>
          <cell r="AC708">
            <v>0</v>
          </cell>
          <cell r="AD708">
            <v>43580</v>
          </cell>
          <cell r="AE708">
            <v>43580</v>
          </cell>
          <cell r="AF708">
            <v>0</v>
          </cell>
          <cell r="AG708" t="str">
            <v>0-1 día</v>
          </cell>
          <cell r="AH708">
            <v>0</v>
          </cell>
          <cell r="AI708">
            <v>0</v>
          </cell>
          <cell r="AJ708">
            <v>0</v>
          </cell>
          <cell r="AK708">
            <v>750.75000000000011</v>
          </cell>
        </row>
        <row r="709">
          <cell r="A709" t="str">
            <v>0Y4X829447</v>
          </cell>
          <cell r="B709" t="str">
            <v>ABR-19</v>
          </cell>
          <cell r="C709">
            <v>1</v>
          </cell>
          <cell r="D709" t="str">
            <v>2029605</v>
          </cell>
          <cell r="E709" t="str">
            <v>SR MANTENIMIENTO CORRECTIVO</v>
          </cell>
          <cell r="F709" t="str">
            <v>4002</v>
          </cell>
          <cell r="G709" t="str">
            <v>25/04/2019 10:41</v>
          </cell>
          <cell r="H709" t="str">
            <v>800072</v>
          </cell>
          <cell r="I709" t="str">
            <v>PITSS</v>
          </cell>
          <cell r="J709" t="str">
            <v>ASP</v>
          </cell>
          <cell r="K709" t="str">
            <v>PRONUA SA DE CV</v>
          </cell>
          <cell r="L709" t="str">
            <v>BLV JOSE GUADALUPE ZUNO 52-A</v>
          </cell>
          <cell r="M709" t="str">
            <v>ZAPOPAN-JAL</v>
          </cell>
          <cell r="N709">
            <v>0</v>
          </cell>
          <cell r="O709" t="str">
            <v>INTERIOR</v>
          </cell>
          <cell r="P709">
            <v>2702</v>
          </cell>
          <cell r="Q709" t="str">
            <v>&gt;60</v>
          </cell>
          <cell r="R709" t="str">
            <v>A4 Mono MFPs</v>
          </cell>
          <cell r="S709" t="str">
            <v>A4</v>
          </cell>
          <cell r="T709" t="str">
            <v>Ciudad principal</v>
          </cell>
          <cell r="U709" t="str">
            <v>1-&gt;60</v>
          </cell>
          <cell r="V709">
            <v>1.05</v>
          </cell>
          <cell r="W709">
            <v>750.75000000000011</v>
          </cell>
          <cell r="X709">
            <v>1</v>
          </cell>
          <cell r="Y709">
            <v>3.15</v>
          </cell>
          <cell r="Z709">
            <v>5</v>
          </cell>
          <cell r="AA709">
            <v>0.63</v>
          </cell>
          <cell r="AB709">
            <v>0</v>
          </cell>
          <cell r="AC709">
            <v>0</v>
          </cell>
          <cell r="AD709">
            <v>43580</v>
          </cell>
          <cell r="AE709">
            <v>43581</v>
          </cell>
          <cell r="AF709">
            <v>1</v>
          </cell>
          <cell r="AG709" t="str">
            <v>0-1 día</v>
          </cell>
          <cell r="AH709">
            <v>0</v>
          </cell>
          <cell r="AI709">
            <v>0</v>
          </cell>
          <cell r="AJ709">
            <v>0</v>
          </cell>
          <cell r="AK709">
            <v>750.75000000000011</v>
          </cell>
        </row>
        <row r="710">
          <cell r="A710" t="str">
            <v>0Y4X830352</v>
          </cell>
          <cell r="B710" t="str">
            <v>ABR-19</v>
          </cell>
          <cell r="C710">
            <v>1</v>
          </cell>
          <cell r="D710" t="str">
            <v>2029469</v>
          </cell>
          <cell r="E710" t="str">
            <v>SR MANTENIMIENTO CORRECTIVO</v>
          </cell>
          <cell r="F710" t="str">
            <v>6705</v>
          </cell>
          <cell r="G710" t="str">
            <v>25/04/2019 08:12</v>
          </cell>
          <cell r="H710" t="str">
            <v>500161</v>
          </cell>
          <cell r="I710" t="str">
            <v>PITSS</v>
          </cell>
          <cell r="J710" t="str">
            <v>ASP</v>
          </cell>
          <cell r="K710" t="str">
            <v>OPERADORA OMX SA DE CV</v>
          </cell>
          <cell r="L710" t="str">
            <v>NORTE MIRADOR E INDIANA CC HIPERPLAZA No 3300</v>
          </cell>
          <cell r="M710" t="str">
            <v>Chihuahua-CHIH</v>
          </cell>
          <cell r="N710">
            <v>0</v>
          </cell>
          <cell r="O710" t="str">
            <v>INTERIOR</v>
          </cell>
          <cell r="P710">
            <v>185</v>
          </cell>
          <cell r="Q710" t="str">
            <v>&gt;60</v>
          </cell>
          <cell r="R710" t="str">
            <v>WF Mono Systems and Legacy Color</v>
          </cell>
          <cell r="S710" t="str">
            <v>WF</v>
          </cell>
          <cell r="T710" t="str">
            <v>Ciudad principal</v>
          </cell>
          <cell r="U710" t="str">
            <v>3-&gt;60</v>
          </cell>
          <cell r="V710">
            <v>1.1499999999999999</v>
          </cell>
          <cell r="W710">
            <v>1808.95</v>
          </cell>
          <cell r="X710">
            <v>1</v>
          </cell>
          <cell r="Y710">
            <v>2</v>
          </cell>
          <cell r="Z710">
            <v>4</v>
          </cell>
          <cell r="AA710">
            <v>0.5</v>
          </cell>
          <cell r="AB710">
            <v>0</v>
          </cell>
          <cell r="AC710">
            <v>0</v>
          </cell>
          <cell r="AD710">
            <v>43580</v>
          </cell>
          <cell r="AE710">
            <v>43580</v>
          </cell>
          <cell r="AF710">
            <v>0</v>
          </cell>
          <cell r="AG710" t="str">
            <v>0-1 día</v>
          </cell>
          <cell r="AH710">
            <v>0</v>
          </cell>
          <cell r="AI710">
            <v>0</v>
          </cell>
          <cell r="AJ710">
            <v>0</v>
          </cell>
          <cell r="AK710">
            <v>1808.95</v>
          </cell>
        </row>
        <row r="711">
          <cell r="A711" t="str">
            <v>0Y4X831638</v>
          </cell>
          <cell r="B711" t="str">
            <v>ABR-19</v>
          </cell>
          <cell r="C711">
            <v>1</v>
          </cell>
          <cell r="D711" t="str">
            <v>2029861</v>
          </cell>
          <cell r="E711" t="str">
            <v>SR MANTENIMIENTO PREVENTIVO</v>
          </cell>
          <cell r="F711" t="str">
            <v>3616</v>
          </cell>
          <cell r="G711" t="str">
            <v>25/04/2019 16:07</v>
          </cell>
          <cell r="H711" t="str">
            <v>500159</v>
          </cell>
          <cell r="I711" t="str">
            <v>PITSS</v>
          </cell>
          <cell r="J711" t="str">
            <v>ASP</v>
          </cell>
          <cell r="K711" t="str">
            <v>HONEYWELL AUTOMOTIVE DE MEXICO S DE RL DE CV</v>
          </cell>
          <cell r="L711" t="str">
            <v>AV VICTOR HUGO No 11517</v>
          </cell>
          <cell r="M711" t="str">
            <v>Chihuahua-CHIH</v>
          </cell>
          <cell r="N711">
            <v>0</v>
          </cell>
          <cell r="O711" t="str">
            <v>INTERIOR</v>
          </cell>
          <cell r="P711" t="str">
            <v xml:space="preserve">  </v>
          </cell>
          <cell r="Q711" t="str">
            <v>&gt;60</v>
          </cell>
          <cell r="R711" t="str">
            <v>A4 Mono MFPs</v>
          </cell>
          <cell r="S711" t="str">
            <v>A4</v>
          </cell>
          <cell r="T711" t="str">
            <v>Ciudad principal</v>
          </cell>
          <cell r="U711" t="str">
            <v>1-&gt;60</v>
          </cell>
          <cell r="V711">
            <v>1</v>
          </cell>
          <cell r="W711">
            <v>715.00000000000011</v>
          </cell>
          <cell r="X711">
            <v>0</v>
          </cell>
          <cell r="Y711">
            <v>5</v>
          </cell>
          <cell r="Z711">
            <v>5</v>
          </cell>
          <cell r="AA711">
            <v>1</v>
          </cell>
          <cell r="AB711">
            <v>0</v>
          </cell>
          <cell r="AC711">
            <v>0</v>
          </cell>
          <cell r="AD711">
            <v>43580</v>
          </cell>
          <cell r="AE711">
            <v>43581</v>
          </cell>
          <cell r="AF711">
            <v>1</v>
          </cell>
          <cell r="AG711" t="str">
            <v>0-1 día</v>
          </cell>
          <cell r="AH711">
            <v>0</v>
          </cell>
          <cell r="AI711">
            <v>0</v>
          </cell>
          <cell r="AJ711">
            <v>0</v>
          </cell>
          <cell r="AK711">
            <v>715.00000000000011</v>
          </cell>
        </row>
        <row r="712">
          <cell r="A712" t="str">
            <v>0Y4X832131</v>
          </cell>
          <cell r="B712" t="str">
            <v>ABR-19</v>
          </cell>
          <cell r="C712">
            <v>1</v>
          </cell>
          <cell r="D712" t="str">
            <v>2022985</v>
          </cell>
          <cell r="E712" t="str">
            <v>SR MANTENIMIENTO CORRECTIVO</v>
          </cell>
          <cell r="F712" t="str">
            <v>4326</v>
          </cell>
          <cell r="G712" t="str">
            <v>10/04/2019 11:44</v>
          </cell>
          <cell r="H712" t="str">
            <v>500157</v>
          </cell>
          <cell r="I712" t="str">
            <v>PITSS</v>
          </cell>
          <cell r="J712" t="str">
            <v>ASP</v>
          </cell>
          <cell r="K712" t="str">
            <v>CONDUENT DE MEXICO SA DE CV</v>
          </cell>
          <cell r="L712" t="str">
            <v>AV DE LAS TORRES No 2170</v>
          </cell>
          <cell r="M712" t="str">
            <v>Ciudad Juarez-CHIH</v>
          </cell>
          <cell r="N712">
            <v>0</v>
          </cell>
          <cell r="O712" t="str">
            <v>INTERIOR</v>
          </cell>
          <cell r="P712">
            <v>48</v>
          </cell>
          <cell r="Q712" t="str">
            <v>Entre 31 y 60</v>
          </cell>
          <cell r="R712" t="str">
            <v>Light Production Digital Business</v>
          </cell>
          <cell r="S712" t="str">
            <v>Entry Production</v>
          </cell>
          <cell r="T712" t="str">
            <v>Ciudad principal</v>
          </cell>
          <cell r="U712" t="str">
            <v>3-Entre 31 y 60</v>
          </cell>
          <cell r="V712">
            <v>1.1000000000000001</v>
          </cell>
          <cell r="W712">
            <v>1730.3000000000004</v>
          </cell>
          <cell r="X712">
            <v>1</v>
          </cell>
          <cell r="Y712">
            <v>0.77</v>
          </cell>
          <cell r="Z712">
            <v>4</v>
          </cell>
          <cell r="AA712">
            <v>0.1925</v>
          </cell>
          <cell r="AB712">
            <v>0</v>
          </cell>
          <cell r="AC712">
            <v>0</v>
          </cell>
          <cell r="AD712">
            <v>43580</v>
          </cell>
          <cell r="AE712">
            <v>43580</v>
          </cell>
          <cell r="AF712">
            <v>0</v>
          </cell>
          <cell r="AG712" t="str">
            <v>0-1 día</v>
          </cell>
          <cell r="AH712">
            <v>0</v>
          </cell>
          <cell r="AI712">
            <v>0</v>
          </cell>
          <cell r="AJ712">
            <v>0</v>
          </cell>
          <cell r="AK712">
            <v>1730.3000000000004</v>
          </cell>
        </row>
        <row r="713">
          <cell r="A713" t="str">
            <v>0Y4X838103</v>
          </cell>
          <cell r="B713" t="str">
            <v>ABR-19</v>
          </cell>
          <cell r="C713">
            <v>1</v>
          </cell>
          <cell r="D713" t="str">
            <v>2027619</v>
          </cell>
          <cell r="E713" t="str">
            <v>SR MANTENIMIENTO CORRECTIVO</v>
          </cell>
          <cell r="F713" t="str">
            <v>4395</v>
          </cell>
          <cell r="G713" t="str">
            <v>22/04/2019 08:12</v>
          </cell>
          <cell r="H713" t="str">
            <v>800110</v>
          </cell>
          <cell r="I713" t="str">
            <v>PITSS</v>
          </cell>
          <cell r="J713" t="str">
            <v>ASP</v>
          </cell>
          <cell r="K713" t="str">
            <v>OFFICE DEPOT DE MEXICO SA DE CV</v>
          </cell>
          <cell r="L713" t="str">
            <v>AV LAS PALMAS 1559 LOC SA-01</v>
          </cell>
          <cell r="M713" t="str">
            <v>LAZARO CARDENAS-MICH</v>
          </cell>
          <cell r="N713">
            <v>0</v>
          </cell>
          <cell r="O713" t="str">
            <v>INTERIOR</v>
          </cell>
          <cell r="P713">
            <v>42</v>
          </cell>
          <cell r="Q713" t="str">
            <v>Entre 31 y 60</v>
          </cell>
          <cell r="R713" t="str">
            <v>Light Production Digital Business</v>
          </cell>
          <cell r="S713" t="str">
            <v>Entry Production</v>
          </cell>
          <cell r="T713" t="str">
            <v>Otras</v>
          </cell>
          <cell r="U713" t="str">
            <v>3-Entre 31 y 60</v>
          </cell>
          <cell r="V713">
            <v>1.1000000000000001</v>
          </cell>
          <cell r="W713">
            <v>1730.3000000000004</v>
          </cell>
          <cell r="X713">
            <v>1</v>
          </cell>
          <cell r="Y713">
            <v>11.53</v>
          </cell>
          <cell r="Z713">
            <v>6</v>
          </cell>
          <cell r="AA713">
            <v>1.9216666666666666</v>
          </cell>
          <cell r="AB713">
            <v>0.23041666666666666</v>
          </cell>
          <cell r="AC713">
            <v>-362.44541666666669</v>
          </cell>
          <cell r="AD713">
            <v>43580</v>
          </cell>
          <cell r="AE713">
            <v>43580</v>
          </cell>
          <cell r="AF713">
            <v>0</v>
          </cell>
          <cell r="AG713" t="str">
            <v>0-1 día</v>
          </cell>
          <cell r="AH713">
            <v>0</v>
          </cell>
          <cell r="AI713">
            <v>0</v>
          </cell>
          <cell r="AJ713">
            <v>0</v>
          </cell>
          <cell r="AK713">
            <v>1367.8545833333337</v>
          </cell>
        </row>
        <row r="714">
          <cell r="A714" t="str">
            <v>0Y4X838103</v>
          </cell>
          <cell r="B714" t="str">
            <v>ABR-19</v>
          </cell>
          <cell r="C714">
            <v>1</v>
          </cell>
          <cell r="D714" t="str">
            <v>2029033</v>
          </cell>
          <cell r="E714" t="str">
            <v>SR MANTENIMIENTO CORRECTIVO</v>
          </cell>
          <cell r="F714" t="str">
            <v>4395</v>
          </cell>
          <cell r="G714" t="str">
            <v>24/04/2019 13:06</v>
          </cell>
          <cell r="H714" t="str">
            <v>500066</v>
          </cell>
          <cell r="I714" t="str">
            <v>PITSS</v>
          </cell>
          <cell r="J714" t="str">
            <v>ASP</v>
          </cell>
          <cell r="K714" t="str">
            <v>OFFICE DEPOT DE MEXICO SA DE CV</v>
          </cell>
          <cell r="L714" t="str">
            <v>MISSISIPI 152 LOC 206</v>
          </cell>
          <cell r="M714" t="str">
            <v>SAN PEDRO GARZA GARC</v>
          </cell>
          <cell r="N714">
            <v>0</v>
          </cell>
          <cell r="O714" t="str">
            <v>INTERIOR</v>
          </cell>
          <cell r="P714">
            <v>58</v>
          </cell>
          <cell r="Q714" t="str">
            <v>Entre 31 y 60</v>
          </cell>
          <cell r="R714" t="str">
            <v>Light Production Digital Business</v>
          </cell>
          <cell r="S714" t="str">
            <v>Entry Production</v>
          </cell>
          <cell r="T714" t="str">
            <v>Ciudad principal</v>
          </cell>
          <cell r="U714" t="str">
            <v>3-Entre 31 y 60</v>
          </cell>
          <cell r="V714">
            <v>1.1000000000000001</v>
          </cell>
          <cell r="W714">
            <v>1730.3000000000004</v>
          </cell>
          <cell r="X714">
            <v>1</v>
          </cell>
          <cell r="Y714">
            <v>1.85</v>
          </cell>
          <cell r="Z714">
            <v>4</v>
          </cell>
          <cell r="AA714">
            <v>0.46250000000000002</v>
          </cell>
          <cell r="AB714">
            <v>0</v>
          </cell>
          <cell r="AC714">
            <v>0</v>
          </cell>
          <cell r="AD714">
            <v>43580</v>
          </cell>
          <cell r="AE714">
            <v>43580</v>
          </cell>
          <cell r="AF714">
            <v>0</v>
          </cell>
          <cell r="AG714" t="str">
            <v>0-1 día</v>
          </cell>
          <cell r="AH714">
            <v>0</v>
          </cell>
          <cell r="AI714">
            <v>0</v>
          </cell>
          <cell r="AJ714">
            <v>0</v>
          </cell>
          <cell r="AK714">
            <v>1730.3000000000004</v>
          </cell>
        </row>
        <row r="715">
          <cell r="A715" t="str">
            <v>0Y4X842481</v>
          </cell>
          <cell r="B715" t="str">
            <v>ABR-19</v>
          </cell>
          <cell r="C715">
            <v>1</v>
          </cell>
          <cell r="D715" t="str">
            <v>2029475</v>
          </cell>
          <cell r="E715" t="str">
            <v>SR MANTENIMIENTO CORRECTIVO</v>
          </cell>
          <cell r="F715" t="str">
            <v>4395</v>
          </cell>
          <cell r="G715" t="str">
            <v>25/04/2019 08:24</v>
          </cell>
          <cell r="H715" t="str">
            <v>800188</v>
          </cell>
          <cell r="I715" t="str">
            <v>PITSS</v>
          </cell>
          <cell r="J715" t="str">
            <v>ASP</v>
          </cell>
          <cell r="K715" t="str">
            <v>OFFICE DEPOT DE MEXICO SA DE CV</v>
          </cell>
          <cell r="L715" t="str">
            <v>TORRES LANDA 103 A</v>
          </cell>
          <cell r="M715" t="str">
            <v>CELAYA-GTO</v>
          </cell>
          <cell r="N715">
            <v>0</v>
          </cell>
          <cell r="O715" t="str">
            <v>INTERIOR</v>
          </cell>
          <cell r="P715">
            <v>17</v>
          </cell>
          <cell r="Q715" t="str">
            <v>Entre 16 y 30</v>
          </cell>
          <cell r="R715" t="str">
            <v>Light Production Digital Business</v>
          </cell>
          <cell r="S715" t="str">
            <v>Entry Production</v>
          </cell>
          <cell r="T715" t="str">
            <v>Ciudad principal</v>
          </cell>
          <cell r="U715" t="str">
            <v>3-Entre 16 y 30</v>
          </cell>
          <cell r="V715">
            <v>1.05</v>
          </cell>
          <cell r="W715">
            <v>1651.6500000000003</v>
          </cell>
          <cell r="X715">
            <v>1</v>
          </cell>
          <cell r="Y715">
            <v>2.5</v>
          </cell>
          <cell r="Z715">
            <v>4</v>
          </cell>
          <cell r="AA715">
            <v>0.625</v>
          </cell>
          <cell r="AB715">
            <v>0</v>
          </cell>
          <cell r="AC715">
            <v>0</v>
          </cell>
          <cell r="AD715">
            <v>43580</v>
          </cell>
          <cell r="AE715">
            <v>43580</v>
          </cell>
          <cell r="AF715">
            <v>0</v>
          </cell>
          <cell r="AG715" t="str">
            <v>0-1 día</v>
          </cell>
          <cell r="AH715">
            <v>0</v>
          </cell>
          <cell r="AI715">
            <v>0</v>
          </cell>
          <cell r="AJ715">
            <v>0</v>
          </cell>
          <cell r="AK715">
            <v>1651.6500000000003</v>
          </cell>
        </row>
        <row r="716">
          <cell r="A716" t="str">
            <v>0Y4X842970</v>
          </cell>
          <cell r="B716" t="str">
            <v>ABR-19</v>
          </cell>
          <cell r="C716">
            <v>1</v>
          </cell>
          <cell r="D716" t="str">
            <v>2029615</v>
          </cell>
          <cell r="E716" t="str">
            <v>SR MANTENIMIENTO CORRECTIVO</v>
          </cell>
          <cell r="F716" t="str">
            <v>4395</v>
          </cell>
          <cell r="G716" t="str">
            <v>25/04/2019 10:48</v>
          </cell>
          <cell r="H716" t="str">
            <v>800188</v>
          </cell>
          <cell r="I716" t="str">
            <v>PITSS</v>
          </cell>
          <cell r="J716" t="str">
            <v>ASP</v>
          </cell>
          <cell r="K716" t="str">
            <v>M3 CODICE INTEGRAL SA DE CV</v>
          </cell>
          <cell r="L716" t="str">
            <v>AV MEXICO JAPON No 225</v>
          </cell>
          <cell r="M716" t="str">
            <v>Celaya-GTO</v>
          </cell>
          <cell r="N716">
            <v>0</v>
          </cell>
          <cell r="O716" t="str">
            <v>INTERIOR</v>
          </cell>
          <cell r="P716">
            <v>59</v>
          </cell>
          <cell r="Q716" t="str">
            <v>Entre 31 y 60</v>
          </cell>
          <cell r="R716" t="str">
            <v>Light Production Digital Business</v>
          </cell>
          <cell r="S716" t="str">
            <v>Entry Production</v>
          </cell>
          <cell r="T716" t="str">
            <v>Ciudad principal</v>
          </cell>
          <cell r="U716" t="str">
            <v>3-Entre 31 y 60</v>
          </cell>
          <cell r="V716">
            <v>1.1000000000000001</v>
          </cell>
          <cell r="W716">
            <v>1730.3000000000004</v>
          </cell>
          <cell r="X716">
            <v>1</v>
          </cell>
          <cell r="Y716">
            <v>1.2</v>
          </cell>
          <cell r="Z716">
            <v>4</v>
          </cell>
          <cell r="AA716">
            <v>0.3</v>
          </cell>
          <cell r="AB716">
            <v>0</v>
          </cell>
          <cell r="AC716">
            <v>0</v>
          </cell>
          <cell r="AD716">
            <v>43580</v>
          </cell>
          <cell r="AE716">
            <v>43580</v>
          </cell>
          <cell r="AF716">
            <v>0</v>
          </cell>
          <cell r="AG716" t="str">
            <v>0-1 día</v>
          </cell>
          <cell r="AH716">
            <v>0</v>
          </cell>
          <cell r="AI716">
            <v>0</v>
          </cell>
          <cell r="AJ716">
            <v>0</v>
          </cell>
          <cell r="AK716">
            <v>1730.3000000000004</v>
          </cell>
        </row>
        <row r="717">
          <cell r="A717" t="str">
            <v>0Y4X843005</v>
          </cell>
          <cell r="B717" t="str">
            <v>ABR-19</v>
          </cell>
          <cell r="C717">
            <v>1</v>
          </cell>
          <cell r="D717" t="str">
            <v>2028215</v>
          </cell>
          <cell r="E717" t="str">
            <v>SR MANTENIMIENTO CORRECTIVO</v>
          </cell>
          <cell r="F717" t="str">
            <v>3657</v>
          </cell>
          <cell r="G717" t="str">
            <v>23/04/2019 08:20</v>
          </cell>
          <cell r="H717" t="str">
            <v>100038</v>
          </cell>
          <cell r="I717" t="str">
            <v>PITSS</v>
          </cell>
          <cell r="J717" t="str">
            <v>ASP</v>
          </cell>
          <cell r="K717" t="str">
            <v>DART SA DE CV</v>
          </cell>
          <cell r="L717" t="str">
            <v>RODOLFO PADRON No 9</v>
          </cell>
          <cell r="M717" t="str">
            <v>Mexico-MEX</v>
          </cell>
          <cell r="N717">
            <v>0</v>
          </cell>
          <cell r="O717" t="str">
            <v>INTERIOR</v>
          </cell>
          <cell r="P717">
            <v>69</v>
          </cell>
          <cell r="Q717" t="str">
            <v>&gt;60</v>
          </cell>
          <cell r="R717" t="str">
            <v>A4 Mono MFPs</v>
          </cell>
          <cell r="S717" t="str">
            <v>A4</v>
          </cell>
          <cell r="T717" t="str">
            <v>Ciudad principal</v>
          </cell>
          <cell r="U717" t="str">
            <v>1-&gt;60</v>
          </cell>
          <cell r="V717">
            <v>1.05</v>
          </cell>
          <cell r="W717">
            <v>750.75000000000011</v>
          </cell>
          <cell r="X717">
            <v>1</v>
          </cell>
          <cell r="Y717">
            <v>2.5</v>
          </cell>
          <cell r="Z717">
            <v>5</v>
          </cell>
          <cell r="AA717">
            <v>0.5</v>
          </cell>
          <cell r="AB717">
            <v>0</v>
          </cell>
          <cell r="AC717">
            <v>0</v>
          </cell>
          <cell r="AD717">
            <v>43580</v>
          </cell>
          <cell r="AE717">
            <v>43580</v>
          </cell>
          <cell r="AF717">
            <v>0</v>
          </cell>
          <cell r="AG717" t="str">
            <v>0-1 día</v>
          </cell>
          <cell r="AH717">
            <v>0</v>
          </cell>
          <cell r="AI717">
            <v>0</v>
          </cell>
          <cell r="AJ717">
            <v>0</v>
          </cell>
          <cell r="AK717">
            <v>750.75000000000011</v>
          </cell>
        </row>
        <row r="718">
          <cell r="A718" t="str">
            <v>0Y4X843007</v>
          </cell>
          <cell r="B718" t="str">
            <v>ABR-19</v>
          </cell>
          <cell r="C718">
            <v>1</v>
          </cell>
          <cell r="D718" t="str">
            <v>2028433</v>
          </cell>
          <cell r="E718" t="str">
            <v>SR MANTENIMIENTO CORRECTIVO</v>
          </cell>
          <cell r="F718" t="str">
            <v>3657</v>
          </cell>
          <cell r="G718" t="str">
            <v>23/04/2019 12:13</v>
          </cell>
          <cell r="H718" t="str">
            <v>500080</v>
          </cell>
          <cell r="I718" t="str">
            <v>PITSS</v>
          </cell>
          <cell r="J718" t="str">
            <v>ASP</v>
          </cell>
          <cell r="K718" t="str">
            <v>AXA SEGUROS SA DE CV</v>
          </cell>
          <cell r="L718" t="str">
            <v>PASEO BOLIVAR No 1000</v>
          </cell>
          <cell r="M718" t="str">
            <v>Chihuahua-CHIH</v>
          </cell>
          <cell r="N718">
            <v>0</v>
          </cell>
          <cell r="O718" t="str">
            <v>INTERIOR</v>
          </cell>
          <cell r="P718">
            <v>85</v>
          </cell>
          <cell r="Q718" t="str">
            <v>&gt;60</v>
          </cell>
          <cell r="R718" t="str">
            <v>A4 Mono MFPs</v>
          </cell>
          <cell r="S718" t="str">
            <v>A4</v>
          </cell>
          <cell r="T718" t="str">
            <v>Ciudad principal</v>
          </cell>
          <cell r="U718" t="str">
            <v>1-&gt;60</v>
          </cell>
          <cell r="V718">
            <v>1.05</v>
          </cell>
          <cell r="W718">
            <v>750.75000000000011</v>
          </cell>
          <cell r="X718">
            <v>1</v>
          </cell>
          <cell r="Y718">
            <v>0.53</v>
          </cell>
          <cell r="Z718">
            <v>5</v>
          </cell>
          <cell r="AA718">
            <v>0.10600000000000001</v>
          </cell>
          <cell r="AB718">
            <v>0</v>
          </cell>
          <cell r="AC718">
            <v>0</v>
          </cell>
          <cell r="AD718">
            <v>43580</v>
          </cell>
          <cell r="AE718">
            <v>43580</v>
          </cell>
          <cell r="AF718">
            <v>0</v>
          </cell>
          <cell r="AG718" t="str">
            <v>0-1 día</v>
          </cell>
          <cell r="AH718">
            <v>0</v>
          </cell>
          <cell r="AI718">
            <v>0</v>
          </cell>
          <cell r="AJ718">
            <v>0</v>
          </cell>
          <cell r="AK718">
            <v>750.75000000000011</v>
          </cell>
        </row>
        <row r="719">
          <cell r="A719" t="str">
            <v>0Y4X859271</v>
          </cell>
          <cell r="B719" t="str">
            <v>ABR-19</v>
          </cell>
          <cell r="C719">
            <v>1</v>
          </cell>
          <cell r="D719" t="str">
            <v>2029759</v>
          </cell>
          <cell r="E719" t="str">
            <v>SR MANTENIMIENTO CORRECTIVO</v>
          </cell>
          <cell r="F719" t="str">
            <v>4624</v>
          </cell>
          <cell r="G719" t="str">
            <v>25/04/2019 13:41</v>
          </cell>
          <cell r="H719" t="str">
            <v>500155</v>
          </cell>
          <cell r="I719" t="str">
            <v>PITSS</v>
          </cell>
          <cell r="J719" t="str">
            <v>ASP</v>
          </cell>
          <cell r="K719" t="str">
            <v>DELPHI AUTOMOTIVE SYSTEMS S DE RL DE CV</v>
          </cell>
          <cell r="L719" t="str">
            <v>RAFAEL PEREZ SERNA Y HENRY DUNANT</v>
          </cell>
          <cell r="M719" t="str">
            <v>CIUDAD JUAREZ-CHIH</v>
          </cell>
          <cell r="N719">
            <v>0</v>
          </cell>
          <cell r="O719" t="str">
            <v>INTERIOR</v>
          </cell>
          <cell r="P719">
            <v>336</v>
          </cell>
          <cell r="Q719" t="str">
            <v>&gt;60</v>
          </cell>
          <cell r="R719" t="str">
            <v>Entry Mono Printers</v>
          </cell>
          <cell r="S719" t="str">
            <v>A4</v>
          </cell>
          <cell r="T719" t="str">
            <v>Ciudad principal</v>
          </cell>
          <cell r="U719" t="str">
            <v>1-&gt;60</v>
          </cell>
          <cell r="V719">
            <v>1.05</v>
          </cell>
          <cell r="W719">
            <v>750.75000000000011</v>
          </cell>
          <cell r="X719">
            <v>1</v>
          </cell>
          <cell r="Y719">
            <v>0</v>
          </cell>
          <cell r="Z719">
            <v>5</v>
          </cell>
          <cell r="AA719">
            <v>0</v>
          </cell>
          <cell r="AB719">
            <v>0</v>
          </cell>
          <cell r="AC719">
            <v>0</v>
          </cell>
          <cell r="AD719">
            <v>43580</v>
          </cell>
          <cell r="AE719">
            <v>43580</v>
          </cell>
          <cell r="AF719">
            <v>0</v>
          </cell>
          <cell r="AG719" t="str">
            <v>0-1 día</v>
          </cell>
          <cell r="AH719">
            <v>0</v>
          </cell>
          <cell r="AI719">
            <v>0</v>
          </cell>
          <cell r="AJ719">
            <v>0</v>
          </cell>
          <cell r="AK719">
            <v>750.75000000000011</v>
          </cell>
        </row>
        <row r="720">
          <cell r="A720" t="str">
            <v>0Y4X859271</v>
          </cell>
          <cell r="B720" t="str">
            <v>ABR-19</v>
          </cell>
          <cell r="C720">
            <v>1</v>
          </cell>
          <cell r="D720" t="str">
            <v>2029859</v>
          </cell>
          <cell r="E720" t="str">
            <v>SR MANTENIMIENTO CORRECTIVO</v>
          </cell>
          <cell r="F720" t="str">
            <v>0070</v>
          </cell>
          <cell r="G720" t="str">
            <v>25/04/2019 16:03</v>
          </cell>
          <cell r="H720" t="str">
            <v>800146</v>
          </cell>
          <cell r="I720" t="str">
            <v>PITSS</v>
          </cell>
          <cell r="J720" t="str">
            <v>ASP</v>
          </cell>
          <cell r="K720" t="str">
            <v>OPERADORA OMX SA DE CV</v>
          </cell>
          <cell r="L720" t="str">
            <v>BLVD ADOLFO LOPEZ MATEOS 2540</v>
          </cell>
          <cell r="M720" t="str">
            <v>LEON-GTO</v>
          </cell>
          <cell r="N720">
            <v>0</v>
          </cell>
          <cell r="O720" t="str">
            <v>INTERIOR</v>
          </cell>
          <cell r="P720">
            <v>44</v>
          </cell>
          <cell r="Q720" t="str">
            <v>Entre 31 y 60</v>
          </cell>
          <cell r="R720" t="str">
            <v>Entry Production Color Low/Mid</v>
          </cell>
          <cell r="S720" t="str">
            <v>Entry Production</v>
          </cell>
          <cell r="T720" t="str">
            <v>Ciudad principal</v>
          </cell>
          <cell r="U720" t="str">
            <v>3-Entre 31 y 60</v>
          </cell>
          <cell r="V720">
            <v>1.1000000000000001</v>
          </cell>
          <cell r="W720">
            <v>1730.3000000000004</v>
          </cell>
          <cell r="X720">
            <v>1</v>
          </cell>
          <cell r="Y720">
            <v>1.1200000000000001</v>
          </cell>
          <cell r="Z720">
            <v>4</v>
          </cell>
          <cell r="AA720">
            <v>0.28000000000000003</v>
          </cell>
          <cell r="AB720">
            <v>0</v>
          </cell>
          <cell r="AC720">
            <v>0</v>
          </cell>
          <cell r="AD720">
            <v>43580</v>
          </cell>
          <cell r="AE720">
            <v>43580</v>
          </cell>
          <cell r="AF720">
            <v>0</v>
          </cell>
          <cell r="AG720" t="str">
            <v>0-1 día</v>
          </cell>
          <cell r="AH720">
            <v>0</v>
          </cell>
          <cell r="AI720">
            <v>0</v>
          </cell>
          <cell r="AJ720">
            <v>0</v>
          </cell>
          <cell r="AK720">
            <v>1730.3000000000004</v>
          </cell>
        </row>
        <row r="721">
          <cell r="A721" t="str">
            <v>0Y4X861067</v>
          </cell>
          <cell r="B721" t="str">
            <v>ABR-19</v>
          </cell>
          <cell r="C721">
            <v>1</v>
          </cell>
          <cell r="D721" t="str">
            <v>2028837</v>
          </cell>
          <cell r="E721" t="str">
            <v>SR MANTENIMIENTO CORRECTIVO</v>
          </cell>
          <cell r="F721" t="str">
            <v>0070</v>
          </cell>
          <cell r="G721" t="str">
            <v>24/04/2019 08:58</v>
          </cell>
          <cell r="H721" t="str">
            <v>800192</v>
          </cell>
          <cell r="I721" t="str">
            <v>PITSS</v>
          </cell>
          <cell r="J721" t="str">
            <v>ASP</v>
          </cell>
          <cell r="K721" t="str">
            <v>OPERADORA OMX SA DE CV</v>
          </cell>
          <cell r="L721" t="str">
            <v>AV VALLE DE SAN ISIDRO 530</v>
          </cell>
          <cell r="M721" t="str">
            <v>ZAPOPAN-JAL</v>
          </cell>
          <cell r="N721">
            <v>0</v>
          </cell>
          <cell r="O721" t="str">
            <v>INTERIOR</v>
          </cell>
          <cell r="P721">
            <v>7</v>
          </cell>
          <cell r="Q721" t="str">
            <v>Entre 7 y 15</v>
          </cell>
          <cell r="R721" t="str">
            <v>Entry Production Color Low/Mid</v>
          </cell>
          <cell r="S721" t="str">
            <v>Entry Production</v>
          </cell>
          <cell r="T721" t="str">
            <v>Ciudad principal</v>
          </cell>
          <cell r="U721" t="str">
            <v>3-Entre 7 y 15</v>
          </cell>
          <cell r="V721">
            <v>0.8</v>
          </cell>
          <cell r="W721">
            <v>1258.4000000000003</v>
          </cell>
          <cell r="X721">
            <v>1</v>
          </cell>
          <cell r="Y721">
            <v>3.28</v>
          </cell>
          <cell r="Z721">
            <v>4</v>
          </cell>
          <cell r="AA721">
            <v>0.82</v>
          </cell>
          <cell r="AB721">
            <v>0</v>
          </cell>
          <cell r="AC721">
            <v>0</v>
          </cell>
          <cell r="AD721">
            <v>43580</v>
          </cell>
          <cell r="AE721">
            <v>43580</v>
          </cell>
          <cell r="AF721">
            <v>0</v>
          </cell>
          <cell r="AG721" t="str">
            <v>0-1 día</v>
          </cell>
          <cell r="AH721">
            <v>0</v>
          </cell>
          <cell r="AI721">
            <v>0</v>
          </cell>
          <cell r="AJ721">
            <v>0</v>
          </cell>
          <cell r="AK721">
            <v>1258.4000000000003</v>
          </cell>
        </row>
        <row r="722">
          <cell r="A722" t="str">
            <v>2TX059855</v>
          </cell>
          <cell r="B722" t="str">
            <v>ABR-19</v>
          </cell>
          <cell r="C722">
            <v>1</v>
          </cell>
          <cell r="D722" t="str">
            <v>2029523</v>
          </cell>
          <cell r="E722" t="str">
            <v>SR MANTENIMIENTO PREVENTIVO</v>
          </cell>
          <cell r="F722" t="str">
            <v>5867</v>
          </cell>
          <cell r="G722" t="str">
            <v>25/04/2019 09:26</v>
          </cell>
          <cell r="H722" t="str">
            <v>500159</v>
          </cell>
          <cell r="I722" t="str">
            <v>PITSS</v>
          </cell>
          <cell r="J722" t="str">
            <v>ASP</v>
          </cell>
          <cell r="K722" t="str">
            <v>HONEYWELL AUTOMOTIVE DE MEXICO S DE RL DE CV</v>
          </cell>
          <cell r="L722" t="str">
            <v>CRISTOBAL COLON 11364</v>
          </cell>
          <cell r="M722" t="str">
            <v>CHIHUAHUA-CHIH</v>
          </cell>
          <cell r="N722">
            <v>0</v>
          </cell>
          <cell r="O722" t="str">
            <v>INTERIOR</v>
          </cell>
          <cell r="P722" t="str">
            <v xml:space="preserve">  </v>
          </cell>
          <cell r="Q722" t="str">
            <v>&gt;60</v>
          </cell>
          <cell r="R722" t="str">
            <v>Office Digital</v>
          </cell>
          <cell r="S722" t="str">
            <v>A3</v>
          </cell>
          <cell r="T722" t="str">
            <v>Ciudad principal</v>
          </cell>
          <cell r="U722" t="str">
            <v>2-&gt;60</v>
          </cell>
          <cell r="V722">
            <v>1</v>
          </cell>
          <cell r="W722">
            <v>1365</v>
          </cell>
          <cell r="X722">
            <v>0</v>
          </cell>
          <cell r="Y722">
            <v>5</v>
          </cell>
          <cell r="Z722">
            <v>5</v>
          </cell>
          <cell r="AA722">
            <v>1</v>
          </cell>
          <cell r="AB722">
            <v>0</v>
          </cell>
          <cell r="AC722">
            <v>0</v>
          </cell>
          <cell r="AD722">
            <v>43580</v>
          </cell>
          <cell r="AE722">
            <v>43580</v>
          </cell>
          <cell r="AF722">
            <v>0</v>
          </cell>
          <cell r="AG722" t="str">
            <v>0-1 día</v>
          </cell>
          <cell r="AH722">
            <v>0</v>
          </cell>
          <cell r="AI722">
            <v>0</v>
          </cell>
          <cell r="AJ722">
            <v>0</v>
          </cell>
          <cell r="AK722">
            <v>1365</v>
          </cell>
        </row>
        <row r="723">
          <cell r="A723" t="str">
            <v>3AG878735</v>
          </cell>
          <cell r="B723" t="str">
            <v>ABR-19</v>
          </cell>
          <cell r="C723">
            <v>1</v>
          </cell>
          <cell r="D723" t="str">
            <v>2029561</v>
          </cell>
          <cell r="E723" t="str">
            <v>SR MANTENIMIENTO CORRECTIVO</v>
          </cell>
          <cell r="F723" t="str">
            <v>5866</v>
          </cell>
          <cell r="G723" t="str">
            <v>25/04/2019 09:55</v>
          </cell>
          <cell r="H723" t="str">
            <v>800187</v>
          </cell>
          <cell r="I723" t="str">
            <v>PITSS</v>
          </cell>
          <cell r="J723" t="str">
            <v>ASP</v>
          </cell>
          <cell r="K723" t="str">
            <v>OPERADORA OMX SA DE CV</v>
          </cell>
          <cell r="L723" t="str">
            <v>AV 5 DE FEBRERO 9200</v>
          </cell>
          <cell r="M723" t="str">
            <v>QUERETARO-QRO</v>
          </cell>
          <cell r="N723">
            <v>0</v>
          </cell>
          <cell r="O723" t="str">
            <v>INTERIOR</v>
          </cell>
          <cell r="P723">
            <v>35</v>
          </cell>
          <cell r="Q723" t="str">
            <v>Entre 31 y 60</v>
          </cell>
          <cell r="R723" t="str">
            <v>Departmental Digital</v>
          </cell>
          <cell r="S723" t="str">
            <v>A3</v>
          </cell>
          <cell r="T723" t="str">
            <v>Ciudad principal</v>
          </cell>
          <cell r="U723" t="str">
            <v>2-Entre 31 y 60</v>
          </cell>
          <cell r="V723">
            <v>1.05</v>
          </cell>
          <cell r="W723">
            <v>1433.25</v>
          </cell>
          <cell r="X723">
            <v>1</v>
          </cell>
          <cell r="Y723">
            <v>1.33</v>
          </cell>
          <cell r="Z723">
            <v>5</v>
          </cell>
          <cell r="AA723">
            <v>0.26600000000000001</v>
          </cell>
          <cell r="AB723">
            <v>0</v>
          </cell>
          <cell r="AC723">
            <v>0</v>
          </cell>
          <cell r="AD723">
            <v>43580</v>
          </cell>
          <cell r="AE723">
            <v>43580</v>
          </cell>
          <cell r="AF723">
            <v>0</v>
          </cell>
          <cell r="AG723" t="str">
            <v>0-1 día</v>
          </cell>
          <cell r="AH723">
            <v>0</v>
          </cell>
          <cell r="AI723">
            <v>0</v>
          </cell>
          <cell r="AJ723">
            <v>0</v>
          </cell>
          <cell r="AK723">
            <v>1433.25</v>
          </cell>
        </row>
        <row r="724">
          <cell r="A724" t="str">
            <v>3RB705952</v>
          </cell>
          <cell r="B724" t="str">
            <v>ABR-19</v>
          </cell>
          <cell r="C724">
            <v>1</v>
          </cell>
          <cell r="D724" t="str">
            <v>2029027</v>
          </cell>
          <cell r="E724" t="str">
            <v>SR MANTENIMIENTO CORRECTIVO</v>
          </cell>
          <cell r="F724" t="str">
            <v>5866</v>
          </cell>
          <cell r="G724" t="str">
            <v>24/04/2019 12:52</v>
          </cell>
          <cell r="H724" t="str">
            <v>500019</v>
          </cell>
          <cell r="I724" t="str">
            <v>PITSS</v>
          </cell>
          <cell r="J724" t="str">
            <v>ASP</v>
          </cell>
          <cell r="K724" t="str">
            <v>OFFICE DEPOT DE MEXICO SA DE CV</v>
          </cell>
          <cell r="L724" t="str">
            <v>BLV INDEPENDENCIA SN</v>
          </cell>
          <cell r="M724" t="str">
            <v>TORREON-COAH</v>
          </cell>
          <cell r="N724">
            <v>0</v>
          </cell>
          <cell r="O724" t="str">
            <v>INTERIOR</v>
          </cell>
          <cell r="P724">
            <v>102</v>
          </cell>
          <cell r="Q724" t="str">
            <v>&gt;60</v>
          </cell>
          <cell r="R724" t="str">
            <v>Departmental Digital</v>
          </cell>
          <cell r="S724" t="str">
            <v>A3</v>
          </cell>
          <cell r="T724" t="str">
            <v>Otras</v>
          </cell>
          <cell r="U724" t="str">
            <v>2-&gt;60</v>
          </cell>
          <cell r="V724">
            <v>1.1000000000000001</v>
          </cell>
          <cell r="W724">
            <v>1501.5000000000002</v>
          </cell>
          <cell r="X724">
            <v>1</v>
          </cell>
          <cell r="Y724">
            <v>1.3</v>
          </cell>
          <cell r="Z724">
            <v>9</v>
          </cell>
          <cell r="AA724">
            <v>0.14444444444444446</v>
          </cell>
          <cell r="AB724">
            <v>0</v>
          </cell>
          <cell r="AC724">
            <v>0</v>
          </cell>
          <cell r="AD724">
            <v>43580</v>
          </cell>
          <cell r="AE724">
            <v>43580</v>
          </cell>
          <cell r="AF724">
            <v>0</v>
          </cell>
          <cell r="AG724" t="str">
            <v>0-1 día</v>
          </cell>
          <cell r="AH724">
            <v>0</v>
          </cell>
          <cell r="AI724">
            <v>0</v>
          </cell>
          <cell r="AJ724">
            <v>0</v>
          </cell>
          <cell r="AK724">
            <v>1501.5000000000002</v>
          </cell>
        </row>
        <row r="725">
          <cell r="A725" t="str">
            <v>4HX547305</v>
          </cell>
          <cell r="B725" t="str">
            <v>ABR-19</v>
          </cell>
          <cell r="C725">
            <v>1</v>
          </cell>
          <cell r="D725" t="str">
            <v>2026405</v>
          </cell>
          <cell r="E725" t="str">
            <v>SR MANTENIMIENTO CORRECTIVO</v>
          </cell>
          <cell r="F725" t="str">
            <v>3636</v>
          </cell>
          <cell r="G725" t="str">
            <v>17/04/2019 15:26</v>
          </cell>
          <cell r="H725" t="str">
            <v>800186</v>
          </cell>
          <cell r="I725" t="str">
            <v>PITSS</v>
          </cell>
          <cell r="J725" t="str">
            <v>ASP</v>
          </cell>
          <cell r="K725" t="str">
            <v>RADIOMOVIL DIPSA SA DE CV</v>
          </cell>
          <cell r="L725" t="str">
            <v>AV CONSTITUYENTES 123 Y 125</v>
          </cell>
          <cell r="M725" t="str">
            <v>QUERETARO-QRO</v>
          </cell>
          <cell r="N725">
            <v>0</v>
          </cell>
          <cell r="O725" t="str">
            <v>INTERIOR</v>
          </cell>
          <cell r="P725">
            <v>68</v>
          </cell>
          <cell r="Q725" t="str">
            <v>&gt;60</v>
          </cell>
          <cell r="R725" t="str">
            <v>A4 Mono MFPs</v>
          </cell>
          <cell r="S725" t="str">
            <v>A4</v>
          </cell>
          <cell r="T725" t="str">
            <v>Ciudad principal</v>
          </cell>
          <cell r="U725" t="str">
            <v>1-&gt;60</v>
          </cell>
          <cell r="V725">
            <v>1.05</v>
          </cell>
          <cell r="W725">
            <v>750.75000000000011</v>
          </cell>
          <cell r="X725">
            <v>1</v>
          </cell>
          <cell r="Y725">
            <v>2.0699999999999998</v>
          </cell>
          <cell r="Z725">
            <v>5</v>
          </cell>
          <cell r="AA725">
            <v>0.41399999999999998</v>
          </cell>
          <cell r="AB725">
            <v>0</v>
          </cell>
          <cell r="AC725">
            <v>0</v>
          </cell>
          <cell r="AD725">
            <v>43580</v>
          </cell>
          <cell r="AE725">
            <v>43580</v>
          </cell>
          <cell r="AF725">
            <v>0</v>
          </cell>
          <cell r="AG725" t="str">
            <v>0-1 día</v>
          </cell>
          <cell r="AH725">
            <v>0</v>
          </cell>
          <cell r="AI725">
            <v>0</v>
          </cell>
          <cell r="AJ725">
            <v>0</v>
          </cell>
          <cell r="AK725">
            <v>750.75000000000011</v>
          </cell>
        </row>
        <row r="726">
          <cell r="A726" t="str">
            <v>5AV803529</v>
          </cell>
          <cell r="B726" t="str">
            <v>ABR-19</v>
          </cell>
          <cell r="C726">
            <v>1</v>
          </cell>
          <cell r="D726" t="str">
            <v>2026371</v>
          </cell>
          <cell r="E726" t="str">
            <v>SR MANTENIMIENTO CORRECTIVO</v>
          </cell>
          <cell r="F726" t="str">
            <v>7225</v>
          </cell>
          <cell r="G726" t="str">
            <v>17/04/2019 14:25</v>
          </cell>
          <cell r="H726" t="str">
            <v>500157</v>
          </cell>
          <cell r="I726" t="str">
            <v>PITSS</v>
          </cell>
          <cell r="J726" t="str">
            <v>ASP</v>
          </cell>
          <cell r="K726" t="str">
            <v>TECNOLOGIA DE ILUMINACION AUTOMOTRIZ SA DE CV</v>
          </cell>
          <cell r="L726" t="str">
            <v>AV HERMANOS ESCOBAR No 6965 ESQ RAFAEL PEREZ SERNA</v>
          </cell>
          <cell r="M726" t="str">
            <v>Ciudad Juarez-CHIH</v>
          </cell>
          <cell r="N726">
            <v>0</v>
          </cell>
          <cell r="O726" t="str">
            <v>INTERIOR</v>
          </cell>
          <cell r="P726">
            <v>278</v>
          </cell>
          <cell r="Q726" t="str">
            <v>&gt;60</v>
          </cell>
          <cell r="R726" t="str">
            <v>A3 Office Color Laser MFPs</v>
          </cell>
          <cell r="S726" t="str">
            <v>A3</v>
          </cell>
          <cell r="T726" t="str">
            <v>Ciudad principal</v>
          </cell>
          <cell r="U726" t="str">
            <v>2-&gt;60</v>
          </cell>
          <cell r="V726">
            <v>1.1000000000000001</v>
          </cell>
          <cell r="W726">
            <v>1501.5000000000002</v>
          </cell>
          <cell r="X726">
            <v>1</v>
          </cell>
          <cell r="Y726">
            <v>1.83</v>
          </cell>
          <cell r="Z726">
            <v>5</v>
          </cell>
          <cell r="AA726">
            <v>0.36599999999999999</v>
          </cell>
          <cell r="AB726">
            <v>0</v>
          </cell>
          <cell r="AC726">
            <v>0</v>
          </cell>
          <cell r="AD726">
            <v>43580</v>
          </cell>
          <cell r="AE726">
            <v>43580</v>
          </cell>
          <cell r="AF726">
            <v>0</v>
          </cell>
          <cell r="AG726" t="str">
            <v>0-1 día</v>
          </cell>
          <cell r="AH726">
            <v>0</v>
          </cell>
          <cell r="AI726">
            <v>0</v>
          </cell>
          <cell r="AJ726">
            <v>0</v>
          </cell>
          <cell r="AK726">
            <v>1501.5000000000002</v>
          </cell>
        </row>
        <row r="727">
          <cell r="A727" t="str">
            <v>5AV814267</v>
          </cell>
          <cell r="B727" t="str">
            <v>ABR-19</v>
          </cell>
          <cell r="C727">
            <v>1</v>
          </cell>
          <cell r="D727" t="str">
            <v>2029831</v>
          </cell>
          <cell r="E727" t="str">
            <v>SR MANTENIMIENTO CORRECTIVO</v>
          </cell>
          <cell r="F727" t="str">
            <v>7845</v>
          </cell>
          <cell r="G727" t="str">
            <v>25/04/2019 15:20</v>
          </cell>
          <cell r="H727" t="str">
            <v>500158</v>
          </cell>
          <cell r="I727" t="str">
            <v>PITSS</v>
          </cell>
          <cell r="J727" t="str">
            <v>ASP</v>
          </cell>
          <cell r="K727" t="str">
            <v>TECNOLOGIA DE ILUMINACION AUTOMOTRIZ SA DE CV</v>
          </cell>
          <cell r="L727" t="str">
            <v>AV DEL CHARRO No 1750 NTE</v>
          </cell>
          <cell r="M727" t="str">
            <v>Ciudad Juarez-CHIH</v>
          </cell>
          <cell r="N727">
            <v>0</v>
          </cell>
          <cell r="O727" t="str">
            <v>INTERIOR</v>
          </cell>
          <cell r="P727">
            <v>185</v>
          </cell>
          <cell r="Q727" t="str">
            <v>&gt;60</v>
          </cell>
          <cell r="R727" t="str">
            <v>A3 Office Color Laser MFPs</v>
          </cell>
          <cell r="S727" t="str">
            <v>A3</v>
          </cell>
          <cell r="T727" t="str">
            <v>Ciudad principal</v>
          </cell>
          <cell r="U727" t="str">
            <v>2-&gt;60</v>
          </cell>
          <cell r="V727">
            <v>1.1000000000000001</v>
          </cell>
          <cell r="W727">
            <v>1501.5000000000002</v>
          </cell>
          <cell r="X727">
            <v>1</v>
          </cell>
          <cell r="Y727">
            <v>0.92</v>
          </cell>
          <cell r="Z727">
            <v>5</v>
          </cell>
          <cell r="AA727">
            <v>0.184</v>
          </cell>
          <cell r="AB727">
            <v>0</v>
          </cell>
          <cell r="AC727">
            <v>0</v>
          </cell>
          <cell r="AD727">
            <v>43580</v>
          </cell>
          <cell r="AE727">
            <v>43580</v>
          </cell>
          <cell r="AF727">
            <v>0</v>
          </cell>
          <cell r="AG727" t="str">
            <v>0-1 día</v>
          </cell>
          <cell r="AH727">
            <v>0</v>
          </cell>
          <cell r="AI727">
            <v>0</v>
          </cell>
          <cell r="AJ727">
            <v>0</v>
          </cell>
          <cell r="AK727">
            <v>1501.5000000000002</v>
          </cell>
        </row>
        <row r="728">
          <cell r="A728" t="str">
            <v>5AV814873</v>
          </cell>
          <cell r="B728" t="str">
            <v>ABR-19</v>
          </cell>
          <cell r="C728">
            <v>1</v>
          </cell>
          <cell r="D728" t="str">
            <v>2025561</v>
          </cell>
          <cell r="E728" t="str">
            <v>SR MANTENIMIENTO CORRECTIVO</v>
          </cell>
          <cell r="F728" t="str">
            <v>7512</v>
          </cell>
          <cell r="G728" t="str">
            <v>16/04/2019 10:47</v>
          </cell>
          <cell r="H728" t="str">
            <v>500018</v>
          </cell>
          <cell r="I728" t="str">
            <v>PITSS</v>
          </cell>
          <cell r="J728" t="str">
            <v>ASP</v>
          </cell>
          <cell r="K728" t="str">
            <v>AZERTY DE MEXICO SA DE CV</v>
          </cell>
          <cell r="L728" t="str">
            <v>GRAL MARIANO ARISTA 54 B 21</v>
          </cell>
          <cell r="M728" t="str">
            <v>MIGUEL HIDALGO-CIUDA</v>
          </cell>
          <cell r="N728">
            <v>0</v>
          </cell>
          <cell r="O728" t="str">
            <v>INTERIOR</v>
          </cell>
          <cell r="P728">
            <v>55</v>
          </cell>
          <cell r="Q728" t="str">
            <v>Entre 31 y 60</v>
          </cell>
          <cell r="R728" t="str">
            <v>Color Laser Printers</v>
          </cell>
          <cell r="S728" t="str">
            <v>A4</v>
          </cell>
          <cell r="T728" t="str">
            <v>Ciudad principal</v>
          </cell>
          <cell r="U728" t="str">
            <v>1-Entre 31 y 60</v>
          </cell>
          <cell r="V728">
            <v>0.8</v>
          </cell>
          <cell r="W728">
            <v>572.00000000000011</v>
          </cell>
          <cell r="X728">
            <v>1</v>
          </cell>
          <cell r="Y728">
            <v>0.89</v>
          </cell>
          <cell r="Z728">
            <v>5</v>
          </cell>
          <cell r="AA728">
            <v>0.17799999999999999</v>
          </cell>
          <cell r="AB728">
            <v>0</v>
          </cell>
          <cell r="AC728">
            <v>0</v>
          </cell>
          <cell r="AD728">
            <v>43580</v>
          </cell>
          <cell r="AE728">
            <v>43580</v>
          </cell>
          <cell r="AF728">
            <v>0</v>
          </cell>
          <cell r="AG728" t="str">
            <v>0-1 día</v>
          </cell>
          <cell r="AH728">
            <v>0</v>
          </cell>
          <cell r="AI728">
            <v>0</v>
          </cell>
          <cell r="AJ728">
            <v>0</v>
          </cell>
          <cell r="AK728">
            <v>572.00000000000011</v>
          </cell>
        </row>
        <row r="729">
          <cell r="A729" t="str">
            <v>5AV820023</v>
          </cell>
          <cell r="B729" t="str">
            <v>ABR-19</v>
          </cell>
          <cell r="C729">
            <v>1</v>
          </cell>
          <cell r="D729" t="str">
            <v>2020617</v>
          </cell>
          <cell r="E729" t="str">
            <v>SR MANTENIMIENTO CORRECTIVO</v>
          </cell>
          <cell r="F729" t="str">
            <v>8880</v>
          </cell>
          <cell r="G729" t="str">
            <v>05/04/2019 11:09</v>
          </cell>
          <cell r="H729" t="str">
            <v>800072</v>
          </cell>
          <cell r="I729" t="str">
            <v>PITSS</v>
          </cell>
          <cell r="J729" t="str">
            <v>ASP</v>
          </cell>
          <cell r="K729" t="str">
            <v>FLEXTRONICS MANUFACTURING MEX SA DE CV</v>
          </cell>
          <cell r="L729" t="str">
            <v>CARRETERA BASE AEREA No 5850-23</v>
          </cell>
          <cell r="M729" t="str">
            <v>Zapopan-JAL</v>
          </cell>
          <cell r="N729">
            <v>0</v>
          </cell>
          <cell r="O729" t="str">
            <v>INTERIOR</v>
          </cell>
          <cell r="P729">
            <v>28</v>
          </cell>
          <cell r="Q729" t="str">
            <v>Entre 16 y 30</v>
          </cell>
          <cell r="R729" t="str">
            <v>Color Solid Ink Printers</v>
          </cell>
          <cell r="S729" t="str">
            <v>A4</v>
          </cell>
          <cell r="T729" t="str">
            <v>Ciudad principal</v>
          </cell>
          <cell r="U729" t="str">
            <v>1-Entre 16 y 30</v>
          </cell>
          <cell r="V729">
            <v>0.6</v>
          </cell>
          <cell r="W729">
            <v>429.00000000000006</v>
          </cell>
          <cell r="X729">
            <v>1</v>
          </cell>
          <cell r="Y729">
            <v>2.85</v>
          </cell>
          <cell r="Z729">
            <v>5</v>
          </cell>
          <cell r="AA729">
            <v>0.57000000000000006</v>
          </cell>
          <cell r="AB729">
            <v>0</v>
          </cell>
          <cell r="AC729">
            <v>0</v>
          </cell>
          <cell r="AD729">
            <v>43580</v>
          </cell>
          <cell r="AE729">
            <v>43580</v>
          </cell>
          <cell r="AF729">
            <v>0</v>
          </cell>
          <cell r="AG729" t="str">
            <v>0-1 día</v>
          </cell>
          <cell r="AH729">
            <v>0</v>
          </cell>
          <cell r="AI729">
            <v>0</v>
          </cell>
          <cell r="AJ729">
            <v>0</v>
          </cell>
          <cell r="AK729">
            <v>429.00000000000006</v>
          </cell>
        </row>
        <row r="730">
          <cell r="A730" t="str">
            <v>5BT705040</v>
          </cell>
          <cell r="B730" t="str">
            <v>ABR-19</v>
          </cell>
          <cell r="C730">
            <v>1</v>
          </cell>
          <cell r="D730" t="str">
            <v>2029735</v>
          </cell>
          <cell r="E730" t="str">
            <v>SR MANTENIMIENTO CORRECTIVO</v>
          </cell>
          <cell r="F730" t="str">
            <v>5945</v>
          </cell>
          <cell r="G730" t="str">
            <v>25/04/2019 13:14</v>
          </cell>
          <cell r="H730" t="str">
            <v>500093</v>
          </cell>
          <cell r="I730" t="str">
            <v>PITSS</v>
          </cell>
          <cell r="J730" t="str">
            <v>ASP</v>
          </cell>
          <cell r="K730" t="str">
            <v>APTIV CONTRACT SERVICES NUEVO LAREDO S DE RL DE CV</v>
          </cell>
          <cell r="L730" t="str">
            <v>AV DE LAS FABRICAS No 5939</v>
          </cell>
          <cell r="M730" t="str">
            <v>Nuevo Laredo-TAM</v>
          </cell>
          <cell r="N730">
            <v>0</v>
          </cell>
          <cell r="O730" t="str">
            <v>INTERIOR</v>
          </cell>
          <cell r="P730">
            <v>42</v>
          </cell>
          <cell r="Q730" t="str">
            <v>Entre 31 y 60</v>
          </cell>
          <cell r="R730" t="str">
            <v>Office Digital</v>
          </cell>
          <cell r="S730" t="str">
            <v>A3</v>
          </cell>
          <cell r="T730" t="str">
            <v>Ciudad principal</v>
          </cell>
          <cell r="U730" t="str">
            <v>2-Entre 31 y 60</v>
          </cell>
          <cell r="V730">
            <v>1.05</v>
          </cell>
          <cell r="W730">
            <v>1433.25</v>
          </cell>
          <cell r="X730">
            <v>1</v>
          </cell>
          <cell r="Y730">
            <v>2.15</v>
          </cell>
          <cell r="Z730">
            <v>5</v>
          </cell>
          <cell r="AA730">
            <v>0.43</v>
          </cell>
          <cell r="AB730">
            <v>0</v>
          </cell>
          <cell r="AC730">
            <v>0</v>
          </cell>
          <cell r="AD730">
            <v>43580</v>
          </cell>
          <cell r="AE730">
            <v>43580</v>
          </cell>
          <cell r="AF730">
            <v>0</v>
          </cell>
          <cell r="AG730" t="str">
            <v>0-1 día</v>
          </cell>
          <cell r="AH730">
            <v>0</v>
          </cell>
          <cell r="AI730">
            <v>0</v>
          </cell>
          <cell r="AJ730">
            <v>0</v>
          </cell>
          <cell r="AK730">
            <v>1433.25</v>
          </cell>
        </row>
        <row r="731">
          <cell r="A731" t="str">
            <v>5BT705116</v>
          </cell>
          <cell r="B731" t="str">
            <v>ABR-19</v>
          </cell>
          <cell r="C731">
            <v>1</v>
          </cell>
          <cell r="D731" t="str">
            <v>2029633</v>
          </cell>
          <cell r="E731" t="str">
            <v>SR MANTENIMIENTO CORRECTIVO</v>
          </cell>
          <cell r="F731" t="str">
            <v>5955</v>
          </cell>
          <cell r="G731" t="str">
            <v>25/04/2019 11:03</v>
          </cell>
          <cell r="H731" t="str">
            <v>800072</v>
          </cell>
          <cell r="I731" t="str">
            <v>PITSS</v>
          </cell>
          <cell r="J731" t="str">
            <v>ASP</v>
          </cell>
          <cell r="K731" t="str">
            <v>BBVA BANCOMER SA</v>
          </cell>
          <cell r="L731" t="str">
            <v>AV VALLARTA No 1440 PISO 4</v>
          </cell>
          <cell r="M731" t="str">
            <v>Guadalajara-JAL</v>
          </cell>
          <cell r="N731">
            <v>0</v>
          </cell>
          <cell r="O731" t="str">
            <v>INTERIOR</v>
          </cell>
          <cell r="P731">
            <v>220</v>
          </cell>
          <cell r="Q731" t="str">
            <v>&gt;60</v>
          </cell>
          <cell r="R731" t="str">
            <v>Departmental Digital</v>
          </cell>
          <cell r="S731" t="str">
            <v>A3</v>
          </cell>
          <cell r="T731" t="str">
            <v>Ciudad principal</v>
          </cell>
          <cell r="U731" t="str">
            <v>2-&gt;60</v>
          </cell>
          <cell r="V731">
            <v>1.1000000000000001</v>
          </cell>
          <cell r="W731">
            <v>1501.5000000000002</v>
          </cell>
          <cell r="X731">
            <v>1</v>
          </cell>
          <cell r="Y731">
            <v>0.95</v>
          </cell>
          <cell r="Z731">
            <v>5</v>
          </cell>
          <cell r="AA731">
            <v>0.19</v>
          </cell>
          <cell r="AB731">
            <v>0</v>
          </cell>
          <cell r="AC731">
            <v>0</v>
          </cell>
          <cell r="AD731">
            <v>43580</v>
          </cell>
          <cell r="AE731">
            <v>43581</v>
          </cell>
          <cell r="AF731">
            <v>1</v>
          </cell>
          <cell r="AG731" t="str">
            <v>0-1 día</v>
          </cell>
          <cell r="AH731">
            <v>0</v>
          </cell>
          <cell r="AI731">
            <v>0</v>
          </cell>
          <cell r="AJ731">
            <v>0</v>
          </cell>
          <cell r="AK731">
            <v>1501.5000000000002</v>
          </cell>
        </row>
        <row r="732">
          <cell r="A732" t="str">
            <v>5BT731387</v>
          </cell>
          <cell r="B732" t="str">
            <v>ABR-19</v>
          </cell>
          <cell r="C732">
            <v>1</v>
          </cell>
          <cell r="D732" t="str">
            <v>2029139</v>
          </cell>
          <cell r="E732" t="str">
            <v>SR MANTENIMIENTO PREVENTIVO</v>
          </cell>
          <cell r="F732" t="str">
            <v>5945</v>
          </cell>
          <cell r="G732" t="str">
            <v>24/04/2019 17:13</v>
          </cell>
          <cell r="H732" t="str">
            <v>500155</v>
          </cell>
          <cell r="I732" t="str">
            <v>PITSS</v>
          </cell>
          <cell r="J732" t="str">
            <v>ASP</v>
          </cell>
          <cell r="K732" t="str">
            <v>HONEYWELL AUTOMOTIVE DE MEXICO S DE RL DE CV</v>
          </cell>
          <cell r="L732" t="str">
            <v>AV FUENTES DEL SUR 7151</v>
          </cell>
          <cell r="M732" t="str">
            <v>CIUDAD JUAREZ-CHIH</v>
          </cell>
          <cell r="N732">
            <v>0</v>
          </cell>
          <cell r="O732" t="str">
            <v>INTERIOR</v>
          </cell>
          <cell r="P732" t="str">
            <v xml:space="preserve">  </v>
          </cell>
          <cell r="Q732" t="str">
            <v>&gt;60</v>
          </cell>
          <cell r="R732" t="str">
            <v>Office Digital</v>
          </cell>
          <cell r="S732" t="str">
            <v>A3</v>
          </cell>
          <cell r="T732" t="str">
            <v>Ciudad principal</v>
          </cell>
          <cell r="U732" t="str">
            <v>2-&gt;60</v>
          </cell>
          <cell r="V732">
            <v>1</v>
          </cell>
          <cell r="W732">
            <v>1365</v>
          </cell>
          <cell r="X732">
            <v>0</v>
          </cell>
          <cell r="Y732">
            <v>5</v>
          </cell>
          <cell r="Z732">
            <v>5</v>
          </cell>
          <cell r="AA732">
            <v>1</v>
          </cell>
          <cell r="AB732">
            <v>0</v>
          </cell>
          <cell r="AC732">
            <v>0</v>
          </cell>
          <cell r="AD732">
            <v>43580</v>
          </cell>
          <cell r="AE732">
            <v>43580</v>
          </cell>
          <cell r="AF732">
            <v>0</v>
          </cell>
          <cell r="AG732" t="str">
            <v>0-1 día</v>
          </cell>
          <cell r="AH732">
            <v>0</v>
          </cell>
          <cell r="AI732">
            <v>0</v>
          </cell>
          <cell r="AJ732">
            <v>0</v>
          </cell>
          <cell r="AK732">
            <v>1365</v>
          </cell>
        </row>
        <row r="733">
          <cell r="A733" t="str">
            <v>5BT731387</v>
          </cell>
          <cell r="B733" t="str">
            <v>ABR-19</v>
          </cell>
          <cell r="C733">
            <v>1</v>
          </cell>
          <cell r="D733" t="str">
            <v>2029809</v>
          </cell>
          <cell r="E733" t="str">
            <v>SR MANTENIMIENTO CORRECTIVO</v>
          </cell>
          <cell r="F733" t="str">
            <v>5945</v>
          </cell>
          <cell r="G733" t="str">
            <v>25/04/2019 14:45</v>
          </cell>
          <cell r="H733" t="str">
            <v>500155</v>
          </cell>
          <cell r="I733" t="str">
            <v>PITSS</v>
          </cell>
          <cell r="J733" t="str">
            <v>ASP</v>
          </cell>
          <cell r="K733" t="str">
            <v>HONEYWELL AUTOMOTIVE DE MEXICO S DE RL DE CV</v>
          </cell>
          <cell r="L733" t="str">
            <v>AV VALLE DEL CEDRO 1681</v>
          </cell>
          <cell r="M733" t="str">
            <v>Ciudad Juarez-CHIH</v>
          </cell>
          <cell r="N733">
            <v>0</v>
          </cell>
          <cell r="O733" t="str">
            <v>INTERIOR</v>
          </cell>
          <cell r="P733">
            <v>723</v>
          </cell>
          <cell r="Q733" t="str">
            <v>&gt;60</v>
          </cell>
          <cell r="R733" t="str">
            <v>Office Digital</v>
          </cell>
          <cell r="S733" t="str">
            <v>A3</v>
          </cell>
          <cell r="T733" t="str">
            <v>Ciudad principal</v>
          </cell>
          <cell r="U733" t="str">
            <v>2-&gt;60</v>
          </cell>
          <cell r="V733">
            <v>1.1000000000000001</v>
          </cell>
          <cell r="W733">
            <v>1501.5000000000002</v>
          </cell>
          <cell r="X733">
            <v>1</v>
          </cell>
          <cell r="Y733">
            <v>0.75</v>
          </cell>
          <cell r="Z733">
            <v>5</v>
          </cell>
          <cell r="AA733">
            <v>0.15</v>
          </cell>
          <cell r="AB733">
            <v>0</v>
          </cell>
          <cell r="AC733">
            <v>0</v>
          </cell>
          <cell r="AD733">
            <v>43580</v>
          </cell>
          <cell r="AE733">
            <v>43580</v>
          </cell>
          <cell r="AF733">
            <v>0</v>
          </cell>
          <cell r="AG733" t="str">
            <v>0-1 día</v>
          </cell>
          <cell r="AH733">
            <v>0</v>
          </cell>
          <cell r="AI733">
            <v>0</v>
          </cell>
          <cell r="AJ733">
            <v>0</v>
          </cell>
          <cell r="AK733">
            <v>1501.5000000000002</v>
          </cell>
        </row>
        <row r="734">
          <cell r="A734" t="str">
            <v>5BT731735</v>
          </cell>
          <cell r="B734" t="str">
            <v>ABR-19</v>
          </cell>
          <cell r="C734">
            <v>1</v>
          </cell>
          <cell r="D734" t="str">
            <v>2027849</v>
          </cell>
          <cell r="E734" t="str">
            <v>SR MANTENIMIENTO CORRECTIVO</v>
          </cell>
          <cell r="F734" t="str">
            <v>6606</v>
          </cell>
          <cell r="G734" t="str">
            <v>22/04/2019 11:58</v>
          </cell>
          <cell r="H734" t="str">
            <v>500157</v>
          </cell>
          <cell r="I734" t="str">
            <v>PITSS</v>
          </cell>
          <cell r="J734" t="str">
            <v>ASP</v>
          </cell>
          <cell r="K734" t="str">
            <v>CONDUENT DE MEXICO SA DE CV</v>
          </cell>
          <cell r="L734" t="str">
            <v>AV DE LAS TORRES No 2170</v>
          </cell>
          <cell r="M734" t="str">
            <v>Ciudad Juarez-CHIH</v>
          </cell>
          <cell r="N734">
            <v>0</v>
          </cell>
          <cell r="O734" t="str">
            <v>INTERIOR</v>
          </cell>
          <cell r="P734">
            <v>369</v>
          </cell>
          <cell r="Q734" t="str">
            <v>&gt;60</v>
          </cell>
          <cell r="R734" t="str">
            <v>A4 Color Laser MFPs</v>
          </cell>
          <cell r="S734" t="str">
            <v>A4</v>
          </cell>
          <cell r="T734" t="str">
            <v>Ciudad principal</v>
          </cell>
          <cell r="U734" t="str">
            <v>1-&gt;60</v>
          </cell>
          <cell r="V734">
            <v>1.05</v>
          </cell>
          <cell r="W734">
            <v>750.75000000000011</v>
          </cell>
          <cell r="X734">
            <v>1</v>
          </cell>
          <cell r="Y734">
            <v>0</v>
          </cell>
          <cell r="Z734">
            <v>5</v>
          </cell>
          <cell r="AA734">
            <v>0</v>
          </cell>
          <cell r="AB734">
            <v>0</v>
          </cell>
          <cell r="AC734">
            <v>0</v>
          </cell>
          <cell r="AD734">
            <v>43580</v>
          </cell>
          <cell r="AE734">
            <v>43580</v>
          </cell>
          <cell r="AF734">
            <v>0</v>
          </cell>
          <cell r="AG734" t="str">
            <v>0-1 día</v>
          </cell>
          <cell r="AH734">
            <v>0</v>
          </cell>
          <cell r="AI734">
            <v>0</v>
          </cell>
          <cell r="AJ734">
            <v>0</v>
          </cell>
          <cell r="AK734">
            <v>750.75000000000011</v>
          </cell>
        </row>
        <row r="735">
          <cell r="A735" t="str">
            <v>5XB478288</v>
          </cell>
          <cell r="B735" t="str">
            <v>ABR-19</v>
          </cell>
          <cell r="C735">
            <v>1</v>
          </cell>
          <cell r="D735" t="str">
            <v>2029601</v>
          </cell>
          <cell r="E735" t="str">
            <v>SR MANTENIMIENTO PREVENTIVO</v>
          </cell>
          <cell r="F735" t="str">
            <v>4603</v>
          </cell>
          <cell r="G735" t="str">
            <v>25/04/2019 10:35</v>
          </cell>
          <cell r="H735" t="str">
            <v>500155</v>
          </cell>
          <cell r="I735" t="str">
            <v>PITSS</v>
          </cell>
          <cell r="J735" t="str">
            <v>ASP</v>
          </cell>
          <cell r="K735" t="str">
            <v>HONEYWELL AUTOMOTIVE DE MEXICO S DE RL DE CV</v>
          </cell>
          <cell r="L735" t="str">
            <v>AV FUENTES DEL SUR 7151</v>
          </cell>
          <cell r="M735" t="str">
            <v>CIUDAD JUAREZ-CHIH</v>
          </cell>
          <cell r="N735">
            <v>0</v>
          </cell>
          <cell r="O735" t="str">
            <v>INTERIOR</v>
          </cell>
          <cell r="P735" t="str">
            <v xml:space="preserve">  </v>
          </cell>
          <cell r="Q735" t="str">
            <v>&gt;60</v>
          </cell>
          <cell r="R735" t="str">
            <v>Entry Mono Printers</v>
          </cell>
          <cell r="S735" t="str">
            <v>A4</v>
          </cell>
          <cell r="T735" t="str">
            <v>Ciudad principal</v>
          </cell>
          <cell r="U735" t="str">
            <v>1-&gt;60</v>
          </cell>
          <cell r="V735">
            <v>1</v>
          </cell>
          <cell r="W735">
            <v>715.00000000000011</v>
          </cell>
          <cell r="X735">
            <v>0</v>
          </cell>
          <cell r="Y735">
            <v>5</v>
          </cell>
          <cell r="Z735">
            <v>5</v>
          </cell>
          <cell r="AA735">
            <v>1</v>
          </cell>
          <cell r="AB735">
            <v>0</v>
          </cell>
          <cell r="AC735">
            <v>0</v>
          </cell>
          <cell r="AD735">
            <v>43580</v>
          </cell>
          <cell r="AE735">
            <v>43580</v>
          </cell>
          <cell r="AF735">
            <v>0</v>
          </cell>
          <cell r="AG735" t="str">
            <v>0-1 día</v>
          </cell>
          <cell r="AH735">
            <v>0</v>
          </cell>
          <cell r="AI735">
            <v>0</v>
          </cell>
          <cell r="AJ735">
            <v>0</v>
          </cell>
          <cell r="AK735">
            <v>715.00000000000011</v>
          </cell>
        </row>
        <row r="736">
          <cell r="A736" t="str">
            <v>7CX042294</v>
          </cell>
          <cell r="B736" t="str">
            <v>ABR-19</v>
          </cell>
          <cell r="C736">
            <v>1</v>
          </cell>
          <cell r="D736" t="str">
            <v>2029729</v>
          </cell>
          <cell r="E736" t="str">
            <v>SR MANTENIMIENTO CORRECTIVO</v>
          </cell>
          <cell r="F736" t="str">
            <v>0560</v>
          </cell>
          <cell r="G736" t="str">
            <v>25/04/2019 13:08</v>
          </cell>
          <cell r="H736" t="str">
            <v>800188</v>
          </cell>
          <cell r="I736" t="str">
            <v>PITSS</v>
          </cell>
          <cell r="J736" t="str">
            <v>ASP</v>
          </cell>
          <cell r="K736" t="str">
            <v>OFFICE DEPOT DE MEXICO SA DE CV</v>
          </cell>
          <cell r="L736" t="str">
            <v>TORRES LANDA 103 A</v>
          </cell>
          <cell r="M736" t="str">
            <v>CELAYA-GTO</v>
          </cell>
          <cell r="N736">
            <v>0</v>
          </cell>
          <cell r="O736" t="str">
            <v>INTERIOR</v>
          </cell>
          <cell r="P736">
            <v>59</v>
          </cell>
          <cell r="Q736" t="str">
            <v>Entre 31 y 60</v>
          </cell>
          <cell r="R736" t="str">
            <v>Entry Production Color Low/Mid</v>
          </cell>
          <cell r="S736" t="str">
            <v>Entry Production</v>
          </cell>
          <cell r="T736" t="str">
            <v>Ciudad principal</v>
          </cell>
          <cell r="U736" t="str">
            <v>3-Entre 31 y 60</v>
          </cell>
          <cell r="V736">
            <v>1.1000000000000001</v>
          </cell>
          <cell r="W736">
            <v>1730.3000000000004</v>
          </cell>
          <cell r="X736">
            <v>1</v>
          </cell>
          <cell r="Y736">
            <v>0.37</v>
          </cell>
          <cell r="Z736">
            <v>4</v>
          </cell>
          <cell r="AA736">
            <v>9.2499999999999999E-2</v>
          </cell>
          <cell r="AB736">
            <v>0</v>
          </cell>
          <cell r="AC736">
            <v>0</v>
          </cell>
          <cell r="AD736">
            <v>43580</v>
          </cell>
          <cell r="AE736">
            <v>43580</v>
          </cell>
          <cell r="AF736">
            <v>0</v>
          </cell>
          <cell r="AG736" t="str">
            <v>0-1 día</v>
          </cell>
          <cell r="AH736">
            <v>0</v>
          </cell>
          <cell r="AI736">
            <v>0</v>
          </cell>
          <cell r="AJ736">
            <v>0</v>
          </cell>
          <cell r="AK736">
            <v>1730.3000000000004</v>
          </cell>
        </row>
        <row r="737">
          <cell r="A737" t="str">
            <v>7TX135776</v>
          </cell>
          <cell r="B737" t="str">
            <v>ABR-19</v>
          </cell>
          <cell r="C737">
            <v>1</v>
          </cell>
          <cell r="D737" t="str">
            <v>2029589</v>
          </cell>
          <cell r="E737" t="str">
            <v>SR MANTENIMIENTO CORRECTIVO</v>
          </cell>
          <cell r="F737" t="str">
            <v>5757</v>
          </cell>
          <cell r="G737" t="str">
            <v>25/04/2019 10:30</v>
          </cell>
          <cell r="H737" t="str">
            <v>500080</v>
          </cell>
          <cell r="I737" t="str">
            <v>PITSS</v>
          </cell>
          <cell r="J737" t="str">
            <v>ASP</v>
          </cell>
          <cell r="K737" t="str">
            <v>INSTITUTO TECNOLOGICO Y DE ESTUDIOS SUPERIORES DE</v>
          </cell>
          <cell r="L737" t="str">
            <v>HEROICO COLEGIO MILITAR No 4700</v>
          </cell>
          <cell r="M737" t="str">
            <v>Chihuahua-CHIH</v>
          </cell>
          <cell r="N737">
            <v>0</v>
          </cell>
          <cell r="O737" t="str">
            <v>INTERIOR</v>
          </cell>
          <cell r="P737">
            <v>42</v>
          </cell>
          <cell r="Q737" t="str">
            <v>Entre 31 y 60</v>
          </cell>
          <cell r="R737" t="str">
            <v>Departmental Digital</v>
          </cell>
          <cell r="S737" t="str">
            <v>A3</v>
          </cell>
          <cell r="T737" t="str">
            <v>Ciudad principal</v>
          </cell>
          <cell r="U737" t="str">
            <v>2-Entre 31 y 60</v>
          </cell>
          <cell r="V737">
            <v>1.05</v>
          </cell>
          <cell r="W737">
            <v>1433.25</v>
          </cell>
          <cell r="X737">
            <v>1</v>
          </cell>
          <cell r="Y737">
            <v>0</v>
          </cell>
          <cell r="Z737">
            <v>5</v>
          </cell>
          <cell r="AA737">
            <v>0</v>
          </cell>
          <cell r="AB737">
            <v>0</v>
          </cell>
          <cell r="AC737">
            <v>0</v>
          </cell>
          <cell r="AD737">
            <v>43580</v>
          </cell>
          <cell r="AE737">
            <v>43580</v>
          </cell>
          <cell r="AF737">
            <v>0</v>
          </cell>
          <cell r="AG737" t="str">
            <v>0-1 día</v>
          </cell>
          <cell r="AH737">
            <v>0</v>
          </cell>
          <cell r="AI737">
            <v>0</v>
          </cell>
          <cell r="AJ737">
            <v>0</v>
          </cell>
          <cell r="AK737">
            <v>1433.25</v>
          </cell>
        </row>
        <row r="738">
          <cell r="A738" t="str">
            <v>8TB609321</v>
          </cell>
          <cell r="B738" t="str">
            <v>ABR-19</v>
          </cell>
          <cell r="C738">
            <v>1</v>
          </cell>
          <cell r="D738" t="str">
            <v>2027941</v>
          </cell>
          <cell r="E738" t="str">
            <v>SR MANTENIMIENTO CORRECTIVO</v>
          </cell>
          <cell r="F738" t="str">
            <v>8045</v>
          </cell>
          <cell r="G738" t="str">
            <v>22/04/2019 13:38</v>
          </cell>
          <cell r="H738" t="str">
            <v>500060</v>
          </cell>
          <cell r="I738" t="str">
            <v>PITSS</v>
          </cell>
          <cell r="J738" t="str">
            <v>ASP</v>
          </cell>
          <cell r="K738" t="str">
            <v>KBR MONTERREY SA DE CV</v>
          </cell>
          <cell r="L738" t="str">
            <v>LIC. GUSTAVO DIAZ ORDAZ No 130 PISO 17, 18, 19 Y 2</v>
          </cell>
          <cell r="M738" t="str">
            <v>MONTERREY-NL</v>
          </cell>
          <cell r="N738">
            <v>0</v>
          </cell>
          <cell r="O738" t="str">
            <v>INTERIOR</v>
          </cell>
          <cell r="P738">
            <v>252</v>
          </cell>
          <cell r="Q738" t="str">
            <v>&gt;60</v>
          </cell>
          <cell r="R738" t="str">
            <v>Office Digital</v>
          </cell>
          <cell r="S738" t="str">
            <v>A3</v>
          </cell>
          <cell r="T738" t="str">
            <v>Ciudad principal</v>
          </cell>
          <cell r="U738" t="str">
            <v>2-&gt;60</v>
          </cell>
          <cell r="V738">
            <v>1.1000000000000001</v>
          </cell>
          <cell r="W738">
            <v>1501.5000000000002</v>
          </cell>
          <cell r="X738">
            <v>1</v>
          </cell>
          <cell r="Y738">
            <v>2.1</v>
          </cell>
          <cell r="Z738">
            <v>5</v>
          </cell>
          <cell r="AA738">
            <v>0.42000000000000004</v>
          </cell>
          <cell r="AB738">
            <v>0</v>
          </cell>
          <cell r="AC738">
            <v>0</v>
          </cell>
          <cell r="AD738">
            <v>43580</v>
          </cell>
          <cell r="AE738">
            <v>43580</v>
          </cell>
          <cell r="AF738">
            <v>0</v>
          </cell>
          <cell r="AG738" t="str">
            <v>0-1 día</v>
          </cell>
          <cell r="AH738">
            <v>0</v>
          </cell>
          <cell r="AI738">
            <v>0</v>
          </cell>
          <cell r="AJ738">
            <v>0</v>
          </cell>
          <cell r="AK738">
            <v>1501.5000000000002</v>
          </cell>
        </row>
        <row r="739">
          <cell r="A739" t="str">
            <v>9HB326753</v>
          </cell>
          <cell r="B739" t="str">
            <v>ABR-19</v>
          </cell>
          <cell r="C739">
            <v>1</v>
          </cell>
          <cell r="D739" t="str">
            <v>2028797</v>
          </cell>
          <cell r="E739" t="str">
            <v>SR MANTENIMIENTO CORRECTIVO</v>
          </cell>
          <cell r="F739" t="str">
            <v>3335</v>
          </cell>
          <cell r="G739" t="str">
            <v>24/04/2019 07:49</v>
          </cell>
          <cell r="H739" t="str">
            <v>800186</v>
          </cell>
          <cell r="I739" t="str">
            <v>PITSS</v>
          </cell>
          <cell r="J739" t="str">
            <v>ASP</v>
          </cell>
          <cell r="K739" t="str">
            <v>UNITED AIRLINES INC</v>
          </cell>
          <cell r="L739" t="str">
            <v>PROLONGACION CORREGIDORA No 306 LTE 11</v>
          </cell>
          <cell r="M739" t="str">
            <v>Queretaro-QRO</v>
          </cell>
          <cell r="N739">
            <v>0</v>
          </cell>
          <cell r="O739" t="str">
            <v>INTERIOR</v>
          </cell>
          <cell r="P739">
            <v>2701</v>
          </cell>
          <cell r="Q739" t="str">
            <v>&gt;60</v>
          </cell>
          <cell r="R739" t="str">
            <v>A4 Mono MFPs</v>
          </cell>
          <cell r="S739" t="str">
            <v>A4</v>
          </cell>
          <cell r="T739" t="str">
            <v>Ciudad principal</v>
          </cell>
          <cell r="U739" t="str">
            <v>1-&gt;60</v>
          </cell>
          <cell r="V739">
            <v>1.05</v>
          </cell>
          <cell r="W739">
            <v>750.75000000000011</v>
          </cell>
          <cell r="X739">
            <v>1</v>
          </cell>
          <cell r="Y739">
            <v>5.25</v>
          </cell>
          <cell r="Z739">
            <v>5</v>
          </cell>
          <cell r="AA739">
            <v>1.05</v>
          </cell>
          <cell r="AB739">
            <v>1.2500000000000011E-2</v>
          </cell>
          <cell r="AC739">
            <v>-8.9375000000000089</v>
          </cell>
          <cell r="AD739">
            <v>43580</v>
          </cell>
          <cell r="AE739">
            <v>43580</v>
          </cell>
          <cell r="AF739">
            <v>0</v>
          </cell>
          <cell r="AG739" t="str">
            <v>0-1 día</v>
          </cell>
          <cell r="AH739">
            <v>0</v>
          </cell>
          <cell r="AI739">
            <v>0</v>
          </cell>
          <cell r="AJ739">
            <v>0</v>
          </cell>
          <cell r="AK739">
            <v>741.81250000000011</v>
          </cell>
        </row>
        <row r="740">
          <cell r="A740" t="str">
            <v>9HB327127</v>
          </cell>
          <cell r="B740" t="str">
            <v>ABR-19</v>
          </cell>
          <cell r="C740">
            <v>1</v>
          </cell>
          <cell r="D740" t="str">
            <v>2019037</v>
          </cell>
          <cell r="E740" t="str">
            <v>SR MANTENIMIENTO CORRECTIVO</v>
          </cell>
          <cell r="F740" t="str">
            <v>6227</v>
          </cell>
          <cell r="G740" t="str">
            <v>02/04/2019 17:41</v>
          </cell>
          <cell r="H740" t="str">
            <v>800197</v>
          </cell>
          <cell r="I740" t="str">
            <v>PITSS</v>
          </cell>
          <cell r="J740" t="str">
            <v>ASP</v>
          </cell>
          <cell r="K740" t="str">
            <v>OPERACIONES MADAPAL SA DE CV</v>
          </cell>
          <cell r="L740" t="str">
            <v>SIERRA DE SANTA CATANA No 104</v>
          </cell>
          <cell r="M740" t="str">
            <v>San Luis Potosi-SLP</v>
          </cell>
          <cell r="N740">
            <v>0</v>
          </cell>
          <cell r="O740" t="str">
            <v>INTERIOR</v>
          </cell>
          <cell r="P740">
            <v>14</v>
          </cell>
          <cell r="Q740" t="str">
            <v>Entre 7 y 15</v>
          </cell>
          <cell r="R740" t="str">
            <v>A4 Color Laser MFPs</v>
          </cell>
          <cell r="S740" t="str">
            <v>A4</v>
          </cell>
          <cell r="T740" t="str">
            <v>Ciudad principal</v>
          </cell>
          <cell r="U740" t="str">
            <v>1-Entre 7 y 15</v>
          </cell>
          <cell r="V740">
            <v>0</v>
          </cell>
          <cell r="W740">
            <v>0</v>
          </cell>
          <cell r="X740">
            <v>1</v>
          </cell>
          <cell r="Y740">
            <v>1.92</v>
          </cell>
          <cell r="Z740">
            <v>5</v>
          </cell>
          <cell r="AA740">
            <v>0.38400000000000001</v>
          </cell>
          <cell r="AB740">
            <v>0</v>
          </cell>
          <cell r="AC740">
            <v>0</v>
          </cell>
          <cell r="AD740">
            <v>43580</v>
          </cell>
          <cell r="AE740">
            <v>43580</v>
          </cell>
          <cell r="AF740">
            <v>0</v>
          </cell>
          <cell r="AG740" t="str">
            <v>0-1 día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</row>
        <row r="741">
          <cell r="A741" t="str">
            <v>9HB329578</v>
          </cell>
          <cell r="B741" t="str">
            <v>ABR-19</v>
          </cell>
          <cell r="C741">
            <v>1</v>
          </cell>
          <cell r="D741" t="str">
            <v>2029431</v>
          </cell>
          <cell r="E741" t="str">
            <v>SR MANTENIMIENTO CORRECTIVO</v>
          </cell>
          <cell r="F741" t="str">
            <v>4002</v>
          </cell>
          <cell r="G741" t="str">
            <v>25/04/2019 07:22</v>
          </cell>
          <cell r="H741" t="str">
            <v>800196</v>
          </cell>
          <cell r="I741" t="str">
            <v>PITSS</v>
          </cell>
          <cell r="J741" t="str">
            <v>ASP</v>
          </cell>
          <cell r="K741" t="str">
            <v>PRODUCTOS HOSPITALARIOS SA DE CV</v>
          </cell>
          <cell r="L741" t="str">
            <v>VENEZUELA No 821</v>
          </cell>
          <cell r="M741" t="str">
            <v>Guadalajara-JAL</v>
          </cell>
          <cell r="N741">
            <v>1</v>
          </cell>
          <cell r="O741" t="str">
            <v>INTERIOR</v>
          </cell>
          <cell r="P741">
            <v>2702</v>
          </cell>
          <cell r="Q741" t="str">
            <v>&gt;60</v>
          </cell>
          <cell r="R741" t="str">
            <v>A4 Mono MFPs</v>
          </cell>
          <cell r="S741" t="str">
            <v>A4</v>
          </cell>
          <cell r="T741" t="str">
            <v>Ciudad principal</v>
          </cell>
          <cell r="U741" t="str">
            <v>1-&gt;60</v>
          </cell>
          <cell r="V741">
            <v>1.05</v>
          </cell>
          <cell r="W741">
            <v>0</v>
          </cell>
          <cell r="X741">
            <v>1</v>
          </cell>
          <cell r="Y741">
            <v>0</v>
          </cell>
          <cell r="Z741">
            <v>5</v>
          </cell>
          <cell r="AA741">
            <v>0</v>
          </cell>
          <cell r="AB741">
            <v>0</v>
          </cell>
          <cell r="AC741">
            <v>0</v>
          </cell>
          <cell r="AD741">
            <v>43580</v>
          </cell>
          <cell r="AE741">
            <v>43580</v>
          </cell>
          <cell r="AF741">
            <v>0</v>
          </cell>
          <cell r="AG741" t="str">
            <v>0-1 día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</row>
        <row r="742">
          <cell r="A742" t="str">
            <v>9HB331815</v>
          </cell>
          <cell r="B742" t="str">
            <v>ABR-19</v>
          </cell>
          <cell r="C742">
            <v>1</v>
          </cell>
          <cell r="D742" t="str">
            <v>2028415</v>
          </cell>
          <cell r="E742" t="str">
            <v>SR MANTENIMIENTO CORRECTIVO</v>
          </cell>
          <cell r="F742" t="str">
            <v>4002</v>
          </cell>
          <cell r="G742" t="str">
            <v>23/04/2019 11:36</v>
          </cell>
          <cell r="H742" t="str">
            <v>800147</v>
          </cell>
          <cell r="I742" t="str">
            <v>PITSS</v>
          </cell>
          <cell r="J742" t="str">
            <v>ASP</v>
          </cell>
          <cell r="K742" t="str">
            <v>PRODUCTOS HOSPITALARIOS SA DE CV</v>
          </cell>
          <cell r="L742" t="str">
            <v>BLVD MARIANO ESCOBEDO No 4222</v>
          </cell>
          <cell r="M742" t="str">
            <v>Leon-GTO</v>
          </cell>
          <cell r="N742">
            <v>1</v>
          </cell>
          <cell r="O742" t="str">
            <v>INTERIOR</v>
          </cell>
          <cell r="P742">
            <v>2700</v>
          </cell>
          <cell r="Q742" t="str">
            <v>&gt;60</v>
          </cell>
          <cell r="R742" t="str">
            <v>A4 Mono MFPs</v>
          </cell>
          <cell r="S742" t="str">
            <v>A4</v>
          </cell>
          <cell r="T742" t="str">
            <v>Ciudad principal</v>
          </cell>
          <cell r="U742" t="str">
            <v>1-&gt;60</v>
          </cell>
          <cell r="V742">
            <v>1.05</v>
          </cell>
          <cell r="W742">
            <v>0</v>
          </cell>
          <cell r="X742">
            <v>1</v>
          </cell>
          <cell r="Y742">
            <v>1.83</v>
          </cell>
          <cell r="Z742">
            <v>5</v>
          </cell>
          <cell r="AA742">
            <v>0.36599999999999999</v>
          </cell>
          <cell r="AB742">
            <v>0</v>
          </cell>
          <cell r="AC742">
            <v>0</v>
          </cell>
          <cell r="AD742">
            <v>43580</v>
          </cell>
          <cell r="AE742">
            <v>43580</v>
          </cell>
          <cell r="AF742">
            <v>0</v>
          </cell>
          <cell r="AG742" t="str">
            <v>0-1 día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</row>
        <row r="743">
          <cell r="A743" t="str">
            <v>9HB333175</v>
          </cell>
          <cell r="B743" t="str">
            <v>ABR-19</v>
          </cell>
          <cell r="C743">
            <v>1</v>
          </cell>
          <cell r="D743" t="str">
            <v>2029645</v>
          </cell>
          <cell r="E743" t="str">
            <v>SR MANTENIMIENTO CORRECTIVO</v>
          </cell>
          <cell r="F743" t="str">
            <v>4002</v>
          </cell>
          <cell r="G743" t="str">
            <v>25/04/2019 11:15</v>
          </cell>
          <cell r="H743" t="str">
            <v>800072</v>
          </cell>
          <cell r="I743" t="str">
            <v>PITSS</v>
          </cell>
          <cell r="J743" t="str">
            <v>ASP</v>
          </cell>
          <cell r="K743" t="str">
            <v>PRODUCTOS HOSPITALARIOS SA DE CV</v>
          </cell>
          <cell r="L743" t="str">
            <v>ABASOLO No 92</v>
          </cell>
          <cell r="M743" t="str">
            <v>Tala-JAL</v>
          </cell>
          <cell r="N743">
            <v>1</v>
          </cell>
          <cell r="O743" t="str">
            <v>INTERIOR</v>
          </cell>
          <cell r="P743">
            <v>71</v>
          </cell>
          <cell r="Q743" t="str">
            <v>&gt;60</v>
          </cell>
          <cell r="R743" t="str">
            <v>A4 Mono MFPs</v>
          </cell>
          <cell r="S743" t="str">
            <v>A4</v>
          </cell>
          <cell r="T743" t="str">
            <v>Otras</v>
          </cell>
          <cell r="U743" t="str">
            <v>1-&gt;60</v>
          </cell>
          <cell r="V743">
            <v>1.05</v>
          </cell>
          <cell r="W743">
            <v>0</v>
          </cell>
          <cell r="X743">
            <v>1</v>
          </cell>
          <cell r="Y743">
            <v>2.08</v>
          </cell>
          <cell r="Z743">
            <v>9</v>
          </cell>
          <cell r="AA743">
            <v>0.23111111111111113</v>
          </cell>
          <cell r="AB743">
            <v>0</v>
          </cell>
          <cell r="AC743">
            <v>0</v>
          </cell>
          <cell r="AD743">
            <v>43580</v>
          </cell>
          <cell r="AE743">
            <v>43580</v>
          </cell>
          <cell r="AF743">
            <v>0</v>
          </cell>
          <cell r="AG743" t="str">
            <v>0-1 día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</row>
        <row r="744">
          <cell r="A744" t="str">
            <v>9HB334888</v>
          </cell>
          <cell r="B744" t="str">
            <v>ABR-19</v>
          </cell>
          <cell r="C744">
            <v>1</v>
          </cell>
          <cell r="D744" t="str">
            <v>2030247</v>
          </cell>
          <cell r="E744" t="str">
            <v>SR MANTENIMIENTO CORRECTIVO</v>
          </cell>
          <cell r="F744" t="str">
            <v>8075</v>
          </cell>
          <cell r="G744" t="str">
            <v>26/04/2019 13:54</v>
          </cell>
          <cell r="H744" t="str">
            <v>800146</v>
          </cell>
          <cell r="I744" t="str">
            <v>PITSS</v>
          </cell>
          <cell r="J744" t="str">
            <v>ASP</v>
          </cell>
          <cell r="K744" t="str">
            <v>OPERADORA OMX SA DE CV</v>
          </cell>
          <cell r="L744" t="str">
            <v>BLV ADOLFO LOPEZ MATEOS 2009-B</v>
          </cell>
          <cell r="M744" t="str">
            <v>LEON-GTO</v>
          </cell>
          <cell r="N744">
            <v>0</v>
          </cell>
          <cell r="O744" t="str">
            <v>INTERIOR</v>
          </cell>
          <cell r="P744">
            <v>88</v>
          </cell>
          <cell r="Q744" t="str">
            <v>&gt;60</v>
          </cell>
          <cell r="R744" t="str">
            <v>Departmental Digital</v>
          </cell>
          <cell r="S744" t="str">
            <v>A3</v>
          </cell>
          <cell r="T744" t="str">
            <v>Ciudad principal</v>
          </cell>
          <cell r="U744" t="str">
            <v>2-&gt;60</v>
          </cell>
          <cell r="V744">
            <v>1.1000000000000001</v>
          </cell>
          <cell r="W744">
            <v>1501.5000000000002</v>
          </cell>
          <cell r="X744">
            <v>1</v>
          </cell>
          <cell r="Y744">
            <v>1.1000000000000001</v>
          </cell>
          <cell r="Z744">
            <v>5</v>
          </cell>
          <cell r="AA744">
            <v>0.22000000000000003</v>
          </cell>
          <cell r="AB744">
            <v>0</v>
          </cell>
          <cell r="AC744">
            <v>0</v>
          </cell>
          <cell r="AD744">
            <v>43581</v>
          </cell>
          <cell r="AE744">
            <v>43584</v>
          </cell>
          <cell r="AF744">
            <v>1</v>
          </cell>
          <cell r="AG744" t="str">
            <v>0-1 día</v>
          </cell>
          <cell r="AH744">
            <v>0</v>
          </cell>
          <cell r="AI744">
            <v>0</v>
          </cell>
          <cell r="AJ744">
            <v>0</v>
          </cell>
          <cell r="AK744">
            <v>1501.5000000000002</v>
          </cell>
        </row>
        <row r="745">
          <cell r="A745" t="str">
            <v>9HB381838</v>
          </cell>
          <cell r="B745" t="str">
            <v>ABR-19</v>
          </cell>
          <cell r="C745">
            <v>1</v>
          </cell>
          <cell r="D745" t="str">
            <v>2030135</v>
          </cell>
          <cell r="E745" t="str">
            <v>SR MANTENIMIENTO CORRECTIVO</v>
          </cell>
          <cell r="F745" t="str">
            <v>8075</v>
          </cell>
          <cell r="G745" t="str">
            <v>26/04/2019 11:05</v>
          </cell>
          <cell r="H745" t="str">
            <v>800072</v>
          </cell>
          <cell r="I745" t="str">
            <v>PITSS</v>
          </cell>
          <cell r="J745" t="str">
            <v>ASP</v>
          </cell>
          <cell r="K745" t="str">
            <v>OPERADORA OMX SA DE CV</v>
          </cell>
          <cell r="L745" t="str">
            <v>MARIANO OTERO No 1614</v>
          </cell>
          <cell r="M745" t="str">
            <v>Zapopan-JAL</v>
          </cell>
          <cell r="N745">
            <v>0</v>
          </cell>
          <cell r="O745" t="str">
            <v>INTERIOR</v>
          </cell>
          <cell r="P745">
            <v>11</v>
          </cell>
          <cell r="Q745" t="str">
            <v>Entre 7 y 15</v>
          </cell>
          <cell r="R745" t="str">
            <v>Departmental Digital</v>
          </cell>
          <cell r="S745" t="str">
            <v>A3</v>
          </cell>
          <cell r="T745" t="str">
            <v>Ciudad principal</v>
          </cell>
          <cell r="U745" t="str">
            <v>2-Entre 7 y 15</v>
          </cell>
          <cell r="V745">
            <v>0.6</v>
          </cell>
          <cell r="W745">
            <v>819</v>
          </cell>
          <cell r="X745">
            <v>1</v>
          </cell>
          <cell r="Y745">
            <v>1.89</v>
          </cell>
          <cell r="Z745">
            <v>5</v>
          </cell>
          <cell r="AA745">
            <v>0.378</v>
          </cell>
          <cell r="AB745">
            <v>0</v>
          </cell>
          <cell r="AC745">
            <v>0</v>
          </cell>
          <cell r="AD745">
            <v>43581</v>
          </cell>
          <cell r="AE745">
            <v>43582</v>
          </cell>
          <cell r="AF745">
            <v>0</v>
          </cell>
          <cell r="AG745" t="str">
            <v>0-1 día</v>
          </cell>
          <cell r="AH745">
            <v>0</v>
          </cell>
          <cell r="AI745">
            <v>0</v>
          </cell>
          <cell r="AJ745">
            <v>0</v>
          </cell>
          <cell r="AK745">
            <v>819</v>
          </cell>
        </row>
        <row r="746">
          <cell r="A746" t="str">
            <v>9HB914002</v>
          </cell>
          <cell r="B746" t="str">
            <v>ABR-19</v>
          </cell>
          <cell r="C746">
            <v>1</v>
          </cell>
          <cell r="D746" t="str">
            <v>2030153</v>
          </cell>
          <cell r="E746" t="str">
            <v>SR MANTENIMIENTO CORRECTIVO</v>
          </cell>
          <cell r="F746" t="str">
            <v>4002</v>
          </cell>
          <cell r="G746" t="str">
            <v>26/04/2019 11:34</v>
          </cell>
          <cell r="H746" t="str">
            <v>500066</v>
          </cell>
          <cell r="I746" t="str">
            <v>PITSS</v>
          </cell>
          <cell r="J746" t="str">
            <v>ASP</v>
          </cell>
          <cell r="K746" t="str">
            <v>TELEFONOS DE MEXICO SA B DE CV</v>
          </cell>
          <cell r="L746" t="str">
            <v>AV NOGALAR SUR Y CRISANTEMO</v>
          </cell>
          <cell r="M746" t="str">
            <v>SAN NICOLAS DE LOS G</v>
          </cell>
          <cell r="N746">
            <v>0</v>
          </cell>
          <cell r="O746" t="str">
            <v>INTERIOR</v>
          </cell>
          <cell r="P746">
            <v>3</v>
          </cell>
          <cell r="Q746" t="str">
            <v>&lt;=3</v>
          </cell>
          <cell r="R746" t="str">
            <v>A4 Mono MFPs</v>
          </cell>
          <cell r="S746" t="str">
            <v>A4</v>
          </cell>
          <cell r="T746" t="str">
            <v>Ciudad principal</v>
          </cell>
          <cell r="U746" t="str">
            <v>1-&lt;=3</v>
          </cell>
          <cell r="V746">
            <v>0</v>
          </cell>
          <cell r="W746">
            <v>0</v>
          </cell>
          <cell r="X746">
            <v>1</v>
          </cell>
          <cell r="Y746">
            <v>0.21</v>
          </cell>
          <cell r="Z746">
            <v>5</v>
          </cell>
          <cell r="AA746">
            <v>4.1999999999999996E-2</v>
          </cell>
          <cell r="AB746">
            <v>0</v>
          </cell>
          <cell r="AC746">
            <v>0</v>
          </cell>
          <cell r="AD746">
            <v>43581</v>
          </cell>
          <cell r="AE746">
            <v>43581</v>
          </cell>
          <cell r="AF746">
            <v>0</v>
          </cell>
          <cell r="AG746" t="str">
            <v>0-1 día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</row>
        <row r="747">
          <cell r="A747" t="str">
            <v>9HB914002</v>
          </cell>
          <cell r="B747" t="str">
            <v>ABR-19</v>
          </cell>
          <cell r="C747">
            <v>1</v>
          </cell>
          <cell r="D747" t="str">
            <v>2029881</v>
          </cell>
          <cell r="E747" t="str">
            <v>SR MANTENIMIENTO CORRECTIVO</v>
          </cell>
          <cell r="F747" t="str">
            <v>4002</v>
          </cell>
          <cell r="G747" t="str">
            <v>25/04/2019 16:53</v>
          </cell>
          <cell r="H747" t="str">
            <v>500066</v>
          </cell>
          <cell r="I747" t="str">
            <v>PITSS</v>
          </cell>
          <cell r="J747" t="str">
            <v>ASP</v>
          </cell>
          <cell r="K747" t="str">
            <v>TELEFONOS DE MEXICO SA B DE CV</v>
          </cell>
          <cell r="L747" t="str">
            <v>5 DE MAYO 315 OTE Y GALEANA</v>
          </cell>
          <cell r="M747" t="str">
            <v>MONTERREY-NL</v>
          </cell>
          <cell r="N747">
            <v>0</v>
          </cell>
          <cell r="O747" t="str">
            <v>INTERIOR</v>
          </cell>
          <cell r="P747">
            <v>94</v>
          </cell>
          <cell r="Q747" t="str">
            <v>&gt;60</v>
          </cell>
          <cell r="R747" t="str">
            <v>A4 Mono MFPs</v>
          </cell>
          <cell r="S747" t="str">
            <v>A4</v>
          </cell>
          <cell r="T747" t="str">
            <v>Ciudad principal</v>
          </cell>
          <cell r="U747" t="str">
            <v>1-&gt;60</v>
          </cell>
          <cell r="V747">
            <v>1.05</v>
          </cell>
          <cell r="W747">
            <v>750.75000000000011</v>
          </cell>
          <cell r="X747">
            <v>1</v>
          </cell>
          <cell r="Y747">
            <v>1.1200000000000001</v>
          </cell>
          <cell r="Z747">
            <v>5</v>
          </cell>
          <cell r="AA747">
            <v>0.22400000000000003</v>
          </cell>
          <cell r="AB747">
            <v>0</v>
          </cell>
          <cell r="AC747">
            <v>0</v>
          </cell>
          <cell r="AD747">
            <v>43581</v>
          </cell>
          <cell r="AE747">
            <v>43581</v>
          </cell>
          <cell r="AF747">
            <v>0</v>
          </cell>
          <cell r="AG747" t="str">
            <v>0-1 día</v>
          </cell>
          <cell r="AH747">
            <v>0</v>
          </cell>
          <cell r="AI747">
            <v>0</v>
          </cell>
          <cell r="AJ747">
            <v>0</v>
          </cell>
          <cell r="AK747">
            <v>750.75000000000011</v>
          </cell>
        </row>
        <row r="748">
          <cell r="A748" t="str">
            <v>9HB914002</v>
          </cell>
          <cell r="B748" t="str">
            <v>ABR-19</v>
          </cell>
          <cell r="C748">
            <v>1</v>
          </cell>
          <cell r="D748" t="str">
            <v>2030049</v>
          </cell>
          <cell r="E748" t="str">
            <v>SR MANTENIMIENTO CORRECTIVO</v>
          </cell>
          <cell r="F748" t="str">
            <v>4002</v>
          </cell>
          <cell r="G748" t="str">
            <v>26/04/2019 09:23</v>
          </cell>
          <cell r="H748" t="str">
            <v>500066</v>
          </cell>
          <cell r="I748" t="str">
            <v>PITSS</v>
          </cell>
          <cell r="J748" t="str">
            <v>ASP</v>
          </cell>
          <cell r="K748" t="str">
            <v>TELEFONOS DE MEXICO SA B DE CV</v>
          </cell>
          <cell r="L748" t="str">
            <v>NAHUA 333</v>
          </cell>
          <cell r="M748" t="str">
            <v>GUADALUPE-NL</v>
          </cell>
          <cell r="N748">
            <v>0</v>
          </cell>
          <cell r="O748" t="str">
            <v>INTERIOR</v>
          </cell>
          <cell r="P748">
            <v>84</v>
          </cell>
          <cell r="Q748" t="str">
            <v>&gt;60</v>
          </cell>
          <cell r="R748" t="str">
            <v>A4 Mono MFPs</v>
          </cell>
          <cell r="S748" t="str">
            <v>A4</v>
          </cell>
          <cell r="T748" t="str">
            <v>Ciudad principal</v>
          </cell>
          <cell r="U748" t="str">
            <v>1-&gt;60</v>
          </cell>
          <cell r="V748">
            <v>1.05</v>
          </cell>
          <cell r="W748">
            <v>750.75000000000011</v>
          </cell>
          <cell r="X748">
            <v>1</v>
          </cell>
          <cell r="Y748">
            <v>0.09</v>
          </cell>
          <cell r="Z748">
            <v>5</v>
          </cell>
          <cell r="AA748">
            <v>1.7999999999999999E-2</v>
          </cell>
          <cell r="AB748">
            <v>0</v>
          </cell>
          <cell r="AC748">
            <v>0</v>
          </cell>
          <cell r="AD748">
            <v>43581</v>
          </cell>
          <cell r="AE748">
            <v>43581</v>
          </cell>
          <cell r="AF748">
            <v>0</v>
          </cell>
          <cell r="AG748" t="str">
            <v>0-1 día</v>
          </cell>
          <cell r="AH748">
            <v>0</v>
          </cell>
          <cell r="AI748">
            <v>0</v>
          </cell>
          <cell r="AJ748">
            <v>0</v>
          </cell>
          <cell r="AK748">
            <v>750.75000000000011</v>
          </cell>
        </row>
        <row r="749">
          <cell r="A749" t="str">
            <v>9HB914354</v>
          </cell>
          <cell r="B749" t="str">
            <v>ABR-19</v>
          </cell>
          <cell r="C749">
            <v>1</v>
          </cell>
          <cell r="D749" t="str">
            <v>2030151</v>
          </cell>
          <cell r="E749" t="str">
            <v>SR MANTENIMIENTO CORRECTIVO</v>
          </cell>
          <cell r="F749" t="str">
            <v>4002</v>
          </cell>
          <cell r="G749" t="str">
            <v>26/04/2019 11:27</v>
          </cell>
          <cell r="H749" t="str">
            <v>100038</v>
          </cell>
          <cell r="I749" t="str">
            <v>PITSS</v>
          </cell>
          <cell r="J749" t="str">
            <v>ASP</v>
          </cell>
          <cell r="K749" t="str">
            <v>DHL EXPRESS MEXICO SA DE CV</v>
          </cell>
          <cell r="L749" t="str">
            <v>AV ALBERT EISTEN No 201</v>
          </cell>
          <cell r="M749" t="str">
            <v>Toluca De Lerdo-ESTA</v>
          </cell>
          <cell r="N749">
            <v>0</v>
          </cell>
          <cell r="O749" t="str">
            <v>INTERIOR</v>
          </cell>
          <cell r="P749">
            <v>2703</v>
          </cell>
          <cell r="Q749" t="str">
            <v>&gt;60</v>
          </cell>
          <cell r="R749" t="str">
            <v>A4 Mono MFPs</v>
          </cell>
          <cell r="S749" t="str">
            <v>A4</v>
          </cell>
          <cell r="T749" t="str">
            <v>Ciudad principal</v>
          </cell>
          <cell r="U749" t="str">
            <v>1-&gt;60</v>
          </cell>
          <cell r="V749">
            <v>1.05</v>
          </cell>
          <cell r="W749">
            <v>750.75000000000011</v>
          </cell>
          <cell r="X749">
            <v>1</v>
          </cell>
          <cell r="Y749">
            <v>2.5499999999999998</v>
          </cell>
          <cell r="Z749">
            <v>5</v>
          </cell>
          <cell r="AA749">
            <v>0.51</v>
          </cell>
          <cell r="AB749">
            <v>0</v>
          </cell>
          <cell r="AC749">
            <v>0</v>
          </cell>
          <cell r="AD749">
            <v>43581</v>
          </cell>
          <cell r="AE749">
            <v>43581</v>
          </cell>
          <cell r="AF749">
            <v>0</v>
          </cell>
          <cell r="AG749" t="str">
            <v>0-1 día</v>
          </cell>
          <cell r="AH749">
            <v>0</v>
          </cell>
          <cell r="AI749">
            <v>0</v>
          </cell>
          <cell r="AJ749">
            <v>0</v>
          </cell>
          <cell r="AK749">
            <v>750.75000000000011</v>
          </cell>
        </row>
        <row r="750">
          <cell r="A750" t="str">
            <v>AAQ100563</v>
          </cell>
          <cell r="B750" t="str">
            <v>ABR-19</v>
          </cell>
          <cell r="C750">
            <v>1</v>
          </cell>
          <cell r="D750" t="str">
            <v>2030043</v>
          </cell>
          <cell r="E750" t="str">
            <v>SR MANTENIMIENTO CORRECTIVO</v>
          </cell>
          <cell r="F750" t="str">
            <v>4002</v>
          </cell>
          <cell r="G750" t="str">
            <v>26/04/2019 09:22</v>
          </cell>
          <cell r="H750" t="str">
            <v>800188</v>
          </cell>
          <cell r="I750" t="str">
            <v>PITSS</v>
          </cell>
          <cell r="J750" t="str">
            <v>ASP</v>
          </cell>
          <cell r="K750" t="str">
            <v>OPCIONES DE SERVICIO EN MEXICO</v>
          </cell>
          <cell r="L750" t="str">
            <v>Av De los Insurgentes  2604 Loc B5</v>
          </cell>
          <cell r="M750" t="str">
            <v>Irapuato-GTO</v>
          </cell>
          <cell r="N750">
            <v>0</v>
          </cell>
          <cell r="O750" t="str">
            <v>INTERIOR</v>
          </cell>
          <cell r="P750">
            <v>2</v>
          </cell>
          <cell r="Q750" t="str">
            <v>&lt;=3</v>
          </cell>
          <cell r="R750" t="str">
            <v>A4 Mono MFPs</v>
          </cell>
          <cell r="S750" t="str">
            <v>A4</v>
          </cell>
          <cell r="T750" t="str">
            <v>Ciudad principal</v>
          </cell>
          <cell r="U750" t="str">
            <v>1-&lt;=3</v>
          </cell>
          <cell r="V750">
            <v>0</v>
          </cell>
          <cell r="W750">
            <v>0</v>
          </cell>
          <cell r="X750">
            <v>1</v>
          </cell>
          <cell r="Y750">
            <v>0.63</v>
          </cell>
          <cell r="Z750">
            <v>5</v>
          </cell>
          <cell r="AA750">
            <v>0.126</v>
          </cell>
          <cell r="AB750">
            <v>0</v>
          </cell>
          <cell r="AC750">
            <v>0</v>
          </cell>
          <cell r="AD750">
            <v>43581</v>
          </cell>
          <cell r="AE750">
            <v>43581</v>
          </cell>
          <cell r="AF750">
            <v>0</v>
          </cell>
          <cell r="AG750" t="str">
            <v>0-1 día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</row>
        <row r="751">
          <cell r="A751" t="str">
            <v>AAQ100563</v>
          </cell>
          <cell r="B751" t="str">
            <v>ABR-19</v>
          </cell>
          <cell r="C751">
            <v>1</v>
          </cell>
          <cell r="D751" t="str">
            <v>2029863</v>
          </cell>
          <cell r="E751" t="str">
            <v>SR MANTENIMIENTO CORRECTIVO</v>
          </cell>
          <cell r="F751" t="str">
            <v>6705</v>
          </cell>
          <cell r="G751" t="str">
            <v>25/04/2019 16:06</v>
          </cell>
          <cell r="H751" t="str">
            <v>800147</v>
          </cell>
          <cell r="I751" t="str">
            <v>PITSS</v>
          </cell>
          <cell r="J751" t="str">
            <v>ASP</v>
          </cell>
          <cell r="K751" t="str">
            <v>OPERADORA OMX SA DE CV</v>
          </cell>
          <cell r="L751" t="str">
            <v>BLVD ADOLFO LOPEZ MATEOS 2540</v>
          </cell>
          <cell r="M751" t="str">
            <v>LEON-GTO</v>
          </cell>
          <cell r="N751">
            <v>0</v>
          </cell>
          <cell r="O751" t="str">
            <v>INTERIOR</v>
          </cell>
          <cell r="P751">
            <v>49</v>
          </cell>
          <cell r="Q751" t="str">
            <v>Entre 31 y 60</v>
          </cell>
          <cell r="R751" t="str">
            <v>WF Mono Systems and Legacy Color</v>
          </cell>
          <cell r="S751" t="str">
            <v>WF</v>
          </cell>
          <cell r="T751" t="str">
            <v>Ciudad principal</v>
          </cell>
          <cell r="U751" t="str">
            <v>3-Entre 31 y 60</v>
          </cell>
          <cell r="V751">
            <v>1.1000000000000001</v>
          </cell>
          <cell r="W751">
            <v>1730.3000000000004</v>
          </cell>
          <cell r="X751">
            <v>1</v>
          </cell>
          <cell r="Y751">
            <v>1.4</v>
          </cell>
          <cell r="Z751">
            <v>4</v>
          </cell>
          <cell r="AA751">
            <v>0.35</v>
          </cell>
          <cell r="AB751">
            <v>0</v>
          </cell>
          <cell r="AC751">
            <v>0</v>
          </cell>
          <cell r="AD751">
            <v>43581</v>
          </cell>
          <cell r="AE751">
            <v>43581</v>
          </cell>
          <cell r="AF751">
            <v>0</v>
          </cell>
          <cell r="AG751" t="str">
            <v>0-1 día</v>
          </cell>
          <cell r="AH751">
            <v>0</v>
          </cell>
          <cell r="AI751">
            <v>0</v>
          </cell>
          <cell r="AJ751">
            <v>0</v>
          </cell>
          <cell r="AK751">
            <v>1730.3000000000004</v>
          </cell>
        </row>
        <row r="752">
          <cell r="A752" t="str">
            <v>AAQ100563</v>
          </cell>
          <cell r="B752" t="str">
            <v>ABR-19</v>
          </cell>
          <cell r="C752">
            <v>1</v>
          </cell>
          <cell r="D752" t="str">
            <v>2029617</v>
          </cell>
          <cell r="E752" t="str">
            <v>SR MANTENIMIENTO CORRECTIVO</v>
          </cell>
          <cell r="F752" t="str">
            <v>3616</v>
          </cell>
          <cell r="G752" t="str">
            <v>25/04/2019 10:47</v>
          </cell>
          <cell r="H752" t="str">
            <v>800192</v>
          </cell>
          <cell r="I752" t="str">
            <v>PITSS</v>
          </cell>
          <cell r="J752" t="str">
            <v>ASP</v>
          </cell>
          <cell r="K752" t="str">
            <v>DHL EXPRESS MEXICO SA DE CV</v>
          </cell>
          <cell r="L752" t="str">
            <v>AV LAZARO CARDENAS 2229</v>
          </cell>
          <cell r="M752" t="str">
            <v>GUADALAJARA-JAL</v>
          </cell>
          <cell r="N752">
            <v>0</v>
          </cell>
          <cell r="O752" t="str">
            <v>INTERIOR</v>
          </cell>
          <cell r="P752">
            <v>330</v>
          </cell>
          <cell r="Q752" t="str">
            <v>&gt;60</v>
          </cell>
          <cell r="R752" t="str">
            <v>A4 Mono MFPs</v>
          </cell>
          <cell r="S752" t="str">
            <v>A4</v>
          </cell>
          <cell r="T752" t="str">
            <v>Ciudad principal</v>
          </cell>
          <cell r="U752" t="str">
            <v>1-&gt;60</v>
          </cell>
          <cell r="V752">
            <v>1.05</v>
          </cell>
          <cell r="W752">
            <v>750.75000000000011</v>
          </cell>
          <cell r="X752">
            <v>1</v>
          </cell>
          <cell r="Y752">
            <v>1.32</v>
          </cell>
          <cell r="Z752">
            <v>5</v>
          </cell>
          <cell r="AA752">
            <v>0.26400000000000001</v>
          </cell>
          <cell r="AB752">
            <v>0</v>
          </cell>
          <cell r="AC752">
            <v>0</v>
          </cell>
          <cell r="AD752">
            <v>43581</v>
          </cell>
          <cell r="AE752">
            <v>43582</v>
          </cell>
          <cell r="AF752">
            <v>0</v>
          </cell>
          <cell r="AG752" t="str">
            <v>0-1 día</v>
          </cell>
          <cell r="AH752">
            <v>0</v>
          </cell>
          <cell r="AI752">
            <v>0</v>
          </cell>
          <cell r="AJ752">
            <v>0</v>
          </cell>
          <cell r="AK752">
            <v>750.75000000000011</v>
          </cell>
        </row>
        <row r="753">
          <cell r="A753" t="str">
            <v>AAQ100582</v>
          </cell>
          <cell r="B753" t="str">
            <v>ABR-19</v>
          </cell>
          <cell r="C753">
            <v>1</v>
          </cell>
          <cell r="D753" t="str">
            <v>2030057</v>
          </cell>
          <cell r="E753" t="str">
            <v>SR MANTENIMIENTO PREVENTIVO</v>
          </cell>
          <cell r="F753" t="str">
            <v>3616</v>
          </cell>
          <cell r="G753" t="str">
            <v>26/04/2019 09:39</v>
          </cell>
          <cell r="H753" t="str">
            <v>500159</v>
          </cell>
          <cell r="I753" t="str">
            <v>PITSS</v>
          </cell>
          <cell r="J753" t="str">
            <v>ASP</v>
          </cell>
          <cell r="K753" t="str">
            <v>HONEYWELL AUTOMOTIVE DE MEXICO S DE RL DE CV</v>
          </cell>
          <cell r="L753" t="str">
            <v>CRISTOBAL COLON 11364</v>
          </cell>
          <cell r="M753" t="str">
            <v>CHIHUAHUA-CHIH</v>
          </cell>
          <cell r="N753">
            <v>0</v>
          </cell>
          <cell r="O753" t="str">
            <v>INTERIOR</v>
          </cell>
          <cell r="P753" t="str">
            <v xml:space="preserve">  </v>
          </cell>
          <cell r="Q753" t="str">
            <v>&gt;60</v>
          </cell>
          <cell r="R753" t="str">
            <v>A4 Mono MFPs</v>
          </cell>
          <cell r="S753" t="str">
            <v>A4</v>
          </cell>
          <cell r="T753" t="str">
            <v>Ciudad principal</v>
          </cell>
          <cell r="U753" t="str">
            <v>1-&gt;60</v>
          </cell>
          <cell r="V753">
            <v>1</v>
          </cell>
          <cell r="W753">
            <v>715.00000000000011</v>
          </cell>
          <cell r="X753">
            <v>0</v>
          </cell>
          <cell r="Y753">
            <v>5</v>
          </cell>
          <cell r="Z753">
            <v>5</v>
          </cell>
          <cell r="AA753">
            <v>1</v>
          </cell>
          <cell r="AB753">
            <v>0</v>
          </cell>
          <cell r="AC753">
            <v>0</v>
          </cell>
          <cell r="AD753">
            <v>43581</v>
          </cell>
          <cell r="AE753">
            <v>43581</v>
          </cell>
          <cell r="AF753">
            <v>0</v>
          </cell>
          <cell r="AG753" t="str">
            <v>0-1 día</v>
          </cell>
          <cell r="AH753">
            <v>0</v>
          </cell>
          <cell r="AI753">
            <v>0</v>
          </cell>
          <cell r="AJ753">
            <v>0</v>
          </cell>
          <cell r="AK753">
            <v>715.00000000000011</v>
          </cell>
        </row>
        <row r="754">
          <cell r="A754" t="str">
            <v>AAQ100582</v>
          </cell>
          <cell r="B754" t="str">
            <v>ABR-19</v>
          </cell>
          <cell r="C754">
            <v>1</v>
          </cell>
          <cell r="D754" t="str">
            <v>2030199</v>
          </cell>
          <cell r="E754" t="str">
            <v>SR INSTALACION DE EQUIPO</v>
          </cell>
          <cell r="F754" t="str">
            <v>5337</v>
          </cell>
          <cell r="G754" t="str">
            <v>26/04/2019 12:39</v>
          </cell>
          <cell r="H754" t="str">
            <v>800197</v>
          </cell>
          <cell r="I754" t="str">
            <v>PITSS</v>
          </cell>
          <cell r="J754" t="str">
            <v>ASP</v>
          </cell>
          <cell r="K754" t="str">
            <v>HONEYWELL AUTOMOTIVE DE MEXICO S DE RL DE CV</v>
          </cell>
          <cell r="L754" t="str">
            <v>CIRCUITO MEXICO No 125</v>
          </cell>
          <cell r="M754" t="str">
            <v>San Luis Potosi-SLP</v>
          </cell>
          <cell r="N754">
            <v>0</v>
          </cell>
          <cell r="O754" t="str">
            <v>INTERIOR</v>
          </cell>
          <cell r="P754" t="str">
            <v xml:space="preserve">  </v>
          </cell>
          <cell r="Q754" t="str">
            <v>&gt;60</v>
          </cell>
          <cell r="R754" t="str">
            <v>Office Digital</v>
          </cell>
          <cell r="S754" t="str">
            <v>A3</v>
          </cell>
          <cell r="T754" t="str">
            <v>Ciudad principal</v>
          </cell>
          <cell r="U754" t="str">
            <v>2-&gt;60</v>
          </cell>
          <cell r="V754">
            <v>1</v>
          </cell>
          <cell r="W754">
            <v>2047.5</v>
          </cell>
          <cell r="X754">
            <v>0</v>
          </cell>
          <cell r="Y754">
            <v>5</v>
          </cell>
          <cell r="Z754">
            <v>5</v>
          </cell>
          <cell r="AA754">
            <v>1</v>
          </cell>
          <cell r="AB754">
            <v>0</v>
          </cell>
          <cell r="AC754">
            <v>0</v>
          </cell>
          <cell r="AD754">
            <v>43581</v>
          </cell>
          <cell r="AE754">
            <v>43584</v>
          </cell>
          <cell r="AF754">
            <v>1</v>
          </cell>
          <cell r="AG754" t="str">
            <v>0-1 día</v>
          </cell>
          <cell r="AH754">
            <v>0</v>
          </cell>
          <cell r="AI754">
            <v>0</v>
          </cell>
          <cell r="AJ754">
            <v>0</v>
          </cell>
          <cell r="AK754">
            <v>2047.5</v>
          </cell>
        </row>
        <row r="755">
          <cell r="A755" t="str">
            <v>AAQ100656</v>
          </cell>
          <cell r="B755" t="str">
            <v>ABR-19</v>
          </cell>
          <cell r="C755">
            <v>1</v>
          </cell>
          <cell r="D755" t="str">
            <v>2027875</v>
          </cell>
          <cell r="E755" t="str">
            <v>SR MANTENIMIENTO CORRECTIVO</v>
          </cell>
          <cell r="F755" t="str">
            <v>3636</v>
          </cell>
          <cell r="G755" t="str">
            <v>22/04/2019 12:25</v>
          </cell>
          <cell r="H755" t="str">
            <v>800188</v>
          </cell>
          <cell r="I755" t="str">
            <v>PITSS</v>
          </cell>
          <cell r="J755" t="str">
            <v>ASP</v>
          </cell>
          <cell r="K755" t="str">
            <v>RADIOMOVIL DIPSA SA DE CV</v>
          </cell>
          <cell r="L755" t="str">
            <v>BLVD URIANGATO 240</v>
          </cell>
          <cell r="M755" t="str">
            <v>URIANGATO-GTO</v>
          </cell>
          <cell r="N755">
            <v>0</v>
          </cell>
          <cell r="O755" t="str">
            <v>INTERIOR</v>
          </cell>
          <cell r="P755">
            <v>131</v>
          </cell>
          <cell r="Q755" t="str">
            <v>&gt;60</v>
          </cell>
          <cell r="R755" t="str">
            <v>A4 Mono MFPs</v>
          </cell>
          <cell r="S755" t="str">
            <v>A4</v>
          </cell>
          <cell r="T755" t="str">
            <v>Ciudad principal</v>
          </cell>
          <cell r="U755" t="str">
            <v>1-&gt;60</v>
          </cell>
          <cell r="V755">
            <v>1.05</v>
          </cell>
          <cell r="W755">
            <v>750.75000000000011</v>
          </cell>
          <cell r="X755">
            <v>1</v>
          </cell>
          <cell r="Y755">
            <v>2.58</v>
          </cell>
          <cell r="Z755">
            <v>5</v>
          </cell>
          <cell r="AA755">
            <v>0.51600000000000001</v>
          </cell>
          <cell r="AB755">
            <v>0</v>
          </cell>
          <cell r="AC755">
            <v>0</v>
          </cell>
          <cell r="AD755">
            <v>43581</v>
          </cell>
          <cell r="AE755">
            <v>43581</v>
          </cell>
          <cell r="AF755">
            <v>0</v>
          </cell>
          <cell r="AG755" t="str">
            <v>0-1 día</v>
          </cell>
          <cell r="AH755">
            <v>0</v>
          </cell>
          <cell r="AI755">
            <v>0</v>
          </cell>
          <cell r="AJ755">
            <v>0</v>
          </cell>
          <cell r="AK755">
            <v>750.75000000000011</v>
          </cell>
        </row>
        <row r="756">
          <cell r="A756" t="str">
            <v>AT0215867</v>
          </cell>
          <cell r="B756" t="str">
            <v>ABR-19</v>
          </cell>
          <cell r="C756">
            <v>1</v>
          </cell>
          <cell r="D756" t="str">
            <v>2029117</v>
          </cell>
          <cell r="E756" t="str">
            <v>SR MANTENIMIENTO CORRECTIVO</v>
          </cell>
          <cell r="F756" t="str">
            <v>4311</v>
          </cell>
          <cell r="G756" t="str">
            <v>24/04/2019 15:37</v>
          </cell>
          <cell r="H756" t="str">
            <v>500163</v>
          </cell>
          <cell r="I756" t="str">
            <v>PITSS</v>
          </cell>
          <cell r="J756" t="str">
            <v>ASP</v>
          </cell>
          <cell r="K756" t="str">
            <v>APTIV CONTRACT SERVICES NORESTE S DE RL DE CV</v>
          </cell>
          <cell r="L756" t="str">
            <v>BLVD ADOLFO LOPEZ MATEOS No 805 PONIENTE</v>
          </cell>
          <cell r="M756" t="str">
            <v>Ciudad Victoria-TAM</v>
          </cell>
          <cell r="N756">
            <v>0</v>
          </cell>
          <cell r="O756" t="str">
            <v>INTERIOR</v>
          </cell>
          <cell r="P756">
            <v>50</v>
          </cell>
          <cell r="Q756" t="str">
            <v>Entre 31 y 60</v>
          </cell>
          <cell r="R756" t="str">
            <v>Light Production Digital Business</v>
          </cell>
          <cell r="S756" t="str">
            <v>Entry Production</v>
          </cell>
          <cell r="T756" t="str">
            <v>Ciudad principal</v>
          </cell>
          <cell r="U756" t="str">
            <v>3-Entre 31 y 60</v>
          </cell>
          <cell r="V756">
            <v>1.1000000000000001</v>
          </cell>
          <cell r="W756">
            <v>1730.3000000000004</v>
          </cell>
          <cell r="X756">
            <v>1</v>
          </cell>
          <cell r="Y756">
            <v>2.0499999999999998</v>
          </cell>
          <cell r="Z756">
            <v>4</v>
          </cell>
          <cell r="AA756">
            <v>0.51249999999999996</v>
          </cell>
          <cell r="AB756">
            <v>0</v>
          </cell>
          <cell r="AC756">
            <v>0</v>
          </cell>
          <cell r="AD756">
            <v>43581</v>
          </cell>
          <cell r="AE756">
            <v>43581</v>
          </cell>
          <cell r="AF756">
            <v>0</v>
          </cell>
          <cell r="AG756" t="str">
            <v>0-1 día</v>
          </cell>
          <cell r="AH756">
            <v>0</v>
          </cell>
          <cell r="AI756">
            <v>0</v>
          </cell>
          <cell r="AJ756">
            <v>0</v>
          </cell>
          <cell r="AK756">
            <v>1730.3000000000004</v>
          </cell>
        </row>
        <row r="757">
          <cell r="A757" t="str">
            <v>K8B481298</v>
          </cell>
          <cell r="B757" t="str">
            <v>ABR-19</v>
          </cell>
          <cell r="C757">
            <v>1</v>
          </cell>
          <cell r="D757" t="str">
            <v>2028857</v>
          </cell>
          <cell r="E757" t="str">
            <v>SR MANTENIMIENTO CORRECTIVO</v>
          </cell>
          <cell r="F757" t="str">
            <v>4395</v>
          </cell>
          <cell r="G757" t="str">
            <v>24/04/2019 09:16</v>
          </cell>
          <cell r="H757" t="str">
            <v>800027</v>
          </cell>
          <cell r="I757" t="str">
            <v>PITSS</v>
          </cell>
          <cell r="J757" t="str">
            <v>ASP</v>
          </cell>
          <cell r="K757" t="str">
            <v>OFFICE DEPOT DE MEXICO SA DE CV</v>
          </cell>
          <cell r="L757" t="str">
            <v>AV CIRCUNVALACION OBLATOS 2700</v>
          </cell>
          <cell r="M757" t="str">
            <v>GUADALAJARA-JAL</v>
          </cell>
          <cell r="N757">
            <v>0</v>
          </cell>
          <cell r="O757" t="str">
            <v>INTERIOR</v>
          </cell>
          <cell r="P757">
            <v>7</v>
          </cell>
          <cell r="Q757" t="str">
            <v>Entre 7 y 15</v>
          </cell>
          <cell r="R757" t="str">
            <v>Light Production Digital Business</v>
          </cell>
          <cell r="S757" t="str">
            <v>Entry Production</v>
          </cell>
          <cell r="T757" t="str">
            <v>Ciudad principal</v>
          </cell>
          <cell r="U757" t="str">
            <v>3-Entre 7 y 15</v>
          </cell>
          <cell r="V757">
            <v>0.8</v>
          </cell>
          <cell r="W757">
            <v>1258.4000000000003</v>
          </cell>
          <cell r="X757">
            <v>1</v>
          </cell>
          <cell r="Y757">
            <v>4.75</v>
          </cell>
          <cell r="Z757">
            <v>4</v>
          </cell>
          <cell r="AA757">
            <v>1.1875</v>
          </cell>
          <cell r="AB757">
            <v>4.6875E-2</v>
          </cell>
          <cell r="AC757">
            <v>-73.734375000000014</v>
          </cell>
          <cell r="AD757">
            <v>43581</v>
          </cell>
          <cell r="AE757">
            <v>43582</v>
          </cell>
          <cell r="AF757">
            <v>0</v>
          </cell>
          <cell r="AG757" t="str">
            <v>0-1 día</v>
          </cell>
          <cell r="AH757">
            <v>0</v>
          </cell>
          <cell r="AI757">
            <v>0</v>
          </cell>
          <cell r="AJ757">
            <v>0</v>
          </cell>
          <cell r="AK757">
            <v>1184.6656250000003</v>
          </cell>
        </row>
        <row r="758">
          <cell r="A758" t="str">
            <v>K8B485905</v>
          </cell>
          <cell r="B758" t="str">
            <v>ABR-19</v>
          </cell>
          <cell r="C758">
            <v>1</v>
          </cell>
          <cell r="D758" t="str">
            <v>2030177</v>
          </cell>
          <cell r="E758" t="str">
            <v>SR MANTENIMIENTO CORRECTIVO</v>
          </cell>
          <cell r="F758" t="str">
            <v>4395</v>
          </cell>
          <cell r="G758" t="str">
            <v>26/04/2019 11:58</v>
          </cell>
          <cell r="H758" t="str">
            <v>800146</v>
          </cell>
          <cell r="I758" t="str">
            <v>PITSS</v>
          </cell>
          <cell r="J758" t="str">
            <v>ASP</v>
          </cell>
          <cell r="K758" t="str">
            <v>OFFICE DEPOT DE MEXICO SA DE CV</v>
          </cell>
          <cell r="L758" t="str">
            <v>CALLE 5 DE MAYO No 208-A</v>
          </cell>
          <cell r="M758" t="str">
            <v>Leon-GTO</v>
          </cell>
          <cell r="N758">
            <v>0</v>
          </cell>
          <cell r="O758" t="str">
            <v>INTERIOR</v>
          </cell>
          <cell r="P758">
            <v>31</v>
          </cell>
          <cell r="Q758" t="str">
            <v>Entre 31 y 60</v>
          </cell>
          <cell r="R758" t="str">
            <v>Light Production Digital Business</v>
          </cell>
          <cell r="S758" t="str">
            <v>Entry Production</v>
          </cell>
          <cell r="T758" t="str">
            <v>Ciudad principal</v>
          </cell>
          <cell r="U758" t="str">
            <v>3-Entre 31 y 60</v>
          </cell>
          <cell r="V758">
            <v>1.1000000000000001</v>
          </cell>
          <cell r="W758">
            <v>1730.3000000000004</v>
          </cell>
          <cell r="X758">
            <v>1</v>
          </cell>
          <cell r="Y758">
            <v>0.7</v>
          </cell>
          <cell r="Z758">
            <v>4</v>
          </cell>
          <cell r="AA758">
            <v>0.17499999999999999</v>
          </cell>
          <cell r="AB758">
            <v>0</v>
          </cell>
          <cell r="AC758">
            <v>0</v>
          </cell>
          <cell r="AD758">
            <v>43581</v>
          </cell>
          <cell r="AE758">
            <v>43581</v>
          </cell>
          <cell r="AF758">
            <v>0</v>
          </cell>
          <cell r="AG758" t="str">
            <v>0-1 día</v>
          </cell>
          <cell r="AH758">
            <v>0</v>
          </cell>
          <cell r="AI758">
            <v>0</v>
          </cell>
          <cell r="AJ758">
            <v>0</v>
          </cell>
          <cell r="AK758">
            <v>1730.3000000000004</v>
          </cell>
        </row>
        <row r="759">
          <cell r="A759" t="str">
            <v>P7A327292</v>
          </cell>
          <cell r="B759" t="str">
            <v>ABR-19</v>
          </cell>
          <cell r="C759">
            <v>1</v>
          </cell>
          <cell r="D759" t="str">
            <v>2027755</v>
          </cell>
          <cell r="E759" t="str">
            <v>SR MANTENIMIENTO CORRECTIVO</v>
          </cell>
          <cell r="F759" t="str">
            <v>4395</v>
          </cell>
          <cell r="G759" t="str">
            <v>22/04/2019 10:37</v>
          </cell>
          <cell r="H759" t="str">
            <v>800110</v>
          </cell>
          <cell r="I759" t="str">
            <v>PITSS</v>
          </cell>
          <cell r="J759" t="str">
            <v>ASP</v>
          </cell>
          <cell r="K759" t="str">
            <v>OFFICE DEPOT DE MEXICO SA DE CV</v>
          </cell>
          <cell r="L759" t="str">
            <v>CALZ DE LA HUERTA 2799</v>
          </cell>
          <cell r="M759" t="str">
            <v>MORELIA-MICH</v>
          </cell>
          <cell r="N759">
            <v>0</v>
          </cell>
          <cell r="O759" t="str">
            <v>INTERIOR</v>
          </cell>
          <cell r="P759">
            <v>70</v>
          </cell>
          <cell r="Q759" t="str">
            <v>&gt;60</v>
          </cell>
          <cell r="R759" t="str">
            <v>Light Production Digital Business</v>
          </cell>
          <cell r="S759" t="str">
            <v>Entry Production</v>
          </cell>
          <cell r="T759" t="str">
            <v>Ciudad principal</v>
          </cell>
          <cell r="U759" t="str">
            <v>3-&gt;60</v>
          </cell>
          <cell r="V759">
            <v>1.1499999999999999</v>
          </cell>
          <cell r="W759">
            <v>1808.95</v>
          </cell>
          <cell r="X759">
            <v>1</v>
          </cell>
          <cell r="Y759">
            <v>3.23</v>
          </cell>
          <cell r="Z759">
            <v>4</v>
          </cell>
          <cell r="AA759">
            <v>0.8075</v>
          </cell>
          <cell r="AB759">
            <v>0</v>
          </cell>
          <cell r="AC759">
            <v>0</v>
          </cell>
          <cell r="AD759">
            <v>43581</v>
          </cell>
          <cell r="AE759">
            <v>43581</v>
          </cell>
          <cell r="AF759">
            <v>0</v>
          </cell>
          <cell r="AG759" t="str">
            <v>0-1 día</v>
          </cell>
          <cell r="AH759">
            <v>0</v>
          </cell>
          <cell r="AI759">
            <v>0</v>
          </cell>
          <cell r="AJ759">
            <v>0</v>
          </cell>
          <cell r="AK759">
            <v>1808.95</v>
          </cell>
        </row>
        <row r="760">
          <cell r="A760" t="str">
            <v>Y4X821724</v>
          </cell>
          <cell r="B760" t="str">
            <v>ABR-19</v>
          </cell>
          <cell r="C760">
            <v>1</v>
          </cell>
          <cell r="D760" t="str">
            <v>2029987</v>
          </cell>
          <cell r="E760" t="str">
            <v>SR MANTENIMIENTO CORRECTIVO</v>
          </cell>
          <cell r="F760" t="str">
            <v>4395</v>
          </cell>
          <cell r="G760" t="str">
            <v>26/04/2019 08:06</v>
          </cell>
          <cell r="H760" t="str">
            <v>800192</v>
          </cell>
          <cell r="I760" t="str">
            <v>PITSS</v>
          </cell>
          <cell r="J760" t="str">
            <v>ASP</v>
          </cell>
          <cell r="K760" t="str">
            <v>OFFICE DEPOT DE MEXICO SA DE CV</v>
          </cell>
          <cell r="L760" t="str">
            <v>AV CIRCUNVALACION No 2700 LOC SA01</v>
          </cell>
          <cell r="M760" t="str">
            <v>Guadalajara-JAL</v>
          </cell>
          <cell r="N760">
            <v>0</v>
          </cell>
          <cell r="O760" t="str">
            <v>INTERIOR</v>
          </cell>
          <cell r="P760">
            <v>2</v>
          </cell>
          <cell r="Q760" t="str">
            <v>&lt;=3</v>
          </cell>
          <cell r="R760" t="str">
            <v>Light Production Digital Business</v>
          </cell>
          <cell r="S760" t="str">
            <v>Entry Production</v>
          </cell>
          <cell r="T760" t="str">
            <v>Ciudad principal</v>
          </cell>
          <cell r="U760" t="str">
            <v>3-&lt;=3</v>
          </cell>
          <cell r="V760">
            <v>0</v>
          </cell>
          <cell r="W760">
            <v>0</v>
          </cell>
          <cell r="X760">
            <v>1</v>
          </cell>
          <cell r="Y760">
            <v>2.2999999999999998</v>
          </cell>
          <cell r="Z760">
            <v>4</v>
          </cell>
          <cell r="AA760">
            <v>0.57499999999999996</v>
          </cell>
          <cell r="AB760">
            <v>0</v>
          </cell>
          <cell r="AC760">
            <v>0</v>
          </cell>
          <cell r="AD760">
            <v>43581</v>
          </cell>
          <cell r="AE760">
            <v>43581</v>
          </cell>
          <cell r="AF760">
            <v>0</v>
          </cell>
          <cell r="AG760" t="str">
            <v>0-1 día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</row>
        <row r="761">
          <cell r="A761" t="str">
            <v>Y4X830295</v>
          </cell>
          <cell r="B761" t="str">
            <v>ABR-19</v>
          </cell>
          <cell r="C761">
            <v>1</v>
          </cell>
          <cell r="D761" t="str">
            <v>2029085</v>
          </cell>
          <cell r="E761" t="str">
            <v>SR MANTENIMIENTO CORRECTIVO</v>
          </cell>
          <cell r="F761" t="str">
            <v>4395</v>
          </cell>
          <cell r="G761" t="str">
            <v>24/04/2019 14:29</v>
          </cell>
          <cell r="H761" t="str">
            <v>500163</v>
          </cell>
          <cell r="I761" t="str">
            <v>PITSS</v>
          </cell>
          <cell r="J761" t="str">
            <v>ASP</v>
          </cell>
          <cell r="K761" t="str">
            <v>OFFICE DEPOT DE MEXICO SA DE CV</v>
          </cell>
          <cell r="L761" t="str">
            <v>BLV TAMAULIPAS 2388</v>
          </cell>
          <cell r="M761" t="str">
            <v>Ciudad Victoria-TAM</v>
          </cell>
          <cell r="N761">
            <v>0</v>
          </cell>
          <cell r="O761" t="str">
            <v>INTERIOR</v>
          </cell>
          <cell r="P761">
            <v>36</v>
          </cell>
          <cell r="Q761" t="str">
            <v>Entre 31 y 60</v>
          </cell>
          <cell r="R761" t="str">
            <v>Light Production Digital Business</v>
          </cell>
          <cell r="S761" t="str">
            <v>Entry Production</v>
          </cell>
          <cell r="T761" t="str">
            <v>Ciudad principal</v>
          </cell>
          <cell r="U761" t="str">
            <v>3-Entre 31 y 60</v>
          </cell>
          <cell r="V761">
            <v>1.1000000000000001</v>
          </cell>
          <cell r="W761">
            <v>1730.3000000000004</v>
          </cell>
          <cell r="X761">
            <v>1</v>
          </cell>
          <cell r="Y761">
            <v>2.02</v>
          </cell>
          <cell r="Z761">
            <v>4</v>
          </cell>
          <cell r="AA761">
            <v>0.505</v>
          </cell>
          <cell r="AB761">
            <v>0</v>
          </cell>
          <cell r="AC761">
            <v>0</v>
          </cell>
          <cell r="AD761">
            <v>43581</v>
          </cell>
          <cell r="AE761">
            <v>43584</v>
          </cell>
          <cell r="AF761">
            <v>1</v>
          </cell>
          <cell r="AG761" t="str">
            <v>0-1 día</v>
          </cell>
          <cell r="AH761">
            <v>0</v>
          </cell>
          <cell r="AI761">
            <v>0</v>
          </cell>
          <cell r="AJ761">
            <v>0</v>
          </cell>
          <cell r="AK761">
            <v>1730.3000000000004</v>
          </cell>
        </row>
        <row r="762">
          <cell r="A762" t="str">
            <v>Y4X830295</v>
          </cell>
          <cell r="B762" t="str">
            <v>ABR-19</v>
          </cell>
          <cell r="C762">
            <v>1</v>
          </cell>
          <cell r="D762" t="str">
            <v>2030031</v>
          </cell>
          <cell r="E762" t="str">
            <v>SR MANTENIMIENTO CORRECTIVO</v>
          </cell>
          <cell r="F762" t="str">
            <v>4395</v>
          </cell>
          <cell r="G762" t="str">
            <v>26/04/2019 09:13</v>
          </cell>
          <cell r="H762" t="str">
            <v>500018</v>
          </cell>
          <cell r="I762" t="str">
            <v>PITSS</v>
          </cell>
          <cell r="J762" t="str">
            <v>ASP</v>
          </cell>
          <cell r="K762" t="str">
            <v>OFFICE DEPOT DE MEXICO SA DE CV</v>
          </cell>
          <cell r="L762" t="str">
            <v>BLV FELIPE PESCADOR 1902 ESQ PEDRO</v>
          </cell>
          <cell r="M762" t="str">
            <v>DURANGO-DGO</v>
          </cell>
          <cell r="N762">
            <v>0</v>
          </cell>
          <cell r="O762" t="str">
            <v>INTERIOR</v>
          </cell>
          <cell r="P762">
            <v>11</v>
          </cell>
          <cell r="Q762" t="str">
            <v>Entre 7 y 15</v>
          </cell>
          <cell r="R762" t="str">
            <v>Light Production Digital Business</v>
          </cell>
          <cell r="S762" t="str">
            <v>Entry Production</v>
          </cell>
          <cell r="T762" t="str">
            <v>Ciudad principal</v>
          </cell>
          <cell r="U762" t="str">
            <v>3-Entre 7 y 15</v>
          </cell>
          <cell r="V762">
            <v>0.8</v>
          </cell>
          <cell r="W762">
            <v>1258.4000000000003</v>
          </cell>
          <cell r="X762">
            <v>1</v>
          </cell>
          <cell r="Y762">
            <v>0.91</v>
          </cell>
          <cell r="Z762">
            <v>4</v>
          </cell>
          <cell r="AA762">
            <v>0.22750000000000001</v>
          </cell>
          <cell r="AB762">
            <v>0</v>
          </cell>
          <cell r="AC762">
            <v>0</v>
          </cell>
          <cell r="AD762">
            <v>43581</v>
          </cell>
          <cell r="AE762">
            <v>43584</v>
          </cell>
          <cell r="AF762">
            <v>1</v>
          </cell>
          <cell r="AG762" t="str">
            <v>0-1 día</v>
          </cell>
          <cell r="AH762">
            <v>0</v>
          </cell>
          <cell r="AI762">
            <v>0</v>
          </cell>
          <cell r="AJ762">
            <v>0</v>
          </cell>
          <cell r="AK762">
            <v>1258.4000000000003</v>
          </cell>
        </row>
        <row r="763">
          <cell r="A763" t="str">
            <v>09HB331395</v>
          </cell>
          <cell r="B763" t="str">
            <v>ABR-19</v>
          </cell>
          <cell r="C763">
            <v>1</v>
          </cell>
          <cell r="D763" t="str">
            <v>2030021</v>
          </cell>
          <cell r="E763" t="str">
            <v>SR MANTENIMIENTO PREVENTIVO</v>
          </cell>
          <cell r="F763" t="str">
            <v>4395</v>
          </cell>
          <cell r="G763" t="str">
            <v>26/04/2019 09:03</v>
          </cell>
          <cell r="H763" t="str">
            <v>800187</v>
          </cell>
          <cell r="I763" t="str">
            <v>PITSS</v>
          </cell>
          <cell r="J763" t="str">
            <v>ASP</v>
          </cell>
          <cell r="K763" t="str">
            <v>BIO PAPPEL SCRIBE SA DE CV</v>
          </cell>
          <cell r="L763" t="str">
            <v>AV CENTRAL DR RAFAEL AYALA ECHEVERRIA KM 0.2</v>
          </cell>
          <cell r="M763" t="str">
            <v>San Juan Del Rio-QRO</v>
          </cell>
          <cell r="N763">
            <v>0</v>
          </cell>
          <cell r="O763" t="str">
            <v>INTERIOR</v>
          </cell>
          <cell r="P763" t="str">
            <v xml:space="preserve">  </v>
          </cell>
          <cell r="Q763" t="str">
            <v>&gt;60</v>
          </cell>
          <cell r="R763" t="str">
            <v>Light Production Digital Business</v>
          </cell>
          <cell r="S763" t="str">
            <v>Entry Production</v>
          </cell>
          <cell r="T763" t="str">
            <v>Ciudad principal</v>
          </cell>
          <cell r="U763" t="str">
            <v>3-&gt;60</v>
          </cell>
          <cell r="V763">
            <v>1</v>
          </cell>
          <cell r="W763">
            <v>1573.0000000000002</v>
          </cell>
          <cell r="X763">
            <v>0</v>
          </cell>
          <cell r="Y763">
            <v>4</v>
          </cell>
          <cell r="Z763">
            <v>4</v>
          </cell>
          <cell r="AA763">
            <v>1</v>
          </cell>
          <cell r="AB763">
            <v>0</v>
          </cell>
          <cell r="AC763">
            <v>0</v>
          </cell>
          <cell r="AD763">
            <v>43581</v>
          </cell>
          <cell r="AE763">
            <v>43581</v>
          </cell>
          <cell r="AF763">
            <v>0</v>
          </cell>
          <cell r="AG763" t="str">
            <v>0-1 día</v>
          </cell>
          <cell r="AH763">
            <v>0</v>
          </cell>
          <cell r="AI763">
            <v>0</v>
          </cell>
          <cell r="AJ763">
            <v>0</v>
          </cell>
          <cell r="AK763">
            <v>1573.0000000000002</v>
          </cell>
        </row>
        <row r="764">
          <cell r="A764" t="str">
            <v>09HB331795</v>
          </cell>
          <cell r="B764" t="str">
            <v>ABR-19</v>
          </cell>
          <cell r="C764">
            <v>1</v>
          </cell>
          <cell r="D764" t="str">
            <v>2029971</v>
          </cell>
          <cell r="E764" t="str">
            <v>SR MANTENIMIENTO CORRECTIVO</v>
          </cell>
          <cell r="F764" t="str">
            <v>3658</v>
          </cell>
          <cell r="G764" t="str">
            <v>26/04/2019 07:03</v>
          </cell>
          <cell r="H764" t="str">
            <v>800186</v>
          </cell>
          <cell r="I764" t="str">
            <v>PITSS</v>
          </cell>
          <cell r="J764" t="str">
            <v>ASP</v>
          </cell>
          <cell r="K764" t="str">
            <v>RADIOMOVIL DIPSA SA DE CV</v>
          </cell>
          <cell r="L764" t="str">
            <v>AV REVOLUCION 81</v>
          </cell>
          <cell r="M764" t="str">
            <v>QUERETARO-QRO</v>
          </cell>
          <cell r="N764">
            <v>0</v>
          </cell>
          <cell r="O764" t="str">
            <v>INTERIOR</v>
          </cell>
          <cell r="P764">
            <v>106</v>
          </cell>
          <cell r="Q764" t="str">
            <v>&gt;60</v>
          </cell>
          <cell r="R764" t="str">
            <v>A4 Mono MFPs</v>
          </cell>
          <cell r="S764" t="str">
            <v>A4</v>
          </cell>
          <cell r="T764" t="str">
            <v>Ciudad principal</v>
          </cell>
          <cell r="U764" t="str">
            <v>1-&gt;60</v>
          </cell>
          <cell r="V764">
            <v>1.05</v>
          </cell>
          <cell r="W764">
            <v>750.75000000000011</v>
          </cell>
          <cell r="X764">
            <v>1</v>
          </cell>
          <cell r="Y764">
            <v>3.27</v>
          </cell>
          <cell r="Z764">
            <v>5</v>
          </cell>
          <cell r="AA764">
            <v>0.65400000000000003</v>
          </cell>
          <cell r="AB764">
            <v>0</v>
          </cell>
          <cell r="AC764">
            <v>0</v>
          </cell>
          <cell r="AD764">
            <v>43581</v>
          </cell>
          <cell r="AE764">
            <v>43584</v>
          </cell>
          <cell r="AF764">
            <v>1</v>
          </cell>
          <cell r="AG764" t="str">
            <v>0-1 día</v>
          </cell>
          <cell r="AH764">
            <v>0</v>
          </cell>
          <cell r="AI764">
            <v>0</v>
          </cell>
          <cell r="AJ764">
            <v>0</v>
          </cell>
          <cell r="AK764">
            <v>750.75000000000011</v>
          </cell>
        </row>
        <row r="765">
          <cell r="A765" t="str">
            <v>09HB332015</v>
          </cell>
          <cell r="B765" t="str">
            <v>ABR-19</v>
          </cell>
          <cell r="C765">
            <v>1</v>
          </cell>
          <cell r="D765" t="str">
            <v>2029997</v>
          </cell>
          <cell r="E765" t="str">
            <v>SR MANTENIMIENTO PREVENTIVO</v>
          </cell>
          <cell r="F765" t="str">
            <v>3657</v>
          </cell>
          <cell r="G765" t="str">
            <v>26/04/2019 08:39</v>
          </cell>
          <cell r="H765" t="str">
            <v>800187</v>
          </cell>
          <cell r="I765" t="str">
            <v>PITSS</v>
          </cell>
          <cell r="J765" t="str">
            <v>ASP</v>
          </cell>
          <cell r="K765" t="str">
            <v>BIO PAPPEL SCRIBE SA DE CV</v>
          </cell>
          <cell r="L765" t="str">
            <v>AV PASEO CENTRAL No 2A</v>
          </cell>
          <cell r="M765" t="str">
            <v>San Juan Del Rio-QRO</v>
          </cell>
          <cell r="N765">
            <v>0</v>
          </cell>
          <cell r="O765" t="str">
            <v>INTERIOR</v>
          </cell>
          <cell r="P765" t="str">
            <v xml:space="preserve">  </v>
          </cell>
          <cell r="Q765" t="str">
            <v>&gt;60</v>
          </cell>
          <cell r="R765" t="str">
            <v>A4 Mono MFPs</v>
          </cell>
          <cell r="S765" t="str">
            <v>A4</v>
          </cell>
          <cell r="T765" t="str">
            <v>Ciudad principal</v>
          </cell>
          <cell r="U765" t="str">
            <v>1-&gt;60</v>
          </cell>
          <cell r="V765">
            <v>1</v>
          </cell>
          <cell r="W765">
            <v>715.00000000000011</v>
          </cell>
          <cell r="X765">
            <v>0</v>
          </cell>
          <cell r="Y765">
            <v>5</v>
          </cell>
          <cell r="Z765">
            <v>5</v>
          </cell>
          <cell r="AA765">
            <v>1</v>
          </cell>
          <cell r="AB765">
            <v>0</v>
          </cell>
          <cell r="AC765">
            <v>0</v>
          </cell>
          <cell r="AD765">
            <v>43581</v>
          </cell>
          <cell r="AE765">
            <v>43581</v>
          </cell>
          <cell r="AF765">
            <v>0</v>
          </cell>
          <cell r="AG765" t="str">
            <v>0-1 día</v>
          </cell>
          <cell r="AH765">
            <v>0</v>
          </cell>
          <cell r="AI765">
            <v>0</v>
          </cell>
          <cell r="AJ765">
            <v>0</v>
          </cell>
          <cell r="AK765">
            <v>715.00000000000011</v>
          </cell>
        </row>
        <row r="766">
          <cell r="A766" t="str">
            <v>0Y4X848009</v>
          </cell>
          <cell r="B766" t="str">
            <v>ABR-19</v>
          </cell>
          <cell r="C766">
            <v>1</v>
          </cell>
          <cell r="D766" t="str">
            <v>2029685</v>
          </cell>
          <cell r="E766" t="str">
            <v>SR MANTENIMIENTO CORRECTIVO</v>
          </cell>
          <cell r="F766" t="str">
            <v>4624</v>
          </cell>
          <cell r="G766" t="str">
            <v>25/04/2019 12:00</v>
          </cell>
          <cell r="H766" t="str">
            <v>500158</v>
          </cell>
          <cell r="I766" t="str">
            <v>PITSS</v>
          </cell>
          <cell r="J766" t="str">
            <v>ASP</v>
          </cell>
          <cell r="K766" t="str">
            <v>CONDUENT DE MEXICO SA DE CV</v>
          </cell>
          <cell r="L766" t="str">
            <v>AV DE LAS TORRES No 2170</v>
          </cell>
          <cell r="M766" t="str">
            <v>Ciudad Juarez-CHIH</v>
          </cell>
          <cell r="N766">
            <v>0</v>
          </cell>
          <cell r="O766" t="str">
            <v>INTERIOR</v>
          </cell>
          <cell r="P766">
            <v>2</v>
          </cell>
          <cell r="Q766" t="str">
            <v>&lt;=3</v>
          </cell>
          <cell r="R766" t="str">
            <v>Entry Mono Printers</v>
          </cell>
          <cell r="S766" t="str">
            <v>A4</v>
          </cell>
          <cell r="T766" t="str">
            <v>Ciudad principal</v>
          </cell>
          <cell r="U766" t="str">
            <v>1-&lt;=3</v>
          </cell>
          <cell r="V766">
            <v>0</v>
          </cell>
          <cell r="W766">
            <v>0</v>
          </cell>
          <cell r="X766">
            <v>1</v>
          </cell>
          <cell r="Y766">
            <v>0</v>
          </cell>
          <cell r="Z766">
            <v>5</v>
          </cell>
          <cell r="AA766">
            <v>0</v>
          </cell>
          <cell r="AB766">
            <v>0</v>
          </cell>
          <cell r="AC766">
            <v>0</v>
          </cell>
          <cell r="AD766">
            <v>43581</v>
          </cell>
          <cell r="AE766">
            <v>43581</v>
          </cell>
          <cell r="AF766">
            <v>0</v>
          </cell>
          <cell r="AG766" t="str">
            <v>0-1 día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</row>
        <row r="767">
          <cell r="A767" t="str">
            <v>0E2B646622</v>
          </cell>
          <cell r="B767" t="str">
            <v>ABR-19</v>
          </cell>
          <cell r="C767">
            <v>1</v>
          </cell>
          <cell r="D767" t="str">
            <v>2030017</v>
          </cell>
          <cell r="E767" t="str">
            <v>SR MANTENIMIENTO PREVENTIVO</v>
          </cell>
          <cell r="F767" t="str">
            <v>4626</v>
          </cell>
          <cell r="G767" t="str">
            <v>26/04/2019 09:01</v>
          </cell>
          <cell r="H767" t="str">
            <v>800187</v>
          </cell>
          <cell r="I767" t="str">
            <v>PITSS</v>
          </cell>
          <cell r="J767" t="str">
            <v>ASP</v>
          </cell>
          <cell r="K767" t="str">
            <v>BIO PAPPEL SCRIBE SA DE CV</v>
          </cell>
          <cell r="L767" t="str">
            <v>AV CENTRAL DR RAFAEL AYALA ECHEVERRIA KM 0.2</v>
          </cell>
          <cell r="M767" t="str">
            <v>San Juan Del Rio-QRO</v>
          </cell>
          <cell r="N767">
            <v>0</v>
          </cell>
          <cell r="O767" t="str">
            <v>INTERIOR</v>
          </cell>
          <cell r="P767" t="str">
            <v xml:space="preserve">  </v>
          </cell>
          <cell r="Q767" t="str">
            <v>&gt;60</v>
          </cell>
          <cell r="R767" t="str">
            <v>Entry Mono Printers</v>
          </cell>
          <cell r="S767" t="str">
            <v>A4</v>
          </cell>
          <cell r="T767" t="str">
            <v>Ciudad principal</v>
          </cell>
          <cell r="U767" t="str">
            <v>1-&gt;60</v>
          </cell>
          <cell r="V767">
            <v>1</v>
          </cell>
          <cell r="W767">
            <v>715.00000000000011</v>
          </cell>
          <cell r="X767">
            <v>0</v>
          </cell>
          <cell r="Y767">
            <v>5</v>
          </cell>
          <cell r="Z767">
            <v>5</v>
          </cell>
          <cell r="AA767">
            <v>1</v>
          </cell>
          <cell r="AB767">
            <v>0</v>
          </cell>
          <cell r="AC767">
            <v>0</v>
          </cell>
          <cell r="AD767">
            <v>43581</v>
          </cell>
          <cell r="AE767">
            <v>43581</v>
          </cell>
          <cell r="AF767">
            <v>0</v>
          </cell>
          <cell r="AG767" t="str">
            <v>0-1 día</v>
          </cell>
          <cell r="AH767">
            <v>0</v>
          </cell>
          <cell r="AI767">
            <v>0</v>
          </cell>
          <cell r="AJ767">
            <v>0</v>
          </cell>
          <cell r="AK767">
            <v>715.00000000000011</v>
          </cell>
        </row>
        <row r="768">
          <cell r="A768" t="str">
            <v>0A1H021199</v>
          </cell>
          <cell r="B768" t="str">
            <v>ABR-19</v>
          </cell>
          <cell r="C768">
            <v>1</v>
          </cell>
          <cell r="D768" t="str">
            <v>2020457</v>
          </cell>
          <cell r="E768" t="str">
            <v>SR MANTENIMIENTO CORRECTIVO</v>
          </cell>
          <cell r="F768" t="str">
            <v>6656</v>
          </cell>
          <cell r="G768" t="str">
            <v>05/04/2019 08:27</v>
          </cell>
          <cell r="H768" t="str">
            <v>800187</v>
          </cell>
          <cell r="I768" t="str">
            <v>PITSS</v>
          </cell>
          <cell r="J768" t="str">
            <v>ASP</v>
          </cell>
          <cell r="K768" t="str">
            <v>GALERIA PRODUCTORA DE COSMETICOS S. DE R.L. DE C.V</v>
          </cell>
          <cell r="L768" t="str">
            <v>AV FERROCARRIL NORTE No 100</v>
          </cell>
          <cell r="M768" t="str">
            <v>Guanajuato-GTO</v>
          </cell>
          <cell r="N768">
            <v>0</v>
          </cell>
          <cell r="O768" t="str">
            <v>INTERIOR</v>
          </cell>
          <cell r="P768">
            <v>190</v>
          </cell>
          <cell r="Q768" t="str">
            <v>&gt;60</v>
          </cell>
          <cell r="R768" t="str">
            <v>Color Laser Printers</v>
          </cell>
          <cell r="S768" t="str">
            <v>A4</v>
          </cell>
          <cell r="T768" t="str">
            <v>Ciudad principal</v>
          </cell>
          <cell r="U768" t="str">
            <v>1-&gt;60</v>
          </cell>
          <cell r="V768">
            <v>1.05</v>
          </cell>
          <cell r="W768">
            <v>750.75000000000011</v>
          </cell>
          <cell r="X768">
            <v>1</v>
          </cell>
          <cell r="Y768">
            <v>1.25</v>
          </cell>
          <cell r="Z768">
            <v>5</v>
          </cell>
          <cell r="AA768">
            <v>0.25</v>
          </cell>
          <cell r="AB768">
            <v>0</v>
          </cell>
          <cell r="AC768">
            <v>0</v>
          </cell>
          <cell r="AD768">
            <v>43581</v>
          </cell>
          <cell r="AE768">
            <v>43581</v>
          </cell>
          <cell r="AF768">
            <v>0</v>
          </cell>
          <cell r="AG768" t="str">
            <v>0-1 día</v>
          </cell>
          <cell r="AH768">
            <v>0</v>
          </cell>
          <cell r="AI768">
            <v>0</v>
          </cell>
          <cell r="AJ768">
            <v>0</v>
          </cell>
          <cell r="AK768">
            <v>750.75000000000011</v>
          </cell>
        </row>
        <row r="769">
          <cell r="A769" t="str">
            <v>0Y4X847064</v>
          </cell>
          <cell r="B769" t="str">
            <v>ABR-19</v>
          </cell>
          <cell r="C769">
            <v>1</v>
          </cell>
          <cell r="D769" t="str">
            <v>2030133</v>
          </cell>
          <cell r="E769" t="str">
            <v>SR MANTENIMIENTO CORRECTIVO</v>
          </cell>
          <cell r="F769" t="str">
            <v>0070</v>
          </cell>
          <cell r="G769" t="str">
            <v>26/04/2019 11:01</v>
          </cell>
          <cell r="H769" t="str">
            <v>800192</v>
          </cell>
          <cell r="I769" t="str">
            <v>PITSS</v>
          </cell>
          <cell r="J769" t="str">
            <v>ASP</v>
          </cell>
          <cell r="K769" t="str">
            <v>OPERADORA OMX SA DE CV</v>
          </cell>
          <cell r="L769" t="str">
            <v>MARIANO OTERO No 1614</v>
          </cell>
          <cell r="M769" t="str">
            <v>Zapopan-JAL</v>
          </cell>
          <cell r="N769">
            <v>0</v>
          </cell>
          <cell r="O769" t="str">
            <v>INTERIOR</v>
          </cell>
          <cell r="P769">
            <v>44</v>
          </cell>
          <cell r="Q769" t="str">
            <v>Entre 31 y 60</v>
          </cell>
          <cell r="R769" t="str">
            <v>Entry Production Color Low/Mid</v>
          </cell>
          <cell r="S769" t="str">
            <v>Entry Production</v>
          </cell>
          <cell r="T769" t="str">
            <v>Ciudad principal</v>
          </cell>
          <cell r="U769" t="str">
            <v>3-Entre 31 y 60</v>
          </cell>
          <cell r="V769">
            <v>1.1000000000000001</v>
          </cell>
          <cell r="W769">
            <v>1730.3000000000004</v>
          </cell>
          <cell r="X769">
            <v>1</v>
          </cell>
          <cell r="Y769">
            <v>2.35</v>
          </cell>
          <cell r="Z769">
            <v>4</v>
          </cell>
          <cell r="AA769">
            <v>0.58750000000000002</v>
          </cell>
          <cell r="AB769">
            <v>0</v>
          </cell>
          <cell r="AC769">
            <v>0</v>
          </cell>
          <cell r="AD769">
            <v>43581</v>
          </cell>
          <cell r="AE769">
            <v>43581</v>
          </cell>
          <cell r="AF769">
            <v>0</v>
          </cell>
          <cell r="AG769" t="str">
            <v>0-1 día</v>
          </cell>
          <cell r="AH769">
            <v>0</v>
          </cell>
          <cell r="AI769">
            <v>0</v>
          </cell>
          <cell r="AJ769">
            <v>0</v>
          </cell>
          <cell r="AK769">
            <v>1730.3000000000004</v>
          </cell>
        </row>
        <row r="770">
          <cell r="A770" t="str">
            <v>0B2R088357</v>
          </cell>
          <cell r="B770" t="str">
            <v>ABR-19</v>
          </cell>
          <cell r="C770">
            <v>1</v>
          </cell>
          <cell r="D770" t="str">
            <v>2029857</v>
          </cell>
          <cell r="E770" t="str">
            <v>SR MANTENIMIENTO CORRECTIVO</v>
          </cell>
          <cell r="F770" t="str">
            <v>5866</v>
          </cell>
          <cell r="G770" t="str">
            <v>25/04/2019 16:01</v>
          </cell>
          <cell r="H770" t="str">
            <v>800147</v>
          </cell>
          <cell r="I770" t="str">
            <v>PITSS</v>
          </cell>
          <cell r="J770" t="str">
            <v>ASP</v>
          </cell>
          <cell r="K770" t="str">
            <v>OPERADORA OMX SA DE CV</v>
          </cell>
          <cell r="L770" t="str">
            <v>BLVD ADOLFO LOPEZ MATEOS 2540</v>
          </cell>
          <cell r="M770" t="str">
            <v>LEON-GTO</v>
          </cell>
          <cell r="N770">
            <v>0</v>
          </cell>
          <cell r="O770" t="str">
            <v>INTERIOR</v>
          </cell>
          <cell r="P770">
            <v>10</v>
          </cell>
          <cell r="Q770" t="str">
            <v>Entre 7 y 15</v>
          </cell>
          <cell r="R770" t="str">
            <v>Departmental Digital</v>
          </cell>
          <cell r="S770" t="str">
            <v>A3</v>
          </cell>
          <cell r="T770" t="str">
            <v>Ciudad principal</v>
          </cell>
          <cell r="U770" t="str">
            <v>2-Entre 7 y 15</v>
          </cell>
          <cell r="V770">
            <v>0.6</v>
          </cell>
          <cell r="W770">
            <v>819</v>
          </cell>
          <cell r="X770">
            <v>1</v>
          </cell>
          <cell r="Y770">
            <v>1.48</v>
          </cell>
          <cell r="Z770">
            <v>5</v>
          </cell>
          <cell r="AA770">
            <v>0.29599999999999999</v>
          </cell>
          <cell r="AB770">
            <v>0</v>
          </cell>
          <cell r="AC770">
            <v>0</v>
          </cell>
          <cell r="AD770">
            <v>43581</v>
          </cell>
          <cell r="AE770">
            <v>43581</v>
          </cell>
          <cell r="AF770">
            <v>0</v>
          </cell>
          <cell r="AG770" t="str">
            <v>0-1 día</v>
          </cell>
          <cell r="AH770">
            <v>0</v>
          </cell>
          <cell r="AI770">
            <v>0</v>
          </cell>
          <cell r="AJ770">
            <v>0</v>
          </cell>
          <cell r="AK770">
            <v>819</v>
          </cell>
        </row>
        <row r="771">
          <cell r="A771" t="str">
            <v>0Y4X845171</v>
          </cell>
          <cell r="B771" t="str">
            <v>ABR-19</v>
          </cell>
          <cell r="C771">
            <v>1</v>
          </cell>
          <cell r="D771" t="str">
            <v>2028275</v>
          </cell>
          <cell r="E771" t="str">
            <v>SR MANTENIMIENTO CORRECTIVO</v>
          </cell>
          <cell r="F771" t="str">
            <v>5866</v>
          </cell>
          <cell r="G771" t="str">
            <v>23/04/2019 09:28</v>
          </cell>
          <cell r="H771" t="str">
            <v>800188</v>
          </cell>
          <cell r="I771" t="str">
            <v>PITSS</v>
          </cell>
          <cell r="J771" t="str">
            <v>ASP</v>
          </cell>
          <cell r="K771" t="str">
            <v>OPERADORA OMX SA DE CV</v>
          </cell>
          <cell r="L771" t="str">
            <v>PASEO IRAPUATO 1101</v>
          </cell>
          <cell r="M771" t="str">
            <v>IRAPUATO-GTO</v>
          </cell>
          <cell r="N771">
            <v>0</v>
          </cell>
          <cell r="O771" t="str">
            <v>INTERIOR</v>
          </cell>
          <cell r="P771">
            <v>9</v>
          </cell>
          <cell r="Q771" t="str">
            <v>Entre 7 y 15</v>
          </cell>
          <cell r="R771" t="str">
            <v>Departmental Digital</v>
          </cell>
          <cell r="S771" t="str">
            <v>A3</v>
          </cell>
          <cell r="T771" t="str">
            <v>Ciudad principal</v>
          </cell>
          <cell r="U771" t="str">
            <v>2-Entre 7 y 15</v>
          </cell>
          <cell r="V771">
            <v>0.6</v>
          </cell>
          <cell r="W771">
            <v>819</v>
          </cell>
          <cell r="X771">
            <v>1</v>
          </cell>
          <cell r="Y771">
            <v>1.03</v>
          </cell>
          <cell r="Z771">
            <v>5</v>
          </cell>
          <cell r="AA771">
            <v>0.20600000000000002</v>
          </cell>
          <cell r="AB771">
            <v>0</v>
          </cell>
          <cell r="AC771">
            <v>0</v>
          </cell>
          <cell r="AD771">
            <v>43581</v>
          </cell>
          <cell r="AE771">
            <v>43584</v>
          </cell>
          <cell r="AF771">
            <v>1</v>
          </cell>
          <cell r="AG771" t="str">
            <v>0-1 día</v>
          </cell>
          <cell r="AH771">
            <v>0</v>
          </cell>
          <cell r="AI771">
            <v>0</v>
          </cell>
          <cell r="AJ771">
            <v>0</v>
          </cell>
          <cell r="AK771">
            <v>819</v>
          </cell>
        </row>
        <row r="772">
          <cell r="A772" t="str">
            <v>0Y4X848740</v>
          </cell>
          <cell r="B772" t="str">
            <v>ABR-19</v>
          </cell>
          <cell r="C772">
            <v>1</v>
          </cell>
          <cell r="D772" t="str">
            <v>2030175</v>
          </cell>
          <cell r="E772" t="str">
            <v>SR MANTENIMIENTO CORRECTIVO</v>
          </cell>
          <cell r="F772" t="str">
            <v>5866</v>
          </cell>
          <cell r="G772" t="str">
            <v>26/04/2019 11:55</v>
          </cell>
          <cell r="H772" t="str">
            <v>800147</v>
          </cell>
          <cell r="I772" t="str">
            <v>PITSS</v>
          </cell>
          <cell r="J772" t="str">
            <v>ASP</v>
          </cell>
          <cell r="K772" t="str">
            <v>OFFICE DEPOT DE MEXICO SA DE CV</v>
          </cell>
          <cell r="L772" t="str">
            <v>CALLE 5 DE MAYO No 208-A</v>
          </cell>
          <cell r="M772" t="str">
            <v>Leon-GTO</v>
          </cell>
          <cell r="N772">
            <v>0</v>
          </cell>
          <cell r="O772" t="str">
            <v>INTERIOR</v>
          </cell>
          <cell r="P772">
            <v>30</v>
          </cell>
          <cell r="Q772" t="str">
            <v>Entre 16 y 30</v>
          </cell>
          <cell r="R772" t="str">
            <v>Departmental Digital</v>
          </cell>
          <cell r="S772" t="str">
            <v>A3</v>
          </cell>
          <cell r="T772" t="str">
            <v>Ciudad principal</v>
          </cell>
          <cell r="U772" t="str">
            <v>2-Entre 16 y 30</v>
          </cell>
          <cell r="V772">
            <v>0.8</v>
          </cell>
          <cell r="W772">
            <v>1092</v>
          </cell>
          <cell r="X772">
            <v>1</v>
          </cell>
          <cell r="Y772">
            <v>0.66</v>
          </cell>
          <cell r="Z772">
            <v>5</v>
          </cell>
          <cell r="AA772">
            <v>0.13200000000000001</v>
          </cell>
          <cell r="AB772">
            <v>0</v>
          </cell>
          <cell r="AC772">
            <v>0</v>
          </cell>
          <cell r="AD772">
            <v>43581</v>
          </cell>
          <cell r="AE772">
            <v>43581</v>
          </cell>
          <cell r="AF772">
            <v>0</v>
          </cell>
          <cell r="AG772" t="str">
            <v>0-1 día</v>
          </cell>
          <cell r="AH772">
            <v>0</v>
          </cell>
          <cell r="AI772">
            <v>0</v>
          </cell>
          <cell r="AJ772">
            <v>0</v>
          </cell>
          <cell r="AK772">
            <v>1092</v>
          </cell>
        </row>
        <row r="773">
          <cell r="A773" t="str">
            <v>0B2R088255</v>
          </cell>
          <cell r="B773" t="str">
            <v>ABR-19</v>
          </cell>
          <cell r="C773">
            <v>1</v>
          </cell>
          <cell r="D773" t="str">
            <v>2030063</v>
          </cell>
          <cell r="E773" t="str">
            <v>SR MANTENIMIENTO PREVENTIVO</v>
          </cell>
          <cell r="F773" t="str">
            <v>5552</v>
          </cell>
          <cell r="G773" t="str">
            <v>26/04/2019 09:43</v>
          </cell>
          <cell r="H773" t="str">
            <v>500159</v>
          </cell>
          <cell r="I773" t="str">
            <v>PITSS</v>
          </cell>
          <cell r="J773" t="str">
            <v>ASP</v>
          </cell>
          <cell r="K773" t="str">
            <v>HONEYWELL AUTOMOTIVE DE MEXICO S DE RL DE CV</v>
          </cell>
          <cell r="L773" t="str">
            <v>CRISTOBAL COLON 11364</v>
          </cell>
          <cell r="M773" t="str">
            <v>CHIHUAHUA-CHIH</v>
          </cell>
          <cell r="N773">
            <v>0</v>
          </cell>
          <cell r="O773" t="str">
            <v>INTERIOR</v>
          </cell>
          <cell r="P773" t="str">
            <v xml:space="preserve">  </v>
          </cell>
          <cell r="Q773" t="str">
            <v>&gt;60</v>
          </cell>
          <cell r="R773" t="str">
            <v>Entry Mono Printers</v>
          </cell>
          <cell r="S773" t="str">
            <v>A4</v>
          </cell>
          <cell r="T773" t="str">
            <v>Ciudad principal</v>
          </cell>
          <cell r="U773" t="str">
            <v>1-&gt;60</v>
          </cell>
          <cell r="V773">
            <v>1</v>
          </cell>
          <cell r="W773">
            <v>715.00000000000011</v>
          </cell>
          <cell r="X773">
            <v>0</v>
          </cell>
          <cell r="Y773">
            <v>5</v>
          </cell>
          <cell r="Z773">
            <v>5</v>
          </cell>
          <cell r="AA773">
            <v>1</v>
          </cell>
          <cell r="AB773">
            <v>0</v>
          </cell>
          <cell r="AC773">
            <v>0</v>
          </cell>
          <cell r="AD773">
            <v>43581</v>
          </cell>
          <cell r="AE773">
            <v>43581</v>
          </cell>
          <cell r="AF773">
            <v>0</v>
          </cell>
          <cell r="AG773" t="str">
            <v>0-1 día</v>
          </cell>
          <cell r="AH773">
            <v>0</v>
          </cell>
          <cell r="AI773">
            <v>0</v>
          </cell>
          <cell r="AJ773">
            <v>0</v>
          </cell>
          <cell r="AK773">
            <v>715.00000000000011</v>
          </cell>
        </row>
        <row r="774">
          <cell r="A774" t="str">
            <v>0Y4X848684</v>
          </cell>
          <cell r="B774" t="str">
            <v>ABR-19</v>
          </cell>
          <cell r="C774">
            <v>1</v>
          </cell>
          <cell r="D774" t="str">
            <v>2028419</v>
          </cell>
          <cell r="E774" t="str">
            <v>SR MANTENIMIENTO CORRECTIVO</v>
          </cell>
          <cell r="F774" t="str">
            <v>7222</v>
          </cell>
          <cell r="G774" t="str">
            <v>23/04/2019 11:52</v>
          </cell>
          <cell r="H774" t="str">
            <v>500157</v>
          </cell>
          <cell r="I774" t="str">
            <v>PITSS</v>
          </cell>
          <cell r="J774" t="str">
            <v>ASP</v>
          </cell>
          <cell r="K774" t="str">
            <v>FEDERAL MOGUL DE MATAMOROS S DE RL DE CV</v>
          </cell>
          <cell r="L774" t="str">
            <v>AV SANTIAGO TRONCOSO 281</v>
          </cell>
          <cell r="M774" t="str">
            <v>CIUDAD JUAREZ-CHIH</v>
          </cell>
          <cell r="N774">
            <v>0</v>
          </cell>
          <cell r="O774" t="str">
            <v>INTERIOR</v>
          </cell>
          <cell r="P774">
            <v>32</v>
          </cell>
          <cell r="Q774" t="str">
            <v>Entre 31 y 60</v>
          </cell>
          <cell r="R774" t="str">
            <v>A3 Office Color Laser MFPs</v>
          </cell>
          <cell r="S774" t="str">
            <v>A3</v>
          </cell>
          <cell r="T774" t="str">
            <v>Ciudad principal</v>
          </cell>
          <cell r="U774" t="str">
            <v>2-Entre 31 y 60</v>
          </cell>
          <cell r="V774">
            <v>1.05</v>
          </cell>
          <cell r="W774">
            <v>1433.25</v>
          </cell>
          <cell r="X774">
            <v>1</v>
          </cell>
          <cell r="Y774">
            <v>2.7633333333333345</v>
          </cell>
          <cell r="Z774">
            <v>5</v>
          </cell>
          <cell r="AA774">
            <v>0.55266666666666686</v>
          </cell>
          <cell r="AB774">
            <v>0</v>
          </cell>
          <cell r="AC774">
            <v>0</v>
          </cell>
          <cell r="AD774">
            <v>43581</v>
          </cell>
          <cell r="AE774">
            <v>43581</v>
          </cell>
          <cell r="AF774">
            <v>0</v>
          </cell>
          <cell r="AG774" t="str">
            <v>0-1 día</v>
          </cell>
          <cell r="AH774">
            <v>0</v>
          </cell>
          <cell r="AI774">
            <v>0</v>
          </cell>
          <cell r="AJ774">
            <v>0</v>
          </cell>
          <cell r="AK774">
            <v>1433.25</v>
          </cell>
        </row>
        <row r="775">
          <cell r="A775" t="str">
            <v>09HB331691</v>
          </cell>
          <cell r="B775" t="str">
            <v>ABR-19</v>
          </cell>
          <cell r="C775">
            <v>1</v>
          </cell>
          <cell r="D775" t="str">
            <v>2029755</v>
          </cell>
          <cell r="E775" t="str">
            <v>SR MANTENIMIENTO CORRECTIVO</v>
          </cell>
          <cell r="F775" t="str">
            <v>3601</v>
          </cell>
          <cell r="G775" t="str">
            <v>25/04/2019 13:37</v>
          </cell>
          <cell r="H775" t="str">
            <v>800186</v>
          </cell>
          <cell r="I775" t="str">
            <v>PITSS</v>
          </cell>
          <cell r="J775" t="str">
            <v>ASP</v>
          </cell>
          <cell r="K775" t="str">
            <v>PROCTER &amp; GAMBLE MANUFACTURING MEXICO S DE RL DE C</v>
          </cell>
          <cell r="L775" t="str">
            <v>AUTOPISTA QUERETARO CELAYA KM 16 SN</v>
          </cell>
          <cell r="M775" t="str">
            <v>Guanajuato-GTO</v>
          </cell>
          <cell r="N775">
            <v>0</v>
          </cell>
          <cell r="O775" t="str">
            <v>INTERIOR</v>
          </cell>
          <cell r="P775">
            <v>108</v>
          </cell>
          <cell r="Q775" t="str">
            <v>&gt;60</v>
          </cell>
          <cell r="R775" t="str">
            <v>Entry Mono Printers</v>
          </cell>
          <cell r="S775" t="str">
            <v>A4</v>
          </cell>
          <cell r="T775" t="str">
            <v>Ciudad principal</v>
          </cell>
          <cell r="U775" t="str">
            <v>1-&gt;60</v>
          </cell>
          <cell r="V775">
            <v>1.05</v>
          </cell>
          <cell r="W775">
            <v>750.75000000000011</v>
          </cell>
          <cell r="X775">
            <v>1</v>
          </cell>
          <cell r="Y775">
            <v>3.88</v>
          </cell>
          <cell r="Z775">
            <v>5</v>
          </cell>
          <cell r="AA775">
            <v>0.77600000000000002</v>
          </cell>
          <cell r="AB775">
            <v>0</v>
          </cell>
          <cell r="AC775">
            <v>0</v>
          </cell>
          <cell r="AD775">
            <v>43581</v>
          </cell>
          <cell r="AE775">
            <v>43581</v>
          </cell>
          <cell r="AF775">
            <v>0</v>
          </cell>
          <cell r="AG775" t="str">
            <v>0-1 día</v>
          </cell>
          <cell r="AH775">
            <v>0</v>
          </cell>
          <cell r="AI775">
            <v>0</v>
          </cell>
          <cell r="AJ775">
            <v>0</v>
          </cell>
          <cell r="AK775">
            <v>750.75000000000011</v>
          </cell>
        </row>
        <row r="776">
          <cell r="A776" t="str">
            <v>0Y4X848630</v>
          </cell>
          <cell r="B776" t="str">
            <v>ABR-19</v>
          </cell>
          <cell r="C776">
            <v>1</v>
          </cell>
          <cell r="D776" t="str">
            <v>2029445</v>
          </cell>
          <cell r="E776" t="str">
            <v>SR MANTENIMIENTO CORRECTIVO</v>
          </cell>
          <cell r="F776" t="str">
            <v>7142</v>
          </cell>
          <cell r="G776" t="str">
            <v>25/04/2019 07:43</v>
          </cell>
          <cell r="H776" t="str">
            <v>800192</v>
          </cell>
          <cell r="I776" t="str">
            <v>PITSS</v>
          </cell>
          <cell r="J776" t="str">
            <v>ASP</v>
          </cell>
          <cell r="K776" t="str">
            <v>OFFICE DEPOT DE MEXICO SA DE CV</v>
          </cell>
          <cell r="L776" t="str">
            <v>AMERICAS 655</v>
          </cell>
          <cell r="M776" t="str">
            <v>GUADALAJARA-JAL</v>
          </cell>
          <cell r="N776">
            <v>0</v>
          </cell>
          <cell r="O776" t="str">
            <v>INTERIOR</v>
          </cell>
          <cell r="P776">
            <v>31</v>
          </cell>
          <cell r="Q776" t="str">
            <v>Entre 31 y 60</v>
          </cell>
          <cell r="R776" t="str">
            <v>WF Mono Systems and Legacy Color</v>
          </cell>
          <cell r="S776" t="str">
            <v>WF</v>
          </cell>
          <cell r="T776" t="str">
            <v>Ciudad principal</v>
          </cell>
          <cell r="U776" t="str">
            <v>3-Entre 31 y 60</v>
          </cell>
          <cell r="V776">
            <v>1.1000000000000001</v>
          </cell>
          <cell r="W776">
            <v>1730.3000000000004</v>
          </cell>
          <cell r="X776">
            <v>1</v>
          </cell>
          <cell r="Y776">
            <v>1</v>
          </cell>
          <cell r="Z776">
            <v>4</v>
          </cell>
          <cell r="AA776">
            <v>0.25</v>
          </cell>
          <cell r="AB776">
            <v>0</v>
          </cell>
          <cell r="AC776">
            <v>0</v>
          </cell>
          <cell r="AD776">
            <v>43581</v>
          </cell>
          <cell r="AE776">
            <v>43584</v>
          </cell>
          <cell r="AF776">
            <v>1</v>
          </cell>
          <cell r="AG776" t="str">
            <v>0-1 día</v>
          </cell>
          <cell r="AH776">
            <v>0</v>
          </cell>
          <cell r="AI776">
            <v>0</v>
          </cell>
          <cell r="AJ776">
            <v>0</v>
          </cell>
          <cell r="AK776">
            <v>1730.3000000000004</v>
          </cell>
        </row>
        <row r="777">
          <cell r="A777" t="str">
            <v>0X76707246</v>
          </cell>
          <cell r="B777" t="str">
            <v>ABR-19</v>
          </cell>
          <cell r="C777">
            <v>1</v>
          </cell>
          <cell r="D777" t="str">
            <v>2030003</v>
          </cell>
          <cell r="E777" t="str">
            <v>SR MANTENIMIENTO PREVENTIVO</v>
          </cell>
          <cell r="F777" t="str">
            <v>7511</v>
          </cell>
          <cell r="G777" t="str">
            <v>26/04/2019 08:43</v>
          </cell>
          <cell r="H777" t="str">
            <v>500159</v>
          </cell>
          <cell r="I777" t="str">
            <v>PITSS</v>
          </cell>
          <cell r="J777" t="str">
            <v>ASP</v>
          </cell>
          <cell r="K777" t="str">
            <v>HONEYWELL AUTOMOTIVE DE MEXICO S DE RL DE CV</v>
          </cell>
          <cell r="L777" t="str">
            <v>CRISTOBAL COLON 11364</v>
          </cell>
          <cell r="M777" t="str">
            <v>Chihuahua-CHIH</v>
          </cell>
          <cell r="N777">
            <v>0</v>
          </cell>
          <cell r="O777" t="str">
            <v>INTERIOR</v>
          </cell>
          <cell r="P777" t="str">
            <v xml:space="preserve">  </v>
          </cell>
          <cell r="Q777" t="str">
            <v>&gt;60</v>
          </cell>
          <cell r="R777" t="str">
            <v>Color Laser Printers</v>
          </cell>
          <cell r="S777" t="str">
            <v>A4</v>
          </cell>
          <cell r="T777" t="str">
            <v>Ciudad principal</v>
          </cell>
          <cell r="U777" t="str">
            <v>1-&gt;60</v>
          </cell>
          <cell r="V777">
            <v>1</v>
          </cell>
          <cell r="W777">
            <v>715.00000000000011</v>
          </cell>
          <cell r="X777">
            <v>0</v>
          </cell>
          <cell r="Y777">
            <v>5</v>
          </cell>
          <cell r="Z777">
            <v>5</v>
          </cell>
          <cell r="AA777">
            <v>1</v>
          </cell>
          <cell r="AB777">
            <v>0</v>
          </cell>
          <cell r="AC777">
            <v>0</v>
          </cell>
          <cell r="AD777">
            <v>43581</v>
          </cell>
          <cell r="AE777">
            <v>43581</v>
          </cell>
          <cell r="AF777">
            <v>0</v>
          </cell>
          <cell r="AG777" t="str">
            <v>0-1 día</v>
          </cell>
          <cell r="AH777">
            <v>0</v>
          </cell>
          <cell r="AI777">
            <v>0</v>
          </cell>
          <cell r="AJ777">
            <v>0</v>
          </cell>
          <cell r="AK777">
            <v>715.00000000000011</v>
          </cell>
        </row>
        <row r="778">
          <cell r="A778" t="str">
            <v>09HB331671</v>
          </cell>
          <cell r="B778" t="str">
            <v>ABR-19</v>
          </cell>
          <cell r="C778">
            <v>1</v>
          </cell>
          <cell r="D778" t="str">
            <v>2028899</v>
          </cell>
          <cell r="E778" t="str">
            <v>SR MANTENIMIENTO CORRECTIVO</v>
          </cell>
          <cell r="F778" t="str">
            <v>0800</v>
          </cell>
          <cell r="G778" t="str">
            <v>24/04/2019 10:10</v>
          </cell>
          <cell r="H778" t="str">
            <v>500083</v>
          </cell>
          <cell r="I778" t="str">
            <v>PITSS</v>
          </cell>
          <cell r="J778" t="str">
            <v>ASP</v>
          </cell>
          <cell r="K778" t="str">
            <v>CREATIVIDAD PROMOCIONAL DE MONTERREY SA DE CV</v>
          </cell>
          <cell r="L778" t="str">
            <v>MM DE LLANO 736 OTE</v>
          </cell>
          <cell r="M778" t="str">
            <v>MONTERREY-NL</v>
          </cell>
          <cell r="N778">
            <v>0</v>
          </cell>
          <cell r="O778" t="str">
            <v>INTERIOR</v>
          </cell>
          <cell r="P778">
            <v>26</v>
          </cell>
          <cell r="Q778" t="str">
            <v>Entre 16 y 30</v>
          </cell>
          <cell r="R778" t="str">
            <v>Xerox Color Press</v>
          </cell>
          <cell r="S778" t="str">
            <v>High Production</v>
          </cell>
          <cell r="T778" t="str">
            <v>Ciudad principal</v>
          </cell>
          <cell r="U778" t="str">
            <v>4-Entre 16 y 30</v>
          </cell>
          <cell r="V778">
            <v>1.1000000000000001</v>
          </cell>
          <cell r="W778">
            <v>2359.5</v>
          </cell>
          <cell r="X778">
            <v>1</v>
          </cell>
          <cell r="Y778">
            <v>3.4</v>
          </cell>
          <cell r="Z778">
            <v>3</v>
          </cell>
          <cell r="AA778">
            <v>1.1333333333333333</v>
          </cell>
          <cell r="AB778">
            <v>3.3333333333333326E-2</v>
          </cell>
          <cell r="AC778">
            <v>-71.499999999999986</v>
          </cell>
          <cell r="AD778">
            <v>43581</v>
          </cell>
          <cell r="AE778">
            <v>43581</v>
          </cell>
          <cell r="AF778">
            <v>0</v>
          </cell>
          <cell r="AG778" t="str">
            <v>0-1 día</v>
          </cell>
          <cell r="AH778">
            <v>0</v>
          </cell>
          <cell r="AI778">
            <v>0</v>
          </cell>
          <cell r="AJ778">
            <v>0</v>
          </cell>
          <cell r="AK778">
            <v>2288</v>
          </cell>
        </row>
        <row r="779">
          <cell r="A779" t="str">
            <v>09BR381870</v>
          </cell>
          <cell r="B779" t="str">
            <v>ABR-19</v>
          </cell>
          <cell r="C779">
            <v>1</v>
          </cell>
          <cell r="D779" t="str">
            <v>2030019</v>
          </cell>
          <cell r="E779" t="str">
            <v>SR MANTENIMIENTO PREVENTIVO</v>
          </cell>
          <cell r="F779" t="str">
            <v>5945</v>
          </cell>
          <cell r="G779" t="str">
            <v>26/04/2019 09:03</v>
          </cell>
          <cell r="H779" t="str">
            <v>800187</v>
          </cell>
          <cell r="I779" t="str">
            <v>PITSS</v>
          </cell>
          <cell r="J779" t="str">
            <v>ASP</v>
          </cell>
          <cell r="K779" t="str">
            <v>BIO PAPPEL SCRIBE SA DE CV</v>
          </cell>
          <cell r="L779" t="str">
            <v>AV CENTRAL DR RAFAEL AYALA ECHEVERRIA KM 0.2</v>
          </cell>
          <cell r="M779" t="str">
            <v>San Juan Del Rio-QRO</v>
          </cell>
          <cell r="N779">
            <v>0</v>
          </cell>
          <cell r="O779" t="str">
            <v>INTERIOR</v>
          </cell>
          <cell r="P779" t="str">
            <v xml:space="preserve">  </v>
          </cell>
          <cell r="Q779" t="str">
            <v>&gt;60</v>
          </cell>
          <cell r="R779" t="str">
            <v>Office Digital</v>
          </cell>
          <cell r="S779" t="str">
            <v>A3</v>
          </cell>
          <cell r="T779" t="str">
            <v>Ciudad principal</v>
          </cell>
          <cell r="U779" t="str">
            <v>2-&gt;60</v>
          </cell>
          <cell r="V779">
            <v>1</v>
          </cell>
          <cell r="W779">
            <v>1365</v>
          </cell>
          <cell r="X779">
            <v>0</v>
          </cell>
          <cell r="Y779">
            <v>5</v>
          </cell>
          <cell r="Z779">
            <v>5</v>
          </cell>
          <cell r="AA779">
            <v>1</v>
          </cell>
          <cell r="AB779">
            <v>0</v>
          </cell>
          <cell r="AC779">
            <v>0</v>
          </cell>
          <cell r="AD779">
            <v>43581</v>
          </cell>
          <cell r="AE779">
            <v>43581</v>
          </cell>
          <cell r="AF779">
            <v>0</v>
          </cell>
          <cell r="AG779" t="str">
            <v>0-1 día</v>
          </cell>
          <cell r="AH779">
            <v>0</v>
          </cell>
          <cell r="AI779">
            <v>0</v>
          </cell>
          <cell r="AJ779">
            <v>0</v>
          </cell>
          <cell r="AK779">
            <v>1365</v>
          </cell>
        </row>
        <row r="780">
          <cell r="A780" t="str">
            <v>03BT801967</v>
          </cell>
          <cell r="B780" t="str">
            <v>ABR-19</v>
          </cell>
          <cell r="C780">
            <v>1</v>
          </cell>
          <cell r="D780" t="str">
            <v>2029041</v>
          </cell>
          <cell r="E780" t="str">
            <v>SR MANTENIMIENTO CORRECTIVO</v>
          </cell>
          <cell r="F780" t="str">
            <v>5945</v>
          </cell>
          <cell r="G780" t="str">
            <v>24/04/2019 13:25</v>
          </cell>
          <cell r="H780" t="str">
            <v>500018</v>
          </cell>
          <cell r="I780" t="str">
            <v>PITSS</v>
          </cell>
          <cell r="J780" t="str">
            <v>ASP</v>
          </cell>
          <cell r="K780" t="str">
            <v>DELPHI AUTOMOTIVE SYSTEMS S DE RL DE CV</v>
          </cell>
          <cell r="L780" t="str">
            <v>BOULEVARD FRANCISCO PRIMO DE VERDAD No 3317</v>
          </cell>
          <cell r="M780" t="str">
            <v>Durango-DGO</v>
          </cell>
          <cell r="N780">
            <v>0</v>
          </cell>
          <cell r="O780" t="str">
            <v>INTERIOR</v>
          </cell>
          <cell r="P780">
            <v>47</v>
          </cell>
          <cell r="Q780" t="str">
            <v>Entre 31 y 60</v>
          </cell>
          <cell r="R780" t="str">
            <v>Office Digital</v>
          </cell>
          <cell r="S780" t="str">
            <v>A3</v>
          </cell>
          <cell r="T780" t="str">
            <v>Ciudad principal</v>
          </cell>
          <cell r="U780" t="str">
            <v>2-Entre 31 y 60</v>
          </cell>
          <cell r="V780">
            <v>1.05</v>
          </cell>
          <cell r="W780">
            <v>1433.25</v>
          </cell>
          <cell r="X780">
            <v>1</v>
          </cell>
          <cell r="Y780">
            <v>4.08</v>
          </cell>
          <cell r="Z780">
            <v>5</v>
          </cell>
          <cell r="AA780">
            <v>0.81600000000000006</v>
          </cell>
          <cell r="AB780">
            <v>0</v>
          </cell>
          <cell r="AC780">
            <v>0</v>
          </cell>
          <cell r="AD780">
            <v>43581</v>
          </cell>
          <cell r="AE780">
            <v>43584</v>
          </cell>
          <cell r="AF780">
            <v>1</v>
          </cell>
          <cell r="AG780" t="str">
            <v>0-1 día</v>
          </cell>
          <cell r="AH780">
            <v>0</v>
          </cell>
          <cell r="AI780">
            <v>0</v>
          </cell>
          <cell r="AJ780">
            <v>0</v>
          </cell>
          <cell r="AK780">
            <v>1433.25</v>
          </cell>
        </row>
        <row r="781">
          <cell r="A781" t="str">
            <v>0Y4X843700</v>
          </cell>
          <cell r="B781" t="str">
            <v>ABR-19</v>
          </cell>
          <cell r="C781">
            <v>1</v>
          </cell>
          <cell r="D781" t="str">
            <v>2028607</v>
          </cell>
          <cell r="E781" t="str">
            <v>SR MANTENIMIENTO CORRECTIVO</v>
          </cell>
          <cell r="F781" t="str">
            <v>5774</v>
          </cell>
          <cell r="G781" t="str">
            <v>23/04/2019 20:12</v>
          </cell>
          <cell r="H781" t="str">
            <v>800183</v>
          </cell>
          <cell r="I781" t="str">
            <v>PITSS</v>
          </cell>
          <cell r="J781" t="str">
            <v>ASP</v>
          </cell>
          <cell r="K781" t="str">
            <v>OFFICE DEPOT DE MEXICO SA DE CV</v>
          </cell>
          <cell r="L781" t="str">
            <v>AV MAIZ 1300</v>
          </cell>
          <cell r="M781" t="str">
            <v>ZAPOPAN-JAL</v>
          </cell>
          <cell r="N781">
            <v>0</v>
          </cell>
          <cell r="O781" t="str">
            <v>INTERIOR</v>
          </cell>
          <cell r="P781">
            <v>34</v>
          </cell>
          <cell r="Q781" t="str">
            <v>Entre 31 y 60</v>
          </cell>
          <cell r="R781" t="str">
            <v>Departmental Digital</v>
          </cell>
          <cell r="S781" t="str">
            <v>A3</v>
          </cell>
          <cell r="T781" t="str">
            <v>Ciudad principal</v>
          </cell>
          <cell r="U781" t="str">
            <v>2-Entre 31 y 60</v>
          </cell>
          <cell r="V781">
            <v>1.05</v>
          </cell>
          <cell r="W781">
            <v>1433.25</v>
          </cell>
          <cell r="X781">
            <v>1</v>
          </cell>
          <cell r="Y781">
            <v>0.5</v>
          </cell>
          <cell r="Z781">
            <v>5</v>
          </cell>
          <cell r="AA781">
            <v>0.1</v>
          </cell>
          <cell r="AB781">
            <v>0</v>
          </cell>
          <cell r="AC781">
            <v>0</v>
          </cell>
          <cell r="AD781">
            <v>43581</v>
          </cell>
          <cell r="AE781">
            <v>43581</v>
          </cell>
          <cell r="AF781">
            <v>0</v>
          </cell>
          <cell r="AG781" t="str">
            <v>0-1 día</v>
          </cell>
          <cell r="AH781">
            <v>0</v>
          </cell>
          <cell r="AI781">
            <v>0</v>
          </cell>
          <cell r="AJ781">
            <v>0</v>
          </cell>
          <cell r="AK781">
            <v>1433.25</v>
          </cell>
        </row>
        <row r="782">
          <cell r="A782" t="str">
            <v>0Y4X848740</v>
          </cell>
          <cell r="B782" t="str">
            <v>ABR-19</v>
          </cell>
          <cell r="C782">
            <v>1</v>
          </cell>
          <cell r="D782" t="str">
            <v>2030163</v>
          </cell>
          <cell r="E782" t="str">
            <v>SR MANTENIMIENTO PREVENTIVO</v>
          </cell>
          <cell r="F782" t="str">
            <v>4603</v>
          </cell>
          <cell r="G782" t="str">
            <v>26/04/2019 11:36</v>
          </cell>
          <cell r="H782" t="str">
            <v>500155</v>
          </cell>
          <cell r="I782" t="str">
            <v>PITSS</v>
          </cell>
          <cell r="J782" t="str">
            <v>ASP</v>
          </cell>
          <cell r="K782" t="str">
            <v>HONEYWELL AUTOMOTIVE DE MEXICO S DE RL DE CV</v>
          </cell>
          <cell r="L782" t="str">
            <v>AV VALLE DEL CEDRO 1681</v>
          </cell>
          <cell r="M782" t="str">
            <v>CIUDAD JUAREZ-CHIH</v>
          </cell>
          <cell r="N782">
            <v>0</v>
          </cell>
          <cell r="O782" t="str">
            <v>INTERIOR</v>
          </cell>
          <cell r="P782" t="str">
            <v xml:space="preserve">  </v>
          </cell>
          <cell r="Q782" t="str">
            <v>&gt;60</v>
          </cell>
          <cell r="R782" t="str">
            <v>Entry Mono Printers</v>
          </cell>
          <cell r="S782" t="str">
            <v>A4</v>
          </cell>
          <cell r="T782" t="str">
            <v>Ciudad principal</v>
          </cell>
          <cell r="U782" t="str">
            <v>1-&gt;60</v>
          </cell>
          <cell r="V782">
            <v>1</v>
          </cell>
          <cell r="W782">
            <v>715.00000000000011</v>
          </cell>
          <cell r="X782">
            <v>0</v>
          </cell>
          <cell r="Y782">
            <v>5</v>
          </cell>
          <cell r="Z782">
            <v>5</v>
          </cell>
          <cell r="AA782">
            <v>1</v>
          </cell>
          <cell r="AB782">
            <v>0</v>
          </cell>
          <cell r="AC782">
            <v>0</v>
          </cell>
          <cell r="AD782">
            <v>43581</v>
          </cell>
          <cell r="AE782">
            <v>43581</v>
          </cell>
          <cell r="AF782">
            <v>0</v>
          </cell>
          <cell r="AG782" t="str">
            <v>0-1 día</v>
          </cell>
          <cell r="AH782">
            <v>0</v>
          </cell>
          <cell r="AI782">
            <v>0</v>
          </cell>
          <cell r="AJ782">
            <v>0</v>
          </cell>
          <cell r="AK782">
            <v>715.00000000000011</v>
          </cell>
        </row>
        <row r="783">
          <cell r="A783" t="str">
            <v>0MAV779133</v>
          </cell>
          <cell r="B783" t="str">
            <v>ABR-19</v>
          </cell>
          <cell r="C783">
            <v>1</v>
          </cell>
          <cell r="D783" t="str">
            <v>2029999</v>
          </cell>
          <cell r="E783" t="str">
            <v>SR MANTENIMIENTO PREVENTIVO</v>
          </cell>
          <cell r="F783" t="str">
            <v>4603</v>
          </cell>
          <cell r="G783" t="str">
            <v>26/04/2019 08:41</v>
          </cell>
          <cell r="H783" t="str">
            <v>500159</v>
          </cell>
          <cell r="I783" t="str">
            <v>PITSS</v>
          </cell>
          <cell r="J783" t="str">
            <v>ASP</v>
          </cell>
          <cell r="K783" t="str">
            <v>HONEYWELL AUTOMOTIVE DE MEXICO S DE RL DE CV</v>
          </cell>
          <cell r="L783" t="str">
            <v>CRISTOBAL COLON 11364</v>
          </cell>
          <cell r="M783" t="str">
            <v>CHIHUAHUA-CHIH</v>
          </cell>
          <cell r="N783">
            <v>0</v>
          </cell>
          <cell r="O783" t="str">
            <v>INTERIOR</v>
          </cell>
          <cell r="P783" t="str">
            <v xml:space="preserve">  </v>
          </cell>
          <cell r="Q783" t="str">
            <v>&gt;60</v>
          </cell>
          <cell r="R783" t="str">
            <v>Entry Mono Printers</v>
          </cell>
          <cell r="S783" t="str">
            <v>A4</v>
          </cell>
          <cell r="T783" t="str">
            <v>Ciudad principal</v>
          </cell>
          <cell r="U783" t="str">
            <v>1-&gt;60</v>
          </cell>
          <cell r="V783">
            <v>1</v>
          </cell>
          <cell r="W783">
            <v>715.00000000000011</v>
          </cell>
          <cell r="X783">
            <v>0</v>
          </cell>
          <cell r="Y783">
            <v>5</v>
          </cell>
          <cell r="Z783">
            <v>5</v>
          </cell>
          <cell r="AA783">
            <v>1</v>
          </cell>
          <cell r="AB783">
            <v>0</v>
          </cell>
          <cell r="AC783">
            <v>0</v>
          </cell>
          <cell r="AD783">
            <v>43581</v>
          </cell>
          <cell r="AE783">
            <v>43581</v>
          </cell>
          <cell r="AF783">
            <v>0</v>
          </cell>
          <cell r="AG783" t="str">
            <v>0-1 día</v>
          </cell>
          <cell r="AH783">
            <v>0</v>
          </cell>
          <cell r="AI783">
            <v>0</v>
          </cell>
          <cell r="AJ783">
            <v>0</v>
          </cell>
          <cell r="AK783">
            <v>715.00000000000011</v>
          </cell>
        </row>
        <row r="784">
          <cell r="A784" t="str">
            <v>0VMA558262</v>
          </cell>
          <cell r="B784" t="str">
            <v>ABR-19</v>
          </cell>
          <cell r="C784">
            <v>1</v>
          </cell>
          <cell r="D784" t="str">
            <v>2030001</v>
          </cell>
          <cell r="E784" t="str">
            <v>SR MANTENIMIENTO PREVENTIVO</v>
          </cell>
          <cell r="F784" t="str">
            <v>4603</v>
          </cell>
          <cell r="G784" t="str">
            <v>26/04/2019 08:43</v>
          </cell>
          <cell r="H784" t="str">
            <v>500159</v>
          </cell>
          <cell r="I784" t="str">
            <v>PITSS</v>
          </cell>
          <cell r="J784" t="str">
            <v>ASP</v>
          </cell>
          <cell r="K784" t="str">
            <v>HONEYWELL AUTOMOTIVE DE MEXICO S DE RL DE CV</v>
          </cell>
          <cell r="L784" t="str">
            <v>CRISTOBAL COLON 11364</v>
          </cell>
          <cell r="M784" t="str">
            <v>CHIHUAHUA-CHIH</v>
          </cell>
          <cell r="N784">
            <v>0</v>
          </cell>
          <cell r="O784" t="str">
            <v>INTERIOR</v>
          </cell>
          <cell r="P784" t="str">
            <v xml:space="preserve">  </v>
          </cell>
          <cell r="Q784" t="str">
            <v>&gt;60</v>
          </cell>
          <cell r="R784" t="str">
            <v>Entry Mono Printers</v>
          </cell>
          <cell r="S784" t="str">
            <v>A4</v>
          </cell>
          <cell r="T784" t="str">
            <v>Ciudad principal</v>
          </cell>
          <cell r="U784" t="str">
            <v>1-&gt;60</v>
          </cell>
          <cell r="V784">
            <v>1</v>
          </cell>
          <cell r="W784">
            <v>715.00000000000011</v>
          </cell>
          <cell r="X784">
            <v>0</v>
          </cell>
          <cell r="Y784">
            <v>5</v>
          </cell>
          <cell r="Z784">
            <v>5</v>
          </cell>
          <cell r="AA784">
            <v>1</v>
          </cell>
          <cell r="AB784">
            <v>0</v>
          </cell>
          <cell r="AC784">
            <v>0</v>
          </cell>
          <cell r="AD784">
            <v>43581</v>
          </cell>
          <cell r="AE784">
            <v>43581</v>
          </cell>
          <cell r="AF784">
            <v>0</v>
          </cell>
          <cell r="AG784" t="str">
            <v>0-1 día</v>
          </cell>
          <cell r="AH784">
            <v>0</v>
          </cell>
          <cell r="AI784">
            <v>0</v>
          </cell>
          <cell r="AJ784">
            <v>0</v>
          </cell>
          <cell r="AK784">
            <v>715.00000000000011</v>
          </cell>
        </row>
        <row r="785">
          <cell r="A785" t="str">
            <v>09HB331671</v>
          </cell>
          <cell r="B785" t="str">
            <v>ABR-19</v>
          </cell>
          <cell r="C785">
            <v>1</v>
          </cell>
          <cell r="D785" t="str">
            <v>2030115</v>
          </cell>
          <cell r="E785" t="str">
            <v>SR MANTENIMIENTO CORRECTIVO</v>
          </cell>
          <cell r="F785" t="str">
            <v>8045</v>
          </cell>
          <cell r="G785" t="str">
            <v>26/04/2019 10:25</v>
          </cell>
          <cell r="H785" t="str">
            <v>000196</v>
          </cell>
          <cell r="I785" t="str">
            <v>PITSS</v>
          </cell>
          <cell r="J785" t="str">
            <v>ASP</v>
          </cell>
          <cell r="K785" t="str">
            <v>LABORATORIOS PISA SA DE CV</v>
          </cell>
          <cell r="L785" t="str">
            <v>AV MIGUEL ANGEL DE QUEVEDO NO 555</v>
          </cell>
          <cell r="M785" t="str">
            <v>Coyoacan-CIUDAD DE M</v>
          </cell>
          <cell r="N785">
            <v>1</v>
          </cell>
          <cell r="O785" t="str">
            <v>METRO</v>
          </cell>
          <cell r="P785">
            <v>58</v>
          </cell>
          <cell r="Q785" t="str">
            <v>Entre 31 y 60</v>
          </cell>
          <cell r="R785" t="str">
            <v>Office Digital</v>
          </cell>
          <cell r="S785" t="str">
            <v>A3</v>
          </cell>
          <cell r="T785" t="str">
            <v>Ciudad principal</v>
          </cell>
          <cell r="U785" t="str">
            <v>2-Entre 31 y 60</v>
          </cell>
          <cell r="V785">
            <v>1.05</v>
          </cell>
          <cell r="W785">
            <v>0</v>
          </cell>
          <cell r="X785">
            <v>1</v>
          </cell>
          <cell r="Y785">
            <v>1.71</v>
          </cell>
          <cell r="Z785">
            <v>5</v>
          </cell>
          <cell r="AA785">
            <v>0.34199999999999997</v>
          </cell>
          <cell r="AB785">
            <v>0</v>
          </cell>
          <cell r="AC785">
            <v>0</v>
          </cell>
          <cell r="AD785">
            <v>43581</v>
          </cell>
          <cell r="AE785">
            <v>43581</v>
          </cell>
          <cell r="AF785">
            <v>0</v>
          </cell>
          <cell r="AG785" t="str">
            <v>0-1 día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</row>
        <row r="786">
          <cell r="A786" t="str">
            <v>09HB331742</v>
          </cell>
          <cell r="B786" t="str">
            <v>ABR-19</v>
          </cell>
          <cell r="C786">
            <v>1</v>
          </cell>
          <cell r="D786" t="str">
            <v>2030117</v>
          </cell>
          <cell r="E786" t="str">
            <v>SR MANTENIMIENTO CORRECTIVO</v>
          </cell>
          <cell r="F786" t="str">
            <v>4002</v>
          </cell>
          <cell r="G786" t="str">
            <v>26/04/2019 10:28</v>
          </cell>
          <cell r="H786" t="str">
            <v>000196</v>
          </cell>
          <cell r="I786" t="str">
            <v>PITSS</v>
          </cell>
          <cell r="J786" t="str">
            <v>ASP</v>
          </cell>
          <cell r="K786" t="str">
            <v>LABORATORIOS PISA SA DE CV</v>
          </cell>
          <cell r="L786" t="str">
            <v>AV MIGUEL ANGEL DE QUEVEDO NO 555</v>
          </cell>
          <cell r="M786" t="str">
            <v>Coyoacan-CIUDAD DE M</v>
          </cell>
          <cell r="N786">
            <v>1</v>
          </cell>
          <cell r="O786" t="str">
            <v>METRO</v>
          </cell>
          <cell r="P786">
            <v>72</v>
          </cell>
          <cell r="Q786" t="str">
            <v>&gt;60</v>
          </cell>
          <cell r="R786" t="str">
            <v>A4 Mono MFPs</v>
          </cell>
          <cell r="S786" t="str">
            <v>A4</v>
          </cell>
          <cell r="T786" t="str">
            <v>Ciudad principal</v>
          </cell>
          <cell r="U786" t="str">
            <v>1-&gt;60</v>
          </cell>
          <cell r="V786">
            <v>1.05</v>
          </cell>
          <cell r="W786">
            <v>0</v>
          </cell>
          <cell r="X786">
            <v>1</v>
          </cell>
          <cell r="Y786">
            <v>2.86</v>
          </cell>
          <cell r="Z786">
            <v>5</v>
          </cell>
          <cell r="AA786">
            <v>0.57199999999999995</v>
          </cell>
          <cell r="AB786">
            <v>0</v>
          </cell>
          <cell r="AC786">
            <v>0</v>
          </cell>
          <cell r="AD786">
            <v>43581</v>
          </cell>
          <cell r="AE786">
            <v>43581</v>
          </cell>
          <cell r="AF786">
            <v>0</v>
          </cell>
          <cell r="AG786" t="str">
            <v>0-1 día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</row>
        <row r="787">
          <cell r="A787" t="str">
            <v>0Y4X843429</v>
          </cell>
          <cell r="B787" t="str">
            <v>ABR-19</v>
          </cell>
          <cell r="C787">
            <v>1</v>
          </cell>
          <cell r="D787" t="str">
            <v>2029689</v>
          </cell>
          <cell r="E787" t="str">
            <v>SR MANTENIMIENTO CORRECTIVO</v>
          </cell>
          <cell r="F787" t="str">
            <v>4002</v>
          </cell>
          <cell r="G787" t="str">
            <v>25/04/2019 12:03</v>
          </cell>
          <cell r="H787" t="str">
            <v>500027</v>
          </cell>
          <cell r="I787" t="str">
            <v>PITSS</v>
          </cell>
          <cell r="J787" t="str">
            <v>ASP</v>
          </cell>
          <cell r="K787" t="str">
            <v>JANSSEN DE MEXICO S DE RL DE CV</v>
          </cell>
          <cell r="L787" t="str">
            <v>DURANGO No 2751</v>
          </cell>
          <cell r="M787" t="str">
            <v>Ciudad Juarez-CHIH</v>
          </cell>
          <cell r="N787">
            <v>1</v>
          </cell>
          <cell r="O787" t="str">
            <v>INTERIOR</v>
          </cell>
          <cell r="P787">
            <v>246</v>
          </cell>
          <cell r="Q787" t="str">
            <v>&gt;60</v>
          </cell>
          <cell r="R787" t="str">
            <v>A4 Mono MFPs</v>
          </cell>
          <cell r="S787" t="str">
            <v>A4</v>
          </cell>
          <cell r="T787" t="str">
            <v>Ciudad principal</v>
          </cell>
          <cell r="U787" t="str">
            <v>1-&gt;60</v>
          </cell>
          <cell r="V787">
            <v>1.05</v>
          </cell>
          <cell r="W787">
            <v>0</v>
          </cell>
          <cell r="X787">
            <v>1</v>
          </cell>
          <cell r="Y787">
            <v>0</v>
          </cell>
          <cell r="Z787">
            <v>5</v>
          </cell>
          <cell r="AA787">
            <v>0</v>
          </cell>
          <cell r="AB787">
            <v>0</v>
          </cell>
          <cell r="AC787">
            <v>0</v>
          </cell>
          <cell r="AD787">
            <v>43581</v>
          </cell>
          <cell r="AE787">
            <v>43582</v>
          </cell>
          <cell r="AF787">
            <v>0</v>
          </cell>
          <cell r="AG787" t="str">
            <v>0-1 día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</row>
        <row r="788">
          <cell r="A788" t="str">
            <v>0YTB131550</v>
          </cell>
          <cell r="B788" t="str">
            <v>ABR-19</v>
          </cell>
          <cell r="C788">
            <v>1</v>
          </cell>
          <cell r="D788" t="str">
            <v>2030313</v>
          </cell>
          <cell r="E788" t="str">
            <v>SR MANTENIMIENTO CORRECTIVO</v>
          </cell>
          <cell r="F788" t="str">
            <v>7142</v>
          </cell>
          <cell r="G788" t="str">
            <v>26/04/2019 16:02</v>
          </cell>
          <cell r="H788" t="str">
            <v>500163</v>
          </cell>
          <cell r="I788" t="str">
            <v>PITSS</v>
          </cell>
          <cell r="J788" t="str">
            <v>ASP</v>
          </cell>
          <cell r="K788" t="str">
            <v>OFFICE DEPOT DE MEXICO SA DE CV</v>
          </cell>
          <cell r="L788" t="str">
            <v>BLV TAMAULIPAS 2388</v>
          </cell>
          <cell r="M788" t="str">
            <v>CIUDAD VICTORIA-TAM</v>
          </cell>
          <cell r="N788">
            <v>0</v>
          </cell>
          <cell r="O788" t="str">
            <v>INTERIOR</v>
          </cell>
          <cell r="P788">
            <v>98</v>
          </cell>
          <cell r="Q788" t="str">
            <v>&gt;60</v>
          </cell>
          <cell r="R788" t="str">
            <v>WF Mono Systems and Legacy Color</v>
          </cell>
          <cell r="S788" t="str">
            <v>WF</v>
          </cell>
          <cell r="T788" t="str">
            <v>Ciudad principal</v>
          </cell>
          <cell r="U788" t="str">
            <v>3-&gt;60</v>
          </cell>
          <cell r="V788">
            <v>1.1499999999999999</v>
          </cell>
          <cell r="W788">
            <v>1808.95</v>
          </cell>
          <cell r="X788">
            <v>1</v>
          </cell>
          <cell r="Y788">
            <v>1.47</v>
          </cell>
          <cell r="Z788">
            <v>4</v>
          </cell>
          <cell r="AA788">
            <v>0.36749999999999999</v>
          </cell>
          <cell r="AB788">
            <v>0</v>
          </cell>
          <cell r="AC788">
            <v>0</v>
          </cell>
          <cell r="AD788">
            <v>43582</v>
          </cell>
          <cell r="AE788">
            <v>43584</v>
          </cell>
          <cell r="AF788">
            <v>0</v>
          </cell>
          <cell r="AG788" t="str">
            <v>0-1 día</v>
          </cell>
          <cell r="AH788">
            <v>0</v>
          </cell>
          <cell r="AI788">
            <v>0</v>
          </cell>
          <cell r="AJ788">
            <v>0</v>
          </cell>
          <cell r="AK788">
            <v>1808.95</v>
          </cell>
        </row>
        <row r="789">
          <cell r="A789" t="str">
            <v>09RA664553</v>
          </cell>
          <cell r="B789" t="str">
            <v>ABR-19</v>
          </cell>
          <cell r="C789">
            <v>1</v>
          </cell>
          <cell r="D789" t="str">
            <v>2030357</v>
          </cell>
          <cell r="E789" t="str">
            <v>SR MANTENIMIENTO CORRECTIVO</v>
          </cell>
          <cell r="F789" t="str">
            <v>8075</v>
          </cell>
          <cell r="G789" t="str">
            <v>26/04/2019 18:22</v>
          </cell>
          <cell r="H789" t="str">
            <v>800186</v>
          </cell>
          <cell r="I789" t="str">
            <v>PITSS</v>
          </cell>
          <cell r="J789" t="str">
            <v>ASP</v>
          </cell>
          <cell r="K789" t="str">
            <v>OPERADORA OMX SA DE CV</v>
          </cell>
          <cell r="L789" t="str">
            <v>AV CONSTITUYENTES 152 PTE</v>
          </cell>
          <cell r="M789" t="str">
            <v>QUERETARO-QRO</v>
          </cell>
          <cell r="N789">
            <v>0</v>
          </cell>
          <cell r="O789" t="str">
            <v>INTERIOR</v>
          </cell>
          <cell r="P789">
            <v>3</v>
          </cell>
          <cell r="Q789" t="str">
            <v>&lt;=3</v>
          </cell>
          <cell r="R789" t="str">
            <v>Departmental Digital</v>
          </cell>
          <cell r="S789" t="str">
            <v>A3</v>
          </cell>
          <cell r="T789" t="str">
            <v>Ciudad principal</v>
          </cell>
          <cell r="U789" t="str">
            <v>2-&lt;=3</v>
          </cell>
          <cell r="V789">
            <v>0</v>
          </cell>
          <cell r="W789">
            <v>0</v>
          </cell>
          <cell r="X789">
            <v>1</v>
          </cell>
          <cell r="Y789">
            <v>0</v>
          </cell>
          <cell r="Z789">
            <v>5</v>
          </cell>
          <cell r="AA789">
            <v>0</v>
          </cell>
          <cell r="AB789">
            <v>0</v>
          </cell>
          <cell r="AC789">
            <v>0</v>
          </cell>
          <cell r="AD789">
            <v>43584</v>
          </cell>
          <cell r="AE789">
            <v>43584</v>
          </cell>
          <cell r="AF789">
            <v>0</v>
          </cell>
          <cell r="AG789" t="str">
            <v>0-1 día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</row>
        <row r="790">
          <cell r="A790" t="str">
            <v>0LA8194471</v>
          </cell>
          <cell r="B790" t="str">
            <v>ABR-19</v>
          </cell>
          <cell r="C790">
            <v>1</v>
          </cell>
          <cell r="D790" t="str">
            <v>2031125</v>
          </cell>
          <cell r="E790" t="str">
            <v>SR MANTENIMIENTO CORRECTIVO</v>
          </cell>
          <cell r="F790" t="str">
            <v>8075</v>
          </cell>
          <cell r="G790" t="str">
            <v>29/04/2019 09:28</v>
          </cell>
          <cell r="H790" t="str">
            <v>800146</v>
          </cell>
          <cell r="I790" t="str">
            <v>PITSS</v>
          </cell>
          <cell r="J790" t="str">
            <v>ASP</v>
          </cell>
          <cell r="K790" t="str">
            <v>OPERADORA OMX SA DE CV</v>
          </cell>
          <cell r="L790" t="str">
            <v>BLVD ADOLFO LOPEZ MATEOS 2540</v>
          </cell>
          <cell r="M790" t="str">
            <v>LEON-GTO</v>
          </cell>
          <cell r="N790">
            <v>0</v>
          </cell>
          <cell r="O790" t="str">
            <v>INTERIOR</v>
          </cell>
          <cell r="P790">
            <v>4</v>
          </cell>
          <cell r="Q790" t="str">
            <v>Entre 3 y 6</v>
          </cell>
          <cell r="R790" t="str">
            <v>Departmental Digital</v>
          </cell>
          <cell r="S790" t="str">
            <v>A3</v>
          </cell>
          <cell r="T790" t="str">
            <v>Ciudad principal</v>
          </cell>
          <cell r="U790" t="str">
            <v>2-Entre 3 y 6</v>
          </cell>
          <cell r="V790">
            <v>0</v>
          </cell>
          <cell r="W790">
            <v>0</v>
          </cell>
          <cell r="X790">
            <v>1</v>
          </cell>
          <cell r="Y790">
            <v>4.8600000000000003</v>
          </cell>
          <cell r="Z790">
            <v>5</v>
          </cell>
          <cell r="AA790">
            <v>0.97200000000000009</v>
          </cell>
          <cell r="AB790">
            <v>0</v>
          </cell>
          <cell r="AC790">
            <v>0</v>
          </cell>
          <cell r="AD790">
            <v>43584</v>
          </cell>
          <cell r="AE790">
            <v>43584</v>
          </cell>
          <cell r="AF790">
            <v>0</v>
          </cell>
          <cell r="AG790" t="str">
            <v>0-1 día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</row>
        <row r="791">
          <cell r="A791" t="str">
            <v>0XU8464707</v>
          </cell>
          <cell r="B791" t="str">
            <v>ABR-19</v>
          </cell>
          <cell r="C791">
            <v>1</v>
          </cell>
          <cell r="D791" t="str">
            <v>2030337</v>
          </cell>
          <cell r="E791" t="str">
            <v>SR MANTENIMIENTO CORRECTIVO</v>
          </cell>
          <cell r="F791" t="str">
            <v>7025</v>
          </cell>
          <cell r="G791" t="str">
            <v>26/04/2019 17:10</v>
          </cell>
          <cell r="H791" t="str">
            <v>500056</v>
          </cell>
          <cell r="I791" t="str">
            <v>PITSS</v>
          </cell>
          <cell r="J791" t="str">
            <v>ASP</v>
          </cell>
          <cell r="K791" t="str">
            <v>GALAZ YAMAZAKI RUIZ URQUIZA SC</v>
          </cell>
          <cell r="L791" t="str">
            <v>CARR MONTERREY - REYNOSA No 210 B, PLANTA ALTA</v>
          </cell>
          <cell r="M791" t="str">
            <v>Reynosa-TAM</v>
          </cell>
          <cell r="N791">
            <v>0</v>
          </cell>
          <cell r="O791" t="str">
            <v>INTERIOR</v>
          </cell>
          <cell r="P791">
            <v>4</v>
          </cell>
          <cell r="Q791" t="str">
            <v>Entre 3 y 6</v>
          </cell>
          <cell r="R791" t="str">
            <v>Office Digital</v>
          </cell>
          <cell r="S791" t="str">
            <v>A3</v>
          </cell>
          <cell r="T791" t="str">
            <v>Ciudad principal</v>
          </cell>
          <cell r="U791" t="str">
            <v>2-Entre 3 y 6</v>
          </cell>
          <cell r="V791">
            <v>0</v>
          </cell>
          <cell r="W791">
            <v>0</v>
          </cell>
          <cell r="X791">
            <v>1</v>
          </cell>
          <cell r="Y791">
            <v>0.33</v>
          </cell>
          <cell r="Z791">
            <v>5</v>
          </cell>
          <cell r="AA791">
            <v>6.6000000000000003E-2</v>
          </cell>
          <cell r="AB791">
            <v>0</v>
          </cell>
          <cell r="AC791">
            <v>0</v>
          </cell>
          <cell r="AD791">
            <v>43584</v>
          </cell>
          <cell r="AE791">
            <v>43584</v>
          </cell>
          <cell r="AF791">
            <v>0</v>
          </cell>
          <cell r="AG791" t="str">
            <v>0-1 día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</row>
        <row r="792">
          <cell r="A792" t="str">
            <v>0EX7380352</v>
          </cell>
          <cell r="B792" t="str">
            <v>ABR-19</v>
          </cell>
          <cell r="C792">
            <v>1</v>
          </cell>
          <cell r="D792" t="str">
            <v>2030317</v>
          </cell>
          <cell r="E792" t="str">
            <v>SR MANTENIMIENTO CORRECTIVO</v>
          </cell>
          <cell r="F792" t="str">
            <v>3611</v>
          </cell>
          <cell r="G792" t="str">
            <v>26/04/2019 16:16</v>
          </cell>
          <cell r="H792" t="str">
            <v>800192</v>
          </cell>
          <cell r="I792" t="str">
            <v>PITSS</v>
          </cell>
          <cell r="J792" t="str">
            <v>ASP</v>
          </cell>
          <cell r="K792" t="str">
            <v>OPERADORA OMX SA DE CV</v>
          </cell>
          <cell r="L792" t="str">
            <v>MARIANO OTERO 1614</v>
          </cell>
          <cell r="M792" t="str">
            <v>ZAPOPAN-JAL</v>
          </cell>
          <cell r="N792">
            <v>0</v>
          </cell>
          <cell r="O792" t="str">
            <v>INTERIOR</v>
          </cell>
          <cell r="P792">
            <v>179</v>
          </cell>
          <cell r="Q792" t="str">
            <v>&gt;60</v>
          </cell>
          <cell r="R792" t="str">
            <v>Entry Mono Printers</v>
          </cell>
          <cell r="S792" t="str">
            <v>A4</v>
          </cell>
          <cell r="T792" t="str">
            <v>Ciudad principal</v>
          </cell>
          <cell r="U792" t="str">
            <v>1-&gt;60</v>
          </cell>
          <cell r="V792">
            <v>1.05</v>
          </cell>
          <cell r="W792">
            <v>750.75000000000011</v>
          </cell>
          <cell r="X792">
            <v>1</v>
          </cell>
          <cell r="Y792">
            <v>1.23</v>
          </cell>
          <cell r="Z792">
            <v>5</v>
          </cell>
          <cell r="AA792">
            <v>0.246</v>
          </cell>
          <cell r="AB792">
            <v>0</v>
          </cell>
          <cell r="AC792">
            <v>0</v>
          </cell>
          <cell r="AD792">
            <v>43584</v>
          </cell>
          <cell r="AE792">
            <v>43584</v>
          </cell>
          <cell r="AF792">
            <v>0</v>
          </cell>
          <cell r="AG792" t="str">
            <v>0-1 día</v>
          </cell>
          <cell r="AH792">
            <v>0</v>
          </cell>
          <cell r="AI792">
            <v>0</v>
          </cell>
          <cell r="AJ792">
            <v>0</v>
          </cell>
          <cell r="AK792">
            <v>750.75000000000011</v>
          </cell>
        </row>
        <row r="793">
          <cell r="A793" t="str">
            <v>0VMA675216</v>
          </cell>
          <cell r="B793" t="str">
            <v>ABR-19</v>
          </cell>
          <cell r="C793">
            <v>1</v>
          </cell>
          <cell r="D793" t="str">
            <v>2030321</v>
          </cell>
          <cell r="E793" t="str">
            <v>SR MANTENIMIENTO CORRECTIVO</v>
          </cell>
          <cell r="F793" t="str">
            <v>3611</v>
          </cell>
          <cell r="G793" t="str">
            <v>26/04/2019 16:21</v>
          </cell>
          <cell r="H793" t="str">
            <v>800192</v>
          </cell>
          <cell r="I793" t="str">
            <v>PITSS</v>
          </cell>
          <cell r="J793" t="str">
            <v>ASP</v>
          </cell>
          <cell r="K793" t="str">
            <v>OPERADORA OMX SA DE CV</v>
          </cell>
          <cell r="L793" t="str">
            <v>MARIANO OTERO 1614</v>
          </cell>
          <cell r="M793" t="str">
            <v>ZAPOPAN-JAL</v>
          </cell>
          <cell r="N793">
            <v>0</v>
          </cell>
          <cell r="O793" t="str">
            <v>INTERIOR</v>
          </cell>
          <cell r="P793">
            <v>395</v>
          </cell>
          <cell r="Q793" t="str">
            <v>&gt;60</v>
          </cell>
          <cell r="R793" t="str">
            <v>Entry Mono Printers</v>
          </cell>
          <cell r="S793" t="str">
            <v>A4</v>
          </cell>
          <cell r="T793" t="str">
            <v>Ciudad principal</v>
          </cell>
          <cell r="U793" t="str">
            <v>1-&gt;60</v>
          </cell>
          <cell r="V793">
            <v>1.05</v>
          </cell>
          <cell r="W793">
            <v>750.75000000000011</v>
          </cell>
          <cell r="X793">
            <v>1</v>
          </cell>
          <cell r="Y793">
            <v>2.3199999999999998</v>
          </cell>
          <cell r="Z793">
            <v>5</v>
          </cell>
          <cell r="AA793">
            <v>0.46399999999999997</v>
          </cell>
          <cell r="AB793">
            <v>0</v>
          </cell>
          <cell r="AC793">
            <v>0</v>
          </cell>
          <cell r="AD793">
            <v>43584</v>
          </cell>
          <cell r="AE793">
            <v>43584</v>
          </cell>
          <cell r="AF793">
            <v>0</v>
          </cell>
          <cell r="AG793" t="str">
            <v>0-1 día</v>
          </cell>
          <cell r="AH793">
            <v>0</v>
          </cell>
          <cell r="AI793">
            <v>0</v>
          </cell>
          <cell r="AJ793">
            <v>0</v>
          </cell>
          <cell r="AK793">
            <v>750.75000000000011</v>
          </cell>
        </row>
        <row r="794">
          <cell r="A794" t="str">
            <v>0VMA675200</v>
          </cell>
          <cell r="B794" t="str">
            <v>ABR-19</v>
          </cell>
          <cell r="C794">
            <v>1</v>
          </cell>
          <cell r="D794" t="str">
            <v>2030355</v>
          </cell>
          <cell r="E794" t="str">
            <v>SR MANTENIMIENTO CORRECTIVO</v>
          </cell>
          <cell r="F794" t="str">
            <v>5325</v>
          </cell>
          <cell r="G794" t="str">
            <v>26/04/2019 18:17</v>
          </cell>
          <cell r="H794" t="str">
            <v>800074</v>
          </cell>
          <cell r="I794" t="str">
            <v>PITSS</v>
          </cell>
          <cell r="J794" t="str">
            <v>ASP</v>
          </cell>
          <cell r="K794" t="str">
            <v>INSTITUTO TECNOLOGICO Y DE ESTUDIOS SUPERIORES DE</v>
          </cell>
          <cell r="L794" t="str">
            <v>AV MONTA&amp;A MONARCA No 1340</v>
          </cell>
          <cell r="M794" t="str">
            <v>Michoacan-MICH</v>
          </cell>
          <cell r="N794">
            <v>0</v>
          </cell>
          <cell r="O794" t="str">
            <v>INTERIOR</v>
          </cell>
          <cell r="P794">
            <v>101</v>
          </cell>
          <cell r="Q794" t="str">
            <v>&gt;60</v>
          </cell>
          <cell r="R794" t="str">
            <v>Office Digital</v>
          </cell>
          <cell r="S794" t="str">
            <v>A3</v>
          </cell>
          <cell r="T794" t="str">
            <v>Ciudad principal</v>
          </cell>
          <cell r="U794" t="str">
            <v>2-&gt;60</v>
          </cell>
          <cell r="V794">
            <v>1.1000000000000001</v>
          </cell>
          <cell r="W794">
            <v>1501.5000000000002</v>
          </cell>
          <cell r="X794">
            <v>1</v>
          </cell>
          <cell r="Y794">
            <v>0.5</v>
          </cell>
          <cell r="Z794">
            <v>5</v>
          </cell>
          <cell r="AA794">
            <v>0.1</v>
          </cell>
          <cell r="AB794">
            <v>0</v>
          </cell>
          <cell r="AC794">
            <v>0</v>
          </cell>
          <cell r="AD794">
            <v>43584</v>
          </cell>
          <cell r="AE794">
            <v>43584</v>
          </cell>
          <cell r="AF794">
            <v>0</v>
          </cell>
          <cell r="AG794" t="str">
            <v>0-1 día</v>
          </cell>
          <cell r="AH794">
            <v>0</v>
          </cell>
          <cell r="AI794">
            <v>0</v>
          </cell>
          <cell r="AJ794">
            <v>0</v>
          </cell>
          <cell r="AK794">
            <v>1501.5000000000002</v>
          </cell>
        </row>
        <row r="795">
          <cell r="A795" t="str">
            <v>02TX061945</v>
          </cell>
          <cell r="B795" t="str">
            <v>ABR-19</v>
          </cell>
          <cell r="C795">
            <v>1</v>
          </cell>
          <cell r="D795" t="str">
            <v>2031135</v>
          </cell>
          <cell r="E795" t="str">
            <v>SR MANTENIMIENTO CORRECTIVO</v>
          </cell>
          <cell r="F795" t="str">
            <v>4310</v>
          </cell>
          <cell r="G795" t="str">
            <v>29/04/2019 09:32</v>
          </cell>
          <cell r="H795" t="str">
            <v>500083</v>
          </cell>
          <cell r="I795" t="str">
            <v>PITSS</v>
          </cell>
          <cell r="J795" t="str">
            <v>ASP</v>
          </cell>
          <cell r="K795" t="str">
            <v>OPERADORA OMX SA DE CV</v>
          </cell>
          <cell r="L795" t="str">
            <v>AV JOSE ELEUTERIO GONZALEZ No 315 INT 7C</v>
          </cell>
          <cell r="M795" t="str">
            <v>Monterrey-NL</v>
          </cell>
          <cell r="N795">
            <v>0</v>
          </cell>
          <cell r="O795" t="str">
            <v>INTERIOR</v>
          </cell>
          <cell r="P795">
            <v>25</v>
          </cell>
          <cell r="Q795" t="str">
            <v>Entre 16 y 30</v>
          </cell>
          <cell r="R795" t="str">
            <v>Light Production Digital Business</v>
          </cell>
          <cell r="S795" t="str">
            <v>Entry Production</v>
          </cell>
          <cell r="T795" t="str">
            <v>Ciudad principal</v>
          </cell>
          <cell r="U795" t="str">
            <v>3-Entre 16 y 30</v>
          </cell>
          <cell r="V795">
            <v>1.05</v>
          </cell>
          <cell r="W795">
            <v>1651.6500000000003</v>
          </cell>
          <cell r="X795">
            <v>1</v>
          </cell>
          <cell r="Y795">
            <v>2.64</v>
          </cell>
          <cell r="Z795">
            <v>4</v>
          </cell>
          <cell r="AA795">
            <v>0.66</v>
          </cell>
          <cell r="AB795">
            <v>0</v>
          </cell>
          <cell r="AC795">
            <v>0</v>
          </cell>
          <cell r="AD795">
            <v>43584</v>
          </cell>
          <cell r="AE795">
            <v>43584</v>
          </cell>
          <cell r="AF795">
            <v>0</v>
          </cell>
          <cell r="AG795" t="str">
            <v>0-1 día</v>
          </cell>
          <cell r="AH795">
            <v>0</v>
          </cell>
          <cell r="AI795">
            <v>0</v>
          </cell>
          <cell r="AJ795">
            <v>0</v>
          </cell>
          <cell r="AK795">
            <v>1651.6500000000003</v>
          </cell>
        </row>
        <row r="796">
          <cell r="A796" t="str">
            <v>0Y4X848009</v>
          </cell>
          <cell r="B796" t="str">
            <v>ABR-19</v>
          </cell>
          <cell r="C796">
            <v>1</v>
          </cell>
          <cell r="D796" t="str">
            <v>2031339</v>
          </cell>
          <cell r="E796" t="str">
            <v>SR MANTENIMIENTO CORRECTIVO</v>
          </cell>
          <cell r="F796" t="str">
            <v>4395</v>
          </cell>
          <cell r="G796" t="str">
            <v>29/04/2019 12:39</v>
          </cell>
          <cell r="H796" t="str">
            <v>500093</v>
          </cell>
          <cell r="I796" t="str">
            <v>PITSS</v>
          </cell>
          <cell r="J796" t="str">
            <v>ASP</v>
          </cell>
          <cell r="K796" t="str">
            <v>OFFICE DEPOT DE MEXICO SA DE CV</v>
          </cell>
          <cell r="L796" t="str">
            <v>BLV 15 DE SEP 4243</v>
          </cell>
          <cell r="M796" t="str">
            <v>NUEVO LAREDO-TAM</v>
          </cell>
          <cell r="N796">
            <v>0</v>
          </cell>
          <cell r="O796" t="str">
            <v>INTERIOR</v>
          </cell>
          <cell r="P796">
            <v>14</v>
          </cell>
          <cell r="Q796" t="str">
            <v>Entre 7 y 15</v>
          </cell>
          <cell r="R796" t="str">
            <v>Light Production Digital Business</v>
          </cell>
          <cell r="S796" t="str">
            <v>Entry Production</v>
          </cell>
          <cell r="T796" t="str">
            <v>Ciudad principal</v>
          </cell>
          <cell r="U796" t="str">
            <v>3-Entre 7 y 15</v>
          </cell>
          <cell r="V796">
            <v>0.8</v>
          </cell>
          <cell r="W796">
            <v>1258.4000000000003</v>
          </cell>
          <cell r="X796">
            <v>1</v>
          </cell>
          <cell r="Y796">
            <v>2.1800000000000002</v>
          </cell>
          <cell r="Z796">
            <v>4</v>
          </cell>
          <cell r="AA796">
            <v>0.54500000000000004</v>
          </cell>
          <cell r="AB796">
            <v>0</v>
          </cell>
          <cell r="AC796">
            <v>0</v>
          </cell>
          <cell r="AD796">
            <v>43584</v>
          </cell>
          <cell r="AE796">
            <v>43584</v>
          </cell>
          <cell r="AF796">
            <v>0</v>
          </cell>
          <cell r="AG796" t="str">
            <v>0-1 día</v>
          </cell>
          <cell r="AH796">
            <v>0</v>
          </cell>
          <cell r="AI796">
            <v>0</v>
          </cell>
          <cell r="AJ796">
            <v>0</v>
          </cell>
          <cell r="AK796">
            <v>1258.4000000000003</v>
          </cell>
        </row>
        <row r="797">
          <cell r="A797" t="str">
            <v>0Y4X826231</v>
          </cell>
          <cell r="B797" t="str">
            <v>ABR-19</v>
          </cell>
          <cell r="C797">
            <v>1</v>
          </cell>
          <cell r="D797" t="str">
            <v>2031315</v>
          </cell>
          <cell r="E797" t="str">
            <v>SR MANTENIMIENTO CORRECTIVO</v>
          </cell>
          <cell r="F797" t="str">
            <v>4395</v>
          </cell>
          <cell r="G797" t="str">
            <v>29/04/2019 12:20</v>
          </cell>
          <cell r="H797" t="str">
            <v>100037</v>
          </cell>
          <cell r="I797" t="str">
            <v>PITSS</v>
          </cell>
          <cell r="J797" t="str">
            <v>ASP</v>
          </cell>
          <cell r="K797" t="str">
            <v>OFFICE DEPOT DE MEXICO SA DE CV</v>
          </cell>
          <cell r="L797" t="str">
            <v>BLV ISIDRO FABELA SUR 600</v>
          </cell>
          <cell r="M797" t="str">
            <v>TOLUCA-MEX</v>
          </cell>
          <cell r="N797">
            <v>0</v>
          </cell>
          <cell r="O797" t="str">
            <v>INTERIOR</v>
          </cell>
          <cell r="P797">
            <v>23</v>
          </cell>
          <cell r="Q797" t="str">
            <v>Entre 16 y 30</v>
          </cell>
          <cell r="R797" t="str">
            <v>Light Production Digital Business</v>
          </cell>
          <cell r="S797" t="str">
            <v>Entry Production</v>
          </cell>
          <cell r="T797" t="str">
            <v>Ciudad principal</v>
          </cell>
          <cell r="U797" t="str">
            <v>3-Entre 16 y 30</v>
          </cell>
          <cell r="V797">
            <v>1.05</v>
          </cell>
          <cell r="W797">
            <v>1651.6500000000003</v>
          </cell>
          <cell r="X797">
            <v>1</v>
          </cell>
          <cell r="Y797">
            <v>0.95</v>
          </cell>
          <cell r="Z797">
            <v>4</v>
          </cell>
          <cell r="AA797">
            <v>0.23749999999999999</v>
          </cell>
          <cell r="AB797">
            <v>0</v>
          </cell>
          <cell r="AC797">
            <v>0</v>
          </cell>
          <cell r="AD797">
            <v>43584</v>
          </cell>
          <cell r="AE797">
            <v>43584</v>
          </cell>
          <cell r="AF797">
            <v>0</v>
          </cell>
          <cell r="AG797" t="str">
            <v>0-1 día</v>
          </cell>
          <cell r="AH797">
            <v>0</v>
          </cell>
          <cell r="AI797">
            <v>0</v>
          </cell>
          <cell r="AJ797">
            <v>0</v>
          </cell>
          <cell r="AK797">
            <v>1651.6500000000003</v>
          </cell>
        </row>
        <row r="798">
          <cell r="A798" t="str">
            <v>0VMA675199</v>
          </cell>
          <cell r="B798" t="str">
            <v>ABR-19</v>
          </cell>
          <cell r="C798">
            <v>1</v>
          </cell>
          <cell r="D798" t="str">
            <v>2030763</v>
          </cell>
          <cell r="E798" t="str">
            <v>SR MANTENIMIENTO CORRECTIVO</v>
          </cell>
          <cell r="F798" t="str">
            <v>4395</v>
          </cell>
          <cell r="G798" t="str">
            <v>28/04/2019 15:10</v>
          </cell>
          <cell r="H798" t="str">
            <v>500163</v>
          </cell>
          <cell r="I798" t="str">
            <v>PITSS</v>
          </cell>
          <cell r="J798" t="str">
            <v>ASP</v>
          </cell>
          <cell r="K798" t="str">
            <v>OFFICE DEPOT DE MEXICO SA DE CV</v>
          </cell>
          <cell r="L798" t="str">
            <v>BLV TAMAULIPAS 2388</v>
          </cell>
          <cell r="M798" t="str">
            <v>Ciudad Victoria-TAM</v>
          </cell>
          <cell r="N798">
            <v>0</v>
          </cell>
          <cell r="O798" t="str">
            <v>INTERIOR</v>
          </cell>
          <cell r="P798">
            <v>87</v>
          </cell>
          <cell r="Q798" t="str">
            <v>&gt;60</v>
          </cell>
          <cell r="R798" t="str">
            <v>Light Production Digital Business</v>
          </cell>
          <cell r="S798" t="str">
            <v>Entry Production</v>
          </cell>
          <cell r="T798" t="str">
            <v>Ciudad principal</v>
          </cell>
          <cell r="U798" t="str">
            <v>3-&gt;60</v>
          </cell>
          <cell r="V798">
            <v>1.1499999999999999</v>
          </cell>
          <cell r="W798">
            <v>1808.95</v>
          </cell>
          <cell r="X798">
            <v>1</v>
          </cell>
          <cell r="Y798">
            <v>1.17</v>
          </cell>
          <cell r="Z798">
            <v>4</v>
          </cell>
          <cell r="AA798">
            <v>0.29249999999999998</v>
          </cell>
          <cell r="AB798">
            <v>0</v>
          </cell>
          <cell r="AC798">
            <v>0</v>
          </cell>
          <cell r="AD798">
            <v>43584</v>
          </cell>
          <cell r="AE798">
            <v>43585</v>
          </cell>
          <cell r="AF798">
            <v>1</v>
          </cell>
          <cell r="AG798" t="str">
            <v>0-1 día</v>
          </cell>
          <cell r="AH798">
            <v>0</v>
          </cell>
          <cell r="AI798">
            <v>0</v>
          </cell>
          <cell r="AJ798">
            <v>0</v>
          </cell>
          <cell r="AK798">
            <v>1808.95</v>
          </cell>
        </row>
        <row r="799">
          <cell r="A799" t="str">
            <v>0VMA558280</v>
          </cell>
          <cell r="B799" t="str">
            <v>ABR-19</v>
          </cell>
          <cell r="C799">
            <v>1</v>
          </cell>
          <cell r="D799" t="str">
            <v>2031199</v>
          </cell>
          <cell r="E799" t="str">
            <v>SR MANTENIMIENTO CORRECTIVO</v>
          </cell>
          <cell r="F799" t="str">
            <v>3657</v>
          </cell>
          <cell r="G799" t="str">
            <v>29/04/2019 10:18</v>
          </cell>
          <cell r="H799" t="str">
            <v>500158</v>
          </cell>
          <cell r="I799" t="str">
            <v>PITSS</v>
          </cell>
          <cell r="J799" t="str">
            <v>ASP</v>
          </cell>
          <cell r="K799" t="str">
            <v>DELPHI AUTOMOTIVE SYSTEMS S DE RL DE CV</v>
          </cell>
          <cell r="L799" t="str">
            <v>AV TECNOLOGICO Y JUAN KEPLER 6915</v>
          </cell>
          <cell r="M799" t="str">
            <v>CIUDAD JUAREZ-CHIH</v>
          </cell>
          <cell r="N799">
            <v>0</v>
          </cell>
          <cell r="O799" t="str">
            <v>INTERIOR</v>
          </cell>
          <cell r="P799">
            <v>83</v>
          </cell>
          <cell r="Q799" t="str">
            <v>&gt;60</v>
          </cell>
          <cell r="R799" t="str">
            <v>A4 Mono MFPs</v>
          </cell>
          <cell r="S799" t="str">
            <v>A4</v>
          </cell>
          <cell r="T799" t="str">
            <v>Ciudad principal</v>
          </cell>
          <cell r="U799" t="str">
            <v>1-&gt;60</v>
          </cell>
          <cell r="V799">
            <v>1.05</v>
          </cell>
          <cell r="W799">
            <v>750.75000000000011</v>
          </cell>
          <cell r="X799">
            <v>1</v>
          </cell>
          <cell r="Y799">
            <v>0.3</v>
          </cell>
          <cell r="Z799">
            <v>5</v>
          </cell>
          <cell r="AA799">
            <v>0.06</v>
          </cell>
          <cell r="AB799">
            <v>0</v>
          </cell>
          <cell r="AC799">
            <v>0</v>
          </cell>
          <cell r="AD799">
            <v>43584</v>
          </cell>
          <cell r="AE799">
            <v>43584</v>
          </cell>
          <cell r="AF799">
            <v>0</v>
          </cell>
          <cell r="AG799" t="str">
            <v>0-1 día</v>
          </cell>
          <cell r="AH799">
            <v>0</v>
          </cell>
          <cell r="AI799">
            <v>0</v>
          </cell>
          <cell r="AJ799">
            <v>0</v>
          </cell>
          <cell r="AK799">
            <v>750.75000000000011</v>
          </cell>
        </row>
        <row r="800">
          <cell r="A800" t="str">
            <v>0BG2949219</v>
          </cell>
          <cell r="B800" t="str">
            <v>ABR-19</v>
          </cell>
          <cell r="C800">
            <v>1</v>
          </cell>
          <cell r="D800" t="str">
            <v>2031231</v>
          </cell>
          <cell r="E800" t="str">
            <v>SR MANTENIMIENTO CORRECTIVO</v>
          </cell>
          <cell r="F800" t="str">
            <v>4624</v>
          </cell>
          <cell r="G800" t="str">
            <v>29/04/2019 11:01</v>
          </cell>
          <cell r="H800" t="str">
            <v>500156</v>
          </cell>
          <cell r="I800" t="str">
            <v>PITSS</v>
          </cell>
          <cell r="J800" t="str">
            <v>ASP</v>
          </cell>
          <cell r="K800" t="str">
            <v>HONEYWELL AUTOMOTIVE DE MEXICO S DE RL DE CV</v>
          </cell>
          <cell r="L800" t="str">
            <v>AV VALLE DEL CEDRO 1681</v>
          </cell>
          <cell r="M800" t="str">
            <v>CIUDAD JUAREZ-CHIH</v>
          </cell>
          <cell r="N800">
            <v>0</v>
          </cell>
          <cell r="O800" t="str">
            <v>INTERIOR</v>
          </cell>
          <cell r="P800">
            <v>32</v>
          </cell>
          <cell r="Q800" t="str">
            <v>Entre 31 y 60</v>
          </cell>
          <cell r="R800" t="str">
            <v>Entry Mono Printers</v>
          </cell>
          <cell r="S800" t="str">
            <v>A4</v>
          </cell>
          <cell r="T800" t="str">
            <v>Ciudad principal</v>
          </cell>
          <cell r="U800" t="str">
            <v>1-Entre 31 y 60</v>
          </cell>
          <cell r="V800">
            <v>0.8</v>
          </cell>
          <cell r="W800">
            <v>572.00000000000011</v>
          </cell>
          <cell r="X800">
            <v>1</v>
          </cell>
          <cell r="Y800">
            <v>0</v>
          </cell>
          <cell r="Z800">
            <v>5</v>
          </cell>
          <cell r="AA800">
            <v>0</v>
          </cell>
          <cell r="AB800">
            <v>0</v>
          </cell>
          <cell r="AC800">
            <v>0</v>
          </cell>
          <cell r="AD800">
            <v>43584</v>
          </cell>
          <cell r="AE800">
            <v>43584</v>
          </cell>
          <cell r="AF800">
            <v>0</v>
          </cell>
          <cell r="AG800" t="str">
            <v>0-1 día</v>
          </cell>
          <cell r="AH800">
            <v>0</v>
          </cell>
          <cell r="AI800">
            <v>0</v>
          </cell>
          <cell r="AJ800">
            <v>0</v>
          </cell>
          <cell r="AK800">
            <v>572.00000000000011</v>
          </cell>
        </row>
        <row r="801">
          <cell r="A801" t="str">
            <v>0Y4X842988</v>
          </cell>
          <cell r="B801" t="str">
            <v>ABR-19</v>
          </cell>
          <cell r="C801">
            <v>1</v>
          </cell>
          <cell r="D801" t="str">
            <v>2030293</v>
          </cell>
          <cell r="E801" t="str">
            <v>SR MANTENIMIENTO CORRECTIVO</v>
          </cell>
          <cell r="F801" t="str">
            <v>0070</v>
          </cell>
          <cell r="G801" t="str">
            <v>26/04/2019 15:26</v>
          </cell>
          <cell r="H801" t="str">
            <v>800027</v>
          </cell>
          <cell r="I801" t="str">
            <v>PITSS</v>
          </cell>
          <cell r="J801" t="str">
            <v>ASP</v>
          </cell>
          <cell r="K801" t="str">
            <v>OFFICE DEPOT DE MEXICO SA DE CV</v>
          </cell>
          <cell r="L801" t="str">
            <v>AV ADOLFO LOPEZ MATEOS 1299</v>
          </cell>
          <cell r="M801" t="str">
            <v>TLAJOMULCO DE ZU&amp;IGA</v>
          </cell>
          <cell r="N801">
            <v>0</v>
          </cell>
          <cell r="O801" t="str">
            <v>INTERIOR</v>
          </cell>
          <cell r="P801">
            <v>24</v>
          </cell>
          <cell r="Q801" t="str">
            <v>Entre 16 y 30</v>
          </cell>
          <cell r="R801" t="str">
            <v>Entry Production Color Low/Mid</v>
          </cell>
          <cell r="S801" t="str">
            <v>Entry Production</v>
          </cell>
          <cell r="T801" t="str">
            <v>Ciudad principal</v>
          </cell>
          <cell r="U801" t="str">
            <v>3-Entre 16 y 30</v>
          </cell>
          <cell r="V801">
            <v>1.05</v>
          </cell>
          <cell r="W801">
            <v>1651.6500000000003</v>
          </cell>
          <cell r="X801">
            <v>1</v>
          </cell>
          <cell r="Y801">
            <v>2.0699999999999998</v>
          </cell>
          <cell r="Z801">
            <v>4</v>
          </cell>
          <cell r="AA801">
            <v>0.51749999999999996</v>
          </cell>
          <cell r="AB801">
            <v>0</v>
          </cell>
          <cell r="AC801">
            <v>0</v>
          </cell>
          <cell r="AD801">
            <v>43584</v>
          </cell>
          <cell r="AE801">
            <v>43584</v>
          </cell>
          <cell r="AF801">
            <v>0</v>
          </cell>
          <cell r="AG801" t="str">
            <v>0-1 día</v>
          </cell>
          <cell r="AH801">
            <v>0</v>
          </cell>
          <cell r="AI801">
            <v>0</v>
          </cell>
          <cell r="AJ801">
            <v>0</v>
          </cell>
          <cell r="AK801">
            <v>1651.6500000000003</v>
          </cell>
        </row>
        <row r="802">
          <cell r="A802" t="str">
            <v>09HB331385</v>
          </cell>
          <cell r="B802" t="str">
            <v>ABR-19</v>
          </cell>
          <cell r="C802">
            <v>1</v>
          </cell>
          <cell r="D802" t="str">
            <v>2030277</v>
          </cell>
          <cell r="E802" t="str">
            <v>SR MANTENIMIENTO CORRECTIVO</v>
          </cell>
          <cell r="F802" t="str">
            <v>0551</v>
          </cell>
          <cell r="G802" t="str">
            <v>26/04/2019 14:47</v>
          </cell>
          <cell r="H802" t="str">
            <v>800187</v>
          </cell>
          <cell r="I802" t="str">
            <v>PITSS</v>
          </cell>
          <cell r="J802" t="str">
            <v>ASP</v>
          </cell>
          <cell r="K802" t="str">
            <v>XILOGRAFIA A COLOR S DE RL DE CV</v>
          </cell>
          <cell r="L802" t="str">
            <v>16 DE SEPTIEMBRE No 8 INT 8</v>
          </cell>
          <cell r="M802" t="str">
            <v>Quintana Roo-QROO</v>
          </cell>
          <cell r="N802">
            <v>0</v>
          </cell>
          <cell r="O802" t="str">
            <v>INTERIOR</v>
          </cell>
          <cell r="P802">
            <v>18</v>
          </cell>
          <cell r="Q802" t="str">
            <v>Entre 16 y 30</v>
          </cell>
          <cell r="R802" t="str">
            <v>Entry Production Color Low/Mid</v>
          </cell>
          <cell r="S802" t="str">
            <v>Entry Production</v>
          </cell>
          <cell r="T802" t="str">
            <v>Ciudad principal</v>
          </cell>
          <cell r="U802" t="str">
            <v>3-Entre 16 y 30</v>
          </cell>
          <cell r="V802">
            <v>1.05</v>
          </cell>
          <cell r="W802">
            <v>1651.6500000000003</v>
          </cell>
          <cell r="X802">
            <v>1</v>
          </cell>
          <cell r="Y802">
            <v>2.72</v>
          </cell>
          <cell r="Z802">
            <v>4</v>
          </cell>
          <cell r="AA802">
            <v>0.68</v>
          </cell>
          <cell r="AB802">
            <v>0</v>
          </cell>
          <cell r="AC802">
            <v>0</v>
          </cell>
          <cell r="AD802">
            <v>43584</v>
          </cell>
          <cell r="AE802">
            <v>43584</v>
          </cell>
          <cell r="AF802">
            <v>0</v>
          </cell>
          <cell r="AG802" t="str">
            <v>0-1 día</v>
          </cell>
          <cell r="AH802">
            <v>0</v>
          </cell>
          <cell r="AI802">
            <v>0</v>
          </cell>
          <cell r="AJ802">
            <v>0</v>
          </cell>
          <cell r="AK802">
            <v>1651.6500000000003</v>
          </cell>
        </row>
        <row r="803">
          <cell r="A803" t="str">
            <v>06TB445692</v>
          </cell>
          <cell r="B803" t="str">
            <v>ABR-19</v>
          </cell>
          <cell r="C803">
            <v>1</v>
          </cell>
          <cell r="D803" t="str">
            <v>2031127</v>
          </cell>
          <cell r="E803" t="str">
            <v>SR MANTENIMIENTO CORRECTIVO</v>
          </cell>
          <cell r="F803" t="str">
            <v>0070</v>
          </cell>
          <cell r="G803" t="str">
            <v>29/04/2019 09:29</v>
          </cell>
          <cell r="H803" t="str">
            <v>500028</v>
          </cell>
          <cell r="I803" t="str">
            <v>PITSS</v>
          </cell>
          <cell r="J803" t="str">
            <v>ASP</v>
          </cell>
          <cell r="K803" t="str">
            <v>OPERADORA OMX SA DE CV</v>
          </cell>
          <cell r="L803" t="str">
            <v>AV JOSE ELEUTERIO GONZALEZ No 315 INT 7C</v>
          </cell>
          <cell r="M803" t="str">
            <v>Monterrey-NL</v>
          </cell>
          <cell r="N803">
            <v>0</v>
          </cell>
          <cell r="O803" t="str">
            <v>INTERIOR</v>
          </cell>
          <cell r="P803">
            <v>70</v>
          </cell>
          <cell r="Q803" t="str">
            <v>&gt;60</v>
          </cell>
          <cell r="R803" t="str">
            <v>Entry Production Color Low/Mid</v>
          </cell>
          <cell r="S803" t="str">
            <v>Entry Production</v>
          </cell>
          <cell r="T803" t="str">
            <v>Ciudad principal</v>
          </cell>
          <cell r="U803" t="str">
            <v>3-&gt;60</v>
          </cell>
          <cell r="V803">
            <v>1.1499999999999999</v>
          </cell>
          <cell r="W803">
            <v>1808.95</v>
          </cell>
          <cell r="X803">
            <v>1</v>
          </cell>
          <cell r="Y803">
            <v>2.69</v>
          </cell>
          <cell r="Z803">
            <v>4</v>
          </cell>
          <cell r="AA803">
            <v>0.67249999999999999</v>
          </cell>
          <cell r="AB803">
            <v>0</v>
          </cell>
          <cell r="AC803">
            <v>0</v>
          </cell>
          <cell r="AD803">
            <v>43584</v>
          </cell>
          <cell r="AE803">
            <v>43584</v>
          </cell>
          <cell r="AF803">
            <v>0</v>
          </cell>
          <cell r="AG803" t="str">
            <v>0-1 día</v>
          </cell>
          <cell r="AH803">
            <v>0</v>
          </cell>
          <cell r="AI803">
            <v>0</v>
          </cell>
          <cell r="AJ803">
            <v>0</v>
          </cell>
          <cell r="AK803">
            <v>1808.95</v>
          </cell>
        </row>
        <row r="804">
          <cell r="A804" t="str">
            <v>0XLT280340</v>
          </cell>
          <cell r="B804" t="str">
            <v>ABR-19</v>
          </cell>
          <cell r="C804">
            <v>1</v>
          </cell>
          <cell r="D804" t="str">
            <v>2026063</v>
          </cell>
          <cell r="E804" t="str">
            <v>SR SERVICIO ANALISTA</v>
          </cell>
          <cell r="F804" t="str">
            <v>7603</v>
          </cell>
          <cell r="G804" t="str">
            <v>17/04/2019 09:08</v>
          </cell>
          <cell r="H804" t="str">
            <v>800147</v>
          </cell>
          <cell r="I804" t="str">
            <v>PITSS</v>
          </cell>
          <cell r="J804" t="str">
            <v>ASP</v>
          </cell>
          <cell r="K804" t="str">
            <v>OFFICE DEPOT DE MEXICO SA DE CV</v>
          </cell>
          <cell r="L804" t="str">
            <v>BLV MANUEL J CLOUTHIER SN</v>
          </cell>
          <cell r="M804" t="str">
            <v>LEON-GTO</v>
          </cell>
          <cell r="N804">
            <v>0</v>
          </cell>
          <cell r="O804" t="str">
            <v>INTERIOR</v>
          </cell>
          <cell r="P804" t="str">
            <v xml:space="preserve">  </v>
          </cell>
          <cell r="Q804" t="str">
            <v>&gt;60</v>
          </cell>
          <cell r="R804" t="str">
            <v>A3 Professional Color Laser MFPs</v>
          </cell>
          <cell r="S804" t="str">
            <v>A3</v>
          </cell>
          <cell r="T804" t="str">
            <v>Ciudad principal</v>
          </cell>
          <cell r="U804" t="str">
            <v>2-&gt;60</v>
          </cell>
          <cell r="V804">
            <v>1</v>
          </cell>
          <cell r="W804">
            <v>1365</v>
          </cell>
          <cell r="X804">
            <v>0</v>
          </cell>
          <cell r="Y804">
            <v>5</v>
          </cell>
          <cell r="Z804">
            <v>5</v>
          </cell>
          <cell r="AA804">
            <v>1</v>
          </cell>
          <cell r="AB804">
            <v>0</v>
          </cell>
          <cell r="AC804">
            <v>0</v>
          </cell>
          <cell r="AD804">
            <v>43584</v>
          </cell>
          <cell r="AE804">
            <v>43584</v>
          </cell>
          <cell r="AF804">
            <v>0</v>
          </cell>
          <cell r="AG804" t="str">
            <v>0-1 día</v>
          </cell>
          <cell r="AH804">
            <v>0</v>
          </cell>
          <cell r="AI804">
            <v>0</v>
          </cell>
          <cell r="AJ804">
            <v>0</v>
          </cell>
          <cell r="AK804">
            <v>1365</v>
          </cell>
        </row>
        <row r="805">
          <cell r="A805" t="str">
            <v>06HB015876</v>
          </cell>
          <cell r="B805" t="str">
            <v>ABR-19</v>
          </cell>
          <cell r="C805">
            <v>1</v>
          </cell>
          <cell r="D805" t="str">
            <v>2030311</v>
          </cell>
          <cell r="E805" t="str">
            <v>SR MANTENIMIENTO CORRECTIVO</v>
          </cell>
          <cell r="F805" t="str">
            <v>5868</v>
          </cell>
          <cell r="G805" t="str">
            <v>26/04/2019 16:01</v>
          </cell>
          <cell r="H805" t="str">
            <v>500018</v>
          </cell>
          <cell r="I805" t="str">
            <v>PITSS</v>
          </cell>
          <cell r="J805" t="str">
            <v>ASP</v>
          </cell>
          <cell r="K805" t="str">
            <v>AZERTY DE MEXICO SA DE CV</v>
          </cell>
          <cell r="L805" t="str">
            <v>GRAL MARIANO ARISTA 54 B 21</v>
          </cell>
          <cell r="M805" t="str">
            <v>MIGUEL HIDALGO-CIUDA</v>
          </cell>
          <cell r="N805">
            <v>0</v>
          </cell>
          <cell r="O805" t="str">
            <v>INTERIOR</v>
          </cell>
          <cell r="P805">
            <v>2</v>
          </cell>
          <cell r="Q805" t="str">
            <v>&lt;=3</v>
          </cell>
          <cell r="R805" t="str">
            <v>Departmental Digital</v>
          </cell>
          <cell r="S805" t="str">
            <v>A3</v>
          </cell>
          <cell r="T805" t="str">
            <v>Ciudad principal</v>
          </cell>
          <cell r="U805" t="str">
            <v>2-&lt;=3</v>
          </cell>
          <cell r="V805">
            <v>0</v>
          </cell>
          <cell r="W805">
            <v>0</v>
          </cell>
          <cell r="X805">
            <v>1</v>
          </cell>
          <cell r="Y805">
            <v>0.23</v>
          </cell>
          <cell r="Z805">
            <v>5</v>
          </cell>
          <cell r="AA805">
            <v>4.5999999999999999E-2</v>
          </cell>
          <cell r="AB805">
            <v>0</v>
          </cell>
          <cell r="AC805">
            <v>0</v>
          </cell>
          <cell r="AD805">
            <v>43584</v>
          </cell>
          <cell r="AE805">
            <v>43584</v>
          </cell>
          <cell r="AF805">
            <v>0</v>
          </cell>
          <cell r="AG805" t="str">
            <v>0-1 día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</row>
        <row r="806">
          <cell r="A806" t="str">
            <v>0Y4X848752</v>
          </cell>
          <cell r="B806" t="str">
            <v>ABR-19</v>
          </cell>
          <cell r="C806">
            <v>1</v>
          </cell>
          <cell r="D806" t="str">
            <v>2031275</v>
          </cell>
          <cell r="E806" t="str">
            <v>SR MANTENIMIENTO CORRECTIVO</v>
          </cell>
          <cell r="F806" t="str">
            <v>5866</v>
          </cell>
          <cell r="G806" t="str">
            <v>29/04/2019 11:59</v>
          </cell>
          <cell r="H806" t="str">
            <v>500060</v>
          </cell>
          <cell r="I806" t="str">
            <v>PITSS</v>
          </cell>
          <cell r="J806" t="str">
            <v>ASP</v>
          </cell>
          <cell r="K806" t="str">
            <v>OFFICE DEPOT DE MEXICO SA DE CV</v>
          </cell>
          <cell r="L806" t="str">
            <v>AV REVOLUCION 2703, LOC SA-01</v>
          </cell>
          <cell r="M806" t="str">
            <v>Monterrey-NL</v>
          </cell>
          <cell r="N806">
            <v>0</v>
          </cell>
          <cell r="O806" t="str">
            <v>INTERIOR</v>
          </cell>
          <cell r="P806">
            <v>187</v>
          </cell>
          <cell r="Q806" t="str">
            <v>&gt;60</v>
          </cell>
          <cell r="R806" t="str">
            <v>Departmental Digital</v>
          </cell>
          <cell r="S806" t="str">
            <v>A3</v>
          </cell>
          <cell r="T806" t="str">
            <v>Ciudad principal</v>
          </cell>
          <cell r="U806" t="str">
            <v>2-&gt;60</v>
          </cell>
          <cell r="V806">
            <v>1.1000000000000001</v>
          </cell>
          <cell r="W806">
            <v>1501.5000000000002</v>
          </cell>
          <cell r="X806">
            <v>1</v>
          </cell>
          <cell r="Y806">
            <v>1.82</v>
          </cell>
          <cell r="Z806">
            <v>5</v>
          </cell>
          <cell r="AA806">
            <v>0.36399999999999999</v>
          </cell>
          <cell r="AB806">
            <v>0</v>
          </cell>
          <cell r="AC806">
            <v>0</v>
          </cell>
          <cell r="AD806">
            <v>43584</v>
          </cell>
          <cell r="AE806">
            <v>43584</v>
          </cell>
          <cell r="AF806">
            <v>0</v>
          </cell>
          <cell r="AG806" t="str">
            <v>0-1 día</v>
          </cell>
          <cell r="AH806">
            <v>0</v>
          </cell>
          <cell r="AI806">
            <v>0</v>
          </cell>
          <cell r="AJ806">
            <v>0</v>
          </cell>
          <cell r="AK806">
            <v>1501.5000000000002</v>
          </cell>
        </row>
        <row r="807">
          <cell r="A807" t="str">
            <v>09HB331352</v>
          </cell>
          <cell r="B807" t="str">
            <v>ABR-19</v>
          </cell>
          <cell r="C807">
            <v>1</v>
          </cell>
          <cell r="D807" t="str">
            <v>2031119</v>
          </cell>
          <cell r="E807" t="str">
            <v>SR MANTENIMIENTO CORRECTIVO</v>
          </cell>
          <cell r="F807" t="str">
            <v>5866</v>
          </cell>
          <cell r="G807" t="str">
            <v>29/04/2019 09:25</v>
          </cell>
          <cell r="H807" t="str">
            <v>500028</v>
          </cell>
          <cell r="I807" t="str">
            <v>PITSS</v>
          </cell>
          <cell r="J807" t="str">
            <v>ASP</v>
          </cell>
          <cell r="K807" t="str">
            <v>OPERADORA OMX SA DE CV</v>
          </cell>
          <cell r="L807" t="str">
            <v>AV JOSE ELEUTERIO GONZALEZ 315</v>
          </cell>
          <cell r="M807" t="str">
            <v>MONTERREY-NL</v>
          </cell>
          <cell r="N807">
            <v>0</v>
          </cell>
          <cell r="O807" t="str">
            <v>INTERIOR</v>
          </cell>
          <cell r="P807">
            <v>6</v>
          </cell>
          <cell r="Q807" t="str">
            <v>Entre 3 y 6</v>
          </cell>
          <cell r="R807" t="str">
            <v>Departmental Digital</v>
          </cell>
          <cell r="S807" t="str">
            <v>A3</v>
          </cell>
          <cell r="T807" t="str">
            <v>Ciudad principal</v>
          </cell>
          <cell r="U807" t="str">
            <v>2-Entre 3 y 6</v>
          </cell>
          <cell r="V807">
            <v>0</v>
          </cell>
          <cell r="W807">
            <v>0</v>
          </cell>
          <cell r="X807">
            <v>1</v>
          </cell>
          <cell r="Y807">
            <v>1.58</v>
          </cell>
          <cell r="Z807">
            <v>5</v>
          </cell>
          <cell r="AA807">
            <v>0.316</v>
          </cell>
          <cell r="AB807">
            <v>0</v>
          </cell>
          <cell r="AC807">
            <v>0</v>
          </cell>
          <cell r="AD807">
            <v>43584</v>
          </cell>
          <cell r="AE807">
            <v>43584</v>
          </cell>
          <cell r="AF807">
            <v>0</v>
          </cell>
          <cell r="AG807" t="str">
            <v>0-1 día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</row>
        <row r="808">
          <cell r="A808" t="str">
            <v>0XU8464707</v>
          </cell>
          <cell r="B808" t="str">
            <v>ABR-19</v>
          </cell>
          <cell r="C808">
            <v>1</v>
          </cell>
          <cell r="D808" t="str">
            <v>2031149</v>
          </cell>
          <cell r="E808" t="str">
            <v>SR MANTENIMIENTO PREVENTIVO</v>
          </cell>
          <cell r="F808" t="str">
            <v>5552</v>
          </cell>
          <cell r="G808" t="str">
            <v>29/04/2019 09:45</v>
          </cell>
          <cell r="H808" t="str">
            <v>500159</v>
          </cell>
          <cell r="I808" t="str">
            <v>PITSS</v>
          </cell>
          <cell r="J808" t="str">
            <v>ASP</v>
          </cell>
          <cell r="K808" t="str">
            <v>HONEYWELL AUTOMOTIVE DE MEXICO S DE RL DE CV</v>
          </cell>
          <cell r="L808" t="str">
            <v>CRISTOBAL COLON 11364</v>
          </cell>
          <cell r="M808" t="str">
            <v>CHIHUAHUA-CHIH</v>
          </cell>
          <cell r="N808">
            <v>0</v>
          </cell>
          <cell r="O808" t="str">
            <v>INTERIOR</v>
          </cell>
          <cell r="P808" t="str">
            <v xml:space="preserve">  </v>
          </cell>
          <cell r="Q808" t="str">
            <v>&gt;60</v>
          </cell>
          <cell r="R808" t="str">
            <v>Entry Mono Printers</v>
          </cell>
          <cell r="S808" t="str">
            <v>A4</v>
          </cell>
          <cell r="T808" t="str">
            <v>Ciudad principal</v>
          </cell>
          <cell r="U808" t="str">
            <v>1-&gt;60</v>
          </cell>
          <cell r="V808">
            <v>1</v>
          </cell>
          <cell r="W808">
            <v>715.00000000000011</v>
          </cell>
          <cell r="X808">
            <v>0</v>
          </cell>
          <cell r="Y808">
            <v>5</v>
          </cell>
          <cell r="Z808">
            <v>5</v>
          </cell>
          <cell r="AA808">
            <v>1</v>
          </cell>
          <cell r="AB808">
            <v>0</v>
          </cell>
          <cell r="AC808">
            <v>0</v>
          </cell>
          <cell r="AD808">
            <v>43584</v>
          </cell>
          <cell r="AE808">
            <v>43584</v>
          </cell>
          <cell r="AF808">
            <v>0</v>
          </cell>
          <cell r="AG808" t="str">
            <v>0-1 día</v>
          </cell>
          <cell r="AH808">
            <v>0</v>
          </cell>
          <cell r="AI808">
            <v>0</v>
          </cell>
          <cell r="AJ808">
            <v>0</v>
          </cell>
          <cell r="AK808">
            <v>715.00000000000011</v>
          </cell>
        </row>
        <row r="809">
          <cell r="A809" t="str">
            <v>0Y4X827535</v>
          </cell>
          <cell r="B809" t="str">
            <v>ABR-19</v>
          </cell>
          <cell r="C809">
            <v>1</v>
          </cell>
          <cell r="D809" t="str">
            <v>2031249</v>
          </cell>
          <cell r="E809" t="str">
            <v>SR MANTENIMIENTO CORRECTIVO</v>
          </cell>
          <cell r="F809" t="str">
            <v>7855</v>
          </cell>
          <cell r="G809" t="str">
            <v>29/04/2019 11:12</v>
          </cell>
          <cell r="H809" t="str">
            <v>800072</v>
          </cell>
          <cell r="I809" t="str">
            <v>PITSS</v>
          </cell>
          <cell r="J809" t="str">
            <v>ASP</v>
          </cell>
          <cell r="K809" t="str">
            <v>OFFICE DEPOT DE MEXICO SA DE CV</v>
          </cell>
          <cell r="L809" t="str">
            <v>AV INDEPENDENCIA 351</v>
          </cell>
          <cell r="M809" t="str">
            <v>Guadalajara-JAL</v>
          </cell>
          <cell r="N809">
            <v>0</v>
          </cell>
          <cell r="O809" t="str">
            <v>INTERIOR</v>
          </cell>
          <cell r="P809">
            <v>669</v>
          </cell>
          <cell r="Q809" t="str">
            <v>&gt;60</v>
          </cell>
          <cell r="R809" t="str">
            <v>A3 Office Color Laser MFPs</v>
          </cell>
          <cell r="S809" t="str">
            <v>A3</v>
          </cell>
          <cell r="T809" t="str">
            <v>Ciudad principal</v>
          </cell>
          <cell r="U809" t="str">
            <v>2-&gt;60</v>
          </cell>
          <cell r="V809">
            <v>1.1000000000000001</v>
          </cell>
          <cell r="W809">
            <v>1501.5000000000002</v>
          </cell>
          <cell r="X809">
            <v>1</v>
          </cell>
          <cell r="Y809">
            <v>2.4700000000000002</v>
          </cell>
          <cell r="Z809">
            <v>5</v>
          </cell>
          <cell r="AA809">
            <v>0.49400000000000005</v>
          </cell>
          <cell r="AB809">
            <v>0</v>
          </cell>
          <cell r="AC809">
            <v>0</v>
          </cell>
          <cell r="AD809">
            <v>43584</v>
          </cell>
          <cell r="AE809">
            <v>43584</v>
          </cell>
          <cell r="AF809">
            <v>0</v>
          </cell>
          <cell r="AG809" t="str">
            <v>0-1 día</v>
          </cell>
          <cell r="AH809">
            <v>0</v>
          </cell>
          <cell r="AI809">
            <v>0</v>
          </cell>
          <cell r="AJ809">
            <v>0</v>
          </cell>
          <cell r="AK809">
            <v>1501.5000000000002</v>
          </cell>
        </row>
        <row r="810">
          <cell r="A810" t="str">
            <v>0AE9551066</v>
          </cell>
          <cell r="B810" t="str">
            <v>ABR-19</v>
          </cell>
          <cell r="C810">
            <v>1</v>
          </cell>
          <cell r="D810" t="str">
            <v>2029081</v>
          </cell>
          <cell r="E810" t="str">
            <v>SR MANTENIMIENTO CORRECTIVO</v>
          </cell>
          <cell r="F810" t="str">
            <v>0251</v>
          </cell>
          <cell r="G810" t="str">
            <v>24/04/2019 14:16</v>
          </cell>
          <cell r="H810" t="str">
            <v>500161</v>
          </cell>
          <cell r="I810" t="str">
            <v>PITSS</v>
          </cell>
          <cell r="J810" t="str">
            <v>ASP</v>
          </cell>
          <cell r="K810" t="str">
            <v>COPY MARTZ PROFESIONAL SA DE CV</v>
          </cell>
          <cell r="L810" t="str">
            <v>AV AMERICAS 15</v>
          </cell>
          <cell r="M810" t="str">
            <v>CHIHUAHUA-CHIH</v>
          </cell>
          <cell r="N810">
            <v>0</v>
          </cell>
          <cell r="O810" t="str">
            <v>INTERIOR</v>
          </cell>
          <cell r="P810">
            <v>9</v>
          </cell>
          <cell r="Q810" t="str">
            <v>Entre 7 y 15</v>
          </cell>
          <cell r="R810" t="str">
            <v>A3 Professional Color Laser MFPs</v>
          </cell>
          <cell r="S810" t="str">
            <v>A3</v>
          </cell>
          <cell r="T810" t="str">
            <v>Ciudad principal</v>
          </cell>
          <cell r="U810" t="str">
            <v>2-Entre 7 y 15</v>
          </cell>
          <cell r="V810">
            <v>0.6</v>
          </cell>
          <cell r="W810">
            <v>819</v>
          </cell>
          <cell r="X810">
            <v>1</v>
          </cell>
          <cell r="Y810">
            <v>0.73</v>
          </cell>
          <cell r="Z810">
            <v>5</v>
          </cell>
          <cell r="AA810">
            <v>0.14599999999999999</v>
          </cell>
          <cell r="AB810">
            <v>0</v>
          </cell>
          <cell r="AC810">
            <v>0</v>
          </cell>
          <cell r="AD810">
            <v>43584</v>
          </cell>
          <cell r="AE810">
            <v>43584</v>
          </cell>
          <cell r="AF810">
            <v>0</v>
          </cell>
          <cell r="AG810" t="str">
            <v>0-1 día</v>
          </cell>
          <cell r="AH810">
            <v>0</v>
          </cell>
          <cell r="AI810">
            <v>0</v>
          </cell>
          <cell r="AJ810">
            <v>0</v>
          </cell>
          <cell r="AK810">
            <v>819</v>
          </cell>
        </row>
        <row r="811">
          <cell r="A811" t="str">
            <v>08TB592525</v>
          </cell>
          <cell r="B811" t="str">
            <v>ABR-19</v>
          </cell>
          <cell r="C811">
            <v>1</v>
          </cell>
          <cell r="D811" t="str">
            <v>2031487</v>
          </cell>
          <cell r="E811" t="str">
            <v>SR MANTENIMIENTO PREVENTIVO</v>
          </cell>
          <cell r="F811" t="str">
            <v>4603</v>
          </cell>
          <cell r="G811" t="str">
            <v>29/04/2019 16:13</v>
          </cell>
          <cell r="H811" t="str">
            <v>500159</v>
          </cell>
          <cell r="I811" t="str">
            <v>PITSS</v>
          </cell>
          <cell r="J811" t="str">
            <v>ASP</v>
          </cell>
          <cell r="K811" t="str">
            <v>HONEYWELL AUTOMOTIVE DE MEXICO S DE RL DE CV</v>
          </cell>
          <cell r="L811" t="str">
            <v>CRISTOBAL COLON 11364</v>
          </cell>
          <cell r="M811" t="str">
            <v>CHIHUAHUA-CHIH</v>
          </cell>
          <cell r="N811">
            <v>0</v>
          </cell>
          <cell r="O811" t="str">
            <v>INTERIOR</v>
          </cell>
          <cell r="P811" t="str">
            <v xml:space="preserve">  </v>
          </cell>
          <cell r="Q811" t="str">
            <v>&gt;60</v>
          </cell>
          <cell r="R811" t="str">
            <v>Entry Mono Printers</v>
          </cell>
          <cell r="S811" t="str">
            <v>A4</v>
          </cell>
          <cell r="T811" t="str">
            <v>Ciudad principal</v>
          </cell>
          <cell r="U811" t="str">
            <v>1-&gt;60</v>
          </cell>
          <cell r="V811">
            <v>1</v>
          </cell>
          <cell r="W811">
            <v>715.00000000000011</v>
          </cell>
          <cell r="X811">
            <v>0</v>
          </cell>
          <cell r="Y811">
            <v>5</v>
          </cell>
          <cell r="Z811">
            <v>5</v>
          </cell>
          <cell r="AA811">
            <v>1</v>
          </cell>
          <cell r="AB811">
            <v>0</v>
          </cell>
          <cell r="AC811">
            <v>0</v>
          </cell>
          <cell r="AD811">
            <v>43584</v>
          </cell>
          <cell r="AE811">
            <v>43585</v>
          </cell>
          <cell r="AF811">
            <v>1</v>
          </cell>
          <cell r="AG811" t="str">
            <v>0-1 día</v>
          </cell>
          <cell r="AH811">
            <v>0</v>
          </cell>
          <cell r="AI811">
            <v>0</v>
          </cell>
          <cell r="AJ811">
            <v>0</v>
          </cell>
          <cell r="AK811">
            <v>715.00000000000011</v>
          </cell>
        </row>
        <row r="812">
          <cell r="A812" t="str">
            <v>09HB331492</v>
          </cell>
          <cell r="B812" t="str">
            <v>ABR-19</v>
          </cell>
          <cell r="C812">
            <v>1</v>
          </cell>
          <cell r="D812" t="str">
            <v>2031145</v>
          </cell>
          <cell r="E812" t="str">
            <v>SR MANTENIMIENTO PREVENTIVO</v>
          </cell>
          <cell r="F812" t="str">
            <v>4603</v>
          </cell>
          <cell r="G812" t="str">
            <v>29/04/2019 09:42</v>
          </cell>
          <cell r="H812" t="str">
            <v>500159</v>
          </cell>
          <cell r="I812" t="str">
            <v>PITSS</v>
          </cell>
          <cell r="J812" t="str">
            <v>ASP</v>
          </cell>
          <cell r="K812" t="str">
            <v>HONEYWELL AUTOMOTIVE DE MEXICO S DE RL DE CV</v>
          </cell>
          <cell r="L812" t="str">
            <v>CRISTOBAL COLON 11364</v>
          </cell>
          <cell r="M812" t="str">
            <v>CHIHUAHUA-CHIH</v>
          </cell>
          <cell r="N812">
            <v>0</v>
          </cell>
          <cell r="O812" t="str">
            <v>INTERIOR</v>
          </cell>
          <cell r="P812" t="str">
            <v xml:space="preserve">  </v>
          </cell>
          <cell r="Q812" t="str">
            <v>&gt;60</v>
          </cell>
          <cell r="R812" t="str">
            <v>Entry Mono Printers</v>
          </cell>
          <cell r="S812" t="str">
            <v>A4</v>
          </cell>
          <cell r="T812" t="str">
            <v>Ciudad principal</v>
          </cell>
          <cell r="U812" t="str">
            <v>1-&gt;60</v>
          </cell>
          <cell r="V812">
            <v>1</v>
          </cell>
          <cell r="W812">
            <v>715.00000000000011</v>
          </cell>
          <cell r="X812">
            <v>0</v>
          </cell>
          <cell r="Y812">
            <v>5</v>
          </cell>
          <cell r="Z812">
            <v>5</v>
          </cell>
          <cell r="AA812">
            <v>1</v>
          </cell>
          <cell r="AB812">
            <v>0</v>
          </cell>
          <cell r="AC812">
            <v>0</v>
          </cell>
          <cell r="AD812">
            <v>43584</v>
          </cell>
          <cell r="AE812">
            <v>43584</v>
          </cell>
          <cell r="AF812">
            <v>0</v>
          </cell>
          <cell r="AG812" t="str">
            <v>0-1 día</v>
          </cell>
          <cell r="AH812">
            <v>0</v>
          </cell>
          <cell r="AI812">
            <v>0</v>
          </cell>
          <cell r="AJ812">
            <v>0</v>
          </cell>
          <cell r="AK812">
            <v>715.00000000000011</v>
          </cell>
        </row>
        <row r="813">
          <cell r="A813" t="str">
            <v>09HB331395</v>
          </cell>
          <cell r="B813" t="str">
            <v>ABR-19</v>
          </cell>
          <cell r="C813">
            <v>1</v>
          </cell>
          <cell r="D813" t="str">
            <v>2031387</v>
          </cell>
          <cell r="E813" t="str">
            <v>SR MANTENIMIENTO CORRECTIVO</v>
          </cell>
          <cell r="F813" t="str">
            <v>0560</v>
          </cell>
          <cell r="G813" t="str">
            <v>29/04/2019 14:05</v>
          </cell>
          <cell r="H813" t="str">
            <v>800192</v>
          </cell>
          <cell r="I813" t="str">
            <v>PITSS</v>
          </cell>
          <cell r="J813" t="str">
            <v>ASP</v>
          </cell>
          <cell r="K813" t="str">
            <v>OFFICE DEPOT DE MEXICO SA DE CV</v>
          </cell>
          <cell r="L813" t="str">
            <v>MANUEL J CLOUTHIER 888</v>
          </cell>
          <cell r="M813" t="str">
            <v>ZAPOPAN-JAL</v>
          </cell>
          <cell r="N813">
            <v>0</v>
          </cell>
          <cell r="O813" t="str">
            <v>INTERIOR</v>
          </cell>
          <cell r="P813">
            <v>10</v>
          </cell>
          <cell r="Q813" t="str">
            <v>Entre 7 y 15</v>
          </cell>
          <cell r="R813" t="str">
            <v>Entry Production Color Low/Mid</v>
          </cell>
          <cell r="S813" t="str">
            <v>Entry Production</v>
          </cell>
          <cell r="T813" t="str">
            <v>Ciudad principal</v>
          </cell>
          <cell r="U813" t="str">
            <v>3-Entre 7 y 15</v>
          </cell>
          <cell r="V813">
            <v>0.8</v>
          </cell>
          <cell r="W813">
            <v>1258.4000000000003</v>
          </cell>
          <cell r="X813">
            <v>1</v>
          </cell>
          <cell r="Y813">
            <v>1.45</v>
          </cell>
          <cell r="Z813">
            <v>4</v>
          </cell>
          <cell r="AA813">
            <v>0.36249999999999999</v>
          </cell>
          <cell r="AB813">
            <v>0</v>
          </cell>
          <cell r="AC813">
            <v>0</v>
          </cell>
          <cell r="AD813">
            <v>43584</v>
          </cell>
          <cell r="AE813">
            <v>43585</v>
          </cell>
          <cell r="AF813">
            <v>1</v>
          </cell>
          <cell r="AG813" t="str">
            <v>0-1 día</v>
          </cell>
          <cell r="AH813">
            <v>0</v>
          </cell>
          <cell r="AI813">
            <v>0</v>
          </cell>
          <cell r="AJ813">
            <v>0</v>
          </cell>
          <cell r="AK813">
            <v>1258.4000000000003</v>
          </cell>
        </row>
        <row r="814">
          <cell r="A814" t="str">
            <v>0Y4X848737</v>
          </cell>
          <cell r="B814" t="str">
            <v>ABR-19</v>
          </cell>
          <cell r="C814">
            <v>1</v>
          </cell>
          <cell r="D814" t="str">
            <v>2031189</v>
          </cell>
          <cell r="E814" t="str">
            <v>SR MANTENIMIENTO CORRECTIVO</v>
          </cell>
          <cell r="F814" t="str">
            <v>3226</v>
          </cell>
          <cell r="G814" t="str">
            <v>29/04/2019 10:11</v>
          </cell>
          <cell r="H814" t="str">
            <v>500060</v>
          </cell>
          <cell r="I814" t="str">
            <v>PITSS</v>
          </cell>
          <cell r="J814" t="str">
            <v>ASP</v>
          </cell>
          <cell r="K814" t="str">
            <v>APTIV CONTRACT SERVICES NORESTE S DE RL DE CV</v>
          </cell>
          <cell r="L814" t="str">
            <v>AV MEXICO SN ESQ CALLE ANTONIO</v>
          </cell>
          <cell r="M814" t="str">
            <v>Guadalupe-NL</v>
          </cell>
          <cell r="N814">
            <v>0</v>
          </cell>
          <cell r="O814" t="str">
            <v>INTERIOR</v>
          </cell>
          <cell r="P814">
            <v>362</v>
          </cell>
          <cell r="Q814" t="str">
            <v>&gt;60</v>
          </cell>
          <cell r="R814" t="str">
            <v>A4 Mono MFPs</v>
          </cell>
          <cell r="S814" t="str">
            <v>A4</v>
          </cell>
          <cell r="T814" t="str">
            <v>Ciudad principal</v>
          </cell>
          <cell r="U814" t="str">
            <v>1-&gt;60</v>
          </cell>
          <cell r="V814">
            <v>1.05</v>
          </cell>
          <cell r="W814">
            <v>750.75000000000011</v>
          </cell>
          <cell r="X814">
            <v>1</v>
          </cell>
          <cell r="Y814">
            <v>1.45</v>
          </cell>
          <cell r="Z814">
            <v>5</v>
          </cell>
          <cell r="AA814">
            <v>0.28999999999999998</v>
          </cell>
          <cell r="AB814">
            <v>0</v>
          </cell>
          <cell r="AC814">
            <v>0</v>
          </cell>
          <cell r="AD814">
            <v>43584</v>
          </cell>
          <cell r="AE814">
            <v>43584</v>
          </cell>
          <cell r="AF814">
            <v>0</v>
          </cell>
          <cell r="AG814" t="str">
            <v>0-1 día</v>
          </cell>
          <cell r="AH814">
            <v>0</v>
          </cell>
          <cell r="AI814">
            <v>0</v>
          </cell>
          <cell r="AJ814">
            <v>0</v>
          </cell>
          <cell r="AK814">
            <v>750.75000000000011</v>
          </cell>
        </row>
        <row r="815">
          <cell r="A815" t="str">
            <v>0BG2947505</v>
          </cell>
          <cell r="B815" t="str">
            <v>ABR-19</v>
          </cell>
          <cell r="C815">
            <v>1</v>
          </cell>
          <cell r="D815" t="str">
            <v>2031141</v>
          </cell>
          <cell r="E815" t="str">
            <v>SR MANTENIMIENTO CORRECTIVO</v>
          </cell>
          <cell r="F815" t="str">
            <v>8045</v>
          </cell>
          <cell r="G815" t="str">
            <v>29/04/2019 09:35</v>
          </cell>
          <cell r="H815" t="str">
            <v>000207</v>
          </cell>
          <cell r="I815" t="str">
            <v>PITSS</v>
          </cell>
          <cell r="J815" t="str">
            <v>ASP</v>
          </cell>
          <cell r="K815" t="str">
            <v>LABORATORIOS PISA SA DE CV</v>
          </cell>
          <cell r="L815" t="str">
            <v>AV PASEO DE LA REFORMA No 180 PISO 23</v>
          </cell>
          <cell r="M815" t="str">
            <v>Cuauhtemoc-CIUDAD DE</v>
          </cell>
          <cell r="N815">
            <v>1</v>
          </cell>
          <cell r="O815" t="str">
            <v>METRO</v>
          </cell>
          <cell r="P815">
            <v>7</v>
          </cell>
          <cell r="Q815" t="str">
            <v>Entre 7 y 15</v>
          </cell>
          <cell r="R815" t="str">
            <v>Office Digital</v>
          </cell>
          <cell r="S815" t="str">
            <v>A3</v>
          </cell>
          <cell r="T815" t="str">
            <v>Ciudad principal</v>
          </cell>
          <cell r="U815" t="str">
            <v>2-Entre 7 y 15</v>
          </cell>
          <cell r="V815">
            <v>0.6</v>
          </cell>
          <cell r="W815">
            <v>0</v>
          </cell>
          <cell r="X815">
            <v>1</v>
          </cell>
          <cell r="Y815">
            <v>3.22</v>
          </cell>
          <cell r="Z815">
            <v>5</v>
          </cell>
          <cell r="AA815">
            <v>0.64400000000000002</v>
          </cell>
          <cell r="AB815">
            <v>0</v>
          </cell>
          <cell r="AC815">
            <v>0</v>
          </cell>
          <cell r="AD815">
            <v>43584</v>
          </cell>
          <cell r="AE815">
            <v>43584</v>
          </cell>
          <cell r="AF815">
            <v>0</v>
          </cell>
          <cell r="AG815" t="str">
            <v>0-1 día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</row>
        <row r="816">
          <cell r="A816" t="str">
            <v>03BT802611</v>
          </cell>
          <cell r="B816" t="str">
            <v>ABR-19</v>
          </cell>
          <cell r="C816">
            <v>1</v>
          </cell>
          <cell r="D816" t="str">
            <v>2031407</v>
          </cell>
          <cell r="E816" t="str">
            <v>SR MANTENIMIENTO CORRECTIVO</v>
          </cell>
          <cell r="F816" t="str">
            <v>5867</v>
          </cell>
          <cell r="G816" t="str">
            <v>29/04/2019 14:31</v>
          </cell>
          <cell r="H816" t="str">
            <v>500089</v>
          </cell>
          <cell r="I816" t="str">
            <v>PITSS</v>
          </cell>
          <cell r="J816" t="str">
            <v>ASP</v>
          </cell>
          <cell r="K816" t="str">
            <v>APTIV CONTRACT SERVICES S DE RL DE CV</v>
          </cell>
          <cell r="L816" t="str">
            <v>AV HERMANOS ESCOBAR No 5756</v>
          </cell>
          <cell r="M816" t="str">
            <v>Ciudad Juarez-CHIH</v>
          </cell>
          <cell r="N816">
            <v>1</v>
          </cell>
          <cell r="O816" t="str">
            <v>INTERIOR</v>
          </cell>
          <cell r="P816">
            <v>96</v>
          </cell>
          <cell r="Q816" t="str">
            <v>&gt;60</v>
          </cell>
          <cell r="R816" t="str">
            <v>Office Digital</v>
          </cell>
          <cell r="S816" t="str">
            <v>A3</v>
          </cell>
          <cell r="T816" t="str">
            <v>Ciudad principal</v>
          </cell>
          <cell r="U816" t="str">
            <v>2-&gt;60</v>
          </cell>
          <cell r="V816">
            <v>1.1000000000000001</v>
          </cell>
          <cell r="W816">
            <v>0</v>
          </cell>
          <cell r="X816">
            <v>1</v>
          </cell>
          <cell r="Y816">
            <v>0</v>
          </cell>
          <cell r="Z816">
            <v>5</v>
          </cell>
          <cell r="AA816">
            <v>0</v>
          </cell>
          <cell r="AB816">
            <v>0</v>
          </cell>
          <cell r="AC816">
            <v>0</v>
          </cell>
          <cell r="AD816">
            <v>43584</v>
          </cell>
          <cell r="AE816">
            <v>43584</v>
          </cell>
          <cell r="AF816">
            <v>0</v>
          </cell>
          <cell r="AG816" t="str">
            <v>0-1 día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</row>
        <row r="817">
          <cell r="A817" t="str">
            <v>0Y4X848866</v>
          </cell>
          <cell r="B817" t="str">
            <v>ABR-19</v>
          </cell>
          <cell r="C817">
            <v>1</v>
          </cell>
          <cell r="D817" t="str">
            <v>2031183</v>
          </cell>
          <cell r="E817" t="str">
            <v>SR INSTALACION CAMBIO DE LUGAR</v>
          </cell>
          <cell r="F817" t="str">
            <v>4002</v>
          </cell>
          <cell r="G817" t="str">
            <v>29/04/2019 10:06</v>
          </cell>
          <cell r="H817" t="str">
            <v>800196</v>
          </cell>
          <cell r="I817" t="str">
            <v>PITSS</v>
          </cell>
          <cell r="J817" t="str">
            <v>ASP</v>
          </cell>
          <cell r="K817" t="str">
            <v>BODYLOGIC INTERNACIONAL SA DE CV</v>
          </cell>
          <cell r="L817" t="str">
            <v>PADRE MIER No 374 LOCAL 11 Y 12</v>
          </cell>
          <cell r="M817" t="str">
            <v>Monterrey-NL</v>
          </cell>
          <cell r="N817">
            <v>1</v>
          </cell>
          <cell r="O817" t="str">
            <v>INTERIOR</v>
          </cell>
          <cell r="P817" t="str">
            <v xml:space="preserve">  </v>
          </cell>
          <cell r="Q817" t="str">
            <v>&gt;60</v>
          </cell>
          <cell r="R817" t="str">
            <v>A4 Mono MFPs</v>
          </cell>
          <cell r="S817" t="str">
            <v>A4</v>
          </cell>
          <cell r="T817" t="str">
            <v>Ciudad principal</v>
          </cell>
          <cell r="U817" t="str">
            <v>1-&gt;60</v>
          </cell>
          <cell r="V817">
            <v>1</v>
          </cell>
          <cell r="W817">
            <v>0</v>
          </cell>
          <cell r="X817">
            <v>0</v>
          </cell>
          <cell r="Y817">
            <v>5</v>
          </cell>
          <cell r="Z817">
            <v>5</v>
          </cell>
          <cell r="AA817">
            <v>1</v>
          </cell>
          <cell r="AB817">
            <v>0</v>
          </cell>
          <cell r="AC817">
            <v>0</v>
          </cell>
          <cell r="AD817">
            <v>43584</v>
          </cell>
          <cell r="AE817">
            <v>43584</v>
          </cell>
          <cell r="AF817">
            <v>0</v>
          </cell>
          <cell r="AG817" t="str">
            <v>0-1 día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</row>
        <row r="818">
          <cell r="A818" t="str">
            <v>0Y4X848849</v>
          </cell>
          <cell r="B818" t="str">
            <v>ABR-19</v>
          </cell>
          <cell r="C818">
            <v>1</v>
          </cell>
          <cell r="D818" t="str">
            <v>2031719</v>
          </cell>
          <cell r="E818" t="str">
            <v>SR MANTENIMIENTO CORRECTIVO</v>
          </cell>
          <cell r="F818" t="str">
            <v>8075</v>
          </cell>
          <cell r="G818" t="str">
            <v>30/04/2019 10:28</v>
          </cell>
          <cell r="H818" t="str">
            <v>800186</v>
          </cell>
          <cell r="I818" t="str">
            <v>PITSS</v>
          </cell>
          <cell r="J818" t="str">
            <v>ASP</v>
          </cell>
          <cell r="K818" t="str">
            <v>OPERADORA OMX SA DE CV</v>
          </cell>
          <cell r="L818" t="str">
            <v>AV CONSTITUYENTES 152 PTE</v>
          </cell>
          <cell r="M818" t="str">
            <v>QUERETARO-QRO</v>
          </cell>
          <cell r="N818">
            <v>0</v>
          </cell>
          <cell r="O818" t="str">
            <v>INTERIOR</v>
          </cell>
          <cell r="P818">
            <v>4</v>
          </cell>
          <cell r="Q818" t="str">
            <v>Entre 3 y 6</v>
          </cell>
          <cell r="R818" t="str">
            <v>Departmental Digital</v>
          </cell>
          <cell r="S818" t="str">
            <v>A3</v>
          </cell>
          <cell r="T818" t="str">
            <v>Ciudad principal</v>
          </cell>
          <cell r="U818" t="str">
            <v>2-Entre 3 y 6</v>
          </cell>
          <cell r="V818">
            <v>0</v>
          </cell>
          <cell r="W818">
            <v>0</v>
          </cell>
          <cell r="X818">
            <v>1</v>
          </cell>
          <cell r="Y818">
            <v>1.5</v>
          </cell>
          <cell r="Z818">
            <v>5</v>
          </cell>
          <cell r="AA818">
            <v>0.3</v>
          </cell>
          <cell r="AB818">
            <v>0</v>
          </cell>
          <cell r="AC818">
            <v>0</v>
          </cell>
          <cell r="AD818">
            <v>43585</v>
          </cell>
          <cell r="AE818">
            <v>43585</v>
          </cell>
          <cell r="AF818">
            <v>0</v>
          </cell>
          <cell r="AG818" t="str">
            <v>0-1 día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</row>
        <row r="819">
          <cell r="A819" t="str">
            <v>0B2R088357</v>
          </cell>
          <cell r="B819" t="str">
            <v>ABR-19</v>
          </cell>
          <cell r="C819">
            <v>1</v>
          </cell>
          <cell r="D819" t="str">
            <v>2031611</v>
          </cell>
          <cell r="E819" t="str">
            <v>SR MANTENIMIENTO CORRECTIVO</v>
          </cell>
          <cell r="F819" t="str">
            <v>8075</v>
          </cell>
          <cell r="G819" t="str">
            <v>30/04/2019 08:34</v>
          </cell>
          <cell r="H819" t="str">
            <v>500028</v>
          </cell>
          <cell r="I819" t="str">
            <v>PITSS</v>
          </cell>
          <cell r="J819" t="str">
            <v>ASP</v>
          </cell>
          <cell r="K819" t="str">
            <v>OPERADORA OMX SA DE CV</v>
          </cell>
          <cell r="L819" t="str">
            <v>AV JOSE ELEUTERIO GONZALEZ No 315 INT 7C</v>
          </cell>
          <cell r="M819" t="str">
            <v>Monterrey-NL</v>
          </cell>
          <cell r="N819">
            <v>0</v>
          </cell>
          <cell r="O819" t="str">
            <v>INTERIOR</v>
          </cell>
          <cell r="P819">
            <v>89</v>
          </cell>
          <cell r="Q819" t="str">
            <v>&gt;60</v>
          </cell>
          <cell r="R819" t="str">
            <v>Departmental Digital</v>
          </cell>
          <cell r="S819" t="str">
            <v>A3</v>
          </cell>
          <cell r="T819" t="str">
            <v>Ciudad principal</v>
          </cell>
          <cell r="U819" t="str">
            <v>2-&gt;60</v>
          </cell>
          <cell r="V819">
            <v>1.1000000000000001</v>
          </cell>
          <cell r="W819">
            <v>1501.5000000000002</v>
          </cell>
          <cell r="X819">
            <v>1</v>
          </cell>
          <cell r="Y819">
            <v>1.43</v>
          </cell>
          <cell r="Z819">
            <v>5</v>
          </cell>
          <cell r="AA819">
            <v>0.28599999999999998</v>
          </cell>
          <cell r="AB819">
            <v>0</v>
          </cell>
          <cell r="AC819">
            <v>0</v>
          </cell>
          <cell r="AD819">
            <v>43585</v>
          </cell>
          <cell r="AE819">
            <v>43585</v>
          </cell>
          <cell r="AF819">
            <v>0</v>
          </cell>
          <cell r="AG819" t="str">
            <v>0-1 día</v>
          </cell>
          <cell r="AH819">
            <v>0</v>
          </cell>
          <cell r="AI819">
            <v>0</v>
          </cell>
          <cell r="AJ819">
            <v>0</v>
          </cell>
          <cell r="AK819">
            <v>1501.5000000000002</v>
          </cell>
        </row>
        <row r="820">
          <cell r="A820" t="str">
            <v>09HB331355</v>
          </cell>
          <cell r="B820" t="str">
            <v>ABR-19</v>
          </cell>
          <cell r="C820">
            <v>1</v>
          </cell>
          <cell r="D820" t="str">
            <v>2031385</v>
          </cell>
          <cell r="E820" t="str">
            <v>SR MANTENIMIENTO CORRECTIVO</v>
          </cell>
          <cell r="F820" t="str">
            <v>3346</v>
          </cell>
          <cell r="G820" t="str">
            <v>29/04/2019 14:04</v>
          </cell>
          <cell r="H820" t="str">
            <v>500066</v>
          </cell>
          <cell r="I820" t="str">
            <v>PITSS</v>
          </cell>
          <cell r="J820" t="str">
            <v>ASP</v>
          </cell>
          <cell r="K820" t="str">
            <v>INTERCAM BANCO S.A., INSTITUCION DE BANCA MULTIPLE</v>
          </cell>
          <cell r="L820" t="str">
            <v>CALZADA DEL VALLE No 205</v>
          </cell>
          <cell r="M820" t="str">
            <v>San Pedro Garza Garc</v>
          </cell>
          <cell r="N820">
            <v>0</v>
          </cell>
          <cell r="O820" t="str">
            <v>INTERIOR</v>
          </cell>
          <cell r="P820">
            <v>326</v>
          </cell>
          <cell r="Q820" t="str">
            <v>&gt;60</v>
          </cell>
          <cell r="R820" t="str">
            <v>A4 Mono MFPs</v>
          </cell>
          <cell r="S820" t="str">
            <v>A4</v>
          </cell>
          <cell r="T820" t="str">
            <v>Ciudad principal</v>
          </cell>
          <cell r="U820" t="str">
            <v>1-&gt;60</v>
          </cell>
          <cell r="V820">
            <v>1.05</v>
          </cell>
          <cell r="W820">
            <v>750.75000000000011</v>
          </cell>
          <cell r="X820">
            <v>1</v>
          </cell>
          <cell r="Y820">
            <v>3.6</v>
          </cell>
          <cell r="Z820">
            <v>5</v>
          </cell>
          <cell r="AA820">
            <v>0.72</v>
          </cell>
          <cell r="AB820">
            <v>0</v>
          </cell>
          <cell r="AC820">
            <v>0</v>
          </cell>
          <cell r="AD820">
            <v>43585</v>
          </cell>
          <cell r="AE820">
            <v>43585</v>
          </cell>
          <cell r="AF820">
            <v>0</v>
          </cell>
          <cell r="AG820" t="str">
            <v>0-1 día</v>
          </cell>
          <cell r="AH820">
            <v>0</v>
          </cell>
          <cell r="AI820">
            <v>0</v>
          </cell>
          <cell r="AJ820">
            <v>0</v>
          </cell>
          <cell r="AK820">
            <v>750.75000000000011</v>
          </cell>
        </row>
        <row r="821">
          <cell r="A821" t="str">
            <v>09HB331348</v>
          </cell>
          <cell r="B821" t="str">
            <v>ABR-19</v>
          </cell>
          <cell r="C821">
            <v>1</v>
          </cell>
          <cell r="D821" t="str">
            <v>2031535</v>
          </cell>
          <cell r="E821" t="str">
            <v>SR MANTENIMIENTO CORRECTIVO</v>
          </cell>
          <cell r="F821" t="str">
            <v>4002</v>
          </cell>
          <cell r="G821" t="str">
            <v>29/04/2019 17:37</v>
          </cell>
          <cell r="H821" t="str">
            <v>500083</v>
          </cell>
          <cell r="I821" t="str">
            <v>PITSS</v>
          </cell>
          <cell r="J821" t="str">
            <v>ASP</v>
          </cell>
          <cell r="K821" t="str">
            <v>GALAZ YAMAZAKI RUIZ URQUIZA SC</v>
          </cell>
          <cell r="L821" t="str">
            <v>AV JUAREZ No 1102 PISO 40</v>
          </cell>
          <cell r="M821" t="str">
            <v>Monterrey-NL</v>
          </cell>
          <cell r="N821">
            <v>0</v>
          </cell>
          <cell r="O821" t="str">
            <v>INTERIOR</v>
          </cell>
          <cell r="P821">
            <v>24</v>
          </cell>
          <cell r="Q821" t="str">
            <v>Entre 16 y 30</v>
          </cell>
          <cell r="R821" t="str">
            <v>A4 Mono MFPs</v>
          </cell>
          <cell r="S821" t="str">
            <v>A4</v>
          </cell>
          <cell r="T821" t="str">
            <v>Ciudad principal</v>
          </cell>
          <cell r="U821" t="str">
            <v>1-Entre 16 y 30</v>
          </cell>
          <cell r="V821">
            <v>0.6</v>
          </cell>
          <cell r="W821">
            <v>429.00000000000006</v>
          </cell>
          <cell r="X821">
            <v>1</v>
          </cell>
          <cell r="Y821">
            <v>0</v>
          </cell>
          <cell r="Z821">
            <v>5</v>
          </cell>
          <cell r="AA821">
            <v>0</v>
          </cell>
          <cell r="AB821">
            <v>0</v>
          </cell>
          <cell r="AC821">
            <v>0</v>
          </cell>
          <cell r="AD821">
            <v>43585</v>
          </cell>
          <cell r="AE821">
            <v>43585</v>
          </cell>
          <cell r="AF821">
            <v>0</v>
          </cell>
          <cell r="AG821" t="str">
            <v>0-1 día</v>
          </cell>
          <cell r="AH821">
            <v>0</v>
          </cell>
          <cell r="AI821">
            <v>0</v>
          </cell>
          <cell r="AJ821">
            <v>0</v>
          </cell>
          <cell r="AK821">
            <v>429.00000000000006</v>
          </cell>
        </row>
        <row r="822">
          <cell r="A822" t="str">
            <v>0Y4X838625</v>
          </cell>
          <cell r="B822" t="str">
            <v>ABR-19</v>
          </cell>
          <cell r="C822">
            <v>1</v>
          </cell>
          <cell r="D822" t="str">
            <v>2031603</v>
          </cell>
          <cell r="E822" t="str">
            <v>SR MANTENIMIENTO CORRECTIVO</v>
          </cell>
          <cell r="F822" t="str">
            <v>6705</v>
          </cell>
          <cell r="G822" t="str">
            <v>30/04/2019 08:17</v>
          </cell>
          <cell r="H822" t="str">
            <v>800147</v>
          </cell>
          <cell r="I822" t="str">
            <v>PITSS</v>
          </cell>
          <cell r="J822" t="str">
            <v>ASP</v>
          </cell>
          <cell r="K822" t="str">
            <v>OFFICE DEPOT DE MEXICO SA DE CV</v>
          </cell>
          <cell r="L822" t="str">
            <v>CALLE 5 DE MAYO No 208-A</v>
          </cell>
          <cell r="M822" t="str">
            <v>Leon-GTO</v>
          </cell>
          <cell r="N822">
            <v>0</v>
          </cell>
          <cell r="O822" t="str">
            <v>INTERIOR</v>
          </cell>
          <cell r="P822">
            <v>298</v>
          </cell>
          <cell r="Q822" t="str">
            <v>&gt;60</v>
          </cell>
          <cell r="R822" t="str">
            <v>WF Mono Systems and Legacy Color</v>
          </cell>
          <cell r="S822" t="str">
            <v>WF</v>
          </cell>
          <cell r="T822" t="str">
            <v>Ciudad principal</v>
          </cell>
          <cell r="U822" t="str">
            <v>3-&gt;60</v>
          </cell>
          <cell r="V822">
            <v>1.1499999999999999</v>
          </cell>
          <cell r="W822">
            <v>1808.95</v>
          </cell>
          <cell r="X822">
            <v>1</v>
          </cell>
          <cell r="Y822">
            <v>2.2000000000000002</v>
          </cell>
          <cell r="Z822">
            <v>4</v>
          </cell>
          <cell r="AA822">
            <v>0.55000000000000004</v>
          </cell>
          <cell r="AB822">
            <v>0</v>
          </cell>
          <cell r="AC822">
            <v>0</v>
          </cell>
          <cell r="AD822">
            <v>43585</v>
          </cell>
          <cell r="AE822">
            <v>43585</v>
          </cell>
          <cell r="AF822">
            <v>0</v>
          </cell>
          <cell r="AG822" t="str">
            <v>0-1 día</v>
          </cell>
          <cell r="AH822">
            <v>0</v>
          </cell>
          <cell r="AI822">
            <v>0</v>
          </cell>
          <cell r="AJ822">
            <v>0</v>
          </cell>
          <cell r="AK822">
            <v>1808.95</v>
          </cell>
        </row>
        <row r="823">
          <cell r="A823" t="str">
            <v>0MAV779133</v>
          </cell>
          <cell r="B823" t="str">
            <v>ABR-19</v>
          </cell>
          <cell r="C823">
            <v>1</v>
          </cell>
          <cell r="D823" t="str">
            <v>2029895</v>
          </cell>
          <cell r="E823" t="str">
            <v>SR MANTENIMIENTO CORRECTIVO</v>
          </cell>
          <cell r="F823" t="str">
            <v>3610</v>
          </cell>
          <cell r="G823" t="str">
            <v>25/04/2019 17:41</v>
          </cell>
          <cell r="H823" t="str">
            <v>500155</v>
          </cell>
          <cell r="I823" t="str">
            <v>PITSS</v>
          </cell>
          <cell r="J823" t="str">
            <v>ASP</v>
          </cell>
          <cell r="K823" t="str">
            <v>HONEYWELL AUTOMOTIVE DE MEXICO S DE RL DE CV</v>
          </cell>
          <cell r="L823" t="str">
            <v>CALLE DE LOS CEDROS 1681</v>
          </cell>
          <cell r="M823" t="str">
            <v>CIUDAD JUAREZ-CHIH</v>
          </cell>
          <cell r="N823">
            <v>0</v>
          </cell>
          <cell r="O823" t="str">
            <v>INTERIOR</v>
          </cell>
          <cell r="P823">
            <v>84</v>
          </cell>
          <cell r="Q823" t="str">
            <v>&gt;60</v>
          </cell>
          <cell r="R823" t="str">
            <v>Entry Mono Printers</v>
          </cell>
          <cell r="S823" t="str">
            <v>A4</v>
          </cell>
          <cell r="T823" t="str">
            <v>Ciudad principal</v>
          </cell>
          <cell r="U823" t="str">
            <v>1-&gt;60</v>
          </cell>
          <cell r="V823">
            <v>1.05</v>
          </cell>
          <cell r="W823">
            <v>750.75000000000011</v>
          </cell>
          <cell r="X823">
            <v>1</v>
          </cell>
          <cell r="Y823">
            <v>0</v>
          </cell>
          <cell r="Z823">
            <v>5</v>
          </cell>
          <cell r="AA823">
            <v>0</v>
          </cell>
          <cell r="AB823">
            <v>0</v>
          </cell>
          <cell r="AC823">
            <v>0</v>
          </cell>
          <cell r="AD823">
            <v>43585</v>
          </cell>
          <cell r="AE823">
            <v>43585</v>
          </cell>
          <cell r="AF823">
            <v>0</v>
          </cell>
          <cell r="AG823" t="str">
            <v>0-1 día</v>
          </cell>
          <cell r="AH823">
            <v>0</v>
          </cell>
          <cell r="AI823">
            <v>0</v>
          </cell>
          <cell r="AJ823">
            <v>0</v>
          </cell>
          <cell r="AK823">
            <v>750.75000000000011</v>
          </cell>
        </row>
        <row r="824">
          <cell r="A824" t="str">
            <v>0B2R088357</v>
          </cell>
          <cell r="B824" t="str">
            <v>ABR-19</v>
          </cell>
          <cell r="C824">
            <v>1</v>
          </cell>
          <cell r="D824" t="str">
            <v>2031703</v>
          </cell>
          <cell r="E824" t="str">
            <v>SR MANTENIMIENTO CORRECTIVO</v>
          </cell>
          <cell r="F824" t="str">
            <v>5326</v>
          </cell>
          <cell r="G824" t="str">
            <v>30/04/2019 10:33</v>
          </cell>
          <cell r="H824" t="str">
            <v>500158</v>
          </cell>
          <cell r="I824" t="str">
            <v>PITSS</v>
          </cell>
          <cell r="J824" t="str">
            <v>ASP</v>
          </cell>
          <cell r="K824" t="str">
            <v>TECNOLOGIA DE ILUMINACION AUTOMOTRIZ SA DE CV</v>
          </cell>
          <cell r="L824" t="str">
            <v>AV DEL CHARRO No 1750 NTE</v>
          </cell>
          <cell r="M824" t="str">
            <v>Ciudad Juarez-CHIH</v>
          </cell>
          <cell r="N824">
            <v>0</v>
          </cell>
          <cell r="O824" t="str">
            <v>INTERIOR</v>
          </cell>
          <cell r="P824">
            <v>974</v>
          </cell>
          <cell r="Q824" t="str">
            <v>&gt;60</v>
          </cell>
          <cell r="R824" t="str">
            <v>Office Digital</v>
          </cell>
          <cell r="S824" t="str">
            <v>A3</v>
          </cell>
          <cell r="T824" t="str">
            <v>Ciudad principal</v>
          </cell>
          <cell r="U824" t="str">
            <v>2-&gt;60</v>
          </cell>
          <cell r="V824">
            <v>1.1000000000000001</v>
          </cell>
          <cell r="W824">
            <v>1501.5000000000002</v>
          </cell>
          <cell r="X824">
            <v>1</v>
          </cell>
          <cell r="Y824">
            <v>0.47</v>
          </cell>
          <cell r="Z824">
            <v>5</v>
          </cell>
          <cell r="AA824">
            <v>9.4E-2</v>
          </cell>
          <cell r="AB824">
            <v>0</v>
          </cell>
          <cell r="AC824">
            <v>0</v>
          </cell>
          <cell r="AD824">
            <v>43585</v>
          </cell>
          <cell r="AE824">
            <v>43585</v>
          </cell>
          <cell r="AF824">
            <v>0</v>
          </cell>
          <cell r="AG824" t="str">
            <v>0-1 día</v>
          </cell>
          <cell r="AH824">
            <v>0</v>
          </cell>
          <cell r="AI824">
            <v>0</v>
          </cell>
          <cell r="AJ824">
            <v>0</v>
          </cell>
          <cell r="AK824">
            <v>1501.5000000000002</v>
          </cell>
        </row>
        <row r="825">
          <cell r="A825" t="str">
            <v>09HB331860</v>
          </cell>
          <cell r="B825" t="str">
            <v>ABR-19</v>
          </cell>
          <cell r="C825">
            <v>1</v>
          </cell>
          <cell r="D825" t="str">
            <v>2031515</v>
          </cell>
          <cell r="E825" t="str">
            <v>SR MANTENIMIENTO CORRECTIVO</v>
          </cell>
          <cell r="F825" t="str">
            <v>3636</v>
          </cell>
          <cell r="G825" t="str">
            <v>29/04/2019 16:53</v>
          </cell>
          <cell r="H825" t="str">
            <v>800146</v>
          </cell>
          <cell r="I825" t="str">
            <v>PITSS</v>
          </cell>
          <cell r="J825" t="str">
            <v>ASP</v>
          </cell>
          <cell r="K825" t="str">
            <v>RADIOMOVIL DIPSA SA DE CV</v>
          </cell>
          <cell r="L825" t="str">
            <v>BLVD URIANGATO 240</v>
          </cell>
          <cell r="M825" t="str">
            <v>URIANGATO-GTO</v>
          </cell>
          <cell r="N825">
            <v>0</v>
          </cell>
          <cell r="O825" t="str">
            <v>INTERIOR</v>
          </cell>
          <cell r="P825">
            <v>7</v>
          </cell>
          <cell r="Q825" t="str">
            <v>Entre 7 y 15</v>
          </cell>
          <cell r="R825" t="str">
            <v>A4 Mono MFPs</v>
          </cell>
          <cell r="S825" t="str">
            <v>A4</v>
          </cell>
          <cell r="T825" t="str">
            <v>Ciudad principal</v>
          </cell>
          <cell r="U825" t="str">
            <v>1-Entre 7 y 15</v>
          </cell>
          <cell r="V825">
            <v>0</v>
          </cell>
          <cell r="W825">
            <v>0</v>
          </cell>
          <cell r="X825">
            <v>1</v>
          </cell>
          <cell r="Y825">
            <v>2.62</v>
          </cell>
          <cell r="Z825">
            <v>5</v>
          </cell>
          <cell r="AA825">
            <v>0.52400000000000002</v>
          </cell>
          <cell r="AB825">
            <v>0</v>
          </cell>
          <cell r="AC825">
            <v>0</v>
          </cell>
          <cell r="AD825">
            <v>43585</v>
          </cell>
          <cell r="AE825">
            <v>43585</v>
          </cell>
          <cell r="AF825">
            <v>0</v>
          </cell>
          <cell r="AG825" t="str">
            <v>0-1 día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</row>
        <row r="826">
          <cell r="A826" t="str">
            <v>0Y4X848866</v>
          </cell>
          <cell r="B826" t="str">
            <v>ABR-19</v>
          </cell>
          <cell r="C826">
            <v>1</v>
          </cell>
          <cell r="D826" t="str">
            <v>2031543</v>
          </cell>
          <cell r="E826" t="str">
            <v>SR MANTENIMIENTO CORRECTIVO</v>
          </cell>
          <cell r="F826" t="str">
            <v>3658</v>
          </cell>
          <cell r="G826" t="str">
            <v>29/04/2019 18:06</v>
          </cell>
          <cell r="H826" t="str">
            <v>800147</v>
          </cell>
          <cell r="I826" t="str">
            <v>PITSS</v>
          </cell>
          <cell r="J826" t="str">
            <v>ASP</v>
          </cell>
          <cell r="K826" t="str">
            <v>DIGITAL NET SOLUTIONS GAV SA DE CV</v>
          </cell>
          <cell r="L826" t="str">
            <v>AV CERRO GORDO No 130 PISO 1</v>
          </cell>
          <cell r="M826" t="str">
            <v>Leon-GTO</v>
          </cell>
          <cell r="N826">
            <v>0</v>
          </cell>
          <cell r="O826" t="str">
            <v>INTERIOR</v>
          </cell>
          <cell r="P826">
            <v>103</v>
          </cell>
          <cell r="Q826" t="str">
            <v>&gt;60</v>
          </cell>
          <cell r="R826" t="str">
            <v>A4 Mono MFPs</v>
          </cell>
          <cell r="S826" t="str">
            <v>A4</v>
          </cell>
          <cell r="T826" t="str">
            <v>Ciudad principal</v>
          </cell>
          <cell r="U826" t="str">
            <v>1-&gt;60</v>
          </cell>
          <cell r="V826">
            <v>1.05</v>
          </cell>
          <cell r="W826">
            <v>750.75000000000011</v>
          </cell>
          <cell r="X826">
            <v>1</v>
          </cell>
          <cell r="Y826">
            <v>0</v>
          </cell>
          <cell r="Z826">
            <v>5</v>
          </cell>
          <cell r="AA826">
            <v>0</v>
          </cell>
          <cell r="AB826">
            <v>0</v>
          </cell>
          <cell r="AC826">
            <v>0</v>
          </cell>
          <cell r="AD826">
            <v>43585</v>
          </cell>
          <cell r="AE826">
            <v>43585</v>
          </cell>
          <cell r="AF826">
            <v>0</v>
          </cell>
          <cell r="AG826" t="str">
            <v>0-1 día</v>
          </cell>
          <cell r="AH826">
            <v>0</v>
          </cell>
          <cell r="AI826">
            <v>0</v>
          </cell>
          <cell r="AJ826">
            <v>0</v>
          </cell>
          <cell r="AK826">
            <v>750.75000000000011</v>
          </cell>
        </row>
        <row r="827">
          <cell r="A827" t="str">
            <v>0C7X239181</v>
          </cell>
          <cell r="B827" t="str">
            <v>ABR-19</v>
          </cell>
          <cell r="C827">
            <v>1</v>
          </cell>
          <cell r="D827" t="str">
            <v>2030181</v>
          </cell>
          <cell r="E827" t="str">
            <v>SR MANTENIMIENTO CORRECTIVO</v>
          </cell>
          <cell r="F827" t="str">
            <v>4624</v>
          </cell>
          <cell r="G827" t="str">
            <v>26/04/2019 12:05</v>
          </cell>
          <cell r="H827" t="str">
            <v>500155</v>
          </cell>
          <cell r="I827" t="str">
            <v>PITSS</v>
          </cell>
          <cell r="J827" t="str">
            <v>ASP</v>
          </cell>
          <cell r="K827" t="str">
            <v>HONEYWELL AUTOMOTIVE DE MEXICO S DE RL DE CV</v>
          </cell>
          <cell r="L827" t="str">
            <v>AV VALLE DEL CEDRO 1681</v>
          </cell>
          <cell r="M827" t="str">
            <v>CIUDAD JUAREZ-CHIH</v>
          </cell>
          <cell r="N827">
            <v>0</v>
          </cell>
          <cell r="O827" t="str">
            <v>INTERIOR</v>
          </cell>
          <cell r="P827">
            <v>255</v>
          </cell>
          <cell r="Q827" t="str">
            <v>&gt;60</v>
          </cell>
          <cell r="R827" t="str">
            <v>Entry Mono Printers</v>
          </cell>
          <cell r="S827" t="str">
            <v>A4</v>
          </cell>
          <cell r="T827" t="str">
            <v>Ciudad principal</v>
          </cell>
          <cell r="U827" t="str">
            <v>1-&gt;60</v>
          </cell>
          <cell r="V827">
            <v>1.05</v>
          </cell>
          <cell r="W827">
            <v>750.75000000000011</v>
          </cell>
          <cell r="X827">
            <v>1</v>
          </cell>
          <cell r="Y827">
            <v>0</v>
          </cell>
          <cell r="Z827">
            <v>5</v>
          </cell>
          <cell r="AA827">
            <v>0</v>
          </cell>
          <cell r="AB827">
            <v>0</v>
          </cell>
          <cell r="AC827">
            <v>0</v>
          </cell>
          <cell r="AD827">
            <v>43585</v>
          </cell>
          <cell r="AE827">
            <v>43585</v>
          </cell>
          <cell r="AF827">
            <v>0</v>
          </cell>
          <cell r="AG827" t="str">
            <v>0-1 día</v>
          </cell>
          <cell r="AH827">
            <v>0</v>
          </cell>
          <cell r="AI827">
            <v>0</v>
          </cell>
          <cell r="AJ827">
            <v>0</v>
          </cell>
          <cell r="AK827">
            <v>750.75000000000011</v>
          </cell>
        </row>
        <row r="828">
          <cell r="A828" t="str">
            <v>0BG2947906</v>
          </cell>
          <cell r="B828" t="str">
            <v>ABR-19</v>
          </cell>
          <cell r="C828">
            <v>1</v>
          </cell>
          <cell r="D828" t="str">
            <v>2031777</v>
          </cell>
          <cell r="E828" t="str">
            <v>SR MANTENIMIENTO CORRECTIVO</v>
          </cell>
          <cell r="F828" t="str">
            <v>0070</v>
          </cell>
          <cell r="G828" t="str">
            <v>30/04/2019 12:10</v>
          </cell>
          <cell r="H828" t="str">
            <v>500157</v>
          </cell>
          <cell r="I828" t="str">
            <v>PITSS</v>
          </cell>
          <cell r="J828" t="str">
            <v>ASP</v>
          </cell>
          <cell r="K828" t="str">
            <v>OFFICE DEPOT DE MEXICO SA DE CV</v>
          </cell>
          <cell r="L828" t="str">
            <v>AV ADOLFO LOPEZ MATEOS 2058</v>
          </cell>
          <cell r="M828" t="str">
            <v>CIUDAD JUAREZ-CHIH</v>
          </cell>
          <cell r="N828">
            <v>0</v>
          </cell>
          <cell r="O828" t="str">
            <v>INTERIOR</v>
          </cell>
          <cell r="P828">
            <v>49</v>
          </cell>
          <cell r="Q828" t="str">
            <v>Entre 31 y 60</v>
          </cell>
          <cell r="R828" t="str">
            <v>Entry Production Color Low/Mid</v>
          </cell>
          <cell r="S828" t="str">
            <v>Entry Production</v>
          </cell>
          <cell r="T828" t="str">
            <v>Ciudad principal</v>
          </cell>
          <cell r="U828" t="str">
            <v>3-Entre 31 y 60</v>
          </cell>
          <cell r="V828">
            <v>1.1000000000000001</v>
          </cell>
          <cell r="W828">
            <v>1730.3000000000004</v>
          </cell>
          <cell r="X828">
            <v>1</v>
          </cell>
          <cell r="Y828">
            <v>0</v>
          </cell>
          <cell r="Z828">
            <v>4</v>
          </cell>
          <cell r="AA828">
            <v>0</v>
          </cell>
          <cell r="AB828">
            <v>0</v>
          </cell>
          <cell r="AC828">
            <v>0</v>
          </cell>
          <cell r="AD828">
            <v>43585</v>
          </cell>
          <cell r="AE828">
            <v>43585</v>
          </cell>
          <cell r="AF828">
            <v>0</v>
          </cell>
          <cell r="AG828" t="str">
            <v>0-1 día</v>
          </cell>
          <cell r="AH828">
            <v>0</v>
          </cell>
          <cell r="AI828">
            <v>0</v>
          </cell>
          <cell r="AJ828">
            <v>0</v>
          </cell>
          <cell r="AK828">
            <v>1730.3000000000004</v>
          </cell>
        </row>
        <row r="829">
          <cell r="A829" t="str">
            <v>0BG2947505</v>
          </cell>
          <cell r="B829" t="str">
            <v>ABR-19</v>
          </cell>
          <cell r="C829">
            <v>1</v>
          </cell>
          <cell r="D829" t="str">
            <v>2031427</v>
          </cell>
          <cell r="E829" t="str">
            <v>SR MANTENIMIENTO CORRECTIVO</v>
          </cell>
          <cell r="F829" t="str">
            <v>5866</v>
          </cell>
          <cell r="G829" t="str">
            <v>29/04/2019 14:53</v>
          </cell>
          <cell r="H829" t="str">
            <v>800197</v>
          </cell>
          <cell r="I829" t="str">
            <v>PITSS</v>
          </cell>
          <cell r="J829" t="str">
            <v>ASP</v>
          </cell>
          <cell r="K829" t="str">
            <v>OPERADORA OMX SA DE CV</v>
          </cell>
          <cell r="L829" t="str">
            <v>AV VENUSTIANO CARRANZA 2301</v>
          </cell>
          <cell r="M829" t="str">
            <v>SAN LUIS POTOSI-SLP</v>
          </cell>
          <cell r="N829">
            <v>0</v>
          </cell>
          <cell r="O829" t="str">
            <v>INTERIOR</v>
          </cell>
          <cell r="P829">
            <v>19</v>
          </cell>
          <cell r="Q829" t="str">
            <v>Entre 16 y 30</v>
          </cell>
          <cell r="R829" t="str">
            <v>Departmental Digital</v>
          </cell>
          <cell r="S829" t="str">
            <v>A3</v>
          </cell>
          <cell r="T829" t="str">
            <v>Ciudad principal</v>
          </cell>
          <cell r="U829" t="str">
            <v>2-Entre 16 y 30</v>
          </cell>
          <cell r="V829">
            <v>0.8</v>
          </cell>
          <cell r="W829">
            <v>1092</v>
          </cell>
          <cell r="X829">
            <v>1</v>
          </cell>
          <cell r="Y829">
            <v>3.05</v>
          </cell>
          <cell r="Z829">
            <v>5</v>
          </cell>
          <cell r="AA829">
            <v>0.61</v>
          </cell>
          <cell r="AB829">
            <v>0</v>
          </cell>
          <cell r="AC829">
            <v>0</v>
          </cell>
          <cell r="AD829">
            <v>43585</v>
          </cell>
          <cell r="AE829">
            <v>43585</v>
          </cell>
          <cell r="AF829">
            <v>0</v>
          </cell>
          <cell r="AG829" t="str">
            <v>0-1 día</v>
          </cell>
          <cell r="AH829">
            <v>0</v>
          </cell>
          <cell r="AI829">
            <v>0</v>
          </cell>
          <cell r="AJ829">
            <v>0</v>
          </cell>
          <cell r="AK829">
            <v>1092</v>
          </cell>
        </row>
        <row r="830">
          <cell r="A830" t="str">
            <v>09HB331956</v>
          </cell>
          <cell r="B830" t="str">
            <v>ABR-19</v>
          </cell>
          <cell r="C830">
            <v>1</v>
          </cell>
          <cell r="D830" t="str">
            <v>2030085</v>
          </cell>
          <cell r="E830" t="str">
            <v>SR MANTENIMIENTO CORRECTIVO</v>
          </cell>
          <cell r="F830" t="str">
            <v>5866</v>
          </cell>
          <cell r="G830" t="str">
            <v>26/04/2019 10:03</v>
          </cell>
          <cell r="H830" t="str">
            <v>800113</v>
          </cell>
          <cell r="I830" t="str">
            <v>PITSS</v>
          </cell>
          <cell r="J830" t="str">
            <v>ASP</v>
          </cell>
          <cell r="K830" t="str">
            <v>OPERADORA OMX SA DE CV</v>
          </cell>
          <cell r="L830" t="str">
            <v>AV PATRIA 1612 MZ 1 LT 30 Y 30A</v>
          </cell>
          <cell r="M830" t="str">
            <v>ZAPOPAN-JAL</v>
          </cell>
          <cell r="N830">
            <v>0</v>
          </cell>
          <cell r="O830" t="str">
            <v>INTERIOR</v>
          </cell>
          <cell r="P830">
            <v>10</v>
          </cell>
          <cell r="Q830" t="str">
            <v>Entre 7 y 15</v>
          </cell>
          <cell r="R830" t="str">
            <v>Departmental Digital</v>
          </cell>
          <cell r="S830" t="str">
            <v>A3</v>
          </cell>
          <cell r="T830" t="str">
            <v>Ciudad principal</v>
          </cell>
          <cell r="U830" t="str">
            <v>2-Entre 7 y 15</v>
          </cell>
          <cell r="V830">
            <v>0.6</v>
          </cell>
          <cell r="W830">
            <v>819</v>
          </cell>
          <cell r="X830">
            <v>1</v>
          </cell>
          <cell r="Y830">
            <v>1.5</v>
          </cell>
          <cell r="Z830">
            <v>5</v>
          </cell>
          <cell r="AA830">
            <v>0.3</v>
          </cell>
          <cell r="AB830">
            <v>0</v>
          </cell>
          <cell r="AC830">
            <v>0</v>
          </cell>
          <cell r="AD830">
            <v>43585</v>
          </cell>
          <cell r="AE830">
            <v>43585</v>
          </cell>
          <cell r="AF830">
            <v>0</v>
          </cell>
          <cell r="AG830" t="str">
            <v>0-1 día</v>
          </cell>
          <cell r="AH830">
            <v>0</v>
          </cell>
          <cell r="AI830">
            <v>0</v>
          </cell>
          <cell r="AJ830">
            <v>0</v>
          </cell>
          <cell r="AK830">
            <v>819</v>
          </cell>
        </row>
        <row r="831">
          <cell r="A831" t="str">
            <v>03AG877337</v>
          </cell>
          <cell r="B831" t="str">
            <v>ABR-19</v>
          </cell>
          <cell r="C831">
            <v>1</v>
          </cell>
          <cell r="D831" t="str">
            <v>2031545</v>
          </cell>
          <cell r="E831" t="str">
            <v>SR MANTENIMIENTO CORRECTIVO</v>
          </cell>
          <cell r="F831" t="str">
            <v>3326</v>
          </cell>
          <cell r="G831" t="str">
            <v>29/04/2019 18:13</v>
          </cell>
          <cell r="H831" t="str">
            <v>500071</v>
          </cell>
          <cell r="I831" t="str">
            <v>PITSS</v>
          </cell>
          <cell r="J831" t="str">
            <v>ASP</v>
          </cell>
          <cell r="K831" t="str">
            <v>TELEFONOS DE MEXICO SA B DE CV</v>
          </cell>
          <cell r="L831" t="str">
            <v>CHIHUAHUA S/N ENTRE TLAXCALA Y DURANGO</v>
          </cell>
          <cell r="M831" t="str">
            <v>REYNOSA-TAM</v>
          </cell>
          <cell r="N831">
            <v>0</v>
          </cell>
          <cell r="O831" t="str">
            <v>INTERIOR</v>
          </cell>
          <cell r="P831">
            <v>104</v>
          </cell>
          <cell r="Q831" t="str">
            <v>&gt;60</v>
          </cell>
          <cell r="R831" t="str">
            <v>A4 Mono MFPs</v>
          </cell>
          <cell r="S831" t="str">
            <v>A4</v>
          </cell>
          <cell r="T831" t="str">
            <v>Ciudad principal</v>
          </cell>
          <cell r="U831" t="str">
            <v>1-&gt;60</v>
          </cell>
          <cell r="V831">
            <v>1.05</v>
          </cell>
          <cell r="W831">
            <v>750.75000000000011</v>
          </cell>
          <cell r="X831">
            <v>1</v>
          </cell>
          <cell r="Y831">
            <v>2.92</v>
          </cell>
          <cell r="Z831">
            <v>5</v>
          </cell>
          <cell r="AA831">
            <v>0.58399999999999996</v>
          </cell>
          <cell r="AB831">
            <v>0</v>
          </cell>
          <cell r="AC831">
            <v>0</v>
          </cell>
          <cell r="AD831">
            <v>43585</v>
          </cell>
          <cell r="AE831">
            <v>43585</v>
          </cell>
          <cell r="AF831">
            <v>0</v>
          </cell>
          <cell r="AG831" t="str">
            <v>0-1 día</v>
          </cell>
          <cell r="AH831">
            <v>0</v>
          </cell>
          <cell r="AI831">
            <v>0</v>
          </cell>
          <cell r="AJ831">
            <v>0</v>
          </cell>
          <cell r="AK831">
            <v>750.75000000000011</v>
          </cell>
        </row>
        <row r="832">
          <cell r="A832" t="str">
            <v>0Y4X846822</v>
          </cell>
          <cell r="B832" t="str">
            <v>ABR-19</v>
          </cell>
          <cell r="C832">
            <v>1</v>
          </cell>
          <cell r="D832" t="str">
            <v>2031631</v>
          </cell>
          <cell r="E832" t="str">
            <v>SR MANTENIMIENTO CORRECTIVO</v>
          </cell>
          <cell r="F832" t="str">
            <v>3636</v>
          </cell>
          <cell r="G832" t="str">
            <v>30/04/2019 09:08</v>
          </cell>
          <cell r="H832" t="str">
            <v>800192</v>
          </cell>
          <cell r="I832" t="str">
            <v>PITSS</v>
          </cell>
          <cell r="J832" t="str">
            <v>ASP</v>
          </cell>
          <cell r="K832" t="str">
            <v>ARROW ELETRONICS INC</v>
          </cell>
          <cell r="L832" t="str">
            <v>CARRETERA A NOGALES No 5297</v>
          </cell>
          <cell r="M832" t="str">
            <v>Zapopan-JAL</v>
          </cell>
          <cell r="N832">
            <v>0</v>
          </cell>
          <cell r="O832" t="str">
            <v>INTERIOR</v>
          </cell>
          <cell r="P832">
            <v>34</v>
          </cell>
          <cell r="Q832" t="str">
            <v>Entre 31 y 60</v>
          </cell>
          <cell r="R832" t="str">
            <v>A4 Mono MFPs</v>
          </cell>
          <cell r="S832" t="str">
            <v>A4</v>
          </cell>
          <cell r="T832" t="str">
            <v>Ciudad principal</v>
          </cell>
          <cell r="U832" t="str">
            <v>1-Entre 31 y 60</v>
          </cell>
          <cell r="V832">
            <v>0.8</v>
          </cell>
          <cell r="W832">
            <v>572.00000000000011</v>
          </cell>
          <cell r="X832">
            <v>1</v>
          </cell>
          <cell r="Y832">
            <v>2.35</v>
          </cell>
          <cell r="Z832">
            <v>5</v>
          </cell>
          <cell r="AA832">
            <v>0.47000000000000003</v>
          </cell>
          <cell r="AB832">
            <v>0</v>
          </cell>
          <cell r="AC832">
            <v>0</v>
          </cell>
          <cell r="AD832">
            <v>43585</v>
          </cell>
          <cell r="AE832">
            <v>43585</v>
          </cell>
          <cell r="AF832">
            <v>0</v>
          </cell>
          <cell r="AG832" t="str">
            <v>0-1 día</v>
          </cell>
          <cell r="AH832">
            <v>0</v>
          </cell>
          <cell r="AI832">
            <v>0</v>
          </cell>
          <cell r="AJ832">
            <v>0</v>
          </cell>
          <cell r="AK832">
            <v>572.00000000000011</v>
          </cell>
        </row>
        <row r="833">
          <cell r="A833" t="str">
            <v>09HB331430</v>
          </cell>
          <cell r="B833" t="str">
            <v>ABR-19</v>
          </cell>
          <cell r="C833">
            <v>1</v>
          </cell>
          <cell r="D833" t="str">
            <v>2029799</v>
          </cell>
          <cell r="E833" t="str">
            <v>SR MANTENIMIENTO CORRECTIVO</v>
          </cell>
          <cell r="F833" t="str">
            <v>8880</v>
          </cell>
          <cell r="G833" t="str">
            <v>25/04/2019 14:29</v>
          </cell>
          <cell r="H833" t="str">
            <v>800027</v>
          </cell>
          <cell r="I833" t="str">
            <v>PITSS</v>
          </cell>
          <cell r="J833" t="str">
            <v>ASP</v>
          </cell>
          <cell r="K833" t="str">
            <v>FLEXTRONICS INTEGRATED SERVICES MEX S DE RL DE CV</v>
          </cell>
          <cell r="L833" t="str">
            <v>CARRETERA BASE AEREA No 5850 INT 4</v>
          </cell>
          <cell r="M833" t="str">
            <v>Zapopan-JAL</v>
          </cell>
          <cell r="N833">
            <v>0</v>
          </cell>
          <cell r="O833" t="str">
            <v>INTERIOR</v>
          </cell>
          <cell r="P833">
            <v>2702</v>
          </cell>
          <cell r="Q833" t="str">
            <v>&gt;60</v>
          </cell>
          <cell r="R833" t="str">
            <v>Color Solid Ink Printers</v>
          </cell>
          <cell r="S833" t="str">
            <v>A4</v>
          </cell>
          <cell r="T833" t="str">
            <v>Ciudad principal</v>
          </cell>
          <cell r="U833" t="str">
            <v>1-&gt;60</v>
          </cell>
          <cell r="V833">
            <v>1.05</v>
          </cell>
          <cell r="W833">
            <v>750.75000000000011</v>
          </cell>
          <cell r="X833">
            <v>1</v>
          </cell>
          <cell r="Y833">
            <v>1.25</v>
          </cell>
          <cell r="Z833">
            <v>5</v>
          </cell>
          <cell r="AA833">
            <v>0.25</v>
          </cell>
          <cell r="AB833">
            <v>0</v>
          </cell>
          <cell r="AC833">
            <v>0</v>
          </cell>
          <cell r="AD833">
            <v>43585</v>
          </cell>
          <cell r="AE833">
            <v>43585</v>
          </cell>
          <cell r="AF833">
            <v>0</v>
          </cell>
          <cell r="AG833" t="str">
            <v>0-1 día</v>
          </cell>
          <cell r="AH833">
            <v>0</v>
          </cell>
          <cell r="AI833">
            <v>0</v>
          </cell>
          <cell r="AJ833">
            <v>0</v>
          </cell>
          <cell r="AK833">
            <v>750.75000000000011</v>
          </cell>
        </row>
        <row r="834">
          <cell r="A834" t="str">
            <v>09HB331499</v>
          </cell>
          <cell r="B834" t="str">
            <v>ABR-19</v>
          </cell>
          <cell r="C834">
            <v>1</v>
          </cell>
          <cell r="D834" t="str">
            <v>2031665</v>
          </cell>
          <cell r="E834" t="str">
            <v>SR MANTENIMIENTO CORRECTIVO</v>
          </cell>
          <cell r="F834" t="str">
            <v>1251</v>
          </cell>
          <cell r="G834" t="str">
            <v>30/04/2019 09:40</v>
          </cell>
          <cell r="H834" t="str">
            <v>500161</v>
          </cell>
          <cell r="I834" t="str">
            <v>PITSS</v>
          </cell>
          <cell r="J834" t="str">
            <v>ASP</v>
          </cell>
          <cell r="K834" t="str">
            <v>COPY MARTZ PROFESIONAL SA DE CV</v>
          </cell>
          <cell r="L834" t="str">
            <v>CALLE 15 NUM 105</v>
          </cell>
          <cell r="M834" t="str">
            <v>CHIHUAHUA-CHIH</v>
          </cell>
          <cell r="N834">
            <v>0</v>
          </cell>
          <cell r="O834" t="str">
            <v>INTERIOR</v>
          </cell>
          <cell r="P834">
            <v>18</v>
          </cell>
          <cell r="Q834" t="str">
            <v>Entre 16 y 30</v>
          </cell>
          <cell r="R834" t="str">
            <v>Entry Production Color Low/Mid</v>
          </cell>
          <cell r="S834" t="str">
            <v>Entry Production</v>
          </cell>
          <cell r="T834" t="str">
            <v>Ciudad principal</v>
          </cell>
          <cell r="U834" t="str">
            <v>3-Entre 16 y 30</v>
          </cell>
          <cell r="V834">
            <v>1.05</v>
          </cell>
          <cell r="W834">
            <v>1651.6500000000003</v>
          </cell>
          <cell r="X834">
            <v>1</v>
          </cell>
          <cell r="Y834">
            <v>1.33</v>
          </cell>
          <cell r="Z834">
            <v>4</v>
          </cell>
          <cell r="AA834">
            <v>0.33250000000000002</v>
          </cell>
          <cell r="AB834">
            <v>0</v>
          </cell>
          <cell r="AC834">
            <v>0</v>
          </cell>
          <cell r="AD834">
            <v>43585</v>
          </cell>
          <cell r="AE834">
            <v>43585</v>
          </cell>
          <cell r="AF834">
            <v>0</v>
          </cell>
          <cell r="AG834" t="str">
            <v>0-1 día</v>
          </cell>
          <cell r="AH834">
            <v>0</v>
          </cell>
          <cell r="AI834">
            <v>0</v>
          </cell>
          <cell r="AJ834">
            <v>0</v>
          </cell>
          <cell r="AK834">
            <v>1651.6500000000003</v>
          </cell>
        </row>
        <row r="835">
          <cell r="A835" t="str">
            <v>09HB331482</v>
          </cell>
          <cell r="B835" t="str">
            <v>ABR-19</v>
          </cell>
          <cell r="C835">
            <v>1</v>
          </cell>
          <cell r="D835" t="str">
            <v>2026313</v>
          </cell>
          <cell r="E835" t="str">
            <v>SR MANTENIMIENTO CORRECTIVO</v>
          </cell>
          <cell r="F835" t="str">
            <v>5955</v>
          </cell>
          <cell r="G835" t="str">
            <v>17/04/2019 13:18</v>
          </cell>
          <cell r="H835" t="str">
            <v>800200</v>
          </cell>
          <cell r="I835" t="str">
            <v>PITSS</v>
          </cell>
          <cell r="J835" t="str">
            <v>ASP</v>
          </cell>
          <cell r="K835" t="str">
            <v>DHL EXPRESS MEXICO SA DE CV</v>
          </cell>
          <cell r="L835" t="str">
            <v>CARR GUADALAJARA -CHAPALA KM 17.5</v>
          </cell>
          <cell r="M835" t="str">
            <v>TLAJOMULCO DE ZU&amp;IGA</v>
          </cell>
          <cell r="N835">
            <v>0</v>
          </cell>
          <cell r="O835" t="str">
            <v>INTERIOR</v>
          </cell>
          <cell r="P835">
            <v>491</v>
          </cell>
          <cell r="Q835" t="str">
            <v>&gt;60</v>
          </cell>
          <cell r="R835" t="str">
            <v>Departmental Digital</v>
          </cell>
          <cell r="S835" t="str">
            <v>A3</v>
          </cell>
          <cell r="T835" t="str">
            <v>Ciudad principal</v>
          </cell>
          <cell r="U835" t="str">
            <v>2-&gt;60</v>
          </cell>
          <cell r="V835">
            <v>1.1000000000000001</v>
          </cell>
          <cell r="W835">
            <v>1501.5000000000002</v>
          </cell>
          <cell r="X835">
            <v>1</v>
          </cell>
          <cell r="Y835">
            <v>2.1800000000000002</v>
          </cell>
          <cell r="Z835">
            <v>5</v>
          </cell>
          <cell r="AA835">
            <v>0.43600000000000005</v>
          </cell>
          <cell r="AB835">
            <v>0</v>
          </cell>
          <cell r="AC835">
            <v>0</v>
          </cell>
          <cell r="AD835">
            <v>43585</v>
          </cell>
          <cell r="AE835">
            <v>43585</v>
          </cell>
          <cell r="AF835">
            <v>0</v>
          </cell>
          <cell r="AG835" t="str">
            <v>0-1 día</v>
          </cell>
          <cell r="AH835">
            <v>0</v>
          </cell>
          <cell r="AI835">
            <v>0</v>
          </cell>
          <cell r="AJ835">
            <v>0</v>
          </cell>
          <cell r="AK835">
            <v>1501.5000000000002</v>
          </cell>
        </row>
        <row r="836">
          <cell r="A836" t="str">
            <v>0Y4X848952</v>
          </cell>
          <cell r="B836" t="str">
            <v>ABR-19</v>
          </cell>
          <cell r="C836">
            <v>1</v>
          </cell>
          <cell r="D836" t="str">
            <v>2031613</v>
          </cell>
          <cell r="E836" t="str">
            <v>SR MANTENIMIENTO CORRECTIVO</v>
          </cell>
          <cell r="F836" t="str">
            <v>5945</v>
          </cell>
          <cell r="G836" t="str">
            <v>30/04/2019 08:38</v>
          </cell>
          <cell r="H836" t="str">
            <v>500156</v>
          </cell>
          <cell r="I836" t="str">
            <v>PITSS</v>
          </cell>
          <cell r="J836" t="str">
            <v>ASP</v>
          </cell>
          <cell r="K836" t="str">
            <v>HONEYWELL AUTOMOTIVE DE MEXICO S DE RL DE CV</v>
          </cell>
          <cell r="L836" t="str">
            <v>AV FUENTES DEL SUR No 7070</v>
          </cell>
          <cell r="M836" t="str">
            <v>Ciudad Juarez-CHIH</v>
          </cell>
          <cell r="N836">
            <v>0</v>
          </cell>
          <cell r="O836" t="str">
            <v>INTERIOR</v>
          </cell>
          <cell r="P836">
            <v>19</v>
          </cell>
          <cell r="Q836" t="str">
            <v>Entre 16 y 30</v>
          </cell>
          <cell r="R836" t="str">
            <v>Office Digital</v>
          </cell>
          <cell r="S836" t="str">
            <v>A3</v>
          </cell>
          <cell r="T836" t="str">
            <v>Ciudad principal</v>
          </cell>
          <cell r="U836" t="str">
            <v>2-Entre 16 y 30</v>
          </cell>
          <cell r="V836">
            <v>0.8</v>
          </cell>
          <cell r="W836">
            <v>1092</v>
          </cell>
          <cell r="X836">
            <v>1</v>
          </cell>
          <cell r="Y836">
            <v>0.87</v>
          </cell>
          <cell r="Z836">
            <v>5</v>
          </cell>
          <cell r="AA836">
            <v>0.17399999999999999</v>
          </cell>
          <cell r="AB836">
            <v>0</v>
          </cell>
          <cell r="AC836">
            <v>0</v>
          </cell>
          <cell r="AD836">
            <v>43585</v>
          </cell>
          <cell r="AE836">
            <v>43585</v>
          </cell>
          <cell r="AF836">
            <v>0</v>
          </cell>
          <cell r="AG836" t="str">
            <v>0-1 día</v>
          </cell>
          <cell r="AH836">
            <v>0</v>
          </cell>
          <cell r="AI836">
            <v>0</v>
          </cell>
          <cell r="AJ836">
            <v>0</v>
          </cell>
          <cell r="AK836">
            <v>1092</v>
          </cell>
        </row>
        <row r="837">
          <cell r="A837" t="str">
            <v>09HB331857</v>
          </cell>
          <cell r="B837" t="str">
            <v>ABR-19</v>
          </cell>
          <cell r="C837">
            <v>1</v>
          </cell>
          <cell r="D837" t="str">
            <v>2029879</v>
          </cell>
          <cell r="E837" t="str">
            <v>SR MANTENIMIENTO CORRECTIVO</v>
          </cell>
          <cell r="F837" t="str">
            <v>0551</v>
          </cell>
          <cell r="G837" t="str">
            <v>25/04/2019 16:47</v>
          </cell>
          <cell r="H837" t="str">
            <v>800192</v>
          </cell>
          <cell r="I837" t="str">
            <v>PITSS</v>
          </cell>
          <cell r="J837" t="str">
            <v>ASP</v>
          </cell>
          <cell r="K837" t="str">
            <v>OPERADORA OMX SA DE CV</v>
          </cell>
          <cell r="L837" t="str">
            <v>AV VALLARTA 5400</v>
          </cell>
          <cell r="M837" t="str">
            <v>ZAPOPAN-JAL</v>
          </cell>
          <cell r="N837">
            <v>0</v>
          </cell>
          <cell r="O837" t="str">
            <v>INTERIOR</v>
          </cell>
          <cell r="P837">
            <v>56</v>
          </cell>
          <cell r="Q837" t="str">
            <v>Entre 31 y 60</v>
          </cell>
          <cell r="R837" t="str">
            <v>Entry Production Color Low/Mid</v>
          </cell>
          <cell r="S837" t="str">
            <v>Entry Production</v>
          </cell>
          <cell r="T837" t="str">
            <v>Ciudad principal</v>
          </cell>
          <cell r="U837" t="str">
            <v>3-Entre 31 y 60</v>
          </cell>
          <cell r="V837">
            <v>1.1000000000000001</v>
          </cell>
          <cell r="W837">
            <v>1730.3000000000004</v>
          </cell>
          <cell r="X837">
            <v>1</v>
          </cell>
          <cell r="Y837">
            <v>0.72</v>
          </cell>
          <cell r="Z837">
            <v>4</v>
          </cell>
          <cell r="AA837">
            <v>0.18</v>
          </cell>
          <cell r="AB837">
            <v>0</v>
          </cell>
          <cell r="AC837">
            <v>0</v>
          </cell>
          <cell r="AD837">
            <v>43585</v>
          </cell>
          <cell r="AE837">
            <v>43585</v>
          </cell>
          <cell r="AF837">
            <v>0</v>
          </cell>
          <cell r="AG837" t="str">
            <v>0-1 día</v>
          </cell>
          <cell r="AH837">
            <v>0</v>
          </cell>
          <cell r="AI837">
            <v>0</v>
          </cell>
          <cell r="AJ837">
            <v>0</v>
          </cell>
          <cell r="AK837">
            <v>1730.3000000000004</v>
          </cell>
        </row>
        <row r="838">
          <cell r="A838" t="str">
            <v>09HB330686</v>
          </cell>
          <cell r="B838" t="str">
            <v>ABR-19</v>
          </cell>
          <cell r="C838">
            <v>1</v>
          </cell>
          <cell r="D838" t="str">
            <v>2028319</v>
          </cell>
          <cell r="E838" t="str">
            <v>SR MANTENIMIENTO CORRECTIVO</v>
          </cell>
          <cell r="F838" t="str">
            <v>8045</v>
          </cell>
          <cell r="G838" t="str">
            <v>23/04/2019 10:18</v>
          </cell>
          <cell r="H838" t="str">
            <v>500056</v>
          </cell>
          <cell r="I838" t="str">
            <v>PITSS</v>
          </cell>
          <cell r="J838" t="str">
            <v>ASP</v>
          </cell>
          <cell r="K838" t="str">
            <v>DELPHI DIESEL SYSTEMS S DE RL DE CV</v>
          </cell>
          <cell r="L838" t="str">
            <v>AV FOMENTO INDUSTRIAL DEL PARQUE NUMERO INTERIOR S</v>
          </cell>
          <cell r="M838" t="str">
            <v>Reynosa-TAM</v>
          </cell>
          <cell r="N838">
            <v>0</v>
          </cell>
          <cell r="O838" t="str">
            <v>INTERIOR</v>
          </cell>
          <cell r="P838">
            <v>69</v>
          </cell>
          <cell r="Q838" t="str">
            <v>&gt;60</v>
          </cell>
          <cell r="R838" t="str">
            <v>Office Digital</v>
          </cell>
          <cell r="S838" t="str">
            <v>A3</v>
          </cell>
          <cell r="T838" t="str">
            <v>Ciudad principal</v>
          </cell>
          <cell r="U838" t="str">
            <v>2-&gt;60</v>
          </cell>
          <cell r="V838">
            <v>1.1000000000000001</v>
          </cell>
          <cell r="W838">
            <v>1501.5000000000002</v>
          </cell>
          <cell r="X838">
            <v>1</v>
          </cell>
          <cell r="Y838">
            <v>2.2000000000000002</v>
          </cell>
          <cell r="Z838">
            <v>5</v>
          </cell>
          <cell r="AA838">
            <v>0.44000000000000006</v>
          </cell>
          <cell r="AB838">
            <v>0</v>
          </cell>
          <cell r="AC838">
            <v>0</v>
          </cell>
          <cell r="AD838">
            <v>43585</v>
          </cell>
          <cell r="AE838">
            <v>43585</v>
          </cell>
          <cell r="AF838">
            <v>0</v>
          </cell>
          <cell r="AG838" t="str">
            <v>0-1 día</v>
          </cell>
          <cell r="AH838">
            <v>0</v>
          </cell>
          <cell r="AI838">
            <v>0</v>
          </cell>
          <cell r="AJ838">
            <v>0</v>
          </cell>
          <cell r="AK838">
            <v>1501.5000000000002</v>
          </cell>
        </row>
        <row r="839">
          <cell r="A839" t="str">
            <v>0Y4X848866</v>
          </cell>
          <cell r="B839" t="str">
            <v>ABR-19</v>
          </cell>
          <cell r="C839">
            <v>1</v>
          </cell>
          <cell r="D839" t="str">
            <v>2031623</v>
          </cell>
          <cell r="E839" t="str">
            <v>SR INSTALACION DE EQUIPO</v>
          </cell>
          <cell r="F839" t="str">
            <v>6512</v>
          </cell>
          <cell r="G839" t="str">
            <v>30/04/2019 08:54</v>
          </cell>
          <cell r="H839" t="str">
            <v>500019</v>
          </cell>
          <cell r="I839" t="str">
            <v>PITSS</v>
          </cell>
          <cell r="J839" t="str">
            <v>ASP</v>
          </cell>
          <cell r="K839" t="str">
            <v>EXEL DEL NORTE SA PI DE CV</v>
          </cell>
          <cell r="L839" t="str">
            <v>PONIENTE 134 NUM 580 B</v>
          </cell>
          <cell r="M839" t="str">
            <v>AZCAPOTZALCO-CIUDAD</v>
          </cell>
          <cell r="N839">
            <v>0</v>
          </cell>
          <cell r="O839" t="str">
            <v>INTERIOR</v>
          </cell>
          <cell r="P839" t="str">
            <v xml:space="preserve">  </v>
          </cell>
          <cell r="Q839" t="str">
            <v>&gt;60</v>
          </cell>
          <cell r="R839" t="str">
            <v>A4 Color Laser MFPs</v>
          </cell>
          <cell r="S839" t="str">
            <v>A4</v>
          </cell>
          <cell r="T839" t="str">
            <v>Ciudad principal</v>
          </cell>
          <cell r="U839" t="str">
            <v>1-&gt;60</v>
          </cell>
          <cell r="V839">
            <v>1</v>
          </cell>
          <cell r="W839">
            <v>1072.5000000000002</v>
          </cell>
          <cell r="X839">
            <v>0</v>
          </cell>
          <cell r="Y839">
            <v>5</v>
          </cell>
          <cell r="Z839">
            <v>5</v>
          </cell>
          <cell r="AA839">
            <v>1</v>
          </cell>
          <cell r="AB839">
            <v>0</v>
          </cell>
          <cell r="AC839">
            <v>0</v>
          </cell>
          <cell r="AD839">
            <v>43585</v>
          </cell>
          <cell r="AE839">
            <v>43585</v>
          </cell>
          <cell r="AF839">
            <v>0</v>
          </cell>
          <cell r="AG839" t="str">
            <v>0-1 día</v>
          </cell>
          <cell r="AH839">
            <v>0</v>
          </cell>
          <cell r="AI839">
            <v>0</v>
          </cell>
          <cell r="AJ839">
            <v>0</v>
          </cell>
          <cell r="AK839">
            <v>1072.5000000000002</v>
          </cell>
        </row>
        <row r="840">
          <cell r="A840" t="str">
            <v>0EX7384680</v>
          </cell>
          <cell r="B840" t="str">
            <v>ABR-19</v>
          </cell>
          <cell r="C840">
            <v>1</v>
          </cell>
          <cell r="D840" t="str">
            <v>2031475</v>
          </cell>
          <cell r="E840" t="str">
            <v>SR MANTENIMIENTO CORRECTIVO</v>
          </cell>
          <cell r="F840" t="str">
            <v>4002</v>
          </cell>
          <cell r="G840" t="str">
            <v>29/04/2019 15:51</v>
          </cell>
          <cell r="H840" t="str">
            <v>500094</v>
          </cell>
          <cell r="I840" t="str">
            <v>PITSS</v>
          </cell>
          <cell r="J840" t="str">
            <v>ASP</v>
          </cell>
          <cell r="K840" t="str">
            <v>IMPULSORA INDUSTRIAL MONTERREY SA</v>
          </cell>
          <cell r="L840" t="str">
            <v>AV DE LA INDUSTRIA No 14800 - A</v>
          </cell>
          <cell r="M840" t="str">
            <v>Tampico-TAM</v>
          </cell>
          <cell r="N840">
            <v>0</v>
          </cell>
          <cell r="O840" t="str">
            <v>INTERIOR</v>
          </cell>
          <cell r="P840">
            <v>2706</v>
          </cell>
          <cell r="Q840" t="str">
            <v>&gt;60</v>
          </cell>
          <cell r="R840" t="str">
            <v>A4 Mono MFPs</v>
          </cell>
          <cell r="S840" t="str">
            <v>A4</v>
          </cell>
          <cell r="T840" t="str">
            <v>Ciudad principal</v>
          </cell>
          <cell r="U840" t="str">
            <v>1-&gt;60</v>
          </cell>
          <cell r="V840">
            <v>1.05</v>
          </cell>
          <cell r="W840">
            <v>750.75000000000011</v>
          </cell>
          <cell r="X840">
            <v>1</v>
          </cell>
          <cell r="Y840">
            <v>1.65</v>
          </cell>
          <cell r="Z840">
            <v>5</v>
          </cell>
          <cell r="AA840">
            <v>0.32999999999999996</v>
          </cell>
          <cell r="AB840">
            <v>0</v>
          </cell>
          <cell r="AC840">
            <v>0</v>
          </cell>
          <cell r="AD840">
            <v>43585</v>
          </cell>
          <cell r="AE840">
            <v>43585</v>
          </cell>
          <cell r="AF840">
            <v>0</v>
          </cell>
          <cell r="AG840" t="str">
            <v>0-1 día</v>
          </cell>
          <cell r="AH840">
            <v>0</v>
          </cell>
          <cell r="AI840">
            <v>0</v>
          </cell>
          <cell r="AJ840">
            <v>0</v>
          </cell>
          <cell r="AK840">
            <v>750.75000000000011</v>
          </cell>
        </row>
        <row r="841">
          <cell r="A841" t="str">
            <v>09HB331823</v>
          </cell>
          <cell r="B841" t="str">
            <v>ABR-19</v>
          </cell>
          <cell r="C841">
            <v>1</v>
          </cell>
          <cell r="D841" t="str">
            <v>2031281</v>
          </cell>
          <cell r="E841" t="str">
            <v>SR MANTENIMIENTO CORRECTIVO</v>
          </cell>
          <cell r="F841" t="str">
            <v>1026</v>
          </cell>
          <cell r="G841" t="str">
            <v>29/04/2019 11:58</v>
          </cell>
          <cell r="H841" t="str">
            <v>800110</v>
          </cell>
          <cell r="I841" t="str">
            <v>PITSS</v>
          </cell>
          <cell r="J841" t="str">
            <v>ASP</v>
          </cell>
          <cell r="K841" t="str">
            <v>PUBLICO EN GENERAL</v>
          </cell>
          <cell r="L841" t="str">
            <v>JAVIER MINA No 14 INT No 4</v>
          </cell>
          <cell r="M841" t="str">
            <v>Michoacan-MICH</v>
          </cell>
          <cell r="N841">
            <v>0</v>
          </cell>
          <cell r="O841" t="str">
            <v>INTERIOR</v>
          </cell>
          <cell r="P841">
            <v>20</v>
          </cell>
          <cell r="Q841" t="str">
            <v>Entre 16 y 30</v>
          </cell>
          <cell r="R841" t="str">
            <v>Office Digital</v>
          </cell>
          <cell r="S841" t="str">
            <v>A3</v>
          </cell>
          <cell r="T841" t="str">
            <v>Ciudad principal</v>
          </cell>
          <cell r="U841" t="str">
            <v>2-Entre 16 y 30</v>
          </cell>
          <cell r="V841">
            <v>0.8</v>
          </cell>
          <cell r="W841">
            <v>1092</v>
          </cell>
          <cell r="X841">
            <v>1</v>
          </cell>
          <cell r="Y841">
            <v>9.16</v>
          </cell>
          <cell r="Z841">
            <v>5</v>
          </cell>
          <cell r="AA841">
            <v>1.8320000000000001</v>
          </cell>
          <cell r="AB841">
            <v>0.20800000000000002</v>
          </cell>
          <cell r="AC841">
            <v>-283.92</v>
          </cell>
          <cell r="AD841">
            <v>43585</v>
          </cell>
          <cell r="AE841">
            <v>43585</v>
          </cell>
          <cell r="AF841">
            <v>0</v>
          </cell>
          <cell r="AG841" t="str">
            <v>0-1 día</v>
          </cell>
          <cell r="AH841">
            <v>0</v>
          </cell>
          <cell r="AI841">
            <v>0</v>
          </cell>
          <cell r="AJ841">
            <v>0</v>
          </cell>
          <cell r="AK841">
            <v>808.07999999999993</v>
          </cell>
        </row>
      </sheetData>
      <sheetData sheetId="3">
        <row r="1">
          <cell r="B1" t="str">
            <v>AUXILIAR</v>
          </cell>
          <cell r="C1" t="str">
            <v>SERIE</v>
          </cell>
          <cell r="D1" t="str">
            <v>MES</v>
          </cell>
          <cell r="E1" t="str">
            <v>SERV</v>
          </cell>
          <cell r="F1" t="str">
            <v>INCIDENT_N</v>
          </cell>
          <cell r="G1" t="str">
            <v>REQUEST_TY</v>
          </cell>
          <cell r="H1" t="str">
            <v>MODELO</v>
          </cell>
          <cell r="I1" t="str">
            <v>F_INICIO</v>
          </cell>
          <cell r="J1" t="str">
            <v>EMPLEADO</v>
          </cell>
          <cell r="K1" t="str">
            <v>ASP</v>
          </cell>
          <cell r="L1" t="str">
            <v>INDASP</v>
          </cell>
          <cell r="M1" t="str">
            <v>CUENTA</v>
          </cell>
          <cell r="N1" t="str">
            <v>DOMICILIO</v>
          </cell>
          <cell r="O1" t="str">
            <v>LOC</v>
          </cell>
          <cell r="P1" t="str">
            <v>RESIDENTE/FIJO</v>
          </cell>
          <cell r="Q1" t="str">
            <v>REGION</v>
          </cell>
          <cell r="R1" t="str">
            <v>Dias/Llam</v>
          </cell>
          <cell r="S1" t="str">
            <v>Rango</v>
          </cell>
          <cell r="T1" t="str">
            <v>Business Team</v>
          </cell>
          <cell r="U1" t="str">
            <v>Producto</v>
          </cell>
          <cell r="V1" t="str">
            <v>Loc TR</v>
          </cell>
          <cell r="W1" t="str">
            <v>Rango dias entre servicios</v>
          </cell>
          <cell r="X1" t="str">
            <v>Fiabilidad</v>
          </cell>
          <cell r="Y1" t="str">
            <v>Pago por servicio final</v>
          </cell>
          <cell r="Z1" t="str">
            <v>Ind servicios</v>
          </cell>
          <cell r="AA1" t="str">
            <v>TR Real</v>
          </cell>
          <cell r="AB1" t="str">
            <v>TR_OBJ</v>
          </cell>
          <cell r="AC1" t="str">
            <v>Veces obj</v>
          </cell>
          <cell r="AD1" t="str">
            <v>% penalización TR</v>
          </cell>
          <cell r="AE1" t="str">
            <v>Monto penalización TR</v>
          </cell>
          <cell r="AF1" t="str">
            <v>Fecha fin Serv</v>
          </cell>
          <cell r="AG1" t="str">
            <v>Fecha documentación</v>
          </cell>
          <cell r="AH1" t="str">
            <v>Dias documentación</v>
          </cell>
          <cell r="AI1" t="str">
            <v>Rango documentación</v>
          </cell>
          <cell r="AJ1" t="str">
            <v>% penalización TD</v>
          </cell>
          <cell r="AK1" t="str">
            <v>TD_Malus</v>
          </cell>
          <cell r="AL1" t="str">
            <v>CST_Malus</v>
          </cell>
          <cell r="AM1" t="str">
            <v>Pago x servicio - penalización TR</v>
          </cell>
        </row>
        <row r="2">
          <cell r="A2" t="str">
            <v>0Y4X83810322</v>
          </cell>
          <cell r="B2" t="str">
            <v>0Y4X8381031</v>
          </cell>
          <cell r="C2" t="str">
            <v>0Y4X838103</v>
          </cell>
          <cell r="D2" t="str">
            <v>ABR-19</v>
          </cell>
          <cell r="E2">
            <v>1</v>
          </cell>
          <cell r="F2" t="str">
            <v>2013445</v>
          </cell>
          <cell r="G2" t="str">
            <v>SR MANTENIMIENTO CORRECTIVO</v>
          </cell>
          <cell r="H2" t="str">
            <v>8045</v>
          </cell>
          <cell r="I2" t="str">
            <v>22/03/2019 12:34</v>
          </cell>
          <cell r="J2" t="str">
            <v>100038</v>
          </cell>
          <cell r="K2" t="str">
            <v>PITSS</v>
          </cell>
          <cell r="L2" t="str">
            <v>ASP</v>
          </cell>
          <cell r="M2" t="str">
            <v>UNIVERSIDAD AUTONOMA DEL ESTADO DE MEXICO</v>
          </cell>
          <cell r="N2" t="str">
            <v>IGNACIO LOPEZ RAYON No 510</v>
          </cell>
          <cell r="O2" t="str">
            <v>Toluca De Lerdo-ESTA</v>
          </cell>
          <cell r="P2">
            <v>0</v>
          </cell>
          <cell r="Q2" t="str">
            <v>INTERIOR</v>
          </cell>
          <cell r="R2">
            <v>3</v>
          </cell>
          <cell r="S2" t="str">
            <v>&lt;=3</v>
          </cell>
          <cell r="T2" t="str">
            <v>Office Digital</v>
          </cell>
          <cell r="U2" t="str">
            <v>A3</v>
          </cell>
          <cell r="V2" t="str">
            <v>Ciudad principal</v>
          </cell>
          <cell r="W2" t="str">
            <v>2-&lt;=3</v>
          </cell>
          <cell r="X2">
            <v>0</v>
          </cell>
          <cell r="Y2">
            <v>0</v>
          </cell>
          <cell r="Z2">
            <v>1</v>
          </cell>
          <cell r="AA2">
            <v>0.93</v>
          </cell>
          <cell r="AB2">
            <v>5</v>
          </cell>
          <cell r="AC2">
            <v>0.186</v>
          </cell>
          <cell r="AD2">
            <v>0</v>
          </cell>
          <cell r="AE2">
            <v>0</v>
          </cell>
          <cell r="AF2">
            <v>43553</v>
          </cell>
          <cell r="AG2">
            <v>43556</v>
          </cell>
          <cell r="AH2">
            <v>1</v>
          </cell>
          <cell r="AI2" t="str">
            <v>0-1 día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819</v>
          </cell>
          <cell r="AO2">
            <v>2</v>
          </cell>
        </row>
        <row r="3">
          <cell r="A3" t="str">
            <v>0EX930980429</v>
          </cell>
          <cell r="B3" t="str">
            <v>0EX93098041</v>
          </cell>
          <cell r="C3" t="str">
            <v>0EX9309804</v>
          </cell>
          <cell r="D3" t="str">
            <v>ABR-19</v>
          </cell>
          <cell r="E3">
            <v>1</v>
          </cell>
          <cell r="F3" t="str">
            <v>2017227</v>
          </cell>
          <cell r="G3" t="str">
            <v>SR MANTENIMIENTO CORRECTIVO</v>
          </cell>
          <cell r="H3" t="str">
            <v>5865</v>
          </cell>
          <cell r="I3" t="str">
            <v>29/03/2019 17:47</v>
          </cell>
          <cell r="J3" t="str">
            <v>800186</v>
          </cell>
          <cell r="K3" t="str">
            <v>PITSS</v>
          </cell>
          <cell r="L3" t="str">
            <v>ASP</v>
          </cell>
          <cell r="M3" t="str">
            <v>AXA SEGUROS SA DE CV</v>
          </cell>
          <cell r="N3" t="str">
            <v>AV 5 DE FEBRERO 1351</v>
          </cell>
          <cell r="O3" t="str">
            <v>Queretaro-QRO</v>
          </cell>
          <cell r="P3">
            <v>0</v>
          </cell>
          <cell r="Q3" t="str">
            <v>INTERIOR</v>
          </cell>
          <cell r="R3">
            <v>3</v>
          </cell>
          <cell r="S3" t="str">
            <v>&lt;=3</v>
          </cell>
          <cell r="T3" t="str">
            <v>Departmental Digital</v>
          </cell>
          <cell r="U3" t="str">
            <v>A3</v>
          </cell>
          <cell r="V3" t="str">
            <v>Ciudad principal</v>
          </cell>
          <cell r="W3" t="str">
            <v>2-&lt;=3</v>
          </cell>
          <cell r="X3">
            <v>0</v>
          </cell>
          <cell r="Y3">
            <v>0</v>
          </cell>
          <cell r="Z3">
            <v>1</v>
          </cell>
          <cell r="AA3">
            <v>0.5</v>
          </cell>
          <cell r="AB3">
            <v>5</v>
          </cell>
          <cell r="AC3">
            <v>0.1</v>
          </cell>
          <cell r="AD3">
            <v>0</v>
          </cell>
          <cell r="AE3">
            <v>0</v>
          </cell>
          <cell r="AF3">
            <v>43556</v>
          </cell>
          <cell r="AG3">
            <v>43556</v>
          </cell>
          <cell r="AH3">
            <v>0</v>
          </cell>
          <cell r="AI3" t="str">
            <v>0-1 día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1</v>
          </cell>
        </row>
        <row r="4">
          <cell r="A4" t="str">
            <v>0X767079451</v>
          </cell>
          <cell r="B4" t="str">
            <v>0X767079451</v>
          </cell>
          <cell r="C4" t="str">
            <v>0X76707945</v>
          </cell>
          <cell r="D4" t="str">
            <v>ABR-19</v>
          </cell>
          <cell r="E4">
            <v>1</v>
          </cell>
          <cell r="F4" t="str">
            <v>2017835</v>
          </cell>
          <cell r="G4" t="str">
            <v>SR MANTENIMIENTO CORRECTIVO</v>
          </cell>
          <cell r="H4" t="str">
            <v>5945</v>
          </cell>
          <cell r="I4" t="str">
            <v>01/04/2019 07:56</v>
          </cell>
          <cell r="J4" t="str">
            <v>500019</v>
          </cell>
          <cell r="K4" t="str">
            <v>PITSS</v>
          </cell>
          <cell r="L4" t="str">
            <v>ASP</v>
          </cell>
          <cell r="M4" t="str">
            <v>DELPHI DIESEL SYSTEMS S DE RL DE CV</v>
          </cell>
          <cell r="N4" t="str">
            <v>ALAMEDAS No 750</v>
          </cell>
          <cell r="O4" t="str">
            <v>Torreon-COAH</v>
          </cell>
          <cell r="P4">
            <v>0</v>
          </cell>
          <cell r="Q4" t="str">
            <v>INTERIOR</v>
          </cell>
          <cell r="R4">
            <v>6</v>
          </cell>
          <cell r="S4" t="str">
            <v>Entre 3 y 6</v>
          </cell>
          <cell r="T4" t="str">
            <v>Office Digital</v>
          </cell>
          <cell r="U4" t="str">
            <v>A3</v>
          </cell>
          <cell r="V4" t="str">
            <v>Otras</v>
          </cell>
          <cell r="W4" t="str">
            <v>2-Entre 3 y 6</v>
          </cell>
          <cell r="X4">
            <v>0</v>
          </cell>
          <cell r="Y4">
            <v>0</v>
          </cell>
          <cell r="Z4">
            <v>1</v>
          </cell>
          <cell r="AA4">
            <v>5.35</v>
          </cell>
          <cell r="AB4">
            <v>9</v>
          </cell>
          <cell r="AC4">
            <v>0.59444444444444444</v>
          </cell>
          <cell r="AD4">
            <v>0</v>
          </cell>
          <cell r="AE4">
            <v>0</v>
          </cell>
          <cell r="AF4">
            <v>43556</v>
          </cell>
          <cell r="AG4">
            <v>43556</v>
          </cell>
          <cell r="AH4">
            <v>0</v>
          </cell>
          <cell r="AI4" t="str">
            <v>0-1 día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1</v>
          </cell>
        </row>
        <row r="5">
          <cell r="A5" t="str">
            <v>0C7X2468431</v>
          </cell>
          <cell r="B5" t="str">
            <v>0C7X2468431</v>
          </cell>
          <cell r="C5" t="str">
            <v>0C7X246843</v>
          </cell>
          <cell r="D5" t="str">
            <v>ABR-19</v>
          </cell>
          <cell r="E5">
            <v>1</v>
          </cell>
          <cell r="F5" t="str">
            <v>2018271</v>
          </cell>
          <cell r="G5" t="str">
            <v>SR MANTENIMIENTO CORRECTIVO</v>
          </cell>
          <cell r="H5" t="str">
            <v>3657</v>
          </cell>
          <cell r="I5" t="str">
            <v>01/04/2019 14:33</v>
          </cell>
          <cell r="J5" t="str">
            <v>500071</v>
          </cell>
          <cell r="K5" t="str">
            <v>PITSS</v>
          </cell>
          <cell r="L5" t="str">
            <v>ASP</v>
          </cell>
          <cell r="M5" t="str">
            <v>AXA SEGUROS SA DE CV</v>
          </cell>
          <cell r="N5" t="str">
            <v>SEXTA Y SOLERNAU No 1300 LOCAL 12</v>
          </cell>
          <cell r="O5" t="str">
            <v>Matamoros-TAM</v>
          </cell>
          <cell r="P5">
            <v>0</v>
          </cell>
          <cell r="Q5" t="str">
            <v>INTERIOR</v>
          </cell>
          <cell r="R5">
            <v>3</v>
          </cell>
          <cell r="S5" t="str">
            <v>&lt;=3</v>
          </cell>
          <cell r="T5" t="str">
            <v>A4 Mono MFPs</v>
          </cell>
          <cell r="U5" t="str">
            <v>A4</v>
          </cell>
          <cell r="V5" t="str">
            <v>Ciudad principal</v>
          </cell>
          <cell r="W5" t="str">
            <v>1-&lt;=3</v>
          </cell>
          <cell r="X5">
            <v>0</v>
          </cell>
          <cell r="Y5">
            <v>0</v>
          </cell>
          <cell r="Z5">
            <v>1</v>
          </cell>
          <cell r="AA5">
            <v>1.87</v>
          </cell>
          <cell r="AB5">
            <v>5</v>
          </cell>
          <cell r="AC5">
            <v>0.374</v>
          </cell>
          <cell r="AD5">
            <v>0</v>
          </cell>
          <cell r="AE5">
            <v>0</v>
          </cell>
          <cell r="AF5">
            <v>43556</v>
          </cell>
          <cell r="AG5">
            <v>43556</v>
          </cell>
          <cell r="AH5">
            <v>0</v>
          </cell>
          <cell r="AI5" t="str">
            <v>0-1 día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1</v>
          </cell>
        </row>
        <row r="6">
          <cell r="A6" t="str">
            <v>0BG294675028</v>
          </cell>
          <cell r="B6" t="str">
            <v>0BG29467501</v>
          </cell>
          <cell r="C6" t="str">
            <v>0BG2946750</v>
          </cell>
          <cell r="D6" t="str">
            <v>ABR-19</v>
          </cell>
          <cell r="E6">
            <v>1</v>
          </cell>
          <cell r="F6" t="str">
            <v>2016403</v>
          </cell>
          <cell r="G6" t="str">
            <v>SR MANTENIMIENTO CORRECTIVO</v>
          </cell>
          <cell r="H6" t="str">
            <v>4395</v>
          </cell>
          <cell r="I6" t="str">
            <v>28/03/2019 11:11</v>
          </cell>
          <cell r="J6" t="str">
            <v>500157</v>
          </cell>
          <cell r="K6" t="str">
            <v>PITSS</v>
          </cell>
          <cell r="L6" t="str">
            <v>ASP</v>
          </cell>
          <cell r="M6" t="str">
            <v>OFFICE DEPOT DE MEXICO SA DE CV</v>
          </cell>
          <cell r="N6" t="str">
            <v>AV  ADOLFO LOPEZ MATEOS NUM 2058</v>
          </cell>
          <cell r="O6" t="str">
            <v>Ciudad Juarez-CHIH</v>
          </cell>
          <cell r="P6">
            <v>0</v>
          </cell>
          <cell r="Q6" t="str">
            <v>INTERIOR</v>
          </cell>
          <cell r="R6">
            <v>3</v>
          </cell>
          <cell r="S6" t="str">
            <v>&lt;=3</v>
          </cell>
          <cell r="T6" t="str">
            <v>Light Production Digital Business</v>
          </cell>
          <cell r="U6" t="str">
            <v>Entry Production</v>
          </cell>
          <cell r="V6" t="str">
            <v>Ciudad principal</v>
          </cell>
          <cell r="W6" t="str">
            <v>3-&lt;=3</v>
          </cell>
          <cell r="X6">
            <v>0</v>
          </cell>
          <cell r="Y6">
            <v>0</v>
          </cell>
          <cell r="Z6">
            <v>1</v>
          </cell>
          <cell r="AA6">
            <v>2.3199999999999998</v>
          </cell>
          <cell r="AB6">
            <v>4</v>
          </cell>
          <cell r="AC6">
            <v>0.57999999999999996</v>
          </cell>
          <cell r="AD6">
            <v>0</v>
          </cell>
          <cell r="AE6">
            <v>0</v>
          </cell>
          <cell r="AF6">
            <v>43556</v>
          </cell>
          <cell r="AG6">
            <v>43557</v>
          </cell>
          <cell r="AH6">
            <v>1</v>
          </cell>
          <cell r="AI6" t="str">
            <v>0-1 día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943.8</v>
          </cell>
          <cell r="AO6">
            <v>1</v>
          </cell>
        </row>
        <row r="7">
          <cell r="A7" t="str">
            <v>9HB3318152</v>
          </cell>
          <cell r="B7" t="str">
            <v>9HB3318151</v>
          </cell>
          <cell r="C7" t="str">
            <v>9HB331815</v>
          </cell>
          <cell r="D7" t="str">
            <v>ABR-19</v>
          </cell>
          <cell r="E7">
            <v>1</v>
          </cell>
          <cell r="F7" t="str">
            <v>2018967</v>
          </cell>
          <cell r="G7" t="str">
            <v>SR MANTENIMIENTO CORRECTIVO</v>
          </cell>
          <cell r="H7" t="str">
            <v>4002</v>
          </cell>
          <cell r="I7" t="str">
            <v>02/04/2019 15:01</v>
          </cell>
          <cell r="J7" t="str">
            <v>100037</v>
          </cell>
          <cell r="K7" t="str">
            <v>PITSS</v>
          </cell>
          <cell r="L7" t="str">
            <v>ASP</v>
          </cell>
          <cell r="M7" t="str">
            <v>F DOMENE Y SOCIOS SA DE CV</v>
          </cell>
          <cell r="N7" t="str">
            <v>PUERTO DE PALOS S/N</v>
          </cell>
          <cell r="O7" t="str">
            <v>Toluca De Lerdo-ESTA</v>
          </cell>
          <cell r="P7">
            <v>0</v>
          </cell>
          <cell r="Q7" t="str">
            <v>INTERIOR</v>
          </cell>
          <cell r="R7">
            <v>4</v>
          </cell>
          <cell r="S7" t="str">
            <v>Entre 3 y 6</v>
          </cell>
          <cell r="T7" t="str">
            <v>A4 Mono MFPs</v>
          </cell>
          <cell r="U7" t="str">
            <v>A4</v>
          </cell>
          <cell r="V7" t="str">
            <v>Ciudad principal</v>
          </cell>
          <cell r="W7" t="str">
            <v>1-Entre 3 y 6</v>
          </cell>
          <cell r="X7">
            <v>0</v>
          </cell>
          <cell r="Y7">
            <v>0</v>
          </cell>
          <cell r="Z7">
            <v>1</v>
          </cell>
          <cell r="AA7">
            <v>0.63</v>
          </cell>
          <cell r="AB7">
            <v>5</v>
          </cell>
          <cell r="AC7">
            <v>0.126</v>
          </cell>
          <cell r="AD7">
            <v>0</v>
          </cell>
          <cell r="AE7">
            <v>0</v>
          </cell>
          <cell r="AF7">
            <v>43557</v>
          </cell>
          <cell r="AG7">
            <v>43557</v>
          </cell>
          <cell r="AH7">
            <v>0</v>
          </cell>
          <cell r="AI7" t="str">
            <v>0-1 día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 t="e">
            <v>#N/A</v>
          </cell>
          <cell r="AO7">
            <v>1</v>
          </cell>
        </row>
        <row r="8">
          <cell r="A8" t="str">
            <v>0C4X0132353</v>
          </cell>
          <cell r="B8" t="str">
            <v>0C4X0132351</v>
          </cell>
          <cell r="C8" t="str">
            <v>0C4X013235</v>
          </cell>
          <cell r="D8" t="str">
            <v>ABR-19</v>
          </cell>
          <cell r="E8">
            <v>1</v>
          </cell>
          <cell r="F8" t="str">
            <v>2019309</v>
          </cell>
          <cell r="G8" t="str">
            <v>SR MANTENIMIENTO CORRECTIVO</v>
          </cell>
          <cell r="H8" t="str">
            <v>3658</v>
          </cell>
          <cell r="I8" t="str">
            <v>03/04/2019 10:01</v>
          </cell>
          <cell r="J8" t="str">
            <v>500028</v>
          </cell>
          <cell r="K8" t="str">
            <v>PITSS</v>
          </cell>
          <cell r="L8" t="str">
            <v>ASP</v>
          </cell>
          <cell r="M8" t="str">
            <v>DIGITAL VAAR SA DE CV</v>
          </cell>
          <cell r="N8" t="str">
            <v>CAMINO A HUINALA 135 Y 135 B</v>
          </cell>
          <cell r="O8" t="str">
            <v>Apodaca-NL</v>
          </cell>
          <cell r="P8">
            <v>0</v>
          </cell>
          <cell r="Q8" t="str">
            <v>INTERIOR</v>
          </cell>
          <cell r="R8">
            <v>1</v>
          </cell>
          <cell r="S8" t="str">
            <v>&lt;=3</v>
          </cell>
          <cell r="T8" t="str">
            <v>A4 Mono MFPs</v>
          </cell>
          <cell r="U8" t="str">
            <v>A4</v>
          </cell>
          <cell r="V8" t="str">
            <v>Otras</v>
          </cell>
          <cell r="W8" t="str">
            <v>1-&lt;=3</v>
          </cell>
          <cell r="X8">
            <v>0</v>
          </cell>
          <cell r="Y8">
            <v>0</v>
          </cell>
          <cell r="Z8">
            <v>1</v>
          </cell>
          <cell r="AA8">
            <v>1.98</v>
          </cell>
          <cell r="AB8">
            <v>9</v>
          </cell>
          <cell r="AC8">
            <v>0.22</v>
          </cell>
          <cell r="AD8">
            <v>0</v>
          </cell>
          <cell r="AE8">
            <v>0</v>
          </cell>
          <cell r="AF8">
            <v>43558</v>
          </cell>
          <cell r="AG8">
            <v>43558</v>
          </cell>
          <cell r="AH8">
            <v>0</v>
          </cell>
          <cell r="AI8" t="str">
            <v>0-1 día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 t="e">
            <v>#N/A</v>
          </cell>
          <cell r="AO8">
            <v>2</v>
          </cell>
        </row>
        <row r="9">
          <cell r="A9" t="str">
            <v>0X767075841</v>
          </cell>
          <cell r="B9" t="str">
            <v>0X767075841</v>
          </cell>
          <cell r="C9" t="str">
            <v>0X76707584</v>
          </cell>
          <cell r="D9" t="str">
            <v>ABR-19</v>
          </cell>
          <cell r="E9">
            <v>1</v>
          </cell>
          <cell r="F9" t="str">
            <v>2018007</v>
          </cell>
          <cell r="G9" t="str">
            <v>SR MANTENIMIENTO CORRECTIVO</v>
          </cell>
          <cell r="H9" t="str">
            <v>5945</v>
          </cell>
          <cell r="I9" t="str">
            <v>01/04/2019 10:32</v>
          </cell>
          <cell r="J9" t="str">
            <v>800186</v>
          </cell>
          <cell r="K9" t="str">
            <v>PITSS</v>
          </cell>
          <cell r="L9" t="str">
            <v>ASP</v>
          </cell>
          <cell r="M9" t="str">
            <v>AXA SEGUROS SA DE CV</v>
          </cell>
          <cell r="N9" t="str">
            <v>AV 5 DE FEBRERO 1351</v>
          </cell>
          <cell r="O9" t="str">
            <v>Queretaro-QRO</v>
          </cell>
          <cell r="P9">
            <v>0</v>
          </cell>
          <cell r="Q9" t="str">
            <v>INTERIOR</v>
          </cell>
          <cell r="R9">
            <v>5</v>
          </cell>
          <cell r="S9" t="str">
            <v>Entre 3 y 6</v>
          </cell>
          <cell r="T9" t="str">
            <v>Office Digital</v>
          </cell>
          <cell r="U9" t="str">
            <v>A3</v>
          </cell>
          <cell r="V9" t="str">
            <v>Ciudad principal</v>
          </cell>
          <cell r="W9" t="str">
            <v>2-Entre 3 y 6</v>
          </cell>
          <cell r="X9">
            <v>0</v>
          </cell>
          <cell r="Y9">
            <v>0</v>
          </cell>
          <cell r="Z9">
            <v>1</v>
          </cell>
          <cell r="AA9">
            <v>0</v>
          </cell>
          <cell r="AB9">
            <v>5</v>
          </cell>
          <cell r="AC9">
            <v>0</v>
          </cell>
          <cell r="AD9">
            <v>0</v>
          </cell>
          <cell r="AE9">
            <v>0</v>
          </cell>
          <cell r="AF9">
            <v>43558</v>
          </cell>
          <cell r="AG9">
            <v>43558</v>
          </cell>
          <cell r="AH9">
            <v>0</v>
          </cell>
          <cell r="AI9" t="str">
            <v>0-1 día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1</v>
          </cell>
        </row>
        <row r="10">
          <cell r="A10" t="str">
            <v>0LX56888242</v>
          </cell>
          <cell r="B10" t="str">
            <v>0LX56888241</v>
          </cell>
          <cell r="C10" t="str">
            <v>0LX5688824</v>
          </cell>
          <cell r="D10" t="str">
            <v>ABR-19</v>
          </cell>
          <cell r="E10">
            <v>1</v>
          </cell>
          <cell r="F10" t="str">
            <v>2018855</v>
          </cell>
          <cell r="G10" t="str">
            <v>SR MANTENIMIENTO CORRECTIVO</v>
          </cell>
          <cell r="H10" t="str">
            <v>7222</v>
          </cell>
          <cell r="I10" t="str">
            <v>02/04/2019 12:00</v>
          </cell>
          <cell r="J10" t="str">
            <v>500167</v>
          </cell>
          <cell r="K10" t="str">
            <v>PITSS</v>
          </cell>
          <cell r="L10" t="str">
            <v>ASP</v>
          </cell>
          <cell r="M10" t="str">
            <v>SUBENSAMBLES INTERNACIONALES S DE RL DE CV</v>
          </cell>
          <cell r="N10" t="str">
            <v>PROL HERMANOS ESCOBAR No 7151-E</v>
          </cell>
          <cell r="O10" t="str">
            <v>Ciudad Juarez-CHIH</v>
          </cell>
          <cell r="P10">
            <v>0</v>
          </cell>
          <cell r="Q10" t="str">
            <v>INTERIOR</v>
          </cell>
          <cell r="R10">
            <v>4</v>
          </cell>
          <cell r="S10" t="str">
            <v>Entre 3 y 6</v>
          </cell>
          <cell r="T10" t="str">
            <v>A3 Office Color Laser MFPs</v>
          </cell>
          <cell r="U10" t="str">
            <v>A3</v>
          </cell>
          <cell r="V10" t="str">
            <v>Ciudad principal</v>
          </cell>
          <cell r="W10" t="str">
            <v>2-Entre 3 y 6</v>
          </cell>
          <cell r="X10">
            <v>0</v>
          </cell>
          <cell r="Y10">
            <v>0</v>
          </cell>
          <cell r="Z10">
            <v>1</v>
          </cell>
          <cell r="AA10">
            <v>3.33</v>
          </cell>
          <cell r="AB10">
            <v>5</v>
          </cell>
          <cell r="AC10">
            <v>0.66600000000000004</v>
          </cell>
          <cell r="AD10">
            <v>0</v>
          </cell>
          <cell r="AE10">
            <v>0</v>
          </cell>
          <cell r="AF10">
            <v>43557</v>
          </cell>
          <cell r="AG10">
            <v>43558</v>
          </cell>
          <cell r="AH10">
            <v>1</v>
          </cell>
          <cell r="AI10" t="str">
            <v>0-1 día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2</v>
          </cell>
        </row>
        <row r="11">
          <cell r="A11" t="str">
            <v>0EX92861233</v>
          </cell>
          <cell r="B11" t="str">
            <v>0EX92861231</v>
          </cell>
          <cell r="C11" t="str">
            <v>0EX9286123</v>
          </cell>
          <cell r="D11" t="str">
            <v>ABR-19</v>
          </cell>
          <cell r="E11">
            <v>1</v>
          </cell>
          <cell r="F11" t="str">
            <v>2019509</v>
          </cell>
          <cell r="G11" t="str">
            <v>SR MANTENIMIENTO CORRECTIVO</v>
          </cell>
          <cell r="H11" t="str">
            <v>5868</v>
          </cell>
          <cell r="I11" t="str">
            <v>03/04/2019 13:54</v>
          </cell>
          <cell r="J11" t="str">
            <v>500018</v>
          </cell>
          <cell r="K11" t="str">
            <v>PITSS</v>
          </cell>
          <cell r="L11" t="str">
            <v>ASP</v>
          </cell>
          <cell r="M11" t="str">
            <v>AZERTY DE MEXICO SA DE CV</v>
          </cell>
          <cell r="N11" t="str">
            <v>GRAL MARIANO ARISTA 54 B 21</v>
          </cell>
          <cell r="O11" t="str">
            <v>MIGUEL HIDALGO-CIUDA</v>
          </cell>
          <cell r="P11">
            <v>0</v>
          </cell>
          <cell r="Q11" t="str">
            <v>INTERIOR</v>
          </cell>
          <cell r="R11">
            <v>2</v>
          </cell>
          <cell r="S11" t="str">
            <v>&lt;=3</v>
          </cell>
          <cell r="T11" t="str">
            <v>Departmental Digital</v>
          </cell>
          <cell r="U11" t="str">
            <v>A3</v>
          </cell>
          <cell r="V11" t="str">
            <v>Ciudad principal</v>
          </cell>
          <cell r="W11" t="str">
            <v>2-&lt;=3</v>
          </cell>
          <cell r="X11">
            <v>0</v>
          </cell>
          <cell r="Y11">
            <v>0</v>
          </cell>
          <cell r="Z11">
            <v>1</v>
          </cell>
          <cell r="AA11">
            <v>0.35</v>
          </cell>
          <cell r="AB11">
            <v>5</v>
          </cell>
          <cell r="AC11">
            <v>6.9999999999999993E-2</v>
          </cell>
          <cell r="AD11">
            <v>0</v>
          </cell>
          <cell r="AE11">
            <v>0</v>
          </cell>
          <cell r="AF11">
            <v>43558</v>
          </cell>
          <cell r="AG11">
            <v>43559</v>
          </cell>
          <cell r="AH11">
            <v>1</v>
          </cell>
          <cell r="AI11" t="str">
            <v>0-1 día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819</v>
          </cell>
          <cell r="AO11">
            <v>4</v>
          </cell>
        </row>
        <row r="12">
          <cell r="A12" t="str">
            <v>0D6X4682062</v>
          </cell>
          <cell r="B12" t="str">
            <v>0D6X4682061</v>
          </cell>
          <cell r="C12" t="str">
            <v>0D6X468206</v>
          </cell>
          <cell r="D12" t="str">
            <v>ABR-19</v>
          </cell>
          <cell r="E12">
            <v>1</v>
          </cell>
          <cell r="F12" t="str">
            <v>2018645</v>
          </cell>
          <cell r="G12" t="str">
            <v>SR MANTENIMIENTO CORRECTIVO</v>
          </cell>
          <cell r="H12" t="str">
            <v>4626</v>
          </cell>
          <cell r="I12" t="str">
            <v>02/04/2019 08:07</v>
          </cell>
          <cell r="J12" t="str">
            <v>800200</v>
          </cell>
          <cell r="K12" t="str">
            <v>PITSS</v>
          </cell>
          <cell r="L12" t="str">
            <v>ASP</v>
          </cell>
          <cell r="M12" t="str">
            <v>FLEXTRONICS MANUFACTURING MEX SA DE CV</v>
          </cell>
          <cell r="N12" t="str">
            <v>CARRETERA BASE AEREA No 5850-23</v>
          </cell>
          <cell r="O12" t="str">
            <v>Zapopan-JAL</v>
          </cell>
          <cell r="P12">
            <v>0</v>
          </cell>
          <cell r="Q12" t="str">
            <v>INTERIOR</v>
          </cell>
          <cell r="R12">
            <v>5</v>
          </cell>
          <cell r="S12" t="str">
            <v>Entre 3 y 6</v>
          </cell>
          <cell r="T12" t="str">
            <v>Entry Mono Printers</v>
          </cell>
          <cell r="U12" t="str">
            <v>A4</v>
          </cell>
          <cell r="V12" t="str">
            <v>Ciudad principal</v>
          </cell>
          <cell r="W12" t="str">
            <v>1-Entre 3 y 6</v>
          </cell>
          <cell r="X12">
            <v>0</v>
          </cell>
          <cell r="Y12">
            <v>0</v>
          </cell>
          <cell r="Z12">
            <v>1</v>
          </cell>
          <cell r="AA12">
            <v>2.2200000000000002</v>
          </cell>
          <cell r="AB12">
            <v>5</v>
          </cell>
          <cell r="AC12">
            <v>0.44400000000000006</v>
          </cell>
          <cell r="AD12">
            <v>0</v>
          </cell>
          <cell r="AE12">
            <v>0</v>
          </cell>
          <cell r="AF12">
            <v>43558</v>
          </cell>
          <cell r="AG12">
            <v>43559</v>
          </cell>
          <cell r="AH12">
            <v>1</v>
          </cell>
          <cell r="AI12" t="str">
            <v>0-1 día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1</v>
          </cell>
        </row>
        <row r="13">
          <cell r="A13" t="str">
            <v>03AG8803183</v>
          </cell>
          <cell r="B13" t="str">
            <v>03AG8803181</v>
          </cell>
          <cell r="C13" t="str">
            <v>03AG880318</v>
          </cell>
          <cell r="D13" t="str">
            <v>ABR-19</v>
          </cell>
          <cell r="E13">
            <v>1</v>
          </cell>
          <cell r="F13" t="str">
            <v>2019631</v>
          </cell>
          <cell r="G13" t="str">
            <v>SR MANTENIMIENTO CORRECTIVO</v>
          </cell>
          <cell r="H13" t="str">
            <v>8075</v>
          </cell>
          <cell r="I13" t="str">
            <v>03/04/2019 17:26</v>
          </cell>
          <cell r="J13" t="str">
            <v>500066</v>
          </cell>
          <cell r="K13" t="str">
            <v>PITSS</v>
          </cell>
          <cell r="L13" t="str">
            <v>ASP</v>
          </cell>
          <cell r="M13" t="str">
            <v>OPERADORA OMX SA DE CV</v>
          </cell>
          <cell r="N13" t="str">
            <v>EUGENIO GARZA SADA 3525</v>
          </cell>
          <cell r="O13" t="str">
            <v>Monterrey-NL</v>
          </cell>
          <cell r="P13">
            <v>0</v>
          </cell>
          <cell r="Q13" t="str">
            <v>INTERIOR</v>
          </cell>
          <cell r="R13">
            <v>1</v>
          </cell>
          <cell r="S13" t="str">
            <v>&lt;=3</v>
          </cell>
          <cell r="T13" t="str">
            <v>Departmental Digital</v>
          </cell>
          <cell r="U13" t="str">
            <v>A3</v>
          </cell>
          <cell r="V13" t="str">
            <v>Ciudad principal</v>
          </cell>
          <cell r="W13" t="str">
            <v>2-&lt;=3</v>
          </cell>
          <cell r="X13">
            <v>0</v>
          </cell>
          <cell r="Y13">
            <v>0</v>
          </cell>
          <cell r="Z13">
            <v>1</v>
          </cell>
          <cell r="AA13">
            <v>7.0000000000000007E-2</v>
          </cell>
          <cell r="AB13">
            <v>5</v>
          </cell>
          <cell r="AC13">
            <v>1.4000000000000002E-2</v>
          </cell>
          <cell r="AD13">
            <v>0</v>
          </cell>
          <cell r="AE13">
            <v>0</v>
          </cell>
          <cell r="AF13">
            <v>43559</v>
          </cell>
          <cell r="AG13">
            <v>43559</v>
          </cell>
          <cell r="AH13">
            <v>0</v>
          </cell>
          <cell r="AI13" t="str">
            <v>0-1 día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1092</v>
          </cell>
          <cell r="AO13">
            <v>2</v>
          </cell>
        </row>
        <row r="14">
          <cell r="A14" t="str">
            <v>03AG8803552</v>
          </cell>
          <cell r="B14" t="str">
            <v>03AG8803551</v>
          </cell>
          <cell r="C14" t="str">
            <v>03AG880355</v>
          </cell>
          <cell r="D14" t="str">
            <v>ABR-19</v>
          </cell>
          <cell r="E14">
            <v>1</v>
          </cell>
          <cell r="F14" t="str">
            <v>2019013</v>
          </cell>
          <cell r="G14" t="str">
            <v>SR MANTENIMIENTO CORRECTIVO</v>
          </cell>
          <cell r="H14" t="str">
            <v>8075</v>
          </cell>
          <cell r="I14" t="str">
            <v>02/04/2019 16:13</v>
          </cell>
          <cell r="J14" t="str">
            <v>800072</v>
          </cell>
          <cell r="K14" t="str">
            <v>PITSS</v>
          </cell>
          <cell r="L14" t="str">
            <v>ASP</v>
          </cell>
          <cell r="M14" t="str">
            <v>OPERADORA OMX SA DE CV</v>
          </cell>
          <cell r="N14" t="str">
            <v>AV MEXICO 3370</v>
          </cell>
          <cell r="O14" t="str">
            <v>Zapopan-JAL</v>
          </cell>
          <cell r="P14">
            <v>0</v>
          </cell>
          <cell r="Q14" t="str">
            <v>INTERIOR</v>
          </cell>
          <cell r="R14">
            <v>6</v>
          </cell>
          <cell r="S14" t="str">
            <v>Entre 3 y 6</v>
          </cell>
          <cell r="T14" t="str">
            <v>Departmental Digital</v>
          </cell>
          <cell r="U14" t="str">
            <v>A3</v>
          </cell>
          <cell r="V14" t="str">
            <v>Ciudad principal</v>
          </cell>
          <cell r="W14" t="str">
            <v>2-Entre 3 y 6</v>
          </cell>
          <cell r="X14">
            <v>0</v>
          </cell>
          <cell r="Y14">
            <v>0</v>
          </cell>
          <cell r="Z14">
            <v>1</v>
          </cell>
          <cell r="AA14">
            <v>1.28</v>
          </cell>
          <cell r="AB14">
            <v>5</v>
          </cell>
          <cell r="AC14">
            <v>0.25600000000000001</v>
          </cell>
          <cell r="AD14">
            <v>0</v>
          </cell>
          <cell r="AE14">
            <v>0</v>
          </cell>
          <cell r="AF14">
            <v>43558</v>
          </cell>
          <cell r="AG14">
            <v>43559</v>
          </cell>
          <cell r="AH14">
            <v>1</v>
          </cell>
          <cell r="AI14" t="str">
            <v>0-1 día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4</v>
          </cell>
        </row>
        <row r="15">
          <cell r="A15" t="str">
            <v>03AG8803774</v>
          </cell>
          <cell r="B15" t="str">
            <v>03AG8803771</v>
          </cell>
          <cell r="C15" t="str">
            <v>03AG880377</v>
          </cell>
          <cell r="D15" t="str">
            <v>ABR-19</v>
          </cell>
          <cell r="E15">
            <v>1</v>
          </cell>
          <cell r="F15" t="str">
            <v>2019895</v>
          </cell>
          <cell r="G15" t="str">
            <v>SR MANTENIMIENTO CORRECTIVO</v>
          </cell>
          <cell r="H15" t="str">
            <v>8075</v>
          </cell>
          <cell r="I15" t="str">
            <v>04/04/2019 09:48</v>
          </cell>
          <cell r="J15" t="str">
            <v>800146</v>
          </cell>
          <cell r="K15" t="str">
            <v>PITSS</v>
          </cell>
          <cell r="L15" t="str">
            <v>ASP</v>
          </cell>
          <cell r="M15" t="str">
            <v>OPERADORA OMX SA DE CV</v>
          </cell>
          <cell r="N15" t="str">
            <v>BLVD ADOLFO LOPEZ MATEOS 2540</v>
          </cell>
          <cell r="O15" t="str">
            <v>LEON-GTO</v>
          </cell>
          <cell r="P15">
            <v>0</v>
          </cell>
          <cell r="Q15" t="str">
            <v>INTERIOR</v>
          </cell>
          <cell r="R15">
            <v>3</v>
          </cell>
          <cell r="S15" t="str">
            <v>&lt;=3</v>
          </cell>
          <cell r="T15" t="str">
            <v>Departmental Digital</v>
          </cell>
          <cell r="U15" t="str">
            <v>A3</v>
          </cell>
          <cell r="V15" t="str">
            <v>Ciudad principal</v>
          </cell>
          <cell r="W15" t="str">
            <v>2-&lt;=3</v>
          </cell>
          <cell r="X15">
            <v>0</v>
          </cell>
          <cell r="Y15">
            <v>0</v>
          </cell>
          <cell r="Z15">
            <v>1</v>
          </cell>
          <cell r="AA15">
            <v>1.28</v>
          </cell>
          <cell r="AB15">
            <v>5</v>
          </cell>
          <cell r="AC15">
            <v>0.25600000000000001</v>
          </cell>
          <cell r="AD15">
            <v>0</v>
          </cell>
          <cell r="AE15">
            <v>0</v>
          </cell>
          <cell r="AF15">
            <v>43559</v>
          </cell>
          <cell r="AG15">
            <v>43559</v>
          </cell>
          <cell r="AH15">
            <v>0</v>
          </cell>
          <cell r="AI15" t="str">
            <v>0-1 día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819</v>
          </cell>
          <cell r="AO15">
            <v>4</v>
          </cell>
        </row>
        <row r="16">
          <cell r="A16" t="str">
            <v>0BG294018429</v>
          </cell>
          <cell r="B16" t="str">
            <v>0BG29401841</v>
          </cell>
          <cell r="C16" t="str">
            <v>0BG2940184</v>
          </cell>
          <cell r="D16" t="str">
            <v>ABR-19</v>
          </cell>
          <cell r="E16">
            <v>1</v>
          </cell>
          <cell r="F16" t="str">
            <v>2017167</v>
          </cell>
          <cell r="G16" t="str">
            <v>SR MANTENIMIENTO CORRECTIVO</v>
          </cell>
          <cell r="H16" t="str">
            <v>4395</v>
          </cell>
          <cell r="I16" t="str">
            <v>29/03/2019 14:28</v>
          </cell>
          <cell r="J16" t="str">
            <v>800183</v>
          </cell>
          <cell r="K16" t="str">
            <v>PITSS</v>
          </cell>
          <cell r="L16" t="str">
            <v>ASP</v>
          </cell>
          <cell r="M16" t="str">
            <v>OFFICE DEPOT DE MEXICO SA DE CV</v>
          </cell>
          <cell r="N16" t="str">
            <v>MANUEL J CLOUTHIER 888</v>
          </cell>
          <cell r="O16" t="str">
            <v>ZAPOPAN-JAL</v>
          </cell>
          <cell r="P16">
            <v>0</v>
          </cell>
          <cell r="Q16" t="str">
            <v>INTERIOR</v>
          </cell>
          <cell r="R16">
            <v>1</v>
          </cell>
          <cell r="S16" t="str">
            <v>&lt;=3</v>
          </cell>
          <cell r="T16" t="str">
            <v>Light Production Digital Business</v>
          </cell>
          <cell r="U16" t="str">
            <v>Entry Production</v>
          </cell>
          <cell r="V16" t="str">
            <v>Ciudad principal</v>
          </cell>
          <cell r="W16" t="str">
            <v>3-&lt;=3</v>
          </cell>
          <cell r="X16">
            <v>0</v>
          </cell>
          <cell r="Y16">
            <v>0</v>
          </cell>
          <cell r="Z16">
            <v>1</v>
          </cell>
          <cell r="AA16">
            <v>2.0299999999999998</v>
          </cell>
          <cell r="AB16">
            <v>4</v>
          </cell>
          <cell r="AC16">
            <v>0.50749999999999995</v>
          </cell>
          <cell r="AD16">
            <v>0</v>
          </cell>
          <cell r="AE16">
            <v>0</v>
          </cell>
          <cell r="AF16">
            <v>43559</v>
          </cell>
          <cell r="AG16">
            <v>43559</v>
          </cell>
          <cell r="AH16">
            <v>0</v>
          </cell>
          <cell r="AI16" t="str">
            <v>0-1 día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314.60000000000002</v>
          </cell>
          <cell r="AO16">
            <v>2</v>
          </cell>
        </row>
        <row r="17">
          <cell r="A17" t="str">
            <v>09HB9160562</v>
          </cell>
          <cell r="B17" t="str">
            <v>09HB9160561</v>
          </cell>
          <cell r="C17" t="str">
            <v>09HB916056</v>
          </cell>
          <cell r="D17" t="str">
            <v>ABR-19</v>
          </cell>
          <cell r="E17">
            <v>1</v>
          </cell>
          <cell r="F17" t="str">
            <v>2019031</v>
          </cell>
          <cell r="G17" t="str">
            <v>SR MANTENIMIENTO CORRECTIVO</v>
          </cell>
          <cell r="H17" t="str">
            <v>4002</v>
          </cell>
          <cell r="I17" t="str">
            <v>02/04/2019 17:05</v>
          </cell>
          <cell r="J17" t="str">
            <v>100037</v>
          </cell>
          <cell r="K17" t="str">
            <v>PITSS</v>
          </cell>
          <cell r="L17" t="str">
            <v>ASP</v>
          </cell>
          <cell r="M17" t="str">
            <v>OPCIONES DE SERVICIO EN MEXICO</v>
          </cell>
          <cell r="N17" t="str">
            <v>Av De la Industria Automotrizá No 18 Nave 3</v>
          </cell>
          <cell r="O17" t="str">
            <v>Mexico-MEX</v>
          </cell>
          <cell r="P17">
            <v>0</v>
          </cell>
          <cell r="Q17" t="str">
            <v>INTERIOR</v>
          </cell>
          <cell r="R17">
            <v>12</v>
          </cell>
          <cell r="S17" t="str">
            <v>Entre 7 y 15</v>
          </cell>
          <cell r="T17" t="str">
            <v>A4 Mono MFPs</v>
          </cell>
          <cell r="U17" t="str">
            <v>A4</v>
          </cell>
          <cell r="V17" t="str">
            <v>Ciudad principal</v>
          </cell>
          <cell r="W17" t="str">
            <v>1-Entre 7 y 15</v>
          </cell>
          <cell r="X17">
            <v>0</v>
          </cell>
          <cell r="Y17">
            <v>0</v>
          </cell>
          <cell r="Z17">
            <v>1</v>
          </cell>
          <cell r="AA17">
            <v>0.42</v>
          </cell>
          <cell r="AB17">
            <v>5</v>
          </cell>
          <cell r="AC17">
            <v>8.3999999999999991E-2</v>
          </cell>
          <cell r="AD17">
            <v>0</v>
          </cell>
          <cell r="AE17">
            <v>0</v>
          </cell>
          <cell r="AF17">
            <v>43560</v>
          </cell>
          <cell r="AG17">
            <v>43560</v>
          </cell>
          <cell r="AH17">
            <v>0</v>
          </cell>
          <cell r="AI17" t="str">
            <v>0-1 día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</row>
        <row r="18">
          <cell r="A18" t="str">
            <v>0VGW6320642</v>
          </cell>
          <cell r="B18" t="str">
            <v>0VGW6320641</v>
          </cell>
          <cell r="C18" t="str">
            <v>0VGW632064</v>
          </cell>
          <cell r="D18" t="str">
            <v>ABR-19</v>
          </cell>
          <cell r="E18">
            <v>1</v>
          </cell>
          <cell r="F18" t="str">
            <v>2019059</v>
          </cell>
          <cell r="G18" t="str">
            <v>SR MANTENIMIENTO CORRECTIVO</v>
          </cell>
          <cell r="H18" t="str">
            <v>0251</v>
          </cell>
          <cell r="I18" t="str">
            <v>02/04/2019 18:38</v>
          </cell>
          <cell r="J18" t="str">
            <v>500161</v>
          </cell>
          <cell r="K18" t="str">
            <v>PITSS</v>
          </cell>
          <cell r="L18" t="str">
            <v>ASP</v>
          </cell>
          <cell r="M18" t="str">
            <v>COPY MARTZ PROFESIONAL SA DE CV</v>
          </cell>
          <cell r="N18" t="str">
            <v>PERIFERICO ORTIZ MENA LOCAL 8 SN</v>
          </cell>
          <cell r="O18" t="str">
            <v>CHIHUAHUA-CHIH</v>
          </cell>
          <cell r="P18">
            <v>0</v>
          </cell>
          <cell r="Q18" t="str">
            <v>INTERIOR</v>
          </cell>
          <cell r="R18">
            <v>1</v>
          </cell>
          <cell r="S18" t="str">
            <v>&lt;=3</v>
          </cell>
          <cell r="T18" t="str">
            <v>A3 Professional Color Laser MFPs</v>
          </cell>
          <cell r="U18" t="str">
            <v>A3</v>
          </cell>
          <cell r="V18" t="str">
            <v>Ciudad principal</v>
          </cell>
          <cell r="W18" t="str">
            <v>2-&lt;=3</v>
          </cell>
          <cell r="X18">
            <v>0</v>
          </cell>
          <cell r="Y18">
            <v>0</v>
          </cell>
          <cell r="Z18">
            <v>1</v>
          </cell>
          <cell r="AA18">
            <v>0</v>
          </cell>
          <cell r="AB18">
            <v>5</v>
          </cell>
          <cell r="AC18">
            <v>0</v>
          </cell>
          <cell r="AD18">
            <v>0</v>
          </cell>
          <cell r="AE18">
            <v>0</v>
          </cell>
          <cell r="AF18">
            <v>43560</v>
          </cell>
          <cell r="AG18">
            <v>43560</v>
          </cell>
          <cell r="AH18">
            <v>0</v>
          </cell>
          <cell r="AI18" t="str">
            <v>0-1 día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819</v>
          </cell>
          <cell r="AO18">
            <v>4</v>
          </cell>
        </row>
        <row r="19">
          <cell r="A19" t="str">
            <v>0E2B6590155</v>
          </cell>
          <cell r="B19" t="str">
            <v>0E2B6590151</v>
          </cell>
          <cell r="C19" t="str">
            <v>0E2B659015</v>
          </cell>
          <cell r="D19" t="str">
            <v>ABR-19</v>
          </cell>
          <cell r="E19">
            <v>1</v>
          </cell>
          <cell r="F19" t="str">
            <v>2020737</v>
          </cell>
          <cell r="G19" t="str">
            <v>SR MANTENIMIENTO CORRECTIVO</v>
          </cell>
          <cell r="H19" t="str">
            <v>0070</v>
          </cell>
          <cell r="I19" t="str">
            <v>05/04/2019 12:52</v>
          </cell>
          <cell r="J19" t="str">
            <v>800183</v>
          </cell>
          <cell r="K19" t="str">
            <v>PITSS</v>
          </cell>
          <cell r="L19" t="str">
            <v>ASP</v>
          </cell>
          <cell r="M19" t="str">
            <v>OPERADORA OMX SA DE CV</v>
          </cell>
          <cell r="N19" t="str">
            <v>AV LOPEZ MATEOS SUR No 7000</v>
          </cell>
          <cell r="O19" t="str">
            <v>Tlajomulco De Zu&amp;Iga</v>
          </cell>
          <cell r="P19">
            <v>0</v>
          </cell>
          <cell r="Q19" t="str">
            <v>INTERIOR</v>
          </cell>
          <cell r="R19">
            <v>1</v>
          </cell>
          <cell r="S19" t="str">
            <v>&lt;=3</v>
          </cell>
          <cell r="T19" t="str">
            <v>Entry Production Color Low/Mid</v>
          </cell>
          <cell r="U19" t="str">
            <v>Entry Production</v>
          </cell>
          <cell r="V19" t="str">
            <v>Ciudad principal</v>
          </cell>
          <cell r="W19" t="str">
            <v>3-&lt;=3</v>
          </cell>
          <cell r="X19">
            <v>0</v>
          </cell>
          <cell r="Y19">
            <v>0</v>
          </cell>
          <cell r="Z19">
            <v>1</v>
          </cell>
          <cell r="AA19">
            <v>3.13</v>
          </cell>
          <cell r="AB19">
            <v>4</v>
          </cell>
          <cell r="AC19">
            <v>0.78249999999999997</v>
          </cell>
          <cell r="AD19">
            <v>0</v>
          </cell>
          <cell r="AE19">
            <v>0</v>
          </cell>
          <cell r="AF19">
            <v>43560</v>
          </cell>
          <cell r="AG19">
            <v>43563</v>
          </cell>
          <cell r="AH19">
            <v>1</v>
          </cell>
          <cell r="AI19" t="str">
            <v>0-1 día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1258.4000000000001</v>
          </cell>
          <cell r="AO19">
            <v>3</v>
          </cell>
        </row>
        <row r="20">
          <cell r="A20" t="str">
            <v>0EX74166485</v>
          </cell>
          <cell r="B20" t="str">
            <v>0EX74166481</v>
          </cell>
          <cell r="C20" t="str">
            <v>0EX7416648</v>
          </cell>
          <cell r="D20" t="str">
            <v>ABR-19</v>
          </cell>
          <cell r="E20">
            <v>1</v>
          </cell>
          <cell r="F20" t="str">
            <v>2020847</v>
          </cell>
          <cell r="G20" t="str">
            <v>SR MANTENIMIENTO CORRECTIVO</v>
          </cell>
          <cell r="H20" t="str">
            <v>5867</v>
          </cell>
          <cell r="I20" t="str">
            <v>05/04/2019 15:54</v>
          </cell>
          <cell r="J20" t="str">
            <v>500155</v>
          </cell>
          <cell r="K20" t="str">
            <v>PITSS</v>
          </cell>
          <cell r="L20" t="str">
            <v>ASP</v>
          </cell>
          <cell r="M20" t="str">
            <v>HONEYWELL AUTOMOTIVE DE MEXICO S DE RL DE CV</v>
          </cell>
          <cell r="N20" t="str">
            <v>AV PARQUE INDUSTRIAL JUAREZ 3328</v>
          </cell>
          <cell r="O20" t="str">
            <v>CIUDAD JUAREZ-CHIH</v>
          </cell>
          <cell r="P20">
            <v>0</v>
          </cell>
          <cell r="Q20" t="str">
            <v>INTERIOR</v>
          </cell>
          <cell r="R20">
            <v>3</v>
          </cell>
          <cell r="S20" t="str">
            <v>&lt;=3</v>
          </cell>
          <cell r="T20" t="str">
            <v>Office Digital</v>
          </cell>
          <cell r="U20" t="str">
            <v>A3</v>
          </cell>
          <cell r="V20" t="str">
            <v>Ciudad principal</v>
          </cell>
          <cell r="W20" t="str">
            <v>2-&lt;=3</v>
          </cell>
          <cell r="X20">
            <v>0</v>
          </cell>
          <cell r="Y20">
            <v>0</v>
          </cell>
          <cell r="Z20">
            <v>1</v>
          </cell>
          <cell r="AA20">
            <v>1.6</v>
          </cell>
          <cell r="AB20">
            <v>5</v>
          </cell>
          <cell r="AC20">
            <v>0.32</v>
          </cell>
          <cell r="AD20">
            <v>0</v>
          </cell>
          <cell r="AE20">
            <v>0</v>
          </cell>
          <cell r="AF20">
            <v>43563</v>
          </cell>
          <cell r="AG20">
            <v>43563</v>
          </cell>
          <cell r="AH20">
            <v>0</v>
          </cell>
          <cell r="AI20" t="str">
            <v>0-1 día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819</v>
          </cell>
          <cell r="AO20">
            <v>2</v>
          </cell>
        </row>
        <row r="21">
          <cell r="A21" t="str">
            <v>0A2T0242955</v>
          </cell>
          <cell r="B21" t="str">
            <v>0A2T0242951</v>
          </cell>
          <cell r="C21" t="str">
            <v>0A2T024295</v>
          </cell>
          <cell r="D21" t="str">
            <v>ABR-19</v>
          </cell>
          <cell r="E21">
            <v>1</v>
          </cell>
          <cell r="F21" t="str">
            <v>2020667</v>
          </cell>
          <cell r="G21" t="str">
            <v>SR MANTENIMIENTO CORRECTIVO</v>
          </cell>
          <cell r="H21" t="str">
            <v>3616</v>
          </cell>
          <cell r="I21" t="str">
            <v>05/04/2019 11:37</v>
          </cell>
          <cell r="J21" t="str">
            <v>800186</v>
          </cell>
          <cell r="K21" t="str">
            <v>PITSS</v>
          </cell>
          <cell r="L21" t="str">
            <v>ASP</v>
          </cell>
          <cell r="M21" t="str">
            <v>ENSE&amp;ANZA E INVESTIGACION SUPERIOR AC</v>
          </cell>
          <cell r="N21" t="str">
            <v>AV EPIGMENIO GONZALEZ No 500</v>
          </cell>
          <cell r="O21" t="str">
            <v>Queretaro-QRO</v>
          </cell>
          <cell r="P21">
            <v>0</v>
          </cell>
          <cell r="Q21" t="str">
            <v>INTERIOR</v>
          </cell>
          <cell r="R21">
            <v>1</v>
          </cell>
          <cell r="S21" t="str">
            <v>&lt;=3</v>
          </cell>
          <cell r="T21" t="str">
            <v>A4 Mono MFPs</v>
          </cell>
          <cell r="U21" t="str">
            <v>A4</v>
          </cell>
          <cell r="V21" t="str">
            <v>Ciudad principal</v>
          </cell>
          <cell r="W21" t="str">
            <v>1-&lt;=3</v>
          </cell>
          <cell r="X21">
            <v>0</v>
          </cell>
          <cell r="Y21">
            <v>0</v>
          </cell>
          <cell r="Z21">
            <v>1</v>
          </cell>
          <cell r="AA21">
            <v>7.73</v>
          </cell>
          <cell r="AB21">
            <v>5</v>
          </cell>
          <cell r="AC21">
            <v>1.546</v>
          </cell>
          <cell r="AD21">
            <v>0.13650000000000001</v>
          </cell>
          <cell r="AE21">
            <v>-97.597500000000025</v>
          </cell>
          <cell r="AF21">
            <v>43563</v>
          </cell>
          <cell r="AG21">
            <v>43563</v>
          </cell>
          <cell r="AH21">
            <v>0</v>
          </cell>
          <cell r="AI21" t="str">
            <v>0-1 día</v>
          </cell>
          <cell r="AJ21">
            <v>0</v>
          </cell>
          <cell r="AK21">
            <v>0</v>
          </cell>
          <cell r="AL21">
            <v>0</v>
          </cell>
          <cell r="AM21">
            <v>-97.597500000000025</v>
          </cell>
          <cell r="AN21">
            <v>0</v>
          </cell>
          <cell r="AO21">
            <v>2</v>
          </cell>
        </row>
        <row r="22">
          <cell r="A22" t="str">
            <v>03AG8803556</v>
          </cell>
          <cell r="B22" t="str">
            <v>03AG8803552</v>
          </cell>
          <cell r="C22" t="str">
            <v>03AG880355</v>
          </cell>
          <cell r="D22" t="str">
            <v>ABR-19</v>
          </cell>
          <cell r="E22">
            <v>1</v>
          </cell>
          <cell r="F22" t="str">
            <v>2020963</v>
          </cell>
          <cell r="G22" t="str">
            <v>SR MANTENIMIENTO CORRECTIVO</v>
          </cell>
          <cell r="H22" t="str">
            <v>8075</v>
          </cell>
          <cell r="I22" t="str">
            <v>06/04/2019 09:27</v>
          </cell>
          <cell r="J22" t="str">
            <v>800027</v>
          </cell>
          <cell r="K22" t="str">
            <v>PITSS</v>
          </cell>
          <cell r="L22" t="str">
            <v>ASP</v>
          </cell>
          <cell r="M22" t="str">
            <v>OPERADORA OMX SA DE CV</v>
          </cell>
          <cell r="N22" t="str">
            <v>AV MEXICO 3370</v>
          </cell>
          <cell r="O22" t="str">
            <v>Zapopan-JAL</v>
          </cell>
          <cell r="P22">
            <v>0</v>
          </cell>
          <cell r="Q22" t="str">
            <v>INTERIOR</v>
          </cell>
          <cell r="R22">
            <v>4</v>
          </cell>
          <cell r="S22" t="str">
            <v>Entre 3 y 6</v>
          </cell>
          <cell r="T22" t="str">
            <v>Departmental Digital</v>
          </cell>
          <cell r="U22" t="str">
            <v>A3</v>
          </cell>
          <cell r="V22" t="str">
            <v>Ciudad principal</v>
          </cell>
          <cell r="W22" t="str">
            <v>2-Entre 3 y 6</v>
          </cell>
          <cell r="X22">
            <v>0</v>
          </cell>
          <cell r="Y22">
            <v>0</v>
          </cell>
          <cell r="Z22">
            <v>1</v>
          </cell>
          <cell r="AA22">
            <v>2.0299999999999998</v>
          </cell>
          <cell r="AB22">
            <v>5</v>
          </cell>
          <cell r="AC22">
            <v>0.40599999999999997</v>
          </cell>
          <cell r="AD22">
            <v>0</v>
          </cell>
          <cell r="AE22">
            <v>0</v>
          </cell>
          <cell r="AF22">
            <v>43563</v>
          </cell>
          <cell r="AG22">
            <v>43563</v>
          </cell>
          <cell r="AH22">
            <v>0</v>
          </cell>
          <cell r="AI22" t="str">
            <v>0-1 día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4</v>
          </cell>
        </row>
        <row r="23">
          <cell r="A23" t="str">
            <v>0E2B6585115</v>
          </cell>
          <cell r="B23" t="str">
            <v>0E2B6585111</v>
          </cell>
          <cell r="C23" t="str">
            <v>0E2B658511</v>
          </cell>
          <cell r="D23" t="str">
            <v>ABR-19</v>
          </cell>
          <cell r="E23">
            <v>1</v>
          </cell>
          <cell r="F23" t="str">
            <v>2020803</v>
          </cell>
          <cell r="G23" t="str">
            <v>SR MANTENIMIENTO CORRECTIVO</v>
          </cell>
          <cell r="H23" t="str">
            <v>0070</v>
          </cell>
          <cell r="I23" t="str">
            <v>05/04/2019 14:14</v>
          </cell>
          <cell r="J23" t="str">
            <v>800187</v>
          </cell>
          <cell r="K23" t="str">
            <v>PITSS</v>
          </cell>
          <cell r="L23" t="str">
            <v>ASP</v>
          </cell>
          <cell r="M23" t="str">
            <v>OPERADORA OMX SA DE CV</v>
          </cell>
          <cell r="N23" t="str">
            <v>AV CONSTITUYENTES 152 PTE</v>
          </cell>
          <cell r="O23" t="str">
            <v>QUERETARO-QRO</v>
          </cell>
          <cell r="P23">
            <v>0</v>
          </cell>
          <cell r="Q23" t="str">
            <v>INTERIOR</v>
          </cell>
          <cell r="R23">
            <v>2</v>
          </cell>
          <cell r="S23" t="str">
            <v>&lt;=3</v>
          </cell>
          <cell r="T23" t="str">
            <v>Entry Production Color Low/Mid</v>
          </cell>
          <cell r="U23" t="str">
            <v>Entry Production</v>
          </cell>
          <cell r="V23" t="str">
            <v>Ciudad principal</v>
          </cell>
          <cell r="W23" t="str">
            <v>3-&lt;=3</v>
          </cell>
          <cell r="X23">
            <v>0</v>
          </cell>
          <cell r="Y23">
            <v>0</v>
          </cell>
          <cell r="Z23">
            <v>1</v>
          </cell>
          <cell r="AA23">
            <v>1.1000000000000001</v>
          </cell>
          <cell r="AB23">
            <v>4</v>
          </cell>
          <cell r="AC23">
            <v>0.27500000000000002</v>
          </cell>
          <cell r="AD23">
            <v>0</v>
          </cell>
          <cell r="AE23">
            <v>0</v>
          </cell>
          <cell r="AF23">
            <v>43563</v>
          </cell>
          <cell r="AG23">
            <v>43563</v>
          </cell>
          <cell r="AH23">
            <v>0</v>
          </cell>
          <cell r="AI23" t="str">
            <v>0-1 día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1808.95</v>
          </cell>
          <cell r="AO23">
            <v>2</v>
          </cell>
        </row>
        <row r="24">
          <cell r="A24" t="str">
            <v>0EX92999019</v>
          </cell>
          <cell r="B24" t="str">
            <v>0EX92999011</v>
          </cell>
          <cell r="C24" t="str">
            <v>0EX9299901</v>
          </cell>
          <cell r="D24" t="str">
            <v>ABR-19</v>
          </cell>
          <cell r="E24">
            <v>1</v>
          </cell>
          <cell r="F24" t="str">
            <v>2022337</v>
          </cell>
          <cell r="G24" t="str">
            <v>SR MANTENIMIENTO CORRECTIVO</v>
          </cell>
          <cell r="H24" t="str">
            <v>5866</v>
          </cell>
          <cell r="I24" t="str">
            <v>09/04/2019 10:53</v>
          </cell>
          <cell r="J24" t="str">
            <v>500094</v>
          </cell>
          <cell r="K24" t="str">
            <v>PITSS</v>
          </cell>
          <cell r="L24" t="str">
            <v>ASP</v>
          </cell>
          <cell r="M24" t="str">
            <v>OFFICE DEPOT DE MEXICO SA DE CV</v>
          </cell>
          <cell r="N24" t="str">
            <v>AV HIDALGO No 5309</v>
          </cell>
          <cell r="O24" t="str">
            <v>Tampico-TAM</v>
          </cell>
          <cell r="P24">
            <v>0</v>
          </cell>
          <cell r="Q24" t="str">
            <v>INTERIOR</v>
          </cell>
          <cell r="R24">
            <v>6</v>
          </cell>
          <cell r="S24" t="str">
            <v>Entre 3 y 6</v>
          </cell>
          <cell r="T24" t="str">
            <v>Departmental Digital</v>
          </cell>
          <cell r="U24" t="str">
            <v>A3</v>
          </cell>
          <cell r="V24" t="str">
            <v>Ciudad principal</v>
          </cell>
          <cell r="W24" t="str">
            <v>2-Entre 3 y 6</v>
          </cell>
          <cell r="X24">
            <v>0</v>
          </cell>
          <cell r="Y24">
            <v>0</v>
          </cell>
          <cell r="Z24">
            <v>1</v>
          </cell>
          <cell r="AA24">
            <v>3.7</v>
          </cell>
          <cell r="AB24">
            <v>5</v>
          </cell>
          <cell r="AC24">
            <v>0.74</v>
          </cell>
          <cell r="AD24">
            <v>0</v>
          </cell>
          <cell r="AE24">
            <v>0</v>
          </cell>
          <cell r="AF24">
            <v>43564</v>
          </cell>
          <cell r="AG24">
            <v>43564</v>
          </cell>
          <cell r="AH24">
            <v>0</v>
          </cell>
          <cell r="AI24" t="str">
            <v>0-1 día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1501.5</v>
          </cell>
          <cell r="AO24">
            <v>4</v>
          </cell>
        </row>
        <row r="25">
          <cell r="A25" t="str">
            <v>AAQ1005829</v>
          </cell>
          <cell r="B25" t="str">
            <v>AAQ1005821</v>
          </cell>
          <cell r="C25" t="str">
            <v>AAQ100582</v>
          </cell>
          <cell r="D25" t="str">
            <v>ABR-19</v>
          </cell>
          <cell r="E25">
            <v>1</v>
          </cell>
          <cell r="F25" t="str">
            <v>2022441</v>
          </cell>
          <cell r="G25" t="str">
            <v>SR MANTENIMIENTO CORRECTIVO</v>
          </cell>
          <cell r="H25" t="str">
            <v>1026</v>
          </cell>
          <cell r="I25" t="str">
            <v>09/04/2019 13:08</v>
          </cell>
          <cell r="J25" t="str">
            <v>800074</v>
          </cell>
          <cell r="K25" t="str">
            <v>PITSS</v>
          </cell>
          <cell r="L25" t="str">
            <v>ASP</v>
          </cell>
          <cell r="M25" t="str">
            <v>ESPECIALIDADES FINAS DE ZAMORA SA DE CV</v>
          </cell>
          <cell r="N25" t="str">
            <v>AMADO NERVO OTE 101</v>
          </cell>
          <cell r="O25" t="str">
            <v>ZAMORA DE HIDALGO-MI</v>
          </cell>
          <cell r="P25">
            <v>0</v>
          </cell>
          <cell r="Q25" t="str">
            <v>INTERIOR</v>
          </cell>
          <cell r="R25">
            <v>5</v>
          </cell>
          <cell r="S25" t="str">
            <v>Entre 3 y 6</v>
          </cell>
          <cell r="T25" t="str">
            <v>Office Digital</v>
          </cell>
          <cell r="U25" t="str">
            <v>A3</v>
          </cell>
          <cell r="V25" t="str">
            <v>Ciudad principal</v>
          </cell>
          <cell r="W25" t="str">
            <v>2-Entre 3 y 6</v>
          </cell>
          <cell r="X25">
            <v>0</v>
          </cell>
          <cell r="Y25">
            <v>0</v>
          </cell>
          <cell r="Z25">
            <v>1</v>
          </cell>
          <cell r="AA25">
            <v>5.95</v>
          </cell>
          <cell r="AB25">
            <v>5</v>
          </cell>
          <cell r="AC25">
            <v>1.19</v>
          </cell>
          <cell r="AD25">
            <v>4.7499999999999987E-2</v>
          </cell>
          <cell r="AE25">
            <v>-64.837499999999977</v>
          </cell>
          <cell r="AF25">
            <v>43565</v>
          </cell>
          <cell r="AG25">
            <v>43565</v>
          </cell>
          <cell r="AH25">
            <v>0</v>
          </cell>
          <cell r="AI25" t="str">
            <v>0-1 día</v>
          </cell>
          <cell r="AJ25">
            <v>0</v>
          </cell>
          <cell r="AK25">
            <v>0</v>
          </cell>
          <cell r="AL25">
            <v>0</v>
          </cell>
          <cell r="AM25">
            <v>-64.837499999999977</v>
          </cell>
          <cell r="AN25" t="e">
            <v>#N/A</v>
          </cell>
          <cell r="AO25">
            <v>2</v>
          </cell>
        </row>
        <row r="26">
          <cell r="A26" t="str">
            <v>AAQ1005639</v>
          </cell>
          <cell r="B26" t="str">
            <v>AAQ1005631</v>
          </cell>
          <cell r="C26" t="str">
            <v>AAQ100563</v>
          </cell>
          <cell r="D26" t="str">
            <v>ABR-19</v>
          </cell>
          <cell r="E26">
            <v>1</v>
          </cell>
          <cell r="F26" t="str">
            <v>2022463</v>
          </cell>
          <cell r="G26" t="str">
            <v>SR MANTENIMIENTO CORRECTIVO</v>
          </cell>
          <cell r="H26" t="str">
            <v>1026</v>
          </cell>
          <cell r="I26" t="str">
            <v>09/04/2019 13:36</v>
          </cell>
          <cell r="J26" t="str">
            <v>800074</v>
          </cell>
          <cell r="K26" t="str">
            <v>PITSS</v>
          </cell>
          <cell r="L26" t="str">
            <v>ASP</v>
          </cell>
          <cell r="M26" t="str">
            <v>PUBLICO EN GENERAL</v>
          </cell>
          <cell r="N26" t="str">
            <v>JAVIER MINA No 14 INT No 4</v>
          </cell>
          <cell r="O26" t="str">
            <v>Michoacan-MICH</v>
          </cell>
          <cell r="P26">
            <v>0</v>
          </cell>
          <cell r="Q26" t="str">
            <v>INTERIOR</v>
          </cell>
          <cell r="R26">
            <v>5</v>
          </cell>
          <cell r="S26" t="str">
            <v>Entre 3 y 6</v>
          </cell>
          <cell r="T26" t="str">
            <v>Office Digital</v>
          </cell>
          <cell r="U26" t="str">
            <v>A3</v>
          </cell>
          <cell r="V26" t="str">
            <v>Ciudad principal</v>
          </cell>
          <cell r="W26" t="str">
            <v>2-Entre 3 y 6</v>
          </cell>
          <cell r="X26">
            <v>0</v>
          </cell>
          <cell r="Y26">
            <v>0</v>
          </cell>
          <cell r="Z26">
            <v>1</v>
          </cell>
          <cell r="AA26">
            <v>7.57</v>
          </cell>
          <cell r="AB26">
            <v>5</v>
          </cell>
          <cell r="AC26">
            <v>1.514</v>
          </cell>
          <cell r="AD26">
            <v>0.1285</v>
          </cell>
          <cell r="AE26">
            <v>-175.4025</v>
          </cell>
          <cell r="AF26">
            <v>43565</v>
          </cell>
          <cell r="AG26">
            <v>43565</v>
          </cell>
          <cell r="AH26">
            <v>0</v>
          </cell>
          <cell r="AI26" t="str">
            <v>0-1 día</v>
          </cell>
          <cell r="AJ26">
            <v>0</v>
          </cell>
          <cell r="AK26">
            <v>0</v>
          </cell>
          <cell r="AL26">
            <v>0</v>
          </cell>
          <cell r="AM26">
            <v>-175.4025</v>
          </cell>
          <cell r="AN26">
            <v>1092</v>
          </cell>
          <cell r="AO26">
            <v>3</v>
          </cell>
        </row>
        <row r="27">
          <cell r="A27" t="str">
            <v>Y4X8302959</v>
          </cell>
          <cell r="B27" t="str">
            <v>Y4X8302951</v>
          </cell>
          <cell r="C27" t="str">
            <v>Y4X830295</v>
          </cell>
          <cell r="D27" t="str">
            <v>ABR-19</v>
          </cell>
          <cell r="E27">
            <v>1</v>
          </cell>
          <cell r="F27" t="str">
            <v>2022335</v>
          </cell>
          <cell r="G27" t="str">
            <v>SR MANTENIMIENTO CORRECTIVO</v>
          </cell>
          <cell r="H27" t="str">
            <v>8045</v>
          </cell>
          <cell r="I27" t="str">
            <v>09/04/2019 10:52</v>
          </cell>
          <cell r="J27" t="str">
            <v>100037</v>
          </cell>
          <cell r="K27" t="str">
            <v>PITSS</v>
          </cell>
          <cell r="L27" t="str">
            <v>ASP</v>
          </cell>
          <cell r="M27" t="str">
            <v>UNIVERSIDAD AUTONOMA DEL ESTADO DE MEXICO</v>
          </cell>
          <cell r="N27" t="str">
            <v>IGNACIO LOPEZ RAYON No 510</v>
          </cell>
          <cell r="O27" t="str">
            <v>TOLUCA DE LERDO-MEX</v>
          </cell>
          <cell r="P27">
            <v>0</v>
          </cell>
          <cell r="Q27" t="str">
            <v>INTERIOR</v>
          </cell>
          <cell r="R27">
            <v>6</v>
          </cell>
          <cell r="S27" t="str">
            <v>Entre 3 y 6</v>
          </cell>
          <cell r="T27" t="str">
            <v>Office Digital</v>
          </cell>
          <cell r="U27" t="str">
            <v>A3</v>
          </cell>
          <cell r="V27" t="str">
            <v>Ciudad principal</v>
          </cell>
          <cell r="W27" t="str">
            <v>2-Entre 3 y 6</v>
          </cell>
          <cell r="X27">
            <v>0</v>
          </cell>
          <cell r="Y27">
            <v>0</v>
          </cell>
          <cell r="Z27">
            <v>1</v>
          </cell>
          <cell r="AA27">
            <v>2.65</v>
          </cell>
          <cell r="AB27">
            <v>5</v>
          </cell>
          <cell r="AC27">
            <v>0.53</v>
          </cell>
          <cell r="AD27">
            <v>0</v>
          </cell>
          <cell r="AE27">
            <v>0</v>
          </cell>
          <cell r="AF27">
            <v>43565</v>
          </cell>
          <cell r="AG27">
            <v>43565</v>
          </cell>
          <cell r="AH27">
            <v>0</v>
          </cell>
          <cell r="AI27" t="str">
            <v>0-1 día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1501.5</v>
          </cell>
          <cell r="AO27">
            <v>2</v>
          </cell>
        </row>
        <row r="28">
          <cell r="A28" t="str">
            <v>0EX92932004</v>
          </cell>
          <cell r="B28" t="str">
            <v>0EX92932001</v>
          </cell>
          <cell r="C28" t="str">
            <v>0EX9293200</v>
          </cell>
          <cell r="D28" t="str">
            <v>ABR-19</v>
          </cell>
          <cell r="E28">
            <v>1</v>
          </cell>
          <cell r="F28" t="str">
            <v>2020203</v>
          </cell>
          <cell r="G28" t="str">
            <v>SR MANTENIMIENTO CORRECTIVO</v>
          </cell>
          <cell r="H28" t="str">
            <v>5866</v>
          </cell>
          <cell r="I28" t="str">
            <v>04/04/2019 17:10</v>
          </cell>
          <cell r="J28" t="str">
            <v>800197</v>
          </cell>
          <cell r="K28" t="str">
            <v>PITSS</v>
          </cell>
          <cell r="L28" t="str">
            <v>ASP</v>
          </cell>
          <cell r="M28" t="str">
            <v>OPERADORA OMX SA DE CV</v>
          </cell>
          <cell r="N28" t="str">
            <v>AV SALVADOR NAVA MARTINEZ 3115</v>
          </cell>
          <cell r="O28" t="str">
            <v>SAN LUIS POTOSI-SLP</v>
          </cell>
          <cell r="P28">
            <v>0</v>
          </cell>
          <cell r="Q28" t="str">
            <v>INTERIOR</v>
          </cell>
          <cell r="R28">
            <v>6</v>
          </cell>
          <cell r="S28" t="str">
            <v>Entre 3 y 6</v>
          </cell>
          <cell r="T28" t="str">
            <v>Departmental Digital</v>
          </cell>
          <cell r="U28" t="str">
            <v>A3</v>
          </cell>
          <cell r="V28" t="str">
            <v>Ciudad principal</v>
          </cell>
          <cell r="W28" t="str">
            <v>2-Entre 3 y 6</v>
          </cell>
          <cell r="X28">
            <v>0</v>
          </cell>
          <cell r="Y28">
            <v>0</v>
          </cell>
          <cell r="Z28">
            <v>1</v>
          </cell>
          <cell r="AA28">
            <v>0.33</v>
          </cell>
          <cell r="AB28">
            <v>5</v>
          </cell>
          <cell r="AC28">
            <v>6.6000000000000003E-2</v>
          </cell>
          <cell r="AD28">
            <v>0</v>
          </cell>
          <cell r="AE28">
            <v>0</v>
          </cell>
          <cell r="AF28">
            <v>43566</v>
          </cell>
          <cell r="AG28">
            <v>43566</v>
          </cell>
          <cell r="AH28">
            <v>0</v>
          </cell>
          <cell r="AI28" t="str">
            <v>0-1 día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1433.25</v>
          </cell>
          <cell r="AO28">
            <v>2</v>
          </cell>
        </row>
        <row r="29">
          <cell r="A29" t="str">
            <v>0BG096673011</v>
          </cell>
          <cell r="B29" t="str">
            <v>0BG09667301</v>
          </cell>
          <cell r="C29" t="str">
            <v>0BG0966730</v>
          </cell>
          <cell r="D29" t="str">
            <v>ABR-19</v>
          </cell>
          <cell r="E29">
            <v>1</v>
          </cell>
          <cell r="F29" t="str">
            <v>2023521</v>
          </cell>
          <cell r="G29" t="str">
            <v>SR MANTENIMIENTO CORRECTIVO</v>
          </cell>
          <cell r="H29" t="str">
            <v>4310</v>
          </cell>
          <cell r="I29" t="str">
            <v>11/04/2019 10:57</v>
          </cell>
          <cell r="J29" t="str">
            <v>800110</v>
          </cell>
          <cell r="K29" t="str">
            <v>PITSS</v>
          </cell>
          <cell r="L29" t="str">
            <v>ASP</v>
          </cell>
          <cell r="M29" t="str">
            <v>OFFICE DEPOT DE MEXICO SA DE CV</v>
          </cell>
          <cell r="N29" t="str">
            <v>BLVD CAMELIA NO.2658</v>
          </cell>
          <cell r="O29" t="str">
            <v>Morelia-MICH</v>
          </cell>
          <cell r="P29">
            <v>0</v>
          </cell>
          <cell r="Q29" t="str">
            <v>INTERIOR</v>
          </cell>
          <cell r="R29">
            <v>3</v>
          </cell>
          <cell r="S29" t="str">
            <v>&lt;=3</v>
          </cell>
          <cell r="T29" t="str">
            <v>Light Production Digital Business</v>
          </cell>
          <cell r="U29" t="str">
            <v>Entry Production</v>
          </cell>
          <cell r="V29" t="str">
            <v>Ciudad principal</v>
          </cell>
          <cell r="W29" t="str">
            <v>3-&lt;=3</v>
          </cell>
          <cell r="X29">
            <v>0</v>
          </cell>
          <cell r="Y29">
            <v>0</v>
          </cell>
          <cell r="Z29">
            <v>1</v>
          </cell>
          <cell r="AA29">
            <v>3.28</v>
          </cell>
          <cell r="AB29">
            <v>4</v>
          </cell>
          <cell r="AC29">
            <v>0.82</v>
          </cell>
          <cell r="AD29">
            <v>0</v>
          </cell>
          <cell r="AE29">
            <v>0</v>
          </cell>
          <cell r="AF29">
            <v>43566</v>
          </cell>
          <cell r="AG29">
            <v>43566</v>
          </cell>
          <cell r="AH29">
            <v>0</v>
          </cell>
          <cell r="AI29" t="str">
            <v>0-1 día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1651.65</v>
          </cell>
          <cell r="AO29">
            <v>2</v>
          </cell>
        </row>
        <row r="30">
          <cell r="A30" t="str">
            <v>0XPN54818310</v>
          </cell>
          <cell r="B30" t="str">
            <v>0XPN5481831</v>
          </cell>
          <cell r="C30" t="str">
            <v>0XPN548183</v>
          </cell>
          <cell r="D30" t="str">
            <v>ABR-19</v>
          </cell>
          <cell r="E30">
            <v>1</v>
          </cell>
          <cell r="F30" t="str">
            <v>2023281</v>
          </cell>
          <cell r="G30" t="str">
            <v>SR MANTENIMIENTO CORRECTIVO</v>
          </cell>
          <cell r="H30" t="str">
            <v>0570</v>
          </cell>
          <cell r="I30" t="str">
            <v>10/04/2019 17:36</v>
          </cell>
          <cell r="J30" t="str">
            <v>500161</v>
          </cell>
          <cell r="K30" t="str">
            <v>PITSS</v>
          </cell>
          <cell r="L30" t="str">
            <v>ASP</v>
          </cell>
          <cell r="M30" t="str">
            <v>OPERADORA OMX SA DE CV</v>
          </cell>
          <cell r="N30" t="str">
            <v>AV MIRADOR 3300</v>
          </cell>
          <cell r="O30" t="str">
            <v>CHIHUAHUA-CHIH</v>
          </cell>
          <cell r="P30">
            <v>0</v>
          </cell>
          <cell r="Q30" t="str">
            <v>INTERIOR</v>
          </cell>
          <cell r="R30">
            <v>1</v>
          </cell>
          <cell r="S30" t="str">
            <v>&lt;=3</v>
          </cell>
          <cell r="T30" t="str">
            <v>Entry Production Color Low/Mid</v>
          </cell>
          <cell r="U30" t="str">
            <v>Entry Production</v>
          </cell>
          <cell r="V30" t="str">
            <v>Ciudad principal</v>
          </cell>
          <cell r="W30" t="str">
            <v>3-&lt;=3</v>
          </cell>
          <cell r="X30">
            <v>0</v>
          </cell>
          <cell r="Y30">
            <v>0</v>
          </cell>
          <cell r="Z30">
            <v>1</v>
          </cell>
          <cell r="AA30">
            <v>3.25</v>
          </cell>
          <cell r="AB30">
            <v>4</v>
          </cell>
          <cell r="AC30">
            <v>0.8125</v>
          </cell>
          <cell r="AD30">
            <v>0</v>
          </cell>
          <cell r="AE30">
            <v>0</v>
          </cell>
          <cell r="AF30">
            <v>43566</v>
          </cell>
          <cell r="AG30">
            <v>43566</v>
          </cell>
          <cell r="AH30">
            <v>0</v>
          </cell>
          <cell r="AI30" t="str">
            <v>0-1 día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1258.4000000000001</v>
          </cell>
          <cell r="AO30">
            <v>2</v>
          </cell>
        </row>
        <row r="31">
          <cell r="A31" t="str">
            <v>03BT80195811</v>
          </cell>
          <cell r="B31" t="str">
            <v>03BT8019581</v>
          </cell>
          <cell r="C31" t="str">
            <v>03BT801958</v>
          </cell>
          <cell r="D31" t="str">
            <v>ABR-19</v>
          </cell>
          <cell r="E31">
            <v>1</v>
          </cell>
          <cell r="F31" t="str">
            <v>2023439</v>
          </cell>
          <cell r="G31" t="str">
            <v>SR MANTENIMIENTO CORRECTIVO</v>
          </cell>
          <cell r="H31" t="str">
            <v>3346</v>
          </cell>
          <cell r="I31" t="str">
            <v>11/04/2019 09:07</v>
          </cell>
          <cell r="J31" t="str">
            <v>500019</v>
          </cell>
          <cell r="K31" t="str">
            <v>PITSS</v>
          </cell>
          <cell r="L31" t="str">
            <v>ASP</v>
          </cell>
          <cell r="M31" t="str">
            <v>TELEFONOS DE MEXICO SA B DE CV</v>
          </cell>
          <cell r="N31" t="str">
            <v>AV ABASOLO 3653 OTE</v>
          </cell>
          <cell r="O31" t="str">
            <v>TORREON-COAH</v>
          </cell>
          <cell r="P31">
            <v>0</v>
          </cell>
          <cell r="Q31" t="str">
            <v>INTERIOR</v>
          </cell>
          <cell r="R31">
            <v>14</v>
          </cell>
          <cell r="S31" t="str">
            <v>Entre 7 y 15</v>
          </cell>
          <cell r="T31" t="str">
            <v>A4 Mono MFPs</v>
          </cell>
          <cell r="U31" t="str">
            <v>A4</v>
          </cell>
          <cell r="V31" t="str">
            <v>Otras</v>
          </cell>
          <cell r="W31" t="str">
            <v>1-Entre 7 y 15</v>
          </cell>
          <cell r="X31">
            <v>0</v>
          </cell>
          <cell r="Y31">
            <v>0</v>
          </cell>
          <cell r="Z31">
            <v>1</v>
          </cell>
          <cell r="AA31">
            <v>4.83</v>
          </cell>
          <cell r="AB31">
            <v>9</v>
          </cell>
          <cell r="AC31">
            <v>0.53666666666666663</v>
          </cell>
          <cell r="AD31">
            <v>0</v>
          </cell>
          <cell r="AE31">
            <v>0</v>
          </cell>
          <cell r="AF31">
            <v>43566</v>
          </cell>
          <cell r="AG31">
            <v>43566</v>
          </cell>
          <cell r="AH31">
            <v>0</v>
          </cell>
          <cell r="AI31" t="str">
            <v>0-1 día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1</v>
          </cell>
        </row>
        <row r="32">
          <cell r="A32" t="str">
            <v>0BG29403749</v>
          </cell>
          <cell r="B32" t="str">
            <v>0BG29403741</v>
          </cell>
          <cell r="C32" t="str">
            <v>0BG2940374</v>
          </cell>
          <cell r="D32" t="str">
            <v>ABR-19</v>
          </cell>
          <cell r="E32">
            <v>1</v>
          </cell>
          <cell r="F32" t="str">
            <v>2022481</v>
          </cell>
          <cell r="G32" t="str">
            <v>SR MANTENIMIENTO CORRECTIVO</v>
          </cell>
          <cell r="H32" t="str">
            <v>4395</v>
          </cell>
          <cell r="I32" t="str">
            <v>09/04/2019 14:00</v>
          </cell>
          <cell r="J32" t="str">
            <v>800183</v>
          </cell>
          <cell r="K32" t="str">
            <v>PITSS</v>
          </cell>
          <cell r="L32" t="str">
            <v>ASP</v>
          </cell>
          <cell r="M32" t="str">
            <v>OFFICE DEPOT DE MEXICO SA DE CV</v>
          </cell>
          <cell r="N32" t="str">
            <v>AMERICAS 655</v>
          </cell>
          <cell r="O32" t="str">
            <v>GUADALAJARA-JAL</v>
          </cell>
          <cell r="P32">
            <v>0</v>
          </cell>
          <cell r="Q32" t="str">
            <v>INTERIOR</v>
          </cell>
          <cell r="R32">
            <v>1</v>
          </cell>
          <cell r="S32" t="str">
            <v>&lt;=3</v>
          </cell>
          <cell r="T32" t="str">
            <v>Light Production Digital Business</v>
          </cell>
          <cell r="U32" t="str">
            <v>Entry Production</v>
          </cell>
          <cell r="V32" t="str">
            <v>Ciudad principal</v>
          </cell>
          <cell r="W32" t="str">
            <v>3-&lt;=3</v>
          </cell>
          <cell r="X32">
            <v>0</v>
          </cell>
          <cell r="Y32">
            <v>0</v>
          </cell>
          <cell r="Z32">
            <v>1</v>
          </cell>
          <cell r="AA32">
            <v>1.5</v>
          </cell>
          <cell r="AB32">
            <v>4</v>
          </cell>
          <cell r="AC32">
            <v>0.375</v>
          </cell>
          <cell r="AD32">
            <v>0</v>
          </cell>
          <cell r="AE32">
            <v>0</v>
          </cell>
          <cell r="AF32">
            <v>43566</v>
          </cell>
          <cell r="AG32">
            <v>43567</v>
          </cell>
          <cell r="AH32">
            <v>1</v>
          </cell>
          <cell r="AI32" t="str">
            <v>0-1 día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1258.4000000000001</v>
          </cell>
          <cell r="AO32">
            <v>2</v>
          </cell>
        </row>
        <row r="33">
          <cell r="A33" t="str">
            <v>0BG29514729</v>
          </cell>
          <cell r="B33" t="str">
            <v>0BG29514721</v>
          </cell>
          <cell r="C33" t="str">
            <v>0BG2951472</v>
          </cell>
          <cell r="D33" t="str">
            <v>ABR-19</v>
          </cell>
          <cell r="E33">
            <v>1</v>
          </cell>
          <cell r="F33" t="str">
            <v>2022477</v>
          </cell>
          <cell r="G33" t="str">
            <v>SR MANTENIMIENTO CORRECTIVO</v>
          </cell>
          <cell r="H33" t="str">
            <v>4395</v>
          </cell>
          <cell r="I33" t="str">
            <v>09/04/2019 13:57</v>
          </cell>
          <cell r="J33" t="str">
            <v>800200</v>
          </cell>
          <cell r="K33" t="str">
            <v>PITSS</v>
          </cell>
          <cell r="L33" t="str">
            <v>ASP</v>
          </cell>
          <cell r="M33" t="str">
            <v>OFFICE DEPOT DE MEXICO SA DE CV</v>
          </cell>
          <cell r="N33" t="str">
            <v>AMERICAS 655</v>
          </cell>
          <cell r="O33" t="str">
            <v>GUADALAJARA-JAL</v>
          </cell>
          <cell r="P33">
            <v>0</v>
          </cell>
          <cell r="Q33" t="str">
            <v>INTERIOR</v>
          </cell>
          <cell r="R33">
            <v>1</v>
          </cell>
          <cell r="S33" t="str">
            <v>&lt;=3</v>
          </cell>
          <cell r="T33" t="str">
            <v>Light Production Digital Business</v>
          </cell>
          <cell r="U33" t="str">
            <v>Entry Production</v>
          </cell>
          <cell r="V33" t="str">
            <v>Ciudad principal</v>
          </cell>
          <cell r="W33" t="str">
            <v>3-&lt;=3</v>
          </cell>
          <cell r="X33">
            <v>0</v>
          </cell>
          <cell r="Y33">
            <v>0</v>
          </cell>
          <cell r="Z33">
            <v>1</v>
          </cell>
          <cell r="AA33">
            <v>3.55</v>
          </cell>
          <cell r="AB33">
            <v>4</v>
          </cell>
          <cell r="AC33">
            <v>0.88749999999999996</v>
          </cell>
          <cell r="AD33">
            <v>0</v>
          </cell>
          <cell r="AE33">
            <v>0</v>
          </cell>
          <cell r="AF33">
            <v>43566</v>
          </cell>
          <cell r="AG33">
            <v>43567</v>
          </cell>
          <cell r="AH33">
            <v>1</v>
          </cell>
          <cell r="AI33" t="str">
            <v>0-1 día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1258.4000000000001</v>
          </cell>
          <cell r="AO33">
            <v>2</v>
          </cell>
        </row>
        <row r="34">
          <cell r="A34" t="str">
            <v>0EX929990111</v>
          </cell>
          <cell r="B34" t="str">
            <v>0EX92999012</v>
          </cell>
          <cell r="C34" t="str">
            <v>0EX9299901</v>
          </cell>
          <cell r="D34" t="str">
            <v>ABR-19</v>
          </cell>
          <cell r="E34">
            <v>1</v>
          </cell>
          <cell r="F34" t="str">
            <v>2023745</v>
          </cell>
          <cell r="G34" t="str">
            <v>SR MANTENIMIENTO CORRECTIVO</v>
          </cell>
          <cell r="H34" t="str">
            <v>5866</v>
          </cell>
          <cell r="I34" t="str">
            <v>11/04/2019 15:22</v>
          </cell>
          <cell r="J34" t="str">
            <v>500094</v>
          </cell>
          <cell r="K34" t="str">
            <v>PITSS</v>
          </cell>
          <cell r="L34" t="str">
            <v>ASP</v>
          </cell>
          <cell r="M34" t="str">
            <v>OFFICE DEPOT DE MEXICO SA DE CV</v>
          </cell>
          <cell r="N34" t="str">
            <v>AV HIDALGO No 5309</v>
          </cell>
          <cell r="O34" t="str">
            <v>Tampico-TAM</v>
          </cell>
          <cell r="P34">
            <v>0</v>
          </cell>
          <cell r="Q34" t="str">
            <v>INTERIOR</v>
          </cell>
          <cell r="R34">
            <v>2</v>
          </cell>
          <cell r="S34" t="str">
            <v>&lt;=3</v>
          </cell>
          <cell r="T34" t="str">
            <v>Departmental Digital</v>
          </cell>
          <cell r="U34" t="str">
            <v>A3</v>
          </cell>
          <cell r="V34" t="str">
            <v>Ciudad principal</v>
          </cell>
          <cell r="W34" t="str">
            <v>2-&lt;=3</v>
          </cell>
          <cell r="X34">
            <v>0</v>
          </cell>
          <cell r="Y34">
            <v>0</v>
          </cell>
          <cell r="Z34">
            <v>1</v>
          </cell>
          <cell r="AA34">
            <v>2.13</v>
          </cell>
          <cell r="AB34">
            <v>5</v>
          </cell>
          <cell r="AC34">
            <v>0.42599999999999999</v>
          </cell>
          <cell r="AD34">
            <v>0</v>
          </cell>
          <cell r="AE34">
            <v>0</v>
          </cell>
          <cell r="AF34">
            <v>43567</v>
          </cell>
          <cell r="AG34">
            <v>43567</v>
          </cell>
          <cell r="AH34">
            <v>0</v>
          </cell>
          <cell r="AI34" t="str">
            <v>0-1 día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1501.5</v>
          </cell>
          <cell r="AO34">
            <v>4</v>
          </cell>
        </row>
        <row r="35">
          <cell r="A35" t="str">
            <v>0C4X00292712</v>
          </cell>
          <cell r="B35" t="str">
            <v>0C4X0029271</v>
          </cell>
          <cell r="C35" t="str">
            <v>0C4X002927</v>
          </cell>
          <cell r="D35" t="str">
            <v>ABR-19</v>
          </cell>
          <cell r="E35">
            <v>1</v>
          </cell>
          <cell r="F35" t="str">
            <v>2024199</v>
          </cell>
          <cell r="G35" t="str">
            <v>SR MANTENIMIENTO CORRECTIVO</v>
          </cell>
          <cell r="H35" t="str">
            <v>3658</v>
          </cell>
          <cell r="I35" t="str">
            <v>12/04/2019 12:28</v>
          </cell>
          <cell r="J35" t="str">
            <v>500161</v>
          </cell>
          <cell r="K35" t="str">
            <v>PITSS</v>
          </cell>
          <cell r="L35" t="str">
            <v>ASP</v>
          </cell>
          <cell r="M35" t="str">
            <v>RADIOMOVIL DIPSA SA DE CV</v>
          </cell>
          <cell r="N35" t="str">
            <v>AV GLANDORFF 3306</v>
          </cell>
          <cell r="O35" t="str">
            <v>CHIHUAHUA-CHIH</v>
          </cell>
          <cell r="P35">
            <v>0</v>
          </cell>
          <cell r="Q35" t="str">
            <v>INTERIOR</v>
          </cell>
          <cell r="R35">
            <v>8</v>
          </cell>
          <cell r="S35" t="str">
            <v>Entre 7 y 15</v>
          </cell>
          <cell r="T35" t="str">
            <v>A4 Mono MFPs</v>
          </cell>
          <cell r="U35" t="str">
            <v>A4</v>
          </cell>
          <cell r="V35" t="str">
            <v>Ciudad principal</v>
          </cell>
          <cell r="W35" t="str">
            <v>1-Entre 7 y 15</v>
          </cell>
          <cell r="X35">
            <v>0</v>
          </cell>
          <cell r="Y35">
            <v>0</v>
          </cell>
          <cell r="Z35">
            <v>1</v>
          </cell>
          <cell r="AA35">
            <v>1.28</v>
          </cell>
          <cell r="AB35">
            <v>5</v>
          </cell>
          <cell r="AC35">
            <v>0.25600000000000001</v>
          </cell>
          <cell r="AD35">
            <v>0</v>
          </cell>
          <cell r="AE35">
            <v>0</v>
          </cell>
          <cell r="AF35">
            <v>43567</v>
          </cell>
          <cell r="AG35">
            <v>43567</v>
          </cell>
          <cell r="AH35">
            <v>0</v>
          </cell>
          <cell r="AI35" t="str">
            <v>0-1 día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750.75</v>
          </cell>
          <cell r="AO35">
            <v>2</v>
          </cell>
        </row>
        <row r="36">
          <cell r="A36" t="str">
            <v>0A2T3863039</v>
          </cell>
          <cell r="B36" t="str">
            <v>0A2T3863031</v>
          </cell>
          <cell r="C36" t="str">
            <v>0A2T386303</v>
          </cell>
          <cell r="D36" t="str">
            <v>ABR-19</v>
          </cell>
          <cell r="E36">
            <v>1</v>
          </cell>
          <cell r="F36" t="str">
            <v>2022551</v>
          </cell>
          <cell r="G36" t="str">
            <v>SR MANTENIMIENTO CORRECTIVO</v>
          </cell>
          <cell r="H36" t="str">
            <v>3616</v>
          </cell>
          <cell r="I36" t="str">
            <v>09/04/2019 15:18</v>
          </cell>
          <cell r="J36" t="str">
            <v>800197</v>
          </cell>
          <cell r="K36" t="str">
            <v>PITSS</v>
          </cell>
          <cell r="L36" t="str">
            <v>ASP</v>
          </cell>
          <cell r="M36" t="str">
            <v>PENSIONES BBVA BANCOMER SA DE CV GRUPO FINANCIERO</v>
          </cell>
          <cell r="N36" t="str">
            <v>AVENIDO VENUSTIANO CARRANZA No 1190</v>
          </cell>
          <cell r="O36" t="str">
            <v>San Luis Potosi-SLP</v>
          </cell>
          <cell r="P36">
            <v>0</v>
          </cell>
          <cell r="Q36" t="str">
            <v>INTERIOR</v>
          </cell>
          <cell r="R36">
            <v>12</v>
          </cell>
          <cell r="S36" t="str">
            <v>Entre 7 y 15</v>
          </cell>
          <cell r="T36" t="str">
            <v>A4 Mono MFPs</v>
          </cell>
          <cell r="U36" t="str">
            <v>A4</v>
          </cell>
          <cell r="V36" t="str">
            <v>Ciudad principal</v>
          </cell>
          <cell r="W36" t="str">
            <v>1-Entre 7 y 15</v>
          </cell>
          <cell r="X36">
            <v>0</v>
          </cell>
          <cell r="Y36">
            <v>0</v>
          </cell>
          <cell r="Z36">
            <v>1</v>
          </cell>
          <cell r="AA36">
            <v>2.2000000000000002</v>
          </cell>
          <cell r="AB36">
            <v>5</v>
          </cell>
          <cell r="AC36">
            <v>0.44000000000000006</v>
          </cell>
          <cell r="AD36">
            <v>0</v>
          </cell>
          <cell r="AE36">
            <v>0</v>
          </cell>
          <cell r="AF36">
            <v>43570</v>
          </cell>
          <cell r="AG36">
            <v>43570</v>
          </cell>
          <cell r="AH36">
            <v>0</v>
          </cell>
          <cell r="AI36" t="str">
            <v>0-1 día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2</v>
          </cell>
        </row>
        <row r="37">
          <cell r="A37" t="str">
            <v>0XLT27848115</v>
          </cell>
          <cell r="B37" t="str">
            <v>0XLT2784811</v>
          </cell>
          <cell r="C37" t="str">
            <v>0XLT278481</v>
          </cell>
          <cell r="D37" t="str">
            <v>ABR-19</v>
          </cell>
          <cell r="E37">
            <v>1</v>
          </cell>
          <cell r="F37" t="str">
            <v>2024867</v>
          </cell>
          <cell r="G37" t="str">
            <v>SR MANTENIMIENTO CORRECTIVO</v>
          </cell>
          <cell r="H37" t="str">
            <v>4603</v>
          </cell>
          <cell r="I37" t="str">
            <v>15/04/2019 09:36</v>
          </cell>
          <cell r="J37" t="str">
            <v>500155</v>
          </cell>
          <cell r="K37" t="str">
            <v>PITSS</v>
          </cell>
          <cell r="L37" t="str">
            <v>ASP</v>
          </cell>
          <cell r="M37" t="str">
            <v>HONEYWELL AUTOMOTIVE DE MEXICO S DE RL DE CV</v>
          </cell>
          <cell r="N37" t="str">
            <v>AV PARQUE INDUSTRIAL JUAREZ 3328</v>
          </cell>
          <cell r="O37" t="str">
            <v>CIUDAD JUAREZ-CHIH</v>
          </cell>
          <cell r="P37">
            <v>0</v>
          </cell>
          <cell r="Q37" t="str">
            <v>INTERIOR</v>
          </cell>
          <cell r="R37">
            <v>6</v>
          </cell>
          <cell r="S37" t="str">
            <v>Entre 3 y 6</v>
          </cell>
          <cell r="T37" t="str">
            <v>Entry Mono Printers</v>
          </cell>
          <cell r="U37" t="str">
            <v>A4</v>
          </cell>
          <cell r="V37" t="str">
            <v>Ciudad principal</v>
          </cell>
          <cell r="W37" t="str">
            <v>1-Entre 3 y 6</v>
          </cell>
          <cell r="X37">
            <v>0</v>
          </cell>
          <cell r="Y37">
            <v>0</v>
          </cell>
          <cell r="Z37">
            <v>1</v>
          </cell>
          <cell r="AA37">
            <v>1.9</v>
          </cell>
          <cell r="AB37">
            <v>5</v>
          </cell>
          <cell r="AC37">
            <v>0.38</v>
          </cell>
          <cell r="AD37">
            <v>0</v>
          </cell>
          <cell r="AE37">
            <v>0</v>
          </cell>
          <cell r="AF37">
            <v>43571</v>
          </cell>
          <cell r="AG37">
            <v>43571</v>
          </cell>
          <cell r="AH37">
            <v>0</v>
          </cell>
          <cell r="AI37" t="str">
            <v>0-1 día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750.75</v>
          </cell>
          <cell r="AO37">
            <v>3</v>
          </cell>
        </row>
        <row r="38">
          <cell r="A38" t="str">
            <v>0EX929351516</v>
          </cell>
          <cell r="B38" t="str">
            <v>0EX92935151</v>
          </cell>
          <cell r="C38" t="str">
            <v>0EX9293515</v>
          </cell>
          <cell r="D38" t="str">
            <v>ABR-19</v>
          </cell>
          <cell r="E38">
            <v>1</v>
          </cell>
          <cell r="F38" t="str">
            <v>2025807</v>
          </cell>
          <cell r="G38" t="str">
            <v>SR MANTENIMIENTO CORRECTIVO</v>
          </cell>
          <cell r="H38" t="str">
            <v>5866</v>
          </cell>
          <cell r="I38" t="str">
            <v>16/04/2019 23:31</v>
          </cell>
          <cell r="J38" t="str">
            <v>800072</v>
          </cell>
          <cell r="K38" t="str">
            <v>PITSS</v>
          </cell>
          <cell r="L38" t="str">
            <v>ASP</v>
          </cell>
          <cell r="M38" t="str">
            <v>OPERADORA OMX SA DE CV</v>
          </cell>
          <cell r="N38" t="str">
            <v>AV PATRIA 1612 MZ 1 LT 30 Y 30A</v>
          </cell>
          <cell r="O38" t="str">
            <v>ZAPOPAN-JAL</v>
          </cell>
          <cell r="P38">
            <v>0</v>
          </cell>
          <cell r="Q38" t="str">
            <v>INTERIOR</v>
          </cell>
          <cell r="R38">
            <v>5</v>
          </cell>
          <cell r="S38" t="str">
            <v>Entre 3 y 6</v>
          </cell>
          <cell r="T38" t="str">
            <v>Departmental Digital</v>
          </cell>
          <cell r="U38" t="str">
            <v>A3</v>
          </cell>
          <cell r="V38" t="str">
            <v>Ciudad principal</v>
          </cell>
          <cell r="W38" t="str">
            <v>2-Entre 3 y 6</v>
          </cell>
          <cell r="X38">
            <v>0</v>
          </cell>
          <cell r="Y38">
            <v>0</v>
          </cell>
          <cell r="Z38">
            <v>1</v>
          </cell>
          <cell r="AA38">
            <v>1</v>
          </cell>
          <cell r="AB38">
            <v>5</v>
          </cell>
          <cell r="AC38">
            <v>0.2</v>
          </cell>
          <cell r="AD38">
            <v>0</v>
          </cell>
          <cell r="AE38">
            <v>0</v>
          </cell>
          <cell r="AF38">
            <v>43572</v>
          </cell>
          <cell r="AG38">
            <v>43572</v>
          </cell>
          <cell r="AH38">
            <v>0</v>
          </cell>
          <cell r="AI38" t="str">
            <v>0-1 día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819</v>
          </cell>
          <cell r="AO38">
            <v>4</v>
          </cell>
        </row>
        <row r="39">
          <cell r="A39" t="str">
            <v>0A4T55816617</v>
          </cell>
          <cell r="B39" t="str">
            <v>0A4T5581661</v>
          </cell>
          <cell r="C39" t="str">
            <v>0A4T558166</v>
          </cell>
          <cell r="D39" t="str">
            <v>ABR-19</v>
          </cell>
          <cell r="E39">
            <v>1</v>
          </cell>
          <cell r="F39" t="str">
            <v>2026321</v>
          </cell>
          <cell r="G39" t="str">
            <v>SR MANTENIMIENTO CORRECTIVO</v>
          </cell>
          <cell r="H39" t="str">
            <v>3611</v>
          </cell>
          <cell r="I39" t="str">
            <v>17/04/2019 13:23</v>
          </cell>
          <cell r="J39" t="str">
            <v>800197</v>
          </cell>
          <cell r="K39" t="str">
            <v>PITSS</v>
          </cell>
          <cell r="L39" t="str">
            <v>ASP</v>
          </cell>
          <cell r="M39" t="str">
            <v>OPERADORA OMX SA DE CV</v>
          </cell>
          <cell r="N39" t="str">
            <v>AV SALVADOR NAVA MARTINEZ 3115</v>
          </cell>
          <cell r="O39" t="str">
            <v>SAN LUIS POTOSI-SLP</v>
          </cell>
          <cell r="P39">
            <v>0</v>
          </cell>
          <cell r="Q39" t="str">
            <v>INTERIOR</v>
          </cell>
          <cell r="R39">
            <v>7</v>
          </cell>
          <cell r="S39" t="str">
            <v>Entre 7 y 15</v>
          </cell>
          <cell r="T39" t="str">
            <v>Entry Mono Printers</v>
          </cell>
          <cell r="U39" t="str">
            <v>A4</v>
          </cell>
          <cell r="V39" t="str">
            <v>Ciudad principal</v>
          </cell>
          <cell r="W39" t="str">
            <v>1-Entre 7 y 15</v>
          </cell>
          <cell r="X39">
            <v>0</v>
          </cell>
          <cell r="Y39">
            <v>0</v>
          </cell>
          <cell r="Z39">
            <v>1</v>
          </cell>
          <cell r="AA39">
            <v>4.12</v>
          </cell>
          <cell r="AB39">
            <v>5</v>
          </cell>
          <cell r="AC39">
            <v>0.82400000000000007</v>
          </cell>
          <cell r="AD39">
            <v>0</v>
          </cell>
          <cell r="AE39">
            <v>0</v>
          </cell>
          <cell r="AF39">
            <v>43572</v>
          </cell>
          <cell r="AG39">
            <v>43573</v>
          </cell>
          <cell r="AH39">
            <v>1</v>
          </cell>
          <cell r="AI39" t="str">
            <v>0-1 día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750.75</v>
          </cell>
          <cell r="AO39">
            <v>2</v>
          </cell>
        </row>
        <row r="40">
          <cell r="A40" t="str">
            <v>5BT73138717</v>
          </cell>
          <cell r="B40" t="str">
            <v>5BT7313871</v>
          </cell>
          <cell r="C40" t="str">
            <v>5BT731387</v>
          </cell>
          <cell r="D40" t="str">
            <v>ABR-19</v>
          </cell>
          <cell r="E40">
            <v>1</v>
          </cell>
          <cell r="F40" t="str">
            <v>2026401</v>
          </cell>
          <cell r="G40" t="str">
            <v>SR MANTENIMIENTO CORRECTIVO</v>
          </cell>
          <cell r="H40" t="str">
            <v>3336</v>
          </cell>
          <cell r="I40" t="str">
            <v>17/04/2019 15:00</v>
          </cell>
          <cell r="J40" t="str">
            <v>100038</v>
          </cell>
          <cell r="K40" t="str">
            <v>PITSS</v>
          </cell>
          <cell r="L40" t="str">
            <v>ASP</v>
          </cell>
          <cell r="M40" t="str">
            <v>ASOC DE COLONOS DEL CONJUNTO URBANO LOS ROBLES AC</v>
          </cell>
          <cell r="N40" t="str">
            <v>AV INDEPENDENCIA 1000</v>
          </cell>
          <cell r="O40" t="str">
            <v>LERMA-MEX</v>
          </cell>
          <cell r="P40">
            <v>0</v>
          </cell>
          <cell r="Q40" t="str">
            <v>INTERIOR</v>
          </cell>
          <cell r="R40">
            <v>13</v>
          </cell>
          <cell r="S40" t="str">
            <v>Entre 7 y 15</v>
          </cell>
          <cell r="T40" t="str">
            <v>A4 Mono MFPs</v>
          </cell>
          <cell r="U40" t="str">
            <v>A4</v>
          </cell>
          <cell r="V40" t="str">
            <v>Otras</v>
          </cell>
          <cell r="W40" t="str">
            <v>1-Entre 7 y 15</v>
          </cell>
          <cell r="X40">
            <v>0</v>
          </cell>
          <cell r="Y40">
            <v>0</v>
          </cell>
          <cell r="Z40">
            <v>1</v>
          </cell>
          <cell r="AA40">
            <v>3.18</v>
          </cell>
          <cell r="AB40">
            <v>9</v>
          </cell>
          <cell r="AC40">
            <v>0.35333333333333333</v>
          </cell>
          <cell r="AD40">
            <v>0</v>
          </cell>
          <cell r="AE40">
            <v>0</v>
          </cell>
          <cell r="AF40">
            <v>43573</v>
          </cell>
          <cell r="AG40">
            <v>43573</v>
          </cell>
          <cell r="AH40">
            <v>0</v>
          </cell>
          <cell r="AI40" t="str">
            <v>0-1 día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 t="e">
            <v>#N/A</v>
          </cell>
          <cell r="AO40">
            <v>2</v>
          </cell>
        </row>
        <row r="41">
          <cell r="A41" t="str">
            <v>03AG88035518</v>
          </cell>
          <cell r="B41" t="str">
            <v>03AG8803553</v>
          </cell>
          <cell r="C41" t="str">
            <v>03AG880355</v>
          </cell>
          <cell r="D41" t="str">
            <v>ABR-19</v>
          </cell>
          <cell r="E41">
            <v>1</v>
          </cell>
          <cell r="F41" t="str">
            <v>2026755</v>
          </cell>
          <cell r="G41" t="str">
            <v>SR MANTENIMIENTO CORRECTIVO</v>
          </cell>
          <cell r="H41" t="str">
            <v>8075</v>
          </cell>
          <cell r="I41" t="str">
            <v>18/04/2019 13:59</v>
          </cell>
          <cell r="J41" t="str">
            <v>800192</v>
          </cell>
          <cell r="K41" t="str">
            <v>PITSS</v>
          </cell>
          <cell r="L41" t="str">
            <v>ASP</v>
          </cell>
          <cell r="M41" t="str">
            <v>OPERADORA OMX SA DE CV</v>
          </cell>
          <cell r="N41" t="str">
            <v>AV MEXICO 3370</v>
          </cell>
          <cell r="O41" t="str">
            <v>Zapopan-JAL</v>
          </cell>
          <cell r="P41">
            <v>0</v>
          </cell>
          <cell r="Q41" t="str">
            <v>INTERIOR</v>
          </cell>
          <cell r="R41">
            <v>3</v>
          </cell>
          <cell r="S41" t="str">
            <v>&lt;=3</v>
          </cell>
          <cell r="T41" t="str">
            <v>Departmental Digital</v>
          </cell>
          <cell r="U41" t="str">
            <v>A3</v>
          </cell>
          <cell r="V41" t="str">
            <v>Ciudad principal</v>
          </cell>
          <cell r="W41" t="str">
            <v>2-&lt;=3</v>
          </cell>
          <cell r="X41">
            <v>0</v>
          </cell>
          <cell r="Y41">
            <v>0</v>
          </cell>
          <cell r="Z41">
            <v>1</v>
          </cell>
          <cell r="AA41">
            <v>0</v>
          </cell>
          <cell r="AB41">
            <v>5</v>
          </cell>
          <cell r="AC41">
            <v>0</v>
          </cell>
          <cell r="AD41">
            <v>0</v>
          </cell>
          <cell r="AE41">
            <v>0</v>
          </cell>
          <cell r="AF41">
            <v>43573</v>
          </cell>
          <cell r="AG41">
            <v>43574</v>
          </cell>
          <cell r="AH41">
            <v>1</v>
          </cell>
          <cell r="AI41" t="str">
            <v>0-1 día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4</v>
          </cell>
        </row>
        <row r="42">
          <cell r="A42" t="str">
            <v>0VGW62439112</v>
          </cell>
          <cell r="B42" t="str">
            <v>0VGW6243911</v>
          </cell>
          <cell r="C42" t="str">
            <v>0VGW624391</v>
          </cell>
          <cell r="D42" t="str">
            <v>ABR-19</v>
          </cell>
          <cell r="E42">
            <v>1</v>
          </cell>
          <cell r="F42" t="str">
            <v>2024333</v>
          </cell>
          <cell r="G42" t="str">
            <v>SR MANTENIMIENTO CORRECTIVO</v>
          </cell>
          <cell r="H42" t="str">
            <v>1251</v>
          </cell>
          <cell r="I42" t="str">
            <v>12/04/2019 20:11</v>
          </cell>
          <cell r="J42" t="str">
            <v>500161</v>
          </cell>
          <cell r="K42" t="str">
            <v>PITSS</v>
          </cell>
          <cell r="L42" t="str">
            <v>ASP</v>
          </cell>
          <cell r="M42" t="str">
            <v>COPY MARTZ PROFESIONAL SA DE CV</v>
          </cell>
          <cell r="N42" t="str">
            <v>CALLE 15 NUM 105</v>
          </cell>
          <cell r="O42" t="str">
            <v>CHIHUAHUA-CHIH</v>
          </cell>
          <cell r="P42">
            <v>0</v>
          </cell>
          <cell r="Q42" t="str">
            <v>INTERIOR</v>
          </cell>
          <cell r="R42">
            <v>0</v>
          </cell>
          <cell r="S42" t="str">
            <v>&lt;=3</v>
          </cell>
          <cell r="T42" t="str">
            <v>Entry Production Color Low/Mid</v>
          </cell>
          <cell r="U42" t="str">
            <v>Entry Production</v>
          </cell>
          <cell r="V42" t="str">
            <v>Ciudad principal</v>
          </cell>
          <cell r="W42" t="str">
            <v>3-&lt;=3</v>
          </cell>
          <cell r="X42">
            <v>0</v>
          </cell>
          <cell r="Y42">
            <v>0</v>
          </cell>
          <cell r="Z42">
            <v>1</v>
          </cell>
          <cell r="AA42">
            <v>0</v>
          </cell>
          <cell r="AB42">
            <v>4</v>
          </cell>
          <cell r="AC42">
            <v>0</v>
          </cell>
          <cell r="AD42">
            <v>0</v>
          </cell>
          <cell r="AE42">
            <v>0</v>
          </cell>
          <cell r="AF42">
            <v>43572</v>
          </cell>
          <cell r="AG42">
            <v>43574</v>
          </cell>
          <cell r="AH42">
            <v>2</v>
          </cell>
          <cell r="AI42" t="str">
            <v>2-3 días</v>
          </cell>
          <cell r="AJ42">
            <v>0.25</v>
          </cell>
          <cell r="AK42">
            <v>-393.25000000000006</v>
          </cell>
          <cell r="AL42">
            <v>0</v>
          </cell>
          <cell r="AM42">
            <v>0</v>
          </cell>
          <cell r="AN42">
            <v>1258.4000000000001</v>
          </cell>
          <cell r="AO42">
            <v>4</v>
          </cell>
        </row>
        <row r="43">
          <cell r="A43" t="str">
            <v>0D6X46338119</v>
          </cell>
          <cell r="B43" t="str">
            <v>0D6X4633811</v>
          </cell>
          <cell r="C43" t="str">
            <v>0D6X463381</v>
          </cell>
          <cell r="D43" t="str">
            <v>ABR-19</v>
          </cell>
          <cell r="E43">
            <v>1</v>
          </cell>
          <cell r="F43" t="str">
            <v>2026999</v>
          </cell>
          <cell r="G43" t="str">
            <v>SR MANTENIMIENTO CORRECTIVO</v>
          </cell>
          <cell r="H43" t="str">
            <v>4624</v>
          </cell>
          <cell r="I43" t="str">
            <v>19/04/2019 17:48</v>
          </cell>
          <cell r="J43" t="str">
            <v>500066</v>
          </cell>
          <cell r="K43" t="str">
            <v>PITSS</v>
          </cell>
          <cell r="L43" t="str">
            <v>ASP</v>
          </cell>
          <cell r="M43" t="str">
            <v>HONEYWELL AUTOMOTIVE DE MEXICO S DE RL DE CV</v>
          </cell>
          <cell r="N43" t="str">
            <v>BLVD MILLENIUM No 211</v>
          </cell>
          <cell r="O43" t="str">
            <v>Apodaca-NL</v>
          </cell>
          <cell r="P43">
            <v>0</v>
          </cell>
          <cell r="Q43" t="str">
            <v>INTERIOR</v>
          </cell>
          <cell r="R43">
            <v>4</v>
          </cell>
          <cell r="S43" t="str">
            <v>Entre 3 y 6</v>
          </cell>
          <cell r="T43" t="str">
            <v>Entry Mono Printers</v>
          </cell>
          <cell r="U43" t="str">
            <v>A4</v>
          </cell>
          <cell r="V43" t="str">
            <v>Otras</v>
          </cell>
          <cell r="W43" t="str">
            <v>1-Entre 3 y 6</v>
          </cell>
          <cell r="X43">
            <v>0</v>
          </cell>
          <cell r="Y43">
            <v>0</v>
          </cell>
          <cell r="Z43">
            <v>1</v>
          </cell>
          <cell r="AA43">
            <v>0</v>
          </cell>
          <cell r="AB43">
            <v>9</v>
          </cell>
          <cell r="AC43">
            <v>0</v>
          </cell>
          <cell r="AD43">
            <v>0</v>
          </cell>
          <cell r="AE43">
            <v>0</v>
          </cell>
          <cell r="AF43">
            <v>43577</v>
          </cell>
          <cell r="AG43">
            <v>43577</v>
          </cell>
          <cell r="AH43">
            <v>0</v>
          </cell>
          <cell r="AI43" t="str">
            <v>0-1 día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750.75</v>
          </cell>
          <cell r="AO43">
            <v>2</v>
          </cell>
        </row>
        <row r="44">
          <cell r="A44" t="str">
            <v>06HB01410322</v>
          </cell>
          <cell r="B44" t="str">
            <v>06HB0141031</v>
          </cell>
          <cell r="C44" t="str">
            <v>06HB014103</v>
          </cell>
          <cell r="D44" t="str">
            <v>ABR-19</v>
          </cell>
          <cell r="E44">
            <v>1</v>
          </cell>
          <cell r="F44" t="str">
            <v>2027883</v>
          </cell>
          <cell r="G44" t="str">
            <v>SR MANTENIMIENTO CORRECTIVO</v>
          </cell>
          <cell r="H44" t="str">
            <v>4000</v>
          </cell>
          <cell r="I44" t="str">
            <v>22/04/2019 12:29</v>
          </cell>
          <cell r="J44" t="str">
            <v>500066</v>
          </cell>
          <cell r="K44" t="str">
            <v>PITSS</v>
          </cell>
          <cell r="L44" t="str">
            <v>ASP</v>
          </cell>
          <cell r="M44" t="str">
            <v>AT&amp;T COMUNICACIONES DIGITALES S DE RL DE CV</v>
          </cell>
          <cell r="N44" t="str">
            <v>AV HACIENDA PE&amp;UELAS No 6769 PLAZA CUMBRES LOCAL G</v>
          </cell>
          <cell r="O44" t="str">
            <v>Monterrey-NL</v>
          </cell>
          <cell r="P44">
            <v>0</v>
          </cell>
          <cell r="Q44" t="str">
            <v>INTERIOR</v>
          </cell>
          <cell r="R44">
            <v>6</v>
          </cell>
          <cell r="S44" t="str">
            <v>Entre 3 y 6</v>
          </cell>
          <cell r="T44" t="str">
            <v>Entry Mono Printers</v>
          </cell>
          <cell r="U44" t="str">
            <v>A4</v>
          </cell>
          <cell r="V44" t="str">
            <v>Ciudad principal</v>
          </cell>
          <cell r="W44" t="str">
            <v>1-Entre 3 y 6</v>
          </cell>
          <cell r="X44">
            <v>0</v>
          </cell>
          <cell r="Y44">
            <v>0</v>
          </cell>
          <cell r="Z44">
            <v>1</v>
          </cell>
          <cell r="AA44">
            <v>2.2999999999999989</v>
          </cell>
          <cell r="AB44">
            <v>5</v>
          </cell>
          <cell r="AC44">
            <v>0.4599999999999998</v>
          </cell>
          <cell r="AD44">
            <v>0</v>
          </cell>
          <cell r="AE44">
            <v>0</v>
          </cell>
          <cell r="AF44">
            <v>43578</v>
          </cell>
          <cell r="AG44">
            <v>43578</v>
          </cell>
          <cell r="AH44">
            <v>0</v>
          </cell>
          <cell r="AI44" t="str">
            <v>0-1 día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750.75</v>
          </cell>
          <cell r="AO44">
            <v>2</v>
          </cell>
        </row>
        <row r="45">
          <cell r="A45" t="str">
            <v>0EX930360522</v>
          </cell>
          <cell r="B45" t="str">
            <v>0EX93036051</v>
          </cell>
          <cell r="C45" t="str">
            <v>0EX9303605</v>
          </cell>
          <cell r="D45" t="str">
            <v>ABR-19</v>
          </cell>
          <cell r="E45">
            <v>1</v>
          </cell>
          <cell r="F45" t="str">
            <v>2027663</v>
          </cell>
          <cell r="G45" t="str">
            <v>SR MANTENIMIENTO CORRECTIVO</v>
          </cell>
          <cell r="H45" t="str">
            <v>5865</v>
          </cell>
          <cell r="I45" t="str">
            <v>22/04/2019 09:12</v>
          </cell>
          <cell r="J45" t="str">
            <v>500158</v>
          </cell>
          <cell r="K45" t="str">
            <v>PITSS</v>
          </cell>
          <cell r="L45" t="str">
            <v>ASP</v>
          </cell>
          <cell r="M45" t="str">
            <v>HONEYWELL AUTOMOTIVE DE MEXICO S DE RL DE CV</v>
          </cell>
          <cell r="N45" t="str">
            <v>AV VALLE DEL CEDRO 1681</v>
          </cell>
          <cell r="O45" t="str">
            <v>Ciudad Juarez-CHIH</v>
          </cell>
          <cell r="P45">
            <v>0</v>
          </cell>
          <cell r="Q45" t="str">
            <v>INTERIOR</v>
          </cell>
          <cell r="R45">
            <v>5</v>
          </cell>
          <cell r="S45" t="str">
            <v>Entre 3 y 6</v>
          </cell>
          <cell r="T45" t="str">
            <v>Departmental Digital</v>
          </cell>
          <cell r="U45" t="str">
            <v>A3</v>
          </cell>
          <cell r="V45" t="str">
            <v>Ciudad principal</v>
          </cell>
          <cell r="W45" t="str">
            <v>2-Entre 3 y 6</v>
          </cell>
          <cell r="X45">
            <v>0</v>
          </cell>
          <cell r="Y45">
            <v>0</v>
          </cell>
          <cell r="Z45">
            <v>1</v>
          </cell>
          <cell r="AA45">
            <v>1.1299999999999999</v>
          </cell>
          <cell r="AB45">
            <v>5</v>
          </cell>
          <cell r="AC45">
            <v>0.22599999999999998</v>
          </cell>
          <cell r="AD45">
            <v>0</v>
          </cell>
          <cell r="AE45">
            <v>0</v>
          </cell>
          <cell r="AF45">
            <v>43578</v>
          </cell>
          <cell r="AG45">
            <v>43578</v>
          </cell>
          <cell r="AH45">
            <v>0</v>
          </cell>
          <cell r="AI45" t="str">
            <v>0-1 día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2</v>
          </cell>
        </row>
        <row r="46">
          <cell r="A46" t="str">
            <v>0EX966440417</v>
          </cell>
          <cell r="B46" t="str">
            <v>0EX96644041</v>
          </cell>
          <cell r="C46" t="str">
            <v>0EX9664404</v>
          </cell>
          <cell r="D46" t="str">
            <v>ABR-19</v>
          </cell>
          <cell r="E46">
            <v>1</v>
          </cell>
          <cell r="F46" t="str">
            <v>2026191</v>
          </cell>
          <cell r="G46" t="str">
            <v>SR MANTENIMIENTO CORRECTIVO</v>
          </cell>
          <cell r="H46" t="str">
            <v>5866</v>
          </cell>
          <cell r="I46" t="str">
            <v>17/04/2019 10:35</v>
          </cell>
          <cell r="J46" t="str">
            <v>800072</v>
          </cell>
          <cell r="K46" t="str">
            <v>PITSS</v>
          </cell>
          <cell r="L46" t="str">
            <v>ASP</v>
          </cell>
          <cell r="M46" t="str">
            <v>OPERADORA OMX SA DE CV</v>
          </cell>
          <cell r="N46" t="str">
            <v>AV PATRIA 1612 MZ 1 LT 30 Y 30A</v>
          </cell>
          <cell r="O46" t="str">
            <v>ZAPOPAN-JAL</v>
          </cell>
          <cell r="P46">
            <v>0</v>
          </cell>
          <cell r="Q46" t="str">
            <v>INTERIOR</v>
          </cell>
          <cell r="R46">
            <v>2</v>
          </cell>
          <cell r="S46" t="str">
            <v>&lt;=3</v>
          </cell>
          <cell r="T46" t="str">
            <v>Departmental Digital</v>
          </cell>
          <cell r="U46" t="str">
            <v>A3</v>
          </cell>
          <cell r="V46" t="str">
            <v>Ciudad principal</v>
          </cell>
          <cell r="W46" t="str">
            <v>2-&lt;=3</v>
          </cell>
          <cell r="X46">
            <v>0</v>
          </cell>
          <cell r="Y46">
            <v>0</v>
          </cell>
          <cell r="Z46">
            <v>1</v>
          </cell>
          <cell r="AA46">
            <v>0.19</v>
          </cell>
          <cell r="AB46">
            <v>5</v>
          </cell>
          <cell r="AC46">
            <v>3.7999999999999999E-2</v>
          </cell>
          <cell r="AD46">
            <v>0</v>
          </cell>
          <cell r="AE46">
            <v>0</v>
          </cell>
          <cell r="AF46">
            <v>43578</v>
          </cell>
          <cell r="AG46">
            <v>43578</v>
          </cell>
          <cell r="AH46">
            <v>0</v>
          </cell>
          <cell r="AI46" t="str">
            <v>0-1 día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1433.25</v>
          </cell>
          <cell r="AO46">
            <v>2</v>
          </cell>
        </row>
        <row r="47">
          <cell r="A47" t="str">
            <v>P7A3272922</v>
          </cell>
          <cell r="B47" t="str">
            <v>P7A3272921</v>
          </cell>
          <cell r="C47" t="str">
            <v>P7A327292</v>
          </cell>
          <cell r="D47" t="str">
            <v>ABR-19</v>
          </cell>
          <cell r="E47">
            <v>1</v>
          </cell>
          <cell r="F47" t="str">
            <v>2019037</v>
          </cell>
          <cell r="G47" t="str">
            <v>SR MANTENIMIENTO CORRECTIVO</v>
          </cell>
          <cell r="H47" t="str">
            <v>6227</v>
          </cell>
          <cell r="I47" t="str">
            <v>02/04/2019 17:41</v>
          </cell>
          <cell r="J47" t="str">
            <v>800197</v>
          </cell>
          <cell r="K47" t="str">
            <v>PITSS</v>
          </cell>
          <cell r="L47" t="str">
            <v>ASP</v>
          </cell>
          <cell r="M47" t="str">
            <v>OPERACIONES MADAPAL SA DE CV</v>
          </cell>
          <cell r="N47" t="str">
            <v>SIERRA DE SANTA CATANA No 104</v>
          </cell>
          <cell r="O47" t="str">
            <v>San Luis Potosi-SLP</v>
          </cell>
          <cell r="P47">
            <v>0</v>
          </cell>
          <cell r="Q47" t="str">
            <v>INTERIOR</v>
          </cell>
          <cell r="R47">
            <v>14</v>
          </cell>
          <cell r="S47" t="str">
            <v>Entre 7 y 15</v>
          </cell>
          <cell r="T47" t="str">
            <v>A4 Color Laser MFPs</v>
          </cell>
          <cell r="U47" t="str">
            <v>A4</v>
          </cell>
          <cell r="V47" t="str">
            <v>Ciudad principal</v>
          </cell>
          <cell r="W47" t="str">
            <v>1-Entre 7 y 15</v>
          </cell>
          <cell r="X47">
            <v>0</v>
          </cell>
          <cell r="Y47">
            <v>0</v>
          </cell>
          <cell r="Z47">
            <v>1</v>
          </cell>
          <cell r="AA47">
            <v>1.92</v>
          </cell>
          <cell r="AB47">
            <v>5</v>
          </cell>
          <cell r="AC47">
            <v>0.38400000000000001</v>
          </cell>
          <cell r="AD47">
            <v>0</v>
          </cell>
          <cell r="AE47">
            <v>0</v>
          </cell>
          <cell r="AF47">
            <v>43580</v>
          </cell>
          <cell r="AG47">
            <v>43580</v>
          </cell>
          <cell r="AH47">
            <v>0</v>
          </cell>
          <cell r="AI47" t="str">
            <v>0-1 día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 t="e">
            <v>#N/A</v>
          </cell>
          <cell r="AO47">
            <v>1</v>
          </cell>
        </row>
        <row r="48">
          <cell r="A48" t="str">
            <v>09HB91586626</v>
          </cell>
          <cell r="B48" t="str">
            <v>09HB9158661</v>
          </cell>
          <cell r="C48" t="str">
            <v>09HB915866</v>
          </cell>
          <cell r="D48" t="str">
            <v>ABR-19</v>
          </cell>
          <cell r="E48">
            <v>1</v>
          </cell>
          <cell r="F48" t="str">
            <v>2030043</v>
          </cell>
          <cell r="G48" t="str">
            <v>SR MANTENIMIENTO CORRECTIVO</v>
          </cell>
          <cell r="H48" t="str">
            <v>4002</v>
          </cell>
          <cell r="I48" t="str">
            <v>26/04/2019 09:22</v>
          </cell>
          <cell r="J48" t="str">
            <v>800188</v>
          </cell>
          <cell r="K48" t="str">
            <v>PITSS</v>
          </cell>
          <cell r="L48" t="str">
            <v>ASP</v>
          </cell>
          <cell r="M48" t="str">
            <v>OPCIONES DE SERVICIO EN MEXICO</v>
          </cell>
          <cell r="N48" t="str">
            <v>Av De los Insurgentes  2604 Loc B5</v>
          </cell>
          <cell r="O48" t="str">
            <v>Irapuato-GTO</v>
          </cell>
          <cell r="P48">
            <v>0</v>
          </cell>
          <cell r="Q48" t="str">
            <v>INTERIOR</v>
          </cell>
          <cell r="R48">
            <v>2</v>
          </cell>
          <cell r="S48" t="str">
            <v>&lt;=3</v>
          </cell>
          <cell r="T48" t="str">
            <v>A4 Mono MFPs</v>
          </cell>
          <cell r="U48" t="str">
            <v>A4</v>
          </cell>
          <cell r="V48" t="str">
            <v>Ciudad principal</v>
          </cell>
          <cell r="W48" t="str">
            <v>1-&lt;=3</v>
          </cell>
          <cell r="X48">
            <v>0</v>
          </cell>
          <cell r="Y48">
            <v>0</v>
          </cell>
          <cell r="Z48">
            <v>1</v>
          </cell>
          <cell r="AA48">
            <v>0.63</v>
          </cell>
          <cell r="AB48">
            <v>5</v>
          </cell>
          <cell r="AC48">
            <v>0.126</v>
          </cell>
          <cell r="AD48">
            <v>0</v>
          </cell>
          <cell r="AE48">
            <v>0</v>
          </cell>
          <cell r="AF48">
            <v>43581</v>
          </cell>
          <cell r="AG48">
            <v>43581</v>
          </cell>
          <cell r="AH48">
            <v>0</v>
          </cell>
          <cell r="AI48" t="str">
            <v>0-1 día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572</v>
          </cell>
          <cell r="AO48">
            <v>2</v>
          </cell>
        </row>
        <row r="49">
          <cell r="A49" t="str">
            <v>0BG294879926</v>
          </cell>
          <cell r="B49" t="str">
            <v>0BG29487991</v>
          </cell>
          <cell r="C49" t="str">
            <v>0BG2948799</v>
          </cell>
          <cell r="D49" t="str">
            <v>ABR-19</v>
          </cell>
          <cell r="E49">
            <v>1</v>
          </cell>
          <cell r="F49" t="str">
            <v>2029987</v>
          </cell>
          <cell r="G49" t="str">
            <v>SR MANTENIMIENTO CORRECTIVO</v>
          </cell>
          <cell r="H49" t="str">
            <v>4395</v>
          </cell>
          <cell r="I49" t="str">
            <v>26/04/2019 08:06</v>
          </cell>
          <cell r="J49" t="str">
            <v>800192</v>
          </cell>
          <cell r="K49" t="str">
            <v>PITSS</v>
          </cell>
          <cell r="L49" t="str">
            <v>ASP</v>
          </cell>
          <cell r="M49" t="str">
            <v>OFFICE DEPOT DE MEXICO SA DE CV</v>
          </cell>
          <cell r="N49" t="str">
            <v>AV CIRCUNVALACION No 2700 LOC SA01</v>
          </cell>
          <cell r="O49" t="str">
            <v>Guadalajara-JAL</v>
          </cell>
          <cell r="P49">
            <v>0</v>
          </cell>
          <cell r="Q49" t="str">
            <v>INTERIOR</v>
          </cell>
          <cell r="R49">
            <v>2</v>
          </cell>
          <cell r="S49" t="str">
            <v>&lt;=3</v>
          </cell>
          <cell r="T49" t="str">
            <v>Light Production Digital Business</v>
          </cell>
          <cell r="U49" t="str">
            <v>Entry Production</v>
          </cell>
          <cell r="V49" t="str">
            <v>Ciudad principal</v>
          </cell>
          <cell r="W49" t="str">
            <v>3-&lt;=3</v>
          </cell>
          <cell r="X49">
            <v>0</v>
          </cell>
          <cell r="Y49">
            <v>0</v>
          </cell>
          <cell r="Z49">
            <v>1</v>
          </cell>
          <cell r="AA49">
            <v>2.2999999999999998</v>
          </cell>
          <cell r="AB49">
            <v>4</v>
          </cell>
          <cell r="AC49">
            <v>0.57499999999999996</v>
          </cell>
          <cell r="AD49">
            <v>0</v>
          </cell>
          <cell r="AE49">
            <v>0</v>
          </cell>
          <cell r="AF49">
            <v>43581</v>
          </cell>
          <cell r="AG49">
            <v>43581</v>
          </cell>
          <cell r="AH49">
            <v>0</v>
          </cell>
          <cell r="AI49" t="str">
            <v>0-1 día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1651.65</v>
          </cell>
          <cell r="AO49">
            <v>3</v>
          </cell>
        </row>
        <row r="50">
          <cell r="A50" t="str">
            <v>0D6X45214125</v>
          </cell>
          <cell r="B50" t="str">
            <v>0D6X4521411</v>
          </cell>
          <cell r="C50" t="str">
            <v>0D6X452141</v>
          </cell>
          <cell r="D50" t="str">
            <v>ABR-19</v>
          </cell>
          <cell r="E50">
            <v>1</v>
          </cell>
          <cell r="F50" t="str">
            <v>2029685</v>
          </cell>
          <cell r="G50" t="str">
            <v>SR MANTENIMIENTO CORRECTIVO</v>
          </cell>
          <cell r="H50" t="str">
            <v>4624</v>
          </cell>
          <cell r="I50" t="str">
            <v>25/04/2019 12:00</v>
          </cell>
          <cell r="J50" t="str">
            <v>500158</v>
          </cell>
          <cell r="K50" t="str">
            <v>PITSS</v>
          </cell>
          <cell r="L50" t="str">
            <v>ASP</v>
          </cell>
          <cell r="M50" t="str">
            <v>CONDUENT DE MEXICO SA DE CV</v>
          </cell>
          <cell r="N50" t="str">
            <v>AV DE LAS TORRES No 2170</v>
          </cell>
          <cell r="O50" t="str">
            <v>Ciudad Juarez-CHIH</v>
          </cell>
          <cell r="P50">
            <v>0</v>
          </cell>
          <cell r="Q50" t="str">
            <v>INTERIOR</v>
          </cell>
          <cell r="R50">
            <v>2</v>
          </cell>
          <cell r="S50" t="str">
            <v>&lt;=3</v>
          </cell>
          <cell r="T50" t="str">
            <v>Entry Mono Printers</v>
          </cell>
          <cell r="U50" t="str">
            <v>A4</v>
          </cell>
          <cell r="V50" t="str">
            <v>Ciudad principal</v>
          </cell>
          <cell r="W50" t="str">
            <v>1-&lt;=3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5</v>
          </cell>
          <cell r="AC50">
            <v>0</v>
          </cell>
          <cell r="AD50">
            <v>0</v>
          </cell>
          <cell r="AE50">
            <v>0</v>
          </cell>
          <cell r="AF50">
            <v>43581</v>
          </cell>
          <cell r="AG50">
            <v>43581</v>
          </cell>
          <cell r="AH50">
            <v>0</v>
          </cell>
          <cell r="AI50" t="str">
            <v>0-1 día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429</v>
          </cell>
          <cell r="AO50">
            <v>2</v>
          </cell>
        </row>
        <row r="51">
          <cell r="A51" t="str">
            <v>09HB31720926</v>
          </cell>
          <cell r="B51" t="str">
            <v>09HB3172091</v>
          </cell>
          <cell r="C51" t="str">
            <v>09HB317209</v>
          </cell>
          <cell r="D51" t="str">
            <v>ABR-19</v>
          </cell>
          <cell r="E51">
            <v>1</v>
          </cell>
          <cell r="F51" t="str">
            <v>2030153</v>
          </cell>
          <cell r="G51" t="str">
            <v>SR MANTENIMIENTO CORRECTIVO</v>
          </cell>
          <cell r="H51" t="str">
            <v>4002</v>
          </cell>
          <cell r="I51" t="str">
            <v>26/04/2019 11:34</v>
          </cell>
          <cell r="J51" t="str">
            <v>500066</v>
          </cell>
          <cell r="K51" t="str">
            <v>PITSS</v>
          </cell>
          <cell r="L51" t="str">
            <v>ASP</v>
          </cell>
          <cell r="M51" t="str">
            <v>TELEFONOS DE MEXICO SA B DE CV</v>
          </cell>
          <cell r="N51" t="str">
            <v>AV NOGALAR SUR Y CRISANTEMO</v>
          </cell>
          <cell r="O51" t="str">
            <v>SAN NICOLAS DE LOS G</v>
          </cell>
          <cell r="P51">
            <v>0</v>
          </cell>
          <cell r="Q51" t="str">
            <v>INTERIOR</v>
          </cell>
          <cell r="R51">
            <v>3</v>
          </cell>
          <cell r="S51" t="str">
            <v>&lt;=3</v>
          </cell>
          <cell r="T51" t="str">
            <v>A4 Mono MFPs</v>
          </cell>
          <cell r="U51" t="str">
            <v>A4</v>
          </cell>
          <cell r="V51" t="str">
            <v>Ciudad principal</v>
          </cell>
          <cell r="W51" t="str">
            <v>1-&lt;=3</v>
          </cell>
          <cell r="X51">
            <v>0</v>
          </cell>
          <cell r="Y51">
            <v>0</v>
          </cell>
          <cell r="Z51">
            <v>1</v>
          </cell>
          <cell r="AA51">
            <v>0.21</v>
          </cell>
          <cell r="AB51">
            <v>5</v>
          </cell>
          <cell r="AC51">
            <v>4.1999999999999996E-2</v>
          </cell>
          <cell r="AD51">
            <v>0</v>
          </cell>
          <cell r="AE51">
            <v>0</v>
          </cell>
          <cell r="AF51">
            <v>43581</v>
          </cell>
          <cell r="AG51">
            <v>43581</v>
          </cell>
          <cell r="AH51">
            <v>0</v>
          </cell>
          <cell r="AI51" t="str">
            <v>0-1 día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750.75</v>
          </cell>
          <cell r="AO51">
            <v>2</v>
          </cell>
        </row>
        <row r="52">
          <cell r="A52" t="str">
            <v>03AG87354526</v>
          </cell>
          <cell r="B52" t="str">
            <v>03AG8735451</v>
          </cell>
          <cell r="C52" t="str">
            <v>03AG873545</v>
          </cell>
          <cell r="D52" t="str">
            <v>ABR-19</v>
          </cell>
          <cell r="E52">
            <v>1</v>
          </cell>
          <cell r="F52" t="str">
            <v>2030357</v>
          </cell>
          <cell r="G52" t="str">
            <v>SR MANTENIMIENTO CORRECTIVO</v>
          </cell>
          <cell r="H52" t="str">
            <v>8075</v>
          </cell>
          <cell r="I52" t="str">
            <v>26/04/2019 18:22</v>
          </cell>
          <cell r="J52" t="str">
            <v>800186</v>
          </cell>
          <cell r="K52" t="str">
            <v>PITSS</v>
          </cell>
          <cell r="L52" t="str">
            <v>ASP</v>
          </cell>
          <cell r="M52" t="str">
            <v>OPERADORA OMX SA DE CV</v>
          </cell>
          <cell r="N52" t="str">
            <v>AV CONSTITUYENTES 152 PTE</v>
          </cell>
          <cell r="O52" t="str">
            <v>QUERETARO-QRO</v>
          </cell>
          <cell r="P52">
            <v>0</v>
          </cell>
          <cell r="Q52" t="str">
            <v>INTERIOR</v>
          </cell>
          <cell r="R52">
            <v>3</v>
          </cell>
          <cell r="S52" t="str">
            <v>&lt;=3</v>
          </cell>
          <cell r="T52" t="str">
            <v>Departmental Digital</v>
          </cell>
          <cell r="U52" t="str">
            <v>A3</v>
          </cell>
          <cell r="V52" t="str">
            <v>Ciudad principal</v>
          </cell>
          <cell r="W52" t="str">
            <v>2-&lt;=3</v>
          </cell>
          <cell r="X52">
            <v>0</v>
          </cell>
          <cell r="Y52">
            <v>0</v>
          </cell>
          <cell r="Z52">
            <v>1</v>
          </cell>
          <cell r="AA52">
            <v>0</v>
          </cell>
          <cell r="AB52">
            <v>5</v>
          </cell>
          <cell r="AC52">
            <v>0</v>
          </cell>
          <cell r="AD52">
            <v>0</v>
          </cell>
          <cell r="AE52">
            <v>0</v>
          </cell>
          <cell r="AF52">
            <v>43584</v>
          </cell>
          <cell r="AG52">
            <v>43584</v>
          </cell>
          <cell r="AH52">
            <v>0</v>
          </cell>
          <cell r="AI52" t="str">
            <v>0-1 día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1501.5</v>
          </cell>
          <cell r="AO52">
            <v>4</v>
          </cell>
        </row>
        <row r="53">
          <cell r="A53" t="str">
            <v>07CX04342326</v>
          </cell>
          <cell r="B53" t="str">
            <v>07CX0434231</v>
          </cell>
          <cell r="C53" t="str">
            <v>07CX043423</v>
          </cell>
          <cell r="D53" t="str">
            <v>ABR-19</v>
          </cell>
          <cell r="E53">
            <v>1</v>
          </cell>
          <cell r="F53" t="str">
            <v>2030337</v>
          </cell>
          <cell r="G53" t="str">
            <v>SR MANTENIMIENTO CORRECTIVO</v>
          </cell>
          <cell r="H53" t="str">
            <v>7025</v>
          </cell>
          <cell r="I53" t="str">
            <v>26/04/2019 17:10</v>
          </cell>
          <cell r="J53" t="str">
            <v>500056</v>
          </cell>
          <cell r="K53" t="str">
            <v>PITSS</v>
          </cell>
          <cell r="L53" t="str">
            <v>ASP</v>
          </cell>
          <cell r="M53" t="str">
            <v>GALAZ YAMAZAKI RUIZ URQUIZA SC</v>
          </cell>
          <cell r="N53" t="str">
            <v>CARR MONTERREY - REYNOSA No 210 B, PLANTA ALTA</v>
          </cell>
          <cell r="O53" t="str">
            <v>Reynosa-TAM</v>
          </cell>
          <cell r="P53">
            <v>0</v>
          </cell>
          <cell r="Q53" t="str">
            <v>INTERIOR</v>
          </cell>
          <cell r="R53">
            <v>4</v>
          </cell>
          <cell r="S53" t="str">
            <v>Entre 3 y 6</v>
          </cell>
          <cell r="T53" t="str">
            <v>Office Digital</v>
          </cell>
          <cell r="U53" t="str">
            <v>A3</v>
          </cell>
          <cell r="V53" t="str">
            <v>Ciudad principal</v>
          </cell>
          <cell r="W53" t="str">
            <v>2-Entre 3 y 6</v>
          </cell>
          <cell r="X53">
            <v>0</v>
          </cell>
          <cell r="Y53">
            <v>0</v>
          </cell>
          <cell r="Z53">
            <v>1</v>
          </cell>
          <cell r="AA53">
            <v>0.33</v>
          </cell>
          <cell r="AB53">
            <v>5</v>
          </cell>
          <cell r="AC53">
            <v>6.6000000000000003E-2</v>
          </cell>
          <cell r="AD53">
            <v>0</v>
          </cell>
          <cell r="AE53">
            <v>0</v>
          </cell>
          <cell r="AF53">
            <v>43584</v>
          </cell>
          <cell r="AG53">
            <v>43584</v>
          </cell>
          <cell r="AH53">
            <v>0</v>
          </cell>
          <cell r="AI53" t="str">
            <v>0-1 día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1092</v>
          </cell>
          <cell r="AO53">
            <v>2</v>
          </cell>
        </row>
        <row r="54">
          <cell r="A54" t="str">
            <v>0EX929335129</v>
          </cell>
          <cell r="B54" t="str">
            <v>0EX92933511</v>
          </cell>
          <cell r="C54" t="str">
            <v>0EX9293351</v>
          </cell>
          <cell r="D54" t="str">
            <v>ABR-19</v>
          </cell>
          <cell r="E54">
            <v>1</v>
          </cell>
          <cell r="F54" t="str">
            <v>2031119</v>
          </cell>
          <cell r="G54" t="str">
            <v>SR MANTENIMIENTO CORRECTIVO</v>
          </cell>
          <cell r="H54" t="str">
            <v>5866</v>
          </cell>
          <cell r="I54" t="str">
            <v>29/04/2019 09:25</v>
          </cell>
          <cell r="J54" t="str">
            <v>500028</v>
          </cell>
          <cell r="K54" t="str">
            <v>PITSS</v>
          </cell>
          <cell r="L54" t="str">
            <v>ASP</v>
          </cell>
          <cell r="M54" t="str">
            <v>OPERADORA OMX SA DE CV</v>
          </cell>
          <cell r="N54" t="str">
            <v>AV JOSE ELEUTERIO GONZALEZ 315</v>
          </cell>
          <cell r="O54" t="str">
            <v>MONTERREY-NL</v>
          </cell>
          <cell r="P54">
            <v>0</v>
          </cell>
          <cell r="Q54" t="str">
            <v>INTERIOR</v>
          </cell>
          <cell r="R54">
            <v>6</v>
          </cell>
          <cell r="S54" t="str">
            <v>Entre 3 y 6</v>
          </cell>
          <cell r="T54" t="str">
            <v>Departmental Digital</v>
          </cell>
          <cell r="U54" t="str">
            <v>A3</v>
          </cell>
          <cell r="V54" t="str">
            <v>Ciudad principal</v>
          </cell>
          <cell r="W54" t="str">
            <v>2-Entre 3 y 6</v>
          </cell>
          <cell r="X54">
            <v>0</v>
          </cell>
          <cell r="Y54">
            <v>0</v>
          </cell>
          <cell r="Z54">
            <v>1</v>
          </cell>
          <cell r="AA54">
            <v>1.58</v>
          </cell>
          <cell r="AB54">
            <v>5</v>
          </cell>
          <cell r="AC54">
            <v>0.316</v>
          </cell>
          <cell r="AD54">
            <v>0</v>
          </cell>
          <cell r="AE54">
            <v>0</v>
          </cell>
          <cell r="AF54">
            <v>43584</v>
          </cell>
          <cell r="AG54">
            <v>43584</v>
          </cell>
          <cell r="AH54">
            <v>0</v>
          </cell>
          <cell r="AI54" t="str">
            <v>0-1 día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1501.5</v>
          </cell>
          <cell r="AO54">
            <v>2</v>
          </cell>
        </row>
        <row r="55">
          <cell r="A55" t="str">
            <v>0EX928612326</v>
          </cell>
          <cell r="B55" t="str">
            <v>0EX92861232</v>
          </cell>
          <cell r="C55" t="str">
            <v>0EX9286123</v>
          </cell>
          <cell r="D55" t="str">
            <v>ABR-19</v>
          </cell>
          <cell r="E55">
            <v>1</v>
          </cell>
          <cell r="F55" t="str">
            <v>2030311</v>
          </cell>
          <cell r="G55" t="str">
            <v>SR MANTENIMIENTO CORRECTIVO</v>
          </cell>
          <cell r="H55" t="str">
            <v>5868</v>
          </cell>
          <cell r="I55" t="str">
            <v>26/04/2019 16:01</v>
          </cell>
          <cell r="J55" t="str">
            <v>500018</v>
          </cell>
          <cell r="K55" t="str">
            <v>PITSS</v>
          </cell>
          <cell r="L55" t="str">
            <v>ASP</v>
          </cell>
          <cell r="M55" t="str">
            <v>AZERTY DE MEXICO SA DE CV</v>
          </cell>
          <cell r="N55" t="str">
            <v>GRAL MARIANO ARISTA 54 B 21</v>
          </cell>
          <cell r="O55" t="str">
            <v>MIGUEL HIDALGO-CIUDA</v>
          </cell>
          <cell r="P55">
            <v>0</v>
          </cell>
          <cell r="Q55" t="str">
            <v>INTERIOR</v>
          </cell>
          <cell r="R55">
            <v>2</v>
          </cell>
          <cell r="S55" t="str">
            <v>&lt;=3</v>
          </cell>
          <cell r="T55" t="str">
            <v>Departmental Digital</v>
          </cell>
          <cell r="U55" t="str">
            <v>A3</v>
          </cell>
          <cell r="V55" t="str">
            <v>Ciudad principal</v>
          </cell>
          <cell r="W55" t="str">
            <v>2-&lt;=3</v>
          </cell>
          <cell r="X55">
            <v>0</v>
          </cell>
          <cell r="Y55">
            <v>0</v>
          </cell>
          <cell r="Z55">
            <v>1</v>
          </cell>
          <cell r="AA55">
            <v>0.23</v>
          </cell>
          <cell r="AB55">
            <v>5</v>
          </cell>
          <cell r="AC55">
            <v>4.5999999999999999E-2</v>
          </cell>
          <cell r="AD55">
            <v>0</v>
          </cell>
          <cell r="AE55">
            <v>0</v>
          </cell>
          <cell r="AF55">
            <v>43584</v>
          </cell>
          <cell r="AG55">
            <v>43584</v>
          </cell>
          <cell r="AH55">
            <v>0</v>
          </cell>
          <cell r="AI55" t="str">
            <v>0-1 día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819</v>
          </cell>
          <cell r="AO55">
            <v>4</v>
          </cell>
        </row>
        <row r="56">
          <cell r="A56" t="str">
            <v>03AG88037729</v>
          </cell>
          <cell r="B56" t="str">
            <v>03AG8803772</v>
          </cell>
          <cell r="C56" t="str">
            <v>03AG880377</v>
          </cell>
          <cell r="D56" t="str">
            <v>ABR-19</v>
          </cell>
          <cell r="E56">
            <v>1</v>
          </cell>
          <cell r="F56" t="str">
            <v>2031125</v>
          </cell>
          <cell r="G56" t="str">
            <v>SR MANTENIMIENTO CORRECTIVO</v>
          </cell>
          <cell r="H56" t="str">
            <v>8075</v>
          </cell>
          <cell r="I56" t="str">
            <v>29/04/2019 09:28</v>
          </cell>
          <cell r="J56" t="str">
            <v>800146</v>
          </cell>
          <cell r="K56" t="str">
            <v>PITSS</v>
          </cell>
          <cell r="L56" t="str">
            <v>ASP</v>
          </cell>
          <cell r="M56" t="str">
            <v>OPERADORA OMX SA DE CV</v>
          </cell>
          <cell r="N56" t="str">
            <v>BLVD ADOLFO LOPEZ MATEOS 2540</v>
          </cell>
          <cell r="O56" t="str">
            <v>LEON-GTO</v>
          </cell>
          <cell r="P56">
            <v>0</v>
          </cell>
          <cell r="Q56" t="str">
            <v>INTERIOR</v>
          </cell>
          <cell r="R56">
            <v>4</v>
          </cell>
          <cell r="S56" t="str">
            <v>Entre 3 y 6</v>
          </cell>
          <cell r="T56" t="str">
            <v>Departmental Digital</v>
          </cell>
          <cell r="U56" t="str">
            <v>A3</v>
          </cell>
          <cell r="V56" t="str">
            <v>Ciudad principal</v>
          </cell>
          <cell r="W56" t="str">
            <v>2-Entre 3 y 6</v>
          </cell>
          <cell r="X56">
            <v>0</v>
          </cell>
          <cell r="Y56">
            <v>0</v>
          </cell>
          <cell r="Z56">
            <v>1</v>
          </cell>
          <cell r="AA56">
            <v>4.8600000000000003</v>
          </cell>
          <cell r="AB56">
            <v>5</v>
          </cell>
          <cell r="AC56">
            <v>0.97200000000000009</v>
          </cell>
          <cell r="AD56">
            <v>0</v>
          </cell>
          <cell r="AE56">
            <v>0</v>
          </cell>
          <cell r="AF56">
            <v>43584</v>
          </cell>
          <cell r="AG56">
            <v>43584</v>
          </cell>
          <cell r="AH56">
            <v>0</v>
          </cell>
          <cell r="AI56" t="str">
            <v>0-1 día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819</v>
          </cell>
          <cell r="AO56">
            <v>4</v>
          </cell>
        </row>
        <row r="57">
          <cell r="A57" t="str">
            <v>03AG87354530</v>
          </cell>
          <cell r="B57" t="str">
            <v>03AG8735452</v>
          </cell>
          <cell r="C57" t="str">
            <v>03AG873545</v>
          </cell>
          <cell r="D57" t="str">
            <v>ABR-19</v>
          </cell>
          <cell r="E57">
            <v>1</v>
          </cell>
          <cell r="F57" t="str">
            <v>2031719</v>
          </cell>
          <cell r="G57" t="str">
            <v>SR MANTENIMIENTO CORRECTIVO</v>
          </cell>
          <cell r="H57" t="str">
            <v>8075</v>
          </cell>
          <cell r="I57" t="str">
            <v>30/04/2019 10:28</v>
          </cell>
          <cell r="J57" t="str">
            <v>800186</v>
          </cell>
          <cell r="K57" t="str">
            <v>PITSS</v>
          </cell>
          <cell r="L57" t="str">
            <v>ASP</v>
          </cell>
          <cell r="M57" t="str">
            <v>OPERADORA OMX SA DE CV</v>
          </cell>
          <cell r="N57" t="str">
            <v>AV CONSTITUYENTES 152 PTE</v>
          </cell>
          <cell r="O57" t="str">
            <v>QUERETARO-QRO</v>
          </cell>
          <cell r="P57">
            <v>0</v>
          </cell>
          <cell r="Q57" t="str">
            <v>INTERIOR</v>
          </cell>
          <cell r="R57">
            <v>4</v>
          </cell>
          <cell r="S57" t="str">
            <v>Entre 3 y 6</v>
          </cell>
          <cell r="T57" t="str">
            <v>Departmental Digital</v>
          </cell>
          <cell r="U57" t="str">
            <v>A3</v>
          </cell>
          <cell r="V57" t="str">
            <v>Ciudad principal</v>
          </cell>
          <cell r="W57" t="str">
            <v>2-Entre 3 y 6</v>
          </cell>
          <cell r="X57">
            <v>0</v>
          </cell>
          <cell r="Y57">
            <v>0</v>
          </cell>
          <cell r="Z57">
            <v>1</v>
          </cell>
          <cell r="AA57">
            <v>1.5</v>
          </cell>
          <cell r="AB57">
            <v>5</v>
          </cell>
          <cell r="AC57">
            <v>0.3</v>
          </cell>
          <cell r="AD57">
            <v>0</v>
          </cell>
          <cell r="AE57">
            <v>0</v>
          </cell>
          <cell r="AF57">
            <v>43585</v>
          </cell>
          <cell r="AG57">
            <v>43585</v>
          </cell>
          <cell r="AH57">
            <v>0</v>
          </cell>
          <cell r="AI57" t="str">
            <v>0-1 día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1501.5</v>
          </cell>
          <cell r="AO57">
            <v>4</v>
          </cell>
        </row>
        <row r="58">
          <cell r="A58" t="str">
            <v>0BB156413129</v>
          </cell>
          <cell r="B58" t="str">
            <v>0BB15641311</v>
          </cell>
          <cell r="C58" t="str">
            <v>0BB1564131</v>
          </cell>
          <cell r="D58" t="str">
            <v>ABR-19</v>
          </cell>
          <cell r="E58">
            <v>1</v>
          </cell>
          <cell r="F58" t="str">
            <v>2031515</v>
          </cell>
          <cell r="G58" t="str">
            <v>SR MANTENIMIENTO CORRECTIVO</v>
          </cell>
          <cell r="H58" t="str">
            <v>3636</v>
          </cell>
          <cell r="I58" t="str">
            <v>29/04/2019 16:53</v>
          </cell>
          <cell r="J58" t="str">
            <v>800146</v>
          </cell>
          <cell r="K58" t="str">
            <v>PITSS</v>
          </cell>
          <cell r="L58" t="str">
            <v>ASP</v>
          </cell>
          <cell r="M58" t="str">
            <v>RADIOMOVIL DIPSA SA DE CV</v>
          </cell>
          <cell r="N58" t="str">
            <v>BLVD URIANGATO 240</v>
          </cell>
          <cell r="O58" t="str">
            <v>URIANGATO-GTO</v>
          </cell>
          <cell r="P58">
            <v>0</v>
          </cell>
          <cell r="Q58" t="str">
            <v>INTERIOR</v>
          </cell>
          <cell r="R58">
            <v>7</v>
          </cell>
          <cell r="S58" t="str">
            <v>Entre 7 y 15</v>
          </cell>
          <cell r="T58" t="str">
            <v>A4 Mono MFPs</v>
          </cell>
          <cell r="U58" t="str">
            <v>A4</v>
          </cell>
          <cell r="V58" t="str">
            <v>Ciudad principal</v>
          </cell>
          <cell r="W58" t="str">
            <v>1-Entre 7 y 15</v>
          </cell>
          <cell r="X58">
            <v>0</v>
          </cell>
          <cell r="Y58">
            <v>0</v>
          </cell>
          <cell r="Z58">
            <v>1</v>
          </cell>
          <cell r="AA58">
            <v>2.62</v>
          </cell>
          <cell r="AB58">
            <v>5</v>
          </cell>
          <cell r="AC58">
            <v>0.52400000000000002</v>
          </cell>
          <cell r="AD58">
            <v>0</v>
          </cell>
          <cell r="AE58">
            <v>0</v>
          </cell>
          <cell r="AF58">
            <v>43585</v>
          </cell>
          <cell r="AG58">
            <v>43585</v>
          </cell>
          <cell r="AH58">
            <v>0</v>
          </cell>
          <cell r="AI58" t="str">
            <v>0-1 día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750.75</v>
          </cell>
          <cell r="AO58">
            <v>2</v>
          </cell>
        </row>
        <row r="59">
          <cell r="A59" t="str">
            <v>9HB3818383</v>
          </cell>
          <cell r="B59" t="str">
            <v>9HB3818381</v>
          </cell>
          <cell r="C59" t="str">
            <v>9HB381838</v>
          </cell>
          <cell r="D59" t="str">
            <v>ABR-19</v>
          </cell>
          <cell r="E59">
            <v>1</v>
          </cell>
          <cell r="F59" t="str">
            <v>2019615</v>
          </cell>
          <cell r="G59" t="str">
            <v>SR ASISTENCIA A CLIENTES</v>
          </cell>
          <cell r="H59" t="str">
            <v>4002</v>
          </cell>
          <cell r="I59" t="str">
            <v>03/04/2019 16:59</v>
          </cell>
          <cell r="J59" t="str">
            <v>800027</v>
          </cell>
          <cell r="K59" t="str">
            <v>PITSS</v>
          </cell>
          <cell r="L59" t="str">
            <v>ASP</v>
          </cell>
          <cell r="M59" t="str">
            <v>INGERSOLL-RAND MANUFACTURA S DE RL DE CV</v>
          </cell>
          <cell r="N59" t="str">
            <v>AVENIDA NAFTA NO 750</v>
          </cell>
          <cell r="O59" t="str">
            <v>APODACA-NL</v>
          </cell>
          <cell r="P59">
            <v>0</v>
          </cell>
          <cell r="Q59" t="str">
            <v>INTERIOR</v>
          </cell>
          <cell r="R59" t="str">
            <v xml:space="preserve">  </v>
          </cell>
          <cell r="S59" t="str">
            <v>&gt;60</v>
          </cell>
          <cell r="T59" t="str">
            <v>A4 Mono MFPs</v>
          </cell>
          <cell r="U59" t="str">
            <v>A4</v>
          </cell>
          <cell r="V59" t="str">
            <v>Otras</v>
          </cell>
          <cell r="W59" t="str">
            <v>1-&gt;60</v>
          </cell>
          <cell r="X59">
            <v>1</v>
          </cell>
          <cell r="Y59">
            <v>715.00000000000011</v>
          </cell>
          <cell r="Z59">
            <v>1</v>
          </cell>
          <cell r="AA59">
            <v>0.17</v>
          </cell>
          <cell r="AB59">
            <v>9</v>
          </cell>
          <cell r="AC59">
            <v>1.8888888888888889E-2</v>
          </cell>
          <cell r="AD59">
            <v>0</v>
          </cell>
          <cell r="AE59">
            <v>0</v>
          </cell>
          <cell r="AF59">
            <v>43560</v>
          </cell>
          <cell r="AG59">
            <v>43560</v>
          </cell>
          <cell r="AH59">
            <v>0</v>
          </cell>
          <cell r="AI59" t="str">
            <v>0-1 día</v>
          </cell>
          <cell r="AJ59">
            <v>0</v>
          </cell>
          <cell r="AK59">
            <v>0</v>
          </cell>
          <cell r="AL59">
            <v>0</v>
          </cell>
          <cell r="AM59">
            <v>715.00000000000011</v>
          </cell>
          <cell r="AN59">
            <v>572</v>
          </cell>
          <cell r="AO59">
            <v>1</v>
          </cell>
        </row>
        <row r="60">
          <cell r="A60" t="str">
            <v>09HB91619115</v>
          </cell>
          <cell r="B60" t="str">
            <v>09HB9161911</v>
          </cell>
          <cell r="C60" t="str">
            <v>09HB916191</v>
          </cell>
          <cell r="D60" t="str">
            <v>ABR-19</v>
          </cell>
          <cell r="E60">
            <v>1</v>
          </cell>
          <cell r="F60" t="str">
            <v>2024871</v>
          </cell>
          <cell r="G60" t="str">
            <v>SR ASISTENCIA A CLIENTES</v>
          </cell>
          <cell r="H60" t="str">
            <v>4002</v>
          </cell>
          <cell r="I60" t="str">
            <v>15/04/2019 09:39</v>
          </cell>
          <cell r="J60" t="str">
            <v>500159</v>
          </cell>
          <cell r="K60" t="str">
            <v>PITSS</v>
          </cell>
          <cell r="L60" t="str">
            <v>ASP</v>
          </cell>
          <cell r="M60" t="str">
            <v>OPCIONES DE SERVICIO EN MEXICO</v>
          </cell>
          <cell r="N60" t="str">
            <v>NI&amp;OS HEROES No 1107 ESQUINA CALLE 13 PISO 2</v>
          </cell>
          <cell r="O60" t="str">
            <v>Chihuahua-CHIH</v>
          </cell>
          <cell r="P60">
            <v>0</v>
          </cell>
          <cell r="Q60" t="str">
            <v>INTERIOR</v>
          </cell>
          <cell r="R60" t="str">
            <v xml:space="preserve">  </v>
          </cell>
          <cell r="S60" t="str">
            <v>&gt;60</v>
          </cell>
          <cell r="T60" t="str">
            <v>A4 Mono MFPs</v>
          </cell>
          <cell r="U60" t="str">
            <v>A4</v>
          </cell>
          <cell r="V60" t="str">
            <v>Ciudad principal</v>
          </cell>
          <cell r="W60" t="str">
            <v>1-&gt;60</v>
          </cell>
          <cell r="X60">
            <v>1</v>
          </cell>
          <cell r="Y60">
            <v>715.00000000000011</v>
          </cell>
          <cell r="Z60">
            <v>1</v>
          </cell>
          <cell r="AA60">
            <v>1.35</v>
          </cell>
          <cell r="AB60">
            <v>5</v>
          </cell>
          <cell r="AC60">
            <v>0.27</v>
          </cell>
          <cell r="AD60">
            <v>0</v>
          </cell>
          <cell r="AE60">
            <v>0</v>
          </cell>
          <cell r="AF60">
            <v>43570</v>
          </cell>
          <cell r="AG60">
            <v>43570</v>
          </cell>
          <cell r="AH60">
            <v>0</v>
          </cell>
          <cell r="AI60" t="str">
            <v>0-1 día</v>
          </cell>
          <cell r="AJ60">
            <v>0</v>
          </cell>
          <cell r="AK60">
            <v>0</v>
          </cell>
          <cell r="AL60">
            <v>0</v>
          </cell>
          <cell r="AM60">
            <v>715.00000000000011</v>
          </cell>
          <cell r="AN60">
            <v>429</v>
          </cell>
          <cell r="AO60">
            <v>1</v>
          </cell>
        </row>
        <row r="61">
          <cell r="A61" t="str">
            <v>9HB91400215</v>
          </cell>
          <cell r="B61" t="str">
            <v>9HB9140021</v>
          </cell>
          <cell r="C61" t="str">
            <v>9HB914002</v>
          </cell>
          <cell r="D61" t="str">
            <v>ABR-19</v>
          </cell>
          <cell r="E61">
            <v>1</v>
          </cell>
          <cell r="F61" t="str">
            <v>2024869</v>
          </cell>
          <cell r="G61" t="str">
            <v>SR ASISTENCIA A CLIENTES</v>
          </cell>
          <cell r="H61" t="str">
            <v>4002</v>
          </cell>
          <cell r="I61" t="str">
            <v>15/04/2019 09:36</v>
          </cell>
          <cell r="J61" t="str">
            <v>500161</v>
          </cell>
          <cell r="K61" t="str">
            <v>PITSS</v>
          </cell>
          <cell r="L61" t="str">
            <v>ASP</v>
          </cell>
          <cell r="M61" t="str">
            <v>OPCIONES DE SERVICIO EN MEXICO</v>
          </cell>
          <cell r="N61" t="str">
            <v>ALEJANDRO DUMAS 1326</v>
          </cell>
          <cell r="O61" t="str">
            <v>Chihuahua-CHIH</v>
          </cell>
          <cell r="P61">
            <v>0</v>
          </cell>
          <cell r="Q61" t="str">
            <v>INTERIOR</v>
          </cell>
          <cell r="R61" t="str">
            <v xml:space="preserve">  </v>
          </cell>
          <cell r="S61" t="str">
            <v>&gt;60</v>
          </cell>
          <cell r="T61" t="str">
            <v>A4 Mono MFPs</v>
          </cell>
          <cell r="U61" t="str">
            <v>A4</v>
          </cell>
          <cell r="V61" t="str">
            <v>Ciudad principal</v>
          </cell>
          <cell r="W61" t="str">
            <v>1-&gt;60</v>
          </cell>
          <cell r="X61">
            <v>1</v>
          </cell>
          <cell r="Y61">
            <v>715.00000000000011</v>
          </cell>
          <cell r="Z61">
            <v>1</v>
          </cell>
          <cell r="AA61">
            <v>1.9</v>
          </cell>
          <cell r="AB61">
            <v>5</v>
          </cell>
          <cell r="AC61">
            <v>0.38</v>
          </cell>
          <cell r="AD61">
            <v>0</v>
          </cell>
          <cell r="AE61">
            <v>0</v>
          </cell>
          <cell r="AF61">
            <v>43570</v>
          </cell>
          <cell r="AG61">
            <v>43570</v>
          </cell>
          <cell r="AH61">
            <v>0</v>
          </cell>
          <cell r="AI61" t="str">
            <v>0-1 día</v>
          </cell>
          <cell r="AJ61">
            <v>0</v>
          </cell>
          <cell r="AK61">
            <v>0</v>
          </cell>
          <cell r="AL61">
            <v>0</v>
          </cell>
          <cell r="AM61">
            <v>715.00000000000011</v>
          </cell>
          <cell r="AN61" t="e">
            <v>#N/A</v>
          </cell>
          <cell r="AO61">
            <v>3</v>
          </cell>
        </row>
        <row r="62">
          <cell r="A62" t="str">
            <v>0PW49799411</v>
          </cell>
          <cell r="B62" t="str">
            <v>0PW49799411</v>
          </cell>
          <cell r="C62" t="str">
            <v>0PW4979941</v>
          </cell>
          <cell r="D62" t="str">
            <v>ABR-19</v>
          </cell>
          <cell r="E62">
            <v>1</v>
          </cell>
          <cell r="F62" t="str">
            <v>2018377</v>
          </cell>
          <cell r="G62" t="str">
            <v>SR ASISTENCIA A CLIENTES</v>
          </cell>
          <cell r="H62" t="str">
            <v>7142</v>
          </cell>
          <cell r="I62" t="str">
            <v>01/04/2019 17:53</v>
          </cell>
          <cell r="J62" t="str">
            <v>800188</v>
          </cell>
          <cell r="K62" t="str">
            <v>PITSS</v>
          </cell>
          <cell r="L62" t="str">
            <v>ASP</v>
          </cell>
          <cell r="M62" t="str">
            <v>PROCTER &amp; GAMBLE MANUFACTURING MEXICO S DE RL DE C</v>
          </cell>
          <cell r="N62" t="str">
            <v>AUTOPISTA QUERETARO CELAYA KM 16 SN</v>
          </cell>
          <cell r="O62" t="str">
            <v>Guanajuato-GTO</v>
          </cell>
          <cell r="P62">
            <v>0</v>
          </cell>
          <cell r="Q62" t="str">
            <v>INTERIOR</v>
          </cell>
          <cell r="R62" t="str">
            <v xml:space="preserve">  </v>
          </cell>
          <cell r="S62" t="str">
            <v>&gt;60</v>
          </cell>
          <cell r="T62" t="str">
            <v>WF Mono Systems and Legacy Color</v>
          </cell>
          <cell r="U62" t="str">
            <v>WF</v>
          </cell>
          <cell r="V62" t="str">
            <v>Ciudad principal</v>
          </cell>
          <cell r="W62" t="str">
            <v>3-&gt;60</v>
          </cell>
          <cell r="X62">
            <v>1</v>
          </cell>
          <cell r="Y62">
            <v>1573.0000000000002</v>
          </cell>
          <cell r="Z62">
            <v>1</v>
          </cell>
          <cell r="AA62">
            <v>0.42</v>
          </cell>
          <cell r="AB62">
            <v>4</v>
          </cell>
          <cell r="AC62">
            <v>0.105</v>
          </cell>
          <cell r="AD62">
            <v>0</v>
          </cell>
          <cell r="AE62">
            <v>0</v>
          </cell>
          <cell r="AF62">
            <v>43559</v>
          </cell>
          <cell r="AG62">
            <v>43559</v>
          </cell>
          <cell r="AH62">
            <v>0</v>
          </cell>
          <cell r="AI62" t="str">
            <v>0-1 día</v>
          </cell>
          <cell r="AJ62">
            <v>0</v>
          </cell>
          <cell r="AK62">
            <v>0</v>
          </cell>
          <cell r="AL62">
            <v>0</v>
          </cell>
          <cell r="AM62">
            <v>1573.0000000000002</v>
          </cell>
          <cell r="AN62">
            <v>1258.4000000000001</v>
          </cell>
          <cell r="AO62">
            <v>1</v>
          </cell>
        </row>
        <row r="63">
          <cell r="A63" t="str">
            <v>0E2B6656534</v>
          </cell>
          <cell r="B63" t="str">
            <v>0E2B6656531</v>
          </cell>
          <cell r="C63" t="str">
            <v>0E2B665653</v>
          </cell>
          <cell r="D63" t="str">
            <v>ABR-19</v>
          </cell>
          <cell r="E63">
            <v>1</v>
          </cell>
          <cell r="F63" t="str">
            <v>2020003</v>
          </cell>
          <cell r="G63" t="str">
            <v>SR ASISTENCIA A CLIENTES</v>
          </cell>
          <cell r="H63" t="str">
            <v>0070</v>
          </cell>
          <cell r="I63" t="str">
            <v>04/04/2019 11:49</v>
          </cell>
          <cell r="J63" t="str">
            <v>800200</v>
          </cell>
          <cell r="K63" t="str">
            <v>PITSS</v>
          </cell>
          <cell r="L63" t="str">
            <v>ASP</v>
          </cell>
          <cell r="M63" t="str">
            <v>OPERADORA OMX SA DE CV</v>
          </cell>
          <cell r="N63" t="str">
            <v>AV VALLE DE SAN ISIDRO 530</v>
          </cell>
          <cell r="O63" t="str">
            <v>ZAPOPAN-JAL</v>
          </cell>
          <cell r="P63">
            <v>0</v>
          </cell>
          <cell r="Q63" t="str">
            <v>INTERIOR</v>
          </cell>
          <cell r="R63" t="str">
            <v xml:space="preserve">  </v>
          </cell>
          <cell r="S63" t="str">
            <v>&gt;60</v>
          </cell>
          <cell r="T63" t="str">
            <v>Entry Production Color Low/Mid</v>
          </cell>
          <cell r="U63" t="str">
            <v>Entry Production</v>
          </cell>
          <cell r="V63" t="str">
            <v>Ciudad principal</v>
          </cell>
          <cell r="W63" t="str">
            <v>3-&gt;60</v>
          </cell>
          <cell r="X63">
            <v>1</v>
          </cell>
          <cell r="Y63">
            <v>1573.0000000000002</v>
          </cell>
          <cell r="Z63">
            <v>1</v>
          </cell>
          <cell r="AA63">
            <v>2.9</v>
          </cell>
          <cell r="AB63">
            <v>4</v>
          </cell>
          <cell r="AC63">
            <v>0.72499999999999998</v>
          </cell>
          <cell r="AD63">
            <v>0</v>
          </cell>
          <cell r="AE63">
            <v>0</v>
          </cell>
          <cell r="AF63">
            <v>43563</v>
          </cell>
          <cell r="AG63">
            <v>43564</v>
          </cell>
          <cell r="AH63">
            <v>1</v>
          </cell>
          <cell r="AI63" t="str">
            <v>0-1 día</v>
          </cell>
          <cell r="AJ63">
            <v>0</v>
          </cell>
          <cell r="AK63">
            <v>0</v>
          </cell>
          <cell r="AL63">
            <v>0</v>
          </cell>
          <cell r="AM63">
            <v>1573.0000000000002</v>
          </cell>
          <cell r="AN63">
            <v>1651.65</v>
          </cell>
          <cell r="AO63">
            <v>3</v>
          </cell>
        </row>
        <row r="64">
          <cell r="A64" t="str">
            <v>00241103112</v>
          </cell>
          <cell r="B64" t="str">
            <v>0024110311</v>
          </cell>
          <cell r="C64" t="str">
            <v>002411031</v>
          </cell>
          <cell r="D64" t="str">
            <v>ABR-19</v>
          </cell>
          <cell r="E64">
            <v>1</v>
          </cell>
          <cell r="F64" t="str">
            <v>2024043</v>
          </cell>
          <cell r="G64" t="str">
            <v>SR ASISTENCIA A CLIENTES</v>
          </cell>
          <cell r="H64" t="str">
            <v>8301</v>
          </cell>
          <cell r="I64" t="str">
            <v>12/04/2019 08:59</v>
          </cell>
          <cell r="J64" t="str">
            <v>800187</v>
          </cell>
          <cell r="K64" t="str">
            <v>PITSS</v>
          </cell>
          <cell r="L64" t="str">
            <v>ASP</v>
          </cell>
          <cell r="M64" t="str">
            <v>OPERADORA OMX SA DE CV</v>
          </cell>
          <cell r="N64" t="str">
            <v>PROL EZEQUIEL MONTES 1</v>
          </cell>
          <cell r="O64" t="str">
            <v>QUERETARO-QRO</v>
          </cell>
          <cell r="P64">
            <v>0</v>
          </cell>
          <cell r="Q64" t="str">
            <v>INTERIOR</v>
          </cell>
          <cell r="R64" t="str">
            <v xml:space="preserve">  </v>
          </cell>
          <cell r="S64" t="str">
            <v>&gt;60</v>
          </cell>
          <cell r="T64" t="str">
            <v>WF Mono Systems and Legacy Color</v>
          </cell>
          <cell r="U64" t="str">
            <v>WF</v>
          </cell>
          <cell r="V64" t="str">
            <v>Ciudad principal</v>
          </cell>
          <cell r="W64" t="str">
            <v>3-&gt;60</v>
          </cell>
          <cell r="X64">
            <v>1</v>
          </cell>
          <cell r="Y64">
            <v>1573.0000000000002</v>
          </cell>
          <cell r="Z64">
            <v>1</v>
          </cell>
          <cell r="AA64">
            <v>0.94</v>
          </cell>
          <cell r="AB64">
            <v>4</v>
          </cell>
          <cell r="AC64">
            <v>0.23499999999999999</v>
          </cell>
          <cell r="AD64">
            <v>0</v>
          </cell>
          <cell r="AE64">
            <v>0</v>
          </cell>
          <cell r="AF64">
            <v>43567</v>
          </cell>
          <cell r="AG64">
            <v>43570</v>
          </cell>
          <cell r="AH64">
            <v>1</v>
          </cell>
          <cell r="AI64" t="str">
            <v>0-1 día</v>
          </cell>
          <cell r="AJ64">
            <v>0</v>
          </cell>
          <cell r="AK64">
            <v>0</v>
          </cell>
          <cell r="AL64">
            <v>0</v>
          </cell>
          <cell r="AM64">
            <v>1573.0000000000002</v>
          </cell>
          <cell r="AN64" t="e">
            <v>#N/A</v>
          </cell>
          <cell r="AO64">
            <v>1</v>
          </cell>
        </row>
        <row r="65">
          <cell r="A65" t="str">
            <v>0BG096672112</v>
          </cell>
          <cell r="B65" t="str">
            <v>0BG09667211</v>
          </cell>
          <cell r="C65" t="str">
            <v>0BG0966721</v>
          </cell>
          <cell r="D65" t="str">
            <v>ABR-19</v>
          </cell>
          <cell r="E65">
            <v>1</v>
          </cell>
          <cell r="F65" t="str">
            <v>2024303</v>
          </cell>
          <cell r="G65" t="str">
            <v>SR ASISTENCIA A CLIENTES</v>
          </cell>
          <cell r="H65" t="str">
            <v>4310</v>
          </cell>
          <cell r="I65" t="str">
            <v>12/04/2019 16:46</v>
          </cell>
          <cell r="J65" t="str">
            <v>800188</v>
          </cell>
          <cell r="K65" t="str">
            <v>PITSS</v>
          </cell>
          <cell r="L65" t="str">
            <v>ASP</v>
          </cell>
          <cell r="M65" t="str">
            <v>OFFICE DEPOT DE MEXICO SA DE CV</v>
          </cell>
          <cell r="N65" t="str">
            <v>AV. FAJA DE ORO NO. 1100</v>
          </cell>
          <cell r="O65" t="str">
            <v>Salamanca-GTO</v>
          </cell>
          <cell r="P65">
            <v>0</v>
          </cell>
          <cell r="Q65" t="str">
            <v>INTERIOR</v>
          </cell>
          <cell r="R65" t="str">
            <v xml:space="preserve">  </v>
          </cell>
          <cell r="S65" t="str">
            <v>&gt;60</v>
          </cell>
          <cell r="T65" t="str">
            <v>Light Production Digital Business</v>
          </cell>
          <cell r="U65" t="str">
            <v>Entry Production</v>
          </cell>
          <cell r="V65" t="str">
            <v>Ciudad principal</v>
          </cell>
          <cell r="W65" t="str">
            <v>3-&gt;60</v>
          </cell>
          <cell r="X65">
            <v>1</v>
          </cell>
          <cell r="Y65">
            <v>1573.0000000000002</v>
          </cell>
          <cell r="Z65">
            <v>1</v>
          </cell>
          <cell r="AA65">
            <v>0.51</v>
          </cell>
          <cell r="AB65">
            <v>4</v>
          </cell>
          <cell r="AC65">
            <v>0.1275</v>
          </cell>
          <cell r="AD65">
            <v>0</v>
          </cell>
          <cell r="AE65">
            <v>0</v>
          </cell>
          <cell r="AF65">
            <v>43567</v>
          </cell>
          <cell r="AG65">
            <v>43579</v>
          </cell>
          <cell r="AH65">
            <v>8</v>
          </cell>
          <cell r="AI65" t="str">
            <v>6-10 días</v>
          </cell>
          <cell r="AJ65">
            <v>1</v>
          </cell>
          <cell r="AK65">
            <v>-1573.0000000000002</v>
          </cell>
          <cell r="AL65">
            <v>0</v>
          </cell>
          <cell r="AM65">
            <v>1573.0000000000002</v>
          </cell>
          <cell r="AN65">
            <v>943.8</v>
          </cell>
          <cell r="AO65">
            <v>2</v>
          </cell>
        </row>
        <row r="66">
          <cell r="A66" t="str">
            <v>5AV81426724</v>
          </cell>
          <cell r="B66" t="str">
            <v>5AV8142671</v>
          </cell>
          <cell r="C66" t="str">
            <v>5AV814267</v>
          </cell>
          <cell r="D66" t="str">
            <v>ABR-19</v>
          </cell>
          <cell r="E66">
            <v>1</v>
          </cell>
          <cell r="F66" t="str">
            <v>2028835</v>
          </cell>
          <cell r="G66" t="str">
            <v>SR EVALUACION DEL EQUIPO</v>
          </cell>
          <cell r="H66" t="str">
            <v>6512</v>
          </cell>
          <cell r="I66" t="str">
            <v>24/04/2019 08:58</v>
          </cell>
          <cell r="J66" t="str">
            <v>800187</v>
          </cell>
          <cell r="K66" t="str">
            <v>PITSS</v>
          </cell>
          <cell r="L66" t="str">
            <v>ASP</v>
          </cell>
          <cell r="M66" t="str">
            <v>ROSALBA GARDU&amp;O S</v>
          </cell>
          <cell r="N66" t="str">
            <v>HEROICO COLEGIO MILITAR No 717</v>
          </cell>
          <cell r="O66" t="str">
            <v>Queretaro-QRO</v>
          </cell>
          <cell r="P66">
            <v>0</v>
          </cell>
          <cell r="Q66" t="str">
            <v>INTERIOR</v>
          </cell>
          <cell r="R66" t="str">
            <v xml:space="preserve">  </v>
          </cell>
          <cell r="S66" t="str">
            <v>&gt;60</v>
          </cell>
          <cell r="T66" t="str">
            <v>A4 Color Laser MFPs</v>
          </cell>
          <cell r="U66" t="str">
            <v>A4</v>
          </cell>
          <cell r="V66" t="str">
            <v>Ciudad principal</v>
          </cell>
          <cell r="W66" t="str">
            <v>1-&gt;60</v>
          </cell>
          <cell r="X66">
            <v>1</v>
          </cell>
          <cell r="Y66">
            <v>715.00000000000011</v>
          </cell>
          <cell r="Z66">
            <v>1</v>
          </cell>
          <cell r="AA66">
            <v>4.03</v>
          </cell>
          <cell r="AB66">
            <v>5</v>
          </cell>
          <cell r="AC66">
            <v>0.80600000000000005</v>
          </cell>
          <cell r="AD66">
            <v>0</v>
          </cell>
          <cell r="AE66">
            <v>0</v>
          </cell>
          <cell r="AF66">
            <v>43579</v>
          </cell>
          <cell r="AG66">
            <v>43579</v>
          </cell>
          <cell r="AH66">
            <v>0</v>
          </cell>
          <cell r="AI66" t="str">
            <v>0-1 día</v>
          </cell>
          <cell r="AJ66">
            <v>0</v>
          </cell>
          <cell r="AK66">
            <v>0</v>
          </cell>
          <cell r="AL66">
            <v>0</v>
          </cell>
          <cell r="AM66">
            <v>715.00000000000011</v>
          </cell>
          <cell r="AN66" t="e">
            <v>#N/A</v>
          </cell>
          <cell r="AO66">
            <v>1</v>
          </cell>
        </row>
        <row r="67">
          <cell r="A67" t="str">
            <v>09BR5463265</v>
          </cell>
          <cell r="B67" t="str">
            <v>09BR5463261</v>
          </cell>
          <cell r="C67" t="str">
            <v>09BR546326</v>
          </cell>
          <cell r="D67" t="str">
            <v>ABR-19</v>
          </cell>
          <cell r="E67">
            <v>1</v>
          </cell>
          <cell r="F67" t="str">
            <v>2020669</v>
          </cell>
          <cell r="G67" t="str">
            <v>SR INSTALACION ANALISTA</v>
          </cell>
          <cell r="H67" t="str">
            <v>3330</v>
          </cell>
          <cell r="I67" t="str">
            <v>05/04/2019 11:55</v>
          </cell>
          <cell r="J67" t="str">
            <v>500056</v>
          </cell>
          <cell r="K67" t="str">
            <v>PITSS</v>
          </cell>
          <cell r="L67" t="str">
            <v>ASP</v>
          </cell>
          <cell r="M67" t="str">
            <v>DELPHI AUTOMOTIVE SYSTEMS S DE RL DE CV</v>
          </cell>
          <cell r="N67" t="str">
            <v>CARRETERA A MONTERREY AV FOMENTO INDUSTRIAL SN</v>
          </cell>
          <cell r="O67" t="str">
            <v>Reynosa-TAM</v>
          </cell>
          <cell r="P67">
            <v>0</v>
          </cell>
          <cell r="Q67" t="str">
            <v>INTERIOR</v>
          </cell>
          <cell r="R67" t="str">
            <v xml:space="preserve">  </v>
          </cell>
          <cell r="S67" t="str">
            <v>&gt;60</v>
          </cell>
          <cell r="T67" t="str">
            <v>Entry Mono Printers</v>
          </cell>
          <cell r="U67" t="str">
            <v>A4</v>
          </cell>
          <cell r="V67" t="str">
            <v>Ciudad principal</v>
          </cell>
          <cell r="W67" t="str">
            <v>1-&gt;60</v>
          </cell>
          <cell r="X67">
            <v>1</v>
          </cell>
          <cell r="Y67">
            <v>715.00000000000011</v>
          </cell>
          <cell r="Z67">
            <v>0</v>
          </cell>
          <cell r="AA67">
            <v>5</v>
          </cell>
          <cell r="AB67">
            <v>5</v>
          </cell>
          <cell r="AC67">
            <v>1</v>
          </cell>
          <cell r="AD67">
            <v>0</v>
          </cell>
          <cell r="AE67">
            <v>0</v>
          </cell>
          <cell r="AF67">
            <v>43560</v>
          </cell>
          <cell r="AG67">
            <v>43563</v>
          </cell>
          <cell r="AH67">
            <v>1</v>
          </cell>
          <cell r="AI67" t="str">
            <v>0-1 día</v>
          </cell>
          <cell r="AJ67">
            <v>0</v>
          </cell>
          <cell r="AK67">
            <v>0</v>
          </cell>
          <cell r="AL67">
            <v>0</v>
          </cell>
          <cell r="AM67">
            <v>715.00000000000011</v>
          </cell>
          <cell r="AN67" t="e">
            <v>#N/A</v>
          </cell>
          <cell r="AO67">
            <v>2</v>
          </cell>
        </row>
        <row r="68">
          <cell r="A68" t="str">
            <v>09HB91600615</v>
          </cell>
          <cell r="B68" t="str">
            <v>09HB9160061</v>
          </cell>
          <cell r="C68" t="str">
            <v>09HB916006</v>
          </cell>
          <cell r="D68" t="str">
            <v>ABR-19</v>
          </cell>
          <cell r="E68">
            <v>1</v>
          </cell>
          <cell r="F68" t="str">
            <v>2024931</v>
          </cell>
          <cell r="G68" t="str">
            <v>SR INSTALACION ANALISTA</v>
          </cell>
          <cell r="H68" t="str">
            <v>4002</v>
          </cell>
          <cell r="I68" t="str">
            <v>15/04/2019 10:22</v>
          </cell>
          <cell r="J68" t="str">
            <v>800197</v>
          </cell>
          <cell r="K68" t="str">
            <v>PITSS</v>
          </cell>
          <cell r="L68" t="str">
            <v>ASP</v>
          </cell>
          <cell r="M68" t="str">
            <v>OPERADORA OMX SA DE CV</v>
          </cell>
          <cell r="N68" t="str">
            <v>AV VENUSTIANO CARRANZA 2301</v>
          </cell>
          <cell r="O68" t="str">
            <v>SAN LUIS POTOSI-SLP</v>
          </cell>
          <cell r="P68">
            <v>0</v>
          </cell>
          <cell r="Q68" t="str">
            <v>INTERIOR</v>
          </cell>
          <cell r="R68" t="str">
            <v xml:space="preserve">  </v>
          </cell>
          <cell r="S68" t="str">
            <v>&gt;60</v>
          </cell>
          <cell r="T68" t="str">
            <v>A4 Mono MFPs</v>
          </cell>
          <cell r="U68" t="str">
            <v>A4</v>
          </cell>
          <cell r="V68" t="str">
            <v>Ciudad principal</v>
          </cell>
          <cell r="W68" t="str">
            <v>1-&gt;60</v>
          </cell>
          <cell r="X68">
            <v>1</v>
          </cell>
          <cell r="Y68">
            <v>715.00000000000011</v>
          </cell>
          <cell r="Z68">
            <v>0</v>
          </cell>
          <cell r="AA68">
            <v>5</v>
          </cell>
          <cell r="AB68">
            <v>5</v>
          </cell>
          <cell r="AC68">
            <v>1</v>
          </cell>
          <cell r="AD68">
            <v>0</v>
          </cell>
          <cell r="AE68">
            <v>0</v>
          </cell>
          <cell r="AF68">
            <v>43570</v>
          </cell>
          <cell r="AG68">
            <v>43570</v>
          </cell>
          <cell r="AH68">
            <v>0</v>
          </cell>
          <cell r="AI68" t="str">
            <v>0-1 día</v>
          </cell>
          <cell r="AJ68">
            <v>0</v>
          </cell>
          <cell r="AK68">
            <v>0</v>
          </cell>
          <cell r="AL68">
            <v>0</v>
          </cell>
          <cell r="AM68">
            <v>715.00000000000011</v>
          </cell>
          <cell r="AN68">
            <v>0</v>
          </cell>
          <cell r="AO68">
            <v>4</v>
          </cell>
        </row>
        <row r="69">
          <cell r="A69" t="str">
            <v>0E2B65408017</v>
          </cell>
          <cell r="B69" t="str">
            <v>0E2B6540801</v>
          </cell>
          <cell r="C69" t="str">
            <v>0E2B654080</v>
          </cell>
          <cell r="D69" t="str">
            <v>ABR-19</v>
          </cell>
          <cell r="E69">
            <v>1</v>
          </cell>
          <cell r="F69" t="str">
            <v>2025811</v>
          </cell>
          <cell r="G69" t="str">
            <v>SR INSTALACION CAMBIO DE LUGAR</v>
          </cell>
          <cell r="H69" t="str">
            <v>0070</v>
          </cell>
          <cell r="I69" t="str">
            <v>17/04/2019 00:31</v>
          </cell>
          <cell r="J69" t="str">
            <v>800186</v>
          </cell>
          <cell r="K69" t="str">
            <v>PITSS</v>
          </cell>
          <cell r="L69" t="str">
            <v>ASP</v>
          </cell>
          <cell r="M69" t="str">
            <v>OFFICE DEPOT DE MEXICO SA DE CV</v>
          </cell>
          <cell r="N69" t="str">
            <v>ANILLO VIAL II JUNIPERO SERRA NO. 21260 PAD.5 CENT</v>
          </cell>
          <cell r="O69" t="str">
            <v>Queretaro-QRO</v>
          </cell>
          <cell r="P69">
            <v>0</v>
          </cell>
          <cell r="Q69" t="str">
            <v>INTERIOR</v>
          </cell>
          <cell r="R69" t="str">
            <v xml:space="preserve">  </v>
          </cell>
          <cell r="S69" t="str">
            <v>&gt;60</v>
          </cell>
          <cell r="T69" t="str">
            <v>Entry Production Color Low/Mid</v>
          </cell>
          <cell r="U69" t="str">
            <v>Entry Production</v>
          </cell>
          <cell r="V69" t="str">
            <v>Ciudad principal</v>
          </cell>
          <cell r="W69" t="str">
            <v>3-&gt;60</v>
          </cell>
          <cell r="X69">
            <v>1</v>
          </cell>
          <cell r="Y69">
            <v>1573.0000000000002</v>
          </cell>
          <cell r="Z69">
            <v>0</v>
          </cell>
          <cell r="AA69">
            <v>4</v>
          </cell>
          <cell r="AB69">
            <v>4</v>
          </cell>
          <cell r="AC69">
            <v>1</v>
          </cell>
          <cell r="AD69">
            <v>0</v>
          </cell>
          <cell r="AE69">
            <v>0</v>
          </cell>
          <cell r="AF69">
            <v>43572</v>
          </cell>
          <cell r="AG69">
            <v>43573</v>
          </cell>
          <cell r="AH69">
            <v>1</v>
          </cell>
          <cell r="AI69" t="str">
            <v>0-1 día</v>
          </cell>
          <cell r="AJ69">
            <v>0</v>
          </cell>
          <cell r="AK69">
            <v>0</v>
          </cell>
          <cell r="AL69">
            <v>0</v>
          </cell>
          <cell r="AM69">
            <v>1573.0000000000002</v>
          </cell>
          <cell r="AN69">
            <v>1573</v>
          </cell>
          <cell r="AO69">
            <v>2</v>
          </cell>
        </row>
        <row r="70">
          <cell r="A70" t="str">
            <v>0E2B66565317</v>
          </cell>
          <cell r="B70" t="str">
            <v>0E2B6656532</v>
          </cell>
          <cell r="C70" t="str">
            <v>0E2B665653</v>
          </cell>
          <cell r="D70" t="str">
            <v>ABR-19</v>
          </cell>
          <cell r="E70">
            <v>1</v>
          </cell>
          <cell r="F70" t="str">
            <v>2025813</v>
          </cell>
          <cell r="G70" t="str">
            <v>SR INSTALACION CAMBIO DE LUGAR</v>
          </cell>
          <cell r="H70" t="str">
            <v>0070</v>
          </cell>
          <cell r="I70" t="str">
            <v>17/04/2019 00:34</v>
          </cell>
          <cell r="J70" t="str">
            <v>800183</v>
          </cell>
          <cell r="K70" t="str">
            <v>PITSS</v>
          </cell>
          <cell r="L70" t="str">
            <v>ASP</v>
          </cell>
          <cell r="M70" t="str">
            <v>OPERADORA OMX SA DE CV</v>
          </cell>
          <cell r="N70" t="str">
            <v>AV VALLE DE SAN ISIDRO 530</v>
          </cell>
          <cell r="O70" t="str">
            <v>ZAPOPAN-JAL</v>
          </cell>
          <cell r="P70">
            <v>0</v>
          </cell>
          <cell r="Q70" t="str">
            <v>INTERIOR</v>
          </cell>
          <cell r="R70" t="str">
            <v xml:space="preserve">  </v>
          </cell>
          <cell r="S70" t="str">
            <v>&gt;60</v>
          </cell>
          <cell r="T70" t="str">
            <v>Entry Production Color Low/Mid</v>
          </cell>
          <cell r="U70" t="str">
            <v>Entry Production</v>
          </cell>
          <cell r="V70" t="str">
            <v>Ciudad principal</v>
          </cell>
          <cell r="W70" t="str">
            <v>3-&gt;60</v>
          </cell>
          <cell r="X70">
            <v>1</v>
          </cell>
          <cell r="Y70">
            <v>1573.0000000000002</v>
          </cell>
          <cell r="Z70">
            <v>0</v>
          </cell>
          <cell r="AA70">
            <v>4</v>
          </cell>
          <cell r="AB70">
            <v>4</v>
          </cell>
          <cell r="AC70">
            <v>1</v>
          </cell>
          <cell r="AD70">
            <v>0</v>
          </cell>
          <cell r="AE70">
            <v>0</v>
          </cell>
          <cell r="AF70">
            <v>43577</v>
          </cell>
          <cell r="AG70">
            <v>43578</v>
          </cell>
          <cell r="AH70">
            <v>1</v>
          </cell>
          <cell r="AI70" t="str">
            <v>0-1 día</v>
          </cell>
          <cell r="AJ70">
            <v>0</v>
          </cell>
          <cell r="AK70">
            <v>0</v>
          </cell>
          <cell r="AL70">
            <v>0</v>
          </cell>
          <cell r="AM70">
            <v>1573.0000000000002</v>
          </cell>
          <cell r="AN70">
            <v>1651.65</v>
          </cell>
          <cell r="AO70">
            <v>3</v>
          </cell>
        </row>
        <row r="71">
          <cell r="A71" t="str">
            <v>0BG097237416</v>
          </cell>
          <cell r="B71" t="str">
            <v>0BG09723741</v>
          </cell>
          <cell r="C71" t="str">
            <v>0BG0972374</v>
          </cell>
          <cell r="D71" t="str">
            <v>ABR-19</v>
          </cell>
          <cell r="E71">
            <v>1</v>
          </cell>
          <cell r="F71" t="str">
            <v>2025809</v>
          </cell>
          <cell r="G71" t="str">
            <v>SR INSTALACION CAMBIO DE LUGAR</v>
          </cell>
          <cell r="H71" t="str">
            <v>4310</v>
          </cell>
          <cell r="I71" t="str">
            <v>16/04/2019 23:50</v>
          </cell>
          <cell r="J71" t="str">
            <v>800192</v>
          </cell>
          <cell r="K71" t="str">
            <v>PITSS</v>
          </cell>
          <cell r="L71" t="str">
            <v>ASP</v>
          </cell>
          <cell r="M71" t="str">
            <v>OPERADORA OMX SA DE CV</v>
          </cell>
          <cell r="N71" t="str">
            <v>AV VALLARTA 5400</v>
          </cell>
          <cell r="O71" t="str">
            <v>ZAPOPAN-JAL</v>
          </cell>
          <cell r="P71">
            <v>0</v>
          </cell>
          <cell r="Q71" t="str">
            <v>INTERIOR</v>
          </cell>
          <cell r="R71" t="str">
            <v xml:space="preserve">  </v>
          </cell>
          <cell r="S71" t="str">
            <v>&gt;60</v>
          </cell>
          <cell r="T71" t="str">
            <v>Light Production Digital Business</v>
          </cell>
          <cell r="U71" t="str">
            <v>Entry Production</v>
          </cell>
          <cell r="V71" t="str">
            <v>Ciudad principal</v>
          </cell>
          <cell r="W71" t="str">
            <v>3-&gt;60</v>
          </cell>
          <cell r="X71">
            <v>1</v>
          </cell>
          <cell r="Y71">
            <v>1573.0000000000002</v>
          </cell>
          <cell r="Z71">
            <v>0</v>
          </cell>
          <cell r="AA71">
            <v>4</v>
          </cell>
          <cell r="AB71">
            <v>4</v>
          </cell>
          <cell r="AC71">
            <v>1</v>
          </cell>
          <cell r="AD71">
            <v>0</v>
          </cell>
          <cell r="AE71">
            <v>0</v>
          </cell>
          <cell r="AF71">
            <v>43578</v>
          </cell>
          <cell r="AG71">
            <v>43578</v>
          </cell>
          <cell r="AH71">
            <v>0</v>
          </cell>
          <cell r="AI71" t="str">
            <v>0-1 día</v>
          </cell>
          <cell r="AJ71">
            <v>0</v>
          </cell>
          <cell r="AK71">
            <v>0</v>
          </cell>
          <cell r="AL71">
            <v>0</v>
          </cell>
          <cell r="AM71">
            <v>1573.0000000000002</v>
          </cell>
          <cell r="AN71">
            <v>1573</v>
          </cell>
          <cell r="AO71">
            <v>1</v>
          </cell>
        </row>
        <row r="72">
          <cell r="A72" t="str">
            <v>9HB91400229</v>
          </cell>
          <cell r="B72" t="str">
            <v>9HB9140022</v>
          </cell>
          <cell r="C72" t="str">
            <v>9HB914002</v>
          </cell>
          <cell r="D72" t="str">
            <v>ABR-19</v>
          </cell>
          <cell r="E72">
            <v>1</v>
          </cell>
          <cell r="F72" t="str">
            <v>2016871</v>
          </cell>
          <cell r="G72" t="str">
            <v>SR INSTALACION DE EQUIPO</v>
          </cell>
          <cell r="H72" t="str">
            <v>4002</v>
          </cell>
          <cell r="I72" t="str">
            <v>29/03/2019 09:25</v>
          </cell>
          <cell r="J72" t="str">
            <v>500161</v>
          </cell>
          <cell r="K72" t="str">
            <v>PITSS</v>
          </cell>
          <cell r="L72" t="str">
            <v>ASP</v>
          </cell>
          <cell r="M72" t="str">
            <v>OPCIONES DE SERVICIO EN MEXICO</v>
          </cell>
          <cell r="N72" t="str">
            <v>ALEJANDRO DUMAS 1326</v>
          </cell>
          <cell r="O72" t="str">
            <v>Chihuahua-CHIH</v>
          </cell>
          <cell r="P72">
            <v>0</v>
          </cell>
          <cell r="Q72" t="str">
            <v>INTERIOR</v>
          </cell>
          <cell r="R72" t="str">
            <v xml:space="preserve">  </v>
          </cell>
          <cell r="S72" t="str">
            <v>&gt;60</v>
          </cell>
          <cell r="T72" t="str">
            <v>A4 Mono MFPs</v>
          </cell>
          <cell r="U72" t="str">
            <v>A4</v>
          </cell>
          <cell r="V72" t="str">
            <v>Ciudad principal</v>
          </cell>
          <cell r="W72" t="str">
            <v>1-&gt;60</v>
          </cell>
          <cell r="X72">
            <v>1</v>
          </cell>
          <cell r="Y72">
            <v>1072.5000000000002</v>
          </cell>
          <cell r="Z72">
            <v>0</v>
          </cell>
          <cell r="AA72">
            <v>5</v>
          </cell>
          <cell r="AB72">
            <v>5</v>
          </cell>
          <cell r="AC72">
            <v>1</v>
          </cell>
          <cell r="AD72">
            <v>0</v>
          </cell>
          <cell r="AE72">
            <v>0</v>
          </cell>
          <cell r="AF72">
            <v>43556</v>
          </cell>
          <cell r="AG72">
            <v>43556</v>
          </cell>
          <cell r="AH72">
            <v>0</v>
          </cell>
          <cell r="AI72" t="str">
            <v>0-1 día</v>
          </cell>
          <cell r="AJ72">
            <v>0</v>
          </cell>
          <cell r="AK72">
            <v>0</v>
          </cell>
          <cell r="AL72">
            <v>0</v>
          </cell>
          <cell r="AM72">
            <v>1072.5000000000002</v>
          </cell>
          <cell r="AN72" t="e">
            <v>#N/A</v>
          </cell>
          <cell r="AO72">
            <v>3</v>
          </cell>
        </row>
        <row r="73">
          <cell r="A73" t="str">
            <v>9HB91400221</v>
          </cell>
          <cell r="B73" t="str">
            <v>9HB9140023</v>
          </cell>
          <cell r="C73" t="str">
            <v>9HB914002</v>
          </cell>
          <cell r="D73" t="str">
            <v>ABR-19</v>
          </cell>
          <cell r="E73">
            <v>1</v>
          </cell>
          <cell r="F73" t="str">
            <v>2012997</v>
          </cell>
          <cell r="G73" t="str">
            <v>SR INSTALACION DE EQUIPO</v>
          </cell>
          <cell r="H73" t="str">
            <v>4002</v>
          </cell>
          <cell r="I73" t="str">
            <v>21/03/2019 13:39</v>
          </cell>
          <cell r="J73" t="str">
            <v>500161</v>
          </cell>
          <cell r="K73" t="str">
            <v>PITSS</v>
          </cell>
          <cell r="L73" t="str">
            <v>ASP</v>
          </cell>
          <cell r="M73" t="str">
            <v>OPCIONES DE SERVICIO EN MEXICO</v>
          </cell>
          <cell r="N73" t="str">
            <v>ALEJANDRO DUMAS 1326</v>
          </cell>
          <cell r="O73" t="str">
            <v>Chihuahua-CHIH</v>
          </cell>
          <cell r="P73">
            <v>0</v>
          </cell>
          <cell r="Q73" t="str">
            <v>INTERIOR</v>
          </cell>
          <cell r="R73" t="str">
            <v xml:space="preserve">  </v>
          </cell>
          <cell r="S73" t="str">
            <v>&gt;60</v>
          </cell>
          <cell r="T73" t="str">
            <v>A4 Mono MFPs</v>
          </cell>
          <cell r="U73" t="str">
            <v>A4</v>
          </cell>
          <cell r="V73" t="str">
            <v>Ciudad principal</v>
          </cell>
          <cell r="W73" t="str">
            <v>1-&gt;60</v>
          </cell>
          <cell r="X73">
            <v>1</v>
          </cell>
          <cell r="Y73">
            <v>1072.5000000000002</v>
          </cell>
          <cell r="Z73">
            <v>0</v>
          </cell>
          <cell r="AA73">
            <v>5</v>
          </cell>
          <cell r="AB73">
            <v>5</v>
          </cell>
          <cell r="AC73">
            <v>1</v>
          </cell>
          <cell r="AD73">
            <v>0</v>
          </cell>
          <cell r="AE73">
            <v>0</v>
          </cell>
          <cell r="AF73">
            <v>43545</v>
          </cell>
          <cell r="AG73">
            <v>43557</v>
          </cell>
          <cell r="AH73">
            <v>8</v>
          </cell>
          <cell r="AI73" t="str">
            <v>6-10 días</v>
          </cell>
          <cell r="AJ73">
            <v>0</v>
          </cell>
          <cell r="AK73">
            <v>0</v>
          </cell>
          <cell r="AL73">
            <v>0</v>
          </cell>
          <cell r="AM73">
            <v>1072.5000000000002</v>
          </cell>
          <cell r="AN73" t="e">
            <v>#N/A</v>
          </cell>
          <cell r="AO73">
            <v>3</v>
          </cell>
        </row>
        <row r="74">
          <cell r="A74" t="str">
            <v>03BT8019643</v>
          </cell>
          <cell r="B74" t="str">
            <v>03BT8019641</v>
          </cell>
          <cell r="C74" t="str">
            <v>03BT801964</v>
          </cell>
          <cell r="D74" t="str">
            <v>ABR-19</v>
          </cell>
          <cell r="E74">
            <v>1</v>
          </cell>
          <cell r="F74" t="str">
            <v>2019451</v>
          </cell>
          <cell r="G74" t="str">
            <v>SR INSTALACION DE EQUIPO</v>
          </cell>
          <cell r="H74" t="str">
            <v>3346</v>
          </cell>
          <cell r="I74" t="str">
            <v>03/04/2019 12:44</v>
          </cell>
          <cell r="J74" t="str">
            <v>800186</v>
          </cell>
          <cell r="K74" t="str">
            <v>PITSS</v>
          </cell>
          <cell r="L74" t="str">
            <v>ASP</v>
          </cell>
          <cell r="M74" t="str">
            <v>TELEFONOS DE MEXICO SA B DE CV</v>
          </cell>
          <cell r="N74" t="str">
            <v>AV  ZARAGOZA 396</v>
          </cell>
          <cell r="O74" t="str">
            <v>QUERETARO-QRO</v>
          </cell>
          <cell r="P74">
            <v>0</v>
          </cell>
          <cell r="Q74" t="str">
            <v>INTERIOR</v>
          </cell>
          <cell r="R74" t="str">
            <v xml:space="preserve">  </v>
          </cell>
          <cell r="S74" t="str">
            <v>&gt;60</v>
          </cell>
          <cell r="T74" t="str">
            <v>A4 Mono MFPs</v>
          </cell>
          <cell r="U74" t="str">
            <v>A4</v>
          </cell>
          <cell r="V74" t="str">
            <v>Ciudad principal</v>
          </cell>
          <cell r="W74" t="str">
            <v>1-&gt;60</v>
          </cell>
          <cell r="X74">
            <v>1</v>
          </cell>
          <cell r="Y74">
            <v>1072.5000000000002</v>
          </cell>
          <cell r="Z74">
            <v>0</v>
          </cell>
          <cell r="AA74">
            <v>5</v>
          </cell>
          <cell r="AB74">
            <v>5</v>
          </cell>
          <cell r="AC74">
            <v>1</v>
          </cell>
          <cell r="AD74">
            <v>0</v>
          </cell>
          <cell r="AE74">
            <v>0</v>
          </cell>
          <cell r="AF74">
            <v>43559</v>
          </cell>
          <cell r="AG74">
            <v>43559</v>
          </cell>
          <cell r="AH74">
            <v>0</v>
          </cell>
          <cell r="AI74" t="str">
            <v>0-1 día</v>
          </cell>
          <cell r="AJ74">
            <v>0</v>
          </cell>
          <cell r="AK74">
            <v>0</v>
          </cell>
          <cell r="AL74">
            <v>0</v>
          </cell>
          <cell r="AM74">
            <v>1072.5000000000002</v>
          </cell>
          <cell r="AN74">
            <v>0</v>
          </cell>
          <cell r="AO74">
            <v>1</v>
          </cell>
        </row>
        <row r="75">
          <cell r="A75" t="str">
            <v>9HB3348883</v>
          </cell>
          <cell r="B75" t="str">
            <v>9HB3348881</v>
          </cell>
          <cell r="C75" t="str">
            <v>9HB334888</v>
          </cell>
          <cell r="D75" t="str">
            <v>ABR-19</v>
          </cell>
          <cell r="E75">
            <v>1</v>
          </cell>
          <cell r="F75" t="str">
            <v>2003187</v>
          </cell>
          <cell r="G75" t="str">
            <v>SR INSTALACION DE EQUIPO</v>
          </cell>
          <cell r="H75" t="str">
            <v>4002</v>
          </cell>
          <cell r="I75" t="str">
            <v>03/03/2019 23:01</v>
          </cell>
          <cell r="J75" t="str">
            <v>100038</v>
          </cell>
          <cell r="K75" t="str">
            <v>PITSS</v>
          </cell>
          <cell r="L75" t="str">
            <v>ASP</v>
          </cell>
          <cell r="M75" t="str">
            <v>LAND IT SA DE CV</v>
          </cell>
          <cell r="N75" t="str">
            <v>AV NICOLAS SAN JUAN S/N</v>
          </cell>
          <cell r="O75" t="str">
            <v>Toluca De Lerdo-ESTA</v>
          </cell>
          <cell r="P75">
            <v>0</v>
          </cell>
          <cell r="Q75" t="str">
            <v>INTERIOR</v>
          </cell>
          <cell r="R75" t="str">
            <v xml:space="preserve">  </v>
          </cell>
          <cell r="S75" t="str">
            <v>&gt;60</v>
          </cell>
          <cell r="T75" t="str">
            <v>A4 Mono MFPs</v>
          </cell>
          <cell r="U75" t="str">
            <v>A4</v>
          </cell>
          <cell r="V75" t="str">
            <v>Ciudad principal</v>
          </cell>
          <cell r="W75" t="str">
            <v>1-&gt;60</v>
          </cell>
          <cell r="X75">
            <v>1</v>
          </cell>
          <cell r="Y75">
            <v>1072.5000000000002</v>
          </cell>
          <cell r="Z75">
            <v>0</v>
          </cell>
          <cell r="AA75">
            <v>5</v>
          </cell>
          <cell r="AB75">
            <v>5</v>
          </cell>
          <cell r="AC75">
            <v>1</v>
          </cell>
          <cell r="AD75">
            <v>0</v>
          </cell>
          <cell r="AE75">
            <v>0</v>
          </cell>
          <cell r="AF75">
            <v>43559</v>
          </cell>
          <cell r="AG75">
            <v>43560</v>
          </cell>
          <cell r="AH75">
            <v>1</v>
          </cell>
          <cell r="AI75" t="str">
            <v>0-1 día</v>
          </cell>
          <cell r="AJ75">
            <v>0</v>
          </cell>
          <cell r="AK75">
            <v>0</v>
          </cell>
          <cell r="AL75">
            <v>0</v>
          </cell>
          <cell r="AM75">
            <v>1072.5000000000002</v>
          </cell>
          <cell r="AN75">
            <v>0</v>
          </cell>
          <cell r="AO75">
            <v>1</v>
          </cell>
        </row>
        <row r="76">
          <cell r="A76" t="str">
            <v>09BR54632621</v>
          </cell>
          <cell r="B76" t="str">
            <v>09BR5463262</v>
          </cell>
          <cell r="C76" t="str">
            <v>09BR546326</v>
          </cell>
          <cell r="D76" t="str">
            <v>ABR-19</v>
          </cell>
          <cell r="E76">
            <v>1</v>
          </cell>
          <cell r="F76" t="str">
            <v>2012945</v>
          </cell>
          <cell r="G76" t="str">
            <v>SR INSTALACION DE EQUIPO</v>
          </cell>
          <cell r="H76" t="str">
            <v>3330</v>
          </cell>
          <cell r="I76" t="str">
            <v>21/03/2019 13:09</v>
          </cell>
          <cell r="J76" t="str">
            <v>500056</v>
          </cell>
          <cell r="K76" t="str">
            <v>PITSS</v>
          </cell>
          <cell r="L76" t="str">
            <v>ASP</v>
          </cell>
          <cell r="M76" t="str">
            <v>DELPHI AUTOMOTIVE SYSTEMS S DE RL DE CV</v>
          </cell>
          <cell r="N76" t="str">
            <v>CARRETERA A MONTERREY AV FOMENTO INDUSTRIAL SN</v>
          </cell>
          <cell r="O76" t="str">
            <v>Reynosa-TAM</v>
          </cell>
          <cell r="P76">
            <v>0</v>
          </cell>
          <cell r="Q76" t="str">
            <v>INTERIOR</v>
          </cell>
          <cell r="R76" t="str">
            <v xml:space="preserve">  </v>
          </cell>
          <cell r="S76" t="str">
            <v>&gt;60</v>
          </cell>
          <cell r="T76" t="str">
            <v>Entry Mono Printers</v>
          </cell>
          <cell r="U76" t="str">
            <v>A4</v>
          </cell>
          <cell r="V76" t="str">
            <v>Ciudad principal</v>
          </cell>
          <cell r="W76" t="str">
            <v>1-&gt;60</v>
          </cell>
          <cell r="X76">
            <v>1</v>
          </cell>
          <cell r="Y76">
            <v>1072.5000000000002</v>
          </cell>
          <cell r="Z76">
            <v>0</v>
          </cell>
          <cell r="AA76">
            <v>5</v>
          </cell>
          <cell r="AB76">
            <v>5</v>
          </cell>
          <cell r="AC76">
            <v>1</v>
          </cell>
          <cell r="AD76">
            <v>0</v>
          </cell>
          <cell r="AE76">
            <v>0</v>
          </cell>
          <cell r="AF76">
            <v>43560</v>
          </cell>
          <cell r="AG76">
            <v>43560</v>
          </cell>
          <cell r="AH76">
            <v>0</v>
          </cell>
          <cell r="AI76" t="str">
            <v>0-1 día</v>
          </cell>
          <cell r="AJ76">
            <v>0</v>
          </cell>
          <cell r="AK76">
            <v>0</v>
          </cell>
          <cell r="AL76">
            <v>0</v>
          </cell>
          <cell r="AM76">
            <v>1072.5000000000002</v>
          </cell>
          <cell r="AN76" t="e">
            <v>#N/A</v>
          </cell>
          <cell r="AO76">
            <v>2</v>
          </cell>
        </row>
        <row r="77">
          <cell r="A77" t="str">
            <v>09BR54632021</v>
          </cell>
          <cell r="B77" t="str">
            <v>09BR5463201</v>
          </cell>
          <cell r="C77" t="str">
            <v>09BR546320</v>
          </cell>
          <cell r="D77" t="str">
            <v>ABR-19</v>
          </cell>
          <cell r="E77">
            <v>1</v>
          </cell>
          <cell r="F77" t="str">
            <v>2012769</v>
          </cell>
          <cell r="G77" t="str">
            <v>SR INSTALACION DE EQUIPO</v>
          </cell>
          <cell r="H77" t="str">
            <v>3330</v>
          </cell>
          <cell r="I77" t="str">
            <v>21/03/2019 10:31</v>
          </cell>
          <cell r="J77" t="str">
            <v>500056</v>
          </cell>
          <cell r="K77" t="str">
            <v>PITSS</v>
          </cell>
          <cell r="L77" t="str">
            <v>ASP</v>
          </cell>
          <cell r="M77" t="str">
            <v>DELPHI AUTOMOTIVE SYSTEMS S DE RL DE CV</v>
          </cell>
          <cell r="N77" t="str">
            <v>CARRETERA A MONTERREY AV FOMENTO INDUSTRIAL SN</v>
          </cell>
          <cell r="O77" t="str">
            <v>Reynosa-TAM</v>
          </cell>
          <cell r="P77">
            <v>0</v>
          </cell>
          <cell r="Q77" t="str">
            <v>INTERIOR</v>
          </cell>
          <cell r="R77" t="str">
            <v xml:space="preserve">  </v>
          </cell>
          <cell r="S77" t="str">
            <v>&gt;60</v>
          </cell>
          <cell r="T77" t="str">
            <v>Entry Mono Printers</v>
          </cell>
          <cell r="U77" t="str">
            <v>A4</v>
          </cell>
          <cell r="V77" t="str">
            <v>Ciudad principal</v>
          </cell>
          <cell r="W77" t="str">
            <v>1-&gt;60</v>
          </cell>
          <cell r="X77">
            <v>1</v>
          </cell>
          <cell r="Y77">
            <v>1072.5000000000002</v>
          </cell>
          <cell r="Z77">
            <v>0</v>
          </cell>
          <cell r="AA77">
            <v>5</v>
          </cell>
          <cell r="AB77">
            <v>5</v>
          </cell>
          <cell r="AC77">
            <v>1</v>
          </cell>
          <cell r="AD77">
            <v>0</v>
          </cell>
          <cell r="AE77">
            <v>0</v>
          </cell>
          <cell r="AF77">
            <v>43545</v>
          </cell>
          <cell r="AG77">
            <v>43563</v>
          </cell>
          <cell r="AH77">
            <v>12</v>
          </cell>
          <cell r="AI77" t="str">
            <v>&gt;10 días</v>
          </cell>
          <cell r="AJ77">
            <v>0</v>
          </cell>
          <cell r="AK77">
            <v>0</v>
          </cell>
          <cell r="AL77">
            <v>0</v>
          </cell>
          <cell r="AM77">
            <v>1072.5000000000002</v>
          </cell>
          <cell r="AN77" t="e">
            <v>#N/A</v>
          </cell>
          <cell r="AO77">
            <v>1</v>
          </cell>
        </row>
        <row r="78">
          <cell r="A78" t="str">
            <v>09HB91600625</v>
          </cell>
          <cell r="B78" t="str">
            <v>09HB9160062</v>
          </cell>
          <cell r="C78" t="str">
            <v>09HB916006</v>
          </cell>
          <cell r="D78" t="str">
            <v>ABR-19</v>
          </cell>
          <cell r="E78">
            <v>1</v>
          </cell>
          <cell r="F78" t="str">
            <v>2014441</v>
          </cell>
          <cell r="G78" t="str">
            <v>SR INSTALACION DE EQUIPO</v>
          </cell>
          <cell r="H78" t="str">
            <v>4002</v>
          </cell>
          <cell r="I78" t="str">
            <v>25/03/2019 10:01</v>
          </cell>
          <cell r="J78" t="str">
            <v>800197</v>
          </cell>
          <cell r="K78" t="str">
            <v>PITSS</v>
          </cell>
          <cell r="L78" t="str">
            <v>ASP</v>
          </cell>
          <cell r="M78" t="str">
            <v>OPERADORA OMX SA DE CV</v>
          </cell>
          <cell r="N78" t="str">
            <v>AV VENUSTIANO CARRANZA 2301</v>
          </cell>
          <cell r="O78" t="str">
            <v>SAN LUIS POTOSI-SLP</v>
          </cell>
          <cell r="P78">
            <v>0</v>
          </cell>
          <cell r="Q78" t="str">
            <v>INTERIOR</v>
          </cell>
          <cell r="R78" t="str">
            <v xml:space="preserve">  </v>
          </cell>
          <cell r="S78" t="str">
            <v>&gt;60</v>
          </cell>
          <cell r="T78" t="str">
            <v>A4 Mono MFPs</v>
          </cell>
          <cell r="U78" t="str">
            <v>A4</v>
          </cell>
          <cell r="V78" t="str">
            <v>Ciudad principal</v>
          </cell>
          <cell r="W78" t="str">
            <v>1-&gt;60</v>
          </cell>
          <cell r="X78">
            <v>1</v>
          </cell>
          <cell r="Y78">
            <v>1072.5000000000002</v>
          </cell>
          <cell r="Z78">
            <v>0</v>
          </cell>
          <cell r="AA78">
            <v>5</v>
          </cell>
          <cell r="AB78">
            <v>5</v>
          </cell>
          <cell r="AC78">
            <v>1</v>
          </cell>
          <cell r="AD78">
            <v>0</v>
          </cell>
          <cell r="AE78">
            <v>0</v>
          </cell>
          <cell r="AF78">
            <v>43549</v>
          </cell>
          <cell r="AG78">
            <v>43567</v>
          </cell>
          <cell r="AH78">
            <v>14</v>
          </cell>
          <cell r="AI78" t="str">
            <v>&gt;10 días</v>
          </cell>
          <cell r="AJ78">
            <v>0</v>
          </cell>
          <cell r="AK78">
            <v>0</v>
          </cell>
          <cell r="AL78">
            <v>0</v>
          </cell>
          <cell r="AM78">
            <v>1072.5000000000002</v>
          </cell>
          <cell r="AN78">
            <v>0</v>
          </cell>
          <cell r="AO78">
            <v>4</v>
          </cell>
        </row>
        <row r="79">
          <cell r="A79" t="str">
            <v>09HB91811110</v>
          </cell>
          <cell r="B79" t="str">
            <v>09HB9181111</v>
          </cell>
          <cell r="C79" t="str">
            <v>09HB918111</v>
          </cell>
          <cell r="D79" t="str">
            <v>ABR-19</v>
          </cell>
          <cell r="E79">
            <v>1</v>
          </cell>
          <cell r="F79" t="str">
            <v>2022817</v>
          </cell>
          <cell r="G79" t="str">
            <v>SR INSTALACION DE EQUIPO</v>
          </cell>
          <cell r="H79" t="str">
            <v>4002</v>
          </cell>
          <cell r="I79" t="str">
            <v>10/04/2019 08:38</v>
          </cell>
          <cell r="J79" t="str">
            <v>800197</v>
          </cell>
          <cell r="K79" t="str">
            <v>PITSS</v>
          </cell>
          <cell r="L79" t="str">
            <v>ASP</v>
          </cell>
          <cell r="M79" t="str">
            <v>HONEYWELL AUTOMOTIVE DE MEXICO S DE RL DE CV</v>
          </cell>
          <cell r="N79" t="str">
            <v>AV CENTRAL No 380</v>
          </cell>
          <cell r="O79" t="str">
            <v>San Luis Potosi-SLP</v>
          </cell>
          <cell r="P79">
            <v>0</v>
          </cell>
          <cell r="Q79" t="str">
            <v>INTERIOR</v>
          </cell>
          <cell r="R79" t="str">
            <v xml:space="preserve">  </v>
          </cell>
          <cell r="S79" t="str">
            <v>&gt;60</v>
          </cell>
          <cell r="T79" t="str">
            <v>A4 Mono MFPs</v>
          </cell>
          <cell r="U79" t="str">
            <v>A4</v>
          </cell>
          <cell r="V79" t="str">
            <v>Ciudad principal</v>
          </cell>
          <cell r="W79" t="str">
            <v>1-&gt;60</v>
          </cell>
          <cell r="X79">
            <v>1</v>
          </cell>
          <cell r="Y79">
            <v>1072.5000000000002</v>
          </cell>
          <cell r="Z79">
            <v>0</v>
          </cell>
          <cell r="AA79">
            <v>5</v>
          </cell>
          <cell r="AB79">
            <v>5</v>
          </cell>
          <cell r="AC79">
            <v>1</v>
          </cell>
          <cell r="AD79">
            <v>0</v>
          </cell>
          <cell r="AE79">
            <v>0</v>
          </cell>
          <cell r="AF79">
            <v>43565</v>
          </cell>
          <cell r="AG79">
            <v>43567</v>
          </cell>
          <cell r="AH79">
            <v>2</v>
          </cell>
          <cell r="AI79" t="str">
            <v>2-3 días</v>
          </cell>
          <cell r="AJ79">
            <v>0</v>
          </cell>
          <cell r="AK79">
            <v>0</v>
          </cell>
          <cell r="AL79">
            <v>0</v>
          </cell>
          <cell r="AM79">
            <v>1072.5000000000002</v>
          </cell>
          <cell r="AN79">
            <v>0</v>
          </cell>
          <cell r="AO79">
            <v>1</v>
          </cell>
        </row>
        <row r="80">
          <cell r="A80" t="str">
            <v>09HB91600627</v>
          </cell>
          <cell r="B80" t="str">
            <v>09HB9160063</v>
          </cell>
          <cell r="C80" t="str">
            <v>09HB916006</v>
          </cell>
          <cell r="D80" t="str">
            <v>ABR-19</v>
          </cell>
          <cell r="E80">
            <v>1</v>
          </cell>
          <cell r="F80" t="str">
            <v>2015829</v>
          </cell>
          <cell r="G80" t="str">
            <v>SR INSTALACION DE EQUIPO</v>
          </cell>
          <cell r="H80" t="str">
            <v>4002</v>
          </cell>
          <cell r="I80" t="str">
            <v>27/03/2019 11:40</v>
          </cell>
          <cell r="J80" t="str">
            <v>800197</v>
          </cell>
          <cell r="K80" t="str">
            <v>PITSS</v>
          </cell>
          <cell r="L80" t="str">
            <v>ASP</v>
          </cell>
          <cell r="M80" t="str">
            <v>OPERADORA OMX SA DE CV</v>
          </cell>
          <cell r="N80" t="str">
            <v>AV VENUSTIANO CARRANZA 2301</v>
          </cell>
          <cell r="O80" t="str">
            <v>SAN LUIS POTOSI-SLP</v>
          </cell>
          <cell r="P80">
            <v>0</v>
          </cell>
          <cell r="Q80" t="str">
            <v>INTERIOR</v>
          </cell>
          <cell r="R80" t="str">
            <v xml:space="preserve">  </v>
          </cell>
          <cell r="S80" t="str">
            <v>&gt;60</v>
          </cell>
          <cell r="T80" t="str">
            <v>A4 Mono MFPs</v>
          </cell>
          <cell r="U80" t="str">
            <v>A4</v>
          </cell>
          <cell r="V80" t="str">
            <v>Ciudad principal</v>
          </cell>
          <cell r="W80" t="str">
            <v>1-&gt;60</v>
          </cell>
          <cell r="X80">
            <v>1</v>
          </cell>
          <cell r="Y80">
            <v>1072.5000000000002</v>
          </cell>
          <cell r="Z80">
            <v>0</v>
          </cell>
          <cell r="AA80">
            <v>5</v>
          </cell>
          <cell r="AB80">
            <v>5</v>
          </cell>
          <cell r="AC80">
            <v>1</v>
          </cell>
          <cell r="AD80">
            <v>0</v>
          </cell>
          <cell r="AE80">
            <v>0</v>
          </cell>
          <cell r="AF80">
            <v>43551</v>
          </cell>
          <cell r="AG80">
            <v>43570</v>
          </cell>
          <cell r="AH80">
            <v>13</v>
          </cell>
          <cell r="AI80" t="str">
            <v>&gt;10 días</v>
          </cell>
          <cell r="AJ80">
            <v>0</v>
          </cell>
          <cell r="AK80">
            <v>0</v>
          </cell>
          <cell r="AL80">
            <v>0</v>
          </cell>
          <cell r="AM80">
            <v>1072.5000000000002</v>
          </cell>
          <cell r="AN80">
            <v>0</v>
          </cell>
          <cell r="AO80">
            <v>4</v>
          </cell>
        </row>
        <row r="81">
          <cell r="A81" t="str">
            <v>09HB91600612</v>
          </cell>
          <cell r="B81" t="str">
            <v>09HB9160064</v>
          </cell>
          <cell r="C81" t="str">
            <v>09HB916006</v>
          </cell>
          <cell r="D81" t="str">
            <v>ABR-19</v>
          </cell>
          <cell r="E81">
            <v>1</v>
          </cell>
          <cell r="F81" t="str">
            <v>2024109</v>
          </cell>
          <cell r="G81" t="str">
            <v>SR INSTALACION DE EQUIPO</v>
          </cell>
          <cell r="H81" t="str">
            <v>4002</v>
          </cell>
          <cell r="I81" t="str">
            <v>12/04/2019 10:10</v>
          </cell>
          <cell r="J81" t="str">
            <v>800197</v>
          </cell>
          <cell r="K81" t="str">
            <v>PITSS</v>
          </cell>
          <cell r="L81" t="str">
            <v>ASP</v>
          </cell>
          <cell r="M81" t="str">
            <v>OPERADORA OMX SA DE CV</v>
          </cell>
          <cell r="N81" t="str">
            <v>AV VENUSTIANO CARRANZA 2301</v>
          </cell>
          <cell r="O81" t="str">
            <v>SAN LUIS POTOSI-SLP</v>
          </cell>
          <cell r="P81">
            <v>0</v>
          </cell>
          <cell r="Q81" t="str">
            <v>INTERIOR</v>
          </cell>
          <cell r="R81" t="str">
            <v xml:space="preserve">  </v>
          </cell>
          <cell r="S81" t="str">
            <v>&gt;60</v>
          </cell>
          <cell r="T81" t="str">
            <v>A4 Mono MFPs</v>
          </cell>
          <cell r="U81" t="str">
            <v>A4</v>
          </cell>
          <cell r="V81" t="str">
            <v>Ciudad principal</v>
          </cell>
          <cell r="W81" t="str">
            <v>1-&gt;60</v>
          </cell>
          <cell r="X81">
            <v>1</v>
          </cell>
          <cell r="Y81">
            <v>1072.5000000000002</v>
          </cell>
          <cell r="Z81">
            <v>0</v>
          </cell>
          <cell r="AA81">
            <v>5</v>
          </cell>
          <cell r="AB81">
            <v>5</v>
          </cell>
          <cell r="AC81">
            <v>1</v>
          </cell>
          <cell r="AD81">
            <v>0</v>
          </cell>
          <cell r="AE81">
            <v>0</v>
          </cell>
          <cell r="AF81">
            <v>43567</v>
          </cell>
          <cell r="AG81">
            <v>43570</v>
          </cell>
          <cell r="AH81">
            <v>1</v>
          </cell>
          <cell r="AI81" t="str">
            <v>0-1 día</v>
          </cell>
          <cell r="AJ81">
            <v>0</v>
          </cell>
          <cell r="AK81">
            <v>0</v>
          </cell>
          <cell r="AL81">
            <v>0</v>
          </cell>
          <cell r="AM81">
            <v>1072.5000000000002</v>
          </cell>
          <cell r="AN81">
            <v>0</v>
          </cell>
          <cell r="AO81">
            <v>4</v>
          </cell>
        </row>
        <row r="82">
          <cell r="A82" t="str">
            <v>06HB00726115</v>
          </cell>
          <cell r="B82" t="str">
            <v>06HB0072611</v>
          </cell>
          <cell r="C82" t="str">
            <v>06HB007261</v>
          </cell>
          <cell r="D82" t="str">
            <v>ABR-19</v>
          </cell>
          <cell r="E82">
            <v>1</v>
          </cell>
          <cell r="F82" t="str">
            <v>2025231</v>
          </cell>
          <cell r="G82" t="str">
            <v>SR INSTALACION DE EQUIPO</v>
          </cell>
          <cell r="H82" t="str">
            <v>4000</v>
          </cell>
          <cell r="I82" t="str">
            <v>15/04/2019 15:32</v>
          </cell>
          <cell r="J82" t="str">
            <v>500155</v>
          </cell>
          <cell r="K82" t="str">
            <v>PITSS</v>
          </cell>
          <cell r="L82" t="str">
            <v>ASP</v>
          </cell>
          <cell r="M82" t="str">
            <v>HONEYWELL AUTOMOTIVE DE MEXICO S DE RL DE CV</v>
          </cell>
          <cell r="N82" t="str">
            <v>AV FUENTES DEL SUR 7151</v>
          </cell>
          <cell r="O82" t="str">
            <v>CIUDAD JUAREZ-CHIH</v>
          </cell>
          <cell r="P82">
            <v>0</v>
          </cell>
          <cell r="Q82" t="str">
            <v>INTERIOR</v>
          </cell>
          <cell r="R82" t="str">
            <v xml:space="preserve">  </v>
          </cell>
          <cell r="S82" t="str">
            <v>&gt;60</v>
          </cell>
          <cell r="T82" t="str">
            <v>Entry Mono Printers</v>
          </cell>
          <cell r="U82" t="str">
            <v>A4</v>
          </cell>
          <cell r="V82" t="str">
            <v>Ciudad principal</v>
          </cell>
          <cell r="W82" t="str">
            <v>1-&gt;60</v>
          </cell>
          <cell r="X82">
            <v>1</v>
          </cell>
          <cell r="Y82">
            <v>1072.5000000000002</v>
          </cell>
          <cell r="Z82">
            <v>0</v>
          </cell>
          <cell r="AA82">
            <v>5</v>
          </cell>
          <cell r="AB82">
            <v>5</v>
          </cell>
          <cell r="AC82">
            <v>1</v>
          </cell>
          <cell r="AD82">
            <v>0</v>
          </cell>
          <cell r="AE82">
            <v>0</v>
          </cell>
          <cell r="AF82">
            <v>43570</v>
          </cell>
          <cell r="AG82">
            <v>43579</v>
          </cell>
          <cell r="AH82">
            <v>7</v>
          </cell>
          <cell r="AI82" t="str">
            <v>6-10 días</v>
          </cell>
          <cell r="AJ82">
            <v>0</v>
          </cell>
          <cell r="AK82">
            <v>0</v>
          </cell>
          <cell r="AL82">
            <v>0</v>
          </cell>
          <cell r="AM82">
            <v>1072.5000000000002</v>
          </cell>
          <cell r="AN82">
            <v>0</v>
          </cell>
          <cell r="AO82">
            <v>1</v>
          </cell>
        </row>
        <row r="83">
          <cell r="A83" t="str">
            <v>5AV80352930</v>
          </cell>
          <cell r="B83" t="str">
            <v>5AV8035291</v>
          </cell>
          <cell r="C83" t="str">
            <v>5AV803529</v>
          </cell>
          <cell r="D83" t="str">
            <v>ABR-19</v>
          </cell>
          <cell r="E83">
            <v>1</v>
          </cell>
          <cell r="F83" t="str">
            <v>2031623</v>
          </cell>
          <cell r="G83" t="str">
            <v>SR INSTALACION DE EQUIPO</v>
          </cell>
          <cell r="H83" t="str">
            <v>6512</v>
          </cell>
          <cell r="I83" t="str">
            <v>30/04/2019 08:54</v>
          </cell>
          <cell r="J83" t="str">
            <v>500019</v>
          </cell>
          <cell r="K83" t="str">
            <v>PITSS</v>
          </cell>
          <cell r="L83" t="str">
            <v>ASP</v>
          </cell>
          <cell r="M83" t="str">
            <v>EXEL DEL NORTE SA PI DE CV</v>
          </cell>
          <cell r="N83" t="str">
            <v>PONIENTE 134 NUM 580 B</v>
          </cell>
          <cell r="O83" t="str">
            <v>AZCAPOTZALCO-CIUDAD</v>
          </cell>
          <cell r="P83">
            <v>0</v>
          </cell>
          <cell r="Q83" t="str">
            <v>INTERIOR</v>
          </cell>
          <cell r="R83" t="str">
            <v xml:space="preserve">  </v>
          </cell>
          <cell r="S83" t="str">
            <v>&gt;60</v>
          </cell>
          <cell r="T83" t="str">
            <v>A4 Color Laser MFPs</v>
          </cell>
          <cell r="U83" t="str">
            <v>A4</v>
          </cell>
          <cell r="V83" t="str">
            <v>Ciudad principal</v>
          </cell>
          <cell r="W83" t="str">
            <v>1-&gt;60</v>
          </cell>
          <cell r="X83">
            <v>1</v>
          </cell>
          <cell r="Y83">
            <v>1072.5000000000002</v>
          </cell>
          <cell r="Z83">
            <v>0</v>
          </cell>
          <cell r="AA83">
            <v>5</v>
          </cell>
          <cell r="AB83">
            <v>5</v>
          </cell>
          <cell r="AC83">
            <v>1</v>
          </cell>
          <cell r="AD83">
            <v>0</v>
          </cell>
          <cell r="AE83">
            <v>0</v>
          </cell>
          <cell r="AF83">
            <v>43585</v>
          </cell>
          <cell r="AG83">
            <v>43585</v>
          </cell>
          <cell r="AH83">
            <v>0</v>
          </cell>
          <cell r="AI83" t="str">
            <v>0-1 día</v>
          </cell>
          <cell r="AJ83">
            <v>0</v>
          </cell>
          <cell r="AK83">
            <v>0</v>
          </cell>
          <cell r="AL83">
            <v>0</v>
          </cell>
          <cell r="AM83">
            <v>1072.5000000000002</v>
          </cell>
          <cell r="AN83">
            <v>0</v>
          </cell>
          <cell r="AO83">
            <v>1</v>
          </cell>
        </row>
        <row r="84">
          <cell r="A84" t="str">
            <v>0Y4X85927126</v>
          </cell>
          <cell r="B84" t="str">
            <v>0Y4X8592711</v>
          </cell>
          <cell r="C84" t="str">
            <v>0Y4X859271</v>
          </cell>
          <cell r="D84" t="str">
            <v>ABR-19</v>
          </cell>
          <cell r="E84">
            <v>1</v>
          </cell>
          <cell r="F84" t="str">
            <v>2015327</v>
          </cell>
          <cell r="G84" t="str">
            <v>SR INSTALACION DE EQUIPO</v>
          </cell>
          <cell r="H84" t="str">
            <v>8045</v>
          </cell>
          <cell r="I84" t="str">
            <v>26/03/2019 13:17</v>
          </cell>
          <cell r="J84" t="str">
            <v>500089</v>
          </cell>
          <cell r="K84" t="str">
            <v>PITSS</v>
          </cell>
          <cell r="L84" t="str">
            <v>ASP</v>
          </cell>
          <cell r="M84" t="str">
            <v>DELPHI AUTOMOTIVE SYSTEMS S DE RL DE CV</v>
          </cell>
          <cell r="N84" t="str">
            <v>RAFAEL PEREZ SERNA Y HENRY DUNANT</v>
          </cell>
          <cell r="O84" t="str">
            <v>Ciudad Juarez-CHIH</v>
          </cell>
          <cell r="P84">
            <v>0</v>
          </cell>
          <cell r="Q84" t="str">
            <v>INTERIOR</v>
          </cell>
          <cell r="R84" t="str">
            <v xml:space="preserve">  </v>
          </cell>
          <cell r="S84" t="str">
            <v>&gt;60</v>
          </cell>
          <cell r="T84" t="str">
            <v>Office Digital</v>
          </cell>
          <cell r="U84" t="str">
            <v>A3</v>
          </cell>
          <cell r="V84" t="str">
            <v>Ciudad principal</v>
          </cell>
          <cell r="W84" t="str">
            <v>2-&gt;60</v>
          </cell>
          <cell r="X84">
            <v>1</v>
          </cell>
          <cell r="Y84">
            <v>2047.5</v>
          </cell>
          <cell r="Z84">
            <v>0</v>
          </cell>
          <cell r="AA84">
            <v>5</v>
          </cell>
          <cell r="AB84">
            <v>5</v>
          </cell>
          <cell r="AC84">
            <v>1</v>
          </cell>
          <cell r="AD84">
            <v>0</v>
          </cell>
          <cell r="AE84">
            <v>0</v>
          </cell>
          <cell r="AF84">
            <v>43558</v>
          </cell>
          <cell r="AG84">
            <v>43559</v>
          </cell>
          <cell r="AH84">
            <v>1</v>
          </cell>
          <cell r="AI84" t="str">
            <v>0-1 día</v>
          </cell>
          <cell r="AJ84">
            <v>0</v>
          </cell>
          <cell r="AK84">
            <v>0</v>
          </cell>
          <cell r="AL84">
            <v>0</v>
          </cell>
          <cell r="AM84">
            <v>2047.5</v>
          </cell>
          <cell r="AN84">
            <v>0</v>
          </cell>
          <cell r="AO84">
            <v>2</v>
          </cell>
        </row>
        <row r="85">
          <cell r="A85" t="str">
            <v>0Y4X85927129</v>
          </cell>
          <cell r="B85" t="str">
            <v>0Y4X8592712</v>
          </cell>
          <cell r="C85" t="str">
            <v>0Y4X859271</v>
          </cell>
          <cell r="D85" t="str">
            <v>ABR-19</v>
          </cell>
          <cell r="E85">
            <v>1</v>
          </cell>
          <cell r="F85" t="str">
            <v>2016849</v>
          </cell>
          <cell r="G85" t="str">
            <v>SR INSTALACION DE EQUIPO</v>
          </cell>
          <cell r="H85" t="str">
            <v>8045</v>
          </cell>
          <cell r="I85" t="str">
            <v>29/03/2019 08:43</v>
          </cell>
          <cell r="J85" t="str">
            <v>500089</v>
          </cell>
          <cell r="K85" t="str">
            <v>PITSS</v>
          </cell>
          <cell r="L85" t="str">
            <v>ASP</v>
          </cell>
          <cell r="M85" t="str">
            <v>DELPHI AUTOMOTIVE SYSTEMS S DE RL DE CV</v>
          </cell>
          <cell r="N85" t="str">
            <v>RAFAEL PEREZ SERNA Y HENRY DUNANT</v>
          </cell>
          <cell r="O85" t="str">
            <v>Ciudad Juarez-CHIH</v>
          </cell>
          <cell r="P85">
            <v>0</v>
          </cell>
          <cell r="Q85" t="str">
            <v>INTERIOR</v>
          </cell>
          <cell r="R85" t="str">
            <v xml:space="preserve">  </v>
          </cell>
          <cell r="S85" t="str">
            <v>&gt;60</v>
          </cell>
          <cell r="T85" t="str">
            <v>Office Digital</v>
          </cell>
          <cell r="U85" t="str">
            <v>A3</v>
          </cell>
          <cell r="V85" t="str">
            <v>Ciudad principal</v>
          </cell>
          <cell r="W85" t="str">
            <v>2-&gt;60</v>
          </cell>
          <cell r="X85">
            <v>1</v>
          </cell>
          <cell r="Y85">
            <v>2047.5</v>
          </cell>
          <cell r="Z85">
            <v>0</v>
          </cell>
          <cell r="AA85">
            <v>5</v>
          </cell>
          <cell r="AB85">
            <v>5</v>
          </cell>
          <cell r="AC85">
            <v>1</v>
          </cell>
          <cell r="AD85">
            <v>0</v>
          </cell>
          <cell r="AE85">
            <v>0</v>
          </cell>
          <cell r="AF85">
            <v>43558</v>
          </cell>
          <cell r="AG85">
            <v>43559</v>
          </cell>
          <cell r="AH85">
            <v>1</v>
          </cell>
          <cell r="AI85" t="str">
            <v>0-1 día</v>
          </cell>
          <cell r="AJ85">
            <v>0</v>
          </cell>
          <cell r="AK85">
            <v>0</v>
          </cell>
          <cell r="AL85">
            <v>0</v>
          </cell>
          <cell r="AM85">
            <v>2047.5</v>
          </cell>
          <cell r="AN85">
            <v>0</v>
          </cell>
          <cell r="AO85">
            <v>2</v>
          </cell>
        </row>
        <row r="86">
          <cell r="A86" t="str">
            <v>0EX930360517</v>
          </cell>
          <cell r="B86" t="str">
            <v>0EX93036052</v>
          </cell>
          <cell r="C86" t="str">
            <v>0EX9303605</v>
          </cell>
          <cell r="D86" t="str">
            <v>ABR-19</v>
          </cell>
          <cell r="E86">
            <v>1</v>
          </cell>
          <cell r="F86" t="str">
            <v>2026023</v>
          </cell>
          <cell r="G86" t="str">
            <v>SR INSTALACION DE EQUIPO</v>
          </cell>
          <cell r="H86" t="str">
            <v>5865</v>
          </cell>
          <cell r="I86" t="str">
            <v>17/04/2019 08:18</v>
          </cell>
          <cell r="J86" t="str">
            <v>500155</v>
          </cell>
          <cell r="K86" t="str">
            <v>PITSS</v>
          </cell>
          <cell r="L86" t="str">
            <v>ASP</v>
          </cell>
          <cell r="M86" t="str">
            <v>HONEYWELL AUTOMOTIVE DE MEXICO S DE RL DE CV</v>
          </cell>
          <cell r="N86" t="str">
            <v>AV VALLE DEL CEDRO 1681</v>
          </cell>
          <cell r="O86" t="str">
            <v>Ciudad Juarez-CHIH</v>
          </cell>
          <cell r="P86">
            <v>0</v>
          </cell>
          <cell r="Q86" t="str">
            <v>INTERIOR</v>
          </cell>
          <cell r="R86" t="str">
            <v xml:space="preserve">  </v>
          </cell>
          <cell r="S86" t="str">
            <v>&gt;60</v>
          </cell>
          <cell r="T86" t="str">
            <v>Departmental Digital</v>
          </cell>
          <cell r="U86" t="str">
            <v>A3</v>
          </cell>
          <cell r="V86" t="str">
            <v>Ciudad principal</v>
          </cell>
          <cell r="W86" t="str">
            <v>2-&gt;60</v>
          </cell>
          <cell r="X86">
            <v>1</v>
          </cell>
          <cell r="Y86">
            <v>2047.5</v>
          </cell>
          <cell r="Z86">
            <v>0</v>
          </cell>
          <cell r="AA86">
            <v>5</v>
          </cell>
          <cell r="AB86">
            <v>5</v>
          </cell>
          <cell r="AC86">
            <v>1</v>
          </cell>
          <cell r="AD86">
            <v>0</v>
          </cell>
          <cell r="AE86">
            <v>0</v>
          </cell>
          <cell r="AF86">
            <v>43572</v>
          </cell>
          <cell r="AG86">
            <v>43572</v>
          </cell>
          <cell r="AH86">
            <v>0</v>
          </cell>
          <cell r="AI86" t="str">
            <v>0-1 día</v>
          </cell>
          <cell r="AJ86">
            <v>0</v>
          </cell>
          <cell r="AK86">
            <v>0</v>
          </cell>
          <cell r="AL86">
            <v>0</v>
          </cell>
          <cell r="AM86">
            <v>2047.5</v>
          </cell>
          <cell r="AN86">
            <v>0</v>
          </cell>
          <cell r="AO86">
            <v>2</v>
          </cell>
        </row>
        <row r="87">
          <cell r="A87" t="str">
            <v>0AE956338326</v>
          </cell>
          <cell r="B87" t="str">
            <v>0AE95633831</v>
          </cell>
          <cell r="C87" t="str">
            <v>0AE9563383</v>
          </cell>
          <cell r="D87" t="str">
            <v>ABR-19</v>
          </cell>
          <cell r="E87">
            <v>1</v>
          </cell>
          <cell r="F87" t="str">
            <v>2030199</v>
          </cell>
          <cell r="G87" t="str">
            <v>SR INSTALACION DE EQUIPO</v>
          </cell>
          <cell r="H87" t="str">
            <v>5337</v>
          </cell>
          <cell r="I87" t="str">
            <v>26/04/2019 12:39</v>
          </cell>
          <cell r="J87" t="str">
            <v>800197</v>
          </cell>
          <cell r="K87" t="str">
            <v>PITSS</v>
          </cell>
          <cell r="L87" t="str">
            <v>ASP</v>
          </cell>
          <cell r="M87" t="str">
            <v>HONEYWELL AUTOMOTIVE DE MEXICO S DE RL DE CV</v>
          </cell>
          <cell r="N87" t="str">
            <v>CIRCUITO MEXICO No 125</v>
          </cell>
          <cell r="O87" t="str">
            <v>San Luis Potosi-SLP</v>
          </cell>
          <cell r="P87">
            <v>0</v>
          </cell>
          <cell r="Q87" t="str">
            <v>INTERIOR</v>
          </cell>
          <cell r="R87" t="str">
            <v xml:space="preserve">  </v>
          </cell>
          <cell r="S87" t="str">
            <v>&gt;60</v>
          </cell>
          <cell r="T87" t="str">
            <v>Office Digital</v>
          </cell>
          <cell r="U87" t="str">
            <v>A3</v>
          </cell>
          <cell r="V87" t="str">
            <v>Ciudad principal</v>
          </cell>
          <cell r="W87" t="str">
            <v>2-&gt;60</v>
          </cell>
          <cell r="X87">
            <v>1</v>
          </cell>
          <cell r="Y87">
            <v>2047.5</v>
          </cell>
          <cell r="Z87">
            <v>0</v>
          </cell>
          <cell r="AA87">
            <v>5</v>
          </cell>
          <cell r="AB87">
            <v>5</v>
          </cell>
          <cell r="AC87">
            <v>1</v>
          </cell>
          <cell r="AD87">
            <v>0</v>
          </cell>
          <cell r="AE87">
            <v>0</v>
          </cell>
          <cell r="AF87">
            <v>43581</v>
          </cell>
          <cell r="AG87">
            <v>43584</v>
          </cell>
          <cell r="AH87">
            <v>1</v>
          </cell>
          <cell r="AI87" t="str">
            <v>0-1 día</v>
          </cell>
          <cell r="AJ87">
            <v>0</v>
          </cell>
          <cell r="AK87">
            <v>0</v>
          </cell>
          <cell r="AL87">
            <v>0</v>
          </cell>
          <cell r="AM87">
            <v>2047.5</v>
          </cell>
          <cell r="AN87">
            <v>0</v>
          </cell>
          <cell r="AO87">
            <v>1</v>
          </cell>
        </row>
        <row r="88">
          <cell r="A88" t="str">
            <v>0011610658</v>
          </cell>
          <cell r="B88" t="str">
            <v>0011610651</v>
          </cell>
          <cell r="C88" t="str">
            <v>001161065</v>
          </cell>
          <cell r="D88" t="str">
            <v>ABR-19</v>
          </cell>
          <cell r="E88">
            <v>1</v>
          </cell>
          <cell r="F88" t="str">
            <v>2021631</v>
          </cell>
          <cell r="G88" t="str">
            <v>SR INSTALACION DE EQUIPO</v>
          </cell>
          <cell r="H88" t="str">
            <v>8301</v>
          </cell>
          <cell r="I88" t="str">
            <v>08/04/2019 11:37</v>
          </cell>
          <cell r="J88" t="str">
            <v>800074</v>
          </cell>
          <cell r="K88" t="str">
            <v>PITSS</v>
          </cell>
          <cell r="L88" t="str">
            <v>ASP</v>
          </cell>
          <cell r="M88" t="str">
            <v>TELEFONOS DE MEXICO SA B DE CV</v>
          </cell>
          <cell r="N88" t="str">
            <v>TENIENTE JOSE ESPINOZA FUENTES S/N ENTRE AV DECIMA</v>
          </cell>
          <cell r="O88" t="str">
            <v>Morelia-MICH</v>
          </cell>
          <cell r="P88">
            <v>0</v>
          </cell>
          <cell r="Q88" t="str">
            <v>INTERIOR</v>
          </cell>
          <cell r="R88" t="str">
            <v xml:space="preserve">  </v>
          </cell>
          <cell r="S88" t="str">
            <v>&gt;60</v>
          </cell>
          <cell r="T88" t="str">
            <v>WF Mono Systems and Legacy Color</v>
          </cell>
          <cell r="U88" t="str">
            <v>WF</v>
          </cell>
          <cell r="V88" t="str">
            <v>Ciudad principal</v>
          </cell>
          <cell r="W88" t="str">
            <v>3-&gt;60</v>
          </cell>
          <cell r="X88">
            <v>1</v>
          </cell>
          <cell r="Y88">
            <v>2359.5000000000005</v>
          </cell>
          <cell r="Z88">
            <v>0</v>
          </cell>
          <cell r="AA88">
            <v>4</v>
          </cell>
          <cell r="AB88">
            <v>4</v>
          </cell>
          <cell r="AC88">
            <v>1</v>
          </cell>
          <cell r="AD88">
            <v>0</v>
          </cell>
          <cell r="AE88">
            <v>0</v>
          </cell>
          <cell r="AF88">
            <v>43566</v>
          </cell>
          <cell r="AG88">
            <v>43567</v>
          </cell>
          <cell r="AH88">
            <v>1</v>
          </cell>
          <cell r="AI88" t="str">
            <v>0-1 día</v>
          </cell>
          <cell r="AJ88">
            <v>0</v>
          </cell>
          <cell r="AK88">
            <v>0</v>
          </cell>
          <cell r="AL88">
            <v>0</v>
          </cell>
          <cell r="AM88">
            <v>2359.5000000000005</v>
          </cell>
          <cell r="AN88" t="e">
            <v>#N/A</v>
          </cell>
          <cell r="AO88">
            <v>2</v>
          </cell>
        </row>
        <row r="89">
          <cell r="A89" t="str">
            <v>0011610658</v>
          </cell>
          <cell r="B89" t="str">
            <v>0011610652</v>
          </cell>
          <cell r="C89" t="str">
            <v>001161065</v>
          </cell>
          <cell r="D89" t="str">
            <v>ABR-19</v>
          </cell>
          <cell r="E89">
            <v>1</v>
          </cell>
          <cell r="F89" t="str">
            <v>2021709</v>
          </cell>
          <cell r="G89" t="str">
            <v>SR INSTALACION DE EQUIPO</v>
          </cell>
          <cell r="H89" t="str">
            <v>8301</v>
          </cell>
          <cell r="I89" t="str">
            <v>08/04/2019 12:33</v>
          </cell>
          <cell r="J89" t="str">
            <v>800074</v>
          </cell>
          <cell r="K89" t="str">
            <v>PITSS</v>
          </cell>
          <cell r="L89" t="str">
            <v>ASP</v>
          </cell>
          <cell r="M89" t="str">
            <v>TELEFONOS DE MEXICO SA B DE CV</v>
          </cell>
          <cell r="N89" t="str">
            <v>TENIENTE JOSE ESPINOZA FUENTES S/N ENTRE AV DECIMA</v>
          </cell>
          <cell r="O89" t="str">
            <v>Morelia-MICH</v>
          </cell>
          <cell r="P89">
            <v>0</v>
          </cell>
          <cell r="Q89" t="str">
            <v>INTERIOR</v>
          </cell>
          <cell r="R89" t="str">
            <v xml:space="preserve">  </v>
          </cell>
          <cell r="S89" t="str">
            <v>&gt;60</v>
          </cell>
          <cell r="T89" t="str">
            <v>WF Mono Systems and Legacy Color</v>
          </cell>
          <cell r="U89" t="str">
            <v>WF</v>
          </cell>
          <cell r="V89" t="str">
            <v>Ciudad principal</v>
          </cell>
          <cell r="W89" t="str">
            <v>3-&gt;60</v>
          </cell>
          <cell r="X89">
            <v>1</v>
          </cell>
          <cell r="Y89">
            <v>2359.5000000000005</v>
          </cell>
          <cell r="Z89">
            <v>0</v>
          </cell>
          <cell r="AA89">
            <v>4</v>
          </cell>
          <cell r="AB89">
            <v>4</v>
          </cell>
          <cell r="AC89">
            <v>1</v>
          </cell>
          <cell r="AD89">
            <v>0</v>
          </cell>
          <cell r="AE89">
            <v>0</v>
          </cell>
          <cell r="AF89">
            <v>43563</v>
          </cell>
          <cell r="AG89">
            <v>43570</v>
          </cell>
          <cell r="AH89">
            <v>5</v>
          </cell>
          <cell r="AI89" t="str">
            <v>4-5 días</v>
          </cell>
          <cell r="AJ89">
            <v>0</v>
          </cell>
          <cell r="AK89">
            <v>0</v>
          </cell>
          <cell r="AL89">
            <v>0</v>
          </cell>
          <cell r="AM89">
            <v>2359.5000000000005</v>
          </cell>
          <cell r="AN89" t="e">
            <v>#N/A</v>
          </cell>
          <cell r="AO89">
            <v>2</v>
          </cell>
        </row>
        <row r="90">
          <cell r="A90" t="str">
            <v>09HB3336701</v>
          </cell>
          <cell r="B90" t="str">
            <v>09HB3336701</v>
          </cell>
          <cell r="C90" t="str">
            <v>09HB333670</v>
          </cell>
          <cell r="D90" t="str">
            <v>ABR-19</v>
          </cell>
          <cell r="E90">
            <v>1</v>
          </cell>
          <cell r="F90" t="str">
            <v>2017861</v>
          </cell>
          <cell r="G90" t="str">
            <v>SR MANTENIMIENTO CORRECTIVO</v>
          </cell>
          <cell r="H90" t="str">
            <v>4002</v>
          </cell>
          <cell r="I90" t="str">
            <v>01/04/2019 08:19</v>
          </cell>
          <cell r="J90" t="str">
            <v>500028</v>
          </cell>
          <cell r="K90" t="str">
            <v>PITSS</v>
          </cell>
          <cell r="L90" t="str">
            <v>ASP</v>
          </cell>
          <cell r="M90" t="str">
            <v>CONSTRUCCIONES Y CANALIZACIONES SA DE CV</v>
          </cell>
          <cell r="N90" t="str">
            <v>AGUSTIN MELGAR 845 ENTRE ARTEAGA Y CARLOS SALAZAR</v>
          </cell>
          <cell r="O90" t="str">
            <v>MONTERREY-NL</v>
          </cell>
          <cell r="P90">
            <v>0</v>
          </cell>
          <cell r="Q90" t="str">
            <v>INTERIOR</v>
          </cell>
          <cell r="R90">
            <v>17</v>
          </cell>
          <cell r="S90" t="str">
            <v>Entre 16 y 30</v>
          </cell>
          <cell r="T90" t="str">
            <v>A4 Mono MFPs</v>
          </cell>
          <cell r="U90" t="str">
            <v>A4</v>
          </cell>
          <cell r="V90" t="str">
            <v>Ciudad principal</v>
          </cell>
          <cell r="W90" t="str">
            <v>1-Entre 16 y 30</v>
          </cell>
          <cell r="X90">
            <v>0.6</v>
          </cell>
          <cell r="Y90">
            <v>429.00000000000006</v>
          </cell>
          <cell r="Z90">
            <v>1</v>
          </cell>
          <cell r="AA90">
            <v>1</v>
          </cell>
          <cell r="AB90">
            <v>5</v>
          </cell>
          <cell r="AC90">
            <v>0.2</v>
          </cell>
          <cell r="AD90">
            <v>0</v>
          </cell>
          <cell r="AE90">
            <v>0</v>
          </cell>
          <cell r="AF90">
            <v>43556</v>
          </cell>
          <cell r="AG90">
            <v>43556</v>
          </cell>
          <cell r="AH90">
            <v>0</v>
          </cell>
          <cell r="AI90" t="str">
            <v>0-1 día</v>
          </cell>
          <cell r="AJ90">
            <v>0</v>
          </cell>
          <cell r="AK90">
            <v>0</v>
          </cell>
          <cell r="AL90">
            <v>0</v>
          </cell>
          <cell r="AM90">
            <v>429.00000000000006</v>
          </cell>
          <cell r="AN90">
            <v>429</v>
          </cell>
          <cell r="AO90">
            <v>1</v>
          </cell>
        </row>
        <row r="91">
          <cell r="A91" t="str">
            <v>0XFN0415421</v>
          </cell>
          <cell r="B91" t="str">
            <v>0XFN0415421</v>
          </cell>
          <cell r="C91" t="str">
            <v>0XFN041542</v>
          </cell>
          <cell r="D91" t="str">
            <v>ABR-19</v>
          </cell>
          <cell r="E91">
            <v>1</v>
          </cell>
          <cell r="F91" t="str">
            <v>2017943</v>
          </cell>
          <cell r="G91" t="str">
            <v>SR MANTENIMIENTO CORRECTIVO</v>
          </cell>
          <cell r="H91" t="str">
            <v>8572</v>
          </cell>
          <cell r="I91" t="str">
            <v>01/04/2019 09:45</v>
          </cell>
          <cell r="J91" t="str">
            <v>500163</v>
          </cell>
          <cell r="K91" t="str">
            <v>PITSS</v>
          </cell>
          <cell r="L91" t="str">
            <v>ASP</v>
          </cell>
          <cell r="M91" t="str">
            <v>APTIV CONTRACT SERVICES NORESTE S DE RL DE CV</v>
          </cell>
          <cell r="N91" t="str">
            <v>TRANSFORMACION LT 3B MZ N SECCION II</v>
          </cell>
          <cell r="O91" t="str">
            <v>Ciudad Victoria-TAM</v>
          </cell>
          <cell r="P91">
            <v>0</v>
          </cell>
          <cell r="Q91" t="str">
            <v>INTERIOR</v>
          </cell>
          <cell r="R91">
            <v>20</v>
          </cell>
          <cell r="S91" t="str">
            <v>Entre 16 y 30</v>
          </cell>
          <cell r="T91" t="str">
            <v>Color Solid Ink Printers</v>
          </cell>
          <cell r="U91" t="str">
            <v>A4</v>
          </cell>
          <cell r="V91" t="str">
            <v>Ciudad principal</v>
          </cell>
          <cell r="W91" t="str">
            <v>1-Entre 16 y 30</v>
          </cell>
          <cell r="X91">
            <v>0.6</v>
          </cell>
          <cell r="Y91">
            <v>429.00000000000006</v>
          </cell>
          <cell r="Z91">
            <v>1</v>
          </cell>
          <cell r="AA91">
            <v>5.08</v>
          </cell>
          <cell r="AB91">
            <v>5</v>
          </cell>
          <cell r="AC91">
            <v>1.016</v>
          </cell>
          <cell r="AD91">
            <v>4.0000000000000036E-3</v>
          </cell>
          <cell r="AE91">
            <v>-2.860000000000003</v>
          </cell>
          <cell r="AF91">
            <v>43556</v>
          </cell>
          <cell r="AG91">
            <v>43557</v>
          </cell>
          <cell r="AH91">
            <v>1</v>
          </cell>
          <cell r="AI91" t="str">
            <v>0-1 día</v>
          </cell>
          <cell r="AJ91">
            <v>0</v>
          </cell>
          <cell r="AK91">
            <v>0</v>
          </cell>
          <cell r="AL91">
            <v>0</v>
          </cell>
          <cell r="AM91">
            <v>426.14000000000004</v>
          </cell>
          <cell r="AN91">
            <v>429</v>
          </cell>
          <cell r="AO91">
            <v>1</v>
          </cell>
        </row>
        <row r="92">
          <cell r="A92" t="str">
            <v>0D6X4611283</v>
          </cell>
          <cell r="B92" t="str">
            <v>0D6X4611281</v>
          </cell>
          <cell r="C92" t="str">
            <v>0D6X461128</v>
          </cell>
          <cell r="D92" t="str">
            <v>ABR-19</v>
          </cell>
          <cell r="E92">
            <v>1</v>
          </cell>
          <cell r="F92" t="str">
            <v>2019467</v>
          </cell>
          <cell r="G92" t="str">
            <v>SR MANTENIMIENTO CORRECTIVO</v>
          </cell>
          <cell r="H92" t="str">
            <v>4624</v>
          </cell>
          <cell r="I92" t="str">
            <v>03/04/2019 12:57</v>
          </cell>
          <cell r="J92" t="str">
            <v>500018</v>
          </cell>
          <cell r="K92" t="str">
            <v>PITSS</v>
          </cell>
          <cell r="L92" t="str">
            <v>ASP</v>
          </cell>
          <cell r="M92" t="str">
            <v>DELPHI AUTOMOTIVE SYSTEMS S DE RL DE CV</v>
          </cell>
          <cell r="N92" t="str">
            <v>AV MARTIRES DE SONORA 1006</v>
          </cell>
          <cell r="O92" t="str">
            <v>DURANGO-DGO</v>
          </cell>
          <cell r="P92">
            <v>0</v>
          </cell>
          <cell r="Q92" t="str">
            <v>INTERIOR</v>
          </cell>
          <cell r="R92">
            <v>21</v>
          </cell>
          <cell r="S92" t="str">
            <v>Entre 16 y 30</v>
          </cell>
          <cell r="T92" t="str">
            <v>Entry Mono Printers</v>
          </cell>
          <cell r="U92" t="str">
            <v>A4</v>
          </cell>
          <cell r="V92" t="str">
            <v>Ciudad principal</v>
          </cell>
          <cell r="W92" t="str">
            <v>1-Entre 16 y 30</v>
          </cell>
          <cell r="X92">
            <v>0.6</v>
          </cell>
          <cell r="Y92">
            <v>429.00000000000006</v>
          </cell>
          <cell r="Z92">
            <v>1</v>
          </cell>
          <cell r="AA92">
            <v>0.42</v>
          </cell>
          <cell r="AB92">
            <v>5</v>
          </cell>
          <cell r="AC92">
            <v>8.3999999999999991E-2</v>
          </cell>
          <cell r="AD92">
            <v>0</v>
          </cell>
          <cell r="AE92">
            <v>0</v>
          </cell>
          <cell r="AF92">
            <v>43558</v>
          </cell>
          <cell r="AG92">
            <v>43559</v>
          </cell>
          <cell r="AH92">
            <v>1</v>
          </cell>
          <cell r="AI92" t="str">
            <v>0-1 día</v>
          </cell>
          <cell r="AJ92">
            <v>0</v>
          </cell>
          <cell r="AK92">
            <v>0</v>
          </cell>
          <cell r="AL92">
            <v>0</v>
          </cell>
          <cell r="AM92">
            <v>429.00000000000006</v>
          </cell>
          <cell r="AN92">
            <v>429</v>
          </cell>
          <cell r="AO92">
            <v>1</v>
          </cell>
        </row>
        <row r="93">
          <cell r="A93" t="str">
            <v>09HB3330075</v>
          </cell>
          <cell r="B93" t="str">
            <v>09HB3330071</v>
          </cell>
          <cell r="C93" t="str">
            <v>09HB333007</v>
          </cell>
          <cell r="D93" t="str">
            <v>ABR-19</v>
          </cell>
          <cell r="E93">
            <v>1</v>
          </cell>
          <cell r="F93" t="str">
            <v>2020731</v>
          </cell>
          <cell r="G93" t="str">
            <v>SR MANTENIMIENTO CORRECTIVO</v>
          </cell>
          <cell r="H93" t="str">
            <v>4002</v>
          </cell>
          <cell r="I93" t="str">
            <v>05/04/2019 12:40</v>
          </cell>
          <cell r="J93" t="str">
            <v>500036</v>
          </cell>
          <cell r="K93" t="str">
            <v>PITSS</v>
          </cell>
          <cell r="L93" t="str">
            <v>ASP</v>
          </cell>
          <cell r="M93" t="str">
            <v>GALAZ YAMAZAKI RUIZ URQUIZA SC</v>
          </cell>
          <cell r="N93" t="str">
            <v>AV JUAREZ No 1102 PISO 40</v>
          </cell>
          <cell r="O93" t="str">
            <v>Monterrey-NL</v>
          </cell>
          <cell r="P93">
            <v>0</v>
          </cell>
          <cell r="Q93" t="str">
            <v>INTERIOR</v>
          </cell>
          <cell r="R93">
            <v>22</v>
          </cell>
          <cell r="S93" t="str">
            <v>Entre 16 y 30</v>
          </cell>
          <cell r="T93" t="str">
            <v>A4 Mono MFPs</v>
          </cell>
          <cell r="U93" t="str">
            <v>A4</v>
          </cell>
          <cell r="V93" t="str">
            <v>Ciudad principal</v>
          </cell>
          <cell r="W93" t="str">
            <v>1-Entre 16 y 30</v>
          </cell>
          <cell r="X93">
            <v>0.6</v>
          </cell>
          <cell r="Y93">
            <v>429.00000000000006</v>
          </cell>
          <cell r="Z93">
            <v>1</v>
          </cell>
          <cell r="AA93">
            <v>3.03</v>
          </cell>
          <cell r="AB93">
            <v>5</v>
          </cell>
          <cell r="AC93">
            <v>0.60599999999999998</v>
          </cell>
          <cell r="AD93">
            <v>0</v>
          </cell>
          <cell r="AE93">
            <v>0</v>
          </cell>
          <cell r="AF93">
            <v>43560</v>
          </cell>
          <cell r="AG93">
            <v>43560</v>
          </cell>
          <cell r="AH93">
            <v>0</v>
          </cell>
          <cell r="AI93" t="str">
            <v>0-1 día</v>
          </cell>
          <cell r="AJ93">
            <v>0</v>
          </cell>
          <cell r="AK93">
            <v>0</v>
          </cell>
          <cell r="AL93">
            <v>0</v>
          </cell>
          <cell r="AM93">
            <v>429.00000000000006</v>
          </cell>
          <cell r="AN93">
            <v>429</v>
          </cell>
          <cell r="AO93">
            <v>2</v>
          </cell>
        </row>
        <row r="94">
          <cell r="A94" t="str">
            <v>0C4X0032979</v>
          </cell>
          <cell r="B94" t="str">
            <v>0C4X0032971</v>
          </cell>
          <cell r="C94" t="str">
            <v>0C4X003297</v>
          </cell>
          <cell r="D94" t="str">
            <v>ABR-19</v>
          </cell>
          <cell r="E94">
            <v>1</v>
          </cell>
          <cell r="F94" t="str">
            <v>2022635</v>
          </cell>
          <cell r="G94" t="str">
            <v>SR MANTENIMIENTO CORRECTIVO</v>
          </cell>
          <cell r="H94" t="str">
            <v>3658</v>
          </cell>
          <cell r="I94" t="str">
            <v>09/04/2019 17:21</v>
          </cell>
          <cell r="J94" t="str">
            <v>500080</v>
          </cell>
          <cell r="K94" t="str">
            <v>PITSS</v>
          </cell>
          <cell r="L94" t="str">
            <v>ASP</v>
          </cell>
          <cell r="M94" t="str">
            <v>DIGITAL NET SOLUTIONS GAV SA DE CV</v>
          </cell>
          <cell r="N94" t="str">
            <v>FERNANDO DE BORJA EDIFICIO Q CENTER No 913 A-PB</v>
          </cell>
          <cell r="O94" t="str">
            <v>Chihuahua-CHIH</v>
          </cell>
          <cell r="P94">
            <v>0</v>
          </cell>
          <cell r="Q94" t="str">
            <v>INTERIOR</v>
          </cell>
          <cell r="R94">
            <v>25</v>
          </cell>
          <cell r="S94" t="str">
            <v>Entre 16 y 30</v>
          </cell>
          <cell r="T94" t="str">
            <v>A4 Mono MFPs</v>
          </cell>
          <cell r="U94" t="str">
            <v>A4</v>
          </cell>
          <cell r="V94" t="str">
            <v>Ciudad principal</v>
          </cell>
          <cell r="W94" t="str">
            <v>1-Entre 16 y 30</v>
          </cell>
          <cell r="X94">
            <v>0.6</v>
          </cell>
          <cell r="Y94">
            <v>429.00000000000006</v>
          </cell>
          <cell r="Z94">
            <v>1</v>
          </cell>
          <cell r="AA94">
            <v>0.15</v>
          </cell>
          <cell r="AB94">
            <v>5</v>
          </cell>
          <cell r="AC94">
            <v>0.03</v>
          </cell>
          <cell r="AD94">
            <v>0</v>
          </cell>
          <cell r="AE94">
            <v>0</v>
          </cell>
          <cell r="AF94">
            <v>43565</v>
          </cell>
          <cell r="AG94">
            <v>43565</v>
          </cell>
          <cell r="AH94">
            <v>0</v>
          </cell>
          <cell r="AI94" t="str">
            <v>0-1 día</v>
          </cell>
          <cell r="AJ94">
            <v>0</v>
          </cell>
          <cell r="AK94">
            <v>0</v>
          </cell>
          <cell r="AL94">
            <v>0</v>
          </cell>
          <cell r="AM94">
            <v>429.00000000000006</v>
          </cell>
          <cell r="AN94">
            <v>429</v>
          </cell>
          <cell r="AO94">
            <v>1</v>
          </cell>
        </row>
        <row r="95">
          <cell r="A95" t="str">
            <v>0BB125202511</v>
          </cell>
          <cell r="B95" t="str">
            <v>0BB12520251</v>
          </cell>
          <cell r="C95" t="str">
            <v>0BB1252025</v>
          </cell>
          <cell r="D95" t="str">
            <v>ABR-19</v>
          </cell>
          <cell r="E95">
            <v>1</v>
          </cell>
          <cell r="F95" t="str">
            <v>2023563</v>
          </cell>
          <cell r="G95" t="str">
            <v>SR MANTENIMIENTO CORRECTIVO</v>
          </cell>
          <cell r="H95" t="str">
            <v>3636</v>
          </cell>
          <cell r="I95" t="str">
            <v>11/04/2019 11:44</v>
          </cell>
          <cell r="J95" t="str">
            <v>500156</v>
          </cell>
          <cell r="K95" t="str">
            <v>PITSS</v>
          </cell>
          <cell r="L95" t="str">
            <v>ASP</v>
          </cell>
          <cell r="M95" t="str">
            <v>SUBENSAMBLES INTERNACIONALES S DE RL DE CV</v>
          </cell>
          <cell r="N95" t="str">
            <v>PROL HERMANOS ESCOBAR No 7151-E</v>
          </cell>
          <cell r="O95" t="str">
            <v>Ciudad Juarez-CHIH</v>
          </cell>
          <cell r="P95">
            <v>0</v>
          </cell>
          <cell r="Q95" t="str">
            <v>INTERIOR</v>
          </cell>
          <cell r="R95">
            <v>28</v>
          </cell>
          <cell r="S95" t="str">
            <v>Entre 16 y 30</v>
          </cell>
          <cell r="T95" t="str">
            <v>A4 Mono MFPs</v>
          </cell>
          <cell r="U95" t="str">
            <v>A4</v>
          </cell>
          <cell r="V95" t="str">
            <v>Ciudad principal</v>
          </cell>
          <cell r="W95" t="str">
            <v>1-Entre 16 y 30</v>
          </cell>
          <cell r="X95">
            <v>0.6</v>
          </cell>
          <cell r="Y95">
            <v>429.00000000000006</v>
          </cell>
          <cell r="Z95">
            <v>1</v>
          </cell>
          <cell r="AA95">
            <v>3.1</v>
          </cell>
          <cell r="AB95">
            <v>5</v>
          </cell>
          <cell r="AC95">
            <v>0.62</v>
          </cell>
          <cell r="AD95">
            <v>0</v>
          </cell>
          <cell r="AE95">
            <v>0</v>
          </cell>
          <cell r="AF95">
            <v>43566</v>
          </cell>
          <cell r="AG95">
            <v>43567</v>
          </cell>
          <cell r="AH95">
            <v>1</v>
          </cell>
          <cell r="AI95" t="str">
            <v>0-1 día</v>
          </cell>
          <cell r="AJ95">
            <v>0</v>
          </cell>
          <cell r="AK95">
            <v>0</v>
          </cell>
          <cell r="AL95">
            <v>0</v>
          </cell>
          <cell r="AM95">
            <v>429.00000000000006</v>
          </cell>
          <cell r="AN95">
            <v>429</v>
          </cell>
          <cell r="AO95">
            <v>1</v>
          </cell>
        </row>
        <row r="96">
          <cell r="A96" t="str">
            <v>0LA629737210</v>
          </cell>
          <cell r="B96" t="str">
            <v>0LA62973721</v>
          </cell>
          <cell r="C96" t="str">
            <v>0LA6297372</v>
          </cell>
          <cell r="D96" t="str">
            <v>ABR-19</v>
          </cell>
          <cell r="E96">
            <v>1</v>
          </cell>
          <cell r="F96" t="str">
            <v>2023195</v>
          </cell>
          <cell r="G96" t="str">
            <v>SR MANTENIMIENTO CORRECTIVO</v>
          </cell>
          <cell r="H96" t="str">
            <v>3326</v>
          </cell>
          <cell r="I96" t="str">
            <v>10/04/2019 15:41</v>
          </cell>
          <cell r="J96" t="str">
            <v>800110</v>
          </cell>
          <cell r="K96" t="str">
            <v>PITSS</v>
          </cell>
          <cell r="L96" t="str">
            <v>ASP</v>
          </cell>
          <cell r="M96" t="str">
            <v>TELEFONOS DE MEXICO SA B DE CV</v>
          </cell>
          <cell r="N96" t="str">
            <v>RITA PEREZ DE MORENO 507</v>
          </cell>
          <cell r="O96" t="str">
            <v>MORELIA-MICH</v>
          </cell>
          <cell r="P96">
            <v>0</v>
          </cell>
          <cell r="Q96" t="str">
            <v>INTERIOR</v>
          </cell>
          <cell r="R96">
            <v>26</v>
          </cell>
          <cell r="S96" t="str">
            <v>Entre 16 y 30</v>
          </cell>
          <cell r="T96" t="str">
            <v>A4 Mono MFPs</v>
          </cell>
          <cell r="U96" t="str">
            <v>A4</v>
          </cell>
          <cell r="V96" t="str">
            <v>Ciudad principal</v>
          </cell>
          <cell r="W96" t="str">
            <v>1-Entre 16 y 30</v>
          </cell>
          <cell r="X96">
            <v>0.6</v>
          </cell>
          <cell r="Y96">
            <v>429.00000000000006</v>
          </cell>
          <cell r="Z96">
            <v>1</v>
          </cell>
          <cell r="AA96">
            <v>1.32</v>
          </cell>
          <cell r="AB96">
            <v>5</v>
          </cell>
          <cell r="AC96">
            <v>0.26400000000000001</v>
          </cell>
          <cell r="AD96">
            <v>0</v>
          </cell>
          <cell r="AE96">
            <v>0</v>
          </cell>
          <cell r="AF96">
            <v>43567</v>
          </cell>
          <cell r="AG96">
            <v>43567</v>
          </cell>
          <cell r="AH96">
            <v>0</v>
          </cell>
          <cell r="AI96" t="str">
            <v>0-1 día</v>
          </cell>
          <cell r="AJ96">
            <v>0</v>
          </cell>
          <cell r="AK96">
            <v>0</v>
          </cell>
          <cell r="AL96">
            <v>0</v>
          </cell>
          <cell r="AM96">
            <v>429.00000000000006</v>
          </cell>
          <cell r="AN96">
            <v>429</v>
          </cell>
          <cell r="AO96">
            <v>1</v>
          </cell>
        </row>
        <row r="97">
          <cell r="A97" t="str">
            <v>0BB125216912</v>
          </cell>
          <cell r="B97" t="str">
            <v>0BB12521691</v>
          </cell>
          <cell r="C97" t="str">
            <v>0BB1252169</v>
          </cell>
          <cell r="D97" t="str">
            <v>ABR-19</v>
          </cell>
          <cell r="E97">
            <v>1</v>
          </cell>
          <cell r="F97" t="str">
            <v>2024073</v>
          </cell>
          <cell r="G97" t="str">
            <v>SR MANTENIMIENTO CORRECTIVO</v>
          </cell>
          <cell r="H97" t="str">
            <v>3636</v>
          </cell>
          <cell r="I97" t="str">
            <v>12/04/2019 09:33</v>
          </cell>
          <cell r="J97" t="str">
            <v>500158</v>
          </cell>
          <cell r="K97" t="str">
            <v>PITSS</v>
          </cell>
          <cell r="L97" t="str">
            <v>ASP</v>
          </cell>
          <cell r="M97" t="str">
            <v>SUBENSAMBLES INTERNACIONALES S DE RL DE CV</v>
          </cell>
          <cell r="N97" t="str">
            <v>PROL HERMANOS ESCOBAR No 7151-E</v>
          </cell>
          <cell r="O97" t="str">
            <v>Ciudad Juarez-CHIH</v>
          </cell>
          <cell r="P97">
            <v>0</v>
          </cell>
          <cell r="Q97" t="str">
            <v>INTERIOR</v>
          </cell>
          <cell r="R97">
            <v>29</v>
          </cell>
          <cell r="S97" t="str">
            <v>Entre 16 y 30</v>
          </cell>
          <cell r="T97" t="str">
            <v>A4 Mono MFPs</v>
          </cell>
          <cell r="U97" t="str">
            <v>A4</v>
          </cell>
          <cell r="V97" t="str">
            <v>Ciudad principal</v>
          </cell>
          <cell r="W97" t="str">
            <v>1-Entre 16 y 30</v>
          </cell>
          <cell r="X97">
            <v>0.6</v>
          </cell>
          <cell r="Y97">
            <v>429.00000000000006</v>
          </cell>
          <cell r="Z97">
            <v>1</v>
          </cell>
          <cell r="AA97">
            <v>1.95</v>
          </cell>
          <cell r="AB97">
            <v>5</v>
          </cell>
          <cell r="AC97">
            <v>0.39</v>
          </cell>
          <cell r="AD97">
            <v>0</v>
          </cell>
          <cell r="AE97">
            <v>0</v>
          </cell>
          <cell r="AF97">
            <v>43567</v>
          </cell>
          <cell r="AG97">
            <v>43567</v>
          </cell>
          <cell r="AH97">
            <v>0</v>
          </cell>
          <cell r="AI97" t="str">
            <v>0-1 día</v>
          </cell>
          <cell r="AJ97">
            <v>0</v>
          </cell>
          <cell r="AK97">
            <v>0</v>
          </cell>
          <cell r="AL97">
            <v>0</v>
          </cell>
          <cell r="AM97">
            <v>429.00000000000006</v>
          </cell>
          <cell r="AN97">
            <v>429</v>
          </cell>
          <cell r="AO97">
            <v>1</v>
          </cell>
        </row>
        <row r="98">
          <cell r="A98" t="str">
            <v>0C7X24688815</v>
          </cell>
          <cell r="B98" t="str">
            <v>0C7X2468881</v>
          </cell>
          <cell r="C98" t="str">
            <v>0C7X246888</v>
          </cell>
          <cell r="D98" t="str">
            <v>ABR-19</v>
          </cell>
          <cell r="E98">
            <v>1</v>
          </cell>
          <cell r="F98" t="str">
            <v>2025201</v>
          </cell>
          <cell r="G98" t="str">
            <v>SR MANTENIMIENTO CORRECTIVO</v>
          </cell>
          <cell r="H98" t="str">
            <v>3657</v>
          </cell>
          <cell r="I98" t="str">
            <v>15/04/2019 15:02</v>
          </cell>
          <cell r="J98" t="str">
            <v>800192</v>
          </cell>
          <cell r="K98" t="str">
            <v>PITSS</v>
          </cell>
          <cell r="L98" t="str">
            <v>ASP</v>
          </cell>
          <cell r="M98" t="str">
            <v>AXA SEGUROS SA DE CV</v>
          </cell>
          <cell r="N98" t="str">
            <v>LERDO DE TEJADA No 2007 PB</v>
          </cell>
          <cell r="O98" t="str">
            <v>Guadalajara-JAL</v>
          </cell>
          <cell r="P98">
            <v>0</v>
          </cell>
          <cell r="Q98" t="str">
            <v>INTERIOR</v>
          </cell>
          <cell r="R98">
            <v>19</v>
          </cell>
          <cell r="S98" t="str">
            <v>Entre 16 y 30</v>
          </cell>
          <cell r="T98" t="str">
            <v>A4 Mono MFPs</v>
          </cell>
          <cell r="U98" t="str">
            <v>A4</v>
          </cell>
          <cell r="V98" t="str">
            <v>Ciudad principal</v>
          </cell>
          <cell r="W98" t="str">
            <v>1-Entre 16 y 30</v>
          </cell>
          <cell r="X98">
            <v>0.6</v>
          </cell>
          <cell r="Y98">
            <v>429.00000000000006</v>
          </cell>
          <cell r="Z98">
            <v>1</v>
          </cell>
          <cell r="AA98">
            <v>3.42</v>
          </cell>
          <cell r="AB98">
            <v>5</v>
          </cell>
          <cell r="AC98">
            <v>0.68399999999999994</v>
          </cell>
          <cell r="AD98">
            <v>0</v>
          </cell>
          <cell r="AE98">
            <v>0</v>
          </cell>
          <cell r="AF98">
            <v>43571</v>
          </cell>
          <cell r="AG98">
            <v>43571</v>
          </cell>
          <cell r="AH98">
            <v>0</v>
          </cell>
          <cell r="AI98" t="str">
            <v>0-1 día</v>
          </cell>
          <cell r="AJ98">
            <v>0</v>
          </cell>
          <cell r="AK98">
            <v>0</v>
          </cell>
          <cell r="AL98">
            <v>0</v>
          </cell>
          <cell r="AM98">
            <v>429.00000000000006</v>
          </cell>
          <cell r="AN98">
            <v>429</v>
          </cell>
          <cell r="AO98">
            <v>1</v>
          </cell>
        </row>
        <row r="99">
          <cell r="A99" t="str">
            <v>0AB977914916</v>
          </cell>
          <cell r="B99" t="str">
            <v>0AB97791491</v>
          </cell>
          <cell r="C99" t="str">
            <v>0AB9779149</v>
          </cell>
          <cell r="D99" t="str">
            <v>ABR-19</v>
          </cell>
          <cell r="E99">
            <v>1</v>
          </cell>
          <cell r="F99" t="str">
            <v>2025745</v>
          </cell>
          <cell r="G99" t="str">
            <v>SR MANTENIMIENTO CORRECTIVO</v>
          </cell>
          <cell r="H99" t="str">
            <v>6702</v>
          </cell>
          <cell r="I99" t="str">
            <v>16/04/2019 16:16</v>
          </cell>
          <cell r="J99" t="str">
            <v>800187</v>
          </cell>
          <cell r="K99" t="str">
            <v>PITSS</v>
          </cell>
          <cell r="L99" t="str">
            <v>ASP</v>
          </cell>
          <cell r="M99" t="str">
            <v>AZERTY DE MEXICO SA DE CV</v>
          </cell>
          <cell r="N99" t="str">
            <v>GRAL MARIANO ARISTA 54 B 21</v>
          </cell>
          <cell r="O99" t="str">
            <v>MIGUEL HIDALGO-CIUDA</v>
          </cell>
          <cell r="P99">
            <v>0</v>
          </cell>
          <cell r="Q99" t="str">
            <v>INTERIOR</v>
          </cell>
          <cell r="R99">
            <v>22</v>
          </cell>
          <cell r="S99" t="str">
            <v>Entre 16 y 30</v>
          </cell>
          <cell r="T99" t="str">
            <v>Color Laser Printers</v>
          </cell>
          <cell r="U99" t="str">
            <v>A4</v>
          </cell>
          <cell r="V99" t="str">
            <v>Ciudad principal</v>
          </cell>
          <cell r="W99" t="str">
            <v>1-Entre 16 y 30</v>
          </cell>
          <cell r="X99">
            <v>0.6</v>
          </cell>
          <cell r="Y99">
            <v>429.00000000000006</v>
          </cell>
          <cell r="Z99">
            <v>1</v>
          </cell>
          <cell r="AA99">
            <v>1.23</v>
          </cell>
          <cell r="AB99">
            <v>5</v>
          </cell>
          <cell r="AC99">
            <v>0.246</v>
          </cell>
          <cell r="AD99">
            <v>0</v>
          </cell>
          <cell r="AE99">
            <v>0</v>
          </cell>
          <cell r="AF99">
            <v>43572</v>
          </cell>
          <cell r="AG99">
            <v>43573</v>
          </cell>
          <cell r="AH99">
            <v>1</v>
          </cell>
          <cell r="AI99" t="str">
            <v>0-1 día</v>
          </cell>
          <cell r="AJ99">
            <v>0</v>
          </cell>
          <cell r="AK99">
            <v>0</v>
          </cell>
          <cell r="AL99">
            <v>0</v>
          </cell>
          <cell r="AM99">
            <v>429.00000000000006</v>
          </cell>
          <cell r="AN99">
            <v>750.75</v>
          </cell>
          <cell r="AO99">
            <v>2</v>
          </cell>
        </row>
        <row r="100">
          <cell r="A100" t="str">
            <v>0D6X45214123</v>
          </cell>
          <cell r="B100" t="str">
            <v>0D6X4521412</v>
          </cell>
          <cell r="C100" t="str">
            <v>0D6X452141</v>
          </cell>
          <cell r="D100" t="str">
            <v>ABR-19</v>
          </cell>
          <cell r="E100">
            <v>1</v>
          </cell>
          <cell r="F100" t="str">
            <v>2028571</v>
          </cell>
          <cell r="G100" t="str">
            <v>SR MANTENIMIENTO CORRECTIVO</v>
          </cell>
          <cell r="H100" t="str">
            <v>4624</v>
          </cell>
          <cell r="I100" t="str">
            <v>23/04/2019 16:48</v>
          </cell>
          <cell r="J100" t="str">
            <v>500158</v>
          </cell>
          <cell r="K100" t="str">
            <v>PITSS</v>
          </cell>
          <cell r="L100" t="str">
            <v>ASP</v>
          </cell>
          <cell r="M100" t="str">
            <v>CONDUENT DE MEXICO SA DE CV</v>
          </cell>
          <cell r="N100" t="str">
            <v>AV DE LAS TORRES No 2170</v>
          </cell>
          <cell r="O100" t="str">
            <v>Ciudad Juarez-CHIH</v>
          </cell>
          <cell r="P100">
            <v>0</v>
          </cell>
          <cell r="Q100" t="str">
            <v>INTERIOR</v>
          </cell>
          <cell r="R100">
            <v>28</v>
          </cell>
          <cell r="S100" t="str">
            <v>Entre 16 y 30</v>
          </cell>
          <cell r="T100" t="str">
            <v>Entry Mono Printers</v>
          </cell>
          <cell r="U100" t="str">
            <v>A4</v>
          </cell>
          <cell r="V100" t="str">
            <v>Ciudad principal</v>
          </cell>
          <cell r="W100" t="str">
            <v>1-Entre 16 y 30</v>
          </cell>
          <cell r="X100">
            <v>0.6</v>
          </cell>
          <cell r="Y100">
            <v>429.00000000000006</v>
          </cell>
          <cell r="Z100">
            <v>1</v>
          </cell>
          <cell r="AA100">
            <v>0.7</v>
          </cell>
          <cell r="AB100">
            <v>5</v>
          </cell>
          <cell r="AC100">
            <v>0.13999999999999999</v>
          </cell>
          <cell r="AD100">
            <v>0</v>
          </cell>
          <cell r="AE100">
            <v>0</v>
          </cell>
          <cell r="AF100">
            <v>43579</v>
          </cell>
          <cell r="AG100">
            <v>43579</v>
          </cell>
          <cell r="AH100">
            <v>0</v>
          </cell>
          <cell r="AI100" t="str">
            <v>0-1 día</v>
          </cell>
          <cell r="AJ100">
            <v>0</v>
          </cell>
          <cell r="AK100">
            <v>0</v>
          </cell>
          <cell r="AL100">
            <v>0</v>
          </cell>
          <cell r="AM100">
            <v>429.00000000000006</v>
          </cell>
          <cell r="AN100">
            <v>429</v>
          </cell>
          <cell r="AO100">
            <v>2</v>
          </cell>
        </row>
        <row r="101">
          <cell r="A101" t="str">
            <v>0T4B0355075</v>
          </cell>
          <cell r="B101" t="str">
            <v>0T4B0355071</v>
          </cell>
          <cell r="C101" t="str">
            <v>0T4B035507</v>
          </cell>
          <cell r="D101" t="str">
            <v>ABR-19</v>
          </cell>
          <cell r="E101">
            <v>1</v>
          </cell>
          <cell r="F101" t="str">
            <v>2020617</v>
          </cell>
          <cell r="G101" t="str">
            <v>SR MANTENIMIENTO CORRECTIVO</v>
          </cell>
          <cell r="H101" t="str">
            <v>8880</v>
          </cell>
          <cell r="I101" t="str">
            <v>05/04/2019 11:09</v>
          </cell>
          <cell r="J101" t="str">
            <v>800072</v>
          </cell>
          <cell r="K101" t="str">
            <v>PITSS</v>
          </cell>
          <cell r="L101" t="str">
            <v>ASP</v>
          </cell>
          <cell r="M101" t="str">
            <v>FLEXTRONICS MANUFACTURING MEX SA DE CV</v>
          </cell>
          <cell r="N101" t="str">
            <v>CARRETERA BASE AEREA No 5850-23</v>
          </cell>
          <cell r="O101" t="str">
            <v>Zapopan-JAL</v>
          </cell>
          <cell r="P101">
            <v>0</v>
          </cell>
          <cell r="Q101" t="str">
            <v>INTERIOR</v>
          </cell>
          <cell r="R101">
            <v>28</v>
          </cell>
          <cell r="S101" t="str">
            <v>Entre 16 y 30</v>
          </cell>
          <cell r="T101" t="str">
            <v>Color Solid Ink Printers</v>
          </cell>
          <cell r="U101" t="str">
            <v>A4</v>
          </cell>
          <cell r="V101" t="str">
            <v>Ciudad principal</v>
          </cell>
          <cell r="W101" t="str">
            <v>1-Entre 16 y 30</v>
          </cell>
          <cell r="X101">
            <v>0.6</v>
          </cell>
          <cell r="Y101">
            <v>429.00000000000006</v>
          </cell>
          <cell r="Z101">
            <v>1</v>
          </cell>
          <cell r="AA101">
            <v>2.85</v>
          </cell>
          <cell r="AB101">
            <v>5</v>
          </cell>
          <cell r="AC101">
            <v>0.57000000000000006</v>
          </cell>
          <cell r="AD101">
            <v>0</v>
          </cell>
          <cell r="AE101">
            <v>0</v>
          </cell>
          <cell r="AF101">
            <v>43580</v>
          </cell>
          <cell r="AG101">
            <v>43580</v>
          </cell>
          <cell r="AH101">
            <v>0</v>
          </cell>
          <cell r="AI101" t="str">
            <v>0-1 día</v>
          </cell>
          <cell r="AJ101">
            <v>0</v>
          </cell>
          <cell r="AK101">
            <v>0</v>
          </cell>
          <cell r="AL101">
            <v>0</v>
          </cell>
          <cell r="AM101">
            <v>429.00000000000006</v>
          </cell>
          <cell r="AN101">
            <v>429</v>
          </cell>
          <cell r="AO101">
            <v>1</v>
          </cell>
        </row>
        <row r="102">
          <cell r="A102" t="str">
            <v>09HB33300729</v>
          </cell>
          <cell r="B102" t="str">
            <v>09HB3330072</v>
          </cell>
          <cell r="C102" t="str">
            <v>09HB333007</v>
          </cell>
          <cell r="D102" t="str">
            <v>ABR-19</v>
          </cell>
          <cell r="E102">
            <v>1</v>
          </cell>
          <cell r="F102" t="str">
            <v>2031535</v>
          </cell>
          <cell r="G102" t="str">
            <v>SR MANTENIMIENTO CORRECTIVO</v>
          </cell>
          <cell r="H102" t="str">
            <v>4002</v>
          </cell>
          <cell r="I102" t="str">
            <v>29/04/2019 17:37</v>
          </cell>
          <cell r="J102" t="str">
            <v>500083</v>
          </cell>
          <cell r="K102" t="str">
            <v>PITSS</v>
          </cell>
          <cell r="L102" t="str">
            <v>ASP</v>
          </cell>
          <cell r="M102" t="str">
            <v>GALAZ YAMAZAKI RUIZ URQUIZA SC</v>
          </cell>
          <cell r="N102" t="str">
            <v>AV JUAREZ No 1102 PISO 40</v>
          </cell>
          <cell r="O102" t="str">
            <v>Monterrey-NL</v>
          </cell>
          <cell r="P102">
            <v>0</v>
          </cell>
          <cell r="Q102" t="str">
            <v>INTERIOR</v>
          </cell>
          <cell r="R102">
            <v>24</v>
          </cell>
          <cell r="S102" t="str">
            <v>Entre 16 y 30</v>
          </cell>
          <cell r="T102" t="str">
            <v>A4 Mono MFPs</v>
          </cell>
          <cell r="U102" t="str">
            <v>A4</v>
          </cell>
          <cell r="V102" t="str">
            <v>Ciudad principal</v>
          </cell>
          <cell r="W102" t="str">
            <v>1-Entre 16 y 30</v>
          </cell>
          <cell r="X102">
            <v>0.6</v>
          </cell>
          <cell r="Y102">
            <v>429.00000000000006</v>
          </cell>
          <cell r="Z102">
            <v>1</v>
          </cell>
          <cell r="AA102">
            <v>0</v>
          </cell>
          <cell r="AB102">
            <v>5</v>
          </cell>
          <cell r="AC102">
            <v>0</v>
          </cell>
          <cell r="AD102">
            <v>0</v>
          </cell>
          <cell r="AE102">
            <v>0</v>
          </cell>
          <cell r="AF102">
            <v>43585</v>
          </cell>
          <cell r="AG102">
            <v>43585</v>
          </cell>
          <cell r="AH102">
            <v>0</v>
          </cell>
          <cell r="AI102" t="str">
            <v>0-1 día</v>
          </cell>
          <cell r="AJ102">
            <v>0</v>
          </cell>
          <cell r="AK102">
            <v>0</v>
          </cell>
          <cell r="AL102">
            <v>0</v>
          </cell>
          <cell r="AM102">
            <v>429.00000000000006</v>
          </cell>
          <cell r="AN102">
            <v>429</v>
          </cell>
          <cell r="AO102">
            <v>2</v>
          </cell>
        </row>
        <row r="103">
          <cell r="A103" t="str">
            <v>0EX929756529</v>
          </cell>
          <cell r="B103" t="str">
            <v>0EX92975651</v>
          </cell>
          <cell r="C103" t="str">
            <v>0EX9297565</v>
          </cell>
          <cell r="D103" t="str">
            <v>ABR-19</v>
          </cell>
          <cell r="E103">
            <v>1</v>
          </cell>
          <cell r="F103" t="str">
            <v>2017171</v>
          </cell>
          <cell r="G103" t="str">
            <v>SR MANTENIMIENTO CORRECTIVO</v>
          </cell>
          <cell r="H103" t="str">
            <v>5866</v>
          </cell>
          <cell r="I103" t="str">
            <v>29/03/2019 14:29</v>
          </cell>
          <cell r="J103" t="str">
            <v>500157</v>
          </cell>
          <cell r="K103" t="str">
            <v>PITSS</v>
          </cell>
          <cell r="L103" t="str">
            <v>ASP</v>
          </cell>
          <cell r="M103" t="str">
            <v>OFFICE DEPOT DE MEXICO SA DE CV</v>
          </cell>
          <cell r="N103" t="str">
            <v>AV PASEO TRIUNFO LA REP 6321</v>
          </cell>
          <cell r="O103" t="str">
            <v>CIUDAD JUAREZ-CHIH</v>
          </cell>
          <cell r="P103">
            <v>0</v>
          </cell>
          <cell r="Q103" t="str">
            <v>INTERIOR</v>
          </cell>
          <cell r="R103">
            <v>9</v>
          </cell>
          <cell r="S103" t="str">
            <v>Entre 7 y 15</v>
          </cell>
          <cell r="T103" t="str">
            <v>Departmental Digital</v>
          </cell>
          <cell r="U103" t="str">
            <v>A3</v>
          </cell>
          <cell r="V103" t="str">
            <v>Ciudad principal</v>
          </cell>
          <cell r="W103" t="str">
            <v>2-Entre 7 y 15</v>
          </cell>
          <cell r="X103">
            <v>0.6</v>
          </cell>
          <cell r="Y103">
            <v>819</v>
          </cell>
          <cell r="Z103">
            <v>1</v>
          </cell>
          <cell r="AA103">
            <v>1.77</v>
          </cell>
          <cell r="AB103">
            <v>5</v>
          </cell>
          <cell r="AC103">
            <v>0.35399999999999998</v>
          </cell>
          <cell r="AD103">
            <v>0</v>
          </cell>
          <cell r="AE103">
            <v>0</v>
          </cell>
          <cell r="AF103">
            <v>43553</v>
          </cell>
          <cell r="AG103">
            <v>43556</v>
          </cell>
          <cell r="AH103">
            <v>1</v>
          </cell>
          <cell r="AI103" t="str">
            <v>0-1 día</v>
          </cell>
          <cell r="AJ103">
            <v>0</v>
          </cell>
          <cell r="AK103">
            <v>0</v>
          </cell>
          <cell r="AL103">
            <v>0</v>
          </cell>
          <cell r="AM103">
            <v>819</v>
          </cell>
          <cell r="AN103">
            <v>1092</v>
          </cell>
          <cell r="AO103">
            <v>2</v>
          </cell>
        </row>
        <row r="104">
          <cell r="A104" t="str">
            <v>Y4X82172430</v>
          </cell>
          <cell r="B104" t="str">
            <v>Y4X8217241</v>
          </cell>
          <cell r="C104" t="str">
            <v>Y4X821724</v>
          </cell>
          <cell r="D104" t="str">
            <v>ABR-19</v>
          </cell>
          <cell r="E104">
            <v>1</v>
          </cell>
          <cell r="F104" t="str">
            <v>2017371</v>
          </cell>
          <cell r="G104" t="str">
            <v>SR MANTENIMIENTO CORRECTIVO</v>
          </cell>
          <cell r="H104" t="str">
            <v>8045</v>
          </cell>
          <cell r="I104" t="str">
            <v>30/03/2019 10:43</v>
          </cell>
          <cell r="J104" t="str">
            <v>500093</v>
          </cell>
          <cell r="K104" t="str">
            <v>PITSS</v>
          </cell>
          <cell r="L104" t="str">
            <v>ASP</v>
          </cell>
          <cell r="M104" t="str">
            <v>DOCUDIGITAL BAJIO SA DE CV</v>
          </cell>
          <cell r="N104" t="str">
            <v>CARRETERA LIBRAMIENTO MEXICO 2KM 28.5 S/N</v>
          </cell>
          <cell r="O104" t="str">
            <v>Nuevo Laredo-TAM</v>
          </cell>
          <cell r="P104">
            <v>0</v>
          </cell>
          <cell r="Q104" t="str">
            <v>INTERIOR</v>
          </cell>
          <cell r="R104">
            <v>15</v>
          </cell>
          <cell r="S104" t="str">
            <v>Entre 7 y 15</v>
          </cell>
          <cell r="T104" t="str">
            <v>Office Digital</v>
          </cell>
          <cell r="U104" t="str">
            <v>A3</v>
          </cell>
          <cell r="V104" t="str">
            <v>Ciudad principal</v>
          </cell>
          <cell r="W104" t="str">
            <v>2-Entre 7 y 15</v>
          </cell>
          <cell r="X104">
            <v>0.6</v>
          </cell>
          <cell r="Y104">
            <v>819</v>
          </cell>
          <cell r="Z104">
            <v>1</v>
          </cell>
          <cell r="AA104">
            <v>0</v>
          </cell>
          <cell r="AB104">
            <v>5</v>
          </cell>
          <cell r="AC104">
            <v>0</v>
          </cell>
          <cell r="AD104">
            <v>0</v>
          </cell>
          <cell r="AE104">
            <v>0</v>
          </cell>
          <cell r="AF104">
            <v>43556</v>
          </cell>
          <cell r="AG104">
            <v>43556</v>
          </cell>
          <cell r="AH104">
            <v>0</v>
          </cell>
          <cell r="AI104" t="str">
            <v>0-1 día</v>
          </cell>
          <cell r="AJ104">
            <v>0</v>
          </cell>
          <cell r="AK104">
            <v>0</v>
          </cell>
          <cell r="AL104">
            <v>0</v>
          </cell>
          <cell r="AM104">
            <v>819</v>
          </cell>
          <cell r="AN104" t="e">
            <v>#N/A</v>
          </cell>
          <cell r="AO104">
            <v>1</v>
          </cell>
        </row>
        <row r="105">
          <cell r="A105" t="str">
            <v>0VGW6320641</v>
          </cell>
          <cell r="B105" t="str">
            <v>0VGW6320642</v>
          </cell>
          <cell r="C105" t="str">
            <v>0VGW632064</v>
          </cell>
          <cell r="D105" t="str">
            <v>ABR-19</v>
          </cell>
          <cell r="E105">
            <v>1</v>
          </cell>
          <cell r="F105" t="str">
            <v>2017975</v>
          </cell>
          <cell r="G105" t="str">
            <v>SR MANTENIMIENTO CORRECTIVO</v>
          </cell>
          <cell r="H105" t="str">
            <v>0251</v>
          </cell>
          <cell r="I105" t="str">
            <v>01/04/2019 10:14</v>
          </cell>
          <cell r="J105" t="str">
            <v>500161</v>
          </cell>
          <cell r="K105" t="str">
            <v>PITSS</v>
          </cell>
          <cell r="L105" t="str">
            <v>ASP</v>
          </cell>
          <cell r="M105" t="str">
            <v>COPY MARTZ PROFESIONAL SA DE CV</v>
          </cell>
          <cell r="N105" t="str">
            <v>PERIFERICO ORTIZ MENA LOCAL 8 SN</v>
          </cell>
          <cell r="O105" t="str">
            <v>CHIHUAHUA-CHIH</v>
          </cell>
          <cell r="P105">
            <v>0</v>
          </cell>
          <cell r="Q105" t="str">
            <v>INTERIOR</v>
          </cell>
          <cell r="R105">
            <v>10</v>
          </cell>
          <cell r="S105" t="str">
            <v>Entre 7 y 15</v>
          </cell>
          <cell r="T105" t="str">
            <v>A3 Professional Color Laser MFPs</v>
          </cell>
          <cell r="U105" t="str">
            <v>A3</v>
          </cell>
          <cell r="V105" t="str">
            <v>Ciudad principal</v>
          </cell>
          <cell r="W105" t="str">
            <v>2-Entre 7 y 15</v>
          </cell>
          <cell r="X105">
            <v>0.6</v>
          </cell>
          <cell r="Y105">
            <v>819</v>
          </cell>
          <cell r="Z105">
            <v>1</v>
          </cell>
          <cell r="AA105">
            <v>0</v>
          </cell>
          <cell r="AB105">
            <v>5</v>
          </cell>
          <cell r="AC105">
            <v>0</v>
          </cell>
          <cell r="AD105">
            <v>0</v>
          </cell>
          <cell r="AE105">
            <v>0</v>
          </cell>
          <cell r="AF105">
            <v>43556</v>
          </cell>
          <cell r="AG105">
            <v>43556</v>
          </cell>
          <cell r="AH105">
            <v>0</v>
          </cell>
          <cell r="AI105" t="str">
            <v>0-1 día</v>
          </cell>
          <cell r="AJ105">
            <v>0</v>
          </cell>
          <cell r="AK105">
            <v>0</v>
          </cell>
          <cell r="AL105">
            <v>0</v>
          </cell>
          <cell r="AM105">
            <v>819</v>
          </cell>
          <cell r="AN105">
            <v>819</v>
          </cell>
          <cell r="AO105">
            <v>4</v>
          </cell>
        </row>
        <row r="106">
          <cell r="A106" t="str">
            <v>0EX929351528</v>
          </cell>
          <cell r="B106" t="str">
            <v>0EX92935152</v>
          </cell>
          <cell r="C106" t="str">
            <v>0EX9293515</v>
          </cell>
          <cell r="D106" t="str">
            <v>ABR-19</v>
          </cell>
          <cell r="E106">
            <v>1</v>
          </cell>
          <cell r="F106" t="str">
            <v>2016665</v>
          </cell>
          <cell r="G106" t="str">
            <v>SR MANTENIMIENTO CORRECTIVO</v>
          </cell>
          <cell r="H106" t="str">
            <v>5866</v>
          </cell>
          <cell r="I106" t="str">
            <v>28/03/2019 17:42</v>
          </cell>
          <cell r="J106" t="str">
            <v>800183</v>
          </cell>
          <cell r="K106" t="str">
            <v>PITSS</v>
          </cell>
          <cell r="L106" t="str">
            <v>ASP</v>
          </cell>
          <cell r="M106" t="str">
            <v>OPERADORA OMX SA DE CV</v>
          </cell>
          <cell r="N106" t="str">
            <v>AV PATRIA 1612 MZ 1 LT 30 Y 30A</v>
          </cell>
          <cell r="O106" t="str">
            <v>ZAPOPAN-JAL</v>
          </cell>
          <cell r="P106">
            <v>0</v>
          </cell>
          <cell r="Q106" t="str">
            <v>INTERIOR</v>
          </cell>
          <cell r="R106">
            <v>8</v>
          </cell>
          <cell r="S106" t="str">
            <v>Entre 7 y 15</v>
          </cell>
          <cell r="T106" t="str">
            <v>Departmental Digital</v>
          </cell>
          <cell r="U106" t="str">
            <v>A3</v>
          </cell>
          <cell r="V106" t="str">
            <v>Ciudad principal</v>
          </cell>
          <cell r="W106" t="str">
            <v>2-Entre 7 y 15</v>
          </cell>
          <cell r="X106">
            <v>0.6</v>
          </cell>
          <cell r="Y106">
            <v>819</v>
          </cell>
          <cell r="Z106">
            <v>1</v>
          </cell>
          <cell r="AA106">
            <v>0</v>
          </cell>
          <cell r="AB106">
            <v>5</v>
          </cell>
          <cell r="AC106">
            <v>0</v>
          </cell>
          <cell r="AD106">
            <v>0</v>
          </cell>
          <cell r="AE106">
            <v>0</v>
          </cell>
          <cell r="AF106">
            <v>43556</v>
          </cell>
          <cell r="AG106">
            <v>43557</v>
          </cell>
          <cell r="AH106">
            <v>1</v>
          </cell>
          <cell r="AI106" t="str">
            <v>0-1 día</v>
          </cell>
          <cell r="AJ106">
            <v>0</v>
          </cell>
          <cell r="AK106">
            <v>0</v>
          </cell>
          <cell r="AL106">
            <v>0</v>
          </cell>
          <cell r="AM106">
            <v>819</v>
          </cell>
          <cell r="AN106">
            <v>819</v>
          </cell>
          <cell r="AO106">
            <v>4</v>
          </cell>
        </row>
        <row r="107">
          <cell r="A107" t="str">
            <v>0EX73872361</v>
          </cell>
          <cell r="B107" t="str">
            <v>0EX73872361</v>
          </cell>
          <cell r="C107" t="str">
            <v>0EX7387236</v>
          </cell>
          <cell r="D107" t="str">
            <v>ABR-19</v>
          </cell>
          <cell r="E107">
            <v>1</v>
          </cell>
          <cell r="F107" t="str">
            <v>2018187</v>
          </cell>
          <cell r="G107" t="str">
            <v>SR MANTENIMIENTO CORRECTIVO</v>
          </cell>
          <cell r="H107" t="str">
            <v>5869</v>
          </cell>
          <cell r="I107" t="str">
            <v>01/04/2019 12:59</v>
          </cell>
          <cell r="J107" t="str">
            <v>500155</v>
          </cell>
          <cell r="K107" t="str">
            <v>PITSS</v>
          </cell>
          <cell r="L107" t="str">
            <v>ASP</v>
          </cell>
          <cell r="M107" t="str">
            <v>HONEYWELL AUTOMOTIVE DE MEXICO S DE RL DE CV</v>
          </cell>
          <cell r="N107" t="str">
            <v>CALLE DE LOS CEDROS 1681</v>
          </cell>
          <cell r="O107" t="str">
            <v>CIUDAD JUAREZ-CHIH</v>
          </cell>
          <cell r="P107">
            <v>0</v>
          </cell>
          <cell r="Q107" t="str">
            <v>INTERIOR</v>
          </cell>
          <cell r="R107">
            <v>10</v>
          </cell>
          <cell r="S107" t="str">
            <v>Entre 7 y 15</v>
          </cell>
          <cell r="T107" t="str">
            <v>Departmental Digital</v>
          </cell>
          <cell r="U107" t="str">
            <v>A3</v>
          </cell>
          <cell r="V107" t="str">
            <v>Ciudad principal</v>
          </cell>
          <cell r="W107" t="str">
            <v>2-Entre 7 y 15</v>
          </cell>
          <cell r="X107">
            <v>0.6</v>
          </cell>
          <cell r="Y107">
            <v>819</v>
          </cell>
          <cell r="Z107">
            <v>1</v>
          </cell>
          <cell r="AA107">
            <v>2.35</v>
          </cell>
          <cell r="AB107">
            <v>5</v>
          </cell>
          <cell r="AC107">
            <v>0.47000000000000003</v>
          </cell>
          <cell r="AD107">
            <v>0</v>
          </cell>
          <cell r="AE107">
            <v>0</v>
          </cell>
          <cell r="AF107">
            <v>43556</v>
          </cell>
          <cell r="AG107">
            <v>43557</v>
          </cell>
          <cell r="AH107">
            <v>1</v>
          </cell>
          <cell r="AI107" t="str">
            <v>0-1 día</v>
          </cell>
          <cell r="AJ107">
            <v>0</v>
          </cell>
          <cell r="AK107">
            <v>0</v>
          </cell>
          <cell r="AL107">
            <v>0</v>
          </cell>
          <cell r="AM107">
            <v>819</v>
          </cell>
          <cell r="AN107">
            <v>0</v>
          </cell>
          <cell r="AO107">
            <v>2</v>
          </cell>
        </row>
        <row r="108">
          <cell r="A108" t="str">
            <v>03AG8803771</v>
          </cell>
          <cell r="B108" t="str">
            <v>03AG8803773</v>
          </cell>
          <cell r="C108" t="str">
            <v>03AG880377</v>
          </cell>
          <cell r="D108" t="str">
            <v>ABR-19</v>
          </cell>
          <cell r="E108">
            <v>1</v>
          </cell>
          <cell r="F108" t="str">
            <v>2018233</v>
          </cell>
          <cell r="G108" t="str">
            <v>SR MANTENIMIENTO CORRECTIVO</v>
          </cell>
          <cell r="H108" t="str">
            <v>8075</v>
          </cell>
          <cell r="I108" t="str">
            <v>01/04/2019 13:38</v>
          </cell>
          <cell r="J108" t="str">
            <v>800146</v>
          </cell>
          <cell r="K108" t="str">
            <v>PITSS</v>
          </cell>
          <cell r="L108" t="str">
            <v>ASP</v>
          </cell>
          <cell r="M108" t="str">
            <v>OPERADORA OMX SA DE CV</v>
          </cell>
          <cell r="N108" t="str">
            <v>BLVD ADOLFO LOPEZ MATEOS 2540</v>
          </cell>
          <cell r="O108" t="str">
            <v>LEON-GTO</v>
          </cell>
          <cell r="P108">
            <v>0</v>
          </cell>
          <cell r="Q108" t="str">
            <v>INTERIOR</v>
          </cell>
          <cell r="R108">
            <v>11</v>
          </cell>
          <cell r="S108" t="str">
            <v>Entre 7 y 15</v>
          </cell>
          <cell r="T108" t="str">
            <v>Departmental Digital</v>
          </cell>
          <cell r="U108" t="str">
            <v>A3</v>
          </cell>
          <cell r="V108" t="str">
            <v>Ciudad principal</v>
          </cell>
          <cell r="W108" t="str">
            <v>2-Entre 7 y 15</v>
          </cell>
          <cell r="X108">
            <v>0.6</v>
          </cell>
          <cell r="Y108">
            <v>819</v>
          </cell>
          <cell r="Z108">
            <v>1</v>
          </cell>
          <cell r="AA108">
            <v>1.29</v>
          </cell>
          <cell r="AB108">
            <v>5</v>
          </cell>
          <cell r="AC108">
            <v>0.25800000000000001</v>
          </cell>
          <cell r="AD108">
            <v>0</v>
          </cell>
          <cell r="AE108">
            <v>0</v>
          </cell>
          <cell r="AF108">
            <v>43556</v>
          </cell>
          <cell r="AG108">
            <v>43557</v>
          </cell>
          <cell r="AH108">
            <v>1</v>
          </cell>
          <cell r="AI108" t="str">
            <v>0-1 día</v>
          </cell>
          <cell r="AJ108">
            <v>0</v>
          </cell>
          <cell r="AK108">
            <v>0</v>
          </cell>
          <cell r="AL108">
            <v>0</v>
          </cell>
          <cell r="AM108">
            <v>819</v>
          </cell>
          <cell r="AN108">
            <v>819</v>
          </cell>
          <cell r="AO108">
            <v>4</v>
          </cell>
        </row>
        <row r="109">
          <cell r="A109" t="str">
            <v>03AG88014428</v>
          </cell>
          <cell r="B109" t="str">
            <v>03AG8801441</v>
          </cell>
          <cell r="C109" t="str">
            <v>03AG880144</v>
          </cell>
          <cell r="D109" t="str">
            <v>ABR-19</v>
          </cell>
          <cell r="E109">
            <v>1</v>
          </cell>
          <cell r="F109" t="str">
            <v>2016607</v>
          </cell>
          <cell r="G109" t="str">
            <v>SR MANTENIMIENTO CORRECTIVO</v>
          </cell>
          <cell r="H109" t="str">
            <v>8075</v>
          </cell>
          <cell r="I109" t="str">
            <v>28/03/2019 15:37</v>
          </cell>
          <cell r="J109" t="str">
            <v>500028</v>
          </cell>
          <cell r="K109" t="str">
            <v>PITSS</v>
          </cell>
          <cell r="L109" t="str">
            <v>ASP</v>
          </cell>
          <cell r="M109" t="str">
            <v>OPERADORA OMX SA DE CV</v>
          </cell>
          <cell r="N109" t="str">
            <v>AV GOMEZ MORIN No 924 LOTE 7</v>
          </cell>
          <cell r="O109" t="str">
            <v>San Pedro Garza Garc</v>
          </cell>
          <cell r="P109">
            <v>0</v>
          </cell>
          <cell r="Q109" t="str">
            <v>INTERIOR</v>
          </cell>
          <cell r="R109">
            <v>7</v>
          </cell>
          <cell r="S109" t="str">
            <v>Entre 7 y 15</v>
          </cell>
          <cell r="T109" t="str">
            <v>Departmental Digital</v>
          </cell>
          <cell r="U109" t="str">
            <v>A3</v>
          </cell>
          <cell r="V109" t="str">
            <v>Ciudad principal</v>
          </cell>
          <cell r="W109" t="str">
            <v>2-Entre 7 y 15</v>
          </cell>
          <cell r="X109">
            <v>0.6</v>
          </cell>
          <cell r="Y109">
            <v>819</v>
          </cell>
          <cell r="Z109">
            <v>1</v>
          </cell>
          <cell r="AA109">
            <v>0.38</v>
          </cell>
          <cell r="AB109">
            <v>5</v>
          </cell>
          <cell r="AC109">
            <v>7.5999999999999998E-2</v>
          </cell>
          <cell r="AD109">
            <v>0</v>
          </cell>
          <cell r="AE109">
            <v>0</v>
          </cell>
          <cell r="AF109">
            <v>43557</v>
          </cell>
          <cell r="AG109">
            <v>43557</v>
          </cell>
          <cell r="AH109">
            <v>0</v>
          </cell>
          <cell r="AI109" t="str">
            <v>0-1 día</v>
          </cell>
          <cell r="AJ109">
            <v>0</v>
          </cell>
          <cell r="AK109">
            <v>0</v>
          </cell>
          <cell r="AL109">
            <v>0</v>
          </cell>
          <cell r="AM109">
            <v>819</v>
          </cell>
          <cell r="AN109">
            <v>819</v>
          </cell>
          <cell r="AO109">
            <v>1</v>
          </cell>
        </row>
        <row r="110">
          <cell r="A110" t="str">
            <v>0Y2B0033552</v>
          </cell>
          <cell r="B110" t="str">
            <v>0Y2B0033551</v>
          </cell>
          <cell r="C110" t="str">
            <v>0Y2B003355</v>
          </cell>
          <cell r="D110" t="str">
            <v>ABR-19</v>
          </cell>
          <cell r="E110">
            <v>1</v>
          </cell>
          <cell r="F110" t="str">
            <v>2018861</v>
          </cell>
          <cell r="G110" t="str">
            <v>SR MANTENIMIENTO CORRECTIVO</v>
          </cell>
          <cell r="H110" t="str">
            <v>5757</v>
          </cell>
          <cell r="I110" t="str">
            <v>02/04/2019 12:02</v>
          </cell>
          <cell r="J110" t="str">
            <v>500161</v>
          </cell>
          <cell r="K110" t="str">
            <v>PITSS</v>
          </cell>
          <cell r="L110" t="str">
            <v>ASP</v>
          </cell>
          <cell r="M110" t="str">
            <v>INSTITUTO TECNOLOGICO Y DE ESTUDIOS SUPERIORES DE</v>
          </cell>
          <cell r="N110" t="str">
            <v>HEROICO COLEGIO MILITAR No 4700</v>
          </cell>
          <cell r="O110" t="str">
            <v>Chihuahua-CHIH</v>
          </cell>
          <cell r="P110">
            <v>0</v>
          </cell>
          <cell r="Q110" t="str">
            <v>INTERIOR</v>
          </cell>
          <cell r="R110">
            <v>8</v>
          </cell>
          <cell r="S110" t="str">
            <v>Entre 7 y 15</v>
          </cell>
          <cell r="T110" t="str">
            <v>Departmental Digital</v>
          </cell>
          <cell r="U110" t="str">
            <v>A3</v>
          </cell>
          <cell r="V110" t="str">
            <v>Ciudad principal</v>
          </cell>
          <cell r="W110" t="str">
            <v>2-Entre 7 y 15</v>
          </cell>
          <cell r="X110">
            <v>0.6</v>
          </cell>
          <cell r="Y110">
            <v>819</v>
          </cell>
          <cell r="Z110">
            <v>1</v>
          </cell>
          <cell r="AA110">
            <v>0</v>
          </cell>
          <cell r="AB110">
            <v>5</v>
          </cell>
          <cell r="AC110">
            <v>0</v>
          </cell>
          <cell r="AD110">
            <v>0</v>
          </cell>
          <cell r="AE110">
            <v>0</v>
          </cell>
          <cell r="AF110">
            <v>43557</v>
          </cell>
          <cell r="AG110">
            <v>43557</v>
          </cell>
          <cell r="AH110">
            <v>0</v>
          </cell>
          <cell r="AI110" t="str">
            <v>0-1 día</v>
          </cell>
          <cell r="AJ110">
            <v>0</v>
          </cell>
          <cell r="AK110">
            <v>0</v>
          </cell>
          <cell r="AL110">
            <v>0</v>
          </cell>
          <cell r="AM110">
            <v>819</v>
          </cell>
          <cell r="AN110">
            <v>819</v>
          </cell>
          <cell r="AO110">
            <v>1</v>
          </cell>
        </row>
        <row r="111">
          <cell r="A111" t="str">
            <v>0EX92861231</v>
          </cell>
          <cell r="B111" t="str">
            <v>0EX92861233</v>
          </cell>
          <cell r="C111" t="str">
            <v>0EX9286123</v>
          </cell>
          <cell r="D111" t="str">
            <v>ABR-19</v>
          </cell>
          <cell r="E111">
            <v>1</v>
          </cell>
          <cell r="F111" t="str">
            <v>2018269</v>
          </cell>
          <cell r="G111" t="str">
            <v>SR MANTENIMIENTO CORRECTIVO</v>
          </cell>
          <cell r="H111" t="str">
            <v>5868</v>
          </cell>
          <cell r="I111" t="str">
            <v>01/04/2019 14:34</v>
          </cell>
          <cell r="J111" t="str">
            <v>500018</v>
          </cell>
          <cell r="K111" t="str">
            <v>PITSS</v>
          </cell>
          <cell r="L111" t="str">
            <v>ASP</v>
          </cell>
          <cell r="M111" t="str">
            <v>AZERTY DE MEXICO SA DE CV</v>
          </cell>
          <cell r="N111" t="str">
            <v>GRAL MARIANO ARISTA 54 B 21</v>
          </cell>
          <cell r="O111" t="str">
            <v>MIGUEL HIDALGO-CIUDA</v>
          </cell>
          <cell r="P111">
            <v>0</v>
          </cell>
          <cell r="Q111" t="str">
            <v>INTERIOR</v>
          </cell>
          <cell r="R111">
            <v>12</v>
          </cell>
          <cell r="S111" t="str">
            <v>Entre 7 y 15</v>
          </cell>
          <cell r="T111" t="str">
            <v>Departmental Digital</v>
          </cell>
          <cell r="U111" t="str">
            <v>A3</v>
          </cell>
          <cell r="V111" t="str">
            <v>Ciudad principal</v>
          </cell>
          <cell r="W111" t="str">
            <v>2-Entre 7 y 15</v>
          </cell>
          <cell r="X111">
            <v>0.6</v>
          </cell>
          <cell r="Y111">
            <v>819</v>
          </cell>
          <cell r="Z111">
            <v>1</v>
          </cell>
          <cell r="AA111">
            <v>0.68</v>
          </cell>
          <cell r="AB111">
            <v>5</v>
          </cell>
          <cell r="AC111">
            <v>0.13600000000000001</v>
          </cell>
          <cell r="AD111">
            <v>0</v>
          </cell>
          <cell r="AE111">
            <v>0</v>
          </cell>
          <cell r="AF111">
            <v>43557</v>
          </cell>
          <cell r="AG111">
            <v>43557</v>
          </cell>
          <cell r="AH111">
            <v>0</v>
          </cell>
          <cell r="AI111" t="str">
            <v>0-1 día</v>
          </cell>
          <cell r="AJ111">
            <v>0</v>
          </cell>
          <cell r="AK111">
            <v>0</v>
          </cell>
          <cell r="AL111">
            <v>0</v>
          </cell>
          <cell r="AM111">
            <v>819</v>
          </cell>
          <cell r="AN111">
            <v>819</v>
          </cell>
          <cell r="AO111">
            <v>4</v>
          </cell>
        </row>
        <row r="112">
          <cell r="A112" t="str">
            <v>0EX74166482</v>
          </cell>
          <cell r="B112" t="str">
            <v>0EX74166482</v>
          </cell>
          <cell r="C112" t="str">
            <v>0EX7416648</v>
          </cell>
          <cell r="D112" t="str">
            <v>ABR-19</v>
          </cell>
          <cell r="E112">
            <v>1</v>
          </cell>
          <cell r="F112" t="str">
            <v>2018761</v>
          </cell>
          <cell r="G112" t="str">
            <v>SR MANTENIMIENTO CORRECTIVO</v>
          </cell>
          <cell r="H112" t="str">
            <v>5867</v>
          </cell>
          <cell r="I112" t="str">
            <v>02/04/2019 10:42</v>
          </cell>
          <cell r="J112" t="str">
            <v>500155</v>
          </cell>
          <cell r="K112" t="str">
            <v>PITSS</v>
          </cell>
          <cell r="L112" t="str">
            <v>ASP</v>
          </cell>
          <cell r="M112" t="str">
            <v>HONEYWELL AUTOMOTIVE DE MEXICO S DE RL DE CV</v>
          </cell>
          <cell r="N112" t="str">
            <v>AV PARQUE INDUSTRIAL JUAREZ 3328</v>
          </cell>
          <cell r="O112" t="str">
            <v>CIUDAD JUAREZ-CHIH</v>
          </cell>
          <cell r="P112">
            <v>0</v>
          </cell>
          <cell r="Q112" t="str">
            <v>INTERIOR</v>
          </cell>
          <cell r="R112">
            <v>7</v>
          </cell>
          <cell r="S112" t="str">
            <v>Entre 7 y 15</v>
          </cell>
          <cell r="T112" t="str">
            <v>Office Digital</v>
          </cell>
          <cell r="U112" t="str">
            <v>A3</v>
          </cell>
          <cell r="V112" t="str">
            <v>Ciudad principal</v>
          </cell>
          <cell r="W112" t="str">
            <v>2-Entre 7 y 15</v>
          </cell>
          <cell r="X112">
            <v>0.6</v>
          </cell>
          <cell r="Y112">
            <v>819</v>
          </cell>
          <cell r="Z112">
            <v>1</v>
          </cell>
          <cell r="AA112">
            <v>0.8</v>
          </cell>
          <cell r="AB112">
            <v>5</v>
          </cell>
          <cell r="AC112">
            <v>0.16</v>
          </cell>
          <cell r="AD112">
            <v>0</v>
          </cell>
          <cell r="AE112">
            <v>0</v>
          </cell>
          <cell r="AF112">
            <v>43557</v>
          </cell>
          <cell r="AG112">
            <v>43557</v>
          </cell>
          <cell r="AH112">
            <v>0</v>
          </cell>
          <cell r="AI112" t="str">
            <v>0-1 día</v>
          </cell>
          <cell r="AJ112">
            <v>0</v>
          </cell>
          <cell r="AK112">
            <v>0</v>
          </cell>
          <cell r="AL112">
            <v>0</v>
          </cell>
          <cell r="AM112">
            <v>819</v>
          </cell>
          <cell r="AN112">
            <v>819</v>
          </cell>
          <cell r="AO112">
            <v>2</v>
          </cell>
        </row>
        <row r="113">
          <cell r="A113" t="str">
            <v>0EX929399927</v>
          </cell>
          <cell r="B113" t="str">
            <v>0EX92939991</v>
          </cell>
          <cell r="C113" t="str">
            <v>0EX9293999</v>
          </cell>
          <cell r="D113" t="str">
            <v>ABR-19</v>
          </cell>
          <cell r="E113">
            <v>1</v>
          </cell>
          <cell r="F113" t="str">
            <v>2016023</v>
          </cell>
          <cell r="G113" t="str">
            <v>SR MANTENIMIENTO CORRECTIVO</v>
          </cell>
          <cell r="H113" t="str">
            <v>5866</v>
          </cell>
          <cell r="I113" t="str">
            <v>27/03/2019 16:03</v>
          </cell>
          <cell r="J113" t="str">
            <v>800147</v>
          </cell>
          <cell r="K113" t="str">
            <v>PITSS</v>
          </cell>
          <cell r="L113" t="str">
            <v>ASP</v>
          </cell>
          <cell r="M113" t="str">
            <v>OFFICE DEPOT DE MEXICO SA DE CV</v>
          </cell>
          <cell r="N113" t="str">
            <v>CALLE 5 DE MAYO No 208-A</v>
          </cell>
          <cell r="O113" t="str">
            <v>Leon-GTO</v>
          </cell>
          <cell r="P113">
            <v>0</v>
          </cell>
          <cell r="Q113" t="str">
            <v>INTERIOR</v>
          </cell>
          <cell r="R113">
            <v>15</v>
          </cell>
          <cell r="S113" t="str">
            <v>Entre 7 y 15</v>
          </cell>
          <cell r="T113" t="str">
            <v>Departmental Digital</v>
          </cell>
          <cell r="U113" t="str">
            <v>A3</v>
          </cell>
          <cell r="V113" t="str">
            <v>Ciudad principal</v>
          </cell>
          <cell r="W113" t="str">
            <v>2-Entre 7 y 15</v>
          </cell>
          <cell r="X113">
            <v>0.6</v>
          </cell>
          <cell r="Y113">
            <v>819</v>
          </cell>
          <cell r="Z113">
            <v>1</v>
          </cell>
          <cell r="AA113">
            <v>0.28000000000000003</v>
          </cell>
          <cell r="AB113">
            <v>5</v>
          </cell>
          <cell r="AC113">
            <v>5.6000000000000008E-2</v>
          </cell>
          <cell r="AD113">
            <v>0</v>
          </cell>
          <cell r="AE113">
            <v>0</v>
          </cell>
          <cell r="AF113">
            <v>43557</v>
          </cell>
          <cell r="AG113">
            <v>43558</v>
          </cell>
          <cell r="AH113">
            <v>1</v>
          </cell>
          <cell r="AI113" t="str">
            <v>0-1 día</v>
          </cell>
          <cell r="AJ113">
            <v>0</v>
          </cell>
          <cell r="AK113">
            <v>0</v>
          </cell>
          <cell r="AL113">
            <v>0</v>
          </cell>
          <cell r="AM113">
            <v>819</v>
          </cell>
          <cell r="AN113">
            <v>819</v>
          </cell>
          <cell r="AO113">
            <v>2</v>
          </cell>
        </row>
        <row r="114">
          <cell r="A114" t="str">
            <v>0XEL5698712</v>
          </cell>
          <cell r="B114" t="str">
            <v>0XEL5698711</v>
          </cell>
          <cell r="C114" t="str">
            <v>0XEL569871</v>
          </cell>
          <cell r="D114" t="str">
            <v>ABR-19</v>
          </cell>
          <cell r="E114">
            <v>1</v>
          </cell>
          <cell r="F114" t="str">
            <v>2018897</v>
          </cell>
          <cell r="G114" t="str">
            <v>SR MANTENIMIENTO CORRECTIVO</v>
          </cell>
          <cell r="H114" t="str">
            <v>5774</v>
          </cell>
          <cell r="I114" t="str">
            <v>02/04/2019 13:10</v>
          </cell>
          <cell r="J114" t="str">
            <v>800072</v>
          </cell>
          <cell r="K114" t="str">
            <v>PITSS</v>
          </cell>
          <cell r="L114" t="str">
            <v>ASP</v>
          </cell>
          <cell r="M114" t="str">
            <v>OPERADORA OMX SA DE CV</v>
          </cell>
          <cell r="N114" t="str">
            <v>AV VALLARTA 5400</v>
          </cell>
          <cell r="O114" t="str">
            <v>ZAPOPAN-JAL</v>
          </cell>
          <cell r="P114">
            <v>0</v>
          </cell>
          <cell r="Q114" t="str">
            <v>INTERIOR</v>
          </cell>
          <cell r="R114">
            <v>12</v>
          </cell>
          <cell r="S114" t="str">
            <v>Entre 7 y 15</v>
          </cell>
          <cell r="T114" t="str">
            <v>Departmental Digital</v>
          </cell>
          <cell r="U114" t="str">
            <v>A3</v>
          </cell>
          <cell r="V114" t="str">
            <v>Ciudad principal</v>
          </cell>
          <cell r="W114" t="str">
            <v>2-Entre 7 y 15</v>
          </cell>
          <cell r="X114">
            <v>0.6</v>
          </cell>
          <cell r="Y114">
            <v>819</v>
          </cell>
          <cell r="Z114">
            <v>1</v>
          </cell>
          <cell r="AA114">
            <v>0.57999999999999996</v>
          </cell>
          <cell r="AB114">
            <v>5</v>
          </cell>
          <cell r="AC114">
            <v>0.11599999999999999</v>
          </cell>
          <cell r="AD114">
            <v>0</v>
          </cell>
          <cell r="AE114">
            <v>0</v>
          </cell>
          <cell r="AF114">
            <v>43558</v>
          </cell>
          <cell r="AG114">
            <v>43558</v>
          </cell>
          <cell r="AH114">
            <v>0</v>
          </cell>
          <cell r="AI114" t="str">
            <v>0-1 día</v>
          </cell>
          <cell r="AJ114">
            <v>0</v>
          </cell>
          <cell r="AK114">
            <v>0</v>
          </cell>
          <cell r="AL114">
            <v>0</v>
          </cell>
          <cell r="AM114">
            <v>819</v>
          </cell>
          <cell r="AN114">
            <v>819</v>
          </cell>
          <cell r="AO114">
            <v>1</v>
          </cell>
        </row>
        <row r="115">
          <cell r="A115" t="str">
            <v>0EX92999013</v>
          </cell>
          <cell r="B115" t="str">
            <v>0EX92999013</v>
          </cell>
          <cell r="C115" t="str">
            <v>0EX9299901</v>
          </cell>
          <cell r="D115" t="str">
            <v>ABR-19</v>
          </cell>
          <cell r="E115">
            <v>1</v>
          </cell>
          <cell r="F115" t="str">
            <v>2019261</v>
          </cell>
          <cell r="G115" t="str">
            <v>SR MANTENIMIENTO CORRECTIVO</v>
          </cell>
          <cell r="H115" t="str">
            <v>5866</v>
          </cell>
          <cell r="I115" t="str">
            <v>03/04/2019 08:47</v>
          </cell>
          <cell r="J115" t="str">
            <v>500094</v>
          </cell>
          <cell r="K115" t="str">
            <v>PITSS</v>
          </cell>
          <cell r="L115" t="str">
            <v>ASP</v>
          </cell>
          <cell r="M115" t="str">
            <v>OFFICE DEPOT DE MEXICO SA DE CV</v>
          </cell>
          <cell r="N115" t="str">
            <v>AV HIDALGO No 5309</v>
          </cell>
          <cell r="O115" t="str">
            <v>Tampico-TAM</v>
          </cell>
          <cell r="P115">
            <v>0</v>
          </cell>
          <cell r="Q115" t="str">
            <v>INTERIOR</v>
          </cell>
          <cell r="R115">
            <v>9</v>
          </cell>
          <cell r="S115" t="str">
            <v>Entre 7 y 15</v>
          </cell>
          <cell r="T115" t="str">
            <v>Departmental Digital</v>
          </cell>
          <cell r="U115" t="str">
            <v>A3</v>
          </cell>
          <cell r="V115" t="str">
            <v>Ciudad principal</v>
          </cell>
          <cell r="W115" t="str">
            <v>2-Entre 7 y 15</v>
          </cell>
          <cell r="X115">
            <v>0.6</v>
          </cell>
          <cell r="Y115">
            <v>819</v>
          </cell>
          <cell r="Z115">
            <v>1</v>
          </cell>
          <cell r="AA115">
            <v>2.39</v>
          </cell>
          <cell r="AB115">
            <v>5</v>
          </cell>
          <cell r="AC115">
            <v>0.47800000000000004</v>
          </cell>
          <cell r="AD115">
            <v>0</v>
          </cell>
          <cell r="AE115">
            <v>0</v>
          </cell>
          <cell r="AF115">
            <v>43558</v>
          </cell>
          <cell r="AG115">
            <v>43558</v>
          </cell>
          <cell r="AH115">
            <v>0</v>
          </cell>
          <cell r="AI115" t="str">
            <v>0-1 día</v>
          </cell>
          <cell r="AJ115">
            <v>0</v>
          </cell>
          <cell r="AK115">
            <v>0</v>
          </cell>
          <cell r="AL115">
            <v>0</v>
          </cell>
          <cell r="AM115">
            <v>819</v>
          </cell>
          <cell r="AN115">
            <v>1501.5</v>
          </cell>
          <cell r="AO115">
            <v>4</v>
          </cell>
        </row>
        <row r="116">
          <cell r="A116" t="str">
            <v>0XEH7980261</v>
          </cell>
          <cell r="B116" t="str">
            <v>0XEH7980261</v>
          </cell>
          <cell r="C116" t="str">
            <v>0XEH798026</v>
          </cell>
          <cell r="D116" t="str">
            <v>ABR-19</v>
          </cell>
          <cell r="E116">
            <v>1</v>
          </cell>
          <cell r="F116" t="str">
            <v>2018365</v>
          </cell>
          <cell r="G116" t="str">
            <v>SR MANTENIMIENTO CORRECTIVO</v>
          </cell>
          <cell r="H116" t="str">
            <v>5748</v>
          </cell>
          <cell r="I116" t="str">
            <v>01/04/2019 17:25</v>
          </cell>
          <cell r="J116" t="str">
            <v>500159</v>
          </cell>
          <cell r="K116" t="str">
            <v>PITSS</v>
          </cell>
          <cell r="L116" t="str">
            <v>ASP</v>
          </cell>
          <cell r="M116" t="str">
            <v>HONEYWELL AUTOMOTIVE DE MEXICO S DE RL DE CV</v>
          </cell>
          <cell r="N116" t="str">
            <v>CRISTOBAL COLON 11364</v>
          </cell>
          <cell r="O116" t="str">
            <v>CHIHUAHUA-CHIH</v>
          </cell>
          <cell r="P116">
            <v>0</v>
          </cell>
          <cell r="Q116" t="str">
            <v>INTERIOR</v>
          </cell>
          <cell r="R116">
            <v>7</v>
          </cell>
          <cell r="S116" t="str">
            <v>Entre 7 y 15</v>
          </cell>
          <cell r="T116" t="str">
            <v>Office Digital</v>
          </cell>
          <cell r="U116" t="str">
            <v>A3</v>
          </cell>
          <cell r="V116" t="str">
            <v>Ciudad principal</v>
          </cell>
          <cell r="W116" t="str">
            <v>2-Entre 7 y 15</v>
          </cell>
          <cell r="X116">
            <v>0.6</v>
          </cell>
          <cell r="Y116">
            <v>819</v>
          </cell>
          <cell r="Z116">
            <v>1</v>
          </cell>
          <cell r="AA116">
            <v>0.08</v>
          </cell>
          <cell r="AB116">
            <v>5</v>
          </cell>
          <cell r="AC116">
            <v>1.6E-2</v>
          </cell>
          <cell r="AD116">
            <v>0</v>
          </cell>
          <cell r="AE116">
            <v>0</v>
          </cell>
          <cell r="AF116">
            <v>43557</v>
          </cell>
          <cell r="AG116">
            <v>43558</v>
          </cell>
          <cell r="AH116">
            <v>1</v>
          </cell>
          <cell r="AI116" t="str">
            <v>0-1 día</v>
          </cell>
          <cell r="AJ116">
            <v>0</v>
          </cell>
          <cell r="AK116">
            <v>0</v>
          </cell>
          <cell r="AL116">
            <v>0</v>
          </cell>
          <cell r="AM116">
            <v>819</v>
          </cell>
          <cell r="AN116">
            <v>0</v>
          </cell>
          <cell r="AO116">
            <v>1</v>
          </cell>
        </row>
        <row r="117">
          <cell r="A117" t="str">
            <v>0EX96651313</v>
          </cell>
          <cell r="B117" t="str">
            <v>0EX96651311</v>
          </cell>
          <cell r="C117" t="str">
            <v>0EX9665131</v>
          </cell>
          <cell r="D117" t="str">
            <v>ABR-19</v>
          </cell>
          <cell r="E117">
            <v>1</v>
          </cell>
          <cell r="F117" t="str">
            <v>2019645</v>
          </cell>
          <cell r="G117" t="str">
            <v>SR MANTENIMIENTO CORRECTIVO</v>
          </cell>
          <cell r="H117" t="str">
            <v>5866</v>
          </cell>
          <cell r="I117" t="str">
            <v>03/04/2019 18:11</v>
          </cell>
          <cell r="J117" t="str">
            <v>800110</v>
          </cell>
          <cell r="K117" t="str">
            <v>PITSS</v>
          </cell>
          <cell r="L117" t="str">
            <v>ASP</v>
          </cell>
          <cell r="M117" t="str">
            <v>OPERADORA OMX SA DE CV</v>
          </cell>
          <cell r="N117" t="str">
            <v>ENRIQUE RAMIREZ No 445</v>
          </cell>
          <cell r="O117" t="str">
            <v>Morelia-MICH</v>
          </cell>
          <cell r="P117">
            <v>0</v>
          </cell>
          <cell r="Q117" t="str">
            <v>INTERIOR</v>
          </cell>
          <cell r="R117">
            <v>14</v>
          </cell>
          <cell r="S117" t="str">
            <v>Entre 7 y 15</v>
          </cell>
          <cell r="T117" t="str">
            <v>Departmental Digital</v>
          </cell>
          <cell r="U117" t="str">
            <v>A3</v>
          </cell>
          <cell r="V117" t="str">
            <v>Ciudad principal</v>
          </cell>
          <cell r="W117" t="str">
            <v>2-Entre 7 y 15</v>
          </cell>
          <cell r="X117">
            <v>0.6</v>
          </cell>
          <cell r="Y117">
            <v>819</v>
          </cell>
          <cell r="Z117">
            <v>1</v>
          </cell>
          <cell r="AA117">
            <v>2</v>
          </cell>
          <cell r="AB117">
            <v>5</v>
          </cell>
          <cell r="AC117">
            <v>0.4</v>
          </cell>
          <cell r="AD117">
            <v>0</v>
          </cell>
          <cell r="AE117">
            <v>0</v>
          </cell>
          <cell r="AF117">
            <v>43559</v>
          </cell>
          <cell r="AG117">
            <v>43559</v>
          </cell>
          <cell r="AH117">
            <v>0</v>
          </cell>
          <cell r="AI117" t="str">
            <v>0-1 día</v>
          </cell>
          <cell r="AJ117">
            <v>0</v>
          </cell>
          <cell r="AK117">
            <v>0</v>
          </cell>
          <cell r="AL117">
            <v>0</v>
          </cell>
          <cell r="AM117">
            <v>819</v>
          </cell>
          <cell r="AN117">
            <v>819</v>
          </cell>
          <cell r="AO117">
            <v>1</v>
          </cell>
        </row>
        <row r="118">
          <cell r="A118" t="str">
            <v>0EX96647804</v>
          </cell>
          <cell r="B118" t="str">
            <v>0EX96647801</v>
          </cell>
          <cell r="C118" t="str">
            <v>0EX9664780</v>
          </cell>
          <cell r="D118" t="str">
            <v>ABR-19</v>
          </cell>
          <cell r="E118">
            <v>1</v>
          </cell>
          <cell r="F118" t="str">
            <v>2019881</v>
          </cell>
          <cell r="G118" t="str">
            <v>SR MANTENIMIENTO CORRECTIVO</v>
          </cell>
          <cell r="H118" t="str">
            <v>5866</v>
          </cell>
          <cell r="I118" t="str">
            <v>04/04/2019 09:31</v>
          </cell>
          <cell r="J118" t="str">
            <v>500018</v>
          </cell>
          <cell r="K118" t="str">
            <v>PITSS</v>
          </cell>
          <cell r="L118" t="str">
            <v>ASP</v>
          </cell>
          <cell r="M118" t="str">
            <v>DELPHI AUTOMOTIVE SYSTEMS S DE RL DE CV</v>
          </cell>
          <cell r="N118" t="str">
            <v>AV MARTIRES DE SONORA 1006</v>
          </cell>
          <cell r="O118" t="str">
            <v>DURANGO-DGO</v>
          </cell>
          <cell r="P118">
            <v>0</v>
          </cell>
          <cell r="Q118" t="str">
            <v>INTERIOR</v>
          </cell>
          <cell r="R118">
            <v>9</v>
          </cell>
          <cell r="S118" t="str">
            <v>Entre 7 y 15</v>
          </cell>
          <cell r="T118" t="str">
            <v>Departmental Digital</v>
          </cell>
          <cell r="U118" t="str">
            <v>A3</v>
          </cell>
          <cell r="V118" t="str">
            <v>Ciudad principal</v>
          </cell>
          <cell r="W118" t="str">
            <v>2-Entre 7 y 15</v>
          </cell>
          <cell r="X118">
            <v>0.6</v>
          </cell>
          <cell r="Y118">
            <v>819</v>
          </cell>
          <cell r="Z118">
            <v>1</v>
          </cell>
          <cell r="AA118">
            <v>0.46</v>
          </cell>
          <cell r="AB118">
            <v>5</v>
          </cell>
          <cell r="AC118">
            <v>9.1999999999999998E-2</v>
          </cell>
          <cell r="AD118">
            <v>0</v>
          </cell>
          <cell r="AE118">
            <v>0</v>
          </cell>
          <cell r="AF118">
            <v>43559</v>
          </cell>
          <cell r="AG118">
            <v>43559</v>
          </cell>
          <cell r="AH118">
            <v>0</v>
          </cell>
          <cell r="AI118" t="str">
            <v>0-1 día</v>
          </cell>
          <cell r="AJ118">
            <v>0</v>
          </cell>
          <cell r="AK118">
            <v>0</v>
          </cell>
          <cell r="AL118">
            <v>0</v>
          </cell>
          <cell r="AM118">
            <v>819</v>
          </cell>
          <cell r="AN118">
            <v>819</v>
          </cell>
          <cell r="AO118">
            <v>1</v>
          </cell>
        </row>
        <row r="119">
          <cell r="A119" t="str">
            <v>0EX92931454</v>
          </cell>
          <cell r="B119" t="str">
            <v>0EX92931451</v>
          </cell>
          <cell r="C119" t="str">
            <v>0EX9293145</v>
          </cell>
          <cell r="D119" t="str">
            <v>ABR-19</v>
          </cell>
          <cell r="E119">
            <v>1</v>
          </cell>
          <cell r="F119" t="str">
            <v>2019915</v>
          </cell>
          <cell r="G119" t="str">
            <v>SR MANTENIMIENTO CORRECTIVO</v>
          </cell>
          <cell r="H119" t="str">
            <v>5866</v>
          </cell>
          <cell r="I119" t="str">
            <v>04/04/2019 10:24</v>
          </cell>
          <cell r="J119" t="str">
            <v>800200</v>
          </cell>
          <cell r="K119" t="str">
            <v>PITSS</v>
          </cell>
          <cell r="L119" t="str">
            <v>ASP</v>
          </cell>
          <cell r="M119" t="str">
            <v>OPERADORA OMX SA DE CV</v>
          </cell>
          <cell r="N119" t="str">
            <v>AV MEXICO 3370</v>
          </cell>
          <cell r="O119" t="str">
            <v>Zapopan-JAL</v>
          </cell>
          <cell r="P119">
            <v>0</v>
          </cell>
          <cell r="Q119" t="str">
            <v>INTERIOR</v>
          </cell>
          <cell r="R119">
            <v>12</v>
          </cell>
          <cell r="S119" t="str">
            <v>Entre 7 y 15</v>
          </cell>
          <cell r="T119" t="str">
            <v>Departmental Digital</v>
          </cell>
          <cell r="U119" t="str">
            <v>A3</v>
          </cell>
          <cell r="V119" t="str">
            <v>Ciudad principal</v>
          </cell>
          <cell r="W119" t="str">
            <v>2-Entre 7 y 15</v>
          </cell>
          <cell r="X119">
            <v>0.6</v>
          </cell>
          <cell r="Y119">
            <v>819</v>
          </cell>
          <cell r="Z119">
            <v>1</v>
          </cell>
          <cell r="AA119">
            <v>1.4</v>
          </cell>
          <cell r="AB119">
            <v>5</v>
          </cell>
          <cell r="AC119">
            <v>0.27999999999999997</v>
          </cell>
          <cell r="AD119">
            <v>0</v>
          </cell>
          <cell r="AE119">
            <v>0</v>
          </cell>
          <cell r="AF119">
            <v>43559</v>
          </cell>
          <cell r="AG119">
            <v>43559</v>
          </cell>
          <cell r="AH119">
            <v>0</v>
          </cell>
          <cell r="AI119" t="str">
            <v>0-1 día</v>
          </cell>
          <cell r="AJ119">
            <v>0</v>
          </cell>
          <cell r="AK119">
            <v>0</v>
          </cell>
          <cell r="AL119">
            <v>0</v>
          </cell>
          <cell r="AM119">
            <v>819</v>
          </cell>
          <cell r="AN119">
            <v>819</v>
          </cell>
          <cell r="AO119">
            <v>2</v>
          </cell>
        </row>
        <row r="120">
          <cell r="A120" t="str">
            <v>0EX92933853</v>
          </cell>
          <cell r="B120" t="str">
            <v>0EX92933851</v>
          </cell>
          <cell r="C120" t="str">
            <v>0EX9293385</v>
          </cell>
          <cell r="D120" t="str">
            <v>ABR-19</v>
          </cell>
          <cell r="E120">
            <v>1</v>
          </cell>
          <cell r="F120" t="str">
            <v>2019533</v>
          </cell>
          <cell r="G120" t="str">
            <v>SR MANTENIMIENTO CORRECTIVO</v>
          </cell>
          <cell r="H120" t="str">
            <v>5866</v>
          </cell>
          <cell r="I120" t="str">
            <v>03/04/2019 14:22</v>
          </cell>
          <cell r="J120" t="str">
            <v>800187</v>
          </cell>
          <cell r="K120" t="str">
            <v>PITSS</v>
          </cell>
          <cell r="L120" t="str">
            <v>ASP</v>
          </cell>
          <cell r="M120" t="str">
            <v>OPERADORA OMX SA DE CV</v>
          </cell>
          <cell r="N120" t="str">
            <v>CONSTITUYENTES PTE 152</v>
          </cell>
          <cell r="O120" t="str">
            <v>QUERETARO-QRO</v>
          </cell>
          <cell r="P120">
            <v>0</v>
          </cell>
          <cell r="Q120" t="str">
            <v>INTERIOR</v>
          </cell>
          <cell r="R120">
            <v>8</v>
          </cell>
          <cell r="S120" t="str">
            <v>Entre 7 y 15</v>
          </cell>
          <cell r="T120" t="str">
            <v>Departmental Digital</v>
          </cell>
          <cell r="U120" t="str">
            <v>A3</v>
          </cell>
          <cell r="V120" t="str">
            <v>Ciudad principal</v>
          </cell>
          <cell r="W120" t="str">
            <v>2-Entre 7 y 15</v>
          </cell>
          <cell r="X120">
            <v>0.6</v>
          </cell>
          <cell r="Y120">
            <v>819</v>
          </cell>
          <cell r="Z120">
            <v>1</v>
          </cell>
          <cell r="AA120">
            <v>0.61</v>
          </cell>
          <cell r="AB120">
            <v>5</v>
          </cell>
          <cell r="AC120">
            <v>0.122</v>
          </cell>
          <cell r="AD120">
            <v>0</v>
          </cell>
          <cell r="AE120">
            <v>0</v>
          </cell>
          <cell r="AF120">
            <v>43558</v>
          </cell>
          <cell r="AG120">
            <v>43559</v>
          </cell>
          <cell r="AH120">
            <v>1</v>
          </cell>
          <cell r="AI120" t="str">
            <v>0-1 día</v>
          </cell>
          <cell r="AJ120">
            <v>0</v>
          </cell>
          <cell r="AK120">
            <v>0</v>
          </cell>
          <cell r="AL120">
            <v>0</v>
          </cell>
          <cell r="AM120">
            <v>819</v>
          </cell>
          <cell r="AN120">
            <v>819</v>
          </cell>
          <cell r="AO120">
            <v>2</v>
          </cell>
        </row>
        <row r="121">
          <cell r="A121" t="str">
            <v>03AG8804945</v>
          </cell>
          <cell r="B121" t="str">
            <v>03AG8804941</v>
          </cell>
          <cell r="C121" t="str">
            <v>03AG880494</v>
          </cell>
          <cell r="D121" t="str">
            <v>ABR-19</v>
          </cell>
          <cell r="E121">
            <v>1</v>
          </cell>
          <cell r="F121" t="str">
            <v>2020739</v>
          </cell>
          <cell r="G121" t="str">
            <v>SR MANTENIMIENTO CORRECTIVO</v>
          </cell>
          <cell r="H121" t="str">
            <v>8075</v>
          </cell>
          <cell r="I121" t="str">
            <v>05/04/2019 12:55</v>
          </cell>
          <cell r="J121" t="str">
            <v>800183</v>
          </cell>
          <cell r="K121" t="str">
            <v>PITSS</v>
          </cell>
          <cell r="L121" t="str">
            <v>ASP</v>
          </cell>
          <cell r="M121" t="str">
            <v>OPERADORA OMX SA DE CV</v>
          </cell>
          <cell r="N121" t="str">
            <v>AV LOPEZ MATEOS SUR No 7000</v>
          </cell>
          <cell r="O121" t="str">
            <v>Tlajomulco De Zu&amp;Iga</v>
          </cell>
          <cell r="P121">
            <v>0</v>
          </cell>
          <cell r="Q121" t="str">
            <v>INTERIOR</v>
          </cell>
          <cell r="R121">
            <v>8</v>
          </cell>
          <cell r="S121" t="str">
            <v>Entre 7 y 15</v>
          </cell>
          <cell r="T121" t="str">
            <v>Departmental Digital</v>
          </cell>
          <cell r="U121" t="str">
            <v>A3</v>
          </cell>
          <cell r="V121" t="str">
            <v>Ciudad principal</v>
          </cell>
          <cell r="W121" t="str">
            <v>2-Entre 7 y 15</v>
          </cell>
          <cell r="X121">
            <v>0.6</v>
          </cell>
          <cell r="Y121">
            <v>819</v>
          </cell>
          <cell r="Z121">
            <v>1</v>
          </cell>
          <cell r="AA121">
            <v>1.08</v>
          </cell>
          <cell r="AB121">
            <v>5</v>
          </cell>
          <cell r="AC121">
            <v>0.21600000000000003</v>
          </cell>
          <cell r="AD121">
            <v>0</v>
          </cell>
          <cell r="AE121">
            <v>0</v>
          </cell>
          <cell r="AF121">
            <v>43560</v>
          </cell>
          <cell r="AG121">
            <v>43560</v>
          </cell>
          <cell r="AH121">
            <v>0</v>
          </cell>
          <cell r="AI121" t="str">
            <v>0-1 día</v>
          </cell>
          <cell r="AJ121">
            <v>0</v>
          </cell>
          <cell r="AK121">
            <v>0</v>
          </cell>
          <cell r="AL121">
            <v>0</v>
          </cell>
          <cell r="AM121">
            <v>819</v>
          </cell>
          <cell r="AN121">
            <v>819</v>
          </cell>
          <cell r="AO121">
            <v>1</v>
          </cell>
        </row>
        <row r="122">
          <cell r="A122" t="str">
            <v>03AG8799628</v>
          </cell>
          <cell r="B122" t="str">
            <v>03AG8799621</v>
          </cell>
          <cell r="C122" t="str">
            <v>03AG879962</v>
          </cell>
          <cell r="D122" t="str">
            <v>ABR-19</v>
          </cell>
          <cell r="E122">
            <v>1</v>
          </cell>
          <cell r="F122" t="str">
            <v>2021733</v>
          </cell>
          <cell r="G122" t="str">
            <v>SR MANTENIMIENTO CORRECTIVO</v>
          </cell>
          <cell r="H122" t="str">
            <v>8075</v>
          </cell>
          <cell r="I122" t="str">
            <v>08/04/2019 12:58</v>
          </cell>
          <cell r="J122" t="str">
            <v>500159</v>
          </cell>
          <cell r="K122" t="str">
            <v>PITSS</v>
          </cell>
          <cell r="L122" t="str">
            <v>ASP</v>
          </cell>
          <cell r="M122" t="str">
            <v>OPERADORA OMX SA DE CV</v>
          </cell>
          <cell r="N122" t="str">
            <v>HIPERPLAZA No 3300</v>
          </cell>
          <cell r="O122" t="str">
            <v>Chihuahua-CHIH</v>
          </cell>
          <cell r="P122">
            <v>0</v>
          </cell>
          <cell r="Q122" t="str">
            <v>INTERIOR</v>
          </cell>
          <cell r="R122">
            <v>14</v>
          </cell>
          <cell r="S122" t="str">
            <v>Entre 7 y 15</v>
          </cell>
          <cell r="T122" t="str">
            <v>Departmental Digital</v>
          </cell>
          <cell r="U122" t="str">
            <v>A3</v>
          </cell>
          <cell r="V122" t="str">
            <v>Ciudad principal</v>
          </cell>
          <cell r="W122" t="str">
            <v>2-Entre 7 y 15</v>
          </cell>
          <cell r="X122">
            <v>0.6</v>
          </cell>
          <cell r="Y122">
            <v>819</v>
          </cell>
          <cell r="Z122">
            <v>1</v>
          </cell>
          <cell r="AA122">
            <v>0</v>
          </cell>
          <cell r="AB122">
            <v>5</v>
          </cell>
          <cell r="AC122">
            <v>0</v>
          </cell>
          <cell r="AD122">
            <v>0</v>
          </cell>
          <cell r="AE122">
            <v>0</v>
          </cell>
          <cell r="AF122">
            <v>43563</v>
          </cell>
          <cell r="AG122">
            <v>43563</v>
          </cell>
          <cell r="AH122">
            <v>0</v>
          </cell>
          <cell r="AI122" t="str">
            <v>0-1 día</v>
          </cell>
          <cell r="AJ122">
            <v>0</v>
          </cell>
          <cell r="AK122">
            <v>0</v>
          </cell>
          <cell r="AL122">
            <v>0</v>
          </cell>
          <cell r="AM122">
            <v>819</v>
          </cell>
          <cell r="AN122">
            <v>819</v>
          </cell>
          <cell r="AO122">
            <v>2</v>
          </cell>
        </row>
        <row r="123">
          <cell r="A123" t="str">
            <v>0VGW6320649</v>
          </cell>
          <cell r="B123" t="str">
            <v>0VGW6320643</v>
          </cell>
          <cell r="C123" t="str">
            <v>0VGW632064</v>
          </cell>
          <cell r="D123" t="str">
            <v>ABR-19</v>
          </cell>
          <cell r="E123">
            <v>1</v>
          </cell>
          <cell r="F123" t="str">
            <v>2022231</v>
          </cell>
          <cell r="G123" t="str">
            <v>SR MANTENIMIENTO CORRECTIVO</v>
          </cell>
          <cell r="H123" t="str">
            <v>0251</v>
          </cell>
          <cell r="I123" t="str">
            <v>09/04/2019 09:12</v>
          </cell>
          <cell r="J123" t="str">
            <v>500161</v>
          </cell>
          <cell r="K123" t="str">
            <v>PITSS</v>
          </cell>
          <cell r="L123" t="str">
            <v>ASP</v>
          </cell>
          <cell r="M123" t="str">
            <v>COPY MARTZ PROFESIONAL SA DE CV</v>
          </cell>
          <cell r="N123" t="str">
            <v>PERIFERICO ORTIZ MENA LOCAL 8 SN</v>
          </cell>
          <cell r="O123" t="str">
            <v>CHIHUAHUA-CHIH</v>
          </cell>
          <cell r="P123">
            <v>0</v>
          </cell>
          <cell r="Q123" t="str">
            <v>INTERIOR</v>
          </cell>
          <cell r="R123">
            <v>7</v>
          </cell>
          <cell r="S123" t="str">
            <v>Entre 7 y 15</v>
          </cell>
          <cell r="T123" t="str">
            <v>A3 Professional Color Laser MFPs</v>
          </cell>
          <cell r="U123" t="str">
            <v>A3</v>
          </cell>
          <cell r="V123" t="str">
            <v>Ciudad principal</v>
          </cell>
          <cell r="W123" t="str">
            <v>2-Entre 7 y 15</v>
          </cell>
          <cell r="X123">
            <v>0.6</v>
          </cell>
          <cell r="Y123">
            <v>819</v>
          </cell>
          <cell r="Z123">
            <v>1</v>
          </cell>
          <cell r="AA123">
            <v>1.05</v>
          </cell>
          <cell r="AB123">
            <v>5</v>
          </cell>
          <cell r="AC123">
            <v>0.21000000000000002</v>
          </cell>
          <cell r="AD123">
            <v>0</v>
          </cell>
          <cell r="AE123">
            <v>0</v>
          </cell>
          <cell r="AF123">
            <v>43564</v>
          </cell>
          <cell r="AG123">
            <v>43564</v>
          </cell>
          <cell r="AH123">
            <v>0</v>
          </cell>
          <cell r="AI123" t="str">
            <v>0-1 día</v>
          </cell>
          <cell r="AJ123">
            <v>0</v>
          </cell>
          <cell r="AK123">
            <v>0</v>
          </cell>
          <cell r="AL123">
            <v>0</v>
          </cell>
          <cell r="AM123">
            <v>819</v>
          </cell>
          <cell r="AN123">
            <v>819</v>
          </cell>
          <cell r="AO123">
            <v>4</v>
          </cell>
        </row>
        <row r="124">
          <cell r="A124" t="str">
            <v>0EX73826058</v>
          </cell>
          <cell r="B124" t="str">
            <v>0EX73826051</v>
          </cell>
          <cell r="C124" t="str">
            <v>0EX7382605</v>
          </cell>
          <cell r="D124" t="str">
            <v>ABR-19</v>
          </cell>
          <cell r="E124">
            <v>1</v>
          </cell>
          <cell r="F124" t="str">
            <v>2021875</v>
          </cell>
          <cell r="G124" t="str">
            <v>SR MANTENIMIENTO CORRECTIVO</v>
          </cell>
          <cell r="H124" t="str">
            <v>5867</v>
          </cell>
          <cell r="I124" t="str">
            <v>08/04/2019 15:28</v>
          </cell>
          <cell r="J124" t="str">
            <v>500159</v>
          </cell>
          <cell r="K124" t="str">
            <v>PITSS</v>
          </cell>
          <cell r="L124" t="str">
            <v>ASP</v>
          </cell>
          <cell r="M124" t="str">
            <v>HONEYWELL AUTOMOTIVE DE MEXICO S DE RL DE CV</v>
          </cell>
          <cell r="N124" t="str">
            <v>CRISTOBAL COLON 11364</v>
          </cell>
          <cell r="O124" t="str">
            <v>CHIHUAHUA-CHIH</v>
          </cell>
          <cell r="P124">
            <v>0</v>
          </cell>
          <cell r="Q124" t="str">
            <v>INTERIOR</v>
          </cell>
          <cell r="R124">
            <v>11</v>
          </cell>
          <cell r="S124" t="str">
            <v>Entre 7 y 15</v>
          </cell>
          <cell r="T124" t="str">
            <v>Office Digital</v>
          </cell>
          <cell r="U124" t="str">
            <v>A3</v>
          </cell>
          <cell r="V124" t="str">
            <v>Ciudad principal</v>
          </cell>
          <cell r="W124" t="str">
            <v>2-Entre 7 y 15</v>
          </cell>
          <cell r="X124">
            <v>0.6</v>
          </cell>
          <cell r="Y124">
            <v>819</v>
          </cell>
          <cell r="Z124">
            <v>1</v>
          </cell>
          <cell r="AA124">
            <v>0</v>
          </cell>
          <cell r="AB124">
            <v>5</v>
          </cell>
          <cell r="AC124">
            <v>0</v>
          </cell>
          <cell r="AD124">
            <v>0</v>
          </cell>
          <cell r="AE124">
            <v>0</v>
          </cell>
          <cell r="AF124">
            <v>43564</v>
          </cell>
          <cell r="AG124">
            <v>43564</v>
          </cell>
          <cell r="AH124">
            <v>0</v>
          </cell>
          <cell r="AI124" t="str">
            <v>0-1 día</v>
          </cell>
          <cell r="AJ124">
            <v>0</v>
          </cell>
          <cell r="AK124">
            <v>0</v>
          </cell>
          <cell r="AL124">
            <v>0</v>
          </cell>
          <cell r="AM124">
            <v>819</v>
          </cell>
          <cell r="AN124">
            <v>819</v>
          </cell>
          <cell r="AO124">
            <v>2</v>
          </cell>
        </row>
        <row r="125">
          <cell r="A125" t="str">
            <v>0EX96624038</v>
          </cell>
          <cell r="B125" t="str">
            <v>0EX96624031</v>
          </cell>
          <cell r="C125" t="str">
            <v>0EX9662403</v>
          </cell>
          <cell r="D125" t="str">
            <v>ABR-19</v>
          </cell>
          <cell r="E125">
            <v>1</v>
          </cell>
          <cell r="F125" t="str">
            <v>2021995</v>
          </cell>
          <cell r="G125" t="str">
            <v>SR MANTENIMIENTO CORRECTIVO</v>
          </cell>
          <cell r="H125" t="str">
            <v>5866</v>
          </cell>
          <cell r="I125" t="str">
            <v>08/04/2019 20:55</v>
          </cell>
          <cell r="J125" t="str">
            <v>500080</v>
          </cell>
          <cell r="K125" t="str">
            <v>PITSS</v>
          </cell>
          <cell r="L125" t="str">
            <v>ASP</v>
          </cell>
          <cell r="M125" t="str">
            <v>INSTITUTO TECNOLOGICO Y DE ESTUDIOS SUPERIORES DE</v>
          </cell>
          <cell r="N125" t="str">
            <v>HEROICO COLEGIO MILITAR No 4700</v>
          </cell>
          <cell r="O125" t="str">
            <v>Chihuahua-CHIH</v>
          </cell>
          <cell r="P125">
            <v>0</v>
          </cell>
          <cell r="Q125" t="str">
            <v>INTERIOR</v>
          </cell>
          <cell r="R125">
            <v>14</v>
          </cell>
          <cell r="S125" t="str">
            <v>Entre 7 y 15</v>
          </cell>
          <cell r="T125" t="str">
            <v>Departmental Digital</v>
          </cell>
          <cell r="U125" t="str">
            <v>A3</v>
          </cell>
          <cell r="V125" t="str">
            <v>Ciudad principal</v>
          </cell>
          <cell r="W125" t="str">
            <v>2-Entre 7 y 15</v>
          </cell>
          <cell r="X125">
            <v>0.6</v>
          </cell>
          <cell r="Y125">
            <v>819</v>
          </cell>
          <cell r="Z125">
            <v>1</v>
          </cell>
          <cell r="AA125">
            <v>0</v>
          </cell>
          <cell r="AB125">
            <v>5</v>
          </cell>
          <cell r="AC125">
            <v>0</v>
          </cell>
          <cell r="AD125">
            <v>0</v>
          </cell>
          <cell r="AE125">
            <v>0</v>
          </cell>
          <cell r="AF125">
            <v>43565</v>
          </cell>
          <cell r="AG125">
            <v>43565</v>
          </cell>
          <cell r="AH125">
            <v>0</v>
          </cell>
          <cell r="AI125" t="str">
            <v>0-1 día</v>
          </cell>
          <cell r="AJ125">
            <v>0</v>
          </cell>
          <cell r="AK125">
            <v>0</v>
          </cell>
          <cell r="AL125">
            <v>0</v>
          </cell>
          <cell r="AM125">
            <v>819</v>
          </cell>
          <cell r="AN125">
            <v>819</v>
          </cell>
          <cell r="AO125">
            <v>1</v>
          </cell>
        </row>
        <row r="126">
          <cell r="A126" t="str">
            <v>0EX966444711</v>
          </cell>
          <cell r="B126" t="str">
            <v>0EX96644471</v>
          </cell>
          <cell r="C126" t="str">
            <v>0EX9664447</v>
          </cell>
          <cell r="D126" t="str">
            <v>ABR-19</v>
          </cell>
          <cell r="E126">
            <v>1</v>
          </cell>
          <cell r="F126" t="str">
            <v>2023771</v>
          </cell>
          <cell r="G126" t="str">
            <v>SR MANTENIMIENTO CORRECTIVO</v>
          </cell>
          <cell r="H126" t="str">
            <v>5866</v>
          </cell>
          <cell r="I126" t="str">
            <v>11/04/2019 16:17</v>
          </cell>
          <cell r="J126" t="str">
            <v>800200</v>
          </cell>
          <cell r="K126" t="str">
            <v>PITSS</v>
          </cell>
          <cell r="L126" t="str">
            <v>ASP</v>
          </cell>
          <cell r="M126" t="str">
            <v>OPERADORA OMX SA DE CV</v>
          </cell>
          <cell r="N126" t="str">
            <v>AV VALLE DE SAN ISIDRO 530</v>
          </cell>
          <cell r="O126" t="str">
            <v>ZAPOPAN-JAL</v>
          </cell>
          <cell r="P126">
            <v>0</v>
          </cell>
          <cell r="Q126" t="str">
            <v>INTERIOR</v>
          </cell>
          <cell r="R126">
            <v>10</v>
          </cell>
          <cell r="S126" t="str">
            <v>Entre 7 y 15</v>
          </cell>
          <cell r="T126" t="str">
            <v>Departmental Digital</v>
          </cell>
          <cell r="U126" t="str">
            <v>A3</v>
          </cell>
          <cell r="V126" t="str">
            <v>Ciudad principal</v>
          </cell>
          <cell r="W126" t="str">
            <v>2-Entre 7 y 15</v>
          </cell>
          <cell r="X126">
            <v>0.6</v>
          </cell>
          <cell r="Y126">
            <v>819</v>
          </cell>
          <cell r="Z126">
            <v>1</v>
          </cell>
          <cell r="AA126">
            <v>1.22</v>
          </cell>
          <cell r="AB126">
            <v>5</v>
          </cell>
          <cell r="AC126">
            <v>0.24399999999999999</v>
          </cell>
          <cell r="AD126">
            <v>0</v>
          </cell>
          <cell r="AE126">
            <v>0</v>
          </cell>
          <cell r="AF126">
            <v>43567</v>
          </cell>
          <cell r="AG126">
            <v>43567</v>
          </cell>
          <cell r="AH126">
            <v>0</v>
          </cell>
          <cell r="AI126" t="str">
            <v>0-1 día</v>
          </cell>
          <cell r="AJ126">
            <v>0</v>
          </cell>
          <cell r="AK126">
            <v>0</v>
          </cell>
          <cell r="AL126">
            <v>0</v>
          </cell>
          <cell r="AM126">
            <v>819</v>
          </cell>
          <cell r="AN126">
            <v>819</v>
          </cell>
          <cell r="AO126">
            <v>2</v>
          </cell>
        </row>
        <row r="127">
          <cell r="A127" t="str">
            <v>0EX966218112</v>
          </cell>
          <cell r="B127" t="str">
            <v>0EX96621811</v>
          </cell>
          <cell r="C127" t="str">
            <v>0EX9662181</v>
          </cell>
          <cell r="D127" t="str">
            <v>ABR-19</v>
          </cell>
          <cell r="E127">
            <v>1</v>
          </cell>
          <cell r="F127" t="str">
            <v>2023985</v>
          </cell>
          <cell r="G127" t="str">
            <v>SR MANTENIMIENTO CORRECTIVO</v>
          </cell>
          <cell r="H127" t="str">
            <v>5866</v>
          </cell>
          <cell r="I127" t="str">
            <v>12/04/2019 07:51</v>
          </cell>
          <cell r="J127" t="str">
            <v>800027</v>
          </cell>
          <cell r="K127" t="str">
            <v>PITSS</v>
          </cell>
          <cell r="L127" t="str">
            <v>ASP</v>
          </cell>
          <cell r="M127" t="str">
            <v>OPERADORA OMX SA DE CV</v>
          </cell>
          <cell r="N127" t="str">
            <v>AV LOPEZ MATEOS SUR No 7000</v>
          </cell>
          <cell r="O127" t="str">
            <v>Tlajomulco De Zu&amp;Iga</v>
          </cell>
          <cell r="P127">
            <v>0</v>
          </cell>
          <cell r="Q127" t="str">
            <v>INTERIOR</v>
          </cell>
          <cell r="R127">
            <v>8</v>
          </cell>
          <cell r="S127" t="str">
            <v>Entre 7 y 15</v>
          </cell>
          <cell r="T127" t="str">
            <v>Departmental Digital</v>
          </cell>
          <cell r="U127" t="str">
            <v>A3</v>
          </cell>
          <cell r="V127" t="str">
            <v>Ciudad principal</v>
          </cell>
          <cell r="W127" t="str">
            <v>2-Entre 7 y 15</v>
          </cell>
          <cell r="X127">
            <v>0.6</v>
          </cell>
          <cell r="Y127">
            <v>819</v>
          </cell>
          <cell r="Z127">
            <v>1</v>
          </cell>
          <cell r="AA127">
            <v>3.5</v>
          </cell>
          <cell r="AB127">
            <v>5</v>
          </cell>
          <cell r="AC127">
            <v>0.7</v>
          </cell>
          <cell r="AD127">
            <v>0</v>
          </cell>
          <cell r="AE127">
            <v>0</v>
          </cell>
          <cell r="AF127">
            <v>43567</v>
          </cell>
          <cell r="AG127">
            <v>43570</v>
          </cell>
          <cell r="AH127">
            <v>1</v>
          </cell>
          <cell r="AI127" t="str">
            <v>0-1 día</v>
          </cell>
          <cell r="AJ127">
            <v>0</v>
          </cell>
          <cell r="AK127">
            <v>0</v>
          </cell>
          <cell r="AL127">
            <v>0</v>
          </cell>
          <cell r="AM127">
            <v>819</v>
          </cell>
          <cell r="AN127">
            <v>1501.5</v>
          </cell>
          <cell r="AO127">
            <v>2</v>
          </cell>
        </row>
        <row r="128">
          <cell r="A128" t="str">
            <v>0EX738723612</v>
          </cell>
          <cell r="B128" t="str">
            <v>0EX73872362</v>
          </cell>
          <cell r="C128" t="str">
            <v>0EX7387236</v>
          </cell>
          <cell r="D128" t="str">
            <v>ABR-19</v>
          </cell>
          <cell r="E128">
            <v>1</v>
          </cell>
          <cell r="F128" t="str">
            <v>2024299</v>
          </cell>
          <cell r="G128" t="str">
            <v>SR MANTENIMIENTO CORRECTIVO</v>
          </cell>
          <cell r="H128" t="str">
            <v>5869</v>
          </cell>
          <cell r="I128" t="str">
            <v>12/04/2019 16:25</v>
          </cell>
          <cell r="J128" t="str">
            <v>500155</v>
          </cell>
          <cell r="K128" t="str">
            <v>PITSS</v>
          </cell>
          <cell r="L128" t="str">
            <v>ASP</v>
          </cell>
          <cell r="M128" t="str">
            <v>HONEYWELL AUTOMOTIVE DE MEXICO S DE RL DE CV</v>
          </cell>
          <cell r="N128" t="str">
            <v>CALLE DE LOS CEDROS 1681</v>
          </cell>
          <cell r="O128" t="str">
            <v>CIUDAD JUAREZ-CHIH</v>
          </cell>
          <cell r="P128">
            <v>0</v>
          </cell>
          <cell r="Q128" t="str">
            <v>INTERIOR</v>
          </cell>
          <cell r="R128">
            <v>11</v>
          </cell>
          <cell r="S128" t="str">
            <v>Entre 7 y 15</v>
          </cell>
          <cell r="T128" t="str">
            <v>Departmental Digital</v>
          </cell>
          <cell r="U128" t="str">
            <v>A3</v>
          </cell>
          <cell r="V128" t="str">
            <v>Ciudad principal</v>
          </cell>
          <cell r="W128" t="str">
            <v>2-Entre 7 y 15</v>
          </cell>
          <cell r="X128">
            <v>0.6</v>
          </cell>
          <cell r="Y128">
            <v>819</v>
          </cell>
          <cell r="Z128">
            <v>1</v>
          </cell>
          <cell r="AA128">
            <v>0</v>
          </cell>
          <cell r="AB128">
            <v>5</v>
          </cell>
          <cell r="AC128">
            <v>0</v>
          </cell>
          <cell r="AD128">
            <v>0</v>
          </cell>
          <cell r="AE128">
            <v>0</v>
          </cell>
          <cell r="AF128">
            <v>43567</v>
          </cell>
          <cell r="AG128">
            <v>43570</v>
          </cell>
          <cell r="AH128">
            <v>1</v>
          </cell>
          <cell r="AI128" t="str">
            <v>0-1 día</v>
          </cell>
          <cell r="AJ128">
            <v>0</v>
          </cell>
          <cell r="AK128">
            <v>0</v>
          </cell>
          <cell r="AL128">
            <v>0</v>
          </cell>
          <cell r="AM128">
            <v>819</v>
          </cell>
          <cell r="AN128">
            <v>0</v>
          </cell>
          <cell r="AO128">
            <v>2</v>
          </cell>
        </row>
        <row r="129">
          <cell r="A129" t="str">
            <v>0EX929315915</v>
          </cell>
          <cell r="B129" t="str">
            <v>0EX92931591</v>
          </cell>
          <cell r="C129" t="str">
            <v>0EX9293159</v>
          </cell>
          <cell r="D129" t="str">
            <v>ABR-19</v>
          </cell>
          <cell r="E129">
            <v>1</v>
          </cell>
          <cell r="F129" t="str">
            <v>2024983</v>
          </cell>
          <cell r="G129" t="str">
            <v>SR MANTENIMIENTO CORRECTIVO</v>
          </cell>
          <cell r="H129" t="str">
            <v>5866</v>
          </cell>
          <cell r="I129" t="str">
            <v>15/04/2019 11:26</v>
          </cell>
          <cell r="J129" t="str">
            <v>800147</v>
          </cell>
          <cell r="K129" t="str">
            <v>PITSS</v>
          </cell>
          <cell r="L129" t="str">
            <v>ASP</v>
          </cell>
          <cell r="M129" t="str">
            <v>OPERADORA OMX SA DE CV</v>
          </cell>
          <cell r="N129" t="str">
            <v>BLVD ADOLFO LOPEZ MATEOS 2540</v>
          </cell>
          <cell r="O129" t="str">
            <v>LEON-GTO</v>
          </cell>
          <cell r="P129">
            <v>0</v>
          </cell>
          <cell r="Q129" t="str">
            <v>INTERIOR</v>
          </cell>
          <cell r="R129">
            <v>11</v>
          </cell>
          <cell r="S129" t="str">
            <v>Entre 7 y 15</v>
          </cell>
          <cell r="T129" t="str">
            <v>Departmental Digital</v>
          </cell>
          <cell r="U129" t="str">
            <v>A3</v>
          </cell>
          <cell r="V129" t="str">
            <v>Ciudad principal</v>
          </cell>
          <cell r="W129" t="str">
            <v>2-Entre 7 y 15</v>
          </cell>
          <cell r="X129">
            <v>0.6</v>
          </cell>
          <cell r="Y129">
            <v>819</v>
          </cell>
          <cell r="Z129">
            <v>1</v>
          </cell>
          <cell r="AA129">
            <v>0.32</v>
          </cell>
          <cell r="AB129">
            <v>5</v>
          </cell>
          <cell r="AC129">
            <v>6.4000000000000001E-2</v>
          </cell>
          <cell r="AD129">
            <v>0</v>
          </cell>
          <cell r="AE129">
            <v>0</v>
          </cell>
          <cell r="AF129">
            <v>43570</v>
          </cell>
          <cell r="AG129">
            <v>43570</v>
          </cell>
          <cell r="AH129">
            <v>0</v>
          </cell>
          <cell r="AI129" t="str">
            <v>0-1 día</v>
          </cell>
          <cell r="AJ129">
            <v>0</v>
          </cell>
          <cell r="AK129">
            <v>0</v>
          </cell>
          <cell r="AL129">
            <v>0</v>
          </cell>
          <cell r="AM129">
            <v>819</v>
          </cell>
          <cell r="AN129">
            <v>1433.25</v>
          </cell>
          <cell r="AO129">
            <v>3</v>
          </cell>
        </row>
        <row r="130">
          <cell r="A130" t="str">
            <v>0EX929351511</v>
          </cell>
          <cell r="B130" t="str">
            <v>0EX92935153</v>
          </cell>
          <cell r="C130" t="str">
            <v>0EX9293515</v>
          </cell>
          <cell r="D130" t="str">
            <v>ABR-19</v>
          </cell>
          <cell r="E130">
            <v>1</v>
          </cell>
          <cell r="F130" t="str">
            <v>2023763</v>
          </cell>
          <cell r="G130" t="str">
            <v>SR MANTENIMIENTO CORRECTIVO</v>
          </cell>
          <cell r="H130" t="str">
            <v>5866</v>
          </cell>
          <cell r="I130" t="str">
            <v>11/04/2019 15:53</v>
          </cell>
          <cell r="J130" t="str">
            <v>800072</v>
          </cell>
          <cell r="K130" t="str">
            <v>PITSS</v>
          </cell>
          <cell r="L130" t="str">
            <v>ASP</v>
          </cell>
          <cell r="M130" t="str">
            <v>OPERADORA OMX SA DE CV</v>
          </cell>
          <cell r="N130" t="str">
            <v>AV PATRIA 1612 MZ 1 LT 30 Y 30A</v>
          </cell>
          <cell r="O130" t="str">
            <v>ZAPOPAN-JAL</v>
          </cell>
          <cell r="P130">
            <v>0</v>
          </cell>
          <cell r="Q130" t="str">
            <v>INTERIOR</v>
          </cell>
          <cell r="R130">
            <v>14</v>
          </cell>
          <cell r="S130" t="str">
            <v>Entre 7 y 15</v>
          </cell>
          <cell r="T130" t="str">
            <v>Departmental Digital</v>
          </cell>
          <cell r="U130" t="str">
            <v>A3</v>
          </cell>
          <cell r="V130" t="str">
            <v>Ciudad principal</v>
          </cell>
          <cell r="W130" t="str">
            <v>2-Entre 7 y 15</v>
          </cell>
          <cell r="X130">
            <v>0.6</v>
          </cell>
          <cell r="Y130">
            <v>819</v>
          </cell>
          <cell r="Z130">
            <v>1</v>
          </cell>
          <cell r="AA130">
            <v>1.62</v>
          </cell>
          <cell r="AB130">
            <v>5</v>
          </cell>
          <cell r="AC130">
            <v>0.32400000000000001</v>
          </cell>
          <cell r="AD130">
            <v>0</v>
          </cell>
          <cell r="AE130">
            <v>0</v>
          </cell>
          <cell r="AF130">
            <v>43570</v>
          </cell>
          <cell r="AG130">
            <v>43570</v>
          </cell>
          <cell r="AH130">
            <v>0</v>
          </cell>
          <cell r="AI130" t="str">
            <v>0-1 día</v>
          </cell>
          <cell r="AJ130">
            <v>0</v>
          </cell>
          <cell r="AK130">
            <v>0</v>
          </cell>
          <cell r="AL130">
            <v>0</v>
          </cell>
          <cell r="AM130">
            <v>819</v>
          </cell>
          <cell r="AN130">
            <v>819</v>
          </cell>
          <cell r="AO130">
            <v>4</v>
          </cell>
        </row>
        <row r="131">
          <cell r="A131" t="str">
            <v>0MX118593412</v>
          </cell>
          <cell r="B131" t="str">
            <v>0MX11859341</v>
          </cell>
          <cell r="C131" t="str">
            <v>0MX1185934</v>
          </cell>
          <cell r="D131" t="str">
            <v>ABR-19</v>
          </cell>
          <cell r="E131">
            <v>1</v>
          </cell>
          <cell r="F131" t="str">
            <v>2024053</v>
          </cell>
          <cell r="G131" t="str">
            <v>SR MANTENIMIENTO CORRECTIVO</v>
          </cell>
          <cell r="H131" t="str">
            <v>7835</v>
          </cell>
          <cell r="I131" t="str">
            <v>12/04/2019 09:12</v>
          </cell>
          <cell r="J131" t="str">
            <v>500158</v>
          </cell>
          <cell r="K131" t="str">
            <v>PITSS</v>
          </cell>
          <cell r="L131" t="str">
            <v>ASP</v>
          </cell>
          <cell r="M131" t="str">
            <v>SUBENSAMBLES INTERNACIONALES S DE RL DE CV</v>
          </cell>
          <cell r="N131" t="str">
            <v>PROL HERMANOS ESCOBAR No 7151-E</v>
          </cell>
          <cell r="O131" t="str">
            <v>Ciudad Juarez-CHIH</v>
          </cell>
          <cell r="P131">
            <v>0</v>
          </cell>
          <cell r="Q131" t="str">
            <v>INTERIOR</v>
          </cell>
          <cell r="R131">
            <v>10</v>
          </cell>
          <cell r="S131" t="str">
            <v>Entre 7 y 15</v>
          </cell>
          <cell r="T131" t="str">
            <v>A3 Office Color Laser MFPs</v>
          </cell>
          <cell r="U131" t="str">
            <v>A3</v>
          </cell>
          <cell r="V131" t="str">
            <v>Ciudad principal</v>
          </cell>
          <cell r="W131" t="str">
            <v>2-Entre 7 y 15</v>
          </cell>
          <cell r="X131">
            <v>0.6</v>
          </cell>
          <cell r="Y131">
            <v>819</v>
          </cell>
          <cell r="Z131">
            <v>1</v>
          </cell>
          <cell r="AA131">
            <v>1.22</v>
          </cell>
          <cell r="AB131">
            <v>5</v>
          </cell>
          <cell r="AC131">
            <v>0.24399999999999999</v>
          </cell>
          <cell r="AD131">
            <v>0</v>
          </cell>
          <cell r="AE131">
            <v>0</v>
          </cell>
          <cell r="AF131">
            <v>43570</v>
          </cell>
          <cell r="AG131">
            <v>43570</v>
          </cell>
          <cell r="AH131">
            <v>0</v>
          </cell>
          <cell r="AI131" t="str">
            <v>0-1 día</v>
          </cell>
          <cell r="AJ131">
            <v>0</v>
          </cell>
          <cell r="AK131">
            <v>0</v>
          </cell>
          <cell r="AL131">
            <v>0</v>
          </cell>
          <cell r="AM131">
            <v>819</v>
          </cell>
          <cell r="AN131">
            <v>1092</v>
          </cell>
          <cell r="AO131">
            <v>2</v>
          </cell>
        </row>
        <row r="132">
          <cell r="A132" t="str">
            <v>03AG88035515</v>
          </cell>
          <cell r="B132" t="str">
            <v>03AG8803554</v>
          </cell>
          <cell r="C132" t="str">
            <v>03AG880355</v>
          </cell>
          <cell r="D132" t="str">
            <v>ABR-19</v>
          </cell>
          <cell r="E132">
            <v>1</v>
          </cell>
          <cell r="F132" t="str">
            <v>2025213</v>
          </cell>
          <cell r="G132" t="str">
            <v>SR MANTENIMIENTO CORRECTIVO</v>
          </cell>
          <cell r="H132" t="str">
            <v>8075</v>
          </cell>
          <cell r="I132" t="str">
            <v>15/04/2019 15:11</v>
          </cell>
          <cell r="J132" t="str">
            <v>800072</v>
          </cell>
          <cell r="K132" t="str">
            <v>PITSS</v>
          </cell>
          <cell r="L132" t="str">
            <v>ASP</v>
          </cell>
          <cell r="M132" t="str">
            <v>OPERADORA OMX SA DE CV</v>
          </cell>
          <cell r="N132" t="str">
            <v>AV MEXICO 3370</v>
          </cell>
          <cell r="O132" t="str">
            <v>Zapopan-JAL</v>
          </cell>
          <cell r="P132">
            <v>0</v>
          </cell>
          <cell r="Q132" t="str">
            <v>INTERIOR</v>
          </cell>
          <cell r="R132">
            <v>9</v>
          </cell>
          <cell r="S132" t="str">
            <v>Entre 7 y 15</v>
          </cell>
          <cell r="T132" t="str">
            <v>Departmental Digital</v>
          </cell>
          <cell r="U132" t="str">
            <v>A3</v>
          </cell>
          <cell r="V132" t="str">
            <v>Ciudad principal</v>
          </cell>
          <cell r="W132" t="str">
            <v>2-Entre 7 y 15</v>
          </cell>
          <cell r="X132">
            <v>0.6</v>
          </cell>
          <cell r="Y132">
            <v>819</v>
          </cell>
          <cell r="Z132">
            <v>1</v>
          </cell>
          <cell r="AA132">
            <v>0.82</v>
          </cell>
          <cell r="AB132">
            <v>5</v>
          </cell>
          <cell r="AC132">
            <v>0.16399999999999998</v>
          </cell>
          <cell r="AD132">
            <v>0</v>
          </cell>
          <cell r="AE132">
            <v>0</v>
          </cell>
          <cell r="AF132">
            <v>43570</v>
          </cell>
          <cell r="AG132">
            <v>43570</v>
          </cell>
          <cell r="AH132">
            <v>0</v>
          </cell>
          <cell r="AI132" t="str">
            <v>0-1 día</v>
          </cell>
          <cell r="AJ132">
            <v>0</v>
          </cell>
          <cell r="AK132">
            <v>0</v>
          </cell>
          <cell r="AL132">
            <v>0</v>
          </cell>
          <cell r="AM132">
            <v>819</v>
          </cell>
          <cell r="AN132">
            <v>0</v>
          </cell>
          <cell r="AO132">
            <v>4</v>
          </cell>
        </row>
        <row r="133">
          <cell r="A133" t="str">
            <v>0EX929341912</v>
          </cell>
          <cell r="B133" t="str">
            <v>0EX92934191</v>
          </cell>
          <cell r="C133" t="str">
            <v>0EX9293419</v>
          </cell>
          <cell r="D133" t="str">
            <v>ABR-19</v>
          </cell>
          <cell r="E133">
            <v>1</v>
          </cell>
          <cell r="F133" t="str">
            <v>2024279</v>
          </cell>
          <cell r="G133" t="str">
            <v>SR MANTENIMIENTO CORRECTIVO</v>
          </cell>
          <cell r="H133" t="str">
            <v>5866</v>
          </cell>
          <cell r="I133" t="str">
            <v>12/04/2019 14:53</v>
          </cell>
          <cell r="J133" t="str">
            <v>500028</v>
          </cell>
          <cell r="K133" t="str">
            <v>PITSS</v>
          </cell>
          <cell r="L133" t="str">
            <v>ASP</v>
          </cell>
          <cell r="M133" t="str">
            <v>OPERADORA OMX SA DE CV</v>
          </cell>
          <cell r="N133" t="str">
            <v>AV GOMEZ MORIN 924</v>
          </cell>
          <cell r="O133" t="str">
            <v>SAN PEDRO GARZA GARC</v>
          </cell>
          <cell r="P133">
            <v>0</v>
          </cell>
          <cell r="Q133" t="str">
            <v>INTERIOR</v>
          </cell>
          <cell r="R133">
            <v>15</v>
          </cell>
          <cell r="S133" t="str">
            <v>Entre 7 y 15</v>
          </cell>
          <cell r="T133" t="str">
            <v>Departmental Digital</v>
          </cell>
          <cell r="U133" t="str">
            <v>A3</v>
          </cell>
          <cell r="V133" t="str">
            <v>Ciudad principal</v>
          </cell>
          <cell r="W133" t="str">
            <v>2-Entre 7 y 15</v>
          </cell>
          <cell r="X133">
            <v>0.6</v>
          </cell>
          <cell r="Y133">
            <v>819</v>
          </cell>
          <cell r="Z133">
            <v>1</v>
          </cell>
          <cell r="AA133">
            <v>1.1200000000000001</v>
          </cell>
          <cell r="AB133">
            <v>5</v>
          </cell>
          <cell r="AC133">
            <v>0.22400000000000003</v>
          </cell>
          <cell r="AD133">
            <v>0</v>
          </cell>
          <cell r="AE133">
            <v>0</v>
          </cell>
          <cell r="AF133">
            <v>43572</v>
          </cell>
          <cell r="AG133">
            <v>43572</v>
          </cell>
          <cell r="AH133">
            <v>0</v>
          </cell>
          <cell r="AI133" t="str">
            <v>0-1 día</v>
          </cell>
          <cell r="AJ133">
            <v>0</v>
          </cell>
          <cell r="AK133">
            <v>0</v>
          </cell>
          <cell r="AL133">
            <v>0</v>
          </cell>
          <cell r="AM133">
            <v>819</v>
          </cell>
          <cell r="AN133">
            <v>819</v>
          </cell>
          <cell r="AO133">
            <v>1</v>
          </cell>
        </row>
        <row r="134">
          <cell r="A134" t="str">
            <v>0MX476675719</v>
          </cell>
          <cell r="B134" t="str">
            <v>0MX47667571</v>
          </cell>
          <cell r="C134" t="str">
            <v>0MX4766757</v>
          </cell>
          <cell r="D134" t="str">
            <v>ABR-19</v>
          </cell>
          <cell r="E134">
            <v>1</v>
          </cell>
          <cell r="F134" t="str">
            <v>2026989</v>
          </cell>
          <cell r="G134" t="str">
            <v>SR MANTENIMIENTO CORRECTIVO</v>
          </cell>
          <cell r="H134" t="str">
            <v>7845</v>
          </cell>
          <cell r="I134" t="str">
            <v>19/04/2019 16:01</v>
          </cell>
          <cell r="J134" t="str">
            <v>500155</v>
          </cell>
          <cell r="K134" t="str">
            <v>PITSS</v>
          </cell>
          <cell r="L134" t="str">
            <v>ASP</v>
          </cell>
          <cell r="M134" t="str">
            <v>HONEYWELL AUTOMOTIVE DE MEXICO S DE RL DE CV</v>
          </cell>
          <cell r="N134" t="str">
            <v>AV PARQUE INDUSTRIAL JUAREZ 3328</v>
          </cell>
          <cell r="O134" t="str">
            <v>CIUDAD JUAREZ-CHIH</v>
          </cell>
          <cell r="P134">
            <v>0</v>
          </cell>
          <cell r="Q134" t="str">
            <v>INTERIOR</v>
          </cell>
          <cell r="R134">
            <v>9</v>
          </cell>
          <cell r="S134" t="str">
            <v>Entre 7 y 15</v>
          </cell>
          <cell r="T134" t="str">
            <v>A3 Office Color Laser MFPs</v>
          </cell>
          <cell r="U134" t="str">
            <v>A3</v>
          </cell>
          <cell r="V134" t="str">
            <v>Ciudad principal</v>
          </cell>
          <cell r="W134" t="str">
            <v>2-Entre 7 y 15</v>
          </cell>
          <cell r="X134">
            <v>0.6</v>
          </cell>
          <cell r="Y134">
            <v>819</v>
          </cell>
          <cell r="Z134">
            <v>1</v>
          </cell>
          <cell r="AA134">
            <v>1.48</v>
          </cell>
          <cell r="AB134">
            <v>5</v>
          </cell>
          <cell r="AC134">
            <v>0.29599999999999999</v>
          </cell>
          <cell r="AD134">
            <v>0</v>
          </cell>
          <cell r="AE134">
            <v>0</v>
          </cell>
          <cell r="AF134">
            <v>43577</v>
          </cell>
          <cell r="AG134">
            <v>43577</v>
          </cell>
          <cell r="AH134">
            <v>0</v>
          </cell>
          <cell r="AI134" t="str">
            <v>0-1 día</v>
          </cell>
          <cell r="AJ134">
            <v>0</v>
          </cell>
          <cell r="AK134">
            <v>0</v>
          </cell>
          <cell r="AL134">
            <v>0</v>
          </cell>
          <cell r="AM134">
            <v>819</v>
          </cell>
          <cell r="AN134">
            <v>1501.5</v>
          </cell>
          <cell r="AO134">
            <v>2</v>
          </cell>
        </row>
        <row r="135">
          <cell r="A135" t="str">
            <v>0EX929338622</v>
          </cell>
          <cell r="B135" t="str">
            <v>0EX92933861</v>
          </cell>
          <cell r="C135" t="str">
            <v>0EX9293386</v>
          </cell>
          <cell r="D135" t="str">
            <v>ABR-19</v>
          </cell>
          <cell r="E135">
            <v>1</v>
          </cell>
          <cell r="F135" t="str">
            <v>2028093</v>
          </cell>
          <cell r="G135" t="str">
            <v>SR MANTENIMIENTO CORRECTIVO</v>
          </cell>
          <cell r="H135" t="str">
            <v>5866</v>
          </cell>
          <cell r="I135" t="str">
            <v>22/04/2019 19:55</v>
          </cell>
          <cell r="J135" t="str">
            <v>800188</v>
          </cell>
          <cell r="K135" t="str">
            <v>PITSS</v>
          </cell>
          <cell r="L135" t="str">
            <v>ASP</v>
          </cell>
          <cell r="M135" t="str">
            <v>OPERADORA OMX SA DE CV</v>
          </cell>
          <cell r="N135" t="str">
            <v>PASEO IRAPUATO 1101</v>
          </cell>
          <cell r="O135" t="str">
            <v>IRAPUATO-GTO</v>
          </cell>
          <cell r="P135">
            <v>0</v>
          </cell>
          <cell r="Q135" t="str">
            <v>INTERIOR</v>
          </cell>
          <cell r="R135">
            <v>8</v>
          </cell>
          <cell r="S135" t="str">
            <v>Entre 7 y 15</v>
          </cell>
          <cell r="T135" t="str">
            <v>Departmental Digital</v>
          </cell>
          <cell r="U135" t="str">
            <v>A3</v>
          </cell>
          <cell r="V135" t="str">
            <v>Ciudad principal</v>
          </cell>
          <cell r="W135" t="str">
            <v>2-Entre 7 y 15</v>
          </cell>
          <cell r="X135">
            <v>0.6</v>
          </cell>
          <cell r="Y135">
            <v>819</v>
          </cell>
          <cell r="Z135">
            <v>1</v>
          </cell>
          <cell r="AA135">
            <v>0.75</v>
          </cell>
          <cell r="AB135">
            <v>5</v>
          </cell>
          <cell r="AC135">
            <v>0.15</v>
          </cell>
          <cell r="AD135">
            <v>0</v>
          </cell>
          <cell r="AE135">
            <v>0</v>
          </cell>
          <cell r="AF135">
            <v>43578</v>
          </cell>
          <cell r="AG135">
            <v>43578</v>
          </cell>
          <cell r="AH135">
            <v>0</v>
          </cell>
          <cell r="AI135" t="str">
            <v>0-1 día</v>
          </cell>
          <cell r="AJ135">
            <v>0</v>
          </cell>
          <cell r="AK135">
            <v>0</v>
          </cell>
          <cell r="AL135">
            <v>0</v>
          </cell>
          <cell r="AM135">
            <v>819</v>
          </cell>
          <cell r="AN135">
            <v>1092</v>
          </cell>
          <cell r="AO135">
            <v>3</v>
          </cell>
        </row>
        <row r="136">
          <cell r="A136" t="str">
            <v>0MX446507512</v>
          </cell>
          <cell r="B136" t="str">
            <v>0MX44650751</v>
          </cell>
          <cell r="C136" t="str">
            <v>0MX4465075</v>
          </cell>
          <cell r="D136" t="str">
            <v>ABR-19</v>
          </cell>
          <cell r="E136">
            <v>1</v>
          </cell>
          <cell r="F136" t="str">
            <v>2024317</v>
          </cell>
          <cell r="G136" t="str">
            <v>SR MANTENIMIENTO CORRECTIVO</v>
          </cell>
          <cell r="H136" t="str">
            <v>7855</v>
          </cell>
          <cell r="I136" t="str">
            <v>12/04/2019 18:01</v>
          </cell>
          <cell r="J136" t="str">
            <v>800147</v>
          </cell>
          <cell r="K136" t="str">
            <v>PITSS</v>
          </cell>
          <cell r="L136" t="str">
            <v>ASP</v>
          </cell>
          <cell r="M136" t="str">
            <v>OFFICE DEPOT DE MEXICO SA DE CV</v>
          </cell>
          <cell r="N136" t="str">
            <v>BLV MANUEL J CLOUTHIER SN</v>
          </cell>
          <cell r="O136" t="str">
            <v>LEON-GTO</v>
          </cell>
          <cell r="P136">
            <v>0</v>
          </cell>
          <cell r="Q136" t="str">
            <v>INTERIOR</v>
          </cell>
          <cell r="R136">
            <v>11</v>
          </cell>
          <cell r="S136" t="str">
            <v>Entre 7 y 15</v>
          </cell>
          <cell r="T136" t="str">
            <v>A3 Office Color Laser MFPs</v>
          </cell>
          <cell r="U136" t="str">
            <v>A3</v>
          </cell>
          <cell r="V136" t="str">
            <v>Ciudad principal</v>
          </cell>
          <cell r="W136" t="str">
            <v>2-Entre 7 y 15</v>
          </cell>
          <cell r="X136">
            <v>0.6</v>
          </cell>
          <cell r="Y136">
            <v>819</v>
          </cell>
          <cell r="Z136">
            <v>1</v>
          </cell>
          <cell r="AA136">
            <v>0</v>
          </cell>
          <cell r="AB136">
            <v>5</v>
          </cell>
          <cell r="AC136">
            <v>0</v>
          </cell>
          <cell r="AD136">
            <v>0</v>
          </cell>
          <cell r="AE136">
            <v>0</v>
          </cell>
          <cell r="AF136">
            <v>43578</v>
          </cell>
          <cell r="AG136">
            <v>43578</v>
          </cell>
          <cell r="AH136">
            <v>0</v>
          </cell>
          <cell r="AI136" t="str">
            <v>0-1 día</v>
          </cell>
          <cell r="AJ136">
            <v>0</v>
          </cell>
          <cell r="AK136">
            <v>0</v>
          </cell>
          <cell r="AL136">
            <v>0</v>
          </cell>
          <cell r="AM136">
            <v>819</v>
          </cell>
          <cell r="AN136">
            <v>0</v>
          </cell>
          <cell r="AO136">
            <v>2</v>
          </cell>
        </row>
        <row r="137">
          <cell r="A137" t="str">
            <v>0XEL55533623</v>
          </cell>
          <cell r="B137" t="str">
            <v>0XEL5553361</v>
          </cell>
          <cell r="C137" t="str">
            <v>0XEL555336</v>
          </cell>
          <cell r="D137" t="str">
            <v>ABR-19</v>
          </cell>
          <cell r="E137">
            <v>1</v>
          </cell>
          <cell r="F137" t="str">
            <v>2028417</v>
          </cell>
          <cell r="G137" t="str">
            <v>SR MANTENIMIENTO CORRECTIVO</v>
          </cell>
          <cell r="H137" t="str">
            <v>5774</v>
          </cell>
          <cell r="I137" t="str">
            <v>23/04/2019 11:42</v>
          </cell>
          <cell r="J137" t="str">
            <v>800197</v>
          </cell>
          <cell r="K137" t="str">
            <v>PITSS</v>
          </cell>
          <cell r="L137" t="str">
            <v>ASP</v>
          </cell>
          <cell r="M137" t="str">
            <v>OFFICE DEPOT DE MEXICO SA DE CV</v>
          </cell>
          <cell r="N137" t="str">
            <v>AV VENUSTIANO CARRANZA No 733</v>
          </cell>
          <cell r="O137" t="str">
            <v>San Luis Potosi-SLP</v>
          </cell>
          <cell r="P137">
            <v>0</v>
          </cell>
          <cell r="Q137" t="str">
            <v>INTERIOR</v>
          </cell>
          <cell r="R137">
            <v>15</v>
          </cell>
          <cell r="S137" t="str">
            <v>Entre 7 y 15</v>
          </cell>
          <cell r="T137" t="str">
            <v>Departmental Digital</v>
          </cell>
          <cell r="U137" t="str">
            <v>A3</v>
          </cell>
          <cell r="V137" t="str">
            <v>Ciudad principal</v>
          </cell>
          <cell r="W137" t="str">
            <v>2-Entre 7 y 15</v>
          </cell>
          <cell r="X137">
            <v>0.6</v>
          </cell>
          <cell r="Y137">
            <v>819</v>
          </cell>
          <cell r="Z137">
            <v>1</v>
          </cell>
          <cell r="AA137">
            <v>0</v>
          </cell>
          <cell r="AB137">
            <v>5</v>
          </cell>
          <cell r="AC137">
            <v>0</v>
          </cell>
          <cell r="AD137">
            <v>0</v>
          </cell>
          <cell r="AE137">
            <v>0</v>
          </cell>
          <cell r="AF137">
            <v>43578</v>
          </cell>
          <cell r="AG137">
            <v>43578</v>
          </cell>
          <cell r="AH137">
            <v>0</v>
          </cell>
          <cell r="AI137" t="str">
            <v>0-1 día</v>
          </cell>
          <cell r="AJ137">
            <v>0</v>
          </cell>
          <cell r="AK137">
            <v>0</v>
          </cell>
          <cell r="AL137">
            <v>0</v>
          </cell>
          <cell r="AM137">
            <v>819</v>
          </cell>
          <cell r="AN137">
            <v>1501.5</v>
          </cell>
          <cell r="AO137">
            <v>2</v>
          </cell>
        </row>
        <row r="138">
          <cell r="A138" t="str">
            <v>0VGW63206423</v>
          </cell>
          <cell r="B138" t="str">
            <v>0VGW6320644</v>
          </cell>
          <cell r="C138" t="str">
            <v>0VGW632064</v>
          </cell>
          <cell r="D138" t="str">
            <v>ABR-19</v>
          </cell>
          <cell r="E138">
            <v>1</v>
          </cell>
          <cell r="F138" t="str">
            <v>2028507</v>
          </cell>
          <cell r="G138" t="str">
            <v>SR MANTENIMIENTO CORRECTIVO</v>
          </cell>
          <cell r="H138" t="str">
            <v>0251</v>
          </cell>
          <cell r="I138" t="str">
            <v>23/04/2019 14:17</v>
          </cell>
          <cell r="J138" t="str">
            <v>500161</v>
          </cell>
          <cell r="K138" t="str">
            <v>PITSS</v>
          </cell>
          <cell r="L138" t="str">
            <v>ASP</v>
          </cell>
          <cell r="M138" t="str">
            <v>COPY MARTZ PROFESIONAL SA DE CV</v>
          </cell>
          <cell r="N138" t="str">
            <v>PERIFERICO ORTIZ MENA LOCAL 8 SN</v>
          </cell>
          <cell r="O138" t="str">
            <v>CHIHUAHUA-CHIH</v>
          </cell>
          <cell r="P138">
            <v>0</v>
          </cell>
          <cell r="Q138" t="str">
            <v>INTERIOR</v>
          </cell>
          <cell r="R138">
            <v>14</v>
          </cell>
          <cell r="S138" t="str">
            <v>Entre 7 y 15</v>
          </cell>
          <cell r="T138" t="str">
            <v>A3 Professional Color Laser MFPs</v>
          </cell>
          <cell r="U138" t="str">
            <v>A3</v>
          </cell>
          <cell r="V138" t="str">
            <v>Ciudad principal</v>
          </cell>
          <cell r="W138" t="str">
            <v>2-Entre 7 y 15</v>
          </cell>
          <cell r="X138">
            <v>0.6</v>
          </cell>
          <cell r="Y138">
            <v>819</v>
          </cell>
          <cell r="Z138">
            <v>1</v>
          </cell>
          <cell r="AA138">
            <v>0</v>
          </cell>
          <cell r="AB138">
            <v>5</v>
          </cell>
          <cell r="AC138">
            <v>0</v>
          </cell>
          <cell r="AD138">
            <v>0</v>
          </cell>
          <cell r="AE138">
            <v>0</v>
          </cell>
          <cell r="AF138">
            <v>43578</v>
          </cell>
          <cell r="AG138">
            <v>43578</v>
          </cell>
          <cell r="AH138">
            <v>0</v>
          </cell>
          <cell r="AI138" t="str">
            <v>0-1 día</v>
          </cell>
          <cell r="AJ138">
            <v>0</v>
          </cell>
          <cell r="AK138">
            <v>0</v>
          </cell>
          <cell r="AL138">
            <v>0</v>
          </cell>
          <cell r="AM138">
            <v>819</v>
          </cell>
          <cell r="AN138">
            <v>819</v>
          </cell>
          <cell r="AO138">
            <v>4</v>
          </cell>
        </row>
        <row r="139">
          <cell r="A139" t="str">
            <v>03AG87354523</v>
          </cell>
          <cell r="B139" t="str">
            <v>03AG8735453</v>
          </cell>
          <cell r="C139" t="str">
            <v>03AG873545</v>
          </cell>
          <cell r="D139" t="str">
            <v>ABR-19</v>
          </cell>
          <cell r="E139">
            <v>1</v>
          </cell>
          <cell r="F139" t="str">
            <v>2028525</v>
          </cell>
          <cell r="G139" t="str">
            <v>SR MANTENIMIENTO CORRECTIVO</v>
          </cell>
          <cell r="H139" t="str">
            <v>8075</v>
          </cell>
          <cell r="I139" t="str">
            <v>23/04/2019 15:06</v>
          </cell>
          <cell r="J139" t="str">
            <v>800186</v>
          </cell>
          <cell r="K139" t="str">
            <v>PITSS</v>
          </cell>
          <cell r="L139" t="str">
            <v>ASP</v>
          </cell>
          <cell r="M139" t="str">
            <v>OPERADORA OMX SA DE CV</v>
          </cell>
          <cell r="N139" t="str">
            <v>AV CONSTITUYENTES 152 PTE</v>
          </cell>
          <cell r="O139" t="str">
            <v>QUERETARO-QRO</v>
          </cell>
          <cell r="P139">
            <v>0</v>
          </cell>
          <cell r="Q139" t="str">
            <v>INTERIOR</v>
          </cell>
          <cell r="R139">
            <v>14</v>
          </cell>
          <cell r="S139" t="str">
            <v>Entre 7 y 15</v>
          </cell>
          <cell r="T139" t="str">
            <v>Departmental Digital</v>
          </cell>
          <cell r="U139" t="str">
            <v>A3</v>
          </cell>
          <cell r="V139" t="str">
            <v>Ciudad principal</v>
          </cell>
          <cell r="W139" t="str">
            <v>2-Entre 7 y 15</v>
          </cell>
          <cell r="X139">
            <v>0.6</v>
          </cell>
          <cell r="Y139">
            <v>819</v>
          </cell>
          <cell r="Z139">
            <v>1</v>
          </cell>
          <cell r="AA139">
            <v>0</v>
          </cell>
          <cell r="AB139">
            <v>5</v>
          </cell>
          <cell r="AC139">
            <v>0</v>
          </cell>
          <cell r="AD139">
            <v>0</v>
          </cell>
          <cell r="AE139">
            <v>0</v>
          </cell>
          <cell r="AF139">
            <v>43578</v>
          </cell>
          <cell r="AG139">
            <v>43578</v>
          </cell>
          <cell r="AH139">
            <v>0</v>
          </cell>
          <cell r="AI139" t="str">
            <v>0-1 día</v>
          </cell>
          <cell r="AJ139">
            <v>0</v>
          </cell>
          <cell r="AK139">
            <v>0</v>
          </cell>
          <cell r="AL139">
            <v>0</v>
          </cell>
          <cell r="AM139">
            <v>819</v>
          </cell>
          <cell r="AN139">
            <v>1501.5</v>
          </cell>
          <cell r="AO139">
            <v>4</v>
          </cell>
        </row>
        <row r="140">
          <cell r="A140" t="str">
            <v>0EX929312123</v>
          </cell>
          <cell r="B140" t="str">
            <v>0EX92931211</v>
          </cell>
          <cell r="C140" t="str">
            <v>0EX9293121</v>
          </cell>
          <cell r="D140" t="str">
            <v>ABR-19</v>
          </cell>
          <cell r="E140">
            <v>1</v>
          </cell>
          <cell r="F140" t="str">
            <v>2028327</v>
          </cell>
          <cell r="G140" t="str">
            <v>SR MANTENIMIENTO CORRECTIVO</v>
          </cell>
          <cell r="H140" t="str">
            <v>5866</v>
          </cell>
          <cell r="I140" t="str">
            <v>23/04/2019 10:30</v>
          </cell>
          <cell r="J140" t="str">
            <v>500066</v>
          </cell>
          <cell r="K140" t="str">
            <v>PITSS</v>
          </cell>
          <cell r="L140" t="str">
            <v>ASP</v>
          </cell>
          <cell r="M140" t="str">
            <v>OPERADORA OMX SA DE CV</v>
          </cell>
          <cell r="N140" t="str">
            <v>AV DE LAS TORRES 2498</v>
          </cell>
          <cell r="O140" t="str">
            <v>SAN PEDRO GARZA GARC</v>
          </cell>
          <cell r="P140">
            <v>0</v>
          </cell>
          <cell r="Q140" t="str">
            <v>INTERIOR</v>
          </cell>
          <cell r="R140">
            <v>7</v>
          </cell>
          <cell r="S140" t="str">
            <v>Entre 7 y 15</v>
          </cell>
          <cell r="T140" t="str">
            <v>Departmental Digital</v>
          </cell>
          <cell r="U140" t="str">
            <v>A3</v>
          </cell>
          <cell r="V140" t="str">
            <v>Ciudad principal</v>
          </cell>
          <cell r="W140" t="str">
            <v>2-Entre 7 y 15</v>
          </cell>
          <cell r="X140">
            <v>0.6</v>
          </cell>
          <cell r="Y140">
            <v>819</v>
          </cell>
          <cell r="Z140">
            <v>1</v>
          </cell>
          <cell r="AA140">
            <v>3.55</v>
          </cell>
          <cell r="AB140">
            <v>5</v>
          </cell>
          <cell r="AC140">
            <v>0.71</v>
          </cell>
          <cell r="AD140">
            <v>0</v>
          </cell>
          <cell r="AE140">
            <v>0</v>
          </cell>
          <cell r="AF140">
            <v>43578</v>
          </cell>
          <cell r="AG140">
            <v>43579</v>
          </cell>
          <cell r="AH140">
            <v>1</v>
          </cell>
          <cell r="AI140" t="str">
            <v>0-1 día</v>
          </cell>
          <cell r="AJ140">
            <v>0</v>
          </cell>
          <cell r="AK140">
            <v>0</v>
          </cell>
          <cell r="AL140">
            <v>0</v>
          </cell>
          <cell r="AM140">
            <v>819</v>
          </cell>
          <cell r="AN140">
            <v>1092</v>
          </cell>
          <cell r="AO140">
            <v>2</v>
          </cell>
        </row>
        <row r="141">
          <cell r="A141" t="str">
            <v>0EX929315925</v>
          </cell>
          <cell r="B141" t="str">
            <v>0EX92931592</v>
          </cell>
          <cell r="C141" t="str">
            <v>0EX9293159</v>
          </cell>
          <cell r="D141" t="str">
            <v>ABR-19</v>
          </cell>
          <cell r="E141">
            <v>1</v>
          </cell>
          <cell r="F141" t="str">
            <v>2029857</v>
          </cell>
          <cell r="G141" t="str">
            <v>SR MANTENIMIENTO CORRECTIVO</v>
          </cell>
          <cell r="H141" t="str">
            <v>5866</v>
          </cell>
          <cell r="I141" t="str">
            <v>25/04/2019 16:01</v>
          </cell>
          <cell r="J141" t="str">
            <v>800147</v>
          </cell>
          <cell r="K141" t="str">
            <v>PITSS</v>
          </cell>
          <cell r="L141" t="str">
            <v>ASP</v>
          </cell>
          <cell r="M141" t="str">
            <v>OPERADORA OMX SA DE CV</v>
          </cell>
          <cell r="N141" t="str">
            <v>BLVD ADOLFO LOPEZ MATEOS 2540</v>
          </cell>
          <cell r="O141" t="str">
            <v>LEON-GTO</v>
          </cell>
          <cell r="P141">
            <v>0</v>
          </cell>
          <cell r="Q141" t="str">
            <v>INTERIOR</v>
          </cell>
          <cell r="R141">
            <v>10</v>
          </cell>
          <cell r="S141" t="str">
            <v>Entre 7 y 15</v>
          </cell>
          <cell r="T141" t="str">
            <v>Departmental Digital</v>
          </cell>
          <cell r="U141" t="str">
            <v>A3</v>
          </cell>
          <cell r="V141" t="str">
            <v>Ciudad principal</v>
          </cell>
          <cell r="W141" t="str">
            <v>2-Entre 7 y 15</v>
          </cell>
          <cell r="X141">
            <v>0.6</v>
          </cell>
          <cell r="Y141">
            <v>819</v>
          </cell>
          <cell r="Z141">
            <v>1</v>
          </cell>
          <cell r="AA141">
            <v>1.48</v>
          </cell>
          <cell r="AB141">
            <v>5</v>
          </cell>
          <cell r="AC141">
            <v>0.29599999999999999</v>
          </cell>
          <cell r="AD141">
            <v>0</v>
          </cell>
          <cell r="AE141">
            <v>0</v>
          </cell>
          <cell r="AF141">
            <v>43581</v>
          </cell>
          <cell r="AG141">
            <v>43581</v>
          </cell>
          <cell r="AH141">
            <v>0</v>
          </cell>
          <cell r="AI141" t="str">
            <v>0-1 día</v>
          </cell>
          <cell r="AJ141">
            <v>0</v>
          </cell>
          <cell r="AK141">
            <v>0</v>
          </cell>
          <cell r="AL141">
            <v>0</v>
          </cell>
          <cell r="AM141">
            <v>819</v>
          </cell>
          <cell r="AN141">
            <v>1433.25</v>
          </cell>
          <cell r="AO141">
            <v>3</v>
          </cell>
        </row>
        <row r="142">
          <cell r="A142" t="str">
            <v>03AG88029726</v>
          </cell>
          <cell r="B142" t="str">
            <v>03AG8802971</v>
          </cell>
          <cell r="C142" t="str">
            <v>03AG880297</v>
          </cell>
          <cell r="D142" t="str">
            <v>ABR-19</v>
          </cell>
          <cell r="E142">
            <v>1</v>
          </cell>
          <cell r="F142" t="str">
            <v>2030135</v>
          </cell>
          <cell r="G142" t="str">
            <v>SR MANTENIMIENTO CORRECTIVO</v>
          </cell>
          <cell r="H142" t="str">
            <v>8075</v>
          </cell>
          <cell r="I142" t="str">
            <v>26/04/2019 11:05</v>
          </cell>
          <cell r="J142" t="str">
            <v>800072</v>
          </cell>
          <cell r="K142" t="str">
            <v>PITSS</v>
          </cell>
          <cell r="L142" t="str">
            <v>ASP</v>
          </cell>
          <cell r="M142" t="str">
            <v>OPERADORA OMX SA DE CV</v>
          </cell>
          <cell r="N142" t="str">
            <v>MARIANO OTERO No 1614</v>
          </cell>
          <cell r="O142" t="str">
            <v>Zapopan-JAL</v>
          </cell>
          <cell r="P142">
            <v>0</v>
          </cell>
          <cell r="Q142" t="str">
            <v>INTERIOR</v>
          </cell>
          <cell r="R142">
            <v>11</v>
          </cell>
          <cell r="S142" t="str">
            <v>Entre 7 y 15</v>
          </cell>
          <cell r="T142" t="str">
            <v>Departmental Digital</v>
          </cell>
          <cell r="U142" t="str">
            <v>A3</v>
          </cell>
          <cell r="V142" t="str">
            <v>Ciudad principal</v>
          </cell>
          <cell r="W142" t="str">
            <v>2-Entre 7 y 15</v>
          </cell>
          <cell r="X142">
            <v>0.6</v>
          </cell>
          <cell r="Y142">
            <v>819</v>
          </cell>
          <cell r="Z142">
            <v>1</v>
          </cell>
          <cell r="AA142">
            <v>1.89</v>
          </cell>
          <cell r="AB142">
            <v>5</v>
          </cell>
          <cell r="AC142">
            <v>0.378</v>
          </cell>
          <cell r="AD142">
            <v>0</v>
          </cell>
          <cell r="AE142">
            <v>0</v>
          </cell>
          <cell r="AF142">
            <v>43581</v>
          </cell>
          <cell r="AG142">
            <v>43582</v>
          </cell>
          <cell r="AH142">
            <v>0</v>
          </cell>
          <cell r="AI142" t="str">
            <v>0-1 día</v>
          </cell>
          <cell r="AJ142">
            <v>0</v>
          </cell>
          <cell r="AK142">
            <v>0</v>
          </cell>
          <cell r="AL142">
            <v>0</v>
          </cell>
          <cell r="AM142">
            <v>819</v>
          </cell>
          <cell r="AN142">
            <v>1433.25</v>
          </cell>
          <cell r="AO142">
            <v>2</v>
          </cell>
        </row>
        <row r="143">
          <cell r="A143" t="str">
            <v>0EX929338723</v>
          </cell>
          <cell r="B143" t="str">
            <v>0EX92933871</v>
          </cell>
          <cell r="C143" t="str">
            <v>0EX9293387</v>
          </cell>
          <cell r="D143" t="str">
            <v>ABR-19</v>
          </cell>
          <cell r="E143">
            <v>1</v>
          </cell>
          <cell r="F143" t="str">
            <v>2028275</v>
          </cell>
          <cell r="G143" t="str">
            <v>SR MANTENIMIENTO CORRECTIVO</v>
          </cell>
          <cell r="H143" t="str">
            <v>5866</v>
          </cell>
          <cell r="I143" t="str">
            <v>23/04/2019 09:28</v>
          </cell>
          <cell r="J143" t="str">
            <v>800188</v>
          </cell>
          <cell r="K143" t="str">
            <v>PITSS</v>
          </cell>
          <cell r="L143" t="str">
            <v>ASP</v>
          </cell>
          <cell r="M143" t="str">
            <v>OPERADORA OMX SA DE CV</v>
          </cell>
          <cell r="N143" t="str">
            <v>PASEO IRAPUATO 1101</v>
          </cell>
          <cell r="O143" t="str">
            <v>IRAPUATO-GTO</v>
          </cell>
          <cell r="P143">
            <v>0</v>
          </cell>
          <cell r="Q143" t="str">
            <v>INTERIOR</v>
          </cell>
          <cell r="R143">
            <v>9</v>
          </cell>
          <cell r="S143" t="str">
            <v>Entre 7 y 15</v>
          </cell>
          <cell r="T143" t="str">
            <v>Departmental Digital</v>
          </cell>
          <cell r="U143" t="str">
            <v>A3</v>
          </cell>
          <cell r="V143" t="str">
            <v>Ciudad principal</v>
          </cell>
          <cell r="W143" t="str">
            <v>2-Entre 7 y 15</v>
          </cell>
          <cell r="X143">
            <v>0.6</v>
          </cell>
          <cell r="Y143">
            <v>819</v>
          </cell>
          <cell r="Z143">
            <v>1</v>
          </cell>
          <cell r="AA143">
            <v>1.03</v>
          </cell>
          <cell r="AB143">
            <v>5</v>
          </cell>
          <cell r="AC143">
            <v>0.20600000000000002</v>
          </cell>
          <cell r="AD143">
            <v>0</v>
          </cell>
          <cell r="AE143">
            <v>0</v>
          </cell>
          <cell r="AF143">
            <v>43581</v>
          </cell>
          <cell r="AG143">
            <v>43584</v>
          </cell>
          <cell r="AH143">
            <v>1</v>
          </cell>
          <cell r="AI143" t="str">
            <v>0-1 día</v>
          </cell>
          <cell r="AJ143">
            <v>0</v>
          </cell>
          <cell r="AK143">
            <v>0</v>
          </cell>
          <cell r="AL143">
            <v>0</v>
          </cell>
          <cell r="AM143">
            <v>819</v>
          </cell>
          <cell r="AN143">
            <v>1415.04997725</v>
          </cell>
          <cell r="AO143">
            <v>2</v>
          </cell>
        </row>
        <row r="144">
          <cell r="A144" t="str">
            <v>0VGW68653324</v>
          </cell>
          <cell r="B144" t="str">
            <v>0VGW6865331</v>
          </cell>
          <cell r="C144" t="str">
            <v>0VGW686533</v>
          </cell>
          <cell r="D144" t="str">
            <v>ABR-19</v>
          </cell>
          <cell r="E144">
            <v>1</v>
          </cell>
          <cell r="F144" t="str">
            <v>2029081</v>
          </cell>
          <cell r="G144" t="str">
            <v>SR MANTENIMIENTO CORRECTIVO</v>
          </cell>
          <cell r="H144" t="str">
            <v>0251</v>
          </cell>
          <cell r="I144" t="str">
            <v>24/04/2019 14:16</v>
          </cell>
          <cell r="J144" t="str">
            <v>500161</v>
          </cell>
          <cell r="K144" t="str">
            <v>PITSS</v>
          </cell>
          <cell r="L144" t="str">
            <v>ASP</v>
          </cell>
          <cell r="M144" t="str">
            <v>COPY MARTZ PROFESIONAL SA DE CV</v>
          </cell>
          <cell r="N144" t="str">
            <v>AV AMERICAS 15</v>
          </cell>
          <cell r="O144" t="str">
            <v>CHIHUAHUA-CHIH</v>
          </cell>
          <cell r="P144">
            <v>0</v>
          </cell>
          <cell r="Q144" t="str">
            <v>INTERIOR</v>
          </cell>
          <cell r="R144">
            <v>9</v>
          </cell>
          <cell r="S144" t="str">
            <v>Entre 7 y 15</v>
          </cell>
          <cell r="T144" t="str">
            <v>A3 Professional Color Laser MFPs</v>
          </cell>
          <cell r="U144" t="str">
            <v>A3</v>
          </cell>
          <cell r="V144" t="str">
            <v>Ciudad principal</v>
          </cell>
          <cell r="W144" t="str">
            <v>2-Entre 7 y 15</v>
          </cell>
          <cell r="X144">
            <v>0.6</v>
          </cell>
          <cell r="Y144">
            <v>819</v>
          </cell>
          <cell r="Z144">
            <v>1</v>
          </cell>
          <cell r="AA144">
            <v>0.73</v>
          </cell>
          <cell r="AB144">
            <v>5</v>
          </cell>
          <cell r="AC144">
            <v>0.14599999999999999</v>
          </cell>
          <cell r="AD144">
            <v>0</v>
          </cell>
          <cell r="AE144">
            <v>0</v>
          </cell>
          <cell r="AF144">
            <v>43584</v>
          </cell>
          <cell r="AG144">
            <v>43584</v>
          </cell>
          <cell r="AH144">
            <v>0</v>
          </cell>
          <cell r="AI144" t="str">
            <v>0-1 día</v>
          </cell>
          <cell r="AJ144">
            <v>0</v>
          </cell>
          <cell r="AK144">
            <v>0</v>
          </cell>
          <cell r="AL144">
            <v>0</v>
          </cell>
          <cell r="AM144">
            <v>819</v>
          </cell>
          <cell r="AN144">
            <v>819</v>
          </cell>
          <cell r="AO144">
            <v>3</v>
          </cell>
        </row>
        <row r="145">
          <cell r="A145" t="str">
            <v>0X7637096522</v>
          </cell>
          <cell r="B145" t="str">
            <v>0X763709651</v>
          </cell>
          <cell r="C145" t="str">
            <v>0X76370965</v>
          </cell>
          <cell r="D145" t="str">
            <v>ABR-19</v>
          </cell>
          <cell r="E145">
            <v>1</v>
          </cell>
          <cell r="F145" t="str">
            <v>2028035</v>
          </cell>
          <cell r="G145" t="str">
            <v>SR MANTENIMIENTO CORRECTIVO</v>
          </cell>
          <cell r="H145" t="str">
            <v>5945</v>
          </cell>
          <cell r="I145" t="str">
            <v>22/04/2019 15:58</v>
          </cell>
          <cell r="J145" t="str">
            <v>500158</v>
          </cell>
          <cell r="K145" t="str">
            <v>PITSS</v>
          </cell>
          <cell r="L145" t="str">
            <v>ASP</v>
          </cell>
          <cell r="M145" t="str">
            <v>DELPHI AUTOMOTIVE SYSTEMS S DE RL DE CV</v>
          </cell>
          <cell r="N145" t="str">
            <v>AV DE LAS INDUSTRIAS S/N</v>
          </cell>
          <cell r="O145" t="str">
            <v>Ciudad Juarez-CHIH</v>
          </cell>
          <cell r="P145">
            <v>0</v>
          </cell>
          <cell r="Q145" t="str">
            <v>INTERIOR</v>
          </cell>
          <cell r="R145">
            <v>10</v>
          </cell>
          <cell r="S145" t="str">
            <v>Entre 7 y 15</v>
          </cell>
          <cell r="T145" t="str">
            <v>Office Digital</v>
          </cell>
          <cell r="U145" t="str">
            <v>A3</v>
          </cell>
          <cell r="V145" t="str">
            <v>Ciudad principal</v>
          </cell>
          <cell r="W145" t="str">
            <v>2-Entre 7 y 15</v>
          </cell>
          <cell r="X145">
            <v>0.6</v>
          </cell>
          <cell r="Y145">
            <v>819</v>
          </cell>
          <cell r="Z145">
            <v>1</v>
          </cell>
          <cell r="AA145">
            <v>1.53</v>
          </cell>
          <cell r="AB145">
            <v>5</v>
          </cell>
          <cell r="AC145">
            <v>0.30599999999999999</v>
          </cell>
          <cell r="AD145">
            <v>0</v>
          </cell>
          <cell r="AE145">
            <v>0</v>
          </cell>
          <cell r="AF145">
            <v>43579</v>
          </cell>
          <cell r="AG145">
            <v>43585</v>
          </cell>
          <cell r="AH145">
            <v>4</v>
          </cell>
          <cell r="AI145" t="str">
            <v>4-5 días</v>
          </cell>
          <cell r="AJ145">
            <v>0.5</v>
          </cell>
          <cell r="AK145">
            <v>-682.5</v>
          </cell>
          <cell r="AL145">
            <v>0</v>
          </cell>
          <cell r="AM145">
            <v>819</v>
          </cell>
          <cell r="AN145">
            <v>1501.5</v>
          </cell>
          <cell r="AO145">
            <v>2</v>
          </cell>
        </row>
        <row r="146">
          <cell r="A146" t="str">
            <v>0EX929351526</v>
          </cell>
          <cell r="B146" t="str">
            <v>0EX92935154</v>
          </cell>
          <cell r="C146" t="str">
            <v>0EX9293515</v>
          </cell>
          <cell r="D146" t="str">
            <v>ABR-19</v>
          </cell>
          <cell r="E146">
            <v>1</v>
          </cell>
          <cell r="F146" t="str">
            <v>2030085</v>
          </cell>
          <cell r="G146" t="str">
            <v>SR MANTENIMIENTO CORRECTIVO</v>
          </cell>
          <cell r="H146" t="str">
            <v>5866</v>
          </cell>
          <cell r="I146" t="str">
            <v>26/04/2019 10:03</v>
          </cell>
          <cell r="J146" t="str">
            <v>800113</v>
          </cell>
          <cell r="K146" t="str">
            <v>PITSS</v>
          </cell>
          <cell r="L146" t="str">
            <v>ASP</v>
          </cell>
          <cell r="M146" t="str">
            <v>OPERADORA OMX SA DE CV</v>
          </cell>
          <cell r="N146" t="str">
            <v>AV PATRIA 1612 MZ 1 LT 30 Y 30A</v>
          </cell>
          <cell r="O146" t="str">
            <v>ZAPOPAN-JAL</v>
          </cell>
          <cell r="P146">
            <v>0</v>
          </cell>
          <cell r="Q146" t="str">
            <v>INTERIOR</v>
          </cell>
          <cell r="R146">
            <v>10</v>
          </cell>
          <cell r="S146" t="str">
            <v>Entre 7 y 15</v>
          </cell>
          <cell r="T146" t="str">
            <v>Departmental Digital</v>
          </cell>
          <cell r="U146" t="str">
            <v>A3</v>
          </cell>
          <cell r="V146" t="str">
            <v>Ciudad principal</v>
          </cell>
          <cell r="W146" t="str">
            <v>2-Entre 7 y 15</v>
          </cell>
          <cell r="X146">
            <v>0.6</v>
          </cell>
          <cell r="Y146">
            <v>819</v>
          </cell>
          <cell r="Z146">
            <v>1</v>
          </cell>
          <cell r="AA146">
            <v>1.5</v>
          </cell>
          <cell r="AB146">
            <v>5</v>
          </cell>
          <cell r="AC146">
            <v>0.3</v>
          </cell>
          <cell r="AD146">
            <v>0</v>
          </cell>
          <cell r="AE146">
            <v>0</v>
          </cell>
          <cell r="AF146">
            <v>43585</v>
          </cell>
          <cell r="AG146">
            <v>43585</v>
          </cell>
          <cell r="AH146">
            <v>0</v>
          </cell>
          <cell r="AI146" t="str">
            <v>0-1 día</v>
          </cell>
          <cell r="AJ146">
            <v>0</v>
          </cell>
          <cell r="AK146">
            <v>0</v>
          </cell>
          <cell r="AL146">
            <v>0</v>
          </cell>
          <cell r="AM146">
            <v>819</v>
          </cell>
          <cell r="AN146">
            <v>819</v>
          </cell>
          <cell r="AO146">
            <v>4</v>
          </cell>
        </row>
        <row r="147">
          <cell r="A147" t="str">
            <v>0BG294715329</v>
          </cell>
          <cell r="B147" t="str">
            <v>0BG29471531</v>
          </cell>
          <cell r="C147" t="str">
            <v>0BG2947153</v>
          </cell>
          <cell r="D147" t="str">
            <v>ABR-19</v>
          </cell>
          <cell r="E147">
            <v>1</v>
          </cell>
          <cell r="F147" t="str">
            <v>2017165</v>
          </cell>
          <cell r="G147" t="str">
            <v>SR MANTENIMIENTO CORRECTIVO</v>
          </cell>
          <cell r="H147" t="str">
            <v>4395</v>
          </cell>
          <cell r="I147" t="str">
            <v>29/03/2019 14:25</v>
          </cell>
          <cell r="J147" t="str">
            <v>500157</v>
          </cell>
          <cell r="K147" t="str">
            <v>PITSS</v>
          </cell>
          <cell r="L147" t="str">
            <v>ASP</v>
          </cell>
          <cell r="M147" t="str">
            <v>OFFICE DEPOT DE MEXICO SA DE CV</v>
          </cell>
          <cell r="N147" t="str">
            <v>AV PASEO TRIUNFO LA REP 6321</v>
          </cell>
          <cell r="O147" t="str">
            <v>CIUDAD JUAREZ-CHIH</v>
          </cell>
          <cell r="P147">
            <v>0</v>
          </cell>
          <cell r="Q147" t="str">
            <v>INTERIOR</v>
          </cell>
          <cell r="R147">
            <v>4</v>
          </cell>
          <cell r="S147" t="str">
            <v>Entre 3 y 6</v>
          </cell>
          <cell r="T147" t="str">
            <v>Light Production Digital Business</v>
          </cell>
          <cell r="U147" t="str">
            <v>Entry Production</v>
          </cell>
          <cell r="V147" t="str">
            <v>Ciudad principal</v>
          </cell>
          <cell r="W147" t="str">
            <v>3-Entre 3 y 6</v>
          </cell>
          <cell r="X147">
            <v>0.6</v>
          </cell>
          <cell r="Y147">
            <v>943.80000000000007</v>
          </cell>
          <cell r="Z147">
            <v>1</v>
          </cell>
          <cell r="AA147">
            <v>0.91</v>
          </cell>
          <cell r="AB147">
            <v>4</v>
          </cell>
          <cell r="AC147">
            <v>0.22750000000000001</v>
          </cell>
          <cell r="AD147">
            <v>0</v>
          </cell>
          <cell r="AE147">
            <v>0</v>
          </cell>
          <cell r="AF147">
            <v>43553</v>
          </cell>
          <cell r="AG147">
            <v>43556</v>
          </cell>
          <cell r="AH147">
            <v>1</v>
          </cell>
          <cell r="AI147" t="str">
            <v>0-1 día</v>
          </cell>
          <cell r="AJ147">
            <v>0</v>
          </cell>
          <cell r="AK147">
            <v>0</v>
          </cell>
          <cell r="AL147">
            <v>0</v>
          </cell>
          <cell r="AM147">
            <v>943.80000000000007</v>
          </cell>
          <cell r="AN147">
            <v>1573</v>
          </cell>
          <cell r="AO147">
            <v>1</v>
          </cell>
        </row>
        <row r="148">
          <cell r="A148" t="str">
            <v>0XPN3965741</v>
          </cell>
          <cell r="B148" t="str">
            <v>0XPN3965741</v>
          </cell>
          <cell r="C148" t="str">
            <v>0XPN396574</v>
          </cell>
          <cell r="D148" t="str">
            <v>ABR-19</v>
          </cell>
          <cell r="E148">
            <v>1</v>
          </cell>
          <cell r="F148" t="str">
            <v>2018345</v>
          </cell>
          <cell r="G148" t="str">
            <v>SR MANTENIMIENTO CORRECTIVO</v>
          </cell>
          <cell r="H148" t="str">
            <v>0560</v>
          </cell>
          <cell r="I148" t="str">
            <v>01/04/2019 17:08</v>
          </cell>
          <cell r="J148" t="str">
            <v>800072</v>
          </cell>
          <cell r="K148" t="str">
            <v>PITSS</v>
          </cell>
          <cell r="L148" t="str">
            <v>ASP</v>
          </cell>
          <cell r="M148" t="str">
            <v>OFFICE DEPOT DE MEXICO SA DE CV</v>
          </cell>
          <cell r="N148" t="str">
            <v>AV MAIZ 1300</v>
          </cell>
          <cell r="O148" t="str">
            <v>ZAPOPAN-JAL</v>
          </cell>
          <cell r="P148">
            <v>0</v>
          </cell>
          <cell r="Q148" t="str">
            <v>INTERIOR</v>
          </cell>
          <cell r="R148">
            <v>6</v>
          </cell>
          <cell r="S148" t="str">
            <v>Entre 3 y 6</v>
          </cell>
          <cell r="T148" t="str">
            <v>Entry Production Color Low/Mid</v>
          </cell>
          <cell r="U148" t="str">
            <v>Entry Production</v>
          </cell>
          <cell r="V148" t="str">
            <v>Ciudad principal</v>
          </cell>
          <cell r="W148" t="str">
            <v>3-Entre 3 y 6</v>
          </cell>
          <cell r="X148">
            <v>0.6</v>
          </cell>
          <cell r="Y148">
            <v>943.80000000000007</v>
          </cell>
          <cell r="Z148">
            <v>1</v>
          </cell>
          <cell r="AA148">
            <v>0.37</v>
          </cell>
          <cell r="AB148">
            <v>4</v>
          </cell>
          <cell r="AC148">
            <v>9.2499999999999999E-2</v>
          </cell>
          <cell r="AD148">
            <v>0</v>
          </cell>
          <cell r="AE148">
            <v>0</v>
          </cell>
          <cell r="AF148">
            <v>43558</v>
          </cell>
          <cell r="AG148">
            <v>43558</v>
          </cell>
          <cell r="AH148">
            <v>0</v>
          </cell>
          <cell r="AI148" t="str">
            <v>0-1 día</v>
          </cell>
          <cell r="AJ148">
            <v>0</v>
          </cell>
          <cell r="AK148">
            <v>0</v>
          </cell>
          <cell r="AL148">
            <v>0</v>
          </cell>
          <cell r="AM148">
            <v>943.80000000000007</v>
          </cell>
          <cell r="AN148">
            <v>943.8</v>
          </cell>
          <cell r="AO148">
            <v>3</v>
          </cell>
        </row>
        <row r="149">
          <cell r="A149" t="str">
            <v>0BG294520831</v>
          </cell>
          <cell r="B149" t="str">
            <v>0BG29452081</v>
          </cell>
          <cell r="C149" t="str">
            <v>0BG2945208</v>
          </cell>
          <cell r="D149" t="str">
            <v>ABR-19</v>
          </cell>
          <cell r="E149">
            <v>1</v>
          </cell>
          <cell r="F149" t="str">
            <v>2017579</v>
          </cell>
          <cell r="G149" t="str">
            <v>SR MANTENIMIENTO CORRECTIVO</v>
          </cell>
          <cell r="H149" t="str">
            <v>4395</v>
          </cell>
          <cell r="I149" t="str">
            <v>31/03/2019 18:15</v>
          </cell>
          <cell r="J149" t="str">
            <v>500083</v>
          </cell>
          <cell r="K149" t="str">
            <v>PITSS</v>
          </cell>
          <cell r="L149" t="str">
            <v>ASP</v>
          </cell>
          <cell r="M149" t="str">
            <v>OFFICE DEPOT DE MEXICO SA DE CV</v>
          </cell>
          <cell r="N149" t="str">
            <v>AV REVOLUCION 2703, LOC SA-01</v>
          </cell>
          <cell r="O149" t="str">
            <v>Monterrey-NL</v>
          </cell>
          <cell r="P149">
            <v>0</v>
          </cell>
          <cell r="Q149" t="str">
            <v>INTERIOR</v>
          </cell>
          <cell r="R149">
            <v>5</v>
          </cell>
          <cell r="S149" t="str">
            <v>Entre 3 y 6</v>
          </cell>
          <cell r="T149" t="str">
            <v>Light Production Digital Business</v>
          </cell>
          <cell r="U149" t="str">
            <v>Entry Production</v>
          </cell>
          <cell r="V149" t="str">
            <v>Ciudad principal</v>
          </cell>
          <cell r="W149" t="str">
            <v>3-Entre 3 y 6</v>
          </cell>
          <cell r="X149">
            <v>0.6</v>
          </cell>
          <cell r="Y149">
            <v>943.80000000000007</v>
          </cell>
          <cell r="Z149">
            <v>1</v>
          </cell>
          <cell r="AA149">
            <v>0</v>
          </cell>
          <cell r="AB149">
            <v>4</v>
          </cell>
          <cell r="AC149">
            <v>0</v>
          </cell>
          <cell r="AD149">
            <v>0</v>
          </cell>
          <cell r="AE149">
            <v>0</v>
          </cell>
          <cell r="AF149">
            <v>43559</v>
          </cell>
          <cell r="AG149">
            <v>43559</v>
          </cell>
          <cell r="AH149">
            <v>0</v>
          </cell>
          <cell r="AI149" t="str">
            <v>0-1 día</v>
          </cell>
          <cell r="AJ149">
            <v>0</v>
          </cell>
          <cell r="AK149">
            <v>0</v>
          </cell>
          <cell r="AL149">
            <v>0</v>
          </cell>
          <cell r="AM149">
            <v>943.80000000000007</v>
          </cell>
          <cell r="AN149">
            <v>943.8</v>
          </cell>
          <cell r="AO149">
            <v>1</v>
          </cell>
        </row>
        <row r="150">
          <cell r="A150" t="str">
            <v>0E2B6662693</v>
          </cell>
          <cell r="B150" t="str">
            <v>0E2B6662691</v>
          </cell>
          <cell r="C150" t="str">
            <v>0E2B666269</v>
          </cell>
          <cell r="D150" t="str">
            <v>ABR-19</v>
          </cell>
          <cell r="E150">
            <v>1</v>
          </cell>
          <cell r="F150" t="str">
            <v>2019605</v>
          </cell>
          <cell r="G150" t="str">
            <v>SR MANTENIMIENTO CORRECTIVO</v>
          </cell>
          <cell r="H150" t="str">
            <v>0070</v>
          </cell>
          <cell r="I150" t="str">
            <v>03/04/2019 16:55</v>
          </cell>
          <cell r="J150" t="str">
            <v>800186</v>
          </cell>
          <cell r="K150" t="str">
            <v>PITSS</v>
          </cell>
          <cell r="L150" t="str">
            <v>ASP</v>
          </cell>
          <cell r="M150" t="str">
            <v>OPERADORA OMX SA DE CV</v>
          </cell>
          <cell r="N150" t="str">
            <v>AV 5 DE FEBRERO 9200</v>
          </cell>
          <cell r="O150" t="str">
            <v>QUERETARO-QRO</v>
          </cell>
          <cell r="P150">
            <v>0</v>
          </cell>
          <cell r="Q150" t="str">
            <v>INTERIOR</v>
          </cell>
          <cell r="R150">
            <v>6</v>
          </cell>
          <cell r="S150" t="str">
            <v>Entre 3 y 6</v>
          </cell>
          <cell r="T150" t="str">
            <v>Entry Production Color Low/Mid</v>
          </cell>
          <cell r="U150" t="str">
            <v>Entry Production</v>
          </cell>
          <cell r="V150" t="str">
            <v>Ciudad principal</v>
          </cell>
          <cell r="W150" t="str">
            <v>3-Entre 3 y 6</v>
          </cell>
          <cell r="X150">
            <v>0.6</v>
          </cell>
          <cell r="Y150">
            <v>943.80000000000007</v>
          </cell>
          <cell r="Z150">
            <v>1</v>
          </cell>
          <cell r="AA150">
            <v>0.57999999999999996</v>
          </cell>
          <cell r="AB150">
            <v>4</v>
          </cell>
          <cell r="AC150">
            <v>0.14499999999999999</v>
          </cell>
          <cell r="AD150">
            <v>0</v>
          </cell>
          <cell r="AE150">
            <v>0</v>
          </cell>
          <cell r="AF150">
            <v>43559</v>
          </cell>
          <cell r="AG150">
            <v>43559</v>
          </cell>
          <cell r="AH150">
            <v>0</v>
          </cell>
          <cell r="AI150" t="str">
            <v>0-1 día</v>
          </cell>
          <cell r="AJ150">
            <v>0</v>
          </cell>
          <cell r="AK150">
            <v>0</v>
          </cell>
          <cell r="AL150">
            <v>0</v>
          </cell>
          <cell r="AM150">
            <v>943.80000000000007</v>
          </cell>
          <cell r="AN150">
            <v>943.8</v>
          </cell>
          <cell r="AO150">
            <v>2</v>
          </cell>
        </row>
        <row r="151">
          <cell r="A151" t="str">
            <v>0XPN3965746</v>
          </cell>
          <cell r="B151" t="str">
            <v>0XPN3965742</v>
          </cell>
          <cell r="C151" t="str">
            <v>0XPN396574</v>
          </cell>
          <cell r="D151" t="str">
            <v>ABR-19</v>
          </cell>
          <cell r="E151">
            <v>1</v>
          </cell>
          <cell r="F151" t="str">
            <v>2020975</v>
          </cell>
          <cell r="G151" t="str">
            <v>SR MANTENIMIENTO CORRECTIVO</v>
          </cell>
          <cell r="H151" t="str">
            <v>0560</v>
          </cell>
          <cell r="I151" t="str">
            <v>06/04/2019 11:54</v>
          </cell>
          <cell r="J151" t="str">
            <v>800192</v>
          </cell>
          <cell r="K151" t="str">
            <v>PITSS</v>
          </cell>
          <cell r="L151" t="str">
            <v>ASP</v>
          </cell>
          <cell r="M151" t="str">
            <v>OFFICE DEPOT DE MEXICO SA DE CV</v>
          </cell>
          <cell r="N151" t="str">
            <v>AV MAIZ 1300</v>
          </cell>
          <cell r="O151" t="str">
            <v>ZAPOPAN-JAL</v>
          </cell>
          <cell r="P151">
            <v>0</v>
          </cell>
          <cell r="Q151" t="str">
            <v>INTERIOR</v>
          </cell>
          <cell r="R151">
            <v>5</v>
          </cell>
          <cell r="S151" t="str">
            <v>Entre 3 y 6</v>
          </cell>
          <cell r="T151" t="str">
            <v>Entry Production Color Low/Mid</v>
          </cell>
          <cell r="U151" t="str">
            <v>Entry Production</v>
          </cell>
          <cell r="V151" t="str">
            <v>Ciudad principal</v>
          </cell>
          <cell r="W151" t="str">
            <v>3-Entre 3 y 6</v>
          </cell>
          <cell r="X151">
            <v>0.6</v>
          </cell>
          <cell r="Y151">
            <v>943.80000000000007</v>
          </cell>
          <cell r="Z151">
            <v>1</v>
          </cell>
          <cell r="AA151">
            <v>0</v>
          </cell>
          <cell r="AB151">
            <v>4</v>
          </cell>
          <cell r="AC151">
            <v>0</v>
          </cell>
          <cell r="AD151">
            <v>0</v>
          </cell>
          <cell r="AE151">
            <v>0</v>
          </cell>
          <cell r="AF151">
            <v>43563</v>
          </cell>
          <cell r="AG151">
            <v>43563</v>
          </cell>
          <cell r="AH151">
            <v>0</v>
          </cell>
          <cell r="AI151" t="str">
            <v>0-1 día</v>
          </cell>
          <cell r="AJ151">
            <v>0</v>
          </cell>
          <cell r="AK151">
            <v>0</v>
          </cell>
          <cell r="AL151">
            <v>0</v>
          </cell>
          <cell r="AM151">
            <v>943.80000000000007</v>
          </cell>
          <cell r="AN151">
            <v>943.8</v>
          </cell>
          <cell r="AO151">
            <v>3</v>
          </cell>
        </row>
        <row r="152">
          <cell r="A152" t="str">
            <v>0XPN5505459</v>
          </cell>
          <cell r="B152" t="str">
            <v>0XPN5505451</v>
          </cell>
          <cell r="C152" t="str">
            <v>0XPN550545</v>
          </cell>
          <cell r="D152" t="str">
            <v>ABR-19</v>
          </cell>
          <cell r="E152">
            <v>1</v>
          </cell>
          <cell r="F152" t="str">
            <v>2022461</v>
          </cell>
          <cell r="G152" t="str">
            <v>SR MANTENIMIENTO CORRECTIVO</v>
          </cell>
          <cell r="H152" t="str">
            <v>0570</v>
          </cell>
          <cell r="I152" t="str">
            <v>09/04/2019 13:11</v>
          </cell>
          <cell r="J152" t="str">
            <v>800187</v>
          </cell>
          <cell r="K152" t="str">
            <v>PITSS</v>
          </cell>
          <cell r="L152" t="str">
            <v>ASP</v>
          </cell>
          <cell r="M152" t="str">
            <v>OPERADORA OMX SA DE CV</v>
          </cell>
          <cell r="N152" t="str">
            <v>AV CONSTITUYENTES 152 PTE</v>
          </cell>
          <cell r="O152" t="str">
            <v>QUERETARO-QRO</v>
          </cell>
          <cell r="P152">
            <v>0</v>
          </cell>
          <cell r="Q152" t="str">
            <v>INTERIOR</v>
          </cell>
          <cell r="R152">
            <v>5</v>
          </cell>
          <cell r="S152" t="str">
            <v>Entre 3 y 6</v>
          </cell>
          <cell r="T152" t="str">
            <v>Entry Production Color Low/Mid</v>
          </cell>
          <cell r="U152" t="str">
            <v>Entry Production</v>
          </cell>
          <cell r="V152" t="str">
            <v>Ciudad principal</v>
          </cell>
          <cell r="W152" t="str">
            <v>3-Entre 3 y 6</v>
          </cell>
          <cell r="X152">
            <v>0.6</v>
          </cell>
          <cell r="Y152">
            <v>943.80000000000007</v>
          </cell>
          <cell r="Z152">
            <v>1</v>
          </cell>
          <cell r="AA152">
            <v>1.99</v>
          </cell>
          <cell r="AB152">
            <v>4</v>
          </cell>
          <cell r="AC152">
            <v>0.4975</v>
          </cell>
          <cell r="AD152">
            <v>0</v>
          </cell>
          <cell r="AE152">
            <v>0</v>
          </cell>
          <cell r="AF152">
            <v>43564</v>
          </cell>
          <cell r="AG152">
            <v>43564</v>
          </cell>
          <cell r="AH152">
            <v>0</v>
          </cell>
          <cell r="AI152" t="str">
            <v>0-1 día</v>
          </cell>
          <cell r="AJ152">
            <v>0</v>
          </cell>
          <cell r="AK152">
            <v>0</v>
          </cell>
          <cell r="AL152">
            <v>0</v>
          </cell>
          <cell r="AM152">
            <v>943.80000000000007</v>
          </cell>
          <cell r="AN152">
            <v>1258.4000000000001</v>
          </cell>
          <cell r="AO152">
            <v>2</v>
          </cell>
        </row>
        <row r="153">
          <cell r="A153" t="str">
            <v>0BG10009979</v>
          </cell>
          <cell r="B153" t="str">
            <v>0BG10009971</v>
          </cell>
          <cell r="C153" t="str">
            <v>0BG1000997</v>
          </cell>
          <cell r="D153" t="str">
            <v>ABR-19</v>
          </cell>
          <cell r="E153">
            <v>1</v>
          </cell>
          <cell r="F153" t="str">
            <v>2022631</v>
          </cell>
          <cell r="G153" t="str">
            <v>SR MANTENIMIENTO CORRECTIVO</v>
          </cell>
          <cell r="H153" t="str">
            <v>4311</v>
          </cell>
          <cell r="I153" t="str">
            <v>09/04/2019 17:08</v>
          </cell>
          <cell r="J153" t="str">
            <v>500083</v>
          </cell>
          <cell r="K153" t="str">
            <v>PITSS</v>
          </cell>
          <cell r="L153" t="str">
            <v>ASP</v>
          </cell>
          <cell r="M153" t="str">
            <v>INSTITUTO TECNOLOGICO Y DE ESTUDIOS SUPERIORES DE</v>
          </cell>
          <cell r="N153" t="str">
            <v>AV EUGENIO GARZA SADA 2501 SUR</v>
          </cell>
          <cell r="O153" t="str">
            <v>Monterrey-NL</v>
          </cell>
          <cell r="P153">
            <v>0</v>
          </cell>
          <cell r="Q153" t="str">
            <v>INTERIOR</v>
          </cell>
          <cell r="R153">
            <v>5</v>
          </cell>
          <cell r="S153" t="str">
            <v>Entre 3 y 6</v>
          </cell>
          <cell r="T153" t="str">
            <v>Light Production Digital Business</v>
          </cell>
          <cell r="U153" t="str">
            <v>Entry Production</v>
          </cell>
          <cell r="V153" t="str">
            <v>Ciudad principal</v>
          </cell>
          <cell r="W153" t="str">
            <v>3-Entre 3 y 6</v>
          </cell>
          <cell r="X153">
            <v>0.6</v>
          </cell>
          <cell r="Y153">
            <v>943.80000000000007</v>
          </cell>
          <cell r="Z153">
            <v>1</v>
          </cell>
          <cell r="AA153">
            <v>0.37</v>
          </cell>
          <cell r="AB153">
            <v>4</v>
          </cell>
          <cell r="AC153">
            <v>9.2499999999999999E-2</v>
          </cell>
          <cell r="AD153">
            <v>0</v>
          </cell>
          <cell r="AE153">
            <v>0</v>
          </cell>
          <cell r="AF153">
            <v>43565</v>
          </cell>
          <cell r="AG153">
            <v>43565</v>
          </cell>
          <cell r="AH153">
            <v>0</v>
          </cell>
          <cell r="AI153" t="str">
            <v>0-1 día</v>
          </cell>
          <cell r="AJ153">
            <v>0</v>
          </cell>
          <cell r="AK153">
            <v>0</v>
          </cell>
          <cell r="AL153">
            <v>0</v>
          </cell>
          <cell r="AM153">
            <v>943.80000000000007</v>
          </cell>
          <cell r="AN153">
            <v>1651.65</v>
          </cell>
          <cell r="AO153">
            <v>2</v>
          </cell>
        </row>
        <row r="154">
          <cell r="A154" t="str">
            <v>0BG09667211</v>
          </cell>
          <cell r="B154" t="str">
            <v>0BG09667212</v>
          </cell>
          <cell r="C154" t="str">
            <v>0BG0966721</v>
          </cell>
          <cell r="D154" t="str">
            <v>ABR-19</v>
          </cell>
          <cell r="E154">
            <v>1</v>
          </cell>
          <cell r="F154" t="str">
            <v>2017903</v>
          </cell>
          <cell r="G154" t="str">
            <v>SR MANTENIMIENTO CORRECTIVO</v>
          </cell>
          <cell r="H154" t="str">
            <v>4310</v>
          </cell>
          <cell r="I154" t="str">
            <v>01/04/2019 09:05</v>
          </cell>
          <cell r="J154" t="str">
            <v>800188</v>
          </cell>
          <cell r="K154" t="str">
            <v>PITSS</v>
          </cell>
          <cell r="L154" t="str">
            <v>ASP</v>
          </cell>
          <cell r="M154" t="str">
            <v>OFFICE DEPOT DE MEXICO SA DE CV</v>
          </cell>
          <cell r="N154" t="str">
            <v>AV. FAJA DE ORO NO. 1100</v>
          </cell>
          <cell r="O154" t="str">
            <v>Salamanca-GTO</v>
          </cell>
          <cell r="P154">
            <v>0</v>
          </cell>
          <cell r="Q154" t="str">
            <v>INTERIOR</v>
          </cell>
          <cell r="R154">
            <v>4</v>
          </cell>
          <cell r="S154" t="str">
            <v>Entre 3 y 6</v>
          </cell>
          <cell r="T154" t="str">
            <v>Light Production Digital Business</v>
          </cell>
          <cell r="U154" t="str">
            <v>Entry Production</v>
          </cell>
          <cell r="V154" t="str">
            <v>Ciudad principal</v>
          </cell>
          <cell r="W154" t="str">
            <v>3-Entre 3 y 6</v>
          </cell>
          <cell r="X154">
            <v>0.6</v>
          </cell>
          <cell r="Y154">
            <v>943.80000000000007</v>
          </cell>
          <cell r="Z154">
            <v>1</v>
          </cell>
          <cell r="AA154">
            <v>1.92</v>
          </cell>
          <cell r="AB154">
            <v>4</v>
          </cell>
          <cell r="AC154">
            <v>0.48</v>
          </cell>
          <cell r="AD154">
            <v>0</v>
          </cell>
          <cell r="AE154">
            <v>0</v>
          </cell>
          <cell r="AF154">
            <v>43564</v>
          </cell>
          <cell r="AG154">
            <v>43565</v>
          </cell>
          <cell r="AH154">
            <v>1</v>
          </cell>
          <cell r="AI154" t="str">
            <v>0-1 día</v>
          </cell>
          <cell r="AJ154">
            <v>0</v>
          </cell>
          <cell r="AK154">
            <v>0</v>
          </cell>
          <cell r="AL154">
            <v>0</v>
          </cell>
          <cell r="AM154">
            <v>943.80000000000007</v>
          </cell>
          <cell r="AN154">
            <v>943.8</v>
          </cell>
          <cell r="AO154">
            <v>2</v>
          </cell>
        </row>
        <row r="155">
          <cell r="A155" t="str">
            <v>0PW41522928</v>
          </cell>
          <cell r="B155" t="str">
            <v>0PW41522921</v>
          </cell>
          <cell r="C155" t="str">
            <v>0PW4152292</v>
          </cell>
          <cell r="D155" t="str">
            <v>ABR-19</v>
          </cell>
          <cell r="E155">
            <v>1</v>
          </cell>
          <cell r="F155" t="str">
            <v>2021403</v>
          </cell>
          <cell r="G155" t="str">
            <v>SR MANTENIMIENTO CORRECTIVO</v>
          </cell>
          <cell r="H155" t="str">
            <v>7142</v>
          </cell>
          <cell r="I155" t="str">
            <v>08/04/2019 08:01</v>
          </cell>
          <cell r="J155" t="str">
            <v>800192</v>
          </cell>
          <cell r="K155" t="str">
            <v>PITSS</v>
          </cell>
          <cell r="L155" t="str">
            <v>ASP</v>
          </cell>
          <cell r="M155" t="str">
            <v>OFFICE DEPOT DE MEXICO SA DE CV</v>
          </cell>
          <cell r="N155" t="str">
            <v>MANUEL J CLOUTHIER 888</v>
          </cell>
          <cell r="O155" t="str">
            <v>ZAPOPAN-JAL</v>
          </cell>
          <cell r="P155">
            <v>0</v>
          </cell>
          <cell r="Q155" t="str">
            <v>INTERIOR</v>
          </cell>
          <cell r="R155">
            <v>5</v>
          </cell>
          <cell r="S155" t="str">
            <v>Entre 3 y 6</v>
          </cell>
          <cell r="T155" t="str">
            <v>WF Mono Systems and Legacy Color</v>
          </cell>
          <cell r="U155" t="str">
            <v>WF</v>
          </cell>
          <cell r="V155" t="str">
            <v>Ciudad principal</v>
          </cell>
          <cell r="W155" t="str">
            <v>3-Entre 3 y 6</v>
          </cell>
          <cell r="X155">
            <v>0.6</v>
          </cell>
          <cell r="Y155">
            <v>943.80000000000007</v>
          </cell>
          <cell r="Z155">
            <v>1</v>
          </cell>
          <cell r="AA155">
            <v>2.38</v>
          </cell>
          <cell r="AB155">
            <v>4</v>
          </cell>
          <cell r="AC155">
            <v>0.59499999999999997</v>
          </cell>
          <cell r="AD155">
            <v>0</v>
          </cell>
          <cell r="AE155">
            <v>0</v>
          </cell>
          <cell r="AF155">
            <v>43565</v>
          </cell>
          <cell r="AG155">
            <v>43565</v>
          </cell>
          <cell r="AH155">
            <v>0</v>
          </cell>
          <cell r="AI155" t="str">
            <v>0-1 día</v>
          </cell>
          <cell r="AJ155">
            <v>0</v>
          </cell>
          <cell r="AK155">
            <v>0</v>
          </cell>
          <cell r="AL155">
            <v>0</v>
          </cell>
          <cell r="AM155">
            <v>943.80000000000007</v>
          </cell>
          <cell r="AN155">
            <v>1573</v>
          </cell>
          <cell r="AO155">
            <v>2</v>
          </cell>
        </row>
        <row r="156">
          <cell r="A156" t="str">
            <v>0XPN3969728</v>
          </cell>
          <cell r="B156" t="str">
            <v>0XPN3969721</v>
          </cell>
          <cell r="C156" t="str">
            <v>0XPN396972</v>
          </cell>
          <cell r="D156" t="str">
            <v>ABR-19</v>
          </cell>
          <cell r="E156">
            <v>1</v>
          </cell>
          <cell r="F156" t="str">
            <v>2021503</v>
          </cell>
          <cell r="G156" t="str">
            <v>SR MANTENIMIENTO CORRECTIVO</v>
          </cell>
          <cell r="H156" t="str">
            <v>0551</v>
          </cell>
          <cell r="I156" t="str">
            <v>08/04/2019 09:59</v>
          </cell>
          <cell r="J156" t="str">
            <v>800072</v>
          </cell>
          <cell r="K156" t="str">
            <v>PITSS</v>
          </cell>
          <cell r="L156" t="str">
            <v>ASP</v>
          </cell>
          <cell r="M156" t="str">
            <v>OFFICE DEPOT DE MEXICO SA DE CV</v>
          </cell>
          <cell r="N156" t="str">
            <v>AMERICAS 655</v>
          </cell>
          <cell r="O156" t="str">
            <v>GUADALAJARA-JAL</v>
          </cell>
          <cell r="P156">
            <v>0</v>
          </cell>
          <cell r="Q156" t="str">
            <v>INTERIOR</v>
          </cell>
          <cell r="R156">
            <v>5</v>
          </cell>
          <cell r="S156" t="str">
            <v>Entre 3 y 6</v>
          </cell>
          <cell r="T156" t="str">
            <v>Entry Production Color Low/Mid</v>
          </cell>
          <cell r="U156" t="str">
            <v>Entry Production</v>
          </cell>
          <cell r="V156" t="str">
            <v>Ciudad principal</v>
          </cell>
          <cell r="W156" t="str">
            <v>3-Entre 3 y 6</v>
          </cell>
          <cell r="X156">
            <v>0.6</v>
          </cell>
          <cell r="Y156">
            <v>943.80000000000007</v>
          </cell>
          <cell r="Z156">
            <v>1</v>
          </cell>
          <cell r="AA156">
            <v>1.02</v>
          </cell>
          <cell r="AB156">
            <v>4</v>
          </cell>
          <cell r="AC156">
            <v>0.255</v>
          </cell>
          <cell r="AD156">
            <v>0</v>
          </cell>
          <cell r="AE156">
            <v>0</v>
          </cell>
          <cell r="AF156">
            <v>43567</v>
          </cell>
          <cell r="AG156">
            <v>43567</v>
          </cell>
          <cell r="AH156">
            <v>0</v>
          </cell>
          <cell r="AI156" t="str">
            <v>0-1 día</v>
          </cell>
          <cell r="AJ156">
            <v>0</v>
          </cell>
          <cell r="AK156">
            <v>0</v>
          </cell>
          <cell r="AL156">
            <v>0</v>
          </cell>
          <cell r="AM156">
            <v>943.80000000000007</v>
          </cell>
          <cell r="AN156">
            <v>1651.65</v>
          </cell>
          <cell r="AO156">
            <v>2</v>
          </cell>
        </row>
        <row r="157">
          <cell r="A157" t="str">
            <v>0BG295163813</v>
          </cell>
          <cell r="B157" t="str">
            <v>0BG29516381</v>
          </cell>
          <cell r="C157" t="str">
            <v>0BG2951638</v>
          </cell>
          <cell r="D157" t="str">
            <v>ABR-19</v>
          </cell>
          <cell r="E157">
            <v>1</v>
          </cell>
          <cell r="F157" t="str">
            <v>2024377</v>
          </cell>
          <cell r="G157" t="str">
            <v>SR MANTENIMIENTO CORRECTIVO</v>
          </cell>
          <cell r="H157" t="str">
            <v>4395</v>
          </cell>
          <cell r="I157" t="str">
            <v>13/04/2019 16:37</v>
          </cell>
          <cell r="J157" t="str">
            <v>800183</v>
          </cell>
          <cell r="K157" t="str">
            <v>PITSS</v>
          </cell>
          <cell r="L157" t="str">
            <v>ASP</v>
          </cell>
          <cell r="M157" t="str">
            <v>OFFICE DEPOT DE MEXICO SA DE CV</v>
          </cell>
          <cell r="N157" t="str">
            <v>AV LOPEZ MATEOS SUR 1299</v>
          </cell>
          <cell r="O157" t="str">
            <v>TLAJOMULCO DE ZU&amp;IGA</v>
          </cell>
          <cell r="P157">
            <v>0</v>
          </cell>
          <cell r="Q157" t="str">
            <v>INTERIOR</v>
          </cell>
          <cell r="R157">
            <v>5</v>
          </cell>
          <cell r="S157" t="str">
            <v>Entre 3 y 6</v>
          </cell>
          <cell r="T157" t="str">
            <v>Light Production Digital Business</v>
          </cell>
          <cell r="U157" t="str">
            <v>Entry Production</v>
          </cell>
          <cell r="V157" t="str">
            <v>Ciudad principal</v>
          </cell>
          <cell r="W157" t="str">
            <v>3-Entre 3 y 6</v>
          </cell>
          <cell r="X157">
            <v>0.6</v>
          </cell>
          <cell r="Y157">
            <v>943.80000000000007</v>
          </cell>
          <cell r="Z157">
            <v>1</v>
          </cell>
          <cell r="AA157">
            <v>0.83</v>
          </cell>
          <cell r="AB157">
            <v>4</v>
          </cell>
          <cell r="AC157">
            <v>0.20749999999999999</v>
          </cell>
          <cell r="AD157">
            <v>0</v>
          </cell>
          <cell r="AE157">
            <v>0</v>
          </cell>
          <cell r="AF157">
            <v>43570</v>
          </cell>
          <cell r="AG157">
            <v>43570</v>
          </cell>
          <cell r="AH157">
            <v>0</v>
          </cell>
          <cell r="AI157" t="str">
            <v>0-1 día</v>
          </cell>
          <cell r="AJ157">
            <v>0</v>
          </cell>
          <cell r="AK157">
            <v>0</v>
          </cell>
          <cell r="AL157">
            <v>0</v>
          </cell>
          <cell r="AM157">
            <v>943.80000000000007</v>
          </cell>
          <cell r="AN157">
            <v>1651.65</v>
          </cell>
          <cell r="AO157">
            <v>2</v>
          </cell>
        </row>
        <row r="158">
          <cell r="A158" t="str">
            <v>0BG295148012</v>
          </cell>
          <cell r="B158" t="str">
            <v>0BG29514801</v>
          </cell>
          <cell r="C158" t="str">
            <v>0BG2951480</v>
          </cell>
          <cell r="D158" t="str">
            <v>ABR-19</v>
          </cell>
          <cell r="E158">
            <v>1</v>
          </cell>
          <cell r="F158" t="str">
            <v>2024331</v>
          </cell>
          <cell r="G158" t="str">
            <v>SR MANTENIMIENTO CORRECTIVO</v>
          </cell>
          <cell r="H158" t="str">
            <v>4395</v>
          </cell>
          <cell r="I158" t="str">
            <v>12/04/2019 19:38</v>
          </cell>
          <cell r="J158" t="str">
            <v>800197</v>
          </cell>
          <cell r="K158" t="str">
            <v>PITSS</v>
          </cell>
          <cell r="L158" t="str">
            <v>ASP</v>
          </cell>
          <cell r="M158" t="str">
            <v>OFFICE DEPOT DE MEXICO SA DE CV</v>
          </cell>
          <cell r="N158" t="str">
            <v>AV BENITO JUAREZ 1965</v>
          </cell>
          <cell r="O158" t="str">
            <v>SAN LUIS POTOSI-SLP</v>
          </cell>
          <cell r="P158">
            <v>0</v>
          </cell>
          <cell r="Q158" t="str">
            <v>INTERIOR</v>
          </cell>
          <cell r="R158">
            <v>4</v>
          </cell>
          <cell r="S158" t="str">
            <v>Entre 3 y 6</v>
          </cell>
          <cell r="T158" t="str">
            <v>Light Production Digital Business</v>
          </cell>
          <cell r="U158" t="str">
            <v>Entry Production</v>
          </cell>
          <cell r="V158" t="str">
            <v>Ciudad principal</v>
          </cell>
          <cell r="W158" t="str">
            <v>3-Entre 3 y 6</v>
          </cell>
          <cell r="X158">
            <v>0.6</v>
          </cell>
          <cell r="Y158">
            <v>943.80000000000007</v>
          </cell>
          <cell r="Z158">
            <v>1</v>
          </cell>
          <cell r="AA158">
            <v>1.5</v>
          </cell>
          <cell r="AB158">
            <v>4</v>
          </cell>
          <cell r="AC158">
            <v>0.375</v>
          </cell>
          <cell r="AD158">
            <v>0</v>
          </cell>
          <cell r="AE158">
            <v>0</v>
          </cell>
          <cell r="AF158">
            <v>43570</v>
          </cell>
          <cell r="AG158">
            <v>43570</v>
          </cell>
          <cell r="AH158">
            <v>0</v>
          </cell>
          <cell r="AI158" t="str">
            <v>0-1 día</v>
          </cell>
          <cell r="AJ158">
            <v>0</v>
          </cell>
          <cell r="AK158">
            <v>0</v>
          </cell>
          <cell r="AL158">
            <v>0</v>
          </cell>
          <cell r="AM158">
            <v>943.80000000000007</v>
          </cell>
          <cell r="AN158">
            <v>1730.3</v>
          </cell>
          <cell r="AO158">
            <v>2</v>
          </cell>
        </row>
        <row r="159">
          <cell r="A159" t="str">
            <v>0BG294687615</v>
          </cell>
          <cell r="B159" t="str">
            <v>0BG29468761</v>
          </cell>
          <cell r="C159" t="str">
            <v>0BG2946876</v>
          </cell>
          <cell r="D159" t="str">
            <v>ABR-19</v>
          </cell>
          <cell r="E159">
            <v>1</v>
          </cell>
          <cell r="F159" t="str">
            <v>2024797</v>
          </cell>
          <cell r="G159" t="str">
            <v>SR MANTENIMIENTO CORRECTIVO</v>
          </cell>
          <cell r="H159" t="str">
            <v>4395</v>
          </cell>
          <cell r="I159" t="str">
            <v>15/04/2019 08:18</v>
          </cell>
          <cell r="J159" t="str">
            <v>800147</v>
          </cell>
          <cell r="K159" t="str">
            <v>PITSS</v>
          </cell>
          <cell r="L159" t="str">
            <v>ASP</v>
          </cell>
          <cell r="M159" t="str">
            <v>OFFICE DEPOT DE MEXICO SA DE CV</v>
          </cell>
          <cell r="N159" t="str">
            <v>BLV JUAN ALONSO DE TORRES 1315-3</v>
          </cell>
          <cell r="O159" t="str">
            <v>LEON-GTO</v>
          </cell>
          <cell r="P159">
            <v>0</v>
          </cell>
          <cell r="Q159" t="str">
            <v>INTERIOR</v>
          </cell>
          <cell r="R159">
            <v>5</v>
          </cell>
          <cell r="S159" t="str">
            <v>Entre 3 y 6</v>
          </cell>
          <cell r="T159" t="str">
            <v>Light Production Digital Business</v>
          </cell>
          <cell r="U159" t="str">
            <v>Entry Production</v>
          </cell>
          <cell r="V159" t="str">
            <v>Ciudad principal</v>
          </cell>
          <cell r="W159" t="str">
            <v>3-Entre 3 y 6</v>
          </cell>
          <cell r="X159">
            <v>0.6</v>
          </cell>
          <cell r="Y159">
            <v>943.80000000000007</v>
          </cell>
          <cell r="Z159">
            <v>1</v>
          </cell>
          <cell r="AA159">
            <v>9</v>
          </cell>
          <cell r="AB159">
            <v>4</v>
          </cell>
          <cell r="AC159">
            <v>2.25</v>
          </cell>
          <cell r="AD159">
            <v>0.3125</v>
          </cell>
          <cell r="AE159">
            <v>-491.56250000000006</v>
          </cell>
          <cell r="AF159">
            <v>43577</v>
          </cell>
          <cell r="AG159">
            <v>43577</v>
          </cell>
          <cell r="AH159">
            <v>0</v>
          </cell>
          <cell r="AI159" t="str">
            <v>0-1 día</v>
          </cell>
          <cell r="AJ159">
            <v>0</v>
          </cell>
          <cell r="AK159">
            <v>0</v>
          </cell>
          <cell r="AL159">
            <v>0</v>
          </cell>
          <cell r="AM159">
            <v>452.23750000000001</v>
          </cell>
          <cell r="AN159">
            <v>1258.4000000000001</v>
          </cell>
          <cell r="AO159">
            <v>4</v>
          </cell>
        </row>
        <row r="160">
          <cell r="A160" t="str">
            <v>0BG294523722</v>
          </cell>
          <cell r="B160" t="str">
            <v>0BG29452371</v>
          </cell>
          <cell r="C160" t="str">
            <v>0BG2945237</v>
          </cell>
          <cell r="D160" t="str">
            <v>ABR-19</v>
          </cell>
          <cell r="E160">
            <v>1</v>
          </cell>
          <cell r="F160" t="str">
            <v>2027921</v>
          </cell>
          <cell r="G160" t="str">
            <v>SR MANTENIMIENTO CORRECTIVO</v>
          </cell>
          <cell r="H160" t="str">
            <v>4395</v>
          </cell>
          <cell r="I160" t="str">
            <v>22/04/2019 13:13</v>
          </cell>
          <cell r="J160" t="str">
            <v>500094</v>
          </cell>
          <cell r="K160" t="str">
            <v>PITSS</v>
          </cell>
          <cell r="L160" t="str">
            <v>ASP</v>
          </cell>
          <cell r="M160" t="str">
            <v>OFFICE DEPOT DE MEXICO SA DE CV</v>
          </cell>
          <cell r="N160" t="str">
            <v>AV HIDALGO 5309</v>
          </cell>
          <cell r="O160" t="str">
            <v>TAMPICO-TAM</v>
          </cell>
          <cell r="P160">
            <v>0</v>
          </cell>
          <cell r="Q160" t="str">
            <v>INTERIOR</v>
          </cell>
          <cell r="R160">
            <v>5</v>
          </cell>
          <cell r="S160" t="str">
            <v>Entre 3 y 6</v>
          </cell>
          <cell r="T160" t="str">
            <v>Light Production Digital Business</v>
          </cell>
          <cell r="U160" t="str">
            <v>Entry Production</v>
          </cell>
          <cell r="V160" t="str">
            <v>Ciudad principal</v>
          </cell>
          <cell r="W160" t="str">
            <v>3-Entre 3 y 6</v>
          </cell>
          <cell r="X160">
            <v>0.6</v>
          </cell>
          <cell r="Y160">
            <v>943.80000000000007</v>
          </cell>
          <cell r="Z160">
            <v>1</v>
          </cell>
          <cell r="AA160">
            <v>2.36</v>
          </cell>
          <cell r="AB160">
            <v>4</v>
          </cell>
          <cell r="AC160">
            <v>0.59</v>
          </cell>
          <cell r="AD160">
            <v>0</v>
          </cell>
          <cell r="AE160">
            <v>0</v>
          </cell>
          <cell r="AF160">
            <v>43577</v>
          </cell>
          <cell r="AG160">
            <v>43578</v>
          </cell>
          <cell r="AH160">
            <v>1</v>
          </cell>
          <cell r="AI160" t="str">
            <v>0-1 día</v>
          </cell>
          <cell r="AJ160">
            <v>0</v>
          </cell>
          <cell r="AK160">
            <v>0</v>
          </cell>
          <cell r="AL160">
            <v>0</v>
          </cell>
          <cell r="AM160">
            <v>943.80000000000007</v>
          </cell>
          <cell r="AN160">
            <v>1730.3</v>
          </cell>
          <cell r="AO160">
            <v>2</v>
          </cell>
        </row>
        <row r="161">
          <cell r="A161" t="str">
            <v>0A1H02067522</v>
          </cell>
          <cell r="B161" t="str">
            <v>0A1H0206751</v>
          </cell>
          <cell r="C161" t="str">
            <v>0A1H020675</v>
          </cell>
          <cell r="D161" t="str">
            <v>ABR-19</v>
          </cell>
          <cell r="E161">
            <v>1</v>
          </cell>
          <cell r="F161" t="str">
            <v>2027927</v>
          </cell>
          <cell r="G161" t="str">
            <v>SR MANTENIMIENTO CORRECTIVO</v>
          </cell>
          <cell r="H161" t="str">
            <v>6705</v>
          </cell>
          <cell r="I161" t="str">
            <v>22/04/2019 13:20</v>
          </cell>
          <cell r="J161" t="str">
            <v>500094</v>
          </cell>
          <cell r="K161" t="str">
            <v>PITSS</v>
          </cell>
          <cell r="L161" t="str">
            <v>ASP</v>
          </cell>
          <cell r="M161" t="str">
            <v>OFFICE DEPOT DE MEXICO SA DE CV</v>
          </cell>
          <cell r="N161" t="str">
            <v>AV HIDALGO 5309</v>
          </cell>
          <cell r="O161" t="str">
            <v>TAMPICO-TAM</v>
          </cell>
          <cell r="P161">
            <v>0</v>
          </cell>
          <cell r="Q161" t="str">
            <v>INTERIOR</v>
          </cell>
          <cell r="R161">
            <v>5</v>
          </cell>
          <cell r="S161" t="str">
            <v>Entre 3 y 6</v>
          </cell>
          <cell r="T161" t="str">
            <v>WF Mono Systems and Legacy Color</v>
          </cell>
          <cell r="U161" t="str">
            <v>WF</v>
          </cell>
          <cell r="V161" t="str">
            <v>Ciudad principal</v>
          </cell>
          <cell r="W161" t="str">
            <v>3-Entre 3 y 6</v>
          </cell>
          <cell r="X161">
            <v>0.6</v>
          </cell>
          <cell r="Y161">
            <v>943.80000000000007</v>
          </cell>
          <cell r="Z161">
            <v>1</v>
          </cell>
          <cell r="AA161">
            <v>4.17</v>
          </cell>
          <cell r="AB161">
            <v>4</v>
          </cell>
          <cell r="AC161">
            <v>1.0425</v>
          </cell>
          <cell r="AD161">
            <v>1.0624999999999996E-2</v>
          </cell>
          <cell r="AE161">
            <v>-16.713124999999994</v>
          </cell>
          <cell r="AF161">
            <v>43577</v>
          </cell>
          <cell r="AG161">
            <v>43578</v>
          </cell>
          <cell r="AH161">
            <v>1</v>
          </cell>
          <cell r="AI161" t="str">
            <v>0-1 día</v>
          </cell>
          <cell r="AJ161">
            <v>0</v>
          </cell>
          <cell r="AK161">
            <v>0</v>
          </cell>
          <cell r="AL161">
            <v>0</v>
          </cell>
          <cell r="AM161">
            <v>927.08687500000008</v>
          </cell>
          <cell r="AN161">
            <v>1651.65</v>
          </cell>
          <cell r="AO161">
            <v>3</v>
          </cell>
        </row>
        <row r="162">
          <cell r="A162" t="str">
            <v>0BG294891222</v>
          </cell>
          <cell r="B162" t="str">
            <v>0BG29489121</v>
          </cell>
          <cell r="C162" t="str">
            <v>0BG2948912</v>
          </cell>
          <cell r="D162" t="str">
            <v>ABR-19</v>
          </cell>
          <cell r="E162">
            <v>1</v>
          </cell>
          <cell r="F162" t="str">
            <v>2027923</v>
          </cell>
          <cell r="G162" t="str">
            <v>SR MANTENIMIENTO CORRECTIVO</v>
          </cell>
          <cell r="H162" t="str">
            <v>4395</v>
          </cell>
          <cell r="I162" t="str">
            <v>22/04/2019 13:17</v>
          </cell>
          <cell r="J162" t="str">
            <v>500094</v>
          </cell>
          <cell r="K162" t="str">
            <v>PITSS</v>
          </cell>
          <cell r="L162" t="str">
            <v>ASP</v>
          </cell>
          <cell r="M162" t="str">
            <v>OFFICE DEPOT DE MEXICO SA DE CV</v>
          </cell>
          <cell r="N162" t="str">
            <v>AV HIDALGO 5309</v>
          </cell>
          <cell r="O162" t="str">
            <v>TAMPICO-TAM</v>
          </cell>
          <cell r="P162">
            <v>0</v>
          </cell>
          <cell r="Q162" t="str">
            <v>INTERIOR</v>
          </cell>
          <cell r="R162">
            <v>5</v>
          </cell>
          <cell r="S162" t="str">
            <v>Entre 3 y 6</v>
          </cell>
          <cell r="T162" t="str">
            <v>Light Production Digital Business</v>
          </cell>
          <cell r="U162" t="str">
            <v>Entry Production</v>
          </cell>
          <cell r="V162" t="str">
            <v>Ciudad principal</v>
          </cell>
          <cell r="W162" t="str">
            <v>3-Entre 3 y 6</v>
          </cell>
          <cell r="X162">
            <v>0.6</v>
          </cell>
          <cell r="Y162">
            <v>943.80000000000007</v>
          </cell>
          <cell r="Z162">
            <v>1</v>
          </cell>
          <cell r="AA162">
            <v>4.22</v>
          </cell>
          <cell r="AB162">
            <v>4</v>
          </cell>
          <cell r="AC162">
            <v>1.0549999999999999</v>
          </cell>
          <cell r="AD162">
            <v>1.3749999999999984E-2</v>
          </cell>
          <cell r="AE162">
            <v>-21.628749999999979</v>
          </cell>
          <cell r="AF162">
            <v>43577</v>
          </cell>
          <cell r="AG162">
            <v>43578</v>
          </cell>
          <cell r="AH162">
            <v>1</v>
          </cell>
          <cell r="AI162" t="str">
            <v>0-1 día</v>
          </cell>
          <cell r="AJ162">
            <v>0</v>
          </cell>
          <cell r="AK162">
            <v>0</v>
          </cell>
          <cell r="AL162">
            <v>0</v>
          </cell>
          <cell r="AM162">
            <v>922.1712500000001</v>
          </cell>
          <cell r="AN162">
            <v>1258.4000000000001</v>
          </cell>
          <cell r="AO162">
            <v>3</v>
          </cell>
        </row>
        <row r="163">
          <cell r="A163" t="str">
            <v>0BG294715222</v>
          </cell>
          <cell r="B163" t="str">
            <v>0BG29471521</v>
          </cell>
          <cell r="C163" t="str">
            <v>0BG2947152</v>
          </cell>
          <cell r="D163" t="str">
            <v>ABR-19</v>
          </cell>
          <cell r="E163">
            <v>1</v>
          </cell>
          <cell r="F163" t="str">
            <v>2028025</v>
          </cell>
          <cell r="G163" t="str">
            <v>SR MANTENIMIENTO CORRECTIVO</v>
          </cell>
          <cell r="H163" t="str">
            <v>4395</v>
          </cell>
          <cell r="I163" t="str">
            <v>22/04/2019 15:44</v>
          </cell>
          <cell r="J163" t="str">
            <v>800183</v>
          </cell>
          <cell r="K163" t="str">
            <v>PITSS</v>
          </cell>
          <cell r="L163" t="str">
            <v>ASP</v>
          </cell>
          <cell r="M163" t="str">
            <v>OFFICE DEPOT DE MEXICO SA DE CV</v>
          </cell>
          <cell r="N163" t="str">
            <v>PATRIA 1937</v>
          </cell>
          <cell r="O163" t="str">
            <v>ZAPOPAN-JAL</v>
          </cell>
          <cell r="P163">
            <v>0</v>
          </cell>
          <cell r="Q163" t="str">
            <v>INTERIOR</v>
          </cell>
          <cell r="R163">
            <v>4</v>
          </cell>
          <cell r="S163" t="str">
            <v>Entre 3 y 6</v>
          </cell>
          <cell r="T163" t="str">
            <v>Light Production Digital Business</v>
          </cell>
          <cell r="U163" t="str">
            <v>Entry Production</v>
          </cell>
          <cell r="V163" t="str">
            <v>Ciudad principal</v>
          </cell>
          <cell r="W163" t="str">
            <v>3-Entre 3 y 6</v>
          </cell>
          <cell r="X163">
            <v>0.6</v>
          </cell>
          <cell r="Y163">
            <v>943.80000000000007</v>
          </cell>
          <cell r="Z163">
            <v>1</v>
          </cell>
          <cell r="AA163">
            <v>1.77</v>
          </cell>
          <cell r="AB163">
            <v>4</v>
          </cell>
          <cell r="AC163">
            <v>0.4425</v>
          </cell>
          <cell r="AD163">
            <v>0</v>
          </cell>
          <cell r="AE163">
            <v>0</v>
          </cell>
          <cell r="AF163">
            <v>43578</v>
          </cell>
          <cell r="AG163">
            <v>43578</v>
          </cell>
          <cell r="AH163">
            <v>0</v>
          </cell>
          <cell r="AI163" t="str">
            <v>0-1 día</v>
          </cell>
          <cell r="AJ163">
            <v>0</v>
          </cell>
          <cell r="AK163">
            <v>0</v>
          </cell>
          <cell r="AL163">
            <v>0</v>
          </cell>
          <cell r="AM163">
            <v>943.80000000000007</v>
          </cell>
          <cell r="AN163">
            <v>1258.4000000000001</v>
          </cell>
          <cell r="AO163">
            <v>3</v>
          </cell>
        </row>
        <row r="164">
          <cell r="A164" t="str">
            <v>0A1H02059124</v>
          </cell>
          <cell r="B164" t="str">
            <v>0A1H0205911</v>
          </cell>
          <cell r="C164" t="str">
            <v>0A1H020591</v>
          </cell>
          <cell r="D164" t="str">
            <v>ABR-19</v>
          </cell>
          <cell r="E164">
            <v>1</v>
          </cell>
          <cell r="F164" t="str">
            <v>2028929</v>
          </cell>
          <cell r="G164" t="str">
            <v>SR MANTENIMIENTO CORRECTIVO</v>
          </cell>
          <cell r="H164" t="str">
            <v>6705</v>
          </cell>
          <cell r="I164" t="str">
            <v>24/04/2019 11:11</v>
          </cell>
          <cell r="J164" t="str">
            <v>800074</v>
          </cell>
          <cell r="K164" t="str">
            <v>PITSS</v>
          </cell>
          <cell r="L164" t="str">
            <v>ASP</v>
          </cell>
          <cell r="M164" t="str">
            <v>OFFICE DEPOT DE MEXICO SA DE CV</v>
          </cell>
          <cell r="N164" t="str">
            <v>CALZ DE LA HUERTA 2799</v>
          </cell>
          <cell r="O164" t="str">
            <v>MORELIA-MICH</v>
          </cell>
          <cell r="P164">
            <v>0</v>
          </cell>
          <cell r="Q164" t="str">
            <v>INTERIOR</v>
          </cell>
          <cell r="R164">
            <v>6</v>
          </cell>
          <cell r="S164" t="str">
            <v>Entre 3 y 6</v>
          </cell>
          <cell r="T164" t="str">
            <v>WF Mono Systems and Legacy Color</v>
          </cell>
          <cell r="U164" t="str">
            <v>WF</v>
          </cell>
          <cell r="V164" t="str">
            <v>Ciudad principal</v>
          </cell>
          <cell r="W164" t="str">
            <v>3-Entre 3 y 6</v>
          </cell>
          <cell r="X164">
            <v>0.6</v>
          </cell>
          <cell r="Y164">
            <v>943.80000000000007</v>
          </cell>
          <cell r="Z164">
            <v>1</v>
          </cell>
          <cell r="AA164">
            <v>2.15</v>
          </cell>
          <cell r="AB164">
            <v>4</v>
          </cell>
          <cell r="AC164">
            <v>0.53749999999999998</v>
          </cell>
          <cell r="AD164">
            <v>0</v>
          </cell>
          <cell r="AE164">
            <v>0</v>
          </cell>
          <cell r="AF164">
            <v>43579</v>
          </cell>
          <cell r="AG164">
            <v>43579</v>
          </cell>
          <cell r="AH164">
            <v>0</v>
          </cell>
          <cell r="AI164" t="str">
            <v>0-1 día</v>
          </cell>
          <cell r="AJ164">
            <v>0</v>
          </cell>
          <cell r="AK164">
            <v>0</v>
          </cell>
          <cell r="AL164">
            <v>0</v>
          </cell>
          <cell r="AM164">
            <v>943.80000000000007</v>
          </cell>
          <cell r="AN164">
            <v>1808.95</v>
          </cell>
          <cell r="AO164">
            <v>2</v>
          </cell>
        </row>
        <row r="165">
          <cell r="A165" t="str">
            <v>0UHA0020044</v>
          </cell>
          <cell r="B165" t="str">
            <v>0UHA0020041</v>
          </cell>
          <cell r="C165" t="str">
            <v>0UHA002004</v>
          </cell>
          <cell r="D165" t="str">
            <v>ABR-19</v>
          </cell>
          <cell r="E165">
            <v>1</v>
          </cell>
          <cell r="F165" t="str">
            <v>2019827</v>
          </cell>
          <cell r="G165" t="str">
            <v>SR MANTENIMIENTO CORRECTIVO</v>
          </cell>
          <cell r="H165" t="str">
            <v>1844</v>
          </cell>
          <cell r="I165" t="str">
            <v>04/04/2019 08:15</v>
          </cell>
          <cell r="J165" t="str">
            <v>800192</v>
          </cell>
          <cell r="K165" t="str">
            <v>PITSS</v>
          </cell>
          <cell r="L165" t="str">
            <v>ASP</v>
          </cell>
          <cell r="M165" t="str">
            <v>DOCUDIGITAL DE OCCIDENTE SA DE CV</v>
          </cell>
          <cell r="N165" t="str">
            <v>AVENIDA PERIFERICO NORTE No 940</v>
          </cell>
          <cell r="O165" t="str">
            <v>Zapopan-JAL</v>
          </cell>
          <cell r="P165">
            <v>0</v>
          </cell>
          <cell r="Q165" t="str">
            <v>INTERIOR</v>
          </cell>
          <cell r="R165">
            <v>3</v>
          </cell>
          <cell r="S165" t="str">
            <v>&lt;=3</v>
          </cell>
          <cell r="T165" t="str">
            <v>High End Cut Sheet</v>
          </cell>
          <cell r="U165" t="str">
            <v>High Production</v>
          </cell>
          <cell r="V165" t="str">
            <v>Ciudad principal</v>
          </cell>
          <cell r="W165" t="str">
            <v>4-&lt;=3</v>
          </cell>
          <cell r="X165">
            <v>0.6</v>
          </cell>
          <cell r="Y165">
            <v>1287</v>
          </cell>
          <cell r="Z165">
            <v>1</v>
          </cell>
          <cell r="AA165">
            <v>2.82</v>
          </cell>
          <cell r="AB165">
            <v>3</v>
          </cell>
          <cell r="AC165">
            <v>0.94</v>
          </cell>
          <cell r="AD165">
            <v>0</v>
          </cell>
          <cell r="AE165">
            <v>0</v>
          </cell>
          <cell r="AF165">
            <v>43563</v>
          </cell>
          <cell r="AG165">
            <v>43563</v>
          </cell>
          <cell r="AH165">
            <v>0</v>
          </cell>
          <cell r="AI165" t="str">
            <v>0-1 día</v>
          </cell>
          <cell r="AJ165">
            <v>0</v>
          </cell>
          <cell r="AK165">
            <v>0</v>
          </cell>
          <cell r="AL165">
            <v>0</v>
          </cell>
          <cell r="AM165">
            <v>1287</v>
          </cell>
          <cell r="AN165">
            <v>2466.75</v>
          </cell>
          <cell r="AO165">
            <v>3</v>
          </cell>
        </row>
        <row r="166">
          <cell r="A166" t="str">
            <v>0KPA02683228</v>
          </cell>
          <cell r="B166" t="str">
            <v>0KPA0268321</v>
          </cell>
          <cell r="C166" t="str">
            <v>0KPA026832</v>
          </cell>
          <cell r="D166" t="str">
            <v>ABR-19</v>
          </cell>
          <cell r="E166">
            <v>1</v>
          </cell>
          <cell r="F166" t="str">
            <v>2016353</v>
          </cell>
          <cell r="G166" t="str">
            <v>SR MANTENIMIENTO CORRECTIVO</v>
          </cell>
          <cell r="H166" t="str">
            <v>5552</v>
          </cell>
          <cell r="I166" t="str">
            <v>28/03/2019 10:05</v>
          </cell>
          <cell r="J166" t="str">
            <v>500018</v>
          </cell>
          <cell r="K166" t="str">
            <v>PITSS</v>
          </cell>
          <cell r="L166" t="str">
            <v>ASP</v>
          </cell>
          <cell r="M166" t="str">
            <v>DELPHI AUTOMOTIVE SYSTEMS S DE RL DE CV</v>
          </cell>
          <cell r="N166" t="str">
            <v>AV MARTIRES DE SONORA 1006</v>
          </cell>
          <cell r="O166" t="str">
            <v>DURANGO-DGO</v>
          </cell>
          <cell r="P166">
            <v>0</v>
          </cell>
          <cell r="Q166" t="str">
            <v>INTERIOR</v>
          </cell>
          <cell r="R166">
            <v>37</v>
          </cell>
          <cell r="S166" t="str">
            <v>Entre 31 y 60</v>
          </cell>
          <cell r="T166" t="str">
            <v>Entry Mono Printers</v>
          </cell>
          <cell r="U166" t="str">
            <v>A4</v>
          </cell>
          <cell r="V166" t="str">
            <v>Ciudad principal</v>
          </cell>
          <cell r="W166" t="str">
            <v>1-Entre 31 y 60</v>
          </cell>
          <cell r="X166">
            <v>0.8</v>
          </cell>
          <cell r="Y166">
            <v>572.00000000000011</v>
          </cell>
          <cell r="Z166">
            <v>1</v>
          </cell>
          <cell r="AA166">
            <v>0.55000000000000004</v>
          </cell>
          <cell r="AB166">
            <v>5</v>
          </cell>
          <cell r="AC166">
            <v>0.11000000000000001</v>
          </cell>
          <cell r="AD166">
            <v>0</v>
          </cell>
          <cell r="AE166">
            <v>0</v>
          </cell>
          <cell r="AF166">
            <v>43553</v>
          </cell>
          <cell r="AG166">
            <v>43556</v>
          </cell>
          <cell r="AH166">
            <v>1</v>
          </cell>
          <cell r="AI166" t="str">
            <v>0-1 día</v>
          </cell>
          <cell r="AJ166">
            <v>0</v>
          </cell>
          <cell r="AK166">
            <v>0</v>
          </cell>
          <cell r="AL166">
            <v>0</v>
          </cell>
          <cell r="AM166">
            <v>572.00000000000011</v>
          </cell>
          <cell r="AN166" t="e">
            <v>#N/A</v>
          </cell>
          <cell r="AO166">
            <v>1</v>
          </cell>
        </row>
        <row r="167">
          <cell r="A167" t="str">
            <v>0A4T55852427</v>
          </cell>
          <cell r="B167" t="str">
            <v>0A4T5585241</v>
          </cell>
          <cell r="C167" t="str">
            <v>0A4T558524</v>
          </cell>
          <cell r="D167" t="str">
            <v>ABR-19</v>
          </cell>
          <cell r="E167">
            <v>1</v>
          </cell>
          <cell r="F167" t="str">
            <v>2015747</v>
          </cell>
          <cell r="G167" t="str">
            <v>SR MANTENIMIENTO CORRECTIVO</v>
          </cell>
          <cell r="H167" t="str">
            <v>3611</v>
          </cell>
          <cell r="I167" t="str">
            <v>27/03/2019 09:52</v>
          </cell>
          <cell r="J167" t="str">
            <v>800186</v>
          </cell>
          <cell r="K167" t="str">
            <v>PITSS</v>
          </cell>
          <cell r="L167" t="str">
            <v>ASP</v>
          </cell>
          <cell r="M167" t="str">
            <v>OPERADORA OMX SA DE CV</v>
          </cell>
          <cell r="N167" t="str">
            <v>PROL EZEQUIEL MONTES 1 ESQ B QUINTA</v>
          </cell>
          <cell r="O167" t="str">
            <v>QUERETARO-QRO</v>
          </cell>
          <cell r="P167">
            <v>0</v>
          </cell>
          <cell r="Q167" t="str">
            <v>INTERIOR</v>
          </cell>
          <cell r="R167">
            <v>42</v>
          </cell>
          <cell r="S167" t="str">
            <v>Entre 31 y 60</v>
          </cell>
          <cell r="T167" t="str">
            <v>Entry Mono Printers</v>
          </cell>
          <cell r="U167" t="str">
            <v>A4</v>
          </cell>
          <cell r="V167" t="str">
            <v>Ciudad principal</v>
          </cell>
          <cell r="W167" t="str">
            <v>1-Entre 31 y 60</v>
          </cell>
          <cell r="X167">
            <v>0.8</v>
          </cell>
          <cell r="Y167">
            <v>572.00000000000011</v>
          </cell>
          <cell r="Z167">
            <v>1</v>
          </cell>
          <cell r="AA167">
            <v>2.76</v>
          </cell>
          <cell r="AB167">
            <v>5</v>
          </cell>
          <cell r="AC167">
            <v>0.55199999999999994</v>
          </cell>
          <cell r="AD167">
            <v>0</v>
          </cell>
          <cell r="AE167">
            <v>0</v>
          </cell>
          <cell r="AF167">
            <v>43553</v>
          </cell>
          <cell r="AG167">
            <v>43556</v>
          </cell>
          <cell r="AH167">
            <v>1</v>
          </cell>
          <cell r="AI167" t="str">
            <v>0-1 día</v>
          </cell>
          <cell r="AJ167">
            <v>0</v>
          </cell>
          <cell r="AK167">
            <v>0</v>
          </cell>
          <cell r="AL167">
            <v>0</v>
          </cell>
          <cell r="AM167">
            <v>572.00000000000011</v>
          </cell>
          <cell r="AN167" t="e">
            <v>#N/A</v>
          </cell>
          <cell r="AO167">
            <v>1</v>
          </cell>
        </row>
        <row r="168">
          <cell r="A168" t="str">
            <v>0BB12521191</v>
          </cell>
          <cell r="B168" t="str">
            <v>0BB12521191</v>
          </cell>
          <cell r="C168" t="str">
            <v>0BB1252119</v>
          </cell>
          <cell r="D168" t="str">
            <v>ABR-19</v>
          </cell>
          <cell r="E168">
            <v>1</v>
          </cell>
          <cell r="F168" t="str">
            <v>2017999</v>
          </cell>
          <cell r="G168" t="str">
            <v>SR MANTENIMIENTO CORRECTIVO</v>
          </cell>
          <cell r="H168" t="str">
            <v>3636</v>
          </cell>
          <cell r="I168" t="str">
            <v>01/04/2019 10:28</v>
          </cell>
          <cell r="J168" t="str">
            <v>500156</v>
          </cell>
          <cell r="K168" t="str">
            <v>PITSS</v>
          </cell>
          <cell r="L168" t="str">
            <v>ASP</v>
          </cell>
          <cell r="M168" t="str">
            <v>SUBENSAMBLES INTERNACIONALES S DE RL DE CV</v>
          </cell>
          <cell r="N168" t="str">
            <v>PROL HERMANOS ESCOBAR No 7151-E</v>
          </cell>
          <cell r="O168" t="str">
            <v>Ciudad Juarez-CHIH</v>
          </cell>
          <cell r="P168">
            <v>0</v>
          </cell>
          <cell r="Q168" t="str">
            <v>INTERIOR</v>
          </cell>
          <cell r="R168">
            <v>32</v>
          </cell>
          <cell r="S168" t="str">
            <v>Entre 31 y 60</v>
          </cell>
          <cell r="T168" t="str">
            <v>A4 Mono MFPs</v>
          </cell>
          <cell r="U168" t="str">
            <v>A4</v>
          </cell>
          <cell r="V168" t="str">
            <v>Ciudad principal</v>
          </cell>
          <cell r="W168" t="str">
            <v>1-Entre 31 y 60</v>
          </cell>
          <cell r="X168">
            <v>0.8</v>
          </cell>
          <cell r="Y168">
            <v>572.00000000000011</v>
          </cell>
          <cell r="Z168">
            <v>1</v>
          </cell>
          <cell r="AA168">
            <v>0.53</v>
          </cell>
          <cell r="AB168">
            <v>5</v>
          </cell>
          <cell r="AC168">
            <v>0.10600000000000001</v>
          </cell>
          <cell r="AD168">
            <v>0</v>
          </cell>
          <cell r="AE168">
            <v>0</v>
          </cell>
          <cell r="AF168">
            <v>43556</v>
          </cell>
          <cell r="AG168">
            <v>43556</v>
          </cell>
          <cell r="AH168">
            <v>0</v>
          </cell>
          <cell r="AI168" t="str">
            <v>0-1 día</v>
          </cell>
          <cell r="AJ168">
            <v>0</v>
          </cell>
          <cell r="AK168">
            <v>0</v>
          </cell>
          <cell r="AL168">
            <v>0</v>
          </cell>
          <cell r="AM168">
            <v>572.00000000000011</v>
          </cell>
          <cell r="AN168">
            <v>572</v>
          </cell>
          <cell r="AO168">
            <v>1</v>
          </cell>
        </row>
        <row r="169">
          <cell r="A169" t="str">
            <v>09HB3351102</v>
          </cell>
          <cell r="B169" t="str">
            <v>09HB3351101</v>
          </cell>
          <cell r="C169" t="str">
            <v>09HB335110</v>
          </cell>
          <cell r="D169" t="str">
            <v>ABR-19</v>
          </cell>
          <cell r="E169">
            <v>1</v>
          </cell>
          <cell r="F169" t="str">
            <v>2018853</v>
          </cell>
          <cell r="G169" t="str">
            <v>SR MANTENIMIENTO CORRECTIVO</v>
          </cell>
          <cell r="H169" t="str">
            <v>4005</v>
          </cell>
          <cell r="I169" t="str">
            <v>02/04/2019 11:57</v>
          </cell>
          <cell r="J169" t="str">
            <v>500156</v>
          </cell>
          <cell r="K169" t="str">
            <v>PITSS</v>
          </cell>
          <cell r="L169" t="str">
            <v>ASP</v>
          </cell>
          <cell r="M169" t="str">
            <v>SUBENSAMBLES INTERNACIONALES S DE RL DE CV</v>
          </cell>
          <cell r="N169" t="str">
            <v>AV HERMANOS ESCOBAR No 7151 C</v>
          </cell>
          <cell r="O169" t="str">
            <v>Ciudad Juarez-CHIH</v>
          </cell>
          <cell r="P169">
            <v>0</v>
          </cell>
          <cell r="Q169" t="str">
            <v>INTERIOR</v>
          </cell>
          <cell r="R169">
            <v>48</v>
          </cell>
          <cell r="S169" t="str">
            <v>Entre 31 y 60</v>
          </cell>
          <cell r="T169" t="str">
            <v>A4 Mono MFPs</v>
          </cell>
          <cell r="U169" t="str">
            <v>A4</v>
          </cell>
          <cell r="V169" t="str">
            <v>Ciudad principal</v>
          </cell>
          <cell r="W169" t="str">
            <v>1-Entre 31 y 60</v>
          </cell>
          <cell r="X169">
            <v>0.8</v>
          </cell>
          <cell r="Y169">
            <v>572.00000000000011</v>
          </cell>
          <cell r="Z169">
            <v>1</v>
          </cell>
          <cell r="AA169">
            <v>2.88</v>
          </cell>
          <cell r="AB169">
            <v>5</v>
          </cell>
          <cell r="AC169">
            <v>0.57599999999999996</v>
          </cell>
          <cell r="AD169">
            <v>0</v>
          </cell>
          <cell r="AE169">
            <v>0</v>
          </cell>
          <cell r="AF169">
            <v>43557</v>
          </cell>
          <cell r="AG169">
            <v>43557</v>
          </cell>
          <cell r="AH169">
            <v>0</v>
          </cell>
          <cell r="AI169" t="str">
            <v>0-1 día</v>
          </cell>
          <cell r="AJ169">
            <v>0</v>
          </cell>
          <cell r="AK169">
            <v>0</v>
          </cell>
          <cell r="AL169">
            <v>0</v>
          </cell>
          <cell r="AM169">
            <v>572.00000000000011</v>
          </cell>
          <cell r="AN169">
            <v>572</v>
          </cell>
          <cell r="AO169">
            <v>1</v>
          </cell>
        </row>
        <row r="170">
          <cell r="A170" t="str">
            <v>5AV8200234</v>
          </cell>
          <cell r="B170" t="str">
            <v>5AV8200231</v>
          </cell>
          <cell r="C170" t="str">
            <v>5AV820023</v>
          </cell>
          <cell r="D170" t="str">
            <v>ABR-19</v>
          </cell>
          <cell r="E170">
            <v>1</v>
          </cell>
          <cell r="F170" t="str">
            <v>2020103</v>
          </cell>
          <cell r="G170" t="str">
            <v>SR MANTENIMIENTO CORRECTIVO</v>
          </cell>
          <cell r="H170" t="str">
            <v>6514</v>
          </cell>
          <cell r="I170" t="str">
            <v>04/04/2019 13:39</v>
          </cell>
          <cell r="J170" t="str">
            <v>500163</v>
          </cell>
          <cell r="K170" t="str">
            <v>PITSS</v>
          </cell>
          <cell r="L170" t="str">
            <v>ASP</v>
          </cell>
          <cell r="M170" t="str">
            <v>DELPHI AUTOMOTIVE SYSTEMS S DE RL DE CV</v>
          </cell>
          <cell r="N170" t="str">
            <v>BLVD ADOLFO LOPEZ MATEOS No 805 PONIENTE</v>
          </cell>
          <cell r="O170" t="str">
            <v>Ciudad Victoria-TAM</v>
          </cell>
          <cell r="P170">
            <v>0</v>
          </cell>
          <cell r="Q170" t="str">
            <v>INTERIOR</v>
          </cell>
          <cell r="R170">
            <v>44</v>
          </cell>
          <cell r="S170" t="str">
            <v>Entre 31 y 60</v>
          </cell>
          <cell r="T170" t="str">
            <v>A4 Color Laser MFPs</v>
          </cell>
          <cell r="U170" t="str">
            <v>A4</v>
          </cell>
          <cell r="V170" t="str">
            <v>Ciudad principal</v>
          </cell>
          <cell r="W170" t="str">
            <v>1-Entre 31 y 60</v>
          </cell>
          <cell r="X170">
            <v>0.8</v>
          </cell>
          <cell r="Y170">
            <v>572.00000000000011</v>
          </cell>
          <cell r="Z170">
            <v>1</v>
          </cell>
          <cell r="AA170">
            <v>5.18</v>
          </cell>
          <cell r="AB170">
            <v>5</v>
          </cell>
          <cell r="AC170">
            <v>1.036</v>
          </cell>
          <cell r="AD170">
            <v>9.000000000000008E-3</v>
          </cell>
          <cell r="AE170">
            <v>-6.4350000000000067</v>
          </cell>
          <cell r="AF170">
            <v>43560</v>
          </cell>
          <cell r="AG170">
            <v>43560</v>
          </cell>
          <cell r="AH170">
            <v>0</v>
          </cell>
          <cell r="AI170" t="str">
            <v>0-1 día</v>
          </cell>
          <cell r="AJ170">
            <v>0</v>
          </cell>
          <cell r="AK170">
            <v>0</v>
          </cell>
          <cell r="AL170">
            <v>0</v>
          </cell>
          <cell r="AM170">
            <v>565.56500000000005</v>
          </cell>
          <cell r="AN170">
            <v>-0.59584525000000799</v>
          </cell>
          <cell r="AO170">
            <v>1</v>
          </cell>
        </row>
        <row r="171">
          <cell r="A171" t="str">
            <v>0A4T5583793</v>
          </cell>
          <cell r="B171" t="str">
            <v>0A4T5583791</v>
          </cell>
          <cell r="C171" t="str">
            <v>0A4T558379</v>
          </cell>
          <cell r="D171" t="str">
            <v>ABR-19</v>
          </cell>
          <cell r="E171">
            <v>1</v>
          </cell>
          <cell r="F171" t="str">
            <v>2019657</v>
          </cell>
          <cell r="G171" t="str">
            <v>SR MANTENIMIENTO CORRECTIVO</v>
          </cell>
          <cell r="H171" t="str">
            <v>3611</v>
          </cell>
          <cell r="I171" t="str">
            <v>03/04/2019 20:45</v>
          </cell>
          <cell r="J171" t="str">
            <v>800192</v>
          </cell>
          <cell r="K171" t="str">
            <v>PITSS</v>
          </cell>
          <cell r="L171" t="str">
            <v>ASP</v>
          </cell>
          <cell r="M171" t="str">
            <v>OPERADORA OMX SA DE CV</v>
          </cell>
          <cell r="N171" t="str">
            <v>AV VALLE DE SAN ISIDRO 530</v>
          </cell>
          <cell r="O171" t="str">
            <v>ZAPOPAN-JAL</v>
          </cell>
          <cell r="P171">
            <v>0</v>
          </cell>
          <cell r="Q171" t="str">
            <v>INTERIOR</v>
          </cell>
          <cell r="R171">
            <v>33</v>
          </cell>
          <cell r="S171" t="str">
            <v>Entre 31 y 60</v>
          </cell>
          <cell r="T171" t="str">
            <v>Entry Mono Printers</v>
          </cell>
          <cell r="U171" t="str">
            <v>A4</v>
          </cell>
          <cell r="V171" t="str">
            <v>Ciudad principal</v>
          </cell>
          <cell r="W171" t="str">
            <v>1-Entre 31 y 60</v>
          </cell>
          <cell r="X171">
            <v>0.8</v>
          </cell>
          <cell r="Y171">
            <v>572.00000000000011</v>
          </cell>
          <cell r="Z171">
            <v>1</v>
          </cell>
          <cell r="AA171">
            <v>0.82</v>
          </cell>
          <cell r="AB171">
            <v>5</v>
          </cell>
          <cell r="AC171">
            <v>0.16399999999999998</v>
          </cell>
          <cell r="AD171">
            <v>0</v>
          </cell>
          <cell r="AE171">
            <v>0</v>
          </cell>
          <cell r="AF171">
            <v>43564</v>
          </cell>
          <cell r="AG171">
            <v>43564</v>
          </cell>
          <cell r="AH171">
            <v>0</v>
          </cell>
          <cell r="AI171" t="str">
            <v>0-1 día</v>
          </cell>
          <cell r="AJ171">
            <v>0</v>
          </cell>
          <cell r="AK171">
            <v>0</v>
          </cell>
          <cell r="AL171">
            <v>0</v>
          </cell>
          <cell r="AM171">
            <v>572.00000000000011</v>
          </cell>
          <cell r="AN171">
            <v>429</v>
          </cell>
          <cell r="AO171">
            <v>1</v>
          </cell>
        </row>
        <row r="172">
          <cell r="A172" t="str">
            <v>0A4T5576154</v>
          </cell>
          <cell r="B172" t="str">
            <v>0A4T5576151</v>
          </cell>
          <cell r="C172" t="str">
            <v>0A4T557615</v>
          </cell>
          <cell r="D172" t="str">
            <v>ABR-19</v>
          </cell>
          <cell r="E172">
            <v>1</v>
          </cell>
          <cell r="F172" t="str">
            <v>2019861</v>
          </cell>
          <cell r="G172" t="str">
            <v>SR MANTENIMIENTO CORRECTIVO</v>
          </cell>
          <cell r="H172" t="str">
            <v>3611</v>
          </cell>
          <cell r="I172" t="str">
            <v>04/04/2019 09:10</v>
          </cell>
          <cell r="J172" t="str">
            <v>800072</v>
          </cell>
          <cell r="K172" t="str">
            <v>PITSS</v>
          </cell>
          <cell r="L172" t="str">
            <v>ASP</v>
          </cell>
          <cell r="M172" t="str">
            <v>FLEXTRONICS MANUFACTURING MEX SA DE CV</v>
          </cell>
          <cell r="N172" t="str">
            <v>CARRETERA BASE AEREA No 5850-23</v>
          </cell>
          <cell r="O172" t="str">
            <v>Zapopan-JAL</v>
          </cell>
          <cell r="P172">
            <v>0</v>
          </cell>
          <cell r="Q172" t="str">
            <v>INTERIOR</v>
          </cell>
          <cell r="R172">
            <v>41</v>
          </cell>
          <cell r="S172" t="str">
            <v>Entre 31 y 60</v>
          </cell>
          <cell r="T172" t="str">
            <v>Entry Mono Printers</v>
          </cell>
          <cell r="U172" t="str">
            <v>A4</v>
          </cell>
          <cell r="V172" t="str">
            <v>Ciudad principal</v>
          </cell>
          <cell r="W172" t="str">
            <v>1-Entre 31 y 60</v>
          </cell>
          <cell r="X172">
            <v>0.8</v>
          </cell>
          <cell r="Y172">
            <v>572.00000000000011</v>
          </cell>
          <cell r="Z172">
            <v>1</v>
          </cell>
          <cell r="AA172">
            <v>1.33</v>
          </cell>
          <cell r="AB172">
            <v>5</v>
          </cell>
          <cell r="AC172">
            <v>0.26600000000000001</v>
          </cell>
          <cell r="AD172">
            <v>0</v>
          </cell>
          <cell r="AE172">
            <v>0</v>
          </cell>
          <cell r="AF172">
            <v>43564</v>
          </cell>
          <cell r="AG172">
            <v>43564</v>
          </cell>
          <cell r="AH172">
            <v>0</v>
          </cell>
          <cell r="AI172" t="str">
            <v>0-1 día</v>
          </cell>
          <cell r="AJ172">
            <v>0</v>
          </cell>
          <cell r="AK172">
            <v>0</v>
          </cell>
          <cell r="AL172">
            <v>0</v>
          </cell>
          <cell r="AM172">
            <v>572.00000000000011</v>
          </cell>
          <cell r="AN172">
            <v>572</v>
          </cell>
          <cell r="AO172">
            <v>1</v>
          </cell>
        </row>
        <row r="173">
          <cell r="A173" t="str">
            <v>0C4X0030179</v>
          </cell>
          <cell r="B173" t="str">
            <v>0C4X0030171</v>
          </cell>
          <cell r="C173" t="str">
            <v>0C4X003017</v>
          </cell>
          <cell r="D173" t="str">
            <v>ABR-19</v>
          </cell>
          <cell r="E173">
            <v>1</v>
          </cell>
          <cell r="F173" t="str">
            <v>2022655</v>
          </cell>
          <cell r="G173" t="str">
            <v>SR MANTENIMIENTO CORRECTIVO</v>
          </cell>
          <cell r="H173" t="str">
            <v>3658</v>
          </cell>
          <cell r="I173" t="str">
            <v>09/04/2019 18:28</v>
          </cell>
          <cell r="J173" t="str">
            <v>500161</v>
          </cell>
          <cell r="K173" t="str">
            <v>PITSS</v>
          </cell>
          <cell r="L173" t="str">
            <v>ASP</v>
          </cell>
          <cell r="M173" t="str">
            <v>RADIOMOVIL DIPSA SA DE CV</v>
          </cell>
          <cell r="N173" t="str">
            <v>TERCERA NTE 311</v>
          </cell>
          <cell r="O173" t="str">
            <v>CIUDAD DELICIAS-CHIH</v>
          </cell>
          <cell r="P173">
            <v>0</v>
          </cell>
          <cell r="Q173" t="str">
            <v>INTERIOR</v>
          </cell>
          <cell r="R173">
            <v>46</v>
          </cell>
          <cell r="S173" t="str">
            <v>Entre 31 y 60</v>
          </cell>
          <cell r="T173" t="str">
            <v>A4 Mono MFPs</v>
          </cell>
          <cell r="U173" t="str">
            <v>A4</v>
          </cell>
          <cell r="V173" t="str">
            <v>Otras</v>
          </cell>
          <cell r="W173" t="str">
            <v>1-Entre 31 y 60</v>
          </cell>
          <cell r="X173">
            <v>0.8</v>
          </cell>
          <cell r="Y173">
            <v>572.00000000000011</v>
          </cell>
          <cell r="Z173">
            <v>1</v>
          </cell>
          <cell r="AA173">
            <v>1.75</v>
          </cell>
          <cell r="AB173">
            <v>9</v>
          </cell>
          <cell r="AC173">
            <v>0.19444444444444445</v>
          </cell>
          <cell r="AD173">
            <v>0</v>
          </cell>
          <cell r="AE173">
            <v>0</v>
          </cell>
          <cell r="AF173">
            <v>43565</v>
          </cell>
          <cell r="AG173">
            <v>43565</v>
          </cell>
          <cell r="AH173">
            <v>0</v>
          </cell>
          <cell r="AI173" t="str">
            <v>0-1 día</v>
          </cell>
          <cell r="AJ173">
            <v>0</v>
          </cell>
          <cell r="AK173">
            <v>0</v>
          </cell>
          <cell r="AL173">
            <v>0</v>
          </cell>
          <cell r="AM173">
            <v>572.00000000000011</v>
          </cell>
          <cell r="AN173">
            <v>572</v>
          </cell>
          <cell r="AO173">
            <v>1</v>
          </cell>
        </row>
        <row r="174">
          <cell r="A174" t="str">
            <v>0A2T1999404</v>
          </cell>
          <cell r="B174" t="str">
            <v>0A2T1999401</v>
          </cell>
          <cell r="C174" t="str">
            <v>0A2T199940</v>
          </cell>
          <cell r="D174" t="str">
            <v>ABR-19</v>
          </cell>
          <cell r="E174">
            <v>1</v>
          </cell>
          <cell r="F174" t="str">
            <v>2019929</v>
          </cell>
          <cell r="G174" t="str">
            <v>SR MANTENIMIENTO CORRECTIVO</v>
          </cell>
          <cell r="H174" t="str">
            <v>3616</v>
          </cell>
          <cell r="I174" t="str">
            <v>04/04/2019 10:32</v>
          </cell>
          <cell r="J174" t="str">
            <v>100037</v>
          </cell>
          <cell r="K174" t="str">
            <v>PITSS</v>
          </cell>
          <cell r="L174" t="str">
            <v>ASP</v>
          </cell>
          <cell r="M174" t="str">
            <v>DHL EXPRESS MEXICO SA DE CV</v>
          </cell>
          <cell r="N174" t="str">
            <v>Blvd Aeropuerto Miguel Aleman No 164 Bodega 1</v>
          </cell>
          <cell r="O174" t="str">
            <v>Mexico-MEX</v>
          </cell>
          <cell r="P174">
            <v>0</v>
          </cell>
          <cell r="Q174" t="str">
            <v>INTERIOR</v>
          </cell>
          <cell r="R174">
            <v>35</v>
          </cell>
          <cell r="S174" t="str">
            <v>Entre 31 y 60</v>
          </cell>
          <cell r="T174" t="str">
            <v>A4 Mono MFPs</v>
          </cell>
          <cell r="U174" t="str">
            <v>A4</v>
          </cell>
          <cell r="V174" t="str">
            <v>Ciudad principal</v>
          </cell>
          <cell r="W174" t="str">
            <v>1-Entre 31 y 60</v>
          </cell>
          <cell r="X174">
            <v>0.8</v>
          </cell>
          <cell r="Y174">
            <v>572.00000000000011</v>
          </cell>
          <cell r="Z174">
            <v>1</v>
          </cell>
          <cell r="AA174">
            <v>1.72</v>
          </cell>
          <cell r="AB174">
            <v>5</v>
          </cell>
          <cell r="AC174">
            <v>0.34399999999999997</v>
          </cell>
          <cell r="AD174">
            <v>0</v>
          </cell>
          <cell r="AE174">
            <v>0</v>
          </cell>
          <cell r="AF174">
            <v>43566</v>
          </cell>
          <cell r="AG174">
            <v>43567</v>
          </cell>
          <cell r="AH174">
            <v>1</v>
          </cell>
          <cell r="AI174" t="str">
            <v>0-1 día</v>
          </cell>
          <cell r="AJ174">
            <v>0</v>
          </cell>
          <cell r="AK174">
            <v>0</v>
          </cell>
          <cell r="AL174">
            <v>0</v>
          </cell>
          <cell r="AM174">
            <v>572.00000000000011</v>
          </cell>
          <cell r="AN174">
            <v>572</v>
          </cell>
          <cell r="AO174">
            <v>1</v>
          </cell>
        </row>
        <row r="175">
          <cell r="A175" t="str">
            <v>05BT70508211</v>
          </cell>
          <cell r="B175" t="str">
            <v>05BT7050821</v>
          </cell>
          <cell r="C175" t="str">
            <v>05BT705082</v>
          </cell>
          <cell r="D175" t="str">
            <v>ABR-19</v>
          </cell>
          <cell r="E175">
            <v>1</v>
          </cell>
          <cell r="F175" t="str">
            <v>2023723</v>
          </cell>
          <cell r="G175" t="str">
            <v>SR MANTENIMIENTO CORRECTIVO</v>
          </cell>
          <cell r="H175" t="str">
            <v>3335</v>
          </cell>
          <cell r="I175" t="str">
            <v>11/04/2019 15:04</v>
          </cell>
          <cell r="J175" t="str">
            <v>500028</v>
          </cell>
          <cell r="K175" t="str">
            <v>PITSS</v>
          </cell>
          <cell r="L175" t="str">
            <v>ASP</v>
          </cell>
          <cell r="M175" t="str">
            <v>CIA SHERWIN WILLIAMS SA DE CV</v>
          </cell>
          <cell r="N175" t="str">
            <v>AV CHAPULTEPEC No 1931</v>
          </cell>
          <cell r="O175" t="str">
            <v>Monterrey-NL</v>
          </cell>
          <cell r="P175">
            <v>0</v>
          </cell>
          <cell r="Q175" t="str">
            <v>INTERIOR</v>
          </cell>
          <cell r="R175">
            <v>59</v>
          </cell>
          <cell r="S175" t="str">
            <v>Entre 31 y 60</v>
          </cell>
          <cell r="T175" t="str">
            <v>A4 Mono MFPs</v>
          </cell>
          <cell r="U175" t="str">
            <v>A4</v>
          </cell>
          <cell r="V175" t="str">
            <v>Ciudad principal</v>
          </cell>
          <cell r="W175" t="str">
            <v>1-Entre 31 y 60</v>
          </cell>
          <cell r="X175">
            <v>0.8</v>
          </cell>
          <cell r="Y175">
            <v>572.00000000000011</v>
          </cell>
          <cell r="Z175">
            <v>1</v>
          </cell>
          <cell r="AA175">
            <v>1.26</v>
          </cell>
          <cell r="AB175">
            <v>5</v>
          </cell>
          <cell r="AC175">
            <v>0.252</v>
          </cell>
          <cell r="AD175">
            <v>0</v>
          </cell>
          <cell r="AE175">
            <v>0</v>
          </cell>
          <cell r="AF175">
            <v>43566</v>
          </cell>
          <cell r="AG175">
            <v>43567</v>
          </cell>
          <cell r="AH175">
            <v>1</v>
          </cell>
          <cell r="AI175" t="str">
            <v>0-1 día</v>
          </cell>
          <cell r="AJ175">
            <v>0</v>
          </cell>
          <cell r="AK175">
            <v>0</v>
          </cell>
          <cell r="AL175">
            <v>0</v>
          </cell>
          <cell r="AM175">
            <v>572.00000000000011</v>
          </cell>
          <cell r="AN175">
            <v>572</v>
          </cell>
          <cell r="AO175">
            <v>1</v>
          </cell>
        </row>
        <row r="176">
          <cell r="A176" t="str">
            <v>0C7X2468323</v>
          </cell>
          <cell r="B176" t="str">
            <v>0C7X2468321</v>
          </cell>
          <cell r="C176" t="str">
            <v>0C7X246832</v>
          </cell>
          <cell r="D176" t="str">
            <v>ABR-19</v>
          </cell>
          <cell r="E176">
            <v>1</v>
          </cell>
          <cell r="F176" t="str">
            <v>2019539</v>
          </cell>
          <cell r="G176" t="str">
            <v>SR MANTENIMIENTO CORRECTIVO</v>
          </cell>
          <cell r="H176" t="str">
            <v>3657</v>
          </cell>
          <cell r="I176" t="str">
            <v>03/04/2019 14:32</v>
          </cell>
          <cell r="J176" t="str">
            <v>500163</v>
          </cell>
          <cell r="K176" t="str">
            <v>PITSS</v>
          </cell>
          <cell r="L176" t="str">
            <v>ASP</v>
          </cell>
          <cell r="M176" t="str">
            <v>AXA SEGUROS SA DE CV</v>
          </cell>
          <cell r="N176" t="str">
            <v>ADOLFO LOPEZ MATEOS MZ 3 LT 1 LOCAL 1</v>
          </cell>
          <cell r="O176" t="str">
            <v>Ciudad Victoria-TAM</v>
          </cell>
          <cell r="P176">
            <v>0</v>
          </cell>
          <cell r="Q176" t="str">
            <v>INTERIOR</v>
          </cell>
          <cell r="R176">
            <v>54</v>
          </cell>
          <cell r="S176" t="str">
            <v>Entre 31 y 60</v>
          </cell>
          <cell r="T176" t="str">
            <v>A4 Mono MFPs</v>
          </cell>
          <cell r="U176" t="str">
            <v>A4</v>
          </cell>
          <cell r="V176" t="str">
            <v>Ciudad principal</v>
          </cell>
          <cell r="W176" t="str">
            <v>1-Entre 31 y 60</v>
          </cell>
          <cell r="X176">
            <v>0.8</v>
          </cell>
          <cell r="Y176">
            <v>572.00000000000011</v>
          </cell>
          <cell r="Z176">
            <v>1</v>
          </cell>
          <cell r="AA176">
            <v>6.47</v>
          </cell>
          <cell r="AB176">
            <v>5</v>
          </cell>
          <cell r="AC176">
            <v>1.294</v>
          </cell>
          <cell r="AD176">
            <v>7.350000000000001E-2</v>
          </cell>
          <cell r="AE176">
            <v>-52.552500000000016</v>
          </cell>
          <cell r="AF176">
            <v>43567</v>
          </cell>
          <cell r="AG176">
            <v>43567</v>
          </cell>
          <cell r="AH176">
            <v>0</v>
          </cell>
          <cell r="AI176" t="str">
            <v>0-1 día</v>
          </cell>
          <cell r="AJ176">
            <v>0</v>
          </cell>
          <cell r="AK176">
            <v>0</v>
          </cell>
          <cell r="AL176">
            <v>0</v>
          </cell>
          <cell r="AM176">
            <v>519.4475000000001</v>
          </cell>
          <cell r="AN176">
            <v>533.86665474999995</v>
          </cell>
          <cell r="AO176">
            <v>1</v>
          </cell>
        </row>
        <row r="177">
          <cell r="A177" t="str">
            <v>0C7X24684210</v>
          </cell>
          <cell r="B177" t="str">
            <v>0C7X2468421</v>
          </cell>
          <cell r="C177" t="str">
            <v>0C7X246842</v>
          </cell>
          <cell r="D177" t="str">
            <v>ABR-19</v>
          </cell>
          <cell r="E177">
            <v>1</v>
          </cell>
          <cell r="F177" t="str">
            <v>2022975</v>
          </cell>
          <cell r="G177" t="str">
            <v>SR MANTENIMIENTO CORRECTIVO</v>
          </cell>
          <cell r="H177" t="str">
            <v>3657</v>
          </cell>
          <cell r="I177" t="str">
            <v>10/04/2019 11:29</v>
          </cell>
          <cell r="J177" t="str">
            <v>800200</v>
          </cell>
          <cell r="K177" t="str">
            <v>PITSS</v>
          </cell>
          <cell r="L177" t="str">
            <v>ASP</v>
          </cell>
          <cell r="M177" t="str">
            <v>AXA SEGUROS SA DE CV</v>
          </cell>
          <cell r="N177" t="str">
            <v>LERDO DE TEJADA No 2007 PB</v>
          </cell>
          <cell r="O177" t="str">
            <v>Guadalajara-JAL</v>
          </cell>
          <cell r="P177">
            <v>0</v>
          </cell>
          <cell r="Q177" t="str">
            <v>INTERIOR</v>
          </cell>
          <cell r="R177">
            <v>55</v>
          </cell>
          <cell r="S177" t="str">
            <v>Entre 31 y 60</v>
          </cell>
          <cell r="T177" t="str">
            <v>A4 Mono MFPs</v>
          </cell>
          <cell r="U177" t="str">
            <v>A4</v>
          </cell>
          <cell r="V177" t="str">
            <v>Ciudad principal</v>
          </cell>
          <cell r="W177" t="str">
            <v>1-Entre 31 y 60</v>
          </cell>
          <cell r="X177">
            <v>0.8</v>
          </cell>
          <cell r="Y177">
            <v>572.00000000000011</v>
          </cell>
          <cell r="Z177">
            <v>1</v>
          </cell>
          <cell r="AA177">
            <v>1.44</v>
          </cell>
          <cell r="AB177">
            <v>5</v>
          </cell>
          <cell r="AC177">
            <v>0.28799999999999998</v>
          </cell>
          <cell r="AD177">
            <v>0</v>
          </cell>
          <cell r="AE177">
            <v>0</v>
          </cell>
          <cell r="AF177">
            <v>43567</v>
          </cell>
          <cell r="AG177">
            <v>43570</v>
          </cell>
          <cell r="AH177">
            <v>1</v>
          </cell>
          <cell r="AI177" t="str">
            <v>0-1 día</v>
          </cell>
          <cell r="AJ177">
            <v>0</v>
          </cell>
          <cell r="AK177">
            <v>0</v>
          </cell>
          <cell r="AL177">
            <v>0</v>
          </cell>
          <cell r="AM177">
            <v>572.00000000000011</v>
          </cell>
          <cell r="AN177">
            <v>572</v>
          </cell>
          <cell r="AO177">
            <v>1</v>
          </cell>
        </row>
        <row r="178">
          <cell r="A178" t="str">
            <v>0C7X24685715</v>
          </cell>
          <cell r="B178" t="str">
            <v>0C7X2468571</v>
          </cell>
          <cell r="C178" t="str">
            <v>0C7X246857</v>
          </cell>
          <cell r="D178" t="str">
            <v>ABR-19</v>
          </cell>
          <cell r="E178">
            <v>1</v>
          </cell>
          <cell r="F178" t="str">
            <v>2025207</v>
          </cell>
          <cell r="G178" t="str">
            <v>SR MANTENIMIENTO CORRECTIVO</v>
          </cell>
          <cell r="H178" t="str">
            <v>3657</v>
          </cell>
          <cell r="I178" t="str">
            <v>15/04/2019 15:04</v>
          </cell>
          <cell r="J178" t="str">
            <v>800200</v>
          </cell>
          <cell r="K178" t="str">
            <v>PITSS</v>
          </cell>
          <cell r="L178" t="str">
            <v>ASP</v>
          </cell>
          <cell r="M178" t="str">
            <v>AXA SEGUROS SA DE CV</v>
          </cell>
          <cell r="N178" t="str">
            <v>LERDO DE TEJADA No 2007 PB</v>
          </cell>
          <cell r="O178" t="str">
            <v>Guadalajara-JAL</v>
          </cell>
          <cell r="P178">
            <v>0</v>
          </cell>
          <cell r="Q178" t="str">
            <v>INTERIOR</v>
          </cell>
          <cell r="R178">
            <v>42</v>
          </cell>
          <cell r="S178" t="str">
            <v>Entre 31 y 60</v>
          </cell>
          <cell r="T178" t="str">
            <v>A4 Mono MFPs</v>
          </cell>
          <cell r="U178" t="str">
            <v>A4</v>
          </cell>
          <cell r="V178" t="str">
            <v>Ciudad principal</v>
          </cell>
          <cell r="W178" t="str">
            <v>1-Entre 31 y 60</v>
          </cell>
          <cell r="X178">
            <v>0.8</v>
          </cell>
          <cell r="Y178">
            <v>572.00000000000011</v>
          </cell>
          <cell r="Z178">
            <v>1</v>
          </cell>
          <cell r="AA178">
            <v>2.4300000000000002</v>
          </cell>
          <cell r="AB178">
            <v>5</v>
          </cell>
          <cell r="AC178">
            <v>0.48600000000000004</v>
          </cell>
          <cell r="AD178">
            <v>0</v>
          </cell>
          <cell r="AE178">
            <v>0</v>
          </cell>
          <cell r="AF178">
            <v>43570</v>
          </cell>
          <cell r="AG178">
            <v>43570</v>
          </cell>
          <cell r="AH178">
            <v>0</v>
          </cell>
          <cell r="AI178" t="str">
            <v>0-1 día</v>
          </cell>
          <cell r="AJ178">
            <v>0</v>
          </cell>
          <cell r="AK178">
            <v>0</v>
          </cell>
          <cell r="AL178">
            <v>0</v>
          </cell>
          <cell r="AM178">
            <v>572.00000000000011</v>
          </cell>
          <cell r="AN178">
            <v>572</v>
          </cell>
          <cell r="AO178">
            <v>1</v>
          </cell>
        </row>
        <row r="179">
          <cell r="A179" t="str">
            <v>0C4X01136515</v>
          </cell>
          <cell r="B179" t="str">
            <v>0C4X0113651</v>
          </cell>
          <cell r="C179" t="str">
            <v>0C4X011365</v>
          </cell>
          <cell r="D179" t="str">
            <v>ABR-19</v>
          </cell>
          <cell r="E179">
            <v>1</v>
          </cell>
          <cell r="F179" t="str">
            <v>2024837</v>
          </cell>
          <cell r="G179" t="str">
            <v>SR MANTENIMIENTO CORRECTIVO</v>
          </cell>
          <cell r="H179" t="str">
            <v>3658</v>
          </cell>
          <cell r="I179" t="str">
            <v>15/04/2019 09:06</v>
          </cell>
          <cell r="J179" t="str">
            <v>800200</v>
          </cell>
          <cell r="K179" t="str">
            <v>PITSS</v>
          </cell>
          <cell r="L179" t="str">
            <v>ASP</v>
          </cell>
          <cell r="M179" t="str">
            <v>RADIOMOVIL DIPSA SA DE CV</v>
          </cell>
          <cell r="N179" t="str">
            <v>AV RIO NILO 1000</v>
          </cell>
          <cell r="O179" t="str">
            <v>GUADALAJARA-JAL</v>
          </cell>
          <cell r="P179">
            <v>0</v>
          </cell>
          <cell r="Q179" t="str">
            <v>INTERIOR</v>
          </cell>
          <cell r="R179">
            <v>46</v>
          </cell>
          <cell r="S179" t="str">
            <v>Entre 31 y 60</v>
          </cell>
          <cell r="T179" t="str">
            <v>A4 Mono MFPs</v>
          </cell>
          <cell r="U179" t="str">
            <v>A4</v>
          </cell>
          <cell r="V179" t="str">
            <v>Ciudad principal</v>
          </cell>
          <cell r="W179" t="str">
            <v>1-Entre 31 y 60</v>
          </cell>
          <cell r="X179">
            <v>0.8</v>
          </cell>
          <cell r="Y179">
            <v>572.00000000000011</v>
          </cell>
          <cell r="Z179">
            <v>1</v>
          </cell>
          <cell r="AA179">
            <v>3.15</v>
          </cell>
          <cell r="AB179">
            <v>5</v>
          </cell>
          <cell r="AC179">
            <v>0.63</v>
          </cell>
          <cell r="AD179">
            <v>0</v>
          </cell>
          <cell r="AE179">
            <v>0</v>
          </cell>
          <cell r="AF179">
            <v>43571</v>
          </cell>
          <cell r="AG179">
            <v>43571</v>
          </cell>
          <cell r="AH179">
            <v>0</v>
          </cell>
          <cell r="AI179" t="str">
            <v>0-1 día</v>
          </cell>
          <cell r="AJ179">
            <v>0</v>
          </cell>
          <cell r="AK179">
            <v>0</v>
          </cell>
          <cell r="AL179">
            <v>0</v>
          </cell>
          <cell r="AM179">
            <v>572.00000000000011</v>
          </cell>
          <cell r="AN179">
            <v>572</v>
          </cell>
          <cell r="AO179">
            <v>1</v>
          </cell>
        </row>
        <row r="180">
          <cell r="A180" t="str">
            <v>0D6X46948616</v>
          </cell>
          <cell r="B180" t="str">
            <v>0D6X4694861</v>
          </cell>
          <cell r="C180" t="str">
            <v>0D6X469486</v>
          </cell>
          <cell r="D180" t="str">
            <v>ABR-19</v>
          </cell>
          <cell r="E180">
            <v>1</v>
          </cell>
          <cell r="F180" t="str">
            <v>2025717</v>
          </cell>
          <cell r="G180" t="str">
            <v>SR MANTENIMIENTO CORRECTIVO</v>
          </cell>
          <cell r="H180" t="str">
            <v>4624</v>
          </cell>
          <cell r="I180" t="str">
            <v>16/04/2019 14:56</v>
          </cell>
          <cell r="J180" t="str">
            <v>500018</v>
          </cell>
          <cell r="K180" t="str">
            <v>PITSS</v>
          </cell>
          <cell r="L180" t="str">
            <v>ASP</v>
          </cell>
          <cell r="M180" t="str">
            <v>DELPHI AUTOMOTIVE SYSTEMS S DE RL DE CV</v>
          </cell>
          <cell r="N180" t="str">
            <v>AV MARTIRES DE SONORA 1006</v>
          </cell>
          <cell r="O180" t="str">
            <v>DURANGO-DGO</v>
          </cell>
          <cell r="P180">
            <v>0</v>
          </cell>
          <cell r="Q180" t="str">
            <v>INTERIOR</v>
          </cell>
          <cell r="R180">
            <v>50</v>
          </cell>
          <cell r="S180" t="str">
            <v>Entre 31 y 60</v>
          </cell>
          <cell r="T180" t="str">
            <v>Entry Mono Printers</v>
          </cell>
          <cell r="U180" t="str">
            <v>A4</v>
          </cell>
          <cell r="V180" t="str">
            <v>Ciudad principal</v>
          </cell>
          <cell r="W180" t="str">
            <v>1-Entre 31 y 60</v>
          </cell>
          <cell r="X180">
            <v>0.8</v>
          </cell>
          <cell r="Y180">
            <v>572.00000000000011</v>
          </cell>
          <cell r="Z180">
            <v>1</v>
          </cell>
          <cell r="AA180">
            <v>0.52</v>
          </cell>
          <cell r="AB180">
            <v>5</v>
          </cell>
          <cell r="AC180">
            <v>0.10400000000000001</v>
          </cell>
          <cell r="AD180">
            <v>0</v>
          </cell>
          <cell r="AE180">
            <v>0</v>
          </cell>
          <cell r="AF180">
            <v>43572</v>
          </cell>
          <cell r="AG180">
            <v>43573</v>
          </cell>
          <cell r="AH180">
            <v>1</v>
          </cell>
          <cell r="AI180" t="str">
            <v>0-1 día</v>
          </cell>
          <cell r="AJ180">
            <v>0</v>
          </cell>
          <cell r="AK180">
            <v>0</v>
          </cell>
          <cell r="AL180">
            <v>0</v>
          </cell>
          <cell r="AM180">
            <v>572.00000000000011</v>
          </cell>
          <cell r="AN180">
            <v>572</v>
          </cell>
          <cell r="AO180">
            <v>1</v>
          </cell>
        </row>
        <row r="181">
          <cell r="A181" t="str">
            <v>3RB70595216</v>
          </cell>
          <cell r="B181" t="str">
            <v>3RB7059521</v>
          </cell>
          <cell r="C181" t="str">
            <v>3RB705952</v>
          </cell>
          <cell r="D181" t="str">
            <v>ABR-19</v>
          </cell>
          <cell r="E181">
            <v>1</v>
          </cell>
          <cell r="F181" t="str">
            <v>2025437</v>
          </cell>
          <cell r="G181" t="str">
            <v>SR MANTENIMIENTO CORRECTIVO</v>
          </cell>
          <cell r="H181" t="str">
            <v>0502</v>
          </cell>
          <cell r="I181" t="str">
            <v>16/04/2019 08:28</v>
          </cell>
          <cell r="J181" t="str">
            <v>500028</v>
          </cell>
          <cell r="K181" t="str">
            <v>PITSS</v>
          </cell>
          <cell r="L181" t="str">
            <v>ASP</v>
          </cell>
          <cell r="M181" t="str">
            <v>ROSTICERIA LOS CUATES</v>
          </cell>
          <cell r="N181" t="str">
            <v>QUINTA DE LOS ENCINOS No 105</v>
          </cell>
          <cell r="O181" t="str">
            <v>General Escobedo-NL</v>
          </cell>
          <cell r="P181">
            <v>0</v>
          </cell>
          <cell r="Q181" t="str">
            <v>INTERIOR</v>
          </cell>
          <cell r="R181">
            <v>33</v>
          </cell>
          <cell r="S181" t="str">
            <v>Entre 31 y 60</v>
          </cell>
          <cell r="T181" t="str">
            <v>A4 Color Laser MFPs</v>
          </cell>
          <cell r="U181" t="str">
            <v>A4</v>
          </cell>
          <cell r="V181" t="str">
            <v>Otras</v>
          </cell>
          <cell r="W181" t="str">
            <v>1-Entre 31 y 60</v>
          </cell>
          <cell r="X181">
            <v>0.8</v>
          </cell>
          <cell r="Y181">
            <v>572.00000000000011</v>
          </cell>
          <cell r="Z181">
            <v>1</v>
          </cell>
          <cell r="AA181">
            <v>2</v>
          </cell>
          <cell r="AB181">
            <v>9</v>
          </cell>
          <cell r="AC181">
            <v>0.22222222222222221</v>
          </cell>
          <cell r="AD181">
            <v>0</v>
          </cell>
          <cell r="AE181">
            <v>0</v>
          </cell>
          <cell r="AF181">
            <v>43572</v>
          </cell>
          <cell r="AG181">
            <v>43577</v>
          </cell>
          <cell r="AH181">
            <v>3</v>
          </cell>
          <cell r="AI181" t="str">
            <v>2-3 días</v>
          </cell>
          <cell r="AJ181">
            <v>0.25</v>
          </cell>
          <cell r="AK181">
            <v>-178.75000000000003</v>
          </cell>
          <cell r="AL181">
            <v>0</v>
          </cell>
          <cell r="AM181">
            <v>572.00000000000011</v>
          </cell>
          <cell r="AN181">
            <v>572</v>
          </cell>
          <cell r="AO181">
            <v>1</v>
          </cell>
        </row>
        <row r="182">
          <cell r="A182" t="str">
            <v>09HB91586624</v>
          </cell>
          <cell r="B182" t="str">
            <v>09HB9158662</v>
          </cell>
          <cell r="C182" t="str">
            <v>09HB915866</v>
          </cell>
          <cell r="D182" t="str">
            <v>ABR-19</v>
          </cell>
          <cell r="E182">
            <v>1</v>
          </cell>
          <cell r="F182" t="str">
            <v>2028985</v>
          </cell>
          <cell r="G182" t="str">
            <v>SR MANTENIMIENTO CORRECTIVO</v>
          </cell>
          <cell r="H182" t="str">
            <v>4002</v>
          </cell>
          <cell r="I182" t="str">
            <v>24/04/2019 11:45</v>
          </cell>
          <cell r="J182" t="str">
            <v>800188</v>
          </cell>
          <cell r="K182" t="str">
            <v>PITSS</v>
          </cell>
          <cell r="L182" t="str">
            <v>ASP</v>
          </cell>
          <cell r="M182" t="str">
            <v>OPCIONES DE SERVICIO EN MEXICO</v>
          </cell>
          <cell r="N182" t="str">
            <v>Av De los Insurgentes  2604 Loc B5</v>
          </cell>
          <cell r="O182" t="str">
            <v>Irapuato-GTO</v>
          </cell>
          <cell r="P182">
            <v>0</v>
          </cell>
          <cell r="Q182" t="str">
            <v>INTERIOR</v>
          </cell>
          <cell r="R182">
            <v>34</v>
          </cell>
          <cell r="S182" t="str">
            <v>Entre 31 y 60</v>
          </cell>
          <cell r="T182" t="str">
            <v>A4 Mono MFPs</v>
          </cell>
          <cell r="U182" t="str">
            <v>A4</v>
          </cell>
          <cell r="V182" t="str">
            <v>Ciudad principal</v>
          </cell>
          <cell r="W182" t="str">
            <v>1-Entre 31 y 60</v>
          </cell>
          <cell r="X182">
            <v>0.8</v>
          </cell>
          <cell r="Y182">
            <v>572.00000000000011</v>
          </cell>
          <cell r="Z182">
            <v>1</v>
          </cell>
          <cell r="AA182">
            <v>1.08</v>
          </cell>
          <cell r="AB182">
            <v>5</v>
          </cell>
          <cell r="AC182">
            <v>0.21600000000000003</v>
          </cell>
          <cell r="AD182">
            <v>0</v>
          </cell>
          <cell r="AE182">
            <v>0</v>
          </cell>
          <cell r="AF182">
            <v>43579</v>
          </cell>
          <cell r="AG182">
            <v>43579</v>
          </cell>
          <cell r="AH182">
            <v>0</v>
          </cell>
          <cell r="AI182" t="str">
            <v>0-1 día</v>
          </cell>
          <cell r="AJ182">
            <v>0</v>
          </cell>
          <cell r="AK182">
            <v>0</v>
          </cell>
          <cell r="AL182">
            <v>0</v>
          </cell>
          <cell r="AM182">
            <v>572.00000000000011</v>
          </cell>
          <cell r="AN182">
            <v>572</v>
          </cell>
          <cell r="AO182">
            <v>2</v>
          </cell>
        </row>
        <row r="183">
          <cell r="A183" t="str">
            <v>0RXD13897216</v>
          </cell>
          <cell r="B183" t="str">
            <v>0RXD1389721</v>
          </cell>
          <cell r="C183" t="str">
            <v>0RXD138972</v>
          </cell>
          <cell r="D183" t="str">
            <v>ABR-19</v>
          </cell>
          <cell r="E183">
            <v>1</v>
          </cell>
          <cell r="F183" t="str">
            <v>2025561</v>
          </cell>
          <cell r="G183" t="str">
            <v>SR MANTENIMIENTO CORRECTIVO</v>
          </cell>
          <cell r="H183" t="str">
            <v>7512</v>
          </cell>
          <cell r="I183" t="str">
            <v>16/04/2019 10:47</v>
          </cell>
          <cell r="J183" t="str">
            <v>500018</v>
          </cell>
          <cell r="K183" t="str">
            <v>PITSS</v>
          </cell>
          <cell r="L183" t="str">
            <v>ASP</v>
          </cell>
          <cell r="M183" t="str">
            <v>AZERTY DE MEXICO SA DE CV</v>
          </cell>
          <cell r="N183" t="str">
            <v>GRAL MARIANO ARISTA 54 B 21</v>
          </cell>
          <cell r="O183" t="str">
            <v>MIGUEL HIDALGO-CIUDA</v>
          </cell>
          <cell r="P183">
            <v>0</v>
          </cell>
          <cell r="Q183" t="str">
            <v>INTERIOR</v>
          </cell>
          <cell r="R183">
            <v>55</v>
          </cell>
          <cell r="S183" t="str">
            <v>Entre 31 y 60</v>
          </cell>
          <cell r="T183" t="str">
            <v>Color Laser Printers</v>
          </cell>
          <cell r="U183" t="str">
            <v>A4</v>
          </cell>
          <cell r="V183" t="str">
            <v>Ciudad principal</v>
          </cell>
          <cell r="W183" t="str">
            <v>1-Entre 31 y 60</v>
          </cell>
          <cell r="X183">
            <v>0.8</v>
          </cell>
          <cell r="Y183">
            <v>572.00000000000011</v>
          </cell>
          <cell r="Z183">
            <v>1</v>
          </cell>
          <cell r="AA183">
            <v>0.89</v>
          </cell>
          <cell r="AB183">
            <v>5</v>
          </cell>
          <cell r="AC183">
            <v>0.17799999999999999</v>
          </cell>
          <cell r="AD183">
            <v>0</v>
          </cell>
          <cell r="AE183">
            <v>0</v>
          </cell>
          <cell r="AF183">
            <v>43580</v>
          </cell>
          <cell r="AG183">
            <v>43580</v>
          </cell>
          <cell r="AH183">
            <v>0</v>
          </cell>
          <cell r="AI183" t="str">
            <v>0-1 día</v>
          </cell>
          <cell r="AJ183">
            <v>0</v>
          </cell>
          <cell r="AK183">
            <v>0</v>
          </cell>
          <cell r="AL183">
            <v>0</v>
          </cell>
          <cell r="AM183">
            <v>572.00000000000011</v>
          </cell>
          <cell r="AN183">
            <v>572</v>
          </cell>
          <cell r="AO183">
            <v>1</v>
          </cell>
        </row>
        <row r="184">
          <cell r="A184" t="str">
            <v>0D6X46298729</v>
          </cell>
          <cell r="B184" t="str">
            <v>0D6X4629871</v>
          </cell>
          <cell r="C184" t="str">
            <v>0D6X462987</v>
          </cell>
          <cell r="D184" t="str">
            <v>ABR-19</v>
          </cell>
          <cell r="E184">
            <v>1</v>
          </cell>
          <cell r="F184" t="str">
            <v>2031231</v>
          </cell>
          <cell r="G184" t="str">
            <v>SR MANTENIMIENTO CORRECTIVO</v>
          </cell>
          <cell r="H184" t="str">
            <v>4624</v>
          </cell>
          <cell r="I184" t="str">
            <v>29/04/2019 11:01</v>
          </cell>
          <cell r="J184" t="str">
            <v>500156</v>
          </cell>
          <cell r="K184" t="str">
            <v>PITSS</v>
          </cell>
          <cell r="L184" t="str">
            <v>ASP</v>
          </cell>
          <cell r="M184" t="str">
            <v>HONEYWELL AUTOMOTIVE DE MEXICO S DE RL DE CV</v>
          </cell>
          <cell r="N184" t="str">
            <v>AV VALLE DEL CEDRO 1681</v>
          </cell>
          <cell r="O184" t="str">
            <v>CIUDAD JUAREZ-CHIH</v>
          </cell>
          <cell r="P184">
            <v>0</v>
          </cell>
          <cell r="Q184" t="str">
            <v>INTERIOR</v>
          </cell>
          <cell r="R184">
            <v>32</v>
          </cell>
          <cell r="S184" t="str">
            <v>Entre 31 y 60</v>
          </cell>
          <cell r="T184" t="str">
            <v>Entry Mono Printers</v>
          </cell>
          <cell r="U184" t="str">
            <v>A4</v>
          </cell>
          <cell r="V184" t="str">
            <v>Ciudad principal</v>
          </cell>
          <cell r="W184" t="str">
            <v>1-Entre 31 y 60</v>
          </cell>
          <cell r="X184">
            <v>0.8</v>
          </cell>
          <cell r="Y184">
            <v>572.00000000000011</v>
          </cell>
          <cell r="Z184">
            <v>1</v>
          </cell>
          <cell r="AA184">
            <v>0</v>
          </cell>
          <cell r="AB184">
            <v>5</v>
          </cell>
          <cell r="AC184">
            <v>0</v>
          </cell>
          <cell r="AD184">
            <v>0</v>
          </cell>
          <cell r="AE184">
            <v>0</v>
          </cell>
          <cell r="AF184">
            <v>43584</v>
          </cell>
          <cell r="AG184">
            <v>43584</v>
          </cell>
          <cell r="AH184">
            <v>0</v>
          </cell>
          <cell r="AI184" t="str">
            <v>0-1 día</v>
          </cell>
          <cell r="AJ184">
            <v>0</v>
          </cell>
          <cell r="AK184">
            <v>0</v>
          </cell>
          <cell r="AL184">
            <v>0</v>
          </cell>
          <cell r="AM184">
            <v>572.00000000000011</v>
          </cell>
          <cell r="AN184">
            <v>572</v>
          </cell>
          <cell r="AO184">
            <v>1</v>
          </cell>
        </row>
        <row r="185">
          <cell r="A185" t="str">
            <v>0LBP34597730</v>
          </cell>
          <cell r="B185" t="str">
            <v>0LBP3459771</v>
          </cell>
          <cell r="C185" t="str">
            <v>0LBP345977</v>
          </cell>
          <cell r="D185" t="str">
            <v>ABR-19</v>
          </cell>
          <cell r="E185">
            <v>1</v>
          </cell>
          <cell r="F185" t="str">
            <v>2031631</v>
          </cell>
          <cell r="G185" t="str">
            <v>SR MANTENIMIENTO CORRECTIVO</v>
          </cell>
          <cell r="H185" t="str">
            <v>3636</v>
          </cell>
          <cell r="I185" t="str">
            <v>30/04/2019 09:08</v>
          </cell>
          <cell r="J185" t="str">
            <v>800192</v>
          </cell>
          <cell r="K185" t="str">
            <v>PITSS</v>
          </cell>
          <cell r="L185" t="str">
            <v>ASP</v>
          </cell>
          <cell r="M185" t="str">
            <v>ARROW ELETRONICS INC</v>
          </cell>
          <cell r="N185" t="str">
            <v>CARRETERA A NOGALES No 5297</v>
          </cell>
          <cell r="O185" t="str">
            <v>Zapopan-JAL</v>
          </cell>
          <cell r="P185">
            <v>0</v>
          </cell>
          <cell r="Q185" t="str">
            <v>INTERIOR</v>
          </cell>
          <cell r="R185">
            <v>34</v>
          </cell>
          <cell r="S185" t="str">
            <v>Entre 31 y 60</v>
          </cell>
          <cell r="T185" t="str">
            <v>A4 Mono MFPs</v>
          </cell>
          <cell r="U185" t="str">
            <v>A4</v>
          </cell>
          <cell r="V185" t="str">
            <v>Ciudad principal</v>
          </cell>
          <cell r="W185" t="str">
            <v>1-Entre 31 y 60</v>
          </cell>
          <cell r="X185">
            <v>0.8</v>
          </cell>
          <cell r="Y185">
            <v>572.00000000000011</v>
          </cell>
          <cell r="Z185">
            <v>1</v>
          </cell>
          <cell r="AA185">
            <v>2.35</v>
          </cell>
          <cell r="AB185">
            <v>5</v>
          </cell>
          <cell r="AC185">
            <v>0.47000000000000003</v>
          </cell>
          <cell r="AD185">
            <v>0</v>
          </cell>
          <cell r="AE185">
            <v>0</v>
          </cell>
          <cell r="AF185">
            <v>43585</v>
          </cell>
          <cell r="AG185">
            <v>43585</v>
          </cell>
          <cell r="AH185">
            <v>0</v>
          </cell>
          <cell r="AI185" t="str">
            <v>0-1 día</v>
          </cell>
          <cell r="AJ185">
            <v>0</v>
          </cell>
          <cell r="AK185">
            <v>0</v>
          </cell>
          <cell r="AL185">
            <v>0</v>
          </cell>
          <cell r="AM185">
            <v>572.00000000000011</v>
          </cell>
          <cell r="AN185">
            <v>0</v>
          </cell>
          <cell r="AO185">
            <v>2</v>
          </cell>
        </row>
        <row r="186">
          <cell r="A186" t="str">
            <v>0EX929338629</v>
          </cell>
          <cell r="B186" t="str">
            <v>0EX92933862</v>
          </cell>
          <cell r="C186" t="str">
            <v>0EX9293386</v>
          </cell>
          <cell r="D186" t="str">
            <v>ABR-19</v>
          </cell>
          <cell r="E186">
            <v>1</v>
          </cell>
          <cell r="F186" t="str">
            <v>2016843</v>
          </cell>
          <cell r="G186" t="str">
            <v>SR MANTENIMIENTO CORRECTIVO</v>
          </cell>
          <cell r="H186" t="str">
            <v>5866</v>
          </cell>
          <cell r="I186" t="str">
            <v>29/03/2019 08:31</v>
          </cell>
          <cell r="J186" t="str">
            <v>800188</v>
          </cell>
          <cell r="K186" t="str">
            <v>PITSS</v>
          </cell>
          <cell r="L186" t="str">
            <v>ASP</v>
          </cell>
          <cell r="M186" t="str">
            <v>OPERADORA OMX SA DE CV</v>
          </cell>
          <cell r="N186" t="str">
            <v>PASEO IRAPUATO 1101</v>
          </cell>
          <cell r="O186" t="str">
            <v>IRAPUATO-GTO</v>
          </cell>
          <cell r="P186">
            <v>0</v>
          </cell>
          <cell r="Q186" t="str">
            <v>INTERIOR</v>
          </cell>
          <cell r="R186">
            <v>17</v>
          </cell>
          <cell r="S186" t="str">
            <v>Entre 16 y 30</v>
          </cell>
          <cell r="T186" t="str">
            <v>Departmental Digital</v>
          </cell>
          <cell r="U186" t="str">
            <v>A3</v>
          </cell>
          <cell r="V186" t="str">
            <v>Ciudad principal</v>
          </cell>
          <cell r="W186" t="str">
            <v>2-Entre 16 y 30</v>
          </cell>
          <cell r="X186">
            <v>0.8</v>
          </cell>
          <cell r="Y186">
            <v>1092</v>
          </cell>
          <cell r="Z186">
            <v>1</v>
          </cell>
          <cell r="AA186">
            <v>0.98</v>
          </cell>
          <cell r="AB186">
            <v>5</v>
          </cell>
          <cell r="AC186">
            <v>0.19600000000000001</v>
          </cell>
          <cell r="AD186">
            <v>0</v>
          </cell>
          <cell r="AE186">
            <v>0</v>
          </cell>
          <cell r="AF186">
            <v>43553</v>
          </cell>
          <cell r="AG186">
            <v>43556</v>
          </cell>
          <cell r="AH186">
            <v>1</v>
          </cell>
          <cell r="AI186" t="str">
            <v>0-1 día</v>
          </cell>
          <cell r="AJ186">
            <v>0</v>
          </cell>
          <cell r="AK186">
            <v>0</v>
          </cell>
          <cell r="AL186">
            <v>0</v>
          </cell>
          <cell r="AM186">
            <v>1092</v>
          </cell>
          <cell r="AN186">
            <v>1092</v>
          </cell>
          <cell r="AO186">
            <v>3</v>
          </cell>
        </row>
        <row r="187">
          <cell r="A187" t="str">
            <v>0EX96644602</v>
          </cell>
          <cell r="B187" t="str">
            <v>0EX96644601</v>
          </cell>
          <cell r="C187" t="str">
            <v>0EX9664460</v>
          </cell>
          <cell r="D187" t="str">
            <v>ABR-19</v>
          </cell>
          <cell r="E187">
            <v>1</v>
          </cell>
          <cell r="F187" t="str">
            <v>2018675</v>
          </cell>
          <cell r="G187" t="str">
            <v>SR MANTENIMIENTO CORRECTIVO</v>
          </cell>
          <cell r="H187" t="str">
            <v>5866</v>
          </cell>
          <cell r="I187" t="str">
            <v>02/04/2019 08:55</v>
          </cell>
          <cell r="J187" t="str">
            <v>100037</v>
          </cell>
          <cell r="K187" t="str">
            <v>PITSS</v>
          </cell>
          <cell r="L187" t="str">
            <v>ASP</v>
          </cell>
          <cell r="M187" t="str">
            <v>OPERADORA OMX SA DE CV</v>
          </cell>
          <cell r="N187" t="str">
            <v>LEONA VICARIO No 629</v>
          </cell>
          <cell r="O187" t="str">
            <v>Metepec-MEX</v>
          </cell>
          <cell r="P187">
            <v>0</v>
          </cell>
          <cell r="Q187" t="str">
            <v>INTERIOR</v>
          </cell>
          <cell r="R187">
            <v>18</v>
          </cell>
          <cell r="S187" t="str">
            <v>Entre 16 y 30</v>
          </cell>
          <cell r="T187" t="str">
            <v>Departmental Digital</v>
          </cell>
          <cell r="U187" t="str">
            <v>A3</v>
          </cell>
          <cell r="V187" t="str">
            <v>Ciudad principal</v>
          </cell>
          <cell r="W187" t="str">
            <v>2-Entre 16 y 30</v>
          </cell>
          <cell r="X187">
            <v>0.8</v>
          </cell>
          <cell r="Y187">
            <v>1092</v>
          </cell>
          <cell r="Z187">
            <v>1</v>
          </cell>
          <cell r="AA187">
            <v>1.36</v>
          </cell>
          <cell r="AB187">
            <v>5</v>
          </cell>
          <cell r="AC187">
            <v>0.27200000000000002</v>
          </cell>
          <cell r="AD187">
            <v>0</v>
          </cell>
          <cell r="AE187">
            <v>0</v>
          </cell>
          <cell r="AF187">
            <v>43557</v>
          </cell>
          <cell r="AG187">
            <v>43557</v>
          </cell>
          <cell r="AH187">
            <v>0</v>
          </cell>
          <cell r="AI187" t="str">
            <v>0-1 día</v>
          </cell>
          <cell r="AJ187">
            <v>0</v>
          </cell>
          <cell r="AK187">
            <v>0</v>
          </cell>
          <cell r="AL187">
            <v>0</v>
          </cell>
          <cell r="AM187">
            <v>1092</v>
          </cell>
          <cell r="AN187">
            <v>1092</v>
          </cell>
          <cell r="AO187">
            <v>1</v>
          </cell>
        </row>
        <row r="188">
          <cell r="A188" t="str">
            <v>0EX929320029</v>
          </cell>
          <cell r="B188" t="str">
            <v>0EX92932002</v>
          </cell>
          <cell r="C188" t="str">
            <v>0EX9293200</v>
          </cell>
          <cell r="D188" t="str">
            <v>ABR-19</v>
          </cell>
          <cell r="E188">
            <v>1</v>
          </cell>
          <cell r="F188" t="str">
            <v>2017031</v>
          </cell>
          <cell r="G188" t="str">
            <v>SR MANTENIMIENTO CORRECTIVO</v>
          </cell>
          <cell r="H188" t="str">
            <v>5866</v>
          </cell>
          <cell r="I188" t="str">
            <v>29/03/2019 11:59</v>
          </cell>
          <cell r="J188" t="str">
            <v>800197</v>
          </cell>
          <cell r="K188" t="str">
            <v>PITSS</v>
          </cell>
          <cell r="L188" t="str">
            <v>ASP</v>
          </cell>
          <cell r="M188" t="str">
            <v>OPERADORA OMX SA DE CV</v>
          </cell>
          <cell r="N188" t="str">
            <v>AV SALVADOR NAVA MARTINEZ 3115</v>
          </cell>
          <cell r="O188" t="str">
            <v>SAN LUIS POTOSI-SLP</v>
          </cell>
          <cell r="P188">
            <v>0</v>
          </cell>
          <cell r="Q188" t="str">
            <v>INTERIOR</v>
          </cell>
          <cell r="R188">
            <v>29</v>
          </cell>
          <cell r="S188" t="str">
            <v>Entre 16 y 30</v>
          </cell>
          <cell r="T188" t="str">
            <v>Departmental Digital</v>
          </cell>
          <cell r="U188" t="str">
            <v>A3</v>
          </cell>
          <cell r="V188" t="str">
            <v>Ciudad principal</v>
          </cell>
          <cell r="W188" t="str">
            <v>2-Entre 16 y 30</v>
          </cell>
          <cell r="X188">
            <v>0.8</v>
          </cell>
          <cell r="Y188">
            <v>1092</v>
          </cell>
          <cell r="Z188">
            <v>1</v>
          </cell>
          <cell r="AA188">
            <v>1.52</v>
          </cell>
          <cell r="AB188">
            <v>5</v>
          </cell>
          <cell r="AC188">
            <v>0.30399999999999999</v>
          </cell>
          <cell r="AD188">
            <v>0</v>
          </cell>
          <cell r="AE188">
            <v>0</v>
          </cell>
          <cell r="AF188">
            <v>43557</v>
          </cell>
          <cell r="AG188">
            <v>43557</v>
          </cell>
          <cell r="AH188">
            <v>0</v>
          </cell>
          <cell r="AI188" t="str">
            <v>0-1 día</v>
          </cell>
          <cell r="AJ188">
            <v>0</v>
          </cell>
          <cell r="AK188">
            <v>0</v>
          </cell>
          <cell r="AL188">
            <v>0</v>
          </cell>
          <cell r="AM188">
            <v>1092</v>
          </cell>
          <cell r="AN188">
            <v>1433.25</v>
          </cell>
          <cell r="AO188">
            <v>2</v>
          </cell>
        </row>
        <row r="189">
          <cell r="A189" t="str">
            <v>0XEL5627322</v>
          </cell>
          <cell r="B189" t="str">
            <v>0XEL5627321</v>
          </cell>
          <cell r="C189" t="str">
            <v>0XEL562732</v>
          </cell>
          <cell r="D189" t="str">
            <v>ABR-19</v>
          </cell>
          <cell r="E189">
            <v>1</v>
          </cell>
          <cell r="F189" t="str">
            <v>2018851</v>
          </cell>
          <cell r="G189" t="str">
            <v>SR MANTENIMIENTO CORRECTIVO</v>
          </cell>
          <cell r="H189" t="str">
            <v>5774</v>
          </cell>
          <cell r="I189" t="str">
            <v>02/04/2019 11:55</v>
          </cell>
          <cell r="J189" t="str">
            <v>800074</v>
          </cell>
          <cell r="K189" t="str">
            <v>PITSS</v>
          </cell>
          <cell r="L189" t="str">
            <v>ASP</v>
          </cell>
          <cell r="M189" t="str">
            <v>OFFICE DEPOT DE MEXICO SA DE CV</v>
          </cell>
          <cell r="N189" t="str">
            <v>AV LAS PALMAS 1559 LOC SA-01</v>
          </cell>
          <cell r="O189" t="str">
            <v>LAZARO CARDENAS-MICH</v>
          </cell>
          <cell r="P189">
            <v>0</v>
          </cell>
          <cell r="Q189" t="str">
            <v>INTERIOR</v>
          </cell>
          <cell r="R189">
            <v>20</v>
          </cell>
          <cell r="S189" t="str">
            <v>Entre 16 y 30</v>
          </cell>
          <cell r="T189" t="str">
            <v>Departmental Digital</v>
          </cell>
          <cell r="U189" t="str">
            <v>A3</v>
          </cell>
          <cell r="V189" t="str">
            <v>Otras</v>
          </cell>
          <cell r="W189" t="str">
            <v>2-Entre 16 y 30</v>
          </cell>
          <cell r="X189">
            <v>0.8</v>
          </cell>
          <cell r="Y189">
            <v>1092</v>
          </cell>
          <cell r="Z189">
            <v>1</v>
          </cell>
          <cell r="AA189">
            <v>1.83</v>
          </cell>
          <cell r="AB189">
            <v>9</v>
          </cell>
          <cell r="AC189">
            <v>0.20333333333333334</v>
          </cell>
          <cell r="AD189">
            <v>0</v>
          </cell>
          <cell r="AE189">
            <v>0</v>
          </cell>
          <cell r="AF189">
            <v>43557</v>
          </cell>
          <cell r="AG189">
            <v>43557</v>
          </cell>
          <cell r="AH189">
            <v>0</v>
          </cell>
          <cell r="AI189" t="str">
            <v>0-1 día</v>
          </cell>
          <cell r="AJ189">
            <v>0</v>
          </cell>
          <cell r="AK189">
            <v>0</v>
          </cell>
          <cell r="AL189">
            <v>0</v>
          </cell>
          <cell r="AM189">
            <v>1092</v>
          </cell>
          <cell r="AN189">
            <v>819</v>
          </cell>
          <cell r="AO189">
            <v>2</v>
          </cell>
        </row>
        <row r="190">
          <cell r="A190" t="str">
            <v>0EX96644471</v>
          </cell>
          <cell r="B190" t="str">
            <v>0EX96644472</v>
          </cell>
          <cell r="C190" t="str">
            <v>0EX9664447</v>
          </cell>
          <cell r="D190" t="str">
            <v>ABR-19</v>
          </cell>
          <cell r="E190">
            <v>1</v>
          </cell>
          <cell r="F190" t="str">
            <v>2018047</v>
          </cell>
          <cell r="G190" t="str">
            <v>SR MANTENIMIENTO CORRECTIVO</v>
          </cell>
          <cell r="H190" t="str">
            <v>5866</v>
          </cell>
          <cell r="I190" t="str">
            <v>01/04/2019 10:50</v>
          </cell>
          <cell r="J190" t="str">
            <v>800072</v>
          </cell>
          <cell r="K190" t="str">
            <v>PITSS</v>
          </cell>
          <cell r="L190" t="str">
            <v>ASP</v>
          </cell>
          <cell r="M190" t="str">
            <v>OPERADORA OMX SA DE CV</v>
          </cell>
          <cell r="N190" t="str">
            <v>AV VALLE DE SAN ISIDRO 530</v>
          </cell>
          <cell r="O190" t="str">
            <v>ZAPOPAN-JAL</v>
          </cell>
          <cell r="P190">
            <v>0</v>
          </cell>
          <cell r="Q190" t="str">
            <v>INTERIOR</v>
          </cell>
          <cell r="R190">
            <v>26</v>
          </cell>
          <cell r="S190" t="str">
            <v>Entre 16 y 30</v>
          </cell>
          <cell r="T190" t="str">
            <v>Departmental Digital</v>
          </cell>
          <cell r="U190" t="str">
            <v>A3</v>
          </cell>
          <cell r="V190" t="str">
            <v>Ciudad principal</v>
          </cell>
          <cell r="W190" t="str">
            <v>2-Entre 16 y 30</v>
          </cell>
          <cell r="X190">
            <v>0.8</v>
          </cell>
          <cell r="Y190">
            <v>1092</v>
          </cell>
          <cell r="Z190">
            <v>1</v>
          </cell>
          <cell r="AA190">
            <v>0.67</v>
          </cell>
          <cell r="AB190">
            <v>5</v>
          </cell>
          <cell r="AC190">
            <v>0.13400000000000001</v>
          </cell>
          <cell r="AD190">
            <v>0</v>
          </cell>
          <cell r="AE190">
            <v>0</v>
          </cell>
          <cell r="AF190">
            <v>43556</v>
          </cell>
          <cell r="AG190">
            <v>43557</v>
          </cell>
          <cell r="AH190">
            <v>1</v>
          </cell>
          <cell r="AI190" t="str">
            <v>0-1 día</v>
          </cell>
          <cell r="AJ190">
            <v>0</v>
          </cell>
          <cell r="AK190">
            <v>0</v>
          </cell>
          <cell r="AL190">
            <v>0</v>
          </cell>
          <cell r="AM190">
            <v>1092</v>
          </cell>
          <cell r="AN190">
            <v>819</v>
          </cell>
          <cell r="AO190">
            <v>2</v>
          </cell>
        </row>
        <row r="191">
          <cell r="A191" t="str">
            <v>0EX96642102</v>
          </cell>
          <cell r="B191" t="str">
            <v>0EX96642101</v>
          </cell>
          <cell r="C191" t="str">
            <v>0EX9664210</v>
          </cell>
          <cell r="D191" t="str">
            <v>ABR-19</v>
          </cell>
          <cell r="E191">
            <v>1</v>
          </cell>
          <cell r="F191" t="str">
            <v>2018769</v>
          </cell>
          <cell r="G191" t="str">
            <v>SR MANTENIMIENTO CORRECTIVO</v>
          </cell>
          <cell r="H191" t="str">
            <v>5866</v>
          </cell>
          <cell r="I191" t="str">
            <v>02/04/2019 10:54</v>
          </cell>
          <cell r="J191" t="str">
            <v>800027</v>
          </cell>
          <cell r="K191" t="str">
            <v>PITSS</v>
          </cell>
          <cell r="L191" t="str">
            <v>ASP</v>
          </cell>
          <cell r="M191" t="str">
            <v>INSTITUTO TECNOLOGICO Y DE ESTUDIOS SUPERIORES DE</v>
          </cell>
          <cell r="N191" t="str">
            <v>BLVD BOSQUES DE SANTA ANITA No 1260</v>
          </cell>
          <cell r="O191" t="str">
            <v>Tlajomulco De Zu&amp;Iga</v>
          </cell>
          <cell r="P191">
            <v>0</v>
          </cell>
          <cell r="Q191" t="str">
            <v>INTERIOR</v>
          </cell>
          <cell r="R191">
            <v>22</v>
          </cell>
          <cell r="S191" t="str">
            <v>Entre 16 y 30</v>
          </cell>
          <cell r="T191" t="str">
            <v>Departmental Digital</v>
          </cell>
          <cell r="U191" t="str">
            <v>A3</v>
          </cell>
          <cell r="V191" t="str">
            <v>Ciudad principal</v>
          </cell>
          <cell r="W191" t="str">
            <v>2-Entre 16 y 30</v>
          </cell>
          <cell r="X191">
            <v>0.8</v>
          </cell>
          <cell r="Y191">
            <v>1092</v>
          </cell>
          <cell r="Z191">
            <v>1</v>
          </cell>
          <cell r="AA191">
            <v>3.02</v>
          </cell>
          <cell r="AB191">
            <v>5</v>
          </cell>
          <cell r="AC191">
            <v>0.60399999999999998</v>
          </cell>
          <cell r="AD191">
            <v>0</v>
          </cell>
          <cell r="AE191">
            <v>0</v>
          </cell>
          <cell r="AF191">
            <v>43557</v>
          </cell>
          <cell r="AG191">
            <v>43557</v>
          </cell>
          <cell r="AH191">
            <v>0</v>
          </cell>
          <cell r="AI191" t="str">
            <v>0-1 día</v>
          </cell>
          <cell r="AJ191">
            <v>0</v>
          </cell>
          <cell r="AK191">
            <v>0</v>
          </cell>
          <cell r="AL191">
            <v>0</v>
          </cell>
          <cell r="AM191">
            <v>1092</v>
          </cell>
          <cell r="AN191">
            <v>1092</v>
          </cell>
          <cell r="AO191">
            <v>1</v>
          </cell>
        </row>
        <row r="192">
          <cell r="A192" t="str">
            <v>03AG8803182</v>
          </cell>
          <cell r="B192" t="str">
            <v>03AG8803182</v>
          </cell>
          <cell r="C192" t="str">
            <v>03AG880318</v>
          </cell>
          <cell r="D192" t="str">
            <v>ABR-19</v>
          </cell>
          <cell r="E192">
            <v>1</v>
          </cell>
          <cell r="F192" t="str">
            <v>2018979</v>
          </cell>
          <cell r="G192" t="str">
            <v>SR MANTENIMIENTO CORRECTIVO</v>
          </cell>
          <cell r="H192" t="str">
            <v>8075</v>
          </cell>
          <cell r="I192" t="str">
            <v>02/04/2019 15:30</v>
          </cell>
          <cell r="J192" t="str">
            <v>500028</v>
          </cell>
          <cell r="K192" t="str">
            <v>PITSS</v>
          </cell>
          <cell r="L192" t="str">
            <v>ASP</v>
          </cell>
          <cell r="M192" t="str">
            <v>OPERADORA OMX SA DE CV</v>
          </cell>
          <cell r="N192" t="str">
            <v>EUGENIO GARZA SADA 3525</v>
          </cell>
          <cell r="O192" t="str">
            <v>Monterrey-NL</v>
          </cell>
          <cell r="P192">
            <v>0</v>
          </cell>
          <cell r="Q192" t="str">
            <v>INTERIOR</v>
          </cell>
          <cell r="R192">
            <v>22</v>
          </cell>
          <cell r="S192" t="str">
            <v>Entre 16 y 30</v>
          </cell>
          <cell r="T192" t="str">
            <v>Departmental Digital</v>
          </cell>
          <cell r="U192" t="str">
            <v>A3</v>
          </cell>
          <cell r="V192" t="str">
            <v>Ciudad principal</v>
          </cell>
          <cell r="W192" t="str">
            <v>2-Entre 16 y 30</v>
          </cell>
          <cell r="X192">
            <v>0.8</v>
          </cell>
          <cell r="Y192">
            <v>1092</v>
          </cell>
          <cell r="Z192">
            <v>1</v>
          </cell>
          <cell r="AA192">
            <v>0.5</v>
          </cell>
          <cell r="AB192">
            <v>5</v>
          </cell>
          <cell r="AC192">
            <v>0.1</v>
          </cell>
          <cell r="AD192">
            <v>0</v>
          </cell>
          <cell r="AE192">
            <v>0</v>
          </cell>
          <cell r="AF192">
            <v>43557</v>
          </cell>
          <cell r="AG192">
            <v>43557</v>
          </cell>
          <cell r="AH192">
            <v>0</v>
          </cell>
          <cell r="AI192" t="str">
            <v>0-1 día</v>
          </cell>
          <cell r="AJ192">
            <v>0</v>
          </cell>
          <cell r="AK192">
            <v>0</v>
          </cell>
          <cell r="AL192">
            <v>0</v>
          </cell>
          <cell r="AM192">
            <v>1092</v>
          </cell>
          <cell r="AN192">
            <v>1092</v>
          </cell>
          <cell r="AO192">
            <v>2</v>
          </cell>
        </row>
        <row r="193">
          <cell r="A193" t="str">
            <v>0EX92931681</v>
          </cell>
          <cell r="B193" t="str">
            <v>0EX92931681</v>
          </cell>
          <cell r="C193" t="str">
            <v>0EX9293168</v>
          </cell>
          <cell r="D193" t="str">
            <v>ABR-19</v>
          </cell>
          <cell r="E193">
            <v>1</v>
          </cell>
          <cell r="F193" t="str">
            <v>2018199</v>
          </cell>
          <cell r="G193" t="str">
            <v>SR MANTENIMIENTO CORRECTIVO</v>
          </cell>
          <cell r="H193" t="str">
            <v>5866</v>
          </cell>
          <cell r="I193" t="str">
            <v>01/04/2019 13:13</v>
          </cell>
          <cell r="J193" t="str">
            <v>800147</v>
          </cell>
          <cell r="K193" t="str">
            <v>PITSS</v>
          </cell>
          <cell r="L193" t="str">
            <v>ASP</v>
          </cell>
          <cell r="M193" t="str">
            <v>OPERADORA OMX SA DE CV</v>
          </cell>
          <cell r="N193" t="str">
            <v>BLV ADOLFO LOPEZ MATEOS 2009-B</v>
          </cell>
          <cell r="O193" t="str">
            <v>LEON-GTO</v>
          </cell>
          <cell r="P193">
            <v>0</v>
          </cell>
          <cell r="Q193" t="str">
            <v>INTERIOR</v>
          </cell>
          <cell r="R193">
            <v>25</v>
          </cell>
          <cell r="S193" t="str">
            <v>Entre 16 y 30</v>
          </cell>
          <cell r="T193" t="str">
            <v>Departmental Digital</v>
          </cell>
          <cell r="U193" t="str">
            <v>A3</v>
          </cell>
          <cell r="V193" t="str">
            <v>Ciudad principal</v>
          </cell>
          <cell r="W193" t="str">
            <v>2-Entre 16 y 30</v>
          </cell>
          <cell r="X193">
            <v>0.8</v>
          </cell>
          <cell r="Y193">
            <v>1092</v>
          </cell>
          <cell r="Z193">
            <v>1</v>
          </cell>
          <cell r="AA193">
            <v>0.28000000000000003</v>
          </cell>
          <cell r="AB193">
            <v>5</v>
          </cell>
          <cell r="AC193">
            <v>5.6000000000000008E-2</v>
          </cell>
          <cell r="AD193">
            <v>0</v>
          </cell>
          <cell r="AE193">
            <v>0</v>
          </cell>
          <cell r="AF193">
            <v>43558</v>
          </cell>
          <cell r="AG193">
            <v>43558</v>
          </cell>
          <cell r="AH193">
            <v>0</v>
          </cell>
          <cell r="AI193" t="str">
            <v>0-1 día</v>
          </cell>
          <cell r="AJ193">
            <v>0</v>
          </cell>
          <cell r="AK193">
            <v>0</v>
          </cell>
          <cell r="AL193">
            <v>0</v>
          </cell>
          <cell r="AM193">
            <v>1092</v>
          </cell>
          <cell r="AN193">
            <v>1092</v>
          </cell>
          <cell r="AO193">
            <v>1</v>
          </cell>
        </row>
        <row r="194">
          <cell r="A194" t="str">
            <v>0EX92931594</v>
          </cell>
          <cell r="B194" t="str">
            <v>0EX92931593</v>
          </cell>
          <cell r="C194" t="str">
            <v>0EX9293159</v>
          </cell>
          <cell r="D194" t="str">
            <v>ABR-19</v>
          </cell>
          <cell r="E194">
            <v>1</v>
          </cell>
          <cell r="F194" t="str">
            <v>2019883</v>
          </cell>
          <cell r="G194" t="str">
            <v>SR MANTENIMIENTO CORRECTIVO</v>
          </cell>
          <cell r="H194" t="str">
            <v>5866</v>
          </cell>
          <cell r="I194" t="str">
            <v>04/04/2019 09:38</v>
          </cell>
          <cell r="J194" t="str">
            <v>800146</v>
          </cell>
          <cell r="K194" t="str">
            <v>PITSS</v>
          </cell>
          <cell r="L194" t="str">
            <v>ASP</v>
          </cell>
          <cell r="M194" t="str">
            <v>OPERADORA OMX SA DE CV</v>
          </cell>
          <cell r="N194" t="str">
            <v>BLVD ADOLFO LOPEZ MATEOS 2540</v>
          </cell>
          <cell r="O194" t="str">
            <v>LEON-GTO</v>
          </cell>
          <cell r="P194">
            <v>0</v>
          </cell>
          <cell r="Q194" t="str">
            <v>INTERIOR</v>
          </cell>
          <cell r="R194">
            <v>28</v>
          </cell>
          <cell r="S194" t="str">
            <v>Entre 16 y 30</v>
          </cell>
          <cell r="T194" t="str">
            <v>Departmental Digital</v>
          </cell>
          <cell r="U194" t="str">
            <v>A3</v>
          </cell>
          <cell r="V194" t="str">
            <v>Ciudad principal</v>
          </cell>
          <cell r="W194" t="str">
            <v>2-Entre 16 y 30</v>
          </cell>
          <cell r="X194">
            <v>0.8</v>
          </cell>
          <cell r="Y194">
            <v>1092</v>
          </cell>
          <cell r="Z194">
            <v>1</v>
          </cell>
          <cell r="AA194">
            <v>0.62</v>
          </cell>
          <cell r="AB194">
            <v>5</v>
          </cell>
          <cell r="AC194">
            <v>0.124</v>
          </cell>
          <cell r="AD194">
            <v>0</v>
          </cell>
          <cell r="AE194">
            <v>0</v>
          </cell>
          <cell r="AF194">
            <v>43559</v>
          </cell>
          <cell r="AG194">
            <v>43559</v>
          </cell>
          <cell r="AH194">
            <v>0</v>
          </cell>
          <cell r="AI194" t="str">
            <v>0-1 día</v>
          </cell>
          <cell r="AJ194">
            <v>0</v>
          </cell>
          <cell r="AK194">
            <v>0</v>
          </cell>
          <cell r="AL194">
            <v>0</v>
          </cell>
          <cell r="AM194">
            <v>1092</v>
          </cell>
          <cell r="AN194">
            <v>1433.25</v>
          </cell>
          <cell r="AO194">
            <v>3</v>
          </cell>
        </row>
        <row r="195">
          <cell r="A195" t="str">
            <v>3AG8787354</v>
          </cell>
          <cell r="B195" t="str">
            <v>3AG8787351</v>
          </cell>
          <cell r="C195" t="str">
            <v>3AG878735</v>
          </cell>
          <cell r="D195" t="str">
            <v>ABR-19</v>
          </cell>
          <cell r="E195">
            <v>1</v>
          </cell>
          <cell r="F195" t="str">
            <v>2020087</v>
          </cell>
          <cell r="G195" t="str">
            <v>SR MANTENIMIENTO CORRECTIVO</v>
          </cell>
          <cell r="H195" t="str">
            <v>8065</v>
          </cell>
          <cell r="I195" t="str">
            <v>04/04/2019 13:17</v>
          </cell>
          <cell r="J195" t="str">
            <v>500028</v>
          </cell>
          <cell r="K195" t="str">
            <v>PITSS</v>
          </cell>
          <cell r="L195" t="str">
            <v>ASP</v>
          </cell>
          <cell r="M195" t="str">
            <v>DIGITAL NET SOLUTIONS GAV SA DE CV</v>
          </cell>
          <cell r="N195" t="str">
            <v>DOLORES DE GUEVARA No 980</v>
          </cell>
          <cell r="O195" t="str">
            <v>Monterrey-NL</v>
          </cell>
          <cell r="P195">
            <v>0</v>
          </cell>
          <cell r="Q195" t="str">
            <v>INTERIOR</v>
          </cell>
          <cell r="R195">
            <v>16</v>
          </cell>
          <cell r="S195" t="str">
            <v>Entre 16 y 30</v>
          </cell>
          <cell r="T195" t="str">
            <v>Departmental Digital</v>
          </cell>
          <cell r="U195" t="str">
            <v>A3</v>
          </cell>
          <cell r="V195" t="str">
            <v>Ciudad principal</v>
          </cell>
          <cell r="W195" t="str">
            <v>2-Entre 16 y 30</v>
          </cell>
          <cell r="X195">
            <v>0.8</v>
          </cell>
          <cell r="Y195">
            <v>1092</v>
          </cell>
          <cell r="Z195">
            <v>1</v>
          </cell>
          <cell r="AA195">
            <v>1.72</v>
          </cell>
          <cell r="AB195">
            <v>5</v>
          </cell>
          <cell r="AC195">
            <v>0.34399999999999997</v>
          </cell>
          <cell r="AD195">
            <v>0</v>
          </cell>
          <cell r="AE195">
            <v>0</v>
          </cell>
          <cell r="AF195">
            <v>43559</v>
          </cell>
          <cell r="AG195">
            <v>43559</v>
          </cell>
          <cell r="AH195">
            <v>0</v>
          </cell>
          <cell r="AI195" t="str">
            <v>0-1 día</v>
          </cell>
          <cell r="AJ195">
            <v>0</v>
          </cell>
          <cell r="AK195">
            <v>0</v>
          </cell>
          <cell r="AL195">
            <v>0</v>
          </cell>
          <cell r="AM195">
            <v>1092</v>
          </cell>
          <cell r="AN195" t="e">
            <v>#N/A</v>
          </cell>
          <cell r="AO195">
            <v>1</v>
          </cell>
        </row>
        <row r="196">
          <cell r="A196" t="str">
            <v>0LX569780022</v>
          </cell>
          <cell r="B196" t="str">
            <v>0LX56978001</v>
          </cell>
          <cell r="C196" t="str">
            <v>0LX5697800</v>
          </cell>
          <cell r="D196" t="str">
            <v>ABR-19</v>
          </cell>
          <cell r="E196">
            <v>1</v>
          </cell>
          <cell r="F196" t="str">
            <v>2013409</v>
          </cell>
          <cell r="G196" t="str">
            <v>SR MANTENIMIENTO CORRECTIVO</v>
          </cell>
          <cell r="H196" t="str">
            <v>7222</v>
          </cell>
          <cell r="I196" t="str">
            <v>22/03/2019 11:31</v>
          </cell>
          <cell r="J196" t="str">
            <v>500157</v>
          </cell>
          <cell r="K196" t="str">
            <v>PITSS</v>
          </cell>
          <cell r="L196" t="str">
            <v>ASP</v>
          </cell>
          <cell r="M196" t="str">
            <v>FEDERAL MOGUL DE MATAMOROS S DE RL DE CV</v>
          </cell>
          <cell r="N196" t="str">
            <v>AV SANTIAGO TRONCOSO 281</v>
          </cell>
          <cell r="O196" t="str">
            <v>CIUDAD JUAREZ-CHIH</v>
          </cell>
          <cell r="P196">
            <v>0</v>
          </cell>
          <cell r="Q196" t="str">
            <v>INTERIOR</v>
          </cell>
          <cell r="R196">
            <v>17</v>
          </cell>
          <cell r="S196" t="str">
            <v>Entre 16 y 30</v>
          </cell>
          <cell r="T196" t="str">
            <v>A3 Office Color Laser MFPs</v>
          </cell>
          <cell r="U196" t="str">
            <v>A3</v>
          </cell>
          <cell r="V196" t="str">
            <v>Ciudad principal</v>
          </cell>
          <cell r="W196" t="str">
            <v>2-Entre 16 y 30</v>
          </cell>
          <cell r="X196">
            <v>0.8</v>
          </cell>
          <cell r="Y196">
            <v>1092</v>
          </cell>
          <cell r="Z196">
            <v>1</v>
          </cell>
          <cell r="AA196">
            <v>0.98</v>
          </cell>
          <cell r="AB196">
            <v>5</v>
          </cell>
          <cell r="AC196">
            <v>0.19600000000000001</v>
          </cell>
          <cell r="AD196">
            <v>0</v>
          </cell>
          <cell r="AE196">
            <v>0</v>
          </cell>
          <cell r="AF196">
            <v>43559</v>
          </cell>
          <cell r="AG196">
            <v>43560</v>
          </cell>
          <cell r="AH196">
            <v>1</v>
          </cell>
          <cell r="AI196" t="str">
            <v>0-1 día</v>
          </cell>
          <cell r="AJ196">
            <v>0</v>
          </cell>
          <cell r="AK196">
            <v>0</v>
          </cell>
          <cell r="AL196">
            <v>0</v>
          </cell>
          <cell r="AM196">
            <v>1092</v>
          </cell>
          <cell r="AN196">
            <v>1092</v>
          </cell>
          <cell r="AO196">
            <v>2</v>
          </cell>
        </row>
        <row r="197">
          <cell r="A197" t="str">
            <v>AAQ1005634</v>
          </cell>
          <cell r="B197" t="str">
            <v>AAQ1005632</v>
          </cell>
          <cell r="C197" t="str">
            <v>AAQ100563</v>
          </cell>
          <cell r="D197" t="str">
            <v>ABR-19</v>
          </cell>
          <cell r="E197">
            <v>1</v>
          </cell>
          <cell r="F197" t="str">
            <v>2020071</v>
          </cell>
          <cell r="G197" t="str">
            <v>SR MANTENIMIENTO CORRECTIVO</v>
          </cell>
          <cell r="H197" t="str">
            <v>1026</v>
          </cell>
          <cell r="I197" t="str">
            <v>04/04/2019 12:56</v>
          </cell>
          <cell r="J197" t="str">
            <v>800074</v>
          </cell>
          <cell r="K197" t="str">
            <v>PITSS</v>
          </cell>
          <cell r="L197" t="str">
            <v>ASP</v>
          </cell>
          <cell r="M197" t="str">
            <v>PUBLICO EN GENERAL</v>
          </cell>
          <cell r="N197" t="str">
            <v>JAVIER MINA No 14 INT No 4</v>
          </cell>
          <cell r="O197" t="str">
            <v>Michoacan-MICH</v>
          </cell>
          <cell r="P197">
            <v>0</v>
          </cell>
          <cell r="Q197" t="str">
            <v>INTERIOR</v>
          </cell>
          <cell r="R197">
            <v>29</v>
          </cell>
          <cell r="S197" t="str">
            <v>Entre 16 y 30</v>
          </cell>
          <cell r="T197" t="str">
            <v>Office Digital</v>
          </cell>
          <cell r="U197" t="str">
            <v>A3</v>
          </cell>
          <cell r="V197" t="str">
            <v>Ciudad principal</v>
          </cell>
          <cell r="W197" t="str">
            <v>2-Entre 16 y 30</v>
          </cell>
          <cell r="X197">
            <v>0.8</v>
          </cell>
          <cell r="Y197">
            <v>1092</v>
          </cell>
          <cell r="Z197">
            <v>1</v>
          </cell>
          <cell r="AA197">
            <v>7.57</v>
          </cell>
          <cell r="AB197">
            <v>5</v>
          </cell>
          <cell r="AC197">
            <v>1.514</v>
          </cell>
          <cell r="AD197">
            <v>0.1285</v>
          </cell>
          <cell r="AE197">
            <v>-175.4025</v>
          </cell>
          <cell r="AF197">
            <v>43560</v>
          </cell>
          <cell r="AG197">
            <v>43560</v>
          </cell>
          <cell r="AH197">
            <v>0</v>
          </cell>
          <cell r="AI197" t="str">
            <v>0-1 día</v>
          </cell>
          <cell r="AJ197">
            <v>0</v>
          </cell>
          <cell r="AK197">
            <v>0</v>
          </cell>
          <cell r="AL197">
            <v>0</v>
          </cell>
          <cell r="AM197">
            <v>916.59749999999997</v>
          </cell>
          <cell r="AN197">
            <v>1092</v>
          </cell>
          <cell r="AO197">
            <v>3</v>
          </cell>
        </row>
        <row r="198">
          <cell r="A198" t="str">
            <v>0X767042055</v>
          </cell>
          <cell r="B198" t="str">
            <v>0X767042051</v>
          </cell>
          <cell r="C198" t="str">
            <v>0X76704205</v>
          </cell>
          <cell r="D198" t="str">
            <v>ABR-19</v>
          </cell>
          <cell r="E198">
            <v>1</v>
          </cell>
          <cell r="F198" t="str">
            <v>2020831</v>
          </cell>
          <cell r="G198" t="str">
            <v>SR MANTENIMIENTO CORRECTIVO</v>
          </cell>
          <cell r="H198" t="str">
            <v>5955</v>
          </cell>
          <cell r="I198" t="str">
            <v>05/04/2019 14:43</v>
          </cell>
          <cell r="J198" t="str">
            <v>500158</v>
          </cell>
          <cell r="K198" t="str">
            <v>PITSS</v>
          </cell>
          <cell r="L198" t="str">
            <v>ASP</v>
          </cell>
          <cell r="M198" t="str">
            <v>DELPHI AUTOMOTIVE SYSTEMS S DE RL DE CV</v>
          </cell>
          <cell r="N198" t="str">
            <v>AV TECNOLOGICO Y JUAN KEPLER 6915</v>
          </cell>
          <cell r="O198" t="str">
            <v>CIUDAD JUAREZ-CHIH</v>
          </cell>
          <cell r="P198">
            <v>0</v>
          </cell>
          <cell r="Q198" t="str">
            <v>INTERIOR</v>
          </cell>
          <cell r="R198">
            <v>28</v>
          </cell>
          <cell r="S198" t="str">
            <v>Entre 16 y 30</v>
          </cell>
          <cell r="T198" t="str">
            <v>Departmental Digital</v>
          </cell>
          <cell r="U198" t="str">
            <v>A3</v>
          </cell>
          <cell r="V198" t="str">
            <v>Ciudad principal</v>
          </cell>
          <cell r="W198" t="str">
            <v>2-Entre 16 y 30</v>
          </cell>
          <cell r="X198">
            <v>0.8</v>
          </cell>
          <cell r="Y198">
            <v>1092</v>
          </cell>
          <cell r="Z198">
            <v>1</v>
          </cell>
          <cell r="AA198">
            <v>1.45</v>
          </cell>
          <cell r="AB198">
            <v>5</v>
          </cell>
          <cell r="AC198">
            <v>0.28999999999999998</v>
          </cell>
          <cell r="AD198">
            <v>0</v>
          </cell>
          <cell r="AE198">
            <v>0</v>
          </cell>
          <cell r="AF198">
            <v>43560</v>
          </cell>
          <cell r="AG198">
            <v>43563</v>
          </cell>
          <cell r="AH198">
            <v>1</v>
          </cell>
          <cell r="AI198" t="str">
            <v>0-1 día</v>
          </cell>
          <cell r="AJ198">
            <v>0</v>
          </cell>
          <cell r="AK198">
            <v>0</v>
          </cell>
          <cell r="AL198">
            <v>0</v>
          </cell>
          <cell r="AM198">
            <v>1092</v>
          </cell>
          <cell r="AN198">
            <v>1092</v>
          </cell>
          <cell r="AO198">
            <v>1</v>
          </cell>
        </row>
        <row r="199">
          <cell r="A199" t="str">
            <v>0EX96647788</v>
          </cell>
          <cell r="B199" t="str">
            <v>0EX96647781</v>
          </cell>
          <cell r="C199" t="str">
            <v>0EX9664778</v>
          </cell>
          <cell r="D199" t="str">
            <v>ABR-19</v>
          </cell>
          <cell r="E199">
            <v>1</v>
          </cell>
          <cell r="F199" t="str">
            <v>2021667</v>
          </cell>
          <cell r="G199" t="str">
            <v>SR MANTENIMIENTO CORRECTIVO</v>
          </cell>
          <cell r="H199" t="str">
            <v>5866</v>
          </cell>
          <cell r="I199" t="str">
            <v>08/04/2019 12:07</v>
          </cell>
          <cell r="J199" t="str">
            <v>500028</v>
          </cell>
          <cell r="K199" t="str">
            <v>PITSS</v>
          </cell>
          <cell r="L199" t="str">
            <v>ASP</v>
          </cell>
          <cell r="M199" t="str">
            <v>APTIV CONTRACT SERVICES NORESTE S DE RL DE CV</v>
          </cell>
          <cell r="N199" t="str">
            <v>AV DE LOS ALAMOS No 80</v>
          </cell>
          <cell r="O199" t="str">
            <v>Linares-NL</v>
          </cell>
          <cell r="P199">
            <v>0</v>
          </cell>
          <cell r="Q199" t="str">
            <v>INTERIOR</v>
          </cell>
          <cell r="R199">
            <v>17</v>
          </cell>
          <cell r="S199" t="str">
            <v>Entre 16 y 30</v>
          </cell>
          <cell r="T199" t="str">
            <v>Departmental Digital</v>
          </cell>
          <cell r="U199" t="str">
            <v>A3</v>
          </cell>
          <cell r="V199" t="str">
            <v>Otras</v>
          </cell>
          <cell r="W199" t="str">
            <v>2-Entre 16 y 30</v>
          </cell>
          <cell r="X199">
            <v>0.8</v>
          </cell>
          <cell r="Y199">
            <v>1092</v>
          </cell>
          <cell r="Z199">
            <v>1</v>
          </cell>
          <cell r="AA199">
            <v>6.38</v>
          </cell>
          <cell r="AB199">
            <v>9</v>
          </cell>
          <cell r="AC199">
            <v>0.7088888888888889</v>
          </cell>
          <cell r="AD199">
            <v>0</v>
          </cell>
          <cell r="AE199">
            <v>0</v>
          </cell>
          <cell r="AF199">
            <v>43564</v>
          </cell>
          <cell r="AG199">
            <v>43564</v>
          </cell>
          <cell r="AH199">
            <v>0</v>
          </cell>
          <cell r="AI199" t="str">
            <v>0-1 día</v>
          </cell>
          <cell r="AJ199">
            <v>0</v>
          </cell>
          <cell r="AK199">
            <v>0</v>
          </cell>
          <cell r="AL199">
            <v>0</v>
          </cell>
          <cell r="AM199">
            <v>1092</v>
          </cell>
          <cell r="AN199">
            <v>1092</v>
          </cell>
          <cell r="AO199">
            <v>1</v>
          </cell>
        </row>
        <row r="200">
          <cell r="A200" t="str">
            <v>0Y4X8381039</v>
          </cell>
          <cell r="B200" t="str">
            <v>0Y4X8381032</v>
          </cell>
          <cell r="C200" t="str">
            <v>0Y4X838103</v>
          </cell>
          <cell r="D200" t="str">
            <v>ABR-19</v>
          </cell>
          <cell r="E200">
            <v>1</v>
          </cell>
          <cell r="F200" t="str">
            <v>2022333</v>
          </cell>
          <cell r="G200" t="str">
            <v>SR MANTENIMIENTO CORRECTIVO</v>
          </cell>
          <cell r="H200" t="str">
            <v>8045</v>
          </cell>
          <cell r="I200" t="str">
            <v>09/04/2019 10:47</v>
          </cell>
          <cell r="J200" t="str">
            <v>100037</v>
          </cell>
          <cell r="K200" t="str">
            <v>PITSS</v>
          </cell>
          <cell r="L200" t="str">
            <v>ASP</v>
          </cell>
          <cell r="M200" t="str">
            <v>UNIVERSIDAD AUTONOMA DEL ESTADO DE MEXICO</v>
          </cell>
          <cell r="N200" t="str">
            <v>IGNACIO LOPEZ RAYON No 510</v>
          </cell>
          <cell r="O200" t="str">
            <v>Toluca De Lerdo-ESTA</v>
          </cell>
          <cell r="P200">
            <v>0</v>
          </cell>
          <cell r="Q200" t="str">
            <v>INTERIOR</v>
          </cell>
          <cell r="R200">
            <v>18</v>
          </cell>
          <cell r="S200" t="str">
            <v>Entre 16 y 30</v>
          </cell>
          <cell r="T200" t="str">
            <v>Office Digital</v>
          </cell>
          <cell r="U200" t="str">
            <v>A3</v>
          </cell>
          <cell r="V200" t="str">
            <v>Ciudad principal</v>
          </cell>
          <cell r="W200" t="str">
            <v>2-Entre 16 y 30</v>
          </cell>
          <cell r="X200">
            <v>0.8</v>
          </cell>
          <cell r="Y200">
            <v>1092</v>
          </cell>
          <cell r="Z200">
            <v>1</v>
          </cell>
          <cell r="AA200">
            <v>1.87</v>
          </cell>
          <cell r="AB200">
            <v>5</v>
          </cell>
          <cell r="AC200">
            <v>0.374</v>
          </cell>
          <cell r="AD200">
            <v>0</v>
          </cell>
          <cell r="AE200">
            <v>0</v>
          </cell>
          <cell r="AF200">
            <v>43564</v>
          </cell>
          <cell r="AG200">
            <v>43564</v>
          </cell>
          <cell r="AH200">
            <v>0</v>
          </cell>
          <cell r="AI200" t="str">
            <v>0-1 día</v>
          </cell>
          <cell r="AJ200">
            <v>0</v>
          </cell>
          <cell r="AK200">
            <v>0</v>
          </cell>
          <cell r="AL200">
            <v>0</v>
          </cell>
          <cell r="AM200">
            <v>1092</v>
          </cell>
          <cell r="AN200">
            <v>819</v>
          </cell>
          <cell r="AO200">
            <v>2</v>
          </cell>
        </row>
        <row r="201">
          <cell r="A201" t="str">
            <v>0VGW68653315</v>
          </cell>
          <cell r="B201" t="str">
            <v>0VGW6865332</v>
          </cell>
          <cell r="C201" t="str">
            <v>0VGW686533</v>
          </cell>
          <cell r="D201" t="str">
            <v>ABR-19</v>
          </cell>
          <cell r="E201">
            <v>1</v>
          </cell>
          <cell r="F201" t="str">
            <v>2010007</v>
          </cell>
          <cell r="G201" t="str">
            <v>SR MANTENIMIENTO CORRECTIVO</v>
          </cell>
          <cell r="H201" t="str">
            <v>0251</v>
          </cell>
          <cell r="I201" t="str">
            <v>15/03/2019 17:09</v>
          </cell>
          <cell r="J201" t="str">
            <v>500161</v>
          </cell>
          <cell r="K201" t="str">
            <v>PITSS</v>
          </cell>
          <cell r="L201" t="str">
            <v>ASP</v>
          </cell>
          <cell r="M201" t="str">
            <v>COPY MARTZ PROFESIONAL SA DE CV</v>
          </cell>
          <cell r="N201" t="str">
            <v>AV AMERICAS 15</v>
          </cell>
          <cell r="O201" t="str">
            <v>CHIHUAHUA-CHIH</v>
          </cell>
          <cell r="P201">
            <v>0</v>
          </cell>
          <cell r="Q201" t="str">
            <v>INTERIOR</v>
          </cell>
          <cell r="R201">
            <v>29</v>
          </cell>
          <cell r="S201" t="str">
            <v>Entre 16 y 30</v>
          </cell>
          <cell r="T201" t="str">
            <v>A3 Professional Color Laser MFPs</v>
          </cell>
          <cell r="U201" t="str">
            <v>A3</v>
          </cell>
          <cell r="V201" t="str">
            <v>Ciudad principal</v>
          </cell>
          <cell r="W201" t="str">
            <v>2-Entre 16 y 30</v>
          </cell>
          <cell r="X201">
            <v>0.8</v>
          </cell>
          <cell r="Y201">
            <v>1092</v>
          </cell>
          <cell r="Z201">
            <v>1</v>
          </cell>
          <cell r="AA201">
            <v>0.35</v>
          </cell>
          <cell r="AB201">
            <v>5</v>
          </cell>
          <cell r="AC201">
            <v>6.9999999999999993E-2</v>
          </cell>
          <cell r="AD201">
            <v>0</v>
          </cell>
          <cell r="AE201">
            <v>0</v>
          </cell>
          <cell r="AF201">
            <v>43564</v>
          </cell>
          <cell r="AG201">
            <v>43564</v>
          </cell>
          <cell r="AH201">
            <v>0</v>
          </cell>
          <cell r="AI201" t="str">
            <v>0-1 día</v>
          </cell>
          <cell r="AJ201">
            <v>0</v>
          </cell>
          <cell r="AK201">
            <v>0</v>
          </cell>
          <cell r="AL201">
            <v>0</v>
          </cell>
          <cell r="AM201">
            <v>1092</v>
          </cell>
          <cell r="AN201">
            <v>819</v>
          </cell>
          <cell r="AO201">
            <v>3</v>
          </cell>
        </row>
        <row r="202">
          <cell r="A202" t="str">
            <v>0EX929348310</v>
          </cell>
          <cell r="B202" t="str">
            <v>0EX92934831</v>
          </cell>
          <cell r="C202" t="str">
            <v>0EX9293483</v>
          </cell>
          <cell r="D202" t="str">
            <v>ABR-19</v>
          </cell>
          <cell r="E202">
            <v>1</v>
          </cell>
          <cell r="F202" t="str">
            <v>2023311</v>
          </cell>
          <cell r="G202" t="str">
            <v>SR MANTENIMIENTO CORRECTIVO</v>
          </cell>
          <cell r="H202" t="str">
            <v>5866</v>
          </cell>
          <cell r="I202" t="str">
            <v>10/04/2019 20:52</v>
          </cell>
          <cell r="J202" t="str">
            <v>800197</v>
          </cell>
          <cell r="K202" t="str">
            <v>PITSS</v>
          </cell>
          <cell r="L202" t="str">
            <v>ASP</v>
          </cell>
          <cell r="M202" t="str">
            <v>OPERADORA OMX SA DE CV</v>
          </cell>
          <cell r="N202" t="str">
            <v>AV VENUSTIANO CARRANZA 2301</v>
          </cell>
          <cell r="O202" t="str">
            <v>SAN LUIS POTOSI-SLP</v>
          </cell>
          <cell r="P202">
            <v>0</v>
          </cell>
          <cell r="Q202" t="str">
            <v>INTERIOR</v>
          </cell>
          <cell r="R202">
            <v>28</v>
          </cell>
          <cell r="S202" t="str">
            <v>Entre 16 y 30</v>
          </cell>
          <cell r="T202" t="str">
            <v>Departmental Digital</v>
          </cell>
          <cell r="U202" t="str">
            <v>A3</v>
          </cell>
          <cell r="V202" t="str">
            <v>Ciudad principal</v>
          </cell>
          <cell r="W202" t="str">
            <v>2-Entre 16 y 30</v>
          </cell>
          <cell r="X202">
            <v>0.8</v>
          </cell>
          <cell r="Y202">
            <v>1092</v>
          </cell>
          <cell r="Z202">
            <v>1</v>
          </cell>
          <cell r="AA202">
            <v>4.83</v>
          </cell>
          <cell r="AB202">
            <v>5</v>
          </cell>
          <cell r="AC202">
            <v>0.96599999999999997</v>
          </cell>
          <cell r="AD202">
            <v>0</v>
          </cell>
          <cell r="AE202">
            <v>0</v>
          </cell>
          <cell r="AF202">
            <v>43566</v>
          </cell>
          <cell r="AG202">
            <v>43566</v>
          </cell>
          <cell r="AH202">
            <v>0</v>
          </cell>
          <cell r="AI202" t="str">
            <v>0-1 día</v>
          </cell>
          <cell r="AJ202">
            <v>0</v>
          </cell>
          <cell r="AK202">
            <v>0</v>
          </cell>
          <cell r="AL202">
            <v>0</v>
          </cell>
          <cell r="AM202">
            <v>1092</v>
          </cell>
          <cell r="AN202">
            <v>819</v>
          </cell>
          <cell r="AO202">
            <v>2</v>
          </cell>
        </row>
        <row r="203">
          <cell r="A203" t="str">
            <v>0EX92827988</v>
          </cell>
          <cell r="B203" t="str">
            <v>0EX92827981</v>
          </cell>
          <cell r="C203" t="str">
            <v>0EX9282798</v>
          </cell>
          <cell r="D203" t="str">
            <v>ABR-19</v>
          </cell>
          <cell r="E203">
            <v>1</v>
          </cell>
          <cell r="F203" t="str">
            <v>2021589</v>
          </cell>
          <cell r="G203" t="str">
            <v>SR MANTENIMIENTO CORRECTIVO</v>
          </cell>
          <cell r="H203" t="str">
            <v>5865</v>
          </cell>
          <cell r="I203" t="str">
            <v>08/04/2019 10:59</v>
          </cell>
          <cell r="J203" t="str">
            <v>100038</v>
          </cell>
          <cell r="K203" t="str">
            <v>PITSS</v>
          </cell>
          <cell r="L203" t="str">
            <v>ASP</v>
          </cell>
          <cell r="M203" t="str">
            <v>DART SA DE CV</v>
          </cell>
          <cell r="N203" t="str">
            <v>RODOLFO PADRON No 9</v>
          </cell>
          <cell r="O203" t="str">
            <v>Mexico-MEX</v>
          </cell>
          <cell r="P203">
            <v>0</v>
          </cell>
          <cell r="Q203" t="str">
            <v>INTERIOR</v>
          </cell>
          <cell r="R203">
            <v>24</v>
          </cell>
          <cell r="S203" t="str">
            <v>Entre 16 y 30</v>
          </cell>
          <cell r="T203" t="str">
            <v>Departmental Digital</v>
          </cell>
          <cell r="U203" t="str">
            <v>A3</v>
          </cell>
          <cell r="V203" t="str">
            <v>Ciudad principal</v>
          </cell>
          <cell r="W203" t="str">
            <v>2-Entre 16 y 30</v>
          </cell>
          <cell r="X203">
            <v>0.8</v>
          </cell>
          <cell r="Y203">
            <v>1092</v>
          </cell>
          <cell r="Z203">
            <v>1</v>
          </cell>
          <cell r="AA203">
            <v>4.0199999999999996</v>
          </cell>
          <cell r="AB203">
            <v>5</v>
          </cell>
          <cell r="AC203">
            <v>0.80399999999999994</v>
          </cell>
          <cell r="AD203">
            <v>0</v>
          </cell>
          <cell r="AE203">
            <v>0</v>
          </cell>
          <cell r="AF203">
            <v>43567</v>
          </cell>
          <cell r="AG203">
            <v>43567</v>
          </cell>
          <cell r="AH203">
            <v>0</v>
          </cell>
          <cell r="AI203" t="str">
            <v>0-1 día</v>
          </cell>
          <cell r="AJ203">
            <v>0</v>
          </cell>
          <cell r="AK203">
            <v>0</v>
          </cell>
          <cell r="AL203">
            <v>0</v>
          </cell>
          <cell r="AM203">
            <v>1092</v>
          </cell>
          <cell r="AN203">
            <v>1092</v>
          </cell>
          <cell r="AO203">
            <v>1</v>
          </cell>
        </row>
        <row r="204">
          <cell r="A204" t="str">
            <v>0EX929338614</v>
          </cell>
          <cell r="B204" t="str">
            <v>0EX92933863</v>
          </cell>
          <cell r="C204" t="str">
            <v>0EX9293386</v>
          </cell>
          <cell r="D204" t="str">
            <v>ABR-19</v>
          </cell>
          <cell r="E204">
            <v>1</v>
          </cell>
          <cell r="F204" t="str">
            <v>2024585</v>
          </cell>
          <cell r="G204" t="str">
            <v>SR MANTENIMIENTO CORRECTIVO</v>
          </cell>
          <cell r="H204" t="str">
            <v>5866</v>
          </cell>
          <cell r="I204" t="str">
            <v>14/04/2019 17:55</v>
          </cell>
          <cell r="J204" t="str">
            <v>800074</v>
          </cell>
          <cell r="K204" t="str">
            <v>PITSS</v>
          </cell>
          <cell r="L204" t="str">
            <v>ASP</v>
          </cell>
          <cell r="M204" t="str">
            <v>OPERADORA OMX SA DE CV</v>
          </cell>
          <cell r="N204" t="str">
            <v>PASEO IRAPUATO 1101</v>
          </cell>
          <cell r="O204" t="str">
            <v>IRAPUATO-GTO</v>
          </cell>
          <cell r="P204">
            <v>0</v>
          </cell>
          <cell r="Q204" t="str">
            <v>INTERIOR</v>
          </cell>
          <cell r="R204">
            <v>16</v>
          </cell>
          <cell r="S204" t="str">
            <v>Entre 16 y 30</v>
          </cell>
          <cell r="T204" t="str">
            <v>Departmental Digital</v>
          </cell>
          <cell r="U204" t="str">
            <v>A3</v>
          </cell>
          <cell r="V204" t="str">
            <v>Ciudad principal</v>
          </cell>
          <cell r="W204" t="str">
            <v>2-Entre 16 y 30</v>
          </cell>
          <cell r="X204">
            <v>0.8</v>
          </cell>
          <cell r="Y204">
            <v>1092</v>
          </cell>
          <cell r="Z204">
            <v>1</v>
          </cell>
          <cell r="AA204">
            <v>3.5</v>
          </cell>
          <cell r="AB204">
            <v>5</v>
          </cell>
          <cell r="AC204">
            <v>0.7</v>
          </cell>
          <cell r="AD204">
            <v>0</v>
          </cell>
          <cell r="AE204">
            <v>0</v>
          </cell>
          <cell r="AF204">
            <v>43570</v>
          </cell>
          <cell r="AG204">
            <v>43570</v>
          </cell>
          <cell r="AH204">
            <v>0</v>
          </cell>
          <cell r="AI204" t="str">
            <v>0-1 día</v>
          </cell>
          <cell r="AJ204">
            <v>0</v>
          </cell>
          <cell r="AK204">
            <v>0</v>
          </cell>
          <cell r="AL204">
            <v>0</v>
          </cell>
          <cell r="AM204">
            <v>1092</v>
          </cell>
          <cell r="AN204">
            <v>1092</v>
          </cell>
          <cell r="AO204">
            <v>3</v>
          </cell>
        </row>
        <row r="205">
          <cell r="A205" t="str">
            <v>03AG87954412</v>
          </cell>
          <cell r="B205" t="str">
            <v>03AG8795441</v>
          </cell>
          <cell r="C205" t="str">
            <v>03AG879544</v>
          </cell>
          <cell r="D205" t="str">
            <v>ABR-19</v>
          </cell>
          <cell r="E205">
            <v>1</v>
          </cell>
          <cell r="F205" t="str">
            <v>2024275</v>
          </cell>
          <cell r="G205" t="str">
            <v>SR MANTENIMIENTO CORRECTIVO</v>
          </cell>
          <cell r="H205" t="str">
            <v>8075</v>
          </cell>
          <cell r="I205" t="str">
            <v>12/04/2019 14:44</v>
          </cell>
          <cell r="J205" t="str">
            <v>800072</v>
          </cell>
          <cell r="K205" t="str">
            <v>PITSS</v>
          </cell>
          <cell r="L205" t="str">
            <v>ASP</v>
          </cell>
          <cell r="M205" t="str">
            <v>OPERADORA OMX SA DE CV</v>
          </cell>
          <cell r="N205" t="str">
            <v>MARIANO OTERO No 1614</v>
          </cell>
          <cell r="O205" t="str">
            <v>Zapopan-JAL</v>
          </cell>
          <cell r="P205">
            <v>0</v>
          </cell>
          <cell r="Q205" t="str">
            <v>INTERIOR</v>
          </cell>
          <cell r="R205">
            <v>18</v>
          </cell>
          <cell r="S205" t="str">
            <v>Entre 16 y 30</v>
          </cell>
          <cell r="T205" t="str">
            <v>Departmental Digital</v>
          </cell>
          <cell r="U205" t="str">
            <v>A3</v>
          </cell>
          <cell r="V205" t="str">
            <v>Ciudad principal</v>
          </cell>
          <cell r="W205" t="str">
            <v>2-Entre 16 y 30</v>
          </cell>
          <cell r="X205">
            <v>0.8</v>
          </cell>
          <cell r="Y205">
            <v>1092</v>
          </cell>
          <cell r="Z205">
            <v>1</v>
          </cell>
          <cell r="AA205">
            <v>2.77</v>
          </cell>
          <cell r="AB205">
            <v>5</v>
          </cell>
          <cell r="AC205">
            <v>0.55400000000000005</v>
          </cell>
          <cell r="AD205">
            <v>0</v>
          </cell>
          <cell r="AE205">
            <v>0</v>
          </cell>
          <cell r="AF205">
            <v>43571</v>
          </cell>
          <cell r="AG205">
            <v>43571</v>
          </cell>
          <cell r="AH205">
            <v>0</v>
          </cell>
          <cell r="AI205" t="str">
            <v>0-1 día</v>
          </cell>
          <cell r="AJ205">
            <v>0</v>
          </cell>
          <cell r="AK205">
            <v>0</v>
          </cell>
          <cell r="AL205">
            <v>0</v>
          </cell>
          <cell r="AM205">
            <v>1092</v>
          </cell>
          <cell r="AN205">
            <v>1092</v>
          </cell>
          <cell r="AO205">
            <v>1</v>
          </cell>
        </row>
        <row r="206">
          <cell r="A206" t="str">
            <v>0EX929312116</v>
          </cell>
          <cell r="B206" t="str">
            <v>0EX92931212</v>
          </cell>
          <cell r="C206" t="str">
            <v>0EX9293121</v>
          </cell>
          <cell r="D206" t="str">
            <v>ABR-19</v>
          </cell>
          <cell r="E206">
            <v>1</v>
          </cell>
          <cell r="F206" t="str">
            <v>2025463</v>
          </cell>
          <cell r="G206" t="str">
            <v>SR MANTENIMIENTO CORRECTIVO</v>
          </cell>
          <cell r="H206" t="str">
            <v>5866</v>
          </cell>
          <cell r="I206" t="str">
            <v>16/04/2019 09:18</v>
          </cell>
          <cell r="J206" t="str">
            <v>500083</v>
          </cell>
          <cell r="K206" t="str">
            <v>PITSS</v>
          </cell>
          <cell r="L206" t="str">
            <v>ASP</v>
          </cell>
          <cell r="M206" t="str">
            <v>OPERADORA OMX SA DE CV</v>
          </cell>
          <cell r="N206" t="str">
            <v>AV DE LAS TORRES 2498</v>
          </cell>
          <cell r="O206" t="str">
            <v>SAN PEDRO GARZA GARC</v>
          </cell>
          <cell r="P206">
            <v>0</v>
          </cell>
          <cell r="Q206" t="str">
            <v>INTERIOR</v>
          </cell>
          <cell r="R206">
            <v>25</v>
          </cell>
          <cell r="S206" t="str">
            <v>Entre 16 y 30</v>
          </cell>
          <cell r="T206" t="str">
            <v>Departmental Digital</v>
          </cell>
          <cell r="U206" t="str">
            <v>A3</v>
          </cell>
          <cell r="V206" t="str">
            <v>Ciudad principal</v>
          </cell>
          <cell r="W206" t="str">
            <v>2-Entre 16 y 30</v>
          </cell>
          <cell r="X206">
            <v>0.8</v>
          </cell>
          <cell r="Y206">
            <v>1092</v>
          </cell>
          <cell r="Z206">
            <v>1</v>
          </cell>
          <cell r="AA206">
            <v>3.37</v>
          </cell>
          <cell r="AB206">
            <v>5</v>
          </cell>
          <cell r="AC206">
            <v>0.67400000000000004</v>
          </cell>
          <cell r="AD206">
            <v>0</v>
          </cell>
          <cell r="AE206">
            <v>0</v>
          </cell>
          <cell r="AF206">
            <v>43571</v>
          </cell>
          <cell r="AG206">
            <v>43571</v>
          </cell>
          <cell r="AH206">
            <v>0</v>
          </cell>
          <cell r="AI206" t="str">
            <v>0-1 día</v>
          </cell>
          <cell r="AJ206">
            <v>0</v>
          </cell>
          <cell r="AK206">
            <v>0</v>
          </cell>
          <cell r="AL206">
            <v>0</v>
          </cell>
          <cell r="AM206">
            <v>1092</v>
          </cell>
          <cell r="AN206">
            <v>1092</v>
          </cell>
          <cell r="AO206">
            <v>2</v>
          </cell>
        </row>
        <row r="207">
          <cell r="A207" t="str">
            <v>0EX929314522</v>
          </cell>
          <cell r="B207" t="str">
            <v>0EX92931452</v>
          </cell>
          <cell r="C207" t="str">
            <v>0EX9293145</v>
          </cell>
          <cell r="D207" t="str">
            <v>ABR-19</v>
          </cell>
          <cell r="E207">
            <v>1</v>
          </cell>
          <cell r="F207" t="str">
            <v>2027891</v>
          </cell>
          <cell r="G207" t="str">
            <v>SR MANTENIMIENTO CORRECTIVO</v>
          </cell>
          <cell r="H207" t="str">
            <v>5866</v>
          </cell>
          <cell r="I207" t="str">
            <v>22/04/2019 12:43</v>
          </cell>
          <cell r="J207" t="str">
            <v>800183</v>
          </cell>
          <cell r="K207" t="str">
            <v>PITSS</v>
          </cell>
          <cell r="L207" t="str">
            <v>ASP</v>
          </cell>
          <cell r="M207" t="str">
            <v>OPERADORA OMX SA DE CV</v>
          </cell>
          <cell r="N207" t="str">
            <v>AV MEXICO 3370</v>
          </cell>
          <cell r="O207" t="str">
            <v>Zapopan-JAL</v>
          </cell>
          <cell r="P207">
            <v>0</v>
          </cell>
          <cell r="Q207" t="str">
            <v>INTERIOR</v>
          </cell>
          <cell r="R207">
            <v>18</v>
          </cell>
          <cell r="S207" t="str">
            <v>Entre 16 y 30</v>
          </cell>
          <cell r="T207" t="str">
            <v>Departmental Digital</v>
          </cell>
          <cell r="U207" t="str">
            <v>A3</v>
          </cell>
          <cell r="V207" t="str">
            <v>Ciudad principal</v>
          </cell>
          <cell r="W207" t="str">
            <v>2-Entre 16 y 30</v>
          </cell>
          <cell r="X207">
            <v>0.8</v>
          </cell>
          <cell r="Y207">
            <v>1092</v>
          </cell>
          <cell r="Z207">
            <v>1</v>
          </cell>
          <cell r="AA207">
            <v>1.28</v>
          </cell>
          <cell r="AB207">
            <v>5</v>
          </cell>
          <cell r="AC207">
            <v>0.25600000000000001</v>
          </cell>
          <cell r="AD207">
            <v>0</v>
          </cell>
          <cell r="AE207">
            <v>0</v>
          </cell>
          <cell r="AF207">
            <v>43577</v>
          </cell>
          <cell r="AG207">
            <v>43577</v>
          </cell>
          <cell r="AH207">
            <v>0</v>
          </cell>
          <cell r="AI207" t="str">
            <v>0-1 día</v>
          </cell>
          <cell r="AJ207">
            <v>0</v>
          </cell>
          <cell r="AK207">
            <v>0</v>
          </cell>
          <cell r="AL207">
            <v>0</v>
          </cell>
          <cell r="AM207">
            <v>1092</v>
          </cell>
          <cell r="AN207">
            <v>819</v>
          </cell>
          <cell r="AO207">
            <v>2</v>
          </cell>
        </row>
        <row r="208">
          <cell r="A208" t="str">
            <v>0EX929756523</v>
          </cell>
          <cell r="B208" t="str">
            <v>0EX92975652</v>
          </cell>
          <cell r="C208" t="str">
            <v>0EX9297565</v>
          </cell>
          <cell r="D208" t="str">
            <v>ABR-19</v>
          </cell>
          <cell r="E208">
            <v>1</v>
          </cell>
          <cell r="F208" t="str">
            <v>2028223</v>
          </cell>
          <cell r="G208" t="str">
            <v>SR MANTENIMIENTO CORRECTIVO</v>
          </cell>
          <cell r="H208" t="str">
            <v>5866</v>
          </cell>
          <cell r="I208" t="str">
            <v>23/04/2019 08:38</v>
          </cell>
          <cell r="J208" t="str">
            <v>500157</v>
          </cell>
          <cell r="K208" t="str">
            <v>PITSS</v>
          </cell>
          <cell r="L208" t="str">
            <v>ASP</v>
          </cell>
          <cell r="M208" t="str">
            <v>OFFICE DEPOT DE MEXICO SA DE CV</v>
          </cell>
          <cell r="N208" t="str">
            <v>AV PASEO TRIUNFO LA REP 6321</v>
          </cell>
          <cell r="O208" t="str">
            <v>CIUDAD JUAREZ-CHIH</v>
          </cell>
          <cell r="P208">
            <v>0</v>
          </cell>
          <cell r="Q208" t="str">
            <v>INTERIOR</v>
          </cell>
          <cell r="R208">
            <v>25</v>
          </cell>
          <cell r="S208" t="str">
            <v>Entre 16 y 30</v>
          </cell>
          <cell r="T208" t="str">
            <v>Departmental Digital</v>
          </cell>
          <cell r="U208" t="str">
            <v>A3</v>
          </cell>
          <cell r="V208" t="str">
            <v>Ciudad principal</v>
          </cell>
          <cell r="W208" t="str">
            <v>2-Entre 16 y 30</v>
          </cell>
          <cell r="X208">
            <v>0.8</v>
          </cell>
          <cell r="Y208">
            <v>1092</v>
          </cell>
          <cell r="Z208">
            <v>1</v>
          </cell>
          <cell r="AA208">
            <v>0.87</v>
          </cell>
          <cell r="AB208">
            <v>5</v>
          </cell>
          <cell r="AC208">
            <v>0.17399999999999999</v>
          </cell>
          <cell r="AD208">
            <v>0</v>
          </cell>
          <cell r="AE208">
            <v>0</v>
          </cell>
          <cell r="AF208">
            <v>43578</v>
          </cell>
          <cell r="AG208">
            <v>43578</v>
          </cell>
          <cell r="AH208">
            <v>0</v>
          </cell>
          <cell r="AI208" t="str">
            <v>0-1 día</v>
          </cell>
          <cell r="AJ208">
            <v>0</v>
          </cell>
          <cell r="AK208">
            <v>0</v>
          </cell>
          <cell r="AL208">
            <v>0</v>
          </cell>
          <cell r="AM208">
            <v>1092</v>
          </cell>
          <cell r="AN208">
            <v>1092</v>
          </cell>
          <cell r="AO208">
            <v>2</v>
          </cell>
        </row>
        <row r="209">
          <cell r="A209" t="str">
            <v>0XEL56273222</v>
          </cell>
          <cell r="B209" t="str">
            <v>0XEL5627322</v>
          </cell>
          <cell r="C209" t="str">
            <v>0XEL562732</v>
          </cell>
          <cell r="D209" t="str">
            <v>ABR-19</v>
          </cell>
          <cell r="E209">
            <v>1</v>
          </cell>
          <cell r="F209" t="str">
            <v>2027623</v>
          </cell>
          <cell r="G209" t="str">
            <v>SR MANTENIMIENTO CORRECTIVO</v>
          </cell>
          <cell r="H209" t="str">
            <v>5774</v>
          </cell>
          <cell r="I209" t="str">
            <v>22/04/2019 08:18</v>
          </cell>
          <cell r="J209" t="str">
            <v>800110</v>
          </cell>
          <cell r="K209" t="str">
            <v>PITSS</v>
          </cell>
          <cell r="L209" t="str">
            <v>ASP</v>
          </cell>
          <cell r="M209" t="str">
            <v>OFFICE DEPOT DE MEXICO SA DE CV</v>
          </cell>
          <cell r="N209" t="str">
            <v>AV LAS PALMAS 1559 LOC SA-01</v>
          </cell>
          <cell r="O209" t="str">
            <v>LAZARO CARDENAS-MICH</v>
          </cell>
          <cell r="P209">
            <v>0</v>
          </cell>
          <cell r="Q209" t="str">
            <v>INTERIOR</v>
          </cell>
          <cell r="R209">
            <v>20</v>
          </cell>
          <cell r="S209" t="str">
            <v>Entre 16 y 30</v>
          </cell>
          <cell r="T209" t="str">
            <v>Departmental Digital</v>
          </cell>
          <cell r="U209" t="str">
            <v>A3</v>
          </cell>
          <cell r="V209" t="str">
            <v>Otras</v>
          </cell>
          <cell r="W209" t="str">
            <v>2-Entre 16 y 30</v>
          </cell>
          <cell r="X209">
            <v>0.8</v>
          </cell>
          <cell r="Y209">
            <v>1092</v>
          </cell>
          <cell r="Z209">
            <v>1</v>
          </cell>
          <cell r="AA209">
            <v>15.15</v>
          </cell>
          <cell r="AB209">
            <v>9</v>
          </cell>
          <cell r="AC209">
            <v>1.6833333333333333</v>
          </cell>
          <cell r="AD209">
            <v>0.17083333333333334</v>
          </cell>
          <cell r="AE209">
            <v>-233.1875</v>
          </cell>
          <cell r="AF209">
            <v>43578</v>
          </cell>
          <cell r="AG209">
            <v>43578</v>
          </cell>
          <cell r="AH209">
            <v>0</v>
          </cell>
          <cell r="AI209" t="str">
            <v>0-1 día</v>
          </cell>
          <cell r="AJ209">
            <v>0</v>
          </cell>
          <cell r="AK209">
            <v>0</v>
          </cell>
          <cell r="AL209">
            <v>0</v>
          </cell>
          <cell r="AM209">
            <v>858.8125</v>
          </cell>
          <cell r="AN209">
            <v>819</v>
          </cell>
          <cell r="AO209">
            <v>2</v>
          </cell>
        </row>
        <row r="210">
          <cell r="A210" t="str">
            <v>0EX929338523</v>
          </cell>
          <cell r="B210" t="str">
            <v>0EX92933852</v>
          </cell>
          <cell r="C210" t="str">
            <v>0EX9293385</v>
          </cell>
          <cell r="D210" t="str">
            <v>ABR-19</v>
          </cell>
          <cell r="E210">
            <v>1</v>
          </cell>
          <cell r="F210" t="str">
            <v>2028523</v>
          </cell>
          <cell r="G210" t="str">
            <v>SR MANTENIMIENTO CORRECTIVO</v>
          </cell>
          <cell r="H210" t="str">
            <v>5866</v>
          </cell>
          <cell r="I210" t="str">
            <v>23/04/2019 15:01</v>
          </cell>
          <cell r="J210" t="str">
            <v>800186</v>
          </cell>
          <cell r="K210" t="str">
            <v>PITSS</v>
          </cell>
          <cell r="L210" t="str">
            <v>ASP</v>
          </cell>
          <cell r="M210" t="str">
            <v>OPERADORA OMX SA DE CV</v>
          </cell>
          <cell r="N210" t="str">
            <v>CONSTITUYENTES PTE 152</v>
          </cell>
          <cell r="O210" t="str">
            <v>QUERETARO-QRO</v>
          </cell>
          <cell r="P210">
            <v>0</v>
          </cell>
          <cell r="Q210" t="str">
            <v>INTERIOR</v>
          </cell>
          <cell r="R210">
            <v>20</v>
          </cell>
          <cell r="S210" t="str">
            <v>Entre 16 y 30</v>
          </cell>
          <cell r="T210" t="str">
            <v>Departmental Digital</v>
          </cell>
          <cell r="U210" t="str">
            <v>A3</v>
          </cell>
          <cell r="V210" t="str">
            <v>Ciudad principal</v>
          </cell>
          <cell r="W210" t="str">
            <v>2-Entre 16 y 30</v>
          </cell>
          <cell r="X210">
            <v>0.8</v>
          </cell>
          <cell r="Y210">
            <v>1092</v>
          </cell>
          <cell r="Z210">
            <v>1</v>
          </cell>
          <cell r="AA210">
            <v>2.46</v>
          </cell>
          <cell r="AB210">
            <v>5</v>
          </cell>
          <cell r="AC210">
            <v>0.49199999999999999</v>
          </cell>
          <cell r="AD210">
            <v>0</v>
          </cell>
          <cell r="AE210">
            <v>0</v>
          </cell>
          <cell r="AF210">
            <v>43578</v>
          </cell>
          <cell r="AG210">
            <v>43579</v>
          </cell>
          <cell r="AH210">
            <v>1</v>
          </cell>
          <cell r="AI210" t="str">
            <v>0-1 día</v>
          </cell>
          <cell r="AJ210">
            <v>0</v>
          </cell>
          <cell r="AK210">
            <v>0</v>
          </cell>
          <cell r="AL210">
            <v>0</v>
          </cell>
          <cell r="AM210">
            <v>1092</v>
          </cell>
          <cell r="AN210">
            <v>819</v>
          </cell>
          <cell r="AO210">
            <v>2</v>
          </cell>
        </row>
        <row r="211">
          <cell r="A211" t="str">
            <v>0X7670820224</v>
          </cell>
          <cell r="B211" t="str">
            <v>0X767082021</v>
          </cell>
          <cell r="C211" t="str">
            <v>0X76708202</v>
          </cell>
          <cell r="D211" t="str">
            <v>ABR-19</v>
          </cell>
          <cell r="E211">
            <v>1</v>
          </cell>
          <cell r="F211" t="str">
            <v>2028917</v>
          </cell>
          <cell r="G211" t="str">
            <v>SR MANTENIMIENTO CORRECTIVO</v>
          </cell>
          <cell r="H211" t="str">
            <v>5945</v>
          </cell>
          <cell r="I211" t="str">
            <v>24/04/2019 10:44</v>
          </cell>
          <cell r="J211" t="str">
            <v>500018</v>
          </cell>
          <cell r="K211" t="str">
            <v>PITSS</v>
          </cell>
          <cell r="L211" t="str">
            <v>ASP</v>
          </cell>
          <cell r="M211" t="str">
            <v>DELPHI AUTOMOTIVE SYSTEMS S DE RL DE CV</v>
          </cell>
          <cell r="N211" t="str">
            <v>AV MARTIRES DE SONORA 1006</v>
          </cell>
          <cell r="O211" t="str">
            <v>DURANGO-DGO</v>
          </cell>
          <cell r="P211">
            <v>0</v>
          </cell>
          <cell r="Q211" t="str">
            <v>INTERIOR</v>
          </cell>
          <cell r="R211">
            <v>29</v>
          </cell>
          <cell r="S211" t="str">
            <v>Entre 16 y 30</v>
          </cell>
          <cell r="T211" t="str">
            <v>Office Digital</v>
          </cell>
          <cell r="U211" t="str">
            <v>A3</v>
          </cell>
          <cell r="V211" t="str">
            <v>Ciudad principal</v>
          </cell>
          <cell r="W211" t="str">
            <v>2-Entre 16 y 30</v>
          </cell>
          <cell r="X211">
            <v>0.8</v>
          </cell>
          <cell r="Y211">
            <v>1092</v>
          </cell>
          <cell r="Z211">
            <v>1</v>
          </cell>
          <cell r="AA211">
            <v>0.3</v>
          </cell>
          <cell r="AB211">
            <v>5</v>
          </cell>
          <cell r="AC211">
            <v>0.06</v>
          </cell>
          <cell r="AD211">
            <v>0</v>
          </cell>
          <cell r="AE211">
            <v>0</v>
          </cell>
          <cell r="AF211">
            <v>43579</v>
          </cell>
          <cell r="AG211">
            <v>43579</v>
          </cell>
          <cell r="AH211">
            <v>0</v>
          </cell>
          <cell r="AI211" t="str">
            <v>0-1 día</v>
          </cell>
          <cell r="AJ211">
            <v>0</v>
          </cell>
          <cell r="AK211">
            <v>0</v>
          </cell>
          <cell r="AL211">
            <v>0</v>
          </cell>
          <cell r="AM211">
            <v>1092</v>
          </cell>
          <cell r="AN211">
            <v>1092</v>
          </cell>
          <cell r="AO211">
            <v>1</v>
          </cell>
        </row>
        <row r="212">
          <cell r="A212" t="str">
            <v>0EX928612324</v>
          </cell>
          <cell r="B212" t="str">
            <v>0EX92861234</v>
          </cell>
          <cell r="C212" t="str">
            <v>0EX9286123</v>
          </cell>
          <cell r="D212" t="str">
            <v>ABR-19</v>
          </cell>
          <cell r="E212">
            <v>1</v>
          </cell>
          <cell r="F212" t="str">
            <v>2028913</v>
          </cell>
          <cell r="G212" t="str">
            <v>SR MANTENIMIENTO CORRECTIVO</v>
          </cell>
          <cell r="H212" t="str">
            <v>5868</v>
          </cell>
          <cell r="I212" t="str">
            <v>24/04/2019 10:43</v>
          </cell>
          <cell r="J212" t="str">
            <v>500018</v>
          </cell>
          <cell r="K212" t="str">
            <v>PITSS</v>
          </cell>
          <cell r="L212" t="str">
            <v>ASP</v>
          </cell>
          <cell r="M212" t="str">
            <v>AZERTY DE MEXICO SA DE CV</v>
          </cell>
          <cell r="N212" t="str">
            <v>GRAL MARIANO ARISTA 54 B 21</v>
          </cell>
          <cell r="O212" t="str">
            <v>MIGUEL HIDALGO-CIUDA</v>
          </cell>
          <cell r="P212">
            <v>0</v>
          </cell>
          <cell r="Q212" t="str">
            <v>INTERIOR</v>
          </cell>
          <cell r="R212">
            <v>21</v>
          </cell>
          <cell r="S212" t="str">
            <v>Entre 16 y 30</v>
          </cell>
          <cell r="T212" t="str">
            <v>Departmental Digital</v>
          </cell>
          <cell r="U212" t="str">
            <v>A3</v>
          </cell>
          <cell r="V212" t="str">
            <v>Ciudad principal</v>
          </cell>
          <cell r="W212" t="str">
            <v>2-Entre 16 y 30</v>
          </cell>
          <cell r="X212">
            <v>0.8</v>
          </cell>
          <cell r="Y212">
            <v>1092</v>
          </cell>
          <cell r="Z212">
            <v>1</v>
          </cell>
          <cell r="AA212">
            <v>1.41</v>
          </cell>
          <cell r="AB212">
            <v>5</v>
          </cell>
          <cell r="AC212">
            <v>0.28199999999999997</v>
          </cell>
          <cell r="AD212">
            <v>0</v>
          </cell>
          <cell r="AE212">
            <v>0</v>
          </cell>
          <cell r="AF212">
            <v>43579</v>
          </cell>
          <cell r="AG212">
            <v>43579</v>
          </cell>
          <cell r="AH212">
            <v>0</v>
          </cell>
          <cell r="AI212" t="str">
            <v>0-1 día</v>
          </cell>
          <cell r="AJ212">
            <v>0</v>
          </cell>
          <cell r="AK212">
            <v>0</v>
          </cell>
          <cell r="AL212">
            <v>0</v>
          </cell>
          <cell r="AM212">
            <v>1092</v>
          </cell>
          <cell r="AN212">
            <v>819</v>
          </cell>
          <cell r="AO212">
            <v>4</v>
          </cell>
        </row>
        <row r="213">
          <cell r="A213" t="str">
            <v>03AG87996224</v>
          </cell>
          <cell r="B213" t="str">
            <v>03AG8799622</v>
          </cell>
          <cell r="C213" t="str">
            <v>03AG879962</v>
          </cell>
          <cell r="D213" t="str">
            <v>ABR-19</v>
          </cell>
          <cell r="E213">
            <v>1</v>
          </cell>
          <cell r="F213" t="str">
            <v>2028853</v>
          </cell>
          <cell r="G213" t="str">
            <v>SR MANTENIMIENTO CORRECTIVO</v>
          </cell>
          <cell r="H213" t="str">
            <v>8075</v>
          </cell>
          <cell r="I213" t="str">
            <v>24/04/2019 09:10</v>
          </cell>
          <cell r="J213" t="str">
            <v>500080</v>
          </cell>
          <cell r="K213" t="str">
            <v>PITSS</v>
          </cell>
          <cell r="L213" t="str">
            <v>ASP</v>
          </cell>
          <cell r="M213" t="str">
            <v>OPERADORA OMX SA DE CV</v>
          </cell>
          <cell r="N213" t="str">
            <v>HIPERPLAZA No 3300</v>
          </cell>
          <cell r="O213" t="str">
            <v>Chihuahua-CHIH</v>
          </cell>
          <cell r="P213">
            <v>0</v>
          </cell>
          <cell r="Q213" t="str">
            <v>INTERIOR</v>
          </cell>
          <cell r="R213">
            <v>16</v>
          </cell>
          <cell r="S213" t="str">
            <v>Entre 16 y 30</v>
          </cell>
          <cell r="T213" t="str">
            <v>Departmental Digital</v>
          </cell>
          <cell r="U213" t="str">
            <v>A3</v>
          </cell>
          <cell r="V213" t="str">
            <v>Ciudad principal</v>
          </cell>
          <cell r="W213" t="str">
            <v>2-Entre 16 y 30</v>
          </cell>
          <cell r="X213">
            <v>0.8</v>
          </cell>
          <cell r="Y213">
            <v>1092</v>
          </cell>
          <cell r="Z213">
            <v>1</v>
          </cell>
          <cell r="AA213">
            <v>2.08</v>
          </cell>
          <cell r="AB213">
            <v>5</v>
          </cell>
          <cell r="AC213">
            <v>0.41600000000000004</v>
          </cell>
          <cell r="AD213">
            <v>0</v>
          </cell>
          <cell r="AE213">
            <v>0</v>
          </cell>
          <cell r="AF213">
            <v>43579</v>
          </cell>
          <cell r="AG213">
            <v>43579</v>
          </cell>
          <cell r="AH213">
            <v>0</v>
          </cell>
          <cell r="AI213" t="str">
            <v>0-1 día</v>
          </cell>
          <cell r="AJ213">
            <v>0</v>
          </cell>
          <cell r="AK213">
            <v>0</v>
          </cell>
          <cell r="AL213">
            <v>0</v>
          </cell>
          <cell r="AM213">
            <v>1092</v>
          </cell>
          <cell r="AN213">
            <v>819</v>
          </cell>
          <cell r="AO213">
            <v>2</v>
          </cell>
        </row>
        <row r="214">
          <cell r="A214" t="str">
            <v>03AG88037725</v>
          </cell>
          <cell r="B214" t="str">
            <v>03AG8803774</v>
          </cell>
          <cell r="C214" t="str">
            <v>03AG880377</v>
          </cell>
          <cell r="D214" t="str">
            <v>ABR-19</v>
          </cell>
          <cell r="E214">
            <v>1</v>
          </cell>
          <cell r="F214" t="str">
            <v>2029855</v>
          </cell>
          <cell r="G214" t="str">
            <v>SR MANTENIMIENTO CORRECTIVO</v>
          </cell>
          <cell r="H214" t="str">
            <v>8075</v>
          </cell>
          <cell r="I214" t="str">
            <v>25/04/2019 15:57</v>
          </cell>
          <cell r="J214" t="str">
            <v>800146</v>
          </cell>
          <cell r="K214" t="str">
            <v>PITSS</v>
          </cell>
          <cell r="L214" t="str">
            <v>ASP</v>
          </cell>
          <cell r="M214" t="str">
            <v>OPERADORA OMX SA DE CV</v>
          </cell>
          <cell r="N214" t="str">
            <v>BLVD ADOLFO LOPEZ MATEOS 2540</v>
          </cell>
          <cell r="O214" t="str">
            <v>LEON-GTO</v>
          </cell>
          <cell r="P214">
            <v>0</v>
          </cell>
          <cell r="Q214" t="str">
            <v>INTERIOR</v>
          </cell>
          <cell r="R214">
            <v>21</v>
          </cell>
          <cell r="S214" t="str">
            <v>Entre 16 y 30</v>
          </cell>
          <cell r="T214" t="str">
            <v>Departmental Digital</v>
          </cell>
          <cell r="U214" t="str">
            <v>A3</v>
          </cell>
          <cell r="V214" t="str">
            <v>Ciudad principal</v>
          </cell>
          <cell r="W214" t="str">
            <v>2-Entre 16 y 30</v>
          </cell>
          <cell r="X214">
            <v>0.8</v>
          </cell>
          <cell r="Y214">
            <v>1092</v>
          </cell>
          <cell r="Z214">
            <v>1</v>
          </cell>
          <cell r="AA214">
            <v>0.55000000000000004</v>
          </cell>
          <cell r="AB214">
            <v>5</v>
          </cell>
          <cell r="AC214">
            <v>0.11000000000000001</v>
          </cell>
          <cell r="AD214">
            <v>0</v>
          </cell>
          <cell r="AE214">
            <v>0</v>
          </cell>
          <cell r="AF214">
            <v>43580</v>
          </cell>
          <cell r="AG214">
            <v>43580</v>
          </cell>
          <cell r="AH214">
            <v>0</v>
          </cell>
          <cell r="AI214" t="str">
            <v>0-1 día</v>
          </cell>
          <cell r="AJ214">
            <v>0</v>
          </cell>
          <cell r="AK214">
            <v>0</v>
          </cell>
          <cell r="AL214">
            <v>0</v>
          </cell>
          <cell r="AM214">
            <v>1092</v>
          </cell>
          <cell r="AN214">
            <v>819</v>
          </cell>
          <cell r="AO214">
            <v>4</v>
          </cell>
        </row>
        <row r="215">
          <cell r="A215" t="str">
            <v>0EX929729323</v>
          </cell>
          <cell r="B215" t="str">
            <v>0EX92972931</v>
          </cell>
          <cell r="C215" t="str">
            <v>0EX9297293</v>
          </cell>
          <cell r="D215" t="str">
            <v>ABR-19</v>
          </cell>
          <cell r="E215">
            <v>1</v>
          </cell>
          <cell r="F215" t="str">
            <v>2028565</v>
          </cell>
          <cell r="G215" t="str">
            <v>SR MANTENIMIENTO CORRECTIVO</v>
          </cell>
          <cell r="H215" t="str">
            <v>5866</v>
          </cell>
          <cell r="I215" t="str">
            <v>23/04/2019 16:31</v>
          </cell>
          <cell r="J215" t="str">
            <v>500168</v>
          </cell>
          <cell r="K215" t="str">
            <v>PITSS</v>
          </cell>
          <cell r="L215" t="str">
            <v>ASP</v>
          </cell>
          <cell r="M215" t="str">
            <v>OFFICE DEPOT DE MEXICO SA DE CV</v>
          </cell>
          <cell r="N215" t="str">
            <v>HAROLD R PAPE MANZANA 31 NO 1910</v>
          </cell>
          <cell r="O215" t="str">
            <v>Monclova-COAH</v>
          </cell>
          <cell r="P215">
            <v>0</v>
          </cell>
          <cell r="Q215" t="str">
            <v>INTERIOR</v>
          </cell>
          <cell r="R215">
            <v>25</v>
          </cell>
          <cell r="S215" t="str">
            <v>Entre 16 y 30</v>
          </cell>
          <cell r="T215" t="str">
            <v>Departmental Digital</v>
          </cell>
          <cell r="U215" t="str">
            <v>A3</v>
          </cell>
          <cell r="V215" t="str">
            <v>Ciudad principal</v>
          </cell>
          <cell r="W215" t="str">
            <v>2-Entre 16 y 30</v>
          </cell>
          <cell r="X215">
            <v>0.8</v>
          </cell>
          <cell r="Y215">
            <v>1092</v>
          </cell>
          <cell r="Z215">
            <v>1</v>
          </cell>
          <cell r="AA215">
            <v>0.98</v>
          </cell>
          <cell r="AB215">
            <v>5</v>
          </cell>
          <cell r="AC215">
            <v>0.19600000000000001</v>
          </cell>
          <cell r="AD215">
            <v>0</v>
          </cell>
          <cell r="AE215">
            <v>0</v>
          </cell>
          <cell r="AF215">
            <v>43579</v>
          </cell>
          <cell r="AG215">
            <v>43581</v>
          </cell>
          <cell r="AH215">
            <v>2</v>
          </cell>
          <cell r="AI215" t="str">
            <v>2-3 días</v>
          </cell>
          <cell r="AJ215">
            <v>0.25</v>
          </cell>
          <cell r="AK215">
            <v>-341.25</v>
          </cell>
          <cell r="AL215">
            <v>0</v>
          </cell>
          <cell r="AM215">
            <v>1092</v>
          </cell>
          <cell r="AN215">
            <v>1433.25</v>
          </cell>
          <cell r="AO215">
            <v>2</v>
          </cell>
        </row>
        <row r="216">
          <cell r="A216" t="str">
            <v>0EX929399926</v>
          </cell>
          <cell r="B216" t="str">
            <v>0EX92939992</v>
          </cell>
          <cell r="C216" t="str">
            <v>0EX9293999</v>
          </cell>
          <cell r="D216" t="str">
            <v>ABR-19</v>
          </cell>
          <cell r="E216">
            <v>1</v>
          </cell>
          <cell r="F216" t="str">
            <v>2030175</v>
          </cell>
          <cell r="G216" t="str">
            <v>SR MANTENIMIENTO CORRECTIVO</v>
          </cell>
          <cell r="H216" t="str">
            <v>5866</v>
          </cell>
          <cell r="I216" t="str">
            <v>26/04/2019 11:55</v>
          </cell>
          <cell r="J216" t="str">
            <v>800147</v>
          </cell>
          <cell r="K216" t="str">
            <v>PITSS</v>
          </cell>
          <cell r="L216" t="str">
            <v>ASP</v>
          </cell>
          <cell r="M216" t="str">
            <v>OFFICE DEPOT DE MEXICO SA DE CV</v>
          </cell>
          <cell r="N216" t="str">
            <v>CALLE 5 DE MAYO No 208-A</v>
          </cell>
          <cell r="O216" t="str">
            <v>Leon-GTO</v>
          </cell>
          <cell r="P216">
            <v>0</v>
          </cell>
          <cell r="Q216" t="str">
            <v>INTERIOR</v>
          </cell>
          <cell r="R216">
            <v>30</v>
          </cell>
          <cell r="S216" t="str">
            <v>Entre 16 y 30</v>
          </cell>
          <cell r="T216" t="str">
            <v>Departmental Digital</v>
          </cell>
          <cell r="U216" t="str">
            <v>A3</v>
          </cell>
          <cell r="V216" t="str">
            <v>Ciudad principal</v>
          </cell>
          <cell r="W216" t="str">
            <v>2-Entre 16 y 30</v>
          </cell>
          <cell r="X216">
            <v>0.8</v>
          </cell>
          <cell r="Y216">
            <v>1092</v>
          </cell>
          <cell r="Z216">
            <v>1</v>
          </cell>
          <cell r="AA216">
            <v>0.66</v>
          </cell>
          <cell r="AB216">
            <v>5</v>
          </cell>
          <cell r="AC216">
            <v>0.13200000000000001</v>
          </cell>
          <cell r="AD216">
            <v>0</v>
          </cell>
          <cell r="AE216">
            <v>0</v>
          </cell>
          <cell r="AF216">
            <v>43581</v>
          </cell>
          <cell r="AG216">
            <v>43581</v>
          </cell>
          <cell r="AH216">
            <v>0</v>
          </cell>
          <cell r="AI216" t="str">
            <v>0-1 día</v>
          </cell>
          <cell r="AJ216">
            <v>0</v>
          </cell>
          <cell r="AK216">
            <v>0</v>
          </cell>
          <cell r="AL216">
            <v>0</v>
          </cell>
          <cell r="AM216">
            <v>1092</v>
          </cell>
          <cell r="AN216">
            <v>819</v>
          </cell>
          <cell r="AO216">
            <v>2</v>
          </cell>
        </row>
        <row r="217">
          <cell r="A217" t="str">
            <v>0EX929348329</v>
          </cell>
          <cell r="B217" t="str">
            <v>0EX92934832</v>
          </cell>
          <cell r="C217" t="str">
            <v>0EX9293483</v>
          </cell>
          <cell r="D217" t="str">
            <v>ABR-19</v>
          </cell>
          <cell r="E217">
            <v>1</v>
          </cell>
          <cell r="F217" t="str">
            <v>2031427</v>
          </cell>
          <cell r="G217" t="str">
            <v>SR MANTENIMIENTO CORRECTIVO</v>
          </cell>
          <cell r="H217" t="str">
            <v>5866</v>
          </cell>
          <cell r="I217" t="str">
            <v>29/04/2019 14:53</v>
          </cell>
          <cell r="J217" t="str">
            <v>800197</v>
          </cell>
          <cell r="K217" t="str">
            <v>PITSS</v>
          </cell>
          <cell r="L217" t="str">
            <v>ASP</v>
          </cell>
          <cell r="M217" t="str">
            <v>OPERADORA OMX SA DE CV</v>
          </cell>
          <cell r="N217" t="str">
            <v>AV VENUSTIANO CARRANZA 2301</v>
          </cell>
          <cell r="O217" t="str">
            <v>SAN LUIS POTOSI-SLP</v>
          </cell>
          <cell r="P217">
            <v>0</v>
          </cell>
          <cell r="Q217" t="str">
            <v>INTERIOR</v>
          </cell>
          <cell r="R217">
            <v>19</v>
          </cell>
          <cell r="S217" t="str">
            <v>Entre 16 y 30</v>
          </cell>
          <cell r="T217" t="str">
            <v>Departmental Digital</v>
          </cell>
          <cell r="U217" t="str">
            <v>A3</v>
          </cell>
          <cell r="V217" t="str">
            <v>Ciudad principal</v>
          </cell>
          <cell r="W217" t="str">
            <v>2-Entre 16 y 30</v>
          </cell>
          <cell r="X217">
            <v>0.8</v>
          </cell>
          <cell r="Y217">
            <v>1092</v>
          </cell>
          <cell r="Z217">
            <v>1</v>
          </cell>
          <cell r="AA217">
            <v>3.05</v>
          </cell>
          <cell r="AB217">
            <v>5</v>
          </cell>
          <cell r="AC217">
            <v>0.61</v>
          </cell>
          <cell r="AD217">
            <v>0</v>
          </cell>
          <cell r="AE217">
            <v>0</v>
          </cell>
          <cell r="AF217">
            <v>43585</v>
          </cell>
          <cell r="AG217">
            <v>43585</v>
          </cell>
          <cell r="AH217">
            <v>0</v>
          </cell>
          <cell r="AI217" t="str">
            <v>0-1 día</v>
          </cell>
          <cell r="AJ217">
            <v>0</v>
          </cell>
          <cell r="AK217">
            <v>0</v>
          </cell>
          <cell r="AL217">
            <v>0</v>
          </cell>
          <cell r="AM217">
            <v>1092</v>
          </cell>
          <cell r="AN217">
            <v>819</v>
          </cell>
          <cell r="AO217">
            <v>2</v>
          </cell>
        </row>
        <row r="218">
          <cell r="A218" t="str">
            <v>0X7670583930</v>
          </cell>
          <cell r="B218" t="str">
            <v>0X767058391</v>
          </cell>
          <cell r="C218" t="str">
            <v>0X76705839</v>
          </cell>
          <cell r="D218" t="str">
            <v>ABR-19</v>
          </cell>
          <cell r="E218">
            <v>1</v>
          </cell>
          <cell r="F218" t="str">
            <v>2031613</v>
          </cell>
          <cell r="G218" t="str">
            <v>SR MANTENIMIENTO CORRECTIVO</v>
          </cell>
          <cell r="H218" t="str">
            <v>5945</v>
          </cell>
          <cell r="I218" t="str">
            <v>30/04/2019 08:38</v>
          </cell>
          <cell r="J218" t="str">
            <v>500156</v>
          </cell>
          <cell r="K218" t="str">
            <v>PITSS</v>
          </cell>
          <cell r="L218" t="str">
            <v>ASP</v>
          </cell>
          <cell r="M218" t="str">
            <v>HONEYWELL AUTOMOTIVE DE MEXICO S DE RL DE CV</v>
          </cell>
          <cell r="N218" t="str">
            <v>AV FUENTES DEL SUR No 7070</v>
          </cell>
          <cell r="O218" t="str">
            <v>Ciudad Juarez-CHIH</v>
          </cell>
          <cell r="P218">
            <v>0</v>
          </cell>
          <cell r="Q218" t="str">
            <v>INTERIOR</v>
          </cell>
          <cell r="R218">
            <v>19</v>
          </cell>
          <cell r="S218" t="str">
            <v>Entre 16 y 30</v>
          </cell>
          <cell r="T218" t="str">
            <v>Office Digital</v>
          </cell>
          <cell r="U218" t="str">
            <v>A3</v>
          </cell>
          <cell r="V218" t="str">
            <v>Ciudad principal</v>
          </cell>
          <cell r="W218" t="str">
            <v>2-Entre 16 y 30</v>
          </cell>
          <cell r="X218">
            <v>0.8</v>
          </cell>
          <cell r="Y218">
            <v>1092</v>
          </cell>
          <cell r="Z218">
            <v>1</v>
          </cell>
          <cell r="AA218">
            <v>0.87</v>
          </cell>
          <cell r="AB218">
            <v>5</v>
          </cell>
          <cell r="AC218">
            <v>0.17399999999999999</v>
          </cell>
          <cell r="AD218">
            <v>0</v>
          </cell>
          <cell r="AE218">
            <v>0</v>
          </cell>
          <cell r="AF218">
            <v>43585</v>
          </cell>
          <cell r="AG218">
            <v>43585</v>
          </cell>
          <cell r="AH218">
            <v>0</v>
          </cell>
          <cell r="AI218" t="str">
            <v>0-1 día</v>
          </cell>
          <cell r="AJ218">
            <v>0</v>
          </cell>
          <cell r="AK218">
            <v>0</v>
          </cell>
          <cell r="AL218">
            <v>0</v>
          </cell>
          <cell r="AM218">
            <v>1092</v>
          </cell>
          <cell r="AN218">
            <v>1501.5</v>
          </cell>
          <cell r="AO218">
            <v>2</v>
          </cell>
        </row>
        <row r="219">
          <cell r="A219" t="str">
            <v>AAQ10056329</v>
          </cell>
          <cell r="B219" t="str">
            <v>AAQ1005633</v>
          </cell>
          <cell r="C219" t="str">
            <v>AAQ100563</v>
          </cell>
          <cell r="D219" t="str">
            <v>ABR-19</v>
          </cell>
          <cell r="E219">
            <v>1</v>
          </cell>
          <cell r="F219" t="str">
            <v>2031281</v>
          </cell>
          <cell r="G219" t="str">
            <v>SR MANTENIMIENTO CORRECTIVO</v>
          </cell>
          <cell r="H219" t="str">
            <v>1026</v>
          </cell>
          <cell r="I219" t="str">
            <v>29/04/2019 11:58</v>
          </cell>
          <cell r="J219" t="str">
            <v>800110</v>
          </cell>
          <cell r="K219" t="str">
            <v>PITSS</v>
          </cell>
          <cell r="L219" t="str">
            <v>ASP</v>
          </cell>
          <cell r="M219" t="str">
            <v>PUBLICO EN GENERAL</v>
          </cell>
          <cell r="N219" t="str">
            <v>JAVIER MINA No 14 INT No 4</v>
          </cell>
          <cell r="O219" t="str">
            <v>Michoacan-MICH</v>
          </cell>
          <cell r="P219">
            <v>0</v>
          </cell>
          <cell r="Q219" t="str">
            <v>INTERIOR</v>
          </cell>
          <cell r="R219">
            <v>20</v>
          </cell>
          <cell r="S219" t="str">
            <v>Entre 16 y 30</v>
          </cell>
          <cell r="T219" t="str">
            <v>Office Digital</v>
          </cell>
          <cell r="U219" t="str">
            <v>A3</v>
          </cell>
          <cell r="V219" t="str">
            <v>Ciudad principal</v>
          </cell>
          <cell r="W219" t="str">
            <v>2-Entre 16 y 30</v>
          </cell>
          <cell r="X219">
            <v>0.8</v>
          </cell>
          <cell r="Y219">
            <v>1092</v>
          </cell>
          <cell r="Z219">
            <v>1</v>
          </cell>
          <cell r="AA219">
            <v>9.16</v>
          </cell>
          <cell r="AB219">
            <v>5</v>
          </cell>
          <cell r="AC219">
            <v>1.8320000000000001</v>
          </cell>
          <cell r="AD219">
            <v>0.20800000000000002</v>
          </cell>
          <cell r="AE219">
            <v>-283.92</v>
          </cell>
          <cell r="AF219">
            <v>43585</v>
          </cell>
          <cell r="AG219">
            <v>43585</v>
          </cell>
          <cell r="AH219">
            <v>0</v>
          </cell>
          <cell r="AI219" t="str">
            <v>0-1 día</v>
          </cell>
          <cell r="AJ219">
            <v>0</v>
          </cell>
          <cell r="AK219">
            <v>0</v>
          </cell>
          <cell r="AL219">
            <v>0</v>
          </cell>
          <cell r="AM219">
            <v>808.07999999999993</v>
          </cell>
          <cell r="AN219">
            <v>1092</v>
          </cell>
          <cell r="AO219">
            <v>3</v>
          </cell>
        </row>
        <row r="220">
          <cell r="A220" t="str">
            <v>0E2B66626928</v>
          </cell>
          <cell r="B220" t="str">
            <v>0E2B6662692</v>
          </cell>
          <cell r="C220" t="str">
            <v>0E2B666269</v>
          </cell>
          <cell r="D220" t="str">
            <v>ABR-19</v>
          </cell>
          <cell r="E220">
            <v>1</v>
          </cell>
          <cell r="F220" t="str">
            <v>2016393</v>
          </cell>
          <cell r="G220" t="str">
            <v>SR MANTENIMIENTO CORRECTIVO</v>
          </cell>
          <cell r="H220" t="str">
            <v>0070</v>
          </cell>
          <cell r="I220" t="str">
            <v>28/03/2019 11:01</v>
          </cell>
          <cell r="J220" t="str">
            <v>800187</v>
          </cell>
          <cell r="K220" t="str">
            <v>PITSS</v>
          </cell>
          <cell r="L220" t="str">
            <v>ASP</v>
          </cell>
          <cell r="M220" t="str">
            <v>OPERADORA OMX SA DE CV</v>
          </cell>
          <cell r="N220" t="str">
            <v>AV 5 DE FEBRERO 9200</v>
          </cell>
          <cell r="O220" t="str">
            <v>QUERETARO-QRO</v>
          </cell>
          <cell r="P220">
            <v>0</v>
          </cell>
          <cell r="Q220" t="str">
            <v>INTERIOR</v>
          </cell>
          <cell r="R220">
            <v>7</v>
          </cell>
          <cell r="S220" t="str">
            <v>Entre 7 y 15</v>
          </cell>
          <cell r="T220" t="str">
            <v>Entry Production Color Low/Mid</v>
          </cell>
          <cell r="U220" t="str">
            <v>Entry Production</v>
          </cell>
          <cell r="V220" t="str">
            <v>Ciudad principal</v>
          </cell>
          <cell r="W220" t="str">
            <v>3-Entre 7 y 15</v>
          </cell>
          <cell r="X220">
            <v>0.8</v>
          </cell>
          <cell r="Y220">
            <v>1258.4000000000003</v>
          </cell>
          <cell r="Z220">
            <v>1</v>
          </cell>
          <cell r="AA220">
            <v>1.31</v>
          </cell>
          <cell r="AB220">
            <v>4</v>
          </cell>
          <cell r="AC220">
            <v>0.32750000000000001</v>
          </cell>
          <cell r="AD220">
            <v>0</v>
          </cell>
          <cell r="AE220">
            <v>0</v>
          </cell>
          <cell r="AF220">
            <v>43552</v>
          </cell>
          <cell r="AG220">
            <v>43556</v>
          </cell>
          <cell r="AH220">
            <v>2</v>
          </cell>
          <cell r="AI220" t="str">
            <v>2-3 días</v>
          </cell>
          <cell r="AJ220">
            <v>0.25</v>
          </cell>
          <cell r="AK220">
            <v>-393.25000000000006</v>
          </cell>
          <cell r="AL220">
            <v>0</v>
          </cell>
          <cell r="AM220">
            <v>1258.4000000000003</v>
          </cell>
          <cell r="AN220">
            <v>943.8</v>
          </cell>
          <cell r="AO220">
            <v>2</v>
          </cell>
        </row>
        <row r="221">
          <cell r="A221" t="str">
            <v>0BG294687626</v>
          </cell>
          <cell r="B221" t="str">
            <v>0BG29468762</v>
          </cell>
          <cell r="C221" t="str">
            <v>0BG2946876</v>
          </cell>
          <cell r="D221" t="str">
            <v>ABR-19</v>
          </cell>
          <cell r="E221">
            <v>1</v>
          </cell>
          <cell r="F221" t="str">
            <v>2015131</v>
          </cell>
          <cell r="G221" t="str">
            <v>SR MANTENIMIENTO CORRECTIVO</v>
          </cell>
          <cell r="H221" t="str">
            <v>4395</v>
          </cell>
          <cell r="I221" t="str">
            <v>26/03/2019 10:13</v>
          </cell>
          <cell r="J221" t="str">
            <v>800147</v>
          </cell>
          <cell r="K221" t="str">
            <v>PITSS</v>
          </cell>
          <cell r="L221" t="str">
            <v>ASP</v>
          </cell>
          <cell r="M221" t="str">
            <v>OFFICE DEPOT DE MEXICO SA DE CV</v>
          </cell>
          <cell r="N221" t="str">
            <v>BLV JUAN ALONSO DE TORRES 1315-3</v>
          </cell>
          <cell r="O221" t="str">
            <v>LEON-GTO</v>
          </cell>
          <cell r="P221">
            <v>0</v>
          </cell>
          <cell r="Q221" t="str">
            <v>INTERIOR</v>
          </cell>
          <cell r="R221">
            <v>7</v>
          </cell>
          <cell r="S221" t="str">
            <v>Entre 7 y 15</v>
          </cell>
          <cell r="T221" t="str">
            <v>Light Production Digital Business</v>
          </cell>
          <cell r="U221" t="str">
            <v>Entry Production</v>
          </cell>
          <cell r="V221" t="str">
            <v>Ciudad principal</v>
          </cell>
          <cell r="W221" t="str">
            <v>3-Entre 7 y 15</v>
          </cell>
          <cell r="X221">
            <v>0.8</v>
          </cell>
          <cell r="Y221">
            <v>1258.4000000000003</v>
          </cell>
          <cell r="Z221">
            <v>1</v>
          </cell>
          <cell r="AA221">
            <v>1.01</v>
          </cell>
          <cell r="AB221">
            <v>4</v>
          </cell>
          <cell r="AC221">
            <v>0.2525</v>
          </cell>
          <cell r="AD221">
            <v>0</v>
          </cell>
          <cell r="AE221">
            <v>0</v>
          </cell>
          <cell r="AF221">
            <v>43557</v>
          </cell>
          <cell r="AG221">
            <v>43557</v>
          </cell>
          <cell r="AH221">
            <v>0</v>
          </cell>
          <cell r="AI221" t="str">
            <v>0-1 día</v>
          </cell>
          <cell r="AJ221">
            <v>0</v>
          </cell>
          <cell r="AK221">
            <v>0</v>
          </cell>
          <cell r="AL221">
            <v>0</v>
          </cell>
          <cell r="AM221">
            <v>1258.4000000000003</v>
          </cell>
          <cell r="AN221">
            <v>1258.4000000000001</v>
          </cell>
          <cell r="AO221">
            <v>4</v>
          </cell>
        </row>
        <row r="222">
          <cell r="A222" t="str">
            <v>0VGW62439129</v>
          </cell>
          <cell r="B222" t="str">
            <v>0VGW6243912</v>
          </cell>
          <cell r="C222" t="str">
            <v>0VGW624391</v>
          </cell>
          <cell r="D222" t="str">
            <v>ABR-19</v>
          </cell>
          <cell r="E222">
            <v>1</v>
          </cell>
          <cell r="F222" t="str">
            <v>2016867</v>
          </cell>
          <cell r="G222" t="str">
            <v>SR MANTENIMIENTO CORRECTIVO</v>
          </cell>
          <cell r="H222" t="str">
            <v>1251</v>
          </cell>
          <cell r="I222" t="str">
            <v>29/03/2019 09:15</v>
          </cell>
          <cell r="J222" t="str">
            <v>500161</v>
          </cell>
          <cell r="K222" t="str">
            <v>PITSS</v>
          </cell>
          <cell r="L222" t="str">
            <v>ASP</v>
          </cell>
          <cell r="M222" t="str">
            <v>COPY MARTZ PROFESIONAL SA DE CV</v>
          </cell>
          <cell r="N222" t="str">
            <v>CALLE 15 NUM 105</v>
          </cell>
          <cell r="O222" t="str">
            <v>CHIHUAHUA-CHIH</v>
          </cell>
          <cell r="P222">
            <v>0</v>
          </cell>
          <cell r="Q222" t="str">
            <v>INTERIOR</v>
          </cell>
          <cell r="R222">
            <v>15</v>
          </cell>
          <cell r="S222" t="str">
            <v>Entre 7 y 15</v>
          </cell>
          <cell r="T222" t="str">
            <v>Entry Production Color Low/Mid</v>
          </cell>
          <cell r="U222" t="str">
            <v>Entry Production</v>
          </cell>
          <cell r="V222" t="str">
            <v>Ciudad principal</v>
          </cell>
          <cell r="W222" t="str">
            <v>3-Entre 7 y 15</v>
          </cell>
          <cell r="X222">
            <v>0.8</v>
          </cell>
          <cell r="Y222">
            <v>1258.4000000000003</v>
          </cell>
          <cell r="Z222">
            <v>1</v>
          </cell>
          <cell r="AA222">
            <v>1.75</v>
          </cell>
          <cell r="AB222">
            <v>4</v>
          </cell>
          <cell r="AC222">
            <v>0.4375</v>
          </cell>
          <cell r="AD222">
            <v>0</v>
          </cell>
          <cell r="AE222">
            <v>0</v>
          </cell>
          <cell r="AF222">
            <v>43557</v>
          </cell>
          <cell r="AG222">
            <v>43557</v>
          </cell>
          <cell r="AH222">
            <v>0</v>
          </cell>
          <cell r="AI222" t="str">
            <v>0-1 día</v>
          </cell>
          <cell r="AJ222">
            <v>0</v>
          </cell>
          <cell r="AK222">
            <v>0</v>
          </cell>
          <cell r="AL222">
            <v>0</v>
          </cell>
          <cell r="AM222">
            <v>1258.4000000000003</v>
          </cell>
          <cell r="AN222">
            <v>1258.4000000000001</v>
          </cell>
          <cell r="AO222">
            <v>4</v>
          </cell>
        </row>
        <row r="223">
          <cell r="A223" t="str">
            <v>0E2B6466022</v>
          </cell>
          <cell r="B223" t="str">
            <v>0E2B6466021</v>
          </cell>
          <cell r="C223" t="str">
            <v>0E2B646602</v>
          </cell>
          <cell r="D223" t="str">
            <v>ABR-19</v>
          </cell>
          <cell r="E223">
            <v>1</v>
          </cell>
          <cell r="F223" t="str">
            <v>2018867</v>
          </cell>
          <cell r="G223" t="str">
            <v>SR MANTENIMIENTO CORRECTIVO</v>
          </cell>
          <cell r="H223" t="str">
            <v>0070</v>
          </cell>
          <cell r="I223" t="str">
            <v>02/04/2019 12:10</v>
          </cell>
          <cell r="J223" t="str">
            <v>500066</v>
          </cell>
          <cell r="K223" t="str">
            <v>PITSS</v>
          </cell>
          <cell r="L223" t="str">
            <v>ASP</v>
          </cell>
          <cell r="M223" t="str">
            <v>OFFICE DEPOT DE MEXICO SA DE CV</v>
          </cell>
          <cell r="N223" t="str">
            <v>ROMULO GARZA 410</v>
          </cell>
          <cell r="O223" t="str">
            <v>SAN NICOLAS DE LOS G</v>
          </cell>
          <cell r="P223">
            <v>0</v>
          </cell>
          <cell r="Q223" t="str">
            <v>INTERIOR</v>
          </cell>
          <cell r="R223">
            <v>14</v>
          </cell>
          <cell r="S223" t="str">
            <v>Entre 7 y 15</v>
          </cell>
          <cell r="T223" t="str">
            <v>Entry Production Color Low/Mid</v>
          </cell>
          <cell r="U223" t="str">
            <v>Entry Production</v>
          </cell>
          <cell r="V223" t="str">
            <v>Ciudad principal</v>
          </cell>
          <cell r="W223" t="str">
            <v>3-Entre 7 y 15</v>
          </cell>
          <cell r="X223">
            <v>0.8</v>
          </cell>
          <cell r="Y223">
            <v>1258.4000000000003</v>
          </cell>
          <cell r="Z223">
            <v>1</v>
          </cell>
          <cell r="AA223">
            <v>1.38</v>
          </cell>
          <cell r="AB223">
            <v>4</v>
          </cell>
          <cell r="AC223">
            <v>0.34499999999999997</v>
          </cell>
          <cell r="AD223">
            <v>0</v>
          </cell>
          <cell r="AE223">
            <v>0</v>
          </cell>
          <cell r="AF223">
            <v>43557</v>
          </cell>
          <cell r="AG223">
            <v>43557</v>
          </cell>
          <cell r="AH223">
            <v>0</v>
          </cell>
          <cell r="AI223" t="str">
            <v>0-1 día</v>
          </cell>
          <cell r="AJ223">
            <v>0</v>
          </cell>
          <cell r="AK223">
            <v>0</v>
          </cell>
          <cell r="AL223">
            <v>0</v>
          </cell>
          <cell r="AM223">
            <v>1258.4000000000003</v>
          </cell>
          <cell r="AN223">
            <v>1258.4000000000001</v>
          </cell>
          <cell r="AO223">
            <v>1</v>
          </cell>
        </row>
        <row r="224">
          <cell r="A224" t="str">
            <v>0BG294929825</v>
          </cell>
          <cell r="B224" t="str">
            <v>0BG29492981</v>
          </cell>
          <cell r="C224" t="str">
            <v>0BG2949298</v>
          </cell>
          <cell r="D224" t="str">
            <v>ABR-19</v>
          </cell>
          <cell r="E224">
            <v>1</v>
          </cell>
          <cell r="F224" t="str">
            <v>2014509</v>
          </cell>
          <cell r="G224" t="str">
            <v>SR MANTENIMIENTO CORRECTIVO</v>
          </cell>
          <cell r="H224" t="str">
            <v>4395</v>
          </cell>
          <cell r="I224" t="str">
            <v>25/03/2019 10:41</v>
          </cell>
          <cell r="J224" t="str">
            <v>100038</v>
          </cell>
          <cell r="K224" t="str">
            <v>PITSS</v>
          </cell>
          <cell r="L224" t="str">
            <v>ASP</v>
          </cell>
          <cell r="M224" t="str">
            <v>OFFICE DEPOT DE MEXICO SA DE CV</v>
          </cell>
          <cell r="N224" t="str">
            <v>BLV ISIDRO FABELA SUR 600</v>
          </cell>
          <cell r="O224" t="str">
            <v>TOLUCA-MEX</v>
          </cell>
          <cell r="P224">
            <v>0</v>
          </cell>
          <cell r="Q224" t="str">
            <v>INTERIOR</v>
          </cell>
          <cell r="R224">
            <v>14</v>
          </cell>
          <cell r="S224" t="str">
            <v>Entre 7 y 15</v>
          </cell>
          <cell r="T224" t="str">
            <v>Light Production Digital Business</v>
          </cell>
          <cell r="U224" t="str">
            <v>Entry Production</v>
          </cell>
          <cell r="V224" t="str">
            <v>Ciudad principal</v>
          </cell>
          <cell r="W224" t="str">
            <v>3-Entre 7 y 15</v>
          </cell>
          <cell r="X224">
            <v>0.8</v>
          </cell>
          <cell r="Y224">
            <v>1258.4000000000003</v>
          </cell>
          <cell r="Z224">
            <v>1</v>
          </cell>
          <cell r="AA224">
            <v>3.32</v>
          </cell>
          <cell r="AB224">
            <v>4</v>
          </cell>
          <cell r="AC224">
            <v>0.83</v>
          </cell>
          <cell r="AD224">
            <v>0</v>
          </cell>
          <cell r="AE224">
            <v>0</v>
          </cell>
          <cell r="AF224">
            <v>43557</v>
          </cell>
          <cell r="AG224">
            <v>43557</v>
          </cell>
          <cell r="AH224">
            <v>0</v>
          </cell>
          <cell r="AI224" t="str">
            <v>0-1 día</v>
          </cell>
          <cell r="AJ224">
            <v>0</v>
          </cell>
          <cell r="AK224">
            <v>0</v>
          </cell>
          <cell r="AL224">
            <v>0</v>
          </cell>
          <cell r="AM224">
            <v>1258.4000000000003</v>
          </cell>
          <cell r="AN224">
            <v>1258.4000000000001</v>
          </cell>
          <cell r="AO224">
            <v>1</v>
          </cell>
        </row>
        <row r="225">
          <cell r="A225" t="str">
            <v>0E2B6583042</v>
          </cell>
          <cell r="B225" t="str">
            <v>0E2B6583041</v>
          </cell>
          <cell r="C225" t="str">
            <v>0E2B658304</v>
          </cell>
          <cell r="D225" t="str">
            <v>ABR-19</v>
          </cell>
          <cell r="E225">
            <v>1</v>
          </cell>
          <cell r="F225" t="str">
            <v>2019001</v>
          </cell>
          <cell r="G225" t="str">
            <v>SR MANTENIMIENTO CORRECTIVO</v>
          </cell>
          <cell r="H225" t="str">
            <v>0070</v>
          </cell>
          <cell r="I225" t="str">
            <v>02/04/2019 15:42</v>
          </cell>
          <cell r="J225" t="str">
            <v>500028</v>
          </cell>
          <cell r="K225" t="str">
            <v>PITSS</v>
          </cell>
          <cell r="L225" t="str">
            <v>ASP</v>
          </cell>
          <cell r="M225" t="str">
            <v>OPERADORA OMX SA DE CV</v>
          </cell>
          <cell r="N225" t="str">
            <v>EUGENIO GARZA SADA 3525</v>
          </cell>
          <cell r="O225" t="str">
            <v>Monterrey-NL</v>
          </cell>
          <cell r="P225">
            <v>0</v>
          </cell>
          <cell r="Q225" t="str">
            <v>INTERIOR</v>
          </cell>
          <cell r="R225">
            <v>8</v>
          </cell>
          <cell r="S225" t="str">
            <v>Entre 7 y 15</v>
          </cell>
          <cell r="T225" t="str">
            <v>Entry Production Color Low/Mid</v>
          </cell>
          <cell r="U225" t="str">
            <v>Entry Production</v>
          </cell>
          <cell r="V225" t="str">
            <v>Ciudad principal</v>
          </cell>
          <cell r="W225" t="str">
            <v>3-Entre 7 y 15</v>
          </cell>
          <cell r="X225">
            <v>0.8</v>
          </cell>
          <cell r="Y225">
            <v>1258.4000000000003</v>
          </cell>
          <cell r="Z225">
            <v>1</v>
          </cell>
          <cell r="AA225">
            <v>1.47</v>
          </cell>
          <cell r="AB225">
            <v>4</v>
          </cell>
          <cell r="AC225">
            <v>0.36749999999999999</v>
          </cell>
          <cell r="AD225">
            <v>0</v>
          </cell>
          <cell r="AE225">
            <v>0</v>
          </cell>
          <cell r="AF225">
            <v>43557</v>
          </cell>
          <cell r="AG225">
            <v>43558</v>
          </cell>
          <cell r="AH225">
            <v>1</v>
          </cell>
          <cell r="AI225" t="str">
            <v>0-1 día</v>
          </cell>
          <cell r="AJ225">
            <v>0</v>
          </cell>
          <cell r="AK225">
            <v>0</v>
          </cell>
          <cell r="AL225">
            <v>0</v>
          </cell>
          <cell r="AM225">
            <v>1258.4000000000003</v>
          </cell>
          <cell r="AN225">
            <v>943.8</v>
          </cell>
          <cell r="AO225">
            <v>2</v>
          </cell>
        </row>
        <row r="226">
          <cell r="A226" t="str">
            <v>0FBG47958328</v>
          </cell>
          <cell r="B226" t="str">
            <v>0FBG4795831</v>
          </cell>
          <cell r="C226" t="str">
            <v>0FBG479583</v>
          </cell>
          <cell r="D226" t="str">
            <v>ABR-19</v>
          </cell>
          <cell r="E226">
            <v>1</v>
          </cell>
          <cell r="F226" t="str">
            <v>2016427</v>
          </cell>
          <cell r="G226" t="str">
            <v>SR MANTENIMIENTO CORRECTIVO</v>
          </cell>
          <cell r="H226" t="str">
            <v>4598</v>
          </cell>
          <cell r="I226" t="str">
            <v>28/03/2019 11:29</v>
          </cell>
          <cell r="J226" t="str">
            <v>500083</v>
          </cell>
          <cell r="K226" t="str">
            <v>PITSS</v>
          </cell>
          <cell r="L226" t="str">
            <v>ASP</v>
          </cell>
          <cell r="M226" t="str">
            <v>OFFICE DEPOT DE MEXICO SA DE CV</v>
          </cell>
          <cell r="N226" t="str">
            <v>AV INDUSTRIALES DEL PONIENTE 1050</v>
          </cell>
          <cell r="O226" t="str">
            <v>SANTA CATARINA-NL</v>
          </cell>
          <cell r="P226">
            <v>0</v>
          </cell>
          <cell r="Q226" t="str">
            <v>INTERIOR</v>
          </cell>
          <cell r="R226">
            <v>7</v>
          </cell>
          <cell r="S226" t="str">
            <v>Entre 7 y 15</v>
          </cell>
          <cell r="T226" t="str">
            <v>Light Production Digital Business</v>
          </cell>
          <cell r="U226" t="str">
            <v>Entry Production</v>
          </cell>
          <cell r="V226" t="str">
            <v>Otras</v>
          </cell>
          <cell r="W226" t="str">
            <v>3-Entre 7 y 15</v>
          </cell>
          <cell r="X226">
            <v>0.8</v>
          </cell>
          <cell r="Y226">
            <v>1258.4000000000003</v>
          </cell>
          <cell r="Z226">
            <v>1</v>
          </cell>
          <cell r="AA226">
            <v>1.69</v>
          </cell>
          <cell r="AB226">
            <v>6</v>
          </cell>
          <cell r="AC226">
            <v>0.28166666666666668</v>
          </cell>
          <cell r="AD226">
            <v>0</v>
          </cell>
          <cell r="AE226">
            <v>0</v>
          </cell>
          <cell r="AF226">
            <v>43559</v>
          </cell>
          <cell r="AG226">
            <v>43559</v>
          </cell>
          <cell r="AH226">
            <v>0</v>
          </cell>
          <cell r="AI226" t="str">
            <v>0-1 día</v>
          </cell>
          <cell r="AJ226">
            <v>0</v>
          </cell>
          <cell r="AK226">
            <v>0</v>
          </cell>
          <cell r="AL226">
            <v>0</v>
          </cell>
          <cell r="AM226">
            <v>1258.4000000000003</v>
          </cell>
          <cell r="AN226">
            <v>1258.4000000000001</v>
          </cell>
          <cell r="AO226">
            <v>1</v>
          </cell>
        </row>
        <row r="227">
          <cell r="A227" t="str">
            <v>0E2B6590154</v>
          </cell>
          <cell r="B227" t="str">
            <v>0E2B6590152</v>
          </cell>
          <cell r="C227" t="str">
            <v>0E2B659015</v>
          </cell>
          <cell r="D227" t="str">
            <v>ABR-19</v>
          </cell>
          <cell r="E227">
            <v>1</v>
          </cell>
          <cell r="F227" t="str">
            <v>2020135</v>
          </cell>
          <cell r="G227" t="str">
            <v>SR MANTENIMIENTO CORRECTIVO</v>
          </cell>
          <cell r="H227" t="str">
            <v>0070</v>
          </cell>
          <cell r="I227" t="str">
            <v>04/04/2019 14:32</v>
          </cell>
          <cell r="J227" t="str">
            <v>800027</v>
          </cell>
          <cell r="K227" t="str">
            <v>PITSS</v>
          </cell>
          <cell r="L227" t="str">
            <v>ASP</v>
          </cell>
          <cell r="M227" t="str">
            <v>OPERADORA OMX SA DE CV</v>
          </cell>
          <cell r="N227" t="str">
            <v>AV LOPEZ MATEOS SUR No 7000</v>
          </cell>
          <cell r="O227" t="str">
            <v>Tlajomulco De Zu&amp;Iga</v>
          </cell>
          <cell r="P227">
            <v>0</v>
          </cell>
          <cell r="Q227" t="str">
            <v>INTERIOR</v>
          </cell>
          <cell r="R227">
            <v>7</v>
          </cell>
          <cell r="S227" t="str">
            <v>Entre 7 y 15</v>
          </cell>
          <cell r="T227" t="str">
            <v>Entry Production Color Low/Mid</v>
          </cell>
          <cell r="U227" t="str">
            <v>Entry Production</v>
          </cell>
          <cell r="V227" t="str">
            <v>Ciudad principal</v>
          </cell>
          <cell r="W227" t="str">
            <v>3-Entre 7 y 15</v>
          </cell>
          <cell r="X227">
            <v>0.8</v>
          </cell>
          <cell r="Y227">
            <v>1258.4000000000003</v>
          </cell>
          <cell r="Z227">
            <v>1</v>
          </cell>
          <cell r="AA227">
            <v>2.5</v>
          </cell>
          <cell r="AB227">
            <v>4</v>
          </cell>
          <cell r="AC227">
            <v>0.625</v>
          </cell>
          <cell r="AD227">
            <v>0</v>
          </cell>
          <cell r="AE227">
            <v>0</v>
          </cell>
          <cell r="AF227">
            <v>43559</v>
          </cell>
          <cell r="AG227">
            <v>43559</v>
          </cell>
          <cell r="AH227">
            <v>0</v>
          </cell>
          <cell r="AI227" t="str">
            <v>0-1 día</v>
          </cell>
          <cell r="AJ227">
            <v>0</v>
          </cell>
          <cell r="AK227">
            <v>0</v>
          </cell>
          <cell r="AL227">
            <v>0</v>
          </cell>
          <cell r="AM227">
            <v>1258.4000000000003</v>
          </cell>
          <cell r="AN227">
            <v>1258.4000000000001</v>
          </cell>
          <cell r="AO227">
            <v>3</v>
          </cell>
        </row>
        <row r="228">
          <cell r="A228" t="str">
            <v>0BG29471591</v>
          </cell>
          <cell r="B228" t="str">
            <v>0BG29471591</v>
          </cell>
          <cell r="C228" t="str">
            <v>0BG2947159</v>
          </cell>
          <cell r="D228" t="str">
            <v>ABR-19</v>
          </cell>
          <cell r="E228">
            <v>1</v>
          </cell>
          <cell r="F228" t="str">
            <v>2018281</v>
          </cell>
          <cell r="G228" t="str">
            <v>SR MANTENIMIENTO CORRECTIVO</v>
          </cell>
          <cell r="H228" t="str">
            <v>4395</v>
          </cell>
          <cell r="I228" t="str">
            <v>01/04/2019 14:54</v>
          </cell>
          <cell r="J228" t="str">
            <v>500083</v>
          </cell>
          <cell r="K228" t="str">
            <v>PITSS</v>
          </cell>
          <cell r="L228" t="str">
            <v>ASP</v>
          </cell>
          <cell r="M228" t="str">
            <v>OFFICE DEPOT DE MEXICO SA DE CV</v>
          </cell>
          <cell r="N228" t="str">
            <v>AV EUGENIO GARZA SADA 3752 SUR</v>
          </cell>
          <cell r="O228" t="str">
            <v>MONTERREY-NL</v>
          </cell>
          <cell r="P228">
            <v>0</v>
          </cell>
          <cell r="Q228" t="str">
            <v>INTERIOR</v>
          </cell>
          <cell r="R228">
            <v>12</v>
          </cell>
          <cell r="S228" t="str">
            <v>Entre 7 y 15</v>
          </cell>
          <cell r="T228" t="str">
            <v>Light Production Digital Business</v>
          </cell>
          <cell r="U228" t="str">
            <v>Entry Production</v>
          </cell>
          <cell r="V228" t="str">
            <v>Ciudad principal</v>
          </cell>
          <cell r="W228" t="str">
            <v>3-Entre 7 y 15</v>
          </cell>
          <cell r="X228">
            <v>0.8</v>
          </cell>
          <cell r="Y228">
            <v>1258.4000000000003</v>
          </cell>
          <cell r="Z228">
            <v>1</v>
          </cell>
          <cell r="AA228">
            <v>2.27</v>
          </cell>
          <cell r="AB228">
            <v>4</v>
          </cell>
          <cell r="AC228">
            <v>0.5675</v>
          </cell>
          <cell r="AD228">
            <v>0</v>
          </cell>
          <cell r="AE228">
            <v>0</v>
          </cell>
          <cell r="AF228">
            <v>43559</v>
          </cell>
          <cell r="AG228">
            <v>43559</v>
          </cell>
          <cell r="AH228">
            <v>0</v>
          </cell>
          <cell r="AI228" t="str">
            <v>0-1 día</v>
          </cell>
          <cell r="AJ228">
            <v>0</v>
          </cell>
          <cell r="AK228">
            <v>0</v>
          </cell>
          <cell r="AL228">
            <v>0</v>
          </cell>
          <cell r="AM228">
            <v>1258.4000000000003</v>
          </cell>
          <cell r="AN228">
            <v>943.8</v>
          </cell>
          <cell r="AO228">
            <v>1</v>
          </cell>
        </row>
        <row r="229">
          <cell r="A229" t="str">
            <v>0GXV8960424</v>
          </cell>
          <cell r="B229" t="str">
            <v>0GXV8960421</v>
          </cell>
          <cell r="C229" t="str">
            <v>0GXV896042</v>
          </cell>
          <cell r="D229" t="str">
            <v>ABR-19</v>
          </cell>
          <cell r="E229">
            <v>1</v>
          </cell>
          <cell r="F229" t="str">
            <v>2020017</v>
          </cell>
          <cell r="G229" t="str">
            <v>SR MANTENIMIENTO CORRECTIVO</v>
          </cell>
          <cell r="H229" t="str">
            <v>4120</v>
          </cell>
          <cell r="I229" t="str">
            <v>04/04/2019 12:14</v>
          </cell>
          <cell r="J229" t="str">
            <v>100037</v>
          </cell>
          <cell r="K229" t="str">
            <v>PITSS</v>
          </cell>
          <cell r="L229" t="str">
            <v>ASP</v>
          </cell>
          <cell r="M229" t="str">
            <v>IVOS DE MEXICO SA DE CV</v>
          </cell>
          <cell r="N229" t="str">
            <v>AV AGRIPIN GARCIA ESTRADA 1308</v>
          </cell>
          <cell r="O229" t="str">
            <v>TOLUCA DE LERDO-MEX</v>
          </cell>
          <cell r="P229">
            <v>0</v>
          </cell>
          <cell r="Q229" t="str">
            <v>INTERIOR</v>
          </cell>
          <cell r="R229">
            <v>7</v>
          </cell>
          <cell r="S229" t="str">
            <v>Entre 7 y 15</v>
          </cell>
          <cell r="T229" t="str">
            <v>Light Production Digital Business</v>
          </cell>
          <cell r="U229" t="str">
            <v>Entry Production</v>
          </cell>
          <cell r="V229" t="str">
            <v>Ciudad principal</v>
          </cell>
          <cell r="W229" t="str">
            <v>3-Entre 7 y 15</v>
          </cell>
          <cell r="X229">
            <v>0.8</v>
          </cell>
          <cell r="Y229">
            <v>1258.4000000000003</v>
          </cell>
          <cell r="Z229">
            <v>1</v>
          </cell>
          <cell r="AA229">
            <v>5.27</v>
          </cell>
          <cell r="AB229">
            <v>4</v>
          </cell>
          <cell r="AC229">
            <v>1.3174999999999999</v>
          </cell>
          <cell r="AD229">
            <v>7.9374999999999973E-2</v>
          </cell>
          <cell r="AE229">
            <v>-124.85687499999997</v>
          </cell>
          <cell r="AF229">
            <v>43559</v>
          </cell>
          <cell r="AG229">
            <v>43560</v>
          </cell>
          <cell r="AH229">
            <v>1</v>
          </cell>
          <cell r="AI229" t="str">
            <v>0-1 día</v>
          </cell>
          <cell r="AJ229">
            <v>0</v>
          </cell>
          <cell r="AK229">
            <v>0</v>
          </cell>
          <cell r="AL229">
            <v>0</v>
          </cell>
          <cell r="AM229">
            <v>1133.5431250000004</v>
          </cell>
          <cell r="AN229">
            <v>943.8</v>
          </cell>
          <cell r="AO229">
            <v>2</v>
          </cell>
        </row>
        <row r="230">
          <cell r="A230" t="str">
            <v>0BG09620832</v>
          </cell>
          <cell r="B230" t="str">
            <v>0BG09620831</v>
          </cell>
          <cell r="C230" t="str">
            <v>0BG0962083</v>
          </cell>
          <cell r="D230" t="str">
            <v>ABR-19</v>
          </cell>
          <cell r="E230">
            <v>1</v>
          </cell>
          <cell r="F230" t="str">
            <v>2018983</v>
          </cell>
          <cell r="G230" t="str">
            <v>SR MANTENIMIENTO CORRECTIVO</v>
          </cell>
          <cell r="H230" t="str">
            <v>4310</v>
          </cell>
          <cell r="I230" t="str">
            <v>02/04/2019 15:32</v>
          </cell>
          <cell r="J230" t="str">
            <v>500028</v>
          </cell>
          <cell r="K230" t="str">
            <v>PITSS</v>
          </cell>
          <cell r="L230" t="str">
            <v>ASP</v>
          </cell>
          <cell r="M230" t="str">
            <v>OPERADORA OMX SA DE CV</v>
          </cell>
          <cell r="N230" t="str">
            <v>EUGENIO GARZA SADA 3525</v>
          </cell>
          <cell r="O230" t="str">
            <v>MONTERREY-NL</v>
          </cell>
          <cell r="P230">
            <v>0</v>
          </cell>
          <cell r="Q230" t="str">
            <v>INTERIOR</v>
          </cell>
          <cell r="R230">
            <v>12</v>
          </cell>
          <cell r="S230" t="str">
            <v>Entre 7 y 15</v>
          </cell>
          <cell r="T230" t="str">
            <v>Light Production Digital Business</v>
          </cell>
          <cell r="U230" t="str">
            <v>Entry Production</v>
          </cell>
          <cell r="V230" t="str">
            <v>Ciudad principal</v>
          </cell>
          <cell r="W230" t="str">
            <v>3-Entre 7 y 15</v>
          </cell>
          <cell r="X230">
            <v>0.8</v>
          </cell>
          <cell r="Y230">
            <v>1258.4000000000003</v>
          </cell>
          <cell r="Z230">
            <v>1</v>
          </cell>
          <cell r="AA230">
            <v>1.97</v>
          </cell>
          <cell r="AB230">
            <v>4</v>
          </cell>
          <cell r="AC230">
            <v>0.49249999999999999</v>
          </cell>
          <cell r="AD230">
            <v>0</v>
          </cell>
          <cell r="AE230">
            <v>0</v>
          </cell>
          <cell r="AF230">
            <v>43560</v>
          </cell>
          <cell r="AG230">
            <v>43560</v>
          </cell>
          <cell r="AH230">
            <v>0</v>
          </cell>
          <cell r="AI230" t="str">
            <v>0-1 día</v>
          </cell>
          <cell r="AJ230">
            <v>0</v>
          </cell>
          <cell r="AK230">
            <v>0</v>
          </cell>
          <cell r="AL230">
            <v>0</v>
          </cell>
          <cell r="AM230">
            <v>1258.4000000000003</v>
          </cell>
          <cell r="AN230">
            <v>1258.4000000000001</v>
          </cell>
          <cell r="AO230">
            <v>1</v>
          </cell>
        </row>
        <row r="231">
          <cell r="A231" t="str">
            <v>0PW41522923</v>
          </cell>
          <cell r="B231" t="str">
            <v>0PW41522922</v>
          </cell>
          <cell r="C231" t="str">
            <v>0PW4152292</v>
          </cell>
          <cell r="D231" t="str">
            <v>ABR-19</v>
          </cell>
          <cell r="E231">
            <v>1</v>
          </cell>
          <cell r="F231" t="str">
            <v>2019225</v>
          </cell>
          <cell r="G231" t="str">
            <v>SR MANTENIMIENTO CORRECTIVO</v>
          </cell>
          <cell r="H231" t="str">
            <v>7142</v>
          </cell>
          <cell r="I231" t="str">
            <v>03/04/2019 08:13</v>
          </cell>
          <cell r="J231" t="str">
            <v>800072</v>
          </cell>
          <cell r="K231" t="str">
            <v>PITSS</v>
          </cell>
          <cell r="L231" t="str">
            <v>ASP</v>
          </cell>
          <cell r="M231" t="str">
            <v>OFFICE DEPOT DE MEXICO SA DE CV</v>
          </cell>
          <cell r="N231" t="str">
            <v>MANUEL J CLOUTHIER 888</v>
          </cell>
          <cell r="O231" t="str">
            <v>ZAPOPAN-JAL</v>
          </cell>
          <cell r="P231">
            <v>0</v>
          </cell>
          <cell r="Q231" t="str">
            <v>INTERIOR</v>
          </cell>
          <cell r="R231">
            <v>7</v>
          </cell>
          <cell r="S231" t="str">
            <v>Entre 7 y 15</v>
          </cell>
          <cell r="T231" t="str">
            <v>WF Mono Systems and Legacy Color</v>
          </cell>
          <cell r="U231" t="str">
            <v>WF</v>
          </cell>
          <cell r="V231" t="str">
            <v>Ciudad principal</v>
          </cell>
          <cell r="W231" t="str">
            <v>3-Entre 7 y 15</v>
          </cell>
          <cell r="X231">
            <v>0.8</v>
          </cell>
          <cell r="Y231">
            <v>1258.4000000000003</v>
          </cell>
          <cell r="Z231">
            <v>1</v>
          </cell>
          <cell r="AA231">
            <v>1.17</v>
          </cell>
          <cell r="AB231">
            <v>4</v>
          </cell>
          <cell r="AC231">
            <v>0.29249999999999998</v>
          </cell>
          <cell r="AD231">
            <v>0</v>
          </cell>
          <cell r="AE231">
            <v>0</v>
          </cell>
          <cell r="AF231">
            <v>43560</v>
          </cell>
          <cell r="AG231">
            <v>43560</v>
          </cell>
          <cell r="AH231">
            <v>0</v>
          </cell>
          <cell r="AI231" t="str">
            <v>0-1 día</v>
          </cell>
          <cell r="AJ231">
            <v>0</v>
          </cell>
          <cell r="AK231">
            <v>0</v>
          </cell>
          <cell r="AL231">
            <v>0</v>
          </cell>
          <cell r="AM231">
            <v>1258.4000000000003</v>
          </cell>
          <cell r="AN231">
            <v>1573</v>
          </cell>
          <cell r="AO231">
            <v>2</v>
          </cell>
        </row>
        <row r="232">
          <cell r="A232" t="str">
            <v>0XPN5505454</v>
          </cell>
          <cell r="B232" t="str">
            <v>0XPN5505452</v>
          </cell>
          <cell r="C232" t="str">
            <v>0XPN550545</v>
          </cell>
          <cell r="D232" t="str">
            <v>ABR-19</v>
          </cell>
          <cell r="E232">
            <v>1</v>
          </cell>
          <cell r="F232" t="str">
            <v>2020167</v>
          </cell>
          <cell r="G232" t="str">
            <v>SR MANTENIMIENTO CORRECTIVO</v>
          </cell>
          <cell r="H232" t="str">
            <v>0570</v>
          </cell>
          <cell r="I232" t="str">
            <v>04/04/2019 15:30</v>
          </cell>
          <cell r="J232" t="str">
            <v>800187</v>
          </cell>
          <cell r="K232" t="str">
            <v>PITSS</v>
          </cell>
          <cell r="L232" t="str">
            <v>ASP</v>
          </cell>
          <cell r="M232" t="str">
            <v>OPERADORA OMX SA DE CV</v>
          </cell>
          <cell r="N232" t="str">
            <v>AV CONSTITUYENTES 152 PTE</v>
          </cell>
          <cell r="O232" t="str">
            <v>QUERETARO-QRO</v>
          </cell>
          <cell r="P232">
            <v>0</v>
          </cell>
          <cell r="Q232" t="str">
            <v>INTERIOR</v>
          </cell>
          <cell r="R232">
            <v>14</v>
          </cell>
          <cell r="S232" t="str">
            <v>Entre 7 y 15</v>
          </cell>
          <cell r="T232" t="str">
            <v>Entry Production Color Low/Mid</v>
          </cell>
          <cell r="U232" t="str">
            <v>Entry Production</v>
          </cell>
          <cell r="V232" t="str">
            <v>Ciudad principal</v>
          </cell>
          <cell r="W232" t="str">
            <v>3-Entre 7 y 15</v>
          </cell>
          <cell r="X232">
            <v>0.8</v>
          </cell>
          <cell r="Y232">
            <v>1258.4000000000003</v>
          </cell>
          <cell r="Z232">
            <v>1</v>
          </cell>
          <cell r="AA232">
            <v>1.25</v>
          </cell>
          <cell r="AB232">
            <v>4</v>
          </cell>
          <cell r="AC232">
            <v>0.3125</v>
          </cell>
          <cell r="AD232">
            <v>0</v>
          </cell>
          <cell r="AE232">
            <v>0</v>
          </cell>
          <cell r="AF232">
            <v>43560</v>
          </cell>
          <cell r="AG232">
            <v>43560</v>
          </cell>
          <cell r="AH232">
            <v>0</v>
          </cell>
          <cell r="AI232" t="str">
            <v>0-1 día</v>
          </cell>
          <cell r="AJ232">
            <v>0</v>
          </cell>
          <cell r="AK232">
            <v>0</v>
          </cell>
          <cell r="AL232">
            <v>0</v>
          </cell>
          <cell r="AM232">
            <v>1258.4000000000003</v>
          </cell>
          <cell r="AN232">
            <v>1258.4000000000001</v>
          </cell>
          <cell r="AO232">
            <v>2</v>
          </cell>
        </row>
        <row r="233">
          <cell r="A233" t="str">
            <v>0E2B6473755</v>
          </cell>
          <cell r="B233" t="str">
            <v>0E2B6473751</v>
          </cell>
          <cell r="C233" t="str">
            <v>0E2B647375</v>
          </cell>
          <cell r="D233" t="str">
            <v>ABR-19</v>
          </cell>
          <cell r="E233">
            <v>1</v>
          </cell>
          <cell r="F233" t="str">
            <v>2020853</v>
          </cell>
          <cell r="G233" t="str">
            <v>SR MANTENIMIENTO CORRECTIVO</v>
          </cell>
          <cell r="H233" t="str">
            <v>0070</v>
          </cell>
          <cell r="I233" t="str">
            <v>05/04/2019 16:05</v>
          </cell>
          <cell r="J233" t="str">
            <v>500028</v>
          </cell>
          <cell r="K233" t="str">
            <v>PITSS</v>
          </cell>
          <cell r="L233" t="str">
            <v>ASP</v>
          </cell>
          <cell r="M233" t="str">
            <v>OFFICE DEPOT DE MEXICO SA DE CV</v>
          </cell>
          <cell r="N233" t="str">
            <v>AV PASEO DE LOS LEONES 1388 L 2-3</v>
          </cell>
          <cell r="O233" t="str">
            <v>MONTERREY-NL</v>
          </cell>
          <cell r="P233">
            <v>0</v>
          </cell>
          <cell r="Q233" t="str">
            <v>INTERIOR</v>
          </cell>
          <cell r="R233">
            <v>12</v>
          </cell>
          <cell r="S233" t="str">
            <v>Entre 7 y 15</v>
          </cell>
          <cell r="T233" t="str">
            <v>Entry Production Color Low/Mid</v>
          </cell>
          <cell r="U233" t="str">
            <v>Entry Production</v>
          </cell>
          <cell r="V233" t="str">
            <v>Ciudad principal</v>
          </cell>
          <cell r="W233" t="str">
            <v>3-Entre 7 y 15</v>
          </cell>
          <cell r="X233">
            <v>0.8</v>
          </cell>
          <cell r="Y233">
            <v>1258.4000000000003</v>
          </cell>
          <cell r="Z233">
            <v>1</v>
          </cell>
          <cell r="AA233">
            <v>1.42</v>
          </cell>
          <cell r="AB233">
            <v>4</v>
          </cell>
          <cell r="AC233">
            <v>0.35499999999999998</v>
          </cell>
          <cell r="AD233">
            <v>0</v>
          </cell>
          <cell r="AE233">
            <v>0</v>
          </cell>
          <cell r="AF233">
            <v>43563</v>
          </cell>
          <cell r="AG233">
            <v>43563</v>
          </cell>
          <cell r="AH233">
            <v>0</v>
          </cell>
          <cell r="AI233" t="str">
            <v>0-1 día</v>
          </cell>
          <cell r="AJ233">
            <v>0</v>
          </cell>
          <cell r="AK233">
            <v>0</v>
          </cell>
          <cell r="AL233">
            <v>0</v>
          </cell>
          <cell r="AM233">
            <v>1258.4000000000003</v>
          </cell>
          <cell r="AN233">
            <v>1573</v>
          </cell>
          <cell r="AO233">
            <v>1</v>
          </cell>
        </row>
        <row r="234">
          <cell r="A234" t="str">
            <v>0BG29514728</v>
          </cell>
          <cell r="B234" t="str">
            <v>0BG29514722</v>
          </cell>
          <cell r="C234" t="str">
            <v>0BG2951472</v>
          </cell>
          <cell r="D234" t="str">
            <v>ABR-19</v>
          </cell>
          <cell r="E234">
            <v>1</v>
          </cell>
          <cell r="F234" t="str">
            <v>2021961</v>
          </cell>
          <cell r="G234" t="str">
            <v>SR MANTENIMIENTO CORRECTIVO</v>
          </cell>
          <cell r="H234" t="str">
            <v>4395</v>
          </cell>
          <cell r="I234" t="str">
            <v>08/04/2019 17:48</v>
          </cell>
          <cell r="J234" t="str">
            <v>800183</v>
          </cell>
          <cell r="K234" t="str">
            <v>PITSS</v>
          </cell>
          <cell r="L234" t="str">
            <v>ASP</v>
          </cell>
          <cell r="M234" t="str">
            <v>OFFICE DEPOT DE MEXICO SA DE CV</v>
          </cell>
          <cell r="N234" t="str">
            <v>AMERICAS 655</v>
          </cell>
          <cell r="O234" t="str">
            <v>GUADALAJARA-JAL</v>
          </cell>
          <cell r="P234">
            <v>0</v>
          </cell>
          <cell r="Q234" t="str">
            <v>INTERIOR</v>
          </cell>
          <cell r="R234">
            <v>11</v>
          </cell>
          <cell r="S234" t="str">
            <v>Entre 7 y 15</v>
          </cell>
          <cell r="T234" t="str">
            <v>Light Production Digital Business</v>
          </cell>
          <cell r="U234" t="str">
            <v>Entry Production</v>
          </cell>
          <cell r="V234" t="str">
            <v>Ciudad principal</v>
          </cell>
          <cell r="W234" t="str">
            <v>3-Entre 7 y 15</v>
          </cell>
          <cell r="X234">
            <v>0.8</v>
          </cell>
          <cell r="Y234">
            <v>1258.4000000000003</v>
          </cell>
          <cell r="Z234">
            <v>1</v>
          </cell>
          <cell r="AA234">
            <v>0</v>
          </cell>
          <cell r="AB234">
            <v>4</v>
          </cell>
          <cell r="AC234">
            <v>0</v>
          </cell>
          <cell r="AD234">
            <v>0</v>
          </cell>
          <cell r="AE234">
            <v>0</v>
          </cell>
          <cell r="AF234">
            <v>43564</v>
          </cell>
          <cell r="AG234">
            <v>43564</v>
          </cell>
          <cell r="AH234">
            <v>0</v>
          </cell>
          <cell r="AI234" t="str">
            <v>0-1 día</v>
          </cell>
          <cell r="AJ234">
            <v>0</v>
          </cell>
          <cell r="AK234">
            <v>0</v>
          </cell>
          <cell r="AL234">
            <v>0</v>
          </cell>
          <cell r="AM234">
            <v>1258.4000000000003</v>
          </cell>
          <cell r="AN234">
            <v>1258.4000000000001</v>
          </cell>
          <cell r="AO234">
            <v>2</v>
          </cell>
        </row>
        <row r="235">
          <cell r="A235" t="str">
            <v>0BG29403748</v>
          </cell>
          <cell r="B235" t="str">
            <v>0BG29403742</v>
          </cell>
          <cell r="C235" t="str">
            <v>0BG2940374</v>
          </cell>
          <cell r="D235" t="str">
            <v>ABR-19</v>
          </cell>
          <cell r="E235">
            <v>1</v>
          </cell>
          <cell r="F235" t="str">
            <v>2021959</v>
          </cell>
          <cell r="G235" t="str">
            <v>SR MANTENIMIENTO CORRECTIVO</v>
          </cell>
          <cell r="H235" t="str">
            <v>4395</v>
          </cell>
          <cell r="I235" t="str">
            <v>08/04/2019 17:45</v>
          </cell>
          <cell r="J235" t="str">
            <v>800183</v>
          </cell>
          <cell r="K235" t="str">
            <v>PITSS</v>
          </cell>
          <cell r="L235" t="str">
            <v>ASP</v>
          </cell>
          <cell r="M235" t="str">
            <v>OFFICE DEPOT DE MEXICO SA DE CV</v>
          </cell>
          <cell r="N235" t="str">
            <v>AMERICAS 655</v>
          </cell>
          <cell r="O235" t="str">
            <v>GUADALAJARA-JAL</v>
          </cell>
          <cell r="P235">
            <v>0</v>
          </cell>
          <cell r="Q235" t="str">
            <v>INTERIOR</v>
          </cell>
          <cell r="R235">
            <v>11</v>
          </cell>
          <cell r="S235" t="str">
            <v>Entre 7 y 15</v>
          </cell>
          <cell r="T235" t="str">
            <v>Light Production Digital Business</v>
          </cell>
          <cell r="U235" t="str">
            <v>Entry Production</v>
          </cell>
          <cell r="V235" t="str">
            <v>Ciudad principal</v>
          </cell>
          <cell r="W235" t="str">
            <v>3-Entre 7 y 15</v>
          </cell>
          <cell r="X235">
            <v>0.8</v>
          </cell>
          <cell r="Y235">
            <v>1258.4000000000003</v>
          </cell>
          <cell r="Z235">
            <v>1</v>
          </cell>
          <cell r="AA235">
            <v>1.17</v>
          </cell>
          <cell r="AB235">
            <v>4</v>
          </cell>
          <cell r="AC235">
            <v>0.29249999999999998</v>
          </cell>
          <cell r="AD235">
            <v>0</v>
          </cell>
          <cell r="AE235">
            <v>0</v>
          </cell>
          <cell r="AF235">
            <v>43564</v>
          </cell>
          <cell r="AG235">
            <v>43564</v>
          </cell>
          <cell r="AH235">
            <v>0</v>
          </cell>
          <cell r="AI235" t="str">
            <v>0-1 día</v>
          </cell>
          <cell r="AJ235">
            <v>0</v>
          </cell>
          <cell r="AK235">
            <v>0</v>
          </cell>
          <cell r="AL235">
            <v>0</v>
          </cell>
          <cell r="AM235">
            <v>1258.4000000000003</v>
          </cell>
          <cell r="AN235">
            <v>1258.4000000000001</v>
          </cell>
          <cell r="AO235">
            <v>2</v>
          </cell>
        </row>
        <row r="236">
          <cell r="A236" t="str">
            <v>0BG29489128</v>
          </cell>
          <cell r="B236" t="str">
            <v>0BG29489122</v>
          </cell>
          <cell r="C236" t="str">
            <v>0BG2948912</v>
          </cell>
          <cell r="D236" t="str">
            <v>ABR-19</v>
          </cell>
          <cell r="E236">
            <v>1</v>
          </cell>
          <cell r="F236" t="str">
            <v>2021931</v>
          </cell>
          <cell r="G236" t="str">
            <v>SR MANTENIMIENTO CORRECTIVO</v>
          </cell>
          <cell r="H236" t="str">
            <v>4395</v>
          </cell>
          <cell r="I236" t="str">
            <v>08/04/2019 16:45</v>
          </cell>
          <cell r="J236" t="str">
            <v>500094</v>
          </cell>
          <cell r="K236" t="str">
            <v>PITSS</v>
          </cell>
          <cell r="L236" t="str">
            <v>ASP</v>
          </cell>
          <cell r="M236" t="str">
            <v>OFFICE DEPOT DE MEXICO SA DE CV</v>
          </cell>
          <cell r="N236" t="str">
            <v>AV HIDALGO 5309</v>
          </cell>
          <cell r="O236" t="str">
            <v>TAMPICO-TAM</v>
          </cell>
          <cell r="P236">
            <v>0</v>
          </cell>
          <cell r="Q236" t="str">
            <v>INTERIOR</v>
          </cell>
          <cell r="R236">
            <v>14</v>
          </cell>
          <cell r="S236" t="str">
            <v>Entre 7 y 15</v>
          </cell>
          <cell r="T236" t="str">
            <v>Light Production Digital Business</v>
          </cell>
          <cell r="U236" t="str">
            <v>Entry Production</v>
          </cell>
          <cell r="V236" t="str">
            <v>Ciudad principal</v>
          </cell>
          <cell r="W236" t="str">
            <v>3-Entre 7 y 15</v>
          </cell>
          <cell r="X236">
            <v>0.8</v>
          </cell>
          <cell r="Y236">
            <v>1258.4000000000003</v>
          </cell>
          <cell r="Z236">
            <v>1</v>
          </cell>
          <cell r="AA236">
            <v>0.75</v>
          </cell>
          <cell r="AB236">
            <v>4</v>
          </cell>
          <cell r="AC236">
            <v>0.1875</v>
          </cell>
          <cell r="AD236">
            <v>0</v>
          </cell>
          <cell r="AE236">
            <v>0</v>
          </cell>
          <cell r="AF236">
            <v>43564</v>
          </cell>
          <cell r="AG236">
            <v>43564</v>
          </cell>
          <cell r="AH236">
            <v>0</v>
          </cell>
          <cell r="AI236" t="str">
            <v>0-1 día</v>
          </cell>
          <cell r="AJ236">
            <v>0</v>
          </cell>
          <cell r="AK236">
            <v>0</v>
          </cell>
          <cell r="AL236">
            <v>0</v>
          </cell>
          <cell r="AM236">
            <v>1258.4000000000003</v>
          </cell>
          <cell r="AN236">
            <v>1258.4000000000001</v>
          </cell>
          <cell r="AO236">
            <v>3</v>
          </cell>
        </row>
        <row r="237">
          <cell r="A237" t="str">
            <v>0E2B6541278</v>
          </cell>
          <cell r="B237" t="str">
            <v>0E2B6541271</v>
          </cell>
          <cell r="C237" t="str">
            <v>0E2B654127</v>
          </cell>
          <cell r="D237" t="str">
            <v>ABR-19</v>
          </cell>
          <cell r="E237">
            <v>1</v>
          </cell>
          <cell r="F237" t="str">
            <v>2021983</v>
          </cell>
          <cell r="G237" t="str">
            <v>SR MANTENIMIENTO CORRECTIVO</v>
          </cell>
          <cell r="H237" t="str">
            <v>0070</v>
          </cell>
          <cell r="I237" t="str">
            <v>08/04/2019 19:50</v>
          </cell>
          <cell r="J237" t="str">
            <v>800197</v>
          </cell>
          <cell r="K237" t="str">
            <v>PITSS</v>
          </cell>
          <cell r="L237" t="str">
            <v>ASP</v>
          </cell>
          <cell r="M237" t="str">
            <v>OFFICE DEPOT DE MEXICO SA DE CV</v>
          </cell>
          <cell r="N237" t="str">
            <v>AV VENUSTIANO CARRANZA 733</v>
          </cell>
          <cell r="O237" t="str">
            <v>SAN LUIS POTOSI-SLP</v>
          </cell>
          <cell r="P237">
            <v>0</v>
          </cell>
          <cell r="Q237" t="str">
            <v>INTERIOR</v>
          </cell>
          <cell r="R237">
            <v>14</v>
          </cell>
          <cell r="S237" t="str">
            <v>Entre 7 y 15</v>
          </cell>
          <cell r="T237" t="str">
            <v>Entry Production Color Low/Mid</v>
          </cell>
          <cell r="U237" t="str">
            <v>Entry Production</v>
          </cell>
          <cell r="V237" t="str">
            <v>Ciudad principal</v>
          </cell>
          <cell r="W237" t="str">
            <v>3-Entre 7 y 15</v>
          </cell>
          <cell r="X237">
            <v>0.8</v>
          </cell>
          <cell r="Y237">
            <v>1258.4000000000003</v>
          </cell>
          <cell r="Z237">
            <v>1</v>
          </cell>
          <cell r="AA237">
            <v>4</v>
          </cell>
          <cell r="AB237">
            <v>4</v>
          </cell>
          <cell r="AC237">
            <v>1</v>
          </cell>
          <cell r="AD237">
            <v>0</v>
          </cell>
          <cell r="AE237">
            <v>0</v>
          </cell>
          <cell r="AF237">
            <v>43564</v>
          </cell>
          <cell r="AG237">
            <v>43564</v>
          </cell>
          <cell r="AH237">
            <v>0</v>
          </cell>
          <cell r="AI237" t="str">
            <v>0-1 día</v>
          </cell>
          <cell r="AJ237">
            <v>0</v>
          </cell>
          <cell r="AK237">
            <v>0</v>
          </cell>
          <cell r="AL237">
            <v>0</v>
          </cell>
          <cell r="AM237">
            <v>1258.4000000000003</v>
          </cell>
          <cell r="AN237">
            <v>1258.4000000000001</v>
          </cell>
          <cell r="AO237">
            <v>1</v>
          </cell>
        </row>
        <row r="238">
          <cell r="A238" t="str">
            <v>0DRB1312609</v>
          </cell>
          <cell r="B238" t="str">
            <v>0DRB1312601</v>
          </cell>
          <cell r="C238" t="str">
            <v>0DRB131260</v>
          </cell>
          <cell r="D238" t="str">
            <v>ABR-19</v>
          </cell>
          <cell r="E238">
            <v>1</v>
          </cell>
          <cell r="F238" t="str">
            <v>2022521</v>
          </cell>
          <cell r="G238" t="str">
            <v>SR MANTENIMIENTO CORRECTIVO</v>
          </cell>
          <cell r="H238" t="str">
            <v>1263</v>
          </cell>
          <cell r="I238" t="str">
            <v>09/04/2019 14:37</v>
          </cell>
          <cell r="J238" t="str">
            <v>800192</v>
          </cell>
          <cell r="K238" t="str">
            <v>PITSS</v>
          </cell>
          <cell r="L238" t="str">
            <v>ASP</v>
          </cell>
          <cell r="M238" t="str">
            <v>COMPUTER FORMS SA DE CV</v>
          </cell>
          <cell r="N238" t="str">
            <v>KM 9 CARRETERA A EL CASTILLO</v>
          </cell>
          <cell r="O238" t="str">
            <v>Jalisco-JAL</v>
          </cell>
          <cell r="P238">
            <v>0</v>
          </cell>
          <cell r="Q238" t="str">
            <v>INTERIOR</v>
          </cell>
          <cell r="R238">
            <v>14</v>
          </cell>
          <cell r="S238" t="str">
            <v>Entre 7 y 15</v>
          </cell>
          <cell r="T238" t="str">
            <v>Entry Production Color Low/Mid</v>
          </cell>
          <cell r="U238" t="str">
            <v>Entry Production</v>
          </cell>
          <cell r="V238" t="str">
            <v>Ciudad principal</v>
          </cell>
          <cell r="W238" t="str">
            <v>3-Entre 7 y 15</v>
          </cell>
          <cell r="X238">
            <v>0.8</v>
          </cell>
          <cell r="Y238">
            <v>1258.4000000000003</v>
          </cell>
          <cell r="Z238">
            <v>1</v>
          </cell>
          <cell r="AA238">
            <v>0.57999999999999996</v>
          </cell>
          <cell r="AB238">
            <v>4</v>
          </cell>
          <cell r="AC238">
            <v>0.14499999999999999</v>
          </cell>
          <cell r="AD238">
            <v>0</v>
          </cell>
          <cell r="AE238">
            <v>0</v>
          </cell>
          <cell r="AF238">
            <v>43564</v>
          </cell>
          <cell r="AG238">
            <v>43564</v>
          </cell>
          <cell r="AH238">
            <v>0</v>
          </cell>
          <cell r="AI238" t="str">
            <v>0-1 día</v>
          </cell>
          <cell r="AJ238">
            <v>0</v>
          </cell>
          <cell r="AK238">
            <v>0</v>
          </cell>
          <cell r="AL238">
            <v>0</v>
          </cell>
          <cell r="AM238">
            <v>1258.4000000000003</v>
          </cell>
          <cell r="AN238">
            <v>1808.95</v>
          </cell>
          <cell r="AO238">
            <v>2</v>
          </cell>
        </row>
        <row r="239">
          <cell r="A239" t="str">
            <v>0XPN5481839</v>
          </cell>
          <cell r="B239" t="str">
            <v>0XPN5481832</v>
          </cell>
          <cell r="C239" t="str">
            <v>0XPN548183</v>
          </cell>
          <cell r="D239" t="str">
            <v>ABR-19</v>
          </cell>
          <cell r="E239">
            <v>1</v>
          </cell>
          <cell r="F239" t="str">
            <v>2022425</v>
          </cell>
          <cell r="G239" t="str">
            <v>SR MANTENIMIENTO CORRECTIVO</v>
          </cell>
          <cell r="H239" t="str">
            <v>0570</v>
          </cell>
          <cell r="I239" t="str">
            <v>09/04/2019 12:53</v>
          </cell>
          <cell r="J239" t="str">
            <v>500161</v>
          </cell>
          <cell r="K239" t="str">
            <v>PITSS</v>
          </cell>
          <cell r="L239" t="str">
            <v>ASP</v>
          </cell>
          <cell r="M239" t="str">
            <v>OPERADORA OMX SA DE CV</v>
          </cell>
          <cell r="N239" t="str">
            <v>AV MIRADOR 3300</v>
          </cell>
          <cell r="O239" t="str">
            <v>CHIHUAHUA-CHIH</v>
          </cell>
          <cell r="P239">
            <v>0</v>
          </cell>
          <cell r="Q239" t="str">
            <v>INTERIOR</v>
          </cell>
          <cell r="R239">
            <v>14</v>
          </cell>
          <cell r="S239" t="str">
            <v>Entre 7 y 15</v>
          </cell>
          <cell r="T239" t="str">
            <v>Entry Production Color Low/Mid</v>
          </cell>
          <cell r="U239" t="str">
            <v>Entry Production</v>
          </cell>
          <cell r="V239" t="str">
            <v>Ciudad principal</v>
          </cell>
          <cell r="W239" t="str">
            <v>3-Entre 7 y 15</v>
          </cell>
          <cell r="X239">
            <v>0.8</v>
          </cell>
          <cell r="Y239">
            <v>1258.4000000000003</v>
          </cell>
          <cell r="Z239">
            <v>1</v>
          </cell>
          <cell r="AA239">
            <v>1.1200000000000001</v>
          </cell>
          <cell r="AB239">
            <v>4</v>
          </cell>
          <cell r="AC239">
            <v>0.28000000000000003</v>
          </cell>
          <cell r="AD239">
            <v>0</v>
          </cell>
          <cell r="AE239">
            <v>0</v>
          </cell>
          <cell r="AF239">
            <v>43564</v>
          </cell>
          <cell r="AG239">
            <v>43565</v>
          </cell>
          <cell r="AH239">
            <v>1</v>
          </cell>
          <cell r="AI239" t="str">
            <v>0-1 día</v>
          </cell>
          <cell r="AJ239">
            <v>0</v>
          </cell>
          <cell r="AK239">
            <v>0</v>
          </cell>
          <cell r="AL239">
            <v>0</v>
          </cell>
          <cell r="AM239">
            <v>1258.4000000000003</v>
          </cell>
          <cell r="AN239">
            <v>1258.4000000000001</v>
          </cell>
          <cell r="AO239">
            <v>2</v>
          </cell>
        </row>
        <row r="240">
          <cell r="A240" t="str">
            <v>0BG294687610</v>
          </cell>
          <cell r="B240" t="str">
            <v>0BG29468763</v>
          </cell>
          <cell r="C240" t="str">
            <v>0BG2946876</v>
          </cell>
          <cell r="D240" t="str">
            <v>ABR-19</v>
          </cell>
          <cell r="E240">
            <v>1</v>
          </cell>
          <cell r="F240" t="str">
            <v>2022811</v>
          </cell>
          <cell r="G240" t="str">
            <v>SR MANTENIMIENTO CORRECTIVO</v>
          </cell>
          <cell r="H240" t="str">
            <v>4395</v>
          </cell>
          <cell r="I240" t="str">
            <v>10/04/2019 08:27</v>
          </cell>
          <cell r="J240" t="str">
            <v>800147</v>
          </cell>
          <cell r="K240" t="str">
            <v>PITSS</v>
          </cell>
          <cell r="L240" t="str">
            <v>ASP</v>
          </cell>
          <cell r="M240" t="str">
            <v>OFFICE DEPOT DE MEXICO SA DE CV</v>
          </cell>
          <cell r="N240" t="str">
            <v>BLV JUAN ALONSO DE TORRES 1315-3</v>
          </cell>
          <cell r="O240" t="str">
            <v>LEON-GTO</v>
          </cell>
          <cell r="P240">
            <v>0</v>
          </cell>
          <cell r="Q240" t="str">
            <v>INTERIOR</v>
          </cell>
          <cell r="R240">
            <v>15</v>
          </cell>
          <cell r="S240" t="str">
            <v>Entre 7 y 15</v>
          </cell>
          <cell r="T240" t="str">
            <v>Light Production Digital Business</v>
          </cell>
          <cell r="U240" t="str">
            <v>Entry Production</v>
          </cell>
          <cell r="V240" t="str">
            <v>Ciudad principal</v>
          </cell>
          <cell r="W240" t="str">
            <v>3-Entre 7 y 15</v>
          </cell>
          <cell r="X240">
            <v>0.8</v>
          </cell>
          <cell r="Y240">
            <v>1258.4000000000003</v>
          </cell>
          <cell r="Z240">
            <v>1</v>
          </cell>
          <cell r="AA240">
            <v>0.42</v>
          </cell>
          <cell r="AB240">
            <v>4</v>
          </cell>
          <cell r="AC240">
            <v>0.105</v>
          </cell>
          <cell r="AD240">
            <v>0</v>
          </cell>
          <cell r="AE240">
            <v>0</v>
          </cell>
          <cell r="AF240">
            <v>43566</v>
          </cell>
          <cell r="AG240">
            <v>43566</v>
          </cell>
          <cell r="AH240">
            <v>0</v>
          </cell>
          <cell r="AI240" t="str">
            <v>0-1 día</v>
          </cell>
          <cell r="AJ240">
            <v>0</v>
          </cell>
          <cell r="AK240">
            <v>0</v>
          </cell>
          <cell r="AL240">
            <v>0</v>
          </cell>
          <cell r="AM240">
            <v>1258.4000000000003</v>
          </cell>
          <cell r="AN240">
            <v>1258.4000000000001</v>
          </cell>
          <cell r="AO240">
            <v>4</v>
          </cell>
        </row>
        <row r="241">
          <cell r="A241" t="str">
            <v>0BG29493126</v>
          </cell>
          <cell r="B241" t="str">
            <v>0BG29493121</v>
          </cell>
          <cell r="C241" t="str">
            <v>0BG2949312</v>
          </cell>
          <cell r="D241" t="str">
            <v>ABR-19</v>
          </cell>
          <cell r="E241">
            <v>1</v>
          </cell>
          <cell r="F241" t="str">
            <v>2020971</v>
          </cell>
          <cell r="G241" t="str">
            <v>SR MANTENIMIENTO CORRECTIVO</v>
          </cell>
          <cell r="H241" t="str">
            <v>4395</v>
          </cell>
          <cell r="I241" t="str">
            <v>06/04/2019 10:18</v>
          </cell>
          <cell r="J241" t="str">
            <v>100038</v>
          </cell>
          <cell r="K241" t="str">
            <v>PITSS</v>
          </cell>
          <cell r="L241" t="str">
            <v>ASP</v>
          </cell>
          <cell r="M241" t="str">
            <v>OFFICE DEPOT DE MEXICO SA DE CV</v>
          </cell>
          <cell r="N241" t="str">
            <v>BLV ISIDRO FABELA SUR 600</v>
          </cell>
          <cell r="O241" t="str">
            <v>TOLUCA-MEX</v>
          </cell>
          <cell r="P241">
            <v>0</v>
          </cell>
          <cell r="Q241" t="str">
            <v>INTERIOR</v>
          </cell>
          <cell r="R241">
            <v>8</v>
          </cell>
          <cell r="S241" t="str">
            <v>Entre 7 y 15</v>
          </cell>
          <cell r="T241" t="str">
            <v>Light Production Digital Business</v>
          </cell>
          <cell r="U241" t="str">
            <v>Entry Production</v>
          </cell>
          <cell r="V241" t="str">
            <v>Ciudad principal</v>
          </cell>
          <cell r="W241" t="str">
            <v>3-Entre 7 y 15</v>
          </cell>
          <cell r="X241">
            <v>0.8</v>
          </cell>
          <cell r="Y241">
            <v>1258.4000000000003</v>
          </cell>
          <cell r="Z241">
            <v>1</v>
          </cell>
          <cell r="AA241">
            <v>2.5</v>
          </cell>
          <cell r="AB241">
            <v>4</v>
          </cell>
          <cell r="AC241">
            <v>0.625</v>
          </cell>
          <cell r="AD241">
            <v>0</v>
          </cell>
          <cell r="AE241">
            <v>0</v>
          </cell>
          <cell r="AF241">
            <v>43566</v>
          </cell>
          <cell r="AG241">
            <v>43567</v>
          </cell>
          <cell r="AH241">
            <v>1</v>
          </cell>
          <cell r="AI241" t="str">
            <v>0-1 día</v>
          </cell>
          <cell r="AJ241">
            <v>0</v>
          </cell>
          <cell r="AK241">
            <v>0</v>
          </cell>
          <cell r="AL241">
            <v>0</v>
          </cell>
          <cell r="AM241">
            <v>1258.4000000000003</v>
          </cell>
          <cell r="AN241">
            <v>1730.3</v>
          </cell>
          <cell r="AO241">
            <v>3</v>
          </cell>
        </row>
        <row r="242">
          <cell r="A242" t="str">
            <v>0VGW62439112</v>
          </cell>
          <cell r="B242" t="str">
            <v>0VGW6243913</v>
          </cell>
          <cell r="C242" t="str">
            <v>0VGW624391</v>
          </cell>
          <cell r="D242" t="str">
            <v>ABR-19</v>
          </cell>
          <cell r="E242">
            <v>1</v>
          </cell>
          <cell r="F242" t="str">
            <v>2024093</v>
          </cell>
          <cell r="G242" t="str">
            <v>SR MANTENIMIENTO CORRECTIVO</v>
          </cell>
          <cell r="H242" t="str">
            <v>1251</v>
          </cell>
          <cell r="I242" t="str">
            <v>12/04/2019 09:49</v>
          </cell>
          <cell r="J242" t="str">
            <v>500161</v>
          </cell>
          <cell r="K242" t="str">
            <v>PITSS</v>
          </cell>
          <cell r="L242" t="str">
            <v>ASP</v>
          </cell>
          <cell r="M242" t="str">
            <v>COPY MARTZ PROFESIONAL SA DE CV</v>
          </cell>
          <cell r="N242" t="str">
            <v>CALLE 15 NUM 105</v>
          </cell>
          <cell r="O242" t="str">
            <v>CHIHUAHUA-CHIH</v>
          </cell>
          <cell r="P242">
            <v>0</v>
          </cell>
          <cell r="Q242" t="str">
            <v>INTERIOR</v>
          </cell>
          <cell r="R242">
            <v>14</v>
          </cell>
          <cell r="S242" t="str">
            <v>Entre 7 y 15</v>
          </cell>
          <cell r="T242" t="str">
            <v>Entry Production Color Low/Mid</v>
          </cell>
          <cell r="U242" t="str">
            <v>Entry Production</v>
          </cell>
          <cell r="V242" t="str">
            <v>Ciudad principal</v>
          </cell>
          <cell r="W242" t="str">
            <v>3-Entre 7 y 15</v>
          </cell>
          <cell r="X242">
            <v>0.8</v>
          </cell>
          <cell r="Y242">
            <v>1258.4000000000003</v>
          </cell>
          <cell r="Z242">
            <v>1</v>
          </cell>
          <cell r="AA242">
            <v>0.43</v>
          </cell>
          <cell r="AB242">
            <v>4</v>
          </cell>
          <cell r="AC242">
            <v>0.1075</v>
          </cell>
          <cell r="AD242">
            <v>0</v>
          </cell>
          <cell r="AE242">
            <v>0</v>
          </cell>
          <cell r="AF242">
            <v>43567</v>
          </cell>
          <cell r="AG242">
            <v>43567</v>
          </cell>
          <cell r="AH242">
            <v>0</v>
          </cell>
          <cell r="AI242" t="str">
            <v>0-1 día</v>
          </cell>
          <cell r="AJ242">
            <v>0</v>
          </cell>
          <cell r="AK242">
            <v>0</v>
          </cell>
          <cell r="AL242">
            <v>0</v>
          </cell>
          <cell r="AM242">
            <v>1258.4000000000003</v>
          </cell>
          <cell r="AN242">
            <v>1258.4000000000001</v>
          </cell>
          <cell r="AO242">
            <v>4</v>
          </cell>
        </row>
        <row r="243">
          <cell r="A243" t="str">
            <v>0E2B65901512</v>
          </cell>
          <cell r="B243" t="str">
            <v>0E2B6590153</v>
          </cell>
          <cell r="C243" t="str">
            <v>0E2B659015</v>
          </cell>
          <cell r="D243" t="str">
            <v>ABR-19</v>
          </cell>
          <cell r="E243">
            <v>1</v>
          </cell>
          <cell r="F243" t="str">
            <v>2023983</v>
          </cell>
          <cell r="G243" t="str">
            <v>SR MANTENIMIENTO CORRECTIVO</v>
          </cell>
          <cell r="H243" t="str">
            <v>0070</v>
          </cell>
          <cell r="I243" t="str">
            <v>12/04/2019 07:49</v>
          </cell>
          <cell r="J243" t="str">
            <v>800027</v>
          </cell>
          <cell r="K243" t="str">
            <v>PITSS</v>
          </cell>
          <cell r="L243" t="str">
            <v>ASP</v>
          </cell>
          <cell r="M243" t="str">
            <v>OPERADORA OMX SA DE CV</v>
          </cell>
          <cell r="N243" t="str">
            <v>AV LOPEZ MATEOS SUR No 7000</v>
          </cell>
          <cell r="O243" t="str">
            <v>Tlajomulco De Zu&amp;Iga</v>
          </cell>
          <cell r="P243">
            <v>0</v>
          </cell>
          <cell r="Q243" t="str">
            <v>INTERIOR</v>
          </cell>
          <cell r="R243">
            <v>7</v>
          </cell>
          <cell r="S243" t="str">
            <v>Entre 7 y 15</v>
          </cell>
          <cell r="T243" t="str">
            <v>Entry Production Color Low/Mid</v>
          </cell>
          <cell r="U243" t="str">
            <v>Entry Production</v>
          </cell>
          <cell r="V243" t="str">
            <v>Ciudad principal</v>
          </cell>
          <cell r="W243" t="str">
            <v>3-Entre 7 y 15</v>
          </cell>
          <cell r="X243">
            <v>0.8</v>
          </cell>
          <cell r="Y243">
            <v>1258.4000000000003</v>
          </cell>
          <cell r="Z243">
            <v>1</v>
          </cell>
          <cell r="AA243">
            <v>2.62</v>
          </cell>
          <cell r="AB243">
            <v>4</v>
          </cell>
          <cell r="AC243">
            <v>0.65500000000000003</v>
          </cell>
          <cell r="AD243">
            <v>0</v>
          </cell>
          <cell r="AE243">
            <v>0</v>
          </cell>
          <cell r="AF243">
            <v>43567</v>
          </cell>
          <cell r="AG243">
            <v>43570</v>
          </cell>
          <cell r="AH243">
            <v>1</v>
          </cell>
          <cell r="AI243" t="str">
            <v>0-1 día</v>
          </cell>
          <cell r="AJ243">
            <v>0</v>
          </cell>
          <cell r="AK243">
            <v>0</v>
          </cell>
          <cell r="AL243">
            <v>0</v>
          </cell>
          <cell r="AM243">
            <v>1258.4000000000003</v>
          </cell>
          <cell r="AN243">
            <v>1258.4000000000001</v>
          </cell>
          <cell r="AO243">
            <v>3</v>
          </cell>
        </row>
        <row r="244">
          <cell r="A244" t="str">
            <v>0XPN3933929</v>
          </cell>
          <cell r="B244" t="str">
            <v>0XPN3933921</v>
          </cell>
          <cell r="C244" t="str">
            <v>0XPN393392</v>
          </cell>
          <cell r="D244" t="str">
            <v>ABR-19</v>
          </cell>
          <cell r="E244">
            <v>1</v>
          </cell>
          <cell r="F244" t="str">
            <v>2022325</v>
          </cell>
          <cell r="G244" t="str">
            <v>SR MANTENIMIENTO CORRECTIVO</v>
          </cell>
          <cell r="H244" t="str">
            <v>0560</v>
          </cell>
          <cell r="I244" t="str">
            <v>09/04/2019 10:40</v>
          </cell>
          <cell r="J244" t="str">
            <v>800147</v>
          </cell>
          <cell r="K244" t="str">
            <v>PITSS</v>
          </cell>
          <cell r="L244" t="str">
            <v>ASP</v>
          </cell>
          <cell r="M244" t="str">
            <v>OFFICE DEPOT DE MEXICO SA DE CV</v>
          </cell>
          <cell r="N244" t="str">
            <v>BLV MANUEL J CLOUTHIER SN</v>
          </cell>
          <cell r="O244" t="str">
            <v>LEON-GTO</v>
          </cell>
          <cell r="P244">
            <v>0</v>
          </cell>
          <cell r="Q244" t="str">
            <v>INTERIOR</v>
          </cell>
          <cell r="R244">
            <v>8</v>
          </cell>
          <cell r="S244" t="str">
            <v>Entre 7 y 15</v>
          </cell>
          <cell r="T244" t="str">
            <v>Entry Production Color Low/Mid</v>
          </cell>
          <cell r="U244" t="str">
            <v>Entry Production</v>
          </cell>
          <cell r="V244" t="str">
            <v>Ciudad principal</v>
          </cell>
          <cell r="W244" t="str">
            <v>3-Entre 7 y 15</v>
          </cell>
          <cell r="X244">
            <v>0.8</v>
          </cell>
          <cell r="Y244">
            <v>1258.4000000000003</v>
          </cell>
          <cell r="Z244">
            <v>1</v>
          </cell>
          <cell r="AA244">
            <v>0.57999999999999996</v>
          </cell>
          <cell r="AB244">
            <v>4</v>
          </cell>
          <cell r="AC244">
            <v>0.14499999999999999</v>
          </cell>
          <cell r="AD244">
            <v>0</v>
          </cell>
          <cell r="AE244">
            <v>0</v>
          </cell>
          <cell r="AF244">
            <v>43567</v>
          </cell>
          <cell r="AG244">
            <v>43570</v>
          </cell>
          <cell r="AH244">
            <v>1</v>
          </cell>
          <cell r="AI244" t="str">
            <v>0-1 día</v>
          </cell>
          <cell r="AJ244">
            <v>0</v>
          </cell>
          <cell r="AK244">
            <v>0</v>
          </cell>
          <cell r="AL244">
            <v>0</v>
          </cell>
          <cell r="AM244">
            <v>1258.4000000000003</v>
          </cell>
          <cell r="AN244">
            <v>1808.95</v>
          </cell>
          <cell r="AO244">
            <v>2</v>
          </cell>
        </row>
        <row r="245">
          <cell r="A245" t="str">
            <v>0BG294018412</v>
          </cell>
          <cell r="B245" t="str">
            <v>0BG29401842</v>
          </cell>
          <cell r="C245" t="str">
            <v>0BG2940184</v>
          </cell>
          <cell r="D245" t="str">
            <v>ABR-19</v>
          </cell>
          <cell r="E245">
            <v>1</v>
          </cell>
          <cell r="F245" t="str">
            <v>2024157</v>
          </cell>
          <cell r="G245" t="str">
            <v>SR MANTENIMIENTO CORRECTIVO</v>
          </cell>
          <cell r="H245" t="str">
            <v>4395</v>
          </cell>
          <cell r="I245" t="str">
            <v>12/04/2019 11:05</v>
          </cell>
          <cell r="J245" t="str">
            <v>800192</v>
          </cell>
          <cell r="K245" t="str">
            <v>PITSS</v>
          </cell>
          <cell r="L245" t="str">
            <v>ASP</v>
          </cell>
          <cell r="M245" t="str">
            <v>OFFICE DEPOT DE MEXICO SA DE CV</v>
          </cell>
          <cell r="N245" t="str">
            <v>MANUEL J CLOUTHIER 888</v>
          </cell>
          <cell r="O245" t="str">
            <v>ZAPOPAN-JAL</v>
          </cell>
          <cell r="P245">
            <v>0</v>
          </cell>
          <cell r="Q245" t="str">
            <v>INTERIOR</v>
          </cell>
          <cell r="R245">
            <v>14</v>
          </cell>
          <cell r="S245" t="str">
            <v>Entre 7 y 15</v>
          </cell>
          <cell r="T245" t="str">
            <v>Light Production Digital Business</v>
          </cell>
          <cell r="U245" t="str">
            <v>Entry Production</v>
          </cell>
          <cell r="V245" t="str">
            <v>Ciudad principal</v>
          </cell>
          <cell r="W245" t="str">
            <v>3-Entre 7 y 15</v>
          </cell>
          <cell r="X245">
            <v>0.8</v>
          </cell>
          <cell r="Y245">
            <v>1258.4000000000003</v>
          </cell>
          <cell r="Z245">
            <v>1</v>
          </cell>
          <cell r="AA245">
            <v>1.32</v>
          </cell>
          <cell r="AB245">
            <v>4</v>
          </cell>
          <cell r="AC245">
            <v>0.33</v>
          </cell>
          <cell r="AD245">
            <v>0</v>
          </cell>
          <cell r="AE245">
            <v>0</v>
          </cell>
          <cell r="AF245">
            <v>43570</v>
          </cell>
          <cell r="AG245">
            <v>43570</v>
          </cell>
          <cell r="AH245">
            <v>0</v>
          </cell>
          <cell r="AI245" t="str">
            <v>0-1 día</v>
          </cell>
          <cell r="AJ245">
            <v>0</v>
          </cell>
          <cell r="AK245">
            <v>0</v>
          </cell>
          <cell r="AL245">
            <v>0</v>
          </cell>
          <cell r="AM245">
            <v>1258.4000000000003</v>
          </cell>
          <cell r="AN245">
            <v>314.60000000000002</v>
          </cell>
          <cell r="AO245">
            <v>2</v>
          </cell>
        </row>
        <row r="246">
          <cell r="A246" t="str">
            <v>0BG295162728</v>
          </cell>
          <cell r="B246" t="str">
            <v>0BG29516271</v>
          </cell>
          <cell r="C246" t="str">
            <v>0BG2951627</v>
          </cell>
          <cell r="D246" t="str">
            <v>ABR-19</v>
          </cell>
          <cell r="E246">
            <v>1</v>
          </cell>
          <cell r="F246" t="str">
            <v>2016181</v>
          </cell>
          <cell r="G246" t="str">
            <v>SR MANTENIMIENTO CORRECTIVO</v>
          </cell>
          <cell r="H246" t="str">
            <v>4395</v>
          </cell>
          <cell r="I246" t="str">
            <v>28/03/2019 06:26</v>
          </cell>
          <cell r="J246" t="str">
            <v>500093</v>
          </cell>
          <cell r="K246" t="str">
            <v>PITSS</v>
          </cell>
          <cell r="L246" t="str">
            <v>ASP</v>
          </cell>
          <cell r="M246" t="str">
            <v>OFFICE DEPOT DE MEXICO SA DE CV</v>
          </cell>
          <cell r="N246" t="str">
            <v>AV REFORMA 4243</v>
          </cell>
          <cell r="O246" t="str">
            <v>Nuevo Laredo-TAM</v>
          </cell>
          <cell r="P246">
            <v>0</v>
          </cell>
          <cell r="Q246" t="str">
            <v>INTERIOR</v>
          </cell>
          <cell r="R246">
            <v>12</v>
          </cell>
          <cell r="S246" t="str">
            <v>Entre 7 y 15</v>
          </cell>
          <cell r="T246" t="str">
            <v>Light Production Digital Business</v>
          </cell>
          <cell r="U246" t="str">
            <v>Entry Production</v>
          </cell>
          <cell r="V246" t="str">
            <v>Ciudad principal</v>
          </cell>
          <cell r="W246" t="str">
            <v>3-Entre 7 y 15</v>
          </cell>
          <cell r="X246">
            <v>0.8</v>
          </cell>
          <cell r="Y246">
            <v>1258.4000000000003</v>
          </cell>
          <cell r="Z246">
            <v>1</v>
          </cell>
          <cell r="AA246">
            <v>2</v>
          </cell>
          <cell r="AB246">
            <v>4</v>
          </cell>
          <cell r="AC246">
            <v>0.5</v>
          </cell>
          <cell r="AD246">
            <v>0</v>
          </cell>
          <cell r="AE246">
            <v>0</v>
          </cell>
          <cell r="AF246">
            <v>43570</v>
          </cell>
          <cell r="AG246">
            <v>43570</v>
          </cell>
          <cell r="AH246">
            <v>0</v>
          </cell>
          <cell r="AI246" t="str">
            <v>0-1 día</v>
          </cell>
          <cell r="AJ246">
            <v>0</v>
          </cell>
          <cell r="AK246">
            <v>0</v>
          </cell>
          <cell r="AL246">
            <v>0</v>
          </cell>
          <cell r="AM246">
            <v>1258.4000000000003</v>
          </cell>
          <cell r="AN246">
            <v>943.8</v>
          </cell>
          <cell r="AO246">
            <v>1</v>
          </cell>
        </row>
        <row r="247">
          <cell r="A247" t="str">
            <v>0BG294322115</v>
          </cell>
          <cell r="B247" t="str">
            <v>0BG29432211</v>
          </cell>
          <cell r="C247" t="str">
            <v>0BG2943221</v>
          </cell>
          <cell r="D247" t="str">
            <v>ABR-19</v>
          </cell>
          <cell r="E247">
            <v>1</v>
          </cell>
          <cell r="F247" t="str">
            <v>2025011</v>
          </cell>
          <cell r="G247" t="str">
            <v>SR MANTENIMIENTO CORRECTIVO</v>
          </cell>
          <cell r="H247" t="str">
            <v>4395</v>
          </cell>
          <cell r="I247" t="str">
            <v>15/04/2019 11:48</v>
          </cell>
          <cell r="J247" t="str">
            <v>100038</v>
          </cell>
          <cell r="K247" t="str">
            <v>PITSS</v>
          </cell>
          <cell r="L247" t="str">
            <v>ASP</v>
          </cell>
          <cell r="M247" t="str">
            <v>OFFICE DEPOT DE MEXICO SA DE CV</v>
          </cell>
          <cell r="N247" t="str">
            <v>BLV ISIDRO FABELA SUR 600</v>
          </cell>
          <cell r="O247" t="str">
            <v>TOLUCA-MEX</v>
          </cell>
          <cell r="P247">
            <v>0</v>
          </cell>
          <cell r="Q247" t="str">
            <v>INTERIOR</v>
          </cell>
          <cell r="R247">
            <v>9</v>
          </cell>
          <cell r="S247" t="str">
            <v>Entre 7 y 15</v>
          </cell>
          <cell r="T247" t="str">
            <v>Light Production Digital Business</v>
          </cell>
          <cell r="U247" t="str">
            <v>Entry Production</v>
          </cell>
          <cell r="V247" t="str">
            <v>Ciudad principal</v>
          </cell>
          <cell r="W247" t="str">
            <v>3-Entre 7 y 15</v>
          </cell>
          <cell r="X247">
            <v>0.8</v>
          </cell>
          <cell r="Y247">
            <v>1258.4000000000003</v>
          </cell>
          <cell r="Z247">
            <v>1</v>
          </cell>
          <cell r="AA247">
            <v>1.7</v>
          </cell>
          <cell r="AB247">
            <v>4</v>
          </cell>
          <cell r="AC247">
            <v>0.42499999999999999</v>
          </cell>
          <cell r="AD247">
            <v>0</v>
          </cell>
          <cell r="AE247">
            <v>0</v>
          </cell>
          <cell r="AF247">
            <v>43570</v>
          </cell>
          <cell r="AG247">
            <v>43570</v>
          </cell>
          <cell r="AH247">
            <v>0</v>
          </cell>
          <cell r="AI247" t="str">
            <v>0-1 día</v>
          </cell>
          <cell r="AJ247">
            <v>0</v>
          </cell>
          <cell r="AK247">
            <v>0</v>
          </cell>
          <cell r="AL247">
            <v>0</v>
          </cell>
          <cell r="AM247">
            <v>1258.4000000000003</v>
          </cell>
          <cell r="AN247">
            <v>1730.3</v>
          </cell>
          <cell r="AO247">
            <v>2</v>
          </cell>
        </row>
        <row r="248">
          <cell r="A248" t="str">
            <v>0E2B6660748</v>
          </cell>
          <cell r="B248" t="str">
            <v>0E2B6660741</v>
          </cell>
          <cell r="C248" t="str">
            <v>0E2B666074</v>
          </cell>
          <cell r="D248" t="str">
            <v>ABR-19</v>
          </cell>
          <cell r="E248">
            <v>1</v>
          </cell>
          <cell r="F248" t="str">
            <v>2021739</v>
          </cell>
          <cell r="G248" t="str">
            <v>SR MANTENIMIENTO CORRECTIVO</v>
          </cell>
          <cell r="H248" t="str">
            <v>0070</v>
          </cell>
          <cell r="I248" t="str">
            <v>08/04/2019 13:00</v>
          </cell>
          <cell r="J248" t="str">
            <v>500161</v>
          </cell>
          <cell r="K248" t="str">
            <v>PITSS</v>
          </cell>
          <cell r="L248" t="str">
            <v>ASP</v>
          </cell>
          <cell r="M248" t="str">
            <v>OPERADORA OMX SA DE CV</v>
          </cell>
          <cell r="N248" t="str">
            <v>AV MIRADOR 3300</v>
          </cell>
          <cell r="O248" t="str">
            <v>CHIHUAHUA-CHIH</v>
          </cell>
          <cell r="P248">
            <v>0</v>
          </cell>
          <cell r="Q248" t="str">
            <v>INTERIOR</v>
          </cell>
          <cell r="R248">
            <v>14</v>
          </cell>
          <cell r="S248" t="str">
            <v>Entre 7 y 15</v>
          </cell>
          <cell r="T248" t="str">
            <v>Entry Production Color Low/Mid</v>
          </cell>
          <cell r="U248" t="str">
            <v>Entry Production</v>
          </cell>
          <cell r="V248" t="str">
            <v>Ciudad principal</v>
          </cell>
          <cell r="W248" t="str">
            <v>3-Entre 7 y 15</v>
          </cell>
          <cell r="X248">
            <v>0.8</v>
          </cell>
          <cell r="Y248">
            <v>1258.4000000000003</v>
          </cell>
          <cell r="Z248">
            <v>1</v>
          </cell>
          <cell r="AA248">
            <v>0</v>
          </cell>
          <cell r="AB248">
            <v>4</v>
          </cell>
          <cell r="AC248">
            <v>0</v>
          </cell>
          <cell r="AD248">
            <v>0</v>
          </cell>
          <cell r="AE248">
            <v>0</v>
          </cell>
          <cell r="AF248">
            <v>43571</v>
          </cell>
          <cell r="AG248">
            <v>43571</v>
          </cell>
          <cell r="AH248">
            <v>0</v>
          </cell>
          <cell r="AI248" t="str">
            <v>0-1 día</v>
          </cell>
          <cell r="AJ248">
            <v>0</v>
          </cell>
          <cell r="AK248">
            <v>0</v>
          </cell>
          <cell r="AL248">
            <v>0</v>
          </cell>
          <cell r="AM248">
            <v>1258.4000000000003</v>
          </cell>
          <cell r="AN248">
            <v>1258.4000000000001</v>
          </cell>
          <cell r="AO248">
            <v>1</v>
          </cell>
        </row>
        <row r="249">
          <cell r="A249" t="str">
            <v>0E2B65830412</v>
          </cell>
          <cell r="B249" t="str">
            <v>0E2B6583042</v>
          </cell>
          <cell r="C249" t="str">
            <v>0E2B658304</v>
          </cell>
          <cell r="D249" t="str">
            <v>ABR-19</v>
          </cell>
          <cell r="E249">
            <v>1</v>
          </cell>
          <cell r="F249" t="str">
            <v>2024311</v>
          </cell>
          <cell r="G249" t="str">
            <v>SR MANTENIMIENTO CORRECTIVO</v>
          </cell>
          <cell r="H249" t="str">
            <v>0070</v>
          </cell>
          <cell r="I249" t="str">
            <v>12/04/2019 17:03</v>
          </cell>
          <cell r="J249" t="str">
            <v>500083</v>
          </cell>
          <cell r="K249" t="str">
            <v>PITSS</v>
          </cell>
          <cell r="L249" t="str">
            <v>ASP</v>
          </cell>
          <cell r="M249" t="str">
            <v>OPERADORA OMX SA DE CV</v>
          </cell>
          <cell r="N249" t="str">
            <v>EUGENIO GARZA SADA 3525</v>
          </cell>
          <cell r="O249" t="str">
            <v>Monterrey-NL</v>
          </cell>
          <cell r="P249">
            <v>0</v>
          </cell>
          <cell r="Q249" t="str">
            <v>INTERIOR</v>
          </cell>
          <cell r="R249">
            <v>10</v>
          </cell>
          <cell r="S249" t="str">
            <v>Entre 7 y 15</v>
          </cell>
          <cell r="T249" t="str">
            <v>Entry Production Color Low/Mid</v>
          </cell>
          <cell r="U249" t="str">
            <v>Entry Production</v>
          </cell>
          <cell r="V249" t="str">
            <v>Ciudad principal</v>
          </cell>
          <cell r="W249" t="str">
            <v>3-Entre 7 y 15</v>
          </cell>
          <cell r="X249">
            <v>0.8</v>
          </cell>
          <cell r="Y249">
            <v>1258.4000000000003</v>
          </cell>
          <cell r="Z249">
            <v>1</v>
          </cell>
          <cell r="AA249">
            <v>0.45</v>
          </cell>
          <cell r="AB249">
            <v>4</v>
          </cell>
          <cell r="AC249">
            <v>0.1125</v>
          </cell>
          <cell r="AD249">
            <v>0</v>
          </cell>
          <cell r="AE249">
            <v>0</v>
          </cell>
          <cell r="AF249">
            <v>43572</v>
          </cell>
          <cell r="AG249">
            <v>43572</v>
          </cell>
          <cell r="AH249">
            <v>0</v>
          </cell>
          <cell r="AI249" t="str">
            <v>0-1 día</v>
          </cell>
          <cell r="AJ249">
            <v>0</v>
          </cell>
          <cell r="AK249">
            <v>0</v>
          </cell>
          <cell r="AL249">
            <v>0</v>
          </cell>
          <cell r="AM249">
            <v>1258.4000000000003</v>
          </cell>
          <cell r="AN249">
            <v>943.8</v>
          </cell>
          <cell r="AO249">
            <v>2</v>
          </cell>
        </row>
        <row r="250">
          <cell r="A250" t="str">
            <v>0B2R09006117</v>
          </cell>
          <cell r="B250" t="str">
            <v>0B2R0900611</v>
          </cell>
          <cell r="C250" t="str">
            <v>0B2R090061</v>
          </cell>
          <cell r="D250" t="str">
            <v>ABR-19</v>
          </cell>
          <cell r="E250">
            <v>1</v>
          </cell>
          <cell r="F250" t="str">
            <v>2026129</v>
          </cell>
          <cell r="G250" t="str">
            <v>SR MANTENIMIENTO CORRECTIVO</v>
          </cell>
          <cell r="H250" t="str">
            <v>8680</v>
          </cell>
          <cell r="I250" t="str">
            <v>17/04/2019 09:57</v>
          </cell>
          <cell r="J250" t="str">
            <v>500083</v>
          </cell>
          <cell r="K250" t="str">
            <v>PITSS</v>
          </cell>
          <cell r="L250" t="str">
            <v>ASP</v>
          </cell>
          <cell r="M250" t="str">
            <v>SOLTAR IMPRESORES SA DE CV</v>
          </cell>
          <cell r="N250" t="str">
            <v>CARLOS SALAZAR No 729</v>
          </cell>
          <cell r="O250" t="str">
            <v>Monterrey-NL</v>
          </cell>
          <cell r="P250">
            <v>0</v>
          </cell>
          <cell r="Q250" t="str">
            <v>INTERIOR</v>
          </cell>
          <cell r="R250">
            <v>9</v>
          </cell>
          <cell r="S250" t="str">
            <v>Entre 7 y 15</v>
          </cell>
          <cell r="T250" t="str">
            <v>Entry Production Color Low/Mid</v>
          </cell>
          <cell r="U250" t="str">
            <v>Entry Production</v>
          </cell>
          <cell r="V250" t="str">
            <v>Ciudad principal</v>
          </cell>
          <cell r="W250" t="str">
            <v>3-Entre 7 y 15</v>
          </cell>
          <cell r="X250">
            <v>0.8</v>
          </cell>
          <cell r="Y250">
            <v>1258.4000000000003</v>
          </cell>
          <cell r="Z250">
            <v>1</v>
          </cell>
          <cell r="AA250">
            <v>1.55</v>
          </cell>
          <cell r="AB250">
            <v>4</v>
          </cell>
          <cell r="AC250">
            <v>0.38750000000000001</v>
          </cell>
          <cell r="AD250">
            <v>0</v>
          </cell>
          <cell r="AE250">
            <v>0</v>
          </cell>
          <cell r="AF250">
            <v>43572</v>
          </cell>
          <cell r="AG250">
            <v>43573</v>
          </cell>
          <cell r="AH250">
            <v>1</v>
          </cell>
          <cell r="AI250" t="str">
            <v>0-1 día</v>
          </cell>
          <cell r="AJ250">
            <v>0</v>
          </cell>
          <cell r="AK250">
            <v>0</v>
          </cell>
          <cell r="AL250">
            <v>0</v>
          </cell>
          <cell r="AM250">
            <v>1258.4000000000003</v>
          </cell>
          <cell r="AN250">
            <v>1651.65</v>
          </cell>
          <cell r="AO250">
            <v>2</v>
          </cell>
        </row>
        <row r="251">
          <cell r="A251" t="str">
            <v>0BG294114315</v>
          </cell>
          <cell r="B251" t="str">
            <v>0BG29411431</v>
          </cell>
          <cell r="C251" t="str">
            <v>0BG2941143</v>
          </cell>
          <cell r="D251" t="str">
            <v>ABR-19</v>
          </cell>
          <cell r="E251">
            <v>1</v>
          </cell>
          <cell r="F251" t="str">
            <v>2024789</v>
          </cell>
          <cell r="G251" t="str">
            <v>SR MANTENIMIENTO CORRECTIVO</v>
          </cell>
          <cell r="H251" t="str">
            <v>4395</v>
          </cell>
          <cell r="I251" t="str">
            <v>15/04/2019 08:01</v>
          </cell>
          <cell r="J251" t="str">
            <v>500093</v>
          </cell>
          <cell r="K251" t="str">
            <v>PITSS</v>
          </cell>
          <cell r="L251" t="str">
            <v>ASP</v>
          </cell>
          <cell r="M251" t="str">
            <v>OFFICE DEPOT DE MEXICO SA DE CV</v>
          </cell>
          <cell r="N251" t="str">
            <v>BLV 15 DE SEP 4243</v>
          </cell>
          <cell r="O251" t="str">
            <v>NUEVO LAREDO-TAM</v>
          </cell>
          <cell r="P251">
            <v>0</v>
          </cell>
          <cell r="Q251" t="str">
            <v>INTERIOR</v>
          </cell>
          <cell r="R251">
            <v>7</v>
          </cell>
          <cell r="S251" t="str">
            <v>Entre 7 y 15</v>
          </cell>
          <cell r="T251" t="str">
            <v>Light Production Digital Business</v>
          </cell>
          <cell r="U251" t="str">
            <v>Entry Production</v>
          </cell>
          <cell r="V251" t="str">
            <v>Ciudad principal</v>
          </cell>
          <cell r="W251" t="str">
            <v>3-Entre 7 y 15</v>
          </cell>
          <cell r="X251">
            <v>0.8</v>
          </cell>
          <cell r="Y251">
            <v>1258.4000000000003</v>
          </cell>
          <cell r="Z251">
            <v>1</v>
          </cell>
          <cell r="AA251">
            <v>1.25</v>
          </cell>
          <cell r="AB251">
            <v>4</v>
          </cell>
          <cell r="AC251">
            <v>0.3125</v>
          </cell>
          <cell r="AD251">
            <v>0</v>
          </cell>
          <cell r="AE251">
            <v>0</v>
          </cell>
          <cell r="AF251">
            <v>43572</v>
          </cell>
          <cell r="AG251">
            <v>43573</v>
          </cell>
          <cell r="AH251">
            <v>1</v>
          </cell>
          <cell r="AI251" t="str">
            <v>0-1 día</v>
          </cell>
          <cell r="AJ251">
            <v>0</v>
          </cell>
          <cell r="AK251">
            <v>0</v>
          </cell>
          <cell r="AL251">
            <v>0</v>
          </cell>
          <cell r="AM251">
            <v>1258.4000000000003</v>
          </cell>
          <cell r="AN251">
            <v>1651.65</v>
          </cell>
          <cell r="AO251">
            <v>3</v>
          </cell>
        </row>
        <row r="252">
          <cell r="A252" t="str">
            <v>0BG294891217</v>
          </cell>
          <cell r="B252" t="str">
            <v>0BG29489123</v>
          </cell>
          <cell r="C252" t="str">
            <v>0BG2948912</v>
          </cell>
          <cell r="D252" t="str">
            <v>ABR-19</v>
          </cell>
          <cell r="E252">
            <v>1</v>
          </cell>
          <cell r="F252" t="str">
            <v>2026395</v>
          </cell>
          <cell r="G252" t="str">
            <v>SR MANTENIMIENTO CORRECTIVO</v>
          </cell>
          <cell r="H252" t="str">
            <v>4395</v>
          </cell>
          <cell r="I252" t="str">
            <v>17/04/2019 15:04</v>
          </cell>
          <cell r="J252" t="str">
            <v>500094</v>
          </cell>
          <cell r="K252" t="str">
            <v>PITSS</v>
          </cell>
          <cell r="L252" t="str">
            <v>ASP</v>
          </cell>
          <cell r="M252" t="str">
            <v>OFFICE DEPOT DE MEXICO SA DE CV</v>
          </cell>
          <cell r="N252" t="str">
            <v>AV HIDALGO 5309</v>
          </cell>
          <cell r="O252" t="str">
            <v>TAMPICO-TAM</v>
          </cell>
          <cell r="P252">
            <v>0</v>
          </cell>
          <cell r="Q252" t="str">
            <v>INTERIOR</v>
          </cell>
          <cell r="R252">
            <v>9</v>
          </cell>
          <cell r="S252" t="str">
            <v>Entre 7 y 15</v>
          </cell>
          <cell r="T252" t="str">
            <v>Light Production Digital Business</v>
          </cell>
          <cell r="U252" t="str">
            <v>Entry Production</v>
          </cell>
          <cell r="V252" t="str">
            <v>Ciudad principal</v>
          </cell>
          <cell r="W252" t="str">
            <v>3-Entre 7 y 15</v>
          </cell>
          <cell r="X252">
            <v>0.8</v>
          </cell>
          <cell r="Y252">
            <v>1258.4000000000003</v>
          </cell>
          <cell r="Z252">
            <v>1</v>
          </cell>
          <cell r="AA252">
            <v>2.4300000000000002</v>
          </cell>
          <cell r="AB252">
            <v>4</v>
          </cell>
          <cell r="AC252">
            <v>0.60750000000000004</v>
          </cell>
          <cell r="AD252">
            <v>0</v>
          </cell>
          <cell r="AE252">
            <v>0</v>
          </cell>
          <cell r="AF252">
            <v>43573</v>
          </cell>
          <cell r="AG252">
            <v>43573</v>
          </cell>
          <cell r="AH252">
            <v>0</v>
          </cell>
          <cell r="AI252" t="str">
            <v>0-1 día</v>
          </cell>
          <cell r="AJ252">
            <v>0</v>
          </cell>
          <cell r="AK252">
            <v>0</v>
          </cell>
          <cell r="AL252">
            <v>0</v>
          </cell>
          <cell r="AM252">
            <v>1258.4000000000003</v>
          </cell>
          <cell r="AN252">
            <v>1258.4000000000001</v>
          </cell>
          <cell r="AO252">
            <v>3</v>
          </cell>
        </row>
        <row r="253">
          <cell r="A253" t="str">
            <v>0A1H02067517</v>
          </cell>
          <cell r="B253" t="str">
            <v>0A1H0206752</v>
          </cell>
          <cell r="C253" t="str">
            <v>0A1H020675</v>
          </cell>
          <cell r="D253" t="str">
            <v>ABR-19</v>
          </cell>
          <cell r="E253">
            <v>1</v>
          </cell>
          <cell r="F253" t="str">
            <v>2026399</v>
          </cell>
          <cell r="G253" t="str">
            <v>SR MANTENIMIENTO CORRECTIVO</v>
          </cell>
          <cell r="H253" t="str">
            <v>6705</v>
          </cell>
          <cell r="I253" t="str">
            <v>17/04/2019 15:06</v>
          </cell>
          <cell r="J253" t="str">
            <v>500094</v>
          </cell>
          <cell r="K253" t="str">
            <v>PITSS</v>
          </cell>
          <cell r="L253" t="str">
            <v>ASP</v>
          </cell>
          <cell r="M253" t="str">
            <v>OFFICE DEPOT DE MEXICO SA DE CV</v>
          </cell>
          <cell r="N253" t="str">
            <v>AV HIDALGO 5309</v>
          </cell>
          <cell r="O253" t="str">
            <v>TAMPICO-TAM</v>
          </cell>
          <cell r="P253">
            <v>0</v>
          </cell>
          <cell r="Q253" t="str">
            <v>INTERIOR</v>
          </cell>
          <cell r="R253">
            <v>8</v>
          </cell>
          <cell r="S253" t="str">
            <v>Entre 7 y 15</v>
          </cell>
          <cell r="T253" t="str">
            <v>WF Mono Systems and Legacy Color</v>
          </cell>
          <cell r="U253" t="str">
            <v>WF</v>
          </cell>
          <cell r="V253" t="str">
            <v>Ciudad principal</v>
          </cell>
          <cell r="W253" t="str">
            <v>3-Entre 7 y 15</v>
          </cell>
          <cell r="X253">
            <v>0.8</v>
          </cell>
          <cell r="Y253">
            <v>1258.4000000000003</v>
          </cell>
          <cell r="Z253">
            <v>1</v>
          </cell>
          <cell r="AA253">
            <v>4.4000000000000004</v>
          </cell>
          <cell r="AB253">
            <v>4</v>
          </cell>
          <cell r="AC253">
            <v>1.1000000000000001</v>
          </cell>
          <cell r="AD253">
            <v>2.5000000000000022E-2</v>
          </cell>
          <cell r="AE253">
            <v>-39.325000000000038</v>
          </cell>
          <cell r="AF253">
            <v>43573</v>
          </cell>
          <cell r="AG253">
            <v>43573</v>
          </cell>
          <cell r="AH253">
            <v>0</v>
          </cell>
          <cell r="AI253" t="str">
            <v>0-1 día</v>
          </cell>
          <cell r="AJ253">
            <v>0</v>
          </cell>
          <cell r="AK253">
            <v>0</v>
          </cell>
          <cell r="AL253">
            <v>0</v>
          </cell>
          <cell r="AM253">
            <v>1219.0750000000003</v>
          </cell>
          <cell r="AN253">
            <v>1651.65</v>
          </cell>
          <cell r="AO253">
            <v>3</v>
          </cell>
        </row>
        <row r="254">
          <cell r="A254" t="str">
            <v>0BG294715218</v>
          </cell>
          <cell r="B254" t="str">
            <v>0BG29471522</v>
          </cell>
          <cell r="C254" t="str">
            <v>0BG2947152</v>
          </cell>
          <cell r="D254" t="str">
            <v>ABR-19</v>
          </cell>
          <cell r="E254">
            <v>1</v>
          </cell>
          <cell r="F254" t="str">
            <v>2026665</v>
          </cell>
          <cell r="G254" t="str">
            <v>SR MANTENIMIENTO CORRECTIVO</v>
          </cell>
          <cell r="H254" t="str">
            <v>4395</v>
          </cell>
          <cell r="I254" t="str">
            <v>18/04/2019 10:39</v>
          </cell>
          <cell r="J254" t="str">
            <v>800192</v>
          </cell>
          <cell r="K254" t="str">
            <v>PITSS</v>
          </cell>
          <cell r="L254" t="str">
            <v>ASP</v>
          </cell>
          <cell r="M254" t="str">
            <v>OFFICE DEPOT DE MEXICO SA DE CV</v>
          </cell>
          <cell r="N254" t="str">
            <v>PATRIA 1937</v>
          </cell>
          <cell r="O254" t="str">
            <v>ZAPOPAN-JAL</v>
          </cell>
          <cell r="P254">
            <v>0</v>
          </cell>
          <cell r="Q254" t="str">
            <v>INTERIOR</v>
          </cell>
          <cell r="R254">
            <v>8</v>
          </cell>
          <cell r="S254" t="str">
            <v>Entre 7 y 15</v>
          </cell>
          <cell r="T254" t="str">
            <v>Light Production Digital Business</v>
          </cell>
          <cell r="U254" t="str">
            <v>Entry Production</v>
          </cell>
          <cell r="V254" t="str">
            <v>Ciudad principal</v>
          </cell>
          <cell r="W254" t="str">
            <v>3-Entre 7 y 15</v>
          </cell>
          <cell r="X254">
            <v>0.8</v>
          </cell>
          <cell r="Y254">
            <v>1258.4000000000003</v>
          </cell>
          <cell r="Z254">
            <v>1</v>
          </cell>
          <cell r="AA254">
            <v>2.0699999999999998</v>
          </cell>
          <cell r="AB254">
            <v>4</v>
          </cell>
          <cell r="AC254">
            <v>0.51749999999999996</v>
          </cell>
          <cell r="AD254">
            <v>0</v>
          </cell>
          <cell r="AE254">
            <v>0</v>
          </cell>
          <cell r="AF254">
            <v>43573</v>
          </cell>
          <cell r="AG254">
            <v>43574</v>
          </cell>
          <cell r="AH254">
            <v>1</v>
          </cell>
          <cell r="AI254" t="str">
            <v>0-1 día</v>
          </cell>
          <cell r="AJ254">
            <v>0</v>
          </cell>
          <cell r="AK254">
            <v>0</v>
          </cell>
          <cell r="AL254">
            <v>0</v>
          </cell>
          <cell r="AM254">
            <v>1258.4000000000003</v>
          </cell>
          <cell r="AN254">
            <v>1258.4000000000001</v>
          </cell>
          <cell r="AO254">
            <v>3</v>
          </cell>
        </row>
        <row r="255">
          <cell r="A255" t="str">
            <v>0E2B65829919</v>
          </cell>
          <cell r="B255" t="str">
            <v>0E2B6582991</v>
          </cell>
          <cell r="C255" t="str">
            <v>0E2B658299</v>
          </cell>
          <cell r="D255" t="str">
            <v>ABR-19</v>
          </cell>
          <cell r="E255">
            <v>1</v>
          </cell>
          <cell r="F255" t="str">
            <v>2026977</v>
          </cell>
          <cell r="G255" t="str">
            <v>SR MANTENIMIENTO CORRECTIVO</v>
          </cell>
          <cell r="H255" t="str">
            <v>0070</v>
          </cell>
          <cell r="I255" t="str">
            <v>19/04/2019 10:45</v>
          </cell>
          <cell r="J255" t="str">
            <v>500036</v>
          </cell>
          <cell r="K255" t="str">
            <v>PITSS</v>
          </cell>
          <cell r="L255" t="str">
            <v>ASP</v>
          </cell>
          <cell r="M255" t="str">
            <v>OPERADORA OMX SA DE CV</v>
          </cell>
          <cell r="N255" t="str">
            <v>AV DE LAS TORRES No 2498</v>
          </cell>
          <cell r="O255" t="str">
            <v>San Pedro Garza Garc</v>
          </cell>
          <cell r="P255">
            <v>0</v>
          </cell>
          <cell r="Q255" t="str">
            <v>INTERIOR</v>
          </cell>
          <cell r="R255">
            <v>9</v>
          </cell>
          <cell r="S255" t="str">
            <v>Entre 7 y 15</v>
          </cell>
          <cell r="T255" t="str">
            <v>Entry Production Color Low/Mid</v>
          </cell>
          <cell r="U255" t="str">
            <v>Entry Production</v>
          </cell>
          <cell r="V255" t="str">
            <v>Ciudad principal</v>
          </cell>
          <cell r="W255" t="str">
            <v>3-Entre 7 y 15</v>
          </cell>
          <cell r="X255">
            <v>0.8</v>
          </cell>
          <cell r="Y255">
            <v>1258.4000000000003</v>
          </cell>
          <cell r="Z255">
            <v>1</v>
          </cell>
          <cell r="AA255">
            <v>3.17</v>
          </cell>
          <cell r="AB255">
            <v>4</v>
          </cell>
          <cell r="AC255">
            <v>0.79249999999999998</v>
          </cell>
          <cell r="AD255">
            <v>0</v>
          </cell>
          <cell r="AE255">
            <v>0</v>
          </cell>
          <cell r="AF255">
            <v>43574</v>
          </cell>
          <cell r="AG255">
            <v>43574</v>
          </cell>
          <cell r="AH255">
            <v>0</v>
          </cell>
          <cell r="AI255" t="str">
            <v>0-1 día</v>
          </cell>
          <cell r="AJ255">
            <v>0</v>
          </cell>
          <cell r="AK255">
            <v>0</v>
          </cell>
          <cell r="AL255">
            <v>0</v>
          </cell>
          <cell r="AM255">
            <v>1258.4000000000003</v>
          </cell>
          <cell r="AN255">
            <v>1730.3</v>
          </cell>
          <cell r="AO255">
            <v>2</v>
          </cell>
        </row>
        <row r="256">
          <cell r="A256" t="str">
            <v>0XPN39657419</v>
          </cell>
          <cell r="B256" t="str">
            <v>0XPN3965743</v>
          </cell>
          <cell r="C256" t="str">
            <v>0XPN396574</v>
          </cell>
          <cell r="D256" t="str">
            <v>ABR-19</v>
          </cell>
          <cell r="E256">
            <v>1</v>
          </cell>
          <cell r="F256" t="str">
            <v>2027005</v>
          </cell>
          <cell r="G256" t="str">
            <v>SR MANTENIMIENTO CORRECTIVO</v>
          </cell>
          <cell r="H256" t="str">
            <v>0560</v>
          </cell>
          <cell r="I256" t="str">
            <v>19/04/2019 20:32</v>
          </cell>
          <cell r="J256" t="str">
            <v>800192</v>
          </cell>
          <cell r="K256" t="str">
            <v>PITSS</v>
          </cell>
          <cell r="L256" t="str">
            <v>ASP</v>
          </cell>
          <cell r="M256" t="str">
            <v>OFFICE DEPOT DE MEXICO SA DE CV</v>
          </cell>
          <cell r="N256" t="str">
            <v>AV MAIZ 1300</v>
          </cell>
          <cell r="O256" t="str">
            <v>ZAPOPAN-JAL</v>
          </cell>
          <cell r="P256">
            <v>0</v>
          </cell>
          <cell r="Q256" t="str">
            <v>INTERIOR</v>
          </cell>
          <cell r="R256">
            <v>13</v>
          </cell>
          <cell r="S256" t="str">
            <v>Entre 7 y 15</v>
          </cell>
          <cell r="T256" t="str">
            <v>Entry Production Color Low/Mid</v>
          </cell>
          <cell r="U256" t="str">
            <v>Entry Production</v>
          </cell>
          <cell r="V256" t="str">
            <v>Ciudad principal</v>
          </cell>
          <cell r="W256" t="str">
            <v>3-Entre 7 y 15</v>
          </cell>
          <cell r="X256">
            <v>0.8</v>
          </cell>
          <cell r="Y256">
            <v>1258.4000000000003</v>
          </cell>
          <cell r="Z256">
            <v>1</v>
          </cell>
          <cell r="AA256">
            <v>0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43577</v>
          </cell>
          <cell r="AG256">
            <v>43577</v>
          </cell>
          <cell r="AH256">
            <v>0</v>
          </cell>
          <cell r="AI256" t="str">
            <v>0-1 día</v>
          </cell>
          <cell r="AJ256">
            <v>0</v>
          </cell>
          <cell r="AK256">
            <v>0</v>
          </cell>
          <cell r="AL256">
            <v>0</v>
          </cell>
          <cell r="AM256">
            <v>1258.4000000000003</v>
          </cell>
          <cell r="AN256">
            <v>943.8</v>
          </cell>
          <cell r="AO256">
            <v>3</v>
          </cell>
        </row>
        <row r="257">
          <cell r="A257" t="str">
            <v>0BG097235019</v>
          </cell>
          <cell r="B257" t="str">
            <v>0BG09723501</v>
          </cell>
          <cell r="C257" t="str">
            <v>0BG0972350</v>
          </cell>
          <cell r="D257" t="str">
            <v>ABR-19</v>
          </cell>
          <cell r="E257">
            <v>1</v>
          </cell>
          <cell r="F257" t="str">
            <v>2026963</v>
          </cell>
          <cell r="G257" t="str">
            <v>SR MANTENIMIENTO CORRECTIVO</v>
          </cell>
          <cell r="H257" t="str">
            <v>4310</v>
          </cell>
          <cell r="I257" t="str">
            <v>19/04/2019 10:03</v>
          </cell>
          <cell r="J257" t="str">
            <v>500083</v>
          </cell>
          <cell r="K257" t="str">
            <v>PITSS</v>
          </cell>
          <cell r="L257" t="str">
            <v>ASP</v>
          </cell>
          <cell r="M257" t="str">
            <v>OPERADORA OMX SA DE CV</v>
          </cell>
          <cell r="N257" t="str">
            <v>EUGENIO GARZA SADA 3525</v>
          </cell>
          <cell r="O257" t="str">
            <v>Monterrey-NL</v>
          </cell>
          <cell r="P257">
            <v>0</v>
          </cell>
          <cell r="Q257" t="str">
            <v>INTERIOR</v>
          </cell>
          <cell r="R257">
            <v>7</v>
          </cell>
          <cell r="S257" t="str">
            <v>Entre 7 y 15</v>
          </cell>
          <cell r="T257" t="str">
            <v>Light Production Digital Business</v>
          </cell>
          <cell r="U257" t="str">
            <v>Entry Production</v>
          </cell>
          <cell r="V257" t="str">
            <v>Ciudad principal</v>
          </cell>
          <cell r="W257" t="str">
            <v>3-Entre 7 y 15</v>
          </cell>
          <cell r="X257">
            <v>0.8</v>
          </cell>
          <cell r="Y257">
            <v>1258.4000000000003</v>
          </cell>
          <cell r="Z257">
            <v>1</v>
          </cell>
          <cell r="AA257">
            <v>4</v>
          </cell>
          <cell r="AB257">
            <v>4</v>
          </cell>
          <cell r="AC257">
            <v>1</v>
          </cell>
          <cell r="AD257">
            <v>0</v>
          </cell>
          <cell r="AE257">
            <v>0</v>
          </cell>
          <cell r="AF257">
            <v>43577</v>
          </cell>
          <cell r="AG257">
            <v>43577</v>
          </cell>
          <cell r="AH257">
            <v>0</v>
          </cell>
          <cell r="AI257" t="str">
            <v>0-1 día</v>
          </cell>
          <cell r="AJ257">
            <v>0</v>
          </cell>
          <cell r="AK257">
            <v>0</v>
          </cell>
          <cell r="AL257">
            <v>0</v>
          </cell>
          <cell r="AM257">
            <v>1258.4000000000003</v>
          </cell>
          <cell r="AN257">
            <v>1258.4000000000001</v>
          </cell>
          <cell r="AO257">
            <v>2</v>
          </cell>
        </row>
        <row r="258">
          <cell r="A258" t="str">
            <v>0BG294880822</v>
          </cell>
          <cell r="B258" t="str">
            <v>0BG29488081</v>
          </cell>
          <cell r="C258" t="str">
            <v>0BG2948808</v>
          </cell>
          <cell r="D258" t="str">
            <v>ABR-19</v>
          </cell>
          <cell r="E258">
            <v>1</v>
          </cell>
          <cell r="F258" t="str">
            <v>2027671</v>
          </cell>
          <cell r="G258" t="str">
            <v>SR MANTENIMIENTO CORRECTIVO</v>
          </cell>
          <cell r="H258" t="str">
            <v>4395</v>
          </cell>
          <cell r="I258" t="str">
            <v>22/04/2019 09:19</v>
          </cell>
          <cell r="J258" t="str">
            <v>100038</v>
          </cell>
          <cell r="K258" t="str">
            <v>PITSS</v>
          </cell>
          <cell r="L258" t="str">
            <v>ASP</v>
          </cell>
          <cell r="M258" t="str">
            <v>OFFICE DEPOT DE MEXICO SA DE CV</v>
          </cell>
          <cell r="N258" t="str">
            <v>BLV ALFREDO DEL MAZO 805</v>
          </cell>
          <cell r="O258" t="str">
            <v>TOLUCA-MEX</v>
          </cell>
          <cell r="P258">
            <v>0</v>
          </cell>
          <cell r="Q258" t="str">
            <v>INTERIOR</v>
          </cell>
          <cell r="R258">
            <v>11</v>
          </cell>
          <cell r="S258" t="str">
            <v>Entre 7 y 15</v>
          </cell>
          <cell r="T258" t="str">
            <v>Light Production Digital Business</v>
          </cell>
          <cell r="U258" t="str">
            <v>Entry Production</v>
          </cell>
          <cell r="V258" t="str">
            <v>Ciudad principal</v>
          </cell>
          <cell r="W258" t="str">
            <v>3-Entre 7 y 15</v>
          </cell>
          <cell r="X258">
            <v>0.8</v>
          </cell>
          <cell r="Y258">
            <v>1258.4000000000003</v>
          </cell>
          <cell r="Z258">
            <v>1</v>
          </cell>
          <cell r="AA258">
            <v>2.1800000000000002</v>
          </cell>
          <cell r="AB258">
            <v>4</v>
          </cell>
          <cell r="AC258">
            <v>0.54500000000000004</v>
          </cell>
          <cell r="AD258">
            <v>0</v>
          </cell>
          <cell r="AE258">
            <v>0</v>
          </cell>
          <cell r="AF258">
            <v>43577</v>
          </cell>
          <cell r="AG258">
            <v>43577</v>
          </cell>
          <cell r="AH258">
            <v>0</v>
          </cell>
          <cell r="AI258" t="str">
            <v>0-1 día</v>
          </cell>
          <cell r="AJ258">
            <v>0</v>
          </cell>
          <cell r="AK258">
            <v>0</v>
          </cell>
          <cell r="AL258">
            <v>0</v>
          </cell>
          <cell r="AM258">
            <v>1258.4000000000003</v>
          </cell>
          <cell r="AN258">
            <v>1730.3</v>
          </cell>
          <cell r="AO258">
            <v>2</v>
          </cell>
        </row>
        <row r="259">
          <cell r="A259" t="str">
            <v>0BG294687623</v>
          </cell>
          <cell r="B259" t="str">
            <v>0BG29468764</v>
          </cell>
          <cell r="C259" t="str">
            <v>0BG2946876</v>
          </cell>
          <cell r="D259" t="str">
            <v>ABR-19</v>
          </cell>
          <cell r="E259">
            <v>1</v>
          </cell>
          <cell r="F259" t="str">
            <v>2028561</v>
          </cell>
          <cell r="G259" t="str">
            <v>SR MANTENIMIENTO CORRECTIVO</v>
          </cell>
          <cell r="H259" t="str">
            <v>4395</v>
          </cell>
          <cell r="I259" t="str">
            <v>23/04/2019 16:23</v>
          </cell>
          <cell r="J259" t="str">
            <v>800147</v>
          </cell>
          <cell r="K259" t="str">
            <v>PITSS</v>
          </cell>
          <cell r="L259" t="str">
            <v>ASP</v>
          </cell>
          <cell r="M259" t="str">
            <v>OFFICE DEPOT DE MEXICO SA DE CV</v>
          </cell>
          <cell r="N259" t="str">
            <v>BLV JUAN ALONSO DE TORRES 1315-3</v>
          </cell>
          <cell r="O259" t="str">
            <v>LEON-GTO</v>
          </cell>
          <cell r="P259">
            <v>0</v>
          </cell>
          <cell r="Q259" t="str">
            <v>INTERIOR</v>
          </cell>
          <cell r="R259">
            <v>8</v>
          </cell>
          <cell r="S259" t="str">
            <v>Entre 7 y 15</v>
          </cell>
          <cell r="T259" t="str">
            <v>Light Production Digital Business</v>
          </cell>
          <cell r="U259" t="str">
            <v>Entry Production</v>
          </cell>
          <cell r="V259" t="str">
            <v>Ciudad principal</v>
          </cell>
          <cell r="W259" t="str">
            <v>3-Entre 7 y 15</v>
          </cell>
          <cell r="X259">
            <v>0.8</v>
          </cell>
          <cell r="Y259">
            <v>1258.4000000000003</v>
          </cell>
          <cell r="Z259">
            <v>1</v>
          </cell>
          <cell r="AA259">
            <v>1.1200000000000001</v>
          </cell>
          <cell r="AB259">
            <v>4</v>
          </cell>
          <cell r="AC259">
            <v>0.28000000000000003</v>
          </cell>
          <cell r="AD259">
            <v>0</v>
          </cell>
          <cell r="AE259">
            <v>0</v>
          </cell>
          <cell r="AF259">
            <v>43579</v>
          </cell>
          <cell r="AG259">
            <v>43579</v>
          </cell>
          <cell r="AH259">
            <v>0</v>
          </cell>
          <cell r="AI259" t="str">
            <v>0-1 día</v>
          </cell>
          <cell r="AJ259">
            <v>0</v>
          </cell>
          <cell r="AK259">
            <v>0</v>
          </cell>
          <cell r="AL259">
            <v>0</v>
          </cell>
          <cell r="AM259">
            <v>1258.4000000000003</v>
          </cell>
          <cell r="AN259">
            <v>1258.4000000000001</v>
          </cell>
          <cell r="AO259">
            <v>4</v>
          </cell>
        </row>
        <row r="260">
          <cell r="A260" t="str">
            <v>0A1H02060023</v>
          </cell>
          <cell r="B260" t="str">
            <v>0A1H0206001</v>
          </cell>
          <cell r="C260" t="str">
            <v>0A1H020600</v>
          </cell>
          <cell r="D260" t="str">
            <v>ABR-19</v>
          </cell>
          <cell r="E260">
            <v>1</v>
          </cell>
          <cell r="F260" t="str">
            <v>2028563</v>
          </cell>
          <cell r="G260" t="str">
            <v>SR MANTENIMIENTO CORRECTIVO</v>
          </cell>
          <cell r="H260" t="str">
            <v>6705</v>
          </cell>
          <cell r="I260" t="str">
            <v>23/04/2019 16:26</v>
          </cell>
          <cell r="J260" t="str">
            <v>800146</v>
          </cell>
          <cell r="K260" t="str">
            <v>PITSS</v>
          </cell>
          <cell r="L260" t="str">
            <v>ASP</v>
          </cell>
          <cell r="M260" t="str">
            <v>OFFICE DEPOT DE MEXICO SA DE CV</v>
          </cell>
          <cell r="N260" t="str">
            <v>BLV JUAN ALONSO DE TORRES 1315-3</v>
          </cell>
          <cell r="O260" t="str">
            <v>LEON-GTO</v>
          </cell>
          <cell r="P260">
            <v>0</v>
          </cell>
          <cell r="Q260" t="str">
            <v>INTERIOR</v>
          </cell>
          <cell r="R260">
            <v>8</v>
          </cell>
          <cell r="S260" t="str">
            <v>Entre 7 y 15</v>
          </cell>
          <cell r="T260" t="str">
            <v>WF Mono Systems and Legacy Color</v>
          </cell>
          <cell r="U260" t="str">
            <v>WF</v>
          </cell>
          <cell r="V260" t="str">
            <v>Ciudad principal</v>
          </cell>
          <cell r="W260" t="str">
            <v>3-Entre 7 y 15</v>
          </cell>
          <cell r="X260">
            <v>0.8</v>
          </cell>
          <cell r="Y260">
            <v>1258.4000000000003</v>
          </cell>
          <cell r="Z260">
            <v>1</v>
          </cell>
          <cell r="AA260">
            <v>1.07</v>
          </cell>
          <cell r="AB260">
            <v>4</v>
          </cell>
          <cell r="AC260">
            <v>0.26750000000000002</v>
          </cell>
          <cell r="AD260">
            <v>0</v>
          </cell>
          <cell r="AE260">
            <v>0</v>
          </cell>
          <cell r="AF260">
            <v>43579</v>
          </cell>
          <cell r="AG260">
            <v>43579</v>
          </cell>
          <cell r="AH260">
            <v>0</v>
          </cell>
          <cell r="AI260" t="str">
            <v>0-1 día</v>
          </cell>
          <cell r="AJ260">
            <v>0</v>
          </cell>
          <cell r="AK260">
            <v>0</v>
          </cell>
          <cell r="AL260">
            <v>0</v>
          </cell>
          <cell r="AM260">
            <v>1258.4000000000003</v>
          </cell>
          <cell r="AN260">
            <v>1808.95</v>
          </cell>
          <cell r="AO260">
            <v>2</v>
          </cell>
        </row>
        <row r="261">
          <cell r="A261" t="str">
            <v>0BG294879924</v>
          </cell>
          <cell r="B261" t="str">
            <v>0BG29487992</v>
          </cell>
          <cell r="C261" t="str">
            <v>0BG2948799</v>
          </cell>
          <cell r="D261" t="str">
            <v>ABR-19</v>
          </cell>
          <cell r="E261">
            <v>1</v>
          </cell>
          <cell r="F261" t="str">
            <v>2028855</v>
          </cell>
          <cell r="G261" t="str">
            <v>SR MANTENIMIENTO CORRECTIVO</v>
          </cell>
          <cell r="H261" t="str">
            <v>4395</v>
          </cell>
          <cell r="I261" t="str">
            <v>24/04/2019 09:11</v>
          </cell>
          <cell r="J261" t="str">
            <v>800027</v>
          </cell>
          <cell r="K261" t="str">
            <v>PITSS</v>
          </cell>
          <cell r="L261" t="str">
            <v>ASP</v>
          </cell>
          <cell r="M261" t="str">
            <v>OFFICE DEPOT DE MEXICO SA DE CV</v>
          </cell>
          <cell r="N261" t="str">
            <v>AV CIRCUNVALACION No 2700 LOC SA01</v>
          </cell>
          <cell r="O261" t="str">
            <v>Guadalajara-JAL</v>
          </cell>
          <cell r="P261">
            <v>0</v>
          </cell>
          <cell r="Q261" t="str">
            <v>INTERIOR</v>
          </cell>
          <cell r="R261">
            <v>10</v>
          </cell>
          <cell r="S261" t="str">
            <v>Entre 7 y 15</v>
          </cell>
          <cell r="T261" t="str">
            <v>Light Production Digital Business</v>
          </cell>
          <cell r="U261" t="str">
            <v>Entry Production</v>
          </cell>
          <cell r="V261" t="str">
            <v>Ciudad principal</v>
          </cell>
          <cell r="W261" t="str">
            <v>3-Entre 7 y 15</v>
          </cell>
          <cell r="X261">
            <v>0.8</v>
          </cell>
          <cell r="Y261">
            <v>1258.4000000000003</v>
          </cell>
          <cell r="Z261">
            <v>1</v>
          </cell>
          <cell r="AA261">
            <v>2.89</v>
          </cell>
          <cell r="AB261">
            <v>4</v>
          </cell>
          <cell r="AC261">
            <v>0.72250000000000003</v>
          </cell>
          <cell r="AD261">
            <v>0</v>
          </cell>
          <cell r="AE261">
            <v>0</v>
          </cell>
          <cell r="AF261">
            <v>43579</v>
          </cell>
          <cell r="AG261">
            <v>43579</v>
          </cell>
          <cell r="AH261">
            <v>0</v>
          </cell>
          <cell r="AI261" t="str">
            <v>0-1 día</v>
          </cell>
          <cell r="AJ261">
            <v>0</v>
          </cell>
          <cell r="AK261">
            <v>0</v>
          </cell>
          <cell r="AL261">
            <v>0</v>
          </cell>
          <cell r="AM261">
            <v>1258.4000000000003</v>
          </cell>
          <cell r="AN261">
            <v>1651.65</v>
          </cell>
          <cell r="AO261">
            <v>3</v>
          </cell>
        </row>
        <row r="262">
          <cell r="A262" t="str">
            <v>0BG29403701</v>
          </cell>
          <cell r="B262" t="str">
            <v>0BG29403701</v>
          </cell>
          <cell r="C262" t="str">
            <v>0BG2940370</v>
          </cell>
          <cell r="D262" t="str">
            <v>ABR-19</v>
          </cell>
          <cell r="E262">
            <v>1</v>
          </cell>
          <cell r="F262" t="str">
            <v>2018023</v>
          </cell>
          <cell r="G262" t="str">
            <v>SR MANTENIMIENTO CORRECTIVO</v>
          </cell>
          <cell r="H262" t="str">
            <v>4395</v>
          </cell>
          <cell r="I262" t="str">
            <v>01/04/2019 10:40</v>
          </cell>
          <cell r="J262" t="str">
            <v>500156</v>
          </cell>
          <cell r="K262" t="str">
            <v>PITSS</v>
          </cell>
          <cell r="L262" t="str">
            <v>ASP</v>
          </cell>
          <cell r="M262" t="str">
            <v>OFFICE DEPOT DE MEXICO SA DE CV</v>
          </cell>
          <cell r="N262" t="str">
            <v>AV EJERCITO NAL NUM 2926 ESQ JACARANDAS</v>
          </cell>
          <cell r="O262" t="str">
            <v>CIUDAD JUAREZ-CHIH</v>
          </cell>
          <cell r="P262">
            <v>0</v>
          </cell>
          <cell r="Q262" t="str">
            <v>INTERIOR</v>
          </cell>
          <cell r="R262">
            <v>12</v>
          </cell>
          <cell r="S262" t="str">
            <v>Entre 7 y 15</v>
          </cell>
          <cell r="T262" t="str">
            <v>Light Production Digital Business</v>
          </cell>
          <cell r="U262" t="str">
            <v>Entry Production</v>
          </cell>
          <cell r="V262" t="str">
            <v>Ciudad principal</v>
          </cell>
          <cell r="W262" t="str">
            <v>3-Entre 7 y 15</v>
          </cell>
          <cell r="X262">
            <v>0.8</v>
          </cell>
          <cell r="Y262">
            <v>1258.4000000000003</v>
          </cell>
          <cell r="Z262">
            <v>1</v>
          </cell>
          <cell r="AA262">
            <v>2.33</v>
          </cell>
          <cell r="AB262">
            <v>4</v>
          </cell>
          <cell r="AC262">
            <v>0.58250000000000002</v>
          </cell>
          <cell r="AD262">
            <v>0</v>
          </cell>
          <cell r="AE262">
            <v>0</v>
          </cell>
          <cell r="AF262">
            <v>43579</v>
          </cell>
          <cell r="AG262">
            <v>43579</v>
          </cell>
          <cell r="AH262">
            <v>0</v>
          </cell>
          <cell r="AI262" t="str">
            <v>0-1 día</v>
          </cell>
          <cell r="AJ262">
            <v>0</v>
          </cell>
          <cell r="AK262">
            <v>0</v>
          </cell>
          <cell r="AL262">
            <v>0</v>
          </cell>
          <cell r="AM262">
            <v>1258.4000000000003</v>
          </cell>
          <cell r="AN262">
            <v>943.8</v>
          </cell>
          <cell r="AO262">
            <v>1</v>
          </cell>
        </row>
        <row r="263">
          <cell r="A263" t="str">
            <v>0E2B66565324</v>
          </cell>
          <cell r="B263" t="str">
            <v>0E2B6656533</v>
          </cell>
          <cell r="C263" t="str">
            <v>0E2B665653</v>
          </cell>
          <cell r="D263" t="str">
            <v>ABR-19</v>
          </cell>
          <cell r="E263">
            <v>1</v>
          </cell>
          <cell r="F263" t="str">
            <v>2028837</v>
          </cell>
          <cell r="G263" t="str">
            <v>SR MANTENIMIENTO CORRECTIVO</v>
          </cell>
          <cell r="H263" t="str">
            <v>0070</v>
          </cell>
          <cell r="I263" t="str">
            <v>24/04/2019 08:58</v>
          </cell>
          <cell r="J263" t="str">
            <v>800192</v>
          </cell>
          <cell r="K263" t="str">
            <v>PITSS</v>
          </cell>
          <cell r="L263" t="str">
            <v>ASP</v>
          </cell>
          <cell r="M263" t="str">
            <v>OPERADORA OMX SA DE CV</v>
          </cell>
          <cell r="N263" t="str">
            <v>AV VALLE DE SAN ISIDRO 530</v>
          </cell>
          <cell r="O263" t="str">
            <v>ZAPOPAN-JAL</v>
          </cell>
          <cell r="P263">
            <v>0</v>
          </cell>
          <cell r="Q263" t="str">
            <v>INTERIOR</v>
          </cell>
          <cell r="R263">
            <v>7</v>
          </cell>
          <cell r="S263" t="str">
            <v>Entre 7 y 15</v>
          </cell>
          <cell r="T263" t="str">
            <v>Entry Production Color Low/Mid</v>
          </cell>
          <cell r="U263" t="str">
            <v>Entry Production</v>
          </cell>
          <cell r="V263" t="str">
            <v>Ciudad principal</v>
          </cell>
          <cell r="W263" t="str">
            <v>3-Entre 7 y 15</v>
          </cell>
          <cell r="X263">
            <v>0.8</v>
          </cell>
          <cell r="Y263">
            <v>1258.4000000000003</v>
          </cell>
          <cell r="Z263">
            <v>1</v>
          </cell>
          <cell r="AA263">
            <v>3.28</v>
          </cell>
          <cell r="AB263">
            <v>4</v>
          </cell>
          <cell r="AC263">
            <v>0.82</v>
          </cell>
          <cell r="AD263">
            <v>0</v>
          </cell>
          <cell r="AE263">
            <v>0</v>
          </cell>
          <cell r="AF263">
            <v>43580</v>
          </cell>
          <cell r="AG263">
            <v>43580</v>
          </cell>
          <cell r="AH263">
            <v>0</v>
          </cell>
          <cell r="AI263" t="str">
            <v>0-1 día</v>
          </cell>
          <cell r="AJ263">
            <v>0</v>
          </cell>
          <cell r="AK263">
            <v>0</v>
          </cell>
          <cell r="AL263">
            <v>0</v>
          </cell>
          <cell r="AM263">
            <v>1258.4000000000003</v>
          </cell>
          <cell r="AN263">
            <v>1651.65</v>
          </cell>
          <cell r="AO263">
            <v>3</v>
          </cell>
        </row>
        <row r="264">
          <cell r="A264" t="str">
            <v>0BG294092824</v>
          </cell>
          <cell r="B264" t="str">
            <v>0BG29409281</v>
          </cell>
          <cell r="C264" t="str">
            <v>0BG2940928</v>
          </cell>
          <cell r="D264" t="str">
            <v>ABR-19</v>
          </cell>
          <cell r="E264">
            <v>1</v>
          </cell>
          <cell r="F264" t="str">
            <v>2028857</v>
          </cell>
          <cell r="G264" t="str">
            <v>SR MANTENIMIENTO CORRECTIVO</v>
          </cell>
          <cell r="H264" t="str">
            <v>4395</v>
          </cell>
          <cell r="I264" t="str">
            <v>24/04/2019 09:16</v>
          </cell>
          <cell r="J264" t="str">
            <v>800027</v>
          </cell>
          <cell r="K264" t="str">
            <v>PITSS</v>
          </cell>
          <cell r="L264" t="str">
            <v>ASP</v>
          </cell>
          <cell r="M264" t="str">
            <v>OFFICE DEPOT DE MEXICO SA DE CV</v>
          </cell>
          <cell r="N264" t="str">
            <v>AV CIRCUNVALACION OBLATOS 2700</v>
          </cell>
          <cell r="O264" t="str">
            <v>GUADALAJARA-JAL</v>
          </cell>
          <cell r="P264">
            <v>0</v>
          </cell>
          <cell r="Q264" t="str">
            <v>INTERIOR</v>
          </cell>
          <cell r="R264">
            <v>7</v>
          </cell>
          <cell r="S264" t="str">
            <v>Entre 7 y 15</v>
          </cell>
          <cell r="T264" t="str">
            <v>Light Production Digital Business</v>
          </cell>
          <cell r="U264" t="str">
            <v>Entry Production</v>
          </cell>
          <cell r="V264" t="str">
            <v>Ciudad principal</v>
          </cell>
          <cell r="W264" t="str">
            <v>3-Entre 7 y 15</v>
          </cell>
          <cell r="X264">
            <v>0.8</v>
          </cell>
          <cell r="Y264">
            <v>1258.4000000000003</v>
          </cell>
          <cell r="Z264">
            <v>1</v>
          </cell>
          <cell r="AA264">
            <v>4.75</v>
          </cell>
          <cell r="AB264">
            <v>4</v>
          </cell>
          <cell r="AC264">
            <v>1.1875</v>
          </cell>
          <cell r="AD264">
            <v>4.6875E-2</v>
          </cell>
          <cell r="AE264">
            <v>-73.734375000000014</v>
          </cell>
          <cell r="AF264">
            <v>43581</v>
          </cell>
          <cell r="AG264">
            <v>43582</v>
          </cell>
          <cell r="AH264">
            <v>0</v>
          </cell>
          <cell r="AI264" t="str">
            <v>0-1 día</v>
          </cell>
          <cell r="AJ264">
            <v>0</v>
          </cell>
          <cell r="AK264">
            <v>0</v>
          </cell>
          <cell r="AL264">
            <v>0</v>
          </cell>
          <cell r="AM264">
            <v>1184.6656250000003</v>
          </cell>
          <cell r="AN264">
            <v>78.650000000000105</v>
          </cell>
          <cell r="AO264">
            <v>2</v>
          </cell>
        </row>
        <row r="265">
          <cell r="A265" t="str">
            <v>0BG295149826</v>
          </cell>
          <cell r="B265" t="str">
            <v>0BG29514981</v>
          </cell>
          <cell r="C265" t="str">
            <v>0BG2951498</v>
          </cell>
          <cell r="D265" t="str">
            <v>ABR-19</v>
          </cell>
          <cell r="E265">
            <v>1</v>
          </cell>
          <cell r="F265" t="str">
            <v>2030031</v>
          </cell>
          <cell r="G265" t="str">
            <v>SR MANTENIMIENTO CORRECTIVO</v>
          </cell>
          <cell r="H265" t="str">
            <v>4395</v>
          </cell>
          <cell r="I265" t="str">
            <v>26/04/2019 09:13</v>
          </cell>
          <cell r="J265" t="str">
            <v>500018</v>
          </cell>
          <cell r="K265" t="str">
            <v>PITSS</v>
          </cell>
          <cell r="L265" t="str">
            <v>ASP</v>
          </cell>
          <cell r="M265" t="str">
            <v>OFFICE DEPOT DE MEXICO SA DE CV</v>
          </cell>
          <cell r="N265" t="str">
            <v>BLV FELIPE PESCADOR 1902 ESQ PEDRO</v>
          </cell>
          <cell r="O265" t="str">
            <v>DURANGO-DGO</v>
          </cell>
          <cell r="P265">
            <v>0</v>
          </cell>
          <cell r="Q265" t="str">
            <v>INTERIOR</v>
          </cell>
          <cell r="R265">
            <v>11</v>
          </cell>
          <cell r="S265" t="str">
            <v>Entre 7 y 15</v>
          </cell>
          <cell r="T265" t="str">
            <v>Light Production Digital Business</v>
          </cell>
          <cell r="U265" t="str">
            <v>Entry Production</v>
          </cell>
          <cell r="V265" t="str">
            <v>Ciudad principal</v>
          </cell>
          <cell r="W265" t="str">
            <v>3-Entre 7 y 15</v>
          </cell>
          <cell r="X265">
            <v>0.8</v>
          </cell>
          <cell r="Y265">
            <v>1258.4000000000003</v>
          </cell>
          <cell r="Z265">
            <v>1</v>
          </cell>
          <cell r="AA265">
            <v>0.91</v>
          </cell>
          <cell r="AB265">
            <v>4</v>
          </cell>
          <cell r="AC265">
            <v>0.22750000000000001</v>
          </cell>
          <cell r="AD265">
            <v>0</v>
          </cell>
          <cell r="AE265">
            <v>0</v>
          </cell>
          <cell r="AF265">
            <v>43581</v>
          </cell>
          <cell r="AG265">
            <v>43584</v>
          </cell>
          <cell r="AH265">
            <v>1</v>
          </cell>
          <cell r="AI265" t="str">
            <v>0-1 día</v>
          </cell>
          <cell r="AJ265">
            <v>0</v>
          </cell>
          <cell r="AK265">
            <v>0</v>
          </cell>
          <cell r="AL265">
            <v>0</v>
          </cell>
          <cell r="AM265">
            <v>1258.4000000000003</v>
          </cell>
          <cell r="AN265">
            <v>1808.95</v>
          </cell>
          <cell r="AO265">
            <v>2</v>
          </cell>
        </row>
        <row r="266">
          <cell r="A266" t="str">
            <v>0BG294114329</v>
          </cell>
          <cell r="B266" t="str">
            <v>0BG29411432</v>
          </cell>
          <cell r="C266" t="str">
            <v>0BG2941143</v>
          </cell>
          <cell r="D266" t="str">
            <v>ABR-19</v>
          </cell>
          <cell r="E266">
            <v>1</v>
          </cell>
          <cell r="F266" t="str">
            <v>2031339</v>
          </cell>
          <cell r="G266" t="str">
            <v>SR MANTENIMIENTO CORRECTIVO</v>
          </cell>
          <cell r="H266" t="str">
            <v>4395</v>
          </cell>
          <cell r="I266" t="str">
            <v>29/04/2019 12:39</v>
          </cell>
          <cell r="J266" t="str">
            <v>500093</v>
          </cell>
          <cell r="K266" t="str">
            <v>PITSS</v>
          </cell>
          <cell r="L266" t="str">
            <v>ASP</v>
          </cell>
          <cell r="M266" t="str">
            <v>OFFICE DEPOT DE MEXICO SA DE CV</v>
          </cell>
          <cell r="N266" t="str">
            <v>BLV 15 DE SEP 4243</v>
          </cell>
          <cell r="O266" t="str">
            <v>NUEVO LAREDO-TAM</v>
          </cell>
          <cell r="P266">
            <v>0</v>
          </cell>
          <cell r="Q266" t="str">
            <v>INTERIOR</v>
          </cell>
          <cell r="R266">
            <v>14</v>
          </cell>
          <cell r="S266" t="str">
            <v>Entre 7 y 15</v>
          </cell>
          <cell r="T266" t="str">
            <v>Light Production Digital Business</v>
          </cell>
          <cell r="U266" t="str">
            <v>Entry Production</v>
          </cell>
          <cell r="V266" t="str">
            <v>Ciudad principal</v>
          </cell>
          <cell r="W266" t="str">
            <v>3-Entre 7 y 15</v>
          </cell>
          <cell r="X266">
            <v>0.8</v>
          </cell>
          <cell r="Y266">
            <v>1258.4000000000003</v>
          </cell>
          <cell r="Z266">
            <v>1</v>
          </cell>
          <cell r="AA266">
            <v>2.1800000000000002</v>
          </cell>
          <cell r="AB266">
            <v>4</v>
          </cell>
          <cell r="AC266">
            <v>0.54500000000000004</v>
          </cell>
          <cell r="AD266">
            <v>0</v>
          </cell>
          <cell r="AE266">
            <v>0</v>
          </cell>
          <cell r="AF266">
            <v>43584</v>
          </cell>
          <cell r="AG266">
            <v>43584</v>
          </cell>
          <cell r="AH266">
            <v>0</v>
          </cell>
          <cell r="AI266" t="str">
            <v>0-1 día</v>
          </cell>
          <cell r="AJ266">
            <v>0</v>
          </cell>
          <cell r="AK266">
            <v>0</v>
          </cell>
          <cell r="AL266">
            <v>0</v>
          </cell>
          <cell r="AM266">
            <v>1258.4000000000003</v>
          </cell>
          <cell r="AN266">
            <v>1651.65</v>
          </cell>
          <cell r="AO266">
            <v>3</v>
          </cell>
        </row>
        <row r="267">
          <cell r="A267" t="str">
            <v>0XPN39502429</v>
          </cell>
          <cell r="B267" t="str">
            <v>0XPN3950241</v>
          </cell>
          <cell r="C267" t="str">
            <v>0XPN395024</v>
          </cell>
          <cell r="D267" t="str">
            <v>ABR-19</v>
          </cell>
          <cell r="E267">
            <v>1</v>
          </cell>
          <cell r="F267" t="str">
            <v>2031387</v>
          </cell>
          <cell r="G267" t="str">
            <v>SR MANTENIMIENTO CORRECTIVO</v>
          </cell>
          <cell r="H267" t="str">
            <v>0560</v>
          </cell>
          <cell r="I267" t="str">
            <v>29/04/2019 14:05</v>
          </cell>
          <cell r="J267" t="str">
            <v>800192</v>
          </cell>
          <cell r="K267" t="str">
            <v>PITSS</v>
          </cell>
          <cell r="L267" t="str">
            <v>ASP</v>
          </cell>
          <cell r="M267" t="str">
            <v>OFFICE DEPOT DE MEXICO SA DE CV</v>
          </cell>
          <cell r="N267" t="str">
            <v>MANUEL J CLOUTHIER 888</v>
          </cell>
          <cell r="O267" t="str">
            <v>ZAPOPAN-JAL</v>
          </cell>
          <cell r="P267">
            <v>0</v>
          </cell>
          <cell r="Q267" t="str">
            <v>INTERIOR</v>
          </cell>
          <cell r="R267">
            <v>10</v>
          </cell>
          <cell r="S267" t="str">
            <v>Entre 7 y 15</v>
          </cell>
          <cell r="T267" t="str">
            <v>Entry Production Color Low/Mid</v>
          </cell>
          <cell r="U267" t="str">
            <v>Entry Production</v>
          </cell>
          <cell r="V267" t="str">
            <v>Ciudad principal</v>
          </cell>
          <cell r="W267" t="str">
            <v>3-Entre 7 y 15</v>
          </cell>
          <cell r="X267">
            <v>0.8</v>
          </cell>
          <cell r="Y267">
            <v>1258.4000000000003</v>
          </cell>
          <cell r="Z267">
            <v>1</v>
          </cell>
          <cell r="AA267">
            <v>1.45</v>
          </cell>
          <cell r="AB267">
            <v>4</v>
          </cell>
          <cell r="AC267">
            <v>0.36249999999999999</v>
          </cell>
          <cell r="AD267">
            <v>0</v>
          </cell>
          <cell r="AE267">
            <v>0</v>
          </cell>
          <cell r="AF267">
            <v>43584</v>
          </cell>
          <cell r="AG267">
            <v>43585</v>
          </cell>
          <cell r="AH267">
            <v>1</v>
          </cell>
          <cell r="AI267" t="str">
            <v>0-1 día</v>
          </cell>
          <cell r="AJ267">
            <v>0</v>
          </cell>
          <cell r="AK267">
            <v>0</v>
          </cell>
          <cell r="AL267">
            <v>0</v>
          </cell>
          <cell r="AM267">
            <v>1258.4000000000003</v>
          </cell>
          <cell r="AN267">
            <v>1730.3</v>
          </cell>
          <cell r="AO267">
            <v>2</v>
          </cell>
        </row>
        <row r="268">
          <cell r="A268" t="str">
            <v>0E1B96753128</v>
          </cell>
          <cell r="B268" t="str">
            <v>0E1B9675311</v>
          </cell>
          <cell r="C268" t="str">
            <v>0E1B967531</v>
          </cell>
          <cell r="D268" t="str">
            <v>ABR-19</v>
          </cell>
          <cell r="E268">
            <v>1</v>
          </cell>
          <cell r="F268" t="str">
            <v>2016677</v>
          </cell>
          <cell r="G268" t="str">
            <v>SR MANTENIMIENTO CORRECTIVO</v>
          </cell>
          <cell r="H268" t="str">
            <v>6656</v>
          </cell>
          <cell r="I268" t="str">
            <v>28/03/2019 18:30</v>
          </cell>
          <cell r="J268" t="str">
            <v>500080</v>
          </cell>
          <cell r="K268" t="str">
            <v>PITSS</v>
          </cell>
          <cell r="L268" t="str">
            <v>ASP</v>
          </cell>
          <cell r="M268" t="str">
            <v>INSTITUTO TECNOLOGICO Y DE ESTUDIOS SUPERIORES DE</v>
          </cell>
          <cell r="N268" t="str">
            <v>HEROICO COLEGIO MILITAR No 4700</v>
          </cell>
          <cell r="O268" t="str">
            <v>Chihuahua-CHIH</v>
          </cell>
          <cell r="P268">
            <v>0</v>
          </cell>
          <cell r="Q268" t="str">
            <v>INTERIOR</v>
          </cell>
          <cell r="R268">
            <v>162</v>
          </cell>
          <cell r="S268" t="str">
            <v>&gt;60</v>
          </cell>
          <cell r="T268" t="str">
            <v>Color Laser Printers</v>
          </cell>
          <cell r="U268" t="str">
            <v>A4</v>
          </cell>
          <cell r="V268" t="str">
            <v>Ciudad principal</v>
          </cell>
          <cell r="W268" t="str">
            <v>1-&gt;60</v>
          </cell>
          <cell r="X268">
            <v>1.05</v>
          </cell>
          <cell r="Y268">
            <v>750.75000000000011</v>
          </cell>
          <cell r="Z268">
            <v>1</v>
          </cell>
          <cell r="AA268">
            <v>0</v>
          </cell>
          <cell r="AB268">
            <v>5</v>
          </cell>
          <cell r="AC268">
            <v>0</v>
          </cell>
          <cell r="AD268">
            <v>0</v>
          </cell>
          <cell r="AE268">
            <v>0</v>
          </cell>
          <cell r="AF268">
            <v>43553</v>
          </cell>
          <cell r="AG268">
            <v>43556</v>
          </cell>
          <cell r="AH268">
            <v>1</v>
          </cell>
          <cell r="AI268" t="str">
            <v>0-1 día</v>
          </cell>
          <cell r="AJ268">
            <v>0</v>
          </cell>
          <cell r="AK268">
            <v>0</v>
          </cell>
          <cell r="AL268">
            <v>0</v>
          </cell>
          <cell r="AM268">
            <v>750.75000000000011</v>
          </cell>
          <cell r="AN268" t="e">
            <v>#N/A</v>
          </cell>
          <cell r="AO268">
            <v>1</v>
          </cell>
        </row>
        <row r="269">
          <cell r="A269" t="str">
            <v>0C4X00852729</v>
          </cell>
          <cell r="B269" t="str">
            <v>0C4X0085271</v>
          </cell>
          <cell r="C269" t="str">
            <v>0C4X008527</v>
          </cell>
          <cell r="D269" t="str">
            <v>ABR-19</v>
          </cell>
          <cell r="E269">
            <v>1</v>
          </cell>
          <cell r="F269" t="str">
            <v>2017177</v>
          </cell>
          <cell r="G269" t="str">
            <v>SR MANTENIMIENTO CORRECTIVO</v>
          </cell>
          <cell r="H269" t="str">
            <v>3658</v>
          </cell>
          <cell r="I269" t="str">
            <v>29/03/2019 14:35</v>
          </cell>
          <cell r="J269" t="str">
            <v>800146</v>
          </cell>
          <cell r="K269" t="str">
            <v>PITSS</v>
          </cell>
          <cell r="L269" t="str">
            <v>ASP</v>
          </cell>
          <cell r="M269" t="str">
            <v>RADIOMOVIL DIPSA SA DE CV</v>
          </cell>
          <cell r="N269" t="str">
            <v>AV PASEO DEL MORAL 129</v>
          </cell>
          <cell r="O269" t="str">
            <v>LEON-GTO</v>
          </cell>
          <cell r="P269">
            <v>0</v>
          </cell>
          <cell r="Q269" t="str">
            <v>INTERIOR</v>
          </cell>
          <cell r="R269">
            <v>540</v>
          </cell>
          <cell r="S269" t="str">
            <v>&gt;60</v>
          </cell>
          <cell r="T269" t="str">
            <v>A4 Mono MFPs</v>
          </cell>
          <cell r="U269" t="str">
            <v>A4</v>
          </cell>
          <cell r="V269" t="str">
            <v>Ciudad principal</v>
          </cell>
          <cell r="W269" t="str">
            <v>1-&gt;60</v>
          </cell>
          <cell r="X269">
            <v>1.05</v>
          </cell>
          <cell r="Y269">
            <v>750.75000000000011</v>
          </cell>
          <cell r="Z269">
            <v>1</v>
          </cell>
          <cell r="AA269">
            <v>0.84</v>
          </cell>
          <cell r="AB269">
            <v>5</v>
          </cell>
          <cell r="AC269">
            <v>0.16799999999999998</v>
          </cell>
          <cell r="AD269">
            <v>0</v>
          </cell>
          <cell r="AE269">
            <v>0</v>
          </cell>
          <cell r="AF269">
            <v>43553</v>
          </cell>
          <cell r="AG269">
            <v>43556</v>
          </cell>
          <cell r="AH269">
            <v>1</v>
          </cell>
          <cell r="AI269" t="str">
            <v>0-1 día</v>
          </cell>
          <cell r="AJ269">
            <v>0</v>
          </cell>
          <cell r="AK269">
            <v>0</v>
          </cell>
          <cell r="AL269">
            <v>0</v>
          </cell>
          <cell r="AM269">
            <v>750.75000000000011</v>
          </cell>
          <cell r="AN269" t="e">
            <v>#N/A</v>
          </cell>
          <cell r="AO269">
            <v>1</v>
          </cell>
        </row>
        <row r="270">
          <cell r="A270" t="str">
            <v>0A2T37044929</v>
          </cell>
          <cell r="B270" t="str">
            <v>0A2T3704491</v>
          </cell>
          <cell r="C270" t="str">
            <v>0A2T370449</v>
          </cell>
          <cell r="D270" t="str">
            <v>ABR-19</v>
          </cell>
          <cell r="E270">
            <v>1</v>
          </cell>
          <cell r="F270" t="str">
            <v>2017089</v>
          </cell>
          <cell r="G270" t="str">
            <v>SR MANTENIMIENTO CORRECTIVO</v>
          </cell>
          <cell r="H270" t="str">
            <v>3616</v>
          </cell>
          <cell r="I270" t="str">
            <v>29/03/2019 13:05</v>
          </cell>
          <cell r="J270" t="str">
            <v>700098</v>
          </cell>
          <cell r="K270" t="str">
            <v>PITSS</v>
          </cell>
          <cell r="L270" t="str">
            <v>ASP</v>
          </cell>
          <cell r="M270" t="str">
            <v>ENSE&amp;ANZA E INVESTIGACION SUPERIOR AC</v>
          </cell>
          <cell r="N270" t="str">
            <v>AV TOMAS FERNANDEZ No 8945</v>
          </cell>
          <cell r="O270" t="str">
            <v>Ciudad Juarez-CHIH</v>
          </cell>
          <cell r="P270">
            <v>0</v>
          </cell>
          <cell r="Q270" t="str">
            <v>INTERIOR</v>
          </cell>
          <cell r="R270">
            <v>728</v>
          </cell>
          <cell r="S270" t="str">
            <v>&gt;60</v>
          </cell>
          <cell r="T270" t="str">
            <v>A4 Mono MFPs</v>
          </cell>
          <cell r="U270" t="str">
            <v>A4</v>
          </cell>
          <cell r="V270" t="str">
            <v>Ciudad principal</v>
          </cell>
          <cell r="W270" t="str">
            <v>1-&gt;60</v>
          </cell>
          <cell r="X270">
            <v>1.05</v>
          </cell>
          <cell r="Y270">
            <v>750.75000000000011</v>
          </cell>
          <cell r="Z270">
            <v>1</v>
          </cell>
          <cell r="AA270">
            <v>1.1000000000000001</v>
          </cell>
          <cell r="AB270">
            <v>5</v>
          </cell>
          <cell r="AC270">
            <v>0.22000000000000003</v>
          </cell>
          <cell r="AD270">
            <v>0</v>
          </cell>
          <cell r="AE270">
            <v>0</v>
          </cell>
          <cell r="AF270">
            <v>43553</v>
          </cell>
          <cell r="AG270">
            <v>43556</v>
          </cell>
          <cell r="AH270">
            <v>1</v>
          </cell>
          <cell r="AI270" t="str">
            <v>0-1 día</v>
          </cell>
          <cell r="AJ270">
            <v>0</v>
          </cell>
          <cell r="AK270">
            <v>0</v>
          </cell>
          <cell r="AL270">
            <v>0</v>
          </cell>
          <cell r="AM270">
            <v>750.75000000000011</v>
          </cell>
          <cell r="AN270" t="e">
            <v>#N/A</v>
          </cell>
          <cell r="AO270">
            <v>1</v>
          </cell>
        </row>
        <row r="271">
          <cell r="A271" t="str">
            <v>0C4X01194929</v>
          </cell>
          <cell r="B271" t="str">
            <v>0C4X0119491</v>
          </cell>
          <cell r="C271" t="str">
            <v>0C4X011949</v>
          </cell>
          <cell r="D271" t="str">
            <v>ABR-19</v>
          </cell>
          <cell r="E271">
            <v>1</v>
          </cell>
          <cell r="F271" t="str">
            <v>2017103</v>
          </cell>
          <cell r="G271" t="str">
            <v>SR MANTENIMIENTO CORRECTIVO</v>
          </cell>
          <cell r="H271" t="str">
            <v>3658</v>
          </cell>
          <cell r="I271" t="str">
            <v>29/03/2019 13:15</v>
          </cell>
          <cell r="J271" t="str">
            <v>800187</v>
          </cell>
          <cell r="K271" t="str">
            <v>PITSS</v>
          </cell>
          <cell r="L271" t="str">
            <v>ASP</v>
          </cell>
          <cell r="M271" t="str">
            <v>INSTITUTO TECNOLOGICO Y DE ESTUDIOS SUPERIORES DE</v>
          </cell>
          <cell r="N271" t="str">
            <v>AV EPIGMENIO GONZALEZ No 500</v>
          </cell>
          <cell r="O271" t="str">
            <v>Queretaro-QRO</v>
          </cell>
          <cell r="P271">
            <v>0</v>
          </cell>
          <cell r="Q271" t="str">
            <v>INTERIOR</v>
          </cell>
          <cell r="R271">
            <v>220</v>
          </cell>
          <cell r="S271" t="str">
            <v>&gt;60</v>
          </cell>
          <cell r="T271" t="str">
            <v>A4 Mono MFPs</v>
          </cell>
          <cell r="U271" t="str">
            <v>A4</v>
          </cell>
          <cell r="V271" t="str">
            <v>Ciudad principal</v>
          </cell>
          <cell r="W271" t="str">
            <v>1-&gt;60</v>
          </cell>
          <cell r="X271">
            <v>1.05</v>
          </cell>
          <cell r="Y271">
            <v>750.75000000000011</v>
          </cell>
          <cell r="Z271">
            <v>1</v>
          </cell>
          <cell r="AA271">
            <v>0.92</v>
          </cell>
          <cell r="AB271">
            <v>5</v>
          </cell>
          <cell r="AC271">
            <v>0.184</v>
          </cell>
          <cell r="AD271">
            <v>0</v>
          </cell>
          <cell r="AE271">
            <v>0</v>
          </cell>
          <cell r="AF271">
            <v>43553</v>
          </cell>
          <cell r="AG271">
            <v>43556</v>
          </cell>
          <cell r="AH271">
            <v>1</v>
          </cell>
          <cell r="AI271" t="str">
            <v>0-1 día</v>
          </cell>
          <cell r="AJ271">
            <v>0</v>
          </cell>
          <cell r="AK271">
            <v>0</v>
          </cell>
          <cell r="AL271">
            <v>0</v>
          </cell>
          <cell r="AM271">
            <v>750.75000000000011</v>
          </cell>
          <cell r="AN271" t="e">
            <v>#N/A</v>
          </cell>
          <cell r="AO271">
            <v>1</v>
          </cell>
        </row>
        <row r="272">
          <cell r="A272" t="str">
            <v>09HB32053129</v>
          </cell>
          <cell r="B272" t="str">
            <v>09HB3205311</v>
          </cell>
          <cell r="C272" t="str">
            <v>09HB320531</v>
          </cell>
          <cell r="D272" t="str">
            <v>ABR-19</v>
          </cell>
          <cell r="E272">
            <v>1</v>
          </cell>
          <cell r="F272" t="str">
            <v>2017097</v>
          </cell>
          <cell r="G272" t="str">
            <v>SR MANTENIMIENTO CORRECTIVO</v>
          </cell>
          <cell r="H272" t="str">
            <v>4002</v>
          </cell>
          <cell r="I272" t="str">
            <v>29/03/2019 13:10</v>
          </cell>
          <cell r="J272" t="str">
            <v>500019</v>
          </cell>
          <cell r="K272" t="str">
            <v>PITSS</v>
          </cell>
          <cell r="L272" t="str">
            <v>ASP</v>
          </cell>
          <cell r="M272" t="str">
            <v>TELEFONOS DE MEXICO SA B DE CV</v>
          </cell>
          <cell r="N272" t="str">
            <v>ABASOLO 545 PONIENTE</v>
          </cell>
          <cell r="O272" t="str">
            <v>TORREON-COAH</v>
          </cell>
          <cell r="P272">
            <v>0</v>
          </cell>
          <cell r="Q272" t="str">
            <v>INTERIOR</v>
          </cell>
          <cell r="R272">
            <v>134</v>
          </cell>
          <cell r="S272" t="str">
            <v>&gt;60</v>
          </cell>
          <cell r="T272" t="str">
            <v>A4 Mono MFPs</v>
          </cell>
          <cell r="U272" t="str">
            <v>A4</v>
          </cell>
          <cell r="V272" t="str">
            <v>Otras</v>
          </cell>
          <cell r="W272" t="str">
            <v>1-&gt;60</v>
          </cell>
          <cell r="X272">
            <v>1.05</v>
          </cell>
          <cell r="Y272">
            <v>750.75000000000011</v>
          </cell>
          <cell r="Z272">
            <v>1</v>
          </cell>
          <cell r="AA272">
            <v>1.26</v>
          </cell>
          <cell r="AB272">
            <v>9</v>
          </cell>
          <cell r="AC272">
            <v>0.14000000000000001</v>
          </cell>
          <cell r="AD272">
            <v>0</v>
          </cell>
          <cell r="AE272">
            <v>0</v>
          </cell>
          <cell r="AF272">
            <v>43553</v>
          </cell>
          <cell r="AG272">
            <v>43556</v>
          </cell>
          <cell r="AH272">
            <v>1</v>
          </cell>
          <cell r="AI272" t="str">
            <v>0-1 día</v>
          </cell>
          <cell r="AJ272">
            <v>0</v>
          </cell>
          <cell r="AK272">
            <v>0</v>
          </cell>
          <cell r="AL272">
            <v>0</v>
          </cell>
          <cell r="AM272">
            <v>750.75000000000011</v>
          </cell>
          <cell r="AN272" t="e">
            <v>#N/A</v>
          </cell>
          <cell r="AO272">
            <v>1</v>
          </cell>
        </row>
        <row r="273">
          <cell r="A273" t="str">
            <v>0A2T38630328</v>
          </cell>
          <cell r="B273" t="str">
            <v>0A2T3863032</v>
          </cell>
          <cell r="C273" t="str">
            <v>0A2T386303</v>
          </cell>
          <cell r="D273" t="str">
            <v>ABR-19</v>
          </cell>
          <cell r="E273">
            <v>1</v>
          </cell>
          <cell r="F273" t="str">
            <v>2016551</v>
          </cell>
          <cell r="G273" t="str">
            <v>SR MANTENIMIENTO CORRECTIVO</v>
          </cell>
          <cell r="H273" t="str">
            <v>3616</v>
          </cell>
          <cell r="I273" t="str">
            <v>28/03/2019 13:39</v>
          </cell>
          <cell r="J273" t="str">
            <v>800197</v>
          </cell>
          <cell r="K273" t="str">
            <v>PITSS</v>
          </cell>
          <cell r="L273" t="str">
            <v>ASP</v>
          </cell>
          <cell r="M273" t="str">
            <v>PENSIONES BBVA BANCOMER SA DE CV GRUPO FINANCIERO</v>
          </cell>
          <cell r="N273" t="str">
            <v>AVENIDO VENUSTIANO CARRANZA No 1190</v>
          </cell>
          <cell r="O273" t="str">
            <v>San Luis Potosi-SLP</v>
          </cell>
          <cell r="P273">
            <v>0</v>
          </cell>
          <cell r="Q273" t="str">
            <v>INTERIOR</v>
          </cell>
          <cell r="R273">
            <v>1171</v>
          </cell>
          <cell r="S273" t="str">
            <v>&gt;60</v>
          </cell>
          <cell r="T273" t="str">
            <v>A4 Mono MFPs</v>
          </cell>
          <cell r="U273" t="str">
            <v>A4</v>
          </cell>
          <cell r="V273" t="str">
            <v>Ciudad principal</v>
          </cell>
          <cell r="W273" t="str">
            <v>1-&gt;60</v>
          </cell>
          <cell r="X273">
            <v>1.05</v>
          </cell>
          <cell r="Y273">
            <v>750.75000000000011</v>
          </cell>
          <cell r="Z273">
            <v>1</v>
          </cell>
          <cell r="AA273">
            <v>1.85</v>
          </cell>
          <cell r="AB273">
            <v>5</v>
          </cell>
          <cell r="AC273">
            <v>0.37</v>
          </cell>
          <cell r="AD273">
            <v>0</v>
          </cell>
          <cell r="AE273">
            <v>0</v>
          </cell>
          <cell r="AF273">
            <v>43552</v>
          </cell>
          <cell r="AG273">
            <v>43556</v>
          </cell>
          <cell r="AH273">
            <v>2</v>
          </cell>
          <cell r="AI273" t="str">
            <v>2-3 días</v>
          </cell>
          <cell r="AJ273">
            <v>0.25</v>
          </cell>
          <cell r="AK273">
            <v>-178.75000000000003</v>
          </cell>
          <cell r="AL273">
            <v>0</v>
          </cell>
          <cell r="AM273">
            <v>750.75000000000011</v>
          </cell>
          <cell r="AN273">
            <v>0</v>
          </cell>
          <cell r="AO273">
            <v>2</v>
          </cell>
        </row>
        <row r="274">
          <cell r="A274" t="str">
            <v>5BT73173527</v>
          </cell>
          <cell r="B274" t="str">
            <v>5BT7317351</v>
          </cell>
          <cell r="C274" t="str">
            <v>5BT731735</v>
          </cell>
          <cell r="D274" t="str">
            <v>ABR-19</v>
          </cell>
          <cell r="E274">
            <v>1</v>
          </cell>
          <cell r="F274" t="str">
            <v>2015847</v>
          </cell>
          <cell r="G274" t="str">
            <v>SR MANTENIMIENTO CORRECTIVO</v>
          </cell>
          <cell r="H274" t="str">
            <v>3336</v>
          </cell>
          <cell r="I274" t="str">
            <v>27/03/2019 11:46</v>
          </cell>
          <cell r="J274" t="str">
            <v>800186</v>
          </cell>
          <cell r="K274" t="str">
            <v>PITSS</v>
          </cell>
          <cell r="L274" t="str">
            <v>ASP</v>
          </cell>
          <cell r="M274" t="str">
            <v>GRUPO IDEARTE SA DE CV</v>
          </cell>
          <cell r="N274" t="str">
            <v>AV PASEO DE LA REFORMA No 5</v>
          </cell>
          <cell r="O274" t="str">
            <v>Queretaro-QRO</v>
          </cell>
          <cell r="P274">
            <v>0</v>
          </cell>
          <cell r="Q274" t="str">
            <v>INTERIOR</v>
          </cell>
          <cell r="R274">
            <v>2673</v>
          </cell>
          <cell r="S274" t="str">
            <v>&gt;60</v>
          </cell>
          <cell r="T274" t="str">
            <v>A4 Mono MFPs</v>
          </cell>
          <cell r="U274" t="str">
            <v>A4</v>
          </cell>
          <cell r="V274" t="str">
            <v>Ciudad principal</v>
          </cell>
          <cell r="W274" t="str">
            <v>1-&gt;60</v>
          </cell>
          <cell r="X274">
            <v>1.05</v>
          </cell>
          <cell r="Y274">
            <v>750.75000000000011</v>
          </cell>
          <cell r="Z274">
            <v>1</v>
          </cell>
          <cell r="AA274">
            <v>3.46</v>
          </cell>
          <cell r="AB274">
            <v>5</v>
          </cell>
          <cell r="AC274">
            <v>0.69199999999999995</v>
          </cell>
          <cell r="AD274">
            <v>0</v>
          </cell>
          <cell r="AE274">
            <v>0</v>
          </cell>
          <cell r="AF274">
            <v>43556</v>
          </cell>
          <cell r="AG274">
            <v>43556</v>
          </cell>
          <cell r="AH274">
            <v>0</v>
          </cell>
          <cell r="AI274" t="str">
            <v>0-1 día</v>
          </cell>
          <cell r="AJ274">
            <v>0</v>
          </cell>
          <cell r="AK274">
            <v>0</v>
          </cell>
          <cell r="AL274">
            <v>0</v>
          </cell>
          <cell r="AM274">
            <v>750.75000000000011</v>
          </cell>
          <cell r="AN274" t="e">
            <v>#N/A</v>
          </cell>
          <cell r="AO274">
            <v>1</v>
          </cell>
        </row>
        <row r="275">
          <cell r="A275" t="str">
            <v>03BT8024131</v>
          </cell>
          <cell r="B275" t="str">
            <v>03BT8024131</v>
          </cell>
          <cell r="C275" t="str">
            <v>03BT802413</v>
          </cell>
          <cell r="D275" t="str">
            <v>ABR-19</v>
          </cell>
          <cell r="E275">
            <v>1</v>
          </cell>
          <cell r="F275" t="str">
            <v>2018257</v>
          </cell>
          <cell r="G275" t="str">
            <v>SR MANTENIMIENTO CORRECTIVO</v>
          </cell>
          <cell r="H275" t="str">
            <v>3346</v>
          </cell>
          <cell r="I275" t="str">
            <v>01/04/2019 14:19</v>
          </cell>
          <cell r="J275" t="str">
            <v>500080</v>
          </cell>
          <cell r="K275" t="str">
            <v>PITSS</v>
          </cell>
          <cell r="L275" t="str">
            <v>ASP</v>
          </cell>
          <cell r="M275" t="str">
            <v>TELEFONOS DE MEXICO SA B DE CV</v>
          </cell>
          <cell r="N275" t="str">
            <v>AV DE LAS INDUSTRIAS No 5907</v>
          </cell>
          <cell r="O275" t="str">
            <v>Chihuahua-CHIH</v>
          </cell>
          <cell r="P275">
            <v>0</v>
          </cell>
          <cell r="Q275" t="str">
            <v>INTERIOR</v>
          </cell>
          <cell r="R275">
            <v>210</v>
          </cell>
          <cell r="S275" t="str">
            <v>&gt;60</v>
          </cell>
          <cell r="T275" t="str">
            <v>A4 Mono MFPs</v>
          </cell>
          <cell r="U275" t="str">
            <v>A4</v>
          </cell>
          <cell r="V275" t="str">
            <v>Ciudad principal</v>
          </cell>
          <cell r="W275" t="str">
            <v>1-&gt;60</v>
          </cell>
          <cell r="X275">
            <v>1.05</v>
          </cell>
          <cell r="Y275">
            <v>750.75000000000011</v>
          </cell>
          <cell r="Z275">
            <v>1</v>
          </cell>
          <cell r="AA275">
            <v>0</v>
          </cell>
          <cell r="AB275">
            <v>5</v>
          </cell>
          <cell r="AC275">
            <v>0</v>
          </cell>
          <cell r="AD275">
            <v>0</v>
          </cell>
          <cell r="AE275">
            <v>0</v>
          </cell>
          <cell r="AF275">
            <v>43556</v>
          </cell>
          <cell r="AG275">
            <v>43557</v>
          </cell>
          <cell r="AH275">
            <v>1</v>
          </cell>
          <cell r="AI275" t="str">
            <v>0-1 día</v>
          </cell>
          <cell r="AJ275">
            <v>0</v>
          </cell>
          <cell r="AK275">
            <v>0</v>
          </cell>
          <cell r="AL275">
            <v>0</v>
          </cell>
          <cell r="AM275">
            <v>750.75000000000011</v>
          </cell>
          <cell r="AN275">
            <v>750.75</v>
          </cell>
          <cell r="AO275">
            <v>1</v>
          </cell>
        </row>
        <row r="276">
          <cell r="A276" t="str">
            <v>09HB3329811</v>
          </cell>
          <cell r="B276" t="str">
            <v>09HB3329811</v>
          </cell>
          <cell r="C276" t="str">
            <v>09HB332981</v>
          </cell>
          <cell r="D276" t="str">
            <v>ABR-19</v>
          </cell>
          <cell r="E276">
            <v>1</v>
          </cell>
          <cell r="F276" t="str">
            <v>2017961</v>
          </cell>
          <cell r="G276" t="str">
            <v>SR MANTENIMIENTO CORRECTIVO</v>
          </cell>
          <cell r="H276" t="str">
            <v>4002</v>
          </cell>
          <cell r="I276" t="str">
            <v>01/04/2019 10:01</v>
          </cell>
          <cell r="J276" t="str">
            <v>500028</v>
          </cell>
          <cell r="K276" t="str">
            <v>PITSS</v>
          </cell>
          <cell r="L276" t="str">
            <v>ASP</v>
          </cell>
          <cell r="M276" t="str">
            <v>GALAZ YAMAZAKI RUIZ URQUIZA SC</v>
          </cell>
          <cell r="N276" t="str">
            <v>AV JUAREZ No 1102 PISO 40</v>
          </cell>
          <cell r="O276" t="str">
            <v>Monterrey-NL</v>
          </cell>
          <cell r="P276">
            <v>0</v>
          </cell>
          <cell r="Q276" t="str">
            <v>INTERIOR</v>
          </cell>
          <cell r="R276">
            <v>2678</v>
          </cell>
          <cell r="S276" t="str">
            <v>&gt;60</v>
          </cell>
          <cell r="T276" t="str">
            <v>A4 Mono MFPs</v>
          </cell>
          <cell r="U276" t="str">
            <v>A4</v>
          </cell>
          <cell r="V276" t="str">
            <v>Ciudad principal</v>
          </cell>
          <cell r="W276" t="str">
            <v>1-&gt;60</v>
          </cell>
          <cell r="X276">
            <v>1.05</v>
          </cell>
          <cell r="Y276">
            <v>750.75000000000011</v>
          </cell>
          <cell r="Z276">
            <v>1</v>
          </cell>
          <cell r="AA276">
            <v>3.31</v>
          </cell>
          <cell r="AB276">
            <v>5</v>
          </cell>
          <cell r="AC276">
            <v>0.66200000000000003</v>
          </cell>
          <cell r="AD276">
            <v>0</v>
          </cell>
          <cell r="AE276">
            <v>0</v>
          </cell>
          <cell r="AF276">
            <v>43556</v>
          </cell>
          <cell r="AG276">
            <v>43557</v>
          </cell>
          <cell r="AH276">
            <v>1</v>
          </cell>
          <cell r="AI276" t="str">
            <v>0-1 día</v>
          </cell>
          <cell r="AJ276">
            <v>0</v>
          </cell>
          <cell r="AK276">
            <v>0</v>
          </cell>
          <cell r="AL276">
            <v>0</v>
          </cell>
          <cell r="AM276">
            <v>750.75000000000011</v>
          </cell>
          <cell r="AN276">
            <v>0</v>
          </cell>
          <cell r="AO276">
            <v>1</v>
          </cell>
        </row>
        <row r="277">
          <cell r="A277" t="str">
            <v>0XFN0413951</v>
          </cell>
          <cell r="B277" t="str">
            <v>0XFN0413951</v>
          </cell>
          <cell r="C277" t="str">
            <v>0XFN041395</v>
          </cell>
          <cell r="D277" t="str">
            <v>ABR-19</v>
          </cell>
          <cell r="E277">
            <v>1</v>
          </cell>
          <cell r="F277" t="str">
            <v>2017941</v>
          </cell>
          <cell r="G277" t="str">
            <v>SR MANTENIMIENTO CORRECTIVO</v>
          </cell>
          <cell r="H277" t="str">
            <v>8572</v>
          </cell>
          <cell r="I277" t="str">
            <v>01/04/2019 09:41</v>
          </cell>
          <cell r="J277" t="str">
            <v>500163</v>
          </cell>
          <cell r="K277" t="str">
            <v>PITSS</v>
          </cell>
          <cell r="L277" t="str">
            <v>ASP</v>
          </cell>
          <cell r="M277" t="str">
            <v>APTIV CONTRACT SERVICES NORESTE S DE RL DE CV</v>
          </cell>
          <cell r="N277" t="str">
            <v>TRANSFORMACION LT 3B MZ N SECCION II</v>
          </cell>
          <cell r="O277" t="str">
            <v>Ciudad Victoria-TAM</v>
          </cell>
          <cell r="P277">
            <v>0</v>
          </cell>
          <cell r="Q277" t="str">
            <v>INTERIOR</v>
          </cell>
          <cell r="R277">
            <v>69</v>
          </cell>
          <cell r="S277" t="str">
            <v>&gt;60</v>
          </cell>
          <cell r="T277" t="str">
            <v>Color Solid Ink Printers</v>
          </cell>
          <cell r="U277" t="str">
            <v>A4</v>
          </cell>
          <cell r="V277" t="str">
            <v>Ciudad principal</v>
          </cell>
          <cell r="W277" t="str">
            <v>1-&gt;60</v>
          </cell>
          <cell r="X277">
            <v>1.05</v>
          </cell>
          <cell r="Y277">
            <v>750.75000000000011</v>
          </cell>
          <cell r="Z277">
            <v>1</v>
          </cell>
          <cell r="AA277">
            <v>7.49</v>
          </cell>
          <cell r="AB277">
            <v>5</v>
          </cell>
          <cell r="AC277">
            <v>1.498</v>
          </cell>
          <cell r="AD277">
            <v>0.1245</v>
          </cell>
          <cell r="AE277">
            <v>-89.017500000000013</v>
          </cell>
          <cell r="AF277">
            <v>43556</v>
          </cell>
          <cell r="AG277">
            <v>43557</v>
          </cell>
          <cell r="AH277">
            <v>1</v>
          </cell>
          <cell r="AI277" t="str">
            <v>0-1 día</v>
          </cell>
          <cell r="AJ277">
            <v>0</v>
          </cell>
          <cell r="AK277">
            <v>0</v>
          </cell>
          <cell r="AL277">
            <v>0</v>
          </cell>
          <cell r="AM277">
            <v>661.73250000000007</v>
          </cell>
          <cell r="AN277">
            <v>750.75</v>
          </cell>
          <cell r="AO277">
            <v>1</v>
          </cell>
        </row>
        <row r="278">
          <cell r="A278" t="str">
            <v>5BT7050401</v>
          </cell>
          <cell r="B278" t="str">
            <v>5BT7050401</v>
          </cell>
          <cell r="C278" t="str">
            <v>5BT705040</v>
          </cell>
          <cell r="D278" t="str">
            <v>ABR-19</v>
          </cell>
          <cell r="E278">
            <v>1</v>
          </cell>
          <cell r="F278" t="str">
            <v>2018335</v>
          </cell>
          <cell r="G278" t="str">
            <v>SR MANTENIMIENTO CORRECTIVO</v>
          </cell>
          <cell r="H278" t="str">
            <v>3335</v>
          </cell>
          <cell r="I278" t="str">
            <v>01/04/2019 16:39</v>
          </cell>
          <cell r="J278" t="str">
            <v>500036</v>
          </cell>
          <cell r="K278" t="str">
            <v>PITSS</v>
          </cell>
          <cell r="L278" t="str">
            <v>ASP</v>
          </cell>
          <cell r="M278" t="str">
            <v>DIGITAL NET SOLUTIONS GAV SA DE CV</v>
          </cell>
          <cell r="N278" t="str">
            <v>INSURGENTES No 2500 L613</v>
          </cell>
          <cell r="O278" t="str">
            <v>Monterrey-NL</v>
          </cell>
          <cell r="P278">
            <v>0</v>
          </cell>
          <cell r="Q278" t="str">
            <v>INTERIOR</v>
          </cell>
          <cell r="R278">
            <v>2678</v>
          </cell>
          <cell r="S278" t="str">
            <v>&gt;60</v>
          </cell>
          <cell r="T278" t="str">
            <v>A4 Mono MFPs</v>
          </cell>
          <cell r="U278" t="str">
            <v>A4</v>
          </cell>
          <cell r="V278" t="str">
            <v>Ciudad principal</v>
          </cell>
          <cell r="W278" t="str">
            <v>1-&gt;60</v>
          </cell>
          <cell r="X278">
            <v>1.05</v>
          </cell>
          <cell r="Y278">
            <v>750.75000000000011</v>
          </cell>
          <cell r="Z278">
            <v>1</v>
          </cell>
          <cell r="AA278">
            <v>1.6</v>
          </cell>
          <cell r="AB278">
            <v>5</v>
          </cell>
          <cell r="AC278">
            <v>0.32</v>
          </cell>
          <cell r="AD278">
            <v>0</v>
          </cell>
          <cell r="AE278">
            <v>0</v>
          </cell>
          <cell r="AF278">
            <v>43557</v>
          </cell>
          <cell r="AG278">
            <v>43557</v>
          </cell>
          <cell r="AH278">
            <v>0</v>
          </cell>
          <cell r="AI278" t="str">
            <v>0-1 día</v>
          </cell>
          <cell r="AJ278">
            <v>0</v>
          </cell>
          <cell r="AK278">
            <v>0</v>
          </cell>
          <cell r="AL278">
            <v>0</v>
          </cell>
          <cell r="AM278">
            <v>750.75000000000011</v>
          </cell>
          <cell r="AN278">
            <v>0</v>
          </cell>
          <cell r="AO278">
            <v>1</v>
          </cell>
        </row>
        <row r="279">
          <cell r="A279" t="str">
            <v>0C4X0132352</v>
          </cell>
          <cell r="B279" t="str">
            <v>0C4X0132352</v>
          </cell>
          <cell r="C279" t="str">
            <v>0C4X013235</v>
          </cell>
          <cell r="D279" t="str">
            <v>ABR-19</v>
          </cell>
          <cell r="E279">
            <v>1</v>
          </cell>
          <cell r="F279" t="str">
            <v>2018731</v>
          </cell>
          <cell r="G279" t="str">
            <v>SR MANTENIMIENTO CORRECTIVO</v>
          </cell>
          <cell r="H279" t="str">
            <v>3658</v>
          </cell>
          <cell r="I279" t="str">
            <v>02/04/2019 09:53</v>
          </cell>
          <cell r="J279" t="str">
            <v>500066</v>
          </cell>
          <cell r="K279" t="str">
            <v>PITSS</v>
          </cell>
          <cell r="L279" t="str">
            <v>ASP</v>
          </cell>
          <cell r="M279" t="str">
            <v>DIGITAL VAAR SA DE CV</v>
          </cell>
          <cell r="N279" t="str">
            <v>CAMINO A HUINALA 135 Y 135 B</v>
          </cell>
          <cell r="O279" t="str">
            <v>Apodaca-NL</v>
          </cell>
          <cell r="P279">
            <v>0</v>
          </cell>
          <cell r="Q279" t="str">
            <v>INTERIOR</v>
          </cell>
          <cell r="R279">
            <v>76</v>
          </cell>
          <cell r="S279" t="str">
            <v>&gt;60</v>
          </cell>
          <cell r="T279" t="str">
            <v>A4 Mono MFPs</v>
          </cell>
          <cell r="U279" t="str">
            <v>A4</v>
          </cell>
          <cell r="V279" t="str">
            <v>Otras</v>
          </cell>
          <cell r="W279" t="str">
            <v>1-&gt;60</v>
          </cell>
          <cell r="X279">
            <v>1.05</v>
          </cell>
          <cell r="Y279">
            <v>750.75000000000011</v>
          </cell>
          <cell r="Z279">
            <v>1</v>
          </cell>
          <cell r="AA279">
            <v>1.17</v>
          </cell>
          <cell r="AB279">
            <v>9</v>
          </cell>
          <cell r="AC279">
            <v>0.13</v>
          </cell>
          <cell r="AD279">
            <v>0</v>
          </cell>
          <cell r="AE279">
            <v>0</v>
          </cell>
          <cell r="AF279">
            <v>43557</v>
          </cell>
          <cell r="AG279">
            <v>43557</v>
          </cell>
          <cell r="AH279">
            <v>0</v>
          </cell>
          <cell r="AI279" t="str">
            <v>0-1 día</v>
          </cell>
          <cell r="AJ279">
            <v>0</v>
          </cell>
          <cell r="AK279">
            <v>0</v>
          </cell>
          <cell r="AL279">
            <v>0</v>
          </cell>
          <cell r="AM279">
            <v>750.75000000000011</v>
          </cell>
          <cell r="AN279" t="e">
            <v>#N/A</v>
          </cell>
          <cell r="AO279">
            <v>2</v>
          </cell>
        </row>
        <row r="280">
          <cell r="A280" t="str">
            <v>0C4X0126422</v>
          </cell>
          <cell r="B280" t="str">
            <v>0C4X0126421</v>
          </cell>
          <cell r="C280" t="str">
            <v>0C4X012642</v>
          </cell>
          <cell r="D280" t="str">
            <v>ABR-19</v>
          </cell>
          <cell r="E280">
            <v>1</v>
          </cell>
          <cell r="F280" t="str">
            <v>2018611</v>
          </cell>
          <cell r="G280" t="str">
            <v>SR MANTENIMIENTO CORRECTIVO</v>
          </cell>
          <cell r="H280" t="str">
            <v>3658</v>
          </cell>
          <cell r="I280" t="str">
            <v>02/04/2019 07:05</v>
          </cell>
          <cell r="J280" t="str">
            <v>800188</v>
          </cell>
          <cell r="K280" t="str">
            <v>PITSS</v>
          </cell>
          <cell r="L280" t="str">
            <v>ASP</v>
          </cell>
          <cell r="M280" t="str">
            <v>RADIOMOVIL DIPSA SA DE CV</v>
          </cell>
          <cell r="N280" t="str">
            <v>AV NORTE ORIENTE 200 LOC 290</v>
          </cell>
          <cell r="O280" t="str">
            <v>CELAYA-GTO</v>
          </cell>
          <cell r="P280">
            <v>0</v>
          </cell>
          <cell r="Q280" t="str">
            <v>INTERIOR</v>
          </cell>
          <cell r="R280">
            <v>2679</v>
          </cell>
          <cell r="S280" t="str">
            <v>&gt;60</v>
          </cell>
          <cell r="T280" t="str">
            <v>A4 Mono MFPs</v>
          </cell>
          <cell r="U280" t="str">
            <v>A4</v>
          </cell>
          <cell r="V280" t="str">
            <v>Ciudad principal</v>
          </cell>
          <cell r="W280" t="str">
            <v>1-&gt;60</v>
          </cell>
          <cell r="X280">
            <v>1.05</v>
          </cell>
          <cell r="Y280">
            <v>750.75000000000011</v>
          </cell>
          <cell r="Z280">
            <v>1</v>
          </cell>
          <cell r="AA280">
            <v>2.5</v>
          </cell>
          <cell r="AB280">
            <v>5</v>
          </cell>
          <cell r="AC280">
            <v>0.5</v>
          </cell>
          <cell r="AD280">
            <v>0</v>
          </cell>
          <cell r="AE280">
            <v>0</v>
          </cell>
          <cell r="AF280">
            <v>43557</v>
          </cell>
          <cell r="AG280">
            <v>43557</v>
          </cell>
          <cell r="AH280">
            <v>0</v>
          </cell>
          <cell r="AI280" t="str">
            <v>0-1 día</v>
          </cell>
          <cell r="AJ280">
            <v>0</v>
          </cell>
          <cell r="AK280">
            <v>0</v>
          </cell>
          <cell r="AL280">
            <v>0</v>
          </cell>
          <cell r="AM280">
            <v>750.75000000000011</v>
          </cell>
          <cell r="AN280">
            <v>750.75</v>
          </cell>
          <cell r="AO280">
            <v>1</v>
          </cell>
        </row>
        <row r="281">
          <cell r="A281" t="str">
            <v>0C4X00645429</v>
          </cell>
          <cell r="B281" t="str">
            <v>0C4X0064541</v>
          </cell>
          <cell r="C281" t="str">
            <v>0C4X006454</v>
          </cell>
          <cell r="D281" t="str">
            <v>ABR-19</v>
          </cell>
          <cell r="E281">
            <v>1</v>
          </cell>
          <cell r="F281" t="str">
            <v>2017229</v>
          </cell>
          <cell r="G281" t="str">
            <v>SR MANTENIMIENTO CORRECTIVO</v>
          </cell>
          <cell r="H281" t="str">
            <v>3658</v>
          </cell>
          <cell r="I281" t="str">
            <v>29/03/2019 17:49</v>
          </cell>
          <cell r="J281" t="str">
            <v>800072</v>
          </cell>
          <cell r="K281" t="str">
            <v>PITSS</v>
          </cell>
          <cell r="L281" t="str">
            <v>ASP</v>
          </cell>
          <cell r="M281" t="str">
            <v>RADIOMOVIL DIPSA SA DE CV</v>
          </cell>
          <cell r="N281" t="str">
            <v>AV TONALTECAS NORTE No 375</v>
          </cell>
          <cell r="O281" t="str">
            <v>Tonala-JAL</v>
          </cell>
          <cell r="P281">
            <v>0</v>
          </cell>
          <cell r="Q281" t="str">
            <v>INTERIOR</v>
          </cell>
          <cell r="R281">
            <v>754</v>
          </cell>
          <cell r="S281" t="str">
            <v>&gt;60</v>
          </cell>
          <cell r="T281" t="str">
            <v>A4 Mono MFPs</v>
          </cell>
          <cell r="U281" t="str">
            <v>A4</v>
          </cell>
          <cell r="V281" t="str">
            <v>Ciudad principal</v>
          </cell>
          <cell r="W281" t="str">
            <v>1-&gt;60</v>
          </cell>
          <cell r="X281">
            <v>1.05</v>
          </cell>
          <cell r="Y281">
            <v>750.75000000000011</v>
          </cell>
          <cell r="Z281">
            <v>1</v>
          </cell>
          <cell r="AA281">
            <v>0</v>
          </cell>
          <cell r="AB281">
            <v>5</v>
          </cell>
          <cell r="AC281">
            <v>0</v>
          </cell>
          <cell r="AD281">
            <v>0</v>
          </cell>
          <cell r="AE281">
            <v>0</v>
          </cell>
          <cell r="AF281">
            <v>43557</v>
          </cell>
          <cell r="AG281">
            <v>43557</v>
          </cell>
          <cell r="AH281">
            <v>0</v>
          </cell>
          <cell r="AI281" t="str">
            <v>0-1 día</v>
          </cell>
          <cell r="AJ281">
            <v>0</v>
          </cell>
          <cell r="AK281">
            <v>0</v>
          </cell>
          <cell r="AL281">
            <v>0</v>
          </cell>
          <cell r="AM281">
            <v>750.75000000000011</v>
          </cell>
          <cell r="AN281">
            <v>0</v>
          </cell>
          <cell r="AO281">
            <v>1</v>
          </cell>
        </row>
        <row r="282">
          <cell r="A282" t="str">
            <v>0C4X0081132</v>
          </cell>
          <cell r="B282" t="str">
            <v>0C4X0081131</v>
          </cell>
          <cell r="C282" t="str">
            <v>0C4X008113</v>
          </cell>
          <cell r="D282" t="str">
            <v>ABR-19</v>
          </cell>
          <cell r="E282">
            <v>1</v>
          </cell>
          <cell r="F282" t="str">
            <v>2018933</v>
          </cell>
          <cell r="G282" t="str">
            <v>SR MANTENIMIENTO CORRECTIVO</v>
          </cell>
          <cell r="H282" t="str">
            <v>3658</v>
          </cell>
          <cell r="I282" t="str">
            <v>02/04/2019 13:42</v>
          </cell>
          <cell r="J282" t="str">
            <v>800183</v>
          </cell>
          <cell r="K282" t="str">
            <v>PITSS</v>
          </cell>
          <cell r="L282" t="str">
            <v>ASP</v>
          </cell>
          <cell r="M282" t="str">
            <v>RADIOMOVIL DIPSA SA DE CV</v>
          </cell>
          <cell r="N282" t="str">
            <v>AV REVOLUCION 1563</v>
          </cell>
          <cell r="O282" t="str">
            <v>GUADALAJARA-JAL</v>
          </cell>
          <cell r="P282">
            <v>0</v>
          </cell>
          <cell r="Q282" t="str">
            <v>INTERIOR</v>
          </cell>
          <cell r="R282">
            <v>278</v>
          </cell>
          <cell r="S282" t="str">
            <v>&gt;60</v>
          </cell>
          <cell r="T282" t="str">
            <v>A4 Mono MFPs</v>
          </cell>
          <cell r="U282" t="str">
            <v>A4</v>
          </cell>
          <cell r="V282" t="str">
            <v>Ciudad principal</v>
          </cell>
          <cell r="W282" t="str">
            <v>1-&gt;60</v>
          </cell>
          <cell r="X282">
            <v>1.05</v>
          </cell>
          <cell r="Y282">
            <v>750.75000000000011</v>
          </cell>
          <cell r="Z282">
            <v>1</v>
          </cell>
          <cell r="AA282">
            <v>1.8</v>
          </cell>
          <cell r="AB282">
            <v>5</v>
          </cell>
          <cell r="AC282">
            <v>0.36</v>
          </cell>
          <cell r="AD282">
            <v>0</v>
          </cell>
          <cell r="AE282">
            <v>0</v>
          </cell>
          <cell r="AF282">
            <v>43557</v>
          </cell>
          <cell r="AG282">
            <v>43558</v>
          </cell>
          <cell r="AH282">
            <v>1</v>
          </cell>
          <cell r="AI282" t="str">
            <v>0-1 día</v>
          </cell>
          <cell r="AJ282">
            <v>0</v>
          </cell>
          <cell r="AK282">
            <v>0</v>
          </cell>
          <cell r="AL282">
            <v>0</v>
          </cell>
          <cell r="AM282">
            <v>750.75000000000011</v>
          </cell>
          <cell r="AN282">
            <v>750.75</v>
          </cell>
          <cell r="AO282">
            <v>1</v>
          </cell>
        </row>
        <row r="283">
          <cell r="A283" t="str">
            <v>09HB32611628</v>
          </cell>
          <cell r="B283" t="str">
            <v>09HB3261161</v>
          </cell>
          <cell r="C283" t="str">
            <v>09HB326116</v>
          </cell>
          <cell r="D283" t="str">
            <v>ABR-19</v>
          </cell>
          <cell r="E283">
            <v>1</v>
          </cell>
          <cell r="F283" t="str">
            <v>2016247</v>
          </cell>
          <cell r="G283" t="str">
            <v>SR MANTENIMIENTO CORRECTIVO</v>
          </cell>
          <cell r="H283" t="str">
            <v>4002</v>
          </cell>
          <cell r="I283" t="str">
            <v>28/03/2019 07:54</v>
          </cell>
          <cell r="J283" t="str">
            <v>500094</v>
          </cell>
          <cell r="K283" t="str">
            <v>PITSS</v>
          </cell>
          <cell r="L283" t="str">
            <v>ASP</v>
          </cell>
          <cell r="M283" t="str">
            <v>AT&amp;T COMUNICACIONES DIGITALES S DE RL DE CV</v>
          </cell>
          <cell r="N283" t="str">
            <v>AV EJERCITO MEXICANO 801 LOC B 9</v>
          </cell>
          <cell r="O283" t="str">
            <v>Tampico-TAM</v>
          </cell>
          <cell r="P283">
            <v>0</v>
          </cell>
          <cell r="Q283" t="str">
            <v>INTERIOR</v>
          </cell>
          <cell r="R283">
            <v>2674</v>
          </cell>
          <cell r="S283" t="str">
            <v>&gt;60</v>
          </cell>
          <cell r="T283" t="str">
            <v>A4 Mono MFPs</v>
          </cell>
          <cell r="U283" t="str">
            <v>A4</v>
          </cell>
          <cell r="V283" t="str">
            <v>Ciudad principal</v>
          </cell>
          <cell r="W283" t="str">
            <v>1-&gt;60</v>
          </cell>
          <cell r="X283">
            <v>1.05</v>
          </cell>
          <cell r="Y283">
            <v>750.75000000000011</v>
          </cell>
          <cell r="Z283">
            <v>1</v>
          </cell>
          <cell r="AA283">
            <v>9</v>
          </cell>
          <cell r="AB283">
            <v>5</v>
          </cell>
          <cell r="AC283">
            <v>1.8</v>
          </cell>
          <cell r="AD283">
            <v>0.2</v>
          </cell>
          <cell r="AE283">
            <v>-143.00000000000003</v>
          </cell>
          <cell r="AF283">
            <v>43557</v>
          </cell>
          <cell r="AG283">
            <v>43558</v>
          </cell>
          <cell r="AH283">
            <v>1</v>
          </cell>
          <cell r="AI283" t="str">
            <v>0-1 día</v>
          </cell>
          <cell r="AJ283">
            <v>0</v>
          </cell>
          <cell r="AK283">
            <v>0</v>
          </cell>
          <cell r="AL283">
            <v>0</v>
          </cell>
          <cell r="AM283">
            <v>607.75000000000011</v>
          </cell>
          <cell r="AN283">
            <v>0</v>
          </cell>
          <cell r="AO283">
            <v>1</v>
          </cell>
        </row>
        <row r="284">
          <cell r="A284" t="str">
            <v>0A4T0361681</v>
          </cell>
          <cell r="B284" t="str">
            <v>0A4T0361681</v>
          </cell>
          <cell r="C284" t="str">
            <v>0A4T036168</v>
          </cell>
          <cell r="D284" t="str">
            <v>ABR-19</v>
          </cell>
          <cell r="E284">
            <v>1</v>
          </cell>
          <cell r="F284" t="str">
            <v>2018183</v>
          </cell>
          <cell r="G284" t="str">
            <v>SR MANTENIMIENTO CORRECTIVO</v>
          </cell>
          <cell r="H284" t="str">
            <v>3611</v>
          </cell>
          <cell r="I284" t="str">
            <v>01/04/2019 12:50</v>
          </cell>
          <cell r="J284" t="str">
            <v>500155</v>
          </cell>
          <cell r="K284" t="str">
            <v>PITSS</v>
          </cell>
          <cell r="L284" t="str">
            <v>ASP</v>
          </cell>
          <cell r="M284" t="str">
            <v>HONEYWELL AUTOMOTIVE DE MEXICO S DE RL DE CV</v>
          </cell>
          <cell r="N284" t="str">
            <v>AV PARQUE INDUSTRIAL JUAREZ 3328</v>
          </cell>
          <cell r="O284" t="str">
            <v>CIUDAD JUAREZ-CHIH</v>
          </cell>
          <cell r="P284">
            <v>0</v>
          </cell>
          <cell r="Q284" t="str">
            <v>INTERIOR</v>
          </cell>
          <cell r="R284">
            <v>423</v>
          </cell>
          <cell r="S284" t="str">
            <v>&gt;60</v>
          </cell>
          <cell r="T284" t="str">
            <v>Entry Mono Printers</v>
          </cell>
          <cell r="U284" t="str">
            <v>A4</v>
          </cell>
          <cell r="V284" t="str">
            <v>Ciudad principal</v>
          </cell>
          <cell r="W284" t="str">
            <v>1-&gt;60</v>
          </cell>
          <cell r="X284">
            <v>1.05</v>
          </cell>
          <cell r="Y284">
            <v>750.75000000000011</v>
          </cell>
          <cell r="Z284">
            <v>1</v>
          </cell>
          <cell r="AA284">
            <v>1</v>
          </cell>
          <cell r="AB284">
            <v>5</v>
          </cell>
          <cell r="AC284">
            <v>0.2</v>
          </cell>
          <cell r="AD284">
            <v>0</v>
          </cell>
          <cell r="AE284">
            <v>0</v>
          </cell>
          <cell r="AF284">
            <v>43558</v>
          </cell>
          <cell r="AG284">
            <v>43558</v>
          </cell>
          <cell r="AH284">
            <v>0</v>
          </cell>
          <cell r="AI284" t="str">
            <v>0-1 día</v>
          </cell>
          <cell r="AJ284">
            <v>0</v>
          </cell>
          <cell r="AK284">
            <v>0</v>
          </cell>
          <cell r="AL284">
            <v>0</v>
          </cell>
          <cell r="AM284">
            <v>750.75000000000011</v>
          </cell>
          <cell r="AN284">
            <v>750.75</v>
          </cell>
          <cell r="AO284">
            <v>1</v>
          </cell>
        </row>
        <row r="285">
          <cell r="A285" t="str">
            <v>0LBP34597727</v>
          </cell>
          <cell r="B285" t="str">
            <v>0LBP3459772</v>
          </cell>
          <cell r="C285" t="str">
            <v>0LBP345977</v>
          </cell>
          <cell r="D285" t="str">
            <v>ABR-19</v>
          </cell>
          <cell r="E285">
            <v>1</v>
          </cell>
          <cell r="F285" t="str">
            <v>2015673</v>
          </cell>
          <cell r="G285" t="str">
            <v>SR MANTENIMIENTO CORRECTIVO</v>
          </cell>
          <cell r="H285" t="str">
            <v>3636</v>
          </cell>
          <cell r="I285" t="str">
            <v>27/03/2019 08:36</v>
          </cell>
          <cell r="J285" t="str">
            <v>800027</v>
          </cell>
          <cell r="K285" t="str">
            <v>PITSS</v>
          </cell>
          <cell r="L285" t="str">
            <v>ASP</v>
          </cell>
          <cell r="M285" t="str">
            <v>ARROW ELETRONICS INC</v>
          </cell>
          <cell r="N285" t="str">
            <v>CARRETERA A NOGALES No 5297</v>
          </cell>
          <cell r="O285" t="str">
            <v>Zapopan-JAL</v>
          </cell>
          <cell r="P285">
            <v>0</v>
          </cell>
          <cell r="Q285" t="str">
            <v>INTERIOR</v>
          </cell>
          <cell r="R285">
            <v>453</v>
          </cell>
          <cell r="S285" t="str">
            <v>&gt;60</v>
          </cell>
          <cell r="T285" t="str">
            <v>A4 Mono MFPs</v>
          </cell>
          <cell r="U285" t="str">
            <v>A4</v>
          </cell>
          <cell r="V285" t="str">
            <v>Ciudad principal</v>
          </cell>
          <cell r="W285" t="str">
            <v>1-&gt;60</v>
          </cell>
          <cell r="X285">
            <v>1.05</v>
          </cell>
          <cell r="Y285">
            <v>750.75000000000011</v>
          </cell>
          <cell r="Z285">
            <v>1</v>
          </cell>
          <cell r="AA285">
            <v>3.98</v>
          </cell>
          <cell r="AB285">
            <v>5</v>
          </cell>
          <cell r="AC285">
            <v>0.79600000000000004</v>
          </cell>
          <cell r="AD285">
            <v>0</v>
          </cell>
          <cell r="AE285">
            <v>0</v>
          </cell>
          <cell r="AF285">
            <v>43558</v>
          </cell>
          <cell r="AG285">
            <v>43558</v>
          </cell>
          <cell r="AH285">
            <v>0</v>
          </cell>
          <cell r="AI285" t="str">
            <v>0-1 día</v>
          </cell>
          <cell r="AJ285">
            <v>0</v>
          </cell>
          <cell r="AK285">
            <v>0</v>
          </cell>
          <cell r="AL285">
            <v>0</v>
          </cell>
          <cell r="AM285">
            <v>750.75000000000011</v>
          </cell>
          <cell r="AN285">
            <v>0</v>
          </cell>
          <cell r="AO285">
            <v>2</v>
          </cell>
        </row>
        <row r="286">
          <cell r="A286" t="str">
            <v>0A2T36992328</v>
          </cell>
          <cell r="B286" t="str">
            <v>0A2T3699231</v>
          </cell>
          <cell r="C286" t="str">
            <v>0A2T369923</v>
          </cell>
          <cell r="D286" t="str">
            <v>ABR-19</v>
          </cell>
          <cell r="E286">
            <v>1</v>
          </cell>
          <cell r="F286" t="str">
            <v>2016575</v>
          </cell>
          <cell r="G286" t="str">
            <v>SR MANTENIMIENTO CORRECTIVO</v>
          </cell>
          <cell r="H286" t="str">
            <v>3616</v>
          </cell>
          <cell r="I286" t="str">
            <v>28/03/2019 14:12</v>
          </cell>
          <cell r="J286" t="str">
            <v>500094</v>
          </cell>
          <cell r="K286" t="str">
            <v>PITSS</v>
          </cell>
          <cell r="L286" t="str">
            <v>ASP</v>
          </cell>
          <cell r="M286" t="str">
            <v>ENSE&amp;ANZA E INVESTIGACION SUPERIOR AC</v>
          </cell>
          <cell r="N286" t="str">
            <v>BLVD PETROCEL KM 1.3 CAMPUS TAMPICO AULAS 2 PISO 3</v>
          </cell>
          <cell r="O286" t="str">
            <v>ALTAMIRA-TAM</v>
          </cell>
          <cell r="P286">
            <v>0</v>
          </cell>
          <cell r="Q286" t="str">
            <v>INTERIOR</v>
          </cell>
          <cell r="R286">
            <v>66</v>
          </cell>
          <cell r="S286" t="str">
            <v>&gt;60</v>
          </cell>
          <cell r="T286" t="str">
            <v>A4 Mono MFPs</v>
          </cell>
          <cell r="U286" t="str">
            <v>A4</v>
          </cell>
          <cell r="V286" t="str">
            <v>Otras</v>
          </cell>
          <cell r="W286" t="str">
            <v>1-&gt;60</v>
          </cell>
          <cell r="X286">
            <v>1.05</v>
          </cell>
          <cell r="Y286">
            <v>750.75000000000011</v>
          </cell>
          <cell r="Z286">
            <v>1</v>
          </cell>
          <cell r="AA286">
            <v>4.3</v>
          </cell>
          <cell r="AB286">
            <v>9</v>
          </cell>
          <cell r="AC286">
            <v>0.47777777777777775</v>
          </cell>
          <cell r="AD286">
            <v>0</v>
          </cell>
          <cell r="AE286">
            <v>0</v>
          </cell>
          <cell r="AF286">
            <v>43558</v>
          </cell>
          <cell r="AG286">
            <v>43558</v>
          </cell>
          <cell r="AH286">
            <v>0</v>
          </cell>
          <cell r="AI286" t="str">
            <v>0-1 día</v>
          </cell>
          <cell r="AJ286">
            <v>0</v>
          </cell>
          <cell r="AK286">
            <v>0</v>
          </cell>
          <cell r="AL286">
            <v>0</v>
          </cell>
          <cell r="AM286">
            <v>750.75000000000011</v>
          </cell>
          <cell r="AN286">
            <v>750.75</v>
          </cell>
          <cell r="AO286">
            <v>1</v>
          </cell>
        </row>
        <row r="287">
          <cell r="A287" t="str">
            <v>0C4X0082503</v>
          </cell>
          <cell r="B287" t="str">
            <v>0C4X0082501</v>
          </cell>
          <cell r="C287" t="str">
            <v>0C4X008250</v>
          </cell>
          <cell r="D287" t="str">
            <v>ABR-19</v>
          </cell>
          <cell r="E287">
            <v>1</v>
          </cell>
          <cell r="F287" t="str">
            <v>2019333</v>
          </cell>
          <cell r="G287" t="str">
            <v>SR MANTENIMIENTO CORRECTIVO</v>
          </cell>
          <cell r="H287" t="str">
            <v>3658</v>
          </cell>
          <cell r="I287" t="str">
            <v>03/04/2019 10:32</v>
          </cell>
          <cell r="J287" t="str">
            <v>800200</v>
          </cell>
          <cell r="K287" t="str">
            <v>PITSS</v>
          </cell>
          <cell r="L287" t="str">
            <v>ASP</v>
          </cell>
          <cell r="M287" t="str">
            <v>INSTITUTO TECNOLOGICO Y DE ESTUDIOS SUPERIORES DE</v>
          </cell>
          <cell r="N287" t="str">
            <v>AV GENERAL RAMON CORONA No 2514</v>
          </cell>
          <cell r="O287" t="str">
            <v>Zapopan-JAL</v>
          </cell>
          <cell r="P287">
            <v>0</v>
          </cell>
          <cell r="Q287" t="str">
            <v>INTERIOR</v>
          </cell>
          <cell r="R287">
            <v>236</v>
          </cell>
          <cell r="S287" t="str">
            <v>&gt;60</v>
          </cell>
          <cell r="T287" t="str">
            <v>A4 Mono MFPs</v>
          </cell>
          <cell r="U287" t="str">
            <v>A4</v>
          </cell>
          <cell r="V287" t="str">
            <v>Ciudad principal</v>
          </cell>
          <cell r="W287" t="str">
            <v>1-&gt;60</v>
          </cell>
          <cell r="X287">
            <v>1.05</v>
          </cell>
          <cell r="Y287">
            <v>750.75000000000011</v>
          </cell>
          <cell r="Z287">
            <v>1</v>
          </cell>
          <cell r="AA287">
            <v>2.8</v>
          </cell>
          <cell r="AB287">
            <v>5</v>
          </cell>
          <cell r="AC287">
            <v>0.55999999999999994</v>
          </cell>
          <cell r="AD287">
            <v>0</v>
          </cell>
          <cell r="AE287">
            <v>0</v>
          </cell>
          <cell r="AF287">
            <v>43558</v>
          </cell>
          <cell r="AG287">
            <v>43558</v>
          </cell>
          <cell r="AH287">
            <v>0</v>
          </cell>
          <cell r="AI287" t="str">
            <v>0-1 día</v>
          </cell>
          <cell r="AJ287">
            <v>0</v>
          </cell>
          <cell r="AK287">
            <v>0</v>
          </cell>
          <cell r="AL287">
            <v>0</v>
          </cell>
          <cell r="AM287">
            <v>750.75000000000011</v>
          </cell>
          <cell r="AN287">
            <v>750.75</v>
          </cell>
          <cell r="AO287">
            <v>1</v>
          </cell>
        </row>
        <row r="288">
          <cell r="A288" t="str">
            <v>0A4T0219131</v>
          </cell>
          <cell r="B288" t="str">
            <v>0A4T0219131</v>
          </cell>
          <cell r="C288" t="str">
            <v>0A4T021913</v>
          </cell>
          <cell r="D288" t="str">
            <v>ABR-19</v>
          </cell>
          <cell r="E288">
            <v>1</v>
          </cell>
          <cell r="F288" t="str">
            <v>2017933</v>
          </cell>
          <cell r="G288" t="str">
            <v>SR MANTENIMIENTO CORRECTIVO</v>
          </cell>
          <cell r="H288" t="str">
            <v>3610</v>
          </cell>
          <cell r="I288" t="str">
            <v>01/04/2019 09:38</v>
          </cell>
          <cell r="J288" t="str">
            <v>500155</v>
          </cell>
          <cell r="K288" t="str">
            <v>PITSS</v>
          </cell>
          <cell r="L288" t="str">
            <v>ASP</v>
          </cell>
          <cell r="M288" t="str">
            <v>HONEYWELL AUTOMOTIVE DE MEXICO S DE RL DE CV</v>
          </cell>
          <cell r="N288" t="str">
            <v>AV FUENTES DEL SUR 7151</v>
          </cell>
          <cell r="O288" t="str">
            <v>CIUDAD JUAREZ-CHIH</v>
          </cell>
          <cell r="P288">
            <v>0</v>
          </cell>
          <cell r="Q288" t="str">
            <v>INTERIOR</v>
          </cell>
          <cell r="R288">
            <v>599</v>
          </cell>
          <cell r="S288" t="str">
            <v>&gt;60</v>
          </cell>
          <cell r="T288" t="str">
            <v>Entry Mono Printers</v>
          </cell>
          <cell r="U288" t="str">
            <v>A4</v>
          </cell>
          <cell r="V288" t="str">
            <v>Ciudad principal</v>
          </cell>
          <cell r="W288" t="str">
            <v>1-&gt;60</v>
          </cell>
          <cell r="X288">
            <v>1.05</v>
          </cell>
          <cell r="Y288">
            <v>750.75000000000011</v>
          </cell>
          <cell r="Z288">
            <v>1</v>
          </cell>
          <cell r="AA288">
            <v>1.87</v>
          </cell>
          <cell r="AB288">
            <v>5</v>
          </cell>
          <cell r="AC288">
            <v>0.374</v>
          </cell>
          <cell r="AD288">
            <v>0</v>
          </cell>
          <cell r="AE288">
            <v>0</v>
          </cell>
          <cell r="AF288">
            <v>43558</v>
          </cell>
          <cell r="AG288">
            <v>43558</v>
          </cell>
          <cell r="AH288">
            <v>0</v>
          </cell>
          <cell r="AI288" t="str">
            <v>0-1 día</v>
          </cell>
          <cell r="AJ288">
            <v>0</v>
          </cell>
          <cell r="AK288">
            <v>0</v>
          </cell>
          <cell r="AL288">
            <v>0</v>
          </cell>
          <cell r="AM288">
            <v>750.75000000000011</v>
          </cell>
          <cell r="AN288">
            <v>0</v>
          </cell>
          <cell r="AO288">
            <v>1</v>
          </cell>
        </row>
        <row r="289">
          <cell r="A289" t="str">
            <v>0A4T5581091</v>
          </cell>
          <cell r="B289" t="str">
            <v>0A4T5581091</v>
          </cell>
          <cell r="C289" t="str">
            <v>0A4T558109</v>
          </cell>
          <cell r="D289" t="str">
            <v>ABR-19</v>
          </cell>
          <cell r="E289">
            <v>1</v>
          </cell>
          <cell r="F289" t="str">
            <v>2018203</v>
          </cell>
          <cell r="G289" t="str">
            <v>SR MANTENIMIENTO CORRECTIVO</v>
          </cell>
          <cell r="H289" t="str">
            <v>3611</v>
          </cell>
          <cell r="I289" t="str">
            <v>01/04/2019 13:15</v>
          </cell>
          <cell r="J289" t="str">
            <v>800147</v>
          </cell>
          <cell r="K289" t="str">
            <v>PITSS</v>
          </cell>
          <cell r="L289" t="str">
            <v>ASP</v>
          </cell>
          <cell r="M289" t="str">
            <v>OPERADORA OMX SA DE CV</v>
          </cell>
          <cell r="N289" t="str">
            <v>BLV ADOLFO LOPEZ MATEOS 2009-B</v>
          </cell>
          <cell r="O289" t="str">
            <v>LEON-GTO</v>
          </cell>
          <cell r="P289">
            <v>0</v>
          </cell>
          <cell r="Q289" t="str">
            <v>INTERIOR</v>
          </cell>
          <cell r="R289">
            <v>384</v>
          </cell>
          <cell r="S289" t="str">
            <v>&gt;60</v>
          </cell>
          <cell r="T289" t="str">
            <v>Entry Mono Printers</v>
          </cell>
          <cell r="U289" t="str">
            <v>A4</v>
          </cell>
          <cell r="V289" t="str">
            <v>Ciudad principal</v>
          </cell>
          <cell r="W289" t="str">
            <v>1-&gt;60</v>
          </cell>
          <cell r="X289">
            <v>1.05</v>
          </cell>
          <cell r="Y289">
            <v>750.75000000000011</v>
          </cell>
          <cell r="Z289">
            <v>1</v>
          </cell>
          <cell r="AA289">
            <v>0.25</v>
          </cell>
          <cell r="AB289">
            <v>5</v>
          </cell>
          <cell r="AC289">
            <v>0.05</v>
          </cell>
          <cell r="AD289">
            <v>0</v>
          </cell>
          <cell r="AE289">
            <v>0</v>
          </cell>
          <cell r="AF289">
            <v>43558</v>
          </cell>
          <cell r="AG289">
            <v>43558</v>
          </cell>
          <cell r="AH289">
            <v>0</v>
          </cell>
          <cell r="AI289" t="str">
            <v>0-1 día</v>
          </cell>
          <cell r="AJ289">
            <v>0</v>
          </cell>
          <cell r="AK289">
            <v>0</v>
          </cell>
          <cell r="AL289">
            <v>0</v>
          </cell>
          <cell r="AM289">
            <v>750.75000000000011</v>
          </cell>
          <cell r="AN289">
            <v>750.75</v>
          </cell>
          <cell r="AO289">
            <v>1</v>
          </cell>
        </row>
        <row r="290">
          <cell r="A290" t="str">
            <v>0RXD1367043</v>
          </cell>
          <cell r="B290" t="str">
            <v>0RXD1367041</v>
          </cell>
          <cell r="C290" t="str">
            <v>0RXD136704</v>
          </cell>
          <cell r="D290" t="str">
            <v>ABR-19</v>
          </cell>
          <cell r="E290">
            <v>1</v>
          </cell>
          <cell r="F290" t="str">
            <v>2019323</v>
          </cell>
          <cell r="G290" t="str">
            <v>SR MANTENIMIENTO CORRECTIVO</v>
          </cell>
          <cell r="H290" t="str">
            <v>7512</v>
          </cell>
          <cell r="I290" t="str">
            <v>03/04/2019 10:21</v>
          </cell>
          <cell r="J290" t="str">
            <v>500161</v>
          </cell>
          <cell r="K290" t="str">
            <v>PITSS</v>
          </cell>
          <cell r="L290" t="str">
            <v>ASP</v>
          </cell>
          <cell r="M290" t="str">
            <v>EXEL DEL NORTE SA PI DE CV</v>
          </cell>
          <cell r="N290" t="str">
            <v>LAZARO CARDENAS 1810 PISO 7 Y 8</v>
          </cell>
          <cell r="O290" t="str">
            <v>Monterrey-NL</v>
          </cell>
          <cell r="P290">
            <v>0</v>
          </cell>
          <cell r="Q290" t="str">
            <v>INTERIOR</v>
          </cell>
          <cell r="R290">
            <v>71</v>
          </cell>
          <cell r="S290" t="str">
            <v>&gt;60</v>
          </cell>
          <cell r="T290" t="str">
            <v>Color Laser Printers</v>
          </cell>
          <cell r="U290" t="str">
            <v>A4</v>
          </cell>
          <cell r="V290" t="str">
            <v>Ciudad principal</v>
          </cell>
          <cell r="W290" t="str">
            <v>1-&gt;60</v>
          </cell>
          <cell r="X290">
            <v>1.05</v>
          </cell>
          <cell r="Y290">
            <v>750.75000000000011</v>
          </cell>
          <cell r="Z290">
            <v>1</v>
          </cell>
          <cell r="AA290">
            <v>1.65</v>
          </cell>
          <cell r="AB290">
            <v>5</v>
          </cell>
          <cell r="AC290">
            <v>0.32999999999999996</v>
          </cell>
          <cell r="AD290">
            <v>0</v>
          </cell>
          <cell r="AE290">
            <v>0</v>
          </cell>
          <cell r="AF290">
            <v>43558</v>
          </cell>
          <cell r="AG290">
            <v>43558</v>
          </cell>
          <cell r="AH290">
            <v>0</v>
          </cell>
          <cell r="AI290" t="str">
            <v>0-1 día</v>
          </cell>
          <cell r="AJ290">
            <v>0</v>
          </cell>
          <cell r="AK290">
            <v>0</v>
          </cell>
          <cell r="AL290">
            <v>0</v>
          </cell>
          <cell r="AM290">
            <v>750.75000000000011</v>
          </cell>
          <cell r="AN290">
            <v>750.75</v>
          </cell>
          <cell r="AO290">
            <v>1</v>
          </cell>
        </row>
        <row r="291">
          <cell r="A291" t="str">
            <v>0BB15641413</v>
          </cell>
          <cell r="B291" t="str">
            <v>0BB15641411</v>
          </cell>
          <cell r="C291" t="str">
            <v>0BB1564141</v>
          </cell>
          <cell r="D291" t="str">
            <v>ABR-19</v>
          </cell>
          <cell r="E291">
            <v>1</v>
          </cell>
          <cell r="F291" t="str">
            <v>2019381</v>
          </cell>
          <cell r="G291" t="str">
            <v>SR MANTENIMIENTO CORRECTIVO</v>
          </cell>
          <cell r="H291" t="str">
            <v>3636</v>
          </cell>
          <cell r="I291" t="str">
            <v>03/04/2019 11:17</v>
          </cell>
          <cell r="J291" t="str">
            <v>800183</v>
          </cell>
          <cell r="K291" t="str">
            <v>PITSS</v>
          </cell>
          <cell r="L291" t="str">
            <v>ASP</v>
          </cell>
          <cell r="M291" t="str">
            <v>RADIOMOVIL DIPSA SA DE CV</v>
          </cell>
          <cell r="N291" t="str">
            <v>AV MANUEL AVILA CAMACHO 1019</v>
          </cell>
          <cell r="O291" t="str">
            <v>GUADALAJARA-JAL</v>
          </cell>
          <cell r="P291">
            <v>0</v>
          </cell>
          <cell r="Q291" t="str">
            <v>INTERIOR</v>
          </cell>
          <cell r="R291">
            <v>106</v>
          </cell>
          <cell r="S291" t="str">
            <v>&gt;60</v>
          </cell>
          <cell r="T291" t="str">
            <v>A4 Mono MFPs</v>
          </cell>
          <cell r="U291" t="str">
            <v>A4</v>
          </cell>
          <cell r="V291" t="str">
            <v>Ciudad principal</v>
          </cell>
          <cell r="W291" t="str">
            <v>1-&gt;60</v>
          </cell>
          <cell r="X291">
            <v>1.05</v>
          </cell>
          <cell r="Y291">
            <v>750.75000000000011</v>
          </cell>
          <cell r="Z291">
            <v>1</v>
          </cell>
          <cell r="AA291">
            <v>2.2200000000000002</v>
          </cell>
          <cell r="AB291">
            <v>5</v>
          </cell>
          <cell r="AC291">
            <v>0.44400000000000006</v>
          </cell>
          <cell r="AD291">
            <v>0</v>
          </cell>
          <cell r="AE291">
            <v>0</v>
          </cell>
          <cell r="AF291">
            <v>43558</v>
          </cell>
          <cell r="AG291">
            <v>43558</v>
          </cell>
          <cell r="AH291">
            <v>0</v>
          </cell>
          <cell r="AI291" t="str">
            <v>0-1 día</v>
          </cell>
          <cell r="AJ291">
            <v>0</v>
          </cell>
          <cell r="AK291">
            <v>0</v>
          </cell>
          <cell r="AL291">
            <v>0</v>
          </cell>
          <cell r="AM291">
            <v>750.75000000000011</v>
          </cell>
          <cell r="AN291">
            <v>750.75</v>
          </cell>
          <cell r="AO291">
            <v>1</v>
          </cell>
        </row>
        <row r="292">
          <cell r="A292" t="str">
            <v>0LA62964873</v>
          </cell>
          <cell r="B292" t="str">
            <v>0LA62964871</v>
          </cell>
          <cell r="C292" t="str">
            <v>0LA6296487</v>
          </cell>
          <cell r="D292" t="str">
            <v>ABR-19</v>
          </cell>
          <cell r="E292">
            <v>1</v>
          </cell>
          <cell r="F292" t="str">
            <v>2019491</v>
          </cell>
          <cell r="G292" t="str">
            <v>SR MANTENIMIENTO CORRECTIVO</v>
          </cell>
          <cell r="H292" t="str">
            <v>3326</v>
          </cell>
          <cell r="I292" t="str">
            <v>03/04/2019 13:22</v>
          </cell>
          <cell r="J292" t="str">
            <v>100037</v>
          </cell>
          <cell r="K292" t="str">
            <v>PITSS</v>
          </cell>
          <cell r="L292" t="str">
            <v>ASP</v>
          </cell>
          <cell r="M292" t="str">
            <v>TELEFONOS DE MEXICO SA B DE CV</v>
          </cell>
          <cell r="N292" t="str">
            <v>ALDAMA SUR No 102</v>
          </cell>
          <cell r="O292" t="str">
            <v>Toluca De Lerdo-ESTA</v>
          </cell>
          <cell r="P292">
            <v>0</v>
          </cell>
          <cell r="Q292" t="str">
            <v>INTERIOR</v>
          </cell>
          <cell r="R292">
            <v>587</v>
          </cell>
          <cell r="S292" t="str">
            <v>&gt;60</v>
          </cell>
          <cell r="T292" t="str">
            <v>A4 Mono MFPs</v>
          </cell>
          <cell r="U292" t="str">
            <v>A4</v>
          </cell>
          <cell r="V292" t="str">
            <v>Ciudad principal</v>
          </cell>
          <cell r="W292" t="str">
            <v>1-&gt;60</v>
          </cell>
          <cell r="X292">
            <v>1.05</v>
          </cell>
          <cell r="Y292">
            <v>750.75000000000011</v>
          </cell>
          <cell r="Z292">
            <v>1</v>
          </cell>
          <cell r="AA292">
            <v>1.91</v>
          </cell>
          <cell r="AB292">
            <v>5</v>
          </cell>
          <cell r="AC292">
            <v>0.38200000000000001</v>
          </cell>
          <cell r="AD292">
            <v>0</v>
          </cell>
          <cell r="AE292">
            <v>0</v>
          </cell>
          <cell r="AF292">
            <v>43558</v>
          </cell>
          <cell r="AG292">
            <v>43559</v>
          </cell>
          <cell r="AH292">
            <v>1</v>
          </cell>
          <cell r="AI292" t="str">
            <v>0-1 día</v>
          </cell>
          <cell r="AJ292">
            <v>0</v>
          </cell>
          <cell r="AK292">
            <v>0</v>
          </cell>
          <cell r="AL292">
            <v>0</v>
          </cell>
          <cell r="AM292">
            <v>750.75000000000011</v>
          </cell>
          <cell r="AN292">
            <v>0</v>
          </cell>
          <cell r="AO292">
            <v>1</v>
          </cell>
        </row>
        <row r="293">
          <cell r="A293" t="str">
            <v>0XLT2806781</v>
          </cell>
          <cell r="B293" t="str">
            <v>0XLT2806781</v>
          </cell>
          <cell r="C293" t="str">
            <v>0XLT280678</v>
          </cell>
          <cell r="D293" t="str">
            <v>ABR-19</v>
          </cell>
          <cell r="E293">
            <v>1</v>
          </cell>
          <cell r="F293" t="str">
            <v>2017957</v>
          </cell>
          <cell r="G293" t="str">
            <v>SR MANTENIMIENTO CORRECTIVO</v>
          </cell>
          <cell r="H293" t="str">
            <v>4603</v>
          </cell>
          <cell r="I293" t="str">
            <v>01/04/2019 10:01</v>
          </cell>
          <cell r="J293" t="str">
            <v>500159</v>
          </cell>
          <cell r="K293" t="str">
            <v>PITSS</v>
          </cell>
          <cell r="L293" t="str">
            <v>ASP</v>
          </cell>
          <cell r="M293" t="str">
            <v>HONEYWELL AUTOMOTIVE DE MEXICO S DE RL DE CV</v>
          </cell>
          <cell r="N293" t="str">
            <v>CRISTOBAL COLON 11364</v>
          </cell>
          <cell r="O293" t="str">
            <v>CHIHUAHUA-CHIH</v>
          </cell>
          <cell r="P293">
            <v>0</v>
          </cell>
          <cell r="Q293" t="str">
            <v>INTERIOR</v>
          </cell>
          <cell r="R293">
            <v>75</v>
          </cell>
          <cell r="S293" t="str">
            <v>&gt;60</v>
          </cell>
          <cell r="T293" t="str">
            <v>Entry Mono Printers</v>
          </cell>
          <cell r="U293" t="str">
            <v>A4</v>
          </cell>
          <cell r="V293" t="str">
            <v>Ciudad principal</v>
          </cell>
          <cell r="W293" t="str">
            <v>1-&gt;60</v>
          </cell>
          <cell r="X293">
            <v>1.05</v>
          </cell>
          <cell r="Y293">
            <v>750.75000000000011</v>
          </cell>
          <cell r="Z293">
            <v>1</v>
          </cell>
          <cell r="AA293">
            <v>0</v>
          </cell>
          <cell r="AB293">
            <v>5</v>
          </cell>
          <cell r="AC293">
            <v>0</v>
          </cell>
          <cell r="AD293">
            <v>0</v>
          </cell>
          <cell r="AE293">
            <v>0</v>
          </cell>
          <cell r="AF293">
            <v>43558</v>
          </cell>
          <cell r="AG293">
            <v>43559</v>
          </cell>
          <cell r="AH293">
            <v>1</v>
          </cell>
          <cell r="AI293" t="str">
            <v>0-1 día</v>
          </cell>
          <cell r="AJ293">
            <v>0</v>
          </cell>
          <cell r="AK293">
            <v>0</v>
          </cell>
          <cell r="AL293">
            <v>0</v>
          </cell>
          <cell r="AM293">
            <v>750.75000000000011</v>
          </cell>
          <cell r="AN293">
            <v>572</v>
          </cell>
          <cell r="AO293">
            <v>1</v>
          </cell>
        </row>
        <row r="294">
          <cell r="A294" t="str">
            <v>06HB0158812</v>
          </cell>
          <cell r="B294" t="str">
            <v>06HB0158811</v>
          </cell>
          <cell r="C294" t="str">
            <v>06HB015881</v>
          </cell>
          <cell r="D294" t="str">
            <v>ABR-19</v>
          </cell>
          <cell r="E294">
            <v>1</v>
          </cell>
          <cell r="F294" t="str">
            <v>2018981</v>
          </cell>
          <cell r="G294" t="str">
            <v>SR MANTENIMIENTO CORRECTIVO</v>
          </cell>
          <cell r="H294" t="str">
            <v>4000</v>
          </cell>
          <cell r="I294" t="str">
            <v>02/04/2019 15:32</v>
          </cell>
          <cell r="J294" t="str">
            <v>800188</v>
          </cell>
          <cell r="K294" t="str">
            <v>PITSS</v>
          </cell>
          <cell r="L294" t="str">
            <v>ASP</v>
          </cell>
          <cell r="M294" t="str">
            <v>PROCTER &amp; GAMBLE MANUFACTURING MEXICO S DE RL DE C</v>
          </cell>
          <cell r="N294" t="str">
            <v>CARRETERA FEDERAL IRAPUATO-ABASOLO KM 10.6</v>
          </cell>
          <cell r="O294" t="str">
            <v>Guanajuato-GTO</v>
          </cell>
          <cell r="P294">
            <v>0</v>
          </cell>
          <cell r="Q294" t="str">
            <v>INTERIOR</v>
          </cell>
          <cell r="R294">
            <v>190</v>
          </cell>
          <cell r="S294" t="str">
            <v>&gt;60</v>
          </cell>
          <cell r="T294" t="str">
            <v>Entry Mono Printers</v>
          </cell>
          <cell r="U294" t="str">
            <v>A4</v>
          </cell>
          <cell r="V294" t="str">
            <v>Ciudad principal</v>
          </cell>
          <cell r="W294" t="str">
            <v>1-&gt;60</v>
          </cell>
          <cell r="X294">
            <v>1.05</v>
          </cell>
          <cell r="Y294">
            <v>750.75000000000011</v>
          </cell>
          <cell r="Z294">
            <v>1</v>
          </cell>
          <cell r="AA294">
            <v>3.97</v>
          </cell>
          <cell r="AB294">
            <v>5</v>
          </cell>
          <cell r="AC294">
            <v>0.79400000000000004</v>
          </cell>
          <cell r="AD294">
            <v>0</v>
          </cell>
          <cell r="AE294">
            <v>0</v>
          </cell>
          <cell r="AF294">
            <v>43558</v>
          </cell>
          <cell r="AG294">
            <v>43559</v>
          </cell>
          <cell r="AH294">
            <v>1</v>
          </cell>
          <cell r="AI294" t="str">
            <v>0-1 día</v>
          </cell>
          <cell r="AJ294">
            <v>0</v>
          </cell>
          <cell r="AK294">
            <v>0</v>
          </cell>
          <cell r="AL294">
            <v>0</v>
          </cell>
          <cell r="AM294">
            <v>750.75000000000011</v>
          </cell>
          <cell r="AN294">
            <v>750.75</v>
          </cell>
          <cell r="AO294">
            <v>1</v>
          </cell>
        </row>
        <row r="295">
          <cell r="A295" t="str">
            <v>0LBT2060712</v>
          </cell>
          <cell r="B295" t="str">
            <v>0LBT2060711</v>
          </cell>
          <cell r="C295" t="str">
            <v>0LBT206071</v>
          </cell>
          <cell r="D295" t="str">
            <v>ABR-19</v>
          </cell>
          <cell r="E295">
            <v>1</v>
          </cell>
          <cell r="F295" t="str">
            <v>2018771</v>
          </cell>
          <cell r="G295" t="str">
            <v>SR MANTENIMIENTO CORRECTIVO</v>
          </cell>
          <cell r="H295" t="str">
            <v>3635</v>
          </cell>
          <cell r="I295" t="str">
            <v>02/04/2019 10:55</v>
          </cell>
          <cell r="J295" t="str">
            <v>500157</v>
          </cell>
          <cell r="K295" t="str">
            <v>PITSS</v>
          </cell>
          <cell r="L295" t="str">
            <v>ASP</v>
          </cell>
          <cell r="M295" t="str">
            <v>SUBENSAMBLES INTERNACIONALES S DE RL DE CV</v>
          </cell>
          <cell r="N295" t="str">
            <v>AV EJE VIAL JUAN GABRIEL No 2245</v>
          </cell>
          <cell r="O295" t="str">
            <v>Ciudad Juarez-CHIH</v>
          </cell>
          <cell r="P295">
            <v>0</v>
          </cell>
          <cell r="Q295" t="str">
            <v>INTERIOR</v>
          </cell>
          <cell r="R295">
            <v>88</v>
          </cell>
          <cell r="S295" t="str">
            <v>&gt;60</v>
          </cell>
          <cell r="T295" t="str">
            <v>A4 Mono MFPs</v>
          </cell>
          <cell r="U295" t="str">
            <v>A4</v>
          </cell>
          <cell r="V295" t="str">
            <v>Ciudad principal</v>
          </cell>
          <cell r="W295" t="str">
            <v>1-&gt;60</v>
          </cell>
          <cell r="X295">
            <v>1.05</v>
          </cell>
          <cell r="Y295">
            <v>750.75000000000011</v>
          </cell>
          <cell r="Z295">
            <v>1</v>
          </cell>
          <cell r="AA295">
            <v>1.58</v>
          </cell>
          <cell r="AB295">
            <v>5</v>
          </cell>
          <cell r="AC295">
            <v>0.316</v>
          </cell>
          <cell r="AD295">
            <v>0</v>
          </cell>
          <cell r="AE295">
            <v>0</v>
          </cell>
          <cell r="AF295">
            <v>43559</v>
          </cell>
          <cell r="AG295">
            <v>43559</v>
          </cell>
          <cell r="AH295">
            <v>0</v>
          </cell>
          <cell r="AI295" t="str">
            <v>0-1 día</v>
          </cell>
          <cell r="AJ295">
            <v>0</v>
          </cell>
          <cell r="AK295">
            <v>0</v>
          </cell>
          <cell r="AL295">
            <v>0</v>
          </cell>
          <cell r="AM295">
            <v>750.75000000000011</v>
          </cell>
          <cell r="AN295">
            <v>750.75</v>
          </cell>
          <cell r="AO295">
            <v>1</v>
          </cell>
        </row>
        <row r="296">
          <cell r="A296" t="str">
            <v>09HB3256763</v>
          </cell>
          <cell r="B296" t="str">
            <v>09HB3256761</v>
          </cell>
          <cell r="C296" t="str">
            <v>09HB325676</v>
          </cell>
          <cell r="D296" t="str">
            <v>ABR-19</v>
          </cell>
          <cell r="E296">
            <v>1</v>
          </cell>
          <cell r="F296" t="str">
            <v>2019577</v>
          </cell>
          <cell r="G296" t="str">
            <v>SR MANTENIMIENTO CORRECTIVO</v>
          </cell>
          <cell r="H296" t="str">
            <v>4002</v>
          </cell>
          <cell r="I296" t="str">
            <v>03/04/2019 15:53</v>
          </cell>
          <cell r="J296" t="str">
            <v>800188</v>
          </cell>
          <cell r="K296" t="str">
            <v>PITSS</v>
          </cell>
          <cell r="L296" t="str">
            <v>ASP</v>
          </cell>
          <cell r="M296" t="str">
            <v>PENSIONES BBVA BANCOMER SA DE CV GRUPO FINANCIERO</v>
          </cell>
          <cell r="N296" t="str">
            <v>BLVD ADOLFO LOPEZ MATEOS No 1013</v>
          </cell>
          <cell r="O296" t="str">
            <v>Celaya-GTO</v>
          </cell>
          <cell r="P296">
            <v>0</v>
          </cell>
          <cell r="Q296" t="str">
            <v>INTERIOR</v>
          </cell>
          <cell r="R296">
            <v>412</v>
          </cell>
          <cell r="S296" t="str">
            <v>&gt;60</v>
          </cell>
          <cell r="T296" t="str">
            <v>A4 Mono MFPs</v>
          </cell>
          <cell r="U296" t="str">
            <v>A4</v>
          </cell>
          <cell r="V296" t="str">
            <v>Ciudad principal</v>
          </cell>
          <cell r="W296" t="str">
            <v>1-&gt;60</v>
          </cell>
          <cell r="X296">
            <v>1.05</v>
          </cell>
          <cell r="Y296">
            <v>750.75000000000011</v>
          </cell>
          <cell r="Z296">
            <v>1</v>
          </cell>
          <cell r="AA296">
            <v>2.7</v>
          </cell>
          <cell r="AB296">
            <v>5</v>
          </cell>
          <cell r="AC296">
            <v>0.54</v>
          </cell>
          <cell r="AD296">
            <v>0</v>
          </cell>
          <cell r="AE296">
            <v>0</v>
          </cell>
          <cell r="AF296">
            <v>43559</v>
          </cell>
          <cell r="AG296">
            <v>43559</v>
          </cell>
          <cell r="AH296">
            <v>0</v>
          </cell>
          <cell r="AI296" t="str">
            <v>0-1 día</v>
          </cell>
          <cell r="AJ296">
            <v>0</v>
          </cell>
          <cell r="AK296">
            <v>0</v>
          </cell>
          <cell r="AL296">
            <v>0</v>
          </cell>
          <cell r="AM296">
            <v>750.75000000000011</v>
          </cell>
          <cell r="AN296">
            <v>750.75</v>
          </cell>
          <cell r="AO296">
            <v>1</v>
          </cell>
        </row>
        <row r="297">
          <cell r="A297" t="str">
            <v>0E1B9800623</v>
          </cell>
          <cell r="B297" t="str">
            <v>0E1B9800621</v>
          </cell>
          <cell r="C297" t="str">
            <v>0E1B980062</v>
          </cell>
          <cell r="D297" t="str">
            <v>ABR-19</v>
          </cell>
          <cell r="E297">
            <v>1</v>
          </cell>
          <cell r="F297" t="str">
            <v>2019659</v>
          </cell>
          <cell r="G297" t="str">
            <v>SR MANTENIMIENTO CORRECTIVO</v>
          </cell>
          <cell r="H297" t="str">
            <v>6655</v>
          </cell>
          <cell r="I297" t="str">
            <v>03/04/2019 20:58</v>
          </cell>
          <cell r="J297" t="str">
            <v>100037</v>
          </cell>
          <cell r="K297" t="str">
            <v>PITSS</v>
          </cell>
          <cell r="L297" t="str">
            <v>ASP</v>
          </cell>
          <cell r="M297" t="str">
            <v>MAGNETI MARELLI TOLUCA MEXICO S DE RL DE CV</v>
          </cell>
          <cell r="N297" t="str">
            <v>AV DE LA INDUSTRIA AUTOMOTRIZ No 7 MZ-4 LT-3</v>
          </cell>
          <cell r="O297" t="str">
            <v>Mexico-MEX</v>
          </cell>
          <cell r="P297">
            <v>0</v>
          </cell>
          <cell r="Q297" t="str">
            <v>INTERIOR</v>
          </cell>
          <cell r="R297">
            <v>117</v>
          </cell>
          <cell r="S297" t="str">
            <v>&gt;60</v>
          </cell>
          <cell r="T297" t="str">
            <v>A4 Color Laser MFPs</v>
          </cell>
          <cell r="U297" t="str">
            <v>A4</v>
          </cell>
          <cell r="V297" t="str">
            <v>Ciudad principal</v>
          </cell>
          <cell r="W297" t="str">
            <v>1-&gt;60</v>
          </cell>
          <cell r="X297">
            <v>1.05</v>
          </cell>
          <cell r="Y297">
            <v>750.75000000000011</v>
          </cell>
          <cell r="Z297">
            <v>1</v>
          </cell>
          <cell r="AA297">
            <v>1.5</v>
          </cell>
          <cell r="AB297">
            <v>5</v>
          </cell>
          <cell r="AC297">
            <v>0.3</v>
          </cell>
          <cell r="AD297">
            <v>0</v>
          </cell>
          <cell r="AE297">
            <v>0</v>
          </cell>
          <cell r="AF297">
            <v>43559</v>
          </cell>
          <cell r="AG297">
            <v>43559</v>
          </cell>
          <cell r="AH297">
            <v>0</v>
          </cell>
          <cell r="AI297" t="str">
            <v>0-1 día</v>
          </cell>
          <cell r="AJ297">
            <v>0</v>
          </cell>
          <cell r="AK297">
            <v>0</v>
          </cell>
          <cell r="AL297">
            <v>0</v>
          </cell>
          <cell r="AM297">
            <v>750.75000000000011</v>
          </cell>
          <cell r="AN297">
            <v>750.75</v>
          </cell>
          <cell r="AO297">
            <v>1</v>
          </cell>
        </row>
        <row r="298">
          <cell r="A298" t="str">
            <v>0A2T3802652</v>
          </cell>
          <cell r="B298" t="str">
            <v>0A2T3802651</v>
          </cell>
          <cell r="C298" t="str">
            <v>0A2T380265</v>
          </cell>
          <cell r="D298" t="str">
            <v>ABR-19</v>
          </cell>
          <cell r="E298">
            <v>1</v>
          </cell>
          <cell r="F298" t="str">
            <v>2018817</v>
          </cell>
          <cell r="G298" t="str">
            <v>SR MANTENIMIENTO CORRECTIVO</v>
          </cell>
          <cell r="H298" t="str">
            <v>3616</v>
          </cell>
          <cell r="I298" t="str">
            <v>02/04/2019 11:30</v>
          </cell>
          <cell r="J298" t="str">
            <v>800027</v>
          </cell>
          <cell r="K298" t="str">
            <v>PITSS</v>
          </cell>
          <cell r="L298" t="str">
            <v>ASP</v>
          </cell>
          <cell r="M298" t="str">
            <v>GBT TRAVEL SERVICES MEXICO S DE RL DE CV</v>
          </cell>
          <cell r="N298" t="str">
            <v>AV. MARIANO OTERO NO 2510-2</v>
          </cell>
          <cell r="O298" t="str">
            <v>Guadalajara-JAL</v>
          </cell>
          <cell r="P298">
            <v>0</v>
          </cell>
          <cell r="Q298" t="str">
            <v>INTERIOR</v>
          </cell>
          <cell r="R298">
            <v>119</v>
          </cell>
          <cell r="S298" t="str">
            <v>&gt;60</v>
          </cell>
          <cell r="T298" t="str">
            <v>A4 Mono MFPs</v>
          </cell>
          <cell r="U298" t="str">
            <v>A4</v>
          </cell>
          <cell r="V298" t="str">
            <v>Ciudad principal</v>
          </cell>
          <cell r="W298" t="str">
            <v>1-&gt;60</v>
          </cell>
          <cell r="X298">
            <v>1.05</v>
          </cell>
          <cell r="Y298">
            <v>750.75000000000011</v>
          </cell>
          <cell r="Z298">
            <v>1</v>
          </cell>
          <cell r="AA298">
            <v>3.8000000000000003</v>
          </cell>
          <cell r="AB298">
            <v>5</v>
          </cell>
          <cell r="AC298">
            <v>0.76</v>
          </cell>
          <cell r="AD298">
            <v>0</v>
          </cell>
          <cell r="AE298">
            <v>0</v>
          </cell>
          <cell r="AF298">
            <v>43559</v>
          </cell>
          <cell r="AG298">
            <v>43559</v>
          </cell>
          <cell r="AH298">
            <v>0</v>
          </cell>
          <cell r="AI298" t="str">
            <v>0-1 día</v>
          </cell>
          <cell r="AJ298">
            <v>0</v>
          </cell>
          <cell r="AK298">
            <v>0</v>
          </cell>
          <cell r="AL298">
            <v>0</v>
          </cell>
          <cell r="AM298">
            <v>750.75000000000011</v>
          </cell>
          <cell r="AN298">
            <v>750.75</v>
          </cell>
          <cell r="AO298">
            <v>1</v>
          </cell>
        </row>
        <row r="299">
          <cell r="A299" t="str">
            <v>9HB3295781</v>
          </cell>
          <cell r="B299" t="str">
            <v>9HB3295781</v>
          </cell>
          <cell r="C299" t="str">
            <v>9HB329578</v>
          </cell>
          <cell r="D299" t="str">
            <v>ABR-19</v>
          </cell>
          <cell r="E299">
            <v>1</v>
          </cell>
          <cell r="F299" t="str">
            <v>2018273</v>
          </cell>
          <cell r="G299" t="str">
            <v>SR MANTENIMIENTO CORRECTIVO</v>
          </cell>
          <cell r="H299" t="str">
            <v>4002</v>
          </cell>
          <cell r="I299" t="str">
            <v>01/04/2019 14:34</v>
          </cell>
          <cell r="J299" t="str">
            <v>800187</v>
          </cell>
          <cell r="K299" t="str">
            <v>PITSS</v>
          </cell>
          <cell r="L299" t="str">
            <v>ASP</v>
          </cell>
          <cell r="M299" t="str">
            <v>PAPERBOARD PRODUCTS DE MEXICO SA DE CV</v>
          </cell>
          <cell r="N299" t="str">
            <v>AV CAMPANARIO 99 C-36</v>
          </cell>
          <cell r="O299" t="str">
            <v>QUERETARO-QRO</v>
          </cell>
          <cell r="P299">
            <v>0</v>
          </cell>
          <cell r="Q299" t="str">
            <v>INTERIOR</v>
          </cell>
          <cell r="R299">
            <v>2678</v>
          </cell>
          <cell r="S299" t="str">
            <v>&gt;60</v>
          </cell>
          <cell r="T299" t="str">
            <v>A4 Mono MFPs</v>
          </cell>
          <cell r="U299" t="str">
            <v>A4</v>
          </cell>
          <cell r="V299" t="str">
            <v>Ciudad principal</v>
          </cell>
          <cell r="W299" t="str">
            <v>1-&gt;60</v>
          </cell>
          <cell r="X299">
            <v>1.05</v>
          </cell>
          <cell r="Y299">
            <v>750.75000000000011</v>
          </cell>
          <cell r="Z299">
            <v>1</v>
          </cell>
          <cell r="AA299">
            <v>3.35</v>
          </cell>
          <cell r="AB299">
            <v>5</v>
          </cell>
          <cell r="AC299">
            <v>0.67</v>
          </cell>
          <cell r="AD299">
            <v>0</v>
          </cell>
          <cell r="AE299">
            <v>0</v>
          </cell>
          <cell r="AF299">
            <v>43559</v>
          </cell>
          <cell r="AG299">
            <v>43559</v>
          </cell>
          <cell r="AH299">
            <v>0</v>
          </cell>
          <cell r="AI299" t="str">
            <v>0-1 día</v>
          </cell>
          <cell r="AJ299">
            <v>0</v>
          </cell>
          <cell r="AK299">
            <v>0</v>
          </cell>
          <cell r="AL299">
            <v>0</v>
          </cell>
          <cell r="AM299">
            <v>750.75000000000011</v>
          </cell>
          <cell r="AN299" t="e">
            <v>#N/A</v>
          </cell>
          <cell r="AO299">
            <v>1</v>
          </cell>
        </row>
        <row r="300">
          <cell r="A300" t="str">
            <v>0A4T5544013</v>
          </cell>
          <cell r="B300" t="str">
            <v>0A4T5544011</v>
          </cell>
          <cell r="C300" t="str">
            <v>0A4T554401</v>
          </cell>
          <cell r="D300" t="str">
            <v>ABR-19</v>
          </cell>
          <cell r="E300">
            <v>1</v>
          </cell>
          <cell r="F300" t="str">
            <v>2019285</v>
          </cell>
          <cell r="G300" t="str">
            <v>SR MANTENIMIENTO CORRECTIVO</v>
          </cell>
          <cell r="H300" t="str">
            <v>3611</v>
          </cell>
          <cell r="I300" t="str">
            <v>03/04/2019 09:23</v>
          </cell>
          <cell r="J300" t="str">
            <v>500155</v>
          </cell>
          <cell r="K300" t="str">
            <v>PITSS</v>
          </cell>
          <cell r="L300" t="str">
            <v>ASP</v>
          </cell>
          <cell r="M300" t="str">
            <v>HONEYWELL AUTOMOTIVE DE MEXICO S DE RL DE CV</v>
          </cell>
          <cell r="N300" t="str">
            <v>AV PARQUE INDUSTRIAL JUAREZ 3328</v>
          </cell>
          <cell r="O300" t="str">
            <v>CIUDAD JUAREZ-CHIH</v>
          </cell>
          <cell r="P300">
            <v>0</v>
          </cell>
          <cell r="Q300" t="str">
            <v>INTERIOR</v>
          </cell>
          <cell r="R300">
            <v>146</v>
          </cell>
          <cell r="S300" t="str">
            <v>&gt;60</v>
          </cell>
          <cell r="T300" t="str">
            <v>Entry Mono Printers</v>
          </cell>
          <cell r="U300" t="str">
            <v>A4</v>
          </cell>
          <cell r="V300" t="str">
            <v>Ciudad principal</v>
          </cell>
          <cell r="W300" t="str">
            <v>1-&gt;60</v>
          </cell>
          <cell r="X300">
            <v>1.05</v>
          </cell>
          <cell r="Y300">
            <v>750.75000000000011</v>
          </cell>
          <cell r="Z300">
            <v>1</v>
          </cell>
          <cell r="AA300">
            <v>1.29</v>
          </cell>
          <cell r="AB300">
            <v>5</v>
          </cell>
          <cell r="AC300">
            <v>0.25800000000000001</v>
          </cell>
          <cell r="AD300">
            <v>0</v>
          </cell>
          <cell r="AE300">
            <v>0</v>
          </cell>
          <cell r="AF300">
            <v>43559</v>
          </cell>
          <cell r="AG300">
            <v>43559</v>
          </cell>
          <cell r="AH300">
            <v>0</v>
          </cell>
          <cell r="AI300" t="str">
            <v>0-1 día</v>
          </cell>
          <cell r="AJ300">
            <v>0</v>
          </cell>
          <cell r="AK300">
            <v>0</v>
          </cell>
          <cell r="AL300">
            <v>0</v>
          </cell>
          <cell r="AM300">
            <v>750.75000000000011</v>
          </cell>
          <cell r="AN300">
            <v>750.75</v>
          </cell>
          <cell r="AO300">
            <v>1</v>
          </cell>
        </row>
        <row r="301">
          <cell r="A301" t="str">
            <v>09HB3213943</v>
          </cell>
          <cell r="B301" t="str">
            <v>09HB3213941</v>
          </cell>
          <cell r="C301" t="str">
            <v>09HB321394</v>
          </cell>
          <cell r="D301" t="str">
            <v>ABR-19</v>
          </cell>
          <cell r="E301">
            <v>1</v>
          </cell>
          <cell r="F301" t="str">
            <v>2019339</v>
          </cell>
          <cell r="G301" t="str">
            <v>SR MANTENIMIENTO CORRECTIVO</v>
          </cell>
          <cell r="H301" t="str">
            <v>4002</v>
          </cell>
          <cell r="I301" t="str">
            <v>03/04/2019 10:41</v>
          </cell>
          <cell r="J301" t="str">
            <v>500156</v>
          </cell>
          <cell r="K301" t="str">
            <v>PITSS</v>
          </cell>
          <cell r="L301" t="str">
            <v>ASP</v>
          </cell>
          <cell r="M301" t="str">
            <v>TELEFONOS DE MEXICO SA B DE CV</v>
          </cell>
          <cell r="N301" t="str">
            <v>BELISARIO DOMINGUEZ Y A OBREGON</v>
          </cell>
          <cell r="O301" t="str">
            <v>NUEVO CASAS GRANDES-</v>
          </cell>
          <cell r="P301">
            <v>0</v>
          </cell>
          <cell r="Q301" t="str">
            <v>INTERIOR</v>
          </cell>
          <cell r="R301">
            <v>317</v>
          </cell>
          <cell r="S301" t="str">
            <v>&gt;60</v>
          </cell>
          <cell r="T301" t="str">
            <v>A4 Mono MFPs</v>
          </cell>
          <cell r="U301" t="str">
            <v>A4</v>
          </cell>
          <cell r="V301" t="str">
            <v>Otras</v>
          </cell>
          <cell r="W301" t="str">
            <v>1-&gt;60</v>
          </cell>
          <cell r="X301">
            <v>1.05</v>
          </cell>
          <cell r="Y301">
            <v>750.75000000000011</v>
          </cell>
          <cell r="Z301">
            <v>1</v>
          </cell>
          <cell r="AA301">
            <v>8.32</v>
          </cell>
          <cell r="AB301">
            <v>9</v>
          </cell>
          <cell r="AC301">
            <v>0.92444444444444451</v>
          </cell>
          <cell r="AD301">
            <v>0</v>
          </cell>
          <cell r="AE301">
            <v>0</v>
          </cell>
          <cell r="AF301">
            <v>43559</v>
          </cell>
          <cell r="AG301">
            <v>43559</v>
          </cell>
          <cell r="AH301">
            <v>0</v>
          </cell>
          <cell r="AI301" t="str">
            <v>0-1 día</v>
          </cell>
          <cell r="AJ301">
            <v>0</v>
          </cell>
          <cell r="AK301">
            <v>0</v>
          </cell>
          <cell r="AL301">
            <v>0</v>
          </cell>
          <cell r="AM301">
            <v>750.75000000000011</v>
          </cell>
          <cell r="AN301">
            <v>750.75</v>
          </cell>
          <cell r="AO301">
            <v>1</v>
          </cell>
        </row>
        <row r="302">
          <cell r="A302" t="str">
            <v>0C4X0029274</v>
          </cell>
          <cell r="B302" t="str">
            <v>0C4X0029272</v>
          </cell>
          <cell r="C302" t="str">
            <v>0C4X002927</v>
          </cell>
          <cell r="D302" t="str">
            <v>ABR-19</v>
          </cell>
          <cell r="E302">
            <v>1</v>
          </cell>
          <cell r="F302" t="str">
            <v>2020165</v>
          </cell>
          <cell r="G302" t="str">
            <v>SR MANTENIMIENTO CORRECTIVO</v>
          </cell>
          <cell r="H302" t="str">
            <v>3658</v>
          </cell>
          <cell r="I302" t="str">
            <v>04/04/2019 15:24</v>
          </cell>
          <cell r="J302" t="str">
            <v>500159</v>
          </cell>
          <cell r="K302" t="str">
            <v>PITSS</v>
          </cell>
          <cell r="L302" t="str">
            <v>ASP</v>
          </cell>
          <cell r="M302" t="str">
            <v>RADIOMOVIL DIPSA SA DE CV</v>
          </cell>
          <cell r="N302" t="str">
            <v>AV GLANDORFF 3306</v>
          </cell>
          <cell r="O302" t="str">
            <v>CHIHUAHUA-CHIH</v>
          </cell>
          <cell r="P302">
            <v>0</v>
          </cell>
          <cell r="Q302" t="str">
            <v>INTERIOR</v>
          </cell>
          <cell r="R302">
            <v>352</v>
          </cell>
          <cell r="S302" t="str">
            <v>&gt;60</v>
          </cell>
          <cell r="T302" t="str">
            <v>A4 Mono MFPs</v>
          </cell>
          <cell r="U302" t="str">
            <v>A4</v>
          </cell>
          <cell r="V302" t="str">
            <v>Ciudad principal</v>
          </cell>
          <cell r="W302" t="str">
            <v>1-&gt;60</v>
          </cell>
          <cell r="X302">
            <v>1.05</v>
          </cell>
          <cell r="Y302">
            <v>750.75000000000011</v>
          </cell>
          <cell r="Z302">
            <v>1</v>
          </cell>
          <cell r="AA302">
            <v>0</v>
          </cell>
          <cell r="AB302">
            <v>5</v>
          </cell>
          <cell r="AC302">
            <v>0</v>
          </cell>
          <cell r="AD302">
            <v>0</v>
          </cell>
          <cell r="AE302">
            <v>0</v>
          </cell>
          <cell r="AF302">
            <v>43559</v>
          </cell>
          <cell r="AG302">
            <v>43559</v>
          </cell>
          <cell r="AH302">
            <v>0</v>
          </cell>
          <cell r="AI302" t="str">
            <v>0-1 día</v>
          </cell>
          <cell r="AJ302">
            <v>0</v>
          </cell>
          <cell r="AK302">
            <v>0</v>
          </cell>
          <cell r="AL302">
            <v>0</v>
          </cell>
          <cell r="AM302">
            <v>750.75000000000011</v>
          </cell>
          <cell r="AN302">
            <v>750.75</v>
          </cell>
          <cell r="AO302">
            <v>2</v>
          </cell>
        </row>
        <row r="303">
          <cell r="A303" t="str">
            <v>0A2T0242954</v>
          </cell>
          <cell r="B303" t="str">
            <v>0A2T0242952</v>
          </cell>
          <cell r="C303" t="str">
            <v>0A2T024295</v>
          </cell>
          <cell r="D303" t="str">
            <v>ABR-19</v>
          </cell>
          <cell r="E303">
            <v>1</v>
          </cell>
          <cell r="F303" t="str">
            <v>2020163</v>
          </cell>
          <cell r="G303" t="str">
            <v>SR MANTENIMIENTO CORRECTIVO</v>
          </cell>
          <cell r="H303" t="str">
            <v>3616</v>
          </cell>
          <cell r="I303" t="str">
            <v>04/04/2019 15:20</v>
          </cell>
          <cell r="J303" t="str">
            <v>800186</v>
          </cell>
          <cell r="K303" t="str">
            <v>PITSS</v>
          </cell>
          <cell r="L303" t="str">
            <v>ASP</v>
          </cell>
          <cell r="M303" t="str">
            <v>ENSE&amp;ANZA E INVESTIGACION SUPERIOR AC</v>
          </cell>
          <cell r="N303" t="str">
            <v>AV EPIGMENIO GONZALEZ No 500</v>
          </cell>
          <cell r="O303" t="str">
            <v>Queretaro-QRO</v>
          </cell>
          <cell r="P303">
            <v>0</v>
          </cell>
          <cell r="Q303" t="str">
            <v>INTERIOR</v>
          </cell>
          <cell r="R303">
            <v>526</v>
          </cell>
          <cell r="S303" t="str">
            <v>&gt;60</v>
          </cell>
          <cell r="T303" t="str">
            <v>A4 Mono MFPs</v>
          </cell>
          <cell r="U303" t="str">
            <v>A4</v>
          </cell>
          <cell r="V303" t="str">
            <v>Ciudad principal</v>
          </cell>
          <cell r="W303" t="str">
            <v>1-&gt;60</v>
          </cell>
          <cell r="X303">
            <v>1.05</v>
          </cell>
          <cell r="Y303">
            <v>750.75000000000011</v>
          </cell>
          <cell r="Z303">
            <v>1</v>
          </cell>
          <cell r="AA303">
            <v>1.67</v>
          </cell>
          <cell r="AB303">
            <v>5</v>
          </cell>
          <cell r="AC303">
            <v>0.33399999999999996</v>
          </cell>
          <cell r="AD303">
            <v>0</v>
          </cell>
          <cell r="AE303">
            <v>0</v>
          </cell>
          <cell r="AF303">
            <v>43559</v>
          </cell>
          <cell r="AG303">
            <v>43560</v>
          </cell>
          <cell r="AH303">
            <v>1</v>
          </cell>
          <cell r="AI303" t="str">
            <v>0-1 día</v>
          </cell>
          <cell r="AJ303">
            <v>0</v>
          </cell>
          <cell r="AK303">
            <v>0</v>
          </cell>
          <cell r="AL303">
            <v>0</v>
          </cell>
          <cell r="AM303">
            <v>750.75000000000011</v>
          </cell>
          <cell r="AN303">
            <v>0</v>
          </cell>
          <cell r="AO303">
            <v>2</v>
          </cell>
        </row>
        <row r="304">
          <cell r="A304" t="str">
            <v>0A4T5581053</v>
          </cell>
          <cell r="B304" t="str">
            <v>0A4T5581051</v>
          </cell>
          <cell r="C304" t="str">
            <v>0A4T558105</v>
          </cell>
          <cell r="D304" t="str">
            <v>ABR-19</v>
          </cell>
          <cell r="E304">
            <v>1</v>
          </cell>
          <cell r="F304" t="str">
            <v>2019481</v>
          </cell>
          <cell r="G304" t="str">
            <v>SR MANTENIMIENTO CORRECTIVO</v>
          </cell>
          <cell r="H304" t="str">
            <v>3611</v>
          </cell>
          <cell r="I304" t="str">
            <v>03/04/2019 13:06</v>
          </cell>
          <cell r="J304" t="str">
            <v>800147</v>
          </cell>
          <cell r="K304" t="str">
            <v>PITSS</v>
          </cell>
          <cell r="L304" t="str">
            <v>ASP</v>
          </cell>
          <cell r="M304" t="str">
            <v>OPERADORA OMX SA DE CV</v>
          </cell>
          <cell r="N304" t="str">
            <v>BLV ADOLFO LOPEZ MATEOS 2009-B</v>
          </cell>
          <cell r="O304" t="str">
            <v>LEON-GTO</v>
          </cell>
          <cell r="P304">
            <v>0</v>
          </cell>
          <cell r="Q304" t="str">
            <v>INTERIOR</v>
          </cell>
          <cell r="R304">
            <v>363</v>
          </cell>
          <cell r="S304" t="str">
            <v>&gt;60</v>
          </cell>
          <cell r="T304" t="str">
            <v>Entry Mono Printers</v>
          </cell>
          <cell r="U304" t="str">
            <v>A4</v>
          </cell>
          <cell r="V304" t="str">
            <v>Ciudad principal</v>
          </cell>
          <cell r="W304" t="str">
            <v>1-&gt;60</v>
          </cell>
          <cell r="X304">
            <v>1.05</v>
          </cell>
          <cell r="Y304">
            <v>750.75000000000011</v>
          </cell>
          <cell r="Z304">
            <v>1</v>
          </cell>
          <cell r="AA304">
            <v>0.65</v>
          </cell>
          <cell r="AB304">
            <v>5</v>
          </cell>
          <cell r="AC304">
            <v>0.13</v>
          </cell>
          <cell r="AD304">
            <v>0</v>
          </cell>
          <cell r="AE304">
            <v>0</v>
          </cell>
          <cell r="AF304">
            <v>43560</v>
          </cell>
          <cell r="AG304">
            <v>43560</v>
          </cell>
          <cell r="AH304">
            <v>0</v>
          </cell>
          <cell r="AI304" t="str">
            <v>0-1 día</v>
          </cell>
          <cell r="AJ304">
            <v>0</v>
          </cell>
          <cell r="AK304">
            <v>0</v>
          </cell>
          <cell r="AL304">
            <v>0</v>
          </cell>
          <cell r="AM304">
            <v>750.75000000000011</v>
          </cell>
          <cell r="AN304">
            <v>750.75</v>
          </cell>
          <cell r="AO304">
            <v>1</v>
          </cell>
        </row>
        <row r="305">
          <cell r="A305" t="str">
            <v>03BT8022134</v>
          </cell>
          <cell r="B305" t="str">
            <v>03BT8022131</v>
          </cell>
          <cell r="C305" t="str">
            <v>03BT802213</v>
          </cell>
          <cell r="D305" t="str">
            <v>ABR-19</v>
          </cell>
          <cell r="E305">
            <v>1</v>
          </cell>
          <cell r="F305" t="str">
            <v>2020073</v>
          </cell>
          <cell r="G305" t="str">
            <v>SR MANTENIMIENTO CORRECTIVO</v>
          </cell>
          <cell r="H305" t="str">
            <v>3346</v>
          </cell>
          <cell r="I305" t="str">
            <v>04/04/2019 11:55</v>
          </cell>
          <cell r="J305" t="str">
            <v>800110</v>
          </cell>
          <cell r="K305" t="str">
            <v>PITSS</v>
          </cell>
          <cell r="L305" t="str">
            <v>ASP</v>
          </cell>
          <cell r="M305" t="str">
            <v>IMPULSORA MEXICANA DE TELECOMUNICACIONES SA DE CV</v>
          </cell>
          <cell r="N305" t="str">
            <v>TENIENTE JOSE ESPINOZA FUENTES S/N</v>
          </cell>
          <cell r="O305" t="str">
            <v>MORELIA-MICH</v>
          </cell>
          <cell r="P305">
            <v>0</v>
          </cell>
          <cell r="Q305" t="str">
            <v>INTERIOR</v>
          </cell>
          <cell r="R305">
            <v>155</v>
          </cell>
          <cell r="S305" t="str">
            <v>&gt;60</v>
          </cell>
          <cell r="T305" t="str">
            <v>A4 Mono MFPs</v>
          </cell>
          <cell r="U305" t="str">
            <v>A4</v>
          </cell>
          <cell r="V305" t="str">
            <v>Ciudad principal</v>
          </cell>
          <cell r="W305" t="str">
            <v>1-&gt;60</v>
          </cell>
          <cell r="X305">
            <v>1.05</v>
          </cell>
          <cell r="Y305">
            <v>750.75000000000011</v>
          </cell>
          <cell r="Z305">
            <v>1</v>
          </cell>
          <cell r="AA305">
            <v>1.0200000000000005</v>
          </cell>
          <cell r="AB305">
            <v>5</v>
          </cell>
          <cell r="AC305">
            <v>0.2040000000000001</v>
          </cell>
          <cell r="AD305">
            <v>0</v>
          </cell>
          <cell r="AE305">
            <v>0</v>
          </cell>
          <cell r="AF305">
            <v>43560</v>
          </cell>
          <cell r="AG305">
            <v>43560</v>
          </cell>
          <cell r="AH305">
            <v>0</v>
          </cell>
          <cell r="AI305" t="str">
            <v>0-1 día</v>
          </cell>
          <cell r="AJ305">
            <v>0</v>
          </cell>
          <cell r="AK305">
            <v>0</v>
          </cell>
          <cell r="AL305">
            <v>0</v>
          </cell>
          <cell r="AM305">
            <v>750.75000000000011</v>
          </cell>
          <cell r="AN305">
            <v>750.75</v>
          </cell>
          <cell r="AO305">
            <v>1</v>
          </cell>
        </row>
        <row r="306">
          <cell r="A306" t="str">
            <v>0XL14218964</v>
          </cell>
          <cell r="B306" t="str">
            <v>0XL14218961</v>
          </cell>
          <cell r="C306" t="str">
            <v>0XL1421896</v>
          </cell>
          <cell r="D306" t="str">
            <v>ABR-19</v>
          </cell>
          <cell r="E306">
            <v>1</v>
          </cell>
          <cell r="F306" t="str">
            <v>2020133</v>
          </cell>
          <cell r="G306" t="str">
            <v>SR MANTENIMIENTO CORRECTIVO</v>
          </cell>
          <cell r="H306" t="str">
            <v>4602</v>
          </cell>
          <cell r="I306" t="str">
            <v>04/04/2019 14:28</v>
          </cell>
          <cell r="J306" t="str">
            <v>500158</v>
          </cell>
          <cell r="K306" t="str">
            <v>PITSS</v>
          </cell>
          <cell r="L306" t="str">
            <v>ASP</v>
          </cell>
          <cell r="M306" t="str">
            <v>NABILE EDITH RODRIGUEZ GARCIA</v>
          </cell>
          <cell r="N306" t="str">
            <v>CERRA DE FRAGA No 10404-12 INTERPHONE No 112</v>
          </cell>
          <cell r="O306" t="str">
            <v>Ciudad Juarez-CHIH</v>
          </cell>
          <cell r="P306">
            <v>0</v>
          </cell>
          <cell r="Q306" t="str">
            <v>INTERIOR</v>
          </cell>
          <cell r="R306">
            <v>316</v>
          </cell>
          <cell r="S306" t="str">
            <v>&gt;60</v>
          </cell>
          <cell r="T306" t="str">
            <v>Entry Mono Printers</v>
          </cell>
          <cell r="U306" t="str">
            <v>A4</v>
          </cell>
          <cell r="V306" t="str">
            <v>Ciudad principal</v>
          </cell>
          <cell r="W306" t="str">
            <v>1-&gt;60</v>
          </cell>
          <cell r="X306">
            <v>1.05</v>
          </cell>
          <cell r="Y306">
            <v>750.75000000000011</v>
          </cell>
          <cell r="Z306">
            <v>1</v>
          </cell>
          <cell r="AA306">
            <v>1.53</v>
          </cell>
          <cell r="AB306">
            <v>5</v>
          </cell>
          <cell r="AC306">
            <v>0.30599999999999999</v>
          </cell>
          <cell r="AD306">
            <v>0</v>
          </cell>
          <cell r="AE306">
            <v>0</v>
          </cell>
          <cell r="AF306">
            <v>43560</v>
          </cell>
          <cell r="AG306">
            <v>43560</v>
          </cell>
          <cell r="AH306">
            <v>0</v>
          </cell>
          <cell r="AI306" t="str">
            <v>0-1 día</v>
          </cell>
          <cell r="AJ306">
            <v>0</v>
          </cell>
          <cell r="AK306">
            <v>0</v>
          </cell>
          <cell r="AL306">
            <v>0</v>
          </cell>
          <cell r="AM306">
            <v>750.75000000000011</v>
          </cell>
          <cell r="AN306">
            <v>750.75</v>
          </cell>
          <cell r="AO306">
            <v>1</v>
          </cell>
        </row>
        <row r="307">
          <cell r="A307" t="str">
            <v>0C4X0118692</v>
          </cell>
          <cell r="B307" t="str">
            <v>0C4X0118691</v>
          </cell>
          <cell r="C307" t="str">
            <v>0C4X011869</v>
          </cell>
          <cell r="D307" t="str">
            <v>ABR-19</v>
          </cell>
          <cell r="E307">
            <v>1</v>
          </cell>
          <cell r="F307" t="str">
            <v>2019057</v>
          </cell>
          <cell r="G307" t="str">
            <v>SR MANTENIMIENTO CORRECTIVO</v>
          </cell>
          <cell r="H307" t="str">
            <v>3658</v>
          </cell>
          <cell r="I307" t="str">
            <v>02/04/2019 18:15</v>
          </cell>
          <cell r="J307" t="str">
            <v>500157</v>
          </cell>
          <cell r="K307" t="str">
            <v>PITSS</v>
          </cell>
          <cell r="L307" t="str">
            <v>ASP</v>
          </cell>
          <cell r="M307" t="str">
            <v>RADIOMOVIL DIPSA SA DE CV</v>
          </cell>
          <cell r="N307" t="str">
            <v>BLVD TEOFILO BORUNDA 8681</v>
          </cell>
          <cell r="O307" t="str">
            <v>CIUDAD JUAREZ-CHIH</v>
          </cell>
          <cell r="P307">
            <v>0</v>
          </cell>
          <cell r="Q307" t="str">
            <v>INTERIOR</v>
          </cell>
          <cell r="R307">
            <v>579</v>
          </cell>
          <cell r="S307" t="str">
            <v>&gt;60</v>
          </cell>
          <cell r="T307" t="str">
            <v>A4 Mono MFPs</v>
          </cell>
          <cell r="U307" t="str">
            <v>A4</v>
          </cell>
          <cell r="V307" t="str">
            <v>Ciudad principal</v>
          </cell>
          <cell r="W307" t="str">
            <v>1-&gt;60</v>
          </cell>
          <cell r="X307">
            <v>1.05</v>
          </cell>
          <cell r="Y307">
            <v>750.75000000000011</v>
          </cell>
          <cell r="Z307">
            <v>1</v>
          </cell>
          <cell r="AA307">
            <v>2.92</v>
          </cell>
          <cell r="AB307">
            <v>5</v>
          </cell>
          <cell r="AC307">
            <v>0.58399999999999996</v>
          </cell>
          <cell r="AD307">
            <v>0</v>
          </cell>
          <cell r="AE307">
            <v>0</v>
          </cell>
          <cell r="AF307">
            <v>43560</v>
          </cell>
          <cell r="AG307">
            <v>43560</v>
          </cell>
          <cell r="AH307">
            <v>0</v>
          </cell>
          <cell r="AI307" t="str">
            <v>0-1 día</v>
          </cell>
          <cell r="AJ307">
            <v>0</v>
          </cell>
          <cell r="AK307">
            <v>0</v>
          </cell>
          <cell r="AL307">
            <v>0</v>
          </cell>
          <cell r="AM307">
            <v>750.75000000000011</v>
          </cell>
          <cell r="AN307">
            <v>0</v>
          </cell>
          <cell r="AO307">
            <v>1</v>
          </cell>
        </row>
        <row r="308">
          <cell r="A308" t="str">
            <v>0C7X2467822</v>
          </cell>
          <cell r="B308" t="str">
            <v>0C7X2467821</v>
          </cell>
          <cell r="C308" t="str">
            <v>0C7X246782</v>
          </cell>
          <cell r="D308" t="str">
            <v>ABR-19</v>
          </cell>
          <cell r="E308">
            <v>1</v>
          </cell>
          <cell r="F308" t="str">
            <v>2018999</v>
          </cell>
          <cell r="G308" t="str">
            <v>SR MANTENIMIENTO CORRECTIVO</v>
          </cell>
          <cell r="H308" t="str">
            <v>3657</v>
          </cell>
          <cell r="I308" t="str">
            <v>02/04/2019 15:41</v>
          </cell>
          <cell r="J308" t="str">
            <v>500080</v>
          </cell>
          <cell r="K308" t="str">
            <v>PITSS</v>
          </cell>
          <cell r="L308" t="str">
            <v>ASP</v>
          </cell>
          <cell r="M308" t="str">
            <v>AXA SEGUROS SA DE CV</v>
          </cell>
          <cell r="N308" t="str">
            <v>PASEO BOLIVAR No 1000</v>
          </cell>
          <cell r="O308" t="str">
            <v>Chihuahua-CHIH</v>
          </cell>
          <cell r="P308">
            <v>0</v>
          </cell>
          <cell r="Q308" t="str">
            <v>INTERIOR</v>
          </cell>
          <cell r="R308">
            <v>634</v>
          </cell>
          <cell r="S308" t="str">
            <v>&gt;60</v>
          </cell>
          <cell r="T308" t="str">
            <v>A4 Mono MFPs</v>
          </cell>
          <cell r="U308" t="str">
            <v>A4</v>
          </cell>
          <cell r="V308" t="str">
            <v>Ciudad principal</v>
          </cell>
          <cell r="W308" t="str">
            <v>1-&gt;60</v>
          </cell>
          <cell r="X308">
            <v>1.05</v>
          </cell>
          <cell r="Y308">
            <v>750.75000000000011</v>
          </cell>
          <cell r="Z308">
            <v>1</v>
          </cell>
          <cell r="AA308">
            <v>1.82</v>
          </cell>
          <cell r="AB308">
            <v>5</v>
          </cell>
          <cell r="AC308">
            <v>0.36399999999999999</v>
          </cell>
          <cell r="AD308">
            <v>0</v>
          </cell>
          <cell r="AE308">
            <v>0</v>
          </cell>
          <cell r="AF308">
            <v>43560</v>
          </cell>
          <cell r="AG308">
            <v>43560</v>
          </cell>
          <cell r="AH308">
            <v>0</v>
          </cell>
          <cell r="AI308" t="str">
            <v>0-1 día</v>
          </cell>
          <cell r="AJ308">
            <v>0</v>
          </cell>
          <cell r="AK308">
            <v>0</v>
          </cell>
          <cell r="AL308">
            <v>0</v>
          </cell>
          <cell r="AM308">
            <v>750.75000000000011</v>
          </cell>
          <cell r="AN308">
            <v>0</v>
          </cell>
          <cell r="AO308">
            <v>1</v>
          </cell>
        </row>
        <row r="309">
          <cell r="A309" t="str">
            <v>09HB3280205</v>
          </cell>
          <cell r="B309" t="str">
            <v>09HB3280201</v>
          </cell>
          <cell r="C309" t="str">
            <v>09HB328020</v>
          </cell>
          <cell r="D309" t="str">
            <v>ABR-19</v>
          </cell>
          <cell r="E309">
            <v>1</v>
          </cell>
          <cell r="F309" t="str">
            <v>2020481</v>
          </cell>
          <cell r="G309" t="str">
            <v>SR MANTENIMIENTO CORRECTIVO</v>
          </cell>
          <cell r="H309" t="str">
            <v>4002</v>
          </cell>
          <cell r="I309" t="str">
            <v>05/04/2019 09:49</v>
          </cell>
          <cell r="J309" t="str">
            <v>800186</v>
          </cell>
          <cell r="K309" t="str">
            <v>PITSS</v>
          </cell>
          <cell r="L309" t="str">
            <v>ASP</v>
          </cell>
          <cell r="M309" t="str">
            <v>INSTITUTO TECNOLOGICO Y DE ESTUDIOS SUPERIORES DE</v>
          </cell>
          <cell r="N309" t="str">
            <v>AV EPIGMENIO GONZALEZ No 500</v>
          </cell>
          <cell r="O309" t="str">
            <v>Queretaro-QRO</v>
          </cell>
          <cell r="P309">
            <v>0</v>
          </cell>
          <cell r="Q309" t="str">
            <v>INTERIOR</v>
          </cell>
          <cell r="R309">
            <v>318</v>
          </cell>
          <cell r="S309" t="str">
            <v>&gt;60</v>
          </cell>
          <cell r="T309" t="str">
            <v>A4 Mono MFPs</v>
          </cell>
          <cell r="U309" t="str">
            <v>A4</v>
          </cell>
          <cell r="V309" t="str">
            <v>Ciudad principal</v>
          </cell>
          <cell r="W309" t="str">
            <v>1-&gt;60</v>
          </cell>
          <cell r="X309">
            <v>1.05</v>
          </cell>
          <cell r="Y309">
            <v>750.75000000000011</v>
          </cell>
          <cell r="Z309">
            <v>1</v>
          </cell>
          <cell r="AA309">
            <v>1.75</v>
          </cell>
          <cell r="AB309">
            <v>5</v>
          </cell>
          <cell r="AC309">
            <v>0.35</v>
          </cell>
          <cell r="AD309">
            <v>0</v>
          </cell>
          <cell r="AE309">
            <v>0</v>
          </cell>
          <cell r="AF309">
            <v>43560</v>
          </cell>
          <cell r="AG309">
            <v>43560</v>
          </cell>
          <cell r="AH309">
            <v>0</v>
          </cell>
          <cell r="AI309" t="str">
            <v>0-1 día</v>
          </cell>
          <cell r="AJ309">
            <v>0</v>
          </cell>
          <cell r="AK309">
            <v>0</v>
          </cell>
          <cell r="AL309">
            <v>0</v>
          </cell>
          <cell r="AM309">
            <v>750.75000000000011</v>
          </cell>
          <cell r="AN309">
            <v>750.75</v>
          </cell>
          <cell r="AO309">
            <v>1</v>
          </cell>
        </row>
        <row r="310">
          <cell r="A310" t="str">
            <v>0LA62965875</v>
          </cell>
          <cell r="B310" t="str">
            <v>0LA62965871</v>
          </cell>
          <cell r="C310" t="str">
            <v>0LA6296587</v>
          </cell>
          <cell r="D310" t="str">
            <v>ABR-19</v>
          </cell>
          <cell r="E310">
            <v>1</v>
          </cell>
          <cell r="F310" t="str">
            <v>2020623</v>
          </cell>
          <cell r="G310" t="str">
            <v>SR MANTENIMIENTO CORRECTIVO</v>
          </cell>
          <cell r="H310" t="str">
            <v>3326</v>
          </cell>
          <cell r="I310" t="str">
            <v>05/04/2019 10:53</v>
          </cell>
          <cell r="J310" t="str">
            <v>500028</v>
          </cell>
          <cell r="K310" t="str">
            <v>PITSS</v>
          </cell>
          <cell r="L310" t="str">
            <v>ASP</v>
          </cell>
          <cell r="M310" t="str">
            <v>TELEFONOS DE MEXICO SA B DE CV</v>
          </cell>
          <cell r="N310" t="str">
            <v>ALTAMIRANO 155 OTE Y VICTORIA</v>
          </cell>
          <cell r="O310" t="str">
            <v>ALLENDE-NL</v>
          </cell>
          <cell r="P310">
            <v>0</v>
          </cell>
          <cell r="Q310" t="str">
            <v>INTERIOR</v>
          </cell>
          <cell r="R310">
            <v>72</v>
          </cell>
          <cell r="S310" t="str">
            <v>&gt;60</v>
          </cell>
          <cell r="T310" t="str">
            <v>A4 Mono MFPs</v>
          </cell>
          <cell r="U310" t="str">
            <v>A4</v>
          </cell>
          <cell r="V310" t="str">
            <v>Ciudad principal</v>
          </cell>
          <cell r="W310" t="str">
            <v>1-&gt;60</v>
          </cell>
          <cell r="X310">
            <v>1.05</v>
          </cell>
          <cell r="Y310">
            <v>750.75000000000011</v>
          </cell>
          <cell r="Z310">
            <v>1</v>
          </cell>
          <cell r="AA310">
            <v>2.12</v>
          </cell>
          <cell r="AB310">
            <v>5</v>
          </cell>
          <cell r="AC310">
            <v>0.42400000000000004</v>
          </cell>
          <cell r="AD310">
            <v>0</v>
          </cell>
          <cell r="AE310">
            <v>0</v>
          </cell>
          <cell r="AF310">
            <v>43560</v>
          </cell>
          <cell r="AG310">
            <v>43560</v>
          </cell>
          <cell r="AH310">
            <v>0</v>
          </cell>
          <cell r="AI310" t="str">
            <v>0-1 día</v>
          </cell>
          <cell r="AJ310">
            <v>0</v>
          </cell>
          <cell r="AK310">
            <v>0</v>
          </cell>
          <cell r="AL310">
            <v>0</v>
          </cell>
          <cell r="AM310">
            <v>750.75000000000011</v>
          </cell>
          <cell r="AN310">
            <v>750.75</v>
          </cell>
          <cell r="AO310">
            <v>1</v>
          </cell>
        </row>
        <row r="311">
          <cell r="A311" t="str">
            <v>0XLT8610105</v>
          </cell>
          <cell r="B311" t="str">
            <v>0XLT8610101</v>
          </cell>
          <cell r="C311" t="str">
            <v>0XLT861010</v>
          </cell>
          <cell r="D311" t="str">
            <v>ABR-19</v>
          </cell>
          <cell r="E311">
            <v>1</v>
          </cell>
          <cell r="F311" t="str">
            <v>2020741</v>
          </cell>
          <cell r="G311" t="str">
            <v>SR MANTENIMIENTO CORRECTIVO</v>
          </cell>
          <cell r="H311" t="str">
            <v>4603</v>
          </cell>
          <cell r="I311" t="str">
            <v>05/04/2019 13:01</v>
          </cell>
          <cell r="J311" t="str">
            <v>500155</v>
          </cell>
          <cell r="K311" t="str">
            <v>PITSS</v>
          </cell>
          <cell r="L311" t="str">
            <v>ASP</v>
          </cell>
          <cell r="M311" t="str">
            <v>HONEYWELL AUTOMOTIVE DE MEXICO S DE RL DE CV</v>
          </cell>
          <cell r="N311" t="str">
            <v>AV FUENTES DEL SUR 7151</v>
          </cell>
          <cell r="O311" t="str">
            <v>CIUDAD JUAREZ-CHIH</v>
          </cell>
          <cell r="P311">
            <v>0</v>
          </cell>
          <cell r="Q311" t="str">
            <v>INTERIOR</v>
          </cell>
          <cell r="R311">
            <v>854</v>
          </cell>
          <cell r="S311" t="str">
            <v>&gt;60</v>
          </cell>
          <cell r="T311" t="str">
            <v>Entry Mono Printers</v>
          </cell>
          <cell r="U311" t="str">
            <v>A4</v>
          </cell>
          <cell r="V311" t="str">
            <v>Ciudad principal</v>
          </cell>
          <cell r="W311" t="str">
            <v>1-&gt;60</v>
          </cell>
          <cell r="X311">
            <v>1.05</v>
          </cell>
          <cell r="Y311">
            <v>750.75000000000011</v>
          </cell>
          <cell r="Z311">
            <v>1</v>
          </cell>
          <cell r="AA311">
            <v>1.56</v>
          </cell>
          <cell r="AB311">
            <v>5</v>
          </cell>
          <cell r="AC311">
            <v>0.312</v>
          </cell>
          <cell r="AD311">
            <v>0</v>
          </cell>
          <cell r="AE311">
            <v>0</v>
          </cell>
          <cell r="AF311">
            <v>43560</v>
          </cell>
          <cell r="AG311">
            <v>43560</v>
          </cell>
          <cell r="AH311">
            <v>0</v>
          </cell>
          <cell r="AI311" t="str">
            <v>0-1 día</v>
          </cell>
          <cell r="AJ311">
            <v>0</v>
          </cell>
          <cell r="AK311">
            <v>0</v>
          </cell>
          <cell r="AL311">
            <v>0</v>
          </cell>
          <cell r="AM311">
            <v>750.75000000000011</v>
          </cell>
          <cell r="AN311">
            <v>0</v>
          </cell>
          <cell r="AO311">
            <v>1</v>
          </cell>
        </row>
        <row r="312">
          <cell r="A312" t="str">
            <v>0RXD1434575</v>
          </cell>
          <cell r="B312" t="str">
            <v>0RXD1434571</v>
          </cell>
          <cell r="C312" t="str">
            <v>0RXD143457</v>
          </cell>
          <cell r="D312" t="str">
            <v>ABR-19</v>
          </cell>
          <cell r="E312">
            <v>1</v>
          </cell>
          <cell r="F312" t="str">
            <v>2020889</v>
          </cell>
          <cell r="G312" t="str">
            <v>SR MANTENIMIENTO CORRECTIVO</v>
          </cell>
          <cell r="H312" t="str">
            <v>7511</v>
          </cell>
          <cell r="I312" t="str">
            <v>05/04/2019 17:08</v>
          </cell>
          <cell r="J312" t="str">
            <v>500161</v>
          </cell>
          <cell r="K312" t="str">
            <v>PITSS</v>
          </cell>
          <cell r="L312" t="str">
            <v>ASP</v>
          </cell>
          <cell r="M312" t="str">
            <v>DELPHI SISTEMAS DE ENERGIA S DE RL DE CV</v>
          </cell>
          <cell r="N312" t="str">
            <v>AV DE LAS INDUSTRIAS 4907</v>
          </cell>
          <cell r="O312" t="str">
            <v>CHIHUAHUA-CHIH</v>
          </cell>
          <cell r="P312">
            <v>0</v>
          </cell>
          <cell r="Q312" t="str">
            <v>INTERIOR</v>
          </cell>
          <cell r="R312">
            <v>325</v>
          </cell>
          <cell r="S312" t="str">
            <v>&gt;60</v>
          </cell>
          <cell r="T312" t="str">
            <v>Color Laser Printers</v>
          </cell>
          <cell r="U312" t="str">
            <v>A4</v>
          </cell>
          <cell r="V312" t="str">
            <v>Ciudad principal</v>
          </cell>
          <cell r="W312" t="str">
            <v>1-&gt;60</v>
          </cell>
          <cell r="X312">
            <v>1.05</v>
          </cell>
          <cell r="Y312">
            <v>750.75000000000011</v>
          </cell>
          <cell r="Z312">
            <v>1</v>
          </cell>
          <cell r="AA312">
            <v>0.37</v>
          </cell>
          <cell r="AB312">
            <v>5</v>
          </cell>
          <cell r="AC312">
            <v>7.3999999999999996E-2</v>
          </cell>
          <cell r="AD312">
            <v>0</v>
          </cell>
          <cell r="AE312">
            <v>0</v>
          </cell>
          <cell r="AF312">
            <v>43563</v>
          </cell>
          <cell r="AG312">
            <v>43563</v>
          </cell>
          <cell r="AH312">
            <v>0</v>
          </cell>
          <cell r="AI312" t="str">
            <v>0-1 día</v>
          </cell>
          <cell r="AJ312">
            <v>0</v>
          </cell>
          <cell r="AK312">
            <v>0</v>
          </cell>
          <cell r="AL312">
            <v>0</v>
          </cell>
          <cell r="AM312">
            <v>750.75000000000011</v>
          </cell>
          <cell r="AN312">
            <v>750.75</v>
          </cell>
          <cell r="AO312">
            <v>1</v>
          </cell>
        </row>
        <row r="313">
          <cell r="A313" t="str">
            <v>0C4X0082925</v>
          </cell>
          <cell r="B313" t="str">
            <v>0C4X0082921</v>
          </cell>
          <cell r="C313" t="str">
            <v>0C4X008292</v>
          </cell>
          <cell r="D313" t="str">
            <v>ABR-19</v>
          </cell>
          <cell r="E313">
            <v>1</v>
          </cell>
          <cell r="F313" t="str">
            <v>2020887</v>
          </cell>
          <cell r="G313" t="str">
            <v>SR MANTENIMIENTO CORRECTIVO</v>
          </cell>
          <cell r="H313" t="str">
            <v>3658</v>
          </cell>
          <cell r="I313" t="str">
            <v>05/04/2019 16:58</v>
          </cell>
          <cell r="J313" t="str">
            <v>800200</v>
          </cell>
          <cell r="K313" t="str">
            <v>PITSS</v>
          </cell>
          <cell r="L313" t="str">
            <v>ASP</v>
          </cell>
          <cell r="M313" t="str">
            <v>RADIOMOVIL DIPSA SA DE CV</v>
          </cell>
          <cell r="N313" t="str">
            <v>AV VALLARTA 3960-B</v>
          </cell>
          <cell r="O313" t="str">
            <v>ZAPOPAN-JAL</v>
          </cell>
          <cell r="P313">
            <v>0</v>
          </cell>
          <cell r="Q313" t="str">
            <v>INTERIOR</v>
          </cell>
          <cell r="R313">
            <v>959</v>
          </cell>
          <cell r="S313" t="str">
            <v>&gt;60</v>
          </cell>
          <cell r="T313" t="str">
            <v>A4 Mono MFPs</v>
          </cell>
          <cell r="U313" t="str">
            <v>A4</v>
          </cell>
          <cell r="V313" t="str">
            <v>Ciudad principal</v>
          </cell>
          <cell r="W313" t="str">
            <v>1-&gt;60</v>
          </cell>
          <cell r="X313">
            <v>1.05</v>
          </cell>
          <cell r="Y313">
            <v>750.75000000000011</v>
          </cell>
          <cell r="Z313">
            <v>1</v>
          </cell>
          <cell r="AA313">
            <v>0.96</v>
          </cell>
          <cell r="AB313">
            <v>5</v>
          </cell>
          <cell r="AC313">
            <v>0.192</v>
          </cell>
          <cell r="AD313">
            <v>0</v>
          </cell>
          <cell r="AE313">
            <v>0</v>
          </cell>
          <cell r="AF313">
            <v>43563</v>
          </cell>
          <cell r="AG313">
            <v>43563</v>
          </cell>
          <cell r="AH313">
            <v>0</v>
          </cell>
          <cell r="AI313" t="str">
            <v>0-1 día</v>
          </cell>
          <cell r="AJ313">
            <v>0</v>
          </cell>
          <cell r="AK313">
            <v>0</v>
          </cell>
          <cell r="AL313">
            <v>0</v>
          </cell>
          <cell r="AM313">
            <v>750.75000000000011</v>
          </cell>
          <cell r="AN313">
            <v>0</v>
          </cell>
          <cell r="AO313">
            <v>1</v>
          </cell>
        </row>
        <row r="314">
          <cell r="A314" t="str">
            <v>0A2T2004584</v>
          </cell>
          <cell r="B314" t="str">
            <v>0A2T2004581</v>
          </cell>
          <cell r="C314" t="str">
            <v>0A2T200458</v>
          </cell>
          <cell r="D314" t="str">
            <v>ABR-19</v>
          </cell>
          <cell r="E314">
            <v>1</v>
          </cell>
          <cell r="F314" t="str">
            <v>2019835</v>
          </cell>
          <cell r="G314" t="str">
            <v>SR MANTENIMIENTO CORRECTIVO</v>
          </cell>
          <cell r="H314" t="str">
            <v>3616</v>
          </cell>
          <cell r="I314" t="str">
            <v>04/04/2019 08:22</v>
          </cell>
          <cell r="J314" t="str">
            <v>500066</v>
          </cell>
          <cell r="K314" t="str">
            <v>PITSS</v>
          </cell>
          <cell r="L314" t="str">
            <v>ASP</v>
          </cell>
          <cell r="M314" t="str">
            <v>DHL EXPRESS MEXICO SA DE CV</v>
          </cell>
          <cell r="N314" t="str">
            <v>CARR MIGUEL ALEMAN KM 24</v>
          </cell>
          <cell r="O314" t="str">
            <v>APODACA-NL</v>
          </cell>
          <cell r="P314">
            <v>0</v>
          </cell>
          <cell r="Q314" t="str">
            <v>INTERIOR</v>
          </cell>
          <cell r="R314">
            <v>119</v>
          </cell>
          <cell r="S314" t="str">
            <v>&gt;60</v>
          </cell>
          <cell r="T314" t="str">
            <v>A4 Mono MFPs</v>
          </cell>
          <cell r="U314" t="str">
            <v>A4</v>
          </cell>
          <cell r="V314" t="str">
            <v>Otras</v>
          </cell>
          <cell r="W314" t="str">
            <v>1-&gt;60</v>
          </cell>
          <cell r="X314">
            <v>1.05</v>
          </cell>
          <cell r="Y314">
            <v>750.75000000000011</v>
          </cell>
          <cell r="Z314">
            <v>1</v>
          </cell>
          <cell r="AA314">
            <v>2.48</v>
          </cell>
          <cell r="AB314">
            <v>9</v>
          </cell>
          <cell r="AC314">
            <v>0.27555555555555555</v>
          </cell>
          <cell r="AD314">
            <v>0</v>
          </cell>
          <cell r="AE314">
            <v>0</v>
          </cell>
          <cell r="AF314">
            <v>43563</v>
          </cell>
          <cell r="AG314">
            <v>43563</v>
          </cell>
          <cell r="AH314">
            <v>0</v>
          </cell>
          <cell r="AI314" t="str">
            <v>0-1 día</v>
          </cell>
          <cell r="AJ314">
            <v>0</v>
          </cell>
          <cell r="AK314">
            <v>0</v>
          </cell>
          <cell r="AL314">
            <v>0</v>
          </cell>
          <cell r="AM314">
            <v>750.75000000000011</v>
          </cell>
          <cell r="AN314">
            <v>750.75</v>
          </cell>
          <cell r="AO314">
            <v>1</v>
          </cell>
        </row>
        <row r="315">
          <cell r="A315" t="str">
            <v>09HB3208738</v>
          </cell>
          <cell r="B315" t="str">
            <v>09HB3208731</v>
          </cell>
          <cell r="C315" t="str">
            <v>09HB320873</v>
          </cell>
          <cell r="D315" t="str">
            <v>ABR-19</v>
          </cell>
          <cell r="E315">
            <v>1</v>
          </cell>
          <cell r="F315" t="str">
            <v>2021445</v>
          </cell>
          <cell r="G315" t="str">
            <v>SR MANTENIMIENTO CORRECTIVO</v>
          </cell>
          <cell r="H315" t="str">
            <v>4002</v>
          </cell>
          <cell r="I315" t="str">
            <v>08/04/2019 09:09</v>
          </cell>
          <cell r="J315" t="str">
            <v>100037</v>
          </cell>
          <cell r="K315" t="str">
            <v>PITSS</v>
          </cell>
          <cell r="L315" t="str">
            <v>ASP</v>
          </cell>
          <cell r="M315" t="str">
            <v>TELEFONOS DE MEXICO SA B DE CV</v>
          </cell>
          <cell r="N315" t="str">
            <v>AV SANTANA No 127</v>
          </cell>
          <cell r="O315" t="str">
            <v>Mexico-ESTADO DE MEX</v>
          </cell>
          <cell r="P315">
            <v>0</v>
          </cell>
          <cell r="Q315" t="str">
            <v>INTERIOR</v>
          </cell>
          <cell r="R315">
            <v>257</v>
          </cell>
          <cell r="S315" t="str">
            <v>&gt;60</v>
          </cell>
          <cell r="T315" t="str">
            <v>A4 Mono MFPs</v>
          </cell>
          <cell r="U315" t="str">
            <v>A4</v>
          </cell>
          <cell r="V315" t="str">
            <v>Ciudad principal</v>
          </cell>
          <cell r="W315" t="str">
            <v>1-&gt;60</v>
          </cell>
          <cell r="X315">
            <v>1.05</v>
          </cell>
          <cell r="Y315">
            <v>750.75000000000011</v>
          </cell>
          <cell r="Z315">
            <v>1</v>
          </cell>
          <cell r="AA315">
            <v>2.3199999999999998</v>
          </cell>
          <cell r="AB315">
            <v>5</v>
          </cell>
          <cell r="AC315">
            <v>0.46399999999999997</v>
          </cell>
          <cell r="AD315">
            <v>0</v>
          </cell>
          <cell r="AE315">
            <v>0</v>
          </cell>
          <cell r="AF315">
            <v>43563</v>
          </cell>
          <cell r="AG315">
            <v>43563</v>
          </cell>
          <cell r="AH315">
            <v>0</v>
          </cell>
          <cell r="AI315" t="str">
            <v>0-1 día</v>
          </cell>
          <cell r="AJ315">
            <v>0</v>
          </cell>
          <cell r="AK315">
            <v>0</v>
          </cell>
          <cell r="AL315">
            <v>0</v>
          </cell>
          <cell r="AM315">
            <v>750.75000000000011</v>
          </cell>
          <cell r="AN315">
            <v>750.75</v>
          </cell>
          <cell r="AO315">
            <v>1</v>
          </cell>
        </row>
        <row r="316">
          <cell r="A316" t="str">
            <v>09HB3212028</v>
          </cell>
          <cell r="B316" t="str">
            <v>09HB3212021</v>
          </cell>
          <cell r="C316" t="str">
            <v>09HB321202</v>
          </cell>
          <cell r="D316" t="str">
            <v>ABR-19</v>
          </cell>
          <cell r="E316">
            <v>1</v>
          </cell>
          <cell r="F316" t="str">
            <v>2021597</v>
          </cell>
          <cell r="G316" t="str">
            <v>SR MANTENIMIENTO CORRECTIVO</v>
          </cell>
          <cell r="H316" t="str">
            <v>4002</v>
          </cell>
          <cell r="I316" t="str">
            <v>08/04/2019 11:05</v>
          </cell>
          <cell r="J316" t="str">
            <v>500019</v>
          </cell>
          <cell r="K316" t="str">
            <v>PITSS</v>
          </cell>
          <cell r="L316" t="str">
            <v>ASP</v>
          </cell>
          <cell r="M316" t="str">
            <v>TELEFONOS DE MEXICO SA B DE CV</v>
          </cell>
          <cell r="N316" t="str">
            <v>AV ABASOLO 3653 OTE</v>
          </cell>
          <cell r="O316" t="str">
            <v>TORREON-COAH</v>
          </cell>
          <cell r="P316">
            <v>0</v>
          </cell>
          <cell r="Q316" t="str">
            <v>INTERIOR</v>
          </cell>
          <cell r="R316">
            <v>81</v>
          </cell>
          <cell r="S316" t="str">
            <v>&gt;60</v>
          </cell>
          <cell r="T316" t="str">
            <v>A4 Mono MFPs</v>
          </cell>
          <cell r="U316" t="str">
            <v>A4</v>
          </cell>
          <cell r="V316" t="str">
            <v>Otras</v>
          </cell>
          <cell r="W316" t="str">
            <v>1-&gt;60</v>
          </cell>
          <cell r="X316">
            <v>1.05</v>
          </cell>
          <cell r="Y316">
            <v>750.75000000000011</v>
          </cell>
          <cell r="Z316">
            <v>1</v>
          </cell>
          <cell r="AA316">
            <v>0.54</v>
          </cell>
          <cell r="AB316">
            <v>9</v>
          </cell>
          <cell r="AC316">
            <v>6.0000000000000005E-2</v>
          </cell>
          <cell r="AD316">
            <v>0</v>
          </cell>
          <cell r="AE316">
            <v>0</v>
          </cell>
          <cell r="AF316">
            <v>43563</v>
          </cell>
          <cell r="AG316">
            <v>43563</v>
          </cell>
          <cell r="AH316">
            <v>0</v>
          </cell>
          <cell r="AI316" t="str">
            <v>0-1 día</v>
          </cell>
          <cell r="AJ316">
            <v>0</v>
          </cell>
          <cell r="AK316">
            <v>0</v>
          </cell>
          <cell r="AL316">
            <v>0</v>
          </cell>
          <cell r="AM316">
            <v>750.75000000000011</v>
          </cell>
          <cell r="AN316">
            <v>750.75</v>
          </cell>
          <cell r="AO316">
            <v>1</v>
          </cell>
        </row>
        <row r="317">
          <cell r="A317" t="str">
            <v>4HX5473058</v>
          </cell>
          <cell r="B317" t="str">
            <v>4HX5473051</v>
          </cell>
          <cell r="C317" t="str">
            <v>4HX547305</v>
          </cell>
          <cell r="D317" t="str">
            <v>ABR-19</v>
          </cell>
          <cell r="E317">
            <v>1</v>
          </cell>
          <cell r="F317" t="str">
            <v>2021663</v>
          </cell>
          <cell r="G317" t="str">
            <v>SR MANTENIMIENTO CORRECTIVO</v>
          </cell>
          <cell r="H317" t="str">
            <v>4018</v>
          </cell>
          <cell r="I317" t="str">
            <v>08/04/2019 11:57</v>
          </cell>
          <cell r="J317" t="str">
            <v>500066</v>
          </cell>
          <cell r="K317" t="str">
            <v>PITSS</v>
          </cell>
          <cell r="L317" t="str">
            <v>ASP</v>
          </cell>
          <cell r="M317" t="str">
            <v>ISALI SA DE CV</v>
          </cell>
          <cell r="N317" t="str">
            <v>LEON GUZMAN No 1308</v>
          </cell>
          <cell r="O317" t="str">
            <v>Monterrey-NL</v>
          </cell>
          <cell r="P317">
            <v>0</v>
          </cell>
          <cell r="Q317" t="str">
            <v>INTERIOR</v>
          </cell>
          <cell r="R317">
            <v>2685</v>
          </cell>
          <cell r="S317" t="str">
            <v>&gt;60</v>
          </cell>
          <cell r="T317" t="str">
            <v>A4 Color Laser MFPs</v>
          </cell>
          <cell r="U317" t="str">
            <v>A4</v>
          </cell>
          <cell r="V317" t="str">
            <v>Ciudad principal</v>
          </cell>
          <cell r="W317" t="str">
            <v>1-&gt;60</v>
          </cell>
          <cell r="X317">
            <v>1.05</v>
          </cell>
          <cell r="Y317">
            <v>750.75000000000011</v>
          </cell>
          <cell r="Z317">
            <v>1</v>
          </cell>
          <cell r="AA317">
            <v>1.65</v>
          </cell>
          <cell r="AB317">
            <v>5</v>
          </cell>
          <cell r="AC317">
            <v>0.32999999999999996</v>
          </cell>
          <cell r="AD317">
            <v>0</v>
          </cell>
          <cell r="AE317">
            <v>0</v>
          </cell>
          <cell r="AF317">
            <v>43563</v>
          </cell>
          <cell r="AG317">
            <v>43563</v>
          </cell>
          <cell r="AH317">
            <v>0</v>
          </cell>
          <cell r="AI317" t="str">
            <v>0-1 día</v>
          </cell>
          <cell r="AJ317">
            <v>0</v>
          </cell>
          <cell r="AK317">
            <v>0</v>
          </cell>
          <cell r="AL317">
            <v>0</v>
          </cell>
          <cell r="AM317">
            <v>750.75000000000011</v>
          </cell>
          <cell r="AN317" t="e">
            <v>#N/A</v>
          </cell>
          <cell r="AO317">
            <v>1</v>
          </cell>
        </row>
        <row r="318">
          <cell r="A318" t="str">
            <v>0E1B9722848</v>
          </cell>
          <cell r="B318" t="str">
            <v>0E1B9722841</v>
          </cell>
          <cell r="C318" t="str">
            <v>0E1B972284</v>
          </cell>
          <cell r="D318" t="str">
            <v>ABR-19</v>
          </cell>
          <cell r="E318">
            <v>1</v>
          </cell>
          <cell r="F318" t="str">
            <v>2021615</v>
          </cell>
          <cell r="G318" t="str">
            <v>SR MANTENIMIENTO CORRECTIVO</v>
          </cell>
          <cell r="H318" t="str">
            <v>6656</v>
          </cell>
          <cell r="I318" t="str">
            <v>08/04/2019 11:16</v>
          </cell>
          <cell r="J318" t="str">
            <v>800200</v>
          </cell>
          <cell r="K318" t="str">
            <v>PITSS</v>
          </cell>
          <cell r="L318" t="str">
            <v>ASP</v>
          </cell>
          <cell r="M318" t="str">
            <v>INSTITUTO TECNOLOGICO Y DE ESTUDIOS SUPERIORES DE</v>
          </cell>
          <cell r="N318" t="str">
            <v>AV GENERAL RAMON CORONA No 2514</v>
          </cell>
          <cell r="O318" t="str">
            <v>Zapopan-JAL</v>
          </cell>
          <cell r="P318">
            <v>0</v>
          </cell>
          <cell r="Q318" t="str">
            <v>INTERIOR</v>
          </cell>
          <cell r="R318">
            <v>301</v>
          </cell>
          <cell r="S318" t="str">
            <v>&gt;60</v>
          </cell>
          <cell r="T318" t="str">
            <v>Color Laser Printers</v>
          </cell>
          <cell r="U318" t="str">
            <v>A4</v>
          </cell>
          <cell r="V318" t="str">
            <v>Ciudad principal</v>
          </cell>
          <cell r="W318" t="str">
            <v>1-&gt;60</v>
          </cell>
          <cell r="X318">
            <v>1.05</v>
          </cell>
          <cell r="Y318">
            <v>750.75000000000011</v>
          </cell>
          <cell r="Z318">
            <v>1</v>
          </cell>
          <cell r="AA318">
            <v>2.15</v>
          </cell>
          <cell r="AB318">
            <v>5</v>
          </cell>
          <cell r="AC318">
            <v>0.43</v>
          </cell>
          <cell r="AD318">
            <v>0</v>
          </cell>
          <cell r="AE318">
            <v>0</v>
          </cell>
          <cell r="AF318">
            <v>43563</v>
          </cell>
          <cell r="AG318">
            <v>43563</v>
          </cell>
          <cell r="AH318">
            <v>0</v>
          </cell>
          <cell r="AI318" t="str">
            <v>0-1 día</v>
          </cell>
          <cell r="AJ318">
            <v>0</v>
          </cell>
          <cell r="AK318">
            <v>0</v>
          </cell>
          <cell r="AL318">
            <v>0</v>
          </cell>
          <cell r="AM318">
            <v>750.75000000000011</v>
          </cell>
          <cell r="AN318">
            <v>750.75</v>
          </cell>
          <cell r="AO318">
            <v>1</v>
          </cell>
        </row>
        <row r="319">
          <cell r="A319" t="str">
            <v>0C4X0083988</v>
          </cell>
          <cell r="B319" t="str">
            <v>0C4X0083981</v>
          </cell>
          <cell r="C319" t="str">
            <v>0C4X008398</v>
          </cell>
          <cell r="D319" t="str">
            <v>ABR-19</v>
          </cell>
          <cell r="E319">
            <v>1</v>
          </cell>
          <cell r="F319" t="str">
            <v>2021767</v>
          </cell>
          <cell r="G319" t="str">
            <v>SR MANTENIMIENTO CORRECTIVO</v>
          </cell>
          <cell r="H319" t="str">
            <v>3658</v>
          </cell>
          <cell r="I319" t="str">
            <v>08/04/2019 13:20</v>
          </cell>
          <cell r="J319" t="str">
            <v>800183</v>
          </cell>
          <cell r="K319" t="str">
            <v>PITSS</v>
          </cell>
          <cell r="L319" t="str">
            <v>ASP</v>
          </cell>
          <cell r="M319" t="str">
            <v>RADIOMOVIL DIPSA SA DE CV</v>
          </cell>
          <cell r="N319" t="str">
            <v>CARR CHAPALA-JOCOTEPEC  PLAZA CENTRO LAGUNA  206 L</v>
          </cell>
          <cell r="O319" t="str">
            <v>Ajijic-JAL</v>
          </cell>
          <cell r="P319">
            <v>0</v>
          </cell>
          <cell r="Q319" t="str">
            <v>INTERIOR</v>
          </cell>
          <cell r="R319">
            <v>298</v>
          </cell>
          <cell r="S319" t="str">
            <v>&gt;60</v>
          </cell>
          <cell r="T319" t="str">
            <v>A4 Mono MFPs</v>
          </cell>
          <cell r="U319" t="str">
            <v>A4</v>
          </cell>
          <cell r="V319" t="str">
            <v>Ciudad principal</v>
          </cell>
          <cell r="W319" t="str">
            <v>1-&gt;60</v>
          </cell>
          <cell r="X319">
            <v>1.05</v>
          </cell>
          <cell r="Y319">
            <v>750.75000000000011</v>
          </cell>
          <cell r="Z319">
            <v>1</v>
          </cell>
          <cell r="AA319">
            <v>1.67</v>
          </cell>
          <cell r="AB319">
            <v>5</v>
          </cell>
          <cell r="AC319">
            <v>0.33399999999999996</v>
          </cell>
          <cell r="AD319">
            <v>0</v>
          </cell>
          <cell r="AE319">
            <v>0</v>
          </cell>
          <cell r="AF319">
            <v>43563</v>
          </cell>
          <cell r="AG319">
            <v>43563</v>
          </cell>
          <cell r="AH319">
            <v>0</v>
          </cell>
          <cell r="AI319" t="str">
            <v>0-1 día</v>
          </cell>
          <cell r="AJ319">
            <v>0</v>
          </cell>
          <cell r="AK319">
            <v>0</v>
          </cell>
          <cell r="AL319">
            <v>0</v>
          </cell>
          <cell r="AM319">
            <v>750.75000000000011</v>
          </cell>
          <cell r="AN319">
            <v>750.75</v>
          </cell>
          <cell r="AO319">
            <v>1</v>
          </cell>
        </row>
        <row r="320">
          <cell r="A320" t="str">
            <v>0AB977914925</v>
          </cell>
          <cell r="B320" t="str">
            <v>0AB97791492</v>
          </cell>
          <cell r="C320" t="str">
            <v>0AB9779149</v>
          </cell>
          <cell r="D320" t="str">
            <v>ABR-19</v>
          </cell>
          <cell r="E320">
            <v>1</v>
          </cell>
          <cell r="F320" t="str">
            <v>2014731</v>
          </cell>
          <cell r="G320" t="str">
            <v>SR MANTENIMIENTO CORRECTIVO</v>
          </cell>
          <cell r="H320" t="str">
            <v>6702</v>
          </cell>
          <cell r="I320" t="str">
            <v>25/03/2019 13:24</v>
          </cell>
          <cell r="J320" t="str">
            <v>800186</v>
          </cell>
          <cell r="K320" t="str">
            <v>PITSS</v>
          </cell>
          <cell r="L320" t="str">
            <v>ASP</v>
          </cell>
          <cell r="M320" t="str">
            <v>AZERTY DE MEXICO SA DE CV</v>
          </cell>
          <cell r="N320" t="str">
            <v>GRAL MARIANO ARISTA 54 B 21</v>
          </cell>
          <cell r="O320" t="str">
            <v>MIGUEL HIDALGO-CIUDA</v>
          </cell>
          <cell r="P320">
            <v>0</v>
          </cell>
          <cell r="Q320" t="str">
            <v>INTERIOR</v>
          </cell>
          <cell r="R320">
            <v>194</v>
          </cell>
          <cell r="S320" t="str">
            <v>&gt;60</v>
          </cell>
          <cell r="T320" t="str">
            <v>Color Laser Printers</v>
          </cell>
          <cell r="U320" t="str">
            <v>A4</v>
          </cell>
          <cell r="V320" t="str">
            <v>Ciudad principal</v>
          </cell>
          <cell r="W320" t="str">
            <v>1-&gt;60</v>
          </cell>
          <cell r="X320">
            <v>1.05</v>
          </cell>
          <cell r="Y320">
            <v>750.75000000000011</v>
          </cell>
          <cell r="Z320">
            <v>1</v>
          </cell>
          <cell r="AA320">
            <v>0</v>
          </cell>
          <cell r="AB320">
            <v>5</v>
          </cell>
          <cell r="AC320">
            <v>0</v>
          </cell>
          <cell r="AD320">
            <v>0</v>
          </cell>
          <cell r="AE320">
            <v>0</v>
          </cell>
          <cell r="AF320">
            <v>43563</v>
          </cell>
          <cell r="AG320">
            <v>43564</v>
          </cell>
          <cell r="AH320">
            <v>1</v>
          </cell>
          <cell r="AI320" t="str">
            <v>0-1 día</v>
          </cell>
          <cell r="AJ320">
            <v>0</v>
          </cell>
          <cell r="AK320">
            <v>0</v>
          </cell>
          <cell r="AL320">
            <v>0</v>
          </cell>
          <cell r="AM320">
            <v>750.75000000000011</v>
          </cell>
          <cell r="AN320">
            <v>750.75</v>
          </cell>
          <cell r="AO320">
            <v>2</v>
          </cell>
        </row>
        <row r="321">
          <cell r="A321" t="str">
            <v>09HB3257318</v>
          </cell>
          <cell r="B321" t="str">
            <v>09HB3257311</v>
          </cell>
          <cell r="C321" t="str">
            <v>09HB325731</v>
          </cell>
          <cell r="D321" t="str">
            <v>ABR-19</v>
          </cell>
          <cell r="E321">
            <v>1</v>
          </cell>
          <cell r="F321" t="str">
            <v>2021817</v>
          </cell>
          <cell r="G321" t="str">
            <v>SR MANTENIMIENTO CORRECTIVO</v>
          </cell>
          <cell r="H321" t="str">
            <v>4002</v>
          </cell>
          <cell r="I321" t="str">
            <v>08/04/2019 14:06</v>
          </cell>
          <cell r="J321" t="str">
            <v>500036</v>
          </cell>
          <cell r="K321" t="str">
            <v>PITSS</v>
          </cell>
          <cell r="L321" t="str">
            <v>ASP</v>
          </cell>
          <cell r="M321" t="str">
            <v>TELEFONOS DE MEXICO SA B DE CV</v>
          </cell>
          <cell r="N321" t="str">
            <v>AV DE SAN FRANCISCO No 2691</v>
          </cell>
          <cell r="O321" t="str">
            <v>Monterrey-NL</v>
          </cell>
          <cell r="P321">
            <v>0</v>
          </cell>
          <cell r="Q321" t="str">
            <v>INTERIOR</v>
          </cell>
          <cell r="R321">
            <v>341</v>
          </cell>
          <cell r="S321" t="str">
            <v>&gt;60</v>
          </cell>
          <cell r="T321" t="str">
            <v>A4 Mono MFPs</v>
          </cell>
          <cell r="U321" t="str">
            <v>A4</v>
          </cell>
          <cell r="V321" t="str">
            <v>Ciudad principal</v>
          </cell>
          <cell r="W321" t="str">
            <v>1-&gt;60</v>
          </cell>
          <cell r="X321">
            <v>1.05</v>
          </cell>
          <cell r="Y321">
            <v>750.75000000000011</v>
          </cell>
          <cell r="Z321">
            <v>1</v>
          </cell>
          <cell r="AA321">
            <v>1.45</v>
          </cell>
          <cell r="AB321">
            <v>5</v>
          </cell>
          <cell r="AC321">
            <v>0.28999999999999998</v>
          </cell>
          <cell r="AD321">
            <v>0</v>
          </cell>
          <cell r="AE321">
            <v>0</v>
          </cell>
          <cell r="AF321">
            <v>43563</v>
          </cell>
          <cell r="AG321">
            <v>43564</v>
          </cell>
          <cell r="AH321">
            <v>1</v>
          </cell>
          <cell r="AI321" t="str">
            <v>0-1 día</v>
          </cell>
          <cell r="AJ321">
            <v>0</v>
          </cell>
          <cell r="AK321">
            <v>0</v>
          </cell>
          <cell r="AL321">
            <v>0</v>
          </cell>
          <cell r="AM321">
            <v>750.75000000000011</v>
          </cell>
          <cell r="AN321">
            <v>750.75</v>
          </cell>
          <cell r="AO321">
            <v>1</v>
          </cell>
        </row>
        <row r="322">
          <cell r="A322" t="str">
            <v>0D6X4653278</v>
          </cell>
          <cell r="B322" t="str">
            <v>0D6X4653271</v>
          </cell>
          <cell r="C322" t="str">
            <v>0D6X465327</v>
          </cell>
          <cell r="D322" t="str">
            <v>ABR-19</v>
          </cell>
          <cell r="E322">
            <v>1</v>
          </cell>
          <cell r="F322" t="str">
            <v>2021871</v>
          </cell>
          <cell r="G322" t="str">
            <v>SR MANTENIMIENTO CORRECTIVO</v>
          </cell>
          <cell r="H322" t="str">
            <v>4624</v>
          </cell>
          <cell r="I322" t="str">
            <v>08/04/2019 15:26</v>
          </cell>
          <cell r="J322" t="str">
            <v>500066</v>
          </cell>
          <cell r="K322" t="str">
            <v>PITSS</v>
          </cell>
          <cell r="L322" t="str">
            <v>ASP</v>
          </cell>
          <cell r="M322" t="str">
            <v>HONEYWELL AUTOMOTIVE DE MEXICO S DE RL DE CV</v>
          </cell>
          <cell r="N322" t="str">
            <v>BLVD MILLENIUM No 211</v>
          </cell>
          <cell r="O322" t="str">
            <v>Apodaca-NL</v>
          </cell>
          <cell r="P322">
            <v>0</v>
          </cell>
          <cell r="Q322" t="str">
            <v>INTERIOR</v>
          </cell>
          <cell r="R322">
            <v>966</v>
          </cell>
          <cell r="S322" t="str">
            <v>&gt;60</v>
          </cell>
          <cell r="T322" t="str">
            <v>Entry Mono Printers</v>
          </cell>
          <cell r="U322" t="str">
            <v>A4</v>
          </cell>
          <cell r="V322" t="str">
            <v>Otras</v>
          </cell>
          <cell r="W322" t="str">
            <v>1-&gt;60</v>
          </cell>
          <cell r="X322">
            <v>1.05</v>
          </cell>
          <cell r="Y322">
            <v>750.75000000000011</v>
          </cell>
          <cell r="Z322">
            <v>1</v>
          </cell>
          <cell r="AA322">
            <v>2.0699999999999998</v>
          </cell>
          <cell r="AB322">
            <v>9</v>
          </cell>
          <cell r="AC322">
            <v>0.22999999999999998</v>
          </cell>
          <cell r="AD322">
            <v>0</v>
          </cell>
          <cell r="AE322">
            <v>0</v>
          </cell>
          <cell r="AF322">
            <v>43564</v>
          </cell>
          <cell r="AG322">
            <v>43564</v>
          </cell>
          <cell r="AH322">
            <v>0</v>
          </cell>
          <cell r="AI322" t="str">
            <v>0-1 día</v>
          </cell>
          <cell r="AJ322">
            <v>0</v>
          </cell>
          <cell r="AK322">
            <v>0</v>
          </cell>
          <cell r="AL322">
            <v>0</v>
          </cell>
          <cell r="AM322">
            <v>750.75000000000011</v>
          </cell>
          <cell r="AN322">
            <v>0</v>
          </cell>
          <cell r="AO322">
            <v>1</v>
          </cell>
        </row>
        <row r="323">
          <cell r="A323" t="str">
            <v>0D6X4516488</v>
          </cell>
          <cell r="B323" t="str">
            <v>0D6X4516481</v>
          </cell>
          <cell r="C323" t="str">
            <v>0D6X451648</v>
          </cell>
          <cell r="D323" t="str">
            <v>ABR-19</v>
          </cell>
          <cell r="E323">
            <v>1</v>
          </cell>
          <cell r="F323" t="str">
            <v>2021909</v>
          </cell>
          <cell r="G323" t="str">
            <v>SR MANTENIMIENTO CORRECTIVO</v>
          </cell>
          <cell r="H323" t="str">
            <v>4624</v>
          </cell>
          <cell r="I323" t="str">
            <v>08/04/2019 16:08</v>
          </cell>
          <cell r="J323" t="str">
            <v>500159</v>
          </cell>
          <cell r="K323" t="str">
            <v>PITSS</v>
          </cell>
          <cell r="L323" t="str">
            <v>ASP</v>
          </cell>
          <cell r="M323" t="str">
            <v>HONEYWELL AUTOMOTIVE DE MEXICO S DE RL DE CV</v>
          </cell>
          <cell r="N323" t="str">
            <v>CRISTOBAL COLON 11364</v>
          </cell>
          <cell r="O323" t="str">
            <v>CHIHUAHUA-CHIH</v>
          </cell>
          <cell r="P323">
            <v>0</v>
          </cell>
          <cell r="Q323" t="str">
            <v>INTERIOR</v>
          </cell>
          <cell r="R323">
            <v>306</v>
          </cell>
          <cell r="S323" t="str">
            <v>&gt;60</v>
          </cell>
          <cell r="T323" t="str">
            <v>Entry Mono Printers</v>
          </cell>
          <cell r="U323" t="str">
            <v>A4</v>
          </cell>
          <cell r="V323" t="str">
            <v>Ciudad principal</v>
          </cell>
          <cell r="W323" t="str">
            <v>1-&gt;60</v>
          </cell>
          <cell r="X323">
            <v>1.05</v>
          </cell>
          <cell r="Y323">
            <v>750.75000000000011</v>
          </cell>
          <cell r="Z323">
            <v>1</v>
          </cell>
          <cell r="AA323">
            <v>1.37</v>
          </cell>
          <cell r="AB323">
            <v>5</v>
          </cell>
          <cell r="AC323">
            <v>0.27400000000000002</v>
          </cell>
          <cell r="AD323">
            <v>0</v>
          </cell>
          <cell r="AE323">
            <v>0</v>
          </cell>
          <cell r="AF323">
            <v>43564</v>
          </cell>
          <cell r="AG323">
            <v>43564</v>
          </cell>
          <cell r="AH323">
            <v>0</v>
          </cell>
          <cell r="AI323" t="str">
            <v>0-1 día</v>
          </cell>
          <cell r="AJ323">
            <v>0</v>
          </cell>
          <cell r="AK323">
            <v>0</v>
          </cell>
          <cell r="AL323">
            <v>0</v>
          </cell>
          <cell r="AM323">
            <v>750.75000000000011</v>
          </cell>
          <cell r="AN323">
            <v>429</v>
          </cell>
          <cell r="AO323">
            <v>1</v>
          </cell>
        </row>
        <row r="324">
          <cell r="A324" t="str">
            <v>0E1B0880978</v>
          </cell>
          <cell r="B324" t="str">
            <v>0E1B0880971</v>
          </cell>
          <cell r="C324" t="str">
            <v>0E1B088097</v>
          </cell>
          <cell r="D324" t="str">
            <v>ABR-19</v>
          </cell>
          <cell r="E324">
            <v>1</v>
          </cell>
          <cell r="F324" t="str">
            <v>2021989</v>
          </cell>
          <cell r="G324" t="str">
            <v>SR MANTENIMIENTO CORRECTIVO</v>
          </cell>
          <cell r="H324" t="str">
            <v>6656</v>
          </cell>
          <cell r="I324" t="str">
            <v>08/04/2019 20:04</v>
          </cell>
          <cell r="J324" t="str">
            <v>100037</v>
          </cell>
          <cell r="K324" t="str">
            <v>PITSS</v>
          </cell>
          <cell r="L324" t="str">
            <v>ASP</v>
          </cell>
          <cell r="M324" t="str">
            <v>MAGNETI MARELLI TOLUCA MEXICO S DE RL DE CV</v>
          </cell>
          <cell r="N324" t="str">
            <v>AV DE LA INDUSTRIA AUTOMOTRIZ No 7 MZ-4 LT-3</v>
          </cell>
          <cell r="O324" t="str">
            <v>Mexico-MEX</v>
          </cell>
          <cell r="P324">
            <v>0</v>
          </cell>
          <cell r="Q324" t="str">
            <v>INTERIOR</v>
          </cell>
          <cell r="R324">
            <v>283</v>
          </cell>
          <cell r="S324" t="str">
            <v>&gt;60</v>
          </cell>
          <cell r="T324" t="str">
            <v>Color Laser Printers</v>
          </cell>
          <cell r="U324" t="str">
            <v>A4</v>
          </cell>
          <cell r="V324" t="str">
            <v>Ciudad principal</v>
          </cell>
          <cell r="W324" t="str">
            <v>1-&gt;60</v>
          </cell>
          <cell r="X324">
            <v>1.05</v>
          </cell>
          <cell r="Y324">
            <v>750.75000000000011</v>
          </cell>
          <cell r="Z324">
            <v>1</v>
          </cell>
          <cell r="AA324">
            <v>1.65</v>
          </cell>
          <cell r="AB324">
            <v>5</v>
          </cell>
          <cell r="AC324">
            <v>0.32999999999999996</v>
          </cell>
          <cell r="AD324">
            <v>0</v>
          </cell>
          <cell r="AE324">
            <v>0</v>
          </cell>
          <cell r="AF324">
            <v>43564</v>
          </cell>
          <cell r="AG324">
            <v>43564</v>
          </cell>
          <cell r="AH324">
            <v>0</v>
          </cell>
          <cell r="AI324" t="str">
            <v>0-1 día</v>
          </cell>
          <cell r="AJ324">
            <v>0</v>
          </cell>
          <cell r="AK324">
            <v>0</v>
          </cell>
          <cell r="AL324">
            <v>0</v>
          </cell>
          <cell r="AM324">
            <v>750.75000000000011</v>
          </cell>
          <cell r="AN324">
            <v>750.75</v>
          </cell>
          <cell r="AO324">
            <v>1</v>
          </cell>
        </row>
        <row r="325">
          <cell r="A325" t="str">
            <v>0C4X0039458</v>
          </cell>
          <cell r="B325" t="str">
            <v>0C4X0039451</v>
          </cell>
          <cell r="C325" t="str">
            <v>0C4X003945</v>
          </cell>
          <cell r="D325" t="str">
            <v>ABR-19</v>
          </cell>
          <cell r="E325">
            <v>1</v>
          </cell>
          <cell r="F325" t="str">
            <v>2021953</v>
          </cell>
          <cell r="G325" t="str">
            <v>SR MANTENIMIENTO CORRECTIVO</v>
          </cell>
          <cell r="H325" t="str">
            <v>3658</v>
          </cell>
          <cell r="I325" t="str">
            <v>08/04/2019 17:21</v>
          </cell>
          <cell r="J325" t="str">
            <v>500159</v>
          </cell>
          <cell r="K325" t="str">
            <v>PITSS</v>
          </cell>
          <cell r="L325" t="str">
            <v>ASP</v>
          </cell>
          <cell r="M325" t="str">
            <v>RADIOMOVIL DIPSA SA DE CV</v>
          </cell>
          <cell r="N325" t="str">
            <v>BLVD  FRANCISCO VILLA REAL TORRES No 2050 SUB ANCL</v>
          </cell>
          <cell r="O325" t="str">
            <v>Ciudad Juarez-CHIH</v>
          </cell>
          <cell r="P325">
            <v>0</v>
          </cell>
          <cell r="Q325" t="str">
            <v>INTERIOR</v>
          </cell>
          <cell r="R325">
            <v>105</v>
          </cell>
          <cell r="S325" t="str">
            <v>&gt;60</v>
          </cell>
          <cell r="T325" t="str">
            <v>A4 Mono MFPs</v>
          </cell>
          <cell r="U325" t="str">
            <v>A4</v>
          </cell>
          <cell r="V325" t="str">
            <v>Ciudad principal</v>
          </cell>
          <cell r="W325" t="str">
            <v>1-&gt;60</v>
          </cell>
          <cell r="X325">
            <v>1.05</v>
          </cell>
          <cell r="Y325">
            <v>750.75000000000011</v>
          </cell>
          <cell r="Z325">
            <v>1</v>
          </cell>
          <cell r="AA325">
            <v>1.65</v>
          </cell>
          <cell r="AB325">
            <v>5</v>
          </cell>
          <cell r="AC325">
            <v>0.32999999999999996</v>
          </cell>
          <cell r="AD325">
            <v>0</v>
          </cell>
          <cell r="AE325">
            <v>0</v>
          </cell>
          <cell r="AF325">
            <v>43564</v>
          </cell>
          <cell r="AG325">
            <v>43564</v>
          </cell>
          <cell r="AH325">
            <v>0</v>
          </cell>
          <cell r="AI325" t="str">
            <v>0-1 día</v>
          </cell>
          <cell r="AJ325">
            <v>0</v>
          </cell>
          <cell r="AK325">
            <v>0</v>
          </cell>
          <cell r="AL325">
            <v>0</v>
          </cell>
          <cell r="AM325">
            <v>750.75000000000011</v>
          </cell>
          <cell r="AN325">
            <v>750.75</v>
          </cell>
          <cell r="AO325">
            <v>1</v>
          </cell>
        </row>
        <row r="326">
          <cell r="A326" t="str">
            <v>0BB12508842</v>
          </cell>
          <cell r="B326" t="str">
            <v>0BB12508841</v>
          </cell>
          <cell r="C326" t="str">
            <v>0BB1250884</v>
          </cell>
          <cell r="D326" t="str">
            <v>ABR-19</v>
          </cell>
          <cell r="E326">
            <v>1</v>
          </cell>
          <cell r="F326" t="str">
            <v>2018955</v>
          </cell>
          <cell r="G326" t="str">
            <v>SR MANTENIMIENTO CORRECTIVO</v>
          </cell>
          <cell r="H326" t="str">
            <v>3636</v>
          </cell>
          <cell r="I326" t="str">
            <v>02/04/2019 14:40</v>
          </cell>
          <cell r="J326" t="str">
            <v>800074</v>
          </cell>
          <cell r="K326" t="str">
            <v>PITSS</v>
          </cell>
          <cell r="L326" t="str">
            <v>ASP</v>
          </cell>
          <cell r="M326" t="str">
            <v>RADIOMOVIL DIPSA SA DE CV</v>
          </cell>
          <cell r="N326" t="str">
            <v>AV MELCHOR OCAMPO 17</v>
          </cell>
          <cell r="O326" t="str">
            <v>LAZARO CARDENAS-MICH</v>
          </cell>
          <cell r="P326">
            <v>0</v>
          </cell>
          <cell r="Q326" t="str">
            <v>INTERIOR</v>
          </cell>
          <cell r="R326">
            <v>370</v>
          </cell>
          <cell r="S326" t="str">
            <v>&gt;60</v>
          </cell>
          <cell r="T326" t="str">
            <v>A4 Mono MFPs</v>
          </cell>
          <cell r="U326" t="str">
            <v>A4</v>
          </cell>
          <cell r="V326" t="str">
            <v>Otras</v>
          </cell>
          <cell r="W326" t="str">
            <v>1-&gt;60</v>
          </cell>
          <cell r="X326">
            <v>1.05</v>
          </cell>
          <cell r="Y326">
            <v>750.75000000000011</v>
          </cell>
          <cell r="Z326">
            <v>1</v>
          </cell>
          <cell r="AA326">
            <v>0.57999999999999996</v>
          </cell>
          <cell r="AB326">
            <v>9</v>
          </cell>
          <cell r="AC326">
            <v>6.4444444444444443E-2</v>
          </cell>
          <cell r="AD326">
            <v>0</v>
          </cell>
          <cell r="AE326">
            <v>0</v>
          </cell>
          <cell r="AF326">
            <v>43564</v>
          </cell>
          <cell r="AG326">
            <v>43564</v>
          </cell>
          <cell r="AH326">
            <v>0</v>
          </cell>
          <cell r="AI326" t="str">
            <v>0-1 día</v>
          </cell>
          <cell r="AJ326">
            <v>0</v>
          </cell>
          <cell r="AK326">
            <v>0</v>
          </cell>
          <cell r="AL326">
            <v>0</v>
          </cell>
          <cell r="AM326">
            <v>750.75000000000011</v>
          </cell>
          <cell r="AN326">
            <v>750.75</v>
          </cell>
          <cell r="AO326">
            <v>1</v>
          </cell>
        </row>
        <row r="327">
          <cell r="A327" t="str">
            <v>0C4X0081221</v>
          </cell>
          <cell r="B327" t="str">
            <v>0C4X0081221</v>
          </cell>
          <cell r="C327" t="str">
            <v>0C4X008122</v>
          </cell>
          <cell r="D327" t="str">
            <v>ABR-19</v>
          </cell>
          <cell r="E327">
            <v>1</v>
          </cell>
          <cell r="F327" t="str">
            <v>2018309</v>
          </cell>
          <cell r="G327" t="str">
            <v>SR MANTENIMIENTO CORRECTIVO</v>
          </cell>
          <cell r="H327" t="str">
            <v>3658</v>
          </cell>
          <cell r="I327" t="str">
            <v>01/04/2019 15:53</v>
          </cell>
          <cell r="J327" t="str">
            <v>800074</v>
          </cell>
          <cell r="K327" t="str">
            <v>PITSS</v>
          </cell>
          <cell r="L327" t="str">
            <v>ASP</v>
          </cell>
          <cell r="M327" t="str">
            <v>RADIOMOVIL DIPSA SA DE CV</v>
          </cell>
          <cell r="N327" t="str">
            <v>AV MELCHOR OCAMPO 17</v>
          </cell>
          <cell r="O327" t="str">
            <v>LAZARO CARDENAS-MICH</v>
          </cell>
          <cell r="P327">
            <v>0</v>
          </cell>
          <cell r="Q327" t="str">
            <v>INTERIOR</v>
          </cell>
          <cell r="R327">
            <v>640</v>
          </cell>
          <cell r="S327" t="str">
            <v>&gt;60</v>
          </cell>
          <cell r="T327" t="str">
            <v>A4 Mono MFPs</v>
          </cell>
          <cell r="U327" t="str">
            <v>A4</v>
          </cell>
          <cell r="V327" t="str">
            <v>Otras</v>
          </cell>
          <cell r="W327" t="str">
            <v>1-&gt;60</v>
          </cell>
          <cell r="X327">
            <v>1.05</v>
          </cell>
          <cell r="Y327">
            <v>750.75000000000011</v>
          </cell>
          <cell r="Z327">
            <v>1</v>
          </cell>
          <cell r="AA327">
            <v>4.62</v>
          </cell>
          <cell r="AB327">
            <v>9</v>
          </cell>
          <cell r="AC327">
            <v>0.51333333333333331</v>
          </cell>
          <cell r="AD327">
            <v>0</v>
          </cell>
          <cell r="AE327">
            <v>0</v>
          </cell>
          <cell r="AF327">
            <v>43564</v>
          </cell>
          <cell r="AG327">
            <v>43564</v>
          </cell>
          <cell r="AH327">
            <v>0</v>
          </cell>
          <cell r="AI327" t="str">
            <v>0-1 día</v>
          </cell>
          <cell r="AJ327">
            <v>0</v>
          </cell>
          <cell r="AK327">
            <v>0</v>
          </cell>
          <cell r="AL327">
            <v>0</v>
          </cell>
          <cell r="AM327">
            <v>750.75000000000011</v>
          </cell>
          <cell r="AN327">
            <v>0</v>
          </cell>
          <cell r="AO327">
            <v>1</v>
          </cell>
        </row>
        <row r="328">
          <cell r="A328" t="str">
            <v>0XLT2824368</v>
          </cell>
          <cell r="B328" t="str">
            <v>0XLT2824361</v>
          </cell>
          <cell r="C328" t="str">
            <v>0XLT282436</v>
          </cell>
          <cell r="D328" t="str">
            <v>ABR-19</v>
          </cell>
          <cell r="E328">
            <v>1</v>
          </cell>
          <cell r="F328" t="str">
            <v>2021877</v>
          </cell>
          <cell r="G328" t="str">
            <v>SR MANTENIMIENTO CORRECTIVO</v>
          </cell>
          <cell r="H328" t="str">
            <v>4603</v>
          </cell>
          <cell r="I328" t="str">
            <v>08/04/2019 15:30</v>
          </cell>
          <cell r="J328" t="str">
            <v>500159</v>
          </cell>
          <cell r="K328" t="str">
            <v>PITSS</v>
          </cell>
          <cell r="L328" t="str">
            <v>ASP</v>
          </cell>
          <cell r="M328" t="str">
            <v>HONEYWELL AUTOMOTIVE DE MEXICO S DE RL DE CV</v>
          </cell>
          <cell r="N328" t="str">
            <v>CRISTOBAL COLON 11364</v>
          </cell>
          <cell r="O328" t="str">
            <v>CHIHUAHUA-CHIH</v>
          </cell>
          <cell r="P328">
            <v>0</v>
          </cell>
          <cell r="Q328" t="str">
            <v>INTERIOR</v>
          </cell>
          <cell r="R328">
            <v>294</v>
          </cell>
          <cell r="S328" t="str">
            <v>&gt;60</v>
          </cell>
          <cell r="T328" t="str">
            <v>Entry Mono Printers</v>
          </cell>
          <cell r="U328" t="str">
            <v>A4</v>
          </cell>
          <cell r="V328" t="str">
            <v>Ciudad principal</v>
          </cell>
          <cell r="W328" t="str">
            <v>1-&gt;60</v>
          </cell>
          <cell r="X328">
            <v>1.05</v>
          </cell>
          <cell r="Y328">
            <v>750.75000000000011</v>
          </cell>
          <cell r="Z328">
            <v>1</v>
          </cell>
          <cell r="AA328">
            <v>0</v>
          </cell>
          <cell r="AB328">
            <v>5</v>
          </cell>
          <cell r="AC328">
            <v>0</v>
          </cell>
          <cell r="AD328">
            <v>0</v>
          </cell>
          <cell r="AE328">
            <v>0</v>
          </cell>
          <cell r="AF328">
            <v>43564</v>
          </cell>
          <cell r="AG328">
            <v>43564</v>
          </cell>
          <cell r="AH328">
            <v>0</v>
          </cell>
          <cell r="AI328" t="str">
            <v>0-1 día</v>
          </cell>
          <cell r="AJ328">
            <v>0</v>
          </cell>
          <cell r="AK328">
            <v>0</v>
          </cell>
          <cell r="AL328">
            <v>0</v>
          </cell>
          <cell r="AM328">
            <v>750.75000000000011</v>
          </cell>
          <cell r="AN328">
            <v>750.75</v>
          </cell>
          <cell r="AO328">
            <v>2</v>
          </cell>
        </row>
        <row r="329">
          <cell r="A329" t="str">
            <v>0D6X4584305</v>
          </cell>
          <cell r="B329" t="str">
            <v>0D6X4584301</v>
          </cell>
          <cell r="C329" t="str">
            <v>0D6X458430</v>
          </cell>
          <cell r="D329" t="str">
            <v>ABR-19</v>
          </cell>
          <cell r="E329">
            <v>1</v>
          </cell>
          <cell r="F329" t="str">
            <v>2020745</v>
          </cell>
          <cell r="G329" t="str">
            <v>SR MANTENIMIENTO CORRECTIVO</v>
          </cell>
          <cell r="H329" t="str">
            <v>4624</v>
          </cell>
          <cell r="I329" t="str">
            <v>05/04/2019 13:04</v>
          </cell>
          <cell r="J329" t="str">
            <v>500155</v>
          </cell>
          <cell r="K329" t="str">
            <v>PITSS</v>
          </cell>
          <cell r="L329" t="str">
            <v>ASP</v>
          </cell>
          <cell r="M329" t="str">
            <v>HONEYWELL AUTOMOTIVE DE MEXICO S DE RL DE CV</v>
          </cell>
          <cell r="N329" t="str">
            <v>AV FUENTES DEL SUR 7151</v>
          </cell>
          <cell r="O329" t="str">
            <v>CIUDAD JUAREZ-CHIH</v>
          </cell>
          <cell r="P329">
            <v>0</v>
          </cell>
          <cell r="Q329" t="str">
            <v>INTERIOR</v>
          </cell>
          <cell r="R329">
            <v>357</v>
          </cell>
          <cell r="S329" t="str">
            <v>&gt;60</v>
          </cell>
          <cell r="T329" t="str">
            <v>Entry Mono Printers</v>
          </cell>
          <cell r="U329" t="str">
            <v>A4</v>
          </cell>
          <cell r="V329" t="str">
            <v>Ciudad principal</v>
          </cell>
          <cell r="W329" t="str">
            <v>1-&gt;60</v>
          </cell>
          <cell r="X329">
            <v>1.05</v>
          </cell>
          <cell r="Y329">
            <v>750.75000000000011</v>
          </cell>
          <cell r="Z329">
            <v>1</v>
          </cell>
          <cell r="AA329">
            <v>0.93</v>
          </cell>
          <cell r="AB329">
            <v>5</v>
          </cell>
          <cell r="AC329">
            <v>0.186</v>
          </cell>
          <cell r="AD329">
            <v>0</v>
          </cell>
          <cell r="AE329">
            <v>0</v>
          </cell>
          <cell r="AF329">
            <v>43564</v>
          </cell>
          <cell r="AG329">
            <v>43564</v>
          </cell>
          <cell r="AH329">
            <v>0</v>
          </cell>
          <cell r="AI329" t="str">
            <v>0-1 día</v>
          </cell>
          <cell r="AJ329">
            <v>0</v>
          </cell>
          <cell r="AK329">
            <v>0</v>
          </cell>
          <cell r="AL329">
            <v>0</v>
          </cell>
          <cell r="AM329">
            <v>750.75000000000011</v>
          </cell>
          <cell r="AN329">
            <v>750.75</v>
          </cell>
          <cell r="AO329">
            <v>1</v>
          </cell>
        </row>
        <row r="330">
          <cell r="A330" t="str">
            <v>0C4X0085584</v>
          </cell>
          <cell r="B330" t="str">
            <v>0C4X0085581</v>
          </cell>
          <cell r="C330" t="str">
            <v>0C4X008558</v>
          </cell>
          <cell r="D330" t="str">
            <v>ABR-19</v>
          </cell>
          <cell r="E330">
            <v>1</v>
          </cell>
          <cell r="F330" t="str">
            <v>2020079</v>
          </cell>
          <cell r="G330" t="str">
            <v>SR MANTENIMIENTO CORRECTIVO</v>
          </cell>
          <cell r="H330" t="str">
            <v>3658</v>
          </cell>
          <cell r="I330" t="str">
            <v>04/04/2019 13:06</v>
          </cell>
          <cell r="J330" t="str">
            <v>800197</v>
          </cell>
          <cell r="K330" t="str">
            <v>PITSS</v>
          </cell>
          <cell r="L330" t="str">
            <v>ASP</v>
          </cell>
          <cell r="M330" t="str">
            <v>RADIOMOVIL DIPSA SA DE CV</v>
          </cell>
          <cell r="N330" t="str">
            <v>BLVD ANTONIO ROCHA CORDERO 700 INT D 3-4</v>
          </cell>
          <cell r="O330" t="str">
            <v>SAN LUIS POTOSI-SLP</v>
          </cell>
          <cell r="P330">
            <v>0</v>
          </cell>
          <cell r="Q330" t="str">
            <v>INTERIOR</v>
          </cell>
          <cell r="R330">
            <v>156</v>
          </cell>
          <cell r="S330" t="str">
            <v>&gt;60</v>
          </cell>
          <cell r="T330" t="str">
            <v>A4 Mono MFPs</v>
          </cell>
          <cell r="U330" t="str">
            <v>A4</v>
          </cell>
          <cell r="V330" t="str">
            <v>Ciudad principal</v>
          </cell>
          <cell r="W330" t="str">
            <v>1-&gt;60</v>
          </cell>
          <cell r="X330">
            <v>1.05</v>
          </cell>
          <cell r="Y330">
            <v>750.75000000000011</v>
          </cell>
          <cell r="Z330">
            <v>1</v>
          </cell>
          <cell r="AA330">
            <v>2.23</v>
          </cell>
          <cell r="AB330">
            <v>5</v>
          </cell>
          <cell r="AC330">
            <v>0.44600000000000001</v>
          </cell>
          <cell r="AD330">
            <v>0</v>
          </cell>
          <cell r="AE330">
            <v>0</v>
          </cell>
          <cell r="AF330">
            <v>43564</v>
          </cell>
          <cell r="AG330">
            <v>43564</v>
          </cell>
          <cell r="AH330">
            <v>0</v>
          </cell>
          <cell r="AI330" t="str">
            <v>0-1 día</v>
          </cell>
          <cell r="AJ330">
            <v>0</v>
          </cell>
          <cell r="AK330">
            <v>0</v>
          </cell>
          <cell r="AL330">
            <v>0</v>
          </cell>
          <cell r="AM330">
            <v>750.75000000000011</v>
          </cell>
          <cell r="AN330">
            <v>750.75</v>
          </cell>
          <cell r="AO330">
            <v>1</v>
          </cell>
        </row>
        <row r="331">
          <cell r="A331" t="str">
            <v>0A4T5620899</v>
          </cell>
          <cell r="B331" t="str">
            <v>0A4T5620891</v>
          </cell>
          <cell r="C331" t="str">
            <v>0A4T562089</v>
          </cell>
          <cell r="D331" t="str">
            <v>ABR-19</v>
          </cell>
          <cell r="E331">
            <v>1</v>
          </cell>
          <cell r="F331" t="str">
            <v>2022641</v>
          </cell>
          <cell r="G331" t="str">
            <v>SR MANTENIMIENTO CORRECTIVO</v>
          </cell>
          <cell r="H331" t="str">
            <v>3611</v>
          </cell>
          <cell r="I331" t="str">
            <v>09/04/2019 17:43</v>
          </cell>
          <cell r="J331" t="str">
            <v>500155</v>
          </cell>
          <cell r="K331" t="str">
            <v>PITSS</v>
          </cell>
          <cell r="L331" t="str">
            <v>ASP</v>
          </cell>
          <cell r="M331" t="str">
            <v>HONEYWELL AUTOMOTIVE DE MEXICO S DE RL DE CV</v>
          </cell>
          <cell r="N331" t="str">
            <v>AV PARQUE INDUSTRIAL JUAREZ 3328</v>
          </cell>
          <cell r="O331" t="str">
            <v>CIUDAD JUAREZ-CHIH</v>
          </cell>
          <cell r="P331">
            <v>0</v>
          </cell>
          <cell r="Q331" t="str">
            <v>INTERIOR</v>
          </cell>
          <cell r="R331">
            <v>2686</v>
          </cell>
          <cell r="S331" t="str">
            <v>&gt;60</v>
          </cell>
          <cell r="T331" t="str">
            <v>Entry Mono Printers</v>
          </cell>
          <cell r="U331" t="str">
            <v>A4</v>
          </cell>
          <cell r="V331" t="str">
            <v>Ciudad principal</v>
          </cell>
          <cell r="W331" t="str">
            <v>1-&gt;60</v>
          </cell>
          <cell r="X331">
            <v>1.05</v>
          </cell>
          <cell r="Y331">
            <v>750.75000000000011</v>
          </cell>
          <cell r="Z331">
            <v>1</v>
          </cell>
          <cell r="AA331">
            <v>0</v>
          </cell>
          <cell r="AB331">
            <v>5</v>
          </cell>
          <cell r="AC331">
            <v>0</v>
          </cell>
          <cell r="AD331">
            <v>0</v>
          </cell>
          <cell r="AE331">
            <v>0</v>
          </cell>
          <cell r="AF331">
            <v>43565</v>
          </cell>
          <cell r="AG331">
            <v>43565</v>
          </cell>
          <cell r="AH331">
            <v>0</v>
          </cell>
          <cell r="AI331" t="str">
            <v>0-1 día</v>
          </cell>
          <cell r="AJ331">
            <v>0</v>
          </cell>
          <cell r="AK331">
            <v>0</v>
          </cell>
          <cell r="AL331">
            <v>0</v>
          </cell>
          <cell r="AM331">
            <v>750.75000000000011</v>
          </cell>
          <cell r="AN331">
            <v>0</v>
          </cell>
          <cell r="AO331">
            <v>1</v>
          </cell>
        </row>
        <row r="332">
          <cell r="A332" t="str">
            <v>5BT7313874</v>
          </cell>
          <cell r="B332" t="str">
            <v>5BT7313872</v>
          </cell>
          <cell r="C332" t="str">
            <v>5BT731387</v>
          </cell>
          <cell r="D332" t="str">
            <v>ABR-19</v>
          </cell>
          <cell r="E332">
            <v>1</v>
          </cell>
          <cell r="F332" t="str">
            <v>2019891</v>
          </cell>
          <cell r="G332" t="str">
            <v>SR MANTENIMIENTO CORRECTIVO</v>
          </cell>
          <cell r="H332" t="str">
            <v>3336</v>
          </cell>
          <cell r="I332" t="str">
            <v>04/04/2019 09:45</v>
          </cell>
          <cell r="J332" t="str">
            <v>100038</v>
          </cell>
          <cell r="K332" t="str">
            <v>PITSS</v>
          </cell>
          <cell r="L332" t="str">
            <v>ASP</v>
          </cell>
          <cell r="M332" t="str">
            <v>ASOC DE COLONOS DEL CONJUNTO URBANO LOS ROBLES AC</v>
          </cell>
          <cell r="N332" t="str">
            <v>AV INDEPENDENCIA 1000</v>
          </cell>
          <cell r="O332" t="str">
            <v>LERMA-MEX</v>
          </cell>
          <cell r="P332">
            <v>0</v>
          </cell>
          <cell r="Q332" t="str">
            <v>INTERIOR</v>
          </cell>
          <cell r="R332">
            <v>2681</v>
          </cell>
          <cell r="S332" t="str">
            <v>&gt;60</v>
          </cell>
          <cell r="T332" t="str">
            <v>A4 Mono MFPs</v>
          </cell>
          <cell r="U332" t="str">
            <v>A4</v>
          </cell>
          <cell r="V332" t="str">
            <v>Otras</v>
          </cell>
          <cell r="W332" t="str">
            <v>1-&gt;60</v>
          </cell>
          <cell r="X332">
            <v>1.05</v>
          </cell>
          <cell r="Y332">
            <v>750.75000000000011</v>
          </cell>
          <cell r="Z332">
            <v>1</v>
          </cell>
          <cell r="AA332">
            <v>6.25</v>
          </cell>
          <cell r="AB332">
            <v>9</v>
          </cell>
          <cell r="AC332">
            <v>0.69444444444444442</v>
          </cell>
          <cell r="AD332">
            <v>0</v>
          </cell>
          <cell r="AE332">
            <v>0</v>
          </cell>
          <cell r="AF332">
            <v>43565</v>
          </cell>
          <cell r="AG332">
            <v>43565</v>
          </cell>
          <cell r="AH332">
            <v>0</v>
          </cell>
          <cell r="AI332" t="str">
            <v>0-1 día</v>
          </cell>
          <cell r="AJ332">
            <v>0</v>
          </cell>
          <cell r="AK332">
            <v>0</v>
          </cell>
          <cell r="AL332">
            <v>0</v>
          </cell>
          <cell r="AM332">
            <v>750.75000000000011</v>
          </cell>
          <cell r="AN332" t="e">
            <v>#N/A</v>
          </cell>
          <cell r="AO332">
            <v>2</v>
          </cell>
        </row>
        <row r="333">
          <cell r="A333" t="str">
            <v>9HB3271279</v>
          </cell>
          <cell r="B333" t="str">
            <v>9HB3271271</v>
          </cell>
          <cell r="C333" t="str">
            <v>9HB327127</v>
          </cell>
          <cell r="D333" t="str">
            <v>ABR-19</v>
          </cell>
          <cell r="E333">
            <v>1</v>
          </cell>
          <cell r="F333" t="str">
            <v>2022637</v>
          </cell>
          <cell r="G333" t="str">
            <v>SR MANTENIMIENTO CORRECTIVO</v>
          </cell>
          <cell r="H333" t="str">
            <v>4002</v>
          </cell>
          <cell r="I333" t="str">
            <v>09/04/2019 17:29</v>
          </cell>
          <cell r="J333" t="str">
            <v>800072</v>
          </cell>
          <cell r="K333" t="str">
            <v>PITSS</v>
          </cell>
          <cell r="L333" t="str">
            <v>ASP</v>
          </cell>
          <cell r="M333" t="str">
            <v>GALAZ YAMAZAKI RUIZ URQUIZA SC</v>
          </cell>
          <cell r="N333" t="str">
            <v>AV. ADOLFO LOPEZ MATEOS NORTE 2405</v>
          </cell>
          <cell r="O333" t="str">
            <v>Guadalajara-JAL</v>
          </cell>
          <cell r="P333">
            <v>0</v>
          </cell>
          <cell r="Q333" t="str">
            <v>INTERIOR</v>
          </cell>
          <cell r="R333">
            <v>153</v>
          </cell>
          <cell r="S333" t="str">
            <v>&gt;60</v>
          </cell>
          <cell r="T333" t="str">
            <v>A4 Mono MFPs</v>
          </cell>
          <cell r="U333" t="str">
            <v>A4</v>
          </cell>
          <cell r="V333" t="str">
            <v>Ciudad principal</v>
          </cell>
          <cell r="W333" t="str">
            <v>1-&gt;60</v>
          </cell>
          <cell r="X333">
            <v>1.05</v>
          </cell>
          <cell r="Y333">
            <v>750.75000000000011</v>
          </cell>
          <cell r="Z333">
            <v>1</v>
          </cell>
          <cell r="AA333">
            <v>1.69</v>
          </cell>
          <cell r="AB333">
            <v>5</v>
          </cell>
          <cell r="AC333">
            <v>0.33799999999999997</v>
          </cell>
          <cell r="AD333">
            <v>0</v>
          </cell>
          <cell r="AE333">
            <v>0</v>
          </cell>
          <cell r="AF333">
            <v>43565</v>
          </cell>
          <cell r="AG333">
            <v>43565</v>
          </cell>
          <cell r="AH333">
            <v>0</v>
          </cell>
          <cell r="AI333" t="str">
            <v>0-1 día</v>
          </cell>
          <cell r="AJ333">
            <v>0</v>
          </cell>
          <cell r="AK333">
            <v>0</v>
          </cell>
          <cell r="AL333">
            <v>0</v>
          </cell>
          <cell r="AM333">
            <v>750.75000000000011</v>
          </cell>
          <cell r="AN333">
            <v>750.75</v>
          </cell>
          <cell r="AO333">
            <v>1</v>
          </cell>
        </row>
        <row r="334">
          <cell r="A334" t="str">
            <v>09HB3205849</v>
          </cell>
          <cell r="B334" t="str">
            <v>09HB3205841</v>
          </cell>
          <cell r="C334" t="str">
            <v>09HB320584</v>
          </cell>
          <cell r="D334" t="str">
            <v>ABR-19</v>
          </cell>
          <cell r="E334">
            <v>1</v>
          </cell>
          <cell r="F334" t="str">
            <v>2022519</v>
          </cell>
          <cell r="G334" t="str">
            <v>SR MANTENIMIENTO CORRECTIVO</v>
          </cell>
          <cell r="H334" t="str">
            <v>4002</v>
          </cell>
          <cell r="I334" t="str">
            <v>09/04/2019 14:35</v>
          </cell>
          <cell r="J334" t="str">
            <v>500161</v>
          </cell>
          <cell r="K334" t="str">
            <v>PITSS</v>
          </cell>
          <cell r="L334" t="str">
            <v>ASP</v>
          </cell>
          <cell r="M334" t="str">
            <v>TELEFONOS DE MEXICO SA B DE CV</v>
          </cell>
          <cell r="N334" t="str">
            <v>AV. RIO CHUVISCAR SUR 1000</v>
          </cell>
          <cell r="O334" t="str">
            <v>CIUDAD DELICIAS-CHIH</v>
          </cell>
          <cell r="P334">
            <v>0</v>
          </cell>
          <cell r="Q334" t="str">
            <v>INTERIOR</v>
          </cell>
          <cell r="R334">
            <v>564</v>
          </cell>
          <cell r="S334" t="str">
            <v>&gt;60</v>
          </cell>
          <cell r="T334" t="str">
            <v>A4 Mono MFPs</v>
          </cell>
          <cell r="U334" t="str">
            <v>A4</v>
          </cell>
          <cell r="V334" t="str">
            <v>Otras</v>
          </cell>
          <cell r="W334" t="str">
            <v>1-&gt;60</v>
          </cell>
          <cell r="X334">
            <v>1.05</v>
          </cell>
          <cell r="Y334">
            <v>750.75000000000011</v>
          </cell>
          <cell r="Z334">
            <v>1</v>
          </cell>
          <cell r="AA334">
            <v>3.67</v>
          </cell>
          <cell r="AB334">
            <v>9</v>
          </cell>
          <cell r="AC334">
            <v>0.40777777777777779</v>
          </cell>
          <cell r="AD334">
            <v>0</v>
          </cell>
          <cell r="AE334">
            <v>0</v>
          </cell>
          <cell r="AF334">
            <v>43565</v>
          </cell>
          <cell r="AG334">
            <v>43565</v>
          </cell>
          <cell r="AH334">
            <v>0</v>
          </cell>
          <cell r="AI334" t="str">
            <v>0-1 día</v>
          </cell>
          <cell r="AJ334">
            <v>0</v>
          </cell>
          <cell r="AK334">
            <v>0</v>
          </cell>
          <cell r="AL334">
            <v>0</v>
          </cell>
          <cell r="AM334">
            <v>750.75000000000011</v>
          </cell>
          <cell r="AN334">
            <v>0</v>
          </cell>
          <cell r="AO334">
            <v>1</v>
          </cell>
        </row>
        <row r="335">
          <cell r="A335" t="str">
            <v>0A2T20029310</v>
          </cell>
          <cell r="B335" t="str">
            <v>0A2T2002931</v>
          </cell>
          <cell r="C335" t="str">
            <v>0A2T200293</v>
          </cell>
          <cell r="D335" t="str">
            <v>ABR-19</v>
          </cell>
          <cell r="E335">
            <v>1</v>
          </cell>
          <cell r="F335" t="str">
            <v>2023087</v>
          </cell>
          <cell r="G335" t="str">
            <v>SR MANTENIMIENTO CORRECTIVO</v>
          </cell>
          <cell r="H335" t="str">
            <v>3616</v>
          </cell>
          <cell r="I335" t="str">
            <v>10/04/2019 13:30</v>
          </cell>
          <cell r="J335" t="str">
            <v>800187</v>
          </cell>
          <cell r="K335" t="str">
            <v>PITSS</v>
          </cell>
          <cell r="L335" t="str">
            <v>ASP</v>
          </cell>
          <cell r="M335" t="str">
            <v>DHL EXPRESS MEXICO SA DE CV</v>
          </cell>
          <cell r="N335" t="str">
            <v>CARR TEQUISQUIAPAN KM 3</v>
          </cell>
          <cell r="O335" t="str">
            <v>SAN JUAN DEL RIO-QRO</v>
          </cell>
          <cell r="P335">
            <v>0</v>
          </cell>
          <cell r="Q335" t="str">
            <v>INTERIOR</v>
          </cell>
          <cell r="R335">
            <v>1584</v>
          </cell>
          <cell r="S335" t="str">
            <v>&gt;60</v>
          </cell>
          <cell r="T335" t="str">
            <v>A4 Mono MFPs</v>
          </cell>
          <cell r="U335" t="str">
            <v>A4</v>
          </cell>
          <cell r="V335" t="str">
            <v>Ciudad principal</v>
          </cell>
          <cell r="W335" t="str">
            <v>1-&gt;60</v>
          </cell>
          <cell r="X335">
            <v>1.05</v>
          </cell>
          <cell r="Y335">
            <v>750.75000000000011</v>
          </cell>
          <cell r="Z335">
            <v>1</v>
          </cell>
          <cell r="AA335">
            <v>1.25</v>
          </cell>
          <cell r="AB335">
            <v>5</v>
          </cell>
          <cell r="AC335">
            <v>0.25</v>
          </cell>
          <cell r="AD335">
            <v>0</v>
          </cell>
          <cell r="AE335">
            <v>0</v>
          </cell>
          <cell r="AF335">
            <v>43565</v>
          </cell>
          <cell r="AG335">
            <v>43565</v>
          </cell>
          <cell r="AH335">
            <v>0</v>
          </cell>
          <cell r="AI335" t="str">
            <v>0-1 día</v>
          </cell>
          <cell r="AJ335">
            <v>0</v>
          </cell>
          <cell r="AK335">
            <v>0</v>
          </cell>
          <cell r="AL335">
            <v>0</v>
          </cell>
          <cell r="AM335">
            <v>750.75000000000011</v>
          </cell>
          <cell r="AN335">
            <v>0</v>
          </cell>
          <cell r="AO335">
            <v>1</v>
          </cell>
        </row>
        <row r="336">
          <cell r="A336" t="str">
            <v>K8B48590510</v>
          </cell>
          <cell r="B336" t="str">
            <v>K8B4859051</v>
          </cell>
          <cell r="C336" t="str">
            <v>K8B485905</v>
          </cell>
          <cell r="D336" t="str">
            <v>ABR-19</v>
          </cell>
          <cell r="E336">
            <v>1</v>
          </cell>
          <cell r="F336" t="str">
            <v>2022981</v>
          </cell>
          <cell r="G336" t="str">
            <v>SR MANTENIMIENTO CORRECTIVO</v>
          </cell>
          <cell r="H336" t="str">
            <v>3226</v>
          </cell>
          <cell r="I336" t="str">
            <v>10/04/2019 11:31</v>
          </cell>
          <cell r="J336" t="str">
            <v>800072</v>
          </cell>
          <cell r="K336" t="str">
            <v>PITSS</v>
          </cell>
          <cell r="L336" t="str">
            <v>ASP</v>
          </cell>
          <cell r="M336" t="str">
            <v>RAMAG INDUSTRIAL SA DE CV</v>
          </cell>
          <cell r="N336" t="str">
            <v>AV HIDALGO No 108 INT D</v>
          </cell>
          <cell r="O336" t="str">
            <v>Jalisco-JAL</v>
          </cell>
          <cell r="P336">
            <v>0</v>
          </cell>
          <cell r="Q336" t="str">
            <v>INTERIOR</v>
          </cell>
          <cell r="R336">
            <v>2687</v>
          </cell>
          <cell r="S336" t="str">
            <v>&gt;60</v>
          </cell>
          <cell r="T336" t="str">
            <v>A4 Mono MFPs</v>
          </cell>
          <cell r="U336" t="str">
            <v>A4</v>
          </cell>
          <cell r="V336" t="str">
            <v>Ciudad principal</v>
          </cell>
          <cell r="W336" t="str">
            <v>1-&gt;60</v>
          </cell>
          <cell r="X336">
            <v>1.05</v>
          </cell>
          <cell r="Y336">
            <v>750.75000000000011</v>
          </cell>
          <cell r="Z336">
            <v>1</v>
          </cell>
          <cell r="AA336">
            <v>1.88</v>
          </cell>
          <cell r="AB336">
            <v>5</v>
          </cell>
          <cell r="AC336">
            <v>0.376</v>
          </cell>
          <cell r="AD336">
            <v>0</v>
          </cell>
          <cell r="AE336">
            <v>0</v>
          </cell>
          <cell r="AF336">
            <v>43565</v>
          </cell>
          <cell r="AG336">
            <v>43565</v>
          </cell>
          <cell r="AH336">
            <v>0</v>
          </cell>
          <cell r="AI336" t="str">
            <v>0-1 día</v>
          </cell>
          <cell r="AJ336">
            <v>0</v>
          </cell>
          <cell r="AK336">
            <v>0</v>
          </cell>
          <cell r="AL336">
            <v>0</v>
          </cell>
          <cell r="AM336">
            <v>750.75000000000011</v>
          </cell>
          <cell r="AN336" t="e">
            <v>#N/A</v>
          </cell>
          <cell r="AO336">
            <v>1</v>
          </cell>
        </row>
        <row r="337">
          <cell r="A337" t="str">
            <v>9HB32675310</v>
          </cell>
          <cell r="B337" t="str">
            <v>9HB3267531</v>
          </cell>
          <cell r="C337" t="str">
            <v>9HB326753</v>
          </cell>
          <cell r="D337" t="str">
            <v>ABR-19</v>
          </cell>
          <cell r="E337">
            <v>1</v>
          </cell>
          <cell r="F337" t="str">
            <v>2023107</v>
          </cell>
          <cell r="G337" t="str">
            <v>SR MANTENIMIENTO CORRECTIVO</v>
          </cell>
          <cell r="H337" t="str">
            <v>4002</v>
          </cell>
          <cell r="I337" t="str">
            <v>10/04/2019 13:51</v>
          </cell>
          <cell r="J337" t="str">
            <v>500071</v>
          </cell>
          <cell r="K337" t="str">
            <v>PITSS</v>
          </cell>
          <cell r="L337" t="str">
            <v>ASP</v>
          </cell>
          <cell r="M337" t="str">
            <v>EL GALLITO DE CONTROL RAMIREZ SA DE CV</v>
          </cell>
          <cell r="N337" t="str">
            <v>JUAREZ Y CUARTA NUM 63</v>
          </cell>
          <cell r="O337" t="str">
            <v>MATAMOROS-TAM</v>
          </cell>
          <cell r="P337">
            <v>0</v>
          </cell>
          <cell r="Q337" t="str">
            <v>INTERIOR</v>
          </cell>
          <cell r="R337">
            <v>114</v>
          </cell>
          <cell r="S337" t="str">
            <v>&gt;60</v>
          </cell>
          <cell r="T337" t="str">
            <v>A4 Mono MFPs</v>
          </cell>
          <cell r="U337" t="str">
            <v>A4</v>
          </cell>
          <cell r="V337" t="str">
            <v>Ciudad principal</v>
          </cell>
          <cell r="W337" t="str">
            <v>1-&gt;60</v>
          </cell>
          <cell r="X337">
            <v>1.05</v>
          </cell>
          <cell r="Y337">
            <v>750.75000000000011</v>
          </cell>
          <cell r="Z337">
            <v>1</v>
          </cell>
          <cell r="AA337">
            <v>2.15</v>
          </cell>
          <cell r="AB337">
            <v>5</v>
          </cell>
          <cell r="AC337">
            <v>0.43</v>
          </cell>
          <cell r="AD337">
            <v>0</v>
          </cell>
          <cell r="AE337">
            <v>0</v>
          </cell>
          <cell r="AF337">
            <v>43565</v>
          </cell>
          <cell r="AG337">
            <v>43565</v>
          </cell>
          <cell r="AH337">
            <v>0</v>
          </cell>
          <cell r="AI337" t="str">
            <v>0-1 día</v>
          </cell>
          <cell r="AJ337">
            <v>0</v>
          </cell>
          <cell r="AK337">
            <v>0</v>
          </cell>
          <cell r="AL337">
            <v>0</v>
          </cell>
          <cell r="AM337">
            <v>750.75000000000011</v>
          </cell>
          <cell r="AN337">
            <v>750.75</v>
          </cell>
          <cell r="AO337">
            <v>1</v>
          </cell>
        </row>
        <row r="338">
          <cell r="A338" t="str">
            <v>0D6X4583812</v>
          </cell>
          <cell r="B338" t="str">
            <v>0D6X4583811</v>
          </cell>
          <cell r="C338" t="str">
            <v>0D6X458381</v>
          </cell>
          <cell r="D338" t="str">
            <v>ABR-19</v>
          </cell>
          <cell r="E338">
            <v>1</v>
          </cell>
          <cell r="F338" t="str">
            <v>2018719</v>
          </cell>
          <cell r="G338" t="str">
            <v>SR MANTENIMIENTO CORRECTIVO</v>
          </cell>
          <cell r="H338" t="str">
            <v>4624</v>
          </cell>
          <cell r="I338" t="str">
            <v>02/04/2019 09:40</v>
          </cell>
          <cell r="J338" t="str">
            <v>500163</v>
          </cell>
          <cell r="K338" t="str">
            <v>PITSS</v>
          </cell>
          <cell r="L338" t="str">
            <v>ASP</v>
          </cell>
          <cell r="M338" t="str">
            <v>APTIV CONTRACT SERVICES NORESTE S DE RL DE CV</v>
          </cell>
          <cell r="N338" t="str">
            <v>BLVD ADOLFO LOPEZ MATEOS No 805 PONIENTE</v>
          </cell>
          <cell r="O338" t="str">
            <v>Ciudad Victoria-TAM</v>
          </cell>
          <cell r="P338">
            <v>0</v>
          </cell>
          <cell r="Q338" t="str">
            <v>INTERIOR</v>
          </cell>
          <cell r="R338">
            <v>74</v>
          </cell>
          <cell r="S338" t="str">
            <v>&gt;60</v>
          </cell>
          <cell r="T338" t="str">
            <v>Entry Mono Printers</v>
          </cell>
          <cell r="U338" t="str">
            <v>A4</v>
          </cell>
          <cell r="V338" t="str">
            <v>Ciudad principal</v>
          </cell>
          <cell r="W338" t="str">
            <v>1-&gt;60</v>
          </cell>
          <cell r="X338">
            <v>1.05</v>
          </cell>
          <cell r="Y338">
            <v>750.75000000000011</v>
          </cell>
          <cell r="Z338">
            <v>1</v>
          </cell>
          <cell r="AA338">
            <v>1</v>
          </cell>
          <cell r="AB338">
            <v>5</v>
          </cell>
          <cell r="AC338">
            <v>0.2</v>
          </cell>
          <cell r="AD338">
            <v>0</v>
          </cell>
          <cell r="AE338">
            <v>0</v>
          </cell>
          <cell r="AF338">
            <v>43565</v>
          </cell>
          <cell r="AG338">
            <v>43566</v>
          </cell>
          <cell r="AH338">
            <v>1</v>
          </cell>
          <cell r="AI338" t="str">
            <v>0-1 día</v>
          </cell>
          <cell r="AJ338">
            <v>0</v>
          </cell>
          <cell r="AK338">
            <v>0</v>
          </cell>
          <cell r="AL338">
            <v>0</v>
          </cell>
          <cell r="AM338">
            <v>750.75000000000011</v>
          </cell>
          <cell r="AN338">
            <v>750.75</v>
          </cell>
          <cell r="AO338">
            <v>1</v>
          </cell>
        </row>
        <row r="339">
          <cell r="A339" t="str">
            <v>0XLT2784819</v>
          </cell>
          <cell r="B339" t="str">
            <v>0XLT2784812</v>
          </cell>
          <cell r="C339" t="str">
            <v>0XLT278481</v>
          </cell>
          <cell r="D339" t="str">
            <v>ABR-19</v>
          </cell>
          <cell r="E339">
            <v>1</v>
          </cell>
          <cell r="F339" t="str">
            <v>2022581</v>
          </cell>
          <cell r="G339" t="str">
            <v>SR MANTENIMIENTO CORRECTIVO</v>
          </cell>
          <cell r="H339" t="str">
            <v>4603</v>
          </cell>
          <cell r="I339" t="str">
            <v>09/04/2019 16:00</v>
          </cell>
          <cell r="J339" t="str">
            <v>500155</v>
          </cell>
          <cell r="K339" t="str">
            <v>PITSS</v>
          </cell>
          <cell r="L339" t="str">
            <v>ASP</v>
          </cell>
          <cell r="M339" t="str">
            <v>HONEYWELL AUTOMOTIVE DE MEXICO S DE RL DE CV</v>
          </cell>
          <cell r="N339" t="str">
            <v>AV PARQUE INDUSTRIAL JUAREZ 3328</v>
          </cell>
          <cell r="O339" t="str">
            <v>CIUDAD JUAREZ-CHIH</v>
          </cell>
          <cell r="P339">
            <v>0</v>
          </cell>
          <cell r="Q339" t="str">
            <v>INTERIOR</v>
          </cell>
          <cell r="R339">
            <v>187</v>
          </cell>
          <cell r="S339" t="str">
            <v>&gt;60</v>
          </cell>
          <cell r="T339" t="str">
            <v>Entry Mono Printers</v>
          </cell>
          <cell r="U339" t="str">
            <v>A4</v>
          </cell>
          <cell r="V339" t="str">
            <v>Ciudad principal</v>
          </cell>
          <cell r="W339" t="str">
            <v>1-&gt;60</v>
          </cell>
          <cell r="X339">
            <v>1.05</v>
          </cell>
          <cell r="Y339">
            <v>750.75000000000011</v>
          </cell>
          <cell r="Z339">
            <v>1</v>
          </cell>
          <cell r="AA339">
            <v>0</v>
          </cell>
          <cell r="AB339">
            <v>5</v>
          </cell>
          <cell r="AC339">
            <v>0</v>
          </cell>
          <cell r="AD339">
            <v>0</v>
          </cell>
          <cell r="AE339">
            <v>0</v>
          </cell>
          <cell r="AF339">
            <v>43566</v>
          </cell>
          <cell r="AG339">
            <v>43566</v>
          </cell>
          <cell r="AH339">
            <v>0</v>
          </cell>
          <cell r="AI339" t="str">
            <v>0-1 día</v>
          </cell>
          <cell r="AJ339">
            <v>0</v>
          </cell>
          <cell r="AK339">
            <v>0</v>
          </cell>
          <cell r="AL339">
            <v>0</v>
          </cell>
          <cell r="AM339">
            <v>750.75000000000011</v>
          </cell>
          <cell r="AN339">
            <v>750.75</v>
          </cell>
          <cell r="AO339">
            <v>3</v>
          </cell>
        </row>
        <row r="340">
          <cell r="A340" t="str">
            <v>0A4T55816610</v>
          </cell>
          <cell r="B340" t="str">
            <v>0A4T5581662</v>
          </cell>
          <cell r="C340" t="str">
            <v>0A4T558166</v>
          </cell>
          <cell r="D340" t="str">
            <v>ABR-19</v>
          </cell>
          <cell r="E340">
            <v>1</v>
          </cell>
          <cell r="F340" t="str">
            <v>2023215</v>
          </cell>
          <cell r="G340" t="str">
            <v>SR MANTENIMIENTO CORRECTIVO</v>
          </cell>
          <cell r="H340" t="str">
            <v>3611</v>
          </cell>
          <cell r="I340" t="str">
            <v>10/04/2019 16:39</v>
          </cell>
          <cell r="J340" t="str">
            <v>800197</v>
          </cell>
          <cell r="K340" t="str">
            <v>PITSS</v>
          </cell>
          <cell r="L340" t="str">
            <v>ASP</v>
          </cell>
          <cell r="M340" t="str">
            <v>OPERADORA OMX SA DE CV</v>
          </cell>
          <cell r="N340" t="str">
            <v>AV SALVADOR NAVA MARTINEZ 3115</v>
          </cell>
          <cell r="O340" t="str">
            <v>SAN LUIS POTOSI-SLP</v>
          </cell>
          <cell r="P340">
            <v>0</v>
          </cell>
          <cell r="Q340" t="str">
            <v>INTERIOR</v>
          </cell>
          <cell r="R340">
            <v>91</v>
          </cell>
          <cell r="S340" t="str">
            <v>&gt;60</v>
          </cell>
          <cell r="T340" t="str">
            <v>Entry Mono Printers</v>
          </cell>
          <cell r="U340" t="str">
            <v>A4</v>
          </cell>
          <cell r="V340" t="str">
            <v>Ciudad principal</v>
          </cell>
          <cell r="W340" t="str">
            <v>1-&gt;60</v>
          </cell>
          <cell r="X340">
            <v>1.05</v>
          </cell>
          <cell r="Y340">
            <v>750.75000000000011</v>
          </cell>
          <cell r="Z340">
            <v>1</v>
          </cell>
          <cell r="AA340">
            <v>2.68</v>
          </cell>
          <cell r="AB340">
            <v>5</v>
          </cell>
          <cell r="AC340">
            <v>0.53600000000000003</v>
          </cell>
          <cell r="AD340">
            <v>0</v>
          </cell>
          <cell r="AE340">
            <v>0</v>
          </cell>
          <cell r="AF340">
            <v>43566</v>
          </cell>
          <cell r="AG340">
            <v>43566</v>
          </cell>
          <cell r="AH340">
            <v>0</v>
          </cell>
          <cell r="AI340" t="str">
            <v>0-1 día</v>
          </cell>
          <cell r="AJ340">
            <v>0</v>
          </cell>
          <cell r="AK340">
            <v>0</v>
          </cell>
          <cell r="AL340">
            <v>0</v>
          </cell>
          <cell r="AM340">
            <v>750.75000000000011</v>
          </cell>
          <cell r="AN340">
            <v>750.75</v>
          </cell>
          <cell r="AO340">
            <v>2</v>
          </cell>
        </row>
        <row r="341">
          <cell r="A341" t="str">
            <v>0C7X27336210</v>
          </cell>
          <cell r="B341" t="str">
            <v>0C7X2733621</v>
          </cell>
          <cell r="C341" t="str">
            <v>0C7X273362</v>
          </cell>
          <cell r="D341" t="str">
            <v>ABR-19</v>
          </cell>
          <cell r="E341">
            <v>1</v>
          </cell>
          <cell r="F341" t="str">
            <v>2023011</v>
          </cell>
          <cell r="G341" t="str">
            <v>SR MANTENIMIENTO CORRECTIVO</v>
          </cell>
          <cell r="H341" t="str">
            <v>3657</v>
          </cell>
          <cell r="I341" t="str">
            <v>10/04/2019 12:16</v>
          </cell>
          <cell r="J341" t="str">
            <v>800187</v>
          </cell>
          <cell r="K341" t="str">
            <v>PITSS</v>
          </cell>
          <cell r="L341" t="str">
            <v>ASP</v>
          </cell>
          <cell r="M341" t="str">
            <v>BIO PAPPEL SCRIBE SA DE CV</v>
          </cell>
          <cell r="N341" t="str">
            <v>AV CENTRAL DR RAFAEL AYALA ECHEVERRIA KM 0.2</v>
          </cell>
          <cell r="O341" t="str">
            <v>San Juan Del Rio-QRO</v>
          </cell>
          <cell r="P341">
            <v>0</v>
          </cell>
          <cell r="Q341" t="str">
            <v>INTERIOR</v>
          </cell>
          <cell r="R341">
            <v>526</v>
          </cell>
          <cell r="S341" t="str">
            <v>&gt;60</v>
          </cell>
          <cell r="T341" t="str">
            <v>A4 Mono MFPs</v>
          </cell>
          <cell r="U341" t="str">
            <v>A4</v>
          </cell>
          <cell r="V341" t="str">
            <v>Ciudad principal</v>
          </cell>
          <cell r="W341" t="str">
            <v>1-&gt;60</v>
          </cell>
          <cell r="X341">
            <v>1.05</v>
          </cell>
          <cell r="Y341">
            <v>750.75000000000011</v>
          </cell>
          <cell r="Z341">
            <v>1</v>
          </cell>
          <cell r="AA341">
            <v>7.23</v>
          </cell>
          <cell r="AB341">
            <v>5</v>
          </cell>
          <cell r="AC341">
            <v>1.4460000000000002</v>
          </cell>
          <cell r="AD341">
            <v>0.11150000000000004</v>
          </cell>
          <cell r="AE341">
            <v>-79.722500000000039</v>
          </cell>
          <cell r="AF341">
            <v>43566</v>
          </cell>
          <cell r="AG341">
            <v>43566</v>
          </cell>
          <cell r="AH341">
            <v>0</v>
          </cell>
          <cell r="AI341" t="str">
            <v>0-1 día</v>
          </cell>
          <cell r="AJ341">
            <v>0</v>
          </cell>
          <cell r="AK341">
            <v>0</v>
          </cell>
          <cell r="AL341">
            <v>0</v>
          </cell>
          <cell r="AM341">
            <v>671.02750000000003</v>
          </cell>
          <cell r="AN341">
            <v>0</v>
          </cell>
          <cell r="AO341">
            <v>1</v>
          </cell>
        </row>
        <row r="342">
          <cell r="A342" t="str">
            <v>0D6X4642178</v>
          </cell>
          <cell r="B342" t="str">
            <v>0D6X4642171</v>
          </cell>
          <cell r="C342" t="str">
            <v>0D6X464217</v>
          </cell>
          <cell r="D342" t="str">
            <v>ABR-19</v>
          </cell>
          <cell r="E342">
            <v>1</v>
          </cell>
          <cell r="F342" t="str">
            <v>2021591</v>
          </cell>
          <cell r="G342" t="str">
            <v>SR MANTENIMIENTO CORRECTIVO</v>
          </cell>
          <cell r="H342" t="str">
            <v>4626</v>
          </cell>
          <cell r="I342" t="str">
            <v>08/04/2019 11:03</v>
          </cell>
          <cell r="J342" t="str">
            <v>100038</v>
          </cell>
          <cell r="K342" t="str">
            <v>PITSS</v>
          </cell>
          <cell r="L342" t="str">
            <v>ASP</v>
          </cell>
          <cell r="M342" t="str">
            <v>DART SA DE CV</v>
          </cell>
          <cell r="N342" t="str">
            <v>RODOLFO PADRON No 9</v>
          </cell>
          <cell r="O342" t="str">
            <v>Mexico-MEX</v>
          </cell>
          <cell r="P342">
            <v>0</v>
          </cell>
          <cell r="Q342" t="str">
            <v>INTERIOR</v>
          </cell>
          <cell r="R342">
            <v>196</v>
          </cell>
          <cell r="S342" t="str">
            <v>&gt;60</v>
          </cell>
          <cell r="T342" t="str">
            <v>Entry Mono Printers</v>
          </cell>
          <cell r="U342" t="str">
            <v>A4</v>
          </cell>
          <cell r="V342" t="str">
            <v>Ciudad principal</v>
          </cell>
          <cell r="W342" t="str">
            <v>1-&gt;60</v>
          </cell>
          <cell r="X342">
            <v>1.05</v>
          </cell>
          <cell r="Y342">
            <v>750.75000000000011</v>
          </cell>
          <cell r="Z342">
            <v>1</v>
          </cell>
          <cell r="AA342">
            <v>2.4500000000000002</v>
          </cell>
          <cell r="AB342">
            <v>5</v>
          </cell>
          <cell r="AC342">
            <v>0.49000000000000005</v>
          </cell>
          <cell r="AD342">
            <v>0</v>
          </cell>
          <cell r="AE342">
            <v>0</v>
          </cell>
          <cell r="AF342">
            <v>43566</v>
          </cell>
          <cell r="AG342">
            <v>43566</v>
          </cell>
          <cell r="AH342">
            <v>0</v>
          </cell>
          <cell r="AI342" t="str">
            <v>0-1 día</v>
          </cell>
          <cell r="AJ342">
            <v>0</v>
          </cell>
          <cell r="AK342">
            <v>0</v>
          </cell>
          <cell r="AL342">
            <v>0</v>
          </cell>
          <cell r="AM342">
            <v>750.75000000000011</v>
          </cell>
          <cell r="AN342">
            <v>750.75</v>
          </cell>
          <cell r="AO342">
            <v>1</v>
          </cell>
        </row>
        <row r="343">
          <cell r="A343" t="str">
            <v>09HB33361611</v>
          </cell>
          <cell r="B343" t="str">
            <v>09HB3336161</v>
          </cell>
          <cell r="C343" t="str">
            <v>09HB333616</v>
          </cell>
          <cell r="D343" t="str">
            <v>ABR-19</v>
          </cell>
          <cell r="E343">
            <v>1</v>
          </cell>
          <cell r="F343" t="str">
            <v>2023465</v>
          </cell>
          <cell r="G343" t="str">
            <v>SR MANTENIMIENTO CORRECTIVO</v>
          </cell>
          <cell r="H343" t="str">
            <v>4002</v>
          </cell>
          <cell r="I343" t="str">
            <v>11/04/2019 09:58</v>
          </cell>
          <cell r="J343" t="str">
            <v>800183</v>
          </cell>
          <cell r="K343" t="str">
            <v>PITSS</v>
          </cell>
          <cell r="L343" t="str">
            <v>ASP</v>
          </cell>
          <cell r="M343" t="str">
            <v>CONSTRUCCIONES Y CANALIZACIONES SA DE CV</v>
          </cell>
          <cell r="N343" t="str">
            <v>ALTOS HORNOS 2966</v>
          </cell>
          <cell r="O343" t="str">
            <v>GUADALAJARA-JAL</v>
          </cell>
          <cell r="P343">
            <v>0</v>
          </cell>
          <cell r="Q343" t="str">
            <v>INTERIOR</v>
          </cell>
          <cell r="R343">
            <v>2688</v>
          </cell>
          <cell r="S343" t="str">
            <v>&gt;60</v>
          </cell>
          <cell r="T343" t="str">
            <v>A4 Mono MFPs</v>
          </cell>
          <cell r="U343" t="str">
            <v>A4</v>
          </cell>
          <cell r="V343" t="str">
            <v>Ciudad principal</v>
          </cell>
          <cell r="W343" t="str">
            <v>1-&gt;60</v>
          </cell>
          <cell r="X343">
            <v>1.05</v>
          </cell>
          <cell r="Y343">
            <v>750.75000000000011</v>
          </cell>
          <cell r="Z343">
            <v>1</v>
          </cell>
          <cell r="AA343">
            <v>1.7</v>
          </cell>
          <cell r="AB343">
            <v>5</v>
          </cell>
          <cell r="AC343">
            <v>0.33999999999999997</v>
          </cell>
          <cell r="AD343">
            <v>0</v>
          </cell>
          <cell r="AE343">
            <v>0</v>
          </cell>
          <cell r="AF343">
            <v>43566</v>
          </cell>
          <cell r="AG343">
            <v>43566</v>
          </cell>
          <cell r="AH343">
            <v>0</v>
          </cell>
          <cell r="AI343" t="str">
            <v>0-1 día</v>
          </cell>
          <cell r="AJ343">
            <v>0</v>
          </cell>
          <cell r="AK343">
            <v>0</v>
          </cell>
          <cell r="AL343">
            <v>0</v>
          </cell>
          <cell r="AM343">
            <v>750.75000000000011</v>
          </cell>
          <cell r="AN343">
            <v>0</v>
          </cell>
          <cell r="AO343">
            <v>1</v>
          </cell>
        </row>
        <row r="344">
          <cell r="A344" t="str">
            <v>0C4X01121011</v>
          </cell>
          <cell r="B344" t="str">
            <v>0C4X0112101</v>
          </cell>
          <cell r="C344" t="str">
            <v>0C4X011210</v>
          </cell>
          <cell r="D344" t="str">
            <v>ABR-19</v>
          </cell>
          <cell r="E344">
            <v>1</v>
          </cell>
          <cell r="F344" t="str">
            <v>2023515</v>
          </cell>
          <cell r="G344" t="str">
            <v>SR MANTENIMIENTO CORRECTIVO</v>
          </cell>
          <cell r="H344" t="str">
            <v>3658</v>
          </cell>
          <cell r="I344" t="str">
            <v>11/04/2019 10:51</v>
          </cell>
          <cell r="J344" t="str">
            <v>800200</v>
          </cell>
          <cell r="K344" t="str">
            <v>PITSS</v>
          </cell>
          <cell r="L344" t="str">
            <v>ASP</v>
          </cell>
          <cell r="M344" t="str">
            <v>RADIOMOVIL DIPSA SA DE CV</v>
          </cell>
          <cell r="N344" t="str">
            <v>AV RUBEN DARIO No 750</v>
          </cell>
          <cell r="O344" t="str">
            <v>Guadalajara-JAL</v>
          </cell>
          <cell r="P344">
            <v>0</v>
          </cell>
          <cell r="Q344" t="str">
            <v>INTERIOR</v>
          </cell>
          <cell r="R344">
            <v>462</v>
          </cell>
          <cell r="S344" t="str">
            <v>&gt;60</v>
          </cell>
          <cell r="T344" t="str">
            <v>A4 Mono MFPs</v>
          </cell>
          <cell r="U344" t="str">
            <v>A4</v>
          </cell>
          <cell r="V344" t="str">
            <v>Ciudad principal</v>
          </cell>
          <cell r="W344" t="str">
            <v>1-&gt;60</v>
          </cell>
          <cell r="X344">
            <v>1.05</v>
          </cell>
          <cell r="Y344">
            <v>750.75000000000011</v>
          </cell>
          <cell r="Z344">
            <v>1</v>
          </cell>
          <cell r="AA344">
            <v>1.95</v>
          </cell>
          <cell r="AB344">
            <v>5</v>
          </cell>
          <cell r="AC344">
            <v>0.39</v>
          </cell>
          <cell r="AD344">
            <v>0</v>
          </cell>
          <cell r="AE344">
            <v>0</v>
          </cell>
          <cell r="AF344">
            <v>43566</v>
          </cell>
          <cell r="AG344">
            <v>43566</v>
          </cell>
          <cell r="AH344">
            <v>0</v>
          </cell>
          <cell r="AI344" t="str">
            <v>0-1 día</v>
          </cell>
          <cell r="AJ344">
            <v>0</v>
          </cell>
          <cell r="AK344">
            <v>0</v>
          </cell>
          <cell r="AL344">
            <v>0</v>
          </cell>
          <cell r="AM344">
            <v>750.75000000000011</v>
          </cell>
          <cell r="AN344">
            <v>0</v>
          </cell>
          <cell r="AO344">
            <v>1</v>
          </cell>
        </row>
        <row r="345">
          <cell r="A345" t="str">
            <v>0C4X0064078</v>
          </cell>
          <cell r="B345" t="str">
            <v>0C4X0064071</v>
          </cell>
          <cell r="C345" t="str">
            <v>0C4X006407</v>
          </cell>
          <cell r="D345" t="str">
            <v>ABR-19</v>
          </cell>
          <cell r="E345">
            <v>1</v>
          </cell>
          <cell r="F345" t="str">
            <v>2021749</v>
          </cell>
          <cell r="G345" t="str">
            <v>SR MANTENIMIENTO CORRECTIVO</v>
          </cell>
          <cell r="H345" t="str">
            <v>3658</v>
          </cell>
          <cell r="I345" t="str">
            <v>08/04/2019 13:04</v>
          </cell>
          <cell r="J345" t="str">
            <v>500080</v>
          </cell>
          <cell r="K345" t="str">
            <v>PITSS</v>
          </cell>
          <cell r="L345" t="str">
            <v>ASP</v>
          </cell>
          <cell r="M345" t="str">
            <v>INSTITUTO TECNOLOGICO Y DE ESTUDIOS SUPERIORES DE</v>
          </cell>
          <cell r="N345" t="str">
            <v>HEROICO COLEGIO MILITAR No 4700</v>
          </cell>
          <cell r="O345" t="str">
            <v>Chihuahua-CHIH</v>
          </cell>
          <cell r="P345">
            <v>0</v>
          </cell>
          <cell r="Q345" t="str">
            <v>INTERIOR</v>
          </cell>
          <cell r="R345">
            <v>91</v>
          </cell>
          <cell r="S345" t="str">
            <v>&gt;60</v>
          </cell>
          <cell r="T345" t="str">
            <v>A4 Mono MFPs</v>
          </cell>
          <cell r="U345" t="str">
            <v>A4</v>
          </cell>
          <cell r="V345" t="str">
            <v>Ciudad principal</v>
          </cell>
          <cell r="W345" t="str">
            <v>1-&gt;60</v>
          </cell>
          <cell r="X345">
            <v>1.05</v>
          </cell>
          <cell r="Y345">
            <v>750.75000000000011</v>
          </cell>
          <cell r="Z345">
            <v>1</v>
          </cell>
          <cell r="AA345">
            <v>0</v>
          </cell>
          <cell r="AB345">
            <v>5</v>
          </cell>
          <cell r="AC345">
            <v>0</v>
          </cell>
          <cell r="AD345">
            <v>0</v>
          </cell>
          <cell r="AE345">
            <v>0</v>
          </cell>
          <cell r="AF345">
            <v>43566</v>
          </cell>
          <cell r="AG345">
            <v>43566</v>
          </cell>
          <cell r="AH345">
            <v>0</v>
          </cell>
          <cell r="AI345" t="str">
            <v>0-1 día</v>
          </cell>
          <cell r="AJ345">
            <v>0</v>
          </cell>
          <cell r="AK345">
            <v>0</v>
          </cell>
          <cell r="AL345">
            <v>0</v>
          </cell>
          <cell r="AM345">
            <v>750.75000000000011</v>
          </cell>
          <cell r="AN345">
            <v>750.75</v>
          </cell>
          <cell r="AO345">
            <v>1</v>
          </cell>
        </row>
        <row r="346">
          <cell r="A346" t="str">
            <v>09HB3282279</v>
          </cell>
          <cell r="B346" t="str">
            <v>09HB3282271</v>
          </cell>
          <cell r="C346" t="str">
            <v>09HB328227</v>
          </cell>
          <cell r="D346" t="str">
            <v>ABR-19</v>
          </cell>
          <cell r="E346">
            <v>1</v>
          </cell>
          <cell r="F346" t="str">
            <v>2022509</v>
          </cell>
          <cell r="G346" t="str">
            <v>SR MANTENIMIENTO CORRECTIVO</v>
          </cell>
          <cell r="H346" t="str">
            <v>4002</v>
          </cell>
          <cell r="I346" t="str">
            <v>09/04/2019 14:28</v>
          </cell>
          <cell r="J346" t="str">
            <v>500036</v>
          </cell>
          <cell r="K346" t="str">
            <v>PITSS</v>
          </cell>
          <cell r="L346" t="str">
            <v>ASP</v>
          </cell>
          <cell r="M346" t="str">
            <v>GALAZ YAMAZAKI RUIZ URQUIZA SC</v>
          </cell>
          <cell r="N346" t="str">
            <v>AV JUAREZ No 1102 PISO 40</v>
          </cell>
          <cell r="O346" t="str">
            <v>Monterrey-NL</v>
          </cell>
          <cell r="P346">
            <v>0</v>
          </cell>
          <cell r="Q346" t="str">
            <v>INTERIOR</v>
          </cell>
          <cell r="R346">
            <v>2686</v>
          </cell>
          <cell r="S346" t="str">
            <v>&gt;60</v>
          </cell>
          <cell r="T346" t="str">
            <v>A4 Mono MFPs</v>
          </cell>
          <cell r="U346" t="str">
            <v>A4</v>
          </cell>
          <cell r="V346" t="str">
            <v>Ciudad principal</v>
          </cell>
          <cell r="W346" t="str">
            <v>1-&gt;60</v>
          </cell>
          <cell r="X346">
            <v>1.05</v>
          </cell>
          <cell r="Y346">
            <v>750.75000000000011</v>
          </cell>
          <cell r="Z346">
            <v>1</v>
          </cell>
          <cell r="AA346">
            <v>2.2599999999999998</v>
          </cell>
          <cell r="AB346">
            <v>5</v>
          </cell>
          <cell r="AC346">
            <v>0.45199999999999996</v>
          </cell>
          <cell r="AD346">
            <v>0</v>
          </cell>
          <cell r="AE346">
            <v>0</v>
          </cell>
          <cell r="AF346">
            <v>43566</v>
          </cell>
          <cell r="AG346">
            <v>43566</v>
          </cell>
          <cell r="AH346">
            <v>0</v>
          </cell>
          <cell r="AI346" t="str">
            <v>0-1 día</v>
          </cell>
          <cell r="AJ346">
            <v>0</v>
          </cell>
          <cell r="AK346">
            <v>0</v>
          </cell>
          <cell r="AL346">
            <v>0</v>
          </cell>
          <cell r="AM346">
            <v>750.75000000000011</v>
          </cell>
          <cell r="AN346">
            <v>0</v>
          </cell>
          <cell r="AO346">
            <v>1</v>
          </cell>
        </row>
        <row r="347">
          <cell r="A347" t="str">
            <v>09HB32053210</v>
          </cell>
          <cell r="B347" t="str">
            <v>09HB3205321</v>
          </cell>
          <cell r="C347" t="str">
            <v>09HB320532</v>
          </cell>
          <cell r="D347" t="str">
            <v>ABR-19</v>
          </cell>
          <cell r="E347">
            <v>1</v>
          </cell>
          <cell r="F347" t="str">
            <v>2023105</v>
          </cell>
          <cell r="G347" t="str">
            <v>SR MANTENIMIENTO CORRECTIVO</v>
          </cell>
          <cell r="H347" t="str">
            <v>4002</v>
          </cell>
          <cell r="I347" t="str">
            <v>10/04/2019 13:51</v>
          </cell>
          <cell r="J347" t="str">
            <v>500094</v>
          </cell>
          <cell r="K347" t="str">
            <v>PITSS</v>
          </cell>
          <cell r="L347" t="str">
            <v>ASP</v>
          </cell>
          <cell r="M347" t="str">
            <v>TELEFONOS DE MEXICO SA B DE CV</v>
          </cell>
          <cell r="N347" t="str">
            <v>HIDALGO 213 NORTE ESQ MAINERO</v>
          </cell>
          <cell r="O347" t="str">
            <v>CIUDAD MANTE-TAM</v>
          </cell>
          <cell r="P347">
            <v>0</v>
          </cell>
          <cell r="Q347" t="str">
            <v>INTERIOR</v>
          </cell>
          <cell r="R347">
            <v>575</v>
          </cell>
          <cell r="S347" t="str">
            <v>&gt;60</v>
          </cell>
          <cell r="T347" t="str">
            <v>A4 Mono MFPs</v>
          </cell>
          <cell r="U347" t="str">
            <v>A4</v>
          </cell>
          <cell r="V347" t="str">
            <v>Ciudad principal</v>
          </cell>
          <cell r="W347" t="str">
            <v>1-&gt;60</v>
          </cell>
          <cell r="X347">
            <v>1.05</v>
          </cell>
          <cell r="Y347">
            <v>750.75000000000011</v>
          </cell>
          <cell r="Z347">
            <v>1</v>
          </cell>
          <cell r="AA347">
            <v>6.98</v>
          </cell>
          <cell r="AB347">
            <v>5</v>
          </cell>
          <cell r="AC347">
            <v>1.3960000000000001</v>
          </cell>
          <cell r="AD347">
            <v>9.9000000000000032E-2</v>
          </cell>
          <cell r="AE347">
            <v>-70.785000000000039</v>
          </cell>
          <cell r="AF347">
            <v>43566</v>
          </cell>
          <cell r="AG347">
            <v>43566</v>
          </cell>
          <cell r="AH347">
            <v>0</v>
          </cell>
          <cell r="AI347" t="str">
            <v>0-1 día</v>
          </cell>
          <cell r="AJ347">
            <v>0</v>
          </cell>
          <cell r="AK347">
            <v>0</v>
          </cell>
          <cell r="AL347">
            <v>0</v>
          </cell>
          <cell r="AM347">
            <v>679.96500000000003</v>
          </cell>
          <cell r="AN347">
            <v>0</v>
          </cell>
          <cell r="AO347">
            <v>1</v>
          </cell>
        </row>
        <row r="348">
          <cell r="A348" t="str">
            <v>0D6X4621138</v>
          </cell>
          <cell r="B348" t="str">
            <v>0D6X4621131</v>
          </cell>
          <cell r="C348" t="str">
            <v>0D6X462113</v>
          </cell>
          <cell r="D348" t="str">
            <v>ABR-19</v>
          </cell>
          <cell r="E348">
            <v>1</v>
          </cell>
          <cell r="F348" t="str">
            <v>2021539</v>
          </cell>
          <cell r="G348" t="str">
            <v>SR MANTENIMIENTO CORRECTIVO</v>
          </cell>
          <cell r="H348" t="str">
            <v>4624</v>
          </cell>
          <cell r="I348" t="str">
            <v>08/04/2019 10:28</v>
          </cell>
          <cell r="J348" t="str">
            <v>500155</v>
          </cell>
          <cell r="K348" t="str">
            <v>PITSS</v>
          </cell>
          <cell r="L348" t="str">
            <v>ASP</v>
          </cell>
          <cell r="M348" t="str">
            <v>HONEYWELL AUTOMOTIVE DE MEXICO S DE RL DE CV</v>
          </cell>
          <cell r="N348" t="str">
            <v>AV FUENTES DEL SUR No 7070</v>
          </cell>
          <cell r="O348" t="str">
            <v>Ciudad Juarez-CHIH</v>
          </cell>
          <cell r="P348">
            <v>0</v>
          </cell>
          <cell r="Q348" t="str">
            <v>INTERIOR</v>
          </cell>
          <cell r="R348">
            <v>271</v>
          </cell>
          <cell r="S348" t="str">
            <v>&gt;60</v>
          </cell>
          <cell r="T348" t="str">
            <v>Entry Mono Printers</v>
          </cell>
          <cell r="U348" t="str">
            <v>A4</v>
          </cell>
          <cell r="V348" t="str">
            <v>Ciudad principal</v>
          </cell>
          <cell r="W348" t="str">
            <v>1-&gt;60</v>
          </cell>
          <cell r="X348">
            <v>1.05</v>
          </cell>
          <cell r="Y348">
            <v>750.75000000000011</v>
          </cell>
          <cell r="Z348">
            <v>1</v>
          </cell>
          <cell r="AA348">
            <v>0</v>
          </cell>
          <cell r="AB348">
            <v>5</v>
          </cell>
          <cell r="AC348">
            <v>0</v>
          </cell>
          <cell r="AD348">
            <v>0</v>
          </cell>
          <cell r="AE348">
            <v>0</v>
          </cell>
          <cell r="AF348">
            <v>43566</v>
          </cell>
          <cell r="AG348">
            <v>43566</v>
          </cell>
          <cell r="AH348">
            <v>0</v>
          </cell>
          <cell r="AI348" t="str">
            <v>0-1 día</v>
          </cell>
          <cell r="AJ348">
            <v>0</v>
          </cell>
          <cell r="AK348">
            <v>0</v>
          </cell>
          <cell r="AL348">
            <v>0</v>
          </cell>
          <cell r="AM348">
            <v>750.75000000000011</v>
          </cell>
          <cell r="AN348">
            <v>750.75</v>
          </cell>
          <cell r="AO348">
            <v>1</v>
          </cell>
        </row>
        <row r="349">
          <cell r="A349" t="str">
            <v>0D6X45798711</v>
          </cell>
          <cell r="B349" t="str">
            <v>0D6X4579871</v>
          </cell>
          <cell r="C349" t="str">
            <v>0D6X457987</v>
          </cell>
          <cell r="D349" t="str">
            <v>ABR-19</v>
          </cell>
          <cell r="E349">
            <v>1</v>
          </cell>
          <cell r="F349" t="str">
            <v>2023503</v>
          </cell>
          <cell r="G349" t="str">
            <v>SR MANTENIMIENTO CORRECTIVO</v>
          </cell>
          <cell r="H349" t="str">
            <v>4624</v>
          </cell>
          <cell r="I349" t="str">
            <v>11/04/2019 10:40</v>
          </cell>
          <cell r="J349" t="str">
            <v>500157</v>
          </cell>
          <cell r="K349" t="str">
            <v>PITSS</v>
          </cell>
          <cell r="L349" t="str">
            <v>ASP</v>
          </cell>
          <cell r="M349" t="str">
            <v>HONEYWELL AUTOMOTIVE DE MEXICO S DE RL DE CV</v>
          </cell>
          <cell r="N349" t="str">
            <v>AV VALLE DEL CEDRO 1681</v>
          </cell>
          <cell r="O349" t="str">
            <v>CIUDAD JUAREZ-CHIH</v>
          </cell>
          <cell r="P349">
            <v>0</v>
          </cell>
          <cell r="Q349" t="str">
            <v>INTERIOR</v>
          </cell>
          <cell r="R349">
            <v>177</v>
          </cell>
          <cell r="S349" t="str">
            <v>&gt;60</v>
          </cell>
          <cell r="T349" t="str">
            <v>Entry Mono Printers</v>
          </cell>
          <cell r="U349" t="str">
            <v>A4</v>
          </cell>
          <cell r="V349" t="str">
            <v>Ciudad principal</v>
          </cell>
          <cell r="W349" t="str">
            <v>1-&gt;60</v>
          </cell>
          <cell r="X349">
            <v>1.05</v>
          </cell>
          <cell r="Y349">
            <v>750.75000000000011</v>
          </cell>
          <cell r="Z349">
            <v>1</v>
          </cell>
          <cell r="AA349">
            <v>2.33</v>
          </cell>
          <cell r="AB349">
            <v>5</v>
          </cell>
          <cell r="AC349">
            <v>0.46600000000000003</v>
          </cell>
          <cell r="AD349">
            <v>0</v>
          </cell>
          <cell r="AE349">
            <v>0</v>
          </cell>
          <cell r="AF349">
            <v>43566</v>
          </cell>
          <cell r="AG349">
            <v>43566</v>
          </cell>
          <cell r="AH349">
            <v>0</v>
          </cell>
          <cell r="AI349" t="str">
            <v>0-1 día</v>
          </cell>
          <cell r="AJ349">
            <v>0</v>
          </cell>
          <cell r="AK349">
            <v>0</v>
          </cell>
          <cell r="AL349">
            <v>0</v>
          </cell>
          <cell r="AM349">
            <v>750.75000000000011</v>
          </cell>
          <cell r="AN349">
            <v>750.75</v>
          </cell>
          <cell r="AO349">
            <v>1</v>
          </cell>
        </row>
        <row r="350">
          <cell r="A350" t="str">
            <v>09HB31820911</v>
          </cell>
          <cell r="B350" t="str">
            <v>09HB3182091</v>
          </cell>
          <cell r="C350" t="str">
            <v>09HB318209</v>
          </cell>
          <cell r="D350" t="str">
            <v>ABR-19</v>
          </cell>
          <cell r="E350">
            <v>1</v>
          </cell>
          <cell r="F350" t="str">
            <v>2023457</v>
          </cell>
          <cell r="G350" t="str">
            <v>SR MANTENIMIENTO CORRECTIVO</v>
          </cell>
          <cell r="H350" t="str">
            <v>4002</v>
          </cell>
          <cell r="I350" t="str">
            <v>11/04/2019 09:33</v>
          </cell>
          <cell r="J350" t="str">
            <v>500019</v>
          </cell>
          <cell r="K350" t="str">
            <v>PITSS</v>
          </cell>
          <cell r="L350" t="str">
            <v>ASP</v>
          </cell>
          <cell r="M350" t="str">
            <v>TELEFONOS DE MEXICO SA B DE CV</v>
          </cell>
          <cell r="N350" t="str">
            <v>JUSTO SIERRA 340 OTE</v>
          </cell>
          <cell r="O350" t="str">
            <v>GOMEZ PALACIO-DGO</v>
          </cell>
          <cell r="P350">
            <v>0</v>
          </cell>
          <cell r="Q350" t="str">
            <v>INTERIOR</v>
          </cell>
          <cell r="R350">
            <v>73</v>
          </cell>
          <cell r="S350" t="str">
            <v>&gt;60</v>
          </cell>
          <cell r="T350" t="str">
            <v>A4 Mono MFPs</v>
          </cell>
          <cell r="U350" t="str">
            <v>A4</v>
          </cell>
          <cell r="V350" t="str">
            <v>Otras</v>
          </cell>
          <cell r="W350" t="str">
            <v>1-&gt;60</v>
          </cell>
          <cell r="X350">
            <v>1.05</v>
          </cell>
          <cell r="Y350">
            <v>750.75000000000011</v>
          </cell>
          <cell r="Z350">
            <v>1</v>
          </cell>
          <cell r="AA350">
            <v>2.82</v>
          </cell>
          <cell r="AB350">
            <v>9</v>
          </cell>
          <cell r="AC350">
            <v>0.3133333333333333</v>
          </cell>
          <cell r="AD350">
            <v>0</v>
          </cell>
          <cell r="AE350">
            <v>0</v>
          </cell>
          <cell r="AF350">
            <v>43566</v>
          </cell>
          <cell r="AG350">
            <v>43566</v>
          </cell>
          <cell r="AH350">
            <v>0</v>
          </cell>
          <cell r="AI350" t="str">
            <v>0-1 día</v>
          </cell>
          <cell r="AJ350">
            <v>0</v>
          </cell>
          <cell r="AK350">
            <v>0</v>
          </cell>
          <cell r="AL350">
            <v>0</v>
          </cell>
          <cell r="AM350">
            <v>750.75000000000011</v>
          </cell>
          <cell r="AN350">
            <v>750.75</v>
          </cell>
          <cell r="AO350">
            <v>1</v>
          </cell>
        </row>
        <row r="351">
          <cell r="A351" t="str">
            <v>0A4T5626009</v>
          </cell>
          <cell r="B351" t="str">
            <v>0A4T5626001</v>
          </cell>
          <cell r="C351" t="str">
            <v>0A4T562600</v>
          </cell>
          <cell r="D351" t="str">
            <v>ABR-19</v>
          </cell>
          <cell r="E351">
            <v>1</v>
          </cell>
          <cell r="F351" t="str">
            <v>2022221</v>
          </cell>
          <cell r="G351" t="str">
            <v>SR MANTENIMIENTO CORRECTIVO</v>
          </cell>
          <cell r="H351" t="str">
            <v>3611</v>
          </cell>
          <cell r="I351" t="str">
            <v>09/04/2019 08:31</v>
          </cell>
          <cell r="J351" t="str">
            <v>800072</v>
          </cell>
          <cell r="K351" t="str">
            <v>PITSS</v>
          </cell>
          <cell r="L351" t="str">
            <v>ASP</v>
          </cell>
          <cell r="M351" t="str">
            <v>FLEXTRONICS INTEGRATED SERVICES MEX S DE RL DE CV</v>
          </cell>
          <cell r="N351" t="str">
            <v>CARRETERA BASE AEREA No 5850 INT 4</v>
          </cell>
          <cell r="O351" t="str">
            <v>Zapopan-JAL</v>
          </cell>
          <cell r="P351">
            <v>0</v>
          </cell>
          <cell r="Q351" t="str">
            <v>INTERIOR</v>
          </cell>
          <cell r="R351">
            <v>2686</v>
          </cell>
          <cell r="S351" t="str">
            <v>&gt;60</v>
          </cell>
          <cell r="T351" t="str">
            <v>Entry Mono Printers</v>
          </cell>
          <cell r="U351" t="str">
            <v>A4</v>
          </cell>
          <cell r="V351" t="str">
            <v>Ciudad principal</v>
          </cell>
          <cell r="W351" t="str">
            <v>1-&gt;60</v>
          </cell>
          <cell r="X351">
            <v>1.05</v>
          </cell>
          <cell r="Y351">
            <v>750.75000000000011</v>
          </cell>
          <cell r="Z351">
            <v>1</v>
          </cell>
          <cell r="AA351">
            <v>1.1499999999999999</v>
          </cell>
          <cell r="AB351">
            <v>5</v>
          </cell>
          <cell r="AC351">
            <v>0.22999999999999998</v>
          </cell>
          <cell r="AD351">
            <v>0</v>
          </cell>
          <cell r="AE351">
            <v>0</v>
          </cell>
          <cell r="AF351">
            <v>43566</v>
          </cell>
          <cell r="AG351">
            <v>43566</v>
          </cell>
          <cell r="AH351">
            <v>0</v>
          </cell>
          <cell r="AI351" t="str">
            <v>0-1 día</v>
          </cell>
          <cell r="AJ351">
            <v>0</v>
          </cell>
          <cell r="AK351">
            <v>0</v>
          </cell>
          <cell r="AL351">
            <v>0</v>
          </cell>
          <cell r="AM351">
            <v>750.75000000000011</v>
          </cell>
          <cell r="AN351">
            <v>0</v>
          </cell>
          <cell r="AO351">
            <v>1</v>
          </cell>
        </row>
        <row r="352">
          <cell r="A352" t="str">
            <v>0A2T3705609</v>
          </cell>
          <cell r="B352" t="str">
            <v>0A2T3705601</v>
          </cell>
          <cell r="C352" t="str">
            <v>0A2T370560</v>
          </cell>
          <cell r="D352" t="str">
            <v>ABR-19</v>
          </cell>
          <cell r="E352">
            <v>1</v>
          </cell>
          <cell r="F352" t="str">
            <v>2022585</v>
          </cell>
          <cell r="G352" t="str">
            <v>SR MANTENIMIENTO CORRECTIVO</v>
          </cell>
          <cell r="H352" t="str">
            <v>3616</v>
          </cell>
          <cell r="I352" t="str">
            <v>09/04/2019 16:00</v>
          </cell>
          <cell r="J352" t="str">
            <v>500080</v>
          </cell>
          <cell r="K352" t="str">
            <v>PITSS</v>
          </cell>
          <cell r="L352" t="str">
            <v>ASP</v>
          </cell>
          <cell r="M352" t="str">
            <v>ENSE&amp;ANZA E INVESTIGACION SUPERIOR AC</v>
          </cell>
          <cell r="N352" t="str">
            <v>AV HEROICO COLEGIO MILITAR No 4700</v>
          </cell>
          <cell r="O352" t="str">
            <v>Chihuahua-CHIH</v>
          </cell>
          <cell r="P352">
            <v>0</v>
          </cell>
          <cell r="Q352" t="str">
            <v>INTERIOR</v>
          </cell>
          <cell r="R352">
            <v>92</v>
          </cell>
          <cell r="S352" t="str">
            <v>&gt;60</v>
          </cell>
          <cell r="T352" t="str">
            <v>A4 Mono MFPs</v>
          </cell>
          <cell r="U352" t="str">
            <v>A4</v>
          </cell>
          <cell r="V352" t="str">
            <v>Ciudad principal</v>
          </cell>
          <cell r="W352" t="str">
            <v>1-&gt;60</v>
          </cell>
          <cell r="X352">
            <v>1.05</v>
          </cell>
          <cell r="Y352">
            <v>750.75000000000011</v>
          </cell>
          <cell r="Z352">
            <v>1</v>
          </cell>
          <cell r="AA352">
            <v>0</v>
          </cell>
          <cell r="AB352">
            <v>5</v>
          </cell>
          <cell r="AC352">
            <v>0</v>
          </cell>
          <cell r="AD352">
            <v>0</v>
          </cell>
          <cell r="AE352">
            <v>0</v>
          </cell>
          <cell r="AF352">
            <v>43566</v>
          </cell>
          <cell r="AG352">
            <v>43567</v>
          </cell>
          <cell r="AH352">
            <v>1</v>
          </cell>
          <cell r="AI352" t="str">
            <v>0-1 día</v>
          </cell>
          <cell r="AJ352">
            <v>0</v>
          </cell>
          <cell r="AK352">
            <v>0</v>
          </cell>
          <cell r="AL352">
            <v>0</v>
          </cell>
          <cell r="AM352">
            <v>750.75000000000011</v>
          </cell>
          <cell r="AN352">
            <v>750.75</v>
          </cell>
          <cell r="AO352">
            <v>1</v>
          </cell>
        </row>
        <row r="353">
          <cell r="A353" t="str">
            <v>0A2T36703111</v>
          </cell>
          <cell r="B353" t="str">
            <v>0A2T3670311</v>
          </cell>
          <cell r="C353" t="str">
            <v>0A2T367031</v>
          </cell>
          <cell r="D353" t="str">
            <v>ABR-19</v>
          </cell>
          <cell r="E353">
            <v>1</v>
          </cell>
          <cell r="F353" t="str">
            <v>2023691</v>
          </cell>
          <cell r="G353" t="str">
            <v>SR MANTENIMIENTO CORRECTIVO</v>
          </cell>
          <cell r="H353" t="str">
            <v>3615</v>
          </cell>
          <cell r="I353" t="str">
            <v>11/04/2019 14:05</v>
          </cell>
          <cell r="J353" t="str">
            <v>500036</v>
          </cell>
          <cell r="K353" t="str">
            <v>PITSS</v>
          </cell>
          <cell r="L353" t="str">
            <v>ASP</v>
          </cell>
          <cell r="M353" t="str">
            <v>DIGITAL NET SOLUTIONS GAV SA DE CV</v>
          </cell>
          <cell r="N353" t="str">
            <v>CARR MIGUEL ALEMAN KM 24</v>
          </cell>
          <cell r="O353" t="str">
            <v>APODACA-NL</v>
          </cell>
          <cell r="P353">
            <v>0</v>
          </cell>
          <cell r="Q353" t="str">
            <v>INTERIOR</v>
          </cell>
          <cell r="R353">
            <v>183</v>
          </cell>
          <cell r="S353" t="str">
            <v>&gt;60</v>
          </cell>
          <cell r="T353" t="str">
            <v>A4 Mono MFPs</v>
          </cell>
          <cell r="U353" t="str">
            <v>A4</v>
          </cell>
          <cell r="V353" t="str">
            <v>Otras</v>
          </cell>
          <cell r="W353" t="str">
            <v>1-&gt;60</v>
          </cell>
          <cell r="X353">
            <v>1.05</v>
          </cell>
          <cell r="Y353">
            <v>750.75000000000011</v>
          </cell>
          <cell r="Z353">
            <v>1</v>
          </cell>
          <cell r="AA353">
            <v>4.67</v>
          </cell>
          <cell r="AB353">
            <v>9</v>
          </cell>
          <cell r="AC353">
            <v>0.51888888888888884</v>
          </cell>
          <cell r="AD353">
            <v>0</v>
          </cell>
          <cell r="AE353">
            <v>0</v>
          </cell>
          <cell r="AF353">
            <v>43567</v>
          </cell>
          <cell r="AG353">
            <v>43567</v>
          </cell>
          <cell r="AH353">
            <v>0</v>
          </cell>
          <cell r="AI353" t="str">
            <v>0-1 día</v>
          </cell>
          <cell r="AJ353">
            <v>0</v>
          </cell>
          <cell r="AK353">
            <v>0</v>
          </cell>
          <cell r="AL353">
            <v>0</v>
          </cell>
          <cell r="AM353">
            <v>750.75000000000011</v>
          </cell>
          <cell r="AN353">
            <v>750.75</v>
          </cell>
          <cell r="AO353">
            <v>1</v>
          </cell>
        </row>
        <row r="354">
          <cell r="A354" t="str">
            <v>9HB3331756</v>
          </cell>
          <cell r="B354" t="str">
            <v>9HB3331751</v>
          </cell>
          <cell r="C354" t="str">
            <v>9HB333175</v>
          </cell>
          <cell r="D354" t="str">
            <v>ABR-19</v>
          </cell>
          <cell r="E354">
            <v>1</v>
          </cell>
          <cell r="F354" t="str">
            <v>2020977</v>
          </cell>
          <cell r="G354" t="str">
            <v>SR MANTENIMIENTO CORRECTIVO</v>
          </cell>
          <cell r="H354" t="str">
            <v>4002</v>
          </cell>
          <cell r="I354" t="str">
            <v>06/04/2019 12:09</v>
          </cell>
          <cell r="J354" t="str">
            <v>800074</v>
          </cell>
          <cell r="K354" t="str">
            <v>PITSS</v>
          </cell>
          <cell r="L354" t="str">
            <v>ASP</v>
          </cell>
          <cell r="M354" t="str">
            <v>HORTICULTURA Y AGUACATES SELECTOS SPR DE LR DE CV</v>
          </cell>
          <cell r="N354" t="str">
            <v>16 DE SEPTIEMBRE 239-B</v>
          </cell>
          <cell r="O354" t="str">
            <v>LOS REYES DE SALGADO</v>
          </cell>
          <cell r="P354">
            <v>0</v>
          </cell>
          <cell r="Q354" t="str">
            <v>INTERIOR</v>
          </cell>
          <cell r="R354">
            <v>2683</v>
          </cell>
          <cell r="S354" t="str">
            <v>&gt;60</v>
          </cell>
          <cell r="T354" t="str">
            <v>A4 Mono MFPs</v>
          </cell>
          <cell r="U354" t="str">
            <v>A4</v>
          </cell>
          <cell r="V354" t="str">
            <v>Ciudad principal</v>
          </cell>
          <cell r="W354" t="str">
            <v>1-&gt;60</v>
          </cell>
          <cell r="X354">
            <v>1.05</v>
          </cell>
          <cell r="Y354">
            <v>750.75000000000011</v>
          </cell>
          <cell r="Z354">
            <v>1</v>
          </cell>
          <cell r="AA354">
            <v>5</v>
          </cell>
          <cell r="AB354">
            <v>5</v>
          </cell>
          <cell r="AC354">
            <v>1</v>
          </cell>
          <cell r="AD354">
            <v>0</v>
          </cell>
          <cell r="AE354">
            <v>0</v>
          </cell>
          <cell r="AF354">
            <v>43567</v>
          </cell>
          <cell r="AG354">
            <v>43567</v>
          </cell>
          <cell r="AH354">
            <v>0</v>
          </cell>
          <cell r="AI354" t="str">
            <v>0-1 día</v>
          </cell>
          <cell r="AJ354">
            <v>0</v>
          </cell>
          <cell r="AK354">
            <v>0</v>
          </cell>
          <cell r="AL354">
            <v>0</v>
          </cell>
          <cell r="AM354">
            <v>750.75000000000011</v>
          </cell>
          <cell r="AN354">
            <v>0</v>
          </cell>
          <cell r="AO354">
            <v>1</v>
          </cell>
        </row>
        <row r="355">
          <cell r="A355" t="str">
            <v>0C7X2391809</v>
          </cell>
          <cell r="B355" t="str">
            <v>0C7X2391801</v>
          </cell>
          <cell r="C355" t="str">
            <v>0C7X239180</v>
          </cell>
          <cell r="D355" t="str">
            <v>ABR-19</v>
          </cell>
          <cell r="E355">
            <v>1</v>
          </cell>
          <cell r="F355" t="str">
            <v>2022593</v>
          </cell>
          <cell r="G355" t="str">
            <v>SR MANTENIMIENTO CORRECTIVO</v>
          </cell>
          <cell r="H355" t="str">
            <v>3657</v>
          </cell>
          <cell r="I355" t="str">
            <v>09/04/2019 16:08</v>
          </cell>
          <cell r="J355" t="str">
            <v>500093</v>
          </cell>
          <cell r="K355" t="str">
            <v>PITSS</v>
          </cell>
          <cell r="L355" t="str">
            <v>ASP</v>
          </cell>
          <cell r="M355" t="str">
            <v>APTIV CONTRACT SERVICES NUEVO LAREDO S DE RL DE CV</v>
          </cell>
          <cell r="N355" t="str">
            <v>ITURBIDE No 6970</v>
          </cell>
          <cell r="O355" t="str">
            <v>Nuevo Laredo-TAM</v>
          </cell>
          <cell r="P355">
            <v>0</v>
          </cell>
          <cell r="Q355" t="str">
            <v>INTERIOR</v>
          </cell>
          <cell r="R355">
            <v>125</v>
          </cell>
          <cell r="S355" t="str">
            <v>&gt;60</v>
          </cell>
          <cell r="T355" t="str">
            <v>A4 Mono MFPs</v>
          </cell>
          <cell r="U355" t="str">
            <v>A4</v>
          </cell>
          <cell r="V355" t="str">
            <v>Ciudad principal</v>
          </cell>
          <cell r="W355" t="str">
            <v>1-&gt;60</v>
          </cell>
          <cell r="X355">
            <v>1.05</v>
          </cell>
          <cell r="Y355">
            <v>750.75000000000011</v>
          </cell>
          <cell r="Z355">
            <v>1</v>
          </cell>
          <cell r="AA355">
            <v>0.87</v>
          </cell>
          <cell r="AB355">
            <v>5</v>
          </cell>
          <cell r="AC355">
            <v>0.17399999999999999</v>
          </cell>
          <cell r="AD355">
            <v>0</v>
          </cell>
          <cell r="AE355">
            <v>0</v>
          </cell>
          <cell r="AF355">
            <v>43567</v>
          </cell>
          <cell r="AG355">
            <v>43567</v>
          </cell>
          <cell r="AH355">
            <v>0</v>
          </cell>
          <cell r="AI355" t="str">
            <v>0-1 día</v>
          </cell>
          <cell r="AJ355">
            <v>0</v>
          </cell>
          <cell r="AK355">
            <v>0</v>
          </cell>
          <cell r="AL355">
            <v>0</v>
          </cell>
          <cell r="AM355">
            <v>750.75000000000011</v>
          </cell>
          <cell r="AN355">
            <v>750.75</v>
          </cell>
          <cell r="AO355">
            <v>1</v>
          </cell>
        </row>
        <row r="356">
          <cell r="A356" t="str">
            <v>09HB32055712</v>
          </cell>
          <cell r="B356" t="str">
            <v>09HB3205571</v>
          </cell>
          <cell r="C356" t="str">
            <v>09HB320557</v>
          </cell>
          <cell r="D356" t="str">
            <v>ABR-19</v>
          </cell>
          <cell r="E356">
            <v>1</v>
          </cell>
          <cell r="F356" t="str">
            <v>2024099</v>
          </cell>
          <cell r="G356" t="str">
            <v>SR MANTENIMIENTO CORRECTIVO</v>
          </cell>
          <cell r="H356" t="str">
            <v>4002</v>
          </cell>
          <cell r="I356" t="str">
            <v>12/04/2019 09:53</v>
          </cell>
          <cell r="J356" t="str">
            <v>500080</v>
          </cell>
          <cell r="K356" t="str">
            <v>PITSS</v>
          </cell>
          <cell r="L356" t="str">
            <v>ASP</v>
          </cell>
          <cell r="M356" t="str">
            <v>TELEFONOS DE MEXICO SA B DE CV</v>
          </cell>
          <cell r="N356" t="str">
            <v>AV DE LAS INDUSTRIAS 5907</v>
          </cell>
          <cell r="O356" t="str">
            <v>CHIHUAHUA-CHIH</v>
          </cell>
          <cell r="P356">
            <v>0</v>
          </cell>
          <cell r="Q356" t="str">
            <v>INTERIOR</v>
          </cell>
          <cell r="R356">
            <v>590</v>
          </cell>
          <cell r="S356" t="str">
            <v>&gt;60</v>
          </cell>
          <cell r="T356" t="str">
            <v>A4 Mono MFPs</v>
          </cell>
          <cell r="U356" t="str">
            <v>A4</v>
          </cell>
          <cell r="V356" t="str">
            <v>Ciudad principal</v>
          </cell>
          <cell r="W356" t="str">
            <v>1-&gt;60</v>
          </cell>
          <cell r="X356">
            <v>1.05</v>
          </cell>
          <cell r="Y356">
            <v>750.75000000000011</v>
          </cell>
          <cell r="Z356">
            <v>1</v>
          </cell>
          <cell r="AA356">
            <v>0</v>
          </cell>
          <cell r="AB356">
            <v>5</v>
          </cell>
          <cell r="AC356">
            <v>0</v>
          </cell>
          <cell r="AD356">
            <v>0</v>
          </cell>
          <cell r="AE356">
            <v>0</v>
          </cell>
          <cell r="AF356">
            <v>43567</v>
          </cell>
          <cell r="AG356">
            <v>43567</v>
          </cell>
          <cell r="AH356">
            <v>0</v>
          </cell>
          <cell r="AI356" t="str">
            <v>0-1 día</v>
          </cell>
          <cell r="AJ356">
            <v>0</v>
          </cell>
          <cell r="AK356">
            <v>0</v>
          </cell>
          <cell r="AL356">
            <v>0</v>
          </cell>
          <cell r="AM356">
            <v>750.75000000000011</v>
          </cell>
          <cell r="AN356">
            <v>0</v>
          </cell>
          <cell r="AO356">
            <v>1</v>
          </cell>
        </row>
        <row r="357">
          <cell r="A357" t="str">
            <v>0D6X46837011</v>
          </cell>
          <cell r="B357" t="str">
            <v>0D6X4683701</v>
          </cell>
          <cell r="C357" t="str">
            <v>0D6X468370</v>
          </cell>
          <cell r="D357" t="str">
            <v>ABR-19</v>
          </cell>
          <cell r="E357">
            <v>1</v>
          </cell>
          <cell r="F357" t="str">
            <v>2023741</v>
          </cell>
          <cell r="G357" t="str">
            <v>SR MANTENIMIENTO CORRECTIVO</v>
          </cell>
          <cell r="H357" t="str">
            <v>4625</v>
          </cell>
          <cell r="I357" t="str">
            <v>11/04/2019 15:19</v>
          </cell>
          <cell r="J357" t="str">
            <v>800146</v>
          </cell>
          <cell r="K357" t="str">
            <v>PITSS</v>
          </cell>
          <cell r="L357" t="str">
            <v>ASP</v>
          </cell>
          <cell r="M357" t="str">
            <v>HONEYWELL AUTOMOTIVE DE MEXICO S DE RL DE CV</v>
          </cell>
          <cell r="N357" t="str">
            <v>CIRCUITO MEXICO No 145</v>
          </cell>
          <cell r="O357" t="str">
            <v>San Luis Potosi-SLP</v>
          </cell>
          <cell r="P357">
            <v>0</v>
          </cell>
          <cell r="Q357" t="str">
            <v>INTERIOR</v>
          </cell>
          <cell r="R357">
            <v>511</v>
          </cell>
          <cell r="S357" t="str">
            <v>&gt;60</v>
          </cell>
          <cell r="T357" t="str">
            <v>Entry Mono Printers</v>
          </cell>
          <cell r="U357" t="str">
            <v>A4</v>
          </cell>
          <cell r="V357" t="str">
            <v>Ciudad principal</v>
          </cell>
          <cell r="W357" t="str">
            <v>1-&gt;60</v>
          </cell>
          <cell r="X357">
            <v>1.05</v>
          </cell>
          <cell r="Y357">
            <v>750.75000000000011</v>
          </cell>
          <cell r="Z357">
            <v>1</v>
          </cell>
          <cell r="AA357">
            <v>5.35</v>
          </cell>
          <cell r="AB357">
            <v>5</v>
          </cell>
          <cell r="AC357">
            <v>1.0699999999999998</v>
          </cell>
          <cell r="AD357">
            <v>1.749999999999996E-2</v>
          </cell>
          <cell r="AE357">
            <v>-12.512499999999973</v>
          </cell>
          <cell r="AF357">
            <v>43567</v>
          </cell>
          <cell r="AG357">
            <v>43567</v>
          </cell>
          <cell r="AH357">
            <v>0</v>
          </cell>
          <cell r="AI357" t="str">
            <v>0-1 día</v>
          </cell>
          <cell r="AJ357">
            <v>0</v>
          </cell>
          <cell r="AK357">
            <v>0</v>
          </cell>
          <cell r="AL357">
            <v>0</v>
          </cell>
          <cell r="AM357">
            <v>738.23750000000018</v>
          </cell>
          <cell r="AN357">
            <v>0</v>
          </cell>
          <cell r="AO357">
            <v>1</v>
          </cell>
        </row>
        <row r="358">
          <cell r="A358" t="str">
            <v>0XLT26917211</v>
          </cell>
          <cell r="B358" t="str">
            <v>0XLT2691721</v>
          </cell>
          <cell r="C358" t="str">
            <v>0XLT269172</v>
          </cell>
          <cell r="D358" t="str">
            <v>ABR-19</v>
          </cell>
          <cell r="E358">
            <v>1</v>
          </cell>
          <cell r="F358" t="str">
            <v>2023565</v>
          </cell>
          <cell r="G358" t="str">
            <v>SR MANTENIMIENTO CORRECTIVO</v>
          </cell>
          <cell r="H358" t="str">
            <v>4603</v>
          </cell>
          <cell r="I358" t="str">
            <v>11/04/2019 11:46</v>
          </cell>
          <cell r="J358" t="str">
            <v>500163</v>
          </cell>
          <cell r="K358" t="str">
            <v>PITSS</v>
          </cell>
          <cell r="L358" t="str">
            <v>ASP</v>
          </cell>
          <cell r="M358" t="str">
            <v>APTIV CONTRACT SERVICES NORESTE S DE RL DE CV</v>
          </cell>
          <cell r="N358" t="str">
            <v>TRANSFORMACION LT 3B MZ N SECCION II</v>
          </cell>
          <cell r="O358" t="str">
            <v>Ciudad Victoria-TAM</v>
          </cell>
          <cell r="P358">
            <v>0</v>
          </cell>
          <cell r="Q358" t="str">
            <v>INTERIOR</v>
          </cell>
          <cell r="R358">
            <v>87</v>
          </cell>
          <cell r="S358" t="str">
            <v>&gt;60</v>
          </cell>
          <cell r="T358" t="str">
            <v>Entry Mono Printers</v>
          </cell>
          <cell r="U358" t="str">
            <v>A4</v>
          </cell>
          <cell r="V358" t="str">
            <v>Ciudad principal</v>
          </cell>
          <cell r="W358" t="str">
            <v>1-&gt;60</v>
          </cell>
          <cell r="X358">
            <v>1.05</v>
          </cell>
          <cell r="Y358">
            <v>750.75000000000011</v>
          </cell>
          <cell r="Z358">
            <v>1</v>
          </cell>
          <cell r="AA358">
            <v>9.9</v>
          </cell>
          <cell r="AB358">
            <v>5</v>
          </cell>
          <cell r="AC358">
            <v>1.98</v>
          </cell>
          <cell r="AD358">
            <v>0.245</v>
          </cell>
          <cell r="AE358">
            <v>-175.17500000000001</v>
          </cell>
          <cell r="AF358">
            <v>43567</v>
          </cell>
          <cell r="AG358">
            <v>43567</v>
          </cell>
          <cell r="AH358">
            <v>0</v>
          </cell>
          <cell r="AI358" t="str">
            <v>0-1 día</v>
          </cell>
          <cell r="AJ358">
            <v>0</v>
          </cell>
          <cell r="AK358">
            <v>0</v>
          </cell>
          <cell r="AL358">
            <v>0</v>
          </cell>
          <cell r="AM358">
            <v>575.57500000000005</v>
          </cell>
          <cell r="AN358">
            <v>750.75</v>
          </cell>
          <cell r="AO358">
            <v>1</v>
          </cell>
        </row>
        <row r="359">
          <cell r="A359" t="str">
            <v>06HB00662511</v>
          </cell>
          <cell r="B359" t="str">
            <v>06HB0066251</v>
          </cell>
          <cell r="C359" t="str">
            <v>06HB006625</v>
          </cell>
          <cell r="D359" t="str">
            <v>ABR-19</v>
          </cell>
          <cell r="E359">
            <v>1</v>
          </cell>
          <cell r="F359" t="str">
            <v>2023405</v>
          </cell>
          <cell r="G359" t="str">
            <v>SR MANTENIMIENTO CORRECTIVO</v>
          </cell>
          <cell r="H359" t="str">
            <v>4000</v>
          </cell>
          <cell r="I359" t="str">
            <v>11/04/2019 08:42</v>
          </cell>
          <cell r="J359" t="str">
            <v>500036</v>
          </cell>
          <cell r="K359" t="str">
            <v>PITSS</v>
          </cell>
          <cell r="L359" t="str">
            <v>ASP</v>
          </cell>
          <cell r="M359" t="str">
            <v>JOSE PEDRO ESPINOZA ELIZONDO</v>
          </cell>
          <cell r="N359" t="str">
            <v>FLAMINGO No 110</v>
          </cell>
          <cell r="O359" t="str">
            <v>San Nicolas De Los G</v>
          </cell>
          <cell r="P359">
            <v>0</v>
          </cell>
          <cell r="Q359" t="str">
            <v>INTERIOR</v>
          </cell>
          <cell r="R359">
            <v>2688</v>
          </cell>
          <cell r="S359" t="str">
            <v>&gt;60</v>
          </cell>
          <cell r="T359" t="str">
            <v>Entry Mono Printers</v>
          </cell>
          <cell r="U359" t="str">
            <v>A4</v>
          </cell>
          <cell r="V359" t="str">
            <v>Ciudad principal</v>
          </cell>
          <cell r="W359" t="str">
            <v>1-&gt;60</v>
          </cell>
          <cell r="X359">
            <v>1.05</v>
          </cell>
          <cell r="Y359">
            <v>750.75000000000011</v>
          </cell>
          <cell r="Z359">
            <v>1</v>
          </cell>
          <cell r="AA359">
            <v>4.38</v>
          </cell>
          <cell r="AB359">
            <v>5</v>
          </cell>
          <cell r="AC359">
            <v>0.876</v>
          </cell>
          <cell r="AD359">
            <v>0</v>
          </cell>
          <cell r="AE359">
            <v>0</v>
          </cell>
          <cell r="AF359">
            <v>43566</v>
          </cell>
          <cell r="AG359">
            <v>43567</v>
          </cell>
          <cell r="AH359">
            <v>1</v>
          </cell>
          <cell r="AI359" t="str">
            <v>0-1 día</v>
          </cell>
          <cell r="AJ359">
            <v>0</v>
          </cell>
          <cell r="AK359">
            <v>0</v>
          </cell>
          <cell r="AL359">
            <v>0</v>
          </cell>
          <cell r="AM359">
            <v>750.75000000000011</v>
          </cell>
          <cell r="AN359" t="e">
            <v>#N/A</v>
          </cell>
          <cell r="AO359">
            <v>1</v>
          </cell>
        </row>
        <row r="360">
          <cell r="A360" t="str">
            <v>0C4X0061539</v>
          </cell>
          <cell r="B360" t="str">
            <v>0C4X0061531</v>
          </cell>
          <cell r="C360" t="str">
            <v>0C4X006153</v>
          </cell>
          <cell r="D360" t="str">
            <v>ABR-19</v>
          </cell>
          <cell r="E360">
            <v>1</v>
          </cell>
          <cell r="F360" t="str">
            <v>2022523</v>
          </cell>
          <cell r="G360" t="str">
            <v>SR MANTENIMIENTO CORRECTIVO</v>
          </cell>
          <cell r="H360" t="str">
            <v>3658</v>
          </cell>
          <cell r="I360" t="str">
            <v>09/04/2019 14:35</v>
          </cell>
          <cell r="J360" t="str">
            <v>500156</v>
          </cell>
          <cell r="K360" t="str">
            <v>PITSS</v>
          </cell>
          <cell r="L360" t="str">
            <v>ASP</v>
          </cell>
          <cell r="M360" t="str">
            <v>RADIOMOVIL DIPSA SA DE CV</v>
          </cell>
          <cell r="N360" t="str">
            <v>AV TECNOLOGICO No.  1770  INT.  4  PLAZA  GALERIAS</v>
          </cell>
          <cell r="O360" t="str">
            <v>Ciudad Juarez-CHIH</v>
          </cell>
          <cell r="P360">
            <v>0</v>
          </cell>
          <cell r="Q360" t="str">
            <v>INTERIOR</v>
          </cell>
          <cell r="R360">
            <v>239</v>
          </cell>
          <cell r="S360" t="str">
            <v>&gt;60</v>
          </cell>
          <cell r="T360" t="str">
            <v>A4 Mono MFPs</v>
          </cell>
          <cell r="U360" t="str">
            <v>A4</v>
          </cell>
          <cell r="V360" t="str">
            <v>Ciudad principal</v>
          </cell>
          <cell r="W360" t="str">
            <v>1-&gt;60</v>
          </cell>
          <cell r="X360">
            <v>1.05</v>
          </cell>
          <cell r="Y360">
            <v>750.75000000000011</v>
          </cell>
          <cell r="Z360">
            <v>1</v>
          </cell>
          <cell r="AA360">
            <v>0</v>
          </cell>
          <cell r="AB360">
            <v>5</v>
          </cell>
          <cell r="AC360">
            <v>0</v>
          </cell>
          <cell r="AD360">
            <v>0</v>
          </cell>
          <cell r="AE360">
            <v>0</v>
          </cell>
          <cell r="AF360">
            <v>43567</v>
          </cell>
          <cell r="AG360">
            <v>43567</v>
          </cell>
          <cell r="AH360">
            <v>0</v>
          </cell>
          <cell r="AI360" t="str">
            <v>0-1 día</v>
          </cell>
          <cell r="AJ360">
            <v>0</v>
          </cell>
          <cell r="AK360">
            <v>0</v>
          </cell>
          <cell r="AL360">
            <v>0</v>
          </cell>
          <cell r="AM360">
            <v>750.75000000000011</v>
          </cell>
          <cell r="AN360">
            <v>750.75</v>
          </cell>
          <cell r="AO360">
            <v>1</v>
          </cell>
        </row>
        <row r="361">
          <cell r="A361" t="str">
            <v>09HB32082412</v>
          </cell>
          <cell r="B361" t="str">
            <v>09HB3208241</v>
          </cell>
          <cell r="C361" t="str">
            <v>09HB320824</v>
          </cell>
          <cell r="D361" t="str">
            <v>ABR-19</v>
          </cell>
          <cell r="E361">
            <v>1</v>
          </cell>
          <cell r="F361" t="str">
            <v>2024159</v>
          </cell>
          <cell r="G361" t="str">
            <v>SR MANTENIMIENTO CORRECTIVO</v>
          </cell>
          <cell r="H361" t="str">
            <v>4002</v>
          </cell>
          <cell r="I361" t="str">
            <v>12/04/2019 11:23</v>
          </cell>
          <cell r="J361" t="str">
            <v>500028</v>
          </cell>
          <cell r="K361" t="str">
            <v>PITSS</v>
          </cell>
          <cell r="L361" t="str">
            <v>ASP</v>
          </cell>
          <cell r="M361" t="str">
            <v>TELEFONOS DE MEXICO SA B DE CV</v>
          </cell>
          <cell r="N361" t="str">
            <v>TOPO CHICO 151</v>
          </cell>
          <cell r="O361" t="str">
            <v>SAN NICOLAS DE LOS G</v>
          </cell>
          <cell r="P361">
            <v>0</v>
          </cell>
          <cell r="Q361" t="str">
            <v>INTERIOR</v>
          </cell>
          <cell r="R361">
            <v>260</v>
          </cell>
          <cell r="S361" t="str">
            <v>&gt;60</v>
          </cell>
          <cell r="T361" t="str">
            <v>A4 Mono MFPs</v>
          </cell>
          <cell r="U361" t="str">
            <v>A4</v>
          </cell>
          <cell r="V361" t="str">
            <v>Ciudad principal</v>
          </cell>
          <cell r="W361" t="str">
            <v>1-&gt;60</v>
          </cell>
          <cell r="X361">
            <v>1.05</v>
          </cell>
          <cell r="Y361">
            <v>750.75000000000011</v>
          </cell>
          <cell r="Z361">
            <v>1</v>
          </cell>
          <cell r="AA361">
            <v>1.1200000000000001</v>
          </cell>
          <cell r="AB361">
            <v>5</v>
          </cell>
          <cell r="AC361">
            <v>0.22400000000000003</v>
          </cell>
          <cell r="AD361">
            <v>0</v>
          </cell>
          <cell r="AE361">
            <v>0</v>
          </cell>
          <cell r="AF361">
            <v>43567</v>
          </cell>
          <cell r="AG361">
            <v>43570</v>
          </cell>
          <cell r="AH361">
            <v>1</v>
          </cell>
          <cell r="AI361" t="str">
            <v>0-1 día</v>
          </cell>
          <cell r="AJ361">
            <v>0</v>
          </cell>
          <cell r="AK361">
            <v>0</v>
          </cell>
          <cell r="AL361">
            <v>0</v>
          </cell>
          <cell r="AM361">
            <v>750.75000000000011</v>
          </cell>
          <cell r="AN361">
            <v>750.75</v>
          </cell>
          <cell r="AO361">
            <v>1</v>
          </cell>
        </row>
        <row r="362">
          <cell r="A362" t="str">
            <v>03BT80258112</v>
          </cell>
          <cell r="B362" t="str">
            <v>03BT8025811</v>
          </cell>
          <cell r="C362" t="str">
            <v>03BT802581</v>
          </cell>
          <cell r="D362" t="str">
            <v>ABR-19</v>
          </cell>
          <cell r="E362">
            <v>1</v>
          </cell>
          <cell r="F362" t="str">
            <v>2024177</v>
          </cell>
          <cell r="G362" t="str">
            <v>SR MANTENIMIENTO CORRECTIVO</v>
          </cell>
          <cell r="H362" t="str">
            <v>3346</v>
          </cell>
          <cell r="I362" t="str">
            <v>12/04/2019 12:07</v>
          </cell>
          <cell r="J362" t="str">
            <v>500056</v>
          </cell>
          <cell r="K362" t="str">
            <v>PITSS</v>
          </cell>
          <cell r="L362" t="str">
            <v>ASP</v>
          </cell>
          <cell r="M362" t="str">
            <v>TELEFONOS DE MEXICO SA B DE CV</v>
          </cell>
          <cell r="N362" t="str">
            <v>BLVD HIDALGO ESQUINA PADRE MIER 2do PISO</v>
          </cell>
          <cell r="O362" t="str">
            <v>Reynosa-TAM</v>
          </cell>
          <cell r="P362">
            <v>0</v>
          </cell>
          <cell r="Q362" t="str">
            <v>INTERIOR</v>
          </cell>
          <cell r="R362">
            <v>326</v>
          </cell>
          <cell r="S362" t="str">
            <v>&gt;60</v>
          </cell>
          <cell r="T362" t="str">
            <v>A4 Mono MFPs</v>
          </cell>
          <cell r="U362" t="str">
            <v>A4</v>
          </cell>
          <cell r="V362" t="str">
            <v>Ciudad principal</v>
          </cell>
          <cell r="W362" t="str">
            <v>1-&gt;60</v>
          </cell>
          <cell r="X362">
            <v>1.05</v>
          </cell>
          <cell r="Y362">
            <v>750.75000000000011</v>
          </cell>
          <cell r="Z362">
            <v>1</v>
          </cell>
          <cell r="AA362">
            <v>1.8</v>
          </cell>
          <cell r="AB362">
            <v>5</v>
          </cell>
          <cell r="AC362">
            <v>0.36</v>
          </cell>
          <cell r="AD362">
            <v>0</v>
          </cell>
          <cell r="AE362">
            <v>0</v>
          </cell>
          <cell r="AF362">
            <v>43567</v>
          </cell>
          <cell r="AG362">
            <v>43570</v>
          </cell>
          <cell r="AH362">
            <v>1</v>
          </cell>
          <cell r="AI362" t="str">
            <v>0-1 día</v>
          </cell>
          <cell r="AJ362">
            <v>0</v>
          </cell>
          <cell r="AK362">
            <v>0</v>
          </cell>
          <cell r="AL362">
            <v>0</v>
          </cell>
          <cell r="AM362">
            <v>750.75000000000011</v>
          </cell>
          <cell r="AN362">
            <v>750.75</v>
          </cell>
          <cell r="AO362">
            <v>1</v>
          </cell>
        </row>
        <row r="363">
          <cell r="A363" t="str">
            <v>0C4X00392712</v>
          </cell>
          <cell r="B363" t="str">
            <v>0C4X0039271</v>
          </cell>
          <cell r="C363" t="str">
            <v>0C4X003927</v>
          </cell>
          <cell r="D363" t="str">
            <v>ABR-19</v>
          </cell>
          <cell r="E363">
            <v>1</v>
          </cell>
          <cell r="F363" t="str">
            <v>2024179</v>
          </cell>
          <cell r="G363" t="str">
            <v>SR MANTENIMIENTO CORRECTIVO</v>
          </cell>
          <cell r="H363" t="str">
            <v>3658</v>
          </cell>
          <cell r="I363" t="str">
            <v>12/04/2019 12:04</v>
          </cell>
          <cell r="J363" t="str">
            <v>500158</v>
          </cell>
          <cell r="K363" t="str">
            <v>PITSS</v>
          </cell>
          <cell r="L363" t="str">
            <v>ASP</v>
          </cell>
          <cell r="M363" t="str">
            <v>RADIOMOVIL DIPSA SA DE CV</v>
          </cell>
          <cell r="N363" t="str">
            <v>HERMANOS ESCOBAR 3515</v>
          </cell>
          <cell r="O363" t="str">
            <v>CIUDAD JUAREZ-CHIH</v>
          </cell>
          <cell r="P363">
            <v>0</v>
          </cell>
          <cell r="Q363" t="str">
            <v>INTERIOR</v>
          </cell>
          <cell r="R363">
            <v>71</v>
          </cell>
          <cell r="S363" t="str">
            <v>&gt;60</v>
          </cell>
          <cell r="T363" t="str">
            <v>A4 Mono MFPs</v>
          </cell>
          <cell r="U363" t="str">
            <v>A4</v>
          </cell>
          <cell r="V363" t="str">
            <v>Ciudad principal</v>
          </cell>
          <cell r="W363" t="str">
            <v>1-&gt;60</v>
          </cell>
          <cell r="X363">
            <v>1.05</v>
          </cell>
          <cell r="Y363">
            <v>750.75000000000011</v>
          </cell>
          <cell r="Z363">
            <v>1</v>
          </cell>
          <cell r="AA363">
            <v>1.1499999999999999</v>
          </cell>
          <cell r="AB363">
            <v>5</v>
          </cell>
          <cell r="AC363">
            <v>0.22999999999999998</v>
          </cell>
          <cell r="AD363">
            <v>0</v>
          </cell>
          <cell r="AE363">
            <v>0</v>
          </cell>
          <cell r="AF363">
            <v>43567</v>
          </cell>
          <cell r="AG363">
            <v>43570</v>
          </cell>
          <cell r="AH363">
            <v>1</v>
          </cell>
          <cell r="AI363" t="str">
            <v>0-1 día</v>
          </cell>
          <cell r="AJ363">
            <v>0</v>
          </cell>
          <cell r="AK363">
            <v>0</v>
          </cell>
          <cell r="AL363">
            <v>0</v>
          </cell>
          <cell r="AM363">
            <v>750.75000000000011</v>
          </cell>
          <cell r="AN363">
            <v>750.75</v>
          </cell>
          <cell r="AO363">
            <v>1</v>
          </cell>
        </row>
        <row r="364">
          <cell r="A364" t="str">
            <v>0D6X46338115</v>
          </cell>
          <cell r="B364" t="str">
            <v>0D6X4633812</v>
          </cell>
          <cell r="C364" t="str">
            <v>0D6X463381</v>
          </cell>
          <cell r="D364" t="str">
            <v>ABR-19</v>
          </cell>
          <cell r="E364">
            <v>1</v>
          </cell>
          <cell r="F364" t="str">
            <v>2025147</v>
          </cell>
          <cell r="G364" t="str">
            <v>SR MANTENIMIENTO CORRECTIVO</v>
          </cell>
          <cell r="H364" t="str">
            <v>4624</v>
          </cell>
          <cell r="I364" t="str">
            <v>15/04/2019 14:21</v>
          </cell>
          <cell r="J364" t="str">
            <v>500028</v>
          </cell>
          <cell r="K364" t="str">
            <v>PITSS</v>
          </cell>
          <cell r="L364" t="str">
            <v>ASP</v>
          </cell>
          <cell r="M364" t="str">
            <v>HONEYWELL AUTOMOTIVE DE MEXICO S DE RL DE CV</v>
          </cell>
          <cell r="N364" t="str">
            <v>BLVD MILLENIUM No 211</v>
          </cell>
          <cell r="O364" t="str">
            <v>Apodaca-NL</v>
          </cell>
          <cell r="P364">
            <v>0</v>
          </cell>
          <cell r="Q364" t="str">
            <v>INTERIOR</v>
          </cell>
          <cell r="R364">
            <v>2692</v>
          </cell>
          <cell r="S364" t="str">
            <v>&gt;60</v>
          </cell>
          <cell r="T364" t="str">
            <v>Entry Mono Printers</v>
          </cell>
          <cell r="U364" t="str">
            <v>A4</v>
          </cell>
          <cell r="V364" t="str">
            <v>Otras</v>
          </cell>
          <cell r="W364" t="str">
            <v>1-&gt;60</v>
          </cell>
          <cell r="X364">
            <v>1.05</v>
          </cell>
          <cell r="Y364">
            <v>750.75000000000011</v>
          </cell>
          <cell r="Z364">
            <v>1</v>
          </cell>
          <cell r="AA364">
            <v>1.65</v>
          </cell>
          <cell r="AB364">
            <v>9</v>
          </cell>
          <cell r="AC364">
            <v>0.18333333333333332</v>
          </cell>
          <cell r="AD364">
            <v>0</v>
          </cell>
          <cell r="AE364">
            <v>0</v>
          </cell>
          <cell r="AF364">
            <v>43570</v>
          </cell>
          <cell r="AG364">
            <v>43570</v>
          </cell>
          <cell r="AH364">
            <v>0</v>
          </cell>
          <cell r="AI364" t="str">
            <v>0-1 día</v>
          </cell>
          <cell r="AJ364">
            <v>0</v>
          </cell>
          <cell r="AK364">
            <v>0</v>
          </cell>
          <cell r="AL364">
            <v>0</v>
          </cell>
          <cell r="AM364">
            <v>750.75000000000011</v>
          </cell>
          <cell r="AN364">
            <v>750.75</v>
          </cell>
          <cell r="AO364">
            <v>2</v>
          </cell>
        </row>
        <row r="365">
          <cell r="A365" t="str">
            <v>09HB32804215</v>
          </cell>
          <cell r="B365" t="str">
            <v>09HB3280421</v>
          </cell>
          <cell r="C365" t="str">
            <v>09HB328042</v>
          </cell>
          <cell r="D365" t="str">
            <v>ABR-19</v>
          </cell>
          <cell r="E365">
            <v>1</v>
          </cell>
          <cell r="F365" t="str">
            <v>2025085</v>
          </cell>
          <cell r="G365" t="str">
            <v>SR MANTENIMIENTO CORRECTIVO</v>
          </cell>
          <cell r="H365" t="str">
            <v>4002</v>
          </cell>
          <cell r="I365" t="str">
            <v>15/04/2019 12:58</v>
          </cell>
          <cell r="J365" t="str">
            <v>500028</v>
          </cell>
          <cell r="K365" t="str">
            <v>PITSS</v>
          </cell>
          <cell r="L365" t="str">
            <v>ASP</v>
          </cell>
          <cell r="M365" t="str">
            <v>KIMBERLY CLARK DE MEXICO SA B DE CV</v>
          </cell>
          <cell r="N365" t="str">
            <v>BLVD GUADALUPE No 403</v>
          </cell>
          <cell r="O365" t="str">
            <v>Apodaca-NL</v>
          </cell>
          <cell r="P365">
            <v>0</v>
          </cell>
          <cell r="Q365" t="str">
            <v>INTERIOR</v>
          </cell>
          <cell r="R365">
            <v>103</v>
          </cell>
          <cell r="S365" t="str">
            <v>&gt;60</v>
          </cell>
          <cell r="T365" t="str">
            <v>A4 Mono MFPs</v>
          </cell>
          <cell r="U365" t="str">
            <v>A4</v>
          </cell>
          <cell r="V365" t="str">
            <v>Otras</v>
          </cell>
          <cell r="W365" t="str">
            <v>1-&gt;60</v>
          </cell>
          <cell r="X365">
            <v>1.05</v>
          </cell>
          <cell r="Y365">
            <v>750.75000000000011</v>
          </cell>
          <cell r="Z365">
            <v>1</v>
          </cell>
          <cell r="AA365">
            <v>3.7</v>
          </cell>
          <cell r="AB365">
            <v>9</v>
          </cell>
          <cell r="AC365">
            <v>0.41111111111111115</v>
          </cell>
          <cell r="AD365">
            <v>0</v>
          </cell>
          <cell r="AE365">
            <v>0</v>
          </cell>
          <cell r="AF365">
            <v>43570</v>
          </cell>
          <cell r="AG365">
            <v>43570</v>
          </cell>
          <cell r="AH365">
            <v>0</v>
          </cell>
          <cell r="AI365" t="str">
            <v>0-1 día</v>
          </cell>
          <cell r="AJ365">
            <v>0</v>
          </cell>
          <cell r="AK365">
            <v>0</v>
          </cell>
          <cell r="AL365">
            <v>0</v>
          </cell>
          <cell r="AM365">
            <v>750.75000000000011</v>
          </cell>
          <cell r="AN365">
            <v>750.75</v>
          </cell>
          <cell r="AO365">
            <v>1</v>
          </cell>
        </row>
        <row r="366">
          <cell r="A366" t="str">
            <v>0C7X24688415</v>
          </cell>
          <cell r="B366" t="str">
            <v>0C7X2468841</v>
          </cell>
          <cell r="C366" t="str">
            <v>0C7X246884</v>
          </cell>
          <cell r="D366" t="str">
            <v>ABR-19</v>
          </cell>
          <cell r="E366">
            <v>1</v>
          </cell>
          <cell r="F366" t="str">
            <v>2025199</v>
          </cell>
          <cell r="G366" t="str">
            <v>SR MANTENIMIENTO CORRECTIVO</v>
          </cell>
          <cell r="H366" t="str">
            <v>3657</v>
          </cell>
          <cell r="I366" t="str">
            <v>15/04/2019 15:01</v>
          </cell>
          <cell r="J366" t="str">
            <v>800200</v>
          </cell>
          <cell r="K366" t="str">
            <v>PITSS</v>
          </cell>
          <cell r="L366" t="str">
            <v>ASP</v>
          </cell>
          <cell r="M366" t="str">
            <v>AXA SEGUROS SA DE CV</v>
          </cell>
          <cell r="N366" t="str">
            <v>LERDO DE TEJADA No 2007 PB</v>
          </cell>
          <cell r="O366" t="str">
            <v>Guadalajara-JAL</v>
          </cell>
          <cell r="P366">
            <v>0</v>
          </cell>
          <cell r="Q366" t="str">
            <v>INTERIOR</v>
          </cell>
          <cell r="R366">
            <v>230</v>
          </cell>
          <cell r="S366" t="str">
            <v>&gt;60</v>
          </cell>
          <cell r="T366" t="str">
            <v>A4 Mono MFPs</v>
          </cell>
          <cell r="U366" t="str">
            <v>A4</v>
          </cell>
          <cell r="V366" t="str">
            <v>Ciudad principal</v>
          </cell>
          <cell r="W366" t="str">
            <v>1-&gt;60</v>
          </cell>
          <cell r="X366">
            <v>1.05</v>
          </cell>
          <cell r="Y366">
            <v>750.75000000000011</v>
          </cell>
          <cell r="Z366">
            <v>1</v>
          </cell>
          <cell r="AA366">
            <v>1.66</v>
          </cell>
          <cell r="AB366">
            <v>5</v>
          </cell>
          <cell r="AC366">
            <v>0.33199999999999996</v>
          </cell>
          <cell r="AD366">
            <v>0</v>
          </cell>
          <cell r="AE366">
            <v>0</v>
          </cell>
          <cell r="AF366">
            <v>43570</v>
          </cell>
          <cell r="AG366">
            <v>43570</v>
          </cell>
          <cell r="AH366">
            <v>0</v>
          </cell>
          <cell r="AI366" t="str">
            <v>0-1 día</v>
          </cell>
          <cell r="AJ366">
            <v>0</v>
          </cell>
          <cell r="AK366">
            <v>0</v>
          </cell>
          <cell r="AL366">
            <v>0</v>
          </cell>
          <cell r="AM366">
            <v>750.75000000000011</v>
          </cell>
          <cell r="AN366">
            <v>750.75</v>
          </cell>
          <cell r="AO366">
            <v>1</v>
          </cell>
        </row>
        <row r="367">
          <cell r="A367" t="str">
            <v>0D6X45998615</v>
          </cell>
          <cell r="B367" t="str">
            <v>0D6X4599861</v>
          </cell>
          <cell r="C367" t="str">
            <v>0D6X459986</v>
          </cell>
          <cell r="D367" t="str">
            <v>ABR-19</v>
          </cell>
          <cell r="E367">
            <v>1</v>
          </cell>
          <cell r="F367" t="str">
            <v>2025233</v>
          </cell>
          <cell r="G367" t="str">
            <v>SR MANTENIMIENTO CORRECTIVO</v>
          </cell>
          <cell r="H367" t="str">
            <v>4624</v>
          </cell>
          <cell r="I367" t="str">
            <v>15/04/2019 15:30</v>
          </cell>
          <cell r="J367" t="str">
            <v>500093</v>
          </cell>
          <cell r="K367" t="str">
            <v>PITSS</v>
          </cell>
          <cell r="L367" t="str">
            <v>ASP</v>
          </cell>
          <cell r="M367" t="str">
            <v>APTIV CONTRACT SERVICES S DE RL DE CV</v>
          </cell>
          <cell r="N367" t="str">
            <v>CENTRO ITURBIDE No 6970</v>
          </cell>
          <cell r="O367" t="str">
            <v>Nuevo Laredo-TAM</v>
          </cell>
          <cell r="P367">
            <v>0</v>
          </cell>
          <cell r="Q367" t="str">
            <v>INTERIOR</v>
          </cell>
          <cell r="R367">
            <v>542</v>
          </cell>
          <cell r="S367" t="str">
            <v>&gt;60</v>
          </cell>
          <cell r="T367" t="str">
            <v>Entry Mono Printers</v>
          </cell>
          <cell r="U367" t="str">
            <v>A4</v>
          </cell>
          <cell r="V367" t="str">
            <v>Ciudad principal</v>
          </cell>
          <cell r="W367" t="str">
            <v>1-&gt;60</v>
          </cell>
          <cell r="X367">
            <v>1.05</v>
          </cell>
          <cell r="Y367">
            <v>750.75000000000011</v>
          </cell>
          <cell r="Z367">
            <v>1</v>
          </cell>
          <cell r="AA367">
            <v>2</v>
          </cell>
          <cell r="AB367">
            <v>5</v>
          </cell>
          <cell r="AC367">
            <v>0.4</v>
          </cell>
          <cell r="AD367">
            <v>0</v>
          </cell>
          <cell r="AE367">
            <v>0</v>
          </cell>
          <cell r="AF367">
            <v>43571</v>
          </cell>
          <cell r="AG367">
            <v>43571</v>
          </cell>
          <cell r="AH367">
            <v>0</v>
          </cell>
          <cell r="AI367" t="str">
            <v>0-1 día</v>
          </cell>
          <cell r="AJ367">
            <v>0</v>
          </cell>
          <cell r="AK367">
            <v>0</v>
          </cell>
          <cell r="AL367">
            <v>0</v>
          </cell>
          <cell r="AM367">
            <v>750.75000000000011</v>
          </cell>
          <cell r="AN367">
            <v>0</v>
          </cell>
          <cell r="AO367">
            <v>1</v>
          </cell>
        </row>
        <row r="368">
          <cell r="A368" t="str">
            <v>0A2T37063126</v>
          </cell>
          <cell r="B368" t="str">
            <v>0A2T3706311</v>
          </cell>
          <cell r="C368" t="str">
            <v>0A2T370631</v>
          </cell>
          <cell r="D368" t="str">
            <v>ABR-19</v>
          </cell>
          <cell r="E368">
            <v>1</v>
          </cell>
          <cell r="F368" t="str">
            <v>2015479</v>
          </cell>
          <cell r="G368" t="str">
            <v>SR MANTENIMIENTO CORRECTIVO</v>
          </cell>
          <cell r="H368" t="str">
            <v>3616</v>
          </cell>
          <cell r="I368" t="str">
            <v>26/03/2019 16:46</v>
          </cell>
          <cell r="J368" t="str">
            <v>800197</v>
          </cell>
          <cell r="K368" t="str">
            <v>PITSS</v>
          </cell>
          <cell r="L368" t="str">
            <v>ASP</v>
          </cell>
          <cell r="M368" t="str">
            <v>ENSE&amp;ANZA E INVESTIGACION SUPERIOR AC</v>
          </cell>
          <cell r="N368" t="str">
            <v>CARRETERA SAN LUIS POTOSI OJUELOS No 1510</v>
          </cell>
          <cell r="O368" t="str">
            <v>San Luis Potosi-SLP</v>
          </cell>
          <cell r="P368">
            <v>0</v>
          </cell>
          <cell r="Q368" t="str">
            <v>INTERIOR</v>
          </cell>
          <cell r="R368">
            <v>554</v>
          </cell>
          <cell r="S368" t="str">
            <v>&gt;60</v>
          </cell>
          <cell r="T368" t="str">
            <v>A4 Mono MFPs</v>
          </cell>
          <cell r="U368" t="str">
            <v>A4</v>
          </cell>
          <cell r="V368" t="str">
            <v>Ciudad principal</v>
          </cell>
          <cell r="W368" t="str">
            <v>1-&gt;60</v>
          </cell>
          <cell r="X368">
            <v>1.05</v>
          </cell>
          <cell r="Y368">
            <v>750.75000000000011</v>
          </cell>
          <cell r="Z368">
            <v>1</v>
          </cell>
          <cell r="AA368">
            <v>2.9</v>
          </cell>
          <cell r="AB368">
            <v>5</v>
          </cell>
          <cell r="AC368">
            <v>0.57999999999999996</v>
          </cell>
          <cell r="AD368">
            <v>0</v>
          </cell>
          <cell r="AE368">
            <v>0</v>
          </cell>
          <cell r="AF368">
            <v>43567</v>
          </cell>
          <cell r="AG368">
            <v>43571</v>
          </cell>
          <cell r="AH368">
            <v>2</v>
          </cell>
          <cell r="AI368" t="str">
            <v>2-3 días</v>
          </cell>
          <cell r="AJ368">
            <v>0.25</v>
          </cell>
          <cell r="AK368">
            <v>-178.75000000000003</v>
          </cell>
          <cell r="AL368">
            <v>0</v>
          </cell>
          <cell r="AM368">
            <v>750.75000000000011</v>
          </cell>
          <cell r="AN368">
            <v>0</v>
          </cell>
          <cell r="AO368">
            <v>1</v>
          </cell>
        </row>
        <row r="369">
          <cell r="A369" t="str">
            <v>0A4T55411116</v>
          </cell>
          <cell r="B369" t="str">
            <v>0A4T5541111</v>
          </cell>
          <cell r="C369" t="str">
            <v>0A4T554111</v>
          </cell>
          <cell r="D369" t="str">
            <v>ABR-19</v>
          </cell>
          <cell r="E369">
            <v>1</v>
          </cell>
          <cell r="F369" t="str">
            <v>2025459</v>
          </cell>
          <cell r="G369" t="str">
            <v>SR MANTENIMIENTO CORRECTIVO</v>
          </cell>
          <cell r="H369" t="str">
            <v>3611</v>
          </cell>
          <cell r="I369" t="str">
            <v>16/04/2019 09:15</v>
          </cell>
          <cell r="J369" t="str">
            <v>500159</v>
          </cell>
          <cell r="K369" t="str">
            <v>PITSS</v>
          </cell>
          <cell r="L369" t="str">
            <v>ASP</v>
          </cell>
          <cell r="M369" t="str">
            <v>HONEYWELL AUTOMOTIVE DE MEXICO S DE RL DE CV</v>
          </cell>
          <cell r="N369" t="str">
            <v>VIALIDAD TABALAOPA 8507</v>
          </cell>
          <cell r="O369" t="str">
            <v>CHIHUAHUA-CHIH</v>
          </cell>
          <cell r="P369">
            <v>0</v>
          </cell>
          <cell r="Q369" t="str">
            <v>INTERIOR</v>
          </cell>
          <cell r="R369">
            <v>62</v>
          </cell>
          <cell r="S369" t="str">
            <v>&gt;60</v>
          </cell>
          <cell r="T369" t="str">
            <v>Entry Mono Printers</v>
          </cell>
          <cell r="U369" t="str">
            <v>A4</v>
          </cell>
          <cell r="V369" t="str">
            <v>Ciudad principal</v>
          </cell>
          <cell r="W369" t="str">
            <v>1-&gt;60</v>
          </cell>
          <cell r="X369">
            <v>1.05</v>
          </cell>
          <cell r="Y369">
            <v>750.75000000000011</v>
          </cell>
          <cell r="Z369">
            <v>1</v>
          </cell>
          <cell r="AA369">
            <v>1.5</v>
          </cell>
          <cell r="AB369">
            <v>5</v>
          </cell>
          <cell r="AC369">
            <v>0.3</v>
          </cell>
          <cell r="AD369">
            <v>0</v>
          </cell>
          <cell r="AE369">
            <v>0</v>
          </cell>
          <cell r="AF369">
            <v>43571</v>
          </cell>
          <cell r="AG369">
            <v>43571</v>
          </cell>
          <cell r="AH369">
            <v>0</v>
          </cell>
          <cell r="AI369" t="str">
            <v>0-1 día</v>
          </cell>
          <cell r="AJ369">
            <v>0</v>
          </cell>
          <cell r="AK369">
            <v>0</v>
          </cell>
          <cell r="AL369">
            <v>0</v>
          </cell>
          <cell r="AM369">
            <v>750.75000000000011</v>
          </cell>
          <cell r="AN369">
            <v>572</v>
          </cell>
          <cell r="AO369">
            <v>1</v>
          </cell>
        </row>
        <row r="370">
          <cell r="A370" t="str">
            <v>0C4X00310616</v>
          </cell>
          <cell r="B370" t="str">
            <v>0C4X0031061</v>
          </cell>
          <cell r="C370" t="str">
            <v>0C4X003106</v>
          </cell>
          <cell r="D370" t="str">
            <v>ABR-19</v>
          </cell>
          <cell r="E370">
            <v>1</v>
          </cell>
          <cell r="F370" t="str">
            <v>2025629</v>
          </cell>
          <cell r="G370" t="str">
            <v>SR MANTENIMIENTO CORRECTIVO</v>
          </cell>
          <cell r="H370" t="str">
            <v>3658</v>
          </cell>
          <cell r="I370" t="str">
            <v>16/04/2019 11:55</v>
          </cell>
          <cell r="J370" t="str">
            <v>500157</v>
          </cell>
          <cell r="K370" t="str">
            <v>PITSS</v>
          </cell>
          <cell r="L370" t="str">
            <v>ASP</v>
          </cell>
          <cell r="M370" t="str">
            <v>RADIOMOVIL DIPSA SA DE CV</v>
          </cell>
          <cell r="N370" t="str">
            <v>AV EJERCITO NACIONAL 2926-A2</v>
          </cell>
          <cell r="O370" t="str">
            <v>CIUDAD JUAREZ-CHIH</v>
          </cell>
          <cell r="P370">
            <v>0</v>
          </cell>
          <cell r="Q370" t="str">
            <v>INTERIOR</v>
          </cell>
          <cell r="R370">
            <v>224</v>
          </cell>
          <cell r="S370" t="str">
            <v>&gt;60</v>
          </cell>
          <cell r="T370" t="str">
            <v>A4 Mono MFPs</v>
          </cell>
          <cell r="U370" t="str">
            <v>A4</v>
          </cell>
          <cell r="V370" t="str">
            <v>Ciudad principal</v>
          </cell>
          <cell r="W370" t="str">
            <v>1-&gt;60</v>
          </cell>
          <cell r="X370">
            <v>1.05</v>
          </cell>
          <cell r="Y370">
            <v>750.75000000000011</v>
          </cell>
          <cell r="Z370">
            <v>1</v>
          </cell>
          <cell r="AA370">
            <v>0.57999999999999996</v>
          </cell>
          <cell r="AB370">
            <v>5</v>
          </cell>
          <cell r="AC370">
            <v>0.11599999999999999</v>
          </cell>
          <cell r="AD370">
            <v>0</v>
          </cell>
          <cell r="AE370">
            <v>0</v>
          </cell>
          <cell r="AF370">
            <v>43571</v>
          </cell>
          <cell r="AG370">
            <v>43571</v>
          </cell>
          <cell r="AH370">
            <v>0</v>
          </cell>
          <cell r="AI370" t="str">
            <v>0-1 día</v>
          </cell>
          <cell r="AJ370">
            <v>0</v>
          </cell>
          <cell r="AK370">
            <v>0</v>
          </cell>
          <cell r="AL370">
            <v>0</v>
          </cell>
          <cell r="AM370">
            <v>750.75000000000011</v>
          </cell>
          <cell r="AN370">
            <v>750.75</v>
          </cell>
          <cell r="AO370">
            <v>1</v>
          </cell>
        </row>
        <row r="371">
          <cell r="A371" t="str">
            <v>0D6X45999115</v>
          </cell>
          <cell r="B371" t="str">
            <v>0D6X4599911</v>
          </cell>
          <cell r="C371" t="str">
            <v>0D6X459991</v>
          </cell>
          <cell r="D371" t="str">
            <v>ABR-19</v>
          </cell>
          <cell r="E371">
            <v>1</v>
          </cell>
          <cell r="F371" t="str">
            <v>2025237</v>
          </cell>
          <cell r="G371" t="str">
            <v>SR MANTENIMIENTO CORRECTIVO</v>
          </cell>
          <cell r="H371" t="str">
            <v>4624</v>
          </cell>
          <cell r="I371" t="str">
            <v>15/04/2019 15:35</v>
          </cell>
          <cell r="J371" t="str">
            <v>500093</v>
          </cell>
          <cell r="K371" t="str">
            <v>PITSS</v>
          </cell>
          <cell r="L371" t="str">
            <v>ASP</v>
          </cell>
          <cell r="M371" t="str">
            <v>APTIV CONTRACT SERVICES S DE RL DE CV</v>
          </cell>
          <cell r="N371" t="str">
            <v>CENTRO ITURBIDE No 6970</v>
          </cell>
          <cell r="O371" t="str">
            <v>Nuevo Laredo-TAM</v>
          </cell>
          <cell r="P371">
            <v>0</v>
          </cell>
          <cell r="Q371" t="str">
            <v>INTERIOR</v>
          </cell>
          <cell r="R371">
            <v>152</v>
          </cell>
          <cell r="S371" t="str">
            <v>&gt;60</v>
          </cell>
          <cell r="T371" t="str">
            <v>Entry Mono Printers</v>
          </cell>
          <cell r="U371" t="str">
            <v>A4</v>
          </cell>
          <cell r="V371" t="str">
            <v>Ciudad principal</v>
          </cell>
          <cell r="W371" t="str">
            <v>1-&gt;60</v>
          </cell>
          <cell r="X371">
            <v>1.05</v>
          </cell>
          <cell r="Y371">
            <v>750.75000000000011</v>
          </cell>
          <cell r="Z371">
            <v>1</v>
          </cell>
          <cell r="AA371">
            <v>1.92</v>
          </cell>
          <cell r="AB371">
            <v>5</v>
          </cell>
          <cell r="AC371">
            <v>0.38400000000000001</v>
          </cell>
          <cell r="AD371">
            <v>0</v>
          </cell>
          <cell r="AE371">
            <v>0</v>
          </cell>
          <cell r="AF371">
            <v>43571</v>
          </cell>
          <cell r="AG371">
            <v>43571</v>
          </cell>
          <cell r="AH371">
            <v>0</v>
          </cell>
          <cell r="AI371" t="str">
            <v>0-1 día</v>
          </cell>
          <cell r="AJ371">
            <v>0</v>
          </cell>
          <cell r="AK371">
            <v>0</v>
          </cell>
          <cell r="AL371">
            <v>0</v>
          </cell>
          <cell r="AM371">
            <v>750.75000000000011</v>
          </cell>
          <cell r="AN371">
            <v>750.75</v>
          </cell>
          <cell r="AO371">
            <v>1</v>
          </cell>
        </row>
        <row r="372">
          <cell r="A372" t="str">
            <v>0C7X24669815</v>
          </cell>
          <cell r="B372" t="str">
            <v>0C7X2466981</v>
          </cell>
          <cell r="C372" t="str">
            <v>0C7X246698</v>
          </cell>
          <cell r="D372" t="str">
            <v>ABR-19</v>
          </cell>
          <cell r="E372">
            <v>1</v>
          </cell>
          <cell r="F372" t="str">
            <v>2025209</v>
          </cell>
          <cell r="G372" t="str">
            <v>SR MANTENIMIENTO CORRECTIVO</v>
          </cell>
          <cell r="H372" t="str">
            <v>3657</v>
          </cell>
          <cell r="I372" t="str">
            <v>15/04/2019 15:06</v>
          </cell>
          <cell r="J372" t="str">
            <v>800192</v>
          </cell>
          <cell r="K372" t="str">
            <v>PITSS</v>
          </cell>
          <cell r="L372" t="str">
            <v>ASP</v>
          </cell>
          <cell r="M372" t="str">
            <v>AXA SEGUROS SA DE CV</v>
          </cell>
          <cell r="N372" t="str">
            <v>LERDO DE TEJADA No 2007 PB</v>
          </cell>
          <cell r="O372" t="str">
            <v>Guadalajara-JAL</v>
          </cell>
          <cell r="P372">
            <v>0</v>
          </cell>
          <cell r="Q372" t="str">
            <v>INTERIOR</v>
          </cell>
          <cell r="R372">
            <v>468</v>
          </cell>
          <cell r="S372" t="str">
            <v>&gt;60</v>
          </cell>
          <cell r="T372" t="str">
            <v>A4 Mono MFPs</v>
          </cell>
          <cell r="U372" t="str">
            <v>A4</v>
          </cell>
          <cell r="V372" t="str">
            <v>Ciudad principal</v>
          </cell>
          <cell r="W372" t="str">
            <v>1-&gt;60</v>
          </cell>
          <cell r="X372">
            <v>1.05</v>
          </cell>
          <cell r="Y372">
            <v>750.75000000000011</v>
          </cell>
          <cell r="Z372">
            <v>1</v>
          </cell>
          <cell r="AA372">
            <v>2.4</v>
          </cell>
          <cell r="AB372">
            <v>5</v>
          </cell>
          <cell r="AC372">
            <v>0.48</v>
          </cell>
          <cell r="AD372">
            <v>0</v>
          </cell>
          <cell r="AE372">
            <v>0</v>
          </cell>
          <cell r="AF372">
            <v>43571</v>
          </cell>
          <cell r="AG372">
            <v>43571</v>
          </cell>
          <cell r="AH372">
            <v>0</v>
          </cell>
          <cell r="AI372" t="str">
            <v>0-1 día</v>
          </cell>
          <cell r="AJ372">
            <v>0</v>
          </cell>
          <cell r="AK372">
            <v>0</v>
          </cell>
          <cell r="AL372">
            <v>0</v>
          </cell>
          <cell r="AM372">
            <v>750.75000000000011</v>
          </cell>
          <cell r="AN372">
            <v>572</v>
          </cell>
          <cell r="AO372">
            <v>1</v>
          </cell>
        </row>
        <row r="373">
          <cell r="A373" t="str">
            <v>0XLT86182012</v>
          </cell>
          <cell r="B373" t="str">
            <v>0XLT8618201</v>
          </cell>
          <cell r="C373" t="str">
            <v>0XLT861820</v>
          </cell>
          <cell r="D373" t="str">
            <v>ABR-19</v>
          </cell>
          <cell r="E373">
            <v>1</v>
          </cell>
          <cell r="F373" t="str">
            <v>2024065</v>
          </cell>
          <cell r="G373" t="str">
            <v>SR MANTENIMIENTO CORRECTIVO</v>
          </cell>
          <cell r="H373" t="str">
            <v>4603</v>
          </cell>
          <cell r="I373" t="str">
            <v>12/04/2019 09:22</v>
          </cell>
          <cell r="J373" t="str">
            <v>500159</v>
          </cell>
          <cell r="K373" t="str">
            <v>PITSS</v>
          </cell>
          <cell r="L373" t="str">
            <v>ASP</v>
          </cell>
          <cell r="M373" t="str">
            <v>HONEYWELL AUTOMOTIVE DE MEXICO S DE RL DE CV</v>
          </cell>
          <cell r="N373" t="str">
            <v>VIALIDAD TABALAOPA 8507</v>
          </cell>
          <cell r="O373" t="str">
            <v>CHIHUAHUA-CHIH</v>
          </cell>
          <cell r="P373">
            <v>0</v>
          </cell>
          <cell r="Q373" t="str">
            <v>INTERIOR</v>
          </cell>
          <cell r="R373">
            <v>178</v>
          </cell>
          <cell r="S373" t="str">
            <v>&gt;60</v>
          </cell>
          <cell r="T373" t="str">
            <v>Entry Mono Printers</v>
          </cell>
          <cell r="U373" t="str">
            <v>A4</v>
          </cell>
          <cell r="V373" t="str">
            <v>Ciudad principal</v>
          </cell>
          <cell r="W373" t="str">
            <v>1-&gt;60</v>
          </cell>
          <cell r="X373">
            <v>1.05</v>
          </cell>
          <cell r="Y373">
            <v>750.75000000000011</v>
          </cell>
          <cell r="Z373">
            <v>1</v>
          </cell>
          <cell r="AA373">
            <v>0</v>
          </cell>
          <cell r="AB373">
            <v>5</v>
          </cell>
          <cell r="AC373">
            <v>0</v>
          </cell>
          <cell r="AD373">
            <v>0</v>
          </cell>
          <cell r="AE373">
            <v>0</v>
          </cell>
          <cell r="AF373">
            <v>43572</v>
          </cell>
          <cell r="AG373">
            <v>43572</v>
          </cell>
          <cell r="AH373">
            <v>0</v>
          </cell>
          <cell r="AI373" t="str">
            <v>0-1 día</v>
          </cell>
          <cell r="AJ373">
            <v>0</v>
          </cell>
          <cell r="AK373">
            <v>0</v>
          </cell>
          <cell r="AL373">
            <v>0</v>
          </cell>
          <cell r="AM373">
            <v>750.75000000000011</v>
          </cell>
          <cell r="AN373">
            <v>750.75</v>
          </cell>
          <cell r="AO373">
            <v>1</v>
          </cell>
        </row>
        <row r="374">
          <cell r="A374" t="str">
            <v>09HB32164817</v>
          </cell>
          <cell r="B374" t="str">
            <v>09HB3216481</v>
          </cell>
          <cell r="C374" t="str">
            <v>09HB321648</v>
          </cell>
          <cell r="D374" t="str">
            <v>ABR-19</v>
          </cell>
          <cell r="E374">
            <v>1</v>
          </cell>
          <cell r="F374" t="str">
            <v>2026225</v>
          </cell>
          <cell r="G374" t="str">
            <v>SR MANTENIMIENTO CORRECTIVO</v>
          </cell>
          <cell r="H374" t="str">
            <v>4002</v>
          </cell>
          <cell r="I374" t="str">
            <v>17/04/2019 11:01</v>
          </cell>
          <cell r="J374" t="str">
            <v>500036</v>
          </cell>
          <cell r="K374" t="str">
            <v>PITSS</v>
          </cell>
          <cell r="L374" t="str">
            <v>ASP</v>
          </cell>
          <cell r="M374" t="str">
            <v>TELEFONOS DE MEXICO SA B DE CV</v>
          </cell>
          <cell r="N374" t="str">
            <v>NEVADO DE TOLUCA 201</v>
          </cell>
          <cell r="O374" t="str">
            <v>MONTERREY-NL</v>
          </cell>
          <cell r="P374">
            <v>0</v>
          </cell>
          <cell r="Q374" t="str">
            <v>INTERIOR</v>
          </cell>
          <cell r="R374">
            <v>295</v>
          </cell>
          <cell r="S374" t="str">
            <v>&gt;60</v>
          </cell>
          <cell r="T374" t="str">
            <v>A4 Mono MFPs</v>
          </cell>
          <cell r="U374" t="str">
            <v>A4</v>
          </cell>
          <cell r="V374" t="str">
            <v>Ciudad principal</v>
          </cell>
          <cell r="W374" t="str">
            <v>1-&gt;60</v>
          </cell>
          <cell r="X374">
            <v>1.05</v>
          </cell>
          <cell r="Y374">
            <v>750.75000000000011</v>
          </cell>
          <cell r="Z374">
            <v>1</v>
          </cell>
          <cell r="AA374">
            <v>1.33</v>
          </cell>
          <cell r="AB374">
            <v>5</v>
          </cell>
          <cell r="AC374">
            <v>0.26600000000000001</v>
          </cell>
          <cell r="AD374">
            <v>0</v>
          </cell>
          <cell r="AE374">
            <v>0</v>
          </cell>
          <cell r="AF374">
            <v>43572</v>
          </cell>
          <cell r="AG374">
            <v>43572</v>
          </cell>
          <cell r="AH374">
            <v>0</v>
          </cell>
          <cell r="AI374" t="str">
            <v>0-1 día</v>
          </cell>
          <cell r="AJ374">
            <v>0</v>
          </cell>
          <cell r="AK374">
            <v>0</v>
          </cell>
          <cell r="AL374">
            <v>0</v>
          </cell>
          <cell r="AM374">
            <v>750.75000000000011</v>
          </cell>
          <cell r="AN374">
            <v>750.75</v>
          </cell>
          <cell r="AO374">
            <v>1</v>
          </cell>
        </row>
        <row r="375">
          <cell r="A375" t="str">
            <v>0A2T20006017</v>
          </cell>
          <cell r="B375" t="str">
            <v>0A2T2000601</v>
          </cell>
          <cell r="C375" t="str">
            <v>0A2T200060</v>
          </cell>
          <cell r="D375" t="str">
            <v>ABR-19</v>
          </cell>
          <cell r="E375">
            <v>1</v>
          </cell>
          <cell r="F375" t="str">
            <v>2026173</v>
          </cell>
          <cell r="G375" t="str">
            <v>SR MANTENIMIENTO CORRECTIVO</v>
          </cell>
          <cell r="H375" t="str">
            <v>3616</v>
          </cell>
          <cell r="I375" t="str">
            <v>17/04/2019 10:29</v>
          </cell>
          <cell r="J375" t="str">
            <v>800200</v>
          </cell>
          <cell r="K375" t="str">
            <v>PITSS</v>
          </cell>
          <cell r="L375" t="str">
            <v>ASP</v>
          </cell>
          <cell r="M375" t="str">
            <v>DHL EXPRESS MEXICO SA DE CV</v>
          </cell>
          <cell r="N375" t="str">
            <v>AEROPUERTO INTER MIGUEL HIDALGO</v>
          </cell>
          <cell r="O375" t="str">
            <v>EL QUINCE-JAL</v>
          </cell>
          <cell r="P375">
            <v>0</v>
          </cell>
          <cell r="Q375" t="str">
            <v>INTERIOR</v>
          </cell>
          <cell r="R375">
            <v>180</v>
          </cell>
          <cell r="S375" t="str">
            <v>&gt;60</v>
          </cell>
          <cell r="T375" t="str">
            <v>A4 Mono MFPs</v>
          </cell>
          <cell r="U375" t="str">
            <v>A4</v>
          </cell>
          <cell r="V375" t="str">
            <v>Ciudad principal</v>
          </cell>
          <cell r="W375" t="str">
            <v>1-&gt;60</v>
          </cell>
          <cell r="X375">
            <v>1.05</v>
          </cell>
          <cell r="Y375">
            <v>750.75000000000011</v>
          </cell>
          <cell r="Z375">
            <v>1</v>
          </cell>
          <cell r="AA375">
            <v>4.3499999999999996</v>
          </cell>
          <cell r="AB375">
            <v>5</v>
          </cell>
          <cell r="AC375">
            <v>0.86999999999999988</v>
          </cell>
          <cell r="AD375">
            <v>0</v>
          </cell>
          <cell r="AE375">
            <v>0</v>
          </cell>
          <cell r="AF375">
            <v>43572</v>
          </cell>
          <cell r="AG375">
            <v>43572</v>
          </cell>
          <cell r="AH375">
            <v>0</v>
          </cell>
          <cell r="AI375" t="str">
            <v>0-1 día</v>
          </cell>
          <cell r="AJ375">
            <v>0</v>
          </cell>
          <cell r="AK375">
            <v>0</v>
          </cell>
          <cell r="AL375">
            <v>0</v>
          </cell>
          <cell r="AM375">
            <v>750.75000000000011</v>
          </cell>
          <cell r="AN375">
            <v>750.75</v>
          </cell>
          <cell r="AO375">
            <v>1</v>
          </cell>
        </row>
        <row r="376">
          <cell r="A376" t="str">
            <v>0BB126540617</v>
          </cell>
          <cell r="B376" t="str">
            <v>0BB12654061</v>
          </cell>
          <cell r="C376" t="str">
            <v>0BB1265406</v>
          </cell>
          <cell r="D376" t="str">
            <v>ABR-19</v>
          </cell>
          <cell r="E376">
            <v>1</v>
          </cell>
          <cell r="F376" t="str">
            <v>2026223</v>
          </cell>
          <cell r="G376" t="str">
            <v>SR MANTENIMIENTO CORRECTIVO</v>
          </cell>
          <cell r="H376" t="str">
            <v>3636</v>
          </cell>
          <cell r="I376" t="str">
            <v>17/04/2019 11:00</v>
          </cell>
          <cell r="J376" t="str">
            <v>800147</v>
          </cell>
          <cell r="K376" t="str">
            <v>PITSS</v>
          </cell>
          <cell r="L376" t="str">
            <v>ASP</v>
          </cell>
          <cell r="M376" t="str">
            <v>RADIOMOVIL DIPSA SA DE CV</v>
          </cell>
          <cell r="N376" t="str">
            <v>AV ENRIQUE COLUNGA 1184 LOC SA1</v>
          </cell>
          <cell r="O376" t="str">
            <v>Irapuato-GTO</v>
          </cell>
          <cell r="P376">
            <v>0</v>
          </cell>
          <cell r="Q376" t="str">
            <v>INTERIOR</v>
          </cell>
          <cell r="R376">
            <v>397</v>
          </cell>
          <cell r="S376" t="str">
            <v>&gt;60</v>
          </cell>
          <cell r="T376" t="str">
            <v>A4 Mono MFPs</v>
          </cell>
          <cell r="U376" t="str">
            <v>A4</v>
          </cell>
          <cell r="V376" t="str">
            <v>Ciudad principal</v>
          </cell>
          <cell r="W376" t="str">
            <v>1-&gt;60</v>
          </cell>
          <cell r="X376">
            <v>1.05</v>
          </cell>
          <cell r="Y376">
            <v>750.75000000000011</v>
          </cell>
          <cell r="Z376">
            <v>1</v>
          </cell>
          <cell r="AA376">
            <v>2.33</v>
          </cell>
          <cell r="AB376">
            <v>5</v>
          </cell>
          <cell r="AC376">
            <v>0.46600000000000003</v>
          </cell>
          <cell r="AD376">
            <v>0</v>
          </cell>
          <cell r="AE376">
            <v>0</v>
          </cell>
          <cell r="AF376">
            <v>43572</v>
          </cell>
          <cell r="AG376">
            <v>43573</v>
          </cell>
          <cell r="AH376">
            <v>1</v>
          </cell>
          <cell r="AI376" t="str">
            <v>0-1 día</v>
          </cell>
          <cell r="AJ376">
            <v>0</v>
          </cell>
          <cell r="AK376">
            <v>0</v>
          </cell>
          <cell r="AL376">
            <v>0</v>
          </cell>
          <cell r="AM376">
            <v>750.75000000000011</v>
          </cell>
          <cell r="AN376">
            <v>572</v>
          </cell>
          <cell r="AO376">
            <v>1</v>
          </cell>
        </row>
        <row r="377">
          <cell r="A377" t="str">
            <v>0A4T03773617</v>
          </cell>
          <cell r="B377" t="str">
            <v>0A4T0377361</v>
          </cell>
          <cell r="C377" t="str">
            <v>0A4T037736</v>
          </cell>
          <cell r="D377" t="str">
            <v>ABR-19</v>
          </cell>
          <cell r="E377">
            <v>1</v>
          </cell>
          <cell r="F377" t="str">
            <v>2026187</v>
          </cell>
          <cell r="G377" t="str">
            <v>SR MANTENIMIENTO CORRECTIVO</v>
          </cell>
          <cell r="H377" t="str">
            <v>3611</v>
          </cell>
          <cell r="I377" t="str">
            <v>17/04/2019 10:34</v>
          </cell>
          <cell r="J377" t="str">
            <v>800200</v>
          </cell>
          <cell r="K377" t="str">
            <v>PITSS</v>
          </cell>
          <cell r="L377" t="str">
            <v>ASP</v>
          </cell>
          <cell r="M377" t="str">
            <v>DHL EXPRESS MEXICO SA DE CV</v>
          </cell>
          <cell r="N377" t="str">
            <v>ALMACEN FISCALIZADO No 1</v>
          </cell>
          <cell r="O377" t="str">
            <v>Jalisco-JAL</v>
          </cell>
          <cell r="P377">
            <v>0</v>
          </cell>
          <cell r="Q377" t="str">
            <v>INTERIOR</v>
          </cell>
          <cell r="R377">
            <v>560</v>
          </cell>
          <cell r="S377" t="str">
            <v>&gt;60</v>
          </cell>
          <cell r="T377" t="str">
            <v>Entry Mono Printers</v>
          </cell>
          <cell r="U377" t="str">
            <v>A4</v>
          </cell>
          <cell r="V377" t="str">
            <v>Ciudad principal</v>
          </cell>
          <cell r="W377" t="str">
            <v>1-&gt;60</v>
          </cell>
          <cell r="X377">
            <v>1.05</v>
          </cell>
          <cell r="Y377">
            <v>750.75000000000011</v>
          </cell>
          <cell r="Z377">
            <v>1</v>
          </cell>
          <cell r="AA377">
            <v>3.96</v>
          </cell>
          <cell r="AB377">
            <v>5</v>
          </cell>
          <cell r="AC377">
            <v>0.79200000000000004</v>
          </cell>
          <cell r="AD377">
            <v>0</v>
          </cell>
          <cell r="AE377">
            <v>0</v>
          </cell>
          <cell r="AF377">
            <v>43572</v>
          </cell>
          <cell r="AG377">
            <v>43573</v>
          </cell>
          <cell r="AH377">
            <v>1</v>
          </cell>
          <cell r="AI377" t="str">
            <v>0-1 día</v>
          </cell>
          <cell r="AJ377">
            <v>0</v>
          </cell>
          <cell r="AK377">
            <v>0</v>
          </cell>
          <cell r="AL377">
            <v>0</v>
          </cell>
          <cell r="AM377">
            <v>750.75000000000011</v>
          </cell>
          <cell r="AN377">
            <v>0</v>
          </cell>
          <cell r="AO377">
            <v>1</v>
          </cell>
        </row>
        <row r="378">
          <cell r="A378" t="str">
            <v>09HB32590917</v>
          </cell>
          <cell r="B378" t="str">
            <v>09HB3259091</v>
          </cell>
          <cell r="C378" t="str">
            <v>09HB325909</v>
          </cell>
          <cell r="D378" t="str">
            <v>ABR-19</v>
          </cell>
          <cell r="E378">
            <v>1</v>
          </cell>
          <cell r="F378" t="str">
            <v>2026245</v>
          </cell>
          <cell r="G378" t="str">
            <v>SR MANTENIMIENTO CORRECTIVO</v>
          </cell>
          <cell r="H378" t="str">
            <v>4002</v>
          </cell>
          <cell r="I378" t="str">
            <v>17/04/2019 11:31</v>
          </cell>
          <cell r="J378" t="str">
            <v>500036</v>
          </cell>
          <cell r="K378" t="str">
            <v>PITSS</v>
          </cell>
          <cell r="L378" t="str">
            <v>ASP</v>
          </cell>
          <cell r="M378" t="str">
            <v>AT&amp;T COMUNICACIONES DIGITALES S DE RL DE CV</v>
          </cell>
          <cell r="N378" t="str">
            <v>CARR MIGUEL ALEMAN KM 14.2 LOC  13 14 15 Y 16</v>
          </cell>
          <cell r="O378" t="str">
            <v>APODACA-NL</v>
          </cell>
          <cell r="P378">
            <v>0</v>
          </cell>
          <cell r="Q378" t="str">
            <v>INTERIOR</v>
          </cell>
          <cell r="R378">
            <v>91</v>
          </cell>
          <cell r="S378" t="str">
            <v>&gt;60</v>
          </cell>
          <cell r="T378" t="str">
            <v>A4 Mono MFPs</v>
          </cell>
          <cell r="U378" t="str">
            <v>A4</v>
          </cell>
          <cell r="V378" t="str">
            <v>Otras</v>
          </cell>
          <cell r="W378" t="str">
            <v>1-&gt;60</v>
          </cell>
          <cell r="X378">
            <v>1.05</v>
          </cell>
          <cell r="Y378">
            <v>750.75000000000011</v>
          </cell>
          <cell r="Z378">
            <v>1</v>
          </cell>
          <cell r="AA378">
            <v>4.2</v>
          </cell>
          <cell r="AB378">
            <v>9</v>
          </cell>
          <cell r="AC378">
            <v>0.46666666666666667</v>
          </cell>
          <cell r="AD378">
            <v>0</v>
          </cell>
          <cell r="AE378">
            <v>0</v>
          </cell>
          <cell r="AF378">
            <v>43572</v>
          </cell>
          <cell r="AG378">
            <v>43573</v>
          </cell>
          <cell r="AH378">
            <v>1</v>
          </cell>
          <cell r="AI378" t="str">
            <v>0-1 día</v>
          </cell>
          <cell r="AJ378">
            <v>0</v>
          </cell>
          <cell r="AK378">
            <v>0</v>
          </cell>
          <cell r="AL378">
            <v>0</v>
          </cell>
          <cell r="AM378">
            <v>750.75000000000011</v>
          </cell>
          <cell r="AN378">
            <v>750.75</v>
          </cell>
          <cell r="AO378">
            <v>1</v>
          </cell>
        </row>
        <row r="379">
          <cell r="A379" t="str">
            <v>09HB33325315</v>
          </cell>
          <cell r="B379" t="str">
            <v>09HB3332531</v>
          </cell>
          <cell r="C379" t="str">
            <v>09HB333253</v>
          </cell>
          <cell r="D379" t="str">
            <v>ABR-19</v>
          </cell>
          <cell r="E379">
            <v>1</v>
          </cell>
          <cell r="F379" t="str">
            <v>2024963</v>
          </cell>
          <cell r="G379" t="str">
            <v>SR MANTENIMIENTO CORRECTIVO</v>
          </cell>
          <cell r="H379" t="str">
            <v>4002</v>
          </cell>
          <cell r="I379" t="str">
            <v>15/04/2019 10:47</v>
          </cell>
          <cell r="J379" t="str">
            <v>800186</v>
          </cell>
          <cell r="K379" t="str">
            <v>PITSS</v>
          </cell>
          <cell r="L379" t="str">
            <v>ASP</v>
          </cell>
          <cell r="M379" t="str">
            <v>GALAZ YAMAZAKI RUIZ URQUIZA SC</v>
          </cell>
          <cell r="N379" t="str">
            <v>AV TECNOLOGICO No 100 - 901</v>
          </cell>
          <cell r="O379" t="str">
            <v>Queretaro-QRO</v>
          </cell>
          <cell r="P379">
            <v>0</v>
          </cell>
          <cell r="Q379" t="str">
            <v>INTERIOR</v>
          </cell>
          <cell r="R379">
            <v>167</v>
          </cell>
          <cell r="S379" t="str">
            <v>&gt;60</v>
          </cell>
          <cell r="T379" t="str">
            <v>A4 Mono MFPs</v>
          </cell>
          <cell r="U379" t="str">
            <v>A4</v>
          </cell>
          <cell r="V379" t="str">
            <v>Ciudad principal</v>
          </cell>
          <cell r="W379" t="str">
            <v>1-&gt;60</v>
          </cell>
          <cell r="X379">
            <v>1.05</v>
          </cell>
          <cell r="Y379">
            <v>750.75000000000011</v>
          </cell>
          <cell r="Z379">
            <v>1</v>
          </cell>
          <cell r="AA379">
            <v>0.99000000000000021</v>
          </cell>
          <cell r="AB379">
            <v>5</v>
          </cell>
          <cell r="AC379">
            <v>0.19800000000000004</v>
          </cell>
          <cell r="AD379">
            <v>0</v>
          </cell>
          <cell r="AE379">
            <v>0</v>
          </cell>
          <cell r="AF379">
            <v>43572</v>
          </cell>
          <cell r="AG379">
            <v>43573</v>
          </cell>
          <cell r="AH379">
            <v>1</v>
          </cell>
          <cell r="AI379" t="str">
            <v>0-1 día</v>
          </cell>
          <cell r="AJ379">
            <v>0</v>
          </cell>
          <cell r="AK379">
            <v>0</v>
          </cell>
          <cell r="AL379">
            <v>0</v>
          </cell>
          <cell r="AM379">
            <v>750.75000000000011</v>
          </cell>
          <cell r="AN379">
            <v>429</v>
          </cell>
          <cell r="AO379">
            <v>1</v>
          </cell>
        </row>
        <row r="380">
          <cell r="A380" t="str">
            <v>06HB01410316</v>
          </cell>
          <cell r="B380" t="str">
            <v>06HB0141032</v>
          </cell>
          <cell r="C380" t="str">
            <v>06HB014103</v>
          </cell>
          <cell r="D380" t="str">
            <v>ABR-19</v>
          </cell>
          <cell r="E380">
            <v>1</v>
          </cell>
          <cell r="F380" t="str">
            <v>2025555</v>
          </cell>
          <cell r="G380" t="str">
            <v>SR MANTENIMIENTO CORRECTIVO</v>
          </cell>
          <cell r="H380" t="str">
            <v>4000</v>
          </cell>
          <cell r="I380" t="str">
            <v>16/04/2019 10:43</v>
          </cell>
          <cell r="J380" t="str">
            <v>500028</v>
          </cell>
          <cell r="K380" t="str">
            <v>PITSS</v>
          </cell>
          <cell r="L380" t="str">
            <v>ASP</v>
          </cell>
          <cell r="M380" t="str">
            <v>AT&amp;T COMUNICACIONES DIGITALES S DE RL DE CV</v>
          </cell>
          <cell r="N380" t="str">
            <v>AV HACIENDA PE&amp;UELAS No 6769 PLAZA CUMBRES LOCAL G</v>
          </cell>
          <cell r="O380" t="str">
            <v>Monterrey-NL</v>
          </cell>
          <cell r="P380">
            <v>0</v>
          </cell>
          <cell r="Q380" t="str">
            <v>INTERIOR</v>
          </cell>
          <cell r="R380">
            <v>126</v>
          </cell>
          <cell r="S380" t="str">
            <v>&gt;60</v>
          </cell>
          <cell r="T380" t="str">
            <v>Entry Mono Printers</v>
          </cell>
          <cell r="U380" t="str">
            <v>A4</v>
          </cell>
          <cell r="V380" t="str">
            <v>Ciudad principal</v>
          </cell>
          <cell r="W380" t="str">
            <v>1-&gt;60</v>
          </cell>
          <cell r="X380">
            <v>1.05</v>
          </cell>
          <cell r="Y380">
            <v>750.75000000000011</v>
          </cell>
          <cell r="Z380">
            <v>1</v>
          </cell>
          <cell r="AA380">
            <v>3.28</v>
          </cell>
          <cell r="AB380">
            <v>5</v>
          </cell>
          <cell r="AC380">
            <v>0.65599999999999992</v>
          </cell>
          <cell r="AD380">
            <v>0</v>
          </cell>
          <cell r="AE380">
            <v>0</v>
          </cell>
          <cell r="AF380">
            <v>43574</v>
          </cell>
          <cell r="AG380">
            <v>43574</v>
          </cell>
          <cell r="AH380">
            <v>0</v>
          </cell>
          <cell r="AI380" t="str">
            <v>0-1 día</v>
          </cell>
          <cell r="AJ380">
            <v>0</v>
          </cell>
          <cell r="AK380">
            <v>0</v>
          </cell>
          <cell r="AL380">
            <v>0</v>
          </cell>
          <cell r="AM380">
            <v>750.75000000000011</v>
          </cell>
          <cell r="AN380">
            <v>750.75</v>
          </cell>
          <cell r="AO380">
            <v>2</v>
          </cell>
        </row>
        <row r="381">
          <cell r="A381" t="str">
            <v>0A2T38644217</v>
          </cell>
          <cell r="B381" t="str">
            <v>0A2T3864421</v>
          </cell>
          <cell r="C381" t="str">
            <v>0A2T386442</v>
          </cell>
          <cell r="D381" t="str">
            <v>ABR-19</v>
          </cell>
          <cell r="E381">
            <v>1</v>
          </cell>
          <cell r="F381" t="str">
            <v>2026307</v>
          </cell>
          <cell r="G381" t="str">
            <v>SR MANTENIMIENTO CORRECTIVO</v>
          </cell>
          <cell r="H381" t="str">
            <v>3616</v>
          </cell>
          <cell r="I381" t="str">
            <v>17/04/2019 12:58</v>
          </cell>
          <cell r="J381" t="str">
            <v>800110</v>
          </cell>
          <cell r="K381" t="str">
            <v>PITSS</v>
          </cell>
          <cell r="L381" t="str">
            <v>ASP</v>
          </cell>
          <cell r="M381" t="str">
            <v>PENSIONES BBVA BANCOMER SA DE CV GRUPO FINANCIERO</v>
          </cell>
          <cell r="N381" t="str">
            <v>AV LAZARO CARDENAS No 2780</v>
          </cell>
          <cell r="O381" t="str">
            <v>Morelia-MICH</v>
          </cell>
          <cell r="P381">
            <v>0</v>
          </cell>
          <cell r="Q381" t="str">
            <v>INTERIOR</v>
          </cell>
          <cell r="R381">
            <v>1191</v>
          </cell>
          <cell r="S381" t="str">
            <v>&gt;60</v>
          </cell>
          <cell r="T381" t="str">
            <v>A4 Mono MFPs</v>
          </cell>
          <cell r="U381" t="str">
            <v>A4</v>
          </cell>
          <cell r="V381" t="str">
            <v>Ciudad principal</v>
          </cell>
          <cell r="W381" t="str">
            <v>1-&gt;60</v>
          </cell>
          <cell r="X381">
            <v>1.05</v>
          </cell>
          <cell r="Y381">
            <v>750.75000000000011</v>
          </cell>
          <cell r="Z381">
            <v>1</v>
          </cell>
          <cell r="AA381">
            <v>1.66</v>
          </cell>
          <cell r="AB381">
            <v>5</v>
          </cell>
          <cell r="AC381">
            <v>0.33199999999999996</v>
          </cell>
          <cell r="AD381">
            <v>0</v>
          </cell>
          <cell r="AE381">
            <v>0</v>
          </cell>
          <cell r="AF381">
            <v>43577</v>
          </cell>
          <cell r="AG381">
            <v>43577</v>
          </cell>
          <cell r="AH381">
            <v>0</v>
          </cell>
          <cell r="AI381" t="str">
            <v>0-1 día</v>
          </cell>
          <cell r="AJ381">
            <v>0</v>
          </cell>
          <cell r="AK381">
            <v>0</v>
          </cell>
          <cell r="AL381">
            <v>0</v>
          </cell>
          <cell r="AM381">
            <v>750.75000000000011</v>
          </cell>
          <cell r="AN381">
            <v>0</v>
          </cell>
          <cell r="AO381">
            <v>1</v>
          </cell>
        </row>
        <row r="382">
          <cell r="A382" t="str">
            <v>0C4X00291017</v>
          </cell>
          <cell r="B382" t="str">
            <v>0C4X0029101</v>
          </cell>
          <cell r="C382" t="str">
            <v>0C4X002910</v>
          </cell>
          <cell r="D382" t="str">
            <v>ABR-19</v>
          </cell>
          <cell r="E382">
            <v>1</v>
          </cell>
          <cell r="F382" t="str">
            <v>2026205</v>
          </cell>
          <cell r="G382" t="str">
            <v>SR MANTENIMIENTO CORRECTIVO</v>
          </cell>
          <cell r="H382" t="str">
            <v>3658</v>
          </cell>
          <cell r="I382" t="str">
            <v>17/04/2019 10:37</v>
          </cell>
          <cell r="J382" t="str">
            <v>500018</v>
          </cell>
          <cell r="K382" t="str">
            <v>PITSS</v>
          </cell>
          <cell r="L382" t="str">
            <v>ASP</v>
          </cell>
          <cell r="M382" t="str">
            <v>RADIOMOVIL DIPSA SA DE CV</v>
          </cell>
          <cell r="N382" t="str">
            <v>AV 20 DE NOVIEMBRE OTE 1011</v>
          </cell>
          <cell r="O382" t="str">
            <v>DURANGO-DGO</v>
          </cell>
          <cell r="P382">
            <v>0</v>
          </cell>
          <cell r="Q382" t="str">
            <v>INTERIOR</v>
          </cell>
          <cell r="R382">
            <v>775</v>
          </cell>
          <cell r="S382" t="str">
            <v>&gt;60</v>
          </cell>
          <cell r="T382" t="str">
            <v>A4 Mono MFPs</v>
          </cell>
          <cell r="U382" t="str">
            <v>A4</v>
          </cell>
          <cell r="V382" t="str">
            <v>Ciudad principal</v>
          </cell>
          <cell r="W382" t="str">
            <v>1-&gt;60</v>
          </cell>
          <cell r="X382">
            <v>1.05</v>
          </cell>
          <cell r="Y382">
            <v>750.75000000000011</v>
          </cell>
          <cell r="Z382">
            <v>1</v>
          </cell>
          <cell r="AA382">
            <v>0.93</v>
          </cell>
          <cell r="AB382">
            <v>5</v>
          </cell>
          <cell r="AC382">
            <v>0.186</v>
          </cell>
          <cell r="AD382">
            <v>0</v>
          </cell>
          <cell r="AE382">
            <v>0</v>
          </cell>
          <cell r="AF382">
            <v>43577</v>
          </cell>
          <cell r="AG382">
            <v>43577</v>
          </cell>
          <cell r="AH382">
            <v>0</v>
          </cell>
          <cell r="AI382" t="str">
            <v>0-1 día</v>
          </cell>
          <cell r="AJ382">
            <v>0</v>
          </cell>
          <cell r="AK382">
            <v>0</v>
          </cell>
          <cell r="AL382">
            <v>0</v>
          </cell>
          <cell r="AM382">
            <v>750.75000000000011</v>
          </cell>
          <cell r="AN382" t="e">
            <v>#N/A</v>
          </cell>
          <cell r="AO382">
            <v>1</v>
          </cell>
        </row>
        <row r="383">
          <cell r="A383" t="str">
            <v>0C4X00801110</v>
          </cell>
          <cell r="B383" t="str">
            <v>0C4X0080111</v>
          </cell>
          <cell r="C383" t="str">
            <v>0C4X008011</v>
          </cell>
          <cell r="D383" t="str">
            <v>ABR-19</v>
          </cell>
          <cell r="E383">
            <v>1</v>
          </cell>
          <cell r="F383" t="str">
            <v>2023305</v>
          </cell>
          <cell r="G383" t="str">
            <v>SR MANTENIMIENTO CORRECTIVO</v>
          </cell>
          <cell r="H383" t="str">
            <v>3658</v>
          </cell>
          <cell r="I383" t="str">
            <v>10/04/2019 19:30</v>
          </cell>
          <cell r="J383" t="str">
            <v>800110</v>
          </cell>
          <cell r="K383" t="str">
            <v>PITSS</v>
          </cell>
          <cell r="L383" t="str">
            <v>ASP</v>
          </cell>
          <cell r="M383" t="str">
            <v>INSTITUTO TECNOLOGICO Y DE ESTUDIOS SUPERIORES DE</v>
          </cell>
          <cell r="N383" t="str">
            <v>CAMINO A JESUS DEL MONTE S/N KM 2</v>
          </cell>
          <cell r="O383" t="str">
            <v>Michoacan-MICH</v>
          </cell>
          <cell r="P383">
            <v>0</v>
          </cell>
          <cell r="Q383" t="str">
            <v>INTERIOR</v>
          </cell>
          <cell r="R383">
            <v>86</v>
          </cell>
          <cell r="S383" t="str">
            <v>&gt;60</v>
          </cell>
          <cell r="T383" t="str">
            <v>A4 Mono MFPs</v>
          </cell>
          <cell r="U383" t="str">
            <v>A4</v>
          </cell>
          <cell r="V383" t="str">
            <v>Ciudad principal</v>
          </cell>
          <cell r="W383" t="str">
            <v>1-&gt;60</v>
          </cell>
          <cell r="X383">
            <v>1.05</v>
          </cell>
          <cell r="Y383">
            <v>750.75000000000011</v>
          </cell>
          <cell r="Z383">
            <v>1</v>
          </cell>
          <cell r="AA383">
            <v>1.82</v>
          </cell>
          <cell r="AB383">
            <v>5</v>
          </cell>
          <cell r="AC383">
            <v>0.36399999999999999</v>
          </cell>
          <cell r="AD383">
            <v>0</v>
          </cell>
          <cell r="AE383">
            <v>0</v>
          </cell>
          <cell r="AF383">
            <v>43577</v>
          </cell>
          <cell r="AG383">
            <v>43577</v>
          </cell>
          <cell r="AH383">
            <v>0</v>
          </cell>
          <cell r="AI383" t="str">
            <v>0-1 día</v>
          </cell>
          <cell r="AJ383">
            <v>0</v>
          </cell>
          <cell r="AK383">
            <v>0</v>
          </cell>
          <cell r="AL383">
            <v>0</v>
          </cell>
          <cell r="AM383">
            <v>750.75000000000011</v>
          </cell>
          <cell r="AN383">
            <v>750.75</v>
          </cell>
          <cell r="AO383">
            <v>1</v>
          </cell>
        </row>
        <row r="384">
          <cell r="A384" t="str">
            <v>0A4T55887916</v>
          </cell>
          <cell r="B384" t="str">
            <v>0A4T5588791</v>
          </cell>
          <cell r="C384" t="str">
            <v>0A4T558879</v>
          </cell>
          <cell r="D384" t="str">
            <v>ABR-19</v>
          </cell>
          <cell r="E384">
            <v>1</v>
          </cell>
          <cell r="F384" t="str">
            <v>2025471</v>
          </cell>
          <cell r="G384" t="str">
            <v>SR MANTENIMIENTO CORRECTIVO</v>
          </cell>
          <cell r="H384" t="str">
            <v>3611</v>
          </cell>
          <cell r="I384" t="str">
            <v>16/04/2019 09:29</v>
          </cell>
          <cell r="J384" t="str">
            <v>800192</v>
          </cell>
          <cell r="K384" t="str">
            <v>PITSS</v>
          </cell>
          <cell r="L384" t="str">
            <v>ASP</v>
          </cell>
          <cell r="M384" t="str">
            <v>FLEXTRONICS MANUFACTURING MEX SA DE CV</v>
          </cell>
          <cell r="N384" t="str">
            <v>CARRETERA BASE AEREA No 5850-23</v>
          </cell>
          <cell r="O384" t="str">
            <v>Zapopan-JAL</v>
          </cell>
          <cell r="P384">
            <v>0</v>
          </cell>
          <cell r="Q384" t="str">
            <v>INTERIOR</v>
          </cell>
          <cell r="R384">
            <v>61</v>
          </cell>
          <cell r="S384" t="str">
            <v>&gt;60</v>
          </cell>
          <cell r="T384" t="str">
            <v>Entry Mono Printers</v>
          </cell>
          <cell r="U384" t="str">
            <v>A4</v>
          </cell>
          <cell r="V384" t="str">
            <v>Ciudad principal</v>
          </cell>
          <cell r="W384" t="str">
            <v>1-&gt;60</v>
          </cell>
          <cell r="X384">
            <v>1.05</v>
          </cell>
          <cell r="Y384">
            <v>750.75000000000011</v>
          </cell>
          <cell r="Z384">
            <v>1</v>
          </cell>
          <cell r="AA384">
            <v>2.44</v>
          </cell>
          <cell r="AB384">
            <v>5</v>
          </cell>
          <cell r="AC384">
            <v>0.48799999999999999</v>
          </cell>
          <cell r="AD384">
            <v>0</v>
          </cell>
          <cell r="AE384">
            <v>0</v>
          </cell>
          <cell r="AF384">
            <v>43577</v>
          </cell>
          <cell r="AG384">
            <v>43577</v>
          </cell>
          <cell r="AH384">
            <v>0</v>
          </cell>
          <cell r="AI384" t="str">
            <v>0-1 día</v>
          </cell>
          <cell r="AJ384">
            <v>0</v>
          </cell>
          <cell r="AK384">
            <v>0</v>
          </cell>
          <cell r="AL384">
            <v>0</v>
          </cell>
          <cell r="AM384">
            <v>750.75000000000011</v>
          </cell>
          <cell r="AN384">
            <v>750.75</v>
          </cell>
          <cell r="AO384">
            <v>1</v>
          </cell>
        </row>
        <row r="385">
          <cell r="A385" t="str">
            <v>5AV81487322</v>
          </cell>
          <cell r="B385" t="str">
            <v>5AV8148731</v>
          </cell>
          <cell r="C385" t="str">
            <v>5AV814873</v>
          </cell>
          <cell r="D385" t="str">
            <v>ABR-19</v>
          </cell>
          <cell r="E385">
            <v>1</v>
          </cell>
          <cell r="F385" t="str">
            <v>2028075</v>
          </cell>
          <cell r="G385" t="str">
            <v>SR MANTENIMIENTO CORRECTIVO</v>
          </cell>
          <cell r="H385" t="str">
            <v>6513</v>
          </cell>
          <cell r="I385" t="str">
            <v>22/04/2019 17:19</v>
          </cell>
          <cell r="J385" t="str">
            <v>800146</v>
          </cell>
          <cell r="K385" t="str">
            <v>PITSS</v>
          </cell>
          <cell r="L385" t="str">
            <v>ASP</v>
          </cell>
          <cell r="M385" t="str">
            <v>FORMAS EFICIENTES SA DE CV</v>
          </cell>
          <cell r="N385" t="str">
            <v>PLAZA HIDALGO NO 304</v>
          </cell>
          <cell r="O385" t="str">
            <v>Guanajuato-GTO</v>
          </cell>
          <cell r="P385">
            <v>0</v>
          </cell>
          <cell r="Q385" t="str">
            <v>INTERIOR</v>
          </cell>
          <cell r="R385">
            <v>73</v>
          </cell>
          <cell r="S385" t="str">
            <v>&gt;60</v>
          </cell>
          <cell r="T385" t="str">
            <v>A4 Color Laser MFPs</v>
          </cell>
          <cell r="U385" t="str">
            <v>A4</v>
          </cell>
          <cell r="V385" t="str">
            <v>Ciudad principal</v>
          </cell>
          <cell r="W385" t="str">
            <v>1-&gt;60</v>
          </cell>
          <cell r="X385">
            <v>1.05</v>
          </cell>
          <cell r="Y385">
            <v>750.75000000000011</v>
          </cell>
          <cell r="Z385">
            <v>1</v>
          </cell>
          <cell r="AA385">
            <v>0.18</v>
          </cell>
          <cell r="AB385">
            <v>5</v>
          </cell>
          <cell r="AC385">
            <v>3.5999999999999997E-2</v>
          </cell>
          <cell r="AD385">
            <v>0</v>
          </cell>
          <cell r="AE385">
            <v>0</v>
          </cell>
          <cell r="AF385">
            <v>43578</v>
          </cell>
          <cell r="AG385">
            <v>43578</v>
          </cell>
          <cell r="AH385">
            <v>0</v>
          </cell>
          <cell r="AI385" t="str">
            <v>0-1 día</v>
          </cell>
          <cell r="AJ385">
            <v>0</v>
          </cell>
          <cell r="AK385">
            <v>0</v>
          </cell>
          <cell r="AL385">
            <v>0</v>
          </cell>
          <cell r="AM385">
            <v>750.75000000000011</v>
          </cell>
          <cell r="AN385">
            <v>750.75</v>
          </cell>
          <cell r="AO385">
            <v>1</v>
          </cell>
        </row>
        <row r="386">
          <cell r="A386" t="str">
            <v>0C7X27315517</v>
          </cell>
          <cell r="B386" t="str">
            <v>0C7X2731551</v>
          </cell>
          <cell r="C386" t="str">
            <v>0C7X273155</v>
          </cell>
          <cell r="D386" t="str">
            <v>ABR-19</v>
          </cell>
          <cell r="E386">
            <v>1</v>
          </cell>
          <cell r="F386" t="str">
            <v>2026171</v>
          </cell>
          <cell r="G386" t="str">
            <v>SR MANTENIMIENTO CORRECTIVO</v>
          </cell>
          <cell r="H386" t="str">
            <v>3657</v>
          </cell>
          <cell r="I386" t="str">
            <v>17/04/2019 10:26</v>
          </cell>
          <cell r="J386" t="str">
            <v>800187</v>
          </cell>
          <cell r="K386" t="str">
            <v>PITSS</v>
          </cell>
          <cell r="L386" t="str">
            <v>ASP</v>
          </cell>
          <cell r="M386" t="str">
            <v>BIO PAPPEL SCRIBE SA DE CV</v>
          </cell>
          <cell r="N386" t="str">
            <v>AV PASEO CENTRAL No 2A</v>
          </cell>
          <cell r="O386" t="str">
            <v>San Juan Del Rio-QRO</v>
          </cell>
          <cell r="P386">
            <v>0</v>
          </cell>
          <cell r="Q386" t="str">
            <v>INTERIOR</v>
          </cell>
          <cell r="R386">
            <v>217</v>
          </cell>
          <cell r="S386" t="str">
            <v>&gt;60</v>
          </cell>
          <cell r="T386" t="str">
            <v>A4 Mono MFPs</v>
          </cell>
          <cell r="U386" t="str">
            <v>A4</v>
          </cell>
          <cell r="V386" t="str">
            <v>Ciudad principal</v>
          </cell>
          <cell r="W386" t="str">
            <v>1-&gt;60</v>
          </cell>
          <cell r="X386">
            <v>1.05</v>
          </cell>
          <cell r="Y386">
            <v>750.75000000000011</v>
          </cell>
          <cell r="Z386">
            <v>1</v>
          </cell>
          <cell r="AA386">
            <v>0.4</v>
          </cell>
          <cell r="AB386">
            <v>5</v>
          </cell>
          <cell r="AC386">
            <v>0.08</v>
          </cell>
          <cell r="AD386">
            <v>0</v>
          </cell>
          <cell r="AE386">
            <v>0</v>
          </cell>
          <cell r="AF386">
            <v>43578</v>
          </cell>
          <cell r="AG386">
            <v>43578</v>
          </cell>
          <cell r="AH386">
            <v>0</v>
          </cell>
          <cell r="AI386" t="str">
            <v>0-1 día</v>
          </cell>
          <cell r="AJ386">
            <v>0</v>
          </cell>
          <cell r="AK386">
            <v>0</v>
          </cell>
          <cell r="AL386">
            <v>0</v>
          </cell>
          <cell r="AM386">
            <v>750.75000000000011</v>
          </cell>
          <cell r="AN386">
            <v>750.75</v>
          </cell>
          <cell r="AO386">
            <v>2</v>
          </cell>
        </row>
        <row r="387">
          <cell r="A387" t="str">
            <v>5XB47828822</v>
          </cell>
          <cell r="B387" t="str">
            <v>5XB4782881</v>
          </cell>
          <cell r="C387" t="str">
            <v>5XB478288</v>
          </cell>
          <cell r="D387" t="str">
            <v>ABR-19</v>
          </cell>
          <cell r="E387">
            <v>1</v>
          </cell>
          <cell r="F387" t="str">
            <v>2028003</v>
          </cell>
          <cell r="G387" t="str">
            <v>SR MANTENIMIENTO CORRECTIVO</v>
          </cell>
          <cell r="H387" t="str">
            <v>0601</v>
          </cell>
          <cell r="I387" t="str">
            <v>22/04/2019 14:57</v>
          </cell>
          <cell r="J387" t="str">
            <v>800027</v>
          </cell>
          <cell r="K387" t="str">
            <v>PITSS</v>
          </cell>
          <cell r="L387" t="str">
            <v>ASP</v>
          </cell>
          <cell r="M387" t="str">
            <v>YAK TORREL SA DE CV</v>
          </cell>
          <cell r="N387" t="str">
            <v>LA GUAITA No 2882</v>
          </cell>
          <cell r="O387" t="str">
            <v>Guadalajara-JAL</v>
          </cell>
          <cell r="P387">
            <v>0</v>
          </cell>
          <cell r="Q387" t="str">
            <v>INTERIOR</v>
          </cell>
          <cell r="R387">
            <v>2699</v>
          </cell>
          <cell r="S387" t="str">
            <v>&gt;60</v>
          </cell>
          <cell r="T387" t="str">
            <v>A4 Mono MFPs</v>
          </cell>
          <cell r="U387" t="str">
            <v>A4</v>
          </cell>
          <cell r="V387" t="str">
            <v>Ciudad principal</v>
          </cell>
          <cell r="W387" t="str">
            <v>1-&gt;60</v>
          </cell>
          <cell r="X387">
            <v>1.05</v>
          </cell>
          <cell r="Y387">
            <v>750.75000000000011</v>
          </cell>
          <cell r="Z387">
            <v>1</v>
          </cell>
          <cell r="AA387">
            <v>2.5499999999999998</v>
          </cell>
          <cell r="AB387">
            <v>5</v>
          </cell>
          <cell r="AC387">
            <v>0.51</v>
          </cell>
          <cell r="AD387">
            <v>0</v>
          </cell>
          <cell r="AE387">
            <v>0</v>
          </cell>
          <cell r="AF387">
            <v>43578</v>
          </cell>
          <cell r="AG387">
            <v>43578</v>
          </cell>
          <cell r="AH387">
            <v>0</v>
          </cell>
          <cell r="AI387" t="str">
            <v>0-1 día</v>
          </cell>
          <cell r="AJ387">
            <v>0</v>
          </cell>
          <cell r="AK387">
            <v>0</v>
          </cell>
          <cell r="AL387">
            <v>0</v>
          </cell>
          <cell r="AM387">
            <v>750.75000000000011</v>
          </cell>
          <cell r="AN387" t="e">
            <v>#N/A</v>
          </cell>
          <cell r="AO387">
            <v>1</v>
          </cell>
        </row>
        <row r="388">
          <cell r="A388" t="str">
            <v>0A2T14386723</v>
          </cell>
          <cell r="B388" t="str">
            <v>0A2T1438671</v>
          </cell>
          <cell r="C388" t="str">
            <v>0A2T143867</v>
          </cell>
          <cell r="D388" t="str">
            <v>ABR-19</v>
          </cell>
          <cell r="E388">
            <v>1</v>
          </cell>
          <cell r="F388" t="str">
            <v>2028351</v>
          </cell>
          <cell r="G388" t="str">
            <v>SR MANTENIMIENTO CORRECTIVO</v>
          </cell>
          <cell r="H388" t="str">
            <v>3615</v>
          </cell>
          <cell r="I388" t="str">
            <v>23/04/2019 10:36</v>
          </cell>
          <cell r="J388" t="str">
            <v>500060</v>
          </cell>
          <cell r="K388" t="str">
            <v>PITSS</v>
          </cell>
          <cell r="L388" t="str">
            <v>ASP</v>
          </cell>
          <cell r="M388" t="str">
            <v>CONDUENT DE MEXICO SA DE CV</v>
          </cell>
          <cell r="N388" t="str">
            <v>AV ANTONIO J BERMUDEZ No 960</v>
          </cell>
          <cell r="O388" t="str">
            <v>Ciudad Juarez-CHIH</v>
          </cell>
          <cell r="P388">
            <v>0</v>
          </cell>
          <cell r="Q388" t="str">
            <v>INTERIOR</v>
          </cell>
          <cell r="R388">
            <v>2700</v>
          </cell>
          <cell r="S388" t="str">
            <v>&gt;60</v>
          </cell>
          <cell r="T388" t="str">
            <v>A4 Mono MFPs</v>
          </cell>
          <cell r="U388" t="str">
            <v>A4</v>
          </cell>
          <cell r="V388" t="str">
            <v>Ciudad principal</v>
          </cell>
          <cell r="W388" t="str">
            <v>1-&gt;60</v>
          </cell>
          <cell r="X388">
            <v>1.05</v>
          </cell>
          <cell r="Y388">
            <v>750.75000000000011</v>
          </cell>
          <cell r="Z388">
            <v>1</v>
          </cell>
          <cell r="AA388">
            <v>1.83</v>
          </cell>
          <cell r="AB388">
            <v>5</v>
          </cell>
          <cell r="AC388">
            <v>0.36599999999999999</v>
          </cell>
          <cell r="AD388">
            <v>0</v>
          </cell>
          <cell r="AE388">
            <v>0</v>
          </cell>
          <cell r="AF388">
            <v>43578</v>
          </cell>
          <cell r="AG388">
            <v>43578</v>
          </cell>
          <cell r="AH388">
            <v>0</v>
          </cell>
          <cell r="AI388" t="str">
            <v>0-1 día</v>
          </cell>
          <cell r="AJ388">
            <v>0</v>
          </cell>
          <cell r="AK388">
            <v>0</v>
          </cell>
          <cell r="AL388">
            <v>0</v>
          </cell>
          <cell r="AM388">
            <v>750.75000000000011</v>
          </cell>
          <cell r="AN388">
            <v>0</v>
          </cell>
          <cell r="AO388">
            <v>1</v>
          </cell>
        </row>
        <row r="389">
          <cell r="A389" t="str">
            <v>09HB31720923</v>
          </cell>
          <cell r="B389" t="str">
            <v>09HB3172092</v>
          </cell>
          <cell r="C389" t="str">
            <v>09HB317209</v>
          </cell>
          <cell r="D389" t="str">
            <v>ABR-19</v>
          </cell>
          <cell r="E389">
            <v>1</v>
          </cell>
          <cell r="F389" t="str">
            <v>2028517</v>
          </cell>
          <cell r="G389" t="str">
            <v>SR MANTENIMIENTO CORRECTIVO</v>
          </cell>
          <cell r="H389" t="str">
            <v>4002</v>
          </cell>
          <cell r="I389" t="str">
            <v>23/04/2019 14:43</v>
          </cell>
          <cell r="J389" t="str">
            <v>500083</v>
          </cell>
          <cell r="K389" t="str">
            <v>PITSS</v>
          </cell>
          <cell r="L389" t="str">
            <v>ASP</v>
          </cell>
          <cell r="M389" t="str">
            <v>TELEFONOS DE MEXICO SA B DE CV</v>
          </cell>
          <cell r="N389" t="str">
            <v>AV NOGALAR SUR Y CRISANTEMO</v>
          </cell>
          <cell r="O389" t="str">
            <v>SAN NICOLAS DE LOS G</v>
          </cell>
          <cell r="P389">
            <v>0</v>
          </cell>
          <cell r="Q389" t="str">
            <v>INTERIOR</v>
          </cell>
          <cell r="R389">
            <v>204</v>
          </cell>
          <cell r="S389" t="str">
            <v>&gt;60</v>
          </cell>
          <cell r="T389" t="str">
            <v>A4 Mono MFPs</v>
          </cell>
          <cell r="U389" t="str">
            <v>A4</v>
          </cell>
          <cell r="V389" t="str">
            <v>Ciudad principal</v>
          </cell>
          <cell r="W389" t="str">
            <v>1-&gt;60</v>
          </cell>
          <cell r="X389">
            <v>1.05</v>
          </cell>
          <cell r="Y389">
            <v>750.75000000000011</v>
          </cell>
          <cell r="Z389">
            <v>1</v>
          </cell>
          <cell r="AA389">
            <v>0</v>
          </cell>
          <cell r="AB389">
            <v>5</v>
          </cell>
          <cell r="AC389">
            <v>0</v>
          </cell>
          <cell r="AD389">
            <v>0</v>
          </cell>
          <cell r="AE389">
            <v>0</v>
          </cell>
          <cell r="AF389">
            <v>43578</v>
          </cell>
          <cell r="AG389">
            <v>43578</v>
          </cell>
          <cell r="AH389">
            <v>0</v>
          </cell>
          <cell r="AI389" t="str">
            <v>0-1 día</v>
          </cell>
          <cell r="AJ389">
            <v>0</v>
          </cell>
          <cell r="AK389">
            <v>0</v>
          </cell>
          <cell r="AL389">
            <v>0</v>
          </cell>
          <cell r="AM389">
            <v>750.75000000000011</v>
          </cell>
          <cell r="AN389">
            <v>750.75</v>
          </cell>
          <cell r="AO389">
            <v>2</v>
          </cell>
        </row>
        <row r="390">
          <cell r="A390" t="str">
            <v>0C4X00813823</v>
          </cell>
          <cell r="B390" t="str">
            <v>0C4X0081381</v>
          </cell>
          <cell r="C390" t="str">
            <v>0C4X008138</v>
          </cell>
          <cell r="D390" t="str">
            <v>ABR-19</v>
          </cell>
          <cell r="E390">
            <v>1</v>
          </cell>
          <cell r="F390" t="str">
            <v>2028439</v>
          </cell>
          <cell r="G390" t="str">
            <v>SR MANTENIMIENTO CORRECTIVO</v>
          </cell>
          <cell r="H390" t="str">
            <v>3658</v>
          </cell>
          <cell r="I390" t="str">
            <v>23/04/2019 12:02</v>
          </cell>
          <cell r="J390" t="str">
            <v>800146</v>
          </cell>
          <cell r="K390" t="str">
            <v>PITSS</v>
          </cell>
          <cell r="L390" t="str">
            <v>ASP</v>
          </cell>
          <cell r="M390" t="str">
            <v>RADIOMOVIL DIPSA SA DE CV</v>
          </cell>
          <cell r="N390" t="str">
            <v>AV CAMELINAS 725</v>
          </cell>
          <cell r="O390" t="str">
            <v>MORELIA-MICH</v>
          </cell>
          <cell r="P390">
            <v>0</v>
          </cell>
          <cell r="Q390" t="str">
            <v>INTERIOR</v>
          </cell>
          <cell r="R390">
            <v>613</v>
          </cell>
          <cell r="S390" t="str">
            <v>&gt;60</v>
          </cell>
          <cell r="T390" t="str">
            <v>A4 Mono MFPs</v>
          </cell>
          <cell r="U390" t="str">
            <v>A4</v>
          </cell>
          <cell r="V390" t="str">
            <v>Ciudad principal</v>
          </cell>
          <cell r="W390" t="str">
            <v>1-&gt;60</v>
          </cell>
          <cell r="X390">
            <v>1.05</v>
          </cell>
          <cell r="Y390">
            <v>750.75000000000011</v>
          </cell>
          <cell r="Z390">
            <v>1</v>
          </cell>
          <cell r="AA390">
            <v>4.47</v>
          </cell>
          <cell r="AB390">
            <v>5</v>
          </cell>
          <cell r="AC390">
            <v>0.89399999999999991</v>
          </cell>
          <cell r="AD390">
            <v>0</v>
          </cell>
          <cell r="AE390">
            <v>0</v>
          </cell>
          <cell r="AF390">
            <v>43578</v>
          </cell>
          <cell r="AG390">
            <v>43579</v>
          </cell>
          <cell r="AH390">
            <v>1</v>
          </cell>
          <cell r="AI390" t="str">
            <v>0-1 día</v>
          </cell>
          <cell r="AJ390">
            <v>0</v>
          </cell>
          <cell r="AK390">
            <v>0</v>
          </cell>
          <cell r="AL390">
            <v>0</v>
          </cell>
          <cell r="AM390">
            <v>750.75000000000011</v>
          </cell>
          <cell r="AN390">
            <v>0</v>
          </cell>
          <cell r="AO390">
            <v>1</v>
          </cell>
        </row>
        <row r="391">
          <cell r="A391" t="str">
            <v>0C7X24688516</v>
          </cell>
          <cell r="B391" t="str">
            <v>0C7X2468851</v>
          </cell>
          <cell r="C391" t="str">
            <v>0C7X246885</v>
          </cell>
          <cell r="D391" t="str">
            <v>ABR-19</v>
          </cell>
          <cell r="E391">
            <v>1</v>
          </cell>
          <cell r="F391" t="str">
            <v>2025675</v>
          </cell>
          <cell r="G391" t="str">
            <v>SR MANTENIMIENTO CORRECTIVO</v>
          </cell>
          <cell r="H391" t="str">
            <v>3657</v>
          </cell>
          <cell r="I391" t="str">
            <v>16/04/2019 13:19</v>
          </cell>
          <cell r="J391" t="str">
            <v>500080</v>
          </cell>
          <cell r="K391" t="str">
            <v>PITSS</v>
          </cell>
          <cell r="L391" t="str">
            <v>ASP</v>
          </cell>
          <cell r="M391" t="str">
            <v>AXA SEGUROS SA DE CV</v>
          </cell>
          <cell r="N391" t="str">
            <v>PASEO BOLIVAR No 1000</v>
          </cell>
          <cell r="O391" t="str">
            <v>Chihuahua-CHIH</v>
          </cell>
          <cell r="P391">
            <v>0</v>
          </cell>
          <cell r="Q391" t="str">
            <v>INTERIOR</v>
          </cell>
          <cell r="R391">
            <v>1086</v>
          </cell>
          <cell r="S391" t="str">
            <v>&gt;60</v>
          </cell>
          <cell r="T391" t="str">
            <v>A4 Mono MFPs</v>
          </cell>
          <cell r="U391" t="str">
            <v>A4</v>
          </cell>
          <cell r="V391" t="str">
            <v>Ciudad principal</v>
          </cell>
          <cell r="W391" t="str">
            <v>1-&gt;60</v>
          </cell>
          <cell r="X391">
            <v>1.05</v>
          </cell>
          <cell r="Y391">
            <v>750.75000000000011</v>
          </cell>
          <cell r="Z391">
            <v>1</v>
          </cell>
          <cell r="AA391">
            <v>0</v>
          </cell>
          <cell r="AB391">
            <v>5</v>
          </cell>
          <cell r="AC391">
            <v>0</v>
          </cell>
          <cell r="AD391">
            <v>0</v>
          </cell>
          <cell r="AE391">
            <v>0</v>
          </cell>
          <cell r="AF391">
            <v>43578</v>
          </cell>
          <cell r="AG391">
            <v>43579</v>
          </cell>
          <cell r="AH391">
            <v>1</v>
          </cell>
          <cell r="AI391" t="str">
            <v>0-1 día</v>
          </cell>
          <cell r="AJ391">
            <v>0</v>
          </cell>
          <cell r="AK391">
            <v>0</v>
          </cell>
          <cell r="AL391">
            <v>0</v>
          </cell>
          <cell r="AM391">
            <v>750.75000000000011</v>
          </cell>
          <cell r="AN391">
            <v>0</v>
          </cell>
          <cell r="AO391">
            <v>1</v>
          </cell>
        </row>
        <row r="392">
          <cell r="A392" t="str">
            <v>0C7X23836222</v>
          </cell>
          <cell r="B392" t="str">
            <v>0C7X2383621</v>
          </cell>
          <cell r="C392" t="str">
            <v>0C7X238362</v>
          </cell>
          <cell r="D392" t="str">
            <v>ABR-19</v>
          </cell>
          <cell r="E392">
            <v>1</v>
          </cell>
          <cell r="F392" t="str">
            <v>2027827</v>
          </cell>
          <cell r="G392" t="str">
            <v>SR MANTENIMIENTO CORRECTIVO</v>
          </cell>
          <cell r="H392" t="str">
            <v>3657</v>
          </cell>
          <cell r="I392" t="str">
            <v>22/04/2019 11:34</v>
          </cell>
          <cell r="J392" t="str">
            <v>800192</v>
          </cell>
          <cell r="K392" t="str">
            <v>PITSS</v>
          </cell>
          <cell r="L392" t="str">
            <v>ASP</v>
          </cell>
          <cell r="M392" t="str">
            <v>FLEXTRONICS MANUFACTURING MEX SA DE CV</v>
          </cell>
          <cell r="N392" t="str">
            <v>CARRETERA BASE AEREA No 5850-23</v>
          </cell>
          <cell r="O392" t="str">
            <v>Zapopan-JAL</v>
          </cell>
          <cell r="P392">
            <v>0</v>
          </cell>
          <cell r="Q392" t="str">
            <v>INTERIOR</v>
          </cell>
          <cell r="R392">
            <v>83</v>
          </cell>
          <cell r="S392" t="str">
            <v>&gt;60</v>
          </cell>
          <cell r="T392" t="str">
            <v>A4 Mono MFPs</v>
          </cell>
          <cell r="U392" t="str">
            <v>A4</v>
          </cell>
          <cell r="V392" t="str">
            <v>Ciudad principal</v>
          </cell>
          <cell r="W392" t="str">
            <v>1-&gt;60</v>
          </cell>
          <cell r="X392">
            <v>1.05</v>
          </cell>
          <cell r="Y392">
            <v>750.75000000000011</v>
          </cell>
          <cell r="Z392">
            <v>1</v>
          </cell>
          <cell r="AA392">
            <v>4.95</v>
          </cell>
          <cell r="AB392">
            <v>5</v>
          </cell>
          <cell r="AC392">
            <v>0.99</v>
          </cell>
          <cell r="AD392">
            <v>0</v>
          </cell>
          <cell r="AE392">
            <v>0</v>
          </cell>
          <cell r="AF392">
            <v>43579</v>
          </cell>
          <cell r="AG392">
            <v>43579</v>
          </cell>
          <cell r="AH392">
            <v>0</v>
          </cell>
          <cell r="AI392" t="str">
            <v>0-1 día</v>
          </cell>
          <cell r="AJ392">
            <v>0</v>
          </cell>
          <cell r="AK392">
            <v>0</v>
          </cell>
          <cell r="AL392">
            <v>0</v>
          </cell>
          <cell r="AM392">
            <v>750.75000000000011</v>
          </cell>
          <cell r="AN392">
            <v>750.75</v>
          </cell>
          <cell r="AO392">
            <v>1</v>
          </cell>
        </row>
        <row r="393">
          <cell r="A393" t="str">
            <v>09HB32052623</v>
          </cell>
          <cell r="B393" t="str">
            <v>09HB3205261</v>
          </cell>
          <cell r="C393" t="str">
            <v>09HB320526</v>
          </cell>
          <cell r="D393" t="str">
            <v>ABR-19</v>
          </cell>
          <cell r="E393">
            <v>1</v>
          </cell>
          <cell r="F393" t="str">
            <v>2028453</v>
          </cell>
          <cell r="G393" t="str">
            <v>SR MANTENIMIENTO CORRECTIVO</v>
          </cell>
          <cell r="H393" t="str">
            <v>4002</v>
          </cell>
          <cell r="I393" t="str">
            <v>23/04/2019 12:47</v>
          </cell>
          <cell r="J393" t="str">
            <v>500094</v>
          </cell>
          <cell r="K393" t="str">
            <v>PITSS</v>
          </cell>
          <cell r="L393" t="str">
            <v>ASP</v>
          </cell>
          <cell r="M393" t="str">
            <v>TELEFONOS DE MEXICO SA B DE CV</v>
          </cell>
          <cell r="N393" t="str">
            <v>S DIAZ MIRON Y COLON</v>
          </cell>
          <cell r="O393" t="str">
            <v>TAMPICO-TAM</v>
          </cell>
          <cell r="P393">
            <v>0</v>
          </cell>
          <cell r="Q393" t="str">
            <v>INTERIOR</v>
          </cell>
          <cell r="R393">
            <v>601</v>
          </cell>
          <cell r="S393" t="str">
            <v>&gt;60</v>
          </cell>
          <cell r="T393" t="str">
            <v>A4 Mono MFPs</v>
          </cell>
          <cell r="U393" t="str">
            <v>A4</v>
          </cell>
          <cell r="V393" t="str">
            <v>Ciudad principal</v>
          </cell>
          <cell r="W393" t="str">
            <v>1-&gt;60</v>
          </cell>
          <cell r="X393">
            <v>1.05</v>
          </cell>
          <cell r="Y393">
            <v>750.75000000000011</v>
          </cell>
          <cell r="Z393">
            <v>1</v>
          </cell>
          <cell r="AA393">
            <v>4.72</v>
          </cell>
          <cell r="AB393">
            <v>5</v>
          </cell>
          <cell r="AC393">
            <v>0.94399999999999995</v>
          </cell>
          <cell r="AD393">
            <v>0</v>
          </cell>
          <cell r="AE393">
            <v>0</v>
          </cell>
          <cell r="AF393">
            <v>43579</v>
          </cell>
          <cell r="AG393">
            <v>43579</v>
          </cell>
          <cell r="AH393">
            <v>0</v>
          </cell>
          <cell r="AI393" t="str">
            <v>0-1 día</v>
          </cell>
          <cell r="AJ393">
            <v>0</v>
          </cell>
          <cell r="AK393">
            <v>0</v>
          </cell>
          <cell r="AL393">
            <v>0</v>
          </cell>
          <cell r="AM393">
            <v>750.75000000000011</v>
          </cell>
          <cell r="AN393">
            <v>0</v>
          </cell>
          <cell r="AO393">
            <v>1</v>
          </cell>
        </row>
        <row r="394">
          <cell r="A394" t="str">
            <v>0AB977957724</v>
          </cell>
          <cell r="B394" t="str">
            <v>0AB97795771</v>
          </cell>
          <cell r="C394" t="str">
            <v>0AB9779577</v>
          </cell>
          <cell r="D394" t="str">
            <v>ABR-19</v>
          </cell>
          <cell r="E394">
            <v>1</v>
          </cell>
          <cell r="F394" t="str">
            <v>2028881</v>
          </cell>
          <cell r="G394" t="str">
            <v>SR MANTENIMIENTO CORRECTIVO</v>
          </cell>
          <cell r="H394" t="str">
            <v>6700</v>
          </cell>
          <cell r="I394" t="str">
            <v>24/04/2019 09:32</v>
          </cell>
          <cell r="J394" t="str">
            <v>500155</v>
          </cell>
          <cell r="K394" t="str">
            <v>PITSS</v>
          </cell>
          <cell r="L394" t="str">
            <v>ASP</v>
          </cell>
          <cell r="M394" t="str">
            <v>HONEYWELL AUTOMOTIVE DE MEXICO S DE RL DE CV</v>
          </cell>
          <cell r="N394" t="str">
            <v>AV PARQUE INDUSTRIAL JUAREZ 3328</v>
          </cell>
          <cell r="O394" t="str">
            <v>CIUDAD JUAREZ-CHIH</v>
          </cell>
          <cell r="P394">
            <v>0</v>
          </cell>
          <cell r="Q394" t="str">
            <v>INTERIOR</v>
          </cell>
          <cell r="R394">
            <v>85</v>
          </cell>
          <cell r="S394" t="str">
            <v>&gt;60</v>
          </cell>
          <cell r="T394" t="str">
            <v>Color Laser Printers</v>
          </cell>
          <cell r="U394" t="str">
            <v>A4</v>
          </cell>
          <cell r="V394" t="str">
            <v>Ciudad principal</v>
          </cell>
          <cell r="W394" t="str">
            <v>1-&gt;60</v>
          </cell>
          <cell r="X394">
            <v>1.05</v>
          </cell>
          <cell r="Y394">
            <v>750.75000000000011</v>
          </cell>
          <cell r="Z394">
            <v>1</v>
          </cell>
          <cell r="AA394">
            <v>0</v>
          </cell>
          <cell r="AB394">
            <v>5</v>
          </cell>
          <cell r="AC394">
            <v>0</v>
          </cell>
          <cell r="AD394">
            <v>0</v>
          </cell>
          <cell r="AE394">
            <v>0</v>
          </cell>
          <cell r="AF394">
            <v>43579</v>
          </cell>
          <cell r="AG394">
            <v>43579</v>
          </cell>
          <cell r="AH394">
            <v>0</v>
          </cell>
          <cell r="AI394" t="str">
            <v>0-1 día</v>
          </cell>
          <cell r="AJ394">
            <v>0</v>
          </cell>
          <cell r="AK394">
            <v>0</v>
          </cell>
          <cell r="AL394">
            <v>0</v>
          </cell>
          <cell r="AM394">
            <v>750.75000000000011</v>
          </cell>
          <cell r="AN394">
            <v>750.75</v>
          </cell>
          <cell r="AO394">
            <v>1</v>
          </cell>
        </row>
        <row r="395">
          <cell r="A395" t="str">
            <v>0C7X24685424</v>
          </cell>
          <cell r="B395" t="str">
            <v>0C7X2468541</v>
          </cell>
          <cell r="C395" t="str">
            <v>0C7X246854</v>
          </cell>
          <cell r="D395" t="str">
            <v>ABR-19</v>
          </cell>
          <cell r="E395">
            <v>1</v>
          </cell>
          <cell r="F395" t="str">
            <v>2029089</v>
          </cell>
          <cell r="G395" t="str">
            <v>SR MANTENIMIENTO CORRECTIVO</v>
          </cell>
          <cell r="H395" t="str">
            <v>3657</v>
          </cell>
          <cell r="I395" t="str">
            <v>24/04/2019 14:43</v>
          </cell>
          <cell r="J395" t="str">
            <v>800147</v>
          </cell>
          <cell r="K395" t="str">
            <v>PITSS</v>
          </cell>
          <cell r="L395" t="str">
            <v>ASP</v>
          </cell>
          <cell r="M395" t="str">
            <v>AXA SEGUROS SA DE CV</v>
          </cell>
          <cell r="N395" t="str">
            <v>BLVD CAMPESTRE No 2502</v>
          </cell>
          <cell r="O395" t="str">
            <v>Leon-GTO</v>
          </cell>
          <cell r="P395">
            <v>0</v>
          </cell>
          <cell r="Q395" t="str">
            <v>INTERIOR</v>
          </cell>
          <cell r="R395">
            <v>279</v>
          </cell>
          <cell r="S395" t="str">
            <v>&gt;60</v>
          </cell>
          <cell r="T395" t="str">
            <v>A4 Mono MFPs</v>
          </cell>
          <cell r="U395" t="str">
            <v>A4</v>
          </cell>
          <cell r="V395" t="str">
            <v>Ciudad principal</v>
          </cell>
          <cell r="W395" t="str">
            <v>1-&gt;60</v>
          </cell>
          <cell r="X395">
            <v>1.05</v>
          </cell>
          <cell r="Y395">
            <v>750.75000000000011</v>
          </cell>
          <cell r="Z395">
            <v>1</v>
          </cell>
          <cell r="AA395">
            <v>0</v>
          </cell>
          <cell r="AB395">
            <v>5</v>
          </cell>
          <cell r="AC395">
            <v>0</v>
          </cell>
          <cell r="AD395">
            <v>0</v>
          </cell>
          <cell r="AE395">
            <v>0</v>
          </cell>
          <cell r="AF395">
            <v>43579</v>
          </cell>
          <cell r="AG395">
            <v>43579</v>
          </cell>
          <cell r="AH395">
            <v>0</v>
          </cell>
          <cell r="AI395" t="str">
            <v>0-1 día</v>
          </cell>
          <cell r="AJ395">
            <v>0</v>
          </cell>
          <cell r="AK395">
            <v>0</v>
          </cell>
          <cell r="AL395">
            <v>0</v>
          </cell>
          <cell r="AM395">
            <v>750.75000000000011</v>
          </cell>
          <cell r="AN395">
            <v>750.75</v>
          </cell>
          <cell r="AO395">
            <v>1</v>
          </cell>
        </row>
        <row r="396">
          <cell r="A396" t="str">
            <v>0C4X00640922</v>
          </cell>
          <cell r="B396" t="str">
            <v>0C4X0064091</v>
          </cell>
          <cell r="C396" t="str">
            <v>0C4X006409</v>
          </cell>
          <cell r="D396" t="str">
            <v>ABR-19</v>
          </cell>
          <cell r="E396">
            <v>1</v>
          </cell>
          <cell r="F396" t="str">
            <v>2027909</v>
          </cell>
          <cell r="G396" t="str">
            <v>SR MANTENIMIENTO CORRECTIVO</v>
          </cell>
          <cell r="H396" t="str">
            <v>3658</v>
          </cell>
          <cell r="I396" t="str">
            <v>22/04/2019 13:05</v>
          </cell>
          <cell r="J396" t="str">
            <v>500080</v>
          </cell>
          <cell r="K396" t="str">
            <v>PITSS</v>
          </cell>
          <cell r="L396" t="str">
            <v>ASP</v>
          </cell>
          <cell r="M396" t="str">
            <v>INSTITUTO TECNOLOGICO Y DE ESTUDIOS SUPERIORES DE</v>
          </cell>
          <cell r="N396" t="str">
            <v>HEROICO COLEGIO MILITAR No 4700</v>
          </cell>
          <cell r="O396" t="str">
            <v>Chihuahua-CHIH</v>
          </cell>
          <cell r="P396">
            <v>0</v>
          </cell>
          <cell r="Q396" t="str">
            <v>INTERIOR</v>
          </cell>
          <cell r="R396">
            <v>294</v>
          </cell>
          <cell r="S396" t="str">
            <v>&gt;60</v>
          </cell>
          <cell r="T396" t="str">
            <v>A4 Mono MFPs</v>
          </cell>
          <cell r="U396" t="str">
            <v>A4</v>
          </cell>
          <cell r="V396" t="str">
            <v>Ciudad principal</v>
          </cell>
          <cell r="W396" t="str">
            <v>1-&gt;60</v>
          </cell>
          <cell r="X396">
            <v>1.05</v>
          </cell>
          <cell r="Y396">
            <v>750.75000000000011</v>
          </cell>
          <cell r="Z396">
            <v>1</v>
          </cell>
          <cell r="AA396">
            <v>0</v>
          </cell>
          <cell r="AB396">
            <v>5</v>
          </cell>
          <cell r="AC396">
            <v>0</v>
          </cell>
          <cell r="AD396">
            <v>0</v>
          </cell>
          <cell r="AE396">
            <v>0</v>
          </cell>
          <cell r="AF396">
            <v>43579</v>
          </cell>
          <cell r="AG396">
            <v>43579</v>
          </cell>
          <cell r="AH396">
            <v>0</v>
          </cell>
          <cell r="AI396" t="str">
            <v>0-1 día</v>
          </cell>
          <cell r="AJ396">
            <v>0</v>
          </cell>
          <cell r="AK396">
            <v>0</v>
          </cell>
          <cell r="AL396">
            <v>0</v>
          </cell>
          <cell r="AM396">
            <v>750.75000000000011</v>
          </cell>
          <cell r="AN396">
            <v>750.75</v>
          </cell>
          <cell r="AO396">
            <v>1</v>
          </cell>
        </row>
        <row r="397">
          <cell r="A397" t="str">
            <v>0C4X00863624</v>
          </cell>
          <cell r="B397" t="str">
            <v>0C4X0086361</v>
          </cell>
          <cell r="C397" t="str">
            <v>0C4X008636</v>
          </cell>
          <cell r="D397" t="str">
            <v>ABR-19</v>
          </cell>
          <cell r="E397">
            <v>1</v>
          </cell>
          <cell r="F397" t="str">
            <v>2029045</v>
          </cell>
          <cell r="G397" t="str">
            <v>SR MANTENIMIENTO CORRECTIVO</v>
          </cell>
          <cell r="H397" t="str">
            <v>3658</v>
          </cell>
          <cell r="I397" t="str">
            <v>24/04/2019 13:25</v>
          </cell>
          <cell r="J397" t="str">
            <v>800187</v>
          </cell>
          <cell r="K397" t="str">
            <v>PITSS</v>
          </cell>
          <cell r="L397" t="str">
            <v>ASP</v>
          </cell>
          <cell r="M397" t="str">
            <v>RADIOMOVIL DIPSA SA DE CV</v>
          </cell>
          <cell r="N397" t="str">
            <v>EPIGMENIO GONZALEZ 2</v>
          </cell>
          <cell r="O397" t="str">
            <v>QUERETARO-QRO</v>
          </cell>
          <cell r="P397">
            <v>0</v>
          </cell>
          <cell r="Q397" t="str">
            <v>INTERIOR</v>
          </cell>
          <cell r="R397">
            <v>93</v>
          </cell>
          <cell r="S397" t="str">
            <v>&gt;60</v>
          </cell>
          <cell r="T397" t="str">
            <v>A4 Mono MFPs</v>
          </cell>
          <cell r="U397" t="str">
            <v>A4</v>
          </cell>
          <cell r="V397" t="str">
            <v>Ciudad principal</v>
          </cell>
          <cell r="W397" t="str">
            <v>1-&gt;60</v>
          </cell>
          <cell r="X397">
            <v>1.05</v>
          </cell>
          <cell r="Y397">
            <v>750.75000000000011</v>
          </cell>
          <cell r="Z397">
            <v>1</v>
          </cell>
          <cell r="AA397">
            <v>1</v>
          </cell>
          <cell r="AB397">
            <v>5</v>
          </cell>
          <cell r="AC397">
            <v>0.2</v>
          </cell>
          <cell r="AD397">
            <v>0</v>
          </cell>
          <cell r="AE397">
            <v>0</v>
          </cell>
          <cell r="AF397">
            <v>43579</v>
          </cell>
          <cell r="AG397">
            <v>43579</v>
          </cell>
          <cell r="AH397">
            <v>0</v>
          </cell>
          <cell r="AI397" t="str">
            <v>0-1 día</v>
          </cell>
          <cell r="AJ397">
            <v>0</v>
          </cell>
          <cell r="AK397">
            <v>0</v>
          </cell>
          <cell r="AL397">
            <v>0</v>
          </cell>
          <cell r="AM397">
            <v>750.75000000000011</v>
          </cell>
          <cell r="AN397">
            <v>750.75</v>
          </cell>
          <cell r="AO397">
            <v>1</v>
          </cell>
        </row>
        <row r="398">
          <cell r="A398" t="str">
            <v>0XLT99350924</v>
          </cell>
          <cell r="B398" t="str">
            <v>0XLT9935091</v>
          </cell>
          <cell r="C398" t="str">
            <v>0XLT993509</v>
          </cell>
          <cell r="D398" t="str">
            <v>ABR-19</v>
          </cell>
          <cell r="E398">
            <v>1</v>
          </cell>
          <cell r="F398" t="str">
            <v>2028865</v>
          </cell>
          <cell r="G398" t="str">
            <v>SR MANTENIMIENTO CORRECTIVO</v>
          </cell>
          <cell r="H398" t="str">
            <v>4603</v>
          </cell>
          <cell r="I398" t="str">
            <v>24/04/2019 09:29</v>
          </cell>
          <cell r="J398" t="str">
            <v>500159</v>
          </cell>
          <cell r="K398" t="str">
            <v>PITSS</v>
          </cell>
          <cell r="L398" t="str">
            <v>ASP</v>
          </cell>
          <cell r="M398" t="str">
            <v>HONEYWELL AUTOMOTIVE DE MEXICO S DE RL DE CV</v>
          </cell>
          <cell r="N398" t="str">
            <v>CRISTOBAL COLON 11364</v>
          </cell>
          <cell r="O398" t="str">
            <v>CHIHUAHUA-CHIH</v>
          </cell>
          <cell r="P398">
            <v>0</v>
          </cell>
          <cell r="Q398" t="str">
            <v>INTERIOR</v>
          </cell>
          <cell r="R398">
            <v>440</v>
          </cell>
          <cell r="S398" t="str">
            <v>&gt;60</v>
          </cell>
          <cell r="T398" t="str">
            <v>Entry Mono Printers</v>
          </cell>
          <cell r="U398" t="str">
            <v>A4</v>
          </cell>
          <cell r="V398" t="str">
            <v>Ciudad principal</v>
          </cell>
          <cell r="W398" t="str">
            <v>1-&gt;60</v>
          </cell>
          <cell r="X398">
            <v>1.05</v>
          </cell>
          <cell r="Y398">
            <v>750.75000000000011</v>
          </cell>
          <cell r="Z398">
            <v>1</v>
          </cell>
          <cell r="AA398">
            <v>0</v>
          </cell>
          <cell r="AB398">
            <v>5</v>
          </cell>
          <cell r="AC398">
            <v>0</v>
          </cell>
          <cell r="AD398">
            <v>0</v>
          </cell>
          <cell r="AE398">
            <v>0</v>
          </cell>
          <cell r="AF398">
            <v>43579</v>
          </cell>
          <cell r="AG398">
            <v>43580</v>
          </cell>
          <cell r="AH398">
            <v>1</v>
          </cell>
          <cell r="AI398" t="str">
            <v>0-1 día</v>
          </cell>
          <cell r="AJ398">
            <v>0</v>
          </cell>
          <cell r="AK398">
            <v>0</v>
          </cell>
          <cell r="AL398">
            <v>0</v>
          </cell>
          <cell r="AM398">
            <v>750.75000000000011</v>
          </cell>
          <cell r="AN398">
            <v>750.75</v>
          </cell>
          <cell r="AO398">
            <v>1</v>
          </cell>
        </row>
        <row r="399">
          <cell r="A399" t="str">
            <v>0A2T02486323</v>
          </cell>
          <cell r="B399" t="str">
            <v>0A2T0248631</v>
          </cell>
          <cell r="C399" t="str">
            <v>0A2T024863</v>
          </cell>
          <cell r="D399" t="str">
            <v>ABR-19</v>
          </cell>
          <cell r="E399">
            <v>1</v>
          </cell>
          <cell r="F399" t="str">
            <v>2028317</v>
          </cell>
          <cell r="G399" t="str">
            <v>SR MANTENIMIENTO CORRECTIVO</v>
          </cell>
          <cell r="H399" t="str">
            <v>3616</v>
          </cell>
          <cell r="I399" t="str">
            <v>23/04/2019 10:15</v>
          </cell>
          <cell r="J399" t="str">
            <v>100037</v>
          </cell>
          <cell r="K399" t="str">
            <v>PITSS</v>
          </cell>
          <cell r="L399" t="str">
            <v>ASP</v>
          </cell>
          <cell r="M399" t="str">
            <v>COMERCIALIZADORA DE PRODUCTOS PC S DE RL DE CV</v>
          </cell>
          <cell r="N399" t="str">
            <v>BLVD TOLUCA METEPEC No 719 NORTE</v>
          </cell>
          <cell r="O399" t="str">
            <v>Metepec-ESTADO DE ME</v>
          </cell>
          <cell r="P399">
            <v>0</v>
          </cell>
          <cell r="Q399" t="str">
            <v>INTERIOR</v>
          </cell>
          <cell r="R399">
            <v>907</v>
          </cell>
          <cell r="S399" t="str">
            <v>&gt;60</v>
          </cell>
          <cell r="T399" t="str">
            <v>A4 Mono MFPs</v>
          </cell>
          <cell r="U399" t="str">
            <v>A4</v>
          </cell>
          <cell r="V399" t="str">
            <v>Ciudad principal</v>
          </cell>
          <cell r="W399" t="str">
            <v>1-&gt;60</v>
          </cell>
          <cell r="X399">
            <v>1.05</v>
          </cell>
          <cell r="Y399">
            <v>750.75000000000011</v>
          </cell>
          <cell r="Z399">
            <v>1</v>
          </cell>
          <cell r="AA399">
            <v>1.5166666666666675</v>
          </cell>
          <cell r="AB399">
            <v>5</v>
          </cell>
          <cell r="AC399">
            <v>0.30333333333333351</v>
          </cell>
          <cell r="AD399">
            <v>0</v>
          </cell>
          <cell r="AE399">
            <v>0</v>
          </cell>
          <cell r="AF399">
            <v>43579</v>
          </cell>
          <cell r="AG399">
            <v>43580</v>
          </cell>
          <cell r="AH399">
            <v>1</v>
          </cell>
          <cell r="AI399" t="str">
            <v>0-1 día</v>
          </cell>
          <cell r="AJ399">
            <v>0</v>
          </cell>
          <cell r="AK399">
            <v>0</v>
          </cell>
          <cell r="AL399">
            <v>0</v>
          </cell>
          <cell r="AM399">
            <v>750.75000000000011</v>
          </cell>
          <cell r="AN399">
            <v>0</v>
          </cell>
          <cell r="AO399">
            <v>1</v>
          </cell>
        </row>
        <row r="400">
          <cell r="A400" t="str">
            <v>09HB32584623</v>
          </cell>
          <cell r="B400" t="str">
            <v>09HB3258461</v>
          </cell>
          <cell r="C400" t="str">
            <v>09HB325846</v>
          </cell>
          <cell r="D400" t="str">
            <v>ABR-19</v>
          </cell>
          <cell r="E400">
            <v>1</v>
          </cell>
          <cell r="F400" t="str">
            <v>2028473</v>
          </cell>
          <cell r="G400" t="str">
            <v>SR MANTENIMIENTO CORRECTIVO</v>
          </cell>
          <cell r="H400" t="str">
            <v>4002</v>
          </cell>
          <cell r="I400" t="str">
            <v>23/04/2019 13:24</v>
          </cell>
          <cell r="J400" t="str">
            <v>500094</v>
          </cell>
          <cell r="K400" t="str">
            <v>PITSS</v>
          </cell>
          <cell r="L400" t="str">
            <v>ASP</v>
          </cell>
          <cell r="M400" t="str">
            <v>AT&amp;T COMUNICACIONES DIGITALES S DE RL DE CV</v>
          </cell>
          <cell r="N400" t="str">
            <v>ESQUINA CALLE ABASOLO Y CARRETERA NACIONAL MEXICO-</v>
          </cell>
          <cell r="O400" t="str">
            <v>Ciudad Valles-SLP</v>
          </cell>
          <cell r="P400">
            <v>0</v>
          </cell>
          <cell r="Q400" t="str">
            <v>INTERIOR</v>
          </cell>
          <cell r="R400">
            <v>369</v>
          </cell>
          <cell r="S400" t="str">
            <v>&gt;60</v>
          </cell>
          <cell r="T400" t="str">
            <v>A4 Mono MFPs</v>
          </cell>
          <cell r="U400" t="str">
            <v>A4</v>
          </cell>
          <cell r="V400" t="str">
            <v>Otras</v>
          </cell>
          <cell r="W400" t="str">
            <v>1-&gt;60</v>
          </cell>
          <cell r="X400">
            <v>1.05</v>
          </cell>
          <cell r="Y400">
            <v>750.75000000000011</v>
          </cell>
          <cell r="Z400">
            <v>1</v>
          </cell>
          <cell r="AA400">
            <v>5.0166666666666657</v>
          </cell>
          <cell r="AB400">
            <v>9</v>
          </cell>
          <cell r="AC400">
            <v>0.55740740740740735</v>
          </cell>
          <cell r="AD400">
            <v>0</v>
          </cell>
          <cell r="AE400">
            <v>0</v>
          </cell>
          <cell r="AF400">
            <v>43580</v>
          </cell>
          <cell r="AG400">
            <v>43580</v>
          </cell>
          <cell r="AH400">
            <v>0</v>
          </cell>
          <cell r="AI400" t="str">
            <v>0-1 día</v>
          </cell>
          <cell r="AJ400">
            <v>0</v>
          </cell>
          <cell r="AK400">
            <v>0</v>
          </cell>
          <cell r="AL400">
            <v>0</v>
          </cell>
          <cell r="AM400">
            <v>750.75000000000011</v>
          </cell>
          <cell r="AN400">
            <v>750.75</v>
          </cell>
          <cell r="AO400">
            <v>1</v>
          </cell>
        </row>
        <row r="401">
          <cell r="A401" t="str">
            <v>0XL358378822</v>
          </cell>
          <cell r="B401" t="str">
            <v>0XL35837881</v>
          </cell>
          <cell r="C401" t="str">
            <v>0XL3583788</v>
          </cell>
          <cell r="D401" t="str">
            <v>ABR-19</v>
          </cell>
          <cell r="E401">
            <v>1</v>
          </cell>
          <cell r="F401" t="str">
            <v>2027849</v>
          </cell>
          <cell r="G401" t="str">
            <v>SR MANTENIMIENTO CORRECTIVO</v>
          </cell>
          <cell r="H401" t="str">
            <v>6606</v>
          </cell>
          <cell r="I401" t="str">
            <v>22/04/2019 11:58</v>
          </cell>
          <cell r="J401" t="str">
            <v>500157</v>
          </cell>
          <cell r="K401" t="str">
            <v>PITSS</v>
          </cell>
          <cell r="L401" t="str">
            <v>ASP</v>
          </cell>
          <cell r="M401" t="str">
            <v>CONDUENT DE MEXICO SA DE CV</v>
          </cell>
          <cell r="N401" t="str">
            <v>AV DE LAS TORRES No 2170</v>
          </cell>
          <cell r="O401" t="str">
            <v>Ciudad Juarez-CHIH</v>
          </cell>
          <cell r="P401">
            <v>0</v>
          </cell>
          <cell r="Q401" t="str">
            <v>INTERIOR</v>
          </cell>
          <cell r="R401">
            <v>369</v>
          </cell>
          <cell r="S401" t="str">
            <v>&gt;60</v>
          </cell>
          <cell r="T401" t="str">
            <v>A4 Color Laser MFPs</v>
          </cell>
          <cell r="U401" t="str">
            <v>A4</v>
          </cell>
          <cell r="V401" t="str">
            <v>Ciudad principal</v>
          </cell>
          <cell r="W401" t="str">
            <v>1-&gt;60</v>
          </cell>
          <cell r="X401">
            <v>1.05</v>
          </cell>
          <cell r="Y401">
            <v>750.75000000000011</v>
          </cell>
          <cell r="Z401">
            <v>1</v>
          </cell>
          <cell r="AA401">
            <v>0</v>
          </cell>
          <cell r="AB401">
            <v>5</v>
          </cell>
          <cell r="AC401">
            <v>0</v>
          </cell>
          <cell r="AD401">
            <v>0</v>
          </cell>
          <cell r="AE401">
            <v>0</v>
          </cell>
          <cell r="AF401">
            <v>43580</v>
          </cell>
          <cell r="AG401">
            <v>43580</v>
          </cell>
          <cell r="AH401">
            <v>0</v>
          </cell>
          <cell r="AI401" t="str">
            <v>0-1 día</v>
          </cell>
          <cell r="AJ401">
            <v>0</v>
          </cell>
          <cell r="AK401">
            <v>0</v>
          </cell>
          <cell r="AL401">
            <v>0</v>
          </cell>
          <cell r="AM401">
            <v>750.75000000000011</v>
          </cell>
          <cell r="AN401">
            <v>750.75</v>
          </cell>
          <cell r="AO401">
            <v>1</v>
          </cell>
        </row>
        <row r="402">
          <cell r="A402" t="str">
            <v>0A2T38239624</v>
          </cell>
          <cell r="B402" t="str">
            <v>0A2T3823961</v>
          </cell>
          <cell r="C402" t="str">
            <v>0A2T382396</v>
          </cell>
          <cell r="D402" t="str">
            <v>ABR-19</v>
          </cell>
          <cell r="E402">
            <v>1</v>
          </cell>
          <cell r="F402" t="str">
            <v>2028861</v>
          </cell>
          <cell r="G402" t="str">
            <v>SR MANTENIMIENTO CORRECTIVO</v>
          </cell>
          <cell r="H402" t="str">
            <v>3616</v>
          </cell>
          <cell r="I402" t="str">
            <v>24/04/2019 09:24</v>
          </cell>
          <cell r="J402" t="str">
            <v>500159</v>
          </cell>
          <cell r="K402" t="str">
            <v>PITSS</v>
          </cell>
          <cell r="L402" t="str">
            <v>ASP</v>
          </cell>
          <cell r="M402" t="str">
            <v>HONEYWELL AUTOMOTIVE DE MEXICO S DE RL DE CV</v>
          </cell>
          <cell r="N402" t="str">
            <v>CRISTOBAL COLON 11364</v>
          </cell>
          <cell r="O402" t="str">
            <v>CHIHUAHUA-CHIH</v>
          </cell>
          <cell r="P402">
            <v>0</v>
          </cell>
          <cell r="Q402" t="str">
            <v>INTERIOR</v>
          </cell>
          <cell r="R402">
            <v>428</v>
          </cell>
          <cell r="S402" t="str">
            <v>&gt;60</v>
          </cell>
          <cell r="T402" t="str">
            <v>A4 Mono MFPs</v>
          </cell>
          <cell r="U402" t="str">
            <v>A4</v>
          </cell>
          <cell r="V402" t="str">
            <v>Ciudad principal</v>
          </cell>
          <cell r="W402" t="str">
            <v>1-&gt;60</v>
          </cell>
          <cell r="X402">
            <v>1.05</v>
          </cell>
          <cell r="Y402">
            <v>750.75000000000011</v>
          </cell>
          <cell r="Z402">
            <v>1</v>
          </cell>
          <cell r="AA402">
            <v>0</v>
          </cell>
          <cell r="AB402">
            <v>5</v>
          </cell>
          <cell r="AC402">
            <v>0</v>
          </cell>
          <cell r="AD402">
            <v>0</v>
          </cell>
          <cell r="AE402">
            <v>0</v>
          </cell>
          <cell r="AF402">
            <v>43579</v>
          </cell>
          <cell r="AG402">
            <v>43580</v>
          </cell>
          <cell r="AH402">
            <v>1</v>
          </cell>
          <cell r="AI402" t="str">
            <v>0-1 día</v>
          </cell>
          <cell r="AJ402">
            <v>0</v>
          </cell>
          <cell r="AK402">
            <v>0</v>
          </cell>
          <cell r="AL402">
            <v>0</v>
          </cell>
          <cell r="AM402">
            <v>750.75000000000011</v>
          </cell>
          <cell r="AN402">
            <v>715</v>
          </cell>
          <cell r="AO402">
            <v>2</v>
          </cell>
        </row>
        <row r="403">
          <cell r="A403" t="str">
            <v>5BT70511624</v>
          </cell>
          <cell r="B403" t="str">
            <v>5BT7051161</v>
          </cell>
          <cell r="C403" t="str">
            <v>5BT705116</v>
          </cell>
          <cell r="D403" t="str">
            <v>ABR-19</v>
          </cell>
          <cell r="E403">
            <v>1</v>
          </cell>
          <cell r="F403" t="str">
            <v>2028797</v>
          </cell>
          <cell r="G403" t="str">
            <v>SR MANTENIMIENTO CORRECTIVO</v>
          </cell>
          <cell r="H403" t="str">
            <v>3335</v>
          </cell>
          <cell r="I403" t="str">
            <v>24/04/2019 07:49</v>
          </cell>
          <cell r="J403" t="str">
            <v>800186</v>
          </cell>
          <cell r="K403" t="str">
            <v>PITSS</v>
          </cell>
          <cell r="L403" t="str">
            <v>ASP</v>
          </cell>
          <cell r="M403" t="str">
            <v>UNITED AIRLINES INC</v>
          </cell>
          <cell r="N403" t="str">
            <v>PROLONGACION CORREGIDORA No 306 LTE 11</v>
          </cell>
          <cell r="O403" t="str">
            <v>Queretaro-QRO</v>
          </cell>
          <cell r="P403">
            <v>0</v>
          </cell>
          <cell r="Q403" t="str">
            <v>INTERIOR</v>
          </cell>
          <cell r="R403">
            <v>2701</v>
          </cell>
          <cell r="S403" t="str">
            <v>&gt;60</v>
          </cell>
          <cell r="T403" t="str">
            <v>A4 Mono MFPs</v>
          </cell>
          <cell r="U403" t="str">
            <v>A4</v>
          </cell>
          <cell r="V403" t="str">
            <v>Ciudad principal</v>
          </cell>
          <cell r="W403" t="str">
            <v>1-&gt;60</v>
          </cell>
          <cell r="X403">
            <v>1.05</v>
          </cell>
          <cell r="Y403">
            <v>750.75000000000011</v>
          </cell>
          <cell r="Z403">
            <v>1</v>
          </cell>
          <cell r="AA403">
            <v>5.25</v>
          </cell>
          <cell r="AB403">
            <v>5</v>
          </cell>
          <cell r="AC403">
            <v>1.05</v>
          </cell>
          <cell r="AD403">
            <v>1.2500000000000011E-2</v>
          </cell>
          <cell r="AE403">
            <v>-8.9375000000000089</v>
          </cell>
          <cell r="AF403">
            <v>43580</v>
          </cell>
          <cell r="AG403">
            <v>43580</v>
          </cell>
          <cell r="AH403">
            <v>0</v>
          </cell>
          <cell r="AI403" t="str">
            <v>0-1 día</v>
          </cell>
          <cell r="AJ403">
            <v>0</v>
          </cell>
          <cell r="AK403">
            <v>0</v>
          </cell>
          <cell r="AL403">
            <v>0</v>
          </cell>
          <cell r="AM403">
            <v>741.81250000000011</v>
          </cell>
          <cell r="AN403" t="e">
            <v>#N/A</v>
          </cell>
          <cell r="AO403">
            <v>1</v>
          </cell>
        </row>
        <row r="404">
          <cell r="A404" t="str">
            <v>0D6X46947125</v>
          </cell>
          <cell r="B404" t="str">
            <v>0D6X4694711</v>
          </cell>
          <cell r="C404" t="str">
            <v>0D6X469471</v>
          </cell>
          <cell r="D404" t="str">
            <v>ABR-19</v>
          </cell>
          <cell r="E404">
            <v>1</v>
          </cell>
          <cell r="F404" t="str">
            <v>2029759</v>
          </cell>
          <cell r="G404" t="str">
            <v>SR MANTENIMIENTO CORRECTIVO</v>
          </cell>
          <cell r="H404" t="str">
            <v>4624</v>
          </cell>
          <cell r="I404" t="str">
            <v>25/04/2019 13:41</v>
          </cell>
          <cell r="J404" t="str">
            <v>500155</v>
          </cell>
          <cell r="K404" t="str">
            <v>PITSS</v>
          </cell>
          <cell r="L404" t="str">
            <v>ASP</v>
          </cell>
          <cell r="M404" t="str">
            <v>DELPHI AUTOMOTIVE SYSTEMS S DE RL DE CV</v>
          </cell>
          <cell r="N404" t="str">
            <v>RAFAEL PEREZ SERNA Y HENRY DUNANT</v>
          </cell>
          <cell r="O404" t="str">
            <v>CIUDAD JUAREZ-CHIH</v>
          </cell>
          <cell r="P404">
            <v>0</v>
          </cell>
          <cell r="Q404" t="str">
            <v>INTERIOR</v>
          </cell>
          <cell r="R404">
            <v>336</v>
          </cell>
          <cell r="S404" t="str">
            <v>&gt;60</v>
          </cell>
          <cell r="T404" t="str">
            <v>Entry Mono Printers</v>
          </cell>
          <cell r="U404" t="str">
            <v>A4</v>
          </cell>
          <cell r="V404" t="str">
            <v>Ciudad principal</v>
          </cell>
          <cell r="W404" t="str">
            <v>1-&gt;60</v>
          </cell>
          <cell r="X404">
            <v>1.05</v>
          </cell>
          <cell r="Y404">
            <v>750.75000000000011</v>
          </cell>
          <cell r="Z404">
            <v>1</v>
          </cell>
          <cell r="AA404">
            <v>0</v>
          </cell>
          <cell r="AB404">
            <v>5</v>
          </cell>
          <cell r="AC404">
            <v>0</v>
          </cell>
          <cell r="AD404">
            <v>0</v>
          </cell>
          <cell r="AE404">
            <v>0</v>
          </cell>
          <cell r="AF404">
            <v>43580</v>
          </cell>
          <cell r="AG404">
            <v>43580</v>
          </cell>
          <cell r="AH404">
            <v>0</v>
          </cell>
          <cell r="AI404" t="str">
            <v>0-1 día</v>
          </cell>
          <cell r="AJ404">
            <v>0</v>
          </cell>
          <cell r="AK404">
            <v>0</v>
          </cell>
          <cell r="AL404">
            <v>0</v>
          </cell>
          <cell r="AM404">
            <v>750.75000000000011</v>
          </cell>
          <cell r="AN404">
            <v>750.75</v>
          </cell>
          <cell r="AO404">
            <v>1</v>
          </cell>
        </row>
        <row r="405">
          <cell r="A405" t="str">
            <v>0LBP25698117</v>
          </cell>
          <cell r="B405" t="str">
            <v>0LBP2569811</v>
          </cell>
          <cell r="C405" t="str">
            <v>0LBP256981</v>
          </cell>
          <cell r="D405" t="str">
            <v>ABR-19</v>
          </cell>
          <cell r="E405">
            <v>1</v>
          </cell>
          <cell r="F405" t="str">
            <v>2026405</v>
          </cell>
          <cell r="G405" t="str">
            <v>SR MANTENIMIENTO CORRECTIVO</v>
          </cell>
          <cell r="H405" t="str">
            <v>3636</v>
          </cell>
          <cell r="I405" t="str">
            <v>17/04/2019 15:26</v>
          </cell>
          <cell r="J405" t="str">
            <v>800186</v>
          </cell>
          <cell r="K405" t="str">
            <v>PITSS</v>
          </cell>
          <cell r="L405" t="str">
            <v>ASP</v>
          </cell>
          <cell r="M405" t="str">
            <v>RADIOMOVIL DIPSA SA DE CV</v>
          </cell>
          <cell r="N405" t="str">
            <v>AV CONSTITUYENTES 123 Y 125</v>
          </cell>
          <cell r="O405" t="str">
            <v>QUERETARO-QRO</v>
          </cell>
          <cell r="P405">
            <v>0</v>
          </cell>
          <cell r="Q405" t="str">
            <v>INTERIOR</v>
          </cell>
          <cell r="R405">
            <v>68</v>
          </cell>
          <cell r="S405" t="str">
            <v>&gt;60</v>
          </cell>
          <cell r="T405" t="str">
            <v>A4 Mono MFPs</v>
          </cell>
          <cell r="U405" t="str">
            <v>A4</v>
          </cell>
          <cell r="V405" t="str">
            <v>Ciudad principal</v>
          </cell>
          <cell r="W405" t="str">
            <v>1-&gt;60</v>
          </cell>
          <cell r="X405">
            <v>1.05</v>
          </cell>
          <cell r="Y405">
            <v>750.75000000000011</v>
          </cell>
          <cell r="Z405">
            <v>1</v>
          </cell>
          <cell r="AA405">
            <v>2.0699999999999998</v>
          </cell>
          <cell r="AB405">
            <v>5</v>
          </cell>
          <cell r="AC405">
            <v>0.41399999999999998</v>
          </cell>
          <cell r="AD405">
            <v>0</v>
          </cell>
          <cell r="AE405">
            <v>0</v>
          </cell>
          <cell r="AF405">
            <v>43580</v>
          </cell>
          <cell r="AG405">
            <v>43580</v>
          </cell>
          <cell r="AH405">
            <v>0</v>
          </cell>
          <cell r="AI405" t="str">
            <v>0-1 día</v>
          </cell>
          <cell r="AJ405">
            <v>0</v>
          </cell>
          <cell r="AK405">
            <v>0</v>
          </cell>
          <cell r="AL405">
            <v>0</v>
          </cell>
          <cell r="AM405">
            <v>750.75000000000011</v>
          </cell>
          <cell r="AN405">
            <v>750.75</v>
          </cell>
          <cell r="AO405">
            <v>1</v>
          </cell>
        </row>
        <row r="406">
          <cell r="A406" t="str">
            <v>0C7X24686223</v>
          </cell>
          <cell r="B406" t="str">
            <v>0C7X2468621</v>
          </cell>
          <cell r="C406" t="str">
            <v>0C7X246862</v>
          </cell>
          <cell r="D406" t="str">
            <v>ABR-19</v>
          </cell>
          <cell r="E406">
            <v>1</v>
          </cell>
          <cell r="F406" t="str">
            <v>2028433</v>
          </cell>
          <cell r="G406" t="str">
            <v>SR MANTENIMIENTO CORRECTIVO</v>
          </cell>
          <cell r="H406" t="str">
            <v>3657</v>
          </cell>
          <cell r="I406" t="str">
            <v>23/04/2019 12:13</v>
          </cell>
          <cell r="J406" t="str">
            <v>500080</v>
          </cell>
          <cell r="K406" t="str">
            <v>PITSS</v>
          </cell>
          <cell r="L406" t="str">
            <v>ASP</v>
          </cell>
          <cell r="M406" t="str">
            <v>AXA SEGUROS SA DE CV</v>
          </cell>
          <cell r="N406" t="str">
            <v>PASEO BOLIVAR No 1000</v>
          </cell>
          <cell r="O406" t="str">
            <v>Chihuahua-CHIH</v>
          </cell>
          <cell r="P406">
            <v>0</v>
          </cell>
          <cell r="Q406" t="str">
            <v>INTERIOR</v>
          </cell>
          <cell r="R406">
            <v>85</v>
          </cell>
          <cell r="S406" t="str">
            <v>&gt;60</v>
          </cell>
          <cell r="T406" t="str">
            <v>A4 Mono MFPs</v>
          </cell>
          <cell r="U406" t="str">
            <v>A4</v>
          </cell>
          <cell r="V406" t="str">
            <v>Ciudad principal</v>
          </cell>
          <cell r="W406" t="str">
            <v>1-&gt;60</v>
          </cell>
          <cell r="X406">
            <v>1.05</v>
          </cell>
          <cell r="Y406">
            <v>750.75000000000011</v>
          </cell>
          <cell r="Z406">
            <v>1</v>
          </cell>
          <cell r="AA406">
            <v>0.53</v>
          </cell>
          <cell r="AB406">
            <v>5</v>
          </cell>
          <cell r="AC406">
            <v>0.10600000000000001</v>
          </cell>
          <cell r="AD406">
            <v>0</v>
          </cell>
          <cell r="AE406">
            <v>0</v>
          </cell>
          <cell r="AF406">
            <v>43580</v>
          </cell>
          <cell r="AG406">
            <v>43580</v>
          </cell>
          <cell r="AH406">
            <v>0</v>
          </cell>
          <cell r="AI406" t="str">
            <v>0-1 día</v>
          </cell>
          <cell r="AJ406">
            <v>0</v>
          </cell>
          <cell r="AK406">
            <v>0</v>
          </cell>
          <cell r="AL406">
            <v>0</v>
          </cell>
          <cell r="AM406">
            <v>750.75000000000011</v>
          </cell>
          <cell r="AN406">
            <v>750.75</v>
          </cell>
          <cell r="AO406">
            <v>1</v>
          </cell>
        </row>
        <row r="407">
          <cell r="A407" t="str">
            <v>0C7X22509523</v>
          </cell>
          <cell r="B407" t="str">
            <v>0C7X2250951</v>
          </cell>
          <cell r="C407" t="str">
            <v>0C7X225095</v>
          </cell>
          <cell r="D407" t="str">
            <v>ABR-19</v>
          </cell>
          <cell r="E407">
            <v>1</v>
          </cell>
          <cell r="F407" t="str">
            <v>2028215</v>
          </cell>
          <cell r="G407" t="str">
            <v>SR MANTENIMIENTO CORRECTIVO</v>
          </cell>
          <cell r="H407" t="str">
            <v>3657</v>
          </cell>
          <cell r="I407" t="str">
            <v>23/04/2019 08:20</v>
          </cell>
          <cell r="J407" t="str">
            <v>100038</v>
          </cell>
          <cell r="K407" t="str">
            <v>PITSS</v>
          </cell>
          <cell r="L407" t="str">
            <v>ASP</v>
          </cell>
          <cell r="M407" t="str">
            <v>DART SA DE CV</v>
          </cell>
          <cell r="N407" t="str">
            <v>RODOLFO PADRON No 9</v>
          </cell>
          <cell r="O407" t="str">
            <v>Mexico-MEX</v>
          </cell>
          <cell r="P407">
            <v>0</v>
          </cell>
          <cell r="Q407" t="str">
            <v>INTERIOR</v>
          </cell>
          <cell r="R407">
            <v>69</v>
          </cell>
          <cell r="S407" t="str">
            <v>&gt;60</v>
          </cell>
          <cell r="T407" t="str">
            <v>A4 Mono MFPs</v>
          </cell>
          <cell r="U407" t="str">
            <v>A4</v>
          </cell>
          <cell r="V407" t="str">
            <v>Ciudad principal</v>
          </cell>
          <cell r="W407" t="str">
            <v>1-&gt;60</v>
          </cell>
          <cell r="X407">
            <v>1.05</v>
          </cell>
          <cell r="Y407">
            <v>750.75000000000011</v>
          </cell>
          <cell r="Z407">
            <v>1</v>
          </cell>
          <cell r="AA407">
            <v>2.5</v>
          </cell>
          <cell r="AB407">
            <v>5</v>
          </cell>
          <cell r="AC407">
            <v>0.5</v>
          </cell>
          <cell r="AD407">
            <v>0</v>
          </cell>
          <cell r="AE407">
            <v>0</v>
          </cell>
          <cell r="AF407">
            <v>43580</v>
          </cell>
          <cell r="AG407">
            <v>43580</v>
          </cell>
          <cell r="AH407">
            <v>0</v>
          </cell>
          <cell r="AI407" t="str">
            <v>0-1 día</v>
          </cell>
          <cell r="AJ407">
            <v>0</v>
          </cell>
          <cell r="AK407">
            <v>0</v>
          </cell>
          <cell r="AL407">
            <v>0</v>
          </cell>
          <cell r="AM407">
            <v>750.75000000000011</v>
          </cell>
          <cell r="AN407">
            <v>750.75</v>
          </cell>
          <cell r="AO407">
            <v>1</v>
          </cell>
        </row>
        <row r="408">
          <cell r="A408" t="str">
            <v>09HB32157625</v>
          </cell>
          <cell r="B408" t="str">
            <v>09HB3215761</v>
          </cell>
          <cell r="C408" t="str">
            <v>09HB321576</v>
          </cell>
          <cell r="D408" t="str">
            <v>ABR-19</v>
          </cell>
          <cell r="E408">
            <v>1</v>
          </cell>
          <cell r="F408" t="str">
            <v>2029881</v>
          </cell>
          <cell r="G408" t="str">
            <v>SR MANTENIMIENTO CORRECTIVO</v>
          </cell>
          <cell r="H408" t="str">
            <v>4002</v>
          </cell>
          <cell r="I408" t="str">
            <v>25/04/2019 16:53</v>
          </cell>
          <cell r="J408" t="str">
            <v>500066</v>
          </cell>
          <cell r="K408" t="str">
            <v>PITSS</v>
          </cell>
          <cell r="L408" t="str">
            <v>ASP</v>
          </cell>
          <cell r="M408" t="str">
            <v>TELEFONOS DE MEXICO SA B DE CV</v>
          </cell>
          <cell r="N408" t="str">
            <v>5 DE MAYO 315 OTE Y GALEANA</v>
          </cell>
          <cell r="O408" t="str">
            <v>MONTERREY-NL</v>
          </cell>
          <cell r="P408">
            <v>0</v>
          </cell>
          <cell r="Q408" t="str">
            <v>INTERIOR</v>
          </cell>
          <cell r="R408">
            <v>94</v>
          </cell>
          <cell r="S408" t="str">
            <v>&gt;60</v>
          </cell>
          <cell r="T408" t="str">
            <v>A4 Mono MFPs</v>
          </cell>
          <cell r="U408" t="str">
            <v>A4</v>
          </cell>
          <cell r="V408" t="str">
            <v>Ciudad principal</v>
          </cell>
          <cell r="W408" t="str">
            <v>1-&gt;60</v>
          </cell>
          <cell r="X408">
            <v>1.05</v>
          </cell>
          <cell r="Y408">
            <v>750.75000000000011</v>
          </cell>
          <cell r="Z408">
            <v>1</v>
          </cell>
          <cell r="AA408">
            <v>1.1200000000000001</v>
          </cell>
          <cell r="AB408">
            <v>5</v>
          </cell>
          <cell r="AC408">
            <v>0.22400000000000003</v>
          </cell>
          <cell r="AD408">
            <v>0</v>
          </cell>
          <cell r="AE408">
            <v>0</v>
          </cell>
          <cell r="AF408">
            <v>43581</v>
          </cell>
          <cell r="AG408">
            <v>43581</v>
          </cell>
          <cell r="AH408">
            <v>0</v>
          </cell>
          <cell r="AI408" t="str">
            <v>0-1 día</v>
          </cell>
          <cell r="AJ408">
            <v>0</v>
          </cell>
          <cell r="AK408">
            <v>0</v>
          </cell>
          <cell r="AL408">
            <v>0</v>
          </cell>
          <cell r="AM408">
            <v>750.75000000000011</v>
          </cell>
          <cell r="AN408">
            <v>750.75</v>
          </cell>
          <cell r="AO408">
            <v>1</v>
          </cell>
        </row>
        <row r="409">
          <cell r="A409" t="str">
            <v>0MHB90321925</v>
          </cell>
          <cell r="B409" t="str">
            <v>0MHB9032191</v>
          </cell>
          <cell r="C409" t="str">
            <v>0MHB903219</v>
          </cell>
          <cell r="D409" t="str">
            <v>ABR-19</v>
          </cell>
          <cell r="E409">
            <v>1</v>
          </cell>
          <cell r="F409" t="str">
            <v>2029755</v>
          </cell>
          <cell r="G409" t="str">
            <v>SR MANTENIMIENTO CORRECTIVO</v>
          </cell>
          <cell r="H409" t="str">
            <v>3601</v>
          </cell>
          <cell r="I409" t="str">
            <v>25/04/2019 13:37</v>
          </cell>
          <cell r="J409" t="str">
            <v>800186</v>
          </cell>
          <cell r="K409" t="str">
            <v>PITSS</v>
          </cell>
          <cell r="L409" t="str">
            <v>ASP</v>
          </cell>
          <cell r="M409" t="str">
            <v>PROCTER &amp; GAMBLE MANUFACTURING MEXICO S DE RL DE C</v>
          </cell>
          <cell r="N409" t="str">
            <v>AUTOPISTA QUERETARO CELAYA KM 16 SN</v>
          </cell>
          <cell r="O409" t="str">
            <v>Guanajuato-GTO</v>
          </cell>
          <cell r="P409">
            <v>0</v>
          </cell>
          <cell r="Q409" t="str">
            <v>INTERIOR</v>
          </cell>
          <cell r="R409">
            <v>108</v>
          </cell>
          <cell r="S409" t="str">
            <v>&gt;60</v>
          </cell>
          <cell r="T409" t="str">
            <v>Entry Mono Printers</v>
          </cell>
          <cell r="U409" t="str">
            <v>A4</v>
          </cell>
          <cell r="V409" t="str">
            <v>Ciudad principal</v>
          </cell>
          <cell r="W409" t="str">
            <v>1-&gt;60</v>
          </cell>
          <cell r="X409">
            <v>1.05</v>
          </cell>
          <cell r="Y409">
            <v>750.75000000000011</v>
          </cell>
          <cell r="Z409">
            <v>1</v>
          </cell>
          <cell r="AA409">
            <v>3.88</v>
          </cell>
          <cell r="AB409">
            <v>5</v>
          </cell>
          <cell r="AC409">
            <v>0.77600000000000002</v>
          </cell>
          <cell r="AD409">
            <v>0</v>
          </cell>
          <cell r="AE409">
            <v>0</v>
          </cell>
          <cell r="AF409">
            <v>43581</v>
          </cell>
          <cell r="AG409">
            <v>43581</v>
          </cell>
          <cell r="AH409">
            <v>0</v>
          </cell>
          <cell r="AI409" t="str">
            <v>0-1 día</v>
          </cell>
          <cell r="AJ409">
            <v>0</v>
          </cell>
          <cell r="AK409">
            <v>0</v>
          </cell>
          <cell r="AL409">
            <v>0</v>
          </cell>
          <cell r="AM409">
            <v>750.75000000000011</v>
          </cell>
          <cell r="AN409">
            <v>750.75</v>
          </cell>
          <cell r="AO409">
            <v>1</v>
          </cell>
        </row>
        <row r="410">
          <cell r="A410" t="str">
            <v>09HB32162326</v>
          </cell>
          <cell r="B410" t="str">
            <v>09HB3216231</v>
          </cell>
          <cell r="C410" t="str">
            <v>09HB321623</v>
          </cell>
          <cell r="D410" t="str">
            <v>ABR-19</v>
          </cell>
          <cell r="E410">
            <v>1</v>
          </cell>
          <cell r="F410" t="str">
            <v>2030049</v>
          </cell>
          <cell r="G410" t="str">
            <v>SR MANTENIMIENTO CORRECTIVO</v>
          </cell>
          <cell r="H410" t="str">
            <v>4002</v>
          </cell>
          <cell r="I410" t="str">
            <v>26/04/2019 09:23</v>
          </cell>
          <cell r="J410" t="str">
            <v>500066</v>
          </cell>
          <cell r="K410" t="str">
            <v>PITSS</v>
          </cell>
          <cell r="L410" t="str">
            <v>ASP</v>
          </cell>
          <cell r="M410" t="str">
            <v>TELEFONOS DE MEXICO SA B DE CV</v>
          </cell>
          <cell r="N410" t="str">
            <v>NAHUA 333</v>
          </cell>
          <cell r="O410" t="str">
            <v>GUADALUPE-NL</v>
          </cell>
          <cell r="P410">
            <v>0</v>
          </cell>
          <cell r="Q410" t="str">
            <v>INTERIOR</v>
          </cell>
          <cell r="R410">
            <v>84</v>
          </cell>
          <cell r="S410" t="str">
            <v>&gt;60</v>
          </cell>
          <cell r="T410" t="str">
            <v>A4 Mono MFPs</v>
          </cell>
          <cell r="U410" t="str">
            <v>A4</v>
          </cell>
          <cell r="V410" t="str">
            <v>Ciudad principal</v>
          </cell>
          <cell r="W410" t="str">
            <v>1-&gt;60</v>
          </cell>
          <cell r="X410">
            <v>1.05</v>
          </cell>
          <cell r="Y410">
            <v>750.75000000000011</v>
          </cell>
          <cell r="Z410">
            <v>1</v>
          </cell>
          <cell r="AA410">
            <v>0.09</v>
          </cell>
          <cell r="AB410">
            <v>5</v>
          </cell>
          <cell r="AC410">
            <v>1.7999999999999999E-2</v>
          </cell>
          <cell r="AD410">
            <v>0</v>
          </cell>
          <cell r="AE410">
            <v>0</v>
          </cell>
          <cell r="AF410">
            <v>43581</v>
          </cell>
          <cell r="AG410">
            <v>43581</v>
          </cell>
          <cell r="AH410">
            <v>0</v>
          </cell>
          <cell r="AI410" t="str">
            <v>0-1 día</v>
          </cell>
          <cell r="AJ410">
            <v>0</v>
          </cell>
          <cell r="AK410">
            <v>0</v>
          </cell>
          <cell r="AL410">
            <v>0</v>
          </cell>
          <cell r="AM410">
            <v>750.75000000000011</v>
          </cell>
          <cell r="AN410">
            <v>750.75</v>
          </cell>
          <cell r="AO410">
            <v>1</v>
          </cell>
        </row>
        <row r="411">
          <cell r="A411" t="str">
            <v>0E1B9802135</v>
          </cell>
          <cell r="B411" t="str">
            <v>0E1B9802131</v>
          </cell>
          <cell r="C411" t="str">
            <v>0E1B980213</v>
          </cell>
          <cell r="D411" t="str">
            <v>ABR-19</v>
          </cell>
          <cell r="E411">
            <v>1</v>
          </cell>
          <cell r="F411" t="str">
            <v>2020457</v>
          </cell>
          <cell r="G411" t="str">
            <v>SR MANTENIMIENTO CORRECTIVO</v>
          </cell>
          <cell r="H411" t="str">
            <v>6656</v>
          </cell>
          <cell r="I411" t="str">
            <v>05/04/2019 08:27</v>
          </cell>
          <cell r="J411" t="str">
            <v>800187</v>
          </cell>
          <cell r="K411" t="str">
            <v>PITSS</v>
          </cell>
          <cell r="L411" t="str">
            <v>ASP</v>
          </cell>
          <cell r="M411" t="str">
            <v>GALERIA PRODUCTORA DE COSMETICOS S. DE R.L. DE C.V</v>
          </cell>
          <cell r="N411" t="str">
            <v>AV FERROCARRIL NORTE No 100</v>
          </cell>
          <cell r="O411" t="str">
            <v>Guanajuato-GTO</v>
          </cell>
          <cell r="P411">
            <v>0</v>
          </cell>
          <cell r="Q411" t="str">
            <v>INTERIOR</v>
          </cell>
          <cell r="R411">
            <v>190</v>
          </cell>
          <cell r="S411" t="str">
            <v>&gt;60</v>
          </cell>
          <cell r="T411" t="str">
            <v>Color Laser Printers</v>
          </cell>
          <cell r="U411" t="str">
            <v>A4</v>
          </cell>
          <cell r="V411" t="str">
            <v>Ciudad principal</v>
          </cell>
          <cell r="W411" t="str">
            <v>1-&gt;60</v>
          </cell>
          <cell r="X411">
            <v>1.05</v>
          </cell>
          <cell r="Y411">
            <v>750.75000000000011</v>
          </cell>
          <cell r="Z411">
            <v>1</v>
          </cell>
          <cell r="AA411">
            <v>1.25</v>
          </cell>
          <cell r="AB411">
            <v>5</v>
          </cell>
          <cell r="AC411">
            <v>0.25</v>
          </cell>
          <cell r="AD411">
            <v>0</v>
          </cell>
          <cell r="AE411">
            <v>0</v>
          </cell>
          <cell r="AF411">
            <v>43581</v>
          </cell>
          <cell r="AG411">
            <v>43581</v>
          </cell>
          <cell r="AH411">
            <v>0</v>
          </cell>
          <cell r="AI411" t="str">
            <v>0-1 día</v>
          </cell>
          <cell r="AJ411">
            <v>0</v>
          </cell>
          <cell r="AK411">
            <v>0</v>
          </cell>
          <cell r="AL411">
            <v>0</v>
          </cell>
          <cell r="AM411">
            <v>750.75000000000011</v>
          </cell>
          <cell r="AN411">
            <v>750.75</v>
          </cell>
          <cell r="AO411">
            <v>1</v>
          </cell>
        </row>
        <row r="412">
          <cell r="A412" t="str">
            <v>0BB156413122</v>
          </cell>
          <cell r="B412" t="str">
            <v>0BB15641312</v>
          </cell>
          <cell r="C412" t="str">
            <v>0BB1564131</v>
          </cell>
          <cell r="D412" t="str">
            <v>ABR-19</v>
          </cell>
          <cell r="E412">
            <v>1</v>
          </cell>
          <cell r="F412" t="str">
            <v>2027875</v>
          </cell>
          <cell r="G412" t="str">
            <v>SR MANTENIMIENTO CORRECTIVO</v>
          </cell>
          <cell r="H412" t="str">
            <v>3636</v>
          </cell>
          <cell r="I412" t="str">
            <v>22/04/2019 12:25</v>
          </cell>
          <cell r="J412" t="str">
            <v>800188</v>
          </cell>
          <cell r="K412" t="str">
            <v>PITSS</v>
          </cell>
          <cell r="L412" t="str">
            <v>ASP</v>
          </cell>
          <cell r="M412" t="str">
            <v>RADIOMOVIL DIPSA SA DE CV</v>
          </cell>
          <cell r="N412" t="str">
            <v>BLVD URIANGATO 240</v>
          </cell>
          <cell r="O412" t="str">
            <v>URIANGATO-GTO</v>
          </cell>
          <cell r="P412">
            <v>0</v>
          </cell>
          <cell r="Q412" t="str">
            <v>INTERIOR</v>
          </cell>
          <cell r="R412">
            <v>131</v>
          </cell>
          <cell r="S412" t="str">
            <v>&gt;60</v>
          </cell>
          <cell r="T412" t="str">
            <v>A4 Mono MFPs</v>
          </cell>
          <cell r="U412" t="str">
            <v>A4</v>
          </cell>
          <cell r="V412" t="str">
            <v>Ciudad principal</v>
          </cell>
          <cell r="W412" t="str">
            <v>1-&gt;60</v>
          </cell>
          <cell r="X412">
            <v>1.05</v>
          </cell>
          <cell r="Y412">
            <v>750.75000000000011</v>
          </cell>
          <cell r="Z412">
            <v>1</v>
          </cell>
          <cell r="AA412">
            <v>2.58</v>
          </cell>
          <cell r="AB412">
            <v>5</v>
          </cell>
          <cell r="AC412">
            <v>0.51600000000000001</v>
          </cell>
          <cell r="AD412">
            <v>0</v>
          </cell>
          <cell r="AE412">
            <v>0</v>
          </cell>
          <cell r="AF412">
            <v>43581</v>
          </cell>
          <cell r="AG412">
            <v>43581</v>
          </cell>
          <cell r="AH412">
            <v>0</v>
          </cell>
          <cell r="AI412" t="str">
            <v>0-1 día</v>
          </cell>
          <cell r="AJ412">
            <v>0</v>
          </cell>
          <cell r="AK412">
            <v>0</v>
          </cell>
          <cell r="AL412">
            <v>0</v>
          </cell>
          <cell r="AM412">
            <v>750.75000000000011</v>
          </cell>
          <cell r="AN412">
            <v>750.75</v>
          </cell>
          <cell r="AO412">
            <v>2</v>
          </cell>
        </row>
        <row r="413">
          <cell r="A413" t="str">
            <v>09HB32841325</v>
          </cell>
          <cell r="B413" t="str">
            <v>09HB3284131</v>
          </cell>
          <cell r="C413" t="str">
            <v>09HB328413</v>
          </cell>
          <cell r="D413" t="str">
            <v>ABR-19</v>
          </cell>
          <cell r="E413">
            <v>1</v>
          </cell>
          <cell r="F413" t="str">
            <v>2029605</v>
          </cell>
          <cell r="G413" t="str">
            <v>SR MANTENIMIENTO CORRECTIVO</v>
          </cell>
          <cell r="H413" t="str">
            <v>4002</v>
          </cell>
          <cell r="I413" t="str">
            <v>25/04/2019 10:41</v>
          </cell>
          <cell r="J413" t="str">
            <v>800072</v>
          </cell>
          <cell r="K413" t="str">
            <v>PITSS</v>
          </cell>
          <cell r="L413" t="str">
            <v>ASP</v>
          </cell>
          <cell r="M413" t="str">
            <v>PRONUA SA DE CV</v>
          </cell>
          <cell r="N413" t="str">
            <v>BLV JOSE GUADALUPE ZUNO 52-A</v>
          </cell>
          <cell r="O413" t="str">
            <v>ZAPOPAN-JAL</v>
          </cell>
          <cell r="P413">
            <v>0</v>
          </cell>
          <cell r="Q413" t="str">
            <v>INTERIOR</v>
          </cell>
          <cell r="R413">
            <v>2702</v>
          </cell>
          <cell r="S413" t="str">
            <v>&gt;60</v>
          </cell>
          <cell r="T413" t="str">
            <v>A4 Mono MFPs</v>
          </cell>
          <cell r="U413" t="str">
            <v>A4</v>
          </cell>
          <cell r="V413" t="str">
            <v>Ciudad principal</v>
          </cell>
          <cell r="W413" t="str">
            <v>1-&gt;60</v>
          </cell>
          <cell r="X413">
            <v>1.05</v>
          </cell>
          <cell r="Y413">
            <v>750.75000000000011</v>
          </cell>
          <cell r="Z413">
            <v>1</v>
          </cell>
          <cell r="AA413">
            <v>3.15</v>
          </cell>
          <cell r="AB413">
            <v>5</v>
          </cell>
          <cell r="AC413">
            <v>0.63</v>
          </cell>
          <cell r="AD413">
            <v>0</v>
          </cell>
          <cell r="AE413">
            <v>0</v>
          </cell>
          <cell r="AF413">
            <v>43580</v>
          </cell>
          <cell r="AG413">
            <v>43581</v>
          </cell>
          <cell r="AH413">
            <v>1</v>
          </cell>
          <cell r="AI413" t="str">
            <v>0-1 día</v>
          </cell>
          <cell r="AJ413">
            <v>0</v>
          </cell>
          <cell r="AK413">
            <v>0</v>
          </cell>
          <cell r="AL413">
            <v>0</v>
          </cell>
          <cell r="AM413">
            <v>750.75000000000011</v>
          </cell>
          <cell r="AN413" t="e">
            <v>#N/A</v>
          </cell>
          <cell r="AO413">
            <v>1</v>
          </cell>
        </row>
        <row r="414">
          <cell r="A414" t="str">
            <v>09HB33075226</v>
          </cell>
          <cell r="B414" t="str">
            <v>09HB3307521</v>
          </cell>
          <cell r="C414" t="str">
            <v>09HB330752</v>
          </cell>
          <cell r="D414" t="str">
            <v>ABR-19</v>
          </cell>
          <cell r="E414">
            <v>1</v>
          </cell>
          <cell r="F414" t="str">
            <v>2030151</v>
          </cell>
          <cell r="G414" t="str">
            <v>SR MANTENIMIENTO CORRECTIVO</v>
          </cell>
          <cell r="H414" t="str">
            <v>4002</v>
          </cell>
          <cell r="I414" t="str">
            <v>26/04/2019 11:27</v>
          </cell>
          <cell r="J414" t="str">
            <v>100038</v>
          </cell>
          <cell r="K414" t="str">
            <v>PITSS</v>
          </cell>
          <cell r="L414" t="str">
            <v>ASP</v>
          </cell>
          <cell r="M414" t="str">
            <v>DHL EXPRESS MEXICO SA DE CV</v>
          </cell>
          <cell r="N414" t="str">
            <v>AV ALBERT EISTEN No 201</v>
          </cell>
          <cell r="O414" t="str">
            <v>Toluca De Lerdo-ESTA</v>
          </cell>
          <cell r="P414">
            <v>0</v>
          </cell>
          <cell r="Q414" t="str">
            <v>INTERIOR</v>
          </cell>
          <cell r="R414">
            <v>2703</v>
          </cell>
          <cell r="S414" t="str">
            <v>&gt;60</v>
          </cell>
          <cell r="T414" t="str">
            <v>A4 Mono MFPs</v>
          </cell>
          <cell r="U414" t="str">
            <v>A4</v>
          </cell>
          <cell r="V414" t="str">
            <v>Ciudad principal</v>
          </cell>
          <cell r="W414" t="str">
            <v>1-&gt;60</v>
          </cell>
          <cell r="X414">
            <v>1.05</v>
          </cell>
          <cell r="Y414">
            <v>750.75000000000011</v>
          </cell>
          <cell r="Z414">
            <v>1</v>
          </cell>
          <cell r="AA414">
            <v>2.5499999999999998</v>
          </cell>
          <cell r="AB414">
            <v>5</v>
          </cell>
          <cell r="AC414">
            <v>0.51</v>
          </cell>
          <cell r="AD414">
            <v>0</v>
          </cell>
          <cell r="AE414">
            <v>0</v>
          </cell>
          <cell r="AF414">
            <v>43581</v>
          </cell>
          <cell r="AG414">
            <v>43581</v>
          </cell>
          <cell r="AH414">
            <v>0</v>
          </cell>
          <cell r="AI414" t="str">
            <v>0-1 día</v>
          </cell>
          <cell r="AJ414">
            <v>0</v>
          </cell>
          <cell r="AK414">
            <v>0</v>
          </cell>
          <cell r="AL414">
            <v>0</v>
          </cell>
          <cell r="AM414">
            <v>750.75000000000011</v>
          </cell>
          <cell r="AN414">
            <v>0</v>
          </cell>
          <cell r="AO414">
            <v>1</v>
          </cell>
        </row>
        <row r="415">
          <cell r="A415" t="str">
            <v>0A2T19972525</v>
          </cell>
          <cell r="B415" t="str">
            <v>0A2T1997251</v>
          </cell>
          <cell r="C415" t="str">
            <v>0A2T199725</v>
          </cell>
          <cell r="D415" t="str">
            <v>ABR-19</v>
          </cell>
          <cell r="E415">
            <v>1</v>
          </cell>
          <cell r="F415" t="str">
            <v>2029617</v>
          </cell>
          <cell r="G415" t="str">
            <v>SR MANTENIMIENTO CORRECTIVO</v>
          </cell>
          <cell r="H415" t="str">
            <v>3616</v>
          </cell>
          <cell r="I415" t="str">
            <v>25/04/2019 10:47</v>
          </cell>
          <cell r="J415" t="str">
            <v>800192</v>
          </cell>
          <cell r="K415" t="str">
            <v>PITSS</v>
          </cell>
          <cell r="L415" t="str">
            <v>ASP</v>
          </cell>
          <cell r="M415" t="str">
            <v>DHL EXPRESS MEXICO SA DE CV</v>
          </cell>
          <cell r="N415" t="str">
            <v>AV LAZARO CARDENAS 2229</v>
          </cell>
          <cell r="O415" t="str">
            <v>GUADALAJARA-JAL</v>
          </cell>
          <cell r="P415">
            <v>0</v>
          </cell>
          <cell r="Q415" t="str">
            <v>INTERIOR</v>
          </cell>
          <cell r="R415">
            <v>330</v>
          </cell>
          <cell r="S415" t="str">
            <v>&gt;60</v>
          </cell>
          <cell r="T415" t="str">
            <v>A4 Mono MFPs</v>
          </cell>
          <cell r="U415" t="str">
            <v>A4</v>
          </cell>
          <cell r="V415" t="str">
            <v>Ciudad principal</v>
          </cell>
          <cell r="W415" t="str">
            <v>1-&gt;60</v>
          </cell>
          <cell r="X415">
            <v>1.05</v>
          </cell>
          <cell r="Y415">
            <v>750.75000000000011</v>
          </cell>
          <cell r="Z415">
            <v>1</v>
          </cell>
          <cell r="AA415">
            <v>1.32</v>
          </cell>
          <cell r="AB415">
            <v>5</v>
          </cell>
          <cell r="AC415">
            <v>0.26400000000000001</v>
          </cell>
          <cell r="AD415">
            <v>0</v>
          </cell>
          <cell r="AE415">
            <v>0</v>
          </cell>
          <cell r="AF415">
            <v>43581</v>
          </cell>
          <cell r="AG415">
            <v>43582</v>
          </cell>
          <cell r="AH415">
            <v>0</v>
          </cell>
          <cell r="AI415" t="str">
            <v>0-1 día</v>
          </cell>
          <cell r="AJ415">
            <v>0</v>
          </cell>
          <cell r="AK415">
            <v>0</v>
          </cell>
          <cell r="AL415">
            <v>0</v>
          </cell>
          <cell r="AM415">
            <v>750.75000000000011</v>
          </cell>
          <cell r="AN415">
            <v>750.75</v>
          </cell>
          <cell r="AO415">
            <v>1</v>
          </cell>
        </row>
        <row r="416">
          <cell r="A416" t="str">
            <v>0C7X23661729</v>
          </cell>
          <cell r="B416" t="str">
            <v>0C7X2366171</v>
          </cell>
          <cell r="C416" t="str">
            <v>0C7X236617</v>
          </cell>
          <cell r="D416" t="str">
            <v>ABR-19</v>
          </cell>
          <cell r="E416">
            <v>1</v>
          </cell>
          <cell r="F416" t="str">
            <v>2031199</v>
          </cell>
          <cell r="G416" t="str">
            <v>SR MANTENIMIENTO CORRECTIVO</v>
          </cell>
          <cell r="H416" t="str">
            <v>3657</v>
          </cell>
          <cell r="I416" t="str">
            <v>29/04/2019 10:18</v>
          </cell>
          <cell r="J416" t="str">
            <v>500158</v>
          </cell>
          <cell r="K416" t="str">
            <v>PITSS</v>
          </cell>
          <cell r="L416" t="str">
            <v>ASP</v>
          </cell>
          <cell r="M416" t="str">
            <v>DELPHI AUTOMOTIVE SYSTEMS S DE RL DE CV</v>
          </cell>
          <cell r="N416" t="str">
            <v>AV TECNOLOGICO Y JUAN KEPLER 6915</v>
          </cell>
          <cell r="O416" t="str">
            <v>CIUDAD JUAREZ-CHIH</v>
          </cell>
          <cell r="P416">
            <v>0</v>
          </cell>
          <cell r="Q416" t="str">
            <v>INTERIOR</v>
          </cell>
          <cell r="R416">
            <v>83</v>
          </cell>
          <cell r="S416" t="str">
            <v>&gt;60</v>
          </cell>
          <cell r="T416" t="str">
            <v>A4 Mono MFPs</v>
          </cell>
          <cell r="U416" t="str">
            <v>A4</v>
          </cell>
          <cell r="V416" t="str">
            <v>Ciudad principal</v>
          </cell>
          <cell r="W416" t="str">
            <v>1-&gt;60</v>
          </cell>
          <cell r="X416">
            <v>1.05</v>
          </cell>
          <cell r="Y416">
            <v>750.75000000000011</v>
          </cell>
          <cell r="Z416">
            <v>1</v>
          </cell>
          <cell r="AA416">
            <v>0.3</v>
          </cell>
          <cell r="AB416">
            <v>5</v>
          </cell>
          <cell r="AC416">
            <v>0.06</v>
          </cell>
          <cell r="AD416">
            <v>0</v>
          </cell>
          <cell r="AE416">
            <v>0</v>
          </cell>
          <cell r="AF416">
            <v>43584</v>
          </cell>
          <cell r="AG416">
            <v>43584</v>
          </cell>
          <cell r="AH416">
            <v>0</v>
          </cell>
          <cell r="AI416" t="str">
            <v>0-1 día</v>
          </cell>
          <cell r="AJ416">
            <v>0</v>
          </cell>
          <cell r="AK416">
            <v>0</v>
          </cell>
          <cell r="AL416">
            <v>0</v>
          </cell>
          <cell r="AM416">
            <v>750.75000000000011</v>
          </cell>
          <cell r="AN416">
            <v>750.75</v>
          </cell>
          <cell r="AO416">
            <v>1</v>
          </cell>
        </row>
        <row r="417">
          <cell r="A417" t="str">
            <v>K8B48129829</v>
          </cell>
          <cell r="B417" t="str">
            <v>K8B4812981</v>
          </cell>
          <cell r="C417" t="str">
            <v>K8B481298</v>
          </cell>
          <cell r="D417" t="str">
            <v>ABR-19</v>
          </cell>
          <cell r="E417">
            <v>1</v>
          </cell>
          <cell r="F417" t="str">
            <v>2031189</v>
          </cell>
          <cell r="G417" t="str">
            <v>SR MANTENIMIENTO CORRECTIVO</v>
          </cell>
          <cell r="H417" t="str">
            <v>3226</v>
          </cell>
          <cell r="I417" t="str">
            <v>29/04/2019 10:11</v>
          </cell>
          <cell r="J417" t="str">
            <v>500060</v>
          </cell>
          <cell r="K417" t="str">
            <v>PITSS</v>
          </cell>
          <cell r="L417" t="str">
            <v>ASP</v>
          </cell>
          <cell r="M417" t="str">
            <v>APTIV CONTRACT SERVICES NORESTE S DE RL DE CV</v>
          </cell>
          <cell r="N417" t="str">
            <v>AV MEXICO SN ESQ CALLE ANTONIO</v>
          </cell>
          <cell r="O417" t="str">
            <v>Guadalupe-NL</v>
          </cell>
          <cell r="P417">
            <v>0</v>
          </cell>
          <cell r="Q417" t="str">
            <v>INTERIOR</v>
          </cell>
          <cell r="R417">
            <v>362</v>
          </cell>
          <cell r="S417" t="str">
            <v>&gt;60</v>
          </cell>
          <cell r="T417" t="str">
            <v>A4 Mono MFPs</v>
          </cell>
          <cell r="U417" t="str">
            <v>A4</v>
          </cell>
          <cell r="V417" t="str">
            <v>Ciudad principal</v>
          </cell>
          <cell r="W417" t="str">
            <v>1-&gt;60</v>
          </cell>
          <cell r="X417">
            <v>1.05</v>
          </cell>
          <cell r="Y417">
            <v>750.75000000000011</v>
          </cell>
          <cell r="Z417">
            <v>1</v>
          </cell>
          <cell r="AA417">
            <v>1.45</v>
          </cell>
          <cell r="AB417">
            <v>5</v>
          </cell>
          <cell r="AC417">
            <v>0.28999999999999998</v>
          </cell>
          <cell r="AD417">
            <v>0</v>
          </cell>
          <cell r="AE417">
            <v>0</v>
          </cell>
          <cell r="AF417">
            <v>43584</v>
          </cell>
          <cell r="AG417">
            <v>43584</v>
          </cell>
          <cell r="AH417">
            <v>0</v>
          </cell>
          <cell r="AI417" t="str">
            <v>0-1 día</v>
          </cell>
          <cell r="AJ417">
            <v>0</v>
          </cell>
          <cell r="AK417">
            <v>0</v>
          </cell>
          <cell r="AL417">
            <v>0</v>
          </cell>
          <cell r="AM417">
            <v>750.75000000000011</v>
          </cell>
          <cell r="AN417">
            <v>750.75</v>
          </cell>
          <cell r="AO417">
            <v>1</v>
          </cell>
        </row>
        <row r="418">
          <cell r="A418" t="str">
            <v>0A4T55798026</v>
          </cell>
          <cell r="B418" t="str">
            <v>0A4T5579801</v>
          </cell>
          <cell r="C418" t="str">
            <v>0A4T557980</v>
          </cell>
          <cell r="D418" t="str">
            <v>ABR-19</v>
          </cell>
          <cell r="E418">
            <v>1</v>
          </cell>
          <cell r="F418" t="str">
            <v>2030317</v>
          </cell>
          <cell r="G418" t="str">
            <v>SR MANTENIMIENTO CORRECTIVO</v>
          </cell>
          <cell r="H418" t="str">
            <v>3611</v>
          </cell>
          <cell r="I418" t="str">
            <v>26/04/2019 16:16</v>
          </cell>
          <cell r="J418" t="str">
            <v>800192</v>
          </cell>
          <cell r="K418" t="str">
            <v>PITSS</v>
          </cell>
          <cell r="L418" t="str">
            <v>ASP</v>
          </cell>
          <cell r="M418" t="str">
            <v>OPERADORA OMX SA DE CV</v>
          </cell>
          <cell r="N418" t="str">
            <v>MARIANO OTERO 1614</v>
          </cell>
          <cell r="O418" t="str">
            <v>ZAPOPAN-JAL</v>
          </cell>
          <cell r="P418">
            <v>0</v>
          </cell>
          <cell r="Q418" t="str">
            <v>INTERIOR</v>
          </cell>
          <cell r="R418">
            <v>179</v>
          </cell>
          <cell r="S418" t="str">
            <v>&gt;60</v>
          </cell>
          <cell r="T418" t="str">
            <v>Entry Mono Printers</v>
          </cell>
          <cell r="U418" t="str">
            <v>A4</v>
          </cell>
          <cell r="V418" t="str">
            <v>Ciudad principal</v>
          </cell>
          <cell r="W418" t="str">
            <v>1-&gt;60</v>
          </cell>
          <cell r="X418">
            <v>1.05</v>
          </cell>
          <cell r="Y418">
            <v>750.75000000000011</v>
          </cell>
          <cell r="Z418">
            <v>1</v>
          </cell>
          <cell r="AA418">
            <v>1.23</v>
          </cell>
          <cell r="AB418">
            <v>5</v>
          </cell>
          <cell r="AC418">
            <v>0.246</v>
          </cell>
          <cell r="AD418">
            <v>0</v>
          </cell>
          <cell r="AE418">
            <v>0</v>
          </cell>
          <cell r="AF418">
            <v>43584</v>
          </cell>
          <cell r="AG418">
            <v>43584</v>
          </cell>
          <cell r="AH418">
            <v>0</v>
          </cell>
          <cell r="AI418" t="str">
            <v>0-1 día</v>
          </cell>
          <cell r="AJ418">
            <v>0</v>
          </cell>
          <cell r="AK418">
            <v>0</v>
          </cell>
          <cell r="AL418">
            <v>0</v>
          </cell>
          <cell r="AM418">
            <v>750.75000000000011</v>
          </cell>
          <cell r="AN418">
            <v>750.75</v>
          </cell>
          <cell r="AO418">
            <v>1</v>
          </cell>
        </row>
        <row r="419">
          <cell r="A419" t="str">
            <v>0A4T55851926</v>
          </cell>
          <cell r="B419" t="str">
            <v>0A4T5585191</v>
          </cell>
          <cell r="C419" t="str">
            <v>0A4T558519</v>
          </cell>
          <cell r="D419" t="str">
            <v>ABR-19</v>
          </cell>
          <cell r="E419">
            <v>1</v>
          </cell>
          <cell r="F419" t="str">
            <v>2030321</v>
          </cell>
          <cell r="G419" t="str">
            <v>SR MANTENIMIENTO CORRECTIVO</v>
          </cell>
          <cell r="H419" t="str">
            <v>3611</v>
          </cell>
          <cell r="I419" t="str">
            <v>26/04/2019 16:21</v>
          </cell>
          <cell r="J419" t="str">
            <v>800192</v>
          </cell>
          <cell r="K419" t="str">
            <v>PITSS</v>
          </cell>
          <cell r="L419" t="str">
            <v>ASP</v>
          </cell>
          <cell r="M419" t="str">
            <v>OPERADORA OMX SA DE CV</v>
          </cell>
          <cell r="N419" t="str">
            <v>MARIANO OTERO 1614</v>
          </cell>
          <cell r="O419" t="str">
            <v>ZAPOPAN-JAL</v>
          </cell>
          <cell r="P419">
            <v>0</v>
          </cell>
          <cell r="Q419" t="str">
            <v>INTERIOR</v>
          </cell>
          <cell r="R419">
            <v>395</v>
          </cell>
          <cell r="S419" t="str">
            <v>&gt;60</v>
          </cell>
          <cell r="T419" t="str">
            <v>Entry Mono Printers</v>
          </cell>
          <cell r="U419" t="str">
            <v>A4</v>
          </cell>
          <cell r="V419" t="str">
            <v>Ciudad principal</v>
          </cell>
          <cell r="W419" t="str">
            <v>1-&gt;60</v>
          </cell>
          <cell r="X419">
            <v>1.05</v>
          </cell>
          <cell r="Y419">
            <v>750.75000000000011</v>
          </cell>
          <cell r="Z419">
            <v>1</v>
          </cell>
          <cell r="AA419">
            <v>2.3199999999999998</v>
          </cell>
          <cell r="AB419">
            <v>5</v>
          </cell>
          <cell r="AC419">
            <v>0.46399999999999997</v>
          </cell>
          <cell r="AD419">
            <v>0</v>
          </cell>
          <cell r="AE419">
            <v>0</v>
          </cell>
          <cell r="AF419">
            <v>43584</v>
          </cell>
          <cell r="AG419">
            <v>43584</v>
          </cell>
          <cell r="AH419">
            <v>0</v>
          </cell>
          <cell r="AI419" t="str">
            <v>0-1 día</v>
          </cell>
          <cell r="AJ419">
            <v>0</v>
          </cell>
          <cell r="AK419">
            <v>0</v>
          </cell>
          <cell r="AL419">
            <v>0</v>
          </cell>
          <cell r="AM419">
            <v>750.75000000000011</v>
          </cell>
          <cell r="AN419">
            <v>750.75</v>
          </cell>
          <cell r="AO419">
            <v>1</v>
          </cell>
        </row>
        <row r="420">
          <cell r="A420" t="str">
            <v>0C4X01110026</v>
          </cell>
          <cell r="B420" t="str">
            <v>0C4X0111001</v>
          </cell>
          <cell r="C420" t="str">
            <v>0C4X011100</v>
          </cell>
          <cell r="D420" t="str">
            <v>ABR-19</v>
          </cell>
          <cell r="E420">
            <v>1</v>
          </cell>
          <cell r="F420" t="str">
            <v>2029971</v>
          </cell>
          <cell r="G420" t="str">
            <v>SR MANTENIMIENTO CORRECTIVO</v>
          </cell>
          <cell r="H420" t="str">
            <v>3658</v>
          </cell>
          <cell r="I420" t="str">
            <v>26/04/2019 07:03</v>
          </cell>
          <cell r="J420" t="str">
            <v>800186</v>
          </cell>
          <cell r="K420" t="str">
            <v>PITSS</v>
          </cell>
          <cell r="L420" t="str">
            <v>ASP</v>
          </cell>
          <cell r="M420" t="str">
            <v>RADIOMOVIL DIPSA SA DE CV</v>
          </cell>
          <cell r="N420" t="str">
            <v>AV REVOLUCION 81</v>
          </cell>
          <cell r="O420" t="str">
            <v>QUERETARO-QRO</v>
          </cell>
          <cell r="P420">
            <v>0</v>
          </cell>
          <cell r="Q420" t="str">
            <v>INTERIOR</v>
          </cell>
          <cell r="R420">
            <v>106</v>
          </cell>
          <cell r="S420" t="str">
            <v>&gt;60</v>
          </cell>
          <cell r="T420" t="str">
            <v>A4 Mono MFPs</v>
          </cell>
          <cell r="U420" t="str">
            <v>A4</v>
          </cell>
          <cell r="V420" t="str">
            <v>Ciudad principal</v>
          </cell>
          <cell r="W420" t="str">
            <v>1-&gt;60</v>
          </cell>
          <cell r="X420">
            <v>1.05</v>
          </cell>
          <cell r="Y420">
            <v>750.75000000000011</v>
          </cell>
          <cell r="Z420">
            <v>1</v>
          </cell>
          <cell r="AA420">
            <v>3.27</v>
          </cell>
          <cell r="AB420">
            <v>5</v>
          </cell>
          <cell r="AC420">
            <v>0.65400000000000003</v>
          </cell>
          <cell r="AD420">
            <v>0</v>
          </cell>
          <cell r="AE420">
            <v>0</v>
          </cell>
          <cell r="AF420">
            <v>43581</v>
          </cell>
          <cell r="AG420">
            <v>43584</v>
          </cell>
          <cell r="AH420">
            <v>1</v>
          </cell>
          <cell r="AI420" t="str">
            <v>0-1 día</v>
          </cell>
          <cell r="AJ420">
            <v>0</v>
          </cell>
          <cell r="AK420">
            <v>0</v>
          </cell>
          <cell r="AL420">
            <v>0</v>
          </cell>
          <cell r="AM420">
            <v>750.75000000000011</v>
          </cell>
          <cell r="AN420">
            <v>750.75</v>
          </cell>
          <cell r="AO420">
            <v>1</v>
          </cell>
        </row>
        <row r="421">
          <cell r="A421" t="str">
            <v>03BT80224629</v>
          </cell>
          <cell r="B421" t="str">
            <v>03BT8022461</v>
          </cell>
          <cell r="C421" t="str">
            <v>03BT802246</v>
          </cell>
          <cell r="D421" t="str">
            <v>ABR-19</v>
          </cell>
          <cell r="E421">
            <v>1</v>
          </cell>
          <cell r="F421" t="str">
            <v>2031385</v>
          </cell>
          <cell r="G421" t="str">
            <v>SR MANTENIMIENTO CORRECTIVO</v>
          </cell>
          <cell r="H421" t="str">
            <v>3346</v>
          </cell>
          <cell r="I421" t="str">
            <v>29/04/2019 14:04</v>
          </cell>
          <cell r="J421" t="str">
            <v>500066</v>
          </cell>
          <cell r="K421" t="str">
            <v>PITSS</v>
          </cell>
          <cell r="L421" t="str">
            <v>ASP</v>
          </cell>
          <cell r="M421" t="str">
            <v>INTERCAM BANCO S.A., INSTITUCION DE BANCA MULTIPLE</v>
          </cell>
          <cell r="N421" t="str">
            <v>CALZADA DEL VALLE No 205</v>
          </cell>
          <cell r="O421" t="str">
            <v>San Pedro Garza Garc</v>
          </cell>
          <cell r="P421">
            <v>0</v>
          </cell>
          <cell r="Q421" t="str">
            <v>INTERIOR</v>
          </cell>
          <cell r="R421">
            <v>326</v>
          </cell>
          <cell r="S421" t="str">
            <v>&gt;60</v>
          </cell>
          <cell r="T421" t="str">
            <v>A4 Mono MFPs</v>
          </cell>
          <cell r="U421" t="str">
            <v>A4</v>
          </cell>
          <cell r="V421" t="str">
            <v>Ciudad principal</v>
          </cell>
          <cell r="W421" t="str">
            <v>1-&gt;60</v>
          </cell>
          <cell r="X421">
            <v>1.05</v>
          </cell>
          <cell r="Y421">
            <v>750.75000000000011</v>
          </cell>
          <cell r="Z421">
            <v>1</v>
          </cell>
          <cell r="AA421">
            <v>3.6</v>
          </cell>
          <cell r="AB421">
            <v>5</v>
          </cell>
          <cell r="AC421">
            <v>0.72</v>
          </cell>
          <cell r="AD421">
            <v>0</v>
          </cell>
          <cell r="AE421">
            <v>0</v>
          </cell>
          <cell r="AF421">
            <v>43585</v>
          </cell>
          <cell r="AG421">
            <v>43585</v>
          </cell>
          <cell r="AH421">
            <v>0</v>
          </cell>
          <cell r="AI421" t="str">
            <v>0-1 día</v>
          </cell>
          <cell r="AJ421">
            <v>0</v>
          </cell>
          <cell r="AK421">
            <v>0</v>
          </cell>
          <cell r="AL421">
            <v>0</v>
          </cell>
          <cell r="AM421">
            <v>750.75000000000011</v>
          </cell>
          <cell r="AN421">
            <v>750.75</v>
          </cell>
          <cell r="AO421">
            <v>1</v>
          </cell>
        </row>
        <row r="422">
          <cell r="A422" t="str">
            <v>0C4X00390429</v>
          </cell>
          <cell r="B422" t="str">
            <v>0C4X0039041</v>
          </cell>
          <cell r="C422" t="str">
            <v>0C4X003904</v>
          </cell>
          <cell r="D422" t="str">
            <v>ABR-19</v>
          </cell>
          <cell r="E422">
            <v>1</v>
          </cell>
          <cell r="F422" t="str">
            <v>2031543</v>
          </cell>
          <cell r="G422" t="str">
            <v>SR MANTENIMIENTO CORRECTIVO</v>
          </cell>
          <cell r="H422" t="str">
            <v>3658</v>
          </cell>
          <cell r="I422" t="str">
            <v>29/04/2019 18:06</v>
          </cell>
          <cell r="J422" t="str">
            <v>800147</v>
          </cell>
          <cell r="K422" t="str">
            <v>PITSS</v>
          </cell>
          <cell r="L422" t="str">
            <v>ASP</v>
          </cell>
          <cell r="M422" t="str">
            <v>DIGITAL NET SOLUTIONS GAV SA DE CV</v>
          </cell>
          <cell r="N422" t="str">
            <v>AV CERRO GORDO No 130 PISO 1</v>
          </cell>
          <cell r="O422" t="str">
            <v>Leon-GTO</v>
          </cell>
          <cell r="P422">
            <v>0</v>
          </cell>
          <cell r="Q422" t="str">
            <v>INTERIOR</v>
          </cell>
          <cell r="R422">
            <v>103</v>
          </cell>
          <cell r="S422" t="str">
            <v>&gt;60</v>
          </cell>
          <cell r="T422" t="str">
            <v>A4 Mono MFPs</v>
          </cell>
          <cell r="U422" t="str">
            <v>A4</v>
          </cell>
          <cell r="V422" t="str">
            <v>Ciudad principal</v>
          </cell>
          <cell r="W422" t="str">
            <v>1-&gt;60</v>
          </cell>
          <cell r="X422">
            <v>1.05</v>
          </cell>
          <cell r="Y422">
            <v>750.75000000000011</v>
          </cell>
          <cell r="Z422">
            <v>1</v>
          </cell>
          <cell r="AA422">
            <v>0</v>
          </cell>
          <cell r="AB422">
            <v>5</v>
          </cell>
          <cell r="AC422">
            <v>0</v>
          </cell>
          <cell r="AD422">
            <v>0</v>
          </cell>
          <cell r="AE422">
            <v>0</v>
          </cell>
          <cell r="AF422">
            <v>43585</v>
          </cell>
          <cell r="AG422">
            <v>43585</v>
          </cell>
          <cell r="AH422">
            <v>0</v>
          </cell>
          <cell r="AI422" t="str">
            <v>0-1 día</v>
          </cell>
          <cell r="AJ422">
            <v>0</v>
          </cell>
          <cell r="AK422">
            <v>0</v>
          </cell>
          <cell r="AL422">
            <v>0</v>
          </cell>
          <cell r="AM422">
            <v>750.75000000000011</v>
          </cell>
          <cell r="AN422">
            <v>750.75</v>
          </cell>
          <cell r="AO422">
            <v>1</v>
          </cell>
        </row>
        <row r="423">
          <cell r="A423" t="str">
            <v>0A4T02193125</v>
          </cell>
          <cell r="B423" t="str">
            <v>0A4T0219311</v>
          </cell>
          <cell r="C423" t="str">
            <v>0A4T021931</v>
          </cell>
          <cell r="D423" t="str">
            <v>ABR-19</v>
          </cell>
          <cell r="E423">
            <v>1</v>
          </cell>
          <cell r="F423" t="str">
            <v>2029895</v>
          </cell>
          <cell r="G423" t="str">
            <v>SR MANTENIMIENTO CORRECTIVO</v>
          </cell>
          <cell r="H423" t="str">
            <v>3610</v>
          </cell>
          <cell r="I423" t="str">
            <v>25/04/2019 17:41</v>
          </cell>
          <cell r="J423" t="str">
            <v>500155</v>
          </cell>
          <cell r="K423" t="str">
            <v>PITSS</v>
          </cell>
          <cell r="L423" t="str">
            <v>ASP</v>
          </cell>
          <cell r="M423" t="str">
            <v>HONEYWELL AUTOMOTIVE DE MEXICO S DE RL DE CV</v>
          </cell>
          <cell r="N423" t="str">
            <v>CALLE DE LOS CEDROS 1681</v>
          </cell>
          <cell r="O423" t="str">
            <v>CIUDAD JUAREZ-CHIH</v>
          </cell>
          <cell r="P423">
            <v>0</v>
          </cell>
          <cell r="Q423" t="str">
            <v>INTERIOR</v>
          </cell>
          <cell r="R423">
            <v>84</v>
          </cell>
          <cell r="S423" t="str">
            <v>&gt;60</v>
          </cell>
          <cell r="T423" t="str">
            <v>Entry Mono Printers</v>
          </cell>
          <cell r="U423" t="str">
            <v>A4</v>
          </cell>
          <cell r="V423" t="str">
            <v>Ciudad principal</v>
          </cell>
          <cell r="W423" t="str">
            <v>1-&gt;60</v>
          </cell>
          <cell r="X423">
            <v>1.05</v>
          </cell>
          <cell r="Y423">
            <v>750.75000000000011</v>
          </cell>
          <cell r="Z423">
            <v>1</v>
          </cell>
          <cell r="AA423">
            <v>0</v>
          </cell>
          <cell r="AB423">
            <v>5</v>
          </cell>
          <cell r="AC423">
            <v>0</v>
          </cell>
          <cell r="AD423">
            <v>0</v>
          </cell>
          <cell r="AE423">
            <v>0</v>
          </cell>
          <cell r="AF423">
            <v>43585</v>
          </cell>
          <cell r="AG423">
            <v>43585</v>
          </cell>
          <cell r="AH423">
            <v>0</v>
          </cell>
          <cell r="AI423" t="str">
            <v>0-1 día</v>
          </cell>
          <cell r="AJ423">
            <v>0</v>
          </cell>
          <cell r="AK423">
            <v>0</v>
          </cell>
          <cell r="AL423">
            <v>0</v>
          </cell>
          <cell r="AM423">
            <v>750.75000000000011</v>
          </cell>
          <cell r="AN423">
            <v>750.75</v>
          </cell>
          <cell r="AO423">
            <v>1</v>
          </cell>
        </row>
        <row r="424">
          <cell r="A424" t="str">
            <v>0T4B00370025</v>
          </cell>
          <cell r="B424" t="str">
            <v>0T4B0037001</v>
          </cell>
          <cell r="C424" t="str">
            <v>0T4B003700</v>
          </cell>
          <cell r="D424" t="str">
            <v>ABR-19</v>
          </cell>
          <cell r="E424">
            <v>1</v>
          </cell>
          <cell r="F424" t="str">
            <v>2029799</v>
          </cell>
          <cell r="G424" t="str">
            <v>SR MANTENIMIENTO CORRECTIVO</v>
          </cell>
          <cell r="H424" t="str">
            <v>8880</v>
          </cell>
          <cell r="I424" t="str">
            <v>25/04/2019 14:29</v>
          </cell>
          <cell r="J424" t="str">
            <v>800027</v>
          </cell>
          <cell r="K424" t="str">
            <v>PITSS</v>
          </cell>
          <cell r="L424" t="str">
            <v>ASP</v>
          </cell>
          <cell r="M424" t="str">
            <v>FLEXTRONICS INTEGRATED SERVICES MEX S DE RL DE CV</v>
          </cell>
          <cell r="N424" t="str">
            <v>CARRETERA BASE AEREA No 5850 INT 4</v>
          </cell>
          <cell r="O424" t="str">
            <v>Zapopan-JAL</v>
          </cell>
          <cell r="P424">
            <v>0</v>
          </cell>
          <cell r="Q424" t="str">
            <v>INTERIOR</v>
          </cell>
          <cell r="R424">
            <v>2702</v>
          </cell>
          <cell r="S424" t="str">
            <v>&gt;60</v>
          </cell>
          <cell r="T424" t="str">
            <v>Color Solid Ink Printers</v>
          </cell>
          <cell r="U424" t="str">
            <v>A4</v>
          </cell>
          <cell r="V424" t="str">
            <v>Ciudad principal</v>
          </cell>
          <cell r="W424" t="str">
            <v>1-&gt;60</v>
          </cell>
          <cell r="X424">
            <v>1.05</v>
          </cell>
          <cell r="Y424">
            <v>750.75000000000011</v>
          </cell>
          <cell r="Z424">
            <v>1</v>
          </cell>
          <cell r="AA424">
            <v>1.25</v>
          </cell>
          <cell r="AB424">
            <v>5</v>
          </cell>
          <cell r="AC424">
            <v>0.25</v>
          </cell>
          <cell r="AD424">
            <v>0</v>
          </cell>
          <cell r="AE424">
            <v>0</v>
          </cell>
          <cell r="AF424">
            <v>43585</v>
          </cell>
          <cell r="AG424">
            <v>43585</v>
          </cell>
          <cell r="AH424">
            <v>0</v>
          </cell>
          <cell r="AI424" t="str">
            <v>0-1 día</v>
          </cell>
          <cell r="AJ424">
            <v>0</v>
          </cell>
          <cell r="AK424">
            <v>0</v>
          </cell>
          <cell r="AL424">
            <v>0</v>
          </cell>
          <cell r="AM424">
            <v>750.75000000000011</v>
          </cell>
          <cell r="AN424">
            <v>0</v>
          </cell>
          <cell r="AO424">
            <v>1</v>
          </cell>
        </row>
        <row r="425">
          <cell r="A425" t="str">
            <v>0D6X46346026</v>
          </cell>
          <cell r="B425" t="str">
            <v>0D6X4634601</v>
          </cell>
          <cell r="C425" t="str">
            <v>0D6X463460</v>
          </cell>
          <cell r="D425" t="str">
            <v>ABR-19</v>
          </cell>
          <cell r="E425">
            <v>1</v>
          </cell>
          <cell r="F425" t="str">
            <v>2030181</v>
          </cell>
          <cell r="G425" t="str">
            <v>SR MANTENIMIENTO CORRECTIVO</v>
          </cell>
          <cell r="H425" t="str">
            <v>4624</v>
          </cell>
          <cell r="I425" t="str">
            <v>26/04/2019 12:05</v>
          </cell>
          <cell r="J425" t="str">
            <v>500155</v>
          </cell>
          <cell r="K425" t="str">
            <v>PITSS</v>
          </cell>
          <cell r="L425" t="str">
            <v>ASP</v>
          </cell>
          <cell r="M425" t="str">
            <v>HONEYWELL AUTOMOTIVE DE MEXICO S DE RL DE CV</v>
          </cell>
          <cell r="N425" t="str">
            <v>AV VALLE DEL CEDRO 1681</v>
          </cell>
          <cell r="O425" t="str">
            <v>CIUDAD JUAREZ-CHIH</v>
          </cell>
          <cell r="P425">
            <v>0</v>
          </cell>
          <cell r="Q425" t="str">
            <v>INTERIOR</v>
          </cell>
          <cell r="R425">
            <v>255</v>
          </cell>
          <cell r="S425" t="str">
            <v>&gt;60</v>
          </cell>
          <cell r="T425" t="str">
            <v>Entry Mono Printers</v>
          </cell>
          <cell r="U425" t="str">
            <v>A4</v>
          </cell>
          <cell r="V425" t="str">
            <v>Ciudad principal</v>
          </cell>
          <cell r="W425" t="str">
            <v>1-&gt;60</v>
          </cell>
          <cell r="X425">
            <v>1.05</v>
          </cell>
          <cell r="Y425">
            <v>750.75000000000011</v>
          </cell>
          <cell r="Z425">
            <v>1</v>
          </cell>
          <cell r="AA425">
            <v>0</v>
          </cell>
          <cell r="AB425">
            <v>5</v>
          </cell>
          <cell r="AC425">
            <v>0</v>
          </cell>
          <cell r="AD425">
            <v>0</v>
          </cell>
          <cell r="AE425">
            <v>0</v>
          </cell>
          <cell r="AF425">
            <v>43585</v>
          </cell>
          <cell r="AG425">
            <v>43585</v>
          </cell>
          <cell r="AH425">
            <v>0</v>
          </cell>
          <cell r="AI425" t="str">
            <v>0-1 día</v>
          </cell>
          <cell r="AJ425">
            <v>0</v>
          </cell>
          <cell r="AK425">
            <v>0</v>
          </cell>
          <cell r="AL425">
            <v>0</v>
          </cell>
          <cell r="AM425">
            <v>750.75000000000011</v>
          </cell>
          <cell r="AN425">
            <v>750.75</v>
          </cell>
          <cell r="AO425">
            <v>1</v>
          </cell>
        </row>
        <row r="426">
          <cell r="A426" t="str">
            <v>0LA629664229</v>
          </cell>
          <cell r="B426" t="str">
            <v>0LA62966421</v>
          </cell>
          <cell r="C426" t="str">
            <v>0LA6296642</v>
          </cell>
          <cell r="D426" t="str">
            <v>ABR-19</v>
          </cell>
          <cell r="E426">
            <v>1</v>
          </cell>
          <cell r="F426" t="str">
            <v>2031545</v>
          </cell>
          <cell r="G426" t="str">
            <v>SR MANTENIMIENTO CORRECTIVO</v>
          </cell>
          <cell r="H426" t="str">
            <v>3326</v>
          </cell>
          <cell r="I426" t="str">
            <v>29/04/2019 18:13</v>
          </cell>
          <cell r="J426" t="str">
            <v>500071</v>
          </cell>
          <cell r="K426" t="str">
            <v>PITSS</v>
          </cell>
          <cell r="L426" t="str">
            <v>ASP</v>
          </cell>
          <cell r="M426" t="str">
            <v>TELEFONOS DE MEXICO SA B DE CV</v>
          </cell>
          <cell r="N426" t="str">
            <v>CHIHUAHUA S/N ENTRE TLAXCALA Y DURANGO</v>
          </cell>
          <cell r="O426" t="str">
            <v>REYNOSA-TAM</v>
          </cell>
          <cell r="P426">
            <v>0</v>
          </cell>
          <cell r="Q426" t="str">
            <v>INTERIOR</v>
          </cell>
          <cell r="R426">
            <v>104</v>
          </cell>
          <cell r="S426" t="str">
            <v>&gt;60</v>
          </cell>
          <cell r="T426" t="str">
            <v>A4 Mono MFPs</v>
          </cell>
          <cell r="U426" t="str">
            <v>A4</v>
          </cell>
          <cell r="V426" t="str">
            <v>Ciudad principal</v>
          </cell>
          <cell r="W426" t="str">
            <v>1-&gt;60</v>
          </cell>
          <cell r="X426">
            <v>1.05</v>
          </cell>
          <cell r="Y426">
            <v>750.75000000000011</v>
          </cell>
          <cell r="Z426">
            <v>1</v>
          </cell>
          <cell r="AA426">
            <v>2.92</v>
          </cell>
          <cell r="AB426">
            <v>5</v>
          </cell>
          <cell r="AC426">
            <v>0.58399999999999996</v>
          </cell>
          <cell r="AD426">
            <v>0</v>
          </cell>
          <cell r="AE426">
            <v>0</v>
          </cell>
          <cell r="AF426">
            <v>43585</v>
          </cell>
          <cell r="AG426">
            <v>43585</v>
          </cell>
          <cell r="AH426">
            <v>0</v>
          </cell>
          <cell r="AI426" t="str">
            <v>0-1 día</v>
          </cell>
          <cell r="AJ426">
            <v>0</v>
          </cell>
          <cell r="AK426">
            <v>0</v>
          </cell>
          <cell r="AL426">
            <v>0</v>
          </cell>
          <cell r="AM426">
            <v>750.75000000000011</v>
          </cell>
          <cell r="AN426">
            <v>750.75</v>
          </cell>
          <cell r="AO426">
            <v>1</v>
          </cell>
        </row>
        <row r="427">
          <cell r="A427" t="str">
            <v>9HB91435429</v>
          </cell>
          <cell r="B427" t="str">
            <v>9HB9143541</v>
          </cell>
          <cell r="C427" t="str">
            <v>9HB914354</v>
          </cell>
          <cell r="D427" t="str">
            <v>ABR-19</v>
          </cell>
          <cell r="E427">
            <v>1</v>
          </cell>
          <cell r="F427" t="str">
            <v>2031475</v>
          </cell>
          <cell r="G427" t="str">
            <v>SR MANTENIMIENTO CORRECTIVO</v>
          </cell>
          <cell r="H427" t="str">
            <v>4002</v>
          </cell>
          <cell r="I427" t="str">
            <v>29/04/2019 15:51</v>
          </cell>
          <cell r="J427" t="str">
            <v>500094</v>
          </cell>
          <cell r="K427" t="str">
            <v>PITSS</v>
          </cell>
          <cell r="L427" t="str">
            <v>ASP</v>
          </cell>
          <cell r="M427" t="str">
            <v>IMPULSORA INDUSTRIAL MONTERREY SA</v>
          </cell>
          <cell r="N427" t="str">
            <v>AV DE LA INDUSTRIA No 14800 - A</v>
          </cell>
          <cell r="O427" t="str">
            <v>Tampico-TAM</v>
          </cell>
          <cell r="P427">
            <v>0</v>
          </cell>
          <cell r="Q427" t="str">
            <v>INTERIOR</v>
          </cell>
          <cell r="R427">
            <v>2706</v>
          </cell>
          <cell r="S427" t="str">
            <v>&gt;60</v>
          </cell>
          <cell r="T427" t="str">
            <v>A4 Mono MFPs</v>
          </cell>
          <cell r="U427" t="str">
            <v>A4</v>
          </cell>
          <cell r="V427" t="str">
            <v>Ciudad principal</v>
          </cell>
          <cell r="W427" t="str">
            <v>1-&gt;60</v>
          </cell>
          <cell r="X427">
            <v>1.05</v>
          </cell>
          <cell r="Y427">
            <v>750.75000000000011</v>
          </cell>
          <cell r="Z427">
            <v>1</v>
          </cell>
          <cell r="AA427">
            <v>1.65</v>
          </cell>
          <cell r="AB427">
            <v>5</v>
          </cell>
          <cell r="AC427">
            <v>0.32999999999999996</v>
          </cell>
          <cell r="AD427">
            <v>0</v>
          </cell>
          <cell r="AE427">
            <v>0</v>
          </cell>
          <cell r="AF427">
            <v>43585</v>
          </cell>
          <cell r="AG427">
            <v>43585</v>
          </cell>
          <cell r="AH427">
            <v>0</v>
          </cell>
          <cell r="AI427" t="str">
            <v>0-1 día</v>
          </cell>
          <cell r="AJ427">
            <v>0</v>
          </cell>
          <cell r="AK427">
            <v>0</v>
          </cell>
          <cell r="AL427">
            <v>0</v>
          </cell>
          <cell r="AM427">
            <v>750.75000000000011</v>
          </cell>
          <cell r="AN427">
            <v>0</v>
          </cell>
          <cell r="AO427">
            <v>1</v>
          </cell>
        </row>
        <row r="428">
          <cell r="A428" t="str">
            <v>0EX929729329</v>
          </cell>
          <cell r="B428" t="str">
            <v>0EX92972932</v>
          </cell>
          <cell r="C428" t="str">
            <v>0EX9297293</v>
          </cell>
          <cell r="D428" t="str">
            <v>ABR-19</v>
          </cell>
          <cell r="E428">
            <v>1</v>
          </cell>
          <cell r="F428" t="str">
            <v>2017125</v>
          </cell>
          <cell r="G428" t="str">
            <v>SR MANTENIMIENTO CORRECTIVO</v>
          </cell>
          <cell r="H428" t="str">
            <v>5866</v>
          </cell>
          <cell r="I428" t="str">
            <v>29/03/2019 13:16</v>
          </cell>
          <cell r="J428" t="str">
            <v>500035</v>
          </cell>
          <cell r="K428" t="str">
            <v>PITSS</v>
          </cell>
          <cell r="L428" t="str">
            <v>ASP</v>
          </cell>
          <cell r="M428" t="str">
            <v>OFFICE DEPOT DE MEXICO SA DE CV</v>
          </cell>
          <cell r="N428" t="str">
            <v>HAROLD R PAPE MANZANA 31 NO 1910</v>
          </cell>
          <cell r="O428" t="str">
            <v>Monclova-COAH</v>
          </cell>
          <cell r="P428">
            <v>0</v>
          </cell>
          <cell r="Q428" t="str">
            <v>INTERIOR</v>
          </cell>
          <cell r="R428">
            <v>35</v>
          </cell>
          <cell r="S428" t="str">
            <v>Entre 31 y 60</v>
          </cell>
          <cell r="T428" t="str">
            <v>Departmental Digital</v>
          </cell>
          <cell r="U428" t="str">
            <v>A3</v>
          </cell>
          <cell r="V428" t="str">
            <v>Ciudad principal</v>
          </cell>
          <cell r="W428" t="str">
            <v>2-Entre 31 y 60</v>
          </cell>
          <cell r="X428">
            <v>1.05</v>
          </cell>
          <cell r="Y428">
            <v>1433.25</v>
          </cell>
          <cell r="Z428">
            <v>1</v>
          </cell>
          <cell r="AA428">
            <v>4.2300000000000004</v>
          </cell>
          <cell r="AB428">
            <v>5</v>
          </cell>
          <cell r="AC428">
            <v>0.84600000000000009</v>
          </cell>
          <cell r="AD428">
            <v>0</v>
          </cell>
          <cell r="AE428">
            <v>0</v>
          </cell>
          <cell r="AF428">
            <v>43556</v>
          </cell>
          <cell r="AG428">
            <v>43556</v>
          </cell>
          <cell r="AH428">
            <v>0</v>
          </cell>
          <cell r="AI428" t="str">
            <v>0-1 día</v>
          </cell>
          <cell r="AJ428">
            <v>0</v>
          </cell>
          <cell r="AK428">
            <v>0</v>
          </cell>
          <cell r="AL428">
            <v>0</v>
          </cell>
          <cell r="AM428">
            <v>1433.25</v>
          </cell>
          <cell r="AN428">
            <v>1433.25</v>
          </cell>
          <cell r="AO428">
            <v>2</v>
          </cell>
        </row>
        <row r="429">
          <cell r="A429" t="str">
            <v>0XEH8056101</v>
          </cell>
          <cell r="B429" t="str">
            <v>0XEH8056101</v>
          </cell>
          <cell r="C429" t="str">
            <v>0XEH805610</v>
          </cell>
          <cell r="D429" t="str">
            <v>ABR-19</v>
          </cell>
          <cell r="E429">
            <v>1</v>
          </cell>
          <cell r="F429" t="str">
            <v>2018035</v>
          </cell>
          <cell r="G429" t="str">
            <v>SR MANTENIMIENTO CORRECTIVO</v>
          </cell>
          <cell r="H429" t="str">
            <v>5757</v>
          </cell>
          <cell r="I429" t="str">
            <v>01/04/2019 10:48</v>
          </cell>
          <cell r="J429" t="str">
            <v>700098</v>
          </cell>
          <cell r="K429" t="str">
            <v>PITSS</v>
          </cell>
          <cell r="L429" t="str">
            <v>ASP</v>
          </cell>
          <cell r="M429" t="str">
            <v>SIGNIFY ELECTROMAGNETICS MEXICO SA DE CV</v>
          </cell>
          <cell r="N429" t="str">
            <v>EL CID 7830</v>
          </cell>
          <cell r="O429" t="str">
            <v>CIUDAD JUAREZ-CHIH</v>
          </cell>
          <cell r="P429">
            <v>0</v>
          </cell>
          <cell r="Q429" t="str">
            <v>INTERIOR</v>
          </cell>
          <cell r="R429">
            <v>53</v>
          </cell>
          <cell r="S429" t="str">
            <v>Entre 31 y 60</v>
          </cell>
          <cell r="T429" t="str">
            <v>Departmental Digital</v>
          </cell>
          <cell r="U429" t="str">
            <v>A3</v>
          </cell>
          <cell r="V429" t="str">
            <v>Ciudad principal</v>
          </cell>
          <cell r="W429" t="str">
            <v>2-Entre 31 y 60</v>
          </cell>
          <cell r="X429">
            <v>1.05</v>
          </cell>
          <cell r="Y429">
            <v>1433.25</v>
          </cell>
          <cell r="Z429">
            <v>1</v>
          </cell>
          <cell r="AA429">
            <v>1.32</v>
          </cell>
          <cell r="AB429">
            <v>5</v>
          </cell>
          <cell r="AC429">
            <v>0.26400000000000001</v>
          </cell>
          <cell r="AD429">
            <v>0</v>
          </cell>
          <cell r="AE429">
            <v>0</v>
          </cell>
          <cell r="AF429">
            <v>43556</v>
          </cell>
          <cell r="AG429">
            <v>43556</v>
          </cell>
          <cell r="AH429">
            <v>0</v>
          </cell>
          <cell r="AI429" t="str">
            <v>0-1 día</v>
          </cell>
          <cell r="AJ429">
            <v>0</v>
          </cell>
          <cell r="AK429">
            <v>0</v>
          </cell>
          <cell r="AL429">
            <v>0</v>
          </cell>
          <cell r="AM429">
            <v>1433.25</v>
          </cell>
          <cell r="AN429">
            <v>1433.25</v>
          </cell>
          <cell r="AO429">
            <v>1</v>
          </cell>
        </row>
        <row r="430">
          <cell r="A430" t="str">
            <v>0LX568882429</v>
          </cell>
          <cell r="B430" t="str">
            <v>0LX56888242</v>
          </cell>
          <cell r="C430" t="str">
            <v>0LX5688824</v>
          </cell>
          <cell r="D430" t="str">
            <v>ABR-19</v>
          </cell>
          <cell r="E430">
            <v>1</v>
          </cell>
          <cell r="F430" t="str">
            <v>2016981</v>
          </cell>
          <cell r="G430" t="str">
            <v>SR MANTENIMIENTO CORRECTIVO</v>
          </cell>
          <cell r="H430" t="str">
            <v>7222</v>
          </cell>
          <cell r="I430" t="str">
            <v>29/03/2019 10:46</v>
          </cell>
          <cell r="J430" t="str">
            <v>500157</v>
          </cell>
          <cell r="K430" t="str">
            <v>PITSS</v>
          </cell>
          <cell r="L430" t="str">
            <v>ASP</v>
          </cell>
          <cell r="M430" t="str">
            <v>SUBENSAMBLES INTERNACIONALES S DE RL DE CV</v>
          </cell>
          <cell r="N430" t="str">
            <v>PROL HERMANOS ESCOBAR No 7151-E</v>
          </cell>
          <cell r="O430" t="str">
            <v>Ciudad Juarez-CHIH</v>
          </cell>
          <cell r="P430">
            <v>0</v>
          </cell>
          <cell r="Q430" t="str">
            <v>INTERIOR</v>
          </cell>
          <cell r="R430">
            <v>50</v>
          </cell>
          <cell r="S430" t="str">
            <v>Entre 31 y 60</v>
          </cell>
          <cell r="T430" t="str">
            <v>A3 Office Color Laser MFPs</v>
          </cell>
          <cell r="U430" t="str">
            <v>A3</v>
          </cell>
          <cell r="V430" t="str">
            <v>Ciudad principal</v>
          </cell>
          <cell r="W430" t="str">
            <v>2-Entre 31 y 60</v>
          </cell>
          <cell r="X430">
            <v>1.05</v>
          </cell>
          <cell r="Y430">
            <v>1433.25</v>
          </cell>
          <cell r="Z430">
            <v>1</v>
          </cell>
          <cell r="AA430">
            <v>2.73</v>
          </cell>
          <cell r="AB430">
            <v>5</v>
          </cell>
          <cell r="AC430">
            <v>0.54600000000000004</v>
          </cell>
          <cell r="AD430">
            <v>0</v>
          </cell>
          <cell r="AE430">
            <v>0</v>
          </cell>
          <cell r="AF430">
            <v>43553</v>
          </cell>
          <cell r="AG430">
            <v>43556</v>
          </cell>
          <cell r="AH430">
            <v>1</v>
          </cell>
          <cell r="AI430" t="str">
            <v>0-1 día</v>
          </cell>
          <cell r="AJ430">
            <v>0</v>
          </cell>
          <cell r="AK430">
            <v>0</v>
          </cell>
          <cell r="AL430">
            <v>0</v>
          </cell>
          <cell r="AM430">
            <v>1433.25</v>
          </cell>
          <cell r="AN430">
            <v>0</v>
          </cell>
          <cell r="AO430">
            <v>2</v>
          </cell>
        </row>
        <row r="431">
          <cell r="A431" t="str">
            <v>0Y4X8303521</v>
          </cell>
          <cell r="B431" t="str">
            <v>0Y4X8303521</v>
          </cell>
          <cell r="C431" t="str">
            <v>0Y4X830352</v>
          </cell>
          <cell r="D431" t="str">
            <v>ABR-19</v>
          </cell>
          <cell r="E431">
            <v>1</v>
          </cell>
          <cell r="F431" t="str">
            <v>2018097</v>
          </cell>
          <cell r="G431" t="str">
            <v>SR MANTENIMIENTO CORRECTIVO</v>
          </cell>
          <cell r="H431" t="str">
            <v>8055</v>
          </cell>
          <cell r="I431" t="str">
            <v>01/04/2019 11:26</v>
          </cell>
          <cell r="J431" t="str">
            <v>500018</v>
          </cell>
          <cell r="K431" t="str">
            <v>PITSS</v>
          </cell>
          <cell r="L431" t="str">
            <v>ASP</v>
          </cell>
          <cell r="M431" t="str">
            <v>DELPHI AUTOMOTIVE SYSTEMS S DE RL DE CV</v>
          </cell>
          <cell r="N431" t="str">
            <v>BLVD FRANCISCO PRIMO DE VERDAD No 3317</v>
          </cell>
          <cell r="O431" t="str">
            <v>Durango-DGO</v>
          </cell>
          <cell r="P431">
            <v>0</v>
          </cell>
          <cell r="Q431" t="str">
            <v>INTERIOR</v>
          </cell>
          <cell r="R431">
            <v>32</v>
          </cell>
          <cell r="S431" t="str">
            <v>Entre 31 y 60</v>
          </cell>
          <cell r="T431" t="str">
            <v>Departmental Digital</v>
          </cell>
          <cell r="U431" t="str">
            <v>A3</v>
          </cell>
          <cell r="V431" t="str">
            <v>Ciudad principal</v>
          </cell>
          <cell r="W431" t="str">
            <v>2-Entre 31 y 60</v>
          </cell>
          <cell r="X431">
            <v>1.05</v>
          </cell>
          <cell r="Y431">
            <v>1433.25</v>
          </cell>
          <cell r="Z431">
            <v>1</v>
          </cell>
          <cell r="AA431">
            <v>0.82</v>
          </cell>
          <cell r="AB431">
            <v>5</v>
          </cell>
          <cell r="AC431">
            <v>0.16399999999999998</v>
          </cell>
          <cell r="AD431">
            <v>0</v>
          </cell>
          <cell r="AE431">
            <v>0</v>
          </cell>
          <cell r="AF431">
            <v>43557</v>
          </cell>
          <cell r="AG431">
            <v>43558</v>
          </cell>
          <cell r="AH431">
            <v>1</v>
          </cell>
          <cell r="AI431" t="str">
            <v>0-1 día</v>
          </cell>
          <cell r="AJ431">
            <v>0</v>
          </cell>
          <cell r="AK431">
            <v>0</v>
          </cell>
          <cell r="AL431">
            <v>0</v>
          </cell>
          <cell r="AM431">
            <v>1433.25</v>
          </cell>
          <cell r="AN431">
            <v>1433.25</v>
          </cell>
          <cell r="AO431">
            <v>1</v>
          </cell>
        </row>
        <row r="432">
          <cell r="A432" t="str">
            <v>0MX11859342</v>
          </cell>
          <cell r="B432" t="str">
            <v>0MX11859342</v>
          </cell>
          <cell r="C432" t="str">
            <v>0MX1185934</v>
          </cell>
          <cell r="D432" t="str">
            <v>ABR-19</v>
          </cell>
          <cell r="E432">
            <v>1</v>
          </cell>
          <cell r="F432" t="str">
            <v>2018863</v>
          </cell>
          <cell r="G432" t="str">
            <v>SR MANTENIMIENTO CORRECTIVO</v>
          </cell>
          <cell r="H432" t="str">
            <v>7835</v>
          </cell>
          <cell r="I432" t="str">
            <v>02/04/2019 12:04</v>
          </cell>
          <cell r="J432" t="str">
            <v>500158</v>
          </cell>
          <cell r="K432" t="str">
            <v>PITSS</v>
          </cell>
          <cell r="L432" t="str">
            <v>ASP</v>
          </cell>
          <cell r="M432" t="str">
            <v>SUBENSAMBLES INTERNACIONALES S DE RL DE CV</v>
          </cell>
          <cell r="N432" t="str">
            <v>PROL HERMANOS ESCOBAR No 7151-E</v>
          </cell>
          <cell r="O432" t="str">
            <v>Ciudad Juarez-CHIH</v>
          </cell>
          <cell r="P432">
            <v>0</v>
          </cell>
          <cell r="Q432" t="str">
            <v>INTERIOR</v>
          </cell>
          <cell r="R432">
            <v>33</v>
          </cell>
          <cell r="S432" t="str">
            <v>Entre 31 y 60</v>
          </cell>
          <cell r="T432" t="str">
            <v>A3 Office Color Laser MFPs</v>
          </cell>
          <cell r="U432" t="str">
            <v>A3</v>
          </cell>
          <cell r="V432" t="str">
            <v>Ciudad principal</v>
          </cell>
          <cell r="W432" t="str">
            <v>2-Entre 31 y 60</v>
          </cell>
          <cell r="X432">
            <v>1.05</v>
          </cell>
          <cell r="Y432">
            <v>1433.25</v>
          </cell>
          <cell r="Z432">
            <v>1</v>
          </cell>
          <cell r="AA432">
            <v>3.15</v>
          </cell>
          <cell r="AB432">
            <v>5</v>
          </cell>
          <cell r="AC432">
            <v>0.63</v>
          </cell>
          <cell r="AD432">
            <v>0</v>
          </cell>
          <cell r="AE432">
            <v>0</v>
          </cell>
          <cell r="AF432">
            <v>43558</v>
          </cell>
          <cell r="AG432">
            <v>43558</v>
          </cell>
          <cell r="AH432">
            <v>0</v>
          </cell>
          <cell r="AI432" t="str">
            <v>0-1 día</v>
          </cell>
          <cell r="AJ432">
            <v>0</v>
          </cell>
          <cell r="AK432">
            <v>0</v>
          </cell>
          <cell r="AL432">
            <v>0</v>
          </cell>
          <cell r="AM432">
            <v>1433.25</v>
          </cell>
          <cell r="AN432">
            <v>1092</v>
          </cell>
          <cell r="AO432">
            <v>2</v>
          </cell>
        </row>
        <row r="433">
          <cell r="A433" t="str">
            <v>0EX92999314</v>
          </cell>
          <cell r="B433" t="str">
            <v>0EX92999311</v>
          </cell>
          <cell r="C433" t="str">
            <v>0EX9299931</v>
          </cell>
          <cell r="D433" t="str">
            <v>ABR-19</v>
          </cell>
          <cell r="E433">
            <v>1</v>
          </cell>
          <cell r="F433" t="str">
            <v>2019979</v>
          </cell>
          <cell r="G433" t="str">
            <v>SR MANTENIMIENTO CORRECTIVO</v>
          </cell>
          <cell r="H433" t="str">
            <v>5866</v>
          </cell>
          <cell r="I433" t="str">
            <v>04/04/2019 11:22</v>
          </cell>
          <cell r="J433" t="str">
            <v>800110</v>
          </cell>
          <cell r="K433" t="str">
            <v>PITSS</v>
          </cell>
          <cell r="L433" t="str">
            <v>ASP</v>
          </cell>
          <cell r="M433" t="str">
            <v>ABASTECEDORA LUMEN SA DE CV</v>
          </cell>
          <cell r="N433" t="str">
            <v>SANTIAGO TAPIA No 954</v>
          </cell>
          <cell r="O433" t="str">
            <v>Morelia-MICH</v>
          </cell>
          <cell r="P433">
            <v>0</v>
          </cell>
          <cell r="Q433" t="str">
            <v>INTERIOR</v>
          </cell>
          <cell r="R433">
            <v>51</v>
          </cell>
          <cell r="S433" t="str">
            <v>Entre 31 y 60</v>
          </cell>
          <cell r="T433" t="str">
            <v>Departmental Digital</v>
          </cell>
          <cell r="U433" t="str">
            <v>A3</v>
          </cell>
          <cell r="V433" t="str">
            <v>Ciudad principal</v>
          </cell>
          <cell r="W433" t="str">
            <v>2-Entre 31 y 60</v>
          </cell>
          <cell r="X433">
            <v>1.05</v>
          </cell>
          <cell r="Y433">
            <v>1433.25</v>
          </cell>
          <cell r="Z433">
            <v>1</v>
          </cell>
          <cell r="AA433">
            <v>1.96</v>
          </cell>
          <cell r="AB433">
            <v>5</v>
          </cell>
          <cell r="AC433">
            <v>0.39200000000000002</v>
          </cell>
          <cell r="AD433">
            <v>0</v>
          </cell>
          <cell r="AE433">
            <v>0</v>
          </cell>
          <cell r="AF433">
            <v>43559</v>
          </cell>
          <cell r="AG433">
            <v>43559</v>
          </cell>
          <cell r="AH433">
            <v>0</v>
          </cell>
          <cell r="AI433" t="str">
            <v>0-1 día</v>
          </cell>
          <cell r="AJ433">
            <v>0</v>
          </cell>
          <cell r="AK433">
            <v>0</v>
          </cell>
          <cell r="AL433">
            <v>0</v>
          </cell>
          <cell r="AM433">
            <v>1433.25</v>
          </cell>
          <cell r="AN433">
            <v>1433.25</v>
          </cell>
          <cell r="AO433">
            <v>1</v>
          </cell>
        </row>
        <row r="434">
          <cell r="A434" t="str">
            <v>0EX73999263</v>
          </cell>
          <cell r="B434" t="str">
            <v>0EX73999261</v>
          </cell>
          <cell r="C434" t="str">
            <v>0EX7399926</v>
          </cell>
          <cell r="D434" t="str">
            <v>ABR-19</v>
          </cell>
          <cell r="E434">
            <v>1</v>
          </cell>
          <cell r="F434" t="str">
            <v>2019251</v>
          </cell>
          <cell r="G434" t="str">
            <v>SR MANTENIMIENTO CORRECTIVO</v>
          </cell>
          <cell r="H434" t="str">
            <v>5867</v>
          </cell>
          <cell r="I434" t="str">
            <v>03/04/2019 08:43</v>
          </cell>
          <cell r="J434" t="str">
            <v>500158</v>
          </cell>
          <cell r="K434" t="str">
            <v>PITSS</v>
          </cell>
          <cell r="L434" t="str">
            <v>ASP</v>
          </cell>
          <cell r="M434" t="str">
            <v>RIO BRAVO ELECTRICOS S DE RL DE CV</v>
          </cell>
          <cell r="N434" t="str">
            <v>RAFAEL PEREZ SERNA Y HENRY DUNANT</v>
          </cell>
          <cell r="O434" t="str">
            <v>CIUDAD JUAREZ-CHIH</v>
          </cell>
          <cell r="P434">
            <v>0</v>
          </cell>
          <cell r="Q434" t="str">
            <v>INTERIOR</v>
          </cell>
          <cell r="R434">
            <v>33</v>
          </cell>
          <cell r="S434" t="str">
            <v>Entre 31 y 60</v>
          </cell>
          <cell r="T434" t="str">
            <v>Office Digital</v>
          </cell>
          <cell r="U434" t="str">
            <v>A3</v>
          </cell>
          <cell r="V434" t="str">
            <v>Ciudad principal</v>
          </cell>
          <cell r="W434" t="str">
            <v>2-Entre 31 y 60</v>
          </cell>
          <cell r="X434">
            <v>1.05</v>
          </cell>
          <cell r="Y434">
            <v>1433.25</v>
          </cell>
          <cell r="Z434">
            <v>1</v>
          </cell>
          <cell r="AA434">
            <v>1.5</v>
          </cell>
          <cell r="AB434">
            <v>5</v>
          </cell>
          <cell r="AC434">
            <v>0.3</v>
          </cell>
          <cell r="AD434">
            <v>0</v>
          </cell>
          <cell r="AE434">
            <v>0</v>
          </cell>
          <cell r="AF434">
            <v>43558</v>
          </cell>
          <cell r="AG434">
            <v>43559</v>
          </cell>
          <cell r="AH434">
            <v>1</v>
          </cell>
          <cell r="AI434" t="str">
            <v>0-1 día</v>
          </cell>
          <cell r="AJ434">
            <v>0</v>
          </cell>
          <cell r="AK434">
            <v>0</v>
          </cell>
          <cell r="AL434">
            <v>0</v>
          </cell>
          <cell r="AM434">
            <v>1433.25</v>
          </cell>
          <cell r="AN434">
            <v>1433.25</v>
          </cell>
          <cell r="AO434">
            <v>1</v>
          </cell>
        </row>
        <row r="435">
          <cell r="A435" t="str">
            <v>0XNE1339344</v>
          </cell>
          <cell r="B435" t="str">
            <v>0XNE1339341</v>
          </cell>
          <cell r="C435" t="str">
            <v>0XNE133934</v>
          </cell>
          <cell r="D435" t="str">
            <v>ABR-19</v>
          </cell>
          <cell r="E435">
            <v>1</v>
          </cell>
          <cell r="F435" t="str">
            <v>2020065</v>
          </cell>
          <cell r="G435" t="str">
            <v>SR MANTENIMIENTO CORRECTIVO</v>
          </cell>
          <cell r="H435" t="str">
            <v>9301</v>
          </cell>
          <cell r="I435" t="str">
            <v>04/04/2019 12:46</v>
          </cell>
          <cell r="J435" t="str">
            <v>500158</v>
          </cell>
          <cell r="K435" t="str">
            <v>PITSS</v>
          </cell>
          <cell r="L435" t="str">
            <v>ASP</v>
          </cell>
          <cell r="M435" t="str">
            <v>AZERTY DE MEXICO SA DE CV</v>
          </cell>
          <cell r="N435" t="str">
            <v>GRAL MARIANO ARISTA 54 B 21</v>
          </cell>
          <cell r="O435" t="str">
            <v>MIGUEL HIDALGO-CIUDA</v>
          </cell>
          <cell r="P435">
            <v>0</v>
          </cell>
          <cell r="Q435" t="str">
            <v>INTERIOR</v>
          </cell>
          <cell r="R435">
            <v>37</v>
          </cell>
          <cell r="S435" t="str">
            <v>Entre 31 y 60</v>
          </cell>
          <cell r="T435" t="str">
            <v>A3 Color Solid Ink MFPs</v>
          </cell>
          <cell r="U435" t="str">
            <v>A3</v>
          </cell>
          <cell r="V435" t="str">
            <v>Ciudad principal</v>
          </cell>
          <cell r="W435" t="str">
            <v>2-Entre 31 y 60</v>
          </cell>
          <cell r="X435">
            <v>1.05</v>
          </cell>
          <cell r="Y435">
            <v>1433.25</v>
          </cell>
          <cell r="Z435">
            <v>1</v>
          </cell>
          <cell r="AA435">
            <v>1.5</v>
          </cell>
          <cell r="AB435">
            <v>5</v>
          </cell>
          <cell r="AC435">
            <v>0.3</v>
          </cell>
          <cell r="AD435">
            <v>0</v>
          </cell>
          <cell r="AE435">
            <v>0</v>
          </cell>
          <cell r="AF435">
            <v>43559</v>
          </cell>
          <cell r="AG435">
            <v>43559</v>
          </cell>
          <cell r="AH435">
            <v>0</v>
          </cell>
          <cell r="AI435" t="str">
            <v>0-1 día</v>
          </cell>
          <cell r="AJ435">
            <v>0</v>
          </cell>
          <cell r="AK435">
            <v>0</v>
          </cell>
          <cell r="AL435">
            <v>0</v>
          </cell>
          <cell r="AM435">
            <v>1433.25</v>
          </cell>
          <cell r="AN435">
            <v>1092</v>
          </cell>
          <cell r="AO435">
            <v>1</v>
          </cell>
        </row>
        <row r="436">
          <cell r="A436" t="str">
            <v>0EX931003621</v>
          </cell>
          <cell r="B436" t="str">
            <v>0EX93100361</v>
          </cell>
          <cell r="C436" t="str">
            <v>0EX9310036</v>
          </cell>
          <cell r="D436" t="str">
            <v>ABR-19</v>
          </cell>
          <cell r="E436">
            <v>1</v>
          </cell>
          <cell r="F436" t="str">
            <v>2012779</v>
          </cell>
          <cell r="G436" t="str">
            <v>SR MANTENIMIENTO CORRECTIVO</v>
          </cell>
          <cell r="H436" t="str">
            <v>5866</v>
          </cell>
          <cell r="I436" t="str">
            <v>21/03/2019 10:43</v>
          </cell>
          <cell r="J436" t="str">
            <v>500093</v>
          </cell>
          <cell r="K436" t="str">
            <v>PITSS</v>
          </cell>
          <cell r="L436" t="str">
            <v>ASP</v>
          </cell>
          <cell r="M436" t="str">
            <v>APTIV CONTRACT SERVICES NUEVO LAREDO S DE RL DE CV</v>
          </cell>
          <cell r="N436" t="str">
            <v>ITURBIDE No 6970</v>
          </cell>
          <cell r="O436" t="str">
            <v>Nuevo Laredo-TAM</v>
          </cell>
          <cell r="P436">
            <v>0</v>
          </cell>
          <cell r="Q436" t="str">
            <v>INTERIOR</v>
          </cell>
          <cell r="R436">
            <v>48</v>
          </cell>
          <cell r="S436" t="str">
            <v>Entre 31 y 60</v>
          </cell>
          <cell r="T436" t="str">
            <v>Departmental Digital</v>
          </cell>
          <cell r="U436" t="str">
            <v>A3</v>
          </cell>
          <cell r="V436" t="str">
            <v>Ciudad principal</v>
          </cell>
          <cell r="W436" t="str">
            <v>2-Entre 31 y 60</v>
          </cell>
          <cell r="X436">
            <v>1.05</v>
          </cell>
          <cell r="Y436">
            <v>1433.25</v>
          </cell>
          <cell r="Z436">
            <v>1</v>
          </cell>
          <cell r="AA436">
            <v>1.93</v>
          </cell>
          <cell r="AB436">
            <v>5</v>
          </cell>
          <cell r="AC436">
            <v>0.38600000000000001</v>
          </cell>
          <cell r="AD436">
            <v>0</v>
          </cell>
          <cell r="AE436">
            <v>0</v>
          </cell>
          <cell r="AF436">
            <v>43560</v>
          </cell>
          <cell r="AG436">
            <v>43560</v>
          </cell>
          <cell r="AH436">
            <v>0</v>
          </cell>
          <cell r="AI436" t="str">
            <v>0-1 día</v>
          </cell>
          <cell r="AJ436">
            <v>0</v>
          </cell>
          <cell r="AK436">
            <v>0</v>
          </cell>
          <cell r="AL436">
            <v>0</v>
          </cell>
          <cell r="AM436">
            <v>1433.25</v>
          </cell>
          <cell r="AN436">
            <v>1433.25</v>
          </cell>
          <cell r="AO436">
            <v>1</v>
          </cell>
        </row>
        <row r="437">
          <cell r="A437" t="str">
            <v>0LX76609155</v>
          </cell>
          <cell r="B437" t="str">
            <v>0LX76609151</v>
          </cell>
          <cell r="C437" t="str">
            <v>0LX7660915</v>
          </cell>
          <cell r="D437" t="str">
            <v>ABR-19</v>
          </cell>
          <cell r="E437">
            <v>1</v>
          </cell>
          <cell r="F437" t="str">
            <v>2020479</v>
          </cell>
          <cell r="G437" t="str">
            <v>SR MANTENIMIENTO CORRECTIVO</v>
          </cell>
          <cell r="H437" t="str">
            <v>7221</v>
          </cell>
          <cell r="I437" t="str">
            <v>05/04/2019 09:50</v>
          </cell>
          <cell r="J437" t="str">
            <v>500094</v>
          </cell>
          <cell r="K437" t="str">
            <v>PITSS</v>
          </cell>
          <cell r="L437" t="str">
            <v>ASP</v>
          </cell>
          <cell r="M437" t="str">
            <v>INSTITUTO TECNOLOGICO Y DE ESTUDIOS SUPERIORES DE</v>
          </cell>
          <cell r="N437" t="str">
            <v>BLVD PETROCEL KM 1.3</v>
          </cell>
          <cell r="O437" t="str">
            <v>ALTAMIRA-TAM</v>
          </cell>
          <cell r="P437">
            <v>0</v>
          </cell>
          <cell r="Q437" t="str">
            <v>INTERIOR</v>
          </cell>
          <cell r="R437">
            <v>39</v>
          </cell>
          <cell r="S437" t="str">
            <v>Entre 31 y 60</v>
          </cell>
          <cell r="T437" t="str">
            <v>A3 Office Color Laser MFPs</v>
          </cell>
          <cell r="U437" t="str">
            <v>A3</v>
          </cell>
          <cell r="V437" t="str">
            <v>Otras</v>
          </cell>
          <cell r="W437" t="str">
            <v>2-Entre 31 y 60</v>
          </cell>
          <cell r="X437">
            <v>1.05</v>
          </cell>
          <cell r="Y437">
            <v>1433.25</v>
          </cell>
          <cell r="Z437">
            <v>1</v>
          </cell>
          <cell r="AA437">
            <v>1.92</v>
          </cell>
          <cell r="AB437">
            <v>9</v>
          </cell>
          <cell r="AC437">
            <v>0.21333333333333332</v>
          </cell>
          <cell r="AD437">
            <v>0</v>
          </cell>
          <cell r="AE437">
            <v>0</v>
          </cell>
          <cell r="AF437">
            <v>43560</v>
          </cell>
          <cell r="AG437">
            <v>43560</v>
          </cell>
          <cell r="AH437">
            <v>0</v>
          </cell>
          <cell r="AI437" t="str">
            <v>0-1 día</v>
          </cell>
          <cell r="AJ437">
            <v>0</v>
          </cell>
          <cell r="AK437">
            <v>0</v>
          </cell>
          <cell r="AL437">
            <v>0</v>
          </cell>
          <cell r="AM437">
            <v>1433.25</v>
          </cell>
          <cell r="AN437">
            <v>1433.25</v>
          </cell>
          <cell r="AO437">
            <v>1</v>
          </cell>
        </row>
        <row r="438">
          <cell r="A438" t="str">
            <v>03AG8778798</v>
          </cell>
          <cell r="B438" t="str">
            <v>03AG8778791</v>
          </cell>
          <cell r="C438" t="str">
            <v>03AG877879</v>
          </cell>
          <cell r="D438" t="str">
            <v>ABR-19</v>
          </cell>
          <cell r="E438">
            <v>1</v>
          </cell>
          <cell r="F438" t="str">
            <v>2021391</v>
          </cell>
          <cell r="G438" t="str">
            <v>SR MANTENIMIENTO CORRECTIVO</v>
          </cell>
          <cell r="H438" t="str">
            <v>8075</v>
          </cell>
          <cell r="I438" t="str">
            <v>08/04/2019 07:46</v>
          </cell>
          <cell r="J438" t="str">
            <v>500028</v>
          </cell>
          <cell r="K438" t="str">
            <v>PITSS</v>
          </cell>
          <cell r="L438" t="str">
            <v>ASP</v>
          </cell>
          <cell r="M438" t="str">
            <v>OPERADORA OMX SA DE CV</v>
          </cell>
          <cell r="N438" t="str">
            <v>AV GOMEZ MORIN No 924 LOTE 7</v>
          </cell>
          <cell r="O438" t="str">
            <v>San Pedro Garza Garc</v>
          </cell>
          <cell r="P438">
            <v>0</v>
          </cell>
          <cell r="Q438" t="str">
            <v>INTERIOR</v>
          </cell>
          <cell r="R438">
            <v>40</v>
          </cell>
          <cell r="S438" t="str">
            <v>Entre 31 y 60</v>
          </cell>
          <cell r="T438" t="str">
            <v>Departmental Digital</v>
          </cell>
          <cell r="U438" t="str">
            <v>A3</v>
          </cell>
          <cell r="V438" t="str">
            <v>Ciudad principal</v>
          </cell>
          <cell r="W438" t="str">
            <v>2-Entre 31 y 60</v>
          </cell>
          <cell r="X438">
            <v>1.05</v>
          </cell>
          <cell r="Y438">
            <v>1433.25</v>
          </cell>
          <cell r="Z438">
            <v>1</v>
          </cell>
          <cell r="AA438">
            <v>1.5</v>
          </cell>
          <cell r="AB438">
            <v>5</v>
          </cell>
          <cell r="AC438">
            <v>0.3</v>
          </cell>
          <cell r="AD438">
            <v>0</v>
          </cell>
          <cell r="AE438">
            <v>0</v>
          </cell>
          <cell r="AF438">
            <v>43563</v>
          </cell>
          <cell r="AG438">
            <v>43563</v>
          </cell>
          <cell r="AH438">
            <v>0</v>
          </cell>
          <cell r="AI438" t="str">
            <v>0-1 día</v>
          </cell>
          <cell r="AJ438">
            <v>0</v>
          </cell>
          <cell r="AK438">
            <v>0</v>
          </cell>
          <cell r="AL438">
            <v>0</v>
          </cell>
          <cell r="AM438">
            <v>1433.25</v>
          </cell>
          <cell r="AN438">
            <v>1092</v>
          </cell>
          <cell r="AO438">
            <v>1</v>
          </cell>
        </row>
        <row r="439">
          <cell r="A439" t="str">
            <v>0EX92975938</v>
          </cell>
          <cell r="B439" t="str">
            <v>0EX92975931</v>
          </cell>
          <cell r="C439" t="str">
            <v>0EX9297593</v>
          </cell>
          <cell r="D439" t="str">
            <v>ABR-19</v>
          </cell>
          <cell r="E439">
            <v>1</v>
          </cell>
          <cell r="F439" t="str">
            <v>2021413</v>
          </cell>
          <cell r="G439" t="str">
            <v>SR MANTENIMIENTO CORRECTIVO</v>
          </cell>
          <cell r="H439" t="str">
            <v>5866</v>
          </cell>
          <cell r="I439" t="str">
            <v>08/04/2019 07:51</v>
          </cell>
          <cell r="J439" t="str">
            <v>500035</v>
          </cell>
          <cell r="K439" t="str">
            <v>PITSS</v>
          </cell>
          <cell r="L439" t="str">
            <v>ASP</v>
          </cell>
          <cell r="M439" t="str">
            <v>OFFICE DEPOT DE MEXICO SA DE CV</v>
          </cell>
          <cell r="N439" t="str">
            <v>AV HEROICO COLEGIO MILITAR 114</v>
          </cell>
          <cell r="O439" t="str">
            <v>PIEDRAS NEGRAS-COAH</v>
          </cell>
          <cell r="P439">
            <v>0</v>
          </cell>
          <cell r="Q439" t="str">
            <v>INTERIOR</v>
          </cell>
          <cell r="R439">
            <v>35</v>
          </cell>
          <cell r="S439" t="str">
            <v>Entre 31 y 60</v>
          </cell>
          <cell r="T439" t="str">
            <v>Departmental Digital</v>
          </cell>
          <cell r="U439" t="str">
            <v>A3</v>
          </cell>
          <cell r="V439" t="str">
            <v>Ciudad principal</v>
          </cell>
          <cell r="W439" t="str">
            <v>2-Entre 31 y 60</v>
          </cell>
          <cell r="X439">
            <v>1.05</v>
          </cell>
          <cell r="Y439">
            <v>1433.25</v>
          </cell>
          <cell r="Z439">
            <v>1</v>
          </cell>
          <cell r="AA439">
            <v>1.6</v>
          </cell>
          <cell r="AB439">
            <v>5</v>
          </cell>
          <cell r="AC439">
            <v>0.32</v>
          </cell>
          <cell r="AD439">
            <v>0</v>
          </cell>
          <cell r="AE439">
            <v>0</v>
          </cell>
          <cell r="AF439">
            <v>43563</v>
          </cell>
          <cell r="AG439">
            <v>43563</v>
          </cell>
          <cell r="AH439">
            <v>0</v>
          </cell>
          <cell r="AI439" t="str">
            <v>0-1 día</v>
          </cell>
          <cell r="AJ439">
            <v>0</v>
          </cell>
          <cell r="AK439">
            <v>0</v>
          </cell>
          <cell r="AL439">
            <v>0</v>
          </cell>
          <cell r="AM439">
            <v>1433.25</v>
          </cell>
          <cell r="AN439">
            <v>1433.25</v>
          </cell>
          <cell r="AO439">
            <v>1</v>
          </cell>
        </row>
        <row r="440">
          <cell r="A440" t="str">
            <v>0Y2B0033568</v>
          </cell>
          <cell r="B440" t="str">
            <v>0Y2B0033561</v>
          </cell>
          <cell r="C440" t="str">
            <v>0Y2B003356</v>
          </cell>
          <cell r="D440" t="str">
            <v>ABR-19</v>
          </cell>
          <cell r="E440">
            <v>1</v>
          </cell>
          <cell r="F440" t="str">
            <v>2021683</v>
          </cell>
          <cell r="G440" t="str">
            <v>SR MANTENIMIENTO CORRECTIVO</v>
          </cell>
          <cell r="H440" t="str">
            <v>5757</v>
          </cell>
          <cell r="I440" t="str">
            <v>08/04/2019 12:15</v>
          </cell>
          <cell r="J440" t="str">
            <v>500080</v>
          </cell>
          <cell r="K440" t="str">
            <v>PITSS</v>
          </cell>
          <cell r="L440" t="str">
            <v>ASP</v>
          </cell>
          <cell r="M440" t="str">
            <v>INSTITUTO TECNOLOGICO Y DE ESTUDIOS SUPERIORES DE</v>
          </cell>
          <cell r="N440" t="str">
            <v>HEROICO COLEGIO MILITAR No 4700</v>
          </cell>
          <cell r="O440" t="str">
            <v>Chihuahua-CHIH</v>
          </cell>
          <cell r="P440">
            <v>0</v>
          </cell>
          <cell r="Q440" t="str">
            <v>INTERIOR</v>
          </cell>
          <cell r="R440">
            <v>46</v>
          </cell>
          <cell r="S440" t="str">
            <v>Entre 31 y 60</v>
          </cell>
          <cell r="T440" t="str">
            <v>Departmental Digital</v>
          </cell>
          <cell r="U440" t="str">
            <v>A3</v>
          </cell>
          <cell r="V440" t="str">
            <v>Ciudad principal</v>
          </cell>
          <cell r="W440" t="str">
            <v>2-Entre 31 y 60</v>
          </cell>
          <cell r="X440">
            <v>1.05</v>
          </cell>
          <cell r="Y440">
            <v>1433.25</v>
          </cell>
          <cell r="Z440">
            <v>1</v>
          </cell>
          <cell r="AA440">
            <v>0</v>
          </cell>
          <cell r="AB440">
            <v>5</v>
          </cell>
          <cell r="AC440">
            <v>0</v>
          </cell>
          <cell r="AD440">
            <v>0</v>
          </cell>
          <cell r="AE440">
            <v>0</v>
          </cell>
          <cell r="AF440">
            <v>43563</v>
          </cell>
          <cell r="AG440">
            <v>43564</v>
          </cell>
          <cell r="AH440">
            <v>1</v>
          </cell>
          <cell r="AI440" t="str">
            <v>0-1 día</v>
          </cell>
          <cell r="AJ440">
            <v>0</v>
          </cell>
          <cell r="AK440">
            <v>0</v>
          </cell>
          <cell r="AL440">
            <v>0</v>
          </cell>
          <cell r="AM440">
            <v>1433.25</v>
          </cell>
          <cell r="AN440">
            <v>1433.25</v>
          </cell>
          <cell r="AO440">
            <v>1</v>
          </cell>
        </row>
        <row r="441">
          <cell r="A441" t="str">
            <v>0Y4X8294479</v>
          </cell>
          <cell r="B441" t="str">
            <v>0Y4X8294471</v>
          </cell>
          <cell r="C441" t="str">
            <v>0Y4X829447</v>
          </cell>
          <cell r="D441" t="str">
            <v>ABR-19</v>
          </cell>
          <cell r="E441">
            <v>1</v>
          </cell>
          <cell r="F441" t="str">
            <v>2022623</v>
          </cell>
          <cell r="G441" t="str">
            <v>SR MANTENIMIENTO CORRECTIVO</v>
          </cell>
          <cell r="H441" t="str">
            <v>8045</v>
          </cell>
          <cell r="I441" t="str">
            <v>09/04/2019 16:49</v>
          </cell>
          <cell r="J441" t="str">
            <v>500071</v>
          </cell>
          <cell r="K441" t="str">
            <v>PITSS</v>
          </cell>
          <cell r="L441" t="str">
            <v>ASP</v>
          </cell>
          <cell r="M441" t="str">
            <v>APTIV CONTRACT SERVICES TAMAULIPAS S DE RL DE CV</v>
          </cell>
          <cell r="N441" t="str">
            <v>SENDERO NACIONAL KM 3.5</v>
          </cell>
          <cell r="O441" t="str">
            <v>Matamoros-TAM</v>
          </cell>
          <cell r="P441">
            <v>0</v>
          </cell>
          <cell r="Q441" t="str">
            <v>INTERIOR</v>
          </cell>
          <cell r="R441">
            <v>47</v>
          </cell>
          <cell r="S441" t="str">
            <v>Entre 31 y 60</v>
          </cell>
          <cell r="T441" t="str">
            <v>Office Digital</v>
          </cell>
          <cell r="U441" t="str">
            <v>A3</v>
          </cell>
          <cell r="V441" t="str">
            <v>Ciudad principal</v>
          </cell>
          <cell r="W441" t="str">
            <v>2-Entre 31 y 60</v>
          </cell>
          <cell r="X441">
            <v>1.05</v>
          </cell>
          <cell r="Y441">
            <v>1433.25</v>
          </cell>
          <cell r="Z441">
            <v>1</v>
          </cell>
          <cell r="AA441">
            <v>0.68</v>
          </cell>
          <cell r="AB441">
            <v>5</v>
          </cell>
          <cell r="AC441">
            <v>0.13600000000000001</v>
          </cell>
          <cell r="AD441">
            <v>0</v>
          </cell>
          <cell r="AE441">
            <v>0</v>
          </cell>
          <cell r="AF441">
            <v>43565</v>
          </cell>
          <cell r="AG441">
            <v>43565</v>
          </cell>
          <cell r="AH441">
            <v>0</v>
          </cell>
          <cell r="AI441" t="str">
            <v>0-1 día</v>
          </cell>
          <cell r="AJ441">
            <v>0</v>
          </cell>
          <cell r="AK441">
            <v>0</v>
          </cell>
          <cell r="AL441">
            <v>0</v>
          </cell>
          <cell r="AM441">
            <v>1433.25</v>
          </cell>
          <cell r="AN441">
            <v>1433.25</v>
          </cell>
          <cell r="AO441">
            <v>1</v>
          </cell>
        </row>
        <row r="442">
          <cell r="A442" t="str">
            <v>0MX446509510</v>
          </cell>
          <cell r="B442" t="str">
            <v>0MX44650951</v>
          </cell>
          <cell r="C442" t="str">
            <v>0MX4465095</v>
          </cell>
          <cell r="D442" t="str">
            <v>ABR-19</v>
          </cell>
          <cell r="E442">
            <v>1</v>
          </cell>
          <cell r="F442" t="str">
            <v>2022815</v>
          </cell>
          <cell r="G442" t="str">
            <v>SR MANTENIMIENTO CORRECTIVO</v>
          </cell>
          <cell r="H442" t="str">
            <v>7855</v>
          </cell>
          <cell r="I442" t="str">
            <v>10/04/2019 08:32</v>
          </cell>
          <cell r="J442" t="str">
            <v>500028</v>
          </cell>
          <cell r="K442" t="str">
            <v>PITSS</v>
          </cell>
          <cell r="L442" t="str">
            <v>ASP</v>
          </cell>
          <cell r="M442" t="str">
            <v>OFFICE DEPOT DE MEXICO SA DE CV</v>
          </cell>
          <cell r="N442" t="str">
            <v>CARR MIGUEL ALEMAN OTE 4605</v>
          </cell>
          <cell r="O442" t="str">
            <v>GUADALUPE-NL</v>
          </cell>
          <cell r="P442">
            <v>0</v>
          </cell>
          <cell r="Q442" t="str">
            <v>INTERIOR</v>
          </cell>
          <cell r="R442">
            <v>48</v>
          </cell>
          <cell r="S442" t="str">
            <v>Entre 31 y 60</v>
          </cell>
          <cell r="T442" t="str">
            <v>A3 Office Color Laser MFPs</v>
          </cell>
          <cell r="U442" t="str">
            <v>A3</v>
          </cell>
          <cell r="V442" t="str">
            <v>Ciudad principal</v>
          </cell>
          <cell r="W442" t="str">
            <v>2-Entre 31 y 60</v>
          </cell>
          <cell r="X442">
            <v>1.05</v>
          </cell>
          <cell r="Y442">
            <v>1433.25</v>
          </cell>
          <cell r="Z442">
            <v>1</v>
          </cell>
          <cell r="AA442">
            <v>1.1399999999999999</v>
          </cell>
          <cell r="AB442">
            <v>5</v>
          </cell>
          <cell r="AC442">
            <v>0.22799999999999998</v>
          </cell>
          <cell r="AD442">
            <v>0</v>
          </cell>
          <cell r="AE442">
            <v>0</v>
          </cell>
          <cell r="AF442">
            <v>43565</v>
          </cell>
          <cell r="AG442">
            <v>43565</v>
          </cell>
          <cell r="AH442">
            <v>0</v>
          </cell>
          <cell r="AI442" t="str">
            <v>0-1 día</v>
          </cell>
          <cell r="AJ442">
            <v>0</v>
          </cell>
          <cell r="AK442">
            <v>0</v>
          </cell>
          <cell r="AL442">
            <v>0</v>
          </cell>
          <cell r="AM442">
            <v>1433.25</v>
          </cell>
          <cell r="AN442">
            <v>1433.25</v>
          </cell>
          <cell r="AO442">
            <v>1</v>
          </cell>
        </row>
        <row r="443">
          <cell r="A443" t="str">
            <v>03AG87776810</v>
          </cell>
          <cell r="B443" t="str">
            <v>03AG8777681</v>
          </cell>
          <cell r="C443" t="str">
            <v>03AG877768</v>
          </cell>
          <cell r="D443" t="str">
            <v>ABR-19</v>
          </cell>
          <cell r="E443">
            <v>1</v>
          </cell>
          <cell r="F443" t="str">
            <v>2022965</v>
          </cell>
          <cell r="G443" t="str">
            <v>SR MANTENIMIENTO CORRECTIVO</v>
          </cell>
          <cell r="H443" t="str">
            <v>8075</v>
          </cell>
          <cell r="I443" t="str">
            <v>10/04/2019 11:08</v>
          </cell>
          <cell r="J443" t="str">
            <v>800187</v>
          </cell>
          <cell r="K443" t="str">
            <v>PITSS</v>
          </cell>
          <cell r="L443" t="str">
            <v>ASP</v>
          </cell>
          <cell r="M443" t="str">
            <v>OPERADORA OMX SA DE CV</v>
          </cell>
          <cell r="N443" t="str">
            <v>PROLONGACION EZEQUIEL MONTES No 1</v>
          </cell>
          <cell r="O443" t="str">
            <v>Queretaro-QRO</v>
          </cell>
          <cell r="P443">
            <v>0</v>
          </cell>
          <cell r="Q443" t="str">
            <v>INTERIOR</v>
          </cell>
          <cell r="R443">
            <v>37</v>
          </cell>
          <cell r="S443" t="str">
            <v>Entre 31 y 60</v>
          </cell>
          <cell r="T443" t="str">
            <v>Departmental Digital</v>
          </cell>
          <cell r="U443" t="str">
            <v>A3</v>
          </cell>
          <cell r="V443" t="str">
            <v>Ciudad principal</v>
          </cell>
          <cell r="W443" t="str">
            <v>2-Entre 31 y 60</v>
          </cell>
          <cell r="X443">
            <v>1.05</v>
          </cell>
          <cell r="Y443">
            <v>1433.25</v>
          </cell>
          <cell r="Z443">
            <v>1</v>
          </cell>
          <cell r="AA443">
            <v>0.87</v>
          </cell>
          <cell r="AB443">
            <v>5</v>
          </cell>
          <cell r="AC443">
            <v>0.17399999999999999</v>
          </cell>
          <cell r="AD443">
            <v>0</v>
          </cell>
          <cell r="AE443">
            <v>0</v>
          </cell>
          <cell r="AF443">
            <v>43565</v>
          </cell>
          <cell r="AG443">
            <v>43565</v>
          </cell>
          <cell r="AH443">
            <v>0</v>
          </cell>
          <cell r="AI443" t="str">
            <v>0-1 día</v>
          </cell>
          <cell r="AJ443">
            <v>0</v>
          </cell>
          <cell r="AK443">
            <v>0</v>
          </cell>
          <cell r="AL443">
            <v>0</v>
          </cell>
          <cell r="AM443">
            <v>1433.25</v>
          </cell>
          <cell r="AN443">
            <v>1433.25</v>
          </cell>
          <cell r="AO443">
            <v>1</v>
          </cell>
        </row>
        <row r="444">
          <cell r="A444" t="str">
            <v>0MX450503110</v>
          </cell>
          <cell r="B444" t="str">
            <v>0MX45050311</v>
          </cell>
          <cell r="C444" t="str">
            <v>0MX4505031</v>
          </cell>
          <cell r="D444" t="str">
            <v>ABR-19</v>
          </cell>
          <cell r="E444">
            <v>1</v>
          </cell>
          <cell r="F444" t="str">
            <v>2022827</v>
          </cell>
          <cell r="G444" t="str">
            <v>SR MANTENIMIENTO CORRECTIVO</v>
          </cell>
          <cell r="H444" t="str">
            <v>7845</v>
          </cell>
          <cell r="I444" t="str">
            <v>10/04/2019 08:53</v>
          </cell>
          <cell r="J444" t="str">
            <v>800146</v>
          </cell>
          <cell r="K444" t="str">
            <v>PITSS</v>
          </cell>
          <cell r="L444" t="str">
            <v>ASP</v>
          </cell>
          <cell r="M444" t="str">
            <v>HONEYWELL AUTOMOTIVE DE MEXICO S DE RL DE CV</v>
          </cell>
          <cell r="N444" t="str">
            <v>CIRCUITO MEXICO No 125</v>
          </cell>
          <cell r="O444" t="str">
            <v>San Luis Potosi-SLP</v>
          </cell>
          <cell r="P444">
            <v>0</v>
          </cell>
          <cell r="Q444" t="str">
            <v>INTERIOR</v>
          </cell>
          <cell r="R444">
            <v>50</v>
          </cell>
          <cell r="S444" t="str">
            <v>Entre 31 y 60</v>
          </cell>
          <cell r="T444" t="str">
            <v>A3 Office Color Laser MFPs</v>
          </cell>
          <cell r="U444" t="str">
            <v>A3</v>
          </cell>
          <cell r="V444" t="str">
            <v>Ciudad principal</v>
          </cell>
          <cell r="W444" t="str">
            <v>2-Entre 31 y 60</v>
          </cell>
          <cell r="X444">
            <v>1.05</v>
          </cell>
          <cell r="Y444">
            <v>1433.25</v>
          </cell>
          <cell r="Z444">
            <v>1</v>
          </cell>
          <cell r="AA444">
            <v>0</v>
          </cell>
          <cell r="AB444">
            <v>5</v>
          </cell>
          <cell r="AC444">
            <v>0</v>
          </cell>
          <cell r="AD444">
            <v>0</v>
          </cell>
          <cell r="AE444">
            <v>0</v>
          </cell>
          <cell r="AF444">
            <v>43565</v>
          </cell>
          <cell r="AG444">
            <v>43565</v>
          </cell>
          <cell r="AH444">
            <v>0</v>
          </cell>
          <cell r="AI444" t="str">
            <v>0-1 día</v>
          </cell>
          <cell r="AJ444">
            <v>0</v>
          </cell>
          <cell r="AK444">
            <v>0</v>
          </cell>
          <cell r="AL444">
            <v>0</v>
          </cell>
          <cell r="AM444">
            <v>1433.25</v>
          </cell>
          <cell r="AN444">
            <v>1433.25</v>
          </cell>
          <cell r="AO444">
            <v>1</v>
          </cell>
        </row>
        <row r="445">
          <cell r="A445" t="str">
            <v>0LX58223818</v>
          </cell>
          <cell r="B445" t="str">
            <v>0LX58223811</v>
          </cell>
          <cell r="C445" t="str">
            <v>0LX5822381</v>
          </cell>
          <cell r="D445" t="str">
            <v>ABR-19</v>
          </cell>
          <cell r="E445">
            <v>1</v>
          </cell>
          <cell r="F445" t="str">
            <v>2021915</v>
          </cell>
          <cell r="G445" t="str">
            <v>SR MANTENIMIENTO CORRECTIVO</v>
          </cell>
          <cell r="H445" t="str">
            <v>7225</v>
          </cell>
          <cell r="I445" t="str">
            <v>08/04/2019 16:34</v>
          </cell>
          <cell r="J445" t="str">
            <v>500161</v>
          </cell>
          <cell r="K445" t="str">
            <v>PITSS</v>
          </cell>
          <cell r="L445" t="str">
            <v>ASP</v>
          </cell>
          <cell r="M445" t="str">
            <v>HONEYWELL AUTOMOTIVE DE MEXICO S DE RL DE CV</v>
          </cell>
          <cell r="N445" t="str">
            <v>VIALIDAD TABALAOPA 8507</v>
          </cell>
          <cell r="O445" t="str">
            <v>CHIHUAHUA-CHIH</v>
          </cell>
          <cell r="P445">
            <v>0</v>
          </cell>
          <cell r="Q445" t="str">
            <v>INTERIOR</v>
          </cell>
          <cell r="R445">
            <v>35</v>
          </cell>
          <cell r="S445" t="str">
            <v>Entre 31 y 60</v>
          </cell>
          <cell r="T445" t="str">
            <v>A3 Office Color Laser MFPs</v>
          </cell>
          <cell r="U445" t="str">
            <v>A3</v>
          </cell>
          <cell r="V445" t="str">
            <v>Ciudad principal</v>
          </cell>
          <cell r="W445" t="str">
            <v>2-Entre 31 y 60</v>
          </cell>
          <cell r="X445">
            <v>1.05</v>
          </cell>
          <cell r="Y445">
            <v>1433.25</v>
          </cell>
          <cell r="Z445">
            <v>1</v>
          </cell>
          <cell r="AA445">
            <v>0.93</v>
          </cell>
          <cell r="AB445">
            <v>5</v>
          </cell>
          <cell r="AC445">
            <v>0.186</v>
          </cell>
          <cell r="AD445">
            <v>0</v>
          </cell>
          <cell r="AE445">
            <v>0</v>
          </cell>
          <cell r="AF445">
            <v>43566</v>
          </cell>
          <cell r="AG445">
            <v>43566</v>
          </cell>
          <cell r="AH445">
            <v>0</v>
          </cell>
          <cell r="AI445" t="str">
            <v>0-1 día</v>
          </cell>
          <cell r="AJ445">
            <v>0</v>
          </cell>
          <cell r="AK445">
            <v>0</v>
          </cell>
          <cell r="AL445">
            <v>0</v>
          </cell>
          <cell r="AM445">
            <v>1433.25</v>
          </cell>
          <cell r="AN445">
            <v>1433.25</v>
          </cell>
          <cell r="AO445">
            <v>2</v>
          </cell>
        </row>
        <row r="446">
          <cell r="A446" t="str">
            <v>0AE95665569</v>
          </cell>
          <cell r="B446" t="str">
            <v>0AE95665561</v>
          </cell>
          <cell r="C446" t="str">
            <v>0AE9566556</v>
          </cell>
          <cell r="D446" t="str">
            <v>ABR-19</v>
          </cell>
          <cell r="E446">
            <v>1</v>
          </cell>
          <cell r="F446" t="str">
            <v>2022219</v>
          </cell>
          <cell r="G446" t="str">
            <v>SR MANTENIMIENTO CORRECTIVO</v>
          </cell>
          <cell r="H446" t="str">
            <v>5337</v>
          </cell>
          <cell r="I446" t="str">
            <v>09/04/2019 08:27</v>
          </cell>
          <cell r="J446" t="str">
            <v>800072</v>
          </cell>
          <cell r="K446" t="str">
            <v>PITSS</v>
          </cell>
          <cell r="L446" t="str">
            <v>ASP</v>
          </cell>
          <cell r="M446" t="str">
            <v>FLEXTRONICS MANUFACTURING MEX SA DE CV</v>
          </cell>
          <cell r="N446" t="str">
            <v>CARRETERA BASE AEREA No 5850-23</v>
          </cell>
          <cell r="O446" t="str">
            <v>Zapopan-JAL</v>
          </cell>
          <cell r="P446">
            <v>0</v>
          </cell>
          <cell r="Q446" t="str">
            <v>INTERIOR</v>
          </cell>
          <cell r="R446">
            <v>40</v>
          </cell>
          <cell r="S446" t="str">
            <v>Entre 31 y 60</v>
          </cell>
          <cell r="T446" t="str">
            <v>Office Digital</v>
          </cell>
          <cell r="U446" t="str">
            <v>A3</v>
          </cell>
          <cell r="V446" t="str">
            <v>Ciudad principal</v>
          </cell>
          <cell r="W446" t="str">
            <v>2-Entre 31 y 60</v>
          </cell>
          <cell r="X446">
            <v>1.05</v>
          </cell>
          <cell r="Y446">
            <v>1433.25</v>
          </cell>
          <cell r="Z446">
            <v>1</v>
          </cell>
          <cell r="AA446">
            <v>2.25</v>
          </cell>
          <cell r="AB446">
            <v>5</v>
          </cell>
          <cell r="AC446">
            <v>0.45</v>
          </cell>
          <cell r="AD446">
            <v>0</v>
          </cell>
          <cell r="AE446">
            <v>0</v>
          </cell>
          <cell r="AF446">
            <v>43566</v>
          </cell>
          <cell r="AG446">
            <v>43566</v>
          </cell>
          <cell r="AH446">
            <v>0</v>
          </cell>
          <cell r="AI446" t="str">
            <v>0-1 día</v>
          </cell>
          <cell r="AJ446">
            <v>0</v>
          </cell>
          <cell r="AK446">
            <v>0</v>
          </cell>
          <cell r="AL446">
            <v>0</v>
          </cell>
          <cell r="AM446">
            <v>1433.25</v>
          </cell>
          <cell r="AN446">
            <v>1433.25</v>
          </cell>
          <cell r="AO446">
            <v>1</v>
          </cell>
        </row>
        <row r="447">
          <cell r="A447" t="str">
            <v>0XEL56616612</v>
          </cell>
          <cell r="B447" t="str">
            <v>0XEL5661661</v>
          </cell>
          <cell r="C447" t="str">
            <v>0XEL566166</v>
          </cell>
          <cell r="D447" t="str">
            <v>ABR-19</v>
          </cell>
          <cell r="E447">
            <v>1</v>
          </cell>
          <cell r="F447" t="str">
            <v>2024037</v>
          </cell>
          <cell r="G447" t="str">
            <v>SR MANTENIMIENTO CORRECTIVO</v>
          </cell>
          <cell r="H447" t="str">
            <v>5774</v>
          </cell>
          <cell r="I447" t="str">
            <v>12/04/2019 08:49</v>
          </cell>
          <cell r="J447" t="str">
            <v>500056</v>
          </cell>
          <cell r="K447" t="str">
            <v>PITSS</v>
          </cell>
          <cell r="L447" t="str">
            <v>ASP</v>
          </cell>
          <cell r="M447" t="str">
            <v>OPERADORA OMX SA DE CV</v>
          </cell>
          <cell r="N447" t="str">
            <v>BLV HIDALGO Y FUENTE DE DIANA SN</v>
          </cell>
          <cell r="O447" t="str">
            <v>REYNOSA-TAM</v>
          </cell>
          <cell r="P447">
            <v>0</v>
          </cell>
          <cell r="Q447" t="str">
            <v>INTERIOR</v>
          </cell>
          <cell r="R447">
            <v>36</v>
          </cell>
          <cell r="S447" t="str">
            <v>Entre 31 y 60</v>
          </cell>
          <cell r="T447" t="str">
            <v>Departmental Digital</v>
          </cell>
          <cell r="U447" t="str">
            <v>A3</v>
          </cell>
          <cell r="V447" t="str">
            <v>Ciudad principal</v>
          </cell>
          <cell r="W447" t="str">
            <v>2-Entre 31 y 60</v>
          </cell>
          <cell r="X447">
            <v>1.05</v>
          </cell>
          <cell r="Y447">
            <v>1433.25</v>
          </cell>
          <cell r="Z447">
            <v>1</v>
          </cell>
          <cell r="AA447">
            <v>1.6</v>
          </cell>
          <cell r="AB447">
            <v>5</v>
          </cell>
          <cell r="AC447">
            <v>0.32</v>
          </cell>
          <cell r="AD447">
            <v>0</v>
          </cell>
          <cell r="AE447">
            <v>0</v>
          </cell>
          <cell r="AF447">
            <v>43567</v>
          </cell>
          <cell r="AG447">
            <v>43567</v>
          </cell>
          <cell r="AH447">
            <v>0</v>
          </cell>
          <cell r="AI447" t="str">
            <v>0-1 día</v>
          </cell>
          <cell r="AJ447">
            <v>0</v>
          </cell>
          <cell r="AK447">
            <v>0</v>
          </cell>
          <cell r="AL447">
            <v>0</v>
          </cell>
          <cell r="AM447">
            <v>1433.25</v>
          </cell>
          <cell r="AN447">
            <v>1092</v>
          </cell>
          <cell r="AO447">
            <v>1</v>
          </cell>
        </row>
        <row r="448">
          <cell r="A448" t="str">
            <v>0MX474285610</v>
          </cell>
          <cell r="B448" t="str">
            <v>0MX47428561</v>
          </cell>
          <cell r="C448" t="str">
            <v>0MX4742856</v>
          </cell>
          <cell r="D448" t="str">
            <v>ABR-19</v>
          </cell>
          <cell r="E448">
            <v>1</v>
          </cell>
          <cell r="F448" t="str">
            <v>2022887</v>
          </cell>
          <cell r="G448" t="str">
            <v>SR MANTENIMIENTO CORRECTIVO</v>
          </cell>
          <cell r="H448" t="str">
            <v>7845</v>
          </cell>
          <cell r="I448" t="str">
            <v>10/04/2019 10:03</v>
          </cell>
          <cell r="J448" t="str">
            <v>500155</v>
          </cell>
          <cell r="K448" t="str">
            <v>PITSS</v>
          </cell>
          <cell r="L448" t="str">
            <v>ASP</v>
          </cell>
          <cell r="M448" t="str">
            <v>HONEYWELL AUTOMOTIVE DE MEXICO S DE RL DE CV</v>
          </cell>
          <cell r="N448" t="str">
            <v>8102 AV MIGUEL DE LA MADRID</v>
          </cell>
          <cell r="O448" t="str">
            <v>Juarez-CHIH</v>
          </cell>
          <cell r="P448">
            <v>0</v>
          </cell>
          <cell r="Q448" t="str">
            <v>INTERIOR</v>
          </cell>
          <cell r="R448">
            <v>56</v>
          </cell>
          <cell r="S448" t="str">
            <v>Entre 31 y 60</v>
          </cell>
          <cell r="T448" t="str">
            <v>A3 Office Color Laser MFPs</v>
          </cell>
          <cell r="U448" t="str">
            <v>A3</v>
          </cell>
          <cell r="V448" t="str">
            <v>Ciudad principal</v>
          </cell>
          <cell r="W448" t="str">
            <v>2-Entre 31 y 60</v>
          </cell>
          <cell r="X448">
            <v>1.05</v>
          </cell>
          <cell r="Y448">
            <v>1433.25</v>
          </cell>
          <cell r="Z448">
            <v>1</v>
          </cell>
          <cell r="AA448">
            <v>1.45</v>
          </cell>
          <cell r="AB448">
            <v>5</v>
          </cell>
          <cell r="AC448">
            <v>0.28999999999999998</v>
          </cell>
          <cell r="AD448">
            <v>0</v>
          </cell>
          <cell r="AE448">
            <v>0</v>
          </cell>
          <cell r="AF448">
            <v>43567</v>
          </cell>
          <cell r="AG448">
            <v>43567</v>
          </cell>
          <cell r="AH448">
            <v>0</v>
          </cell>
          <cell r="AI448" t="str">
            <v>0-1 día</v>
          </cell>
          <cell r="AJ448">
            <v>0</v>
          </cell>
          <cell r="AK448">
            <v>0</v>
          </cell>
          <cell r="AL448">
            <v>0</v>
          </cell>
          <cell r="AM448">
            <v>1433.25</v>
          </cell>
          <cell r="AN448">
            <v>1433.25</v>
          </cell>
          <cell r="AO448">
            <v>1</v>
          </cell>
        </row>
        <row r="449">
          <cell r="A449" t="str">
            <v>0EX929770510</v>
          </cell>
          <cell r="B449" t="str">
            <v>0EX92977051</v>
          </cell>
          <cell r="C449" t="str">
            <v>0EX9297705</v>
          </cell>
          <cell r="D449" t="str">
            <v>ABR-19</v>
          </cell>
          <cell r="E449">
            <v>1</v>
          </cell>
          <cell r="F449" t="str">
            <v>2022999</v>
          </cell>
          <cell r="G449" t="str">
            <v>SR MANTENIMIENTO CORRECTIVO</v>
          </cell>
          <cell r="H449" t="str">
            <v>5866</v>
          </cell>
          <cell r="I449" t="str">
            <v>10/04/2019 12:05</v>
          </cell>
          <cell r="J449" t="str">
            <v>500028</v>
          </cell>
          <cell r="K449" t="str">
            <v>PITSS</v>
          </cell>
          <cell r="L449" t="str">
            <v>ASP</v>
          </cell>
          <cell r="M449" t="str">
            <v>OFFICE DEPOT DE MEXICO SA DE CV</v>
          </cell>
          <cell r="N449" t="str">
            <v>CARR MIGUEL ALEMAN OTE 4605</v>
          </cell>
          <cell r="O449" t="str">
            <v>GUADALUPE-NL</v>
          </cell>
          <cell r="P449">
            <v>0</v>
          </cell>
          <cell r="Q449" t="str">
            <v>INTERIOR</v>
          </cell>
          <cell r="R449">
            <v>44</v>
          </cell>
          <cell r="S449" t="str">
            <v>Entre 31 y 60</v>
          </cell>
          <cell r="T449" t="str">
            <v>Departmental Digital</v>
          </cell>
          <cell r="U449" t="str">
            <v>A3</v>
          </cell>
          <cell r="V449" t="str">
            <v>Ciudad principal</v>
          </cell>
          <cell r="W449" t="str">
            <v>2-Entre 31 y 60</v>
          </cell>
          <cell r="X449">
            <v>1.05</v>
          </cell>
          <cell r="Y449">
            <v>1433.25</v>
          </cell>
          <cell r="Z449">
            <v>1</v>
          </cell>
          <cell r="AA449">
            <v>2.42</v>
          </cell>
          <cell r="AB449">
            <v>5</v>
          </cell>
          <cell r="AC449">
            <v>0.48399999999999999</v>
          </cell>
          <cell r="AD449">
            <v>0</v>
          </cell>
          <cell r="AE449">
            <v>0</v>
          </cell>
          <cell r="AF449">
            <v>43570</v>
          </cell>
          <cell r="AG449">
            <v>43570</v>
          </cell>
          <cell r="AH449">
            <v>0</v>
          </cell>
          <cell r="AI449" t="str">
            <v>0-1 día</v>
          </cell>
          <cell r="AJ449">
            <v>0</v>
          </cell>
          <cell r="AK449">
            <v>0</v>
          </cell>
          <cell r="AL449">
            <v>0</v>
          </cell>
          <cell r="AM449">
            <v>1433.25</v>
          </cell>
          <cell r="AN449">
            <v>1365</v>
          </cell>
          <cell r="AO449">
            <v>1</v>
          </cell>
        </row>
        <row r="450">
          <cell r="A450" t="str">
            <v>0EX929338714</v>
          </cell>
          <cell r="B450" t="str">
            <v>0EX92933872</v>
          </cell>
          <cell r="C450" t="str">
            <v>0EX9293387</v>
          </cell>
          <cell r="D450" t="str">
            <v>ABR-19</v>
          </cell>
          <cell r="E450">
            <v>1</v>
          </cell>
          <cell r="F450" t="str">
            <v>2024587</v>
          </cell>
          <cell r="G450" t="str">
            <v>SR MANTENIMIENTO CORRECTIVO</v>
          </cell>
          <cell r="H450" t="str">
            <v>5866</v>
          </cell>
          <cell r="I450" t="str">
            <v>14/04/2019 17:57</v>
          </cell>
          <cell r="J450" t="str">
            <v>800074</v>
          </cell>
          <cell r="K450" t="str">
            <v>PITSS</v>
          </cell>
          <cell r="L450" t="str">
            <v>ASP</v>
          </cell>
          <cell r="M450" t="str">
            <v>OPERADORA OMX SA DE CV</v>
          </cell>
          <cell r="N450" t="str">
            <v>PASEO IRAPUATO 1101</v>
          </cell>
          <cell r="O450" t="str">
            <v>IRAPUATO-GTO</v>
          </cell>
          <cell r="P450">
            <v>0</v>
          </cell>
          <cell r="Q450" t="str">
            <v>INTERIOR</v>
          </cell>
          <cell r="R450">
            <v>39</v>
          </cell>
          <cell r="S450" t="str">
            <v>Entre 31 y 60</v>
          </cell>
          <cell r="T450" t="str">
            <v>Departmental Digital</v>
          </cell>
          <cell r="U450" t="str">
            <v>A3</v>
          </cell>
          <cell r="V450" t="str">
            <v>Ciudad principal</v>
          </cell>
          <cell r="W450" t="str">
            <v>2-Entre 31 y 60</v>
          </cell>
          <cell r="X450">
            <v>1.05</v>
          </cell>
          <cell r="Y450">
            <v>1433.25</v>
          </cell>
          <cell r="Z450">
            <v>1</v>
          </cell>
          <cell r="AA450">
            <v>4.67</v>
          </cell>
          <cell r="AB450">
            <v>5</v>
          </cell>
          <cell r="AC450">
            <v>0.93399999999999994</v>
          </cell>
          <cell r="AD450">
            <v>0</v>
          </cell>
          <cell r="AE450">
            <v>0</v>
          </cell>
          <cell r="AF450">
            <v>43570</v>
          </cell>
          <cell r="AG450">
            <v>43570</v>
          </cell>
          <cell r="AH450">
            <v>0</v>
          </cell>
          <cell r="AI450" t="str">
            <v>0-1 día</v>
          </cell>
          <cell r="AJ450">
            <v>0</v>
          </cell>
          <cell r="AK450">
            <v>0</v>
          </cell>
          <cell r="AL450">
            <v>0</v>
          </cell>
          <cell r="AM450">
            <v>1433.25</v>
          </cell>
          <cell r="AN450">
            <v>1415.04997725</v>
          </cell>
          <cell r="AO450">
            <v>2</v>
          </cell>
        </row>
        <row r="451">
          <cell r="A451" t="str">
            <v>0VGW68653315</v>
          </cell>
          <cell r="B451" t="str">
            <v>0VGW6865333</v>
          </cell>
          <cell r="C451" t="str">
            <v>0VGW686533</v>
          </cell>
          <cell r="D451" t="str">
            <v>ABR-19</v>
          </cell>
          <cell r="E451">
            <v>1</v>
          </cell>
          <cell r="F451" t="str">
            <v>2024891</v>
          </cell>
          <cell r="G451" t="str">
            <v>SR MANTENIMIENTO CORRECTIVO</v>
          </cell>
          <cell r="H451" t="str">
            <v>0251</v>
          </cell>
          <cell r="I451" t="str">
            <v>15/04/2019 10:00</v>
          </cell>
          <cell r="J451" t="str">
            <v>500161</v>
          </cell>
          <cell r="K451" t="str">
            <v>PITSS</v>
          </cell>
          <cell r="L451" t="str">
            <v>ASP</v>
          </cell>
          <cell r="M451" t="str">
            <v>COPY MARTZ PROFESIONAL SA DE CV</v>
          </cell>
          <cell r="N451" t="str">
            <v>AV AMERICAS 15</v>
          </cell>
          <cell r="O451" t="str">
            <v>CHIHUAHUA-CHIH</v>
          </cell>
          <cell r="P451">
            <v>0</v>
          </cell>
          <cell r="Q451" t="str">
            <v>INTERIOR</v>
          </cell>
          <cell r="R451">
            <v>31</v>
          </cell>
          <cell r="S451" t="str">
            <v>Entre 31 y 60</v>
          </cell>
          <cell r="T451" t="str">
            <v>A3 Professional Color Laser MFPs</v>
          </cell>
          <cell r="U451" t="str">
            <v>A3</v>
          </cell>
          <cell r="V451" t="str">
            <v>Ciudad principal</v>
          </cell>
          <cell r="W451" t="str">
            <v>2-Entre 31 y 60</v>
          </cell>
          <cell r="X451">
            <v>1.05</v>
          </cell>
          <cell r="Y451">
            <v>1433.25</v>
          </cell>
          <cell r="Z451">
            <v>1</v>
          </cell>
          <cell r="AA451">
            <v>1</v>
          </cell>
          <cell r="AB451">
            <v>5</v>
          </cell>
          <cell r="AC451">
            <v>0.2</v>
          </cell>
          <cell r="AD451">
            <v>0</v>
          </cell>
          <cell r="AE451">
            <v>0</v>
          </cell>
          <cell r="AF451">
            <v>43570</v>
          </cell>
          <cell r="AG451">
            <v>43570</v>
          </cell>
          <cell r="AH451">
            <v>0</v>
          </cell>
          <cell r="AI451" t="str">
            <v>0-1 día</v>
          </cell>
          <cell r="AJ451">
            <v>0</v>
          </cell>
          <cell r="AK451">
            <v>0</v>
          </cell>
          <cell r="AL451">
            <v>0</v>
          </cell>
          <cell r="AM451">
            <v>1433.25</v>
          </cell>
          <cell r="AN451">
            <v>819</v>
          </cell>
          <cell r="AO451">
            <v>3</v>
          </cell>
        </row>
        <row r="452">
          <cell r="A452" t="str">
            <v>0EX966440415</v>
          </cell>
          <cell r="B452" t="str">
            <v>0EX96644042</v>
          </cell>
          <cell r="C452" t="str">
            <v>0EX9664404</v>
          </cell>
          <cell r="D452" t="str">
            <v>ABR-19</v>
          </cell>
          <cell r="E452">
            <v>1</v>
          </cell>
          <cell r="F452" t="str">
            <v>2025323</v>
          </cell>
          <cell r="G452" t="str">
            <v>SR MANTENIMIENTO CORRECTIVO</v>
          </cell>
          <cell r="H452" t="str">
            <v>5866</v>
          </cell>
          <cell r="I452" t="str">
            <v>15/04/2019 19:12</v>
          </cell>
          <cell r="J452" t="str">
            <v>800072</v>
          </cell>
          <cell r="K452" t="str">
            <v>PITSS</v>
          </cell>
          <cell r="L452" t="str">
            <v>ASP</v>
          </cell>
          <cell r="M452" t="str">
            <v>OPERADORA OMX SA DE CV</v>
          </cell>
          <cell r="N452" t="str">
            <v>AV PATRIA 1612 MZ 1 LT 30 Y 30A</v>
          </cell>
          <cell r="O452" t="str">
            <v>ZAPOPAN-JAL</v>
          </cell>
          <cell r="P452">
            <v>0</v>
          </cell>
          <cell r="Q452" t="str">
            <v>INTERIOR</v>
          </cell>
          <cell r="R452">
            <v>48</v>
          </cell>
          <cell r="S452" t="str">
            <v>Entre 31 y 60</v>
          </cell>
          <cell r="T452" t="str">
            <v>Departmental Digital</v>
          </cell>
          <cell r="U452" t="str">
            <v>A3</v>
          </cell>
          <cell r="V452" t="str">
            <v>Ciudad principal</v>
          </cell>
          <cell r="W452" t="str">
            <v>2-Entre 31 y 60</v>
          </cell>
          <cell r="X452">
            <v>1.05</v>
          </cell>
          <cell r="Y452">
            <v>1433.25</v>
          </cell>
          <cell r="Z452">
            <v>1</v>
          </cell>
          <cell r="AA452">
            <v>1.5</v>
          </cell>
          <cell r="AB452">
            <v>5</v>
          </cell>
          <cell r="AC452">
            <v>0.3</v>
          </cell>
          <cell r="AD452">
            <v>0</v>
          </cell>
          <cell r="AE452">
            <v>0</v>
          </cell>
          <cell r="AF452">
            <v>43571</v>
          </cell>
          <cell r="AG452">
            <v>43571</v>
          </cell>
          <cell r="AH452">
            <v>0</v>
          </cell>
          <cell r="AI452" t="str">
            <v>0-1 día</v>
          </cell>
          <cell r="AJ452">
            <v>0</v>
          </cell>
          <cell r="AK452">
            <v>0</v>
          </cell>
          <cell r="AL452">
            <v>0</v>
          </cell>
          <cell r="AM452">
            <v>1433.25</v>
          </cell>
          <cell r="AN452">
            <v>1433.25</v>
          </cell>
          <cell r="AO452">
            <v>2</v>
          </cell>
        </row>
        <row r="453">
          <cell r="A453" t="str">
            <v>0X7637142416</v>
          </cell>
          <cell r="B453" t="str">
            <v>0X763714241</v>
          </cell>
          <cell r="C453" t="str">
            <v>0X76371424</v>
          </cell>
          <cell r="D453" t="str">
            <v>ABR-19</v>
          </cell>
          <cell r="E453">
            <v>1</v>
          </cell>
          <cell r="F453" t="str">
            <v>2025605</v>
          </cell>
          <cell r="G453" t="str">
            <v>SR MANTENIMIENTO CORRECTIVO</v>
          </cell>
          <cell r="H453" t="str">
            <v>5955</v>
          </cell>
          <cell r="I453" t="str">
            <v>16/04/2019 11:36</v>
          </cell>
          <cell r="J453" t="str">
            <v>800183</v>
          </cell>
          <cell r="K453" t="str">
            <v>PITSS</v>
          </cell>
          <cell r="L453" t="str">
            <v>ASP</v>
          </cell>
          <cell r="M453" t="str">
            <v>PRICEWATERHOUSECOOPERS SC</v>
          </cell>
          <cell r="N453" t="str">
            <v>AV PROLONGACION AMERICAS NO 1905 PISO 8</v>
          </cell>
          <cell r="O453" t="str">
            <v>Guadalajara-JAL</v>
          </cell>
          <cell r="P453">
            <v>0</v>
          </cell>
          <cell r="Q453" t="str">
            <v>INTERIOR</v>
          </cell>
          <cell r="R453">
            <v>40</v>
          </cell>
          <cell r="S453" t="str">
            <v>Entre 31 y 60</v>
          </cell>
          <cell r="T453" t="str">
            <v>Departmental Digital</v>
          </cell>
          <cell r="U453" t="str">
            <v>A3</v>
          </cell>
          <cell r="V453" t="str">
            <v>Ciudad principal</v>
          </cell>
          <cell r="W453" t="str">
            <v>2-Entre 31 y 60</v>
          </cell>
          <cell r="X453">
            <v>1.05</v>
          </cell>
          <cell r="Y453">
            <v>1433.25</v>
          </cell>
          <cell r="Z453">
            <v>1</v>
          </cell>
          <cell r="AA453">
            <v>1.4</v>
          </cell>
          <cell r="AB453">
            <v>5</v>
          </cell>
          <cell r="AC453">
            <v>0.27999999999999997</v>
          </cell>
          <cell r="AD453">
            <v>0</v>
          </cell>
          <cell r="AE453">
            <v>0</v>
          </cell>
          <cell r="AF453">
            <v>43571</v>
          </cell>
          <cell r="AG453">
            <v>43571</v>
          </cell>
          <cell r="AH453">
            <v>0</v>
          </cell>
          <cell r="AI453" t="str">
            <v>0-1 día</v>
          </cell>
          <cell r="AJ453">
            <v>0</v>
          </cell>
          <cell r="AK453">
            <v>0</v>
          </cell>
          <cell r="AL453">
            <v>0</v>
          </cell>
          <cell r="AM453">
            <v>1433.25</v>
          </cell>
          <cell r="AN453">
            <v>1433.25</v>
          </cell>
          <cell r="AO453">
            <v>1</v>
          </cell>
        </row>
        <row r="454">
          <cell r="A454" t="str">
            <v>0EX966537315</v>
          </cell>
          <cell r="B454" t="str">
            <v>0EX96653731</v>
          </cell>
          <cell r="C454" t="str">
            <v>0EX9665373</v>
          </cell>
          <cell r="D454" t="str">
            <v>ABR-19</v>
          </cell>
          <cell r="E454">
            <v>1</v>
          </cell>
          <cell r="F454" t="str">
            <v>2025317</v>
          </cell>
          <cell r="G454" t="str">
            <v>SR MANTENIMIENTO CORRECTIVO</v>
          </cell>
          <cell r="H454" t="str">
            <v>5866</v>
          </cell>
          <cell r="I454" t="str">
            <v>15/04/2019 18:33</v>
          </cell>
          <cell r="J454" t="str">
            <v>800147</v>
          </cell>
          <cell r="K454" t="str">
            <v>PITSS</v>
          </cell>
          <cell r="L454" t="str">
            <v>ASP</v>
          </cell>
          <cell r="M454" t="str">
            <v>OPERADORA OMX SA DE CV</v>
          </cell>
          <cell r="N454" t="str">
            <v>BLV ADOLFO LOPEZ MATEOS 2009-B</v>
          </cell>
          <cell r="O454" t="str">
            <v>LEON-GTO</v>
          </cell>
          <cell r="P454">
            <v>0</v>
          </cell>
          <cell r="Q454" t="str">
            <v>INTERIOR</v>
          </cell>
          <cell r="R454">
            <v>36</v>
          </cell>
          <cell r="S454" t="str">
            <v>Entre 31 y 60</v>
          </cell>
          <cell r="T454" t="str">
            <v>Departmental Digital</v>
          </cell>
          <cell r="U454" t="str">
            <v>A3</v>
          </cell>
          <cell r="V454" t="str">
            <v>Ciudad principal</v>
          </cell>
          <cell r="W454" t="str">
            <v>2-Entre 31 y 60</v>
          </cell>
          <cell r="X454">
            <v>1.05</v>
          </cell>
          <cell r="Y454">
            <v>1433.25</v>
          </cell>
          <cell r="Z454">
            <v>1</v>
          </cell>
          <cell r="AA454">
            <v>4.9800000000000004</v>
          </cell>
          <cell r="AB454">
            <v>5</v>
          </cell>
          <cell r="AC454">
            <v>0.99600000000000011</v>
          </cell>
          <cell r="AD454">
            <v>0</v>
          </cell>
          <cell r="AE454">
            <v>0</v>
          </cell>
          <cell r="AF454">
            <v>43571</v>
          </cell>
          <cell r="AG454">
            <v>43571</v>
          </cell>
          <cell r="AH454">
            <v>0</v>
          </cell>
          <cell r="AI454" t="str">
            <v>0-1 día</v>
          </cell>
          <cell r="AJ454">
            <v>0</v>
          </cell>
          <cell r="AK454">
            <v>0</v>
          </cell>
          <cell r="AL454">
            <v>0</v>
          </cell>
          <cell r="AM454">
            <v>1433.25</v>
          </cell>
          <cell r="AN454">
            <v>1092</v>
          </cell>
          <cell r="AO454">
            <v>1</v>
          </cell>
        </row>
        <row r="455">
          <cell r="A455" t="str">
            <v>0EX928341016</v>
          </cell>
          <cell r="B455" t="str">
            <v>0EX92834101</v>
          </cell>
          <cell r="C455" t="str">
            <v>0EX9283410</v>
          </cell>
          <cell r="D455" t="str">
            <v>ABR-19</v>
          </cell>
          <cell r="E455">
            <v>1</v>
          </cell>
          <cell r="F455" t="str">
            <v>2025651</v>
          </cell>
          <cell r="G455" t="str">
            <v>SR MANTENIMIENTO CORRECTIVO</v>
          </cell>
          <cell r="H455" t="str">
            <v>5866</v>
          </cell>
          <cell r="I455" t="str">
            <v>16/04/2019 12:28</v>
          </cell>
          <cell r="J455" t="str">
            <v>800147</v>
          </cell>
          <cell r="K455" t="str">
            <v>PITSS</v>
          </cell>
          <cell r="L455" t="str">
            <v>ASP</v>
          </cell>
          <cell r="M455" t="str">
            <v>OFFICE DEPOT DE MEXICO SA DE CV</v>
          </cell>
          <cell r="N455" t="str">
            <v>BLV JUAN ALONSO DE TORRES 1315-3</v>
          </cell>
          <cell r="O455" t="str">
            <v>LEON-GTO</v>
          </cell>
          <cell r="P455">
            <v>0</v>
          </cell>
          <cell r="Q455" t="str">
            <v>INTERIOR</v>
          </cell>
          <cell r="R455">
            <v>36</v>
          </cell>
          <cell r="S455" t="str">
            <v>Entre 31 y 60</v>
          </cell>
          <cell r="T455" t="str">
            <v>Departmental Digital</v>
          </cell>
          <cell r="U455" t="str">
            <v>A3</v>
          </cell>
          <cell r="V455" t="str">
            <v>Ciudad principal</v>
          </cell>
          <cell r="W455" t="str">
            <v>2-Entre 31 y 60</v>
          </cell>
          <cell r="X455">
            <v>1.05</v>
          </cell>
          <cell r="Y455">
            <v>1433.25</v>
          </cell>
          <cell r="Z455">
            <v>1</v>
          </cell>
          <cell r="AA455">
            <v>2.4300000000000002</v>
          </cell>
          <cell r="AB455">
            <v>5</v>
          </cell>
          <cell r="AC455">
            <v>0.48600000000000004</v>
          </cell>
          <cell r="AD455">
            <v>0</v>
          </cell>
          <cell r="AE455">
            <v>0</v>
          </cell>
          <cell r="AF455">
            <v>43573</v>
          </cell>
          <cell r="AG455">
            <v>43573</v>
          </cell>
          <cell r="AH455">
            <v>0</v>
          </cell>
          <cell r="AI455" t="str">
            <v>0-1 día</v>
          </cell>
          <cell r="AJ455">
            <v>0</v>
          </cell>
          <cell r="AK455">
            <v>0</v>
          </cell>
          <cell r="AL455">
            <v>0</v>
          </cell>
          <cell r="AM455">
            <v>1433.25</v>
          </cell>
          <cell r="AN455">
            <v>1433.25</v>
          </cell>
          <cell r="AO455">
            <v>1</v>
          </cell>
        </row>
        <row r="456">
          <cell r="A456" t="str">
            <v>03AG88029715</v>
          </cell>
          <cell r="B456" t="str">
            <v>03AG8802972</v>
          </cell>
          <cell r="C456" t="str">
            <v>03AG880297</v>
          </cell>
          <cell r="D456" t="str">
            <v>ABR-19</v>
          </cell>
          <cell r="E456">
            <v>1</v>
          </cell>
          <cell r="F456" t="str">
            <v>2025087</v>
          </cell>
          <cell r="G456" t="str">
            <v>SR MANTENIMIENTO CORRECTIVO</v>
          </cell>
          <cell r="H456" t="str">
            <v>8075</v>
          </cell>
          <cell r="I456" t="str">
            <v>15/04/2019 12:59</v>
          </cell>
          <cell r="J456" t="str">
            <v>800192</v>
          </cell>
          <cell r="K456" t="str">
            <v>PITSS</v>
          </cell>
          <cell r="L456" t="str">
            <v>ASP</v>
          </cell>
          <cell r="M456" t="str">
            <v>OPERADORA OMX SA DE CV</v>
          </cell>
          <cell r="N456" t="str">
            <v>MARIANO OTERO No 1614</v>
          </cell>
          <cell r="O456" t="str">
            <v>Zapopan-JAL</v>
          </cell>
          <cell r="P456">
            <v>0</v>
          </cell>
          <cell r="Q456" t="str">
            <v>INTERIOR</v>
          </cell>
          <cell r="R456">
            <v>41</v>
          </cell>
          <cell r="S456" t="str">
            <v>Entre 31 y 60</v>
          </cell>
          <cell r="T456" t="str">
            <v>Departmental Digital</v>
          </cell>
          <cell r="U456" t="str">
            <v>A3</v>
          </cell>
          <cell r="V456" t="str">
            <v>Ciudad principal</v>
          </cell>
          <cell r="W456" t="str">
            <v>2-Entre 31 y 60</v>
          </cell>
          <cell r="X456">
            <v>1.05</v>
          </cell>
          <cell r="Y456">
            <v>1433.25</v>
          </cell>
          <cell r="Z456">
            <v>1</v>
          </cell>
          <cell r="AA456">
            <v>2.95</v>
          </cell>
          <cell r="AB456">
            <v>5</v>
          </cell>
          <cell r="AC456">
            <v>0.59000000000000008</v>
          </cell>
          <cell r="AD456">
            <v>0</v>
          </cell>
          <cell r="AE456">
            <v>0</v>
          </cell>
          <cell r="AF456">
            <v>43573</v>
          </cell>
          <cell r="AG456">
            <v>43573</v>
          </cell>
          <cell r="AH456">
            <v>0</v>
          </cell>
          <cell r="AI456" t="str">
            <v>0-1 día</v>
          </cell>
          <cell r="AJ456">
            <v>0</v>
          </cell>
          <cell r="AK456">
            <v>0</v>
          </cell>
          <cell r="AL456">
            <v>0</v>
          </cell>
          <cell r="AM456">
            <v>1433.25</v>
          </cell>
          <cell r="AN456">
            <v>1433.25</v>
          </cell>
          <cell r="AO456">
            <v>2</v>
          </cell>
        </row>
        <row r="457">
          <cell r="A457" t="str">
            <v>0X7637138622</v>
          </cell>
          <cell r="B457" t="str">
            <v>0X763713861</v>
          </cell>
          <cell r="C457" t="str">
            <v>0X76371386</v>
          </cell>
          <cell r="D457" t="str">
            <v>ABR-19</v>
          </cell>
          <cell r="E457">
            <v>1</v>
          </cell>
          <cell r="F457" t="str">
            <v>2027815</v>
          </cell>
          <cell r="G457" t="str">
            <v>SR MANTENIMIENTO CORRECTIVO</v>
          </cell>
          <cell r="H457" t="str">
            <v>5955</v>
          </cell>
          <cell r="I457" t="str">
            <v>22/04/2019 11:27</v>
          </cell>
          <cell r="J457" t="str">
            <v>500066</v>
          </cell>
          <cell r="K457" t="str">
            <v>PITSS</v>
          </cell>
          <cell r="L457" t="str">
            <v>ASP</v>
          </cell>
          <cell r="M457" t="str">
            <v>PRICEWATERHOUSECOOPERS SC</v>
          </cell>
          <cell r="N457" t="str">
            <v>AV RUFINO TAMAYO NO 100</v>
          </cell>
          <cell r="O457" t="str">
            <v>San Pedro Garza Garc</v>
          </cell>
          <cell r="P457">
            <v>0</v>
          </cell>
          <cell r="Q457" t="str">
            <v>INTERIOR</v>
          </cell>
          <cell r="R457">
            <v>60</v>
          </cell>
          <cell r="S457" t="str">
            <v>Entre 31 y 60</v>
          </cell>
          <cell r="T457" t="str">
            <v>Departmental Digital</v>
          </cell>
          <cell r="U457" t="str">
            <v>A3</v>
          </cell>
          <cell r="V457" t="str">
            <v>Ciudad principal</v>
          </cell>
          <cell r="W457" t="str">
            <v>2-Entre 31 y 60</v>
          </cell>
          <cell r="X457">
            <v>1.05</v>
          </cell>
          <cell r="Y457">
            <v>1433.25</v>
          </cell>
          <cell r="Z457">
            <v>1</v>
          </cell>
          <cell r="AA457">
            <v>1.5</v>
          </cell>
          <cell r="AB457">
            <v>5</v>
          </cell>
          <cell r="AC457">
            <v>0.3</v>
          </cell>
          <cell r="AD457">
            <v>0</v>
          </cell>
          <cell r="AE457">
            <v>0</v>
          </cell>
          <cell r="AF457">
            <v>43577</v>
          </cell>
          <cell r="AG457">
            <v>43577</v>
          </cell>
          <cell r="AH457">
            <v>0</v>
          </cell>
          <cell r="AI457" t="str">
            <v>0-1 día</v>
          </cell>
          <cell r="AJ457">
            <v>0</v>
          </cell>
          <cell r="AK457">
            <v>0</v>
          </cell>
          <cell r="AL457">
            <v>0</v>
          </cell>
          <cell r="AM457">
            <v>1433.25</v>
          </cell>
          <cell r="AN457">
            <v>1433.25</v>
          </cell>
          <cell r="AO457">
            <v>1</v>
          </cell>
        </row>
        <row r="458">
          <cell r="A458" t="str">
            <v>0EX929302622</v>
          </cell>
          <cell r="B458" t="str">
            <v>0EX92930261</v>
          </cell>
          <cell r="C458" t="str">
            <v>0EX9293026</v>
          </cell>
          <cell r="D458" t="str">
            <v>ABR-19</v>
          </cell>
          <cell r="E458">
            <v>1</v>
          </cell>
          <cell r="F458" t="str">
            <v>2027723</v>
          </cell>
          <cell r="G458" t="str">
            <v>SR MANTENIMIENTO CORRECTIVO</v>
          </cell>
          <cell r="H458" t="str">
            <v>5866</v>
          </cell>
          <cell r="I458" t="str">
            <v>22/04/2019 10:14</v>
          </cell>
          <cell r="J458" t="str">
            <v>100037</v>
          </cell>
          <cell r="K458" t="str">
            <v>PITSS</v>
          </cell>
          <cell r="L458" t="str">
            <v>ASP</v>
          </cell>
          <cell r="M458" t="str">
            <v>OPERADORA OMX SA DE CV</v>
          </cell>
          <cell r="N458" t="str">
            <v>BLV AEROPUERTO MIGUEL ALEMAN 55</v>
          </cell>
          <cell r="O458" t="str">
            <v>LERMA-MEX</v>
          </cell>
          <cell r="P458">
            <v>0</v>
          </cell>
          <cell r="Q458" t="str">
            <v>INTERIOR</v>
          </cell>
          <cell r="R458">
            <v>48</v>
          </cell>
          <cell r="S458" t="str">
            <v>Entre 31 y 60</v>
          </cell>
          <cell r="T458" t="str">
            <v>Departmental Digital</v>
          </cell>
          <cell r="U458" t="str">
            <v>A3</v>
          </cell>
          <cell r="V458" t="str">
            <v>Otras</v>
          </cell>
          <cell r="W458" t="str">
            <v>2-Entre 31 y 60</v>
          </cell>
          <cell r="X458">
            <v>1.05</v>
          </cell>
          <cell r="Y458">
            <v>1433.25</v>
          </cell>
          <cell r="Z458">
            <v>1</v>
          </cell>
          <cell r="AA458">
            <v>1.1499999999999999</v>
          </cell>
          <cell r="AB458">
            <v>9</v>
          </cell>
          <cell r="AC458">
            <v>0.12777777777777777</v>
          </cell>
          <cell r="AD458">
            <v>0</v>
          </cell>
          <cell r="AE458">
            <v>0</v>
          </cell>
          <cell r="AF458">
            <v>43577</v>
          </cell>
          <cell r="AG458">
            <v>43577</v>
          </cell>
          <cell r="AH458">
            <v>0</v>
          </cell>
          <cell r="AI458" t="str">
            <v>0-1 día</v>
          </cell>
          <cell r="AJ458">
            <v>0</v>
          </cell>
          <cell r="AK458">
            <v>0</v>
          </cell>
          <cell r="AL458">
            <v>0</v>
          </cell>
          <cell r="AM458">
            <v>1433.25</v>
          </cell>
          <cell r="AN458">
            <v>1433.25</v>
          </cell>
          <cell r="AO458">
            <v>1</v>
          </cell>
        </row>
        <row r="459">
          <cell r="A459" t="str">
            <v>03AG87789922</v>
          </cell>
          <cell r="B459" t="str">
            <v>03AG8778991</v>
          </cell>
          <cell r="C459" t="str">
            <v>03AG877899</v>
          </cell>
          <cell r="D459" t="str">
            <v>ABR-19</v>
          </cell>
          <cell r="E459">
            <v>1</v>
          </cell>
          <cell r="F459" t="str">
            <v>2027657</v>
          </cell>
          <cell r="G459" t="str">
            <v>SR MANTENIMIENTO CORRECTIVO</v>
          </cell>
          <cell r="H459" t="str">
            <v>8075</v>
          </cell>
          <cell r="I459" t="str">
            <v>22/04/2019 08:58</v>
          </cell>
          <cell r="J459" t="str">
            <v>500056</v>
          </cell>
          <cell r="K459" t="str">
            <v>PITSS</v>
          </cell>
          <cell r="L459" t="str">
            <v>ASP</v>
          </cell>
          <cell r="M459" t="str">
            <v>OPERADORA OMX SA DE CV</v>
          </cell>
          <cell r="N459" t="str">
            <v>BLV HIDALGO Y FUENTE DE DIANA SN</v>
          </cell>
          <cell r="O459" t="str">
            <v>REYNOSA-TAM</v>
          </cell>
          <cell r="P459">
            <v>0</v>
          </cell>
          <cell r="Q459" t="str">
            <v>INTERIOR</v>
          </cell>
          <cell r="R459">
            <v>40</v>
          </cell>
          <cell r="S459" t="str">
            <v>Entre 31 y 60</v>
          </cell>
          <cell r="T459" t="str">
            <v>Departmental Digital</v>
          </cell>
          <cell r="U459" t="str">
            <v>A3</v>
          </cell>
          <cell r="V459" t="str">
            <v>Ciudad principal</v>
          </cell>
          <cell r="W459" t="str">
            <v>2-Entre 31 y 60</v>
          </cell>
          <cell r="X459">
            <v>1.05</v>
          </cell>
          <cell r="Y459">
            <v>1433.25</v>
          </cell>
          <cell r="Z459">
            <v>1</v>
          </cell>
          <cell r="AA459">
            <v>1.78</v>
          </cell>
          <cell r="AB459">
            <v>5</v>
          </cell>
          <cell r="AC459">
            <v>0.35599999999999998</v>
          </cell>
          <cell r="AD459">
            <v>0</v>
          </cell>
          <cell r="AE459">
            <v>0</v>
          </cell>
          <cell r="AF459">
            <v>43577</v>
          </cell>
          <cell r="AG459">
            <v>43577</v>
          </cell>
          <cell r="AH459">
            <v>0</v>
          </cell>
          <cell r="AI459" t="str">
            <v>0-1 día</v>
          </cell>
          <cell r="AJ459">
            <v>0</v>
          </cell>
          <cell r="AK459">
            <v>0</v>
          </cell>
          <cell r="AL459">
            <v>0</v>
          </cell>
          <cell r="AM459">
            <v>1433.25</v>
          </cell>
          <cell r="AN459">
            <v>1501.5</v>
          </cell>
          <cell r="AO459">
            <v>1</v>
          </cell>
        </row>
        <row r="460">
          <cell r="A460" t="str">
            <v>0X7670783622</v>
          </cell>
          <cell r="B460" t="str">
            <v>0X767078361</v>
          </cell>
          <cell r="C460" t="str">
            <v>0X76707836</v>
          </cell>
          <cell r="D460" t="str">
            <v>ABR-19</v>
          </cell>
          <cell r="E460">
            <v>1</v>
          </cell>
          <cell r="F460" t="str">
            <v>2027629</v>
          </cell>
          <cell r="G460" t="str">
            <v>SR MANTENIMIENTO CORRECTIVO</v>
          </cell>
          <cell r="H460" t="str">
            <v>5945</v>
          </cell>
          <cell r="I460" t="str">
            <v>22/04/2019 08:23</v>
          </cell>
          <cell r="J460" t="str">
            <v>500018</v>
          </cell>
          <cell r="K460" t="str">
            <v>PITSS</v>
          </cell>
          <cell r="L460" t="str">
            <v>ASP</v>
          </cell>
          <cell r="M460" t="str">
            <v>ALAMBRADOS Y CIRCUITOS ELECTRICOS S DE RL DE CV</v>
          </cell>
          <cell r="N460" t="str">
            <v>BOULEVARD FRANCISCO PRIMO DE VERDAD No 3317</v>
          </cell>
          <cell r="O460" t="str">
            <v>Durango-DGO</v>
          </cell>
          <cell r="P460">
            <v>0</v>
          </cell>
          <cell r="Q460" t="str">
            <v>INTERIOR</v>
          </cell>
          <cell r="R460">
            <v>48</v>
          </cell>
          <cell r="S460" t="str">
            <v>Entre 31 y 60</v>
          </cell>
          <cell r="T460" t="str">
            <v>Office Digital</v>
          </cell>
          <cell r="U460" t="str">
            <v>A3</v>
          </cell>
          <cell r="V460" t="str">
            <v>Ciudad principal</v>
          </cell>
          <cell r="W460" t="str">
            <v>2-Entre 31 y 60</v>
          </cell>
          <cell r="X460">
            <v>1.05</v>
          </cell>
          <cell r="Y460">
            <v>1433.25</v>
          </cell>
          <cell r="Z460">
            <v>1</v>
          </cell>
          <cell r="AA460">
            <v>1.3</v>
          </cell>
          <cell r="AB460">
            <v>5</v>
          </cell>
          <cell r="AC460">
            <v>0.26</v>
          </cell>
          <cell r="AD460">
            <v>0</v>
          </cell>
          <cell r="AE460">
            <v>0</v>
          </cell>
          <cell r="AF460">
            <v>43578</v>
          </cell>
          <cell r="AG460">
            <v>43578</v>
          </cell>
          <cell r="AH460">
            <v>0</v>
          </cell>
          <cell r="AI460" t="str">
            <v>0-1 día</v>
          </cell>
          <cell r="AJ460">
            <v>0</v>
          </cell>
          <cell r="AK460">
            <v>0</v>
          </cell>
          <cell r="AL460">
            <v>0</v>
          </cell>
          <cell r="AM460">
            <v>1433.25</v>
          </cell>
          <cell r="AN460">
            <v>1433.25</v>
          </cell>
          <cell r="AO460">
            <v>1</v>
          </cell>
        </row>
        <row r="461">
          <cell r="A461" t="str">
            <v>0EX929308723</v>
          </cell>
          <cell r="B461" t="str">
            <v>0EX92930871</v>
          </cell>
          <cell r="C461" t="str">
            <v>0EX9293087</v>
          </cell>
          <cell r="D461" t="str">
            <v>ABR-19</v>
          </cell>
          <cell r="E461">
            <v>1</v>
          </cell>
          <cell r="F461" t="str">
            <v>2028323</v>
          </cell>
          <cell r="G461" t="str">
            <v>SR MANTENIMIENTO CORRECTIVO</v>
          </cell>
          <cell r="H461" t="str">
            <v>5866</v>
          </cell>
          <cell r="I461" t="str">
            <v>23/04/2019 10:28</v>
          </cell>
          <cell r="J461" t="str">
            <v>500066</v>
          </cell>
          <cell r="K461" t="str">
            <v>PITSS</v>
          </cell>
          <cell r="L461" t="str">
            <v>ASP</v>
          </cell>
          <cell r="M461" t="str">
            <v>OPERADORA OMX SA DE CV</v>
          </cell>
          <cell r="N461" t="str">
            <v>AV DE LAS TORRES 2498</v>
          </cell>
          <cell r="O461" t="str">
            <v>SAN PEDRO GARZA GARC</v>
          </cell>
          <cell r="P461">
            <v>0</v>
          </cell>
          <cell r="Q461" t="str">
            <v>INTERIOR</v>
          </cell>
          <cell r="R461">
            <v>32</v>
          </cell>
          <cell r="S461" t="str">
            <v>Entre 31 y 60</v>
          </cell>
          <cell r="T461" t="str">
            <v>Departmental Digital</v>
          </cell>
          <cell r="U461" t="str">
            <v>A3</v>
          </cell>
          <cell r="V461" t="str">
            <v>Ciudad principal</v>
          </cell>
          <cell r="W461" t="str">
            <v>2-Entre 31 y 60</v>
          </cell>
          <cell r="X461">
            <v>1.05</v>
          </cell>
          <cell r="Y461">
            <v>1433.25</v>
          </cell>
          <cell r="Z461">
            <v>1</v>
          </cell>
          <cell r="AA461">
            <v>2.93</v>
          </cell>
          <cell r="AB461">
            <v>5</v>
          </cell>
          <cell r="AC461">
            <v>0.58600000000000008</v>
          </cell>
          <cell r="AD461">
            <v>0</v>
          </cell>
          <cell r="AE461">
            <v>0</v>
          </cell>
          <cell r="AF461">
            <v>43578</v>
          </cell>
          <cell r="AG461">
            <v>43579</v>
          </cell>
          <cell r="AH461">
            <v>1</v>
          </cell>
          <cell r="AI461" t="str">
            <v>0-1 día</v>
          </cell>
          <cell r="AJ461">
            <v>0</v>
          </cell>
          <cell r="AK461">
            <v>0</v>
          </cell>
          <cell r="AL461">
            <v>0</v>
          </cell>
          <cell r="AM461">
            <v>1433.25</v>
          </cell>
          <cell r="AN461">
            <v>1433.25</v>
          </cell>
          <cell r="AO461">
            <v>1</v>
          </cell>
        </row>
        <row r="462">
          <cell r="A462" t="str">
            <v>0EX928311824</v>
          </cell>
          <cell r="B462" t="str">
            <v>0EX92831181</v>
          </cell>
          <cell r="C462" t="str">
            <v>0EX9283118</v>
          </cell>
          <cell r="D462" t="str">
            <v>ABR-19</v>
          </cell>
          <cell r="E462">
            <v>1</v>
          </cell>
          <cell r="F462" t="str">
            <v>2028925</v>
          </cell>
          <cell r="G462" t="str">
            <v>SR MANTENIMIENTO CORRECTIVO</v>
          </cell>
          <cell r="H462" t="str">
            <v>5866</v>
          </cell>
          <cell r="I462" t="str">
            <v>24/04/2019 10:54</v>
          </cell>
          <cell r="J462" t="str">
            <v>800074</v>
          </cell>
          <cell r="K462" t="str">
            <v>PITSS</v>
          </cell>
          <cell r="L462" t="str">
            <v>ASP</v>
          </cell>
          <cell r="M462" t="str">
            <v>OFFICE DEPOT DE MEXICO SA DE CV</v>
          </cell>
          <cell r="N462" t="str">
            <v>CALZ DE LA HUERTA 2799</v>
          </cell>
          <cell r="O462" t="str">
            <v>MORELIA-MICH</v>
          </cell>
          <cell r="P462">
            <v>0</v>
          </cell>
          <cell r="Q462" t="str">
            <v>INTERIOR</v>
          </cell>
          <cell r="R462">
            <v>49</v>
          </cell>
          <cell r="S462" t="str">
            <v>Entre 31 y 60</v>
          </cell>
          <cell r="T462" t="str">
            <v>Departmental Digital</v>
          </cell>
          <cell r="U462" t="str">
            <v>A3</v>
          </cell>
          <cell r="V462" t="str">
            <v>Ciudad principal</v>
          </cell>
          <cell r="W462" t="str">
            <v>2-Entre 31 y 60</v>
          </cell>
          <cell r="X462">
            <v>1.05</v>
          </cell>
          <cell r="Y462">
            <v>1433.25</v>
          </cell>
          <cell r="Z462">
            <v>1</v>
          </cell>
          <cell r="AA462">
            <v>3.18</v>
          </cell>
          <cell r="AB462">
            <v>5</v>
          </cell>
          <cell r="AC462">
            <v>0.63600000000000001</v>
          </cell>
          <cell r="AD462">
            <v>0</v>
          </cell>
          <cell r="AE462">
            <v>0</v>
          </cell>
          <cell r="AF462">
            <v>43579</v>
          </cell>
          <cell r="AG462">
            <v>43579</v>
          </cell>
          <cell r="AH462">
            <v>0</v>
          </cell>
          <cell r="AI462" t="str">
            <v>0-1 día</v>
          </cell>
          <cell r="AJ462">
            <v>0</v>
          </cell>
          <cell r="AK462">
            <v>0</v>
          </cell>
          <cell r="AL462">
            <v>0</v>
          </cell>
          <cell r="AM462">
            <v>1433.25</v>
          </cell>
          <cell r="AN462">
            <v>1433.25</v>
          </cell>
          <cell r="AO462">
            <v>1</v>
          </cell>
        </row>
        <row r="463">
          <cell r="A463" t="str">
            <v>03AG87622024</v>
          </cell>
          <cell r="B463" t="str">
            <v>03AG8762201</v>
          </cell>
          <cell r="C463" t="str">
            <v>03AG876220</v>
          </cell>
          <cell r="D463" t="str">
            <v>ABR-19</v>
          </cell>
          <cell r="E463">
            <v>1</v>
          </cell>
          <cell r="F463" t="str">
            <v>2029023</v>
          </cell>
          <cell r="G463" t="str">
            <v>SR MANTENIMIENTO CORRECTIVO</v>
          </cell>
          <cell r="H463" t="str">
            <v>8075</v>
          </cell>
          <cell r="I463" t="str">
            <v>24/04/2019 12:48</v>
          </cell>
          <cell r="J463" t="str">
            <v>500158</v>
          </cell>
          <cell r="K463" t="str">
            <v>PITSS</v>
          </cell>
          <cell r="L463" t="str">
            <v>ASP</v>
          </cell>
          <cell r="M463" t="str">
            <v>DELPHI AUTOMOTIVE SYSTEMS S DE RL DE CV</v>
          </cell>
          <cell r="N463" t="str">
            <v>AV PRINCIPAL No 1420</v>
          </cell>
          <cell r="O463" t="str">
            <v>Ciudad Juarez-CHIH</v>
          </cell>
          <cell r="P463">
            <v>0</v>
          </cell>
          <cell r="Q463" t="str">
            <v>INTERIOR</v>
          </cell>
          <cell r="R463">
            <v>47</v>
          </cell>
          <cell r="S463" t="str">
            <v>Entre 31 y 60</v>
          </cell>
          <cell r="T463" t="str">
            <v>Departmental Digital</v>
          </cell>
          <cell r="U463" t="str">
            <v>A3</v>
          </cell>
          <cell r="V463" t="str">
            <v>Ciudad principal</v>
          </cell>
          <cell r="W463" t="str">
            <v>2-Entre 31 y 60</v>
          </cell>
          <cell r="X463">
            <v>1.05</v>
          </cell>
          <cell r="Y463">
            <v>1433.25</v>
          </cell>
          <cell r="Z463">
            <v>1</v>
          </cell>
          <cell r="AA463">
            <v>1.78</v>
          </cell>
          <cell r="AB463">
            <v>5</v>
          </cell>
          <cell r="AC463">
            <v>0.35599999999999998</v>
          </cell>
          <cell r="AD463">
            <v>0</v>
          </cell>
          <cell r="AE463">
            <v>0</v>
          </cell>
          <cell r="AF463">
            <v>43579</v>
          </cell>
          <cell r="AG463">
            <v>43579</v>
          </cell>
          <cell r="AH463">
            <v>0</v>
          </cell>
          <cell r="AI463" t="str">
            <v>0-1 día</v>
          </cell>
          <cell r="AJ463">
            <v>0</v>
          </cell>
          <cell r="AK463">
            <v>0</v>
          </cell>
          <cell r="AL463">
            <v>0</v>
          </cell>
          <cell r="AM463">
            <v>1433.25</v>
          </cell>
          <cell r="AN463">
            <v>687.75</v>
          </cell>
          <cell r="AO463">
            <v>1</v>
          </cell>
        </row>
        <row r="464">
          <cell r="A464" t="str">
            <v>0Y4X82069415</v>
          </cell>
          <cell r="B464" t="str">
            <v>0Y4X8206941</v>
          </cell>
          <cell r="C464" t="str">
            <v>0Y4X820694</v>
          </cell>
          <cell r="D464" t="str">
            <v>ABR-19</v>
          </cell>
          <cell r="E464">
            <v>1</v>
          </cell>
          <cell r="F464" t="str">
            <v>2025271</v>
          </cell>
          <cell r="G464" t="str">
            <v>SR MANTENIMIENTO CORRECTIVO</v>
          </cell>
          <cell r="H464" t="str">
            <v>8045</v>
          </cell>
          <cell r="I464" t="str">
            <v>15/04/2019 16:23</v>
          </cell>
          <cell r="J464" t="str">
            <v>500161</v>
          </cell>
          <cell r="K464" t="str">
            <v>PITSS</v>
          </cell>
          <cell r="L464" t="str">
            <v>ASP</v>
          </cell>
          <cell r="M464" t="str">
            <v>DELPHI DIESEL SYSTEMS S DE RL DE CV</v>
          </cell>
          <cell r="N464" t="str">
            <v>AV DE LAS INDUSTRIAS No 4907</v>
          </cell>
          <cell r="O464" t="str">
            <v>Chihuahua-CHIH</v>
          </cell>
          <cell r="P464">
            <v>0</v>
          </cell>
          <cell r="Q464" t="str">
            <v>INTERIOR</v>
          </cell>
          <cell r="R464">
            <v>38</v>
          </cell>
          <cell r="S464" t="str">
            <v>Entre 31 y 60</v>
          </cell>
          <cell r="T464" t="str">
            <v>Office Digital</v>
          </cell>
          <cell r="U464" t="str">
            <v>A3</v>
          </cell>
          <cell r="V464" t="str">
            <v>Ciudad principal</v>
          </cell>
          <cell r="W464" t="str">
            <v>2-Entre 31 y 60</v>
          </cell>
          <cell r="X464">
            <v>1.05</v>
          </cell>
          <cell r="Y464">
            <v>1433.25</v>
          </cell>
          <cell r="Z464">
            <v>1</v>
          </cell>
          <cell r="AA464">
            <v>1.1200000000000001</v>
          </cell>
          <cell r="AB464">
            <v>5</v>
          </cell>
          <cell r="AC464">
            <v>0.22400000000000003</v>
          </cell>
          <cell r="AD464">
            <v>0</v>
          </cell>
          <cell r="AE464">
            <v>0</v>
          </cell>
          <cell r="AF464">
            <v>43579</v>
          </cell>
          <cell r="AG464">
            <v>43579</v>
          </cell>
          <cell r="AH464">
            <v>0</v>
          </cell>
          <cell r="AI464" t="str">
            <v>0-1 día</v>
          </cell>
          <cell r="AJ464">
            <v>0</v>
          </cell>
          <cell r="AK464">
            <v>0</v>
          </cell>
          <cell r="AL464">
            <v>0</v>
          </cell>
          <cell r="AM464">
            <v>1433.25</v>
          </cell>
          <cell r="AN464">
            <v>1433.25</v>
          </cell>
          <cell r="AO464">
            <v>1</v>
          </cell>
        </row>
        <row r="465">
          <cell r="A465" t="str">
            <v>0EX928704525</v>
          </cell>
          <cell r="B465" t="str">
            <v>0EX92870451</v>
          </cell>
          <cell r="C465" t="str">
            <v>0EX9287045</v>
          </cell>
          <cell r="D465" t="str">
            <v>ABR-19</v>
          </cell>
          <cell r="E465">
            <v>1</v>
          </cell>
          <cell r="F465" t="str">
            <v>2029561</v>
          </cell>
          <cell r="G465" t="str">
            <v>SR MANTENIMIENTO CORRECTIVO</v>
          </cell>
          <cell r="H465" t="str">
            <v>5866</v>
          </cell>
          <cell r="I465" t="str">
            <v>25/04/2019 09:55</v>
          </cell>
          <cell r="J465" t="str">
            <v>800187</v>
          </cell>
          <cell r="K465" t="str">
            <v>PITSS</v>
          </cell>
          <cell r="L465" t="str">
            <v>ASP</v>
          </cell>
          <cell r="M465" t="str">
            <v>OPERADORA OMX SA DE CV</v>
          </cell>
          <cell r="N465" t="str">
            <v>AV 5 DE FEBRERO 9200</v>
          </cell>
          <cell r="O465" t="str">
            <v>QUERETARO-QRO</v>
          </cell>
          <cell r="P465">
            <v>0</v>
          </cell>
          <cell r="Q465" t="str">
            <v>INTERIOR</v>
          </cell>
          <cell r="R465">
            <v>35</v>
          </cell>
          <cell r="S465" t="str">
            <v>Entre 31 y 60</v>
          </cell>
          <cell r="T465" t="str">
            <v>Departmental Digital</v>
          </cell>
          <cell r="U465" t="str">
            <v>A3</v>
          </cell>
          <cell r="V465" t="str">
            <v>Ciudad principal</v>
          </cell>
          <cell r="W465" t="str">
            <v>2-Entre 31 y 60</v>
          </cell>
          <cell r="X465">
            <v>1.05</v>
          </cell>
          <cell r="Y465">
            <v>1433.25</v>
          </cell>
          <cell r="Z465">
            <v>1</v>
          </cell>
          <cell r="AA465">
            <v>1.33</v>
          </cell>
          <cell r="AB465">
            <v>5</v>
          </cell>
          <cell r="AC465">
            <v>0.26600000000000001</v>
          </cell>
          <cell r="AD465">
            <v>0</v>
          </cell>
          <cell r="AE465">
            <v>0</v>
          </cell>
          <cell r="AF465">
            <v>43580</v>
          </cell>
          <cell r="AG465">
            <v>43580</v>
          </cell>
          <cell r="AH465">
            <v>0</v>
          </cell>
          <cell r="AI465" t="str">
            <v>0-1 día</v>
          </cell>
          <cell r="AJ465">
            <v>0</v>
          </cell>
          <cell r="AK465">
            <v>0</v>
          </cell>
          <cell r="AL465">
            <v>0</v>
          </cell>
          <cell r="AM465">
            <v>1433.25</v>
          </cell>
          <cell r="AN465">
            <v>1433.25</v>
          </cell>
          <cell r="AO465">
            <v>1</v>
          </cell>
        </row>
        <row r="466">
          <cell r="A466" t="str">
            <v>03AG87943425</v>
          </cell>
          <cell r="B466" t="str">
            <v>03AG8794341</v>
          </cell>
          <cell r="C466" t="str">
            <v>03AG879434</v>
          </cell>
          <cell r="D466" t="str">
            <v>ABR-19</v>
          </cell>
          <cell r="E466">
            <v>1</v>
          </cell>
          <cell r="F466" t="str">
            <v>2029563</v>
          </cell>
          <cell r="G466" t="str">
            <v>SR MANTENIMIENTO CORRECTIVO</v>
          </cell>
          <cell r="H466" t="str">
            <v>8075</v>
          </cell>
          <cell r="I466" t="str">
            <v>25/04/2019 10:00</v>
          </cell>
          <cell r="J466" t="str">
            <v>800187</v>
          </cell>
          <cell r="K466" t="str">
            <v>PITSS</v>
          </cell>
          <cell r="L466" t="str">
            <v>ASP</v>
          </cell>
          <cell r="M466" t="str">
            <v>OPERADORA OMX SA DE CV</v>
          </cell>
          <cell r="N466" t="str">
            <v>AV 5 DE FEBRERO 9200</v>
          </cell>
          <cell r="O466" t="str">
            <v>QUERETARO-QRO</v>
          </cell>
          <cell r="P466">
            <v>0</v>
          </cell>
          <cell r="Q466" t="str">
            <v>INTERIOR</v>
          </cell>
          <cell r="R466">
            <v>31</v>
          </cell>
          <cell r="S466" t="str">
            <v>Entre 31 y 60</v>
          </cell>
          <cell r="T466" t="str">
            <v>Departmental Digital</v>
          </cell>
          <cell r="U466" t="str">
            <v>A3</v>
          </cell>
          <cell r="V466" t="str">
            <v>Ciudad principal</v>
          </cell>
          <cell r="W466" t="str">
            <v>2-Entre 31 y 60</v>
          </cell>
          <cell r="X466">
            <v>1.05</v>
          </cell>
          <cell r="Y466">
            <v>1433.25</v>
          </cell>
          <cell r="Z466">
            <v>1</v>
          </cell>
          <cell r="AA466">
            <v>2</v>
          </cell>
          <cell r="AB466">
            <v>5</v>
          </cell>
          <cell r="AC466">
            <v>0.4</v>
          </cell>
          <cell r="AD466">
            <v>0</v>
          </cell>
          <cell r="AE466">
            <v>0</v>
          </cell>
          <cell r="AF466">
            <v>43580</v>
          </cell>
          <cell r="AG466">
            <v>43580</v>
          </cell>
          <cell r="AH466">
            <v>0</v>
          </cell>
          <cell r="AI466" t="str">
            <v>0-1 día</v>
          </cell>
          <cell r="AJ466">
            <v>0</v>
          </cell>
          <cell r="AK466">
            <v>0</v>
          </cell>
          <cell r="AL466">
            <v>0</v>
          </cell>
          <cell r="AM466">
            <v>1433.25</v>
          </cell>
          <cell r="AN466">
            <v>1433.25</v>
          </cell>
          <cell r="AO466">
            <v>1</v>
          </cell>
        </row>
        <row r="467">
          <cell r="A467" t="str">
            <v>0Y2B00334825</v>
          </cell>
          <cell r="B467" t="str">
            <v>0Y2B0033481</v>
          </cell>
          <cell r="C467" t="str">
            <v>0Y2B003348</v>
          </cell>
          <cell r="D467" t="str">
            <v>ABR-19</v>
          </cell>
          <cell r="E467">
            <v>1</v>
          </cell>
          <cell r="F467" t="str">
            <v>2029589</v>
          </cell>
          <cell r="G467" t="str">
            <v>SR MANTENIMIENTO CORRECTIVO</v>
          </cell>
          <cell r="H467" t="str">
            <v>5757</v>
          </cell>
          <cell r="I467" t="str">
            <v>25/04/2019 10:30</v>
          </cell>
          <cell r="J467" t="str">
            <v>500080</v>
          </cell>
          <cell r="K467" t="str">
            <v>PITSS</v>
          </cell>
          <cell r="L467" t="str">
            <v>ASP</v>
          </cell>
          <cell r="M467" t="str">
            <v>INSTITUTO TECNOLOGICO Y DE ESTUDIOS SUPERIORES DE</v>
          </cell>
          <cell r="N467" t="str">
            <v>HEROICO COLEGIO MILITAR No 4700</v>
          </cell>
          <cell r="O467" t="str">
            <v>Chihuahua-CHIH</v>
          </cell>
          <cell r="P467">
            <v>0</v>
          </cell>
          <cell r="Q467" t="str">
            <v>INTERIOR</v>
          </cell>
          <cell r="R467">
            <v>42</v>
          </cell>
          <cell r="S467" t="str">
            <v>Entre 31 y 60</v>
          </cell>
          <cell r="T467" t="str">
            <v>Departmental Digital</v>
          </cell>
          <cell r="U467" t="str">
            <v>A3</v>
          </cell>
          <cell r="V467" t="str">
            <v>Ciudad principal</v>
          </cell>
          <cell r="W467" t="str">
            <v>2-Entre 31 y 60</v>
          </cell>
          <cell r="X467">
            <v>1.05</v>
          </cell>
          <cell r="Y467">
            <v>1433.25</v>
          </cell>
          <cell r="Z467">
            <v>1</v>
          </cell>
          <cell r="AA467">
            <v>0</v>
          </cell>
          <cell r="AB467">
            <v>5</v>
          </cell>
          <cell r="AC467">
            <v>0</v>
          </cell>
          <cell r="AD467">
            <v>0</v>
          </cell>
          <cell r="AE467">
            <v>0</v>
          </cell>
          <cell r="AF467">
            <v>43580</v>
          </cell>
          <cell r="AG467">
            <v>43580</v>
          </cell>
          <cell r="AH467">
            <v>0</v>
          </cell>
          <cell r="AI467" t="str">
            <v>0-1 día</v>
          </cell>
          <cell r="AJ467">
            <v>0</v>
          </cell>
          <cell r="AK467">
            <v>0</v>
          </cell>
          <cell r="AL467">
            <v>0</v>
          </cell>
          <cell r="AM467">
            <v>1433.25</v>
          </cell>
          <cell r="AN467">
            <v>1433.25</v>
          </cell>
          <cell r="AO467">
            <v>1</v>
          </cell>
        </row>
        <row r="468">
          <cell r="A468" t="str">
            <v>0X7637278525</v>
          </cell>
          <cell r="B468" t="str">
            <v>0X763727851</v>
          </cell>
          <cell r="C468" t="str">
            <v>0X76372785</v>
          </cell>
          <cell r="D468" t="str">
            <v>ABR-19</v>
          </cell>
          <cell r="E468">
            <v>1</v>
          </cell>
          <cell r="F468" t="str">
            <v>2029735</v>
          </cell>
          <cell r="G468" t="str">
            <v>SR MANTENIMIENTO CORRECTIVO</v>
          </cell>
          <cell r="H468" t="str">
            <v>5945</v>
          </cell>
          <cell r="I468" t="str">
            <v>25/04/2019 13:14</v>
          </cell>
          <cell r="J468" t="str">
            <v>500093</v>
          </cell>
          <cell r="K468" t="str">
            <v>PITSS</v>
          </cell>
          <cell r="L468" t="str">
            <v>ASP</v>
          </cell>
          <cell r="M468" t="str">
            <v>APTIV CONTRACT SERVICES NUEVO LAREDO S DE RL DE CV</v>
          </cell>
          <cell r="N468" t="str">
            <v>AV DE LAS FABRICAS No 5939</v>
          </cell>
          <cell r="O468" t="str">
            <v>Nuevo Laredo-TAM</v>
          </cell>
          <cell r="P468">
            <v>0</v>
          </cell>
          <cell r="Q468" t="str">
            <v>INTERIOR</v>
          </cell>
          <cell r="R468">
            <v>42</v>
          </cell>
          <cell r="S468" t="str">
            <v>Entre 31 y 60</v>
          </cell>
          <cell r="T468" t="str">
            <v>Office Digital</v>
          </cell>
          <cell r="U468" t="str">
            <v>A3</v>
          </cell>
          <cell r="V468" t="str">
            <v>Ciudad principal</v>
          </cell>
          <cell r="W468" t="str">
            <v>2-Entre 31 y 60</v>
          </cell>
          <cell r="X468">
            <v>1.05</v>
          </cell>
          <cell r="Y468">
            <v>1433.25</v>
          </cell>
          <cell r="Z468">
            <v>1</v>
          </cell>
          <cell r="AA468">
            <v>2.15</v>
          </cell>
          <cell r="AB468">
            <v>5</v>
          </cell>
          <cell r="AC468">
            <v>0.43</v>
          </cell>
          <cell r="AD468">
            <v>0</v>
          </cell>
          <cell r="AE468">
            <v>0</v>
          </cell>
          <cell r="AF468">
            <v>43580</v>
          </cell>
          <cell r="AG468">
            <v>43580</v>
          </cell>
          <cell r="AH468">
            <v>0</v>
          </cell>
          <cell r="AI468" t="str">
            <v>0-1 día</v>
          </cell>
          <cell r="AJ468">
            <v>0</v>
          </cell>
          <cell r="AK468">
            <v>0</v>
          </cell>
          <cell r="AL468">
            <v>0</v>
          </cell>
          <cell r="AM468">
            <v>1433.25</v>
          </cell>
          <cell r="AN468">
            <v>1433.25</v>
          </cell>
          <cell r="AO468">
            <v>1</v>
          </cell>
        </row>
        <row r="469">
          <cell r="A469" t="str">
            <v>0XEL56648423</v>
          </cell>
          <cell r="B469" t="str">
            <v>0XEL5664841</v>
          </cell>
          <cell r="C469" t="str">
            <v>0XEL566484</v>
          </cell>
          <cell r="D469" t="str">
            <v>ABR-19</v>
          </cell>
          <cell r="E469">
            <v>1</v>
          </cell>
          <cell r="F469" t="str">
            <v>2028607</v>
          </cell>
          <cell r="G469" t="str">
            <v>SR MANTENIMIENTO CORRECTIVO</v>
          </cell>
          <cell r="H469" t="str">
            <v>5774</v>
          </cell>
          <cell r="I469" t="str">
            <v>23/04/2019 20:12</v>
          </cell>
          <cell r="J469" t="str">
            <v>800183</v>
          </cell>
          <cell r="K469" t="str">
            <v>PITSS</v>
          </cell>
          <cell r="L469" t="str">
            <v>ASP</v>
          </cell>
          <cell r="M469" t="str">
            <v>OFFICE DEPOT DE MEXICO SA DE CV</v>
          </cell>
          <cell r="N469" t="str">
            <v>AV MAIZ 1300</v>
          </cell>
          <cell r="O469" t="str">
            <v>ZAPOPAN-JAL</v>
          </cell>
          <cell r="P469">
            <v>0</v>
          </cell>
          <cell r="Q469" t="str">
            <v>INTERIOR</v>
          </cell>
          <cell r="R469">
            <v>34</v>
          </cell>
          <cell r="S469" t="str">
            <v>Entre 31 y 60</v>
          </cell>
          <cell r="T469" t="str">
            <v>Departmental Digital</v>
          </cell>
          <cell r="U469" t="str">
            <v>A3</v>
          </cell>
          <cell r="V469" t="str">
            <v>Ciudad principal</v>
          </cell>
          <cell r="W469" t="str">
            <v>2-Entre 31 y 60</v>
          </cell>
          <cell r="X469">
            <v>1.05</v>
          </cell>
          <cell r="Y469">
            <v>1433.25</v>
          </cell>
          <cell r="Z469">
            <v>1</v>
          </cell>
          <cell r="AA469">
            <v>0.5</v>
          </cell>
          <cell r="AB469">
            <v>5</v>
          </cell>
          <cell r="AC469">
            <v>0.1</v>
          </cell>
          <cell r="AD469">
            <v>0</v>
          </cell>
          <cell r="AE469">
            <v>0</v>
          </cell>
          <cell r="AF469">
            <v>43581</v>
          </cell>
          <cell r="AG469">
            <v>43581</v>
          </cell>
          <cell r="AH469">
            <v>0</v>
          </cell>
          <cell r="AI469" t="str">
            <v>0-1 día</v>
          </cell>
          <cell r="AJ469">
            <v>0</v>
          </cell>
          <cell r="AK469">
            <v>0</v>
          </cell>
          <cell r="AL469">
            <v>0</v>
          </cell>
          <cell r="AM469">
            <v>1433.25</v>
          </cell>
          <cell r="AN469">
            <v>1365</v>
          </cell>
          <cell r="AO469">
            <v>1</v>
          </cell>
        </row>
        <row r="470">
          <cell r="A470" t="str">
            <v>0LX569780023</v>
          </cell>
          <cell r="B470" t="str">
            <v>0LX56978002</v>
          </cell>
          <cell r="C470" t="str">
            <v>0LX5697800</v>
          </cell>
          <cell r="D470" t="str">
            <v>ABR-19</v>
          </cell>
          <cell r="E470">
            <v>1</v>
          </cell>
          <cell r="F470" t="str">
            <v>2028419</v>
          </cell>
          <cell r="G470" t="str">
            <v>SR MANTENIMIENTO CORRECTIVO</v>
          </cell>
          <cell r="H470" t="str">
            <v>7222</v>
          </cell>
          <cell r="I470" t="str">
            <v>23/04/2019 11:52</v>
          </cell>
          <cell r="J470" t="str">
            <v>500157</v>
          </cell>
          <cell r="K470" t="str">
            <v>PITSS</v>
          </cell>
          <cell r="L470" t="str">
            <v>ASP</v>
          </cell>
          <cell r="M470" t="str">
            <v>FEDERAL MOGUL DE MATAMOROS S DE RL DE CV</v>
          </cell>
          <cell r="N470" t="str">
            <v>AV SANTIAGO TRONCOSO 281</v>
          </cell>
          <cell r="O470" t="str">
            <v>CIUDAD JUAREZ-CHIH</v>
          </cell>
          <cell r="P470">
            <v>0</v>
          </cell>
          <cell r="Q470" t="str">
            <v>INTERIOR</v>
          </cell>
          <cell r="R470">
            <v>32</v>
          </cell>
          <cell r="S470" t="str">
            <v>Entre 31 y 60</v>
          </cell>
          <cell r="T470" t="str">
            <v>A3 Office Color Laser MFPs</v>
          </cell>
          <cell r="U470" t="str">
            <v>A3</v>
          </cell>
          <cell r="V470" t="str">
            <v>Ciudad principal</v>
          </cell>
          <cell r="W470" t="str">
            <v>2-Entre 31 y 60</v>
          </cell>
          <cell r="X470">
            <v>1.05</v>
          </cell>
          <cell r="Y470">
            <v>1433.25</v>
          </cell>
          <cell r="Z470">
            <v>1</v>
          </cell>
          <cell r="AA470">
            <v>2.7633333333333345</v>
          </cell>
          <cell r="AB470">
            <v>5</v>
          </cell>
          <cell r="AC470">
            <v>0.55266666666666686</v>
          </cell>
          <cell r="AD470">
            <v>0</v>
          </cell>
          <cell r="AE470">
            <v>0</v>
          </cell>
          <cell r="AF470">
            <v>43581</v>
          </cell>
          <cell r="AG470">
            <v>43581</v>
          </cell>
          <cell r="AH470">
            <v>0</v>
          </cell>
          <cell r="AI470" t="str">
            <v>0-1 día</v>
          </cell>
          <cell r="AJ470">
            <v>0</v>
          </cell>
          <cell r="AK470">
            <v>0</v>
          </cell>
          <cell r="AL470">
            <v>0</v>
          </cell>
          <cell r="AM470">
            <v>1433.25</v>
          </cell>
          <cell r="AN470">
            <v>1092</v>
          </cell>
          <cell r="AO470">
            <v>2</v>
          </cell>
        </row>
        <row r="471">
          <cell r="A471" t="str">
            <v>0X7670782524</v>
          </cell>
          <cell r="B471" t="str">
            <v>0X767078251</v>
          </cell>
          <cell r="C471" t="str">
            <v>0X76707825</v>
          </cell>
          <cell r="D471" t="str">
            <v>ABR-19</v>
          </cell>
          <cell r="E471">
            <v>1</v>
          </cell>
          <cell r="F471" t="str">
            <v>2029041</v>
          </cell>
          <cell r="G471" t="str">
            <v>SR MANTENIMIENTO CORRECTIVO</v>
          </cell>
          <cell r="H471" t="str">
            <v>5945</v>
          </cell>
          <cell r="I471" t="str">
            <v>24/04/2019 13:25</v>
          </cell>
          <cell r="J471" t="str">
            <v>500018</v>
          </cell>
          <cell r="K471" t="str">
            <v>PITSS</v>
          </cell>
          <cell r="L471" t="str">
            <v>ASP</v>
          </cell>
          <cell r="M471" t="str">
            <v>DELPHI AUTOMOTIVE SYSTEMS S DE RL DE CV</v>
          </cell>
          <cell r="N471" t="str">
            <v>BOULEVARD FRANCISCO PRIMO DE VERDAD No 3317</v>
          </cell>
          <cell r="O471" t="str">
            <v>Durango-DGO</v>
          </cell>
          <cell r="P471">
            <v>0</v>
          </cell>
          <cell r="Q471" t="str">
            <v>INTERIOR</v>
          </cell>
          <cell r="R471">
            <v>47</v>
          </cell>
          <cell r="S471" t="str">
            <v>Entre 31 y 60</v>
          </cell>
          <cell r="T471" t="str">
            <v>Office Digital</v>
          </cell>
          <cell r="U471" t="str">
            <v>A3</v>
          </cell>
          <cell r="V471" t="str">
            <v>Ciudad principal</v>
          </cell>
          <cell r="W471" t="str">
            <v>2-Entre 31 y 60</v>
          </cell>
          <cell r="X471">
            <v>1.05</v>
          </cell>
          <cell r="Y471">
            <v>1433.25</v>
          </cell>
          <cell r="Z471">
            <v>1</v>
          </cell>
          <cell r="AA471">
            <v>4.08</v>
          </cell>
          <cell r="AB471">
            <v>5</v>
          </cell>
          <cell r="AC471">
            <v>0.81600000000000006</v>
          </cell>
          <cell r="AD471">
            <v>0</v>
          </cell>
          <cell r="AE471">
            <v>0</v>
          </cell>
          <cell r="AF471">
            <v>43581</v>
          </cell>
          <cell r="AG471">
            <v>43584</v>
          </cell>
          <cell r="AH471">
            <v>1</v>
          </cell>
          <cell r="AI471" t="str">
            <v>0-1 día</v>
          </cell>
          <cell r="AJ471">
            <v>0</v>
          </cell>
          <cell r="AK471">
            <v>0</v>
          </cell>
          <cell r="AL471">
            <v>0</v>
          </cell>
          <cell r="AM471">
            <v>1433.25</v>
          </cell>
          <cell r="AN471">
            <v>1433.25</v>
          </cell>
          <cell r="AO471">
            <v>1</v>
          </cell>
        </row>
        <row r="472">
          <cell r="A472" t="str">
            <v>0CX006097429</v>
          </cell>
          <cell r="B472" t="str">
            <v>0CX00609741</v>
          </cell>
          <cell r="C472" t="str">
            <v>0CX0060974</v>
          </cell>
          <cell r="D472" t="str">
            <v>ABR-19</v>
          </cell>
          <cell r="E472">
            <v>1</v>
          </cell>
          <cell r="F472" t="str">
            <v>2016975</v>
          </cell>
          <cell r="G472" t="str">
            <v>SR MANTENIMIENTO CORRECTIVO</v>
          </cell>
          <cell r="H472" t="str">
            <v>0770</v>
          </cell>
          <cell r="I472" t="str">
            <v>29/03/2019 10:32</v>
          </cell>
          <cell r="J472" t="str">
            <v>500159</v>
          </cell>
          <cell r="K472" t="str">
            <v>PITSS</v>
          </cell>
          <cell r="L472" t="str">
            <v>ASP</v>
          </cell>
          <cell r="M472" t="str">
            <v>COPY MARTZ PROFESIONAL SA DE CV</v>
          </cell>
          <cell r="N472" t="str">
            <v>AV UNIVERSIDAD 2761</v>
          </cell>
          <cell r="O472" t="str">
            <v>CHIHUAHUA-CHIH</v>
          </cell>
          <cell r="P472">
            <v>0</v>
          </cell>
          <cell r="Q472" t="str">
            <v>INTERIOR</v>
          </cell>
          <cell r="R472">
            <v>28</v>
          </cell>
          <cell r="S472" t="str">
            <v>Entre 16 y 30</v>
          </cell>
          <cell r="T472" t="str">
            <v>Entry Production Color Mid</v>
          </cell>
          <cell r="U472" t="str">
            <v>Entry Production</v>
          </cell>
          <cell r="V472" t="str">
            <v>Ciudad principal</v>
          </cell>
          <cell r="W472" t="str">
            <v>3-Entre 16 y 30</v>
          </cell>
          <cell r="X472">
            <v>1.05</v>
          </cell>
          <cell r="Y472">
            <v>1651.6500000000003</v>
          </cell>
          <cell r="Z472">
            <v>1</v>
          </cell>
          <cell r="AA472">
            <v>0.47</v>
          </cell>
          <cell r="AB472">
            <v>4</v>
          </cell>
          <cell r="AC472">
            <v>0.11749999999999999</v>
          </cell>
          <cell r="AD472">
            <v>0</v>
          </cell>
          <cell r="AE472">
            <v>0</v>
          </cell>
          <cell r="AF472">
            <v>43556</v>
          </cell>
          <cell r="AG472">
            <v>43556</v>
          </cell>
          <cell r="AH472">
            <v>0</v>
          </cell>
          <cell r="AI472" t="str">
            <v>0-1 día</v>
          </cell>
          <cell r="AJ472">
            <v>0</v>
          </cell>
          <cell r="AK472">
            <v>0</v>
          </cell>
          <cell r="AL472">
            <v>0</v>
          </cell>
          <cell r="AM472">
            <v>1651.6500000000003</v>
          </cell>
          <cell r="AN472">
            <v>1651.65</v>
          </cell>
          <cell r="AO472">
            <v>1</v>
          </cell>
        </row>
        <row r="473">
          <cell r="A473" t="str">
            <v>0XPN5467921</v>
          </cell>
          <cell r="B473" t="str">
            <v>0XPN5467921</v>
          </cell>
          <cell r="C473" t="str">
            <v>0XPN546792</v>
          </cell>
          <cell r="D473" t="str">
            <v>ABR-19</v>
          </cell>
          <cell r="E473">
            <v>1</v>
          </cell>
          <cell r="F473" t="str">
            <v>2017879</v>
          </cell>
          <cell r="G473" t="str">
            <v>SR MANTENIMIENTO CORRECTIVO</v>
          </cell>
          <cell r="H473" t="str">
            <v>0560</v>
          </cell>
          <cell r="I473" t="str">
            <v>01/04/2019 08:45</v>
          </cell>
          <cell r="J473" t="str">
            <v>500157</v>
          </cell>
          <cell r="K473" t="str">
            <v>PITSS</v>
          </cell>
          <cell r="L473" t="str">
            <v>ASP</v>
          </cell>
          <cell r="M473" t="str">
            <v>OFFICE DEPOT DE MEXICO SA DE CV</v>
          </cell>
          <cell r="N473" t="str">
            <v>AV PASEO TRIUNFO LA REP 6321</v>
          </cell>
          <cell r="O473" t="str">
            <v>CIUDAD JUAREZ-CHIH</v>
          </cell>
          <cell r="P473">
            <v>0</v>
          </cell>
          <cell r="Q473" t="str">
            <v>INTERIOR</v>
          </cell>
          <cell r="R473">
            <v>16</v>
          </cell>
          <cell r="S473" t="str">
            <v>Entre 16 y 30</v>
          </cell>
          <cell r="T473" t="str">
            <v>Entry Production Color Low/Mid</v>
          </cell>
          <cell r="U473" t="str">
            <v>Entry Production</v>
          </cell>
          <cell r="V473" t="str">
            <v>Ciudad principal</v>
          </cell>
          <cell r="W473" t="str">
            <v>3-Entre 16 y 30</v>
          </cell>
          <cell r="X473">
            <v>1.05</v>
          </cell>
          <cell r="Y473">
            <v>1651.6500000000003</v>
          </cell>
          <cell r="Z473">
            <v>1</v>
          </cell>
          <cell r="AA473">
            <v>1.25</v>
          </cell>
          <cell r="AB473">
            <v>4</v>
          </cell>
          <cell r="AC473">
            <v>0.3125</v>
          </cell>
          <cell r="AD473">
            <v>0</v>
          </cell>
          <cell r="AE473">
            <v>0</v>
          </cell>
          <cell r="AF473">
            <v>43556</v>
          </cell>
          <cell r="AG473">
            <v>43556</v>
          </cell>
          <cell r="AH473">
            <v>0</v>
          </cell>
          <cell r="AI473" t="str">
            <v>0-1 día</v>
          </cell>
          <cell r="AJ473">
            <v>0</v>
          </cell>
          <cell r="AK473">
            <v>0</v>
          </cell>
          <cell r="AL473">
            <v>0</v>
          </cell>
          <cell r="AM473">
            <v>1651.6500000000003</v>
          </cell>
          <cell r="AN473">
            <v>1258.4000000000001</v>
          </cell>
          <cell r="AO473">
            <v>1</v>
          </cell>
        </row>
        <row r="474">
          <cell r="A474" t="str">
            <v>0GXV89604228</v>
          </cell>
          <cell r="B474" t="str">
            <v>0GXV8960422</v>
          </cell>
          <cell r="C474" t="str">
            <v>0GXV896042</v>
          </cell>
          <cell r="D474" t="str">
            <v>ABR-19</v>
          </cell>
          <cell r="E474">
            <v>1</v>
          </cell>
          <cell r="F474" t="str">
            <v>2016655</v>
          </cell>
          <cell r="G474" t="str">
            <v>SR MANTENIMIENTO CORRECTIVO</v>
          </cell>
          <cell r="H474" t="str">
            <v>4120</v>
          </cell>
          <cell r="I474" t="str">
            <v>28/03/2019 17:28</v>
          </cell>
          <cell r="J474" t="str">
            <v>100037</v>
          </cell>
          <cell r="K474" t="str">
            <v>PITSS</v>
          </cell>
          <cell r="L474" t="str">
            <v>ASP</v>
          </cell>
          <cell r="M474" t="str">
            <v>IVOS DE MEXICO SA DE CV</v>
          </cell>
          <cell r="N474" t="str">
            <v>AV AGRIPIN GARCIA ESTRADA 1308</v>
          </cell>
          <cell r="O474" t="str">
            <v>TOLUCA DE LERDO-MEX</v>
          </cell>
          <cell r="P474">
            <v>0</v>
          </cell>
          <cell r="Q474" t="str">
            <v>INTERIOR</v>
          </cell>
          <cell r="R474">
            <v>20</v>
          </cell>
          <cell r="S474" t="str">
            <v>Entre 16 y 30</v>
          </cell>
          <cell r="T474" t="str">
            <v>Light Production Digital Business</v>
          </cell>
          <cell r="U474" t="str">
            <v>Entry Production</v>
          </cell>
          <cell r="V474" t="str">
            <v>Ciudad principal</v>
          </cell>
          <cell r="W474" t="str">
            <v>3-Entre 16 y 30</v>
          </cell>
          <cell r="X474">
            <v>1.05</v>
          </cell>
          <cell r="Y474">
            <v>1651.6500000000003</v>
          </cell>
          <cell r="Z474">
            <v>1</v>
          </cell>
          <cell r="AA474">
            <v>0.03</v>
          </cell>
          <cell r="AB474">
            <v>4</v>
          </cell>
          <cell r="AC474">
            <v>7.4999999999999997E-3</v>
          </cell>
          <cell r="AD474">
            <v>0</v>
          </cell>
          <cell r="AE474">
            <v>0</v>
          </cell>
          <cell r="AF474">
            <v>43553</v>
          </cell>
          <cell r="AG474">
            <v>43556</v>
          </cell>
          <cell r="AH474">
            <v>1</v>
          </cell>
          <cell r="AI474" t="str">
            <v>0-1 día</v>
          </cell>
          <cell r="AJ474">
            <v>0</v>
          </cell>
          <cell r="AK474">
            <v>0</v>
          </cell>
          <cell r="AL474">
            <v>0</v>
          </cell>
          <cell r="AM474">
            <v>1651.6500000000003</v>
          </cell>
          <cell r="AN474">
            <v>943.8</v>
          </cell>
          <cell r="AO474">
            <v>2</v>
          </cell>
        </row>
        <row r="475">
          <cell r="A475" t="str">
            <v>0BG29488941</v>
          </cell>
          <cell r="B475" t="str">
            <v>0BG29488941</v>
          </cell>
          <cell r="C475" t="str">
            <v>0BG2948894</v>
          </cell>
          <cell r="D475" t="str">
            <v>ABR-19</v>
          </cell>
          <cell r="E475">
            <v>1</v>
          </cell>
          <cell r="F475" t="str">
            <v>2018373</v>
          </cell>
          <cell r="G475" t="str">
            <v>SR MANTENIMIENTO CORRECTIVO</v>
          </cell>
          <cell r="H475" t="str">
            <v>4395</v>
          </cell>
          <cell r="I475" t="str">
            <v>01/04/2019 17:42</v>
          </cell>
          <cell r="J475" t="str">
            <v>800147</v>
          </cell>
          <cell r="K475" t="str">
            <v>PITSS</v>
          </cell>
          <cell r="L475" t="str">
            <v>ASP</v>
          </cell>
          <cell r="M475" t="str">
            <v>OFFICE DEPOT DE MEXICO SA DE CV</v>
          </cell>
          <cell r="N475" t="str">
            <v>BLV MANUEL J CLOUTHIER SN</v>
          </cell>
          <cell r="O475" t="str">
            <v>LEON-GTO</v>
          </cell>
          <cell r="P475">
            <v>0</v>
          </cell>
          <cell r="Q475" t="str">
            <v>INTERIOR</v>
          </cell>
          <cell r="R475">
            <v>20</v>
          </cell>
          <cell r="S475" t="str">
            <v>Entre 16 y 30</v>
          </cell>
          <cell r="T475" t="str">
            <v>Light Production Digital Business</v>
          </cell>
          <cell r="U475" t="str">
            <v>Entry Production</v>
          </cell>
          <cell r="V475" t="str">
            <v>Ciudad principal</v>
          </cell>
          <cell r="W475" t="str">
            <v>3-Entre 16 y 30</v>
          </cell>
          <cell r="X475">
            <v>1.05</v>
          </cell>
          <cell r="Y475">
            <v>1651.6500000000003</v>
          </cell>
          <cell r="Z475">
            <v>1</v>
          </cell>
          <cell r="AA475">
            <v>1.33</v>
          </cell>
          <cell r="AB475">
            <v>4</v>
          </cell>
          <cell r="AC475">
            <v>0.33250000000000002</v>
          </cell>
          <cell r="AD475">
            <v>0</v>
          </cell>
          <cell r="AE475">
            <v>0</v>
          </cell>
          <cell r="AF475">
            <v>43557</v>
          </cell>
          <cell r="AG475">
            <v>43557</v>
          </cell>
          <cell r="AH475">
            <v>0</v>
          </cell>
          <cell r="AI475" t="str">
            <v>0-1 día</v>
          </cell>
          <cell r="AJ475">
            <v>0</v>
          </cell>
          <cell r="AK475">
            <v>0</v>
          </cell>
          <cell r="AL475">
            <v>0</v>
          </cell>
          <cell r="AM475">
            <v>1651.6500000000003</v>
          </cell>
          <cell r="AN475">
            <v>1651.65</v>
          </cell>
          <cell r="AO475">
            <v>1</v>
          </cell>
        </row>
        <row r="476">
          <cell r="A476" t="str">
            <v>0BG29411402</v>
          </cell>
          <cell r="B476" t="str">
            <v>0BG29411401</v>
          </cell>
          <cell r="C476" t="str">
            <v>0BG2941140</v>
          </cell>
          <cell r="D476" t="str">
            <v>ABR-19</v>
          </cell>
          <cell r="E476">
            <v>1</v>
          </cell>
          <cell r="F476" t="str">
            <v>2018883</v>
          </cell>
          <cell r="G476" t="str">
            <v>SR MANTENIMIENTO CORRECTIVO</v>
          </cell>
          <cell r="H476" t="str">
            <v>4395</v>
          </cell>
          <cell r="I476" t="str">
            <v>02/04/2019 12:54</v>
          </cell>
          <cell r="J476" t="str">
            <v>800146</v>
          </cell>
          <cell r="K476" t="str">
            <v>PITSS</v>
          </cell>
          <cell r="L476" t="str">
            <v>ASP</v>
          </cell>
          <cell r="M476" t="str">
            <v>OFFICE DEPOT DE MEXICO SA DE CV</v>
          </cell>
          <cell r="N476" t="str">
            <v>BLV MANUEL J CLOUTHIER SN</v>
          </cell>
          <cell r="O476" t="str">
            <v>LEON-GTO</v>
          </cell>
          <cell r="P476">
            <v>0</v>
          </cell>
          <cell r="Q476" t="str">
            <v>INTERIOR</v>
          </cell>
          <cell r="R476">
            <v>21</v>
          </cell>
          <cell r="S476" t="str">
            <v>Entre 16 y 30</v>
          </cell>
          <cell r="T476" t="str">
            <v>Light Production Digital Business</v>
          </cell>
          <cell r="U476" t="str">
            <v>Entry Production</v>
          </cell>
          <cell r="V476" t="str">
            <v>Ciudad principal</v>
          </cell>
          <cell r="W476" t="str">
            <v>3-Entre 16 y 30</v>
          </cell>
          <cell r="X476">
            <v>1.05</v>
          </cell>
          <cell r="Y476">
            <v>1651.6500000000003</v>
          </cell>
          <cell r="Z476">
            <v>1</v>
          </cell>
          <cell r="AA476">
            <v>1.1000000000000001</v>
          </cell>
          <cell r="AB476">
            <v>4</v>
          </cell>
          <cell r="AC476">
            <v>0.27500000000000002</v>
          </cell>
          <cell r="AD476">
            <v>0</v>
          </cell>
          <cell r="AE476">
            <v>0</v>
          </cell>
          <cell r="AF476">
            <v>43557</v>
          </cell>
          <cell r="AG476">
            <v>43558</v>
          </cell>
          <cell r="AH476">
            <v>1</v>
          </cell>
          <cell r="AI476" t="str">
            <v>0-1 día</v>
          </cell>
          <cell r="AJ476">
            <v>0</v>
          </cell>
          <cell r="AK476">
            <v>0</v>
          </cell>
          <cell r="AL476">
            <v>0</v>
          </cell>
          <cell r="AM476">
            <v>1651.6500000000003</v>
          </cell>
          <cell r="AN476">
            <v>1651.65</v>
          </cell>
          <cell r="AO476">
            <v>1</v>
          </cell>
        </row>
        <row r="477">
          <cell r="A477" t="str">
            <v>0E2B6585113</v>
          </cell>
          <cell r="B477" t="str">
            <v>0E2B6585112</v>
          </cell>
          <cell r="C477" t="str">
            <v>0E2B658511</v>
          </cell>
          <cell r="D477" t="str">
            <v>ABR-19</v>
          </cell>
          <cell r="E477">
            <v>1</v>
          </cell>
          <cell r="F477" t="str">
            <v>2019535</v>
          </cell>
          <cell r="G477" t="str">
            <v>SR MANTENIMIENTO CORRECTIVO</v>
          </cell>
          <cell r="H477" t="str">
            <v>0070</v>
          </cell>
          <cell r="I477" t="str">
            <v>03/04/2019 14:27</v>
          </cell>
          <cell r="J477" t="str">
            <v>800186</v>
          </cell>
          <cell r="K477" t="str">
            <v>PITSS</v>
          </cell>
          <cell r="L477" t="str">
            <v>ASP</v>
          </cell>
          <cell r="M477" t="str">
            <v>OPERADORA OMX SA DE CV</v>
          </cell>
          <cell r="N477" t="str">
            <v>AV CONSTITUYENTES 152 PTE</v>
          </cell>
          <cell r="O477" t="str">
            <v>QUERETARO-QRO</v>
          </cell>
          <cell r="P477">
            <v>0</v>
          </cell>
          <cell r="Q477" t="str">
            <v>INTERIOR</v>
          </cell>
          <cell r="R477">
            <v>29</v>
          </cell>
          <cell r="S477" t="str">
            <v>Entre 16 y 30</v>
          </cell>
          <cell r="T477" t="str">
            <v>Entry Production Color Low/Mid</v>
          </cell>
          <cell r="U477" t="str">
            <v>Entry Production</v>
          </cell>
          <cell r="V477" t="str">
            <v>Ciudad principal</v>
          </cell>
          <cell r="W477" t="str">
            <v>3-Entre 16 y 30</v>
          </cell>
          <cell r="X477">
            <v>1.05</v>
          </cell>
          <cell r="Y477">
            <v>1651.6500000000003</v>
          </cell>
          <cell r="Z477">
            <v>1</v>
          </cell>
          <cell r="AA477">
            <v>1.72</v>
          </cell>
          <cell r="AB477">
            <v>4</v>
          </cell>
          <cell r="AC477">
            <v>0.43</v>
          </cell>
          <cell r="AD477">
            <v>0</v>
          </cell>
          <cell r="AE477">
            <v>0</v>
          </cell>
          <cell r="AF477">
            <v>43558</v>
          </cell>
          <cell r="AG477">
            <v>43559</v>
          </cell>
          <cell r="AH477">
            <v>1</v>
          </cell>
          <cell r="AI477" t="str">
            <v>0-1 día</v>
          </cell>
          <cell r="AJ477">
            <v>0</v>
          </cell>
          <cell r="AK477">
            <v>0</v>
          </cell>
          <cell r="AL477">
            <v>0</v>
          </cell>
          <cell r="AM477">
            <v>1651.6500000000003</v>
          </cell>
          <cell r="AN477">
            <v>1808.95</v>
          </cell>
          <cell r="AO477">
            <v>2</v>
          </cell>
        </row>
        <row r="478">
          <cell r="A478" t="str">
            <v>0BG29516323</v>
          </cell>
          <cell r="B478" t="str">
            <v>0BG29516321</v>
          </cell>
          <cell r="C478" t="str">
            <v>0BG2951632</v>
          </cell>
          <cell r="D478" t="str">
            <v>ABR-19</v>
          </cell>
          <cell r="E478">
            <v>1</v>
          </cell>
          <cell r="F478" t="str">
            <v>2019541</v>
          </cell>
          <cell r="G478" t="str">
            <v>SR MANTENIMIENTO CORRECTIVO</v>
          </cell>
          <cell r="H478" t="str">
            <v>4395</v>
          </cell>
          <cell r="I478" t="str">
            <v>03/04/2019 14:33</v>
          </cell>
          <cell r="J478" t="str">
            <v>500036</v>
          </cell>
          <cell r="K478" t="str">
            <v>PITSS</v>
          </cell>
          <cell r="L478" t="str">
            <v>ASP</v>
          </cell>
          <cell r="M478" t="str">
            <v>OFFICE DEPOT DE MEXICO SA DE CV</v>
          </cell>
          <cell r="N478" t="str">
            <v>AV LICOLN No 500 PTE</v>
          </cell>
          <cell r="O478" t="str">
            <v>Monterrey-NL</v>
          </cell>
          <cell r="P478">
            <v>0</v>
          </cell>
          <cell r="Q478" t="str">
            <v>INTERIOR</v>
          </cell>
          <cell r="R478">
            <v>26</v>
          </cell>
          <cell r="S478" t="str">
            <v>Entre 16 y 30</v>
          </cell>
          <cell r="T478" t="str">
            <v>Light Production Digital Business</v>
          </cell>
          <cell r="U478" t="str">
            <v>Entry Production</v>
          </cell>
          <cell r="V478" t="str">
            <v>Ciudad principal</v>
          </cell>
          <cell r="W478" t="str">
            <v>3-Entre 16 y 30</v>
          </cell>
          <cell r="X478">
            <v>1.05</v>
          </cell>
          <cell r="Y478">
            <v>1651.6500000000003</v>
          </cell>
          <cell r="Z478">
            <v>1</v>
          </cell>
          <cell r="AA478">
            <v>1.37</v>
          </cell>
          <cell r="AB478">
            <v>4</v>
          </cell>
          <cell r="AC478">
            <v>0.34250000000000003</v>
          </cell>
          <cell r="AD478">
            <v>0</v>
          </cell>
          <cell r="AE478">
            <v>0</v>
          </cell>
          <cell r="AF478">
            <v>43558</v>
          </cell>
          <cell r="AG478">
            <v>43559</v>
          </cell>
          <cell r="AH478">
            <v>1</v>
          </cell>
          <cell r="AI478" t="str">
            <v>0-1 día</v>
          </cell>
          <cell r="AJ478">
            <v>0</v>
          </cell>
          <cell r="AK478">
            <v>0</v>
          </cell>
          <cell r="AL478">
            <v>0</v>
          </cell>
          <cell r="AM478">
            <v>1651.6500000000003</v>
          </cell>
          <cell r="AN478">
            <v>1651.65</v>
          </cell>
          <cell r="AO478">
            <v>1</v>
          </cell>
        </row>
        <row r="479">
          <cell r="A479" t="str">
            <v>0E2B6538863</v>
          </cell>
          <cell r="B479" t="str">
            <v>0E2B6538861</v>
          </cell>
          <cell r="C479" t="str">
            <v>0E2B653886</v>
          </cell>
          <cell r="D479" t="str">
            <v>ABR-19</v>
          </cell>
          <cell r="E479">
            <v>1</v>
          </cell>
          <cell r="F479" t="str">
            <v>2019603</v>
          </cell>
          <cell r="G479" t="str">
            <v>SR MANTENIMIENTO CORRECTIVO</v>
          </cell>
          <cell r="H479" t="str">
            <v>0070</v>
          </cell>
          <cell r="I479" t="str">
            <v>03/04/2019 16:56</v>
          </cell>
          <cell r="J479" t="str">
            <v>500028</v>
          </cell>
          <cell r="K479" t="str">
            <v>PITSS</v>
          </cell>
          <cell r="L479" t="str">
            <v>ASP</v>
          </cell>
          <cell r="M479" t="str">
            <v>OFFICE DEPOT DE MEXICO SA DE CV</v>
          </cell>
          <cell r="N479" t="str">
            <v>AV UNIVERSIDAD 401 NTE</v>
          </cell>
          <cell r="O479" t="str">
            <v>SAN NICOLAS DE LOS G</v>
          </cell>
          <cell r="P479">
            <v>0</v>
          </cell>
          <cell r="Q479" t="str">
            <v>INTERIOR</v>
          </cell>
          <cell r="R479">
            <v>22</v>
          </cell>
          <cell r="S479" t="str">
            <v>Entre 16 y 30</v>
          </cell>
          <cell r="T479" t="str">
            <v>Entry Production Color Low/Mid</v>
          </cell>
          <cell r="U479" t="str">
            <v>Entry Production</v>
          </cell>
          <cell r="V479" t="str">
            <v>Ciudad principal</v>
          </cell>
          <cell r="W479" t="str">
            <v>3-Entre 16 y 30</v>
          </cell>
          <cell r="X479">
            <v>1.05</v>
          </cell>
          <cell r="Y479">
            <v>1651.6500000000003</v>
          </cell>
          <cell r="Z479">
            <v>1</v>
          </cell>
          <cell r="AA479">
            <v>0.56999999999999995</v>
          </cell>
          <cell r="AB479">
            <v>4</v>
          </cell>
          <cell r="AC479">
            <v>0.14249999999999999</v>
          </cell>
          <cell r="AD479">
            <v>0</v>
          </cell>
          <cell r="AE479">
            <v>0</v>
          </cell>
          <cell r="AF479">
            <v>43559</v>
          </cell>
          <cell r="AG479">
            <v>43559</v>
          </cell>
          <cell r="AH479">
            <v>0</v>
          </cell>
          <cell r="AI479" t="str">
            <v>0-1 día</v>
          </cell>
          <cell r="AJ479">
            <v>0</v>
          </cell>
          <cell r="AK479">
            <v>0</v>
          </cell>
          <cell r="AL479">
            <v>0</v>
          </cell>
          <cell r="AM479">
            <v>1651.6500000000003</v>
          </cell>
          <cell r="AN479">
            <v>1651.65</v>
          </cell>
          <cell r="AO479">
            <v>1</v>
          </cell>
        </row>
        <row r="480">
          <cell r="A480" t="str">
            <v>0BG09720494</v>
          </cell>
          <cell r="B480" t="str">
            <v>0BG09720491</v>
          </cell>
          <cell r="C480" t="str">
            <v>0BG0972049</v>
          </cell>
          <cell r="D480" t="str">
            <v>ABR-19</v>
          </cell>
          <cell r="E480">
            <v>1</v>
          </cell>
          <cell r="F480" t="str">
            <v>2019885</v>
          </cell>
          <cell r="G480" t="str">
            <v>SR MANTENIMIENTO CORRECTIVO</v>
          </cell>
          <cell r="H480" t="str">
            <v>4310</v>
          </cell>
          <cell r="I480" t="str">
            <v>04/04/2019 09:42</v>
          </cell>
          <cell r="J480" t="str">
            <v>800146</v>
          </cell>
          <cell r="K480" t="str">
            <v>PITSS</v>
          </cell>
          <cell r="L480" t="str">
            <v>ASP</v>
          </cell>
          <cell r="M480" t="str">
            <v>OPERADORA OMX SA DE CV</v>
          </cell>
          <cell r="N480" t="str">
            <v>BLVD ADOLFO LOPEZ MATEOS No 2540</v>
          </cell>
          <cell r="O480" t="str">
            <v>Leon-GTO</v>
          </cell>
          <cell r="P480">
            <v>0</v>
          </cell>
          <cell r="Q480" t="str">
            <v>INTERIOR</v>
          </cell>
          <cell r="R480">
            <v>28</v>
          </cell>
          <cell r="S480" t="str">
            <v>Entre 16 y 30</v>
          </cell>
          <cell r="T480" t="str">
            <v>Light Production Digital Business</v>
          </cell>
          <cell r="U480" t="str">
            <v>Entry Production</v>
          </cell>
          <cell r="V480" t="str">
            <v>Ciudad principal</v>
          </cell>
          <cell r="W480" t="str">
            <v>3-Entre 16 y 30</v>
          </cell>
          <cell r="X480">
            <v>1.05</v>
          </cell>
          <cell r="Y480">
            <v>1651.6500000000003</v>
          </cell>
          <cell r="Z480">
            <v>1</v>
          </cell>
          <cell r="AA480">
            <v>2.38</v>
          </cell>
          <cell r="AB480">
            <v>4</v>
          </cell>
          <cell r="AC480">
            <v>0.59499999999999997</v>
          </cell>
          <cell r="AD480">
            <v>0</v>
          </cell>
          <cell r="AE480">
            <v>0</v>
          </cell>
          <cell r="AF480">
            <v>43559</v>
          </cell>
          <cell r="AG480">
            <v>43559</v>
          </cell>
          <cell r="AH480">
            <v>0</v>
          </cell>
          <cell r="AI480" t="str">
            <v>0-1 día</v>
          </cell>
          <cell r="AJ480">
            <v>0</v>
          </cell>
          <cell r="AK480">
            <v>0</v>
          </cell>
          <cell r="AL480">
            <v>0</v>
          </cell>
          <cell r="AM480">
            <v>1651.6500000000003</v>
          </cell>
          <cell r="AN480">
            <v>1808.95</v>
          </cell>
          <cell r="AO480">
            <v>1</v>
          </cell>
        </row>
        <row r="481">
          <cell r="A481" t="str">
            <v>0BG10009974</v>
          </cell>
          <cell r="B481" t="str">
            <v>0BG10009972</v>
          </cell>
          <cell r="C481" t="str">
            <v>0BG1000997</v>
          </cell>
          <cell r="D481" t="str">
            <v>ABR-19</v>
          </cell>
          <cell r="E481">
            <v>1</v>
          </cell>
          <cell r="F481" t="str">
            <v>2020183</v>
          </cell>
          <cell r="G481" t="str">
            <v>SR MANTENIMIENTO CORRECTIVO</v>
          </cell>
          <cell r="H481" t="str">
            <v>4311</v>
          </cell>
          <cell r="I481" t="str">
            <v>04/04/2019 16:08</v>
          </cell>
          <cell r="J481" t="str">
            <v>500036</v>
          </cell>
          <cell r="K481" t="str">
            <v>PITSS</v>
          </cell>
          <cell r="L481" t="str">
            <v>ASP</v>
          </cell>
          <cell r="M481" t="str">
            <v>INSTITUTO TECNOLOGICO Y DE ESTUDIOS SUPERIORES DE</v>
          </cell>
          <cell r="N481" t="str">
            <v>AV EUGENIO GARZA SADA 2501 SUR</v>
          </cell>
          <cell r="O481" t="str">
            <v>Monterrey-NL</v>
          </cell>
          <cell r="P481">
            <v>0</v>
          </cell>
          <cell r="Q481" t="str">
            <v>INTERIOR</v>
          </cell>
          <cell r="R481">
            <v>22</v>
          </cell>
          <cell r="S481" t="str">
            <v>Entre 16 y 30</v>
          </cell>
          <cell r="T481" t="str">
            <v>Light Production Digital Business</v>
          </cell>
          <cell r="U481" t="str">
            <v>Entry Production</v>
          </cell>
          <cell r="V481" t="str">
            <v>Ciudad principal</v>
          </cell>
          <cell r="W481" t="str">
            <v>3-Entre 16 y 30</v>
          </cell>
          <cell r="X481">
            <v>1.05</v>
          </cell>
          <cell r="Y481">
            <v>1651.6500000000003</v>
          </cell>
          <cell r="Z481">
            <v>1</v>
          </cell>
          <cell r="AA481">
            <v>1.37</v>
          </cell>
          <cell r="AB481">
            <v>4</v>
          </cell>
          <cell r="AC481">
            <v>0.34250000000000003</v>
          </cell>
          <cell r="AD481">
            <v>0</v>
          </cell>
          <cell r="AE481">
            <v>0</v>
          </cell>
          <cell r="AF481">
            <v>43560</v>
          </cell>
          <cell r="AG481">
            <v>43560</v>
          </cell>
          <cell r="AH481">
            <v>0</v>
          </cell>
          <cell r="AI481" t="str">
            <v>0-1 día</v>
          </cell>
          <cell r="AJ481">
            <v>0</v>
          </cell>
          <cell r="AK481">
            <v>0</v>
          </cell>
          <cell r="AL481">
            <v>0</v>
          </cell>
          <cell r="AM481">
            <v>1651.6500000000003</v>
          </cell>
          <cell r="AN481">
            <v>1651.65</v>
          </cell>
          <cell r="AO481">
            <v>2</v>
          </cell>
        </row>
        <row r="482">
          <cell r="A482" t="str">
            <v>0BG09645133</v>
          </cell>
          <cell r="B482" t="str">
            <v>0BG09645131</v>
          </cell>
          <cell r="C482" t="str">
            <v>0BG0964513</v>
          </cell>
          <cell r="D482" t="str">
            <v>ABR-19</v>
          </cell>
          <cell r="E482">
            <v>1</v>
          </cell>
          <cell r="F482" t="str">
            <v>2019575</v>
          </cell>
          <cell r="G482" t="str">
            <v>SR MANTENIMIENTO CORRECTIVO</v>
          </cell>
          <cell r="H482" t="str">
            <v>4310</v>
          </cell>
          <cell r="I482" t="str">
            <v>03/04/2019 15:47</v>
          </cell>
          <cell r="J482" t="str">
            <v>100037</v>
          </cell>
          <cell r="K482" t="str">
            <v>PITSS</v>
          </cell>
          <cell r="L482" t="str">
            <v>ASP</v>
          </cell>
          <cell r="M482" t="str">
            <v>OPERADORA OMX SA DE CV</v>
          </cell>
          <cell r="N482" t="str">
            <v>BLVD AEROPUERTO MIGUEL ALEMAN No 55</v>
          </cell>
          <cell r="O482" t="str">
            <v>Mexico-MEX</v>
          </cell>
          <cell r="P482">
            <v>0</v>
          </cell>
          <cell r="Q482" t="str">
            <v>INTERIOR</v>
          </cell>
          <cell r="R482">
            <v>26</v>
          </cell>
          <cell r="S482" t="str">
            <v>Entre 16 y 30</v>
          </cell>
          <cell r="T482" t="str">
            <v>Light Production Digital Business</v>
          </cell>
          <cell r="U482" t="str">
            <v>Entry Production</v>
          </cell>
          <cell r="V482" t="str">
            <v>Ciudad principal</v>
          </cell>
          <cell r="W482" t="str">
            <v>3-Entre 16 y 30</v>
          </cell>
          <cell r="X482">
            <v>1.05</v>
          </cell>
          <cell r="Y482">
            <v>1651.6500000000003</v>
          </cell>
          <cell r="Z482">
            <v>1</v>
          </cell>
          <cell r="AA482">
            <v>1.07</v>
          </cell>
          <cell r="AB482">
            <v>4</v>
          </cell>
          <cell r="AC482">
            <v>0.26750000000000002</v>
          </cell>
          <cell r="AD482">
            <v>0</v>
          </cell>
          <cell r="AE482">
            <v>0</v>
          </cell>
          <cell r="AF482">
            <v>43560</v>
          </cell>
          <cell r="AG482">
            <v>43560</v>
          </cell>
          <cell r="AH482">
            <v>0</v>
          </cell>
          <cell r="AI482" t="str">
            <v>0-1 día</v>
          </cell>
          <cell r="AJ482">
            <v>0</v>
          </cell>
          <cell r="AK482">
            <v>0</v>
          </cell>
          <cell r="AL482">
            <v>0</v>
          </cell>
          <cell r="AM482">
            <v>1651.6500000000003</v>
          </cell>
          <cell r="AN482">
            <v>1651.65</v>
          </cell>
          <cell r="AO482">
            <v>1</v>
          </cell>
        </row>
        <row r="483">
          <cell r="A483" t="str">
            <v>0E2B1066538</v>
          </cell>
          <cell r="B483" t="str">
            <v>0E2B1066531</v>
          </cell>
          <cell r="C483" t="str">
            <v>0E2B106653</v>
          </cell>
          <cell r="D483" t="str">
            <v>ABR-19</v>
          </cell>
          <cell r="E483">
            <v>1</v>
          </cell>
          <cell r="F483" t="str">
            <v>2021393</v>
          </cell>
          <cell r="G483" t="str">
            <v>SR MANTENIMIENTO CORRECTIVO</v>
          </cell>
          <cell r="H483" t="str">
            <v>0070</v>
          </cell>
          <cell r="I483" t="str">
            <v>08/04/2019 07:47</v>
          </cell>
          <cell r="J483" t="str">
            <v>500035</v>
          </cell>
          <cell r="K483" t="str">
            <v>PITSS</v>
          </cell>
          <cell r="L483" t="str">
            <v>ASP</v>
          </cell>
          <cell r="M483" t="str">
            <v>OPERADORA OMX SA DE CV</v>
          </cell>
          <cell r="N483" t="str">
            <v>AV GOMEZ MORIN No 924 LOTE 7</v>
          </cell>
          <cell r="O483" t="str">
            <v>San Pedro Garza Garc</v>
          </cell>
          <cell r="P483">
            <v>0</v>
          </cell>
          <cell r="Q483" t="str">
            <v>INTERIOR</v>
          </cell>
          <cell r="R483">
            <v>28</v>
          </cell>
          <cell r="S483" t="str">
            <v>Entre 16 y 30</v>
          </cell>
          <cell r="T483" t="str">
            <v>Entry Production Color Low/Mid</v>
          </cell>
          <cell r="U483" t="str">
            <v>Entry Production</v>
          </cell>
          <cell r="V483" t="str">
            <v>Ciudad principal</v>
          </cell>
          <cell r="W483" t="str">
            <v>3-Entre 16 y 30</v>
          </cell>
          <cell r="X483">
            <v>1.05</v>
          </cell>
          <cell r="Y483">
            <v>1651.6500000000003</v>
          </cell>
          <cell r="Z483">
            <v>1</v>
          </cell>
          <cell r="AA483">
            <v>1.63</v>
          </cell>
          <cell r="AB483">
            <v>4</v>
          </cell>
          <cell r="AC483">
            <v>0.40749999999999997</v>
          </cell>
          <cell r="AD483">
            <v>0</v>
          </cell>
          <cell r="AE483">
            <v>0</v>
          </cell>
          <cell r="AF483">
            <v>43563</v>
          </cell>
          <cell r="AG483">
            <v>43563</v>
          </cell>
          <cell r="AH483">
            <v>0</v>
          </cell>
          <cell r="AI483" t="str">
            <v>0-1 día</v>
          </cell>
          <cell r="AJ483">
            <v>0</v>
          </cell>
          <cell r="AK483">
            <v>0</v>
          </cell>
          <cell r="AL483">
            <v>0</v>
          </cell>
          <cell r="AM483">
            <v>1651.6500000000003</v>
          </cell>
          <cell r="AN483">
            <v>1808.95</v>
          </cell>
          <cell r="AO483">
            <v>1</v>
          </cell>
        </row>
        <row r="484">
          <cell r="A484" t="str">
            <v>0BG09667308</v>
          </cell>
          <cell r="B484" t="str">
            <v>0BG09667302</v>
          </cell>
          <cell r="C484" t="str">
            <v>0BG0966730</v>
          </cell>
          <cell r="D484" t="str">
            <v>ABR-19</v>
          </cell>
          <cell r="E484">
            <v>1</v>
          </cell>
          <cell r="F484" t="str">
            <v>2021613</v>
          </cell>
          <cell r="G484" t="str">
            <v>SR MANTENIMIENTO CORRECTIVO</v>
          </cell>
          <cell r="H484" t="str">
            <v>4310</v>
          </cell>
          <cell r="I484" t="str">
            <v>08/04/2019 11:17</v>
          </cell>
          <cell r="J484" t="str">
            <v>800110</v>
          </cell>
          <cell r="K484" t="str">
            <v>PITSS</v>
          </cell>
          <cell r="L484" t="str">
            <v>ASP</v>
          </cell>
          <cell r="M484" t="str">
            <v>OFFICE DEPOT DE MEXICO SA DE CV</v>
          </cell>
          <cell r="N484" t="str">
            <v>BLVD CAMELIA NO.2658</v>
          </cell>
          <cell r="O484" t="str">
            <v>Morelia-MICH</v>
          </cell>
          <cell r="P484">
            <v>0</v>
          </cell>
          <cell r="Q484" t="str">
            <v>INTERIOR</v>
          </cell>
          <cell r="R484">
            <v>20</v>
          </cell>
          <cell r="S484" t="str">
            <v>Entre 16 y 30</v>
          </cell>
          <cell r="T484" t="str">
            <v>Light Production Digital Business</v>
          </cell>
          <cell r="U484" t="str">
            <v>Entry Production</v>
          </cell>
          <cell r="V484" t="str">
            <v>Ciudad principal</v>
          </cell>
          <cell r="W484" t="str">
            <v>3-Entre 16 y 30</v>
          </cell>
          <cell r="X484">
            <v>1.05</v>
          </cell>
          <cell r="Y484">
            <v>1651.6500000000003</v>
          </cell>
          <cell r="Z484">
            <v>1</v>
          </cell>
          <cell r="AA484">
            <v>1.84</v>
          </cell>
          <cell r="AB484">
            <v>4</v>
          </cell>
          <cell r="AC484">
            <v>0.46</v>
          </cell>
          <cell r="AD484">
            <v>0</v>
          </cell>
          <cell r="AE484">
            <v>0</v>
          </cell>
          <cell r="AF484">
            <v>43563</v>
          </cell>
          <cell r="AG484">
            <v>43563</v>
          </cell>
          <cell r="AH484">
            <v>0</v>
          </cell>
          <cell r="AI484" t="str">
            <v>0-1 día</v>
          </cell>
          <cell r="AJ484">
            <v>0</v>
          </cell>
          <cell r="AK484">
            <v>0</v>
          </cell>
          <cell r="AL484">
            <v>0</v>
          </cell>
          <cell r="AM484">
            <v>1651.6500000000003</v>
          </cell>
          <cell r="AN484">
            <v>1651.65</v>
          </cell>
          <cell r="AO484">
            <v>2</v>
          </cell>
        </row>
        <row r="485">
          <cell r="A485" t="str">
            <v>0XPN5465418</v>
          </cell>
          <cell r="B485" t="str">
            <v>0XPN5465411</v>
          </cell>
          <cell r="C485" t="str">
            <v>0XPN546541</v>
          </cell>
          <cell r="D485" t="str">
            <v>ABR-19</v>
          </cell>
          <cell r="E485">
            <v>1</v>
          </cell>
          <cell r="F485" t="str">
            <v>2021415</v>
          </cell>
          <cell r="G485" t="str">
            <v>SR MANTENIMIENTO CORRECTIVO</v>
          </cell>
          <cell r="H485" t="str">
            <v>0560</v>
          </cell>
          <cell r="I485" t="str">
            <v>08/04/2019 08:27</v>
          </cell>
          <cell r="J485" t="str">
            <v>500035</v>
          </cell>
          <cell r="K485" t="str">
            <v>PITSS</v>
          </cell>
          <cell r="L485" t="str">
            <v>ASP</v>
          </cell>
          <cell r="M485" t="str">
            <v>OFFICE DEPOT DE MEXICO SA DE CV</v>
          </cell>
          <cell r="N485" t="str">
            <v>AV HEROICO COLEGIO MILITAR 114</v>
          </cell>
          <cell r="O485" t="str">
            <v>PIEDRAS NEGRAS-COAH</v>
          </cell>
          <cell r="P485">
            <v>0</v>
          </cell>
          <cell r="Q485" t="str">
            <v>INTERIOR</v>
          </cell>
          <cell r="R485">
            <v>20</v>
          </cell>
          <cell r="S485" t="str">
            <v>Entre 16 y 30</v>
          </cell>
          <cell r="T485" t="str">
            <v>Entry Production Color Low/Mid</v>
          </cell>
          <cell r="U485" t="str">
            <v>Entry Production</v>
          </cell>
          <cell r="V485" t="str">
            <v>Ciudad principal</v>
          </cell>
          <cell r="W485" t="str">
            <v>3-Entre 16 y 30</v>
          </cell>
          <cell r="X485">
            <v>1.05</v>
          </cell>
          <cell r="Y485">
            <v>1651.6500000000003</v>
          </cell>
          <cell r="Z485">
            <v>1</v>
          </cell>
          <cell r="AA485">
            <v>3.42</v>
          </cell>
          <cell r="AB485">
            <v>4</v>
          </cell>
          <cell r="AC485">
            <v>0.85499999999999998</v>
          </cell>
          <cell r="AD485">
            <v>0</v>
          </cell>
          <cell r="AE485">
            <v>0</v>
          </cell>
          <cell r="AF485">
            <v>43563</v>
          </cell>
          <cell r="AG485">
            <v>43563</v>
          </cell>
          <cell r="AH485">
            <v>0</v>
          </cell>
          <cell r="AI485" t="str">
            <v>0-1 día</v>
          </cell>
          <cell r="AJ485">
            <v>0</v>
          </cell>
          <cell r="AK485">
            <v>0</v>
          </cell>
          <cell r="AL485">
            <v>0</v>
          </cell>
          <cell r="AM485">
            <v>1651.6500000000003</v>
          </cell>
          <cell r="AN485">
            <v>1651.65</v>
          </cell>
          <cell r="AO485">
            <v>1</v>
          </cell>
        </row>
        <row r="486">
          <cell r="A486" t="str">
            <v>0BG29475122</v>
          </cell>
          <cell r="B486" t="str">
            <v>0BG29475121</v>
          </cell>
          <cell r="C486" t="str">
            <v>0BG2947512</v>
          </cell>
          <cell r="D486" t="str">
            <v>ABR-19</v>
          </cell>
          <cell r="E486">
            <v>1</v>
          </cell>
          <cell r="F486" t="str">
            <v>2018623</v>
          </cell>
          <cell r="G486" t="str">
            <v>SR MANTENIMIENTO CORRECTIVO</v>
          </cell>
          <cell r="H486" t="str">
            <v>4395</v>
          </cell>
          <cell r="I486" t="str">
            <v>02/04/2019 07:52</v>
          </cell>
          <cell r="J486" t="str">
            <v>500035</v>
          </cell>
          <cell r="K486" t="str">
            <v>PITSS</v>
          </cell>
          <cell r="L486" t="str">
            <v>ASP</v>
          </cell>
          <cell r="M486" t="str">
            <v>OFFICE DEPOT DE MEXICO SA DE CV</v>
          </cell>
          <cell r="N486" t="str">
            <v>AV HEROICO COLEGIO MILITAR 114</v>
          </cell>
          <cell r="O486" t="str">
            <v>PIEDRAS NEGRAS-COAH</v>
          </cell>
          <cell r="P486">
            <v>0</v>
          </cell>
          <cell r="Q486" t="str">
            <v>INTERIOR</v>
          </cell>
          <cell r="R486">
            <v>29</v>
          </cell>
          <cell r="S486" t="str">
            <v>Entre 16 y 30</v>
          </cell>
          <cell r="T486" t="str">
            <v>Light Production Digital Business</v>
          </cell>
          <cell r="U486" t="str">
            <v>Entry Production</v>
          </cell>
          <cell r="V486" t="str">
            <v>Ciudad principal</v>
          </cell>
          <cell r="W486" t="str">
            <v>3-Entre 16 y 30</v>
          </cell>
          <cell r="X486">
            <v>1.05</v>
          </cell>
          <cell r="Y486">
            <v>1651.6500000000003</v>
          </cell>
          <cell r="Z486">
            <v>1</v>
          </cell>
          <cell r="AA486">
            <v>6.5</v>
          </cell>
          <cell r="AB486">
            <v>4</v>
          </cell>
          <cell r="AC486">
            <v>1.625</v>
          </cell>
          <cell r="AD486">
            <v>0.15625</v>
          </cell>
          <cell r="AE486">
            <v>-245.78125000000003</v>
          </cell>
          <cell r="AF486">
            <v>43563</v>
          </cell>
          <cell r="AG486">
            <v>43563</v>
          </cell>
          <cell r="AH486">
            <v>0</v>
          </cell>
          <cell r="AI486" t="str">
            <v>0-1 día</v>
          </cell>
          <cell r="AJ486">
            <v>0</v>
          </cell>
          <cell r="AK486">
            <v>0</v>
          </cell>
          <cell r="AL486">
            <v>0</v>
          </cell>
          <cell r="AM486">
            <v>1405.8687500000003</v>
          </cell>
          <cell r="AN486">
            <v>1323.9416994374999</v>
          </cell>
          <cell r="AO486">
            <v>1</v>
          </cell>
        </row>
        <row r="487">
          <cell r="A487" t="str">
            <v>0B2R0900618</v>
          </cell>
          <cell r="B487" t="str">
            <v>0B2R0900612</v>
          </cell>
          <cell r="C487" t="str">
            <v>0B2R090061</v>
          </cell>
          <cell r="D487" t="str">
            <v>ABR-19</v>
          </cell>
          <cell r="E487">
            <v>1</v>
          </cell>
          <cell r="F487" t="str">
            <v>2021665</v>
          </cell>
          <cell r="G487" t="str">
            <v>SR MANTENIMIENTO CORRECTIVO</v>
          </cell>
          <cell r="H487" t="str">
            <v>8680</v>
          </cell>
          <cell r="I487" t="str">
            <v>08/04/2019 11:59</v>
          </cell>
          <cell r="J487" t="str">
            <v>500066</v>
          </cell>
          <cell r="K487" t="str">
            <v>PITSS</v>
          </cell>
          <cell r="L487" t="str">
            <v>ASP</v>
          </cell>
          <cell r="M487" t="str">
            <v>SOLTAR IMPRESORES SA DE CV</v>
          </cell>
          <cell r="N487" t="str">
            <v>CARLOS SALAZAR No 729</v>
          </cell>
          <cell r="O487" t="str">
            <v>Monterrey-NL</v>
          </cell>
          <cell r="P487">
            <v>0</v>
          </cell>
          <cell r="Q487" t="str">
            <v>INTERIOR</v>
          </cell>
          <cell r="R487">
            <v>27</v>
          </cell>
          <cell r="S487" t="str">
            <v>Entre 16 y 30</v>
          </cell>
          <cell r="T487" t="str">
            <v>Entry Production Color Low/Mid</v>
          </cell>
          <cell r="U487" t="str">
            <v>Entry Production</v>
          </cell>
          <cell r="V487" t="str">
            <v>Ciudad principal</v>
          </cell>
          <cell r="W487" t="str">
            <v>3-Entre 16 y 30</v>
          </cell>
          <cell r="X487">
            <v>1.05</v>
          </cell>
          <cell r="Y487">
            <v>1651.6500000000003</v>
          </cell>
          <cell r="Z487">
            <v>1</v>
          </cell>
          <cell r="AA487">
            <v>3.99</v>
          </cell>
          <cell r="AB487">
            <v>4</v>
          </cell>
          <cell r="AC487">
            <v>0.99750000000000005</v>
          </cell>
          <cell r="AD487">
            <v>0</v>
          </cell>
          <cell r="AE487">
            <v>0</v>
          </cell>
          <cell r="AF487">
            <v>43563</v>
          </cell>
          <cell r="AG487">
            <v>43564</v>
          </cell>
          <cell r="AH487">
            <v>1</v>
          </cell>
          <cell r="AI487" t="str">
            <v>0-1 día</v>
          </cell>
          <cell r="AJ487">
            <v>0</v>
          </cell>
          <cell r="AK487">
            <v>0</v>
          </cell>
          <cell r="AL487">
            <v>0</v>
          </cell>
          <cell r="AM487">
            <v>1651.6500000000003</v>
          </cell>
          <cell r="AN487">
            <v>1651.65</v>
          </cell>
          <cell r="AO487">
            <v>2</v>
          </cell>
        </row>
        <row r="488">
          <cell r="A488" t="str">
            <v>0BG09717168</v>
          </cell>
          <cell r="B488" t="str">
            <v>0BG09717161</v>
          </cell>
          <cell r="C488" t="str">
            <v>0BG0971716</v>
          </cell>
          <cell r="D488" t="str">
            <v>ABR-19</v>
          </cell>
          <cell r="E488">
            <v>1</v>
          </cell>
          <cell r="F488" t="str">
            <v>2021573</v>
          </cell>
          <cell r="G488" t="str">
            <v>SR MANTENIMIENTO CORRECTIVO</v>
          </cell>
          <cell r="H488" t="str">
            <v>4310</v>
          </cell>
          <cell r="I488" t="str">
            <v>08/04/2019 10:51</v>
          </cell>
          <cell r="J488" t="str">
            <v>500083</v>
          </cell>
          <cell r="K488" t="str">
            <v>PITSS</v>
          </cell>
          <cell r="L488" t="str">
            <v>ASP</v>
          </cell>
          <cell r="M488" t="str">
            <v>PROVEEDORA DE SERVICIOS GRAFICOS DEL NORTE SA DE C</v>
          </cell>
          <cell r="N488" t="str">
            <v>ISSAC GARZA No 1363</v>
          </cell>
          <cell r="O488" t="str">
            <v>Monterrey-NL</v>
          </cell>
          <cell r="P488">
            <v>0</v>
          </cell>
          <cell r="Q488" t="str">
            <v>INTERIOR</v>
          </cell>
          <cell r="R488">
            <v>19</v>
          </cell>
          <cell r="S488" t="str">
            <v>Entre 16 y 30</v>
          </cell>
          <cell r="T488" t="str">
            <v>Light Production Digital Business</v>
          </cell>
          <cell r="U488" t="str">
            <v>Entry Production</v>
          </cell>
          <cell r="V488" t="str">
            <v>Ciudad principal</v>
          </cell>
          <cell r="W488" t="str">
            <v>3-Entre 16 y 30</v>
          </cell>
          <cell r="X488">
            <v>1.05</v>
          </cell>
          <cell r="Y488">
            <v>1651.6500000000003</v>
          </cell>
          <cell r="Z488">
            <v>1</v>
          </cell>
          <cell r="AA488">
            <v>2.15</v>
          </cell>
          <cell r="AB488">
            <v>4</v>
          </cell>
          <cell r="AC488">
            <v>0.53749999999999998</v>
          </cell>
          <cell r="AD488">
            <v>0</v>
          </cell>
          <cell r="AE488">
            <v>0</v>
          </cell>
          <cell r="AF488">
            <v>43563</v>
          </cell>
          <cell r="AG488">
            <v>43564</v>
          </cell>
          <cell r="AH488">
            <v>1</v>
          </cell>
          <cell r="AI488" t="str">
            <v>0-1 día</v>
          </cell>
          <cell r="AJ488">
            <v>0</v>
          </cell>
          <cell r="AK488">
            <v>0</v>
          </cell>
          <cell r="AL488">
            <v>0</v>
          </cell>
          <cell r="AM488">
            <v>1651.6500000000003</v>
          </cell>
          <cell r="AN488">
            <v>1730.3</v>
          </cell>
          <cell r="AO488">
            <v>2</v>
          </cell>
        </row>
        <row r="489">
          <cell r="A489" t="str">
            <v>0PW41120318</v>
          </cell>
          <cell r="B489" t="str">
            <v>0PW41120311</v>
          </cell>
          <cell r="C489" t="str">
            <v>0PW4112031</v>
          </cell>
          <cell r="D489" t="str">
            <v>ABR-19</v>
          </cell>
          <cell r="E489">
            <v>1</v>
          </cell>
          <cell r="F489" t="str">
            <v>2021867</v>
          </cell>
          <cell r="G489" t="str">
            <v>SR MANTENIMIENTO CORRECTIVO</v>
          </cell>
          <cell r="H489" t="str">
            <v>7142</v>
          </cell>
          <cell r="I489" t="str">
            <v>08/04/2019 15:17</v>
          </cell>
          <cell r="J489" t="str">
            <v>100038</v>
          </cell>
          <cell r="K489" t="str">
            <v>PITSS</v>
          </cell>
          <cell r="L489" t="str">
            <v>ASP</v>
          </cell>
          <cell r="M489" t="str">
            <v>OFFICE DEPOT DE MEXICO SA DE CV</v>
          </cell>
          <cell r="N489" t="str">
            <v>BLV ISIDRO FABELA SUR 600</v>
          </cell>
          <cell r="O489" t="str">
            <v>TOLUCA-MEX</v>
          </cell>
          <cell r="P489">
            <v>0</v>
          </cell>
          <cell r="Q489" t="str">
            <v>INTERIOR</v>
          </cell>
          <cell r="R489">
            <v>18</v>
          </cell>
          <cell r="S489" t="str">
            <v>Entre 16 y 30</v>
          </cell>
          <cell r="T489" t="str">
            <v>WF Mono Systems and Legacy Color</v>
          </cell>
          <cell r="U489" t="str">
            <v>WF</v>
          </cell>
          <cell r="V489" t="str">
            <v>Ciudad principal</v>
          </cell>
          <cell r="W489" t="str">
            <v>3-Entre 16 y 30</v>
          </cell>
          <cell r="X489">
            <v>1.05</v>
          </cell>
          <cell r="Y489">
            <v>1651.6500000000003</v>
          </cell>
          <cell r="Z489">
            <v>1</v>
          </cell>
          <cell r="AA489">
            <v>2.2200000000000002</v>
          </cell>
          <cell r="AB489">
            <v>4</v>
          </cell>
          <cell r="AC489">
            <v>0.55500000000000005</v>
          </cell>
          <cell r="AD489">
            <v>0</v>
          </cell>
          <cell r="AE489">
            <v>0</v>
          </cell>
          <cell r="AF489">
            <v>43564</v>
          </cell>
          <cell r="AG489">
            <v>43564</v>
          </cell>
          <cell r="AH489">
            <v>0</v>
          </cell>
          <cell r="AI489" t="str">
            <v>0-1 día</v>
          </cell>
          <cell r="AJ489">
            <v>0</v>
          </cell>
          <cell r="AK489">
            <v>0</v>
          </cell>
          <cell r="AL489">
            <v>0</v>
          </cell>
          <cell r="AM489">
            <v>1651.6500000000003</v>
          </cell>
          <cell r="AN489">
            <v>1651.65</v>
          </cell>
          <cell r="AO489">
            <v>1</v>
          </cell>
        </row>
        <row r="490">
          <cell r="A490" t="str">
            <v>0E2B6643264</v>
          </cell>
          <cell r="B490" t="str">
            <v>0E2B6643261</v>
          </cell>
          <cell r="C490" t="str">
            <v>0E2B664326</v>
          </cell>
          <cell r="D490" t="str">
            <v>ABR-19</v>
          </cell>
          <cell r="E490">
            <v>1</v>
          </cell>
          <cell r="F490" t="str">
            <v>2019889</v>
          </cell>
          <cell r="G490" t="str">
            <v>SR MANTENIMIENTO CORRECTIVO</v>
          </cell>
          <cell r="H490" t="str">
            <v>0070</v>
          </cell>
          <cell r="I490" t="str">
            <v>04/04/2019 09:45</v>
          </cell>
          <cell r="J490" t="str">
            <v>800146</v>
          </cell>
          <cell r="K490" t="str">
            <v>PITSS</v>
          </cell>
          <cell r="L490" t="str">
            <v>ASP</v>
          </cell>
          <cell r="M490" t="str">
            <v>OPERADORA OMX SA DE CV</v>
          </cell>
          <cell r="N490" t="str">
            <v>BLVD ADOLFO LOPEZ MATEOS 2540</v>
          </cell>
          <cell r="O490" t="str">
            <v>LEON-GTO</v>
          </cell>
          <cell r="P490">
            <v>0</v>
          </cell>
          <cell r="Q490" t="str">
            <v>INTERIOR</v>
          </cell>
          <cell r="R490">
            <v>28</v>
          </cell>
          <cell r="S490" t="str">
            <v>Entre 16 y 30</v>
          </cell>
          <cell r="T490" t="str">
            <v>Entry Production Color Low/Mid</v>
          </cell>
          <cell r="U490" t="str">
            <v>Entry Production</v>
          </cell>
          <cell r="V490" t="str">
            <v>Ciudad principal</v>
          </cell>
          <cell r="W490" t="str">
            <v>3-Entre 16 y 30</v>
          </cell>
          <cell r="X490">
            <v>1.05</v>
          </cell>
          <cell r="Y490">
            <v>1651.6500000000003</v>
          </cell>
          <cell r="Z490">
            <v>1</v>
          </cell>
          <cell r="AA490">
            <v>3.95</v>
          </cell>
          <cell r="AB490">
            <v>4</v>
          </cell>
          <cell r="AC490">
            <v>0.98750000000000004</v>
          </cell>
          <cell r="AD490">
            <v>0</v>
          </cell>
          <cell r="AE490">
            <v>0</v>
          </cell>
          <cell r="AF490">
            <v>43564</v>
          </cell>
          <cell r="AG490">
            <v>43564</v>
          </cell>
          <cell r="AH490">
            <v>0</v>
          </cell>
          <cell r="AI490" t="str">
            <v>0-1 día</v>
          </cell>
          <cell r="AJ490">
            <v>0</v>
          </cell>
          <cell r="AK490">
            <v>0</v>
          </cell>
          <cell r="AL490">
            <v>0</v>
          </cell>
          <cell r="AM490">
            <v>1651.6500000000003</v>
          </cell>
          <cell r="AN490">
            <v>1730.3</v>
          </cell>
          <cell r="AO490">
            <v>1</v>
          </cell>
        </row>
        <row r="491">
          <cell r="A491" t="str">
            <v>0A1H0206759</v>
          </cell>
          <cell r="B491" t="str">
            <v>0A1H0206753</v>
          </cell>
          <cell r="C491" t="str">
            <v>0A1H020675</v>
          </cell>
          <cell r="D491" t="str">
            <v>ABR-19</v>
          </cell>
          <cell r="E491">
            <v>1</v>
          </cell>
          <cell r="F491" t="str">
            <v>2022357</v>
          </cell>
          <cell r="G491" t="str">
            <v>SR MANTENIMIENTO CORRECTIVO</v>
          </cell>
          <cell r="H491" t="str">
            <v>6705</v>
          </cell>
          <cell r="I491" t="str">
            <v>09/04/2019 11:24</v>
          </cell>
          <cell r="J491" t="str">
            <v>500094</v>
          </cell>
          <cell r="K491" t="str">
            <v>PITSS</v>
          </cell>
          <cell r="L491" t="str">
            <v>ASP</v>
          </cell>
          <cell r="M491" t="str">
            <v>OFFICE DEPOT DE MEXICO SA DE CV</v>
          </cell>
          <cell r="N491" t="str">
            <v>AV HIDALGO 5309</v>
          </cell>
          <cell r="O491" t="str">
            <v>TAMPICO-TAM</v>
          </cell>
          <cell r="P491">
            <v>0</v>
          </cell>
          <cell r="Q491" t="str">
            <v>INTERIOR</v>
          </cell>
          <cell r="R491">
            <v>29</v>
          </cell>
          <cell r="S491" t="str">
            <v>Entre 16 y 30</v>
          </cell>
          <cell r="T491" t="str">
            <v>WF Mono Systems and Legacy Color</v>
          </cell>
          <cell r="U491" t="str">
            <v>WF</v>
          </cell>
          <cell r="V491" t="str">
            <v>Ciudad principal</v>
          </cell>
          <cell r="W491" t="str">
            <v>3-Entre 16 y 30</v>
          </cell>
          <cell r="X491">
            <v>1.05</v>
          </cell>
          <cell r="Y491">
            <v>1651.6500000000003</v>
          </cell>
          <cell r="Z491">
            <v>1</v>
          </cell>
          <cell r="AA491">
            <v>1.1499999999999999</v>
          </cell>
          <cell r="AB491">
            <v>4</v>
          </cell>
          <cell r="AC491">
            <v>0.28749999999999998</v>
          </cell>
          <cell r="AD491">
            <v>0</v>
          </cell>
          <cell r="AE491">
            <v>0</v>
          </cell>
          <cell r="AF491">
            <v>43564</v>
          </cell>
          <cell r="AG491">
            <v>43564</v>
          </cell>
          <cell r="AH491">
            <v>0</v>
          </cell>
          <cell r="AI491" t="str">
            <v>0-1 día</v>
          </cell>
          <cell r="AJ491">
            <v>0</v>
          </cell>
          <cell r="AK491">
            <v>0</v>
          </cell>
          <cell r="AL491">
            <v>0</v>
          </cell>
          <cell r="AM491">
            <v>1651.6500000000003</v>
          </cell>
          <cell r="AN491">
            <v>1651.65</v>
          </cell>
          <cell r="AO491">
            <v>3</v>
          </cell>
        </row>
        <row r="492">
          <cell r="A492" t="str">
            <v>0BG29492918</v>
          </cell>
          <cell r="B492" t="str">
            <v>0BG29492911</v>
          </cell>
          <cell r="C492" t="str">
            <v>0BG2949291</v>
          </cell>
          <cell r="D492" t="str">
            <v>ABR-19</v>
          </cell>
          <cell r="E492">
            <v>1</v>
          </cell>
          <cell r="F492" t="str">
            <v>2021537</v>
          </cell>
          <cell r="G492" t="str">
            <v>SR MANTENIMIENTO CORRECTIVO</v>
          </cell>
          <cell r="H492" t="str">
            <v>4395</v>
          </cell>
          <cell r="I492" t="str">
            <v>08/04/2019 10:26</v>
          </cell>
          <cell r="J492" t="str">
            <v>800188</v>
          </cell>
          <cell r="K492" t="str">
            <v>PITSS</v>
          </cell>
          <cell r="L492" t="str">
            <v>ASP</v>
          </cell>
          <cell r="M492" t="str">
            <v>OFFICE DEPOT DE MEXICO SA DE CV</v>
          </cell>
          <cell r="N492" t="str">
            <v>TORRES LANDA 103 A</v>
          </cell>
          <cell r="O492" t="str">
            <v>CELAYA-GTO</v>
          </cell>
          <cell r="P492">
            <v>0</v>
          </cell>
          <cell r="Q492" t="str">
            <v>INTERIOR</v>
          </cell>
          <cell r="R492">
            <v>27</v>
          </cell>
          <cell r="S492" t="str">
            <v>Entre 16 y 30</v>
          </cell>
          <cell r="T492" t="str">
            <v>Light Production Digital Business</v>
          </cell>
          <cell r="U492" t="str">
            <v>Entry Production</v>
          </cell>
          <cell r="V492" t="str">
            <v>Ciudad principal</v>
          </cell>
          <cell r="W492" t="str">
            <v>3-Entre 16 y 30</v>
          </cell>
          <cell r="X492">
            <v>1.05</v>
          </cell>
          <cell r="Y492">
            <v>1651.6500000000003</v>
          </cell>
          <cell r="Z492">
            <v>1</v>
          </cell>
          <cell r="AA492">
            <v>3.57</v>
          </cell>
          <cell r="AB492">
            <v>4</v>
          </cell>
          <cell r="AC492">
            <v>0.89249999999999996</v>
          </cell>
          <cell r="AD492">
            <v>0</v>
          </cell>
          <cell r="AE492">
            <v>0</v>
          </cell>
          <cell r="AF492">
            <v>43564</v>
          </cell>
          <cell r="AG492">
            <v>43564</v>
          </cell>
          <cell r="AH492">
            <v>0</v>
          </cell>
          <cell r="AI492" t="str">
            <v>0-1 día</v>
          </cell>
          <cell r="AJ492">
            <v>0</v>
          </cell>
          <cell r="AK492">
            <v>0</v>
          </cell>
          <cell r="AL492">
            <v>0</v>
          </cell>
          <cell r="AM492">
            <v>1651.6500000000003</v>
          </cell>
          <cell r="AN492">
            <v>1258.4000000000001</v>
          </cell>
          <cell r="AO492">
            <v>2</v>
          </cell>
        </row>
        <row r="493">
          <cell r="A493" t="str">
            <v>0BG29492731</v>
          </cell>
          <cell r="B493" t="str">
            <v>0BG29492731</v>
          </cell>
          <cell r="C493" t="str">
            <v>0BG2949273</v>
          </cell>
          <cell r="D493" t="str">
            <v>ABR-19</v>
          </cell>
          <cell r="E493">
            <v>1</v>
          </cell>
          <cell r="F493" t="str">
            <v>2018371</v>
          </cell>
          <cell r="G493" t="str">
            <v>SR MANTENIMIENTO CORRECTIVO</v>
          </cell>
          <cell r="H493" t="str">
            <v>4395</v>
          </cell>
          <cell r="I493" t="str">
            <v>01/04/2019 17:39</v>
          </cell>
          <cell r="J493" t="str">
            <v>800146</v>
          </cell>
          <cell r="K493" t="str">
            <v>PITSS</v>
          </cell>
          <cell r="L493" t="str">
            <v>ASP</v>
          </cell>
          <cell r="M493" t="str">
            <v>OFFICE DEPOT DE MEXICO SA DE CV</v>
          </cell>
          <cell r="N493" t="str">
            <v>BLV MANUEL J CLOUTHIER SN</v>
          </cell>
          <cell r="O493" t="str">
            <v>LEON-GTO</v>
          </cell>
          <cell r="P493">
            <v>0</v>
          </cell>
          <cell r="Q493" t="str">
            <v>INTERIOR</v>
          </cell>
          <cell r="R493">
            <v>20</v>
          </cell>
          <cell r="S493" t="str">
            <v>Entre 16 y 30</v>
          </cell>
          <cell r="T493" t="str">
            <v>Light Production Digital Business</v>
          </cell>
          <cell r="U493" t="str">
            <v>Entry Production</v>
          </cell>
          <cell r="V493" t="str">
            <v>Ciudad principal</v>
          </cell>
          <cell r="W493" t="str">
            <v>3-Entre 16 y 30</v>
          </cell>
          <cell r="X493">
            <v>1.05</v>
          </cell>
          <cell r="Y493">
            <v>1651.6500000000003</v>
          </cell>
          <cell r="Z493">
            <v>1</v>
          </cell>
          <cell r="AA493">
            <v>2.67</v>
          </cell>
          <cell r="AB493">
            <v>4</v>
          </cell>
          <cell r="AC493">
            <v>0.66749999999999998</v>
          </cell>
          <cell r="AD493">
            <v>0</v>
          </cell>
          <cell r="AE493">
            <v>0</v>
          </cell>
          <cell r="AF493">
            <v>43565</v>
          </cell>
          <cell r="AG493">
            <v>43565</v>
          </cell>
          <cell r="AH493">
            <v>0</v>
          </cell>
          <cell r="AI493" t="str">
            <v>0-1 día</v>
          </cell>
          <cell r="AJ493">
            <v>0</v>
          </cell>
          <cell r="AK493">
            <v>0</v>
          </cell>
          <cell r="AL493">
            <v>0</v>
          </cell>
          <cell r="AM493">
            <v>1651.6500000000003</v>
          </cell>
          <cell r="AN493">
            <v>1651.65</v>
          </cell>
          <cell r="AO493">
            <v>1</v>
          </cell>
        </row>
        <row r="494">
          <cell r="A494" t="str">
            <v>0BG29411438</v>
          </cell>
          <cell r="B494" t="str">
            <v>0BG29411433</v>
          </cell>
          <cell r="C494" t="str">
            <v>0BG2941143</v>
          </cell>
          <cell r="D494" t="str">
            <v>ABR-19</v>
          </cell>
          <cell r="E494">
            <v>1</v>
          </cell>
          <cell r="F494" t="str">
            <v>2021517</v>
          </cell>
          <cell r="G494" t="str">
            <v>SR MANTENIMIENTO CORRECTIVO</v>
          </cell>
          <cell r="H494" t="str">
            <v>4395</v>
          </cell>
          <cell r="I494" t="str">
            <v>08/04/2019 10:12</v>
          </cell>
          <cell r="J494" t="str">
            <v>500093</v>
          </cell>
          <cell r="K494" t="str">
            <v>PITSS</v>
          </cell>
          <cell r="L494" t="str">
            <v>ASP</v>
          </cell>
          <cell r="M494" t="str">
            <v>OFFICE DEPOT DE MEXICO SA DE CV</v>
          </cell>
          <cell r="N494" t="str">
            <v>BLV 15 DE SEP 4243</v>
          </cell>
          <cell r="O494" t="str">
            <v>NUEVO LAREDO-TAM</v>
          </cell>
          <cell r="P494">
            <v>0</v>
          </cell>
          <cell r="Q494" t="str">
            <v>INTERIOR</v>
          </cell>
          <cell r="R494">
            <v>17</v>
          </cell>
          <cell r="S494" t="str">
            <v>Entre 16 y 30</v>
          </cell>
          <cell r="T494" t="str">
            <v>Light Production Digital Business</v>
          </cell>
          <cell r="U494" t="str">
            <v>Entry Production</v>
          </cell>
          <cell r="V494" t="str">
            <v>Ciudad principal</v>
          </cell>
          <cell r="W494" t="str">
            <v>3-Entre 16 y 30</v>
          </cell>
          <cell r="X494">
            <v>1.05</v>
          </cell>
          <cell r="Y494">
            <v>1651.6500000000003</v>
          </cell>
          <cell r="Z494">
            <v>1</v>
          </cell>
          <cell r="AA494">
            <v>1.52</v>
          </cell>
          <cell r="AB494">
            <v>4</v>
          </cell>
          <cell r="AC494">
            <v>0.38</v>
          </cell>
          <cell r="AD494">
            <v>0</v>
          </cell>
          <cell r="AE494">
            <v>0</v>
          </cell>
          <cell r="AF494">
            <v>43565</v>
          </cell>
          <cell r="AG494">
            <v>43565</v>
          </cell>
          <cell r="AH494">
            <v>0</v>
          </cell>
          <cell r="AI494" t="str">
            <v>0-1 día</v>
          </cell>
          <cell r="AJ494">
            <v>0</v>
          </cell>
          <cell r="AK494">
            <v>0</v>
          </cell>
          <cell r="AL494">
            <v>0</v>
          </cell>
          <cell r="AM494">
            <v>1651.6500000000003</v>
          </cell>
          <cell r="AN494">
            <v>1651.65</v>
          </cell>
          <cell r="AO494">
            <v>3</v>
          </cell>
        </row>
        <row r="495">
          <cell r="A495" t="str">
            <v>0BG29516388</v>
          </cell>
          <cell r="B495" t="str">
            <v>0BG29516382</v>
          </cell>
          <cell r="C495" t="str">
            <v>0BG2951638</v>
          </cell>
          <cell r="D495" t="str">
            <v>ABR-19</v>
          </cell>
          <cell r="E495">
            <v>1</v>
          </cell>
          <cell r="F495" t="str">
            <v>2021417</v>
          </cell>
          <cell r="G495" t="str">
            <v>SR MANTENIMIENTO CORRECTIVO</v>
          </cell>
          <cell r="H495" t="str">
            <v>4395</v>
          </cell>
          <cell r="I495" t="str">
            <v>08/04/2019 08:29</v>
          </cell>
          <cell r="J495" t="str">
            <v>800183</v>
          </cell>
          <cell r="K495" t="str">
            <v>PITSS</v>
          </cell>
          <cell r="L495" t="str">
            <v>ASP</v>
          </cell>
          <cell r="M495" t="str">
            <v>OFFICE DEPOT DE MEXICO SA DE CV</v>
          </cell>
          <cell r="N495" t="str">
            <v>AV LOPEZ MATEOS SUR 1299</v>
          </cell>
          <cell r="O495" t="str">
            <v>TLAJOMULCO DE ZU&amp;IGA</v>
          </cell>
          <cell r="P495">
            <v>0</v>
          </cell>
          <cell r="Q495" t="str">
            <v>INTERIOR</v>
          </cell>
          <cell r="R495">
            <v>19</v>
          </cell>
          <cell r="S495" t="str">
            <v>Entre 16 y 30</v>
          </cell>
          <cell r="T495" t="str">
            <v>Light Production Digital Business</v>
          </cell>
          <cell r="U495" t="str">
            <v>Entry Production</v>
          </cell>
          <cell r="V495" t="str">
            <v>Ciudad principal</v>
          </cell>
          <cell r="W495" t="str">
            <v>3-Entre 16 y 30</v>
          </cell>
          <cell r="X495">
            <v>1.05</v>
          </cell>
          <cell r="Y495">
            <v>1651.6500000000003</v>
          </cell>
          <cell r="Z495">
            <v>1</v>
          </cell>
          <cell r="AA495">
            <v>2</v>
          </cell>
          <cell r="AB495">
            <v>4</v>
          </cell>
          <cell r="AC495">
            <v>0.5</v>
          </cell>
          <cell r="AD495">
            <v>0</v>
          </cell>
          <cell r="AE495">
            <v>0</v>
          </cell>
          <cell r="AF495">
            <v>43565</v>
          </cell>
          <cell r="AG495">
            <v>43565</v>
          </cell>
          <cell r="AH495">
            <v>0</v>
          </cell>
          <cell r="AI495" t="str">
            <v>0-1 día</v>
          </cell>
          <cell r="AJ495">
            <v>0</v>
          </cell>
          <cell r="AK495">
            <v>0</v>
          </cell>
          <cell r="AL495">
            <v>0</v>
          </cell>
          <cell r="AM495">
            <v>1651.6500000000003</v>
          </cell>
          <cell r="AN495">
            <v>1651.65</v>
          </cell>
          <cell r="AO495">
            <v>2</v>
          </cell>
        </row>
        <row r="496">
          <cell r="A496" t="str">
            <v>0E2B66622910</v>
          </cell>
          <cell r="B496" t="str">
            <v>0E2B6662291</v>
          </cell>
          <cell r="C496" t="str">
            <v>0E2B666229</v>
          </cell>
          <cell r="D496" t="str">
            <v>ABR-19</v>
          </cell>
          <cell r="E496">
            <v>1</v>
          </cell>
          <cell r="F496" t="str">
            <v>2022939</v>
          </cell>
          <cell r="G496" t="str">
            <v>SR MANTENIMIENTO CORRECTIVO</v>
          </cell>
          <cell r="H496" t="str">
            <v>0070</v>
          </cell>
          <cell r="I496" t="str">
            <v>10/04/2019 10:54</v>
          </cell>
          <cell r="J496" t="str">
            <v>500036</v>
          </cell>
          <cell r="K496" t="str">
            <v>PITSS</v>
          </cell>
          <cell r="L496" t="str">
            <v>ASP</v>
          </cell>
          <cell r="M496" t="str">
            <v>OPERADORA OMX SA DE CV</v>
          </cell>
          <cell r="N496" t="str">
            <v>AV DE LAS TORRES No 2498</v>
          </cell>
          <cell r="O496" t="str">
            <v>San Pedro Garza Garc</v>
          </cell>
          <cell r="P496">
            <v>0</v>
          </cell>
          <cell r="Q496" t="str">
            <v>INTERIOR</v>
          </cell>
          <cell r="R496">
            <v>16</v>
          </cell>
          <cell r="S496" t="str">
            <v>Entre 16 y 30</v>
          </cell>
          <cell r="T496" t="str">
            <v>Entry Production Color Low/Mid</v>
          </cell>
          <cell r="U496" t="str">
            <v>Entry Production</v>
          </cell>
          <cell r="V496" t="str">
            <v>Ciudad principal</v>
          </cell>
          <cell r="W496" t="str">
            <v>3-Entre 16 y 30</v>
          </cell>
          <cell r="X496">
            <v>1.05</v>
          </cell>
          <cell r="Y496">
            <v>1651.6500000000003</v>
          </cell>
          <cell r="Z496">
            <v>1</v>
          </cell>
          <cell r="AA496">
            <v>1.1000000000000001</v>
          </cell>
          <cell r="AB496">
            <v>4</v>
          </cell>
          <cell r="AC496">
            <v>0.27500000000000002</v>
          </cell>
          <cell r="AD496">
            <v>0</v>
          </cell>
          <cell r="AE496">
            <v>0</v>
          </cell>
          <cell r="AF496">
            <v>43565</v>
          </cell>
          <cell r="AG496">
            <v>43565</v>
          </cell>
          <cell r="AH496">
            <v>0</v>
          </cell>
          <cell r="AI496" t="str">
            <v>0-1 día</v>
          </cell>
          <cell r="AJ496">
            <v>0</v>
          </cell>
          <cell r="AK496">
            <v>0</v>
          </cell>
          <cell r="AL496">
            <v>0</v>
          </cell>
          <cell r="AM496">
            <v>1651.6500000000003</v>
          </cell>
          <cell r="AN496">
            <v>1258.4000000000001</v>
          </cell>
          <cell r="AO496">
            <v>1</v>
          </cell>
        </row>
        <row r="497">
          <cell r="A497" t="str">
            <v>0BG294715210</v>
          </cell>
          <cell r="B497" t="str">
            <v>0BG29471523</v>
          </cell>
          <cell r="C497" t="str">
            <v>0BG2947152</v>
          </cell>
          <cell r="D497" t="str">
            <v>ABR-19</v>
          </cell>
          <cell r="E497">
            <v>1</v>
          </cell>
          <cell r="F497" t="str">
            <v>2022805</v>
          </cell>
          <cell r="G497" t="str">
            <v>SR MANTENIMIENTO CORRECTIVO</v>
          </cell>
          <cell r="H497" t="str">
            <v>4395</v>
          </cell>
          <cell r="I497" t="str">
            <v>10/04/2019 08:22</v>
          </cell>
          <cell r="J497" t="str">
            <v>800192</v>
          </cell>
          <cell r="K497" t="str">
            <v>PITSS</v>
          </cell>
          <cell r="L497" t="str">
            <v>ASP</v>
          </cell>
          <cell r="M497" t="str">
            <v>OFFICE DEPOT DE MEXICO SA DE CV</v>
          </cell>
          <cell r="N497" t="str">
            <v>PATRIA 1937</v>
          </cell>
          <cell r="O497" t="str">
            <v>ZAPOPAN-JAL</v>
          </cell>
          <cell r="P497">
            <v>0</v>
          </cell>
          <cell r="Q497" t="str">
            <v>INTERIOR</v>
          </cell>
          <cell r="R497">
            <v>26</v>
          </cell>
          <cell r="S497" t="str">
            <v>Entre 16 y 30</v>
          </cell>
          <cell r="T497" t="str">
            <v>Light Production Digital Business</v>
          </cell>
          <cell r="U497" t="str">
            <v>Entry Production</v>
          </cell>
          <cell r="V497" t="str">
            <v>Ciudad principal</v>
          </cell>
          <cell r="W497" t="str">
            <v>3-Entre 16 y 30</v>
          </cell>
          <cell r="X497">
            <v>1.05</v>
          </cell>
          <cell r="Y497">
            <v>1651.6500000000003</v>
          </cell>
          <cell r="Z497">
            <v>1</v>
          </cell>
          <cell r="AA497">
            <v>3.8</v>
          </cell>
          <cell r="AB497">
            <v>4</v>
          </cell>
          <cell r="AC497">
            <v>0.95</v>
          </cell>
          <cell r="AD497">
            <v>0</v>
          </cell>
          <cell r="AE497">
            <v>0</v>
          </cell>
          <cell r="AF497">
            <v>43565</v>
          </cell>
          <cell r="AG497">
            <v>43565</v>
          </cell>
          <cell r="AH497">
            <v>0</v>
          </cell>
          <cell r="AI497" t="str">
            <v>0-1 día</v>
          </cell>
          <cell r="AJ497">
            <v>0</v>
          </cell>
          <cell r="AK497">
            <v>0</v>
          </cell>
          <cell r="AL497">
            <v>0</v>
          </cell>
          <cell r="AM497">
            <v>1651.6500000000003</v>
          </cell>
          <cell r="AN497">
            <v>1258.4000000000001</v>
          </cell>
          <cell r="AO497">
            <v>3</v>
          </cell>
        </row>
        <row r="498">
          <cell r="A498" t="str">
            <v>0BG293965210</v>
          </cell>
          <cell r="B498" t="str">
            <v>0BG29396521</v>
          </cell>
          <cell r="C498" t="str">
            <v>0BG2939652</v>
          </cell>
          <cell r="D498" t="str">
            <v>ABR-19</v>
          </cell>
          <cell r="E498">
            <v>1</v>
          </cell>
          <cell r="F498" t="str">
            <v>2022807</v>
          </cell>
          <cell r="G498" t="str">
            <v>SR MANTENIMIENTO CORRECTIVO</v>
          </cell>
          <cell r="H498" t="str">
            <v>4395</v>
          </cell>
          <cell r="I498" t="str">
            <v>10/04/2019 08:24</v>
          </cell>
          <cell r="J498" t="str">
            <v>800192</v>
          </cell>
          <cell r="K498" t="str">
            <v>PITSS</v>
          </cell>
          <cell r="L498" t="str">
            <v>ASP</v>
          </cell>
          <cell r="M498" t="str">
            <v>OFFICE DEPOT DE MEXICO SA DE CV</v>
          </cell>
          <cell r="N498" t="str">
            <v>PATRIA 1937</v>
          </cell>
          <cell r="O498" t="str">
            <v>ZAPOPAN-JAL</v>
          </cell>
          <cell r="P498">
            <v>0</v>
          </cell>
          <cell r="Q498" t="str">
            <v>INTERIOR</v>
          </cell>
          <cell r="R498">
            <v>21</v>
          </cell>
          <cell r="S498" t="str">
            <v>Entre 16 y 30</v>
          </cell>
          <cell r="T498" t="str">
            <v>Light Production Digital Business</v>
          </cell>
          <cell r="U498" t="str">
            <v>Entry Production</v>
          </cell>
          <cell r="V498" t="str">
            <v>Ciudad principal</v>
          </cell>
          <cell r="W498" t="str">
            <v>3-Entre 16 y 30</v>
          </cell>
          <cell r="X498">
            <v>1.05</v>
          </cell>
          <cell r="Y498">
            <v>1651.6500000000003</v>
          </cell>
          <cell r="Z498">
            <v>1</v>
          </cell>
          <cell r="AA498">
            <v>1.5</v>
          </cell>
          <cell r="AB498">
            <v>4</v>
          </cell>
          <cell r="AC498">
            <v>0.375</v>
          </cell>
          <cell r="AD498">
            <v>0</v>
          </cell>
          <cell r="AE498">
            <v>0</v>
          </cell>
          <cell r="AF498">
            <v>43566</v>
          </cell>
          <cell r="AG498">
            <v>43566</v>
          </cell>
          <cell r="AH498">
            <v>0</v>
          </cell>
          <cell r="AI498" t="str">
            <v>0-1 día</v>
          </cell>
          <cell r="AJ498">
            <v>0</v>
          </cell>
          <cell r="AK498">
            <v>0</v>
          </cell>
          <cell r="AL498">
            <v>0</v>
          </cell>
          <cell r="AM498">
            <v>1651.6500000000003</v>
          </cell>
          <cell r="AN498">
            <v>1651.65</v>
          </cell>
          <cell r="AO498">
            <v>1</v>
          </cell>
        </row>
        <row r="499">
          <cell r="A499" t="str">
            <v>0BG294678610</v>
          </cell>
          <cell r="B499" t="str">
            <v>0BG29467861</v>
          </cell>
          <cell r="C499" t="str">
            <v>0BG2946786</v>
          </cell>
          <cell r="D499" t="str">
            <v>ABR-19</v>
          </cell>
          <cell r="E499">
            <v>1</v>
          </cell>
          <cell r="F499" t="str">
            <v>2022803</v>
          </cell>
          <cell r="G499" t="str">
            <v>SR MANTENIMIENTO CORRECTIVO</v>
          </cell>
          <cell r="H499" t="str">
            <v>4395</v>
          </cell>
          <cell r="I499" t="str">
            <v>10/04/2019 08:08</v>
          </cell>
          <cell r="J499" t="str">
            <v>500028</v>
          </cell>
          <cell r="K499" t="str">
            <v>PITSS</v>
          </cell>
          <cell r="L499" t="str">
            <v>ASP</v>
          </cell>
          <cell r="M499" t="str">
            <v>OFFICE DEPOT DE MEXICO SA DE CV</v>
          </cell>
          <cell r="N499" t="str">
            <v>CARR MIGUEL ALEMAN OTE 4605</v>
          </cell>
          <cell r="O499" t="str">
            <v>GUADALUPE-NL</v>
          </cell>
          <cell r="P499">
            <v>0</v>
          </cell>
          <cell r="Q499" t="str">
            <v>INTERIOR</v>
          </cell>
          <cell r="R499">
            <v>27</v>
          </cell>
          <cell r="S499" t="str">
            <v>Entre 16 y 30</v>
          </cell>
          <cell r="T499" t="str">
            <v>Light Production Digital Business</v>
          </cell>
          <cell r="U499" t="str">
            <v>Entry Production</v>
          </cell>
          <cell r="V499" t="str">
            <v>Ciudad principal</v>
          </cell>
          <cell r="W499" t="str">
            <v>3-Entre 16 y 30</v>
          </cell>
          <cell r="X499">
            <v>1.05</v>
          </cell>
          <cell r="Y499">
            <v>1651.6500000000003</v>
          </cell>
          <cell r="Z499">
            <v>1</v>
          </cell>
          <cell r="AA499">
            <v>3</v>
          </cell>
          <cell r="AB499">
            <v>4</v>
          </cell>
          <cell r="AC499">
            <v>0.75</v>
          </cell>
          <cell r="AD499">
            <v>0</v>
          </cell>
          <cell r="AE499">
            <v>0</v>
          </cell>
          <cell r="AF499">
            <v>43566</v>
          </cell>
          <cell r="AG499">
            <v>43566</v>
          </cell>
          <cell r="AH499">
            <v>0</v>
          </cell>
          <cell r="AI499" t="str">
            <v>0-1 día</v>
          </cell>
          <cell r="AJ499">
            <v>0</v>
          </cell>
          <cell r="AK499">
            <v>0</v>
          </cell>
          <cell r="AL499">
            <v>0</v>
          </cell>
          <cell r="AM499">
            <v>1651.6500000000003</v>
          </cell>
          <cell r="AN499">
            <v>1573</v>
          </cell>
          <cell r="AO499">
            <v>1</v>
          </cell>
        </row>
        <row r="500">
          <cell r="A500" t="str">
            <v>0BG09667239</v>
          </cell>
          <cell r="B500" t="str">
            <v>0BG09667231</v>
          </cell>
          <cell r="C500" t="str">
            <v>0BG0966723</v>
          </cell>
          <cell r="D500" t="str">
            <v>ABR-19</v>
          </cell>
          <cell r="E500">
            <v>1</v>
          </cell>
          <cell r="F500" t="str">
            <v>2022475</v>
          </cell>
          <cell r="G500" t="str">
            <v>SR MANTENIMIENTO CORRECTIVO</v>
          </cell>
          <cell r="H500" t="str">
            <v>4310</v>
          </cell>
          <cell r="I500" t="str">
            <v>09/04/2019 13:53</v>
          </cell>
          <cell r="J500" t="str">
            <v>800183</v>
          </cell>
          <cell r="K500" t="str">
            <v>PITSS</v>
          </cell>
          <cell r="L500" t="str">
            <v>ASP</v>
          </cell>
          <cell r="M500" t="str">
            <v>OFFICE DEPOT DE MEXICO SA DE CV</v>
          </cell>
          <cell r="N500" t="str">
            <v>AV. AMERICAS No. 655</v>
          </cell>
          <cell r="O500" t="str">
            <v>Guadalajara-JAL</v>
          </cell>
          <cell r="P500">
            <v>0</v>
          </cell>
          <cell r="Q500" t="str">
            <v>INTERIOR</v>
          </cell>
          <cell r="R500">
            <v>21</v>
          </cell>
          <cell r="S500" t="str">
            <v>Entre 16 y 30</v>
          </cell>
          <cell r="T500" t="str">
            <v>Light Production Digital Business</v>
          </cell>
          <cell r="U500" t="str">
            <v>Entry Production</v>
          </cell>
          <cell r="V500" t="str">
            <v>Ciudad principal</v>
          </cell>
          <cell r="W500" t="str">
            <v>3-Entre 16 y 30</v>
          </cell>
          <cell r="X500">
            <v>1.05</v>
          </cell>
          <cell r="Y500">
            <v>1651.6500000000003</v>
          </cell>
          <cell r="Z500">
            <v>1</v>
          </cell>
          <cell r="AA500">
            <v>3.62</v>
          </cell>
          <cell r="AB500">
            <v>4</v>
          </cell>
          <cell r="AC500">
            <v>0.90500000000000003</v>
          </cell>
          <cell r="AD500">
            <v>0</v>
          </cell>
          <cell r="AE500">
            <v>0</v>
          </cell>
          <cell r="AF500">
            <v>43566</v>
          </cell>
          <cell r="AG500">
            <v>43567</v>
          </cell>
          <cell r="AH500">
            <v>1</v>
          </cell>
          <cell r="AI500" t="str">
            <v>0-1 día</v>
          </cell>
          <cell r="AJ500">
            <v>0</v>
          </cell>
          <cell r="AK500">
            <v>0</v>
          </cell>
          <cell r="AL500">
            <v>0</v>
          </cell>
          <cell r="AM500">
            <v>1651.6500000000003</v>
          </cell>
          <cell r="AN500">
            <v>1651.65</v>
          </cell>
          <cell r="AO500">
            <v>1</v>
          </cell>
        </row>
        <row r="501">
          <cell r="A501" t="str">
            <v>0BG097360715</v>
          </cell>
          <cell r="B501" t="str">
            <v>0BG09736071</v>
          </cell>
          <cell r="C501" t="str">
            <v>0BG0973607</v>
          </cell>
          <cell r="D501" t="str">
            <v>ABR-19</v>
          </cell>
          <cell r="E501">
            <v>1</v>
          </cell>
          <cell r="F501" t="str">
            <v>2024951</v>
          </cell>
          <cell r="G501" t="str">
            <v>SR MANTENIMIENTO CORRECTIVO</v>
          </cell>
          <cell r="H501" t="str">
            <v>4310</v>
          </cell>
          <cell r="I501" t="str">
            <v>15/04/2019 10:30</v>
          </cell>
          <cell r="J501" t="str">
            <v>100037</v>
          </cell>
          <cell r="K501" t="str">
            <v>PITSS</v>
          </cell>
          <cell r="L501" t="str">
            <v>ASP</v>
          </cell>
          <cell r="M501" t="str">
            <v>OPERADORA OMX SA DE CV</v>
          </cell>
          <cell r="N501" t="str">
            <v>LEONA VICARIO No 629</v>
          </cell>
          <cell r="O501" t="str">
            <v>Metepec-MEX</v>
          </cell>
          <cell r="P501">
            <v>0</v>
          </cell>
          <cell r="Q501" t="str">
            <v>INTERIOR</v>
          </cell>
          <cell r="R501">
            <v>26</v>
          </cell>
          <cell r="S501" t="str">
            <v>Entre 16 y 30</v>
          </cell>
          <cell r="T501" t="str">
            <v>Light Production Digital Business</v>
          </cell>
          <cell r="U501" t="str">
            <v>Entry Production</v>
          </cell>
          <cell r="V501" t="str">
            <v>Ciudad principal</v>
          </cell>
          <cell r="W501" t="str">
            <v>3-Entre 16 y 30</v>
          </cell>
          <cell r="X501">
            <v>1.05</v>
          </cell>
          <cell r="Y501">
            <v>1651.6500000000003</v>
          </cell>
          <cell r="Z501">
            <v>1</v>
          </cell>
          <cell r="AA501">
            <v>1.67</v>
          </cell>
          <cell r="AB501">
            <v>4</v>
          </cell>
          <cell r="AC501">
            <v>0.41749999999999998</v>
          </cell>
          <cell r="AD501">
            <v>0</v>
          </cell>
          <cell r="AE501">
            <v>0</v>
          </cell>
          <cell r="AF501">
            <v>43570</v>
          </cell>
          <cell r="AG501">
            <v>43570</v>
          </cell>
          <cell r="AH501">
            <v>0</v>
          </cell>
          <cell r="AI501" t="str">
            <v>0-1 día</v>
          </cell>
          <cell r="AJ501">
            <v>0</v>
          </cell>
          <cell r="AK501">
            <v>0</v>
          </cell>
          <cell r="AL501">
            <v>0</v>
          </cell>
          <cell r="AM501">
            <v>1651.6500000000003</v>
          </cell>
          <cell r="AN501">
            <v>1651.65</v>
          </cell>
          <cell r="AO501">
            <v>1</v>
          </cell>
        </row>
        <row r="502">
          <cell r="A502" t="str">
            <v>0A1H0206408</v>
          </cell>
          <cell r="B502" t="str">
            <v>0A1H0206401</v>
          </cell>
          <cell r="C502" t="str">
            <v>0A1H020640</v>
          </cell>
          <cell r="D502" t="str">
            <v>ABR-19</v>
          </cell>
          <cell r="E502">
            <v>1</v>
          </cell>
          <cell r="F502" t="str">
            <v>2021865</v>
          </cell>
          <cell r="G502" t="str">
            <v>SR MANTENIMIENTO CORRECTIVO</v>
          </cell>
          <cell r="H502" t="str">
            <v>6705</v>
          </cell>
          <cell r="I502" t="str">
            <v>08/04/2019 15:15</v>
          </cell>
          <cell r="J502" t="str">
            <v>100037</v>
          </cell>
          <cell r="K502" t="str">
            <v>PITSS</v>
          </cell>
          <cell r="L502" t="str">
            <v>ASP</v>
          </cell>
          <cell r="M502" t="str">
            <v>OFFICE DEPOT DE MEXICO SA DE CV</v>
          </cell>
          <cell r="N502" t="str">
            <v>BLV ISIDRO FABELA SUR 600</v>
          </cell>
          <cell r="O502" t="str">
            <v>TOLUCA-MEX</v>
          </cell>
          <cell r="P502">
            <v>0</v>
          </cell>
          <cell r="Q502" t="str">
            <v>INTERIOR</v>
          </cell>
          <cell r="R502">
            <v>18</v>
          </cell>
          <cell r="S502" t="str">
            <v>Entre 16 y 30</v>
          </cell>
          <cell r="T502" t="str">
            <v>WF Mono Systems and Legacy Color</v>
          </cell>
          <cell r="U502" t="str">
            <v>WF</v>
          </cell>
          <cell r="V502" t="str">
            <v>Ciudad principal</v>
          </cell>
          <cell r="W502" t="str">
            <v>3-Entre 16 y 30</v>
          </cell>
          <cell r="X502">
            <v>1.05</v>
          </cell>
          <cell r="Y502">
            <v>1651.6500000000003</v>
          </cell>
          <cell r="Z502">
            <v>1</v>
          </cell>
          <cell r="AA502">
            <v>1.3</v>
          </cell>
          <cell r="AB502">
            <v>4</v>
          </cell>
          <cell r="AC502">
            <v>0.32500000000000001</v>
          </cell>
          <cell r="AD502">
            <v>0</v>
          </cell>
          <cell r="AE502">
            <v>0</v>
          </cell>
          <cell r="AF502">
            <v>43570</v>
          </cell>
          <cell r="AG502">
            <v>43570</v>
          </cell>
          <cell r="AH502">
            <v>0</v>
          </cell>
          <cell r="AI502" t="str">
            <v>0-1 día</v>
          </cell>
          <cell r="AJ502">
            <v>0</v>
          </cell>
          <cell r="AK502">
            <v>0</v>
          </cell>
          <cell r="AL502">
            <v>0</v>
          </cell>
          <cell r="AM502">
            <v>1651.6500000000003</v>
          </cell>
          <cell r="AN502">
            <v>1258.4000000000001</v>
          </cell>
          <cell r="AO502">
            <v>1</v>
          </cell>
        </row>
        <row r="503">
          <cell r="A503" t="str">
            <v>00102106515</v>
          </cell>
          <cell r="B503" t="str">
            <v>0010210651</v>
          </cell>
          <cell r="C503" t="str">
            <v>001021065</v>
          </cell>
          <cell r="D503" t="str">
            <v>ABR-19</v>
          </cell>
          <cell r="E503">
            <v>1</v>
          </cell>
          <cell r="F503" t="str">
            <v>2025313</v>
          </cell>
          <cell r="G503" t="str">
            <v>SR MANTENIMIENTO CORRECTIVO</v>
          </cell>
          <cell r="H503" t="str">
            <v>8301</v>
          </cell>
          <cell r="I503" t="str">
            <v>15/04/2019 18:08</v>
          </cell>
          <cell r="J503" t="str">
            <v>500036</v>
          </cell>
          <cell r="K503" t="str">
            <v>PITSS</v>
          </cell>
          <cell r="L503" t="str">
            <v>ASP</v>
          </cell>
          <cell r="M503" t="str">
            <v>TELEFONOS DE MEXICO SA B DE CV</v>
          </cell>
          <cell r="N503" t="str">
            <v>AVENIDA PARQUE VIA 198</v>
          </cell>
          <cell r="O503" t="str">
            <v>CUAUHTEMOC-CIUDAD DE</v>
          </cell>
          <cell r="P503">
            <v>0</v>
          </cell>
          <cell r="Q503" t="str">
            <v>INTERIOR</v>
          </cell>
          <cell r="R503">
            <v>21</v>
          </cell>
          <cell r="S503" t="str">
            <v>Entre 16 y 30</v>
          </cell>
          <cell r="T503" t="str">
            <v>WF Mono Systems and Legacy Color</v>
          </cell>
          <cell r="U503" t="str">
            <v>WF</v>
          </cell>
          <cell r="V503" t="str">
            <v>Ciudad principal</v>
          </cell>
          <cell r="W503" t="str">
            <v>3-Entre 16 y 30</v>
          </cell>
          <cell r="X503">
            <v>1.05</v>
          </cell>
          <cell r="Y503">
            <v>1651.6500000000003</v>
          </cell>
          <cell r="Z503">
            <v>1</v>
          </cell>
          <cell r="AA503">
            <v>3.65</v>
          </cell>
          <cell r="AB503">
            <v>4</v>
          </cell>
          <cell r="AC503">
            <v>0.91249999999999998</v>
          </cell>
          <cell r="AD503">
            <v>0</v>
          </cell>
          <cell r="AE503">
            <v>0</v>
          </cell>
          <cell r="AF503">
            <v>43571</v>
          </cell>
          <cell r="AG503">
            <v>43571</v>
          </cell>
          <cell r="AH503">
            <v>0</v>
          </cell>
          <cell r="AI503" t="str">
            <v>0-1 día</v>
          </cell>
          <cell r="AJ503">
            <v>0</v>
          </cell>
          <cell r="AK503">
            <v>0</v>
          </cell>
          <cell r="AL503">
            <v>0</v>
          </cell>
          <cell r="AM503">
            <v>1651.6500000000003</v>
          </cell>
          <cell r="AN503" t="e">
            <v>#N/A</v>
          </cell>
          <cell r="AO503">
            <v>1</v>
          </cell>
        </row>
        <row r="504">
          <cell r="A504" t="str">
            <v>0BG096674515</v>
          </cell>
          <cell r="B504" t="str">
            <v>0BG09667451</v>
          </cell>
          <cell r="C504" t="str">
            <v>0BG0966745</v>
          </cell>
          <cell r="D504" t="str">
            <v>ABR-19</v>
          </cell>
          <cell r="E504">
            <v>1</v>
          </cell>
          <cell r="F504" t="str">
            <v>2025255</v>
          </cell>
          <cell r="G504" t="str">
            <v>SR MANTENIMIENTO CORRECTIVO</v>
          </cell>
          <cell r="H504" t="str">
            <v>4310</v>
          </cell>
          <cell r="I504" t="str">
            <v>15/04/2019 15:56</v>
          </cell>
          <cell r="J504" t="str">
            <v>800183</v>
          </cell>
          <cell r="K504" t="str">
            <v>PITSS</v>
          </cell>
          <cell r="L504" t="str">
            <v>ASP</v>
          </cell>
          <cell r="M504" t="str">
            <v>OFFICE DEPOT DE MEXICO SA DE CV</v>
          </cell>
          <cell r="N504" t="str">
            <v>CENTRO COMERCIAL REAL CENTER AV SANTA MARGARITA No</v>
          </cell>
          <cell r="O504" t="str">
            <v>Zapopan-JAL</v>
          </cell>
          <cell r="P504">
            <v>0</v>
          </cell>
          <cell r="Q504" t="str">
            <v>INTERIOR</v>
          </cell>
          <cell r="R504">
            <v>18</v>
          </cell>
          <cell r="S504" t="str">
            <v>Entre 16 y 30</v>
          </cell>
          <cell r="T504" t="str">
            <v>Light Production Digital Business</v>
          </cell>
          <cell r="U504" t="str">
            <v>Entry Production</v>
          </cell>
          <cell r="V504" t="str">
            <v>Ciudad principal</v>
          </cell>
          <cell r="W504" t="str">
            <v>3-Entre 16 y 30</v>
          </cell>
          <cell r="X504">
            <v>1.05</v>
          </cell>
          <cell r="Y504">
            <v>1651.6500000000003</v>
          </cell>
          <cell r="Z504">
            <v>1</v>
          </cell>
          <cell r="AA504">
            <v>1.57</v>
          </cell>
          <cell r="AB504">
            <v>4</v>
          </cell>
          <cell r="AC504">
            <v>0.39250000000000002</v>
          </cell>
          <cell r="AD504">
            <v>0</v>
          </cell>
          <cell r="AE504">
            <v>0</v>
          </cell>
          <cell r="AF504">
            <v>43572</v>
          </cell>
          <cell r="AG504">
            <v>43573</v>
          </cell>
          <cell r="AH504">
            <v>1</v>
          </cell>
          <cell r="AI504" t="str">
            <v>0-1 día</v>
          </cell>
          <cell r="AJ504">
            <v>0</v>
          </cell>
          <cell r="AK504">
            <v>0</v>
          </cell>
          <cell r="AL504">
            <v>0</v>
          </cell>
          <cell r="AM504">
            <v>1651.6500000000003</v>
          </cell>
          <cell r="AN504">
            <v>1651.65</v>
          </cell>
          <cell r="AO504">
            <v>1</v>
          </cell>
        </row>
        <row r="505">
          <cell r="A505" t="str">
            <v>0BG294092817</v>
          </cell>
          <cell r="B505" t="str">
            <v>0BG29409282</v>
          </cell>
          <cell r="C505" t="str">
            <v>0BG2940928</v>
          </cell>
          <cell r="D505" t="str">
            <v>ABR-19</v>
          </cell>
          <cell r="E505">
            <v>1</v>
          </cell>
          <cell r="F505" t="str">
            <v>2026229</v>
          </cell>
          <cell r="G505" t="str">
            <v>SR MANTENIMIENTO CORRECTIVO</v>
          </cell>
          <cell r="H505" t="str">
            <v>4395</v>
          </cell>
          <cell r="I505" t="str">
            <v>17/04/2019 11:04</v>
          </cell>
          <cell r="J505" t="str">
            <v>800192</v>
          </cell>
          <cell r="K505" t="str">
            <v>PITSS</v>
          </cell>
          <cell r="L505" t="str">
            <v>ASP</v>
          </cell>
          <cell r="M505" t="str">
            <v>OFFICE DEPOT DE MEXICO SA DE CV</v>
          </cell>
          <cell r="N505" t="str">
            <v>AV CIRCUNVALACION OBLATOS 2700</v>
          </cell>
          <cell r="O505" t="str">
            <v>GUADALAJARA-JAL</v>
          </cell>
          <cell r="P505">
            <v>0</v>
          </cell>
          <cell r="Q505" t="str">
            <v>INTERIOR</v>
          </cell>
          <cell r="R505">
            <v>25</v>
          </cell>
          <cell r="S505" t="str">
            <v>Entre 16 y 30</v>
          </cell>
          <cell r="T505" t="str">
            <v>Light Production Digital Business</v>
          </cell>
          <cell r="U505" t="str">
            <v>Entry Production</v>
          </cell>
          <cell r="V505" t="str">
            <v>Ciudad principal</v>
          </cell>
          <cell r="W505" t="str">
            <v>3-Entre 16 y 30</v>
          </cell>
          <cell r="X505">
            <v>1.05</v>
          </cell>
          <cell r="Y505">
            <v>1651.6500000000003</v>
          </cell>
          <cell r="Z505">
            <v>1</v>
          </cell>
          <cell r="AA505">
            <v>1.2</v>
          </cell>
          <cell r="AB505">
            <v>4</v>
          </cell>
          <cell r="AC505">
            <v>0.3</v>
          </cell>
          <cell r="AD505">
            <v>0</v>
          </cell>
          <cell r="AE505">
            <v>0</v>
          </cell>
          <cell r="AF505">
            <v>43574</v>
          </cell>
          <cell r="AG505">
            <v>43577</v>
          </cell>
          <cell r="AH505">
            <v>1</v>
          </cell>
          <cell r="AI505" t="str">
            <v>0-1 día</v>
          </cell>
          <cell r="AJ505">
            <v>0</v>
          </cell>
          <cell r="AK505">
            <v>0</v>
          </cell>
          <cell r="AL505">
            <v>0</v>
          </cell>
          <cell r="AM505">
            <v>1651.6500000000003</v>
          </cell>
          <cell r="AN505">
            <v>78.650000000000105</v>
          </cell>
          <cell r="AO505">
            <v>2</v>
          </cell>
        </row>
        <row r="506">
          <cell r="A506" t="str">
            <v>0BG294762721</v>
          </cell>
          <cell r="B506" t="str">
            <v>0BG29476271</v>
          </cell>
          <cell r="C506" t="str">
            <v>0BG2947627</v>
          </cell>
          <cell r="D506" t="str">
            <v>ABR-19</v>
          </cell>
          <cell r="E506">
            <v>1</v>
          </cell>
          <cell r="F506" t="str">
            <v>2027369</v>
          </cell>
          <cell r="G506" t="str">
            <v>SR MANTENIMIENTO CORRECTIVO</v>
          </cell>
          <cell r="H506" t="str">
            <v>4395</v>
          </cell>
          <cell r="I506" t="str">
            <v>21/04/2019 14:38</v>
          </cell>
          <cell r="J506" t="str">
            <v>800146</v>
          </cell>
          <cell r="K506" t="str">
            <v>PITSS</v>
          </cell>
          <cell r="L506" t="str">
            <v>ASP</v>
          </cell>
          <cell r="M506" t="str">
            <v>OFFICE DEPOT DE MEXICO SA DE CV</v>
          </cell>
          <cell r="N506" t="str">
            <v>BULEVAR AEROPUERTO No 190 (ANTES 202) LOCALES DEL</v>
          </cell>
          <cell r="O506" t="str">
            <v>Leon-GTO</v>
          </cell>
          <cell r="P506">
            <v>0</v>
          </cell>
          <cell r="Q506" t="str">
            <v>INTERIOR</v>
          </cell>
          <cell r="R506">
            <v>30</v>
          </cell>
          <cell r="S506" t="str">
            <v>Entre 16 y 30</v>
          </cell>
          <cell r="T506" t="str">
            <v>Light Production Digital Business</v>
          </cell>
          <cell r="U506" t="str">
            <v>Entry Production</v>
          </cell>
          <cell r="V506" t="str">
            <v>Ciudad principal</v>
          </cell>
          <cell r="W506" t="str">
            <v>3-Entre 16 y 30</v>
          </cell>
          <cell r="X506">
            <v>1.05</v>
          </cell>
          <cell r="Y506">
            <v>1651.6500000000003</v>
          </cell>
          <cell r="Z506">
            <v>1</v>
          </cell>
          <cell r="AA506">
            <v>0</v>
          </cell>
          <cell r="AB506">
            <v>4</v>
          </cell>
          <cell r="AC506">
            <v>0</v>
          </cell>
          <cell r="AD506">
            <v>0</v>
          </cell>
          <cell r="AE506">
            <v>0</v>
          </cell>
          <cell r="AF506">
            <v>43577</v>
          </cell>
          <cell r="AG506">
            <v>43577</v>
          </cell>
          <cell r="AH506">
            <v>0</v>
          </cell>
          <cell r="AI506" t="str">
            <v>0-1 día</v>
          </cell>
          <cell r="AJ506">
            <v>0</v>
          </cell>
          <cell r="AK506">
            <v>0</v>
          </cell>
          <cell r="AL506">
            <v>0</v>
          </cell>
          <cell r="AM506">
            <v>1651.6500000000003</v>
          </cell>
          <cell r="AN506">
            <v>1651.65</v>
          </cell>
          <cell r="AO506">
            <v>1</v>
          </cell>
        </row>
        <row r="507">
          <cell r="A507" t="str">
            <v>0BG096672911</v>
          </cell>
          <cell r="B507" t="str">
            <v>0BG09667291</v>
          </cell>
          <cell r="C507" t="str">
            <v>0BG0966729</v>
          </cell>
          <cell r="D507" t="str">
            <v>ABR-19</v>
          </cell>
          <cell r="E507">
            <v>1</v>
          </cell>
          <cell r="F507" t="str">
            <v>2023435</v>
          </cell>
          <cell r="G507" t="str">
            <v>SR MANTENIMIENTO CORRECTIVO</v>
          </cell>
          <cell r="H507" t="str">
            <v>4310</v>
          </cell>
          <cell r="I507" t="str">
            <v>11/04/2019 09:04</v>
          </cell>
          <cell r="J507" t="str">
            <v>800197</v>
          </cell>
          <cell r="K507" t="str">
            <v>PITSS</v>
          </cell>
          <cell r="L507" t="str">
            <v>ASP</v>
          </cell>
          <cell r="M507" t="str">
            <v>OFFICE DEPOT DE MEXICO SA DE CV</v>
          </cell>
          <cell r="N507" t="str">
            <v>AV MEREO RODRIGUEZ BARRAGAN S/N</v>
          </cell>
          <cell r="O507" t="str">
            <v>San Luis Potosi-SLP</v>
          </cell>
          <cell r="P507">
            <v>0</v>
          </cell>
          <cell r="Q507" t="str">
            <v>INTERIOR</v>
          </cell>
          <cell r="R507">
            <v>16</v>
          </cell>
          <cell r="S507" t="str">
            <v>Entre 16 y 30</v>
          </cell>
          <cell r="T507" t="str">
            <v>Light Production Digital Business</v>
          </cell>
          <cell r="U507" t="str">
            <v>Entry Production</v>
          </cell>
          <cell r="V507" t="str">
            <v>Ciudad principal</v>
          </cell>
          <cell r="W507" t="str">
            <v>3-Entre 16 y 30</v>
          </cell>
          <cell r="X507">
            <v>1.05</v>
          </cell>
          <cell r="Y507">
            <v>1651.6500000000003</v>
          </cell>
          <cell r="Z507">
            <v>1</v>
          </cell>
          <cell r="AA507">
            <v>5.26</v>
          </cell>
          <cell r="AB507">
            <v>4</v>
          </cell>
          <cell r="AC507">
            <v>1.3149999999999999</v>
          </cell>
          <cell r="AD507">
            <v>7.8749999999999987E-2</v>
          </cell>
          <cell r="AE507">
            <v>-123.87375</v>
          </cell>
          <cell r="AF507">
            <v>43573</v>
          </cell>
          <cell r="AG507">
            <v>43577</v>
          </cell>
          <cell r="AH507">
            <v>2</v>
          </cell>
          <cell r="AI507" t="str">
            <v>2-3 días</v>
          </cell>
          <cell r="AJ507">
            <v>0.25</v>
          </cell>
          <cell r="AK507">
            <v>-393.25000000000006</v>
          </cell>
          <cell r="AL507">
            <v>0</v>
          </cell>
          <cell r="AM507">
            <v>1527.7762500000003</v>
          </cell>
          <cell r="AN507">
            <v>1651.65</v>
          </cell>
          <cell r="AO507">
            <v>1</v>
          </cell>
        </row>
        <row r="508">
          <cell r="A508" t="str">
            <v>0BG295004222</v>
          </cell>
          <cell r="B508" t="str">
            <v>0BG29500421</v>
          </cell>
          <cell r="C508" t="str">
            <v>0BG2950042</v>
          </cell>
          <cell r="D508" t="str">
            <v>ABR-19</v>
          </cell>
          <cell r="E508">
            <v>1</v>
          </cell>
          <cell r="F508" t="str">
            <v>2027949</v>
          </cell>
          <cell r="G508" t="str">
            <v>SR MANTENIMIENTO CORRECTIVO</v>
          </cell>
          <cell r="H508" t="str">
            <v>4395</v>
          </cell>
          <cell r="I508" t="str">
            <v>22/04/2019 13:49</v>
          </cell>
          <cell r="J508" t="str">
            <v>500066</v>
          </cell>
          <cell r="K508" t="str">
            <v>PITSS</v>
          </cell>
          <cell r="L508" t="str">
            <v>ASP</v>
          </cell>
          <cell r="M508" t="str">
            <v>OFFICE DEPOT DE MEXICO SA DE CV</v>
          </cell>
          <cell r="N508" t="str">
            <v>CARRETERA NACIONAL NO 500 LOCAL N-119</v>
          </cell>
          <cell r="O508" t="str">
            <v>Monterrey-NL</v>
          </cell>
          <cell r="P508">
            <v>0</v>
          </cell>
          <cell r="Q508" t="str">
            <v>INTERIOR</v>
          </cell>
          <cell r="R508">
            <v>27</v>
          </cell>
          <cell r="S508" t="str">
            <v>Entre 16 y 30</v>
          </cell>
          <cell r="T508" t="str">
            <v>Light Production Digital Business</v>
          </cell>
          <cell r="U508" t="str">
            <v>Entry Production</v>
          </cell>
          <cell r="V508" t="str">
            <v>Ciudad principal</v>
          </cell>
          <cell r="W508" t="str">
            <v>3-Entre 16 y 30</v>
          </cell>
          <cell r="X508">
            <v>1.05</v>
          </cell>
          <cell r="Y508">
            <v>1651.6500000000003</v>
          </cell>
          <cell r="Z508">
            <v>1</v>
          </cell>
          <cell r="AA508">
            <v>1.56</v>
          </cell>
          <cell r="AB508">
            <v>4</v>
          </cell>
          <cell r="AC508">
            <v>0.39</v>
          </cell>
          <cell r="AD508">
            <v>0</v>
          </cell>
          <cell r="AE508">
            <v>0</v>
          </cell>
          <cell r="AF508">
            <v>43577</v>
          </cell>
          <cell r="AG508">
            <v>43578</v>
          </cell>
          <cell r="AH508">
            <v>1</v>
          </cell>
          <cell r="AI508" t="str">
            <v>0-1 día</v>
          </cell>
          <cell r="AJ508">
            <v>0</v>
          </cell>
          <cell r="AK508">
            <v>0</v>
          </cell>
          <cell r="AL508">
            <v>0</v>
          </cell>
          <cell r="AM508">
            <v>1651.6500000000003</v>
          </cell>
          <cell r="AN508">
            <v>1573</v>
          </cell>
          <cell r="AO508">
            <v>1</v>
          </cell>
        </row>
        <row r="509">
          <cell r="A509" t="str">
            <v>0XPN54750123</v>
          </cell>
          <cell r="B509" t="str">
            <v>0XPN5475011</v>
          </cell>
          <cell r="C509" t="str">
            <v>0XPN547501</v>
          </cell>
          <cell r="D509" t="str">
            <v>ABR-19</v>
          </cell>
          <cell r="E509">
            <v>1</v>
          </cell>
          <cell r="F509" t="str">
            <v>2028605</v>
          </cell>
          <cell r="G509" t="str">
            <v>SR MANTENIMIENTO CORRECTIVO</v>
          </cell>
          <cell r="H509" t="str">
            <v>0560</v>
          </cell>
          <cell r="I509" t="str">
            <v>23/04/2019 20:04</v>
          </cell>
          <cell r="J509" t="str">
            <v>800197</v>
          </cell>
          <cell r="K509" t="str">
            <v>PITSS</v>
          </cell>
          <cell r="L509" t="str">
            <v>ASP</v>
          </cell>
          <cell r="M509" t="str">
            <v>OFFICE DEPOT DE MEXICO SA DE CV</v>
          </cell>
          <cell r="N509" t="str">
            <v>AV MEREO RGZ BARRAGAN NUM 1350</v>
          </cell>
          <cell r="O509" t="str">
            <v>SAN LUIS POTOSI-SLP</v>
          </cell>
          <cell r="P509">
            <v>0</v>
          </cell>
          <cell r="Q509" t="str">
            <v>INTERIOR</v>
          </cell>
          <cell r="R509">
            <v>28</v>
          </cell>
          <cell r="S509" t="str">
            <v>Entre 16 y 30</v>
          </cell>
          <cell r="T509" t="str">
            <v>Entry Production Color Low/Mid</v>
          </cell>
          <cell r="U509" t="str">
            <v>Entry Production</v>
          </cell>
          <cell r="V509" t="str">
            <v>Ciudad principal</v>
          </cell>
          <cell r="W509" t="str">
            <v>3-Entre 16 y 30</v>
          </cell>
          <cell r="X509">
            <v>1.05</v>
          </cell>
          <cell r="Y509">
            <v>1651.6500000000003</v>
          </cell>
          <cell r="Z509">
            <v>1</v>
          </cell>
          <cell r="AA509">
            <v>2.82</v>
          </cell>
          <cell r="AB509">
            <v>4</v>
          </cell>
          <cell r="AC509">
            <v>0.70499999999999996</v>
          </cell>
          <cell r="AD509">
            <v>0</v>
          </cell>
          <cell r="AE509">
            <v>0</v>
          </cell>
          <cell r="AF509">
            <v>43579</v>
          </cell>
          <cell r="AG509">
            <v>43579</v>
          </cell>
          <cell r="AH509">
            <v>0</v>
          </cell>
          <cell r="AI509" t="str">
            <v>0-1 día</v>
          </cell>
          <cell r="AJ509">
            <v>0</v>
          </cell>
          <cell r="AK509">
            <v>0</v>
          </cell>
          <cell r="AL509">
            <v>0</v>
          </cell>
          <cell r="AM509">
            <v>1651.6500000000003</v>
          </cell>
          <cell r="AN509">
            <v>1651.65</v>
          </cell>
          <cell r="AO509">
            <v>1</v>
          </cell>
        </row>
        <row r="510">
          <cell r="A510" t="str">
            <v>0A1H02166523</v>
          </cell>
          <cell r="B510" t="str">
            <v>0A1H0216651</v>
          </cell>
          <cell r="C510" t="str">
            <v>0A1H021665</v>
          </cell>
          <cell r="D510" t="str">
            <v>ABR-19</v>
          </cell>
          <cell r="E510">
            <v>1</v>
          </cell>
          <cell r="F510" t="str">
            <v>2028609</v>
          </cell>
          <cell r="G510" t="str">
            <v>SR MANTENIMIENTO CORRECTIVO</v>
          </cell>
          <cell r="H510" t="str">
            <v>6705</v>
          </cell>
          <cell r="I510" t="str">
            <v>23/04/2019 20:38</v>
          </cell>
          <cell r="J510" t="str">
            <v>800186</v>
          </cell>
          <cell r="K510" t="str">
            <v>PITSS</v>
          </cell>
          <cell r="L510" t="str">
            <v>ASP</v>
          </cell>
          <cell r="M510" t="str">
            <v>OFFICE DEPOT DE MEXICO SA DE CV</v>
          </cell>
          <cell r="N510" t="str">
            <v>PASEO CENTRAL 131</v>
          </cell>
          <cell r="O510" t="str">
            <v>SAN JUAN DEL RIO-QRO</v>
          </cell>
          <cell r="P510">
            <v>0</v>
          </cell>
          <cell r="Q510" t="str">
            <v>INTERIOR</v>
          </cell>
          <cell r="R510">
            <v>28</v>
          </cell>
          <cell r="S510" t="str">
            <v>Entre 16 y 30</v>
          </cell>
          <cell r="T510" t="str">
            <v>WF Mono Systems and Legacy Color</v>
          </cell>
          <cell r="U510" t="str">
            <v>WF</v>
          </cell>
          <cell r="V510" t="str">
            <v>Ciudad principal</v>
          </cell>
          <cell r="W510" t="str">
            <v>3-Entre 16 y 30</v>
          </cell>
          <cell r="X510">
            <v>1.05</v>
          </cell>
          <cell r="Y510">
            <v>1651.6500000000003</v>
          </cell>
          <cell r="Z510">
            <v>1</v>
          </cell>
          <cell r="AA510">
            <v>2.02</v>
          </cell>
          <cell r="AB510">
            <v>4</v>
          </cell>
          <cell r="AC510">
            <v>0.505</v>
          </cell>
          <cell r="AD510">
            <v>0</v>
          </cell>
          <cell r="AE510">
            <v>0</v>
          </cell>
          <cell r="AF510">
            <v>43579</v>
          </cell>
          <cell r="AG510">
            <v>43579</v>
          </cell>
          <cell r="AH510">
            <v>0</v>
          </cell>
          <cell r="AI510" t="str">
            <v>0-1 día</v>
          </cell>
          <cell r="AJ510">
            <v>0</v>
          </cell>
          <cell r="AK510">
            <v>0</v>
          </cell>
          <cell r="AL510">
            <v>0</v>
          </cell>
          <cell r="AM510">
            <v>1651.6500000000003</v>
          </cell>
          <cell r="AN510">
            <v>1651.65</v>
          </cell>
          <cell r="AO510">
            <v>1</v>
          </cell>
        </row>
        <row r="511">
          <cell r="A511" t="str">
            <v>0B2R09101624</v>
          </cell>
          <cell r="B511" t="str">
            <v>0B2R0910161</v>
          </cell>
          <cell r="C511" t="str">
            <v>0B2R091016</v>
          </cell>
          <cell r="D511" t="str">
            <v>ABR-19</v>
          </cell>
          <cell r="E511">
            <v>1</v>
          </cell>
          <cell r="F511" t="str">
            <v>2028895</v>
          </cell>
          <cell r="G511" t="str">
            <v>SR MANTENIMIENTO CORRECTIVO</v>
          </cell>
          <cell r="H511" t="str">
            <v>8680</v>
          </cell>
          <cell r="I511" t="str">
            <v>24/04/2019 10:06</v>
          </cell>
          <cell r="J511" t="str">
            <v>500083</v>
          </cell>
          <cell r="K511" t="str">
            <v>PITSS</v>
          </cell>
          <cell r="L511" t="str">
            <v>ASP</v>
          </cell>
          <cell r="M511" t="str">
            <v>GALAZ YAMAZAKI RUIZ URQUIZA SC</v>
          </cell>
          <cell r="N511" t="str">
            <v>AV JUAREZ No 1102 PISO 40</v>
          </cell>
          <cell r="O511" t="str">
            <v>Monterrey-NL</v>
          </cell>
          <cell r="P511">
            <v>0</v>
          </cell>
          <cell r="Q511" t="str">
            <v>INTERIOR</v>
          </cell>
          <cell r="R511">
            <v>22</v>
          </cell>
          <cell r="S511" t="str">
            <v>Entre 16 y 30</v>
          </cell>
          <cell r="T511" t="str">
            <v>Entry Production Color Low/Mid</v>
          </cell>
          <cell r="U511" t="str">
            <v>Entry Production</v>
          </cell>
          <cell r="V511" t="str">
            <v>Ciudad principal</v>
          </cell>
          <cell r="W511" t="str">
            <v>3-Entre 16 y 30</v>
          </cell>
          <cell r="X511">
            <v>1.05</v>
          </cell>
          <cell r="Y511">
            <v>1651.6500000000003</v>
          </cell>
          <cell r="Z511">
            <v>1</v>
          </cell>
          <cell r="AA511">
            <v>4.05</v>
          </cell>
          <cell r="AB511">
            <v>4</v>
          </cell>
          <cell r="AC511">
            <v>1.0125</v>
          </cell>
          <cell r="AD511">
            <v>3.1249999999999889E-3</v>
          </cell>
          <cell r="AE511">
            <v>-4.9156249999999835</v>
          </cell>
          <cell r="AF511">
            <v>43579</v>
          </cell>
          <cell r="AG511">
            <v>43579</v>
          </cell>
          <cell r="AH511">
            <v>0</v>
          </cell>
          <cell r="AI511" t="str">
            <v>0-1 día</v>
          </cell>
          <cell r="AJ511">
            <v>0</v>
          </cell>
          <cell r="AK511">
            <v>0</v>
          </cell>
          <cell r="AL511">
            <v>0</v>
          </cell>
          <cell r="AM511">
            <v>1646.7343750000002</v>
          </cell>
          <cell r="AN511">
            <v>1808.95</v>
          </cell>
          <cell r="AO511">
            <v>2</v>
          </cell>
        </row>
        <row r="512">
          <cell r="A512" t="str">
            <v>0BG294929125</v>
          </cell>
          <cell r="B512" t="str">
            <v>0BG29492912</v>
          </cell>
          <cell r="C512" t="str">
            <v>0BG2949291</v>
          </cell>
          <cell r="D512" t="str">
            <v>ABR-19</v>
          </cell>
          <cell r="E512">
            <v>1</v>
          </cell>
          <cell r="F512" t="str">
            <v>2029475</v>
          </cell>
          <cell r="G512" t="str">
            <v>SR MANTENIMIENTO CORRECTIVO</v>
          </cell>
          <cell r="H512" t="str">
            <v>4395</v>
          </cell>
          <cell r="I512" t="str">
            <v>25/04/2019 08:24</v>
          </cell>
          <cell r="J512" t="str">
            <v>800188</v>
          </cell>
          <cell r="K512" t="str">
            <v>PITSS</v>
          </cell>
          <cell r="L512" t="str">
            <v>ASP</v>
          </cell>
          <cell r="M512" t="str">
            <v>OFFICE DEPOT DE MEXICO SA DE CV</v>
          </cell>
          <cell r="N512" t="str">
            <v>TORRES LANDA 103 A</v>
          </cell>
          <cell r="O512" t="str">
            <v>CELAYA-GTO</v>
          </cell>
          <cell r="P512">
            <v>0</v>
          </cell>
          <cell r="Q512" t="str">
            <v>INTERIOR</v>
          </cell>
          <cell r="R512">
            <v>17</v>
          </cell>
          <cell r="S512" t="str">
            <v>Entre 16 y 30</v>
          </cell>
          <cell r="T512" t="str">
            <v>Light Production Digital Business</v>
          </cell>
          <cell r="U512" t="str">
            <v>Entry Production</v>
          </cell>
          <cell r="V512" t="str">
            <v>Ciudad principal</v>
          </cell>
          <cell r="W512" t="str">
            <v>3-Entre 16 y 30</v>
          </cell>
          <cell r="X512">
            <v>1.05</v>
          </cell>
          <cell r="Y512">
            <v>1651.6500000000003</v>
          </cell>
          <cell r="Z512">
            <v>1</v>
          </cell>
          <cell r="AA512">
            <v>2.5</v>
          </cell>
          <cell r="AB512">
            <v>4</v>
          </cell>
          <cell r="AC512">
            <v>0.625</v>
          </cell>
          <cell r="AD512">
            <v>0</v>
          </cell>
          <cell r="AE512">
            <v>0</v>
          </cell>
          <cell r="AF512">
            <v>43580</v>
          </cell>
          <cell r="AG512">
            <v>43580</v>
          </cell>
          <cell r="AH512">
            <v>0</v>
          </cell>
          <cell r="AI512" t="str">
            <v>0-1 día</v>
          </cell>
          <cell r="AJ512">
            <v>0</v>
          </cell>
          <cell r="AK512">
            <v>0</v>
          </cell>
          <cell r="AL512">
            <v>0</v>
          </cell>
          <cell r="AM512">
            <v>1651.6500000000003</v>
          </cell>
          <cell r="AN512">
            <v>1258.4000000000001</v>
          </cell>
          <cell r="AO512">
            <v>2</v>
          </cell>
        </row>
        <row r="513">
          <cell r="A513" t="str">
            <v>0E2B64661626</v>
          </cell>
          <cell r="B513" t="str">
            <v>0E2B6466161</v>
          </cell>
          <cell r="C513" t="str">
            <v>0E2B646616</v>
          </cell>
          <cell r="D513" t="str">
            <v>ABR-19</v>
          </cell>
          <cell r="E513">
            <v>1</v>
          </cell>
          <cell r="F513" t="str">
            <v>2030293</v>
          </cell>
          <cell r="G513" t="str">
            <v>SR MANTENIMIENTO CORRECTIVO</v>
          </cell>
          <cell r="H513" t="str">
            <v>0070</v>
          </cell>
          <cell r="I513" t="str">
            <v>26/04/2019 15:26</v>
          </cell>
          <cell r="J513" t="str">
            <v>800027</v>
          </cell>
          <cell r="K513" t="str">
            <v>PITSS</v>
          </cell>
          <cell r="L513" t="str">
            <v>ASP</v>
          </cell>
          <cell r="M513" t="str">
            <v>OFFICE DEPOT DE MEXICO SA DE CV</v>
          </cell>
          <cell r="N513" t="str">
            <v>AV ADOLFO LOPEZ MATEOS 1299</v>
          </cell>
          <cell r="O513" t="str">
            <v>TLAJOMULCO DE ZU&amp;IGA</v>
          </cell>
          <cell r="P513">
            <v>0</v>
          </cell>
          <cell r="Q513" t="str">
            <v>INTERIOR</v>
          </cell>
          <cell r="R513">
            <v>24</v>
          </cell>
          <cell r="S513" t="str">
            <v>Entre 16 y 30</v>
          </cell>
          <cell r="T513" t="str">
            <v>Entry Production Color Low/Mid</v>
          </cell>
          <cell r="U513" t="str">
            <v>Entry Production</v>
          </cell>
          <cell r="V513" t="str">
            <v>Ciudad principal</v>
          </cell>
          <cell r="W513" t="str">
            <v>3-Entre 16 y 30</v>
          </cell>
          <cell r="X513">
            <v>1.05</v>
          </cell>
          <cell r="Y513">
            <v>1651.6500000000003</v>
          </cell>
          <cell r="Z513">
            <v>1</v>
          </cell>
          <cell r="AA513">
            <v>2.0699999999999998</v>
          </cell>
          <cell r="AB513">
            <v>4</v>
          </cell>
          <cell r="AC513">
            <v>0.51749999999999996</v>
          </cell>
          <cell r="AD513">
            <v>0</v>
          </cell>
          <cell r="AE513">
            <v>0</v>
          </cell>
          <cell r="AF513">
            <v>43584</v>
          </cell>
          <cell r="AG513">
            <v>43584</v>
          </cell>
          <cell r="AH513">
            <v>0</v>
          </cell>
          <cell r="AI513" t="str">
            <v>0-1 día</v>
          </cell>
          <cell r="AJ513">
            <v>0</v>
          </cell>
          <cell r="AK513">
            <v>0</v>
          </cell>
          <cell r="AL513">
            <v>0</v>
          </cell>
          <cell r="AM513">
            <v>1651.6500000000003</v>
          </cell>
          <cell r="AN513">
            <v>1651.65</v>
          </cell>
          <cell r="AO513">
            <v>2</v>
          </cell>
        </row>
        <row r="514">
          <cell r="A514" t="str">
            <v>0BG097368729</v>
          </cell>
          <cell r="B514" t="str">
            <v>0BG09736871</v>
          </cell>
          <cell r="C514" t="str">
            <v>0BG0973687</v>
          </cell>
          <cell r="D514" t="str">
            <v>ABR-19</v>
          </cell>
          <cell r="E514">
            <v>1</v>
          </cell>
          <cell r="F514" t="str">
            <v>2031135</v>
          </cell>
          <cell r="G514" t="str">
            <v>SR MANTENIMIENTO CORRECTIVO</v>
          </cell>
          <cell r="H514" t="str">
            <v>4310</v>
          </cell>
          <cell r="I514" t="str">
            <v>29/04/2019 09:32</v>
          </cell>
          <cell r="J514" t="str">
            <v>500083</v>
          </cell>
          <cell r="K514" t="str">
            <v>PITSS</v>
          </cell>
          <cell r="L514" t="str">
            <v>ASP</v>
          </cell>
          <cell r="M514" t="str">
            <v>OPERADORA OMX SA DE CV</v>
          </cell>
          <cell r="N514" t="str">
            <v>AV JOSE ELEUTERIO GONZALEZ No 315 INT 7C</v>
          </cell>
          <cell r="O514" t="str">
            <v>Monterrey-NL</v>
          </cell>
          <cell r="P514">
            <v>0</v>
          </cell>
          <cell r="Q514" t="str">
            <v>INTERIOR</v>
          </cell>
          <cell r="R514">
            <v>25</v>
          </cell>
          <cell r="S514" t="str">
            <v>Entre 16 y 30</v>
          </cell>
          <cell r="T514" t="str">
            <v>Light Production Digital Business</v>
          </cell>
          <cell r="U514" t="str">
            <v>Entry Production</v>
          </cell>
          <cell r="V514" t="str">
            <v>Ciudad principal</v>
          </cell>
          <cell r="W514" t="str">
            <v>3-Entre 16 y 30</v>
          </cell>
          <cell r="X514">
            <v>1.05</v>
          </cell>
          <cell r="Y514">
            <v>1651.6500000000003</v>
          </cell>
          <cell r="Z514">
            <v>1</v>
          </cell>
          <cell r="AA514">
            <v>2.64</v>
          </cell>
          <cell r="AB514">
            <v>4</v>
          </cell>
          <cell r="AC514">
            <v>0.66</v>
          </cell>
          <cell r="AD514">
            <v>0</v>
          </cell>
          <cell r="AE514">
            <v>0</v>
          </cell>
          <cell r="AF514">
            <v>43584</v>
          </cell>
          <cell r="AG514">
            <v>43584</v>
          </cell>
          <cell r="AH514">
            <v>0</v>
          </cell>
          <cell r="AI514" t="str">
            <v>0-1 día</v>
          </cell>
          <cell r="AJ514">
            <v>0</v>
          </cell>
          <cell r="AK514">
            <v>0</v>
          </cell>
          <cell r="AL514">
            <v>0</v>
          </cell>
          <cell r="AM514">
            <v>1651.6500000000003</v>
          </cell>
          <cell r="AN514">
            <v>1730.3</v>
          </cell>
          <cell r="AO514">
            <v>2</v>
          </cell>
        </row>
        <row r="515">
          <cell r="A515" t="str">
            <v>0E2B65968026</v>
          </cell>
          <cell r="B515" t="str">
            <v>0E2B6596801</v>
          </cell>
          <cell r="C515" t="str">
            <v>0E2B659680</v>
          </cell>
          <cell r="D515" t="str">
            <v>ABR-19</v>
          </cell>
          <cell r="E515">
            <v>1</v>
          </cell>
          <cell r="F515" t="str">
            <v>2030277</v>
          </cell>
          <cell r="G515" t="str">
            <v>SR MANTENIMIENTO CORRECTIVO</v>
          </cell>
          <cell r="H515" t="str">
            <v>0551</v>
          </cell>
          <cell r="I515" t="str">
            <v>26/04/2019 14:47</v>
          </cell>
          <cell r="J515" t="str">
            <v>800187</v>
          </cell>
          <cell r="K515" t="str">
            <v>PITSS</v>
          </cell>
          <cell r="L515" t="str">
            <v>ASP</v>
          </cell>
          <cell r="M515" t="str">
            <v>XILOGRAFIA A COLOR S DE RL DE CV</v>
          </cell>
          <cell r="N515" t="str">
            <v>16 DE SEPTIEMBRE No 8 INT 8</v>
          </cell>
          <cell r="O515" t="str">
            <v>Quintana Roo-QROO</v>
          </cell>
          <cell r="P515">
            <v>0</v>
          </cell>
          <cell r="Q515" t="str">
            <v>INTERIOR</v>
          </cell>
          <cell r="R515">
            <v>18</v>
          </cell>
          <cell r="S515" t="str">
            <v>Entre 16 y 30</v>
          </cell>
          <cell r="T515" t="str">
            <v>Entry Production Color Low/Mid</v>
          </cell>
          <cell r="U515" t="str">
            <v>Entry Production</v>
          </cell>
          <cell r="V515" t="str">
            <v>Ciudad principal</v>
          </cell>
          <cell r="W515" t="str">
            <v>3-Entre 16 y 30</v>
          </cell>
          <cell r="X515">
            <v>1.05</v>
          </cell>
          <cell r="Y515">
            <v>1651.6500000000003</v>
          </cell>
          <cell r="Z515">
            <v>1</v>
          </cell>
          <cell r="AA515">
            <v>2.72</v>
          </cell>
          <cell r="AB515">
            <v>4</v>
          </cell>
          <cell r="AC515">
            <v>0.68</v>
          </cell>
          <cell r="AD515">
            <v>0</v>
          </cell>
          <cell r="AE515">
            <v>0</v>
          </cell>
          <cell r="AF515">
            <v>43584</v>
          </cell>
          <cell r="AG515">
            <v>43584</v>
          </cell>
          <cell r="AH515">
            <v>0</v>
          </cell>
          <cell r="AI515" t="str">
            <v>0-1 día</v>
          </cell>
          <cell r="AJ515">
            <v>0</v>
          </cell>
          <cell r="AK515">
            <v>0</v>
          </cell>
          <cell r="AL515">
            <v>0</v>
          </cell>
          <cell r="AM515">
            <v>1651.6500000000003</v>
          </cell>
          <cell r="AN515" t="e">
            <v>#N/A</v>
          </cell>
          <cell r="AO515">
            <v>2</v>
          </cell>
        </row>
        <row r="516">
          <cell r="A516" t="str">
            <v>0BG294931229</v>
          </cell>
          <cell r="B516" t="str">
            <v>0BG29493122</v>
          </cell>
          <cell r="C516" t="str">
            <v>0BG2949312</v>
          </cell>
          <cell r="D516" t="str">
            <v>ABR-19</v>
          </cell>
          <cell r="E516">
            <v>1</v>
          </cell>
          <cell r="F516" t="str">
            <v>2031315</v>
          </cell>
          <cell r="G516" t="str">
            <v>SR MANTENIMIENTO CORRECTIVO</v>
          </cell>
          <cell r="H516" t="str">
            <v>4395</v>
          </cell>
          <cell r="I516" t="str">
            <v>29/04/2019 12:20</v>
          </cell>
          <cell r="J516" t="str">
            <v>100037</v>
          </cell>
          <cell r="K516" t="str">
            <v>PITSS</v>
          </cell>
          <cell r="L516" t="str">
            <v>ASP</v>
          </cell>
          <cell r="M516" t="str">
            <v>OFFICE DEPOT DE MEXICO SA DE CV</v>
          </cell>
          <cell r="N516" t="str">
            <v>BLV ISIDRO FABELA SUR 600</v>
          </cell>
          <cell r="O516" t="str">
            <v>TOLUCA-MEX</v>
          </cell>
          <cell r="P516">
            <v>0</v>
          </cell>
          <cell r="Q516" t="str">
            <v>INTERIOR</v>
          </cell>
          <cell r="R516">
            <v>23</v>
          </cell>
          <cell r="S516" t="str">
            <v>Entre 16 y 30</v>
          </cell>
          <cell r="T516" t="str">
            <v>Light Production Digital Business</v>
          </cell>
          <cell r="U516" t="str">
            <v>Entry Production</v>
          </cell>
          <cell r="V516" t="str">
            <v>Ciudad principal</v>
          </cell>
          <cell r="W516" t="str">
            <v>3-Entre 16 y 30</v>
          </cell>
          <cell r="X516">
            <v>1.05</v>
          </cell>
          <cell r="Y516">
            <v>1651.6500000000003</v>
          </cell>
          <cell r="Z516">
            <v>1</v>
          </cell>
          <cell r="AA516">
            <v>0.95</v>
          </cell>
          <cell r="AB516">
            <v>4</v>
          </cell>
          <cell r="AC516">
            <v>0.23749999999999999</v>
          </cell>
          <cell r="AD516">
            <v>0</v>
          </cell>
          <cell r="AE516">
            <v>0</v>
          </cell>
          <cell r="AF516">
            <v>43584</v>
          </cell>
          <cell r="AG516">
            <v>43584</v>
          </cell>
          <cell r="AH516">
            <v>0</v>
          </cell>
          <cell r="AI516" t="str">
            <v>0-1 día</v>
          </cell>
          <cell r="AJ516">
            <v>0</v>
          </cell>
          <cell r="AK516">
            <v>0</v>
          </cell>
          <cell r="AL516">
            <v>0</v>
          </cell>
          <cell r="AM516">
            <v>1651.6500000000003</v>
          </cell>
          <cell r="AN516">
            <v>1730.3</v>
          </cell>
          <cell r="AO516">
            <v>3</v>
          </cell>
        </row>
        <row r="517">
          <cell r="A517" t="str">
            <v>0VGW62439130</v>
          </cell>
          <cell r="B517" t="str">
            <v>0VGW6243914</v>
          </cell>
          <cell r="C517" t="str">
            <v>0VGW624391</v>
          </cell>
          <cell r="D517" t="str">
            <v>ABR-19</v>
          </cell>
          <cell r="E517">
            <v>1</v>
          </cell>
          <cell r="F517" t="str">
            <v>2031665</v>
          </cell>
          <cell r="G517" t="str">
            <v>SR MANTENIMIENTO CORRECTIVO</v>
          </cell>
          <cell r="H517" t="str">
            <v>1251</v>
          </cell>
          <cell r="I517" t="str">
            <v>30/04/2019 09:40</v>
          </cell>
          <cell r="J517" t="str">
            <v>500161</v>
          </cell>
          <cell r="K517" t="str">
            <v>PITSS</v>
          </cell>
          <cell r="L517" t="str">
            <v>ASP</v>
          </cell>
          <cell r="M517" t="str">
            <v>COPY MARTZ PROFESIONAL SA DE CV</v>
          </cell>
          <cell r="N517" t="str">
            <v>CALLE 15 NUM 105</v>
          </cell>
          <cell r="O517" t="str">
            <v>CHIHUAHUA-CHIH</v>
          </cell>
          <cell r="P517">
            <v>0</v>
          </cell>
          <cell r="Q517" t="str">
            <v>INTERIOR</v>
          </cell>
          <cell r="R517">
            <v>18</v>
          </cell>
          <cell r="S517" t="str">
            <v>Entre 16 y 30</v>
          </cell>
          <cell r="T517" t="str">
            <v>Entry Production Color Low/Mid</v>
          </cell>
          <cell r="U517" t="str">
            <v>Entry Production</v>
          </cell>
          <cell r="V517" t="str">
            <v>Ciudad principal</v>
          </cell>
          <cell r="W517" t="str">
            <v>3-Entre 16 y 30</v>
          </cell>
          <cell r="X517">
            <v>1.05</v>
          </cell>
          <cell r="Y517">
            <v>1651.6500000000003</v>
          </cell>
          <cell r="Z517">
            <v>1</v>
          </cell>
          <cell r="AA517">
            <v>1.33</v>
          </cell>
          <cell r="AB517">
            <v>4</v>
          </cell>
          <cell r="AC517">
            <v>0.33250000000000002</v>
          </cell>
          <cell r="AD517">
            <v>0</v>
          </cell>
          <cell r="AE517">
            <v>0</v>
          </cell>
          <cell r="AF517">
            <v>43585</v>
          </cell>
          <cell r="AG517">
            <v>43585</v>
          </cell>
          <cell r="AH517">
            <v>0</v>
          </cell>
          <cell r="AI517" t="str">
            <v>0-1 día</v>
          </cell>
          <cell r="AJ517">
            <v>0</v>
          </cell>
          <cell r="AK517">
            <v>0</v>
          </cell>
          <cell r="AL517">
            <v>0</v>
          </cell>
          <cell r="AM517">
            <v>1651.6500000000003</v>
          </cell>
          <cell r="AN517">
            <v>1258.4000000000001</v>
          </cell>
          <cell r="AO517">
            <v>4</v>
          </cell>
        </row>
        <row r="518">
          <cell r="A518" t="str">
            <v>0WXP00841629</v>
          </cell>
          <cell r="B518" t="str">
            <v>0WXP0084161</v>
          </cell>
          <cell r="C518" t="str">
            <v>0WXP008416</v>
          </cell>
          <cell r="D518" t="str">
            <v>ABR-19</v>
          </cell>
          <cell r="E518">
            <v>1</v>
          </cell>
          <cell r="F518" t="str">
            <v>2016967</v>
          </cell>
          <cell r="G518" t="str">
            <v>SR MANTENIMIENTO CORRECTIVO</v>
          </cell>
          <cell r="H518" t="str">
            <v>0800</v>
          </cell>
          <cell r="I518" t="str">
            <v>29/03/2019 10:24</v>
          </cell>
          <cell r="J518" t="str">
            <v>500083</v>
          </cell>
          <cell r="K518" t="str">
            <v>PITSS</v>
          </cell>
          <cell r="L518" t="str">
            <v>ASP</v>
          </cell>
          <cell r="M518" t="str">
            <v>CREATIVIDAD PROMOCIONAL DE MONTERREY SA DE CV</v>
          </cell>
          <cell r="N518" t="str">
            <v>MM DE LLANO 736 OTE</v>
          </cell>
          <cell r="O518" t="str">
            <v>MONTERREY-NL</v>
          </cell>
          <cell r="P518">
            <v>0</v>
          </cell>
          <cell r="Q518" t="str">
            <v>INTERIOR</v>
          </cell>
          <cell r="R518">
            <v>7</v>
          </cell>
          <cell r="S518" t="str">
            <v>Entre 7 y 15</v>
          </cell>
          <cell r="T518" t="str">
            <v>Xerox Color Press</v>
          </cell>
          <cell r="U518" t="str">
            <v>High Production</v>
          </cell>
          <cell r="V518" t="str">
            <v>Ciudad principal</v>
          </cell>
          <cell r="W518" t="str">
            <v>4-Entre 7 y 15</v>
          </cell>
          <cell r="X518">
            <v>1.05</v>
          </cell>
          <cell r="Y518">
            <v>2252.25</v>
          </cell>
          <cell r="Z518">
            <v>1</v>
          </cell>
          <cell r="AA518">
            <v>3.1</v>
          </cell>
          <cell r="AB518">
            <v>3</v>
          </cell>
          <cell r="AC518">
            <v>1.0333333333333334</v>
          </cell>
          <cell r="AD518">
            <v>8.3333333333333592E-3</v>
          </cell>
          <cell r="AE518">
            <v>-17.875000000000057</v>
          </cell>
          <cell r="AF518">
            <v>43553</v>
          </cell>
          <cell r="AG518">
            <v>43556</v>
          </cell>
          <cell r="AH518">
            <v>1</v>
          </cell>
          <cell r="AI518" t="str">
            <v>0-1 día</v>
          </cell>
          <cell r="AJ518">
            <v>0</v>
          </cell>
          <cell r="AK518">
            <v>0</v>
          </cell>
          <cell r="AL518">
            <v>0</v>
          </cell>
          <cell r="AM518">
            <v>2234.375</v>
          </cell>
          <cell r="AN518">
            <v>1716</v>
          </cell>
          <cell r="AO518">
            <v>2</v>
          </cell>
        </row>
        <row r="519">
          <cell r="A519" t="str">
            <v>0BPB11061712</v>
          </cell>
          <cell r="B519" t="str">
            <v>0BPB1106171</v>
          </cell>
          <cell r="C519" t="str">
            <v>0BPB110617</v>
          </cell>
          <cell r="D519" t="str">
            <v>ABR-19</v>
          </cell>
          <cell r="E519">
            <v>1</v>
          </cell>
          <cell r="F519" t="str">
            <v>2007823</v>
          </cell>
          <cell r="G519" t="str">
            <v>SR MANTENIMIENTO CORRECTIVO</v>
          </cell>
          <cell r="H519" t="str">
            <v>4495</v>
          </cell>
          <cell r="I519" t="str">
            <v>12/03/2019 11:06</v>
          </cell>
          <cell r="J519" t="str">
            <v>800192</v>
          </cell>
          <cell r="K519" t="str">
            <v>PITSS</v>
          </cell>
          <cell r="L519" t="str">
            <v>ASP</v>
          </cell>
          <cell r="M519" t="str">
            <v>COMPUTER FORMS SA DE CV</v>
          </cell>
          <cell r="N519" t="str">
            <v>KM 9 CARRETERA A EL CASTILLO</v>
          </cell>
          <cell r="O519" t="str">
            <v>Jalisco-JAL</v>
          </cell>
          <cell r="P519">
            <v>0</v>
          </cell>
          <cell r="Q519" t="str">
            <v>INTERIOR</v>
          </cell>
          <cell r="R519">
            <v>12</v>
          </cell>
          <cell r="S519" t="str">
            <v>Entre 7 y 15</v>
          </cell>
          <cell r="T519" t="str">
            <v>CF Mono</v>
          </cell>
          <cell r="U519" t="str">
            <v>High Production</v>
          </cell>
          <cell r="V519" t="str">
            <v>Ciudad principal</v>
          </cell>
          <cell r="W519" t="str">
            <v>4-Entre 7 y 15</v>
          </cell>
          <cell r="X519">
            <v>1.05</v>
          </cell>
          <cell r="Y519">
            <v>2252.25</v>
          </cell>
          <cell r="Z519">
            <v>1</v>
          </cell>
          <cell r="AA519">
            <v>2.8899999999999988</v>
          </cell>
          <cell r="AB519">
            <v>3</v>
          </cell>
          <cell r="AC519">
            <v>0.96333333333333293</v>
          </cell>
          <cell r="AD519">
            <v>0</v>
          </cell>
          <cell r="AE519">
            <v>0</v>
          </cell>
          <cell r="AF519">
            <v>43556</v>
          </cell>
          <cell r="AG519">
            <v>43556</v>
          </cell>
          <cell r="AH519">
            <v>0</v>
          </cell>
          <cell r="AI519" t="str">
            <v>0-1 día</v>
          </cell>
          <cell r="AJ519">
            <v>0</v>
          </cell>
          <cell r="AK519">
            <v>0</v>
          </cell>
          <cell r="AL519">
            <v>0</v>
          </cell>
          <cell r="AM519">
            <v>2252.25</v>
          </cell>
          <cell r="AN519">
            <v>0</v>
          </cell>
          <cell r="AO519">
            <v>2</v>
          </cell>
        </row>
        <row r="520">
          <cell r="A520" t="str">
            <v>0UHA0017102</v>
          </cell>
          <cell r="B520" t="str">
            <v>0UHA0017101</v>
          </cell>
          <cell r="C520" t="str">
            <v>0UHA001710</v>
          </cell>
          <cell r="D520" t="str">
            <v>ABR-19</v>
          </cell>
          <cell r="E520">
            <v>1</v>
          </cell>
          <cell r="F520" t="str">
            <v>2018849</v>
          </cell>
          <cell r="G520" t="str">
            <v>SR MANTENIMIENTO CORRECTIVO</v>
          </cell>
          <cell r="H520" t="str">
            <v>1844</v>
          </cell>
          <cell r="I520" t="str">
            <v>02/04/2019 11:54</v>
          </cell>
          <cell r="J520" t="str">
            <v>500083</v>
          </cell>
          <cell r="K520" t="str">
            <v>PITSS</v>
          </cell>
          <cell r="L520" t="str">
            <v>ASP</v>
          </cell>
          <cell r="M520" t="str">
            <v>FOCOMSA SA DE CV</v>
          </cell>
          <cell r="N520" t="str">
            <v>AV VICENTE GUERRERO NTE 3240</v>
          </cell>
          <cell r="O520" t="str">
            <v>Monterrey-NL</v>
          </cell>
          <cell r="P520">
            <v>0</v>
          </cell>
          <cell r="Q520" t="str">
            <v>INTERIOR</v>
          </cell>
          <cell r="R520">
            <v>8</v>
          </cell>
          <cell r="S520" t="str">
            <v>Entre 7 y 15</v>
          </cell>
          <cell r="T520" t="str">
            <v>High End Cut Sheet</v>
          </cell>
          <cell r="U520" t="str">
            <v>High Production</v>
          </cell>
          <cell r="V520" t="str">
            <v>Ciudad principal</v>
          </cell>
          <cell r="W520" t="str">
            <v>4-Entre 7 y 15</v>
          </cell>
          <cell r="X520">
            <v>1.05</v>
          </cell>
          <cell r="Y520">
            <v>2252.25</v>
          </cell>
          <cell r="Z520">
            <v>1</v>
          </cell>
          <cell r="AA520">
            <v>0.54</v>
          </cell>
          <cell r="AB520">
            <v>3</v>
          </cell>
          <cell r="AC520">
            <v>0.18000000000000002</v>
          </cell>
          <cell r="AD520">
            <v>0</v>
          </cell>
          <cell r="AE520">
            <v>0</v>
          </cell>
          <cell r="AF520">
            <v>43565</v>
          </cell>
          <cell r="AG520">
            <v>43565</v>
          </cell>
          <cell r="AH520">
            <v>0</v>
          </cell>
          <cell r="AI520" t="str">
            <v>0-1 día</v>
          </cell>
          <cell r="AJ520">
            <v>0</v>
          </cell>
          <cell r="AK520">
            <v>0</v>
          </cell>
          <cell r="AL520">
            <v>0</v>
          </cell>
          <cell r="AM520">
            <v>2252.25</v>
          </cell>
          <cell r="AN520">
            <v>1716</v>
          </cell>
          <cell r="AO520">
            <v>1</v>
          </cell>
        </row>
        <row r="521">
          <cell r="A521" t="str">
            <v>0UHA00200411</v>
          </cell>
          <cell r="B521" t="str">
            <v>0UHA0020042</v>
          </cell>
          <cell r="C521" t="str">
            <v>0UHA002004</v>
          </cell>
          <cell r="D521" t="str">
            <v>ABR-19</v>
          </cell>
          <cell r="E521">
            <v>1</v>
          </cell>
          <cell r="F521" t="str">
            <v>2023471</v>
          </cell>
          <cell r="G521" t="str">
            <v>SR MANTENIMIENTO CORRECTIVO</v>
          </cell>
          <cell r="H521" t="str">
            <v>1844</v>
          </cell>
          <cell r="I521" t="str">
            <v>11/04/2019 10:14</v>
          </cell>
          <cell r="J521" t="str">
            <v>800192</v>
          </cell>
          <cell r="K521" t="str">
            <v>PITSS</v>
          </cell>
          <cell r="L521" t="str">
            <v>ASP</v>
          </cell>
          <cell r="M521" t="str">
            <v>DOCUDIGITAL DE OCCIDENTE SA DE CV</v>
          </cell>
          <cell r="N521" t="str">
            <v>AVENIDA PERIFERICO NORTE No 940</v>
          </cell>
          <cell r="O521" t="str">
            <v>Zapopan-JAL</v>
          </cell>
          <cell r="P521">
            <v>0</v>
          </cell>
          <cell r="Q521" t="str">
            <v>INTERIOR</v>
          </cell>
          <cell r="R521">
            <v>7</v>
          </cell>
          <cell r="S521" t="str">
            <v>Entre 7 y 15</v>
          </cell>
          <cell r="T521" t="str">
            <v>High End Cut Sheet</v>
          </cell>
          <cell r="U521" t="str">
            <v>High Production</v>
          </cell>
          <cell r="V521" t="str">
            <v>Ciudad principal</v>
          </cell>
          <cell r="W521" t="str">
            <v>4-Entre 7 y 15</v>
          </cell>
          <cell r="X521">
            <v>1.05</v>
          </cell>
          <cell r="Y521">
            <v>2252.25</v>
          </cell>
          <cell r="Z521">
            <v>1</v>
          </cell>
          <cell r="AA521">
            <v>1.1499999999999999</v>
          </cell>
          <cell r="AB521">
            <v>3</v>
          </cell>
          <cell r="AC521">
            <v>0.3833333333333333</v>
          </cell>
          <cell r="AD521">
            <v>0</v>
          </cell>
          <cell r="AE521">
            <v>0</v>
          </cell>
          <cell r="AF521">
            <v>43572</v>
          </cell>
          <cell r="AG521">
            <v>43572</v>
          </cell>
          <cell r="AH521">
            <v>0</v>
          </cell>
          <cell r="AI521" t="str">
            <v>0-1 día</v>
          </cell>
          <cell r="AJ521">
            <v>0</v>
          </cell>
          <cell r="AK521">
            <v>0</v>
          </cell>
          <cell r="AL521">
            <v>0</v>
          </cell>
          <cell r="AM521">
            <v>2252.25</v>
          </cell>
          <cell r="AN521">
            <v>2466.75</v>
          </cell>
          <cell r="AO521">
            <v>3</v>
          </cell>
        </row>
        <row r="522">
          <cell r="A522" t="str">
            <v>8TB60932129</v>
          </cell>
          <cell r="B522" t="str">
            <v>8TB6093211</v>
          </cell>
          <cell r="C522" t="str">
            <v>8TB609321</v>
          </cell>
          <cell r="D522" t="str">
            <v>ABR-19</v>
          </cell>
          <cell r="E522">
            <v>1</v>
          </cell>
          <cell r="F522" t="str">
            <v>2017013</v>
          </cell>
          <cell r="G522" t="str">
            <v>SR MANTENIMIENTO CORRECTIVO</v>
          </cell>
          <cell r="H522" t="str">
            <v>8056</v>
          </cell>
          <cell r="I522" t="str">
            <v>29/03/2019 11:46</v>
          </cell>
          <cell r="J522" t="str">
            <v>800188</v>
          </cell>
          <cell r="K522" t="str">
            <v>PITSS</v>
          </cell>
          <cell r="L522" t="str">
            <v>ASP</v>
          </cell>
          <cell r="M522" t="str">
            <v>TOYOTETSU DE MEXICO SA DE CV</v>
          </cell>
          <cell r="N522" t="str">
            <v>CARRETERA 45D KM 12.5 INT 4</v>
          </cell>
          <cell r="O522" t="str">
            <v>Guanajuato-GTO</v>
          </cell>
          <cell r="P522">
            <v>0</v>
          </cell>
          <cell r="Q522" t="str">
            <v>INTERIOR</v>
          </cell>
          <cell r="R522">
            <v>2675</v>
          </cell>
          <cell r="S522" t="str">
            <v>&gt;60</v>
          </cell>
          <cell r="T522" t="str">
            <v>A3 Office Color Laser MFPs</v>
          </cell>
          <cell r="U522" t="str">
            <v>A3</v>
          </cell>
          <cell r="V522" t="str">
            <v>Ciudad principal</v>
          </cell>
          <cell r="W522" t="str">
            <v>2-&gt;60</v>
          </cell>
          <cell r="X522">
            <v>1.1000000000000001</v>
          </cell>
          <cell r="Y522">
            <v>1501.5000000000002</v>
          </cell>
          <cell r="Z522">
            <v>1</v>
          </cell>
          <cell r="AA522">
            <v>6.23</v>
          </cell>
          <cell r="AB522">
            <v>5</v>
          </cell>
          <cell r="AC522">
            <v>1.246</v>
          </cell>
          <cell r="AD522">
            <v>6.1499999999999999E-2</v>
          </cell>
          <cell r="AE522">
            <v>-83.947500000000005</v>
          </cell>
          <cell r="AF522">
            <v>43556</v>
          </cell>
          <cell r="AG522">
            <v>43556</v>
          </cell>
          <cell r="AH522">
            <v>0</v>
          </cell>
          <cell r="AI522" t="str">
            <v>0-1 día</v>
          </cell>
          <cell r="AJ522">
            <v>0</v>
          </cell>
          <cell r="AK522">
            <v>0</v>
          </cell>
          <cell r="AL522">
            <v>0</v>
          </cell>
          <cell r="AM522">
            <v>1417.5525000000002</v>
          </cell>
          <cell r="AN522" t="e">
            <v>#N/A</v>
          </cell>
          <cell r="AO522">
            <v>1</v>
          </cell>
        </row>
        <row r="523">
          <cell r="A523" t="str">
            <v>0X760927981</v>
          </cell>
          <cell r="B523" t="str">
            <v>0X760927981</v>
          </cell>
          <cell r="C523" t="str">
            <v>0X76092798</v>
          </cell>
          <cell r="D523" t="str">
            <v>ABR-19</v>
          </cell>
          <cell r="E523">
            <v>1</v>
          </cell>
          <cell r="F523" t="str">
            <v>2018065</v>
          </cell>
          <cell r="G523" t="str">
            <v>SR MANTENIMIENTO CORRECTIVO</v>
          </cell>
          <cell r="H523" t="str">
            <v>5955</v>
          </cell>
          <cell r="I523" t="str">
            <v>01/04/2019 11:08</v>
          </cell>
          <cell r="J523" t="str">
            <v>800183</v>
          </cell>
          <cell r="K523" t="str">
            <v>PITSS</v>
          </cell>
          <cell r="L523" t="str">
            <v>ASP</v>
          </cell>
          <cell r="M523" t="str">
            <v>DHL EXPRESS MEXICO SA DE CV</v>
          </cell>
          <cell r="N523" t="str">
            <v>AV LAZARO CARDENAS 2229</v>
          </cell>
          <cell r="O523" t="str">
            <v>GUADALAJARA-JAL</v>
          </cell>
          <cell r="P523">
            <v>0</v>
          </cell>
          <cell r="Q523" t="str">
            <v>INTERIOR</v>
          </cell>
          <cell r="R523">
            <v>264</v>
          </cell>
          <cell r="S523" t="str">
            <v>&gt;60</v>
          </cell>
          <cell r="T523" t="str">
            <v>Departmental Digital</v>
          </cell>
          <cell r="U523" t="str">
            <v>A3</v>
          </cell>
          <cell r="V523" t="str">
            <v>Ciudad principal</v>
          </cell>
          <cell r="W523" t="str">
            <v>2-&gt;60</v>
          </cell>
          <cell r="X523">
            <v>1.1000000000000001</v>
          </cell>
          <cell r="Y523">
            <v>1501.5000000000002</v>
          </cell>
          <cell r="Z523">
            <v>1</v>
          </cell>
          <cell r="AA523">
            <v>2.0699999999999998</v>
          </cell>
          <cell r="AB523">
            <v>5</v>
          </cell>
          <cell r="AC523">
            <v>0.41399999999999998</v>
          </cell>
          <cell r="AD523">
            <v>0</v>
          </cell>
          <cell r="AE523">
            <v>0</v>
          </cell>
          <cell r="AF523">
            <v>43556</v>
          </cell>
          <cell r="AG523">
            <v>43556</v>
          </cell>
          <cell r="AH523">
            <v>0</v>
          </cell>
          <cell r="AI523" t="str">
            <v>0-1 día</v>
          </cell>
          <cell r="AJ523">
            <v>0</v>
          </cell>
          <cell r="AK523">
            <v>0</v>
          </cell>
          <cell r="AL523">
            <v>0</v>
          </cell>
          <cell r="AM523">
            <v>1501.5000000000002</v>
          </cell>
          <cell r="AN523">
            <v>1501.5</v>
          </cell>
          <cell r="AO523">
            <v>1</v>
          </cell>
        </row>
        <row r="524">
          <cell r="A524" t="str">
            <v>0MX12165691</v>
          </cell>
          <cell r="B524" t="str">
            <v>0MX12165691</v>
          </cell>
          <cell r="C524" t="str">
            <v>0MX1216569</v>
          </cell>
          <cell r="D524" t="str">
            <v>ABR-19</v>
          </cell>
          <cell r="E524">
            <v>1</v>
          </cell>
          <cell r="F524" t="str">
            <v>2018149</v>
          </cell>
          <cell r="G524" t="str">
            <v>SR MANTENIMIENTO CORRECTIVO</v>
          </cell>
          <cell r="H524" t="str">
            <v>7835</v>
          </cell>
          <cell r="I524" t="str">
            <v>01/04/2019 12:19</v>
          </cell>
          <cell r="J524" t="str">
            <v>500158</v>
          </cell>
          <cell r="K524" t="str">
            <v>PITSS</v>
          </cell>
          <cell r="L524" t="str">
            <v>ASP</v>
          </cell>
          <cell r="M524" t="str">
            <v>FLEXTRONICS MANUFACTURING JUAREZ S DE RL DE CV</v>
          </cell>
          <cell r="N524" t="str">
            <v>BLVD INDEPENDENCIA 4240</v>
          </cell>
          <cell r="O524" t="str">
            <v>Ciudad Juarez-CHIH</v>
          </cell>
          <cell r="P524">
            <v>0</v>
          </cell>
          <cell r="Q524" t="str">
            <v>INTERIOR</v>
          </cell>
          <cell r="R524">
            <v>255</v>
          </cell>
          <cell r="S524" t="str">
            <v>&gt;60</v>
          </cell>
          <cell r="T524" t="str">
            <v>A3 Office Color Laser MFPs</v>
          </cell>
          <cell r="U524" t="str">
            <v>A3</v>
          </cell>
          <cell r="V524" t="str">
            <v>Ciudad principal</v>
          </cell>
          <cell r="W524" t="str">
            <v>2-&gt;60</v>
          </cell>
          <cell r="X524">
            <v>1.1000000000000001</v>
          </cell>
          <cell r="Y524">
            <v>1501.5000000000002</v>
          </cell>
          <cell r="Z524">
            <v>1</v>
          </cell>
          <cell r="AA524">
            <v>1.86</v>
          </cell>
          <cell r="AB524">
            <v>5</v>
          </cell>
          <cell r="AC524">
            <v>0.372</v>
          </cell>
          <cell r="AD524">
            <v>0</v>
          </cell>
          <cell r="AE524">
            <v>0</v>
          </cell>
          <cell r="AF524">
            <v>43556</v>
          </cell>
          <cell r="AG524">
            <v>43556</v>
          </cell>
          <cell r="AH524">
            <v>0</v>
          </cell>
          <cell r="AI524" t="str">
            <v>0-1 día</v>
          </cell>
          <cell r="AJ524">
            <v>0</v>
          </cell>
          <cell r="AK524">
            <v>0</v>
          </cell>
          <cell r="AL524">
            <v>0</v>
          </cell>
          <cell r="AM524">
            <v>1501.5000000000002</v>
          </cell>
          <cell r="AN524">
            <v>1501.5</v>
          </cell>
          <cell r="AO524">
            <v>1</v>
          </cell>
        </row>
        <row r="525">
          <cell r="A525" t="str">
            <v>7CX04229429</v>
          </cell>
          <cell r="B525" t="str">
            <v>7CX0422941</v>
          </cell>
          <cell r="C525" t="str">
            <v>7CX042294</v>
          </cell>
          <cell r="D525" t="str">
            <v>ABR-19</v>
          </cell>
          <cell r="E525">
            <v>1</v>
          </cell>
          <cell r="F525" t="str">
            <v>2017189</v>
          </cell>
          <cell r="G525" t="str">
            <v>SR MANTENIMIENTO CORRECTIVO</v>
          </cell>
          <cell r="H525" t="str">
            <v>7025</v>
          </cell>
          <cell r="I525" t="str">
            <v>29/03/2019 15:17</v>
          </cell>
          <cell r="J525" t="str">
            <v>800027</v>
          </cell>
          <cell r="K525" t="str">
            <v>PITSS</v>
          </cell>
          <cell r="L525" t="str">
            <v>ASP</v>
          </cell>
          <cell r="M525" t="str">
            <v>JOSE DE JESUS FLORES PEREZ</v>
          </cell>
          <cell r="N525" t="str">
            <v>GUILLERMO PRIETO No 65</v>
          </cell>
          <cell r="O525" t="str">
            <v>Jalisco-JAL</v>
          </cell>
          <cell r="P525">
            <v>0</v>
          </cell>
          <cell r="Q525" t="str">
            <v>INTERIOR</v>
          </cell>
          <cell r="R525">
            <v>2675</v>
          </cell>
          <cell r="S525" t="str">
            <v>&gt;60</v>
          </cell>
          <cell r="T525" t="str">
            <v>Office Digital</v>
          </cell>
          <cell r="U525" t="str">
            <v>A3</v>
          </cell>
          <cell r="V525" t="str">
            <v>Ciudad principal</v>
          </cell>
          <cell r="W525" t="str">
            <v>2-&gt;60</v>
          </cell>
          <cell r="X525">
            <v>1.1000000000000001</v>
          </cell>
          <cell r="Y525">
            <v>1501.5000000000002</v>
          </cell>
          <cell r="Z525">
            <v>1</v>
          </cell>
          <cell r="AA525">
            <v>5.95</v>
          </cell>
          <cell r="AB525">
            <v>5</v>
          </cell>
          <cell r="AC525">
            <v>1.19</v>
          </cell>
          <cell r="AD525">
            <v>4.7499999999999987E-2</v>
          </cell>
          <cell r="AE525">
            <v>-64.837499999999977</v>
          </cell>
          <cell r="AF525">
            <v>43556</v>
          </cell>
          <cell r="AG525">
            <v>43556</v>
          </cell>
          <cell r="AH525">
            <v>0</v>
          </cell>
          <cell r="AI525" t="str">
            <v>0-1 día</v>
          </cell>
          <cell r="AJ525">
            <v>0</v>
          </cell>
          <cell r="AK525">
            <v>0</v>
          </cell>
          <cell r="AL525">
            <v>0</v>
          </cell>
          <cell r="AM525">
            <v>1436.6625000000004</v>
          </cell>
          <cell r="AN525" t="e">
            <v>#N/A</v>
          </cell>
          <cell r="AO525">
            <v>1</v>
          </cell>
        </row>
        <row r="526">
          <cell r="A526" t="str">
            <v>0MX44650751</v>
          </cell>
          <cell r="B526" t="str">
            <v>0MX44650752</v>
          </cell>
          <cell r="C526" t="str">
            <v>0MX4465075</v>
          </cell>
          <cell r="D526" t="str">
            <v>ABR-19</v>
          </cell>
          <cell r="E526">
            <v>1</v>
          </cell>
          <cell r="F526" t="str">
            <v>2018363</v>
          </cell>
          <cell r="G526" t="str">
            <v>SR MANTENIMIENTO CORRECTIVO</v>
          </cell>
          <cell r="H526" t="str">
            <v>7855</v>
          </cell>
          <cell r="I526" t="str">
            <v>01/04/2019 17:28</v>
          </cell>
          <cell r="J526" t="str">
            <v>800146</v>
          </cell>
          <cell r="K526" t="str">
            <v>PITSS</v>
          </cell>
          <cell r="L526" t="str">
            <v>ASP</v>
          </cell>
          <cell r="M526" t="str">
            <v>OFFICE DEPOT DE MEXICO SA DE CV</v>
          </cell>
          <cell r="N526" t="str">
            <v>BLV MANUEL J CLOUTHIER SN</v>
          </cell>
          <cell r="O526" t="str">
            <v>LEON-GTO</v>
          </cell>
          <cell r="P526">
            <v>0</v>
          </cell>
          <cell r="Q526" t="str">
            <v>INTERIOR</v>
          </cell>
          <cell r="R526">
            <v>552</v>
          </cell>
          <cell r="S526" t="str">
            <v>&gt;60</v>
          </cell>
          <cell r="T526" t="str">
            <v>A3 Office Color Laser MFPs</v>
          </cell>
          <cell r="U526" t="str">
            <v>A3</v>
          </cell>
          <cell r="V526" t="str">
            <v>Ciudad principal</v>
          </cell>
          <cell r="W526" t="str">
            <v>2-&gt;60</v>
          </cell>
          <cell r="X526">
            <v>1.1000000000000001</v>
          </cell>
          <cell r="Y526">
            <v>1501.5000000000002</v>
          </cell>
          <cell r="Z526">
            <v>1</v>
          </cell>
          <cell r="AA526">
            <v>0.03</v>
          </cell>
          <cell r="AB526">
            <v>5</v>
          </cell>
          <cell r="AC526">
            <v>6.0000000000000001E-3</v>
          </cell>
          <cell r="AD526">
            <v>0</v>
          </cell>
          <cell r="AE526">
            <v>0</v>
          </cell>
          <cell r="AF526">
            <v>43557</v>
          </cell>
          <cell r="AG526">
            <v>43557</v>
          </cell>
          <cell r="AH526">
            <v>0</v>
          </cell>
          <cell r="AI526" t="str">
            <v>0-1 día</v>
          </cell>
          <cell r="AJ526">
            <v>0</v>
          </cell>
          <cell r="AK526">
            <v>0</v>
          </cell>
          <cell r="AL526">
            <v>0</v>
          </cell>
          <cell r="AM526">
            <v>1501.5000000000002</v>
          </cell>
          <cell r="AN526">
            <v>0</v>
          </cell>
          <cell r="AO526">
            <v>2</v>
          </cell>
        </row>
        <row r="527">
          <cell r="A527" t="str">
            <v>0EX929990125</v>
          </cell>
          <cell r="B527" t="str">
            <v>0EX92999014</v>
          </cell>
          <cell r="C527" t="str">
            <v>0EX9299901</v>
          </cell>
          <cell r="D527" t="str">
            <v>ABR-19</v>
          </cell>
          <cell r="E527">
            <v>1</v>
          </cell>
          <cell r="F527" t="str">
            <v>2014561</v>
          </cell>
          <cell r="G527" t="str">
            <v>SR MANTENIMIENTO CORRECTIVO</v>
          </cell>
          <cell r="H527" t="str">
            <v>5866</v>
          </cell>
          <cell r="I527" t="str">
            <v>25/03/2019 11:20</v>
          </cell>
          <cell r="J527" t="str">
            <v>500035</v>
          </cell>
          <cell r="K527" t="str">
            <v>PITSS</v>
          </cell>
          <cell r="L527" t="str">
            <v>ASP</v>
          </cell>
          <cell r="M527" t="str">
            <v>OFFICE DEPOT DE MEXICO SA DE CV</v>
          </cell>
          <cell r="N527" t="str">
            <v>AV HIDALGO No 5309</v>
          </cell>
          <cell r="O527" t="str">
            <v>Tampico-TAM</v>
          </cell>
          <cell r="P527">
            <v>0</v>
          </cell>
          <cell r="Q527" t="str">
            <v>INTERIOR</v>
          </cell>
          <cell r="R527">
            <v>348</v>
          </cell>
          <cell r="S527" t="str">
            <v>&gt;60</v>
          </cell>
          <cell r="T527" t="str">
            <v>Departmental Digital</v>
          </cell>
          <cell r="U527" t="str">
            <v>A3</v>
          </cell>
          <cell r="V527" t="str">
            <v>Ciudad principal</v>
          </cell>
          <cell r="W527" t="str">
            <v>2-&gt;60</v>
          </cell>
          <cell r="X527">
            <v>1.1000000000000001</v>
          </cell>
          <cell r="Y527">
            <v>1501.5000000000002</v>
          </cell>
          <cell r="Z527">
            <v>1</v>
          </cell>
          <cell r="AA527">
            <v>5.17</v>
          </cell>
          <cell r="AB527">
            <v>5</v>
          </cell>
          <cell r="AC527">
            <v>1.034</v>
          </cell>
          <cell r="AD527">
            <v>8.5000000000000075E-3</v>
          </cell>
          <cell r="AE527">
            <v>-11.60250000000001</v>
          </cell>
          <cell r="AF527">
            <v>43556</v>
          </cell>
          <cell r="AG527">
            <v>43557</v>
          </cell>
          <cell r="AH527">
            <v>1</v>
          </cell>
          <cell r="AI527" t="str">
            <v>0-1 día</v>
          </cell>
          <cell r="AJ527">
            <v>0</v>
          </cell>
          <cell r="AK527">
            <v>0</v>
          </cell>
          <cell r="AL527">
            <v>0</v>
          </cell>
          <cell r="AM527">
            <v>1489.8975000000003</v>
          </cell>
          <cell r="AN527">
            <v>1501.5</v>
          </cell>
          <cell r="AO527">
            <v>4</v>
          </cell>
        </row>
        <row r="528">
          <cell r="A528" t="str">
            <v>03AG8797121</v>
          </cell>
          <cell r="B528" t="str">
            <v>03AG8797121</v>
          </cell>
          <cell r="C528" t="str">
            <v>03AG879712</v>
          </cell>
          <cell r="D528" t="str">
            <v>ABR-19</v>
          </cell>
          <cell r="E528">
            <v>1</v>
          </cell>
          <cell r="F528" t="str">
            <v>2018391</v>
          </cell>
          <cell r="G528" t="str">
            <v>SR MANTENIMIENTO CORRECTIVO</v>
          </cell>
          <cell r="H528" t="str">
            <v>8075</v>
          </cell>
          <cell r="I528" t="str">
            <v>01/04/2019 19:45</v>
          </cell>
          <cell r="J528" t="str">
            <v>800192</v>
          </cell>
          <cell r="K528" t="str">
            <v>PITSS</v>
          </cell>
          <cell r="L528" t="str">
            <v>ASP</v>
          </cell>
          <cell r="M528" t="str">
            <v>OPERADORA OMX SA DE CV</v>
          </cell>
          <cell r="N528" t="str">
            <v>AV PATRIA 1612 MZ 1 LT 30 Y 30A</v>
          </cell>
          <cell r="O528" t="str">
            <v>ZAPOPAN-JAL</v>
          </cell>
          <cell r="P528">
            <v>0</v>
          </cell>
          <cell r="Q528" t="str">
            <v>INTERIOR</v>
          </cell>
          <cell r="R528">
            <v>77</v>
          </cell>
          <cell r="S528" t="str">
            <v>&gt;60</v>
          </cell>
          <cell r="T528" t="str">
            <v>Departmental Digital</v>
          </cell>
          <cell r="U528" t="str">
            <v>A3</v>
          </cell>
          <cell r="V528" t="str">
            <v>Ciudad principal</v>
          </cell>
          <cell r="W528" t="str">
            <v>2-&gt;60</v>
          </cell>
          <cell r="X528">
            <v>1.1000000000000001</v>
          </cell>
          <cell r="Y528">
            <v>1501.5000000000002</v>
          </cell>
          <cell r="Z528">
            <v>1</v>
          </cell>
          <cell r="AA528">
            <v>1.87</v>
          </cell>
          <cell r="AB528">
            <v>5</v>
          </cell>
          <cell r="AC528">
            <v>0.374</v>
          </cell>
          <cell r="AD528">
            <v>0</v>
          </cell>
          <cell r="AE528">
            <v>0</v>
          </cell>
          <cell r="AF528">
            <v>43557</v>
          </cell>
          <cell r="AG528">
            <v>43557</v>
          </cell>
          <cell r="AH528">
            <v>0</v>
          </cell>
          <cell r="AI528" t="str">
            <v>0-1 día</v>
          </cell>
          <cell r="AJ528">
            <v>0</v>
          </cell>
          <cell r="AK528">
            <v>0</v>
          </cell>
          <cell r="AL528">
            <v>0</v>
          </cell>
          <cell r="AM528">
            <v>1501.5000000000002</v>
          </cell>
          <cell r="AN528">
            <v>1365</v>
          </cell>
          <cell r="AO528">
            <v>1</v>
          </cell>
        </row>
        <row r="529">
          <cell r="A529" t="str">
            <v>0AE95606272</v>
          </cell>
          <cell r="B529" t="str">
            <v>0AE95606271</v>
          </cell>
          <cell r="C529" t="str">
            <v>0AE9560627</v>
          </cell>
          <cell r="D529" t="str">
            <v>ABR-19</v>
          </cell>
          <cell r="E529">
            <v>1</v>
          </cell>
          <cell r="F529" t="str">
            <v>2018773</v>
          </cell>
          <cell r="G529" t="str">
            <v>SR MANTENIMIENTO CORRECTIVO</v>
          </cell>
          <cell r="H529" t="str">
            <v>5326</v>
          </cell>
          <cell r="I529" t="str">
            <v>02/04/2019 10:57</v>
          </cell>
          <cell r="J529" t="str">
            <v>500157</v>
          </cell>
          <cell r="K529" t="str">
            <v>PITSS</v>
          </cell>
          <cell r="L529" t="str">
            <v>ASP</v>
          </cell>
          <cell r="M529" t="str">
            <v>FEDERAL MOGUL LIGHTING S DE RL DE CV</v>
          </cell>
          <cell r="N529" t="str">
            <v>AV EJE VIAL JUAN GABRIEL No 2245</v>
          </cell>
          <cell r="O529" t="str">
            <v>Ciudad Juarez-CHIH</v>
          </cell>
          <cell r="P529">
            <v>0</v>
          </cell>
          <cell r="Q529" t="str">
            <v>INTERIOR</v>
          </cell>
          <cell r="R529">
            <v>253</v>
          </cell>
          <cell r="S529" t="str">
            <v>&gt;60</v>
          </cell>
          <cell r="T529" t="str">
            <v>Office Digital</v>
          </cell>
          <cell r="U529" t="str">
            <v>A3</v>
          </cell>
          <cell r="V529" t="str">
            <v>Ciudad principal</v>
          </cell>
          <cell r="W529" t="str">
            <v>2-&gt;60</v>
          </cell>
          <cell r="X529">
            <v>1.1000000000000001</v>
          </cell>
          <cell r="Y529">
            <v>1501.5000000000002</v>
          </cell>
          <cell r="Z529">
            <v>1</v>
          </cell>
          <cell r="AA529">
            <v>2.0499999999999998</v>
          </cell>
          <cell r="AB529">
            <v>5</v>
          </cell>
          <cell r="AC529">
            <v>0.41</v>
          </cell>
          <cell r="AD529">
            <v>0</v>
          </cell>
          <cell r="AE529">
            <v>0</v>
          </cell>
          <cell r="AF529">
            <v>43557</v>
          </cell>
          <cell r="AG529">
            <v>43557</v>
          </cell>
          <cell r="AH529">
            <v>0</v>
          </cell>
          <cell r="AI529" t="str">
            <v>0-1 día</v>
          </cell>
          <cell r="AJ529">
            <v>0</v>
          </cell>
          <cell r="AK529">
            <v>0</v>
          </cell>
          <cell r="AL529">
            <v>0</v>
          </cell>
          <cell r="AM529">
            <v>1501.5000000000002</v>
          </cell>
          <cell r="AN529">
            <v>1501.5</v>
          </cell>
          <cell r="AO529">
            <v>1</v>
          </cell>
        </row>
        <row r="530">
          <cell r="A530" t="str">
            <v>AAQ10065614</v>
          </cell>
          <cell r="B530" t="str">
            <v>AAQ1006561</v>
          </cell>
          <cell r="C530" t="str">
            <v>AAQ100656</v>
          </cell>
          <cell r="D530" t="str">
            <v>ABR-19</v>
          </cell>
          <cell r="E530">
            <v>1</v>
          </cell>
          <cell r="F530" t="str">
            <v>2009423</v>
          </cell>
          <cell r="G530" t="str">
            <v>SR MANTENIMIENTO CORRECTIVO</v>
          </cell>
          <cell r="H530" t="str">
            <v>1026</v>
          </cell>
          <cell r="I530" t="str">
            <v>14/03/2019 15:35</v>
          </cell>
          <cell r="J530" t="str">
            <v>500066</v>
          </cell>
          <cell r="K530" t="str">
            <v>PITSS</v>
          </cell>
          <cell r="L530" t="str">
            <v>ASP</v>
          </cell>
          <cell r="M530" t="str">
            <v>GENESYS INFORMATICA SA DE CV</v>
          </cell>
          <cell r="N530" t="str">
            <v>ANGEL MARTINEZ VILLAREAL No 433</v>
          </cell>
          <cell r="O530" t="str">
            <v>Monterrey-NL</v>
          </cell>
          <cell r="P530">
            <v>0</v>
          </cell>
          <cell r="Q530" t="str">
            <v>INTERIOR</v>
          </cell>
          <cell r="R530">
            <v>2660</v>
          </cell>
          <cell r="S530" t="str">
            <v>&gt;60</v>
          </cell>
          <cell r="T530" t="str">
            <v>Office Digital</v>
          </cell>
          <cell r="U530" t="str">
            <v>A3</v>
          </cell>
          <cell r="V530" t="str">
            <v>Ciudad principal</v>
          </cell>
          <cell r="W530" t="str">
            <v>2-&gt;60</v>
          </cell>
          <cell r="X530">
            <v>1.1000000000000001</v>
          </cell>
          <cell r="Y530">
            <v>1501.5000000000002</v>
          </cell>
          <cell r="Z530">
            <v>1</v>
          </cell>
          <cell r="AA530">
            <v>2.42</v>
          </cell>
          <cell r="AB530">
            <v>5</v>
          </cell>
          <cell r="AC530">
            <v>0.48399999999999999</v>
          </cell>
          <cell r="AD530">
            <v>0</v>
          </cell>
          <cell r="AE530">
            <v>0</v>
          </cell>
          <cell r="AF530">
            <v>43557</v>
          </cell>
          <cell r="AG530">
            <v>43557</v>
          </cell>
          <cell r="AH530">
            <v>0</v>
          </cell>
          <cell r="AI530" t="str">
            <v>0-1 día</v>
          </cell>
          <cell r="AJ530">
            <v>0</v>
          </cell>
          <cell r="AK530">
            <v>0</v>
          </cell>
          <cell r="AL530">
            <v>0</v>
          </cell>
          <cell r="AM530">
            <v>1501.5000000000002</v>
          </cell>
          <cell r="AN530" t="e">
            <v>#N/A</v>
          </cell>
          <cell r="AO530">
            <v>1</v>
          </cell>
        </row>
        <row r="531">
          <cell r="A531" t="str">
            <v>0EX92839913</v>
          </cell>
          <cell r="B531" t="str">
            <v>0EX92839911</v>
          </cell>
          <cell r="C531" t="str">
            <v>0EX9283991</v>
          </cell>
          <cell r="D531" t="str">
            <v>ABR-19</v>
          </cell>
          <cell r="E531">
            <v>1</v>
          </cell>
          <cell r="F531" t="str">
            <v>2019517</v>
          </cell>
          <cell r="G531" t="str">
            <v>SR MANTENIMIENTO CORRECTIVO</v>
          </cell>
          <cell r="H531" t="str">
            <v>5866</v>
          </cell>
          <cell r="I531" t="str">
            <v>03/04/2019 14:10</v>
          </cell>
          <cell r="J531" t="str">
            <v>500056</v>
          </cell>
          <cell r="K531" t="str">
            <v>PITSS</v>
          </cell>
          <cell r="L531" t="str">
            <v>ASP</v>
          </cell>
          <cell r="M531" t="str">
            <v>OFFICE DEPOT DE MEXICO SA DE CV</v>
          </cell>
          <cell r="N531" t="str">
            <v>BLV MIGUEL HIDALGO 155</v>
          </cell>
          <cell r="O531" t="str">
            <v>Reynosa-TAM</v>
          </cell>
          <cell r="P531">
            <v>0</v>
          </cell>
          <cell r="Q531" t="str">
            <v>INTERIOR</v>
          </cell>
          <cell r="R531">
            <v>128</v>
          </cell>
          <cell r="S531" t="str">
            <v>&gt;60</v>
          </cell>
          <cell r="T531" t="str">
            <v>Departmental Digital</v>
          </cell>
          <cell r="U531" t="str">
            <v>A3</v>
          </cell>
          <cell r="V531" t="str">
            <v>Ciudad principal</v>
          </cell>
          <cell r="W531" t="str">
            <v>2-&gt;60</v>
          </cell>
          <cell r="X531">
            <v>1.1000000000000001</v>
          </cell>
          <cell r="Y531">
            <v>1501.5000000000002</v>
          </cell>
          <cell r="Z531">
            <v>1</v>
          </cell>
          <cell r="AA531">
            <v>3.16</v>
          </cell>
          <cell r="AB531">
            <v>5</v>
          </cell>
          <cell r="AC531">
            <v>0.63200000000000001</v>
          </cell>
          <cell r="AD531">
            <v>0</v>
          </cell>
          <cell r="AE531">
            <v>0</v>
          </cell>
          <cell r="AF531">
            <v>43558</v>
          </cell>
          <cell r="AG531">
            <v>43558</v>
          </cell>
          <cell r="AH531">
            <v>0</v>
          </cell>
          <cell r="AI531" t="str">
            <v>0-1 día</v>
          </cell>
          <cell r="AJ531">
            <v>0</v>
          </cell>
          <cell r="AK531">
            <v>0</v>
          </cell>
          <cell r="AL531">
            <v>0</v>
          </cell>
          <cell r="AM531">
            <v>1501.5000000000002</v>
          </cell>
          <cell r="AN531">
            <v>1092</v>
          </cell>
          <cell r="AO531">
            <v>1</v>
          </cell>
        </row>
        <row r="532">
          <cell r="A532" t="str">
            <v>0X767037952</v>
          </cell>
          <cell r="B532" t="str">
            <v>0X767037951</v>
          </cell>
          <cell r="C532" t="str">
            <v>0X76703795</v>
          </cell>
          <cell r="D532" t="str">
            <v>ABR-19</v>
          </cell>
          <cell r="E532">
            <v>1</v>
          </cell>
          <cell r="F532" t="str">
            <v>2018749</v>
          </cell>
          <cell r="G532" t="str">
            <v>SR MANTENIMIENTO CORRECTIVO</v>
          </cell>
          <cell r="H532" t="str">
            <v>5955</v>
          </cell>
          <cell r="I532" t="str">
            <v>02/04/2019 10:16</v>
          </cell>
          <cell r="J532" t="str">
            <v>500156</v>
          </cell>
          <cell r="K532" t="str">
            <v>PITSS</v>
          </cell>
          <cell r="L532" t="str">
            <v>ASP</v>
          </cell>
          <cell r="M532" t="str">
            <v>DELPHI AUTOMOTIVE SYSTEMS S DE RL DE CV</v>
          </cell>
          <cell r="N532" t="str">
            <v>AV TECNOLOGICO Y JUAN KEPLER 6915</v>
          </cell>
          <cell r="O532" t="str">
            <v>CIUDAD JUAREZ-CHIH</v>
          </cell>
          <cell r="P532">
            <v>0</v>
          </cell>
          <cell r="Q532" t="str">
            <v>INTERIOR</v>
          </cell>
          <cell r="R532">
            <v>117</v>
          </cell>
          <cell r="S532" t="str">
            <v>&gt;60</v>
          </cell>
          <cell r="T532" t="str">
            <v>Departmental Digital</v>
          </cell>
          <cell r="U532" t="str">
            <v>A3</v>
          </cell>
          <cell r="V532" t="str">
            <v>Ciudad principal</v>
          </cell>
          <cell r="W532" t="str">
            <v>2-&gt;60</v>
          </cell>
          <cell r="X532">
            <v>1.1000000000000001</v>
          </cell>
          <cell r="Y532">
            <v>1501.5000000000002</v>
          </cell>
          <cell r="Z532">
            <v>1</v>
          </cell>
          <cell r="AA532">
            <v>0.9</v>
          </cell>
          <cell r="AB532">
            <v>5</v>
          </cell>
          <cell r="AC532">
            <v>0.18</v>
          </cell>
          <cell r="AD532">
            <v>0</v>
          </cell>
          <cell r="AE532">
            <v>0</v>
          </cell>
          <cell r="AF532">
            <v>43558</v>
          </cell>
          <cell r="AG532">
            <v>43559</v>
          </cell>
          <cell r="AH532">
            <v>1</v>
          </cell>
          <cell r="AI532" t="str">
            <v>0-1 día</v>
          </cell>
          <cell r="AJ532">
            <v>0</v>
          </cell>
          <cell r="AK532">
            <v>0</v>
          </cell>
          <cell r="AL532">
            <v>0</v>
          </cell>
          <cell r="AM532">
            <v>1501.5000000000002</v>
          </cell>
          <cell r="AN532">
            <v>1433.25</v>
          </cell>
          <cell r="AO532">
            <v>1</v>
          </cell>
        </row>
        <row r="533">
          <cell r="A533" t="str">
            <v>0EX92960943</v>
          </cell>
          <cell r="B533" t="str">
            <v>0EX92960941</v>
          </cell>
          <cell r="C533" t="str">
            <v>0EX9296094</v>
          </cell>
          <cell r="D533" t="str">
            <v>ABR-19</v>
          </cell>
          <cell r="E533">
            <v>1</v>
          </cell>
          <cell r="F533" t="str">
            <v>2019487</v>
          </cell>
          <cell r="G533" t="str">
            <v>SR MANTENIMIENTO CORRECTIVO</v>
          </cell>
          <cell r="H533" t="str">
            <v>5866</v>
          </cell>
          <cell r="I533" t="str">
            <v>03/04/2019 13:13</v>
          </cell>
          <cell r="J533" t="str">
            <v>800187</v>
          </cell>
          <cell r="K533" t="str">
            <v>PITSS</v>
          </cell>
          <cell r="L533" t="str">
            <v>ASP</v>
          </cell>
          <cell r="M533" t="str">
            <v>OFFICE DEPOT DE MEXICO SA DE CV</v>
          </cell>
          <cell r="N533" t="str">
            <v>AV. FAJA DE ORO NO. 1100</v>
          </cell>
          <cell r="O533" t="str">
            <v>Salamanca-GTO</v>
          </cell>
          <cell r="P533">
            <v>0</v>
          </cell>
          <cell r="Q533" t="str">
            <v>INTERIOR</v>
          </cell>
          <cell r="R533">
            <v>70</v>
          </cell>
          <cell r="S533" t="str">
            <v>&gt;60</v>
          </cell>
          <cell r="T533" t="str">
            <v>Departmental Digital</v>
          </cell>
          <cell r="U533" t="str">
            <v>A3</v>
          </cell>
          <cell r="V533" t="str">
            <v>Ciudad principal</v>
          </cell>
          <cell r="W533" t="str">
            <v>2-&gt;60</v>
          </cell>
          <cell r="X533">
            <v>1.1000000000000001</v>
          </cell>
          <cell r="Y533">
            <v>1501.5000000000002</v>
          </cell>
          <cell r="Z533">
            <v>1</v>
          </cell>
          <cell r="AA533">
            <v>1.28</v>
          </cell>
          <cell r="AB533">
            <v>5</v>
          </cell>
          <cell r="AC533">
            <v>0.25600000000000001</v>
          </cell>
          <cell r="AD533">
            <v>0</v>
          </cell>
          <cell r="AE533">
            <v>0</v>
          </cell>
          <cell r="AF533">
            <v>43558</v>
          </cell>
          <cell r="AG533">
            <v>43559</v>
          </cell>
          <cell r="AH533">
            <v>1</v>
          </cell>
          <cell r="AI533" t="str">
            <v>0-1 día</v>
          </cell>
          <cell r="AJ533">
            <v>0</v>
          </cell>
          <cell r="AK533">
            <v>0</v>
          </cell>
          <cell r="AL533">
            <v>0</v>
          </cell>
          <cell r="AM533">
            <v>1501.5000000000002</v>
          </cell>
          <cell r="AN533">
            <v>1501.5</v>
          </cell>
          <cell r="AO533">
            <v>1</v>
          </cell>
        </row>
        <row r="534">
          <cell r="A534" t="str">
            <v>0Y4X8430072</v>
          </cell>
          <cell r="B534" t="str">
            <v>0Y4X8430071</v>
          </cell>
          <cell r="C534" t="str">
            <v>0Y4X843007</v>
          </cell>
          <cell r="D534" t="str">
            <v>ABR-19</v>
          </cell>
          <cell r="E534">
            <v>1</v>
          </cell>
          <cell r="F534" t="str">
            <v>2018985</v>
          </cell>
          <cell r="G534" t="str">
            <v>SR MANTENIMIENTO CORRECTIVO</v>
          </cell>
          <cell r="H534" t="str">
            <v>8045</v>
          </cell>
          <cell r="I534" t="str">
            <v>02/04/2019 15:33</v>
          </cell>
          <cell r="J534" t="str">
            <v>800188</v>
          </cell>
          <cell r="K534" t="str">
            <v>PITSS</v>
          </cell>
          <cell r="L534" t="str">
            <v>ASP</v>
          </cell>
          <cell r="M534" t="str">
            <v>PROCTER &amp; GAMBLE MANUFACTURING MEXICO S DE RL DE C</v>
          </cell>
          <cell r="N534" t="str">
            <v>CARRETERA FEDERAL IRAPUATO-ABASOLO KM 10.6</v>
          </cell>
          <cell r="O534" t="str">
            <v>Guanajuato-GTO</v>
          </cell>
          <cell r="P534">
            <v>0</v>
          </cell>
          <cell r="Q534" t="str">
            <v>INTERIOR</v>
          </cell>
          <cell r="R534">
            <v>88</v>
          </cell>
          <cell r="S534" t="str">
            <v>&gt;60</v>
          </cell>
          <cell r="T534" t="str">
            <v>Office Digital</v>
          </cell>
          <cell r="U534" t="str">
            <v>A3</v>
          </cell>
          <cell r="V534" t="str">
            <v>Ciudad principal</v>
          </cell>
          <cell r="W534" t="str">
            <v>2-&gt;60</v>
          </cell>
          <cell r="X534">
            <v>1.1000000000000001</v>
          </cell>
          <cell r="Y534">
            <v>1501.5000000000002</v>
          </cell>
          <cell r="Z534">
            <v>1</v>
          </cell>
          <cell r="AA534">
            <v>2.4500000000000002</v>
          </cell>
          <cell r="AB534">
            <v>5</v>
          </cell>
          <cell r="AC534">
            <v>0.49000000000000005</v>
          </cell>
          <cell r="AD534">
            <v>0</v>
          </cell>
          <cell r="AE534">
            <v>0</v>
          </cell>
          <cell r="AF534">
            <v>43558</v>
          </cell>
          <cell r="AG534">
            <v>43559</v>
          </cell>
          <cell r="AH534">
            <v>1</v>
          </cell>
          <cell r="AI534" t="str">
            <v>0-1 día</v>
          </cell>
          <cell r="AJ534">
            <v>0</v>
          </cell>
          <cell r="AK534">
            <v>0</v>
          </cell>
          <cell r="AL534">
            <v>0</v>
          </cell>
          <cell r="AM534">
            <v>1501.5000000000002</v>
          </cell>
          <cell r="AN534">
            <v>1501.5</v>
          </cell>
          <cell r="AO534">
            <v>1</v>
          </cell>
        </row>
        <row r="535">
          <cell r="A535" t="str">
            <v>0Y4X8430053</v>
          </cell>
          <cell r="B535" t="str">
            <v>0Y4X8430051</v>
          </cell>
          <cell r="C535" t="str">
            <v>0Y4X843005</v>
          </cell>
          <cell r="D535" t="str">
            <v>ABR-19</v>
          </cell>
          <cell r="E535">
            <v>1</v>
          </cell>
          <cell r="F535" t="str">
            <v>2019399</v>
          </cell>
          <cell r="G535" t="str">
            <v>SR MANTENIMIENTO CORRECTIVO</v>
          </cell>
          <cell r="H535" t="str">
            <v>8045</v>
          </cell>
          <cell r="I535" t="str">
            <v>03/04/2019 11:37</v>
          </cell>
          <cell r="J535" t="str">
            <v>800188</v>
          </cell>
          <cell r="K535" t="str">
            <v>PITSS</v>
          </cell>
          <cell r="L535" t="str">
            <v>ASP</v>
          </cell>
          <cell r="M535" t="str">
            <v>PROCTER &amp; GAMBLE MANUFACTURING MEXICO S DE RL DE C</v>
          </cell>
          <cell r="N535" t="str">
            <v>CARRETERA FEDERAL IRAPUATO-ABASOLO KM 10.6</v>
          </cell>
          <cell r="O535" t="str">
            <v>Guanajuato-GTO</v>
          </cell>
          <cell r="P535">
            <v>0</v>
          </cell>
          <cell r="Q535" t="str">
            <v>INTERIOR</v>
          </cell>
          <cell r="R535">
            <v>191</v>
          </cell>
          <cell r="S535" t="str">
            <v>&gt;60</v>
          </cell>
          <cell r="T535" t="str">
            <v>Office Digital</v>
          </cell>
          <cell r="U535" t="str">
            <v>A3</v>
          </cell>
          <cell r="V535" t="str">
            <v>Ciudad principal</v>
          </cell>
          <cell r="W535" t="str">
            <v>2-&gt;60</v>
          </cell>
          <cell r="X535">
            <v>1.1000000000000001</v>
          </cell>
          <cell r="Y535">
            <v>1501.5000000000002</v>
          </cell>
          <cell r="Z535">
            <v>1</v>
          </cell>
          <cell r="AA535">
            <v>0.88</v>
          </cell>
          <cell r="AB535">
            <v>5</v>
          </cell>
          <cell r="AC535">
            <v>0.17599999999999999</v>
          </cell>
          <cell r="AD535">
            <v>0</v>
          </cell>
          <cell r="AE535">
            <v>0</v>
          </cell>
          <cell r="AF535">
            <v>43558</v>
          </cell>
          <cell r="AG535">
            <v>43559</v>
          </cell>
          <cell r="AH535">
            <v>1</v>
          </cell>
          <cell r="AI535" t="str">
            <v>0-1 día</v>
          </cell>
          <cell r="AJ535">
            <v>0</v>
          </cell>
          <cell r="AK535">
            <v>0</v>
          </cell>
          <cell r="AL535">
            <v>0</v>
          </cell>
          <cell r="AM535">
            <v>1501.5000000000002</v>
          </cell>
          <cell r="AN535">
            <v>1501.5</v>
          </cell>
          <cell r="AO535">
            <v>1</v>
          </cell>
        </row>
        <row r="536">
          <cell r="A536" t="str">
            <v>0MX11863332</v>
          </cell>
          <cell r="B536" t="str">
            <v>0MX11863331</v>
          </cell>
          <cell r="C536" t="str">
            <v>0MX1186333</v>
          </cell>
          <cell r="D536" t="str">
            <v>ABR-19</v>
          </cell>
          <cell r="E536">
            <v>1</v>
          </cell>
          <cell r="F536" t="str">
            <v>2018859</v>
          </cell>
          <cell r="G536" t="str">
            <v>SR MANTENIMIENTO CORRECTIVO</v>
          </cell>
          <cell r="H536" t="str">
            <v>7835</v>
          </cell>
          <cell r="I536" t="str">
            <v>02/04/2019 12:02</v>
          </cell>
          <cell r="J536" t="str">
            <v>500158</v>
          </cell>
          <cell r="K536" t="str">
            <v>PITSS</v>
          </cell>
          <cell r="L536" t="str">
            <v>ASP</v>
          </cell>
          <cell r="M536" t="str">
            <v>SUBENSAMBLES INTERNACIONALES S DE RL DE CV</v>
          </cell>
          <cell r="N536" t="str">
            <v>PROL HERMANOS ESCOBAR No 7151-E</v>
          </cell>
          <cell r="O536" t="str">
            <v>Ciudad Juarez-CHIH</v>
          </cell>
          <cell r="P536">
            <v>0</v>
          </cell>
          <cell r="Q536" t="str">
            <v>INTERIOR</v>
          </cell>
          <cell r="R536">
            <v>75</v>
          </cell>
          <cell r="S536" t="str">
            <v>&gt;60</v>
          </cell>
          <cell r="T536" t="str">
            <v>A3 Office Color Laser MFPs</v>
          </cell>
          <cell r="U536" t="str">
            <v>A3</v>
          </cell>
          <cell r="V536" t="str">
            <v>Ciudad principal</v>
          </cell>
          <cell r="W536" t="str">
            <v>2-&gt;60</v>
          </cell>
          <cell r="X536">
            <v>1.1000000000000001</v>
          </cell>
          <cell r="Y536">
            <v>1501.5000000000002</v>
          </cell>
          <cell r="Z536">
            <v>1</v>
          </cell>
          <cell r="AA536">
            <v>4.3</v>
          </cell>
          <cell r="AB536">
            <v>5</v>
          </cell>
          <cell r="AC536">
            <v>0.86</v>
          </cell>
          <cell r="AD536">
            <v>0</v>
          </cell>
          <cell r="AE536">
            <v>0</v>
          </cell>
          <cell r="AF536">
            <v>43558</v>
          </cell>
          <cell r="AG536">
            <v>43559</v>
          </cell>
          <cell r="AH536">
            <v>1</v>
          </cell>
          <cell r="AI536" t="str">
            <v>0-1 día</v>
          </cell>
          <cell r="AJ536">
            <v>0</v>
          </cell>
          <cell r="AK536">
            <v>0</v>
          </cell>
          <cell r="AL536">
            <v>0</v>
          </cell>
          <cell r="AM536">
            <v>1501.5000000000002</v>
          </cell>
          <cell r="AN536">
            <v>1501.5</v>
          </cell>
          <cell r="AO536">
            <v>1</v>
          </cell>
        </row>
        <row r="537">
          <cell r="A537" t="str">
            <v>Y4X8302953</v>
          </cell>
          <cell r="B537" t="str">
            <v>Y4X8302952</v>
          </cell>
          <cell r="C537" t="str">
            <v>Y4X830295</v>
          </cell>
          <cell r="D537" t="str">
            <v>ABR-19</v>
          </cell>
          <cell r="E537">
            <v>1</v>
          </cell>
          <cell r="F537" t="str">
            <v>2019519</v>
          </cell>
          <cell r="G537" t="str">
            <v>SR MANTENIMIENTO CORRECTIVO</v>
          </cell>
          <cell r="H537" t="str">
            <v>8045</v>
          </cell>
          <cell r="I537" t="str">
            <v>03/04/2019 14:15</v>
          </cell>
          <cell r="J537" t="str">
            <v>100038</v>
          </cell>
          <cell r="K537" t="str">
            <v>PITSS</v>
          </cell>
          <cell r="L537" t="str">
            <v>ASP</v>
          </cell>
          <cell r="M537" t="str">
            <v>UNIVERSIDAD AUTONOMA DEL ESTADO DE MEXICO</v>
          </cell>
          <cell r="N537" t="str">
            <v>IGNACIO LOPEZ RAYON No 510</v>
          </cell>
          <cell r="O537" t="str">
            <v>TOLUCA DE LERDO-MEX</v>
          </cell>
          <cell r="P537">
            <v>0</v>
          </cell>
          <cell r="Q537" t="str">
            <v>INTERIOR</v>
          </cell>
          <cell r="R537">
            <v>160</v>
          </cell>
          <cell r="S537" t="str">
            <v>&gt;60</v>
          </cell>
          <cell r="T537" t="str">
            <v>Office Digital</v>
          </cell>
          <cell r="U537" t="str">
            <v>A3</v>
          </cell>
          <cell r="V537" t="str">
            <v>Ciudad principal</v>
          </cell>
          <cell r="W537" t="str">
            <v>2-&gt;60</v>
          </cell>
          <cell r="X537">
            <v>1.1000000000000001</v>
          </cell>
          <cell r="Y537">
            <v>1501.5000000000002</v>
          </cell>
          <cell r="Z537">
            <v>1</v>
          </cell>
          <cell r="AA537">
            <v>1.75</v>
          </cell>
          <cell r="AB537">
            <v>5</v>
          </cell>
          <cell r="AC537">
            <v>0.35</v>
          </cell>
          <cell r="AD537">
            <v>0</v>
          </cell>
          <cell r="AE537">
            <v>0</v>
          </cell>
          <cell r="AF537">
            <v>43558</v>
          </cell>
          <cell r="AG537">
            <v>43559</v>
          </cell>
          <cell r="AH537">
            <v>1</v>
          </cell>
          <cell r="AI537" t="str">
            <v>0-1 día</v>
          </cell>
          <cell r="AJ537">
            <v>0</v>
          </cell>
          <cell r="AK537">
            <v>0</v>
          </cell>
          <cell r="AL537">
            <v>0</v>
          </cell>
          <cell r="AM537">
            <v>1501.5000000000002</v>
          </cell>
          <cell r="AN537">
            <v>1501.5</v>
          </cell>
          <cell r="AO537">
            <v>2</v>
          </cell>
        </row>
        <row r="538">
          <cell r="A538" t="str">
            <v>0MX44651173</v>
          </cell>
          <cell r="B538" t="str">
            <v>0MX44651171</v>
          </cell>
          <cell r="C538" t="str">
            <v>0MX4465117</v>
          </cell>
          <cell r="D538" t="str">
            <v>ABR-19</v>
          </cell>
          <cell r="E538">
            <v>1</v>
          </cell>
          <cell r="F538" t="str">
            <v>2019611</v>
          </cell>
          <cell r="G538" t="str">
            <v>SR MANTENIMIENTO CORRECTIVO</v>
          </cell>
          <cell r="H538" t="str">
            <v>7855</v>
          </cell>
          <cell r="I538" t="str">
            <v>03/04/2019 16:57</v>
          </cell>
          <cell r="J538" t="str">
            <v>500056</v>
          </cell>
          <cell r="K538" t="str">
            <v>PITSS</v>
          </cell>
          <cell r="L538" t="str">
            <v>ASP</v>
          </cell>
          <cell r="M538" t="str">
            <v>OFFICE DEPOT DE MEXICO SA DE CV</v>
          </cell>
          <cell r="N538" t="str">
            <v>BLV MIGUEL HIDALGO 155</v>
          </cell>
          <cell r="O538" t="str">
            <v>Reynosa-TAM</v>
          </cell>
          <cell r="P538">
            <v>0</v>
          </cell>
          <cell r="Q538" t="str">
            <v>INTERIOR</v>
          </cell>
          <cell r="R538">
            <v>84</v>
          </cell>
          <cell r="S538" t="str">
            <v>&gt;60</v>
          </cell>
          <cell r="T538" t="str">
            <v>A3 Office Color Laser MFPs</v>
          </cell>
          <cell r="U538" t="str">
            <v>A3</v>
          </cell>
          <cell r="V538" t="str">
            <v>Ciudad principal</v>
          </cell>
          <cell r="W538" t="str">
            <v>2-&gt;60</v>
          </cell>
          <cell r="X538">
            <v>1.1000000000000001</v>
          </cell>
          <cell r="Y538">
            <v>1501.5000000000002</v>
          </cell>
          <cell r="Z538">
            <v>1</v>
          </cell>
          <cell r="AA538">
            <v>0.55000000000000004</v>
          </cell>
          <cell r="AB538">
            <v>5</v>
          </cell>
          <cell r="AC538">
            <v>0.11000000000000001</v>
          </cell>
          <cell r="AD538">
            <v>0</v>
          </cell>
          <cell r="AE538">
            <v>0</v>
          </cell>
          <cell r="AF538">
            <v>43559</v>
          </cell>
          <cell r="AG538">
            <v>43559</v>
          </cell>
          <cell r="AH538">
            <v>0</v>
          </cell>
          <cell r="AI538" t="str">
            <v>0-1 día</v>
          </cell>
          <cell r="AJ538">
            <v>0</v>
          </cell>
          <cell r="AK538">
            <v>0</v>
          </cell>
          <cell r="AL538">
            <v>0</v>
          </cell>
          <cell r="AM538">
            <v>1501.5000000000002</v>
          </cell>
          <cell r="AN538">
            <v>1501.5</v>
          </cell>
          <cell r="AO538">
            <v>1</v>
          </cell>
        </row>
        <row r="539">
          <cell r="A539" t="str">
            <v>07CX0438323</v>
          </cell>
          <cell r="B539" t="str">
            <v>07CX0438321</v>
          </cell>
          <cell r="C539" t="str">
            <v>07CX043832</v>
          </cell>
          <cell r="D539" t="str">
            <v>ABR-19</v>
          </cell>
          <cell r="E539">
            <v>1</v>
          </cell>
          <cell r="F539" t="str">
            <v>2019295</v>
          </cell>
          <cell r="G539" t="str">
            <v>SR MANTENIMIENTO CORRECTIVO</v>
          </cell>
          <cell r="H539" t="str">
            <v>7025</v>
          </cell>
          <cell r="I539" t="str">
            <v>03/04/2019 09:32</v>
          </cell>
          <cell r="J539" t="str">
            <v>800072</v>
          </cell>
          <cell r="K539" t="str">
            <v>PITSS</v>
          </cell>
          <cell r="L539" t="str">
            <v>ASP</v>
          </cell>
          <cell r="M539" t="str">
            <v>GALAZ YAMAZAKI RUIZ URQUIZA SC</v>
          </cell>
          <cell r="N539" t="str">
            <v>AV. ADOLFO LOPEZ MATEOS NORTE 2405</v>
          </cell>
          <cell r="O539" t="str">
            <v>Guadalajara-JAL</v>
          </cell>
          <cell r="P539">
            <v>0</v>
          </cell>
          <cell r="Q539" t="str">
            <v>INTERIOR</v>
          </cell>
          <cell r="R539">
            <v>103</v>
          </cell>
          <cell r="S539" t="str">
            <v>&gt;60</v>
          </cell>
          <cell r="T539" t="str">
            <v>Office Digital</v>
          </cell>
          <cell r="U539" t="str">
            <v>A3</v>
          </cell>
          <cell r="V539" t="str">
            <v>Ciudad principal</v>
          </cell>
          <cell r="W539" t="str">
            <v>2-&gt;60</v>
          </cell>
          <cell r="X539">
            <v>1.1000000000000001</v>
          </cell>
          <cell r="Y539">
            <v>1501.5000000000002</v>
          </cell>
          <cell r="Z539">
            <v>1</v>
          </cell>
          <cell r="AA539">
            <v>1.7199999999999998</v>
          </cell>
          <cell r="AB539">
            <v>5</v>
          </cell>
          <cell r="AC539">
            <v>0.34399999999999997</v>
          </cell>
          <cell r="AD539">
            <v>0</v>
          </cell>
          <cell r="AE539">
            <v>0</v>
          </cell>
          <cell r="AF539">
            <v>43559</v>
          </cell>
          <cell r="AG539">
            <v>43559</v>
          </cell>
          <cell r="AH539">
            <v>0</v>
          </cell>
          <cell r="AI539" t="str">
            <v>0-1 día</v>
          </cell>
          <cell r="AJ539">
            <v>0</v>
          </cell>
          <cell r="AK539">
            <v>0</v>
          </cell>
          <cell r="AL539">
            <v>0</v>
          </cell>
          <cell r="AM539">
            <v>1501.5000000000002</v>
          </cell>
          <cell r="AN539">
            <v>1501.5</v>
          </cell>
          <cell r="AO539">
            <v>1</v>
          </cell>
        </row>
        <row r="540">
          <cell r="A540" t="str">
            <v>0AE71465731</v>
          </cell>
          <cell r="B540" t="str">
            <v>0AE71465731</v>
          </cell>
          <cell r="C540" t="str">
            <v>0AE7146573</v>
          </cell>
          <cell r="D540" t="str">
            <v>ABR-19</v>
          </cell>
          <cell r="E540">
            <v>1</v>
          </cell>
          <cell r="F540" t="str">
            <v>2017945</v>
          </cell>
          <cell r="G540" t="str">
            <v>SR MANTENIMIENTO CORRECTIVO</v>
          </cell>
          <cell r="H540" t="str">
            <v>5335</v>
          </cell>
          <cell r="I540" t="str">
            <v>01/04/2019 09:49</v>
          </cell>
          <cell r="J540" t="str">
            <v>500163</v>
          </cell>
          <cell r="K540" t="str">
            <v>PITSS</v>
          </cell>
          <cell r="L540" t="str">
            <v>ASP</v>
          </cell>
          <cell r="M540" t="str">
            <v>APTIV CONTRACT SERVICES NORESTE S DE RL DE CV</v>
          </cell>
          <cell r="N540" t="str">
            <v>TRANSFORMACION LT 3B MZ N SECCION II</v>
          </cell>
          <cell r="O540" t="str">
            <v>Ciudad Victoria-TAM</v>
          </cell>
          <cell r="P540">
            <v>0</v>
          </cell>
          <cell r="Q540" t="str">
            <v>INTERIOR</v>
          </cell>
          <cell r="R540">
            <v>313</v>
          </cell>
          <cell r="S540" t="str">
            <v>&gt;60</v>
          </cell>
          <cell r="T540" t="str">
            <v>Office Digital</v>
          </cell>
          <cell r="U540" t="str">
            <v>A3</v>
          </cell>
          <cell r="V540" t="str">
            <v>Ciudad principal</v>
          </cell>
          <cell r="W540" t="str">
            <v>2-&gt;60</v>
          </cell>
          <cell r="X540">
            <v>1.1000000000000001</v>
          </cell>
          <cell r="Y540">
            <v>1501.5000000000002</v>
          </cell>
          <cell r="Z540">
            <v>1</v>
          </cell>
          <cell r="AA540">
            <v>6.26</v>
          </cell>
          <cell r="AB540">
            <v>5</v>
          </cell>
          <cell r="AC540">
            <v>1.252</v>
          </cell>
          <cell r="AD540">
            <v>6.3E-2</v>
          </cell>
          <cell r="AE540">
            <v>-85.995000000000005</v>
          </cell>
          <cell r="AF540">
            <v>43559</v>
          </cell>
          <cell r="AG540">
            <v>43559</v>
          </cell>
          <cell r="AH540">
            <v>0</v>
          </cell>
          <cell r="AI540" t="str">
            <v>0-1 día</v>
          </cell>
          <cell r="AJ540">
            <v>0</v>
          </cell>
          <cell r="AK540">
            <v>0</v>
          </cell>
          <cell r="AL540">
            <v>0</v>
          </cell>
          <cell r="AM540">
            <v>1415.5050000000001</v>
          </cell>
          <cell r="AN540">
            <v>1501.5</v>
          </cell>
          <cell r="AO540">
            <v>1</v>
          </cell>
        </row>
        <row r="541">
          <cell r="A541" t="str">
            <v>0EX96621814</v>
          </cell>
          <cell r="B541" t="str">
            <v>0EX96621812</v>
          </cell>
          <cell r="C541" t="str">
            <v>0EX9662181</v>
          </cell>
          <cell r="D541" t="str">
            <v>ABR-19</v>
          </cell>
          <cell r="E541">
            <v>1</v>
          </cell>
          <cell r="F541" t="str">
            <v>2020147</v>
          </cell>
          <cell r="G541" t="str">
            <v>SR MANTENIMIENTO CORRECTIVO</v>
          </cell>
          <cell r="H541" t="str">
            <v>5866</v>
          </cell>
          <cell r="I541" t="str">
            <v>04/04/2019 14:40</v>
          </cell>
          <cell r="J541" t="str">
            <v>800027</v>
          </cell>
          <cell r="K541" t="str">
            <v>PITSS</v>
          </cell>
          <cell r="L541" t="str">
            <v>ASP</v>
          </cell>
          <cell r="M541" t="str">
            <v>OPERADORA OMX SA DE CV</v>
          </cell>
          <cell r="N541" t="str">
            <v>AV LOPEZ MATEOS SUR No 7000</v>
          </cell>
          <cell r="O541" t="str">
            <v>Tlajomulco De Zu&amp;Iga</v>
          </cell>
          <cell r="P541">
            <v>0</v>
          </cell>
          <cell r="Q541" t="str">
            <v>INTERIOR</v>
          </cell>
          <cell r="R541">
            <v>75</v>
          </cell>
          <cell r="S541" t="str">
            <v>&gt;60</v>
          </cell>
          <cell r="T541" t="str">
            <v>Departmental Digital</v>
          </cell>
          <cell r="U541" t="str">
            <v>A3</v>
          </cell>
          <cell r="V541" t="str">
            <v>Ciudad principal</v>
          </cell>
          <cell r="W541" t="str">
            <v>2-&gt;60</v>
          </cell>
          <cell r="X541">
            <v>1.1000000000000001</v>
          </cell>
          <cell r="Y541">
            <v>1501.5000000000002</v>
          </cell>
          <cell r="Z541">
            <v>1</v>
          </cell>
          <cell r="AA541">
            <v>1.33</v>
          </cell>
          <cell r="AB541">
            <v>5</v>
          </cell>
          <cell r="AC541">
            <v>0.26600000000000001</v>
          </cell>
          <cell r="AD541">
            <v>0</v>
          </cell>
          <cell r="AE541">
            <v>0</v>
          </cell>
          <cell r="AF541">
            <v>43559</v>
          </cell>
          <cell r="AG541">
            <v>43559</v>
          </cell>
          <cell r="AH541">
            <v>0</v>
          </cell>
          <cell r="AI541" t="str">
            <v>0-1 día</v>
          </cell>
          <cell r="AJ541">
            <v>0</v>
          </cell>
          <cell r="AK541">
            <v>0</v>
          </cell>
          <cell r="AL541">
            <v>0</v>
          </cell>
          <cell r="AM541">
            <v>1501.5000000000002</v>
          </cell>
          <cell r="AN541">
            <v>1501.5</v>
          </cell>
          <cell r="AO541">
            <v>2</v>
          </cell>
        </row>
        <row r="542">
          <cell r="A542" t="str">
            <v>0EX74075083</v>
          </cell>
          <cell r="B542" t="str">
            <v>0EX74075081</v>
          </cell>
          <cell r="C542" t="str">
            <v>0EX7407508</v>
          </cell>
          <cell r="D542" t="str">
            <v>ABR-19</v>
          </cell>
          <cell r="E542">
            <v>1</v>
          </cell>
          <cell r="F542" t="str">
            <v>2019273</v>
          </cell>
          <cell r="G542" t="str">
            <v>SR MANTENIMIENTO CORRECTIVO</v>
          </cell>
          <cell r="H542" t="str">
            <v>5867</v>
          </cell>
          <cell r="I542" t="str">
            <v>03/04/2019 09:17</v>
          </cell>
          <cell r="J542" t="str">
            <v>500155</v>
          </cell>
          <cell r="K542" t="str">
            <v>PITSS</v>
          </cell>
          <cell r="L542" t="str">
            <v>ASP</v>
          </cell>
          <cell r="M542" t="str">
            <v>HONEYWELL AUTOMOTIVE DE MEXICO S DE RL DE CV</v>
          </cell>
          <cell r="N542" t="str">
            <v>AV PARQUE INDUSTRIAL JUAREZ 3328</v>
          </cell>
          <cell r="O542" t="str">
            <v>CIUDAD JUAREZ-CHIH</v>
          </cell>
          <cell r="P542">
            <v>0</v>
          </cell>
          <cell r="Q542" t="str">
            <v>INTERIOR</v>
          </cell>
          <cell r="R542">
            <v>111</v>
          </cell>
          <cell r="S542" t="str">
            <v>&gt;60</v>
          </cell>
          <cell r="T542" t="str">
            <v>Office Digital</v>
          </cell>
          <cell r="U542" t="str">
            <v>A3</v>
          </cell>
          <cell r="V542" t="str">
            <v>Ciudad principal</v>
          </cell>
          <cell r="W542" t="str">
            <v>2-&gt;60</v>
          </cell>
          <cell r="X542">
            <v>1.1000000000000001</v>
          </cell>
          <cell r="Y542">
            <v>1501.5000000000002</v>
          </cell>
          <cell r="Z542">
            <v>1</v>
          </cell>
          <cell r="AA542">
            <v>0.55000000000000004</v>
          </cell>
          <cell r="AB542">
            <v>5</v>
          </cell>
          <cell r="AC542">
            <v>0.11000000000000001</v>
          </cell>
          <cell r="AD542">
            <v>0</v>
          </cell>
          <cell r="AE542">
            <v>0</v>
          </cell>
          <cell r="AF542">
            <v>43560</v>
          </cell>
          <cell r="AG542">
            <v>43560</v>
          </cell>
          <cell r="AH542">
            <v>0</v>
          </cell>
          <cell r="AI542" t="str">
            <v>0-1 día</v>
          </cell>
          <cell r="AJ542">
            <v>0</v>
          </cell>
          <cell r="AK542">
            <v>0</v>
          </cell>
          <cell r="AL542">
            <v>0</v>
          </cell>
          <cell r="AM542">
            <v>1501.5000000000002</v>
          </cell>
          <cell r="AN542">
            <v>1501.5</v>
          </cell>
          <cell r="AO542">
            <v>1</v>
          </cell>
        </row>
        <row r="543">
          <cell r="A543" t="str">
            <v>0X763757475</v>
          </cell>
          <cell r="B543" t="str">
            <v>0X763757471</v>
          </cell>
          <cell r="C543" t="str">
            <v>0X76375747</v>
          </cell>
          <cell r="D543" t="str">
            <v>ABR-19</v>
          </cell>
          <cell r="E543">
            <v>1</v>
          </cell>
          <cell r="F543" t="str">
            <v>2020665</v>
          </cell>
          <cell r="G543" t="str">
            <v>SR MANTENIMIENTO CORRECTIVO</v>
          </cell>
          <cell r="H543" t="str">
            <v>5955</v>
          </cell>
          <cell r="I543" t="str">
            <v>05/04/2019 11:38</v>
          </cell>
          <cell r="J543" t="str">
            <v>500093</v>
          </cell>
          <cell r="K543" t="str">
            <v>PITSS</v>
          </cell>
          <cell r="L543" t="str">
            <v>ASP</v>
          </cell>
          <cell r="M543" t="str">
            <v>APTIV CONTRACT SERVICES NUEVO LAREDO S DE RL DE CV</v>
          </cell>
          <cell r="N543" t="str">
            <v>AV LAS FABRICAS No 5838</v>
          </cell>
          <cell r="O543" t="str">
            <v>Nuevo Laredo-TAM</v>
          </cell>
          <cell r="P543">
            <v>0</v>
          </cell>
          <cell r="Q543" t="str">
            <v>INTERIOR</v>
          </cell>
          <cell r="R543">
            <v>668</v>
          </cell>
          <cell r="S543" t="str">
            <v>&gt;60</v>
          </cell>
          <cell r="T543" t="str">
            <v>Departmental Digital</v>
          </cell>
          <cell r="U543" t="str">
            <v>A3</v>
          </cell>
          <cell r="V543" t="str">
            <v>Ciudad principal</v>
          </cell>
          <cell r="W543" t="str">
            <v>2-&gt;60</v>
          </cell>
          <cell r="X543">
            <v>1.1000000000000001</v>
          </cell>
          <cell r="Y543">
            <v>1501.5000000000002</v>
          </cell>
          <cell r="Z543">
            <v>1</v>
          </cell>
          <cell r="AA543">
            <v>2.37</v>
          </cell>
          <cell r="AB543">
            <v>5</v>
          </cell>
          <cell r="AC543">
            <v>0.47400000000000003</v>
          </cell>
          <cell r="AD543">
            <v>0</v>
          </cell>
          <cell r="AE543">
            <v>0</v>
          </cell>
          <cell r="AF543">
            <v>43560</v>
          </cell>
          <cell r="AG543">
            <v>43560</v>
          </cell>
          <cell r="AH543">
            <v>0</v>
          </cell>
          <cell r="AI543" t="str">
            <v>0-1 día</v>
          </cell>
          <cell r="AJ543">
            <v>0</v>
          </cell>
          <cell r="AK543">
            <v>0</v>
          </cell>
          <cell r="AL543">
            <v>0</v>
          </cell>
          <cell r="AM543">
            <v>1501.5000000000002</v>
          </cell>
          <cell r="AN543">
            <v>0</v>
          </cell>
          <cell r="AO543">
            <v>1</v>
          </cell>
        </row>
        <row r="544">
          <cell r="A544" t="str">
            <v>AAQ1005824</v>
          </cell>
          <cell r="B544" t="str">
            <v>AAQ1005822</v>
          </cell>
          <cell r="C544" t="str">
            <v>AAQ100582</v>
          </cell>
          <cell r="D544" t="str">
            <v>ABR-19</v>
          </cell>
          <cell r="E544">
            <v>1</v>
          </cell>
          <cell r="F544" t="str">
            <v>2019921</v>
          </cell>
          <cell r="G544" t="str">
            <v>SR MANTENIMIENTO CORRECTIVO</v>
          </cell>
          <cell r="H544" t="str">
            <v>1026</v>
          </cell>
          <cell r="I544" t="str">
            <v>04/04/2019 10:17</v>
          </cell>
          <cell r="J544" t="str">
            <v>800074</v>
          </cell>
          <cell r="K544" t="str">
            <v>PITSS</v>
          </cell>
          <cell r="L544" t="str">
            <v>ASP</v>
          </cell>
          <cell r="M544" t="str">
            <v>ESPECIALIDADES FINAS DE ZAMORA SA DE CV</v>
          </cell>
          <cell r="N544" t="str">
            <v>AMADO NERVO OTE 101</v>
          </cell>
          <cell r="O544" t="str">
            <v>ZAMORA DE HIDALGO-MI</v>
          </cell>
          <cell r="P544">
            <v>0</v>
          </cell>
          <cell r="Q544" t="str">
            <v>INTERIOR</v>
          </cell>
          <cell r="R544">
            <v>2681</v>
          </cell>
          <cell r="S544" t="str">
            <v>&gt;60</v>
          </cell>
          <cell r="T544" t="str">
            <v>Office Digital</v>
          </cell>
          <cell r="U544" t="str">
            <v>A3</v>
          </cell>
          <cell r="V544" t="str">
            <v>Ciudad principal</v>
          </cell>
          <cell r="W544" t="str">
            <v>2-&gt;60</v>
          </cell>
          <cell r="X544">
            <v>1.1000000000000001</v>
          </cell>
          <cell r="Y544">
            <v>1501.5000000000002</v>
          </cell>
          <cell r="Z544">
            <v>1</v>
          </cell>
          <cell r="AA544">
            <v>6.14</v>
          </cell>
          <cell r="AB544">
            <v>5</v>
          </cell>
          <cell r="AC544">
            <v>1.228</v>
          </cell>
          <cell r="AD544">
            <v>5.6999999999999995E-2</v>
          </cell>
          <cell r="AE544">
            <v>-77.804999999999993</v>
          </cell>
          <cell r="AF544">
            <v>43560</v>
          </cell>
          <cell r="AG544">
            <v>43560</v>
          </cell>
          <cell r="AH544">
            <v>0</v>
          </cell>
          <cell r="AI544" t="str">
            <v>0-1 día</v>
          </cell>
          <cell r="AJ544">
            <v>0</v>
          </cell>
          <cell r="AK544">
            <v>0</v>
          </cell>
          <cell r="AL544">
            <v>0</v>
          </cell>
          <cell r="AM544">
            <v>1423.6950000000002</v>
          </cell>
          <cell r="AN544" t="e">
            <v>#N/A</v>
          </cell>
          <cell r="AO544">
            <v>2</v>
          </cell>
        </row>
        <row r="545">
          <cell r="A545" t="str">
            <v>08TB6085543</v>
          </cell>
          <cell r="B545" t="str">
            <v>08TB6085541</v>
          </cell>
          <cell r="C545" t="str">
            <v>08TB608554</v>
          </cell>
          <cell r="D545" t="str">
            <v>ABR-19</v>
          </cell>
          <cell r="E545">
            <v>1</v>
          </cell>
          <cell r="F545" t="str">
            <v>2019529</v>
          </cell>
          <cell r="G545" t="str">
            <v>SR MANTENIMIENTO CORRECTIVO</v>
          </cell>
          <cell r="H545" t="str">
            <v>8056</v>
          </cell>
          <cell r="I545" t="str">
            <v>03/04/2019 14:19</v>
          </cell>
          <cell r="J545" t="str">
            <v>500028</v>
          </cell>
          <cell r="K545" t="str">
            <v>PITSS</v>
          </cell>
          <cell r="L545" t="str">
            <v>ASP</v>
          </cell>
          <cell r="M545" t="str">
            <v>TRANE SA DE CV</v>
          </cell>
          <cell r="N545" t="str">
            <v>AV GONZALITOS 2202 NTE</v>
          </cell>
          <cell r="O545" t="str">
            <v>MONTERREY-NL</v>
          </cell>
          <cell r="P545">
            <v>0</v>
          </cell>
          <cell r="Q545" t="str">
            <v>INTERIOR</v>
          </cell>
          <cell r="R545">
            <v>2680</v>
          </cell>
          <cell r="S545" t="str">
            <v>&gt;60</v>
          </cell>
          <cell r="T545" t="str">
            <v>A3 Office Color Laser MFPs</v>
          </cell>
          <cell r="U545" t="str">
            <v>A3</v>
          </cell>
          <cell r="V545" t="str">
            <v>Ciudad principal</v>
          </cell>
          <cell r="W545" t="str">
            <v>2-&gt;60</v>
          </cell>
          <cell r="X545">
            <v>1.1000000000000001</v>
          </cell>
          <cell r="Y545">
            <v>1501.5000000000002</v>
          </cell>
          <cell r="Z545">
            <v>1</v>
          </cell>
          <cell r="AA545">
            <v>1.18</v>
          </cell>
          <cell r="AB545">
            <v>5</v>
          </cell>
          <cell r="AC545">
            <v>0.23599999999999999</v>
          </cell>
          <cell r="AD545">
            <v>0</v>
          </cell>
          <cell r="AE545">
            <v>0</v>
          </cell>
          <cell r="AF545">
            <v>43560</v>
          </cell>
          <cell r="AG545">
            <v>43563</v>
          </cell>
          <cell r="AH545">
            <v>1</v>
          </cell>
          <cell r="AI545" t="str">
            <v>0-1 día</v>
          </cell>
          <cell r="AJ545">
            <v>0</v>
          </cell>
          <cell r="AK545">
            <v>0</v>
          </cell>
          <cell r="AL545">
            <v>0</v>
          </cell>
          <cell r="AM545">
            <v>1501.5000000000002</v>
          </cell>
          <cell r="AN545">
            <v>0</v>
          </cell>
          <cell r="AO545">
            <v>1</v>
          </cell>
        </row>
        <row r="546">
          <cell r="A546" t="str">
            <v>0X767064788</v>
          </cell>
          <cell r="B546" t="str">
            <v>0X767064781</v>
          </cell>
          <cell r="C546" t="str">
            <v>0X76706478</v>
          </cell>
          <cell r="D546" t="str">
            <v>ABR-19</v>
          </cell>
          <cell r="E546">
            <v>1</v>
          </cell>
          <cell r="F546" t="str">
            <v>2021541</v>
          </cell>
          <cell r="G546" t="str">
            <v>SR MANTENIMIENTO CORRECTIVO</v>
          </cell>
          <cell r="H546" t="str">
            <v>5945</v>
          </cell>
          <cell r="I546" t="str">
            <v>08/04/2019 10:30</v>
          </cell>
          <cell r="J546" t="str">
            <v>500155</v>
          </cell>
          <cell r="K546" t="str">
            <v>PITSS</v>
          </cell>
          <cell r="L546" t="str">
            <v>ASP</v>
          </cell>
          <cell r="M546" t="str">
            <v>HONEYWELL AUTOMOTIVE DE MEXICO S DE RL DE CV</v>
          </cell>
          <cell r="N546" t="str">
            <v>AV FUENTES DEL SUR No 7070</v>
          </cell>
          <cell r="O546" t="str">
            <v>Ciudad Juarez-CHIH</v>
          </cell>
          <cell r="P546">
            <v>0</v>
          </cell>
          <cell r="Q546" t="str">
            <v>INTERIOR</v>
          </cell>
          <cell r="R546">
            <v>249</v>
          </cell>
          <cell r="S546" t="str">
            <v>&gt;60</v>
          </cell>
          <cell r="T546" t="str">
            <v>Office Digital</v>
          </cell>
          <cell r="U546" t="str">
            <v>A3</v>
          </cell>
          <cell r="V546" t="str">
            <v>Ciudad principal</v>
          </cell>
          <cell r="W546" t="str">
            <v>2-&gt;60</v>
          </cell>
          <cell r="X546">
            <v>1.1000000000000001</v>
          </cell>
          <cell r="Y546">
            <v>1501.5000000000002</v>
          </cell>
          <cell r="Z546">
            <v>1</v>
          </cell>
          <cell r="AA546">
            <v>1.5</v>
          </cell>
          <cell r="AB546">
            <v>5</v>
          </cell>
          <cell r="AC546">
            <v>0.3</v>
          </cell>
          <cell r="AD546">
            <v>0</v>
          </cell>
          <cell r="AE546">
            <v>0</v>
          </cell>
          <cell r="AF546">
            <v>43563</v>
          </cell>
          <cell r="AG546">
            <v>43563</v>
          </cell>
          <cell r="AH546">
            <v>0</v>
          </cell>
          <cell r="AI546" t="str">
            <v>0-1 día</v>
          </cell>
          <cell r="AJ546">
            <v>0</v>
          </cell>
          <cell r="AK546">
            <v>0</v>
          </cell>
          <cell r="AL546">
            <v>0</v>
          </cell>
          <cell r="AM546">
            <v>1501.5000000000002</v>
          </cell>
          <cell r="AN546">
            <v>1501.5</v>
          </cell>
          <cell r="AO546">
            <v>1</v>
          </cell>
        </row>
        <row r="547">
          <cell r="A547" t="str">
            <v>AT02158678</v>
          </cell>
          <cell r="B547" t="str">
            <v>AT02158671</v>
          </cell>
          <cell r="C547" t="str">
            <v>AT0215867</v>
          </cell>
          <cell r="D547" t="str">
            <v>ABR-19</v>
          </cell>
          <cell r="E547">
            <v>1</v>
          </cell>
          <cell r="F547" t="str">
            <v>2021857</v>
          </cell>
          <cell r="G547" t="str">
            <v>SR MANTENIMIENTO CORRECTIVO</v>
          </cell>
          <cell r="H547" t="str">
            <v>7803</v>
          </cell>
          <cell r="I547" t="str">
            <v>08/04/2019 15:08</v>
          </cell>
          <cell r="J547" t="str">
            <v>800147</v>
          </cell>
          <cell r="K547" t="str">
            <v>PITSS</v>
          </cell>
          <cell r="L547" t="str">
            <v>ASP</v>
          </cell>
          <cell r="M547" t="str">
            <v>SMC CORPORATION MEXICO SA DE CV</v>
          </cell>
          <cell r="N547" t="str">
            <v>CARR SILAO-TREJO KM 2.5 S/N</v>
          </cell>
          <cell r="O547" t="str">
            <v>SILAO-GTO</v>
          </cell>
          <cell r="P547">
            <v>0</v>
          </cell>
          <cell r="Q547" t="str">
            <v>INTERIOR</v>
          </cell>
          <cell r="R547">
            <v>2685</v>
          </cell>
          <cell r="S547" t="str">
            <v>&gt;60</v>
          </cell>
          <cell r="T547" t="str">
            <v>A3 Color Solid Ink MFPs</v>
          </cell>
          <cell r="U547" t="str">
            <v>A3</v>
          </cell>
          <cell r="V547" t="str">
            <v>Otras</v>
          </cell>
          <cell r="W547" t="str">
            <v>2-&gt;60</v>
          </cell>
          <cell r="X547">
            <v>1.1000000000000001</v>
          </cell>
          <cell r="Y547">
            <v>1501.5000000000002</v>
          </cell>
          <cell r="Z547">
            <v>1</v>
          </cell>
          <cell r="AA547">
            <v>2.87</v>
          </cell>
          <cell r="AB547">
            <v>9</v>
          </cell>
          <cell r="AC547">
            <v>0.31888888888888889</v>
          </cell>
          <cell r="AD547">
            <v>0</v>
          </cell>
          <cell r="AE547">
            <v>0</v>
          </cell>
          <cell r="AF547">
            <v>43564</v>
          </cell>
          <cell r="AG547">
            <v>43564</v>
          </cell>
          <cell r="AH547">
            <v>0</v>
          </cell>
          <cell r="AI547" t="str">
            <v>0-1 día</v>
          </cell>
          <cell r="AJ547">
            <v>0</v>
          </cell>
          <cell r="AK547">
            <v>0</v>
          </cell>
          <cell r="AL547">
            <v>0</v>
          </cell>
          <cell r="AM547">
            <v>1501.5000000000002</v>
          </cell>
          <cell r="AN547" t="e">
            <v>#N/A</v>
          </cell>
          <cell r="AO547">
            <v>1</v>
          </cell>
        </row>
        <row r="548">
          <cell r="A548" t="str">
            <v>0EX92999998</v>
          </cell>
          <cell r="B548" t="str">
            <v>0EX92999991</v>
          </cell>
          <cell r="C548" t="str">
            <v>0EX9299999</v>
          </cell>
          <cell r="D548" t="str">
            <v>ABR-19</v>
          </cell>
          <cell r="E548">
            <v>1</v>
          </cell>
          <cell r="F548" t="str">
            <v>2021981</v>
          </cell>
          <cell r="G548" t="str">
            <v>SR MANTENIMIENTO CORRECTIVO</v>
          </cell>
          <cell r="H548" t="str">
            <v>5866</v>
          </cell>
          <cell r="I548" t="str">
            <v>08/04/2019 19:46</v>
          </cell>
          <cell r="J548" t="str">
            <v>800187</v>
          </cell>
          <cell r="K548" t="str">
            <v>PITSS</v>
          </cell>
          <cell r="L548" t="str">
            <v>ASP</v>
          </cell>
          <cell r="M548" t="str">
            <v>OFFICE DEPOT DE MEXICO SA DE CV</v>
          </cell>
          <cell r="N548" t="str">
            <v>AV CONSTITUYENTES ORIENTE 20</v>
          </cell>
          <cell r="O548" t="str">
            <v>Queretaro-QRO</v>
          </cell>
          <cell r="P548">
            <v>0</v>
          </cell>
          <cell r="Q548" t="str">
            <v>INTERIOR</v>
          </cell>
          <cell r="R548">
            <v>175</v>
          </cell>
          <cell r="S548" t="str">
            <v>&gt;60</v>
          </cell>
          <cell r="T548" t="str">
            <v>Departmental Digital</v>
          </cell>
          <cell r="U548" t="str">
            <v>A3</v>
          </cell>
          <cell r="V548" t="str">
            <v>Ciudad principal</v>
          </cell>
          <cell r="W548" t="str">
            <v>2-&gt;60</v>
          </cell>
          <cell r="X548">
            <v>1.1000000000000001</v>
          </cell>
          <cell r="Y548">
            <v>1501.5000000000002</v>
          </cell>
          <cell r="Z548">
            <v>1</v>
          </cell>
          <cell r="AA548">
            <v>1</v>
          </cell>
          <cell r="AB548">
            <v>5</v>
          </cell>
          <cell r="AC548">
            <v>0.2</v>
          </cell>
          <cell r="AD548">
            <v>0</v>
          </cell>
          <cell r="AE548">
            <v>0</v>
          </cell>
          <cell r="AF548">
            <v>43564</v>
          </cell>
          <cell r="AG548">
            <v>43564</v>
          </cell>
          <cell r="AH548">
            <v>0</v>
          </cell>
          <cell r="AI548" t="str">
            <v>0-1 día</v>
          </cell>
          <cell r="AJ548">
            <v>0</v>
          </cell>
          <cell r="AK548">
            <v>0</v>
          </cell>
          <cell r="AL548">
            <v>0</v>
          </cell>
          <cell r="AM548">
            <v>1501.5000000000002</v>
          </cell>
          <cell r="AN548">
            <v>1501.5</v>
          </cell>
          <cell r="AO548">
            <v>1</v>
          </cell>
        </row>
        <row r="549">
          <cell r="A549" t="str">
            <v>0EX74075749</v>
          </cell>
          <cell r="B549" t="str">
            <v>0EX74075741</v>
          </cell>
          <cell r="C549" t="str">
            <v>0EX7407574</v>
          </cell>
          <cell r="D549" t="str">
            <v>ABR-19</v>
          </cell>
          <cell r="E549">
            <v>1</v>
          </cell>
          <cell r="F549" t="str">
            <v>2022235</v>
          </cell>
          <cell r="G549" t="str">
            <v>SR MANTENIMIENTO CORRECTIVO</v>
          </cell>
          <cell r="H549" t="str">
            <v>5867</v>
          </cell>
          <cell r="I549" t="str">
            <v>09/04/2019 09:14</v>
          </cell>
          <cell r="J549" t="str">
            <v>500155</v>
          </cell>
          <cell r="K549" t="str">
            <v>PITSS</v>
          </cell>
          <cell r="L549" t="str">
            <v>ASP</v>
          </cell>
          <cell r="M549" t="str">
            <v>HONEYWELL AUTOMOTIVE DE MEXICO S DE RL DE CV</v>
          </cell>
          <cell r="N549" t="str">
            <v>AV PARQUE INDUSTRIAL JUAREZ 3328</v>
          </cell>
          <cell r="O549" t="str">
            <v>CIUDAD JUAREZ-CHIH</v>
          </cell>
          <cell r="P549">
            <v>0</v>
          </cell>
          <cell r="Q549" t="str">
            <v>INTERIOR</v>
          </cell>
          <cell r="R549">
            <v>89</v>
          </cell>
          <cell r="S549" t="str">
            <v>&gt;60</v>
          </cell>
          <cell r="T549" t="str">
            <v>Office Digital</v>
          </cell>
          <cell r="U549" t="str">
            <v>A3</v>
          </cell>
          <cell r="V549" t="str">
            <v>Ciudad principal</v>
          </cell>
          <cell r="W549" t="str">
            <v>2-&gt;60</v>
          </cell>
          <cell r="X549">
            <v>1.1000000000000001</v>
          </cell>
          <cell r="Y549">
            <v>1501.5000000000002</v>
          </cell>
          <cell r="Z549">
            <v>1</v>
          </cell>
          <cell r="AA549">
            <v>0.27</v>
          </cell>
          <cell r="AB549">
            <v>5</v>
          </cell>
          <cell r="AC549">
            <v>5.4000000000000006E-2</v>
          </cell>
          <cell r="AD549">
            <v>0</v>
          </cell>
          <cell r="AE549">
            <v>0</v>
          </cell>
          <cell r="AF549">
            <v>43564</v>
          </cell>
          <cell r="AG549">
            <v>43564</v>
          </cell>
          <cell r="AH549">
            <v>0</v>
          </cell>
          <cell r="AI549" t="str">
            <v>0-1 día</v>
          </cell>
          <cell r="AJ549">
            <v>0</v>
          </cell>
          <cell r="AK549">
            <v>0</v>
          </cell>
          <cell r="AL549">
            <v>0</v>
          </cell>
          <cell r="AM549">
            <v>1501.5000000000002</v>
          </cell>
          <cell r="AN549">
            <v>1501.5</v>
          </cell>
          <cell r="AO549">
            <v>1</v>
          </cell>
        </row>
        <row r="550">
          <cell r="A550" t="str">
            <v>2TX0598559</v>
          </cell>
          <cell r="B550" t="str">
            <v>2TX0598551</v>
          </cell>
          <cell r="C550" t="str">
            <v>2TX059855</v>
          </cell>
          <cell r="D550" t="str">
            <v>ABR-19</v>
          </cell>
          <cell r="E550">
            <v>1</v>
          </cell>
          <cell r="F550" t="str">
            <v>2022281</v>
          </cell>
          <cell r="G550" t="str">
            <v>SR MANTENIMIENTO CORRECTIVO</v>
          </cell>
          <cell r="H550" t="str">
            <v>8030</v>
          </cell>
          <cell r="I550" t="str">
            <v>09/04/2019 10:11</v>
          </cell>
          <cell r="J550" t="str">
            <v>500066</v>
          </cell>
          <cell r="K550" t="str">
            <v>PITSS</v>
          </cell>
          <cell r="L550" t="str">
            <v>ASP</v>
          </cell>
          <cell r="M550" t="str">
            <v>DIGITAL NET SOLUTIONS GAV SA DE CV</v>
          </cell>
          <cell r="N550" t="str">
            <v>Carretera Miguel Alemßn KM 21</v>
          </cell>
          <cell r="O550" t="str">
            <v>Apodaca-NL</v>
          </cell>
          <cell r="P550">
            <v>0</v>
          </cell>
          <cell r="Q550" t="str">
            <v>INTERIOR</v>
          </cell>
          <cell r="R550">
            <v>147</v>
          </cell>
          <cell r="S550" t="str">
            <v>&gt;60</v>
          </cell>
          <cell r="T550" t="str">
            <v>A3 Office Color Laser MFPs</v>
          </cell>
          <cell r="U550" t="str">
            <v>A3</v>
          </cell>
          <cell r="V550" t="str">
            <v>Otras</v>
          </cell>
          <cell r="W550" t="str">
            <v>2-&gt;60</v>
          </cell>
          <cell r="X550">
            <v>1.1000000000000001</v>
          </cell>
          <cell r="Y550">
            <v>1501.5000000000002</v>
          </cell>
          <cell r="Z550">
            <v>1</v>
          </cell>
          <cell r="AA550">
            <v>4.1399999999999997</v>
          </cell>
          <cell r="AB550">
            <v>9</v>
          </cell>
          <cell r="AC550">
            <v>0.45999999999999996</v>
          </cell>
          <cell r="AD550">
            <v>0</v>
          </cell>
          <cell r="AE550">
            <v>0</v>
          </cell>
          <cell r="AF550">
            <v>43564</v>
          </cell>
          <cell r="AG550">
            <v>43564</v>
          </cell>
          <cell r="AH550">
            <v>0</v>
          </cell>
          <cell r="AI550" t="str">
            <v>0-1 día</v>
          </cell>
          <cell r="AJ550">
            <v>0</v>
          </cell>
          <cell r="AK550">
            <v>0</v>
          </cell>
          <cell r="AL550">
            <v>0</v>
          </cell>
          <cell r="AM550">
            <v>1501.5000000000002</v>
          </cell>
          <cell r="AN550">
            <v>1501.5</v>
          </cell>
          <cell r="AO550">
            <v>1</v>
          </cell>
        </row>
        <row r="551">
          <cell r="A551" t="str">
            <v>0MX47773738</v>
          </cell>
          <cell r="B551" t="str">
            <v>0MX47773731</v>
          </cell>
          <cell r="C551" t="str">
            <v>0MX4777373</v>
          </cell>
          <cell r="D551" t="str">
            <v>ABR-19</v>
          </cell>
          <cell r="E551">
            <v>1</v>
          </cell>
          <cell r="F551" t="str">
            <v>2021423</v>
          </cell>
          <cell r="G551" t="str">
            <v>SR MANTENIMIENTO CORRECTIVO</v>
          </cell>
          <cell r="H551" t="str">
            <v>7845</v>
          </cell>
          <cell r="I551" t="str">
            <v>08/04/2019 08:33</v>
          </cell>
          <cell r="J551" t="str">
            <v>500158</v>
          </cell>
          <cell r="K551" t="str">
            <v>PITSS</v>
          </cell>
          <cell r="L551" t="str">
            <v>ASP</v>
          </cell>
          <cell r="M551" t="str">
            <v>TECNOLOGIA DE ILUMINACION AUTOMOTRIZ SA DE CV</v>
          </cell>
          <cell r="N551" t="str">
            <v>AV DEL CHARRO No 1750 NTE</v>
          </cell>
          <cell r="O551" t="str">
            <v>Ciudad Juarez-CHIH</v>
          </cell>
          <cell r="P551">
            <v>0</v>
          </cell>
          <cell r="Q551" t="str">
            <v>INTERIOR</v>
          </cell>
          <cell r="R551">
            <v>171</v>
          </cell>
          <cell r="S551" t="str">
            <v>&gt;60</v>
          </cell>
          <cell r="T551" t="str">
            <v>A3 Office Color Laser MFPs</v>
          </cell>
          <cell r="U551" t="str">
            <v>A3</v>
          </cell>
          <cell r="V551" t="str">
            <v>Ciudad principal</v>
          </cell>
          <cell r="W551" t="str">
            <v>2-&gt;60</v>
          </cell>
          <cell r="X551">
            <v>1.1000000000000001</v>
          </cell>
          <cell r="Y551">
            <v>1501.5000000000002</v>
          </cell>
          <cell r="Z551">
            <v>1</v>
          </cell>
          <cell r="AA551">
            <v>1.1299999999999999</v>
          </cell>
          <cell r="AB551">
            <v>5</v>
          </cell>
          <cell r="AC551">
            <v>0.22599999999999998</v>
          </cell>
          <cell r="AD551">
            <v>0</v>
          </cell>
          <cell r="AE551">
            <v>0</v>
          </cell>
          <cell r="AF551">
            <v>43564</v>
          </cell>
          <cell r="AG551">
            <v>43564</v>
          </cell>
          <cell r="AH551">
            <v>0</v>
          </cell>
          <cell r="AI551" t="str">
            <v>0-1 día</v>
          </cell>
          <cell r="AJ551">
            <v>0</v>
          </cell>
          <cell r="AK551">
            <v>0</v>
          </cell>
          <cell r="AL551">
            <v>0</v>
          </cell>
          <cell r="AM551">
            <v>1501.5000000000002</v>
          </cell>
          <cell r="AN551">
            <v>1501.5</v>
          </cell>
          <cell r="AO551">
            <v>1</v>
          </cell>
        </row>
        <row r="552">
          <cell r="A552" t="str">
            <v>0XEL5553368</v>
          </cell>
          <cell r="B552" t="str">
            <v>0XEL5553362</v>
          </cell>
          <cell r="C552" t="str">
            <v>0XEL555336</v>
          </cell>
          <cell r="D552" t="str">
            <v>ABR-19</v>
          </cell>
          <cell r="E552">
            <v>1</v>
          </cell>
          <cell r="F552" t="str">
            <v>2021987</v>
          </cell>
          <cell r="G552" t="str">
            <v>SR MANTENIMIENTO CORRECTIVO</v>
          </cell>
          <cell r="H552" t="str">
            <v>5774</v>
          </cell>
          <cell r="I552" t="str">
            <v>08/04/2019 19:58</v>
          </cell>
          <cell r="J552" t="str">
            <v>800197</v>
          </cell>
          <cell r="K552" t="str">
            <v>PITSS</v>
          </cell>
          <cell r="L552" t="str">
            <v>ASP</v>
          </cell>
          <cell r="M552" t="str">
            <v>OFFICE DEPOT DE MEXICO SA DE CV</v>
          </cell>
          <cell r="N552" t="str">
            <v>AV VENUSTIANO CARRANZA No 733</v>
          </cell>
          <cell r="O552" t="str">
            <v>San Luis Potosi-SLP</v>
          </cell>
          <cell r="P552">
            <v>0</v>
          </cell>
          <cell r="Q552" t="str">
            <v>INTERIOR</v>
          </cell>
          <cell r="R552">
            <v>142</v>
          </cell>
          <cell r="S552" t="str">
            <v>&gt;60</v>
          </cell>
          <cell r="T552" t="str">
            <v>Departmental Digital</v>
          </cell>
          <cell r="U552" t="str">
            <v>A3</v>
          </cell>
          <cell r="V552" t="str">
            <v>Ciudad principal</v>
          </cell>
          <cell r="W552" t="str">
            <v>2-&gt;60</v>
          </cell>
          <cell r="X552">
            <v>1.1000000000000001</v>
          </cell>
          <cell r="Y552">
            <v>1501.5000000000002</v>
          </cell>
          <cell r="Z552">
            <v>1</v>
          </cell>
          <cell r="AA552">
            <v>0.17</v>
          </cell>
          <cell r="AB552">
            <v>5</v>
          </cell>
          <cell r="AC552">
            <v>3.4000000000000002E-2</v>
          </cell>
          <cell r="AD552">
            <v>0</v>
          </cell>
          <cell r="AE552">
            <v>0</v>
          </cell>
          <cell r="AF552">
            <v>43564</v>
          </cell>
          <cell r="AG552">
            <v>43565</v>
          </cell>
          <cell r="AH552">
            <v>1</v>
          </cell>
          <cell r="AI552" t="str">
            <v>0-1 día</v>
          </cell>
          <cell r="AJ552">
            <v>0</v>
          </cell>
          <cell r="AK552">
            <v>0</v>
          </cell>
          <cell r="AL552">
            <v>0</v>
          </cell>
          <cell r="AM552">
            <v>1501.5000000000002</v>
          </cell>
          <cell r="AN552">
            <v>1501.5</v>
          </cell>
          <cell r="AO552">
            <v>2</v>
          </cell>
        </row>
        <row r="553">
          <cell r="A553" t="str">
            <v>0EX740718610</v>
          </cell>
          <cell r="B553" t="str">
            <v>0EX74071861</v>
          </cell>
          <cell r="C553" t="str">
            <v>0EX7407186</v>
          </cell>
          <cell r="D553" t="str">
            <v>ABR-19</v>
          </cell>
          <cell r="E553">
            <v>1</v>
          </cell>
          <cell r="F553" t="str">
            <v>2022875</v>
          </cell>
          <cell r="G553" t="str">
            <v>SR MANTENIMIENTO CORRECTIVO</v>
          </cell>
          <cell r="H553" t="str">
            <v>5867</v>
          </cell>
          <cell r="I553" t="str">
            <v>10/04/2019 09:47</v>
          </cell>
          <cell r="J553" t="str">
            <v>500155</v>
          </cell>
          <cell r="K553" t="str">
            <v>PITSS</v>
          </cell>
          <cell r="L553" t="str">
            <v>ASP</v>
          </cell>
          <cell r="M553" t="str">
            <v>HONEYWELL AUTOMOTIVE DE MEXICO S DE RL DE CV</v>
          </cell>
          <cell r="N553" t="str">
            <v>AV VALLE DEL CEDRO 1681</v>
          </cell>
          <cell r="O553" t="str">
            <v>CIUDAD JUAREZ-CHIH</v>
          </cell>
          <cell r="P553">
            <v>0</v>
          </cell>
          <cell r="Q553" t="str">
            <v>INTERIOR</v>
          </cell>
          <cell r="R553">
            <v>169</v>
          </cell>
          <cell r="S553" t="str">
            <v>&gt;60</v>
          </cell>
          <cell r="T553" t="str">
            <v>Office Digital</v>
          </cell>
          <cell r="U553" t="str">
            <v>A3</v>
          </cell>
          <cell r="V553" t="str">
            <v>Ciudad principal</v>
          </cell>
          <cell r="W553" t="str">
            <v>2-&gt;60</v>
          </cell>
          <cell r="X553">
            <v>1.1000000000000001</v>
          </cell>
          <cell r="Y553">
            <v>1501.5000000000002</v>
          </cell>
          <cell r="Z553">
            <v>1</v>
          </cell>
          <cell r="AA553">
            <v>0.72</v>
          </cell>
          <cell r="AB553">
            <v>5</v>
          </cell>
          <cell r="AC553">
            <v>0.14399999999999999</v>
          </cell>
          <cell r="AD553">
            <v>0</v>
          </cell>
          <cell r="AE553">
            <v>0</v>
          </cell>
          <cell r="AF553">
            <v>43565</v>
          </cell>
          <cell r="AG553">
            <v>43565</v>
          </cell>
          <cell r="AH553">
            <v>0</v>
          </cell>
          <cell r="AI553" t="str">
            <v>0-1 día</v>
          </cell>
          <cell r="AJ553">
            <v>0</v>
          </cell>
          <cell r="AK553">
            <v>0</v>
          </cell>
          <cell r="AL553">
            <v>0</v>
          </cell>
          <cell r="AM553">
            <v>1501.5000000000002</v>
          </cell>
          <cell r="AN553">
            <v>1501.5</v>
          </cell>
          <cell r="AO553">
            <v>1</v>
          </cell>
        </row>
        <row r="554">
          <cell r="A554" t="str">
            <v>0MX476675710</v>
          </cell>
          <cell r="B554" t="str">
            <v>0MX47667572</v>
          </cell>
          <cell r="C554" t="str">
            <v>0MX4766757</v>
          </cell>
          <cell r="D554" t="str">
            <v>ABR-19</v>
          </cell>
          <cell r="E554">
            <v>1</v>
          </cell>
          <cell r="F554" t="str">
            <v>2023007</v>
          </cell>
          <cell r="G554" t="str">
            <v>SR MANTENIMIENTO CORRECTIVO</v>
          </cell>
          <cell r="H554" t="str">
            <v>7845</v>
          </cell>
          <cell r="I554" t="str">
            <v>10/04/2019 12:12</v>
          </cell>
          <cell r="J554" t="str">
            <v>500155</v>
          </cell>
          <cell r="K554" t="str">
            <v>PITSS</v>
          </cell>
          <cell r="L554" t="str">
            <v>ASP</v>
          </cell>
          <cell r="M554" t="str">
            <v>HONEYWELL AUTOMOTIVE DE MEXICO S DE RL DE CV</v>
          </cell>
          <cell r="N554" t="str">
            <v>AV PARQUE INDUSTRIAL JUAREZ 3328</v>
          </cell>
          <cell r="O554" t="str">
            <v>CIUDAD JUAREZ-CHIH</v>
          </cell>
          <cell r="P554">
            <v>0</v>
          </cell>
          <cell r="Q554" t="str">
            <v>INTERIOR</v>
          </cell>
          <cell r="R554">
            <v>64</v>
          </cell>
          <cell r="S554" t="str">
            <v>&gt;60</v>
          </cell>
          <cell r="T554" t="str">
            <v>A3 Office Color Laser MFPs</v>
          </cell>
          <cell r="U554" t="str">
            <v>A3</v>
          </cell>
          <cell r="V554" t="str">
            <v>Ciudad principal</v>
          </cell>
          <cell r="W554" t="str">
            <v>2-&gt;60</v>
          </cell>
          <cell r="X554">
            <v>1.1000000000000001</v>
          </cell>
          <cell r="Y554">
            <v>1501.5000000000002</v>
          </cell>
          <cell r="Z554">
            <v>1</v>
          </cell>
          <cell r="AA554">
            <v>1.3</v>
          </cell>
          <cell r="AB554">
            <v>5</v>
          </cell>
          <cell r="AC554">
            <v>0.26</v>
          </cell>
          <cell r="AD554">
            <v>0</v>
          </cell>
          <cell r="AE554">
            <v>0</v>
          </cell>
          <cell r="AF554">
            <v>43565</v>
          </cell>
          <cell r="AG554">
            <v>43565</v>
          </cell>
          <cell r="AH554">
            <v>0</v>
          </cell>
          <cell r="AI554" t="str">
            <v>0-1 día</v>
          </cell>
          <cell r="AJ554">
            <v>0</v>
          </cell>
          <cell r="AK554">
            <v>0</v>
          </cell>
          <cell r="AL554">
            <v>0</v>
          </cell>
          <cell r="AM554">
            <v>1501.5000000000002</v>
          </cell>
          <cell r="AN554">
            <v>1501.5</v>
          </cell>
          <cell r="AO554">
            <v>2</v>
          </cell>
        </row>
        <row r="555">
          <cell r="A555" t="str">
            <v>0LNX6313483</v>
          </cell>
          <cell r="B555" t="str">
            <v>0LNX6313481</v>
          </cell>
          <cell r="C555" t="str">
            <v>0LNX631348</v>
          </cell>
          <cell r="D555" t="str">
            <v>ABR-19</v>
          </cell>
          <cell r="E555">
            <v>1</v>
          </cell>
          <cell r="F555" t="str">
            <v>2019593</v>
          </cell>
          <cell r="G555" t="str">
            <v>SR MANTENIMIENTO CORRECTIVO</v>
          </cell>
          <cell r="H555" t="str">
            <v>5230</v>
          </cell>
          <cell r="I555" t="str">
            <v>03/04/2019 16:18</v>
          </cell>
          <cell r="J555" t="str">
            <v>500159</v>
          </cell>
          <cell r="K555" t="str">
            <v>PITSS</v>
          </cell>
          <cell r="L555" t="str">
            <v>ASP</v>
          </cell>
          <cell r="M555" t="str">
            <v>HONEYWELL AUTOMOTIVE DE MEXICO S DE RL DE CV</v>
          </cell>
          <cell r="N555" t="str">
            <v>CRISTOBAL COLON 11364</v>
          </cell>
          <cell r="O555" t="str">
            <v>Chihuahua-CHIH</v>
          </cell>
          <cell r="P555">
            <v>0</v>
          </cell>
          <cell r="Q555" t="str">
            <v>INTERIOR</v>
          </cell>
          <cell r="R555">
            <v>504</v>
          </cell>
          <cell r="S555" t="str">
            <v>&gt;60</v>
          </cell>
          <cell r="T555" t="str">
            <v>Office Digital</v>
          </cell>
          <cell r="U555" t="str">
            <v>A3</v>
          </cell>
          <cell r="V555" t="str">
            <v>Ciudad principal</v>
          </cell>
          <cell r="W555" t="str">
            <v>2-&gt;60</v>
          </cell>
          <cell r="X555">
            <v>1.1000000000000001</v>
          </cell>
          <cell r="Y555">
            <v>1501.5000000000002</v>
          </cell>
          <cell r="Z555">
            <v>1</v>
          </cell>
          <cell r="AA555">
            <v>1.2</v>
          </cell>
          <cell r="AB555">
            <v>5</v>
          </cell>
          <cell r="AC555">
            <v>0.24</v>
          </cell>
          <cell r="AD555">
            <v>0</v>
          </cell>
          <cell r="AE555">
            <v>0</v>
          </cell>
          <cell r="AF555">
            <v>43565</v>
          </cell>
          <cell r="AG555">
            <v>43565</v>
          </cell>
          <cell r="AH555">
            <v>0</v>
          </cell>
          <cell r="AI555" t="str">
            <v>0-1 día</v>
          </cell>
          <cell r="AJ555">
            <v>0</v>
          </cell>
          <cell r="AK555">
            <v>0</v>
          </cell>
          <cell r="AL555">
            <v>0</v>
          </cell>
          <cell r="AM555">
            <v>1501.5000000000002</v>
          </cell>
          <cell r="AN555">
            <v>0</v>
          </cell>
          <cell r="AO555">
            <v>1</v>
          </cell>
        </row>
        <row r="556">
          <cell r="A556" t="str">
            <v>0X7637269210</v>
          </cell>
          <cell r="B556" t="str">
            <v>0X763726921</v>
          </cell>
          <cell r="C556" t="str">
            <v>0X76372692</v>
          </cell>
          <cell r="D556" t="str">
            <v>ABR-19</v>
          </cell>
          <cell r="E556">
            <v>1</v>
          </cell>
          <cell r="F556" t="str">
            <v>2023015</v>
          </cell>
          <cell r="G556" t="str">
            <v>SR MANTENIMIENTO CORRECTIVO</v>
          </cell>
          <cell r="H556" t="str">
            <v>5945</v>
          </cell>
          <cell r="I556" t="str">
            <v>10/04/2019 12:20</v>
          </cell>
          <cell r="J556" t="str">
            <v>800187</v>
          </cell>
          <cell r="K556" t="str">
            <v>PITSS</v>
          </cell>
          <cell r="L556" t="str">
            <v>ASP</v>
          </cell>
          <cell r="M556" t="str">
            <v>BIO PAPPEL SCRIBE SA DE CV</v>
          </cell>
          <cell r="N556" t="str">
            <v>AV CENTRAL DR RAFAEL AYALA ECHEVERRIA KM 0.2</v>
          </cell>
          <cell r="O556" t="str">
            <v>San Juan Del Rio-QRO</v>
          </cell>
          <cell r="P556">
            <v>0</v>
          </cell>
          <cell r="Q556" t="str">
            <v>INTERIOR</v>
          </cell>
          <cell r="R556">
            <v>118</v>
          </cell>
          <cell r="S556" t="str">
            <v>&gt;60</v>
          </cell>
          <cell r="T556" t="str">
            <v>Office Digital</v>
          </cell>
          <cell r="U556" t="str">
            <v>A3</v>
          </cell>
          <cell r="V556" t="str">
            <v>Ciudad principal</v>
          </cell>
          <cell r="W556" t="str">
            <v>2-&gt;60</v>
          </cell>
          <cell r="X556">
            <v>1.1000000000000001</v>
          </cell>
          <cell r="Y556">
            <v>1501.5000000000002</v>
          </cell>
          <cell r="Z556">
            <v>1</v>
          </cell>
          <cell r="AA556">
            <v>5.67</v>
          </cell>
          <cell r="AB556">
            <v>5</v>
          </cell>
          <cell r="AC556">
            <v>1.1339999999999999</v>
          </cell>
          <cell r="AD556">
            <v>3.3499999999999974E-2</v>
          </cell>
          <cell r="AE556">
            <v>-45.727499999999964</v>
          </cell>
          <cell r="AF556">
            <v>43566</v>
          </cell>
          <cell r="AG556">
            <v>43566</v>
          </cell>
          <cell r="AH556">
            <v>0</v>
          </cell>
          <cell r="AI556" t="str">
            <v>0-1 día</v>
          </cell>
          <cell r="AJ556">
            <v>0</v>
          </cell>
          <cell r="AK556">
            <v>0</v>
          </cell>
          <cell r="AL556">
            <v>0</v>
          </cell>
          <cell r="AM556">
            <v>1455.7725000000003</v>
          </cell>
          <cell r="AN556">
            <v>1501.5</v>
          </cell>
          <cell r="AO556">
            <v>2</v>
          </cell>
        </row>
        <row r="557">
          <cell r="A557" t="str">
            <v>0X7670583911</v>
          </cell>
          <cell r="B557" t="str">
            <v>0X767058392</v>
          </cell>
          <cell r="C557" t="str">
            <v>0X76705839</v>
          </cell>
          <cell r="D557" t="str">
            <v>ABR-19</v>
          </cell>
          <cell r="E557">
            <v>1</v>
          </cell>
          <cell r="F557" t="str">
            <v>2023461</v>
          </cell>
          <cell r="G557" t="str">
            <v>SR MANTENIMIENTO CORRECTIVO</v>
          </cell>
          <cell r="H557" t="str">
            <v>5945</v>
          </cell>
          <cell r="I557" t="str">
            <v>11/04/2019 10:02</v>
          </cell>
          <cell r="J557" t="str">
            <v>500155</v>
          </cell>
          <cell r="K557" t="str">
            <v>PITSS</v>
          </cell>
          <cell r="L557" t="str">
            <v>ASP</v>
          </cell>
          <cell r="M557" t="str">
            <v>HONEYWELL AUTOMOTIVE DE MEXICO S DE RL DE CV</v>
          </cell>
          <cell r="N557" t="str">
            <v>AV FUENTES DEL SUR No 7070</v>
          </cell>
          <cell r="O557" t="str">
            <v>Ciudad Juarez-CHIH</v>
          </cell>
          <cell r="P557">
            <v>0</v>
          </cell>
          <cell r="Q557" t="str">
            <v>INTERIOR</v>
          </cell>
          <cell r="R557">
            <v>447</v>
          </cell>
          <cell r="S557" t="str">
            <v>&gt;60</v>
          </cell>
          <cell r="T557" t="str">
            <v>Office Digital</v>
          </cell>
          <cell r="U557" t="str">
            <v>A3</v>
          </cell>
          <cell r="V557" t="str">
            <v>Ciudad principal</v>
          </cell>
          <cell r="W557" t="str">
            <v>2-&gt;60</v>
          </cell>
          <cell r="X557">
            <v>1.1000000000000001</v>
          </cell>
          <cell r="Y557">
            <v>1501.5000000000002</v>
          </cell>
          <cell r="Z557">
            <v>1</v>
          </cell>
          <cell r="AA557">
            <v>0.64</v>
          </cell>
          <cell r="AB557">
            <v>5</v>
          </cell>
          <cell r="AC557">
            <v>0.128</v>
          </cell>
          <cell r="AD557">
            <v>0</v>
          </cell>
          <cell r="AE557">
            <v>0</v>
          </cell>
          <cell r="AF557">
            <v>43566</v>
          </cell>
          <cell r="AG557">
            <v>43566</v>
          </cell>
          <cell r="AH557">
            <v>0</v>
          </cell>
          <cell r="AI557" t="str">
            <v>0-1 día</v>
          </cell>
          <cell r="AJ557">
            <v>0</v>
          </cell>
          <cell r="AK557">
            <v>0</v>
          </cell>
          <cell r="AL557">
            <v>0</v>
          </cell>
          <cell r="AM557">
            <v>1501.5000000000002</v>
          </cell>
          <cell r="AN557">
            <v>1501.5</v>
          </cell>
          <cell r="AO557">
            <v>2</v>
          </cell>
        </row>
        <row r="558">
          <cell r="A558" t="str">
            <v>03AG8735459</v>
          </cell>
          <cell r="B558" t="str">
            <v>03AG8735454</v>
          </cell>
          <cell r="C558" t="str">
            <v>03AG873545</v>
          </cell>
          <cell r="D558" t="str">
            <v>ABR-19</v>
          </cell>
          <cell r="E558">
            <v>1</v>
          </cell>
          <cell r="F558" t="str">
            <v>2022443</v>
          </cell>
          <cell r="G558" t="str">
            <v>SR MANTENIMIENTO CORRECTIVO</v>
          </cell>
          <cell r="H558" t="str">
            <v>8075</v>
          </cell>
          <cell r="I558" t="str">
            <v>09/04/2019 13:07</v>
          </cell>
          <cell r="J558" t="str">
            <v>800187</v>
          </cell>
          <cell r="K558" t="str">
            <v>PITSS</v>
          </cell>
          <cell r="L558" t="str">
            <v>ASP</v>
          </cell>
          <cell r="M558" t="str">
            <v>OPERADORA OMX SA DE CV</v>
          </cell>
          <cell r="N558" t="str">
            <v>AV CONSTITUYENTES 152 PTE</v>
          </cell>
          <cell r="O558" t="str">
            <v>QUERETARO-QRO</v>
          </cell>
          <cell r="P558">
            <v>0</v>
          </cell>
          <cell r="Q558" t="str">
            <v>INTERIOR</v>
          </cell>
          <cell r="R558">
            <v>82</v>
          </cell>
          <cell r="S558" t="str">
            <v>&gt;60</v>
          </cell>
          <cell r="T558" t="str">
            <v>Departmental Digital</v>
          </cell>
          <cell r="U558" t="str">
            <v>A3</v>
          </cell>
          <cell r="V558" t="str">
            <v>Ciudad principal</v>
          </cell>
          <cell r="W558" t="str">
            <v>2-&gt;60</v>
          </cell>
          <cell r="X558">
            <v>1.1000000000000001</v>
          </cell>
          <cell r="Y558">
            <v>1501.5000000000002</v>
          </cell>
          <cell r="Z558">
            <v>1</v>
          </cell>
          <cell r="AA558">
            <v>0.71</v>
          </cell>
          <cell r="AB558">
            <v>5</v>
          </cell>
          <cell r="AC558">
            <v>0.14199999999999999</v>
          </cell>
          <cell r="AD558">
            <v>0</v>
          </cell>
          <cell r="AE558">
            <v>0</v>
          </cell>
          <cell r="AF558">
            <v>43566</v>
          </cell>
          <cell r="AG558">
            <v>43566</v>
          </cell>
          <cell r="AH558">
            <v>0</v>
          </cell>
          <cell r="AI558" t="str">
            <v>0-1 día</v>
          </cell>
          <cell r="AJ558">
            <v>0</v>
          </cell>
          <cell r="AK558">
            <v>0</v>
          </cell>
          <cell r="AL558">
            <v>0</v>
          </cell>
          <cell r="AM558">
            <v>1501.5000000000002</v>
          </cell>
          <cell r="AN558">
            <v>1501.5</v>
          </cell>
          <cell r="AO558">
            <v>4</v>
          </cell>
        </row>
        <row r="559">
          <cell r="A559" t="str">
            <v>0Y2B0033548</v>
          </cell>
          <cell r="B559" t="str">
            <v>0Y2B0033541</v>
          </cell>
          <cell r="C559" t="str">
            <v>0Y2B003354</v>
          </cell>
          <cell r="D559" t="str">
            <v>ABR-19</v>
          </cell>
          <cell r="E559">
            <v>1</v>
          </cell>
          <cell r="F559" t="str">
            <v>2021967</v>
          </cell>
          <cell r="G559" t="str">
            <v>SR MANTENIMIENTO CORRECTIVO</v>
          </cell>
          <cell r="H559" t="str">
            <v>5757</v>
          </cell>
          <cell r="I559" t="str">
            <v>08/04/2019 18:02</v>
          </cell>
          <cell r="J559" t="str">
            <v>500080</v>
          </cell>
          <cell r="K559" t="str">
            <v>PITSS</v>
          </cell>
          <cell r="L559" t="str">
            <v>ASP</v>
          </cell>
          <cell r="M559" t="str">
            <v>INSTITUTO TECNOLOGICO Y DE ESTUDIOS SUPERIORES DE</v>
          </cell>
          <cell r="N559" t="str">
            <v>HEROICO COLEGIO MILITAR No 4700</v>
          </cell>
          <cell r="O559" t="str">
            <v>Chihuahua-CHIH</v>
          </cell>
          <cell r="P559">
            <v>0</v>
          </cell>
          <cell r="Q559" t="str">
            <v>INTERIOR</v>
          </cell>
          <cell r="R559">
            <v>227</v>
          </cell>
          <cell r="S559" t="str">
            <v>&gt;60</v>
          </cell>
          <cell r="T559" t="str">
            <v>Departmental Digital</v>
          </cell>
          <cell r="U559" t="str">
            <v>A3</v>
          </cell>
          <cell r="V559" t="str">
            <v>Ciudad principal</v>
          </cell>
          <cell r="W559" t="str">
            <v>2-&gt;60</v>
          </cell>
          <cell r="X559">
            <v>1.1000000000000001</v>
          </cell>
          <cell r="Y559">
            <v>1501.5000000000002</v>
          </cell>
          <cell r="Z559">
            <v>1</v>
          </cell>
          <cell r="AA559">
            <v>0</v>
          </cell>
          <cell r="AB559">
            <v>5</v>
          </cell>
          <cell r="AC559">
            <v>0</v>
          </cell>
          <cell r="AD559">
            <v>0</v>
          </cell>
          <cell r="AE559">
            <v>0</v>
          </cell>
          <cell r="AF559">
            <v>43566</v>
          </cell>
          <cell r="AG559">
            <v>43567</v>
          </cell>
          <cell r="AH559">
            <v>1</v>
          </cell>
          <cell r="AI559" t="str">
            <v>0-1 día</v>
          </cell>
          <cell r="AJ559">
            <v>0</v>
          </cell>
          <cell r="AK559">
            <v>0</v>
          </cell>
          <cell r="AL559">
            <v>0</v>
          </cell>
          <cell r="AM559">
            <v>1501.5000000000002</v>
          </cell>
          <cell r="AN559">
            <v>1501.5</v>
          </cell>
          <cell r="AO559">
            <v>1</v>
          </cell>
        </row>
        <row r="560">
          <cell r="A560" t="str">
            <v>0X7637310711</v>
          </cell>
          <cell r="B560" t="str">
            <v>0X763731071</v>
          </cell>
          <cell r="C560" t="str">
            <v>0X76373107</v>
          </cell>
          <cell r="D560" t="str">
            <v>ABR-19</v>
          </cell>
          <cell r="E560">
            <v>1</v>
          </cell>
          <cell r="F560" t="str">
            <v>2023681</v>
          </cell>
          <cell r="G560" t="str">
            <v>SR MANTENIMIENTO CORRECTIVO</v>
          </cell>
          <cell r="H560" t="str">
            <v>5945</v>
          </cell>
          <cell r="I560" t="str">
            <v>11/04/2019 13:51</v>
          </cell>
          <cell r="J560" t="str">
            <v>800110</v>
          </cell>
          <cell r="K560" t="str">
            <v>PITSS</v>
          </cell>
          <cell r="L560" t="str">
            <v>ASP</v>
          </cell>
          <cell r="M560" t="str">
            <v>BIO PAPPEL SCRIBE SA DE CV</v>
          </cell>
          <cell r="N560" t="str">
            <v>DOMICILIO CONOCIDO</v>
          </cell>
          <cell r="O560" t="str">
            <v>Morelia-MICH</v>
          </cell>
          <cell r="P560">
            <v>0</v>
          </cell>
          <cell r="Q560" t="str">
            <v>INTERIOR</v>
          </cell>
          <cell r="R560">
            <v>253</v>
          </cell>
          <cell r="S560" t="str">
            <v>&gt;60</v>
          </cell>
          <cell r="T560" t="str">
            <v>Office Digital</v>
          </cell>
          <cell r="U560" t="str">
            <v>A3</v>
          </cell>
          <cell r="V560" t="str">
            <v>Ciudad principal</v>
          </cell>
          <cell r="W560" t="str">
            <v>2-&gt;60</v>
          </cell>
          <cell r="X560">
            <v>1.1000000000000001</v>
          </cell>
          <cell r="Y560">
            <v>1501.5000000000002</v>
          </cell>
          <cell r="Z560">
            <v>1</v>
          </cell>
          <cell r="AA560">
            <v>2.88</v>
          </cell>
          <cell r="AB560">
            <v>5</v>
          </cell>
          <cell r="AC560">
            <v>0.57599999999999996</v>
          </cell>
          <cell r="AD560">
            <v>0</v>
          </cell>
          <cell r="AE560">
            <v>0</v>
          </cell>
          <cell r="AF560">
            <v>43566</v>
          </cell>
          <cell r="AG560">
            <v>43567</v>
          </cell>
          <cell r="AH560">
            <v>1</v>
          </cell>
          <cell r="AI560" t="str">
            <v>0-1 día</v>
          </cell>
          <cell r="AJ560">
            <v>0</v>
          </cell>
          <cell r="AK560">
            <v>0</v>
          </cell>
          <cell r="AL560">
            <v>0</v>
          </cell>
          <cell r="AM560">
            <v>1501.5000000000002</v>
          </cell>
          <cell r="AN560">
            <v>1501.5</v>
          </cell>
          <cell r="AO560">
            <v>1</v>
          </cell>
        </row>
        <row r="561">
          <cell r="A561" t="str">
            <v>0Y4X82140611</v>
          </cell>
          <cell r="B561" t="str">
            <v>0Y4X8214061</v>
          </cell>
          <cell r="C561" t="str">
            <v>0Y4X821406</v>
          </cell>
          <cell r="D561" t="str">
            <v>ABR-19</v>
          </cell>
          <cell r="E561">
            <v>1</v>
          </cell>
          <cell r="F561" t="str">
            <v>2023655</v>
          </cell>
          <cell r="G561" t="str">
            <v>SR MANTENIMIENTO CORRECTIVO</v>
          </cell>
          <cell r="H561" t="str">
            <v>8055</v>
          </cell>
          <cell r="I561" t="str">
            <v>11/04/2019 13:22</v>
          </cell>
          <cell r="J561" t="str">
            <v>500158</v>
          </cell>
          <cell r="K561" t="str">
            <v>PITSS</v>
          </cell>
          <cell r="L561" t="str">
            <v>ASP</v>
          </cell>
          <cell r="M561" t="str">
            <v>DELPHI AUTOMOTIVE SYSTEMS S DE RL DE CV</v>
          </cell>
          <cell r="N561" t="str">
            <v>AV PRINCIPAL No 1420</v>
          </cell>
          <cell r="O561" t="str">
            <v>Ciudad Juarez-CHIH</v>
          </cell>
          <cell r="P561">
            <v>0</v>
          </cell>
          <cell r="Q561" t="str">
            <v>INTERIOR</v>
          </cell>
          <cell r="R561">
            <v>86</v>
          </cell>
          <cell r="S561" t="str">
            <v>&gt;60</v>
          </cell>
          <cell r="T561" t="str">
            <v>Departmental Digital</v>
          </cell>
          <cell r="U561" t="str">
            <v>A3</v>
          </cell>
          <cell r="V561" t="str">
            <v>Ciudad principal</v>
          </cell>
          <cell r="W561" t="str">
            <v>2-&gt;60</v>
          </cell>
          <cell r="X561">
            <v>1.1000000000000001</v>
          </cell>
          <cell r="Y561">
            <v>1501.5000000000002</v>
          </cell>
          <cell r="Z561">
            <v>1</v>
          </cell>
          <cell r="AA561">
            <v>1.71</v>
          </cell>
          <cell r="AB561">
            <v>5</v>
          </cell>
          <cell r="AC561">
            <v>0.34199999999999997</v>
          </cell>
          <cell r="AD561">
            <v>0</v>
          </cell>
          <cell r="AE561">
            <v>0</v>
          </cell>
          <cell r="AF561">
            <v>43566</v>
          </cell>
          <cell r="AG561">
            <v>43567</v>
          </cell>
          <cell r="AH561">
            <v>1</v>
          </cell>
          <cell r="AI561" t="str">
            <v>0-1 día</v>
          </cell>
          <cell r="AJ561">
            <v>0</v>
          </cell>
          <cell r="AK561">
            <v>0</v>
          </cell>
          <cell r="AL561">
            <v>0</v>
          </cell>
          <cell r="AM561">
            <v>1501.5000000000002</v>
          </cell>
          <cell r="AN561">
            <v>1501.5</v>
          </cell>
          <cell r="AO561">
            <v>1</v>
          </cell>
        </row>
        <row r="562">
          <cell r="A562" t="str">
            <v>0X7670796911</v>
          </cell>
          <cell r="B562" t="str">
            <v>0X767079691</v>
          </cell>
          <cell r="C562" t="str">
            <v>0X76707969</v>
          </cell>
          <cell r="D562" t="str">
            <v>ABR-19</v>
          </cell>
          <cell r="E562">
            <v>1</v>
          </cell>
          <cell r="F562" t="str">
            <v>2023787</v>
          </cell>
          <cell r="G562" t="str">
            <v>SR MANTENIMIENTO CORRECTIVO</v>
          </cell>
          <cell r="H562" t="str">
            <v>5955</v>
          </cell>
          <cell r="I562" t="str">
            <v>11/04/2019 16:27</v>
          </cell>
          <cell r="J562" t="str">
            <v>100037</v>
          </cell>
          <cell r="K562" t="str">
            <v>PITSS</v>
          </cell>
          <cell r="L562" t="str">
            <v>ASP</v>
          </cell>
          <cell r="M562" t="str">
            <v>SANOFI AVENTIS DE MEXICO SA DE CV</v>
          </cell>
          <cell r="N562" t="str">
            <v>ACUEDUCTO DEL ALTO LERMA No 2</v>
          </cell>
          <cell r="O562" t="str">
            <v>TOLUCA-ESTADO DE MEX</v>
          </cell>
          <cell r="P562">
            <v>0</v>
          </cell>
          <cell r="Q562" t="str">
            <v>INTERIOR</v>
          </cell>
          <cell r="R562">
            <v>324</v>
          </cell>
          <cell r="S562" t="str">
            <v>&gt;60</v>
          </cell>
          <cell r="T562" t="str">
            <v>Departmental Digital</v>
          </cell>
          <cell r="U562" t="str">
            <v>A3</v>
          </cell>
          <cell r="V562" t="str">
            <v>Ciudad principal</v>
          </cell>
          <cell r="W562" t="str">
            <v>2-&gt;60</v>
          </cell>
          <cell r="X562">
            <v>1.1000000000000001</v>
          </cell>
          <cell r="Y562">
            <v>1501.5000000000002</v>
          </cell>
          <cell r="Z562">
            <v>1</v>
          </cell>
          <cell r="AA562">
            <v>1.3</v>
          </cell>
          <cell r="AB562">
            <v>5</v>
          </cell>
          <cell r="AC562">
            <v>0.26</v>
          </cell>
          <cell r="AD562">
            <v>0</v>
          </cell>
          <cell r="AE562">
            <v>0</v>
          </cell>
          <cell r="AF562">
            <v>43567</v>
          </cell>
          <cell r="AG562">
            <v>43567</v>
          </cell>
          <cell r="AH562">
            <v>0</v>
          </cell>
          <cell r="AI562" t="str">
            <v>0-1 día</v>
          </cell>
          <cell r="AJ562">
            <v>0</v>
          </cell>
          <cell r="AK562">
            <v>0</v>
          </cell>
          <cell r="AL562">
            <v>0</v>
          </cell>
          <cell r="AM562">
            <v>1501.5000000000002</v>
          </cell>
          <cell r="AN562">
            <v>1501.5</v>
          </cell>
          <cell r="AO562">
            <v>1</v>
          </cell>
        </row>
        <row r="563">
          <cell r="A563" t="str">
            <v>0Y4X83213111</v>
          </cell>
          <cell r="B563" t="str">
            <v>0Y4X8321311</v>
          </cell>
          <cell r="C563" t="str">
            <v>0Y4X832131</v>
          </cell>
          <cell r="D563" t="str">
            <v>ABR-19</v>
          </cell>
          <cell r="E563">
            <v>1</v>
          </cell>
          <cell r="F563" t="str">
            <v>2023783</v>
          </cell>
          <cell r="G563" t="str">
            <v>SR MANTENIMIENTO CORRECTIVO</v>
          </cell>
          <cell r="H563" t="str">
            <v>8045</v>
          </cell>
          <cell r="I563" t="str">
            <v>11/04/2019 16:28</v>
          </cell>
          <cell r="J563" t="str">
            <v>800183</v>
          </cell>
          <cell r="K563" t="str">
            <v>PITSS</v>
          </cell>
          <cell r="L563" t="str">
            <v>ASP</v>
          </cell>
          <cell r="M563" t="str">
            <v>M3 CODICE INTEGRAL SA DE CV</v>
          </cell>
          <cell r="N563" t="str">
            <v>AV ADOLF HORN No 6800</v>
          </cell>
          <cell r="O563" t="str">
            <v>Tlajomulco De Zu&amp;Iga</v>
          </cell>
          <cell r="P563">
            <v>0</v>
          </cell>
          <cell r="Q563" t="str">
            <v>INTERIOR</v>
          </cell>
          <cell r="R563">
            <v>125</v>
          </cell>
          <cell r="S563" t="str">
            <v>&gt;60</v>
          </cell>
          <cell r="T563" t="str">
            <v>Office Digital</v>
          </cell>
          <cell r="U563" t="str">
            <v>A3</v>
          </cell>
          <cell r="V563" t="str">
            <v>Ciudad principal</v>
          </cell>
          <cell r="W563" t="str">
            <v>2-&gt;60</v>
          </cell>
          <cell r="X563">
            <v>1.1000000000000001</v>
          </cell>
          <cell r="Y563">
            <v>1501.5000000000002</v>
          </cell>
          <cell r="Z563">
            <v>1</v>
          </cell>
          <cell r="AA563">
            <v>4.03</v>
          </cell>
          <cell r="AB563">
            <v>5</v>
          </cell>
          <cell r="AC563">
            <v>0.80600000000000005</v>
          </cell>
          <cell r="AD563">
            <v>0</v>
          </cell>
          <cell r="AE563">
            <v>0</v>
          </cell>
          <cell r="AF563">
            <v>43567</v>
          </cell>
          <cell r="AG563">
            <v>43567</v>
          </cell>
          <cell r="AH563">
            <v>0</v>
          </cell>
          <cell r="AI563" t="str">
            <v>0-1 día</v>
          </cell>
          <cell r="AJ563">
            <v>0</v>
          </cell>
          <cell r="AK563">
            <v>0</v>
          </cell>
          <cell r="AL563">
            <v>0</v>
          </cell>
          <cell r="AM563">
            <v>1501.5000000000002</v>
          </cell>
          <cell r="AN563" t="e">
            <v>#N/A</v>
          </cell>
          <cell r="AO563">
            <v>1</v>
          </cell>
        </row>
        <row r="564">
          <cell r="A564" t="str">
            <v>08TB57261710</v>
          </cell>
          <cell r="B564" t="str">
            <v>08TB5726171</v>
          </cell>
          <cell r="C564" t="str">
            <v>08TB572617</v>
          </cell>
          <cell r="D564" t="str">
            <v>ABR-19</v>
          </cell>
          <cell r="E564">
            <v>1</v>
          </cell>
          <cell r="F564" t="str">
            <v>2023033</v>
          </cell>
          <cell r="G564" t="str">
            <v>SR MANTENIMIENTO CORRECTIVO</v>
          </cell>
          <cell r="H564" t="str">
            <v>8046</v>
          </cell>
          <cell r="I564" t="str">
            <v>10/04/2019 12:37</v>
          </cell>
          <cell r="J564" t="str">
            <v>500158</v>
          </cell>
          <cell r="K564" t="str">
            <v>PITSS</v>
          </cell>
          <cell r="L564" t="str">
            <v>ASP</v>
          </cell>
          <cell r="M564" t="str">
            <v>TECNOLOGIA DE ILUMINACION AUTOMOTRIZ SA DE CV</v>
          </cell>
          <cell r="N564" t="str">
            <v>AV DEL CHARRO No 1750 NTE</v>
          </cell>
          <cell r="O564" t="str">
            <v>Ciudad Juarez-CHIH</v>
          </cell>
          <cell r="P564">
            <v>0</v>
          </cell>
          <cell r="Q564" t="str">
            <v>INTERIOR</v>
          </cell>
          <cell r="R564">
            <v>391</v>
          </cell>
          <cell r="S564" t="str">
            <v>&gt;60</v>
          </cell>
          <cell r="T564" t="str">
            <v>A3 Office Color Laser MFPs</v>
          </cell>
          <cell r="U564" t="str">
            <v>A3</v>
          </cell>
          <cell r="V564" t="str">
            <v>Ciudad principal</v>
          </cell>
          <cell r="W564" t="str">
            <v>2-&gt;60</v>
          </cell>
          <cell r="X564">
            <v>1.1000000000000001</v>
          </cell>
          <cell r="Y564">
            <v>1501.5000000000002</v>
          </cell>
          <cell r="Z564">
            <v>1</v>
          </cell>
          <cell r="AA564">
            <v>0.96</v>
          </cell>
          <cell r="AB564">
            <v>5</v>
          </cell>
          <cell r="AC564">
            <v>0.192</v>
          </cell>
          <cell r="AD564">
            <v>0</v>
          </cell>
          <cell r="AE564">
            <v>0</v>
          </cell>
          <cell r="AF564">
            <v>43567</v>
          </cell>
          <cell r="AG564">
            <v>43567</v>
          </cell>
          <cell r="AH564">
            <v>0</v>
          </cell>
          <cell r="AI564" t="str">
            <v>0-1 día</v>
          </cell>
          <cell r="AJ564">
            <v>0</v>
          </cell>
          <cell r="AK564">
            <v>0</v>
          </cell>
          <cell r="AL564">
            <v>0</v>
          </cell>
          <cell r="AM564">
            <v>1501.5000000000002</v>
          </cell>
          <cell r="AN564">
            <v>1501.5</v>
          </cell>
          <cell r="AO564">
            <v>1</v>
          </cell>
        </row>
        <row r="565">
          <cell r="A565" t="str">
            <v>0X7637096512</v>
          </cell>
          <cell r="B565" t="str">
            <v>0X763709652</v>
          </cell>
          <cell r="C565" t="str">
            <v>0X76370965</v>
          </cell>
          <cell r="D565" t="str">
            <v>ABR-19</v>
          </cell>
          <cell r="E565">
            <v>1</v>
          </cell>
          <cell r="F565" t="str">
            <v>2024171</v>
          </cell>
          <cell r="G565" t="str">
            <v>SR MANTENIMIENTO CORRECTIVO</v>
          </cell>
          <cell r="H565" t="str">
            <v>5945</v>
          </cell>
          <cell r="I565" t="str">
            <v>12/04/2019 11:56</v>
          </cell>
          <cell r="J565" t="str">
            <v>500157</v>
          </cell>
          <cell r="K565" t="str">
            <v>PITSS</v>
          </cell>
          <cell r="L565" t="str">
            <v>ASP</v>
          </cell>
          <cell r="M565" t="str">
            <v>DELPHI AUTOMOTIVE SYSTEMS S DE RL DE CV</v>
          </cell>
          <cell r="N565" t="str">
            <v>AV DE LAS INDUSTRIAS S/N</v>
          </cell>
          <cell r="O565" t="str">
            <v>Ciudad Juarez-CHIH</v>
          </cell>
          <cell r="P565">
            <v>0</v>
          </cell>
          <cell r="Q565" t="str">
            <v>INTERIOR</v>
          </cell>
          <cell r="R565">
            <v>155</v>
          </cell>
          <cell r="S565" t="str">
            <v>&gt;60</v>
          </cell>
          <cell r="T565" t="str">
            <v>Office Digital</v>
          </cell>
          <cell r="U565" t="str">
            <v>A3</v>
          </cell>
          <cell r="V565" t="str">
            <v>Ciudad principal</v>
          </cell>
          <cell r="W565" t="str">
            <v>2-&gt;60</v>
          </cell>
          <cell r="X565">
            <v>1.1000000000000001</v>
          </cell>
          <cell r="Y565">
            <v>1501.5000000000002</v>
          </cell>
          <cell r="Z565">
            <v>1</v>
          </cell>
          <cell r="AA565">
            <v>0.56999999999999995</v>
          </cell>
          <cell r="AB565">
            <v>5</v>
          </cell>
          <cell r="AC565">
            <v>0.11399999999999999</v>
          </cell>
          <cell r="AD565">
            <v>0</v>
          </cell>
          <cell r="AE565">
            <v>0</v>
          </cell>
          <cell r="AF565">
            <v>43567</v>
          </cell>
          <cell r="AG565">
            <v>43570</v>
          </cell>
          <cell r="AH565">
            <v>1</v>
          </cell>
          <cell r="AI565" t="str">
            <v>0-1 día</v>
          </cell>
          <cell r="AJ565">
            <v>0</v>
          </cell>
          <cell r="AK565">
            <v>0</v>
          </cell>
          <cell r="AL565">
            <v>0</v>
          </cell>
          <cell r="AM565">
            <v>1501.5000000000002</v>
          </cell>
          <cell r="AN565">
            <v>1501.5</v>
          </cell>
          <cell r="AO565">
            <v>2</v>
          </cell>
        </row>
        <row r="566">
          <cell r="A566" t="str">
            <v>0X7670764412</v>
          </cell>
          <cell r="B566" t="str">
            <v>0X767076441</v>
          </cell>
          <cell r="C566" t="str">
            <v>0X76707644</v>
          </cell>
          <cell r="D566" t="str">
            <v>ABR-19</v>
          </cell>
          <cell r="E566">
            <v>1</v>
          </cell>
          <cell r="F566" t="str">
            <v>2024297</v>
          </cell>
          <cell r="G566" t="str">
            <v>SR MANTENIMIENTO CORRECTIVO</v>
          </cell>
          <cell r="H566" t="str">
            <v>5955</v>
          </cell>
          <cell r="I566" t="str">
            <v>12/04/2019 14:44</v>
          </cell>
          <cell r="J566" t="str">
            <v>100038</v>
          </cell>
          <cell r="K566" t="str">
            <v>PITSS</v>
          </cell>
          <cell r="L566" t="str">
            <v>ASP</v>
          </cell>
          <cell r="M566" t="str">
            <v>SANOFI AVENTIS DE MEXICO SA DE CV</v>
          </cell>
          <cell r="N566" t="str">
            <v>ACUEDUCTO DEL ALTO LERMA No 2</v>
          </cell>
          <cell r="O566" t="str">
            <v>TOLUCA-ESTADO DE MEX</v>
          </cell>
          <cell r="P566">
            <v>0</v>
          </cell>
          <cell r="Q566" t="str">
            <v>INTERIOR</v>
          </cell>
          <cell r="R566">
            <v>150</v>
          </cell>
          <cell r="S566" t="str">
            <v>&gt;60</v>
          </cell>
          <cell r="T566" t="str">
            <v>Departmental Digital</v>
          </cell>
          <cell r="U566" t="str">
            <v>A3</v>
          </cell>
          <cell r="V566" t="str">
            <v>Ciudad principal</v>
          </cell>
          <cell r="W566" t="str">
            <v>2-&gt;60</v>
          </cell>
          <cell r="X566">
            <v>1.1000000000000001</v>
          </cell>
          <cell r="Y566">
            <v>1501.5000000000002</v>
          </cell>
          <cell r="Z566">
            <v>1</v>
          </cell>
          <cell r="AA566">
            <v>2.77</v>
          </cell>
          <cell r="AB566">
            <v>5</v>
          </cell>
          <cell r="AC566">
            <v>0.55400000000000005</v>
          </cell>
          <cell r="AD566">
            <v>0</v>
          </cell>
          <cell r="AE566">
            <v>0</v>
          </cell>
          <cell r="AF566">
            <v>43570</v>
          </cell>
          <cell r="AG566">
            <v>43570</v>
          </cell>
          <cell r="AH566">
            <v>0</v>
          </cell>
          <cell r="AI566" t="str">
            <v>0-1 día</v>
          </cell>
          <cell r="AJ566">
            <v>0</v>
          </cell>
          <cell r="AK566">
            <v>0</v>
          </cell>
          <cell r="AL566">
            <v>0</v>
          </cell>
          <cell r="AM566">
            <v>1501.5000000000002</v>
          </cell>
          <cell r="AN566">
            <v>1501.5</v>
          </cell>
          <cell r="AO566">
            <v>1</v>
          </cell>
        </row>
        <row r="567">
          <cell r="A567" t="str">
            <v>0EX73974572</v>
          </cell>
          <cell r="B567" t="str">
            <v>0EX73974571</v>
          </cell>
          <cell r="C567" t="str">
            <v>0EX7397457</v>
          </cell>
          <cell r="D567" t="str">
            <v>ABR-19</v>
          </cell>
          <cell r="E567">
            <v>1</v>
          </cell>
          <cell r="F567" t="str">
            <v>2018971</v>
          </cell>
          <cell r="G567" t="str">
            <v>SR MANTENIMIENTO CORRECTIVO</v>
          </cell>
          <cell r="H567" t="str">
            <v>5867</v>
          </cell>
          <cell r="I567" t="str">
            <v>02/04/2019 15:02</v>
          </cell>
          <cell r="J567" t="str">
            <v>500163</v>
          </cell>
          <cell r="K567" t="str">
            <v>PITSS</v>
          </cell>
          <cell r="L567" t="str">
            <v>ASP</v>
          </cell>
          <cell r="M567" t="str">
            <v>APTIV CONTRACT SERVICES NORESTE S DE RL DE CV</v>
          </cell>
          <cell r="N567" t="str">
            <v>BLVD ADOLFO LOPEZ MATEOS No 805 PONIENTE</v>
          </cell>
          <cell r="O567" t="str">
            <v>Ciudad Victoria-TAM</v>
          </cell>
          <cell r="P567">
            <v>0</v>
          </cell>
          <cell r="Q567" t="str">
            <v>INTERIOR</v>
          </cell>
          <cell r="R567">
            <v>70</v>
          </cell>
          <cell r="S567" t="str">
            <v>&gt;60</v>
          </cell>
          <cell r="T567" t="str">
            <v>Office Digital</v>
          </cell>
          <cell r="U567" t="str">
            <v>A3</v>
          </cell>
          <cell r="V567" t="str">
            <v>Ciudad principal</v>
          </cell>
          <cell r="W567" t="str">
            <v>2-&gt;60</v>
          </cell>
          <cell r="X567">
            <v>1.1000000000000001</v>
          </cell>
          <cell r="Y567">
            <v>1501.5000000000002</v>
          </cell>
          <cell r="Z567">
            <v>1</v>
          </cell>
          <cell r="AA567">
            <v>4.97</v>
          </cell>
          <cell r="AB567">
            <v>5</v>
          </cell>
          <cell r="AC567">
            <v>0.99399999999999999</v>
          </cell>
          <cell r="AD567">
            <v>0</v>
          </cell>
          <cell r="AE567">
            <v>0</v>
          </cell>
          <cell r="AF567">
            <v>43570</v>
          </cell>
          <cell r="AG567">
            <v>43570</v>
          </cell>
          <cell r="AH567">
            <v>0</v>
          </cell>
          <cell r="AI567" t="str">
            <v>0-1 día</v>
          </cell>
          <cell r="AJ567">
            <v>0</v>
          </cell>
          <cell r="AK567">
            <v>0</v>
          </cell>
          <cell r="AL567">
            <v>0</v>
          </cell>
          <cell r="AM567">
            <v>1501.5000000000002</v>
          </cell>
          <cell r="AN567">
            <v>1473.06247725</v>
          </cell>
          <cell r="AO567">
            <v>1</v>
          </cell>
        </row>
        <row r="568">
          <cell r="A568" t="str">
            <v>0XKP53690611</v>
          </cell>
          <cell r="B568" t="str">
            <v>0XKP5369061</v>
          </cell>
          <cell r="C568" t="str">
            <v>0XKP536906</v>
          </cell>
          <cell r="D568" t="str">
            <v>ABR-19</v>
          </cell>
          <cell r="E568">
            <v>1</v>
          </cell>
          <cell r="F568" t="str">
            <v>2023705</v>
          </cell>
          <cell r="G568" t="str">
            <v>SR MANTENIMIENTO CORRECTIVO</v>
          </cell>
          <cell r="H568" t="str">
            <v>7546</v>
          </cell>
          <cell r="I568" t="str">
            <v>11/04/2019 14:29</v>
          </cell>
          <cell r="J568" t="str">
            <v>500155</v>
          </cell>
          <cell r="K568" t="str">
            <v>PITSS</v>
          </cell>
          <cell r="L568" t="str">
            <v>ASP</v>
          </cell>
          <cell r="M568" t="str">
            <v>HONEYWELL AUTOMOTIVE DE MEXICO S DE RL DE CV</v>
          </cell>
          <cell r="N568" t="str">
            <v>AV PARQUE INDUSTRIAL JUAREZ 3328</v>
          </cell>
          <cell r="O568" t="str">
            <v>CIUDAD JUAREZ-CHIH</v>
          </cell>
          <cell r="P568">
            <v>0</v>
          </cell>
          <cell r="Q568" t="str">
            <v>INTERIOR</v>
          </cell>
          <cell r="R568">
            <v>92</v>
          </cell>
          <cell r="S568" t="str">
            <v>&gt;60</v>
          </cell>
          <cell r="T568" t="str">
            <v>A3 Office Color Laser MFPs</v>
          </cell>
          <cell r="U568" t="str">
            <v>A3</v>
          </cell>
          <cell r="V568" t="str">
            <v>Ciudad principal</v>
          </cell>
          <cell r="W568" t="str">
            <v>2-&gt;60</v>
          </cell>
          <cell r="X568">
            <v>1.1000000000000001</v>
          </cell>
          <cell r="Y568">
            <v>1501.5000000000002</v>
          </cell>
          <cell r="Z568">
            <v>1</v>
          </cell>
          <cell r="AA568">
            <v>0.52</v>
          </cell>
          <cell r="AB568">
            <v>5</v>
          </cell>
          <cell r="AC568">
            <v>0.10400000000000001</v>
          </cell>
          <cell r="AD568">
            <v>0</v>
          </cell>
          <cell r="AE568">
            <v>0</v>
          </cell>
          <cell r="AF568">
            <v>43570</v>
          </cell>
          <cell r="AG568">
            <v>43570</v>
          </cell>
          <cell r="AH568">
            <v>0</v>
          </cell>
          <cell r="AI568" t="str">
            <v>0-1 día</v>
          </cell>
          <cell r="AJ568">
            <v>0</v>
          </cell>
          <cell r="AK568">
            <v>0</v>
          </cell>
          <cell r="AL568">
            <v>0</v>
          </cell>
          <cell r="AM568">
            <v>1501.5000000000002</v>
          </cell>
          <cell r="AN568">
            <v>1501.5</v>
          </cell>
          <cell r="AO568">
            <v>1</v>
          </cell>
        </row>
        <row r="569">
          <cell r="A569" t="str">
            <v>0Y4X83163812</v>
          </cell>
          <cell r="B569" t="str">
            <v>0Y4X8316381</v>
          </cell>
          <cell r="C569" t="str">
            <v>0Y4X831638</v>
          </cell>
          <cell r="D569" t="str">
            <v>ABR-19</v>
          </cell>
          <cell r="E569">
            <v>1</v>
          </cell>
          <cell r="F569" t="str">
            <v>2024307</v>
          </cell>
          <cell r="G569" t="str">
            <v>SR MANTENIMIENTO CORRECTIVO</v>
          </cell>
          <cell r="H569" t="str">
            <v>8055</v>
          </cell>
          <cell r="I569" t="str">
            <v>12/04/2019 16:56</v>
          </cell>
          <cell r="J569" t="str">
            <v>500080</v>
          </cell>
          <cell r="K569" t="str">
            <v>PITSS</v>
          </cell>
          <cell r="L569" t="str">
            <v>ASP</v>
          </cell>
          <cell r="M569" t="str">
            <v>DELPHI AUTOMOTIVE SYSTEMS S DE RL DE CV</v>
          </cell>
          <cell r="N569" t="str">
            <v>PREDIO SANTO TOMAS SN</v>
          </cell>
          <cell r="O569" t="str">
            <v>Hidalgo Del Parral-C</v>
          </cell>
          <cell r="P569">
            <v>0</v>
          </cell>
          <cell r="Q569" t="str">
            <v>INTERIOR</v>
          </cell>
          <cell r="R569">
            <v>123</v>
          </cell>
          <cell r="S569" t="str">
            <v>&gt;60</v>
          </cell>
          <cell r="T569" t="str">
            <v>Departmental Digital</v>
          </cell>
          <cell r="U569" t="str">
            <v>A3</v>
          </cell>
          <cell r="V569" t="str">
            <v>Otras</v>
          </cell>
          <cell r="W569" t="str">
            <v>2-&gt;60</v>
          </cell>
          <cell r="X569">
            <v>1.1000000000000001</v>
          </cell>
          <cell r="Y569">
            <v>1501.5000000000002</v>
          </cell>
          <cell r="Z569">
            <v>1</v>
          </cell>
          <cell r="AA569">
            <v>3.57</v>
          </cell>
          <cell r="AB569">
            <v>9</v>
          </cell>
          <cell r="AC569">
            <v>0.39666666666666667</v>
          </cell>
          <cell r="AD569">
            <v>0</v>
          </cell>
          <cell r="AE569">
            <v>0</v>
          </cell>
          <cell r="AF569">
            <v>43570</v>
          </cell>
          <cell r="AG569">
            <v>43570</v>
          </cell>
          <cell r="AH569">
            <v>0</v>
          </cell>
          <cell r="AI569" t="str">
            <v>0-1 día</v>
          </cell>
          <cell r="AJ569">
            <v>0</v>
          </cell>
          <cell r="AK569">
            <v>0</v>
          </cell>
          <cell r="AL569">
            <v>0</v>
          </cell>
          <cell r="AM569">
            <v>1501.5000000000002</v>
          </cell>
          <cell r="AN569">
            <v>1501.5</v>
          </cell>
          <cell r="AO569">
            <v>1</v>
          </cell>
        </row>
        <row r="570">
          <cell r="A570" t="str">
            <v>08TB57263310</v>
          </cell>
          <cell r="B570" t="str">
            <v>08TB5726331</v>
          </cell>
          <cell r="C570" t="str">
            <v>08TB572633</v>
          </cell>
          <cell r="D570" t="str">
            <v>ABR-19</v>
          </cell>
          <cell r="E570">
            <v>1</v>
          </cell>
          <cell r="F570" t="str">
            <v>2023089</v>
          </cell>
          <cell r="G570" t="str">
            <v>SR MANTENIMIENTO CORRECTIVO</v>
          </cell>
          <cell r="H570" t="str">
            <v>8046</v>
          </cell>
          <cell r="I570" t="str">
            <v>10/04/2019 13:32</v>
          </cell>
          <cell r="J570" t="str">
            <v>500157</v>
          </cell>
          <cell r="K570" t="str">
            <v>PITSS</v>
          </cell>
          <cell r="L570" t="str">
            <v>ASP</v>
          </cell>
          <cell r="M570" t="str">
            <v>TECNOLOGIA DE ILUMINACION AUTOMOTRIZ SA DE CV</v>
          </cell>
          <cell r="N570" t="str">
            <v>AV DEL CHARRO No 1750 NTE</v>
          </cell>
          <cell r="O570" t="str">
            <v>Ciudad Juarez-CHIH</v>
          </cell>
          <cell r="P570">
            <v>0</v>
          </cell>
          <cell r="Q570" t="str">
            <v>INTERIOR</v>
          </cell>
          <cell r="R570">
            <v>345</v>
          </cell>
          <cell r="S570" t="str">
            <v>&gt;60</v>
          </cell>
          <cell r="T570" t="str">
            <v>A3 Office Color Laser MFPs</v>
          </cell>
          <cell r="U570" t="str">
            <v>A3</v>
          </cell>
          <cell r="V570" t="str">
            <v>Ciudad principal</v>
          </cell>
          <cell r="W570" t="str">
            <v>2-&gt;60</v>
          </cell>
          <cell r="X570">
            <v>1.1000000000000001</v>
          </cell>
          <cell r="Y570">
            <v>1501.5000000000002</v>
          </cell>
          <cell r="Z570">
            <v>1</v>
          </cell>
          <cell r="AA570">
            <v>0.47</v>
          </cell>
          <cell r="AB570">
            <v>5</v>
          </cell>
          <cell r="AC570">
            <v>9.4E-2</v>
          </cell>
          <cell r="AD570">
            <v>0</v>
          </cell>
          <cell r="AE570">
            <v>0</v>
          </cell>
          <cell r="AF570">
            <v>43570</v>
          </cell>
          <cell r="AG570">
            <v>43570</v>
          </cell>
          <cell r="AH570">
            <v>0</v>
          </cell>
          <cell r="AI570" t="str">
            <v>0-1 día</v>
          </cell>
          <cell r="AJ570">
            <v>0</v>
          </cell>
          <cell r="AK570">
            <v>0</v>
          </cell>
          <cell r="AL570">
            <v>0</v>
          </cell>
          <cell r="AM570">
            <v>1501.5000000000002</v>
          </cell>
          <cell r="AN570">
            <v>1501.5</v>
          </cell>
          <cell r="AO570">
            <v>1</v>
          </cell>
        </row>
        <row r="571">
          <cell r="A571" t="str">
            <v>07CX04231115</v>
          </cell>
          <cell r="B571" t="str">
            <v>07CX0423111</v>
          </cell>
          <cell r="C571" t="str">
            <v>07CX042311</v>
          </cell>
          <cell r="D571" t="str">
            <v>ABR-19</v>
          </cell>
          <cell r="E571">
            <v>1</v>
          </cell>
          <cell r="F571" t="str">
            <v>2025091</v>
          </cell>
          <cell r="G571" t="str">
            <v>SR MANTENIMIENTO CORRECTIVO</v>
          </cell>
          <cell r="H571" t="str">
            <v>7025</v>
          </cell>
          <cell r="I571" t="str">
            <v>15/04/2019 13:05</v>
          </cell>
          <cell r="J571" t="str">
            <v>500028</v>
          </cell>
          <cell r="K571" t="str">
            <v>PITSS</v>
          </cell>
          <cell r="L571" t="str">
            <v>ASP</v>
          </cell>
          <cell r="M571" t="str">
            <v>KIMBERLY CLARK DE MEXICO SA B DE CV</v>
          </cell>
          <cell r="N571" t="str">
            <v>BLVD GUADALUPE No 403</v>
          </cell>
          <cell r="O571" t="str">
            <v>Apodaca-NL</v>
          </cell>
          <cell r="P571">
            <v>0</v>
          </cell>
          <cell r="Q571" t="str">
            <v>INTERIOR</v>
          </cell>
          <cell r="R571">
            <v>363</v>
          </cell>
          <cell r="S571" t="str">
            <v>&gt;60</v>
          </cell>
          <cell r="T571" t="str">
            <v>Office Digital</v>
          </cell>
          <cell r="U571" t="str">
            <v>A3</v>
          </cell>
          <cell r="V571" t="str">
            <v>Otras</v>
          </cell>
          <cell r="W571" t="str">
            <v>2-&gt;60</v>
          </cell>
          <cell r="X571">
            <v>1.1000000000000001</v>
          </cell>
          <cell r="Y571">
            <v>1501.5000000000002</v>
          </cell>
          <cell r="Z571">
            <v>1</v>
          </cell>
          <cell r="AA571">
            <v>4.17</v>
          </cell>
          <cell r="AB571">
            <v>9</v>
          </cell>
          <cell r="AC571">
            <v>0.46333333333333332</v>
          </cell>
          <cell r="AD571">
            <v>0</v>
          </cell>
          <cell r="AE571">
            <v>0</v>
          </cell>
          <cell r="AF571">
            <v>43570</v>
          </cell>
          <cell r="AG571">
            <v>43570</v>
          </cell>
          <cell r="AH571">
            <v>0</v>
          </cell>
          <cell r="AI571" t="str">
            <v>0-1 día</v>
          </cell>
          <cell r="AJ571">
            <v>0</v>
          </cell>
          <cell r="AK571">
            <v>0</v>
          </cell>
          <cell r="AL571">
            <v>0</v>
          </cell>
          <cell r="AM571">
            <v>1501.5000000000002</v>
          </cell>
          <cell r="AN571">
            <v>1501.5</v>
          </cell>
          <cell r="AO571">
            <v>1</v>
          </cell>
        </row>
        <row r="572">
          <cell r="A572" t="str">
            <v>0X7670391811</v>
          </cell>
          <cell r="B572" t="str">
            <v>0X767039181</v>
          </cell>
          <cell r="C572" t="str">
            <v>0X76703918</v>
          </cell>
          <cell r="D572" t="str">
            <v>ABR-19</v>
          </cell>
          <cell r="E572">
            <v>1</v>
          </cell>
          <cell r="F572" t="str">
            <v>2023463</v>
          </cell>
          <cell r="G572" t="str">
            <v>SR MANTENIMIENTO CORRECTIVO</v>
          </cell>
          <cell r="H572" t="str">
            <v>5955</v>
          </cell>
          <cell r="I572" t="str">
            <v>11/04/2019 10:03</v>
          </cell>
          <cell r="J572" t="str">
            <v>500157</v>
          </cell>
          <cell r="K572" t="str">
            <v>PITSS</v>
          </cell>
          <cell r="L572" t="str">
            <v>ASP</v>
          </cell>
          <cell r="M572" t="str">
            <v>CONDUENT DE MEXICO SA DE CV</v>
          </cell>
          <cell r="N572" t="str">
            <v>AV DE LAS TORRES No 2170</v>
          </cell>
          <cell r="O572" t="str">
            <v>Ciudad Juarez-CHIH</v>
          </cell>
          <cell r="P572">
            <v>0</v>
          </cell>
          <cell r="Q572" t="str">
            <v>INTERIOR</v>
          </cell>
          <cell r="R572">
            <v>115</v>
          </cell>
          <cell r="S572" t="str">
            <v>&gt;60</v>
          </cell>
          <cell r="T572" t="str">
            <v>Departmental Digital</v>
          </cell>
          <cell r="U572" t="str">
            <v>A3</v>
          </cell>
          <cell r="V572" t="str">
            <v>Ciudad principal</v>
          </cell>
          <cell r="W572" t="str">
            <v>2-&gt;60</v>
          </cell>
          <cell r="X572">
            <v>1.1000000000000001</v>
          </cell>
          <cell r="Y572">
            <v>1501.5000000000002</v>
          </cell>
          <cell r="Z572">
            <v>1</v>
          </cell>
          <cell r="AA572">
            <v>1.45</v>
          </cell>
          <cell r="AB572">
            <v>5</v>
          </cell>
          <cell r="AC572">
            <v>0.28999999999999998</v>
          </cell>
          <cell r="AD572">
            <v>0</v>
          </cell>
          <cell r="AE572">
            <v>0</v>
          </cell>
          <cell r="AF572">
            <v>43571</v>
          </cell>
          <cell r="AG572">
            <v>43571</v>
          </cell>
          <cell r="AH572">
            <v>0</v>
          </cell>
          <cell r="AI572" t="str">
            <v>0-1 día</v>
          </cell>
          <cell r="AJ572">
            <v>0</v>
          </cell>
          <cell r="AK572">
            <v>0</v>
          </cell>
          <cell r="AL572">
            <v>0</v>
          </cell>
          <cell r="AM572">
            <v>1501.5000000000002</v>
          </cell>
          <cell r="AN572">
            <v>1433.25</v>
          </cell>
          <cell r="AO572">
            <v>1</v>
          </cell>
        </row>
        <row r="573">
          <cell r="A573" t="str">
            <v>0Y4X84297015</v>
          </cell>
          <cell r="B573" t="str">
            <v>0Y4X8429701</v>
          </cell>
          <cell r="C573" t="str">
            <v>0Y4X842970</v>
          </cell>
          <cell r="D573" t="str">
            <v>ABR-19</v>
          </cell>
          <cell r="E573">
            <v>1</v>
          </cell>
          <cell r="F573" t="str">
            <v>2025131</v>
          </cell>
          <cell r="G573" t="str">
            <v>SR MANTENIMIENTO CORRECTIVO</v>
          </cell>
          <cell r="H573" t="str">
            <v>8045</v>
          </cell>
          <cell r="I573" t="str">
            <v>15/04/2019 14:03</v>
          </cell>
          <cell r="J573" t="str">
            <v>800147</v>
          </cell>
          <cell r="K573" t="str">
            <v>PITSS</v>
          </cell>
          <cell r="L573" t="str">
            <v>ASP</v>
          </cell>
          <cell r="M573" t="str">
            <v>PROCTER &amp; GAMBLE MANUFACTURING MEXICO S DE RL DE C</v>
          </cell>
          <cell r="N573" t="str">
            <v>CARRETERA FEDERAL IRAPUATO-ABASOLO KM 10.6</v>
          </cell>
          <cell r="O573" t="str">
            <v>Guanajuato-GTO</v>
          </cell>
          <cell r="P573">
            <v>0</v>
          </cell>
          <cell r="Q573" t="str">
            <v>INTERIOR</v>
          </cell>
          <cell r="R573">
            <v>63</v>
          </cell>
          <cell r="S573" t="str">
            <v>&gt;60</v>
          </cell>
          <cell r="T573" t="str">
            <v>Office Digital</v>
          </cell>
          <cell r="U573" t="str">
            <v>A3</v>
          </cell>
          <cell r="V573" t="str">
            <v>Ciudad principal</v>
          </cell>
          <cell r="W573" t="str">
            <v>2-&gt;60</v>
          </cell>
          <cell r="X573">
            <v>1.1000000000000001</v>
          </cell>
          <cell r="Y573">
            <v>1501.5000000000002</v>
          </cell>
          <cell r="Z573">
            <v>1</v>
          </cell>
          <cell r="AA573">
            <v>3.53</v>
          </cell>
          <cell r="AB573">
            <v>5</v>
          </cell>
          <cell r="AC573">
            <v>0.70599999999999996</v>
          </cell>
          <cell r="AD573">
            <v>0</v>
          </cell>
          <cell r="AE573">
            <v>0</v>
          </cell>
          <cell r="AF573">
            <v>43571</v>
          </cell>
          <cell r="AG573">
            <v>43571</v>
          </cell>
          <cell r="AH573">
            <v>0</v>
          </cell>
          <cell r="AI573" t="str">
            <v>0-1 día</v>
          </cell>
          <cell r="AJ573">
            <v>0</v>
          </cell>
          <cell r="AK573">
            <v>0</v>
          </cell>
          <cell r="AL573">
            <v>0</v>
          </cell>
          <cell r="AM573">
            <v>1501.5000000000002</v>
          </cell>
          <cell r="AN573">
            <v>1092</v>
          </cell>
          <cell r="AO573">
            <v>1</v>
          </cell>
        </row>
        <row r="574">
          <cell r="A574" t="str">
            <v>0X7670325516</v>
          </cell>
          <cell r="B574" t="str">
            <v>0X767032551</v>
          </cell>
          <cell r="C574" t="str">
            <v>0X76703255</v>
          </cell>
          <cell r="D574" t="str">
            <v>ABR-19</v>
          </cell>
          <cell r="E574">
            <v>1</v>
          </cell>
          <cell r="F574" t="str">
            <v>2025647</v>
          </cell>
          <cell r="G574" t="str">
            <v>SR MANTENIMIENTO CORRECTIVO</v>
          </cell>
          <cell r="H574" t="str">
            <v>5955</v>
          </cell>
          <cell r="I574" t="str">
            <v>16/04/2019 12:27</v>
          </cell>
          <cell r="J574" t="str">
            <v>800200</v>
          </cell>
          <cell r="K574" t="str">
            <v>PITSS</v>
          </cell>
          <cell r="L574" t="str">
            <v>ASP</v>
          </cell>
          <cell r="M574" t="str">
            <v>BBVA BANCOMER SA</v>
          </cell>
          <cell r="N574" t="str">
            <v>AV VALLARTA No 1440 PISO 4</v>
          </cell>
          <cell r="O574" t="str">
            <v>Guadalajara-JAL</v>
          </cell>
          <cell r="P574">
            <v>0</v>
          </cell>
          <cell r="Q574" t="str">
            <v>INTERIOR</v>
          </cell>
          <cell r="R574">
            <v>211</v>
          </cell>
          <cell r="S574" t="str">
            <v>&gt;60</v>
          </cell>
          <cell r="T574" t="str">
            <v>Departmental Digital</v>
          </cell>
          <cell r="U574" t="str">
            <v>A3</v>
          </cell>
          <cell r="V574" t="str">
            <v>Ciudad principal</v>
          </cell>
          <cell r="W574" t="str">
            <v>2-&gt;60</v>
          </cell>
          <cell r="X574">
            <v>1.1000000000000001</v>
          </cell>
          <cell r="Y574">
            <v>1501.5000000000002</v>
          </cell>
          <cell r="Z574">
            <v>1</v>
          </cell>
          <cell r="AA574">
            <v>3.98</v>
          </cell>
          <cell r="AB574">
            <v>5</v>
          </cell>
          <cell r="AC574">
            <v>0.79600000000000004</v>
          </cell>
          <cell r="AD574">
            <v>0</v>
          </cell>
          <cell r="AE574">
            <v>0</v>
          </cell>
          <cell r="AF574">
            <v>43571</v>
          </cell>
          <cell r="AG574">
            <v>43571</v>
          </cell>
          <cell r="AH574">
            <v>0</v>
          </cell>
          <cell r="AI574" t="str">
            <v>0-1 día</v>
          </cell>
          <cell r="AJ574">
            <v>0</v>
          </cell>
          <cell r="AK574">
            <v>0</v>
          </cell>
          <cell r="AL574">
            <v>0</v>
          </cell>
          <cell r="AM574">
            <v>1501.5000000000002</v>
          </cell>
          <cell r="AN574">
            <v>1501.5</v>
          </cell>
          <cell r="AO574">
            <v>1</v>
          </cell>
        </row>
        <row r="575">
          <cell r="A575" t="str">
            <v>0Y4X82669011</v>
          </cell>
          <cell r="B575" t="str">
            <v>0Y4X8266901</v>
          </cell>
          <cell r="C575" t="str">
            <v>0Y4X826690</v>
          </cell>
          <cell r="D575" t="str">
            <v>ABR-19</v>
          </cell>
          <cell r="E575">
            <v>1</v>
          </cell>
          <cell r="F575" t="str">
            <v>2023781</v>
          </cell>
          <cell r="G575" t="str">
            <v>SR MANTENIMIENTO CORRECTIVO</v>
          </cell>
          <cell r="H575" t="str">
            <v>8045</v>
          </cell>
          <cell r="I575" t="str">
            <v>11/04/2019 16:24</v>
          </cell>
          <cell r="J575" t="str">
            <v>800183</v>
          </cell>
          <cell r="K575" t="str">
            <v>PITSS</v>
          </cell>
          <cell r="L575" t="str">
            <v>ASP</v>
          </cell>
          <cell r="M575" t="str">
            <v>M3 CODICE INTEGRAL SA DE CV</v>
          </cell>
          <cell r="N575" t="str">
            <v>AV ADOLF HORN No 6800</v>
          </cell>
          <cell r="O575" t="str">
            <v>Tlajomulco De Zu&amp;Iga</v>
          </cell>
          <cell r="P575">
            <v>0</v>
          </cell>
          <cell r="Q575" t="str">
            <v>INTERIOR</v>
          </cell>
          <cell r="R575">
            <v>146</v>
          </cell>
          <cell r="S575" t="str">
            <v>&gt;60</v>
          </cell>
          <cell r="T575" t="str">
            <v>Office Digital</v>
          </cell>
          <cell r="U575" t="str">
            <v>A3</v>
          </cell>
          <cell r="V575" t="str">
            <v>Ciudad principal</v>
          </cell>
          <cell r="W575" t="str">
            <v>2-&gt;60</v>
          </cell>
          <cell r="X575">
            <v>1.1000000000000001</v>
          </cell>
          <cell r="Y575">
            <v>1501.5000000000002</v>
          </cell>
          <cell r="Z575">
            <v>1</v>
          </cell>
          <cell r="AA575">
            <v>1.6</v>
          </cell>
          <cell r="AB575">
            <v>5</v>
          </cell>
          <cell r="AC575">
            <v>0.32</v>
          </cell>
          <cell r="AD575">
            <v>0</v>
          </cell>
          <cell r="AE575">
            <v>0</v>
          </cell>
          <cell r="AF575">
            <v>43572</v>
          </cell>
          <cell r="AG575">
            <v>43572</v>
          </cell>
          <cell r="AH575">
            <v>0</v>
          </cell>
          <cell r="AI575" t="str">
            <v>0-1 día</v>
          </cell>
          <cell r="AJ575">
            <v>0</v>
          </cell>
          <cell r="AK575">
            <v>0</v>
          </cell>
          <cell r="AL575">
            <v>0</v>
          </cell>
          <cell r="AM575">
            <v>1501.5000000000002</v>
          </cell>
          <cell r="AN575" t="e">
            <v>#N/A</v>
          </cell>
          <cell r="AO575">
            <v>1</v>
          </cell>
        </row>
        <row r="576">
          <cell r="A576" t="str">
            <v>0Y4X86106716</v>
          </cell>
          <cell r="B576" t="str">
            <v>0Y4X8610671</v>
          </cell>
          <cell r="C576" t="str">
            <v>0Y4X861067</v>
          </cell>
          <cell r="D576" t="str">
            <v>ABR-19</v>
          </cell>
          <cell r="E576">
            <v>1</v>
          </cell>
          <cell r="F576" t="str">
            <v>2025729</v>
          </cell>
          <cell r="G576" t="str">
            <v>SR MANTENIMIENTO CORRECTIVO</v>
          </cell>
          <cell r="H576" t="str">
            <v>8055</v>
          </cell>
          <cell r="I576" t="str">
            <v>16/04/2019 15:30</v>
          </cell>
          <cell r="J576" t="str">
            <v>800200</v>
          </cell>
          <cell r="K576" t="str">
            <v>PITSS</v>
          </cell>
          <cell r="L576" t="str">
            <v>ASP</v>
          </cell>
          <cell r="M576" t="str">
            <v>OPCIONES DE SERVICIO EN MEXICO</v>
          </cell>
          <cell r="N576" t="str">
            <v>AV NI&amp;OS HEROES No 1555 INT 103 Y 105</v>
          </cell>
          <cell r="O576" t="str">
            <v>Guadalajara-JAL</v>
          </cell>
          <cell r="P576">
            <v>0</v>
          </cell>
          <cell r="Q576" t="str">
            <v>INTERIOR</v>
          </cell>
          <cell r="R576">
            <v>2693</v>
          </cell>
          <cell r="S576" t="str">
            <v>&gt;60</v>
          </cell>
          <cell r="T576" t="str">
            <v>Departmental Digital</v>
          </cell>
          <cell r="U576" t="str">
            <v>A3</v>
          </cell>
          <cell r="V576" t="str">
            <v>Ciudad principal</v>
          </cell>
          <cell r="W576" t="str">
            <v>2-&gt;60</v>
          </cell>
          <cell r="X576">
            <v>1.1000000000000001</v>
          </cell>
          <cell r="Y576">
            <v>1501.5000000000002</v>
          </cell>
          <cell r="Z576">
            <v>1</v>
          </cell>
          <cell r="AA576">
            <v>2.38</v>
          </cell>
          <cell r="AB576">
            <v>5</v>
          </cell>
          <cell r="AC576">
            <v>0.47599999999999998</v>
          </cell>
          <cell r="AD576">
            <v>0</v>
          </cell>
          <cell r="AE576">
            <v>0</v>
          </cell>
          <cell r="AF576">
            <v>43572</v>
          </cell>
          <cell r="AG576">
            <v>43572</v>
          </cell>
          <cell r="AH576">
            <v>0</v>
          </cell>
          <cell r="AI576" t="str">
            <v>0-1 día</v>
          </cell>
          <cell r="AJ576">
            <v>0</v>
          </cell>
          <cell r="AK576">
            <v>0</v>
          </cell>
          <cell r="AL576">
            <v>0</v>
          </cell>
          <cell r="AM576">
            <v>1501.5000000000002</v>
          </cell>
          <cell r="AN576">
            <v>0</v>
          </cell>
          <cell r="AO576">
            <v>1</v>
          </cell>
        </row>
        <row r="577">
          <cell r="A577" t="str">
            <v>0X7609334915</v>
          </cell>
          <cell r="B577" t="str">
            <v>0X760933491</v>
          </cell>
          <cell r="C577" t="str">
            <v>0X76093349</v>
          </cell>
          <cell r="D577" t="str">
            <v>ABR-19</v>
          </cell>
          <cell r="E577">
            <v>1</v>
          </cell>
          <cell r="F577" t="str">
            <v>2024969</v>
          </cell>
          <cell r="G577" t="str">
            <v>SR MANTENIMIENTO CORRECTIVO</v>
          </cell>
          <cell r="H577" t="str">
            <v>5955</v>
          </cell>
          <cell r="I577" t="str">
            <v>15/04/2019 10:53</v>
          </cell>
          <cell r="J577" t="str">
            <v>500071</v>
          </cell>
          <cell r="K577" t="str">
            <v>PITSS</v>
          </cell>
          <cell r="L577" t="str">
            <v>ASP</v>
          </cell>
          <cell r="M577" t="str">
            <v>APTIV CONTRACT SERVICES TAMAULIPAS S DE RL DE CV</v>
          </cell>
          <cell r="N577" t="str">
            <v>SENDERO NACIONAL KM 3.5</v>
          </cell>
          <cell r="O577" t="str">
            <v>Matamoros-TAM</v>
          </cell>
          <cell r="P577">
            <v>0</v>
          </cell>
          <cell r="Q577" t="str">
            <v>INTERIOR</v>
          </cell>
          <cell r="R577">
            <v>68</v>
          </cell>
          <cell r="S577" t="str">
            <v>&gt;60</v>
          </cell>
          <cell r="T577" t="str">
            <v>Departmental Digital</v>
          </cell>
          <cell r="U577" t="str">
            <v>A3</v>
          </cell>
          <cell r="V577" t="str">
            <v>Ciudad principal</v>
          </cell>
          <cell r="W577" t="str">
            <v>2-&gt;60</v>
          </cell>
          <cell r="X577">
            <v>1.1000000000000001</v>
          </cell>
          <cell r="Y577">
            <v>1501.5000000000002</v>
          </cell>
          <cell r="Z577">
            <v>1</v>
          </cell>
          <cell r="AA577">
            <v>1.0900000000000001</v>
          </cell>
          <cell r="AB577">
            <v>5</v>
          </cell>
          <cell r="AC577">
            <v>0.21800000000000003</v>
          </cell>
          <cell r="AD577">
            <v>0</v>
          </cell>
          <cell r="AE577">
            <v>0</v>
          </cell>
          <cell r="AF577">
            <v>43572</v>
          </cell>
          <cell r="AG577">
            <v>43572</v>
          </cell>
          <cell r="AH577">
            <v>0</v>
          </cell>
          <cell r="AI577" t="str">
            <v>0-1 día</v>
          </cell>
          <cell r="AJ577">
            <v>0</v>
          </cell>
          <cell r="AK577">
            <v>0</v>
          </cell>
          <cell r="AL577">
            <v>0</v>
          </cell>
          <cell r="AM577">
            <v>1501.5000000000002</v>
          </cell>
          <cell r="AN577">
            <v>1501.5</v>
          </cell>
          <cell r="AO577">
            <v>1</v>
          </cell>
        </row>
        <row r="578">
          <cell r="A578" t="str">
            <v>0MX12190855</v>
          </cell>
          <cell r="B578" t="str">
            <v>0MX12190851</v>
          </cell>
          <cell r="C578" t="str">
            <v>0MX1219085</v>
          </cell>
          <cell r="D578" t="str">
            <v>ABR-19</v>
          </cell>
          <cell r="E578">
            <v>1</v>
          </cell>
          <cell r="F578" t="str">
            <v>2020873</v>
          </cell>
          <cell r="G578" t="str">
            <v>SR MANTENIMIENTO CORRECTIVO</v>
          </cell>
          <cell r="H578" t="str">
            <v>7835</v>
          </cell>
          <cell r="I578" t="str">
            <v>05/04/2019 16:42</v>
          </cell>
          <cell r="J578" t="str">
            <v>800072</v>
          </cell>
          <cell r="K578" t="str">
            <v>PITSS</v>
          </cell>
          <cell r="L578" t="str">
            <v>ASP</v>
          </cell>
          <cell r="M578" t="str">
            <v>EXEL DEL NORTE SA PI DE CV</v>
          </cell>
          <cell r="N578" t="str">
            <v>LAZARO CARDENAS 1810 PISO 7 Y 8</v>
          </cell>
          <cell r="O578" t="str">
            <v>Monterrey-NL</v>
          </cell>
          <cell r="P578">
            <v>0</v>
          </cell>
          <cell r="Q578" t="str">
            <v>INTERIOR</v>
          </cell>
          <cell r="R578">
            <v>224</v>
          </cell>
          <cell r="S578" t="str">
            <v>&gt;60</v>
          </cell>
          <cell r="T578" t="str">
            <v>A3 Office Color Laser MFPs</v>
          </cell>
          <cell r="U578" t="str">
            <v>A3</v>
          </cell>
          <cell r="V578" t="str">
            <v>Ciudad principal</v>
          </cell>
          <cell r="W578" t="str">
            <v>2-&gt;60</v>
          </cell>
          <cell r="X578">
            <v>1.1000000000000001</v>
          </cell>
          <cell r="Y578">
            <v>1501.5000000000002</v>
          </cell>
          <cell r="Z578">
            <v>1</v>
          </cell>
          <cell r="AA578">
            <v>0.8</v>
          </cell>
          <cell r="AB578">
            <v>5</v>
          </cell>
          <cell r="AC578">
            <v>0.16</v>
          </cell>
          <cell r="AD578">
            <v>0</v>
          </cell>
          <cell r="AE578">
            <v>0</v>
          </cell>
          <cell r="AF578">
            <v>43572</v>
          </cell>
          <cell r="AG578">
            <v>43572</v>
          </cell>
          <cell r="AH578">
            <v>0</v>
          </cell>
          <cell r="AI578" t="str">
            <v>0-1 día</v>
          </cell>
          <cell r="AJ578">
            <v>0</v>
          </cell>
          <cell r="AK578">
            <v>0</v>
          </cell>
          <cell r="AL578">
            <v>0</v>
          </cell>
          <cell r="AM578">
            <v>1501.5000000000002</v>
          </cell>
          <cell r="AN578">
            <v>1501.5</v>
          </cell>
          <cell r="AO578">
            <v>1</v>
          </cell>
        </row>
        <row r="579">
          <cell r="A579" t="str">
            <v>0X7670587717</v>
          </cell>
          <cell r="B579" t="str">
            <v>0X767058771</v>
          </cell>
          <cell r="C579" t="str">
            <v>0X76705877</v>
          </cell>
          <cell r="D579" t="str">
            <v>ABR-19</v>
          </cell>
          <cell r="E579">
            <v>1</v>
          </cell>
          <cell r="F579" t="str">
            <v>2026201</v>
          </cell>
          <cell r="G579" t="str">
            <v>SR MANTENIMIENTO CORRECTIVO</v>
          </cell>
          <cell r="H579" t="str">
            <v>5945</v>
          </cell>
          <cell r="I579" t="str">
            <v>17/04/2019 10:42</v>
          </cell>
          <cell r="J579" t="str">
            <v>500155</v>
          </cell>
          <cell r="K579" t="str">
            <v>PITSS</v>
          </cell>
          <cell r="L579" t="str">
            <v>ASP</v>
          </cell>
          <cell r="M579" t="str">
            <v>HONEYWELL AUTOMOTIVE DE MEXICO S DE RL DE CV</v>
          </cell>
          <cell r="N579" t="str">
            <v>AV FUENTES DEL SUR No 7070</v>
          </cell>
          <cell r="O579" t="str">
            <v>Ciudad Juarez-CHIH</v>
          </cell>
          <cell r="P579">
            <v>0</v>
          </cell>
          <cell r="Q579" t="str">
            <v>INTERIOR</v>
          </cell>
          <cell r="R579">
            <v>1258</v>
          </cell>
          <cell r="S579" t="str">
            <v>&gt;60</v>
          </cell>
          <cell r="T579" t="str">
            <v>Office Digital</v>
          </cell>
          <cell r="U579" t="str">
            <v>A3</v>
          </cell>
          <cell r="V579" t="str">
            <v>Ciudad principal</v>
          </cell>
          <cell r="W579" t="str">
            <v>2-&gt;60</v>
          </cell>
          <cell r="X579">
            <v>1.1000000000000001</v>
          </cell>
          <cell r="Y579">
            <v>1501.5000000000002</v>
          </cell>
          <cell r="Z579">
            <v>1</v>
          </cell>
          <cell r="AA579">
            <v>1.3</v>
          </cell>
          <cell r="AB579">
            <v>5</v>
          </cell>
          <cell r="AC579">
            <v>0.26</v>
          </cell>
          <cell r="AD579">
            <v>0</v>
          </cell>
          <cell r="AE579">
            <v>0</v>
          </cell>
          <cell r="AF579">
            <v>43572</v>
          </cell>
          <cell r="AG579">
            <v>43573</v>
          </cell>
          <cell r="AH579">
            <v>1</v>
          </cell>
          <cell r="AI579" t="str">
            <v>0-1 día</v>
          </cell>
          <cell r="AJ579">
            <v>0</v>
          </cell>
          <cell r="AK579">
            <v>0</v>
          </cell>
          <cell r="AL579">
            <v>0</v>
          </cell>
          <cell r="AM579">
            <v>1501.5000000000002</v>
          </cell>
          <cell r="AN579">
            <v>0</v>
          </cell>
          <cell r="AO579">
            <v>1</v>
          </cell>
        </row>
        <row r="580">
          <cell r="A580" t="str">
            <v>0EX966519316</v>
          </cell>
          <cell r="B580" t="str">
            <v>0EX96651931</v>
          </cell>
          <cell r="C580" t="str">
            <v>0EX9665193</v>
          </cell>
          <cell r="D580" t="str">
            <v>ABR-19</v>
          </cell>
          <cell r="E580">
            <v>1</v>
          </cell>
          <cell r="F580" t="str">
            <v>2025461</v>
          </cell>
          <cell r="G580" t="str">
            <v>SR MANTENIMIENTO CORRECTIVO</v>
          </cell>
          <cell r="H580" t="str">
            <v>5866</v>
          </cell>
          <cell r="I580" t="str">
            <v>16/04/2019 09:15</v>
          </cell>
          <cell r="J580" t="str">
            <v>500083</v>
          </cell>
          <cell r="K580" t="str">
            <v>PITSS</v>
          </cell>
          <cell r="L580" t="str">
            <v>ASP</v>
          </cell>
          <cell r="M580" t="str">
            <v>OPERADORA OMX SA DE CV</v>
          </cell>
          <cell r="N580" t="str">
            <v>AV DE LAS TORRES No 2498</v>
          </cell>
          <cell r="O580" t="str">
            <v>San Pedro Garza Garc</v>
          </cell>
          <cell r="P580">
            <v>0</v>
          </cell>
          <cell r="Q580" t="str">
            <v>INTERIOR</v>
          </cell>
          <cell r="R580">
            <v>71</v>
          </cell>
          <cell r="S580" t="str">
            <v>&gt;60</v>
          </cell>
          <cell r="T580" t="str">
            <v>Departmental Digital</v>
          </cell>
          <cell r="U580" t="str">
            <v>A3</v>
          </cell>
          <cell r="V580" t="str">
            <v>Ciudad principal</v>
          </cell>
          <cell r="W580" t="str">
            <v>2-&gt;60</v>
          </cell>
          <cell r="X580">
            <v>1.1000000000000001</v>
          </cell>
          <cell r="Y580">
            <v>1501.5000000000002</v>
          </cell>
          <cell r="Z580">
            <v>1</v>
          </cell>
          <cell r="AA580">
            <v>1.75</v>
          </cell>
          <cell r="AB580">
            <v>5</v>
          </cell>
          <cell r="AC580">
            <v>0.35</v>
          </cell>
          <cell r="AD580">
            <v>0</v>
          </cell>
          <cell r="AE580">
            <v>0</v>
          </cell>
          <cell r="AF580">
            <v>43572</v>
          </cell>
          <cell r="AG580">
            <v>43573</v>
          </cell>
          <cell r="AH580">
            <v>1</v>
          </cell>
          <cell r="AI580" t="str">
            <v>0-1 día</v>
          </cell>
          <cell r="AJ580">
            <v>0</v>
          </cell>
          <cell r="AK580">
            <v>0</v>
          </cell>
          <cell r="AL580">
            <v>0</v>
          </cell>
          <cell r="AM580">
            <v>1501.5000000000002</v>
          </cell>
          <cell r="AN580">
            <v>1501.5</v>
          </cell>
          <cell r="AO580">
            <v>1</v>
          </cell>
        </row>
        <row r="581">
          <cell r="A581" t="str">
            <v>0X7609284217</v>
          </cell>
          <cell r="B581" t="str">
            <v>0X760928421</v>
          </cell>
          <cell r="C581" t="str">
            <v>0X76092842</v>
          </cell>
          <cell r="D581" t="str">
            <v>ABR-19</v>
          </cell>
          <cell r="E581">
            <v>1</v>
          </cell>
          <cell r="F581" t="str">
            <v>2026317</v>
          </cell>
          <cell r="G581" t="str">
            <v>SR MANTENIMIENTO CORRECTIVO</v>
          </cell>
          <cell r="H581" t="str">
            <v>5955</v>
          </cell>
          <cell r="I581" t="str">
            <v>17/04/2019 13:20</v>
          </cell>
          <cell r="J581" t="str">
            <v>800200</v>
          </cell>
          <cell r="K581" t="str">
            <v>PITSS</v>
          </cell>
          <cell r="L581" t="str">
            <v>ASP</v>
          </cell>
          <cell r="M581" t="str">
            <v>DHL EXPRESS MEXICO SA DE CV</v>
          </cell>
          <cell r="N581" t="str">
            <v>ALMACEN FISCALIZADO No 1</v>
          </cell>
          <cell r="O581" t="str">
            <v>Jalisco-JAL</v>
          </cell>
          <cell r="P581">
            <v>0</v>
          </cell>
          <cell r="Q581" t="str">
            <v>INTERIOR</v>
          </cell>
          <cell r="R581">
            <v>180</v>
          </cell>
          <cell r="S581" t="str">
            <v>&gt;60</v>
          </cell>
          <cell r="T581" t="str">
            <v>Departmental Digital</v>
          </cell>
          <cell r="U581" t="str">
            <v>A3</v>
          </cell>
          <cell r="V581" t="str">
            <v>Ciudad principal</v>
          </cell>
          <cell r="W581" t="str">
            <v>2-&gt;60</v>
          </cell>
          <cell r="X581">
            <v>1.1000000000000001</v>
          </cell>
          <cell r="Y581">
            <v>1501.5000000000002</v>
          </cell>
          <cell r="Z581">
            <v>1</v>
          </cell>
          <cell r="AA581">
            <v>1.8</v>
          </cell>
          <cell r="AB581">
            <v>5</v>
          </cell>
          <cell r="AC581">
            <v>0.36</v>
          </cell>
          <cell r="AD581">
            <v>0</v>
          </cell>
          <cell r="AE581">
            <v>0</v>
          </cell>
          <cell r="AF581">
            <v>43572</v>
          </cell>
          <cell r="AG581">
            <v>43573</v>
          </cell>
          <cell r="AH581">
            <v>1</v>
          </cell>
          <cell r="AI581" t="str">
            <v>0-1 día</v>
          </cell>
          <cell r="AJ581">
            <v>0</v>
          </cell>
          <cell r="AK581">
            <v>0</v>
          </cell>
          <cell r="AL581">
            <v>0</v>
          </cell>
          <cell r="AM581">
            <v>1501.5000000000002</v>
          </cell>
          <cell r="AN581">
            <v>1501.5</v>
          </cell>
          <cell r="AO581">
            <v>1</v>
          </cell>
        </row>
        <row r="582">
          <cell r="A582" t="str">
            <v>0MX477739710</v>
          </cell>
          <cell r="B582" t="str">
            <v>0MX47773971</v>
          </cell>
          <cell r="C582" t="str">
            <v>0MX4777397</v>
          </cell>
          <cell r="D582" t="str">
            <v>ABR-19</v>
          </cell>
          <cell r="E582">
            <v>1</v>
          </cell>
          <cell r="F582" t="str">
            <v>2023025</v>
          </cell>
          <cell r="G582" t="str">
            <v>SR MANTENIMIENTO CORRECTIVO</v>
          </cell>
          <cell r="H582" t="str">
            <v>7845</v>
          </cell>
          <cell r="I582" t="str">
            <v>10/04/2019 12:29</v>
          </cell>
          <cell r="J582" t="str">
            <v>500156</v>
          </cell>
          <cell r="K582" t="str">
            <v>PITSS</v>
          </cell>
          <cell r="L582" t="str">
            <v>ASP</v>
          </cell>
          <cell r="M582" t="str">
            <v>TECNOLOGIA DE ILUMINACION AUTOMOTRIZ SA DE CV</v>
          </cell>
          <cell r="N582" t="str">
            <v>AV HERMANOS ESCOBAR No 6965 ESQ RAFAEL PEREZ SERNA</v>
          </cell>
          <cell r="O582" t="str">
            <v>Ciudad Juarez-CHIH</v>
          </cell>
          <cell r="P582">
            <v>0</v>
          </cell>
          <cell r="Q582" t="str">
            <v>INTERIOR</v>
          </cell>
          <cell r="R582">
            <v>155</v>
          </cell>
          <cell r="S582" t="str">
            <v>&gt;60</v>
          </cell>
          <cell r="T582" t="str">
            <v>A3 Office Color Laser MFPs</v>
          </cell>
          <cell r="U582" t="str">
            <v>A3</v>
          </cell>
          <cell r="V582" t="str">
            <v>Ciudad principal</v>
          </cell>
          <cell r="W582" t="str">
            <v>2-&gt;60</v>
          </cell>
          <cell r="X582">
            <v>1.1000000000000001</v>
          </cell>
          <cell r="Y582">
            <v>1501.5000000000002</v>
          </cell>
          <cell r="Z582">
            <v>1</v>
          </cell>
          <cell r="AA582">
            <v>1.69</v>
          </cell>
          <cell r="AB582">
            <v>5</v>
          </cell>
          <cell r="AC582">
            <v>0.33799999999999997</v>
          </cell>
          <cell r="AD582">
            <v>0</v>
          </cell>
          <cell r="AE582">
            <v>0</v>
          </cell>
          <cell r="AF582">
            <v>43572</v>
          </cell>
          <cell r="AG582">
            <v>43573</v>
          </cell>
          <cell r="AH582">
            <v>1</v>
          </cell>
          <cell r="AI582" t="str">
            <v>0-1 día</v>
          </cell>
          <cell r="AJ582">
            <v>0</v>
          </cell>
          <cell r="AK582">
            <v>0</v>
          </cell>
          <cell r="AL582">
            <v>0</v>
          </cell>
          <cell r="AM582">
            <v>1501.5000000000002</v>
          </cell>
          <cell r="AN582">
            <v>1501.5</v>
          </cell>
          <cell r="AO582">
            <v>1</v>
          </cell>
        </row>
        <row r="583">
          <cell r="A583" t="str">
            <v>0AE957393517</v>
          </cell>
          <cell r="B583" t="str">
            <v>0AE95739351</v>
          </cell>
          <cell r="C583" t="str">
            <v>0AE9573935</v>
          </cell>
          <cell r="D583" t="str">
            <v>ABR-19</v>
          </cell>
          <cell r="E583">
            <v>1</v>
          </cell>
          <cell r="F583" t="str">
            <v>2026369</v>
          </cell>
          <cell r="G583" t="str">
            <v>SR MANTENIMIENTO CORRECTIVO</v>
          </cell>
          <cell r="H583" t="str">
            <v>5326</v>
          </cell>
          <cell r="I583" t="str">
            <v>17/04/2019 14:21</v>
          </cell>
          <cell r="J583" t="str">
            <v>500157</v>
          </cell>
          <cell r="K583" t="str">
            <v>PITSS</v>
          </cell>
          <cell r="L583" t="str">
            <v>ASP</v>
          </cell>
          <cell r="M583" t="str">
            <v>TECNOLOGIA DE ILUMINACION AUTOMOTRIZ SA DE CV</v>
          </cell>
          <cell r="N583" t="str">
            <v>AV HERMANOS ESCOBAR No 6965 ESQ RAFAEL PEREZ SERNA</v>
          </cell>
          <cell r="O583" t="str">
            <v>Ciudad Juarez-CHIH</v>
          </cell>
          <cell r="P583">
            <v>0</v>
          </cell>
          <cell r="Q583" t="str">
            <v>INTERIOR</v>
          </cell>
          <cell r="R583">
            <v>324</v>
          </cell>
          <cell r="S583" t="str">
            <v>&gt;60</v>
          </cell>
          <cell r="T583" t="str">
            <v>Office Digital</v>
          </cell>
          <cell r="U583" t="str">
            <v>A3</v>
          </cell>
          <cell r="V583" t="str">
            <v>Ciudad principal</v>
          </cell>
          <cell r="W583" t="str">
            <v>2-&gt;60</v>
          </cell>
          <cell r="X583">
            <v>1.1000000000000001</v>
          </cell>
          <cell r="Y583">
            <v>1501.5000000000002</v>
          </cell>
          <cell r="Z583">
            <v>1</v>
          </cell>
          <cell r="AA583">
            <v>0.15</v>
          </cell>
          <cell r="AB583">
            <v>5</v>
          </cell>
          <cell r="AC583">
            <v>0.03</v>
          </cell>
          <cell r="AD583">
            <v>0</v>
          </cell>
          <cell r="AE583">
            <v>0</v>
          </cell>
          <cell r="AF583">
            <v>43572</v>
          </cell>
          <cell r="AG583">
            <v>43573</v>
          </cell>
          <cell r="AH583">
            <v>1</v>
          </cell>
          <cell r="AI583" t="str">
            <v>0-1 día</v>
          </cell>
          <cell r="AJ583">
            <v>0</v>
          </cell>
          <cell r="AK583">
            <v>0</v>
          </cell>
          <cell r="AL583">
            <v>0</v>
          </cell>
          <cell r="AM583">
            <v>1501.5000000000002</v>
          </cell>
          <cell r="AN583">
            <v>0</v>
          </cell>
          <cell r="AO583">
            <v>1</v>
          </cell>
        </row>
        <row r="584">
          <cell r="A584" t="str">
            <v>06TB44925818</v>
          </cell>
          <cell r="B584" t="str">
            <v>06TB4492581</v>
          </cell>
          <cell r="C584" t="str">
            <v>06TB449258</v>
          </cell>
          <cell r="D584" t="str">
            <v>ABR-19</v>
          </cell>
          <cell r="E584">
            <v>1</v>
          </cell>
          <cell r="F584" t="str">
            <v>2026641</v>
          </cell>
          <cell r="G584" t="str">
            <v>SR MANTENIMIENTO CORRECTIVO</v>
          </cell>
          <cell r="H584" t="str">
            <v>8070</v>
          </cell>
          <cell r="I584" t="str">
            <v>18/04/2019 09:58</v>
          </cell>
          <cell r="J584" t="str">
            <v>500093</v>
          </cell>
          <cell r="K584" t="str">
            <v>PITSS</v>
          </cell>
          <cell r="L584" t="str">
            <v>ASP</v>
          </cell>
          <cell r="M584" t="str">
            <v>DELPHI AUTOMOTIVE SYSTEMS S DE RL DE CV</v>
          </cell>
          <cell r="N584" t="str">
            <v>ITURBIDE No 6970</v>
          </cell>
          <cell r="O584" t="str">
            <v>Nuevo Laredo-TAM</v>
          </cell>
          <cell r="P584">
            <v>0</v>
          </cell>
          <cell r="Q584" t="str">
            <v>INTERIOR</v>
          </cell>
          <cell r="R584">
            <v>63</v>
          </cell>
          <cell r="S584" t="str">
            <v>&gt;60</v>
          </cell>
          <cell r="T584" t="str">
            <v>A3 Office Color Laser MFPs</v>
          </cell>
          <cell r="U584" t="str">
            <v>A3</v>
          </cell>
          <cell r="V584" t="str">
            <v>Ciudad principal</v>
          </cell>
          <cell r="W584" t="str">
            <v>2-&gt;60</v>
          </cell>
          <cell r="X584">
            <v>1.1000000000000001</v>
          </cell>
          <cell r="Y584">
            <v>1501.5000000000002</v>
          </cell>
          <cell r="Z584">
            <v>1</v>
          </cell>
          <cell r="AA584">
            <v>0.11</v>
          </cell>
          <cell r="AB584">
            <v>5</v>
          </cell>
          <cell r="AC584">
            <v>2.1999999999999999E-2</v>
          </cell>
          <cell r="AD584">
            <v>0</v>
          </cell>
          <cell r="AE584">
            <v>0</v>
          </cell>
          <cell r="AF584">
            <v>43573</v>
          </cell>
          <cell r="AG584">
            <v>43573</v>
          </cell>
          <cell r="AH584">
            <v>0</v>
          </cell>
          <cell r="AI584" t="str">
            <v>0-1 día</v>
          </cell>
          <cell r="AJ584">
            <v>0</v>
          </cell>
          <cell r="AK584">
            <v>0</v>
          </cell>
          <cell r="AL584">
            <v>0</v>
          </cell>
          <cell r="AM584">
            <v>1501.5000000000002</v>
          </cell>
          <cell r="AN584">
            <v>1433.25</v>
          </cell>
          <cell r="AO584">
            <v>1</v>
          </cell>
        </row>
        <row r="585">
          <cell r="A585" t="str">
            <v>0X7670381619</v>
          </cell>
          <cell r="B585" t="str">
            <v>0X767038161</v>
          </cell>
          <cell r="C585" t="str">
            <v>0X76703816</v>
          </cell>
          <cell r="D585" t="str">
            <v>ABR-19</v>
          </cell>
          <cell r="E585">
            <v>1</v>
          </cell>
          <cell r="F585" t="str">
            <v>2027003</v>
          </cell>
          <cell r="G585" t="str">
            <v>SR MANTENIMIENTO CORRECTIVO</v>
          </cell>
          <cell r="H585" t="str">
            <v>5955</v>
          </cell>
          <cell r="I585" t="str">
            <v>19/04/2019 19:33</v>
          </cell>
          <cell r="J585" t="str">
            <v>500158</v>
          </cell>
          <cell r="K585" t="str">
            <v>PITSS</v>
          </cell>
          <cell r="L585" t="str">
            <v>ASP</v>
          </cell>
          <cell r="M585" t="str">
            <v>FLEXTRONICS MANUFACTURING JUAREZ S DE RL DE CV</v>
          </cell>
          <cell r="N585" t="str">
            <v>BLVD INDEPENDENCIA 4240</v>
          </cell>
          <cell r="O585" t="str">
            <v>Ciudad Juarez-CHIH</v>
          </cell>
          <cell r="P585">
            <v>0</v>
          </cell>
          <cell r="Q585" t="str">
            <v>INTERIOR</v>
          </cell>
          <cell r="R585">
            <v>81</v>
          </cell>
          <cell r="S585" t="str">
            <v>&gt;60</v>
          </cell>
          <cell r="T585" t="str">
            <v>Departmental Digital</v>
          </cell>
          <cell r="U585" t="str">
            <v>A3</v>
          </cell>
          <cell r="V585" t="str">
            <v>Ciudad principal</v>
          </cell>
          <cell r="W585" t="str">
            <v>2-&gt;60</v>
          </cell>
          <cell r="X585">
            <v>1.1000000000000001</v>
          </cell>
          <cell r="Y585">
            <v>1501.5000000000002</v>
          </cell>
          <cell r="Z585">
            <v>1</v>
          </cell>
          <cell r="AA585">
            <v>0</v>
          </cell>
          <cell r="AB585">
            <v>5</v>
          </cell>
          <cell r="AC585">
            <v>0</v>
          </cell>
          <cell r="AD585">
            <v>0</v>
          </cell>
          <cell r="AE585">
            <v>0</v>
          </cell>
          <cell r="AF585">
            <v>43577</v>
          </cell>
          <cell r="AG585">
            <v>43577</v>
          </cell>
          <cell r="AH585">
            <v>0</v>
          </cell>
          <cell r="AI585" t="str">
            <v>0-1 día</v>
          </cell>
          <cell r="AJ585">
            <v>0</v>
          </cell>
          <cell r="AK585">
            <v>0</v>
          </cell>
          <cell r="AL585">
            <v>0</v>
          </cell>
          <cell r="AM585">
            <v>1501.5000000000002</v>
          </cell>
          <cell r="AN585">
            <v>1501.5</v>
          </cell>
          <cell r="AO585">
            <v>1</v>
          </cell>
        </row>
        <row r="586">
          <cell r="A586" t="str">
            <v>0MX477732422</v>
          </cell>
          <cell r="B586" t="str">
            <v>0MX47773241</v>
          </cell>
          <cell r="C586" t="str">
            <v>0MX4777324</v>
          </cell>
          <cell r="D586" t="str">
            <v>ABR-19</v>
          </cell>
          <cell r="E586">
            <v>1</v>
          </cell>
          <cell r="F586" t="str">
            <v>2027711</v>
          </cell>
          <cell r="G586" t="str">
            <v>SR MANTENIMIENTO CORRECTIVO</v>
          </cell>
          <cell r="H586" t="str">
            <v>7845</v>
          </cell>
          <cell r="I586" t="str">
            <v>22/04/2019 09:58</v>
          </cell>
          <cell r="J586" t="str">
            <v>500158</v>
          </cell>
          <cell r="K586" t="str">
            <v>PITSS</v>
          </cell>
          <cell r="L586" t="str">
            <v>ASP</v>
          </cell>
          <cell r="M586" t="str">
            <v>HONEYWELL AUTOMOTIVE DE MEXICO S DE RL DE CV</v>
          </cell>
          <cell r="N586" t="str">
            <v>AV VALLE DEL CEDRO 1681</v>
          </cell>
          <cell r="O586" t="str">
            <v>Ciudad Juarez-CHIH</v>
          </cell>
          <cell r="P586">
            <v>0</v>
          </cell>
          <cell r="Q586" t="str">
            <v>INTERIOR</v>
          </cell>
          <cell r="R586">
            <v>2699</v>
          </cell>
          <cell r="S586" t="str">
            <v>&gt;60</v>
          </cell>
          <cell r="T586" t="str">
            <v>A3 Office Color Laser MFPs</v>
          </cell>
          <cell r="U586" t="str">
            <v>A3</v>
          </cell>
          <cell r="V586" t="str">
            <v>Ciudad principal</v>
          </cell>
          <cell r="W586" t="str">
            <v>2-&gt;60</v>
          </cell>
          <cell r="X586">
            <v>1.1000000000000001</v>
          </cell>
          <cell r="Y586">
            <v>1501.5000000000002</v>
          </cell>
          <cell r="Z586">
            <v>1</v>
          </cell>
          <cell r="AA586">
            <v>0.2</v>
          </cell>
          <cell r="AB586">
            <v>5</v>
          </cell>
          <cell r="AC586">
            <v>0.04</v>
          </cell>
          <cell r="AD586">
            <v>0</v>
          </cell>
          <cell r="AE586">
            <v>0</v>
          </cell>
          <cell r="AF586">
            <v>43577</v>
          </cell>
          <cell r="AG586">
            <v>43577</v>
          </cell>
          <cell r="AH586">
            <v>0</v>
          </cell>
          <cell r="AI586" t="str">
            <v>0-1 día</v>
          </cell>
          <cell r="AJ586">
            <v>0</v>
          </cell>
          <cell r="AK586">
            <v>0</v>
          </cell>
          <cell r="AL586">
            <v>0</v>
          </cell>
          <cell r="AM586">
            <v>1501.5000000000002</v>
          </cell>
          <cell r="AN586">
            <v>0</v>
          </cell>
          <cell r="AO586">
            <v>1</v>
          </cell>
        </row>
        <row r="587">
          <cell r="A587" t="str">
            <v>0XEH80529222</v>
          </cell>
          <cell r="B587" t="str">
            <v>0XEH8052921</v>
          </cell>
          <cell r="C587" t="str">
            <v>0XEH805292</v>
          </cell>
          <cell r="D587" t="str">
            <v>ABR-19</v>
          </cell>
          <cell r="E587">
            <v>1</v>
          </cell>
          <cell r="F587" t="str">
            <v>2027683</v>
          </cell>
          <cell r="G587" t="str">
            <v>SR MANTENIMIENTO CORRECTIVO</v>
          </cell>
          <cell r="H587" t="str">
            <v>5748</v>
          </cell>
          <cell r="I587" t="str">
            <v>22/04/2019 09:34</v>
          </cell>
          <cell r="J587" t="str">
            <v>500155</v>
          </cell>
          <cell r="K587" t="str">
            <v>PITSS</v>
          </cell>
          <cell r="L587" t="str">
            <v>ASP</v>
          </cell>
          <cell r="M587" t="str">
            <v>HONEYWELL AUTOMOTIVE DE MEXICO S DE RL DE CV</v>
          </cell>
          <cell r="N587" t="str">
            <v>AV VALLE DEL CEDRO 1681</v>
          </cell>
          <cell r="O587" t="str">
            <v>CIUDAD JUAREZ-CHIH</v>
          </cell>
          <cell r="P587">
            <v>0</v>
          </cell>
          <cell r="Q587" t="str">
            <v>INTERIOR</v>
          </cell>
          <cell r="R587">
            <v>616</v>
          </cell>
          <cell r="S587" t="str">
            <v>&gt;60</v>
          </cell>
          <cell r="T587" t="str">
            <v>Office Digital</v>
          </cell>
          <cell r="U587" t="str">
            <v>A3</v>
          </cell>
          <cell r="V587" t="str">
            <v>Ciudad principal</v>
          </cell>
          <cell r="W587" t="str">
            <v>2-&gt;60</v>
          </cell>
          <cell r="X587">
            <v>1.1000000000000001</v>
          </cell>
          <cell r="Y587">
            <v>1501.5000000000002</v>
          </cell>
          <cell r="Z587">
            <v>1</v>
          </cell>
          <cell r="AA587">
            <v>1.1000000000000001</v>
          </cell>
          <cell r="AB587">
            <v>5</v>
          </cell>
          <cell r="AC587">
            <v>0.22000000000000003</v>
          </cell>
          <cell r="AD587">
            <v>0</v>
          </cell>
          <cell r="AE587">
            <v>0</v>
          </cell>
          <cell r="AF587">
            <v>43577</v>
          </cell>
          <cell r="AG587">
            <v>43577</v>
          </cell>
          <cell r="AH587">
            <v>0</v>
          </cell>
          <cell r="AI587" t="str">
            <v>0-1 día</v>
          </cell>
          <cell r="AJ587">
            <v>0</v>
          </cell>
          <cell r="AK587">
            <v>0</v>
          </cell>
          <cell r="AL587">
            <v>0</v>
          </cell>
          <cell r="AM587">
            <v>1501.5000000000002</v>
          </cell>
          <cell r="AN587">
            <v>0</v>
          </cell>
          <cell r="AO587">
            <v>1</v>
          </cell>
        </row>
        <row r="588">
          <cell r="A588" t="str">
            <v>0X7637320223</v>
          </cell>
          <cell r="B588" t="str">
            <v>0X763732021</v>
          </cell>
          <cell r="C588" t="str">
            <v>0X76373202</v>
          </cell>
          <cell r="D588" t="str">
            <v>ABR-19</v>
          </cell>
          <cell r="E588">
            <v>1</v>
          </cell>
          <cell r="F588" t="str">
            <v>2028313</v>
          </cell>
          <cell r="G588" t="str">
            <v>SR MANTENIMIENTO CORRECTIVO</v>
          </cell>
          <cell r="H588" t="str">
            <v>5945</v>
          </cell>
          <cell r="I588" t="str">
            <v>23/04/2019 10:11</v>
          </cell>
          <cell r="J588" t="str">
            <v>500158</v>
          </cell>
          <cell r="K588" t="str">
            <v>PITSS</v>
          </cell>
          <cell r="L588" t="str">
            <v>ASP</v>
          </cell>
          <cell r="M588" t="str">
            <v>DELPHI AUTOMOTIVE SYSTEMS S DE RL DE CV</v>
          </cell>
          <cell r="N588" t="str">
            <v>AV DE LAS INDUSTRIAS S/N</v>
          </cell>
          <cell r="O588" t="str">
            <v>CIUDAD JUAREZ-CHIH</v>
          </cell>
          <cell r="P588">
            <v>0</v>
          </cell>
          <cell r="Q588" t="str">
            <v>INTERIOR</v>
          </cell>
          <cell r="R588">
            <v>104</v>
          </cell>
          <cell r="S588" t="str">
            <v>&gt;60</v>
          </cell>
          <cell r="T588" t="str">
            <v>Office Digital</v>
          </cell>
          <cell r="U588" t="str">
            <v>A3</v>
          </cell>
          <cell r="V588" t="str">
            <v>Ciudad principal</v>
          </cell>
          <cell r="W588" t="str">
            <v>2-&gt;60</v>
          </cell>
          <cell r="X588">
            <v>1.1000000000000001</v>
          </cell>
          <cell r="Y588">
            <v>1501.5000000000002</v>
          </cell>
          <cell r="Z588">
            <v>1</v>
          </cell>
          <cell r="AA588">
            <v>0</v>
          </cell>
          <cell r="AB588">
            <v>5</v>
          </cell>
          <cell r="AC588">
            <v>0</v>
          </cell>
          <cell r="AD588">
            <v>0</v>
          </cell>
          <cell r="AE588">
            <v>0</v>
          </cell>
          <cell r="AF588">
            <v>43578</v>
          </cell>
          <cell r="AG588">
            <v>43578</v>
          </cell>
          <cell r="AH588">
            <v>0</v>
          </cell>
          <cell r="AI588" t="str">
            <v>0-1 día</v>
          </cell>
          <cell r="AJ588">
            <v>0</v>
          </cell>
          <cell r="AK588">
            <v>0</v>
          </cell>
          <cell r="AL588">
            <v>0</v>
          </cell>
          <cell r="AM588">
            <v>1501.5000000000002</v>
          </cell>
          <cell r="AN588">
            <v>1501.5</v>
          </cell>
          <cell r="AO588">
            <v>1</v>
          </cell>
        </row>
        <row r="589">
          <cell r="A589" t="str">
            <v>0EX929335123</v>
          </cell>
          <cell r="B589" t="str">
            <v>0EX92933512</v>
          </cell>
          <cell r="C589" t="str">
            <v>0EX9293351</v>
          </cell>
          <cell r="D589" t="str">
            <v>ABR-19</v>
          </cell>
          <cell r="E589">
            <v>1</v>
          </cell>
          <cell r="F589" t="str">
            <v>2028219</v>
          </cell>
          <cell r="G589" t="str">
            <v>SR MANTENIMIENTO CORRECTIVO</v>
          </cell>
          <cell r="H589" t="str">
            <v>5866</v>
          </cell>
          <cell r="I589" t="str">
            <v>23/04/2019 08:29</v>
          </cell>
          <cell r="J589" t="str">
            <v>500066</v>
          </cell>
          <cell r="K589" t="str">
            <v>PITSS</v>
          </cell>
          <cell r="L589" t="str">
            <v>ASP</v>
          </cell>
          <cell r="M589" t="str">
            <v>OPERADORA OMX SA DE CV</v>
          </cell>
          <cell r="N589" t="str">
            <v>AV JOSE ELEUTERIO GONZALEZ 315</v>
          </cell>
          <cell r="O589" t="str">
            <v>MONTERREY-NL</v>
          </cell>
          <cell r="P589">
            <v>0</v>
          </cell>
          <cell r="Q589" t="str">
            <v>INTERIOR</v>
          </cell>
          <cell r="R589">
            <v>64</v>
          </cell>
          <cell r="S589" t="str">
            <v>&gt;60</v>
          </cell>
          <cell r="T589" t="str">
            <v>Departmental Digital</v>
          </cell>
          <cell r="U589" t="str">
            <v>A3</v>
          </cell>
          <cell r="V589" t="str">
            <v>Ciudad principal</v>
          </cell>
          <cell r="W589" t="str">
            <v>2-&gt;60</v>
          </cell>
          <cell r="X589">
            <v>1.1000000000000001</v>
          </cell>
          <cell r="Y589">
            <v>1501.5000000000002</v>
          </cell>
          <cell r="Z589">
            <v>1</v>
          </cell>
          <cell r="AA589">
            <v>2.08</v>
          </cell>
          <cell r="AB589">
            <v>5</v>
          </cell>
          <cell r="AC589">
            <v>0.41600000000000004</v>
          </cell>
          <cell r="AD589">
            <v>0</v>
          </cell>
          <cell r="AE589">
            <v>0</v>
          </cell>
          <cell r="AF589">
            <v>43578</v>
          </cell>
          <cell r="AG589">
            <v>43578</v>
          </cell>
          <cell r="AH589">
            <v>0</v>
          </cell>
          <cell r="AI589" t="str">
            <v>0-1 día</v>
          </cell>
          <cell r="AJ589">
            <v>0</v>
          </cell>
          <cell r="AK589">
            <v>0</v>
          </cell>
          <cell r="AL589">
            <v>0</v>
          </cell>
          <cell r="AM589">
            <v>1501.5000000000002</v>
          </cell>
          <cell r="AN589">
            <v>1501.5</v>
          </cell>
          <cell r="AO589">
            <v>2</v>
          </cell>
        </row>
        <row r="590">
          <cell r="A590" t="str">
            <v>07CX04342322</v>
          </cell>
          <cell r="B590" t="str">
            <v>07CX0434232</v>
          </cell>
          <cell r="C590" t="str">
            <v>07CX043423</v>
          </cell>
          <cell r="D590" t="str">
            <v>ABR-19</v>
          </cell>
          <cell r="E590">
            <v>1</v>
          </cell>
          <cell r="F590" t="str">
            <v>2027857</v>
          </cell>
          <cell r="G590" t="str">
            <v>SR MANTENIMIENTO CORRECTIVO</v>
          </cell>
          <cell r="H590" t="str">
            <v>7025</v>
          </cell>
          <cell r="I590" t="str">
            <v>22/04/2019 12:02</v>
          </cell>
          <cell r="J590" t="str">
            <v>500056</v>
          </cell>
          <cell r="K590" t="str">
            <v>PITSS</v>
          </cell>
          <cell r="L590" t="str">
            <v>ASP</v>
          </cell>
          <cell r="M590" t="str">
            <v>GALAZ YAMAZAKI RUIZ URQUIZA SC</v>
          </cell>
          <cell r="N590" t="str">
            <v>CARR MONTERREY - REYNOSA No 210 B, PLANTA ALTA</v>
          </cell>
          <cell r="O590" t="str">
            <v>Reynosa-TAM</v>
          </cell>
          <cell r="P590">
            <v>0</v>
          </cell>
          <cell r="Q590" t="str">
            <v>INTERIOR</v>
          </cell>
          <cell r="R590">
            <v>167</v>
          </cell>
          <cell r="S590" t="str">
            <v>&gt;60</v>
          </cell>
          <cell r="T590" t="str">
            <v>Office Digital</v>
          </cell>
          <cell r="U590" t="str">
            <v>A3</v>
          </cell>
          <cell r="V590" t="str">
            <v>Ciudad principal</v>
          </cell>
          <cell r="W590" t="str">
            <v>2-&gt;60</v>
          </cell>
          <cell r="X590">
            <v>1.1000000000000001</v>
          </cell>
          <cell r="Y590">
            <v>1501.5000000000002</v>
          </cell>
          <cell r="Z590">
            <v>1</v>
          </cell>
          <cell r="AA590">
            <v>4.22</v>
          </cell>
          <cell r="AB590">
            <v>5</v>
          </cell>
          <cell r="AC590">
            <v>0.84399999999999997</v>
          </cell>
          <cell r="AD590">
            <v>0</v>
          </cell>
          <cell r="AE590">
            <v>0</v>
          </cell>
          <cell r="AF590">
            <v>43577</v>
          </cell>
          <cell r="AG590">
            <v>43578</v>
          </cell>
          <cell r="AH590">
            <v>1</v>
          </cell>
          <cell r="AI590" t="str">
            <v>0-1 día</v>
          </cell>
          <cell r="AJ590">
            <v>0</v>
          </cell>
          <cell r="AK590">
            <v>0</v>
          </cell>
          <cell r="AL590">
            <v>0</v>
          </cell>
          <cell r="AM590">
            <v>1501.5000000000002</v>
          </cell>
          <cell r="AN590">
            <v>1092</v>
          </cell>
          <cell r="AO590">
            <v>2</v>
          </cell>
        </row>
        <row r="591">
          <cell r="A591" t="str">
            <v>0X7670650616</v>
          </cell>
          <cell r="B591" t="str">
            <v>0X767065061</v>
          </cell>
          <cell r="C591" t="str">
            <v>0X76706506</v>
          </cell>
          <cell r="D591" t="str">
            <v>ABR-19</v>
          </cell>
          <cell r="E591">
            <v>1</v>
          </cell>
          <cell r="F591" t="str">
            <v>2025755</v>
          </cell>
          <cell r="G591" t="str">
            <v>SR MANTENIMIENTO CORRECTIVO</v>
          </cell>
          <cell r="H591" t="str">
            <v>5945</v>
          </cell>
          <cell r="I591" t="str">
            <v>16/04/2019 16:29</v>
          </cell>
          <cell r="J591" t="str">
            <v>500155</v>
          </cell>
          <cell r="K591" t="str">
            <v>PITSS</v>
          </cell>
          <cell r="L591" t="str">
            <v>ASP</v>
          </cell>
          <cell r="M591" t="str">
            <v>HONEYWELL AUTOMOTIVE DE MEXICO S DE RL DE CV</v>
          </cell>
          <cell r="N591" t="str">
            <v>AV VALLE DEL CEDRO 1681</v>
          </cell>
          <cell r="O591" t="str">
            <v>Ciudad Juarez-CHIH</v>
          </cell>
          <cell r="P591">
            <v>0</v>
          </cell>
          <cell r="Q591" t="str">
            <v>INTERIOR</v>
          </cell>
          <cell r="R591">
            <v>287</v>
          </cell>
          <cell r="S591" t="str">
            <v>&gt;60</v>
          </cell>
          <cell r="T591" t="str">
            <v>Office Digital</v>
          </cell>
          <cell r="U591" t="str">
            <v>A3</v>
          </cell>
          <cell r="V591" t="str">
            <v>Ciudad principal</v>
          </cell>
          <cell r="W591" t="str">
            <v>2-&gt;60</v>
          </cell>
          <cell r="X591">
            <v>1.1000000000000001</v>
          </cell>
          <cell r="Y591">
            <v>1501.5000000000002</v>
          </cell>
          <cell r="Z591">
            <v>1</v>
          </cell>
          <cell r="AA591">
            <v>0</v>
          </cell>
          <cell r="AB591">
            <v>5</v>
          </cell>
          <cell r="AC591">
            <v>0</v>
          </cell>
          <cell r="AD591">
            <v>0</v>
          </cell>
          <cell r="AE591">
            <v>0</v>
          </cell>
          <cell r="AF591">
            <v>43578</v>
          </cell>
          <cell r="AG591">
            <v>43578</v>
          </cell>
          <cell r="AH591">
            <v>0</v>
          </cell>
          <cell r="AI591" t="str">
            <v>0-1 día</v>
          </cell>
          <cell r="AJ591">
            <v>0</v>
          </cell>
          <cell r="AK591">
            <v>0</v>
          </cell>
          <cell r="AL591">
            <v>0</v>
          </cell>
          <cell r="AM591">
            <v>1501.5000000000002</v>
          </cell>
          <cell r="AN591">
            <v>0</v>
          </cell>
          <cell r="AO591">
            <v>1</v>
          </cell>
        </row>
        <row r="592">
          <cell r="A592" t="str">
            <v>0AE956603523</v>
          </cell>
          <cell r="B592" t="str">
            <v>0AE95660351</v>
          </cell>
          <cell r="C592" t="str">
            <v>0AE9566035</v>
          </cell>
          <cell r="D592" t="str">
            <v>ABR-19</v>
          </cell>
          <cell r="E592">
            <v>1</v>
          </cell>
          <cell r="F592" t="str">
            <v>2028353</v>
          </cell>
          <cell r="G592" t="str">
            <v>SR MANTENIMIENTO CORRECTIVO</v>
          </cell>
          <cell r="H592" t="str">
            <v>5329</v>
          </cell>
          <cell r="I592" t="str">
            <v>23/04/2019 10:41</v>
          </cell>
          <cell r="J592" t="str">
            <v>500159</v>
          </cell>
          <cell r="K592" t="str">
            <v>PITSS</v>
          </cell>
          <cell r="L592" t="str">
            <v>ASP</v>
          </cell>
          <cell r="M592" t="str">
            <v>HONEYWELL AUTOMOTIVE DE MEXICO S DE RL DE CV</v>
          </cell>
          <cell r="N592" t="str">
            <v>VIALIDAD TABALAOPA 8507</v>
          </cell>
          <cell r="O592" t="str">
            <v>CHIHUAHUA-CHIH</v>
          </cell>
          <cell r="P592">
            <v>0</v>
          </cell>
          <cell r="Q592" t="str">
            <v>INTERIOR</v>
          </cell>
          <cell r="R592">
            <v>110</v>
          </cell>
          <cell r="S592" t="str">
            <v>&gt;60</v>
          </cell>
          <cell r="T592" t="str">
            <v>Office Digital</v>
          </cell>
          <cell r="U592" t="str">
            <v>A3</v>
          </cell>
          <cell r="V592" t="str">
            <v>Ciudad principal</v>
          </cell>
          <cell r="W592" t="str">
            <v>2-&gt;60</v>
          </cell>
          <cell r="X592">
            <v>1.1000000000000001</v>
          </cell>
          <cell r="Y592">
            <v>1501.5000000000002</v>
          </cell>
          <cell r="Z592">
            <v>1</v>
          </cell>
          <cell r="AA592">
            <v>0</v>
          </cell>
          <cell r="AB592">
            <v>5</v>
          </cell>
          <cell r="AC592">
            <v>0</v>
          </cell>
          <cell r="AD592">
            <v>0</v>
          </cell>
          <cell r="AE592">
            <v>0</v>
          </cell>
          <cell r="AF592">
            <v>43579</v>
          </cell>
          <cell r="AG592">
            <v>43579</v>
          </cell>
          <cell r="AH592">
            <v>0</v>
          </cell>
          <cell r="AI592" t="str">
            <v>0-1 día</v>
          </cell>
          <cell r="AJ592">
            <v>0</v>
          </cell>
          <cell r="AK592">
            <v>0</v>
          </cell>
          <cell r="AL592">
            <v>0</v>
          </cell>
          <cell r="AM592">
            <v>1501.5000000000002</v>
          </cell>
          <cell r="AN592">
            <v>1501.5</v>
          </cell>
          <cell r="AO592">
            <v>1</v>
          </cell>
        </row>
        <row r="593">
          <cell r="A593" t="str">
            <v>03AG88035024</v>
          </cell>
          <cell r="B593" t="str">
            <v>03AG8803501</v>
          </cell>
          <cell r="C593" t="str">
            <v>03AG880350</v>
          </cell>
          <cell r="D593" t="str">
            <v>ABR-19</v>
          </cell>
          <cell r="E593">
            <v>1</v>
          </cell>
          <cell r="F593" t="str">
            <v>2028841</v>
          </cell>
          <cell r="G593" t="str">
            <v>SR MANTENIMIENTO CORRECTIVO</v>
          </cell>
          <cell r="H593" t="str">
            <v>8075</v>
          </cell>
          <cell r="I593" t="str">
            <v>24/04/2019 09:03</v>
          </cell>
          <cell r="J593" t="str">
            <v>800192</v>
          </cell>
          <cell r="K593" t="str">
            <v>PITSS</v>
          </cell>
          <cell r="L593" t="str">
            <v>ASP</v>
          </cell>
          <cell r="M593" t="str">
            <v>OPERADORA OMX SA DE CV</v>
          </cell>
          <cell r="N593" t="str">
            <v>AV VALLE DE SAN ISIDRO 530</v>
          </cell>
          <cell r="O593" t="str">
            <v>ZAPOPAN-JAL</v>
          </cell>
          <cell r="P593">
            <v>0</v>
          </cell>
          <cell r="Q593" t="str">
            <v>INTERIOR</v>
          </cell>
          <cell r="R593">
            <v>78</v>
          </cell>
          <cell r="S593" t="str">
            <v>&gt;60</v>
          </cell>
          <cell r="T593" t="str">
            <v>Departmental Digital</v>
          </cell>
          <cell r="U593" t="str">
            <v>A3</v>
          </cell>
          <cell r="V593" t="str">
            <v>Ciudad principal</v>
          </cell>
          <cell r="W593" t="str">
            <v>2-&gt;60</v>
          </cell>
          <cell r="X593">
            <v>1.1000000000000001</v>
          </cell>
          <cell r="Y593">
            <v>1501.5000000000002</v>
          </cell>
          <cell r="Z593">
            <v>1</v>
          </cell>
          <cell r="AA593">
            <v>2.38</v>
          </cell>
          <cell r="AB593">
            <v>5</v>
          </cell>
          <cell r="AC593">
            <v>0.47599999999999998</v>
          </cell>
          <cell r="AD593">
            <v>0</v>
          </cell>
          <cell r="AE593">
            <v>0</v>
          </cell>
          <cell r="AF593">
            <v>43579</v>
          </cell>
          <cell r="AG593">
            <v>43579</v>
          </cell>
          <cell r="AH593">
            <v>0</v>
          </cell>
          <cell r="AI593" t="str">
            <v>0-1 día</v>
          </cell>
          <cell r="AJ593">
            <v>0</v>
          </cell>
          <cell r="AK593">
            <v>0</v>
          </cell>
          <cell r="AL593">
            <v>0</v>
          </cell>
          <cell r="AM593">
            <v>1501.5000000000002</v>
          </cell>
          <cell r="AN593">
            <v>1433.25</v>
          </cell>
          <cell r="AO593">
            <v>1</v>
          </cell>
        </row>
        <row r="594">
          <cell r="A594" t="str">
            <v>0LX582559010</v>
          </cell>
          <cell r="B594" t="str">
            <v>0LX58255901</v>
          </cell>
          <cell r="C594" t="str">
            <v>0LX5825590</v>
          </cell>
          <cell r="D594" t="str">
            <v>ABR-19</v>
          </cell>
          <cell r="E594">
            <v>1</v>
          </cell>
          <cell r="F594" t="str">
            <v>2023021</v>
          </cell>
          <cell r="G594" t="str">
            <v>SR MANTENIMIENTO CORRECTIVO</v>
          </cell>
          <cell r="H594" t="str">
            <v>7225</v>
          </cell>
          <cell r="I594" t="str">
            <v>10/04/2019 12:22</v>
          </cell>
          <cell r="J594" t="str">
            <v>500156</v>
          </cell>
          <cell r="K594" t="str">
            <v>PITSS</v>
          </cell>
          <cell r="L594" t="str">
            <v>ASP</v>
          </cell>
          <cell r="M594" t="str">
            <v>TECNOLOGIA DE ILUMINACION AUTOMOTRIZ SA DE CV</v>
          </cell>
          <cell r="N594" t="str">
            <v>AV HERMANOS ESCOBAR No 6965 ESQ RAFAEL PEREZ SERNA</v>
          </cell>
          <cell r="O594" t="str">
            <v>Ciudad Juarez-CHIH</v>
          </cell>
          <cell r="P594">
            <v>0</v>
          </cell>
          <cell r="Q594" t="str">
            <v>INTERIOR</v>
          </cell>
          <cell r="R594">
            <v>155</v>
          </cell>
          <cell r="S594" t="str">
            <v>&gt;60</v>
          </cell>
          <cell r="T594" t="str">
            <v>A3 Office Color Laser MFPs</v>
          </cell>
          <cell r="U594" t="str">
            <v>A3</v>
          </cell>
          <cell r="V594" t="str">
            <v>Ciudad principal</v>
          </cell>
          <cell r="W594" t="str">
            <v>2-&gt;60</v>
          </cell>
          <cell r="X594">
            <v>1.1000000000000001</v>
          </cell>
          <cell r="Y594">
            <v>1501.5000000000002</v>
          </cell>
          <cell r="Z594">
            <v>1</v>
          </cell>
          <cell r="AA594">
            <v>0.13</v>
          </cell>
          <cell r="AB594">
            <v>5</v>
          </cell>
          <cell r="AC594">
            <v>2.6000000000000002E-2</v>
          </cell>
          <cell r="AD594">
            <v>0</v>
          </cell>
          <cell r="AE594">
            <v>0</v>
          </cell>
          <cell r="AF594">
            <v>43579</v>
          </cell>
          <cell r="AG594">
            <v>43579</v>
          </cell>
          <cell r="AH594">
            <v>0</v>
          </cell>
          <cell r="AI594" t="str">
            <v>0-1 día</v>
          </cell>
          <cell r="AJ594">
            <v>0</v>
          </cell>
          <cell r="AK594">
            <v>0</v>
          </cell>
          <cell r="AL594">
            <v>0</v>
          </cell>
          <cell r="AM594">
            <v>1501.5000000000002</v>
          </cell>
          <cell r="AN594">
            <v>1501.5</v>
          </cell>
          <cell r="AO594">
            <v>1</v>
          </cell>
        </row>
        <row r="595">
          <cell r="A595" t="str">
            <v>0Y4X84248122</v>
          </cell>
          <cell r="B595" t="str">
            <v>0Y4X8424811</v>
          </cell>
          <cell r="C595" t="str">
            <v>0Y4X842481</v>
          </cell>
          <cell r="D595" t="str">
            <v>ABR-19</v>
          </cell>
          <cell r="E595">
            <v>1</v>
          </cell>
          <cell r="F595" t="str">
            <v>2027941</v>
          </cell>
          <cell r="G595" t="str">
            <v>SR MANTENIMIENTO CORRECTIVO</v>
          </cell>
          <cell r="H595" t="str">
            <v>8045</v>
          </cell>
          <cell r="I595" t="str">
            <v>22/04/2019 13:38</v>
          </cell>
          <cell r="J595" t="str">
            <v>500060</v>
          </cell>
          <cell r="K595" t="str">
            <v>PITSS</v>
          </cell>
          <cell r="L595" t="str">
            <v>ASP</v>
          </cell>
          <cell r="M595" t="str">
            <v>KBR MONTERREY SA DE CV</v>
          </cell>
          <cell r="N595" t="str">
            <v>LIC. GUSTAVO DIAZ ORDAZ No 130 PISO 17, 18, 19 Y 2</v>
          </cell>
          <cell r="O595" t="str">
            <v>MONTERREY-NL</v>
          </cell>
          <cell r="P595">
            <v>0</v>
          </cell>
          <cell r="Q595" t="str">
            <v>INTERIOR</v>
          </cell>
          <cell r="R595">
            <v>252</v>
          </cell>
          <cell r="S595" t="str">
            <v>&gt;60</v>
          </cell>
          <cell r="T595" t="str">
            <v>Office Digital</v>
          </cell>
          <cell r="U595" t="str">
            <v>A3</v>
          </cell>
          <cell r="V595" t="str">
            <v>Ciudad principal</v>
          </cell>
          <cell r="W595" t="str">
            <v>2-&gt;60</v>
          </cell>
          <cell r="X595">
            <v>1.1000000000000001</v>
          </cell>
          <cell r="Y595">
            <v>1501.5000000000002</v>
          </cell>
          <cell r="Z595">
            <v>1</v>
          </cell>
          <cell r="AA595">
            <v>2.1</v>
          </cell>
          <cell r="AB595">
            <v>5</v>
          </cell>
          <cell r="AC595">
            <v>0.42000000000000004</v>
          </cell>
          <cell r="AD595">
            <v>0</v>
          </cell>
          <cell r="AE595">
            <v>0</v>
          </cell>
          <cell r="AF595">
            <v>43580</v>
          </cell>
          <cell r="AG595">
            <v>43580</v>
          </cell>
          <cell r="AH595">
            <v>0</v>
          </cell>
          <cell r="AI595" t="str">
            <v>0-1 día</v>
          </cell>
          <cell r="AJ595">
            <v>0</v>
          </cell>
          <cell r="AK595">
            <v>0</v>
          </cell>
          <cell r="AL595">
            <v>0</v>
          </cell>
          <cell r="AM595">
            <v>1501.5000000000002</v>
          </cell>
          <cell r="AN595">
            <v>1501.5</v>
          </cell>
          <cell r="AO595">
            <v>1</v>
          </cell>
        </row>
        <row r="596">
          <cell r="A596" t="str">
            <v>0LX582553417</v>
          </cell>
          <cell r="B596" t="str">
            <v>0LX58255341</v>
          </cell>
          <cell r="C596" t="str">
            <v>0LX5825534</v>
          </cell>
          <cell r="D596" t="str">
            <v>ABR-19</v>
          </cell>
          <cell r="E596">
            <v>1</v>
          </cell>
          <cell r="F596" t="str">
            <v>2026371</v>
          </cell>
          <cell r="G596" t="str">
            <v>SR MANTENIMIENTO CORRECTIVO</v>
          </cell>
          <cell r="H596" t="str">
            <v>7225</v>
          </cell>
          <cell r="I596" t="str">
            <v>17/04/2019 14:25</v>
          </cell>
          <cell r="J596" t="str">
            <v>500157</v>
          </cell>
          <cell r="K596" t="str">
            <v>PITSS</v>
          </cell>
          <cell r="L596" t="str">
            <v>ASP</v>
          </cell>
          <cell r="M596" t="str">
            <v>TECNOLOGIA DE ILUMINACION AUTOMOTRIZ SA DE CV</v>
          </cell>
          <cell r="N596" t="str">
            <v>AV HERMANOS ESCOBAR No 6965 ESQ RAFAEL PEREZ SERNA</v>
          </cell>
          <cell r="O596" t="str">
            <v>Ciudad Juarez-CHIH</v>
          </cell>
          <cell r="P596">
            <v>0</v>
          </cell>
          <cell r="Q596" t="str">
            <v>INTERIOR</v>
          </cell>
          <cell r="R596">
            <v>278</v>
          </cell>
          <cell r="S596" t="str">
            <v>&gt;60</v>
          </cell>
          <cell r="T596" t="str">
            <v>A3 Office Color Laser MFPs</v>
          </cell>
          <cell r="U596" t="str">
            <v>A3</v>
          </cell>
          <cell r="V596" t="str">
            <v>Ciudad principal</v>
          </cell>
          <cell r="W596" t="str">
            <v>2-&gt;60</v>
          </cell>
          <cell r="X596">
            <v>1.1000000000000001</v>
          </cell>
          <cell r="Y596">
            <v>1501.5000000000002</v>
          </cell>
          <cell r="Z596">
            <v>1</v>
          </cell>
          <cell r="AA596">
            <v>1.83</v>
          </cell>
          <cell r="AB596">
            <v>5</v>
          </cell>
          <cell r="AC596">
            <v>0.36599999999999999</v>
          </cell>
          <cell r="AD596">
            <v>0</v>
          </cell>
          <cell r="AE596">
            <v>0</v>
          </cell>
          <cell r="AF596">
            <v>43580</v>
          </cell>
          <cell r="AG596">
            <v>43580</v>
          </cell>
          <cell r="AH596">
            <v>0</v>
          </cell>
          <cell r="AI596" t="str">
            <v>0-1 día</v>
          </cell>
          <cell r="AJ596">
            <v>0</v>
          </cell>
          <cell r="AK596">
            <v>0</v>
          </cell>
          <cell r="AL596">
            <v>0</v>
          </cell>
          <cell r="AM596">
            <v>1501.5000000000002</v>
          </cell>
          <cell r="AN596">
            <v>0</v>
          </cell>
          <cell r="AO596">
            <v>1</v>
          </cell>
        </row>
        <row r="597">
          <cell r="A597" t="str">
            <v>0EX929758224</v>
          </cell>
          <cell r="B597" t="str">
            <v>0EX92975821</v>
          </cell>
          <cell r="C597" t="str">
            <v>0EX9297582</v>
          </cell>
          <cell r="D597" t="str">
            <v>ABR-19</v>
          </cell>
          <cell r="E597">
            <v>1</v>
          </cell>
          <cell r="F597" t="str">
            <v>2029027</v>
          </cell>
          <cell r="G597" t="str">
            <v>SR MANTENIMIENTO CORRECTIVO</v>
          </cell>
          <cell r="H597" t="str">
            <v>5866</v>
          </cell>
          <cell r="I597" t="str">
            <v>24/04/2019 12:52</v>
          </cell>
          <cell r="J597" t="str">
            <v>500019</v>
          </cell>
          <cell r="K597" t="str">
            <v>PITSS</v>
          </cell>
          <cell r="L597" t="str">
            <v>ASP</v>
          </cell>
          <cell r="M597" t="str">
            <v>OFFICE DEPOT DE MEXICO SA DE CV</v>
          </cell>
          <cell r="N597" t="str">
            <v>BLV INDEPENDENCIA SN</v>
          </cell>
          <cell r="O597" t="str">
            <v>TORREON-COAH</v>
          </cell>
          <cell r="P597">
            <v>0</v>
          </cell>
          <cell r="Q597" t="str">
            <v>INTERIOR</v>
          </cell>
          <cell r="R597">
            <v>102</v>
          </cell>
          <cell r="S597" t="str">
            <v>&gt;60</v>
          </cell>
          <cell r="T597" t="str">
            <v>Departmental Digital</v>
          </cell>
          <cell r="U597" t="str">
            <v>A3</v>
          </cell>
          <cell r="V597" t="str">
            <v>Otras</v>
          </cell>
          <cell r="W597" t="str">
            <v>2-&gt;60</v>
          </cell>
          <cell r="X597">
            <v>1.1000000000000001</v>
          </cell>
          <cell r="Y597">
            <v>1501.5000000000002</v>
          </cell>
          <cell r="Z597">
            <v>1</v>
          </cell>
          <cell r="AA597">
            <v>1.3</v>
          </cell>
          <cell r="AB597">
            <v>9</v>
          </cell>
          <cell r="AC597">
            <v>0.14444444444444446</v>
          </cell>
          <cell r="AD597">
            <v>0</v>
          </cell>
          <cell r="AE597">
            <v>0</v>
          </cell>
          <cell r="AF597">
            <v>43580</v>
          </cell>
          <cell r="AG597">
            <v>43580</v>
          </cell>
          <cell r="AH597">
            <v>0</v>
          </cell>
          <cell r="AI597" t="str">
            <v>0-1 día</v>
          </cell>
          <cell r="AJ597">
            <v>0</v>
          </cell>
          <cell r="AK597">
            <v>0</v>
          </cell>
          <cell r="AL597">
            <v>0</v>
          </cell>
          <cell r="AM597">
            <v>1501.5000000000002</v>
          </cell>
          <cell r="AN597">
            <v>1365</v>
          </cell>
          <cell r="AO597">
            <v>1</v>
          </cell>
        </row>
        <row r="598">
          <cell r="A598" t="str">
            <v>0X7670645125</v>
          </cell>
          <cell r="B598" t="str">
            <v>0X767064511</v>
          </cell>
          <cell r="C598" t="str">
            <v>0X76706451</v>
          </cell>
          <cell r="D598" t="str">
            <v>ABR-19</v>
          </cell>
          <cell r="E598">
            <v>1</v>
          </cell>
          <cell r="F598" t="str">
            <v>2029809</v>
          </cell>
          <cell r="G598" t="str">
            <v>SR MANTENIMIENTO CORRECTIVO</v>
          </cell>
          <cell r="H598" t="str">
            <v>5945</v>
          </cell>
          <cell r="I598" t="str">
            <v>25/04/2019 14:45</v>
          </cell>
          <cell r="J598" t="str">
            <v>500155</v>
          </cell>
          <cell r="K598" t="str">
            <v>PITSS</v>
          </cell>
          <cell r="L598" t="str">
            <v>ASP</v>
          </cell>
          <cell r="M598" t="str">
            <v>HONEYWELL AUTOMOTIVE DE MEXICO S DE RL DE CV</v>
          </cell>
          <cell r="N598" t="str">
            <v>AV VALLE DEL CEDRO 1681</v>
          </cell>
          <cell r="O598" t="str">
            <v>Ciudad Juarez-CHIH</v>
          </cell>
          <cell r="P598">
            <v>0</v>
          </cell>
          <cell r="Q598" t="str">
            <v>INTERIOR</v>
          </cell>
          <cell r="R598">
            <v>723</v>
          </cell>
          <cell r="S598" t="str">
            <v>&gt;60</v>
          </cell>
          <cell r="T598" t="str">
            <v>Office Digital</v>
          </cell>
          <cell r="U598" t="str">
            <v>A3</v>
          </cell>
          <cell r="V598" t="str">
            <v>Ciudad principal</v>
          </cell>
          <cell r="W598" t="str">
            <v>2-&gt;60</v>
          </cell>
          <cell r="X598">
            <v>1.1000000000000001</v>
          </cell>
          <cell r="Y598">
            <v>1501.5000000000002</v>
          </cell>
          <cell r="Z598">
            <v>1</v>
          </cell>
          <cell r="AA598">
            <v>0.75</v>
          </cell>
          <cell r="AB598">
            <v>5</v>
          </cell>
          <cell r="AC598">
            <v>0.15</v>
          </cell>
          <cell r="AD598">
            <v>0</v>
          </cell>
          <cell r="AE598">
            <v>0</v>
          </cell>
          <cell r="AF598">
            <v>43580</v>
          </cell>
          <cell r="AG598">
            <v>43580</v>
          </cell>
          <cell r="AH598">
            <v>0</v>
          </cell>
          <cell r="AI598" t="str">
            <v>0-1 día</v>
          </cell>
          <cell r="AJ598">
            <v>0</v>
          </cell>
          <cell r="AK598">
            <v>0</v>
          </cell>
          <cell r="AL598">
            <v>0</v>
          </cell>
          <cell r="AM598">
            <v>1501.5000000000002</v>
          </cell>
          <cell r="AN598">
            <v>0</v>
          </cell>
          <cell r="AO598">
            <v>1</v>
          </cell>
        </row>
        <row r="599">
          <cell r="A599" t="str">
            <v>0MX477736625</v>
          </cell>
          <cell r="B599" t="str">
            <v>0MX47773661</v>
          </cell>
          <cell r="C599" t="str">
            <v>0MX4777366</v>
          </cell>
          <cell r="D599" t="str">
            <v>ABR-19</v>
          </cell>
          <cell r="E599">
            <v>1</v>
          </cell>
          <cell r="F599" t="str">
            <v>2029831</v>
          </cell>
          <cell r="G599" t="str">
            <v>SR MANTENIMIENTO CORRECTIVO</v>
          </cell>
          <cell r="H599" t="str">
            <v>7845</v>
          </cell>
          <cell r="I599" t="str">
            <v>25/04/2019 15:20</v>
          </cell>
          <cell r="J599" t="str">
            <v>500158</v>
          </cell>
          <cell r="K599" t="str">
            <v>PITSS</v>
          </cell>
          <cell r="L599" t="str">
            <v>ASP</v>
          </cell>
          <cell r="M599" t="str">
            <v>TECNOLOGIA DE ILUMINACION AUTOMOTRIZ SA DE CV</v>
          </cell>
          <cell r="N599" t="str">
            <v>AV DEL CHARRO No 1750 NTE</v>
          </cell>
          <cell r="O599" t="str">
            <v>Ciudad Juarez-CHIH</v>
          </cell>
          <cell r="P599">
            <v>0</v>
          </cell>
          <cell r="Q599" t="str">
            <v>INTERIOR</v>
          </cell>
          <cell r="R599">
            <v>185</v>
          </cell>
          <cell r="S599" t="str">
            <v>&gt;60</v>
          </cell>
          <cell r="T599" t="str">
            <v>A3 Office Color Laser MFPs</v>
          </cell>
          <cell r="U599" t="str">
            <v>A3</v>
          </cell>
          <cell r="V599" t="str">
            <v>Ciudad principal</v>
          </cell>
          <cell r="W599" t="str">
            <v>2-&gt;60</v>
          </cell>
          <cell r="X599">
            <v>1.1000000000000001</v>
          </cell>
          <cell r="Y599">
            <v>1501.5000000000002</v>
          </cell>
          <cell r="Z599">
            <v>1</v>
          </cell>
          <cell r="AA599">
            <v>0.92</v>
          </cell>
          <cell r="AB599">
            <v>5</v>
          </cell>
          <cell r="AC599">
            <v>0.184</v>
          </cell>
          <cell r="AD599">
            <v>0</v>
          </cell>
          <cell r="AE599">
            <v>0</v>
          </cell>
          <cell r="AF599">
            <v>43580</v>
          </cell>
          <cell r="AG599">
            <v>43580</v>
          </cell>
          <cell r="AH599">
            <v>0</v>
          </cell>
          <cell r="AI599" t="str">
            <v>0-1 día</v>
          </cell>
          <cell r="AJ599">
            <v>0</v>
          </cell>
          <cell r="AK599">
            <v>0</v>
          </cell>
          <cell r="AL599">
            <v>0</v>
          </cell>
          <cell r="AM599">
            <v>1501.5000000000002</v>
          </cell>
          <cell r="AN599">
            <v>1501.5</v>
          </cell>
          <cell r="AO599">
            <v>1</v>
          </cell>
        </row>
        <row r="600">
          <cell r="A600" t="str">
            <v>0X7670303125</v>
          </cell>
          <cell r="B600" t="str">
            <v>0X767030311</v>
          </cell>
          <cell r="C600" t="str">
            <v>0X76703031</v>
          </cell>
          <cell r="D600" t="str">
            <v>ABR-19</v>
          </cell>
          <cell r="E600">
            <v>1</v>
          </cell>
          <cell r="F600" t="str">
            <v>2029633</v>
          </cell>
          <cell r="G600" t="str">
            <v>SR MANTENIMIENTO CORRECTIVO</v>
          </cell>
          <cell r="H600" t="str">
            <v>5955</v>
          </cell>
          <cell r="I600" t="str">
            <v>25/04/2019 11:03</v>
          </cell>
          <cell r="J600" t="str">
            <v>800072</v>
          </cell>
          <cell r="K600" t="str">
            <v>PITSS</v>
          </cell>
          <cell r="L600" t="str">
            <v>ASP</v>
          </cell>
          <cell r="M600" t="str">
            <v>BBVA BANCOMER SA</v>
          </cell>
          <cell r="N600" t="str">
            <v>AV VALLARTA No 1440 PISO 4</v>
          </cell>
          <cell r="O600" t="str">
            <v>Guadalajara-JAL</v>
          </cell>
          <cell r="P600">
            <v>0</v>
          </cell>
          <cell r="Q600" t="str">
            <v>INTERIOR</v>
          </cell>
          <cell r="R600">
            <v>220</v>
          </cell>
          <cell r="S600" t="str">
            <v>&gt;60</v>
          </cell>
          <cell r="T600" t="str">
            <v>Departmental Digital</v>
          </cell>
          <cell r="U600" t="str">
            <v>A3</v>
          </cell>
          <cell r="V600" t="str">
            <v>Ciudad principal</v>
          </cell>
          <cell r="W600" t="str">
            <v>2-&gt;60</v>
          </cell>
          <cell r="X600">
            <v>1.1000000000000001</v>
          </cell>
          <cell r="Y600">
            <v>1501.5000000000002</v>
          </cell>
          <cell r="Z600">
            <v>1</v>
          </cell>
          <cell r="AA600">
            <v>0.95</v>
          </cell>
          <cell r="AB600">
            <v>5</v>
          </cell>
          <cell r="AC600">
            <v>0.19</v>
          </cell>
          <cell r="AD600">
            <v>0</v>
          </cell>
          <cell r="AE600">
            <v>0</v>
          </cell>
          <cell r="AF600">
            <v>43580</v>
          </cell>
          <cell r="AG600">
            <v>43581</v>
          </cell>
          <cell r="AH600">
            <v>1</v>
          </cell>
          <cell r="AI600" t="str">
            <v>0-1 día</v>
          </cell>
          <cell r="AJ600">
            <v>0</v>
          </cell>
          <cell r="AK600">
            <v>0</v>
          </cell>
          <cell r="AL600">
            <v>0</v>
          </cell>
          <cell r="AM600">
            <v>1501.5000000000002</v>
          </cell>
          <cell r="AN600">
            <v>1501.5</v>
          </cell>
          <cell r="AO600">
            <v>1</v>
          </cell>
        </row>
        <row r="601">
          <cell r="A601" t="str">
            <v>03AG87957626</v>
          </cell>
          <cell r="B601" t="str">
            <v>03AG8795761</v>
          </cell>
          <cell r="C601" t="str">
            <v>03AG879576</v>
          </cell>
          <cell r="D601" t="str">
            <v>ABR-19</v>
          </cell>
          <cell r="E601">
            <v>1</v>
          </cell>
          <cell r="F601" t="str">
            <v>2030247</v>
          </cell>
          <cell r="G601" t="str">
            <v>SR MANTENIMIENTO CORRECTIVO</v>
          </cell>
          <cell r="H601" t="str">
            <v>8075</v>
          </cell>
          <cell r="I601" t="str">
            <v>26/04/2019 13:54</v>
          </cell>
          <cell r="J601" t="str">
            <v>800146</v>
          </cell>
          <cell r="K601" t="str">
            <v>PITSS</v>
          </cell>
          <cell r="L601" t="str">
            <v>ASP</v>
          </cell>
          <cell r="M601" t="str">
            <v>OPERADORA OMX SA DE CV</v>
          </cell>
          <cell r="N601" t="str">
            <v>BLV ADOLFO LOPEZ MATEOS 2009-B</v>
          </cell>
          <cell r="O601" t="str">
            <v>LEON-GTO</v>
          </cell>
          <cell r="P601">
            <v>0</v>
          </cell>
          <cell r="Q601" t="str">
            <v>INTERIOR</v>
          </cell>
          <cell r="R601">
            <v>88</v>
          </cell>
          <cell r="S601" t="str">
            <v>&gt;60</v>
          </cell>
          <cell r="T601" t="str">
            <v>Departmental Digital</v>
          </cell>
          <cell r="U601" t="str">
            <v>A3</v>
          </cell>
          <cell r="V601" t="str">
            <v>Ciudad principal</v>
          </cell>
          <cell r="W601" t="str">
            <v>2-&gt;60</v>
          </cell>
          <cell r="X601">
            <v>1.1000000000000001</v>
          </cell>
          <cell r="Y601">
            <v>1501.5000000000002</v>
          </cell>
          <cell r="Z601">
            <v>1</v>
          </cell>
          <cell r="AA601">
            <v>1.1000000000000001</v>
          </cell>
          <cell r="AB601">
            <v>5</v>
          </cell>
          <cell r="AC601">
            <v>0.22000000000000003</v>
          </cell>
          <cell r="AD601">
            <v>0</v>
          </cell>
          <cell r="AE601">
            <v>0</v>
          </cell>
          <cell r="AF601">
            <v>43581</v>
          </cell>
          <cell r="AG601">
            <v>43584</v>
          </cell>
          <cell r="AH601">
            <v>1</v>
          </cell>
          <cell r="AI601" t="str">
            <v>0-1 día</v>
          </cell>
          <cell r="AJ601">
            <v>0</v>
          </cell>
          <cell r="AK601">
            <v>0</v>
          </cell>
          <cell r="AL601">
            <v>0</v>
          </cell>
          <cell r="AM601">
            <v>1501.5000000000002</v>
          </cell>
          <cell r="AN601">
            <v>1433.25</v>
          </cell>
          <cell r="AO601">
            <v>1</v>
          </cell>
        </row>
        <row r="602">
          <cell r="A602" t="str">
            <v>0AE717658926</v>
          </cell>
          <cell r="B602" t="str">
            <v>0AE71765891</v>
          </cell>
          <cell r="C602" t="str">
            <v>0AE7176589</v>
          </cell>
          <cell r="D602" t="str">
            <v>ABR-19</v>
          </cell>
          <cell r="E602">
            <v>1</v>
          </cell>
          <cell r="F602" t="str">
            <v>2030355</v>
          </cell>
          <cell r="G602" t="str">
            <v>SR MANTENIMIENTO CORRECTIVO</v>
          </cell>
          <cell r="H602" t="str">
            <v>5325</v>
          </cell>
          <cell r="I602" t="str">
            <v>26/04/2019 18:17</v>
          </cell>
          <cell r="J602" t="str">
            <v>800074</v>
          </cell>
          <cell r="K602" t="str">
            <v>PITSS</v>
          </cell>
          <cell r="L602" t="str">
            <v>ASP</v>
          </cell>
          <cell r="M602" t="str">
            <v>INSTITUTO TECNOLOGICO Y DE ESTUDIOS SUPERIORES DE</v>
          </cell>
          <cell r="N602" t="str">
            <v>AV MONTA&amp;A MONARCA No 1340</v>
          </cell>
          <cell r="O602" t="str">
            <v>Michoacan-MICH</v>
          </cell>
          <cell r="P602">
            <v>0</v>
          </cell>
          <cell r="Q602" t="str">
            <v>INTERIOR</v>
          </cell>
          <cell r="R602">
            <v>101</v>
          </cell>
          <cell r="S602" t="str">
            <v>&gt;60</v>
          </cell>
          <cell r="T602" t="str">
            <v>Office Digital</v>
          </cell>
          <cell r="U602" t="str">
            <v>A3</v>
          </cell>
          <cell r="V602" t="str">
            <v>Ciudad principal</v>
          </cell>
          <cell r="W602" t="str">
            <v>2-&gt;60</v>
          </cell>
          <cell r="X602">
            <v>1.1000000000000001</v>
          </cell>
          <cell r="Y602">
            <v>1501.5000000000002</v>
          </cell>
          <cell r="Z602">
            <v>1</v>
          </cell>
          <cell r="AA602">
            <v>0.5</v>
          </cell>
          <cell r="AB602">
            <v>5</v>
          </cell>
          <cell r="AC602">
            <v>0.1</v>
          </cell>
          <cell r="AD602">
            <v>0</v>
          </cell>
          <cell r="AE602">
            <v>0</v>
          </cell>
          <cell r="AF602">
            <v>43584</v>
          </cell>
          <cell r="AG602">
            <v>43584</v>
          </cell>
          <cell r="AH602">
            <v>0</v>
          </cell>
          <cell r="AI602" t="str">
            <v>0-1 día</v>
          </cell>
          <cell r="AJ602">
            <v>0</v>
          </cell>
          <cell r="AK602">
            <v>0</v>
          </cell>
          <cell r="AL602">
            <v>0</v>
          </cell>
          <cell r="AM602">
            <v>1501.5000000000002</v>
          </cell>
          <cell r="AN602">
            <v>1501.5</v>
          </cell>
          <cell r="AO602">
            <v>1</v>
          </cell>
        </row>
        <row r="603">
          <cell r="A603" t="str">
            <v>0EX929333129</v>
          </cell>
          <cell r="B603" t="str">
            <v>0EX92933311</v>
          </cell>
          <cell r="C603" t="str">
            <v>0EX9293331</v>
          </cell>
          <cell r="D603" t="str">
            <v>ABR-19</v>
          </cell>
          <cell r="E603">
            <v>1</v>
          </cell>
          <cell r="F603" t="str">
            <v>2031275</v>
          </cell>
          <cell r="G603" t="str">
            <v>SR MANTENIMIENTO CORRECTIVO</v>
          </cell>
          <cell r="H603" t="str">
            <v>5866</v>
          </cell>
          <cell r="I603" t="str">
            <v>29/04/2019 11:59</v>
          </cell>
          <cell r="J603" t="str">
            <v>500060</v>
          </cell>
          <cell r="K603" t="str">
            <v>PITSS</v>
          </cell>
          <cell r="L603" t="str">
            <v>ASP</v>
          </cell>
          <cell r="M603" t="str">
            <v>OFFICE DEPOT DE MEXICO SA DE CV</v>
          </cell>
          <cell r="N603" t="str">
            <v>AV REVOLUCION 2703, LOC SA-01</v>
          </cell>
          <cell r="O603" t="str">
            <v>Monterrey-NL</v>
          </cell>
          <cell r="P603">
            <v>0</v>
          </cell>
          <cell r="Q603" t="str">
            <v>INTERIOR</v>
          </cell>
          <cell r="R603">
            <v>187</v>
          </cell>
          <cell r="S603" t="str">
            <v>&gt;60</v>
          </cell>
          <cell r="T603" t="str">
            <v>Departmental Digital</v>
          </cell>
          <cell r="U603" t="str">
            <v>A3</v>
          </cell>
          <cell r="V603" t="str">
            <v>Ciudad principal</v>
          </cell>
          <cell r="W603" t="str">
            <v>2-&gt;60</v>
          </cell>
          <cell r="X603">
            <v>1.1000000000000001</v>
          </cell>
          <cell r="Y603">
            <v>1501.5000000000002</v>
          </cell>
          <cell r="Z603">
            <v>1</v>
          </cell>
          <cell r="AA603">
            <v>1.82</v>
          </cell>
          <cell r="AB603">
            <v>5</v>
          </cell>
          <cell r="AC603">
            <v>0.36399999999999999</v>
          </cell>
          <cell r="AD603">
            <v>0</v>
          </cell>
          <cell r="AE603">
            <v>0</v>
          </cell>
          <cell r="AF603">
            <v>43584</v>
          </cell>
          <cell r="AG603">
            <v>43584</v>
          </cell>
          <cell r="AH603">
            <v>0</v>
          </cell>
          <cell r="AI603" t="str">
            <v>0-1 día</v>
          </cell>
          <cell r="AJ603">
            <v>0</v>
          </cell>
          <cell r="AK603">
            <v>0</v>
          </cell>
          <cell r="AL603">
            <v>0</v>
          </cell>
          <cell r="AM603">
            <v>1501.5000000000002</v>
          </cell>
          <cell r="AN603">
            <v>1365</v>
          </cell>
          <cell r="AO603">
            <v>1</v>
          </cell>
        </row>
        <row r="604">
          <cell r="A604" t="str">
            <v>0MX446512429</v>
          </cell>
          <cell r="B604" t="str">
            <v>0MX44651241</v>
          </cell>
          <cell r="C604" t="str">
            <v>0MX4465124</v>
          </cell>
          <cell r="D604" t="str">
            <v>ABR-19</v>
          </cell>
          <cell r="E604">
            <v>1</v>
          </cell>
          <cell r="F604" t="str">
            <v>2031249</v>
          </cell>
          <cell r="G604" t="str">
            <v>SR MANTENIMIENTO CORRECTIVO</v>
          </cell>
          <cell r="H604" t="str">
            <v>7855</v>
          </cell>
          <cell r="I604" t="str">
            <v>29/04/2019 11:12</v>
          </cell>
          <cell r="J604" t="str">
            <v>800072</v>
          </cell>
          <cell r="K604" t="str">
            <v>PITSS</v>
          </cell>
          <cell r="L604" t="str">
            <v>ASP</v>
          </cell>
          <cell r="M604" t="str">
            <v>OFFICE DEPOT DE MEXICO SA DE CV</v>
          </cell>
          <cell r="N604" t="str">
            <v>AV INDEPENDENCIA 351</v>
          </cell>
          <cell r="O604" t="str">
            <v>Guadalajara-JAL</v>
          </cell>
          <cell r="P604">
            <v>0</v>
          </cell>
          <cell r="Q604" t="str">
            <v>INTERIOR</v>
          </cell>
          <cell r="R604">
            <v>669</v>
          </cell>
          <cell r="S604" t="str">
            <v>&gt;60</v>
          </cell>
          <cell r="T604" t="str">
            <v>A3 Office Color Laser MFPs</v>
          </cell>
          <cell r="U604" t="str">
            <v>A3</v>
          </cell>
          <cell r="V604" t="str">
            <v>Ciudad principal</v>
          </cell>
          <cell r="W604" t="str">
            <v>2-&gt;60</v>
          </cell>
          <cell r="X604">
            <v>1.1000000000000001</v>
          </cell>
          <cell r="Y604">
            <v>1501.5000000000002</v>
          </cell>
          <cell r="Z604">
            <v>1</v>
          </cell>
          <cell r="AA604">
            <v>2.4700000000000002</v>
          </cell>
          <cell r="AB604">
            <v>5</v>
          </cell>
          <cell r="AC604">
            <v>0.49400000000000005</v>
          </cell>
          <cell r="AD604">
            <v>0</v>
          </cell>
          <cell r="AE604">
            <v>0</v>
          </cell>
          <cell r="AF604">
            <v>43584</v>
          </cell>
          <cell r="AG604">
            <v>43584</v>
          </cell>
          <cell r="AH604">
            <v>0</v>
          </cell>
          <cell r="AI604" t="str">
            <v>0-1 día</v>
          </cell>
          <cell r="AJ604">
            <v>0</v>
          </cell>
          <cell r="AK604">
            <v>0</v>
          </cell>
          <cell r="AL604">
            <v>0</v>
          </cell>
          <cell r="AM604">
            <v>1501.5000000000002</v>
          </cell>
          <cell r="AN604">
            <v>0</v>
          </cell>
          <cell r="AO604">
            <v>1</v>
          </cell>
        </row>
        <row r="605">
          <cell r="A605" t="str">
            <v>0X7609263917</v>
          </cell>
          <cell r="B605" t="str">
            <v>0X760926391</v>
          </cell>
          <cell r="C605" t="str">
            <v>0X76092639</v>
          </cell>
          <cell r="D605" t="str">
            <v>ABR-19</v>
          </cell>
          <cell r="E605">
            <v>1</v>
          </cell>
          <cell r="F605" t="str">
            <v>2026313</v>
          </cell>
          <cell r="G605" t="str">
            <v>SR MANTENIMIENTO CORRECTIVO</v>
          </cell>
          <cell r="H605" t="str">
            <v>5955</v>
          </cell>
          <cell r="I605" t="str">
            <v>17/04/2019 13:18</v>
          </cell>
          <cell r="J605" t="str">
            <v>800200</v>
          </cell>
          <cell r="K605" t="str">
            <v>PITSS</v>
          </cell>
          <cell r="L605" t="str">
            <v>ASP</v>
          </cell>
          <cell r="M605" t="str">
            <v>DHL EXPRESS MEXICO SA DE CV</v>
          </cell>
          <cell r="N605" t="str">
            <v>CARR GUADALAJARA -CHAPALA KM 17.5</v>
          </cell>
          <cell r="O605" t="str">
            <v>TLAJOMULCO DE ZU&amp;IGA</v>
          </cell>
          <cell r="P605">
            <v>0</v>
          </cell>
          <cell r="Q605" t="str">
            <v>INTERIOR</v>
          </cell>
          <cell r="R605">
            <v>491</v>
          </cell>
          <cell r="S605" t="str">
            <v>&gt;60</v>
          </cell>
          <cell r="T605" t="str">
            <v>Departmental Digital</v>
          </cell>
          <cell r="U605" t="str">
            <v>A3</v>
          </cell>
          <cell r="V605" t="str">
            <v>Ciudad principal</v>
          </cell>
          <cell r="W605" t="str">
            <v>2-&gt;60</v>
          </cell>
          <cell r="X605">
            <v>1.1000000000000001</v>
          </cell>
          <cell r="Y605">
            <v>1501.5000000000002</v>
          </cell>
          <cell r="Z605">
            <v>1</v>
          </cell>
          <cell r="AA605">
            <v>2.1800000000000002</v>
          </cell>
          <cell r="AB605">
            <v>5</v>
          </cell>
          <cell r="AC605">
            <v>0.43600000000000005</v>
          </cell>
          <cell r="AD605">
            <v>0</v>
          </cell>
          <cell r="AE605">
            <v>0</v>
          </cell>
          <cell r="AF605">
            <v>43585</v>
          </cell>
          <cell r="AG605">
            <v>43585</v>
          </cell>
          <cell r="AH605">
            <v>0</v>
          </cell>
          <cell r="AI605" t="str">
            <v>0-1 día</v>
          </cell>
          <cell r="AJ605">
            <v>0</v>
          </cell>
          <cell r="AK605">
            <v>0</v>
          </cell>
          <cell r="AL605">
            <v>0</v>
          </cell>
          <cell r="AM605">
            <v>1501.5000000000002</v>
          </cell>
          <cell r="AN605">
            <v>0</v>
          </cell>
          <cell r="AO605">
            <v>1</v>
          </cell>
        </row>
        <row r="606">
          <cell r="A606" t="str">
            <v>03AG87388830</v>
          </cell>
          <cell r="B606" t="str">
            <v>03AG8738881</v>
          </cell>
          <cell r="C606" t="str">
            <v>03AG873888</v>
          </cell>
          <cell r="D606" t="str">
            <v>ABR-19</v>
          </cell>
          <cell r="E606">
            <v>1</v>
          </cell>
          <cell r="F606" t="str">
            <v>2031611</v>
          </cell>
          <cell r="G606" t="str">
            <v>SR MANTENIMIENTO CORRECTIVO</v>
          </cell>
          <cell r="H606" t="str">
            <v>8075</v>
          </cell>
          <cell r="I606" t="str">
            <v>30/04/2019 08:34</v>
          </cell>
          <cell r="J606" t="str">
            <v>500028</v>
          </cell>
          <cell r="K606" t="str">
            <v>PITSS</v>
          </cell>
          <cell r="L606" t="str">
            <v>ASP</v>
          </cell>
          <cell r="M606" t="str">
            <v>OPERADORA OMX SA DE CV</v>
          </cell>
          <cell r="N606" t="str">
            <v>AV JOSE ELEUTERIO GONZALEZ No 315 INT 7C</v>
          </cell>
          <cell r="O606" t="str">
            <v>Monterrey-NL</v>
          </cell>
          <cell r="P606">
            <v>0</v>
          </cell>
          <cell r="Q606" t="str">
            <v>INTERIOR</v>
          </cell>
          <cell r="R606">
            <v>89</v>
          </cell>
          <cell r="S606" t="str">
            <v>&gt;60</v>
          </cell>
          <cell r="T606" t="str">
            <v>Departmental Digital</v>
          </cell>
          <cell r="U606" t="str">
            <v>A3</v>
          </cell>
          <cell r="V606" t="str">
            <v>Ciudad principal</v>
          </cell>
          <cell r="W606" t="str">
            <v>2-&gt;60</v>
          </cell>
          <cell r="X606">
            <v>1.1000000000000001</v>
          </cell>
          <cell r="Y606">
            <v>1501.5000000000002</v>
          </cell>
          <cell r="Z606">
            <v>1</v>
          </cell>
          <cell r="AA606">
            <v>1.43</v>
          </cell>
          <cell r="AB606">
            <v>5</v>
          </cell>
          <cell r="AC606">
            <v>0.28599999999999998</v>
          </cell>
          <cell r="AD606">
            <v>0</v>
          </cell>
          <cell r="AE606">
            <v>0</v>
          </cell>
          <cell r="AF606">
            <v>43585</v>
          </cell>
          <cell r="AG606">
            <v>43585</v>
          </cell>
          <cell r="AH606">
            <v>0</v>
          </cell>
          <cell r="AI606" t="str">
            <v>0-1 día</v>
          </cell>
          <cell r="AJ606">
            <v>0</v>
          </cell>
          <cell r="AK606">
            <v>0</v>
          </cell>
          <cell r="AL606">
            <v>0</v>
          </cell>
          <cell r="AM606">
            <v>1501.5000000000002</v>
          </cell>
          <cell r="AN606">
            <v>1501.5</v>
          </cell>
          <cell r="AO606">
            <v>1</v>
          </cell>
        </row>
        <row r="607">
          <cell r="A607" t="str">
            <v>0Y4X82634723</v>
          </cell>
          <cell r="B607" t="str">
            <v>0Y4X8263471</v>
          </cell>
          <cell r="C607" t="str">
            <v>0Y4X826347</v>
          </cell>
          <cell r="D607" t="str">
            <v>ABR-19</v>
          </cell>
          <cell r="E607">
            <v>1</v>
          </cell>
          <cell r="F607" t="str">
            <v>2028319</v>
          </cell>
          <cell r="G607" t="str">
            <v>SR MANTENIMIENTO CORRECTIVO</v>
          </cell>
          <cell r="H607" t="str">
            <v>8045</v>
          </cell>
          <cell r="I607" t="str">
            <v>23/04/2019 10:18</v>
          </cell>
          <cell r="J607" t="str">
            <v>500056</v>
          </cell>
          <cell r="K607" t="str">
            <v>PITSS</v>
          </cell>
          <cell r="L607" t="str">
            <v>ASP</v>
          </cell>
          <cell r="M607" t="str">
            <v>DELPHI DIESEL SYSTEMS S DE RL DE CV</v>
          </cell>
          <cell r="N607" t="str">
            <v>AV FOMENTO INDUSTRIAL DEL PARQUE NUMERO INTERIOR S</v>
          </cell>
          <cell r="O607" t="str">
            <v>Reynosa-TAM</v>
          </cell>
          <cell r="P607">
            <v>0</v>
          </cell>
          <cell r="Q607" t="str">
            <v>INTERIOR</v>
          </cell>
          <cell r="R607">
            <v>69</v>
          </cell>
          <cell r="S607" t="str">
            <v>&gt;60</v>
          </cell>
          <cell r="T607" t="str">
            <v>Office Digital</v>
          </cell>
          <cell r="U607" t="str">
            <v>A3</v>
          </cell>
          <cell r="V607" t="str">
            <v>Ciudad principal</v>
          </cell>
          <cell r="W607" t="str">
            <v>2-&gt;60</v>
          </cell>
          <cell r="X607">
            <v>1.1000000000000001</v>
          </cell>
          <cell r="Y607">
            <v>1501.5000000000002</v>
          </cell>
          <cell r="Z607">
            <v>1</v>
          </cell>
          <cell r="AA607">
            <v>2.2000000000000002</v>
          </cell>
          <cell r="AB607">
            <v>5</v>
          </cell>
          <cell r="AC607">
            <v>0.44000000000000006</v>
          </cell>
          <cell r="AD607">
            <v>0</v>
          </cell>
          <cell r="AE607">
            <v>0</v>
          </cell>
          <cell r="AF607">
            <v>43585</v>
          </cell>
          <cell r="AG607">
            <v>43585</v>
          </cell>
          <cell r="AH607">
            <v>0</v>
          </cell>
          <cell r="AI607" t="str">
            <v>0-1 día</v>
          </cell>
          <cell r="AJ607">
            <v>0</v>
          </cell>
          <cell r="AK607">
            <v>0</v>
          </cell>
          <cell r="AL607">
            <v>0</v>
          </cell>
          <cell r="AM607">
            <v>1501.5000000000002</v>
          </cell>
          <cell r="AN607">
            <v>1501.5</v>
          </cell>
          <cell r="AO607">
            <v>1</v>
          </cell>
        </row>
        <row r="608">
          <cell r="A608" t="str">
            <v>0AE957392130</v>
          </cell>
          <cell r="B608" t="str">
            <v>0AE95739211</v>
          </cell>
          <cell r="C608" t="str">
            <v>0AE9573921</v>
          </cell>
          <cell r="D608" t="str">
            <v>ABR-19</v>
          </cell>
          <cell r="E608">
            <v>1</v>
          </cell>
          <cell r="F608" t="str">
            <v>2031703</v>
          </cell>
          <cell r="G608" t="str">
            <v>SR MANTENIMIENTO CORRECTIVO</v>
          </cell>
          <cell r="H608" t="str">
            <v>5326</v>
          </cell>
          <cell r="I608" t="str">
            <v>30/04/2019 10:33</v>
          </cell>
          <cell r="J608" t="str">
            <v>500158</v>
          </cell>
          <cell r="K608" t="str">
            <v>PITSS</v>
          </cell>
          <cell r="L608" t="str">
            <v>ASP</v>
          </cell>
          <cell r="M608" t="str">
            <v>TECNOLOGIA DE ILUMINACION AUTOMOTRIZ SA DE CV</v>
          </cell>
          <cell r="N608" t="str">
            <v>AV DEL CHARRO No 1750 NTE</v>
          </cell>
          <cell r="O608" t="str">
            <v>Ciudad Juarez-CHIH</v>
          </cell>
          <cell r="P608">
            <v>0</v>
          </cell>
          <cell r="Q608" t="str">
            <v>INTERIOR</v>
          </cell>
          <cell r="R608">
            <v>974</v>
          </cell>
          <cell r="S608" t="str">
            <v>&gt;60</v>
          </cell>
          <cell r="T608" t="str">
            <v>Office Digital</v>
          </cell>
          <cell r="U608" t="str">
            <v>A3</v>
          </cell>
          <cell r="V608" t="str">
            <v>Ciudad principal</v>
          </cell>
          <cell r="W608" t="str">
            <v>2-&gt;60</v>
          </cell>
          <cell r="X608">
            <v>1.1000000000000001</v>
          </cell>
          <cell r="Y608">
            <v>1501.5000000000002</v>
          </cell>
          <cell r="Z608">
            <v>1</v>
          </cell>
          <cell r="AA608">
            <v>0.47</v>
          </cell>
          <cell r="AB608">
            <v>5</v>
          </cell>
          <cell r="AC608">
            <v>9.4E-2</v>
          </cell>
          <cell r="AD608">
            <v>0</v>
          </cell>
          <cell r="AE608">
            <v>0</v>
          </cell>
          <cell r="AF608">
            <v>43585</v>
          </cell>
          <cell r="AG608">
            <v>43585</v>
          </cell>
          <cell r="AH608">
            <v>0</v>
          </cell>
          <cell r="AI608" t="str">
            <v>0-1 día</v>
          </cell>
          <cell r="AJ608">
            <v>0</v>
          </cell>
          <cell r="AK608">
            <v>0</v>
          </cell>
          <cell r="AL608">
            <v>0</v>
          </cell>
          <cell r="AM608">
            <v>1501.5000000000002</v>
          </cell>
          <cell r="AN608">
            <v>0</v>
          </cell>
          <cell r="AO608">
            <v>1</v>
          </cell>
        </row>
        <row r="609">
          <cell r="A609" t="str">
            <v>0BG29474751</v>
          </cell>
          <cell r="B609" t="str">
            <v>0BG29474751</v>
          </cell>
          <cell r="C609" t="str">
            <v>0BG2947475</v>
          </cell>
          <cell r="D609" t="str">
            <v>ABR-19</v>
          </cell>
          <cell r="E609">
            <v>1</v>
          </cell>
          <cell r="F609" t="str">
            <v>2017885</v>
          </cell>
          <cell r="G609" t="str">
            <v>SR MANTENIMIENTO CORRECTIVO</v>
          </cell>
          <cell r="H609" t="str">
            <v>4395</v>
          </cell>
          <cell r="I609" t="str">
            <v>01/04/2019 08:49</v>
          </cell>
          <cell r="J609" t="str">
            <v>500019</v>
          </cell>
          <cell r="K609" t="str">
            <v>PITSS</v>
          </cell>
          <cell r="L609" t="str">
            <v>ASP</v>
          </cell>
          <cell r="M609" t="str">
            <v>OFFICE DEPOT DE MEXICO SA DE CV</v>
          </cell>
          <cell r="N609" t="str">
            <v>BLV INDEPENDENCIA SN</v>
          </cell>
          <cell r="O609" t="str">
            <v>TORREON-COAH</v>
          </cell>
          <cell r="P609">
            <v>0</v>
          </cell>
          <cell r="Q609" t="str">
            <v>INTERIOR</v>
          </cell>
          <cell r="R609">
            <v>58</v>
          </cell>
          <cell r="S609" t="str">
            <v>Entre 31 y 60</v>
          </cell>
          <cell r="T609" t="str">
            <v>Light Production Digital Business</v>
          </cell>
          <cell r="U609" t="str">
            <v>Entry Production</v>
          </cell>
          <cell r="V609" t="str">
            <v>Otras</v>
          </cell>
          <cell r="W609" t="str">
            <v>3-Entre 31 y 60</v>
          </cell>
          <cell r="X609">
            <v>1.1000000000000001</v>
          </cell>
          <cell r="Y609">
            <v>1730.3000000000004</v>
          </cell>
          <cell r="Z609">
            <v>1</v>
          </cell>
          <cell r="AA609">
            <v>1.53</v>
          </cell>
          <cell r="AB609">
            <v>6</v>
          </cell>
          <cell r="AC609">
            <v>0.255</v>
          </cell>
          <cell r="AD609">
            <v>0</v>
          </cell>
          <cell r="AE609">
            <v>0</v>
          </cell>
          <cell r="AF609">
            <v>43556</v>
          </cell>
          <cell r="AG609">
            <v>43556</v>
          </cell>
          <cell r="AH609">
            <v>0</v>
          </cell>
          <cell r="AI609" t="str">
            <v>0-1 día</v>
          </cell>
          <cell r="AJ609">
            <v>0</v>
          </cell>
          <cell r="AK609">
            <v>0</v>
          </cell>
          <cell r="AL609">
            <v>0</v>
          </cell>
          <cell r="AM609">
            <v>1730.3000000000004</v>
          </cell>
          <cell r="AN609">
            <v>1730.3</v>
          </cell>
          <cell r="AO609">
            <v>1</v>
          </cell>
        </row>
        <row r="610">
          <cell r="A610" t="str">
            <v>0BG294931229</v>
          </cell>
          <cell r="B610" t="str">
            <v>0BG29493123</v>
          </cell>
          <cell r="C610" t="str">
            <v>0BG2949312</v>
          </cell>
          <cell r="D610" t="str">
            <v>ABR-19</v>
          </cell>
          <cell r="E610">
            <v>1</v>
          </cell>
          <cell r="F610" t="str">
            <v>2016951</v>
          </cell>
          <cell r="G610" t="str">
            <v>SR MANTENIMIENTO CORRECTIVO</v>
          </cell>
          <cell r="H610" t="str">
            <v>4395</v>
          </cell>
          <cell r="I610" t="str">
            <v>29/03/2019 10:20</v>
          </cell>
          <cell r="J610" t="str">
            <v>100038</v>
          </cell>
          <cell r="K610" t="str">
            <v>PITSS</v>
          </cell>
          <cell r="L610" t="str">
            <v>ASP</v>
          </cell>
          <cell r="M610" t="str">
            <v>OFFICE DEPOT DE MEXICO SA DE CV</v>
          </cell>
          <cell r="N610" t="str">
            <v>BLV ISIDRO FABELA SUR 600</v>
          </cell>
          <cell r="O610" t="str">
            <v>TOLUCA-MEX</v>
          </cell>
          <cell r="P610">
            <v>0</v>
          </cell>
          <cell r="Q610" t="str">
            <v>INTERIOR</v>
          </cell>
          <cell r="R610">
            <v>36</v>
          </cell>
          <cell r="S610" t="str">
            <v>Entre 31 y 60</v>
          </cell>
          <cell r="T610" t="str">
            <v>Light Production Digital Business</v>
          </cell>
          <cell r="U610" t="str">
            <v>Entry Production</v>
          </cell>
          <cell r="V610" t="str">
            <v>Ciudad principal</v>
          </cell>
          <cell r="W610" t="str">
            <v>3-Entre 31 y 60</v>
          </cell>
          <cell r="X610">
            <v>1.1000000000000001</v>
          </cell>
          <cell r="Y610">
            <v>1730.3000000000004</v>
          </cell>
          <cell r="Z610">
            <v>1</v>
          </cell>
          <cell r="AA610">
            <v>1.42</v>
          </cell>
          <cell r="AB610">
            <v>4</v>
          </cell>
          <cell r="AC610">
            <v>0.35499999999999998</v>
          </cell>
          <cell r="AD610">
            <v>0</v>
          </cell>
          <cell r="AE610">
            <v>0</v>
          </cell>
          <cell r="AF610">
            <v>43556</v>
          </cell>
          <cell r="AG610">
            <v>43557</v>
          </cell>
          <cell r="AH610">
            <v>1</v>
          </cell>
          <cell r="AI610" t="str">
            <v>0-1 día</v>
          </cell>
          <cell r="AJ610">
            <v>0</v>
          </cell>
          <cell r="AK610">
            <v>0</v>
          </cell>
          <cell r="AL610">
            <v>0</v>
          </cell>
          <cell r="AM610">
            <v>1730.3000000000004</v>
          </cell>
          <cell r="AN610">
            <v>1730.3</v>
          </cell>
          <cell r="AO610">
            <v>3</v>
          </cell>
        </row>
        <row r="611">
          <cell r="A611" t="str">
            <v>0E2B64656031</v>
          </cell>
          <cell r="B611" t="str">
            <v>0E2B6465601</v>
          </cell>
          <cell r="C611" t="str">
            <v>0E2B646560</v>
          </cell>
          <cell r="D611" t="str">
            <v>ABR-19</v>
          </cell>
          <cell r="E611">
            <v>1</v>
          </cell>
          <cell r="F611" t="str">
            <v>2017569</v>
          </cell>
          <cell r="G611" t="str">
            <v>SR MANTENIMIENTO CORRECTIVO</v>
          </cell>
          <cell r="H611" t="str">
            <v>0070</v>
          </cell>
          <cell r="I611" t="str">
            <v>31/03/2019 16:28</v>
          </cell>
          <cell r="J611" t="str">
            <v>500163</v>
          </cell>
          <cell r="K611" t="str">
            <v>PITSS</v>
          </cell>
          <cell r="L611" t="str">
            <v>ASP</v>
          </cell>
          <cell r="M611" t="str">
            <v>OFFICE DEPOT DE MEXICO SA DE CV</v>
          </cell>
          <cell r="N611" t="str">
            <v>BLVD TAMAULIPAS NORTE No 2388</v>
          </cell>
          <cell r="O611" t="str">
            <v>Ciudad Victoria-TAM</v>
          </cell>
          <cell r="P611">
            <v>0</v>
          </cell>
          <cell r="Q611" t="str">
            <v>INTERIOR</v>
          </cell>
          <cell r="R611">
            <v>46</v>
          </cell>
          <cell r="S611" t="str">
            <v>Entre 31 y 60</v>
          </cell>
          <cell r="T611" t="str">
            <v>Entry Production Color Low/Mid</v>
          </cell>
          <cell r="U611" t="str">
            <v>Entry Production</v>
          </cell>
          <cell r="V611" t="str">
            <v>Ciudad principal</v>
          </cell>
          <cell r="W611" t="str">
            <v>3-Entre 31 y 60</v>
          </cell>
          <cell r="X611">
            <v>1.1000000000000001</v>
          </cell>
          <cell r="Y611">
            <v>1730.3000000000004</v>
          </cell>
          <cell r="Z611">
            <v>1</v>
          </cell>
          <cell r="AA611">
            <v>2.83</v>
          </cell>
          <cell r="AB611">
            <v>4</v>
          </cell>
          <cell r="AC611">
            <v>0.70750000000000002</v>
          </cell>
          <cell r="AD611">
            <v>0</v>
          </cell>
          <cell r="AE611">
            <v>0</v>
          </cell>
          <cell r="AF611">
            <v>43556</v>
          </cell>
          <cell r="AG611">
            <v>43557</v>
          </cell>
          <cell r="AH611">
            <v>1</v>
          </cell>
          <cell r="AI611" t="str">
            <v>0-1 día</v>
          </cell>
          <cell r="AJ611">
            <v>0</v>
          </cell>
          <cell r="AK611">
            <v>0</v>
          </cell>
          <cell r="AL611">
            <v>0</v>
          </cell>
          <cell r="AM611">
            <v>1730.3000000000004</v>
          </cell>
          <cell r="AN611">
            <v>1730.3</v>
          </cell>
          <cell r="AO611">
            <v>1</v>
          </cell>
        </row>
        <row r="612">
          <cell r="A612" t="str">
            <v>0BG29479252</v>
          </cell>
          <cell r="B612" t="str">
            <v>0BG29479251</v>
          </cell>
          <cell r="C612" t="str">
            <v>0BG2947925</v>
          </cell>
          <cell r="D612" t="str">
            <v>ABR-19</v>
          </cell>
          <cell r="E612">
            <v>1</v>
          </cell>
          <cell r="F612" t="str">
            <v>2018991</v>
          </cell>
          <cell r="G612" t="str">
            <v>SR MANTENIMIENTO CORRECTIVO</v>
          </cell>
          <cell r="H612" t="str">
            <v>4395</v>
          </cell>
          <cell r="I612" t="str">
            <v>02/04/2019 15:34</v>
          </cell>
          <cell r="J612" t="str">
            <v>800147</v>
          </cell>
          <cell r="K612" t="str">
            <v>PITSS</v>
          </cell>
          <cell r="L612" t="str">
            <v>ASP</v>
          </cell>
          <cell r="M612" t="str">
            <v>OFFICE DEPOT DE MEXICO SA DE CV</v>
          </cell>
          <cell r="N612" t="str">
            <v>BLV A L MATEOS SN ESQ CHIMALPOPOC</v>
          </cell>
          <cell r="O612" t="str">
            <v>LEON-GTO</v>
          </cell>
          <cell r="P612">
            <v>0</v>
          </cell>
          <cell r="Q612" t="str">
            <v>INTERIOR</v>
          </cell>
          <cell r="R612">
            <v>38</v>
          </cell>
          <cell r="S612" t="str">
            <v>Entre 31 y 60</v>
          </cell>
          <cell r="T612" t="str">
            <v>Light Production Digital Business</v>
          </cell>
          <cell r="U612" t="str">
            <v>Entry Production</v>
          </cell>
          <cell r="V612" t="str">
            <v>Ciudad principal</v>
          </cell>
          <cell r="W612" t="str">
            <v>3-Entre 31 y 60</v>
          </cell>
          <cell r="X612">
            <v>1.1000000000000001</v>
          </cell>
          <cell r="Y612">
            <v>1730.3000000000004</v>
          </cell>
          <cell r="Z612">
            <v>1</v>
          </cell>
          <cell r="AA612">
            <v>1.93</v>
          </cell>
          <cell r="AB612">
            <v>4</v>
          </cell>
          <cell r="AC612">
            <v>0.48249999999999998</v>
          </cell>
          <cell r="AD612">
            <v>0</v>
          </cell>
          <cell r="AE612">
            <v>0</v>
          </cell>
          <cell r="AF612">
            <v>43558</v>
          </cell>
          <cell r="AG612">
            <v>43558</v>
          </cell>
          <cell r="AH612">
            <v>0</v>
          </cell>
          <cell r="AI612" t="str">
            <v>0-1 día</v>
          </cell>
          <cell r="AJ612">
            <v>0</v>
          </cell>
          <cell r="AK612">
            <v>0</v>
          </cell>
          <cell r="AL612">
            <v>0</v>
          </cell>
          <cell r="AM612">
            <v>1730.3000000000004</v>
          </cell>
          <cell r="AN612">
            <v>1730.3</v>
          </cell>
          <cell r="AO612">
            <v>1</v>
          </cell>
        </row>
        <row r="613">
          <cell r="A613" t="str">
            <v>0BG097171620</v>
          </cell>
          <cell r="B613" t="str">
            <v>0BG09717162</v>
          </cell>
          <cell r="C613" t="str">
            <v>0BG0971716</v>
          </cell>
          <cell r="D613" t="str">
            <v>ABR-19</v>
          </cell>
          <cell r="E613">
            <v>1</v>
          </cell>
          <cell r="F613" t="str">
            <v>2012347</v>
          </cell>
          <cell r="G613" t="str">
            <v>SR MANTENIMIENTO CORRECTIVO</v>
          </cell>
          <cell r="H613" t="str">
            <v>4310</v>
          </cell>
          <cell r="I613" t="str">
            <v>20/03/2019 16:49</v>
          </cell>
          <cell r="J613" t="str">
            <v>500083</v>
          </cell>
          <cell r="K613" t="str">
            <v>PITSS</v>
          </cell>
          <cell r="L613" t="str">
            <v>ASP</v>
          </cell>
          <cell r="M613" t="str">
            <v>PROVEEDORA DE SERVICIOS GRAFICOS DEL NORTE SA DE C</v>
          </cell>
          <cell r="N613" t="str">
            <v>ISSAC GARZA No 1363</v>
          </cell>
          <cell r="O613" t="str">
            <v>Monterrey-NL</v>
          </cell>
          <cell r="P613">
            <v>0</v>
          </cell>
          <cell r="Q613" t="str">
            <v>INTERIOR</v>
          </cell>
          <cell r="R613">
            <v>49</v>
          </cell>
          <cell r="S613" t="str">
            <v>Entre 31 y 60</v>
          </cell>
          <cell r="T613" t="str">
            <v>Light Production Digital Business</v>
          </cell>
          <cell r="U613" t="str">
            <v>Entry Production</v>
          </cell>
          <cell r="V613" t="str">
            <v>Ciudad principal</v>
          </cell>
          <cell r="W613" t="str">
            <v>3-Entre 31 y 60</v>
          </cell>
          <cell r="X613">
            <v>1.1000000000000001</v>
          </cell>
          <cell r="Y613">
            <v>1730.3000000000004</v>
          </cell>
          <cell r="Z613">
            <v>1</v>
          </cell>
          <cell r="AA613">
            <v>1.51</v>
          </cell>
          <cell r="AB613">
            <v>4</v>
          </cell>
          <cell r="AC613">
            <v>0.3775</v>
          </cell>
          <cell r="AD613">
            <v>0</v>
          </cell>
          <cell r="AE613">
            <v>0</v>
          </cell>
          <cell r="AF613">
            <v>43558</v>
          </cell>
          <cell r="AG613">
            <v>43559</v>
          </cell>
          <cell r="AH613">
            <v>1</v>
          </cell>
          <cell r="AI613" t="str">
            <v>0-1 día</v>
          </cell>
          <cell r="AJ613">
            <v>0</v>
          </cell>
          <cell r="AK613">
            <v>0</v>
          </cell>
          <cell r="AL613">
            <v>0</v>
          </cell>
          <cell r="AM613">
            <v>1730.3000000000004</v>
          </cell>
          <cell r="AN613">
            <v>1730.3</v>
          </cell>
          <cell r="AO613">
            <v>2</v>
          </cell>
        </row>
        <row r="614">
          <cell r="A614" t="str">
            <v>0A1H0207351</v>
          </cell>
          <cell r="B614" t="str">
            <v>0A1H0207351</v>
          </cell>
          <cell r="C614" t="str">
            <v>0A1H020735</v>
          </cell>
          <cell r="D614" t="str">
            <v>ABR-19</v>
          </cell>
          <cell r="E614">
            <v>1</v>
          </cell>
          <cell r="F614" t="str">
            <v>2017883</v>
          </cell>
          <cell r="G614" t="str">
            <v>SR MANTENIMIENTO CORRECTIVO</v>
          </cell>
          <cell r="H614" t="str">
            <v>6705</v>
          </cell>
          <cell r="I614" t="str">
            <v>01/04/2019 08:48</v>
          </cell>
          <cell r="J614" t="str">
            <v>500157</v>
          </cell>
          <cell r="K614" t="str">
            <v>PITSS</v>
          </cell>
          <cell r="L614" t="str">
            <v>ASP</v>
          </cell>
          <cell r="M614" t="str">
            <v>OFFICE DEPOT DE MEXICO SA DE CV</v>
          </cell>
          <cell r="N614" t="str">
            <v>AV PASEO TRIUNFO LA REP 6321</v>
          </cell>
          <cell r="O614" t="str">
            <v>CIUDAD JUAREZ-CHIH</v>
          </cell>
          <cell r="P614">
            <v>0</v>
          </cell>
          <cell r="Q614" t="str">
            <v>INTERIOR</v>
          </cell>
          <cell r="R614">
            <v>47</v>
          </cell>
          <cell r="S614" t="str">
            <v>Entre 31 y 60</v>
          </cell>
          <cell r="T614" t="str">
            <v>WF Mono Systems and Legacy Color</v>
          </cell>
          <cell r="U614" t="str">
            <v>WF</v>
          </cell>
          <cell r="V614" t="str">
            <v>Ciudad principal</v>
          </cell>
          <cell r="W614" t="str">
            <v>3-Entre 31 y 60</v>
          </cell>
          <cell r="X614">
            <v>1.1000000000000001</v>
          </cell>
          <cell r="Y614">
            <v>1730.3000000000004</v>
          </cell>
          <cell r="Z614">
            <v>1</v>
          </cell>
          <cell r="AA614">
            <v>4.45</v>
          </cell>
          <cell r="AB614">
            <v>4</v>
          </cell>
          <cell r="AC614">
            <v>1.1125</v>
          </cell>
          <cell r="AD614">
            <v>2.8125000000000011E-2</v>
          </cell>
          <cell r="AE614">
            <v>-44.240625000000023</v>
          </cell>
          <cell r="AF614">
            <v>43559</v>
          </cell>
          <cell r="AG614">
            <v>43559</v>
          </cell>
          <cell r="AH614">
            <v>0</v>
          </cell>
          <cell r="AI614" t="str">
            <v>0-1 día</v>
          </cell>
          <cell r="AJ614">
            <v>0</v>
          </cell>
          <cell r="AK614">
            <v>0</v>
          </cell>
          <cell r="AL614">
            <v>0</v>
          </cell>
          <cell r="AM614">
            <v>1686.0593750000003</v>
          </cell>
          <cell r="AN614">
            <v>1730.3</v>
          </cell>
          <cell r="AO614">
            <v>1</v>
          </cell>
        </row>
        <row r="615">
          <cell r="A615" t="str">
            <v>0BG09689594</v>
          </cell>
          <cell r="B615" t="str">
            <v>0BG09689591</v>
          </cell>
          <cell r="C615" t="str">
            <v>0BG0968959</v>
          </cell>
          <cell r="D615" t="str">
            <v>ABR-19</v>
          </cell>
          <cell r="E615">
            <v>1</v>
          </cell>
          <cell r="F615" t="str">
            <v>2020019</v>
          </cell>
          <cell r="G615" t="str">
            <v>SR MANTENIMIENTO CORRECTIVO</v>
          </cell>
          <cell r="H615" t="str">
            <v>4310</v>
          </cell>
          <cell r="I615" t="str">
            <v>04/04/2019 12:16</v>
          </cell>
          <cell r="J615" t="str">
            <v>100037</v>
          </cell>
          <cell r="K615" t="str">
            <v>PITSS</v>
          </cell>
          <cell r="L615" t="str">
            <v>ASP</v>
          </cell>
          <cell r="M615" t="str">
            <v>IVOS DE MEXICO SA DE CV</v>
          </cell>
          <cell r="N615" t="str">
            <v>AV AGRIPIN GARCIA ESTRADA 1308</v>
          </cell>
          <cell r="O615" t="str">
            <v>TOLUCA DE LERDO-MEX</v>
          </cell>
          <cell r="P615">
            <v>0</v>
          </cell>
          <cell r="Q615" t="str">
            <v>INTERIOR</v>
          </cell>
          <cell r="R615">
            <v>43</v>
          </cell>
          <cell r="S615" t="str">
            <v>Entre 31 y 60</v>
          </cell>
          <cell r="T615" t="str">
            <v>Light Production Digital Business</v>
          </cell>
          <cell r="U615" t="str">
            <v>Entry Production</v>
          </cell>
          <cell r="V615" t="str">
            <v>Ciudad principal</v>
          </cell>
          <cell r="W615" t="str">
            <v>3-Entre 31 y 60</v>
          </cell>
          <cell r="X615">
            <v>1.1000000000000001</v>
          </cell>
          <cell r="Y615">
            <v>1730.3000000000004</v>
          </cell>
          <cell r="Z615">
            <v>1</v>
          </cell>
          <cell r="AA615">
            <v>4.7300000000000004</v>
          </cell>
          <cell r="AB615">
            <v>4</v>
          </cell>
          <cell r="AC615">
            <v>1.1825000000000001</v>
          </cell>
          <cell r="AD615">
            <v>4.5625000000000027E-2</v>
          </cell>
          <cell r="AE615">
            <v>-71.768125000000055</v>
          </cell>
          <cell r="AF615">
            <v>43559</v>
          </cell>
          <cell r="AG615">
            <v>43559</v>
          </cell>
          <cell r="AH615">
            <v>0</v>
          </cell>
          <cell r="AI615" t="str">
            <v>0-1 día</v>
          </cell>
          <cell r="AJ615">
            <v>0</v>
          </cell>
          <cell r="AK615">
            <v>0</v>
          </cell>
          <cell r="AL615">
            <v>0</v>
          </cell>
          <cell r="AM615">
            <v>1658.5318750000004</v>
          </cell>
          <cell r="AN615">
            <v>1730.3</v>
          </cell>
          <cell r="AO615">
            <v>1</v>
          </cell>
        </row>
        <row r="616">
          <cell r="A616" t="str">
            <v>0BG29514772</v>
          </cell>
          <cell r="B616" t="str">
            <v>0BG29514771</v>
          </cell>
          <cell r="C616" t="str">
            <v>0BG2951477</v>
          </cell>
          <cell r="D616" t="str">
            <v>ABR-19</v>
          </cell>
          <cell r="E616">
            <v>1</v>
          </cell>
          <cell r="F616" t="str">
            <v>2018655</v>
          </cell>
          <cell r="G616" t="str">
            <v>SR MANTENIMIENTO CORRECTIVO</v>
          </cell>
          <cell r="H616" t="str">
            <v>4395</v>
          </cell>
          <cell r="I616" t="str">
            <v>02/04/2019 08:32</v>
          </cell>
          <cell r="J616" t="str">
            <v>500083</v>
          </cell>
          <cell r="K616" t="str">
            <v>PITSS</v>
          </cell>
          <cell r="L616" t="str">
            <v>ASP</v>
          </cell>
          <cell r="M616" t="str">
            <v>OFFICE DEPOT DE MEXICO SA DE CV</v>
          </cell>
          <cell r="N616" t="str">
            <v>AV VASCONCELOS 160</v>
          </cell>
          <cell r="O616" t="str">
            <v>SAN PEDRO GARZA GARC</v>
          </cell>
          <cell r="P616">
            <v>0</v>
          </cell>
          <cell r="Q616" t="str">
            <v>INTERIOR</v>
          </cell>
          <cell r="R616">
            <v>60</v>
          </cell>
          <cell r="S616" t="str">
            <v>Entre 31 y 60</v>
          </cell>
          <cell r="T616" t="str">
            <v>Light Production Digital Business</v>
          </cell>
          <cell r="U616" t="str">
            <v>Entry Production</v>
          </cell>
          <cell r="V616" t="str">
            <v>Ciudad principal</v>
          </cell>
          <cell r="W616" t="str">
            <v>3-Entre 31 y 60</v>
          </cell>
          <cell r="X616">
            <v>1.1000000000000001</v>
          </cell>
          <cell r="Y616">
            <v>1730.3000000000004</v>
          </cell>
          <cell r="Z616">
            <v>1</v>
          </cell>
          <cell r="AA616">
            <v>3.02</v>
          </cell>
          <cell r="AB616">
            <v>4</v>
          </cell>
          <cell r="AC616">
            <v>0.755</v>
          </cell>
          <cell r="AD616">
            <v>0</v>
          </cell>
          <cell r="AE616">
            <v>0</v>
          </cell>
          <cell r="AF616">
            <v>43560</v>
          </cell>
          <cell r="AG616">
            <v>43560</v>
          </cell>
          <cell r="AH616">
            <v>0</v>
          </cell>
          <cell r="AI616" t="str">
            <v>0-1 día</v>
          </cell>
          <cell r="AJ616">
            <v>0</v>
          </cell>
          <cell r="AK616">
            <v>0</v>
          </cell>
          <cell r="AL616">
            <v>0</v>
          </cell>
          <cell r="AM616">
            <v>1730.3000000000004</v>
          </cell>
          <cell r="AN616">
            <v>1651.65</v>
          </cell>
          <cell r="AO616">
            <v>1</v>
          </cell>
        </row>
        <row r="617">
          <cell r="A617" t="str">
            <v>0A1H0223914</v>
          </cell>
          <cell r="B617" t="str">
            <v>0A1H0223911</v>
          </cell>
          <cell r="C617" t="str">
            <v>0A1H022391</v>
          </cell>
          <cell r="D617" t="str">
            <v>ABR-19</v>
          </cell>
          <cell r="E617">
            <v>1</v>
          </cell>
          <cell r="F617" t="str">
            <v>2020201</v>
          </cell>
          <cell r="G617" t="str">
            <v>SR MANTENIMIENTO CORRECTIVO</v>
          </cell>
          <cell r="H617" t="str">
            <v>6705</v>
          </cell>
          <cell r="I617" t="str">
            <v>04/04/2019 17:02</v>
          </cell>
          <cell r="J617" t="str">
            <v>800146</v>
          </cell>
          <cell r="K617" t="str">
            <v>PITSS</v>
          </cell>
          <cell r="L617" t="str">
            <v>ASP</v>
          </cell>
          <cell r="M617" t="str">
            <v>OPERADORA OMX SA DE CV</v>
          </cell>
          <cell r="N617" t="str">
            <v>AV SALVADOR NAVA MARTINEZ No 3115</v>
          </cell>
          <cell r="O617" t="str">
            <v>San Luis Potosi-SLP</v>
          </cell>
          <cell r="P617">
            <v>0</v>
          </cell>
          <cell r="Q617" t="str">
            <v>INTERIOR</v>
          </cell>
          <cell r="R617">
            <v>35</v>
          </cell>
          <cell r="S617" t="str">
            <v>Entre 31 y 60</v>
          </cell>
          <cell r="T617" t="str">
            <v>WF Mono Systems and Legacy Color</v>
          </cell>
          <cell r="U617" t="str">
            <v>WF</v>
          </cell>
          <cell r="V617" t="str">
            <v>Ciudad principal</v>
          </cell>
          <cell r="W617" t="str">
            <v>3-Entre 31 y 60</v>
          </cell>
          <cell r="X617">
            <v>1.1000000000000001</v>
          </cell>
          <cell r="Y617">
            <v>1730.3000000000004</v>
          </cell>
          <cell r="Z617">
            <v>1</v>
          </cell>
          <cell r="AA617">
            <v>2</v>
          </cell>
          <cell r="AB617">
            <v>4</v>
          </cell>
          <cell r="AC617">
            <v>0.5</v>
          </cell>
          <cell r="AD617">
            <v>0</v>
          </cell>
          <cell r="AE617">
            <v>0</v>
          </cell>
          <cell r="AF617">
            <v>43560</v>
          </cell>
          <cell r="AG617">
            <v>43560</v>
          </cell>
          <cell r="AH617">
            <v>0</v>
          </cell>
          <cell r="AI617" t="str">
            <v>0-1 día</v>
          </cell>
          <cell r="AJ617">
            <v>0</v>
          </cell>
          <cell r="AK617">
            <v>0</v>
          </cell>
          <cell r="AL617">
            <v>0</v>
          </cell>
          <cell r="AM617">
            <v>1730.3000000000004</v>
          </cell>
          <cell r="AN617">
            <v>0</v>
          </cell>
          <cell r="AO617">
            <v>1</v>
          </cell>
        </row>
        <row r="618">
          <cell r="A618" t="str">
            <v>0BG29516683</v>
          </cell>
          <cell r="B618" t="str">
            <v>0BG29516681</v>
          </cell>
          <cell r="C618" t="str">
            <v>0BG2951668</v>
          </cell>
          <cell r="D618" t="str">
            <v>ABR-19</v>
          </cell>
          <cell r="E618">
            <v>1</v>
          </cell>
          <cell r="F618" t="str">
            <v>2019565</v>
          </cell>
          <cell r="G618" t="str">
            <v>SR MANTENIMIENTO CORRECTIVO</v>
          </cell>
          <cell r="H618" t="str">
            <v>4395</v>
          </cell>
          <cell r="I618" t="str">
            <v>03/04/2019 15:08</v>
          </cell>
          <cell r="J618" t="str">
            <v>500083</v>
          </cell>
          <cell r="K618" t="str">
            <v>PITSS</v>
          </cell>
          <cell r="L618" t="str">
            <v>ASP</v>
          </cell>
          <cell r="M618" t="str">
            <v>OFFICE DEPOT DE MEXICO SA DE CV</v>
          </cell>
          <cell r="N618" t="str">
            <v>PROL SEGURIDAD SOCIAL SN</v>
          </cell>
          <cell r="O618" t="str">
            <v>MONTERREY-NL</v>
          </cell>
          <cell r="P618">
            <v>0</v>
          </cell>
          <cell r="Q618" t="str">
            <v>INTERIOR</v>
          </cell>
          <cell r="R618">
            <v>37</v>
          </cell>
          <cell r="S618" t="str">
            <v>Entre 31 y 60</v>
          </cell>
          <cell r="T618" t="str">
            <v>Light Production Digital Business</v>
          </cell>
          <cell r="U618" t="str">
            <v>Entry Production</v>
          </cell>
          <cell r="V618" t="str">
            <v>Ciudad principal</v>
          </cell>
          <cell r="W618" t="str">
            <v>3-Entre 31 y 60</v>
          </cell>
          <cell r="X618">
            <v>1.1000000000000001</v>
          </cell>
          <cell r="Y618">
            <v>1730.3000000000004</v>
          </cell>
          <cell r="Z618">
            <v>1</v>
          </cell>
          <cell r="AA618">
            <v>2.37</v>
          </cell>
          <cell r="AB618">
            <v>4</v>
          </cell>
          <cell r="AC618">
            <v>0.59250000000000003</v>
          </cell>
          <cell r="AD618">
            <v>0</v>
          </cell>
          <cell r="AE618">
            <v>0</v>
          </cell>
          <cell r="AF618">
            <v>43560</v>
          </cell>
          <cell r="AG618">
            <v>43563</v>
          </cell>
          <cell r="AH618">
            <v>1</v>
          </cell>
          <cell r="AI618" t="str">
            <v>0-1 día</v>
          </cell>
          <cell r="AJ618">
            <v>0</v>
          </cell>
          <cell r="AK618">
            <v>0</v>
          </cell>
          <cell r="AL618">
            <v>0</v>
          </cell>
          <cell r="AM618">
            <v>1730.3000000000004</v>
          </cell>
          <cell r="AN618">
            <v>1573</v>
          </cell>
          <cell r="AO618">
            <v>1</v>
          </cell>
        </row>
        <row r="619">
          <cell r="A619" t="str">
            <v>0E2B6540625</v>
          </cell>
          <cell r="B619" t="str">
            <v>0E2B6540621</v>
          </cell>
          <cell r="C619" t="str">
            <v>0E2B654062</v>
          </cell>
          <cell r="D619" t="str">
            <v>ABR-19</v>
          </cell>
          <cell r="E619">
            <v>1</v>
          </cell>
          <cell r="F619" t="str">
            <v>2020697</v>
          </cell>
          <cell r="G619" t="str">
            <v>SR MANTENIMIENTO CORRECTIVO</v>
          </cell>
          <cell r="H619" t="str">
            <v>0070</v>
          </cell>
          <cell r="I619" t="str">
            <v>05/04/2019 12:21</v>
          </cell>
          <cell r="J619" t="str">
            <v>500066</v>
          </cell>
          <cell r="K619" t="str">
            <v>PITSS</v>
          </cell>
          <cell r="L619" t="str">
            <v>ASP</v>
          </cell>
          <cell r="M619" t="str">
            <v>OFFICE DEPOT DE MEXICO SA DE CV</v>
          </cell>
          <cell r="N619" t="str">
            <v>CARRETERA NACIONAL NO 500 LOCAL N-119</v>
          </cell>
          <cell r="O619" t="str">
            <v>Monterrey-NL</v>
          </cell>
          <cell r="P619">
            <v>0</v>
          </cell>
          <cell r="Q619" t="str">
            <v>INTERIOR</v>
          </cell>
          <cell r="R619">
            <v>32</v>
          </cell>
          <cell r="S619" t="str">
            <v>Entre 31 y 60</v>
          </cell>
          <cell r="T619" t="str">
            <v>Entry Production Color Low/Mid</v>
          </cell>
          <cell r="U619" t="str">
            <v>Entry Production</v>
          </cell>
          <cell r="V619" t="str">
            <v>Ciudad principal</v>
          </cell>
          <cell r="W619" t="str">
            <v>3-Entre 31 y 60</v>
          </cell>
          <cell r="X619">
            <v>1.1000000000000001</v>
          </cell>
          <cell r="Y619">
            <v>1730.3000000000004</v>
          </cell>
          <cell r="Z619">
            <v>1</v>
          </cell>
          <cell r="AA619">
            <v>2.82</v>
          </cell>
          <cell r="AB619">
            <v>4</v>
          </cell>
          <cell r="AC619">
            <v>0.70499999999999996</v>
          </cell>
          <cell r="AD619">
            <v>0</v>
          </cell>
          <cell r="AE619">
            <v>0</v>
          </cell>
          <cell r="AF619">
            <v>43560</v>
          </cell>
          <cell r="AG619">
            <v>43563</v>
          </cell>
          <cell r="AH619">
            <v>1</v>
          </cell>
          <cell r="AI619" t="str">
            <v>0-1 día</v>
          </cell>
          <cell r="AJ619">
            <v>0</v>
          </cell>
          <cell r="AK619">
            <v>0</v>
          </cell>
          <cell r="AL619">
            <v>0</v>
          </cell>
          <cell r="AM619">
            <v>1730.3000000000004</v>
          </cell>
          <cell r="AN619">
            <v>1573</v>
          </cell>
          <cell r="AO619">
            <v>1</v>
          </cell>
        </row>
        <row r="620">
          <cell r="A620" t="str">
            <v>0E2B6507466</v>
          </cell>
          <cell r="B620" t="str">
            <v>0E2B6507461</v>
          </cell>
          <cell r="C620" t="str">
            <v>0E2B650746</v>
          </cell>
          <cell r="D620" t="str">
            <v>ABR-19</v>
          </cell>
          <cell r="E620">
            <v>1</v>
          </cell>
          <cell r="F620" t="str">
            <v>2020973</v>
          </cell>
          <cell r="G620" t="str">
            <v>SR MANTENIMIENTO CORRECTIVO</v>
          </cell>
          <cell r="H620" t="str">
            <v>0070</v>
          </cell>
          <cell r="I620" t="str">
            <v>06/04/2019 10:19</v>
          </cell>
          <cell r="J620" t="str">
            <v>100037</v>
          </cell>
          <cell r="K620" t="str">
            <v>PITSS</v>
          </cell>
          <cell r="L620" t="str">
            <v>ASP</v>
          </cell>
          <cell r="M620" t="str">
            <v>OFFICE DEPOT DE MEXICO SA DE CV</v>
          </cell>
          <cell r="N620" t="str">
            <v>BLV ISIDRO FABELA SUR 600</v>
          </cell>
          <cell r="O620" t="str">
            <v>Toluca De Lerdo-MEX</v>
          </cell>
          <cell r="P620">
            <v>0</v>
          </cell>
          <cell r="Q620" t="str">
            <v>INTERIOR</v>
          </cell>
          <cell r="R620">
            <v>60</v>
          </cell>
          <cell r="S620" t="str">
            <v>Entre 31 y 60</v>
          </cell>
          <cell r="T620" t="str">
            <v>Entry Production Color Low/Mid</v>
          </cell>
          <cell r="U620" t="str">
            <v>Entry Production</v>
          </cell>
          <cell r="V620" t="str">
            <v>Ciudad principal</v>
          </cell>
          <cell r="W620" t="str">
            <v>3-Entre 31 y 60</v>
          </cell>
          <cell r="X620">
            <v>1.1000000000000001</v>
          </cell>
          <cell r="Y620">
            <v>1730.3000000000004</v>
          </cell>
          <cell r="Z620">
            <v>1</v>
          </cell>
          <cell r="AA620">
            <v>0</v>
          </cell>
          <cell r="AB620">
            <v>4</v>
          </cell>
          <cell r="AC620">
            <v>0</v>
          </cell>
          <cell r="AD620">
            <v>0</v>
          </cell>
          <cell r="AE620">
            <v>0</v>
          </cell>
          <cell r="AF620">
            <v>43563</v>
          </cell>
          <cell r="AG620">
            <v>43563</v>
          </cell>
          <cell r="AH620">
            <v>0</v>
          </cell>
          <cell r="AI620" t="str">
            <v>0-1 día</v>
          </cell>
          <cell r="AJ620">
            <v>0</v>
          </cell>
          <cell r="AK620">
            <v>0</v>
          </cell>
          <cell r="AL620">
            <v>0</v>
          </cell>
          <cell r="AM620">
            <v>1730.3000000000004</v>
          </cell>
          <cell r="AN620">
            <v>1730.3</v>
          </cell>
          <cell r="AO620">
            <v>1</v>
          </cell>
        </row>
        <row r="621">
          <cell r="A621" t="str">
            <v>0A1H0206562</v>
          </cell>
          <cell r="B621" t="str">
            <v>0A1H0206561</v>
          </cell>
          <cell r="C621" t="str">
            <v>0A1H020656</v>
          </cell>
          <cell r="D621" t="str">
            <v>ABR-19</v>
          </cell>
          <cell r="E621">
            <v>1</v>
          </cell>
          <cell r="F621" t="str">
            <v>2018647</v>
          </cell>
          <cell r="G621" t="str">
            <v>SR MANTENIMIENTO CORRECTIVO</v>
          </cell>
          <cell r="H621" t="str">
            <v>6705</v>
          </cell>
          <cell r="I621" t="str">
            <v>02/04/2019 08:11</v>
          </cell>
          <cell r="J621" t="str">
            <v>800183</v>
          </cell>
          <cell r="K621" t="str">
            <v>PITSS</v>
          </cell>
          <cell r="L621" t="str">
            <v>ASP</v>
          </cell>
          <cell r="M621" t="str">
            <v>OFFICE DEPOT DE MEXICO SA DE CV</v>
          </cell>
          <cell r="N621" t="str">
            <v>AV ADOLFO LOPEZ MATEOS 1299</v>
          </cell>
          <cell r="O621" t="str">
            <v>TLAJOMULCO DE ZU&amp;IGA</v>
          </cell>
          <cell r="P621">
            <v>0</v>
          </cell>
          <cell r="Q621" t="str">
            <v>INTERIOR</v>
          </cell>
          <cell r="R621">
            <v>50</v>
          </cell>
          <cell r="S621" t="str">
            <v>Entre 31 y 60</v>
          </cell>
          <cell r="T621" t="str">
            <v>WF Mono Systems and Legacy Color</v>
          </cell>
          <cell r="U621" t="str">
            <v>WF</v>
          </cell>
          <cell r="V621" t="str">
            <v>Ciudad principal</v>
          </cell>
          <cell r="W621" t="str">
            <v>3-Entre 31 y 60</v>
          </cell>
          <cell r="X621">
            <v>1.1000000000000001</v>
          </cell>
          <cell r="Y621">
            <v>1730.3000000000004</v>
          </cell>
          <cell r="Z621">
            <v>1</v>
          </cell>
          <cell r="AA621">
            <v>4</v>
          </cell>
          <cell r="AB621">
            <v>4</v>
          </cell>
          <cell r="AC621">
            <v>1</v>
          </cell>
          <cell r="AD621">
            <v>0</v>
          </cell>
          <cell r="AE621">
            <v>0</v>
          </cell>
          <cell r="AF621">
            <v>43563</v>
          </cell>
          <cell r="AG621">
            <v>43563</v>
          </cell>
          <cell r="AH621">
            <v>0</v>
          </cell>
          <cell r="AI621" t="str">
            <v>0-1 día</v>
          </cell>
          <cell r="AJ621">
            <v>0</v>
          </cell>
          <cell r="AK621">
            <v>0</v>
          </cell>
          <cell r="AL621">
            <v>0</v>
          </cell>
          <cell r="AM621">
            <v>1730.3000000000004</v>
          </cell>
          <cell r="AN621">
            <v>1651.65</v>
          </cell>
          <cell r="AO621">
            <v>1</v>
          </cell>
        </row>
        <row r="622">
          <cell r="A622" t="str">
            <v>0XPN3931107</v>
          </cell>
          <cell r="B622" t="str">
            <v>0XPN3931101</v>
          </cell>
          <cell r="C622" t="str">
            <v>0XPN393110</v>
          </cell>
          <cell r="D622" t="str">
            <v>ABR-19</v>
          </cell>
          <cell r="E622">
            <v>1</v>
          </cell>
          <cell r="F622" t="str">
            <v>2021173</v>
          </cell>
          <cell r="G622" t="str">
            <v>SR MANTENIMIENTO CORRECTIVO</v>
          </cell>
          <cell r="H622" t="str">
            <v>0551</v>
          </cell>
          <cell r="I622" t="str">
            <v>07/04/2019 14:48</v>
          </cell>
          <cell r="J622" t="str">
            <v>500036</v>
          </cell>
          <cell r="K622" t="str">
            <v>PITSS</v>
          </cell>
          <cell r="L622" t="str">
            <v>ASP</v>
          </cell>
          <cell r="M622" t="str">
            <v>OFFICE DEPOT DE MEXICO SA DE CV</v>
          </cell>
          <cell r="N622" t="str">
            <v>PERIFERICO LUIS ECHEVERRIA ALVAREZ 1474</v>
          </cell>
          <cell r="O622" t="str">
            <v>SALTILLO-COAH</v>
          </cell>
          <cell r="P622">
            <v>0</v>
          </cell>
          <cell r="Q622" t="str">
            <v>INTERIOR</v>
          </cell>
          <cell r="R622">
            <v>56</v>
          </cell>
          <cell r="S622" t="str">
            <v>Entre 31 y 60</v>
          </cell>
          <cell r="T622" t="str">
            <v>Entry Production Color Low/Mid</v>
          </cell>
          <cell r="U622" t="str">
            <v>Entry Production</v>
          </cell>
          <cell r="V622" t="str">
            <v>Ciudad principal</v>
          </cell>
          <cell r="W622" t="str">
            <v>3-Entre 31 y 60</v>
          </cell>
          <cell r="X622">
            <v>1.1000000000000001</v>
          </cell>
          <cell r="Y622">
            <v>1730.3000000000004</v>
          </cell>
          <cell r="Z622">
            <v>1</v>
          </cell>
          <cell r="AA622">
            <v>0.62</v>
          </cell>
          <cell r="AB622">
            <v>4</v>
          </cell>
          <cell r="AC622">
            <v>0.155</v>
          </cell>
          <cell r="AD622">
            <v>0</v>
          </cell>
          <cell r="AE622">
            <v>0</v>
          </cell>
          <cell r="AF622">
            <v>43563</v>
          </cell>
          <cell r="AG622">
            <v>43563</v>
          </cell>
          <cell r="AH622">
            <v>0</v>
          </cell>
          <cell r="AI622" t="str">
            <v>0-1 día</v>
          </cell>
          <cell r="AJ622">
            <v>0</v>
          </cell>
          <cell r="AK622">
            <v>0</v>
          </cell>
          <cell r="AL622">
            <v>0</v>
          </cell>
          <cell r="AM622">
            <v>1730.3000000000004</v>
          </cell>
          <cell r="AN622">
            <v>1730.3</v>
          </cell>
          <cell r="AO622">
            <v>1</v>
          </cell>
        </row>
        <row r="623">
          <cell r="A623" t="str">
            <v>0BG29432216</v>
          </cell>
          <cell r="B623" t="str">
            <v>0BG29432212</v>
          </cell>
          <cell r="C623" t="str">
            <v>0BG2943221</v>
          </cell>
          <cell r="D623" t="str">
            <v>ABR-19</v>
          </cell>
          <cell r="E623">
            <v>1</v>
          </cell>
          <cell r="F623" t="str">
            <v>2020969</v>
          </cell>
          <cell r="G623" t="str">
            <v>SR MANTENIMIENTO CORRECTIVO</v>
          </cell>
          <cell r="H623" t="str">
            <v>4395</v>
          </cell>
          <cell r="I623" t="str">
            <v>06/04/2019 10:16</v>
          </cell>
          <cell r="J623" t="str">
            <v>100038</v>
          </cell>
          <cell r="K623" t="str">
            <v>PITSS</v>
          </cell>
          <cell r="L623" t="str">
            <v>ASP</v>
          </cell>
          <cell r="M623" t="str">
            <v>OFFICE DEPOT DE MEXICO SA DE CV</v>
          </cell>
          <cell r="N623" t="str">
            <v>BLV ISIDRO FABELA SUR 600</v>
          </cell>
          <cell r="O623" t="str">
            <v>TOLUCA-MEX</v>
          </cell>
          <cell r="P623">
            <v>0</v>
          </cell>
          <cell r="Q623" t="str">
            <v>INTERIOR</v>
          </cell>
          <cell r="R623">
            <v>44</v>
          </cell>
          <cell r="S623" t="str">
            <v>Entre 31 y 60</v>
          </cell>
          <cell r="T623" t="str">
            <v>Light Production Digital Business</v>
          </cell>
          <cell r="U623" t="str">
            <v>Entry Production</v>
          </cell>
          <cell r="V623" t="str">
            <v>Ciudad principal</v>
          </cell>
          <cell r="W623" t="str">
            <v>3-Entre 31 y 60</v>
          </cell>
          <cell r="X623">
            <v>1.1000000000000001</v>
          </cell>
          <cell r="Y623">
            <v>1730.3000000000004</v>
          </cell>
          <cell r="Z623">
            <v>1</v>
          </cell>
          <cell r="AA623">
            <v>0.5</v>
          </cell>
          <cell r="AB623">
            <v>4</v>
          </cell>
          <cell r="AC623">
            <v>0.125</v>
          </cell>
          <cell r="AD623">
            <v>0</v>
          </cell>
          <cell r="AE623">
            <v>0</v>
          </cell>
          <cell r="AF623">
            <v>43563</v>
          </cell>
          <cell r="AG623">
            <v>43563</v>
          </cell>
          <cell r="AH623">
            <v>0</v>
          </cell>
          <cell r="AI623" t="str">
            <v>0-1 día</v>
          </cell>
          <cell r="AJ623">
            <v>0</v>
          </cell>
          <cell r="AK623">
            <v>0</v>
          </cell>
          <cell r="AL623">
            <v>0</v>
          </cell>
          <cell r="AM623">
            <v>1730.3000000000004</v>
          </cell>
          <cell r="AN623">
            <v>1730.3</v>
          </cell>
          <cell r="AO623">
            <v>2</v>
          </cell>
        </row>
        <row r="624">
          <cell r="A624" t="str">
            <v>0BG29471238</v>
          </cell>
          <cell r="B624" t="str">
            <v>0BG29471231</v>
          </cell>
          <cell r="C624" t="str">
            <v>0BG2947123</v>
          </cell>
          <cell r="D624" t="str">
            <v>ABR-19</v>
          </cell>
          <cell r="E624">
            <v>1</v>
          </cell>
          <cell r="F624" t="str">
            <v>2021421</v>
          </cell>
          <cell r="G624" t="str">
            <v>SR MANTENIMIENTO CORRECTIVO</v>
          </cell>
          <cell r="H624" t="str">
            <v>4395</v>
          </cell>
          <cell r="I624" t="str">
            <v>08/04/2019 08:37</v>
          </cell>
          <cell r="J624" t="str">
            <v>800197</v>
          </cell>
          <cell r="K624" t="str">
            <v>PITSS</v>
          </cell>
          <cell r="L624" t="str">
            <v>ASP</v>
          </cell>
          <cell r="M624" t="str">
            <v>OFFICE DEPOT DE MEXICO SA DE CV</v>
          </cell>
          <cell r="N624" t="str">
            <v>AV BENITO JUAREZ 1965</v>
          </cell>
          <cell r="O624" t="str">
            <v>SAN LUIS POTOSI-SLP</v>
          </cell>
          <cell r="P624">
            <v>0</v>
          </cell>
          <cell r="Q624" t="str">
            <v>INTERIOR</v>
          </cell>
          <cell r="R624">
            <v>31</v>
          </cell>
          <cell r="S624" t="str">
            <v>Entre 31 y 60</v>
          </cell>
          <cell r="T624" t="str">
            <v>Light Production Digital Business</v>
          </cell>
          <cell r="U624" t="str">
            <v>Entry Production</v>
          </cell>
          <cell r="V624" t="str">
            <v>Ciudad principal</v>
          </cell>
          <cell r="W624" t="str">
            <v>3-Entre 31 y 60</v>
          </cell>
          <cell r="X624">
            <v>1.1000000000000001</v>
          </cell>
          <cell r="Y624">
            <v>1730.3000000000004</v>
          </cell>
          <cell r="Z624">
            <v>1</v>
          </cell>
          <cell r="AA624">
            <v>4.4666666666666677</v>
          </cell>
          <cell r="AB624">
            <v>4</v>
          </cell>
          <cell r="AC624">
            <v>1.1166666666666669</v>
          </cell>
          <cell r="AD624">
            <v>2.916666666666673E-2</v>
          </cell>
          <cell r="AE624">
            <v>-45.879166666666769</v>
          </cell>
          <cell r="AF624">
            <v>43563</v>
          </cell>
          <cell r="AG624">
            <v>43564</v>
          </cell>
          <cell r="AH624">
            <v>1</v>
          </cell>
          <cell r="AI624" t="str">
            <v>0-1 día</v>
          </cell>
          <cell r="AJ624">
            <v>0</v>
          </cell>
          <cell r="AK624">
            <v>0</v>
          </cell>
          <cell r="AL624">
            <v>0</v>
          </cell>
          <cell r="AM624">
            <v>1684.4208333333336</v>
          </cell>
          <cell r="AN624">
            <v>1730.3</v>
          </cell>
          <cell r="AO624">
            <v>1</v>
          </cell>
        </row>
        <row r="625">
          <cell r="A625" t="str">
            <v>0BG09736874</v>
          </cell>
          <cell r="B625" t="str">
            <v>0BG09736872</v>
          </cell>
          <cell r="C625" t="str">
            <v>0BG0973687</v>
          </cell>
          <cell r="D625" t="str">
            <v>ABR-19</v>
          </cell>
          <cell r="E625">
            <v>1</v>
          </cell>
          <cell r="F625" t="str">
            <v>2019873</v>
          </cell>
          <cell r="G625" t="str">
            <v>SR MANTENIMIENTO CORRECTIVO</v>
          </cell>
          <cell r="H625" t="str">
            <v>4310</v>
          </cell>
          <cell r="I625" t="str">
            <v>04/04/2019 09:26</v>
          </cell>
          <cell r="J625" t="str">
            <v>500083</v>
          </cell>
          <cell r="K625" t="str">
            <v>PITSS</v>
          </cell>
          <cell r="L625" t="str">
            <v>ASP</v>
          </cell>
          <cell r="M625" t="str">
            <v>OPERADORA OMX SA DE CV</v>
          </cell>
          <cell r="N625" t="str">
            <v>AV JOSE ELEUTERIO GONZALEZ No 315 INT 7C</v>
          </cell>
          <cell r="O625" t="str">
            <v>Monterrey-NL</v>
          </cell>
          <cell r="P625">
            <v>0</v>
          </cell>
          <cell r="Q625" t="str">
            <v>INTERIOR</v>
          </cell>
          <cell r="R625">
            <v>51</v>
          </cell>
          <cell r="S625" t="str">
            <v>Entre 31 y 60</v>
          </cell>
          <cell r="T625" t="str">
            <v>Light Production Digital Business</v>
          </cell>
          <cell r="U625" t="str">
            <v>Entry Production</v>
          </cell>
          <cell r="V625" t="str">
            <v>Ciudad principal</v>
          </cell>
          <cell r="W625" t="str">
            <v>3-Entre 31 y 60</v>
          </cell>
          <cell r="X625">
            <v>1.1000000000000001</v>
          </cell>
          <cell r="Y625">
            <v>1730.3000000000004</v>
          </cell>
          <cell r="Z625">
            <v>1</v>
          </cell>
          <cell r="AA625">
            <v>2.0699999999999998</v>
          </cell>
          <cell r="AB625">
            <v>4</v>
          </cell>
          <cell r="AC625">
            <v>0.51749999999999996</v>
          </cell>
          <cell r="AD625">
            <v>0</v>
          </cell>
          <cell r="AE625">
            <v>0</v>
          </cell>
          <cell r="AF625">
            <v>43564</v>
          </cell>
          <cell r="AG625">
            <v>43564</v>
          </cell>
          <cell r="AH625">
            <v>0</v>
          </cell>
          <cell r="AI625" t="str">
            <v>0-1 día</v>
          </cell>
          <cell r="AJ625">
            <v>0</v>
          </cell>
          <cell r="AK625">
            <v>0</v>
          </cell>
          <cell r="AL625">
            <v>0</v>
          </cell>
          <cell r="AM625">
            <v>1730.3000000000004</v>
          </cell>
          <cell r="AN625">
            <v>1730.3</v>
          </cell>
          <cell r="AO625">
            <v>2</v>
          </cell>
        </row>
        <row r="626">
          <cell r="A626" t="str">
            <v>0XPN3991688</v>
          </cell>
          <cell r="B626" t="str">
            <v>0XPN3991681</v>
          </cell>
          <cell r="C626" t="str">
            <v>0XPN399168</v>
          </cell>
          <cell r="D626" t="str">
            <v>ABR-19</v>
          </cell>
          <cell r="E626">
            <v>1</v>
          </cell>
          <cell r="F626" t="str">
            <v>2021883</v>
          </cell>
          <cell r="G626" t="str">
            <v>SR MANTENIMIENTO CORRECTIVO</v>
          </cell>
          <cell r="H626" t="str">
            <v>0560</v>
          </cell>
          <cell r="I626" t="str">
            <v>08/04/2019 15:37</v>
          </cell>
          <cell r="J626" t="str">
            <v>800187</v>
          </cell>
          <cell r="K626" t="str">
            <v>PITSS</v>
          </cell>
          <cell r="L626" t="str">
            <v>ASP</v>
          </cell>
          <cell r="M626" t="str">
            <v>OFFICE DEPOT DE MEXICO SA DE CV</v>
          </cell>
          <cell r="N626" t="str">
            <v>PROL ZARAGOZA 62 A</v>
          </cell>
          <cell r="O626" t="str">
            <v>QUERETARO-QRO</v>
          </cell>
          <cell r="P626">
            <v>0</v>
          </cell>
          <cell r="Q626" t="str">
            <v>INTERIOR</v>
          </cell>
          <cell r="R626">
            <v>38</v>
          </cell>
          <cell r="S626" t="str">
            <v>Entre 31 y 60</v>
          </cell>
          <cell r="T626" t="str">
            <v>Entry Production Color Low/Mid</v>
          </cell>
          <cell r="U626" t="str">
            <v>Entry Production</v>
          </cell>
          <cell r="V626" t="str">
            <v>Ciudad principal</v>
          </cell>
          <cell r="W626" t="str">
            <v>3-Entre 31 y 60</v>
          </cell>
          <cell r="X626">
            <v>1.1000000000000001</v>
          </cell>
          <cell r="Y626">
            <v>1730.3000000000004</v>
          </cell>
          <cell r="Z626">
            <v>1</v>
          </cell>
          <cell r="AA626">
            <v>1.88</v>
          </cell>
          <cell r="AB626">
            <v>4</v>
          </cell>
          <cell r="AC626">
            <v>0.47</v>
          </cell>
          <cell r="AD626">
            <v>0</v>
          </cell>
          <cell r="AE626">
            <v>0</v>
          </cell>
          <cell r="AF626">
            <v>43564</v>
          </cell>
          <cell r="AG626">
            <v>43564</v>
          </cell>
          <cell r="AH626">
            <v>0</v>
          </cell>
          <cell r="AI626" t="str">
            <v>0-1 día</v>
          </cell>
          <cell r="AJ626">
            <v>0</v>
          </cell>
          <cell r="AK626">
            <v>0</v>
          </cell>
          <cell r="AL626">
            <v>0</v>
          </cell>
          <cell r="AM626">
            <v>1730.3000000000004</v>
          </cell>
          <cell r="AN626">
            <v>1730.3</v>
          </cell>
          <cell r="AO626">
            <v>1</v>
          </cell>
        </row>
        <row r="627">
          <cell r="A627" t="str">
            <v>0A1H0206858</v>
          </cell>
          <cell r="B627" t="str">
            <v>0A1H0206851</v>
          </cell>
          <cell r="C627" t="str">
            <v>0A1H020685</v>
          </cell>
          <cell r="D627" t="str">
            <v>ABR-19</v>
          </cell>
          <cell r="E627">
            <v>1</v>
          </cell>
          <cell r="F627" t="str">
            <v>2021521</v>
          </cell>
          <cell r="G627" t="str">
            <v>SR MANTENIMIENTO CORRECTIVO</v>
          </cell>
          <cell r="H627" t="str">
            <v>6705</v>
          </cell>
          <cell r="I627" t="str">
            <v>08/04/2019 10:19</v>
          </cell>
          <cell r="J627" t="str">
            <v>800188</v>
          </cell>
          <cell r="K627" t="str">
            <v>PITSS</v>
          </cell>
          <cell r="L627" t="str">
            <v>ASP</v>
          </cell>
          <cell r="M627" t="str">
            <v>OFFICE DEPOT DE MEXICO SA DE CV</v>
          </cell>
          <cell r="N627" t="str">
            <v>TORRES LANDA 103 A</v>
          </cell>
          <cell r="O627" t="str">
            <v>CELAYA-GTO</v>
          </cell>
          <cell r="P627">
            <v>0</v>
          </cell>
          <cell r="Q627" t="str">
            <v>INTERIOR</v>
          </cell>
          <cell r="R627">
            <v>42</v>
          </cell>
          <cell r="S627" t="str">
            <v>Entre 31 y 60</v>
          </cell>
          <cell r="T627" t="str">
            <v>WF Mono Systems and Legacy Color</v>
          </cell>
          <cell r="U627" t="str">
            <v>WF</v>
          </cell>
          <cell r="V627" t="str">
            <v>Ciudad principal</v>
          </cell>
          <cell r="W627" t="str">
            <v>3-Entre 31 y 60</v>
          </cell>
          <cell r="X627">
            <v>1.1000000000000001</v>
          </cell>
          <cell r="Y627">
            <v>1730.3000000000004</v>
          </cell>
          <cell r="Z627">
            <v>1</v>
          </cell>
          <cell r="AA627">
            <v>3.43</v>
          </cell>
          <cell r="AB627">
            <v>4</v>
          </cell>
          <cell r="AC627">
            <v>0.85750000000000004</v>
          </cell>
          <cell r="AD627">
            <v>0</v>
          </cell>
          <cell r="AE627">
            <v>0</v>
          </cell>
          <cell r="AF627">
            <v>43564</v>
          </cell>
          <cell r="AG627">
            <v>43564</v>
          </cell>
          <cell r="AH627">
            <v>0</v>
          </cell>
          <cell r="AI627" t="str">
            <v>0-1 día</v>
          </cell>
          <cell r="AJ627">
            <v>0</v>
          </cell>
          <cell r="AK627">
            <v>0</v>
          </cell>
          <cell r="AL627">
            <v>0</v>
          </cell>
          <cell r="AM627">
            <v>1730.3000000000004</v>
          </cell>
          <cell r="AN627">
            <v>1730.3</v>
          </cell>
          <cell r="AO627">
            <v>1</v>
          </cell>
        </row>
        <row r="628">
          <cell r="A628" t="str">
            <v>0XPN3994969</v>
          </cell>
          <cell r="B628" t="str">
            <v>0XPN3994961</v>
          </cell>
          <cell r="C628" t="str">
            <v>0XPN399496</v>
          </cell>
          <cell r="D628" t="str">
            <v>ABR-19</v>
          </cell>
          <cell r="E628">
            <v>1</v>
          </cell>
          <cell r="F628" t="str">
            <v>2022429</v>
          </cell>
          <cell r="G628" t="str">
            <v>SR MANTENIMIENTO CORRECTIVO</v>
          </cell>
          <cell r="H628" t="str">
            <v>0560</v>
          </cell>
          <cell r="I628" t="str">
            <v>09/04/2019 12:59</v>
          </cell>
          <cell r="J628" t="str">
            <v>500028</v>
          </cell>
          <cell r="K628" t="str">
            <v>PITSS</v>
          </cell>
          <cell r="L628" t="str">
            <v>ASP</v>
          </cell>
          <cell r="M628" t="str">
            <v>OFFICE DEPOT DE MEXICO SA DE CV</v>
          </cell>
          <cell r="N628" t="str">
            <v>MORELOS 406 OTE</v>
          </cell>
          <cell r="O628" t="str">
            <v>MONTERREY-NL</v>
          </cell>
          <cell r="P628">
            <v>0</v>
          </cell>
          <cell r="Q628" t="str">
            <v>INTERIOR</v>
          </cell>
          <cell r="R628">
            <v>50</v>
          </cell>
          <cell r="S628" t="str">
            <v>Entre 31 y 60</v>
          </cell>
          <cell r="T628" t="str">
            <v>Entry Production Color Low/Mid</v>
          </cell>
          <cell r="U628" t="str">
            <v>Entry Production</v>
          </cell>
          <cell r="V628" t="str">
            <v>Ciudad principal</v>
          </cell>
          <cell r="W628" t="str">
            <v>3-Entre 31 y 60</v>
          </cell>
          <cell r="X628">
            <v>1.1000000000000001</v>
          </cell>
          <cell r="Y628">
            <v>1730.3000000000004</v>
          </cell>
          <cell r="Z628">
            <v>1</v>
          </cell>
          <cell r="AA628">
            <v>2.02</v>
          </cell>
          <cell r="AB628">
            <v>4</v>
          </cell>
          <cell r="AC628">
            <v>0.505</v>
          </cell>
          <cell r="AD628">
            <v>0</v>
          </cell>
          <cell r="AE628">
            <v>0</v>
          </cell>
          <cell r="AF628">
            <v>43564</v>
          </cell>
          <cell r="AG628">
            <v>43564</v>
          </cell>
          <cell r="AH628">
            <v>0</v>
          </cell>
          <cell r="AI628" t="str">
            <v>0-1 día</v>
          </cell>
          <cell r="AJ628">
            <v>0</v>
          </cell>
          <cell r="AK628">
            <v>0</v>
          </cell>
          <cell r="AL628">
            <v>0</v>
          </cell>
          <cell r="AM628">
            <v>1730.3000000000004</v>
          </cell>
          <cell r="AN628">
            <v>1651.65</v>
          </cell>
          <cell r="AO628">
            <v>1</v>
          </cell>
        </row>
        <row r="629">
          <cell r="A629" t="str">
            <v>0BG29514808</v>
          </cell>
          <cell r="B629" t="str">
            <v>0BG29514802</v>
          </cell>
          <cell r="C629" t="str">
            <v>0BG2951480</v>
          </cell>
          <cell r="D629" t="str">
            <v>ABR-19</v>
          </cell>
          <cell r="E629">
            <v>1</v>
          </cell>
          <cell r="F629" t="str">
            <v>2021911</v>
          </cell>
          <cell r="G629" t="str">
            <v>SR MANTENIMIENTO CORRECTIVO</v>
          </cell>
          <cell r="H629" t="str">
            <v>4395</v>
          </cell>
          <cell r="I629" t="str">
            <v>08/04/2019 16:15</v>
          </cell>
          <cell r="J629" t="str">
            <v>800197</v>
          </cell>
          <cell r="K629" t="str">
            <v>PITSS</v>
          </cell>
          <cell r="L629" t="str">
            <v>ASP</v>
          </cell>
          <cell r="M629" t="str">
            <v>OFFICE DEPOT DE MEXICO SA DE CV</v>
          </cell>
          <cell r="N629" t="str">
            <v>AV BENITO JUAREZ 1965</v>
          </cell>
          <cell r="O629" t="str">
            <v>SAN LUIS POTOSI-SLP</v>
          </cell>
          <cell r="P629">
            <v>0</v>
          </cell>
          <cell r="Q629" t="str">
            <v>INTERIOR</v>
          </cell>
          <cell r="R629">
            <v>34</v>
          </cell>
          <cell r="S629" t="str">
            <v>Entre 31 y 60</v>
          </cell>
          <cell r="T629" t="str">
            <v>Light Production Digital Business</v>
          </cell>
          <cell r="U629" t="str">
            <v>Entry Production</v>
          </cell>
          <cell r="V629" t="str">
            <v>Ciudad principal</v>
          </cell>
          <cell r="W629" t="str">
            <v>3-Entre 31 y 60</v>
          </cell>
          <cell r="X629">
            <v>1.1000000000000001</v>
          </cell>
          <cell r="Y629">
            <v>1730.3000000000004</v>
          </cell>
          <cell r="Z629">
            <v>1</v>
          </cell>
          <cell r="AA629">
            <v>1.25</v>
          </cell>
          <cell r="AB629">
            <v>4</v>
          </cell>
          <cell r="AC629">
            <v>0.3125</v>
          </cell>
          <cell r="AD629">
            <v>0</v>
          </cell>
          <cell r="AE629">
            <v>0</v>
          </cell>
          <cell r="AF629">
            <v>43565</v>
          </cell>
          <cell r="AG629">
            <v>43566</v>
          </cell>
          <cell r="AH629">
            <v>1</v>
          </cell>
          <cell r="AI629" t="str">
            <v>0-1 día</v>
          </cell>
          <cell r="AJ629">
            <v>0</v>
          </cell>
          <cell r="AK629">
            <v>0</v>
          </cell>
          <cell r="AL629">
            <v>0</v>
          </cell>
          <cell r="AM629">
            <v>1730.3000000000004</v>
          </cell>
          <cell r="AN629">
            <v>1730.3</v>
          </cell>
          <cell r="AO629">
            <v>2</v>
          </cell>
        </row>
        <row r="630">
          <cell r="A630" t="str">
            <v>0E2B65694011</v>
          </cell>
          <cell r="B630" t="str">
            <v>0E2B6569401</v>
          </cell>
          <cell r="C630" t="str">
            <v>0E2B656940</v>
          </cell>
          <cell r="D630" t="str">
            <v>ABR-19</v>
          </cell>
          <cell r="E630">
            <v>1</v>
          </cell>
          <cell r="F630" t="str">
            <v>2023397</v>
          </cell>
          <cell r="G630" t="str">
            <v>SR MANTENIMIENTO CORRECTIVO</v>
          </cell>
          <cell r="H630" t="str">
            <v>0070</v>
          </cell>
          <cell r="I630" t="str">
            <v>11/04/2019 08:25</v>
          </cell>
          <cell r="J630" t="str">
            <v>100037</v>
          </cell>
          <cell r="K630" t="str">
            <v>PITSS</v>
          </cell>
          <cell r="L630" t="str">
            <v>ASP</v>
          </cell>
          <cell r="M630" t="str">
            <v>OFFICE DEPOT DE MEXICO SA DE CV</v>
          </cell>
          <cell r="N630" t="str">
            <v>BLV ALFREDO DEL MAZO 805</v>
          </cell>
          <cell r="O630" t="str">
            <v>TOLUCA-MEX</v>
          </cell>
          <cell r="P630">
            <v>0</v>
          </cell>
          <cell r="Q630" t="str">
            <v>INTERIOR</v>
          </cell>
          <cell r="R630">
            <v>50</v>
          </cell>
          <cell r="S630" t="str">
            <v>Entre 31 y 60</v>
          </cell>
          <cell r="T630" t="str">
            <v>Entry Production Color Low/Mid</v>
          </cell>
          <cell r="U630" t="str">
            <v>Entry Production</v>
          </cell>
          <cell r="V630" t="str">
            <v>Ciudad principal</v>
          </cell>
          <cell r="W630" t="str">
            <v>3-Entre 31 y 60</v>
          </cell>
          <cell r="X630">
            <v>1.1000000000000001</v>
          </cell>
          <cell r="Y630">
            <v>1730.3000000000004</v>
          </cell>
          <cell r="Z630">
            <v>1</v>
          </cell>
          <cell r="AA630">
            <v>2.68</v>
          </cell>
          <cell r="AB630">
            <v>4</v>
          </cell>
          <cell r="AC630">
            <v>0.67</v>
          </cell>
          <cell r="AD630">
            <v>0</v>
          </cell>
          <cell r="AE630">
            <v>0</v>
          </cell>
          <cell r="AF630">
            <v>43566</v>
          </cell>
          <cell r="AG630">
            <v>43566</v>
          </cell>
          <cell r="AH630">
            <v>0</v>
          </cell>
          <cell r="AI630" t="str">
            <v>0-1 día</v>
          </cell>
          <cell r="AJ630">
            <v>0</v>
          </cell>
          <cell r="AK630">
            <v>0</v>
          </cell>
          <cell r="AL630">
            <v>0</v>
          </cell>
          <cell r="AM630">
            <v>1730.3000000000004</v>
          </cell>
          <cell r="AN630">
            <v>1730.3</v>
          </cell>
          <cell r="AO630">
            <v>1</v>
          </cell>
        </row>
        <row r="631">
          <cell r="A631" t="str">
            <v>0E2B65829910</v>
          </cell>
          <cell r="B631" t="str">
            <v>0E2B6582992</v>
          </cell>
          <cell r="C631" t="str">
            <v>0E2B658299</v>
          </cell>
          <cell r="D631" t="str">
            <v>ABR-19</v>
          </cell>
          <cell r="E631">
            <v>1</v>
          </cell>
          <cell r="F631" t="str">
            <v>2022943</v>
          </cell>
          <cell r="G631" t="str">
            <v>SR MANTENIMIENTO CORRECTIVO</v>
          </cell>
          <cell r="H631" t="str">
            <v>0070</v>
          </cell>
          <cell r="I631" t="str">
            <v>10/04/2019 10:57</v>
          </cell>
          <cell r="J631" t="str">
            <v>500036</v>
          </cell>
          <cell r="K631" t="str">
            <v>PITSS</v>
          </cell>
          <cell r="L631" t="str">
            <v>ASP</v>
          </cell>
          <cell r="M631" t="str">
            <v>OPERADORA OMX SA DE CV</v>
          </cell>
          <cell r="N631" t="str">
            <v>AV DE LAS TORRES No 2498</v>
          </cell>
          <cell r="O631" t="str">
            <v>San Pedro Garza Garc</v>
          </cell>
          <cell r="P631">
            <v>0</v>
          </cell>
          <cell r="Q631" t="str">
            <v>INTERIOR</v>
          </cell>
          <cell r="R631">
            <v>37</v>
          </cell>
          <cell r="S631" t="str">
            <v>Entre 31 y 60</v>
          </cell>
          <cell r="T631" t="str">
            <v>Entry Production Color Low/Mid</v>
          </cell>
          <cell r="U631" t="str">
            <v>Entry Production</v>
          </cell>
          <cell r="V631" t="str">
            <v>Ciudad principal</v>
          </cell>
          <cell r="W631" t="str">
            <v>3-Entre 31 y 60</v>
          </cell>
          <cell r="X631">
            <v>1.1000000000000001</v>
          </cell>
          <cell r="Y631">
            <v>1730.3000000000004</v>
          </cell>
          <cell r="Z631">
            <v>1</v>
          </cell>
          <cell r="AA631">
            <v>3.17</v>
          </cell>
          <cell r="AB631">
            <v>4</v>
          </cell>
          <cell r="AC631">
            <v>0.79249999999999998</v>
          </cell>
          <cell r="AD631">
            <v>0</v>
          </cell>
          <cell r="AE631">
            <v>0</v>
          </cell>
          <cell r="AF631">
            <v>43566</v>
          </cell>
          <cell r="AG631">
            <v>43567</v>
          </cell>
          <cell r="AH631">
            <v>1</v>
          </cell>
          <cell r="AI631" t="str">
            <v>0-1 día</v>
          </cell>
          <cell r="AJ631">
            <v>0</v>
          </cell>
          <cell r="AK631">
            <v>0</v>
          </cell>
          <cell r="AL631">
            <v>0</v>
          </cell>
          <cell r="AM631">
            <v>1730.3000000000004</v>
          </cell>
          <cell r="AN631">
            <v>1730.3</v>
          </cell>
          <cell r="AO631">
            <v>2</v>
          </cell>
        </row>
        <row r="632">
          <cell r="A632" t="str">
            <v>0E2B6541199</v>
          </cell>
          <cell r="B632" t="str">
            <v>0E2B6541191</v>
          </cell>
          <cell r="C632" t="str">
            <v>0E2B654119</v>
          </cell>
          <cell r="D632" t="str">
            <v>ABR-19</v>
          </cell>
          <cell r="E632">
            <v>1</v>
          </cell>
          <cell r="F632" t="str">
            <v>2022363</v>
          </cell>
          <cell r="G632" t="str">
            <v>SR MANTENIMIENTO CORRECTIVO</v>
          </cell>
          <cell r="H632" t="str">
            <v>0070</v>
          </cell>
          <cell r="I632" t="str">
            <v>09/04/2019 11:26</v>
          </cell>
          <cell r="J632" t="str">
            <v>500094</v>
          </cell>
          <cell r="K632" t="str">
            <v>PITSS</v>
          </cell>
          <cell r="L632" t="str">
            <v>ASP</v>
          </cell>
          <cell r="M632" t="str">
            <v>OFFICE DEPOT DE MEXICO SA DE CV</v>
          </cell>
          <cell r="N632" t="str">
            <v>AV FRANCISCO I MADERO 403 SUR</v>
          </cell>
          <cell r="O632" t="str">
            <v>CIUDAD MADERO-TAM</v>
          </cell>
          <cell r="P632">
            <v>0</v>
          </cell>
          <cell r="Q632" t="str">
            <v>INTERIOR</v>
          </cell>
          <cell r="R632">
            <v>34</v>
          </cell>
          <cell r="S632" t="str">
            <v>Entre 31 y 60</v>
          </cell>
          <cell r="T632" t="str">
            <v>Entry Production Color Low/Mid</v>
          </cell>
          <cell r="U632" t="str">
            <v>Entry Production</v>
          </cell>
          <cell r="V632" t="str">
            <v>Otras</v>
          </cell>
          <cell r="W632" t="str">
            <v>3-Entre 31 y 60</v>
          </cell>
          <cell r="X632">
            <v>1.1000000000000001</v>
          </cell>
          <cell r="Y632">
            <v>1730.3000000000004</v>
          </cell>
          <cell r="Z632">
            <v>1</v>
          </cell>
          <cell r="AA632">
            <v>2.9</v>
          </cell>
          <cell r="AB632">
            <v>6</v>
          </cell>
          <cell r="AC632">
            <v>0.48333333333333334</v>
          </cell>
          <cell r="AD632">
            <v>0</v>
          </cell>
          <cell r="AE632">
            <v>0</v>
          </cell>
          <cell r="AF632">
            <v>43566</v>
          </cell>
          <cell r="AG632">
            <v>43567</v>
          </cell>
          <cell r="AH632">
            <v>1</v>
          </cell>
          <cell r="AI632" t="str">
            <v>0-1 día</v>
          </cell>
          <cell r="AJ632">
            <v>0</v>
          </cell>
          <cell r="AK632">
            <v>0</v>
          </cell>
          <cell r="AL632">
            <v>0</v>
          </cell>
          <cell r="AM632">
            <v>1730.3000000000004</v>
          </cell>
          <cell r="AN632">
            <v>1730.3</v>
          </cell>
          <cell r="AO632">
            <v>1</v>
          </cell>
        </row>
        <row r="633">
          <cell r="A633" t="str">
            <v>0BG295166311</v>
          </cell>
          <cell r="B633" t="str">
            <v>0BG29516631</v>
          </cell>
          <cell r="C633" t="str">
            <v>0BG2951663</v>
          </cell>
          <cell r="D633" t="str">
            <v>ABR-19</v>
          </cell>
          <cell r="E633">
            <v>1</v>
          </cell>
          <cell r="F633" t="str">
            <v>2023401</v>
          </cell>
          <cell r="G633" t="str">
            <v>SR MANTENIMIENTO CORRECTIVO</v>
          </cell>
          <cell r="H633" t="str">
            <v>4395</v>
          </cell>
          <cell r="I633" t="str">
            <v>11/04/2019 08:32</v>
          </cell>
          <cell r="J633" t="str">
            <v>100037</v>
          </cell>
          <cell r="K633" t="str">
            <v>PITSS</v>
          </cell>
          <cell r="L633" t="str">
            <v>ASP</v>
          </cell>
          <cell r="M633" t="str">
            <v>OFFICE DEPOT DE MEXICO SA DE CV</v>
          </cell>
          <cell r="N633" t="str">
            <v>BLV ALFREDO DEL MAZO 805</v>
          </cell>
          <cell r="O633" t="str">
            <v>TOLUCA-MEX</v>
          </cell>
          <cell r="P633">
            <v>0</v>
          </cell>
          <cell r="Q633" t="str">
            <v>INTERIOR</v>
          </cell>
          <cell r="R633">
            <v>42</v>
          </cell>
          <cell r="S633" t="str">
            <v>Entre 31 y 60</v>
          </cell>
          <cell r="T633" t="str">
            <v>Light Production Digital Business</v>
          </cell>
          <cell r="U633" t="str">
            <v>Entry Production</v>
          </cell>
          <cell r="V633" t="str">
            <v>Ciudad principal</v>
          </cell>
          <cell r="W633" t="str">
            <v>3-Entre 31 y 60</v>
          </cell>
          <cell r="X633">
            <v>1.1000000000000001</v>
          </cell>
          <cell r="Y633">
            <v>1730.3000000000004</v>
          </cell>
          <cell r="Z633">
            <v>1</v>
          </cell>
          <cell r="AA633">
            <v>4</v>
          </cell>
          <cell r="AB633">
            <v>4</v>
          </cell>
          <cell r="AC633">
            <v>1</v>
          </cell>
          <cell r="AD633">
            <v>0</v>
          </cell>
          <cell r="AE633">
            <v>0</v>
          </cell>
          <cell r="AF633">
            <v>43567</v>
          </cell>
          <cell r="AG633">
            <v>43567</v>
          </cell>
          <cell r="AH633">
            <v>0</v>
          </cell>
          <cell r="AI633" t="str">
            <v>0-1 día</v>
          </cell>
          <cell r="AJ633">
            <v>0</v>
          </cell>
          <cell r="AK633">
            <v>0</v>
          </cell>
          <cell r="AL633">
            <v>0</v>
          </cell>
          <cell r="AM633">
            <v>1730.3000000000004</v>
          </cell>
          <cell r="AN633">
            <v>1651.65</v>
          </cell>
          <cell r="AO633">
            <v>1</v>
          </cell>
        </row>
        <row r="634">
          <cell r="A634" t="str">
            <v>0E2B65412810</v>
          </cell>
          <cell r="B634" t="str">
            <v>0E2B6541281</v>
          </cell>
          <cell r="C634" t="str">
            <v>0E2B654128</v>
          </cell>
          <cell r="D634" t="str">
            <v>ABR-19</v>
          </cell>
          <cell r="E634">
            <v>1</v>
          </cell>
          <cell r="F634" t="str">
            <v>2023141</v>
          </cell>
          <cell r="G634" t="str">
            <v>SR MANTENIMIENTO CORRECTIVO</v>
          </cell>
          <cell r="H634" t="str">
            <v>0070</v>
          </cell>
          <cell r="I634" t="str">
            <v>10/04/2019 14:40</v>
          </cell>
          <cell r="J634" t="str">
            <v>800072</v>
          </cell>
          <cell r="K634" t="str">
            <v>PITSS</v>
          </cell>
          <cell r="L634" t="str">
            <v>ASP</v>
          </cell>
          <cell r="M634" t="str">
            <v>OFFICE DEPOT DE MEXICO SA DE CV</v>
          </cell>
          <cell r="N634" t="str">
            <v>AV AMERICAS No 655</v>
          </cell>
          <cell r="O634" t="str">
            <v>Guadalajara-JAL</v>
          </cell>
          <cell r="P634">
            <v>0</v>
          </cell>
          <cell r="Q634" t="str">
            <v>INTERIOR</v>
          </cell>
          <cell r="R634">
            <v>43</v>
          </cell>
          <cell r="S634" t="str">
            <v>Entre 31 y 60</v>
          </cell>
          <cell r="T634" t="str">
            <v>Entry Production Color Low/Mid</v>
          </cell>
          <cell r="U634" t="str">
            <v>Entry Production</v>
          </cell>
          <cell r="V634" t="str">
            <v>Ciudad principal</v>
          </cell>
          <cell r="W634" t="str">
            <v>3-Entre 31 y 60</v>
          </cell>
          <cell r="X634">
            <v>1.1000000000000001</v>
          </cell>
          <cell r="Y634">
            <v>1730.3000000000004</v>
          </cell>
          <cell r="Z634">
            <v>1</v>
          </cell>
          <cell r="AA634">
            <v>1.66</v>
          </cell>
          <cell r="AB634">
            <v>4</v>
          </cell>
          <cell r="AC634">
            <v>0.41499999999999998</v>
          </cell>
          <cell r="AD634">
            <v>0</v>
          </cell>
          <cell r="AE634">
            <v>0</v>
          </cell>
          <cell r="AF634">
            <v>43567</v>
          </cell>
          <cell r="AG634">
            <v>43567</v>
          </cell>
          <cell r="AH634">
            <v>0</v>
          </cell>
          <cell r="AI634" t="str">
            <v>0-1 día</v>
          </cell>
          <cell r="AJ634">
            <v>0</v>
          </cell>
          <cell r="AK634">
            <v>0</v>
          </cell>
          <cell r="AL634">
            <v>0</v>
          </cell>
          <cell r="AM634">
            <v>1730.3000000000004</v>
          </cell>
          <cell r="AN634">
            <v>1651.65</v>
          </cell>
          <cell r="AO634">
            <v>1</v>
          </cell>
        </row>
        <row r="635">
          <cell r="A635" t="str">
            <v>0XPN39940411</v>
          </cell>
          <cell r="B635" t="str">
            <v>0XPN3994041</v>
          </cell>
          <cell r="C635" t="str">
            <v>0XPN399404</v>
          </cell>
          <cell r="D635" t="str">
            <v>ABR-19</v>
          </cell>
          <cell r="E635">
            <v>1</v>
          </cell>
          <cell r="F635" t="str">
            <v>2023791</v>
          </cell>
          <cell r="G635" t="str">
            <v>SR MANTENIMIENTO CORRECTIVO</v>
          </cell>
          <cell r="H635" t="str">
            <v>0560</v>
          </cell>
          <cell r="I635" t="str">
            <v>11/04/2019 16:32</v>
          </cell>
          <cell r="J635" t="str">
            <v>800186</v>
          </cell>
          <cell r="K635" t="str">
            <v>PITSS</v>
          </cell>
          <cell r="L635" t="str">
            <v>ASP</v>
          </cell>
          <cell r="M635" t="str">
            <v>OFFICE DEPOT DE MEXICO SA DE CV</v>
          </cell>
          <cell r="N635" t="str">
            <v>PROL ZARAGOZA 62 A</v>
          </cell>
          <cell r="O635" t="str">
            <v>QUERETARO-QRO</v>
          </cell>
          <cell r="P635">
            <v>0</v>
          </cell>
          <cell r="Q635" t="str">
            <v>INTERIOR</v>
          </cell>
          <cell r="R635">
            <v>31</v>
          </cell>
          <cell r="S635" t="str">
            <v>Entre 31 y 60</v>
          </cell>
          <cell r="T635" t="str">
            <v>Entry Production Color Low/Mid</v>
          </cell>
          <cell r="U635" t="str">
            <v>Entry Production</v>
          </cell>
          <cell r="V635" t="str">
            <v>Ciudad principal</v>
          </cell>
          <cell r="W635" t="str">
            <v>3-Entre 31 y 60</v>
          </cell>
          <cell r="X635">
            <v>1.1000000000000001</v>
          </cell>
          <cell r="Y635">
            <v>1730.3000000000004</v>
          </cell>
          <cell r="Z635">
            <v>1</v>
          </cell>
          <cell r="AA635">
            <v>0.97</v>
          </cell>
          <cell r="AB635">
            <v>4</v>
          </cell>
          <cell r="AC635">
            <v>0.24249999999999999</v>
          </cell>
          <cell r="AD635">
            <v>0</v>
          </cell>
          <cell r="AE635">
            <v>0</v>
          </cell>
          <cell r="AF635">
            <v>43570</v>
          </cell>
          <cell r="AG635">
            <v>43570</v>
          </cell>
          <cell r="AH635">
            <v>0</v>
          </cell>
          <cell r="AI635" t="str">
            <v>0-1 día</v>
          </cell>
          <cell r="AJ635">
            <v>0</v>
          </cell>
          <cell r="AK635">
            <v>0</v>
          </cell>
          <cell r="AL635">
            <v>0</v>
          </cell>
          <cell r="AM635">
            <v>1730.3000000000004</v>
          </cell>
          <cell r="AN635">
            <v>1730.3</v>
          </cell>
          <cell r="AO635">
            <v>1</v>
          </cell>
        </row>
        <row r="636">
          <cell r="A636" t="str">
            <v>0BG097235012</v>
          </cell>
          <cell r="B636" t="str">
            <v>0BG09723502</v>
          </cell>
          <cell r="C636" t="str">
            <v>0BG0972350</v>
          </cell>
          <cell r="D636" t="str">
            <v>ABR-19</v>
          </cell>
          <cell r="E636">
            <v>1</v>
          </cell>
          <cell r="F636" t="str">
            <v>2024281</v>
          </cell>
          <cell r="G636" t="str">
            <v>SR MANTENIMIENTO CORRECTIVO</v>
          </cell>
          <cell r="H636" t="str">
            <v>4310</v>
          </cell>
          <cell r="I636" t="str">
            <v>12/04/2019 14:57</v>
          </cell>
          <cell r="J636" t="str">
            <v>500083</v>
          </cell>
          <cell r="K636" t="str">
            <v>PITSS</v>
          </cell>
          <cell r="L636" t="str">
            <v>ASP</v>
          </cell>
          <cell r="M636" t="str">
            <v>OPERADORA OMX SA DE CV</v>
          </cell>
          <cell r="N636" t="str">
            <v>EUGENIO GARZA SADA 3525</v>
          </cell>
          <cell r="O636" t="str">
            <v>Monterrey-NL</v>
          </cell>
          <cell r="P636">
            <v>0</v>
          </cell>
          <cell r="Q636" t="str">
            <v>INTERIOR</v>
          </cell>
          <cell r="R636">
            <v>32</v>
          </cell>
          <cell r="S636" t="str">
            <v>Entre 31 y 60</v>
          </cell>
          <cell r="T636" t="str">
            <v>Light Production Digital Business</v>
          </cell>
          <cell r="U636" t="str">
            <v>Entry Production</v>
          </cell>
          <cell r="V636" t="str">
            <v>Ciudad principal</v>
          </cell>
          <cell r="W636" t="str">
            <v>3-Entre 31 y 60</v>
          </cell>
          <cell r="X636">
            <v>1.1000000000000001</v>
          </cell>
          <cell r="Y636">
            <v>1730.3000000000004</v>
          </cell>
          <cell r="Z636">
            <v>1</v>
          </cell>
          <cell r="AA636">
            <v>2.5499999999999998</v>
          </cell>
          <cell r="AB636">
            <v>4</v>
          </cell>
          <cell r="AC636">
            <v>0.63749999999999996</v>
          </cell>
          <cell r="AD636">
            <v>0</v>
          </cell>
          <cell r="AE636">
            <v>0</v>
          </cell>
          <cell r="AF636">
            <v>43567</v>
          </cell>
          <cell r="AG636">
            <v>43570</v>
          </cell>
          <cell r="AH636">
            <v>1</v>
          </cell>
          <cell r="AI636" t="str">
            <v>0-1 día</v>
          </cell>
          <cell r="AJ636">
            <v>0</v>
          </cell>
          <cell r="AK636">
            <v>0</v>
          </cell>
          <cell r="AL636">
            <v>0</v>
          </cell>
          <cell r="AM636">
            <v>1730.3000000000004</v>
          </cell>
          <cell r="AN636">
            <v>1258.4000000000001</v>
          </cell>
          <cell r="AO636">
            <v>2</v>
          </cell>
        </row>
        <row r="637">
          <cell r="A637" t="str">
            <v>0E2B6465748</v>
          </cell>
          <cell r="B637" t="str">
            <v>0E2B6465741</v>
          </cell>
          <cell r="C637" t="str">
            <v>0E2B646574</v>
          </cell>
          <cell r="D637" t="str">
            <v>ABR-19</v>
          </cell>
          <cell r="E637">
            <v>1</v>
          </cell>
          <cell r="F637" t="str">
            <v>2021419</v>
          </cell>
          <cell r="G637" t="str">
            <v>SR MANTENIMIENTO CORRECTIVO</v>
          </cell>
          <cell r="H637" t="str">
            <v>0070</v>
          </cell>
          <cell r="I637" t="str">
            <v>08/04/2019 08:32</v>
          </cell>
          <cell r="J637" t="str">
            <v>800146</v>
          </cell>
          <cell r="K637" t="str">
            <v>PITSS</v>
          </cell>
          <cell r="L637" t="str">
            <v>ASP</v>
          </cell>
          <cell r="M637" t="str">
            <v>OFFICE DEPOT DE MEXICO SA DE CV</v>
          </cell>
          <cell r="N637" t="str">
            <v>AV BENITO JUAREZ 1965</v>
          </cell>
          <cell r="O637" t="str">
            <v>SAN LUIS POTOSI-SLP</v>
          </cell>
          <cell r="P637">
            <v>0</v>
          </cell>
          <cell r="Q637" t="str">
            <v>INTERIOR</v>
          </cell>
          <cell r="R637">
            <v>41</v>
          </cell>
          <cell r="S637" t="str">
            <v>Entre 31 y 60</v>
          </cell>
          <cell r="T637" t="str">
            <v>Entry Production Color Low/Mid</v>
          </cell>
          <cell r="U637" t="str">
            <v>Entry Production</v>
          </cell>
          <cell r="V637" t="str">
            <v>Ciudad principal</v>
          </cell>
          <cell r="W637" t="str">
            <v>3-Entre 31 y 60</v>
          </cell>
          <cell r="X637">
            <v>1.1000000000000001</v>
          </cell>
          <cell r="Y637">
            <v>1730.3000000000004</v>
          </cell>
          <cell r="Z637">
            <v>1</v>
          </cell>
          <cell r="AA637">
            <v>4.8366666666666651</v>
          </cell>
          <cell r="AB637">
            <v>4</v>
          </cell>
          <cell r="AC637">
            <v>1.2091666666666663</v>
          </cell>
          <cell r="AD637">
            <v>5.229166666666657E-2</v>
          </cell>
          <cell r="AE637">
            <v>-82.25479166666652</v>
          </cell>
          <cell r="AF637">
            <v>43567</v>
          </cell>
          <cell r="AG637">
            <v>43570</v>
          </cell>
          <cell r="AH637">
            <v>1</v>
          </cell>
          <cell r="AI637" t="str">
            <v>0-1 día</v>
          </cell>
          <cell r="AJ637">
            <v>0</v>
          </cell>
          <cell r="AK637">
            <v>0</v>
          </cell>
          <cell r="AL637">
            <v>0</v>
          </cell>
          <cell r="AM637">
            <v>1648.0452083333339</v>
          </cell>
          <cell r="AN637">
            <v>1730.3</v>
          </cell>
          <cell r="AO637">
            <v>1</v>
          </cell>
        </row>
        <row r="638">
          <cell r="A638" t="str">
            <v>0BG294793227</v>
          </cell>
          <cell r="B638" t="str">
            <v>0BG29479321</v>
          </cell>
          <cell r="C638" t="str">
            <v>0BG2947932</v>
          </cell>
          <cell r="D638" t="str">
            <v>ABR-19</v>
          </cell>
          <cell r="E638">
            <v>1</v>
          </cell>
          <cell r="F638" t="str">
            <v>2015699</v>
          </cell>
          <cell r="G638" t="str">
            <v>SR MANTENIMIENTO CORRECTIVO</v>
          </cell>
          <cell r="H638" t="str">
            <v>4395</v>
          </cell>
          <cell r="I638" t="str">
            <v>27/03/2019 09:18</v>
          </cell>
          <cell r="J638" t="str">
            <v>800186</v>
          </cell>
          <cell r="K638" t="str">
            <v>PITSS</v>
          </cell>
          <cell r="L638" t="str">
            <v>ASP</v>
          </cell>
          <cell r="M638" t="str">
            <v>OFFICE DEPOT DE MEXICO SA DE CV</v>
          </cell>
          <cell r="N638" t="str">
            <v>EZEQUIEL MONTES 8</v>
          </cell>
          <cell r="O638" t="str">
            <v>QUERETARO-QRO</v>
          </cell>
          <cell r="P638">
            <v>0</v>
          </cell>
          <cell r="Q638" t="str">
            <v>INTERIOR</v>
          </cell>
          <cell r="R638">
            <v>41</v>
          </cell>
          <cell r="S638" t="str">
            <v>Entre 31 y 60</v>
          </cell>
          <cell r="T638" t="str">
            <v>Light Production Digital Business</v>
          </cell>
          <cell r="U638" t="str">
            <v>Entry Production</v>
          </cell>
          <cell r="V638" t="str">
            <v>Ciudad principal</v>
          </cell>
          <cell r="W638" t="str">
            <v>3-Entre 31 y 60</v>
          </cell>
          <cell r="X638">
            <v>1.1000000000000001</v>
          </cell>
          <cell r="Y638">
            <v>1730.3000000000004</v>
          </cell>
          <cell r="Z638">
            <v>1</v>
          </cell>
          <cell r="AA638">
            <v>1.6</v>
          </cell>
          <cell r="AB638">
            <v>4</v>
          </cell>
          <cell r="AC638">
            <v>0.4</v>
          </cell>
          <cell r="AD638">
            <v>0</v>
          </cell>
          <cell r="AE638">
            <v>0</v>
          </cell>
          <cell r="AF638">
            <v>43570</v>
          </cell>
          <cell r="AG638">
            <v>43570</v>
          </cell>
          <cell r="AH638">
            <v>0</v>
          </cell>
          <cell r="AI638" t="str">
            <v>0-1 día</v>
          </cell>
          <cell r="AJ638">
            <v>0</v>
          </cell>
          <cell r="AK638">
            <v>0</v>
          </cell>
          <cell r="AL638">
            <v>0</v>
          </cell>
          <cell r="AM638">
            <v>1730.3000000000004</v>
          </cell>
          <cell r="AN638">
            <v>1730.3</v>
          </cell>
          <cell r="AO638">
            <v>1</v>
          </cell>
        </row>
        <row r="639">
          <cell r="A639" t="str">
            <v>0BG295681811</v>
          </cell>
          <cell r="B639" t="str">
            <v>0BG29568181</v>
          </cell>
          <cell r="C639" t="str">
            <v>0BG2956818</v>
          </cell>
          <cell r="D639" t="str">
            <v>ABR-19</v>
          </cell>
          <cell r="E639">
            <v>1</v>
          </cell>
          <cell r="F639" t="str">
            <v>2023785</v>
          </cell>
          <cell r="G639" t="str">
            <v>SR MANTENIMIENTO CORRECTIVO</v>
          </cell>
          <cell r="H639" t="str">
            <v>4395</v>
          </cell>
          <cell r="I639" t="str">
            <v>11/04/2019 16:29</v>
          </cell>
          <cell r="J639" t="str">
            <v>800192</v>
          </cell>
          <cell r="K639" t="str">
            <v>PITSS</v>
          </cell>
          <cell r="L639" t="str">
            <v>ASP</v>
          </cell>
          <cell r="M639" t="str">
            <v>M3 CODICE INTEGRAL SA DE CV</v>
          </cell>
          <cell r="N639" t="str">
            <v>AV ADOLF HORN No 6800</v>
          </cell>
          <cell r="O639" t="str">
            <v>Tlajomulco De Zu&amp;Iga</v>
          </cell>
          <cell r="P639">
            <v>0</v>
          </cell>
          <cell r="Q639" t="str">
            <v>INTERIOR</v>
          </cell>
          <cell r="R639">
            <v>50</v>
          </cell>
          <cell r="S639" t="str">
            <v>Entre 31 y 60</v>
          </cell>
          <cell r="T639" t="str">
            <v>Light Production Digital Business</v>
          </cell>
          <cell r="U639" t="str">
            <v>Entry Production</v>
          </cell>
          <cell r="V639" t="str">
            <v>Ciudad principal</v>
          </cell>
          <cell r="W639" t="str">
            <v>3-Entre 31 y 60</v>
          </cell>
          <cell r="X639">
            <v>1.1000000000000001</v>
          </cell>
          <cell r="Y639">
            <v>1730.3000000000004</v>
          </cell>
          <cell r="Z639">
            <v>1</v>
          </cell>
          <cell r="AA639">
            <v>1.02</v>
          </cell>
          <cell r="AB639">
            <v>4</v>
          </cell>
          <cell r="AC639">
            <v>0.255</v>
          </cell>
          <cell r="AD639">
            <v>0</v>
          </cell>
          <cell r="AE639">
            <v>0</v>
          </cell>
          <cell r="AF639">
            <v>43570</v>
          </cell>
          <cell r="AG639">
            <v>43570</v>
          </cell>
          <cell r="AH639">
            <v>0</v>
          </cell>
          <cell r="AI639" t="str">
            <v>0-1 día</v>
          </cell>
          <cell r="AJ639">
            <v>0</v>
          </cell>
          <cell r="AK639">
            <v>0</v>
          </cell>
          <cell r="AL639">
            <v>0</v>
          </cell>
          <cell r="AM639">
            <v>1730.3000000000004</v>
          </cell>
          <cell r="AN639">
            <v>1730.3</v>
          </cell>
          <cell r="AO639">
            <v>1</v>
          </cell>
        </row>
        <row r="640">
          <cell r="A640" t="str">
            <v>0A1H02253015</v>
          </cell>
          <cell r="B640" t="str">
            <v>0A1H0225301</v>
          </cell>
          <cell r="C640" t="str">
            <v>0A1H022530</v>
          </cell>
          <cell r="D640" t="str">
            <v>ABR-19</v>
          </cell>
          <cell r="E640">
            <v>1</v>
          </cell>
          <cell r="F640" t="str">
            <v>2025139</v>
          </cell>
          <cell r="G640" t="str">
            <v>SR MANTENIMIENTO CORRECTIVO</v>
          </cell>
          <cell r="H640" t="str">
            <v>6705</v>
          </cell>
          <cell r="I640" t="str">
            <v>15/04/2019 14:10</v>
          </cell>
          <cell r="J640" t="str">
            <v>800183</v>
          </cell>
          <cell r="K640" t="str">
            <v>PITSS</v>
          </cell>
          <cell r="L640" t="str">
            <v>ASP</v>
          </cell>
          <cell r="M640" t="str">
            <v>OPERADORA OMX SA DE CV</v>
          </cell>
          <cell r="N640" t="str">
            <v>AV VALLARTA 5400</v>
          </cell>
          <cell r="O640" t="str">
            <v>ZAPOPAN-JAL</v>
          </cell>
          <cell r="P640">
            <v>0</v>
          </cell>
          <cell r="Q640" t="str">
            <v>INTERIOR</v>
          </cell>
          <cell r="R640">
            <v>39</v>
          </cell>
          <cell r="S640" t="str">
            <v>Entre 31 y 60</v>
          </cell>
          <cell r="T640" t="str">
            <v>WF Mono Systems and Legacy Color</v>
          </cell>
          <cell r="U640" t="str">
            <v>WF</v>
          </cell>
          <cell r="V640" t="str">
            <v>Ciudad principal</v>
          </cell>
          <cell r="W640" t="str">
            <v>3-Entre 31 y 60</v>
          </cell>
          <cell r="X640">
            <v>1.1000000000000001</v>
          </cell>
          <cell r="Y640">
            <v>1730.3000000000004</v>
          </cell>
          <cell r="Z640">
            <v>1</v>
          </cell>
          <cell r="AA640">
            <v>1.83</v>
          </cell>
          <cell r="AB640">
            <v>4</v>
          </cell>
          <cell r="AC640">
            <v>0.45750000000000002</v>
          </cell>
          <cell r="AD640">
            <v>0</v>
          </cell>
          <cell r="AE640">
            <v>0</v>
          </cell>
          <cell r="AF640">
            <v>43570</v>
          </cell>
          <cell r="AG640">
            <v>43570</v>
          </cell>
          <cell r="AH640">
            <v>0</v>
          </cell>
          <cell r="AI640" t="str">
            <v>0-1 día</v>
          </cell>
          <cell r="AJ640">
            <v>0</v>
          </cell>
          <cell r="AK640">
            <v>0</v>
          </cell>
          <cell r="AL640">
            <v>0</v>
          </cell>
          <cell r="AM640">
            <v>1730.3000000000004</v>
          </cell>
          <cell r="AN640">
            <v>1730.3</v>
          </cell>
          <cell r="AO640">
            <v>1</v>
          </cell>
        </row>
        <row r="641">
          <cell r="A641" t="str">
            <v>0E2B64663312</v>
          </cell>
          <cell r="B641" t="str">
            <v>0E2B6466331</v>
          </cell>
          <cell r="C641" t="str">
            <v>0E2B646633</v>
          </cell>
          <cell r="D641" t="str">
            <v>ABR-19</v>
          </cell>
          <cell r="E641">
            <v>1</v>
          </cell>
          <cell r="F641" t="str">
            <v>2024323</v>
          </cell>
          <cell r="G641" t="str">
            <v>SR MANTENIMIENTO CORRECTIVO</v>
          </cell>
          <cell r="H641" t="str">
            <v>0070</v>
          </cell>
          <cell r="I641" t="str">
            <v>12/04/2019 18:09</v>
          </cell>
          <cell r="J641" t="str">
            <v>500056</v>
          </cell>
          <cell r="K641" t="str">
            <v>PITSS</v>
          </cell>
          <cell r="L641" t="str">
            <v>ASP</v>
          </cell>
          <cell r="M641" t="str">
            <v>OFFICE DEPOT DE MEXICO SA DE CV</v>
          </cell>
          <cell r="N641" t="str">
            <v>BLV MIGUEL HIDALGO 155</v>
          </cell>
          <cell r="O641" t="str">
            <v>Reynosa-TAM</v>
          </cell>
          <cell r="P641">
            <v>0</v>
          </cell>
          <cell r="Q641" t="str">
            <v>INTERIOR</v>
          </cell>
          <cell r="R641">
            <v>36</v>
          </cell>
          <cell r="S641" t="str">
            <v>Entre 31 y 60</v>
          </cell>
          <cell r="T641" t="str">
            <v>Entry Production Color Low/Mid</v>
          </cell>
          <cell r="U641" t="str">
            <v>Entry Production</v>
          </cell>
          <cell r="V641" t="str">
            <v>Ciudad principal</v>
          </cell>
          <cell r="W641" t="str">
            <v>3-Entre 31 y 60</v>
          </cell>
          <cell r="X641">
            <v>1.1000000000000001</v>
          </cell>
          <cell r="Y641">
            <v>1730.3000000000004</v>
          </cell>
          <cell r="Z641">
            <v>1</v>
          </cell>
          <cell r="AA641">
            <v>1.08</v>
          </cell>
          <cell r="AB641">
            <v>4</v>
          </cell>
          <cell r="AC641">
            <v>0.27</v>
          </cell>
          <cell r="AD641">
            <v>0</v>
          </cell>
          <cell r="AE641">
            <v>0</v>
          </cell>
          <cell r="AF641">
            <v>43572</v>
          </cell>
          <cell r="AG641">
            <v>43572</v>
          </cell>
          <cell r="AH641">
            <v>0</v>
          </cell>
          <cell r="AI641" t="str">
            <v>0-1 día</v>
          </cell>
          <cell r="AJ641">
            <v>0</v>
          </cell>
          <cell r="AK641">
            <v>0</v>
          </cell>
          <cell r="AL641">
            <v>0</v>
          </cell>
          <cell r="AM641">
            <v>1730.3000000000004</v>
          </cell>
          <cell r="AN641">
            <v>1573</v>
          </cell>
          <cell r="AO641">
            <v>1</v>
          </cell>
        </row>
        <row r="642">
          <cell r="A642" t="str">
            <v>0BG294879914</v>
          </cell>
          <cell r="B642" t="str">
            <v>0BG29487993</v>
          </cell>
          <cell r="C642" t="str">
            <v>0BG2948799</v>
          </cell>
          <cell r="D642" t="str">
            <v>ABR-19</v>
          </cell>
          <cell r="E642">
            <v>1</v>
          </cell>
          <cell r="F642" t="str">
            <v>2024579</v>
          </cell>
          <cell r="G642" t="str">
            <v>SR MANTENIMIENTO CORRECTIVO</v>
          </cell>
          <cell r="H642" t="str">
            <v>4395</v>
          </cell>
          <cell r="I642" t="str">
            <v>14/04/2019 16:43</v>
          </cell>
          <cell r="J642" t="str">
            <v>800192</v>
          </cell>
          <cell r="K642" t="str">
            <v>PITSS</v>
          </cell>
          <cell r="L642" t="str">
            <v>ASP</v>
          </cell>
          <cell r="M642" t="str">
            <v>OFFICE DEPOT DE MEXICO SA DE CV</v>
          </cell>
          <cell r="N642" t="str">
            <v>AV CIRCUNVALACION No 2700 LOC SA01</v>
          </cell>
          <cell r="O642" t="str">
            <v>Guadalajara-JAL</v>
          </cell>
          <cell r="P642">
            <v>0</v>
          </cell>
          <cell r="Q642" t="str">
            <v>INTERIOR</v>
          </cell>
          <cell r="R642">
            <v>50</v>
          </cell>
          <cell r="S642" t="str">
            <v>Entre 31 y 60</v>
          </cell>
          <cell r="T642" t="str">
            <v>Light Production Digital Business</v>
          </cell>
          <cell r="U642" t="str">
            <v>Entry Production</v>
          </cell>
          <cell r="V642" t="str">
            <v>Ciudad principal</v>
          </cell>
          <cell r="W642" t="str">
            <v>3-Entre 31 y 60</v>
          </cell>
          <cell r="X642">
            <v>1.1000000000000001</v>
          </cell>
          <cell r="Y642">
            <v>1730.3000000000004</v>
          </cell>
          <cell r="Z642">
            <v>1</v>
          </cell>
          <cell r="AA642">
            <v>0</v>
          </cell>
          <cell r="AB642">
            <v>4</v>
          </cell>
          <cell r="AC642">
            <v>0</v>
          </cell>
          <cell r="AD642">
            <v>0</v>
          </cell>
          <cell r="AE642">
            <v>0</v>
          </cell>
          <cell r="AF642">
            <v>43572</v>
          </cell>
          <cell r="AG642">
            <v>43572</v>
          </cell>
          <cell r="AH642">
            <v>0</v>
          </cell>
          <cell r="AI642" t="str">
            <v>0-1 día</v>
          </cell>
          <cell r="AJ642">
            <v>0</v>
          </cell>
          <cell r="AK642">
            <v>0</v>
          </cell>
          <cell r="AL642">
            <v>0</v>
          </cell>
          <cell r="AM642">
            <v>1730.3000000000004</v>
          </cell>
          <cell r="AN642">
            <v>1651.65</v>
          </cell>
          <cell r="AO642">
            <v>3</v>
          </cell>
        </row>
        <row r="643">
          <cell r="A643" t="str">
            <v>0PW498026515</v>
          </cell>
          <cell r="B643" t="str">
            <v>0PW49802651</v>
          </cell>
          <cell r="C643" t="str">
            <v>0PW4980265</v>
          </cell>
          <cell r="D643" t="str">
            <v>ABR-19</v>
          </cell>
          <cell r="E643">
            <v>1</v>
          </cell>
          <cell r="F643" t="str">
            <v>2025249</v>
          </cell>
          <cell r="G643" t="str">
            <v>SR MANTENIMIENTO CORRECTIVO</v>
          </cell>
          <cell r="H643" t="str">
            <v>7142</v>
          </cell>
          <cell r="I643" t="str">
            <v>15/04/2019 15:50</v>
          </cell>
          <cell r="J643" t="str">
            <v>800183</v>
          </cell>
          <cell r="K643" t="str">
            <v>PITSS</v>
          </cell>
          <cell r="L643" t="str">
            <v>ASP</v>
          </cell>
          <cell r="M643" t="str">
            <v>OFFICE DEPOT DE MEXICO SA DE CV</v>
          </cell>
          <cell r="N643" t="str">
            <v>CENTRO COMERCIAL REAL CENTER AV SANTA MARGARITA No</v>
          </cell>
          <cell r="O643" t="str">
            <v>Zapopan-JAL</v>
          </cell>
          <cell r="P643">
            <v>0</v>
          </cell>
          <cell r="Q643" t="str">
            <v>INTERIOR</v>
          </cell>
          <cell r="R643">
            <v>34</v>
          </cell>
          <cell r="S643" t="str">
            <v>Entre 31 y 60</v>
          </cell>
          <cell r="T643" t="str">
            <v>WF Mono Systems and Legacy Color</v>
          </cell>
          <cell r="U643" t="str">
            <v>WF</v>
          </cell>
          <cell r="V643" t="str">
            <v>Ciudad principal</v>
          </cell>
          <cell r="W643" t="str">
            <v>3-Entre 31 y 60</v>
          </cell>
          <cell r="X643">
            <v>1.1000000000000001</v>
          </cell>
          <cell r="Y643">
            <v>1730.3000000000004</v>
          </cell>
          <cell r="Z643">
            <v>1</v>
          </cell>
          <cell r="AA643">
            <v>3.17</v>
          </cell>
          <cell r="AB643">
            <v>4</v>
          </cell>
          <cell r="AC643">
            <v>0.79249999999999998</v>
          </cell>
          <cell r="AD643">
            <v>0</v>
          </cell>
          <cell r="AE643">
            <v>0</v>
          </cell>
          <cell r="AF643">
            <v>43572</v>
          </cell>
          <cell r="AG643">
            <v>43573</v>
          </cell>
          <cell r="AH643">
            <v>1</v>
          </cell>
          <cell r="AI643" t="str">
            <v>0-1 día</v>
          </cell>
          <cell r="AJ643">
            <v>0</v>
          </cell>
          <cell r="AK643">
            <v>0</v>
          </cell>
          <cell r="AL643">
            <v>0</v>
          </cell>
          <cell r="AM643">
            <v>1730.3000000000004</v>
          </cell>
          <cell r="AN643">
            <v>1573</v>
          </cell>
          <cell r="AO643">
            <v>1</v>
          </cell>
        </row>
        <row r="644">
          <cell r="A644" t="str">
            <v>0E2B65691717</v>
          </cell>
          <cell r="B644" t="str">
            <v>0E2B6569171</v>
          </cell>
          <cell r="C644" t="str">
            <v>0E2B656917</v>
          </cell>
          <cell r="D644" t="str">
            <v>ABR-19</v>
          </cell>
          <cell r="E644">
            <v>1</v>
          </cell>
          <cell r="F644" t="str">
            <v>2026323</v>
          </cell>
          <cell r="G644" t="str">
            <v>SR MANTENIMIENTO CORRECTIVO</v>
          </cell>
          <cell r="H644" t="str">
            <v>0070</v>
          </cell>
          <cell r="I644" t="str">
            <v>17/04/2019 13:29</v>
          </cell>
          <cell r="J644" t="str">
            <v>500018</v>
          </cell>
          <cell r="K644" t="str">
            <v>PITSS</v>
          </cell>
          <cell r="L644" t="str">
            <v>ASP</v>
          </cell>
          <cell r="M644" t="str">
            <v>OFFICE DEPOT DE MEXICO SA DE CV</v>
          </cell>
          <cell r="N644" t="str">
            <v>BLV FELIPE PESCADOR 1902 ESQ PEDRO</v>
          </cell>
          <cell r="O644" t="str">
            <v>DURANGO-DGO</v>
          </cell>
          <cell r="P644">
            <v>0</v>
          </cell>
          <cell r="Q644" t="str">
            <v>INTERIOR</v>
          </cell>
          <cell r="R644">
            <v>43</v>
          </cell>
          <cell r="S644" t="str">
            <v>Entre 31 y 60</v>
          </cell>
          <cell r="T644" t="str">
            <v>Entry Production Color Low/Mid</v>
          </cell>
          <cell r="U644" t="str">
            <v>Entry Production</v>
          </cell>
          <cell r="V644" t="str">
            <v>Ciudad principal</v>
          </cell>
          <cell r="W644" t="str">
            <v>3-Entre 31 y 60</v>
          </cell>
          <cell r="X644">
            <v>1.1000000000000001</v>
          </cell>
          <cell r="Y644">
            <v>1730.3000000000004</v>
          </cell>
          <cell r="Z644">
            <v>1</v>
          </cell>
          <cell r="AA644">
            <v>1.9</v>
          </cell>
          <cell r="AB644">
            <v>4</v>
          </cell>
          <cell r="AC644">
            <v>0.47499999999999998</v>
          </cell>
          <cell r="AD644">
            <v>0</v>
          </cell>
          <cell r="AE644">
            <v>0</v>
          </cell>
          <cell r="AF644">
            <v>43572</v>
          </cell>
          <cell r="AG644">
            <v>43573</v>
          </cell>
          <cell r="AH644">
            <v>1</v>
          </cell>
          <cell r="AI644" t="str">
            <v>0-1 día</v>
          </cell>
          <cell r="AJ644">
            <v>0</v>
          </cell>
          <cell r="AK644">
            <v>0</v>
          </cell>
          <cell r="AL644">
            <v>0</v>
          </cell>
          <cell r="AM644">
            <v>1730.3000000000004</v>
          </cell>
          <cell r="AN644">
            <v>1730.3</v>
          </cell>
          <cell r="AO644">
            <v>1</v>
          </cell>
        </row>
        <row r="645">
          <cell r="A645" t="str">
            <v>0BG294523717</v>
          </cell>
          <cell r="B645" t="str">
            <v>0BG29452372</v>
          </cell>
          <cell r="C645" t="str">
            <v>0BG2945237</v>
          </cell>
          <cell r="D645" t="str">
            <v>ABR-19</v>
          </cell>
          <cell r="E645">
            <v>1</v>
          </cell>
          <cell r="F645" t="str">
            <v>2026393</v>
          </cell>
          <cell r="G645" t="str">
            <v>SR MANTENIMIENTO CORRECTIVO</v>
          </cell>
          <cell r="H645" t="str">
            <v>4395</v>
          </cell>
          <cell r="I645" t="str">
            <v>17/04/2019 15:01</v>
          </cell>
          <cell r="J645" t="str">
            <v>500094</v>
          </cell>
          <cell r="K645" t="str">
            <v>PITSS</v>
          </cell>
          <cell r="L645" t="str">
            <v>ASP</v>
          </cell>
          <cell r="M645" t="str">
            <v>OFFICE DEPOT DE MEXICO SA DE CV</v>
          </cell>
          <cell r="N645" t="str">
            <v>AV HIDALGO 5309</v>
          </cell>
          <cell r="O645" t="str">
            <v>TAMPICO-TAM</v>
          </cell>
          <cell r="P645">
            <v>0</v>
          </cell>
          <cell r="Q645" t="str">
            <v>INTERIOR</v>
          </cell>
          <cell r="R645">
            <v>43</v>
          </cell>
          <cell r="S645" t="str">
            <v>Entre 31 y 60</v>
          </cell>
          <cell r="T645" t="str">
            <v>Light Production Digital Business</v>
          </cell>
          <cell r="U645" t="str">
            <v>Entry Production</v>
          </cell>
          <cell r="V645" t="str">
            <v>Ciudad principal</v>
          </cell>
          <cell r="W645" t="str">
            <v>3-Entre 31 y 60</v>
          </cell>
          <cell r="X645">
            <v>1.1000000000000001</v>
          </cell>
          <cell r="Y645">
            <v>1730.3000000000004</v>
          </cell>
          <cell r="Z645">
            <v>1</v>
          </cell>
          <cell r="AA645">
            <v>0.98</v>
          </cell>
          <cell r="AB645">
            <v>4</v>
          </cell>
          <cell r="AC645">
            <v>0.245</v>
          </cell>
          <cell r="AD645">
            <v>0</v>
          </cell>
          <cell r="AE645">
            <v>0</v>
          </cell>
          <cell r="AF645">
            <v>43572</v>
          </cell>
          <cell r="AG645">
            <v>43573</v>
          </cell>
          <cell r="AH645">
            <v>1</v>
          </cell>
          <cell r="AI645" t="str">
            <v>0-1 día</v>
          </cell>
          <cell r="AJ645">
            <v>0</v>
          </cell>
          <cell r="AK645">
            <v>0</v>
          </cell>
          <cell r="AL645">
            <v>0</v>
          </cell>
          <cell r="AM645">
            <v>1730.3000000000004</v>
          </cell>
          <cell r="AN645">
            <v>1730.3</v>
          </cell>
          <cell r="AO645">
            <v>2</v>
          </cell>
        </row>
        <row r="646">
          <cell r="A646" t="str">
            <v>0AGD46184822</v>
          </cell>
          <cell r="B646" t="str">
            <v>0AGD4618481</v>
          </cell>
          <cell r="C646" t="str">
            <v>0AGD461848</v>
          </cell>
          <cell r="D646" t="str">
            <v>ABR-19</v>
          </cell>
          <cell r="E646">
            <v>1</v>
          </cell>
          <cell r="F646" t="str">
            <v>2027673</v>
          </cell>
          <cell r="G646" t="str">
            <v>SR MANTENIMIENTO CORRECTIVO</v>
          </cell>
          <cell r="H646" t="str">
            <v>6203</v>
          </cell>
          <cell r="I646" t="str">
            <v>22/04/2019 09:28</v>
          </cell>
          <cell r="J646" t="str">
            <v>800183</v>
          </cell>
          <cell r="K646" t="str">
            <v>PITSS</v>
          </cell>
          <cell r="L646" t="str">
            <v>ASP</v>
          </cell>
          <cell r="M646" t="str">
            <v>OFFICE DEPOT DE MEXICO SA DE CV</v>
          </cell>
          <cell r="N646" t="str">
            <v>PATRIA 1937</v>
          </cell>
          <cell r="O646" t="str">
            <v>ZAPOPAN-JAL</v>
          </cell>
          <cell r="P646">
            <v>0</v>
          </cell>
          <cell r="Q646" t="str">
            <v>INTERIOR</v>
          </cell>
          <cell r="R646">
            <v>38</v>
          </cell>
          <cell r="S646" t="str">
            <v>Entre 31 y 60</v>
          </cell>
          <cell r="T646" t="str">
            <v>WF Mono Systems and Legacy Color</v>
          </cell>
          <cell r="U646" t="str">
            <v>WF</v>
          </cell>
          <cell r="V646" t="str">
            <v>Ciudad principal</v>
          </cell>
          <cell r="W646" t="str">
            <v>3-Entre 31 y 60</v>
          </cell>
          <cell r="X646">
            <v>1.1000000000000001</v>
          </cell>
          <cell r="Y646">
            <v>1730.3000000000004</v>
          </cell>
          <cell r="Z646">
            <v>1</v>
          </cell>
          <cell r="AA646">
            <v>1.53</v>
          </cell>
          <cell r="AB646">
            <v>4</v>
          </cell>
          <cell r="AC646">
            <v>0.38250000000000001</v>
          </cell>
          <cell r="AD646">
            <v>0</v>
          </cell>
          <cell r="AE646">
            <v>0</v>
          </cell>
          <cell r="AF646">
            <v>43577</v>
          </cell>
          <cell r="AG646">
            <v>43577</v>
          </cell>
          <cell r="AH646">
            <v>0</v>
          </cell>
          <cell r="AI646" t="str">
            <v>0-1 día</v>
          </cell>
          <cell r="AJ646">
            <v>0</v>
          </cell>
          <cell r="AK646">
            <v>0</v>
          </cell>
          <cell r="AL646">
            <v>0</v>
          </cell>
          <cell r="AM646">
            <v>1730.3000000000004</v>
          </cell>
          <cell r="AN646">
            <v>1730.3</v>
          </cell>
          <cell r="AO646">
            <v>1</v>
          </cell>
        </row>
        <row r="647">
          <cell r="A647" t="str">
            <v>0B2E53030422</v>
          </cell>
          <cell r="B647" t="str">
            <v>0B2E5303041</v>
          </cell>
          <cell r="C647" t="str">
            <v>0B2E530304</v>
          </cell>
          <cell r="D647" t="str">
            <v>ABR-19</v>
          </cell>
          <cell r="E647">
            <v>1</v>
          </cell>
          <cell r="F647" t="str">
            <v>2028059</v>
          </cell>
          <cell r="G647" t="str">
            <v>SR MANTENIMIENTO CORRECTIVO</v>
          </cell>
          <cell r="H647" t="str">
            <v>8600</v>
          </cell>
          <cell r="I647" t="str">
            <v>22/04/2019 16:51</v>
          </cell>
          <cell r="J647" t="str">
            <v>500083</v>
          </cell>
          <cell r="K647" t="str">
            <v>PITSS</v>
          </cell>
          <cell r="L647" t="str">
            <v>ASP</v>
          </cell>
          <cell r="M647" t="str">
            <v>FUERZA GRAFICA DEL NORTE SA DE CV</v>
          </cell>
          <cell r="N647" t="str">
            <v>AYUTLA OTE 1012</v>
          </cell>
          <cell r="O647" t="str">
            <v>Monterrey-NL</v>
          </cell>
          <cell r="P647">
            <v>0</v>
          </cell>
          <cell r="Q647" t="str">
            <v>INTERIOR</v>
          </cell>
          <cell r="R647">
            <v>31</v>
          </cell>
          <cell r="S647" t="str">
            <v>Entre 31 y 60</v>
          </cell>
          <cell r="T647" t="str">
            <v>Entry Production Color Mid</v>
          </cell>
          <cell r="U647" t="str">
            <v>Entry Production</v>
          </cell>
          <cell r="V647" t="str">
            <v>Ciudad principal</v>
          </cell>
          <cell r="W647" t="str">
            <v>3-Entre 31 y 60</v>
          </cell>
          <cell r="X647">
            <v>1.1000000000000001</v>
          </cell>
          <cell r="Y647">
            <v>1730.3000000000004</v>
          </cell>
          <cell r="Z647">
            <v>1</v>
          </cell>
          <cell r="AA647">
            <v>0.65</v>
          </cell>
          <cell r="AB647">
            <v>4</v>
          </cell>
          <cell r="AC647">
            <v>0.16250000000000001</v>
          </cell>
          <cell r="AD647">
            <v>0</v>
          </cell>
          <cell r="AE647">
            <v>0</v>
          </cell>
          <cell r="AF647">
            <v>43578</v>
          </cell>
          <cell r="AG647">
            <v>43578</v>
          </cell>
          <cell r="AH647">
            <v>0</v>
          </cell>
          <cell r="AI647" t="str">
            <v>0-1 día</v>
          </cell>
          <cell r="AJ647">
            <v>0</v>
          </cell>
          <cell r="AK647">
            <v>0</v>
          </cell>
          <cell r="AL647">
            <v>0</v>
          </cell>
          <cell r="AM647">
            <v>1730.3000000000004</v>
          </cell>
          <cell r="AN647">
            <v>1651.65</v>
          </cell>
          <cell r="AO647">
            <v>1</v>
          </cell>
        </row>
        <row r="648">
          <cell r="A648" t="str">
            <v>0XPN39654418</v>
          </cell>
          <cell r="B648" t="str">
            <v>0XPN3965441</v>
          </cell>
          <cell r="C648" t="str">
            <v>0XPN396544</v>
          </cell>
          <cell r="D648" t="str">
            <v>ABR-19</v>
          </cell>
          <cell r="E648">
            <v>1</v>
          </cell>
          <cell r="F648" t="str">
            <v>2026723</v>
          </cell>
          <cell r="G648" t="str">
            <v>SR MANTENIMIENTO CORRECTIVO</v>
          </cell>
          <cell r="H648" t="str">
            <v>0551</v>
          </cell>
          <cell r="I648" t="str">
            <v>18/04/2019 13:03</v>
          </cell>
          <cell r="J648" t="str">
            <v>800183</v>
          </cell>
          <cell r="K648" t="str">
            <v>PITSS</v>
          </cell>
          <cell r="L648" t="str">
            <v>ASP</v>
          </cell>
          <cell r="M648" t="str">
            <v>OPERADORA OMX SA DE CV</v>
          </cell>
          <cell r="N648" t="str">
            <v>AV VALLE DE SAN ISIDRO 530</v>
          </cell>
          <cell r="O648" t="str">
            <v>ZAPOPAN-JAL</v>
          </cell>
          <cell r="P648">
            <v>0</v>
          </cell>
          <cell r="Q648" t="str">
            <v>INTERIOR</v>
          </cell>
          <cell r="R648">
            <v>42</v>
          </cell>
          <cell r="S648" t="str">
            <v>Entre 31 y 60</v>
          </cell>
          <cell r="T648" t="str">
            <v>Entry Production Color Low/Mid</v>
          </cell>
          <cell r="U648" t="str">
            <v>Entry Production</v>
          </cell>
          <cell r="V648" t="str">
            <v>Ciudad principal</v>
          </cell>
          <cell r="W648" t="str">
            <v>3-Entre 31 y 60</v>
          </cell>
          <cell r="X648">
            <v>1.1000000000000001</v>
          </cell>
          <cell r="Y648">
            <v>1730.3000000000004</v>
          </cell>
          <cell r="Z648">
            <v>1</v>
          </cell>
          <cell r="AA648">
            <v>0</v>
          </cell>
          <cell r="AB648">
            <v>4</v>
          </cell>
          <cell r="AC648">
            <v>0</v>
          </cell>
          <cell r="AD648">
            <v>0</v>
          </cell>
          <cell r="AE648">
            <v>0</v>
          </cell>
          <cell r="AF648">
            <v>43578</v>
          </cell>
          <cell r="AG648">
            <v>43578</v>
          </cell>
          <cell r="AH648">
            <v>0</v>
          </cell>
          <cell r="AI648" t="str">
            <v>0-1 día</v>
          </cell>
          <cell r="AJ648">
            <v>0</v>
          </cell>
          <cell r="AK648">
            <v>0</v>
          </cell>
          <cell r="AL648">
            <v>0</v>
          </cell>
          <cell r="AM648">
            <v>1730.3000000000004</v>
          </cell>
          <cell r="AN648">
            <v>1730.3</v>
          </cell>
          <cell r="AO648">
            <v>1</v>
          </cell>
        </row>
        <row r="649">
          <cell r="A649" t="str">
            <v>0XPN54834722</v>
          </cell>
          <cell r="B649" t="str">
            <v>0XPN5483471</v>
          </cell>
          <cell r="C649" t="str">
            <v>0XPN548347</v>
          </cell>
          <cell r="D649" t="str">
            <v>ABR-19</v>
          </cell>
          <cell r="E649">
            <v>1</v>
          </cell>
          <cell r="F649" t="str">
            <v>2027665</v>
          </cell>
          <cell r="G649" t="str">
            <v>SR MANTENIMIENTO CORRECTIVO</v>
          </cell>
          <cell r="H649" t="str">
            <v>0570</v>
          </cell>
          <cell r="I649" t="str">
            <v>22/04/2019 09:13</v>
          </cell>
          <cell r="J649" t="str">
            <v>500056</v>
          </cell>
          <cell r="K649" t="str">
            <v>PITSS</v>
          </cell>
          <cell r="L649" t="str">
            <v>ASP</v>
          </cell>
          <cell r="M649" t="str">
            <v>OPERADORA OMX SA DE CV</v>
          </cell>
          <cell r="N649" t="str">
            <v>BLV HIDALGO Y FUENTE DE DIANA SN</v>
          </cell>
          <cell r="O649" t="str">
            <v>REYNOSA-TAM</v>
          </cell>
          <cell r="P649">
            <v>0</v>
          </cell>
          <cell r="Q649" t="str">
            <v>INTERIOR</v>
          </cell>
          <cell r="R649">
            <v>40</v>
          </cell>
          <cell r="S649" t="str">
            <v>Entre 31 y 60</v>
          </cell>
          <cell r="T649" t="str">
            <v>Entry Production Color Low/Mid</v>
          </cell>
          <cell r="U649" t="str">
            <v>Entry Production</v>
          </cell>
          <cell r="V649" t="str">
            <v>Ciudad principal</v>
          </cell>
          <cell r="W649" t="str">
            <v>3-Entre 31 y 60</v>
          </cell>
          <cell r="X649">
            <v>1.1000000000000001</v>
          </cell>
          <cell r="Y649">
            <v>1730.3000000000004</v>
          </cell>
          <cell r="Z649">
            <v>1</v>
          </cell>
          <cell r="AA649">
            <v>3.03</v>
          </cell>
          <cell r="AB649">
            <v>4</v>
          </cell>
          <cell r="AC649">
            <v>0.75749999999999995</v>
          </cell>
          <cell r="AD649">
            <v>0</v>
          </cell>
          <cell r="AE649">
            <v>0</v>
          </cell>
          <cell r="AF649">
            <v>43579</v>
          </cell>
          <cell r="AG649">
            <v>43579</v>
          </cell>
          <cell r="AH649">
            <v>0</v>
          </cell>
          <cell r="AI649" t="str">
            <v>0-1 día</v>
          </cell>
          <cell r="AJ649">
            <v>0</v>
          </cell>
          <cell r="AK649">
            <v>0</v>
          </cell>
          <cell r="AL649">
            <v>0</v>
          </cell>
          <cell r="AM649">
            <v>1730.3000000000004</v>
          </cell>
          <cell r="AN649">
            <v>1808.95</v>
          </cell>
          <cell r="AO649">
            <v>1</v>
          </cell>
        </row>
        <row r="650">
          <cell r="A650" t="str">
            <v>0BG100136123</v>
          </cell>
          <cell r="B650" t="str">
            <v>0BG10013611</v>
          </cell>
          <cell r="C650" t="str">
            <v>0BG1001361</v>
          </cell>
          <cell r="D650" t="str">
            <v>ABR-19</v>
          </cell>
          <cell r="E650">
            <v>1</v>
          </cell>
          <cell r="F650" t="str">
            <v>2028321</v>
          </cell>
          <cell r="G650" t="str">
            <v>SR MANTENIMIENTO CORRECTIVO</v>
          </cell>
          <cell r="H650" t="str">
            <v>4326</v>
          </cell>
          <cell r="I650" t="str">
            <v>23/04/2019 10:23</v>
          </cell>
          <cell r="J650" t="str">
            <v>500157</v>
          </cell>
          <cell r="K650" t="str">
            <v>PITSS</v>
          </cell>
          <cell r="L650" t="str">
            <v>ASP</v>
          </cell>
          <cell r="M650" t="str">
            <v>DELPHI AUTOMOTIVE SYSTEMS S DE RL DE CV</v>
          </cell>
          <cell r="N650" t="str">
            <v>RAFAEL PEREZ SERNA Y HENRY DUNANT</v>
          </cell>
          <cell r="O650" t="str">
            <v>CIUDAD JUAREZ-CHIH</v>
          </cell>
          <cell r="P650">
            <v>0</v>
          </cell>
          <cell r="Q650" t="str">
            <v>INTERIOR</v>
          </cell>
          <cell r="R650">
            <v>39</v>
          </cell>
          <cell r="S650" t="str">
            <v>Entre 31 y 60</v>
          </cell>
          <cell r="T650" t="str">
            <v>Light Production Digital Business</v>
          </cell>
          <cell r="U650" t="str">
            <v>Entry Production</v>
          </cell>
          <cell r="V650" t="str">
            <v>Ciudad principal</v>
          </cell>
          <cell r="W650" t="str">
            <v>3-Entre 31 y 60</v>
          </cell>
          <cell r="X650">
            <v>1.1000000000000001</v>
          </cell>
          <cell r="Y650">
            <v>1730.3000000000004</v>
          </cell>
          <cell r="Z650">
            <v>1</v>
          </cell>
          <cell r="AA650">
            <v>0.62</v>
          </cell>
          <cell r="AB650">
            <v>4</v>
          </cell>
          <cell r="AC650">
            <v>0.155</v>
          </cell>
          <cell r="AD650">
            <v>0</v>
          </cell>
          <cell r="AE650">
            <v>0</v>
          </cell>
          <cell r="AF650">
            <v>43579</v>
          </cell>
          <cell r="AG650">
            <v>43579</v>
          </cell>
          <cell r="AH650">
            <v>0</v>
          </cell>
          <cell r="AI650" t="str">
            <v>0-1 día</v>
          </cell>
          <cell r="AJ650">
            <v>0</v>
          </cell>
          <cell r="AK650">
            <v>0</v>
          </cell>
          <cell r="AL650">
            <v>0</v>
          </cell>
          <cell r="AM650">
            <v>1730.3000000000004</v>
          </cell>
          <cell r="AN650">
            <v>1730.3</v>
          </cell>
          <cell r="AO650">
            <v>1</v>
          </cell>
        </row>
        <row r="651">
          <cell r="A651" t="str">
            <v>0A1H02111516</v>
          </cell>
          <cell r="B651" t="str">
            <v>0A1H0211151</v>
          </cell>
          <cell r="C651" t="str">
            <v>0A1H021115</v>
          </cell>
          <cell r="D651" t="str">
            <v>ABR-19</v>
          </cell>
          <cell r="E651">
            <v>1</v>
          </cell>
          <cell r="F651" t="str">
            <v>2025571</v>
          </cell>
          <cell r="G651" t="str">
            <v>SR MANTENIMIENTO CORRECTIVO</v>
          </cell>
          <cell r="H651" t="str">
            <v>6705</v>
          </cell>
          <cell r="I651" t="str">
            <v>16/04/2019 10:57</v>
          </cell>
          <cell r="J651" t="str">
            <v>500168</v>
          </cell>
          <cell r="K651" t="str">
            <v>PITSS</v>
          </cell>
          <cell r="L651" t="str">
            <v>ASP</v>
          </cell>
          <cell r="M651" t="str">
            <v>OFFICE DEPOT DE MEXICO SA DE CV</v>
          </cell>
          <cell r="N651" t="str">
            <v>AV HEROICO COLEGIO MILITAR 114</v>
          </cell>
          <cell r="O651" t="str">
            <v>PIEDRAS NEGRAS-COAH</v>
          </cell>
          <cell r="P651">
            <v>0</v>
          </cell>
          <cell r="Q651" t="str">
            <v>INTERIOR</v>
          </cell>
          <cell r="R651">
            <v>50</v>
          </cell>
          <cell r="S651" t="str">
            <v>Entre 31 y 60</v>
          </cell>
          <cell r="T651" t="str">
            <v>WF Mono Systems and Legacy Color</v>
          </cell>
          <cell r="U651" t="str">
            <v>WF</v>
          </cell>
          <cell r="V651" t="str">
            <v>Ciudad principal</v>
          </cell>
          <cell r="W651" t="str">
            <v>3-Entre 31 y 60</v>
          </cell>
          <cell r="X651">
            <v>1.1000000000000001</v>
          </cell>
          <cell r="Y651">
            <v>1730.3000000000004</v>
          </cell>
          <cell r="Z651">
            <v>1</v>
          </cell>
          <cell r="AA651">
            <v>3.2</v>
          </cell>
          <cell r="AB651">
            <v>4</v>
          </cell>
          <cell r="AC651">
            <v>0.8</v>
          </cell>
          <cell r="AD651">
            <v>0</v>
          </cell>
          <cell r="AE651">
            <v>0</v>
          </cell>
          <cell r="AF651">
            <v>43579</v>
          </cell>
          <cell r="AG651">
            <v>43579</v>
          </cell>
          <cell r="AH651">
            <v>0</v>
          </cell>
          <cell r="AI651" t="str">
            <v>0-1 día</v>
          </cell>
          <cell r="AJ651">
            <v>0</v>
          </cell>
          <cell r="AK651">
            <v>0</v>
          </cell>
          <cell r="AL651">
            <v>0</v>
          </cell>
          <cell r="AM651">
            <v>1730.3000000000004</v>
          </cell>
          <cell r="AN651">
            <v>1730.3</v>
          </cell>
          <cell r="AO651">
            <v>1</v>
          </cell>
        </row>
        <row r="652">
          <cell r="A652" t="str">
            <v>0AGD46191924</v>
          </cell>
          <cell r="B652" t="str">
            <v>0AGD4619191</v>
          </cell>
          <cell r="C652" t="str">
            <v>0AGD461919</v>
          </cell>
          <cell r="D652" t="str">
            <v>ABR-19</v>
          </cell>
          <cell r="E652">
            <v>1</v>
          </cell>
          <cell r="F652" t="str">
            <v>2028831</v>
          </cell>
          <cell r="G652" t="str">
            <v>SR MANTENIMIENTO CORRECTIVO</v>
          </cell>
          <cell r="H652" t="str">
            <v>6203</v>
          </cell>
          <cell r="I652" t="str">
            <v>24/04/2019 08:49</v>
          </cell>
          <cell r="J652" t="str">
            <v>800183</v>
          </cell>
          <cell r="K652" t="str">
            <v>PITSS</v>
          </cell>
          <cell r="L652" t="str">
            <v>ASP</v>
          </cell>
          <cell r="M652" t="str">
            <v>IMPULSORA MEXICANA DE TELECOMUNICACIONES SA DE CV</v>
          </cell>
          <cell r="N652" t="str">
            <v>PEDRO MORENO 1401</v>
          </cell>
          <cell r="O652" t="str">
            <v>Guadalajara-JAL</v>
          </cell>
          <cell r="P652">
            <v>0</v>
          </cell>
          <cell r="Q652" t="str">
            <v>INTERIOR</v>
          </cell>
          <cell r="R652">
            <v>49</v>
          </cell>
          <cell r="S652" t="str">
            <v>Entre 31 y 60</v>
          </cell>
          <cell r="T652" t="str">
            <v>WF Mono Systems and Legacy Color</v>
          </cell>
          <cell r="U652" t="str">
            <v>WF</v>
          </cell>
          <cell r="V652" t="str">
            <v>Ciudad principal</v>
          </cell>
          <cell r="W652" t="str">
            <v>3-Entre 31 y 60</v>
          </cell>
          <cell r="X652">
            <v>1.1000000000000001</v>
          </cell>
          <cell r="Y652">
            <v>1730.3000000000004</v>
          </cell>
          <cell r="Z652">
            <v>1</v>
          </cell>
          <cell r="AA652">
            <v>0.68</v>
          </cell>
          <cell r="AB652">
            <v>4</v>
          </cell>
          <cell r="AC652">
            <v>0.17</v>
          </cell>
          <cell r="AD652">
            <v>0</v>
          </cell>
          <cell r="AE652">
            <v>0</v>
          </cell>
          <cell r="AF652">
            <v>43579</v>
          </cell>
          <cell r="AG652">
            <v>43579</v>
          </cell>
          <cell r="AH652">
            <v>0</v>
          </cell>
          <cell r="AI652" t="str">
            <v>0-1 día</v>
          </cell>
          <cell r="AJ652">
            <v>0</v>
          </cell>
          <cell r="AK652">
            <v>0</v>
          </cell>
          <cell r="AL652">
            <v>0</v>
          </cell>
          <cell r="AM652">
            <v>1730.3000000000004</v>
          </cell>
          <cell r="AN652">
            <v>1730.3</v>
          </cell>
          <cell r="AO652">
            <v>1</v>
          </cell>
        </row>
        <row r="653">
          <cell r="A653" t="str">
            <v>0BG100083910</v>
          </cell>
          <cell r="B653" t="str">
            <v>0BG10008391</v>
          </cell>
          <cell r="C653" t="str">
            <v>0BG1000839</v>
          </cell>
          <cell r="D653" t="str">
            <v>ABR-19</v>
          </cell>
          <cell r="E653">
            <v>1</v>
          </cell>
          <cell r="F653" t="str">
            <v>2022985</v>
          </cell>
          <cell r="G653" t="str">
            <v>SR MANTENIMIENTO CORRECTIVO</v>
          </cell>
          <cell r="H653" t="str">
            <v>4326</v>
          </cell>
          <cell r="I653" t="str">
            <v>10/04/2019 11:44</v>
          </cell>
          <cell r="J653" t="str">
            <v>500157</v>
          </cell>
          <cell r="K653" t="str">
            <v>PITSS</v>
          </cell>
          <cell r="L653" t="str">
            <v>ASP</v>
          </cell>
          <cell r="M653" t="str">
            <v>CONDUENT DE MEXICO SA DE CV</v>
          </cell>
          <cell r="N653" t="str">
            <v>AV DE LAS TORRES No 2170</v>
          </cell>
          <cell r="O653" t="str">
            <v>Ciudad Juarez-CHIH</v>
          </cell>
          <cell r="P653">
            <v>0</v>
          </cell>
          <cell r="Q653" t="str">
            <v>INTERIOR</v>
          </cell>
          <cell r="R653">
            <v>48</v>
          </cell>
          <cell r="S653" t="str">
            <v>Entre 31 y 60</v>
          </cell>
          <cell r="T653" t="str">
            <v>Light Production Digital Business</v>
          </cell>
          <cell r="U653" t="str">
            <v>Entry Production</v>
          </cell>
          <cell r="V653" t="str">
            <v>Ciudad principal</v>
          </cell>
          <cell r="W653" t="str">
            <v>3-Entre 31 y 60</v>
          </cell>
          <cell r="X653">
            <v>1.1000000000000001</v>
          </cell>
          <cell r="Y653">
            <v>1730.3000000000004</v>
          </cell>
          <cell r="Z653">
            <v>1</v>
          </cell>
          <cell r="AA653">
            <v>0.77</v>
          </cell>
          <cell r="AB653">
            <v>4</v>
          </cell>
          <cell r="AC653">
            <v>0.1925</v>
          </cell>
          <cell r="AD653">
            <v>0</v>
          </cell>
          <cell r="AE653">
            <v>0</v>
          </cell>
          <cell r="AF653">
            <v>43580</v>
          </cell>
          <cell r="AG653">
            <v>43580</v>
          </cell>
          <cell r="AH653">
            <v>0</v>
          </cell>
          <cell r="AI653" t="str">
            <v>0-1 día</v>
          </cell>
          <cell r="AJ653">
            <v>0</v>
          </cell>
          <cell r="AK653">
            <v>0</v>
          </cell>
          <cell r="AL653">
            <v>0</v>
          </cell>
          <cell r="AM653">
            <v>1730.3000000000004</v>
          </cell>
          <cell r="AN653">
            <v>1730.3</v>
          </cell>
          <cell r="AO653">
            <v>1</v>
          </cell>
        </row>
        <row r="654">
          <cell r="A654" t="str">
            <v>0E2B66367922</v>
          </cell>
          <cell r="B654" t="str">
            <v>0E2B6636791</v>
          </cell>
          <cell r="C654" t="str">
            <v>0E2B663679</v>
          </cell>
          <cell r="D654" t="str">
            <v>ABR-19</v>
          </cell>
          <cell r="E654">
            <v>1</v>
          </cell>
          <cell r="F654" t="str">
            <v>2027595</v>
          </cell>
          <cell r="G654" t="str">
            <v>SR MANTENIMIENTO CORRECTIVO</v>
          </cell>
          <cell r="H654" t="str">
            <v>0070</v>
          </cell>
          <cell r="I654" t="str">
            <v>22/04/2019 07:41</v>
          </cell>
          <cell r="J654" t="str">
            <v>800146</v>
          </cell>
          <cell r="K654" t="str">
            <v>PITSS</v>
          </cell>
          <cell r="L654" t="str">
            <v>ASP</v>
          </cell>
          <cell r="M654" t="str">
            <v>OPERADORA OMX SA DE CV</v>
          </cell>
          <cell r="N654" t="str">
            <v>BLV ADOLFO LOPEZ MATEOS 2009-B</v>
          </cell>
          <cell r="O654" t="str">
            <v>LEON-GTO</v>
          </cell>
          <cell r="P654">
            <v>0</v>
          </cell>
          <cell r="Q654" t="str">
            <v>INTERIOR</v>
          </cell>
          <cell r="R654">
            <v>43</v>
          </cell>
          <cell r="S654" t="str">
            <v>Entre 31 y 60</v>
          </cell>
          <cell r="T654" t="str">
            <v>Entry Production Color Low/Mid</v>
          </cell>
          <cell r="U654" t="str">
            <v>Entry Production</v>
          </cell>
          <cell r="V654" t="str">
            <v>Ciudad principal</v>
          </cell>
          <cell r="W654" t="str">
            <v>3-Entre 31 y 60</v>
          </cell>
          <cell r="X654">
            <v>1.1000000000000001</v>
          </cell>
          <cell r="Y654">
            <v>1730.3000000000004</v>
          </cell>
          <cell r="Z654">
            <v>1</v>
          </cell>
          <cell r="AA654">
            <v>1.5</v>
          </cell>
          <cell r="AB654">
            <v>4</v>
          </cell>
          <cell r="AC654">
            <v>0.375</v>
          </cell>
          <cell r="AD654">
            <v>0</v>
          </cell>
          <cell r="AE654">
            <v>0</v>
          </cell>
          <cell r="AF654">
            <v>43579</v>
          </cell>
          <cell r="AG654">
            <v>43580</v>
          </cell>
          <cell r="AH654">
            <v>1</v>
          </cell>
          <cell r="AI654" t="str">
            <v>0-1 día</v>
          </cell>
          <cell r="AJ654">
            <v>0</v>
          </cell>
          <cell r="AK654">
            <v>0</v>
          </cell>
          <cell r="AL654">
            <v>0</v>
          </cell>
          <cell r="AM654">
            <v>1730.3000000000004</v>
          </cell>
          <cell r="AN654">
            <v>1730.3</v>
          </cell>
          <cell r="AO654">
            <v>1</v>
          </cell>
        </row>
        <row r="655">
          <cell r="A655" t="str">
            <v>0BG293966122</v>
          </cell>
          <cell r="B655" t="str">
            <v>0BG29396611</v>
          </cell>
          <cell r="C655" t="str">
            <v>0BG2939661</v>
          </cell>
          <cell r="D655" t="str">
            <v>ABR-19</v>
          </cell>
          <cell r="E655">
            <v>1</v>
          </cell>
          <cell r="F655" t="str">
            <v>2027619</v>
          </cell>
          <cell r="G655" t="str">
            <v>SR MANTENIMIENTO CORRECTIVO</v>
          </cell>
          <cell r="H655" t="str">
            <v>4395</v>
          </cell>
          <cell r="I655" t="str">
            <v>22/04/2019 08:12</v>
          </cell>
          <cell r="J655" t="str">
            <v>800110</v>
          </cell>
          <cell r="K655" t="str">
            <v>PITSS</v>
          </cell>
          <cell r="L655" t="str">
            <v>ASP</v>
          </cell>
          <cell r="M655" t="str">
            <v>OFFICE DEPOT DE MEXICO SA DE CV</v>
          </cell>
          <cell r="N655" t="str">
            <v>AV LAS PALMAS 1559 LOC SA-01</v>
          </cell>
          <cell r="O655" t="str">
            <v>LAZARO CARDENAS-MICH</v>
          </cell>
          <cell r="P655">
            <v>0</v>
          </cell>
          <cell r="Q655" t="str">
            <v>INTERIOR</v>
          </cell>
          <cell r="R655">
            <v>42</v>
          </cell>
          <cell r="S655" t="str">
            <v>Entre 31 y 60</v>
          </cell>
          <cell r="T655" t="str">
            <v>Light Production Digital Business</v>
          </cell>
          <cell r="U655" t="str">
            <v>Entry Production</v>
          </cell>
          <cell r="V655" t="str">
            <v>Otras</v>
          </cell>
          <cell r="W655" t="str">
            <v>3-Entre 31 y 60</v>
          </cell>
          <cell r="X655">
            <v>1.1000000000000001</v>
          </cell>
          <cell r="Y655">
            <v>1730.3000000000004</v>
          </cell>
          <cell r="Z655">
            <v>1</v>
          </cell>
          <cell r="AA655">
            <v>11.53</v>
          </cell>
          <cell r="AB655">
            <v>6</v>
          </cell>
          <cell r="AC655">
            <v>1.9216666666666666</v>
          </cell>
          <cell r="AD655">
            <v>0.23041666666666666</v>
          </cell>
          <cell r="AE655">
            <v>-362.44541666666669</v>
          </cell>
          <cell r="AF655">
            <v>43580</v>
          </cell>
          <cell r="AG655">
            <v>43580</v>
          </cell>
          <cell r="AH655">
            <v>0</v>
          </cell>
          <cell r="AI655" t="str">
            <v>0-1 día</v>
          </cell>
          <cell r="AJ655">
            <v>0</v>
          </cell>
          <cell r="AK655">
            <v>0</v>
          </cell>
          <cell r="AL655">
            <v>0</v>
          </cell>
          <cell r="AM655">
            <v>1367.8545833333337</v>
          </cell>
          <cell r="AN655">
            <v>1622.15625</v>
          </cell>
          <cell r="AO655">
            <v>1</v>
          </cell>
        </row>
        <row r="656">
          <cell r="A656" t="str">
            <v>0BG295697225</v>
          </cell>
          <cell r="B656" t="str">
            <v>0BG29569721</v>
          </cell>
          <cell r="C656" t="str">
            <v>0BG2956972</v>
          </cell>
          <cell r="D656" t="str">
            <v>ABR-19</v>
          </cell>
          <cell r="E656">
            <v>1</v>
          </cell>
          <cell r="F656" t="str">
            <v>2029615</v>
          </cell>
          <cell r="G656" t="str">
            <v>SR MANTENIMIENTO CORRECTIVO</v>
          </cell>
          <cell r="H656" t="str">
            <v>4395</v>
          </cell>
          <cell r="I656" t="str">
            <v>25/04/2019 10:48</v>
          </cell>
          <cell r="J656" t="str">
            <v>800188</v>
          </cell>
          <cell r="K656" t="str">
            <v>PITSS</v>
          </cell>
          <cell r="L656" t="str">
            <v>ASP</v>
          </cell>
          <cell r="M656" t="str">
            <v>M3 CODICE INTEGRAL SA DE CV</v>
          </cell>
          <cell r="N656" t="str">
            <v>AV MEXICO JAPON No 225</v>
          </cell>
          <cell r="O656" t="str">
            <v>Celaya-GTO</v>
          </cell>
          <cell r="P656">
            <v>0</v>
          </cell>
          <cell r="Q656" t="str">
            <v>INTERIOR</v>
          </cell>
          <cell r="R656">
            <v>59</v>
          </cell>
          <cell r="S656" t="str">
            <v>Entre 31 y 60</v>
          </cell>
          <cell r="T656" t="str">
            <v>Light Production Digital Business</v>
          </cell>
          <cell r="U656" t="str">
            <v>Entry Production</v>
          </cell>
          <cell r="V656" t="str">
            <v>Ciudad principal</v>
          </cell>
          <cell r="W656" t="str">
            <v>3-Entre 31 y 60</v>
          </cell>
          <cell r="X656">
            <v>1.1000000000000001</v>
          </cell>
          <cell r="Y656">
            <v>1730.3000000000004</v>
          </cell>
          <cell r="Z656">
            <v>1</v>
          </cell>
          <cell r="AA656">
            <v>1.2</v>
          </cell>
          <cell r="AB656">
            <v>4</v>
          </cell>
          <cell r="AC656">
            <v>0.3</v>
          </cell>
          <cell r="AD656">
            <v>0</v>
          </cell>
          <cell r="AE656">
            <v>0</v>
          </cell>
          <cell r="AF656">
            <v>43580</v>
          </cell>
          <cell r="AG656">
            <v>43580</v>
          </cell>
          <cell r="AH656">
            <v>0</v>
          </cell>
          <cell r="AI656" t="str">
            <v>0-1 día</v>
          </cell>
          <cell r="AJ656">
            <v>0</v>
          </cell>
          <cell r="AK656">
            <v>0</v>
          </cell>
          <cell r="AL656">
            <v>0</v>
          </cell>
          <cell r="AM656">
            <v>1730.3000000000004</v>
          </cell>
          <cell r="AN656">
            <v>1730.3</v>
          </cell>
          <cell r="AO656">
            <v>1</v>
          </cell>
        </row>
        <row r="657">
          <cell r="A657" t="str">
            <v>0XPN39917825</v>
          </cell>
          <cell r="B657" t="str">
            <v>0XPN3991781</v>
          </cell>
          <cell r="C657" t="str">
            <v>0XPN399178</v>
          </cell>
          <cell r="D657" t="str">
            <v>ABR-19</v>
          </cell>
          <cell r="E657">
            <v>1</v>
          </cell>
          <cell r="F657" t="str">
            <v>2029729</v>
          </cell>
          <cell r="G657" t="str">
            <v>SR MANTENIMIENTO CORRECTIVO</v>
          </cell>
          <cell r="H657" t="str">
            <v>0560</v>
          </cell>
          <cell r="I657" t="str">
            <v>25/04/2019 13:08</v>
          </cell>
          <cell r="J657" t="str">
            <v>800188</v>
          </cell>
          <cell r="K657" t="str">
            <v>PITSS</v>
          </cell>
          <cell r="L657" t="str">
            <v>ASP</v>
          </cell>
          <cell r="M657" t="str">
            <v>OFFICE DEPOT DE MEXICO SA DE CV</v>
          </cell>
          <cell r="N657" t="str">
            <v>TORRES LANDA 103 A</v>
          </cell>
          <cell r="O657" t="str">
            <v>CELAYA-GTO</v>
          </cell>
          <cell r="P657">
            <v>0</v>
          </cell>
          <cell r="Q657" t="str">
            <v>INTERIOR</v>
          </cell>
          <cell r="R657">
            <v>59</v>
          </cell>
          <cell r="S657" t="str">
            <v>Entre 31 y 60</v>
          </cell>
          <cell r="T657" t="str">
            <v>Entry Production Color Low/Mid</v>
          </cell>
          <cell r="U657" t="str">
            <v>Entry Production</v>
          </cell>
          <cell r="V657" t="str">
            <v>Ciudad principal</v>
          </cell>
          <cell r="W657" t="str">
            <v>3-Entre 31 y 60</v>
          </cell>
          <cell r="X657">
            <v>1.1000000000000001</v>
          </cell>
          <cell r="Y657">
            <v>1730.3000000000004</v>
          </cell>
          <cell r="Z657">
            <v>1</v>
          </cell>
          <cell r="AA657">
            <v>0.37</v>
          </cell>
          <cell r="AB657">
            <v>4</v>
          </cell>
          <cell r="AC657">
            <v>9.2499999999999999E-2</v>
          </cell>
          <cell r="AD657">
            <v>0</v>
          </cell>
          <cell r="AE657">
            <v>0</v>
          </cell>
          <cell r="AF657">
            <v>43580</v>
          </cell>
          <cell r="AG657">
            <v>43580</v>
          </cell>
          <cell r="AH657">
            <v>0</v>
          </cell>
          <cell r="AI657" t="str">
            <v>0-1 día</v>
          </cell>
          <cell r="AJ657">
            <v>0</v>
          </cell>
          <cell r="AK657">
            <v>0</v>
          </cell>
          <cell r="AL657">
            <v>0</v>
          </cell>
          <cell r="AM657">
            <v>1730.3000000000004</v>
          </cell>
          <cell r="AN657">
            <v>1730.3</v>
          </cell>
          <cell r="AO657">
            <v>1</v>
          </cell>
        </row>
        <row r="658">
          <cell r="A658" t="str">
            <v>0BG294716124</v>
          </cell>
          <cell r="B658" t="str">
            <v>0BG29471611</v>
          </cell>
          <cell r="C658" t="str">
            <v>0BG2947161</v>
          </cell>
          <cell r="D658" t="str">
            <v>ABR-19</v>
          </cell>
          <cell r="E658">
            <v>1</v>
          </cell>
          <cell r="F658" t="str">
            <v>2029033</v>
          </cell>
          <cell r="G658" t="str">
            <v>SR MANTENIMIENTO CORRECTIVO</v>
          </cell>
          <cell r="H658" t="str">
            <v>4395</v>
          </cell>
          <cell r="I658" t="str">
            <v>24/04/2019 13:06</v>
          </cell>
          <cell r="J658" t="str">
            <v>500066</v>
          </cell>
          <cell r="K658" t="str">
            <v>PITSS</v>
          </cell>
          <cell r="L658" t="str">
            <v>ASP</v>
          </cell>
          <cell r="M658" t="str">
            <v>OFFICE DEPOT DE MEXICO SA DE CV</v>
          </cell>
          <cell r="N658" t="str">
            <v>MISSISIPI 152 LOC 206</v>
          </cell>
          <cell r="O658" t="str">
            <v>SAN PEDRO GARZA GARC</v>
          </cell>
          <cell r="P658">
            <v>0</v>
          </cell>
          <cell r="Q658" t="str">
            <v>INTERIOR</v>
          </cell>
          <cell r="R658">
            <v>58</v>
          </cell>
          <cell r="S658" t="str">
            <v>Entre 31 y 60</v>
          </cell>
          <cell r="T658" t="str">
            <v>Light Production Digital Business</v>
          </cell>
          <cell r="U658" t="str">
            <v>Entry Production</v>
          </cell>
          <cell r="V658" t="str">
            <v>Ciudad principal</v>
          </cell>
          <cell r="W658" t="str">
            <v>3-Entre 31 y 60</v>
          </cell>
          <cell r="X658">
            <v>1.1000000000000001</v>
          </cell>
          <cell r="Y658">
            <v>1730.3000000000004</v>
          </cell>
          <cell r="Z658">
            <v>1</v>
          </cell>
          <cell r="AA658">
            <v>1.85</v>
          </cell>
          <cell r="AB658">
            <v>4</v>
          </cell>
          <cell r="AC658">
            <v>0.46250000000000002</v>
          </cell>
          <cell r="AD658">
            <v>0</v>
          </cell>
          <cell r="AE658">
            <v>0</v>
          </cell>
          <cell r="AF658">
            <v>43580</v>
          </cell>
          <cell r="AG658">
            <v>43580</v>
          </cell>
          <cell r="AH658">
            <v>0</v>
          </cell>
          <cell r="AI658" t="str">
            <v>0-1 día</v>
          </cell>
          <cell r="AJ658">
            <v>0</v>
          </cell>
          <cell r="AK658">
            <v>0</v>
          </cell>
          <cell r="AL658">
            <v>0</v>
          </cell>
          <cell r="AM658">
            <v>1730.3000000000004</v>
          </cell>
          <cell r="AN658">
            <v>1573</v>
          </cell>
          <cell r="AO658">
            <v>1</v>
          </cell>
        </row>
        <row r="659">
          <cell r="A659" t="str">
            <v>0E2B66433225</v>
          </cell>
          <cell r="B659" t="str">
            <v>0E2B6643321</v>
          </cell>
          <cell r="C659" t="str">
            <v>0E2B664332</v>
          </cell>
          <cell r="D659" t="str">
            <v>ABR-19</v>
          </cell>
          <cell r="E659">
            <v>1</v>
          </cell>
          <cell r="F659" t="str">
            <v>2029859</v>
          </cell>
          <cell r="G659" t="str">
            <v>SR MANTENIMIENTO CORRECTIVO</v>
          </cell>
          <cell r="H659" t="str">
            <v>0070</v>
          </cell>
          <cell r="I659" t="str">
            <v>25/04/2019 16:03</v>
          </cell>
          <cell r="J659" t="str">
            <v>800146</v>
          </cell>
          <cell r="K659" t="str">
            <v>PITSS</v>
          </cell>
          <cell r="L659" t="str">
            <v>ASP</v>
          </cell>
          <cell r="M659" t="str">
            <v>OPERADORA OMX SA DE CV</v>
          </cell>
          <cell r="N659" t="str">
            <v>BLVD ADOLFO LOPEZ MATEOS 2540</v>
          </cell>
          <cell r="O659" t="str">
            <v>LEON-GTO</v>
          </cell>
          <cell r="P659">
            <v>0</v>
          </cell>
          <cell r="Q659" t="str">
            <v>INTERIOR</v>
          </cell>
          <cell r="R659">
            <v>44</v>
          </cell>
          <cell r="S659" t="str">
            <v>Entre 31 y 60</v>
          </cell>
          <cell r="T659" t="str">
            <v>Entry Production Color Low/Mid</v>
          </cell>
          <cell r="U659" t="str">
            <v>Entry Production</v>
          </cell>
          <cell r="V659" t="str">
            <v>Ciudad principal</v>
          </cell>
          <cell r="W659" t="str">
            <v>3-Entre 31 y 60</v>
          </cell>
          <cell r="X659">
            <v>1.1000000000000001</v>
          </cell>
          <cell r="Y659">
            <v>1730.3000000000004</v>
          </cell>
          <cell r="Z659">
            <v>1</v>
          </cell>
          <cell r="AA659">
            <v>1.1200000000000001</v>
          </cell>
          <cell r="AB659">
            <v>4</v>
          </cell>
          <cell r="AC659">
            <v>0.28000000000000003</v>
          </cell>
          <cell r="AD659">
            <v>0</v>
          </cell>
          <cell r="AE659">
            <v>0</v>
          </cell>
          <cell r="AF659">
            <v>43580</v>
          </cell>
          <cell r="AG659">
            <v>43580</v>
          </cell>
          <cell r="AH659">
            <v>0</v>
          </cell>
          <cell r="AI659" t="str">
            <v>0-1 día</v>
          </cell>
          <cell r="AJ659">
            <v>0</v>
          </cell>
          <cell r="AK659">
            <v>0</v>
          </cell>
          <cell r="AL659">
            <v>0</v>
          </cell>
          <cell r="AM659">
            <v>1730.3000000000004</v>
          </cell>
          <cell r="AN659">
            <v>1730.3</v>
          </cell>
          <cell r="AO659">
            <v>1</v>
          </cell>
        </row>
        <row r="660">
          <cell r="A660" t="str">
            <v>0A1H02215125</v>
          </cell>
          <cell r="B660" t="str">
            <v>0A1H0221511</v>
          </cell>
          <cell r="C660" t="str">
            <v>0A1H022151</v>
          </cell>
          <cell r="D660" t="str">
            <v>ABR-19</v>
          </cell>
          <cell r="E660">
            <v>1</v>
          </cell>
          <cell r="F660" t="str">
            <v>2029863</v>
          </cell>
          <cell r="G660" t="str">
            <v>SR MANTENIMIENTO CORRECTIVO</v>
          </cell>
          <cell r="H660" t="str">
            <v>6705</v>
          </cell>
          <cell r="I660" t="str">
            <v>25/04/2019 16:06</v>
          </cell>
          <cell r="J660" t="str">
            <v>800147</v>
          </cell>
          <cell r="K660" t="str">
            <v>PITSS</v>
          </cell>
          <cell r="L660" t="str">
            <v>ASP</v>
          </cell>
          <cell r="M660" t="str">
            <v>OPERADORA OMX SA DE CV</v>
          </cell>
          <cell r="N660" t="str">
            <v>BLVD ADOLFO LOPEZ MATEOS 2540</v>
          </cell>
          <cell r="O660" t="str">
            <v>LEON-GTO</v>
          </cell>
          <cell r="P660">
            <v>0</v>
          </cell>
          <cell r="Q660" t="str">
            <v>INTERIOR</v>
          </cell>
          <cell r="R660">
            <v>49</v>
          </cell>
          <cell r="S660" t="str">
            <v>Entre 31 y 60</v>
          </cell>
          <cell r="T660" t="str">
            <v>WF Mono Systems and Legacy Color</v>
          </cell>
          <cell r="U660" t="str">
            <v>WF</v>
          </cell>
          <cell r="V660" t="str">
            <v>Ciudad principal</v>
          </cell>
          <cell r="W660" t="str">
            <v>3-Entre 31 y 60</v>
          </cell>
          <cell r="X660">
            <v>1.1000000000000001</v>
          </cell>
          <cell r="Y660">
            <v>1730.3000000000004</v>
          </cell>
          <cell r="Z660">
            <v>1</v>
          </cell>
          <cell r="AA660">
            <v>1.4</v>
          </cell>
          <cell r="AB660">
            <v>4</v>
          </cell>
          <cell r="AC660">
            <v>0.35</v>
          </cell>
          <cell r="AD660">
            <v>0</v>
          </cell>
          <cell r="AE660">
            <v>0</v>
          </cell>
          <cell r="AF660">
            <v>43581</v>
          </cell>
          <cell r="AG660">
            <v>43581</v>
          </cell>
          <cell r="AH660">
            <v>0</v>
          </cell>
          <cell r="AI660" t="str">
            <v>0-1 día</v>
          </cell>
          <cell r="AJ660">
            <v>0</v>
          </cell>
          <cell r="AK660">
            <v>0</v>
          </cell>
          <cell r="AL660">
            <v>0</v>
          </cell>
          <cell r="AM660">
            <v>1730.3000000000004</v>
          </cell>
          <cell r="AN660">
            <v>1808.95</v>
          </cell>
          <cell r="AO660">
            <v>1</v>
          </cell>
        </row>
        <row r="661">
          <cell r="A661" t="str">
            <v>0BG294639326</v>
          </cell>
          <cell r="B661" t="str">
            <v>0BG29463931</v>
          </cell>
          <cell r="C661" t="str">
            <v>0BG2946393</v>
          </cell>
          <cell r="D661" t="str">
            <v>ABR-19</v>
          </cell>
          <cell r="E661">
            <v>1</v>
          </cell>
          <cell r="F661" t="str">
            <v>2030177</v>
          </cell>
          <cell r="G661" t="str">
            <v>SR MANTENIMIENTO CORRECTIVO</v>
          </cell>
          <cell r="H661" t="str">
            <v>4395</v>
          </cell>
          <cell r="I661" t="str">
            <v>26/04/2019 11:58</v>
          </cell>
          <cell r="J661" t="str">
            <v>800146</v>
          </cell>
          <cell r="K661" t="str">
            <v>PITSS</v>
          </cell>
          <cell r="L661" t="str">
            <v>ASP</v>
          </cell>
          <cell r="M661" t="str">
            <v>OFFICE DEPOT DE MEXICO SA DE CV</v>
          </cell>
          <cell r="N661" t="str">
            <v>CALLE 5 DE MAYO No 208-A</v>
          </cell>
          <cell r="O661" t="str">
            <v>Leon-GTO</v>
          </cell>
          <cell r="P661">
            <v>0</v>
          </cell>
          <cell r="Q661" t="str">
            <v>INTERIOR</v>
          </cell>
          <cell r="R661">
            <v>31</v>
          </cell>
          <cell r="S661" t="str">
            <v>Entre 31 y 60</v>
          </cell>
          <cell r="T661" t="str">
            <v>Light Production Digital Business</v>
          </cell>
          <cell r="U661" t="str">
            <v>Entry Production</v>
          </cell>
          <cell r="V661" t="str">
            <v>Ciudad principal</v>
          </cell>
          <cell r="W661" t="str">
            <v>3-Entre 31 y 60</v>
          </cell>
          <cell r="X661">
            <v>1.1000000000000001</v>
          </cell>
          <cell r="Y661">
            <v>1730.3000000000004</v>
          </cell>
          <cell r="Z661">
            <v>1</v>
          </cell>
          <cell r="AA661">
            <v>0.7</v>
          </cell>
          <cell r="AB661">
            <v>4</v>
          </cell>
          <cell r="AC661">
            <v>0.17499999999999999</v>
          </cell>
          <cell r="AD661">
            <v>0</v>
          </cell>
          <cell r="AE661">
            <v>0</v>
          </cell>
          <cell r="AF661">
            <v>43581</v>
          </cell>
          <cell r="AG661">
            <v>43581</v>
          </cell>
          <cell r="AH661">
            <v>0</v>
          </cell>
          <cell r="AI661" t="str">
            <v>0-1 día</v>
          </cell>
          <cell r="AJ661">
            <v>0</v>
          </cell>
          <cell r="AK661">
            <v>0</v>
          </cell>
          <cell r="AL661">
            <v>0</v>
          </cell>
          <cell r="AM661">
            <v>1730.3000000000004</v>
          </cell>
          <cell r="AN661">
            <v>1730.3</v>
          </cell>
          <cell r="AO661">
            <v>1</v>
          </cell>
        </row>
        <row r="662">
          <cell r="A662" t="str">
            <v>0E2B66588426</v>
          </cell>
          <cell r="B662" t="str">
            <v>0E2B6658841</v>
          </cell>
          <cell r="C662" t="str">
            <v>0E2B665884</v>
          </cell>
          <cell r="D662" t="str">
            <v>ABR-19</v>
          </cell>
          <cell r="E662">
            <v>1</v>
          </cell>
          <cell r="F662" t="str">
            <v>2030133</v>
          </cell>
          <cell r="G662" t="str">
            <v>SR MANTENIMIENTO CORRECTIVO</v>
          </cell>
          <cell r="H662" t="str">
            <v>0070</v>
          </cell>
          <cell r="I662" t="str">
            <v>26/04/2019 11:01</v>
          </cell>
          <cell r="J662" t="str">
            <v>800192</v>
          </cell>
          <cell r="K662" t="str">
            <v>PITSS</v>
          </cell>
          <cell r="L662" t="str">
            <v>ASP</v>
          </cell>
          <cell r="M662" t="str">
            <v>OPERADORA OMX SA DE CV</v>
          </cell>
          <cell r="N662" t="str">
            <v>MARIANO OTERO No 1614</v>
          </cell>
          <cell r="O662" t="str">
            <v>Zapopan-JAL</v>
          </cell>
          <cell r="P662">
            <v>0</v>
          </cell>
          <cell r="Q662" t="str">
            <v>INTERIOR</v>
          </cell>
          <cell r="R662">
            <v>44</v>
          </cell>
          <cell r="S662" t="str">
            <v>Entre 31 y 60</v>
          </cell>
          <cell r="T662" t="str">
            <v>Entry Production Color Low/Mid</v>
          </cell>
          <cell r="U662" t="str">
            <v>Entry Production</v>
          </cell>
          <cell r="V662" t="str">
            <v>Ciudad principal</v>
          </cell>
          <cell r="W662" t="str">
            <v>3-Entre 31 y 60</v>
          </cell>
          <cell r="X662">
            <v>1.1000000000000001</v>
          </cell>
          <cell r="Y662">
            <v>1730.3000000000004</v>
          </cell>
          <cell r="Z662">
            <v>1</v>
          </cell>
          <cell r="AA662">
            <v>2.35</v>
          </cell>
          <cell r="AB662">
            <v>4</v>
          </cell>
          <cell r="AC662">
            <v>0.58750000000000002</v>
          </cell>
          <cell r="AD662">
            <v>0</v>
          </cell>
          <cell r="AE662">
            <v>0</v>
          </cell>
          <cell r="AF662">
            <v>43581</v>
          </cell>
          <cell r="AG662">
            <v>43581</v>
          </cell>
          <cell r="AH662">
            <v>0</v>
          </cell>
          <cell r="AI662" t="str">
            <v>0-1 día</v>
          </cell>
          <cell r="AJ662">
            <v>0</v>
          </cell>
          <cell r="AK662">
            <v>0</v>
          </cell>
          <cell r="AL662">
            <v>0</v>
          </cell>
          <cell r="AM662">
            <v>1730.3000000000004</v>
          </cell>
          <cell r="AN662">
            <v>1730.3</v>
          </cell>
          <cell r="AO662">
            <v>1</v>
          </cell>
        </row>
        <row r="663">
          <cell r="A663" t="str">
            <v>0BG100103724</v>
          </cell>
          <cell r="B663" t="str">
            <v>0BG10010371</v>
          </cell>
          <cell r="C663" t="str">
            <v>0BG1001037</v>
          </cell>
          <cell r="D663" t="str">
            <v>ABR-19</v>
          </cell>
          <cell r="E663">
            <v>1</v>
          </cell>
          <cell r="F663" t="str">
            <v>2029117</v>
          </cell>
          <cell r="G663" t="str">
            <v>SR MANTENIMIENTO CORRECTIVO</v>
          </cell>
          <cell r="H663" t="str">
            <v>4311</v>
          </cell>
          <cell r="I663" t="str">
            <v>24/04/2019 15:37</v>
          </cell>
          <cell r="J663" t="str">
            <v>500163</v>
          </cell>
          <cell r="K663" t="str">
            <v>PITSS</v>
          </cell>
          <cell r="L663" t="str">
            <v>ASP</v>
          </cell>
          <cell r="M663" t="str">
            <v>APTIV CONTRACT SERVICES NORESTE S DE RL DE CV</v>
          </cell>
          <cell r="N663" t="str">
            <v>BLVD ADOLFO LOPEZ MATEOS No 805 PONIENTE</v>
          </cell>
          <cell r="O663" t="str">
            <v>Ciudad Victoria-TAM</v>
          </cell>
          <cell r="P663">
            <v>0</v>
          </cell>
          <cell r="Q663" t="str">
            <v>INTERIOR</v>
          </cell>
          <cell r="R663">
            <v>50</v>
          </cell>
          <cell r="S663" t="str">
            <v>Entre 31 y 60</v>
          </cell>
          <cell r="T663" t="str">
            <v>Light Production Digital Business</v>
          </cell>
          <cell r="U663" t="str">
            <v>Entry Production</v>
          </cell>
          <cell r="V663" t="str">
            <v>Ciudad principal</v>
          </cell>
          <cell r="W663" t="str">
            <v>3-Entre 31 y 60</v>
          </cell>
          <cell r="X663">
            <v>1.1000000000000001</v>
          </cell>
          <cell r="Y663">
            <v>1730.3000000000004</v>
          </cell>
          <cell r="Z663">
            <v>1</v>
          </cell>
          <cell r="AA663">
            <v>2.0499999999999998</v>
          </cell>
          <cell r="AB663">
            <v>4</v>
          </cell>
          <cell r="AC663">
            <v>0.51249999999999996</v>
          </cell>
          <cell r="AD663">
            <v>0</v>
          </cell>
          <cell r="AE663">
            <v>0</v>
          </cell>
          <cell r="AF663">
            <v>43581</v>
          </cell>
          <cell r="AG663">
            <v>43581</v>
          </cell>
          <cell r="AH663">
            <v>0</v>
          </cell>
          <cell r="AI663" t="str">
            <v>0-1 día</v>
          </cell>
          <cell r="AJ663">
            <v>0</v>
          </cell>
          <cell r="AK663">
            <v>0</v>
          </cell>
          <cell r="AL663">
            <v>0</v>
          </cell>
          <cell r="AM663">
            <v>1730.3000000000004</v>
          </cell>
          <cell r="AN663">
            <v>1730.3</v>
          </cell>
          <cell r="AO663">
            <v>1</v>
          </cell>
        </row>
        <row r="664">
          <cell r="A664" t="str">
            <v>0PW479215925</v>
          </cell>
          <cell r="B664" t="str">
            <v>0PW47921591</v>
          </cell>
          <cell r="C664" t="str">
            <v>0PW4792159</v>
          </cell>
          <cell r="D664" t="str">
            <v>ABR-19</v>
          </cell>
          <cell r="E664">
            <v>1</v>
          </cell>
          <cell r="F664" t="str">
            <v>2029445</v>
          </cell>
          <cell r="G664" t="str">
            <v>SR MANTENIMIENTO CORRECTIVO</v>
          </cell>
          <cell r="H664" t="str">
            <v>7142</v>
          </cell>
          <cell r="I664" t="str">
            <v>25/04/2019 07:43</v>
          </cell>
          <cell r="J664" t="str">
            <v>800192</v>
          </cell>
          <cell r="K664" t="str">
            <v>PITSS</v>
          </cell>
          <cell r="L664" t="str">
            <v>ASP</v>
          </cell>
          <cell r="M664" t="str">
            <v>OFFICE DEPOT DE MEXICO SA DE CV</v>
          </cell>
          <cell r="N664" t="str">
            <v>AMERICAS 655</v>
          </cell>
          <cell r="O664" t="str">
            <v>GUADALAJARA-JAL</v>
          </cell>
          <cell r="P664">
            <v>0</v>
          </cell>
          <cell r="Q664" t="str">
            <v>INTERIOR</v>
          </cell>
          <cell r="R664">
            <v>31</v>
          </cell>
          <cell r="S664" t="str">
            <v>Entre 31 y 60</v>
          </cell>
          <cell r="T664" t="str">
            <v>WF Mono Systems and Legacy Color</v>
          </cell>
          <cell r="U664" t="str">
            <v>WF</v>
          </cell>
          <cell r="V664" t="str">
            <v>Ciudad principal</v>
          </cell>
          <cell r="W664" t="str">
            <v>3-Entre 31 y 60</v>
          </cell>
          <cell r="X664">
            <v>1.1000000000000001</v>
          </cell>
          <cell r="Y664">
            <v>1730.3000000000004</v>
          </cell>
          <cell r="Z664">
            <v>1</v>
          </cell>
          <cell r="AA664">
            <v>1</v>
          </cell>
          <cell r="AB664">
            <v>4</v>
          </cell>
          <cell r="AC664">
            <v>0.25</v>
          </cell>
          <cell r="AD664">
            <v>0</v>
          </cell>
          <cell r="AE664">
            <v>0</v>
          </cell>
          <cell r="AF664">
            <v>43581</v>
          </cell>
          <cell r="AG664">
            <v>43584</v>
          </cell>
          <cell r="AH664">
            <v>1</v>
          </cell>
          <cell r="AI664" t="str">
            <v>0-1 día</v>
          </cell>
          <cell r="AJ664">
            <v>0</v>
          </cell>
          <cell r="AK664">
            <v>0</v>
          </cell>
          <cell r="AL664">
            <v>0</v>
          </cell>
          <cell r="AM664">
            <v>1730.3000000000004</v>
          </cell>
          <cell r="AN664">
            <v>1651.65</v>
          </cell>
          <cell r="AO664">
            <v>1</v>
          </cell>
        </row>
        <row r="665">
          <cell r="A665" t="str">
            <v>0BG295148124</v>
          </cell>
          <cell r="B665" t="str">
            <v>0BG29514811</v>
          </cell>
          <cell r="C665" t="str">
            <v>0BG2951481</v>
          </cell>
          <cell r="D665" t="str">
            <v>ABR-19</v>
          </cell>
          <cell r="E665">
            <v>1</v>
          </cell>
          <cell r="F665" t="str">
            <v>2029085</v>
          </cell>
          <cell r="G665" t="str">
            <v>SR MANTENIMIENTO CORRECTIVO</v>
          </cell>
          <cell r="H665" t="str">
            <v>4395</v>
          </cell>
          <cell r="I665" t="str">
            <v>24/04/2019 14:29</v>
          </cell>
          <cell r="J665" t="str">
            <v>500163</v>
          </cell>
          <cell r="K665" t="str">
            <v>PITSS</v>
          </cell>
          <cell r="L665" t="str">
            <v>ASP</v>
          </cell>
          <cell r="M665" t="str">
            <v>OFFICE DEPOT DE MEXICO SA DE CV</v>
          </cell>
          <cell r="N665" t="str">
            <v>BLV TAMAULIPAS 2388</v>
          </cell>
          <cell r="O665" t="str">
            <v>Ciudad Victoria-TAM</v>
          </cell>
          <cell r="P665">
            <v>0</v>
          </cell>
          <cell r="Q665" t="str">
            <v>INTERIOR</v>
          </cell>
          <cell r="R665">
            <v>36</v>
          </cell>
          <cell r="S665" t="str">
            <v>Entre 31 y 60</v>
          </cell>
          <cell r="T665" t="str">
            <v>Light Production Digital Business</v>
          </cell>
          <cell r="U665" t="str">
            <v>Entry Production</v>
          </cell>
          <cell r="V665" t="str">
            <v>Ciudad principal</v>
          </cell>
          <cell r="W665" t="str">
            <v>3-Entre 31 y 60</v>
          </cell>
          <cell r="X665">
            <v>1.1000000000000001</v>
          </cell>
          <cell r="Y665">
            <v>1730.3000000000004</v>
          </cell>
          <cell r="Z665">
            <v>1</v>
          </cell>
          <cell r="AA665">
            <v>2.02</v>
          </cell>
          <cell r="AB665">
            <v>4</v>
          </cell>
          <cell r="AC665">
            <v>0.505</v>
          </cell>
          <cell r="AD665">
            <v>0</v>
          </cell>
          <cell r="AE665">
            <v>0</v>
          </cell>
          <cell r="AF665">
            <v>43581</v>
          </cell>
          <cell r="AG665">
            <v>43584</v>
          </cell>
          <cell r="AH665">
            <v>1</v>
          </cell>
          <cell r="AI665" t="str">
            <v>0-1 día</v>
          </cell>
          <cell r="AJ665">
            <v>0</v>
          </cell>
          <cell r="AK665">
            <v>0</v>
          </cell>
          <cell r="AL665">
            <v>0</v>
          </cell>
          <cell r="AM665">
            <v>1730.3000000000004</v>
          </cell>
          <cell r="AN665">
            <v>1730.3</v>
          </cell>
          <cell r="AO665">
            <v>1</v>
          </cell>
        </row>
        <row r="666">
          <cell r="A666" t="str">
            <v>0XPN39841525</v>
          </cell>
          <cell r="B666" t="str">
            <v>0XPN3984151</v>
          </cell>
          <cell r="C666" t="str">
            <v>0XPN398415</v>
          </cell>
          <cell r="D666" t="str">
            <v>ABR-19</v>
          </cell>
          <cell r="E666">
            <v>1</v>
          </cell>
          <cell r="F666" t="str">
            <v>2029879</v>
          </cell>
          <cell r="G666" t="str">
            <v>SR MANTENIMIENTO CORRECTIVO</v>
          </cell>
          <cell r="H666" t="str">
            <v>0551</v>
          </cell>
          <cell r="I666" t="str">
            <v>25/04/2019 16:47</v>
          </cell>
          <cell r="J666" t="str">
            <v>800192</v>
          </cell>
          <cell r="K666" t="str">
            <v>PITSS</v>
          </cell>
          <cell r="L666" t="str">
            <v>ASP</v>
          </cell>
          <cell r="M666" t="str">
            <v>OPERADORA OMX SA DE CV</v>
          </cell>
          <cell r="N666" t="str">
            <v>AV VALLARTA 5400</v>
          </cell>
          <cell r="O666" t="str">
            <v>ZAPOPAN-JAL</v>
          </cell>
          <cell r="P666">
            <v>0</v>
          </cell>
          <cell r="Q666" t="str">
            <v>INTERIOR</v>
          </cell>
          <cell r="R666">
            <v>56</v>
          </cell>
          <cell r="S666" t="str">
            <v>Entre 31 y 60</v>
          </cell>
          <cell r="T666" t="str">
            <v>Entry Production Color Low/Mid</v>
          </cell>
          <cell r="U666" t="str">
            <v>Entry Production</v>
          </cell>
          <cell r="V666" t="str">
            <v>Ciudad principal</v>
          </cell>
          <cell r="W666" t="str">
            <v>3-Entre 31 y 60</v>
          </cell>
          <cell r="X666">
            <v>1.1000000000000001</v>
          </cell>
          <cell r="Y666">
            <v>1730.3000000000004</v>
          </cell>
          <cell r="Z666">
            <v>1</v>
          </cell>
          <cell r="AA666">
            <v>0.72</v>
          </cell>
          <cell r="AB666">
            <v>4</v>
          </cell>
          <cell r="AC666">
            <v>0.18</v>
          </cell>
          <cell r="AD666">
            <v>0</v>
          </cell>
          <cell r="AE666">
            <v>0</v>
          </cell>
          <cell r="AF666">
            <v>43585</v>
          </cell>
          <cell r="AG666">
            <v>43585</v>
          </cell>
          <cell r="AH666">
            <v>0</v>
          </cell>
          <cell r="AI666" t="str">
            <v>0-1 día</v>
          </cell>
          <cell r="AJ666">
            <v>0</v>
          </cell>
          <cell r="AK666">
            <v>0</v>
          </cell>
          <cell r="AL666">
            <v>0</v>
          </cell>
          <cell r="AM666">
            <v>1730.3000000000004</v>
          </cell>
          <cell r="AN666">
            <v>1730.3</v>
          </cell>
          <cell r="AO666">
            <v>1</v>
          </cell>
        </row>
        <row r="667">
          <cell r="A667" t="str">
            <v>0E2B65638230</v>
          </cell>
          <cell r="B667" t="str">
            <v>0E2B6563821</v>
          </cell>
          <cell r="C667" t="str">
            <v>0E2B656382</v>
          </cell>
          <cell r="D667" t="str">
            <v>ABR-19</v>
          </cell>
          <cell r="E667">
            <v>1</v>
          </cell>
          <cell r="F667" t="str">
            <v>2031777</v>
          </cell>
          <cell r="G667" t="str">
            <v>SR MANTENIMIENTO CORRECTIVO</v>
          </cell>
          <cell r="H667" t="str">
            <v>0070</v>
          </cell>
          <cell r="I667" t="str">
            <v>30/04/2019 12:10</v>
          </cell>
          <cell r="J667" t="str">
            <v>500157</v>
          </cell>
          <cell r="K667" t="str">
            <v>PITSS</v>
          </cell>
          <cell r="L667" t="str">
            <v>ASP</v>
          </cell>
          <cell r="M667" t="str">
            <v>OFFICE DEPOT DE MEXICO SA DE CV</v>
          </cell>
          <cell r="N667" t="str">
            <v>AV ADOLFO LOPEZ MATEOS 2058</v>
          </cell>
          <cell r="O667" t="str">
            <v>CIUDAD JUAREZ-CHIH</v>
          </cell>
          <cell r="P667">
            <v>0</v>
          </cell>
          <cell r="Q667" t="str">
            <v>INTERIOR</v>
          </cell>
          <cell r="R667">
            <v>49</v>
          </cell>
          <cell r="S667" t="str">
            <v>Entre 31 y 60</v>
          </cell>
          <cell r="T667" t="str">
            <v>Entry Production Color Low/Mid</v>
          </cell>
          <cell r="U667" t="str">
            <v>Entry Production</v>
          </cell>
          <cell r="V667" t="str">
            <v>Ciudad principal</v>
          </cell>
          <cell r="W667" t="str">
            <v>3-Entre 31 y 60</v>
          </cell>
          <cell r="X667">
            <v>1.1000000000000001</v>
          </cell>
          <cell r="Y667">
            <v>1730.3000000000004</v>
          </cell>
          <cell r="Z667">
            <v>1</v>
          </cell>
          <cell r="AA667">
            <v>0</v>
          </cell>
          <cell r="AB667">
            <v>4</v>
          </cell>
          <cell r="AC667">
            <v>0</v>
          </cell>
          <cell r="AD667">
            <v>0</v>
          </cell>
          <cell r="AE667">
            <v>0</v>
          </cell>
          <cell r="AF667">
            <v>43585</v>
          </cell>
          <cell r="AG667">
            <v>43585</v>
          </cell>
          <cell r="AH667">
            <v>0</v>
          </cell>
          <cell r="AI667" t="str">
            <v>0-1 día</v>
          </cell>
          <cell r="AJ667">
            <v>0</v>
          </cell>
          <cell r="AK667">
            <v>0</v>
          </cell>
          <cell r="AL667">
            <v>0</v>
          </cell>
          <cell r="AM667">
            <v>1730.3000000000004</v>
          </cell>
          <cell r="AN667">
            <v>1730.3</v>
          </cell>
          <cell r="AO667">
            <v>1</v>
          </cell>
        </row>
        <row r="668">
          <cell r="A668" t="str">
            <v>0BPB1106179</v>
          </cell>
          <cell r="B668" t="str">
            <v>0BPB1106172</v>
          </cell>
          <cell r="C668" t="str">
            <v>0BPB110617</v>
          </cell>
          <cell r="D668" t="str">
            <v>ABR-19</v>
          </cell>
          <cell r="E668">
            <v>1</v>
          </cell>
          <cell r="F668" t="str">
            <v>2022319</v>
          </cell>
          <cell r="G668" t="str">
            <v>SR MANTENIMIENTO CORRECTIVO</v>
          </cell>
          <cell r="H668" t="str">
            <v>4495</v>
          </cell>
          <cell r="I668" t="str">
            <v>09/04/2019 10:30</v>
          </cell>
          <cell r="J668" t="str">
            <v>800192</v>
          </cell>
          <cell r="K668" t="str">
            <v>PITSS</v>
          </cell>
          <cell r="L668" t="str">
            <v>ASP</v>
          </cell>
          <cell r="M668" t="str">
            <v>COMPUTER FORMS SA DE CV</v>
          </cell>
          <cell r="N668" t="str">
            <v>KM 9 CARRETERA A EL CASTILLO</v>
          </cell>
          <cell r="O668" t="str">
            <v>Jalisco-JAL</v>
          </cell>
          <cell r="P668">
            <v>0</v>
          </cell>
          <cell r="Q668" t="str">
            <v>INTERIOR</v>
          </cell>
          <cell r="R668">
            <v>28</v>
          </cell>
          <cell r="S668" t="str">
            <v>Entre 16 y 30</v>
          </cell>
          <cell r="T668" t="str">
            <v>CF Mono</v>
          </cell>
          <cell r="U668" t="str">
            <v>High Production</v>
          </cell>
          <cell r="V668" t="str">
            <v>Ciudad principal</v>
          </cell>
          <cell r="W668" t="str">
            <v>4-Entre 16 y 30</v>
          </cell>
          <cell r="X668">
            <v>1.1000000000000001</v>
          </cell>
          <cell r="Y668">
            <v>2359.5</v>
          </cell>
          <cell r="Z668">
            <v>1</v>
          </cell>
          <cell r="AA668">
            <v>2.12</v>
          </cell>
          <cell r="AB668">
            <v>3</v>
          </cell>
          <cell r="AC668">
            <v>0.70666666666666667</v>
          </cell>
          <cell r="AD668">
            <v>0</v>
          </cell>
          <cell r="AE668">
            <v>0</v>
          </cell>
          <cell r="AF668">
            <v>43564</v>
          </cell>
          <cell r="AG668">
            <v>43564</v>
          </cell>
          <cell r="AH668">
            <v>0</v>
          </cell>
          <cell r="AI668" t="str">
            <v>0-1 día</v>
          </cell>
          <cell r="AJ668">
            <v>0</v>
          </cell>
          <cell r="AK668">
            <v>0</v>
          </cell>
          <cell r="AL668">
            <v>0</v>
          </cell>
          <cell r="AM668">
            <v>2359.5</v>
          </cell>
          <cell r="AN668">
            <v>0</v>
          </cell>
          <cell r="AO668">
            <v>2</v>
          </cell>
        </row>
        <row r="669">
          <cell r="A669" t="str">
            <v>0WXP00841624</v>
          </cell>
          <cell r="B669" t="str">
            <v>0WXP0084162</v>
          </cell>
          <cell r="C669" t="str">
            <v>0WXP008416</v>
          </cell>
          <cell r="D669" t="str">
            <v>ABR-19</v>
          </cell>
          <cell r="E669">
            <v>1</v>
          </cell>
          <cell r="F669" t="str">
            <v>2028899</v>
          </cell>
          <cell r="G669" t="str">
            <v>SR MANTENIMIENTO CORRECTIVO</v>
          </cell>
          <cell r="H669" t="str">
            <v>0800</v>
          </cell>
          <cell r="I669" t="str">
            <v>24/04/2019 10:10</v>
          </cell>
          <cell r="J669" t="str">
            <v>500083</v>
          </cell>
          <cell r="K669" t="str">
            <v>PITSS</v>
          </cell>
          <cell r="L669" t="str">
            <v>ASP</v>
          </cell>
          <cell r="M669" t="str">
            <v>CREATIVIDAD PROMOCIONAL DE MONTERREY SA DE CV</v>
          </cell>
          <cell r="N669" t="str">
            <v>MM DE LLANO 736 OTE</v>
          </cell>
          <cell r="O669" t="str">
            <v>MONTERREY-NL</v>
          </cell>
          <cell r="P669">
            <v>0</v>
          </cell>
          <cell r="Q669" t="str">
            <v>INTERIOR</v>
          </cell>
          <cell r="R669">
            <v>26</v>
          </cell>
          <cell r="S669" t="str">
            <v>Entre 16 y 30</v>
          </cell>
          <cell r="T669" t="str">
            <v>Xerox Color Press</v>
          </cell>
          <cell r="U669" t="str">
            <v>High Production</v>
          </cell>
          <cell r="V669" t="str">
            <v>Ciudad principal</v>
          </cell>
          <cell r="W669" t="str">
            <v>4-Entre 16 y 30</v>
          </cell>
          <cell r="X669">
            <v>1.1000000000000001</v>
          </cell>
          <cell r="Y669">
            <v>2359.5</v>
          </cell>
          <cell r="Z669">
            <v>1</v>
          </cell>
          <cell r="AA669">
            <v>3.4</v>
          </cell>
          <cell r="AB669">
            <v>3</v>
          </cell>
          <cell r="AC669">
            <v>1.1333333333333333</v>
          </cell>
          <cell r="AD669">
            <v>3.3333333333333326E-2</v>
          </cell>
          <cell r="AE669">
            <v>-71.499999999999986</v>
          </cell>
          <cell r="AF669">
            <v>43581</v>
          </cell>
          <cell r="AG669">
            <v>43581</v>
          </cell>
          <cell r="AH669">
            <v>0</v>
          </cell>
          <cell r="AI669" t="str">
            <v>0-1 día</v>
          </cell>
          <cell r="AJ669">
            <v>0</v>
          </cell>
          <cell r="AK669">
            <v>0</v>
          </cell>
          <cell r="AL669">
            <v>0</v>
          </cell>
          <cell r="AM669">
            <v>2288</v>
          </cell>
          <cell r="AN669">
            <v>1716</v>
          </cell>
          <cell r="AO669">
            <v>2</v>
          </cell>
        </row>
        <row r="670">
          <cell r="A670" t="str">
            <v>0AGD46090324</v>
          </cell>
          <cell r="B670" t="str">
            <v>0AGD4609031</v>
          </cell>
          <cell r="C670" t="str">
            <v>0AGD460903</v>
          </cell>
          <cell r="D670" t="str">
            <v>ABR-19</v>
          </cell>
          <cell r="E670">
            <v>1</v>
          </cell>
          <cell r="F670" t="str">
            <v>2028803</v>
          </cell>
          <cell r="G670" t="str">
            <v>SR MANTENIMIENTO CORRECTIVO</v>
          </cell>
          <cell r="H670" t="str">
            <v>6203</v>
          </cell>
          <cell r="I670" t="str">
            <v>24/04/2019 08:05</v>
          </cell>
          <cell r="J670" t="str">
            <v>000195</v>
          </cell>
          <cell r="K670" t="str">
            <v>PITSS</v>
          </cell>
          <cell r="L670" t="str">
            <v>ASP</v>
          </cell>
          <cell r="M670" t="str">
            <v>EQUIPOS NO LOCALIZADOS</v>
          </cell>
          <cell r="N670" t="str">
            <v>BOSQUE DE DURAZNOS 61</v>
          </cell>
          <cell r="O670" t="str">
            <v>MIGUEL HIDALGO-CIUDA</v>
          </cell>
          <cell r="P670">
            <v>0</v>
          </cell>
          <cell r="Q670" t="str">
            <v>METRO</v>
          </cell>
          <cell r="R670">
            <v>230</v>
          </cell>
          <cell r="S670" t="str">
            <v>&gt;60</v>
          </cell>
          <cell r="T670" t="str">
            <v>WF Mono Systems and Legacy Color</v>
          </cell>
          <cell r="U670" t="str">
            <v>WF</v>
          </cell>
          <cell r="V670" t="str">
            <v>Ciudad principal</v>
          </cell>
          <cell r="W670" t="str">
            <v>3-&gt;60</v>
          </cell>
          <cell r="X670">
            <v>1.1499999999999999</v>
          </cell>
          <cell r="Y670">
            <v>923.44999999999993</v>
          </cell>
          <cell r="Z670">
            <v>1</v>
          </cell>
          <cell r="AA670">
            <v>2.72</v>
          </cell>
          <cell r="AB670">
            <v>4</v>
          </cell>
          <cell r="AC670">
            <v>0.68</v>
          </cell>
          <cell r="AD670">
            <v>0</v>
          </cell>
          <cell r="AE670">
            <v>0</v>
          </cell>
          <cell r="AF670">
            <v>43579</v>
          </cell>
          <cell r="AG670">
            <v>43579</v>
          </cell>
          <cell r="AH670">
            <v>0</v>
          </cell>
          <cell r="AI670" t="str">
            <v>0-1 día</v>
          </cell>
          <cell r="AJ670">
            <v>0</v>
          </cell>
          <cell r="AK670">
            <v>0</v>
          </cell>
          <cell r="AL670">
            <v>0</v>
          </cell>
          <cell r="AM670">
            <v>923.44999999999993</v>
          </cell>
          <cell r="AN670">
            <v>0</v>
          </cell>
          <cell r="AO670">
            <v>1</v>
          </cell>
        </row>
        <row r="671">
          <cell r="A671" t="str">
            <v>0XPN3933921</v>
          </cell>
          <cell r="B671" t="str">
            <v>0XPN3933922</v>
          </cell>
          <cell r="C671" t="str">
            <v>0XPN393392</v>
          </cell>
          <cell r="D671" t="str">
            <v>ABR-19</v>
          </cell>
          <cell r="E671">
            <v>1</v>
          </cell>
          <cell r="F671" t="str">
            <v>2018369</v>
          </cell>
          <cell r="G671" t="str">
            <v>SR MANTENIMIENTO CORRECTIVO</v>
          </cell>
          <cell r="H671" t="str">
            <v>0560</v>
          </cell>
          <cell r="I671" t="str">
            <v>01/04/2019 17:34</v>
          </cell>
          <cell r="J671" t="str">
            <v>800146</v>
          </cell>
          <cell r="K671" t="str">
            <v>PITSS</v>
          </cell>
          <cell r="L671" t="str">
            <v>ASP</v>
          </cell>
          <cell r="M671" t="str">
            <v>OFFICE DEPOT DE MEXICO SA DE CV</v>
          </cell>
          <cell r="N671" t="str">
            <v>BLV MANUEL J CLOUTHIER SN</v>
          </cell>
          <cell r="O671" t="str">
            <v>LEON-GTO</v>
          </cell>
          <cell r="P671">
            <v>0</v>
          </cell>
          <cell r="Q671" t="str">
            <v>INTERIOR</v>
          </cell>
          <cell r="R671">
            <v>96</v>
          </cell>
          <cell r="S671" t="str">
            <v>&gt;60</v>
          </cell>
          <cell r="T671" t="str">
            <v>Entry Production Color Low/Mid</v>
          </cell>
          <cell r="U671" t="str">
            <v>Entry Production</v>
          </cell>
          <cell r="V671" t="str">
            <v>Ciudad principal</v>
          </cell>
          <cell r="W671" t="str">
            <v>3-&gt;60</v>
          </cell>
          <cell r="X671">
            <v>1.1499999999999999</v>
          </cell>
          <cell r="Y671">
            <v>1808.95</v>
          </cell>
          <cell r="Z671">
            <v>1</v>
          </cell>
          <cell r="AA671">
            <v>1.25</v>
          </cell>
          <cell r="AB671">
            <v>4</v>
          </cell>
          <cell r="AC671">
            <v>0.3125</v>
          </cell>
          <cell r="AD671">
            <v>0</v>
          </cell>
          <cell r="AE671">
            <v>0</v>
          </cell>
          <cell r="AF671">
            <v>43557</v>
          </cell>
          <cell r="AG671">
            <v>43557</v>
          </cell>
          <cell r="AH671">
            <v>0</v>
          </cell>
          <cell r="AI671" t="str">
            <v>0-1 día</v>
          </cell>
          <cell r="AJ671">
            <v>0</v>
          </cell>
          <cell r="AK671">
            <v>0</v>
          </cell>
          <cell r="AL671">
            <v>0</v>
          </cell>
          <cell r="AM671">
            <v>1808.95</v>
          </cell>
          <cell r="AN671">
            <v>1808.95</v>
          </cell>
          <cell r="AO671">
            <v>2</v>
          </cell>
        </row>
        <row r="672">
          <cell r="A672" t="str">
            <v>0E2B6466162</v>
          </cell>
          <cell r="B672" t="str">
            <v>0E2B6466162</v>
          </cell>
          <cell r="C672" t="str">
            <v>0E2B646616</v>
          </cell>
          <cell r="D672" t="str">
            <v>ABR-19</v>
          </cell>
          <cell r="E672">
            <v>1</v>
          </cell>
          <cell r="F672" t="str">
            <v>2018643</v>
          </cell>
          <cell r="G672" t="str">
            <v>SR MANTENIMIENTO CORRECTIVO</v>
          </cell>
          <cell r="H672" t="str">
            <v>0070</v>
          </cell>
          <cell r="I672" t="str">
            <v>02/04/2019 08:08</v>
          </cell>
          <cell r="J672" t="str">
            <v>800183</v>
          </cell>
          <cell r="K672" t="str">
            <v>PITSS</v>
          </cell>
          <cell r="L672" t="str">
            <v>ASP</v>
          </cell>
          <cell r="M672" t="str">
            <v>OFFICE DEPOT DE MEXICO SA DE CV</v>
          </cell>
          <cell r="N672" t="str">
            <v>AV ADOLFO LOPEZ MATEOS 1299</v>
          </cell>
          <cell r="O672" t="str">
            <v>TLAJOMULCO DE ZU&amp;IGA</v>
          </cell>
          <cell r="P672">
            <v>0</v>
          </cell>
          <cell r="Q672" t="str">
            <v>INTERIOR</v>
          </cell>
          <cell r="R672">
            <v>126</v>
          </cell>
          <cell r="S672" t="str">
            <v>&gt;60</v>
          </cell>
          <cell r="T672" t="str">
            <v>Entry Production Color Low/Mid</v>
          </cell>
          <cell r="U672" t="str">
            <v>Entry Production</v>
          </cell>
          <cell r="V672" t="str">
            <v>Ciudad principal</v>
          </cell>
          <cell r="W672" t="str">
            <v>3-&gt;60</v>
          </cell>
          <cell r="X672">
            <v>1.1499999999999999</v>
          </cell>
          <cell r="Y672">
            <v>1808.95</v>
          </cell>
          <cell r="Z672">
            <v>1</v>
          </cell>
          <cell r="AA672">
            <v>2</v>
          </cell>
          <cell r="AB672">
            <v>4</v>
          </cell>
          <cell r="AC672">
            <v>0.5</v>
          </cell>
          <cell r="AD672">
            <v>0</v>
          </cell>
          <cell r="AE672">
            <v>0</v>
          </cell>
          <cell r="AF672">
            <v>43557</v>
          </cell>
          <cell r="AG672">
            <v>43557</v>
          </cell>
          <cell r="AH672">
            <v>0</v>
          </cell>
          <cell r="AI672" t="str">
            <v>0-1 día</v>
          </cell>
          <cell r="AJ672">
            <v>0</v>
          </cell>
          <cell r="AK672">
            <v>0</v>
          </cell>
          <cell r="AL672">
            <v>0</v>
          </cell>
          <cell r="AM672">
            <v>1808.95</v>
          </cell>
          <cell r="AN672">
            <v>1651.65</v>
          </cell>
          <cell r="AO672">
            <v>2</v>
          </cell>
        </row>
        <row r="673">
          <cell r="A673" t="str">
            <v>0B2R0910162</v>
          </cell>
          <cell r="B673" t="str">
            <v>0B2R0910162</v>
          </cell>
          <cell r="C673" t="str">
            <v>0B2R091016</v>
          </cell>
          <cell r="D673" t="str">
            <v>ABR-19</v>
          </cell>
          <cell r="E673">
            <v>1</v>
          </cell>
          <cell r="F673" t="str">
            <v>2018947</v>
          </cell>
          <cell r="G673" t="str">
            <v>SR MANTENIMIENTO CORRECTIVO</v>
          </cell>
          <cell r="H673" t="str">
            <v>8680</v>
          </cell>
          <cell r="I673" t="str">
            <v>02/04/2019 12:59</v>
          </cell>
          <cell r="J673" t="str">
            <v>500083</v>
          </cell>
          <cell r="K673" t="str">
            <v>PITSS</v>
          </cell>
          <cell r="L673" t="str">
            <v>ASP</v>
          </cell>
          <cell r="M673" t="str">
            <v>GALAZ YAMAZAKI RUIZ URQUIZA SC</v>
          </cell>
          <cell r="N673" t="str">
            <v>AV JUAREZ No 1102 PISO 40</v>
          </cell>
          <cell r="O673" t="str">
            <v>Monterrey-NL</v>
          </cell>
          <cell r="P673">
            <v>0</v>
          </cell>
          <cell r="Q673" t="str">
            <v>INTERIOR</v>
          </cell>
          <cell r="R673">
            <v>112</v>
          </cell>
          <cell r="S673" t="str">
            <v>&gt;60</v>
          </cell>
          <cell r="T673" t="str">
            <v>Entry Production Color Low/Mid</v>
          </cell>
          <cell r="U673" t="str">
            <v>Entry Production</v>
          </cell>
          <cell r="V673" t="str">
            <v>Ciudad principal</v>
          </cell>
          <cell r="W673" t="str">
            <v>3-&gt;60</v>
          </cell>
          <cell r="X673">
            <v>1.1499999999999999</v>
          </cell>
          <cell r="Y673">
            <v>1808.95</v>
          </cell>
          <cell r="Z673">
            <v>1</v>
          </cell>
          <cell r="AA673">
            <v>1.17</v>
          </cell>
          <cell r="AB673">
            <v>4</v>
          </cell>
          <cell r="AC673">
            <v>0.29249999999999998</v>
          </cell>
          <cell r="AD673">
            <v>0</v>
          </cell>
          <cell r="AE673">
            <v>0</v>
          </cell>
          <cell r="AF673">
            <v>43558</v>
          </cell>
          <cell r="AG673">
            <v>43558</v>
          </cell>
          <cell r="AH673">
            <v>0</v>
          </cell>
          <cell r="AI673" t="str">
            <v>0-1 día</v>
          </cell>
          <cell r="AJ673">
            <v>0</v>
          </cell>
          <cell r="AK673">
            <v>0</v>
          </cell>
          <cell r="AL673">
            <v>0</v>
          </cell>
          <cell r="AM673">
            <v>1808.95</v>
          </cell>
          <cell r="AN673">
            <v>1808.95</v>
          </cell>
          <cell r="AO673">
            <v>2</v>
          </cell>
        </row>
        <row r="674">
          <cell r="A674" t="str">
            <v>0XPN5531332</v>
          </cell>
          <cell r="B674" t="str">
            <v>0XPN5531331</v>
          </cell>
          <cell r="C674" t="str">
            <v>0XPN553133</v>
          </cell>
          <cell r="D674" t="str">
            <v>ABR-19</v>
          </cell>
          <cell r="E674">
            <v>1</v>
          </cell>
          <cell r="F674" t="str">
            <v>2018881</v>
          </cell>
          <cell r="G674" t="str">
            <v>SR MANTENIMIENTO CORRECTIVO</v>
          </cell>
          <cell r="H674" t="str">
            <v>0560</v>
          </cell>
          <cell r="I674" t="str">
            <v>02/04/2019 12:53</v>
          </cell>
          <cell r="J674" t="str">
            <v>800188</v>
          </cell>
          <cell r="K674" t="str">
            <v>PITSS</v>
          </cell>
          <cell r="L674" t="str">
            <v>ASP</v>
          </cell>
          <cell r="M674" t="str">
            <v>OFFICE DEPOT DE MEXICO SA DE CV</v>
          </cell>
          <cell r="N674" t="str">
            <v>BLV ADOLFO LOPEZ MATEOS 1025</v>
          </cell>
          <cell r="O674" t="str">
            <v>CELAYA-GTO</v>
          </cell>
          <cell r="P674">
            <v>0</v>
          </cell>
          <cell r="Q674" t="str">
            <v>INTERIOR</v>
          </cell>
          <cell r="R674">
            <v>117</v>
          </cell>
          <cell r="S674" t="str">
            <v>&gt;60</v>
          </cell>
          <cell r="T674" t="str">
            <v>Entry Production Color Low/Mid</v>
          </cell>
          <cell r="U674" t="str">
            <v>Entry Production</v>
          </cell>
          <cell r="V674" t="str">
            <v>Ciudad principal</v>
          </cell>
          <cell r="W674" t="str">
            <v>3-&gt;60</v>
          </cell>
          <cell r="X674">
            <v>1.1499999999999999</v>
          </cell>
          <cell r="Y674">
            <v>1808.95</v>
          </cell>
          <cell r="Z674">
            <v>1</v>
          </cell>
          <cell r="AA674">
            <v>1.1200000000000001</v>
          </cell>
          <cell r="AB674">
            <v>4</v>
          </cell>
          <cell r="AC674">
            <v>0.28000000000000003</v>
          </cell>
          <cell r="AD674">
            <v>0</v>
          </cell>
          <cell r="AE674">
            <v>0</v>
          </cell>
          <cell r="AF674">
            <v>43557</v>
          </cell>
          <cell r="AG674">
            <v>43558</v>
          </cell>
          <cell r="AH674">
            <v>1</v>
          </cell>
          <cell r="AI674" t="str">
            <v>0-1 día</v>
          </cell>
          <cell r="AJ674">
            <v>0</v>
          </cell>
          <cell r="AK674">
            <v>0</v>
          </cell>
          <cell r="AL674">
            <v>0</v>
          </cell>
          <cell r="AM674">
            <v>1808.95</v>
          </cell>
          <cell r="AN674">
            <v>1808.95</v>
          </cell>
          <cell r="AO674">
            <v>1</v>
          </cell>
        </row>
        <row r="675">
          <cell r="A675" t="str">
            <v>0XPN5466863</v>
          </cell>
          <cell r="B675" t="str">
            <v>0XPN5466861</v>
          </cell>
          <cell r="C675" t="str">
            <v>0XPN546686</v>
          </cell>
          <cell r="D675" t="str">
            <v>ABR-19</v>
          </cell>
          <cell r="E675">
            <v>1</v>
          </cell>
          <cell r="F675" t="str">
            <v>2019547</v>
          </cell>
          <cell r="G675" t="str">
            <v>SR MANTENIMIENTO CORRECTIVO</v>
          </cell>
          <cell r="H675" t="str">
            <v>0560</v>
          </cell>
          <cell r="I675" t="str">
            <v>03/04/2019 14:37</v>
          </cell>
          <cell r="J675" t="str">
            <v>500036</v>
          </cell>
          <cell r="K675" t="str">
            <v>PITSS</v>
          </cell>
          <cell r="L675" t="str">
            <v>ASP</v>
          </cell>
          <cell r="M675" t="str">
            <v>OFFICE DEPOT DE MEXICO SA DE CV</v>
          </cell>
          <cell r="N675" t="str">
            <v>AV ABRAHAM LINCOLN 5000 PTE</v>
          </cell>
          <cell r="O675" t="str">
            <v>MONTERREY-NL</v>
          </cell>
          <cell r="P675">
            <v>0</v>
          </cell>
          <cell r="Q675" t="str">
            <v>INTERIOR</v>
          </cell>
          <cell r="R675">
            <v>230</v>
          </cell>
          <cell r="S675" t="str">
            <v>&gt;60</v>
          </cell>
          <cell r="T675" t="str">
            <v>Entry Production Color Low/Mid</v>
          </cell>
          <cell r="U675" t="str">
            <v>Entry Production</v>
          </cell>
          <cell r="V675" t="str">
            <v>Ciudad principal</v>
          </cell>
          <cell r="W675" t="str">
            <v>3-&gt;60</v>
          </cell>
          <cell r="X675">
            <v>1.1499999999999999</v>
          </cell>
          <cell r="Y675">
            <v>1808.95</v>
          </cell>
          <cell r="Z675">
            <v>1</v>
          </cell>
          <cell r="AA675">
            <v>2.66</v>
          </cell>
          <cell r="AB675">
            <v>4</v>
          </cell>
          <cell r="AC675">
            <v>0.66500000000000004</v>
          </cell>
          <cell r="AD675">
            <v>0</v>
          </cell>
          <cell r="AE675">
            <v>0</v>
          </cell>
          <cell r="AF675">
            <v>43558</v>
          </cell>
          <cell r="AG675">
            <v>43559</v>
          </cell>
          <cell r="AH675">
            <v>1</v>
          </cell>
          <cell r="AI675" t="str">
            <v>0-1 día</v>
          </cell>
          <cell r="AJ675">
            <v>0</v>
          </cell>
          <cell r="AK675">
            <v>0</v>
          </cell>
          <cell r="AL675">
            <v>0</v>
          </cell>
          <cell r="AM675">
            <v>1808.95</v>
          </cell>
          <cell r="AN675">
            <v>1808.95</v>
          </cell>
          <cell r="AO675">
            <v>1</v>
          </cell>
        </row>
        <row r="676">
          <cell r="A676" t="str">
            <v>0BG294889322</v>
          </cell>
          <cell r="B676" t="str">
            <v>0BG29488931</v>
          </cell>
          <cell r="C676" t="str">
            <v>0BG2948893</v>
          </cell>
          <cell r="D676" t="str">
            <v>ABR-19</v>
          </cell>
          <cell r="E676">
            <v>1</v>
          </cell>
          <cell r="F676" t="str">
            <v>2013303</v>
          </cell>
          <cell r="G676" t="str">
            <v>SR MANTENIMIENTO CORRECTIVO</v>
          </cell>
          <cell r="H676" t="str">
            <v>4395</v>
          </cell>
          <cell r="I676" t="str">
            <v>22/03/2019 09:45</v>
          </cell>
          <cell r="J676" t="str">
            <v>500083</v>
          </cell>
          <cell r="K676" t="str">
            <v>PITSS</v>
          </cell>
          <cell r="L676" t="str">
            <v>ASP</v>
          </cell>
          <cell r="M676" t="str">
            <v>OFFICE DEPOT DE MEXICO SA DE CV</v>
          </cell>
          <cell r="N676" t="str">
            <v>MORELOS No 406 ORIENTE</v>
          </cell>
          <cell r="O676" t="str">
            <v>Monterrey-NL</v>
          </cell>
          <cell r="P676">
            <v>0</v>
          </cell>
          <cell r="Q676" t="str">
            <v>INTERIOR</v>
          </cell>
          <cell r="R676">
            <v>63</v>
          </cell>
          <cell r="S676" t="str">
            <v>&gt;60</v>
          </cell>
          <cell r="T676" t="str">
            <v>Light Production Digital Business</v>
          </cell>
          <cell r="U676" t="str">
            <v>Entry Production</v>
          </cell>
          <cell r="V676" t="str">
            <v>Ciudad principal</v>
          </cell>
          <cell r="W676" t="str">
            <v>3-&gt;60</v>
          </cell>
          <cell r="X676">
            <v>1.1499999999999999</v>
          </cell>
          <cell r="Y676">
            <v>1808.95</v>
          </cell>
          <cell r="Z676">
            <v>1</v>
          </cell>
          <cell r="AA676">
            <v>3.47</v>
          </cell>
          <cell r="AB676">
            <v>4</v>
          </cell>
          <cell r="AC676">
            <v>0.86750000000000005</v>
          </cell>
          <cell r="AD676">
            <v>0</v>
          </cell>
          <cell r="AE676">
            <v>0</v>
          </cell>
          <cell r="AF676">
            <v>43559</v>
          </cell>
          <cell r="AG676">
            <v>43559</v>
          </cell>
          <cell r="AH676">
            <v>0</v>
          </cell>
          <cell r="AI676" t="str">
            <v>0-1 día</v>
          </cell>
          <cell r="AJ676">
            <v>0</v>
          </cell>
          <cell r="AK676">
            <v>0</v>
          </cell>
          <cell r="AL676">
            <v>0</v>
          </cell>
          <cell r="AM676">
            <v>1808.95</v>
          </cell>
          <cell r="AN676">
            <v>1258.4000000000001</v>
          </cell>
          <cell r="AO676">
            <v>1</v>
          </cell>
        </row>
        <row r="677">
          <cell r="A677" t="str">
            <v>0XPN3969723</v>
          </cell>
          <cell r="B677" t="str">
            <v>0XPN3969722</v>
          </cell>
          <cell r="C677" t="str">
            <v>0XPN396972</v>
          </cell>
          <cell r="D677" t="str">
            <v>ABR-19</v>
          </cell>
          <cell r="E677">
            <v>1</v>
          </cell>
          <cell r="F677" t="str">
            <v>2019239</v>
          </cell>
          <cell r="G677" t="str">
            <v>SR MANTENIMIENTO CORRECTIVO</v>
          </cell>
          <cell r="H677" t="str">
            <v>0551</v>
          </cell>
          <cell r="I677" t="str">
            <v>03/04/2019 08:36</v>
          </cell>
          <cell r="J677" t="str">
            <v>800192</v>
          </cell>
          <cell r="K677" t="str">
            <v>PITSS</v>
          </cell>
          <cell r="L677" t="str">
            <v>ASP</v>
          </cell>
          <cell r="M677" t="str">
            <v>OFFICE DEPOT DE MEXICO SA DE CV</v>
          </cell>
          <cell r="N677" t="str">
            <v>AMERICAS 655</v>
          </cell>
          <cell r="O677" t="str">
            <v>GUADALAJARA-JAL</v>
          </cell>
          <cell r="P677">
            <v>0</v>
          </cell>
          <cell r="Q677" t="str">
            <v>INTERIOR</v>
          </cell>
          <cell r="R677">
            <v>98</v>
          </cell>
          <cell r="S677" t="str">
            <v>&gt;60</v>
          </cell>
          <cell r="T677" t="str">
            <v>Entry Production Color Low/Mid</v>
          </cell>
          <cell r="U677" t="str">
            <v>Entry Production</v>
          </cell>
          <cell r="V677" t="str">
            <v>Ciudad principal</v>
          </cell>
          <cell r="W677" t="str">
            <v>3-&gt;60</v>
          </cell>
          <cell r="X677">
            <v>1.1499999999999999</v>
          </cell>
          <cell r="Y677">
            <v>1808.95</v>
          </cell>
          <cell r="Z677">
            <v>1</v>
          </cell>
          <cell r="AA677">
            <v>1.1000000000000001</v>
          </cell>
          <cell r="AB677">
            <v>4</v>
          </cell>
          <cell r="AC677">
            <v>0.27500000000000002</v>
          </cell>
          <cell r="AD677">
            <v>0</v>
          </cell>
          <cell r="AE677">
            <v>0</v>
          </cell>
          <cell r="AF677">
            <v>43559</v>
          </cell>
          <cell r="AG677">
            <v>43559</v>
          </cell>
          <cell r="AH677">
            <v>0</v>
          </cell>
          <cell r="AI677" t="str">
            <v>0-1 día</v>
          </cell>
          <cell r="AJ677">
            <v>0</v>
          </cell>
          <cell r="AK677">
            <v>0</v>
          </cell>
          <cell r="AL677">
            <v>0</v>
          </cell>
          <cell r="AM677">
            <v>1808.95</v>
          </cell>
          <cell r="AN677">
            <v>1651.65</v>
          </cell>
          <cell r="AO677">
            <v>2</v>
          </cell>
        </row>
        <row r="678">
          <cell r="A678" t="str">
            <v>0BG29469174</v>
          </cell>
          <cell r="B678" t="str">
            <v>0BG29469171</v>
          </cell>
          <cell r="C678" t="str">
            <v>0BG2946917</v>
          </cell>
          <cell r="D678" t="str">
            <v>ABR-19</v>
          </cell>
          <cell r="E678">
            <v>1</v>
          </cell>
          <cell r="F678" t="str">
            <v>2020009</v>
          </cell>
          <cell r="G678" t="str">
            <v>SR MANTENIMIENTO CORRECTIVO</v>
          </cell>
          <cell r="H678" t="str">
            <v>4395</v>
          </cell>
          <cell r="I678" t="str">
            <v>04/04/2019 11:58</v>
          </cell>
          <cell r="J678" t="str">
            <v>500019</v>
          </cell>
          <cell r="K678" t="str">
            <v>PITSS</v>
          </cell>
          <cell r="L678" t="str">
            <v>ASP</v>
          </cell>
          <cell r="M678" t="str">
            <v>OFFICE DEPOT DE MEXICO SA DE CV</v>
          </cell>
          <cell r="N678" t="str">
            <v>AUTO CLUB 194-D</v>
          </cell>
          <cell r="O678" t="str">
            <v>GOMEZ PALACIO-DGO</v>
          </cell>
          <cell r="P678">
            <v>0</v>
          </cell>
          <cell r="Q678" t="str">
            <v>INTERIOR</v>
          </cell>
          <cell r="R678">
            <v>101</v>
          </cell>
          <cell r="S678" t="str">
            <v>&gt;60</v>
          </cell>
          <cell r="T678" t="str">
            <v>Light Production Digital Business</v>
          </cell>
          <cell r="U678" t="str">
            <v>Entry Production</v>
          </cell>
          <cell r="V678" t="str">
            <v>Otras</v>
          </cell>
          <cell r="W678" t="str">
            <v>3-&gt;60</v>
          </cell>
          <cell r="X678">
            <v>1.1499999999999999</v>
          </cell>
          <cell r="Y678">
            <v>1808.95</v>
          </cell>
          <cell r="Z678">
            <v>1</v>
          </cell>
          <cell r="AA678">
            <v>1.03</v>
          </cell>
          <cell r="AB678">
            <v>6</v>
          </cell>
          <cell r="AC678">
            <v>0.17166666666666666</v>
          </cell>
          <cell r="AD678">
            <v>0</v>
          </cell>
          <cell r="AE678">
            <v>0</v>
          </cell>
          <cell r="AF678">
            <v>43560</v>
          </cell>
          <cell r="AG678">
            <v>43560</v>
          </cell>
          <cell r="AH678">
            <v>0</v>
          </cell>
          <cell r="AI678" t="str">
            <v>0-1 día</v>
          </cell>
          <cell r="AJ678">
            <v>0</v>
          </cell>
          <cell r="AK678">
            <v>0</v>
          </cell>
          <cell r="AL678">
            <v>0</v>
          </cell>
          <cell r="AM678">
            <v>1808.95</v>
          </cell>
          <cell r="AN678">
            <v>1808.95</v>
          </cell>
          <cell r="AO678">
            <v>1</v>
          </cell>
        </row>
        <row r="679">
          <cell r="A679" t="str">
            <v>0DRB13126026</v>
          </cell>
          <cell r="B679" t="str">
            <v>0DRB1312602</v>
          </cell>
          <cell r="C679" t="str">
            <v>0DRB131260</v>
          </cell>
          <cell r="D679" t="str">
            <v>ABR-19</v>
          </cell>
          <cell r="E679">
            <v>1</v>
          </cell>
          <cell r="F679" t="str">
            <v>2015379</v>
          </cell>
          <cell r="G679" t="str">
            <v>SR MANTENIMIENTO CORRECTIVO</v>
          </cell>
          <cell r="H679" t="str">
            <v>1263</v>
          </cell>
          <cell r="I679" t="str">
            <v>26/03/2019 13:41</v>
          </cell>
          <cell r="J679" t="str">
            <v>800192</v>
          </cell>
          <cell r="K679" t="str">
            <v>PITSS</v>
          </cell>
          <cell r="L679" t="str">
            <v>ASP</v>
          </cell>
          <cell r="M679" t="str">
            <v>COMPUTER FORMS SA DE CV</v>
          </cell>
          <cell r="N679" t="str">
            <v>KM 9 CARRETERA A EL CASTILLO</v>
          </cell>
          <cell r="O679" t="str">
            <v>Jalisco-JAL</v>
          </cell>
          <cell r="P679">
            <v>0</v>
          </cell>
          <cell r="Q679" t="str">
            <v>INTERIOR</v>
          </cell>
          <cell r="R679">
            <v>64</v>
          </cell>
          <cell r="S679" t="str">
            <v>&gt;60</v>
          </cell>
          <cell r="T679" t="str">
            <v>Entry Production Color Low/Mid</v>
          </cell>
          <cell r="U679" t="str">
            <v>Entry Production</v>
          </cell>
          <cell r="V679" t="str">
            <v>Ciudad principal</v>
          </cell>
          <cell r="W679" t="str">
            <v>3-&gt;60</v>
          </cell>
          <cell r="X679">
            <v>1.1499999999999999</v>
          </cell>
          <cell r="Y679">
            <v>1808.95</v>
          </cell>
          <cell r="Z679">
            <v>1</v>
          </cell>
          <cell r="AA679">
            <v>2.02</v>
          </cell>
          <cell r="AB679">
            <v>4</v>
          </cell>
          <cell r="AC679">
            <v>0.505</v>
          </cell>
          <cell r="AD679">
            <v>0</v>
          </cell>
          <cell r="AE679">
            <v>0</v>
          </cell>
          <cell r="AF679">
            <v>43560</v>
          </cell>
          <cell r="AG679">
            <v>43560</v>
          </cell>
          <cell r="AH679">
            <v>0</v>
          </cell>
          <cell r="AI679" t="str">
            <v>0-1 día</v>
          </cell>
          <cell r="AJ679">
            <v>0</v>
          </cell>
          <cell r="AK679">
            <v>0</v>
          </cell>
          <cell r="AL679">
            <v>0</v>
          </cell>
          <cell r="AM679">
            <v>1808.95</v>
          </cell>
          <cell r="AN679">
            <v>1808.95</v>
          </cell>
          <cell r="AO679">
            <v>2</v>
          </cell>
        </row>
        <row r="680">
          <cell r="A680" t="str">
            <v>0E2B6585294</v>
          </cell>
          <cell r="B680" t="str">
            <v>0E2B6585291</v>
          </cell>
          <cell r="C680" t="str">
            <v>0E2B658529</v>
          </cell>
          <cell r="D680" t="str">
            <v>ABR-19</v>
          </cell>
          <cell r="E680">
            <v>1</v>
          </cell>
          <cell r="F680" t="str">
            <v>2020139</v>
          </cell>
          <cell r="G680" t="str">
            <v>SR MANTENIMIENTO CORRECTIVO</v>
          </cell>
          <cell r="H680" t="str">
            <v>0070</v>
          </cell>
          <cell r="I680" t="str">
            <v>04/04/2019 14:37</v>
          </cell>
          <cell r="J680" t="str">
            <v>800027</v>
          </cell>
          <cell r="K680" t="str">
            <v>PITSS</v>
          </cell>
          <cell r="L680" t="str">
            <v>ASP</v>
          </cell>
          <cell r="M680" t="str">
            <v>OPERADORA OMX SA DE CV</v>
          </cell>
          <cell r="N680" t="str">
            <v>AV LOPEZ MATEOS SUR No 7000</v>
          </cell>
          <cell r="O680" t="str">
            <v>Tlajomulco De Zu&amp;Iga</v>
          </cell>
          <cell r="P680">
            <v>0</v>
          </cell>
          <cell r="Q680" t="str">
            <v>INTERIOR</v>
          </cell>
          <cell r="R680">
            <v>210</v>
          </cell>
          <cell r="S680" t="str">
            <v>&gt;60</v>
          </cell>
          <cell r="T680" t="str">
            <v>Entry Production Color Low/Mid</v>
          </cell>
          <cell r="U680" t="str">
            <v>Entry Production</v>
          </cell>
          <cell r="V680" t="str">
            <v>Ciudad principal</v>
          </cell>
          <cell r="W680" t="str">
            <v>3-&gt;60</v>
          </cell>
          <cell r="X680">
            <v>1.1499999999999999</v>
          </cell>
          <cell r="Y680">
            <v>1808.95</v>
          </cell>
          <cell r="Z680">
            <v>1</v>
          </cell>
          <cell r="AA680">
            <v>2.88</v>
          </cell>
          <cell r="AB680">
            <v>4</v>
          </cell>
          <cell r="AC680">
            <v>0.72</v>
          </cell>
          <cell r="AD680">
            <v>0</v>
          </cell>
          <cell r="AE680">
            <v>0</v>
          </cell>
          <cell r="AF680">
            <v>43559</v>
          </cell>
          <cell r="AG680">
            <v>43562</v>
          </cell>
          <cell r="AH680">
            <v>1</v>
          </cell>
          <cell r="AI680" t="str">
            <v>0-1 día</v>
          </cell>
          <cell r="AJ680">
            <v>0</v>
          </cell>
          <cell r="AK680">
            <v>0</v>
          </cell>
          <cell r="AL680">
            <v>0</v>
          </cell>
          <cell r="AM680">
            <v>1808.95</v>
          </cell>
          <cell r="AN680">
            <v>1808.95</v>
          </cell>
          <cell r="AO680">
            <v>1</v>
          </cell>
        </row>
        <row r="681">
          <cell r="A681" t="str">
            <v>0ER21279335</v>
          </cell>
          <cell r="B681" t="str">
            <v>0ER21279331</v>
          </cell>
          <cell r="C681" t="str">
            <v>0ER2127933</v>
          </cell>
          <cell r="D681" t="str">
            <v>ABR-19</v>
          </cell>
          <cell r="E681">
            <v>1</v>
          </cell>
          <cell r="F681" t="str">
            <v>2020589</v>
          </cell>
          <cell r="G681" t="str">
            <v>SR MANTENIMIENTO CORRECTIVO</v>
          </cell>
          <cell r="H681" t="str">
            <v>1277</v>
          </cell>
          <cell r="I681" t="str">
            <v>05/04/2019 10:58</v>
          </cell>
          <cell r="J681" t="str">
            <v>800027</v>
          </cell>
          <cell r="K681" t="str">
            <v>PITSS</v>
          </cell>
          <cell r="L681" t="str">
            <v>ASP</v>
          </cell>
          <cell r="M681" t="str">
            <v>OFFICE DEPOT DE MEXICO SA DE CV</v>
          </cell>
          <cell r="N681" t="str">
            <v>CENTRO COMERCIAL REAL CENTER AV SANTA MARGARITA No</v>
          </cell>
          <cell r="O681" t="str">
            <v>Zapopan-JAL</v>
          </cell>
          <cell r="P681">
            <v>0</v>
          </cell>
          <cell r="Q681" t="str">
            <v>INTERIOR</v>
          </cell>
          <cell r="R681">
            <v>557</v>
          </cell>
          <cell r="S681" t="str">
            <v>&gt;60</v>
          </cell>
          <cell r="T681" t="str">
            <v>Entry Production Color Low/Mid</v>
          </cell>
          <cell r="U681" t="str">
            <v>Entry Production</v>
          </cell>
          <cell r="V681" t="str">
            <v>Ciudad principal</v>
          </cell>
          <cell r="W681" t="str">
            <v>3-&gt;60</v>
          </cell>
          <cell r="X681">
            <v>1.1499999999999999</v>
          </cell>
          <cell r="Y681">
            <v>1808.95</v>
          </cell>
          <cell r="Z681">
            <v>1</v>
          </cell>
          <cell r="AA681">
            <v>3</v>
          </cell>
          <cell r="AB681">
            <v>4</v>
          </cell>
          <cell r="AC681">
            <v>0.75</v>
          </cell>
          <cell r="AD681">
            <v>0</v>
          </cell>
          <cell r="AE681">
            <v>0</v>
          </cell>
          <cell r="AF681">
            <v>43560</v>
          </cell>
          <cell r="AG681">
            <v>43562</v>
          </cell>
          <cell r="AH681">
            <v>0</v>
          </cell>
          <cell r="AI681" t="str">
            <v>0-1 día</v>
          </cell>
          <cell r="AJ681">
            <v>0</v>
          </cell>
          <cell r="AK681">
            <v>0</v>
          </cell>
          <cell r="AL681">
            <v>0</v>
          </cell>
          <cell r="AM681">
            <v>1808.95</v>
          </cell>
          <cell r="AN681">
            <v>1808.95</v>
          </cell>
          <cell r="AO681">
            <v>1</v>
          </cell>
        </row>
        <row r="682">
          <cell r="A682" t="str">
            <v>0A1H0219615</v>
          </cell>
          <cell r="B682" t="str">
            <v>0A1H0219611</v>
          </cell>
          <cell r="C682" t="str">
            <v>0A1H021961</v>
          </cell>
          <cell r="D682" t="str">
            <v>ABR-19</v>
          </cell>
          <cell r="E682">
            <v>1</v>
          </cell>
          <cell r="F682" t="str">
            <v>2020691</v>
          </cell>
          <cell r="G682" t="str">
            <v>SR MANTENIMIENTO CORRECTIVO</v>
          </cell>
          <cell r="H682" t="str">
            <v>6705</v>
          </cell>
          <cell r="I682" t="str">
            <v>05/04/2019 12:18</v>
          </cell>
          <cell r="J682" t="str">
            <v>500066</v>
          </cell>
          <cell r="K682" t="str">
            <v>PITSS</v>
          </cell>
          <cell r="L682" t="str">
            <v>ASP</v>
          </cell>
          <cell r="M682" t="str">
            <v>OFFICE DEPOT DE MEXICO SA DE CV</v>
          </cell>
          <cell r="N682" t="str">
            <v>CARRETERA NACIONAL NO 500 LOCAL N-119</v>
          </cell>
          <cell r="O682" t="str">
            <v>Monterrey-NL</v>
          </cell>
          <cell r="P682">
            <v>0</v>
          </cell>
          <cell r="Q682" t="str">
            <v>INTERIOR</v>
          </cell>
          <cell r="R682">
            <v>121</v>
          </cell>
          <cell r="S682" t="str">
            <v>&gt;60</v>
          </cell>
          <cell r="T682" t="str">
            <v>WF Mono Systems and Legacy Color</v>
          </cell>
          <cell r="U682" t="str">
            <v>WF</v>
          </cell>
          <cell r="V682" t="str">
            <v>Ciudad principal</v>
          </cell>
          <cell r="W682" t="str">
            <v>3-&gt;60</v>
          </cell>
          <cell r="X682">
            <v>1.1499999999999999</v>
          </cell>
          <cell r="Y682">
            <v>1808.95</v>
          </cell>
          <cell r="Z682">
            <v>1</v>
          </cell>
          <cell r="AA682">
            <v>3.18</v>
          </cell>
          <cell r="AB682">
            <v>4</v>
          </cell>
          <cell r="AC682">
            <v>0.79500000000000004</v>
          </cell>
          <cell r="AD682">
            <v>0</v>
          </cell>
          <cell r="AE682">
            <v>0</v>
          </cell>
          <cell r="AF682">
            <v>43560</v>
          </cell>
          <cell r="AG682">
            <v>43563</v>
          </cell>
          <cell r="AH682">
            <v>1</v>
          </cell>
          <cell r="AI682" t="str">
            <v>0-1 día</v>
          </cell>
          <cell r="AJ682">
            <v>0</v>
          </cell>
          <cell r="AK682">
            <v>0</v>
          </cell>
          <cell r="AL682">
            <v>0</v>
          </cell>
          <cell r="AM682">
            <v>1808.95</v>
          </cell>
          <cell r="AN682">
            <v>1573</v>
          </cell>
          <cell r="AO682">
            <v>1</v>
          </cell>
        </row>
        <row r="683">
          <cell r="A683" t="str">
            <v>0E2B6635055</v>
          </cell>
          <cell r="B683" t="str">
            <v>0E2B6635051</v>
          </cell>
          <cell r="C683" t="str">
            <v>0E2B663505</v>
          </cell>
          <cell r="D683" t="str">
            <v>ABR-19</v>
          </cell>
          <cell r="E683">
            <v>1</v>
          </cell>
          <cell r="F683" t="str">
            <v>2020791</v>
          </cell>
          <cell r="G683" t="str">
            <v>SR MANTENIMIENTO CORRECTIVO</v>
          </cell>
          <cell r="H683" t="str">
            <v>0070</v>
          </cell>
          <cell r="I683" t="str">
            <v>05/04/2019 13:52</v>
          </cell>
          <cell r="J683" t="str">
            <v>800192</v>
          </cell>
          <cell r="K683" t="str">
            <v>PITSS</v>
          </cell>
          <cell r="L683" t="str">
            <v>ASP</v>
          </cell>
          <cell r="M683" t="str">
            <v>OPERADORA OMX SA DE CV</v>
          </cell>
          <cell r="N683" t="str">
            <v>AV MEXICO 3370</v>
          </cell>
          <cell r="O683" t="str">
            <v>Zapopan-JAL</v>
          </cell>
          <cell r="P683">
            <v>0</v>
          </cell>
          <cell r="Q683" t="str">
            <v>INTERIOR</v>
          </cell>
          <cell r="R683">
            <v>116</v>
          </cell>
          <cell r="S683" t="str">
            <v>&gt;60</v>
          </cell>
          <cell r="T683" t="str">
            <v>Entry Production Color Low/Mid</v>
          </cell>
          <cell r="U683" t="str">
            <v>Entry Production</v>
          </cell>
          <cell r="V683" t="str">
            <v>Ciudad principal</v>
          </cell>
          <cell r="W683" t="str">
            <v>3-&gt;60</v>
          </cell>
          <cell r="X683">
            <v>1.1499999999999999</v>
          </cell>
          <cell r="Y683">
            <v>1808.95</v>
          </cell>
          <cell r="Z683">
            <v>1</v>
          </cell>
          <cell r="AA683">
            <v>2.21</v>
          </cell>
          <cell r="AB683">
            <v>4</v>
          </cell>
          <cell r="AC683">
            <v>0.55249999999999999</v>
          </cell>
          <cell r="AD683">
            <v>0</v>
          </cell>
          <cell r="AE683">
            <v>0</v>
          </cell>
          <cell r="AF683">
            <v>43563</v>
          </cell>
          <cell r="AG683">
            <v>43564</v>
          </cell>
          <cell r="AH683">
            <v>1</v>
          </cell>
          <cell r="AI683" t="str">
            <v>0-1 día</v>
          </cell>
          <cell r="AJ683">
            <v>0</v>
          </cell>
          <cell r="AK683">
            <v>0</v>
          </cell>
          <cell r="AL683">
            <v>0</v>
          </cell>
          <cell r="AM683">
            <v>1808.95</v>
          </cell>
          <cell r="AN683">
            <v>1730.3</v>
          </cell>
          <cell r="AO683">
            <v>1</v>
          </cell>
        </row>
        <row r="684">
          <cell r="A684" t="str">
            <v>0E2B6514138</v>
          </cell>
          <cell r="B684" t="str">
            <v>0E2B6514131</v>
          </cell>
          <cell r="C684" t="str">
            <v>0E2B651413</v>
          </cell>
          <cell r="D684" t="str">
            <v>ABR-19</v>
          </cell>
          <cell r="E684">
            <v>1</v>
          </cell>
          <cell r="F684" t="str">
            <v>2021617</v>
          </cell>
          <cell r="G684" t="str">
            <v>SR MANTENIMIENTO CORRECTIVO</v>
          </cell>
          <cell r="H684" t="str">
            <v>0070</v>
          </cell>
          <cell r="I684" t="str">
            <v>08/04/2019 11:19</v>
          </cell>
          <cell r="J684" t="str">
            <v>800110</v>
          </cell>
          <cell r="K684" t="str">
            <v>PITSS</v>
          </cell>
          <cell r="L684" t="str">
            <v>ASP</v>
          </cell>
          <cell r="M684" t="str">
            <v>OFFICE DEPOT DE MEXICO SA DE CV</v>
          </cell>
          <cell r="N684" t="str">
            <v>AV CAMELINAS 2650</v>
          </cell>
          <cell r="O684" t="str">
            <v>MORELIA-MICH</v>
          </cell>
          <cell r="P684">
            <v>0</v>
          </cell>
          <cell r="Q684" t="str">
            <v>INTERIOR</v>
          </cell>
          <cell r="R684">
            <v>259</v>
          </cell>
          <cell r="S684" t="str">
            <v>&gt;60</v>
          </cell>
          <cell r="T684" t="str">
            <v>Entry Production Color Low/Mid</v>
          </cell>
          <cell r="U684" t="str">
            <v>Entry Production</v>
          </cell>
          <cell r="V684" t="str">
            <v>Ciudad principal</v>
          </cell>
          <cell r="W684" t="str">
            <v>3-&gt;60</v>
          </cell>
          <cell r="X684">
            <v>1.1499999999999999</v>
          </cell>
          <cell r="Y684">
            <v>1808.95</v>
          </cell>
          <cell r="Z684">
            <v>1</v>
          </cell>
          <cell r="AA684">
            <v>3.35</v>
          </cell>
          <cell r="AB684">
            <v>4</v>
          </cell>
          <cell r="AC684">
            <v>0.83750000000000002</v>
          </cell>
          <cell r="AD684">
            <v>0</v>
          </cell>
          <cell r="AE684">
            <v>0</v>
          </cell>
          <cell r="AF684">
            <v>43565</v>
          </cell>
          <cell r="AG684">
            <v>43565</v>
          </cell>
          <cell r="AH684">
            <v>0</v>
          </cell>
          <cell r="AI684" t="str">
            <v>0-1 día</v>
          </cell>
          <cell r="AJ684">
            <v>0</v>
          </cell>
          <cell r="AK684">
            <v>0</v>
          </cell>
          <cell r="AL684">
            <v>0</v>
          </cell>
          <cell r="AM684">
            <v>1808.95</v>
          </cell>
          <cell r="AN684">
            <v>1808.95</v>
          </cell>
          <cell r="AO684">
            <v>1</v>
          </cell>
        </row>
        <row r="685">
          <cell r="A685" t="str">
            <v>0E2B10668710</v>
          </cell>
          <cell r="B685" t="str">
            <v>0E2B1066871</v>
          </cell>
          <cell r="C685" t="str">
            <v>0E2B106687</v>
          </cell>
          <cell r="D685" t="str">
            <v>ABR-19</v>
          </cell>
          <cell r="E685">
            <v>1</v>
          </cell>
          <cell r="F685" t="str">
            <v>2023313</v>
          </cell>
          <cell r="G685" t="str">
            <v>SR MANTENIMIENTO CORRECTIVO</v>
          </cell>
          <cell r="H685" t="str">
            <v>0070</v>
          </cell>
          <cell r="I685" t="str">
            <v>10/04/2019 20:54</v>
          </cell>
          <cell r="J685" t="str">
            <v>800197</v>
          </cell>
          <cell r="K685" t="str">
            <v>PITSS</v>
          </cell>
          <cell r="L685" t="str">
            <v>ASP</v>
          </cell>
          <cell r="M685" t="str">
            <v>OPERADORA OMX SA DE CV</v>
          </cell>
          <cell r="N685" t="str">
            <v>AV VENUSTIANO CARRANZA 2301</v>
          </cell>
          <cell r="O685" t="str">
            <v>SAN LUIS POTOSI-SLP</v>
          </cell>
          <cell r="P685">
            <v>0</v>
          </cell>
          <cell r="Q685" t="str">
            <v>INTERIOR</v>
          </cell>
          <cell r="R685">
            <v>281</v>
          </cell>
          <cell r="S685" t="str">
            <v>&gt;60</v>
          </cell>
          <cell r="T685" t="str">
            <v>Entry Production Color Low/Mid</v>
          </cell>
          <cell r="U685" t="str">
            <v>Entry Production</v>
          </cell>
          <cell r="V685" t="str">
            <v>Ciudad principal</v>
          </cell>
          <cell r="W685" t="str">
            <v>3-&gt;60</v>
          </cell>
          <cell r="X685">
            <v>1.1499999999999999</v>
          </cell>
          <cell r="Y685">
            <v>1808.95</v>
          </cell>
          <cell r="Z685">
            <v>1</v>
          </cell>
          <cell r="AA685">
            <v>4</v>
          </cell>
          <cell r="AB685">
            <v>4</v>
          </cell>
          <cell r="AC685">
            <v>1</v>
          </cell>
          <cell r="AD685">
            <v>0</v>
          </cell>
          <cell r="AE685">
            <v>0</v>
          </cell>
          <cell r="AF685">
            <v>43566</v>
          </cell>
          <cell r="AG685">
            <v>43566</v>
          </cell>
          <cell r="AH685">
            <v>0</v>
          </cell>
          <cell r="AI685" t="str">
            <v>0-1 día</v>
          </cell>
          <cell r="AJ685">
            <v>0</v>
          </cell>
          <cell r="AK685">
            <v>0</v>
          </cell>
          <cell r="AL685">
            <v>0</v>
          </cell>
          <cell r="AM685">
            <v>1808.95</v>
          </cell>
          <cell r="AN685">
            <v>1808.95</v>
          </cell>
          <cell r="AO685">
            <v>1</v>
          </cell>
        </row>
        <row r="686">
          <cell r="A686" t="str">
            <v>0A1H02068311</v>
          </cell>
          <cell r="B686" t="str">
            <v>0A1H0206831</v>
          </cell>
          <cell r="C686" t="str">
            <v>0A1H020683</v>
          </cell>
          <cell r="D686" t="str">
            <v>ABR-19</v>
          </cell>
          <cell r="E686">
            <v>1</v>
          </cell>
          <cell r="F686" t="str">
            <v>2023391</v>
          </cell>
          <cell r="G686" t="str">
            <v>SR MANTENIMIENTO CORRECTIVO</v>
          </cell>
          <cell r="H686" t="str">
            <v>6705</v>
          </cell>
          <cell r="I686" t="str">
            <v>11/04/2019 08:12</v>
          </cell>
          <cell r="J686" t="str">
            <v>800147</v>
          </cell>
          <cell r="K686" t="str">
            <v>PITSS</v>
          </cell>
          <cell r="L686" t="str">
            <v>ASP</v>
          </cell>
          <cell r="M686" t="str">
            <v>OFFICE DEPOT DE MEXICO SA DE CV</v>
          </cell>
          <cell r="N686" t="str">
            <v>BLV A L MATEOS SN ESQ CHIMALPOPOC</v>
          </cell>
          <cell r="O686" t="str">
            <v>LEON-GTO</v>
          </cell>
          <cell r="P686">
            <v>0</v>
          </cell>
          <cell r="Q686" t="str">
            <v>INTERIOR</v>
          </cell>
          <cell r="R686">
            <v>72</v>
          </cell>
          <cell r="S686" t="str">
            <v>&gt;60</v>
          </cell>
          <cell r="T686" t="str">
            <v>WF Mono Systems and Legacy Color</v>
          </cell>
          <cell r="U686" t="str">
            <v>WF</v>
          </cell>
          <cell r="V686" t="str">
            <v>Ciudad principal</v>
          </cell>
          <cell r="W686" t="str">
            <v>3-&gt;60</v>
          </cell>
          <cell r="X686">
            <v>1.1499999999999999</v>
          </cell>
          <cell r="Y686">
            <v>1808.95</v>
          </cell>
          <cell r="Z686">
            <v>1</v>
          </cell>
          <cell r="AA686">
            <v>0.08</v>
          </cell>
          <cell r="AB686">
            <v>4</v>
          </cell>
          <cell r="AC686">
            <v>0.02</v>
          </cell>
          <cell r="AD686">
            <v>0</v>
          </cell>
          <cell r="AE686">
            <v>0</v>
          </cell>
          <cell r="AF686">
            <v>43566</v>
          </cell>
          <cell r="AG686">
            <v>43566</v>
          </cell>
          <cell r="AH686">
            <v>0</v>
          </cell>
          <cell r="AI686" t="str">
            <v>0-1 día</v>
          </cell>
          <cell r="AJ686">
            <v>0</v>
          </cell>
          <cell r="AK686">
            <v>0</v>
          </cell>
          <cell r="AL686">
            <v>0</v>
          </cell>
          <cell r="AM686">
            <v>1808.95</v>
          </cell>
          <cell r="AN686">
            <v>1808.95</v>
          </cell>
          <cell r="AO686">
            <v>1</v>
          </cell>
        </row>
        <row r="687">
          <cell r="A687" t="str">
            <v>0PW479220111</v>
          </cell>
          <cell r="B687" t="str">
            <v>0PW47922011</v>
          </cell>
          <cell r="C687" t="str">
            <v>0PW4792201</v>
          </cell>
          <cell r="D687" t="str">
            <v>ABR-19</v>
          </cell>
          <cell r="E687">
            <v>1</v>
          </cell>
          <cell r="F687" t="str">
            <v>2023571</v>
          </cell>
          <cell r="G687" t="str">
            <v>SR MANTENIMIENTO CORRECTIVO</v>
          </cell>
          <cell r="H687" t="str">
            <v>7142</v>
          </cell>
          <cell r="I687" t="str">
            <v>11/04/2019 11:50</v>
          </cell>
          <cell r="J687" t="str">
            <v>500158</v>
          </cell>
          <cell r="K687" t="str">
            <v>PITSS</v>
          </cell>
          <cell r="L687" t="str">
            <v>ASP</v>
          </cell>
          <cell r="M687" t="str">
            <v>DELPHI DIESEL SYSTEMS S DE RL DE CV</v>
          </cell>
          <cell r="N687" t="str">
            <v>AV ANTONIO J BERMUDEZ No 1230</v>
          </cell>
          <cell r="O687" t="str">
            <v>Ciudad Juarez-CHIH</v>
          </cell>
          <cell r="P687">
            <v>0</v>
          </cell>
          <cell r="Q687" t="str">
            <v>INTERIOR</v>
          </cell>
          <cell r="R687">
            <v>64</v>
          </cell>
          <cell r="S687" t="str">
            <v>&gt;60</v>
          </cell>
          <cell r="T687" t="str">
            <v>WF Mono Systems and Legacy Color</v>
          </cell>
          <cell r="U687" t="str">
            <v>WF</v>
          </cell>
          <cell r="V687" t="str">
            <v>Ciudad principal</v>
          </cell>
          <cell r="W687" t="str">
            <v>3-&gt;60</v>
          </cell>
          <cell r="X687">
            <v>1.1499999999999999</v>
          </cell>
          <cell r="Y687">
            <v>1808.95</v>
          </cell>
          <cell r="Z687">
            <v>1</v>
          </cell>
          <cell r="AA687">
            <v>0.74</v>
          </cell>
          <cell r="AB687">
            <v>4</v>
          </cell>
          <cell r="AC687">
            <v>0.185</v>
          </cell>
          <cell r="AD687">
            <v>0</v>
          </cell>
          <cell r="AE687">
            <v>0</v>
          </cell>
          <cell r="AF687">
            <v>43566</v>
          </cell>
          <cell r="AG687">
            <v>43567</v>
          </cell>
          <cell r="AH687">
            <v>1</v>
          </cell>
          <cell r="AI687" t="str">
            <v>0-1 día</v>
          </cell>
          <cell r="AJ687">
            <v>0</v>
          </cell>
          <cell r="AK687">
            <v>0</v>
          </cell>
          <cell r="AL687">
            <v>0</v>
          </cell>
          <cell r="AM687">
            <v>1808.95</v>
          </cell>
          <cell r="AN687">
            <v>1808.95</v>
          </cell>
          <cell r="AO687">
            <v>1</v>
          </cell>
        </row>
        <row r="688">
          <cell r="A688" t="str">
            <v>0BG294888411</v>
          </cell>
          <cell r="B688" t="str">
            <v>0BG29488841</v>
          </cell>
          <cell r="C688" t="str">
            <v>0BG2948884</v>
          </cell>
          <cell r="D688" t="str">
            <v>ABR-19</v>
          </cell>
          <cell r="E688">
            <v>1</v>
          </cell>
          <cell r="F688" t="str">
            <v>2023653</v>
          </cell>
          <cell r="G688" t="str">
            <v>SR MANTENIMIENTO CORRECTIVO</v>
          </cell>
          <cell r="H688" t="str">
            <v>4395</v>
          </cell>
          <cell r="I688" t="str">
            <v>11/04/2019 13:17</v>
          </cell>
          <cell r="J688" t="str">
            <v>500019</v>
          </cell>
          <cell r="K688" t="str">
            <v>PITSS</v>
          </cell>
          <cell r="L688" t="str">
            <v>ASP</v>
          </cell>
          <cell r="M688" t="str">
            <v>OFFICE DEPOT DE MEXICO SA DE CV</v>
          </cell>
          <cell r="N688" t="str">
            <v>DIAGONAL REFORMA No 2407</v>
          </cell>
          <cell r="O688" t="str">
            <v>Torreon-COAH</v>
          </cell>
          <cell r="P688">
            <v>0</v>
          </cell>
          <cell r="Q688" t="str">
            <v>INTERIOR</v>
          </cell>
          <cell r="R688">
            <v>344</v>
          </cell>
          <cell r="S688" t="str">
            <v>&gt;60</v>
          </cell>
          <cell r="T688" t="str">
            <v>Light Production Digital Business</v>
          </cell>
          <cell r="U688" t="str">
            <v>Entry Production</v>
          </cell>
          <cell r="V688" t="str">
            <v>Otras</v>
          </cell>
          <cell r="W688" t="str">
            <v>3-&gt;60</v>
          </cell>
          <cell r="X688">
            <v>1.1499999999999999</v>
          </cell>
          <cell r="Y688">
            <v>1808.95</v>
          </cell>
          <cell r="Z688">
            <v>1</v>
          </cell>
          <cell r="AA688">
            <v>1.75</v>
          </cell>
          <cell r="AB688">
            <v>6</v>
          </cell>
          <cell r="AC688">
            <v>0.29166666666666669</v>
          </cell>
          <cell r="AD688">
            <v>0</v>
          </cell>
          <cell r="AE688">
            <v>0</v>
          </cell>
          <cell r="AF688">
            <v>43567</v>
          </cell>
          <cell r="AG688">
            <v>43567</v>
          </cell>
          <cell r="AH688">
            <v>0</v>
          </cell>
          <cell r="AI688" t="str">
            <v>0-1 día</v>
          </cell>
          <cell r="AJ688">
            <v>0</v>
          </cell>
          <cell r="AK688">
            <v>0</v>
          </cell>
          <cell r="AL688">
            <v>0</v>
          </cell>
          <cell r="AM688">
            <v>1808.95</v>
          </cell>
          <cell r="AN688">
            <v>1808.95</v>
          </cell>
          <cell r="AO688">
            <v>1</v>
          </cell>
        </row>
        <row r="689">
          <cell r="A689" t="str">
            <v>0A1H02087412</v>
          </cell>
          <cell r="B689" t="str">
            <v>0A1H0208741</v>
          </cell>
          <cell r="C689" t="str">
            <v>0A1H020874</v>
          </cell>
          <cell r="D689" t="str">
            <v>ABR-19</v>
          </cell>
          <cell r="E689">
            <v>1</v>
          </cell>
          <cell r="F689" t="str">
            <v>2024181</v>
          </cell>
          <cell r="G689" t="str">
            <v>SR MANTENIMIENTO CORRECTIVO</v>
          </cell>
          <cell r="H689" t="str">
            <v>6705</v>
          </cell>
          <cell r="I689" t="str">
            <v>12/04/2019 12:09</v>
          </cell>
          <cell r="J689" t="str">
            <v>800183</v>
          </cell>
          <cell r="K689" t="str">
            <v>PITSS</v>
          </cell>
          <cell r="L689" t="str">
            <v>ASP</v>
          </cell>
          <cell r="M689" t="str">
            <v>TELEFONOS DE MEXICO SA B DE CV</v>
          </cell>
          <cell r="N689" t="str">
            <v>FRESNO 1161</v>
          </cell>
          <cell r="O689" t="str">
            <v>GUADALAJARA-JAL</v>
          </cell>
          <cell r="P689">
            <v>0</v>
          </cell>
          <cell r="Q689" t="str">
            <v>INTERIOR</v>
          </cell>
          <cell r="R689">
            <v>1520</v>
          </cell>
          <cell r="S689" t="str">
            <v>&gt;60</v>
          </cell>
          <cell r="T689" t="str">
            <v>WF Mono Systems and Legacy Color</v>
          </cell>
          <cell r="U689" t="str">
            <v>WF</v>
          </cell>
          <cell r="V689" t="str">
            <v>Ciudad principal</v>
          </cell>
          <cell r="W689" t="str">
            <v>3-&gt;60</v>
          </cell>
          <cell r="X689">
            <v>1.1499999999999999</v>
          </cell>
          <cell r="Y689">
            <v>1808.95</v>
          </cell>
          <cell r="Z689">
            <v>1</v>
          </cell>
          <cell r="AA689">
            <v>2.85</v>
          </cell>
          <cell r="AB689">
            <v>4</v>
          </cell>
          <cell r="AC689">
            <v>0.71250000000000002</v>
          </cell>
          <cell r="AD689">
            <v>0</v>
          </cell>
          <cell r="AE689">
            <v>0</v>
          </cell>
          <cell r="AF689">
            <v>43567</v>
          </cell>
          <cell r="AG689">
            <v>43567</v>
          </cell>
          <cell r="AH689">
            <v>0</v>
          </cell>
          <cell r="AI689" t="str">
            <v>0-1 día</v>
          </cell>
          <cell r="AJ689">
            <v>0</v>
          </cell>
          <cell r="AK689">
            <v>0</v>
          </cell>
          <cell r="AL689">
            <v>0</v>
          </cell>
          <cell r="AM689">
            <v>1808.95</v>
          </cell>
          <cell r="AN689">
            <v>0</v>
          </cell>
          <cell r="AO689">
            <v>1</v>
          </cell>
        </row>
        <row r="690">
          <cell r="A690" t="str">
            <v>0A1H02240111</v>
          </cell>
          <cell r="B690" t="str">
            <v>0A1H0224011</v>
          </cell>
          <cell r="C690" t="str">
            <v>0A1H022401</v>
          </cell>
          <cell r="D690" t="str">
            <v>ABR-19</v>
          </cell>
          <cell r="E690">
            <v>1</v>
          </cell>
          <cell r="F690" t="str">
            <v>2023817</v>
          </cell>
          <cell r="G690" t="str">
            <v>SR MANTENIMIENTO CORRECTIVO</v>
          </cell>
          <cell r="H690" t="str">
            <v>6705</v>
          </cell>
          <cell r="I690" t="str">
            <v>11/04/2019 16:47</v>
          </cell>
          <cell r="J690" t="str">
            <v>800187</v>
          </cell>
          <cell r="K690" t="str">
            <v>PITSS</v>
          </cell>
          <cell r="L690" t="str">
            <v>ASP</v>
          </cell>
          <cell r="M690" t="str">
            <v>OPERADORA OMX SA DE CV</v>
          </cell>
          <cell r="N690" t="str">
            <v>BLVD ENCUESTRE MZA 1 LTE 1 LOCAL 14</v>
          </cell>
          <cell r="O690" t="str">
            <v>QUERETARO-QRO</v>
          </cell>
          <cell r="P690">
            <v>0</v>
          </cell>
          <cell r="Q690" t="str">
            <v>INTERIOR</v>
          </cell>
          <cell r="R690">
            <v>94</v>
          </cell>
          <cell r="S690" t="str">
            <v>&gt;60</v>
          </cell>
          <cell r="T690" t="str">
            <v>WF Mono Systems and Legacy Color</v>
          </cell>
          <cell r="U690" t="str">
            <v>WF</v>
          </cell>
          <cell r="V690" t="str">
            <v>Ciudad principal</v>
          </cell>
          <cell r="W690" t="str">
            <v>3-&gt;60</v>
          </cell>
          <cell r="X690">
            <v>1.1499999999999999</v>
          </cell>
          <cell r="Y690">
            <v>1808.95</v>
          </cell>
          <cell r="Z690">
            <v>1</v>
          </cell>
          <cell r="AA690">
            <v>0.72</v>
          </cell>
          <cell r="AB690">
            <v>4</v>
          </cell>
          <cell r="AC690">
            <v>0.18</v>
          </cell>
          <cell r="AD690">
            <v>0</v>
          </cell>
          <cell r="AE690">
            <v>0</v>
          </cell>
          <cell r="AF690">
            <v>43567</v>
          </cell>
          <cell r="AG690">
            <v>43570</v>
          </cell>
          <cell r="AH690">
            <v>1</v>
          </cell>
          <cell r="AI690" t="str">
            <v>0-1 día</v>
          </cell>
          <cell r="AJ690">
            <v>0</v>
          </cell>
          <cell r="AK690">
            <v>0</v>
          </cell>
          <cell r="AL690">
            <v>0</v>
          </cell>
          <cell r="AM690">
            <v>1808.95</v>
          </cell>
          <cell r="AN690">
            <v>1808.95</v>
          </cell>
          <cell r="AO690">
            <v>1</v>
          </cell>
        </row>
        <row r="691">
          <cell r="A691" t="str">
            <v>0A1H02070712</v>
          </cell>
          <cell r="B691" t="str">
            <v>0A1H0207071</v>
          </cell>
          <cell r="C691" t="str">
            <v>0A1H020707</v>
          </cell>
          <cell r="D691" t="str">
            <v>ABR-19</v>
          </cell>
          <cell r="E691">
            <v>1</v>
          </cell>
          <cell r="F691" t="str">
            <v>2024241</v>
          </cell>
          <cell r="G691" t="str">
            <v>SR MANTENIMIENTO CORRECTIVO</v>
          </cell>
          <cell r="H691" t="str">
            <v>6705</v>
          </cell>
          <cell r="I691" t="str">
            <v>12/04/2019 13:58</v>
          </cell>
          <cell r="J691" t="str">
            <v>800186</v>
          </cell>
          <cell r="K691" t="str">
            <v>PITSS</v>
          </cell>
          <cell r="L691" t="str">
            <v>ASP</v>
          </cell>
          <cell r="M691" t="str">
            <v>OFFICE DEPOT DE MEXICO SA DE CV</v>
          </cell>
          <cell r="N691" t="str">
            <v>PROL ZARAGOZA 62 A</v>
          </cell>
          <cell r="O691" t="str">
            <v>QUERETARO-QRO</v>
          </cell>
          <cell r="P691">
            <v>0</v>
          </cell>
          <cell r="Q691" t="str">
            <v>INTERIOR</v>
          </cell>
          <cell r="R691">
            <v>65</v>
          </cell>
          <cell r="S691" t="str">
            <v>&gt;60</v>
          </cell>
          <cell r="T691" t="str">
            <v>WF Mono Systems and Legacy Color</v>
          </cell>
          <cell r="U691" t="str">
            <v>WF</v>
          </cell>
          <cell r="V691" t="str">
            <v>Ciudad principal</v>
          </cell>
          <cell r="W691" t="str">
            <v>3-&gt;60</v>
          </cell>
          <cell r="X691">
            <v>1.1499999999999999</v>
          </cell>
          <cell r="Y691">
            <v>1808.95</v>
          </cell>
          <cell r="Z691">
            <v>1</v>
          </cell>
          <cell r="AA691">
            <v>3.03</v>
          </cell>
          <cell r="AB691">
            <v>4</v>
          </cell>
          <cell r="AC691">
            <v>0.75749999999999995</v>
          </cell>
          <cell r="AD691">
            <v>0</v>
          </cell>
          <cell r="AE691">
            <v>0</v>
          </cell>
          <cell r="AF691">
            <v>43567</v>
          </cell>
          <cell r="AG691">
            <v>43570</v>
          </cell>
          <cell r="AH691">
            <v>1</v>
          </cell>
          <cell r="AI691" t="str">
            <v>0-1 día</v>
          </cell>
          <cell r="AJ691">
            <v>0</v>
          </cell>
          <cell r="AK691">
            <v>0</v>
          </cell>
          <cell r="AL691">
            <v>0</v>
          </cell>
          <cell r="AM691">
            <v>1808.95</v>
          </cell>
          <cell r="AN691">
            <v>1808.95</v>
          </cell>
          <cell r="AO691">
            <v>1</v>
          </cell>
        </row>
        <row r="692">
          <cell r="A692" t="str">
            <v>0BG295014113</v>
          </cell>
          <cell r="B692" t="str">
            <v>0BG29501411</v>
          </cell>
          <cell r="C692" t="str">
            <v>0BG2950141</v>
          </cell>
          <cell r="D692" t="str">
            <v>ABR-19</v>
          </cell>
          <cell r="E692">
            <v>1</v>
          </cell>
          <cell r="F692" t="str">
            <v>2024375</v>
          </cell>
          <cell r="G692" t="str">
            <v>SR MANTENIMIENTO CORRECTIVO</v>
          </cell>
          <cell r="H692" t="str">
            <v>4395</v>
          </cell>
          <cell r="I692" t="str">
            <v>13/04/2019 16:34</v>
          </cell>
          <cell r="J692" t="str">
            <v>800183</v>
          </cell>
          <cell r="K692" t="str">
            <v>PITSS</v>
          </cell>
          <cell r="L692" t="str">
            <v>ASP</v>
          </cell>
          <cell r="M692" t="str">
            <v>OFFICE DEPOT DE MEXICO SA DE CV</v>
          </cell>
          <cell r="N692" t="str">
            <v>AV LOPEZ MATEOS SUR 1299</v>
          </cell>
          <cell r="O692" t="str">
            <v>TLAJOMULCO DE ZU&amp;IGA</v>
          </cell>
          <cell r="P692">
            <v>0</v>
          </cell>
          <cell r="Q692" t="str">
            <v>INTERIOR</v>
          </cell>
          <cell r="R692">
            <v>82</v>
          </cell>
          <cell r="S692" t="str">
            <v>&gt;60</v>
          </cell>
          <cell r="T692" t="str">
            <v>Light Production Digital Business</v>
          </cell>
          <cell r="U692" t="str">
            <v>Entry Production</v>
          </cell>
          <cell r="V692" t="str">
            <v>Ciudad principal</v>
          </cell>
          <cell r="W692" t="str">
            <v>3-&gt;60</v>
          </cell>
          <cell r="X692">
            <v>1.1499999999999999</v>
          </cell>
          <cell r="Y692">
            <v>1808.95</v>
          </cell>
          <cell r="Z692">
            <v>1</v>
          </cell>
          <cell r="AA692">
            <v>0</v>
          </cell>
          <cell r="AB692">
            <v>4</v>
          </cell>
          <cell r="AC692">
            <v>0</v>
          </cell>
          <cell r="AD692">
            <v>0</v>
          </cell>
          <cell r="AE692">
            <v>0</v>
          </cell>
          <cell r="AF692">
            <v>43570</v>
          </cell>
          <cell r="AG692">
            <v>43570</v>
          </cell>
          <cell r="AH692">
            <v>0</v>
          </cell>
          <cell r="AI692" t="str">
            <v>0-1 día</v>
          </cell>
          <cell r="AJ692">
            <v>0</v>
          </cell>
          <cell r="AK692">
            <v>0</v>
          </cell>
          <cell r="AL692">
            <v>0</v>
          </cell>
          <cell r="AM692">
            <v>1808.95</v>
          </cell>
          <cell r="AN692">
            <v>1730.3</v>
          </cell>
          <cell r="AO692">
            <v>1</v>
          </cell>
        </row>
        <row r="693">
          <cell r="A693" t="str">
            <v>0BG294714715</v>
          </cell>
          <cell r="B693" t="str">
            <v>0BG29471471</v>
          </cell>
          <cell r="C693" t="str">
            <v>0BG2947147</v>
          </cell>
          <cell r="D693" t="str">
            <v>ABR-19</v>
          </cell>
          <cell r="E693">
            <v>1</v>
          </cell>
          <cell r="F693" t="str">
            <v>2024807</v>
          </cell>
          <cell r="G693" t="str">
            <v>SR MANTENIMIENTO CORRECTIVO</v>
          </cell>
          <cell r="H693" t="str">
            <v>4395</v>
          </cell>
          <cell r="I693" t="str">
            <v>15/04/2019 08:37</v>
          </cell>
          <cell r="J693" t="str">
            <v>800187</v>
          </cell>
          <cell r="K693" t="str">
            <v>PITSS</v>
          </cell>
          <cell r="L693" t="str">
            <v>ASP</v>
          </cell>
          <cell r="M693" t="str">
            <v>OFFICE DEPOT DE MEXICO SA DE CV</v>
          </cell>
          <cell r="N693" t="str">
            <v>BLV ADOLFO LOPEZ MATEOS 1025</v>
          </cell>
          <cell r="O693" t="str">
            <v>CELAYA-GTO</v>
          </cell>
          <cell r="P693">
            <v>0</v>
          </cell>
          <cell r="Q693" t="str">
            <v>INTERIOR</v>
          </cell>
          <cell r="R693">
            <v>82</v>
          </cell>
          <cell r="S693" t="str">
            <v>&gt;60</v>
          </cell>
          <cell r="T693" t="str">
            <v>Light Production Digital Business</v>
          </cell>
          <cell r="U693" t="str">
            <v>Entry Production</v>
          </cell>
          <cell r="V693" t="str">
            <v>Ciudad principal</v>
          </cell>
          <cell r="W693" t="str">
            <v>3-&gt;60</v>
          </cell>
          <cell r="X693">
            <v>1.1499999999999999</v>
          </cell>
          <cell r="Y693">
            <v>1808.95</v>
          </cell>
          <cell r="Z693">
            <v>1</v>
          </cell>
          <cell r="AA693">
            <v>1.71</v>
          </cell>
          <cell r="AB693">
            <v>4</v>
          </cell>
          <cell r="AC693">
            <v>0.42749999999999999</v>
          </cell>
          <cell r="AD693">
            <v>0</v>
          </cell>
          <cell r="AE693">
            <v>0</v>
          </cell>
          <cell r="AF693">
            <v>43570</v>
          </cell>
          <cell r="AG693">
            <v>43570</v>
          </cell>
          <cell r="AH693">
            <v>0</v>
          </cell>
          <cell r="AI693" t="str">
            <v>0-1 día</v>
          </cell>
          <cell r="AJ693">
            <v>0</v>
          </cell>
          <cell r="AK693">
            <v>0</v>
          </cell>
          <cell r="AL693">
            <v>0</v>
          </cell>
          <cell r="AM693">
            <v>1808.95</v>
          </cell>
          <cell r="AN693">
            <v>1808.95</v>
          </cell>
          <cell r="AO693">
            <v>1</v>
          </cell>
        </row>
        <row r="694">
          <cell r="A694" t="str">
            <v>0BG294750915</v>
          </cell>
          <cell r="B694" t="str">
            <v>0BG29475091</v>
          </cell>
          <cell r="C694" t="str">
            <v>0BG2947509</v>
          </cell>
          <cell r="D694" t="str">
            <v>ABR-19</v>
          </cell>
          <cell r="E694">
            <v>1</v>
          </cell>
          <cell r="F694" t="str">
            <v>2024791</v>
          </cell>
          <cell r="G694" t="str">
            <v>SR MANTENIMIENTO CORRECTIVO</v>
          </cell>
          <cell r="H694" t="str">
            <v>4395</v>
          </cell>
          <cell r="I694" t="str">
            <v>15/04/2019 08:07</v>
          </cell>
          <cell r="J694" t="str">
            <v>800183</v>
          </cell>
          <cell r="K694" t="str">
            <v>PITSS</v>
          </cell>
          <cell r="L694" t="str">
            <v>ASP</v>
          </cell>
          <cell r="M694" t="str">
            <v>OFFICE DEPOT DE MEXICO SA DE CV</v>
          </cell>
          <cell r="N694" t="str">
            <v>AV ADOLFO LOPEZ MATEOS 1299</v>
          </cell>
          <cell r="O694" t="str">
            <v>TLAJOMULCO DE ZU&amp;IGA</v>
          </cell>
          <cell r="P694">
            <v>0</v>
          </cell>
          <cell r="Q694" t="str">
            <v>INTERIOR</v>
          </cell>
          <cell r="R694">
            <v>95</v>
          </cell>
          <cell r="S694" t="str">
            <v>&gt;60</v>
          </cell>
          <cell r="T694" t="str">
            <v>Light Production Digital Business</v>
          </cell>
          <cell r="U694" t="str">
            <v>Entry Production</v>
          </cell>
          <cell r="V694" t="str">
            <v>Ciudad principal</v>
          </cell>
          <cell r="W694" t="str">
            <v>3-&gt;60</v>
          </cell>
          <cell r="X694">
            <v>1.1499999999999999</v>
          </cell>
          <cell r="Y694">
            <v>1808.95</v>
          </cell>
          <cell r="Z694">
            <v>1</v>
          </cell>
          <cell r="AA694">
            <v>1.83</v>
          </cell>
          <cell r="AB694">
            <v>4</v>
          </cell>
          <cell r="AC694">
            <v>0.45750000000000002</v>
          </cell>
          <cell r="AD694">
            <v>0</v>
          </cell>
          <cell r="AE694">
            <v>0</v>
          </cell>
          <cell r="AF694">
            <v>43570</v>
          </cell>
          <cell r="AG694">
            <v>43570</v>
          </cell>
          <cell r="AH694">
            <v>0</v>
          </cell>
          <cell r="AI694" t="str">
            <v>0-1 día</v>
          </cell>
          <cell r="AJ694">
            <v>0</v>
          </cell>
          <cell r="AK694">
            <v>0</v>
          </cell>
          <cell r="AL694">
            <v>0</v>
          </cell>
          <cell r="AM694">
            <v>1808.95</v>
          </cell>
          <cell r="AN694">
            <v>1730.3</v>
          </cell>
          <cell r="AO694">
            <v>1</v>
          </cell>
        </row>
        <row r="695">
          <cell r="A695" t="str">
            <v>0A1H02221015</v>
          </cell>
          <cell r="B695" t="str">
            <v>0A1H0222101</v>
          </cell>
          <cell r="C695" t="str">
            <v>0A1H022210</v>
          </cell>
          <cell r="D695" t="str">
            <v>ABR-19</v>
          </cell>
          <cell r="E695">
            <v>1</v>
          </cell>
          <cell r="F695" t="str">
            <v>2024989</v>
          </cell>
          <cell r="G695" t="str">
            <v>SR MANTENIMIENTO CORRECTIVO</v>
          </cell>
          <cell r="H695" t="str">
            <v>6705</v>
          </cell>
          <cell r="I695" t="str">
            <v>15/04/2019 11:32</v>
          </cell>
          <cell r="J695" t="str">
            <v>800183</v>
          </cell>
          <cell r="K695" t="str">
            <v>PITSS</v>
          </cell>
          <cell r="L695" t="str">
            <v>ASP</v>
          </cell>
          <cell r="M695" t="str">
            <v>OPERADORA OMX SA DE CV</v>
          </cell>
          <cell r="N695" t="str">
            <v>AV LOPEZ MATEOS SUR No 7000</v>
          </cell>
          <cell r="O695" t="str">
            <v>Tlajomulco De Zu&amp;Iga</v>
          </cell>
          <cell r="P695">
            <v>0</v>
          </cell>
          <cell r="Q695" t="str">
            <v>INTERIOR</v>
          </cell>
          <cell r="R695">
            <v>251</v>
          </cell>
          <cell r="S695" t="str">
            <v>&gt;60</v>
          </cell>
          <cell r="T695" t="str">
            <v>WF Mono Systems and Legacy Color</v>
          </cell>
          <cell r="U695" t="str">
            <v>WF</v>
          </cell>
          <cell r="V695" t="str">
            <v>Ciudad principal</v>
          </cell>
          <cell r="W695" t="str">
            <v>3-&gt;60</v>
          </cell>
          <cell r="X695">
            <v>1.1499999999999999</v>
          </cell>
          <cell r="Y695">
            <v>1808.95</v>
          </cell>
          <cell r="Z695">
            <v>1</v>
          </cell>
          <cell r="AA695">
            <v>1.97</v>
          </cell>
          <cell r="AB695">
            <v>4</v>
          </cell>
          <cell r="AC695">
            <v>0.49249999999999999</v>
          </cell>
          <cell r="AD695">
            <v>0</v>
          </cell>
          <cell r="AE695">
            <v>0</v>
          </cell>
          <cell r="AF695">
            <v>43570</v>
          </cell>
          <cell r="AG695">
            <v>43570</v>
          </cell>
          <cell r="AH695">
            <v>0</v>
          </cell>
          <cell r="AI695" t="str">
            <v>0-1 día</v>
          </cell>
          <cell r="AJ695">
            <v>0</v>
          </cell>
          <cell r="AK695">
            <v>0</v>
          </cell>
          <cell r="AL695">
            <v>0</v>
          </cell>
          <cell r="AM695">
            <v>1808.95</v>
          </cell>
          <cell r="AN695">
            <v>1808.95</v>
          </cell>
          <cell r="AO695">
            <v>1</v>
          </cell>
        </row>
        <row r="696">
          <cell r="A696" t="str">
            <v>0A1H02237811</v>
          </cell>
          <cell r="B696" t="str">
            <v>0A1H0223781</v>
          </cell>
          <cell r="C696" t="str">
            <v>0A1H022378</v>
          </cell>
          <cell r="D696" t="str">
            <v>ABR-19</v>
          </cell>
          <cell r="E696">
            <v>1</v>
          </cell>
          <cell r="F696" t="str">
            <v>2023829</v>
          </cell>
          <cell r="G696" t="str">
            <v>SR MANTENIMIENTO CORRECTIVO</v>
          </cell>
          <cell r="H696" t="str">
            <v>6705</v>
          </cell>
          <cell r="I696" t="str">
            <v>11/04/2019 17:15</v>
          </cell>
          <cell r="J696" t="str">
            <v>500028</v>
          </cell>
          <cell r="K696" t="str">
            <v>PITSS</v>
          </cell>
          <cell r="L696" t="str">
            <v>ASP</v>
          </cell>
          <cell r="M696" t="str">
            <v>OPERADORA OMX SA DE CV</v>
          </cell>
          <cell r="N696" t="str">
            <v>EUGENIO GARZA SADA 3525</v>
          </cell>
          <cell r="O696" t="str">
            <v>Monterrey-NL</v>
          </cell>
          <cell r="P696">
            <v>0</v>
          </cell>
          <cell r="Q696" t="str">
            <v>INTERIOR</v>
          </cell>
          <cell r="R696">
            <v>374</v>
          </cell>
          <cell r="S696" t="str">
            <v>&gt;60</v>
          </cell>
          <cell r="T696" t="str">
            <v>WF Mono Systems and Legacy Color</v>
          </cell>
          <cell r="U696" t="str">
            <v>WF</v>
          </cell>
          <cell r="V696" t="str">
            <v>Ciudad principal</v>
          </cell>
          <cell r="W696" t="str">
            <v>3-&gt;60</v>
          </cell>
          <cell r="X696">
            <v>1.1499999999999999</v>
          </cell>
          <cell r="Y696">
            <v>1808.95</v>
          </cell>
          <cell r="Z696">
            <v>1</v>
          </cell>
          <cell r="AA696">
            <v>0.25</v>
          </cell>
          <cell r="AB696">
            <v>4</v>
          </cell>
          <cell r="AC696">
            <v>6.25E-2</v>
          </cell>
          <cell r="AD696">
            <v>0</v>
          </cell>
          <cell r="AE696">
            <v>0</v>
          </cell>
          <cell r="AF696">
            <v>43570</v>
          </cell>
          <cell r="AG696">
            <v>43570</v>
          </cell>
          <cell r="AH696">
            <v>0</v>
          </cell>
          <cell r="AI696" t="str">
            <v>0-1 día</v>
          </cell>
          <cell r="AJ696">
            <v>0</v>
          </cell>
          <cell r="AK696">
            <v>0</v>
          </cell>
          <cell r="AL696">
            <v>0</v>
          </cell>
          <cell r="AM696">
            <v>1808.95</v>
          </cell>
          <cell r="AN696">
            <v>923.45</v>
          </cell>
          <cell r="AO696">
            <v>1</v>
          </cell>
        </row>
        <row r="697">
          <cell r="A697" t="str">
            <v>0BG29492798</v>
          </cell>
          <cell r="B697" t="str">
            <v>0BG29492791</v>
          </cell>
          <cell r="C697" t="str">
            <v>0BG2949279</v>
          </cell>
          <cell r="D697" t="str">
            <v>ABR-19</v>
          </cell>
          <cell r="E697">
            <v>1</v>
          </cell>
          <cell r="F697" t="str">
            <v>2021985</v>
          </cell>
          <cell r="G697" t="str">
            <v>SR MANTENIMIENTO CORRECTIVO</v>
          </cell>
          <cell r="H697" t="str">
            <v>4395</v>
          </cell>
          <cell r="I697" t="str">
            <v>08/04/2019 19:56</v>
          </cell>
          <cell r="J697" t="str">
            <v>800197</v>
          </cell>
          <cell r="K697" t="str">
            <v>PITSS</v>
          </cell>
          <cell r="L697" t="str">
            <v>ASP</v>
          </cell>
          <cell r="M697" t="str">
            <v>OFFICE DEPOT DE MEXICO SA DE CV</v>
          </cell>
          <cell r="N697" t="str">
            <v>AV VENUSTIANO CARRANZA 733</v>
          </cell>
          <cell r="O697" t="str">
            <v>SAN LUIS POTOSI-SLP</v>
          </cell>
          <cell r="P697">
            <v>0</v>
          </cell>
          <cell r="Q697" t="str">
            <v>INTERIOR</v>
          </cell>
          <cell r="R697">
            <v>129</v>
          </cell>
          <cell r="S697" t="str">
            <v>&gt;60</v>
          </cell>
          <cell r="T697" t="str">
            <v>Light Production Digital Business</v>
          </cell>
          <cell r="U697" t="str">
            <v>Entry Production</v>
          </cell>
          <cell r="V697" t="str">
            <v>Ciudad principal</v>
          </cell>
          <cell r="W697" t="str">
            <v>3-&gt;60</v>
          </cell>
          <cell r="X697">
            <v>1.1499999999999999</v>
          </cell>
          <cell r="Y697">
            <v>1808.95</v>
          </cell>
          <cell r="Z697">
            <v>1</v>
          </cell>
          <cell r="AA697">
            <v>4</v>
          </cell>
          <cell r="AB697">
            <v>4</v>
          </cell>
          <cell r="AC697">
            <v>1</v>
          </cell>
          <cell r="AD697">
            <v>0</v>
          </cell>
          <cell r="AE697">
            <v>0</v>
          </cell>
          <cell r="AF697">
            <v>43570</v>
          </cell>
          <cell r="AG697">
            <v>43570</v>
          </cell>
          <cell r="AH697">
            <v>0</v>
          </cell>
          <cell r="AI697" t="str">
            <v>0-1 día</v>
          </cell>
          <cell r="AJ697">
            <v>0</v>
          </cell>
          <cell r="AK697">
            <v>0</v>
          </cell>
          <cell r="AL697">
            <v>0</v>
          </cell>
          <cell r="AM697">
            <v>1808.95</v>
          </cell>
          <cell r="AN697">
            <v>1808.95</v>
          </cell>
          <cell r="AO697">
            <v>1</v>
          </cell>
        </row>
        <row r="698">
          <cell r="A698" t="str">
            <v>0AGD46152115</v>
          </cell>
          <cell r="B698" t="str">
            <v>0AGD4615211</v>
          </cell>
          <cell r="C698" t="str">
            <v>0AGD461521</v>
          </cell>
          <cell r="D698" t="str">
            <v>ABR-19</v>
          </cell>
          <cell r="E698">
            <v>1</v>
          </cell>
          <cell r="F698" t="str">
            <v>2025167</v>
          </cell>
          <cell r="G698" t="str">
            <v>SR MANTENIMIENTO CORRECTIVO</v>
          </cell>
          <cell r="H698" t="str">
            <v>6203</v>
          </cell>
          <cell r="I698" t="str">
            <v>15/04/2019 14:40</v>
          </cell>
          <cell r="J698" t="str">
            <v>500018</v>
          </cell>
          <cell r="K698" t="str">
            <v>PITSS</v>
          </cell>
          <cell r="L698" t="str">
            <v>ASP</v>
          </cell>
          <cell r="M698" t="str">
            <v>OFFICE DEPOT DE MEXICO SA DE CV</v>
          </cell>
          <cell r="N698" t="str">
            <v>BLV FELIPE PESCADOR 1902 ESQ PEDRO</v>
          </cell>
          <cell r="O698" t="str">
            <v>DURANGO-DGO</v>
          </cell>
          <cell r="P698">
            <v>0</v>
          </cell>
          <cell r="Q698" t="str">
            <v>INTERIOR</v>
          </cell>
          <cell r="R698">
            <v>108</v>
          </cell>
          <cell r="S698" t="str">
            <v>&gt;60</v>
          </cell>
          <cell r="T698" t="str">
            <v>WF Mono Systems and Legacy Color</v>
          </cell>
          <cell r="U698" t="str">
            <v>WF</v>
          </cell>
          <cell r="V698" t="str">
            <v>Ciudad principal</v>
          </cell>
          <cell r="W698" t="str">
            <v>3-&gt;60</v>
          </cell>
          <cell r="X698">
            <v>1.1499999999999999</v>
          </cell>
          <cell r="Y698">
            <v>1808.95</v>
          </cell>
          <cell r="Z698">
            <v>1</v>
          </cell>
          <cell r="AA698">
            <v>2.4500000000000002</v>
          </cell>
          <cell r="AB698">
            <v>4</v>
          </cell>
          <cell r="AC698">
            <v>0.61250000000000004</v>
          </cell>
          <cell r="AD698">
            <v>0</v>
          </cell>
          <cell r="AE698">
            <v>0</v>
          </cell>
          <cell r="AF698">
            <v>43570</v>
          </cell>
          <cell r="AG698">
            <v>43570</v>
          </cell>
          <cell r="AH698">
            <v>0</v>
          </cell>
          <cell r="AI698" t="str">
            <v>0-1 día</v>
          </cell>
          <cell r="AJ698">
            <v>0</v>
          </cell>
          <cell r="AK698">
            <v>0</v>
          </cell>
          <cell r="AL698">
            <v>0</v>
          </cell>
          <cell r="AM698">
            <v>1808.95</v>
          </cell>
          <cell r="AN698">
            <v>1730.3</v>
          </cell>
          <cell r="AO698">
            <v>1</v>
          </cell>
        </row>
        <row r="699">
          <cell r="A699" t="str">
            <v>0BG294880811</v>
          </cell>
          <cell r="B699" t="str">
            <v>0BG29488082</v>
          </cell>
          <cell r="C699" t="str">
            <v>0BG2948808</v>
          </cell>
          <cell r="D699" t="str">
            <v>ABR-19</v>
          </cell>
          <cell r="E699">
            <v>1</v>
          </cell>
          <cell r="F699" t="str">
            <v>2023399</v>
          </cell>
          <cell r="G699" t="str">
            <v>SR MANTENIMIENTO CORRECTIVO</v>
          </cell>
          <cell r="H699" t="str">
            <v>4395</v>
          </cell>
          <cell r="I699" t="str">
            <v>11/04/2019 08:29</v>
          </cell>
          <cell r="J699" t="str">
            <v>100038</v>
          </cell>
          <cell r="K699" t="str">
            <v>PITSS</v>
          </cell>
          <cell r="L699" t="str">
            <v>ASP</v>
          </cell>
          <cell r="M699" t="str">
            <v>OFFICE DEPOT DE MEXICO SA DE CV</v>
          </cell>
          <cell r="N699" t="str">
            <v>BLV ALFREDO DEL MAZO 805</v>
          </cell>
          <cell r="O699" t="str">
            <v>TOLUCA-MEX</v>
          </cell>
          <cell r="P699">
            <v>0</v>
          </cell>
          <cell r="Q699" t="str">
            <v>INTERIOR</v>
          </cell>
          <cell r="R699">
            <v>94</v>
          </cell>
          <cell r="S699" t="str">
            <v>&gt;60</v>
          </cell>
          <cell r="T699" t="str">
            <v>Light Production Digital Business</v>
          </cell>
          <cell r="U699" t="str">
            <v>Entry Production</v>
          </cell>
          <cell r="V699" t="str">
            <v>Ciudad principal</v>
          </cell>
          <cell r="W699" t="str">
            <v>3-&gt;60</v>
          </cell>
          <cell r="X699">
            <v>1.1499999999999999</v>
          </cell>
          <cell r="Y699">
            <v>1808.95</v>
          </cell>
          <cell r="Z699">
            <v>1</v>
          </cell>
          <cell r="AA699">
            <v>4.4833333333333325</v>
          </cell>
          <cell r="AB699">
            <v>4</v>
          </cell>
          <cell r="AC699">
            <v>1.1208333333333331</v>
          </cell>
          <cell r="AD699">
            <v>3.0208333333333282E-2</v>
          </cell>
          <cell r="AE699">
            <v>-47.51770833333326</v>
          </cell>
          <cell r="AF699">
            <v>43571</v>
          </cell>
          <cell r="AG699">
            <v>43571</v>
          </cell>
          <cell r="AH699">
            <v>0</v>
          </cell>
          <cell r="AI699" t="str">
            <v>0-1 día</v>
          </cell>
          <cell r="AJ699">
            <v>0</v>
          </cell>
          <cell r="AK699">
            <v>0</v>
          </cell>
          <cell r="AL699">
            <v>0</v>
          </cell>
          <cell r="AM699">
            <v>1761.4322916666667</v>
          </cell>
          <cell r="AN699">
            <v>1730.3</v>
          </cell>
          <cell r="AO699">
            <v>2</v>
          </cell>
        </row>
        <row r="700">
          <cell r="A700" t="str">
            <v>0XPN39775015</v>
          </cell>
          <cell r="B700" t="str">
            <v>0XPN3977501</v>
          </cell>
          <cell r="C700" t="str">
            <v>0XPN397750</v>
          </cell>
          <cell r="D700" t="str">
            <v>ABR-19</v>
          </cell>
          <cell r="E700">
            <v>1</v>
          </cell>
          <cell r="F700" t="str">
            <v>2025225</v>
          </cell>
          <cell r="G700" t="str">
            <v>SR MANTENIMIENTO CORRECTIVO</v>
          </cell>
          <cell r="H700" t="str">
            <v>0560</v>
          </cell>
          <cell r="I700" t="str">
            <v>15/04/2019 15:21</v>
          </cell>
          <cell r="J700" t="str">
            <v>800187</v>
          </cell>
          <cell r="K700" t="str">
            <v>PITSS</v>
          </cell>
          <cell r="L700" t="str">
            <v>ASP</v>
          </cell>
          <cell r="M700" t="str">
            <v>OFFICE DEPOT DE MEXICO SA DE CV</v>
          </cell>
          <cell r="N700" t="str">
            <v>LIBRAMIENTO JOSE MANUEL ZAVALA 165</v>
          </cell>
          <cell r="O700" t="str">
            <v>SAN MIGUEL DE ALLEND</v>
          </cell>
          <cell r="P700">
            <v>0</v>
          </cell>
          <cell r="Q700" t="str">
            <v>INTERIOR</v>
          </cell>
          <cell r="R700">
            <v>96</v>
          </cell>
          <cell r="S700" t="str">
            <v>&gt;60</v>
          </cell>
          <cell r="T700" t="str">
            <v>Entry Production Color Low/Mid</v>
          </cell>
          <cell r="U700" t="str">
            <v>Entry Production</v>
          </cell>
          <cell r="V700" t="str">
            <v>Otras</v>
          </cell>
          <cell r="W700" t="str">
            <v>3-&gt;60</v>
          </cell>
          <cell r="X700">
            <v>1.1499999999999999</v>
          </cell>
          <cell r="Y700">
            <v>1808.95</v>
          </cell>
          <cell r="Z700">
            <v>1</v>
          </cell>
          <cell r="AA700">
            <v>2.15</v>
          </cell>
          <cell r="AB700">
            <v>6</v>
          </cell>
          <cell r="AC700">
            <v>0.35833333333333334</v>
          </cell>
          <cell r="AD700">
            <v>0</v>
          </cell>
          <cell r="AE700">
            <v>0</v>
          </cell>
          <cell r="AF700">
            <v>43571</v>
          </cell>
          <cell r="AG700">
            <v>43571</v>
          </cell>
          <cell r="AH700">
            <v>0</v>
          </cell>
          <cell r="AI700" t="str">
            <v>0-1 día</v>
          </cell>
          <cell r="AJ700">
            <v>0</v>
          </cell>
          <cell r="AK700">
            <v>0</v>
          </cell>
          <cell r="AL700">
            <v>0</v>
          </cell>
          <cell r="AM700">
            <v>1808.95</v>
          </cell>
          <cell r="AN700">
            <v>1808.95</v>
          </cell>
          <cell r="AO700">
            <v>1</v>
          </cell>
        </row>
        <row r="701">
          <cell r="A701" t="str">
            <v>0PW411139616</v>
          </cell>
          <cell r="B701" t="str">
            <v>0PW41113961</v>
          </cell>
          <cell r="C701" t="str">
            <v>0PW4111396</v>
          </cell>
          <cell r="D701" t="str">
            <v>ABR-19</v>
          </cell>
          <cell r="E701">
            <v>1</v>
          </cell>
          <cell r="F701" t="str">
            <v>2025567</v>
          </cell>
          <cell r="G701" t="str">
            <v>SR MANTENIMIENTO CORRECTIVO</v>
          </cell>
          <cell r="H701" t="str">
            <v>7142</v>
          </cell>
          <cell r="I701" t="str">
            <v>16/04/2019 10:55</v>
          </cell>
          <cell r="J701" t="str">
            <v>500168</v>
          </cell>
          <cell r="K701" t="str">
            <v>PITSS</v>
          </cell>
          <cell r="L701" t="str">
            <v>ASP</v>
          </cell>
          <cell r="M701" t="str">
            <v>OFFICE DEPOT DE MEXICO SA DE CV</v>
          </cell>
          <cell r="N701" t="str">
            <v>AV HEROICO COLEGIO MILITAR 114</v>
          </cell>
          <cell r="O701" t="str">
            <v>PIEDRAS NEGRAS-COAH</v>
          </cell>
          <cell r="P701">
            <v>0</v>
          </cell>
          <cell r="Q701" t="str">
            <v>INTERIOR</v>
          </cell>
          <cell r="R701">
            <v>175</v>
          </cell>
          <cell r="S701" t="str">
            <v>&gt;60</v>
          </cell>
          <cell r="T701" t="str">
            <v>WF Mono Systems and Legacy Color</v>
          </cell>
          <cell r="U701" t="str">
            <v>WF</v>
          </cell>
          <cell r="V701" t="str">
            <v>Ciudad principal</v>
          </cell>
          <cell r="W701" t="str">
            <v>3-&gt;60</v>
          </cell>
          <cell r="X701">
            <v>1.1499999999999999</v>
          </cell>
          <cell r="Y701">
            <v>1808.95</v>
          </cell>
          <cell r="Z701">
            <v>1</v>
          </cell>
          <cell r="AA701">
            <v>3.13</v>
          </cell>
          <cell r="AB701">
            <v>4</v>
          </cell>
          <cell r="AC701">
            <v>0.78249999999999997</v>
          </cell>
          <cell r="AD701">
            <v>0</v>
          </cell>
          <cell r="AE701">
            <v>0</v>
          </cell>
          <cell r="AF701">
            <v>43571</v>
          </cell>
          <cell r="AG701">
            <v>43571</v>
          </cell>
          <cell r="AH701">
            <v>0</v>
          </cell>
          <cell r="AI701" t="str">
            <v>0-1 día</v>
          </cell>
          <cell r="AJ701">
            <v>0</v>
          </cell>
          <cell r="AK701">
            <v>0</v>
          </cell>
          <cell r="AL701">
            <v>0</v>
          </cell>
          <cell r="AM701">
            <v>1808.95</v>
          </cell>
          <cell r="AN701">
            <v>1573</v>
          </cell>
          <cell r="AO701">
            <v>2</v>
          </cell>
        </row>
        <row r="702">
          <cell r="A702" t="str">
            <v>0A1H02060015</v>
          </cell>
          <cell r="B702" t="str">
            <v>0A1H0206002</v>
          </cell>
          <cell r="C702" t="str">
            <v>0A1H020600</v>
          </cell>
          <cell r="D702" t="str">
            <v>ABR-19</v>
          </cell>
          <cell r="E702">
            <v>1</v>
          </cell>
          <cell r="F702" t="str">
            <v>2024799</v>
          </cell>
          <cell r="G702" t="str">
            <v>SR MANTENIMIENTO CORRECTIVO</v>
          </cell>
          <cell r="H702" t="str">
            <v>6705</v>
          </cell>
          <cell r="I702" t="str">
            <v>15/04/2019 08:21</v>
          </cell>
          <cell r="J702" t="str">
            <v>800147</v>
          </cell>
          <cell r="K702" t="str">
            <v>PITSS</v>
          </cell>
          <cell r="L702" t="str">
            <v>ASP</v>
          </cell>
          <cell r="M702" t="str">
            <v>OFFICE DEPOT DE MEXICO SA DE CV</v>
          </cell>
          <cell r="N702" t="str">
            <v>BLV JUAN ALONSO DE TORRES 1315-3</v>
          </cell>
          <cell r="O702" t="str">
            <v>LEON-GTO</v>
          </cell>
          <cell r="P702">
            <v>0</v>
          </cell>
          <cell r="Q702" t="str">
            <v>INTERIOR</v>
          </cell>
          <cell r="R702">
            <v>118</v>
          </cell>
          <cell r="S702" t="str">
            <v>&gt;60</v>
          </cell>
          <cell r="T702" t="str">
            <v>WF Mono Systems and Legacy Color</v>
          </cell>
          <cell r="U702" t="str">
            <v>WF</v>
          </cell>
          <cell r="V702" t="str">
            <v>Ciudad principal</v>
          </cell>
          <cell r="W702" t="str">
            <v>3-&gt;60</v>
          </cell>
          <cell r="X702">
            <v>1.1499999999999999</v>
          </cell>
          <cell r="Y702">
            <v>1808.95</v>
          </cell>
          <cell r="Z702">
            <v>1</v>
          </cell>
          <cell r="AA702">
            <v>0.33</v>
          </cell>
          <cell r="AB702">
            <v>4</v>
          </cell>
          <cell r="AC702">
            <v>8.2500000000000004E-2</v>
          </cell>
          <cell r="AD702">
            <v>0</v>
          </cell>
          <cell r="AE702">
            <v>0</v>
          </cell>
          <cell r="AF702">
            <v>43571</v>
          </cell>
          <cell r="AG702">
            <v>43571</v>
          </cell>
          <cell r="AH702">
            <v>0</v>
          </cell>
          <cell r="AI702" t="str">
            <v>0-1 día</v>
          </cell>
          <cell r="AJ702">
            <v>0</v>
          </cell>
          <cell r="AK702">
            <v>0</v>
          </cell>
          <cell r="AL702">
            <v>0</v>
          </cell>
          <cell r="AM702">
            <v>1808.95</v>
          </cell>
          <cell r="AN702">
            <v>1808.95</v>
          </cell>
          <cell r="AO702">
            <v>2</v>
          </cell>
        </row>
        <row r="703">
          <cell r="A703" t="str">
            <v>0XPN39774915</v>
          </cell>
          <cell r="B703" t="str">
            <v>0XPN3977491</v>
          </cell>
          <cell r="C703" t="str">
            <v>0XPN397749</v>
          </cell>
          <cell r="D703" t="str">
            <v>ABR-19</v>
          </cell>
          <cell r="E703">
            <v>1</v>
          </cell>
          <cell r="F703" t="str">
            <v>2024809</v>
          </cell>
          <cell r="G703" t="str">
            <v>SR MANTENIMIENTO CORRECTIVO</v>
          </cell>
          <cell r="H703" t="str">
            <v>0560</v>
          </cell>
          <cell r="I703" t="str">
            <v>15/04/2019 08:42</v>
          </cell>
          <cell r="J703" t="str">
            <v>800187</v>
          </cell>
          <cell r="K703" t="str">
            <v>PITSS</v>
          </cell>
          <cell r="L703" t="str">
            <v>ASP</v>
          </cell>
          <cell r="M703" t="str">
            <v>OFFICE DEPOT DE MEXICO SA DE CV</v>
          </cell>
          <cell r="N703" t="str">
            <v>BLV ADOLFO LOPEZ MATEOS 1025</v>
          </cell>
          <cell r="O703" t="str">
            <v>CELAYA-GTO</v>
          </cell>
          <cell r="P703">
            <v>0</v>
          </cell>
          <cell r="Q703" t="str">
            <v>INTERIOR</v>
          </cell>
          <cell r="R703">
            <v>181</v>
          </cell>
          <cell r="S703" t="str">
            <v>&gt;60</v>
          </cell>
          <cell r="T703" t="str">
            <v>Entry Production Color Low/Mid</v>
          </cell>
          <cell r="U703" t="str">
            <v>Entry Production</v>
          </cell>
          <cell r="V703" t="str">
            <v>Ciudad principal</v>
          </cell>
          <cell r="W703" t="str">
            <v>3-&gt;60</v>
          </cell>
          <cell r="X703">
            <v>1.1499999999999999</v>
          </cell>
          <cell r="Y703">
            <v>1808.95</v>
          </cell>
          <cell r="Z703">
            <v>1</v>
          </cell>
          <cell r="AA703">
            <v>2.8</v>
          </cell>
          <cell r="AB703">
            <v>4</v>
          </cell>
          <cell r="AC703">
            <v>0.7</v>
          </cell>
          <cell r="AD703">
            <v>0</v>
          </cell>
          <cell r="AE703">
            <v>0</v>
          </cell>
          <cell r="AF703">
            <v>43571</v>
          </cell>
          <cell r="AG703">
            <v>43572</v>
          </cell>
          <cell r="AH703">
            <v>1</v>
          </cell>
          <cell r="AI703" t="str">
            <v>0-1 día</v>
          </cell>
          <cell r="AJ703">
            <v>0</v>
          </cell>
          <cell r="AK703">
            <v>0</v>
          </cell>
          <cell r="AL703">
            <v>0</v>
          </cell>
          <cell r="AM703">
            <v>1808.95</v>
          </cell>
          <cell r="AN703">
            <v>1808.95</v>
          </cell>
          <cell r="AO703">
            <v>1</v>
          </cell>
        </row>
        <row r="704">
          <cell r="A704" t="str">
            <v>0AGC4310935</v>
          </cell>
          <cell r="B704" t="str">
            <v>0AGC4310931</v>
          </cell>
          <cell r="C704" t="str">
            <v>0AGC431093</v>
          </cell>
          <cell r="D704" t="str">
            <v>ABR-19</v>
          </cell>
          <cell r="E704">
            <v>1</v>
          </cell>
          <cell r="F704" t="str">
            <v>2020827</v>
          </cell>
          <cell r="G704" t="str">
            <v>SR MANTENIMIENTO CORRECTIVO</v>
          </cell>
          <cell r="H704" t="str">
            <v>6203</v>
          </cell>
          <cell r="I704" t="str">
            <v>05/04/2019 14:39</v>
          </cell>
          <cell r="J704" t="str">
            <v>500094</v>
          </cell>
          <cell r="K704" t="str">
            <v>PITSS</v>
          </cell>
          <cell r="L704" t="str">
            <v>ASP</v>
          </cell>
          <cell r="M704" t="str">
            <v>TELEFONOS DE MEXICO SA B DE CV</v>
          </cell>
          <cell r="N704" t="str">
            <v>CARR TAMPICO-MANTE 6902</v>
          </cell>
          <cell r="O704" t="str">
            <v>TAMPICO-TAM</v>
          </cell>
          <cell r="P704">
            <v>0</v>
          </cell>
          <cell r="Q704" t="str">
            <v>INTERIOR</v>
          </cell>
          <cell r="R704">
            <v>232</v>
          </cell>
          <cell r="S704" t="str">
            <v>&gt;60</v>
          </cell>
          <cell r="T704" t="str">
            <v>WF Mono Systems and Legacy Color</v>
          </cell>
          <cell r="U704" t="str">
            <v>WF</v>
          </cell>
          <cell r="V704" t="str">
            <v>Ciudad principal</v>
          </cell>
          <cell r="W704" t="str">
            <v>3-&gt;60</v>
          </cell>
          <cell r="X704">
            <v>1.1499999999999999</v>
          </cell>
          <cell r="Y704">
            <v>1808.95</v>
          </cell>
          <cell r="Z704">
            <v>1</v>
          </cell>
          <cell r="AA704">
            <v>2.85</v>
          </cell>
          <cell r="AB704">
            <v>4</v>
          </cell>
          <cell r="AC704">
            <v>0.71250000000000002</v>
          </cell>
          <cell r="AD704">
            <v>0</v>
          </cell>
          <cell r="AE704">
            <v>0</v>
          </cell>
          <cell r="AF704">
            <v>43572</v>
          </cell>
          <cell r="AG704">
            <v>43572</v>
          </cell>
          <cell r="AH704">
            <v>0</v>
          </cell>
          <cell r="AI704" t="str">
            <v>0-1 día</v>
          </cell>
          <cell r="AJ704">
            <v>0</v>
          </cell>
          <cell r="AK704">
            <v>0</v>
          </cell>
          <cell r="AL704">
            <v>0</v>
          </cell>
          <cell r="AM704">
            <v>1808.95</v>
          </cell>
          <cell r="AN704">
            <v>1808.95</v>
          </cell>
          <cell r="AO704">
            <v>1</v>
          </cell>
        </row>
        <row r="705">
          <cell r="A705" t="str">
            <v>0A1H02059118</v>
          </cell>
          <cell r="B705" t="str">
            <v>0A1H0205912</v>
          </cell>
          <cell r="C705" t="str">
            <v>0A1H020591</v>
          </cell>
          <cell r="D705" t="str">
            <v>ABR-19</v>
          </cell>
          <cell r="E705">
            <v>1</v>
          </cell>
          <cell r="F705" t="str">
            <v>2026697</v>
          </cell>
          <cell r="G705" t="str">
            <v>SR MANTENIMIENTO CORRECTIVO</v>
          </cell>
          <cell r="H705" t="str">
            <v>6705</v>
          </cell>
          <cell r="I705" t="str">
            <v>18/04/2019 11:54</v>
          </cell>
          <cell r="J705" t="str">
            <v>800110</v>
          </cell>
          <cell r="K705" t="str">
            <v>PITSS</v>
          </cell>
          <cell r="L705" t="str">
            <v>ASP</v>
          </cell>
          <cell r="M705" t="str">
            <v>OFFICE DEPOT DE MEXICO SA DE CV</v>
          </cell>
          <cell r="N705" t="str">
            <v>CALZ DE LA HUERTA 2799</v>
          </cell>
          <cell r="O705" t="str">
            <v>MORELIA-MICH</v>
          </cell>
          <cell r="P705">
            <v>0</v>
          </cell>
          <cell r="Q705" t="str">
            <v>INTERIOR</v>
          </cell>
          <cell r="R705">
            <v>66</v>
          </cell>
          <cell r="S705" t="str">
            <v>&gt;60</v>
          </cell>
          <cell r="T705" t="str">
            <v>WF Mono Systems and Legacy Color</v>
          </cell>
          <cell r="U705" t="str">
            <v>WF</v>
          </cell>
          <cell r="V705" t="str">
            <v>Ciudad principal</v>
          </cell>
          <cell r="W705" t="str">
            <v>3-&gt;60</v>
          </cell>
          <cell r="X705">
            <v>1.1499999999999999</v>
          </cell>
          <cell r="Y705">
            <v>1808.95</v>
          </cell>
          <cell r="Z705">
            <v>1</v>
          </cell>
          <cell r="AA705">
            <v>3.32</v>
          </cell>
          <cell r="AB705">
            <v>4</v>
          </cell>
          <cell r="AC705">
            <v>0.83</v>
          </cell>
          <cell r="AD705">
            <v>0</v>
          </cell>
          <cell r="AE705">
            <v>0</v>
          </cell>
          <cell r="AF705">
            <v>43573</v>
          </cell>
          <cell r="AG705">
            <v>43574</v>
          </cell>
          <cell r="AH705">
            <v>1</v>
          </cell>
          <cell r="AI705" t="str">
            <v>0-1 día</v>
          </cell>
          <cell r="AJ705">
            <v>0</v>
          </cell>
          <cell r="AK705">
            <v>0</v>
          </cell>
          <cell r="AL705">
            <v>0</v>
          </cell>
          <cell r="AM705">
            <v>1808.95</v>
          </cell>
          <cell r="AN705">
            <v>1808.95</v>
          </cell>
          <cell r="AO705">
            <v>2</v>
          </cell>
        </row>
        <row r="706">
          <cell r="A706" t="str">
            <v>0BG294792618</v>
          </cell>
          <cell r="B706" t="str">
            <v>0BG29479261</v>
          </cell>
          <cell r="C706" t="str">
            <v>0BG2947926</v>
          </cell>
          <cell r="D706" t="str">
            <v>ABR-19</v>
          </cell>
          <cell r="E706">
            <v>1</v>
          </cell>
          <cell r="F706" t="str">
            <v>2026775</v>
          </cell>
          <cell r="G706" t="str">
            <v>SR MANTENIMIENTO CORRECTIVO</v>
          </cell>
          <cell r="H706" t="str">
            <v>4395</v>
          </cell>
          <cell r="I706" t="str">
            <v>18/04/2019 15:01</v>
          </cell>
          <cell r="J706" t="str">
            <v>500083</v>
          </cell>
          <cell r="K706" t="str">
            <v>PITSS</v>
          </cell>
          <cell r="L706" t="str">
            <v>ASP</v>
          </cell>
          <cell r="M706" t="str">
            <v>OFFICE DEPOT DE MEXICO SA DE CV</v>
          </cell>
          <cell r="N706" t="str">
            <v>AV PASEO DE LOS LEONES 1388 L 2-3</v>
          </cell>
          <cell r="O706" t="str">
            <v>MONTERREY-NL</v>
          </cell>
          <cell r="P706">
            <v>0</v>
          </cell>
          <cell r="Q706" t="str">
            <v>INTERIOR</v>
          </cell>
          <cell r="R706">
            <v>62</v>
          </cell>
          <cell r="S706" t="str">
            <v>&gt;60</v>
          </cell>
          <cell r="T706" t="str">
            <v>Light Production Digital Business</v>
          </cell>
          <cell r="U706" t="str">
            <v>Entry Production</v>
          </cell>
          <cell r="V706" t="str">
            <v>Ciudad principal</v>
          </cell>
          <cell r="W706" t="str">
            <v>3-&gt;60</v>
          </cell>
          <cell r="X706">
            <v>1.1499999999999999</v>
          </cell>
          <cell r="Y706">
            <v>1808.95</v>
          </cell>
          <cell r="Z706">
            <v>1</v>
          </cell>
          <cell r="AA706">
            <v>2.48</v>
          </cell>
          <cell r="AB706">
            <v>4</v>
          </cell>
          <cell r="AC706">
            <v>0.62</v>
          </cell>
          <cell r="AD706">
            <v>0</v>
          </cell>
          <cell r="AE706">
            <v>0</v>
          </cell>
          <cell r="AF706">
            <v>43574</v>
          </cell>
          <cell r="AG706">
            <v>43574</v>
          </cell>
          <cell r="AH706">
            <v>0</v>
          </cell>
          <cell r="AI706" t="str">
            <v>0-1 día</v>
          </cell>
          <cell r="AJ706">
            <v>0</v>
          </cell>
          <cell r="AK706">
            <v>0</v>
          </cell>
          <cell r="AL706">
            <v>0</v>
          </cell>
          <cell r="AM706">
            <v>1808.95</v>
          </cell>
          <cell r="AN706">
            <v>1573</v>
          </cell>
          <cell r="AO706">
            <v>1</v>
          </cell>
        </row>
        <row r="707">
          <cell r="A707" t="str">
            <v>0XPN39502419</v>
          </cell>
          <cell r="B707" t="str">
            <v>0XPN3950242</v>
          </cell>
          <cell r="C707" t="str">
            <v>0XPN395024</v>
          </cell>
          <cell r="D707" t="str">
            <v>ABR-19</v>
          </cell>
          <cell r="E707">
            <v>1</v>
          </cell>
          <cell r="F707" t="str">
            <v>2026983</v>
          </cell>
          <cell r="G707" t="str">
            <v>SR MANTENIMIENTO CORRECTIVO</v>
          </cell>
          <cell r="H707" t="str">
            <v>0560</v>
          </cell>
          <cell r="I707" t="str">
            <v>19/04/2019 15:28</v>
          </cell>
          <cell r="J707" t="str">
            <v>800200</v>
          </cell>
          <cell r="K707" t="str">
            <v>PITSS</v>
          </cell>
          <cell r="L707" t="str">
            <v>ASP</v>
          </cell>
          <cell r="M707" t="str">
            <v>OFFICE DEPOT DE MEXICO SA DE CV</v>
          </cell>
          <cell r="N707" t="str">
            <v>MANUEL J CLOUTHIER 888</v>
          </cell>
          <cell r="O707" t="str">
            <v>ZAPOPAN-JAL</v>
          </cell>
          <cell r="P707">
            <v>0</v>
          </cell>
          <cell r="Q707" t="str">
            <v>INTERIOR</v>
          </cell>
          <cell r="R707">
            <v>87</v>
          </cell>
          <cell r="S707" t="str">
            <v>&gt;60</v>
          </cell>
          <cell r="T707" t="str">
            <v>Entry Production Color Low/Mid</v>
          </cell>
          <cell r="U707" t="str">
            <v>Entry Production</v>
          </cell>
          <cell r="V707" t="str">
            <v>Ciudad principal</v>
          </cell>
          <cell r="W707" t="str">
            <v>3-&gt;60</v>
          </cell>
          <cell r="X707">
            <v>1.1499999999999999</v>
          </cell>
          <cell r="Y707">
            <v>1808.95</v>
          </cell>
          <cell r="Z707">
            <v>1</v>
          </cell>
          <cell r="AA707">
            <v>0.45</v>
          </cell>
          <cell r="AB707">
            <v>4</v>
          </cell>
          <cell r="AC707">
            <v>0.1125</v>
          </cell>
          <cell r="AD707">
            <v>0</v>
          </cell>
          <cell r="AE707">
            <v>0</v>
          </cell>
          <cell r="AF707">
            <v>43574</v>
          </cell>
          <cell r="AG707">
            <v>43577</v>
          </cell>
          <cell r="AH707">
            <v>1</v>
          </cell>
          <cell r="AI707" t="str">
            <v>0-1 día</v>
          </cell>
          <cell r="AJ707">
            <v>0</v>
          </cell>
          <cell r="AK707">
            <v>0</v>
          </cell>
          <cell r="AL707">
            <v>0</v>
          </cell>
          <cell r="AM707">
            <v>1808.95</v>
          </cell>
          <cell r="AN707">
            <v>1730.3</v>
          </cell>
          <cell r="AO707">
            <v>2</v>
          </cell>
        </row>
        <row r="708">
          <cell r="A708" t="str">
            <v>0E2B10664717</v>
          </cell>
          <cell r="B708" t="str">
            <v>0E2B1066471</v>
          </cell>
          <cell r="C708" t="str">
            <v>0E2B106647</v>
          </cell>
          <cell r="D708" t="str">
            <v>ABR-19</v>
          </cell>
          <cell r="E708">
            <v>1</v>
          </cell>
          <cell r="F708" t="str">
            <v>2026291</v>
          </cell>
          <cell r="G708" t="str">
            <v>SR MANTENIMIENTO CORRECTIVO</v>
          </cell>
          <cell r="H708" t="str">
            <v>0070</v>
          </cell>
          <cell r="I708" t="str">
            <v>17/04/2019 12:38</v>
          </cell>
          <cell r="J708" t="str">
            <v>800183</v>
          </cell>
          <cell r="K708" t="str">
            <v>PITSS</v>
          </cell>
          <cell r="L708" t="str">
            <v>ASP</v>
          </cell>
          <cell r="M708" t="str">
            <v>OPERADORA OMX SA DE CV</v>
          </cell>
          <cell r="N708" t="str">
            <v>AV PATRIA 1612 MZ 1 LT 30 Y 30A</v>
          </cell>
          <cell r="O708" t="str">
            <v>ZAPOPAN-JAL</v>
          </cell>
          <cell r="P708">
            <v>0</v>
          </cell>
          <cell r="Q708" t="str">
            <v>INTERIOR</v>
          </cell>
          <cell r="R708">
            <v>152</v>
          </cell>
          <cell r="S708" t="str">
            <v>&gt;60</v>
          </cell>
          <cell r="T708" t="str">
            <v>Entry Production Color Low/Mid</v>
          </cell>
          <cell r="U708" t="str">
            <v>Entry Production</v>
          </cell>
          <cell r="V708" t="str">
            <v>Ciudad principal</v>
          </cell>
          <cell r="W708" t="str">
            <v>3-&gt;60</v>
          </cell>
          <cell r="X708">
            <v>1.1499999999999999</v>
          </cell>
          <cell r="Y708">
            <v>1808.95</v>
          </cell>
          <cell r="Z708">
            <v>1</v>
          </cell>
          <cell r="AA708">
            <v>2.37</v>
          </cell>
          <cell r="AB708">
            <v>4</v>
          </cell>
          <cell r="AC708">
            <v>0.59250000000000003</v>
          </cell>
          <cell r="AD708">
            <v>0</v>
          </cell>
          <cell r="AE708">
            <v>0</v>
          </cell>
          <cell r="AF708">
            <v>43577</v>
          </cell>
          <cell r="AG708">
            <v>43577</v>
          </cell>
          <cell r="AH708">
            <v>0</v>
          </cell>
          <cell r="AI708" t="str">
            <v>0-1 día</v>
          </cell>
          <cell r="AJ708">
            <v>0</v>
          </cell>
          <cell r="AK708">
            <v>0</v>
          </cell>
          <cell r="AL708">
            <v>0</v>
          </cell>
          <cell r="AM708">
            <v>1808.95</v>
          </cell>
          <cell r="AN708">
            <v>1808.95</v>
          </cell>
          <cell r="AO708">
            <v>1</v>
          </cell>
        </row>
        <row r="709">
          <cell r="A709" t="str">
            <v>0E2B64950322</v>
          </cell>
          <cell r="B709" t="str">
            <v>0E2B6495031</v>
          </cell>
          <cell r="C709" t="str">
            <v>0E2B649503</v>
          </cell>
          <cell r="D709" t="str">
            <v>ABR-19</v>
          </cell>
          <cell r="E709">
            <v>1</v>
          </cell>
          <cell r="F709" t="str">
            <v>2027705</v>
          </cell>
          <cell r="G709" t="str">
            <v>SR MANTENIMIENTO CORRECTIVO</v>
          </cell>
          <cell r="H709" t="str">
            <v>0070</v>
          </cell>
          <cell r="I709" t="str">
            <v>22/04/2019 09:51</v>
          </cell>
          <cell r="J709" t="str">
            <v>800197</v>
          </cell>
          <cell r="K709" t="str">
            <v>PITSS</v>
          </cell>
          <cell r="L709" t="str">
            <v>ASP</v>
          </cell>
          <cell r="M709" t="str">
            <v>OFFICE DEPOT DE MEXICO SA DE CV</v>
          </cell>
          <cell r="N709" t="str">
            <v>NEREO RODRIGUEZ BARRAGAN 1350</v>
          </cell>
          <cell r="O709" t="str">
            <v>SAN LUIS POTOSI-SLP</v>
          </cell>
          <cell r="P709">
            <v>0</v>
          </cell>
          <cell r="Q709" t="str">
            <v>INTERIOR</v>
          </cell>
          <cell r="R709">
            <v>130</v>
          </cell>
          <cell r="S709" t="str">
            <v>&gt;60</v>
          </cell>
          <cell r="T709" t="str">
            <v>Entry Production Color Low/Mid</v>
          </cell>
          <cell r="U709" t="str">
            <v>Entry Production</v>
          </cell>
          <cell r="V709" t="str">
            <v>Ciudad principal</v>
          </cell>
          <cell r="W709" t="str">
            <v>3-&gt;60</v>
          </cell>
          <cell r="X709">
            <v>1.1499999999999999</v>
          </cell>
          <cell r="Y709">
            <v>1808.95</v>
          </cell>
          <cell r="Z709">
            <v>1</v>
          </cell>
          <cell r="AA709">
            <v>1.82</v>
          </cell>
          <cell r="AB709">
            <v>4</v>
          </cell>
          <cell r="AC709">
            <v>0.45500000000000002</v>
          </cell>
          <cell r="AD709">
            <v>0</v>
          </cell>
          <cell r="AE709">
            <v>0</v>
          </cell>
          <cell r="AF709">
            <v>43577</v>
          </cell>
          <cell r="AG709">
            <v>43577</v>
          </cell>
          <cell r="AH709">
            <v>0</v>
          </cell>
          <cell r="AI709" t="str">
            <v>0-1 día</v>
          </cell>
          <cell r="AJ709">
            <v>0</v>
          </cell>
          <cell r="AK709">
            <v>0</v>
          </cell>
          <cell r="AL709">
            <v>0</v>
          </cell>
          <cell r="AM709">
            <v>1808.95</v>
          </cell>
          <cell r="AN709">
            <v>1808.95</v>
          </cell>
          <cell r="AO709">
            <v>1</v>
          </cell>
        </row>
        <row r="710">
          <cell r="A710" t="str">
            <v>0XPN54835214</v>
          </cell>
          <cell r="B710" t="str">
            <v>0XPN5483521</v>
          </cell>
          <cell r="C710" t="str">
            <v>0XPN548352</v>
          </cell>
          <cell r="D710" t="str">
            <v>ABR-19</v>
          </cell>
          <cell r="E710">
            <v>1</v>
          </cell>
          <cell r="F710" t="str">
            <v>2024565</v>
          </cell>
          <cell r="G710" t="str">
            <v>SR MANTENIMIENTO CORRECTIVO</v>
          </cell>
          <cell r="H710" t="str">
            <v>0570</v>
          </cell>
          <cell r="I710" t="str">
            <v>14/04/2019 09:58</v>
          </cell>
          <cell r="J710" t="str">
            <v>800072</v>
          </cell>
          <cell r="K710" t="str">
            <v>PITSS</v>
          </cell>
          <cell r="L710" t="str">
            <v>ASP</v>
          </cell>
          <cell r="M710" t="str">
            <v>OPERADORA OMX SA DE CV</v>
          </cell>
          <cell r="N710" t="str">
            <v>AV GENERAL MARCELINO GARCIA BARRAGAN 2077</v>
          </cell>
          <cell r="O710" t="str">
            <v>TLAQUEPAQUE-JAL</v>
          </cell>
          <cell r="P710">
            <v>0</v>
          </cell>
          <cell r="Q710" t="str">
            <v>INTERIOR</v>
          </cell>
          <cell r="R710">
            <v>123</v>
          </cell>
          <cell r="S710" t="str">
            <v>&gt;60</v>
          </cell>
          <cell r="T710" t="str">
            <v>Entry Production Color Low/Mid</v>
          </cell>
          <cell r="U710" t="str">
            <v>Entry Production</v>
          </cell>
          <cell r="V710" t="str">
            <v>Ciudad principal</v>
          </cell>
          <cell r="W710" t="str">
            <v>3-&gt;60</v>
          </cell>
          <cell r="X710">
            <v>1.1499999999999999</v>
          </cell>
          <cell r="Y710">
            <v>1808.95</v>
          </cell>
          <cell r="Z710">
            <v>1</v>
          </cell>
          <cell r="AA710">
            <v>0</v>
          </cell>
          <cell r="AB710">
            <v>4</v>
          </cell>
          <cell r="AC710">
            <v>0</v>
          </cell>
          <cell r="AD710">
            <v>0</v>
          </cell>
          <cell r="AE710">
            <v>0</v>
          </cell>
          <cell r="AF710">
            <v>43572</v>
          </cell>
          <cell r="AG710">
            <v>43577</v>
          </cell>
          <cell r="AH710">
            <v>3</v>
          </cell>
          <cell r="AI710" t="str">
            <v>2-3 días</v>
          </cell>
          <cell r="AJ710">
            <v>0.25</v>
          </cell>
          <cell r="AK710">
            <v>-393.25000000000006</v>
          </cell>
          <cell r="AL710">
            <v>0</v>
          </cell>
          <cell r="AM710">
            <v>1808.95</v>
          </cell>
          <cell r="AN710">
            <v>1651.65</v>
          </cell>
          <cell r="AO710">
            <v>1</v>
          </cell>
        </row>
        <row r="711">
          <cell r="A711" t="str">
            <v>0E2B6596808</v>
          </cell>
          <cell r="B711" t="str">
            <v>0E2B6596802</v>
          </cell>
          <cell r="C711" t="str">
            <v>0E2B659680</v>
          </cell>
          <cell r="D711" t="str">
            <v>ABR-19</v>
          </cell>
          <cell r="E711">
            <v>1</v>
          </cell>
          <cell r="F711" t="str">
            <v>2021655</v>
          </cell>
          <cell r="G711" t="str">
            <v>SR MANTENIMIENTO CORRECTIVO</v>
          </cell>
          <cell r="H711" t="str">
            <v>0551</v>
          </cell>
          <cell r="I711" t="str">
            <v>08/04/2019 11:52</v>
          </cell>
          <cell r="J711" t="str">
            <v>800187</v>
          </cell>
          <cell r="K711" t="str">
            <v>PITSS</v>
          </cell>
          <cell r="L711" t="str">
            <v>ASP</v>
          </cell>
          <cell r="M711" t="str">
            <v>XILOGRAFIA A COLOR S DE RL DE CV</v>
          </cell>
          <cell r="N711" t="str">
            <v>16 DE SEPTIEMBRE No 8 INT 8</v>
          </cell>
          <cell r="O711" t="str">
            <v>Quintana Roo-QROO</v>
          </cell>
          <cell r="P711">
            <v>0</v>
          </cell>
          <cell r="Q711" t="str">
            <v>INTERIOR</v>
          </cell>
          <cell r="R711">
            <v>2685</v>
          </cell>
          <cell r="S711" t="str">
            <v>&gt;60</v>
          </cell>
          <cell r="T711" t="str">
            <v>Entry Production Color Low/Mid</v>
          </cell>
          <cell r="U711" t="str">
            <v>Entry Production</v>
          </cell>
          <cell r="V711" t="str">
            <v>Ciudad principal</v>
          </cell>
          <cell r="W711" t="str">
            <v>3-&gt;60</v>
          </cell>
          <cell r="X711">
            <v>1.1499999999999999</v>
          </cell>
          <cell r="Y711">
            <v>1808.95</v>
          </cell>
          <cell r="Z711">
            <v>1</v>
          </cell>
          <cell r="AA711">
            <v>0.96</v>
          </cell>
          <cell r="AB711">
            <v>4</v>
          </cell>
          <cell r="AC711">
            <v>0.24</v>
          </cell>
          <cell r="AD711">
            <v>0</v>
          </cell>
          <cell r="AE711">
            <v>0</v>
          </cell>
          <cell r="AF711">
            <v>43570</v>
          </cell>
          <cell r="AG711">
            <v>43577</v>
          </cell>
          <cell r="AH711">
            <v>5</v>
          </cell>
          <cell r="AI711" t="str">
            <v>4-5 días</v>
          </cell>
          <cell r="AJ711">
            <v>0.5</v>
          </cell>
          <cell r="AK711">
            <v>-786.50000000000011</v>
          </cell>
          <cell r="AL711">
            <v>0</v>
          </cell>
          <cell r="AM711">
            <v>1808.95</v>
          </cell>
          <cell r="AN711" t="e">
            <v>#N/A</v>
          </cell>
          <cell r="AO711">
            <v>2</v>
          </cell>
        </row>
        <row r="712">
          <cell r="A712" t="str">
            <v>0BG294922717</v>
          </cell>
          <cell r="B712" t="str">
            <v>0BG29492271</v>
          </cell>
          <cell r="C712" t="str">
            <v>0BG2949227</v>
          </cell>
          <cell r="D712" t="str">
            <v>ABR-19</v>
          </cell>
          <cell r="E712">
            <v>1</v>
          </cell>
          <cell r="F712" t="str">
            <v>2026237</v>
          </cell>
          <cell r="G712" t="str">
            <v>SR MANTENIMIENTO CORRECTIVO</v>
          </cell>
          <cell r="H712" t="str">
            <v>4395</v>
          </cell>
          <cell r="I712" t="str">
            <v>17/04/2019 11:09</v>
          </cell>
          <cell r="J712" t="str">
            <v>100037</v>
          </cell>
          <cell r="K712" t="str">
            <v>PITSS</v>
          </cell>
          <cell r="L712" t="str">
            <v>ASP</v>
          </cell>
          <cell r="M712" t="str">
            <v>OFFICE DEPOT DE MEXICO SA DE CV</v>
          </cell>
          <cell r="N712" t="str">
            <v>VIALIDAD METEPEC ESQ. CON CALLE GPE VICTORIA. LOCA</v>
          </cell>
          <cell r="O712" t="str">
            <v>Metepec-MEX</v>
          </cell>
          <cell r="P712">
            <v>0</v>
          </cell>
          <cell r="Q712" t="str">
            <v>INTERIOR</v>
          </cell>
          <cell r="R712">
            <v>90</v>
          </cell>
          <cell r="S712" t="str">
            <v>&gt;60</v>
          </cell>
          <cell r="T712" t="str">
            <v>Light Production Digital Business</v>
          </cell>
          <cell r="U712" t="str">
            <v>Entry Production</v>
          </cell>
          <cell r="V712" t="str">
            <v>Ciudad principal</v>
          </cell>
          <cell r="W712" t="str">
            <v>3-&gt;60</v>
          </cell>
          <cell r="X712">
            <v>1.1499999999999999</v>
          </cell>
          <cell r="Y712">
            <v>1808.95</v>
          </cell>
          <cell r="Z712">
            <v>1</v>
          </cell>
          <cell r="AA712">
            <v>1.85</v>
          </cell>
          <cell r="AB712">
            <v>4</v>
          </cell>
          <cell r="AC712">
            <v>0.46250000000000002</v>
          </cell>
          <cell r="AD712">
            <v>0</v>
          </cell>
          <cell r="AE712">
            <v>0</v>
          </cell>
          <cell r="AF712">
            <v>43577</v>
          </cell>
          <cell r="AG712">
            <v>43578</v>
          </cell>
          <cell r="AH712">
            <v>1</v>
          </cell>
          <cell r="AI712" t="str">
            <v>0-1 día</v>
          </cell>
          <cell r="AJ712">
            <v>0</v>
          </cell>
          <cell r="AK712">
            <v>0</v>
          </cell>
          <cell r="AL712">
            <v>0</v>
          </cell>
          <cell r="AM712">
            <v>1808.95</v>
          </cell>
          <cell r="AN712">
            <v>1730.3</v>
          </cell>
          <cell r="AO712">
            <v>1</v>
          </cell>
        </row>
        <row r="713">
          <cell r="A713" t="str">
            <v>0AGD4615245</v>
          </cell>
          <cell r="B713" t="str">
            <v>0AGD4615241</v>
          </cell>
          <cell r="C713" t="str">
            <v>0AGD461524</v>
          </cell>
          <cell r="D713" t="str">
            <v>ABR-19</v>
          </cell>
          <cell r="E713">
            <v>1</v>
          </cell>
          <cell r="F713" t="str">
            <v>2004303</v>
          </cell>
          <cell r="G713" t="str">
            <v>SR MANTENIMIENTO CORRECTIVO</v>
          </cell>
          <cell r="H713" t="str">
            <v>6203</v>
          </cell>
          <cell r="I713" t="str">
            <v>05/03/2019 15:48</v>
          </cell>
          <cell r="J713" t="str">
            <v>500083</v>
          </cell>
          <cell r="K713" t="str">
            <v>PITSS</v>
          </cell>
          <cell r="L713" t="str">
            <v>ASP</v>
          </cell>
          <cell r="M713" t="str">
            <v>OFFICE DEPOT DE MEXICO SA DE CV</v>
          </cell>
          <cell r="N713" t="str">
            <v>AV UNIVERSIDAD 401 NTE</v>
          </cell>
          <cell r="O713" t="str">
            <v>SAN NICOLAS DE LOS G</v>
          </cell>
          <cell r="P713">
            <v>0</v>
          </cell>
          <cell r="Q713" t="str">
            <v>INTERIOR</v>
          </cell>
          <cell r="R713">
            <v>1089</v>
          </cell>
          <cell r="S713" t="str">
            <v>&gt;60</v>
          </cell>
          <cell r="T713" t="str">
            <v>WF Mono Systems and Legacy Color</v>
          </cell>
          <cell r="U713" t="str">
            <v>WF</v>
          </cell>
          <cell r="V713" t="str">
            <v>Ciudad principal</v>
          </cell>
          <cell r="W713" t="str">
            <v>3-&gt;60</v>
          </cell>
          <cell r="X713">
            <v>1.1499999999999999</v>
          </cell>
          <cell r="Y713">
            <v>1808.95</v>
          </cell>
          <cell r="Z713">
            <v>1</v>
          </cell>
          <cell r="AA713">
            <v>3.45</v>
          </cell>
          <cell r="AB713">
            <v>4</v>
          </cell>
          <cell r="AC713">
            <v>0.86250000000000004</v>
          </cell>
          <cell r="AD713">
            <v>0</v>
          </cell>
          <cell r="AE713">
            <v>0</v>
          </cell>
          <cell r="AF713">
            <v>43544</v>
          </cell>
          <cell r="AG713">
            <v>43578</v>
          </cell>
          <cell r="AH713">
            <v>24</v>
          </cell>
          <cell r="AI713" t="str">
            <v>&gt;10 días</v>
          </cell>
          <cell r="AJ713">
            <v>1</v>
          </cell>
          <cell r="AK713">
            <v>-1573.0000000000002</v>
          </cell>
          <cell r="AL713">
            <v>0</v>
          </cell>
          <cell r="AM713">
            <v>1808.95</v>
          </cell>
          <cell r="AN713">
            <v>0</v>
          </cell>
          <cell r="AO713">
            <v>1</v>
          </cell>
        </row>
        <row r="714">
          <cell r="A714" t="str">
            <v>0XPN54825123</v>
          </cell>
          <cell r="B714" t="str">
            <v>0XPN5482511</v>
          </cell>
          <cell r="C714" t="str">
            <v>0XPN548251</v>
          </cell>
          <cell r="D714" t="str">
            <v>ABR-19</v>
          </cell>
          <cell r="E714">
            <v>1</v>
          </cell>
          <cell r="F714" t="str">
            <v>2028217</v>
          </cell>
          <cell r="G714" t="str">
            <v>SR MANTENIMIENTO CORRECTIVO</v>
          </cell>
          <cell r="H714" t="str">
            <v>0570</v>
          </cell>
          <cell r="I714" t="str">
            <v>23/04/2019 08:23</v>
          </cell>
          <cell r="J714" t="str">
            <v>500066</v>
          </cell>
          <cell r="K714" t="str">
            <v>PITSS</v>
          </cell>
          <cell r="L714" t="str">
            <v>ASP</v>
          </cell>
          <cell r="M714" t="str">
            <v>OPERADORA OMX SA DE CV</v>
          </cell>
          <cell r="N714" t="str">
            <v>AV JOSE ELEUTERIO GONZALEZ No 315 INT 7C</v>
          </cell>
          <cell r="O714" t="str">
            <v>Monterrey-NL</v>
          </cell>
          <cell r="P714">
            <v>0</v>
          </cell>
          <cell r="Q714" t="str">
            <v>INTERIOR</v>
          </cell>
          <cell r="R714">
            <v>68</v>
          </cell>
          <cell r="S714" t="str">
            <v>&gt;60</v>
          </cell>
          <cell r="T714" t="str">
            <v>Entry Production Color Low/Mid</v>
          </cell>
          <cell r="U714" t="str">
            <v>Entry Production</v>
          </cell>
          <cell r="V714" t="str">
            <v>Ciudad principal</v>
          </cell>
          <cell r="W714" t="str">
            <v>3-&gt;60</v>
          </cell>
          <cell r="X714">
            <v>1.1499999999999999</v>
          </cell>
          <cell r="Y714">
            <v>1808.95</v>
          </cell>
          <cell r="Z714">
            <v>1</v>
          </cell>
          <cell r="AA714">
            <v>2.12</v>
          </cell>
          <cell r="AB714">
            <v>4</v>
          </cell>
          <cell r="AC714">
            <v>0.53</v>
          </cell>
          <cell r="AD714">
            <v>0</v>
          </cell>
          <cell r="AE714">
            <v>0</v>
          </cell>
          <cell r="AF714">
            <v>43578</v>
          </cell>
          <cell r="AG714">
            <v>43578</v>
          </cell>
          <cell r="AH714">
            <v>0</v>
          </cell>
          <cell r="AI714" t="str">
            <v>0-1 día</v>
          </cell>
          <cell r="AJ714">
            <v>0</v>
          </cell>
          <cell r="AK714">
            <v>0</v>
          </cell>
          <cell r="AL714">
            <v>0</v>
          </cell>
          <cell r="AM714">
            <v>1808.95</v>
          </cell>
          <cell r="AN714">
            <v>1808.95</v>
          </cell>
          <cell r="AO714">
            <v>1</v>
          </cell>
        </row>
        <row r="715">
          <cell r="A715" t="str">
            <v>0BG295149815</v>
          </cell>
          <cell r="B715" t="str">
            <v>0BG29514982</v>
          </cell>
          <cell r="C715" t="str">
            <v>0BG2951498</v>
          </cell>
          <cell r="D715" t="str">
            <v>ABR-19</v>
          </cell>
          <cell r="E715">
            <v>1</v>
          </cell>
          <cell r="F715" t="str">
            <v>2025165</v>
          </cell>
          <cell r="G715" t="str">
            <v>SR MANTENIMIENTO CORRECTIVO</v>
          </cell>
          <cell r="H715" t="str">
            <v>4395</v>
          </cell>
          <cell r="I715" t="str">
            <v>15/04/2019 14:38</v>
          </cell>
          <cell r="J715" t="str">
            <v>500018</v>
          </cell>
          <cell r="K715" t="str">
            <v>PITSS</v>
          </cell>
          <cell r="L715" t="str">
            <v>ASP</v>
          </cell>
          <cell r="M715" t="str">
            <v>OFFICE DEPOT DE MEXICO SA DE CV</v>
          </cell>
          <cell r="N715" t="str">
            <v>BLV FELIPE PESCADOR 1902 ESQ PEDRO</v>
          </cell>
          <cell r="O715" t="str">
            <v>DURANGO-DGO</v>
          </cell>
          <cell r="P715">
            <v>0</v>
          </cell>
          <cell r="Q715" t="str">
            <v>INTERIOR</v>
          </cell>
          <cell r="R715">
            <v>146</v>
          </cell>
          <cell r="S715" t="str">
            <v>&gt;60</v>
          </cell>
          <cell r="T715" t="str">
            <v>Light Production Digital Business</v>
          </cell>
          <cell r="U715" t="str">
            <v>Entry Production</v>
          </cell>
          <cell r="V715" t="str">
            <v>Ciudad principal</v>
          </cell>
          <cell r="W715" t="str">
            <v>3-&gt;60</v>
          </cell>
          <cell r="X715">
            <v>1.1499999999999999</v>
          </cell>
          <cell r="Y715">
            <v>1808.95</v>
          </cell>
          <cell r="Z715">
            <v>1</v>
          </cell>
          <cell r="AA715">
            <v>1.65</v>
          </cell>
          <cell r="AB715">
            <v>4</v>
          </cell>
          <cell r="AC715">
            <v>0.41249999999999998</v>
          </cell>
          <cell r="AD715">
            <v>0</v>
          </cell>
          <cell r="AE715">
            <v>0</v>
          </cell>
          <cell r="AF715">
            <v>43578</v>
          </cell>
          <cell r="AG715">
            <v>43578</v>
          </cell>
          <cell r="AH715">
            <v>0</v>
          </cell>
          <cell r="AI715" t="str">
            <v>0-1 día</v>
          </cell>
          <cell r="AJ715">
            <v>0</v>
          </cell>
          <cell r="AK715">
            <v>0</v>
          </cell>
          <cell r="AL715">
            <v>0</v>
          </cell>
          <cell r="AM715">
            <v>1808.95</v>
          </cell>
          <cell r="AN715">
            <v>1808.95</v>
          </cell>
          <cell r="AO715">
            <v>2</v>
          </cell>
        </row>
        <row r="716">
          <cell r="A716" t="str">
            <v>0A1H02167523</v>
          </cell>
          <cell r="B716" t="str">
            <v>0A1H0216751</v>
          </cell>
          <cell r="C716" t="str">
            <v>0A1H021675</v>
          </cell>
          <cell r="D716" t="str">
            <v>ABR-19</v>
          </cell>
          <cell r="E716">
            <v>1</v>
          </cell>
          <cell r="F716" t="str">
            <v>2028413</v>
          </cell>
          <cell r="G716" t="str">
            <v>SR MANTENIMIENTO CORRECTIVO</v>
          </cell>
          <cell r="H716" t="str">
            <v>6705</v>
          </cell>
          <cell r="I716" t="str">
            <v>23/04/2019 11:37</v>
          </cell>
          <cell r="J716" t="str">
            <v>800197</v>
          </cell>
          <cell r="K716" t="str">
            <v>PITSS</v>
          </cell>
          <cell r="L716" t="str">
            <v>ASP</v>
          </cell>
          <cell r="M716" t="str">
            <v>OFFICE DEPOT DE MEXICO SA DE CV</v>
          </cell>
          <cell r="N716" t="str">
            <v>AV VENUSTIANO CARRANZA 733</v>
          </cell>
          <cell r="O716" t="str">
            <v>SAN LUIS POTOSI-SLP</v>
          </cell>
          <cell r="P716">
            <v>0</v>
          </cell>
          <cell r="Q716" t="str">
            <v>INTERIOR</v>
          </cell>
          <cell r="R716">
            <v>337</v>
          </cell>
          <cell r="S716" t="str">
            <v>&gt;60</v>
          </cell>
          <cell r="T716" t="str">
            <v>WF Mono Systems and Legacy Color</v>
          </cell>
          <cell r="U716" t="str">
            <v>WF</v>
          </cell>
          <cell r="V716" t="str">
            <v>Ciudad principal</v>
          </cell>
          <cell r="W716" t="str">
            <v>3-&gt;60</v>
          </cell>
          <cell r="X716">
            <v>1.1499999999999999</v>
          </cell>
          <cell r="Y716">
            <v>1808.95</v>
          </cell>
          <cell r="Z716">
            <v>1</v>
          </cell>
          <cell r="AA716">
            <v>2.71</v>
          </cell>
          <cell r="AB716">
            <v>4</v>
          </cell>
          <cell r="AC716">
            <v>0.67749999999999999</v>
          </cell>
          <cell r="AD716">
            <v>0</v>
          </cell>
          <cell r="AE716">
            <v>0</v>
          </cell>
          <cell r="AF716">
            <v>43578</v>
          </cell>
          <cell r="AG716">
            <v>43578</v>
          </cell>
          <cell r="AH716">
            <v>0</v>
          </cell>
          <cell r="AI716" t="str">
            <v>0-1 día</v>
          </cell>
          <cell r="AJ716">
            <v>0</v>
          </cell>
          <cell r="AK716">
            <v>0</v>
          </cell>
          <cell r="AL716">
            <v>0</v>
          </cell>
          <cell r="AM716">
            <v>1808.95</v>
          </cell>
          <cell r="AN716">
            <v>1808.95</v>
          </cell>
          <cell r="AO716">
            <v>1</v>
          </cell>
        </row>
        <row r="717">
          <cell r="A717" t="str">
            <v>0E2B65692917</v>
          </cell>
          <cell r="B717" t="str">
            <v>0E2B6569291</v>
          </cell>
          <cell r="C717" t="str">
            <v>0E2B656929</v>
          </cell>
          <cell r="D717" t="str">
            <v>ABR-19</v>
          </cell>
          <cell r="E717">
            <v>1</v>
          </cell>
          <cell r="F717" t="str">
            <v>2026239</v>
          </cell>
          <cell r="G717" t="str">
            <v>SR MANTENIMIENTO CORRECTIVO</v>
          </cell>
          <cell r="H717" t="str">
            <v>0070</v>
          </cell>
          <cell r="I717" t="str">
            <v>17/04/2019 11:12</v>
          </cell>
          <cell r="J717" t="str">
            <v>100037</v>
          </cell>
          <cell r="K717" t="str">
            <v>PITSS</v>
          </cell>
          <cell r="L717" t="str">
            <v>ASP</v>
          </cell>
          <cell r="M717" t="str">
            <v>OFFICE DEPOT DE MEXICO SA DE CV</v>
          </cell>
          <cell r="N717" t="str">
            <v>AV METEPEC LOCAL A-8</v>
          </cell>
          <cell r="O717" t="str">
            <v>METEPEC-MEX</v>
          </cell>
          <cell r="P717">
            <v>0</v>
          </cell>
          <cell r="Q717" t="str">
            <v>INTERIOR</v>
          </cell>
          <cell r="R717">
            <v>387</v>
          </cell>
          <cell r="S717" t="str">
            <v>&gt;60</v>
          </cell>
          <cell r="T717" t="str">
            <v>Entry Production Color Low/Mid</v>
          </cell>
          <cell r="U717" t="str">
            <v>Entry Production</v>
          </cell>
          <cell r="V717" t="str">
            <v>Ciudad principal</v>
          </cell>
          <cell r="W717" t="str">
            <v>3-&gt;60</v>
          </cell>
          <cell r="X717">
            <v>1.1499999999999999</v>
          </cell>
          <cell r="Y717">
            <v>1808.95</v>
          </cell>
          <cell r="Z717">
            <v>1</v>
          </cell>
          <cell r="AA717">
            <v>2.75</v>
          </cell>
          <cell r="AB717">
            <v>4</v>
          </cell>
          <cell r="AC717">
            <v>0.6875</v>
          </cell>
          <cell r="AD717">
            <v>0</v>
          </cell>
          <cell r="AE717">
            <v>0</v>
          </cell>
          <cell r="AF717">
            <v>43578</v>
          </cell>
          <cell r="AG717">
            <v>43579</v>
          </cell>
          <cell r="AH717">
            <v>1</v>
          </cell>
          <cell r="AI717" t="str">
            <v>0-1 día</v>
          </cell>
          <cell r="AJ717">
            <v>0</v>
          </cell>
          <cell r="AK717">
            <v>0</v>
          </cell>
          <cell r="AL717">
            <v>0</v>
          </cell>
          <cell r="AM717">
            <v>1808.95</v>
          </cell>
          <cell r="AN717">
            <v>1730.3</v>
          </cell>
          <cell r="AO717">
            <v>1</v>
          </cell>
        </row>
        <row r="718">
          <cell r="A718" t="str">
            <v>0BG294113315</v>
          </cell>
          <cell r="B718" t="str">
            <v>0BG29411331</v>
          </cell>
          <cell r="C718" t="str">
            <v>0BG2941133</v>
          </cell>
          <cell r="D718" t="str">
            <v>ABR-19</v>
          </cell>
          <cell r="E718">
            <v>1</v>
          </cell>
          <cell r="F718" t="str">
            <v>2025145</v>
          </cell>
          <cell r="G718" t="str">
            <v>SR MANTENIMIENTO CORRECTIVO</v>
          </cell>
          <cell r="H718" t="str">
            <v>4395</v>
          </cell>
          <cell r="I718" t="str">
            <v>15/04/2019 14:17</v>
          </cell>
          <cell r="J718" t="str">
            <v>500093</v>
          </cell>
          <cell r="K718" t="str">
            <v>PITSS</v>
          </cell>
          <cell r="L718" t="str">
            <v>ASP</v>
          </cell>
          <cell r="M718" t="str">
            <v>OFFICE DEPOT DE MEXICO SA DE CV</v>
          </cell>
          <cell r="N718" t="str">
            <v>BLV 15 DE SEP 4243</v>
          </cell>
          <cell r="O718" t="str">
            <v>NUEVO LAREDO-TAM</v>
          </cell>
          <cell r="P718">
            <v>0</v>
          </cell>
          <cell r="Q718" t="str">
            <v>INTERIOR</v>
          </cell>
          <cell r="R718">
            <v>81</v>
          </cell>
          <cell r="S718" t="str">
            <v>&gt;60</v>
          </cell>
          <cell r="T718" t="str">
            <v>Light Production Digital Business</v>
          </cell>
          <cell r="U718" t="str">
            <v>Entry Production</v>
          </cell>
          <cell r="V718" t="str">
            <v>Ciudad principal</v>
          </cell>
          <cell r="W718" t="str">
            <v>3-&gt;60</v>
          </cell>
          <cell r="X718">
            <v>1.1499999999999999</v>
          </cell>
          <cell r="Y718">
            <v>1808.95</v>
          </cell>
          <cell r="Z718">
            <v>1</v>
          </cell>
          <cell r="AA718">
            <v>3.14</v>
          </cell>
          <cell r="AB718">
            <v>4</v>
          </cell>
          <cell r="AC718">
            <v>0.78500000000000003</v>
          </cell>
          <cell r="AD718">
            <v>0</v>
          </cell>
          <cell r="AE718">
            <v>0</v>
          </cell>
          <cell r="AF718">
            <v>43579</v>
          </cell>
          <cell r="AG718">
            <v>43579</v>
          </cell>
          <cell r="AH718">
            <v>0</v>
          </cell>
          <cell r="AI718" t="str">
            <v>0-1 día</v>
          </cell>
          <cell r="AJ718">
            <v>0</v>
          </cell>
          <cell r="AK718">
            <v>0</v>
          </cell>
          <cell r="AL718">
            <v>0</v>
          </cell>
          <cell r="AM718">
            <v>1808.95</v>
          </cell>
          <cell r="AN718">
            <v>1808.95</v>
          </cell>
          <cell r="AO718">
            <v>1</v>
          </cell>
        </row>
        <row r="719">
          <cell r="A719" t="str">
            <v>0BG294746823</v>
          </cell>
          <cell r="B719" t="str">
            <v>0BG29474681</v>
          </cell>
          <cell r="C719" t="str">
            <v>0BG2947468</v>
          </cell>
          <cell r="D719" t="str">
            <v>ABR-19</v>
          </cell>
          <cell r="E719">
            <v>1</v>
          </cell>
          <cell r="F719" t="str">
            <v>2028603</v>
          </cell>
          <cell r="G719" t="str">
            <v>SR MANTENIMIENTO CORRECTIVO</v>
          </cell>
          <cell r="H719" t="str">
            <v>4395</v>
          </cell>
          <cell r="I719" t="str">
            <v>23/04/2019 20:02</v>
          </cell>
          <cell r="J719" t="str">
            <v>800197</v>
          </cell>
          <cell r="K719" t="str">
            <v>PITSS</v>
          </cell>
          <cell r="L719" t="str">
            <v>ASP</v>
          </cell>
          <cell r="M719" t="str">
            <v>OFFICE DEPOT DE MEXICO SA DE CV</v>
          </cell>
          <cell r="N719" t="str">
            <v>AV MEREO RGZ BARRAGAN NUM 1350</v>
          </cell>
          <cell r="O719" t="str">
            <v>SAN LUIS POTOSI-SLP</v>
          </cell>
          <cell r="P719">
            <v>0</v>
          </cell>
          <cell r="Q719" t="str">
            <v>INTERIOR</v>
          </cell>
          <cell r="R719">
            <v>125</v>
          </cell>
          <cell r="S719" t="str">
            <v>&gt;60</v>
          </cell>
          <cell r="T719" t="str">
            <v>Light Production Digital Business</v>
          </cell>
          <cell r="U719" t="str">
            <v>Entry Production</v>
          </cell>
          <cell r="V719" t="str">
            <v>Ciudad principal</v>
          </cell>
          <cell r="W719" t="str">
            <v>3-&gt;60</v>
          </cell>
          <cell r="X719">
            <v>1.1499999999999999</v>
          </cell>
          <cell r="Y719">
            <v>1808.95</v>
          </cell>
          <cell r="Z719">
            <v>1</v>
          </cell>
          <cell r="AA719">
            <v>3.58</v>
          </cell>
          <cell r="AB719">
            <v>4</v>
          </cell>
          <cell r="AC719">
            <v>0.89500000000000002</v>
          </cell>
          <cell r="AD719">
            <v>0</v>
          </cell>
          <cell r="AE719">
            <v>0</v>
          </cell>
          <cell r="AF719">
            <v>43579</v>
          </cell>
          <cell r="AG719">
            <v>43579</v>
          </cell>
          <cell r="AH719">
            <v>0</v>
          </cell>
          <cell r="AI719" t="str">
            <v>0-1 día</v>
          </cell>
          <cell r="AJ719">
            <v>0</v>
          </cell>
          <cell r="AK719">
            <v>0</v>
          </cell>
          <cell r="AL719">
            <v>0</v>
          </cell>
          <cell r="AM719">
            <v>1808.95</v>
          </cell>
          <cell r="AN719">
            <v>1808.95</v>
          </cell>
          <cell r="AO719">
            <v>1</v>
          </cell>
        </row>
        <row r="720">
          <cell r="A720" t="str">
            <v>0XPN54668423</v>
          </cell>
          <cell r="B720" t="str">
            <v>0XPN5466841</v>
          </cell>
          <cell r="C720" t="str">
            <v>0XPN546684</v>
          </cell>
          <cell r="D720" t="str">
            <v>ABR-19</v>
          </cell>
          <cell r="E720">
            <v>1</v>
          </cell>
          <cell r="F720" t="str">
            <v>2028579</v>
          </cell>
          <cell r="G720" t="str">
            <v>SR MANTENIMIENTO CORRECTIVO</v>
          </cell>
          <cell r="H720" t="str">
            <v>0560</v>
          </cell>
          <cell r="I720" t="str">
            <v>23/04/2019 17:21</v>
          </cell>
          <cell r="J720" t="str">
            <v>800110</v>
          </cell>
          <cell r="K720" t="str">
            <v>PITSS</v>
          </cell>
          <cell r="L720" t="str">
            <v>ASP</v>
          </cell>
          <cell r="M720" t="str">
            <v>OFFICE DEPOT DE MEXICO SA DE CV</v>
          </cell>
          <cell r="N720" t="str">
            <v>PASEO LAZARO CARDENAS 1655</v>
          </cell>
          <cell r="O720" t="str">
            <v>URUAPAN-MICH</v>
          </cell>
          <cell r="P720">
            <v>0</v>
          </cell>
          <cell r="Q720" t="str">
            <v>INTERIOR</v>
          </cell>
          <cell r="R720">
            <v>147</v>
          </cell>
          <cell r="S720" t="str">
            <v>&gt;60</v>
          </cell>
          <cell r="T720" t="str">
            <v>Entry Production Color Low/Mid</v>
          </cell>
          <cell r="U720" t="str">
            <v>Entry Production</v>
          </cell>
          <cell r="V720" t="str">
            <v>Ciudad principal</v>
          </cell>
          <cell r="W720" t="str">
            <v>3-&gt;60</v>
          </cell>
          <cell r="X720">
            <v>1.1499999999999999</v>
          </cell>
          <cell r="Y720">
            <v>1808.95</v>
          </cell>
          <cell r="Z720">
            <v>1</v>
          </cell>
          <cell r="AA720">
            <v>4.2300000000000004</v>
          </cell>
          <cell r="AB720">
            <v>4</v>
          </cell>
          <cell r="AC720">
            <v>1.0575000000000001</v>
          </cell>
          <cell r="AD720">
            <v>1.4375000000000027E-2</v>
          </cell>
          <cell r="AE720">
            <v>-22.611875000000044</v>
          </cell>
          <cell r="AF720">
            <v>43579</v>
          </cell>
          <cell r="AG720">
            <v>43579</v>
          </cell>
          <cell r="AH720">
            <v>0</v>
          </cell>
          <cell r="AI720" t="str">
            <v>0-1 día</v>
          </cell>
          <cell r="AJ720">
            <v>0</v>
          </cell>
          <cell r="AK720">
            <v>0</v>
          </cell>
          <cell r="AL720">
            <v>0</v>
          </cell>
          <cell r="AM720">
            <v>1786.338125</v>
          </cell>
          <cell r="AN720">
            <v>1808.95</v>
          </cell>
          <cell r="AO720">
            <v>1</v>
          </cell>
        </row>
        <row r="721">
          <cell r="A721" t="str">
            <v>0A1H02237925</v>
          </cell>
          <cell r="B721" t="str">
            <v>0A1H0223791</v>
          </cell>
          <cell r="C721" t="str">
            <v>0A1H022379</v>
          </cell>
          <cell r="D721" t="str">
            <v>ABR-19</v>
          </cell>
          <cell r="E721">
            <v>1</v>
          </cell>
          <cell r="F721" t="str">
            <v>2029469</v>
          </cell>
          <cell r="G721" t="str">
            <v>SR MANTENIMIENTO CORRECTIVO</v>
          </cell>
          <cell r="H721" t="str">
            <v>6705</v>
          </cell>
          <cell r="I721" t="str">
            <v>25/04/2019 08:12</v>
          </cell>
          <cell r="J721" t="str">
            <v>500161</v>
          </cell>
          <cell r="K721" t="str">
            <v>PITSS</v>
          </cell>
          <cell r="L721" t="str">
            <v>ASP</v>
          </cell>
          <cell r="M721" t="str">
            <v>OPERADORA OMX SA DE CV</v>
          </cell>
          <cell r="N721" t="str">
            <v>NORTE MIRADOR E INDIANA CC HIPERPLAZA No 3300</v>
          </cell>
          <cell r="O721" t="str">
            <v>Chihuahua-CHIH</v>
          </cell>
          <cell r="P721">
            <v>0</v>
          </cell>
          <cell r="Q721" t="str">
            <v>INTERIOR</v>
          </cell>
          <cell r="R721">
            <v>185</v>
          </cell>
          <cell r="S721" t="str">
            <v>&gt;60</v>
          </cell>
          <cell r="T721" t="str">
            <v>WF Mono Systems and Legacy Color</v>
          </cell>
          <cell r="U721" t="str">
            <v>WF</v>
          </cell>
          <cell r="V721" t="str">
            <v>Ciudad principal</v>
          </cell>
          <cell r="W721" t="str">
            <v>3-&gt;60</v>
          </cell>
          <cell r="X721">
            <v>1.1499999999999999</v>
          </cell>
          <cell r="Y721">
            <v>1808.95</v>
          </cell>
          <cell r="Z721">
            <v>1</v>
          </cell>
          <cell r="AA721">
            <v>2</v>
          </cell>
          <cell r="AB721">
            <v>4</v>
          </cell>
          <cell r="AC721">
            <v>0.5</v>
          </cell>
          <cell r="AD721">
            <v>0</v>
          </cell>
          <cell r="AE721">
            <v>0</v>
          </cell>
          <cell r="AF721">
            <v>43580</v>
          </cell>
          <cell r="AG721">
            <v>43580</v>
          </cell>
          <cell r="AH721">
            <v>0</v>
          </cell>
          <cell r="AI721" t="str">
            <v>0-1 día</v>
          </cell>
          <cell r="AJ721">
            <v>0</v>
          </cell>
          <cell r="AK721">
            <v>0</v>
          </cell>
          <cell r="AL721">
            <v>0</v>
          </cell>
          <cell r="AM721">
            <v>1808.95</v>
          </cell>
          <cell r="AN721">
            <v>1808.95</v>
          </cell>
          <cell r="AO721">
            <v>1</v>
          </cell>
        </row>
        <row r="722">
          <cell r="A722" t="str">
            <v>0BG294750122</v>
          </cell>
          <cell r="B722" t="str">
            <v>0BG29475011</v>
          </cell>
          <cell r="C722" t="str">
            <v>0BG2947501</v>
          </cell>
          <cell r="D722" t="str">
            <v>ABR-19</v>
          </cell>
          <cell r="E722">
            <v>1</v>
          </cell>
          <cell r="F722" t="str">
            <v>2027755</v>
          </cell>
          <cell r="G722" t="str">
            <v>SR MANTENIMIENTO CORRECTIVO</v>
          </cell>
          <cell r="H722" t="str">
            <v>4395</v>
          </cell>
          <cell r="I722" t="str">
            <v>22/04/2019 10:37</v>
          </cell>
          <cell r="J722" t="str">
            <v>800110</v>
          </cell>
          <cell r="K722" t="str">
            <v>PITSS</v>
          </cell>
          <cell r="L722" t="str">
            <v>ASP</v>
          </cell>
          <cell r="M722" t="str">
            <v>OFFICE DEPOT DE MEXICO SA DE CV</v>
          </cell>
          <cell r="N722" t="str">
            <v>CALZ DE LA HUERTA 2799</v>
          </cell>
          <cell r="O722" t="str">
            <v>MORELIA-MICH</v>
          </cell>
          <cell r="P722">
            <v>0</v>
          </cell>
          <cell r="Q722" t="str">
            <v>INTERIOR</v>
          </cell>
          <cell r="R722">
            <v>70</v>
          </cell>
          <cell r="S722" t="str">
            <v>&gt;60</v>
          </cell>
          <cell r="T722" t="str">
            <v>Light Production Digital Business</v>
          </cell>
          <cell r="U722" t="str">
            <v>Entry Production</v>
          </cell>
          <cell r="V722" t="str">
            <v>Ciudad principal</v>
          </cell>
          <cell r="W722" t="str">
            <v>3-&gt;60</v>
          </cell>
          <cell r="X722">
            <v>1.1499999999999999</v>
          </cell>
          <cell r="Y722">
            <v>1808.95</v>
          </cell>
          <cell r="Z722">
            <v>1</v>
          </cell>
          <cell r="AA722">
            <v>3.23</v>
          </cell>
          <cell r="AB722">
            <v>4</v>
          </cell>
          <cell r="AC722">
            <v>0.8075</v>
          </cell>
          <cell r="AD722">
            <v>0</v>
          </cell>
          <cell r="AE722">
            <v>0</v>
          </cell>
          <cell r="AF722">
            <v>43581</v>
          </cell>
          <cell r="AG722">
            <v>43581</v>
          </cell>
          <cell r="AH722">
            <v>0</v>
          </cell>
          <cell r="AI722" t="str">
            <v>0-1 día</v>
          </cell>
          <cell r="AJ722">
            <v>0</v>
          </cell>
          <cell r="AK722">
            <v>0</v>
          </cell>
          <cell r="AL722">
            <v>0</v>
          </cell>
          <cell r="AM722">
            <v>1808.95</v>
          </cell>
          <cell r="AN722">
            <v>1730.3</v>
          </cell>
          <cell r="AO722">
            <v>1</v>
          </cell>
        </row>
        <row r="723">
          <cell r="A723" t="str">
            <v>0PW400000626</v>
          </cell>
          <cell r="B723" t="str">
            <v>0PW40000061</v>
          </cell>
          <cell r="C723" t="str">
            <v>0PW4000006</v>
          </cell>
          <cell r="D723" t="str">
            <v>ABR-19</v>
          </cell>
          <cell r="E723">
            <v>1</v>
          </cell>
          <cell r="F723" t="str">
            <v>2030313</v>
          </cell>
          <cell r="G723" t="str">
            <v>SR MANTENIMIENTO CORRECTIVO</v>
          </cell>
          <cell r="H723" t="str">
            <v>7142</v>
          </cell>
          <cell r="I723" t="str">
            <v>26/04/2019 16:02</v>
          </cell>
          <cell r="J723" t="str">
            <v>500163</v>
          </cell>
          <cell r="K723" t="str">
            <v>PITSS</v>
          </cell>
          <cell r="L723" t="str">
            <v>ASP</v>
          </cell>
          <cell r="M723" t="str">
            <v>OFFICE DEPOT DE MEXICO SA DE CV</v>
          </cell>
          <cell r="N723" t="str">
            <v>BLV TAMAULIPAS 2388</v>
          </cell>
          <cell r="O723" t="str">
            <v>CIUDAD VICTORIA-TAM</v>
          </cell>
          <cell r="P723">
            <v>0</v>
          </cell>
          <cell r="Q723" t="str">
            <v>INTERIOR</v>
          </cell>
          <cell r="R723">
            <v>98</v>
          </cell>
          <cell r="S723" t="str">
            <v>&gt;60</v>
          </cell>
          <cell r="T723" t="str">
            <v>WF Mono Systems and Legacy Color</v>
          </cell>
          <cell r="U723" t="str">
            <v>WF</v>
          </cell>
          <cell r="V723" t="str">
            <v>Ciudad principal</v>
          </cell>
          <cell r="W723" t="str">
            <v>3-&gt;60</v>
          </cell>
          <cell r="X723">
            <v>1.1499999999999999</v>
          </cell>
          <cell r="Y723">
            <v>1808.95</v>
          </cell>
          <cell r="Z723">
            <v>1</v>
          </cell>
          <cell r="AA723">
            <v>1.47</v>
          </cell>
          <cell r="AB723">
            <v>4</v>
          </cell>
          <cell r="AC723">
            <v>0.36749999999999999</v>
          </cell>
          <cell r="AD723">
            <v>0</v>
          </cell>
          <cell r="AE723">
            <v>0</v>
          </cell>
          <cell r="AF723">
            <v>43582</v>
          </cell>
          <cell r="AG723">
            <v>43584</v>
          </cell>
          <cell r="AH723">
            <v>0</v>
          </cell>
          <cell r="AI723" t="str">
            <v>0-1 día</v>
          </cell>
          <cell r="AJ723">
            <v>0</v>
          </cell>
          <cell r="AK723">
            <v>0</v>
          </cell>
          <cell r="AL723">
            <v>0</v>
          </cell>
          <cell r="AM723">
            <v>1808.95</v>
          </cell>
          <cell r="AN723">
            <v>1808.95</v>
          </cell>
          <cell r="AO723">
            <v>1</v>
          </cell>
        </row>
        <row r="724">
          <cell r="A724" t="str">
            <v>0E2B66565729</v>
          </cell>
          <cell r="B724" t="str">
            <v>0E2B6656571</v>
          </cell>
          <cell r="C724" t="str">
            <v>0E2B665657</v>
          </cell>
          <cell r="D724" t="str">
            <v>ABR-19</v>
          </cell>
          <cell r="E724">
            <v>1</v>
          </cell>
          <cell r="F724" t="str">
            <v>2031127</v>
          </cell>
          <cell r="G724" t="str">
            <v>SR MANTENIMIENTO CORRECTIVO</v>
          </cell>
          <cell r="H724" t="str">
            <v>0070</v>
          </cell>
          <cell r="I724" t="str">
            <v>29/04/2019 09:29</v>
          </cell>
          <cell r="J724" t="str">
            <v>500028</v>
          </cell>
          <cell r="K724" t="str">
            <v>PITSS</v>
          </cell>
          <cell r="L724" t="str">
            <v>ASP</v>
          </cell>
          <cell r="M724" t="str">
            <v>OPERADORA OMX SA DE CV</v>
          </cell>
          <cell r="N724" t="str">
            <v>AV JOSE ELEUTERIO GONZALEZ No 315 INT 7C</v>
          </cell>
          <cell r="O724" t="str">
            <v>Monterrey-NL</v>
          </cell>
          <cell r="P724">
            <v>0</v>
          </cell>
          <cell r="Q724" t="str">
            <v>INTERIOR</v>
          </cell>
          <cell r="R724">
            <v>70</v>
          </cell>
          <cell r="S724" t="str">
            <v>&gt;60</v>
          </cell>
          <cell r="T724" t="str">
            <v>Entry Production Color Low/Mid</v>
          </cell>
          <cell r="U724" t="str">
            <v>Entry Production</v>
          </cell>
          <cell r="V724" t="str">
            <v>Ciudad principal</v>
          </cell>
          <cell r="W724" t="str">
            <v>3-&gt;60</v>
          </cell>
          <cell r="X724">
            <v>1.1499999999999999</v>
          </cell>
          <cell r="Y724">
            <v>1808.95</v>
          </cell>
          <cell r="Z724">
            <v>1</v>
          </cell>
          <cell r="AA724">
            <v>2.69</v>
          </cell>
          <cell r="AB724">
            <v>4</v>
          </cell>
          <cell r="AC724">
            <v>0.67249999999999999</v>
          </cell>
          <cell r="AD724">
            <v>0</v>
          </cell>
          <cell r="AE724">
            <v>0</v>
          </cell>
          <cell r="AF724">
            <v>43584</v>
          </cell>
          <cell r="AG724">
            <v>43584</v>
          </cell>
          <cell r="AH724">
            <v>0</v>
          </cell>
          <cell r="AI724" t="str">
            <v>0-1 día</v>
          </cell>
          <cell r="AJ724">
            <v>0</v>
          </cell>
          <cell r="AK724">
            <v>0</v>
          </cell>
          <cell r="AL724">
            <v>0</v>
          </cell>
          <cell r="AM724">
            <v>1808.95</v>
          </cell>
          <cell r="AN724">
            <v>1808.95</v>
          </cell>
          <cell r="AO724">
            <v>1</v>
          </cell>
        </row>
        <row r="725">
          <cell r="A725" t="str">
            <v>0A1H02138130</v>
          </cell>
          <cell r="B725" t="str">
            <v>0A1H0213811</v>
          </cell>
          <cell r="C725" t="str">
            <v>0A1H021381</v>
          </cell>
          <cell r="D725" t="str">
            <v>ABR-19</v>
          </cell>
          <cell r="E725">
            <v>1</v>
          </cell>
          <cell r="F725" t="str">
            <v>2031603</v>
          </cell>
          <cell r="G725" t="str">
            <v>SR MANTENIMIENTO CORRECTIVO</v>
          </cell>
          <cell r="H725" t="str">
            <v>6705</v>
          </cell>
          <cell r="I725" t="str">
            <v>30/04/2019 08:17</v>
          </cell>
          <cell r="J725" t="str">
            <v>800147</v>
          </cell>
          <cell r="K725" t="str">
            <v>PITSS</v>
          </cell>
          <cell r="L725" t="str">
            <v>ASP</v>
          </cell>
          <cell r="M725" t="str">
            <v>OFFICE DEPOT DE MEXICO SA DE CV</v>
          </cell>
          <cell r="N725" t="str">
            <v>CALLE 5 DE MAYO No 208-A</v>
          </cell>
          <cell r="O725" t="str">
            <v>Leon-GTO</v>
          </cell>
          <cell r="P725">
            <v>0</v>
          </cell>
          <cell r="Q725" t="str">
            <v>INTERIOR</v>
          </cell>
          <cell r="R725">
            <v>298</v>
          </cell>
          <cell r="S725" t="str">
            <v>&gt;60</v>
          </cell>
          <cell r="T725" t="str">
            <v>WF Mono Systems and Legacy Color</v>
          </cell>
          <cell r="U725" t="str">
            <v>WF</v>
          </cell>
          <cell r="V725" t="str">
            <v>Ciudad principal</v>
          </cell>
          <cell r="W725" t="str">
            <v>3-&gt;60</v>
          </cell>
          <cell r="X725">
            <v>1.1499999999999999</v>
          </cell>
          <cell r="Y725">
            <v>1808.95</v>
          </cell>
          <cell r="Z725">
            <v>1</v>
          </cell>
          <cell r="AA725">
            <v>2.2000000000000002</v>
          </cell>
          <cell r="AB725">
            <v>4</v>
          </cell>
          <cell r="AC725">
            <v>0.55000000000000004</v>
          </cell>
          <cell r="AD725">
            <v>0</v>
          </cell>
          <cell r="AE725">
            <v>0</v>
          </cell>
          <cell r="AF725">
            <v>43585</v>
          </cell>
          <cell r="AG725">
            <v>43585</v>
          </cell>
          <cell r="AH725">
            <v>0</v>
          </cell>
          <cell r="AI725" t="str">
            <v>0-1 día</v>
          </cell>
          <cell r="AJ725">
            <v>0</v>
          </cell>
          <cell r="AK725">
            <v>0</v>
          </cell>
          <cell r="AL725">
            <v>0</v>
          </cell>
          <cell r="AM725">
            <v>1808.95</v>
          </cell>
          <cell r="AN725">
            <v>1808.95</v>
          </cell>
          <cell r="AO725">
            <v>1</v>
          </cell>
        </row>
        <row r="726">
          <cell r="A726" t="str">
            <v>0BG295150128</v>
          </cell>
          <cell r="B726" t="str">
            <v>0BG29515011</v>
          </cell>
          <cell r="C726" t="str">
            <v>0BG2951501</v>
          </cell>
          <cell r="D726" t="str">
            <v>ABR-19</v>
          </cell>
          <cell r="E726">
            <v>1</v>
          </cell>
          <cell r="F726" t="str">
            <v>2030763</v>
          </cell>
          <cell r="G726" t="str">
            <v>SR MANTENIMIENTO CORRECTIVO</v>
          </cell>
          <cell r="H726" t="str">
            <v>4395</v>
          </cell>
          <cell r="I726" t="str">
            <v>28/04/2019 15:10</v>
          </cell>
          <cell r="J726" t="str">
            <v>500163</v>
          </cell>
          <cell r="K726" t="str">
            <v>PITSS</v>
          </cell>
          <cell r="L726" t="str">
            <v>ASP</v>
          </cell>
          <cell r="M726" t="str">
            <v>OFFICE DEPOT DE MEXICO SA DE CV</v>
          </cell>
          <cell r="N726" t="str">
            <v>BLV TAMAULIPAS 2388</v>
          </cell>
          <cell r="O726" t="str">
            <v>Ciudad Victoria-TAM</v>
          </cell>
          <cell r="P726">
            <v>0</v>
          </cell>
          <cell r="Q726" t="str">
            <v>INTERIOR</v>
          </cell>
          <cell r="R726">
            <v>87</v>
          </cell>
          <cell r="S726" t="str">
            <v>&gt;60</v>
          </cell>
          <cell r="T726" t="str">
            <v>Light Production Digital Business</v>
          </cell>
          <cell r="U726" t="str">
            <v>Entry Production</v>
          </cell>
          <cell r="V726" t="str">
            <v>Ciudad principal</v>
          </cell>
          <cell r="W726" t="str">
            <v>3-&gt;60</v>
          </cell>
          <cell r="X726">
            <v>1.1499999999999999</v>
          </cell>
          <cell r="Y726">
            <v>1808.95</v>
          </cell>
          <cell r="Z726">
            <v>1</v>
          </cell>
          <cell r="AA726">
            <v>1.17</v>
          </cell>
          <cell r="AB726">
            <v>4</v>
          </cell>
          <cell r="AC726">
            <v>0.29249999999999998</v>
          </cell>
          <cell r="AD726">
            <v>0</v>
          </cell>
          <cell r="AE726">
            <v>0</v>
          </cell>
          <cell r="AF726">
            <v>43584</v>
          </cell>
          <cell r="AG726">
            <v>43585</v>
          </cell>
          <cell r="AH726">
            <v>1</v>
          </cell>
          <cell r="AI726" t="str">
            <v>0-1 día</v>
          </cell>
          <cell r="AJ726">
            <v>0</v>
          </cell>
          <cell r="AK726">
            <v>0</v>
          </cell>
          <cell r="AL726">
            <v>0</v>
          </cell>
          <cell r="AM726">
            <v>1808.95</v>
          </cell>
          <cell r="AN726">
            <v>1808.95</v>
          </cell>
          <cell r="AO726">
            <v>1</v>
          </cell>
        </row>
        <row r="727">
          <cell r="A727" t="str">
            <v>0UHA0020041</v>
          </cell>
          <cell r="B727" t="str">
            <v>0UHA0020043</v>
          </cell>
          <cell r="C727" t="str">
            <v>0UHA002004</v>
          </cell>
          <cell r="D727" t="str">
            <v>ABR-19</v>
          </cell>
          <cell r="E727">
            <v>1</v>
          </cell>
          <cell r="F727" t="str">
            <v>2018285</v>
          </cell>
          <cell r="G727" t="str">
            <v>SR MANTENIMIENTO CORRECTIVO</v>
          </cell>
          <cell r="H727" t="str">
            <v>1844</v>
          </cell>
          <cell r="I727" t="str">
            <v>01/04/2019 14:58</v>
          </cell>
          <cell r="J727" t="str">
            <v>800192</v>
          </cell>
          <cell r="K727" t="str">
            <v>PITSS</v>
          </cell>
          <cell r="L727" t="str">
            <v>ASP</v>
          </cell>
          <cell r="M727" t="str">
            <v>DOCUDIGITAL DE OCCIDENTE SA DE CV</v>
          </cell>
          <cell r="N727" t="str">
            <v>AVENIDA PERIFERICO NORTE No 940</v>
          </cell>
          <cell r="O727" t="str">
            <v>Zapopan-JAL</v>
          </cell>
          <cell r="P727">
            <v>0</v>
          </cell>
          <cell r="Q727" t="str">
            <v>INTERIOR</v>
          </cell>
          <cell r="R727">
            <v>42</v>
          </cell>
          <cell r="S727" t="str">
            <v>Entre 31 y 60</v>
          </cell>
          <cell r="T727" t="str">
            <v>High End Cut Sheet</v>
          </cell>
          <cell r="U727" t="str">
            <v>High Production</v>
          </cell>
          <cell r="V727" t="str">
            <v>Ciudad principal</v>
          </cell>
          <cell r="W727" t="str">
            <v>4-Entre 31 y 60</v>
          </cell>
          <cell r="X727">
            <v>1.1499999999999999</v>
          </cell>
          <cell r="Y727">
            <v>2466.75</v>
          </cell>
          <cell r="Z727">
            <v>1</v>
          </cell>
          <cell r="AA727">
            <v>0.93</v>
          </cell>
          <cell r="AB727">
            <v>3</v>
          </cell>
          <cell r="AC727">
            <v>0.31</v>
          </cell>
          <cell r="AD727">
            <v>0</v>
          </cell>
          <cell r="AE727">
            <v>0</v>
          </cell>
          <cell r="AF727">
            <v>43557</v>
          </cell>
          <cell r="AG727">
            <v>43557</v>
          </cell>
          <cell r="AH727">
            <v>0</v>
          </cell>
          <cell r="AI727" t="str">
            <v>0-1 día</v>
          </cell>
          <cell r="AJ727">
            <v>0</v>
          </cell>
          <cell r="AK727">
            <v>0</v>
          </cell>
          <cell r="AL727">
            <v>0</v>
          </cell>
          <cell r="AM727">
            <v>2466.75</v>
          </cell>
          <cell r="AN727">
            <v>2466.75</v>
          </cell>
          <cell r="AO727">
            <v>3</v>
          </cell>
        </row>
        <row r="728">
          <cell r="A728" t="str">
            <v>0BPB11065313</v>
          </cell>
          <cell r="B728" t="str">
            <v>0BPB1106531</v>
          </cell>
          <cell r="C728" t="str">
            <v>0BPB110653</v>
          </cell>
          <cell r="D728" t="str">
            <v>ABR-19</v>
          </cell>
          <cell r="E728">
            <v>1</v>
          </cell>
          <cell r="F728" t="str">
            <v>2008499</v>
          </cell>
          <cell r="G728" t="str">
            <v>SR MANTENIMIENTO CORRECTIVO</v>
          </cell>
          <cell r="H728" t="str">
            <v>4495</v>
          </cell>
          <cell r="I728" t="str">
            <v>13/03/2019 09:49</v>
          </cell>
          <cell r="J728" t="str">
            <v>800192</v>
          </cell>
          <cell r="K728" t="str">
            <v>PITSS</v>
          </cell>
          <cell r="L728" t="str">
            <v>ASP</v>
          </cell>
          <cell r="M728" t="str">
            <v>COMPUTER FORMS SA DE CV</v>
          </cell>
          <cell r="N728" t="str">
            <v>KM 9 CARRETERA A EL CASTILLO</v>
          </cell>
          <cell r="O728" t="str">
            <v>Jalisco-JAL</v>
          </cell>
          <cell r="P728">
            <v>0</v>
          </cell>
          <cell r="Q728" t="str">
            <v>INTERIOR</v>
          </cell>
          <cell r="R728">
            <v>36</v>
          </cell>
          <cell r="S728" t="str">
            <v>Entre 31 y 60</v>
          </cell>
          <cell r="T728" t="str">
            <v>CF Mono</v>
          </cell>
          <cell r="U728" t="str">
            <v>High Production</v>
          </cell>
          <cell r="V728" t="str">
            <v>Ciudad principal</v>
          </cell>
          <cell r="W728" t="str">
            <v>4-Entre 31 y 60</v>
          </cell>
          <cell r="X728">
            <v>1.1499999999999999</v>
          </cell>
          <cell r="Y728">
            <v>2466.75</v>
          </cell>
          <cell r="Z728">
            <v>1</v>
          </cell>
          <cell r="AA728">
            <v>3.98</v>
          </cell>
          <cell r="AB728">
            <v>3</v>
          </cell>
          <cell r="AC728">
            <v>1.3266666666666667</v>
          </cell>
          <cell r="AD728">
            <v>8.1666666666666665E-2</v>
          </cell>
          <cell r="AE728">
            <v>-175.17499999999998</v>
          </cell>
          <cell r="AF728">
            <v>43558</v>
          </cell>
          <cell r="AG728">
            <v>43562</v>
          </cell>
          <cell r="AH728">
            <v>2</v>
          </cell>
          <cell r="AI728" t="str">
            <v>2-3 días</v>
          </cell>
          <cell r="AJ728">
            <v>0.25</v>
          </cell>
          <cell r="AK728">
            <v>-536.25</v>
          </cell>
          <cell r="AL728">
            <v>0</v>
          </cell>
          <cell r="AM728">
            <v>2291.5749999999998</v>
          </cell>
          <cell r="AN728">
            <v>0</v>
          </cell>
          <cell r="AO728">
            <v>2</v>
          </cell>
        </row>
        <row r="729">
          <cell r="A729" t="str">
            <v>0BPB11065323</v>
          </cell>
          <cell r="B729" t="str">
            <v>0BPB1106532</v>
          </cell>
          <cell r="C729" t="str">
            <v>0BPB110653</v>
          </cell>
          <cell r="D729" t="str">
            <v>ABR-19</v>
          </cell>
          <cell r="E729">
            <v>1</v>
          </cell>
          <cell r="F729" t="str">
            <v>2028273</v>
          </cell>
          <cell r="G729" t="str">
            <v>SR MANTENIMIENTO CORRECTIVO</v>
          </cell>
          <cell r="H729" t="str">
            <v>4495</v>
          </cell>
          <cell r="I729" t="str">
            <v>23/04/2019 09:24</v>
          </cell>
          <cell r="J729" t="str">
            <v>800192</v>
          </cell>
          <cell r="K729" t="str">
            <v>PITSS</v>
          </cell>
          <cell r="L729" t="str">
            <v>ASP</v>
          </cell>
          <cell r="M729" t="str">
            <v>COMPUTER FORMS SA DE CV</v>
          </cell>
          <cell r="N729" t="str">
            <v>KM 9 CARRETERA A EL CASTILLO</v>
          </cell>
          <cell r="O729" t="str">
            <v>Jalisco-JAL</v>
          </cell>
          <cell r="P729">
            <v>0</v>
          </cell>
          <cell r="Q729" t="str">
            <v>INTERIOR</v>
          </cell>
          <cell r="R729">
            <v>41</v>
          </cell>
          <cell r="S729" t="str">
            <v>Entre 31 y 60</v>
          </cell>
          <cell r="T729" t="str">
            <v>CF Mono</v>
          </cell>
          <cell r="U729" t="str">
            <v>High Production</v>
          </cell>
          <cell r="V729" t="str">
            <v>Ciudad principal</v>
          </cell>
          <cell r="W729" t="str">
            <v>4-Entre 31 y 60</v>
          </cell>
          <cell r="X729">
            <v>1.1499999999999999</v>
          </cell>
          <cell r="Y729">
            <v>2466.75</v>
          </cell>
          <cell r="Z729">
            <v>1</v>
          </cell>
          <cell r="AA729">
            <v>5.2</v>
          </cell>
          <cell r="AB729">
            <v>3</v>
          </cell>
          <cell r="AC729">
            <v>1.7333333333333334</v>
          </cell>
          <cell r="AD729">
            <v>0.18333333333333335</v>
          </cell>
          <cell r="AE729">
            <v>-393.25000000000006</v>
          </cell>
          <cell r="AF729">
            <v>43579</v>
          </cell>
          <cell r="AG729">
            <v>43580</v>
          </cell>
          <cell r="AH729">
            <v>1</v>
          </cell>
          <cell r="AI729" t="str">
            <v>0-1 día</v>
          </cell>
          <cell r="AJ729">
            <v>0</v>
          </cell>
          <cell r="AK729">
            <v>0</v>
          </cell>
          <cell r="AL729">
            <v>0</v>
          </cell>
          <cell r="AM729">
            <v>2073.5</v>
          </cell>
          <cell r="AN729">
            <v>0</v>
          </cell>
          <cell r="AO729">
            <v>2</v>
          </cell>
        </row>
        <row r="730">
          <cell r="A730" t="str">
            <v>0UHA00200916</v>
          </cell>
          <cell r="B730" t="str">
            <v>0UHA0020091</v>
          </cell>
          <cell r="C730" t="str">
            <v>0UHA002009</v>
          </cell>
          <cell r="D730" t="str">
            <v>ABR-19</v>
          </cell>
          <cell r="E730">
            <v>1</v>
          </cell>
          <cell r="F730" t="str">
            <v>2025541</v>
          </cell>
          <cell r="G730" t="str">
            <v>SR MANTENIMIENTO CORRECTIVO</v>
          </cell>
          <cell r="H730" t="str">
            <v>1844</v>
          </cell>
          <cell r="I730" t="str">
            <v>16/04/2019 10:27</v>
          </cell>
          <cell r="J730" t="str">
            <v>800192</v>
          </cell>
          <cell r="K730" t="str">
            <v>PITSS</v>
          </cell>
          <cell r="L730" t="str">
            <v>ASP</v>
          </cell>
          <cell r="M730" t="str">
            <v>GRUPO ART GRAPH SA DE CV</v>
          </cell>
          <cell r="N730" t="str">
            <v>INDUSTRIA VINICOLA 304</v>
          </cell>
          <cell r="O730" t="str">
            <v>ZAPOPAN-JAL</v>
          </cell>
          <cell r="P730">
            <v>0</v>
          </cell>
          <cell r="Q730" t="str">
            <v>INTERIOR</v>
          </cell>
          <cell r="R730">
            <v>68</v>
          </cell>
          <cell r="S730" t="str">
            <v>&gt;60</v>
          </cell>
          <cell r="T730" t="str">
            <v>High End Cut Sheet</v>
          </cell>
          <cell r="U730" t="str">
            <v>High Production</v>
          </cell>
          <cell r="V730" t="str">
            <v>Ciudad principal</v>
          </cell>
          <cell r="W730" t="str">
            <v>4-&gt;60</v>
          </cell>
          <cell r="X730">
            <v>1.2</v>
          </cell>
          <cell r="Y730">
            <v>2574</v>
          </cell>
          <cell r="Z730">
            <v>1</v>
          </cell>
          <cell r="AA730">
            <v>4.83</v>
          </cell>
          <cell r="AB730">
            <v>3</v>
          </cell>
          <cell r="AC730">
            <v>1.61</v>
          </cell>
          <cell r="AD730">
            <v>0.15250000000000002</v>
          </cell>
          <cell r="AE730">
            <v>-327.11250000000007</v>
          </cell>
          <cell r="AF730">
            <v>43577</v>
          </cell>
          <cell r="AG730">
            <v>43577</v>
          </cell>
          <cell r="AH730">
            <v>0</v>
          </cell>
          <cell r="AI730" t="str">
            <v>0-1 día</v>
          </cell>
          <cell r="AJ730">
            <v>0</v>
          </cell>
          <cell r="AK730">
            <v>0</v>
          </cell>
          <cell r="AL730">
            <v>0</v>
          </cell>
          <cell r="AM730">
            <v>2246.8874999999998</v>
          </cell>
          <cell r="AN730">
            <v>1802.39577375</v>
          </cell>
          <cell r="AO730">
            <v>1</v>
          </cell>
        </row>
        <row r="731">
          <cell r="A731" t="str">
            <v>0A2T38239411</v>
          </cell>
          <cell r="B731" t="str">
            <v>0A2T3823941</v>
          </cell>
          <cell r="C731" t="str">
            <v>0A2T382394</v>
          </cell>
          <cell r="D731" t="str">
            <v>ABR-19</v>
          </cell>
          <cell r="E731">
            <v>1</v>
          </cell>
          <cell r="F731" t="str">
            <v>2023497</v>
          </cell>
          <cell r="G731" t="str">
            <v>SR MANTENIMIENTO PREVENTIVO</v>
          </cell>
          <cell r="H731" t="str">
            <v>3616</v>
          </cell>
          <cell r="I731" t="str">
            <v>11/04/2019 10:33</v>
          </cell>
          <cell r="J731" t="str">
            <v>500159</v>
          </cell>
          <cell r="K731" t="str">
            <v>PITSS</v>
          </cell>
          <cell r="L731" t="str">
            <v>ASP</v>
          </cell>
          <cell r="M731" t="str">
            <v>HONEYWELL AUTOMOTIVE DE MEXICO S DE RL DE CV</v>
          </cell>
          <cell r="N731" t="str">
            <v>AV VICTOR HUGO No 11517</v>
          </cell>
          <cell r="O731" t="str">
            <v>Chihuahua-CHIH</v>
          </cell>
          <cell r="P731">
            <v>0</v>
          </cell>
          <cell r="Q731" t="str">
            <v>INTERIOR</v>
          </cell>
          <cell r="R731" t="str">
            <v xml:space="preserve">  </v>
          </cell>
          <cell r="S731" t="str">
            <v>&gt;60</v>
          </cell>
          <cell r="T731" t="str">
            <v>A4 Mono MFPs</v>
          </cell>
          <cell r="U731" t="str">
            <v>A4</v>
          </cell>
          <cell r="V731" t="str">
            <v>Ciudad principal</v>
          </cell>
          <cell r="W731" t="str">
            <v>1-&gt;60</v>
          </cell>
          <cell r="X731">
            <v>1</v>
          </cell>
          <cell r="Y731">
            <v>715.00000000000011</v>
          </cell>
          <cell r="Z731">
            <v>0</v>
          </cell>
          <cell r="AA731">
            <v>5</v>
          </cell>
          <cell r="AB731">
            <v>5</v>
          </cell>
          <cell r="AC731">
            <v>1</v>
          </cell>
          <cell r="AD731">
            <v>0</v>
          </cell>
          <cell r="AE731">
            <v>0</v>
          </cell>
          <cell r="AF731">
            <v>43566</v>
          </cell>
          <cell r="AG731">
            <v>43566</v>
          </cell>
          <cell r="AH731">
            <v>0</v>
          </cell>
          <cell r="AI731" t="str">
            <v>0-1 día</v>
          </cell>
          <cell r="AJ731">
            <v>0</v>
          </cell>
          <cell r="AK731">
            <v>0</v>
          </cell>
          <cell r="AL731">
            <v>0</v>
          </cell>
          <cell r="AM731">
            <v>715.00000000000011</v>
          </cell>
          <cell r="AN731">
            <v>715</v>
          </cell>
          <cell r="AO731">
            <v>2</v>
          </cell>
        </row>
        <row r="732">
          <cell r="A732" t="str">
            <v>0RXD14239011</v>
          </cell>
          <cell r="B732" t="str">
            <v>0RXD1423901</v>
          </cell>
          <cell r="C732" t="str">
            <v>0RXD142390</v>
          </cell>
          <cell r="D732" t="str">
            <v>ABR-19</v>
          </cell>
          <cell r="E732">
            <v>1</v>
          </cell>
          <cell r="F732" t="str">
            <v>2023573</v>
          </cell>
          <cell r="G732" t="str">
            <v>SR MANTENIMIENTO PREVENTIVO</v>
          </cell>
          <cell r="H732" t="str">
            <v>7511</v>
          </cell>
          <cell r="I732" t="str">
            <v>11/04/2019 11:52</v>
          </cell>
          <cell r="J732" t="str">
            <v>500159</v>
          </cell>
          <cell r="K732" t="str">
            <v>PITSS</v>
          </cell>
          <cell r="L732" t="str">
            <v>ASP</v>
          </cell>
          <cell r="M732" t="str">
            <v>HONEYWELL AUTOMOTIVE DE MEXICO S DE RL DE CV</v>
          </cell>
          <cell r="N732" t="str">
            <v>AV VICTOR HUGO No 11517</v>
          </cell>
          <cell r="O732" t="str">
            <v>Chihuahua-CHIH</v>
          </cell>
          <cell r="P732">
            <v>0</v>
          </cell>
          <cell r="Q732" t="str">
            <v>INTERIOR</v>
          </cell>
          <cell r="R732" t="str">
            <v xml:space="preserve">  </v>
          </cell>
          <cell r="S732" t="str">
            <v>&gt;60</v>
          </cell>
          <cell r="T732" t="str">
            <v>Color Laser Printers</v>
          </cell>
          <cell r="U732" t="str">
            <v>A4</v>
          </cell>
          <cell r="V732" t="str">
            <v>Ciudad principal</v>
          </cell>
          <cell r="W732" t="str">
            <v>1-&gt;60</v>
          </cell>
          <cell r="X732">
            <v>1</v>
          </cell>
          <cell r="Y732">
            <v>715.00000000000011</v>
          </cell>
          <cell r="Z732">
            <v>0</v>
          </cell>
          <cell r="AA732">
            <v>5</v>
          </cell>
          <cell r="AB732">
            <v>5</v>
          </cell>
          <cell r="AC732">
            <v>1</v>
          </cell>
          <cell r="AD732">
            <v>0</v>
          </cell>
          <cell r="AE732">
            <v>0</v>
          </cell>
          <cell r="AF732">
            <v>43566</v>
          </cell>
          <cell r="AG732">
            <v>43566</v>
          </cell>
          <cell r="AH732">
            <v>0</v>
          </cell>
          <cell r="AI732" t="str">
            <v>0-1 día</v>
          </cell>
          <cell r="AJ732">
            <v>0</v>
          </cell>
          <cell r="AK732">
            <v>0</v>
          </cell>
          <cell r="AL732">
            <v>0</v>
          </cell>
          <cell r="AM732">
            <v>715.00000000000011</v>
          </cell>
          <cell r="AN732">
            <v>715</v>
          </cell>
          <cell r="AO732">
            <v>1</v>
          </cell>
        </row>
        <row r="733">
          <cell r="A733" t="str">
            <v>0XFN11693916</v>
          </cell>
          <cell r="B733" t="str">
            <v>0XFN1169391</v>
          </cell>
          <cell r="C733" t="str">
            <v>0XFN116939</v>
          </cell>
          <cell r="D733" t="str">
            <v>ABR-19</v>
          </cell>
          <cell r="E733">
            <v>1</v>
          </cell>
          <cell r="F733" t="str">
            <v>2025753</v>
          </cell>
          <cell r="G733" t="str">
            <v>SR MANTENIMIENTO PREVENTIVO</v>
          </cell>
          <cell r="H733" t="str">
            <v>8570</v>
          </cell>
          <cell r="I733" t="str">
            <v>16/04/2019 16:27</v>
          </cell>
          <cell r="J733" t="str">
            <v>500159</v>
          </cell>
          <cell r="K733" t="str">
            <v>PITSS</v>
          </cell>
          <cell r="L733" t="str">
            <v>ASP</v>
          </cell>
          <cell r="M733" t="str">
            <v>HONEYWELL AUTOMOTIVE DE MEXICO S DE RL DE CV</v>
          </cell>
          <cell r="N733" t="str">
            <v>CRISTOBAL COLON 11364</v>
          </cell>
          <cell r="O733" t="str">
            <v>CHIHUAHUA-CHIH</v>
          </cell>
          <cell r="P733">
            <v>0</v>
          </cell>
          <cell r="Q733" t="str">
            <v>INTERIOR</v>
          </cell>
          <cell r="R733" t="str">
            <v xml:space="preserve">  </v>
          </cell>
          <cell r="S733" t="str">
            <v>&gt;60</v>
          </cell>
          <cell r="T733" t="str">
            <v>Color Solid Ink Printers</v>
          </cell>
          <cell r="U733" t="str">
            <v>A4</v>
          </cell>
          <cell r="V733" t="str">
            <v>Ciudad principal</v>
          </cell>
          <cell r="W733" t="str">
            <v>1-&gt;60</v>
          </cell>
          <cell r="X733">
            <v>1</v>
          </cell>
          <cell r="Y733">
            <v>715.00000000000011</v>
          </cell>
          <cell r="Z733">
            <v>0</v>
          </cell>
          <cell r="AA733">
            <v>5</v>
          </cell>
          <cell r="AB733">
            <v>5</v>
          </cell>
          <cell r="AC733">
            <v>1</v>
          </cell>
          <cell r="AD733">
            <v>0</v>
          </cell>
          <cell r="AE733">
            <v>0</v>
          </cell>
          <cell r="AF733">
            <v>43571</v>
          </cell>
          <cell r="AG733">
            <v>43572</v>
          </cell>
          <cell r="AH733">
            <v>1</v>
          </cell>
          <cell r="AI733" t="str">
            <v>0-1 día</v>
          </cell>
          <cell r="AJ733">
            <v>0</v>
          </cell>
          <cell r="AK733">
            <v>0</v>
          </cell>
          <cell r="AL733">
            <v>0</v>
          </cell>
          <cell r="AM733">
            <v>715.00000000000011</v>
          </cell>
          <cell r="AN733">
            <v>715</v>
          </cell>
          <cell r="AO733">
            <v>1</v>
          </cell>
        </row>
        <row r="734">
          <cell r="A734" t="str">
            <v>0BB156411223</v>
          </cell>
          <cell r="B734" t="str">
            <v>0BB15641121</v>
          </cell>
          <cell r="C734" t="str">
            <v>0BB1564112</v>
          </cell>
          <cell r="D734" t="str">
            <v>ABR-19</v>
          </cell>
          <cell r="E734">
            <v>1</v>
          </cell>
          <cell r="F734" t="str">
            <v>2028295</v>
          </cell>
          <cell r="G734" t="str">
            <v>SR MANTENIMIENTO PREVENTIVO</v>
          </cell>
          <cell r="H734" t="str">
            <v>3636</v>
          </cell>
          <cell r="I734" t="str">
            <v>23/04/2019 09:53</v>
          </cell>
          <cell r="J734" t="str">
            <v>500159</v>
          </cell>
          <cell r="K734" t="str">
            <v>PITSS</v>
          </cell>
          <cell r="L734" t="str">
            <v>ASP</v>
          </cell>
          <cell r="M734" t="str">
            <v>HONEYWELL AUTOMOTIVE DE MEXICO S DE RL DE CV</v>
          </cell>
          <cell r="N734" t="str">
            <v>VIALIDAD TABALAOPA 8507</v>
          </cell>
          <cell r="O734" t="str">
            <v>CHIHUAHUA-CHIH</v>
          </cell>
          <cell r="P734">
            <v>0</v>
          </cell>
          <cell r="Q734" t="str">
            <v>INTERIOR</v>
          </cell>
          <cell r="R734" t="str">
            <v xml:space="preserve">  </v>
          </cell>
          <cell r="S734" t="str">
            <v>&gt;60</v>
          </cell>
          <cell r="T734" t="str">
            <v>A4 Mono MFPs</v>
          </cell>
          <cell r="U734" t="str">
            <v>A4</v>
          </cell>
          <cell r="V734" t="str">
            <v>Ciudad principal</v>
          </cell>
          <cell r="W734" t="str">
            <v>1-&gt;60</v>
          </cell>
          <cell r="X734">
            <v>1</v>
          </cell>
          <cell r="Y734">
            <v>715.00000000000011</v>
          </cell>
          <cell r="Z734">
            <v>0</v>
          </cell>
          <cell r="AA734">
            <v>5</v>
          </cell>
          <cell r="AB734">
            <v>5</v>
          </cell>
          <cell r="AC734">
            <v>1</v>
          </cell>
          <cell r="AD734">
            <v>0</v>
          </cell>
          <cell r="AE734">
            <v>0</v>
          </cell>
          <cell r="AF734">
            <v>43578</v>
          </cell>
          <cell r="AG734">
            <v>43578</v>
          </cell>
          <cell r="AH734">
            <v>0</v>
          </cell>
          <cell r="AI734" t="str">
            <v>0-1 día</v>
          </cell>
          <cell r="AJ734">
            <v>0</v>
          </cell>
          <cell r="AK734">
            <v>0</v>
          </cell>
          <cell r="AL734">
            <v>0</v>
          </cell>
          <cell r="AM734">
            <v>715.00000000000011</v>
          </cell>
          <cell r="AN734">
            <v>715</v>
          </cell>
          <cell r="AO734">
            <v>1</v>
          </cell>
        </row>
        <row r="735">
          <cell r="A735" t="str">
            <v>0XLT27848124</v>
          </cell>
          <cell r="B735" t="str">
            <v>0XLT2784813</v>
          </cell>
          <cell r="C735" t="str">
            <v>0XLT278481</v>
          </cell>
          <cell r="D735" t="str">
            <v>ABR-19</v>
          </cell>
          <cell r="E735">
            <v>1</v>
          </cell>
          <cell r="F735" t="str">
            <v>2028823</v>
          </cell>
          <cell r="G735" t="str">
            <v>SR MANTENIMIENTO PREVENTIVO</v>
          </cell>
          <cell r="H735" t="str">
            <v>4603</v>
          </cell>
          <cell r="I735" t="str">
            <v>24/04/2019 08:31</v>
          </cell>
          <cell r="J735" t="str">
            <v>500155</v>
          </cell>
          <cell r="K735" t="str">
            <v>PITSS</v>
          </cell>
          <cell r="L735" t="str">
            <v>ASP</v>
          </cell>
          <cell r="M735" t="str">
            <v>HONEYWELL AUTOMOTIVE DE MEXICO S DE RL DE CV</v>
          </cell>
          <cell r="N735" t="str">
            <v>AV PARQUE INDUSTRIAL JUAREZ 3328</v>
          </cell>
          <cell r="O735" t="str">
            <v>CIUDAD JUAREZ-CHIH</v>
          </cell>
          <cell r="P735">
            <v>0</v>
          </cell>
          <cell r="Q735" t="str">
            <v>INTERIOR</v>
          </cell>
          <cell r="R735" t="str">
            <v xml:space="preserve">  </v>
          </cell>
          <cell r="S735" t="str">
            <v>&gt;60</v>
          </cell>
          <cell r="T735" t="str">
            <v>Entry Mono Printers</v>
          </cell>
          <cell r="U735" t="str">
            <v>A4</v>
          </cell>
          <cell r="V735" t="str">
            <v>Ciudad principal</v>
          </cell>
          <cell r="W735" t="str">
            <v>1-&gt;60</v>
          </cell>
          <cell r="X735">
            <v>1</v>
          </cell>
          <cell r="Y735">
            <v>715.00000000000011</v>
          </cell>
          <cell r="Z735">
            <v>0</v>
          </cell>
          <cell r="AA735">
            <v>5</v>
          </cell>
          <cell r="AB735">
            <v>5</v>
          </cell>
          <cell r="AC735">
            <v>1</v>
          </cell>
          <cell r="AD735">
            <v>0</v>
          </cell>
          <cell r="AE735">
            <v>0</v>
          </cell>
          <cell r="AF735">
            <v>43579</v>
          </cell>
          <cell r="AG735">
            <v>43579</v>
          </cell>
          <cell r="AH735">
            <v>0</v>
          </cell>
          <cell r="AI735" t="str">
            <v>0-1 día</v>
          </cell>
          <cell r="AJ735">
            <v>0</v>
          </cell>
          <cell r="AK735">
            <v>0</v>
          </cell>
          <cell r="AL735">
            <v>0</v>
          </cell>
          <cell r="AM735">
            <v>715.00000000000011</v>
          </cell>
          <cell r="AN735">
            <v>750.75</v>
          </cell>
          <cell r="AO735">
            <v>3</v>
          </cell>
        </row>
        <row r="736">
          <cell r="A736" t="str">
            <v>0XLT86133824</v>
          </cell>
          <cell r="B736" t="str">
            <v>0XLT8613381</v>
          </cell>
          <cell r="C736" t="str">
            <v>0XLT861338</v>
          </cell>
          <cell r="D736" t="str">
            <v>ABR-19</v>
          </cell>
          <cell r="E736">
            <v>1</v>
          </cell>
          <cell r="F736" t="str">
            <v>2029125</v>
          </cell>
          <cell r="G736" t="str">
            <v>SR MANTENIMIENTO PREVENTIVO</v>
          </cell>
          <cell r="H736" t="str">
            <v>4603</v>
          </cell>
          <cell r="I736" t="str">
            <v>24/04/2019 15:59</v>
          </cell>
          <cell r="J736" t="str">
            <v>500159</v>
          </cell>
          <cell r="K736" t="str">
            <v>PITSS</v>
          </cell>
          <cell r="L736" t="str">
            <v>ASP</v>
          </cell>
          <cell r="M736" t="str">
            <v>HONEYWELL AUTOMOTIVE DE MEXICO S DE RL DE CV</v>
          </cell>
          <cell r="N736" t="str">
            <v>CRISTOBAL COLON 11364</v>
          </cell>
          <cell r="O736" t="str">
            <v>CHIHUAHUA-CHIH</v>
          </cell>
          <cell r="P736">
            <v>0</v>
          </cell>
          <cell r="Q736" t="str">
            <v>INTERIOR</v>
          </cell>
          <cell r="R736" t="str">
            <v xml:space="preserve">  </v>
          </cell>
          <cell r="S736" t="str">
            <v>&gt;60</v>
          </cell>
          <cell r="T736" t="str">
            <v>Entry Mono Printers</v>
          </cell>
          <cell r="U736" t="str">
            <v>A4</v>
          </cell>
          <cell r="V736" t="str">
            <v>Ciudad principal</v>
          </cell>
          <cell r="W736" t="str">
            <v>1-&gt;60</v>
          </cell>
          <cell r="X736">
            <v>1</v>
          </cell>
          <cell r="Y736">
            <v>715.00000000000011</v>
          </cell>
          <cell r="Z736">
            <v>0</v>
          </cell>
          <cell r="AA736">
            <v>5</v>
          </cell>
          <cell r="AB736">
            <v>5</v>
          </cell>
          <cell r="AC736">
            <v>1</v>
          </cell>
          <cell r="AD736">
            <v>0</v>
          </cell>
          <cell r="AE736">
            <v>0</v>
          </cell>
          <cell r="AF736">
            <v>43579</v>
          </cell>
          <cell r="AG736">
            <v>43580</v>
          </cell>
          <cell r="AH736">
            <v>1</v>
          </cell>
          <cell r="AI736" t="str">
            <v>0-1 día</v>
          </cell>
          <cell r="AJ736">
            <v>0</v>
          </cell>
          <cell r="AK736">
            <v>0</v>
          </cell>
          <cell r="AL736">
            <v>0</v>
          </cell>
          <cell r="AM736">
            <v>715.00000000000011</v>
          </cell>
          <cell r="AN736">
            <v>715</v>
          </cell>
          <cell r="AO736">
            <v>1</v>
          </cell>
        </row>
        <row r="737">
          <cell r="A737" t="str">
            <v>0XLT86101125</v>
          </cell>
          <cell r="B737" t="str">
            <v>0XLT8610111</v>
          </cell>
          <cell r="C737" t="str">
            <v>0XLT861011</v>
          </cell>
          <cell r="D737" t="str">
            <v>ABR-19</v>
          </cell>
          <cell r="E737">
            <v>1</v>
          </cell>
          <cell r="F737" t="str">
            <v>2029601</v>
          </cell>
          <cell r="G737" t="str">
            <v>SR MANTENIMIENTO PREVENTIVO</v>
          </cell>
          <cell r="H737" t="str">
            <v>4603</v>
          </cell>
          <cell r="I737" t="str">
            <v>25/04/2019 10:35</v>
          </cell>
          <cell r="J737" t="str">
            <v>500155</v>
          </cell>
          <cell r="K737" t="str">
            <v>PITSS</v>
          </cell>
          <cell r="L737" t="str">
            <v>ASP</v>
          </cell>
          <cell r="M737" t="str">
            <v>HONEYWELL AUTOMOTIVE DE MEXICO S DE RL DE CV</v>
          </cell>
          <cell r="N737" t="str">
            <v>AV FUENTES DEL SUR 7151</v>
          </cell>
          <cell r="O737" t="str">
            <v>CIUDAD JUAREZ-CHIH</v>
          </cell>
          <cell r="P737">
            <v>0</v>
          </cell>
          <cell r="Q737" t="str">
            <v>INTERIOR</v>
          </cell>
          <cell r="R737" t="str">
            <v xml:space="preserve">  </v>
          </cell>
          <cell r="S737" t="str">
            <v>&gt;60</v>
          </cell>
          <cell r="T737" t="str">
            <v>Entry Mono Printers</v>
          </cell>
          <cell r="U737" t="str">
            <v>A4</v>
          </cell>
          <cell r="V737" t="str">
            <v>Ciudad principal</v>
          </cell>
          <cell r="W737" t="str">
            <v>1-&gt;60</v>
          </cell>
          <cell r="X737">
            <v>1</v>
          </cell>
          <cell r="Y737">
            <v>715.00000000000011</v>
          </cell>
          <cell r="Z737">
            <v>0</v>
          </cell>
          <cell r="AA737">
            <v>5</v>
          </cell>
          <cell r="AB737">
            <v>5</v>
          </cell>
          <cell r="AC737">
            <v>1</v>
          </cell>
          <cell r="AD737">
            <v>0</v>
          </cell>
          <cell r="AE737">
            <v>0</v>
          </cell>
          <cell r="AF737">
            <v>43580</v>
          </cell>
          <cell r="AG737">
            <v>43580</v>
          </cell>
          <cell r="AH737">
            <v>0</v>
          </cell>
          <cell r="AI737" t="str">
            <v>0-1 día</v>
          </cell>
          <cell r="AJ737">
            <v>0</v>
          </cell>
          <cell r="AK737">
            <v>0</v>
          </cell>
          <cell r="AL737">
            <v>0</v>
          </cell>
          <cell r="AM737">
            <v>715.00000000000011</v>
          </cell>
          <cell r="AN737">
            <v>715</v>
          </cell>
          <cell r="AO737">
            <v>1</v>
          </cell>
        </row>
        <row r="738">
          <cell r="A738" t="str">
            <v>0A2T38239425</v>
          </cell>
          <cell r="B738" t="str">
            <v>0A2T3823942</v>
          </cell>
          <cell r="C738" t="str">
            <v>0A2T382394</v>
          </cell>
          <cell r="D738" t="str">
            <v>ABR-19</v>
          </cell>
          <cell r="E738">
            <v>1</v>
          </cell>
          <cell r="F738" t="str">
            <v>2029861</v>
          </cell>
          <cell r="G738" t="str">
            <v>SR MANTENIMIENTO PREVENTIVO</v>
          </cell>
          <cell r="H738" t="str">
            <v>3616</v>
          </cell>
          <cell r="I738" t="str">
            <v>25/04/2019 16:07</v>
          </cell>
          <cell r="J738" t="str">
            <v>500159</v>
          </cell>
          <cell r="K738" t="str">
            <v>PITSS</v>
          </cell>
          <cell r="L738" t="str">
            <v>ASP</v>
          </cell>
          <cell r="M738" t="str">
            <v>HONEYWELL AUTOMOTIVE DE MEXICO S DE RL DE CV</v>
          </cell>
          <cell r="N738" t="str">
            <v>AV VICTOR HUGO No 11517</v>
          </cell>
          <cell r="O738" t="str">
            <v>Chihuahua-CHIH</v>
          </cell>
          <cell r="P738">
            <v>0</v>
          </cell>
          <cell r="Q738" t="str">
            <v>INTERIOR</v>
          </cell>
          <cell r="R738" t="str">
            <v xml:space="preserve">  </v>
          </cell>
          <cell r="S738" t="str">
            <v>&gt;60</v>
          </cell>
          <cell r="T738" t="str">
            <v>A4 Mono MFPs</v>
          </cell>
          <cell r="U738" t="str">
            <v>A4</v>
          </cell>
          <cell r="V738" t="str">
            <v>Ciudad principal</v>
          </cell>
          <cell r="W738" t="str">
            <v>1-&gt;60</v>
          </cell>
          <cell r="X738">
            <v>1</v>
          </cell>
          <cell r="Y738">
            <v>715.00000000000011</v>
          </cell>
          <cell r="Z738">
            <v>0</v>
          </cell>
          <cell r="AA738">
            <v>5</v>
          </cell>
          <cell r="AB738">
            <v>5</v>
          </cell>
          <cell r="AC738">
            <v>1</v>
          </cell>
          <cell r="AD738">
            <v>0</v>
          </cell>
          <cell r="AE738">
            <v>0</v>
          </cell>
          <cell r="AF738">
            <v>43580</v>
          </cell>
          <cell r="AG738">
            <v>43581</v>
          </cell>
          <cell r="AH738">
            <v>1</v>
          </cell>
          <cell r="AI738" t="str">
            <v>0-1 día</v>
          </cell>
          <cell r="AJ738">
            <v>0</v>
          </cell>
          <cell r="AK738">
            <v>0</v>
          </cell>
          <cell r="AL738">
            <v>0</v>
          </cell>
          <cell r="AM738">
            <v>715.00000000000011</v>
          </cell>
          <cell r="AN738">
            <v>715</v>
          </cell>
          <cell r="AO738">
            <v>2</v>
          </cell>
        </row>
        <row r="739">
          <cell r="A739" t="str">
            <v>0C7X27315526</v>
          </cell>
          <cell r="B739" t="str">
            <v>0C7X2731552</v>
          </cell>
          <cell r="C739" t="str">
            <v>0C7X273155</v>
          </cell>
          <cell r="D739" t="str">
            <v>ABR-19</v>
          </cell>
          <cell r="E739">
            <v>1</v>
          </cell>
          <cell r="F739" t="str">
            <v>2029997</v>
          </cell>
          <cell r="G739" t="str">
            <v>SR MANTENIMIENTO PREVENTIVO</v>
          </cell>
          <cell r="H739" t="str">
            <v>3657</v>
          </cell>
          <cell r="I739" t="str">
            <v>26/04/2019 08:39</v>
          </cell>
          <cell r="J739" t="str">
            <v>800187</v>
          </cell>
          <cell r="K739" t="str">
            <v>PITSS</v>
          </cell>
          <cell r="L739" t="str">
            <v>ASP</v>
          </cell>
          <cell r="M739" t="str">
            <v>BIO PAPPEL SCRIBE SA DE CV</v>
          </cell>
          <cell r="N739" t="str">
            <v>AV PASEO CENTRAL No 2A</v>
          </cell>
          <cell r="O739" t="str">
            <v>San Juan Del Rio-QRO</v>
          </cell>
          <cell r="P739">
            <v>0</v>
          </cell>
          <cell r="Q739" t="str">
            <v>INTERIOR</v>
          </cell>
          <cell r="R739" t="str">
            <v xml:space="preserve">  </v>
          </cell>
          <cell r="S739" t="str">
            <v>&gt;60</v>
          </cell>
          <cell r="T739" t="str">
            <v>A4 Mono MFPs</v>
          </cell>
          <cell r="U739" t="str">
            <v>A4</v>
          </cell>
          <cell r="V739" t="str">
            <v>Ciudad principal</v>
          </cell>
          <cell r="W739" t="str">
            <v>1-&gt;60</v>
          </cell>
          <cell r="X739">
            <v>1</v>
          </cell>
          <cell r="Y739">
            <v>715.00000000000011</v>
          </cell>
          <cell r="Z739">
            <v>0</v>
          </cell>
          <cell r="AA739">
            <v>5</v>
          </cell>
          <cell r="AB739">
            <v>5</v>
          </cell>
          <cell r="AC739">
            <v>1</v>
          </cell>
          <cell r="AD739">
            <v>0</v>
          </cell>
          <cell r="AE739">
            <v>0</v>
          </cell>
          <cell r="AF739">
            <v>43581</v>
          </cell>
          <cell r="AG739">
            <v>43581</v>
          </cell>
          <cell r="AH739">
            <v>0</v>
          </cell>
          <cell r="AI739" t="str">
            <v>0-1 día</v>
          </cell>
          <cell r="AJ739">
            <v>0</v>
          </cell>
          <cell r="AK739">
            <v>0</v>
          </cell>
          <cell r="AL739">
            <v>0</v>
          </cell>
          <cell r="AM739">
            <v>715.00000000000011</v>
          </cell>
          <cell r="AN739">
            <v>750.75</v>
          </cell>
          <cell r="AO739">
            <v>2</v>
          </cell>
        </row>
        <row r="740">
          <cell r="A740" t="str">
            <v>0XLT28068726</v>
          </cell>
          <cell r="B740" t="str">
            <v>0XLT2806871</v>
          </cell>
          <cell r="C740" t="str">
            <v>0XLT280687</v>
          </cell>
          <cell r="D740" t="str">
            <v>ABR-19</v>
          </cell>
          <cell r="E740">
            <v>1</v>
          </cell>
          <cell r="F740" t="str">
            <v>2029999</v>
          </cell>
          <cell r="G740" t="str">
            <v>SR MANTENIMIENTO PREVENTIVO</v>
          </cell>
          <cell r="H740" t="str">
            <v>4603</v>
          </cell>
          <cell r="I740" t="str">
            <v>26/04/2019 08:41</v>
          </cell>
          <cell r="J740" t="str">
            <v>500159</v>
          </cell>
          <cell r="K740" t="str">
            <v>PITSS</v>
          </cell>
          <cell r="L740" t="str">
            <v>ASP</v>
          </cell>
          <cell r="M740" t="str">
            <v>HONEYWELL AUTOMOTIVE DE MEXICO S DE RL DE CV</v>
          </cell>
          <cell r="N740" t="str">
            <v>CRISTOBAL COLON 11364</v>
          </cell>
          <cell r="O740" t="str">
            <v>CHIHUAHUA-CHIH</v>
          </cell>
          <cell r="P740">
            <v>0</v>
          </cell>
          <cell r="Q740" t="str">
            <v>INTERIOR</v>
          </cell>
          <cell r="R740" t="str">
            <v xml:space="preserve">  </v>
          </cell>
          <cell r="S740" t="str">
            <v>&gt;60</v>
          </cell>
          <cell r="T740" t="str">
            <v>Entry Mono Printers</v>
          </cell>
          <cell r="U740" t="str">
            <v>A4</v>
          </cell>
          <cell r="V740" t="str">
            <v>Ciudad principal</v>
          </cell>
          <cell r="W740" t="str">
            <v>1-&gt;60</v>
          </cell>
          <cell r="X740">
            <v>1</v>
          </cell>
          <cell r="Y740">
            <v>715.00000000000011</v>
          </cell>
          <cell r="Z740">
            <v>0</v>
          </cell>
          <cell r="AA740">
            <v>5</v>
          </cell>
          <cell r="AB740">
            <v>5</v>
          </cell>
          <cell r="AC740">
            <v>1</v>
          </cell>
          <cell r="AD740">
            <v>0</v>
          </cell>
          <cell r="AE740">
            <v>0</v>
          </cell>
          <cell r="AF740">
            <v>43581</v>
          </cell>
          <cell r="AG740">
            <v>43581</v>
          </cell>
          <cell r="AH740">
            <v>0</v>
          </cell>
          <cell r="AI740" t="str">
            <v>0-1 día</v>
          </cell>
          <cell r="AJ740">
            <v>0</v>
          </cell>
          <cell r="AK740">
            <v>0</v>
          </cell>
          <cell r="AL740">
            <v>0</v>
          </cell>
          <cell r="AM740">
            <v>715.00000000000011</v>
          </cell>
          <cell r="AN740">
            <v>0</v>
          </cell>
          <cell r="AO740">
            <v>1</v>
          </cell>
        </row>
        <row r="741">
          <cell r="A741" t="str">
            <v>0XLT28243626</v>
          </cell>
          <cell r="B741" t="str">
            <v>0XLT2824362</v>
          </cell>
          <cell r="C741" t="str">
            <v>0XLT282436</v>
          </cell>
          <cell r="D741" t="str">
            <v>ABR-19</v>
          </cell>
          <cell r="E741">
            <v>1</v>
          </cell>
          <cell r="F741" t="str">
            <v>2030001</v>
          </cell>
          <cell r="G741" t="str">
            <v>SR MANTENIMIENTO PREVENTIVO</v>
          </cell>
          <cell r="H741" t="str">
            <v>4603</v>
          </cell>
          <cell r="I741" t="str">
            <v>26/04/2019 08:43</v>
          </cell>
          <cell r="J741" t="str">
            <v>500159</v>
          </cell>
          <cell r="K741" t="str">
            <v>PITSS</v>
          </cell>
          <cell r="L741" t="str">
            <v>ASP</v>
          </cell>
          <cell r="M741" t="str">
            <v>HONEYWELL AUTOMOTIVE DE MEXICO S DE RL DE CV</v>
          </cell>
          <cell r="N741" t="str">
            <v>CRISTOBAL COLON 11364</v>
          </cell>
          <cell r="O741" t="str">
            <v>CHIHUAHUA-CHIH</v>
          </cell>
          <cell r="P741">
            <v>0</v>
          </cell>
          <cell r="Q741" t="str">
            <v>INTERIOR</v>
          </cell>
          <cell r="R741" t="str">
            <v xml:space="preserve">  </v>
          </cell>
          <cell r="S741" t="str">
            <v>&gt;60</v>
          </cell>
          <cell r="T741" t="str">
            <v>Entry Mono Printers</v>
          </cell>
          <cell r="U741" t="str">
            <v>A4</v>
          </cell>
          <cell r="V741" t="str">
            <v>Ciudad principal</v>
          </cell>
          <cell r="W741" t="str">
            <v>1-&gt;60</v>
          </cell>
          <cell r="X741">
            <v>1</v>
          </cell>
          <cell r="Y741">
            <v>715.00000000000011</v>
          </cell>
          <cell r="Z741">
            <v>0</v>
          </cell>
          <cell r="AA741">
            <v>5</v>
          </cell>
          <cell r="AB741">
            <v>5</v>
          </cell>
          <cell r="AC741">
            <v>1</v>
          </cell>
          <cell r="AD741">
            <v>0</v>
          </cell>
          <cell r="AE741">
            <v>0</v>
          </cell>
          <cell r="AF741">
            <v>43581</v>
          </cell>
          <cell r="AG741">
            <v>43581</v>
          </cell>
          <cell r="AH741">
            <v>0</v>
          </cell>
          <cell r="AI741" t="str">
            <v>0-1 día</v>
          </cell>
          <cell r="AJ741">
            <v>0</v>
          </cell>
          <cell r="AK741">
            <v>0</v>
          </cell>
          <cell r="AL741">
            <v>0</v>
          </cell>
          <cell r="AM741">
            <v>715.00000000000011</v>
          </cell>
          <cell r="AN741">
            <v>750.75</v>
          </cell>
          <cell r="AO741">
            <v>2</v>
          </cell>
        </row>
        <row r="742">
          <cell r="A742" t="str">
            <v>0XLT27945226</v>
          </cell>
          <cell r="B742" t="str">
            <v>0XLT2794521</v>
          </cell>
          <cell r="C742" t="str">
            <v>0XLT279452</v>
          </cell>
          <cell r="D742" t="str">
            <v>ABR-19</v>
          </cell>
          <cell r="E742">
            <v>1</v>
          </cell>
          <cell r="F742" t="str">
            <v>2030163</v>
          </cell>
          <cell r="G742" t="str">
            <v>SR MANTENIMIENTO PREVENTIVO</v>
          </cell>
          <cell r="H742" t="str">
            <v>4603</v>
          </cell>
          <cell r="I742" t="str">
            <v>26/04/2019 11:36</v>
          </cell>
          <cell r="J742" t="str">
            <v>500155</v>
          </cell>
          <cell r="K742" t="str">
            <v>PITSS</v>
          </cell>
          <cell r="L742" t="str">
            <v>ASP</v>
          </cell>
          <cell r="M742" t="str">
            <v>HONEYWELL AUTOMOTIVE DE MEXICO S DE RL DE CV</v>
          </cell>
          <cell r="N742" t="str">
            <v>AV VALLE DEL CEDRO 1681</v>
          </cell>
          <cell r="O742" t="str">
            <v>CIUDAD JUAREZ-CHIH</v>
          </cell>
          <cell r="P742">
            <v>0</v>
          </cell>
          <cell r="Q742" t="str">
            <v>INTERIOR</v>
          </cell>
          <cell r="R742" t="str">
            <v xml:space="preserve">  </v>
          </cell>
          <cell r="S742" t="str">
            <v>&gt;60</v>
          </cell>
          <cell r="T742" t="str">
            <v>Entry Mono Printers</v>
          </cell>
          <cell r="U742" t="str">
            <v>A4</v>
          </cell>
          <cell r="V742" t="str">
            <v>Ciudad principal</v>
          </cell>
          <cell r="W742" t="str">
            <v>1-&gt;60</v>
          </cell>
          <cell r="X742">
            <v>1</v>
          </cell>
          <cell r="Y742">
            <v>715.00000000000011</v>
          </cell>
          <cell r="Z742">
            <v>0</v>
          </cell>
          <cell r="AA742">
            <v>5</v>
          </cell>
          <cell r="AB742">
            <v>5</v>
          </cell>
          <cell r="AC742">
            <v>1</v>
          </cell>
          <cell r="AD742">
            <v>0</v>
          </cell>
          <cell r="AE742">
            <v>0</v>
          </cell>
          <cell r="AF742">
            <v>43581</v>
          </cell>
          <cell r="AG742">
            <v>43581</v>
          </cell>
          <cell r="AH742">
            <v>0</v>
          </cell>
          <cell r="AI742" t="str">
            <v>0-1 día</v>
          </cell>
          <cell r="AJ742">
            <v>0</v>
          </cell>
          <cell r="AK742">
            <v>0</v>
          </cell>
          <cell r="AL742">
            <v>0</v>
          </cell>
          <cell r="AM742">
            <v>715.00000000000011</v>
          </cell>
          <cell r="AN742">
            <v>715</v>
          </cell>
          <cell r="AO742">
            <v>1</v>
          </cell>
        </row>
        <row r="743">
          <cell r="A743" t="str">
            <v>0RXD10906926</v>
          </cell>
          <cell r="B743" t="str">
            <v>0RXD1090691</v>
          </cell>
          <cell r="C743" t="str">
            <v>0RXD109069</v>
          </cell>
          <cell r="D743" t="str">
            <v>ABR-19</v>
          </cell>
          <cell r="E743">
            <v>1</v>
          </cell>
          <cell r="F743" t="str">
            <v>2030003</v>
          </cell>
          <cell r="G743" t="str">
            <v>SR MANTENIMIENTO PREVENTIVO</v>
          </cell>
          <cell r="H743" t="str">
            <v>7511</v>
          </cell>
          <cell r="I743" t="str">
            <v>26/04/2019 08:43</v>
          </cell>
          <cell r="J743" t="str">
            <v>500159</v>
          </cell>
          <cell r="K743" t="str">
            <v>PITSS</v>
          </cell>
          <cell r="L743" t="str">
            <v>ASP</v>
          </cell>
          <cell r="M743" t="str">
            <v>HONEYWELL AUTOMOTIVE DE MEXICO S DE RL DE CV</v>
          </cell>
          <cell r="N743" t="str">
            <v>CRISTOBAL COLON 11364</v>
          </cell>
          <cell r="O743" t="str">
            <v>Chihuahua-CHIH</v>
          </cell>
          <cell r="P743">
            <v>0</v>
          </cell>
          <cell r="Q743" t="str">
            <v>INTERIOR</v>
          </cell>
          <cell r="R743" t="str">
            <v xml:space="preserve">  </v>
          </cell>
          <cell r="S743" t="str">
            <v>&gt;60</v>
          </cell>
          <cell r="T743" t="str">
            <v>Color Laser Printers</v>
          </cell>
          <cell r="U743" t="str">
            <v>A4</v>
          </cell>
          <cell r="V743" t="str">
            <v>Ciudad principal</v>
          </cell>
          <cell r="W743" t="str">
            <v>1-&gt;60</v>
          </cell>
          <cell r="X743">
            <v>1</v>
          </cell>
          <cell r="Y743">
            <v>715.00000000000011</v>
          </cell>
          <cell r="Z743">
            <v>0</v>
          </cell>
          <cell r="AA743">
            <v>5</v>
          </cell>
          <cell r="AB743">
            <v>5</v>
          </cell>
          <cell r="AC743">
            <v>1</v>
          </cell>
          <cell r="AD743">
            <v>0</v>
          </cell>
          <cell r="AE743">
            <v>0</v>
          </cell>
          <cell r="AF743">
            <v>43581</v>
          </cell>
          <cell r="AG743">
            <v>43581</v>
          </cell>
          <cell r="AH743">
            <v>0</v>
          </cell>
          <cell r="AI743" t="str">
            <v>0-1 día</v>
          </cell>
          <cell r="AJ743">
            <v>0</v>
          </cell>
          <cell r="AK743">
            <v>0</v>
          </cell>
          <cell r="AL743">
            <v>0</v>
          </cell>
          <cell r="AM743">
            <v>715.00000000000011</v>
          </cell>
          <cell r="AN743">
            <v>715</v>
          </cell>
          <cell r="AO743">
            <v>1</v>
          </cell>
        </row>
        <row r="744">
          <cell r="A744" t="str">
            <v>0D6X46966226</v>
          </cell>
          <cell r="B744" t="str">
            <v>0D6X4696621</v>
          </cell>
          <cell r="C744" t="str">
            <v>0D6X469662</v>
          </cell>
          <cell r="D744" t="str">
            <v>ABR-19</v>
          </cell>
          <cell r="E744">
            <v>1</v>
          </cell>
          <cell r="F744" t="str">
            <v>2030017</v>
          </cell>
          <cell r="G744" t="str">
            <v>SR MANTENIMIENTO PREVENTIVO</v>
          </cell>
          <cell r="H744" t="str">
            <v>4626</v>
          </cell>
          <cell r="I744" t="str">
            <v>26/04/2019 09:01</v>
          </cell>
          <cell r="J744" t="str">
            <v>800187</v>
          </cell>
          <cell r="K744" t="str">
            <v>PITSS</v>
          </cell>
          <cell r="L744" t="str">
            <v>ASP</v>
          </cell>
          <cell r="M744" t="str">
            <v>BIO PAPPEL SCRIBE SA DE CV</v>
          </cell>
          <cell r="N744" t="str">
            <v>AV CENTRAL DR RAFAEL AYALA ECHEVERRIA KM 0.2</v>
          </cell>
          <cell r="O744" t="str">
            <v>San Juan Del Rio-QRO</v>
          </cell>
          <cell r="P744">
            <v>0</v>
          </cell>
          <cell r="Q744" t="str">
            <v>INTERIOR</v>
          </cell>
          <cell r="R744" t="str">
            <v xml:space="preserve">  </v>
          </cell>
          <cell r="S744" t="str">
            <v>&gt;60</v>
          </cell>
          <cell r="T744" t="str">
            <v>Entry Mono Printers</v>
          </cell>
          <cell r="U744" t="str">
            <v>A4</v>
          </cell>
          <cell r="V744" t="str">
            <v>Ciudad principal</v>
          </cell>
          <cell r="W744" t="str">
            <v>1-&gt;60</v>
          </cell>
          <cell r="X744">
            <v>1</v>
          </cell>
          <cell r="Y744">
            <v>715.00000000000011</v>
          </cell>
          <cell r="Z744">
            <v>0</v>
          </cell>
          <cell r="AA744">
            <v>5</v>
          </cell>
          <cell r="AB744">
            <v>5</v>
          </cell>
          <cell r="AC744">
            <v>1</v>
          </cell>
          <cell r="AD744">
            <v>0</v>
          </cell>
          <cell r="AE744">
            <v>0</v>
          </cell>
          <cell r="AF744">
            <v>43581</v>
          </cell>
          <cell r="AG744">
            <v>43581</v>
          </cell>
          <cell r="AH744">
            <v>0</v>
          </cell>
          <cell r="AI744" t="str">
            <v>0-1 día</v>
          </cell>
          <cell r="AJ744">
            <v>0</v>
          </cell>
          <cell r="AK744">
            <v>0</v>
          </cell>
          <cell r="AL744">
            <v>0</v>
          </cell>
          <cell r="AM744">
            <v>715.00000000000011</v>
          </cell>
          <cell r="AN744">
            <v>0</v>
          </cell>
          <cell r="AO744">
            <v>1</v>
          </cell>
        </row>
        <row r="745">
          <cell r="A745" t="str">
            <v>0A2T38239626</v>
          </cell>
          <cell r="B745" t="str">
            <v>0A2T3823962</v>
          </cell>
          <cell r="C745" t="str">
            <v>0A2T382396</v>
          </cell>
          <cell r="D745" t="str">
            <v>ABR-19</v>
          </cell>
          <cell r="E745">
            <v>1</v>
          </cell>
          <cell r="F745" t="str">
            <v>2030057</v>
          </cell>
          <cell r="G745" t="str">
            <v>SR MANTENIMIENTO PREVENTIVO</v>
          </cell>
          <cell r="H745" t="str">
            <v>3616</v>
          </cell>
          <cell r="I745" t="str">
            <v>26/04/2019 09:39</v>
          </cell>
          <cell r="J745" t="str">
            <v>500159</v>
          </cell>
          <cell r="K745" t="str">
            <v>PITSS</v>
          </cell>
          <cell r="L745" t="str">
            <v>ASP</v>
          </cell>
          <cell r="M745" t="str">
            <v>HONEYWELL AUTOMOTIVE DE MEXICO S DE RL DE CV</v>
          </cell>
          <cell r="N745" t="str">
            <v>CRISTOBAL COLON 11364</v>
          </cell>
          <cell r="O745" t="str">
            <v>CHIHUAHUA-CHIH</v>
          </cell>
          <cell r="P745">
            <v>0</v>
          </cell>
          <cell r="Q745" t="str">
            <v>INTERIOR</v>
          </cell>
          <cell r="R745" t="str">
            <v xml:space="preserve">  </v>
          </cell>
          <cell r="S745" t="str">
            <v>&gt;60</v>
          </cell>
          <cell r="T745" t="str">
            <v>A4 Mono MFPs</v>
          </cell>
          <cell r="U745" t="str">
            <v>A4</v>
          </cell>
          <cell r="V745" t="str">
            <v>Ciudad principal</v>
          </cell>
          <cell r="W745" t="str">
            <v>1-&gt;60</v>
          </cell>
          <cell r="X745">
            <v>1</v>
          </cell>
          <cell r="Y745">
            <v>715.00000000000011</v>
          </cell>
          <cell r="Z745">
            <v>0</v>
          </cell>
          <cell r="AA745">
            <v>5</v>
          </cell>
          <cell r="AB745">
            <v>5</v>
          </cell>
          <cell r="AC745">
            <v>1</v>
          </cell>
          <cell r="AD745">
            <v>0</v>
          </cell>
          <cell r="AE745">
            <v>0</v>
          </cell>
          <cell r="AF745">
            <v>43581</v>
          </cell>
          <cell r="AG745">
            <v>43581</v>
          </cell>
          <cell r="AH745">
            <v>0</v>
          </cell>
          <cell r="AI745" t="str">
            <v>0-1 día</v>
          </cell>
          <cell r="AJ745">
            <v>0</v>
          </cell>
          <cell r="AK745">
            <v>0</v>
          </cell>
          <cell r="AL745">
            <v>0</v>
          </cell>
          <cell r="AM745">
            <v>715.00000000000011</v>
          </cell>
          <cell r="AN745">
            <v>715</v>
          </cell>
          <cell r="AO745">
            <v>2</v>
          </cell>
        </row>
        <row r="746">
          <cell r="A746" t="str">
            <v>0KPA01863626</v>
          </cell>
          <cell r="B746" t="str">
            <v>0KPA0186361</v>
          </cell>
          <cell r="C746" t="str">
            <v>0KPA018636</v>
          </cell>
          <cell r="D746" t="str">
            <v>ABR-19</v>
          </cell>
          <cell r="E746">
            <v>1</v>
          </cell>
          <cell r="F746" t="str">
            <v>2030063</v>
          </cell>
          <cell r="G746" t="str">
            <v>SR MANTENIMIENTO PREVENTIVO</v>
          </cell>
          <cell r="H746" t="str">
            <v>5552</v>
          </cell>
          <cell r="I746" t="str">
            <v>26/04/2019 09:43</v>
          </cell>
          <cell r="J746" t="str">
            <v>500159</v>
          </cell>
          <cell r="K746" t="str">
            <v>PITSS</v>
          </cell>
          <cell r="L746" t="str">
            <v>ASP</v>
          </cell>
          <cell r="M746" t="str">
            <v>HONEYWELL AUTOMOTIVE DE MEXICO S DE RL DE CV</v>
          </cell>
          <cell r="N746" t="str">
            <v>CRISTOBAL COLON 11364</v>
          </cell>
          <cell r="O746" t="str">
            <v>CHIHUAHUA-CHIH</v>
          </cell>
          <cell r="P746">
            <v>0</v>
          </cell>
          <cell r="Q746" t="str">
            <v>INTERIOR</v>
          </cell>
          <cell r="R746" t="str">
            <v xml:space="preserve">  </v>
          </cell>
          <cell r="S746" t="str">
            <v>&gt;60</v>
          </cell>
          <cell r="T746" t="str">
            <v>Entry Mono Printers</v>
          </cell>
          <cell r="U746" t="str">
            <v>A4</v>
          </cell>
          <cell r="V746" t="str">
            <v>Ciudad principal</v>
          </cell>
          <cell r="W746" t="str">
            <v>1-&gt;60</v>
          </cell>
          <cell r="X746">
            <v>1</v>
          </cell>
          <cell r="Y746">
            <v>715.00000000000011</v>
          </cell>
          <cell r="Z746">
            <v>0</v>
          </cell>
          <cell r="AA746">
            <v>5</v>
          </cell>
          <cell r="AB746">
            <v>5</v>
          </cell>
          <cell r="AC746">
            <v>1</v>
          </cell>
          <cell r="AD746">
            <v>0</v>
          </cell>
          <cell r="AE746">
            <v>0</v>
          </cell>
          <cell r="AF746">
            <v>43581</v>
          </cell>
          <cell r="AG746">
            <v>43581</v>
          </cell>
          <cell r="AH746">
            <v>0</v>
          </cell>
          <cell r="AI746" t="str">
            <v>0-1 día</v>
          </cell>
          <cell r="AJ746">
            <v>0</v>
          </cell>
          <cell r="AK746">
            <v>0</v>
          </cell>
          <cell r="AL746">
            <v>0</v>
          </cell>
          <cell r="AM746">
            <v>715.00000000000011</v>
          </cell>
          <cell r="AN746">
            <v>715</v>
          </cell>
          <cell r="AO746">
            <v>1</v>
          </cell>
        </row>
        <row r="747">
          <cell r="A747" t="str">
            <v>0XLT28068129</v>
          </cell>
          <cell r="B747" t="str">
            <v>0XLT2806811</v>
          </cell>
          <cell r="C747" t="str">
            <v>0XLT280681</v>
          </cell>
          <cell r="D747" t="str">
            <v>ABR-19</v>
          </cell>
          <cell r="E747">
            <v>1</v>
          </cell>
          <cell r="F747" t="str">
            <v>2031145</v>
          </cell>
          <cell r="G747" t="str">
            <v>SR MANTENIMIENTO PREVENTIVO</v>
          </cell>
          <cell r="H747" t="str">
            <v>4603</v>
          </cell>
          <cell r="I747" t="str">
            <v>29/04/2019 09:42</v>
          </cell>
          <cell r="J747" t="str">
            <v>500159</v>
          </cell>
          <cell r="K747" t="str">
            <v>PITSS</v>
          </cell>
          <cell r="L747" t="str">
            <v>ASP</v>
          </cell>
          <cell r="M747" t="str">
            <v>HONEYWELL AUTOMOTIVE DE MEXICO S DE RL DE CV</v>
          </cell>
          <cell r="N747" t="str">
            <v>CRISTOBAL COLON 11364</v>
          </cell>
          <cell r="O747" t="str">
            <v>CHIHUAHUA-CHIH</v>
          </cell>
          <cell r="P747">
            <v>0</v>
          </cell>
          <cell r="Q747" t="str">
            <v>INTERIOR</v>
          </cell>
          <cell r="R747" t="str">
            <v xml:space="preserve">  </v>
          </cell>
          <cell r="S747" t="str">
            <v>&gt;60</v>
          </cell>
          <cell r="T747" t="str">
            <v>Entry Mono Printers</v>
          </cell>
          <cell r="U747" t="str">
            <v>A4</v>
          </cell>
          <cell r="V747" t="str">
            <v>Ciudad principal</v>
          </cell>
          <cell r="W747" t="str">
            <v>1-&gt;60</v>
          </cell>
          <cell r="X747">
            <v>1</v>
          </cell>
          <cell r="Y747">
            <v>715.00000000000011</v>
          </cell>
          <cell r="Z747">
            <v>0</v>
          </cell>
          <cell r="AA747">
            <v>5</v>
          </cell>
          <cell r="AB747">
            <v>5</v>
          </cell>
          <cell r="AC747">
            <v>1</v>
          </cell>
          <cell r="AD747">
            <v>0</v>
          </cell>
          <cell r="AE747">
            <v>0</v>
          </cell>
          <cell r="AF747">
            <v>43584</v>
          </cell>
          <cell r="AG747">
            <v>43584</v>
          </cell>
          <cell r="AH747">
            <v>0</v>
          </cell>
          <cell r="AI747" t="str">
            <v>0-1 día</v>
          </cell>
          <cell r="AJ747">
            <v>0</v>
          </cell>
          <cell r="AK747">
            <v>0</v>
          </cell>
          <cell r="AL747">
            <v>0</v>
          </cell>
          <cell r="AM747">
            <v>715.00000000000011</v>
          </cell>
          <cell r="AN747">
            <v>715</v>
          </cell>
          <cell r="AO747">
            <v>1</v>
          </cell>
        </row>
        <row r="748">
          <cell r="A748" t="str">
            <v>0KPA01883829</v>
          </cell>
          <cell r="B748" t="str">
            <v>0KPA0188381</v>
          </cell>
          <cell r="C748" t="str">
            <v>0KPA018838</v>
          </cell>
          <cell r="D748" t="str">
            <v>ABR-19</v>
          </cell>
          <cell r="E748">
            <v>1</v>
          </cell>
          <cell r="F748" t="str">
            <v>2031149</v>
          </cell>
          <cell r="G748" t="str">
            <v>SR MANTENIMIENTO PREVENTIVO</v>
          </cell>
          <cell r="H748" t="str">
            <v>5552</v>
          </cell>
          <cell r="I748" t="str">
            <v>29/04/2019 09:45</v>
          </cell>
          <cell r="J748" t="str">
            <v>500159</v>
          </cell>
          <cell r="K748" t="str">
            <v>PITSS</v>
          </cell>
          <cell r="L748" t="str">
            <v>ASP</v>
          </cell>
          <cell r="M748" t="str">
            <v>HONEYWELL AUTOMOTIVE DE MEXICO S DE RL DE CV</v>
          </cell>
          <cell r="N748" t="str">
            <v>CRISTOBAL COLON 11364</v>
          </cell>
          <cell r="O748" t="str">
            <v>CHIHUAHUA-CHIH</v>
          </cell>
          <cell r="P748">
            <v>0</v>
          </cell>
          <cell r="Q748" t="str">
            <v>INTERIOR</v>
          </cell>
          <cell r="R748" t="str">
            <v xml:space="preserve">  </v>
          </cell>
          <cell r="S748" t="str">
            <v>&gt;60</v>
          </cell>
          <cell r="T748" t="str">
            <v>Entry Mono Printers</v>
          </cell>
          <cell r="U748" t="str">
            <v>A4</v>
          </cell>
          <cell r="V748" t="str">
            <v>Ciudad principal</v>
          </cell>
          <cell r="W748" t="str">
            <v>1-&gt;60</v>
          </cell>
          <cell r="X748">
            <v>1</v>
          </cell>
          <cell r="Y748">
            <v>715.00000000000011</v>
          </cell>
          <cell r="Z748">
            <v>0</v>
          </cell>
          <cell r="AA748">
            <v>5</v>
          </cell>
          <cell r="AB748">
            <v>5</v>
          </cell>
          <cell r="AC748">
            <v>1</v>
          </cell>
          <cell r="AD748">
            <v>0</v>
          </cell>
          <cell r="AE748">
            <v>0</v>
          </cell>
          <cell r="AF748">
            <v>43584</v>
          </cell>
          <cell r="AG748">
            <v>43584</v>
          </cell>
          <cell r="AH748">
            <v>0</v>
          </cell>
          <cell r="AI748" t="str">
            <v>0-1 día</v>
          </cell>
          <cell r="AJ748">
            <v>0</v>
          </cell>
          <cell r="AK748">
            <v>0</v>
          </cell>
          <cell r="AL748">
            <v>0</v>
          </cell>
          <cell r="AM748">
            <v>715.00000000000011</v>
          </cell>
          <cell r="AN748">
            <v>715</v>
          </cell>
          <cell r="AO748">
            <v>1</v>
          </cell>
        </row>
        <row r="749">
          <cell r="A749" t="str">
            <v>0XLT28068029</v>
          </cell>
          <cell r="B749" t="str">
            <v>0XLT2806801</v>
          </cell>
          <cell r="C749" t="str">
            <v>0XLT280680</v>
          </cell>
          <cell r="D749" t="str">
            <v>ABR-19</v>
          </cell>
          <cell r="E749">
            <v>1</v>
          </cell>
          <cell r="F749" t="str">
            <v>2031487</v>
          </cell>
          <cell r="G749" t="str">
            <v>SR MANTENIMIENTO PREVENTIVO</v>
          </cell>
          <cell r="H749" t="str">
            <v>4603</v>
          </cell>
          <cell r="I749" t="str">
            <v>29/04/2019 16:13</v>
          </cell>
          <cell r="J749" t="str">
            <v>500159</v>
          </cell>
          <cell r="K749" t="str">
            <v>PITSS</v>
          </cell>
          <cell r="L749" t="str">
            <v>ASP</v>
          </cell>
          <cell r="M749" t="str">
            <v>HONEYWELL AUTOMOTIVE DE MEXICO S DE RL DE CV</v>
          </cell>
          <cell r="N749" t="str">
            <v>CRISTOBAL COLON 11364</v>
          </cell>
          <cell r="O749" t="str">
            <v>CHIHUAHUA-CHIH</v>
          </cell>
          <cell r="P749">
            <v>0</v>
          </cell>
          <cell r="Q749" t="str">
            <v>INTERIOR</v>
          </cell>
          <cell r="R749" t="str">
            <v xml:space="preserve">  </v>
          </cell>
          <cell r="S749" t="str">
            <v>&gt;60</v>
          </cell>
          <cell r="T749" t="str">
            <v>Entry Mono Printers</v>
          </cell>
          <cell r="U749" t="str">
            <v>A4</v>
          </cell>
          <cell r="V749" t="str">
            <v>Ciudad principal</v>
          </cell>
          <cell r="W749" t="str">
            <v>1-&gt;60</v>
          </cell>
          <cell r="X749">
            <v>1</v>
          </cell>
          <cell r="Y749">
            <v>715.00000000000011</v>
          </cell>
          <cell r="Z749">
            <v>0</v>
          </cell>
          <cell r="AA749">
            <v>5</v>
          </cell>
          <cell r="AB749">
            <v>5</v>
          </cell>
          <cell r="AC749">
            <v>1</v>
          </cell>
          <cell r="AD749">
            <v>0</v>
          </cell>
          <cell r="AE749">
            <v>0</v>
          </cell>
          <cell r="AF749">
            <v>43584</v>
          </cell>
          <cell r="AG749">
            <v>43585</v>
          </cell>
          <cell r="AH749">
            <v>1</v>
          </cell>
          <cell r="AI749" t="str">
            <v>0-1 día</v>
          </cell>
          <cell r="AJ749">
            <v>0</v>
          </cell>
          <cell r="AK749">
            <v>0</v>
          </cell>
          <cell r="AL749">
            <v>0</v>
          </cell>
          <cell r="AM749">
            <v>715.00000000000011</v>
          </cell>
          <cell r="AN749">
            <v>715</v>
          </cell>
          <cell r="AO749">
            <v>1</v>
          </cell>
        </row>
        <row r="750">
          <cell r="A750" t="str">
            <v>0LX582238123</v>
          </cell>
          <cell r="B750" t="str">
            <v>0LX58223812</v>
          </cell>
          <cell r="C750" t="str">
            <v>0LX5822381</v>
          </cell>
          <cell r="D750" t="str">
            <v>ABR-19</v>
          </cell>
          <cell r="E750">
            <v>1</v>
          </cell>
          <cell r="F750" t="str">
            <v>2028293</v>
          </cell>
          <cell r="G750" t="str">
            <v>SR MANTENIMIENTO PREVENTIVO</v>
          </cell>
          <cell r="H750" t="str">
            <v>7225</v>
          </cell>
          <cell r="I750" t="str">
            <v>23/04/2019 09:46</v>
          </cell>
          <cell r="J750" t="str">
            <v>500159</v>
          </cell>
          <cell r="K750" t="str">
            <v>PITSS</v>
          </cell>
          <cell r="L750" t="str">
            <v>ASP</v>
          </cell>
          <cell r="M750" t="str">
            <v>HONEYWELL AUTOMOTIVE DE MEXICO S DE RL DE CV</v>
          </cell>
          <cell r="N750" t="str">
            <v>VIALIDAD TABALAOPA 8507</v>
          </cell>
          <cell r="O750" t="str">
            <v>CHIHUAHUA-CHIH</v>
          </cell>
          <cell r="P750">
            <v>0</v>
          </cell>
          <cell r="Q750" t="str">
            <v>INTERIOR</v>
          </cell>
          <cell r="R750" t="str">
            <v xml:space="preserve">  </v>
          </cell>
          <cell r="S750" t="str">
            <v>&gt;60</v>
          </cell>
          <cell r="T750" t="str">
            <v>A3 Office Color Laser MFPs</v>
          </cell>
          <cell r="U750" t="str">
            <v>A3</v>
          </cell>
          <cell r="V750" t="str">
            <v>Ciudad principal</v>
          </cell>
          <cell r="W750" t="str">
            <v>2-&gt;60</v>
          </cell>
          <cell r="X750">
            <v>1</v>
          </cell>
          <cell r="Y750">
            <v>1365</v>
          </cell>
          <cell r="Z750">
            <v>0</v>
          </cell>
          <cell r="AA750">
            <v>5</v>
          </cell>
          <cell r="AB750">
            <v>5</v>
          </cell>
          <cell r="AC750">
            <v>1</v>
          </cell>
          <cell r="AD750">
            <v>0</v>
          </cell>
          <cell r="AE750">
            <v>0</v>
          </cell>
          <cell r="AF750">
            <v>43578</v>
          </cell>
          <cell r="AG750">
            <v>43578</v>
          </cell>
          <cell r="AH750">
            <v>0</v>
          </cell>
          <cell r="AI750" t="str">
            <v>0-1 día</v>
          </cell>
          <cell r="AJ750">
            <v>0</v>
          </cell>
          <cell r="AK750">
            <v>0</v>
          </cell>
          <cell r="AL750">
            <v>0</v>
          </cell>
          <cell r="AM750">
            <v>1365</v>
          </cell>
          <cell r="AN750">
            <v>1433.25</v>
          </cell>
          <cell r="AO750">
            <v>2</v>
          </cell>
        </row>
        <row r="751">
          <cell r="A751" t="str">
            <v>0X7670433424</v>
          </cell>
          <cell r="B751" t="str">
            <v>0X767043341</v>
          </cell>
          <cell r="C751" t="str">
            <v>0X76704334</v>
          </cell>
          <cell r="D751" t="str">
            <v>ABR-19</v>
          </cell>
          <cell r="E751">
            <v>1</v>
          </cell>
          <cell r="F751" t="str">
            <v>2029139</v>
          </cell>
          <cell r="G751" t="str">
            <v>SR MANTENIMIENTO PREVENTIVO</v>
          </cell>
          <cell r="H751" t="str">
            <v>5945</v>
          </cell>
          <cell r="I751" t="str">
            <v>24/04/2019 17:13</v>
          </cell>
          <cell r="J751" t="str">
            <v>500155</v>
          </cell>
          <cell r="K751" t="str">
            <v>PITSS</v>
          </cell>
          <cell r="L751" t="str">
            <v>ASP</v>
          </cell>
          <cell r="M751" t="str">
            <v>HONEYWELL AUTOMOTIVE DE MEXICO S DE RL DE CV</v>
          </cell>
          <cell r="N751" t="str">
            <v>AV FUENTES DEL SUR 7151</v>
          </cell>
          <cell r="O751" t="str">
            <v>CIUDAD JUAREZ-CHIH</v>
          </cell>
          <cell r="P751">
            <v>0</v>
          </cell>
          <cell r="Q751" t="str">
            <v>INTERIOR</v>
          </cell>
          <cell r="R751" t="str">
            <v xml:space="preserve">  </v>
          </cell>
          <cell r="S751" t="str">
            <v>&gt;60</v>
          </cell>
          <cell r="T751" t="str">
            <v>Office Digital</v>
          </cell>
          <cell r="U751" t="str">
            <v>A3</v>
          </cell>
          <cell r="V751" t="str">
            <v>Ciudad principal</v>
          </cell>
          <cell r="W751" t="str">
            <v>2-&gt;60</v>
          </cell>
          <cell r="X751">
            <v>1</v>
          </cell>
          <cell r="Y751">
            <v>1365</v>
          </cell>
          <cell r="Z751">
            <v>0</v>
          </cell>
          <cell r="AA751">
            <v>5</v>
          </cell>
          <cell r="AB751">
            <v>5</v>
          </cell>
          <cell r="AC751">
            <v>1</v>
          </cell>
          <cell r="AD751">
            <v>0</v>
          </cell>
          <cell r="AE751">
            <v>0</v>
          </cell>
          <cell r="AF751">
            <v>43580</v>
          </cell>
          <cell r="AG751">
            <v>43580</v>
          </cell>
          <cell r="AH751">
            <v>0</v>
          </cell>
          <cell r="AI751" t="str">
            <v>0-1 día</v>
          </cell>
          <cell r="AJ751">
            <v>0</v>
          </cell>
          <cell r="AK751">
            <v>0</v>
          </cell>
          <cell r="AL751">
            <v>0</v>
          </cell>
          <cell r="AM751">
            <v>1365</v>
          </cell>
          <cell r="AN751">
            <v>1501.5</v>
          </cell>
          <cell r="AO751">
            <v>1</v>
          </cell>
        </row>
        <row r="752">
          <cell r="A752" t="str">
            <v>0EX738260525</v>
          </cell>
          <cell r="B752" t="str">
            <v>0EX73826052</v>
          </cell>
          <cell r="C752" t="str">
            <v>0EX7382605</v>
          </cell>
          <cell r="D752" t="str">
            <v>ABR-19</v>
          </cell>
          <cell r="E752">
            <v>1</v>
          </cell>
          <cell r="F752" t="str">
            <v>2029523</v>
          </cell>
          <cell r="G752" t="str">
            <v>SR MANTENIMIENTO PREVENTIVO</v>
          </cell>
          <cell r="H752" t="str">
            <v>5867</v>
          </cell>
          <cell r="I752" t="str">
            <v>25/04/2019 09:26</v>
          </cell>
          <cell r="J752" t="str">
            <v>500159</v>
          </cell>
          <cell r="K752" t="str">
            <v>PITSS</v>
          </cell>
          <cell r="L752" t="str">
            <v>ASP</v>
          </cell>
          <cell r="M752" t="str">
            <v>HONEYWELL AUTOMOTIVE DE MEXICO S DE RL DE CV</v>
          </cell>
          <cell r="N752" t="str">
            <v>CRISTOBAL COLON 11364</v>
          </cell>
          <cell r="O752" t="str">
            <v>CHIHUAHUA-CHIH</v>
          </cell>
          <cell r="P752">
            <v>0</v>
          </cell>
          <cell r="Q752" t="str">
            <v>INTERIOR</v>
          </cell>
          <cell r="R752" t="str">
            <v xml:space="preserve">  </v>
          </cell>
          <cell r="S752" t="str">
            <v>&gt;60</v>
          </cell>
          <cell r="T752" t="str">
            <v>Office Digital</v>
          </cell>
          <cell r="U752" t="str">
            <v>A3</v>
          </cell>
          <cell r="V752" t="str">
            <v>Ciudad principal</v>
          </cell>
          <cell r="W752" t="str">
            <v>2-&gt;60</v>
          </cell>
          <cell r="X752">
            <v>1</v>
          </cell>
          <cell r="Y752">
            <v>1365</v>
          </cell>
          <cell r="Z752">
            <v>0</v>
          </cell>
          <cell r="AA752">
            <v>5</v>
          </cell>
          <cell r="AB752">
            <v>5</v>
          </cell>
          <cell r="AC752">
            <v>1</v>
          </cell>
          <cell r="AD752">
            <v>0</v>
          </cell>
          <cell r="AE752">
            <v>0</v>
          </cell>
          <cell r="AF752">
            <v>43580</v>
          </cell>
          <cell r="AG752">
            <v>43580</v>
          </cell>
          <cell r="AH752">
            <v>0</v>
          </cell>
          <cell r="AI752" t="str">
            <v>0-1 día</v>
          </cell>
          <cell r="AJ752">
            <v>0</v>
          </cell>
          <cell r="AK752">
            <v>0</v>
          </cell>
          <cell r="AL752">
            <v>0</v>
          </cell>
          <cell r="AM752">
            <v>1365</v>
          </cell>
          <cell r="AN752">
            <v>819</v>
          </cell>
          <cell r="AO752">
            <v>2</v>
          </cell>
        </row>
        <row r="753">
          <cell r="A753" t="str">
            <v>0X7637269226</v>
          </cell>
          <cell r="B753" t="str">
            <v>0X763726922</v>
          </cell>
          <cell r="C753" t="str">
            <v>0X76372692</v>
          </cell>
          <cell r="D753" t="str">
            <v>ABR-19</v>
          </cell>
          <cell r="E753">
            <v>1</v>
          </cell>
          <cell r="F753" t="str">
            <v>2030019</v>
          </cell>
          <cell r="G753" t="str">
            <v>SR MANTENIMIENTO PREVENTIVO</v>
          </cell>
          <cell r="H753" t="str">
            <v>5945</v>
          </cell>
          <cell r="I753" t="str">
            <v>26/04/2019 09:03</v>
          </cell>
          <cell r="J753" t="str">
            <v>800187</v>
          </cell>
          <cell r="K753" t="str">
            <v>PITSS</v>
          </cell>
          <cell r="L753" t="str">
            <v>ASP</v>
          </cell>
          <cell r="M753" t="str">
            <v>BIO PAPPEL SCRIBE SA DE CV</v>
          </cell>
          <cell r="N753" t="str">
            <v>AV CENTRAL DR RAFAEL AYALA ECHEVERRIA KM 0.2</v>
          </cell>
          <cell r="O753" t="str">
            <v>San Juan Del Rio-QRO</v>
          </cell>
          <cell r="P753">
            <v>0</v>
          </cell>
          <cell r="Q753" t="str">
            <v>INTERIOR</v>
          </cell>
          <cell r="R753" t="str">
            <v xml:space="preserve">  </v>
          </cell>
          <cell r="S753" t="str">
            <v>&gt;60</v>
          </cell>
          <cell r="T753" t="str">
            <v>Office Digital</v>
          </cell>
          <cell r="U753" t="str">
            <v>A3</v>
          </cell>
          <cell r="V753" t="str">
            <v>Ciudad principal</v>
          </cell>
          <cell r="W753" t="str">
            <v>2-&gt;60</v>
          </cell>
          <cell r="X753">
            <v>1</v>
          </cell>
          <cell r="Y753">
            <v>1365</v>
          </cell>
          <cell r="Z753">
            <v>0</v>
          </cell>
          <cell r="AA753">
            <v>5</v>
          </cell>
          <cell r="AB753">
            <v>5</v>
          </cell>
          <cell r="AC753">
            <v>1</v>
          </cell>
          <cell r="AD753">
            <v>0</v>
          </cell>
          <cell r="AE753">
            <v>0</v>
          </cell>
          <cell r="AF753">
            <v>43581</v>
          </cell>
          <cell r="AG753">
            <v>43581</v>
          </cell>
          <cell r="AH753">
            <v>0</v>
          </cell>
          <cell r="AI753" t="str">
            <v>0-1 día</v>
          </cell>
          <cell r="AJ753">
            <v>0</v>
          </cell>
          <cell r="AK753">
            <v>0</v>
          </cell>
          <cell r="AL753">
            <v>0</v>
          </cell>
          <cell r="AM753">
            <v>1365</v>
          </cell>
          <cell r="AN753">
            <v>1501.5</v>
          </cell>
          <cell r="AO753">
            <v>2</v>
          </cell>
        </row>
        <row r="754">
          <cell r="A754" t="str">
            <v>0BG295672226</v>
          </cell>
          <cell r="B754" t="str">
            <v>0BG29567221</v>
          </cell>
          <cell r="C754" t="str">
            <v>0BG2956722</v>
          </cell>
          <cell r="D754" t="str">
            <v>ABR-19</v>
          </cell>
          <cell r="E754">
            <v>1</v>
          </cell>
          <cell r="F754" t="str">
            <v>2030021</v>
          </cell>
          <cell r="G754" t="str">
            <v>SR MANTENIMIENTO PREVENTIVO</v>
          </cell>
          <cell r="H754" t="str">
            <v>4395</v>
          </cell>
          <cell r="I754" t="str">
            <v>26/04/2019 09:03</v>
          </cell>
          <cell r="J754" t="str">
            <v>800187</v>
          </cell>
          <cell r="K754" t="str">
            <v>PITSS</v>
          </cell>
          <cell r="L754" t="str">
            <v>ASP</v>
          </cell>
          <cell r="M754" t="str">
            <v>BIO PAPPEL SCRIBE SA DE CV</v>
          </cell>
          <cell r="N754" t="str">
            <v>AV CENTRAL DR RAFAEL AYALA ECHEVERRIA KM 0.2</v>
          </cell>
          <cell r="O754" t="str">
            <v>San Juan Del Rio-QRO</v>
          </cell>
          <cell r="P754">
            <v>0</v>
          </cell>
          <cell r="Q754" t="str">
            <v>INTERIOR</v>
          </cell>
          <cell r="R754" t="str">
            <v xml:space="preserve">  </v>
          </cell>
          <cell r="S754" t="str">
            <v>&gt;60</v>
          </cell>
          <cell r="T754" t="str">
            <v>Light Production Digital Business</v>
          </cell>
          <cell r="U754" t="str">
            <v>Entry Production</v>
          </cell>
          <cell r="V754" t="str">
            <v>Ciudad principal</v>
          </cell>
          <cell r="W754" t="str">
            <v>3-&gt;60</v>
          </cell>
          <cell r="X754">
            <v>1</v>
          </cell>
          <cell r="Y754">
            <v>1573.0000000000002</v>
          </cell>
          <cell r="Z754">
            <v>0</v>
          </cell>
          <cell r="AA754">
            <v>4</v>
          </cell>
          <cell r="AB754">
            <v>4</v>
          </cell>
          <cell r="AC754">
            <v>1</v>
          </cell>
          <cell r="AD754">
            <v>0</v>
          </cell>
          <cell r="AE754">
            <v>0</v>
          </cell>
          <cell r="AF754">
            <v>43581</v>
          </cell>
          <cell r="AG754">
            <v>43581</v>
          </cell>
          <cell r="AH754">
            <v>0</v>
          </cell>
          <cell r="AI754" t="str">
            <v>0-1 día</v>
          </cell>
          <cell r="AJ754">
            <v>0</v>
          </cell>
          <cell r="AK754">
            <v>0</v>
          </cell>
          <cell r="AL754">
            <v>0</v>
          </cell>
          <cell r="AM754">
            <v>1573.0000000000002</v>
          </cell>
          <cell r="AN754">
            <v>1573</v>
          </cell>
          <cell r="AO754">
            <v>1</v>
          </cell>
        </row>
        <row r="755">
          <cell r="A755" t="str">
            <v>09HB3330004</v>
          </cell>
          <cell r="B755" t="str">
            <v>09HB3330001</v>
          </cell>
          <cell r="C755" t="str">
            <v>09HB333000</v>
          </cell>
          <cell r="D755" t="str">
            <v>ABR-19</v>
          </cell>
          <cell r="E755">
            <v>1</v>
          </cell>
          <cell r="F755" t="str">
            <v>2020015</v>
          </cell>
          <cell r="G755" t="str">
            <v>SR RETIRO CAMBIO DE LUGAR</v>
          </cell>
          <cell r="H755" t="str">
            <v>4002</v>
          </cell>
          <cell r="I755" t="str">
            <v>04/04/2019 12:10</v>
          </cell>
          <cell r="J755" t="str">
            <v>500036</v>
          </cell>
          <cell r="K755" t="str">
            <v>PITSS</v>
          </cell>
          <cell r="L755" t="str">
            <v>ASP</v>
          </cell>
          <cell r="M755" t="str">
            <v>GALAZ YAMAZAKI RUIZ URQUIZA SC</v>
          </cell>
          <cell r="N755" t="str">
            <v>AV JUAREZ No 1102 PISO 40</v>
          </cell>
          <cell r="O755" t="str">
            <v>Monterrey-NL</v>
          </cell>
          <cell r="P755">
            <v>0</v>
          </cell>
          <cell r="Q755" t="str">
            <v>INTERIOR</v>
          </cell>
          <cell r="R755" t="str">
            <v xml:space="preserve">  </v>
          </cell>
          <cell r="S755" t="str">
            <v>&gt;60</v>
          </cell>
          <cell r="T755" t="str">
            <v>A4 Mono MFPs</v>
          </cell>
          <cell r="U755" t="str">
            <v>A4</v>
          </cell>
          <cell r="V755" t="str">
            <v>Ciudad principal</v>
          </cell>
          <cell r="W755" t="str">
            <v>1-&gt;60</v>
          </cell>
          <cell r="X755">
            <v>1</v>
          </cell>
          <cell r="Y755">
            <v>715.00000000000011</v>
          </cell>
          <cell r="Z755">
            <v>0</v>
          </cell>
          <cell r="AA755">
            <v>5</v>
          </cell>
          <cell r="AB755">
            <v>5</v>
          </cell>
          <cell r="AC755">
            <v>1</v>
          </cell>
          <cell r="AD755">
            <v>0</v>
          </cell>
          <cell r="AE755">
            <v>0</v>
          </cell>
          <cell r="AF755">
            <v>43559</v>
          </cell>
          <cell r="AG755">
            <v>43562</v>
          </cell>
          <cell r="AH755">
            <v>1</v>
          </cell>
          <cell r="AI755" t="str">
            <v>0-1 día</v>
          </cell>
          <cell r="AJ755">
            <v>0</v>
          </cell>
          <cell r="AK755">
            <v>0</v>
          </cell>
          <cell r="AL755">
            <v>0</v>
          </cell>
          <cell r="AM755">
            <v>715.00000000000011</v>
          </cell>
          <cell r="AN755">
            <v>0</v>
          </cell>
          <cell r="AO755">
            <v>1</v>
          </cell>
        </row>
        <row r="756">
          <cell r="A756" t="str">
            <v>0E2B65408015</v>
          </cell>
          <cell r="B756" t="str">
            <v>0E2B6540802</v>
          </cell>
          <cell r="C756" t="str">
            <v>0E2B654080</v>
          </cell>
          <cell r="D756" t="str">
            <v>ABR-19</v>
          </cell>
          <cell r="E756">
            <v>1</v>
          </cell>
          <cell r="F756" t="str">
            <v>2025047</v>
          </cell>
          <cell r="G756" t="str">
            <v>SR RETIRO CAMBIO DE LUGAR</v>
          </cell>
          <cell r="H756" t="str">
            <v>0070</v>
          </cell>
          <cell r="I756" t="str">
            <v>15/04/2019 12:29</v>
          </cell>
          <cell r="J756" t="str">
            <v>800187</v>
          </cell>
          <cell r="K756" t="str">
            <v>PITSS</v>
          </cell>
          <cell r="L756" t="str">
            <v>ASP</v>
          </cell>
          <cell r="M756" t="str">
            <v>OFFICE DEPOT DE MEXICO SA DE CV</v>
          </cell>
          <cell r="N756" t="str">
            <v>ANILLO VIAL II JUNIPERO SERRA NO. 21260 PAD.5 CENT</v>
          </cell>
          <cell r="O756" t="str">
            <v>Queretaro-QRO</v>
          </cell>
          <cell r="P756">
            <v>0</v>
          </cell>
          <cell r="Q756" t="str">
            <v>INTERIOR</v>
          </cell>
          <cell r="R756" t="str">
            <v xml:space="preserve">  </v>
          </cell>
          <cell r="S756" t="str">
            <v>&gt;60</v>
          </cell>
          <cell r="T756" t="str">
            <v>Entry Production Color Low/Mid</v>
          </cell>
          <cell r="U756" t="str">
            <v>Entry Production</v>
          </cell>
          <cell r="V756" t="str">
            <v>Ciudad principal</v>
          </cell>
          <cell r="W756" t="str">
            <v>3-&gt;60</v>
          </cell>
          <cell r="X756">
            <v>1</v>
          </cell>
          <cell r="Y756">
            <v>1573.0000000000002</v>
          </cell>
          <cell r="Z756">
            <v>0</v>
          </cell>
          <cell r="AA756">
            <v>4</v>
          </cell>
          <cell r="AB756">
            <v>4</v>
          </cell>
          <cell r="AC756">
            <v>1</v>
          </cell>
          <cell r="AD756">
            <v>0</v>
          </cell>
          <cell r="AE756">
            <v>0</v>
          </cell>
          <cell r="AF756">
            <v>43570</v>
          </cell>
          <cell r="AG756">
            <v>43570</v>
          </cell>
          <cell r="AH756">
            <v>0</v>
          </cell>
          <cell r="AI756" t="str">
            <v>0-1 día</v>
          </cell>
          <cell r="AJ756">
            <v>0</v>
          </cell>
          <cell r="AK756">
            <v>0</v>
          </cell>
          <cell r="AL756">
            <v>0</v>
          </cell>
          <cell r="AM756">
            <v>1573.0000000000002</v>
          </cell>
          <cell r="AN756">
            <v>1573</v>
          </cell>
          <cell r="AO756">
            <v>2</v>
          </cell>
        </row>
        <row r="757">
          <cell r="A757" t="str">
            <v>0EX738169926</v>
          </cell>
          <cell r="B757" t="str">
            <v>0EX73816991</v>
          </cell>
          <cell r="C757" t="str">
            <v>0EX7381699</v>
          </cell>
          <cell r="D757" t="str">
            <v>ABR-19</v>
          </cell>
          <cell r="E757">
            <v>1</v>
          </cell>
          <cell r="F757" t="str">
            <v>2015329</v>
          </cell>
          <cell r="G757" t="str">
            <v>SR RETIRO DE EQUIPO DEFINITIVO</v>
          </cell>
          <cell r="H757" t="str">
            <v>5867</v>
          </cell>
          <cell r="I757" t="str">
            <v>26/03/2019 13:18</v>
          </cell>
          <cell r="J757" t="str">
            <v>500089</v>
          </cell>
          <cell r="K757" t="str">
            <v>PITSS</v>
          </cell>
          <cell r="L757" t="str">
            <v>ASP</v>
          </cell>
          <cell r="M757" t="str">
            <v>RIO BRAVO ELECTRICOS S DE RL DE CV</v>
          </cell>
          <cell r="N757" t="str">
            <v>RAFAEL PEREZ SERNA Y HENRY DUNANT</v>
          </cell>
          <cell r="O757" t="str">
            <v>CIUDAD JUAREZ-CHIH</v>
          </cell>
          <cell r="P757">
            <v>0</v>
          </cell>
          <cell r="Q757" t="str">
            <v>INTERIOR</v>
          </cell>
          <cell r="R757" t="str">
            <v xml:space="preserve">  </v>
          </cell>
          <cell r="S757" t="str">
            <v>&gt;60</v>
          </cell>
          <cell r="T757" t="str">
            <v>Office Digital</v>
          </cell>
          <cell r="U757" t="str">
            <v>A3</v>
          </cell>
          <cell r="V757" t="str">
            <v>Ciudad principal</v>
          </cell>
          <cell r="W757" t="str">
            <v>2-&gt;60</v>
          </cell>
          <cell r="X757">
            <v>1</v>
          </cell>
          <cell r="Y757">
            <v>1365</v>
          </cell>
          <cell r="Z757">
            <v>0</v>
          </cell>
          <cell r="AA757">
            <v>5</v>
          </cell>
          <cell r="AB757">
            <v>5</v>
          </cell>
          <cell r="AC757">
            <v>1</v>
          </cell>
          <cell r="AD757">
            <v>0</v>
          </cell>
          <cell r="AE757">
            <v>0</v>
          </cell>
          <cell r="AF757">
            <v>43558</v>
          </cell>
          <cell r="AG757">
            <v>43559</v>
          </cell>
          <cell r="AH757">
            <v>1</v>
          </cell>
          <cell r="AI757" t="str">
            <v>0-1 día</v>
          </cell>
          <cell r="AJ757">
            <v>0</v>
          </cell>
          <cell r="AK757">
            <v>0</v>
          </cell>
          <cell r="AL757">
            <v>0</v>
          </cell>
          <cell r="AM757">
            <v>1365</v>
          </cell>
          <cell r="AN757" t="e">
            <v>#N/A</v>
          </cell>
          <cell r="AO757">
            <v>1</v>
          </cell>
        </row>
        <row r="758">
          <cell r="A758" t="str">
            <v>0X7670390224</v>
          </cell>
          <cell r="B758" t="str">
            <v>0X767039021</v>
          </cell>
          <cell r="C758" t="str">
            <v>0X76703902</v>
          </cell>
          <cell r="D758" t="str">
            <v>ABR-19</v>
          </cell>
          <cell r="E758">
            <v>1</v>
          </cell>
          <cell r="F758" t="str">
            <v>2028957</v>
          </cell>
          <cell r="G758" t="str">
            <v>SR SERVICIO ANALISTA</v>
          </cell>
          <cell r="H758" t="str">
            <v>5955</v>
          </cell>
          <cell r="I758" t="str">
            <v>24/04/2019 11:27</v>
          </cell>
          <cell r="J758" t="str">
            <v>500060</v>
          </cell>
          <cell r="K758" t="str">
            <v>PITSS</v>
          </cell>
          <cell r="L758" t="str">
            <v>ASP</v>
          </cell>
          <cell r="M758" t="str">
            <v>APTIV CONTRACT SERVICES NORESTE S DE RL DE CV</v>
          </cell>
          <cell r="N758" t="str">
            <v>AV DE LOS ALAMOS No 80</v>
          </cell>
          <cell r="O758" t="str">
            <v>Linares-NL</v>
          </cell>
          <cell r="P758">
            <v>0</v>
          </cell>
          <cell r="Q758" t="str">
            <v>INTERIOR</v>
          </cell>
          <cell r="R758" t="str">
            <v xml:space="preserve">  </v>
          </cell>
          <cell r="S758" t="str">
            <v>&gt;60</v>
          </cell>
          <cell r="T758" t="str">
            <v>Departmental Digital</v>
          </cell>
          <cell r="U758" t="str">
            <v>A3</v>
          </cell>
          <cell r="V758" t="str">
            <v>Otras</v>
          </cell>
          <cell r="W758" t="str">
            <v>2-&gt;60</v>
          </cell>
          <cell r="X758">
            <v>1</v>
          </cell>
          <cell r="Y758">
            <v>1365</v>
          </cell>
          <cell r="Z758">
            <v>0</v>
          </cell>
          <cell r="AA758">
            <v>9</v>
          </cell>
          <cell r="AB758">
            <v>9</v>
          </cell>
          <cell r="AC758">
            <v>1</v>
          </cell>
          <cell r="AD758">
            <v>0</v>
          </cell>
          <cell r="AE758">
            <v>0</v>
          </cell>
          <cell r="AF758">
            <v>43579</v>
          </cell>
          <cell r="AG758">
            <v>43579</v>
          </cell>
          <cell r="AH758">
            <v>0</v>
          </cell>
          <cell r="AI758" t="str">
            <v>0-1 día</v>
          </cell>
          <cell r="AJ758">
            <v>0</v>
          </cell>
          <cell r="AK758">
            <v>0</v>
          </cell>
          <cell r="AL758">
            <v>0</v>
          </cell>
          <cell r="AM758">
            <v>1365</v>
          </cell>
          <cell r="AN758">
            <v>1501.5</v>
          </cell>
          <cell r="AO758">
            <v>1</v>
          </cell>
        </row>
        <row r="759">
          <cell r="A759" t="str">
            <v>0ER212787917</v>
          </cell>
          <cell r="B759" t="str">
            <v>0ER21278791</v>
          </cell>
          <cell r="C759" t="str">
            <v>0ER2127879</v>
          </cell>
          <cell r="D759" t="str">
            <v>ABR-19</v>
          </cell>
          <cell r="E759">
            <v>1</v>
          </cell>
          <cell r="F759" t="str">
            <v>2026063</v>
          </cell>
          <cell r="G759" t="str">
            <v>SR SERVICIO ANALISTA</v>
          </cell>
          <cell r="H759" t="str">
            <v>7603</v>
          </cell>
          <cell r="I759" t="str">
            <v>17/04/2019 09:08</v>
          </cell>
          <cell r="J759" t="str">
            <v>800147</v>
          </cell>
          <cell r="K759" t="str">
            <v>PITSS</v>
          </cell>
          <cell r="L759" t="str">
            <v>ASP</v>
          </cell>
          <cell r="M759" t="str">
            <v>OFFICE DEPOT DE MEXICO SA DE CV</v>
          </cell>
          <cell r="N759" t="str">
            <v>BLV MANUEL J CLOUTHIER SN</v>
          </cell>
          <cell r="O759" t="str">
            <v>LEON-GTO</v>
          </cell>
          <cell r="P759">
            <v>0</v>
          </cell>
          <cell r="Q759" t="str">
            <v>INTERIOR</v>
          </cell>
          <cell r="R759" t="str">
            <v xml:space="preserve">  </v>
          </cell>
          <cell r="S759" t="str">
            <v>&gt;60</v>
          </cell>
          <cell r="T759" t="str">
            <v>A3 Professional Color Laser MFPs</v>
          </cell>
          <cell r="U759" t="str">
            <v>A3</v>
          </cell>
          <cell r="V759" t="str">
            <v>Ciudad principal</v>
          </cell>
          <cell r="W759" t="str">
            <v>2-&gt;60</v>
          </cell>
          <cell r="X759">
            <v>1</v>
          </cell>
          <cell r="Y759">
            <v>1365</v>
          </cell>
          <cell r="Z759">
            <v>0</v>
          </cell>
          <cell r="AA759">
            <v>5</v>
          </cell>
          <cell r="AB759">
            <v>5</v>
          </cell>
          <cell r="AC759">
            <v>1</v>
          </cell>
          <cell r="AD759">
            <v>0</v>
          </cell>
          <cell r="AE759">
            <v>0</v>
          </cell>
          <cell r="AF759">
            <v>43584</v>
          </cell>
          <cell r="AG759">
            <v>43584</v>
          </cell>
          <cell r="AH759">
            <v>0</v>
          </cell>
          <cell r="AI759" t="str">
            <v>0-1 día</v>
          </cell>
          <cell r="AJ759">
            <v>0</v>
          </cell>
          <cell r="AK759">
            <v>0</v>
          </cell>
          <cell r="AL759">
            <v>0</v>
          </cell>
          <cell r="AM759">
            <v>1365</v>
          </cell>
          <cell r="AN759">
            <v>0</v>
          </cell>
          <cell r="AO759">
            <v>1</v>
          </cell>
        </row>
        <row r="760">
          <cell r="A760" t="str">
            <v>0PW411139628</v>
          </cell>
          <cell r="B760" t="str">
            <v>0PW41113962</v>
          </cell>
          <cell r="C760" t="str">
            <v>0PW4111396</v>
          </cell>
          <cell r="D760" t="str">
            <v>ABR-19</v>
          </cell>
          <cell r="E760">
            <v>1</v>
          </cell>
          <cell r="F760" t="str">
            <v>2016449</v>
          </cell>
          <cell r="G760" t="str">
            <v>SR SOFTWARE</v>
          </cell>
          <cell r="H760" t="str">
            <v>7142</v>
          </cell>
          <cell r="I760" t="str">
            <v>28/03/2019 12:01</v>
          </cell>
          <cell r="J760" t="str">
            <v>500035</v>
          </cell>
          <cell r="K760" t="str">
            <v>PITSS</v>
          </cell>
          <cell r="L760" t="str">
            <v>ASP</v>
          </cell>
          <cell r="M760" t="str">
            <v>OFFICE DEPOT DE MEXICO SA DE CV</v>
          </cell>
          <cell r="N760" t="str">
            <v>AV HEROICO COLEGIO MILITAR 114</v>
          </cell>
          <cell r="O760" t="str">
            <v>PIEDRAS NEGRAS-COAH</v>
          </cell>
          <cell r="P760">
            <v>0</v>
          </cell>
          <cell r="Q760" t="str">
            <v>INTERIOR</v>
          </cell>
          <cell r="R760" t="str">
            <v xml:space="preserve">  </v>
          </cell>
          <cell r="S760" t="str">
            <v>&gt;60</v>
          </cell>
          <cell r="T760" t="str">
            <v>WF Mono Systems and Legacy Color</v>
          </cell>
          <cell r="U760" t="str">
            <v>WF</v>
          </cell>
          <cell r="V760" t="str">
            <v>Ciudad principal</v>
          </cell>
          <cell r="W760" t="str">
            <v>3-&gt;60</v>
          </cell>
          <cell r="X760">
            <v>1</v>
          </cell>
          <cell r="Y760">
            <v>1573.0000000000002</v>
          </cell>
          <cell r="Z760">
            <v>0</v>
          </cell>
          <cell r="AA760">
            <v>4</v>
          </cell>
          <cell r="AB760">
            <v>4</v>
          </cell>
          <cell r="AC760">
            <v>1</v>
          </cell>
          <cell r="AD760">
            <v>0</v>
          </cell>
          <cell r="AE760">
            <v>0</v>
          </cell>
          <cell r="AF760">
            <v>43558</v>
          </cell>
          <cell r="AG760">
            <v>43559</v>
          </cell>
          <cell r="AH760">
            <v>1</v>
          </cell>
          <cell r="AI760" t="str">
            <v>0-1 día</v>
          </cell>
          <cell r="AJ760">
            <v>0</v>
          </cell>
          <cell r="AK760">
            <v>0</v>
          </cell>
          <cell r="AL760">
            <v>0</v>
          </cell>
          <cell r="AM760">
            <v>1573.0000000000002</v>
          </cell>
          <cell r="AN760">
            <v>1573</v>
          </cell>
          <cell r="AO760">
            <v>2</v>
          </cell>
        </row>
        <row r="761">
          <cell r="A761" t="str">
            <v>0E2B66625215</v>
          </cell>
          <cell r="B761" t="str">
            <v>0E2B6662521</v>
          </cell>
          <cell r="C761" t="str">
            <v>0E2B666252</v>
          </cell>
          <cell r="D761" t="str">
            <v>ABR-19</v>
          </cell>
          <cell r="E761">
            <v>1</v>
          </cell>
          <cell r="F761" t="str">
            <v>2025261</v>
          </cell>
          <cell r="G761" t="str">
            <v>SR SOFTWARE</v>
          </cell>
          <cell r="H761" t="str">
            <v>0070</v>
          </cell>
          <cell r="I761" t="str">
            <v>15/04/2019 16:21</v>
          </cell>
          <cell r="J761" t="str">
            <v>800197</v>
          </cell>
          <cell r="K761" t="str">
            <v>PITSS</v>
          </cell>
          <cell r="L761" t="str">
            <v>ASP</v>
          </cell>
          <cell r="M761" t="str">
            <v>OPERADORA OMX SA DE CV</v>
          </cell>
          <cell r="N761" t="str">
            <v>AV SALVADOR NAVA MARTINEZ No 3115</v>
          </cell>
          <cell r="O761" t="str">
            <v>San Luis Potosi-SLP</v>
          </cell>
          <cell r="P761">
            <v>0</v>
          </cell>
          <cell r="Q761" t="str">
            <v>INTERIOR</v>
          </cell>
          <cell r="R761" t="str">
            <v xml:space="preserve">  </v>
          </cell>
          <cell r="S761" t="str">
            <v>&gt;60</v>
          </cell>
          <cell r="T761" t="str">
            <v>Entry Production Color Low/Mid</v>
          </cell>
          <cell r="U761" t="str">
            <v>Entry Production</v>
          </cell>
          <cell r="V761" t="str">
            <v>Ciudad principal</v>
          </cell>
          <cell r="W761" t="str">
            <v>3-&gt;60</v>
          </cell>
          <cell r="X761">
            <v>1</v>
          </cell>
          <cell r="Y761">
            <v>1573.0000000000002</v>
          </cell>
          <cell r="Z761">
            <v>0</v>
          </cell>
          <cell r="AA761">
            <v>4</v>
          </cell>
          <cell r="AB761">
            <v>4</v>
          </cell>
          <cell r="AC761">
            <v>1</v>
          </cell>
          <cell r="AD761">
            <v>0</v>
          </cell>
          <cell r="AE761">
            <v>0</v>
          </cell>
          <cell r="AF761">
            <v>43571</v>
          </cell>
          <cell r="AG761">
            <v>43571</v>
          </cell>
          <cell r="AH761">
            <v>0</v>
          </cell>
          <cell r="AI761" t="str">
            <v>0-1 día</v>
          </cell>
          <cell r="AJ761">
            <v>0</v>
          </cell>
          <cell r="AK761">
            <v>0</v>
          </cell>
          <cell r="AL761">
            <v>0</v>
          </cell>
          <cell r="AM761">
            <v>1573.0000000000002</v>
          </cell>
          <cell r="AN761">
            <v>1808.95</v>
          </cell>
          <cell r="AO761">
            <v>1</v>
          </cell>
        </row>
        <row r="762">
          <cell r="A762" t="str">
            <v>7TX13577627</v>
          </cell>
          <cell r="B762" t="str">
            <v>7TX1357761</v>
          </cell>
          <cell r="C762" t="str">
            <v>7TX135776</v>
          </cell>
          <cell r="D762" t="str">
            <v>ABR-19</v>
          </cell>
          <cell r="E762">
            <v>1</v>
          </cell>
          <cell r="F762" t="str">
            <v>2016037</v>
          </cell>
          <cell r="G762" t="str">
            <v>SR VISITA DE CORTESIA</v>
          </cell>
          <cell r="H762" t="str">
            <v>7010</v>
          </cell>
          <cell r="I762" t="str">
            <v>27/03/2019 16:42</v>
          </cell>
          <cell r="J762" t="str">
            <v>800110</v>
          </cell>
          <cell r="K762" t="str">
            <v>PITSS</v>
          </cell>
          <cell r="L762" t="str">
            <v>ASP</v>
          </cell>
          <cell r="M762" t="str">
            <v>COBERZA S DE RL DE CV</v>
          </cell>
          <cell r="N762" t="str">
            <v>CARR. ZAMORA MORELIA No 45</v>
          </cell>
          <cell r="O762" t="str">
            <v>Michoacan-MICH</v>
          </cell>
          <cell r="P762">
            <v>0</v>
          </cell>
          <cell r="Q762" t="str">
            <v>INTERIOR</v>
          </cell>
          <cell r="R762" t="str">
            <v xml:space="preserve">  </v>
          </cell>
          <cell r="S762" t="str">
            <v>&gt;60</v>
          </cell>
          <cell r="T762" t="str">
            <v>A3 Office Color Laser MFPs</v>
          </cell>
          <cell r="U762" t="str">
            <v>A3</v>
          </cell>
          <cell r="V762" t="str">
            <v>Ciudad principal</v>
          </cell>
          <cell r="W762" t="str">
            <v>2-&gt;60</v>
          </cell>
          <cell r="X762">
            <v>1</v>
          </cell>
          <cell r="Y762">
            <v>1365</v>
          </cell>
          <cell r="Z762">
            <v>1</v>
          </cell>
          <cell r="AA762">
            <v>12.97</v>
          </cell>
          <cell r="AB762">
            <v>5</v>
          </cell>
          <cell r="AC762">
            <v>2.5940000000000003</v>
          </cell>
          <cell r="AD762">
            <v>0.39850000000000008</v>
          </cell>
          <cell r="AE762">
            <v>-543.9525000000001</v>
          </cell>
          <cell r="AF762">
            <v>43571</v>
          </cell>
          <cell r="AG762">
            <v>43571</v>
          </cell>
          <cell r="AH762">
            <v>0</v>
          </cell>
          <cell r="AI762" t="str">
            <v>0-1 día</v>
          </cell>
          <cell r="AJ762">
            <v>0</v>
          </cell>
          <cell r="AK762">
            <v>0</v>
          </cell>
          <cell r="AL762">
            <v>0</v>
          </cell>
          <cell r="AM762">
            <v>821.0474999999999</v>
          </cell>
          <cell r="AN762">
            <v>1365</v>
          </cell>
          <cell r="AO762">
            <v>1</v>
          </cell>
        </row>
      </sheetData>
      <sheetData sheetId="4">
        <row r="2">
          <cell r="B2" t="str">
            <v>0E1B9675311</v>
          </cell>
          <cell r="C2" t="str">
            <v>0E1B967531</v>
          </cell>
          <cell r="D2" t="str">
            <v>ABR-19</v>
          </cell>
          <cell r="E2">
            <v>1</v>
          </cell>
          <cell r="F2" t="str">
            <v>2016677</v>
          </cell>
          <cell r="G2" t="str">
            <v>SR MANTENIMIENTO CORRECTIVO</v>
          </cell>
          <cell r="H2" t="str">
            <v>6656</v>
          </cell>
          <cell r="I2" t="str">
            <v>28/03/2019 18:30</v>
          </cell>
          <cell r="J2" t="str">
            <v>500080</v>
          </cell>
          <cell r="K2" t="str">
            <v>PITSS</v>
          </cell>
          <cell r="L2" t="str">
            <v>ASP</v>
          </cell>
          <cell r="M2" t="str">
            <v>INSTITUTO TECNOLOGICO Y DE ESTUDIOS SUPERIORES DE</v>
          </cell>
          <cell r="N2" t="str">
            <v>HEROICO COLEGIO MILITAR No 4700</v>
          </cell>
          <cell r="O2" t="str">
            <v>Chihuahua-CHIH</v>
          </cell>
          <cell r="P2">
            <v>0</v>
          </cell>
          <cell r="Q2" t="str">
            <v>INTERIOR</v>
          </cell>
          <cell r="R2">
            <v>162</v>
          </cell>
          <cell r="S2" t="str">
            <v>&gt;60</v>
          </cell>
          <cell r="T2" t="str">
            <v>Color Laser Printers</v>
          </cell>
          <cell r="U2" t="str">
            <v>A4</v>
          </cell>
          <cell r="V2" t="str">
            <v>Ciudad principal</v>
          </cell>
          <cell r="W2" t="str">
            <v>1-&gt;60</v>
          </cell>
          <cell r="X2">
            <v>1.05</v>
          </cell>
          <cell r="Y2">
            <v>750.75000000000011</v>
          </cell>
          <cell r="Z2">
            <v>1</v>
          </cell>
          <cell r="AA2">
            <v>0</v>
          </cell>
          <cell r="AB2">
            <v>5</v>
          </cell>
          <cell r="AC2">
            <v>0</v>
          </cell>
          <cell r="AD2">
            <v>0</v>
          </cell>
          <cell r="AE2">
            <v>0</v>
          </cell>
          <cell r="AF2">
            <v>43553</v>
          </cell>
          <cell r="AG2">
            <v>43556</v>
          </cell>
          <cell r="AH2">
            <v>1</v>
          </cell>
          <cell r="AI2" t="str">
            <v>0-1 día</v>
          </cell>
          <cell r="AJ2">
            <v>0</v>
          </cell>
          <cell r="AK2">
            <v>0</v>
          </cell>
          <cell r="AL2">
            <v>0</v>
          </cell>
          <cell r="AM2">
            <v>750.75000000000011</v>
          </cell>
          <cell r="AN2" t="e">
            <v>#N/A</v>
          </cell>
          <cell r="AO2">
            <v>1</v>
          </cell>
        </row>
        <row r="3">
          <cell r="B3" t="str">
            <v>0WXP0084161</v>
          </cell>
          <cell r="C3" t="str">
            <v>0WXP008416</v>
          </cell>
          <cell r="D3" t="str">
            <v>ABR-19</v>
          </cell>
          <cell r="E3">
            <v>1</v>
          </cell>
          <cell r="F3" t="str">
            <v>2016967</v>
          </cell>
          <cell r="G3" t="str">
            <v>SR MANTENIMIENTO CORRECTIVO</v>
          </cell>
          <cell r="H3" t="str">
            <v>0800</v>
          </cell>
          <cell r="I3" t="str">
            <v>29/03/2019 10:24</v>
          </cell>
          <cell r="J3" t="str">
            <v>500083</v>
          </cell>
          <cell r="K3" t="str">
            <v>PITSS</v>
          </cell>
          <cell r="L3" t="str">
            <v>ASP</v>
          </cell>
          <cell r="M3" t="str">
            <v>CREATIVIDAD PROMOCIONAL DE MONTERREY SA DE CV</v>
          </cell>
          <cell r="N3" t="str">
            <v>MM DE LLANO 736 OTE</v>
          </cell>
          <cell r="O3" t="str">
            <v>MONTERREY-NL</v>
          </cell>
          <cell r="P3">
            <v>0</v>
          </cell>
          <cell r="Q3" t="str">
            <v>INTERIOR</v>
          </cell>
          <cell r="R3">
            <v>7</v>
          </cell>
          <cell r="S3" t="str">
            <v>Entre 7 y 15</v>
          </cell>
          <cell r="T3" t="str">
            <v>Xerox Color Press</v>
          </cell>
          <cell r="U3" t="str">
            <v>High Production</v>
          </cell>
          <cell r="V3" t="str">
            <v>Ciudad principal</v>
          </cell>
          <cell r="W3" t="str">
            <v>4-Entre 7 y 15</v>
          </cell>
          <cell r="X3">
            <v>1.05</v>
          </cell>
          <cell r="Y3">
            <v>2252.25</v>
          </cell>
          <cell r="Z3">
            <v>1</v>
          </cell>
          <cell r="AA3">
            <v>3.1</v>
          </cell>
          <cell r="AB3">
            <v>3</v>
          </cell>
          <cell r="AC3">
            <v>1.0333333333333334</v>
          </cell>
          <cell r="AD3">
            <v>8.3333333333333592E-3</v>
          </cell>
          <cell r="AE3">
            <v>-17.875000000000057</v>
          </cell>
          <cell r="AF3">
            <v>43553</v>
          </cell>
          <cell r="AG3">
            <v>43556</v>
          </cell>
          <cell r="AH3">
            <v>1</v>
          </cell>
          <cell r="AI3" t="str">
            <v>0-1 día</v>
          </cell>
          <cell r="AJ3">
            <v>0</v>
          </cell>
          <cell r="AK3">
            <v>0</v>
          </cell>
          <cell r="AL3">
            <v>0</v>
          </cell>
          <cell r="AM3">
            <v>2252.25</v>
          </cell>
          <cell r="AN3">
            <v>1716</v>
          </cell>
          <cell r="AO3">
            <v>2</v>
          </cell>
        </row>
        <row r="4">
          <cell r="B4" t="str">
            <v>0C4X0085271</v>
          </cell>
          <cell r="C4" t="str">
            <v>0C4X008527</v>
          </cell>
          <cell r="D4" t="str">
            <v>ABR-19</v>
          </cell>
          <cell r="E4">
            <v>1</v>
          </cell>
          <cell r="F4" t="str">
            <v>2017177</v>
          </cell>
          <cell r="G4" t="str">
            <v>SR MANTENIMIENTO CORRECTIVO</v>
          </cell>
          <cell r="H4" t="str">
            <v>3658</v>
          </cell>
          <cell r="I4" t="str">
            <v>29/03/2019 14:35</v>
          </cell>
          <cell r="J4" t="str">
            <v>800146</v>
          </cell>
          <cell r="K4" t="str">
            <v>PITSS</v>
          </cell>
          <cell r="L4" t="str">
            <v>ASP</v>
          </cell>
          <cell r="M4" t="str">
            <v>RADIOMOVIL DIPSA SA DE CV</v>
          </cell>
          <cell r="N4" t="str">
            <v>AV PASEO DEL MORAL 129</v>
          </cell>
          <cell r="O4" t="str">
            <v>LEON-GTO</v>
          </cell>
          <cell r="P4">
            <v>0</v>
          </cell>
          <cell r="Q4" t="str">
            <v>INTERIOR</v>
          </cell>
          <cell r="R4">
            <v>540</v>
          </cell>
          <cell r="S4" t="str">
            <v>&gt;60</v>
          </cell>
          <cell r="T4" t="str">
            <v>A4 Mono MFPs</v>
          </cell>
          <cell r="U4" t="str">
            <v>A4</v>
          </cell>
          <cell r="V4" t="str">
            <v>Ciudad principal</v>
          </cell>
          <cell r="W4" t="str">
            <v>1-&gt;60</v>
          </cell>
          <cell r="X4">
            <v>1.05</v>
          </cell>
          <cell r="Y4">
            <v>750.75000000000011</v>
          </cell>
          <cell r="Z4">
            <v>1</v>
          </cell>
          <cell r="AA4">
            <v>0.84</v>
          </cell>
          <cell r="AB4">
            <v>5</v>
          </cell>
          <cell r="AC4">
            <v>0.16799999999999998</v>
          </cell>
          <cell r="AD4">
            <v>0</v>
          </cell>
          <cell r="AE4">
            <v>0</v>
          </cell>
          <cell r="AF4">
            <v>43553</v>
          </cell>
          <cell r="AG4">
            <v>43556</v>
          </cell>
          <cell r="AH4">
            <v>1</v>
          </cell>
          <cell r="AI4" t="str">
            <v>0-1 día</v>
          </cell>
          <cell r="AJ4">
            <v>0</v>
          </cell>
          <cell r="AK4">
            <v>0</v>
          </cell>
          <cell r="AL4">
            <v>0</v>
          </cell>
          <cell r="AM4">
            <v>750.75000000000011</v>
          </cell>
          <cell r="AN4" t="e">
            <v>#N/A</v>
          </cell>
          <cell r="AO4">
            <v>1</v>
          </cell>
        </row>
        <row r="5">
          <cell r="B5" t="str">
            <v>0KPA0268321</v>
          </cell>
          <cell r="C5" t="str">
            <v>0KPA026832</v>
          </cell>
          <cell r="D5" t="str">
            <v>ABR-19</v>
          </cell>
          <cell r="E5">
            <v>1</v>
          </cell>
          <cell r="F5" t="str">
            <v>2016353</v>
          </cell>
          <cell r="G5" t="str">
            <v>SR MANTENIMIENTO CORRECTIVO</v>
          </cell>
          <cell r="H5" t="str">
            <v>5552</v>
          </cell>
          <cell r="I5" t="str">
            <v>28/03/2019 10:05</v>
          </cell>
          <cell r="J5" t="str">
            <v>500018</v>
          </cell>
          <cell r="K5" t="str">
            <v>PITSS</v>
          </cell>
          <cell r="L5" t="str">
            <v>ASP</v>
          </cell>
          <cell r="M5" t="str">
            <v>DELPHI AUTOMOTIVE SYSTEMS S DE RL DE CV</v>
          </cell>
          <cell r="N5" t="str">
            <v>AV MARTIRES DE SONORA 1006</v>
          </cell>
          <cell r="O5" t="str">
            <v>DURANGO-DGO</v>
          </cell>
          <cell r="P5">
            <v>0</v>
          </cell>
          <cell r="Q5" t="str">
            <v>INTERIOR</v>
          </cell>
          <cell r="R5">
            <v>37</v>
          </cell>
          <cell r="S5" t="str">
            <v>Entre 31 y 60</v>
          </cell>
          <cell r="T5" t="str">
            <v>Entry Mono Printers</v>
          </cell>
          <cell r="U5" t="str">
            <v>A4</v>
          </cell>
          <cell r="V5" t="str">
            <v>Ciudad principal</v>
          </cell>
          <cell r="W5" t="str">
            <v>1-Entre 31 y 60</v>
          </cell>
          <cell r="X5">
            <v>0.8</v>
          </cell>
          <cell r="Y5">
            <v>572.00000000000011</v>
          </cell>
          <cell r="Z5">
            <v>1</v>
          </cell>
          <cell r="AA5">
            <v>0.55000000000000004</v>
          </cell>
          <cell r="AB5">
            <v>5</v>
          </cell>
          <cell r="AC5">
            <v>0.11000000000000001</v>
          </cell>
          <cell r="AD5">
            <v>0</v>
          </cell>
          <cell r="AE5">
            <v>0</v>
          </cell>
          <cell r="AF5">
            <v>43553</v>
          </cell>
          <cell r="AG5">
            <v>43556</v>
          </cell>
          <cell r="AH5">
            <v>1</v>
          </cell>
          <cell r="AI5" t="str">
            <v>0-1 día</v>
          </cell>
          <cell r="AJ5">
            <v>0</v>
          </cell>
          <cell r="AK5">
            <v>0</v>
          </cell>
          <cell r="AL5">
            <v>0</v>
          </cell>
          <cell r="AM5">
            <v>572.00000000000011</v>
          </cell>
          <cell r="AN5" t="e">
            <v>#N/A</v>
          </cell>
          <cell r="AO5">
            <v>1</v>
          </cell>
        </row>
        <row r="6">
          <cell r="B6" t="str">
            <v>09HB3313951</v>
          </cell>
          <cell r="C6" t="str">
            <v>09HB331395</v>
          </cell>
          <cell r="D6" t="str">
            <v>ABR-19</v>
          </cell>
          <cell r="E6">
            <v>1</v>
          </cell>
          <cell r="F6" t="str">
            <v>2017059</v>
          </cell>
          <cell r="G6" t="str">
            <v>SR MANTENIMIENTO CORRECTIVO</v>
          </cell>
          <cell r="H6" t="str">
            <v>4002</v>
          </cell>
          <cell r="I6" t="str">
            <v>29/03/2019 12:22</v>
          </cell>
          <cell r="J6" t="str">
            <v>000195</v>
          </cell>
          <cell r="K6" t="str">
            <v>PITSS</v>
          </cell>
          <cell r="L6" t="str">
            <v>ASP</v>
          </cell>
          <cell r="M6" t="str">
            <v>CAB LOGISTICS SA DE CV</v>
          </cell>
          <cell r="N6" t="str">
            <v>AV DE LA BARRANCA LOTE No 26  A S/N</v>
          </cell>
          <cell r="O6" t="str">
            <v>Cuautitlan Izcalli-E</v>
          </cell>
          <cell r="P6">
            <v>1</v>
          </cell>
          <cell r="Q6" t="str">
            <v>METRO</v>
          </cell>
          <cell r="R6">
            <v>2675</v>
          </cell>
          <cell r="S6" t="str">
            <v>&gt;60</v>
          </cell>
          <cell r="T6" t="str">
            <v>A4 Mono MFPs</v>
          </cell>
          <cell r="U6" t="str">
            <v>A4</v>
          </cell>
          <cell r="V6" t="str">
            <v>Ciudad principal</v>
          </cell>
          <cell r="W6" t="str">
            <v>1-&gt;60</v>
          </cell>
          <cell r="X6">
            <v>1.05</v>
          </cell>
          <cell r="Y6">
            <v>0</v>
          </cell>
          <cell r="Z6">
            <v>1</v>
          </cell>
          <cell r="AA6">
            <v>3.26</v>
          </cell>
          <cell r="AB6">
            <v>5</v>
          </cell>
          <cell r="AC6">
            <v>0.65199999999999991</v>
          </cell>
          <cell r="AD6">
            <v>0</v>
          </cell>
          <cell r="AE6">
            <v>0</v>
          </cell>
          <cell r="AF6">
            <v>43553</v>
          </cell>
          <cell r="AG6">
            <v>43556</v>
          </cell>
          <cell r="AH6">
            <v>1</v>
          </cell>
          <cell r="AI6" t="str">
            <v>0-1 día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2</v>
          </cell>
        </row>
        <row r="7">
          <cell r="B7" t="str">
            <v>0A2T3704491</v>
          </cell>
          <cell r="C7" t="str">
            <v>0A2T370449</v>
          </cell>
          <cell r="D7" t="str">
            <v>ABR-19</v>
          </cell>
          <cell r="E7">
            <v>1</v>
          </cell>
          <cell r="F7" t="str">
            <v>2017089</v>
          </cell>
          <cell r="G7" t="str">
            <v>SR MANTENIMIENTO CORRECTIVO</v>
          </cell>
          <cell r="H7" t="str">
            <v>3616</v>
          </cell>
          <cell r="I7" t="str">
            <v>29/03/2019 13:05</v>
          </cell>
          <cell r="J7" t="str">
            <v>700098</v>
          </cell>
          <cell r="K7" t="str">
            <v>PITSS</v>
          </cell>
          <cell r="L7" t="str">
            <v>ASP</v>
          </cell>
          <cell r="M7" t="str">
            <v>ENSE&amp;ANZA E INVESTIGACION SUPERIOR AC</v>
          </cell>
          <cell r="N7" t="str">
            <v>AV TOMAS FERNANDEZ No 8945</v>
          </cell>
          <cell r="O7" t="str">
            <v>Ciudad Juarez-CHIH</v>
          </cell>
          <cell r="P7">
            <v>0</v>
          </cell>
          <cell r="Q7" t="str">
            <v>INTERIOR</v>
          </cell>
          <cell r="R7">
            <v>728</v>
          </cell>
          <cell r="S7" t="str">
            <v>&gt;60</v>
          </cell>
          <cell r="T7" t="str">
            <v>A4 Mono MFPs</v>
          </cell>
          <cell r="U7" t="str">
            <v>A4</v>
          </cell>
          <cell r="V7" t="str">
            <v>Ciudad principal</v>
          </cell>
          <cell r="W7" t="str">
            <v>1-&gt;60</v>
          </cell>
          <cell r="X7">
            <v>1.05</v>
          </cell>
          <cell r="Y7">
            <v>750.75000000000011</v>
          </cell>
          <cell r="Z7">
            <v>1</v>
          </cell>
          <cell r="AA7">
            <v>1.1000000000000001</v>
          </cell>
          <cell r="AB7">
            <v>5</v>
          </cell>
          <cell r="AC7">
            <v>0.22000000000000003</v>
          </cell>
          <cell r="AD7">
            <v>0</v>
          </cell>
          <cell r="AE7">
            <v>0</v>
          </cell>
          <cell r="AF7">
            <v>43553</v>
          </cell>
          <cell r="AG7">
            <v>43556</v>
          </cell>
          <cell r="AH7">
            <v>1</v>
          </cell>
          <cell r="AI7" t="str">
            <v>0-1 día</v>
          </cell>
          <cell r="AJ7">
            <v>0</v>
          </cell>
          <cell r="AK7">
            <v>0</v>
          </cell>
          <cell r="AL7">
            <v>0</v>
          </cell>
          <cell r="AM7">
            <v>750.75000000000011</v>
          </cell>
          <cell r="AN7" t="e">
            <v>#N/A</v>
          </cell>
          <cell r="AO7">
            <v>1</v>
          </cell>
        </row>
        <row r="8">
          <cell r="B8" t="str">
            <v>0C4X0119491</v>
          </cell>
          <cell r="C8" t="str">
            <v>0C4X011949</v>
          </cell>
          <cell r="D8" t="str">
            <v>ABR-19</v>
          </cell>
          <cell r="E8">
            <v>1</v>
          </cell>
          <cell r="F8" t="str">
            <v>2017103</v>
          </cell>
          <cell r="G8" t="str">
            <v>SR MANTENIMIENTO CORRECTIVO</v>
          </cell>
          <cell r="H8" t="str">
            <v>3658</v>
          </cell>
          <cell r="I8" t="str">
            <v>29/03/2019 13:15</v>
          </cell>
          <cell r="J8" t="str">
            <v>800187</v>
          </cell>
          <cell r="K8" t="str">
            <v>PITSS</v>
          </cell>
          <cell r="L8" t="str">
            <v>ASP</v>
          </cell>
          <cell r="M8" t="str">
            <v>INSTITUTO TECNOLOGICO Y DE ESTUDIOS SUPERIORES DE</v>
          </cell>
          <cell r="N8" t="str">
            <v>AV EPIGMENIO GONZALEZ No 500</v>
          </cell>
          <cell r="O8" t="str">
            <v>Queretaro-QRO</v>
          </cell>
          <cell r="P8">
            <v>0</v>
          </cell>
          <cell r="Q8" t="str">
            <v>INTERIOR</v>
          </cell>
          <cell r="R8">
            <v>220</v>
          </cell>
          <cell r="S8" t="str">
            <v>&gt;60</v>
          </cell>
          <cell r="T8" t="str">
            <v>A4 Mono MFPs</v>
          </cell>
          <cell r="U8" t="str">
            <v>A4</v>
          </cell>
          <cell r="V8" t="str">
            <v>Ciudad principal</v>
          </cell>
          <cell r="W8" t="str">
            <v>1-&gt;60</v>
          </cell>
          <cell r="X8">
            <v>1.05</v>
          </cell>
          <cell r="Y8">
            <v>750.75000000000011</v>
          </cell>
          <cell r="Z8">
            <v>1</v>
          </cell>
          <cell r="AA8">
            <v>0.92</v>
          </cell>
          <cell r="AB8">
            <v>5</v>
          </cell>
          <cell r="AC8">
            <v>0.184</v>
          </cell>
          <cell r="AD8">
            <v>0</v>
          </cell>
          <cell r="AE8">
            <v>0</v>
          </cell>
          <cell r="AF8">
            <v>43553</v>
          </cell>
          <cell r="AG8">
            <v>43556</v>
          </cell>
          <cell r="AH8">
            <v>1</v>
          </cell>
          <cell r="AI8" t="str">
            <v>0-1 día</v>
          </cell>
          <cell r="AJ8">
            <v>0</v>
          </cell>
          <cell r="AK8">
            <v>0</v>
          </cell>
          <cell r="AL8">
            <v>0</v>
          </cell>
          <cell r="AM8">
            <v>750.75000000000011</v>
          </cell>
          <cell r="AN8" t="e">
            <v>#N/A</v>
          </cell>
          <cell r="AO8">
            <v>1</v>
          </cell>
        </row>
        <row r="9">
          <cell r="B9" t="str">
            <v>09HB3317951</v>
          </cell>
          <cell r="C9" t="str">
            <v>09HB331795</v>
          </cell>
          <cell r="D9" t="str">
            <v>ABR-19</v>
          </cell>
          <cell r="E9">
            <v>1</v>
          </cell>
          <cell r="F9" t="str">
            <v>2017095</v>
          </cell>
          <cell r="G9" t="str">
            <v>SR MANTENIMIENTO CORRECTIVO</v>
          </cell>
          <cell r="H9" t="str">
            <v>4002</v>
          </cell>
          <cell r="I9" t="str">
            <v>29/03/2019 13:06</v>
          </cell>
          <cell r="J9" t="str">
            <v>500066</v>
          </cell>
          <cell r="K9" t="str">
            <v>PITSS</v>
          </cell>
          <cell r="L9" t="str">
            <v>ASP</v>
          </cell>
          <cell r="M9" t="str">
            <v>PRODUCTOS HOSPITALARIOS SA DE CV</v>
          </cell>
          <cell r="N9" t="str">
            <v>AV LINCOLN No 6237</v>
          </cell>
          <cell r="O9" t="str">
            <v>Monterrey-NL</v>
          </cell>
          <cell r="P9">
            <v>1</v>
          </cell>
          <cell r="Q9" t="str">
            <v>INTERIOR</v>
          </cell>
          <cell r="R9">
            <v>22</v>
          </cell>
          <cell r="S9" t="str">
            <v>Entre 16 y 30</v>
          </cell>
          <cell r="T9" t="str">
            <v>A4 Mono MFPs</v>
          </cell>
          <cell r="U9" t="str">
            <v>A4</v>
          </cell>
          <cell r="V9" t="str">
            <v>Ciudad principal</v>
          </cell>
          <cell r="W9" t="str">
            <v>1-Entre 16 y 30</v>
          </cell>
          <cell r="X9">
            <v>0.6</v>
          </cell>
          <cell r="Y9">
            <v>0</v>
          </cell>
          <cell r="Z9">
            <v>1</v>
          </cell>
          <cell r="AA9">
            <v>1.55</v>
          </cell>
          <cell r="AB9">
            <v>5</v>
          </cell>
          <cell r="AC9">
            <v>0.31</v>
          </cell>
          <cell r="AD9">
            <v>0</v>
          </cell>
          <cell r="AE9">
            <v>0</v>
          </cell>
          <cell r="AF9">
            <v>43553</v>
          </cell>
          <cell r="AG9">
            <v>43556</v>
          </cell>
          <cell r="AH9">
            <v>1</v>
          </cell>
          <cell r="AI9" t="str">
            <v>0-1 día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 t="e">
            <v>#N/A</v>
          </cell>
          <cell r="AO9">
            <v>1</v>
          </cell>
        </row>
        <row r="10">
          <cell r="B10" t="str">
            <v>0EX92975651</v>
          </cell>
          <cell r="C10" t="str">
            <v>0EX9297565</v>
          </cell>
          <cell r="D10" t="str">
            <v>ABR-19</v>
          </cell>
          <cell r="E10">
            <v>1</v>
          </cell>
          <cell r="F10" t="str">
            <v>2017171</v>
          </cell>
          <cell r="G10" t="str">
            <v>SR MANTENIMIENTO CORRECTIVO</v>
          </cell>
          <cell r="H10" t="str">
            <v>5866</v>
          </cell>
          <cell r="I10" t="str">
            <v>29/03/2019 14:29</v>
          </cell>
          <cell r="J10" t="str">
            <v>500157</v>
          </cell>
          <cell r="K10" t="str">
            <v>PITSS</v>
          </cell>
          <cell r="L10" t="str">
            <v>ASP</v>
          </cell>
          <cell r="M10" t="str">
            <v>OFFICE DEPOT DE MEXICO SA DE CV</v>
          </cell>
          <cell r="N10" t="str">
            <v>AV PASEO TRIUNFO LA REP 6321</v>
          </cell>
          <cell r="O10" t="str">
            <v>CIUDAD JUAREZ-CHIH</v>
          </cell>
          <cell r="P10">
            <v>0</v>
          </cell>
          <cell r="Q10" t="str">
            <v>INTERIOR</v>
          </cell>
          <cell r="R10">
            <v>9</v>
          </cell>
          <cell r="S10" t="str">
            <v>Entre 7 y 15</v>
          </cell>
          <cell r="T10" t="str">
            <v>Departmental Digital</v>
          </cell>
          <cell r="U10" t="str">
            <v>A3</v>
          </cell>
          <cell r="V10" t="str">
            <v>Ciudad principal</v>
          </cell>
          <cell r="W10" t="str">
            <v>2-Entre 7 y 15</v>
          </cell>
          <cell r="X10">
            <v>0.6</v>
          </cell>
          <cell r="Y10">
            <v>819</v>
          </cell>
          <cell r="Z10">
            <v>1</v>
          </cell>
          <cell r="AA10">
            <v>1.77</v>
          </cell>
          <cell r="AB10">
            <v>5</v>
          </cell>
          <cell r="AC10">
            <v>0.35399999999999998</v>
          </cell>
          <cell r="AD10">
            <v>0</v>
          </cell>
          <cell r="AE10">
            <v>0</v>
          </cell>
          <cell r="AF10">
            <v>43553</v>
          </cell>
          <cell r="AG10">
            <v>43556</v>
          </cell>
          <cell r="AH10">
            <v>1</v>
          </cell>
          <cell r="AI10" t="str">
            <v>0-1 día</v>
          </cell>
          <cell r="AJ10">
            <v>0</v>
          </cell>
          <cell r="AK10">
            <v>0</v>
          </cell>
          <cell r="AL10">
            <v>0</v>
          </cell>
          <cell r="AM10">
            <v>819</v>
          </cell>
          <cell r="AN10">
            <v>1092</v>
          </cell>
          <cell r="AO10">
            <v>2</v>
          </cell>
        </row>
        <row r="11">
          <cell r="B11" t="str">
            <v>09HB3320151</v>
          </cell>
          <cell r="C11" t="str">
            <v>09HB332015</v>
          </cell>
          <cell r="D11" t="str">
            <v>ABR-19</v>
          </cell>
          <cell r="E11">
            <v>1</v>
          </cell>
          <cell r="F11" t="str">
            <v>2016633</v>
          </cell>
          <cell r="G11" t="str">
            <v>SR MANTENIMIENTO CORRECTIVO</v>
          </cell>
          <cell r="H11" t="str">
            <v>4002</v>
          </cell>
          <cell r="I11" t="str">
            <v>28/03/2019 16:54</v>
          </cell>
          <cell r="J11" t="str">
            <v>000196</v>
          </cell>
          <cell r="K11" t="str">
            <v>PITSS</v>
          </cell>
          <cell r="L11" t="str">
            <v>ASP</v>
          </cell>
          <cell r="M11" t="str">
            <v>ADMINISTRADORA ESPECIALIZADA DE SERVICIOS CAB SA D</v>
          </cell>
          <cell r="N11" t="str">
            <v>RIO BAMBA No 639</v>
          </cell>
          <cell r="O11" t="str">
            <v>Gustavo A Madero-CIU</v>
          </cell>
          <cell r="P11">
            <v>1</v>
          </cell>
          <cell r="Q11" t="str">
            <v>METRO</v>
          </cell>
          <cell r="R11">
            <v>2674</v>
          </cell>
          <cell r="S11" t="str">
            <v>&gt;60</v>
          </cell>
          <cell r="T11" t="str">
            <v>A4 Mono MFPs</v>
          </cell>
          <cell r="U11" t="str">
            <v>A4</v>
          </cell>
          <cell r="V11" t="str">
            <v>Ciudad principal</v>
          </cell>
          <cell r="W11" t="str">
            <v>1-&gt;60</v>
          </cell>
          <cell r="X11">
            <v>1.05</v>
          </cell>
          <cell r="Y11">
            <v>0</v>
          </cell>
          <cell r="Z11">
            <v>1</v>
          </cell>
          <cell r="AA11">
            <v>6.7</v>
          </cell>
          <cell r="AB11">
            <v>5</v>
          </cell>
          <cell r="AC11">
            <v>1.34</v>
          </cell>
          <cell r="AD11">
            <v>8.500000000000002E-2</v>
          </cell>
          <cell r="AE11">
            <v>0</v>
          </cell>
          <cell r="AF11">
            <v>43553</v>
          </cell>
          <cell r="AG11">
            <v>43556</v>
          </cell>
          <cell r="AH11">
            <v>1</v>
          </cell>
          <cell r="AI11" t="str">
            <v>0-1 día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 t="e">
            <v>#N/A</v>
          </cell>
          <cell r="AO11">
            <v>1</v>
          </cell>
        </row>
        <row r="12">
          <cell r="B12" t="str">
            <v>0Y4X8381031</v>
          </cell>
          <cell r="C12" t="str">
            <v>0Y4X838103</v>
          </cell>
          <cell r="D12" t="str">
            <v>ABR-19</v>
          </cell>
          <cell r="E12">
            <v>1</v>
          </cell>
          <cell r="F12" t="str">
            <v>2013445</v>
          </cell>
          <cell r="G12" t="str">
            <v>SR MANTENIMIENTO CORRECTIVO</v>
          </cell>
          <cell r="H12" t="str">
            <v>8045</v>
          </cell>
          <cell r="I12" t="str">
            <v>22/03/2019 12:34</v>
          </cell>
          <cell r="J12" t="str">
            <v>100038</v>
          </cell>
          <cell r="K12" t="str">
            <v>PITSS</v>
          </cell>
          <cell r="L12" t="str">
            <v>ASP</v>
          </cell>
          <cell r="M12" t="str">
            <v>UNIVERSIDAD AUTONOMA DEL ESTADO DE MEXICO</v>
          </cell>
          <cell r="N12" t="str">
            <v>IGNACIO LOPEZ RAYON No 510</v>
          </cell>
          <cell r="O12" t="str">
            <v>Toluca De Lerdo-ESTA</v>
          </cell>
          <cell r="P12">
            <v>0</v>
          </cell>
          <cell r="Q12" t="str">
            <v>INTERIOR</v>
          </cell>
          <cell r="R12">
            <v>3</v>
          </cell>
          <cell r="S12" t="str">
            <v>&lt;=3</v>
          </cell>
          <cell r="T12" t="str">
            <v>Office Digital</v>
          </cell>
          <cell r="U12" t="str">
            <v>A3</v>
          </cell>
          <cell r="V12" t="str">
            <v>Ciudad principal</v>
          </cell>
          <cell r="W12" t="str">
            <v>2-&lt;=3</v>
          </cell>
          <cell r="X12">
            <v>0</v>
          </cell>
          <cell r="Y12">
            <v>0</v>
          </cell>
          <cell r="Z12">
            <v>1</v>
          </cell>
          <cell r="AA12">
            <v>0.93</v>
          </cell>
          <cell r="AB12">
            <v>5</v>
          </cell>
          <cell r="AC12">
            <v>0.186</v>
          </cell>
          <cell r="AD12">
            <v>0</v>
          </cell>
          <cell r="AE12">
            <v>0</v>
          </cell>
          <cell r="AF12">
            <v>43553</v>
          </cell>
          <cell r="AG12">
            <v>43556</v>
          </cell>
          <cell r="AH12">
            <v>1</v>
          </cell>
          <cell r="AI12" t="str">
            <v>0-1 día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819</v>
          </cell>
          <cell r="AO12">
            <v>2</v>
          </cell>
        </row>
        <row r="13">
          <cell r="B13" t="str">
            <v>09HB3205311</v>
          </cell>
          <cell r="C13" t="str">
            <v>09HB320531</v>
          </cell>
          <cell r="D13" t="str">
            <v>ABR-19</v>
          </cell>
          <cell r="E13">
            <v>1</v>
          </cell>
          <cell r="F13" t="str">
            <v>2017097</v>
          </cell>
          <cell r="G13" t="str">
            <v>SR MANTENIMIENTO CORRECTIVO</v>
          </cell>
          <cell r="H13" t="str">
            <v>4002</v>
          </cell>
          <cell r="I13" t="str">
            <v>29/03/2019 13:10</v>
          </cell>
          <cell r="J13" t="str">
            <v>500019</v>
          </cell>
          <cell r="K13" t="str">
            <v>PITSS</v>
          </cell>
          <cell r="L13" t="str">
            <v>ASP</v>
          </cell>
          <cell r="M13" t="str">
            <v>TELEFONOS DE MEXICO SA B DE CV</v>
          </cell>
          <cell r="N13" t="str">
            <v>ABASOLO 545 PONIENTE</v>
          </cell>
          <cell r="O13" t="str">
            <v>TORREON-COAH</v>
          </cell>
          <cell r="P13">
            <v>0</v>
          </cell>
          <cell r="Q13" t="str">
            <v>INTERIOR</v>
          </cell>
          <cell r="R13">
            <v>134</v>
          </cell>
          <cell r="S13" t="str">
            <v>&gt;60</v>
          </cell>
          <cell r="T13" t="str">
            <v>A4 Mono MFPs</v>
          </cell>
          <cell r="U13" t="str">
            <v>A4</v>
          </cell>
          <cell r="V13" t="str">
            <v>Otras</v>
          </cell>
          <cell r="W13" t="str">
            <v>1-&gt;60</v>
          </cell>
          <cell r="X13">
            <v>1.05</v>
          </cell>
          <cell r="Y13">
            <v>750.75000000000011</v>
          </cell>
          <cell r="Z13">
            <v>1</v>
          </cell>
          <cell r="AA13">
            <v>1.26</v>
          </cell>
          <cell r="AB13">
            <v>9</v>
          </cell>
          <cell r="AC13">
            <v>0.14000000000000001</v>
          </cell>
          <cell r="AD13">
            <v>0</v>
          </cell>
          <cell r="AE13">
            <v>0</v>
          </cell>
          <cell r="AF13">
            <v>43553</v>
          </cell>
          <cell r="AG13">
            <v>43556</v>
          </cell>
          <cell r="AH13">
            <v>1</v>
          </cell>
          <cell r="AI13" t="str">
            <v>0-1 día</v>
          </cell>
          <cell r="AJ13">
            <v>0</v>
          </cell>
          <cell r="AK13">
            <v>0</v>
          </cell>
          <cell r="AL13">
            <v>0</v>
          </cell>
          <cell r="AM13">
            <v>750.75000000000011</v>
          </cell>
          <cell r="AN13" t="e">
            <v>#N/A</v>
          </cell>
          <cell r="AO13">
            <v>1</v>
          </cell>
        </row>
        <row r="14">
          <cell r="B14" t="str">
            <v>0Y4X8480091</v>
          </cell>
          <cell r="C14" t="str">
            <v>0Y4X848009</v>
          </cell>
          <cell r="D14" t="str">
            <v>ABR-19</v>
          </cell>
          <cell r="E14">
            <v>1</v>
          </cell>
          <cell r="F14" t="str">
            <v>2017207</v>
          </cell>
          <cell r="G14" t="str">
            <v>SR MANTENIMIENTO CORRECTIVO</v>
          </cell>
          <cell r="H14" t="str">
            <v>8045</v>
          </cell>
          <cell r="I14" t="str">
            <v>29/03/2019 16:47</v>
          </cell>
          <cell r="J14" t="str">
            <v>000196</v>
          </cell>
          <cell r="K14" t="str">
            <v>PITSS</v>
          </cell>
          <cell r="L14" t="str">
            <v>ASP</v>
          </cell>
          <cell r="M14" t="str">
            <v>LABORATORIOS PISA SA DE CV</v>
          </cell>
          <cell r="N14" t="str">
            <v>AV PASEO DE LA REFORMA No 180 PISO 23</v>
          </cell>
          <cell r="O14" t="str">
            <v>Cuauhtemoc-CIUDAD DE</v>
          </cell>
          <cell r="P14">
            <v>1</v>
          </cell>
          <cell r="Q14" t="str">
            <v>METRO</v>
          </cell>
          <cell r="R14">
            <v>21</v>
          </cell>
          <cell r="S14" t="str">
            <v>Entre 16 y 30</v>
          </cell>
          <cell r="T14" t="str">
            <v>Office Digital</v>
          </cell>
          <cell r="U14" t="str">
            <v>A3</v>
          </cell>
          <cell r="V14" t="str">
            <v>Ciudad principal</v>
          </cell>
          <cell r="W14" t="str">
            <v>2-Entre 16 y 30</v>
          </cell>
          <cell r="X14">
            <v>0.8</v>
          </cell>
          <cell r="Y14">
            <v>0</v>
          </cell>
          <cell r="Z14">
            <v>1</v>
          </cell>
          <cell r="AA14">
            <v>0.72</v>
          </cell>
          <cell r="AB14">
            <v>5</v>
          </cell>
          <cell r="AC14">
            <v>0.14399999999999999</v>
          </cell>
          <cell r="AD14">
            <v>0</v>
          </cell>
          <cell r="AE14">
            <v>0</v>
          </cell>
          <cell r="AF14">
            <v>43556</v>
          </cell>
          <cell r="AG14">
            <v>43556</v>
          </cell>
          <cell r="AH14">
            <v>0</v>
          </cell>
          <cell r="AI14" t="str">
            <v>0-1 día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2</v>
          </cell>
        </row>
        <row r="15">
          <cell r="B15" t="str">
            <v>Y4X8217241</v>
          </cell>
          <cell r="C15" t="str">
            <v>Y4X821724</v>
          </cell>
          <cell r="D15" t="str">
            <v>ABR-19</v>
          </cell>
          <cell r="E15">
            <v>1</v>
          </cell>
          <cell r="F15" t="str">
            <v>2017371</v>
          </cell>
          <cell r="G15" t="str">
            <v>SR MANTENIMIENTO CORRECTIVO</v>
          </cell>
          <cell r="H15" t="str">
            <v>8045</v>
          </cell>
          <cell r="I15" t="str">
            <v>30/03/2019 10:43</v>
          </cell>
          <cell r="J15" t="str">
            <v>500093</v>
          </cell>
          <cell r="K15" t="str">
            <v>PITSS</v>
          </cell>
          <cell r="L15" t="str">
            <v>ASP</v>
          </cell>
          <cell r="M15" t="str">
            <v>DOCUDIGITAL BAJIO SA DE CV</v>
          </cell>
          <cell r="N15" t="str">
            <v>CARRETERA LIBRAMIENTO MEXICO 2KM 28.5 S/N</v>
          </cell>
          <cell r="O15" t="str">
            <v>Nuevo Laredo-TAM</v>
          </cell>
          <cell r="P15">
            <v>0</v>
          </cell>
          <cell r="Q15" t="str">
            <v>INTERIOR</v>
          </cell>
          <cell r="R15">
            <v>15</v>
          </cell>
          <cell r="S15" t="str">
            <v>Entre 7 y 15</v>
          </cell>
          <cell r="T15" t="str">
            <v>Office Digital</v>
          </cell>
          <cell r="U15" t="str">
            <v>A3</v>
          </cell>
          <cell r="V15" t="str">
            <v>Ciudad principal</v>
          </cell>
          <cell r="W15" t="str">
            <v>2-Entre 7 y 15</v>
          </cell>
          <cell r="X15">
            <v>0.6</v>
          </cell>
          <cell r="Y15">
            <v>819</v>
          </cell>
          <cell r="Z15">
            <v>1</v>
          </cell>
          <cell r="AA15">
            <v>0</v>
          </cell>
          <cell r="AB15">
            <v>5</v>
          </cell>
          <cell r="AC15">
            <v>0</v>
          </cell>
          <cell r="AD15">
            <v>0</v>
          </cell>
          <cell r="AE15">
            <v>0</v>
          </cell>
          <cell r="AF15">
            <v>43556</v>
          </cell>
          <cell r="AG15">
            <v>43556</v>
          </cell>
          <cell r="AH15">
            <v>0</v>
          </cell>
          <cell r="AI15" t="str">
            <v>0-1 día</v>
          </cell>
          <cell r="AJ15">
            <v>0</v>
          </cell>
          <cell r="AK15">
            <v>0</v>
          </cell>
          <cell r="AL15">
            <v>0</v>
          </cell>
          <cell r="AM15">
            <v>819</v>
          </cell>
          <cell r="AN15" t="e">
            <v>#N/A</v>
          </cell>
          <cell r="AO15">
            <v>1</v>
          </cell>
        </row>
        <row r="16">
          <cell r="B16" t="str">
            <v>0EX92972931</v>
          </cell>
          <cell r="C16" t="str">
            <v>0EX9297293</v>
          </cell>
          <cell r="D16" t="str">
            <v>ABR-19</v>
          </cell>
          <cell r="E16">
            <v>1</v>
          </cell>
          <cell r="F16" t="str">
            <v>2017125</v>
          </cell>
          <cell r="G16" t="str">
            <v>SR MANTENIMIENTO CORRECTIVO</v>
          </cell>
          <cell r="H16" t="str">
            <v>5866</v>
          </cell>
          <cell r="I16" t="str">
            <v>29/03/2019 13:16</v>
          </cell>
          <cell r="J16" t="str">
            <v>500035</v>
          </cell>
          <cell r="K16" t="str">
            <v>PITSS</v>
          </cell>
          <cell r="L16" t="str">
            <v>ASP</v>
          </cell>
          <cell r="M16" t="str">
            <v>OFFICE DEPOT DE MEXICO SA DE CV</v>
          </cell>
          <cell r="N16" t="str">
            <v>HAROLD R PAPE MANZANA 31 NO 1910</v>
          </cell>
          <cell r="O16" t="str">
            <v>Monclova-COAH</v>
          </cell>
          <cell r="P16">
            <v>0</v>
          </cell>
          <cell r="Q16" t="str">
            <v>INTERIOR</v>
          </cell>
          <cell r="R16">
            <v>35</v>
          </cell>
          <cell r="S16" t="str">
            <v>Entre 31 y 60</v>
          </cell>
          <cell r="T16" t="str">
            <v>Departmental Digital</v>
          </cell>
          <cell r="U16" t="str">
            <v>A3</v>
          </cell>
          <cell r="V16" t="str">
            <v>Ciudad principal</v>
          </cell>
          <cell r="W16" t="str">
            <v>2-Entre 31 y 60</v>
          </cell>
          <cell r="X16">
            <v>1.05</v>
          </cell>
          <cell r="Y16">
            <v>1433.25</v>
          </cell>
          <cell r="Z16">
            <v>1</v>
          </cell>
          <cell r="AA16">
            <v>4.2300000000000004</v>
          </cell>
          <cell r="AB16">
            <v>5</v>
          </cell>
          <cell r="AC16">
            <v>0.84600000000000009</v>
          </cell>
          <cell r="AD16">
            <v>0</v>
          </cell>
          <cell r="AE16">
            <v>0</v>
          </cell>
          <cell r="AF16">
            <v>43556</v>
          </cell>
          <cell r="AG16">
            <v>43556</v>
          </cell>
          <cell r="AH16">
            <v>0</v>
          </cell>
          <cell r="AI16" t="str">
            <v>0-1 día</v>
          </cell>
          <cell r="AJ16">
            <v>0</v>
          </cell>
          <cell r="AK16">
            <v>0</v>
          </cell>
          <cell r="AL16">
            <v>0</v>
          </cell>
          <cell r="AM16">
            <v>1433.25</v>
          </cell>
          <cell r="AN16">
            <v>1433.25</v>
          </cell>
          <cell r="AO16">
            <v>2</v>
          </cell>
        </row>
        <row r="17">
          <cell r="B17" t="str">
            <v>0E2B6466221</v>
          </cell>
          <cell r="C17" t="str">
            <v>0E2B646622</v>
          </cell>
          <cell r="D17" t="str">
            <v>ABR-19</v>
          </cell>
          <cell r="E17">
            <v>1</v>
          </cell>
          <cell r="F17" t="str">
            <v>2016053</v>
          </cell>
          <cell r="G17" t="str">
            <v>SR MANTENIMIENTO CORRECTIVO</v>
          </cell>
          <cell r="H17" t="str">
            <v>0070</v>
          </cell>
          <cell r="I17" t="str">
            <v>27/03/2019 16:57</v>
          </cell>
          <cell r="J17" t="str">
            <v>800185</v>
          </cell>
          <cell r="K17" t="str">
            <v>PITSS</v>
          </cell>
          <cell r="L17" t="str">
            <v>ASP</v>
          </cell>
          <cell r="M17" t="str">
            <v>OFFICE DEPOT DE MEXICO SA DE CV</v>
          </cell>
          <cell r="N17" t="str">
            <v>MIGUEL DE LA MADRID 9</v>
          </cell>
          <cell r="O17" t="str">
            <v>MANZANILLO-COL</v>
          </cell>
          <cell r="P17">
            <v>1</v>
          </cell>
          <cell r="Q17" t="str">
            <v>INTERIOR</v>
          </cell>
          <cell r="R17">
            <v>39</v>
          </cell>
          <cell r="S17" t="str">
            <v>Entre 31 y 60</v>
          </cell>
          <cell r="T17" t="str">
            <v>Entry Production Color Low/Mid</v>
          </cell>
          <cell r="U17" t="str">
            <v>Entry Production</v>
          </cell>
          <cell r="V17" t="str">
            <v>Ciudad principal</v>
          </cell>
          <cell r="W17" t="str">
            <v>3-Entre 31 y 60</v>
          </cell>
          <cell r="X17">
            <v>1.1000000000000001</v>
          </cell>
          <cell r="Y17">
            <v>0</v>
          </cell>
          <cell r="Z17">
            <v>1</v>
          </cell>
          <cell r="AA17">
            <v>1.08</v>
          </cell>
          <cell r="AB17">
            <v>4</v>
          </cell>
          <cell r="AC17">
            <v>0.27</v>
          </cell>
          <cell r="AD17">
            <v>0</v>
          </cell>
          <cell r="AE17">
            <v>0</v>
          </cell>
          <cell r="AF17">
            <v>43556</v>
          </cell>
          <cell r="AG17">
            <v>43556</v>
          </cell>
          <cell r="AH17">
            <v>0</v>
          </cell>
          <cell r="AI17" t="str">
            <v>0-1 día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</row>
        <row r="18">
          <cell r="B18" t="str">
            <v>09HB3336701</v>
          </cell>
          <cell r="C18" t="str">
            <v>09HB333670</v>
          </cell>
          <cell r="D18" t="str">
            <v>ABR-19</v>
          </cell>
          <cell r="E18">
            <v>1</v>
          </cell>
          <cell r="F18" t="str">
            <v>2017861</v>
          </cell>
          <cell r="G18" t="str">
            <v>SR MANTENIMIENTO CORRECTIVO</v>
          </cell>
          <cell r="H18" t="str">
            <v>4002</v>
          </cell>
          <cell r="I18" t="str">
            <v>01/04/2019 08:19</v>
          </cell>
          <cell r="J18" t="str">
            <v>500028</v>
          </cell>
          <cell r="K18" t="str">
            <v>PITSS</v>
          </cell>
          <cell r="L18" t="str">
            <v>ASP</v>
          </cell>
          <cell r="M18" t="str">
            <v>CONSTRUCCIONES Y CANALIZACIONES SA DE CV</v>
          </cell>
          <cell r="N18" t="str">
            <v>AGUSTIN MELGAR 845 ENTRE ARTEAGA Y CARLOS SALAZAR</v>
          </cell>
          <cell r="O18" t="str">
            <v>MONTERREY-NL</v>
          </cell>
          <cell r="P18">
            <v>0</v>
          </cell>
          <cell r="Q18" t="str">
            <v>INTERIOR</v>
          </cell>
          <cell r="R18">
            <v>17</v>
          </cell>
          <cell r="S18" t="str">
            <v>Entre 16 y 30</v>
          </cell>
          <cell r="T18" t="str">
            <v>A4 Mono MFPs</v>
          </cell>
          <cell r="U18" t="str">
            <v>A4</v>
          </cell>
          <cell r="V18" t="str">
            <v>Ciudad principal</v>
          </cell>
          <cell r="W18" t="str">
            <v>1-Entre 16 y 30</v>
          </cell>
          <cell r="X18">
            <v>0.6</v>
          </cell>
          <cell r="Y18">
            <v>429.00000000000006</v>
          </cell>
          <cell r="Z18">
            <v>1</v>
          </cell>
          <cell r="AA18">
            <v>1</v>
          </cell>
          <cell r="AB18">
            <v>5</v>
          </cell>
          <cell r="AC18">
            <v>0.2</v>
          </cell>
          <cell r="AD18">
            <v>0</v>
          </cell>
          <cell r="AE18">
            <v>0</v>
          </cell>
          <cell r="AF18">
            <v>43556</v>
          </cell>
          <cell r="AG18">
            <v>43556</v>
          </cell>
          <cell r="AH18">
            <v>0</v>
          </cell>
          <cell r="AI18" t="str">
            <v>0-1 día</v>
          </cell>
          <cell r="AJ18">
            <v>0</v>
          </cell>
          <cell r="AK18">
            <v>0</v>
          </cell>
          <cell r="AL18">
            <v>0</v>
          </cell>
          <cell r="AM18">
            <v>429.00000000000006</v>
          </cell>
          <cell r="AN18">
            <v>429</v>
          </cell>
          <cell r="AO18">
            <v>1</v>
          </cell>
        </row>
        <row r="19">
          <cell r="B19" t="str">
            <v>0E2B6662691</v>
          </cell>
          <cell r="C19" t="str">
            <v>0E2B666269</v>
          </cell>
          <cell r="D19" t="str">
            <v>ABR-19</v>
          </cell>
          <cell r="E19">
            <v>1</v>
          </cell>
          <cell r="F19" t="str">
            <v>2016393</v>
          </cell>
          <cell r="G19" t="str">
            <v>SR MANTENIMIENTO CORRECTIVO</v>
          </cell>
          <cell r="H19" t="str">
            <v>0070</v>
          </cell>
          <cell r="I19" t="str">
            <v>28/03/2019 11:01</v>
          </cell>
          <cell r="J19" t="str">
            <v>800187</v>
          </cell>
          <cell r="K19" t="str">
            <v>PITSS</v>
          </cell>
          <cell r="L19" t="str">
            <v>ASP</v>
          </cell>
          <cell r="M19" t="str">
            <v>OPERADORA OMX SA DE CV</v>
          </cell>
          <cell r="N19" t="str">
            <v>AV 5 DE FEBRERO 9200</v>
          </cell>
          <cell r="O19" t="str">
            <v>QUERETARO-QRO</v>
          </cell>
          <cell r="P19">
            <v>0</v>
          </cell>
          <cell r="Q19" t="str">
            <v>INTERIOR</v>
          </cell>
          <cell r="R19">
            <v>7</v>
          </cell>
          <cell r="S19" t="str">
            <v>Entre 7 y 15</v>
          </cell>
          <cell r="T19" t="str">
            <v>Entry Production Color Low/Mid</v>
          </cell>
          <cell r="U19" t="str">
            <v>Entry Production</v>
          </cell>
          <cell r="V19" t="str">
            <v>Ciudad principal</v>
          </cell>
          <cell r="W19" t="str">
            <v>3-Entre 7 y 15</v>
          </cell>
          <cell r="X19">
            <v>0.8</v>
          </cell>
          <cell r="Y19">
            <v>1258.4000000000003</v>
          </cell>
          <cell r="Z19">
            <v>1</v>
          </cell>
          <cell r="AA19">
            <v>1.31</v>
          </cell>
          <cell r="AB19">
            <v>4</v>
          </cell>
          <cell r="AC19">
            <v>0.32750000000000001</v>
          </cell>
          <cell r="AD19">
            <v>0</v>
          </cell>
          <cell r="AE19">
            <v>0</v>
          </cell>
          <cell r="AF19">
            <v>43552</v>
          </cell>
          <cell r="AG19">
            <v>43556</v>
          </cell>
          <cell r="AH19">
            <v>2</v>
          </cell>
          <cell r="AI19" t="str">
            <v>2-3 días</v>
          </cell>
          <cell r="AJ19">
            <v>0.25</v>
          </cell>
          <cell r="AK19">
            <v>-393.25000000000006</v>
          </cell>
          <cell r="AL19">
            <v>0</v>
          </cell>
          <cell r="AM19">
            <v>865.15000000000032</v>
          </cell>
          <cell r="AN19">
            <v>943.8</v>
          </cell>
          <cell r="AO19">
            <v>2</v>
          </cell>
        </row>
        <row r="20">
          <cell r="B20" t="str">
            <v>0EX93098041</v>
          </cell>
          <cell r="C20" t="str">
            <v>0EX9309804</v>
          </cell>
          <cell r="D20" t="str">
            <v>ABR-19</v>
          </cell>
          <cell r="E20">
            <v>1</v>
          </cell>
          <cell r="F20" t="str">
            <v>2017227</v>
          </cell>
          <cell r="G20" t="str">
            <v>SR MANTENIMIENTO CORRECTIVO</v>
          </cell>
          <cell r="H20" t="str">
            <v>5865</v>
          </cell>
          <cell r="I20" t="str">
            <v>29/03/2019 17:47</v>
          </cell>
          <cell r="J20" t="str">
            <v>800186</v>
          </cell>
          <cell r="K20" t="str">
            <v>PITSS</v>
          </cell>
          <cell r="L20" t="str">
            <v>ASP</v>
          </cell>
          <cell r="M20" t="str">
            <v>AXA SEGUROS SA DE CV</v>
          </cell>
          <cell r="N20" t="str">
            <v>AV 5 DE FEBRERO 1351</v>
          </cell>
          <cell r="O20" t="str">
            <v>Queretaro-QRO</v>
          </cell>
          <cell r="P20">
            <v>0</v>
          </cell>
          <cell r="Q20" t="str">
            <v>INTERIOR</v>
          </cell>
          <cell r="R20">
            <v>3</v>
          </cell>
          <cell r="S20" t="str">
            <v>&lt;=3</v>
          </cell>
          <cell r="T20" t="str">
            <v>Departmental Digital</v>
          </cell>
          <cell r="U20" t="str">
            <v>A3</v>
          </cell>
          <cell r="V20" t="str">
            <v>Ciudad principal</v>
          </cell>
          <cell r="W20" t="str">
            <v>2-&lt;=3</v>
          </cell>
          <cell r="X20">
            <v>0</v>
          </cell>
          <cell r="Y20">
            <v>0</v>
          </cell>
          <cell r="Z20">
            <v>1</v>
          </cell>
          <cell r="AA20">
            <v>0.5</v>
          </cell>
          <cell r="AB20">
            <v>5</v>
          </cell>
          <cell r="AC20">
            <v>0.1</v>
          </cell>
          <cell r="AD20">
            <v>0</v>
          </cell>
          <cell r="AE20">
            <v>0</v>
          </cell>
          <cell r="AF20">
            <v>43556</v>
          </cell>
          <cell r="AG20">
            <v>43556</v>
          </cell>
          <cell r="AH20">
            <v>0</v>
          </cell>
          <cell r="AI20" t="str">
            <v>0-1 día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1</v>
          </cell>
        </row>
        <row r="21">
          <cell r="B21" t="str">
            <v>0A2T3863031</v>
          </cell>
          <cell r="C21" t="str">
            <v>0A2T386303</v>
          </cell>
          <cell r="D21" t="str">
            <v>ABR-19</v>
          </cell>
          <cell r="E21">
            <v>1</v>
          </cell>
          <cell r="F21" t="str">
            <v>2016551</v>
          </cell>
          <cell r="G21" t="str">
            <v>SR MANTENIMIENTO CORRECTIVO</v>
          </cell>
          <cell r="H21" t="str">
            <v>3616</v>
          </cell>
          <cell r="I21" t="str">
            <v>28/03/2019 13:39</v>
          </cell>
          <cell r="J21" t="str">
            <v>800197</v>
          </cell>
          <cell r="K21" t="str">
            <v>PITSS</v>
          </cell>
          <cell r="L21" t="str">
            <v>ASP</v>
          </cell>
          <cell r="M21" t="str">
            <v>PENSIONES BBVA BANCOMER SA DE CV GRUPO FINANCIERO</v>
          </cell>
          <cell r="N21" t="str">
            <v>AVENIDO VENUSTIANO CARRANZA No 1190</v>
          </cell>
          <cell r="O21" t="str">
            <v>San Luis Potosi-SLP</v>
          </cell>
          <cell r="P21">
            <v>0</v>
          </cell>
          <cell r="Q21" t="str">
            <v>INTERIOR</v>
          </cell>
          <cell r="R21">
            <v>1171</v>
          </cell>
          <cell r="S21" t="str">
            <v>&gt;60</v>
          </cell>
          <cell r="T21" t="str">
            <v>A4 Mono MFPs</v>
          </cell>
          <cell r="U21" t="str">
            <v>A4</v>
          </cell>
          <cell r="V21" t="str">
            <v>Ciudad principal</v>
          </cell>
          <cell r="W21" t="str">
            <v>1-&gt;60</v>
          </cell>
          <cell r="X21">
            <v>1.05</v>
          </cell>
          <cell r="Y21">
            <v>750.75000000000011</v>
          </cell>
          <cell r="Z21">
            <v>1</v>
          </cell>
          <cell r="AA21">
            <v>1.85</v>
          </cell>
          <cell r="AB21">
            <v>5</v>
          </cell>
          <cell r="AC21">
            <v>0.37</v>
          </cell>
          <cell r="AD21">
            <v>0</v>
          </cell>
          <cell r="AE21">
            <v>0</v>
          </cell>
          <cell r="AF21">
            <v>43552</v>
          </cell>
          <cell r="AG21">
            <v>43556</v>
          </cell>
          <cell r="AH21">
            <v>2</v>
          </cell>
          <cell r="AI21" t="str">
            <v>2-3 días</v>
          </cell>
          <cell r="AJ21">
            <v>0.25</v>
          </cell>
          <cell r="AK21">
            <v>-178.75000000000003</v>
          </cell>
          <cell r="AL21">
            <v>0</v>
          </cell>
          <cell r="AM21">
            <v>572.00000000000011</v>
          </cell>
          <cell r="AN21">
            <v>0</v>
          </cell>
          <cell r="AO21">
            <v>2</v>
          </cell>
        </row>
        <row r="22">
          <cell r="B22" t="str">
            <v>8TB6093211</v>
          </cell>
          <cell r="C22" t="str">
            <v>8TB609321</v>
          </cell>
          <cell r="D22" t="str">
            <v>ABR-19</v>
          </cell>
          <cell r="E22">
            <v>1</v>
          </cell>
          <cell r="F22" t="str">
            <v>2017013</v>
          </cell>
          <cell r="G22" t="str">
            <v>SR MANTENIMIENTO CORRECTIVO</v>
          </cell>
          <cell r="H22" t="str">
            <v>8056</v>
          </cell>
          <cell r="I22" t="str">
            <v>29/03/2019 11:46</v>
          </cell>
          <cell r="J22" t="str">
            <v>800188</v>
          </cell>
          <cell r="K22" t="str">
            <v>PITSS</v>
          </cell>
          <cell r="L22" t="str">
            <v>ASP</v>
          </cell>
          <cell r="M22" t="str">
            <v>TOYOTETSU DE MEXICO SA DE CV</v>
          </cell>
          <cell r="N22" t="str">
            <v>CARRETERA 45D KM 12.5 INT 4</v>
          </cell>
          <cell r="O22" t="str">
            <v>Guanajuato-GTO</v>
          </cell>
          <cell r="P22">
            <v>0</v>
          </cell>
          <cell r="Q22" t="str">
            <v>INTERIOR</v>
          </cell>
          <cell r="R22">
            <v>2675</v>
          </cell>
          <cell r="S22" t="str">
            <v>&gt;60</v>
          </cell>
          <cell r="T22" t="str">
            <v>A3 Office Color Laser MFPs</v>
          </cell>
          <cell r="U22" t="str">
            <v>A3</v>
          </cell>
          <cell r="V22" t="str">
            <v>Ciudad principal</v>
          </cell>
          <cell r="W22" t="str">
            <v>2-&gt;60</v>
          </cell>
          <cell r="X22">
            <v>1.1000000000000001</v>
          </cell>
          <cell r="Y22">
            <v>1501.5000000000002</v>
          </cell>
          <cell r="Z22">
            <v>1</v>
          </cell>
          <cell r="AA22">
            <v>6.23</v>
          </cell>
          <cell r="AB22">
            <v>5</v>
          </cell>
          <cell r="AC22">
            <v>1.246</v>
          </cell>
          <cell r="AD22">
            <v>6.1499999999999999E-2</v>
          </cell>
          <cell r="AE22">
            <v>-83.947500000000005</v>
          </cell>
          <cell r="AF22">
            <v>43556</v>
          </cell>
          <cell r="AG22">
            <v>43556</v>
          </cell>
          <cell r="AH22">
            <v>0</v>
          </cell>
          <cell r="AI22" t="str">
            <v>0-1 día</v>
          </cell>
          <cell r="AJ22">
            <v>0</v>
          </cell>
          <cell r="AK22">
            <v>0</v>
          </cell>
          <cell r="AL22">
            <v>0</v>
          </cell>
          <cell r="AM22">
            <v>1501.5000000000002</v>
          </cell>
          <cell r="AN22" t="e">
            <v>#N/A</v>
          </cell>
          <cell r="AO22">
            <v>1</v>
          </cell>
        </row>
        <row r="23">
          <cell r="B23" t="str">
            <v>0A4T5585241</v>
          </cell>
          <cell r="C23" t="str">
            <v>0A4T558524</v>
          </cell>
          <cell r="D23" t="str">
            <v>ABR-19</v>
          </cell>
          <cell r="E23">
            <v>1</v>
          </cell>
          <cell r="F23" t="str">
            <v>2015747</v>
          </cell>
          <cell r="G23" t="str">
            <v>SR MANTENIMIENTO CORRECTIVO</v>
          </cell>
          <cell r="H23" t="str">
            <v>3611</v>
          </cell>
          <cell r="I23" t="str">
            <v>27/03/2019 09:52</v>
          </cell>
          <cell r="J23" t="str">
            <v>800186</v>
          </cell>
          <cell r="K23" t="str">
            <v>PITSS</v>
          </cell>
          <cell r="L23" t="str">
            <v>ASP</v>
          </cell>
          <cell r="M23" t="str">
            <v>OPERADORA OMX SA DE CV</v>
          </cell>
          <cell r="N23" t="str">
            <v>PROL EZEQUIEL MONTES 1 ESQ B QUINTA</v>
          </cell>
          <cell r="O23" t="str">
            <v>QUERETARO-QRO</v>
          </cell>
          <cell r="P23">
            <v>0</v>
          </cell>
          <cell r="Q23" t="str">
            <v>INTERIOR</v>
          </cell>
          <cell r="R23">
            <v>42</v>
          </cell>
          <cell r="S23" t="str">
            <v>Entre 31 y 60</v>
          </cell>
          <cell r="T23" t="str">
            <v>Entry Mono Printers</v>
          </cell>
          <cell r="U23" t="str">
            <v>A4</v>
          </cell>
          <cell r="V23" t="str">
            <v>Ciudad principal</v>
          </cell>
          <cell r="W23" t="str">
            <v>1-Entre 31 y 60</v>
          </cell>
          <cell r="X23">
            <v>0.8</v>
          </cell>
          <cell r="Y23">
            <v>572.00000000000011</v>
          </cell>
          <cell r="Z23">
            <v>1</v>
          </cell>
          <cell r="AA23">
            <v>2.76</v>
          </cell>
          <cell r="AB23">
            <v>5</v>
          </cell>
          <cell r="AC23">
            <v>0.55199999999999994</v>
          </cell>
          <cell r="AD23">
            <v>0</v>
          </cell>
          <cell r="AE23">
            <v>0</v>
          </cell>
          <cell r="AF23">
            <v>43553</v>
          </cell>
          <cell r="AG23">
            <v>43556</v>
          </cell>
          <cell r="AH23">
            <v>1</v>
          </cell>
          <cell r="AI23" t="str">
            <v>0-1 día</v>
          </cell>
          <cell r="AJ23">
            <v>0</v>
          </cell>
          <cell r="AK23">
            <v>0</v>
          </cell>
          <cell r="AL23">
            <v>0</v>
          </cell>
          <cell r="AM23">
            <v>572.00000000000011</v>
          </cell>
          <cell r="AN23" t="e">
            <v>#N/A</v>
          </cell>
          <cell r="AO23">
            <v>1</v>
          </cell>
        </row>
        <row r="24">
          <cell r="B24" t="str">
            <v>0BB12521191</v>
          </cell>
          <cell r="C24" t="str">
            <v>0BB1252119</v>
          </cell>
          <cell r="D24" t="str">
            <v>ABR-19</v>
          </cell>
          <cell r="E24">
            <v>1</v>
          </cell>
          <cell r="F24" t="str">
            <v>2017999</v>
          </cell>
          <cell r="G24" t="str">
            <v>SR MANTENIMIENTO CORRECTIVO</v>
          </cell>
          <cell r="H24" t="str">
            <v>3636</v>
          </cell>
          <cell r="I24" t="str">
            <v>01/04/2019 10:28</v>
          </cell>
          <cell r="J24" t="str">
            <v>500156</v>
          </cell>
          <cell r="K24" t="str">
            <v>PITSS</v>
          </cell>
          <cell r="L24" t="str">
            <v>ASP</v>
          </cell>
          <cell r="M24" t="str">
            <v>SUBENSAMBLES INTERNACIONALES S DE RL DE CV</v>
          </cell>
          <cell r="N24" t="str">
            <v>PROL HERMANOS ESCOBAR No 7151-E</v>
          </cell>
          <cell r="O24" t="str">
            <v>Ciudad Juarez-CHIH</v>
          </cell>
          <cell r="P24">
            <v>0</v>
          </cell>
          <cell r="Q24" t="str">
            <v>INTERIOR</v>
          </cell>
          <cell r="R24">
            <v>32</v>
          </cell>
          <cell r="S24" t="str">
            <v>Entre 31 y 60</v>
          </cell>
          <cell r="T24" t="str">
            <v>A4 Mono MFPs</v>
          </cell>
          <cell r="U24" t="str">
            <v>A4</v>
          </cell>
          <cell r="V24" t="str">
            <v>Ciudad principal</v>
          </cell>
          <cell r="W24" t="str">
            <v>1-Entre 31 y 60</v>
          </cell>
          <cell r="X24">
            <v>0.8</v>
          </cell>
          <cell r="Y24">
            <v>572.00000000000011</v>
          </cell>
          <cell r="Z24">
            <v>1</v>
          </cell>
          <cell r="AA24">
            <v>0.53</v>
          </cell>
          <cell r="AB24">
            <v>5</v>
          </cell>
          <cell r="AC24">
            <v>0.10600000000000001</v>
          </cell>
          <cell r="AD24">
            <v>0</v>
          </cell>
          <cell r="AE24">
            <v>0</v>
          </cell>
          <cell r="AF24">
            <v>43556</v>
          </cell>
          <cell r="AG24">
            <v>43556</v>
          </cell>
          <cell r="AH24">
            <v>0</v>
          </cell>
          <cell r="AI24" t="str">
            <v>0-1 día</v>
          </cell>
          <cell r="AJ24">
            <v>0</v>
          </cell>
          <cell r="AK24">
            <v>0</v>
          </cell>
          <cell r="AL24">
            <v>0</v>
          </cell>
          <cell r="AM24">
            <v>572.00000000000011</v>
          </cell>
          <cell r="AN24">
            <v>572</v>
          </cell>
          <cell r="AO24">
            <v>1</v>
          </cell>
        </row>
        <row r="25">
          <cell r="B25" t="str">
            <v>0BPB1106171</v>
          </cell>
          <cell r="C25" t="str">
            <v>0BPB110617</v>
          </cell>
          <cell r="D25" t="str">
            <v>ABR-19</v>
          </cell>
          <cell r="E25">
            <v>1</v>
          </cell>
          <cell r="F25" t="str">
            <v>2007823</v>
          </cell>
          <cell r="G25" t="str">
            <v>SR MANTENIMIENTO CORRECTIVO</v>
          </cell>
          <cell r="H25" t="str">
            <v>4495</v>
          </cell>
          <cell r="I25" t="str">
            <v>12/03/2019 11:06</v>
          </cell>
          <cell r="J25" t="str">
            <v>800192</v>
          </cell>
          <cell r="K25" t="str">
            <v>PITSS</v>
          </cell>
          <cell r="L25" t="str">
            <v>ASP</v>
          </cell>
          <cell r="M25" t="str">
            <v>COMPUTER FORMS SA DE CV</v>
          </cell>
          <cell r="N25" t="str">
            <v>KM 9 CARRETERA A EL CASTILLO</v>
          </cell>
          <cell r="O25" t="str">
            <v>Jalisco-JAL</v>
          </cell>
          <cell r="P25">
            <v>0</v>
          </cell>
          <cell r="Q25" t="str">
            <v>INTERIOR</v>
          </cell>
          <cell r="R25">
            <v>12</v>
          </cell>
          <cell r="S25" t="str">
            <v>Entre 7 y 15</v>
          </cell>
          <cell r="T25" t="str">
            <v>CF Mono</v>
          </cell>
          <cell r="U25" t="str">
            <v>High Production</v>
          </cell>
          <cell r="V25" t="str">
            <v>Ciudad principal</v>
          </cell>
          <cell r="W25" t="str">
            <v>4-Entre 7 y 15</v>
          </cell>
          <cell r="X25">
            <v>1.05</v>
          </cell>
          <cell r="Y25">
            <v>2252.25</v>
          </cell>
          <cell r="Z25">
            <v>1</v>
          </cell>
          <cell r="AA25">
            <v>2.8899999999999988</v>
          </cell>
          <cell r="AB25">
            <v>3</v>
          </cell>
          <cell r="AC25">
            <v>0.96333333333333293</v>
          </cell>
          <cell r="AD25">
            <v>0</v>
          </cell>
          <cell r="AE25">
            <v>0</v>
          </cell>
          <cell r="AF25">
            <v>43556</v>
          </cell>
          <cell r="AG25">
            <v>43556</v>
          </cell>
          <cell r="AH25">
            <v>0</v>
          </cell>
          <cell r="AI25" t="str">
            <v>0-1 día</v>
          </cell>
          <cell r="AJ25">
            <v>0</v>
          </cell>
          <cell r="AK25">
            <v>0</v>
          </cell>
          <cell r="AL25">
            <v>0</v>
          </cell>
          <cell r="AM25">
            <v>2252.25</v>
          </cell>
          <cell r="AN25">
            <v>0</v>
          </cell>
          <cell r="AO25">
            <v>2</v>
          </cell>
        </row>
        <row r="26">
          <cell r="B26" t="str">
            <v>5BT7317351</v>
          </cell>
          <cell r="C26" t="str">
            <v>5BT731735</v>
          </cell>
          <cell r="D26" t="str">
            <v>ABR-19</v>
          </cell>
          <cell r="E26">
            <v>1</v>
          </cell>
          <cell r="F26" t="str">
            <v>2015847</v>
          </cell>
          <cell r="G26" t="str">
            <v>SR MANTENIMIENTO CORRECTIVO</v>
          </cell>
          <cell r="H26" t="str">
            <v>3336</v>
          </cell>
          <cell r="I26" t="str">
            <v>27/03/2019 11:46</v>
          </cell>
          <cell r="J26" t="str">
            <v>800186</v>
          </cell>
          <cell r="K26" t="str">
            <v>PITSS</v>
          </cell>
          <cell r="L26" t="str">
            <v>ASP</v>
          </cell>
          <cell r="M26" t="str">
            <v>GRUPO IDEARTE SA DE CV</v>
          </cell>
          <cell r="N26" t="str">
            <v>AV PASEO DE LA REFORMA No 5</v>
          </cell>
          <cell r="O26" t="str">
            <v>Queretaro-QRO</v>
          </cell>
          <cell r="P26">
            <v>0</v>
          </cell>
          <cell r="Q26" t="str">
            <v>INTERIOR</v>
          </cell>
          <cell r="R26">
            <v>2673</v>
          </cell>
          <cell r="S26" t="str">
            <v>&gt;60</v>
          </cell>
          <cell r="T26" t="str">
            <v>A4 Mono MFPs</v>
          </cell>
          <cell r="U26" t="str">
            <v>A4</v>
          </cell>
          <cell r="V26" t="str">
            <v>Ciudad principal</v>
          </cell>
          <cell r="W26" t="str">
            <v>1-&gt;60</v>
          </cell>
          <cell r="X26">
            <v>1.05</v>
          </cell>
          <cell r="Y26">
            <v>750.75000000000011</v>
          </cell>
          <cell r="Z26">
            <v>1</v>
          </cell>
          <cell r="AA26">
            <v>3.46</v>
          </cell>
          <cell r="AB26">
            <v>5</v>
          </cell>
          <cell r="AC26">
            <v>0.69199999999999995</v>
          </cell>
          <cell r="AD26">
            <v>0</v>
          </cell>
          <cell r="AE26">
            <v>0</v>
          </cell>
          <cell r="AF26">
            <v>43556</v>
          </cell>
          <cell r="AG26">
            <v>43556</v>
          </cell>
          <cell r="AH26">
            <v>0</v>
          </cell>
          <cell r="AI26" t="str">
            <v>0-1 día</v>
          </cell>
          <cell r="AJ26">
            <v>0</v>
          </cell>
          <cell r="AK26">
            <v>0</v>
          </cell>
          <cell r="AL26">
            <v>0</v>
          </cell>
          <cell r="AM26">
            <v>750.75000000000011</v>
          </cell>
          <cell r="AN26" t="e">
            <v>#N/A</v>
          </cell>
          <cell r="AO26">
            <v>1</v>
          </cell>
        </row>
        <row r="27">
          <cell r="B27" t="str">
            <v>0XEH8056101</v>
          </cell>
          <cell r="C27" t="str">
            <v>0XEH805610</v>
          </cell>
          <cell r="D27" t="str">
            <v>ABR-19</v>
          </cell>
          <cell r="E27">
            <v>1</v>
          </cell>
          <cell r="F27" t="str">
            <v>2018035</v>
          </cell>
          <cell r="G27" t="str">
            <v>SR MANTENIMIENTO CORRECTIVO</v>
          </cell>
          <cell r="H27" t="str">
            <v>5757</v>
          </cell>
          <cell r="I27" t="str">
            <v>01/04/2019 10:48</v>
          </cell>
          <cell r="J27" t="str">
            <v>700098</v>
          </cell>
          <cell r="K27" t="str">
            <v>PITSS</v>
          </cell>
          <cell r="L27" t="str">
            <v>ASP</v>
          </cell>
          <cell r="M27" t="str">
            <v>SIGNIFY ELECTROMAGNETICS MEXICO SA DE CV</v>
          </cell>
          <cell r="N27" t="str">
            <v>EL CID 7830</v>
          </cell>
          <cell r="O27" t="str">
            <v>CIUDAD JUAREZ-CHIH</v>
          </cell>
          <cell r="P27">
            <v>0</v>
          </cell>
          <cell r="Q27" t="str">
            <v>INTERIOR</v>
          </cell>
          <cell r="R27">
            <v>53</v>
          </cell>
          <cell r="S27" t="str">
            <v>Entre 31 y 60</v>
          </cell>
          <cell r="T27" t="str">
            <v>Departmental Digital</v>
          </cell>
          <cell r="U27" t="str">
            <v>A3</v>
          </cell>
          <cell r="V27" t="str">
            <v>Ciudad principal</v>
          </cell>
          <cell r="W27" t="str">
            <v>2-Entre 31 y 60</v>
          </cell>
          <cell r="X27">
            <v>1.05</v>
          </cell>
          <cell r="Y27">
            <v>1433.25</v>
          </cell>
          <cell r="Z27">
            <v>1</v>
          </cell>
          <cell r="AA27">
            <v>1.32</v>
          </cell>
          <cell r="AB27">
            <v>5</v>
          </cell>
          <cell r="AC27">
            <v>0.26400000000000001</v>
          </cell>
          <cell r="AD27">
            <v>0</v>
          </cell>
          <cell r="AE27">
            <v>0</v>
          </cell>
          <cell r="AF27">
            <v>43556</v>
          </cell>
          <cell r="AG27">
            <v>43556</v>
          </cell>
          <cell r="AH27">
            <v>0</v>
          </cell>
          <cell r="AI27" t="str">
            <v>0-1 día</v>
          </cell>
          <cell r="AJ27">
            <v>0</v>
          </cell>
          <cell r="AK27">
            <v>0</v>
          </cell>
          <cell r="AL27">
            <v>0</v>
          </cell>
          <cell r="AM27">
            <v>1433.25</v>
          </cell>
          <cell r="AN27">
            <v>1433.25</v>
          </cell>
          <cell r="AO27">
            <v>1</v>
          </cell>
        </row>
        <row r="28">
          <cell r="B28" t="str">
            <v>0CX00609741</v>
          </cell>
          <cell r="C28" t="str">
            <v>0CX0060974</v>
          </cell>
          <cell r="D28" t="str">
            <v>ABR-19</v>
          </cell>
          <cell r="E28">
            <v>1</v>
          </cell>
          <cell r="F28" t="str">
            <v>2016975</v>
          </cell>
          <cell r="G28" t="str">
            <v>SR MANTENIMIENTO CORRECTIVO</v>
          </cell>
          <cell r="H28" t="str">
            <v>0770</v>
          </cell>
          <cell r="I28" t="str">
            <v>29/03/2019 10:32</v>
          </cell>
          <cell r="J28" t="str">
            <v>500159</v>
          </cell>
          <cell r="K28" t="str">
            <v>PITSS</v>
          </cell>
          <cell r="L28" t="str">
            <v>ASP</v>
          </cell>
          <cell r="M28" t="str">
            <v>COPY MARTZ PROFESIONAL SA DE CV</v>
          </cell>
          <cell r="N28" t="str">
            <v>AV UNIVERSIDAD 2761</v>
          </cell>
          <cell r="O28" t="str">
            <v>CHIHUAHUA-CHIH</v>
          </cell>
          <cell r="P28">
            <v>0</v>
          </cell>
          <cell r="Q28" t="str">
            <v>INTERIOR</v>
          </cell>
          <cell r="R28">
            <v>28</v>
          </cell>
          <cell r="S28" t="str">
            <v>Entre 16 y 30</v>
          </cell>
          <cell r="T28" t="str">
            <v>Entry Production Color Mid</v>
          </cell>
          <cell r="U28" t="str">
            <v>Entry Production</v>
          </cell>
          <cell r="V28" t="str">
            <v>Ciudad principal</v>
          </cell>
          <cell r="W28" t="str">
            <v>3-Entre 16 y 30</v>
          </cell>
          <cell r="X28">
            <v>1.05</v>
          </cell>
          <cell r="Y28">
            <v>1651.6500000000003</v>
          </cell>
          <cell r="Z28">
            <v>1</v>
          </cell>
          <cell r="AA28">
            <v>0.47</v>
          </cell>
          <cell r="AB28">
            <v>4</v>
          </cell>
          <cell r="AC28">
            <v>0.11749999999999999</v>
          </cell>
          <cell r="AD28">
            <v>0</v>
          </cell>
          <cell r="AE28">
            <v>0</v>
          </cell>
          <cell r="AF28">
            <v>43556</v>
          </cell>
          <cell r="AG28">
            <v>43556</v>
          </cell>
          <cell r="AH28">
            <v>0</v>
          </cell>
          <cell r="AI28" t="str">
            <v>0-1 día</v>
          </cell>
          <cell r="AJ28">
            <v>0</v>
          </cell>
          <cell r="AK28">
            <v>0</v>
          </cell>
          <cell r="AL28">
            <v>0</v>
          </cell>
          <cell r="AM28">
            <v>1651.6500000000003</v>
          </cell>
          <cell r="AN28">
            <v>1651.65</v>
          </cell>
          <cell r="AO28">
            <v>1</v>
          </cell>
        </row>
        <row r="29">
          <cell r="B29" t="str">
            <v>0XPN5467921</v>
          </cell>
          <cell r="C29" t="str">
            <v>0XPN546792</v>
          </cell>
          <cell r="D29" t="str">
            <v>ABR-19</v>
          </cell>
          <cell r="E29">
            <v>1</v>
          </cell>
          <cell r="F29" t="str">
            <v>2017879</v>
          </cell>
          <cell r="G29" t="str">
            <v>SR MANTENIMIENTO CORRECTIVO</v>
          </cell>
          <cell r="H29" t="str">
            <v>0560</v>
          </cell>
          <cell r="I29" t="str">
            <v>01/04/2019 08:45</v>
          </cell>
          <cell r="J29" t="str">
            <v>500157</v>
          </cell>
          <cell r="K29" t="str">
            <v>PITSS</v>
          </cell>
          <cell r="L29" t="str">
            <v>ASP</v>
          </cell>
          <cell r="M29" t="str">
            <v>OFFICE DEPOT DE MEXICO SA DE CV</v>
          </cell>
          <cell r="N29" t="str">
            <v>AV PASEO TRIUNFO LA REP 6321</v>
          </cell>
          <cell r="O29" t="str">
            <v>CIUDAD JUAREZ-CHIH</v>
          </cell>
          <cell r="P29">
            <v>0</v>
          </cell>
          <cell r="Q29" t="str">
            <v>INTERIOR</v>
          </cell>
          <cell r="R29">
            <v>16</v>
          </cell>
          <cell r="S29" t="str">
            <v>Entre 16 y 30</v>
          </cell>
          <cell r="T29" t="str">
            <v>Entry Production Color Low/Mid</v>
          </cell>
          <cell r="U29" t="str">
            <v>Entry Production</v>
          </cell>
          <cell r="V29" t="str">
            <v>Ciudad principal</v>
          </cell>
          <cell r="W29" t="str">
            <v>3-Entre 16 y 30</v>
          </cell>
          <cell r="X29">
            <v>1.05</v>
          </cell>
          <cell r="Y29">
            <v>1651.6500000000003</v>
          </cell>
          <cell r="Z29">
            <v>1</v>
          </cell>
          <cell r="AA29">
            <v>1.25</v>
          </cell>
          <cell r="AB29">
            <v>4</v>
          </cell>
          <cell r="AC29">
            <v>0.3125</v>
          </cell>
          <cell r="AD29">
            <v>0</v>
          </cell>
          <cell r="AE29">
            <v>0</v>
          </cell>
          <cell r="AF29">
            <v>43556</v>
          </cell>
          <cell r="AG29">
            <v>43556</v>
          </cell>
          <cell r="AH29">
            <v>0</v>
          </cell>
          <cell r="AI29" t="str">
            <v>0-1 día</v>
          </cell>
          <cell r="AJ29">
            <v>0</v>
          </cell>
          <cell r="AK29">
            <v>0</v>
          </cell>
          <cell r="AL29">
            <v>0</v>
          </cell>
          <cell r="AM29">
            <v>1651.6500000000003</v>
          </cell>
          <cell r="AN29">
            <v>1258.4000000000001</v>
          </cell>
          <cell r="AO29">
            <v>1</v>
          </cell>
        </row>
        <row r="30">
          <cell r="B30" t="str">
            <v>0BG29474751</v>
          </cell>
          <cell r="C30" t="str">
            <v>0BG2947475</v>
          </cell>
          <cell r="D30" t="str">
            <v>ABR-19</v>
          </cell>
          <cell r="E30">
            <v>1</v>
          </cell>
          <cell r="F30" t="str">
            <v>2017885</v>
          </cell>
          <cell r="G30" t="str">
            <v>SR MANTENIMIENTO CORRECTIVO</v>
          </cell>
          <cell r="H30" t="str">
            <v>4395</v>
          </cell>
          <cell r="I30" t="str">
            <v>01/04/2019 08:49</v>
          </cell>
          <cell r="J30" t="str">
            <v>500019</v>
          </cell>
          <cell r="K30" t="str">
            <v>PITSS</v>
          </cell>
          <cell r="L30" t="str">
            <v>ASP</v>
          </cell>
          <cell r="M30" t="str">
            <v>OFFICE DEPOT DE MEXICO SA DE CV</v>
          </cell>
          <cell r="N30" t="str">
            <v>BLV INDEPENDENCIA SN</v>
          </cell>
          <cell r="O30" t="str">
            <v>TORREON-COAH</v>
          </cell>
          <cell r="P30">
            <v>0</v>
          </cell>
          <cell r="Q30" t="str">
            <v>INTERIOR</v>
          </cell>
          <cell r="R30">
            <v>58</v>
          </cell>
          <cell r="S30" t="str">
            <v>Entre 31 y 60</v>
          </cell>
          <cell r="T30" t="str">
            <v>Light Production Digital Business</v>
          </cell>
          <cell r="U30" t="str">
            <v>Entry Production</v>
          </cell>
          <cell r="V30" t="str">
            <v>Otras</v>
          </cell>
          <cell r="W30" t="str">
            <v>3-Entre 31 y 60</v>
          </cell>
          <cell r="X30">
            <v>1.1000000000000001</v>
          </cell>
          <cell r="Y30">
            <v>1730.3000000000004</v>
          </cell>
          <cell r="Z30">
            <v>1</v>
          </cell>
          <cell r="AA30">
            <v>1.53</v>
          </cell>
          <cell r="AB30">
            <v>6</v>
          </cell>
          <cell r="AC30">
            <v>0.255</v>
          </cell>
          <cell r="AD30">
            <v>0</v>
          </cell>
          <cell r="AE30">
            <v>0</v>
          </cell>
          <cell r="AF30">
            <v>43556</v>
          </cell>
          <cell r="AG30">
            <v>43556</v>
          </cell>
          <cell r="AH30">
            <v>0</v>
          </cell>
          <cell r="AI30" t="str">
            <v>0-1 día</v>
          </cell>
          <cell r="AJ30">
            <v>0</v>
          </cell>
          <cell r="AK30">
            <v>0</v>
          </cell>
          <cell r="AL30">
            <v>0</v>
          </cell>
          <cell r="AM30">
            <v>1730.3000000000004</v>
          </cell>
          <cell r="AN30">
            <v>1730.3</v>
          </cell>
          <cell r="AO30">
            <v>1</v>
          </cell>
        </row>
        <row r="31">
          <cell r="B31" t="str">
            <v>0A1H0211991</v>
          </cell>
          <cell r="C31" t="str">
            <v>0A1H021199</v>
          </cell>
          <cell r="D31" t="str">
            <v>ABR-19</v>
          </cell>
          <cell r="E31">
            <v>1</v>
          </cell>
          <cell r="F31" t="str">
            <v>2018135</v>
          </cell>
          <cell r="G31" t="str">
            <v>SR MANTENIMIENTO CORRECTIVO</v>
          </cell>
          <cell r="H31" t="str">
            <v>6705</v>
          </cell>
          <cell r="I31" t="str">
            <v>01/04/2019 12:07</v>
          </cell>
          <cell r="J31" t="str">
            <v>500089</v>
          </cell>
          <cell r="K31" t="str">
            <v>PITSS</v>
          </cell>
          <cell r="L31" t="str">
            <v>ASP</v>
          </cell>
          <cell r="M31" t="str">
            <v>RIO BRAVO ELECTRICOS S DE RL DE CV</v>
          </cell>
          <cell r="N31" t="str">
            <v>HERMANOS ESCOBAR 5756</v>
          </cell>
          <cell r="O31" t="str">
            <v>Ciudad Juarez-CHIH</v>
          </cell>
          <cell r="P31">
            <v>1</v>
          </cell>
          <cell r="Q31" t="str">
            <v>INTERIOR</v>
          </cell>
          <cell r="R31">
            <v>54</v>
          </cell>
          <cell r="S31" t="str">
            <v>Entre 31 y 60</v>
          </cell>
          <cell r="T31" t="str">
            <v>WF Mono Systems and Legacy Color</v>
          </cell>
          <cell r="U31" t="str">
            <v>WF</v>
          </cell>
          <cell r="V31" t="str">
            <v>Ciudad principal</v>
          </cell>
          <cell r="W31" t="str">
            <v>3-Entre 31 y 60</v>
          </cell>
          <cell r="X31">
            <v>1.1000000000000001</v>
          </cell>
          <cell r="Y31">
            <v>0</v>
          </cell>
          <cell r="Z31">
            <v>1</v>
          </cell>
          <cell r="AA31">
            <v>0.53</v>
          </cell>
          <cell r="AB31">
            <v>4</v>
          </cell>
          <cell r="AC31">
            <v>0.13250000000000001</v>
          </cell>
          <cell r="AD31">
            <v>0</v>
          </cell>
          <cell r="AE31">
            <v>0</v>
          </cell>
          <cell r="AF31">
            <v>43556</v>
          </cell>
          <cell r="AG31">
            <v>43556</v>
          </cell>
          <cell r="AH31">
            <v>0</v>
          </cell>
          <cell r="AI31" t="str">
            <v>0-1 día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1</v>
          </cell>
        </row>
        <row r="32">
          <cell r="B32" t="str">
            <v>0X760927981</v>
          </cell>
          <cell r="C32" t="str">
            <v>0X76092798</v>
          </cell>
          <cell r="D32" t="str">
            <v>ABR-19</v>
          </cell>
          <cell r="E32">
            <v>1</v>
          </cell>
          <cell r="F32" t="str">
            <v>2018065</v>
          </cell>
          <cell r="G32" t="str">
            <v>SR MANTENIMIENTO CORRECTIVO</v>
          </cell>
          <cell r="H32" t="str">
            <v>5955</v>
          </cell>
          <cell r="I32" t="str">
            <v>01/04/2019 11:08</v>
          </cell>
          <cell r="J32" t="str">
            <v>800183</v>
          </cell>
          <cell r="K32" t="str">
            <v>PITSS</v>
          </cell>
          <cell r="L32" t="str">
            <v>ASP</v>
          </cell>
          <cell r="M32" t="str">
            <v>DHL EXPRESS MEXICO SA DE CV</v>
          </cell>
          <cell r="N32" t="str">
            <v>AV LAZARO CARDENAS 2229</v>
          </cell>
          <cell r="O32" t="str">
            <v>GUADALAJARA-JAL</v>
          </cell>
          <cell r="P32">
            <v>0</v>
          </cell>
          <cell r="Q32" t="str">
            <v>INTERIOR</v>
          </cell>
          <cell r="R32">
            <v>264</v>
          </cell>
          <cell r="S32" t="str">
            <v>&gt;60</v>
          </cell>
          <cell r="T32" t="str">
            <v>Departmental Digital</v>
          </cell>
          <cell r="U32" t="str">
            <v>A3</v>
          </cell>
          <cell r="V32" t="str">
            <v>Ciudad principal</v>
          </cell>
          <cell r="W32" t="str">
            <v>2-&gt;60</v>
          </cell>
          <cell r="X32">
            <v>1.1000000000000001</v>
          </cell>
          <cell r="Y32">
            <v>1501.5000000000002</v>
          </cell>
          <cell r="Z32">
            <v>1</v>
          </cell>
          <cell r="AA32">
            <v>2.0699999999999998</v>
          </cell>
          <cell r="AB32">
            <v>5</v>
          </cell>
          <cell r="AC32">
            <v>0.41399999999999998</v>
          </cell>
          <cell r="AD32">
            <v>0</v>
          </cell>
          <cell r="AE32">
            <v>0</v>
          </cell>
          <cell r="AF32">
            <v>43556</v>
          </cell>
          <cell r="AG32">
            <v>43556</v>
          </cell>
          <cell r="AH32">
            <v>0</v>
          </cell>
          <cell r="AI32" t="str">
            <v>0-1 día</v>
          </cell>
          <cell r="AJ32">
            <v>0</v>
          </cell>
          <cell r="AK32">
            <v>0</v>
          </cell>
          <cell r="AL32">
            <v>0</v>
          </cell>
          <cell r="AM32">
            <v>1501.5000000000002</v>
          </cell>
          <cell r="AN32">
            <v>1501.5</v>
          </cell>
          <cell r="AO32">
            <v>1</v>
          </cell>
        </row>
        <row r="33">
          <cell r="B33" t="str">
            <v>0VGW6320641</v>
          </cell>
          <cell r="C33" t="str">
            <v>0VGW632064</v>
          </cell>
          <cell r="D33" t="str">
            <v>ABR-19</v>
          </cell>
          <cell r="E33">
            <v>1</v>
          </cell>
          <cell r="F33" t="str">
            <v>2017975</v>
          </cell>
          <cell r="G33" t="str">
            <v>SR MANTENIMIENTO CORRECTIVO</v>
          </cell>
          <cell r="H33" t="str">
            <v>0251</v>
          </cell>
          <cell r="I33" t="str">
            <v>01/04/2019 10:14</v>
          </cell>
          <cell r="J33" t="str">
            <v>500161</v>
          </cell>
          <cell r="K33" t="str">
            <v>PITSS</v>
          </cell>
          <cell r="L33" t="str">
            <v>ASP</v>
          </cell>
          <cell r="M33" t="str">
            <v>COPY MARTZ PROFESIONAL SA DE CV</v>
          </cell>
          <cell r="N33" t="str">
            <v>PERIFERICO ORTIZ MENA LOCAL 8 SN</v>
          </cell>
          <cell r="O33" t="str">
            <v>CHIHUAHUA-CHIH</v>
          </cell>
          <cell r="P33">
            <v>0</v>
          </cell>
          <cell r="Q33" t="str">
            <v>INTERIOR</v>
          </cell>
          <cell r="R33">
            <v>10</v>
          </cell>
          <cell r="S33" t="str">
            <v>Entre 7 y 15</v>
          </cell>
          <cell r="T33" t="str">
            <v>A3 Professional Color Laser MFPs</v>
          </cell>
          <cell r="U33" t="str">
            <v>A3</v>
          </cell>
          <cell r="V33" t="str">
            <v>Ciudad principal</v>
          </cell>
          <cell r="W33" t="str">
            <v>2-Entre 7 y 15</v>
          </cell>
          <cell r="X33">
            <v>0.6</v>
          </cell>
          <cell r="Y33">
            <v>819</v>
          </cell>
          <cell r="Z33">
            <v>1</v>
          </cell>
          <cell r="AA33">
            <v>0</v>
          </cell>
          <cell r="AB33">
            <v>5</v>
          </cell>
          <cell r="AC33">
            <v>0</v>
          </cell>
          <cell r="AD33">
            <v>0</v>
          </cell>
          <cell r="AE33">
            <v>0</v>
          </cell>
          <cell r="AF33">
            <v>43556</v>
          </cell>
          <cell r="AG33">
            <v>43556</v>
          </cell>
          <cell r="AH33">
            <v>0</v>
          </cell>
          <cell r="AI33" t="str">
            <v>0-1 día</v>
          </cell>
          <cell r="AJ33">
            <v>0</v>
          </cell>
          <cell r="AK33">
            <v>0</v>
          </cell>
          <cell r="AL33">
            <v>0</v>
          </cell>
          <cell r="AM33">
            <v>819</v>
          </cell>
          <cell r="AN33">
            <v>819</v>
          </cell>
          <cell r="AO33">
            <v>4</v>
          </cell>
        </row>
        <row r="34">
          <cell r="B34" t="str">
            <v>0X767079451</v>
          </cell>
          <cell r="C34" t="str">
            <v>0X76707945</v>
          </cell>
          <cell r="D34" t="str">
            <v>ABR-19</v>
          </cell>
          <cell r="E34">
            <v>1</v>
          </cell>
          <cell r="F34" t="str">
            <v>2017835</v>
          </cell>
          <cell r="G34" t="str">
            <v>SR MANTENIMIENTO CORRECTIVO</v>
          </cell>
          <cell r="H34" t="str">
            <v>5945</v>
          </cell>
          <cell r="I34" t="str">
            <v>01/04/2019 07:56</v>
          </cell>
          <cell r="J34" t="str">
            <v>500019</v>
          </cell>
          <cell r="K34" t="str">
            <v>PITSS</v>
          </cell>
          <cell r="L34" t="str">
            <v>ASP</v>
          </cell>
          <cell r="M34" t="str">
            <v>DELPHI DIESEL SYSTEMS S DE RL DE CV</v>
          </cell>
          <cell r="N34" t="str">
            <v>ALAMEDAS No 750</v>
          </cell>
          <cell r="O34" t="str">
            <v>Torreon-COAH</v>
          </cell>
          <cell r="P34">
            <v>0</v>
          </cell>
          <cell r="Q34" t="str">
            <v>INTERIOR</v>
          </cell>
          <cell r="R34">
            <v>6</v>
          </cell>
          <cell r="S34" t="str">
            <v>Entre 3 y 6</v>
          </cell>
          <cell r="T34" t="str">
            <v>Office Digital</v>
          </cell>
          <cell r="U34" t="str">
            <v>A3</v>
          </cell>
          <cell r="V34" t="str">
            <v>Otras</v>
          </cell>
          <cell r="W34" t="str">
            <v>2-Entre 3 y 6</v>
          </cell>
          <cell r="X34">
            <v>0</v>
          </cell>
          <cell r="Y34">
            <v>0</v>
          </cell>
          <cell r="Z34">
            <v>1</v>
          </cell>
          <cell r="AA34">
            <v>5.35</v>
          </cell>
          <cell r="AB34">
            <v>9</v>
          </cell>
          <cell r="AC34">
            <v>0.59444444444444444</v>
          </cell>
          <cell r="AD34">
            <v>0</v>
          </cell>
          <cell r="AE34">
            <v>0</v>
          </cell>
          <cell r="AF34">
            <v>43556</v>
          </cell>
          <cell r="AG34">
            <v>43556</v>
          </cell>
          <cell r="AH34">
            <v>0</v>
          </cell>
          <cell r="AI34" t="str">
            <v>0-1 día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1</v>
          </cell>
        </row>
        <row r="35">
          <cell r="B35" t="str">
            <v>0MX12165691</v>
          </cell>
          <cell r="C35" t="str">
            <v>0MX1216569</v>
          </cell>
          <cell r="D35" t="str">
            <v>ABR-19</v>
          </cell>
          <cell r="E35">
            <v>1</v>
          </cell>
          <cell r="F35" t="str">
            <v>2018149</v>
          </cell>
          <cell r="G35" t="str">
            <v>SR MANTENIMIENTO CORRECTIVO</v>
          </cell>
          <cell r="H35" t="str">
            <v>7835</v>
          </cell>
          <cell r="I35" t="str">
            <v>01/04/2019 12:19</v>
          </cell>
          <cell r="J35" t="str">
            <v>500158</v>
          </cell>
          <cell r="K35" t="str">
            <v>PITSS</v>
          </cell>
          <cell r="L35" t="str">
            <v>ASP</v>
          </cell>
          <cell r="M35" t="str">
            <v>FLEXTRONICS MANUFACTURING JUAREZ S DE RL DE CV</v>
          </cell>
          <cell r="N35" t="str">
            <v>BLVD INDEPENDENCIA 4240</v>
          </cell>
          <cell r="O35" t="str">
            <v>Ciudad Juarez-CHIH</v>
          </cell>
          <cell r="P35">
            <v>0</v>
          </cell>
          <cell r="Q35" t="str">
            <v>INTERIOR</v>
          </cell>
          <cell r="R35">
            <v>255</v>
          </cell>
          <cell r="S35" t="str">
            <v>&gt;60</v>
          </cell>
          <cell r="T35" t="str">
            <v>A3 Office Color Laser MFPs</v>
          </cell>
          <cell r="U35" t="str">
            <v>A3</v>
          </cell>
          <cell r="V35" t="str">
            <v>Ciudad principal</v>
          </cell>
          <cell r="W35" t="str">
            <v>2-&gt;60</v>
          </cell>
          <cell r="X35">
            <v>1.1000000000000001</v>
          </cell>
          <cell r="Y35">
            <v>1501.5000000000002</v>
          </cell>
          <cell r="Z35">
            <v>1</v>
          </cell>
          <cell r="AA35">
            <v>1.86</v>
          </cell>
          <cell r="AB35">
            <v>5</v>
          </cell>
          <cell r="AC35">
            <v>0.372</v>
          </cell>
          <cell r="AD35">
            <v>0</v>
          </cell>
          <cell r="AE35">
            <v>0</v>
          </cell>
          <cell r="AF35">
            <v>43556</v>
          </cell>
          <cell r="AG35">
            <v>43556</v>
          </cell>
          <cell r="AH35">
            <v>0</v>
          </cell>
          <cell r="AI35" t="str">
            <v>0-1 día</v>
          </cell>
          <cell r="AJ35">
            <v>0</v>
          </cell>
          <cell r="AK35">
            <v>0</v>
          </cell>
          <cell r="AL35">
            <v>0</v>
          </cell>
          <cell r="AM35">
            <v>1501.5000000000002</v>
          </cell>
          <cell r="AN35">
            <v>1501.5</v>
          </cell>
          <cell r="AO35">
            <v>1</v>
          </cell>
        </row>
        <row r="36">
          <cell r="B36" t="str">
            <v>9HB9140021</v>
          </cell>
          <cell r="C36" t="str">
            <v>9HB914002</v>
          </cell>
          <cell r="D36" t="str">
            <v>ABR-19</v>
          </cell>
          <cell r="E36">
            <v>1</v>
          </cell>
          <cell r="F36" t="str">
            <v>2016871</v>
          </cell>
          <cell r="G36" t="str">
            <v>SR INSTALACION DE EQUIPO</v>
          </cell>
          <cell r="H36" t="str">
            <v>4002</v>
          </cell>
          <cell r="I36" t="str">
            <v>29/03/2019 09:25</v>
          </cell>
          <cell r="J36" t="str">
            <v>500161</v>
          </cell>
          <cell r="K36" t="str">
            <v>PITSS</v>
          </cell>
          <cell r="L36" t="str">
            <v>ASP</v>
          </cell>
          <cell r="M36" t="str">
            <v>OPCIONES DE SERVICIO EN MEXICO</v>
          </cell>
          <cell r="N36" t="str">
            <v>ALEJANDRO DUMAS 1326</v>
          </cell>
          <cell r="O36" t="str">
            <v>Chihuahua-CHIH</v>
          </cell>
          <cell r="P36">
            <v>0</v>
          </cell>
          <cell r="Q36" t="str">
            <v>INTERIOR</v>
          </cell>
          <cell r="R36" t="str">
            <v xml:space="preserve">  </v>
          </cell>
          <cell r="S36" t="str">
            <v>&gt;60</v>
          </cell>
          <cell r="T36" t="str">
            <v>A4 Mono MFPs</v>
          </cell>
          <cell r="U36" t="str">
            <v>A4</v>
          </cell>
          <cell r="V36" t="str">
            <v>Ciudad principal</v>
          </cell>
          <cell r="W36" t="str">
            <v>1-&gt;60</v>
          </cell>
          <cell r="X36">
            <v>1</v>
          </cell>
          <cell r="Y36">
            <v>1072.5000000000002</v>
          </cell>
          <cell r="Z36">
            <v>0</v>
          </cell>
          <cell r="AA36">
            <v>5</v>
          </cell>
          <cell r="AB36">
            <v>5</v>
          </cell>
          <cell r="AC36">
            <v>1</v>
          </cell>
          <cell r="AD36">
            <v>0</v>
          </cell>
          <cell r="AE36">
            <v>0</v>
          </cell>
          <cell r="AF36">
            <v>43556</v>
          </cell>
          <cell r="AG36">
            <v>43556</v>
          </cell>
          <cell r="AH36">
            <v>0</v>
          </cell>
          <cell r="AI36" t="str">
            <v>0-1 día</v>
          </cell>
          <cell r="AJ36">
            <v>0</v>
          </cell>
          <cell r="AK36">
            <v>0</v>
          </cell>
          <cell r="AL36">
            <v>0</v>
          </cell>
          <cell r="AM36">
            <v>1072.5000000000002</v>
          </cell>
          <cell r="AN36" t="e">
            <v>#N/A</v>
          </cell>
          <cell r="AO36">
            <v>3</v>
          </cell>
        </row>
        <row r="37">
          <cell r="B37" t="str">
            <v>7CX0422941</v>
          </cell>
          <cell r="C37" t="str">
            <v>7CX042294</v>
          </cell>
          <cell r="D37" t="str">
            <v>ABR-19</v>
          </cell>
          <cell r="E37">
            <v>1</v>
          </cell>
          <cell r="F37" t="str">
            <v>2017189</v>
          </cell>
          <cell r="G37" t="str">
            <v>SR MANTENIMIENTO CORRECTIVO</v>
          </cell>
          <cell r="H37" t="str">
            <v>7025</v>
          </cell>
          <cell r="I37" t="str">
            <v>29/03/2019 15:17</v>
          </cell>
          <cell r="J37" t="str">
            <v>800027</v>
          </cell>
          <cell r="K37" t="str">
            <v>PITSS</v>
          </cell>
          <cell r="L37" t="str">
            <v>ASP</v>
          </cell>
          <cell r="M37" t="str">
            <v>JOSE DE JESUS FLORES PEREZ</v>
          </cell>
          <cell r="N37" t="str">
            <v>GUILLERMO PRIETO No 65</v>
          </cell>
          <cell r="O37" t="str">
            <v>Jalisco-JAL</v>
          </cell>
          <cell r="P37">
            <v>0</v>
          </cell>
          <cell r="Q37" t="str">
            <v>INTERIOR</v>
          </cell>
          <cell r="R37">
            <v>2675</v>
          </cell>
          <cell r="S37" t="str">
            <v>&gt;60</v>
          </cell>
          <cell r="T37" t="str">
            <v>Office Digital</v>
          </cell>
          <cell r="U37" t="str">
            <v>A3</v>
          </cell>
          <cell r="V37" t="str">
            <v>Ciudad principal</v>
          </cell>
          <cell r="W37" t="str">
            <v>2-&gt;60</v>
          </cell>
          <cell r="X37">
            <v>1.1000000000000001</v>
          </cell>
          <cell r="Y37">
            <v>1501.5000000000002</v>
          </cell>
          <cell r="Z37">
            <v>1</v>
          </cell>
          <cell r="AA37">
            <v>5.95</v>
          </cell>
          <cell r="AB37">
            <v>5</v>
          </cell>
          <cell r="AC37">
            <v>1.19</v>
          </cell>
          <cell r="AD37">
            <v>4.7499999999999987E-2</v>
          </cell>
          <cell r="AE37">
            <v>-64.837499999999977</v>
          </cell>
          <cell r="AF37">
            <v>43556</v>
          </cell>
          <cell r="AG37">
            <v>43556</v>
          </cell>
          <cell r="AH37">
            <v>0</v>
          </cell>
          <cell r="AI37" t="str">
            <v>0-1 día</v>
          </cell>
          <cell r="AJ37">
            <v>0</v>
          </cell>
          <cell r="AK37">
            <v>0</v>
          </cell>
          <cell r="AL37">
            <v>0</v>
          </cell>
          <cell r="AM37">
            <v>1501.5000000000002</v>
          </cell>
          <cell r="AN37" t="e">
            <v>#N/A</v>
          </cell>
          <cell r="AO37">
            <v>1</v>
          </cell>
        </row>
        <row r="38">
          <cell r="B38" t="str">
            <v>0C7X2468431</v>
          </cell>
          <cell r="C38" t="str">
            <v>0C7X246843</v>
          </cell>
          <cell r="D38" t="str">
            <v>ABR-19</v>
          </cell>
          <cell r="E38">
            <v>1</v>
          </cell>
          <cell r="F38" t="str">
            <v>2018271</v>
          </cell>
          <cell r="G38" t="str">
            <v>SR MANTENIMIENTO CORRECTIVO</v>
          </cell>
          <cell r="H38" t="str">
            <v>3657</v>
          </cell>
          <cell r="I38" t="str">
            <v>01/04/2019 14:33</v>
          </cell>
          <cell r="J38" t="str">
            <v>500071</v>
          </cell>
          <cell r="K38" t="str">
            <v>PITSS</v>
          </cell>
          <cell r="L38" t="str">
            <v>ASP</v>
          </cell>
          <cell r="M38" t="str">
            <v>AXA SEGUROS SA DE CV</v>
          </cell>
          <cell r="N38" t="str">
            <v>SEXTA Y SOLERNAU No 1300 LOCAL 12</v>
          </cell>
          <cell r="O38" t="str">
            <v>Matamoros-TAM</v>
          </cell>
          <cell r="P38">
            <v>0</v>
          </cell>
          <cell r="Q38" t="str">
            <v>INTERIOR</v>
          </cell>
          <cell r="R38">
            <v>3</v>
          </cell>
          <cell r="S38" t="str">
            <v>&lt;=3</v>
          </cell>
          <cell r="T38" t="str">
            <v>A4 Mono MFPs</v>
          </cell>
          <cell r="U38" t="str">
            <v>A4</v>
          </cell>
          <cell r="V38" t="str">
            <v>Ciudad principal</v>
          </cell>
          <cell r="W38" t="str">
            <v>1-&lt;=3</v>
          </cell>
          <cell r="X38">
            <v>0</v>
          </cell>
          <cell r="Y38">
            <v>0</v>
          </cell>
          <cell r="Z38">
            <v>1</v>
          </cell>
          <cell r="AA38">
            <v>1.87</v>
          </cell>
          <cell r="AB38">
            <v>5</v>
          </cell>
          <cell r="AC38">
            <v>0.374</v>
          </cell>
          <cell r="AD38">
            <v>0</v>
          </cell>
          <cell r="AE38">
            <v>0</v>
          </cell>
          <cell r="AF38">
            <v>43556</v>
          </cell>
          <cell r="AG38">
            <v>43556</v>
          </cell>
          <cell r="AH38">
            <v>0</v>
          </cell>
          <cell r="AI38" t="str">
            <v>0-1 día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1</v>
          </cell>
        </row>
        <row r="39">
          <cell r="B39" t="str">
            <v>0GXV8960421</v>
          </cell>
          <cell r="C39" t="str">
            <v>0GXV896042</v>
          </cell>
          <cell r="D39" t="str">
            <v>ABR-19</v>
          </cell>
          <cell r="E39">
            <v>1</v>
          </cell>
          <cell r="F39" t="str">
            <v>2016655</v>
          </cell>
          <cell r="G39" t="str">
            <v>SR MANTENIMIENTO CORRECTIVO</v>
          </cell>
          <cell r="H39" t="str">
            <v>4120</v>
          </cell>
          <cell r="I39" t="str">
            <v>28/03/2019 17:28</v>
          </cell>
          <cell r="J39" t="str">
            <v>100037</v>
          </cell>
          <cell r="K39" t="str">
            <v>PITSS</v>
          </cell>
          <cell r="L39" t="str">
            <v>ASP</v>
          </cell>
          <cell r="M39" t="str">
            <v>IVOS DE MEXICO SA DE CV</v>
          </cell>
          <cell r="N39" t="str">
            <v>AV AGRIPIN GARCIA ESTRADA 1308</v>
          </cell>
          <cell r="O39" t="str">
            <v>TOLUCA DE LERDO-MEX</v>
          </cell>
          <cell r="P39">
            <v>0</v>
          </cell>
          <cell r="Q39" t="str">
            <v>INTERIOR</v>
          </cell>
          <cell r="R39">
            <v>20</v>
          </cell>
          <cell r="S39" t="str">
            <v>Entre 16 y 30</v>
          </cell>
          <cell r="T39" t="str">
            <v>Light Production Digital Business</v>
          </cell>
          <cell r="U39" t="str">
            <v>Entry Production</v>
          </cell>
          <cell r="V39" t="str">
            <v>Ciudad principal</v>
          </cell>
          <cell r="W39" t="str">
            <v>3-Entre 16 y 30</v>
          </cell>
          <cell r="X39">
            <v>1.05</v>
          </cell>
          <cell r="Y39">
            <v>1651.6500000000003</v>
          </cell>
          <cell r="Z39">
            <v>1</v>
          </cell>
          <cell r="AA39">
            <v>0.03</v>
          </cell>
          <cell r="AB39">
            <v>4</v>
          </cell>
          <cell r="AC39">
            <v>7.4999999999999997E-3</v>
          </cell>
          <cell r="AD39">
            <v>0</v>
          </cell>
          <cell r="AE39">
            <v>0</v>
          </cell>
          <cell r="AF39">
            <v>43553</v>
          </cell>
          <cell r="AG39">
            <v>43556</v>
          </cell>
          <cell r="AH39">
            <v>1</v>
          </cell>
          <cell r="AI39" t="str">
            <v>0-1 día</v>
          </cell>
          <cell r="AJ39">
            <v>0</v>
          </cell>
          <cell r="AK39">
            <v>0</v>
          </cell>
          <cell r="AL39">
            <v>0</v>
          </cell>
          <cell r="AM39">
            <v>1651.6500000000003</v>
          </cell>
          <cell r="AN39">
            <v>943.8</v>
          </cell>
          <cell r="AO39">
            <v>2</v>
          </cell>
        </row>
        <row r="40">
          <cell r="B40" t="str">
            <v>0EX92933861</v>
          </cell>
          <cell r="C40" t="str">
            <v>0EX9293386</v>
          </cell>
          <cell r="D40" t="str">
            <v>ABR-19</v>
          </cell>
          <cell r="E40">
            <v>1</v>
          </cell>
          <cell r="F40" t="str">
            <v>2016843</v>
          </cell>
          <cell r="G40" t="str">
            <v>SR MANTENIMIENTO CORRECTIVO</v>
          </cell>
          <cell r="H40" t="str">
            <v>5866</v>
          </cell>
          <cell r="I40" t="str">
            <v>29/03/2019 08:31</v>
          </cell>
          <cell r="J40" t="str">
            <v>800188</v>
          </cell>
          <cell r="K40" t="str">
            <v>PITSS</v>
          </cell>
          <cell r="L40" t="str">
            <v>ASP</v>
          </cell>
          <cell r="M40" t="str">
            <v>OPERADORA OMX SA DE CV</v>
          </cell>
          <cell r="N40" t="str">
            <v>PASEO IRAPUATO 1101</v>
          </cell>
          <cell r="O40" t="str">
            <v>IRAPUATO-GTO</v>
          </cell>
          <cell r="P40">
            <v>0</v>
          </cell>
          <cell r="Q40" t="str">
            <v>INTERIOR</v>
          </cell>
          <cell r="R40">
            <v>17</v>
          </cell>
          <cell r="S40" t="str">
            <v>Entre 16 y 30</v>
          </cell>
          <cell r="T40" t="str">
            <v>Departmental Digital</v>
          </cell>
          <cell r="U40" t="str">
            <v>A3</v>
          </cell>
          <cell r="V40" t="str">
            <v>Ciudad principal</v>
          </cell>
          <cell r="W40" t="str">
            <v>2-Entre 16 y 30</v>
          </cell>
          <cell r="X40">
            <v>0.8</v>
          </cell>
          <cell r="Y40">
            <v>1092</v>
          </cell>
          <cell r="Z40">
            <v>1</v>
          </cell>
          <cell r="AA40">
            <v>0.98</v>
          </cell>
          <cell r="AB40">
            <v>5</v>
          </cell>
          <cell r="AC40">
            <v>0.19600000000000001</v>
          </cell>
          <cell r="AD40">
            <v>0</v>
          </cell>
          <cell r="AE40">
            <v>0</v>
          </cell>
          <cell r="AF40">
            <v>43553</v>
          </cell>
          <cell r="AG40">
            <v>43556</v>
          </cell>
          <cell r="AH40">
            <v>1</v>
          </cell>
          <cell r="AI40" t="str">
            <v>0-1 día</v>
          </cell>
          <cell r="AJ40">
            <v>0</v>
          </cell>
          <cell r="AK40">
            <v>0</v>
          </cell>
          <cell r="AL40">
            <v>0</v>
          </cell>
          <cell r="AM40">
            <v>1092</v>
          </cell>
          <cell r="AN40">
            <v>1092</v>
          </cell>
          <cell r="AO40">
            <v>3</v>
          </cell>
        </row>
        <row r="41">
          <cell r="B41" t="str">
            <v>0LX56888241</v>
          </cell>
          <cell r="C41" t="str">
            <v>0LX5688824</v>
          </cell>
          <cell r="D41" t="str">
            <v>ABR-19</v>
          </cell>
          <cell r="E41">
            <v>1</v>
          </cell>
          <cell r="F41" t="str">
            <v>2016981</v>
          </cell>
          <cell r="G41" t="str">
            <v>SR MANTENIMIENTO CORRECTIVO</v>
          </cell>
          <cell r="H41" t="str">
            <v>7222</v>
          </cell>
          <cell r="I41" t="str">
            <v>29/03/2019 10:46</v>
          </cell>
          <cell r="J41" t="str">
            <v>500157</v>
          </cell>
          <cell r="K41" t="str">
            <v>PITSS</v>
          </cell>
          <cell r="L41" t="str">
            <v>ASP</v>
          </cell>
          <cell r="M41" t="str">
            <v>SUBENSAMBLES INTERNACIONALES S DE RL DE CV</v>
          </cell>
          <cell r="N41" t="str">
            <v>PROL HERMANOS ESCOBAR No 7151-E</v>
          </cell>
          <cell r="O41" t="str">
            <v>Ciudad Juarez-CHIH</v>
          </cell>
          <cell r="P41">
            <v>0</v>
          </cell>
          <cell r="Q41" t="str">
            <v>INTERIOR</v>
          </cell>
          <cell r="R41">
            <v>50</v>
          </cell>
          <cell r="S41" t="str">
            <v>Entre 31 y 60</v>
          </cell>
          <cell r="T41" t="str">
            <v>A3 Office Color Laser MFPs</v>
          </cell>
          <cell r="U41" t="str">
            <v>A3</v>
          </cell>
          <cell r="V41" t="str">
            <v>Ciudad principal</v>
          </cell>
          <cell r="W41" t="str">
            <v>2-Entre 31 y 60</v>
          </cell>
          <cell r="X41">
            <v>1.05</v>
          </cell>
          <cell r="Y41">
            <v>1433.25</v>
          </cell>
          <cell r="Z41">
            <v>1</v>
          </cell>
          <cell r="AA41">
            <v>2.73</v>
          </cell>
          <cell r="AB41">
            <v>5</v>
          </cell>
          <cell r="AC41">
            <v>0.54600000000000004</v>
          </cell>
          <cell r="AD41">
            <v>0</v>
          </cell>
          <cell r="AE41">
            <v>0</v>
          </cell>
          <cell r="AF41">
            <v>43553</v>
          </cell>
          <cell r="AG41">
            <v>43556</v>
          </cell>
          <cell r="AH41">
            <v>1</v>
          </cell>
          <cell r="AI41" t="str">
            <v>0-1 día</v>
          </cell>
          <cell r="AJ41">
            <v>0</v>
          </cell>
          <cell r="AK41">
            <v>0</v>
          </cell>
          <cell r="AL41">
            <v>0</v>
          </cell>
          <cell r="AM41">
            <v>1433.25</v>
          </cell>
          <cell r="AN41">
            <v>0</v>
          </cell>
          <cell r="AO41">
            <v>2</v>
          </cell>
        </row>
        <row r="42">
          <cell r="B42" t="str">
            <v>0BG29471531</v>
          </cell>
          <cell r="C42" t="str">
            <v>0BG2947153</v>
          </cell>
          <cell r="D42" t="str">
            <v>ABR-19</v>
          </cell>
          <cell r="E42">
            <v>1</v>
          </cell>
          <cell r="F42" t="str">
            <v>2017165</v>
          </cell>
          <cell r="G42" t="str">
            <v>SR MANTENIMIENTO CORRECTIVO</v>
          </cell>
          <cell r="H42" t="str">
            <v>4395</v>
          </cell>
          <cell r="I42" t="str">
            <v>29/03/2019 14:25</v>
          </cell>
          <cell r="J42" t="str">
            <v>500157</v>
          </cell>
          <cell r="K42" t="str">
            <v>PITSS</v>
          </cell>
          <cell r="L42" t="str">
            <v>ASP</v>
          </cell>
          <cell r="M42" t="str">
            <v>OFFICE DEPOT DE MEXICO SA DE CV</v>
          </cell>
          <cell r="N42" t="str">
            <v>AV PASEO TRIUNFO LA REP 6321</v>
          </cell>
          <cell r="O42" t="str">
            <v>CIUDAD JUAREZ-CHIH</v>
          </cell>
          <cell r="P42">
            <v>0</v>
          </cell>
          <cell r="Q42" t="str">
            <v>INTERIOR</v>
          </cell>
          <cell r="R42">
            <v>4</v>
          </cell>
          <cell r="S42" t="str">
            <v>Entre 3 y 6</v>
          </cell>
          <cell r="T42" t="str">
            <v>Light Production Digital Business</v>
          </cell>
          <cell r="U42" t="str">
            <v>Entry Production</v>
          </cell>
          <cell r="V42" t="str">
            <v>Ciudad principal</v>
          </cell>
          <cell r="W42" t="str">
            <v>3-Entre 3 y 6</v>
          </cell>
          <cell r="X42">
            <v>0.6</v>
          </cell>
          <cell r="Y42">
            <v>943.80000000000007</v>
          </cell>
          <cell r="Z42">
            <v>1</v>
          </cell>
          <cell r="AA42">
            <v>0.91</v>
          </cell>
          <cell r="AB42">
            <v>4</v>
          </cell>
          <cell r="AC42">
            <v>0.22750000000000001</v>
          </cell>
          <cell r="AD42">
            <v>0</v>
          </cell>
          <cell r="AE42">
            <v>0</v>
          </cell>
          <cell r="AF42">
            <v>43553</v>
          </cell>
          <cell r="AG42">
            <v>43556</v>
          </cell>
          <cell r="AH42">
            <v>1</v>
          </cell>
          <cell r="AI42" t="str">
            <v>0-1 día</v>
          </cell>
          <cell r="AJ42">
            <v>0</v>
          </cell>
          <cell r="AK42">
            <v>0</v>
          </cell>
          <cell r="AL42">
            <v>0</v>
          </cell>
          <cell r="AM42">
            <v>943.80000000000007</v>
          </cell>
          <cell r="AN42">
            <v>1573</v>
          </cell>
          <cell r="AO42">
            <v>1</v>
          </cell>
        </row>
        <row r="43">
          <cell r="B43" t="str">
            <v>0BG29493121</v>
          </cell>
          <cell r="C43" t="str">
            <v>0BG2949312</v>
          </cell>
          <cell r="D43" t="str">
            <v>ABR-19</v>
          </cell>
          <cell r="E43">
            <v>1</v>
          </cell>
          <cell r="F43" t="str">
            <v>2016951</v>
          </cell>
          <cell r="G43" t="str">
            <v>SR MANTENIMIENTO CORRECTIVO</v>
          </cell>
          <cell r="H43" t="str">
            <v>4395</v>
          </cell>
          <cell r="I43" t="str">
            <v>29/03/2019 10:20</v>
          </cell>
          <cell r="J43" t="str">
            <v>100038</v>
          </cell>
          <cell r="K43" t="str">
            <v>PITSS</v>
          </cell>
          <cell r="L43" t="str">
            <v>ASP</v>
          </cell>
          <cell r="M43" t="str">
            <v>OFFICE DEPOT DE MEXICO SA DE CV</v>
          </cell>
          <cell r="N43" t="str">
            <v>BLV ISIDRO FABELA SUR 600</v>
          </cell>
          <cell r="O43" t="str">
            <v>TOLUCA-MEX</v>
          </cell>
          <cell r="P43">
            <v>0</v>
          </cell>
          <cell r="Q43" t="str">
            <v>INTERIOR</v>
          </cell>
          <cell r="R43">
            <v>36</v>
          </cell>
          <cell r="S43" t="str">
            <v>Entre 31 y 60</v>
          </cell>
          <cell r="T43" t="str">
            <v>Light Production Digital Business</v>
          </cell>
          <cell r="U43" t="str">
            <v>Entry Production</v>
          </cell>
          <cell r="V43" t="str">
            <v>Ciudad principal</v>
          </cell>
          <cell r="W43" t="str">
            <v>3-Entre 31 y 60</v>
          </cell>
          <cell r="X43">
            <v>1.1000000000000001</v>
          </cell>
          <cell r="Y43">
            <v>1730.3000000000004</v>
          </cell>
          <cell r="Z43">
            <v>1</v>
          </cell>
          <cell r="AA43">
            <v>1.42</v>
          </cell>
          <cell r="AB43">
            <v>4</v>
          </cell>
          <cell r="AC43">
            <v>0.35499999999999998</v>
          </cell>
          <cell r="AD43">
            <v>0</v>
          </cell>
          <cell r="AE43">
            <v>0</v>
          </cell>
          <cell r="AF43">
            <v>43556</v>
          </cell>
          <cell r="AG43">
            <v>43557</v>
          </cell>
          <cell r="AH43">
            <v>1</v>
          </cell>
          <cell r="AI43" t="str">
            <v>0-1 día</v>
          </cell>
          <cell r="AJ43">
            <v>0</v>
          </cell>
          <cell r="AK43">
            <v>0</v>
          </cell>
          <cell r="AL43">
            <v>0</v>
          </cell>
          <cell r="AM43">
            <v>1730.3000000000004</v>
          </cell>
          <cell r="AN43">
            <v>1730.3</v>
          </cell>
          <cell r="AO43">
            <v>3</v>
          </cell>
        </row>
        <row r="44">
          <cell r="B44" t="str">
            <v>0EX92935151</v>
          </cell>
          <cell r="C44" t="str">
            <v>0EX9293515</v>
          </cell>
          <cell r="D44" t="str">
            <v>ABR-19</v>
          </cell>
          <cell r="E44">
            <v>1</v>
          </cell>
          <cell r="F44" t="str">
            <v>2016665</v>
          </cell>
          <cell r="G44" t="str">
            <v>SR MANTENIMIENTO CORRECTIVO</v>
          </cell>
          <cell r="H44" t="str">
            <v>5866</v>
          </cell>
          <cell r="I44" t="str">
            <v>28/03/2019 17:42</v>
          </cell>
          <cell r="J44" t="str">
            <v>800183</v>
          </cell>
          <cell r="K44" t="str">
            <v>PITSS</v>
          </cell>
          <cell r="L44" t="str">
            <v>ASP</v>
          </cell>
          <cell r="M44" t="str">
            <v>OPERADORA OMX SA DE CV</v>
          </cell>
          <cell r="N44" t="str">
            <v>AV PATRIA 1612 MZ 1 LT 30 Y 30A</v>
          </cell>
          <cell r="O44" t="str">
            <v>ZAPOPAN-JAL</v>
          </cell>
          <cell r="P44">
            <v>0</v>
          </cell>
          <cell r="Q44" t="str">
            <v>INTERIOR</v>
          </cell>
          <cell r="R44">
            <v>8</v>
          </cell>
          <cell r="S44" t="str">
            <v>Entre 7 y 15</v>
          </cell>
          <cell r="T44" t="str">
            <v>Departmental Digital</v>
          </cell>
          <cell r="U44" t="str">
            <v>A3</v>
          </cell>
          <cell r="V44" t="str">
            <v>Ciudad principal</v>
          </cell>
          <cell r="W44" t="str">
            <v>2-Entre 7 y 15</v>
          </cell>
          <cell r="X44">
            <v>0.6</v>
          </cell>
          <cell r="Y44">
            <v>819</v>
          </cell>
          <cell r="Z44">
            <v>1</v>
          </cell>
          <cell r="AA44">
            <v>0</v>
          </cell>
          <cell r="AB44">
            <v>5</v>
          </cell>
          <cell r="AC44">
            <v>0</v>
          </cell>
          <cell r="AD44">
            <v>0</v>
          </cell>
          <cell r="AE44">
            <v>0</v>
          </cell>
          <cell r="AF44">
            <v>43556</v>
          </cell>
          <cell r="AG44">
            <v>43557</v>
          </cell>
          <cell r="AH44">
            <v>1</v>
          </cell>
          <cell r="AI44" t="str">
            <v>0-1 día</v>
          </cell>
          <cell r="AJ44">
            <v>0</v>
          </cell>
          <cell r="AK44">
            <v>0</v>
          </cell>
          <cell r="AL44">
            <v>0</v>
          </cell>
          <cell r="AM44">
            <v>819</v>
          </cell>
          <cell r="AN44">
            <v>1365</v>
          </cell>
          <cell r="AO44">
            <v>4</v>
          </cell>
        </row>
        <row r="45">
          <cell r="B45" t="str">
            <v>0EX73872361</v>
          </cell>
          <cell r="C45" t="str">
            <v>0EX7387236</v>
          </cell>
          <cell r="D45" t="str">
            <v>ABR-19</v>
          </cell>
          <cell r="E45">
            <v>1</v>
          </cell>
          <cell r="F45" t="str">
            <v>2018187</v>
          </cell>
          <cell r="G45" t="str">
            <v>SR MANTENIMIENTO CORRECTIVO</v>
          </cell>
          <cell r="H45" t="str">
            <v>5869</v>
          </cell>
          <cell r="I45" t="str">
            <v>01/04/2019 12:59</v>
          </cell>
          <cell r="J45" t="str">
            <v>500155</v>
          </cell>
          <cell r="K45" t="str">
            <v>PITSS</v>
          </cell>
          <cell r="L45" t="str">
            <v>ASP</v>
          </cell>
          <cell r="M45" t="str">
            <v>HONEYWELL AUTOMOTIVE DE MEXICO S DE RL DE CV</v>
          </cell>
          <cell r="N45" t="str">
            <v>CALLE DE LOS CEDROS 1681</v>
          </cell>
          <cell r="O45" t="str">
            <v>CIUDAD JUAREZ-CHIH</v>
          </cell>
          <cell r="P45">
            <v>0</v>
          </cell>
          <cell r="Q45" t="str">
            <v>INTERIOR</v>
          </cell>
          <cell r="R45">
            <v>10</v>
          </cell>
          <cell r="S45" t="str">
            <v>Entre 7 y 15</v>
          </cell>
          <cell r="T45" t="str">
            <v>Departmental Digital</v>
          </cell>
          <cell r="U45" t="str">
            <v>A3</v>
          </cell>
          <cell r="V45" t="str">
            <v>Ciudad principal</v>
          </cell>
          <cell r="W45" t="str">
            <v>2-Entre 7 y 15</v>
          </cell>
          <cell r="X45">
            <v>0.6</v>
          </cell>
          <cell r="Y45">
            <v>819</v>
          </cell>
          <cell r="Z45">
            <v>1</v>
          </cell>
          <cell r="AA45">
            <v>2.35</v>
          </cell>
          <cell r="AB45">
            <v>5</v>
          </cell>
          <cell r="AC45">
            <v>0.47000000000000003</v>
          </cell>
          <cell r="AD45">
            <v>0</v>
          </cell>
          <cell r="AE45">
            <v>0</v>
          </cell>
          <cell r="AF45">
            <v>43556</v>
          </cell>
          <cell r="AG45">
            <v>43557</v>
          </cell>
          <cell r="AH45">
            <v>1</v>
          </cell>
          <cell r="AI45" t="str">
            <v>0-1 día</v>
          </cell>
          <cell r="AJ45">
            <v>0</v>
          </cell>
          <cell r="AK45">
            <v>0</v>
          </cell>
          <cell r="AL45">
            <v>0</v>
          </cell>
          <cell r="AM45">
            <v>819</v>
          </cell>
          <cell r="AN45">
            <v>0</v>
          </cell>
          <cell r="AO45">
            <v>2</v>
          </cell>
        </row>
        <row r="46">
          <cell r="B46" t="str">
            <v>03BT8024131</v>
          </cell>
          <cell r="C46" t="str">
            <v>03BT802413</v>
          </cell>
          <cell r="D46" t="str">
            <v>ABR-19</v>
          </cell>
          <cell r="E46">
            <v>1</v>
          </cell>
          <cell r="F46" t="str">
            <v>2018257</v>
          </cell>
          <cell r="G46" t="str">
            <v>SR MANTENIMIENTO CORRECTIVO</v>
          </cell>
          <cell r="H46" t="str">
            <v>3346</v>
          </cell>
          <cell r="I46" t="str">
            <v>01/04/2019 14:19</v>
          </cell>
          <cell r="J46" t="str">
            <v>500080</v>
          </cell>
          <cell r="K46" t="str">
            <v>PITSS</v>
          </cell>
          <cell r="L46" t="str">
            <v>ASP</v>
          </cell>
          <cell r="M46" t="str">
            <v>TELEFONOS DE MEXICO SA B DE CV</v>
          </cell>
          <cell r="N46" t="str">
            <v>AV DE LAS INDUSTRIAS No 5907</v>
          </cell>
          <cell r="O46" t="str">
            <v>Chihuahua-CHIH</v>
          </cell>
          <cell r="P46">
            <v>0</v>
          </cell>
          <cell r="Q46" t="str">
            <v>INTERIOR</v>
          </cell>
          <cell r="R46">
            <v>210</v>
          </cell>
          <cell r="S46" t="str">
            <v>&gt;60</v>
          </cell>
          <cell r="T46" t="str">
            <v>A4 Mono MFPs</v>
          </cell>
          <cell r="U46" t="str">
            <v>A4</v>
          </cell>
          <cell r="V46" t="str">
            <v>Ciudad principal</v>
          </cell>
          <cell r="W46" t="str">
            <v>1-&gt;60</v>
          </cell>
          <cell r="X46">
            <v>1.05</v>
          </cell>
          <cell r="Y46">
            <v>750.75000000000011</v>
          </cell>
          <cell r="Z46">
            <v>1</v>
          </cell>
          <cell r="AA46">
            <v>0</v>
          </cell>
          <cell r="AB46">
            <v>5</v>
          </cell>
          <cell r="AC46">
            <v>0</v>
          </cell>
          <cell r="AD46">
            <v>0</v>
          </cell>
          <cell r="AE46">
            <v>0</v>
          </cell>
          <cell r="AF46">
            <v>43556</v>
          </cell>
          <cell r="AG46">
            <v>43557</v>
          </cell>
          <cell r="AH46">
            <v>1</v>
          </cell>
          <cell r="AI46" t="str">
            <v>0-1 día</v>
          </cell>
          <cell r="AJ46">
            <v>0</v>
          </cell>
          <cell r="AK46">
            <v>0</v>
          </cell>
          <cell r="AL46">
            <v>0</v>
          </cell>
          <cell r="AM46">
            <v>750.75000000000011</v>
          </cell>
          <cell r="AN46">
            <v>750.75</v>
          </cell>
          <cell r="AO46">
            <v>1</v>
          </cell>
        </row>
        <row r="47">
          <cell r="B47" t="str">
            <v>0BG29467501</v>
          </cell>
          <cell r="C47" t="str">
            <v>0BG2946750</v>
          </cell>
          <cell r="D47" t="str">
            <v>ABR-19</v>
          </cell>
          <cell r="E47">
            <v>1</v>
          </cell>
          <cell r="F47" t="str">
            <v>2016403</v>
          </cell>
          <cell r="G47" t="str">
            <v>SR MANTENIMIENTO CORRECTIVO</v>
          </cell>
          <cell r="H47" t="str">
            <v>4395</v>
          </cell>
          <cell r="I47" t="str">
            <v>28/03/2019 11:11</v>
          </cell>
          <cell r="J47" t="str">
            <v>500157</v>
          </cell>
          <cell r="K47" t="str">
            <v>PITSS</v>
          </cell>
          <cell r="L47" t="str">
            <v>ASP</v>
          </cell>
          <cell r="M47" t="str">
            <v>OFFICE DEPOT DE MEXICO SA DE CV</v>
          </cell>
          <cell r="N47" t="str">
            <v>AV  ADOLFO LOPEZ MATEOS NUM 2058</v>
          </cell>
          <cell r="O47" t="str">
            <v>Ciudad Juarez-CHIH</v>
          </cell>
          <cell r="P47">
            <v>0</v>
          </cell>
          <cell r="Q47" t="str">
            <v>INTERIOR</v>
          </cell>
          <cell r="R47">
            <v>3</v>
          </cell>
          <cell r="S47" t="str">
            <v>&lt;=3</v>
          </cell>
          <cell r="T47" t="str">
            <v>Light Production Digital Business</v>
          </cell>
          <cell r="U47" t="str">
            <v>Entry Production</v>
          </cell>
          <cell r="V47" t="str">
            <v>Ciudad principal</v>
          </cell>
          <cell r="W47" t="str">
            <v>3-&lt;=3</v>
          </cell>
          <cell r="X47">
            <v>0</v>
          </cell>
          <cell r="Y47">
            <v>0</v>
          </cell>
          <cell r="Z47">
            <v>1</v>
          </cell>
          <cell r="AA47">
            <v>2.3199999999999998</v>
          </cell>
          <cell r="AB47">
            <v>4</v>
          </cell>
          <cell r="AC47">
            <v>0.57999999999999996</v>
          </cell>
          <cell r="AD47">
            <v>0</v>
          </cell>
          <cell r="AE47">
            <v>0</v>
          </cell>
          <cell r="AF47">
            <v>43556</v>
          </cell>
          <cell r="AG47">
            <v>43557</v>
          </cell>
          <cell r="AH47">
            <v>1</v>
          </cell>
          <cell r="AI47" t="str">
            <v>0-1 día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943.8</v>
          </cell>
          <cell r="AO47">
            <v>1</v>
          </cell>
        </row>
        <row r="48">
          <cell r="B48" t="str">
            <v>03AG8803771</v>
          </cell>
          <cell r="C48" t="str">
            <v>03AG880377</v>
          </cell>
          <cell r="D48" t="str">
            <v>ABR-19</v>
          </cell>
          <cell r="E48">
            <v>1</v>
          </cell>
          <cell r="F48" t="str">
            <v>2018233</v>
          </cell>
          <cell r="G48" t="str">
            <v>SR MANTENIMIENTO CORRECTIVO</v>
          </cell>
          <cell r="H48" t="str">
            <v>8075</v>
          </cell>
          <cell r="I48" t="str">
            <v>01/04/2019 13:38</v>
          </cell>
          <cell r="J48" t="str">
            <v>800146</v>
          </cell>
          <cell r="K48" t="str">
            <v>PITSS</v>
          </cell>
          <cell r="L48" t="str">
            <v>ASP</v>
          </cell>
          <cell r="M48" t="str">
            <v>OPERADORA OMX SA DE CV</v>
          </cell>
          <cell r="N48" t="str">
            <v>BLVD ADOLFO LOPEZ MATEOS 2540</v>
          </cell>
          <cell r="O48" t="str">
            <v>LEON-GTO</v>
          </cell>
          <cell r="P48">
            <v>0</v>
          </cell>
          <cell r="Q48" t="str">
            <v>INTERIOR</v>
          </cell>
          <cell r="R48">
            <v>11</v>
          </cell>
          <cell r="S48" t="str">
            <v>Entre 7 y 15</v>
          </cell>
          <cell r="T48" t="str">
            <v>Departmental Digital</v>
          </cell>
          <cell r="U48" t="str">
            <v>A3</v>
          </cell>
          <cell r="V48" t="str">
            <v>Ciudad principal</v>
          </cell>
          <cell r="W48" t="str">
            <v>2-Entre 7 y 15</v>
          </cell>
          <cell r="X48">
            <v>0.6</v>
          </cell>
          <cell r="Y48">
            <v>819</v>
          </cell>
          <cell r="Z48">
            <v>1</v>
          </cell>
          <cell r="AA48">
            <v>1.29</v>
          </cell>
          <cell r="AB48">
            <v>5</v>
          </cell>
          <cell r="AC48">
            <v>0.25800000000000001</v>
          </cell>
          <cell r="AD48">
            <v>0</v>
          </cell>
          <cell r="AE48">
            <v>0</v>
          </cell>
          <cell r="AF48">
            <v>43556</v>
          </cell>
          <cell r="AG48">
            <v>43557</v>
          </cell>
          <cell r="AH48">
            <v>1</v>
          </cell>
          <cell r="AI48" t="str">
            <v>0-1 día</v>
          </cell>
          <cell r="AJ48">
            <v>0</v>
          </cell>
          <cell r="AK48">
            <v>0</v>
          </cell>
          <cell r="AL48">
            <v>0</v>
          </cell>
          <cell r="AM48">
            <v>819</v>
          </cell>
          <cell r="AN48">
            <v>819</v>
          </cell>
          <cell r="AO48">
            <v>4</v>
          </cell>
        </row>
        <row r="49">
          <cell r="B49" t="str">
            <v>09HB3329811</v>
          </cell>
          <cell r="C49" t="str">
            <v>09HB332981</v>
          </cell>
          <cell r="D49" t="str">
            <v>ABR-19</v>
          </cell>
          <cell r="E49">
            <v>1</v>
          </cell>
          <cell r="F49" t="str">
            <v>2017961</v>
          </cell>
          <cell r="G49" t="str">
            <v>SR MANTENIMIENTO CORRECTIVO</v>
          </cell>
          <cell r="H49" t="str">
            <v>4002</v>
          </cell>
          <cell r="I49" t="str">
            <v>01/04/2019 10:01</v>
          </cell>
          <cell r="J49" t="str">
            <v>500028</v>
          </cell>
          <cell r="K49" t="str">
            <v>PITSS</v>
          </cell>
          <cell r="L49" t="str">
            <v>ASP</v>
          </cell>
          <cell r="M49" t="str">
            <v>GALAZ YAMAZAKI RUIZ URQUIZA SC</v>
          </cell>
          <cell r="N49" t="str">
            <v>AV JUAREZ No 1102 PISO 40</v>
          </cell>
          <cell r="O49" t="str">
            <v>Monterrey-NL</v>
          </cell>
          <cell r="P49">
            <v>0</v>
          </cell>
          <cell r="Q49" t="str">
            <v>INTERIOR</v>
          </cell>
          <cell r="R49">
            <v>2678</v>
          </cell>
          <cell r="S49" t="str">
            <v>&gt;60</v>
          </cell>
          <cell r="T49" t="str">
            <v>A4 Mono MFPs</v>
          </cell>
          <cell r="U49" t="str">
            <v>A4</v>
          </cell>
          <cell r="V49" t="str">
            <v>Ciudad principal</v>
          </cell>
          <cell r="W49" t="str">
            <v>1-&gt;60</v>
          </cell>
          <cell r="X49">
            <v>1.05</v>
          </cell>
          <cell r="Y49">
            <v>750.75000000000011</v>
          </cell>
          <cell r="Z49">
            <v>1</v>
          </cell>
          <cell r="AA49">
            <v>3.31</v>
          </cell>
          <cell r="AB49">
            <v>5</v>
          </cell>
          <cell r="AC49">
            <v>0.66200000000000003</v>
          </cell>
          <cell r="AD49">
            <v>0</v>
          </cell>
          <cell r="AE49">
            <v>0</v>
          </cell>
          <cell r="AF49">
            <v>43556</v>
          </cell>
          <cell r="AG49">
            <v>43557</v>
          </cell>
          <cell r="AH49">
            <v>1</v>
          </cell>
          <cell r="AI49" t="str">
            <v>0-1 día</v>
          </cell>
          <cell r="AJ49">
            <v>0</v>
          </cell>
          <cell r="AK49">
            <v>0</v>
          </cell>
          <cell r="AL49">
            <v>0</v>
          </cell>
          <cell r="AM49">
            <v>750.75000000000011</v>
          </cell>
          <cell r="AN49">
            <v>0</v>
          </cell>
          <cell r="AO49">
            <v>1</v>
          </cell>
        </row>
        <row r="50">
          <cell r="B50" t="str">
            <v>0XFN0415421</v>
          </cell>
          <cell r="C50" t="str">
            <v>0XFN041542</v>
          </cell>
          <cell r="D50" t="str">
            <v>ABR-19</v>
          </cell>
          <cell r="E50">
            <v>1</v>
          </cell>
          <cell r="F50" t="str">
            <v>2017943</v>
          </cell>
          <cell r="G50" t="str">
            <v>SR MANTENIMIENTO CORRECTIVO</v>
          </cell>
          <cell r="H50" t="str">
            <v>8572</v>
          </cell>
          <cell r="I50" t="str">
            <v>01/04/2019 09:45</v>
          </cell>
          <cell r="J50" t="str">
            <v>500163</v>
          </cell>
          <cell r="K50" t="str">
            <v>PITSS</v>
          </cell>
          <cell r="L50" t="str">
            <v>ASP</v>
          </cell>
          <cell r="M50" t="str">
            <v>APTIV CONTRACT SERVICES NORESTE S DE RL DE CV</v>
          </cell>
          <cell r="N50" t="str">
            <v>TRANSFORMACION LT 3B MZ N SECCION II</v>
          </cell>
          <cell r="O50" t="str">
            <v>Ciudad Victoria-TAM</v>
          </cell>
          <cell r="P50">
            <v>0</v>
          </cell>
          <cell r="Q50" t="str">
            <v>INTERIOR</v>
          </cell>
          <cell r="R50">
            <v>20</v>
          </cell>
          <cell r="S50" t="str">
            <v>Entre 16 y 30</v>
          </cell>
          <cell r="T50" t="str">
            <v>Color Solid Ink Printers</v>
          </cell>
          <cell r="U50" t="str">
            <v>A4</v>
          </cell>
          <cell r="V50" t="str">
            <v>Ciudad principal</v>
          </cell>
          <cell r="W50" t="str">
            <v>1-Entre 16 y 30</v>
          </cell>
          <cell r="X50">
            <v>0.6</v>
          </cell>
          <cell r="Y50">
            <v>429.00000000000006</v>
          </cell>
          <cell r="Z50">
            <v>1</v>
          </cell>
          <cell r="AA50">
            <v>5.08</v>
          </cell>
          <cell r="AB50">
            <v>5</v>
          </cell>
          <cell r="AC50">
            <v>1.016</v>
          </cell>
          <cell r="AD50">
            <v>4.0000000000000036E-3</v>
          </cell>
          <cell r="AE50">
            <v>-2.860000000000003</v>
          </cell>
          <cell r="AF50">
            <v>43556</v>
          </cell>
          <cell r="AG50">
            <v>43557</v>
          </cell>
          <cell r="AH50">
            <v>1</v>
          </cell>
          <cell r="AI50" t="str">
            <v>0-1 día</v>
          </cell>
          <cell r="AJ50">
            <v>0</v>
          </cell>
          <cell r="AK50">
            <v>0</v>
          </cell>
          <cell r="AL50">
            <v>0</v>
          </cell>
          <cell r="AM50">
            <v>429.00000000000006</v>
          </cell>
          <cell r="AN50">
            <v>429</v>
          </cell>
          <cell r="AO50">
            <v>1</v>
          </cell>
        </row>
        <row r="51">
          <cell r="B51" t="str">
            <v>0Y4X8470641</v>
          </cell>
          <cell r="C51" t="str">
            <v>0Y4X847064</v>
          </cell>
          <cell r="D51" t="str">
            <v>ABR-19</v>
          </cell>
          <cell r="E51">
            <v>1</v>
          </cell>
          <cell r="F51" t="str">
            <v>2018297</v>
          </cell>
          <cell r="G51" t="str">
            <v>SR MANTENIMIENTO CORRECTIVO</v>
          </cell>
          <cell r="H51" t="str">
            <v>8045</v>
          </cell>
          <cell r="I51" t="str">
            <v>01/04/2019 15:19</v>
          </cell>
          <cell r="J51" t="str">
            <v>800196</v>
          </cell>
          <cell r="K51" t="str">
            <v>PITSS</v>
          </cell>
          <cell r="L51" t="str">
            <v>ASP</v>
          </cell>
          <cell r="M51" t="str">
            <v>CAB LOGISTICS SA DE CV</v>
          </cell>
          <cell r="N51" t="str">
            <v>CARR SAN ISIDRO MAZATEPEC No 7000</v>
          </cell>
          <cell r="O51" t="str">
            <v>Tlajomulco De Zu&amp;Iga</v>
          </cell>
          <cell r="P51">
            <v>1</v>
          </cell>
          <cell r="Q51" t="str">
            <v>INTERIOR</v>
          </cell>
          <cell r="R51">
            <v>195</v>
          </cell>
          <cell r="S51" t="str">
            <v>&gt;60</v>
          </cell>
          <cell r="T51" t="str">
            <v>Office Digital</v>
          </cell>
          <cell r="U51" t="str">
            <v>A3</v>
          </cell>
          <cell r="V51" t="str">
            <v>Ciudad principal</v>
          </cell>
          <cell r="W51" t="str">
            <v>2-&gt;60</v>
          </cell>
          <cell r="X51">
            <v>1.1000000000000001</v>
          </cell>
          <cell r="Y51">
            <v>0</v>
          </cell>
          <cell r="Z51">
            <v>1</v>
          </cell>
          <cell r="AA51">
            <v>1.65</v>
          </cell>
          <cell r="AB51">
            <v>5</v>
          </cell>
          <cell r="AC51">
            <v>0.32999999999999996</v>
          </cell>
          <cell r="AD51">
            <v>0</v>
          </cell>
          <cell r="AE51">
            <v>0</v>
          </cell>
          <cell r="AF51">
            <v>43556</v>
          </cell>
          <cell r="AG51">
            <v>43557</v>
          </cell>
          <cell r="AH51">
            <v>1</v>
          </cell>
          <cell r="AI51" t="str">
            <v>0-1 día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1</v>
          </cell>
        </row>
        <row r="52">
          <cell r="B52" t="str">
            <v>0XFN0413951</v>
          </cell>
          <cell r="C52" t="str">
            <v>0XFN041395</v>
          </cell>
          <cell r="D52" t="str">
            <v>ABR-19</v>
          </cell>
          <cell r="E52">
            <v>1</v>
          </cell>
          <cell r="F52" t="str">
            <v>2017941</v>
          </cell>
          <cell r="G52" t="str">
            <v>SR MANTENIMIENTO CORRECTIVO</v>
          </cell>
          <cell r="H52" t="str">
            <v>8572</v>
          </cell>
          <cell r="I52" t="str">
            <v>01/04/2019 09:41</v>
          </cell>
          <cell r="J52" t="str">
            <v>500163</v>
          </cell>
          <cell r="K52" t="str">
            <v>PITSS</v>
          </cell>
          <cell r="L52" t="str">
            <v>ASP</v>
          </cell>
          <cell r="M52" t="str">
            <v>APTIV CONTRACT SERVICES NORESTE S DE RL DE CV</v>
          </cell>
          <cell r="N52" t="str">
            <v>TRANSFORMACION LT 3B MZ N SECCION II</v>
          </cell>
          <cell r="O52" t="str">
            <v>Ciudad Victoria-TAM</v>
          </cell>
          <cell r="P52">
            <v>0</v>
          </cell>
          <cell r="Q52" t="str">
            <v>INTERIOR</v>
          </cell>
          <cell r="R52">
            <v>69</v>
          </cell>
          <cell r="S52" t="str">
            <v>&gt;60</v>
          </cell>
          <cell r="T52" t="str">
            <v>Color Solid Ink Printers</v>
          </cell>
          <cell r="U52" t="str">
            <v>A4</v>
          </cell>
          <cell r="V52" t="str">
            <v>Ciudad principal</v>
          </cell>
          <cell r="W52" t="str">
            <v>1-&gt;60</v>
          </cell>
          <cell r="X52">
            <v>1.05</v>
          </cell>
          <cell r="Y52">
            <v>750.75000000000011</v>
          </cell>
          <cell r="Z52">
            <v>1</v>
          </cell>
          <cell r="AA52">
            <v>7.49</v>
          </cell>
          <cell r="AB52">
            <v>5</v>
          </cell>
          <cell r="AC52">
            <v>1.498</v>
          </cell>
          <cell r="AD52">
            <v>0.1245</v>
          </cell>
          <cell r="AE52">
            <v>-89.017500000000013</v>
          </cell>
          <cell r="AF52">
            <v>43556</v>
          </cell>
          <cell r="AG52">
            <v>43557</v>
          </cell>
          <cell r="AH52">
            <v>1</v>
          </cell>
          <cell r="AI52" t="str">
            <v>0-1 día</v>
          </cell>
          <cell r="AJ52">
            <v>0</v>
          </cell>
          <cell r="AK52">
            <v>0</v>
          </cell>
          <cell r="AL52">
            <v>0</v>
          </cell>
          <cell r="AM52">
            <v>750.75000000000011</v>
          </cell>
          <cell r="AN52">
            <v>750.75</v>
          </cell>
          <cell r="AO52">
            <v>1</v>
          </cell>
        </row>
        <row r="53">
          <cell r="B53" t="str">
            <v>0MX44650751</v>
          </cell>
          <cell r="C53" t="str">
            <v>0MX4465075</v>
          </cell>
          <cell r="D53" t="str">
            <v>ABR-19</v>
          </cell>
          <cell r="E53">
            <v>1</v>
          </cell>
          <cell r="F53" t="str">
            <v>2018363</v>
          </cell>
          <cell r="G53" t="str">
            <v>SR MANTENIMIENTO CORRECTIVO</v>
          </cell>
          <cell r="H53" t="str">
            <v>7855</v>
          </cell>
          <cell r="I53" t="str">
            <v>01/04/2019 17:28</v>
          </cell>
          <cell r="J53" t="str">
            <v>800146</v>
          </cell>
          <cell r="K53" t="str">
            <v>PITSS</v>
          </cell>
          <cell r="L53" t="str">
            <v>ASP</v>
          </cell>
          <cell r="M53" t="str">
            <v>OFFICE DEPOT DE MEXICO SA DE CV</v>
          </cell>
          <cell r="N53" t="str">
            <v>BLV MANUEL J CLOUTHIER SN</v>
          </cell>
          <cell r="O53" t="str">
            <v>LEON-GTO</v>
          </cell>
          <cell r="P53">
            <v>0</v>
          </cell>
          <cell r="Q53" t="str">
            <v>INTERIOR</v>
          </cell>
          <cell r="R53">
            <v>552</v>
          </cell>
          <cell r="S53" t="str">
            <v>&gt;60</v>
          </cell>
          <cell r="T53" t="str">
            <v>A3 Office Color Laser MFPs</v>
          </cell>
          <cell r="U53" t="str">
            <v>A3</v>
          </cell>
          <cell r="V53" t="str">
            <v>Ciudad principal</v>
          </cell>
          <cell r="W53" t="str">
            <v>2-&gt;60</v>
          </cell>
          <cell r="X53">
            <v>1.1000000000000001</v>
          </cell>
          <cell r="Y53">
            <v>1501.5000000000002</v>
          </cell>
          <cell r="Z53">
            <v>1</v>
          </cell>
          <cell r="AA53">
            <v>0.03</v>
          </cell>
          <cell r="AB53">
            <v>5</v>
          </cell>
          <cell r="AC53">
            <v>6.0000000000000001E-3</v>
          </cell>
          <cell r="AD53">
            <v>0</v>
          </cell>
          <cell r="AE53">
            <v>0</v>
          </cell>
          <cell r="AF53">
            <v>43557</v>
          </cell>
          <cell r="AG53">
            <v>43557</v>
          </cell>
          <cell r="AH53">
            <v>0</v>
          </cell>
          <cell r="AI53" t="str">
            <v>0-1 día</v>
          </cell>
          <cell r="AJ53">
            <v>0</v>
          </cell>
          <cell r="AK53">
            <v>0</v>
          </cell>
          <cell r="AL53">
            <v>0</v>
          </cell>
          <cell r="AM53">
            <v>1501.5000000000002</v>
          </cell>
          <cell r="AN53">
            <v>0</v>
          </cell>
          <cell r="AO53">
            <v>2</v>
          </cell>
        </row>
        <row r="54">
          <cell r="B54" t="str">
            <v>0UHA0020041</v>
          </cell>
          <cell r="C54" t="str">
            <v>0UHA002004</v>
          </cell>
          <cell r="D54" t="str">
            <v>ABR-19</v>
          </cell>
          <cell r="E54">
            <v>1</v>
          </cell>
          <cell r="F54" t="str">
            <v>2018285</v>
          </cell>
          <cell r="G54" t="str">
            <v>SR MANTENIMIENTO CORRECTIVO</v>
          </cell>
          <cell r="H54" t="str">
            <v>1844</v>
          </cell>
          <cell r="I54" t="str">
            <v>01/04/2019 14:58</v>
          </cell>
          <cell r="J54" t="str">
            <v>800192</v>
          </cell>
          <cell r="K54" t="str">
            <v>PITSS</v>
          </cell>
          <cell r="L54" t="str">
            <v>ASP</v>
          </cell>
          <cell r="M54" t="str">
            <v>DOCUDIGITAL DE OCCIDENTE SA DE CV</v>
          </cell>
          <cell r="N54" t="str">
            <v>AVENIDA PERIFERICO NORTE No 940</v>
          </cell>
          <cell r="O54" t="str">
            <v>Zapopan-JAL</v>
          </cell>
          <cell r="P54">
            <v>0</v>
          </cell>
          <cell r="Q54" t="str">
            <v>INTERIOR</v>
          </cell>
          <cell r="R54">
            <v>42</v>
          </cell>
          <cell r="S54" t="str">
            <v>Entre 31 y 60</v>
          </cell>
          <cell r="T54" t="str">
            <v>High End Cut Sheet</v>
          </cell>
          <cell r="U54" t="str">
            <v>High Production</v>
          </cell>
          <cell r="V54" t="str">
            <v>Ciudad principal</v>
          </cell>
          <cell r="W54" t="str">
            <v>4-Entre 31 y 60</v>
          </cell>
          <cell r="X54">
            <v>1.1499999999999999</v>
          </cell>
          <cell r="Y54">
            <v>2466.75</v>
          </cell>
          <cell r="Z54">
            <v>1</v>
          </cell>
          <cell r="AA54">
            <v>0.93</v>
          </cell>
          <cell r="AB54">
            <v>3</v>
          </cell>
          <cell r="AC54">
            <v>0.31</v>
          </cell>
          <cell r="AD54">
            <v>0</v>
          </cell>
          <cell r="AE54">
            <v>0</v>
          </cell>
          <cell r="AF54">
            <v>43557</v>
          </cell>
          <cell r="AG54">
            <v>43557</v>
          </cell>
          <cell r="AH54">
            <v>0</v>
          </cell>
          <cell r="AI54" t="str">
            <v>0-1 día</v>
          </cell>
          <cell r="AJ54">
            <v>0</v>
          </cell>
          <cell r="AK54">
            <v>0</v>
          </cell>
          <cell r="AL54">
            <v>0</v>
          </cell>
          <cell r="AM54">
            <v>2466.75</v>
          </cell>
          <cell r="AN54">
            <v>2466.75</v>
          </cell>
          <cell r="AO54">
            <v>3</v>
          </cell>
        </row>
        <row r="55">
          <cell r="B55" t="str">
            <v>0E2B6465601</v>
          </cell>
          <cell r="C55" t="str">
            <v>0E2B646560</v>
          </cell>
          <cell r="D55" t="str">
            <v>ABR-19</v>
          </cell>
          <cell r="E55">
            <v>1</v>
          </cell>
          <cell r="F55" t="str">
            <v>2017569</v>
          </cell>
          <cell r="G55" t="str">
            <v>SR MANTENIMIENTO CORRECTIVO</v>
          </cell>
          <cell r="H55" t="str">
            <v>0070</v>
          </cell>
          <cell r="I55" t="str">
            <v>31/03/2019 16:28</v>
          </cell>
          <cell r="J55" t="str">
            <v>500163</v>
          </cell>
          <cell r="K55" t="str">
            <v>PITSS</v>
          </cell>
          <cell r="L55" t="str">
            <v>ASP</v>
          </cell>
          <cell r="M55" t="str">
            <v>OFFICE DEPOT DE MEXICO SA DE CV</v>
          </cell>
          <cell r="N55" t="str">
            <v>BLVD TAMAULIPAS NORTE No 2388</v>
          </cell>
          <cell r="O55" t="str">
            <v>Ciudad Victoria-TAM</v>
          </cell>
          <cell r="P55">
            <v>0</v>
          </cell>
          <cell r="Q55" t="str">
            <v>INTERIOR</v>
          </cell>
          <cell r="R55">
            <v>46</v>
          </cell>
          <cell r="S55" t="str">
            <v>Entre 31 y 60</v>
          </cell>
          <cell r="T55" t="str">
            <v>Entry Production Color Low/Mid</v>
          </cell>
          <cell r="U55" t="str">
            <v>Entry Production</v>
          </cell>
          <cell r="V55" t="str">
            <v>Ciudad principal</v>
          </cell>
          <cell r="W55" t="str">
            <v>3-Entre 31 y 60</v>
          </cell>
          <cell r="X55">
            <v>1.1000000000000001</v>
          </cell>
          <cell r="Y55">
            <v>1730.3000000000004</v>
          </cell>
          <cell r="Z55">
            <v>1</v>
          </cell>
          <cell r="AA55">
            <v>2.83</v>
          </cell>
          <cell r="AB55">
            <v>4</v>
          </cell>
          <cell r="AC55">
            <v>0.70750000000000002</v>
          </cell>
          <cell r="AD55">
            <v>0</v>
          </cell>
          <cell r="AE55">
            <v>0</v>
          </cell>
          <cell r="AF55">
            <v>43556</v>
          </cell>
          <cell r="AG55">
            <v>43557</v>
          </cell>
          <cell r="AH55">
            <v>1</v>
          </cell>
          <cell r="AI55" t="str">
            <v>0-1 día</v>
          </cell>
          <cell r="AJ55">
            <v>0</v>
          </cell>
          <cell r="AK55">
            <v>0</v>
          </cell>
          <cell r="AL55">
            <v>0</v>
          </cell>
          <cell r="AM55">
            <v>1730.3000000000004</v>
          </cell>
          <cell r="AN55">
            <v>1730.3</v>
          </cell>
          <cell r="AO55">
            <v>1</v>
          </cell>
        </row>
        <row r="56">
          <cell r="B56" t="str">
            <v>5BT7050401</v>
          </cell>
          <cell r="C56" t="str">
            <v>5BT705040</v>
          </cell>
          <cell r="D56" t="str">
            <v>ABR-19</v>
          </cell>
          <cell r="E56">
            <v>1</v>
          </cell>
          <cell r="F56" t="str">
            <v>2018335</v>
          </cell>
          <cell r="G56" t="str">
            <v>SR MANTENIMIENTO CORRECTIVO</v>
          </cell>
          <cell r="H56" t="str">
            <v>3335</v>
          </cell>
          <cell r="I56" t="str">
            <v>01/04/2019 16:39</v>
          </cell>
          <cell r="J56" t="str">
            <v>500036</v>
          </cell>
          <cell r="K56" t="str">
            <v>PITSS</v>
          </cell>
          <cell r="L56" t="str">
            <v>ASP</v>
          </cell>
          <cell r="M56" t="str">
            <v>DIGITAL NET SOLUTIONS GAV SA DE CV</v>
          </cell>
          <cell r="N56" t="str">
            <v>INSURGENTES No 2500 L613</v>
          </cell>
          <cell r="O56" t="str">
            <v>Monterrey-NL</v>
          </cell>
          <cell r="P56">
            <v>0</v>
          </cell>
          <cell r="Q56" t="str">
            <v>INTERIOR</v>
          </cell>
          <cell r="R56">
            <v>2678</v>
          </cell>
          <cell r="S56" t="str">
            <v>&gt;60</v>
          </cell>
          <cell r="T56" t="str">
            <v>A4 Mono MFPs</v>
          </cell>
          <cell r="U56" t="str">
            <v>A4</v>
          </cell>
          <cell r="V56" t="str">
            <v>Ciudad principal</v>
          </cell>
          <cell r="W56" t="str">
            <v>1-&gt;60</v>
          </cell>
          <cell r="X56">
            <v>1.05</v>
          </cell>
          <cell r="Y56">
            <v>750.75000000000011</v>
          </cell>
          <cell r="Z56">
            <v>1</v>
          </cell>
          <cell r="AA56">
            <v>1.6</v>
          </cell>
          <cell r="AB56">
            <v>5</v>
          </cell>
          <cell r="AC56">
            <v>0.32</v>
          </cell>
          <cell r="AD56">
            <v>0</v>
          </cell>
          <cell r="AE56">
            <v>0</v>
          </cell>
          <cell r="AF56">
            <v>43557</v>
          </cell>
          <cell r="AG56">
            <v>43557</v>
          </cell>
          <cell r="AH56">
            <v>0</v>
          </cell>
          <cell r="AI56" t="str">
            <v>0-1 día</v>
          </cell>
          <cell r="AJ56">
            <v>0</v>
          </cell>
          <cell r="AK56">
            <v>0</v>
          </cell>
          <cell r="AL56">
            <v>0</v>
          </cell>
          <cell r="AM56">
            <v>750.75000000000011</v>
          </cell>
          <cell r="AN56">
            <v>0</v>
          </cell>
          <cell r="AO56">
            <v>1</v>
          </cell>
        </row>
        <row r="57">
          <cell r="B57" t="str">
            <v>0EX92999011</v>
          </cell>
          <cell r="C57" t="str">
            <v>0EX9299901</v>
          </cell>
          <cell r="D57" t="str">
            <v>ABR-19</v>
          </cell>
          <cell r="E57">
            <v>1</v>
          </cell>
          <cell r="F57" t="str">
            <v>2014561</v>
          </cell>
          <cell r="G57" t="str">
            <v>SR MANTENIMIENTO CORRECTIVO</v>
          </cell>
          <cell r="H57" t="str">
            <v>5866</v>
          </cell>
          <cell r="I57" t="str">
            <v>25/03/2019 11:20</v>
          </cell>
          <cell r="J57" t="str">
            <v>500035</v>
          </cell>
          <cell r="K57" t="str">
            <v>PITSS</v>
          </cell>
          <cell r="L57" t="str">
            <v>ASP</v>
          </cell>
          <cell r="M57" t="str">
            <v>OFFICE DEPOT DE MEXICO SA DE CV</v>
          </cell>
          <cell r="N57" t="str">
            <v>AV HIDALGO No 5309</v>
          </cell>
          <cell r="O57" t="str">
            <v>Tampico-TAM</v>
          </cell>
          <cell r="P57">
            <v>0</v>
          </cell>
          <cell r="Q57" t="str">
            <v>INTERIOR</v>
          </cell>
          <cell r="R57">
            <v>348</v>
          </cell>
          <cell r="S57" t="str">
            <v>&gt;60</v>
          </cell>
          <cell r="T57" t="str">
            <v>Departmental Digital</v>
          </cell>
          <cell r="U57" t="str">
            <v>A3</v>
          </cell>
          <cell r="V57" t="str">
            <v>Ciudad principal</v>
          </cell>
          <cell r="W57" t="str">
            <v>2-&gt;60</v>
          </cell>
          <cell r="X57">
            <v>1.1000000000000001</v>
          </cell>
          <cell r="Y57">
            <v>1501.5000000000002</v>
          </cell>
          <cell r="Z57">
            <v>1</v>
          </cell>
          <cell r="AA57">
            <v>5.17</v>
          </cell>
          <cell r="AB57">
            <v>5</v>
          </cell>
          <cell r="AC57">
            <v>1.034</v>
          </cell>
          <cell r="AD57">
            <v>8.5000000000000075E-3</v>
          </cell>
          <cell r="AE57">
            <v>-11.60250000000001</v>
          </cell>
          <cell r="AF57">
            <v>43556</v>
          </cell>
          <cell r="AG57">
            <v>43557</v>
          </cell>
          <cell r="AH57">
            <v>1</v>
          </cell>
          <cell r="AI57" t="str">
            <v>0-1 día</v>
          </cell>
          <cell r="AJ57">
            <v>0</v>
          </cell>
          <cell r="AK57">
            <v>0</v>
          </cell>
          <cell r="AL57">
            <v>0</v>
          </cell>
          <cell r="AM57">
            <v>1501.5000000000002</v>
          </cell>
          <cell r="AN57">
            <v>1501.5</v>
          </cell>
          <cell r="AO57">
            <v>4</v>
          </cell>
        </row>
        <row r="58">
          <cell r="B58" t="str">
            <v>0B2R0883571</v>
          </cell>
          <cell r="C58" t="str">
            <v>0B2R088357</v>
          </cell>
          <cell r="D58" t="str">
            <v>ABR-19</v>
          </cell>
          <cell r="E58">
            <v>1</v>
          </cell>
          <cell r="F58" t="str">
            <v>2018389</v>
          </cell>
          <cell r="G58" t="str">
            <v>SR MANTENIMIENTO CORRECTIVO</v>
          </cell>
          <cell r="H58" t="str">
            <v>8680</v>
          </cell>
          <cell r="I58" t="str">
            <v>01/04/2019 18:48</v>
          </cell>
          <cell r="J58" t="str">
            <v>800185</v>
          </cell>
          <cell r="K58" t="str">
            <v>PITSS</v>
          </cell>
          <cell r="L58" t="str">
            <v>ASP</v>
          </cell>
          <cell r="M58" t="str">
            <v>IMPRESOS DIGITALES BALTAZAR S DE RL DE CV</v>
          </cell>
          <cell r="N58" t="str">
            <v>GABINO BARREDA No 267 B</v>
          </cell>
          <cell r="O58" t="str">
            <v>Colima-COL</v>
          </cell>
          <cell r="P58">
            <v>1</v>
          </cell>
          <cell r="Q58" t="str">
            <v>INTERIOR</v>
          </cell>
          <cell r="R58">
            <v>21</v>
          </cell>
          <cell r="S58" t="str">
            <v>Entre 16 y 30</v>
          </cell>
          <cell r="T58" t="str">
            <v>Entry Production Color Low/Mid</v>
          </cell>
          <cell r="U58" t="str">
            <v>Entry Production</v>
          </cell>
          <cell r="V58" t="str">
            <v>Ciudad principal</v>
          </cell>
          <cell r="W58" t="str">
            <v>3-Entre 16 y 30</v>
          </cell>
          <cell r="X58">
            <v>1.05</v>
          </cell>
          <cell r="Y58">
            <v>0</v>
          </cell>
          <cell r="Z58">
            <v>1</v>
          </cell>
          <cell r="AA58">
            <v>0.62</v>
          </cell>
          <cell r="AB58">
            <v>4</v>
          </cell>
          <cell r="AC58">
            <v>0.155</v>
          </cell>
          <cell r="AD58">
            <v>0</v>
          </cell>
          <cell r="AE58">
            <v>0</v>
          </cell>
          <cell r="AF58">
            <v>43557</v>
          </cell>
          <cell r="AG58">
            <v>43557</v>
          </cell>
          <cell r="AH58">
            <v>0</v>
          </cell>
          <cell r="AI58" t="str">
            <v>0-1 día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3</v>
          </cell>
        </row>
        <row r="59">
          <cell r="B59" t="str">
            <v>0EX96644601</v>
          </cell>
          <cell r="C59" t="str">
            <v>0EX9664460</v>
          </cell>
          <cell r="D59" t="str">
            <v>ABR-19</v>
          </cell>
          <cell r="E59">
            <v>1</v>
          </cell>
          <cell r="F59" t="str">
            <v>2018675</v>
          </cell>
          <cell r="G59" t="str">
            <v>SR MANTENIMIENTO CORRECTIVO</v>
          </cell>
          <cell r="H59" t="str">
            <v>5866</v>
          </cell>
          <cell r="I59" t="str">
            <v>02/04/2019 08:55</v>
          </cell>
          <cell r="J59" t="str">
            <v>100037</v>
          </cell>
          <cell r="K59" t="str">
            <v>PITSS</v>
          </cell>
          <cell r="L59" t="str">
            <v>ASP</v>
          </cell>
          <cell r="M59" t="str">
            <v>OPERADORA OMX SA DE CV</v>
          </cell>
          <cell r="N59" t="str">
            <v>LEONA VICARIO No 629</v>
          </cell>
          <cell r="O59" t="str">
            <v>Metepec-MEX</v>
          </cell>
          <cell r="P59">
            <v>0</v>
          </cell>
          <cell r="Q59" t="str">
            <v>INTERIOR</v>
          </cell>
          <cell r="R59">
            <v>18</v>
          </cell>
          <cell r="S59" t="str">
            <v>Entre 16 y 30</v>
          </cell>
          <cell r="T59" t="str">
            <v>Departmental Digital</v>
          </cell>
          <cell r="U59" t="str">
            <v>A3</v>
          </cell>
          <cell r="V59" t="str">
            <v>Ciudad principal</v>
          </cell>
          <cell r="W59" t="str">
            <v>2-Entre 16 y 30</v>
          </cell>
          <cell r="X59">
            <v>0.8</v>
          </cell>
          <cell r="Y59">
            <v>1092</v>
          </cell>
          <cell r="Z59">
            <v>1</v>
          </cell>
          <cell r="AA59">
            <v>1.36</v>
          </cell>
          <cell r="AB59">
            <v>5</v>
          </cell>
          <cell r="AC59">
            <v>0.27200000000000002</v>
          </cell>
          <cell r="AD59">
            <v>0</v>
          </cell>
          <cell r="AE59">
            <v>0</v>
          </cell>
          <cell r="AF59">
            <v>43557</v>
          </cell>
          <cell r="AG59">
            <v>43557</v>
          </cell>
          <cell r="AH59">
            <v>0</v>
          </cell>
          <cell r="AI59" t="str">
            <v>0-1 día</v>
          </cell>
          <cell r="AJ59">
            <v>0</v>
          </cell>
          <cell r="AK59">
            <v>0</v>
          </cell>
          <cell r="AL59">
            <v>0</v>
          </cell>
          <cell r="AM59">
            <v>1092</v>
          </cell>
          <cell r="AN59">
            <v>1092</v>
          </cell>
          <cell r="AO59">
            <v>1</v>
          </cell>
        </row>
        <row r="60">
          <cell r="B60" t="str">
            <v>0BG29468761</v>
          </cell>
          <cell r="C60" t="str">
            <v>0BG2946876</v>
          </cell>
          <cell r="D60" t="str">
            <v>ABR-19</v>
          </cell>
          <cell r="E60">
            <v>1</v>
          </cell>
          <cell r="F60" t="str">
            <v>2015131</v>
          </cell>
          <cell r="G60" t="str">
            <v>SR MANTENIMIENTO CORRECTIVO</v>
          </cell>
          <cell r="H60" t="str">
            <v>4395</v>
          </cell>
          <cell r="I60" t="str">
            <v>26/03/2019 10:13</v>
          </cell>
          <cell r="J60" t="str">
            <v>800147</v>
          </cell>
          <cell r="K60" t="str">
            <v>PITSS</v>
          </cell>
          <cell r="L60" t="str">
            <v>ASP</v>
          </cell>
          <cell r="M60" t="str">
            <v>OFFICE DEPOT DE MEXICO SA DE CV</v>
          </cell>
          <cell r="N60" t="str">
            <v>BLV JUAN ALONSO DE TORRES 1315-3</v>
          </cell>
          <cell r="O60" t="str">
            <v>LEON-GTO</v>
          </cell>
          <cell r="P60">
            <v>0</v>
          </cell>
          <cell r="Q60" t="str">
            <v>INTERIOR</v>
          </cell>
          <cell r="R60">
            <v>7</v>
          </cell>
          <cell r="S60" t="str">
            <v>Entre 7 y 15</v>
          </cell>
          <cell r="T60" t="str">
            <v>Light Production Digital Business</v>
          </cell>
          <cell r="U60" t="str">
            <v>Entry Production</v>
          </cell>
          <cell r="V60" t="str">
            <v>Ciudad principal</v>
          </cell>
          <cell r="W60" t="str">
            <v>3-Entre 7 y 15</v>
          </cell>
          <cell r="X60">
            <v>0.8</v>
          </cell>
          <cell r="Y60">
            <v>1258.4000000000003</v>
          </cell>
          <cell r="Z60">
            <v>1</v>
          </cell>
          <cell r="AA60">
            <v>1.01</v>
          </cell>
          <cell r="AB60">
            <v>4</v>
          </cell>
          <cell r="AC60">
            <v>0.2525</v>
          </cell>
          <cell r="AD60">
            <v>0</v>
          </cell>
          <cell r="AE60">
            <v>0</v>
          </cell>
          <cell r="AF60">
            <v>43557</v>
          </cell>
          <cell r="AG60">
            <v>43557</v>
          </cell>
          <cell r="AH60">
            <v>0</v>
          </cell>
          <cell r="AI60" t="str">
            <v>0-1 día</v>
          </cell>
          <cell r="AJ60">
            <v>0</v>
          </cell>
          <cell r="AK60">
            <v>0</v>
          </cell>
          <cell r="AL60">
            <v>0</v>
          </cell>
          <cell r="AM60">
            <v>1258.4000000000003</v>
          </cell>
          <cell r="AN60">
            <v>1258.4000000000001</v>
          </cell>
          <cell r="AO60">
            <v>4</v>
          </cell>
        </row>
        <row r="61">
          <cell r="B61" t="str">
            <v>03AG8801441</v>
          </cell>
          <cell r="C61" t="str">
            <v>03AG880144</v>
          </cell>
          <cell r="D61" t="str">
            <v>ABR-19</v>
          </cell>
          <cell r="E61">
            <v>1</v>
          </cell>
          <cell r="F61" t="str">
            <v>2016607</v>
          </cell>
          <cell r="G61" t="str">
            <v>SR MANTENIMIENTO CORRECTIVO</v>
          </cell>
          <cell r="H61" t="str">
            <v>8075</v>
          </cell>
          <cell r="I61" t="str">
            <v>28/03/2019 15:37</v>
          </cell>
          <cell r="J61" t="str">
            <v>500028</v>
          </cell>
          <cell r="K61" t="str">
            <v>PITSS</v>
          </cell>
          <cell r="L61" t="str">
            <v>ASP</v>
          </cell>
          <cell r="M61" t="str">
            <v>OPERADORA OMX SA DE CV</v>
          </cell>
          <cell r="N61" t="str">
            <v>AV GOMEZ MORIN No 924 LOTE 7</v>
          </cell>
          <cell r="O61" t="str">
            <v>San Pedro Garza Garc</v>
          </cell>
          <cell r="P61">
            <v>0</v>
          </cell>
          <cell r="Q61" t="str">
            <v>INTERIOR</v>
          </cell>
          <cell r="R61">
            <v>7</v>
          </cell>
          <cell r="S61" t="str">
            <v>Entre 7 y 15</v>
          </cell>
          <cell r="T61" t="str">
            <v>Departmental Digital</v>
          </cell>
          <cell r="U61" t="str">
            <v>A3</v>
          </cell>
          <cell r="V61" t="str">
            <v>Ciudad principal</v>
          </cell>
          <cell r="W61" t="str">
            <v>2-Entre 7 y 15</v>
          </cell>
          <cell r="X61">
            <v>0.6</v>
          </cell>
          <cell r="Y61">
            <v>819</v>
          </cell>
          <cell r="Z61">
            <v>1</v>
          </cell>
          <cell r="AA61">
            <v>0.38</v>
          </cell>
          <cell r="AB61">
            <v>5</v>
          </cell>
          <cell r="AC61">
            <v>7.5999999999999998E-2</v>
          </cell>
          <cell r="AD61">
            <v>0</v>
          </cell>
          <cell r="AE61">
            <v>0</v>
          </cell>
          <cell r="AF61">
            <v>43557</v>
          </cell>
          <cell r="AG61">
            <v>43557</v>
          </cell>
          <cell r="AH61">
            <v>0</v>
          </cell>
          <cell r="AI61" t="str">
            <v>0-1 día</v>
          </cell>
          <cell r="AJ61">
            <v>0</v>
          </cell>
          <cell r="AK61">
            <v>0</v>
          </cell>
          <cell r="AL61">
            <v>0</v>
          </cell>
          <cell r="AM61">
            <v>819</v>
          </cell>
          <cell r="AN61">
            <v>819</v>
          </cell>
          <cell r="AO61">
            <v>1</v>
          </cell>
        </row>
        <row r="62">
          <cell r="B62" t="str">
            <v>0VGW6243911</v>
          </cell>
          <cell r="C62" t="str">
            <v>0VGW624391</v>
          </cell>
          <cell r="D62" t="str">
            <v>ABR-19</v>
          </cell>
          <cell r="E62">
            <v>1</v>
          </cell>
          <cell r="F62" t="str">
            <v>2016867</v>
          </cell>
          <cell r="G62" t="str">
            <v>SR MANTENIMIENTO CORRECTIVO</v>
          </cell>
          <cell r="H62" t="str">
            <v>1251</v>
          </cell>
          <cell r="I62" t="str">
            <v>29/03/2019 09:15</v>
          </cell>
          <cell r="J62" t="str">
            <v>500161</v>
          </cell>
          <cell r="K62" t="str">
            <v>PITSS</v>
          </cell>
          <cell r="L62" t="str">
            <v>ASP</v>
          </cell>
          <cell r="M62" t="str">
            <v>COPY MARTZ PROFESIONAL SA DE CV</v>
          </cell>
          <cell r="N62" t="str">
            <v>CALLE 15 NUM 105</v>
          </cell>
          <cell r="O62" t="str">
            <v>CHIHUAHUA-CHIH</v>
          </cell>
          <cell r="P62">
            <v>0</v>
          </cell>
          <cell r="Q62" t="str">
            <v>INTERIOR</v>
          </cell>
          <cell r="R62">
            <v>15</v>
          </cell>
          <cell r="S62" t="str">
            <v>Entre 7 y 15</v>
          </cell>
          <cell r="T62" t="str">
            <v>Entry Production Color Low/Mid</v>
          </cell>
          <cell r="U62" t="str">
            <v>Entry Production</v>
          </cell>
          <cell r="V62" t="str">
            <v>Ciudad principal</v>
          </cell>
          <cell r="W62" t="str">
            <v>3-Entre 7 y 15</v>
          </cell>
          <cell r="X62">
            <v>0.8</v>
          </cell>
          <cell r="Y62">
            <v>1258.4000000000003</v>
          </cell>
          <cell r="Z62">
            <v>1</v>
          </cell>
          <cell r="AA62">
            <v>1.75</v>
          </cell>
          <cell r="AB62">
            <v>4</v>
          </cell>
          <cell r="AC62">
            <v>0.4375</v>
          </cell>
          <cell r="AD62">
            <v>0</v>
          </cell>
          <cell r="AE62">
            <v>0</v>
          </cell>
          <cell r="AF62">
            <v>43557</v>
          </cell>
          <cell r="AG62">
            <v>43557</v>
          </cell>
          <cell r="AH62">
            <v>0</v>
          </cell>
          <cell r="AI62" t="str">
            <v>0-1 día</v>
          </cell>
          <cell r="AJ62">
            <v>0</v>
          </cell>
          <cell r="AK62">
            <v>0</v>
          </cell>
          <cell r="AL62">
            <v>0</v>
          </cell>
          <cell r="AM62">
            <v>1258.4000000000003</v>
          </cell>
          <cell r="AN62">
            <v>1258.4000000000001</v>
          </cell>
          <cell r="AO62">
            <v>4</v>
          </cell>
        </row>
        <row r="63">
          <cell r="B63" t="str">
            <v>0EX92932001</v>
          </cell>
          <cell r="C63" t="str">
            <v>0EX9293200</v>
          </cell>
          <cell r="D63" t="str">
            <v>ABR-19</v>
          </cell>
          <cell r="E63">
            <v>1</v>
          </cell>
          <cell r="F63" t="str">
            <v>2017031</v>
          </cell>
          <cell r="G63" t="str">
            <v>SR MANTENIMIENTO CORRECTIVO</v>
          </cell>
          <cell r="H63" t="str">
            <v>5866</v>
          </cell>
          <cell r="I63" t="str">
            <v>29/03/2019 11:59</v>
          </cell>
          <cell r="J63" t="str">
            <v>800197</v>
          </cell>
          <cell r="K63" t="str">
            <v>PITSS</v>
          </cell>
          <cell r="L63" t="str">
            <v>ASP</v>
          </cell>
          <cell r="M63" t="str">
            <v>OPERADORA OMX SA DE CV</v>
          </cell>
          <cell r="N63" t="str">
            <v>AV SALVADOR NAVA MARTINEZ 3115</v>
          </cell>
          <cell r="O63" t="str">
            <v>SAN LUIS POTOSI-SLP</v>
          </cell>
          <cell r="P63">
            <v>0</v>
          </cell>
          <cell r="Q63" t="str">
            <v>INTERIOR</v>
          </cell>
          <cell r="R63">
            <v>29</v>
          </cell>
          <cell r="S63" t="str">
            <v>Entre 16 y 30</v>
          </cell>
          <cell r="T63" t="str">
            <v>Departmental Digital</v>
          </cell>
          <cell r="U63" t="str">
            <v>A3</v>
          </cell>
          <cell r="V63" t="str">
            <v>Ciudad principal</v>
          </cell>
          <cell r="W63" t="str">
            <v>2-Entre 16 y 30</v>
          </cell>
          <cell r="X63">
            <v>0.8</v>
          </cell>
          <cell r="Y63">
            <v>1092</v>
          </cell>
          <cell r="Z63">
            <v>1</v>
          </cell>
          <cell r="AA63">
            <v>1.52</v>
          </cell>
          <cell r="AB63">
            <v>5</v>
          </cell>
          <cell r="AC63">
            <v>0.30399999999999999</v>
          </cell>
          <cell r="AD63">
            <v>0</v>
          </cell>
          <cell r="AE63">
            <v>0</v>
          </cell>
          <cell r="AF63">
            <v>43557</v>
          </cell>
          <cell r="AG63">
            <v>43557</v>
          </cell>
          <cell r="AH63">
            <v>0</v>
          </cell>
          <cell r="AI63" t="str">
            <v>0-1 día</v>
          </cell>
          <cell r="AJ63">
            <v>0</v>
          </cell>
          <cell r="AK63">
            <v>0</v>
          </cell>
          <cell r="AL63">
            <v>0</v>
          </cell>
          <cell r="AM63">
            <v>1092</v>
          </cell>
          <cell r="AN63">
            <v>1433.25</v>
          </cell>
          <cell r="AO63">
            <v>2</v>
          </cell>
        </row>
        <row r="64">
          <cell r="B64" t="str">
            <v>0C4X0132351</v>
          </cell>
          <cell r="C64" t="str">
            <v>0C4X013235</v>
          </cell>
          <cell r="D64" t="str">
            <v>ABR-19</v>
          </cell>
          <cell r="E64">
            <v>1</v>
          </cell>
          <cell r="F64" t="str">
            <v>2018731</v>
          </cell>
          <cell r="G64" t="str">
            <v>SR MANTENIMIENTO CORRECTIVO</v>
          </cell>
          <cell r="H64" t="str">
            <v>3658</v>
          </cell>
          <cell r="I64" t="str">
            <v>02/04/2019 09:53</v>
          </cell>
          <cell r="J64" t="str">
            <v>500066</v>
          </cell>
          <cell r="K64" t="str">
            <v>PITSS</v>
          </cell>
          <cell r="L64" t="str">
            <v>ASP</v>
          </cell>
          <cell r="M64" t="str">
            <v>DIGITAL VAAR SA DE CV</v>
          </cell>
          <cell r="N64" t="str">
            <v>CAMINO A HUINALA 135 Y 135 B</v>
          </cell>
          <cell r="O64" t="str">
            <v>Apodaca-NL</v>
          </cell>
          <cell r="P64">
            <v>0</v>
          </cell>
          <cell r="Q64" t="str">
            <v>INTERIOR</v>
          </cell>
          <cell r="R64">
            <v>76</v>
          </cell>
          <cell r="S64" t="str">
            <v>&gt;60</v>
          </cell>
          <cell r="T64" t="str">
            <v>A4 Mono MFPs</v>
          </cell>
          <cell r="U64" t="str">
            <v>A4</v>
          </cell>
          <cell r="V64" t="str">
            <v>Otras</v>
          </cell>
          <cell r="W64" t="str">
            <v>1-&gt;60</v>
          </cell>
          <cell r="X64">
            <v>1.05</v>
          </cell>
          <cell r="Y64">
            <v>750.75000000000011</v>
          </cell>
          <cell r="Z64">
            <v>1</v>
          </cell>
          <cell r="AA64">
            <v>1.17</v>
          </cell>
          <cell r="AB64">
            <v>9</v>
          </cell>
          <cell r="AC64">
            <v>0.13</v>
          </cell>
          <cell r="AD64">
            <v>0</v>
          </cell>
          <cell r="AE64">
            <v>0</v>
          </cell>
          <cell r="AF64">
            <v>43557</v>
          </cell>
          <cell r="AG64">
            <v>43557</v>
          </cell>
          <cell r="AH64">
            <v>0</v>
          </cell>
          <cell r="AI64" t="str">
            <v>0-1 día</v>
          </cell>
          <cell r="AJ64">
            <v>0</v>
          </cell>
          <cell r="AK64">
            <v>0</v>
          </cell>
          <cell r="AL64">
            <v>0</v>
          </cell>
          <cell r="AM64">
            <v>750.75000000000011</v>
          </cell>
          <cell r="AN64" t="e">
            <v>#N/A</v>
          </cell>
          <cell r="AO64">
            <v>2</v>
          </cell>
        </row>
        <row r="65">
          <cell r="B65" t="str">
            <v>0C4X0126421</v>
          </cell>
          <cell r="C65" t="str">
            <v>0C4X012642</v>
          </cell>
          <cell r="D65" t="str">
            <v>ABR-19</v>
          </cell>
          <cell r="E65">
            <v>1</v>
          </cell>
          <cell r="F65" t="str">
            <v>2018611</v>
          </cell>
          <cell r="G65" t="str">
            <v>SR MANTENIMIENTO CORRECTIVO</v>
          </cell>
          <cell r="H65" t="str">
            <v>3658</v>
          </cell>
          <cell r="I65" t="str">
            <v>02/04/2019 07:05</v>
          </cell>
          <cell r="J65" t="str">
            <v>800188</v>
          </cell>
          <cell r="K65" t="str">
            <v>PITSS</v>
          </cell>
          <cell r="L65" t="str">
            <v>ASP</v>
          </cell>
          <cell r="M65" t="str">
            <v>RADIOMOVIL DIPSA SA DE CV</v>
          </cell>
          <cell r="N65" t="str">
            <v>AV NORTE ORIENTE 200 LOC 290</v>
          </cell>
          <cell r="O65" t="str">
            <v>CELAYA-GTO</v>
          </cell>
          <cell r="P65">
            <v>0</v>
          </cell>
          <cell r="Q65" t="str">
            <v>INTERIOR</v>
          </cell>
          <cell r="R65">
            <v>2679</v>
          </cell>
          <cell r="S65" t="str">
            <v>&gt;60</v>
          </cell>
          <cell r="T65" t="str">
            <v>A4 Mono MFPs</v>
          </cell>
          <cell r="U65" t="str">
            <v>A4</v>
          </cell>
          <cell r="V65" t="str">
            <v>Ciudad principal</v>
          </cell>
          <cell r="W65" t="str">
            <v>1-&gt;60</v>
          </cell>
          <cell r="X65">
            <v>1.05</v>
          </cell>
          <cell r="Y65">
            <v>750.75000000000011</v>
          </cell>
          <cell r="Z65">
            <v>1</v>
          </cell>
          <cell r="AA65">
            <v>2.5</v>
          </cell>
          <cell r="AB65">
            <v>5</v>
          </cell>
          <cell r="AC65">
            <v>0.5</v>
          </cell>
          <cell r="AD65">
            <v>0</v>
          </cell>
          <cell r="AE65">
            <v>0</v>
          </cell>
          <cell r="AF65">
            <v>43557</v>
          </cell>
          <cell r="AG65">
            <v>43557</v>
          </cell>
          <cell r="AH65">
            <v>0</v>
          </cell>
          <cell r="AI65" t="str">
            <v>0-1 día</v>
          </cell>
          <cell r="AJ65">
            <v>0</v>
          </cell>
          <cell r="AK65">
            <v>0</v>
          </cell>
          <cell r="AL65">
            <v>0</v>
          </cell>
          <cell r="AM65">
            <v>750.75000000000011</v>
          </cell>
          <cell r="AN65">
            <v>750.75</v>
          </cell>
          <cell r="AO65">
            <v>1</v>
          </cell>
        </row>
        <row r="66">
          <cell r="B66" t="str">
            <v>9HB9140022</v>
          </cell>
          <cell r="C66" t="str">
            <v>9HB914002</v>
          </cell>
          <cell r="D66" t="str">
            <v>ABR-19</v>
          </cell>
          <cell r="E66">
            <v>1</v>
          </cell>
          <cell r="F66" t="str">
            <v>2012997</v>
          </cell>
          <cell r="G66" t="str">
            <v>SR INSTALACION DE EQUIPO</v>
          </cell>
          <cell r="H66" t="str">
            <v>4002</v>
          </cell>
          <cell r="I66" t="str">
            <v>21/03/2019 13:39</v>
          </cell>
          <cell r="J66" t="str">
            <v>500161</v>
          </cell>
          <cell r="K66" t="str">
            <v>PITSS</v>
          </cell>
          <cell r="L66" t="str">
            <v>ASP</v>
          </cell>
          <cell r="M66" t="str">
            <v>OPCIONES DE SERVICIO EN MEXICO</v>
          </cell>
          <cell r="N66" t="str">
            <v>ALEJANDRO DUMAS 1326</v>
          </cell>
          <cell r="O66" t="str">
            <v>Chihuahua-CHIH</v>
          </cell>
          <cell r="P66">
            <v>0</v>
          </cell>
          <cell r="Q66" t="str">
            <v>INTERIOR</v>
          </cell>
          <cell r="R66" t="str">
            <v xml:space="preserve">  </v>
          </cell>
          <cell r="S66" t="str">
            <v>&gt;60</v>
          </cell>
          <cell r="T66" t="str">
            <v>A4 Mono MFPs</v>
          </cell>
          <cell r="U66" t="str">
            <v>A4</v>
          </cell>
          <cell r="V66" t="str">
            <v>Ciudad principal</v>
          </cell>
          <cell r="W66" t="str">
            <v>1-&gt;60</v>
          </cell>
          <cell r="X66">
            <v>1</v>
          </cell>
          <cell r="Y66">
            <v>1072.5000000000002</v>
          </cell>
          <cell r="Z66">
            <v>0</v>
          </cell>
          <cell r="AA66">
            <v>5</v>
          </cell>
          <cell r="AB66">
            <v>5</v>
          </cell>
          <cell r="AC66">
            <v>1</v>
          </cell>
          <cell r="AD66">
            <v>0</v>
          </cell>
          <cell r="AE66">
            <v>0</v>
          </cell>
          <cell r="AF66">
            <v>43545</v>
          </cell>
          <cell r="AG66">
            <v>43557</v>
          </cell>
          <cell r="AH66">
            <v>8</v>
          </cell>
          <cell r="AI66" t="str">
            <v>6-10 días</v>
          </cell>
          <cell r="AJ66">
            <v>0</v>
          </cell>
          <cell r="AK66">
            <v>0</v>
          </cell>
          <cell r="AL66">
            <v>0</v>
          </cell>
          <cell r="AM66">
            <v>1072.5000000000002</v>
          </cell>
          <cell r="AN66" t="e">
            <v>#N/A</v>
          </cell>
          <cell r="AO66">
            <v>3</v>
          </cell>
        </row>
        <row r="67">
          <cell r="B67" t="str">
            <v>03AG8797121</v>
          </cell>
          <cell r="C67" t="str">
            <v>03AG879712</v>
          </cell>
          <cell r="D67" t="str">
            <v>ABR-19</v>
          </cell>
          <cell r="E67">
            <v>1</v>
          </cell>
          <cell r="F67" t="str">
            <v>2018391</v>
          </cell>
          <cell r="G67" t="str">
            <v>SR MANTENIMIENTO CORRECTIVO</v>
          </cell>
          <cell r="H67" t="str">
            <v>8075</v>
          </cell>
          <cell r="I67" t="str">
            <v>01/04/2019 19:45</v>
          </cell>
          <cell r="J67" t="str">
            <v>800192</v>
          </cell>
          <cell r="K67" t="str">
            <v>PITSS</v>
          </cell>
          <cell r="L67" t="str">
            <v>ASP</v>
          </cell>
          <cell r="M67" t="str">
            <v>OPERADORA OMX SA DE CV</v>
          </cell>
          <cell r="N67" t="str">
            <v>AV PATRIA 1612 MZ 1 LT 30 Y 30A</v>
          </cell>
          <cell r="O67" t="str">
            <v>ZAPOPAN-JAL</v>
          </cell>
          <cell r="P67">
            <v>0</v>
          </cell>
          <cell r="Q67" t="str">
            <v>INTERIOR</v>
          </cell>
          <cell r="R67">
            <v>77</v>
          </cell>
          <cell r="S67" t="str">
            <v>&gt;60</v>
          </cell>
          <cell r="T67" t="str">
            <v>Departmental Digital</v>
          </cell>
          <cell r="U67" t="str">
            <v>A3</v>
          </cell>
          <cell r="V67" t="str">
            <v>Ciudad principal</v>
          </cell>
          <cell r="W67" t="str">
            <v>2-&gt;60</v>
          </cell>
          <cell r="X67">
            <v>1.1000000000000001</v>
          </cell>
          <cell r="Y67">
            <v>1501.5000000000002</v>
          </cell>
          <cell r="Z67">
            <v>1</v>
          </cell>
          <cell r="AA67">
            <v>1.87</v>
          </cell>
          <cell r="AB67">
            <v>5</v>
          </cell>
          <cell r="AC67">
            <v>0.374</v>
          </cell>
          <cell r="AD67">
            <v>0</v>
          </cell>
          <cell r="AE67">
            <v>0</v>
          </cell>
          <cell r="AF67">
            <v>43557</v>
          </cell>
          <cell r="AG67">
            <v>43557</v>
          </cell>
          <cell r="AH67">
            <v>0</v>
          </cell>
          <cell r="AI67" t="str">
            <v>0-1 día</v>
          </cell>
          <cell r="AJ67">
            <v>0</v>
          </cell>
          <cell r="AK67">
            <v>0</v>
          </cell>
          <cell r="AL67">
            <v>0</v>
          </cell>
          <cell r="AM67">
            <v>1501.5000000000002</v>
          </cell>
          <cell r="AN67">
            <v>0</v>
          </cell>
          <cell r="AO67">
            <v>1</v>
          </cell>
        </row>
        <row r="68">
          <cell r="B68" t="str">
            <v>0BG29488941</v>
          </cell>
          <cell r="C68" t="str">
            <v>0BG2948894</v>
          </cell>
          <cell r="D68" t="str">
            <v>ABR-19</v>
          </cell>
          <cell r="E68">
            <v>1</v>
          </cell>
          <cell r="F68" t="str">
            <v>2018373</v>
          </cell>
          <cell r="G68" t="str">
            <v>SR MANTENIMIENTO CORRECTIVO</v>
          </cell>
          <cell r="H68" t="str">
            <v>4395</v>
          </cell>
          <cell r="I68" t="str">
            <v>01/04/2019 17:42</v>
          </cell>
          <cell r="J68" t="str">
            <v>800147</v>
          </cell>
          <cell r="K68" t="str">
            <v>PITSS</v>
          </cell>
          <cell r="L68" t="str">
            <v>ASP</v>
          </cell>
          <cell r="M68" t="str">
            <v>OFFICE DEPOT DE MEXICO SA DE CV</v>
          </cell>
          <cell r="N68" t="str">
            <v>BLV MANUEL J CLOUTHIER SN</v>
          </cell>
          <cell r="O68" t="str">
            <v>LEON-GTO</v>
          </cell>
          <cell r="P68">
            <v>0</v>
          </cell>
          <cell r="Q68" t="str">
            <v>INTERIOR</v>
          </cell>
          <cell r="R68">
            <v>20</v>
          </cell>
          <cell r="S68" t="str">
            <v>Entre 16 y 30</v>
          </cell>
          <cell r="T68" t="str">
            <v>Light Production Digital Business</v>
          </cell>
          <cell r="U68" t="str">
            <v>Entry Production</v>
          </cell>
          <cell r="V68" t="str">
            <v>Ciudad principal</v>
          </cell>
          <cell r="W68" t="str">
            <v>3-Entre 16 y 30</v>
          </cell>
          <cell r="X68">
            <v>1.05</v>
          </cell>
          <cell r="Y68">
            <v>1651.6500000000003</v>
          </cell>
          <cell r="Z68">
            <v>1</v>
          </cell>
          <cell r="AA68">
            <v>1.33</v>
          </cell>
          <cell r="AB68">
            <v>4</v>
          </cell>
          <cell r="AC68">
            <v>0.33250000000000002</v>
          </cell>
          <cell r="AD68">
            <v>0</v>
          </cell>
          <cell r="AE68">
            <v>0</v>
          </cell>
          <cell r="AF68">
            <v>43557</v>
          </cell>
          <cell r="AG68">
            <v>43557</v>
          </cell>
          <cell r="AH68">
            <v>0</v>
          </cell>
          <cell r="AI68" t="str">
            <v>0-1 día</v>
          </cell>
          <cell r="AJ68">
            <v>0</v>
          </cell>
          <cell r="AK68">
            <v>0</v>
          </cell>
          <cell r="AL68">
            <v>0</v>
          </cell>
          <cell r="AM68">
            <v>1651.6500000000003</v>
          </cell>
          <cell r="AN68">
            <v>1651.65</v>
          </cell>
          <cell r="AO68">
            <v>1</v>
          </cell>
        </row>
        <row r="69">
          <cell r="B69" t="str">
            <v>0XEL5627321</v>
          </cell>
          <cell r="C69" t="str">
            <v>0XEL562732</v>
          </cell>
          <cell r="D69" t="str">
            <v>ABR-19</v>
          </cell>
          <cell r="E69">
            <v>1</v>
          </cell>
          <cell r="F69" t="str">
            <v>2018851</v>
          </cell>
          <cell r="G69" t="str">
            <v>SR MANTENIMIENTO CORRECTIVO</v>
          </cell>
          <cell r="H69" t="str">
            <v>5774</v>
          </cell>
          <cell r="I69" t="str">
            <v>02/04/2019 11:55</v>
          </cell>
          <cell r="J69" t="str">
            <v>800074</v>
          </cell>
          <cell r="K69" t="str">
            <v>PITSS</v>
          </cell>
          <cell r="L69" t="str">
            <v>ASP</v>
          </cell>
          <cell r="M69" t="str">
            <v>OFFICE DEPOT DE MEXICO SA DE CV</v>
          </cell>
          <cell r="N69" t="str">
            <v>AV LAS PALMAS 1559 LOC SA-01</v>
          </cell>
          <cell r="O69" t="str">
            <v>LAZARO CARDENAS-MICH</v>
          </cell>
          <cell r="P69">
            <v>0</v>
          </cell>
          <cell r="Q69" t="str">
            <v>INTERIOR</v>
          </cell>
          <cell r="R69">
            <v>20</v>
          </cell>
          <cell r="S69" t="str">
            <v>Entre 16 y 30</v>
          </cell>
          <cell r="T69" t="str">
            <v>Departmental Digital</v>
          </cell>
          <cell r="U69" t="str">
            <v>A3</v>
          </cell>
          <cell r="V69" t="str">
            <v>Otras</v>
          </cell>
          <cell r="W69" t="str">
            <v>2-Entre 16 y 30</v>
          </cell>
          <cell r="X69">
            <v>0.8</v>
          </cell>
          <cell r="Y69">
            <v>1092</v>
          </cell>
          <cell r="Z69">
            <v>1</v>
          </cell>
          <cell r="AA69">
            <v>1.83</v>
          </cell>
          <cell r="AB69">
            <v>9</v>
          </cell>
          <cell r="AC69">
            <v>0.20333333333333334</v>
          </cell>
          <cell r="AD69">
            <v>0</v>
          </cell>
          <cell r="AE69">
            <v>0</v>
          </cell>
          <cell r="AF69">
            <v>43557</v>
          </cell>
          <cell r="AG69">
            <v>43557</v>
          </cell>
          <cell r="AH69">
            <v>0</v>
          </cell>
          <cell r="AI69" t="str">
            <v>0-1 día</v>
          </cell>
          <cell r="AJ69">
            <v>0</v>
          </cell>
          <cell r="AK69">
            <v>0</v>
          </cell>
          <cell r="AL69">
            <v>0</v>
          </cell>
          <cell r="AM69">
            <v>1092</v>
          </cell>
          <cell r="AN69">
            <v>819</v>
          </cell>
          <cell r="AO69">
            <v>2</v>
          </cell>
        </row>
        <row r="70">
          <cell r="B70" t="str">
            <v>0AE95606271</v>
          </cell>
          <cell r="C70" t="str">
            <v>0AE9560627</v>
          </cell>
          <cell r="D70" t="str">
            <v>ABR-19</v>
          </cell>
          <cell r="E70">
            <v>1</v>
          </cell>
          <cell r="F70" t="str">
            <v>2018773</v>
          </cell>
          <cell r="G70" t="str">
            <v>SR MANTENIMIENTO CORRECTIVO</v>
          </cell>
          <cell r="H70" t="str">
            <v>5326</v>
          </cell>
          <cell r="I70" t="str">
            <v>02/04/2019 10:57</v>
          </cell>
          <cell r="J70" t="str">
            <v>500157</v>
          </cell>
          <cell r="K70" t="str">
            <v>PITSS</v>
          </cell>
          <cell r="L70" t="str">
            <v>ASP</v>
          </cell>
          <cell r="M70" t="str">
            <v>FEDERAL MOGUL LIGHTING S DE RL DE CV</v>
          </cell>
          <cell r="N70" t="str">
            <v>AV EJE VIAL JUAN GABRIEL No 2245</v>
          </cell>
          <cell r="O70" t="str">
            <v>Ciudad Juarez-CHIH</v>
          </cell>
          <cell r="P70">
            <v>0</v>
          </cell>
          <cell r="Q70" t="str">
            <v>INTERIOR</v>
          </cell>
          <cell r="R70">
            <v>253</v>
          </cell>
          <cell r="S70" t="str">
            <v>&gt;60</v>
          </cell>
          <cell r="T70" t="str">
            <v>Office Digital</v>
          </cell>
          <cell r="U70" t="str">
            <v>A3</v>
          </cell>
          <cell r="V70" t="str">
            <v>Ciudad principal</v>
          </cell>
          <cell r="W70" t="str">
            <v>2-&gt;60</v>
          </cell>
          <cell r="X70">
            <v>1.1000000000000001</v>
          </cell>
          <cell r="Y70">
            <v>1501.5000000000002</v>
          </cell>
          <cell r="Z70">
            <v>1</v>
          </cell>
          <cell r="AA70">
            <v>2.0499999999999998</v>
          </cell>
          <cell r="AB70">
            <v>5</v>
          </cell>
          <cell r="AC70">
            <v>0.41</v>
          </cell>
          <cell r="AD70">
            <v>0</v>
          </cell>
          <cell r="AE70">
            <v>0</v>
          </cell>
          <cell r="AF70">
            <v>43557</v>
          </cell>
          <cell r="AG70">
            <v>43557</v>
          </cell>
          <cell r="AH70">
            <v>0</v>
          </cell>
          <cell r="AI70" t="str">
            <v>0-1 día</v>
          </cell>
          <cell r="AJ70">
            <v>0</v>
          </cell>
          <cell r="AK70">
            <v>0</v>
          </cell>
          <cell r="AL70">
            <v>0</v>
          </cell>
          <cell r="AM70">
            <v>1501.5000000000002</v>
          </cell>
          <cell r="AN70">
            <v>1501.5</v>
          </cell>
          <cell r="AO70">
            <v>1</v>
          </cell>
        </row>
        <row r="71">
          <cell r="B71" t="str">
            <v>0C4X0064541</v>
          </cell>
          <cell r="C71" t="str">
            <v>0C4X006454</v>
          </cell>
          <cell r="D71" t="str">
            <v>ABR-19</v>
          </cell>
          <cell r="E71">
            <v>1</v>
          </cell>
          <cell r="F71" t="str">
            <v>2017229</v>
          </cell>
          <cell r="G71" t="str">
            <v>SR MANTENIMIENTO CORRECTIVO</v>
          </cell>
          <cell r="H71" t="str">
            <v>3658</v>
          </cell>
          <cell r="I71" t="str">
            <v>29/03/2019 17:49</v>
          </cell>
          <cell r="J71" t="str">
            <v>800072</v>
          </cell>
          <cell r="K71" t="str">
            <v>PITSS</v>
          </cell>
          <cell r="L71" t="str">
            <v>ASP</v>
          </cell>
          <cell r="M71" t="str">
            <v>RADIOMOVIL DIPSA SA DE CV</v>
          </cell>
          <cell r="N71" t="str">
            <v>AV TONALTECAS NORTE No 375</v>
          </cell>
          <cell r="O71" t="str">
            <v>Tonala-JAL</v>
          </cell>
          <cell r="P71">
            <v>0</v>
          </cell>
          <cell r="Q71" t="str">
            <v>INTERIOR</v>
          </cell>
          <cell r="R71">
            <v>754</v>
          </cell>
          <cell r="S71" t="str">
            <v>&gt;60</v>
          </cell>
          <cell r="T71" t="str">
            <v>A4 Mono MFPs</v>
          </cell>
          <cell r="U71" t="str">
            <v>A4</v>
          </cell>
          <cell r="V71" t="str">
            <v>Ciudad principal</v>
          </cell>
          <cell r="W71" t="str">
            <v>1-&gt;60</v>
          </cell>
          <cell r="X71">
            <v>1.05</v>
          </cell>
          <cell r="Y71">
            <v>750.75000000000011</v>
          </cell>
          <cell r="Z71">
            <v>1</v>
          </cell>
          <cell r="AA71">
            <v>0</v>
          </cell>
          <cell r="AB71">
            <v>5</v>
          </cell>
          <cell r="AC71">
            <v>0</v>
          </cell>
          <cell r="AD71">
            <v>0</v>
          </cell>
          <cell r="AE71">
            <v>0</v>
          </cell>
          <cell r="AF71">
            <v>43557</v>
          </cell>
          <cell r="AG71">
            <v>43557</v>
          </cell>
          <cell r="AH71">
            <v>0</v>
          </cell>
          <cell r="AI71" t="str">
            <v>0-1 día</v>
          </cell>
          <cell r="AJ71">
            <v>0</v>
          </cell>
          <cell r="AK71">
            <v>0</v>
          </cell>
          <cell r="AL71">
            <v>0</v>
          </cell>
          <cell r="AM71">
            <v>750.75000000000011</v>
          </cell>
          <cell r="AN71">
            <v>0</v>
          </cell>
          <cell r="AO71">
            <v>1</v>
          </cell>
        </row>
        <row r="72">
          <cell r="B72" t="str">
            <v>0Y2B0033551</v>
          </cell>
          <cell r="C72" t="str">
            <v>0Y2B003355</v>
          </cell>
          <cell r="D72" t="str">
            <v>ABR-19</v>
          </cell>
          <cell r="E72">
            <v>1</v>
          </cell>
          <cell r="F72" t="str">
            <v>2018861</v>
          </cell>
          <cell r="G72" t="str">
            <v>SR MANTENIMIENTO CORRECTIVO</v>
          </cell>
          <cell r="H72" t="str">
            <v>5757</v>
          </cell>
          <cell r="I72" t="str">
            <v>02/04/2019 12:02</v>
          </cell>
          <cell r="J72" t="str">
            <v>500161</v>
          </cell>
          <cell r="K72" t="str">
            <v>PITSS</v>
          </cell>
          <cell r="L72" t="str">
            <v>ASP</v>
          </cell>
          <cell r="M72" t="str">
            <v>INSTITUTO TECNOLOGICO Y DE ESTUDIOS SUPERIORES DE</v>
          </cell>
          <cell r="N72" t="str">
            <v>HEROICO COLEGIO MILITAR No 4700</v>
          </cell>
          <cell r="O72" t="str">
            <v>Chihuahua-CHIH</v>
          </cell>
          <cell r="P72">
            <v>0</v>
          </cell>
          <cell r="Q72" t="str">
            <v>INTERIOR</v>
          </cell>
          <cell r="R72">
            <v>8</v>
          </cell>
          <cell r="S72" t="str">
            <v>Entre 7 y 15</v>
          </cell>
          <cell r="T72" t="str">
            <v>Departmental Digital</v>
          </cell>
          <cell r="U72" t="str">
            <v>A3</v>
          </cell>
          <cell r="V72" t="str">
            <v>Ciudad principal</v>
          </cell>
          <cell r="W72" t="str">
            <v>2-Entre 7 y 15</v>
          </cell>
          <cell r="X72">
            <v>0.6</v>
          </cell>
          <cell r="Y72">
            <v>819</v>
          </cell>
          <cell r="Z72">
            <v>1</v>
          </cell>
          <cell r="AA72">
            <v>0</v>
          </cell>
          <cell r="AB72">
            <v>5</v>
          </cell>
          <cell r="AC72">
            <v>0</v>
          </cell>
          <cell r="AD72">
            <v>0</v>
          </cell>
          <cell r="AE72">
            <v>0</v>
          </cell>
          <cell r="AF72">
            <v>43557</v>
          </cell>
          <cell r="AG72">
            <v>43557</v>
          </cell>
          <cell r="AH72">
            <v>0</v>
          </cell>
          <cell r="AI72" t="str">
            <v>0-1 día</v>
          </cell>
          <cell r="AJ72">
            <v>0</v>
          </cell>
          <cell r="AK72">
            <v>0</v>
          </cell>
          <cell r="AL72">
            <v>0</v>
          </cell>
          <cell r="AM72">
            <v>819</v>
          </cell>
          <cell r="AN72">
            <v>819</v>
          </cell>
          <cell r="AO72">
            <v>1</v>
          </cell>
        </row>
        <row r="73">
          <cell r="B73" t="str">
            <v>0E2B6466021</v>
          </cell>
          <cell r="C73" t="str">
            <v>0E2B646602</v>
          </cell>
          <cell r="D73" t="str">
            <v>ABR-19</v>
          </cell>
          <cell r="E73">
            <v>1</v>
          </cell>
          <cell r="F73" t="str">
            <v>2018867</v>
          </cell>
          <cell r="G73" t="str">
            <v>SR MANTENIMIENTO CORRECTIVO</v>
          </cell>
          <cell r="H73" t="str">
            <v>0070</v>
          </cell>
          <cell r="I73" t="str">
            <v>02/04/2019 12:10</v>
          </cell>
          <cell r="J73" t="str">
            <v>500066</v>
          </cell>
          <cell r="K73" t="str">
            <v>PITSS</v>
          </cell>
          <cell r="L73" t="str">
            <v>ASP</v>
          </cell>
          <cell r="M73" t="str">
            <v>OFFICE DEPOT DE MEXICO SA DE CV</v>
          </cell>
          <cell r="N73" t="str">
            <v>ROMULO GARZA 410</v>
          </cell>
          <cell r="O73" t="str">
            <v>SAN NICOLAS DE LOS G</v>
          </cell>
          <cell r="P73">
            <v>0</v>
          </cell>
          <cell r="Q73" t="str">
            <v>INTERIOR</v>
          </cell>
          <cell r="R73">
            <v>14</v>
          </cell>
          <cell r="S73" t="str">
            <v>Entre 7 y 15</v>
          </cell>
          <cell r="T73" t="str">
            <v>Entry Production Color Low/Mid</v>
          </cell>
          <cell r="U73" t="str">
            <v>Entry Production</v>
          </cell>
          <cell r="V73" t="str">
            <v>Ciudad principal</v>
          </cell>
          <cell r="W73" t="str">
            <v>3-Entre 7 y 15</v>
          </cell>
          <cell r="X73">
            <v>0.8</v>
          </cell>
          <cell r="Y73">
            <v>1258.4000000000003</v>
          </cell>
          <cell r="Z73">
            <v>1</v>
          </cell>
          <cell r="AA73">
            <v>1.38</v>
          </cell>
          <cell r="AB73">
            <v>4</v>
          </cell>
          <cell r="AC73">
            <v>0.34499999999999997</v>
          </cell>
          <cell r="AD73">
            <v>0</v>
          </cell>
          <cell r="AE73">
            <v>0</v>
          </cell>
          <cell r="AF73">
            <v>43557</v>
          </cell>
          <cell r="AG73">
            <v>43557</v>
          </cell>
          <cell r="AH73">
            <v>0</v>
          </cell>
          <cell r="AI73" t="str">
            <v>0-1 día</v>
          </cell>
          <cell r="AJ73">
            <v>0</v>
          </cell>
          <cell r="AK73">
            <v>0</v>
          </cell>
          <cell r="AL73">
            <v>0</v>
          </cell>
          <cell r="AM73">
            <v>1258.4000000000003</v>
          </cell>
          <cell r="AN73">
            <v>1258.4000000000001</v>
          </cell>
          <cell r="AO73">
            <v>1</v>
          </cell>
        </row>
        <row r="74">
          <cell r="B74" t="str">
            <v>AAQ1006561</v>
          </cell>
          <cell r="C74" t="str">
            <v>AAQ100656</v>
          </cell>
          <cell r="D74" t="str">
            <v>ABR-19</v>
          </cell>
          <cell r="E74">
            <v>1</v>
          </cell>
          <cell r="F74" t="str">
            <v>2009423</v>
          </cell>
          <cell r="G74" t="str">
            <v>SR MANTENIMIENTO CORRECTIVO</v>
          </cell>
          <cell r="H74" t="str">
            <v>1026</v>
          </cell>
          <cell r="I74" t="str">
            <v>14/03/2019 15:35</v>
          </cell>
          <cell r="J74" t="str">
            <v>500066</v>
          </cell>
          <cell r="K74" t="str">
            <v>PITSS</v>
          </cell>
          <cell r="L74" t="str">
            <v>ASP</v>
          </cell>
          <cell r="M74" t="str">
            <v>GENESYS INFORMATICA SA DE CV</v>
          </cell>
          <cell r="N74" t="str">
            <v>ANGEL MARTINEZ VILLAREAL No 433</v>
          </cell>
          <cell r="O74" t="str">
            <v>Monterrey-NL</v>
          </cell>
          <cell r="P74">
            <v>0</v>
          </cell>
          <cell r="Q74" t="str">
            <v>INTERIOR</v>
          </cell>
          <cell r="R74">
            <v>2660</v>
          </cell>
          <cell r="S74" t="str">
            <v>&gt;60</v>
          </cell>
          <cell r="T74" t="str">
            <v>Office Digital</v>
          </cell>
          <cell r="U74" t="str">
            <v>A3</v>
          </cell>
          <cell r="V74" t="str">
            <v>Ciudad principal</v>
          </cell>
          <cell r="W74" t="str">
            <v>2-&gt;60</v>
          </cell>
          <cell r="X74">
            <v>1.1000000000000001</v>
          </cell>
          <cell r="Y74">
            <v>1501.5000000000002</v>
          </cell>
          <cell r="Z74">
            <v>1</v>
          </cell>
          <cell r="AA74">
            <v>2.42</v>
          </cell>
          <cell r="AB74">
            <v>5</v>
          </cell>
          <cell r="AC74">
            <v>0.48399999999999999</v>
          </cell>
          <cell r="AD74">
            <v>0</v>
          </cell>
          <cell r="AE74">
            <v>0</v>
          </cell>
          <cell r="AF74">
            <v>43557</v>
          </cell>
          <cell r="AG74">
            <v>43557</v>
          </cell>
          <cell r="AH74">
            <v>0</v>
          </cell>
          <cell r="AI74" t="str">
            <v>0-1 día</v>
          </cell>
          <cell r="AJ74">
            <v>0</v>
          </cell>
          <cell r="AK74">
            <v>0</v>
          </cell>
          <cell r="AL74">
            <v>0</v>
          </cell>
          <cell r="AM74">
            <v>1501.5000000000002</v>
          </cell>
          <cell r="AN74" t="e">
            <v>#N/A</v>
          </cell>
          <cell r="AO74">
            <v>1</v>
          </cell>
        </row>
        <row r="75">
          <cell r="B75" t="str">
            <v>0BG29492981</v>
          </cell>
          <cell r="C75" t="str">
            <v>0BG2949298</v>
          </cell>
          <cell r="D75" t="str">
            <v>ABR-19</v>
          </cell>
          <cell r="E75">
            <v>1</v>
          </cell>
          <cell r="F75" t="str">
            <v>2014509</v>
          </cell>
          <cell r="G75" t="str">
            <v>SR MANTENIMIENTO CORRECTIVO</v>
          </cell>
          <cell r="H75" t="str">
            <v>4395</v>
          </cell>
          <cell r="I75" t="str">
            <v>25/03/2019 10:41</v>
          </cell>
          <cell r="J75" t="str">
            <v>100038</v>
          </cell>
          <cell r="K75" t="str">
            <v>PITSS</v>
          </cell>
          <cell r="L75" t="str">
            <v>ASP</v>
          </cell>
          <cell r="M75" t="str">
            <v>OFFICE DEPOT DE MEXICO SA DE CV</v>
          </cell>
          <cell r="N75" t="str">
            <v>BLV ISIDRO FABELA SUR 600</v>
          </cell>
          <cell r="O75" t="str">
            <v>TOLUCA-MEX</v>
          </cell>
          <cell r="P75">
            <v>0</v>
          </cell>
          <cell r="Q75" t="str">
            <v>INTERIOR</v>
          </cell>
          <cell r="R75">
            <v>14</v>
          </cell>
          <cell r="S75" t="str">
            <v>Entre 7 y 15</v>
          </cell>
          <cell r="T75" t="str">
            <v>Light Production Digital Business</v>
          </cell>
          <cell r="U75" t="str">
            <v>Entry Production</v>
          </cell>
          <cell r="V75" t="str">
            <v>Ciudad principal</v>
          </cell>
          <cell r="W75" t="str">
            <v>3-Entre 7 y 15</v>
          </cell>
          <cell r="X75">
            <v>0.8</v>
          </cell>
          <cell r="Y75">
            <v>1258.4000000000003</v>
          </cell>
          <cell r="Z75">
            <v>1</v>
          </cell>
          <cell r="AA75">
            <v>3.32</v>
          </cell>
          <cell r="AB75">
            <v>4</v>
          </cell>
          <cell r="AC75">
            <v>0.83</v>
          </cell>
          <cell r="AD75">
            <v>0</v>
          </cell>
          <cell r="AE75">
            <v>0</v>
          </cell>
          <cell r="AF75">
            <v>43557</v>
          </cell>
          <cell r="AG75">
            <v>43557</v>
          </cell>
          <cell r="AH75">
            <v>0</v>
          </cell>
          <cell r="AI75" t="str">
            <v>0-1 día</v>
          </cell>
          <cell r="AJ75">
            <v>0</v>
          </cell>
          <cell r="AK75">
            <v>0</v>
          </cell>
          <cell r="AL75">
            <v>0</v>
          </cell>
          <cell r="AM75">
            <v>1258.4000000000003</v>
          </cell>
          <cell r="AN75">
            <v>1258.4000000000001</v>
          </cell>
          <cell r="AO75">
            <v>1</v>
          </cell>
        </row>
        <row r="76">
          <cell r="B76" t="str">
            <v>0Y4X8451711</v>
          </cell>
          <cell r="C76" t="str">
            <v>0Y4X845171</v>
          </cell>
          <cell r="D76" t="str">
            <v>ABR-19</v>
          </cell>
          <cell r="E76">
            <v>1</v>
          </cell>
          <cell r="F76" t="str">
            <v>2018837</v>
          </cell>
          <cell r="G76" t="str">
            <v>SR MANTENIMIENTO CORRECTIVO</v>
          </cell>
          <cell r="H76" t="str">
            <v>8055</v>
          </cell>
          <cell r="I76" t="str">
            <v>02/04/2019 11:37</v>
          </cell>
          <cell r="J76" t="str">
            <v>500027</v>
          </cell>
          <cell r="K76" t="str">
            <v>PITSS</v>
          </cell>
          <cell r="L76" t="str">
            <v>ASP</v>
          </cell>
          <cell r="M76" t="str">
            <v>JANSSEN DE MEXICO S DE RL DE CV</v>
          </cell>
          <cell r="N76" t="str">
            <v>CIRCUITO INTERIOR NORTE No 1820</v>
          </cell>
          <cell r="O76" t="str">
            <v>Ciudad Juarez-CHIH</v>
          </cell>
          <cell r="P76">
            <v>1</v>
          </cell>
          <cell r="Q76" t="str">
            <v>INTERIOR</v>
          </cell>
          <cell r="R76">
            <v>28</v>
          </cell>
          <cell r="S76" t="str">
            <v>Entre 16 y 30</v>
          </cell>
          <cell r="T76" t="str">
            <v>Departmental Digital</v>
          </cell>
          <cell r="U76" t="str">
            <v>A3</v>
          </cell>
          <cell r="V76" t="str">
            <v>Ciudad principal</v>
          </cell>
          <cell r="W76" t="str">
            <v>2-Entre 16 y 30</v>
          </cell>
          <cell r="X76">
            <v>0.8</v>
          </cell>
          <cell r="Y76">
            <v>0</v>
          </cell>
          <cell r="Z76">
            <v>1</v>
          </cell>
          <cell r="AA76">
            <v>0.63</v>
          </cell>
          <cell r="AB76">
            <v>5</v>
          </cell>
          <cell r="AC76">
            <v>0.126</v>
          </cell>
          <cell r="AD76">
            <v>0</v>
          </cell>
          <cell r="AE76">
            <v>0</v>
          </cell>
          <cell r="AF76">
            <v>43557</v>
          </cell>
          <cell r="AG76">
            <v>43557</v>
          </cell>
          <cell r="AH76">
            <v>0</v>
          </cell>
          <cell r="AI76" t="str">
            <v>0-1 día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1</v>
          </cell>
        </row>
        <row r="77">
          <cell r="B77" t="str">
            <v>0EX96644471</v>
          </cell>
          <cell r="C77" t="str">
            <v>0EX9664447</v>
          </cell>
          <cell r="D77" t="str">
            <v>ABR-19</v>
          </cell>
          <cell r="E77">
            <v>1</v>
          </cell>
          <cell r="F77" t="str">
            <v>2018047</v>
          </cell>
          <cell r="G77" t="str">
            <v>SR MANTENIMIENTO CORRECTIVO</v>
          </cell>
          <cell r="H77" t="str">
            <v>5866</v>
          </cell>
          <cell r="I77" t="str">
            <v>01/04/2019 10:50</v>
          </cell>
          <cell r="J77" t="str">
            <v>800072</v>
          </cell>
          <cell r="K77" t="str">
            <v>PITSS</v>
          </cell>
          <cell r="L77" t="str">
            <v>ASP</v>
          </cell>
          <cell r="M77" t="str">
            <v>OPERADORA OMX SA DE CV</v>
          </cell>
          <cell r="N77" t="str">
            <v>AV VALLE DE SAN ISIDRO 530</v>
          </cell>
          <cell r="O77" t="str">
            <v>ZAPOPAN-JAL</v>
          </cell>
          <cell r="P77">
            <v>0</v>
          </cell>
          <cell r="Q77" t="str">
            <v>INTERIOR</v>
          </cell>
          <cell r="R77">
            <v>26</v>
          </cell>
          <cell r="S77" t="str">
            <v>Entre 16 y 30</v>
          </cell>
          <cell r="T77" t="str">
            <v>Departmental Digital</v>
          </cell>
          <cell r="U77" t="str">
            <v>A3</v>
          </cell>
          <cell r="V77" t="str">
            <v>Ciudad principal</v>
          </cell>
          <cell r="W77" t="str">
            <v>2-Entre 16 y 30</v>
          </cell>
          <cell r="X77">
            <v>0.8</v>
          </cell>
          <cell r="Y77">
            <v>1092</v>
          </cell>
          <cell r="Z77">
            <v>1</v>
          </cell>
          <cell r="AA77">
            <v>0.67</v>
          </cell>
          <cell r="AB77">
            <v>5</v>
          </cell>
          <cell r="AC77">
            <v>0.13400000000000001</v>
          </cell>
          <cell r="AD77">
            <v>0</v>
          </cell>
          <cell r="AE77">
            <v>0</v>
          </cell>
          <cell r="AF77">
            <v>43556</v>
          </cell>
          <cell r="AG77">
            <v>43557</v>
          </cell>
          <cell r="AH77">
            <v>1</v>
          </cell>
          <cell r="AI77" t="str">
            <v>0-1 día</v>
          </cell>
          <cell r="AJ77">
            <v>0</v>
          </cell>
          <cell r="AK77">
            <v>0</v>
          </cell>
          <cell r="AL77">
            <v>0</v>
          </cell>
          <cell r="AM77">
            <v>1092</v>
          </cell>
          <cell r="AN77">
            <v>819</v>
          </cell>
          <cell r="AO77">
            <v>2</v>
          </cell>
        </row>
        <row r="78">
          <cell r="B78" t="str">
            <v>0XPN3933921</v>
          </cell>
          <cell r="C78" t="str">
            <v>0XPN393392</v>
          </cell>
          <cell r="D78" t="str">
            <v>ABR-19</v>
          </cell>
          <cell r="E78">
            <v>1</v>
          </cell>
          <cell r="F78" t="str">
            <v>2018369</v>
          </cell>
          <cell r="G78" t="str">
            <v>SR MANTENIMIENTO CORRECTIVO</v>
          </cell>
          <cell r="H78" t="str">
            <v>0560</v>
          </cell>
          <cell r="I78" t="str">
            <v>01/04/2019 17:34</v>
          </cell>
          <cell r="J78" t="str">
            <v>800146</v>
          </cell>
          <cell r="K78" t="str">
            <v>PITSS</v>
          </cell>
          <cell r="L78" t="str">
            <v>ASP</v>
          </cell>
          <cell r="M78" t="str">
            <v>OFFICE DEPOT DE MEXICO SA DE CV</v>
          </cell>
          <cell r="N78" t="str">
            <v>BLV MANUEL J CLOUTHIER SN</v>
          </cell>
          <cell r="O78" t="str">
            <v>LEON-GTO</v>
          </cell>
          <cell r="P78">
            <v>0</v>
          </cell>
          <cell r="Q78" t="str">
            <v>INTERIOR</v>
          </cell>
          <cell r="R78">
            <v>96</v>
          </cell>
          <cell r="S78" t="str">
            <v>&gt;60</v>
          </cell>
          <cell r="T78" t="str">
            <v>Entry Production Color Low/Mid</v>
          </cell>
          <cell r="U78" t="str">
            <v>Entry Production</v>
          </cell>
          <cell r="V78" t="str">
            <v>Ciudad principal</v>
          </cell>
          <cell r="W78" t="str">
            <v>3-&gt;60</v>
          </cell>
          <cell r="X78">
            <v>1.1499999999999999</v>
          </cell>
          <cell r="Y78">
            <v>1808.95</v>
          </cell>
          <cell r="Z78">
            <v>1</v>
          </cell>
          <cell r="AA78">
            <v>1.25</v>
          </cell>
          <cell r="AB78">
            <v>4</v>
          </cell>
          <cell r="AC78">
            <v>0.3125</v>
          </cell>
          <cell r="AD78">
            <v>0</v>
          </cell>
          <cell r="AE78">
            <v>0</v>
          </cell>
          <cell r="AF78">
            <v>43557</v>
          </cell>
          <cell r="AG78">
            <v>43557</v>
          </cell>
          <cell r="AH78">
            <v>0</v>
          </cell>
          <cell r="AI78" t="str">
            <v>0-1 día</v>
          </cell>
          <cell r="AJ78">
            <v>0</v>
          </cell>
          <cell r="AK78">
            <v>0</v>
          </cell>
          <cell r="AL78">
            <v>0</v>
          </cell>
          <cell r="AM78">
            <v>1808.95</v>
          </cell>
          <cell r="AN78">
            <v>1808.95</v>
          </cell>
          <cell r="AO78">
            <v>2</v>
          </cell>
        </row>
        <row r="79">
          <cell r="B79" t="str">
            <v>0E2B6466161</v>
          </cell>
          <cell r="C79" t="str">
            <v>0E2B646616</v>
          </cell>
          <cell r="D79" t="str">
            <v>ABR-19</v>
          </cell>
          <cell r="E79">
            <v>1</v>
          </cell>
          <cell r="F79" t="str">
            <v>2018643</v>
          </cell>
          <cell r="G79" t="str">
            <v>SR MANTENIMIENTO CORRECTIVO</v>
          </cell>
          <cell r="H79" t="str">
            <v>0070</v>
          </cell>
          <cell r="I79" t="str">
            <v>02/04/2019 08:08</v>
          </cell>
          <cell r="J79" t="str">
            <v>800183</v>
          </cell>
          <cell r="K79" t="str">
            <v>PITSS</v>
          </cell>
          <cell r="L79" t="str">
            <v>ASP</v>
          </cell>
          <cell r="M79" t="str">
            <v>OFFICE DEPOT DE MEXICO SA DE CV</v>
          </cell>
          <cell r="N79" t="str">
            <v>AV ADOLFO LOPEZ MATEOS 1299</v>
          </cell>
          <cell r="O79" t="str">
            <v>TLAJOMULCO DE ZU&amp;IGA</v>
          </cell>
          <cell r="P79">
            <v>0</v>
          </cell>
          <cell r="Q79" t="str">
            <v>INTERIOR</v>
          </cell>
          <cell r="R79">
            <v>126</v>
          </cell>
          <cell r="S79" t="str">
            <v>&gt;60</v>
          </cell>
          <cell r="T79" t="str">
            <v>Entry Production Color Low/Mid</v>
          </cell>
          <cell r="U79" t="str">
            <v>Entry Production</v>
          </cell>
          <cell r="V79" t="str">
            <v>Ciudad principal</v>
          </cell>
          <cell r="W79" t="str">
            <v>3-&gt;60</v>
          </cell>
          <cell r="X79">
            <v>1.1499999999999999</v>
          </cell>
          <cell r="Y79">
            <v>1808.95</v>
          </cell>
          <cell r="Z79">
            <v>1</v>
          </cell>
          <cell r="AA79">
            <v>2</v>
          </cell>
          <cell r="AB79">
            <v>4</v>
          </cell>
          <cell r="AC79">
            <v>0.5</v>
          </cell>
          <cell r="AD79">
            <v>0</v>
          </cell>
          <cell r="AE79">
            <v>0</v>
          </cell>
          <cell r="AF79">
            <v>43557</v>
          </cell>
          <cell r="AG79">
            <v>43557</v>
          </cell>
          <cell r="AH79">
            <v>0</v>
          </cell>
          <cell r="AI79" t="str">
            <v>0-1 día</v>
          </cell>
          <cell r="AJ79">
            <v>0</v>
          </cell>
          <cell r="AK79">
            <v>0</v>
          </cell>
          <cell r="AL79">
            <v>0</v>
          </cell>
          <cell r="AM79">
            <v>1808.95</v>
          </cell>
          <cell r="AN79">
            <v>1651.65</v>
          </cell>
          <cell r="AO79">
            <v>2</v>
          </cell>
        </row>
        <row r="80">
          <cell r="B80" t="str">
            <v>0EX96642101</v>
          </cell>
          <cell r="C80" t="str">
            <v>0EX9664210</v>
          </cell>
          <cell r="D80" t="str">
            <v>ABR-19</v>
          </cell>
          <cell r="E80">
            <v>1</v>
          </cell>
          <cell r="F80" t="str">
            <v>2018769</v>
          </cell>
          <cell r="G80" t="str">
            <v>SR MANTENIMIENTO CORRECTIVO</v>
          </cell>
          <cell r="H80" t="str">
            <v>5866</v>
          </cell>
          <cell r="I80" t="str">
            <v>02/04/2019 10:54</v>
          </cell>
          <cell r="J80" t="str">
            <v>800027</v>
          </cell>
          <cell r="K80" t="str">
            <v>PITSS</v>
          </cell>
          <cell r="L80" t="str">
            <v>ASP</v>
          </cell>
          <cell r="M80" t="str">
            <v>INSTITUTO TECNOLOGICO Y DE ESTUDIOS SUPERIORES DE</v>
          </cell>
          <cell r="N80" t="str">
            <v>BLVD BOSQUES DE SANTA ANITA No 1260</v>
          </cell>
          <cell r="O80" t="str">
            <v>Tlajomulco De Zu&amp;Iga</v>
          </cell>
          <cell r="P80">
            <v>0</v>
          </cell>
          <cell r="Q80" t="str">
            <v>INTERIOR</v>
          </cell>
          <cell r="R80">
            <v>22</v>
          </cell>
          <cell r="S80" t="str">
            <v>Entre 16 y 30</v>
          </cell>
          <cell r="T80" t="str">
            <v>Departmental Digital</v>
          </cell>
          <cell r="U80" t="str">
            <v>A3</v>
          </cell>
          <cell r="V80" t="str">
            <v>Ciudad principal</v>
          </cell>
          <cell r="W80" t="str">
            <v>2-Entre 16 y 30</v>
          </cell>
          <cell r="X80">
            <v>0.8</v>
          </cell>
          <cell r="Y80">
            <v>1092</v>
          </cell>
          <cell r="Z80">
            <v>1</v>
          </cell>
          <cell r="AA80">
            <v>3.02</v>
          </cell>
          <cell r="AB80">
            <v>5</v>
          </cell>
          <cell r="AC80">
            <v>0.60399999999999998</v>
          </cell>
          <cell r="AD80">
            <v>0</v>
          </cell>
          <cell r="AE80">
            <v>0</v>
          </cell>
          <cell r="AF80">
            <v>43557</v>
          </cell>
          <cell r="AG80">
            <v>43557</v>
          </cell>
          <cell r="AH80">
            <v>0</v>
          </cell>
          <cell r="AI80" t="str">
            <v>0-1 día</v>
          </cell>
          <cell r="AJ80">
            <v>0</v>
          </cell>
          <cell r="AK80">
            <v>0</v>
          </cell>
          <cell r="AL80">
            <v>0</v>
          </cell>
          <cell r="AM80">
            <v>1092</v>
          </cell>
          <cell r="AN80">
            <v>1092</v>
          </cell>
          <cell r="AO80">
            <v>1</v>
          </cell>
        </row>
        <row r="81">
          <cell r="B81" t="str">
            <v>0EX92861231</v>
          </cell>
          <cell r="C81" t="str">
            <v>0EX9286123</v>
          </cell>
          <cell r="D81" t="str">
            <v>ABR-19</v>
          </cell>
          <cell r="E81">
            <v>1</v>
          </cell>
          <cell r="F81" t="str">
            <v>2018269</v>
          </cell>
          <cell r="G81" t="str">
            <v>SR MANTENIMIENTO CORRECTIVO</v>
          </cell>
          <cell r="H81" t="str">
            <v>5868</v>
          </cell>
          <cell r="I81" t="str">
            <v>01/04/2019 14:34</v>
          </cell>
          <cell r="J81" t="str">
            <v>500018</v>
          </cell>
          <cell r="K81" t="str">
            <v>PITSS</v>
          </cell>
          <cell r="L81" t="str">
            <v>ASP</v>
          </cell>
          <cell r="M81" t="str">
            <v>AZERTY DE MEXICO SA DE CV</v>
          </cell>
          <cell r="N81" t="str">
            <v>GRAL MARIANO ARISTA 54 B 21</v>
          </cell>
          <cell r="O81" t="str">
            <v>MIGUEL HIDALGO-CIUDA</v>
          </cell>
          <cell r="P81">
            <v>0</v>
          </cell>
          <cell r="Q81" t="str">
            <v>INTERIOR</v>
          </cell>
          <cell r="R81">
            <v>12</v>
          </cell>
          <cell r="S81" t="str">
            <v>Entre 7 y 15</v>
          </cell>
          <cell r="T81" t="str">
            <v>Departmental Digital</v>
          </cell>
          <cell r="U81" t="str">
            <v>A3</v>
          </cell>
          <cell r="V81" t="str">
            <v>Ciudad principal</v>
          </cell>
          <cell r="W81" t="str">
            <v>2-Entre 7 y 15</v>
          </cell>
          <cell r="X81">
            <v>0.6</v>
          </cell>
          <cell r="Y81">
            <v>819</v>
          </cell>
          <cell r="Z81">
            <v>1</v>
          </cell>
          <cell r="AA81">
            <v>0.68</v>
          </cell>
          <cell r="AB81">
            <v>5</v>
          </cell>
          <cell r="AC81">
            <v>0.13600000000000001</v>
          </cell>
          <cell r="AD81">
            <v>0</v>
          </cell>
          <cell r="AE81">
            <v>0</v>
          </cell>
          <cell r="AF81">
            <v>43557</v>
          </cell>
          <cell r="AG81">
            <v>43557</v>
          </cell>
          <cell r="AH81">
            <v>0</v>
          </cell>
          <cell r="AI81" t="str">
            <v>0-1 día</v>
          </cell>
          <cell r="AJ81">
            <v>0</v>
          </cell>
          <cell r="AK81">
            <v>0</v>
          </cell>
          <cell r="AL81">
            <v>0</v>
          </cell>
          <cell r="AM81">
            <v>819</v>
          </cell>
          <cell r="AN81">
            <v>819</v>
          </cell>
          <cell r="AO81">
            <v>4</v>
          </cell>
        </row>
        <row r="82">
          <cell r="B82" t="str">
            <v>9HB3318151</v>
          </cell>
          <cell r="C82" t="str">
            <v>9HB331815</v>
          </cell>
          <cell r="D82" t="str">
            <v>ABR-19</v>
          </cell>
          <cell r="E82">
            <v>1</v>
          </cell>
          <cell r="F82" t="str">
            <v>2018967</v>
          </cell>
          <cell r="G82" t="str">
            <v>SR MANTENIMIENTO CORRECTIVO</v>
          </cell>
          <cell r="H82" t="str">
            <v>4002</v>
          </cell>
          <cell r="I82" t="str">
            <v>02/04/2019 15:01</v>
          </cell>
          <cell r="J82" t="str">
            <v>100037</v>
          </cell>
          <cell r="K82" t="str">
            <v>PITSS</v>
          </cell>
          <cell r="L82" t="str">
            <v>ASP</v>
          </cell>
          <cell r="M82" t="str">
            <v>F DOMENE Y SOCIOS SA DE CV</v>
          </cell>
          <cell r="N82" t="str">
            <v>PUERTO DE PALOS S/N</v>
          </cell>
          <cell r="O82" t="str">
            <v>Toluca De Lerdo-ESTA</v>
          </cell>
          <cell r="P82">
            <v>0</v>
          </cell>
          <cell r="Q82" t="str">
            <v>INTERIOR</v>
          </cell>
          <cell r="R82">
            <v>4</v>
          </cell>
          <cell r="S82" t="str">
            <v>Entre 3 y 6</v>
          </cell>
          <cell r="T82" t="str">
            <v>A4 Mono MFPs</v>
          </cell>
          <cell r="U82" t="str">
            <v>A4</v>
          </cell>
          <cell r="V82" t="str">
            <v>Ciudad principal</v>
          </cell>
          <cell r="W82" t="str">
            <v>1-Entre 3 y 6</v>
          </cell>
          <cell r="X82">
            <v>0</v>
          </cell>
          <cell r="Y82">
            <v>0</v>
          </cell>
          <cell r="Z82">
            <v>1</v>
          </cell>
          <cell r="AA82">
            <v>0.63</v>
          </cell>
          <cell r="AB82">
            <v>5</v>
          </cell>
          <cell r="AC82">
            <v>0.126</v>
          </cell>
          <cell r="AD82">
            <v>0</v>
          </cell>
          <cell r="AE82">
            <v>0</v>
          </cell>
          <cell r="AF82">
            <v>43557</v>
          </cell>
          <cell r="AG82">
            <v>43557</v>
          </cell>
          <cell r="AH82">
            <v>0</v>
          </cell>
          <cell r="AI82" t="str">
            <v>0-1 día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 t="e">
            <v>#N/A</v>
          </cell>
          <cell r="AO82">
            <v>1</v>
          </cell>
        </row>
        <row r="83">
          <cell r="B83" t="str">
            <v>0EX74166481</v>
          </cell>
          <cell r="C83" t="str">
            <v>0EX7416648</v>
          </cell>
          <cell r="D83" t="str">
            <v>ABR-19</v>
          </cell>
          <cell r="E83">
            <v>1</v>
          </cell>
          <cell r="F83" t="str">
            <v>2018761</v>
          </cell>
          <cell r="G83" t="str">
            <v>SR MANTENIMIENTO CORRECTIVO</v>
          </cell>
          <cell r="H83" t="str">
            <v>5867</v>
          </cell>
          <cell r="I83" t="str">
            <v>02/04/2019 10:42</v>
          </cell>
          <cell r="J83" t="str">
            <v>500155</v>
          </cell>
          <cell r="K83" t="str">
            <v>PITSS</v>
          </cell>
          <cell r="L83" t="str">
            <v>ASP</v>
          </cell>
          <cell r="M83" t="str">
            <v>HONEYWELL AUTOMOTIVE DE MEXICO S DE RL DE CV</v>
          </cell>
          <cell r="N83" t="str">
            <v>AV PARQUE INDUSTRIAL JUAREZ 3328</v>
          </cell>
          <cell r="O83" t="str">
            <v>CIUDAD JUAREZ-CHIH</v>
          </cell>
          <cell r="P83">
            <v>0</v>
          </cell>
          <cell r="Q83" t="str">
            <v>INTERIOR</v>
          </cell>
          <cell r="R83">
            <v>7</v>
          </cell>
          <cell r="S83" t="str">
            <v>Entre 7 y 15</v>
          </cell>
          <cell r="T83" t="str">
            <v>Office Digital</v>
          </cell>
          <cell r="U83" t="str">
            <v>A3</v>
          </cell>
          <cell r="V83" t="str">
            <v>Ciudad principal</v>
          </cell>
          <cell r="W83" t="str">
            <v>2-Entre 7 y 15</v>
          </cell>
          <cell r="X83">
            <v>0.6</v>
          </cell>
          <cell r="Y83">
            <v>819</v>
          </cell>
          <cell r="Z83">
            <v>1</v>
          </cell>
          <cell r="AA83">
            <v>0.8</v>
          </cell>
          <cell r="AB83">
            <v>5</v>
          </cell>
          <cell r="AC83">
            <v>0.16</v>
          </cell>
          <cell r="AD83">
            <v>0</v>
          </cell>
          <cell r="AE83">
            <v>0</v>
          </cell>
          <cell r="AF83">
            <v>43557</v>
          </cell>
          <cell r="AG83">
            <v>43557</v>
          </cell>
          <cell r="AH83">
            <v>0</v>
          </cell>
          <cell r="AI83" t="str">
            <v>0-1 día</v>
          </cell>
          <cell r="AJ83">
            <v>0</v>
          </cell>
          <cell r="AK83">
            <v>0</v>
          </cell>
          <cell r="AL83">
            <v>0</v>
          </cell>
          <cell r="AM83">
            <v>819</v>
          </cell>
          <cell r="AN83">
            <v>819</v>
          </cell>
          <cell r="AO83">
            <v>2</v>
          </cell>
        </row>
        <row r="84">
          <cell r="B84" t="str">
            <v>09HB3351101</v>
          </cell>
          <cell r="C84" t="str">
            <v>09HB335110</v>
          </cell>
          <cell r="D84" t="str">
            <v>ABR-19</v>
          </cell>
          <cell r="E84">
            <v>1</v>
          </cell>
          <cell r="F84" t="str">
            <v>2018853</v>
          </cell>
          <cell r="G84" t="str">
            <v>SR MANTENIMIENTO CORRECTIVO</v>
          </cell>
          <cell r="H84" t="str">
            <v>4005</v>
          </cell>
          <cell r="I84" t="str">
            <v>02/04/2019 11:57</v>
          </cell>
          <cell r="J84" t="str">
            <v>500156</v>
          </cell>
          <cell r="K84" t="str">
            <v>PITSS</v>
          </cell>
          <cell r="L84" t="str">
            <v>ASP</v>
          </cell>
          <cell r="M84" t="str">
            <v>SUBENSAMBLES INTERNACIONALES S DE RL DE CV</v>
          </cell>
          <cell r="N84" t="str">
            <v>AV HERMANOS ESCOBAR No 7151 C</v>
          </cell>
          <cell r="O84" t="str">
            <v>Ciudad Juarez-CHIH</v>
          </cell>
          <cell r="P84">
            <v>0</v>
          </cell>
          <cell r="Q84" t="str">
            <v>INTERIOR</v>
          </cell>
          <cell r="R84">
            <v>48</v>
          </cell>
          <cell r="S84" t="str">
            <v>Entre 31 y 60</v>
          </cell>
          <cell r="T84" t="str">
            <v>A4 Mono MFPs</v>
          </cell>
          <cell r="U84" t="str">
            <v>A4</v>
          </cell>
          <cell r="V84" t="str">
            <v>Ciudad principal</v>
          </cell>
          <cell r="W84" t="str">
            <v>1-Entre 31 y 60</v>
          </cell>
          <cell r="X84">
            <v>0.8</v>
          </cell>
          <cell r="Y84">
            <v>572.00000000000011</v>
          </cell>
          <cell r="Z84">
            <v>1</v>
          </cell>
          <cell r="AA84">
            <v>2.88</v>
          </cell>
          <cell r="AB84">
            <v>5</v>
          </cell>
          <cell r="AC84">
            <v>0.57599999999999996</v>
          </cell>
          <cell r="AD84">
            <v>0</v>
          </cell>
          <cell r="AE84">
            <v>0</v>
          </cell>
          <cell r="AF84">
            <v>43557</v>
          </cell>
          <cell r="AG84">
            <v>43557</v>
          </cell>
          <cell r="AH84">
            <v>0</v>
          </cell>
          <cell r="AI84" t="str">
            <v>0-1 día</v>
          </cell>
          <cell r="AJ84">
            <v>0</v>
          </cell>
          <cell r="AK84">
            <v>0</v>
          </cell>
          <cell r="AL84">
            <v>0</v>
          </cell>
          <cell r="AM84">
            <v>572.00000000000011</v>
          </cell>
          <cell r="AN84">
            <v>572</v>
          </cell>
          <cell r="AO84">
            <v>1</v>
          </cell>
        </row>
        <row r="85">
          <cell r="B85" t="str">
            <v>03AG8803181</v>
          </cell>
          <cell r="C85" t="str">
            <v>03AG880318</v>
          </cell>
          <cell r="D85" t="str">
            <v>ABR-19</v>
          </cell>
          <cell r="E85">
            <v>1</v>
          </cell>
          <cell r="F85" t="str">
            <v>2018979</v>
          </cell>
          <cell r="G85" t="str">
            <v>SR MANTENIMIENTO CORRECTIVO</v>
          </cell>
          <cell r="H85" t="str">
            <v>8075</v>
          </cell>
          <cell r="I85" t="str">
            <v>02/04/2019 15:30</v>
          </cell>
          <cell r="J85" t="str">
            <v>500028</v>
          </cell>
          <cell r="K85" t="str">
            <v>PITSS</v>
          </cell>
          <cell r="L85" t="str">
            <v>ASP</v>
          </cell>
          <cell r="M85" t="str">
            <v>OPERADORA OMX SA DE CV</v>
          </cell>
          <cell r="N85" t="str">
            <v>EUGENIO GARZA SADA 3525</v>
          </cell>
          <cell r="O85" t="str">
            <v>Monterrey-NL</v>
          </cell>
          <cell r="P85">
            <v>0</v>
          </cell>
          <cell r="Q85" t="str">
            <v>INTERIOR</v>
          </cell>
          <cell r="R85">
            <v>22</v>
          </cell>
          <cell r="S85" t="str">
            <v>Entre 16 y 30</v>
          </cell>
          <cell r="T85" t="str">
            <v>Departmental Digital</v>
          </cell>
          <cell r="U85" t="str">
            <v>A3</v>
          </cell>
          <cell r="V85" t="str">
            <v>Ciudad principal</v>
          </cell>
          <cell r="W85" t="str">
            <v>2-Entre 16 y 30</v>
          </cell>
          <cell r="X85">
            <v>0.8</v>
          </cell>
          <cell r="Y85">
            <v>1092</v>
          </cell>
          <cell r="Z85">
            <v>1</v>
          </cell>
          <cell r="AA85">
            <v>0.5</v>
          </cell>
          <cell r="AB85">
            <v>5</v>
          </cell>
          <cell r="AC85">
            <v>0.1</v>
          </cell>
          <cell r="AD85">
            <v>0</v>
          </cell>
          <cell r="AE85">
            <v>0</v>
          </cell>
          <cell r="AF85">
            <v>43557</v>
          </cell>
          <cell r="AG85">
            <v>43557</v>
          </cell>
          <cell r="AH85">
            <v>0</v>
          </cell>
          <cell r="AI85" t="str">
            <v>0-1 día</v>
          </cell>
          <cell r="AJ85">
            <v>0</v>
          </cell>
          <cell r="AK85">
            <v>0</v>
          </cell>
          <cell r="AL85">
            <v>0</v>
          </cell>
          <cell r="AM85">
            <v>1092</v>
          </cell>
          <cell r="AN85">
            <v>1092</v>
          </cell>
          <cell r="AO85">
            <v>2</v>
          </cell>
        </row>
        <row r="86">
          <cell r="B86" t="str">
            <v>0Y4X8487401</v>
          </cell>
          <cell r="C86" t="str">
            <v>0Y4X848740</v>
          </cell>
          <cell r="D86" t="str">
            <v>ABR-19</v>
          </cell>
          <cell r="E86">
            <v>1</v>
          </cell>
          <cell r="F86" t="str">
            <v>2018685</v>
          </cell>
          <cell r="G86" t="str">
            <v>SR MANTENIMIENTO CORRECTIVO</v>
          </cell>
          <cell r="H86" t="str">
            <v>8045</v>
          </cell>
          <cell r="I86" t="str">
            <v>02/04/2019 09:07</v>
          </cell>
          <cell r="J86" t="str">
            <v>000195</v>
          </cell>
          <cell r="K86" t="str">
            <v>PITSS</v>
          </cell>
          <cell r="L86" t="str">
            <v>ASP</v>
          </cell>
          <cell r="M86" t="str">
            <v>LABORATORIOS PISA SA DE CV</v>
          </cell>
          <cell r="N86" t="str">
            <v>AV MIGUEL ANGEL DE QUEVEDO NO 555</v>
          </cell>
          <cell r="O86" t="str">
            <v>Coyoacan-CIUDAD DE M</v>
          </cell>
          <cell r="P86">
            <v>1</v>
          </cell>
          <cell r="Q86" t="str">
            <v>METRO</v>
          </cell>
          <cell r="R86">
            <v>12</v>
          </cell>
          <cell r="S86" t="str">
            <v>Entre 7 y 15</v>
          </cell>
          <cell r="T86" t="str">
            <v>Office Digital</v>
          </cell>
          <cell r="U86" t="str">
            <v>A3</v>
          </cell>
          <cell r="V86" t="str">
            <v>Ciudad principal</v>
          </cell>
          <cell r="W86" t="str">
            <v>2-Entre 7 y 15</v>
          </cell>
          <cell r="X86">
            <v>0.6</v>
          </cell>
          <cell r="Y86">
            <v>0</v>
          </cell>
          <cell r="Z86">
            <v>1</v>
          </cell>
          <cell r="AA86">
            <v>2.81</v>
          </cell>
          <cell r="AB86">
            <v>5</v>
          </cell>
          <cell r="AC86">
            <v>0.56200000000000006</v>
          </cell>
          <cell r="AD86">
            <v>0</v>
          </cell>
          <cell r="AE86">
            <v>0</v>
          </cell>
          <cell r="AF86">
            <v>43557</v>
          </cell>
          <cell r="AG86">
            <v>43557</v>
          </cell>
          <cell r="AH86">
            <v>0</v>
          </cell>
          <cell r="AI86" t="str">
            <v>0-1 día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2</v>
          </cell>
        </row>
        <row r="87">
          <cell r="B87" t="str">
            <v>0EX92939991</v>
          </cell>
          <cell r="C87" t="str">
            <v>0EX9293999</v>
          </cell>
          <cell r="D87" t="str">
            <v>ABR-19</v>
          </cell>
          <cell r="E87">
            <v>1</v>
          </cell>
          <cell r="F87" t="str">
            <v>2016023</v>
          </cell>
          <cell r="G87" t="str">
            <v>SR MANTENIMIENTO CORRECTIVO</v>
          </cell>
          <cell r="H87" t="str">
            <v>5866</v>
          </cell>
          <cell r="I87" t="str">
            <v>27/03/2019 16:03</v>
          </cell>
          <cell r="J87" t="str">
            <v>800147</v>
          </cell>
          <cell r="K87" t="str">
            <v>PITSS</v>
          </cell>
          <cell r="L87" t="str">
            <v>ASP</v>
          </cell>
          <cell r="M87" t="str">
            <v>OFFICE DEPOT DE MEXICO SA DE CV</v>
          </cell>
          <cell r="N87" t="str">
            <v>CALLE 5 DE MAYO No 208-A</v>
          </cell>
          <cell r="O87" t="str">
            <v>Leon-GTO</v>
          </cell>
          <cell r="P87">
            <v>0</v>
          </cell>
          <cell r="Q87" t="str">
            <v>INTERIOR</v>
          </cell>
          <cell r="R87">
            <v>15</v>
          </cell>
          <cell r="S87" t="str">
            <v>Entre 7 y 15</v>
          </cell>
          <cell r="T87" t="str">
            <v>Departmental Digital</v>
          </cell>
          <cell r="U87" t="str">
            <v>A3</v>
          </cell>
          <cell r="V87" t="str">
            <v>Ciudad principal</v>
          </cell>
          <cell r="W87" t="str">
            <v>2-Entre 7 y 15</v>
          </cell>
          <cell r="X87">
            <v>0.6</v>
          </cell>
          <cell r="Y87">
            <v>819</v>
          </cell>
          <cell r="Z87">
            <v>1</v>
          </cell>
          <cell r="AA87">
            <v>0.28000000000000003</v>
          </cell>
          <cell r="AB87">
            <v>5</v>
          </cell>
          <cell r="AC87">
            <v>5.6000000000000008E-2</v>
          </cell>
          <cell r="AD87">
            <v>0</v>
          </cell>
          <cell r="AE87">
            <v>0</v>
          </cell>
          <cell r="AF87">
            <v>43557</v>
          </cell>
          <cell r="AG87">
            <v>43558</v>
          </cell>
          <cell r="AH87">
            <v>1</v>
          </cell>
          <cell r="AI87" t="str">
            <v>0-1 día</v>
          </cell>
          <cell r="AJ87">
            <v>0</v>
          </cell>
          <cell r="AK87">
            <v>0</v>
          </cell>
          <cell r="AL87">
            <v>0</v>
          </cell>
          <cell r="AM87">
            <v>819</v>
          </cell>
          <cell r="AN87">
            <v>819</v>
          </cell>
          <cell r="AO87">
            <v>2</v>
          </cell>
        </row>
        <row r="88">
          <cell r="B88" t="str">
            <v>0C4X0081131</v>
          </cell>
          <cell r="C88" t="str">
            <v>0C4X008113</v>
          </cell>
          <cell r="D88" t="str">
            <v>ABR-19</v>
          </cell>
          <cell r="E88">
            <v>1</v>
          </cell>
          <cell r="F88" t="str">
            <v>2018933</v>
          </cell>
          <cell r="G88" t="str">
            <v>SR MANTENIMIENTO CORRECTIVO</v>
          </cell>
          <cell r="H88" t="str">
            <v>3658</v>
          </cell>
          <cell r="I88" t="str">
            <v>02/04/2019 13:42</v>
          </cell>
          <cell r="J88" t="str">
            <v>800183</v>
          </cell>
          <cell r="K88" t="str">
            <v>PITSS</v>
          </cell>
          <cell r="L88" t="str">
            <v>ASP</v>
          </cell>
          <cell r="M88" t="str">
            <v>RADIOMOVIL DIPSA SA DE CV</v>
          </cell>
          <cell r="N88" t="str">
            <v>AV REVOLUCION 1563</v>
          </cell>
          <cell r="O88" t="str">
            <v>GUADALAJARA-JAL</v>
          </cell>
          <cell r="P88">
            <v>0</v>
          </cell>
          <cell r="Q88" t="str">
            <v>INTERIOR</v>
          </cell>
          <cell r="R88">
            <v>278</v>
          </cell>
          <cell r="S88" t="str">
            <v>&gt;60</v>
          </cell>
          <cell r="T88" t="str">
            <v>A4 Mono MFPs</v>
          </cell>
          <cell r="U88" t="str">
            <v>A4</v>
          </cell>
          <cell r="V88" t="str">
            <v>Ciudad principal</v>
          </cell>
          <cell r="W88" t="str">
            <v>1-&gt;60</v>
          </cell>
          <cell r="X88">
            <v>1.05</v>
          </cell>
          <cell r="Y88">
            <v>750.75000000000011</v>
          </cell>
          <cell r="Z88">
            <v>1</v>
          </cell>
          <cell r="AA88">
            <v>1.8</v>
          </cell>
          <cell r="AB88">
            <v>5</v>
          </cell>
          <cell r="AC88">
            <v>0.36</v>
          </cell>
          <cell r="AD88">
            <v>0</v>
          </cell>
          <cell r="AE88">
            <v>0</v>
          </cell>
          <cell r="AF88">
            <v>43557</v>
          </cell>
          <cell r="AG88">
            <v>43558</v>
          </cell>
          <cell r="AH88">
            <v>1</v>
          </cell>
          <cell r="AI88" t="str">
            <v>0-1 día</v>
          </cell>
          <cell r="AJ88">
            <v>0</v>
          </cell>
          <cell r="AK88">
            <v>0</v>
          </cell>
          <cell r="AL88">
            <v>0</v>
          </cell>
          <cell r="AM88">
            <v>750.75000000000011</v>
          </cell>
          <cell r="AN88">
            <v>750.75</v>
          </cell>
          <cell r="AO88">
            <v>1</v>
          </cell>
        </row>
        <row r="89">
          <cell r="B89" t="str">
            <v>0B2R0882551</v>
          </cell>
          <cell r="C89" t="str">
            <v>0B2R088255</v>
          </cell>
          <cell r="D89" t="str">
            <v>ABR-19</v>
          </cell>
          <cell r="E89">
            <v>1</v>
          </cell>
          <cell r="F89" t="str">
            <v>2016859</v>
          </cell>
          <cell r="G89" t="str">
            <v>SR ASISTENCIA A CLIENTES</v>
          </cell>
          <cell r="H89" t="str">
            <v>8680</v>
          </cell>
          <cell r="I89" t="str">
            <v>29/03/2019 09:04</v>
          </cell>
          <cell r="J89" t="str">
            <v>800185</v>
          </cell>
          <cell r="K89" t="str">
            <v>PITSS</v>
          </cell>
          <cell r="L89" t="str">
            <v>ASP</v>
          </cell>
          <cell r="M89" t="str">
            <v>OMAR GIBRAN GONZALEZ TOPETE</v>
          </cell>
          <cell r="N89" t="str">
            <v>BOULEVARD MIGUEL DE LA MADRID  KM 12.5</v>
          </cell>
          <cell r="O89" t="str">
            <v>Colima-COL</v>
          </cell>
          <cell r="P89">
            <v>1</v>
          </cell>
          <cell r="Q89" t="str">
            <v>INTERIOR</v>
          </cell>
          <cell r="R89" t="str">
            <v xml:space="preserve">  </v>
          </cell>
          <cell r="S89" t="str">
            <v>&gt;60</v>
          </cell>
          <cell r="T89" t="str">
            <v>Entry Production Color Low/Mid</v>
          </cell>
          <cell r="U89" t="str">
            <v>Entry Production</v>
          </cell>
          <cell r="V89" t="str">
            <v>Ciudad principal</v>
          </cell>
          <cell r="W89" t="str">
            <v>3-&gt;60</v>
          </cell>
          <cell r="X89">
            <v>1</v>
          </cell>
          <cell r="Y89">
            <v>0</v>
          </cell>
          <cell r="Z89">
            <v>1</v>
          </cell>
          <cell r="AA89">
            <v>9.91</v>
          </cell>
          <cell r="AB89">
            <v>4</v>
          </cell>
          <cell r="AC89">
            <v>2.4775</v>
          </cell>
          <cell r="AD89">
            <v>0.36937500000000001</v>
          </cell>
          <cell r="AE89">
            <v>-581.02687500000013</v>
          </cell>
          <cell r="AF89">
            <v>43557</v>
          </cell>
          <cell r="AG89">
            <v>43558</v>
          </cell>
          <cell r="AH89">
            <v>1</v>
          </cell>
          <cell r="AI89" t="str">
            <v>0-1 día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1573</v>
          </cell>
          <cell r="AO89">
            <v>1</v>
          </cell>
        </row>
        <row r="90">
          <cell r="B90" t="str">
            <v>0E2B6583041</v>
          </cell>
          <cell r="C90" t="str">
            <v>0E2B658304</v>
          </cell>
          <cell r="D90" t="str">
            <v>ABR-19</v>
          </cell>
          <cell r="E90">
            <v>1</v>
          </cell>
          <cell r="F90" t="str">
            <v>2019001</v>
          </cell>
          <cell r="G90" t="str">
            <v>SR MANTENIMIENTO CORRECTIVO</v>
          </cell>
          <cell r="H90" t="str">
            <v>0070</v>
          </cell>
          <cell r="I90" t="str">
            <v>02/04/2019 15:42</v>
          </cell>
          <cell r="J90" t="str">
            <v>500028</v>
          </cell>
          <cell r="K90" t="str">
            <v>PITSS</v>
          </cell>
          <cell r="L90" t="str">
            <v>ASP</v>
          </cell>
          <cell r="M90" t="str">
            <v>OPERADORA OMX SA DE CV</v>
          </cell>
          <cell r="N90" t="str">
            <v>EUGENIO GARZA SADA 3525</v>
          </cell>
          <cell r="O90" t="str">
            <v>Monterrey-NL</v>
          </cell>
          <cell r="P90">
            <v>0</v>
          </cell>
          <cell r="Q90" t="str">
            <v>INTERIOR</v>
          </cell>
          <cell r="R90">
            <v>8</v>
          </cell>
          <cell r="S90" t="str">
            <v>Entre 7 y 15</v>
          </cell>
          <cell r="T90" t="str">
            <v>Entry Production Color Low/Mid</v>
          </cell>
          <cell r="U90" t="str">
            <v>Entry Production</v>
          </cell>
          <cell r="V90" t="str">
            <v>Ciudad principal</v>
          </cell>
          <cell r="W90" t="str">
            <v>3-Entre 7 y 15</v>
          </cell>
          <cell r="X90">
            <v>0.8</v>
          </cell>
          <cell r="Y90">
            <v>1258.4000000000003</v>
          </cell>
          <cell r="Z90">
            <v>1</v>
          </cell>
          <cell r="AA90">
            <v>1.47</v>
          </cell>
          <cell r="AB90">
            <v>4</v>
          </cell>
          <cell r="AC90">
            <v>0.36749999999999999</v>
          </cell>
          <cell r="AD90">
            <v>0</v>
          </cell>
          <cell r="AE90">
            <v>0</v>
          </cell>
          <cell r="AF90">
            <v>43557</v>
          </cell>
          <cell r="AG90">
            <v>43558</v>
          </cell>
          <cell r="AH90">
            <v>1</v>
          </cell>
          <cell r="AI90" t="str">
            <v>0-1 día</v>
          </cell>
          <cell r="AJ90">
            <v>0</v>
          </cell>
          <cell r="AK90">
            <v>0</v>
          </cell>
          <cell r="AL90">
            <v>0</v>
          </cell>
          <cell r="AM90">
            <v>1258.4000000000003</v>
          </cell>
          <cell r="AN90">
            <v>943.8</v>
          </cell>
          <cell r="AO90">
            <v>2</v>
          </cell>
        </row>
        <row r="91">
          <cell r="B91" t="str">
            <v>0BG29411401</v>
          </cell>
          <cell r="C91" t="str">
            <v>0BG2941140</v>
          </cell>
          <cell r="D91" t="str">
            <v>ABR-19</v>
          </cell>
          <cell r="E91">
            <v>1</v>
          </cell>
          <cell r="F91" t="str">
            <v>2018883</v>
          </cell>
          <cell r="G91" t="str">
            <v>SR MANTENIMIENTO CORRECTIVO</v>
          </cell>
          <cell r="H91" t="str">
            <v>4395</v>
          </cell>
          <cell r="I91" t="str">
            <v>02/04/2019 12:54</v>
          </cell>
          <cell r="J91" t="str">
            <v>800146</v>
          </cell>
          <cell r="K91" t="str">
            <v>PITSS</v>
          </cell>
          <cell r="L91" t="str">
            <v>ASP</v>
          </cell>
          <cell r="M91" t="str">
            <v>OFFICE DEPOT DE MEXICO SA DE CV</v>
          </cell>
          <cell r="N91" t="str">
            <v>BLV MANUEL J CLOUTHIER SN</v>
          </cell>
          <cell r="O91" t="str">
            <v>LEON-GTO</v>
          </cell>
          <cell r="P91">
            <v>0</v>
          </cell>
          <cell r="Q91" t="str">
            <v>INTERIOR</v>
          </cell>
          <cell r="R91">
            <v>21</v>
          </cell>
          <cell r="S91" t="str">
            <v>Entre 16 y 30</v>
          </cell>
          <cell r="T91" t="str">
            <v>Light Production Digital Business</v>
          </cell>
          <cell r="U91" t="str">
            <v>Entry Production</v>
          </cell>
          <cell r="V91" t="str">
            <v>Ciudad principal</v>
          </cell>
          <cell r="W91" t="str">
            <v>3-Entre 16 y 30</v>
          </cell>
          <cell r="X91">
            <v>1.05</v>
          </cell>
          <cell r="Y91">
            <v>1651.6500000000003</v>
          </cell>
          <cell r="Z91">
            <v>1</v>
          </cell>
          <cell r="AA91">
            <v>1.1000000000000001</v>
          </cell>
          <cell r="AB91">
            <v>4</v>
          </cell>
          <cell r="AC91">
            <v>0.27500000000000002</v>
          </cell>
          <cell r="AD91">
            <v>0</v>
          </cell>
          <cell r="AE91">
            <v>0</v>
          </cell>
          <cell r="AF91">
            <v>43557</v>
          </cell>
          <cell r="AG91">
            <v>43558</v>
          </cell>
          <cell r="AH91">
            <v>1</v>
          </cell>
          <cell r="AI91" t="str">
            <v>0-1 día</v>
          </cell>
          <cell r="AJ91">
            <v>0</v>
          </cell>
          <cell r="AK91">
            <v>0</v>
          </cell>
          <cell r="AL91">
            <v>0</v>
          </cell>
          <cell r="AM91">
            <v>1651.6500000000003</v>
          </cell>
          <cell r="AN91">
            <v>1651.65</v>
          </cell>
          <cell r="AO91">
            <v>1</v>
          </cell>
        </row>
        <row r="92">
          <cell r="B92" t="str">
            <v>0Y4X8303521</v>
          </cell>
          <cell r="C92" t="str">
            <v>0Y4X830352</v>
          </cell>
          <cell r="D92" t="str">
            <v>ABR-19</v>
          </cell>
          <cell r="E92">
            <v>1</v>
          </cell>
          <cell r="F92" t="str">
            <v>2018097</v>
          </cell>
          <cell r="G92" t="str">
            <v>SR MANTENIMIENTO CORRECTIVO</v>
          </cell>
          <cell r="H92" t="str">
            <v>8055</v>
          </cell>
          <cell r="I92" t="str">
            <v>01/04/2019 11:26</v>
          </cell>
          <cell r="J92" t="str">
            <v>500018</v>
          </cell>
          <cell r="K92" t="str">
            <v>PITSS</v>
          </cell>
          <cell r="L92" t="str">
            <v>ASP</v>
          </cell>
          <cell r="M92" t="str">
            <v>DELPHI AUTOMOTIVE SYSTEMS S DE RL DE CV</v>
          </cell>
          <cell r="N92" t="str">
            <v>BLVD FRANCISCO PRIMO DE VERDAD No 3317</v>
          </cell>
          <cell r="O92" t="str">
            <v>Durango-DGO</v>
          </cell>
          <cell r="P92">
            <v>0</v>
          </cell>
          <cell r="Q92" t="str">
            <v>INTERIOR</v>
          </cell>
          <cell r="R92">
            <v>32</v>
          </cell>
          <cell r="S92" t="str">
            <v>Entre 31 y 60</v>
          </cell>
          <cell r="T92" t="str">
            <v>Departmental Digital</v>
          </cell>
          <cell r="U92" t="str">
            <v>A3</v>
          </cell>
          <cell r="V92" t="str">
            <v>Ciudad principal</v>
          </cell>
          <cell r="W92" t="str">
            <v>2-Entre 31 y 60</v>
          </cell>
          <cell r="X92">
            <v>1.05</v>
          </cell>
          <cell r="Y92">
            <v>1433.25</v>
          </cell>
          <cell r="Z92">
            <v>1</v>
          </cell>
          <cell r="AA92">
            <v>0.82</v>
          </cell>
          <cell r="AB92">
            <v>5</v>
          </cell>
          <cell r="AC92">
            <v>0.16399999999999998</v>
          </cell>
          <cell r="AD92">
            <v>0</v>
          </cell>
          <cell r="AE92">
            <v>0</v>
          </cell>
          <cell r="AF92">
            <v>43557</v>
          </cell>
          <cell r="AG92">
            <v>43558</v>
          </cell>
          <cell r="AH92">
            <v>1</v>
          </cell>
          <cell r="AI92" t="str">
            <v>0-1 día</v>
          </cell>
          <cell r="AJ92">
            <v>0</v>
          </cell>
          <cell r="AK92">
            <v>0</v>
          </cell>
          <cell r="AL92">
            <v>0</v>
          </cell>
          <cell r="AM92">
            <v>1433.25</v>
          </cell>
          <cell r="AN92">
            <v>1433.25</v>
          </cell>
          <cell r="AO92">
            <v>1</v>
          </cell>
        </row>
        <row r="93">
          <cell r="B93" t="str">
            <v>09HB3261161</v>
          </cell>
          <cell r="C93" t="str">
            <v>09HB326116</v>
          </cell>
          <cell r="D93" t="str">
            <v>ABR-19</v>
          </cell>
          <cell r="E93">
            <v>1</v>
          </cell>
          <cell r="F93" t="str">
            <v>2016247</v>
          </cell>
          <cell r="G93" t="str">
            <v>SR MANTENIMIENTO CORRECTIVO</v>
          </cell>
          <cell r="H93" t="str">
            <v>4002</v>
          </cell>
          <cell r="I93" t="str">
            <v>28/03/2019 07:54</v>
          </cell>
          <cell r="J93" t="str">
            <v>500094</v>
          </cell>
          <cell r="K93" t="str">
            <v>PITSS</v>
          </cell>
          <cell r="L93" t="str">
            <v>ASP</v>
          </cell>
          <cell r="M93" t="str">
            <v>AT&amp;T COMUNICACIONES DIGITALES S DE RL DE CV</v>
          </cell>
          <cell r="N93" t="str">
            <v>AV EJERCITO MEXICANO 801 LOC B 9</v>
          </cell>
          <cell r="O93" t="str">
            <v>Tampico-TAM</v>
          </cell>
          <cell r="P93">
            <v>0</v>
          </cell>
          <cell r="Q93" t="str">
            <v>INTERIOR</v>
          </cell>
          <cell r="R93">
            <v>2674</v>
          </cell>
          <cell r="S93" t="str">
            <v>&gt;60</v>
          </cell>
          <cell r="T93" t="str">
            <v>A4 Mono MFPs</v>
          </cell>
          <cell r="U93" t="str">
            <v>A4</v>
          </cell>
          <cell r="V93" t="str">
            <v>Ciudad principal</v>
          </cell>
          <cell r="W93" t="str">
            <v>1-&gt;60</v>
          </cell>
          <cell r="X93">
            <v>1.05</v>
          </cell>
          <cell r="Y93">
            <v>750.75000000000011</v>
          </cell>
          <cell r="Z93">
            <v>1</v>
          </cell>
          <cell r="AA93">
            <v>9</v>
          </cell>
          <cell r="AB93">
            <v>5</v>
          </cell>
          <cell r="AC93">
            <v>1.8</v>
          </cell>
          <cell r="AD93">
            <v>0.2</v>
          </cell>
          <cell r="AE93">
            <v>-143.00000000000003</v>
          </cell>
          <cell r="AF93">
            <v>43557</v>
          </cell>
          <cell r="AG93">
            <v>43558</v>
          </cell>
          <cell r="AH93">
            <v>1</v>
          </cell>
          <cell r="AI93" t="str">
            <v>0-1 día</v>
          </cell>
          <cell r="AJ93">
            <v>0</v>
          </cell>
          <cell r="AK93">
            <v>0</v>
          </cell>
          <cell r="AL93">
            <v>0</v>
          </cell>
          <cell r="AM93">
            <v>750.75000000000011</v>
          </cell>
          <cell r="AN93">
            <v>0</v>
          </cell>
          <cell r="AO93">
            <v>1</v>
          </cell>
        </row>
        <row r="94">
          <cell r="B94" t="str">
            <v>0A4T0361681</v>
          </cell>
          <cell r="C94" t="str">
            <v>0A4T036168</v>
          </cell>
          <cell r="D94" t="str">
            <v>ABR-19</v>
          </cell>
          <cell r="E94">
            <v>1</v>
          </cell>
          <cell r="F94" t="str">
            <v>2018183</v>
          </cell>
          <cell r="G94" t="str">
            <v>SR MANTENIMIENTO CORRECTIVO</v>
          </cell>
          <cell r="H94" t="str">
            <v>3611</v>
          </cell>
          <cell r="I94" t="str">
            <v>01/04/2019 12:50</v>
          </cell>
          <cell r="J94" t="str">
            <v>500155</v>
          </cell>
          <cell r="K94" t="str">
            <v>PITSS</v>
          </cell>
          <cell r="L94" t="str">
            <v>ASP</v>
          </cell>
          <cell r="M94" t="str">
            <v>HONEYWELL AUTOMOTIVE DE MEXICO S DE RL DE CV</v>
          </cell>
          <cell r="N94" t="str">
            <v>AV PARQUE INDUSTRIAL JUAREZ 3328</v>
          </cell>
          <cell r="O94" t="str">
            <v>CIUDAD JUAREZ-CHIH</v>
          </cell>
          <cell r="P94">
            <v>0</v>
          </cell>
          <cell r="Q94" t="str">
            <v>INTERIOR</v>
          </cell>
          <cell r="R94">
            <v>423</v>
          </cell>
          <cell r="S94" t="str">
            <v>&gt;60</v>
          </cell>
          <cell r="T94" t="str">
            <v>Entry Mono Printers</v>
          </cell>
          <cell r="U94" t="str">
            <v>A4</v>
          </cell>
          <cell r="V94" t="str">
            <v>Ciudad principal</v>
          </cell>
          <cell r="W94" t="str">
            <v>1-&gt;60</v>
          </cell>
          <cell r="X94">
            <v>1.05</v>
          </cell>
          <cell r="Y94">
            <v>750.75000000000011</v>
          </cell>
          <cell r="Z94">
            <v>1</v>
          </cell>
          <cell r="AA94">
            <v>1</v>
          </cell>
          <cell r="AB94">
            <v>5</v>
          </cell>
          <cell r="AC94">
            <v>0.2</v>
          </cell>
          <cell r="AD94">
            <v>0</v>
          </cell>
          <cell r="AE94">
            <v>0</v>
          </cell>
          <cell r="AF94">
            <v>43558</v>
          </cell>
          <cell r="AG94">
            <v>43558</v>
          </cell>
          <cell r="AH94">
            <v>0</v>
          </cell>
          <cell r="AI94" t="str">
            <v>0-1 día</v>
          </cell>
          <cell r="AJ94">
            <v>0</v>
          </cell>
          <cell r="AK94">
            <v>0</v>
          </cell>
          <cell r="AL94">
            <v>0</v>
          </cell>
          <cell r="AM94">
            <v>750.75000000000011</v>
          </cell>
          <cell r="AN94">
            <v>750.75</v>
          </cell>
          <cell r="AO94">
            <v>1</v>
          </cell>
        </row>
        <row r="95">
          <cell r="B95" t="str">
            <v>0BG29479251</v>
          </cell>
          <cell r="C95" t="str">
            <v>0BG2947925</v>
          </cell>
          <cell r="D95" t="str">
            <v>ABR-19</v>
          </cell>
          <cell r="E95">
            <v>1</v>
          </cell>
          <cell r="F95" t="str">
            <v>2018991</v>
          </cell>
          <cell r="G95" t="str">
            <v>SR MANTENIMIENTO CORRECTIVO</v>
          </cell>
          <cell r="H95" t="str">
            <v>4395</v>
          </cell>
          <cell r="I95" t="str">
            <v>02/04/2019 15:34</v>
          </cell>
          <cell r="J95" t="str">
            <v>800147</v>
          </cell>
          <cell r="K95" t="str">
            <v>PITSS</v>
          </cell>
          <cell r="L95" t="str">
            <v>ASP</v>
          </cell>
          <cell r="M95" t="str">
            <v>OFFICE DEPOT DE MEXICO SA DE CV</v>
          </cell>
          <cell r="N95" t="str">
            <v>BLV A L MATEOS SN ESQ CHIMALPOPOC</v>
          </cell>
          <cell r="O95" t="str">
            <v>LEON-GTO</v>
          </cell>
          <cell r="P95">
            <v>0</v>
          </cell>
          <cell r="Q95" t="str">
            <v>INTERIOR</v>
          </cell>
          <cell r="R95">
            <v>38</v>
          </cell>
          <cell r="S95" t="str">
            <v>Entre 31 y 60</v>
          </cell>
          <cell r="T95" t="str">
            <v>Light Production Digital Business</v>
          </cell>
          <cell r="U95" t="str">
            <v>Entry Production</v>
          </cell>
          <cell r="V95" t="str">
            <v>Ciudad principal</v>
          </cell>
          <cell r="W95" t="str">
            <v>3-Entre 31 y 60</v>
          </cell>
          <cell r="X95">
            <v>1.1000000000000001</v>
          </cell>
          <cell r="Y95">
            <v>1730.3000000000004</v>
          </cell>
          <cell r="Z95">
            <v>1</v>
          </cell>
          <cell r="AA95">
            <v>1.93</v>
          </cell>
          <cell r="AB95">
            <v>4</v>
          </cell>
          <cell r="AC95">
            <v>0.48249999999999998</v>
          </cell>
          <cell r="AD95">
            <v>0</v>
          </cell>
          <cell r="AE95">
            <v>0</v>
          </cell>
          <cell r="AF95">
            <v>43558</v>
          </cell>
          <cell r="AG95">
            <v>43558</v>
          </cell>
          <cell r="AH95">
            <v>0</v>
          </cell>
          <cell r="AI95" t="str">
            <v>0-1 día</v>
          </cell>
          <cell r="AJ95">
            <v>0</v>
          </cell>
          <cell r="AK95">
            <v>0</v>
          </cell>
          <cell r="AL95">
            <v>0</v>
          </cell>
          <cell r="AM95">
            <v>1730.3000000000004</v>
          </cell>
          <cell r="AN95">
            <v>1730.3</v>
          </cell>
          <cell r="AO95">
            <v>1</v>
          </cell>
        </row>
        <row r="96">
          <cell r="B96" t="str">
            <v>0B2R0910161</v>
          </cell>
          <cell r="C96" t="str">
            <v>0B2R091016</v>
          </cell>
          <cell r="D96" t="str">
            <v>ABR-19</v>
          </cell>
          <cell r="E96">
            <v>1</v>
          </cell>
          <cell r="F96" t="str">
            <v>2018947</v>
          </cell>
          <cell r="G96" t="str">
            <v>SR MANTENIMIENTO CORRECTIVO</v>
          </cell>
          <cell r="H96" t="str">
            <v>8680</v>
          </cell>
          <cell r="I96" t="str">
            <v>02/04/2019 12:59</v>
          </cell>
          <cell r="J96" t="str">
            <v>500083</v>
          </cell>
          <cell r="K96" t="str">
            <v>PITSS</v>
          </cell>
          <cell r="L96" t="str">
            <v>ASP</v>
          </cell>
          <cell r="M96" t="str">
            <v>GALAZ YAMAZAKI RUIZ URQUIZA SC</v>
          </cell>
          <cell r="N96" t="str">
            <v>AV JUAREZ No 1102 PISO 40</v>
          </cell>
          <cell r="O96" t="str">
            <v>Monterrey-NL</v>
          </cell>
          <cell r="P96">
            <v>0</v>
          </cell>
          <cell r="Q96" t="str">
            <v>INTERIOR</v>
          </cell>
          <cell r="R96">
            <v>112</v>
          </cell>
          <cell r="S96" t="str">
            <v>&gt;60</v>
          </cell>
          <cell r="T96" t="str">
            <v>Entry Production Color Low/Mid</v>
          </cell>
          <cell r="U96" t="str">
            <v>Entry Production</v>
          </cell>
          <cell r="V96" t="str">
            <v>Ciudad principal</v>
          </cell>
          <cell r="W96" t="str">
            <v>3-&gt;60</v>
          </cell>
          <cell r="X96">
            <v>1.1499999999999999</v>
          </cell>
          <cell r="Y96">
            <v>1808.95</v>
          </cell>
          <cell r="Z96">
            <v>1</v>
          </cell>
          <cell r="AA96">
            <v>1.17</v>
          </cell>
          <cell r="AB96">
            <v>4</v>
          </cell>
          <cell r="AC96">
            <v>0.29249999999999998</v>
          </cell>
          <cell r="AD96">
            <v>0</v>
          </cell>
          <cell r="AE96">
            <v>0</v>
          </cell>
          <cell r="AF96">
            <v>43558</v>
          </cell>
          <cell r="AG96">
            <v>43558</v>
          </cell>
          <cell r="AH96">
            <v>0</v>
          </cell>
          <cell r="AI96" t="str">
            <v>0-1 día</v>
          </cell>
          <cell r="AJ96">
            <v>0</v>
          </cell>
          <cell r="AK96">
            <v>0</v>
          </cell>
          <cell r="AL96">
            <v>0</v>
          </cell>
          <cell r="AM96">
            <v>1808.95</v>
          </cell>
          <cell r="AN96">
            <v>1808.95</v>
          </cell>
          <cell r="AO96">
            <v>2</v>
          </cell>
        </row>
        <row r="97">
          <cell r="B97" t="str">
            <v>0LBP3459771</v>
          </cell>
          <cell r="C97" t="str">
            <v>0LBP345977</v>
          </cell>
          <cell r="D97" t="str">
            <v>ABR-19</v>
          </cell>
          <cell r="E97">
            <v>1</v>
          </cell>
          <cell r="F97" t="str">
            <v>2015673</v>
          </cell>
          <cell r="G97" t="str">
            <v>SR MANTENIMIENTO CORRECTIVO</v>
          </cell>
          <cell r="H97" t="str">
            <v>3636</v>
          </cell>
          <cell r="I97" t="str">
            <v>27/03/2019 08:36</v>
          </cell>
          <cell r="J97" t="str">
            <v>800027</v>
          </cell>
          <cell r="K97" t="str">
            <v>PITSS</v>
          </cell>
          <cell r="L97" t="str">
            <v>ASP</v>
          </cell>
          <cell r="M97" t="str">
            <v>ARROW ELETRONICS INC</v>
          </cell>
          <cell r="N97" t="str">
            <v>CARRETERA A NOGALES No 5297</v>
          </cell>
          <cell r="O97" t="str">
            <v>Zapopan-JAL</v>
          </cell>
          <cell r="P97">
            <v>0</v>
          </cell>
          <cell r="Q97" t="str">
            <v>INTERIOR</v>
          </cell>
          <cell r="R97">
            <v>453</v>
          </cell>
          <cell r="S97" t="str">
            <v>&gt;60</v>
          </cell>
          <cell r="T97" t="str">
            <v>A4 Mono MFPs</v>
          </cell>
          <cell r="U97" t="str">
            <v>A4</v>
          </cell>
          <cell r="V97" t="str">
            <v>Ciudad principal</v>
          </cell>
          <cell r="W97" t="str">
            <v>1-&gt;60</v>
          </cell>
          <cell r="X97">
            <v>1.05</v>
          </cell>
          <cell r="Y97">
            <v>750.75000000000011</v>
          </cell>
          <cell r="Z97">
            <v>1</v>
          </cell>
          <cell r="AA97">
            <v>3.98</v>
          </cell>
          <cell r="AB97">
            <v>5</v>
          </cell>
          <cell r="AC97">
            <v>0.79600000000000004</v>
          </cell>
          <cell r="AD97">
            <v>0</v>
          </cell>
          <cell r="AE97">
            <v>0</v>
          </cell>
          <cell r="AF97">
            <v>43558</v>
          </cell>
          <cell r="AG97">
            <v>43558</v>
          </cell>
          <cell r="AH97">
            <v>0</v>
          </cell>
          <cell r="AI97" t="str">
            <v>0-1 día</v>
          </cell>
          <cell r="AJ97">
            <v>0</v>
          </cell>
          <cell r="AK97">
            <v>0</v>
          </cell>
          <cell r="AL97">
            <v>0</v>
          </cell>
          <cell r="AM97">
            <v>750.75000000000011</v>
          </cell>
          <cell r="AN97">
            <v>0</v>
          </cell>
          <cell r="AO97">
            <v>2</v>
          </cell>
        </row>
        <row r="98">
          <cell r="B98" t="str">
            <v>0Y4X8486841</v>
          </cell>
          <cell r="C98" t="str">
            <v>0Y4X848684</v>
          </cell>
          <cell r="D98" t="str">
            <v>ABR-19</v>
          </cell>
          <cell r="E98">
            <v>1</v>
          </cell>
          <cell r="F98" t="str">
            <v>2019047</v>
          </cell>
          <cell r="G98" t="str">
            <v>SR MANTENIMIENTO CORRECTIVO</v>
          </cell>
          <cell r="H98" t="str">
            <v>8045</v>
          </cell>
          <cell r="I98" t="str">
            <v>02/04/2019 18:14</v>
          </cell>
          <cell r="J98" t="str">
            <v>000195</v>
          </cell>
          <cell r="K98" t="str">
            <v>PITSS</v>
          </cell>
          <cell r="L98" t="str">
            <v>ASP</v>
          </cell>
          <cell r="M98" t="str">
            <v>PRODUCTOS HOSPITALARIOS SA DE CV</v>
          </cell>
          <cell r="N98" t="str">
            <v>AV TLATILCO No 239</v>
          </cell>
          <cell r="O98" t="str">
            <v>Azcapotzalco-CIUDAD</v>
          </cell>
          <cell r="P98">
            <v>1</v>
          </cell>
          <cell r="Q98" t="str">
            <v>METRO</v>
          </cell>
          <cell r="R98">
            <v>112</v>
          </cell>
          <cell r="S98" t="str">
            <v>&gt;60</v>
          </cell>
          <cell r="T98" t="str">
            <v>Office Digital</v>
          </cell>
          <cell r="U98" t="str">
            <v>A3</v>
          </cell>
          <cell r="V98" t="str">
            <v>Ciudad principal</v>
          </cell>
          <cell r="W98" t="str">
            <v>2-&gt;60</v>
          </cell>
          <cell r="X98">
            <v>1.1000000000000001</v>
          </cell>
          <cell r="Y98">
            <v>0</v>
          </cell>
          <cell r="Z98">
            <v>1</v>
          </cell>
          <cell r="AA98">
            <v>2.12</v>
          </cell>
          <cell r="AB98">
            <v>5</v>
          </cell>
          <cell r="AC98">
            <v>0.42400000000000004</v>
          </cell>
          <cell r="AD98">
            <v>0</v>
          </cell>
          <cell r="AE98">
            <v>0</v>
          </cell>
          <cell r="AF98">
            <v>43558</v>
          </cell>
          <cell r="AG98">
            <v>43558</v>
          </cell>
          <cell r="AH98">
            <v>0</v>
          </cell>
          <cell r="AI98" t="str">
            <v>0-1 día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1</v>
          </cell>
        </row>
        <row r="99">
          <cell r="B99" t="str">
            <v>0C4X0132352</v>
          </cell>
          <cell r="C99" t="str">
            <v>0C4X013235</v>
          </cell>
          <cell r="D99" t="str">
            <v>ABR-19</v>
          </cell>
          <cell r="E99">
            <v>1</v>
          </cell>
          <cell r="F99" t="str">
            <v>2019309</v>
          </cell>
          <cell r="G99" t="str">
            <v>SR MANTENIMIENTO CORRECTIVO</v>
          </cell>
          <cell r="H99" t="str">
            <v>3658</v>
          </cell>
          <cell r="I99" t="str">
            <v>03/04/2019 10:01</v>
          </cell>
          <cell r="J99" t="str">
            <v>500028</v>
          </cell>
          <cell r="K99" t="str">
            <v>PITSS</v>
          </cell>
          <cell r="L99" t="str">
            <v>ASP</v>
          </cell>
          <cell r="M99" t="str">
            <v>DIGITAL VAAR SA DE CV</v>
          </cell>
          <cell r="N99" t="str">
            <v>CAMINO A HUINALA 135 Y 135 B</v>
          </cell>
          <cell r="O99" t="str">
            <v>Apodaca-NL</v>
          </cell>
          <cell r="P99">
            <v>0</v>
          </cell>
          <cell r="Q99" t="str">
            <v>INTERIOR</v>
          </cell>
          <cell r="R99">
            <v>1</v>
          </cell>
          <cell r="S99" t="str">
            <v>&lt;=3</v>
          </cell>
          <cell r="T99" t="str">
            <v>A4 Mono MFPs</v>
          </cell>
          <cell r="U99" t="str">
            <v>A4</v>
          </cell>
          <cell r="V99" t="str">
            <v>Otras</v>
          </cell>
          <cell r="W99" t="str">
            <v>1-&lt;=3</v>
          </cell>
          <cell r="X99">
            <v>0</v>
          </cell>
          <cell r="Y99">
            <v>0</v>
          </cell>
          <cell r="Z99">
            <v>1</v>
          </cell>
          <cell r="AA99">
            <v>1.98</v>
          </cell>
          <cell r="AB99">
            <v>9</v>
          </cell>
          <cell r="AC99">
            <v>0.22</v>
          </cell>
          <cell r="AD99">
            <v>0</v>
          </cell>
          <cell r="AE99">
            <v>0</v>
          </cell>
          <cell r="AF99">
            <v>43558</v>
          </cell>
          <cell r="AG99">
            <v>43558</v>
          </cell>
          <cell r="AH99">
            <v>0</v>
          </cell>
          <cell r="AI99" t="str">
            <v>0-1 día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 t="e">
            <v>#N/A</v>
          </cell>
          <cell r="AO99">
            <v>2</v>
          </cell>
        </row>
        <row r="100">
          <cell r="B100" t="str">
            <v>0A2T3699231</v>
          </cell>
          <cell r="C100" t="str">
            <v>0A2T369923</v>
          </cell>
          <cell r="D100" t="str">
            <v>ABR-19</v>
          </cell>
          <cell r="E100">
            <v>1</v>
          </cell>
          <cell r="F100" t="str">
            <v>2016575</v>
          </cell>
          <cell r="G100" t="str">
            <v>SR MANTENIMIENTO CORRECTIVO</v>
          </cell>
          <cell r="H100" t="str">
            <v>3616</v>
          </cell>
          <cell r="I100" t="str">
            <v>28/03/2019 14:12</v>
          </cell>
          <cell r="J100" t="str">
            <v>500094</v>
          </cell>
          <cell r="K100" t="str">
            <v>PITSS</v>
          </cell>
          <cell r="L100" t="str">
            <v>ASP</v>
          </cell>
          <cell r="M100" t="str">
            <v>ENSE&amp;ANZA E INVESTIGACION SUPERIOR AC</v>
          </cell>
          <cell r="N100" t="str">
            <v>BLVD PETROCEL KM 1.3 CAMPUS TAMPICO AULAS 2 PISO 3</v>
          </cell>
          <cell r="O100" t="str">
            <v>ALTAMIRA-TAM</v>
          </cell>
          <cell r="P100">
            <v>0</v>
          </cell>
          <cell r="Q100" t="str">
            <v>INTERIOR</v>
          </cell>
          <cell r="R100">
            <v>66</v>
          </cell>
          <cell r="S100" t="str">
            <v>&gt;60</v>
          </cell>
          <cell r="T100" t="str">
            <v>A4 Mono MFPs</v>
          </cell>
          <cell r="U100" t="str">
            <v>A4</v>
          </cell>
          <cell r="V100" t="str">
            <v>Otras</v>
          </cell>
          <cell r="W100" t="str">
            <v>1-&gt;60</v>
          </cell>
          <cell r="X100">
            <v>1.05</v>
          </cell>
          <cell r="Y100">
            <v>750.75000000000011</v>
          </cell>
          <cell r="Z100">
            <v>1</v>
          </cell>
          <cell r="AA100">
            <v>4.3</v>
          </cell>
          <cell r="AB100">
            <v>9</v>
          </cell>
          <cell r="AC100">
            <v>0.47777777777777775</v>
          </cell>
          <cell r="AD100">
            <v>0</v>
          </cell>
          <cell r="AE100">
            <v>0</v>
          </cell>
          <cell r="AF100">
            <v>43558</v>
          </cell>
          <cell r="AG100">
            <v>43558</v>
          </cell>
          <cell r="AH100">
            <v>0</v>
          </cell>
          <cell r="AI100" t="str">
            <v>0-1 día</v>
          </cell>
          <cell r="AJ100">
            <v>0</v>
          </cell>
          <cell r="AK100">
            <v>0</v>
          </cell>
          <cell r="AL100">
            <v>0</v>
          </cell>
          <cell r="AM100">
            <v>750.75000000000011</v>
          </cell>
          <cell r="AN100">
            <v>750.75</v>
          </cell>
          <cell r="AO100">
            <v>1</v>
          </cell>
        </row>
        <row r="101">
          <cell r="B101" t="str">
            <v>0X767075841</v>
          </cell>
          <cell r="C101" t="str">
            <v>0X76707584</v>
          </cell>
          <cell r="D101" t="str">
            <v>ABR-19</v>
          </cell>
          <cell r="E101">
            <v>1</v>
          </cell>
          <cell r="F101" t="str">
            <v>2018007</v>
          </cell>
          <cell r="G101" t="str">
            <v>SR MANTENIMIENTO CORRECTIVO</v>
          </cell>
          <cell r="H101" t="str">
            <v>5945</v>
          </cell>
          <cell r="I101" t="str">
            <v>01/04/2019 10:32</v>
          </cell>
          <cell r="J101" t="str">
            <v>800186</v>
          </cell>
          <cell r="K101" t="str">
            <v>PITSS</v>
          </cell>
          <cell r="L101" t="str">
            <v>ASP</v>
          </cell>
          <cell r="M101" t="str">
            <v>AXA SEGUROS SA DE CV</v>
          </cell>
          <cell r="N101" t="str">
            <v>AV 5 DE FEBRERO 1351</v>
          </cell>
          <cell r="O101" t="str">
            <v>Queretaro-QRO</v>
          </cell>
          <cell r="P101">
            <v>0</v>
          </cell>
          <cell r="Q101" t="str">
            <v>INTERIOR</v>
          </cell>
          <cell r="R101">
            <v>5</v>
          </cell>
          <cell r="S101" t="str">
            <v>Entre 3 y 6</v>
          </cell>
          <cell r="T101" t="str">
            <v>Office Digital</v>
          </cell>
          <cell r="U101" t="str">
            <v>A3</v>
          </cell>
          <cell r="V101" t="str">
            <v>Ciudad principal</v>
          </cell>
          <cell r="W101" t="str">
            <v>2-Entre 3 y 6</v>
          </cell>
          <cell r="X101">
            <v>0</v>
          </cell>
          <cell r="Y101">
            <v>0</v>
          </cell>
          <cell r="Z101">
            <v>1</v>
          </cell>
          <cell r="AA101">
            <v>0</v>
          </cell>
          <cell r="AB101">
            <v>5</v>
          </cell>
          <cell r="AC101">
            <v>0</v>
          </cell>
          <cell r="AD101">
            <v>0</v>
          </cell>
          <cell r="AE101">
            <v>0</v>
          </cell>
          <cell r="AF101">
            <v>43558</v>
          </cell>
          <cell r="AG101">
            <v>43558</v>
          </cell>
          <cell r="AH101">
            <v>0</v>
          </cell>
          <cell r="AI101" t="str">
            <v>0-1 día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1</v>
          </cell>
        </row>
        <row r="102">
          <cell r="B102" t="str">
            <v>0LX56888242</v>
          </cell>
          <cell r="C102" t="str">
            <v>0LX5688824</v>
          </cell>
          <cell r="D102" t="str">
            <v>ABR-19</v>
          </cell>
          <cell r="E102">
            <v>1</v>
          </cell>
          <cell r="F102" t="str">
            <v>2018855</v>
          </cell>
          <cell r="G102" t="str">
            <v>SR MANTENIMIENTO CORRECTIVO</v>
          </cell>
          <cell r="H102" t="str">
            <v>7222</v>
          </cell>
          <cell r="I102" t="str">
            <v>02/04/2019 12:00</v>
          </cell>
          <cell r="J102" t="str">
            <v>500167</v>
          </cell>
          <cell r="K102" t="str">
            <v>PITSS</v>
          </cell>
          <cell r="L102" t="str">
            <v>ASP</v>
          </cell>
          <cell r="M102" t="str">
            <v>SUBENSAMBLES INTERNACIONALES S DE RL DE CV</v>
          </cell>
          <cell r="N102" t="str">
            <v>PROL HERMANOS ESCOBAR No 7151-E</v>
          </cell>
          <cell r="O102" t="str">
            <v>Ciudad Juarez-CHIH</v>
          </cell>
          <cell r="P102">
            <v>0</v>
          </cell>
          <cell r="Q102" t="str">
            <v>INTERIOR</v>
          </cell>
          <cell r="R102">
            <v>4</v>
          </cell>
          <cell r="S102" t="str">
            <v>Entre 3 y 6</v>
          </cell>
          <cell r="T102" t="str">
            <v>A3 Office Color Laser MFPs</v>
          </cell>
          <cell r="U102" t="str">
            <v>A3</v>
          </cell>
          <cell r="V102" t="str">
            <v>Ciudad principal</v>
          </cell>
          <cell r="W102" t="str">
            <v>2-Entre 3 y 6</v>
          </cell>
          <cell r="X102">
            <v>0</v>
          </cell>
          <cell r="Y102">
            <v>0</v>
          </cell>
          <cell r="Z102">
            <v>1</v>
          </cell>
          <cell r="AA102">
            <v>3.33</v>
          </cell>
          <cell r="AB102">
            <v>5</v>
          </cell>
          <cell r="AC102">
            <v>0.66600000000000004</v>
          </cell>
          <cell r="AD102">
            <v>0</v>
          </cell>
          <cell r="AE102">
            <v>0</v>
          </cell>
          <cell r="AF102">
            <v>43557</v>
          </cell>
          <cell r="AG102">
            <v>43558</v>
          </cell>
          <cell r="AH102">
            <v>1</v>
          </cell>
          <cell r="AI102" t="str">
            <v>0-1 día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2</v>
          </cell>
        </row>
        <row r="103">
          <cell r="B103" t="str">
            <v>0C4X0082501</v>
          </cell>
          <cell r="C103" t="str">
            <v>0C4X008250</v>
          </cell>
          <cell r="D103" t="str">
            <v>ABR-19</v>
          </cell>
          <cell r="E103">
            <v>1</v>
          </cell>
          <cell r="F103" t="str">
            <v>2019333</v>
          </cell>
          <cell r="G103" t="str">
            <v>SR MANTENIMIENTO CORRECTIVO</v>
          </cell>
          <cell r="H103" t="str">
            <v>3658</v>
          </cell>
          <cell r="I103" t="str">
            <v>03/04/2019 10:32</v>
          </cell>
          <cell r="J103" t="str">
            <v>800200</v>
          </cell>
          <cell r="K103" t="str">
            <v>PITSS</v>
          </cell>
          <cell r="L103" t="str">
            <v>ASP</v>
          </cell>
          <cell r="M103" t="str">
            <v>INSTITUTO TECNOLOGICO Y DE ESTUDIOS SUPERIORES DE</v>
          </cell>
          <cell r="N103" t="str">
            <v>AV GENERAL RAMON CORONA No 2514</v>
          </cell>
          <cell r="O103" t="str">
            <v>Zapopan-JAL</v>
          </cell>
          <cell r="P103">
            <v>0</v>
          </cell>
          <cell r="Q103" t="str">
            <v>INTERIOR</v>
          </cell>
          <cell r="R103">
            <v>236</v>
          </cell>
          <cell r="S103" t="str">
            <v>&gt;60</v>
          </cell>
          <cell r="T103" t="str">
            <v>A4 Mono MFPs</v>
          </cell>
          <cell r="U103" t="str">
            <v>A4</v>
          </cell>
          <cell r="V103" t="str">
            <v>Ciudad principal</v>
          </cell>
          <cell r="W103" t="str">
            <v>1-&gt;60</v>
          </cell>
          <cell r="X103">
            <v>1.05</v>
          </cell>
          <cell r="Y103">
            <v>750.75000000000011</v>
          </cell>
          <cell r="Z103">
            <v>1</v>
          </cell>
          <cell r="AA103">
            <v>2.8</v>
          </cell>
          <cell r="AB103">
            <v>5</v>
          </cell>
          <cell r="AC103">
            <v>0.55999999999999994</v>
          </cell>
          <cell r="AD103">
            <v>0</v>
          </cell>
          <cell r="AE103">
            <v>0</v>
          </cell>
          <cell r="AF103">
            <v>43558</v>
          </cell>
          <cell r="AG103">
            <v>43558</v>
          </cell>
          <cell r="AH103">
            <v>0</v>
          </cell>
          <cell r="AI103" t="str">
            <v>0-1 día</v>
          </cell>
          <cell r="AJ103">
            <v>0</v>
          </cell>
          <cell r="AK103">
            <v>0</v>
          </cell>
          <cell r="AL103">
            <v>0</v>
          </cell>
          <cell r="AM103">
            <v>750.75000000000011</v>
          </cell>
          <cell r="AN103">
            <v>750.75</v>
          </cell>
          <cell r="AO103">
            <v>1</v>
          </cell>
        </row>
        <row r="104">
          <cell r="B104" t="str">
            <v>0A4T0219131</v>
          </cell>
          <cell r="C104" t="str">
            <v>0A4T021913</v>
          </cell>
          <cell r="D104" t="str">
            <v>ABR-19</v>
          </cell>
          <cell r="E104">
            <v>1</v>
          </cell>
          <cell r="F104" t="str">
            <v>2017933</v>
          </cell>
          <cell r="G104" t="str">
            <v>SR MANTENIMIENTO CORRECTIVO</v>
          </cell>
          <cell r="H104" t="str">
            <v>3610</v>
          </cell>
          <cell r="I104" t="str">
            <v>01/04/2019 09:38</v>
          </cell>
          <cell r="J104" t="str">
            <v>500155</v>
          </cell>
          <cell r="K104" t="str">
            <v>PITSS</v>
          </cell>
          <cell r="L104" t="str">
            <v>ASP</v>
          </cell>
          <cell r="M104" t="str">
            <v>HONEYWELL AUTOMOTIVE DE MEXICO S DE RL DE CV</v>
          </cell>
          <cell r="N104" t="str">
            <v>AV FUENTES DEL SUR 7151</v>
          </cell>
          <cell r="O104" t="str">
            <v>CIUDAD JUAREZ-CHIH</v>
          </cell>
          <cell r="P104">
            <v>0</v>
          </cell>
          <cell r="Q104" t="str">
            <v>INTERIOR</v>
          </cell>
          <cell r="R104">
            <v>599</v>
          </cell>
          <cell r="S104" t="str">
            <v>&gt;60</v>
          </cell>
          <cell r="T104" t="str">
            <v>Entry Mono Printers</v>
          </cell>
          <cell r="U104" t="str">
            <v>A4</v>
          </cell>
          <cell r="V104" t="str">
            <v>Ciudad principal</v>
          </cell>
          <cell r="W104" t="str">
            <v>1-&gt;60</v>
          </cell>
          <cell r="X104">
            <v>1.05</v>
          </cell>
          <cell r="Y104">
            <v>750.75000000000011</v>
          </cell>
          <cell r="Z104">
            <v>1</v>
          </cell>
          <cell r="AA104">
            <v>1.87</v>
          </cell>
          <cell r="AB104">
            <v>5</v>
          </cell>
          <cell r="AC104">
            <v>0.374</v>
          </cell>
          <cell r="AD104">
            <v>0</v>
          </cell>
          <cell r="AE104">
            <v>0</v>
          </cell>
          <cell r="AF104">
            <v>43558</v>
          </cell>
          <cell r="AG104">
            <v>43558</v>
          </cell>
          <cell r="AH104">
            <v>0</v>
          </cell>
          <cell r="AI104" t="str">
            <v>0-1 día</v>
          </cell>
          <cell r="AJ104">
            <v>0</v>
          </cell>
          <cell r="AK104">
            <v>0</v>
          </cell>
          <cell r="AL104">
            <v>0</v>
          </cell>
          <cell r="AM104">
            <v>750.75000000000011</v>
          </cell>
          <cell r="AN104">
            <v>0</v>
          </cell>
          <cell r="AO104">
            <v>1</v>
          </cell>
        </row>
        <row r="105">
          <cell r="B105" t="str">
            <v>0A4T5581091</v>
          </cell>
          <cell r="C105" t="str">
            <v>0A4T558109</v>
          </cell>
          <cell r="D105" t="str">
            <v>ABR-19</v>
          </cell>
          <cell r="E105">
            <v>1</v>
          </cell>
          <cell r="F105" t="str">
            <v>2018203</v>
          </cell>
          <cell r="G105" t="str">
            <v>SR MANTENIMIENTO CORRECTIVO</v>
          </cell>
          <cell r="H105" t="str">
            <v>3611</v>
          </cell>
          <cell r="I105" t="str">
            <v>01/04/2019 13:15</v>
          </cell>
          <cell r="J105" t="str">
            <v>800147</v>
          </cell>
          <cell r="K105" t="str">
            <v>PITSS</v>
          </cell>
          <cell r="L105" t="str">
            <v>ASP</v>
          </cell>
          <cell r="M105" t="str">
            <v>OPERADORA OMX SA DE CV</v>
          </cell>
          <cell r="N105" t="str">
            <v>BLV ADOLFO LOPEZ MATEOS 2009-B</v>
          </cell>
          <cell r="O105" t="str">
            <v>LEON-GTO</v>
          </cell>
          <cell r="P105">
            <v>0</v>
          </cell>
          <cell r="Q105" t="str">
            <v>INTERIOR</v>
          </cell>
          <cell r="R105">
            <v>384</v>
          </cell>
          <cell r="S105" t="str">
            <v>&gt;60</v>
          </cell>
          <cell r="T105" t="str">
            <v>Entry Mono Printers</v>
          </cell>
          <cell r="U105" t="str">
            <v>A4</v>
          </cell>
          <cell r="V105" t="str">
            <v>Ciudad principal</v>
          </cell>
          <cell r="W105" t="str">
            <v>1-&gt;60</v>
          </cell>
          <cell r="X105">
            <v>1.05</v>
          </cell>
          <cell r="Y105">
            <v>750.75000000000011</v>
          </cell>
          <cell r="Z105">
            <v>1</v>
          </cell>
          <cell r="AA105">
            <v>0.25</v>
          </cell>
          <cell r="AB105">
            <v>5</v>
          </cell>
          <cell r="AC105">
            <v>0.05</v>
          </cell>
          <cell r="AD105">
            <v>0</v>
          </cell>
          <cell r="AE105">
            <v>0</v>
          </cell>
          <cell r="AF105">
            <v>43558</v>
          </cell>
          <cell r="AG105">
            <v>43558</v>
          </cell>
          <cell r="AH105">
            <v>0</v>
          </cell>
          <cell r="AI105" t="str">
            <v>0-1 día</v>
          </cell>
          <cell r="AJ105">
            <v>0</v>
          </cell>
          <cell r="AK105">
            <v>0</v>
          </cell>
          <cell r="AL105">
            <v>0</v>
          </cell>
          <cell r="AM105">
            <v>750.75000000000011</v>
          </cell>
          <cell r="AN105">
            <v>750.75</v>
          </cell>
          <cell r="AO105">
            <v>1</v>
          </cell>
        </row>
        <row r="106">
          <cell r="B106" t="str">
            <v>0MX11859341</v>
          </cell>
          <cell r="C106" t="str">
            <v>0MX1185934</v>
          </cell>
          <cell r="D106" t="str">
            <v>ABR-19</v>
          </cell>
          <cell r="E106">
            <v>1</v>
          </cell>
          <cell r="F106" t="str">
            <v>2018863</v>
          </cell>
          <cell r="G106" t="str">
            <v>SR MANTENIMIENTO CORRECTIVO</v>
          </cell>
          <cell r="H106" t="str">
            <v>7835</v>
          </cell>
          <cell r="I106" t="str">
            <v>02/04/2019 12:04</v>
          </cell>
          <cell r="J106" t="str">
            <v>500158</v>
          </cell>
          <cell r="K106" t="str">
            <v>PITSS</v>
          </cell>
          <cell r="L106" t="str">
            <v>ASP</v>
          </cell>
          <cell r="M106" t="str">
            <v>SUBENSAMBLES INTERNACIONALES S DE RL DE CV</v>
          </cell>
          <cell r="N106" t="str">
            <v>PROL HERMANOS ESCOBAR No 7151-E</v>
          </cell>
          <cell r="O106" t="str">
            <v>Ciudad Juarez-CHIH</v>
          </cell>
          <cell r="P106">
            <v>0</v>
          </cell>
          <cell r="Q106" t="str">
            <v>INTERIOR</v>
          </cell>
          <cell r="R106">
            <v>33</v>
          </cell>
          <cell r="S106" t="str">
            <v>Entre 31 y 60</v>
          </cell>
          <cell r="T106" t="str">
            <v>A3 Office Color Laser MFPs</v>
          </cell>
          <cell r="U106" t="str">
            <v>A3</v>
          </cell>
          <cell r="V106" t="str">
            <v>Ciudad principal</v>
          </cell>
          <cell r="W106" t="str">
            <v>2-Entre 31 y 60</v>
          </cell>
          <cell r="X106">
            <v>1.05</v>
          </cell>
          <cell r="Y106">
            <v>1433.25</v>
          </cell>
          <cell r="Z106">
            <v>1</v>
          </cell>
          <cell r="AA106">
            <v>3.15</v>
          </cell>
          <cell r="AB106">
            <v>5</v>
          </cell>
          <cell r="AC106">
            <v>0.63</v>
          </cell>
          <cell r="AD106">
            <v>0</v>
          </cell>
          <cell r="AE106">
            <v>0</v>
          </cell>
          <cell r="AF106">
            <v>43558</v>
          </cell>
          <cell r="AG106">
            <v>43558</v>
          </cell>
          <cell r="AH106">
            <v>0</v>
          </cell>
          <cell r="AI106" t="str">
            <v>0-1 día</v>
          </cell>
          <cell r="AJ106">
            <v>0</v>
          </cell>
          <cell r="AK106">
            <v>0</v>
          </cell>
          <cell r="AL106">
            <v>0</v>
          </cell>
          <cell r="AM106">
            <v>1433.25</v>
          </cell>
          <cell r="AN106">
            <v>1092</v>
          </cell>
          <cell r="AO106">
            <v>2</v>
          </cell>
        </row>
        <row r="107">
          <cell r="B107" t="str">
            <v>0RXD1367041</v>
          </cell>
          <cell r="C107" t="str">
            <v>0RXD136704</v>
          </cell>
          <cell r="D107" t="str">
            <v>ABR-19</v>
          </cell>
          <cell r="E107">
            <v>1</v>
          </cell>
          <cell r="F107" t="str">
            <v>2019323</v>
          </cell>
          <cell r="G107" t="str">
            <v>SR MANTENIMIENTO CORRECTIVO</v>
          </cell>
          <cell r="H107" t="str">
            <v>7512</v>
          </cell>
          <cell r="I107" t="str">
            <v>03/04/2019 10:21</v>
          </cell>
          <cell r="J107" t="str">
            <v>500161</v>
          </cell>
          <cell r="K107" t="str">
            <v>PITSS</v>
          </cell>
          <cell r="L107" t="str">
            <v>ASP</v>
          </cell>
          <cell r="M107" t="str">
            <v>EXEL DEL NORTE SA PI DE CV</v>
          </cell>
          <cell r="N107" t="str">
            <v>LAZARO CARDENAS 1810 PISO 7 Y 8</v>
          </cell>
          <cell r="O107" t="str">
            <v>Monterrey-NL</v>
          </cell>
          <cell r="P107">
            <v>0</v>
          </cell>
          <cell r="Q107" t="str">
            <v>INTERIOR</v>
          </cell>
          <cell r="R107">
            <v>71</v>
          </cell>
          <cell r="S107" t="str">
            <v>&gt;60</v>
          </cell>
          <cell r="T107" t="str">
            <v>Color Laser Printers</v>
          </cell>
          <cell r="U107" t="str">
            <v>A4</v>
          </cell>
          <cell r="V107" t="str">
            <v>Ciudad principal</v>
          </cell>
          <cell r="W107" t="str">
            <v>1-&gt;60</v>
          </cell>
          <cell r="X107">
            <v>1.05</v>
          </cell>
          <cell r="Y107">
            <v>750.75000000000011</v>
          </cell>
          <cell r="Z107">
            <v>1</v>
          </cell>
          <cell r="AA107">
            <v>1.65</v>
          </cell>
          <cell r="AB107">
            <v>5</v>
          </cell>
          <cell r="AC107">
            <v>0.32999999999999996</v>
          </cell>
          <cell r="AD107">
            <v>0</v>
          </cell>
          <cell r="AE107">
            <v>0</v>
          </cell>
          <cell r="AF107">
            <v>43558</v>
          </cell>
          <cell r="AG107">
            <v>43558</v>
          </cell>
          <cell r="AH107">
            <v>0</v>
          </cell>
          <cell r="AI107" t="str">
            <v>0-1 día</v>
          </cell>
          <cell r="AJ107">
            <v>0</v>
          </cell>
          <cell r="AK107">
            <v>0</v>
          </cell>
          <cell r="AL107">
            <v>0</v>
          </cell>
          <cell r="AM107">
            <v>750.75000000000011</v>
          </cell>
          <cell r="AN107">
            <v>750.75</v>
          </cell>
          <cell r="AO107">
            <v>1</v>
          </cell>
        </row>
        <row r="108">
          <cell r="B108" t="str">
            <v>0XEL5698711</v>
          </cell>
          <cell r="C108" t="str">
            <v>0XEL569871</v>
          </cell>
          <cell r="D108" t="str">
            <v>ABR-19</v>
          </cell>
          <cell r="E108">
            <v>1</v>
          </cell>
          <cell r="F108" t="str">
            <v>2018897</v>
          </cell>
          <cell r="G108" t="str">
            <v>SR MANTENIMIENTO CORRECTIVO</v>
          </cell>
          <cell r="H108" t="str">
            <v>5774</v>
          </cell>
          <cell r="I108" t="str">
            <v>02/04/2019 13:10</v>
          </cell>
          <cell r="J108" t="str">
            <v>800072</v>
          </cell>
          <cell r="K108" t="str">
            <v>PITSS</v>
          </cell>
          <cell r="L108" t="str">
            <v>ASP</v>
          </cell>
          <cell r="M108" t="str">
            <v>OPERADORA OMX SA DE CV</v>
          </cell>
          <cell r="N108" t="str">
            <v>AV VALLARTA 5400</v>
          </cell>
          <cell r="O108" t="str">
            <v>ZAPOPAN-JAL</v>
          </cell>
          <cell r="P108">
            <v>0</v>
          </cell>
          <cell r="Q108" t="str">
            <v>INTERIOR</v>
          </cell>
          <cell r="R108">
            <v>12</v>
          </cell>
          <cell r="S108" t="str">
            <v>Entre 7 y 15</v>
          </cell>
          <cell r="T108" t="str">
            <v>Departmental Digital</v>
          </cell>
          <cell r="U108" t="str">
            <v>A3</v>
          </cell>
          <cell r="V108" t="str">
            <v>Ciudad principal</v>
          </cell>
          <cell r="W108" t="str">
            <v>2-Entre 7 y 15</v>
          </cell>
          <cell r="X108">
            <v>0.6</v>
          </cell>
          <cell r="Y108">
            <v>819</v>
          </cell>
          <cell r="Z108">
            <v>1</v>
          </cell>
          <cell r="AA108">
            <v>0.57999999999999996</v>
          </cell>
          <cell r="AB108">
            <v>5</v>
          </cell>
          <cell r="AC108">
            <v>0.11599999999999999</v>
          </cell>
          <cell r="AD108">
            <v>0</v>
          </cell>
          <cell r="AE108">
            <v>0</v>
          </cell>
          <cell r="AF108">
            <v>43558</v>
          </cell>
          <cell r="AG108">
            <v>43558</v>
          </cell>
          <cell r="AH108">
            <v>0</v>
          </cell>
          <cell r="AI108" t="str">
            <v>0-1 día</v>
          </cell>
          <cell r="AJ108">
            <v>0</v>
          </cell>
          <cell r="AK108">
            <v>0</v>
          </cell>
          <cell r="AL108">
            <v>0</v>
          </cell>
          <cell r="AM108">
            <v>819</v>
          </cell>
          <cell r="AN108">
            <v>819</v>
          </cell>
          <cell r="AO108">
            <v>1</v>
          </cell>
        </row>
        <row r="109">
          <cell r="B109" t="str">
            <v>0EX92999012</v>
          </cell>
          <cell r="C109" t="str">
            <v>0EX9299901</v>
          </cell>
          <cell r="D109" t="str">
            <v>ABR-19</v>
          </cell>
          <cell r="E109">
            <v>1</v>
          </cell>
          <cell r="F109" t="str">
            <v>2019261</v>
          </cell>
          <cell r="G109" t="str">
            <v>SR MANTENIMIENTO CORRECTIVO</v>
          </cell>
          <cell r="H109" t="str">
            <v>5866</v>
          </cell>
          <cell r="I109" t="str">
            <v>03/04/2019 08:47</v>
          </cell>
          <cell r="J109" t="str">
            <v>500094</v>
          </cell>
          <cell r="K109" t="str">
            <v>PITSS</v>
          </cell>
          <cell r="L109" t="str">
            <v>ASP</v>
          </cell>
          <cell r="M109" t="str">
            <v>OFFICE DEPOT DE MEXICO SA DE CV</v>
          </cell>
          <cell r="N109" t="str">
            <v>AV HIDALGO No 5309</v>
          </cell>
          <cell r="O109" t="str">
            <v>Tampico-TAM</v>
          </cell>
          <cell r="P109">
            <v>0</v>
          </cell>
          <cell r="Q109" t="str">
            <v>INTERIOR</v>
          </cell>
          <cell r="R109">
            <v>9</v>
          </cell>
          <cell r="S109" t="str">
            <v>Entre 7 y 15</v>
          </cell>
          <cell r="T109" t="str">
            <v>Departmental Digital</v>
          </cell>
          <cell r="U109" t="str">
            <v>A3</v>
          </cell>
          <cell r="V109" t="str">
            <v>Ciudad principal</v>
          </cell>
          <cell r="W109" t="str">
            <v>2-Entre 7 y 15</v>
          </cell>
          <cell r="X109">
            <v>0.6</v>
          </cell>
          <cell r="Y109">
            <v>819</v>
          </cell>
          <cell r="Z109">
            <v>1</v>
          </cell>
          <cell r="AA109">
            <v>2.39</v>
          </cell>
          <cell r="AB109">
            <v>5</v>
          </cell>
          <cell r="AC109">
            <v>0.47800000000000004</v>
          </cell>
          <cell r="AD109">
            <v>0</v>
          </cell>
          <cell r="AE109">
            <v>0</v>
          </cell>
          <cell r="AF109">
            <v>43558</v>
          </cell>
          <cell r="AG109">
            <v>43558</v>
          </cell>
          <cell r="AH109">
            <v>0</v>
          </cell>
          <cell r="AI109" t="str">
            <v>0-1 día</v>
          </cell>
          <cell r="AJ109">
            <v>0</v>
          </cell>
          <cell r="AK109">
            <v>0</v>
          </cell>
          <cell r="AL109">
            <v>0</v>
          </cell>
          <cell r="AM109">
            <v>819</v>
          </cell>
          <cell r="AN109">
            <v>1501.5</v>
          </cell>
          <cell r="AO109">
            <v>4</v>
          </cell>
        </row>
        <row r="110">
          <cell r="B110" t="str">
            <v>0BB15641411</v>
          </cell>
          <cell r="C110" t="str">
            <v>0BB1564141</v>
          </cell>
          <cell r="D110" t="str">
            <v>ABR-19</v>
          </cell>
          <cell r="E110">
            <v>1</v>
          </cell>
          <cell r="F110" t="str">
            <v>2019381</v>
          </cell>
          <cell r="G110" t="str">
            <v>SR MANTENIMIENTO CORRECTIVO</v>
          </cell>
          <cell r="H110" t="str">
            <v>3636</v>
          </cell>
          <cell r="I110" t="str">
            <v>03/04/2019 11:17</v>
          </cell>
          <cell r="J110" t="str">
            <v>800183</v>
          </cell>
          <cell r="K110" t="str">
            <v>PITSS</v>
          </cell>
          <cell r="L110" t="str">
            <v>ASP</v>
          </cell>
          <cell r="M110" t="str">
            <v>RADIOMOVIL DIPSA SA DE CV</v>
          </cell>
          <cell r="N110" t="str">
            <v>AV MANUEL AVILA CAMACHO 1019</v>
          </cell>
          <cell r="O110" t="str">
            <v>GUADALAJARA-JAL</v>
          </cell>
          <cell r="P110">
            <v>0</v>
          </cell>
          <cell r="Q110" t="str">
            <v>INTERIOR</v>
          </cell>
          <cell r="R110">
            <v>106</v>
          </cell>
          <cell r="S110" t="str">
            <v>&gt;60</v>
          </cell>
          <cell r="T110" t="str">
            <v>A4 Mono MFPs</v>
          </cell>
          <cell r="U110" t="str">
            <v>A4</v>
          </cell>
          <cell r="V110" t="str">
            <v>Ciudad principal</v>
          </cell>
          <cell r="W110" t="str">
            <v>1-&gt;60</v>
          </cell>
          <cell r="X110">
            <v>1.05</v>
          </cell>
          <cell r="Y110">
            <v>750.75000000000011</v>
          </cell>
          <cell r="Z110">
            <v>1</v>
          </cell>
          <cell r="AA110">
            <v>2.2200000000000002</v>
          </cell>
          <cell r="AB110">
            <v>5</v>
          </cell>
          <cell r="AC110">
            <v>0.44400000000000006</v>
          </cell>
          <cell r="AD110">
            <v>0</v>
          </cell>
          <cell r="AE110">
            <v>0</v>
          </cell>
          <cell r="AF110">
            <v>43558</v>
          </cell>
          <cell r="AG110">
            <v>43558</v>
          </cell>
          <cell r="AH110">
            <v>0</v>
          </cell>
          <cell r="AI110" t="str">
            <v>0-1 día</v>
          </cell>
          <cell r="AJ110">
            <v>0</v>
          </cell>
          <cell r="AK110">
            <v>0</v>
          </cell>
          <cell r="AL110">
            <v>0</v>
          </cell>
          <cell r="AM110">
            <v>750.75000000000011</v>
          </cell>
          <cell r="AN110">
            <v>750.75</v>
          </cell>
          <cell r="AO110">
            <v>1</v>
          </cell>
        </row>
        <row r="111">
          <cell r="B111" t="str">
            <v>0EX92839911</v>
          </cell>
          <cell r="C111" t="str">
            <v>0EX9283991</v>
          </cell>
          <cell r="D111" t="str">
            <v>ABR-19</v>
          </cell>
          <cell r="E111">
            <v>1</v>
          </cell>
          <cell r="F111" t="str">
            <v>2019517</v>
          </cell>
          <cell r="G111" t="str">
            <v>SR MANTENIMIENTO CORRECTIVO</v>
          </cell>
          <cell r="H111" t="str">
            <v>5866</v>
          </cell>
          <cell r="I111" t="str">
            <v>03/04/2019 14:10</v>
          </cell>
          <cell r="J111" t="str">
            <v>500056</v>
          </cell>
          <cell r="K111" t="str">
            <v>PITSS</v>
          </cell>
          <cell r="L111" t="str">
            <v>ASP</v>
          </cell>
          <cell r="M111" t="str">
            <v>OFFICE DEPOT DE MEXICO SA DE CV</v>
          </cell>
          <cell r="N111" t="str">
            <v>BLV MIGUEL HIDALGO 155</v>
          </cell>
          <cell r="O111" t="str">
            <v>Reynosa-TAM</v>
          </cell>
          <cell r="P111">
            <v>0</v>
          </cell>
          <cell r="Q111" t="str">
            <v>INTERIOR</v>
          </cell>
          <cell r="R111">
            <v>128</v>
          </cell>
          <cell r="S111" t="str">
            <v>&gt;60</v>
          </cell>
          <cell r="T111" t="str">
            <v>Departmental Digital</v>
          </cell>
          <cell r="U111" t="str">
            <v>A3</v>
          </cell>
          <cell r="V111" t="str">
            <v>Ciudad principal</v>
          </cell>
          <cell r="W111" t="str">
            <v>2-&gt;60</v>
          </cell>
          <cell r="X111">
            <v>1.1000000000000001</v>
          </cell>
          <cell r="Y111">
            <v>1501.5000000000002</v>
          </cell>
          <cell r="Z111">
            <v>1</v>
          </cell>
          <cell r="AA111">
            <v>3.16</v>
          </cell>
          <cell r="AB111">
            <v>5</v>
          </cell>
          <cell r="AC111">
            <v>0.63200000000000001</v>
          </cell>
          <cell r="AD111">
            <v>0</v>
          </cell>
          <cell r="AE111">
            <v>0</v>
          </cell>
          <cell r="AF111">
            <v>43558</v>
          </cell>
          <cell r="AG111">
            <v>43558</v>
          </cell>
          <cell r="AH111">
            <v>0</v>
          </cell>
          <cell r="AI111" t="str">
            <v>0-1 día</v>
          </cell>
          <cell r="AJ111">
            <v>0</v>
          </cell>
          <cell r="AK111">
            <v>0</v>
          </cell>
          <cell r="AL111">
            <v>0</v>
          </cell>
          <cell r="AM111">
            <v>1501.5000000000002</v>
          </cell>
          <cell r="AN111">
            <v>1092</v>
          </cell>
          <cell r="AO111">
            <v>1</v>
          </cell>
        </row>
        <row r="112">
          <cell r="B112" t="str">
            <v>0XPN5531331</v>
          </cell>
          <cell r="C112" t="str">
            <v>0XPN553133</v>
          </cell>
          <cell r="D112" t="str">
            <v>ABR-19</v>
          </cell>
          <cell r="E112">
            <v>1</v>
          </cell>
          <cell r="F112" t="str">
            <v>2018881</v>
          </cell>
          <cell r="G112" t="str">
            <v>SR MANTENIMIENTO CORRECTIVO</v>
          </cell>
          <cell r="H112" t="str">
            <v>0560</v>
          </cell>
          <cell r="I112" t="str">
            <v>02/04/2019 12:53</v>
          </cell>
          <cell r="J112" t="str">
            <v>800188</v>
          </cell>
          <cell r="K112" t="str">
            <v>PITSS</v>
          </cell>
          <cell r="L112" t="str">
            <v>ASP</v>
          </cell>
          <cell r="M112" t="str">
            <v>OFFICE DEPOT DE MEXICO SA DE CV</v>
          </cell>
          <cell r="N112" t="str">
            <v>BLV ADOLFO LOPEZ MATEOS 1025</v>
          </cell>
          <cell r="O112" t="str">
            <v>CELAYA-GTO</v>
          </cell>
          <cell r="P112">
            <v>0</v>
          </cell>
          <cell r="Q112" t="str">
            <v>INTERIOR</v>
          </cell>
          <cell r="R112">
            <v>117</v>
          </cell>
          <cell r="S112" t="str">
            <v>&gt;60</v>
          </cell>
          <cell r="T112" t="str">
            <v>Entry Production Color Low/Mid</v>
          </cell>
          <cell r="U112" t="str">
            <v>Entry Production</v>
          </cell>
          <cell r="V112" t="str">
            <v>Ciudad principal</v>
          </cell>
          <cell r="W112" t="str">
            <v>3-&gt;60</v>
          </cell>
          <cell r="X112">
            <v>1.1499999999999999</v>
          </cell>
          <cell r="Y112">
            <v>1808.95</v>
          </cell>
          <cell r="Z112">
            <v>1</v>
          </cell>
          <cell r="AA112">
            <v>1.1200000000000001</v>
          </cell>
          <cell r="AB112">
            <v>4</v>
          </cell>
          <cell r="AC112">
            <v>0.28000000000000003</v>
          </cell>
          <cell r="AD112">
            <v>0</v>
          </cell>
          <cell r="AE112">
            <v>0</v>
          </cell>
          <cell r="AF112">
            <v>43557</v>
          </cell>
          <cell r="AG112">
            <v>43558</v>
          </cell>
          <cell r="AH112">
            <v>1</v>
          </cell>
          <cell r="AI112" t="str">
            <v>0-1 día</v>
          </cell>
          <cell r="AJ112">
            <v>0</v>
          </cell>
          <cell r="AK112">
            <v>0</v>
          </cell>
          <cell r="AL112">
            <v>0</v>
          </cell>
          <cell r="AM112">
            <v>1808.95</v>
          </cell>
          <cell r="AN112">
            <v>1808.95</v>
          </cell>
          <cell r="AO112">
            <v>1</v>
          </cell>
        </row>
        <row r="113">
          <cell r="B113" t="str">
            <v>0EX92931681</v>
          </cell>
          <cell r="C113" t="str">
            <v>0EX9293168</v>
          </cell>
          <cell r="D113" t="str">
            <v>ABR-19</v>
          </cell>
          <cell r="E113">
            <v>1</v>
          </cell>
          <cell r="F113" t="str">
            <v>2018199</v>
          </cell>
          <cell r="G113" t="str">
            <v>SR MANTENIMIENTO CORRECTIVO</v>
          </cell>
          <cell r="H113" t="str">
            <v>5866</v>
          </cell>
          <cell r="I113" t="str">
            <v>01/04/2019 13:13</v>
          </cell>
          <cell r="J113" t="str">
            <v>800147</v>
          </cell>
          <cell r="K113" t="str">
            <v>PITSS</v>
          </cell>
          <cell r="L113" t="str">
            <v>ASP</v>
          </cell>
          <cell r="M113" t="str">
            <v>OPERADORA OMX SA DE CV</v>
          </cell>
          <cell r="N113" t="str">
            <v>BLV ADOLFO LOPEZ MATEOS 2009-B</v>
          </cell>
          <cell r="O113" t="str">
            <v>LEON-GTO</v>
          </cell>
          <cell r="P113">
            <v>0</v>
          </cell>
          <cell r="Q113" t="str">
            <v>INTERIOR</v>
          </cell>
          <cell r="R113">
            <v>25</v>
          </cell>
          <cell r="S113" t="str">
            <v>Entre 16 y 30</v>
          </cell>
          <cell r="T113" t="str">
            <v>Departmental Digital</v>
          </cell>
          <cell r="U113" t="str">
            <v>A3</v>
          </cell>
          <cell r="V113" t="str">
            <v>Ciudad principal</v>
          </cell>
          <cell r="W113" t="str">
            <v>2-Entre 16 y 30</v>
          </cell>
          <cell r="X113">
            <v>0.8</v>
          </cell>
          <cell r="Y113">
            <v>1092</v>
          </cell>
          <cell r="Z113">
            <v>1</v>
          </cell>
          <cell r="AA113">
            <v>0.28000000000000003</v>
          </cell>
          <cell r="AB113">
            <v>5</v>
          </cell>
          <cell r="AC113">
            <v>5.6000000000000008E-2</v>
          </cell>
          <cell r="AD113">
            <v>0</v>
          </cell>
          <cell r="AE113">
            <v>0</v>
          </cell>
          <cell r="AF113">
            <v>43558</v>
          </cell>
          <cell r="AG113">
            <v>43558</v>
          </cell>
          <cell r="AH113">
            <v>0</v>
          </cell>
          <cell r="AI113" t="str">
            <v>0-1 día</v>
          </cell>
          <cell r="AJ113">
            <v>0</v>
          </cell>
          <cell r="AK113">
            <v>0</v>
          </cell>
          <cell r="AL113">
            <v>0</v>
          </cell>
          <cell r="AM113">
            <v>1092</v>
          </cell>
          <cell r="AN113">
            <v>1092</v>
          </cell>
          <cell r="AO113">
            <v>1</v>
          </cell>
        </row>
        <row r="114">
          <cell r="B114" t="str">
            <v>0XPN3965741</v>
          </cell>
          <cell r="C114" t="str">
            <v>0XPN396574</v>
          </cell>
          <cell r="D114" t="str">
            <v>ABR-19</v>
          </cell>
          <cell r="E114">
            <v>1</v>
          </cell>
          <cell r="F114" t="str">
            <v>2018345</v>
          </cell>
          <cell r="G114" t="str">
            <v>SR MANTENIMIENTO CORRECTIVO</v>
          </cell>
          <cell r="H114" t="str">
            <v>0560</v>
          </cell>
          <cell r="I114" t="str">
            <v>01/04/2019 17:08</v>
          </cell>
          <cell r="J114" t="str">
            <v>800072</v>
          </cell>
          <cell r="K114" t="str">
            <v>PITSS</v>
          </cell>
          <cell r="L114" t="str">
            <v>ASP</v>
          </cell>
          <cell r="M114" t="str">
            <v>OFFICE DEPOT DE MEXICO SA DE CV</v>
          </cell>
          <cell r="N114" t="str">
            <v>AV MAIZ 1300</v>
          </cell>
          <cell r="O114" t="str">
            <v>ZAPOPAN-JAL</v>
          </cell>
          <cell r="P114">
            <v>0</v>
          </cell>
          <cell r="Q114" t="str">
            <v>INTERIOR</v>
          </cell>
          <cell r="R114">
            <v>6</v>
          </cell>
          <cell r="S114" t="str">
            <v>Entre 3 y 6</v>
          </cell>
          <cell r="T114" t="str">
            <v>Entry Production Color Low/Mid</v>
          </cell>
          <cell r="U114" t="str">
            <v>Entry Production</v>
          </cell>
          <cell r="V114" t="str">
            <v>Ciudad principal</v>
          </cell>
          <cell r="W114" t="str">
            <v>3-Entre 3 y 6</v>
          </cell>
          <cell r="X114">
            <v>0.6</v>
          </cell>
          <cell r="Y114">
            <v>943.80000000000007</v>
          </cell>
          <cell r="Z114">
            <v>1</v>
          </cell>
          <cell r="AA114">
            <v>0.37</v>
          </cell>
          <cell r="AB114">
            <v>4</v>
          </cell>
          <cell r="AC114">
            <v>9.2499999999999999E-2</v>
          </cell>
          <cell r="AD114">
            <v>0</v>
          </cell>
          <cell r="AE114">
            <v>0</v>
          </cell>
          <cell r="AF114">
            <v>43558</v>
          </cell>
          <cell r="AG114">
            <v>43558</v>
          </cell>
          <cell r="AH114">
            <v>0</v>
          </cell>
          <cell r="AI114" t="str">
            <v>0-1 día</v>
          </cell>
          <cell r="AJ114">
            <v>0</v>
          </cell>
          <cell r="AK114">
            <v>0</v>
          </cell>
          <cell r="AL114">
            <v>0</v>
          </cell>
          <cell r="AM114">
            <v>943.80000000000007</v>
          </cell>
          <cell r="AN114">
            <v>943.8</v>
          </cell>
          <cell r="AO114">
            <v>3</v>
          </cell>
        </row>
        <row r="115">
          <cell r="B115" t="str">
            <v>0XEH7980261</v>
          </cell>
          <cell r="C115" t="str">
            <v>0XEH798026</v>
          </cell>
          <cell r="D115" t="str">
            <v>ABR-19</v>
          </cell>
          <cell r="E115">
            <v>1</v>
          </cell>
          <cell r="F115" t="str">
            <v>2018365</v>
          </cell>
          <cell r="G115" t="str">
            <v>SR MANTENIMIENTO CORRECTIVO</v>
          </cell>
          <cell r="H115" t="str">
            <v>5748</v>
          </cell>
          <cell r="I115" t="str">
            <v>01/04/2019 17:25</v>
          </cell>
          <cell r="J115" t="str">
            <v>500159</v>
          </cell>
          <cell r="K115" t="str">
            <v>PITSS</v>
          </cell>
          <cell r="L115" t="str">
            <v>ASP</v>
          </cell>
          <cell r="M115" t="str">
            <v>HONEYWELL AUTOMOTIVE DE MEXICO S DE RL DE CV</v>
          </cell>
          <cell r="N115" t="str">
            <v>CRISTOBAL COLON 11364</v>
          </cell>
          <cell r="O115" t="str">
            <v>CHIHUAHUA-CHIH</v>
          </cell>
          <cell r="P115">
            <v>0</v>
          </cell>
          <cell r="Q115" t="str">
            <v>INTERIOR</v>
          </cell>
          <cell r="R115">
            <v>7</v>
          </cell>
          <cell r="S115" t="str">
            <v>Entre 7 y 15</v>
          </cell>
          <cell r="T115" t="str">
            <v>Office Digital</v>
          </cell>
          <cell r="U115" t="str">
            <v>A3</v>
          </cell>
          <cell r="V115" t="str">
            <v>Ciudad principal</v>
          </cell>
          <cell r="W115" t="str">
            <v>2-Entre 7 y 15</v>
          </cell>
          <cell r="X115">
            <v>0.6</v>
          </cell>
          <cell r="Y115">
            <v>819</v>
          </cell>
          <cell r="Z115">
            <v>1</v>
          </cell>
          <cell r="AA115">
            <v>0.08</v>
          </cell>
          <cell r="AB115">
            <v>5</v>
          </cell>
          <cell r="AC115">
            <v>1.6E-2</v>
          </cell>
          <cell r="AD115">
            <v>0</v>
          </cell>
          <cell r="AE115">
            <v>0</v>
          </cell>
          <cell r="AF115">
            <v>43557</v>
          </cell>
          <cell r="AG115">
            <v>43558</v>
          </cell>
          <cell r="AH115">
            <v>1</v>
          </cell>
          <cell r="AI115" t="str">
            <v>0-1 día</v>
          </cell>
          <cell r="AJ115">
            <v>0</v>
          </cell>
          <cell r="AK115">
            <v>0</v>
          </cell>
          <cell r="AL115">
            <v>0</v>
          </cell>
          <cell r="AM115">
            <v>819</v>
          </cell>
          <cell r="AN115">
            <v>0</v>
          </cell>
          <cell r="AO115">
            <v>1</v>
          </cell>
        </row>
        <row r="116">
          <cell r="B116" t="str">
            <v>0EX92861232</v>
          </cell>
          <cell r="C116" t="str">
            <v>0EX9286123</v>
          </cell>
          <cell r="D116" t="str">
            <v>ABR-19</v>
          </cell>
          <cell r="E116">
            <v>1</v>
          </cell>
          <cell r="F116" t="str">
            <v>2019509</v>
          </cell>
          <cell r="G116" t="str">
            <v>SR MANTENIMIENTO CORRECTIVO</v>
          </cell>
          <cell r="H116" t="str">
            <v>5868</v>
          </cell>
          <cell r="I116" t="str">
            <v>03/04/2019 13:54</v>
          </cell>
          <cell r="J116" t="str">
            <v>500018</v>
          </cell>
          <cell r="K116" t="str">
            <v>PITSS</v>
          </cell>
          <cell r="L116" t="str">
            <v>ASP</v>
          </cell>
          <cell r="M116" t="str">
            <v>AZERTY DE MEXICO SA DE CV</v>
          </cell>
          <cell r="N116" t="str">
            <v>GRAL MARIANO ARISTA 54 B 21</v>
          </cell>
          <cell r="O116" t="str">
            <v>MIGUEL HIDALGO-CIUDA</v>
          </cell>
          <cell r="P116">
            <v>0</v>
          </cell>
          <cell r="Q116" t="str">
            <v>INTERIOR</v>
          </cell>
          <cell r="R116">
            <v>2</v>
          </cell>
          <cell r="S116" t="str">
            <v>&lt;=3</v>
          </cell>
          <cell r="T116" t="str">
            <v>Departmental Digital</v>
          </cell>
          <cell r="U116" t="str">
            <v>A3</v>
          </cell>
          <cell r="V116" t="str">
            <v>Ciudad principal</v>
          </cell>
          <cell r="W116" t="str">
            <v>2-&lt;=3</v>
          </cell>
          <cell r="X116">
            <v>0</v>
          </cell>
          <cell r="Y116">
            <v>0</v>
          </cell>
          <cell r="Z116">
            <v>1</v>
          </cell>
          <cell r="AA116">
            <v>0.35</v>
          </cell>
          <cell r="AB116">
            <v>5</v>
          </cell>
          <cell r="AC116">
            <v>6.9999999999999993E-2</v>
          </cell>
          <cell r="AD116">
            <v>0</v>
          </cell>
          <cell r="AE116">
            <v>0</v>
          </cell>
          <cell r="AF116">
            <v>43558</v>
          </cell>
          <cell r="AG116">
            <v>43559</v>
          </cell>
          <cell r="AH116">
            <v>1</v>
          </cell>
          <cell r="AI116" t="str">
            <v>0-1 día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819</v>
          </cell>
          <cell r="AO116">
            <v>4</v>
          </cell>
        </row>
        <row r="117">
          <cell r="B117" t="str">
            <v>0LA62964871</v>
          </cell>
          <cell r="C117" t="str">
            <v>0LA6296487</v>
          </cell>
          <cell r="D117" t="str">
            <v>ABR-19</v>
          </cell>
          <cell r="E117">
            <v>1</v>
          </cell>
          <cell r="F117" t="str">
            <v>2019491</v>
          </cell>
          <cell r="G117" t="str">
            <v>SR MANTENIMIENTO CORRECTIVO</v>
          </cell>
          <cell r="H117" t="str">
            <v>3326</v>
          </cell>
          <cell r="I117" t="str">
            <v>03/04/2019 13:22</v>
          </cell>
          <cell r="J117" t="str">
            <v>100037</v>
          </cell>
          <cell r="K117" t="str">
            <v>PITSS</v>
          </cell>
          <cell r="L117" t="str">
            <v>ASP</v>
          </cell>
          <cell r="M117" t="str">
            <v>TELEFONOS DE MEXICO SA B DE CV</v>
          </cell>
          <cell r="N117" t="str">
            <v>ALDAMA SUR No 102</v>
          </cell>
          <cell r="O117" t="str">
            <v>Toluca De Lerdo-ESTA</v>
          </cell>
          <cell r="P117">
            <v>0</v>
          </cell>
          <cell r="Q117" t="str">
            <v>INTERIOR</v>
          </cell>
          <cell r="R117">
            <v>587</v>
          </cell>
          <cell r="S117" t="str">
            <v>&gt;60</v>
          </cell>
          <cell r="T117" t="str">
            <v>A4 Mono MFPs</v>
          </cell>
          <cell r="U117" t="str">
            <v>A4</v>
          </cell>
          <cell r="V117" t="str">
            <v>Ciudad principal</v>
          </cell>
          <cell r="W117" t="str">
            <v>1-&gt;60</v>
          </cell>
          <cell r="X117">
            <v>1.05</v>
          </cell>
          <cell r="Y117">
            <v>750.75000000000011</v>
          </cell>
          <cell r="Z117">
            <v>1</v>
          </cell>
          <cell r="AA117">
            <v>1.91</v>
          </cell>
          <cell r="AB117">
            <v>5</v>
          </cell>
          <cell r="AC117">
            <v>0.38200000000000001</v>
          </cell>
          <cell r="AD117">
            <v>0</v>
          </cell>
          <cell r="AE117">
            <v>0</v>
          </cell>
          <cell r="AF117">
            <v>43558</v>
          </cell>
          <cell r="AG117">
            <v>43559</v>
          </cell>
          <cell r="AH117">
            <v>1</v>
          </cell>
          <cell r="AI117" t="str">
            <v>0-1 día</v>
          </cell>
          <cell r="AJ117">
            <v>0</v>
          </cell>
          <cell r="AK117">
            <v>0</v>
          </cell>
          <cell r="AL117">
            <v>0</v>
          </cell>
          <cell r="AM117">
            <v>750.75000000000011</v>
          </cell>
          <cell r="AN117">
            <v>0</v>
          </cell>
          <cell r="AO117">
            <v>1</v>
          </cell>
        </row>
        <row r="118">
          <cell r="B118" t="str">
            <v>09HB3316911</v>
          </cell>
          <cell r="C118" t="str">
            <v>09HB331691</v>
          </cell>
          <cell r="D118" t="str">
            <v>ABR-19</v>
          </cell>
          <cell r="E118">
            <v>1</v>
          </cell>
          <cell r="F118" t="str">
            <v>2019485</v>
          </cell>
          <cell r="G118" t="str">
            <v>SR MANTENIMIENTO CORRECTIVO</v>
          </cell>
          <cell r="H118" t="str">
            <v>4002</v>
          </cell>
          <cell r="I118" t="str">
            <v>03/04/2019 13:02</v>
          </cell>
          <cell r="J118" t="str">
            <v>500080</v>
          </cell>
          <cell r="K118" t="str">
            <v>PITSS</v>
          </cell>
          <cell r="L118" t="str">
            <v>ASP</v>
          </cell>
          <cell r="M118" t="str">
            <v>ADMINISTRADORA ESPECIALIZADA DE SERVICIOS CAB SA D</v>
          </cell>
          <cell r="N118" t="str">
            <v>FRANCISCO MIRANDA Y REPUBLICA DE CUBA No 8</v>
          </cell>
          <cell r="O118" t="str">
            <v>Hidalgo Del Parral-C</v>
          </cell>
          <cell r="P118">
            <v>1</v>
          </cell>
          <cell r="Q118" t="str">
            <v>INTERIOR</v>
          </cell>
          <cell r="R118">
            <v>2680</v>
          </cell>
          <cell r="S118" t="str">
            <v>&gt;60</v>
          </cell>
          <cell r="T118" t="str">
            <v>A4 Mono MFPs</v>
          </cell>
          <cell r="U118" t="str">
            <v>A4</v>
          </cell>
          <cell r="V118" t="str">
            <v>Otras</v>
          </cell>
          <cell r="W118" t="str">
            <v>1-&gt;60</v>
          </cell>
          <cell r="X118">
            <v>1.05</v>
          </cell>
          <cell r="Y118">
            <v>0</v>
          </cell>
          <cell r="Z118">
            <v>1</v>
          </cell>
          <cell r="AA118">
            <v>1.22</v>
          </cell>
          <cell r="AB118">
            <v>9</v>
          </cell>
          <cell r="AC118">
            <v>0.13555555555555554</v>
          </cell>
          <cell r="AD118">
            <v>0</v>
          </cell>
          <cell r="AE118">
            <v>0</v>
          </cell>
          <cell r="AF118">
            <v>43558</v>
          </cell>
          <cell r="AG118">
            <v>43559</v>
          </cell>
          <cell r="AH118">
            <v>1</v>
          </cell>
          <cell r="AI118" t="str">
            <v>0-1 día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1</v>
          </cell>
        </row>
        <row r="119">
          <cell r="B119" t="str">
            <v>0X767037951</v>
          </cell>
          <cell r="C119" t="str">
            <v>0X76703795</v>
          </cell>
          <cell r="D119" t="str">
            <v>ABR-19</v>
          </cell>
          <cell r="E119">
            <v>1</v>
          </cell>
          <cell r="F119" t="str">
            <v>2018749</v>
          </cell>
          <cell r="G119" t="str">
            <v>SR MANTENIMIENTO CORRECTIVO</v>
          </cell>
          <cell r="H119" t="str">
            <v>5955</v>
          </cell>
          <cell r="I119" t="str">
            <v>02/04/2019 10:16</v>
          </cell>
          <cell r="J119" t="str">
            <v>500156</v>
          </cell>
          <cell r="K119" t="str">
            <v>PITSS</v>
          </cell>
          <cell r="L119" t="str">
            <v>ASP</v>
          </cell>
          <cell r="M119" t="str">
            <v>DELPHI AUTOMOTIVE SYSTEMS S DE RL DE CV</v>
          </cell>
          <cell r="N119" t="str">
            <v>AV TECNOLOGICO Y JUAN KEPLER 6915</v>
          </cell>
          <cell r="O119" t="str">
            <v>CIUDAD JUAREZ-CHIH</v>
          </cell>
          <cell r="P119">
            <v>0</v>
          </cell>
          <cell r="Q119" t="str">
            <v>INTERIOR</v>
          </cell>
          <cell r="R119">
            <v>117</v>
          </cell>
          <cell r="S119" t="str">
            <v>&gt;60</v>
          </cell>
          <cell r="T119" t="str">
            <v>Departmental Digital</v>
          </cell>
          <cell r="U119" t="str">
            <v>A3</v>
          </cell>
          <cell r="V119" t="str">
            <v>Ciudad principal</v>
          </cell>
          <cell r="W119" t="str">
            <v>2-&gt;60</v>
          </cell>
          <cell r="X119">
            <v>1.1000000000000001</v>
          </cell>
          <cell r="Y119">
            <v>1501.5000000000002</v>
          </cell>
          <cell r="Z119">
            <v>1</v>
          </cell>
          <cell r="AA119">
            <v>0.9</v>
          </cell>
          <cell r="AB119">
            <v>5</v>
          </cell>
          <cell r="AC119">
            <v>0.18</v>
          </cell>
          <cell r="AD119">
            <v>0</v>
          </cell>
          <cell r="AE119">
            <v>0</v>
          </cell>
          <cell r="AF119">
            <v>43558</v>
          </cell>
          <cell r="AG119">
            <v>43559</v>
          </cell>
          <cell r="AH119">
            <v>1</v>
          </cell>
          <cell r="AI119" t="str">
            <v>0-1 día</v>
          </cell>
          <cell r="AJ119">
            <v>0</v>
          </cell>
          <cell r="AK119">
            <v>0</v>
          </cell>
          <cell r="AL119">
            <v>0</v>
          </cell>
          <cell r="AM119">
            <v>1501.5000000000002</v>
          </cell>
          <cell r="AN119">
            <v>1433.25</v>
          </cell>
          <cell r="AO119">
            <v>1</v>
          </cell>
        </row>
        <row r="120">
          <cell r="B120" t="str">
            <v>0E2B6585111</v>
          </cell>
          <cell r="C120" t="str">
            <v>0E2B658511</v>
          </cell>
          <cell r="D120" t="str">
            <v>ABR-19</v>
          </cell>
          <cell r="E120">
            <v>1</v>
          </cell>
          <cell r="F120" t="str">
            <v>2019535</v>
          </cell>
          <cell r="G120" t="str">
            <v>SR MANTENIMIENTO CORRECTIVO</v>
          </cell>
          <cell r="H120" t="str">
            <v>0070</v>
          </cell>
          <cell r="I120" t="str">
            <v>03/04/2019 14:27</v>
          </cell>
          <cell r="J120" t="str">
            <v>800186</v>
          </cell>
          <cell r="K120" t="str">
            <v>PITSS</v>
          </cell>
          <cell r="L120" t="str">
            <v>ASP</v>
          </cell>
          <cell r="M120" t="str">
            <v>OPERADORA OMX SA DE CV</v>
          </cell>
          <cell r="N120" t="str">
            <v>AV CONSTITUYENTES 152 PTE</v>
          </cell>
          <cell r="O120" t="str">
            <v>QUERETARO-QRO</v>
          </cell>
          <cell r="P120">
            <v>0</v>
          </cell>
          <cell r="Q120" t="str">
            <v>INTERIOR</v>
          </cell>
          <cell r="R120">
            <v>29</v>
          </cell>
          <cell r="S120" t="str">
            <v>Entre 16 y 30</v>
          </cell>
          <cell r="T120" t="str">
            <v>Entry Production Color Low/Mid</v>
          </cell>
          <cell r="U120" t="str">
            <v>Entry Production</v>
          </cell>
          <cell r="V120" t="str">
            <v>Ciudad principal</v>
          </cell>
          <cell r="W120" t="str">
            <v>3-Entre 16 y 30</v>
          </cell>
          <cell r="X120">
            <v>1.05</v>
          </cell>
          <cell r="Y120">
            <v>1651.6500000000003</v>
          </cell>
          <cell r="Z120">
            <v>1</v>
          </cell>
          <cell r="AA120">
            <v>1.72</v>
          </cell>
          <cell r="AB120">
            <v>4</v>
          </cell>
          <cell r="AC120">
            <v>0.43</v>
          </cell>
          <cell r="AD120">
            <v>0</v>
          </cell>
          <cell r="AE120">
            <v>0</v>
          </cell>
          <cell r="AF120">
            <v>43558</v>
          </cell>
          <cell r="AG120">
            <v>43559</v>
          </cell>
          <cell r="AH120">
            <v>1</v>
          </cell>
          <cell r="AI120" t="str">
            <v>0-1 día</v>
          </cell>
          <cell r="AJ120">
            <v>0</v>
          </cell>
          <cell r="AK120">
            <v>0</v>
          </cell>
          <cell r="AL120">
            <v>0</v>
          </cell>
          <cell r="AM120">
            <v>1651.6500000000003</v>
          </cell>
          <cell r="AN120">
            <v>1808.95</v>
          </cell>
          <cell r="AO120">
            <v>2</v>
          </cell>
        </row>
        <row r="121">
          <cell r="B121" t="str">
            <v>0BG09717161</v>
          </cell>
          <cell r="C121" t="str">
            <v>0BG0971716</v>
          </cell>
          <cell r="D121" t="str">
            <v>ABR-19</v>
          </cell>
          <cell r="E121">
            <v>1</v>
          </cell>
          <cell r="F121" t="str">
            <v>2012347</v>
          </cell>
          <cell r="G121" t="str">
            <v>SR MANTENIMIENTO CORRECTIVO</v>
          </cell>
          <cell r="H121" t="str">
            <v>4310</v>
          </cell>
          <cell r="I121" t="str">
            <v>20/03/2019 16:49</v>
          </cell>
          <cell r="J121" t="str">
            <v>500083</v>
          </cell>
          <cell r="K121" t="str">
            <v>PITSS</v>
          </cell>
          <cell r="L121" t="str">
            <v>ASP</v>
          </cell>
          <cell r="M121" t="str">
            <v>PROVEEDORA DE SERVICIOS GRAFICOS DEL NORTE SA DE C</v>
          </cell>
          <cell r="N121" t="str">
            <v>ISSAC GARZA No 1363</v>
          </cell>
          <cell r="O121" t="str">
            <v>Monterrey-NL</v>
          </cell>
          <cell r="P121">
            <v>0</v>
          </cell>
          <cell r="Q121" t="str">
            <v>INTERIOR</v>
          </cell>
          <cell r="R121">
            <v>49</v>
          </cell>
          <cell r="S121" t="str">
            <v>Entre 31 y 60</v>
          </cell>
          <cell r="T121" t="str">
            <v>Light Production Digital Business</v>
          </cell>
          <cell r="U121" t="str">
            <v>Entry Production</v>
          </cell>
          <cell r="V121" t="str">
            <v>Ciudad principal</v>
          </cell>
          <cell r="W121" t="str">
            <v>3-Entre 31 y 60</v>
          </cell>
          <cell r="X121">
            <v>1.1000000000000001</v>
          </cell>
          <cell r="Y121">
            <v>1730.3000000000004</v>
          </cell>
          <cell r="Z121">
            <v>1</v>
          </cell>
          <cell r="AA121">
            <v>1.51</v>
          </cell>
          <cell r="AB121">
            <v>4</v>
          </cell>
          <cell r="AC121">
            <v>0.3775</v>
          </cell>
          <cell r="AD121">
            <v>0</v>
          </cell>
          <cell r="AE121">
            <v>0</v>
          </cell>
          <cell r="AF121">
            <v>43558</v>
          </cell>
          <cell r="AG121">
            <v>43559</v>
          </cell>
          <cell r="AH121">
            <v>1</v>
          </cell>
          <cell r="AI121" t="str">
            <v>0-1 día</v>
          </cell>
          <cell r="AJ121">
            <v>0</v>
          </cell>
          <cell r="AK121">
            <v>0</v>
          </cell>
          <cell r="AL121">
            <v>0</v>
          </cell>
          <cell r="AM121">
            <v>1730.3000000000004</v>
          </cell>
          <cell r="AN121">
            <v>1730.3</v>
          </cell>
          <cell r="AO121">
            <v>2</v>
          </cell>
        </row>
        <row r="122">
          <cell r="B122" t="str">
            <v>0EX92960941</v>
          </cell>
          <cell r="C122" t="str">
            <v>0EX9296094</v>
          </cell>
          <cell r="D122" t="str">
            <v>ABR-19</v>
          </cell>
          <cell r="E122">
            <v>1</v>
          </cell>
          <cell r="F122" t="str">
            <v>2019487</v>
          </cell>
          <cell r="G122" t="str">
            <v>SR MANTENIMIENTO CORRECTIVO</v>
          </cell>
          <cell r="H122" t="str">
            <v>5866</v>
          </cell>
          <cell r="I122" t="str">
            <v>03/04/2019 13:13</v>
          </cell>
          <cell r="J122" t="str">
            <v>800187</v>
          </cell>
          <cell r="K122" t="str">
            <v>PITSS</v>
          </cell>
          <cell r="L122" t="str">
            <v>ASP</v>
          </cell>
          <cell r="M122" t="str">
            <v>OFFICE DEPOT DE MEXICO SA DE CV</v>
          </cell>
          <cell r="N122" t="str">
            <v>AV. FAJA DE ORO NO. 1100</v>
          </cell>
          <cell r="O122" t="str">
            <v>Salamanca-GTO</v>
          </cell>
          <cell r="P122">
            <v>0</v>
          </cell>
          <cell r="Q122" t="str">
            <v>INTERIOR</v>
          </cell>
          <cell r="R122">
            <v>70</v>
          </cell>
          <cell r="S122" t="str">
            <v>&gt;60</v>
          </cell>
          <cell r="T122" t="str">
            <v>Departmental Digital</v>
          </cell>
          <cell r="U122" t="str">
            <v>A3</v>
          </cell>
          <cell r="V122" t="str">
            <v>Ciudad principal</v>
          </cell>
          <cell r="W122" t="str">
            <v>2-&gt;60</v>
          </cell>
          <cell r="X122">
            <v>1.1000000000000001</v>
          </cell>
          <cell r="Y122">
            <v>1501.5000000000002</v>
          </cell>
          <cell r="Z122">
            <v>1</v>
          </cell>
          <cell r="AA122">
            <v>1.28</v>
          </cell>
          <cell r="AB122">
            <v>5</v>
          </cell>
          <cell r="AC122">
            <v>0.25600000000000001</v>
          </cell>
          <cell r="AD122">
            <v>0</v>
          </cell>
          <cell r="AE122">
            <v>0</v>
          </cell>
          <cell r="AF122">
            <v>43558</v>
          </cell>
          <cell r="AG122">
            <v>43559</v>
          </cell>
          <cell r="AH122">
            <v>1</v>
          </cell>
          <cell r="AI122" t="str">
            <v>0-1 día</v>
          </cell>
          <cell r="AJ122">
            <v>0</v>
          </cell>
          <cell r="AK122">
            <v>0</v>
          </cell>
          <cell r="AL122">
            <v>0</v>
          </cell>
          <cell r="AM122">
            <v>1501.5000000000002</v>
          </cell>
          <cell r="AN122">
            <v>1501.5</v>
          </cell>
          <cell r="AO122">
            <v>1</v>
          </cell>
        </row>
        <row r="123">
          <cell r="B123" t="str">
            <v>0PW41113961</v>
          </cell>
          <cell r="C123" t="str">
            <v>0PW4111396</v>
          </cell>
          <cell r="D123" t="str">
            <v>ABR-19</v>
          </cell>
          <cell r="E123">
            <v>1</v>
          </cell>
          <cell r="F123" t="str">
            <v>2016449</v>
          </cell>
          <cell r="G123" t="str">
            <v>SR SOFTWARE</v>
          </cell>
          <cell r="H123" t="str">
            <v>7142</v>
          </cell>
          <cell r="I123" t="str">
            <v>28/03/2019 12:01</v>
          </cell>
          <cell r="J123" t="str">
            <v>500035</v>
          </cell>
          <cell r="K123" t="str">
            <v>PITSS</v>
          </cell>
          <cell r="L123" t="str">
            <v>ASP</v>
          </cell>
          <cell r="M123" t="str">
            <v>OFFICE DEPOT DE MEXICO SA DE CV</v>
          </cell>
          <cell r="N123" t="str">
            <v>AV HEROICO COLEGIO MILITAR 114</v>
          </cell>
          <cell r="O123" t="str">
            <v>PIEDRAS NEGRAS-COAH</v>
          </cell>
          <cell r="P123">
            <v>0</v>
          </cell>
          <cell r="Q123" t="str">
            <v>INTERIOR</v>
          </cell>
          <cell r="R123" t="str">
            <v xml:space="preserve">  </v>
          </cell>
          <cell r="S123" t="str">
            <v>&gt;60</v>
          </cell>
          <cell r="T123" t="str">
            <v>WF Mono Systems and Legacy Color</v>
          </cell>
          <cell r="U123" t="str">
            <v>WF</v>
          </cell>
          <cell r="V123" t="str">
            <v>Ciudad principal</v>
          </cell>
          <cell r="W123" t="str">
            <v>3-&gt;60</v>
          </cell>
          <cell r="X123">
            <v>1</v>
          </cell>
          <cell r="Y123">
            <v>1573.0000000000002</v>
          </cell>
          <cell r="Z123">
            <v>0</v>
          </cell>
          <cell r="AA123">
            <v>4</v>
          </cell>
          <cell r="AB123">
            <v>4</v>
          </cell>
          <cell r="AC123">
            <v>1</v>
          </cell>
          <cell r="AD123">
            <v>0</v>
          </cell>
          <cell r="AE123">
            <v>0</v>
          </cell>
          <cell r="AF123">
            <v>43558</v>
          </cell>
          <cell r="AG123">
            <v>43559</v>
          </cell>
          <cell r="AH123">
            <v>1</v>
          </cell>
          <cell r="AI123" t="str">
            <v>0-1 día</v>
          </cell>
          <cell r="AJ123">
            <v>0</v>
          </cell>
          <cell r="AK123">
            <v>0</v>
          </cell>
          <cell r="AL123">
            <v>0</v>
          </cell>
          <cell r="AM123">
            <v>1573.0000000000002</v>
          </cell>
          <cell r="AN123">
            <v>1573</v>
          </cell>
          <cell r="AO123">
            <v>2</v>
          </cell>
        </row>
        <row r="124">
          <cell r="B124" t="str">
            <v>0XPN5466861</v>
          </cell>
          <cell r="C124" t="str">
            <v>0XPN546686</v>
          </cell>
          <cell r="D124" t="str">
            <v>ABR-19</v>
          </cell>
          <cell r="E124">
            <v>1</v>
          </cell>
          <cell r="F124" t="str">
            <v>2019547</v>
          </cell>
          <cell r="G124" t="str">
            <v>SR MANTENIMIENTO CORRECTIVO</v>
          </cell>
          <cell r="H124" t="str">
            <v>0560</v>
          </cell>
          <cell r="I124" t="str">
            <v>03/04/2019 14:37</v>
          </cell>
          <cell r="J124" t="str">
            <v>500036</v>
          </cell>
          <cell r="K124" t="str">
            <v>PITSS</v>
          </cell>
          <cell r="L124" t="str">
            <v>ASP</v>
          </cell>
          <cell r="M124" t="str">
            <v>OFFICE DEPOT DE MEXICO SA DE CV</v>
          </cell>
          <cell r="N124" t="str">
            <v>AV ABRAHAM LINCOLN 5000 PTE</v>
          </cell>
          <cell r="O124" t="str">
            <v>MONTERREY-NL</v>
          </cell>
          <cell r="P124">
            <v>0</v>
          </cell>
          <cell r="Q124" t="str">
            <v>INTERIOR</v>
          </cell>
          <cell r="R124">
            <v>230</v>
          </cell>
          <cell r="S124" t="str">
            <v>&gt;60</v>
          </cell>
          <cell r="T124" t="str">
            <v>Entry Production Color Low/Mid</v>
          </cell>
          <cell r="U124" t="str">
            <v>Entry Production</v>
          </cell>
          <cell r="V124" t="str">
            <v>Ciudad principal</v>
          </cell>
          <cell r="W124" t="str">
            <v>3-&gt;60</v>
          </cell>
          <cell r="X124">
            <v>1.1499999999999999</v>
          </cell>
          <cell r="Y124">
            <v>1808.95</v>
          </cell>
          <cell r="Z124">
            <v>1</v>
          </cell>
          <cell r="AA124">
            <v>2.66</v>
          </cell>
          <cell r="AB124">
            <v>4</v>
          </cell>
          <cell r="AC124">
            <v>0.66500000000000004</v>
          </cell>
          <cell r="AD124">
            <v>0</v>
          </cell>
          <cell r="AE124">
            <v>0</v>
          </cell>
          <cell r="AF124">
            <v>43558</v>
          </cell>
          <cell r="AG124">
            <v>43559</v>
          </cell>
          <cell r="AH124">
            <v>1</v>
          </cell>
          <cell r="AI124" t="str">
            <v>0-1 día</v>
          </cell>
          <cell r="AJ124">
            <v>0</v>
          </cell>
          <cell r="AK124">
            <v>0</v>
          </cell>
          <cell r="AL124">
            <v>0</v>
          </cell>
          <cell r="AM124">
            <v>1808.95</v>
          </cell>
          <cell r="AN124">
            <v>1808.95</v>
          </cell>
          <cell r="AO124">
            <v>1</v>
          </cell>
        </row>
        <row r="125">
          <cell r="B125" t="str">
            <v>0BG29516321</v>
          </cell>
          <cell r="C125" t="str">
            <v>0BG2951632</v>
          </cell>
          <cell r="D125" t="str">
            <v>ABR-19</v>
          </cell>
          <cell r="E125">
            <v>1</v>
          </cell>
          <cell r="F125" t="str">
            <v>2019541</v>
          </cell>
          <cell r="G125" t="str">
            <v>SR MANTENIMIENTO CORRECTIVO</v>
          </cell>
          <cell r="H125" t="str">
            <v>4395</v>
          </cell>
          <cell r="I125" t="str">
            <v>03/04/2019 14:33</v>
          </cell>
          <cell r="J125" t="str">
            <v>500036</v>
          </cell>
          <cell r="K125" t="str">
            <v>PITSS</v>
          </cell>
          <cell r="L125" t="str">
            <v>ASP</v>
          </cell>
          <cell r="M125" t="str">
            <v>OFFICE DEPOT DE MEXICO SA DE CV</v>
          </cell>
          <cell r="N125" t="str">
            <v>AV LICOLN No 500 PTE</v>
          </cell>
          <cell r="O125" t="str">
            <v>Monterrey-NL</v>
          </cell>
          <cell r="P125">
            <v>0</v>
          </cell>
          <cell r="Q125" t="str">
            <v>INTERIOR</v>
          </cell>
          <cell r="R125">
            <v>26</v>
          </cell>
          <cell r="S125" t="str">
            <v>Entre 16 y 30</v>
          </cell>
          <cell r="T125" t="str">
            <v>Light Production Digital Business</v>
          </cell>
          <cell r="U125" t="str">
            <v>Entry Production</v>
          </cell>
          <cell r="V125" t="str">
            <v>Ciudad principal</v>
          </cell>
          <cell r="W125" t="str">
            <v>3-Entre 16 y 30</v>
          </cell>
          <cell r="X125">
            <v>1.05</v>
          </cell>
          <cell r="Y125">
            <v>1651.6500000000003</v>
          </cell>
          <cell r="Z125">
            <v>1</v>
          </cell>
          <cell r="AA125">
            <v>1.37</v>
          </cell>
          <cell r="AB125">
            <v>4</v>
          </cell>
          <cell r="AC125">
            <v>0.34250000000000003</v>
          </cell>
          <cell r="AD125">
            <v>0</v>
          </cell>
          <cell r="AE125">
            <v>0</v>
          </cell>
          <cell r="AF125">
            <v>43558</v>
          </cell>
          <cell r="AG125">
            <v>43559</v>
          </cell>
          <cell r="AH125">
            <v>1</v>
          </cell>
          <cell r="AI125" t="str">
            <v>0-1 día</v>
          </cell>
          <cell r="AJ125">
            <v>0</v>
          </cell>
          <cell r="AK125">
            <v>0</v>
          </cell>
          <cell r="AL125">
            <v>0</v>
          </cell>
          <cell r="AM125">
            <v>1651.6500000000003</v>
          </cell>
          <cell r="AN125">
            <v>1651.65</v>
          </cell>
          <cell r="AO125">
            <v>1</v>
          </cell>
        </row>
        <row r="126">
          <cell r="B126" t="str">
            <v>0XLT2806781</v>
          </cell>
          <cell r="C126" t="str">
            <v>0XLT280678</v>
          </cell>
          <cell r="D126" t="str">
            <v>ABR-19</v>
          </cell>
          <cell r="E126">
            <v>1</v>
          </cell>
          <cell r="F126" t="str">
            <v>2017957</v>
          </cell>
          <cell r="G126" t="str">
            <v>SR MANTENIMIENTO CORRECTIVO</v>
          </cell>
          <cell r="H126" t="str">
            <v>4603</v>
          </cell>
          <cell r="I126" t="str">
            <v>01/04/2019 10:01</v>
          </cell>
          <cell r="J126" t="str">
            <v>500159</v>
          </cell>
          <cell r="K126" t="str">
            <v>PITSS</v>
          </cell>
          <cell r="L126" t="str">
            <v>ASP</v>
          </cell>
          <cell r="M126" t="str">
            <v>HONEYWELL AUTOMOTIVE DE MEXICO S DE RL DE CV</v>
          </cell>
          <cell r="N126" t="str">
            <v>CRISTOBAL COLON 11364</v>
          </cell>
          <cell r="O126" t="str">
            <v>CHIHUAHUA-CHIH</v>
          </cell>
          <cell r="P126">
            <v>0</v>
          </cell>
          <cell r="Q126" t="str">
            <v>INTERIOR</v>
          </cell>
          <cell r="R126">
            <v>75</v>
          </cell>
          <cell r="S126" t="str">
            <v>&gt;60</v>
          </cell>
          <cell r="T126" t="str">
            <v>Entry Mono Printers</v>
          </cell>
          <cell r="U126" t="str">
            <v>A4</v>
          </cell>
          <cell r="V126" t="str">
            <v>Ciudad principal</v>
          </cell>
          <cell r="W126" t="str">
            <v>1-&gt;60</v>
          </cell>
          <cell r="X126">
            <v>1.05</v>
          </cell>
          <cell r="Y126">
            <v>750.75000000000011</v>
          </cell>
          <cell r="Z126">
            <v>1</v>
          </cell>
          <cell r="AA126">
            <v>0</v>
          </cell>
          <cell r="AB126">
            <v>5</v>
          </cell>
          <cell r="AC126">
            <v>0</v>
          </cell>
          <cell r="AD126">
            <v>0</v>
          </cell>
          <cell r="AE126">
            <v>0</v>
          </cell>
          <cell r="AF126">
            <v>43558</v>
          </cell>
          <cell r="AG126">
            <v>43559</v>
          </cell>
          <cell r="AH126">
            <v>1</v>
          </cell>
          <cell r="AI126" t="str">
            <v>0-1 día</v>
          </cell>
          <cell r="AJ126">
            <v>0</v>
          </cell>
          <cell r="AK126">
            <v>0</v>
          </cell>
          <cell r="AL126">
            <v>0</v>
          </cell>
          <cell r="AM126">
            <v>750.75000000000011</v>
          </cell>
          <cell r="AN126">
            <v>572</v>
          </cell>
          <cell r="AO126">
            <v>1</v>
          </cell>
        </row>
        <row r="127">
          <cell r="B127" t="str">
            <v>0Y4X8430071</v>
          </cell>
          <cell r="C127" t="str">
            <v>0Y4X843007</v>
          </cell>
          <cell r="D127" t="str">
            <v>ABR-19</v>
          </cell>
          <cell r="E127">
            <v>1</v>
          </cell>
          <cell r="F127" t="str">
            <v>2018985</v>
          </cell>
          <cell r="G127" t="str">
            <v>SR MANTENIMIENTO CORRECTIVO</v>
          </cell>
          <cell r="H127" t="str">
            <v>8045</v>
          </cell>
          <cell r="I127" t="str">
            <v>02/04/2019 15:33</v>
          </cell>
          <cell r="J127" t="str">
            <v>800188</v>
          </cell>
          <cell r="K127" t="str">
            <v>PITSS</v>
          </cell>
          <cell r="L127" t="str">
            <v>ASP</v>
          </cell>
          <cell r="M127" t="str">
            <v>PROCTER &amp; GAMBLE MANUFACTURING MEXICO S DE RL DE C</v>
          </cell>
          <cell r="N127" t="str">
            <v>CARRETERA FEDERAL IRAPUATO-ABASOLO KM 10.6</v>
          </cell>
          <cell r="O127" t="str">
            <v>Guanajuato-GTO</v>
          </cell>
          <cell r="P127">
            <v>0</v>
          </cell>
          <cell r="Q127" t="str">
            <v>INTERIOR</v>
          </cell>
          <cell r="R127">
            <v>88</v>
          </cell>
          <cell r="S127" t="str">
            <v>&gt;60</v>
          </cell>
          <cell r="T127" t="str">
            <v>Office Digital</v>
          </cell>
          <cell r="U127" t="str">
            <v>A3</v>
          </cell>
          <cell r="V127" t="str">
            <v>Ciudad principal</v>
          </cell>
          <cell r="W127" t="str">
            <v>2-&gt;60</v>
          </cell>
          <cell r="X127">
            <v>1.1000000000000001</v>
          </cell>
          <cell r="Y127">
            <v>1501.5000000000002</v>
          </cell>
          <cell r="Z127">
            <v>1</v>
          </cell>
          <cell r="AA127">
            <v>2.4500000000000002</v>
          </cell>
          <cell r="AB127">
            <v>5</v>
          </cell>
          <cell r="AC127">
            <v>0.49000000000000005</v>
          </cell>
          <cell r="AD127">
            <v>0</v>
          </cell>
          <cell r="AE127">
            <v>0</v>
          </cell>
          <cell r="AF127">
            <v>43558</v>
          </cell>
          <cell r="AG127">
            <v>43559</v>
          </cell>
          <cell r="AH127">
            <v>1</v>
          </cell>
          <cell r="AI127" t="str">
            <v>0-1 día</v>
          </cell>
          <cell r="AJ127">
            <v>0</v>
          </cell>
          <cell r="AK127">
            <v>0</v>
          </cell>
          <cell r="AL127">
            <v>0</v>
          </cell>
          <cell r="AM127">
            <v>1501.5000000000002</v>
          </cell>
          <cell r="AN127">
            <v>1501.5</v>
          </cell>
          <cell r="AO127">
            <v>1</v>
          </cell>
        </row>
        <row r="128">
          <cell r="B128" t="str">
            <v>0Y4X8430051</v>
          </cell>
          <cell r="C128" t="str">
            <v>0Y4X843005</v>
          </cell>
          <cell r="D128" t="str">
            <v>ABR-19</v>
          </cell>
          <cell r="E128">
            <v>1</v>
          </cell>
          <cell r="F128" t="str">
            <v>2019399</v>
          </cell>
          <cell r="G128" t="str">
            <v>SR MANTENIMIENTO CORRECTIVO</v>
          </cell>
          <cell r="H128" t="str">
            <v>8045</v>
          </cell>
          <cell r="I128" t="str">
            <v>03/04/2019 11:37</v>
          </cell>
          <cell r="J128" t="str">
            <v>800188</v>
          </cell>
          <cell r="K128" t="str">
            <v>PITSS</v>
          </cell>
          <cell r="L128" t="str">
            <v>ASP</v>
          </cell>
          <cell r="M128" t="str">
            <v>PROCTER &amp; GAMBLE MANUFACTURING MEXICO S DE RL DE C</v>
          </cell>
          <cell r="N128" t="str">
            <v>CARRETERA FEDERAL IRAPUATO-ABASOLO KM 10.6</v>
          </cell>
          <cell r="O128" t="str">
            <v>Guanajuato-GTO</v>
          </cell>
          <cell r="P128">
            <v>0</v>
          </cell>
          <cell r="Q128" t="str">
            <v>INTERIOR</v>
          </cell>
          <cell r="R128">
            <v>191</v>
          </cell>
          <cell r="S128" t="str">
            <v>&gt;60</v>
          </cell>
          <cell r="T128" t="str">
            <v>Office Digital</v>
          </cell>
          <cell r="U128" t="str">
            <v>A3</v>
          </cell>
          <cell r="V128" t="str">
            <v>Ciudad principal</v>
          </cell>
          <cell r="W128" t="str">
            <v>2-&gt;60</v>
          </cell>
          <cell r="X128">
            <v>1.1000000000000001</v>
          </cell>
          <cell r="Y128">
            <v>1501.5000000000002</v>
          </cell>
          <cell r="Z128">
            <v>1</v>
          </cell>
          <cell r="AA128">
            <v>0.88</v>
          </cell>
          <cell r="AB128">
            <v>5</v>
          </cell>
          <cell r="AC128">
            <v>0.17599999999999999</v>
          </cell>
          <cell r="AD128">
            <v>0</v>
          </cell>
          <cell r="AE128">
            <v>0</v>
          </cell>
          <cell r="AF128">
            <v>43558</v>
          </cell>
          <cell r="AG128">
            <v>43559</v>
          </cell>
          <cell r="AH128">
            <v>1</v>
          </cell>
          <cell r="AI128" t="str">
            <v>0-1 día</v>
          </cell>
          <cell r="AJ128">
            <v>0</v>
          </cell>
          <cell r="AK128">
            <v>0</v>
          </cell>
          <cell r="AL128">
            <v>0</v>
          </cell>
          <cell r="AM128">
            <v>1501.5000000000002</v>
          </cell>
          <cell r="AN128">
            <v>1501.5</v>
          </cell>
          <cell r="AO128">
            <v>1</v>
          </cell>
        </row>
        <row r="129">
          <cell r="B129" t="str">
            <v>0MX11863331</v>
          </cell>
          <cell r="C129" t="str">
            <v>0MX1186333</v>
          </cell>
          <cell r="D129" t="str">
            <v>ABR-19</v>
          </cell>
          <cell r="E129">
            <v>1</v>
          </cell>
          <cell r="F129" t="str">
            <v>2018859</v>
          </cell>
          <cell r="G129" t="str">
            <v>SR MANTENIMIENTO CORRECTIVO</v>
          </cell>
          <cell r="H129" t="str">
            <v>7835</v>
          </cell>
          <cell r="I129" t="str">
            <v>02/04/2019 12:02</v>
          </cell>
          <cell r="J129" t="str">
            <v>500158</v>
          </cell>
          <cell r="K129" t="str">
            <v>PITSS</v>
          </cell>
          <cell r="L129" t="str">
            <v>ASP</v>
          </cell>
          <cell r="M129" t="str">
            <v>SUBENSAMBLES INTERNACIONALES S DE RL DE CV</v>
          </cell>
          <cell r="N129" t="str">
            <v>PROL HERMANOS ESCOBAR No 7151-E</v>
          </cell>
          <cell r="O129" t="str">
            <v>Ciudad Juarez-CHIH</v>
          </cell>
          <cell r="P129">
            <v>0</v>
          </cell>
          <cell r="Q129" t="str">
            <v>INTERIOR</v>
          </cell>
          <cell r="R129">
            <v>75</v>
          </cell>
          <cell r="S129" t="str">
            <v>&gt;60</v>
          </cell>
          <cell r="T129" t="str">
            <v>A3 Office Color Laser MFPs</v>
          </cell>
          <cell r="U129" t="str">
            <v>A3</v>
          </cell>
          <cell r="V129" t="str">
            <v>Ciudad principal</v>
          </cell>
          <cell r="W129" t="str">
            <v>2-&gt;60</v>
          </cell>
          <cell r="X129">
            <v>1.1000000000000001</v>
          </cell>
          <cell r="Y129">
            <v>1501.5000000000002</v>
          </cell>
          <cell r="Z129">
            <v>1</v>
          </cell>
          <cell r="AA129">
            <v>4.3</v>
          </cell>
          <cell r="AB129">
            <v>5</v>
          </cell>
          <cell r="AC129">
            <v>0.86</v>
          </cell>
          <cell r="AD129">
            <v>0</v>
          </cell>
          <cell r="AE129">
            <v>0</v>
          </cell>
          <cell r="AF129">
            <v>43558</v>
          </cell>
          <cell r="AG129">
            <v>43559</v>
          </cell>
          <cell r="AH129">
            <v>1</v>
          </cell>
          <cell r="AI129" t="str">
            <v>0-1 día</v>
          </cell>
          <cell r="AJ129">
            <v>0</v>
          </cell>
          <cell r="AK129">
            <v>0</v>
          </cell>
          <cell r="AL129">
            <v>0</v>
          </cell>
          <cell r="AM129">
            <v>1501.5000000000002</v>
          </cell>
          <cell r="AN129">
            <v>1501.5</v>
          </cell>
          <cell r="AO129">
            <v>1</v>
          </cell>
        </row>
        <row r="130">
          <cell r="B130" t="str">
            <v>06HB0158811</v>
          </cell>
          <cell r="C130" t="str">
            <v>06HB015881</v>
          </cell>
          <cell r="D130" t="str">
            <v>ABR-19</v>
          </cell>
          <cell r="E130">
            <v>1</v>
          </cell>
          <cell r="F130" t="str">
            <v>2018981</v>
          </cell>
          <cell r="G130" t="str">
            <v>SR MANTENIMIENTO CORRECTIVO</v>
          </cell>
          <cell r="H130" t="str">
            <v>4000</v>
          </cell>
          <cell r="I130" t="str">
            <v>02/04/2019 15:32</v>
          </cell>
          <cell r="J130" t="str">
            <v>800188</v>
          </cell>
          <cell r="K130" t="str">
            <v>PITSS</v>
          </cell>
          <cell r="L130" t="str">
            <v>ASP</v>
          </cell>
          <cell r="M130" t="str">
            <v>PROCTER &amp; GAMBLE MANUFACTURING MEXICO S DE RL DE C</v>
          </cell>
          <cell r="N130" t="str">
            <v>CARRETERA FEDERAL IRAPUATO-ABASOLO KM 10.6</v>
          </cell>
          <cell r="O130" t="str">
            <v>Guanajuato-GTO</v>
          </cell>
          <cell r="P130">
            <v>0</v>
          </cell>
          <cell r="Q130" t="str">
            <v>INTERIOR</v>
          </cell>
          <cell r="R130">
            <v>190</v>
          </cell>
          <cell r="S130" t="str">
            <v>&gt;60</v>
          </cell>
          <cell r="T130" t="str">
            <v>Entry Mono Printers</v>
          </cell>
          <cell r="U130" t="str">
            <v>A4</v>
          </cell>
          <cell r="V130" t="str">
            <v>Ciudad principal</v>
          </cell>
          <cell r="W130" t="str">
            <v>1-&gt;60</v>
          </cell>
          <cell r="X130">
            <v>1.05</v>
          </cell>
          <cell r="Y130">
            <v>750.75000000000011</v>
          </cell>
          <cell r="Z130">
            <v>1</v>
          </cell>
          <cell r="AA130">
            <v>3.97</v>
          </cell>
          <cell r="AB130">
            <v>5</v>
          </cell>
          <cell r="AC130">
            <v>0.79400000000000004</v>
          </cell>
          <cell r="AD130">
            <v>0</v>
          </cell>
          <cell r="AE130">
            <v>0</v>
          </cell>
          <cell r="AF130">
            <v>43558</v>
          </cell>
          <cell r="AG130">
            <v>43559</v>
          </cell>
          <cell r="AH130">
            <v>1</v>
          </cell>
          <cell r="AI130" t="str">
            <v>0-1 día</v>
          </cell>
          <cell r="AJ130">
            <v>0</v>
          </cell>
          <cell r="AK130">
            <v>0</v>
          </cell>
          <cell r="AL130">
            <v>0</v>
          </cell>
          <cell r="AM130">
            <v>750.75000000000011</v>
          </cell>
          <cell r="AN130">
            <v>750.75</v>
          </cell>
          <cell r="AO130">
            <v>1</v>
          </cell>
        </row>
        <row r="131">
          <cell r="B131" t="str">
            <v>0Y4X8486301</v>
          </cell>
          <cell r="C131" t="str">
            <v>0Y4X848630</v>
          </cell>
          <cell r="D131" t="str">
            <v>ABR-19</v>
          </cell>
          <cell r="E131">
            <v>1</v>
          </cell>
          <cell r="F131" t="str">
            <v>2019307</v>
          </cell>
          <cell r="G131" t="str">
            <v>SR MANTENIMIENTO CORRECTIVO</v>
          </cell>
          <cell r="H131" t="str">
            <v>8045</v>
          </cell>
          <cell r="I131" t="str">
            <v>03/04/2019 09:53</v>
          </cell>
          <cell r="J131" t="str">
            <v>000195</v>
          </cell>
          <cell r="K131" t="str">
            <v>PITSS</v>
          </cell>
          <cell r="L131" t="str">
            <v>ASP</v>
          </cell>
          <cell r="M131" t="str">
            <v>PRODUCTOS HOSPITALARIOS SA DE CV</v>
          </cell>
          <cell r="N131" t="str">
            <v>ACUEDUCTO No 92</v>
          </cell>
          <cell r="O131" t="str">
            <v>TLALPAN-CIUDAD DE ME</v>
          </cell>
          <cell r="P131">
            <v>1</v>
          </cell>
          <cell r="Q131" t="str">
            <v>METRO</v>
          </cell>
          <cell r="R131">
            <v>19</v>
          </cell>
          <cell r="S131" t="str">
            <v>Entre 16 y 30</v>
          </cell>
          <cell r="T131" t="str">
            <v>Office Digital</v>
          </cell>
          <cell r="U131" t="str">
            <v>A3</v>
          </cell>
          <cell r="V131" t="str">
            <v>Ciudad principal</v>
          </cell>
          <cell r="W131" t="str">
            <v>2-Entre 16 y 30</v>
          </cell>
          <cell r="X131">
            <v>0.8</v>
          </cell>
          <cell r="Y131">
            <v>0</v>
          </cell>
          <cell r="Z131">
            <v>1</v>
          </cell>
          <cell r="AA131">
            <v>6.42</v>
          </cell>
          <cell r="AB131">
            <v>5</v>
          </cell>
          <cell r="AC131">
            <v>1.284</v>
          </cell>
          <cell r="AD131">
            <v>7.1000000000000008E-2</v>
          </cell>
          <cell r="AE131">
            <v>0</v>
          </cell>
          <cell r="AF131">
            <v>43558</v>
          </cell>
          <cell r="AG131">
            <v>43559</v>
          </cell>
          <cell r="AH131">
            <v>1</v>
          </cell>
          <cell r="AI131" t="str">
            <v>0-1 día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1</v>
          </cell>
        </row>
        <row r="132">
          <cell r="B132" t="str">
            <v>Y4X8302951</v>
          </cell>
          <cell r="C132" t="str">
            <v>Y4X830295</v>
          </cell>
          <cell r="D132" t="str">
            <v>ABR-19</v>
          </cell>
          <cell r="E132">
            <v>1</v>
          </cell>
          <cell r="F132" t="str">
            <v>2019519</v>
          </cell>
          <cell r="G132" t="str">
            <v>SR MANTENIMIENTO CORRECTIVO</v>
          </cell>
          <cell r="H132" t="str">
            <v>8045</v>
          </cell>
          <cell r="I132" t="str">
            <v>03/04/2019 14:15</v>
          </cell>
          <cell r="J132" t="str">
            <v>100038</v>
          </cell>
          <cell r="K132" t="str">
            <v>PITSS</v>
          </cell>
          <cell r="L132" t="str">
            <v>ASP</v>
          </cell>
          <cell r="M132" t="str">
            <v>UNIVERSIDAD AUTONOMA DEL ESTADO DE MEXICO</v>
          </cell>
          <cell r="N132" t="str">
            <v>IGNACIO LOPEZ RAYON No 510</v>
          </cell>
          <cell r="O132" t="str">
            <v>TOLUCA DE LERDO-MEX</v>
          </cell>
          <cell r="P132">
            <v>0</v>
          </cell>
          <cell r="Q132" t="str">
            <v>INTERIOR</v>
          </cell>
          <cell r="R132">
            <v>160</v>
          </cell>
          <cell r="S132" t="str">
            <v>&gt;60</v>
          </cell>
          <cell r="T132" t="str">
            <v>Office Digital</v>
          </cell>
          <cell r="U132" t="str">
            <v>A3</v>
          </cell>
          <cell r="V132" t="str">
            <v>Ciudad principal</v>
          </cell>
          <cell r="W132" t="str">
            <v>2-&gt;60</v>
          </cell>
          <cell r="X132">
            <v>1.1000000000000001</v>
          </cell>
          <cell r="Y132">
            <v>1501.5000000000002</v>
          </cell>
          <cell r="Z132">
            <v>1</v>
          </cell>
          <cell r="AA132">
            <v>1.75</v>
          </cell>
          <cell r="AB132">
            <v>5</v>
          </cell>
          <cell r="AC132">
            <v>0.35</v>
          </cell>
          <cell r="AD132">
            <v>0</v>
          </cell>
          <cell r="AE132">
            <v>0</v>
          </cell>
          <cell r="AF132">
            <v>43558</v>
          </cell>
          <cell r="AG132">
            <v>43559</v>
          </cell>
          <cell r="AH132">
            <v>1</v>
          </cell>
          <cell r="AI132" t="str">
            <v>0-1 día</v>
          </cell>
          <cell r="AJ132">
            <v>0</v>
          </cell>
          <cell r="AK132">
            <v>0</v>
          </cell>
          <cell r="AL132">
            <v>0</v>
          </cell>
          <cell r="AM132">
            <v>1501.5000000000002</v>
          </cell>
          <cell r="AN132">
            <v>1501.5</v>
          </cell>
          <cell r="AO132">
            <v>2</v>
          </cell>
        </row>
        <row r="133">
          <cell r="B133" t="str">
            <v>0X767072461</v>
          </cell>
          <cell r="C133" t="str">
            <v>0X76707246</v>
          </cell>
          <cell r="D133" t="str">
            <v>ABR-19</v>
          </cell>
          <cell r="E133">
            <v>1</v>
          </cell>
          <cell r="F133" t="str">
            <v>2019443</v>
          </cell>
          <cell r="G133" t="str">
            <v>SR MANTENIMIENTO CORRECTIVO</v>
          </cell>
          <cell r="H133" t="str">
            <v>5945</v>
          </cell>
          <cell r="I133" t="str">
            <v>03/04/2019 12:16</v>
          </cell>
          <cell r="J133" t="str">
            <v>500089</v>
          </cell>
          <cell r="K133" t="str">
            <v>PITSS</v>
          </cell>
          <cell r="L133" t="str">
            <v>ASP</v>
          </cell>
          <cell r="M133" t="str">
            <v>DELPHI DIESEL SYSTEMS S DE RL DE CV</v>
          </cell>
          <cell r="N133" t="str">
            <v>AV HERMANOS ESCOBAR No 5756</v>
          </cell>
          <cell r="O133" t="str">
            <v>Ciudad Juarez-CHIH</v>
          </cell>
          <cell r="P133">
            <v>1</v>
          </cell>
          <cell r="Q133" t="str">
            <v>INTERIOR</v>
          </cell>
          <cell r="R133">
            <v>134</v>
          </cell>
          <cell r="S133" t="str">
            <v>&gt;60</v>
          </cell>
          <cell r="T133" t="str">
            <v>Office Digital</v>
          </cell>
          <cell r="U133" t="str">
            <v>A3</v>
          </cell>
          <cell r="V133" t="str">
            <v>Ciudad principal</v>
          </cell>
          <cell r="W133" t="str">
            <v>2-&gt;60</v>
          </cell>
          <cell r="X133">
            <v>1.1000000000000001</v>
          </cell>
          <cell r="Y133">
            <v>0</v>
          </cell>
          <cell r="Z133">
            <v>1</v>
          </cell>
          <cell r="AA133">
            <v>3.23</v>
          </cell>
          <cell r="AB133">
            <v>5</v>
          </cell>
          <cell r="AC133">
            <v>0.64600000000000002</v>
          </cell>
          <cell r="AD133">
            <v>0</v>
          </cell>
          <cell r="AE133">
            <v>0</v>
          </cell>
          <cell r="AF133">
            <v>43558</v>
          </cell>
          <cell r="AG133">
            <v>43559</v>
          </cell>
          <cell r="AH133">
            <v>1</v>
          </cell>
          <cell r="AI133" t="str">
            <v>0-1 día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1</v>
          </cell>
        </row>
        <row r="134">
          <cell r="B134" t="str">
            <v>0D6X4682061</v>
          </cell>
          <cell r="C134" t="str">
            <v>0D6X468206</v>
          </cell>
          <cell r="D134" t="str">
            <v>ABR-19</v>
          </cell>
          <cell r="E134">
            <v>1</v>
          </cell>
          <cell r="F134" t="str">
            <v>2018645</v>
          </cell>
          <cell r="G134" t="str">
            <v>SR MANTENIMIENTO CORRECTIVO</v>
          </cell>
          <cell r="H134" t="str">
            <v>4626</v>
          </cell>
          <cell r="I134" t="str">
            <v>02/04/2019 08:07</v>
          </cell>
          <cell r="J134" t="str">
            <v>800200</v>
          </cell>
          <cell r="K134" t="str">
            <v>PITSS</v>
          </cell>
          <cell r="L134" t="str">
            <v>ASP</v>
          </cell>
          <cell r="M134" t="str">
            <v>FLEXTRONICS MANUFACTURING MEX SA DE CV</v>
          </cell>
          <cell r="N134" t="str">
            <v>CARRETERA BASE AEREA No 5850-23</v>
          </cell>
          <cell r="O134" t="str">
            <v>Zapopan-JAL</v>
          </cell>
          <cell r="P134">
            <v>0</v>
          </cell>
          <cell r="Q134" t="str">
            <v>INTERIOR</v>
          </cell>
          <cell r="R134">
            <v>5</v>
          </cell>
          <cell r="S134" t="str">
            <v>Entre 3 y 6</v>
          </cell>
          <cell r="T134" t="str">
            <v>Entry Mono Printers</v>
          </cell>
          <cell r="U134" t="str">
            <v>A4</v>
          </cell>
          <cell r="V134" t="str">
            <v>Ciudad principal</v>
          </cell>
          <cell r="W134" t="str">
            <v>1-Entre 3 y 6</v>
          </cell>
          <cell r="X134">
            <v>0</v>
          </cell>
          <cell r="Y134">
            <v>0</v>
          </cell>
          <cell r="Z134">
            <v>1</v>
          </cell>
          <cell r="AA134">
            <v>2.2200000000000002</v>
          </cell>
          <cell r="AB134">
            <v>5</v>
          </cell>
          <cell r="AC134">
            <v>0.44400000000000006</v>
          </cell>
          <cell r="AD134">
            <v>0</v>
          </cell>
          <cell r="AE134">
            <v>0</v>
          </cell>
          <cell r="AF134">
            <v>43558</v>
          </cell>
          <cell r="AG134">
            <v>43559</v>
          </cell>
          <cell r="AH134">
            <v>1</v>
          </cell>
          <cell r="AI134" t="str">
            <v>0-1 día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1</v>
          </cell>
        </row>
        <row r="135">
          <cell r="B135" t="str">
            <v>0MX44651171</v>
          </cell>
          <cell r="C135" t="str">
            <v>0MX4465117</v>
          </cell>
          <cell r="D135" t="str">
            <v>ABR-19</v>
          </cell>
          <cell r="E135">
            <v>1</v>
          </cell>
          <cell r="F135" t="str">
            <v>2019611</v>
          </cell>
          <cell r="G135" t="str">
            <v>SR MANTENIMIENTO CORRECTIVO</v>
          </cell>
          <cell r="H135" t="str">
            <v>7855</v>
          </cell>
          <cell r="I135" t="str">
            <v>03/04/2019 16:57</v>
          </cell>
          <cell r="J135" t="str">
            <v>500056</v>
          </cell>
          <cell r="K135" t="str">
            <v>PITSS</v>
          </cell>
          <cell r="L135" t="str">
            <v>ASP</v>
          </cell>
          <cell r="M135" t="str">
            <v>OFFICE DEPOT DE MEXICO SA DE CV</v>
          </cell>
          <cell r="N135" t="str">
            <v>BLV MIGUEL HIDALGO 155</v>
          </cell>
          <cell r="O135" t="str">
            <v>Reynosa-TAM</v>
          </cell>
          <cell r="P135">
            <v>0</v>
          </cell>
          <cell r="Q135" t="str">
            <v>INTERIOR</v>
          </cell>
          <cell r="R135">
            <v>84</v>
          </cell>
          <cell r="S135" t="str">
            <v>&gt;60</v>
          </cell>
          <cell r="T135" t="str">
            <v>A3 Office Color Laser MFPs</v>
          </cell>
          <cell r="U135" t="str">
            <v>A3</v>
          </cell>
          <cell r="V135" t="str">
            <v>Ciudad principal</v>
          </cell>
          <cell r="W135" t="str">
            <v>2-&gt;60</v>
          </cell>
          <cell r="X135">
            <v>1.1000000000000001</v>
          </cell>
          <cell r="Y135">
            <v>1501.5000000000002</v>
          </cell>
          <cell r="Z135">
            <v>1</v>
          </cell>
          <cell r="AA135">
            <v>0.55000000000000004</v>
          </cell>
          <cell r="AB135">
            <v>5</v>
          </cell>
          <cell r="AC135">
            <v>0.11000000000000001</v>
          </cell>
          <cell r="AD135">
            <v>0</v>
          </cell>
          <cell r="AE135">
            <v>0</v>
          </cell>
          <cell r="AF135">
            <v>43559</v>
          </cell>
          <cell r="AG135">
            <v>43559</v>
          </cell>
          <cell r="AH135">
            <v>0</v>
          </cell>
          <cell r="AI135" t="str">
            <v>0-1 día</v>
          </cell>
          <cell r="AJ135">
            <v>0</v>
          </cell>
          <cell r="AK135">
            <v>0</v>
          </cell>
          <cell r="AL135">
            <v>0</v>
          </cell>
          <cell r="AM135">
            <v>1501.5000000000002</v>
          </cell>
          <cell r="AN135">
            <v>1501.5</v>
          </cell>
          <cell r="AO135">
            <v>1</v>
          </cell>
        </row>
        <row r="136">
          <cell r="B136" t="str">
            <v>0LBT2060711</v>
          </cell>
          <cell r="C136" t="str">
            <v>0LBT206071</v>
          </cell>
          <cell r="D136" t="str">
            <v>ABR-19</v>
          </cell>
          <cell r="E136">
            <v>1</v>
          </cell>
          <cell r="F136" t="str">
            <v>2018771</v>
          </cell>
          <cell r="G136" t="str">
            <v>SR MANTENIMIENTO CORRECTIVO</v>
          </cell>
          <cell r="H136" t="str">
            <v>3635</v>
          </cell>
          <cell r="I136" t="str">
            <v>02/04/2019 10:55</v>
          </cell>
          <cell r="J136" t="str">
            <v>500157</v>
          </cell>
          <cell r="K136" t="str">
            <v>PITSS</v>
          </cell>
          <cell r="L136" t="str">
            <v>ASP</v>
          </cell>
          <cell r="M136" t="str">
            <v>SUBENSAMBLES INTERNACIONALES S DE RL DE CV</v>
          </cell>
          <cell r="N136" t="str">
            <v>AV EJE VIAL JUAN GABRIEL No 2245</v>
          </cell>
          <cell r="O136" t="str">
            <v>Ciudad Juarez-CHIH</v>
          </cell>
          <cell r="P136">
            <v>0</v>
          </cell>
          <cell r="Q136" t="str">
            <v>INTERIOR</v>
          </cell>
          <cell r="R136">
            <v>88</v>
          </cell>
          <cell r="S136" t="str">
            <v>&gt;60</v>
          </cell>
          <cell r="T136" t="str">
            <v>A4 Mono MFPs</v>
          </cell>
          <cell r="U136" t="str">
            <v>A4</v>
          </cell>
          <cell r="V136" t="str">
            <v>Ciudad principal</v>
          </cell>
          <cell r="W136" t="str">
            <v>1-&gt;60</v>
          </cell>
          <cell r="X136">
            <v>1.05</v>
          </cell>
          <cell r="Y136">
            <v>750.75000000000011</v>
          </cell>
          <cell r="Z136">
            <v>1</v>
          </cell>
          <cell r="AA136">
            <v>1.58</v>
          </cell>
          <cell r="AB136">
            <v>5</v>
          </cell>
          <cell r="AC136">
            <v>0.316</v>
          </cell>
          <cell r="AD136">
            <v>0</v>
          </cell>
          <cell r="AE136">
            <v>0</v>
          </cell>
          <cell r="AF136">
            <v>43559</v>
          </cell>
          <cell r="AG136">
            <v>43559</v>
          </cell>
          <cell r="AH136">
            <v>0</v>
          </cell>
          <cell r="AI136" t="str">
            <v>0-1 día</v>
          </cell>
          <cell r="AJ136">
            <v>0</v>
          </cell>
          <cell r="AK136">
            <v>0</v>
          </cell>
          <cell r="AL136">
            <v>0</v>
          </cell>
          <cell r="AM136">
            <v>750.75000000000011</v>
          </cell>
          <cell r="AN136">
            <v>750.75</v>
          </cell>
          <cell r="AO136">
            <v>1</v>
          </cell>
        </row>
        <row r="137">
          <cell r="B137" t="str">
            <v>0BG29452081</v>
          </cell>
          <cell r="C137" t="str">
            <v>0BG2945208</v>
          </cell>
          <cell r="D137" t="str">
            <v>ABR-19</v>
          </cell>
          <cell r="E137">
            <v>1</v>
          </cell>
          <cell r="F137" t="str">
            <v>2017579</v>
          </cell>
          <cell r="G137" t="str">
            <v>SR MANTENIMIENTO CORRECTIVO</v>
          </cell>
          <cell r="H137" t="str">
            <v>4395</v>
          </cell>
          <cell r="I137" t="str">
            <v>31/03/2019 18:15</v>
          </cell>
          <cell r="J137" t="str">
            <v>500083</v>
          </cell>
          <cell r="K137" t="str">
            <v>PITSS</v>
          </cell>
          <cell r="L137" t="str">
            <v>ASP</v>
          </cell>
          <cell r="M137" t="str">
            <v>OFFICE DEPOT DE MEXICO SA DE CV</v>
          </cell>
          <cell r="N137" t="str">
            <v>AV REVOLUCION 2703, LOC SA-01</v>
          </cell>
          <cell r="O137" t="str">
            <v>Monterrey-NL</v>
          </cell>
          <cell r="P137">
            <v>0</v>
          </cell>
          <cell r="Q137" t="str">
            <v>INTERIOR</v>
          </cell>
          <cell r="R137">
            <v>5</v>
          </cell>
          <cell r="S137" t="str">
            <v>Entre 3 y 6</v>
          </cell>
          <cell r="T137" t="str">
            <v>Light Production Digital Business</v>
          </cell>
          <cell r="U137" t="str">
            <v>Entry Production</v>
          </cell>
          <cell r="V137" t="str">
            <v>Ciudad principal</v>
          </cell>
          <cell r="W137" t="str">
            <v>3-Entre 3 y 6</v>
          </cell>
          <cell r="X137">
            <v>0.6</v>
          </cell>
          <cell r="Y137">
            <v>943.80000000000007</v>
          </cell>
          <cell r="Z137">
            <v>1</v>
          </cell>
          <cell r="AA137">
            <v>0</v>
          </cell>
          <cell r="AB137">
            <v>4</v>
          </cell>
          <cell r="AC137">
            <v>0</v>
          </cell>
          <cell r="AD137">
            <v>0</v>
          </cell>
          <cell r="AE137">
            <v>0</v>
          </cell>
          <cell r="AF137">
            <v>43559</v>
          </cell>
          <cell r="AG137">
            <v>43559</v>
          </cell>
          <cell r="AH137">
            <v>0</v>
          </cell>
          <cell r="AI137" t="str">
            <v>0-1 día</v>
          </cell>
          <cell r="AJ137">
            <v>0</v>
          </cell>
          <cell r="AK137">
            <v>0</v>
          </cell>
          <cell r="AL137">
            <v>0</v>
          </cell>
          <cell r="AM137">
            <v>943.80000000000007</v>
          </cell>
          <cell r="AN137">
            <v>943.8</v>
          </cell>
          <cell r="AO137">
            <v>1</v>
          </cell>
        </row>
        <row r="138">
          <cell r="B138" t="str">
            <v>0E2B6662692</v>
          </cell>
          <cell r="C138" t="str">
            <v>0E2B666269</v>
          </cell>
          <cell r="D138" t="str">
            <v>ABR-19</v>
          </cell>
          <cell r="E138">
            <v>1</v>
          </cell>
          <cell r="F138" t="str">
            <v>2019605</v>
          </cell>
          <cell r="G138" t="str">
            <v>SR MANTENIMIENTO CORRECTIVO</v>
          </cell>
          <cell r="H138" t="str">
            <v>0070</v>
          </cell>
          <cell r="I138" t="str">
            <v>03/04/2019 16:55</v>
          </cell>
          <cell r="J138" t="str">
            <v>800186</v>
          </cell>
          <cell r="K138" t="str">
            <v>PITSS</v>
          </cell>
          <cell r="L138" t="str">
            <v>ASP</v>
          </cell>
          <cell r="M138" t="str">
            <v>OPERADORA OMX SA DE CV</v>
          </cell>
          <cell r="N138" t="str">
            <v>AV 5 DE FEBRERO 9200</v>
          </cell>
          <cell r="O138" t="str">
            <v>QUERETARO-QRO</v>
          </cell>
          <cell r="P138">
            <v>0</v>
          </cell>
          <cell r="Q138" t="str">
            <v>INTERIOR</v>
          </cell>
          <cell r="R138">
            <v>6</v>
          </cell>
          <cell r="S138" t="str">
            <v>Entre 3 y 6</v>
          </cell>
          <cell r="T138" t="str">
            <v>Entry Production Color Low/Mid</v>
          </cell>
          <cell r="U138" t="str">
            <v>Entry Production</v>
          </cell>
          <cell r="V138" t="str">
            <v>Ciudad principal</v>
          </cell>
          <cell r="W138" t="str">
            <v>3-Entre 3 y 6</v>
          </cell>
          <cell r="X138">
            <v>0.6</v>
          </cell>
          <cell r="Y138">
            <v>943.80000000000007</v>
          </cell>
          <cell r="Z138">
            <v>1</v>
          </cell>
          <cell r="AA138">
            <v>0.57999999999999996</v>
          </cell>
          <cell r="AB138">
            <v>4</v>
          </cell>
          <cell r="AC138">
            <v>0.14499999999999999</v>
          </cell>
          <cell r="AD138">
            <v>0</v>
          </cell>
          <cell r="AE138">
            <v>0</v>
          </cell>
          <cell r="AF138">
            <v>43559</v>
          </cell>
          <cell r="AG138">
            <v>43559</v>
          </cell>
          <cell r="AH138">
            <v>0</v>
          </cell>
          <cell r="AI138" t="str">
            <v>0-1 día</v>
          </cell>
          <cell r="AJ138">
            <v>0</v>
          </cell>
          <cell r="AK138">
            <v>0</v>
          </cell>
          <cell r="AL138">
            <v>0</v>
          </cell>
          <cell r="AM138">
            <v>943.80000000000007</v>
          </cell>
          <cell r="AN138">
            <v>943.8</v>
          </cell>
          <cell r="AO138">
            <v>2</v>
          </cell>
        </row>
        <row r="139">
          <cell r="B139" t="str">
            <v>0EX73816991</v>
          </cell>
          <cell r="C139" t="str">
            <v>0EX7381699</v>
          </cell>
          <cell r="D139" t="str">
            <v>ABR-19</v>
          </cell>
          <cell r="E139">
            <v>1</v>
          </cell>
          <cell r="F139" t="str">
            <v>2015329</v>
          </cell>
          <cell r="G139" t="str">
            <v>SR RETIRO DE EQUIPO DEFINITIVO</v>
          </cell>
          <cell r="H139" t="str">
            <v>5867</v>
          </cell>
          <cell r="I139" t="str">
            <v>26/03/2019 13:18</v>
          </cell>
          <cell r="J139" t="str">
            <v>500089</v>
          </cell>
          <cell r="K139" t="str">
            <v>PITSS</v>
          </cell>
          <cell r="L139" t="str">
            <v>ASP</v>
          </cell>
          <cell r="M139" t="str">
            <v>RIO BRAVO ELECTRICOS S DE RL DE CV</v>
          </cell>
          <cell r="N139" t="str">
            <v>RAFAEL PEREZ SERNA Y HENRY DUNANT</v>
          </cell>
          <cell r="O139" t="str">
            <v>CIUDAD JUAREZ-CHIH</v>
          </cell>
          <cell r="P139">
            <v>0</v>
          </cell>
          <cell r="Q139" t="str">
            <v>INTERIOR</v>
          </cell>
          <cell r="R139" t="str">
            <v xml:space="preserve">  </v>
          </cell>
          <cell r="S139" t="str">
            <v>&gt;60</v>
          </cell>
          <cell r="T139" t="str">
            <v>Office Digital</v>
          </cell>
          <cell r="U139" t="str">
            <v>A3</v>
          </cell>
          <cell r="V139" t="str">
            <v>Ciudad principal</v>
          </cell>
          <cell r="W139" t="str">
            <v>2-&gt;60</v>
          </cell>
          <cell r="X139">
            <v>1</v>
          </cell>
          <cell r="Y139">
            <v>1365</v>
          </cell>
          <cell r="Z139">
            <v>0</v>
          </cell>
          <cell r="AA139">
            <v>5</v>
          </cell>
          <cell r="AB139">
            <v>5</v>
          </cell>
          <cell r="AC139">
            <v>1</v>
          </cell>
          <cell r="AD139">
            <v>0</v>
          </cell>
          <cell r="AE139">
            <v>0</v>
          </cell>
          <cell r="AF139">
            <v>43558</v>
          </cell>
          <cell r="AG139">
            <v>43559</v>
          </cell>
          <cell r="AH139">
            <v>1</v>
          </cell>
          <cell r="AI139" t="str">
            <v>0-1 día</v>
          </cell>
          <cell r="AJ139">
            <v>0</v>
          </cell>
          <cell r="AK139">
            <v>0</v>
          </cell>
          <cell r="AL139">
            <v>0</v>
          </cell>
          <cell r="AM139">
            <v>1365</v>
          </cell>
          <cell r="AN139" t="e">
            <v>#N/A</v>
          </cell>
          <cell r="AO139">
            <v>1</v>
          </cell>
        </row>
        <row r="140">
          <cell r="B140" t="str">
            <v>0Y4X8592711</v>
          </cell>
          <cell r="C140" t="str">
            <v>0Y4X859271</v>
          </cell>
          <cell r="D140" t="str">
            <v>ABR-19</v>
          </cell>
          <cell r="E140">
            <v>1</v>
          </cell>
          <cell r="F140" t="str">
            <v>2015327</v>
          </cell>
          <cell r="G140" t="str">
            <v>SR INSTALACION DE EQUIPO</v>
          </cell>
          <cell r="H140" t="str">
            <v>8045</v>
          </cell>
          <cell r="I140" t="str">
            <v>26/03/2019 13:17</v>
          </cell>
          <cell r="J140" t="str">
            <v>500089</v>
          </cell>
          <cell r="K140" t="str">
            <v>PITSS</v>
          </cell>
          <cell r="L140" t="str">
            <v>ASP</v>
          </cell>
          <cell r="M140" t="str">
            <v>DELPHI AUTOMOTIVE SYSTEMS S DE RL DE CV</v>
          </cell>
          <cell r="N140" t="str">
            <v>RAFAEL PEREZ SERNA Y HENRY DUNANT</v>
          </cell>
          <cell r="O140" t="str">
            <v>Ciudad Juarez-CHIH</v>
          </cell>
          <cell r="P140">
            <v>0</v>
          </cell>
          <cell r="Q140" t="str">
            <v>INTERIOR</v>
          </cell>
          <cell r="R140" t="str">
            <v xml:space="preserve">  </v>
          </cell>
          <cell r="S140" t="str">
            <v>&gt;60</v>
          </cell>
          <cell r="T140" t="str">
            <v>Office Digital</v>
          </cell>
          <cell r="U140" t="str">
            <v>A3</v>
          </cell>
          <cell r="V140" t="str">
            <v>Ciudad principal</v>
          </cell>
          <cell r="W140" t="str">
            <v>2-&gt;60</v>
          </cell>
          <cell r="X140">
            <v>1</v>
          </cell>
          <cell r="Y140">
            <v>2047.5</v>
          </cell>
          <cell r="Z140">
            <v>0</v>
          </cell>
          <cell r="AA140">
            <v>5</v>
          </cell>
          <cell r="AB140">
            <v>5</v>
          </cell>
          <cell r="AC140">
            <v>1</v>
          </cell>
          <cell r="AD140">
            <v>0</v>
          </cell>
          <cell r="AE140">
            <v>0</v>
          </cell>
          <cell r="AF140">
            <v>43558</v>
          </cell>
          <cell r="AG140">
            <v>43559</v>
          </cell>
          <cell r="AH140">
            <v>1</v>
          </cell>
          <cell r="AI140" t="str">
            <v>0-1 día</v>
          </cell>
          <cell r="AJ140">
            <v>0</v>
          </cell>
          <cell r="AK140">
            <v>0</v>
          </cell>
          <cell r="AL140">
            <v>0</v>
          </cell>
          <cell r="AM140">
            <v>2047.5</v>
          </cell>
          <cell r="AN140">
            <v>0</v>
          </cell>
          <cell r="AO140">
            <v>2</v>
          </cell>
        </row>
        <row r="141">
          <cell r="B141" t="str">
            <v>0Y4X8592712</v>
          </cell>
          <cell r="C141" t="str">
            <v>0Y4X859271</v>
          </cell>
          <cell r="D141" t="str">
            <v>ABR-19</v>
          </cell>
          <cell r="E141">
            <v>1</v>
          </cell>
          <cell r="F141" t="str">
            <v>2016849</v>
          </cell>
          <cell r="G141" t="str">
            <v>SR INSTALACION DE EQUIPO</v>
          </cell>
          <cell r="H141" t="str">
            <v>8045</v>
          </cell>
          <cell r="I141" t="str">
            <v>29/03/2019 08:43</v>
          </cell>
          <cell r="J141" t="str">
            <v>500089</v>
          </cell>
          <cell r="K141" t="str">
            <v>PITSS</v>
          </cell>
          <cell r="L141" t="str">
            <v>ASP</v>
          </cell>
          <cell r="M141" t="str">
            <v>DELPHI AUTOMOTIVE SYSTEMS S DE RL DE CV</v>
          </cell>
          <cell r="N141" t="str">
            <v>RAFAEL PEREZ SERNA Y HENRY DUNANT</v>
          </cell>
          <cell r="O141" t="str">
            <v>Ciudad Juarez-CHIH</v>
          </cell>
          <cell r="P141">
            <v>0</v>
          </cell>
          <cell r="Q141" t="str">
            <v>INTERIOR</v>
          </cell>
          <cell r="R141" t="str">
            <v xml:space="preserve">  </v>
          </cell>
          <cell r="S141" t="str">
            <v>&gt;60</v>
          </cell>
          <cell r="T141" t="str">
            <v>Office Digital</v>
          </cell>
          <cell r="U141" t="str">
            <v>A3</v>
          </cell>
          <cell r="V141" t="str">
            <v>Ciudad principal</v>
          </cell>
          <cell r="W141" t="str">
            <v>2-&gt;60</v>
          </cell>
          <cell r="X141">
            <v>1</v>
          </cell>
          <cell r="Y141">
            <v>2047.5</v>
          </cell>
          <cell r="Z141">
            <v>0</v>
          </cell>
          <cell r="AA141">
            <v>5</v>
          </cell>
          <cell r="AB141">
            <v>5</v>
          </cell>
          <cell r="AC141">
            <v>1</v>
          </cell>
          <cell r="AD141">
            <v>0</v>
          </cell>
          <cell r="AE141">
            <v>0</v>
          </cell>
          <cell r="AF141">
            <v>43558</v>
          </cell>
          <cell r="AG141">
            <v>43559</v>
          </cell>
          <cell r="AH141">
            <v>1</v>
          </cell>
          <cell r="AI141" t="str">
            <v>0-1 día</v>
          </cell>
          <cell r="AJ141">
            <v>0</v>
          </cell>
          <cell r="AK141">
            <v>0</v>
          </cell>
          <cell r="AL141">
            <v>0</v>
          </cell>
          <cell r="AM141">
            <v>2047.5</v>
          </cell>
          <cell r="AN141">
            <v>0</v>
          </cell>
          <cell r="AO141">
            <v>2</v>
          </cell>
        </row>
        <row r="142">
          <cell r="B142" t="str">
            <v>03AG8803182</v>
          </cell>
          <cell r="C142" t="str">
            <v>03AG880318</v>
          </cell>
          <cell r="D142" t="str">
            <v>ABR-19</v>
          </cell>
          <cell r="E142">
            <v>1</v>
          </cell>
          <cell r="F142" t="str">
            <v>2019631</v>
          </cell>
          <cell r="G142" t="str">
            <v>SR MANTENIMIENTO CORRECTIVO</v>
          </cell>
          <cell r="H142" t="str">
            <v>8075</v>
          </cell>
          <cell r="I142" t="str">
            <v>03/04/2019 17:26</v>
          </cell>
          <cell r="J142" t="str">
            <v>500066</v>
          </cell>
          <cell r="K142" t="str">
            <v>PITSS</v>
          </cell>
          <cell r="L142" t="str">
            <v>ASP</v>
          </cell>
          <cell r="M142" t="str">
            <v>OPERADORA OMX SA DE CV</v>
          </cell>
          <cell r="N142" t="str">
            <v>EUGENIO GARZA SADA 3525</v>
          </cell>
          <cell r="O142" t="str">
            <v>Monterrey-NL</v>
          </cell>
          <cell r="P142">
            <v>0</v>
          </cell>
          <cell r="Q142" t="str">
            <v>INTERIOR</v>
          </cell>
          <cell r="R142">
            <v>1</v>
          </cell>
          <cell r="S142" t="str">
            <v>&lt;=3</v>
          </cell>
          <cell r="T142" t="str">
            <v>Departmental Digital</v>
          </cell>
          <cell r="U142" t="str">
            <v>A3</v>
          </cell>
          <cell r="V142" t="str">
            <v>Ciudad principal</v>
          </cell>
          <cell r="W142" t="str">
            <v>2-&lt;=3</v>
          </cell>
          <cell r="X142">
            <v>0</v>
          </cell>
          <cell r="Y142">
            <v>0</v>
          </cell>
          <cell r="Z142">
            <v>1</v>
          </cell>
          <cell r="AA142">
            <v>7.0000000000000007E-2</v>
          </cell>
          <cell r="AB142">
            <v>5</v>
          </cell>
          <cell r="AC142">
            <v>1.4000000000000002E-2</v>
          </cell>
          <cell r="AD142">
            <v>0</v>
          </cell>
          <cell r="AE142">
            <v>0</v>
          </cell>
          <cell r="AF142">
            <v>43559</v>
          </cell>
          <cell r="AG142">
            <v>43559</v>
          </cell>
          <cell r="AH142">
            <v>0</v>
          </cell>
          <cell r="AI142" t="str">
            <v>0-1 día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1092</v>
          </cell>
          <cell r="AO142">
            <v>2</v>
          </cell>
        </row>
        <row r="143">
          <cell r="B143" t="str">
            <v>0EX96651311</v>
          </cell>
          <cell r="C143" t="str">
            <v>0EX9665131</v>
          </cell>
          <cell r="D143" t="str">
            <v>ABR-19</v>
          </cell>
          <cell r="E143">
            <v>1</v>
          </cell>
          <cell r="F143" t="str">
            <v>2019645</v>
          </cell>
          <cell r="G143" t="str">
            <v>SR MANTENIMIENTO CORRECTIVO</v>
          </cell>
          <cell r="H143" t="str">
            <v>5866</v>
          </cell>
          <cell r="I143" t="str">
            <v>03/04/2019 18:11</v>
          </cell>
          <cell r="J143" t="str">
            <v>800110</v>
          </cell>
          <cell r="K143" t="str">
            <v>PITSS</v>
          </cell>
          <cell r="L143" t="str">
            <v>ASP</v>
          </cell>
          <cell r="M143" t="str">
            <v>OPERADORA OMX SA DE CV</v>
          </cell>
          <cell r="N143" t="str">
            <v>ENRIQUE RAMIREZ No 445</v>
          </cell>
          <cell r="O143" t="str">
            <v>Morelia-MICH</v>
          </cell>
          <cell r="P143">
            <v>0</v>
          </cell>
          <cell r="Q143" t="str">
            <v>INTERIOR</v>
          </cell>
          <cell r="R143">
            <v>14</v>
          </cell>
          <cell r="S143" t="str">
            <v>Entre 7 y 15</v>
          </cell>
          <cell r="T143" t="str">
            <v>Departmental Digital</v>
          </cell>
          <cell r="U143" t="str">
            <v>A3</v>
          </cell>
          <cell r="V143" t="str">
            <v>Ciudad principal</v>
          </cell>
          <cell r="W143" t="str">
            <v>2-Entre 7 y 15</v>
          </cell>
          <cell r="X143">
            <v>0.6</v>
          </cell>
          <cell r="Y143">
            <v>819</v>
          </cell>
          <cell r="Z143">
            <v>1</v>
          </cell>
          <cell r="AA143">
            <v>2</v>
          </cell>
          <cell r="AB143">
            <v>5</v>
          </cell>
          <cell r="AC143">
            <v>0.4</v>
          </cell>
          <cell r="AD143">
            <v>0</v>
          </cell>
          <cell r="AE143">
            <v>0</v>
          </cell>
          <cell r="AF143">
            <v>43559</v>
          </cell>
          <cell r="AG143">
            <v>43559</v>
          </cell>
          <cell r="AH143">
            <v>0</v>
          </cell>
          <cell r="AI143" t="str">
            <v>0-1 día</v>
          </cell>
          <cell r="AJ143">
            <v>0</v>
          </cell>
          <cell r="AK143">
            <v>0</v>
          </cell>
          <cell r="AL143">
            <v>0</v>
          </cell>
          <cell r="AM143">
            <v>819</v>
          </cell>
          <cell r="AN143">
            <v>819</v>
          </cell>
          <cell r="AO143">
            <v>1</v>
          </cell>
        </row>
        <row r="144">
          <cell r="B144" t="str">
            <v>09HB3256761</v>
          </cell>
          <cell r="C144" t="str">
            <v>09HB325676</v>
          </cell>
          <cell r="D144" t="str">
            <v>ABR-19</v>
          </cell>
          <cell r="E144">
            <v>1</v>
          </cell>
          <cell r="F144" t="str">
            <v>2019577</v>
          </cell>
          <cell r="G144" t="str">
            <v>SR MANTENIMIENTO CORRECTIVO</v>
          </cell>
          <cell r="H144" t="str">
            <v>4002</v>
          </cell>
          <cell r="I144" t="str">
            <v>03/04/2019 15:53</v>
          </cell>
          <cell r="J144" t="str">
            <v>800188</v>
          </cell>
          <cell r="K144" t="str">
            <v>PITSS</v>
          </cell>
          <cell r="L144" t="str">
            <v>ASP</v>
          </cell>
          <cell r="M144" t="str">
            <v>PENSIONES BBVA BANCOMER SA DE CV GRUPO FINANCIERO</v>
          </cell>
          <cell r="N144" t="str">
            <v>BLVD ADOLFO LOPEZ MATEOS No 1013</v>
          </cell>
          <cell r="O144" t="str">
            <v>Celaya-GTO</v>
          </cell>
          <cell r="P144">
            <v>0</v>
          </cell>
          <cell r="Q144" t="str">
            <v>INTERIOR</v>
          </cell>
          <cell r="R144">
            <v>412</v>
          </cell>
          <cell r="S144" t="str">
            <v>&gt;60</v>
          </cell>
          <cell r="T144" t="str">
            <v>A4 Mono MFPs</v>
          </cell>
          <cell r="U144" t="str">
            <v>A4</v>
          </cell>
          <cell r="V144" t="str">
            <v>Ciudad principal</v>
          </cell>
          <cell r="W144" t="str">
            <v>1-&gt;60</v>
          </cell>
          <cell r="X144">
            <v>1.05</v>
          </cell>
          <cell r="Y144">
            <v>750.75000000000011</v>
          </cell>
          <cell r="Z144">
            <v>1</v>
          </cell>
          <cell r="AA144">
            <v>2.7</v>
          </cell>
          <cell r="AB144">
            <v>5</v>
          </cell>
          <cell r="AC144">
            <v>0.54</v>
          </cell>
          <cell r="AD144">
            <v>0</v>
          </cell>
          <cell r="AE144">
            <v>0</v>
          </cell>
          <cell r="AF144">
            <v>43559</v>
          </cell>
          <cell r="AG144">
            <v>43559</v>
          </cell>
          <cell r="AH144">
            <v>0</v>
          </cell>
          <cell r="AI144" t="str">
            <v>0-1 día</v>
          </cell>
          <cell r="AJ144">
            <v>0</v>
          </cell>
          <cell r="AK144">
            <v>0</v>
          </cell>
          <cell r="AL144">
            <v>0</v>
          </cell>
          <cell r="AM144">
            <v>750.75000000000011</v>
          </cell>
          <cell r="AN144">
            <v>750.75</v>
          </cell>
          <cell r="AO144">
            <v>1</v>
          </cell>
        </row>
        <row r="145">
          <cell r="B145" t="str">
            <v>07CX0438321</v>
          </cell>
          <cell r="C145" t="str">
            <v>07CX043832</v>
          </cell>
          <cell r="D145" t="str">
            <v>ABR-19</v>
          </cell>
          <cell r="E145">
            <v>1</v>
          </cell>
          <cell r="F145" t="str">
            <v>2019295</v>
          </cell>
          <cell r="G145" t="str">
            <v>SR MANTENIMIENTO CORRECTIVO</v>
          </cell>
          <cell r="H145" t="str">
            <v>7025</v>
          </cell>
          <cell r="I145" t="str">
            <v>03/04/2019 09:32</v>
          </cell>
          <cell r="J145" t="str">
            <v>800072</v>
          </cell>
          <cell r="K145" t="str">
            <v>PITSS</v>
          </cell>
          <cell r="L145" t="str">
            <v>ASP</v>
          </cell>
          <cell r="M145" t="str">
            <v>GALAZ YAMAZAKI RUIZ URQUIZA SC</v>
          </cell>
          <cell r="N145" t="str">
            <v>AV. ADOLFO LOPEZ MATEOS NORTE 2405</v>
          </cell>
          <cell r="O145" t="str">
            <v>Guadalajara-JAL</v>
          </cell>
          <cell r="P145">
            <v>0</v>
          </cell>
          <cell r="Q145" t="str">
            <v>INTERIOR</v>
          </cell>
          <cell r="R145">
            <v>103</v>
          </cell>
          <cell r="S145" t="str">
            <v>&gt;60</v>
          </cell>
          <cell r="T145" t="str">
            <v>Office Digital</v>
          </cell>
          <cell r="U145" t="str">
            <v>A3</v>
          </cell>
          <cell r="V145" t="str">
            <v>Ciudad principal</v>
          </cell>
          <cell r="W145" t="str">
            <v>2-&gt;60</v>
          </cell>
          <cell r="X145">
            <v>1.1000000000000001</v>
          </cell>
          <cell r="Y145">
            <v>1501.5000000000002</v>
          </cell>
          <cell r="Z145">
            <v>1</v>
          </cell>
          <cell r="AA145">
            <v>1.7199999999999998</v>
          </cell>
          <cell r="AB145">
            <v>5</v>
          </cell>
          <cell r="AC145">
            <v>0.34399999999999997</v>
          </cell>
          <cell r="AD145">
            <v>0</v>
          </cell>
          <cell r="AE145">
            <v>0</v>
          </cell>
          <cell r="AF145">
            <v>43559</v>
          </cell>
          <cell r="AG145">
            <v>43559</v>
          </cell>
          <cell r="AH145">
            <v>0</v>
          </cell>
          <cell r="AI145" t="str">
            <v>0-1 día</v>
          </cell>
          <cell r="AJ145">
            <v>0</v>
          </cell>
          <cell r="AK145">
            <v>0</v>
          </cell>
          <cell r="AL145">
            <v>0</v>
          </cell>
          <cell r="AM145">
            <v>1501.5000000000002</v>
          </cell>
          <cell r="AN145">
            <v>1501.5</v>
          </cell>
          <cell r="AO145">
            <v>1</v>
          </cell>
        </row>
        <row r="146">
          <cell r="B146" t="str">
            <v>0E2B6538861</v>
          </cell>
          <cell r="C146" t="str">
            <v>0E2B653886</v>
          </cell>
          <cell r="D146" t="str">
            <v>ABR-19</v>
          </cell>
          <cell r="E146">
            <v>1</v>
          </cell>
          <cell r="F146" t="str">
            <v>2019603</v>
          </cell>
          <cell r="G146" t="str">
            <v>SR MANTENIMIENTO CORRECTIVO</v>
          </cell>
          <cell r="H146" t="str">
            <v>0070</v>
          </cell>
          <cell r="I146" t="str">
            <v>03/04/2019 16:56</v>
          </cell>
          <cell r="J146" t="str">
            <v>500028</v>
          </cell>
          <cell r="K146" t="str">
            <v>PITSS</v>
          </cell>
          <cell r="L146" t="str">
            <v>ASP</v>
          </cell>
          <cell r="M146" t="str">
            <v>OFFICE DEPOT DE MEXICO SA DE CV</v>
          </cell>
          <cell r="N146" t="str">
            <v>AV UNIVERSIDAD 401 NTE</v>
          </cell>
          <cell r="O146" t="str">
            <v>SAN NICOLAS DE LOS G</v>
          </cell>
          <cell r="P146">
            <v>0</v>
          </cell>
          <cell r="Q146" t="str">
            <v>INTERIOR</v>
          </cell>
          <cell r="R146">
            <v>22</v>
          </cell>
          <cell r="S146" t="str">
            <v>Entre 16 y 30</v>
          </cell>
          <cell r="T146" t="str">
            <v>Entry Production Color Low/Mid</v>
          </cell>
          <cell r="U146" t="str">
            <v>Entry Production</v>
          </cell>
          <cell r="V146" t="str">
            <v>Ciudad principal</v>
          </cell>
          <cell r="W146" t="str">
            <v>3-Entre 16 y 30</v>
          </cell>
          <cell r="X146">
            <v>1.05</v>
          </cell>
          <cell r="Y146">
            <v>1651.6500000000003</v>
          </cell>
          <cell r="Z146">
            <v>1</v>
          </cell>
          <cell r="AA146">
            <v>0.56999999999999995</v>
          </cell>
          <cell r="AB146">
            <v>4</v>
          </cell>
          <cell r="AC146">
            <v>0.14249999999999999</v>
          </cell>
          <cell r="AD146">
            <v>0</v>
          </cell>
          <cell r="AE146">
            <v>0</v>
          </cell>
          <cell r="AF146">
            <v>43559</v>
          </cell>
          <cell r="AG146">
            <v>43559</v>
          </cell>
          <cell r="AH146">
            <v>0</v>
          </cell>
          <cell r="AI146" t="str">
            <v>0-1 día</v>
          </cell>
          <cell r="AJ146">
            <v>0</v>
          </cell>
          <cell r="AK146">
            <v>0</v>
          </cell>
          <cell r="AL146">
            <v>0</v>
          </cell>
          <cell r="AM146">
            <v>1651.6500000000003</v>
          </cell>
          <cell r="AN146">
            <v>1651.65</v>
          </cell>
          <cell r="AO146">
            <v>1</v>
          </cell>
        </row>
        <row r="147">
          <cell r="B147" t="str">
            <v>09HB3316711</v>
          </cell>
          <cell r="C147" t="str">
            <v>09HB331671</v>
          </cell>
          <cell r="D147" t="str">
            <v>ABR-19</v>
          </cell>
          <cell r="E147">
            <v>1</v>
          </cell>
          <cell r="F147" t="str">
            <v>2019563</v>
          </cell>
          <cell r="G147" t="str">
            <v>SR MANTENIMIENTO CORRECTIVO</v>
          </cell>
          <cell r="H147" t="str">
            <v>4002</v>
          </cell>
          <cell r="I147" t="str">
            <v>03/04/2019 14:58</v>
          </cell>
          <cell r="J147" t="str">
            <v>000195</v>
          </cell>
          <cell r="K147" t="str">
            <v>PITSS</v>
          </cell>
          <cell r="L147" t="str">
            <v>ASP</v>
          </cell>
          <cell r="M147" t="str">
            <v>PRODUCTOS HOSPITALARIOS SA DE CV</v>
          </cell>
          <cell r="N147" t="str">
            <v>AV TLATILCO No 239</v>
          </cell>
          <cell r="O147" t="str">
            <v>Azcapotzalco-CIUDAD</v>
          </cell>
          <cell r="P147">
            <v>1</v>
          </cell>
          <cell r="Q147" t="str">
            <v>METRO</v>
          </cell>
          <cell r="R147">
            <v>195</v>
          </cell>
          <cell r="S147" t="str">
            <v>&gt;60</v>
          </cell>
          <cell r="T147" t="str">
            <v>A4 Mono MFPs</v>
          </cell>
          <cell r="U147" t="str">
            <v>A4</v>
          </cell>
          <cell r="V147" t="str">
            <v>Ciudad principal</v>
          </cell>
          <cell r="W147" t="str">
            <v>1-&gt;60</v>
          </cell>
          <cell r="X147">
            <v>1.05</v>
          </cell>
          <cell r="Y147">
            <v>0</v>
          </cell>
          <cell r="Z147">
            <v>1</v>
          </cell>
          <cell r="AA147">
            <v>2.5299999999999998</v>
          </cell>
          <cell r="AB147">
            <v>5</v>
          </cell>
          <cell r="AC147">
            <v>0.50600000000000001</v>
          </cell>
          <cell r="AD147">
            <v>0</v>
          </cell>
          <cell r="AE147">
            <v>0</v>
          </cell>
          <cell r="AF147">
            <v>43559</v>
          </cell>
          <cell r="AG147">
            <v>43559</v>
          </cell>
          <cell r="AH147">
            <v>0</v>
          </cell>
          <cell r="AI147" t="str">
            <v>0-1 día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374.4</v>
          </cell>
          <cell r="AO147">
            <v>2</v>
          </cell>
        </row>
        <row r="148">
          <cell r="B148" t="str">
            <v>0EX96647801</v>
          </cell>
          <cell r="C148" t="str">
            <v>0EX9664780</v>
          </cell>
          <cell r="D148" t="str">
            <v>ABR-19</v>
          </cell>
          <cell r="E148">
            <v>1</v>
          </cell>
          <cell r="F148" t="str">
            <v>2019881</v>
          </cell>
          <cell r="G148" t="str">
            <v>SR MANTENIMIENTO CORRECTIVO</v>
          </cell>
          <cell r="H148" t="str">
            <v>5866</v>
          </cell>
          <cell r="I148" t="str">
            <v>04/04/2019 09:31</v>
          </cell>
          <cell r="J148" t="str">
            <v>500018</v>
          </cell>
          <cell r="K148" t="str">
            <v>PITSS</v>
          </cell>
          <cell r="L148" t="str">
            <v>ASP</v>
          </cell>
          <cell r="M148" t="str">
            <v>DELPHI AUTOMOTIVE SYSTEMS S DE RL DE CV</v>
          </cell>
          <cell r="N148" t="str">
            <v>AV MARTIRES DE SONORA 1006</v>
          </cell>
          <cell r="O148" t="str">
            <v>DURANGO-DGO</v>
          </cell>
          <cell r="P148">
            <v>0</v>
          </cell>
          <cell r="Q148" t="str">
            <v>INTERIOR</v>
          </cell>
          <cell r="R148">
            <v>9</v>
          </cell>
          <cell r="S148" t="str">
            <v>Entre 7 y 15</v>
          </cell>
          <cell r="T148" t="str">
            <v>Departmental Digital</v>
          </cell>
          <cell r="U148" t="str">
            <v>A3</v>
          </cell>
          <cell r="V148" t="str">
            <v>Ciudad principal</v>
          </cell>
          <cell r="W148" t="str">
            <v>2-Entre 7 y 15</v>
          </cell>
          <cell r="X148">
            <v>0.6</v>
          </cell>
          <cell r="Y148">
            <v>819</v>
          </cell>
          <cell r="Z148">
            <v>1</v>
          </cell>
          <cell r="AA148">
            <v>0.46</v>
          </cell>
          <cell r="AB148">
            <v>5</v>
          </cell>
          <cell r="AC148">
            <v>9.1999999999999998E-2</v>
          </cell>
          <cell r="AD148">
            <v>0</v>
          </cell>
          <cell r="AE148">
            <v>0</v>
          </cell>
          <cell r="AF148">
            <v>43559</v>
          </cell>
          <cell r="AG148">
            <v>43559</v>
          </cell>
          <cell r="AH148">
            <v>0</v>
          </cell>
          <cell r="AI148" t="str">
            <v>0-1 día</v>
          </cell>
          <cell r="AJ148">
            <v>0</v>
          </cell>
          <cell r="AK148">
            <v>0</v>
          </cell>
          <cell r="AL148">
            <v>0</v>
          </cell>
          <cell r="AM148">
            <v>819</v>
          </cell>
          <cell r="AN148">
            <v>819</v>
          </cell>
          <cell r="AO148">
            <v>1</v>
          </cell>
        </row>
        <row r="149">
          <cell r="B149" t="str">
            <v>0E1B9800621</v>
          </cell>
          <cell r="C149" t="str">
            <v>0E1B980062</v>
          </cell>
          <cell r="D149" t="str">
            <v>ABR-19</v>
          </cell>
          <cell r="E149">
            <v>1</v>
          </cell>
          <cell r="F149" t="str">
            <v>2019659</v>
          </cell>
          <cell r="G149" t="str">
            <v>SR MANTENIMIENTO CORRECTIVO</v>
          </cell>
          <cell r="H149" t="str">
            <v>6655</v>
          </cell>
          <cell r="I149" t="str">
            <v>03/04/2019 20:58</v>
          </cell>
          <cell r="J149" t="str">
            <v>100037</v>
          </cell>
          <cell r="K149" t="str">
            <v>PITSS</v>
          </cell>
          <cell r="L149" t="str">
            <v>ASP</v>
          </cell>
          <cell r="M149" t="str">
            <v>MAGNETI MARELLI TOLUCA MEXICO S DE RL DE CV</v>
          </cell>
          <cell r="N149" t="str">
            <v>AV DE LA INDUSTRIA AUTOMOTRIZ No 7 MZ-4 LT-3</v>
          </cell>
          <cell r="O149" t="str">
            <v>Mexico-MEX</v>
          </cell>
          <cell r="P149">
            <v>0</v>
          </cell>
          <cell r="Q149" t="str">
            <v>INTERIOR</v>
          </cell>
          <cell r="R149">
            <v>117</v>
          </cell>
          <cell r="S149" t="str">
            <v>&gt;60</v>
          </cell>
          <cell r="T149" t="str">
            <v>A4 Color Laser MFPs</v>
          </cell>
          <cell r="U149" t="str">
            <v>A4</v>
          </cell>
          <cell r="V149" t="str">
            <v>Ciudad principal</v>
          </cell>
          <cell r="W149" t="str">
            <v>1-&gt;60</v>
          </cell>
          <cell r="X149">
            <v>1.05</v>
          </cell>
          <cell r="Y149">
            <v>750.75000000000011</v>
          </cell>
          <cell r="Z149">
            <v>1</v>
          </cell>
          <cell r="AA149">
            <v>1.5</v>
          </cell>
          <cell r="AB149">
            <v>5</v>
          </cell>
          <cell r="AC149">
            <v>0.3</v>
          </cell>
          <cell r="AD149">
            <v>0</v>
          </cell>
          <cell r="AE149">
            <v>0</v>
          </cell>
          <cell r="AF149">
            <v>43559</v>
          </cell>
          <cell r="AG149">
            <v>43559</v>
          </cell>
          <cell r="AH149">
            <v>0</v>
          </cell>
          <cell r="AI149" t="str">
            <v>0-1 día</v>
          </cell>
          <cell r="AJ149">
            <v>0</v>
          </cell>
          <cell r="AK149">
            <v>0</v>
          </cell>
          <cell r="AL149">
            <v>0</v>
          </cell>
          <cell r="AM149">
            <v>750.75000000000011</v>
          </cell>
          <cell r="AN149">
            <v>750.75</v>
          </cell>
          <cell r="AO149">
            <v>1</v>
          </cell>
        </row>
        <row r="150">
          <cell r="B150" t="str">
            <v>0A2T3802651</v>
          </cell>
          <cell r="C150" t="str">
            <v>0A2T380265</v>
          </cell>
          <cell r="D150" t="str">
            <v>ABR-19</v>
          </cell>
          <cell r="E150">
            <v>1</v>
          </cell>
          <cell r="F150" t="str">
            <v>2018817</v>
          </cell>
          <cell r="G150" t="str">
            <v>SR MANTENIMIENTO CORRECTIVO</v>
          </cell>
          <cell r="H150" t="str">
            <v>3616</v>
          </cell>
          <cell r="I150" t="str">
            <v>02/04/2019 11:30</v>
          </cell>
          <cell r="J150" t="str">
            <v>800027</v>
          </cell>
          <cell r="K150" t="str">
            <v>PITSS</v>
          </cell>
          <cell r="L150" t="str">
            <v>ASP</v>
          </cell>
          <cell r="M150" t="str">
            <v>GBT TRAVEL SERVICES MEXICO S DE RL DE CV</v>
          </cell>
          <cell r="N150" t="str">
            <v>AV. MARIANO OTERO NO 2510-2</v>
          </cell>
          <cell r="O150" t="str">
            <v>Guadalajara-JAL</v>
          </cell>
          <cell r="P150">
            <v>0</v>
          </cell>
          <cell r="Q150" t="str">
            <v>INTERIOR</v>
          </cell>
          <cell r="R150">
            <v>119</v>
          </cell>
          <cell r="S150" t="str">
            <v>&gt;60</v>
          </cell>
          <cell r="T150" t="str">
            <v>A4 Mono MFPs</v>
          </cell>
          <cell r="U150" t="str">
            <v>A4</v>
          </cell>
          <cell r="V150" t="str">
            <v>Ciudad principal</v>
          </cell>
          <cell r="W150" t="str">
            <v>1-&gt;60</v>
          </cell>
          <cell r="X150">
            <v>1.05</v>
          </cell>
          <cell r="Y150">
            <v>750.75000000000011</v>
          </cell>
          <cell r="Z150">
            <v>1</v>
          </cell>
          <cell r="AA150">
            <v>3.8000000000000003</v>
          </cell>
          <cell r="AB150">
            <v>5</v>
          </cell>
          <cell r="AC150">
            <v>0.76</v>
          </cell>
          <cell r="AD150">
            <v>0</v>
          </cell>
          <cell r="AE150">
            <v>0</v>
          </cell>
          <cell r="AF150">
            <v>43559</v>
          </cell>
          <cell r="AG150">
            <v>43559</v>
          </cell>
          <cell r="AH150">
            <v>0</v>
          </cell>
          <cell r="AI150" t="str">
            <v>0-1 día</v>
          </cell>
          <cell r="AJ150">
            <v>0</v>
          </cell>
          <cell r="AK150">
            <v>0</v>
          </cell>
          <cell r="AL150">
            <v>0</v>
          </cell>
          <cell r="AM150">
            <v>750.75000000000011</v>
          </cell>
          <cell r="AN150">
            <v>750.75</v>
          </cell>
          <cell r="AO150">
            <v>1</v>
          </cell>
        </row>
        <row r="151">
          <cell r="B151" t="str">
            <v>03AG8803551</v>
          </cell>
          <cell r="C151" t="str">
            <v>03AG880355</v>
          </cell>
          <cell r="D151" t="str">
            <v>ABR-19</v>
          </cell>
          <cell r="E151">
            <v>1</v>
          </cell>
          <cell r="F151" t="str">
            <v>2019013</v>
          </cell>
          <cell r="G151" t="str">
            <v>SR MANTENIMIENTO CORRECTIVO</v>
          </cell>
          <cell r="H151" t="str">
            <v>8075</v>
          </cell>
          <cell r="I151" t="str">
            <v>02/04/2019 16:13</v>
          </cell>
          <cell r="J151" t="str">
            <v>800072</v>
          </cell>
          <cell r="K151" t="str">
            <v>PITSS</v>
          </cell>
          <cell r="L151" t="str">
            <v>ASP</v>
          </cell>
          <cell r="M151" t="str">
            <v>OPERADORA OMX SA DE CV</v>
          </cell>
          <cell r="N151" t="str">
            <v>AV MEXICO 3370</v>
          </cell>
          <cell r="O151" t="str">
            <v>Zapopan-JAL</v>
          </cell>
          <cell r="P151">
            <v>0</v>
          </cell>
          <cell r="Q151" t="str">
            <v>INTERIOR</v>
          </cell>
          <cell r="R151">
            <v>6</v>
          </cell>
          <cell r="S151" t="str">
            <v>Entre 3 y 6</v>
          </cell>
          <cell r="T151" t="str">
            <v>Departmental Digital</v>
          </cell>
          <cell r="U151" t="str">
            <v>A3</v>
          </cell>
          <cell r="V151" t="str">
            <v>Ciudad principal</v>
          </cell>
          <cell r="W151" t="str">
            <v>2-Entre 3 y 6</v>
          </cell>
          <cell r="X151">
            <v>0</v>
          </cell>
          <cell r="Y151">
            <v>0</v>
          </cell>
          <cell r="Z151">
            <v>1</v>
          </cell>
          <cell r="AA151">
            <v>1.28</v>
          </cell>
          <cell r="AB151">
            <v>5</v>
          </cell>
          <cell r="AC151">
            <v>0.25600000000000001</v>
          </cell>
          <cell r="AD151">
            <v>0</v>
          </cell>
          <cell r="AE151">
            <v>0</v>
          </cell>
          <cell r="AF151">
            <v>43558</v>
          </cell>
          <cell r="AG151">
            <v>43559</v>
          </cell>
          <cell r="AH151">
            <v>1</v>
          </cell>
          <cell r="AI151" t="str">
            <v>0-1 día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4</v>
          </cell>
        </row>
        <row r="152">
          <cell r="B152" t="str">
            <v>0A1H0207351</v>
          </cell>
          <cell r="C152" t="str">
            <v>0A1H020735</v>
          </cell>
          <cell r="D152" t="str">
            <v>ABR-19</v>
          </cell>
          <cell r="E152">
            <v>1</v>
          </cell>
          <cell r="F152" t="str">
            <v>2017883</v>
          </cell>
          <cell r="G152" t="str">
            <v>SR MANTENIMIENTO CORRECTIVO</v>
          </cell>
          <cell r="H152" t="str">
            <v>6705</v>
          </cell>
          <cell r="I152" t="str">
            <v>01/04/2019 08:48</v>
          </cell>
          <cell r="J152" t="str">
            <v>500157</v>
          </cell>
          <cell r="K152" t="str">
            <v>PITSS</v>
          </cell>
          <cell r="L152" t="str">
            <v>ASP</v>
          </cell>
          <cell r="M152" t="str">
            <v>OFFICE DEPOT DE MEXICO SA DE CV</v>
          </cell>
          <cell r="N152" t="str">
            <v>AV PASEO TRIUNFO LA REP 6321</v>
          </cell>
          <cell r="O152" t="str">
            <v>CIUDAD JUAREZ-CHIH</v>
          </cell>
          <cell r="P152">
            <v>0</v>
          </cell>
          <cell r="Q152" t="str">
            <v>INTERIOR</v>
          </cell>
          <cell r="R152">
            <v>47</v>
          </cell>
          <cell r="S152" t="str">
            <v>Entre 31 y 60</v>
          </cell>
          <cell r="T152" t="str">
            <v>WF Mono Systems and Legacy Color</v>
          </cell>
          <cell r="U152" t="str">
            <v>WF</v>
          </cell>
          <cell r="V152" t="str">
            <v>Ciudad principal</v>
          </cell>
          <cell r="W152" t="str">
            <v>3-Entre 31 y 60</v>
          </cell>
          <cell r="X152">
            <v>1.1000000000000001</v>
          </cell>
          <cell r="Y152">
            <v>1730.3000000000004</v>
          </cell>
          <cell r="Z152">
            <v>1</v>
          </cell>
          <cell r="AA152">
            <v>4.45</v>
          </cell>
          <cell r="AB152">
            <v>4</v>
          </cell>
          <cell r="AC152">
            <v>1.1125</v>
          </cell>
          <cell r="AD152">
            <v>2.8125000000000011E-2</v>
          </cell>
          <cell r="AE152">
            <v>-44.240625000000023</v>
          </cell>
          <cell r="AF152">
            <v>43559</v>
          </cell>
          <cell r="AG152">
            <v>43559</v>
          </cell>
          <cell r="AH152">
            <v>0</v>
          </cell>
          <cell r="AI152" t="str">
            <v>0-1 día</v>
          </cell>
          <cell r="AJ152">
            <v>0</v>
          </cell>
          <cell r="AK152">
            <v>0</v>
          </cell>
          <cell r="AL152">
            <v>0</v>
          </cell>
          <cell r="AM152">
            <v>1730.3000000000004</v>
          </cell>
          <cell r="AN152">
            <v>1730.3</v>
          </cell>
          <cell r="AO152">
            <v>1</v>
          </cell>
        </row>
        <row r="153">
          <cell r="B153" t="str">
            <v>9HB3295781</v>
          </cell>
          <cell r="C153" t="str">
            <v>9HB329578</v>
          </cell>
          <cell r="D153" t="str">
            <v>ABR-19</v>
          </cell>
          <cell r="E153">
            <v>1</v>
          </cell>
          <cell r="F153" t="str">
            <v>2018273</v>
          </cell>
          <cell r="G153" t="str">
            <v>SR MANTENIMIENTO CORRECTIVO</v>
          </cell>
          <cell r="H153" t="str">
            <v>4002</v>
          </cell>
          <cell r="I153" t="str">
            <v>01/04/2019 14:34</v>
          </cell>
          <cell r="J153" t="str">
            <v>800187</v>
          </cell>
          <cell r="K153" t="str">
            <v>PITSS</v>
          </cell>
          <cell r="L153" t="str">
            <v>ASP</v>
          </cell>
          <cell r="M153" t="str">
            <v>PAPERBOARD PRODUCTS DE MEXICO SA DE CV</v>
          </cell>
          <cell r="N153" t="str">
            <v>AV CAMPANARIO 99 C-36</v>
          </cell>
          <cell r="O153" t="str">
            <v>QUERETARO-QRO</v>
          </cell>
          <cell r="P153">
            <v>0</v>
          </cell>
          <cell r="Q153" t="str">
            <v>INTERIOR</v>
          </cell>
          <cell r="R153">
            <v>2678</v>
          </cell>
          <cell r="S153" t="str">
            <v>&gt;60</v>
          </cell>
          <cell r="T153" t="str">
            <v>A4 Mono MFPs</v>
          </cell>
          <cell r="U153" t="str">
            <v>A4</v>
          </cell>
          <cell r="V153" t="str">
            <v>Ciudad principal</v>
          </cell>
          <cell r="W153" t="str">
            <v>1-&gt;60</v>
          </cell>
          <cell r="X153">
            <v>1.05</v>
          </cell>
          <cell r="Y153">
            <v>750.75000000000011</v>
          </cell>
          <cell r="Z153">
            <v>1</v>
          </cell>
          <cell r="AA153">
            <v>3.35</v>
          </cell>
          <cell r="AB153">
            <v>5</v>
          </cell>
          <cell r="AC153">
            <v>0.67</v>
          </cell>
          <cell r="AD153">
            <v>0</v>
          </cell>
          <cell r="AE153">
            <v>0</v>
          </cell>
          <cell r="AF153">
            <v>43559</v>
          </cell>
          <cell r="AG153">
            <v>43559</v>
          </cell>
          <cell r="AH153">
            <v>0</v>
          </cell>
          <cell r="AI153" t="str">
            <v>0-1 día</v>
          </cell>
          <cell r="AJ153">
            <v>0</v>
          </cell>
          <cell r="AK153">
            <v>0</v>
          </cell>
          <cell r="AL153">
            <v>0</v>
          </cell>
          <cell r="AM153">
            <v>750.75000000000011</v>
          </cell>
          <cell r="AN153" t="e">
            <v>#N/A</v>
          </cell>
          <cell r="AO153">
            <v>1</v>
          </cell>
        </row>
        <row r="154">
          <cell r="B154" t="str">
            <v>0BG29488931</v>
          </cell>
          <cell r="C154" t="str">
            <v>0BG2948893</v>
          </cell>
          <cell r="D154" t="str">
            <v>ABR-19</v>
          </cell>
          <cell r="E154">
            <v>1</v>
          </cell>
          <cell r="F154" t="str">
            <v>2013303</v>
          </cell>
          <cell r="G154" t="str">
            <v>SR MANTENIMIENTO CORRECTIVO</v>
          </cell>
          <cell r="H154" t="str">
            <v>4395</v>
          </cell>
          <cell r="I154" t="str">
            <v>22/03/2019 09:45</v>
          </cell>
          <cell r="J154" t="str">
            <v>500083</v>
          </cell>
          <cell r="K154" t="str">
            <v>PITSS</v>
          </cell>
          <cell r="L154" t="str">
            <v>ASP</v>
          </cell>
          <cell r="M154" t="str">
            <v>OFFICE DEPOT DE MEXICO SA DE CV</v>
          </cell>
          <cell r="N154" t="str">
            <v>MORELOS No 406 ORIENTE</v>
          </cell>
          <cell r="O154" t="str">
            <v>Monterrey-NL</v>
          </cell>
          <cell r="P154">
            <v>0</v>
          </cell>
          <cell r="Q154" t="str">
            <v>INTERIOR</v>
          </cell>
          <cell r="R154">
            <v>63</v>
          </cell>
          <cell r="S154" t="str">
            <v>&gt;60</v>
          </cell>
          <cell r="T154" t="str">
            <v>Light Production Digital Business</v>
          </cell>
          <cell r="U154" t="str">
            <v>Entry Production</v>
          </cell>
          <cell r="V154" t="str">
            <v>Ciudad principal</v>
          </cell>
          <cell r="W154" t="str">
            <v>3-&gt;60</v>
          </cell>
          <cell r="X154">
            <v>1.1499999999999999</v>
          </cell>
          <cell r="Y154">
            <v>1808.95</v>
          </cell>
          <cell r="Z154">
            <v>1</v>
          </cell>
          <cell r="AA154">
            <v>3.47</v>
          </cell>
          <cell r="AB154">
            <v>4</v>
          </cell>
          <cell r="AC154">
            <v>0.86750000000000005</v>
          </cell>
          <cell r="AD154">
            <v>0</v>
          </cell>
          <cell r="AE154">
            <v>0</v>
          </cell>
          <cell r="AF154">
            <v>43559</v>
          </cell>
          <cell r="AG154">
            <v>43559</v>
          </cell>
          <cell r="AH154">
            <v>0</v>
          </cell>
          <cell r="AI154" t="str">
            <v>0-1 día</v>
          </cell>
          <cell r="AJ154">
            <v>0</v>
          </cell>
          <cell r="AK154">
            <v>0</v>
          </cell>
          <cell r="AL154">
            <v>0</v>
          </cell>
          <cell r="AM154">
            <v>1808.95</v>
          </cell>
          <cell r="AN154">
            <v>1258.4000000000001</v>
          </cell>
          <cell r="AO154">
            <v>1</v>
          </cell>
        </row>
        <row r="155">
          <cell r="B155" t="str">
            <v>0EX92931591</v>
          </cell>
          <cell r="C155" t="str">
            <v>0EX9293159</v>
          </cell>
          <cell r="D155" t="str">
            <v>ABR-19</v>
          </cell>
          <cell r="E155">
            <v>1</v>
          </cell>
          <cell r="F155" t="str">
            <v>2019883</v>
          </cell>
          <cell r="G155" t="str">
            <v>SR MANTENIMIENTO CORRECTIVO</v>
          </cell>
          <cell r="H155" t="str">
            <v>5866</v>
          </cell>
          <cell r="I155" t="str">
            <v>04/04/2019 09:38</v>
          </cell>
          <cell r="J155" t="str">
            <v>800146</v>
          </cell>
          <cell r="K155" t="str">
            <v>PITSS</v>
          </cell>
          <cell r="L155" t="str">
            <v>ASP</v>
          </cell>
          <cell r="M155" t="str">
            <v>OPERADORA OMX SA DE CV</v>
          </cell>
          <cell r="N155" t="str">
            <v>BLVD ADOLFO LOPEZ MATEOS 2540</v>
          </cell>
          <cell r="O155" t="str">
            <v>LEON-GTO</v>
          </cell>
          <cell r="P155">
            <v>0</v>
          </cell>
          <cell r="Q155" t="str">
            <v>INTERIOR</v>
          </cell>
          <cell r="R155">
            <v>28</v>
          </cell>
          <cell r="S155" t="str">
            <v>Entre 16 y 30</v>
          </cell>
          <cell r="T155" t="str">
            <v>Departmental Digital</v>
          </cell>
          <cell r="U155" t="str">
            <v>A3</v>
          </cell>
          <cell r="V155" t="str">
            <v>Ciudad principal</v>
          </cell>
          <cell r="W155" t="str">
            <v>2-Entre 16 y 30</v>
          </cell>
          <cell r="X155">
            <v>0.8</v>
          </cell>
          <cell r="Y155">
            <v>1092</v>
          </cell>
          <cell r="Z155">
            <v>1</v>
          </cell>
          <cell r="AA155">
            <v>0.62</v>
          </cell>
          <cell r="AB155">
            <v>5</v>
          </cell>
          <cell r="AC155">
            <v>0.124</v>
          </cell>
          <cell r="AD155">
            <v>0</v>
          </cell>
          <cell r="AE155">
            <v>0</v>
          </cell>
          <cell r="AF155">
            <v>43559</v>
          </cell>
          <cell r="AG155">
            <v>43559</v>
          </cell>
          <cell r="AH155">
            <v>0</v>
          </cell>
          <cell r="AI155" t="str">
            <v>0-1 día</v>
          </cell>
          <cell r="AJ155">
            <v>0</v>
          </cell>
          <cell r="AK155">
            <v>0</v>
          </cell>
          <cell r="AL155">
            <v>0</v>
          </cell>
          <cell r="AM155">
            <v>1092</v>
          </cell>
          <cell r="AN155">
            <v>1433.25</v>
          </cell>
          <cell r="AO155">
            <v>3</v>
          </cell>
        </row>
        <row r="156">
          <cell r="B156" t="str">
            <v>03AG8803772</v>
          </cell>
          <cell r="C156" t="str">
            <v>03AG880377</v>
          </cell>
          <cell r="D156" t="str">
            <v>ABR-19</v>
          </cell>
          <cell r="E156">
            <v>1</v>
          </cell>
          <cell r="F156" t="str">
            <v>2019895</v>
          </cell>
          <cell r="G156" t="str">
            <v>SR MANTENIMIENTO CORRECTIVO</v>
          </cell>
          <cell r="H156" t="str">
            <v>8075</v>
          </cell>
          <cell r="I156" t="str">
            <v>04/04/2019 09:48</v>
          </cell>
          <cell r="J156" t="str">
            <v>800146</v>
          </cell>
          <cell r="K156" t="str">
            <v>PITSS</v>
          </cell>
          <cell r="L156" t="str">
            <v>ASP</v>
          </cell>
          <cell r="M156" t="str">
            <v>OPERADORA OMX SA DE CV</v>
          </cell>
          <cell r="N156" t="str">
            <v>BLVD ADOLFO LOPEZ MATEOS 2540</v>
          </cell>
          <cell r="O156" t="str">
            <v>LEON-GTO</v>
          </cell>
          <cell r="P156">
            <v>0</v>
          </cell>
          <cell r="Q156" t="str">
            <v>INTERIOR</v>
          </cell>
          <cell r="R156">
            <v>3</v>
          </cell>
          <cell r="S156" t="str">
            <v>&lt;=3</v>
          </cell>
          <cell r="T156" t="str">
            <v>Departmental Digital</v>
          </cell>
          <cell r="U156" t="str">
            <v>A3</v>
          </cell>
          <cell r="V156" t="str">
            <v>Ciudad principal</v>
          </cell>
          <cell r="W156" t="str">
            <v>2-&lt;=3</v>
          </cell>
          <cell r="X156">
            <v>0</v>
          </cell>
          <cell r="Y156">
            <v>0</v>
          </cell>
          <cell r="Z156">
            <v>1</v>
          </cell>
          <cell r="AA156">
            <v>1.28</v>
          </cell>
          <cell r="AB156">
            <v>5</v>
          </cell>
          <cell r="AC156">
            <v>0.25600000000000001</v>
          </cell>
          <cell r="AD156">
            <v>0</v>
          </cell>
          <cell r="AE156">
            <v>0</v>
          </cell>
          <cell r="AF156">
            <v>43559</v>
          </cell>
          <cell r="AG156">
            <v>43559</v>
          </cell>
          <cell r="AH156">
            <v>0</v>
          </cell>
          <cell r="AI156" t="str">
            <v>0-1 día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819</v>
          </cell>
          <cell r="AO156">
            <v>4</v>
          </cell>
        </row>
        <row r="157">
          <cell r="B157" t="str">
            <v>03BT8019641</v>
          </cell>
          <cell r="C157" t="str">
            <v>03BT801964</v>
          </cell>
          <cell r="D157" t="str">
            <v>ABR-19</v>
          </cell>
          <cell r="E157">
            <v>1</v>
          </cell>
          <cell r="F157" t="str">
            <v>2019451</v>
          </cell>
          <cell r="G157" t="str">
            <v>SR INSTALACION DE EQUIPO</v>
          </cell>
          <cell r="H157" t="str">
            <v>3346</v>
          </cell>
          <cell r="I157" t="str">
            <v>03/04/2019 12:44</v>
          </cell>
          <cell r="J157" t="str">
            <v>800186</v>
          </cell>
          <cell r="K157" t="str">
            <v>PITSS</v>
          </cell>
          <cell r="L157" t="str">
            <v>ASP</v>
          </cell>
          <cell r="M157" t="str">
            <v>TELEFONOS DE MEXICO SA B DE CV</v>
          </cell>
          <cell r="N157" t="str">
            <v>AV  ZARAGOZA 396</v>
          </cell>
          <cell r="O157" t="str">
            <v>QUERETARO-QRO</v>
          </cell>
          <cell r="P157">
            <v>0</v>
          </cell>
          <cell r="Q157" t="str">
            <v>INTERIOR</v>
          </cell>
          <cell r="R157" t="str">
            <v xml:space="preserve">  </v>
          </cell>
          <cell r="S157" t="str">
            <v>&gt;60</v>
          </cell>
          <cell r="T157" t="str">
            <v>A4 Mono MFPs</v>
          </cell>
          <cell r="U157" t="str">
            <v>A4</v>
          </cell>
          <cell r="V157" t="str">
            <v>Ciudad principal</v>
          </cell>
          <cell r="W157" t="str">
            <v>1-&gt;60</v>
          </cell>
          <cell r="X157">
            <v>1</v>
          </cell>
          <cell r="Y157">
            <v>1072.5000000000002</v>
          </cell>
          <cell r="Z157">
            <v>0</v>
          </cell>
          <cell r="AA157">
            <v>5</v>
          </cell>
          <cell r="AB157">
            <v>5</v>
          </cell>
          <cell r="AC157">
            <v>1</v>
          </cell>
          <cell r="AD157">
            <v>0</v>
          </cell>
          <cell r="AE157">
            <v>0</v>
          </cell>
          <cell r="AF157">
            <v>43559</v>
          </cell>
          <cell r="AG157">
            <v>43559</v>
          </cell>
          <cell r="AH157">
            <v>0</v>
          </cell>
          <cell r="AI157" t="str">
            <v>0-1 día</v>
          </cell>
          <cell r="AJ157">
            <v>0</v>
          </cell>
          <cell r="AK157">
            <v>0</v>
          </cell>
          <cell r="AL157">
            <v>0</v>
          </cell>
          <cell r="AM157">
            <v>1072.5000000000002</v>
          </cell>
          <cell r="AN157">
            <v>0</v>
          </cell>
          <cell r="AO157">
            <v>1</v>
          </cell>
        </row>
        <row r="158">
          <cell r="B158" t="str">
            <v>0EX92931451</v>
          </cell>
          <cell r="C158" t="str">
            <v>0EX9293145</v>
          </cell>
          <cell r="D158" t="str">
            <v>ABR-19</v>
          </cell>
          <cell r="E158">
            <v>1</v>
          </cell>
          <cell r="F158" t="str">
            <v>2019915</v>
          </cell>
          <cell r="G158" t="str">
            <v>SR MANTENIMIENTO CORRECTIVO</v>
          </cell>
          <cell r="H158" t="str">
            <v>5866</v>
          </cell>
          <cell r="I158" t="str">
            <v>04/04/2019 10:24</v>
          </cell>
          <cell r="J158" t="str">
            <v>800200</v>
          </cell>
          <cell r="K158" t="str">
            <v>PITSS</v>
          </cell>
          <cell r="L158" t="str">
            <v>ASP</v>
          </cell>
          <cell r="M158" t="str">
            <v>OPERADORA OMX SA DE CV</v>
          </cell>
          <cell r="N158" t="str">
            <v>AV MEXICO 3370</v>
          </cell>
          <cell r="O158" t="str">
            <v>Zapopan-JAL</v>
          </cell>
          <cell r="P158">
            <v>0</v>
          </cell>
          <cell r="Q158" t="str">
            <v>INTERIOR</v>
          </cell>
          <cell r="R158">
            <v>12</v>
          </cell>
          <cell r="S158" t="str">
            <v>Entre 7 y 15</v>
          </cell>
          <cell r="T158" t="str">
            <v>Departmental Digital</v>
          </cell>
          <cell r="U158" t="str">
            <v>A3</v>
          </cell>
          <cell r="V158" t="str">
            <v>Ciudad principal</v>
          </cell>
          <cell r="W158" t="str">
            <v>2-Entre 7 y 15</v>
          </cell>
          <cell r="X158">
            <v>0.6</v>
          </cell>
          <cell r="Y158">
            <v>819</v>
          </cell>
          <cell r="Z158">
            <v>1</v>
          </cell>
          <cell r="AA158">
            <v>1.4</v>
          </cell>
          <cell r="AB158">
            <v>5</v>
          </cell>
          <cell r="AC158">
            <v>0.27999999999999997</v>
          </cell>
          <cell r="AD158">
            <v>0</v>
          </cell>
          <cell r="AE158">
            <v>0</v>
          </cell>
          <cell r="AF158">
            <v>43559</v>
          </cell>
          <cell r="AG158">
            <v>43559</v>
          </cell>
          <cell r="AH158">
            <v>0</v>
          </cell>
          <cell r="AI158" t="str">
            <v>0-1 día</v>
          </cell>
          <cell r="AJ158">
            <v>0</v>
          </cell>
          <cell r="AK158">
            <v>0</v>
          </cell>
          <cell r="AL158">
            <v>0</v>
          </cell>
          <cell r="AM158">
            <v>819</v>
          </cell>
          <cell r="AN158">
            <v>819</v>
          </cell>
          <cell r="AO158">
            <v>2</v>
          </cell>
        </row>
        <row r="159">
          <cell r="B159" t="str">
            <v>0PW49799411</v>
          </cell>
          <cell r="C159" t="str">
            <v>0PW4979941</v>
          </cell>
          <cell r="D159" t="str">
            <v>ABR-19</v>
          </cell>
          <cell r="E159">
            <v>1</v>
          </cell>
          <cell r="F159" t="str">
            <v>2018377</v>
          </cell>
          <cell r="G159" t="str">
            <v>SR ASISTENCIA A CLIENTES</v>
          </cell>
          <cell r="H159" t="str">
            <v>7142</v>
          </cell>
          <cell r="I159" t="str">
            <v>01/04/2019 17:53</v>
          </cell>
          <cell r="J159" t="str">
            <v>800188</v>
          </cell>
          <cell r="K159" t="str">
            <v>PITSS</v>
          </cell>
          <cell r="L159" t="str">
            <v>ASP</v>
          </cell>
          <cell r="M159" t="str">
            <v>PROCTER &amp; GAMBLE MANUFACTURING MEXICO S DE RL DE C</v>
          </cell>
          <cell r="N159" t="str">
            <v>AUTOPISTA QUERETARO CELAYA KM 16 SN</v>
          </cell>
          <cell r="O159" t="str">
            <v>Guanajuato-GTO</v>
          </cell>
          <cell r="P159">
            <v>0</v>
          </cell>
          <cell r="Q159" t="str">
            <v>INTERIOR</v>
          </cell>
          <cell r="R159" t="str">
            <v xml:space="preserve">  </v>
          </cell>
          <cell r="S159" t="str">
            <v>&gt;60</v>
          </cell>
          <cell r="T159" t="str">
            <v>WF Mono Systems and Legacy Color</v>
          </cell>
          <cell r="U159" t="str">
            <v>WF</v>
          </cell>
          <cell r="V159" t="str">
            <v>Ciudad principal</v>
          </cell>
          <cell r="W159" t="str">
            <v>3-&gt;60</v>
          </cell>
          <cell r="X159">
            <v>1</v>
          </cell>
          <cell r="Y159">
            <v>1573.0000000000002</v>
          </cell>
          <cell r="Z159">
            <v>1</v>
          </cell>
          <cell r="AA159">
            <v>0.42</v>
          </cell>
          <cell r="AB159">
            <v>4</v>
          </cell>
          <cell r="AC159">
            <v>0.105</v>
          </cell>
          <cell r="AD159">
            <v>0</v>
          </cell>
          <cell r="AE159">
            <v>0</v>
          </cell>
          <cell r="AF159">
            <v>43559</v>
          </cell>
          <cell r="AG159">
            <v>43559</v>
          </cell>
          <cell r="AH159">
            <v>0</v>
          </cell>
          <cell r="AI159" t="str">
            <v>0-1 día</v>
          </cell>
          <cell r="AJ159">
            <v>0</v>
          </cell>
          <cell r="AK159">
            <v>0</v>
          </cell>
          <cell r="AL159">
            <v>0</v>
          </cell>
          <cell r="AM159">
            <v>1573.0000000000002</v>
          </cell>
          <cell r="AN159">
            <v>1258.4000000000001</v>
          </cell>
          <cell r="AO159">
            <v>1</v>
          </cell>
        </row>
        <row r="160">
          <cell r="B160" t="str">
            <v>09BR3818701</v>
          </cell>
          <cell r="C160" t="str">
            <v>09BR381870</v>
          </cell>
          <cell r="D160" t="str">
            <v>ABR-19</v>
          </cell>
          <cell r="E160">
            <v>1</v>
          </cell>
          <cell r="F160" t="str">
            <v>2019901</v>
          </cell>
          <cell r="G160" t="str">
            <v>SR MANTENIMIENTO CORRECTIVO</v>
          </cell>
          <cell r="H160" t="str">
            <v>3331</v>
          </cell>
          <cell r="I160" t="str">
            <v>04/04/2019 10:07</v>
          </cell>
          <cell r="J160" t="str">
            <v>500027</v>
          </cell>
          <cell r="K160" t="str">
            <v>PITSS</v>
          </cell>
          <cell r="L160" t="str">
            <v>ASP</v>
          </cell>
          <cell r="M160" t="str">
            <v>JANSSEN DE MEXICO S DE RL DE CV</v>
          </cell>
          <cell r="N160" t="str">
            <v>CIRCUITO INTERIOR NORTE No 1820</v>
          </cell>
          <cell r="O160" t="str">
            <v>Ciudad Juarez-CHIH</v>
          </cell>
          <cell r="P160">
            <v>1</v>
          </cell>
          <cell r="Q160" t="str">
            <v>INTERIOR</v>
          </cell>
          <cell r="R160">
            <v>2681</v>
          </cell>
          <cell r="S160" t="str">
            <v>&gt;60</v>
          </cell>
          <cell r="T160" t="str">
            <v>Entry Mono Printers</v>
          </cell>
          <cell r="U160" t="str">
            <v>A4</v>
          </cell>
          <cell r="V160" t="str">
            <v>Ciudad principal</v>
          </cell>
          <cell r="W160" t="str">
            <v>1-&gt;60</v>
          </cell>
          <cell r="X160">
            <v>1.05</v>
          </cell>
          <cell r="Y160">
            <v>0</v>
          </cell>
          <cell r="Z160">
            <v>1</v>
          </cell>
          <cell r="AA160">
            <v>0.55000000000000004</v>
          </cell>
          <cell r="AB160">
            <v>5</v>
          </cell>
          <cell r="AC160">
            <v>0.11000000000000001</v>
          </cell>
          <cell r="AD160">
            <v>0</v>
          </cell>
          <cell r="AE160">
            <v>0</v>
          </cell>
          <cell r="AF160">
            <v>43559</v>
          </cell>
          <cell r="AG160">
            <v>43559</v>
          </cell>
          <cell r="AH160">
            <v>0</v>
          </cell>
          <cell r="AI160" t="str">
            <v>0-1 día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1</v>
          </cell>
        </row>
        <row r="161">
          <cell r="B161" t="str">
            <v>0EX92999311</v>
          </cell>
          <cell r="C161" t="str">
            <v>0EX9299931</v>
          </cell>
          <cell r="D161" t="str">
            <v>ABR-19</v>
          </cell>
          <cell r="E161">
            <v>1</v>
          </cell>
          <cell r="F161" t="str">
            <v>2019979</v>
          </cell>
          <cell r="G161" t="str">
            <v>SR MANTENIMIENTO CORRECTIVO</v>
          </cell>
          <cell r="H161" t="str">
            <v>5866</v>
          </cell>
          <cell r="I161" t="str">
            <v>04/04/2019 11:22</v>
          </cell>
          <cell r="J161" t="str">
            <v>800110</v>
          </cell>
          <cell r="K161" t="str">
            <v>PITSS</v>
          </cell>
          <cell r="L161" t="str">
            <v>ASP</v>
          </cell>
          <cell r="M161" t="str">
            <v>ABASTECEDORA LUMEN SA DE CV</v>
          </cell>
          <cell r="N161" t="str">
            <v>SANTIAGO TAPIA No 954</v>
          </cell>
          <cell r="O161" t="str">
            <v>Morelia-MICH</v>
          </cell>
          <cell r="P161">
            <v>0</v>
          </cell>
          <cell r="Q161" t="str">
            <v>INTERIOR</v>
          </cell>
          <cell r="R161">
            <v>51</v>
          </cell>
          <cell r="S161" t="str">
            <v>Entre 31 y 60</v>
          </cell>
          <cell r="T161" t="str">
            <v>Departmental Digital</v>
          </cell>
          <cell r="U161" t="str">
            <v>A3</v>
          </cell>
          <cell r="V161" t="str">
            <v>Ciudad principal</v>
          </cell>
          <cell r="W161" t="str">
            <v>2-Entre 31 y 60</v>
          </cell>
          <cell r="X161">
            <v>1.05</v>
          </cell>
          <cell r="Y161">
            <v>1433.25</v>
          </cell>
          <cell r="Z161">
            <v>1</v>
          </cell>
          <cell r="AA161">
            <v>1.96</v>
          </cell>
          <cell r="AB161">
            <v>5</v>
          </cell>
          <cell r="AC161">
            <v>0.39200000000000002</v>
          </cell>
          <cell r="AD161">
            <v>0</v>
          </cell>
          <cell r="AE161">
            <v>0</v>
          </cell>
          <cell r="AF161">
            <v>43559</v>
          </cell>
          <cell r="AG161">
            <v>43559</v>
          </cell>
          <cell r="AH161">
            <v>0</v>
          </cell>
          <cell r="AI161" t="str">
            <v>0-1 día</v>
          </cell>
          <cell r="AJ161">
            <v>0</v>
          </cell>
          <cell r="AK161">
            <v>0</v>
          </cell>
          <cell r="AL161">
            <v>0</v>
          </cell>
          <cell r="AM161">
            <v>1433.25</v>
          </cell>
          <cell r="AN161">
            <v>1433.25</v>
          </cell>
          <cell r="AO161">
            <v>1</v>
          </cell>
        </row>
        <row r="162">
          <cell r="B162" t="str">
            <v>0EX73999261</v>
          </cell>
          <cell r="C162" t="str">
            <v>0EX7399926</v>
          </cell>
          <cell r="D162" t="str">
            <v>ABR-19</v>
          </cell>
          <cell r="E162">
            <v>1</v>
          </cell>
          <cell r="F162" t="str">
            <v>2019251</v>
          </cell>
          <cell r="G162" t="str">
            <v>SR MANTENIMIENTO CORRECTIVO</v>
          </cell>
          <cell r="H162" t="str">
            <v>5867</v>
          </cell>
          <cell r="I162" t="str">
            <v>03/04/2019 08:43</v>
          </cell>
          <cell r="J162" t="str">
            <v>500158</v>
          </cell>
          <cell r="K162" t="str">
            <v>PITSS</v>
          </cell>
          <cell r="L162" t="str">
            <v>ASP</v>
          </cell>
          <cell r="M162" t="str">
            <v>RIO BRAVO ELECTRICOS S DE RL DE CV</v>
          </cell>
          <cell r="N162" t="str">
            <v>RAFAEL PEREZ SERNA Y HENRY DUNANT</v>
          </cell>
          <cell r="O162" t="str">
            <v>CIUDAD JUAREZ-CHIH</v>
          </cell>
          <cell r="P162">
            <v>0</v>
          </cell>
          <cell r="Q162" t="str">
            <v>INTERIOR</v>
          </cell>
          <cell r="R162">
            <v>33</v>
          </cell>
          <cell r="S162" t="str">
            <v>Entre 31 y 60</v>
          </cell>
          <cell r="T162" t="str">
            <v>Office Digital</v>
          </cell>
          <cell r="U162" t="str">
            <v>A3</v>
          </cell>
          <cell r="V162" t="str">
            <v>Ciudad principal</v>
          </cell>
          <cell r="W162" t="str">
            <v>2-Entre 31 y 60</v>
          </cell>
          <cell r="X162">
            <v>1.05</v>
          </cell>
          <cell r="Y162">
            <v>1433.25</v>
          </cell>
          <cell r="Z162">
            <v>1</v>
          </cell>
          <cell r="AA162">
            <v>1.5</v>
          </cell>
          <cell r="AB162">
            <v>5</v>
          </cell>
          <cell r="AC162">
            <v>0.3</v>
          </cell>
          <cell r="AD162">
            <v>0</v>
          </cell>
          <cell r="AE162">
            <v>0</v>
          </cell>
          <cell r="AF162">
            <v>43558</v>
          </cell>
          <cell r="AG162">
            <v>43559</v>
          </cell>
          <cell r="AH162">
            <v>1</v>
          </cell>
          <cell r="AI162" t="str">
            <v>0-1 día</v>
          </cell>
          <cell r="AJ162">
            <v>0</v>
          </cell>
          <cell r="AK162">
            <v>0</v>
          </cell>
          <cell r="AL162">
            <v>0</v>
          </cell>
          <cell r="AM162">
            <v>1433.25</v>
          </cell>
          <cell r="AN162">
            <v>1433.25</v>
          </cell>
          <cell r="AO162">
            <v>1</v>
          </cell>
        </row>
        <row r="163">
          <cell r="B163" t="str">
            <v>0A4T5544011</v>
          </cell>
          <cell r="C163" t="str">
            <v>0A4T554401</v>
          </cell>
          <cell r="D163" t="str">
            <v>ABR-19</v>
          </cell>
          <cell r="E163">
            <v>1</v>
          </cell>
          <cell r="F163" t="str">
            <v>2019285</v>
          </cell>
          <cell r="G163" t="str">
            <v>SR MANTENIMIENTO CORRECTIVO</v>
          </cell>
          <cell r="H163" t="str">
            <v>3611</v>
          </cell>
          <cell r="I163" t="str">
            <v>03/04/2019 09:23</v>
          </cell>
          <cell r="J163" t="str">
            <v>500155</v>
          </cell>
          <cell r="K163" t="str">
            <v>PITSS</v>
          </cell>
          <cell r="L163" t="str">
            <v>ASP</v>
          </cell>
          <cell r="M163" t="str">
            <v>HONEYWELL AUTOMOTIVE DE MEXICO S DE RL DE CV</v>
          </cell>
          <cell r="N163" t="str">
            <v>AV PARQUE INDUSTRIAL JUAREZ 3328</v>
          </cell>
          <cell r="O163" t="str">
            <v>CIUDAD JUAREZ-CHIH</v>
          </cell>
          <cell r="P163">
            <v>0</v>
          </cell>
          <cell r="Q163" t="str">
            <v>INTERIOR</v>
          </cell>
          <cell r="R163">
            <v>146</v>
          </cell>
          <cell r="S163" t="str">
            <v>&gt;60</v>
          </cell>
          <cell r="T163" t="str">
            <v>Entry Mono Printers</v>
          </cell>
          <cell r="U163" t="str">
            <v>A4</v>
          </cell>
          <cell r="V163" t="str">
            <v>Ciudad principal</v>
          </cell>
          <cell r="W163" t="str">
            <v>1-&gt;60</v>
          </cell>
          <cell r="X163">
            <v>1.05</v>
          </cell>
          <cell r="Y163">
            <v>750.75000000000011</v>
          </cell>
          <cell r="Z163">
            <v>1</v>
          </cell>
          <cell r="AA163">
            <v>1.29</v>
          </cell>
          <cell r="AB163">
            <v>5</v>
          </cell>
          <cell r="AC163">
            <v>0.25800000000000001</v>
          </cell>
          <cell r="AD163">
            <v>0</v>
          </cell>
          <cell r="AE163">
            <v>0</v>
          </cell>
          <cell r="AF163">
            <v>43559</v>
          </cell>
          <cell r="AG163">
            <v>43559</v>
          </cell>
          <cell r="AH163">
            <v>0</v>
          </cell>
          <cell r="AI163" t="str">
            <v>0-1 día</v>
          </cell>
          <cell r="AJ163">
            <v>0</v>
          </cell>
          <cell r="AK163">
            <v>0</v>
          </cell>
          <cell r="AL163">
            <v>0</v>
          </cell>
          <cell r="AM163">
            <v>750.75000000000011</v>
          </cell>
          <cell r="AN163">
            <v>750.75</v>
          </cell>
          <cell r="AO163">
            <v>1</v>
          </cell>
        </row>
        <row r="164">
          <cell r="B164" t="str">
            <v>09HB3213941</v>
          </cell>
          <cell r="C164" t="str">
            <v>09HB321394</v>
          </cell>
          <cell r="D164" t="str">
            <v>ABR-19</v>
          </cell>
          <cell r="E164">
            <v>1</v>
          </cell>
          <cell r="F164" t="str">
            <v>2019339</v>
          </cell>
          <cell r="G164" t="str">
            <v>SR MANTENIMIENTO CORRECTIVO</v>
          </cell>
          <cell r="H164" t="str">
            <v>4002</v>
          </cell>
          <cell r="I164" t="str">
            <v>03/04/2019 10:41</v>
          </cell>
          <cell r="J164" t="str">
            <v>500156</v>
          </cell>
          <cell r="K164" t="str">
            <v>PITSS</v>
          </cell>
          <cell r="L164" t="str">
            <v>ASP</v>
          </cell>
          <cell r="M164" t="str">
            <v>TELEFONOS DE MEXICO SA B DE CV</v>
          </cell>
          <cell r="N164" t="str">
            <v>BELISARIO DOMINGUEZ Y A OBREGON</v>
          </cell>
          <cell r="O164" t="str">
            <v>NUEVO CASAS GRANDES-</v>
          </cell>
          <cell r="P164">
            <v>0</v>
          </cell>
          <cell r="Q164" t="str">
            <v>INTERIOR</v>
          </cell>
          <cell r="R164">
            <v>317</v>
          </cell>
          <cell r="S164" t="str">
            <v>&gt;60</v>
          </cell>
          <cell r="T164" t="str">
            <v>A4 Mono MFPs</v>
          </cell>
          <cell r="U164" t="str">
            <v>A4</v>
          </cell>
          <cell r="V164" t="str">
            <v>Otras</v>
          </cell>
          <cell r="W164" t="str">
            <v>1-&gt;60</v>
          </cell>
          <cell r="X164">
            <v>1.05</v>
          </cell>
          <cell r="Y164">
            <v>750.75000000000011</v>
          </cell>
          <cell r="Z164">
            <v>1</v>
          </cell>
          <cell r="AA164">
            <v>8.32</v>
          </cell>
          <cell r="AB164">
            <v>9</v>
          </cell>
          <cell r="AC164">
            <v>0.92444444444444451</v>
          </cell>
          <cell r="AD164">
            <v>0</v>
          </cell>
          <cell r="AE164">
            <v>0</v>
          </cell>
          <cell r="AF164">
            <v>43559</v>
          </cell>
          <cell r="AG164">
            <v>43559</v>
          </cell>
          <cell r="AH164">
            <v>0</v>
          </cell>
          <cell r="AI164" t="str">
            <v>0-1 día</v>
          </cell>
          <cell r="AJ164">
            <v>0</v>
          </cell>
          <cell r="AK164">
            <v>0</v>
          </cell>
          <cell r="AL164">
            <v>0</v>
          </cell>
          <cell r="AM164">
            <v>750.75000000000011</v>
          </cell>
          <cell r="AN164">
            <v>750.75</v>
          </cell>
          <cell r="AO164">
            <v>1</v>
          </cell>
        </row>
        <row r="165">
          <cell r="B165" t="str">
            <v>03BT8019671</v>
          </cell>
          <cell r="C165" t="str">
            <v>03BT801967</v>
          </cell>
          <cell r="D165" t="str">
            <v>ABR-19</v>
          </cell>
          <cell r="E165">
            <v>1</v>
          </cell>
          <cell r="F165" t="str">
            <v>2019455</v>
          </cell>
          <cell r="G165" t="str">
            <v>SR INSTALACION DE EQUIPO</v>
          </cell>
          <cell r="H165" t="str">
            <v>3346</v>
          </cell>
          <cell r="I165" t="str">
            <v>03/04/2019 12:45</v>
          </cell>
          <cell r="J165" t="str">
            <v>800185</v>
          </cell>
          <cell r="K165" t="str">
            <v>PITSS</v>
          </cell>
          <cell r="L165" t="str">
            <v>ASP</v>
          </cell>
          <cell r="M165" t="str">
            <v>TELEFONOS DE MEXICO SA B DE CV</v>
          </cell>
          <cell r="N165" t="str">
            <v>16 DE SEPTIEMBREáNo 476</v>
          </cell>
          <cell r="O165" t="str">
            <v>Colima-COL</v>
          </cell>
          <cell r="P165">
            <v>1</v>
          </cell>
          <cell r="Q165" t="str">
            <v>INTERIOR</v>
          </cell>
          <cell r="R165" t="str">
            <v xml:space="preserve">  </v>
          </cell>
          <cell r="S165" t="str">
            <v>&gt;60</v>
          </cell>
          <cell r="T165" t="str">
            <v>A4 Mono MFPs</v>
          </cell>
          <cell r="U165" t="str">
            <v>A4</v>
          </cell>
          <cell r="V165" t="str">
            <v>Ciudad principal</v>
          </cell>
          <cell r="W165" t="str">
            <v>1-&gt;60</v>
          </cell>
          <cell r="X165">
            <v>1</v>
          </cell>
          <cell r="Y165">
            <v>0</v>
          </cell>
          <cell r="Z165">
            <v>0</v>
          </cell>
          <cell r="AA165">
            <v>5</v>
          </cell>
          <cell r="AB165">
            <v>5</v>
          </cell>
          <cell r="AC165">
            <v>1</v>
          </cell>
          <cell r="AD165">
            <v>0</v>
          </cell>
          <cell r="AE165">
            <v>0</v>
          </cell>
          <cell r="AF165">
            <v>43558</v>
          </cell>
          <cell r="AG165">
            <v>43559</v>
          </cell>
          <cell r="AH165">
            <v>1</v>
          </cell>
          <cell r="AI165" t="str">
            <v>0-1 día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1</v>
          </cell>
        </row>
        <row r="166">
          <cell r="B166" t="str">
            <v>0D6X4611281</v>
          </cell>
          <cell r="C166" t="str">
            <v>0D6X461128</v>
          </cell>
          <cell r="D166" t="str">
            <v>ABR-19</v>
          </cell>
          <cell r="E166">
            <v>1</v>
          </cell>
          <cell r="F166" t="str">
            <v>2019467</v>
          </cell>
          <cell r="G166" t="str">
            <v>SR MANTENIMIENTO CORRECTIVO</v>
          </cell>
          <cell r="H166" t="str">
            <v>4624</v>
          </cell>
          <cell r="I166" t="str">
            <v>03/04/2019 12:57</v>
          </cell>
          <cell r="J166" t="str">
            <v>500018</v>
          </cell>
          <cell r="K166" t="str">
            <v>PITSS</v>
          </cell>
          <cell r="L166" t="str">
            <v>ASP</v>
          </cell>
          <cell r="M166" t="str">
            <v>DELPHI AUTOMOTIVE SYSTEMS S DE RL DE CV</v>
          </cell>
          <cell r="N166" t="str">
            <v>AV MARTIRES DE SONORA 1006</v>
          </cell>
          <cell r="O166" t="str">
            <v>DURANGO-DGO</v>
          </cell>
          <cell r="P166">
            <v>0</v>
          </cell>
          <cell r="Q166" t="str">
            <v>INTERIOR</v>
          </cell>
          <cell r="R166">
            <v>21</v>
          </cell>
          <cell r="S166" t="str">
            <v>Entre 16 y 30</v>
          </cell>
          <cell r="T166" t="str">
            <v>Entry Mono Printers</v>
          </cell>
          <cell r="U166" t="str">
            <v>A4</v>
          </cell>
          <cell r="V166" t="str">
            <v>Ciudad principal</v>
          </cell>
          <cell r="W166" t="str">
            <v>1-Entre 16 y 30</v>
          </cell>
          <cell r="X166">
            <v>0.6</v>
          </cell>
          <cell r="Y166">
            <v>429.00000000000006</v>
          </cell>
          <cell r="Z166">
            <v>1</v>
          </cell>
          <cell r="AA166">
            <v>0.42</v>
          </cell>
          <cell r="AB166">
            <v>5</v>
          </cell>
          <cell r="AC166">
            <v>8.3999999999999991E-2</v>
          </cell>
          <cell r="AD166">
            <v>0</v>
          </cell>
          <cell r="AE166">
            <v>0</v>
          </cell>
          <cell r="AF166">
            <v>43558</v>
          </cell>
          <cell r="AG166">
            <v>43559</v>
          </cell>
          <cell r="AH166">
            <v>1</v>
          </cell>
          <cell r="AI166" t="str">
            <v>0-1 día</v>
          </cell>
          <cell r="AJ166">
            <v>0</v>
          </cell>
          <cell r="AK166">
            <v>0</v>
          </cell>
          <cell r="AL166">
            <v>0</v>
          </cell>
          <cell r="AM166">
            <v>429.00000000000006</v>
          </cell>
          <cell r="AN166">
            <v>429</v>
          </cell>
          <cell r="AO166">
            <v>1</v>
          </cell>
        </row>
        <row r="167">
          <cell r="B167" t="str">
            <v>0XNE1339341</v>
          </cell>
          <cell r="C167" t="str">
            <v>0XNE133934</v>
          </cell>
          <cell r="D167" t="str">
            <v>ABR-19</v>
          </cell>
          <cell r="E167">
            <v>1</v>
          </cell>
          <cell r="F167" t="str">
            <v>2020065</v>
          </cell>
          <cell r="G167" t="str">
            <v>SR MANTENIMIENTO CORRECTIVO</v>
          </cell>
          <cell r="H167" t="str">
            <v>9301</v>
          </cell>
          <cell r="I167" t="str">
            <v>04/04/2019 12:46</v>
          </cell>
          <cell r="J167" t="str">
            <v>500158</v>
          </cell>
          <cell r="K167" t="str">
            <v>PITSS</v>
          </cell>
          <cell r="L167" t="str">
            <v>ASP</v>
          </cell>
          <cell r="M167" t="str">
            <v>AZERTY DE MEXICO SA DE CV</v>
          </cell>
          <cell r="N167" t="str">
            <v>GRAL MARIANO ARISTA 54 B 21</v>
          </cell>
          <cell r="O167" t="str">
            <v>MIGUEL HIDALGO-CIUDA</v>
          </cell>
          <cell r="P167">
            <v>0</v>
          </cell>
          <cell r="Q167" t="str">
            <v>INTERIOR</v>
          </cell>
          <cell r="R167">
            <v>37</v>
          </cell>
          <cell r="S167" t="str">
            <v>Entre 31 y 60</v>
          </cell>
          <cell r="T167" t="str">
            <v>A3 Color Solid Ink MFPs</v>
          </cell>
          <cell r="U167" t="str">
            <v>A3</v>
          </cell>
          <cell r="V167" t="str">
            <v>Ciudad principal</v>
          </cell>
          <cell r="W167" t="str">
            <v>2-Entre 31 y 60</v>
          </cell>
          <cell r="X167">
            <v>1.05</v>
          </cell>
          <cell r="Y167">
            <v>1433.25</v>
          </cell>
          <cell r="Z167">
            <v>1</v>
          </cell>
          <cell r="AA167">
            <v>1.5</v>
          </cell>
          <cell r="AB167">
            <v>5</v>
          </cell>
          <cell r="AC167">
            <v>0.3</v>
          </cell>
          <cell r="AD167">
            <v>0</v>
          </cell>
          <cell r="AE167">
            <v>0</v>
          </cell>
          <cell r="AF167">
            <v>43559</v>
          </cell>
          <cell r="AG167">
            <v>43559</v>
          </cell>
          <cell r="AH167">
            <v>0</v>
          </cell>
          <cell r="AI167" t="str">
            <v>0-1 día</v>
          </cell>
          <cell r="AJ167">
            <v>0</v>
          </cell>
          <cell r="AK167">
            <v>0</v>
          </cell>
          <cell r="AL167">
            <v>0</v>
          </cell>
          <cell r="AM167">
            <v>1433.25</v>
          </cell>
          <cell r="AN167">
            <v>1092</v>
          </cell>
          <cell r="AO167">
            <v>1</v>
          </cell>
        </row>
        <row r="168">
          <cell r="B168" t="str">
            <v>0AE71465731</v>
          </cell>
          <cell r="C168" t="str">
            <v>0AE7146573</v>
          </cell>
          <cell r="D168" t="str">
            <v>ABR-19</v>
          </cell>
          <cell r="E168">
            <v>1</v>
          </cell>
          <cell r="F168" t="str">
            <v>2017945</v>
          </cell>
          <cell r="G168" t="str">
            <v>SR MANTENIMIENTO CORRECTIVO</v>
          </cell>
          <cell r="H168" t="str">
            <v>5335</v>
          </cell>
          <cell r="I168" t="str">
            <v>01/04/2019 09:49</v>
          </cell>
          <cell r="J168" t="str">
            <v>500163</v>
          </cell>
          <cell r="K168" t="str">
            <v>PITSS</v>
          </cell>
          <cell r="L168" t="str">
            <v>ASP</v>
          </cell>
          <cell r="M168" t="str">
            <v>APTIV CONTRACT SERVICES NORESTE S DE RL DE CV</v>
          </cell>
          <cell r="N168" t="str">
            <v>TRANSFORMACION LT 3B MZ N SECCION II</v>
          </cell>
          <cell r="O168" t="str">
            <v>Ciudad Victoria-TAM</v>
          </cell>
          <cell r="P168">
            <v>0</v>
          </cell>
          <cell r="Q168" t="str">
            <v>INTERIOR</v>
          </cell>
          <cell r="R168">
            <v>313</v>
          </cell>
          <cell r="S168" t="str">
            <v>&gt;60</v>
          </cell>
          <cell r="T168" t="str">
            <v>Office Digital</v>
          </cell>
          <cell r="U168" t="str">
            <v>A3</v>
          </cell>
          <cell r="V168" t="str">
            <v>Ciudad principal</v>
          </cell>
          <cell r="W168" t="str">
            <v>2-&gt;60</v>
          </cell>
          <cell r="X168">
            <v>1.1000000000000001</v>
          </cell>
          <cell r="Y168">
            <v>1501.5000000000002</v>
          </cell>
          <cell r="Z168">
            <v>1</v>
          </cell>
          <cell r="AA168">
            <v>6.26</v>
          </cell>
          <cell r="AB168">
            <v>5</v>
          </cell>
          <cell r="AC168">
            <v>1.252</v>
          </cell>
          <cell r="AD168">
            <v>6.3E-2</v>
          </cell>
          <cell r="AE168">
            <v>-85.995000000000005</v>
          </cell>
          <cell r="AF168">
            <v>43559</v>
          </cell>
          <cell r="AG168">
            <v>43559</v>
          </cell>
          <cell r="AH168">
            <v>0</v>
          </cell>
          <cell r="AI168" t="str">
            <v>0-1 día</v>
          </cell>
          <cell r="AJ168">
            <v>0</v>
          </cell>
          <cell r="AK168">
            <v>0</v>
          </cell>
          <cell r="AL168">
            <v>0</v>
          </cell>
          <cell r="AM168">
            <v>1501.5000000000002</v>
          </cell>
          <cell r="AN168">
            <v>1501.5</v>
          </cell>
          <cell r="AO168">
            <v>1</v>
          </cell>
        </row>
        <row r="169">
          <cell r="B169" t="str">
            <v>0BG29401841</v>
          </cell>
          <cell r="C169" t="str">
            <v>0BG2940184</v>
          </cell>
          <cell r="D169" t="str">
            <v>ABR-19</v>
          </cell>
          <cell r="E169">
            <v>1</v>
          </cell>
          <cell r="F169" t="str">
            <v>2017167</v>
          </cell>
          <cell r="G169" t="str">
            <v>SR MANTENIMIENTO CORRECTIVO</v>
          </cell>
          <cell r="H169" t="str">
            <v>4395</v>
          </cell>
          <cell r="I169" t="str">
            <v>29/03/2019 14:28</v>
          </cell>
          <cell r="J169" t="str">
            <v>800183</v>
          </cell>
          <cell r="K169" t="str">
            <v>PITSS</v>
          </cell>
          <cell r="L169" t="str">
            <v>ASP</v>
          </cell>
          <cell r="M169" t="str">
            <v>OFFICE DEPOT DE MEXICO SA DE CV</v>
          </cell>
          <cell r="N169" t="str">
            <v>MANUEL J CLOUTHIER 888</v>
          </cell>
          <cell r="O169" t="str">
            <v>ZAPOPAN-JAL</v>
          </cell>
          <cell r="P169">
            <v>0</v>
          </cell>
          <cell r="Q169" t="str">
            <v>INTERIOR</v>
          </cell>
          <cell r="R169">
            <v>1</v>
          </cell>
          <cell r="S169" t="str">
            <v>&lt;=3</v>
          </cell>
          <cell r="T169" t="str">
            <v>Light Production Digital Business</v>
          </cell>
          <cell r="U169" t="str">
            <v>Entry Production</v>
          </cell>
          <cell r="V169" t="str">
            <v>Ciudad principal</v>
          </cell>
          <cell r="W169" t="str">
            <v>3-&lt;=3</v>
          </cell>
          <cell r="X169">
            <v>0</v>
          </cell>
          <cell r="Y169">
            <v>0</v>
          </cell>
          <cell r="Z169">
            <v>1</v>
          </cell>
          <cell r="AA169">
            <v>2.0299999999999998</v>
          </cell>
          <cell r="AB169">
            <v>4</v>
          </cell>
          <cell r="AC169">
            <v>0.50749999999999995</v>
          </cell>
          <cell r="AD169">
            <v>0</v>
          </cell>
          <cell r="AE169">
            <v>0</v>
          </cell>
          <cell r="AF169">
            <v>43559</v>
          </cell>
          <cell r="AG169">
            <v>43559</v>
          </cell>
          <cell r="AH169">
            <v>0</v>
          </cell>
          <cell r="AI169" t="str">
            <v>0-1 día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314.60000000000002</v>
          </cell>
          <cell r="AO169">
            <v>2</v>
          </cell>
        </row>
        <row r="170">
          <cell r="B170" t="str">
            <v>0BG09720491</v>
          </cell>
          <cell r="C170" t="str">
            <v>0BG0972049</v>
          </cell>
          <cell r="D170" t="str">
            <v>ABR-19</v>
          </cell>
          <cell r="E170">
            <v>1</v>
          </cell>
          <cell r="F170" t="str">
            <v>2019885</v>
          </cell>
          <cell r="G170" t="str">
            <v>SR MANTENIMIENTO CORRECTIVO</v>
          </cell>
          <cell r="H170" t="str">
            <v>4310</v>
          </cell>
          <cell r="I170" t="str">
            <v>04/04/2019 09:42</v>
          </cell>
          <cell r="J170" t="str">
            <v>800146</v>
          </cell>
          <cell r="K170" t="str">
            <v>PITSS</v>
          </cell>
          <cell r="L170" t="str">
            <v>ASP</v>
          </cell>
          <cell r="M170" t="str">
            <v>OPERADORA OMX SA DE CV</v>
          </cell>
          <cell r="N170" t="str">
            <v>BLVD ADOLFO LOPEZ MATEOS No 2540</v>
          </cell>
          <cell r="O170" t="str">
            <v>Leon-GTO</v>
          </cell>
          <cell r="P170">
            <v>0</v>
          </cell>
          <cell r="Q170" t="str">
            <v>INTERIOR</v>
          </cell>
          <cell r="R170">
            <v>28</v>
          </cell>
          <cell r="S170" t="str">
            <v>Entre 16 y 30</v>
          </cell>
          <cell r="T170" t="str">
            <v>Light Production Digital Business</v>
          </cell>
          <cell r="U170" t="str">
            <v>Entry Production</v>
          </cell>
          <cell r="V170" t="str">
            <v>Ciudad principal</v>
          </cell>
          <cell r="W170" t="str">
            <v>3-Entre 16 y 30</v>
          </cell>
          <cell r="X170">
            <v>1.05</v>
          </cell>
          <cell r="Y170">
            <v>1651.6500000000003</v>
          </cell>
          <cell r="Z170">
            <v>1</v>
          </cell>
          <cell r="AA170">
            <v>2.38</v>
          </cell>
          <cell r="AB170">
            <v>4</v>
          </cell>
          <cell r="AC170">
            <v>0.59499999999999997</v>
          </cell>
          <cell r="AD170">
            <v>0</v>
          </cell>
          <cell r="AE170">
            <v>0</v>
          </cell>
          <cell r="AF170">
            <v>43559</v>
          </cell>
          <cell r="AG170">
            <v>43559</v>
          </cell>
          <cell r="AH170">
            <v>0</v>
          </cell>
          <cell r="AI170" t="str">
            <v>0-1 día</v>
          </cell>
          <cell r="AJ170">
            <v>0</v>
          </cell>
          <cell r="AK170">
            <v>0</v>
          </cell>
          <cell r="AL170">
            <v>0</v>
          </cell>
          <cell r="AM170">
            <v>1651.6500000000003</v>
          </cell>
          <cell r="AN170">
            <v>1808.95</v>
          </cell>
          <cell r="AO170">
            <v>1</v>
          </cell>
        </row>
        <row r="171">
          <cell r="B171" t="str">
            <v>0Y4X8437001</v>
          </cell>
          <cell r="C171" t="str">
            <v>0Y4X843700</v>
          </cell>
          <cell r="D171" t="str">
            <v>ABR-19</v>
          </cell>
          <cell r="E171">
            <v>1</v>
          </cell>
          <cell r="F171" t="str">
            <v>2019471</v>
          </cell>
          <cell r="G171" t="str">
            <v>SR MANTENIMIENTO CORRECTIVO</v>
          </cell>
          <cell r="H171" t="str">
            <v>8045</v>
          </cell>
          <cell r="I171" t="str">
            <v>03/04/2019 13:03</v>
          </cell>
          <cell r="J171" t="str">
            <v>500089</v>
          </cell>
          <cell r="K171" t="str">
            <v>PITSS</v>
          </cell>
          <cell r="L171" t="str">
            <v>ASP</v>
          </cell>
          <cell r="M171" t="str">
            <v>APTIV CONTRACT SERVICES S DE RL DE CV</v>
          </cell>
          <cell r="N171" t="str">
            <v>AV HERMANOS ESCOBAR No 5756</v>
          </cell>
          <cell r="O171" t="str">
            <v>Ciudad Juarez-CHIH</v>
          </cell>
          <cell r="P171">
            <v>1</v>
          </cell>
          <cell r="Q171" t="str">
            <v>INTERIOR</v>
          </cell>
          <cell r="R171">
            <v>210</v>
          </cell>
          <cell r="S171" t="str">
            <v>&gt;60</v>
          </cell>
          <cell r="T171" t="str">
            <v>Office Digital</v>
          </cell>
          <cell r="U171" t="str">
            <v>A3</v>
          </cell>
          <cell r="V171" t="str">
            <v>Ciudad principal</v>
          </cell>
          <cell r="W171" t="str">
            <v>2-&gt;60</v>
          </cell>
          <cell r="X171">
            <v>1.1000000000000001</v>
          </cell>
          <cell r="Y171">
            <v>0</v>
          </cell>
          <cell r="Z171">
            <v>1</v>
          </cell>
          <cell r="AA171">
            <v>0.53</v>
          </cell>
          <cell r="AB171">
            <v>5</v>
          </cell>
          <cell r="AC171">
            <v>0.10600000000000001</v>
          </cell>
          <cell r="AD171">
            <v>0</v>
          </cell>
          <cell r="AE171">
            <v>0</v>
          </cell>
          <cell r="AF171">
            <v>43559</v>
          </cell>
          <cell r="AG171">
            <v>43559</v>
          </cell>
          <cell r="AH171">
            <v>0</v>
          </cell>
          <cell r="AI171" t="str">
            <v>0-1 día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1</v>
          </cell>
        </row>
        <row r="172">
          <cell r="B172" t="str">
            <v>0FBG4795831</v>
          </cell>
          <cell r="C172" t="str">
            <v>0FBG479583</v>
          </cell>
          <cell r="D172" t="str">
            <v>ABR-19</v>
          </cell>
          <cell r="E172">
            <v>1</v>
          </cell>
          <cell r="F172" t="str">
            <v>2016427</v>
          </cell>
          <cell r="G172" t="str">
            <v>SR MANTENIMIENTO CORRECTIVO</v>
          </cell>
          <cell r="H172" t="str">
            <v>4598</v>
          </cell>
          <cell r="I172" t="str">
            <v>28/03/2019 11:29</v>
          </cell>
          <cell r="J172" t="str">
            <v>500083</v>
          </cell>
          <cell r="K172" t="str">
            <v>PITSS</v>
          </cell>
          <cell r="L172" t="str">
            <v>ASP</v>
          </cell>
          <cell r="M172" t="str">
            <v>OFFICE DEPOT DE MEXICO SA DE CV</v>
          </cell>
          <cell r="N172" t="str">
            <v>AV INDUSTRIALES DEL PONIENTE 1050</v>
          </cell>
          <cell r="O172" t="str">
            <v>SANTA CATARINA-NL</v>
          </cell>
          <cell r="P172">
            <v>0</v>
          </cell>
          <cell r="Q172" t="str">
            <v>INTERIOR</v>
          </cell>
          <cell r="R172">
            <v>7</v>
          </cell>
          <cell r="S172" t="str">
            <v>Entre 7 y 15</v>
          </cell>
          <cell r="T172" t="str">
            <v>Light Production Digital Business</v>
          </cell>
          <cell r="U172" t="str">
            <v>Entry Production</v>
          </cell>
          <cell r="V172" t="str">
            <v>Otras</v>
          </cell>
          <cell r="W172" t="str">
            <v>3-Entre 7 y 15</v>
          </cell>
          <cell r="X172">
            <v>0.8</v>
          </cell>
          <cell r="Y172">
            <v>1258.4000000000003</v>
          </cell>
          <cell r="Z172">
            <v>1</v>
          </cell>
          <cell r="AA172">
            <v>1.69</v>
          </cell>
          <cell r="AB172">
            <v>6</v>
          </cell>
          <cell r="AC172">
            <v>0.28166666666666668</v>
          </cell>
          <cell r="AD172">
            <v>0</v>
          </cell>
          <cell r="AE172">
            <v>0</v>
          </cell>
          <cell r="AF172">
            <v>43559</v>
          </cell>
          <cell r="AG172">
            <v>43559</v>
          </cell>
          <cell r="AH172">
            <v>0</v>
          </cell>
          <cell r="AI172" t="str">
            <v>0-1 día</v>
          </cell>
          <cell r="AJ172">
            <v>0</v>
          </cell>
          <cell r="AK172">
            <v>0</v>
          </cell>
          <cell r="AL172">
            <v>0</v>
          </cell>
          <cell r="AM172">
            <v>1258.4000000000003</v>
          </cell>
          <cell r="AN172">
            <v>1258.4000000000001</v>
          </cell>
          <cell r="AO172">
            <v>1</v>
          </cell>
        </row>
        <row r="173">
          <cell r="B173" t="str">
            <v>0C4X0029271</v>
          </cell>
          <cell r="C173" t="str">
            <v>0C4X002927</v>
          </cell>
          <cell r="D173" t="str">
            <v>ABR-19</v>
          </cell>
          <cell r="E173">
            <v>1</v>
          </cell>
          <cell r="F173" t="str">
            <v>2020165</v>
          </cell>
          <cell r="G173" t="str">
            <v>SR MANTENIMIENTO CORRECTIVO</v>
          </cell>
          <cell r="H173" t="str">
            <v>3658</v>
          </cell>
          <cell r="I173" t="str">
            <v>04/04/2019 15:24</v>
          </cell>
          <cell r="J173" t="str">
            <v>500159</v>
          </cell>
          <cell r="K173" t="str">
            <v>PITSS</v>
          </cell>
          <cell r="L173" t="str">
            <v>ASP</v>
          </cell>
          <cell r="M173" t="str">
            <v>RADIOMOVIL DIPSA SA DE CV</v>
          </cell>
          <cell r="N173" t="str">
            <v>AV GLANDORFF 3306</v>
          </cell>
          <cell r="O173" t="str">
            <v>CHIHUAHUA-CHIH</v>
          </cell>
          <cell r="P173">
            <v>0</v>
          </cell>
          <cell r="Q173" t="str">
            <v>INTERIOR</v>
          </cell>
          <cell r="R173">
            <v>352</v>
          </cell>
          <cell r="S173" t="str">
            <v>&gt;60</v>
          </cell>
          <cell r="T173" t="str">
            <v>A4 Mono MFPs</v>
          </cell>
          <cell r="U173" t="str">
            <v>A4</v>
          </cell>
          <cell r="V173" t="str">
            <v>Ciudad principal</v>
          </cell>
          <cell r="W173" t="str">
            <v>1-&gt;60</v>
          </cell>
          <cell r="X173">
            <v>1.05</v>
          </cell>
          <cell r="Y173">
            <v>750.75000000000011</v>
          </cell>
          <cell r="Z173">
            <v>1</v>
          </cell>
          <cell r="AA173">
            <v>0</v>
          </cell>
          <cell r="AB173">
            <v>5</v>
          </cell>
          <cell r="AC173">
            <v>0</v>
          </cell>
          <cell r="AD173">
            <v>0</v>
          </cell>
          <cell r="AE173">
            <v>0</v>
          </cell>
          <cell r="AF173">
            <v>43559</v>
          </cell>
          <cell r="AG173">
            <v>43559</v>
          </cell>
          <cell r="AH173">
            <v>0</v>
          </cell>
          <cell r="AI173" t="str">
            <v>0-1 día</v>
          </cell>
          <cell r="AJ173">
            <v>0</v>
          </cell>
          <cell r="AK173">
            <v>0</v>
          </cell>
          <cell r="AL173">
            <v>0</v>
          </cell>
          <cell r="AM173">
            <v>750.75000000000011</v>
          </cell>
          <cell r="AN173">
            <v>750.75</v>
          </cell>
          <cell r="AO173">
            <v>2</v>
          </cell>
        </row>
        <row r="174">
          <cell r="B174" t="str">
            <v>3AG8787351</v>
          </cell>
          <cell r="C174" t="str">
            <v>3AG878735</v>
          </cell>
          <cell r="D174" t="str">
            <v>ABR-19</v>
          </cell>
          <cell r="E174">
            <v>1</v>
          </cell>
          <cell r="F174" t="str">
            <v>2020087</v>
          </cell>
          <cell r="G174" t="str">
            <v>SR MANTENIMIENTO CORRECTIVO</v>
          </cell>
          <cell r="H174" t="str">
            <v>8065</v>
          </cell>
          <cell r="I174" t="str">
            <v>04/04/2019 13:17</v>
          </cell>
          <cell r="J174" t="str">
            <v>500028</v>
          </cell>
          <cell r="K174" t="str">
            <v>PITSS</v>
          </cell>
          <cell r="L174" t="str">
            <v>ASP</v>
          </cell>
          <cell r="M174" t="str">
            <v>DIGITAL NET SOLUTIONS GAV SA DE CV</v>
          </cell>
          <cell r="N174" t="str">
            <v>DOLORES DE GUEVARA No 980</v>
          </cell>
          <cell r="O174" t="str">
            <v>Monterrey-NL</v>
          </cell>
          <cell r="P174">
            <v>0</v>
          </cell>
          <cell r="Q174" t="str">
            <v>INTERIOR</v>
          </cell>
          <cell r="R174">
            <v>16</v>
          </cell>
          <cell r="S174" t="str">
            <v>Entre 16 y 30</v>
          </cell>
          <cell r="T174" t="str">
            <v>Departmental Digital</v>
          </cell>
          <cell r="U174" t="str">
            <v>A3</v>
          </cell>
          <cell r="V174" t="str">
            <v>Ciudad principal</v>
          </cell>
          <cell r="W174" t="str">
            <v>2-Entre 16 y 30</v>
          </cell>
          <cell r="X174">
            <v>0.8</v>
          </cell>
          <cell r="Y174">
            <v>1092</v>
          </cell>
          <cell r="Z174">
            <v>1</v>
          </cell>
          <cell r="AA174">
            <v>1.72</v>
          </cell>
          <cell r="AB174">
            <v>5</v>
          </cell>
          <cell r="AC174">
            <v>0.34399999999999997</v>
          </cell>
          <cell r="AD174">
            <v>0</v>
          </cell>
          <cell r="AE174">
            <v>0</v>
          </cell>
          <cell r="AF174">
            <v>43559</v>
          </cell>
          <cell r="AG174">
            <v>43559</v>
          </cell>
          <cell r="AH174">
            <v>0</v>
          </cell>
          <cell r="AI174" t="str">
            <v>0-1 día</v>
          </cell>
          <cell r="AJ174">
            <v>0</v>
          </cell>
          <cell r="AK174">
            <v>0</v>
          </cell>
          <cell r="AL174">
            <v>0</v>
          </cell>
          <cell r="AM174">
            <v>1092</v>
          </cell>
          <cell r="AN174" t="e">
            <v>#N/A</v>
          </cell>
          <cell r="AO174">
            <v>1</v>
          </cell>
        </row>
        <row r="175">
          <cell r="B175" t="str">
            <v>0XPN3969721</v>
          </cell>
          <cell r="C175" t="str">
            <v>0XPN396972</v>
          </cell>
          <cell r="D175" t="str">
            <v>ABR-19</v>
          </cell>
          <cell r="E175">
            <v>1</v>
          </cell>
          <cell r="F175" t="str">
            <v>2019239</v>
          </cell>
          <cell r="G175" t="str">
            <v>SR MANTENIMIENTO CORRECTIVO</v>
          </cell>
          <cell r="H175" t="str">
            <v>0551</v>
          </cell>
          <cell r="I175" t="str">
            <v>03/04/2019 08:36</v>
          </cell>
          <cell r="J175" t="str">
            <v>800192</v>
          </cell>
          <cell r="K175" t="str">
            <v>PITSS</v>
          </cell>
          <cell r="L175" t="str">
            <v>ASP</v>
          </cell>
          <cell r="M175" t="str">
            <v>OFFICE DEPOT DE MEXICO SA DE CV</v>
          </cell>
          <cell r="N175" t="str">
            <v>AMERICAS 655</v>
          </cell>
          <cell r="O175" t="str">
            <v>GUADALAJARA-JAL</v>
          </cell>
          <cell r="P175">
            <v>0</v>
          </cell>
          <cell r="Q175" t="str">
            <v>INTERIOR</v>
          </cell>
          <cell r="R175">
            <v>98</v>
          </cell>
          <cell r="S175" t="str">
            <v>&gt;60</v>
          </cell>
          <cell r="T175" t="str">
            <v>Entry Production Color Low/Mid</v>
          </cell>
          <cell r="U175" t="str">
            <v>Entry Production</v>
          </cell>
          <cell r="V175" t="str">
            <v>Ciudad principal</v>
          </cell>
          <cell r="W175" t="str">
            <v>3-&gt;60</v>
          </cell>
          <cell r="X175">
            <v>1.1499999999999999</v>
          </cell>
          <cell r="Y175">
            <v>1808.95</v>
          </cell>
          <cell r="Z175">
            <v>1</v>
          </cell>
          <cell r="AA175">
            <v>1.1000000000000001</v>
          </cell>
          <cell r="AB175">
            <v>4</v>
          </cell>
          <cell r="AC175">
            <v>0.27500000000000002</v>
          </cell>
          <cell r="AD175">
            <v>0</v>
          </cell>
          <cell r="AE175">
            <v>0</v>
          </cell>
          <cell r="AF175">
            <v>43559</v>
          </cell>
          <cell r="AG175">
            <v>43559</v>
          </cell>
          <cell r="AH175">
            <v>0</v>
          </cell>
          <cell r="AI175" t="str">
            <v>0-1 día</v>
          </cell>
          <cell r="AJ175">
            <v>0</v>
          </cell>
          <cell r="AK175">
            <v>0</v>
          </cell>
          <cell r="AL175">
            <v>0</v>
          </cell>
          <cell r="AM175">
            <v>1808.95</v>
          </cell>
          <cell r="AN175">
            <v>1651.65</v>
          </cell>
          <cell r="AO175">
            <v>2</v>
          </cell>
        </row>
        <row r="176">
          <cell r="B176" t="str">
            <v>0BG09689591</v>
          </cell>
          <cell r="C176" t="str">
            <v>0BG0968959</v>
          </cell>
          <cell r="D176" t="str">
            <v>ABR-19</v>
          </cell>
          <cell r="E176">
            <v>1</v>
          </cell>
          <cell r="F176" t="str">
            <v>2020019</v>
          </cell>
          <cell r="G176" t="str">
            <v>SR MANTENIMIENTO CORRECTIVO</v>
          </cell>
          <cell r="H176" t="str">
            <v>4310</v>
          </cell>
          <cell r="I176" t="str">
            <v>04/04/2019 12:16</v>
          </cell>
          <cell r="J176" t="str">
            <v>100037</v>
          </cell>
          <cell r="K176" t="str">
            <v>PITSS</v>
          </cell>
          <cell r="L176" t="str">
            <v>ASP</v>
          </cell>
          <cell r="M176" t="str">
            <v>IVOS DE MEXICO SA DE CV</v>
          </cell>
          <cell r="N176" t="str">
            <v>AV AGRIPIN GARCIA ESTRADA 1308</v>
          </cell>
          <cell r="O176" t="str">
            <v>TOLUCA DE LERDO-MEX</v>
          </cell>
          <cell r="P176">
            <v>0</v>
          </cell>
          <cell r="Q176" t="str">
            <v>INTERIOR</v>
          </cell>
          <cell r="R176">
            <v>43</v>
          </cell>
          <cell r="S176" t="str">
            <v>Entre 31 y 60</v>
          </cell>
          <cell r="T176" t="str">
            <v>Light Production Digital Business</v>
          </cell>
          <cell r="U176" t="str">
            <v>Entry Production</v>
          </cell>
          <cell r="V176" t="str">
            <v>Ciudad principal</v>
          </cell>
          <cell r="W176" t="str">
            <v>3-Entre 31 y 60</v>
          </cell>
          <cell r="X176">
            <v>1.1000000000000001</v>
          </cell>
          <cell r="Y176">
            <v>1730.3000000000004</v>
          </cell>
          <cell r="Z176">
            <v>1</v>
          </cell>
          <cell r="AA176">
            <v>4.7300000000000004</v>
          </cell>
          <cell r="AB176">
            <v>4</v>
          </cell>
          <cell r="AC176">
            <v>1.1825000000000001</v>
          </cell>
          <cell r="AD176">
            <v>4.5625000000000027E-2</v>
          </cell>
          <cell r="AE176">
            <v>-71.768125000000055</v>
          </cell>
          <cell r="AF176">
            <v>43559</v>
          </cell>
          <cell r="AG176">
            <v>43559</v>
          </cell>
          <cell r="AH176">
            <v>0</v>
          </cell>
          <cell r="AI176" t="str">
            <v>0-1 día</v>
          </cell>
          <cell r="AJ176">
            <v>0</v>
          </cell>
          <cell r="AK176">
            <v>0</v>
          </cell>
          <cell r="AL176">
            <v>0</v>
          </cell>
          <cell r="AM176">
            <v>1730.3000000000004</v>
          </cell>
          <cell r="AN176">
            <v>1730.3</v>
          </cell>
          <cell r="AO176">
            <v>1</v>
          </cell>
        </row>
        <row r="177">
          <cell r="B177" t="str">
            <v>0E2B6590151</v>
          </cell>
          <cell r="C177" t="str">
            <v>0E2B659015</v>
          </cell>
          <cell r="D177" t="str">
            <v>ABR-19</v>
          </cell>
          <cell r="E177">
            <v>1</v>
          </cell>
          <cell r="F177" t="str">
            <v>2020135</v>
          </cell>
          <cell r="G177" t="str">
            <v>SR MANTENIMIENTO CORRECTIVO</v>
          </cell>
          <cell r="H177" t="str">
            <v>0070</v>
          </cell>
          <cell r="I177" t="str">
            <v>04/04/2019 14:32</v>
          </cell>
          <cell r="J177" t="str">
            <v>800027</v>
          </cell>
          <cell r="K177" t="str">
            <v>PITSS</v>
          </cell>
          <cell r="L177" t="str">
            <v>ASP</v>
          </cell>
          <cell r="M177" t="str">
            <v>OPERADORA OMX SA DE CV</v>
          </cell>
          <cell r="N177" t="str">
            <v>AV LOPEZ MATEOS SUR No 7000</v>
          </cell>
          <cell r="O177" t="str">
            <v>Tlajomulco De Zu&amp;Iga</v>
          </cell>
          <cell r="P177">
            <v>0</v>
          </cell>
          <cell r="Q177" t="str">
            <v>INTERIOR</v>
          </cell>
          <cell r="R177">
            <v>7</v>
          </cell>
          <cell r="S177" t="str">
            <v>Entre 7 y 15</v>
          </cell>
          <cell r="T177" t="str">
            <v>Entry Production Color Low/Mid</v>
          </cell>
          <cell r="U177" t="str">
            <v>Entry Production</v>
          </cell>
          <cell r="V177" t="str">
            <v>Ciudad principal</v>
          </cell>
          <cell r="W177" t="str">
            <v>3-Entre 7 y 15</v>
          </cell>
          <cell r="X177">
            <v>0.8</v>
          </cell>
          <cell r="Y177">
            <v>1258.4000000000003</v>
          </cell>
          <cell r="Z177">
            <v>1</v>
          </cell>
          <cell r="AA177">
            <v>2.5</v>
          </cell>
          <cell r="AB177">
            <v>4</v>
          </cell>
          <cell r="AC177">
            <v>0.625</v>
          </cell>
          <cell r="AD177">
            <v>0</v>
          </cell>
          <cell r="AE177">
            <v>0</v>
          </cell>
          <cell r="AF177">
            <v>43559</v>
          </cell>
          <cell r="AG177">
            <v>43559</v>
          </cell>
          <cell r="AH177">
            <v>0</v>
          </cell>
          <cell r="AI177" t="str">
            <v>0-1 día</v>
          </cell>
          <cell r="AJ177">
            <v>0</v>
          </cell>
          <cell r="AK177">
            <v>0</v>
          </cell>
          <cell r="AL177">
            <v>0</v>
          </cell>
          <cell r="AM177">
            <v>1258.4000000000003</v>
          </cell>
          <cell r="AN177">
            <v>1258.4000000000001</v>
          </cell>
          <cell r="AO177">
            <v>3</v>
          </cell>
        </row>
        <row r="178">
          <cell r="B178" t="str">
            <v>0EX96621811</v>
          </cell>
          <cell r="C178" t="str">
            <v>0EX9662181</v>
          </cell>
          <cell r="D178" t="str">
            <v>ABR-19</v>
          </cell>
          <cell r="E178">
            <v>1</v>
          </cell>
          <cell r="F178" t="str">
            <v>2020147</v>
          </cell>
          <cell r="G178" t="str">
            <v>SR MANTENIMIENTO CORRECTIVO</v>
          </cell>
          <cell r="H178" t="str">
            <v>5866</v>
          </cell>
          <cell r="I178" t="str">
            <v>04/04/2019 14:40</v>
          </cell>
          <cell r="J178" t="str">
            <v>800027</v>
          </cell>
          <cell r="K178" t="str">
            <v>PITSS</v>
          </cell>
          <cell r="L178" t="str">
            <v>ASP</v>
          </cell>
          <cell r="M178" t="str">
            <v>OPERADORA OMX SA DE CV</v>
          </cell>
          <cell r="N178" t="str">
            <v>AV LOPEZ MATEOS SUR No 7000</v>
          </cell>
          <cell r="O178" t="str">
            <v>Tlajomulco De Zu&amp;Iga</v>
          </cell>
          <cell r="P178">
            <v>0</v>
          </cell>
          <cell r="Q178" t="str">
            <v>INTERIOR</v>
          </cell>
          <cell r="R178">
            <v>75</v>
          </cell>
          <cell r="S178" t="str">
            <v>&gt;60</v>
          </cell>
          <cell r="T178" t="str">
            <v>Departmental Digital</v>
          </cell>
          <cell r="U178" t="str">
            <v>A3</v>
          </cell>
          <cell r="V178" t="str">
            <v>Ciudad principal</v>
          </cell>
          <cell r="W178" t="str">
            <v>2-&gt;60</v>
          </cell>
          <cell r="X178">
            <v>1.1000000000000001</v>
          </cell>
          <cell r="Y178">
            <v>1501.5000000000002</v>
          </cell>
          <cell r="Z178">
            <v>1</v>
          </cell>
          <cell r="AA178">
            <v>1.33</v>
          </cell>
          <cell r="AB178">
            <v>5</v>
          </cell>
          <cell r="AC178">
            <v>0.26600000000000001</v>
          </cell>
          <cell r="AD178">
            <v>0</v>
          </cell>
          <cell r="AE178">
            <v>0</v>
          </cell>
          <cell r="AF178">
            <v>43559</v>
          </cell>
          <cell r="AG178">
            <v>43559</v>
          </cell>
          <cell r="AH178">
            <v>0</v>
          </cell>
          <cell r="AI178" t="str">
            <v>0-1 día</v>
          </cell>
          <cell r="AJ178">
            <v>0</v>
          </cell>
          <cell r="AK178">
            <v>0</v>
          </cell>
          <cell r="AL178">
            <v>0</v>
          </cell>
          <cell r="AM178">
            <v>1501.5000000000002</v>
          </cell>
          <cell r="AN178">
            <v>1501.5</v>
          </cell>
          <cell r="AO178">
            <v>2</v>
          </cell>
        </row>
        <row r="179">
          <cell r="B179" t="str">
            <v>0BG29471591</v>
          </cell>
          <cell r="C179" t="str">
            <v>0BG2947159</v>
          </cell>
          <cell r="D179" t="str">
            <v>ABR-19</v>
          </cell>
          <cell r="E179">
            <v>1</v>
          </cell>
          <cell r="F179" t="str">
            <v>2018281</v>
          </cell>
          <cell r="G179" t="str">
            <v>SR MANTENIMIENTO CORRECTIVO</v>
          </cell>
          <cell r="H179" t="str">
            <v>4395</v>
          </cell>
          <cell r="I179" t="str">
            <v>01/04/2019 14:54</v>
          </cell>
          <cell r="J179" t="str">
            <v>500083</v>
          </cell>
          <cell r="K179" t="str">
            <v>PITSS</v>
          </cell>
          <cell r="L179" t="str">
            <v>ASP</v>
          </cell>
          <cell r="M179" t="str">
            <v>OFFICE DEPOT DE MEXICO SA DE CV</v>
          </cell>
          <cell r="N179" t="str">
            <v>AV EUGENIO GARZA SADA 3752 SUR</v>
          </cell>
          <cell r="O179" t="str">
            <v>MONTERREY-NL</v>
          </cell>
          <cell r="P179">
            <v>0</v>
          </cell>
          <cell r="Q179" t="str">
            <v>INTERIOR</v>
          </cell>
          <cell r="R179">
            <v>12</v>
          </cell>
          <cell r="S179" t="str">
            <v>Entre 7 y 15</v>
          </cell>
          <cell r="T179" t="str">
            <v>Light Production Digital Business</v>
          </cell>
          <cell r="U179" t="str">
            <v>Entry Production</v>
          </cell>
          <cell r="V179" t="str">
            <v>Ciudad principal</v>
          </cell>
          <cell r="W179" t="str">
            <v>3-Entre 7 y 15</v>
          </cell>
          <cell r="X179">
            <v>0.8</v>
          </cell>
          <cell r="Y179">
            <v>1258.4000000000003</v>
          </cell>
          <cell r="Z179">
            <v>1</v>
          </cell>
          <cell r="AA179">
            <v>2.27</v>
          </cell>
          <cell r="AB179">
            <v>4</v>
          </cell>
          <cell r="AC179">
            <v>0.5675</v>
          </cell>
          <cell r="AD179">
            <v>0</v>
          </cell>
          <cell r="AE179">
            <v>0</v>
          </cell>
          <cell r="AF179">
            <v>43559</v>
          </cell>
          <cell r="AG179">
            <v>43559</v>
          </cell>
          <cell r="AH179">
            <v>0</v>
          </cell>
          <cell r="AI179" t="str">
            <v>0-1 día</v>
          </cell>
          <cell r="AJ179">
            <v>0</v>
          </cell>
          <cell r="AK179">
            <v>0</v>
          </cell>
          <cell r="AL179">
            <v>0</v>
          </cell>
          <cell r="AM179">
            <v>1258.4000000000003</v>
          </cell>
          <cell r="AN179">
            <v>943.8</v>
          </cell>
          <cell r="AO179">
            <v>1</v>
          </cell>
        </row>
        <row r="180">
          <cell r="B180" t="str">
            <v>0EX92933851</v>
          </cell>
          <cell r="C180" t="str">
            <v>0EX9293385</v>
          </cell>
          <cell r="D180" t="str">
            <v>ABR-19</v>
          </cell>
          <cell r="E180">
            <v>1</v>
          </cell>
          <cell r="F180" t="str">
            <v>2019533</v>
          </cell>
          <cell r="G180" t="str">
            <v>SR MANTENIMIENTO CORRECTIVO</v>
          </cell>
          <cell r="H180" t="str">
            <v>5866</v>
          </cell>
          <cell r="I180" t="str">
            <v>03/04/2019 14:22</v>
          </cell>
          <cell r="J180" t="str">
            <v>800187</v>
          </cell>
          <cell r="K180" t="str">
            <v>PITSS</v>
          </cell>
          <cell r="L180" t="str">
            <v>ASP</v>
          </cell>
          <cell r="M180" t="str">
            <v>OPERADORA OMX SA DE CV</v>
          </cell>
          <cell r="N180" t="str">
            <v>CONSTITUYENTES PTE 152</v>
          </cell>
          <cell r="O180" t="str">
            <v>QUERETARO-QRO</v>
          </cell>
          <cell r="P180">
            <v>0</v>
          </cell>
          <cell r="Q180" t="str">
            <v>INTERIOR</v>
          </cell>
          <cell r="R180">
            <v>8</v>
          </cell>
          <cell r="S180" t="str">
            <v>Entre 7 y 15</v>
          </cell>
          <cell r="T180" t="str">
            <v>Departmental Digital</v>
          </cell>
          <cell r="U180" t="str">
            <v>A3</v>
          </cell>
          <cell r="V180" t="str">
            <v>Ciudad principal</v>
          </cell>
          <cell r="W180" t="str">
            <v>2-Entre 7 y 15</v>
          </cell>
          <cell r="X180">
            <v>0.6</v>
          </cell>
          <cell r="Y180">
            <v>819</v>
          </cell>
          <cell r="Z180">
            <v>1</v>
          </cell>
          <cell r="AA180">
            <v>0.61</v>
          </cell>
          <cell r="AB180">
            <v>5</v>
          </cell>
          <cell r="AC180">
            <v>0.122</v>
          </cell>
          <cell r="AD180">
            <v>0</v>
          </cell>
          <cell r="AE180">
            <v>0</v>
          </cell>
          <cell r="AF180">
            <v>43558</v>
          </cell>
          <cell r="AG180">
            <v>43559</v>
          </cell>
          <cell r="AH180">
            <v>1</v>
          </cell>
          <cell r="AI180" t="str">
            <v>0-1 día</v>
          </cell>
          <cell r="AJ180">
            <v>0</v>
          </cell>
          <cell r="AK180">
            <v>0</v>
          </cell>
          <cell r="AL180">
            <v>0</v>
          </cell>
          <cell r="AM180">
            <v>819</v>
          </cell>
          <cell r="AN180">
            <v>819</v>
          </cell>
          <cell r="AO180">
            <v>2</v>
          </cell>
        </row>
        <row r="181">
          <cell r="B181" t="str">
            <v>0GXV8960422</v>
          </cell>
          <cell r="C181" t="str">
            <v>0GXV896042</v>
          </cell>
          <cell r="D181" t="str">
            <v>ABR-19</v>
          </cell>
          <cell r="E181">
            <v>1</v>
          </cell>
          <cell r="F181" t="str">
            <v>2020017</v>
          </cell>
          <cell r="G181" t="str">
            <v>SR MANTENIMIENTO CORRECTIVO</v>
          </cell>
          <cell r="H181" t="str">
            <v>4120</v>
          </cell>
          <cell r="I181" t="str">
            <v>04/04/2019 12:14</v>
          </cell>
          <cell r="J181" t="str">
            <v>100037</v>
          </cell>
          <cell r="K181" t="str">
            <v>PITSS</v>
          </cell>
          <cell r="L181" t="str">
            <v>ASP</v>
          </cell>
          <cell r="M181" t="str">
            <v>IVOS DE MEXICO SA DE CV</v>
          </cell>
          <cell r="N181" t="str">
            <v>AV AGRIPIN GARCIA ESTRADA 1308</v>
          </cell>
          <cell r="O181" t="str">
            <v>TOLUCA DE LERDO-MEX</v>
          </cell>
          <cell r="P181">
            <v>0</v>
          </cell>
          <cell r="Q181" t="str">
            <v>INTERIOR</v>
          </cell>
          <cell r="R181">
            <v>7</v>
          </cell>
          <cell r="S181" t="str">
            <v>Entre 7 y 15</v>
          </cell>
          <cell r="T181" t="str">
            <v>Light Production Digital Business</v>
          </cell>
          <cell r="U181" t="str">
            <v>Entry Production</v>
          </cell>
          <cell r="V181" t="str">
            <v>Ciudad principal</v>
          </cell>
          <cell r="W181" t="str">
            <v>3-Entre 7 y 15</v>
          </cell>
          <cell r="X181">
            <v>0.8</v>
          </cell>
          <cell r="Y181">
            <v>1258.4000000000003</v>
          </cell>
          <cell r="Z181">
            <v>1</v>
          </cell>
          <cell r="AA181">
            <v>5.27</v>
          </cell>
          <cell r="AB181">
            <v>4</v>
          </cell>
          <cell r="AC181">
            <v>1.3174999999999999</v>
          </cell>
          <cell r="AD181">
            <v>7.9374999999999973E-2</v>
          </cell>
          <cell r="AE181">
            <v>-124.85687499999997</v>
          </cell>
          <cell r="AF181">
            <v>43559</v>
          </cell>
          <cell r="AG181">
            <v>43560</v>
          </cell>
          <cell r="AH181">
            <v>1</v>
          </cell>
          <cell r="AI181" t="str">
            <v>0-1 día</v>
          </cell>
          <cell r="AJ181">
            <v>0</v>
          </cell>
          <cell r="AK181">
            <v>0</v>
          </cell>
          <cell r="AL181">
            <v>0</v>
          </cell>
          <cell r="AM181">
            <v>1258.4000000000003</v>
          </cell>
          <cell r="AN181">
            <v>943.8</v>
          </cell>
          <cell r="AO181">
            <v>2</v>
          </cell>
        </row>
        <row r="182">
          <cell r="B182" t="str">
            <v>9HB3348881</v>
          </cell>
          <cell r="C182" t="str">
            <v>9HB334888</v>
          </cell>
          <cell r="D182" t="str">
            <v>ABR-19</v>
          </cell>
          <cell r="E182">
            <v>1</v>
          </cell>
          <cell r="F182" t="str">
            <v>2003187</v>
          </cell>
          <cell r="G182" t="str">
            <v>SR INSTALACION DE EQUIPO</v>
          </cell>
          <cell r="H182" t="str">
            <v>4002</v>
          </cell>
          <cell r="I182" t="str">
            <v>03/03/2019 23:01</v>
          </cell>
          <cell r="J182" t="str">
            <v>100038</v>
          </cell>
          <cell r="K182" t="str">
            <v>PITSS</v>
          </cell>
          <cell r="L182" t="str">
            <v>ASP</v>
          </cell>
          <cell r="M182" t="str">
            <v>LAND IT SA DE CV</v>
          </cell>
          <cell r="N182" t="str">
            <v>AV NICOLAS SAN JUAN S/N</v>
          </cell>
          <cell r="O182" t="str">
            <v>Toluca De Lerdo-ESTA</v>
          </cell>
          <cell r="P182">
            <v>0</v>
          </cell>
          <cell r="Q182" t="str">
            <v>INTERIOR</v>
          </cell>
          <cell r="R182" t="str">
            <v xml:space="preserve">  </v>
          </cell>
          <cell r="S182" t="str">
            <v>&gt;60</v>
          </cell>
          <cell r="T182" t="str">
            <v>A4 Mono MFPs</v>
          </cell>
          <cell r="U182" t="str">
            <v>A4</v>
          </cell>
          <cell r="V182" t="str">
            <v>Ciudad principal</v>
          </cell>
          <cell r="W182" t="str">
            <v>1-&gt;60</v>
          </cell>
          <cell r="X182">
            <v>1</v>
          </cell>
          <cell r="Y182">
            <v>1072.5000000000002</v>
          </cell>
          <cell r="Z182">
            <v>0</v>
          </cell>
          <cell r="AA182">
            <v>5</v>
          </cell>
          <cell r="AB182">
            <v>5</v>
          </cell>
          <cell r="AC182">
            <v>1</v>
          </cell>
          <cell r="AD182">
            <v>0</v>
          </cell>
          <cell r="AE182">
            <v>0</v>
          </cell>
          <cell r="AF182">
            <v>43559</v>
          </cell>
          <cell r="AG182">
            <v>43560</v>
          </cell>
          <cell r="AH182">
            <v>1</v>
          </cell>
          <cell r="AI182" t="str">
            <v>0-1 día</v>
          </cell>
          <cell r="AJ182">
            <v>0</v>
          </cell>
          <cell r="AK182">
            <v>0</v>
          </cell>
          <cell r="AL182">
            <v>0</v>
          </cell>
          <cell r="AM182">
            <v>1072.5000000000002</v>
          </cell>
          <cell r="AN182">
            <v>0</v>
          </cell>
          <cell r="AO182">
            <v>1</v>
          </cell>
        </row>
        <row r="183">
          <cell r="B183" t="str">
            <v>0A2T0242951</v>
          </cell>
          <cell r="C183" t="str">
            <v>0A2T024295</v>
          </cell>
          <cell r="D183" t="str">
            <v>ABR-19</v>
          </cell>
          <cell r="E183">
            <v>1</v>
          </cell>
          <cell r="F183" t="str">
            <v>2020163</v>
          </cell>
          <cell r="G183" t="str">
            <v>SR MANTENIMIENTO CORRECTIVO</v>
          </cell>
          <cell r="H183" t="str">
            <v>3616</v>
          </cell>
          <cell r="I183" t="str">
            <v>04/04/2019 15:20</v>
          </cell>
          <cell r="J183" t="str">
            <v>800186</v>
          </cell>
          <cell r="K183" t="str">
            <v>PITSS</v>
          </cell>
          <cell r="L183" t="str">
            <v>ASP</v>
          </cell>
          <cell r="M183" t="str">
            <v>ENSE&amp;ANZA E INVESTIGACION SUPERIOR AC</v>
          </cell>
          <cell r="N183" t="str">
            <v>AV EPIGMENIO GONZALEZ No 500</v>
          </cell>
          <cell r="O183" t="str">
            <v>Queretaro-QRO</v>
          </cell>
          <cell r="P183">
            <v>0</v>
          </cell>
          <cell r="Q183" t="str">
            <v>INTERIOR</v>
          </cell>
          <cell r="R183">
            <v>526</v>
          </cell>
          <cell r="S183" t="str">
            <v>&gt;60</v>
          </cell>
          <cell r="T183" t="str">
            <v>A4 Mono MFPs</v>
          </cell>
          <cell r="U183" t="str">
            <v>A4</v>
          </cell>
          <cell r="V183" t="str">
            <v>Ciudad principal</v>
          </cell>
          <cell r="W183" t="str">
            <v>1-&gt;60</v>
          </cell>
          <cell r="X183">
            <v>1.05</v>
          </cell>
          <cell r="Y183">
            <v>750.75000000000011</v>
          </cell>
          <cell r="Z183">
            <v>1</v>
          </cell>
          <cell r="AA183">
            <v>1.67</v>
          </cell>
          <cell r="AB183">
            <v>5</v>
          </cell>
          <cell r="AC183">
            <v>0.33399999999999996</v>
          </cell>
          <cell r="AD183">
            <v>0</v>
          </cell>
          <cell r="AE183">
            <v>0</v>
          </cell>
          <cell r="AF183">
            <v>43559</v>
          </cell>
          <cell r="AG183">
            <v>43560</v>
          </cell>
          <cell r="AH183">
            <v>1</v>
          </cell>
          <cell r="AI183" t="str">
            <v>0-1 día</v>
          </cell>
          <cell r="AJ183">
            <v>0</v>
          </cell>
          <cell r="AK183">
            <v>0</v>
          </cell>
          <cell r="AL183">
            <v>0</v>
          </cell>
          <cell r="AM183">
            <v>750.75000000000011</v>
          </cell>
          <cell r="AN183">
            <v>0</v>
          </cell>
          <cell r="AO183">
            <v>2</v>
          </cell>
        </row>
        <row r="184">
          <cell r="B184" t="str">
            <v>0A4T5581051</v>
          </cell>
          <cell r="C184" t="str">
            <v>0A4T558105</v>
          </cell>
          <cell r="D184" t="str">
            <v>ABR-19</v>
          </cell>
          <cell r="E184">
            <v>1</v>
          </cell>
          <cell r="F184" t="str">
            <v>2019481</v>
          </cell>
          <cell r="G184" t="str">
            <v>SR MANTENIMIENTO CORRECTIVO</v>
          </cell>
          <cell r="H184" t="str">
            <v>3611</v>
          </cell>
          <cell r="I184" t="str">
            <v>03/04/2019 13:06</v>
          </cell>
          <cell r="J184" t="str">
            <v>800147</v>
          </cell>
          <cell r="K184" t="str">
            <v>PITSS</v>
          </cell>
          <cell r="L184" t="str">
            <v>ASP</v>
          </cell>
          <cell r="M184" t="str">
            <v>OPERADORA OMX SA DE CV</v>
          </cell>
          <cell r="N184" t="str">
            <v>BLV ADOLFO LOPEZ MATEOS 2009-B</v>
          </cell>
          <cell r="O184" t="str">
            <v>LEON-GTO</v>
          </cell>
          <cell r="P184">
            <v>0</v>
          </cell>
          <cell r="Q184" t="str">
            <v>INTERIOR</v>
          </cell>
          <cell r="R184">
            <v>363</v>
          </cell>
          <cell r="S184" t="str">
            <v>&gt;60</v>
          </cell>
          <cell r="T184" t="str">
            <v>Entry Mono Printers</v>
          </cell>
          <cell r="U184" t="str">
            <v>A4</v>
          </cell>
          <cell r="V184" t="str">
            <v>Ciudad principal</v>
          </cell>
          <cell r="W184" t="str">
            <v>1-&gt;60</v>
          </cell>
          <cell r="X184">
            <v>1.05</v>
          </cell>
          <cell r="Y184">
            <v>750.75000000000011</v>
          </cell>
          <cell r="Z184">
            <v>1</v>
          </cell>
          <cell r="AA184">
            <v>0.65</v>
          </cell>
          <cell r="AB184">
            <v>5</v>
          </cell>
          <cell r="AC184">
            <v>0.13</v>
          </cell>
          <cell r="AD184">
            <v>0</v>
          </cell>
          <cell r="AE184">
            <v>0</v>
          </cell>
          <cell r="AF184">
            <v>43560</v>
          </cell>
          <cell r="AG184">
            <v>43560</v>
          </cell>
          <cell r="AH184">
            <v>0</v>
          </cell>
          <cell r="AI184" t="str">
            <v>0-1 día</v>
          </cell>
          <cell r="AJ184">
            <v>0</v>
          </cell>
          <cell r="AK184">
            <v>0</v>
          </cell>
          <cell r="AL184">
            <v>0</v>
          </cell>
          <cell r="AM184">
            <v>750.75000000000011</v>
          </cell>
          <cell r="AN184">
            <v>750.75</v>
          </cell>
          <cell r="AO184">
            <v>1</v>
          </cell>
        </row>
        <row r="185">
          <cell r="B185" t="str">
            <v>03BT8022131</v>
          </cell>
          <cell r="C185" t="str">
            <v>03BT802213</v>
          </cell>
          <cell r="D185" t="str">
            <v>ABR-19</v>
          </cell>
          <cell r="E185">
            <v>1</v>
          </cell>
          <cell r="F185" t="str">
            <v>2020073</v>
          </cell>
          <cell r="G185" t="str">
            <v>SR MANTENIMIENTO CORRECTIVO</v>
          </cell>
          <cell r="H185" t="str">
            <v>3346</v>
          </cell>
          <cell r="I185" t="str">
            <v>04/04/2019 11:55</v>
          </cell>
          <cell r="J185" t="str">
            <v>800110</v>
          </cell>
          <cell r="K185" t="str">
            <v>PITSS</v>
          </cell>
          <cell r="L185" t="str">
            <v>ASP</v>
          </cell>
          <cell r="M185" t="str">
            <v>IMPULSORA MEXICANA DE TELECOMUNICACIONES SA DE CV</v>
          </cell>
          <cell r="N185" t="str">
            <v>TENIENTE JOSE ESPINOZA FUENTES S/N</v>
          </cell>
          <cell r="O185" t="str">
            <v>MORELIA-MICH</v>
          </cell>
          <cell r="P185">
            <v>0</v>
          </cell>
          <cell r="Q185" t="str">
            <v>INTERIOR</v>
          </cell>
          <cell r="R185">
            <v>155</v>
          </cell>
          <cell r="S185" t="str">
            <v>&gt;60</v>
          </cell>
          <cell r="T185" t="str">
            <v>A4 Mono MFPs</v>
          </cell>
          <cell r="U185" t="str">
            <v>A4</v>
          </cell>
          <cell r="V185" t="str">
            <v>Ciudad principal</v>
          </cell>
          <cell r="W185" t="str">
            <v>1-&gt;60</v>
          </cell>
          <cell r="X185">
            <v>1.05</v>
          </cell>
          <cell r="Y185">
            <v>750.75000000000011</v>
          </cell>
          <cell r="Z185">
            <v>1</v>
          </cell>
          <cell r="AA185">
            <v>1.0200000000000005</v>
          </cell>
          <cell r="AB185">
            <v>5</v>
          </cell>
          <cell r="AC185">
            <v>0.2040000000000001</v>
          </cell>
          <cell r="AD185">
            <v>0</v>
          </cell>
          <cell r="AE185">
            <v>0</v>
          </cell>
          <cell r="AF185">
            <v>43560</v>
          </cell>
          <cell r="AG185">
            <v>43560</v>
          </cell>
          <cell r="AH185">
            <v>0</v>
          </cell>
          <cell r="AI185" t="str">
            <v>0-1 día</v>
          </cell>
          <cell r="AJ185">
            <v>0</v>
          </cell>
          <cell r="AK185">
            <v>0</v>
          </cell>
          <cell r="AL185">
            <v>0</v>
          </cell>
          <cell r="AM185">
            <v>750.75000000000011</v>
          </cell>
          <cell r="AN185">
            <v>750.75</v>
          </cell>
          <cell r="AO185">
            <v>1</v>
          </cell>
        </row>
        <row r="186">
          <cell r="B186" t="str">
            <v>0BG09620831</v>
          </cell>
          <cell r="C186" t="str">
            <v>0BG0962083</v>
          </cell>
          <cell r="D186" t="str">
            <v>ABR-19</v>
          </cell>
          <cell r="E186">
            <v>1</v>
          </cell>
          <cell r="F186" t="str">
            <v>2018983</v>
          </cell>
          <cell r="G186" t="str">
            <v>SR MANTENIMIENTO CORRECTIVO</v>
          </cell>
          <cell r="H186" t="str">
            <v>4310</v>
          </cell>
          <cell r="I186" t="str">
            <v>02/04/2019 15:32</v>
          </cell>
          <cell r="J186" t="str">
            <v>500028</v>
          </cell>
          <cell r="K186" t="str">
            <v>PITSS</v>
          </cell>
          <cell r="L186" t="str">
            <v>ASP</v>
          </cell>
          <cell r="M186" t="str">
            <v>OPERADORA OMX SA DE CV</v>
          </cell>
          <cell r="N186" t="str">
            <v>EUGENIO GARZA SADA 3525</v>
          </cell>
          <cell r="O186" t="str">
            <v>MONTERREY-NL</v>
          </cell>
          <cell r="P186">
            <v>0</v>
          </cell>
          <cell r="Q186" t="str">
            <v>INTERIOR</v>
          </cell>
          <cell r="R186">
            <v>12</v>
          </cell>
          <cell r="S186" t="str">
            <v>Entre 7 y 15</v>
          </cell>
          <cell r="T186" t="str">
            <v>Light Production Digital Business</v>
          </cell>
          <cell r="U186" t="str">
            <v>Entry Production</v>
          </cell>
          <cell r="V186" t="str">
            <v>Ciudad principal</v>
          </cell>
          <cell r="W186" t="str">
            <v>3-Entre 7 y 15</v>
          </cell>
          <cell r="X186">
            <v>0.8</v>
          </cell>
          <cell r="Y186">
            <v>1258.4000000000003</v>
          </cell>
          <cell r="Z186">
            <v>1</v>
          </cell>
          <cell r="AA186">
            <v>1.97</v>
          </cell>
          <cell r="AB186">
            <v>4</v>
          </cell>
          <cell r="AC186">
            <v>0.49249999999999999</v>
          </cell>
          <cell r="AD186">
            <v>0</v>
          </cell>
          <cell r="AE186">
            <v>0</v>
          </cell>
          <cell r="AF186">
            <v>43560</v>
          </cell>
          <cell r="AG186">
            <v>43560</v>
          </cell>
          <cell r="AH186">
            <v>0</v>
          </cell>
          <cell r="AI186" t="str">
            <v>0-1 día</v>
          </cell>
          <cell r="AJ186">
            <v>0</v>
          </cell>
          <cell r="AK186">
            <v>0</v>
          </cell>
          <cell r="AL186">
            <v>0</v>
          </cell>
          <cell r="AM186">
            <v>1258.4000000000003</v>
          </cell>
          <cell r="AN186">
            <v>1258.4000000000001</v>
          </cell>
          <cell r="AO186">
            <v>1</v>
          </cell>
        </row>
        <row r="187">
          <cell r="B187" t="str">
            <v>0EX74075081</v>
          </cell>
          <cell r="C187" t="str">
            <v>0EX7407508</v>
          </cell>
          <cell r="D187" t="str">
            <v>ABR-19</v>
          </cell>
          <cell r="E187">
            <v>1</v>
          </cell>
          <cell r="F187" t="str">
            <v>2019273</v>
          </cell>
          <cell r="G187" t="str">
            <v>SR MANTENIMIENTO CORRECTIVO</v>
          </cell>
          <cell r="H187" t="str">
            <v>5867</v>
          </cell>
          <cell r="I187" t="str">
            <v>03/04/2019 09:17</v>
          </cell>
          <cell r="J187" t="str">
            <v>500155</v>
          </cell>
          <cell r="K187" t="str">
            <v>PITSS</v>
          </cell>
          <cell r="L187" t="str">
            <v>ASP</v>
          </cell>
          <cell r="M187" t="str">
            <v>HONEYWELL AUTOMOTIVE DE MEXICO S DE RL DE CV</v>
          </cell>
          <cell r="N187" t="str">
            <v>AV PARQUE INDUSTRIAL JUAREZ 3328</v>
          </cell>
          <cell r="O187" t="str">
            <v>CIUDAD JUAREZ-CHIH</v>
          </cell>
          <cell r="P187">
            <v>0</v>
          </cell>
          <cell r="Q187" t="str">
            <v>INTERIOR</v>
          </cell>
          <cell r="R187">
            <v>111</v>
          </cell>
          <cell r="S187" t="str">
            <v>&gt;60</v>
          </cell>
          <cell r="T187" t="str">
            <v>Office Digital</v>
          </cell>
          <cell r="U187" t="str">
            <v>A3</v>
          </cell>
          <cell r="V187" t="str">
            <v>Ciudad principal</v>
          </cell>
          <cell r="W187" t="str">
            <v>2-&gt;60</v>
          </cell>
          <cell r="X187">
            <v>1.1000000000000001</v>
          </cell>
          <cell r="Y187">
            <v>1501.5000000000002</v>
          </cell>
          <cell r="Z187">
            <v>1</v>
          </cell>
          <cell r="AA187">
            <v>0.55000000000000004</v>
          </cell>
          <cell r="AB187">
            <v>5</v>
          </cell>
          <cell r="AC187">
            <v>0.11000000000000001</v>
          </cell>
          <cell r="AD187">
            <v>0</v>
          </cell>
          <cell r="AE187">
            <v>0</v>
          </cell>
          <cell r="AF187">
            <v>43560</v>
          </cell>
          <cell r="AG187">
            <v>43560</v>
          </cell>
          <cell r="AH187">
            <v>0</v>
          </cell>
          <cell r="AI187" t="str">
            <v>0-1 día</v>
          </cell>
          <cell r="AJ187">
            <v>0</v>
          </cell>
          <cell r="AK187">
            <v>0</v>
          </cell>
          <cell r="AL187">
            <v>0</v>
          </cell>
          <cell r="AM187">
            <v>1501.5000000000002</v>
          </cell>
          <cell r="AN187">
            <v>1501.5</v>
          </cell>
          <cell r="AO187">
            <v>1</v>
          </cell>
        </row>
        <row r="188">
          <cell r="B188" t="str">
            <v>0BG29514771</v>
          </cell>
          <cell r="C188" t="str">
            <v>0BG2951477</v>
          </cell>
          <cell r="D188" t="str">
            <v>ABR-19</v>
          </cell>
          <cell r="E188">
            <v>1</v>
          </cell>
          <cell r="F188" t="str">
            <v>2018655</v>
          </cell>
          <cell r="G188" t="str">
            <v>SR MANTENIMIENTO CORRECTIVO</v>
          </cell>
          <cell r="H188" t="str">
            <v>4395</v>
          </cell>
          <cell r="I188" t="str">
            <v>02/04/2019 08:32</v>
          </cell>
          <cell r="J188" t="str">
            <v>500083</v>
          </cell>
          <cell r="K188" t="str">
            <v>PITSS</v>
          </cell>
          <cell r="L188" t="str">
            <v>ASP</v>
          </cell>
          <cell r="M188" t="str">
            <v>OFFICE DEPOT DE MEXICO SA DE CV</v>
          </cell>
          <cell r="N188" t="str">
            <v>AV VASCONCELOS 160</v>
          </cell>
          <cell r="O188" t="str">
            <v>SAN PEDRO GARZA GARC</v>
          </cell>
          <cell r="P188">
            <v>0</v>
          </cell>
          <cell r="Q188" t="str">
            <v>INTERIOR</v>
          </cell>
          <cell r="R188">
            <v>60</v>
          </cell>
          <cell r="S188" t="str">
            <v>Entre 31 y 60</v>
          </cell>
          <cell r="T188" t="str">
            <v>Light Production Digital Business</v>
          </cell>
          <cell r="U188" t="str">
            <v>Entry Production</v>
          </cell>
          <cell r="V188" t="str">
            <v>Ciudad principal</v>
          </cell>
          <cell r="W188" t="str">
            <v>3-Entre 31 y 60</v>
          </cell>
          <cell r="X188">
            <v>1.1000000000000001</v>
          </cell>
          <cell r="Y188">
            <v>1730.3000000000004</v>
          </cell>
          <cell r="Z188">
            <v>1</v>
          </cell>
          <cell r="AA188">
            <v>3.02</v>
          </cell>
          <cell r="AB188">
            <v>4</v>
          </cell>
          <cell r="AC188">
            <v>0.755</v>
          </cell>
          <cell r="AD188">
            <v>0</v>
          </cell>
          <cell r="AE188">
            <v>0</v>
          </cell>
          <cell r="AF188">
            <v>43560</v>
          </cell>
          <cell r="AG188">
            <v>43560</v>
          </cell>
          <cell r="AH188">
            <v>0</v>
          </cell>
          <cell r="AI188" t="str">
            <v>0-1 día</v>
          </cell>
          <cell r="AJ188">
            <v>0</v>
          </cell>
          <cell r="AK188">
            <v>0</v>
          </cell>
          <cell r="AL188">
            <v>0</v>
          </cell>
          <cell r="AM188">
            <v>1730.3000000000004</v>
          </cell>
          <cell r="AN188">
            <v>1651.65</v>
          </cell>
          <cell r="AO188">
            <v>1</v>
          </cell>
        </row>
        <row r="189">
          <cell r="B189" t="str">
            <v>09HB9160561</v>
          </cell>
          <cell r="C189" t="str">
            <v>09HB916056</v>
          </cell>
          <cell r="D189" t="str">
            <v>ABR-19</v>
          </cell>
          <cell r="E189">
            <v>1</v>
          </cell>
          <cell r="F189" t="str">
            <v>2019031</v>
          </cell>
          <cell r="G189" t="str">
            <v>SR MANTENIMIENTO CORRECTIVO</v>
          </cell>
          <cell r="H189" t="str">
            <v>4002</v>
          </cell>
          <cell r="I189" t="str">
            <v>02/04/2019 17:05</v>
          </cell>
          <cell r="J189" t="str">
            <v>100037</v>
          </cell>
          <cell r="K189" t="str">
            <v>PITSS</v>
          </cell>
          <cell r="L189" t="str">
            <v>ASP</v>
          </cell>
          <cell r="M189" t="str">
            <v>OPCIONES DE SERVICIO EN MEXICO</v>
          </cell>
          <cell r="N189" t="str">
            <v>Av De la Industria Automotrizá No 18 Nave 3</v>
          </cell>
          <cell r="O189" t="str">
            <v>Mexico-MEX</v>
          </cell>
          <cell r="P189">
            <v>0</v>
          </cell>
          <cell r="Q189" t="str">
            <v>INTERIOR</v>
          </cell>
          <cell r="R189">
            <v>12</v>
          </cell>
          <cell r="S189" t="str">
            <v>Entre 7 y 15</v>
          </cell>
          <cell r="T189" t="str">
            <v>A4 Mono MFPs</v>
          </cell>
          <cell r="U189" t="str">
            <v>A4</v>
          </cell>
          <cell r="V189" t="str">
            <v>Ciudad principal</v>
          </cell>
          <cell r="W189" t="str">
            <v>1-Entre 7 y 15</v>
          </cell>
          <cell r="X189">
            <v>0</v>
          </cell>
          <cell r="Y189">
            <v>0</v>
          </cell>
          <cell r="Z189">
            <v>1</v>
          </cell>
          <cell r="AA189">
            <v>0.42</v>
          </cell>
          <cell r="AB189">
            <v>5</v>
          </cell>
          <cell r="AC189">
            <v>8.3999999999999991E-2</v>
          </cell>
          <cell r="AD189">
            <v>0</v>
          </cell>
          <cell r="AE189">
            <v>0</v>
          </cell>
          <cell r="AF189">
            <v>43560</v>
          </cell>
          <cell r="AG189">
            <v>43560</v>
          </cell>
          <cell r="AH189">
            <v>0</v>
          </cell>
          <cell r="AI189" t="str">
            <v>0-1 día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1</v>
          </cell>
        </row>
        <row r="190">
          <cell r="B190" t="str">
            <v>5AV8200231</v>
          </cell>
          <cell r="C190" t="str">
            <v>5AV820023</v>
          </cell>
          <cell r="D190" t="str">
            <v>ABR-19</v>
          </cell>
          <cell r="E190">
            <v>1</v>
          </cell>
          <cell r="F190" t="str">
            <v>2020103</v>
          </cell>
          <cell r="G190" t="str">
            <v>SR MANTENIMIENTO CORRECTIVO</v>
          </cell>
          <cell r="H190" t="str">
            <v>6514</v>
          </cell>
          <cell r="I190" t="str">
            <v>04/04/2019 13:39</v>
          </cell>
          <cell r="J190" t="str">
            <v>500163</v>
          </cell>
          <cell r="K190" t="str">
            <v>PITSS</v>
          </cell>
          <cell r="L190" t="str">
            <v>ASP</v>
          </cell>
          <cell r="M190" t="str">
            <v>DELPHI AUTOMOTIVE SYSTEMS S DE RL DE CV</v>
          </cell>
          <cell r="N190" t="str">
            <v>BLVD ADOLFO LOPEZ MATEOS No 805 PONIENTE</v>
          </cell>
          <cell r="O190" t="str">
            <v>Ciudad Victoria-TAM</v>
          </cell>
          <cell r="P190">
            <v>0</v>
          </cell>
          <cell r="Q190" t="str">
            <v>INTERIOR</v>
          </cell>
          <cell r="R190">
            <v>44</v>
          </cell>
          <cell r="S190" t="str">
            <v>Entre 31 y 60</v>
          </cell>
          <cell r="T190" t="str">
            <v>A4 Color Laser MFPs</v>
          </cell>
          <cell r="U190" t="str">
            <v>A4</v>
          </cell>
          <cell r="V190" t="str">
            <v>Ciudad principal</v>
          </cell>
          <cell r="W190" t="str">
            <v>1-Entre 31 y 60</v>
          </cell>
          <cell r="X190">
            <v>0.8</v>
          </cell>
          <cell r="Y190">
            <v>572.00000000000011</v>
          </cell>
          <cell r="Z190">
            <v>1</v>
          </cell>
          <cell r="AA190">
            <v>5.18</v>
          </cell>
          <cell r="AB190">
            <v>5</v>
          </cell>
          <cell r="AC190">
            <v>1.036</v>
          </cell>
          <cell r="AD190">
            <v>9.000000000000008E-3</v>
          </cell>
          <cell r="AE190">
            <v>-6.4350000000000067</v>
          </cell>
          <cell r="AF190">
            <v>43560</v>
          </cell>
          <cell r="AG190">
            <v>43560</v>
          </cell>
          <cell r="AH190">
            <v>0</v>
          </cell>
          <cell r="AI190" t="str">
            <v>0-1 día</v>
          </cell>
          <cell r="AJ190">
            <v>0</v>
          </cell>
          <cell r="AK190">
            <v>0</v>
          </cell>
          <cell r="AL190">
            <v>0</v>
          </cell>
          <cell r="AM190">
            <v>572.00000000000011</v>
          </cell>
          <cell r="AN190">
            <v>-0.59584525000000799</v>
          </cell>
          <cell r="AO190">
            <v>1</v>
          </cell>
        </row>
        <row r="191">
          <cell r="B191" t="str">
            <v>0LX56978001</v>
          </cell>
          <cell r="C191" t="str">
            <v>0LX5697800</v>
          </cell>
          <cell r="D191" t="str">
            <v>ABR-19</v>
          </cell>
          <cell r="E191">
            <v>1</v>
          </cell>
          <cell r="F191" t="str">
            <v>2013409</v>
          </cell>
          <cell r="G191" t="str">
            <v>SR MANTENIMIENTO CORRECTIVO</v>
          </cell>
          <cell r="H191" t="str">
            <v>7222</v>
          </cell>
          <cell r="I191" t="str">
            <v>22/03/2019 11:31</v>
          </cell>
          <cell r="J191" t="str">
            <v>500157</v>
          </cell>
          <cell r="K191" t="str">
            <v>PITSS</v>
          </cell>
          <cell r="L191" t="str">
            <v>ASP</v>
          </cell>
          <cell r="M191" t="str">
            <v>FEDERAL MOGUL DE MATAMOROS S DE RL DE CV</v>
          </cell>
          <cell r="N191" t="str">
            <v>AV SANTIAGO TRONCOSO 281</v>
          </cell>
          <cell r="O191" t="str">
            <v>CIUDAD JUAREZ-CHIH</v>
          </cell>
          <cell r="P191">
            <v>0</v>
          </cell>
          <cell r="Q191" t="str">
            <v>INTERIOR</v>
          </cell>
          <cell r="R191">
            <v>17</v>
          </cell>
          <cell r="S191" t="str">
            <v>Entre 16 y 30</v>
          </cell>
          <cell r="T191" t="str">
            <v>A3 Office Color Laser MFPs</v>
          </cell>
          <cell r="U191" t="str">
            <v>A3</v>
          </cell>
          <cell r="V191" t="str">
            <v>Ciudad principal</v>
          </cell>
          <cell r="W191" t="str">
            <v>2-Entre 16 y 30</v>
          </cell>
          <cell r="X191">
            <v>0.8</v>
          </cell>
          <cell r="Y191">
            <v>1092</v>
          </cell>
          <cell r="Z191">
            <v>1</v>
          </cell>
          <cell r="AA191">
            <v>0.98</v>
          </cell>
          <cell r="AB191">
            <v>5</v>
          </cell>
          <cell r="AC191">
            <v>0.19600000000000001</v>
          </cell>
          <cell r="AD191">
            <v>0</v>
          </cell>
          <cell r="AE191">
            <v>0</v>
          </cell>
          <cell r="AF191">
            <v>43559</v>
          </cell>
          <cell r="AG191">
            <v>43560</v>
          </cell>
          <cell r="AH191">
            <v>1</v>
          </cell>
          <cell r="AI191" t="str">
            <v>0-1 día</v>
          </cell>
          <cell r="AJ191">
            <v>0</v>
          </cell>
          <cell r="AK191">
            <v>0</v>
          </cell>
          <cell r="AL191">
            <v>0</v>
          </cell>
          <cell r="AM191">
            <v>1092</v>
          </cell>
          <cell r="AN191">
            <v>1092</v>
          </cell>
          <cell r="AO191">
            <v>2</v>
          </cell>
        </row>
        <row r="192">
          <cell r="B192" t="str">
            <v>09BR5463261</v>
          </cell>
          <cell r="C192" t="str">
            <v>09BR546326</v>
          </cell>
          <cell r="D192" t="str">
            <v>ABR-19</v>
          </cell>
          <cell r="E192">
            <v>1</v>
          </cell>
          <cell r="F192" t="str">
            <v>2012945</v>
          </cell>
          <cell r="G192" t="str">
            <v>SR INSTALACION DE EQUIPO</v>
          </cell>
          <cell r="H192" t="str">
            <v>3330</v>
          </cell>
          <cell r="I192" t="str">
            <v>21/03/2019 13:09</v>
          </cell>
          <cell r="J192" t="str">
            <v>500056</v>
          </cell>
          <cell r="K192" t="str">
            <v>PITSS</v>
          </cell>
          <cell r="L192" t="str">
            <v>ASP</v>
          </cell>
          <cell r="M192" t="str">
            <v>DELPHI AUTOMOTIVE SYSTEMS S DE RL DE CV</v>
          </cell>
          <cell r="N192" t="str">
            <v>CARRETERA A MONTERREY AV FOMENTO INDUSTRIAL SN</v>
          </cell>
          <cell r="O192" t="str">
            <v>Reynosa-TAM</v>
          </cell>
          <cell r="P192">
            <v>0</v>
          </cell>
          <cell r="Q192" t="str">
            <v>INTERIOR</v>
          </cell>
          <cell r="R192" t="str">
            <v xml:space="preserve">  </v>
          </cell>
          <cell r="S192" t="str">
            <v>&gt;60</v>
          </cell>
          <cell r="T192" t="str">
            <v>Entry Mono Printers</v>
          </cell>
          <cell r="U192" t="str">
            <v>A4</v>
          </cell>
          <cell r="V192" t="str">
            <v>Ciudad principal</v>
          </cell>
          <cell r="W192" t="str">
            <v>1-&gt;60</v>
          </cell>
          <cell r="X192">
            <v>1</v>
          </cell>
          <cell r="Y192">
            <v>1072.5000000000002</v>
          </cell>
          <cell r="Z192">
            <v>0</v>
          </cell>
          <cell r="AA192">
            <v>5</v>
          </cell>
          <cell r="AB192">
            <v>5</v>
          </cell>
          <cell r="AC192">
            <v>1</v>
          </cell>
          <cell r="AD192">
            <v>0</v>
          </cell>
          <cell r="AE192">
            <v>0</v>
          </cell>
          <cell r="AF192">
            <v>43560</v>
          </cell>
          <cell r="AG192">
            <v>43560</v>
          </cell>
          <cell r="AH192">
            <v>0</v>
          </cell>
          <cell r="AI192" t="str">
            <v>0-1 día</v>
          </cell>
          <cell r="AJ192">
            <v>0</v>
          </cell>
          <cell r="AK192">
            <v>0</v>
          </cell>
          <cell r="AL192">
            <v>0</v>
          </cell>
          <cell r="AM192">
            <v>1072.5000000000002</v>
          </cell>
          <cell r="AN192" t="e">
            <v>#N/A</v>
          </cell>
          <cell r="AO192">
            <v>2</v>
          </cell>
        </row>
        <row r="193">
          <cell r="B193" t="str">
            <v>0EX93100361</v>
          </cell>
          <cell r="C193" t="str">
            <v>0EX9310036</v>
          </cell>
          <cell r="D193" t="str">
            <v>ABR-19</v>
          </cell>
          <cell r="E193">
            <v>1</v>
          </cell>
          <cell r="F193" t="str">
            <v>2012779</v>
          </cell>
          <cell r="G193" t="str">
            <v>SR MANTENIMIENTO CORRECTIVO</v>
          </cell>
          <cell r="H193" t="str">
            <v>5866</v>
          </cell>
          <cell r="I193" t="str">
            <v>21/03/2019 10:43</v>
          </cell>
          <cell r="J193" t="str">
            <v>500093</v>
          </cell>
          <cell r="K193" t="str">
            <v>PITSS</v>
          </cell>
          <cell r="L193" t="str">
            <v>ASP</v>
          </cell>
          <cell r="M193" t="str">
            <v>APTIV CONTRACT SERVICES NUEVO LAREDO S DE RL DE CV</v>
          </cell>
          <cell r="N193" t="str">
            <v>ITURBIDE No 6970</v>
          </cell>
          <cell r="O193" t="str">
            <v>Nuevo Laredo-TAM</v>
          </cell>
          <cell r="P193">
            <v>0</v>
          </cell>
          <cell r="Q193" t="str">
            <v>INTERIOR</v>
          </cell>
          <cell r="R193">
            <v>48</v>
          </cell>
          <cell r="S193" t="str">
            <v>Entre 31 y 60</v>
          </cell>
          <cell r="T193" t="str">
            <v>Departmental Digital</v>
          </cell>
          <cell r="U193" t="str">
            <v>A3</v>
          </cell>
          <cell r="V193" t="str">
            <v>Ciudad principal</v>
          </cell>
          <cell r="W193" t="str">
            <v>2-Entre 31 y 60</v>
          </cell>
          <cell r="X193">
            <v>1.05</v>
          </cell>
          <cell r="Y193">
            <v>1433.25</v>
          </cell>
          <cell r="Z193">
            <v>1</v>
          </cell>
          <cell r="AA193">
            <v>1.93</v>
          </cell>
          <cell r="AB193">
            <v>5</v>
          </cell>
          <cell r="AC193">
            <v>0.38600000000000001</v>
          </cell>
          <cell r="AD193">
            <v>0</v>
          </cell>
          <cell r="AE193">
            <v>0</v>
          </cell>
          <cell r="AF193">
            <v>43560</v>
          </cell>
          <cell r="AG193">
            <v>43560</v>
          </cell>
          <cell r="AH193">
            <v>0</v>
          </cell>
          <cell r="AI193" t="str">
            <v>0-1 día</v>
          </cell>
          <cell r="AJ193">
            <v>0</v>
          </cell>
          <cell r="AK193">
            <v>0</v>
          </cell>
          <cell r="AL193">
            <v>0</v>
          </cell>
          <cell r="AM193">
            <v>1433.25</v>
          </cell>
          <cell r="AN193">
            <v>1433.25</v>
          </cell>
          <cell r="AO193">
            <v>1</v>
          </cell>
        </row>
        <row r="194">
          <cell r="B194" t="str">
            <v>0XL14218961</v>
          </cell>
          <cell r="C194" t="str">
            <v>0XL1421896</v>
          </cell>
          <cell r="D194" t="str">
            <v>ABR-19</v>
          </cell>
          <cell r="E194">
            <v>1</v>
          </cell>
          <cell r="F194" t="str">
            <v>2020133</v>
          </cell>
          <cell r="G194" t="str">
            <v>SR MANTENIMIENTO CORRECTIVO</v>
          </cell>
          <cell r="H194" t="str">
            <v>4602</v>
          </cell>
          <cell r="I194" t="str">
            <v>04/04/2019 14:28</v>
          </cell>
          <cell r="J194" t="str">
            <v>500158</v>
          </cell>
          <cell r="K194" t="str">
            <v>PITSS</v>
          </cell>
          <cell r="L194" t="str">
            <v>ASP</v>
          </cell>
          <cell r="M194" t="str">
            <v>NABILE EDITH RODRIGUEZ GARCIA</v>
          </cell>
          <cell r="N194" t="str">
            <v>CERRA DE FRAGA No 10404-12 INTERPHONE No 112</v>
          </cell>
          <cell r="O194" t="str">
            <v>Ciudad Juarez-CHIH</v>
          </cell>
          <cell r="P194">
            <v>0</v>
          </cell>
          <cell r="Q194" t="str">
            <v>INTERIOR</v>
          </cell>
          <cell r="R194">
            <v>316</v>
          </cell>
          <cell r="S194" t="str">
            <v>&gt;60</v>
          </cell>
          <cell r="T194" t="str">
            <v>Entry Mono Printers</v>
          </cell>
          <cell r="U194" t="str">
            <v>A4</v>
          </cell>
          <cell r="V194" t="str">
            <v>Ciudad principal</v>
          </cell>
          <cell r="W194" t="str">
            <v>1-&gt;60</v>
          </cell>
          <cell r="X194">
            <v>1.05</v>
          </cell>
          <cell r="Y194">
            <v>750.75000000000011</v>
          </cell>
          <cell r="Z194">
            <v>1</v>
          </cell>
          <cell r="AA194">
            <v>1.53</v>
          </cell>
          <cell r="AB194">
            <v>5</v>
          </cell>
          <cell r="AC194">
            <v>0.30599999999999999</v>
          </cell>
          <cell r="AD194">
            <v>0</v>
          </cell>
          <cell r="AE194">
            <v>0</v>
          </cell>
          <cell r="AF194">
            <v>43560</v>
          </cell>
          <cell r="AG194">
            <v>43560</v>
          </cell>
          <cell r="AH194">
            <v>0</v>
          </cell>
          <cell r="AI194" t="str">
            <v>0-1 día</v>
          </cell>
          <cell r="AJ194">
            <v>0</v>
          </cell>
          <cell r="AK194">
            <v>0</v>
          </cell>
          <cell r="AL194">
            <v>0</v>
          </cell>
          <cell r="AM194">
            <v>750.75000000000011</v>
          </cell>
          <cell r="AN194">
            <v>750.75</v>
          </cell>
          <cell r="AO194">
            <v>1</v>
          </cell>
        </row>
        <row r="195">
          <cell r="B195" t="str">
            <v>0C4X0118691</v>
          </cell>
          <cell r="C195" t="str">
            <v>0C4X011869</v>
          </cell>
          <cell r="D195" t="str">
            <v>ABR-19</v>
          </cell>
          <cell r="E195">
            <v>1</v>
          </cell>
          <cell r="F195" t="str">
            <v>2019057</v>
          </cell>
          <cell r="G195" t="str">
            <v>SR MANTENIMIENTO CORRECTIVO</v>
          </cell>
          <cell r="H195" t="str">
            <v>3658</v>
          </cell>
          <cell r="I195" t="str">
            <v>02/04/2019 18:15</v>
          </cell>
          <cell r="J195" t="str">
            <v>500157</v>
          </cell>
          <cell r="K195" t="str">
            <v>PITSS</v>
          </cell>
          <cell r="L195" t="str">
            <v>ASP</v>
          </cell>
          <cell r="M195" t="str">
            <v>RADIOMOVIL DIPSA SA DE CV</v>
          </cell>
          <cell r="N195" t="str">
            <v>BLVD TEOFILO BORUNDA 8681</v>
          </cell>
          <cell r="O195" t="str">
            <v>CIUDAD JUAREZ-CHIH</v>
          </cell>
          <cell r="P195">
            <v>0</v>
          </cell>
          <cell r="Q195" t="str">
            <v>INTERIOR</v>
          </cell>
          <cell r="R195">
            <v>579</v>
          </cell>
          <cell r="S195" t="str">
            <v>&gt;60</v>
          </cell>
          <cell r="T195" t="str">
            <v>A4 Mono MFPs</v>
          </cell>
          <cell r="U195" t="str">
            <v>A4</v>
          </cell>
          <cell r="V195" t="str">
            <v>Ciudad principal</v>
          </cell>
          <cell r="W195" t="str">
            <v>1-&gt;60</v>
          </cell>
          <cell r="X195">
            <v>1.05</v>
          </cell>
          <cell r="Y195">
            <v>750.75000000000011</v>
          </cell>
          <cell r="Z195">
            <v>1</v>
          </cell>
          <cell r="AA195">
            <v>2.92</v>
          </cell>
          <cell r="AB195">
            <v>5</v>
          </cell>
          <cell r="AC195">
            <v>0.58399999999999996</v>
          </cell>
          <cell r="AD195">
            <v>0</v>
          </cell>
          <cell r="AE195">
            <v>0</v>
          </cell>
          <cell r="AF195">
            <v>43560</v>
          </cell>
          <cell r="AG195">
            <v>43560</v>
          </cell>
          <cell r="AH195">
            <v>0</v>
          </cell>
          <cell r="AI195" t="str">
            <v>0-1 día</v>
          </cell>
          <cell r="AJ195">
            <v>0</v>
          </cell>
          <cell r="AK195">
            <v>0</v>
          </cell>
          <cell r="AL195">
            <v>0</v>
          </cell>
          <cell r="AM195">
            <v>750.75000000000011</v>
          </cell>
          <cell r="AN195">
            <v>0</v>
          </cell>
          <cell r="AO195">
            <v>1</v>
          </cell>
        </row>
        <row r="196">
          <cell r="B196" t="str">
            <v>9HB3818381</v>
          </cell>
          <cell r="C196" t="str">
            <v>9HB381838</v>
          </cell>
          <cell r="D196" t="str">
            <v>ABR-19</v>
          </cell>
          <cell r="E196">
            <v>1</v>
          </cell>
          <cell r="F196" t="str">
            <v>2019615</v>
          </cell>
          <cell r="G196" t="str">
            <v>SR ASISTENCIA A CLIENTES</v>
          </cell>
          <cell r="H196" t="str">
            <v>4002</v>
          </cell>
          <cell r="I196" t="str">
            <v>03/04/2019 16:59</v>
          </cell>
          <cell r="J196" t="str">
            <v>800027</v>
          </cell>
          <cell r="K196" t="str">
            <v>PITSS</v>
          </cell>
          <cell r="L196" t="str">
            <v>ASP</v>
          </cell>
          <cell r="M196" t="str">
            <v>INGERSOLL-RAND MANUFACTURA S DE RL DE CV</v>
          </cell>
          <cell r="N196" t="str">
            <v>AVENIDA NAFTA NO 750</v>
          </cell>
          <cell r="O196" t="str">
            <v>APODACA-NL</v>
          </cell>
          <cell r="P196">
            <v>0</v>
          </cell>
          <cell r="Q196" t="str">
            <v>INTERIOR</v>
          </cell>
          <cell r="R196" t="str">
            <v xml:space="preserve">  </v>
          </cell>
          <cell r="S196" t="str">
            <v>&gt;60</v>
          </cell>
          <cell r="T196" t="str">
            <v>A4 Mono MFPs</v>
          </cell>
          <cell r="U196" t="str">
            <v>A4</v>
          </cell>
          <cell r="V196" t="str">
            <v>Otras</v>
          </cell>
          <cell r="W196" t="str">
            <v>1-&gt;60</v>
          </cell>
          <cell r="X196">
            <v>1</v>
          </cell>
          <cell r="Y196">
            <v>715.00000000000011</v>
          </cell>
          <cell r="Z196">
            <v>1</v>
          </cell>
          <cell r="AA196">
            <v>0.17</v>
          </cell>
          <cell r="AB196">
            <v>9</v>
          </cell>
          <cell r="AC196">
            <v>1.8888888888888889E-2</v>
          </cell>
          <cell r="AD196">
            <v>0</v>
          </cell>
          <cell r="AE196">
            <v>0</v>
          </cell>
          <cell r="AF196">
            <v>43560</v>
          </cell>
          <cell r="AG196">
            <v>43560</v>
          </cell>
          <cell r="AH196">
            <v>0</v>
          </cell>
          <cell r="AI196" t="str">
            <v>0-1 día</v>
          </cell>
          <cell r="AJ196">
            <v>0</v>
          </cell>
          <cell r="AK196">
            <v>0</v>
          </cell>
          <cell r="AL196">
            <v>0</v>
          </cell>
          <cell r="AM196">
            <v>715.00000000000011</v>
          </cell>
          <cell r="AN196">
            <v>572</v>
          </cell>
          <cell r="AO196">
            <v>1</v>
          </cell>
        </row>
        <row r="197">
          <cell r="B197" t="str">
            <v>0C7X2467821</v>
          </cell>
          <cell r="C197" t="str">
            <v>0C7X246782</v>
          </cell>
          <cell r="D197" t="str">
            <v>ABR-19</v>
          </cell>
          <cell r="E197">
            <v>1</v>
          </cell>
          <cell r="F197" t="str">
            <v>2018999</v>
          </cell>
          <cell r="G197" t="str">
            <v>SR MANTENIMIENTO CORRECTIVO</v>
          </cell>
          <cell r="H197" t="str">
            <v>3657</v>
          </cell>
          <cell r="I197" t="str">
            <v>02/04/2019 15:41</v>
          </cell>
          <cell r="J197" t="str">
            <v>500080</v>
          </cell>
          <cell r="K197" t="str">
            <v>PITSS</v>
          </cell>
          <cell r="L197" t="str">
            <v>ASP</v>
          </cell>
          <cell r="M197" t="str">
            <v>AXA SEGUROS SA DE CV</v>
          </cell>
          <cell r="N197" t="str">
            <v>PASEO BOLIVAR No 1000</v>
          </cell>
          <cell r="O197" t="str">
            <v>Chihuahua-CHIH</v>
          </cell>
          <cell r="P197">
            <v>0</v>
          </cell>
          <cell r="Q197" t="str">
            <v>INTERIOR</v>
          </cell>
          <cell r="R197">
            <v>634</v>
          </cell>
          <cell r="S197" t="str">
            <v>&gt;60</v>
          </cell>
          <cell r="T197" t="str">
            <v>A4 Mono MFPs</v>
          </cell>
          <cell r="U197" t="str">
            <v>A4</v>
          </cell>
          <cell r="V197" t="str">
            <v>Ciudad principal</v>
          </cell>
          <cell r="W197" t="str">
            <v>1-&gt;60</v>
          </cell>
          <cell r="X197">
            <v>1.05</v>
          </cell>
          <cell r="Y197">
            <v>750.75000000000011</v>
          </cell>
          <cell r="Z197">
            <v>1</v>
          </cell>
          <cell r="AA197">
            <v>1.82</v>
          </cell>
          <cell r="AB197">
            <v>5</v>
          </cell>
          <cell r="AC197">
            <v>0.36399999999999999</v>
          </cell>
          <cell r="AD197">
            <v>0</v>
          </cell>
          <cell r="AE197">
            <v>0</v>
          </cell>
          <cell r="AF197">
            <v>43560</v>
          </cell>
          <cell r="AG197">
            <v>43560</v>
          </cell>
          <cell r="AH197">
            <v>0</v>
          </cell>
          <cell r="AI197" t="str">
            <v>0-1 día</v>
          </cell>
          <cell r="AJ197">
            <v>0</v>
          </cell>
          <cell r="AK197">
            <v>0</v>
          </cell>
          <cell r="AL197">
            <v>0</v>
          </cell>
          <cell r="AM197">
            <v>750.75000000000011</v>
          </cell>
          <cell r="AN197">
            <v>0</v>
          </cell>
          <cell r="AO197">
            <v>1</v>
          </cell>
        </row>
        <row r="198">
          <cell r="B198" t="str">
            <v>AAQ1005631</v>
          </cell>
          <cell r="C198" t="str">
            <v>AAQ100563</v>
          </cell>
          <cell r="D198" t="str">
            <v>ABR-19</v>
          </cell>
          <cell r="E198">
            <v>1</v>
          </cell>
          <cell r="F198" t="str">
            <v>2020071</v>
          </cell>
          <cell r="G198" t="str">
            <v>SR MANTENIMIENTO CORRECTIVO</v>
          </cell>
          <cell r="H198" t="str">
            <v>1026</v>
          </cell>
          <cell r="I198" t="str">
            <v>04/04/2019 12:56</v>
          </cell>
          <cell r="J198" t="str">
            <v>800074</v>
          </cell>
          <cell r="K198" t="str">
            <v>PITSS</v>
          </cell>
          <cell r="L198" t="str">
            <v>ASP</v>
          </cell>
          <cell r="M198" t="str">
            <v>PUBLICO EN GENERAL</v>
          </cell>
          <cell r="N198" t="str">
            <v>JAVIER MINA No 14 INT No 4</v>
          </cell>
          <cell r="O198" t="str">
            <v>Michoacan-MICH</v>
          </cell>
          <cell r="P198">
            <v>0</v>
          </cell>
          <cell r="Q198" t="str">
            <v>INTERIOR</v>
          </cell>
          <cell r="R198">
            <v>29</v>
          </cell>
          <cell r="S198" t="str">
            <v>Entre 16 y 30</v>
          </cell>
          <cell r="T198" t="str">
            <v>Office Digital</v>
          </cell>
          <cell r="U198" t="str">
            <v>A3</v>
          </cell>
          <cell r="V198" t="str">
            <v>Ciudad principal</v>
          </cell>
          <cell r="W198" t="str">
            <v>2-Entre 16 y 30</v>
          </cell>
          <cell r="X198">
            <v>0.8</v>
          </cell>
          <cell r="Y198">
            <v>1092</v>
          </cell>
          <cell r="Z198">
            <v>1</v>
          </cell>
          <cell r="AA198">
            <v>7.57</v>
          </cell>
          <cell r="AB198">
            <v>5</v>
          </cell>
          <cell r="AC198">
            <v>1.514</v>
          </cell>
          <cell r="AD198">
            <v>0.1285</v>
          </cell>
          <cell r="AE198">
            <v>-175.4025</v>
          </cell>
          <cell r="AF198">
            <v>43560</v>
          </cell>
          <cell r="AG198">
            <v>43560</v>
          </cell>
          <cell r="AH198">
            <v>0</v>
          </cell>
          <cell r="AI198" t="str">
            <v>0-1 día</v>
          </cell>
          <cell r="AJ198">
            <v>0</v>
          </cell>
          <cell r="AK198">
            <v>0</v>
          </cell>
          <cell r="AL198">
            <v>0</v>
          </cell>
          <cell r="AM198">
            <v>1092</v>
          </cell>
          <cell r="AN198">
            <v>1092</v>
          </cell>
          <cell r="AO198">
            <v>3</v>
          </cell>
        </row>
        <row r="199">
          <cell r="B199" t="str">
            <v>0BG10009971</v>
          </cell>
          <cell r="C199" t="str">
            <v>0BG1000997</v>
          </cell>
          <cell r="D199" t="str">
            <v>ABR-19</v>
          </cell>
          <cell r="E199">
            <v>1</v>
          </cell>
          <cell r="F199" t="str">
            <v>2020183</v>
          </cell>
          <cell r="G199" t="str">
            <v>SR MANTENIMIENTO CORRECTIVO</v>
          </cell>
          <cell r="H199" t="str">
            <v>4311</v>
          </cell>
          <cell r="I199" t="str">
            <v>04/04/2019 16:08</v>
          </cell>
          <cell r="J199" t="str">
            <v>500036</v>
          </cell>
          <cell r="K199" t="str">
            <v>PITSS</v>
          </cell>
          <cell r="L199" t="str">
            <v>ASP</v>
          </cell>
          <cell r="M199" t="str">
            <v>INSTITUTO TECNOLOGICO Y DE ESTUDIOS SUPERIORES DE</v>
          </cell>
          <cell r="N199" t="str">
            <v>AV EUGENIO GARZA SADA 2501 SUR</v>
          </cell>
          <cell r="O199" t="str">
            <v>Monterrey-NL</v>
          </cell>
          <cell r="P199">
            <v>0</v>
          </cell>
          <cell r="Q199" t="str">
            <v>INTERIOR</v>
          </cell>
          <cell r="R199">
            <v>22</v>
          </cell>
          <cell r="S199" t="str">
            <v>Entre 16 y 30</v>
          </cell>
          <cell r="T199" t="str">
            <v>Light Production Digital Business</v>
          </cell>
          <cell r="U199" t="str">
            <v>Entry Production</v>
          </cell>
          <cell r="V199" t="str">
            <v>Ciudad principal</v>
          </cell>
          <cell r="W199" t="str">
            <v>3-Entre 16 y 30</v>
          </cell>
          <cell r="X199">
            <v>1.05</v>
          </cell>
          <cell r="Y199">
            <v>1651.6500000000003</v>
          </cell>
          <cell r="Z199">
            <v>1</v>
          </cell>
          <cell r="AA199">
            <v>1.37</v>
          </cell>
          <cell r="AB199">
            <v>4</v>
          </cell>
          <cell r="AC199">
            <v>0.34250000000000003</v>
          </cell>
          <cell r="AD199">
            <v>0</v>
          </cell>
          <cell r="AE199">
            <v>0</v>
          </cell>
          <cell r="AF199">
            <v>43560</v>
          </cell>
          <cell r="AG199">
            <v>43560</v>
          </cell>
          <cell r="AH199">
            <v>0</v>
          </cell>
          <cell r="AI199" t="str">
            <v>0-1 día</v>
          </cell>
          <cell r="AJ199">
            <v>0</v>
          </cell>
          <cell r="AK199">
            <v>0</v>
          </cell>
          <cell r="AL199">
            <v>0</v>
          </cell>
          <cell r="AM199">
            <v>1651.6500000000003</v>
          </cell>
          <cell r="AN199">
            <v>1651.65</v>
          </cell>
          <cell r="AO199">
            <v>2</v>
          </cell>
        </row>
        <row r="200">
          <cell r="B200" t="str">
            <v>0PW41522921</v>
          </cell>
          <cell r="C200" t="str">
            <v>0PW4152292</v>
          </cell>
          <cell r="D200" t="str">
            <v>ABR-19</v>
          </cell>
          <cell r="E200">
            <v>1</v>
          </cell>
          <cell r="F200" t="str">
            <v>2019225</v>
          </cell>
          <cell r="G200" t="str">
            <v>SR MANTENIMIENTO CORRECTIVO</v>
          </cell>
          <cell r="H200" t="str">
            <v>7142</v>
          </cell>
          <cell r="I200" t="str">
            <v>03/04/2019 08:13</v>
          </cell>
          <cell r="J200" t="str">
            <v>800072</v>
          </cell>
          <cell r="K200" t="str">
            <v>PITSS</v>
          </cell>
          <cell r="L200" t="str">
            <v>ASP</v>
          </cell>
          <cell r="M200" t="str">
            <v>OFFICE DEPOT DE MEXICO SA DE CV</v>
          </cell>
          <cell r="N200" t="str">
            <v>MANUEL J CLOUTHIER 888</v>
          </cell>
          <cell r="O200" t="str">
            <v>ZAPOPAN-JAL</v>
          </cell>
          <cell r="P200">
            <v>0</v>
          </cell>
          <cell r="Q200" t="str">
            <v>INTERIOR</v>
          </cell>
          <cell r="R200">
            <v>7</v>
          </cell>
          <cell r="S200" t="str">
            <v>Entre 7 y 15</v>
          </cell>
          <cell r="T200" t="str">
            <v>WF Mono Systems and Legacy Color</v>
          </cell>
          <cell r="U200" t="str">
            <v>WF</v>
          </cell>
          <cell r="V200" t="str">
            <v>Ciudad principal</v>
          </cell>
          <cell r="W200" t="str">
            <v>3-Entre 7 y 15</v>
          </cell>
          <cell r="X200">
            <v>0.8</v>
          </cell>
          <cell r="Y200">
            <v>1258.4000000000003</v>
          </cell>
          <cell r="Z200">
            <v>1</v>
          </cell>
          <cell r="AA200">
            <v>1.17</v>
          </cell>
          <cell r="AB200">
            <v>4</v>
          </cell>
          <cell r="AC200">
            <v>0.29249999999999998</v>
          </cell>
          <cell r="AD200">
            <v>0</v>
          </cell>
          <cell r="AE200">
            <v>0</v>
          </cell>
          <cell r="AF200">
            <v>43560</v>
          </cell>
          <cell r="AG200">
            <v>43560</v>
          </cell>
          <cell r="AH200">
            <v>0</v>
          </cell>
          <cell r="AI200" t="str">
            <v>0-1 día</v>
          </cell>
          <cell r="AJ200">
            <v>0</v>
          </cell>
          <cell r="AK200">
            <v>0</v>
          </cell>
          <cell r="AL200">
            <v>0</v>
          </cell>
          <cell r="AM200">
            <v>1258.4000000000003</v>
          </cell>
          <cell r="AN200">
            <v>1573</v>
          </cell>
          <cell r="AO200">
            <v>2</v>
          </cell>
        </row>
        <row r="201">
          <cell r="B201" t="str">
            <v>0A1H0223911</v>
          </cell>
          <cell r="C201" t="str">
            <v>0A1H022391</v>
          </cell>
          <cell r="D201" t="str">
            <v>ABR-19</v>
          </cell>
          <cell r="E201">
            <v>1</v>
          </cell>
          <cell r="F201" t="str">
            <v>2020201</v>
          </cell>
          <cell r="G201" t="str">
            <v>SR MANTENIMIENTO CORRECTIVO</v>
          </cell>
          <cell r="H201" t="str">
            <v>6705</v>
          </cell>
          <cell r="I201" t="str">
            <v>04/04/2019 17:02</v>
          </cell>
          <cell r="J201" t="str">
            <v>800146</v>
          </cell>
          <cell r="K201" t="str">
            <v>PITSS</v>
          </cell>
          <cell r="L201" t="str">
            <v>ASP</v>
          </cell>
          <cell r="M201" t="str">
            <v>OPERADORA OMX SA DE CV</v>
          </cell>
          <cell r="N201" t="str">
            <v>AV SALVADOR NAVA MARTINEZ No 3115</v>
          </cell>
          <cell r="O201" t="str">
            <v>San Luis Potosi-SLP</v>
          </cell>
          <cell r="P201">
            <v>0</v>
          </cell>
          <cell r="Q201" t="str">
            <v>INTERIOR</v>
          </cell>
          <cell r="R201">
            <v>35</v>
          </cell>
          <cell r="S201" t="str">
            <v>Entre 31 y 60</v>
          </cell>
          <cell r="T201" t="str">
            <v>WF Mono Systems and Legacy Color</v>
          </cell>
          <cell r="U201" t="str">
            <v>WF</v>
          </cell>
          <cell r="V201" t="str">
            <v>Ciudad principal</v>
          </cell>
          <cell r="W201" t="str">
            <v>3-Entre 31 y 60</v>
          </cell>
          <cell r="X201">
            <v>1.1000000000000001</v>
          </cell>
          <cell r="Y201">
            <v>1730.3000000000004</v>
          </cell>
          <cell r="Z201">
            <v>1</v>
          </cell>
          <cell r="AA201">
            <v>2</v>
          </cell>
          <cell r="AB201">
            <v>4</v>
          </cell>
          <cell r="AC201">
            <v>0.5</v>
          </cell>
          <cell r="AD201">
            <v>0</v>
          </cell>
          <cell r="AE201">
            <v>0</v>
          </cell>
          <cell r="AF201">
            <v>43560</v>
          </cell>
          <cell r="AG201">
            <v>43560</v>
          </cell>
          <cell r="AH201">
            <v>0</v>
          </cell>
          <cell r="AI201" t="str">
            <v>0-1 día</v>
          </cell>
          <cell r="AJ201">
            <v>0</v>
          </cell>
          <cell r="AK201">
            <v>0</v>
          </cell>
          <cell r="AL201">
            <v>0</v>
          </cell>
          <cell r="AM201">
            <v>1730.3000000000004</v>
          </cell>
          <cell r="AN201">
            <v>0</v>
          </cell>
          <cell r="AO201">
            <v>1</v>
          </cell>
        </row>
        <row r="202">
          <cell r="B202" t="str">
            <v>0Y4X8487402</v>
          </cell>
          <cell r="C202" t="str">
            <v>0Y4X848740</v>
          </cell>
          <cell r="D202" t="str">
            <v>ABR-19</v>
          </cell>
          <cell r="E202">
            <v>1</v>
          </cell>
          <cell r="F202" t="str">
            <v>2020455</v>
          </cell>
          <cell r="G202" t="str">
            <v>SR MANTENIMIENTO CORRECTIVO</v>
          </cell>
          <cell r="H202" t="str">
            <v>8045</v>
          </cell>
          <cell r="I202" t="str">
            <v>05/04/2019 08:45</v>
          </cell>
          <cell r="J202" t="str">
            <v>000195</v>
          </cell>
          <cell r="K202" t="str">
            <v>PITSS</v>
          </cell>
          <cell r="L202" t="str">
            <v>ASP</v>
          </cell>
          <cell r="M202" t="str">
            <v>LABORATORIOS PISA SA DE CV</v>
          </cell>
          <cell r="N202" t="str">
            <v>AV MIGUEL ANGEL DE QUEVEDO NO 555</v>
          </cell>
          <cell r="O202" t="str">
            <v>Coyoacan-CIUDAD DE M</v>
          </cell>
          <cell r="P202">
            <v>1</v>
          </cell>
          <cell r="Q202" t="str">
            <v>METRO</v>
          </cell>
          <cell r="R202">
            <v>3</v>
          </cell>
          <cell r="S202" t="str">
            <v>&lt;=3</v>
          </cell>
          <cell r="T202" t="str">
            <v>Office Digital</v>
          </cell>
          <cell r="U202" t="str">
            <v>A3</v>
          </cell>
          <cell r="V202" t="str">
            <v>Ciudad principal</v>
          </cell>
          <cell r="W202" t="str">
            <v>2-&lt;=3</v>
          </cell>
          <cell r="X202">
            <v>0</v>
          </cell>
          <cell r="Y202">
            <v>0</v>
          </cell>
          <cell r="Z202">
            <v>1</v>
          </cell>
          <cell r="AA202">
            <v>3.07</v>
          </cell>
          <cell r="AB202">
            <v>5</v>
          </cell>
          <cell r="AC202">
            <v>0.61399999999999999</v>
          </cell>
          <cell r="AD202">
            <v>0</v>
          </cell>
          <cell r="AE202">
            <v>0</v>
          </cell>
          <cell r="AF202">
            <v>43560</v>
          </cell>
          <cell r="AG202">
            <v>43560</v>
          </cell>
          <cell r="AH202">
            <v>0</v>
          </cell>
          <cell r="AI202" t="str">
            <v>0-1 día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2</v>
          </cell>
        </row>
        <row r="203">
          <cell r="B203" t="str">
            <v>0VGW6320642</v>
          </cell>
          <cell r="C203" t="str">
            <v>0VGW632064</v>
          </cell>
          <cell r="D203" t="str">
            <v>ABR-19</v>
          </cell>
          <cell r="E203">
            <v>1</v>
          </cell>
          <cell r="F203" t="str">
            <v>2019059</v>
          </cell>
          <cell r="G203" t="str">
            <v>SR MANTENIMIENTO CORRECTIVO</v>
          </cell>
          <cell r="H203" t="str">
            <v>0251</v>
          </cell>
          <cell r="I203" t="str">
            <v>02/04/2019 18:38</v>
          </cell>
          <cell r="J203" t="str">
            <v>500161</v>
          </cell>
          <cell r="K203" t="str">
            <v>PITSS</v>
          </cell>
          <cell r="L203" t="str">
            <v>ASP</v>
          </cell>
          <cell r="M203" t="str">
            <v>COPY MARTZ PROFESIONAL SA DE CV</v>
          </cell>
          <cell r="N203" t="str">
            <v>PERIFERICO ORTIZ MENA LOCAL 8 SN</v>
          </cell>
          <cell r="O203" t="str">
            <v>CHIHUAHUA-CHIH</v>
          </cell>
          <cell r="P203">
            <v>0</v>
          </cell>
          <cell r="Q203" t="str">
            <v>INTERIOR</v>
          </cell>
          <cell r="R203">
            <v>1</v>
          </cell>
          <cell r="S203" t="str">
            <v>&lt;=3</v>
          </cell>
          <cell r="T203" t="str">
            <v>A3 Professional Color Laser MFPs</v>
          </cell>
          <cell r="U203" t="str">
            <v>A3</v>
          </cell>
          <cell r="V203" t="str">
            <v>Ciudad principal</v>
          </cell>
          <cell r="W203" t="str">
            <v>2-&lt;=3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5</v>
          </cell>
          <cell r="AC203">
            <v>0</v>
          </cell>
          <cell r="AD203">
            <v>0</v>
          </cell>
          <cell r="AE203">
            <v>0</v>
          </cell>
          <cell r="AF203">
            <v>43560</v>
          </cell>
          <cell r="AG203">
            <v>43560</v>
          </cell>
          <cell r="AH203">
            <v>0</v>
          </cell>
          <cell r="AI203" t="str">
            <v>0-1 día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819</v>
          </cell>
          <cell r="AO203">
            <v>4</v>
          </cell>
        </row>
        <row r="204">
          <cell r="B204" t="str">
            <v>0X763757471</v>
          </cell>
          <cell r="C204" t="str">
            <v>0X76375747</v>
          </cell>
          <cell r="D204" t="str">
            <v>ABR-19</v>
          </cell>
          <cell r="E204">
            <v>1</v>
          </cell>
          <cell r="F204" t="str">
            <v>2020665</v>
          </cell>
          <cell r="G204" t="str">
            <v>SR MANTENIMIENTO CORRECTIVO</v>
          </cell>
          <cell r="H204" t="str">
            <v>5955</v>
          </cell>
          <cell r="I204" t="str">
            <v>05/04/2019 11:38</v>
          </cell>
          <cell r="J204" t="str">
            <v>500093</v>
          </cell>
          <cell r="K204" t="str">
            <v>PITSS</v>
          </cell>
          <cell r="L204" t="str">
            <v>ASP</v>
          </cell>
          <cell r="M204" t="str">
            <v>APTIV CONTRACT SERVICES NUEVO LAREDO S DE RL DE CV</v>
          </cell>
          <cell r="N204" t="str">
            <v>AV LAS FABRICAS No 5838</v>
          </cell>
          <cell r="O204" t="str">
            <v>Nuevo Laredo-TAM</v>
          </cell>
          <cell r="P204">
            <v>0</v>
          </cell>
          <cell r="Q204" t="str">
            <v>INTERIOR</v>
          </cell>
          <cell r="R204">
            <v>668</v>
          </cell>
          <cell r="S204" t="str">
            <v>&gt;60</v>
          </cell>
          <cell r="T204" t="str">
            <v>Departmental Digital</v>
          </cell>
          <cell r="U204" t="str">
            <v>A3</v>
          </cell>
          <cell r="V204" t="str">
            <v>Ciudad principal</v>
          </cell>
          <cell r="W204" t="str">
            <v>2-&gt;60</v>
          </cell>
          <cell r="X204">
            <v>1.1000000000000001</v>
          </cell>
          <cell r="Y204">
            <v>1501.5000000000002</v>
          </cell>
          <cell r="Z204">
            <v>1</v>
          </cell>
          <cell r="AA204">
            <v>2.37</v>
          </cell>
          <cell r="AB204">
            <v>5</v>
          </cell>
          <cell r="AC204">
            <v>0.47400000000000003</v>
          </cell>
          <cell r="AD204">
            <v>0</v>
          </cell>
          <cell r="AE204">
            <v>0</v>
          </cell>
          <cell r="AF204">
            <v>43560</v>
          </cell>
          <cell r="AG204">
            <v>43560</v>
          </cell>
          <cell r="AH204">
            <v>0</v>
          </cell>
          <cell r="AI204" t="str">
            <v>0-1 día</v>
          </cell>
          <cell r="AJ204">
            <v>0</v>
          </cell>
          <cell r="AK204">
            <v>0</v>
          </cell>
          <cell r="AL204">
            <v>0</v>
          </cell>
          <cell r="AM204">
            <v>1501.5000000000002</v>
          </cell>
          <cell r="AN204">
            <v>0</v>
          </cell>
          <cell r="AO204">
            <v>1</v>
          </cell>
        </row>
        <row r="205">
          <cell r="B205" t="str">
            <v>09HB3280201</v>
          </cell>
          <cell r="C205" t="str">
            <v>09HB328020</v>
          </cell>
          <cell r="D205" t="str">
            <v>ABR-19</v>
          </cell>
          <cell r="E205">
            <v>1</v>
          </cell>
          <cell r="F205" t="str">
            <v>2020481</v>
          </cell>
          <cell r="G205" t="str">
            <v>SR MANTENIMIENTO CORRECTIVO</v>
          </cell>
          <cell r="H205" t="str">
            <v>4002</v>
          </cell>
          <cell r="I205" t="str">
            <v>05/04/2019 09:49</v>
          </cell>
          <cell r="J205" t="str">
            <v>800186</v>
          </cell>
          <cell r="K205" t="str">
            <v>PITSS</v>
          </cell>
          <cell r="L205" t="str">
            <v>ASP</v>
          </cell>
          <cell r="M205" t="str">
            <v>INSTITUTO TECNOLOGICO Y DE ESTUDIOS SUPERIORES DE</v>
          </cell>
          <cell r="N205" t="str">
            <v>AV EPIGMENIO GONZALEZ No 500</v>
          </cell>
          <cell r="O205" t="str">
            <v>Queretaro-QRO</v>
          </cell>
          <cell r="P205">
            <v>0</v>
          </cell>
          <cell r="Q205" t="str">
            <v>INTERIOR</v>
          </cell>
          <cell r="R205">
            <v>318</v>
          </cell>
          <cell r="S205" t="str">
            <v>&gt;60</v>
          </cell>
          <cell r="T205" t="str">
            <v>A4 Mono MFPs</v>
          </cell>
          <cell r="U205" t="str">
            <v>A4</v>
          </cell>
          <cell r="V205" t="str">
            <v>Ciudad principal</v>
          </cell>
          <cell r="W205" t="str">
            <v>1-&gt;60</v>
          </cell>
          <cell r="X205">
            <v>1.05</v>
          </cell>
          <cell r="Y205">
            <v>750.75000000000011</v>
          </cell>
          <cell r="Z205">
            <v>1</v>
          </cell>
          <cell r="AA205">
            <v>1.75</v>
          </cell>
          <cell r="AB205">
            <v>5</v>
          </cell>
          <cell r="AC205">
            <v>0.35</v>
          </cell>
          <cell r="AD205">
            <v>0</v>
          </cell>
          <cell r="AE205">
            <v>0</v>
          </cell>
          <cell r="AF205">
            <v>43560</v>
          </cell>
          <cell r="AG205">
            <v>43560</v>
          </cell>
          <cell r="AH205">
            <v>0</v>
          </cell>
          <cell r="AI205" t="str">
            <v>0-1 día</v>
          </cell>
          <cell r="AJ205">
            <v>0</v>
          </cell>
          <cell r="AK205">
            <v>0</v>
          </cell>
          <cell r="AL205">
            <v>0</v>
          </cell>
          <cell r="AM205">
            <v>750.75000000000011</v>
          </cell>
          <cell r="AN205">
            <v>750.75</v>
          </cell>
          <cell r="AO205">
            <v>1</v>
          </cell>
        </row>
        <row r="206">
          <cell r="B206" t="str">
            <v>0MAV7791331</v>
          </cell>
          <cell r="C206" t="str">
            <v>0MAV779133</v>
          </cell>
          <cell r="D206" t="str">
            <v>ABR-19</v>
          </cell>
          <cell r="E206">
            <v>1</v>
          </cell>
          <cell r="F206" t="str">
            <v>2020651</v>
          </cell>
          <cell r="G206" t="str">
            <v>SR MANTENIMIENTO CORRECTIVO</v>
          </cell>
          <cell r="H206" t="str">
            <v>0700</v>
          </cell>
          <cell r="I206" t="str">
            <v>05/04/2019 11:30</v>
          </cell>
          <cell r="J206" t="str">
            <v>800185</v>
          </cell>
          <cell r="K206" t="str">
            <v>PITSS</v>
          </cell>
          <cell r="L206" t="str">
            <v>ASP</v>
          </cell>
          <cell r="M206" t="str">
            <v>IMPRESOS DIGITALES BALTAZAR S DE RL DE CV</v>
          </cell>
          <cell r="N206" t="str">
            <v>GABINO BARREDA No 267 B</v>
          </cell>
          <cell r="O206" t="str">
            <v>Colima-COL</v>
          </cell>
          <cell r="P206">
            <v>1</v>
          </cell>
          <cell r="Q206" t="str">
            <v>INTERIOR</v>
          </cell>
          <cell r="R206">
            <v>11</v>
          </cell>
          <cell r="S206" t="str">
            <v>Entre 7 y 15</v>
          </cell>
          <cell r="T206" t="str">
            <v>Entry Production Color Low/Mid</v>
          </cell>
          <cell r="U206" t="str">
            <v>Entry Production</v>
          </cell>
          <cell r="V206" t="str">
            <v>Ciudad principal</v>
          </cell>
          <cell r="W206" t="str">
            <v>3-Entre 7 y 15</v>
          </cell>
          <cell r="X206">
            <v>0.8</v>
          </cell>
          <cell r="Y206">
            <v>0</v>
          </cell>
          <cell r="Z206">
            <v>1</v>
          </cell>
          <cell r="AA206">
            <v>1.32</v>
          </cell>
          <cell r="AB206">
            <v>4</v>
          </cell>
          <cell r="AC206">
            <v>0.33</v>
          </cell>
          <cell r="AD206">
            <v>0</v>
          </cell>
          <cell r="AE206">
            <v>0</v>
          </cell>
          <cell r="AF206">
            <v>43560</v>
          </cell>
          <cell r="AG206">
            <v>43560</v>
          </cell>
          <cell r="AH206">
            <v>0</v>
          </cell>
          <cell r="AI206" t="str">
            <v>0-1 día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2</v>
          </cell>
        </row>
        <row r="207">
          <cell r="B207" t="str">
            <v>0LA62965871</v>
          </cell>
          <cell r="C207" t="str">
            <v>0LA6296587</v>
          </cell>
          <cell r="D207" t="str">
            <v>ABR-19</v>
          </cell>
          <cell r="E207">
            <v>1</v>
          </cell>
          <cell r="F207" t="str">
            <v>2020623</v>
          </cell>
          <cell r="G207" t="str">
            <v>SR MANTENIMIENTO CORRECTIVO</v>
          </cell>
          <cell r="H207" t="str">
            <v>3326</v>
          </cell>
          <cell r="I207" t="str">
            <v>05/04/2019 10:53</v>
          </cell>
          <cell r="J207" t="str">
            <v>500028</v>
          </cell>
          <cell r="K207" t="str">
            <v>PITSS</v>
          </cell>
          <cell r="L207" t="str">
            <v>ASP</v>
          </cell>
          <cell r="M207" t="str">
            <v>TELEFONOS DE MEXICO SA B DE CV</v>
          </cell>
          <cell r="N207" t="str">
            <v>ALTAMIRANO 155 OTE Y VICTORIA</v>
          </cell>
          <cell r="O207" t="str">
            <v>ALLENDE-NL</v>
          </cell>
          <cell r="P207">
            <v>0</v>
          </cell>
          <cell r="Q207" t="str">
            <v>INTERIOR</v>
          </cell>
          <cell r="R207">
            <v>72</v>
          </cell>
          <cell r="S207" t="str">
            <v>&gt;60</v>
          </cell>
          <cell r="T207" t="str">
            <v>A4 Mono MFPs</v>
          </cell>
          <cell r="U207" t="str">
            <v>A4</v>
          </cell>
          <cell r="V207" t="str">
            <v>Ciudad principal</v>
          </cell>
          <cell r="W207" t="str">
            <v>1-&gt;60</v>
          </cell>
          <cell r="X207">
            <v>1.05</v>
          </cell>
          <cell r="Y207">
            <v>750.75000000000011</v>
          </cell>
          <cell r="Z207">
            <v>1</v>
          </cell>
          <cell r="AA207">
            <v>2.12</v>
          </cell>
          <cell r="AB207">
            <v>5</v>
          </cell>
          <cell r="AC207">
            <v>0.42400000000000004</v>
          </cell>
          <cell r="AD207">
            <v>0</v>
          </cell>
          <cell r="AE207">
            <v>0</v>
          </cell>
          <cell r="AF207">
            <v>43560</v>
          </cell>
          <cell r="AG207">
            <v>43560</v>
          </cell>
          <cell r="AH207">
            <v>0</v>
          </cell>
          <cell r="AI207" t="str">
            <v>0-1 día</v>
          </cell>
          <cell r="AJ207">
            <v>0</v>
          </cell>
          <cell r="AK207">
            <v>0</v>
          </cell>
          <cell r="AL207">
            <v>0</v>
          </cell>
          <cell r="AM207">
            <v>750.75000000000011</v>
          </cell>
          <cell r="AN207">
            <v>750.75</v>
          </cell>
          <cell r="AO207">
            <v>1</v>
          </cell>
        </row>
        <row r="208">
          <cell r="B208" t="str">
            <v>0XPN5505451</v>
          </cell>
          <cell r="C208" t="str">
            <v>0XPN550545</v>
          </cell>
          <cell r="D208" t="str">
            <v>ABR-19</v>
          </cell>
          <cell r="E208">
            <v>1</v>
          </cell>
          <cell r="F208" t="str">
            <v>2020167</v>
          </cell>
          <cell r="G208" t="str">
            <v>SR MANTENIMIENTO CORRECTIVO</v>
          </cell>
          <cell r="H208" t="str">
            <v>0570</v>
          </cell>
          <cell r="I208" t="str">
            <v>04/04/2019 15:30</v>
          </cell>
          <cell r="J208" t="str">
            <v>800187</v>
          </cell>
          <cell r="K208" t="str">
            <v>PITSS</v>
          </cell>
          <cell r="L208" t="str">
            <v>ASP</v>
          </cell>
          <cell r="M208" t="str">
            <v>OPERADORA OMX SA DE CV</v>
          </cell>
          <cell r="N208" t="str">
            <v>AV CONSTITUYENTES 152 PTE</v>
          </cell>
          <cell r="O208" t="str">
            <v>QUERETARO-QRO</v>
          </cell>
          <cell r="P208">
            <v>0</v>
          </cell>
          <cell r="Q208" t="str">
            <v>INTERIOR</v>
          </cell>
          <cell r="R208">
            <v>14</v>
          </cell>
          <cell r="S208" t="str">
            <v>Entre 7 y 15</v>
          </cell>
          <cell r="T208" t="str">
            <v>Entry Production Color Low/Mid</v>
          </cell>
          <cell r="U208" t="str">
            <v>Entry Production</v>
          </cell>
          <cell r="V208" t="str">
            <v>Ciudad principal</v>
          </cell>
          <cell r="W208" t="str">
            <v>3-Entre 7 y 15</v>
          </cell>
          <cell r="X208">
            <v>0.8</v>
          </cell>
          <cell r="Y208">
            <v>1258.4000000000003</v>
          </cell>
          <cell r="Z208">
            <v>1</v>
          </cell>
          <cell r="AA208">
            <v>1.25</v>
          </cell>
          <cell r="AB208">
            <v>4</v>
          </cell>
          <cell r="AC208">
            <v>0.3125</v>
          </cell>
          <cell r="AD208">
            <v>0</v>
          </cell>
          <cell r="AE208">
            <v>0</v>
          </cell>
          <cell r="AF208">
            <v>43560</v>
          </cell>
          <cell r="AG208">
            <v>43560</v>
          </cell>
          <cell r="AH208">
            <v>0</v>
          </cell>
          <cell r="AI208" t="str">
            <v>0-1 día</v>
          </cell>
          <cell r="AJ208">
            <v>0</v>
          </cell>
          <cell r="AK208">
            <v>0</v>
          </cell>
          <cell r="AL208">
            <v>0</v>
          </cell>
          <cell r="AM208">
            <v>1258.4000000000003</v>
          </cell>
          <cell r="AN208">
            <v>1258.4000000000001</v>
          </cell>
          <cell r="AO208">
            <v>2</v>
          </cell>
        </row>
        <row r="209">
          <cell r="B209" t="str">
            <v>0LX76609151</v>
          </cell>
          <cell r="C209" t="str">
            <v>0LX7660915</v>
          </cell>
          <cell r="D209" t="str">
            <v>ABR-19</v>
          </cell>
          <cell r="E209">
            <v>1</v>
          </cell>
          <cell r="F209" t="str">
            <v>2020479</v>
          </cell>
          <cell r="G209" t="str">
            <v>SR MANTENIMIENTO CORRECTIVO</v>
          </cell>
          <cell r="H209" t="str">
            <v>7221</v>
          </cell>
          <cell r="I209" t="str">
            <v>05/04/2019 09:50</v>
          </cell>
          <cell r="J209" t="str">
            <v>500094</v>
          </cell>
          <cell r="K209" t="str">
            <v>PITSS</v>
          </cell>
          <cell r="L209" t="str">
            <v>ASP</v>
          </cell>
          <cell r="M209" t="str">
            <v>INSTITUTO TECNOLOGICO Y DE ESTUDIOS SUPERIORES DE</v>
          </cell>
          <cell r="N209" t="str">
            <v>BLVD PETROCEL KM 1.3</v>
          </cell>
          <cell r="O209" t="str">
            <v>ALTAMIRA-TAM</v>
          </cell>
          <cell r="P209">
            <v>0</v>
          </cell>
          <cell r="Q209" t="str">
            <v>INTERIOR</v>
          </cell>
          <cell r="R209">
            <v>39</v>
          </cell>
          <cell r="S209" t="str">
            <v>Entre 31 y 60</v>
          </cell>
          <cell r="T209" t="str">
            <v>A3 Office Color Laser MFPs</v>
          </cell>
          <cell r="U209" t="str">
            <v>A3</v>
          </cell>
          <cell r="V209" t="str">
            <v>Otras</v>
          </cell>
          <cell r="W209" t="str">
            <v>2-Entre 31 y 60</v>
          </cell>
          <cell r="X209">
            <v>1.05</v>
          </cell>
          <cell r="Y209">
            <v>1433.25</v>
          </cell>
          <cell r="Z209">
            <v>1</v>
          </cell>
          <cell r="AA209">
            <v>1.92</v>
          </cell>
          <cell r="AB209">
            <v>9</v>
          </cell>
          <cell r="AC209">
            <v>0.21333333333333332</v>
          </cell>
          <cell r="AD209">
            <v>0</v>
          </cell>
          <cell r="AE209">
            <v>0</v>
          </cell>
          <cell r="AF209">
            <v>43560</v>
          </cell>
          <cell r="AG209">
            <v>43560</v>
          </cell>
          <cell r="AH209">
            <v>0</v>
          </cell>
          <cell r="AI209" t="str">
            <v>0-1 día</v>
          </cell>
          <cell r="AJ209">
            <v>0</v>
          </cell>
          <cell r="AK209">
            <v>0</v>
          </cell>
          <cell r="AL209">
            <v>0</v>
          </cell>
          <cell r="AM209">
            <v>1433.25</v>
          </cell>
          <cell r="AN209">
            <v>1433.25</v>
          </cell>
          <cell r="AO209">
            <v>1</v>
          </cell>
        </row>
        <row r="210">
          <cell r="B210" t="str">
            <v>0VMA5582621</v>
          </cell>
          <cell r="C210" t="str">
            <v>0VMA558262</v>
          </cell>
          <cell r="D210" t="str">
            <v>ABR-19</v>
          </cell>
          <cell r="E210">
            <v>1</v>
          </cell>
          <cell r="F210" t="str">
            <v>2019951</v>
          </cell>
          <cell r="G210" t="str">
            <v>SR MANTENIMIENTO CORRECTIVO</v>
          </cell>
          <cell r="H210" t="str">
            <v>3350</v>
          </cell>
          <cell r="I210" t="str">
            <v>04/04/2019 10:51</v>
          </cell>
          <cell r="J210" t="str">
            <v>100039</v>
          </cell>
          <cell r="K210" t="str">
            <v>PITSS</v>
          </cell>
          <cell r="L210" t="str">
            <v>ASP</v>
          </cell>
          <cell r="M210" t="str">
            <v>FCA MEXICO SA DE CV</v>
          </cell>
          <cell r="N210" t="str">
            <v>INDUSTRIA QUIMICA S/N</v>
          </cell>
          <cell r="O210" t="str">
            <v>TOLUCA-MEX</v>
          </cell>
          <cell r="P210">
            <v>1</v>
          </cell>
          <cell r="Q210" t="str">
            <v>INTERIOR</v>
          </cell>
          <cell r="R210">
            <v>279</v>
          </cell>
          <cell r="S210" t="str">
            <v>&gt;60</v>
          </cell>
          <cell r="T210" t="str">
            <v>A4 Mono MFPs</v>
          </cell>
          <cell r="U210" t="str">
            <v>A4</v>
          </cell>
          <cell r="V210" t="str">
            <v>Ciudad principal</v>
          </cell>
          <cell r="W210" t="str">
            <v>1-&gt;60</v>
          </cell>
          <cell r="X210">
            <v>1.05</v>
          </cell>
          <cell r="Y210">
            <v>0</v>
          </cell>
          <cell r="Z210">
            <v>1</v>
          </cell>
          <cell r="AA210">
            <v>0.57999999999999996</v>
          </cell>
          <cell r="AB210">
            <v>5</v>
          </cell>
          <cell r="AC210">
            <v>0.11599999999999999</v>
          </cell>
          <cell r="AD210">
            <v>0</v>
          </cell>
          <cell r="AE210">
            <v>0</v>
          </cell>
          <cell r="AF210">
            <v>43560</v>
          </cell>
          <cell r="AG210">
            <v>43560</v>
          </cell>
          <cell r="AH210">
            <v>0</v>
          </cell>
          <cell r="AI210" t="str">
            <v>0-1 día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1</v>
          </cell>
        </row>
        <row r="211">
          <cell r="B211" t="str">
            <v>AAQ1005821</v>
          </cell>
          <cell r="C211" t="str">
            <v>AAQ100582</v>
          </cell>
          <cell r="D211" t="str">
            <v>ABR-19</v>
          </cell>
          <cell r="E211">
            <v>1</v>
          </cell>
          <cell r="F211" t="str">
            <v>2019921</v>
          </cell>
          <cell r="G211" t="str">
            <v>SR MANTENIMIENTO CORRECTIVO</v>
          </cell>
          <cell r="H211" t="str">
            <v>1026</v>
          </cell>
          <cell r="I211" t="str">
            <v>04/04/2019 10:17</v>
          </cell>
          <cell r="J211" t="str">
            <v>800074</v>
          </cell>
          <cell r="K211" t="str">
            <v>PITSS</v>
          </cell>
          <cell r="L211" t="str">
            <v>ASP</v>
          </cell>
          <cell r="M211" t="str">
            <v>ESPECIALIDADES FINAS DE ZAMORA SA DE CV</v>
          </cell>
          <cell r="N211" t="str">
            <v>AMADO NERVO OTE 101</v>
          </cell>
          <cell r="O211" t="str">
            <v>ZAMORA DE HIDALGO-MI</v>
          </cell>
          <cell r="P211">
            <v>0</v>
          </cell>
          <cell r="Q211" t="str">
            <v>INTERIOR</v>
          </cell>
          <cell r="R211">
            <v>2681</v>
          </cell>
          <cell r="S211" t="str">
            <v>&gt;60</v>
          </cell>
          <cell r="T211" t="str">
            <v>Office Digital</v>
          </cell>
          <cell r="U211" t="str">
            <v>A3</v>
          </cell>
          <cell r="V211" t="str">
            <v>Ciudad principal</v>
          </cell>
          <cell r="W211" t="str">
            <v>2-&gt;60</v>
          </cell>
          <cell r="X211">
            <v>1.1000000000000001</v>
          </cell>
          <cell r="Y211">
            <v>1501.5000000000002</v>
          </cell>
          <cell r="Z211">
            <v>1</v>
          </cell>
          <cell r="AA211">
            <v>6.14</v>
          </cell>
          <cell r="AB211">
            <v>5</v>
          </cell>
          <cell r="AC211">
            <v>1.228</v>
          </cell>
          <cell r="AD211">
            <v>5.6999999999999995E-2</v>
          </cell>
          <cell r="AE211">
            <v>-77.804999999999993</v>
          </cell>
          <cell r="AF211">
            <v>43560</v>
          </cell>
          <cell r="AG211">
            <v>43560</v>
          </cell>
          <cell r="AH211">
            <v>0</v>
          </cell>
          <cell r="AI211" t="str">
            <v>0-1 día</v>
          </cell>
          <cell r="AJ211">
            <v>0</v>
          </cell>
          <cell r="AK211">
            <v>0</v>
          </cell>
          <cell r="AL211">
            <v>0</v>
          </cell>
          <cell r="AM211">
            <v>1501.5000000000002</v>
          </cell>
          <cell r="AN211" t="e">
            <v>#N/A</v>
          </cell>
          <cell r="AO211">
            <v>2</v>
          </cell>
        </row>
        <row r="212">
          <cell r="B212" t="str">
            <v>0BG29469171</v>
          </cell>
          <cell r="C212" t="str">
            <v>0BG2946917</v>
          </cell>
          <cell r="D212" t="str">
            <v>ABR-19</v>
          </cell>
          <cell r="E212">
            <v>1</v>
          </cell>
          <cell r="F212" t="str">
            <v>2020009</v>
          </cell>
          <cell r="G212" t="str">
            <v>SR MANTENIMIENTO CORRECTIVO</v>
          </cell>
          <cell r="H212" t="str">
            <v>4395</v>
          </cell>
          <cell r="I212" t="str">
            <v>04/04/2019 11:58</v>
          </cell>
          <cell r="J212" t="str">
            <v>500019</v>
          </cell>
          <cell r="K212" t="str">
            <v>PITSS</v>
          </cell>
          <cell r="L212" t="str">
            <v>ASP</v>
          </cell>
          <cell r="M212" t="str">
            <v>OFFICE DEPOT DE MEXICO SA DE CV</v>
          </cell>
          <cell r="N212" t="str">
            <v>AUTO CLUB 194-D</v>
          </cell>
          <cell r="O212" t="str">
            <v>GOMEZ PALACIO-DGO</v>
          </cell>
          <cell r="P212">
            <v>0</v>
          </cell>
          <cell r="Q212" t="str">
            <v>INTERIOR</v>
          </cell>
          <cell r="R212">
            <v>101</v>
          </cell>
          <cell r="S212" t="str">
            <v>&gt;60</v>
          </cell>
          <cell r="T212" t="str">
            <v>Light Production Digital Business</v>
          </cell>
          <cell r="U212" t="str">
            <v>Entry Production</v>
          </cell>
          <cell r="V212" t="str">
            <v>Otras</v>
          </cell>
          <cell r="W212" t="str">
            <v>3-&gt;60</v>
          </cell>
          <cell r="X212">
            <v>1.1499999999999999</v>
          </cell>
          <cell r="Y212">
            <v>1808.95</v>
          </cell>
          <cell r="Z212">
            <v>1</v>
          </cell>
          <cell r="AA212">
            <v>1.03</v>
          </cell>
          <cell r="AB212">
            <v>6</v>
          </cell>
          <cell r="AC212">
            <v>0.17166666666666666</v>
          </cell>
          <cell r="AD212">
            <v>0</v>
          </cell>
          <cell r="AE212">
            <v>0</v>
          </cell>
          <cell r="AF212">
            <v>43560</v>
          </cell>
          <cell r="AG212">
            <v>43560</v>
          </cell>
          <cell r="AH212">
            <v>0</v>
          </cell>
          <cell r="AI212" t="str">
            <v>0-1 día</v>
          </cell>
          <cell r="AJ212">
            <v>0</v>
          </cell>
          <cell r="AK212">
            <v>0</v>
          </cell>
          <cell r="AL212">
            <v>0</v>
          </cell>
          <cell r="AM212">
            <v>1808.95</v>
          </cell>
          <cell r="AN212">
            <v>1808.95</v>
          </cell>
          <cell r="AO212">
            <v>1</v>
          </cell>
        </row>
        <row r="213">
          <cell r="B213" t="str">
            <v>0DRB1312601</v>
          </cell>
          <cell r="C213" t="str">
            <v>0DRB131260</v>
          </cell>
          <cell r="D213" t="str">
            <v>ABR-19</v>
          </cell>
          <cell r="E213">
            <v>1</v>
          </cell>
          <cell r="F213" t="str">
            <v>2015379</v>
          </cell>
          <cell r="G213" t="str">
            <v>SR MANTENIMIENTO CORRECTIVO</v>
          </cell>
          <cell r="H213" t="str">
            <v>1263</v>
          </cell>
          <cell r="I213" t="str">
            <v>26/03/2019 13:41</v>
          </cell>
          <cell r="J213" t="str">
            <v>800192</v>
          </cell>
          <cell r="K213" t="str">
            <v>PITSS</v>
          </cell>
          <cell r="L213" t="str">
            <v>ASP</v>
          </cell>
          <cell r="M213" t="str">
            <v>COMPUTER FORMS SA DE CV</v>
          </cell>
          <cell r="N213" t="str">
            <v>KM 9 CARRETERA A EL CASTILLO</v>
          </cell>
          <cell r="O213" t="str">
            <v>Jalisco-JAL</v>
          </cell>
          <cell r="P213">
            <v>0</v>
          </cell>
          <cell r="Q213" t="str">
            <v>INTERIOR</v>
          </cell>
          <cell r="R213">
            <v>64</v>
          </cell>
          <cell r="S213" t="str">
            <v>&gt;60</v>
          </cell>
          <cell r="T213" t="str">
            <v>Entry Production Color Low/Mid</v>
          </cell>
          <cell r="U213" t="str">
            <v>Entry Production</v>
          </cell>
          <cell r="V213" t="str">
            <v>Ciudad principal</v>
          </cell>
          <cell r="W213" t="str">
            <v>3-&gt;60</v>
          </cell>
          <cell r="X213">
            <v>1.1499999999999999</v>
          </cell>
          <cell r="Y213">
            <v>1808.95</v>
          </cell>
          <cell r="Z213">
            <v>1</v>
          </cell>
          <cell r="AA213">
            <v>2.02</v>
          </cell>
          <cell r="AB213">
            <v>4</v>
          </cell>
          <cell r="AC213">
            <v>0.505</v>
          </cell>
          <cell r="AD213">
            <v>0</v>
          </cell>
          <cell r="AE213">
            <v>0</v>
          </cell>
          <cell r="AF213">
            <v>43560</v>
          </cell>
          <cell r="AG213">
            <v>43560</v>
          </cell>
          <cell r="AH213">
            <v>0</v>
          </cell>
          <cell r="AI213" t="str">
            <v>0-1 día</v>
          </cell>
          <cell r="AJ213">
            <v>0</v>
          </cell>
          <cell r="AK213">
            <v>0</v>
          </cell>
          <cell r="AL213">
            <v>0</v>
          </cell>
          <cell r="AM213">
            <v>1808.95</v>
          </cell>
          <cell r="AN213">
            <v>1808.95</v>
          </cell>
          <cell r="AO213">
            <v>2</v>
          </cell>
        </row>
        <row r="214">
          <cell r="B214" t="str">
            <v>0XLT8610101</v>
          </cell>
          <cell r="C214" t="str">
            <v>0XLT861010</v>
          </cell>
          <cell r="D214" t="str">
            <v>ABR-19</v>
          </cell>
          <cell r="E214">
            <v>1</v>
          </cell>
          <cell r="F214" t="str">
            <v>2020741</v>
          </cell>
          <cell r="G214" t="str">
            <v>SR MANTENIMIENTO CORRECTIVO</v>
          </cell>
          <cell r="H214" t="str">
            <v>4603</v>
          </cell>
          <cell r="I214" t="str">
            <v>05/04/2019 13:01</v>
          </cell>
          <cell r="J214" t="str">
            <v>500155</v>
          </cell>
          <cell r="K214" t="str">
            <v>PITSS</v>
          </cell>
          <cell r="L214" t="str">
            <v>ASP</v>
          </cell>
          <cell r="M214" t="str">
            <v>HONEYWELL AUTOMOTIVE DE MEXICO S DE RL DE CV</v>
          </cell>
          <cell r="N214" t="str">
            <v>AV FUENTES DEL SUR 7151</v>
          </cell>
          <cell r="O214" t="str">
            <v>CIUDAD JUAREZ-CHIH</v>
          </cell>
          <cell r="P214">
            <v>0</v>
          </cell>
          <cell r="Q214" t="str">
            <v>INTERIOR</v>
          </cell>
          <cell r="R214">
            <v>854</v>
          </cell>
          <cell r="S214" t="str">
            <v>&gt;60</v>
          </cell>
          <cell r="T214" t="str">
            <v>Entry Mono Printers</v>
          </cell>
          <cell r="U214" t="str">
            <v>A4</v>
          </cell>
          <cell r="V214" t="str">
            <v>Ciudad principal</v>
          </cell>
          <cell r="W214" t="str">
            <v>1-&gt;60</v>
          </cell>
          <cell r="X214">
            <v>1.05</v>
          </cell>
          <cell r="Y214">
            <v>750.75000000000011</v>
          </cell>
          <cell r="Z214">
            <v>1</v>
          </cell>
          <cell r="AA214">
            <v>1.56</v>
          </cell>
          <cell r="AB214">
            <v>5</v>
          </cell>
          <cell r="AC214">
            <v>0.312</v>
          </cell>
          <cell r="AD214">
            <v>0</v>
          </cell>
          <cell r="AE214">
            <v>0</v>
          </cell>
          <cell r="AF214">
            <v>43560</v>
          </cell>
          <cell r="AG214">
            <v>43560</v>
          </cell>
          <cell r="AH214">
            <v>0</v>
          </cell>
          <cell r="AI214" t="str">
            <v>0-1 día</v>
          </cell>
          <cell r="AJ214">
            <v>0</v>
          </cell>
          <cell r="AK214">
            <v>0</v>
          </cell>
          <cell r="AL214">
            <v>0</v>
          </cell>
          <cell r="AM214">
            <v>750.75000000000011</v>
          </cell>
          <cell r="AN214">
            <v>0</v>
          </cell>
          <cell r="AO214">
            <v>1</v>
          </cell>
        </row>
        <row r="215">
          <cell r="B215" t="str">
            <v>03AG8804941</v>
          </cell>
          <cell r="C215" t="str">
            <v>03AG880494</v>
          </cell>
          <cell r="D215" t="str">
            <v>ABR-19</v>
          </cell>
          <cell r="E215">
            <v>1</v>
          </cell>
          <cell r="F215" t="str">
            <v>2020739</v>
          </cell>
          <cell r="G215" t="str">
            <v>SR MANTENIMIENTO CORRECTIVO</v>
          </cell>
          <cell r="H215" t="str">
            <v>8075</v>
          </cell>
          <cell r="I215" t="str">
            <v>05/04/2019 12:55</v>
          </cell>
          <cell r="J215" t="str">
            <v>800183</v>
          </cell>
          <cell r="K215" t="str">
            <v>PITSS</v>
          </cell>
          <cell r="L215" t="str">
            <v>ASP</v>
          </cell>
          <cell r="M215" t="str">
            <v>OPERADORA OMX SA DE CV</v>
          </cell>
          <cell r="N215" t="str">
            <v>AV LOPEZ MATEOS SUR No 7000</v>
          </cell>
          <cell r="O215" t="str">
            <v>Tlajomulco De Zu&amp;Iga</v>
          </cell>
          <cell r="P215">
            <v>0</v>
          </cell>
          <cell r="Q215" t="str">
            <v>INTERIOR</v>
          </cell>
          <cell r="R215">
            <v>8</v>
          </cell>
          <cell r="S215" t="str">
            <v>Entre 7 y 15</v>
          </cell>
          <cell r="T215" t="str">
            <v>Departmental Digital</v>
          </cell>
          <cell r="U215" t="str">
            <v>A3</v>
          </cell>
          <cell r="V215" t="str">
            <v>Ciudad principal</v>
          </cell>
          <cell r="W215" t="str">
            <v>2-Entre 7 y 15</v>
          </cell>
          <cell r="X215">
            <v>0.6</v>
          </cell>
          <cell r="Y215">
            <v>819</v>
          </cell>
          <cell r="Z215">
            <v>1</v>
          </cell>
          <cell r="AA215">
            <v>1.08</v>
          </cell>
          <cell r="AB215">
            <v>5</v>
          </cell>
          <cell r="AC215">
            <v>0.21600000000000003</v>
          </cell>
          <cell r="AD215">
            <v>0</v>
          </cell>
          <cell r="AE215">
            <v>0</v>
          </cell>
          <cell r="AF215">
            <v>43560</v>
          </cell>
          <cell r="AG215">
            <v>43560</v>
          </cell>
          <cell r="AH215">
            <v>0</v>
          </cell>
          <cell r="AI215" t="str">
            <v>0-1 día</v>
          </cell>
          <cell r="AJ215">
            <v>0</v>
          </cell>
          <cell r="AK215">
            <v>0</v>
          </cell>
          <cell r="AL215">
            <v>0</v>
          </cell>
          <cell r="AM215">
            <v>819</v>
          </cell>
          <cell r="AN215">
            <v>819</v>
          </cell>
          <cell r="AO215">
            <v>1</v>
          </cell>
        </row>
        <row r="216">
          <cell r="B216" t="str">
            <v>0BG09645131</v>
          </cell>
          <cell r="C216" t="str">
            <v>0BG0964513</v>
          </cell>
          <cell r="D216" t="str">
            <v>ABR-19</v>
          </cell>
          <cell r="E216">
            <v>1</v>
          </cell>
          <cell r="F216" t="str">
            <v>2019575</v>
          </cell>
          <cell r="G216" t="str">
            <v>SR MANTENIMIENTO CORRECTIVO</v>
          </cell>
          <cell r="H216" t="str">
            <v>4310</v>
          </cell>
          <cell r="I216" t="str">
            <v>03/04/2019 15:47</v>
          </cell>
          <cell r="J216" t="str">
            <v>100037</v>
          </cell>
          <cell r="K216" t="str">
            <v>PITSS</v>
          </cell>
          <cell r="L216" t="str">
            <v>ASP</v>
          </cell>
          <cell r="M216" t="str">
            <v>OPERADORA OMX SA DE CV</v>
          </cell>
          <cell r="N216" t="str">
            <v>BLVD AEROPUERTO MIGUEL ALEMAN No 55</v>
          </cell>
          <cell r="O216" t="str">
            <v>Mexico-MEX</v>
          </cell>
          <cell r="P216">
            <v>0</v>
          </cell>
          <cell r="Q216" t="str">
            <v>INTERIOR</v>
          </cell>
          <cell r="R216">
            <v>26</v>
          </cell>
          <cell r="S216" t="str">
            <v>Entre 16 y 30</v>
          </cell>
          <cell r="T216" t="str">
            <v>Light Production Digital Business</v>
          </cell>
          <cell r="U216" t="str">
            <v>Entry Production</v>
          </cell>
          <cell r="V216" t="str">
            <v>Ciudad principal</v>
          </cell>
          <cell r="W216" t="str">
            <v>3-Entre 16 y 30</v>
          </cell>
          <cell r="X216">
            <v>1.05</v>
          </cell>
          <cell r="Y216">
            <v>1651.6500000000003</v>
          </cell>
          <cell r="Z216">
            <v>1</v>
          </cell>
          <cell r="AA216">
            <v>1.07</v>
          </cell>
          <cell r="AB216">
            <v>4</v>
          </cell>
          <cell r="AC216">
            <v>0.26750000000000002</v>
          </cell>
          <cell r="AD216">
            <v>0</v>
          </cell>
          <cell r="AE216">
            <v>0</v>
          </cell>
          <cell r="AF216">
            <v>43560</v>
          </cell>
          <cell r="AG216">
            <v>43560</v>
          </cell>
          <cell r="AH216">
            <v>0</v>
          </cell>
          <cell r="AI216" t="str">
            <v>0-1 día</v>
          </cell>
          <cell r="AJ216">
            <v>0</v>
          </cell>
          <cell r="AK216">
            <v>0</v>
          </cell>
          <cell r="AL216">
            <v>0</v>
          </cell>
          <cell r="AM216">
            <v>1651.6500000000003</v>
          </cell>
          <cell r="AN216">
            <v>1651.65</v>
          </cell>
          <cell r="AO216">
            <v>1</v>
          </cell>
        </row>
        <row r="217">
          <cell r="B217" t="str">
            <v>09HB3330071</v>
          </cell>
          <cell r="C217" t="str">
            <v>09HB333007</v>
          </cell>
          <cell r="D217" t="str">
            <v>ABR-19</v>
          </cell>
          <cell r="E217">
            <v>1</v>
          </cell>
          <cell r="F217" t="str">
            <v>2020731</v>
          </cell>
          <cell r="G217" t="str">
            <v>SR MANTENIMIENTO CORRECTIVO</v>
          </cell>
          <cell r="H217" t="str">
            <v>4002</v>
          </cell>
          <cell r="I217" t="str">
            <v>05/04/2019 12:40</v>
          </cell>
          <cell r="J217" t="str">
            <v>500036</v>
          </cell>
          <cell r="K217" t="str">
            <v>PITSS</v>
          </cell>
          <cell r="L217" t="str">
            <v>ASP</v>
          </cell>
          <cell r="M217" t="str">
            <v>GALAZ YAMAZAKI RUIZ URQUIZA SC</v>
          </cell>
          <cell r="N217" t="str">
            <v>AV JUAREZ No 1102 PISO 40</v>
          </cell>
          <cell r="O217" t="str">
            <v>Monterrey-NL</v>
          </cell>
          <cell r="P217">
            <v>0</v>
          </cell>
          <cell r="Q217" t="str">
            <v>INTERIOR</v>
          </cell>
          <cell r="R217">
            <v>22</v>
          </cell>
          <cell r="S217" t="str">
            <v>Entre 16 y 30</v>
          </cell>
          <cell r="T217" t="str">
            <v>A4 Mono MFPs</v>
          </cell>
          <cell r="U217" t="str">
            <v>A4</v>
          </cell>
          <cell r="V217" t="str">
            <v>Ciudad principal</v>
          </cell>
          <cell r="W217" t="str">
            <v>1-Entre 16 y 30</v>
          </cell>
          <cell r="X217">
            <v>0.6</v>
          </cell>
          <cell r="Y217">
            <v>429.00000000000006</v>
          </cell>
          <cell r="Z217">
            <v>1</v>
          </cell>
          <cell r="AA217">
            <v>3.03</v>
          </cell>
          <cell r="AB217">
            <v>5</v>
          </cell>
          <cell r="AC217">
            <v>0.60599999999999998</v>
          </cell>
          <cell r="AD217">
            <v>0</v>
          </cell>
          <cell r="AE217">
            <v>0</v>
          </cell>
          <cell r="AF217">
            <v>43560</v>
          </cell>
          <cell r="AG217">
            <v>43560</v>
          </cell>
          <cell r="AH217">
            <v>0</v>
          </cell>
          <cell r="AI217" t="str">
            <v>0-1 día</v>
          </cell>
          <cell r="AJ217">
            <v>0</v>
          </cell>
          <cell r="AK217">
            <v>0</v>
          </cell>
          <cell r="AL217">
            <v>0</v>
          </cell>
          <cell r="AM217">
            <v>429.00000000000006</v>
          </cell>
          <cell r="AN217">
            <v>429</v>
          </cell>
          <cell r="AO217">
            <v>2</v>
          </cell>
        </row>
        <row r="218">
          <cell r="B218" t="str">
            <v>09HB3330001</v>
          </cell>
          <cell r="C218" t="str">
            <v>09HB333000</v>
          </cell>
          <cell r="D218" t="str">
            <v>ABR-19</v>
          </cell>
          <cell r="E218">
            <v>1</v>
          </cell>
          <cell r="F218" t="str">
            <v>2020015</v>
          </cell>
          <cell r="G218" t="str">
            <v>SR RETIRO CAMBIO DE LUGAR</v>
          </cell>
          <cell r="H218" t="str">
            <v>4002</v>
          </cell>
          <cell r="I218" t="str">
            <v>04/04/2019 12:10</v>
          </cell>
          <cell r="J218" t="str">
            <v>500036</v>
          </cell>
          <cell r="K218" t="str">
            <v>PITSS</v>
          </cell>
          <cell r="L218" t="str">
            <v>ASP</v>
          </cell>
          <cell r="M218" t="str">
            <v>GALAZ YAMAZAKI RUIZ URQUIZA SC</v>
          </cell>
          <cell r="N218" t="str">
            <v>AV JUAREZ No 1102 PISO 40</v>
          </cell>
          <cell r="O218" t="str">
            <v>Monterrey-NL</v>
          </cell>
          <cell r="P218">
            <v>0</v>
          </cell>
          <cell r="Q218" t="str">
            <v>INTERIOR</v>
          </cell>
          <cell r="R218" t="str">
            <v xml:space="preserve">  </v>
          </cell>
          <cell r="S218" t="str">
            <v>&gt;60</v>
          </cell>
          <cell r="T218" t="str">
            <v>A4 Mono MFPs</v>
          </cell>
          <cell r="U218" t="str">
            <v>A4</v>
          </cell>
          <cell r="V218" t="str">
            <v>Ciudad principal</v>
          </cell>
          <cell r="W218" t="str">
            <v>1-&gt;60</v>
          </cell>
          <cell r="X218">
            <v>1</v>
          </cell>
          <cell r="Y218">
            <v>715.00000000000011</v>
          </cell>
          <cell r="Z218">
            <v>0</v>
          </cell>
          <cell r="AA218">
            <v>5</v>
          </cell>
          <cell r="AB218">
            <v>5</v>
          </cell>
          <cell r="AC218">
            <v>1</v>
          </cell>
          <cell r="AD218">
            <v>0</v>
          </cell>
          <cell r="AE218">
            <v>0</v>
          </cell>
          <cell r="AF218">
            <v>43559</v>
          </cell>
          <cell r="AG218">
            <v>43562</v>
          </cell>
          <cell r="AH218">
            <v>1</v>
          </cell>
          <cell r="AI218" t="str">
            <v>0-1 día</v>
          </cell>
          <cell r="AJ218">
            <v>0</v>
          </cell>
          <cell r="AK218">
            <v>0</v>
          </cell>
          <cell r="AL218">
            <v>0</v>
          </cell>
          <cell r="AM218">
            <v>715.00000000000011</v>
          </cell>
          <cell r="AN218">
            <v>0</v>
          </cell>
          <cell r="AO218">
            <v>1</v>
          </cell>
        </row>
        <row r="219">
          <cell r="B219" t="str">
            <v>0E2B6585291</v>
          </cell>
          <cell r="C219" t="str">
            <v>0E2B658529</v>
          </cell>
          <cell r="D219" t="str">
            <v>ABR-19</v>
          </cell>
          <cell r="E219">
            <v>1</v>
          </cell>
          <cell r="F219" t="str">
            <v>2020139</v>
          </cell>
          <cell r="G219" t="str">
            <v>SR MANTENIMIENTO CORRECTIVO</v>
          </cell>
          <cell r="H219" t="str">
            <v>0070</v>
          </cell>
          <cell r="I219" t="str">
            <v>04/04/2019 14:37</v>
          </cell>
          <cell r="J219" t="str">
            <v>800027</v>
          </cell>
          <cell r="K219" t="str">
            <v>PITSS</v>
          </cell>
          <cell r="L219" t="str">
            <v>ASP</v>
          </cell>
          <cell r="M219" t="str">
            <v>OPERADORA OMX SA DE CV</v>
          </cell>
          <cell r="N219" t="str">
            <v>AV LOPEZ MATEOS SUR No 7000</v>
          </cell>
          <cell r="O219" t="str">
            <v>Tlajomulco De Zu&amp;Iga</v>
          </cell>
          <cell r="P219">
            <v>0</v>
          </cell>
          <cell r="Q219" t="str">
            <v>INTERIOR</v>
          </cell>
          <cell r="R219">
            <v>210</v>
          </cell>
          <cell r="S219" t="str">
            <v>&gt;60</v>
          </cell>
          <cell r="T219" t="str">
            <v>Entry Production Color Low/Mid</v>
          </cell>
          <cell r="U219" t="str">
            <v>Entry Production</v>
          </cell>
          <cell r="V219" t="str">
            <v>Ciudad principal</v>
          </cell>
          <cell r="W219" t="str">
            <v>3-&gt;60</v>
          </cell>
          <cell r="X219">
            <v>1.1499999999999999</v>
          </cell>
          <cell r="Y219">
            <v>1808.95</v>
          </cell>
          <cell r="Z219">
            <v>1</v>
          </cell>
          <cell r="AA219">
            <v>2.88</v>
          </cell>
          <cell r="AB219">
            <v>4</v>
          </cell>
          <cell r="AC219">
            <v>0.72</v>
          </cell>
          <cell r="AD219">
            <v>0</v>
          </cell>
          <cell r="AE219">
            <v>0</v>
          </cell>
          <cell r="AF219">
            <v>43559</v>
          </cell>
          <cell r="AG219">
            <v>43562</v>
          </cell>
          <cell r="AH219">
            <v>1</v>
          </cell>
          <cell r="AI219" t="str">
            <v>0-1 día</v>
          </cell>
          <cell r="AJ219">
            <v>0</v>
          </cell>
          <cell r="AK219">
            <v>0</v>
          </cell>
          <cell r="AL219">
            <v>0</v>
          </cell>
          <cell r="AM219">
            <v>1808.95</v>
          </cell>
          <cell r="AN219">
            <v>1808.95</v>
          </cell>
          <cell r="AO219">
            <v>1</v>
          </cell>
        </row>
        <row r="220">
          <cell r="B220" t="str">
            <v>0ER21279331</v>
          </cell>
          <cell r="C220" t="str">
            <v>0ER2127933</v>
          </cell>
          <cell r="D220" t="str">
            <v>ABR-19</v>
          </cell>
          <cell r="E220">
            <v>1</v>
          </cell>
          <cell r="F220" t="str">
            <v>2020589</v>
          </cell>
          <cell r="G220" t="str">
            <v>SR MANTENIMIENTO CORRECTIVO</v>
          </cell>
          <cell r="H220" t="str">
            <v>1277</v>
          </cell>
          <cell r="I220" t="str">
            <v>05/04/2019 10:58</v>
          </cell>
          <cell r="J220" t="str">
            <v>800027</v>
          </cell>
          <cell r="K220" t="str">
            <v>PITSS</v>
          </cell>
          <cell r="L220" t="str">
            <v>ASP</v>
          </cell>
          <cell r="M220" t="str">
            <v>OFFICE DEPOT DE MEXICO SA DE CV</v>
          </cell>
          <cell r="N220" t="str">
            <v>CENTRO COMERCIAL REAL CENTER AV SANTA MARGARITA No</v>
          </cell>
          <cell r="O220" t="str">
            <v>Zapopan-JAL</v>
          </cell>
          <cell r="P220">
            <v>0</v>
          </cell>
          <cell r="Q220" t="str">
            <v>INTERIOR</v>
          </cell>
          <cell r="R220">
            <v>557</v>
          </cell>
          <cell r="S220" t="str">
            <v>&gt;60</v>
          </cell>
          <cell r="T220" t="str">
            <v>Entry Production Color Low/Mid</v>
          </cell>
          <cell r="U220" t="str">
            <v>Entry Production</v>
          </cell>
          <cell r="V220" t="str">
            <v>Ciudad principal</v>
          </cell>
          <cell r="W220" t="str">
            <v>3-&gt;60</v>
          </cell>
          <cell r="X220">
            <v>1.1499999999999999</v>
          </cell>
          <cell r="Y220">
            <v>1808.95</v>
          </cell>
          <cell r="Z220">
            <v>1</v>
          </cell>
          <cell r="AA220">
            <v>3</v>
          </cell>
          <cell r="AB220">
            <v>4</v>
          </cell>
          <cell r="AC220">
            <v>0.75</v>
          </cell>
          <cell r="AD220">
            <v>0</v>
          </cell>
          <cell r="AE220">
            <v>0</v>
          </cell>
          <cell r="AF220">
            <v>43560</v>
          </cell>
          <cell r="AG220">
            <v>43562</v>
          </cell>
          <cell r="AH220">
            <v>0</v>
          </cell>
          <cell r="AI220" t="str">
            <v>0-1 día</v>
          </cell>
          <cell r="AJ220">
            <v>0</v>
          </cell>
          <cell r="AK220">
            <v>0</v>
          </cell>
          <cell r="AL220">
            <v>0</v>
          </cell>
          <cell r="AM220">
            <v>1808.95</v>
          </cell>
          <cell r="AN220">
            <v>1808.95</v>
          </cell>
          <cell r="AO220">
            <v>1</v>
          </cell>
        </row>
        <row r="221">
          <cell r="B221" t="str">
            <v>0BPB1106531</v>
          </cell>
          <cell r="C221" t="str">
            <v>0BPB110653</v>
          </cell>
          <cell r="D221" t="str">
            <v>ABR-19</v>
          </cell>
          <cell r="E221">
            <v>1</v>
          </cell>
          <cell r="F221" t="str">
            <v>2008499</v>
          </cell>
          <cell r="G221" t="str">
            <v>SR MANTENIMIENTO CORRECTIVO</v>
          </cell>
          <cell r="H221" t="str">
            <v>4495</v>
          </cell>
          <cell r="I221" t="str">
            <v>13/03/2019 09:49</v>
          </cell>
          <cell r="J221" t="str">
            <v>800192</v>
          </cell>
          <cell r="K221" t="str">
            <v>PITSS</v>
          </cell>
          <cell r="L221" t="str">
            <v>ASP</v>
          </cell>
          <cell r="M221" t="str">
            <v>COMPUTER FORMS SA DE CV</v>
          </cell>
          <cell r="N221" t="str">
            <v>KM 9 CARRETERA A EL CASTILLO</v>
          </cell>
          <cell r="O221" t="str">
            <v>Jalisco-JAL</v>
          </cell>
          <cell r="P221">
            <v>0</v>
          </cell>
          <cell r="Q221" t="str">
            <v>INTERIOR</v>
          </cell>
          <cell r="R221">
            <v>36</v>
          </cell>
          <cell r="S221" t="str">
            <v>Entre 31 y 60</v>
          </cell>
          <cell r="T221" t="str">
            <v>CF Mono</v>
          </cell>
          <cell r="U221" t="str">
            <v>High Production</v>
          </cell>
          <cell r="V221" t="str">
            <v>Ciudad principal</v>
          </cell>
          <cell r="W221" t="str">
            <v>4-Entre 31 y 60</v>
          </cell>
          <cell r="X221">
            <v>1.1499999999999999</v>
          </cell>
          <cell r="Y221">
            <v>2466.75</v>
          </cell>
          <cell r="Z221">
            <v>1</v>
          </cell>
          <cell r="AA221">
            <v>3.98</v>
          </cell>
          <cell r="AB221">
            <v>3</v>
          </cell>
          <cell r="AC221">
            <v>1.3266666666666667</v>
          </cell>
          <cell r="AD221">
            <v>8.1666666666666665E-2</v>
          </cell>
          <cell r="AE221">
            <v>-175.17499999999998</v>
          </cell>
          <cell r="AF221">
            <v>43558</v>
          </cell>
          <cell r="AG221">
            <v>43562</v>
          </cell>
          <cell r="AH221">
            <v>2</v>
          </cell>
          <cell r="AI221" t="str">
            <v>2-3 días</v>
          </cell>
          <cell r="AJ221">
            <v>0.25</v>
          </cell>
          <cell r="AK221">
            <v>-536.25</v>
          </cell>
          <cell r="AL221">
            <v>0</v>
          </cell>
          <cell r="AM221">
            <v>1930.5</v>
          </cell>
          <cell r="AN221">
            <v>0</v>
          </cell>
          <cell r="AO221">
            <v>2</v>
          </cell>
        </row>
        <row r="222">
          <cell r="B222" t="str">
            <v>0X767042051</v>
          </cell>
          <cell r="C222" t="str">
            <v>0X76704205</v>
          </cell>
          <cell r="D222" t="str">
            <v>ABR-19</v>
          </cell>
          <cell r="E222">
            <v>1</v>
          </cell>
          <cell r="F222" t="str">
            <v>2020831</v>
          </cell>
          <cell r="G222" t="str">
            <v>SR MANTENIMIENTO CORRECTIVO</v>
          </cell>
          <cell r="H222" t="str">
            <v>5955</v>
          </cell>
          <cell r="I222" t="str">
            <v>05/04/2019 14:43</v>
          </cell>
          <cell r="J222" t="str">
            <v>500158</v>
          </cell>
          <cell r="K222" t="str">
            <v>PITSS</v>
          </cell>
          <cell r="L222" t="str">
            <v>ASP</v>
          </cell>
          <cell r="M222" t="str">
            <v>DELPHI AUTOMOTIVE SYSTEMS S DE RL DE CV</v>
          </cell>
          <cell r="N222" t="str">
            <v>AV TECNOLOGICO Y JUAN KEPLER 6915</v>
          </cell>
          <cell r="O222" t="str">
            <v>CIUDAD JUAREZ-CHIH</v>
          </cell>
          <cell r="P222">
            <v>0</v>
          </cell>
          <cell r="Q222" t="str">
            <v>INTERIOR</v>
          </cell>
          <cell r="R222">
            <v>28</v>
          </cell>
          <cell r="S222" t="str">
            <v>Entre 16 y 30</v>
          </cell>
          <cell r="T222" t="str">
            <v>Departmental Digital</v>
          </cell>
          <cell r="U222" t="str">
            <v>A3</v>
          </cell>
          <cell r="V222" t="str">
            <v>Ciudad principal</v>
          </cell>
          <cell r="W222" t="str">
            <v>2-Entre 16 y 30</v>
          </cell>
          <cell r="X222">
            <v>0.8</v>
          </cell>
          <cell r="Y222">
            <v>1092</v>
          </cell>
          <cell r="Z222">
            <v>1</v>
          </cell>
          <cell r="AA222">
            <v>1.45</v>
          </cell>
          <cell r="AB222">
            <v>5</v>
          </cell>
          <cell r="AC222">
            <v>0.28999999999999998</v>
          </cell>
          <cell r="AD222">
            <v>0</v>
          </cell>
          <cell r="AE222">
            <v>0</v>
          </cell>
          <cell r="AF222">
            <v>43560</v>
          </cell>
          <cell r="AG222">
            <v>43563</v>
          </cell>
          <cell r="AH222">
            <v>1</v>
          </cell>
          <cell r="AI222" t="str">
            <v>0-1 día</v>
          </cell>
          <cell r="AJ222">
            <v>0</v>
          </cell>
          <cell r="AK222">
            <v>0</v>
          </cell>
          <cell r="AL222">
            <v>0</v>
          </cell>
          <cell r="AM222">
            <v>1092</v>
          </cell>
          <cell r="AN222">
            <v>1092</v>
          </cell>
          <cell r="AO222">
            <v>1</v>
          </cell>
        </row>
        <row r="223">
          <cell r="B223" t="str">
            <v>0A1H0219611</v>
          </cell>
          <cell r="C223" t="str">
            <v>0A1H021961</v>
          </cell>
          <cell r="D223" t="str">
            <v>ABR-19</v>
          </cell>
          <cell r="E223">
            <v>1</v>
          </cell>
          <cell r="F223" t="str">
            <v>2020691</v>
          </cell>
          <cell r="G223" t="str">
            <v>SR MANTENIMIENTO CORRECTIVO</v>
          </cell>
          <cell r="H223" t="str">
            <v>6705</v>
          </cell>
          <cell r="I223" t="str">
            <v>05/04/2019 12:18</v>
          </cell>
          <cell r="J223" t="str">
            <v>500066</v>
          </cell>
          <cell r="K223" t="str">
            <v>PITSS</v>
          </cell>
          <cell r="L223" t="str">
            <v>ASP</v>
          </cell>
          <cell r="M223" t="str">
            <v>OFFICE DEPOT DE MEXICO SA DE CV</v>
          </cell>
          <cell r="N223" t="str">
            <v>CARRETERA NACIONAL NO 500 LOCAL N-119</v>
          </cell>
          <cell r="O223" t="str">
            <v>Monterrey-NL</v>
          </cell>
          <cell r="P223">
            <v>0</v>
          </cell>
          <cell r="Q223" t="str">
            <v>INTERIOR</v>
          </cell>
          <cell r="R223">
            <v>121</v>
          </cell>
          <cell r="S223" t="str">
            <v>&gt;60</v>
          </cell>
          <cell r="T223" t="str">
            <v>WF Mono Systems and Legacy Color</v>
          </cell>
          <cell r="U223" t="str">
            <v>WF</v>
          </cell>
          <cell r="V223" t="str">
            <v>Ciudad principal</v>
          </cell>
          <cell r="W223" t="str">
            <v>3-&gt;60</v>
          </cell>
          <cell r="X223">
            <v>1.1499999999999999</v>
          </cell>
          <cell r="Y223">
            <v>1808.95</v>
          </cell>
          <cell r="Z223">
            <v>1</v>
          </cell>
          <cell r="AA223">
            <v>3.18</v>
          </cell>
          <cell r="AB223">
            <v>4</v>
          </cell>
          <cell r="AC223">
            <v>0.79500000000000004</v>
          </cell>
          <cell r="AD223">
            <v>0</v>
          </cell>
          <cell r="AE223">
            <v>0</v>
          </cell>
          <cell r="AF223">
            <v>43560</v>
          </cell>
          <cell r="AG223">
            <v>43563</v>
          </cell>
          <cell r="AH223">
            <v>1</v>
          </cell>
          <cell r="AI223" t="str">
            <v>0-1 día</v>
          </cell>
          <cell r="AJ223">
            <v>0</v>
          </cell>
          <cell r="AK223">
            <v>0</v>
          </cell>
          <cell r="AL223">
            <v>0</v>
          </cell>
          <cell r="AM223">
            <v>1808.95</v>
          </cell>
          <cell r="AN223">
            <v>1808.95</v>
          </cell>
          <cell r="AO223">
            <v>1</v>
          </cell>
        </row>
        <row r="224">
          <cell r="B224" t="str">
            <v>0BG29516681</v>
          </cell>
          <cell r="C224" t="str">
            <v>0BG2951668</v>
          </cell>
          <cell r="D224" t="str">
            <v>ABR-19</v>
          </cell>
          <cell r="E224">
            <v>1</v>
          </cell>
          <cell r="F224" t="str">
            <v>2019565</v>
          </cell>
          <cell r="G224" t="str">
            <v>SR MANTENIMIENTO CORRECTIVO</v>
          </cell>
          <cell r="H224" t="str">
            <v>4395</v>
          </cell>
          <cell r="I224" t="str">
            <v>03/04/2019 15:08</v>
          </cell>
          <cell r="J224" t="str">
            <v>500083</v>
          </cell>
          <cell r="K224" t="str">
            <v>PITSS</v>
          </cell>
          <cell r="L224" t="str">
            <v>ASP</v>
          </cell>
          <cell r="M224" t="str">
            <v>OFFICE DEPOT DE MEXICO SA DE CV</v>
          </cell>
          <cell r="N224" t="str">
            <v>PROL SEGURIDAD SOCIAL SN</v>
          </cell>
          <cell r="O224" t="str">
            <v>MONTERREY-NL</v>
          </cell>
          <cell r="P224">
            <v>0</v>
          </cell>
          <cell r="Q224" t="str">
            <v>INTERIOR</v>
          </cell>
          <cell r="R224">
            <v>37</v>
          </cell>
          <cell r="S224" t="str">
            <v>Entre 31 y 60</v>
          </cell>
          <cell r="T224" t="str">
            <v>Light Production Digital Business</v>
          </cell>
          <cell r="U224" t="str">
            <v>Entry Production</v>
          </cell>
          <cell r="V224" t="str">
            <v>Ciudad principal</v>
          </cell>
          <cell r="W224" t="str">
            <v>3-Entre 31 y 60</v>
          </cell>
          <cell r="X224">
            <v>1.1000000000000001</v>
          </cell>
          <cell r="Y224">
            <v>1730.3000000000004</v>
          </cell>
          <cell r="Z224">
            <v>1</v>
          </cell>
          <cell r="AA224">
            <v>2.37</v>
          </cell>
          <cell r="AB224">
            <v>4</v>
          </cell>
          <cell r="AC224">
            <v>0.59250000000000003</v>
          </cell>
          <cell r="AD224">
            <v>0</v>
          </cell>
          <cell r="AE224">
            <v>0</v>
          </cell>
          <cell r="AF224">
            <v>43560</v>
          </cell>
          <cell r="AG224">
            <v>43563</v>
          </cell>
          <cell r="AH224">
            <v>1</v>
          </cell>
          <cell r="AI224" t="str">
            <v>0-1 día</v>
          </cell>
          <cell r="AJ224">
            <v>0</v>
          </cell>
          <cell r="AK224">
            <v>0</v>
          </cell>
          <cell r="AL224">
            <v>0</v>
          </cell>
          <cell r="AM224">
            <v>1730.3000000000004</v>
          </cell>
          <cell r="AN224">
            <v>1808.95</v>
          </cell>
          <cell r="AO224">
            <v>1</v>
          </cell>
        </row>
        <row r="225">
          <cell r="B225" t="str">
            <v>0E2B6540621</v>
          </cell>
          <cell r="C225" t="str">
            <v>0E2B654062</v>
          </cell>
          <cell r="D225" t="str">
            <v>ABR-19</v>
          </cell>
          <cell r="E225">
            <v>1</v>
          </cell>
          <cell r="F225" t="str">
            <v>2020697</v>
          </cell>
          <cell r="G225" t="str">
            <v>SR MANTENIMIENTO CORRECTIVO</v>
          </cell>
          <cell r="H225" t="str">
            <v>0070</v>
          </cell>
          <cell r="I225" t="str">
            <v>05/04/2019 12:21</v>
          </cell>
          <cell r="J225" t="str">
            <v>500066</v>
          </cell>
          <cell r="K225" t="str">
            <v>PITSS</v>
          </cell>
          <cell r="L225" t="str">
            <v>ASP</v>
          </cell>
          <cell r="M225" t="str">
            <v>OFFICE DEPOT DE MEXICO SA DE CV</v>
          </cell>
          <cell r="N225" t="str">
            <v>CARRETERA NACIONAL NO 500 LOCAL N-119</v>
          </cell>
          <cell r="O225" t="str">
            <v>Monterrey-NL</v>
          </cell>
          <cell r="P225">
            <v>0</v>
          </cell>
          <cell r="Q225" t="str">
            <v>INTERIOR</v>
          </cell>
          <cell r="R225">
            <v>32</v>
          </cell>
          <cell r="S225" t="str">
            <v>Entre 31 y 60</v>
          </cell>
          <cell r="T225" t="str">
            <v>Entry Production Color Low/Mid</v>
          </cell>
          <cell r="U225" t="str">
            <v>Entry Production</v>
          </cell>
          <cell r="V225" t="str">
            <v>Ciudad principal</v>
          </cell>
          <cell r="W225" t="str">
            <v>3-Entre 31 y 60</v>
          </cell>
          <cell r="X225">
            <v>1.1000000000000001</v>
          </cell>
          <cell r="Y225">
            <v>1730.3000000000004</v>
          </cell>
          <cell r="Z225">
            <v>1</v>
          </cell>
          <cell r="AA225">
            <v>2.82</v>
          </cell>
          <cell r="AB225">
            <v>4</v>
          </cell>
          <cell r="AC225">
            <v>0.70499999999999996</v>
          </cell>
          <cell r="AD225">
            <v>0</v>
          </cell>
          <cell r="AE225">
            <v>0</v>
          </cell>
          <cell r="AF225">
            <v>43560</v>
          </cell>
          <cell r="AG225">
            <v>43563</v>
          </cell>
          <cell r="AH225">
            <v>1</v>
          </cell>
          <cell r="AI225" t="str">
            <v>0-1 día</v>
          </cell>
          <cell r="AJ225">
            <v>0</v>
          </cell>
          <cell r="AK225">
            <v>0</v>
          </cell>
          <cell r="AL225">
            <v>0</v>
          </cell>
          <cell r="AM225">
            <v>1730.3000000000004</v>
          </cell>
          <cell r="AN225">
            <v>1808.95</v>
          </cell>
          <cell r="AO225">
            <v>1</v>
          </cell>
        </row>
        <row r="226">
          <cell r="B226" t="str">
            <v>0E2B6590152</v>
          </cell>
          <cell r="C226" t="str">
            <v>0E2B659015</v>
          </cell>
          <cell r="D226" t="str">
            <v>ABR-19</v>
          </cell>
          <cell r="E226">
            <v>1</v>
          </cell>
          <cell r="F226" t="str">
            <v>2020737</v>
          </cell>
          <cell r="G226" t="str">
            <v>SR MANTENIMIENTO CORRECTIVO</v>
          </cell>
          <cell r="H226" t="str">
            <v>0070</v>
          </cell>
          <cell r="I226" t="str">
            <v>05/04/2019 12:52</v>
          </cell>
          <cell r="J226" t="str">
            <v>800183</v>
          </cell>
          <cell r="K226" t="str">
            <v>PITSS</v>
          </cell>
          <cell r="L226" t="str">
            <v>ASP</v>
          </cell>
          <cell r="M226" t="str">
            <v>OPERADORA OMX SA DE CV</v>
          </cell>
          <cell r="N226" t="str">
            <v>AV LOPEZ MATEOS SUR No 7000</v>
          </cell>
          <cell r="O226" t="str">
            <v>Tlajomulco De Zu&amp;Iga</v>
          </cell>
          <cell r="P226">
            <v>0</v>
          </cell>
          <cell r="Q226" t="str">
            <v>INTERIOR</v>
          </cell>
          <cell r="R226">
            <v>1</v>
          </cell>
          <cell r="S226" t="str">
            <v>&lt;=3</v>
          </cell>
          <cell r="T226" t="str">
            <v>Entry Production Color Low/Mid</v>
          </cell>
          <cell r="U226" t="str">
            <v>Entry Production</v>
          </cell>
          <cell r="V226" t="str">
            <v>Ciudad principal</v>
          </cell>
          <cell r="W226" t="str">
            <v>3-&lt;=3</v>
          </cell>
          <cell r="X226">
            <v>0</v>
          </cell>
          <cell r="Y226">
            <v>0</v>
          </cell>
          <cell r="Z226">
            <v>1</v>
          </cell>
          <cell r="AA226">
            <v>3.13</v>
          </cell>
          <cell r="AB226">
            <v>4</v>
          </cell>
          <cell r="AC226">
            <v>0.78249999999999997</v>
          </cell>
          <cell r="AD226">
            <v>0</v>
          </cell>
          <cell r="AE226">
            <v>0</v>
          </cell>
          <cell r="AF226">
            <v>43560</v>
          </cell>
          <cell r="AG226">
            <v>43563</v>
          </cell>
          <cell r="AH226">
            <v>1</v>
          </cell>
          <cell r="AI226" t="str">
            <v>0-1 día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1258.4000000000001</v>
          </cell>
          <cell r="AO226">
            <v>3</v>
          </cell>
        </row>
        <row r="227">
          <cell r="B227" t="str">
            <v>09HB3316712</v>
          </cell>
          <cell r="C227" t="str">
            <v>09HB331671</v>
          </cell>
          <cell r="D227" t="str">
            <v>ABR-19</v>
          </cell>
          <cell r="E227">
            <v>1</v>
          </cell>
          <cell r="F227" t="str">
            <v>2020801</v>
          </cell>
          <cell r="G227" t="str">
            <v>SR MANTENIMIENTO CORRECTIVO</v>
          </cell>
          <cell r="H227" t="str">
            <v>4002</v>
          </cell>
          <cell r="I227" t="str">
            <v>05/04/2019 14:04</v>
          </cell>
          <cell r="J227" t="str">
            <v>000195</v>
          </cell>
          <cell r="K227" t="str">
            <v>PITSS</v>
          </cell>
          <cell r="L227" t="str">
            <v>ASP</v>
          </cell>
          <cell r="M227" t="str">
            <v>PRODUCTOS HOSPITALARIOS SA DE CV</v>
          </cell>
          <cell r="N227" t="str">
            <v>AV TLATILCO No 239</v>
          </cell>
          <cell r="O227" t="str">
            <v>Azcapotzalco-CIUDAD</v>
          </cell>
          <cell r="P227">
            <v>1</v>
          </cell>
          <cell r="Q227" t="str">
            <v>METRO</v>
          </cell>
          <cell r="R227">
            <v>2</v>
          </cell>
          <cell r="S227" t="str">
            <v>&lt;=3</v>
          </cell>
          <cell r="T227" t="str">
            <v>A4 Mono MFPs</v>
          </cell>
          <cell r="U227" t="str">
            <v>A4</v>
          </cell>
          <cell r="V227" t="str">
            <v>Ciudad principal</v>
          </cell>
          <cell r="W227" t="str">
            <v>1-&lt;=3</v>
          </cell>
          <cell r="X227">
            <v>0</v>
          </cell>
          <cell r="Y227">
            <v>0</v>
          </cell>
          <cell r="Z227">
            <v>1</v>
          </cell>
          <cell r="AA227">
            <v>2.23</v>
          </cell>
          <cell r="AB227">
            <v>5</v>
          </cell>
          <cell r="AC227">
            <v>0.44600000000000001</v>
          </cell>
          <cell r="AD227">
            <v>0</v>
          </cell>
          <cell r="AE227">
            <v>0</v>
          </cell>
          <cell r="AF227">
            <v>43560</v>
          </cell>
          <cell r="AG227">
            <v>43563</v>
          </cell>
          <cell r="AH227">
            <v>1</v>
          </cell>
          <cell r="AI227" t="str">
            <v>0-1 día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374.4</v>
          </cell>
          <cell r="AO227">
            <v>2</v>
          </cell>
        </row>
        <row r="228">
          <cell r="B228" t="str">
            <v>08TB6085541</v>
          </cell>
          <cell r="C228" t="str">
            <v>08TB608554</v>
          </cell>
          <cell r="D228" t="str">
            <v>ABR-19</v>
          </cell>
          <cell r="E228">
            <v>1</v>
          </cell>
          <cell r="F228" t="str">
            <v>2019529</v>
          </cell>
          <cell r="G228" t="str">
            <v>SR MANTENIMIENTO CORRECTIVO</v>
          </cell>
          <cell r="H228" t="str">
            <v>8056</v>
          </cell>
          <cell r="I228" t="str">
            <v>03/04/2019 14:19</v>
          </cell>
          <cell r="J228" t="str">
            <v>500028</v>
          </cell>
          <cell r="K228" t="str">
            <v>PITSS</v>
          </cell>
          <cell r="L228" t="str">
            <v>ASP</v>
          </cell>
          <cell r="M228" t="str">
            <v>TRANE SA DE CV</v>
          </cell>
          <cell r="N228" t="str">
            <v>AV GONZALITOS 2202 NTE</v>
          </cell>
          <cell r="O228" t="str">
            <v>MONTERREY-NL</v>
          </cell>
          <cell r="P228">
            <v>0</v>
          </cell>
          <cell r="Q228" t="str">
            <v>INTERIOR</v>
          </cell>
          <cell r="R228">
            <v>2680</v>
          </cell>
          <cell r="S228" t="str">
            <v>&gt;60</v>
          </cell>
          <cell r="T228" t="str">
            <v>A3 Office Color Laser MFPs</v>
          </cell>
          <cell r="U228" t="str">
            <v>A3</v>
          </cell>
          <cell r="V228" t="str">
            <v>Ciudad principal</v>
          </cell>
          <cell r="W228" t="str">
            <v>2-&gt;60</v>
          </cell>
          <cell r="X228">
            <v>1.1000000000000001</v>
          </cell>
          <cell r="Y228">
            <v>1501.5000000000002</v>
          </cell>
          <cell r="Z228">
            <v>1</v>
          </cell>
          <cell r="AA228">
            <v>1.18</v>
          </cell>
          <cell r="AB228">
            <v>5</v>
          </cell>
          <cell r="AC228">
            <v>0.23599999999999999</v>
          </cell>
          <cell r="AD228">
            <v>0</v>
          </cell>
          <cell r="AE228">
            <v>0</v>
          </cell>
          <cell r="AF228">
            <v>43560</v>
          </cell>
          <cell r="AG228">
            <v>43563</v>
          </cell>
          <cell r="AH228">
            <v>1</v>
          </cell>
          <cell r="AI228" t="str">
            <v>0-1 día</v>
          </cell>
          <cell r="AJ228">
            <v>0</v>
          </cell>
          <cell r="AK228">
            <v>0</v>
          </cell>
          <cell r="AL228">
            <v>0</v>
          </cell>
          <cell r="AM228">
            <v>1501.5000000000002</v>
          </cell>
          <cell r="AN228">
            <v>0</v>
          </cell>
          <cell r="AO228">
            <v>1</v>
          </cell>
        </row>
        <row r="229">
          <cell r="B229" t="str">
            <v>0E2B6507461</v>
          </cell>
          <cell r="C229" t="str">
            <v>0E2B650746</v>
          </cell>
          <cell r="D229" t="str">
            <v>ABR-19</v>
          </cell>
          <cell r="E229">
            <v>1</v>
          </cell>
          <cell r="F229" t="str">
            <v>2020973</v>
          </cell>
          <cell r="G229" t="str">
            <v>SR MANTENIMIENTO CORRECTIVO</v>
          </cell>
          <cell r="H229" t="str">
            <v>0070</v>
          </cell>
          <cell r="I229" t="str">
            <v>06/04/2019 10:19</v>
          </cell>
          <cell r="J229" t="str">
            <v>100037</v>
          </cell>
          <cell r="K229" t="str">
            <v>PITSS</v>
          </cell>
          <cell r="L229" t="str">
            <v>ASP</v>
          </cell>
          <cell r="M229" t="str">
            <v>OFFICE DEPOT DE MEXICO SA DE CV</v>
          </cell>
          <cell r="N229" t="str">
            <v>BLV ISIDRO FABELA SUR 600</v>
          </cell>
          <cell r="O229" t="str">
            <v>Toluca De Lerdo-MEX</v>
          </cell>
          <cell r="P229">
            <v>0</v>
          </cell>
          <cell r="Q229" t="str">
            <v>INTERIOR</v>
          </cell>
          <cell r="R229">
            <v>60</v>
          </cell>
          <cell r="S229" t="str">
            <v>Entre 31 y 60</v>
          </cell>
          <cell r="T229" t="str">
            <v>Entry Production Color Low/Mid</v>
          </cell>
          <cell r="U229" t="str">
            <v>Entry Production</v>
          </cell>
          <cell r="V229" t="str">
            <v>Ciudad principal</v>
          </cell>
          <cell r="W229" t="str">
            <v>3-Entre 31 y 60</v>
          </cell>
          <cell r="X229">
            <v>1.1000000000000001</v>
          </cell>
          <cell r="Y229">
            <v>1730.3000000000004</v>
          </cell>
          <cell r="Z229">
            <v>1</v>
          </cell>
          <cell r="AA229">
            <v>0</v>
          </cell>
          <cell r="AB229">
            <v>4</v>
          </cell>
          <cell r="AC229">
            <v>0</v>
          </cell>
          <cell r="AD229">
            <v>0</v>
          </cell>
          <cell r="AE229">
            <v>0</v>
          </cell>
          <cell r="AF229">
            <v>43563</v>
          </cell>
          <cell r="AG229">
            <v>43563</v>
          </cell>
          <cell r="AH229">
            <v>0</v>
          </cell>
          <cell r="AI229" t="str">
            <v>0-1 día</v>
          </cell>
          <cell r="AJ229">
            <v>0</v>
          </cell>
          <cell r="AK229">
            <v>0</v>
          </cell>
          <cell r="AL229">
            <v>0</v>
          </cell>
          <cell r="AM229">
            <v>1730.3000000000004</v>
          </cell>
          <cell r="AN229">
            <v>1730.3</v>
          </cell>
          <cell r="AO229">
            <v>1</v>
          </cell>
        </row>
        <row r="230">
          <cell r="B230" t="str">
            <v>0A1H0206561</v>
          </cell>
          <cell r="C230" t="str">
            <v>0A1H020656</v>
          </cell>
          <cell r="D230" t="str">
            <v>ABR-19</v>
          </cell>
          <cell r="E230">
            <v>1</v>
          </cell>
          <cell r="F230" t="str">
            <v>2018647</v>
          </cell>
          <cell r="G230" t="str">
            <v>SR MANTENIMIENTO CORRECTIVO</v>
          </cell>
          <cell r="H230" t="str">
            <v>6705</v>
          </cell>
          <cell r="I230" t="str">
            <v>02/04/2019 08:11</v>
          </cell>
          <cell r="J230" t="str">
            <v>800183</v>
          </cell>
          <cell r="K230" t="str">
            <v>PITSS</v>
          </cell>
          <cell r="L230" t="str">
            <v>ASP</v>
          </cell>
          <cell r="M230" t="str">
            <v>OFFICE DEPOT DE MEXICO SA DE CV</v>
          </cell>
          <cell r="N230" t="str">
            <v>AV ADOLFO LOPEZ MATEOS 1299</v>
          </cell>
          <cell r="O230" t="str">
            <v>TLAJOMULCO DE ZU&amp;IGA</v>
          </cell>
          <cell r="P230">
            <v>0</v>
          </cell>
          <cell r="Q230" t="str">
            <v>INTERIOR</v>
          </cell>
          <cell r="R230">
            <v>50</v>
          </cell>
          <cell r="S230" t="str">
            <v>Entre 31 y 60</v>
          </cell>
          <cell r="T230" t="str">
            <v>WF Mono Systems and Legacy Color</v>
          </cell>
          <cell r="U230" t="str">
            <v>WF</v>
          </cell>
          <cell r="V230" t="str">
            <v>Ciudad principal</v>
          </cell>
          <cell r="W230" t="str">
            <v>3-Entre 31 y 60</v>
          </cell>
          <cell r="X230">
            <v>1.1000000000000001</v>
          </cell>
          <cell r="Y230">
            <v>1730.3000000000004</v>
          </cell>
          <cell r="Z230">
            <v>1</v>
          </cell>
          <cell r="AA230">
            <v>4</v>
          </cell>
          <cell r="AB230">
            <v>4</v>
          </cell>
          <cell r="AC230">
            <v>1</v>
          </cell>
          <cell r="AD230">
            <v>0</v>
          </cell>
          <cell r="AE230">
            <v>0</v>
          </cell>
          <cell r="AF230">
            <v>43563</v>
          </cell>
          <cell r="AG230">
            <v>43563</v>
          </cell>
          <cell r="AH230">
            <v>0</v>
          </cell>
          <cell r="AI230" t="str">
            <v>0-1 día</v>
          </cell>
          <cell r="AJ230">
            <v>0</v>
          </cell>
          <cell r="AK230">
            <v>0</v>
          </cell>
          <cell r="AL230">
            <v>0</v>
          </cell>
          <cell r="AM230">
            <v>1730.3000000000004</v>
          </cell>
          <cell r="AN230">
            <v>1651.65</v>
          </cell>
          <cell r="AO230">
            <v>1</v>
          </cell>
        </row>
        <row r="231">
          <cell r="B231" t="str">
            <v>0E2B6473751</v>
          </cell>
          <cell r="C231" t="str">
            <v>0E2B647375</v>
          </cell>
          <cell r="D231" t="str">
            <v>ABR-19</v>
          </cell>
          <cell r="E231">
            <v>1</v>
          </cell>
          <cell r="F231" t="str">
            <v>2020853</v>
          </cell>
          <cell r="G231" t="str">
            <v>SR MANTENIMIENTO CORRECTIVO</v>
          </cell>
          <cell r="H231" t="str">
            <v>0070</v>
          </cell>
          <cell r="I231" t="str">
            <v>05/04/2019 16:05</v>
          </cell>
          <cell r="J231" t="str">
            <v>500028</v>
          </cell>
          <cell r="K231" t="str">
            <v>PITSS</v>
          </cell>
          <cell r="L231" t="str">
            <v>ASP</v>
          </cell>
          <cell r="M231" t="str">
            <v>OFFICE DEPOT DE MEXICO SA DE CV</v>
          </cell>
          <cell r="N231" t="str">
            <v>AV PASEO DE LOS LEONES 1388 L 2-3</v>
          </cell>
          <cell r="O231" t="str">
            <v>MONTERREY-NL</v>
          </cell>
          <cell r="P231">
            <v>0</v>
          </cell>
          <cell r="Q231" t="str">
            <v>INTERIOR</v>
          </cell>
          <cell r="R231">
            <v>12</v>
          </cell>
          <cell r="S231" t="str">
            <v>Entre 7 y 15</v>
          </cell>
          <cell r="T231" t="str">
            <v>Entry Production Color Low/Mid</v>
          </cell>
          <cell r="U231" t="str">
            <v>Entry Production</v>
          </cell>
          <cell r="V231" t="str">
            <v>Ciudad principal</v>
          </cell>
          <cell r="W231" t="str">
            <v>3-Entre 7 y 15</v>
          </cell>
          <cell r="X231">
            <v>0.8</v>
          </cell>
          <cell r="Y231">
            <v>1258.4000000000003</v>
          </cell>
          <cell r="Z231">
            <v>1</v>
          </cell>
          <cell r="AA231">
            <v>1.42</v>
          </cell>
          <cell r="AB231">
            <v>4</v>
          </cell>
          <cell r="AC231">
            <v>0.35499999999999998</v>
          </cell>
          <cell r="AD231">
            <v>0</v>
          </cell>
          <cell r="AE231">
            <v>0</v>
          </cell>
          <cell r="AF231">
            <v>43563</v>
          </cell>
          <cell r="AG231">
            <v>43563</v>
          </cell>
          <cell r="AH231">
            <v>0</v>
          </cell>
          <cell r="AI231" t="str">
            <v>0-1 día</v>
          </cell>
          <cell r="AJ231">
            <v>0</v>
          </cell>
          <cell r="AK231">
            <v>0</v>
          </cell>
          <cell r="AL231">
            <v>0</v>
          </cell>
          <cell r="AM231">
            <v>1258.4000000000003</v>
          </cell>
          <cell r="AN231">
            <v>1573</v>
          </cell>
          <cell r="AO231">
            <v>1</v>
          </cell>
        </row>
        <row r="232">
          <cell r="B232" t="str">
            <v>0EX74166482</v>
          </cell>
          <cell r="C232" t="str">
            <v>0EX7416648</v>
          </cell>
          <cell r="D232" t="str">
            <v>ABR-19</v>
          </cell>
          <cell r="E232">
            <v>1</v>
          </cell>
          <cell r="F232" t="str">
            <v>2020847</v>
          </cell>
          <cell r="G232" t="str">
            <v>SR MANTENIMIENTO CORRECTIVO</v>
          </cell>
          <cell r="H232" t="str">
            <v>5867</v>
          </cell>
          <cell r="I232" t="str">
            <v>05/04/2019 15:54</v>
          </cell>
          <cell r="J232" t="str">
            <v>500155</v>
          </cell>
          <cell r="K232" t="str">
            <v>PITSS</v>
          </cell>
          <cell r="L232" t="str">
            <v>ASP</v>
          </cell>
          <cell r="M232" t="str">
            <v>HONEYWELL AUTOMOTIVE DE MEXICO S DE RL DE CV</v>
          </cell>
          <cell r="N232" t="str">
            <v>AV PARQUE INDUSTRIAL JUAREZ 3328</v>
          </cell>
          <cell r="O232" t="str">
            <v>CIUDAD JUAREZ-CHIH</v>
          </cell>
          <cell r="P232">
            <v>0</v>
          </cell>
          <cell r="Q232" t="str">
            <v>INTERIOR</v>
          </cell>
          <cell r="R232">
            <v>3</v>
          </cell>
          <cell r="S232" t="str">
            <v>&lt;=3</v>
          </cell>
          <cell r="T232" t="str">
            <v>Office Digital</v>
          </cell>
          <cell r="U232" t="str">
            <v>A3</v>
          </cell>
          <cell r="V232" t="str">
            <v>Ciudad principal</v>
          </cell>
          <cell r="W232" t="str">
            <v>2-&lt;=3</v>
          </cell>
          <cell r="X232">
            <v>0</v>
          </cell>
          <cell r="Y232">
            <v>0</v>
          </cell>
          <cell r="Z232">
            <v>1</v>
          </cell>
          <cell r="AA232">
            <v>1.6</v>
          </cell>
          <cell r="AB232">
            <v>5</v>
          </cell>
          <cell r="AC232">
            <v>0.32</v>
          </cell>
          <cell r="AD232">
            <v>0</v>
          </cell>
          <cell r="AE232">
            <v>0</v>
          </cell>
          <cell r="AF232">
            <v>43563</v>
          </cell>
          <cell r="AG232">
            <v>43563</v>
          </cell>
          <cell r="AH232">
            <v>0</v>
          </cell>
          <cell r="AI232" t="str">
            <v>0-1 día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819</v>
          </cell>
          <cell r="AO232">
            <v>2</v>
          </cell>
        </row>
        <row r="233">
          <cell r="B233" t="str">
            <v>0RXD1434571</v>
          </cell>
          <cell r="C233" t="str">
            <v>0RXD143457</v>
          </cell>
          <cell r="D233" t="str">
            <v>ABR-19</v>
          </cell>
          <cell r="E233">
            <v>1</v>
          </cell>
          <cell r="F233" t="str">
            <v>2020889</v>
          </cell>
          <cell r="G233" t="str">
            <v>SR MANTENIMIENTO CORRECTIVO</v>
          </cell>
          <cell r="H233" t="str">
            <v>7511</v>
          </cell>
          <cell r="I233" t="str">
            <v>05/04/2019 17:08</v>
          </cell>
          <cell r="J233" t="str">
            <v>500161</v>
          </cell>
          <cell r="K233" t="str">
            <v>PITSS</v>
          </cell>
          <cell r="L233" t="str">
            <v>ASP</v>
          </cell>
          <cell r="M233" t="str">
            <v>DELPHI SISTEMAS DE ENERGIA S DE RL DE CV</v>
          </cell>
          <cell r="N233" t="str">
            <v>AV DE LAS INDUSTRIAS 4907</v>
          </cell>
          <cell r="O233" t="str">
            <v>CHIHUAHUA-CHIH</v>
          </cell>
          <cell r="P233">
            <v>0</v>
          </cell>
          <cell r="Q233" t="str">
            <v>INTERIOR</v>
          </cell>
          <cell r="R233">
            <v>325</v>
          </cell>
          <cell r="S233" t="str">
            <v>&gt;60</v>
          </cell>
          <cell r="T233" t="str">
            <v>Color Laser Printers</v>
          </cell>
          <cell r="U233" t="str">
            <v>A4</v>
          </cell>
          <cell r="V233" t="str">
            <v>Ciudad principal</v>
          </cell>
          <cell r="W233" t="str">
            <v>1-&gt;60</v>
          </cell>
          <cell r="X233">
            <v>1.05</v>
          </cell>
          <cell r="Y233">
            <v>750.75000000000011</v>
          </cell>
          <cell r="Z233">
            <v>1</v>
          </cell>
          <cell r="AA233">
            <v>0.37</v>
          </cell>
          <cell r="AB233">
            <v>5</v>
          </cell>
          <cell r="AC233">
            <v>7.3999999999999996E-2</v>
          </cell>
          <cell r="AD233">
            <v>0</v>
          </cell>
          <cell r="AE233">
            <v>0</v>
          </cell>
          <cell r="AF233">
            <v>43563</v>
          </cell>
          <cell r="AG233">
            <v>43563</v>
          </cell>
          <cell r="AH233">
            <v>0</v>
          </cell>
          <cell r="AI233" t="str">
            <v>0-1 día</v>
          </cell>
          <cell r="AJ233">
            <v>0</v>
          </cell>
          <cell r="AK233">
            <v>0</v>
          </cell>
          <cell r="AL233">
            <v>0</v>
          </cell>
          <cell r="AM233">
            <v>750.75000000000011</v>
          </cell>
          <cell r="AN233">
            <v>750.75</v>
          </cell>
          <cell r="AO233">
            <v>1</v>
          </cell>
        </row>
        <row r="234">
          <cell r="B234" t="str">
            <v>09HB3317421</v>
          </cell>
          <cell r="C234" t="str">
            <v>09HB331742</v>
          </cell>
          <cell r="D234" t="str">
            <v>ABR-19</v>
          </cell>
          <cell r="E234">
            <v>1</v>
          </cell>
          <cell r="F234" t="str">
            <v>2021439</v>
          </cell>
          <cell r="G234" t="str">
            <v>SR MANTENIMIENTO CORRECTIVO</v>
          </cell>
          <cell r="H234" t="str">
            <v>4002</v>
          </cell>
          <cell r="I234" t="str">
            <v>08/04/2019 09:02</v>
          </cell>
          <cell r="J234" t="str">
            <v>800196</v>
          </cell>
          <cell r="K234" t="str">
            <v>PITSS</v>
          </cell>
          <cell r="L234" t="str">
            <v>ASP</v>
          </cell>
          <cell r="M234" t="str">
            <v>PRODUCTOS HOSPITALARIOS SA DE CV</v>
          </cell>
          <cell r="N234" t="str">
            <v>BENITO JUAREZ Y SEGURO SOCIAL S/N</v>
          </cell>
          <cell r="O234" t="str">
            <v>Hermosillo-SON</v>
          </cell>
          <cell r="P234">
            <v>1</v>
          </cell>
          <cell r="Q234" t="str">
            <v>INTERIOR</v>
          </cell>
          <cell r="R234">
            <v>2685</v>
          </cell>
          <cell r="S234" t="str">
            <v>&gt;60</v>
          </cell>
          <cell r="T234" t="str">
            <v>A4 Mono MFPs</v>
          </cell>
          <cell r="U234" t="str">
            <v>A4</v>
          </cell>
          <cell r="V234" t="str">
            <v>Ciudad principal</v>
          </cell>
          <cell r="W234" t="str">
            <v>1-&gt;60</v>
          </cell>
          <cell r="X234">
            <v>1.05</v>
          </cell>
          <cell r="Y234">
            <v>0</v>
          </cell>
          <cell r="Z234">
            <v>1</v>
          </cell>
          <cell r="AA234">
            <v>0.52</v>
          </cell>
          <cell r="AB234">
            <v>5</v>
          </cell>
          <cell r="AC234">
            <v>0.10400000000000001</v>
          </cell>
          <cell r="AD234">
            <v>0</v>
          </cell>
          <cell r="AE234">
            <v>0</v>
          </cell>
          <cell r="AF234">
            <v>43563</v>
          </cell>
          <cell r="AG234">
            <v>43563</v>
          </cell>
          <cell r="AH234">
            <v>0</v>
          </cell>
          <cell r="AI234" t="str">
            <v>0-1 día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 t="e">
            <v>#N/A</v>
          </cell>
          <cell r="AO234">
            <v>1</v>
          </cell>
        </row>
        <row r="235">
          <cell r="B235" t="str">
            <v>0A2T0242952</v>
          </cell>
          <cell r="C235" t="str">
            <v>0A2T024295</v>
          </cell>
          <cell r="D235" t="str">
            <v>ABR-19</v>
          </cell>
          <cell r="E235">
            <v>1</v>
          </cell>
          <cell r="F235" t="str">
            <v>2020667</v>
          </cell>
          <cell r="G235" t="str">
            <v>SR MANTENIMIENTO CORRECTIVO</v>
          </cell>
          <cell r="H235" t="str">
            <v>3616</v>
          </cell>
          <cell r="I235" t="str">
            <v>05/04/2019 11:37</v>
          </cell>
          <cell r="J235" t="str">
            <v>800186</v>
          </cell>
          <cell r="K235" t="str">
            <v>PITSS</v>
          </cell>
          <cell r="L235" t="str">
            <v>ASP</v>
          </cell>
          <cell r="M235" t="str">
            <v>ENSE&amp;ANZA E INVESTIGACION SUPERIOR AC</v>
          </cell>
          <cell r="N235" t="str">
            <v>AV EPIGMENIO GONZALEZ No 500</v>
          </cell>
          <cell r="O235" t="str">
            <v>Queretaro-QRO</v>
          </cell>
          <cell r="P235">
            <v>0</v>
          </cell>
          <cell r="Q235" t="str">
            <v>INTERIOR</v>
          </cell>
          <cell r="R235">
            <v>1</v>
          </cell>
          <cell r="S235" t="str">
            <v>&lt;=3</v>
          </cell>
          <cell r="T235" t="str">
            <v>A4 Mono MFPs</v>
          </cell>
          <cell r="U235" t="str">
            <v>A4</v>
          </cell>
          <cell r="V235" t="str">
            <v>Ciudad principal</v>
          </cell>
          <cell r="W235" t="str">
            <v>1-&lt;=3</v>
          </cell>
          <cell r="X235">
            <v>0</v>
          </cell>
          <cell r="Y235">
            <v>0</v>
          </cell>
          <cell r="Z235">
            <v>1</v>
          </cell>
          <cell r="AA235">
            <v>7.73</v>
          </cell>
          <cell r="AB235">
            <v>5</v>
          </cell>
          <cell r="AC235">
            <v>1.546</v>
          </cell>
          <cell r="AD235">
            <v>0.13650000000000001</v>
          </cell>
          <cell r="AE235">
            <v>-97.597500000000025</v>
          </cell>
          <cell r="AF235">
            <v>43563</v>
          </cell>
          <cell r="AG235">
            <v>43563</v>
          </cell>
          <cell r="AH235">
            <v>0</v>
          </cell>
          <cell r="AI235" t="str">
            <v>0-1 día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2</v>
          </cell>
        </row>
        <row r="236">
          <cell r="B236" t="str">
            <v>09BR5463201</v>
          </cell>
          <cell r="C236" t="str">
            <v>09BR546320</v>
          </cell>
          <cell r="D236" t="str">
            <v>ABR-19</v>
          </cell>
          <cell r="E236">
            <v>1</v>
          </cell>
          <cell r="F236" t="str">
            <v>2012769</v>
          </cell>
          <cell r="G236" t="str">
            <v>SR INSTALACION DE EQUIPO</v>
          </cell>
          <cell r="H236" t="str">
            <v>3330</v>
          </cell>
          <cell r="I236" t="str">
            <v>21/03/2019 10:31</v>
          </cell>
          <cell r="J236" t="str">
            <v>500056</v>
          </cell>
          <cell r="K236" t="str">
            <v>PITSS</v>
          </cell>
          <cell r="L236" t="str">
            <v>ASP</v>
          </cell>
          <cell r="M236" t="str">
            <v>DELPHI AUTOMOTIVE SYSTEMS S DE RL DE CV</v>
          </cell>
          <cell r="N236" t="str">
            <v>CARRETERA A MONTERREY AV FOMENTO INDUSTRIAL SN</v>
          </cell>
          <cell r="O236" t="str">
            <v>Reynosa-TAM</v>
          </cell>
          <cell r="P236">
            <v>0</v>
          </cell>
          <cell r="Q236" t="str">
            <v>INTERIOR</v>
          </cell>
          <cell r="R236" t="str">
            <v xml:space="preserve">  </v>
          </cell>
          <cell r="S236" t="str">
            <v>&gt;60</v>
          </cell>
          <cell r="T236" t="str">
            <v>Entry Mono Printers</v>
          </cell>
          <cell r="U236" t="str">
            <v>A4</v>
          </cell>
          <cell r="V236" t="str">
            <v>Ciudad principal</v>
          </cell>
          <cell r="W236" t="str">
            <v>1-&gt;60</v>
          </cell>
          <cell r="X236">
            <v>1</v>
          </cell>
          <cell r="Y236">
            <v>1072.5000000000002</v>
          </cell>
          <cell r="Z236">
            <v>0</v>
          </cell>
          <cell r="AA236">
            <v>5</v>
          </cell>
          <cell r="AB236">
            <v>5</v>
          </cell>
          <cell r="AC236">
            <v>1</v>
          </cell>
          <cell r="AD236">
            <v>0</v>
          </cell>
          <cell r="AE236">
            <v>0</v>
          </cell>
          <cell r="AF236">
            <v>43545</v>
          </cell>
          <cell r="AG236">
            <v>43563</v>
          </cell>
          <cell r="AH236">
            <v>12</v>
          </cell>
          <cell r="AI236" t="str">
            <v>&gt;10 días</v>
          </cell>
          <cell r="AJ236">
            <v>0</v>
          </cell>
          <cell r="AK236">
            <v>0</v>
          </cell>
          <cell r="AL236">
            <v>0</v>
          </cell>
          <cell r="AM236">
            <v>1072.5000000000002</v>
          </cell>
          <cell r="AN236" t="e">
            <v>#N/A</v>
          </cell>
          <cell r="AO236">
            <v>1</v>
          </cell>
        </row>
        <row r="237">
          <cell r="B237" t="str">
            <v>03AG8778791</v>
          </cell>
          <cell r="C237" t="str">
            <v>03AG877879</v>
          </cell>
          <cell r="D237" t="str">
            <v>ABR-19</v>
          </cell>
          <cell r="E237">
            <v>1</v>
          </cell>
          <cell r="F237" t="str">
            <v>2021391</v>
          </cell>
          <cell r="G237" t="str">
            <v>SR MANTENIMIENTO CORRECTIVO</v>
          </cell>
          <cell r="H237" t="str">
            <v>8075</v>
          </cell>
          <cell r="I237" t="str">
            <v>08/04/2019 07:46</v>
          </cell>
          <cell r="J237" t="str">
            <v>500028</v>
          </cell>
          <cell r="K237" t="str">
            <v>PITSS</v>
          </cell>
          <cell r="L237" t="str">
            <v>ASP</v>
          </cell>
          <cell r="M237" t="str">
            <v>OPERADORA OMX SA DE CV</v>
          </cell>
          <cell r="N237" t="str">
            <v>AV GOMEZ MORIN No 924 LOTE 7</v>
          </cell>
          <cell r="O237" t="str">
            <v>San Pedro Garza Garc</v>
          </cell>
          <cell r="P237">
            <v>0</v>
          </cell>
          <cell r="Q237" t="str">
            <v>INTERIOR</v>
          </cell>
          <cell r="R237">
            <v>40</v>
          </cell>
          <cell r="S237" t="str">
            <v>Entre 31 y 60</v>
          </cell>
          <cell r="T237" t="str">
            <v>Departmental Digital</v>
          </cell>
          <cell r="U237" t="str">
            <v>A3</v>
          </cell>
          <cell r="V237" t="str">
            <v>Ciudad principal</v>
          </cell>
          <cell r="W237" t="str">
            <v>2-Entre 31 y 60</v>
          </cell>
          <cell r="X237">
            <v>1.05</v>
          </cell>
          <cell r="Y237">
            <v>1433.25</v>
          </cell>
          <cell r="Z237">
            <v>1</v>
          </cell>
          <cell r="AA237">
            <v>1.5</v>
          </cell>
          <cell r="AB237">
            <v>5</v>
          </cell>
          <cell r="AC237">
            <v>0.3</v>
          </cell>
          <cell r="AD237">
            <v>0</v>
          </cell>
          <cell r="AE237">
            <v>0</v>
          </cell>
          <cell r="AF237">
            <v>43563</v>
          </cell>
          <cell r="AG237">
            <v>43563</v>
          </cell>
          <cell r="AH237">
            <v>0</v>
          </cell>
          <cell r="AI237" t="str">
            <v>0-1 día</v>
          </cell>
          <cell r="AJ237">
            <v>0</v>
          </cell>
          <cell r="AK237">
            <v>0</v>
          </cell>
          <cell r="AL237">
            <v>0</v>
          </cell>
          <cell r="AM237">
            <v>1433.25</v>
          </cell>
          <cell r="AN237">
            <v>1092</v>
          </cell>
          <cell r="AO237">
            <v>1</v>
          </cell>
        </row>
        <row r="238">
          <cell r="B238" t="str">
            <v>0C4X0082921</v>
          </cell>
          <cell r="C238" t="str">
            <v>0C4X008292</v>
          </cell>
          <cell r="D238" t="str">
            <v>ABR-19</v>
          </cell>
          <cell r="E238">
            <v>1</v>
          </cell>
          <cell r="F238" t="str">
            <v>2020887</v>
          </cell>
          <cell r="G238" t="str">
            <v>SR MANTENIMIENTO CORRECTIVO</v>
          </cell>
          <cell r="H238" t="str">
            <v>3658</v>
          </cell>
          <cell r="I238" t="str">
            <v>05/04/2019 16:58</v>
          </cell>
          <cell r="J238" t="str">
            <v>800200</v>
          </cell>
          <cell r="K238" t="str">
            <v>PITSS</v>
          </cell>
          <cell r="L238" t="str">
            <v>ASP</v>
          </cell>
          <cell r="M238" t="str">
            <v>RADIOMOVIL DIPSA SA DE CV</v>
          </cell>
          <cell r="N238" t="str">
            <v>AV VALLARTA 3960-B</v>
          </cell>
          <cell r="O238" t="str">
            <v>ZAPOPAN-JAL</v>
          </cell>
          <cell r="P238">
            <v>0</v>
          </cell>
          <cell r="Q238" t="str">
            <v>INTERIOR</v>
          </cell>
          <cell r="R238">
            <v>959</v>
          </cell>
          <cell r="S238" t="str">
            <v>&gt;60</v>
          </cell>
          <cell r="T238" t="str">
            <v>A4 Mono MFPs</v>
          </cell>
          <cell r="U238" t="str">
            <v>A4</v>
          </cell>
          <cell r="V238" t="str">
            <v>Ciudad principal</v>
          </cell>
          <cell r="W238" t="str">
            <v>1-&gt;60</v>
          </cell>
          <cell r="X238">
            <v>1.05</v>
          </cell>
          <cell r="Y238">
            <v>750.75000000000011</v>
          </cell>
          <cell r="Z238">
            <v>1</v>
          </cell>
          <cell r="AA238">
            <v>0.96</v>
          </cell>
          <cell r="AB238">
            <v>5</v>
          </cell>
          <cell r="AC238">
            <v>0.192</v>
          </cell>
          <cell r="AD238">
            <v>0</v>
          </cell>
          <cell r="AE238">
            <v>0</v>
          </cell>
          <cell r="AF238">
            <v>43563</v>
          </cell>
          <cell r="AG238">
            <v>43563</v>
          </cell>
          <cell r="AH238">
            <v>0</v>
          </cell>
          <cell r="AI238" t="str">
            <v>0-1 día</v>
          </cell>
          <cell r="AJ238">
            <v>0</v>
          </cell>
          <cell r="AK238">
            <v>0</v>
          </cell>
          <cell r="AL238">
            <v>0</v>
          </cell>
          <cell r="AM238">
            <v>750.75000000000011</v>
          </cell>
          <cell r="AN238">
            <v>0</v>
          </cell>
          <cell r="AO238">
            <v>1</v>
          </cell>
        </row>
        <row r="239">
          <cell r="B239" t="str">
            <v>0A2T2004581</v>
          </cell>
          <cell r="C239" t="str">
            <v>0A2T200458</v>
          </cell>
          <cell r="D239" t="str">
            <v>ABR-19</v>
          </cell>
          <cell r="E239">
            <v>1</v>
          </cell>
          <cell r="F239" t="str">
            <v>2019835</v>
          </cell>
          <cell r="G239" t="str">
            <v>SR MANTENIMIENTO CORRECTIVO</v>
          </cell>
          <cell r="H239" t="str">
            <v>3616</v>
          </cell>
          <cell r="I239" t="str">
            <v>04/04/2019 08:22</v>
          </cell>
          <cell r="J239" t="str">
            <v>500066</v>
          </cell>
          <cell r="K239" t="str">
            <v>PITSS</v>
          </cell>
          <cell r="L239" t="str">
            <v>ASP</v>
          </cell>
          <cell r="M239" t="str">
            <v>DHL EXPRESS MEXICO SA DE CV</v>
          </cell>
          <cell r="N239" t="str">
            <v>CARR MIGUEL ALEMAN KM 24</v>
          </cell>
          <cell r="O239" t="str">
            <v>APODACA-NL</v>
          </cell>
          <cell r="P239">
            <v>0</v>
          </cell>
          <cell r="Q239" t="str">
            <v>INTERIOR</v>
          </cell>
          <cell r="R239">
            <v>119</v>
          </cell>
          <cell r="S239" t="str">
            <v>&gt;60</v>
          </cell>
          <cell r="T239" t="str">
            <v>A4 Mono MFPs</v>
          </cell>
          <cell r="U239" t="str">
            <v>A4</v>
          </cell>
          <cell r="V239" t="str">
            <v>Otras</v>
          </cell>
          <cell r="W239" t="str">
            <v>1-&gt;60</v>
          </cell>
          <cell r="X239">
            <v>1.05</v>
          </cell>
          <cell r="Y239">
            <v>750.75000000000011</v>
          </cell>
          <cell r="Z239">
            <v>1</v>
          </cell>
          <cell r="AA239">
            <v>2.48</v>
          </cell>
          <cell r="AB239">
            <v>9</v>
          </cell>
          <cell r="AC239">
            <v>0.27555555555555555</v>
          </cell>
          <cell r="AD239">
            <v>0</v>
          </cell>
          <cell r="AE239">
            <v>0</v>
          </cell>
          <cell r="AF239">
            <v>43563</v>
          </cell>
          <cell r="AG239">
            <v>43563</v>
          </cell>
          <cell r="AH239">
            <v>0</v>
          </cell>
          <cell r="AI239" t="str">
            <v>0-1 día</v>
          </cell>
          <cell r="AJ239">
            <v>0</v>
          </cell>
          <cell r="AK239">
            <v>0</v>
          </cell>
          <cell r="AL239">
            <v>0</v>
          </cell>
          <cell r="AM239">
            <v>750.75000000000011</v>
          </cell>
          <cell r="AN239">
            <v>750.75</v>
          </cell>
          <cell r="AO239">
            <v>1</v>
          </cell>
        </row>
        <row r="240">
          <cell r="B240" t="str">
            <v>03AG8803552</v>
          </cell>
          <cell r="C240" t="str">
            <v>03AG880355</v>
          </cell>
          <cell r="D240" t="str">
            <v>ABR-19</v>
          </cell>
          <cell r="E240">
            <v>1</v>
          </cell>
          <cell r="F240" t="str">
            <v>2020963</v>
          </cell>
          <cell r="G240" t="str">
            <v>SR MANTENIMIENTO CORRECTIVO</v>
          </cell>
          <cell r="H240" t="str">
            <v>8075</v>
          </cell>
          <cell r="I240" t="str">
            <v>06/04/2019 09:27</v>
          </cell>
          <cell r="J240" t="str">
            <v>800027</v>
          </cell>
          <cell r="K240" t="str">
            <v>PITSS</v>
          </cell>
          <cell r="L240" t="str">
            <v>ASP</v>
          </cell>
          <cell r="M240" t="str">
            <v>OPERADORA OMX SA DE CV</v>
          </cell>
          <cell r="N240" t="str">
            <v>AV MEXICO 3370</v>
          </cell>
          <cell r="O240" t="str">
            <v>Zapopan-JAL</v>
          </cell>
          <cell r="P240">
            <v>0</v>
          </cell>
          <cell r="Q240" t="str">
            <v>INTERIOR</v>
          </cell>
          <cell r="R240">
            <v>4</v>
          </cell>
          <cell r="S240" t="str">
            <v>Entre 3 y 6</v>
          </cell>
          <cell r="T240" t="str">
            <v>Departmental Digital</v>
          </cell>
          <cell r="U240" t="str">
            <v>A3</v>
          </cell>
          <cell r="V240" t="str">
            <v>Ciudad principal</v>
          </cell>
          <cell r="W240" t="str">
            <v>2-Entre 3 y 6</v>
          </cell>
          <cell r="X240">
            <v>0</v>
          </cell>
          <cell r="Y240">
            <v>0</v>
          </cell>
          <cell r="Z240">
            <v>1</v>
          </cell>
          <cell r="AA240">
            <v>2.0299999999999998</v>
          </cell>
          <cell r="AB240">
            <v>5</v>
          </cell>
          <cell r="AC240">
            <v>0.40599999999999997</v>
          </cell>
          <cell r="AD240">
            <v>0</v>
          </cell>
          <cell r="AE240">
            <v>0</v>
          </cell>
          <cell r="AF240">
            <v>43563</v>
          </cell>
          <cell r="AG240">
            <v>43563</v>
          </cell>
          <cell r="AH240">
            <v>0</v>
          </cell>
          <cell r="AI240" t="str">
            <v>0-1 día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4</v>
          </cell>
        </row>
        <row r="241">
          <cell r="B241" t="str">
            <v>0E2B6585112</v>
          </cell>
          <cell r="C241" t="str">
            <v>0E2B658511</v>
          </cell>
          <cell r="D241" t="str">
            <v>ABR-19</v>
          </cell>
          <cell r="E241">
            <v>1</v>
          </cell>
          <cell r="F241" t="str">
            <v>2020803</v>
          </cell>
          <cell r="G241" t="str">
            <v>SR MANTENIMIENTO CORRECTIVO</v>
          </cell>
          <cell r="H241" t="str">
            <v>0070</v>
          </cell>
          <cell r="I241" t="str">
            <v>05/04/2019 14:14</v>
          </cell>
          <cell r="J241" t="str">
            <v>800187</v>
          </cell>
          <cell r="K241" t="str">
            <v>PITSS</v>
          </cell>
          <cell r="L241" t="str">
            <v>ASP</v>
          </cell>
          <cell r="M241" t="str">
            <v>OPERADORA OMX SA DE CV</v>
          </cell>
          <cell r="N241" t="str">
            <v>AV CONSTITUYENTES 152 PTE</v>
          </cell>
          <cell r="O241" t="str">
            <v>QUERETARO-QRO</v>
          </cell>
          <cell r="P241">
            <v>0</v>
          </cell>
          <cell r="Q241" t="str">
            <v>INTERIOR</v>
          </cell>
          <cell r="R241">
            <v>2</v>
          </cell>
          <cell r="S241" t="str">
            <v>&lt;=3</v>
          </cell>
          <cell r="T241" t="str">
            <v>Entry Production Color Low/Mid</v>
          </cell>
          <cell r="U241" t="str">
            <v>Entry Production</v>
          </cell>
          <cell r="V241" t="str">
            <v>Ciudad principal</v>
          </cell>
          <cell r="W241" t="str">
            <v>3-&lt;=3</v>
          </cell>
          <cell r="X241">
            <v>0</v>
          </cell>
          <cell r="Y241">
            <v>0</v>
          </cell>
          <cell r="Z241">
            <v>1</v>
          </cell>
          <cell r="AA241">
            <v>1.1000000000000001</v>
          </cell>
          <cell r="AB241">
            <v>4</v>
          </cell>
          <cell r="AC241">
            <v>0.27500000000000002</v>
          </cell>
          <cell r="AD241">
            <v>0</v>
          </cell>
          <cell r="AE241">
            <v>0</v>
          </cell>
          <cell r="AF241">
            <v>43563</v>
          </cell>
          <cell r="AG241">
            <v>43563</v>
          </cell>
          <cell r="AH241">
            <v>0</v>
          </cell>
          <cell r="AI241" t="str">
            <v>0-1 día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1808.95</v>
          </cell>
          <cell r="AO241">
            <v>2</v>
          </cell>
        </row>
        <row r="242">
          <cell r="B242" t="str">
            <v>0E2B1066531</v>
          </cell>
          <cell r="C242" t="str">
            <v>0E2B106653</v>
          </cell>
          <cell r="D242" t="str">
            <v>ABR-19</v>
          </cell>
          <cell r="E242">
            <v>1</v>
          </cell>
          <cell r="F242" t="str">
            <v>2021393</v>
          </cell>
          <cell r="G242" t="str">
            <v>SR MANTENIMIENTO CORRECTIVO</v>
          </cell>
          <cell r="H242" t="str">
            <v>0070</v>
          </cell>
          <cell r="I242" t="str">
            <v>08/04/2019 07:47</v>
          </cell>
          <cell r="J242" t="str">
            <v>500035</v>
          </cell>
          <cell r="K242" t="str">
            <v>PITSS</v>
          </cell>
          <cell r="L242" t="str">
            <v>ASP</v>
          </cell>
          <cell r="M242" t="str">
            <v>OPERADORA OMX SA DE CV</v>
          </cell>
          <cell r="N242" t="str">
            <v>AV GOMEZ MORIN No 924 LOTE 7</v>
          </cell>
          <cell r="O242" t="str">
            <v>San Pedro Garza Garc</v>
          </cell>
          <cell r="P242">
            <v>0</v>
          </cell>
          <cell r="Q242" t="str">
            <v>INTERIOR</v>
          </cell>
          <cell r="R242">
            <v>28</v>
          </cell>
          <cell r="S242" t="str">
            <v>Entre 16 y 30</v>
          </cell>
          <cell r="T242" t="str">
            <v>Entry Production Color Low/Mid</v>
          </cell>
          <cell r="U242" t="str">
            <v>Entry Production</v>
          </cell>
          <cell r="V242" t="str">
            <v>Ciudad principal</v>
          </cell>
          <cell r="W242" t="str">
            <v>3-Entre 16 y 30</v>
          </cell>
          <cell r="X242">
            <v>1.05</v>
          </cell>
          <cell r="Y242">
            <v>1651.6500000000003</v>
          </cell>
          <cell r="Z242">
            <v>1</v>
          </cell>
          <cell r="AA242">
            <v>1.63</v>
          </cell>
          <cell r="AB242">
            <v>4</v>
          </cell>
          <cell r="AC242">
            <v>0.40749999999999997</v>
          </cell>
          <cell r="AD242">
            <v>0</v>
          </cell>
          <cell r="AE242">
            <v>0</v>
          </cell>
          <cell r="AF242">
            <v>43563</v>
          </cell>
          <cell r="AG242">
            <v>43563</v>
          </cell>
          <cell r="AH242">
            <v>0</v>
          </cell>
          <cell r="AI242" t="str">
            <v>0-1 día</v>
          </cell>
          <cell r="AJ242">
            <v>0</v>
          </cell>
          <cell r="AK242">
            <v>0</v>
          </cell>
          <cell r="AL242">
            <v>0</v>
          </cell>
          <cell r="AM242">
            <v>1651.6500000000003</v>
          </cell>
          <cell r="AN242">
            <v>1808.95</v>
          </cell>
          <cell r="AO242">
            <v>1</v>
          </cell>
        </row>
        <row r="243">
          <cell r="B243" t="str">
            <v>0XPN3931101</v>
          </cell>
          <cell r="C243" t="str">
            <v>0XPN393110</v>
          </cell>
          <cell r="D243" t="str">
            <v>ABR-19</v>
          </cell>
          <cell r="E243">
            <v>1</v>
          </cell>
          <cell r="F243" t="str">
            <v>2021173</v>
          </cell>
          <cell r="G243" t="str">
            <v>SR MANTENIMIENTO CORRECTIVO</v>
          </cell>
          <cell r="H243" t="str">
            <v>0551</v>
          </cell>
          <cell r="I243" t="str">
            <v>07/04/2019 14:48</v>
          </cell>
          <cell r="J243" t="str">
            <v>500036</v>
          </cell>
          <cell r="K243" t="str">
            <v>PITSS</v>
          </cell>
          <cell r="L243" t="str">
            <v>ASP</v>
          </cell>
          <cell r="M243" t="str">
            <v>OFFICE DEPOT DE MEXICO SA DE CV</v>
          </cell>
          <cell r="N243" t="str">
            <v>PERIFERICO LUIS ECHEVERRIA ALVAREZ 1474</v>
          </cell>
          <cell r="O243" t="str">
            <v>SALTILLO-COAH</v>
          </cell>
          <cell r="P243">
            <v>0</v>
          </cell>
          <cell r="Q243" t="str">
            <v>INTERIOR</v>
          </cell>
          <cell r="R243">
            <v>56</v>
          </cell>
          <cell r="S243" t="str">
            <v>Entre 31 y 60</v>
          </cell>
          <cell r="T243" t="str">
            <v>Entry Production Color Low/Mid</v>
          </cell>
          <cell r="U243" t="str">
            <v>Entry Production</v>
          </cell>
          <cell r="V243" t="str">
            <v>Ciudad principal</v>
          </cell>
          <cell r="W243" t="str">
            <v>3-Entre 31 y 60</v>
          </cell>
          <cell r="X243">
            <v>1.1000000000000001</v>
          </cell>
          <cell r="Y243">
            <v>1730.3000000000004</v>
          </cell>
          <cell r="Z243">
            <v>1</v>
          </cell>
          <cell r="AA243">
            <v>0.62</v>
          </cell>
          <cell r="AB243">
            <v>4</v>
          </cell>
          <cell r="AC243">
            <v>0.155</v>
          </cell>
          <cell r="AD243">
            <v>0</v>
          </cell>
          <cell r="AE243">
            <v>0</v>
          </cell>
          <cell r="AF243">
            <v>43563</v>
          </cell>
          <cell r="AG243">
            <v>43563</v>
          </cell>
          <cell r="AH243">
            <v>0</v>
          </cell>
          <cell r="AI243" t="str">
            <v>0-1 día</v>
          </cell>
          <cell r="AJ243">
            <v>0</v>
          </cell>
          <cell r="AK243">
            <v>0</v>
          </cell>
          <cell r="AL243">
            <v>0</v>
          </cell>
          <cell r="AM243">
            <v>1730.3000000000004</v>
          </cell>
          <cell r="AN243">
            <v>1730.3</v>
          </cell>
          <cell r="AO243">
            <v>1</v>
          </cell>
        </row>
        <row r="244">
          <cell r="B244" t="str">
            <v>09HB3208731</v>
          </cell>
          <cell r="C244" t="str">
            <v>09HB320873</v>
          </cell>
          <cell r="D244" t="str">
            <v>ABR-19</v>
          </cell>
          <cell r="E244">
            <v>1</v>
          </cell>
          <cell r="F244" t="str">
            <v>2021445</v>
          </cell>
          <cell r="G244" t="str">
            <v>SR MANTENIMIENTO CORRECTIVO</v>
          </cell>
          <cell r="H244" t="str">
            <v>4002</v>
          </cell>
          <cell r="I244" t="str">
            <v>08/04/2019 09:09</v>
          </cell>
          <cell r="J244" t="str">
            <v>100037</v>
          </cell>
          <cell r="K244" t="str">
            <v>PITSS</v>
          </cell>
          <cell r="L244" t="str">
            <v>ASP</v>
          </cell>
          <cell r="M244" t="str">
            <v>TELEFONOS DE MEXICO SA B DE CV</v>
          </cell>
          <cell r="N244" t="str">
            <v>AV SANTANA No 127</v>
          </cell>
          <cell r="O244" t="str">
            <v>Mexico-ESTADO DE MEX</v>
          </cell>
          <cell r="P244">
            <v>0</v>
          </cell>
          <cell r="Q244" t="str">
            <v>INTERIOR</v>
          </cell>
          <cell r="R244">
            <v>257</v>
          </cell>
          <cell r="S244" t="str">
            <v>&gt;60</v>
          </cell>
          <cell r="T244" t="str">
            <v>A4 Mono MFPs</v>
          </cell>
          <cell r="U244" t="str">
            <v>A4</v>
          </cell>
          <cell r="V244" t="str">
            <v>Ciudad principal</v>
          </cell>
          <cell r="W244" t="str">
            <v>1-&gt;60</v>
          </cell>
          <cell r="X244">
            <v>1.05</v>
          </cell>
          <cell r="Y244">
            <v>750.75000000000011</v>
          </cell>
          <cell r="Z244">
            <v>1</v>
          </cell>
          <cell r="AA244">
            <v>2.3199999999999998</v>
          </cell>
          <cell r="AB244">
            <v>5</v>
          </cell>
          <cell r="AC244">
            <v>0.46399999999999997</v>
          </cell>
          <cell r="AD244">
            <v>0</v>
          </cell>
          <cell r="AE244">
            <v>0</v>
          </cell>
          <cell r="AF244">
            <v>43563</v>
          </cell>
          <cell r="AG244">
            <v>43563</v>
          </cell>
          <cell r="AH244">
            <v>0</v>
          </cell>
          <cell r="AI244" t="str">
            <v>0-1 día</v>
          </cell>
          <cell r="AJ244">
            <v>0</v>
          </cell>
          <cell r="AK244">
            <v>0</v>
          </cell>
          <cell r="AL244">
            <v>0</v>
          </cell>
          <cell r="AM244">
            <v>750.75000000000011</v>
          </cell>
          <cell r="AN244">
            <v>750.75</v>
          </cell>
          <cell r="AO244">
            <v>1</v>
          </cell>
        </row>
        <row r="245">
          <cell r="B245" t="str">
            <v>0BG29432211</v>
          </cell>
          <cell r="C245" t="str">
            <v>0BG2943221</v>
          </cell>
          <cell r="D245" t="str">
            <v>ABR-19</v>
          </cell>
          <cell r="E245">
            <v>1</v>
          </cell>
          <cell r="F245" t="str">
            <v>2020969</v>
          </cell>
          <cell r="G245" t="str">
            <v>SR MANTENIMIENTO CORRECTIVO</v>
          </cell>
          <cell r="H245" t="str">
            <v>4395</v>
          </cell>
          <cell r="I245" t="str">
            <v>06/04/2019 10:16</v>
          </cell>
          <cell r="J245" t="str">
            <v>100038</v>
          </cell>
          <cell r="K245" t="str">
            <v>PITSS</v>
          </cell>
          <cell r="L245" t="str">
            <v>ASP</v>
          </cell>
          <cell r="M245" t="str">
            <v>OFFICE DEPOT DE MEXICO SA DE CV</v>
          </cell>
          <cell r="N245" t="str">
            <v>BLV ISIDRO FABELA SUR 600</v>
          </cell>
          <cell r="O245" t="str">
            <v>TOLUCA-MEX</v>
          </cell>
          <cell r="P245">
            <v>0</v>
          </cell>
          <cell r="Q245" t="str">
            <v>INTERIOR</v>
          </cell>
          <cell r="R245">
            <v>44</v>
          </cell>
          <cell r="S245" t="str">
            <v>Entre 31 y 60</v>
          </cell>
          <cell r="T245" t="str">
            <v>Light Production Digital Business</v>
          </cell>
          <cell r="U245" t="str">
            <v>Entry Production</v>
          </cell>
          <cell r="V245" t="str">
            <v>Ciudad principal</v>
          </cell>
          <cell r="W245" t="str">
            <v>3-Entre 31 y 60</v>
          </cell>
          <cell r="X245">
            <v>1.1000000000000001</v>
          </cell>
          <cell r="Y245">
            <v>1730.3000000000004</v>
          </cell>
          <cell r="Z245">
            <v>1</v>
          </cell>
          <cell r="AA245">
            <v>0.5</v>
          </cell>
          <cell r="AB245">
            <v>4</v>
          </cell>
          <cell r="AC245">
            <v>0.125</v>
          </cell>
          <cell r="AD245">
            <v>0</v>
          </cell>
          <cell r="AE245">
            <v>0</v>
          </cell>
          <cell r="AF245">
            <v>43563</v>
          </cell>
          <cell r="AG245">
            <v>43563</v>
          </cell>
          <cell r="AH245">
            <v>0</v>
          </cell>
          <cell r="AI245" t="str">
            <v>0-1 día</v>
          </cell>
          <cell r="AJ245">
            <v>0</v>
          </cell>
          <cell r="AK245">
            <v>0</v>
          </cell>
          <cell r="AL245">
            <v>0</v>
          </cell>
          <cell r="AM245">
            <v>1730.3000000000004</v>
          </cell>
          <cell r="AN245">
            <v>1730.3</v>
          </cell>
          <cell r="AO245">
            <v>2</v>
          </cell>
        </row>
        <row r="246">
          <cell r="B246" t="str">
            <v>0XPN3965742</v>
          </cell>
          <cell r="C246" t="str">
            <v>0XPN396574</v>
          </cell>
          <cell r="D246" t="str">
            <v>ABR-19</v>
          </cell>
          <cell r="E246">
            <v>1</v>
          </cell>
          <cell r="F246" t="str">
            <v>2020975</v>
          </cell>
          <cell r="G246" t="str">
            <v>SR MANTENIMIENTO CORRECTIVO</v>
          </cell>
          <cell r="H246" t="str">
            <v>0560</v>
          </cell>
          <cell r="I246" t="str">
            <v>06/04/2019 11:54</v>
          </cell>
          <cell r="J246" t="str">
            <v>800192</v>
          </cell>
          <cell r="K246" t="str">
            <v>PITSS</v>
          </cell>
          <cell r="L246" t="str">
            <v>ASP</v>
          </cell>
          <cell r="M246" t="str">
            <v>OFFICE DEPOT DE MEXICO SA DE CV</v>
          </cell>
          <cell r="N246" t="str">
            <v>AV MAIZ 1300</v>
          </cell>
          <cell r="O246" t="str">
            <v>ZAPOPAN-JAL</v>
          </cell>
          <cell r="P246">
            <v>0</v>
          </cell>
          <cell r="Q246" t="str">
            <v>INTERIOR</v>
          </cell>
          <cell r="R246">
            <v>5</v>
          </cell>
          <cell r="S246" t="str">
            <v>Entre 3 y 6</v>
          </cell>
          <cell r="T246" t="str">
            <v>Entry Production Color Low/Mid</v>
          </cell>
          <cell r="U246" t="str">
            <v>Entry Production</v>
          </cell>
          <cell r="V246" t="str">
            <v>Ciudad principal</v>
          </cell>
          <cell r="W246" t="str">
            <v>3-Entre 3 y 6</v>
          </cell>
          <cell r="X246">
            <v>0.6</v>
          </cell>
          <cell r="Y246">
            <v>943.80000000000007</v>
          </cell>
          <cell r="Z246">
            <v>1</v>
          </cell>
          <cell r="AA246">
            <v>0</v>
          </cell>
          <cell r="AB246">
            <v>4</v>
          </cell>
          <cell r="AC246">
            <v>0</v>
          </cell>
          <cell r="AD246">
            <v>0</v>
          </cell>
          <cell r="AE246">
            <v>0</v>
          </cell>
          <cell r="AF246">
            <v>43563</v>
          </cell>
          <cell r="AG246">
            <v>43563</v>
          </cell>
          <cell r="AH246">
            <v>0</v>
          </cell>
          <cell r="AI246" t="str">
            <v>0-1 día</v>
          </cell>
          <cell r="AJ246">
            <v>0</v>
          </cell>
          <cell r="AK246">
            <v>0</v>
          </cell>
          <cell r="AL246">
            <v>0</v>
          </cell>
          <cell r="AM246">
            <v>943.80000000000007</v>
          </cell>
          <cell r="AN246">
            <v>943.8</v>
          </cell>
          <cell r="AO246">
            <v>3</v>
          </cell>
        </row>
        <row r="247">
          <cell r="B247" t="str">
            <v>0Y4X8434291</v>
          </cell>
          <cell r="C247" t="str">
            <v>0Y4X843429</v>
          </cell>
          <cell r="D247" t="str">
            <v>ABR-19</v>
          </cell>
          <cell r="E247">
            <v>1</v>
          </cell>
          <cell r="F247" t="str">
            <v>2021577</v>
          </cell>
          <cell r="G247" t="str">
            <v>SR MANTENIMIENTO CORRECTIVO</v>
          </cell>
          <cell r="H247" t="str">
            <v>8045</v>
          </cell>
          <cell r="I247" t="str">
            <v>08/04/2019 10:37</v>
          </cell>
          <cell r="J247" t="str">
            <v>500027</v>
          </cell>
          <cell r="K247" t="str">
            <v>PITSS</v>
          </cell>
          <cell r="L247" t="str">
            <v>ASP</v>
          </cell>
          <cell r="M247" t="str">
            <v>JANSSEN DE MEXICO S DE RL DE CV</v>
          </cell>
          <cell r="N247" t="str">
            <v>DURANGO No 2751</v>
          </cell>
          <cell r="O247" t="str">
            <v>Ciudad Juarez-CHIH</v>
          </cell>
          <cell r="P247">
            <v>1</v>
          </cell>
          <cell r="Q247" t="str">
            <v>INTERIOR</v>
          </cell>
          <cell r="R247">
            <v>229</v>
          </cell>
          <cell r="S247" t="str">
            <v>&gt;60</v>
          </cell>
          <cell r="T247" t="str">
            <v>Office Digital</v>
          </cell>
          <cell r="U247" t="str">
            <v>A3</v>
          </cell>
          <cell r="V247" t="str">
            <v>Ciudad principal</v>
          </cell>
          <cell r="W247" t="str">
            <v>2-&gt;60</v>
          </cell>
          <cell r="X247">
            <v>1.1000000000000001</v>
          </cell>
          <cell r="Y247">
            <v>0</v>
          </cell>
          <cell r="Z247">
            <v>1</v>
          </cell>
          <cell r="AA247">
            <v>0</v>
          </cell>
          <cell r="AB247">
            <v>5</v>
          </cell>
          <cell r="AC247">
            <v>0</v>
          </cell>
          <cell r="AD247">
            <v>0</v>
          </cell>
          <cell r="AE247">
            <v>0</v>
          </cell>
          <cell r="AF247">
            <v>43563</v>
          </cell>
          <cell r="AG247">
            <v>43563</v>
          </cell>
          <cell r="AH247">
            <v>0</v>
          </cell>
          <cell r="AI247" t="str">
            <v>0-1 día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1501.5</v>
          </cell>
          <cell r="AO247">
            <v>1</v>
          </cell>
        </row>
        <row r="248">
          <cell r="B248" t="str">
            <v>0EX92975931</v>
          </cell>
          <cell r="C248" t="str">
            <v>0EX9297593</v>
          </cell>
          <cell r="D248" t="str">
            <v>ABR-19</v>
          </cell>
          <cell r="E248">
            <v>1</v>
          </cell>
          <cell r="F248" t="str">
            <v>2021413</v>
          </cell>
          <cell r="G248" t="str">
            <v>SR MANTENIMIENTO CORRECTIVO</v>
          </cell>
          <cell r="H248" t="str">
            <v>5866</v>
          </cell>
          <cell r="I248" t="str">
            <v>08/04/2019 07:51</v>
          </cell>
          <cell r="J248" t="str">
            <v>500035</v>
          </cell>
          <cell r="K248" t="str">
            <v>PITSS</v>
          </cell>
          <cell r="L248" t="str">
            <v>ASP</v>
          </cell>
          <cell r="M248" t="str">
            <v>OFFICE DEPOT DE MEXICO SA DE CV</v>
          </cell>
          <cell r="N248" t="str">
            <v>AV HEROICO COLEGIO MILITAR 114</v>
          </cell>
          <cell r="O248" t="str">
            <v>PIEDRAS NEGRAS-COAH</v>
          </cell>
          <cell r="P248">
            <v>0</v>
          </cell>
          <cell r="Q248" t="str">
            <v>INTERIOR</v>
          </cell>
          <cell r="R248">
            <v>35</v>
          </cell>
          <cell r="S248" t="str">
            <v>Entre 31 y 60</v>
          </cell>
          <cell r="T248" t="str">
            <v>Departmental Digital</v>
          </cell>
          <cell r="U248" t="str">
            <v>A3</v>
          </cell>
          <cell r="V248" t="str">
            <v>Ciudad principal</v>
          </cell>
          <cell r="W248" t="str">
            <v>2-Entre 31 y 60</v>
          </cell>
          <cell r="X248">
            <v>1.05</v>
          </cell>
          <cell r="Y248">
            <v>1433.25</v>
          </cell>
          <cell r="Z248">
            <v>1</v>
          </cell>
          <cell r="AA248">
            <v>1.6</v>
          </cell>
          <cell r="AB248">
            <v>5</v>
          </cell>
          <cell r="AC248">
            <v>0.32</v>
          </cell>
          <cell r="AD248">
            <v>0</v>
          </cell>
          <cell r="AE248">
            <v>0</v>
          </cell>
          <cell r="AF248">
            <v>43563</v>
          </cell>
          <cell r="AG248">
            <v>43563</v>
          </cell>
          <cell r="AH248">
            <v>0</v>
          </cell>
          <cell r="AI248" t="str">
            <v>0-1 día</v>
          </cell>
          <cell r="AJ248">
            <v>0</v>
          </cell>
          <cell r="AK248">
            <v>0</v>
          </cell>
          <cell r="AL248">
            <v>0</v>
          </cell>
          <cell r="AM248">
            <v>1433.25</v>
          </cell>
          <cell r="AN248">
            <v>1433.25</v>
          </cell>
          <cell r="AO248">
            <v>1</v>
          </cell>
        </row>
        <row r="249">
          <cell r="B249" t="str">
            <v>09HB3212021</v>
          </cell>
          <cell r="C249" t="str">
            <v>09HB321202</v>
          </cell>
          <cell r="D249" t="str">
            <v>ABR-19</v>
          </cell>
          <cell r="E249">
            <v>1</v>
          </cell>
          <cell r="F249" t="str">
            <v>2021597</v>
          </cell>
          <cell r="G249" t="str">
            <v>SR MANTENIMIENTO CORRECTIVO</v>
          </cell>
          <cell r="H249" t="str">
            <v>4002</v>
          </cell>
          <cell r="I249" t="str">
            <v>08/04/2019 11:05</v>
          </cell>
          <cell r="J249" t="str">
            <v>500019</v>
          </cell>
          <cell r="K249" t="str">
            <v>PITSS</v>
          </cell>
          <cell r="L249" t="str">
            <v>ASP</v>
          </cell>
          <cell r="M249" t="str">
            <v>TELEFONOS DE MEXICO SA B DE CV</v>
          </cell>
          <cell r="N249" t="str">
            <v>AV ABASOLO 3653 OTE</v>
          </cell>
          <cell r="O249" t="str">
            <v>TORREON-COAH</v>
          </cell>
          <cell r="P249">
            <v>0</v>
          </cell>
          <cell r="Q249" t="str">
            <v>INTERIOR</v>
          </cell>
          <cell r="R249">
            <v>81</v>
          </cell>
          <cell r="S249" t="str">
            <v>&gt;60</v>
          </cell>
          <cell r="T249" t="str">
            <v>A4 Mono MFPs</v>
          </cell>
          <cell r="U249" t="str">
            <v>A4</v>
          </cell>
          <cell r="V249" t="str">
            <v>Otras</v>
          </cell>
          <cell r="W249" t="str">
            <v>1-&gt;60</v>
          </cell>
          <cell r="X249">
            <v>1.05</v>
          </cell>
          <cell r="Y249">
            <v>750.75000000000011</v>
          </cell>
          <cell r="Z249">
            <v>1</v>
          </cell>
          <cell r="AA249">
            <v>0.54</v>
          </cell>
          <cell r="AB249">
            <v>9</v>
          </cell>
          <cell r="AC249">
            <v>6.0000000000000005E-2</v>
          </cell>
          <cell r="AD249">
            <v>0</v>
          </cell>
          <cell r="AE249">
            <v>0</v>
          </cell>
          <cell r="AF249">
            <v>43563</v>
          </cell>
          <cell r="AG249">
            <v>43563</v>
          </cell>
          <cell r="AH249">
            <v>0</v>
          </cell>
          <cell r="AI249" t="str">
            <v>0-1 día</v>
          </cell>
          <cell r="AJ249">
            <v>0</v>
          </cell>
          <cell r="AK249">
            <v>0</v>
          </cell>
          <cell r="AL249">
            <v>0</v>
          </cell>
          <cell r="AM249">
            <v>750.75000000000011</v>
          </cell>
          <cell r="AN249">
            <v>750.75</v>
          </cell>
          <cell r="AO249">
            <v>1</v>
          </cell>
        </row>
        <row r="250">
          <cell r="B250" t="str">
            <v>0X767064781</v>
          </cell>
          <cell r="C250" t="str">
            <v>0X76706478</v>
          </cell>
          <cell r="D250" t="str">
            <v>ABR-19</v>
          </cell>
          <cell r="E250">
            <v>1</v>
          </cell>
          <cell r="F250" t="str">
            <v>2021541</v>
          </cell>
          <cell r="G250" t="str">
            <v>SR MANTENIMIENTO CORRECTIVO</v>
          </cell>
          <cell r="H250" t="str">
            <v>5945</v>
          </cell>
          <cell r="I250" t="str">
            <v>08/04/2019 10:30</v>
          </cell>
          <cell r="J250" t="str">
            <v>500155</v>
          </cell>
          <cell r="K250" t="str">
            <v>PITSS</v>
          </cell>
          <cell r="L250" t="str">
            <v>ASP</v>
          </cell>
          <cell r="M250" t="str">
            <v>HONEYWELL AUTOMOTIVE DE MEXICO S DE RL DE CV</v>
          </cell>
          <cell r="N250" t="str">
            <v>AV FUENTES DEL SUR No 7070</v>
          </cell>
          <cell r="O250" t="str">
            <v>Ciudad Juarez-CHIH</v>
          </cell>
          <cell r="P250">
            <v>0</v>
          </cell>
          <cell r="Q250" t="str">
            <v>INTERIOR</v>
          </cell>
          <cell r="R250">
            <v>249</v>
          </cell>
          <cell r="S250" t="str">
            <v>&gt;60</v>
          </cell>
          <cell r="T250" t="str">
            <v>Office Digital</v>
          </cell>
          <cell r="U250" t="str">
            <v>A3</v>
          </cell>
          <cell r="V250" t="str">
            <v>Ciudad principal</v>
          </cell>
          <cell r="W250" t="str">
            <v>2-&gt;60</v>
          </cell>
          <cell r="X250">
            <v>1.1000000000000001</v>
          </cell>
          <cell r="Y250">
            <v>1501.5000000000002</v>
          </cell>
          <cell r="Z250">
            <v>1</v>
          </cell>
          <cell r="AA250">
            <v>1.5</v>
          </cell>
          <cell r="AB250">
            <v>5</v>
          </cell>
          <cell r="AC250">
            <v>0.3</v>
          </cell>
          <cell r="AD250">
            <v>0</v>
          </cell>
          <cell r="AE250">
            <v>0</v>
          </cell>
          <cell r="AF250">
            <v>43563</v>
          </cell>
          <cell r="AG250">
            <v>43563</v>
          </cell>
          <cell r="AH250">
            <v>0</v>
          </cell>
          <cell r="AI250" t="str">
            <v>0-1 día</v>
          </cell>
          <cell r="AJ250">
            <v>0</v>
          </cell>
          <cell r="AK250">
            <v>0</v>
          </cell>
          <cell r="AL250">
            <v>0</v>
          </cell>
          <cell r="AM250">
            <v>1501.5000000000002</v>
          </cell>
          <cell r="AN250">
            <v>1501.5</v>
          </cell>
          <cell r="AO250">
            <v>1</v>
          </cell>
        </row>
        <row r="251">
          <cell r="B251" t="str">
            <v>09BR5463262</v>
          </cell>
          <cell r="C251" t="str">
            <v>09BR546326</v>
          </cell>
          <cell r="D251" t="str">
            <v>ABR-19</v>
          </cell>
          <cell r="E251">
            <v>1</v>
          </cell>
          <cell r="F251" t="str">
            <v>2020669</v>
          </cell>
          <cell r="G251" t="str">
            <v>SR INSTALACION ANALISTA</v>
          </cell>
          <cell r="H251" t="str">
            <v>3330</v>
          </cell>
          <cell r="I251" t="str">
            <v>05/04/2019 11:55</v>
          </cell>
          <cell r="J251" t="str">
            <v>500056</v>
          </cell>
          <cell r="K251" t="str">
            <v>PITSS</v>
          </cell>
          <cell r="L251" t="str">
            <v>ASP</v>
          </cell>
          <cell r="M251" t="str">
            <v>DELPHI AUTOMOTIVE SYSTEMS S DE RL DE CV</v>
          </cell>
          <cell r="N251" t="str">
            <v>CARRETERA A MONTERREY AV FOMENTO INDUSTRIAL SN</v>
          </cell>
          <cell r="O251" t="str">
            <v>Reynosa-TAM</v>
          </cell>
          <cell r="P251">
            <v>0</v>
          </cell>
          <cell r="Q251" t="str">
            <v>INTERIOR</v>
          </cell>
          <cell r="R251" t="str">
            <v xml:space="preserve">  </v>
          </cell>
          <cell r="S251" t="str">
            <v>&gt;60</v>
          </cell>
          <cell r="T251" t="str">
            <v>Entry Mono Printers</v>
          </cell>
          <cell r="U251" t="str">
            <v>A4</v>
          </cell>
          <cell r="V251" t="str">
            <v>Ciudad principal</v>
          </cell>
          <cell r="W251" t="str">
            <v>1-&gt;60</v>
          </cell>
          <cell r="X251">
            <v>1</v>
          </cell>
          <cell r="Y251">
            <v>715.00000000000011</v>
          </cell>
          <cell r="Z251">
            <v>0</v>
          </cell>
          <cell r="AA251">
            <v>5</v>
          </cell>
          <cell r="AB251">
            <v>5</v>
          </cell>
          <cell r="AC251">
            <v>1</v>
          </cell>
          <cell r="AD251">
            <v>0</v>
          </cell>
          <cell r="AE251">
            <v>0</v>
          </cell>
          <cell r="AF251">
            <v>43560</v>
          </cell>
          <cell r="AG251">
            <v>43563</v>
          </cell>
          <cell r="AH251">
            <v>1</v>
          </cell>
          <cell r="AI251" t="str">
            <v>0-1 día</v>
          </cell>
          <cell r="AJ251">
            <v>0</v>
          </cell>
          <cell r="AK251">
            <v>0</v>
          </cell>
          <cell r="AL251">
            <v>0</v>
          </cell>
          <cell r="AM251">
            <v>715.00000000000011</v>
          </cell>
          <cell r="AN251" t="e">
            <v>#N/A</v>
          </cell>
          <cell r="AO251">
            <v>2</v>
          </cell>
        </row>
        <row r="252">
          <cell r="B252" t="str">
            <v>4HX5473051</v>
          </cell>
          <cell r="C252" t="str">
            <v>4HX547305</v>
          </cell>
          <cell r="D252" t="str">
            <v>ABR-19</v>
          </cell>
          <cell r="E252">
            <v>1</v>
          </cell>
          <cell r="F252" t="str">
            <v>2021663</v>
          </cell>
          <cell r="G252" t="str">
            <v>SR MANTENIMIENTO CORRECTIVO</v>
          </cell>
          <cell r="H252" t="str">
            <v>4018</v>
          </cell>
          <cell r="I252" t="str">
            <v>08/04/2019 11:57</v>
          </cell>
          <cell r="J252" t="str">
            <v>500066</v>
          </cell>
          <cell r="K252" t="str">
            <v>PITSS</v>
          </cell>
          <cell r="L252" t="str">
            <v>ASP</v>
          </cell>
          <cell r="M252" t="str">
            <v>ISALI SA DE CV</v>
          </cell>
          <cell r="N252" t="str">
            <v>LEON GUZMAN No 1308</v>
          </cell>
          <cell r="O252" t="str">
            <v>Monterrey-NL</v>
          </cell>
          <cell r="P252">
            <v>0</v>
          </cell>
          <cell r="Q252" t="str">
            <v>INTERIOR</v>
          </cell>
          <cell r="R252">
            <v>2685</v>
          </cell>
          <cell r="S252" t="str">
            <v>&gt;60</v>
          </cell>
          <cell r="T252" t="str">
            <v>A4 Color Laser MFPs</v>
          </cell>
          <cell r="U252" t="str">
            <v>A4</v>
          </cell>
          <cell r="V252" t="str">
            <v>Ciudad principal</v>
          </cell>
          <cell r="W252" t="str">
            <v>1-&gt;60</v>
          </cell>
          <cell r="X252">
            <v>1.05</v>
          </cell>
          <cell r="Y252">
            <v>750.75000000000011</v>
          </cell>
          <cell r="Z252">
            <v>1</v>
          </cell>
          <cell r="AA252">
            <v>1.65</v>
          </cell>
          <cell r="AB252">
            <v>5</v>
          </cell>
          <cell r="AC252">
            <v>0.32999999999999996</v>
          </cell>
          <cell r="AD252">
            <v>0</v>
          </cell>
          <cell r="AE252">
            <v>0</v>
          </cell>
          <cell r="AF252">
            <v>43563</v>
          </cell>
          <cell r="AG252">
            <v>43563</v>
          </cell>
          <cell r="AH252">
            <v>0</v>
          </cell>
          <cell r="AI252" t="str">
            <v>0-1 día</v>
          </cell>
          <cell r="AJ252">
            <v>0</v>
          </cell>
          <cell r="AK252">
            <v>0</v>
          </cell>
          <cell r="AL252">
            <v>0</v>
          </cell>
          <cell r="AM252">
            <v>750.75000000000011</v>
          </cell>
          <cell r="AN252" t="e">
            <v>#N/A</v>
          </cell>
          <cell r="AO252">
            <v>1</v>
          </cell>
        </row>
        <row r="253">
          <cell r="B253" t="str">
            <v>03AG8799621</v>
          </cell>
          <cell r="C253" t="str">
            <v>03AG879962</v>
          </cell>
          <cell r="D253" t="str">
            <v>ABR-19</v>
          </cell>
          <cell r="E253">
            <v>1</v>
          </cell>
          <cell r="F253" t="str">
            <v>2021733</v>
          </cell>
          <cell r="G253" t="str">
            <v>SR MANTENIMIENTO CORRECTIVO</v>
          </cell>
          <cell r="H253" t="str">
            <v>8075</v>
          </cell>
          <cell r="I253" t="str">
            <v>08/04/2019 12:58</v>
          </cell>
          <cell r="J253" t="str">
            <v>500159</v>
          </cell>
          <cell r="K253" t="str">
            <v>PITSS</v>
          </cell>
          <cell r="L253" t="str">
            <v>ASP</v>
          </cell>
          <cell r="M253" t="str">
            <v>OPERADORA OMX SA DE CV</v>
          </cell>
          <cell r="N253" t="str">
            <v>HIPERPLAZA No 3300</v>
          </cell>
          <cell r="O253" t="str">
            <v>Chihuahua-CHIH</v>
          </cell>
          <cell r="P253">
            <v>0</v>
          </cell>
          <cell r="Q253" t="str">
            <v>INTERIOR</v>
          </cell>
          <cell r="R253">
            <v>14</v>
          </cell>
          <cell r="S253" t="str">
            <v>Entre 7 y 15</v>
          </cell>
          <cell r="T253" t="str">
            <v>Departmental Digital</v>
          </cell>
          <cell r="U253" t="str">
            <v>A3</v>
          </cell>
          <cell r="V253" t="str">
            <v>Ciudad principal</v>
          </cell>
          <cell r="W253" t="str">
            <v>2-Entre 7 y 15</v>
          </cell>
          <cell r="X253">
            <v>0.6</v>
          </cell>
          <cell r="Y253">
            <v>819</v>
          </cell>
          <cell r="Z253">
            <v>1</v>
          </cell>
          <cell r="AA253">
            <v>0</v>
          </cell>
          <cell r="AB253">
            <v>5</v>
          </cell>
          <cell r="AC253">
            <v>0</v>
          </cell>
          <cell r="AD253">
            <v>0</v>
          </cell>
          <cell r="AE253">
            <v>0</v>
          </cell>
          <cell r="AF253">
            <v>43563</v>
          </cell>
          <cell r="AG253">
            <v>43563</v>
          </cell>
          <cell r="AH253">
            <v>0</v>
          </cell>
          <cell r="AI253" t="str">
            <v>0-1 día</v>
          </cell>
          <cell r="AJ253">
            <v>0</v>
          </cell>
          <cell r="AK253">
            <v>0</v>
          </cell>
          <cell r="AL253">
            <v>0</v>
          </cell>
          <cell r="AM253">
            <v>819</v>
          </cell>
          <cell r="AN253">
            <v>819</v>
          </cell>
          <cell r="AO253">
            <v>2</v>
          </cell>
        </row>
        <row r="254">
          <cell r="B254" t="str">
            <v>0BG09667301</v>
          </cell>
          <cell r="C254" t="str">
            <v>0BG0966730</v>
          </cell>
          <cell r="D254" t="str">
            <v>ABR-19</v>
          </cell>
          <cell r="E254">
            <v>1</v>
          </cell>
          <cell r="F254" t="str">
            <v>2021613</v>
          </cell>
          <cell r="G254" t="str">
            <v>SR MANTENIMIENTO CORRECTIVO</v>
          </cell>
          <cell r="H254" t="str">
            <v>4310</v>
          </cell>
          <cell r="I254" t="str">
            <v>08/04/2019 11:17</v>
          </cell>
          <cell r="J254" t="str">
            <v>800110</v>
          </cell>
          <cell r="K254" t="str">
            <v>PITSS</v>
          </cell>
          <cell r="L254" t="str">
            <v>ASP</v>
          </cell>
          <cell r="M254" t="str">
            <v>OFFICE DEPOT DE MEXICO SA DE CV</v>
          </cell>
          <cell r="N254" t="str">
            <v>BLVD CAMELIA NO.2658</v>
          </cell>
          <cell r="O254" t="str">
            <v>Morelia-MICH</v>
          </cell>
          <cell r="P254">
            <v>0</v>
          </cell>
          <cell r="Q254" t="str">
            <v>INTERIOR</v>
          </cell>
          <cell r="R254">
            <v>20</v>
          </cell>
          <cell r="S254" t="str">
            <v>Entre 16 y 30</v>
          </cell>
          <cell r="T254" t="str">
            <v>Light Production Digital Business</v>
          </cell>
          <cell r="U254" t="str">
            <v>Entry Production</v>
          </cell>
          <cell r="V254" t="str">
            <v>Ciudad principal</v>
          </cell>
          <cell r="W254" t="str">
            <v>3-Entre 16 y 30</v>
          </cell>
          <cell r="X254">
            <v>1.05</v>
          </cell>
          <cell r="Y254">
            <v>1651.6500000000003</v>
          </cell>
          <cell r="Z254">
            <v>1</v>
          </cell>
          <cell r="AA254">
            <v>1.84</v>
          </cell>
          <cell r="AB254">
            <v>4</v>
          </cell>
          <cell r="AC254">
            <v>0.46</v>
          </cell>
          <cell r="AD254">
            <v>0</v>
          </cell>
          <cell r="AE254">
            <v>0</v>
          </cell>
          <cell r="AF254">
            <v>43563</v>
          </cell>
          <cell r="AG254">
            <v>43563</v>
          </cell>
          <cell r="AH254">
            <v>0</v>
          </cell>
          <cell r="AI254" t="str">
            <v>0-1 día</v>
          </cell>
          <cell r="AJ254">
            <v>0</v>
          </cell>
          <cell r="AK254">
            <v>0</v>
          </cell>
          <cell r="AL254">
            <v>0</v>
          </cell>
          <cell r="AM254">
            <v>1651.6500000000003</v>
          </cell>
          <cell r="AN254">
            <v>1651.65</v>
          </cell>
          <cell r="AO254">
            <v>2</v>
          </cell>
        </row>
        <row r="255">
          <cell r="B255" t="str">
            <v>0E1B9722841</v>
          </cell>
          <cell r="C255" t="str">
            <v>0E1B972284</v>
          </cell>
          <cell r="D255" t="str">
            <v>ABR-19</v>
          </cell>
          <cell r="E255">
            <v>1</v>
          </cell>
          <cell r="F255" t="str">
            <v>2021615</v>
          </cell>
          <cell r="G255" t="str">
            <v>SR MANTENIMIENTO CORRECTIVO</v>
          </cell>
          <cell r="H255" t="str">
            <v>6656</v>
          </cell>
          <cell r="I255" t="str">
            <v>08/04/2019 11:16</v>
          </cell>
          <cell r="J255" t="str">
            <v>800200</v>
          </cell>
          <cell r="K255" t="str">
            <v>PITSS</v>
          </cell>
          <cell r="L255" t="str">
            <v>ASP</v>
          </cell>
          <cell r="M255" t="str">
            <v>INSTITUTO TECNOLOGICO Y DE ESTUDIOS SUPERIORES DE</v>
          </cell>
          <cell r="N255" t="str">
            <v>AV GENERAL RAMON CORONA No 2514</v>
          </cell>
          <cell r="O255" t="str">
            <v>Zapopan-JAL</v>
          </cell>
          <cell r="P255">
            <v>0</v>
          </cell>
          <cell r="Q255" t="str">
            <v>INTERIOR</v>
          </cell>
          <cell r="R255">
            <v>301</v>
          </cell>
          <cell r="S255" t="str">
            <v>&gt;60</v>
          </cell>
          <cell r="T255" t="str">
            <v>Color Laser Printers</v>
          </cell>
          <cell r="U255" t="str">
            <v>A4</v>
          </cell>
          <cell r="V255" t="str">
            <v>Ciudad principal</v>
          </cell>
          <cell r="W255" t="str">
            <v>1-&gt;60</v>
          </cell>
          <cell r="X255">
            <v>1.05</v>
          </cell>
          <cell r="Y255">
            <v>750.75000000000011</v>
          </cell>
          <cell r="Z255">
            <v>1</v>
          </cell>
          <cell r="AA255">
            <v>2.15</v>
          </cell>
          <cell r="AB255">
            <v>5</v>
          </cell>
          <cell r="AC255">
            <v>0.43</v>
          </cell>
          <cell r="AD255">
            <v>0</v>
          </cell>
          <cell r="AE255">
            <v>0</v>
          </cell>
          <cell r="AF255">
            <v>43563</v>
          </cell>
          <cell r="AG255">
            <v>43563</v>
          </cell>
          <cell r="AH255">
            <v>0</v>
          </cell>
          <cell r="AI255" t="str">
            <v>0-1 día</v>
          </cell>
          <cell r="AJ255">
            <v>0</v>
          </cell>
          <cell r="AK255">
            <v>0</v>
          </cell>
          <cell r="AL255">
            <v>0</v>
          </cell>
          <cell r="AM255">
            <v>750.75000000000011</v>
          </cell>
          <cell r="AN255">
            <v>750.75</v>
          </cell>
          <cell r="AO255">
            <v>1</v>
          </cell>
        </row>
        <row r="256">
          <cell r="B256" t="str">
            <v>0UHA0020042</v>
          </cell>
          <cell r="C256" t="str">
            <v>0UHA002004</v>
          </cell>
          <cell r="D256" t="str">
            <v>ABR-19</v>
          </cell>
          <cell r="E256">
            <v>1</v>
          </cell>
          <cell r="F256" t="str">
            <v>2019827</v>
          </cell>
          <cell r="G256" t="str">
            <v>SR MANTENIMIENTO CORRECTIVO</v>
          </cell>
          <cell r="H256" t="str">
            <v>1844</v>
          </cell>
          <cell r="I256" t="str">
            <v>04/04/2019 08:15</v>
          </cell>
          <cell r="J256" t="str">
            <v>800192</v>
          </cell>
          <cell r="K256" t="str">
            <v>PITSS</v>
          </cell>
          <cell r="L256" t="str">
            <v>ASP</v>
          </cell>
          <cell r="M256" t="str">
            <v>DOCUDIGITAL DE OCCIDENTE SA DE CV</v>
          </cell>
          <cell r="N256" t="str">
            <v>AVENIDA PERIFERICO NORTE No 940</v>
          </cell>
          <cell r="O256" t="str">
            <v>Zapopan-JAL</v>
          </cell>
          <cell r="P256">
            <v>0</v>
          </cell>
          <cell r="Q256" t="str">
            <v>INTERIOR</v>
          </cell>
          <cell r="R256">
            <v>3</v>
          </cell>
          <cell r="S256" t="str">
            <v>&lt;=3</v>
          </cell>
          <cell r="T256" t="str">
            <v>High End Cut Sheet</v>
          </cell>
          <cell r="U256" t="str">
            <v>High Production</v>
          </cell>
          <cell r="V256" t="str">
            <v>Ciudad principal</v>
          </cell>
          <cell r="W256" t="str">
            <v>4-&lt;=3</v>
          </cell>
          <cell r="X256">
            <v>0.6</v>
          </cell>
          <cell r="Y256">
            <v>1287</v>
          </cell>
          <cell r="Z256">
            <v>1</v>
          </cell>
          <cell r="AA256">
            <v>2.82</v>
          </cell>
          <cell r="AB256">
            <v>3</v>
          </cell>
          <cell r="AC256">
            <v>0.94</v>
          </cell>
          <cell r="AD256">
            <v>0</v>
          </cell>
          <cell r="AE256">
            <v>0</v>
          </cell>
          <cell r="AF256">
            <v>43563</v>
          </cell>
          <cell r="AG256">
            <v>43563</v>
          </cell>
          <cell r="AH256">
            <v>0</v>
          </cell>
          <cell r="AI256" t="str">
            <v>0-1 día</v>
          </cell>
          <cell r="AJ256">
            <v>0</v>
          </cell>
          <cell r="AK256">
            <v>0</v>
          </cell>
          <cell r="AL256">
            <v>0</v>
          </cell>
          <cell r="AM256">
            <v>1287</v>
          </cell>
          <cell r="AN256">
            <v>2466.75</v>
          </cell>
          <cell r="AO256">
            <v>3</v>
          </cell>
        </row>
        <row r="257">
          <cell r="B257" t="str">
            <v>0XPN5465411</v>
          </cell>
          <cell r="C257" t="str">
            <v>0XPN546541</v>
          </cell>
          <cell r="D257" t="str">
            <v>ABR-19</v>
          </cell>
          <cell r="E257">
            <v>1</v>
          </cell>
          <cell r="F257" t="str">
            <v>2021415</v>
          </cell>
          <cell r="G257" t="str">
            <v>SR MANTENIMIENTO CORRECTIVO</v>
          </cell>
          <cell r="H257" t="str">
            <v>0560</v>
          </cell>
          <cell r="I257" t="str">
            <v>08/04/2019 08:27</v>
          </cell>
          <cell r="J257" t="str">
            <v>500035</v>
          </cell>
          <cell r="K257" t="str">
            <v>PITSS</v>
          </cell>
          <cell r="L257" t="str">
            <v>ASP</v>
          </cell>
          <cell r="M257" t="str">
            <v>OFFICE DEPOT DE MEXICO SA DE CV</v>
          </cell>
          <cell r="N257" t="str">
            <v>AV HEROICO COLEGIO MILITAR 114</v>
          </cell>
          <cell r="O257" t="str">
            <v>PIEDRAS NEGRAS-COAH</v>
          </cell>
          <cell r="P257">
            <v>0</v>
          </cell>
          <cell r="Q257" t="str">
            <v>INTERIOR</v>
          </cell>
          <cell r="R257">
            <v>20</v>
          </cell>
          <cell r="S257" t="str">
            <v>Entre 16 y 30</v>
          </cell>
          <cell r="T257" t="str">
            <v>Entry Production Color Low/Mid</v>
          </cell>
          <cell r="U257" t="str">
            <v>Entry Production</v>
          </cell>
          <cell r="V257" t="str">
            <v>Ciudad principal</v>
          </cell>
          <cell r="W257" t="str">
            <v>3-Entre 16 y 30</v>
          </cell>
          <cell r="X257">
            <v>1.05</v>
          </cell>
          <cell r="Y257">
            <v>1651.6500000000003</v>
          </cell>
          <cell r="Z257">
            <v>1</v>
          </cell>
          <cell r="AA257">
            <v>3.42</v>
          </cell>
          <cell r="AB257">
            <v>4</v>
          </cell>
          <cell r="AC257">
            <v>0.85499999999999998</v>
          </cell>
          <cell r="AD257">
            <v>0</v>
          </cell>
          <cell r="AE257">
            <v>0</v>
          </cell>
          <cell r="AF257">
            <v>43563</v>
          </cell>
          <cell r="AG257">
            <v>43563</v>
          </cell>
          <cell r="AH257">
            <v>0</v>
          </cell>
          <cell r="AI257" t="str">
            <v>0-1 día</v>
          </cell>
          <cell r="AJ257">
            <v>0</v>
          </cell>
          <cell r="AK257">
            <v>0</v>
          </cell>
          <cell r="AL257">
            <v>0</v>
          </cell>
          <cell r="AM257">
            <v>1651.6500000000003</v>
          </cell>
          <cell r="AN257">
            <v>1651.65</v>
          </cell>
          <cell r="AO257">
            <v>1</v>
          </cell>
        </row>
        <row r="258">
          <cell r="B258" t="str">
            <v>0C4X0083981</v>
          </cell>
          <cell r="C258" t="str">
            <v>0C4X008398</v>
          </cell>
          <cell r="D258" t="str">
            <v>ABR-19</v>
          </cell>
          <cell r="E258">
            <v>1</v>
          </cell>
          <cell r="F258" t="str">
            <v>2021767</v>
          </cell>
          <cell r="G258" t="str">
            <v>SR MANTENIMIENTO CORRECTIVO</v>
          </cell>
          <cell r="H258" t="str">
            <v>3658</v>
          </cell>
          <cell r="I258" t="str">
            <v>08/04/2019 13:20</v>
          </cell>
          <cell r="J258" t="str">
            <v>800183</v>
          </cell>
          <cell r="K258" t="str">
            <v>PITSS</v>
          </cell>
          <cell r="L258" t="str">
            <v>ASP</v>
          </cell>
          <cell r="M258" t="str">
            <v>RADIOMOVIL DIPSA SA DE CV</v>
          </cell>
          <cell r="N258" t="str">
            <v>CARR CHAPALA-JOCOTEPEC  PLAZA CENTRO LAGUNA  206 L</v>
          </cell>
          <cell r="O258" t="str">
            <v>Ajijic-JAL</v>
          </cell>
          <cell r="P258">
            <v>0</v>
          </cell>
          <cell r="Q258" t="str">
            <v>INTERIOR</v>
          </cell>
          <cell r="R258">
            <v>298</v>
          </cell>
          <cell r="S258" t="str">
            <v>&gt;60</v>
          </cell>
          <cell r="T258" t="str">
            <v>A4 Mono MFPs</v>
          </cell>
          <cell r="U258" t="str">
            <v>A4</v>
          </cell>
          <cell r="V258" t="str">
            <v>Ciudad principal</v>
          </cell>
          <cell r="W258" t="str">
            <v>1-&gt;60</v>
          </cell>
          <cell r="X258">
            <v>1.05</v>
          </cell>
          <cell r="Y258">
            <v>750.75000000000011</v>
          </cell>
          <cell r="Z258">
            <v>1</v>
          </cell>
          <cell r="AA258">
            <v>1.67</v>
          </cell>
          <cell r="AB258">
            <v>5</v>
          </cell>
          <cell r="AC258">
            <v>0.33399999999999996</v>
          </cell>
          <cell r="AD258">
            <v>0</v>
          </cell>
          <cell r="AE258">
            <v>0</v>
          </cell>
          <cell r="AF258">
            <v>43563</v>
          </cell>
          <cell r="AG258">
            <v>43563</v>
          </cell>
          <cell r="AH258">
            <v>0</v>
          </cell>
          <cell r="AI258" t="str">
            <v>0-1 día</v>
          </cell>
          <cell r="AJ258">
            <v>0</v>
          </cell>
          <cell r="AK258">
            <v>0</v>
          </cell>
          <cell r="AL258">
            <v>0</v>
          </cell>
          <cell r="AM258">
            <v>750.75000000000011</v>
          </cell>
          <cell r="AN258">
            <v>750.75</v>
          </cell>
          <cell r="AO258">
            <v>1</v>
          </cell>
        </row>
        <row r="259">
          <cell r="B259" t="str">
            <v>0BG29475121</v>
          </cell>
          <cell r="C259" t="str">
            <v>0BG2947512</v>
          </cell>
          <cell r="D259" t="str">
            <v>ABR-19</v>
          </cell>
          <cell r="E259">
            <v>1</v>
          </cell>
          <cell r="F259" t="str">
            <v>2018623</v>
          </cell>
          <cell r="G259" t="str">
            <v>SR MANTENIMIENTO CORRECTIVO</v>
          </cell>
          <cell r="H259" t="str">
            <v>4395</v>
          </cell>
          <cell r="I259" t="str">
            <v>02/04/2019 07:52</v>
          </cell>
          <cell r="J259" t="str">
            <v>500035</v>
          </cell>
          <cell r="K259" t="str">
            <v>PITSS</v>
          </cell>
          <cell r="L259" t="str">
            <v>ASP</v>
          </cell>
          <cell r="M259" t="str">
            <v>OFFICE DEPOT DE MEXICO SA DE CV</v>
          </cell>
          <cell r="N259" t="str">
            <v>AV HEROICO COLEGIO MILITAR 114</v>
          </cell>
          <cell r="O259" t="str">
            <v>PIEDRAS NEGRAS-COAH</v>
          </cell>
          <cell r="P259">
            <v>0</v>
          </cell>
          <cell r="Q259" t="str">
            <v>INTERIOR</v>
          </cell>
          <cell r="R259">
            <v>29</v>
          </cell>
          <cell r="S259" t="str">
            <v>Entre 16 y 30</v>
          </cell>
          <cell r="T259" t="str">
            <v>Light Production Digital Business</v>
          </cell>
          <cell r="U259" t="str">
            <v>Entry Production</v>
          </cell>
          <cell r="V259" t="str">
            <v>Ciudad principal</v>
          </cell>
          <cell r="W259" t="str">
            <v>3-Entre 16 y 30</v>
          </cell>
          <cell r="X259">
            <v>1.05</v>
          </cell>
          <cell r="Y259">
            <v>1651.6500000000003</v>
          </cell>
          <cell r="Z259">
            <v>1</v>
          </cell>
          <cell r="AA259">
            <v>6.5</v>
          </cell>
          <cell r="AB259">
            <v>4</v>
          </cell>
          <cell r="AC259">
            <v>1.625</v>
          </cell>
          <cell r="AD259">
            <v>0.15625</v>
          </cell>
          <cell r="AE259">
            <v>-245.78125000000003</v>
          </cell>
          <cell r="AF259">
            <v>43563</v>
          </cell>
          <cell r="AG259">
            <v>43563</v>
          </cell>
          <cell r="AH259">
            <v>0</v>
          </cell>
          <cell r="AI259" t="str">
            <v>0-1 día</v>
          </cell>
          <cell r="AJ259">
            <v>0</v>
          </cell>
          <cell r="AK259">
            <v>0</v>
          </cell>
          <cell r="AL259">
            <v>0</v>
          </cell>
          <cell r="AM259">
            <v>1651.6500000000003</v>
          </cell>
          <cell r="AN259">
            <v>1323.9416994374999</v>
          </cell>
          <cell r="AO259">
            <v>1</v>
          </cell>
        </row>
        <row r="260">
          <cell r="B260" t="str">
            <v>0YTB1315501</v>
          </cell>
          <cell r="C260" t="str">
            <v>0YTB131550</v>
          </cell>
          <cell r="D260" t="str">
            <v>ABR-19</v>
          </cell>
          <cell r="E260">
            <v>1</v>
          </cell>
          <cell r="F260" t="str">
            <v>2021837</v>
          </cell>
          <cell r="G260" t="str">
            <v>SR MANTENIMIENTO CORRECTIVO</v>
          </cell>
          <cell r="H260" t="str">
            <v>6506</v>
          </cell>
          <cell r="I260" t="str">
            <v>08/04/2019 14:30</v>
          </cell>
          <cell r="J260" t="str">
            <v>500089</v>
          </cell>
          <cell r="K260" t="str">
            <v>PITSS</v>
          </cell>
          <cell r="L260" t="str">
            <v>ASP</v>
          </cell>
          <cell r="M260" t="str">
            <v>APTIV CONTRACT SERVICES S DE RL DE CV</v>
          </cell>
          <cell r="N260" t="str">
            <v>AV HERMANOS ESCOBAR No 5756</v>
          </cell>
          <cell r="O260" t="str">
            <v>Ciudad Juarez-CHIH</v>
          </cell>
          <cell r="P260">
            <v>1</v>
          </cell>
          <cell r="Q260" t="str">
            <v>INTERIOR</v>
          </cell>
          <cell r="R260">
            <v>10</v>
          </cell>
          <cell r="S260" t="str">
            <v>Entre 7 y 15</v>
          </cell>
          <cell r="T260" t="str">
            <v>A4 Color Laser MFPs</v>
          </cell>
          <cell r="U260" t="str">
            <v>A4</v>
          </cell>
          <cell r="V260" t="str">
            <v>Ciudad principal</v>
          </cell>
          <cell r="W260" t="str">
            <v>1-Entre 7 y 15</v>
          </cell>
          <cell r="X260">
            <v>0</v>
          </cell>
          <cell r="Y260">
            <v>0</v>
          </cell>
          <cell r="Z260">
            <v>1</v>
          </cell>
          <cell r="AA260">
            <v>1.08</v>
          </cell>
          <cell r="AB260">
            <v>5</v>
          </cell>
          <cell r="AC260">
            <v>0.21600000000000003</v>
          </cell>
          <cell r="AD260">
            <v>0</v>
          </cell>
          <cell r="AE260">
            <v>0</v>
          </cell>
          <cell r="AF260">
            <v>43563</v>
          </cell>
          <cell r="AG260">
            <v>43563</v>
          </cell>
          <cell r="AH260">
            <v>0</v>
          </cell>
          <cell r="AI260" t="str">
            <v>0-1 día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1</v>
          </cell>
        </row>
        <row r="261">
          <cell r="B261" t="str">
            <v>0AB97791491</v>
          </cell>
          <cell r="C261" t="str">
            <v>0AB9779149</v>
          </cell>
          <cell r="D261" t="str">
            <v>ABR-19</v>
          </cell>
          <cell r="E261">
            <v>1</v>
          </cell>
          <cell r="F261" t="str">
            <v>2014731</v>
          </cell>
          <cell r="G261" t="str">
            <v>SR MANTENIMIENTO CORRECTIVO</v>
          </cell>
          <cell r="H261" t="str">
            <v>6702</v>
          </cell>
          <cell r="I261" t="str">
            <v>25/03/2019 13:24</v>
          </cell>
          <cell r="J261" t="str">
            <v>800186</v>
          </cell>
          <cell r="K261" t="str">
            <v>PITSS</v>
          </cell>
          <cell r="L261" t="str">
            <v>ASP</v>
          </cell>
          <cell r="M261" t="str">
            <v>AZERTY DE MEXICO SA DE CV</v>
          </cell>
          <cell r="N261" t="str">
            <v>GRAL MARIANO ARISTA 54 B 21</v>
          </cell>
          <cell r="O261" t="str">
            <v>MIGUEL HIDALGO-CIUDA</v>
          </cell>
          <cell r="P261">
            <v>0</v>
          </cell>
          <cell r="Q261" t="str">
            <v>INTERIOR</v>
          </cell>
          <cell r="R261">
            <v>194</v>
          </cell>
          <cell r="S261" t="str">
            <v>&gt;60</v>
          </cell>
          <cell r="T261" t="str">
            <v>Color Laser Printers</v>
          </cell>
          <cell r="U261" t="str">
            <v>A4</v>
          </cell>
          <cell r="V261" t="str">
            <v>Ciudad principal</v>
          </cell>
          <cell r="W261" t="str">
            <v>1-&gt;60</v>
          </cell>
          <cell r="X261">
            <v>1.05</v>
          </cell>
          <cell r="Y261">
            <v>750.75000000000011</v>
          </cell>
          <cell r="Z261">
            <v>1</v>
          </cell>
          <cell r="AA261">
            <v>0</v>
          </cell>
          <cell r="AB261">
            <v>5</v>
          </cell>
          <cell r="AC261">
            <v>0</v>
          </cell>
          <cell r="AD261">
            <v>0</v>
          </cell>
          <cell r="AE261">
            <v>0</v>
          </cell>
          <cell r="AF261">
            <v>43563</v>
          </cell>
          <cell r="AG261">
            <v>43564</v>
          </cell>
          <cell r="AH261">
            <v>1</v>
          </cell>
          <cell r="AI261" t="str">
            <v>0-1 día</v>
          </cell>
          <cell r="AJ261">
            <v>0</v>
          </cell>
          <cell r="AK261">
            <v>0</v>
          </cell>
          <cell r="AL261">
            <v>0</v>
          </cell>
          <cell r="AM261">
            <v>750.75000000000011</v>
          </cell>
          <cell r="AN261">
            <v>750.75</v>
          </cell>
          <cell r="AO261">
            <v>2</v>
          </cell>
        </row>
        <row r="262">
          <cell r="B262" t="str">
            <v>09HB3257311</v>
          </cell>
          <cell r="C262" t="str">
            <v>09HB325731</v>
          </cell>
          <cell r="D262" t="str">
            <v>ABR-19</v>
          </cell>
          <cell r="E262">
            <v>1</v>
          </cell>
          <cell r="F262" t="str">
            <v>2021817</v>
          </cell>
          <cell r="G262" t="str">
            <v>SR MANTENIMIENTO CORRECTIVO</v>
          </cell>
          <cell r="H262" t="str">
            <v>4002</v>
          </cell>
          <cell r="I262" t="str">
            <v>08/04/2019 14:06</v>
          </cell>
          <cell r="J262" t="str">
            <v>500036</v>
          </cell>
          <cell r="K262" t="str">
            <v>PITSS</v>
          </cell>
          <cell r="L262" t="str">
            <v>ASP</v>
          </cell>
          <cell r="M262" t="str">
            <v>TELEFONOS DE MEXICO SA B DE CV</v>
          </cell>
          <cell r="N262" t="str">
            <v>AV DE SAN FRANCISCO No 2691</v>
          </cell>
          <cell r="O262" t="str">
            <v>Monterrey-NL</v>
          </cell>
          <cell r="P262">
            <v>0</v>
          </cell>
          <cell r="Q262" t="str">
            <v>INTERIOR</v>
          </cell>
          <cell r="R262">
            <v>341</v>
          </cell>
          <cell r="S262" t="str">
            <v>&gt;60</v>
          </cell>
          <cell r="T262" t="str">
            <v>A4 Mono MFPs</v>
          </cell>
          <cell r="U262" t="str">
            <v>A4</v>
          </cell>
          <cell r="V262" t="str">
            <v>Ciudad principal</v>
          </cell>
          <cell r="W262" t="str">
            <v>1-&gt;60</v>
          </cell>
          <cell r="X262">
            <v>1.05</v>
          </cell>
          <cell r="Y262">
            <v>750.75000000000011</v>
          </cell>
          <cell r="Z262">
            <v>1</v>
          </cell>
          <cell r="AA262">
            <v>1.45</v>
          </cell>
          <cell r="AB262">
            <v>5</v>
          </cell>
          <cell r="AC262">
            <v>0.28999999999999998</v>
          </cell>
          <cell r="AD262">
            <v>0</v>
          </cell>
          <cell r="AE262">
            <v>0</v>
          </cell>
          <cell r="AF262">
            <v>43563</v>
          </cell>
          <cell r="AG262">
            <v>43564</v>
          </cell>
          <cell r="AH262">
            <v>1</v>
          </cell>
          <cell r="AI262" t="str">
            <v>0-1 día</v>
          </cell>
          <cell r="AJ262">
            <v>0</v>
          </cell>
          <cell r="AK262">
            <v>0</v>
          </cell>
          <cell r="AL262">
            <v>0</v>
          </cell>
          <cell r="AM262">
            <v>750.75000000000011</v>
          </cell>
          <cell r="AN262">
            <v>750.75</v>
          </cell>
          <cell r="AO262">
            <v>1</v>
          </cell>
        </row>
        <row r="263">
          <cell r="B263" t="str">
            <v>0E2B6635051</v>
          </cell>
          <cell r="C263" t="str">
            <v>0E2B663505</v>
          </cell>
          <cell r="D263" t="str">
            <v>ABR-19</v>
          </cell>
          <cell r="E263">
            <v>1</v>
          </cell>
          <cell r="F263" t="str">
            <v>2020791</v>
          </cell>
          <cell r="G263" t="str">
            <v>SR MANTENIMIENTO CORRECTIVO</v>
          </cell>
          <cell r="H263" t="str">
            <v>0070</v>
          </cell>
          <cell r="I263" t="str">
            <v>05/04/2019 13:52</v>
          </cell>
          <cell r="J263" t="str">
            <v>800192</v>
          </cell>
          <cell r="K263" t="str">
            <v>PITSS</v>
          </cell>
          <cell r="L263" t="str">
            <v>ASP</v>
          </cell>
          <cell r="M263" t="str">
            <v>OPERADORA OMX SA DE CV</v>
          </cell>
          <cell r="N263" t="str">
            <v>AV MEXICO 3370</v>
          </cell>
          <cell r="O263" t="str">
            <v>Zapopan-JAL</v>
          </cell>
          <cell r="P263">
            <v>0</v>
          </cell>
          <cell r="Q263" t="str">
            <v>INTERIOR</v>
          </cell>
          <cell r="R263">
            <v>116</v>
          </cell>
          <cell r="S263" t="str">
            <v>&gt;60</v>
          </cell>
          <cell r="T263" t="str">
            <v>Entry Production Color Low/Mid</v>
          </cell>
          <cell r="U263" t="str">
            <v>Entry Production</v>
          </cell>
          <cell r="V263" t="str">
            <v>Ciudad principal</v>
          </cell>
          <cell r="W263" t="str">
            <v>3-&gt;60</v>
          </cell>
          <cell r="X263">
            <v>1.1499999999999999</v>
          </cell>
          <cell r="Y263">
            <v>1808.95</v>
          </cell>
          <cell r="Z263">
            <v>1</v>
          </cell>
          <cell r="AA263">
            <v>2.21</v>
          </cell>
          <cell r="AB263">
            <v>4</v>
          </cell>
          <cell r="AC263">
            <v>0.55249999999999999</v>
          </cell>
          <cell r="AD263">
            <v>0</v>
          </cell>
          <cell r="AE263">
            <v>0</v>
          </cell>
          <cell r="AF263">
            <v>43563</v>
          </cell>
          <cell r="AG263">
            <v>43564</v>
          </cell>
          <cell r="AH263">
            <v>1</v>
          </cell>
          <cell r="AI263" t="str">
            <v>0-1 día</v>
          </cell>
          <cell r="AJ263">
            <v>0</v>
          </cell>
          <cell r="AK263">
            <v>0</v>
          </cell>
          <cell r="AL263">
            <v>0</v>
          </cell>
          <cell r="AM263">
            <v>1808.95</v>
          </cell>
          <cell r="AN263">
            <v>1730.3</v>
          </cell>
          <cell r="AO263">
            <v>1</v>
          </cell>
        </row>
        <row r="264">
          <cell r="B264" t="str">
            <v>0BG29471231</v>
          </cell>
          <cell r="C264" t="str">
            <v>0BG2947123</v>
          </cell>
          <cell r="D264" t="str">
            <v>ABR-19</v>
          </cell>
          <cell r="E264">
            <v>1</v>
          </cell>
          <cell r="F264" t="str">
            <v>2021421</v>
          </cell>
          <cell r="G264" t="str">
            <v>SR MANTENIMIENTO CORRECTIVO</v>
          </cell>
          <cell r="H264" t="str">
            <v>4395</v>
          </cell>
          <cell r="I264" t="str">
            <v>08/04/2019 08:37</v>
          </cell>
          <cell r="J264" t="str">
            <v>800197</v>
          </cell>
          <cell r="K264" t="str">
            <v>PITSS</v>
          </cell>
          <cell r="L264" t="str">
            <v>ASP</v>
          </cell>
          <cell r="M264" t="str">
            <v>OFFICE DEPOT DE MEXICO SA DE CV</v>
          </cell>
          <cell r="N264" t="str">
            <v>AV BENITO JUAREZ 1965</v>
          </cell>
          <cell r="O264" t="str">
            <v>SAN LUIS POTOSI-SLP</v>
          </cell>
          <cell r="P264">
            <v>0</v>
          </cell>
          <cell r="Q264" t="str">
            <v>INTERIOR</v>
          </cell>
          <cell r="R264">
            <v>31</v>
          </cell>
          <cell r="S264" t="str">
            <v>Entre 31 y 60</v>
          </cell>
          <cell r="T264" t="str">
            <v>Light Production Digital Business</v>
          </cell>
          <cell r="U264" t="str">
            <v>Entry Production</v>
          </cell>
          <cell r="V264" t="str">
            <v>Ciudad principal</v>
          </cell>
          <cell r="W264" t="str">
            <v>3-Entre 31 y 60</v>
          </cell>
          <cell r="X264">
            <v>1.1000000000000001</v>
          </cell>
          <cell r="Y264">
            <v>1730.3000000000004</v>
          </cell>
          <cell r="Z264">
            <v>1</v>
          </cell>
          <cell r="AA264">
            <v>4.4666666666666677</v>
          </cell>
          <cell r="AB264">
            <v>4</v>
          </cell>
          <cell r="AC264">
            <v>1.1166666666666669</v>
          </cell>
          <cell r="AD264">
            <v>2.916666666666673E-2</v>
          </cell>
          <cell r="AE264">
            <v>-45.879166666666769</v>
          </cell>
          <cell r="AF264">
            <v>43563</v>
          </cell>
          <cell r="AG264">
            <v>43564</v>
          </cell>
          <cell r="AH264">
            <v>1</v>
          </cell>
          <cell r="AI264" t="str">
            <v>0-1 día</v>
          </cell>
          <cell r="AJ264">
            <v>0</v>
          </cell>
          <cell r="AK264">
            <v>0</v>
          </cell>
          <cell r="AL264">
            <v>0</v>
          </cell>
          <cell r="AM264">
            <v>1730.3000000000004</v>
          </cell>
          <cell r="AN264">
            <v>1730.3</v>
          </cell>
          <cell r="AO264">
            <v>1</v>
          </cell>
        </row>
        <row r="265">
          <cell r="B265" t="str">
            <v>0Y2B0033561</v>
          </cell>
          <cell r="C265" t="str">
            <v>0Y2B003356</v>
          </cell>
          <cell r="D265" t="str">
            <v>ABR-19</v>
          </cell>
          <cell r="E265">
            <v>1</v>
          </cell>
          <cell r="F265" t="str">
            <v>2021683</v>
          </cell>
          <cell r="G265" t="str">
            <v>SR MANTENIMIENTO CORRECTIVO</v>
          </cell>
          <cell r="H265" t="str">
            <v>5757</v>
          </cell>
          <cell r="I265" t="str">
            <v>08/04/2019 12:15</v>
          </cell>
          <cell r="J265" t="str">
            <v>500080</v>
          </cell>
          <cell r="K265" t="str">
            <v>PITSS</v>
          </cell>
          <cell r="L265" t="str">
            <v>ASP</v>
          </cell>
          <cell r="M265" t="str">
            <v>INSTITUTO TECNOLOGICO Y DE ESTUDIOS SUPERIORES DE</v>
          </cell>
          <cell r="N265" t="str">
            <v>HEROICO COLEGIO MILITAR No 4700</v>
          </cell>
          <cell r="O265" t="str">
            <v>Chihuahua-CHIH</v>
          </cell>
          <cell r="P265">
            <v>0</v>
          </cell>
          <cell r="Q265" t="str">
            <v>INTERIOR</v>
          </cell>
          <cell r="R265">
            <v>46</v>
          </cell>
          <cell r="S265" t="str">
            <v>Entre 31 y 60</v>
          </cell>
          <cell r="T265" t="str">
            <v>Departmental Digital</v>
          </cell>
          <cell r="U265" t="str">
            <v>A3</v>
          </cell>
          <cell r="V265" t="str">
            <v>Ciudad principal</v>
          </cell>
          <cell r="W265" t="str">
            <v>2-Entre 31 y 60</v>
          </cell>
          <cell r="X265">
            <v>1.05</v>
          </cell>
          <cell r="Y265">
            <v>1433.25</v>
          </cell>
          <cell r="Z265">
            <v>1</v>
          </cell>
          <cell r="AA265">
            <v>0</v>
          </cell>
          <cell r="AB265">
            <v>5</v>
          </cell>
          <cell r="AC265">
            <v>0</v>
          </cell>
          <cell r="AD265">
            <v>0</v>
          </cell>
          <cell r="AE265">
            <v>0</v>
          </cell>
          <cell r="AF265">
            <v>43563</v>
          </cell>
          <cell r="AG265">
            <v>43564</v>
          </cell>
          <cell r="AH265">
            <v>1</v>
          </cell>
          <cell r="AI265" t="str">
            <v>0-1 día</v>
          </cell>
          <cell r="AJ265">
            <v>0</v>
          </cell>
          <cell r="AK265">
            <v>0</v>
          </cell>
          <cell r="AL265">
            <v>0</v>
          </cell>
          <cell r="AM265">
            <v>1433.25</v>
          </cell>
          <cell r="AN265">
            <v>1433.25</v>
          </cell>
          <cell r="AO265">
            <v>1</v>
          </cell>
        </row>
        <row r="266">
          <cell r="B266" t="str">
            <v>0B2R0900611</v>
          </cell>
          <cell r="C266" t="str">
            <v>0B2R090061</v>
          </cell>
          <cell r="D266" t="str">
            <v>ABR-19</v>
          </cell>
          <cell r="E266">
            <v>1</v>
          </cell>
          <cell r="F266" t="str">
            <v>2021665</v>
          </cell>
          <cell r="G266" t="str">
            <v>SR MANTENIMIENTO CORRECTIVO</v>
          </cell>
          <cell r="H266" t="str">
            <v>8680</v>
          </cell>
          <cell r="I266" t="str">
            <v>08/04/2019 11:59</v>
          </cell>
          <cell r="J266" t="str">
            <v>500066</v>
          </cell>
          <cell r="K266" t="str">
            <v>PITSS</v>
          </cell>
          <cell r="L266" t="str">
            <v>ASP</v>
          </cell>
          <cell r="M266" t="str">
            <v>SOLTAR IMPRESORES SA DE CV</v>
          </cell>
          <cell r="N266" t="str">
            <v>CARLOS SALAZAR No 729</v>
          </cell>
          <cell r="O266" t="str">
            <v>Monterrey-NL</v>
          </cell>
          <cell r="P266">
            <v>0</v>
          </cell>
          <cell r="Q266" t="str">
            <v>INTERIOR</v>
          </cell>
          <cell r="R266">
            <v>27</v>
          </cell>
          <cell r="S266" t="str">
            <v>Entre 16 y 30</v>
          </cell>
          <cell r="T266" t="str">
            <v>Entry Production Color Low/Mid</v>
          </cell>
          <cell r="U266" t="str">
            <v>Entry Production</v>
          </cell>
          <cell r="V266" t="str">
            <v>Ciudad principal</v>
          </cell>
          <cell r="W266" t="str">
            <v>3-Entre 16 y 30</v>
          </cell>
          <cell r="X266">
            <v>1.05</v>
          </cell>
          <cell r="Y266">
            <v>1651.6500000000003</v>
          </cell>
          <cell r="Z266">
            <v>1</v>
          </cell>
          <cell r="AA266">
            <v>3.99</v>
          </cell>
          <cell r="AB266">
            <v>4</v>
          </cell>
          <cell r="AC266">
            <v>0.99750000000000005</v>
          </cell>
          <cell r="AD266">
            <v>0</v>
          </cell>
          <cell r="AE266">
            <v>0</v>
          </cell>
          <cell r="AF266">
            <v>43563</v>
          </cell>
          <cell r="AG266">
            <v>43564</v>
          </cell>
          <cell r="AH266">
            <v>1</v>
          </cell>
          <cell r="AI266" t="str">
            <v>0-1 día</v>
          </cell>
          <cell r="AJ266">
            <v>0</v>
          </cell>
          <cell r="AK266">
            <v>0</v>
          </cell>
          <cell r="AL266">
            <v>0</v>
          </cell>
          <cell r="AM266">
            <v>1651.6500000000003</v>
          </cell>
          <cell r="AN266">
            <v>1651.65</v>
          </cell>
          <cell r="AO266">
            <v>2</v>
          </cell>
        </row>
        <row r="267">
          <cell r="B267" t="str">
            <v>0BG09717162</v>
          </cell>
          <cell r="C267" t="str">
            <v>0BG0971716</v>
          </cell>
          <cell r="D267" t="str">
            <v>ABR-19</v>
          </cell>
          <cell r="E267">
            <v>1</v>
          </cell>
          <cell r="F267" t="str">
            <v>2021573</v>
          </cell>
          <cell r="G267" t="str">
            <v>SR MANTENIMIENTO CORRECTIVO</v>
          </cell>
          <cell r="H267" t="str">
            <v>4310</v>
          </cell>
          <cell r="I267" t="str">
            <v>08/04/2019 10:51</v>
          </cell>
          <cell r="J267" t="str">
            <v>500083</v>
          </cell>
          <cell r="K267" t="str">
            <v>PITSS</v>
          </cell>
          <cell r="L267" t="str">
            <v>ASP</v>
          </cell>
          <cell r="M267" t="str">
            <v>PROVEEDORA DE SERVICIOS GRAFICOS DEL NORTE SA DE C</v>
          </cell>
          <cell r="N267" t="str">
            <v>ISSAC GARZA No 1363</v>
          </cell>
          <cell r="O267" t="str">
            <v>Monterrey-NL</v>
          </cell>
          <cell r="P267">
            <v>0</v>
          </cell>
          <cell r="Q267" t="str">
            <v>INTERIOR</v>
          </cell>
          <cell r="R267">
            <v>19</v>
          </cell>
          <cell r="S267" t="str">
            <v>Entre 16 y 30</v>
          </cell>
          <cell r="T267" t="str">
            <v>Light Production Digital Business</v>
          </cell>
          <cell r="U267" t="str">
            <v>Entry Production</v>
          </cell>
          <cell r="V267" t="str">
            <v>Ciudad principal</v>
          </cell>
          <cell r="W267" t="str">
            <v>3-Entre 16 y 30</v>
          </cell>
          <cell r="X267">
            <v>1.05</v>
          </cell>
          <cell r="Y267">
            <v>1651.6500000000003</v>
          </cell>
          <cell r="Z267">
            <v>1</v>
          </cell>
          <cell r="AA267">
            <v>2.15</v>
          </cell>
          <cell r="AB267">
            <v>4</v>
          </cell>
          <cell r="AC267">
            <v>0.53749999999999998</v>
          </cell>
          <cell r="AD267">
            <v>0</v>
          </cell>
          <cell r="AE267">
            <v>0</v>
          </cell>
          <cell r="AF267">
            <v>43563</v>
          </cell>
          <cell r="AG267">
            <v>43564</v>
          </cell>
          <cell r="AH267">
            <v>1</v>
          </cell>
          <cell r="AI267" t="str">
            <v>0-1 día</v>
          </cell>
          <cell r="AJ267">
            <v>0</v>
          </cell>
          <cell r="AK267">
            <v>0</v>
          </cell>
          <cell r="AL267">
            <v>0</v>
          </cell>
          <cell r="AM267">
            <v>1651.6500000000003</v>
          </cell>
          <cell r="AN267">
            <v>1730.3</v>
          </cell>
          <cell r="AO267">
            <v>2</v>
          </cell>
        </row>
        <row r="268">
          <cell r="B268" t="str">
            <v>0E2B6656531</v>
          </cell>
          <cell r="C268" t="str">
            <v>0E2B665653</v>
          </cell>
          <cell r="D268" t="str">
            <v>ABR-19</v>
          </cell>
          <cell r="E268">
            <v>1</v>
          </cell>
          <cell r="F268" t="str">
            <v>2020003</v>
          </cell>
          <cell r="G268" t="str">
            <v>SR ASISTENCIA A CLIENTES</v>
          </cell>
          <cell r="H268" t="str">
            <v>0070</v>
          </cell>
          <cell r="I268" t="str">
            <v>04/04/2019 11:49</v>
          </cell>
          <cell r="J268" t="str">
            <v>800200</v>
          </cell>
          <cell r="K268" t="str">
            <v>PITSS</v>
          </cell>
          <cell r="L268" t="str">
            <v>ASP</v>
          </cell>
          <cell r="M268" t="str">
            <v>OPERADORA OMX SA DE CV</v>
          </cell>
          <cell r="N268" t="str">
            <v>AV VALLE DE SAN ISIDRO 530</v>
          </cell>
          <cell r="O268" t="str">
            <v>ZAPOPAN-JAL</v>
          </cell>
          <cell r="P268">
            <v>0</v>
          </cell>
          <cell r="Q268" t="str">
            <v>INTERIOR</v>
          </cell>
          <cell r="R268" t="str">
            <v xml:space="preserve">  </v>
          </cell>
          <cell r="S268" t="str">
            <v>&gt;60</v>
          </cell>
          <cell r="T268" t="str">
            <v>Entry Production Color Low/Mid</v>
          </cell>
          <cell r="U268" t="str">
            <v>Entry Production</v>
          </cell>
          <cell r="V268" t="str">
            <v>Ciudad principal</v>
          </cell>
          <cell r="W268" t="str">
            <v>3-&gt;60</v>
          </cell>
          <cell r="X268">
            <v>1</v>
          </cell>
          <cell r="Y268">
            <v>1573.0000000000002</v>
          </cell>
          <cell r="Z268">
            <v>1</v>
          </cell>
          <cell r="AA268">
            <v>2.9</v>
          </cell>
          <cell r="AB268">
            <v>4</v>
          </cell>
          <cell r="AC268">
            <v>0.72499999999999998</v>
          </cell>
          <cell r="AD268">
            <v>0</v>
          </cell>
          <cell r="AE268">
            <v>0</v>
          </cell>
          <cell r="AF268">
            <v>43563</v>
          </cell>
          <cell r="AG268">
            <v>43564</v>
          </cell>
          <cell r="AH268">
            <v>1</v>
          </cell>
          <cell r="AI268" t="str">
            <v>0-1 día</v>
          </cell>
          <cell r="AJ268">
            <v>0</v>
          </cell>
          <cell r="AK268">
            <v>0</v>
          </cell>
          <cell r="AL268">
            <v>0</v>
          </cell>
          <cell r="AM268">
            <v>1573.0000000000002</v>
          </cell>
          <cell r="AN268">
            <v>1651.65</v>
          </cell>
          <cell r="AO268">
            <v>3</v>
          </cell>
        </row>
        <row r="269">
          <cell r="B269" t="str">
            <v>0PW41120311</v>
          </cell>
          <cell r="C269" t="str">
            <v>0PW4112031</v>
          </cell>
          <cell r="D269" t="str">
            <v>ABR-19</v>
          </cell>
          <cell r="E269">
            <v>1</v>
          </cell>
          <cell r="F269" t="str">
            <v>2021867</v>
          </cell>
          <cell r="G269" t="str">
            <v>SR MANTENIMIENTO CORRECTIVO</v>
          </cell>
          <cell r="H269" t="str">
            <v>7142</v>
          </cell>
          <cell r="I269" t="str">
            <v>08/04/2019 15:17</v>
          </cell>
          <cell r="J269" t="str">
            <v>100038</v>
          </cell>
          <cell r="K269" t="str">
            <v>PITSS</v>
          </cell>
          <cell r="L269" t="str">
            <v>ASP</v>
          </cell>
          <cell r="M269" t="str">
            <v>OFFICE DEPOT DE MEXICO SA DE CV</v>
          </cell>
          <cell r="N269" t="str">
            <v>BLV ISIDRO FABELA SUR 600</v>
          </cell>
          <cell r="O269" t="str">
            <v>TOLUCA-MEX</v>
          </cell>
          <cell r="P269">
            <v>0</v>
          </cell>
          <cell r="Q269" t="str">
            <v>INTERIOR</v>
          </cell>
          <cell r="R269">
            <v>18</v>
          </cell>
          <cell r="S269" t="str">
            <v>Entre 16 y 30</v>
          </cell>
          <cell r="T269" t="str">
            <v>WF Mono Systems and Legacy Color</v>
          </cell>
          <cell r="U269" t="str">
            <v>WF</v>
          </cell>
          <cell r="V269" t="str">
            <v>Ciudad principal</v>
          </cell>
          <cell r="W269" t="str">
            <v>3-Entre 16 y 30</v>
          </cell>
          <cell r="X269">
            <v>1.05</v>
          </cell>
          <cell r="Y269">
            <v>1651.6500000000003</v>
          </cell>
          <cell r="Z269">
            <v>1</v>
          </cell>
          <cell r="AA269">
            <v>2.2200000000000002</v>
          </cell>
          <cell r="AB269">
            <v>4</v>
          </cell>
          <cell r="AC269">
            <v>0.55500000000000005</v>
          </cell>
          <cell r="AD269">
            <v>0</v>
          </cell>
          <cell r="AE269">
            <v>0</v>
          </cell>
          <cell r="AF269">
            <v>43564</v>
          </cell>
          <cell r="AG269">
            <v>43564</v>
          </cell>
          <cell r="AH269">
            <v>0</v>
          </cell>
          <cell r="AI269" t="str">
            <v>0-1 día</v>
          </cell>
          <cell r="AJ269">
            <v>0</v>
          </cell>
          <cell r="AK269">
            <v>0</v>
          </cell>
          <cell r="AL269">
            <v>0</v>
          </cell>
          <cell r="AM269">
            <v>1651.6500000000003</v>
          </cell>
          <cell r="AN269">
            <v>1651.65</v>
          </cell>
          <cell r="AO269">
            <v>1</v>
          </cell>
        </row>
        <row r="270">
          <cell r="B270" t="str">
            <v>09RA6645531</v>
          </cell>
          <cell r="C270" t="str">
            <v>09RA664553</v>
          </cell>
          <cell r="D270" t="str">
            <v>ABR-19</v>
          </cell>
          <cell r="E270">
            <v>1</v>
          </cell>
          <cell r="F270" t="str">
            <v>2021923</v>
          </cell>
          <cell r="G270" t="str">
            <v>SR MANTENIMIENTO CORRECTIVO</v>
          </cell>
          <cell r="H270" t="str">
            <v>0506</v>
          </cell>
          <cell r="I270" t="str">
            <v>08/04/2019 16:38</v>
          </cell>
          <cell r="J270" t="str">
            <v>500089</v>
          </cell>
          <cell r="K270" t="str">
            <v>PITSS</v>
          </cell>
          <cell r="L270" t="str">
            <v>ASP</v>
          </cell>
          <cell r="M270" t="str">
            <v>APTIV CONTRACT SERVICES S DE RL DE CV</v>
          </cell>
          <cell r="N270" t="str">
            <v>AV HERMANOS ESCOBAR No 5756</v>
          </cell>
          <cell r="O270" t="str">
            <v>Ciudad Juarez-CHIH</v>
          </cell>
          <cell r="P270">
            <v>1</v>
          </cell>
          <cell r="Q270" t="str">
            <v>INTERIOR</v>
          </cell>
          <cell r="R270">
            <v>13</v>
          </cell>
          <cell r="S270" t="str">
            <v>Entre 7 y 15</v>
          </cell>
          <cell r="T270" t="str">
            <v>Color Laser Printers</v>
          </cell>
          <cell r="U270" t="str">
            <v>A4</v>
          </cell>
          <cell r="V270" t="str">
            <v>Ciudad principal</v>
          </cell>
          <cell r="W270" t="str">
            <v>1-Entre 7 y 15</v>
          </cell>
          <cell r="X270">
            <v>0</v>
          </cell>
          <cell r="Y270">
            <v>0</v>
          </cell>
          <cell r="Z270">
            <v>1</v>
          </cell>
          <cell r="AA270">
            <v>0</v>
          </cell>
          <cell r="AB270">
            <v>5</v>
          </cell>
          <cell r="AC270">
            <v>0</v>
          </cell>
          <cell r="AD270">
            <v>0</v>
          </cell>
          <cell r="AE270">
            <v>0</v>
          </cell>
          <cell r="AF270">
            <v>43563</v>
          </cell>
          <cell r="AG270">
            <v>43564</v>
          </cell>
          <cell r="AH270">
            <v>1</v>
          </cell>
          <cell r="AI270" t="str">
            <v>0-1 día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1</v>
          </cell>
        </row>
        <row r="271">
          <cell r="B271" t="str">
            <v>AT02158671</v>
          </cell>
          <cell r="C271" t="str">
            <v>AT0215867</v>
          </cell>
          <cell r="D271" t="str">
            <v>ABR-19</v>
          </cell>
          <cell r="E271">
            <v>1</v>
          </cell>
          <cell r="F271" t="str">
            <v>2021857</v>
          </cell>
          <cell r="G271" t="str">
            <v>SR MANTENIMIENTO CORRECTIVO</v>
          </cell>
          <cell r="H271" t="str">
            <v>7803</v>
          </cell>
          <cell r="I271" t="str">
            <v>08/04/2019 15:08</v>
          </cell>
          <cell r="J271" t="str">
            <v>800147</v>
          </cell>
          <cell r="K271" t="str">
            <v>PITSS</v>
          </cell>
          <cell r="L271" t="str">
            <v>ASP</v>
          </cell>
          <cell r="M271" t="str">
            <v>SMC CORPORATION MEXICO SA DE CV</v>
          </cell>
          <cell r="N271" t="str">
            <v>CARR SILAO-TREJO KM 2.5 S/N</v>
          </cell>
          <cell r="O271" t="str">
            <v>SILAO-GTO</v>
          </cell>
          <cell r="P271">
            <v>0</v>
          </cell>
          <cell r="Q271" t="str">
            <v>INTERIOR</v>
          </cell>
          <cell r="R271">
            <v>2685</v>
          </cell>
          <cell r="S271" t="str">
            <v>&gt;60</v>
          </cell>
          <cell r="T271" t="str">
            <v>A3 Color Solid Ink MFPs</v>
          </cell>
          <cell r="U271" t="str">
            <v>A3</v>
          </cell>
          <cell r="V271" t="str">
            <v>Otras</v>
          </cell>
          <cell r="W271" t="str">
            <v>2-&gt;60</v>
          </cell>
          <cell r="X271">
            <v>1.1000000000000001</v>
          </cell>
          <cell r="Y271">
            <v>1501.5000000000002</v>
          </cell>
          <cell r="Z271">
            <v>1</v>
          </cell>
          <cell r="AA271">
            <v>2.87</v>
          </cell>
          <cell r="AB271">
            <v>9</v>
          </cell>
          <cell r="AC271">
            <v>0.31888888888888889</v>
          </cell>
          <cell r="AD271">
            <v>0</v>
          </cell>
          <cell r="AE271">
            <v>0</v>
          </cell>
          <cell r="AF271">
            <v>43564</v>
          </cell>
          <cell r="AG271">
            <v>43564</v>
          </cell>
          <cell r="AH271">
            <v>0</v>
          </cell>
          <cell r="AI271" t="str">
            <v>0-1 día</v>
          </cell>
          <cell r="AJ271">
            <v>0</v>
          </cell>
          <cell r="AK271">
            <v>0</v>
          </cell>
          <cell r="AL271">
            <v>0</v>
          </cell>
          <cell r="AM271">
            <v>1501.5000000000002</v>
          </cell>
          <cell r="AN271" t="e">
            <v>#N/A</v>
          </cell>
          <cell r="AO271">
            <v>1</v>
          </cell>
        </row>
        <row r="272">
          <cell r="B272" t="str">
            <v>0D6X4653271</v>
          </cell>
          <cell r="C272" t="str">
            <v>0D6X465327</v>
          </cell>
          <cell r="D272" t="str">
            <v>ABR-19</v>
          </cell>
          <cell r="E272">
            <v>1</v>
          </cell>
          <cell r="F272" t="str">
            <v>2021871</v>
          </cell>
          <cell r="G272" t="str">
            <v>SR MANTENIMIENTO CORRECTIVO</v>
          </cell>
          <cell r="H272" t="str">
            <v>4624</v>
          </cell>
          <cell r="I272" t="str">
            <v>08/04/2019 15:26</v>
          </cell>
          <cell r="J272" t="str">
            <v>500066</v>
          </cell>
          <cell r="K272" t="str">
            <v>PITSS</v>
          </cell>
          <cell r="L272" t="str">
            <v>ASP</v>
          </cell>
          <cell r="M272" t="str">
            <v>HONEYWELL AUTOMOTIVE DE MEXICO S DE RL DE CV</v>
          </cell>
          <cell r="N272" t="str">
            <v>BLVD MILLENIUM No 211</v>
          </cell>
          <cell r="O272" t="str">
            <v>Apodaca-NL</v>
          </cell>
          <cell r="P272">
            <v>0</v>
          </cell>
          <cell r="Q272" t="str">
            <v>INTERIOR</v>
          </cell>
          <cell r="R272">
            <v>966</v>
          </cell>
          <cell r="S272" t="str">
            <v>&gt;60</v>
          </cell>
          <cell r="T272" t="str">
            <v>Entry Mono Printers</v>
          </cell>
          <cell r="U272" t="str">
            <v>A4</v>
          </cell>
          <cell r="V272" t="str">
            <v>Otras</v>
          </cell>
          <cell r="W272" t="str">
            <v>1-&gt;60</v>
          </cell>
          <cell r="X272">
            <v>1.05</v>
          </cell>
          <cell r="Y272">
            <v>750.75000000000011</v>
          </cell>
          <cell r="Z272">
            <v>1</v>
          </cell>
          <cell r="AA272">
            <v>2.0699999999999998</v>
          </cell>
          <cell r="AB272">
            <v>9</v>
          </cell>
          <cell r="AC272">
            <v>0.22999999999999998</v>
          </cell>
          <cell r="AD272">
            <v>0</v>
          </cell>
          <cell r="AE272">
            <v>0</v>
          </cell>
          <cell r="AF272">
            <v>43564</v>
          </cell>
          <cell r="AG272">
            <v>43564</v>
          </cell>
          <cell r="AH272">
            <v>0</v>
          </cell>
          <cell r="AI272" t="str">
            <v>0-1 día</v>
          </cell>
          <cell r="AJ272">
            <v>0</v>
          </cell>
          <cell r="AK272">
            <v>0</v>
          </cell>
          <cell r="AL272">
            <v>0</v>
          </cell>
          <cell r="AM272">
            <v>750.75000000000011</v>
          </cell>
          <cell r="AN272">
            <v>0</v>
          </cell>
          <cell r="AO272">
            <v>1</v>
          </cell>
        </row>
        <row r="273">
          <cell r="B273" t="str">
            <v>0D6X4516481</v>
          </cell>
          <cell r="C273" t="str">
            <v>0D6X451648</v>
          </cell>
          <cell r="D273" t="str">
            <v>ABR-19</v>
          </cell>
          <cell r="E273">
            <v>1</v>
          </cell>
          <cell r="F273" t="str">
            <v>2021909</v>
          </cell>
          <cell r="G273" t="str">
            <v>SR MANTENIMIENTO CORRECTIVO</v>
          </cell>
          <cell r="H273" t="str">
            <v>4624</v>
          </cell>
          <cell r="I273" t="str">
            <v>08/04/2019 16:08</v>
          </cell>
          <cell r="J273" t="str">
            <v>500159</v>
          </cell>
          <cell r="K273" t="str">
            <v>PITSS</v>
          </cell>
          <cell r="L273" t="str">
            <v>ASP</v>
          </cell>
          <cell r="M273" t="str">
            <v>HONEYWELL AUTOMOTIVE DE MEXICO S DE RL DE CV</v>
          </cell>
          <cell r="N273" t="str">
            <v>CRISTOBAL COLON 11364</v>
          </cell>
          <cell r="O273" t="str">
            <v>CHIHUAHUA-CHIH</v>
          </cell>
          <cell r="P273">
            <v>0</v>
          </cell>
          <cell r="Q273" t="str">
            <v>INTERIOR</v>
          </cell>
          <cell r="R273">
            <v>306</v>
          </cell>
          <cell r="S273" t="str">
            <v>&gt;60</v>
          </cell>
          <cell r="T273" t="str">
            <v>Entry Mono Printers</v>
          </cell>
          <cell r="U273" t="str">
            <v>A4</v>
          </cell>
          <cell r="V273" t="str">
            <v>Ciudad principal</v>
          </cell>
          <cell r="W273" t="str">
            <v>1-&gt;60</v>
          </cell>
          <cell r="X273">
            <v>1.05</v>
          </cell>
          <cell r="Y273">
            <v>750.75000000000011</v>
          </cell>
          <cell r="Z273">
            <v>1</v>
          </cell>
          <cell r="AA273">
            <v>1.37</v>
          </cell>
          <cell r="AB273">
            <v>5</v>
          </cell>
          <cell r="AC273">
            <v>0.27400000000000002</v>
          </cell>
          <cell r="AD273">
            <v>0</v>
          </cell>
          <cell r="AE273">
            <v>0</v>
          </cell>
          <cell r="AF273">
            <v>43564</v>
          </cell>
          <cell r="AG273">
            <v>43564</v>
          </cell>
          <cell r="AH273">
            <v>0</v>
          </cell>
          <cell r="AI273" t="str">
            <v>0-1 día</v>
          </cell>
          <cell r="AJ273">
            <v>0</v>
          </cell>
          <cell r="AK273">
            <v>0</v>
          </cell>
          <cell r="AL273">
            <v>0</v>
          </cell>
          <cell r="AM273">
            <v>750.75000000000011</v>
          </cell>
          <cell r="AN273">
            <v>429</v>
          </cell>
          <cell r="AO273">
            <v>1</v>
          </cell>
        </row>
        <row r="274">
          <cell r="B274" t="str">
            <v>0BG29514721</v>
          </cell>
          <cell r="C274" t="str">
            <v>0BG2951472</v>
          </cell>
          <cell r="D274" t="str">
            <v>ABR-19</v>
          </cell>
          <cell r="E274">
            <v>1</v>
          </cell>
          <cell r="F274" t="str">
            <v>2021961</v>
          </cell>
          <cell r="G274" t="str">
            <v>SR MANTENIMIENTO CORRECTIVO</v>
          </cell>
          <cell r="H274" t="str">
            <v>4395</v>
          </cell>
          <cell r="I274" t="str">
            <v>08/04/2019 17:48</v>
          </cell>
          <cell r="J274" t="str">
            <v>800183</v>
          </cell>
          <cell r="K274" t="str">
            <v>PITSS</v>
          </cell>
          <cell r="L274" t="str">
            <v>ASP</v>
          </cell>
          <cell r="M274" t="str">
            <v>OFFICE DEPOT DE MEXICO SA DE CV</v>
          </cell>
          <cell r="N274" t="str">
            <v>AMERICAS 655</v>
          </cell>
          <cell r="O274" t="str">
            <v>GUADALAJARA-JAL</v>
          </cell>
          <cell r="P274">
            <v>0</v>
          </cell>
          <cell r="Q274" t="str">
            <v>INTERIOR</v>
          </cell>
          <cell r="R274">
            <v>11</v>
          </cell>
          <cell r="S274" t="str">
            <v>Entre 7 y 15</v>
          </cell>
          <cell r="T274" t="str">
            <v>Light Production Digital Business</v>
          </cell>
          <cell r="U274" t="str">
            <v>Entry Production</v>
          </cell>
          <cell r="V274" t="str">
            <v>Ciudad principal</v>
          </cell>
          <cell r="W274" t="str">
            <v>3-Entre 7 y 15</v>
          </cell>
          <cell r="X274">
            <v>0.8</v>
          </cell>
          <cell r="Y274">
            <v>1258.4000000000003</v>
          </cell>
          <cell r="Z274">
            <v>1</v>
          </cell>
          <cell r="AA274">
            <v>0</v>
          </cell>
          <cell r="AB274">
            <v>4</v>
          </cell>
          <cell r="AC274">
            <v>0</v>
          </cell>
          <cell r="AD274">
            <v>0</v>
          </cell>
          <cell r="AE274">
            <v>0</v>
          </cell>
          <cell r="AF274">
            <v>43564</v>
          </cell>
          <cell r="AG274">
            <v>43564</v>
          </cell>
          <cell r="AH274">
            <v>0</v>
          </cell>
          <cell r="AI274" t="str">
            <v>0-1 día</v>
          </cell>
          <cell r="AJ274">
            <v>0</v>
          </cell>
          <cell r="AK274">
            <v>0</v>
          </cell>
          <cell r="AL274">
            <v>0</v>
          </cell>
          <cell r="AM274">
            <v>1258.4000000000003</v>
          </cell>
          <cell r="AN274">
            <v>1258.4000000000001</v>
          </cell>
          <cell r="AO274">
            <v>2</v>
          </cell>
        </row>
        <row r="275">
          <cell r="B275" t="str">
            <v>0A4T5583791</v>
          </cell>
          <cell r="C275" t="str">
            <v>0A4T558379</v>
          </cell>
          <cell r="D275" t="str">
            <v>ABR-19</v>
          </cell>
          <cell r="E275">
            <v>1</v>
          </cell>
          <cell r="F275" t="str">
            <v>2019657</v>
          </cell>
          <cell r="G275" t="str">
            <v>SR MANTENIMIENTO CORRECTIVO</v>
          </cell>
          <cell r="H275" t="str">
            <v>3611</v>
          </cell>
          <cell r="I275" t="str">
            <v>03/04/2019 20:45</v>
          </cell>
          <cell r="J275" t="str">
            <v>800192</v>
          </cell>
          <cell r="K275" t="str">
            <v>PITSS</v>
          </cell>
          <cell r="L275" t="str">
            <v>ASP</v>
          </cell>
          <cell r="M275" t="str">
            <v>OPERADORA OMX SA DE CV</v>
          </cell>
          <cell r="N275" t="str">
            <v>AV VALLE DE SAN ISIDRO 530</v>
          </cell>
          <cell r="O275" t="str">
            <v>ZAPOPAN-JAL</v>
          </cell>
          <cell r="P275">
            <v>0</v>
          </cell>
          <cell r="Q275" t="str">
            <v>INTERIOR</v>
          </cell>
          <cell r="R275">
            <v>33</v>
          </cell>
          <cell r="S275" t="str">
            <v>Entre 31 y 60</v>
          </cell>
          <cell r="T275" t="str">
            <v>Entry Mono Printers</v>
          </cell>
          <cell r="U275" t="str">
            <v>A4</v>
          </cell>
          <cell r="V275" t="str">
            <v>Ciudad principal</v>
          </cell>
          <cell r="W275" t="str">
            <v>1-Entre 31 y 60</v>
          </cell>
          <cell r="X275">
            <v>0.8</v>
          </cell>
          <cell r="Y275">
            <v>572.00000000000011</v>
          </cell>
          <cell r="Z275">
            <v>1</v>
          </cell>
          <cell r="AA275">
            <v>0.82</v>
          </cell>
          <cell r="AB275">
            <v>5</v>
          </cell>
          <cell r="AC275">
            <v>0.16399999999999998</v>
          </cell>
          <cell r="AD275">
            <v>0</v>
          </cell>
          <cell r="AE275">
            <v>0</v>
          </cell>
          <cell r="AF275">
            <v>43564</v>
          </cell>
          <cell r="AG275">
            <v>43564</v>
          </cell>
          <cell r="AH275">
            <v>0</v>
          </cell>
          <cell r="AI275" t="str">
            <v>0-1 día</v>
          </cell>
          <cell r="AJ275">
            <v>0</v>
          </cell>
          <cell r="AK275">
            <v>0</v>
          </cell>
          <cell r="AL275">
            <v>0</v>
          </cell>
          <cell r="AM275">
            <v>572.00000000000011</v>
          </cell>
          <cell r="AN275">
            <v>429</v>
          </cell>
          <cell r="AO275">
            <v>1</v>
          </cell>
        </row>
        <row r="276">
          <cell r="B276" t="str">
            <v>0E1B0880971</v>
          </cell>
          <cell r="C276" t="str">
            <v>0E1B088097</v>
          </cell>
          <cell r="D276" t="str">
            <v>ABR-19</v>
          </cell>
          <cell r="E276">
            <v>1</v>
          </cell>
          <cell r="F276" t="str">
            <v>2021989</v>
          </cell>
          <cell r="G276" t="str">
            <v>SR MANTENIMIENTO CORRECTIVO</v>
          </cell>
          <cell r="H276" t="str">
            <v>6656</v>
          </cell>
          <cell r="I276" t="str">
            <v>08/04/2019 20:04</v>
          </cell>
          <cell r="J276" t="str">
            <v>100037</v>
          </cell>
          <cell r="K276" t="str">
            <v>PITSS</v>
          </cell>
          <cell r="L276" t="str">
            <v>ASP</v>
          </cell>
          <cell r="M276" t="str">
            <v>MAGNETI MARELLI TOLUCA MEXICO S DE RL DE CV</v>
          </cell>
          <cell r="N276" t="str">
            <v>AV DE LA INDUSTRIA AUTOMOTRIZ No 7 MZ-4 LT-3</v>
          </cell>
          <cell r="O276" t="str">
            <v>Mexico-MEX</v>
          </cell>
          <cell r="P276">
            <v>0</v>
          </cell>
          <cell r="Q276" t="str">
            <v>INTERIOR</v>
          </cell>
          <cell r="R276">
            <v>283</v>
          </cell>
          <cell r="S276" t="str">
            <v>&gt;60</v>
          </cell>
          <cell r="T276" t="str">
            <v>Color Laser Printers</v>
          </cell>
          <cell r="U276" t="str">
            <v>A4</v>
          </cell>
          <cell r="V276" t="str">
            <v>Ciudad principal</v>
          </cell>
          <cell r="W276" t="str">
            <v>1-&gt;60</v>
          </cell>
          <cell r="X276">
            <v>1.05</v>
          </cell>
          <cell r="Y276">
            <v>750.75000000000011</v>
          </cell>
          <cell r="Z276">
            <v>1</v>
          </cell>
          <cell r="AA276">
            <v>1.65</v>
          </cell>
          <cell r="AB276">
            <v>5</v>
          </cell>
          <cell r="AC276">
            <v>0.32999999999999996</v>
          </cell>
          <cell r="AD276">
            <v>0</v>
          </cell>
          <cell r="AE276">
            <v>0</v>
          </cell>
          <cell r="AF276">
            <v>43564</v>
          </cell>
          <cell r="AG276">
            <v>43564</v>
          </cell>
          <cell r="AH276">
            <v>0</v>
          </cell>
          <cell r="AI276" t="str">
            <v>0-1 día</v>
          </cell>
          <cell r="AJ276">
            <v>0</v>
          </cell>
          <cell r="AK276">
            <v>0</v>
          </cell>
          <cell r="AL276">
            <v>0</v>
          </cell>
          <cell r="AM276">
            <v>750.75000000000011</v>
          </cell>
          <cell r="AN276">
            <v>750.75</v>
          </cell>
          <cell r="AO276">
            <v>1</v>
          </cell>
        </row>
        <row r="277">
          <cell r="B277" t="str">
            <v>0BG29403741</v>
          </cell>
          <cell r="C277" t="str">
            <v>0BG2940374</v>
          </cell>
          <cell r="D277" t="str">
            <v>ABR-19</v>
          </cell>
          <cell r="E277">
            <v>1</v>
          </cell>
          <cell r="F277" t="str">
            <v>2021959</v>
          </cell>
          <cell r="G277" t="str">
            <v>SR MANTENIMIENTO CORRECTIVO</v>
          </cell>
          <cell r="H277" t="str">
            <v>4395</v>
          </cell>
          <cell r="I277" t="str">
            <v>08/04/2019 17:45</v>
          </cell>
          <cell r="J277" t="str">
            <v>800183</v>
          </cell>
          <cell r="K277" t="str">
            <v>PITSS</v>
          </cell>
          <cell r="L277" t="str">
            <v>ASP</v>
          </cell>
          <cell r="M277" t="str">
            <v>OFFICE DEPOT DE MEXICO SA DE CV</v>
          </cell>
          <cell r="N277" t="str">
            <v>AMERICAS 655</v>
          </cell>
          <cell r="O277" t="str">
            <v>GUADALAJARA-JAL</v>
          </cell>
          <cell r="P277">
            <v>0</v>
          </cell>
          <cell r="Q277" t="str">
            <v>INTERIOR</v>
          </cell>
          <cell r="R277">
            <v>11</v>
          </cell>
          <cell r="S277" t="str">
            <v>Entre 7 y 15</v>
          </cell>
          <cell r="T277" t="str">
            <v>Light Production Digital Business</v>
          </cell>
          <cell r="U277" t="str">
            <v>Entry Production</v>
          </cell>
          <cell r="V277" t="str">
            <v>Ciudad principal</v>
          </cell>
          <cell r="W277" t="str">
            <v>3-Entre 7 y 15</v>
          </cell>
          <cell r="X277">
            <v>0.8</v>
          </cell>
          <cell r="Y277">
            <v>1258.4000000000003</v>
          </cell>
          <cell r="Z277">
            <v>1</v>
          </cell>
          <cell r="AA277">
            <v>1.17</v>
          </cell>
          <cell r="AB277">
            <v>4</v>
          </cell>
          <cell r="AC277">
            <v>0.29249999999999998</v>
          </cell>
          <cell r="AD277">
            <v>0</v>
          </cell>
          <cell r="AE277">
            <v>0</v>
          </cell>
          <cell r="AF277">
            <v>43564</v>
          </cell>
          <cell r="AG277">
            <v>43564</v>
          </cell>
          <cell r="AH277">
            <v>0</v>
          </cell>
          <cell r="AI277" t="str">
            <v>0-1 día</v>
          </cell>
          <cell r="AJ277">
            <v>0</v>
          </cell>
          <cell r="AK277">
            <v>0</v>
          </cell>
          <cell r="AL277">
            <v>0</v>
          </cell>
          <cell r="AM277">
            <v>1258.4000000000003</v>
          </cell>
          <cell r="AN277">
            <v>1258.4000000000001</v>
          </cell>
          <cell r="AO277">
            <v>2</v>
          </cell>
        </row>
        <row r="278">
          <cell r="B278" t="str">
            <v>0C4X0039451</v>
          </cell>
          <cell r="C278" t="str">
            <v>0C4X003945</v>
          </cell>
          <cell r="D278" t="str">
            <v>ABR-19</v>
          </cell>
          <cell r="E278">
            <v>1</v>
          </cell>
          <cell r="F278" t="str">
            <v>2021953</v>
          </cell>
          <cell r="G278" t="str">
            <v>SR MANTENIMIENTO CORRECTIVO</v>
          </cell>
          <cell r="H278" t="str">
            <v>3658</v>
          </cell>
          <cell r="I278" t="str">
            <v>08/04/2019 17:21</v>
          </cell>
          <cell r="J278" t="str">
            <v>500159</v>
          </cell>
          <cell r="K278" t="str">
            <v>PITSS</v>
          </cell>
          <cell r="L278" t="str">
            <v>ASP</v>
          </cell>
          <cell r="M278" t="str">
            <v>RADIOMOVIL DIPSA SA DE CV</v>
          </cell>
          <cell r="N278" t="str">
            <v>BLVD  FRANCISCO VILLA REAL TORRES No 2050 SUB ANCL</v>
          </cell>
          <cell r="O278" t="str">
            <v>Ciudad Juarez-CHIH</v>
          </cell>
          <cell r="P278">
            <v>0</v>
          </cell>
          <cell r="Q278" t="str">
            <v>INTERIOR</v>
          </cell>
          <cell r="R278">
            <v>105</v>
          </cell>
          <cell r="S278" t="str">
            <v>&gt;60</v>
          </cell>
          <cell r="T278" t="str">
            <v>A4 Mono MFPs</v>
          </cell>
          <cell r="U278" t="str">
            <v>A4</v>
          </cell>
          <cell r="V278" t="str">
            <v>Ciudad principal</v>
          </cell>
          <cell r="W278" t="str">
            <v>1-&gt;60</v>
          </cell>
          <cell r="X278">
            <v>1.05</v>
          </cell>
          <cell r="Y278">
            <v>750.75000000000011</v>
          </cell>
          <cell r="Z278">
            <v>1</v>
          </cell>
          <cell r="AA278">
            <v>1.65</v>
          </cell>
          <cell r="AB278">
            <v>5</v>
          </cell>
          <cell r="AC278">
            <v>0.32999999999999996</v>
          </cell>
          <cell r="AD278">
            <v>0</v>
          </cell>
          <cell r="AE278">
            <v>0</v>
          </cell>
          <cell r="AF278">
            <v>43564</v>
          </cell>
          <cell r="AG278">
            <v>43564</v>
          </cell>
          <cell r="AH278">
            <v>0</v>
          </cell>
          <cell r="AI278" t="str">
            <v>0-1 día</v>
          </cell>
          <cell r="AJ278">
            <v>0</v>
          </cell>
          <cell r="AK278">
            <v>0</v>
          </cell>
          <cell r="AL278">
            <v>0</v>
          </cell>
          <cell r="AM278">
            <v>750.75000000000011</v>
          </cell>
          <cell r="AN278">
            <v>750.75</v>
          </cell>
          <cell r="AO278">
            <v>1</v>
          </cell>
        </row>
        <row r="279">
          <cell r="B279" t="str">
            <v>0BG09736871</v>
          </cell>
          <cell r="C279" t="str">
            <v>0BG0973687</v>
          </cell>
          <cell r="D279" t="str">
            <v>ABR-19</v>
          </cell>
          <cell r="E279">
            <v>1</v>
          </cell>
          <cell r="F279" t="str">
            <v>2019873</v>
          </cell>
          <cell r="G279" t="str">
            <v>SR MANTENIMIENTO CORRECTIVO</v>
          </cell>
          <cell r="H279" t="str">
            <v>4310</v>
          </cell>
          <cell r="I279" t="str">
            <v>04/04/2019 09:26</v>
          </cell>
          <cell r="J279" t="str">
            <v>500083</v>
          </cell>
          <cell r="K279" t="str">
            <v>PITSS</v>
          </cell>
          <cell r="L279" t="str">
            <v>ASP</v>
          </cell>
          <cell r="M279" t="str">
            <v>OPERADORA OMX SA DE CV</v>
          </cell>
          <cell r="N279" t="str">
            <v>AV JOSE ELEUTERIO GONZALEZ No 315 INT 7C</v>
          </cell>
          <cell r="O279" t="str">
            <v>Monterrey-NL</v>
          </cell>
          <cell r="P279">
            <v>0</v>
          </cell>
          <cell r="Q279" t="str">
            <v>INTERIOR</v>
          </cell>
          <cell r="R279">
            <v>51</v>
          </cell>
          <cell r="S279" t="str">
            <v>Entre 31 y 60</v>
          </cell>
          <cell r="T279" t="str">
            <v>Light Production Digital Business</v>
          </cell>
          <cell r="U279" t="str">
            <v>Entry Production</v>
          </cell>
          <cell r="V279" t="str">
            <v>Ciudad principal</v>
          </cell>
          <cell r="W279" t="str">
            <v>3-Entre 31 y 60</v>
          </cell>
          <cell r="X279">
            <v>1.1000000000000001</v>
          </cell>
          <cell r="Y279">
            <v>1730.3000000000004</v>
          </cell>
          <cell r="Z279">
            <v>1</v>
          </cell>
          <cell r="AA279">
            <v>2.0699999999999998</v>
          </cell>
          <cell r="AB279">
            <v>4</v>
          </cell>
          <cell r="AC279">
            <v>0.51749999999999996</v>
          </cell>
          <cell r="AD279">
            <v>0</v>
          </cell>
          <cell r="AE279">
            <v>0</v>
          </cell>
          <cell r="AF279">
            <v>43564</v>
          </cell>
          <cell r="AG279">
            <v>43564</v>
          </cell>
          <cell r="AH279">
            <v>0</v>
          </cell>
          <cell r="AI279" t="str">
            <v>0-1 día</v>
          </cell>
          <cell r="AJ279">
            <v>0</v>
          </cell>
          <cell r="AK279">
            <v>0</v>
          </cell>
          <cell r="AL279">
            <v>0</v>
          </cell>
          <cell r="AM279">
            <v>1730.3000000000004</v>
          </cell>
          <cell r="AN279">
            <v>1730.3</v>
          </cell>
          <cell r="AO279">
            <v>2</v>
          </cell>
        </row>
        <row r="280">
          <cell r="B280" t="str">
            <v>0EX96647781</v>
          </cell>
          <cell r="C280" t="str">
            <v>0EX9664778</v>
          </cell>
          <cell r="D280" t="str">
            <v>ABR-19</v>
          </cell>
          <cell r="E280">
            <v>1</v>
          </cell>
          <cell r="F280" t="str">
            <v>2021667</v>
          </cell>
          <cell r="G280" t="str">
            <v>SR MANTENIMIENTO CORRECTIVO</v>
          </cell>
          <cell r="H280" t="str">
            <v>5866</v>
          </cell>
          <cell r="I280" t="str">
            <v>08/04/2019 12:07</v>
          </cell>
          <cell r="J280" t="str">
            <v>500028</v>
          </cell>
          <cell r="K280" t="str">
            <v>PITSS</v>
          </cell>
          <cell r="L280" t="str">
            <v>ASP</v>
          </cell>
          <cell r="M280" t="str">
            <v>APTIV CONTRACT SERVICES NORESTE S DE RL DE CV</v>
          </cell>
          <cell r="N280" t="str">
            <v>AV DE LOS ALAMOS No 80</v>
          </cell>
          <cell r="O280" t="str">
            <v>Linares-NL</v>
          </cell>
          <cell r="P280">
            <v>0</v>
          </cell>
          <cell r="Q280" t="str">
            <v>INTERIOR</v>
          </cell>
          <cell r="R280">
            <v>17</v>
          </cell>
          <cell r="S280" t="str">
            <v>Entre 16 y 30</v>
          </cell>
          <cell r="T280" t="str">
            <v>Departmental Digital</v>
          </cell>
          <cell r="U280" t="str">
            <v>A3</v>
          </cell>
          <cell r="V280" t="str">
            <v>Otras</v>
          </cell>
          <cell r="W280" t="str">
            <v>2-Entre 16 y 30</v>
          </cell>
          <cell r="X280">
            <v>0.8</v>
          </cell>
          <cell r="Y280">
            <v>1092</v>
          </cell>
          <cell r="Z280">
            <v>1</v>
          </cell>
          <cell r="AA280">
            <v>6.38</v>
          </cell>
          <cell r="AB280">
            <v>9</v>
          </cell>
          <cell r="AC280">
            <v>0.7088888888888889</v>
          </cell>
          <cell r="AD280">
            <v>0</v>
          </cell>
          <cell r="AE280">
            <v>0</v>
          </cell>
          <cell r="AF280">
            <v>43564</v>
          </cell>
          <cell r="AG280">
            <v>43564</v>
          </cell>
          <cell r="AH280">
            <v>0</v>
          </cell>
          <cell r="AI280" t="str">
            <v>0-1 día</v>
          </cell>
          <cell r="AJ280">
            <v>0</v>
          </cell>
          <cell r="AK280">
            <v>0</v>
          </cell>
          <cell r="AL280">
            <v>0</v>
          </cell>
          <cell r="AM280">
            <v>1092</v>
          </cell>
          <cell r="AN280">
            <v>1092</v>
          </cell>
          <cell r="AO280">
            <v>1</v>
          </cell>
        </row>
        <row r="281">
          <cell r="B281" t="str">
            <v>0E2B6643261</v>
          </cell>
          <cell r="C281" t="str">
            <v>0E2B664326</v>
          </cell>
          <cell r="D281" t="str">
            <v>ABR-19</v>
          </cell>
          <cell r="E281">
            <v>1</v>
          </cell>
          <cell r="F281" t="str">
            <v>2019889</v>
          </cell>
          <cell r="G281" t="str">
            <v>SR MANTENIMIENTO CORRECTIVO</v>
          </cell>
          <cell r="H281" t="str">
            <v>0070</v>
          </cell>
          <cell r="I281" t="str">
            <v>04/04/2019 09:45</v>
          </cell>
          <cell r="J281" t="str">
            <v>800146</v>
          </cell>
          <cell r="K281" t="str">
            <v>PITSS</v>
          </cell>
          <cell r="L281" t="str">
            <v>ASP</v>
          </cell>
          <cell r="M281" t="str">
            <v>OPERADORA OMX SA DE CV</v>
          </cell>
          <cell r="N281" t="str">
            <v>BLVD ADOLFO LOPEZ MATEOS 2540</v>
          </cell>
          <cell r="O281" t="str">
            <v>LEON-GTO</v>
          </cell>
          <cell r="P281">
            <v>0</v>
          </cell>
          <cell r="Q281" t="str">
            <v>INTERIOR</v>
          </cell>
          <cell r="R281">
            <v>28</v>
          </cell>
          <cell r="S281" t="str">
            <v>Entre 16 y 30</v>
          </cell>
          <cell r="T281" t="str">
            <v>Entry Production Color Low/Mid</v>
          </cell>
          <cell r="U281" t="str">
            <v>Entry Production</v>
          </cell>
          <cell r="V281" t="str">
            <v>Ciudad principal</v>
          </cell>
          <cell r="W281" t="str">
            <v>3-Entre 16 y 30</v>
          </cell>
          <cell r="X281">
            <v>1.05</v>
          </cell>
          <cell r="Y281">
            <v>1651.6500000000003</v>
          </cell>
          <cell r="Z281">
            <v>1</v>
          </cell>
          <cell r="AA281">
            <v>3.95</v>
          </cell>
          <cell r="AB281">
            <v>4</v>
          </cell>
          <cell r="AC281">
            <v>0.98750000000000004</v>
          </cell>
          <cell r="AD281">
            <v>0</v>
          </cell>
          <cell r="AE281">
            <v>0</v>
          </cell>
          <cell r="AF281">
            <v>43564</v>
          </cell>
          <cell r="AG281">
            <v>43564</v>
          </cell>
          <cell r="AH281">
            <v>0</v>
          </cell>
          <cell r="AI281" t="str">
            <v>0-1 día</v>
          </cell>
          <cell r="AJ281">
            <v>0</v>
          </cell>
          <cell r="AK281">
            <v>0</v>
          </cell>
          <cell r="AL281">
            <v>0</v>
          </cell>
          <cell r="AM281">
            <v>1651.6500000000003</v>
          </cell>
          <cell r="AN281">
            <v>1730.3</v>
          </cell>
          <cell r="AO281">
            <v>1</v>
          </cell>
        </row>
        <row r="282">
          <cell r="B282" t="str">
            <v>0XPN3991681</v>
          </cell>
          <cell r="C282" t="str">
            <v>0XPN399168</v>
          </cell>
          <cell r="D282" t="str">
            <v>ABR-19</v>
          </cell>
          <cell r="E282">
            <v>1</v>
          </cell>
          <cell r="F282" t="str">
            <v>2021883</v>
          </cell>
          <cell r="G282" t="str">
            <v>SR MANTENIMIENTO CORRECTIVO</v>
          </cell>
          <cell r="H282" t="str">
            <v>0560</v>
          </cell>
          <cell r="I282" t="str">
            <v>08/04/2019 15:37</v>
          </cell>
          <cell r="J282" t="str">
            <v>800187</v>
          </cell>
          <cell r="K282" t="str">
            <v>PITSS</v>
          </cell>
          <cell r="L282" t="str">
            <v>ASP</v>
          </cell>
          <cell r="M282" t="str">
            <v>OFFICE DEPOT DE MEXICO SA DE CV</v>
          </cell>
          <cell r="N282" t="str">
            <v>PROL ZARAGOZA 62 A</v>
          </cell>
          <cell r="O282" t="str">
            <v>QUERETARO-QRO</v>
          </cell>
          <cell r="P282">
            <v>0</v>
          </cell>
          <cell r="Q282" t="str">
            <v>INTERIOR</v>
          </cell>
          <cell r="R282">
            <v>38</v>
          </cell>
          <cell r="S282" t="str">
            <v>Entre 31 y 60</v>
          </cell>
          <cell r="T282" t="str">
            <v>Entry Production Color Low/Mid</v>
          </cell>
          <cell r="U282" t="str">
            <v>Entry Production</v>
          </cell>
          <cell r="V282" t="str">
            <v>Ciudad principal</v>
          </cell>
          <cell r="W282" t="str">
            <v>3-Entre 31 y 60</v>
          </cell>
          <cell r="X282">
            <v>1.1000000000000001</v>
          </cell>
          <cell r="Y282">
            <v>1730.3000000000004</v>
          </cell>
          <cell r="Z282">
            <v>1</v>
          </cell>
          <cell r="AA282">
            <v>1.88</v>
          </cell>
          <cell r="AB282">
            <v>4</v>
          </cell>
          <cell r="AC282">
            <v>0.47</v>
          </cell>
          <cell r="AD282">
            <v>0</v>
          </cell>
          <cell r="AE282">
            <v>0</v>
          </cell>
          <cell r="AF282">
            <v>43564</v>
          </cell>
          <cell r="AG282">
            <v>43564</v>
          </cell>
          <cell r="AH282">
            <v>0</v>
          </cell>
          <cell r="AI282" t="str">
            <v>0-1 día</v>
          </cell>
          <cell r="AJ282">
            <v>0</v>
          </cell>
          <cell r="AK282">
            <v>0</v>
          </cell>
          <cell r="AL282">
            <v>0</v>
          </cell>
          <cell r="AM282">
            <v>1730.3000000000004</v>
          </cell>
          <cell r="AN282">
            <v>1730.3</v>
          </cell>
          <cell r="AO282">
            <v>1</v>
          </cell>
        </row>
        <row r="283">
          <cell r="B283" t="str">
            <v>0VGW6320643</v>
          </cell>
          <cell r="C283" t="str">
            <v>0VGW632064</v>
          </cell>
          <cell r="D283" t="str">
            <v>ABR-19</v>
          </cell>
          <cell r="E283">
            <v>1</v>
          </cell>
          <cell r="F283" t="str">
            <v>2022231</v>
          </cell>
          <cell r="G283" t="str">
            <v>SR MANTENIMIENTO CORRECTIVO</v>
          </cell>
          <cell r="H283" t="str">
            <v>0251</v>
          </cell>
          <cell r="I283" t="str">
            <v>09/04/2019 09:12</v>
          </cell>
          <cell r="J283" t="str">
            <v>500161</v>
          </cell>
          <cell r="K283" t="str">
            <v>PITSS</v>
          </cell>
          <cell r="L283" t="str">
            <v>ASP</v>
          </cell>
          <cell r="M283" t="str">
            <v>COPY MARTZ PROFESIONAL SA DE CV</v>
          </cell>
          <cell r="N283" t="str">
            <v>PERIFERICO ORTIZ MENA LOCAL 8 SN</v>
          </cell>
          <cell r="O283" t="str">
            <v>CHIHUAHUA-CHIH</v>
          </cell>
          <cell r="P283">
            <v>0</v>
          </cell>
          <cell r="Q283" t="str">
            <v>INTERIOR</v>
          </cell>
          <cell r="R283">
            <v>7</v>
          </cell>
          <cell r="S283" t="str">
            <v>Entre 7 y 15</v>
          </cell>
          <cell r="T283" t="str">
            <v>A3 Professional Color Laser MFPs</v>
          </cell>
          <cell r="U283" t="str">
            <v>A3</v>
          </cell>
          <cell r="V283" t="str">
            <v>Ciudad principal</v>
          </cell>
          <cell r="W283" t="str">
            <v>2-Entre 7 y 15</v>
          </cell>
          <cell r="X283">
            <v>0.6</v>
          </cell>
          <cell r="Y283">
            <v>819</v>
          </cell>
          <cell r="Z283">
            <v>1</v>
          </cell>
          <cell r="AA283">
            <v>1.05</v>
          </cell>
          <cell r="AB283">
            <v>5</v>
          </cell>
          <cell r="AC283">
            <v>0.21000000000000002</v>
          </cell>
          <cell r="AD283">
            <v>0</v>
          </cell>
          <cell r="AE283">
            <v>0</v>
          </cell>
          <cell r="AF283">
            <v>43564</v>
          </cell>
          <cell r="AG283">
            <v>43564</v>
          </cell>
          <cell r="AH283">
            <v>0</v>
          </cell>
          <cell r="AI283" t="str">
            <v>0-1 día</v>
          </cell>
          <cell r="AJ283">
            <v>0</v>
          </cell>
          <cell r="AK283">
            <v>0</v>
          </cell>
          <cell r="AL283">
            <v>0</v>
          </cell>
          <cell r="AM283">
            <v>819</v>
          </cell>
          <cell r="AN283">
            <v>819</v>
          </cell>
          <cell r="AO283">
            <v>4</v>
          </cell>
        </row>
        <row r="284">
          <cell r="B284" t="str">
            <v>0EX92999991</v>
          </cell>
          <cell r="C284" t="str">
            <v>0EX9299999</v>
          </cell>
          <cell r="D284" t="str">
            <v>ABR-19</v>
          </cell>
          <cell r="E284">
            <v>1</v>
          </cell>
          <cell r="F284" t="str">
            <v>2021981</v>
          </cell>
          <cell r="G284" t="str">
            <v>SR MANTENIMIENTO CORRECTIVO</v>
          </cell>
          <cell r="H284" t="str">
            <v>5866</v>
          </cell>
          <cell r="I284" t="str">
            <v>08/04/2019 19:46</v>
          </cell>
          <cell r="J284" t="str">
            <v>800187</v>
          </cell>
          <cell r="K284" t="str">
            <v>PITSS</v>
          </cell>
          <cell r="L284" t="str">
            <v>ASP</v>
          </cell>
          <cell r="M284" t="str">
            <v>OFFICE DEPOT DE MEXICO SA DE CV</v>
          </cell>
          <cell r="N284" t="str">
            <v>AV CONSTITUYENTES ORIENTE 20</v>
          </cell>
          <cell r="O284" t="str">
            <v>Queretaro-QRO</v>
          </cell>
          <cell r="P284">
            <v>0</v>
          </cell>
          <cell r="Q284" t="str">
            <v>INTERIOR</v>
          </cell>
          <cell r="R284">
            <v>175</v>
          </cell>
          <cell r="S284" t="str">
            <v>&gt;60</v>
          </cell>
          <cell r="T284" t="str">
            <v>Departmental Digital</v>
          </cell>
          <cell r="U284" t="str">
            <v>A3</v>
          </cell>
          <cell r="V284" t="str">
            <v>Ciudad principal</v>
          </cell>
          <cell r="W284" t="str">
            <v>2-&gt;60</v>
          </cell>
          <cell r="X284">
            <v>1.1000000000000001</v>
          </cell>
          <cell r="Y284">
            <v>1501.5000000000002</v>
          </cell>
          <cell r="Z284">
            <v>1</v>
          </cell>
          <cell r="AA284">
            <v>1</v>
          </cell>
          <cell r="AB284">
            <v>5</v>
          </cell>
          <cell r="AC284">
            <v>0.2</v>
          </cell>
          <cell r="AD284">
            <v>0</v>
          </cell>
          <cell r="AE284">
            <v>0</v>
          </cell>
          <cell r="AF284">
            <v>43564</v>
          </cell>
          <cell r="AG284">
            <v>43564</v>
          </cell>
          <cell r="AH284">
            <v>0</v>
          </cell>
          <cell r="AI284" t="str">
            <v>0-1 día</v>
          </cell>
          <cell r="AJ284">
            <v>0</v>
          </cell>
          <cell r="AK284">
            <v>0</v>
          </cell>
          <cell r="AL284">
            <v>0</v>
          </cell>
          <cell r="AM284">
            <v>1501.5000000000002</v>
          </cell>
          <cell r="AN284">
            <v>1501.5</v>
          </cell>
          <cell r="AO284">
            <v>1</v>
          </cell>
        </row>
        <row r="285">
          <cell r="B285" t="str">
            <v>0EX74075741</v>
          </cell>
          <cell r="C285" t="str">
            <v>0EX7407574</v>
          </cell>
          <cell r="D285" t="str">
            <v>ABR-19</v>
          </cell>
          <cell r="E285">
            <v>1</v>
          </cell>
          <cell r="F285" t="str">
            <v>2022235</v>
          </cell>
          <cell r="G285" t="str">
            <v>SR MANTENIMIENTO CORRECTIVO</v>
          </cell>
          <cell r="H285" t="str">
            <v>5867</v>
          </cell>
          <cell r="I285" t="str">
            <v>09/04/2019 09:14</v>
          </cell>
          <cell r="J285" t="str">
            <v>500155</v>
          </cell>
          <cell r="K285" t="str">
            <v>PITSS</v>
          </cell>
          <cell r="L285" t="str">
            <v>ASP</v>
          </cell>
          <cell r="M285" t="str">
            <v>HONEYWELL AUTOMOTIVE DE MEXICO S DE RL DE CV</v>
          </cell>
          <cell r="N285" t="str">
            <v>AV PARQUE INDUSTRIAL JUAREZ 3328</v>
          </cell>
          <cell r="O285" t="str">
            <v>CIUDAD JUAREZ-CHIH</v>
          </cell>
          <cell r="P285">
            <v>0</v>
          </cell>
          <cell r="Q285" t="str">
            <v>INTERIOR</v>
          </cell>
          <cell r="R285">
            <v>89</v>
          </cell>
          <cell r="S285" t="str">
            <v>&gt;60</v>
          </cell>
          <cell r="T285" t="str">
            <v>Office Digital</v>
          </cell>
          <cell r="U285" t="str">
            <v>A3</v>
          </cell>
          <cell r="V285" t="str">
            <v>Ciudad principal</v>
          </cell>
          <cell r="W285" t="str">
            <v>2-&gt;60</v>
          </cell>
          <cell r="X285">
            <v>1.1000000000000001</v>
          </cell>
          <cell r="Y285">
            <v>1501.5000000000002</v>
          </cell>
          <cell r="Z285">
            <v>1</v>
          </cell>
          <cell r="AA285">
            <v>0.27</v>
          </cell>
          <cell r="AB285">
            <v>5</v>
          </cell>
          <cell r="AC285">
            <v>5.4000000000000006E-2</v>
          </cell>
          <cell r="AD285">
            <v>0</v>
          </cell>
          <cell r="AE285">
            <v>0</v>
          </cell>
          <cell r="AF285">
            <v>43564</v>
          </cell>
          <cell r="AG285">
            <v>43564</v>
          </cell>
          <cell r="AH285">
            <v>0</v>
          </cell>
          <cell r="AI285" t="str">
            <v>0-1 día</v>
          </cell>
          <cell r="AJ285">
            <v>0</v>
          </cell>
          <cell r="AK285">
            <v>0</v>
          </cell>
          <cell r="AL285">
            <v>0</v>
          </cell>
          <cell r="AM285">
            <v>1501.5000000000002</v>
          </cell>
          <cell r="AN285">
            <v>1501.5</v>
          </cell>
          <cell r="AO285">
            <v>1</v>
          </cell>
        </row>
        <row r="286">
          <cell r="B286" t="str">
            <v>0BG29489121</v>
          </cell>
          <cell r="C286" t="str">
            <v>0BG2948912</v>
          </cell>
          <cell r="D286" t="str">
            <v>ABR-19</v>
          </cell>
          <cell r="E286">
            <v>1</v>
          </cell>
          <cell r="F286" t="str">
            <v>2021931</v>
          </cell>
          <cell r="G286" t="str">
            <v>SR MANTENIMIENTO CORRECTIVO</v>
          </cell>
          <cell r="H286" t="str">
            <v>4395</v>
          </cell>
          <cell r="I286" t="str">
            <v>08/04/2019 16:45</v>
          </cell>
          <cell r="J286" t="str">
            <v>500094</v>
          </cell>
          <cell r="K286" t="str">
            <v>PITSS</v>
          </cell>
          <cell r="L286" t="str">
            <v>ASP</v>
          </cell>
          <cell r="M286" t="str">
            <v>OFFICE DEPOT DE MEXICO SA DE CV</v>
          </cell>
          <cell r="N286" t="str">
            <v>AV HIDALGO 5309</v>
          </cell>
          <cell r="O286" t="str">
            <v>TAMPICO-TAM</v>
          </cell>
          <cell r="P286">
            <v>0</v>
          </cell>
          <cell r="Q286" t="str">
            <v>INTERIOR</v>
          </cell>
          <cell r="R286">
            <v>14</v>
          </cell>
          <cell r="S286" t="str">
            <v>Entre 7 y 15</v>
          </cell>
          <cell r="T286" t="str">
            <v>Light Production Digital Business</v>
          </cell>
          <cell r="U286" t="str">
            <v>Entry Production</v>
          </cell>
          <cell r="V286" t="str">
            <v>Ciudad principal</v>
          </cell>
          <cell r="W286" t="str">
            <v>3-Entre 7 y 15</v>
          </cell>
          <cell r="X286">
            <v>0.8</v>
          </cell>
          <cell r="Y286">
            <v>1258.4000000000003</v>
          </cell>
          <cell r="Z286">
            <v>1</v>
          </cell>
          <cell r="AA286">
            <v>0.75</v>
          </cell>
          <cell r="AB286">
            <v>4</v>
          </cell>
          <cell r="AC286">
            <v>0.1875</v>
          </cell>
          <cell r="AD286">
            <v>0</v>
          </cell>
          <cell r="AE286">
            <v>0</v>
          </cell>
          <cell r="AF286">
            <v>43564</v>
          </cell>
          <cell r="AG286">
            <v>43564</v>
          </cell>
          <cell r="AH286">
            <v>0</v>
          </cell>
          <cell r="AI286" t="str">
            <v>0-1 día</v>
          </cell>
          <cell r="AJ286">
            <v>0</v>
          </cell>
          <cell r="AK286">
            <v>0</v>
          </cell>
          <cell r="AL286">
            <v>0</v>
          </cell>
          <cell r="AM286">
            <v>1258.4000000000003</v>
          </cell>
          <cell r="AN286">
            <v>1258.4000000000001</v>
          </cell>
          <cell r="AO286">
            <v>3</v>
          </cell>
        </row>
        <row r="287">
          <cell r="B287" t="str">
            <v>0BB12508841</v>
          </cell>
          <cell r="C287" t="str">
            <v>0BB1250884</v>
          </cell>
          <cell r="D287" t="str">
            <v>ABR-19</v>
          </cell>
          <cell r="E287">
            <v>1</v>
          </cell>
          <cell r="F287" t="str">
            <v>2018955</v>
          </cell>
          <cell r="G287" t="str">
            <v>SR MANTENIMIENTO CORRECTIVO</v>
          </cell>
          <cell r="H287" t="str">
            <v>3636</v>
          </cell>
          <cell r="I287" t="str">
            <v>02/04/2019 14:40</v>
          </cell>
          <cell r="J287" t="str">
            <v>800074</v>
          </cell>
          <cell r="K287" t="str">
            <v>PITSS</v>
          </cell>
          <cell r="L287" t="str">
            <v>ASP</v>
          </cell>
          <cell r="M287" t="str">
            <v>RADIOMOVIL DIPSA SA DE CV</v>
          </cell>
          <cell r="N287" t="str">
            <v>AV MELCHOR OCAMPO 17</v>
          </cell>
          <cell r="O287" t="str">
            <v>LAZARO CARDENAS-MICH</v>
          </cell>
          <cell r="P287">
            <v>0</v>
          </cell>
          <cell r="Q287" t="str">
            <v>INTERIOR</v>
          </cell>
          <cell r="R287">
            <v>370</v>
          </cell>
          <cell r="S287" t="str">
            <v>&gt;60</v>
          </cell>
          <cell r="T287" t="str">
            <v>A4 Mono MFPs</v>
          </cell>
          <cell r="U287" t="str">
            <v>A4</v>
          </cell>
          <cell r="V287" t="str">
            <v>Otras</v>
          </cell>
          <cell r="W287" t="str">
            <v>1-&gt;60</v>
          </cell>
          <cell r="X287">
            <v>1.05</v>
          </cell>
          <cell r="Y287">
            <v>750.75000000000011</v>
          </cell>
          <cell r="Z287">
            <v>1</v>
          </cell>
          <cell r="AA287">
            <v>0.57999999999999996</v>
          </cell>
          <cell r="AB287">
            <v>9</v>
          </cell>
          <cell r="AC287">
            <v>6.4444444444444443E-2</v>
          </cell>
          <cell r="AD287">
            <v>0</v>
          </cell>
          <cell r="AE287">
            <v>0</v>
          </cell>
          <cell r="AF287">
            <v>43564</v>
          </cell>
          <cell r="AG287">
            <v>43564</v>
          </cell>
          <cell r="AH287">
            <v>0</v>
          </cell>
          <cell r="AI287" t="str">
            <v>0-1 día</v>
          </cell>
          <cell r="AJ287">
            <v>0</v>
          </cell>
          <cell r="AK287">
            <v>0</v>
          </cell>
          <cell r="AL287">
            <v>0</v>
          </cell>
          <cell r="AM287">
            <v>750.75000000000011</v>
          </cell>
          <cell r="AN287">
            <v>750.75</v>
          </cell>
          <cell r="AO287">
            <v>1</v>
          </cell>
        </row>
        <row r="288">
          <cell r="B288" t="str">
            <v>0C4X0081221</v>
          </cell>
          <cell r="C288" t="str">
            <v>0C4X008122</v>
          </cell>
          <cell r="D288" t="str">
            <v>ABR-19</v>
          </cell>
          <cell r="E288">
            <v>1</v>
          </cell>
          <cell r="F288" t="str">
            <v>2018309</v>
          </cell>
          <cell r="G288" t="str">
            <v>SR MANTENIMIENTO CORRECTIVO</v>
          </cell>
          <cell r="H288" t="str">
            <v>3658</v>
          </cell>
          <cell r="I288" t="str">
            <v>01/04/2019 15:53</v>
          </cell>
          <cell r="J288" t="str">
            <v>800074</v>
          </cell>
          <cell r="K288" t="str">
            <v>PITSS</v>
          </cell>
          <cell r="L288" t="str">
            <v>ASP</v>
          </cell>
          <cell r="M288" t="str">
            <v>RADIOMOVIL DIPSA SA DE CV</v>
          </cell>
          <cell r="N288" t="str">
            <v>AV MELCHOR OCAMPO 17</v>
          </cell>
          <cell r="O288" t="str">
            <v>LAZARO CARDENAS-MICH</v>
          </cell>
          <cell r="P288">
            <v>0</v>
          </cell>
          <cell r="Q288" t="str">
            <v>INTERIOR</v>
          </cell>
          <cell r="R288">
            <v>640</v>
          </cell>
          <cell r="S288" t="str">
            <v>&gt;60</v>
          </cell>
          <cell r="T288" t="str">
            <v>A4 Mono MFPs</v>
          </cell>
          <cell r="U288" t="str">
            <v>A4</v>
          </cell>
          <cell r="V288" t="str">
            <v>Otras</v>
          </cell>
          <cell r="W288" t="str">
            <v>1-&gt;60</v>
          </cell>
          <cell r="X288">
            <v>1.05</v>
          </cell>
          <cell r="Y288">
            <v>750.75000000000011</v>
          </cell>
          <cell r="Z288">
            <v>1</v>
          </cell>
          <cell r="AA288">
            <v>4.62</v>
          </cell>
          <cell r="AB288">
            <v>9</v>
          </cell>
          <cell r="AC288">
            <v>0.51333333333333331</v>
          </cell>
          <cell r="AD288">
            <v>0</v>
          </cell>
          <cell r="AE288">
            <v>0</v>
          </cell>
          <cell r="AF288">
            <v>43564</v>
          </cell>
          <cell r="AG288">
            <v>43564</v>
          </cell>
          <cell r="AH288">
            <v>0</v>
          </cell>
          <cell r="AI288" t="str">
            <v>0-1 día</v>
          </cell>
          <cell r="AJ288">
            <v>0</v>
          </cell>
          <cell r="AK288">
            <v>0</v>
          </cell>
          <cell r="AL288">
            <v>0</v>
          </cell>
          <cell r="AM288">
            <v>750.75000000000011</v>
          </cell>
          <cell r="AN288">
            <v>0</v>
          </cell>
          <cell r="AO288">
            <v>1</v>
          </cell>
        </row>
        <row r="289">
          <cell r="B289" t="str">
            <v>0Y4X8381032</v>
          </cell>
          <cell r="C289" t="str">
            <v>0Y4X838103</v>
          </cell>
          <cell r="D289" t="str">
            <v>ABR-19</v>
          </cell>
          <cell r="E289">
            <v>1</v>
          </cell>
          <cell r="F289" t="str">
            <v>2022333</v>
          </cell>
          <cell r="G289" t="str">
            <v>SR MANTENIMIENTO CORRECTIVO</v>
          </cell>
          <cell r="H289" t="str">
            <v>8045</v>
          </cell>
          <cell r="I289" t="str">
            <v>09/04/2019 10:47</v>
          </cell>
          <cell r="J289" t="str">
            <v>100037</v>
          </cell>
          <cell r="K289" t="str">
            <v>PITSS</v>
          </cell>
          <cell r="L289" t="str">
            <v>ASP</v>
          </cell>
          <cell r="M289" t="str">
            <v>UNIVERSIDAD AUTONOMA DEL ESTADO DE MEXICO</v>
          </cell>
          <cell r="N289" t="str">
            <v>IGNACIO LOPEZ RAYON No 510</v>
          </cell>
          <cell r="O289" t="str">
            <v>Toluca De Lerdo-ESTA</v>
          </cell>
          <cell r="P289">
            <v>0</v>
          </cell>
          <cell r="Q289" t="str">
            <v>INTERIOR</v>
          </cell>
          <cell r="R289">
            <v>18</v>
          </cell>
          <cell r="S289" t="str">
            <v>Entre 16 y 30</v>
          </cell>
          <cell r="T289" t="str">
            <v>Office Digital</v>
          </cell>
          <cell r="U289" t="str">
            <v>A3</v>
          </cell>
          <cell r="V289" t="str">
            <v>Ciudad principal</v>
          </cell>
          <cell r="W289" t="str">
            <v>2-Entre 16 y 30</v>
          </cell>
          <cell r="X289">
            <v>0.8</v>
          </cell>
          <cell r="Y289">
            <v>1092</v>
          </cell>
          <cell r="Z289">
            <v>1</v>
          </cell>
          <cell r="AA289">
            <v>1.87</v>
          </cell>
          <cell r="AB289">
            <v>5</v>
          </cell>
          <cell r="AC289">
            <v>0.374</v>
          </cell>
          <cell r="AD289">
            <v>0</v>
          </cell>
          <cell r="AE289">
            <v>0</v>
          </cell>
          <cell r="AF289">
            <v>43564</v>
          </cell>
          <cell r="AG289">
            <v>43564</v>
          </cell>
          <cell r="AH289">
            <v>0</v>
          </cell>
          <cell r="AI289" t="str">
            <v>0-1 día</v>
          </cell>
          <cell r="AJ289">
            <v>0</v>
          </cell>
          <cell r="AK289">
            <v>0</v>
          </cell>
          <cell r="AL289">
            <v>0</v>
          </cell>
          <cell r="AM289">
            <v>1092</v>
          </cell>
          <cell r="AN289">
            <v>819</v>
          </cell>
          <cell r="AO289">
            <v>2</v>
          </cell>
        </row>
        <row r="290">
          <cell r="B290" t="str">
            <v>0A1H0206851</v>
          </cell>
          <cell r="C290" t="str">
            <v>0A1H020685</v>
          </cell>
          <cell r="D290" t="str">
            <v>ABR-19</v>
          </cell>
          <cell r="E290">
            <v>1</v>
          </cell>
          <cell r="F290" t="str">
            <v>2021521</v>
          </cell>
          <cell r="G290" t="str">
            <v>SR MANTENIMIENTO CORRECTIVO</v>
          </cell>
          <cell r="H290" t="str">
            <v>6705</v>
          </cell>
          <cell r="I290" t="str">
            <v>08/04/2019 10:19</v>
          </cell>
          <cell r="J290" t="str">
            <v>800188</v>
          </cell>
          <cell r="K290" t="str">
            <v>PITSS</v>
          </cell>
          <cell r="L290" t="str">
            <v>ASP</v>
          </cell>
          <cell r="M290" t="str">
            <v>OFFICE DEPOT DE MEXICO SA DE CV</v>
          </cell>
          <cell r="N290" t="str">
            <v>TORRES LANDA 103 A</v>
          </cell>
          <cell r="O290" t="str">
            <v>CELAYA-GTO</v>
          </cell>
          <cell r="P290">
            <v>0</v>
          </cell>
          <cell r="Q290" t="str">
            <v>INTERIOR</v>
          </cell>
          <cell r="R290">
            <v>42</v>
          </cell>
          <cell r="S290" t="str">
            <v>Entre 31 y 60</v>
          </cell>
          <cell r="T290" t="str">
            <v>WF Mono Systems and Legacy Color</v>
          </cell>
          <cell r="U290" t="str">
            <v>WF</v>
          </cell>
          <cell r="V290" t="str">
            <v>Ciudad principal</v>
          </cell>
          <cell r="W290" t="str">
            <v>3-Entre 31 y 60</v>
          </cell>
          <cell r="X290">
            <v>1.1000000000000001</v>
          </cell>
          <cell r="Y290">
            <v>1730.3000000000004</v>
          </cell>
          <cell r="Z290">
            <v>1</v>
          </cell>
          <cell r="AA290">
            <v>3.43</v>
          </cell>
          <cell r="AB290">
            <v>4</v>
          </cell>
          <cell r="AC290">
            <v>0.85750000000000004</v>
          </cell>
          <cell r="AD290">
            <v>0</v>
          </cell>
          <cell r="AE290">
            <v>0</v>
          </cell>
          <cell r="AF290">
            <v>43564</v>
          </cell>
          <cell r="AG290">
            <v>43564</v>
          </cell>
          <cell r="AH290">
            <v>0</v>
          </cell>
          <cell r="AI290" t="str">
            <v>0-1 día</v>
          </cell>
          <cell r="AJ290">
            <v>0</v>
          </cell>
          <cell r="AK290">
            <v>0</v>
          </cell>
          <cell r="AL290">
            <v>0</v>
          </cell>
          <cell r="AM290">
            <v>1730.3000000000004</v>
          </cell>
          <cell r="AN290">
            <v>1730.3</v>
          </cell>
          <cell r="AO290">
            <v>1</v>
          </cell>
        </row>
        <row r="291">
          <cell r="B291" t="str">
            <v>2TX0598551</v>
          </cell>
          <cell r="C291" t="str">
            <v>2TX059855</v>
          </cell>
          <cell r="D291" t="str">
            <v>ABR-19</v>
          </cell>
          <cell r="E291">
            <v>1</v>
          </cell>
          <cell r="F291" t="str">
            <v>2022281</v>
          </cell>
          <cell r="G291" t="str">
            <v>SR MANTENIMIENTO CORRECTIVO</v>
          </cell>
          <cell r="H291" t="str">
            <v>8030</v>
          </cell>
          <cell r="I291" t="str">
            <v>09/04/2019 10:11</v>
          </cell>
          <cell r="J291" t="str">
            <v>500066</v>
          </cell>
          <cell r="K291" t="str">
            <v>PITSS</v>
          </cell>
          <cell r="L291" t="str">
            <v>ASP</v>
          </cell>
          <cell r="M291" t="str">
            <v>DIGITAL NET SOLUTIONS GAV SA DE CV</v>
          </cell>
          <cell r="N291" t="str">
            <v>Carretera Miguel Alemßn KM 21</v>
          </cell>
          <cell r="O291" t="str">
            <v>Apodaca-NL</v>
          </cell>
          <cell r="P291">
            <v>0</v>
          </cell>
          <cell r="Q291" t="str">
            <v>INTERIOR</v>
          </cell>
          <cell r="R291">
            <v>147</v>
          </cell>
          <cell r="S291" t="str">
            <v>&gt;60</v>
          </cell>
          <cell r="T291" t="str">
            <v>A3 Office Color Laser MFPs</v>
          </cell>
          <cell r="U291" t="str">
            <v>A3</v>
          </cell>
          <cell r="V291" t="str">
            <v>Otras</v>
          </cell>
          <cell r="W291" t="str">
            <v>2-&gt;60</v>
          </cell>
          <cell r="X291">
            <v>1.1000000000000001</v>
          </cell>
          <cell r="Y291">
            <v>1501.5000000000002</v>
          </cell>
          <cell r="Z291">
            <v>1</v>
          </cell>
          <cell r="AA291">
            <v>4.1399999999999997</v>
          </cell>
          <cell r="AB291">
            <v>9</v>
          </cell>
          <cell r="AC291">
            <v>0.45999999999999996</v>
          </cell>
          <cell r="AD291">
            <v>0</v>
          </cell>
          <cell r="AE291">
            <v>0</v>
          </cell>
          <cell r="AF291">
            <v>43564</v>
          </cell>
          <cell r="AG291">
            <v>43564</v>
          </cell>
          <cell r="AH291">
            <v>0</v>
          </cell>
          <cell r="AI291" t="str">
            <v>0-1 día</v>
          </cell>
          <cell r="AJ291">
            <v>0</v>
          </cell>
          <cell r="AK291">
            <v>0</v>
          </cell>
          <cell r="AL291">
            <v>0</v>
          </cell>
          <cell r="AM291">
            <v>1501.5000000000002</v>
          </cell>
          <cell r="AN291">
            <v>1501.5</v>
          </cell>
          <cell r="AO291">
            <v>1</v>
          </cell>
        </row>
        <row r="292">
          <cell r="B292" t="str">
            <v>0E2B6541271</v>
          </cell>
          <cell r="C292" t="str">
            <v>0E2B654127</v>
          </cell>
          <cell r="D292" t="str">
            <v>ABR-19</v>
          </cell>
          <cell r="E292">
            <v>1</v>
          </cell>
          <cell r="F292" t="str">
            <v>2021983</v>
          </cell>
          <cell r="G292" t="str">
            <v>SR MANTENIMIENTO CORRECTIVO</v>
          </cell>
          <cell r="H292" t="str">
            <v>0070</v>
          </cell>
          <cell r="I292" t="str">
            <v>08/04/2019 19:50</v>
          </cell>
          <cell r="J292" t="str">
            <v>800197</v>
          </cell>
          <cell r="K292" t="str">
            <v>PITSS</v>
          </cell>
          <cell r="L292" t="str">
            <v>ASP</v>
          </cell>
          <cell r="M292" t="str">
            <v>OFFICE DEPOT DE MEXICO SA DE CV</v>
          </cell>
          <cell r="N292" t="str">
            <v>AV VENUSTIANO CARRANZA 733</v>
          </cell>
          <cell r="O292" t="str">
            <v>SAN LUIS POTOSI-SLP</v>
          </cell>
          <cell r="P292">
            <v>0</v>
          </cell>
          <cell r="Q292" t="str">
            <v>INTERIOR</v>
          </cell>
          <cell r="R292">
            <v>14</v>
          </cell>
          <cell r="S292" t="str">
            <v>Entre 7 y 15</v>
          </cell>
          <cell r="T292" t="str">
            <v>Entry Production Color Low/Mid</v>
          </cell>
          <cell r="U292" t="str">
            <v>Entry Production</v>
          </cell>
          <cell r="V292" t="str">
            <v>Ciudad principal</v>
          </cell>
          <cell r="W292" t="str">
            <v>3-Entre 7 y 15</v>
          </cell>
          <cell r="X292">
            <v>0.8</v>
          </cell>
          <cell r="Y292">
            <v>1258.4000000000003</v>
          </cell>
          <cell r="Z292">
            <v>1</v>
          </cell>
          <cell r="AA292">
            <v>4</v>
          </cell>
          <cell r="AB292">
            <v>4</v>
          </cell>
          <cell r="AC292">
            <v>1</v>
          </cell>
          <cell r="AD292">
            <v>0</v>
          </cell>
          <cell r="AE292">
            <v>0</v>
          </cell>
          <cell r="AF292">
            <v>43564</v>
          </cell>
          <cell r="AG292">
            <v>43564</v>
          </cell>
          <cell r="AH292">
            <v>0</v>
          </cell>
          <cell r="AI292" t="str">
            <v>0-1 día</v>
          </cell>
          <cell r="AJ292">
            <v>0</v>
          </cell>
          <cell r="AK292">
            <v>0</v>
          </cell>
          <cell r="AL292">
            <v>0</v>
          </cell>
          <cell r="AM292">
            <v>1258.4000000000003</v>
          </cell>
          <cell r="AN292">
            <v>1258.4000000000001</v>
          </cell>
          <cell r="AO292">
            <v>1</v>
          </cell>
        </row>
        <row r="293">
          <cell r="B293" t="str">
            <v>0A1H0206751</v>
          </cell>
          <cell r="C293" t="str">
            <v>0A1H020675</v>
          </cell>
          <cell r="D293" t="str">
            <v>ABR-19</v>
          </cell>
          <cell r="E293">
            <v>1</v>
          </cell>
          <cell r="F293" t="str">
            <v>2022357</v>
          </cell>
          <cell r="G293" t="str">
            <v>SR MANTENIMIENTO CORRECTIVO</v>
          </cell>
          <cell r="H293" t="str">
            <v>6705</v>
          </cell>
          <cell r="I293" t="str">
            <v>09/04/2019 11:24</v>
          </cell>
          <cell r="J293" t="str">
            <v>500094</v>
          </cell>
          <cell r="K293" t="str">
            <v>PITSS</v>
          </cell>
          <cell r="L293" t="str">
            <v>ASP</v>
          </cell>
          <cell r="M293" t="str">
            <v>OFFICE DEPOT DE MEXICO SA DE CV</v>
          </cell>
          <cell r="N293" t="str">
            <v>AV HIDALGO 5309</v>
          </cell>
          <cell r="O293" t="str">
            <v>TAMPICO-TAM</v>
          </cell>
          <cell r="P293">
            <v>0</v>
          </cell>
          <cell r="Q293" t="str">
            <v>INTERIOR</v>
          </cell>
          <cell r="R293">
            <v>29</v>
          </cell>
          <cell r="S293" t="str">
            <v>Entre 16 y 30</v>
          </cell>
          <cell r="T293" t="str">
            <v>WF Mono Systems and Legacy Color</v>
          </cell>
          <cell r="U293" t="str">
            <v>WF</v>
          </cell>
          <cell r="V293" t="str">
            <v>Ciudad principal</v>
          </cell>
          <cell r="W293" t="str">
            <v>3-Entre 16 y 30</v>
          </cell>
          <cell r="X293">
            <v>1.05</v>
          </cell>
          <cell r="Y293">
            <v>1651.6500000000003</v>
          </cell>
          <cell r="Z293">
            <v>1</v>
          </cell>
          <cell r="AA293">
            <v>1.1499999999999999</v>
          </cell>
          <cell r="AB293">
            <v>4</v>
          </cell>
          <cell r="AC293">
            <v>0.28749999999999998</v>
          </cell>
          <cell r="AD293">
            <v>0</v>
          </cell>
          <cell r="AE293">
            <v>0</v>
          </cell>
          <cell r="AF293">
            <v>43564</v>
          </cell>
          <cell r="AG293">
            <v>43564</v>
          </cell>
          <cell r="AH293">
            <v>0</v>
          </cell>
          <cell r="AI293" t="str">
            <v>0-1 día</v>
          </cell>
          <cell r="AJ293">
            <v>0</v>
          </cell>
          <cell r="AK293">
            <v>0</v>
          </cell>
          <cell r="AL293">
            <v>0</v>
          </cell>
          <cell r="AM293">
            <v>1651.6500000000003</v>
          </cell>
          <cell r="AN293">
            <v>1651.65</v>
          </cell>
          <cell r="AO293">
            <v>3</v>
          </cell>
        </row>
        <row r="294">
          <cell r="B294" t="str">
            <v>0BG29492911</v>
          </cell>
          <cell r="C294" t="str">
            <v>0BG2949291</v>
          </cell>
          <cell r="D294" t="str">
            <v>ABR-19</v>
          </cell>
          <cell r="E294">
            <v>1</v>
          </cell>
          <cell r="F294" t="str">
            <v>2021537</v>
          </cell>
          <cell r="G294" t="str">
            <v>SR MANTENIMIENTO CORRECTIVO</v>
          </cell>
          <cell r="H294" t="str">
            <v>4395</v>
          </cell>
          <cell r="I294" t="str">
            <v>08/04/2019 10:26</v>
          </cell>
          <cell r="J294" t="str">
            <v>800188</v>
          </cell>
          <cell r="K294" t="str">
            <v>PITSS</v>
          </cell>
          <cell r="L294" t="str">
            <v>ASP</v>
          </cell>
          <cell r="M294" t="str">
            <v>OFFICE DEPOT DE MEXICO SA DE CV</v>
          </cell>
          <cell r="N294" t="str">
            <v>TORRES LANDA 103 A</v>
          </cell>
          <cell r="O294" t="str">
            <v>CELAYA-GTO</v>
          </cell>
          <cell r="P294">
            <v>0</v>
          </cell>
          <cell r="Q294" t="str">
            <v>INTERIOR</v>
          </cell>
          <cell r="R294">
            <v>27</v>
          </cell>
          <cell r="S294" t="str">
            <v>Entre 16 y 30</v>
          </cell>
          <cell r="T294" t="str">
            <v>Light Production Digital Business</v>
          </cell>
          <cell r="U294" t="str">
            <v>Entry Production</v>
          </cell>
          <cell r="V294" t="str">
            <v>Ciudad principal</v>
          </cell>
          <cell r="W294" t="str">
            <v>3-Entre 16 y 30</v>
          </cell>
          <cell r="X294">
            <v>1.05</v>
          </cell>
          <cell r="Y294">
            <v>1651.6500000000003</v>
          </cell>
          <cell r="Z294">
            <v>1</v>
          </cell>
          <cell r="AA294">
            <v>3.57</v>
          </cell>
          <cell r="AB294">
            <v>4</v>
          </cell>
          <cell r="AC294">
            <v>0.89249999999999996</v>
          </cell>
          <cell r="AD294">
            <v>0</v>
          </cell>
          <cell r="AE294">
            <v>0</v>
          </cell>
          <cell r="AF294">
            <v>43564</v>
          </cell>
          <cell r="AG294">
            <v>43564</v>
          </cell>
          <cell r="AH294">
            <v>0</v>
          </cell>
          <cell r="AI294" t="str">
            <v>0-1 día</v>
          </cell>
          <cell r="AJ294">
            <v>0</v>
          </cell>
          <cell r="AK294">
            <v>0</v>
          </cell>
          <cell r="AL294">
            <v>0</v>
          </cell>
          <cell r="AM294">
            <v>1651.6500000000003</v>
          </cell>
          <cell r="AN294">
            <v>1258.4000000000001</v>
          </cell>
          <cell r="AO294">
            <v>2</v>
          </cell>
        </row>
        <row r="295">
          <cell r="B295" t="str">
            <v>0XLT2824361</v>
          </cell>
          <cell r="C295" t="str">
            <v>0XLT282436</v>
          </cell>
          <cell r="D295" t="str">
            <v>ABR-19</v>
          </cell>
          <cell r="E295">
            <v>1</v>
          </cell>
          <cell r="F295" t="str">
            <v>2021877</v>
          </cell>
          <cell r="G295" t="str">
            <v>SR MANTENIMIENTO CORRECTIVO</v>
          </cell>
          <cell r="H295" t="str">
            <v>4603</v>
          </cell>
          <cell r="I295" t="str">
            <v>08/04/2019 15:30</v>
          </cell>
          <cell r="J295" t="str">
            <v>500159</v>
          </cell>
          <cell r="K295" t="str">
            <v>PITSS</v>
          </cell>
          <cell r="L295" t="str">
            <v>ASP</v>
          </cell>
          <cell r="M295" t="str">
            <v>HONEYWELL AUTOMOTIVE DE MEXICO S DE RL DE CV</v>
          </cell>
          <cell r="N295" t="str">
            <v>CRISTOBAL COLON 11364</v>
          </cell>
          <cell r="O295" t="str">
            <v>CHIHUAHUA-CHIH</v>
          </cell>
          <cell r="P295">
            <v>0</v>
          </cell>
          <cell r="Q295" t="str">
            <v>INTERIOR</v>
          </cell>
          <cell r="R295">
            <v>294</v>
          </cell>
          <cell r="S295" t="str">
            <v>&gt;60</v>
          </cell>
          <cell r="T295" t="str">
            <v>Entry Mono Printers</v>
          </cell>
          <cell r="U295" t="str">
            <v>A4</v>
          </cell>
          <cell r="V295" t="str">
            <v>Ciudad principal</v>
          </cell>
          <cell r="W295" t="str">
            <v>1-&gt;60</v>
          </cell>
          <cell r="X295">
            <v>1.05</v>
          </cell>
          <cell r="Y295">
            <v>750.75000000000011</v>
          </cell>
          <cell r="Z295">
            <v>1</v>
          </cell>
          <cell r="AA295">
            <v>0</v>
          </cell>
          <cell r="AB295">
            <v>5</v>
          </cell>
          <cell r="AC295">
            <v>0</v>
          </cell>
          <cell r="AD295">
            <v>0</v>
          </cell>
          <cell r="AE295">
            <v>0</v>
          </cell>
          <cell r="AF295">
            <v>43564</v>
          </cell>
          <cell r="AG295">
            <v>43564</v>
          </cell>
          <cell r="AH295">
            <v>0</v>
          </cell>
          <cell r="AI295" t="str">
            <v>0-1 día</v>
          </cell>
          <cell r="AJ295">
            <v>0</v>
          </cell>
          <cell r="AK295">
            <v>0</v>
          </cell>
          <cell r="AL295">
            <v>0</v>
          </cell>
          <cell r="AM295">
            <v>750.75000000000011</v>
          </cell>
          <cell r="AN295">
            <v>750.75</v>
          </cell>
          <cell r="AO295">
            <v>2</v>
          </cell>
        </row>
        <row r="296">
          <cell r="B296" t="str">
            <v>0D6X4584301</v>
          </cell>
          <cell r="C296" t="str">
            <v>0D6X458430</v>
          </cell>
          <cell r="D296" t="str">
            <v>ABR-19</v>
          </cell>
          <cell r="E296">
            <v>1</v>
          </cell>
          <cell r="F296" t="str">
            <v>2020745</v>
          </cell>
          <cell r="G296" t="str">
            <v>SR MANTENIMIENTO CORRECTIVO</v>
          </cell>
          <cell r="H296" t="str">
            <v>4624</v>
          </cell>
          <cell r="I296" t="str">
            <v>05/04/2019 13:04</v>
          </cell>
          <cell r="J296" t="str">
            <v>500155</v>
          </cell>
          <cell r="K296" t="str">
            <v>PITSS</v>
          </cell>
          <cell r="L296" t="str">
            <v>ASP</v>
          </cell>
          <cell r="M296" t="str">
            <v>HONEYWELL AUTOMOTIVE DE MEXICO S DE RL DE CV</v>
          </cell>
          <cell r="N296" t="str">
            <v>AV FUENTES DEL SUR 7151</v>
          </cell>
          <cell r="O296" t="str">
            <v>CIUDAD JUAREZ-CHIH</v>
          </cell>
          <cell r="P296">
            <v>0</v>
          </cell>
          <cell r="Q296" t="str">
            <v>INTERIOR</v>
          </cell>
          <cell r="R296">
            <v>357</v>
          </cell>
          <cell r="S296" t="str">
            <v>&gt;60</v>
          </cell>
          <cell r="T296" t="str">
            <v>Entry Mono Printers</v>
          </cell>
          <cell r="U296" t="str">
            <v>A4</v>
          </cell>
          <cell r="V296" t="str">
            <v>Ciudad principal</v>
          </cell>
          <cell r="W296" t="str">
            <v>1-&gt;60</v>
          </cell>
          <cell r="X296">
            <v>1.05</v>
          </cell>
          <cell r="Y296">
            <v>750.75000000000011</v>
          </cell>
          <cell r="Z296">
            <v>1</v>
          </cell>
          <cell r="AA296">
            <v>0.93</v>
          </cell>
          <cell r="AB296">
            <v>5</v>
          </cell>
          <cell r="AC296">
            <v>0.186</v>
          </cell>
          <cell r="AD296">
            <v>0</v>
          </cell>
          <cell r="AE296">
            <v>0</v>
          </cell>
          <cell r="AF296">
            <v>43564</v>
          </cell>
          <cell r="AG296">
            <v>43564</v>
          </cell>
          <cell r="AH296">
            <v>0</v>
          </cell>
          <cell r="AI296" t="str">
            <v>0-1 día</v>
          </cell>
          <cell r="AJ296">
            <v>0</v>
          </cell>
          <cell r="AK296">
            <v>0</v>
          </cell>
          <cell r="AL296">
            <v>0</v>
          </cell>
          <cell r="AM296">
            <v>750.75000000000011</v>
          </cell>
          <cell r="AN296">
            <v>750.75</v>
          </cell>
          <cell r="AO296">
            <v>1</v>
          </cell>
        </row>
        <row r="297">
          <cell r="B297" t="str">
            <v>0LA81944711</v>
          </cell>
          <cell r="C297" t="str">
            <v>0LA8194471</v>
          </cell>
          <cell r="D297" t="str">
            <v>ABR-19</v>
          </cell>
          <cell r="E297">
            <v>1</v>
          </cell>
          <cell r="F297" t="str">
            <v>2021831</v>
          </cell>
          <cell r="G297" t="str">
            <v>SR MANTENIMIENTO CORRECTIVO</v>
          </cell>
          <cell r="H297" t="str">
            <v>3325</v>
          </cell>
          <cell r="I297" t="str">
            <v>08/04/2019 14:27</v>
          </cell>
          <cell r="J297" t="str">
            <v>500089</v>
          </cell>
          <cell r="K297" t="str">
            <v>PITSS</v>
          </cell>
          <cell r="L297" t="str">
            <v>ASP</v>
          </cell>
          <cell r="M297" t="str">
            <v>APTIV CONTRACT SERVICES S DE RL DE CV</v>
          </cell>
          <cell r="N297" t="str">
            <v>AV HERMANOS ESCOBAR No 5756</v>
          </cell>
          <cell r="O297" t="str">
            <v>Ciudad Juarez-CHIH</v>
          </cell>
          <cell r="P297">
            <v>1</v>
          </cell>
          <cell r="Q297" t="str">
            <v>INTERIOR</v>
          </cell>
          <cell r="R297">
            <v>139</v>
          </cell>
          <cell r="S297" t="str">
            <v>&gt;60</v>
          </cell>
          <cell r="T297" t="str">
            <v>A4 Mono MFPs</v>
          </cell>
          <cell r="U297" t="str">
            <v>A4</v>
          </cell>
          <cell r="V297" t="str">
            <v>Ciudad principal</v>
          </cell>
          <cell r="W297" t="str">
            <v>1-&gt;60</v>
          </cell>
          <cell r="X297">
            <v>1.05</v>
          </cell>
          <cell r="Y297">
            <v>0</v>
          </cell>
          <cell r="Z297">
            <v>1</v>
          </cell>
          <cell r="AA297">
            <v>0.13</v>
          </cell>
          <cell r="AB297">
            <v>5</v>
          </cell>
          <cell r="AC297">
            <v>2.6000000000000002E-2</v>
          </cell>
          <cell r="AD297">
            <v>0</v>
          </cell>
          <cell r="AE297">
            <v>0</v>
          </cell>
          <cell r="AF297">
            <v>43564</v>
          </cell>
          <cell r="AG297">
            <v>43564</v>
          </cell>
          <cell r="AH297">
            <v>0</v>
          </cell>
          <cell r="AI297" t="str">
            <v>0-1 día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1</v>
          </cell>
        </row>
        <row r="298">
          <cell r="B298" t="str">
            <v>0EX73826051</v>
          </cell>
          <cell r="C298" t="str">
            <v>0EX7382605</v>
          </cell>
          <cell r="D298" t="str">
            <v>ABR-19</v>
          </cell>
          <cell r="E298">
            <v>1</v>
          </cell>
          <cell r="F298" t="str">
            <v>2021875</v>
          </cell>
          <cell r="G298" t="str">
            <v>SR MANTENIMIENTO CORRECTIVO</v>
          </cell>
          <cell r="H298" t="str">
            <v>5867</v>
          </cell>
          <cell r="I298" t="str">
            <v>08/04/2019 15:28</v>
          </cell>
          <cell r="J298" t="str">
            <v>500159</v>
          </cell>
          <cell r="K298" t="str">
            <v>PITSS</v>
          </cell>
          <cell r="L298" t="str">
            <v>ASP</v>
          </cell>
          <cell r="M298" t="str">
            <v>HONEYWELL AUTOMOTIVE DE MEXICO S DE RL DE CV</v>
          </cell>
          <cell r="N298" t="str">
            <v>CRISTOBAL COLON 11364</v>
          </cell>
          <cell r="O298" t="str">
            <v>CHIHUAHUA-CHIH</v>
          </cell>
          <cell r="P298">
            <v>0</v>
          </cell>
          <cell r="Q298" t="str">
            <v>INTERIOR</v>
          </cell>
          <cell r="R298">
            <v>11</v>
          </cell>
          <cell r="S298" t="str">
            <v>Entre 7 y 15</v>
          </cell>
          <cell r="T298" t="str">
            <v>Office Digital</v>
          </cell>
          <cell r="U298" t="str">
            <v>A3</v>
          </cell>
          <cell r="V298" t="str">
            <v>Ciudad principal</v>
          </cell>
          <cell r="W298" t="str">
            <v>2-Entre 7 y 15</v>
          </cell>
          <cell r="X298">
            <v>0.6</v>
          </cell>
          <cell r="Y298">
            <v>819</v>
          </cell>
          <cell r="Z298">
            <v>1</v>
          </cell>
          <cell r="AA298">
            <v>0</v>
          </cell>
          <cell r="AB298">
            <v>5</v>
          </cell>
          <cell r="AC298">
            <v>0</v>
          </cell>
          <cell r="AD298">
            <v>0</v>
          </cell>
          <cell r="AE298">
            <v>0</v>
          </cell>
          <cell r="AF298">
            <v>43564</v>
          </cell>
          <cell r="AG298">
            <v>43564</v>
          </cell>
          <cell r="AH298">
            <v>0</v>
          </cell>
          <cell r="AI298" t="str">
            <v>0-1 día</v>
          </cell>
          <cell r="AJ298">
            <v>0</v>
          </cell>
          <cell r="AK298">
            <v>0</v>
          </cell>
          <cell r="AL298">
            <v>0</v>
          </cell>
          <cell r="AM298">
            <v>819</v>
          </cell>
          <cell r="AN298">
            <v>819</v>
          </cell>
          <cell r="AO298">
            <v>2</v>
          </cell>
        </row>
        <row r="299">
          <cell r="B299" t="str">
            <v>0BPB1106172</v>
          </cell>
          <cell r="C299" t="str">
            <v>0BPB110617</v>
          </cell>
          <cell r="D299" t="str">
            <v>ABR-19</v>
          </cell>
          <cell r="E299">
            <v>1</v>
          </cell>
          <cell r="F299" t="str">
            <v>2022319</v>
          </cell>
          <cell r="G299" t="str">
            <v>SR MANTENIMIENTO CORRECTIVO</v>
          </cell>
          <cell r="H299" t="str">
            <v>4495</v>
          </cell>
          <cell r="I299" t="str">
            <v>09/04/2019 10:30</v>
          </cell>
          <cell r="J299" t="str">
            <v>800192</v>
          </cell>
          <cell r="K299" t="str">
            <v>PITSS</v>
          </cell>
          <cell r="L299" t="str">
            <v>ASP</v>
          </cell>
          <cell r="M299" t="str">
            <v>COMPUTER FORMS SA DE CV</v>
          </cell>
          <cell r="N299" t="str">
            <v>KM 9 CARRETERA A EL CASTILLO</v>
          </cell>
          <cell r="O299" t="str">
            <v>Jalisco-JAL</v>
          </cell>
          <cell r="P299">
            <v>0</v>
          </cell>
          <cell r="Q299" t="str">
            <v>INTERIOR</v>
          </cell>
          <cell r="R299">
            <v>28</v>
          </cell>
          <cell r="S299" t="str">
            <v>Entre 16 y 30</v>
          </cell>
          <cell r="T299" t="str">
            <v>CF Mono</v>
          </cell>
          <cell r="U299" t="str">
            <v>High Production</v>
          </cell>
          <cell r="V299" t="str">
            <v>Ciudad principal</v>
          </cell>
          <cell r="W299" t="str">
            <v>4-Entre 16 y 30</v>
          </cell>
          <cell r="X299">
            <v>1.1000000000000001</v>
          </cell>
          <cell r="Y299">
            <v>2359.5</v>
          </cell>
          <cell r="Z299">
            <v>1</v>
          </cell>
          <cell r="AA299">
            <v>2.12</v>
          </cell>
          <cell r="AB299">
            <v>3</v>
          </cell>
          <cell r="AC299">
            <v>0.70666666666666667</v>
          </cell>
          <cell r="AD299">
            <v>0</v>
          </cell>
          <cell r="AE299">
            <v>0</v>
          </cell>
          <cell r="AF299">
            <v>43564</v>
          </cell>
          <cell r="AG299">
            <v>43564</v>
          </cell>
          <cell r="AH299">
            <v>0</v>
          </cell>
          <cell r="AI299" t="str">
            <v>0-1 día</v>
          </cell>
          <cell r="AJ299">
            <v>0</v>
          </cell>
          <cell r="AK299">
            <v>0</v>
          </cell>
          <cell r="AL299">
            <v>0</v>
          </cell>
          <cell r="AM299">
            <v>2359.5</v>
          </cell>
          <cell r="AN299">
            <v>0</v>
          </cell>
          <cell r="AO299">
            <v>2</v>
          </cell>
        </row>
        <row r="300">
          <cell r="B300" t="str">
            <v>0XPN3994961</v>
          </cell>
          <cell r="C300" t="str">
            <v>0XPN399496</v>
          </cell>
          <cell r="D300" t="str">
            <v>ABR-19</v>
          </cell>
          <cell r="E300">
            <v>1</v>
          </cell>
          <cell r="F300" t="str">
            <v>2022429</v>
          </cell>
          <cell r="G300" t="str">
            <v>SR MANTENIMIENTO CORRECTIVO</v>
          </cell>
          <cell r="H300" t="str">
            <v>0560</v>
          </cell>
          <cell r="I300" t="str">
            <v>09/04/2019 12:59</v>
          </cell>
          <cell r="J300" t="str">
            <v>500028</v>
          </cell>
          <cell r="K300" t="str">
            <v>PITSS</v>
          </cell>
          <cell r="L300" t="str">
            <v>ASP</v>
          </cell>
          <cell r="M300" t="str">
            <v>OFFICE DEPOT DE MEXICO SA DE CV</v>
          </cell>
          <cell r="N300" t="str">
            <v>MORELOS 406 OTE</v>
          </cell>
          <cell r="O300" t="str">
            <v>MONTERREY-NL</v>
          </cell>
          <cell r="P300">
            <v>0</v>
          </cell>
          <cell r="Q300" t="str">
            <v>INTERIOR</v>
          </cell>
          <cell r="R300">
            <v>50</v>
          </cell>
          <cell r="S300" t="str">
            <v>Entre 31 y 60</v>
          </cell>
          <cell r="T300" t="str">
            <v>Entry Production Color Low/Mid</v>
          </cell>
          <cell r="U300" t="str">
            <v>Entry Production</v>
          </cell>
          <cell r="V300" t="str">
            <v>Ciudad principal</v>
          </cell>
          <cell r="W300" t="str">
            <v>3-Entre 31 y 60</v>
          </cell>
          <cell r="X300">
            <v>1.1000000000000001</v>
          </cell>
          <cell r="Y300">
            <v>1730.3000000000004</v>
          </cell>
          <cell r="Z300">
            <v>1</v>
          </cell>
          <cell r="AA300">
            <v>2.02</v>
          </cell>
          <cell r="AB300">
            <v>4</v>
          </cell>
          <cell r="AC300">
            <v>0.505</v>
          </cell>
          <cell r="AD300">
            <v>0</v>
          </cell>
          <cell r="AE300">
            <v>0</v>
          </cell>
          <cell r="AF300">
            <v>43564</v>
          </cell>
          <cell r="AG300">
            <v>43564</v>
          </cell>
          <cell r="AH300">
            <v>0</v>
          </cell>
          <cell r="AI300" t="str">
            <v>0-1 día</v>
          </cell>
          <cell r="AJ300">
            <v>0</v>
          </cell>
          <cell r="AK300">
            <v>0</v>
          </cell>
          <cell r="AL300">
            <v>0</v>
          </cell>
          <cell r="AM300">
            <v>1730.3000000000004</v>
          </cell>
          <cell r="AN300">
            <v>1651.65</v>
          </cell>
          <cell r="AO300">
            <v>1</v>
          </cell>
        </row>
        <row r="301">
          <cell r="B301" t="str">
            <v>0MX47773731</v>
          </cell>
          <cell r="C301" t="str">
            <v>0MX4777373</v>
          </cell>
          <cell r="D301" t="str">
            <v>ABR-19</v>
          </cell>
          <cell r="E301">
            <v>1</v>
          </cell>
          <cell r="F301" t="str">
            <v>2021423</v>
          </cell>
          <cell r="G301" t="str">
            <v>SR MANTENIMIENTO CORRECTIVO</v>
          </cell>
          <cell r="H301" t="str">
            <v>7845</v>
          </cell>
          <cell r="I301" t="str">
            <v>08/04/2019 08:33</v>
          </cell>
          <cell r="J301" t="str">
            <v>500158</v>
          </cell>
          <cell r="K301" t="str">
            <v>PITSS</v>
          </cell>
          <cell r="L301" t="str">
            <v>ASP</v>
          </cell>
          <cell r="M301" t="str">
            <v>TECNOLOGIA DE ILUMINACION AUTOMOTRIZ SA DE CV</v>
          </cell>
          <cell r="N301" t="str">
            <v>AV DEL CHARRO No 1750 NTE</v>
          </cell>
          <cell r="O301" t="str">
            <v>Ciudad Juarez-CHIH</v>
          </cell>
          <cell r="P301">
            <v>0</v>
          </cell>
          <cell r="Q301" t="str">
            <v>INTERIOR</v>
          </cell>
          <cell r="R301">
            <v>171</v>
          </cell>
          <cell r="S301" t="str">
            <v>&gt;60</v>
          </cell>
          <cell r="T301" t="str">
            <v>A3 Office Color Laser MFPs</v>
          </cell>
          <cell r="U301" t="str">
            <v>A3</v>
          </cell>
          <cell r="V301" t="str">
            <v>Ciudad principal</v>
          </cell>
          <cell r="W301" t="str">
            <v>2-&gt;60</v>
          </cell>
          <cell r="X301">
            <v>1.1000000000000001</v>
          </cell>
          <cell r="Y301">
            <v>1501.5000000000002</v>
          </cell>
          <cell r="Z301">
            <v>1</v>
          </cell>
          <cell r="AA301">
            <v>1.1299999999999999</v>
          </cell>
          <cell r="AB301">
            <v>5</v>
          </cell>
          <cell r="AC301">
            <v>0.22599999999999998</v>
          </cell>
          <cell r="AD301">
            <v>0</v>
          </cell>
          <cell r="AE301">
            <v>0</v>
          </cell>
          <cell r="AF301">
            <v>43564</v>
          </cell>
          <cell r="AG301">
            <v>43564</v>
          </cell>
          <cell r="AH301">
            <v>0</v>
          </cell>
          <cell r="AI301" t="str">
            <v>0-1 día</v>
          </cell>
          <cell r="AJ301">
            <v>0</v>
          </cell>
          <cell r="AK301">
            <v>0</v>
          </cell>
          <cell r="AL301">
            <v>0</v>
          </cell>
          <cell r="AM301">
            <v>1501.5000000000002</v>
          </cell>
          <cell r="AN301">
            <v>1501.5</v>
          </cell>
          <cell r="AO301">
            <v>1</v>
          </cell>
        </row>
        <row r="302">
          <cell r="B302" t="str">
            <v>0DRB1312602</v>
          </cell>
          <cell r="C302" t="str">
            <v>0DRB131260</v>
          </cell>
          <cell r="D302" t="str">
            <v>ABR-19</v>
          </cell>
          <cell r="E302">
            <v>1</v>
          </cell>
          <cell r="F302" t="str">
            <v>2022521</v>
          </cell>
          <cell r="G302" t="str">
            <v>SR MANTENIMIENTO CORRECTIVO</v>
          </cell>
          <cell r="H302" t="str">
            <v>1263</v>
          </cell>
          <cell r="I302" t="str">
            <v>09/04/2019 14:37</v>
          </cell>
          <cell r="J302" t="str">
            <v>800192</v>
          </cell>
          <cell r="K302" t="str">
            <v>PITSS</v>
          </cell>
          <cell r="L302" t="str">
            <v>ASP</v>
          </cell>
          <cell r="M302" t="str">
            <v>COMPUTER FORMS SA DE CV</v>
          </cell>
          <cell r="N302" t="str">
            <v>KM 9 CARRETERA A EL CASTILLO</v>
          </cell>
          <cell r="O302" t="str">
            <v>Jalisco-JAL</v>
          </cell>
          <cell r="P302">
            <v>0</v>
          </cell>
          <cell r="Q302" t="str">
            <v>INTERIOR</v>
          </cell>
          <cell r="R302">
            <v>14</v>
          </cell>
          <cell r="S302" t="str">
            <v>Entre 7 y 15</v>
          </cell>
          <cell r="T302" t="str">
            <v>Entry Production Color Low/Mid</v>
          </cell>
          <cell r="U302" t="str">
            <v>Entry Production</v>
          </cell>
          <cell r="V302" t="str">
            <v>Ciudad principal</v>
          </cell>
          <cell r="W302" t="str">
            <v>3-Entre 7 y 15</v>
          </cell>
          <cell r="X302">
            <v>0.8</v>
          </cell>
          <cell r="Y302">
            <v>1258.4000000000003</v>
          </cell>
          <cell r="Z302">
            <v>1</v>
          </cell>
          <cell r="AA302">
            <v>0.57999999999999996</v>
          </cell>
          <cell r="AB302">
            <v>4</v>
          </cell>
          <cell r="AC302">
            <v>0.14499999999999999</v>
          </cell>
          <cell r="AD302">
            <v>0</v>
          </cell>
          <cell r="AE302">
            <v>0</v>
          </cell>
          <cell r="AF302">
            <v>43564</v>
          </cell>
          <cell r="AG302">
            <v>43564</v>
          </cell>
          <cell r="AH302">
            <v>0</v>
          </cell>
          <cell r="AI302" t="str">
            <v>0-1 día</v>
          </cell>
          <cell r="AJ302">
            <v>0</v>
          </cell>
          <cell r="AK302">
            <v>0</v>
          </cell>
          <cell r="AL302">
            <v>0</v>
          </cell>
          <cell r="AM302">
            <v>1258.4000000000003</v>
          </cell>
          <cell r="AN302">
            <v>1808.95</v>
          </cell>
          <cell r="AO302">
            <v>2</v>
          </cell>
        </row>
        <row r="303">
          <cell r="B303" t="str">
            <v>0EX92999013</v>
          </cell>
          <cell r="C303" t="str">
            <v>0EX9299901</v>
          </cell>
          <cell r="D303" t="str">
            <v>ABR-19</v>
          </cell>
          <cell r="E303">
            <v>1</v>
          </cell>
          <cell r="F303" t="str">
            <v>2022337</v>
          </cell>
          <cell r="G303" t="str">
            <v>SR MANTENIMIENTO CORRECTIVO</v>
          </cell>
          <cell r="H303" t="str">
            <v>5866</v>
          </cell>
          <cell r="I303" t="str">
            <v>09/04/2019 10:53</v>
          </cell>
          <cell r="J303" t="str">
            <v>500094</v>
          </cell>
          <cell r="K303" t="str">
            <v>PITSS</v>
          </cell>
          <cell r="L303" t="str">
            <v>ASP</v>
          </cell>
          <cell r="M303" t="str">
            <v>OFFICE DEPOT DE MEXICO SA DE CV</v>
          </cell>
          <cell r="N303" t="str">
            <v>AV HIDALGO No 5309</v>
          </cell>
          <cell r="O303" t="str">
            <v>Tampico-TAM</v>
          </cell>
          <cell r="P303">
            <v>0</v>
          </cell>
          <cell r="Q303" t="str">
            <v>INTERIOR</v>
          </cell>
          <cell r="R303">
            <v>6</v>
          </cell>
          <cell r="S303" t="str">
            <v>Entre 3 y 6</v>
          </cell>
          <cell r="T303" t="str">
            <v>Departmental Digital</v>
          </cell>
          <cell r="U303" t="str">
            <v>A3</v>
          </cell>
          <cell r="V303" t="str">
            <v>Ciudad principal</v>
          </cell>
          <cell r="W303" t="str">
            <v>2-Entre 3 y 6</v>
          </cell>
          <cell r="X303">
            <v>0</v>
          </cell>
          <cell r="Y303">
            <v>0</v>
          </cell>
          <cell r="Z303">
            <v>1</v>
          </cell>
          <cell r="AA303">
            <v>3.7</v>
          </cell>
          <cell r="AB303">
            <v>5</v>
          </cell>
          <cell r="AC303">
            <v>0.74</v>
          </cell>
          <cell r="AD303">
            <v>0</v>
          </cell>
          <cell r="AE303">
            <v>0</v>
          </cell>
          <cell r="AF303">
            <v>43564</v>
          </cell>
          <cell r="AG303">
            <v>43564</v>
          </cell>
          <cell r="AH303">
            <v>0</v>
          </cell>
          <cell r="AI303" t="str">
            <v>0-1 día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1501.5</v>
          </cell>
          <cell r="AO303">
            <v>4</v>
          </cell>
        </row>
        <row r="304">
          <cell r="B304" t="str">
            <v>0XPN5505452</v>
          </cell>
          <cell r="C304" t="str">
            <v>0XPN550545</v>
          </cell>
          <cell r="D304" t="str">
            <v>ABR-19</v>
          </cell>
          <cell r="E304">
            <v>1</v>
          </cell>
          <cell r="F304" t="str">
            <v>2022461</v>
          </cell>
          <cell r="G304" t="str">
            <v>SR MANTENIMIENTO CORRECTIVO</v>
          </cell>
          <cell r="H304" t="str">
            <v>0570</v>
          </cell>
          <cell r="I304" t="str">
            <v>09/04/2019 13:11</v>
          </cell>
          <cell r="J304" t="str">
            <v>800187</v>
          </cell>
          <cell r="K304" t="str">
            <v>PITSS</v>
          </cell>
          <cell r="L304" t="str">
            <v>ASP</v>
          </cell>
          <cell r="M304" t="str">
            <v>OPERADORA OMX SA DE CV</v>
          </cell>
          <cell r="N304" t="str">
            <v>AV CONSTITUYENTES 152 PTE</v>
          </cell>
          <cell r="O304" t="str">
            <v>QUERETARO-QRO</v>
          </cell>
          <cell r="P304">
            <v>0</v>
          </cell>
          <cell r="Q304" t="str">
            <v>INTERIOR</v>
          </cell>
          <cell r="R304">
            <v>5</v>
          </cell>
          <cell r="S304" t="str">
            <v>Entre 3 y 6</v>
          </cell>
          <cell r="T304" t="str">
            <v>Entry Production Color Low/Mid</v>
          </cell>
          <cell r="U304" t="str">
            <v>Entry Production</v>
          </cell>
          <cell r="V304" t="str">
            <v>Ciudad principal</v>
          </cell>
          <cell r="W304" t="str">
            <v>3-Entre 3 y 6</v>
          </cell>
          <cell r="X304">
            <v>0.6</v>
          </cell>
          <cell r="Y304">
            <v>943.80000000000007</v>
          </cell>
          <cell r="Z304">
            <v>1</v>
          </cell>
          <cell r="AA304">
            <v>1.99</v>
          </cell>
          <cell r="AB304">
            <v>4</v>
          </cell>
          <cell r="AC304">
            <v>0.4975</v>
          </cell>
          <cell r="AD304">
            <v>0</v>
          </cell>
          <cell r="AE304">
            <v>0</v>
          </cell>
          <cell r="AF304">
            <v>43564</v>
          </cell>
          <cell r="AG304">
            <v>43564</v>
          </cell>
          <cell r="AH304">
            <v>0</v>
          </cell>
          <cell r="AI304" t="str">
            <v>0-1 día</v>
          </cell>
          <cell r="AJ304">
            <v>0</v>
          </cell>
          <cell r="AK304">
            <v>0</v>
          </cell>
          <cell r="AL304">
            <v>0</v>
          </cell>
          <cell r="AM304">
            <v>943.80000000000007</v>
          </cell>
          <cell r="AN304">
            <v>1258.4000000000001</v>
          </cell>
          <cell r="AO304">
            <v>2</v>
          </cell>
        </row>
        <row r="305">
          <cell r="B305" t="str">
            <v>0XU84647071</v>
          </cell>
          <cell r="C305" t="str">
            <v>0XU8464707</v>
          </cell>
          <cell r="D305" t="str">
            <v>ABR-19</v>
          </cell>
          <cell r="E305">
            <v>1</v>
          </cell>
          <cell r="F305" t="str">
            <v>2022241</v>
          </cell>
          <cell r="G305" t="str">
            <v>SR MANTENIMIENTO CORRECTIVO</v>
          </cell>
          <cell r="H305" t="str">
            <v>0075</v>
          </cell>
          <cell r="I305" t="str">
            <v>09/04/2019 09:21</v>
          </cell>
          <cell r="J305" t="str">
            <v>800027</v>
          </cell>
          <cell r="K305" t="str">
            <v>PITSS</v>
          </cell>
          <cell r="L305" t="str">
            <v>ASP</v>
          </cell>
          <cell r="M305" t="str">
            <v>IMPRESOS DIGITALES BALTAZAR S DE RL DE CV</v>
          </cell>
          <cell r="N305" t="str">
            <v>GABINO BARREDA No 267 B</v>
          </cell>
          <cell r="O305" t="str">
            <v>Colima-COL</v>
          </cell>
          <cell r="P305">
            <v>1</v>
          </cell>
          <cell r="Q305" t="str">
            <v>INTERIOR</v>
          </cell>
          <cell r="R305">
            <v>15</v>
          </cell>
          <cell r="S305" t="str">
            <v>Entre 7 y 15</v>
          </cell>
          <cell r="T305" t="str">
            <v>Entry Production Color Mid</v>
          </cell>
          <cell r="U305" t="str">
            <v>Entry Production</v>
          </cell>
          <cell r="V305" t="str">
            <v>Ciudad principal</v>
          </cell>
          <cell r="W305" t="str">
            <v>3-Entre 7 y 15</v>
          </cell>
          <cell r="X305">
            <v>0.8</v>
          </cell>
          <cell r="Y305">
            <v>0</v>
          </cell>
          <cell r="Z305">
            <v>1</v>
          </cell>
          <cell r="AA305">
            <v>1.2</v>
          </cell>
          <cell r="AB305">
            <v>4</v>
          </cell>
          <cell r="AC305">
            <v>0.3</v>
          </cell>
          <cell r="AD305">
            <v>0</v>
          </cell>
          <cell r="AE305">
            <v>0</v>
          </cell>
          <cell r="AF305">
            <v>43564</v>
          </cell>
          <cell r="AG305">
            <v>43564</v>
          </cell>
          <cell r="AH305">
            <v>0</v>
          </cell>
          <cell r="AI305" t="str">
            <v>0-1 día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2</v>
          </cell>
        </row>
        <row r="306">
          <cell r="B306" t="str">
            <v>0VGW6865331</v>
          </cell>
          <cell r="C306" t="str">
            <v>0VGW686533</v>
          </cell>
          <cell r="D306" t="str">
            <v>ABR-19</v>
          </cell>
          <cell r="E306">
            <v>1</v>
          </cell>
          <cell r="F306" t="str">
            <v>2010007</v>
          </cell>
          <cell r="G306" t="str">
            <v>SR MANTENIMIENTO CORRECTIVO</v>
          </cell>
          <cell r="H306" t="str">
            <v>0251</v>
          </cell>
          <cell r="I306" t="str">
            <v>15/03/2019 17:09</v>
          </cell>
          <cell r="J306" t="str">
            <v>500161</v>
          </cell>
          <cell r="K306" t="str">
            <v>PITSS</v>
          </cell>
          <cell r="L306" t="str">
            <v>ASP</v>
          </cell>
          <cell r="M306" t="str">
            <v>COPY MARTZ PROFESIONAL SA DE CV</v>
          </cell>
          <cell r="N306" t="str">
            <v>AV AMERICAS 15</v>
          </cell>
          <cell r="O306" t="str">
            <v>CHIHUAHUA-CHIH</v>
          </cell>
          <cell r="P306">
            <v>0</v>
          </cell>
          <cell r="Q306" t="str">
            <v>INTERIOR</v>
          </cell>
          <cell r="R306">
            <v>29</v>
          </cell>
          <cell r="S306" t="str">
            <v>Entre 16 y 30</v>
          </cell>
          <cell r="T306" t="str">
            <v>A3 Professional Color Laser MFPs</v>
          </cell>
          <cell r="U306" t="str">
            <v>A3</v>
          </cell>
          <cell r="V306" t="str">
            <v>Ciudad principal</v>
          </cell>
          <cell r="W306" t="str">
            <v>2-Entre 16 y 30</v>
          </cell>
          <cell r="X306">
            <v>0.8</v>
          </cell>
          <cell r="Y306">
            <v>1092</v>
          </cell>
          <cell r="Z306">
            <v>1</v>
          </cell>
          <cell r="AA306">
            <v>0.35</v>
          </cell>
          <cell r="AB306">
            <v>5</v>
          </cell>
          <cell r="AC306">
            <v>6.9999999999999993E-2</v>
          </cell>
          <cell r="AD306">
            <v>0</v>
          </cell>
          <cell r="AE306">
            <v>0</v>
          </cell>
          <cell r="AF306">
            <v>43564</v>
          </cell>
          <cell r="AG306">
            <v>43564</v>
          </cell>
          <cell r="AH306">
            <v>0</v>
          </cell>
          <cell r="AI306" t="str">
            <v>0-1 día</v>
          </cell>
          <cell r="AJ306">
            <v>0</v>
          </cell>
          <cell r="AK306">
            <v>0</v>
          </cell>
          <cell r="AL306">
            <v>0</v>
          </cell>
          <cell r="AM306">
            <v>1092</v>
          </cell>
          <cell r="AN306">
            <v>819</v>
          </cell>
          <cell r="AO306">
            <v>3</v>
          </cell>
        </row>
        <row r="307">
          <cell r="B307" t="str">
            <v>0A4T5576151</v>
          </cell>
          <cell r="C307" t="str">
            <v>0A4T557615</v>
          </cell>
          <cell r="D307" t="str">
            <v>ABR-19</v>
          </cell>
          <cell r="E307">
            <v>1</v>
          </cell>
          <cell r="F307" t="str">
            <v>2019861</v>
          </cell>
          <cell r="G307" t="str">
            <v>SR MANTENIMIENTO CORRECTIVO</v>
          </cell>
          <cell r="H307" t="str">
            <v>3611</v>
          </cell>
          <cell r="I307" t="str">
            <v>04/04/2019 09:10</v>
          </cell>
          <cell r="J307" t="str">
            <v>800072</v>
          </cell>
          <cell r="K307" t="str">
            <v>PITSS</v>
          </cell>
          <cell r="L307" t="str">
            <v>ASP</v>
          </cell>
          <cell r="M307" t="str">
            <v>FLEXTRONICS MANUFACTURING MEX SA DE CV</v>
          </cell>
          <cell r="N307" t="str">
            <v>CARRETERA BASE AEREA No 5850-23</v>
          </cell>
          <cell r="O307" t="str">
            <v>Zapopan-JAL</v>
          </cell>
          <cell r="P307">
            <v>0</v>
          </cell>
          <cell r="Q307" t="str">
            <v>INTERIOR</v>
          </cell>
          <cell r="R307">
            <v>41</v>
          </cell>
          <cell r="S307" t="str">
            <v>Entre 31 y 60</v>
          </cell>
          <cell r="T307" t="str">
            <v>Entry Mono Printers</v>
          </cell>
          <cell r="U307" t="str">
            <v>A4</v>
          </cell>
          <cell r="V307" t="str">
            <v>Ciudad principal</v>
          </cell>
          <cell r="W307" t="str">
            <v>1-Entre 31 y 60</v>
          </cell>
          <cell r="X307">
            <v>0.8</v>
          </cell>
          <cell r="Y307">
            <v>572.00000000000011</v>
          </cell>
          <cell r="Z307">
            <v>1</v>
          </cell>
          <cell r="AA307">
            <v>1.33</v>
          </cell>
          <cell r="AB307">
            <v>5</v>
          </cell>
          <cell r="AC307">
            <v>0.26600000000000001</v>
          </cell>
          <cell r="AD307">
            <v>0</v>
          </cell>
          <cell r="AE307">
            <v>0</v>
          </cell>
          <cell r="AF307">
            <v>43564</v>
          </cell>
          <cell r="AG307">
            <v>43564</v>
          </cell>
          <cell r="AH307">
            <v>0</v>
          </cell>
          <cell r="AI307" t="str">
            <v>0-1 día</v>
          </cell>
          <cell r="AJ307">
            <v>0</v>
          </cell>
          <cell r="AK307">
            <v>0</v>
          </cell>
          <cell r="AL307">
            <v>0</v>
          </cell>
          <cell r="AM307">
            <v>572.00000000000011</v>
          </cell>
          <cell r="AN307">
            <v>572</v>
          </cell>
          <cell r="AO307">
            <v>1</v>
          </cell>
        </row>
        <row r="308">
          <cell r="B308" t="str">
            <v>0C4X0085581</v>
          </cell>
          <cell r="C308" t="str">
            <v>0C4X008558</v>
          </cell>
          <cell r="D308" t="str">
            <v>ABR-19</v>
          </cell>
          <cell r="E308">
            <v>1</v>
          </cell>
          <cell r="F308" t="str">
            <v>2020079</v>
          </cell>
          <cell r="G308" t="str">
            <v>SR MANTENIMIENTO CORRECTIVO</v>
          </cell>
          <cell r="H308" t="str">
            <v>3658</v>
          </cell>
          <cell r="I308" t="str">
            <v>04/04/2019 13:06</v>
          </cell>
          <cell r="J308" t="str">
            <v>800197</v>
          </cell>
          <cell r="K308" t="str">
            <v>PITSS</v>
          </cell>
          <cell r="L308" t="str">
            <v>ASP</v>
          </cell>
          <cell r="M308" t="str">
            <v>RADIOMOVIL DIPSA SA DE CV</v>
          </cell>
          <cell r="N308" t="str">
            <v>BLVD ANTONIO ROCHA CORDERO 700 INT D 3-4</v>
          </cell>
          <cell r="O308" t="str">
            <v>SAN LUIS POTOSI-SLP</v>
          </cell>
          <cell r="P308">
            <v>0</v>
          </cell>
          <cell r="Q308" t="str">
            <v>INTERIOR</v>
          </cell>
          <cell r="R308">
            <v>156</v>
          </cell>
          <cell r="S308" t="str">
            <v>&gt;60</v>
          </cell>
          <cell r="T308" t="str">
            <v>A4 Mono MFPs</v>
          </cell>
          <cell r="U308" t="str">
            <v>A4</v>
          </cell>
          <cell r="V308" t="str">
            <v>Ciudad principal</v>
          </cell>
          <cell r="W308" t="str">
            <v>1-&gt;60</v>
          </cell>
          <cell r="X308">
            <v>1.05</v>
          </cell>
          <cell r="Y308">
            <v>750.75000000000011</v>
          </cell>
          <cell r="Z308">
            <v>1</v>
          </cell>
          <cell r="AA308">
            <v>2.23</v>
          </cell>
          <cell r="AB308">
            <v>5</v>
          </cell>
          <cell r="AC308">
            <v>0.44600000000000001</v>
          </cell>
          <cell r="AD308">
            <v>0</v>
          </cell>
          <cell r="AE308">
            <v>0</v>
          </cell>
          <cell r="AF308">
            <v>43564</v>
          </cell>
          <cell r="AG308">
            <v>43564</v>
          </cell>
          <cell r="AH308">
            <v>0</v>
          </cell>
          <cell r="AI308" t="str">
            <v>0-1 día</v>
          </cell>
          <cell r="AJ308">
            <v>0</v>
          </cell>
          <cell r="AK308">
            <v>0</v>
          </cell>
          <cell r="AL308">
            <v>0</v>
          </cell>
          <cell r="AM308">
            <v>750.75000000000011</v>
          </cell>
          <cell r="AN308">
            <v>750.75</v>
          </cell>
          <cell r="AO308">
            <v>1</v>
          </cell>
        </row>
        <row r="309">
          <cell r="B309" t="str">
            <v>0XPN5481831</v>
          </cell>
          <cell r="C309" t="str">
            <v>0XPN548183</v>
          </cell>
          <cell r="D309" t="str">
            <v>ABR-19</v>
          </cell>
          <cell r="E309">
            <v>1</v>
          </cell>
          <cell r="F309" t="str">
            <v>2022425</v>
          </cell>
          <cell r="G309" t="str">
            <v>SR MANTENIMIENTO CORRECTIVO</v>
          </cell>
          <cell r="H309" t="str">
            <v>0570</v>
          </cell>
          <cell r="I309" t="str">
            <v>09/04/2019 12:53</v>
          </cell>
          <cell r="J309" t="str">
            <v>500161</v>
          </cell>
          <cell r="K309" t="str">
            <v>PITSS</v>
          </cell>
          <cell r="L309" t="str">
            <v>ASP</v>
          </cell>
          <cell r="M309" t="str">
            <v>OPERADORA OMX SA DE CV</v>
          </cell>
          <cell r="N309" t="str">
            <v>AV MIRADOR 3300</v>
          </cell>
          <cell r="O309" t="str">
            <v>CHIHUAHUA-CHIH</v>
          </cell>
          <cell r="P309">
            <v>0</v>
          </cell>
          <cell r="Q309" t="str">
            <v>INTERIOR</v>
          </cell>
          <cell r="R309">
            <v>14</v>
          </cell>
          <cell r="S309" t="str">
            <v>Entre 7 y 15</v>
          </cell>
          <cell r="T309" t="str">
            <v>Entry Production Color Low/Mid</v>
          </cell>
          <cell r="U309" t="str">
            <v>Entry Production</v>
          </cell>
          <cell r="V309" t="str">
            <v>Ciudad principal</v>
          </cell>
          <cell r="W309" t="str">
            <v>3-Entre 7 y 15</v>
          </cell>
          <cell r="X309">
            <v>0.8</v>
          </cell>
          <cell r="Y309">
            <v>1258.4000000000003</v>
          </cell>
          <cell r="Z309">
            <v>1</v>
          </cell>
          <cell r="AA309">
            <v>1.1200000000000001</v>
          </cell>
          <cell r="AB309">
            <v>4</v>
          </cell>
          <cell r="AC309">
            <v>0.28000000000000003</v>
          </cell>
          <cell r="AD309">
            <v>0</v>
          </cell>
          <cell r="AE309">
            <v>0</v>
          </cell>
          <cell r="AF309">
            <v>43564</v>
          </cell>
          <cell r="AG309">
            <v>43565</v>
          </cell>
          <cell r="AH309">
            <v>1</v>
          </cell>
          <cell r="AI309" t="str">
            <v>0-1 día</v>
          </cell>
          <cell r="AJ309">
            <v>0</v>
          </cell>
          <cell r="AK309">
            <v>0</v>
          </cell>
          <cell r="AL309">
            <v>0</v>
          </cell>
          <cell r="AM309">
            <v>1258.4000000000003</v>
          </cell>
          <cell r="AN309">
            <v>1258.4000000000001</v>
          </cell>
          <cell r="AO309">
            <v>2</v>
          </cell>
        </row>
        <row r="310">
          <cell r="B310" t="str">
            <v>0Y4X8294471</v>
          </cell>
          <cell r="C310" t="str">
            <v>0Y4X829447</v>
          </cell>
          <cell r="D310" t="str">
            <v>ABR-19</v>
          </cell>
          <cell r="E310">
            <v>1</v>
          </cell>
          <cell r="F310" t="str">
            <v>2022623</v>
          </cell>
          <cell r="G310" t="str">
            <v>SR MANTENIMIENTO CORRECTIVO</v>
          </cell>
          <cell r="H310" t="str">
            <v>8045</v>
          </cell>
          <cell r="I310" t="str">
            <v>09/04/2019 16:49</v>
          </cell>
          <cell r="J310" t="str">
            <v>500071</v>
          </cell>
          <cell r="K310" t="str">
            <v>PITSS</v>
          </cell>
          <cell r="L310" t="str">
            <v>ASP</v>
          </cell>
          <cell r="M310" t="str">
            <v>APTIV CONTRACT SERVICES TAMAULIPAS S DE RL DE CV</v>
          </cell>
          <cell r="N310" t="str">
            <v>SENDERO NACIONAL KM 3.5</v>
          </cell>
          <cell r="O310" t="str">
            <v>Matamoros-TAM</v>
          </cell>
          <cell r="P310">
            <v>0</v>
          </cell>
          <cell r="Q310" t="str">
            <v>INTERIOR</v>
          </cell>
          <cell r="R310">
            <v>47</v>
          </cell>
          <cell r="S310" t="str">
            <v>Entre 31 y 60</v>
          </cell>
          <cell r="T310" t="str">
            <v>Office Digital</v>
          </cell>
          <cell r="U310" t="str">
            <v>A3</v>
          </cell>
          <cell r="V310" t="str">
            <v>Ciudad principal</v>
          </cell>
          <cell r="W310" t="str">
            <v>2-Entre 31 y 60</v>
          </cell>
          <cell r="X310">
            <v>1.05</v>
          </cell>
          <cell r="Y310">
            <v>1433.25</v>
          </cell>
          <cell r="Z310">
            <v>1</v>
          </cell>
          <cell r="AA310">
            <v>0.68</v>
          </cell>
          <cell r="AB310">
            <v>5</v>
          </cell>
          <cell r="AC310">
            <v>0.13600000000000001</v>
          </cell>
          <cell r="AD310">
            <v>0</v>
          </cell>
          <cell r="AE310">
            <v>0</v>
          </cell>
          <cell r="AF310">
            <v>43565</v>
          </cell>
          <cell r="AG310">
            <v>43565</v>
          </cell>
          <cell r="AH310">
            <v>0</v>
          </cell>
          <cell r="AI310" t="str">
            <v>0-1 día</v>
          </cell>
          <cell r="AJ310">
            <v>0</v>
          </cell>
          <cell r="AK310">
            <v>0</v>
          </cell>
          <cell r="AL310">
            <v>0</v>
          </cell>
          <cell r="AM310">
            <v>1433.25</v>
          </cell>
          <cell r="AN310">
            <v>1433.25</v>
          </cell>
          <cell r="AO310">
            <v>1</v>
          </cell>
        </row>
        <row r="311">
          <cell r="B311" t="str">
            <v>0BG10009972</v>
          </cell>
          <cell r="C311" t="str">
            <v>0BG1000997</v>
          </cell>
          <cell r="D311" t="str">
            <v>ABR-19</v>
          </cell>
          <cell r="E311">
            <v>1</v>
          </cell>
          <cell r="F311" t="str">
            <v>2022631</v>
          </cell>
          <cell r="G311" t="str">
            <v>SR MANTENIMIENTO CORRECTIVO</v>
          </cell>
          <cell r="H311" t="str">
            <v>4311</v>
          </cell>
          <cell r="I311" t="str">
            <v>09/04/2019 17:08</v>
          </cell>
          <cell r="J311" t="str">
            <v>500083</v>
          </cell>
          <cell r="K311" t="str">
            <v>PITSS</v>
          </cell>
          <cell r="L311" t="str">
            <v>ASP</v>
          </cell>
          <cell r="M311" t="str">
            <v>INSTITUTO TECNOLOGICO Y DE ESTUDIOS SUPERIORES DE</v>
          </cell>
          <cell r="N311" t="str">
            <v>AV EUGENIO GARZA SADA 2501 SUR</v>
          </cell>
          <cell r="O311" t="str">
            <v>Monterrey-NL</v>
          </cell>
          <cell r="P311">
            <v>0</v>
          </cell>
          <cell r="Q311" t="str">
            <v>INTERIOR</v>
          </cell>
          <cell r="R311">
            <v>5</v>
          </cell>
          <cell r="S311" t="str">
            <v>Entre 3 y 6</v>
          </cell>
          <cell r="T311" t="str">
            <v>Light Production Digital Business</v>
          </cell>
          <cell r="U311" t="str">
            <v>Entry Production</v>
          </cell>
          <cell r="V311" t="str">
            <v>Ciudad principal</v>
          </cell>
          <cell r="W311" t="str">
            <v>3-Entre 3 y 6</v>
          </cell>
          <cell r="X311">
            <v>0.6</v>
          </cell>
          <cell r="Y311">
            <v>943.80000000000007</v>
          </cell>
          <cell r="Z311">
            <v>1</v>
          </cell>
          <cell r="AA311">
            <v>0.37</v>
          </cell>
          <cell r="AB311">
            <v>4</v>
          </cell>
          <cell r="AC311">
            <v>9.2499999999999999E-2</v>
          </cell>
          <cell r="AD311">
            <v>0</v>
          </cell>
          <cell r="AE311">
            <v>0</v>
          </cell>
          <cell r="AF311">
            <v>43565</v>
          </cell>
          <cell r="AG311">
            <v>43565</v>
          </cell>
          <cell r="AH311">
            <v>0</v>
          </cell>
          <cell r="AI311" t="str">
            <v>0-1 día</v>
          </cell>
          <cell r="AJ311">
            <v>0</v>
          </cell>
          <cell r="AK311">
            <v>0</v>
          </cell>
          <cell r="AL311">
            <v>0</v>
          </cell>
          <cell r="AM311">
            <v>943.80000000000007</v>
          </cell>
          <cell r="AN311">
            <v>1651.65</v>
          </cell>
          <cell r="AO311">
            <v>2</v>
          </cell>
        </row>
        <row r="312">
          <cell r="B312" t="str">
            <v>0C4X0032971</v>
          </cell>
          <cell r="C312" t="str">
            <v>0C4X003297</v>
          </cell>
          <cell r="D312" t="str">
            <v>ABR-19</v>
          </cell>
          <cell r="E312">
            <v>1</v>
          </cell>
          <cell r="F312" t="str">
            <v>2022635</v>
          </cell>
          <cell r="G312" t="str">
            <v>SR MANTENIMIENTO CORRECTIVO</v>
          </cell>
          <cell r="H312" t="str">
            <v>3658</v>
          </cell>
          <cell r="I312" t="str">
            <v>09/04/2019 17:21</v>
          </cell>
          <cell r="J312" t="str">
            <v>500080</v>
          </cell>
          <cell r="K312" t="str">
            <v>PITSS</v>
          </cell>
          <cell r="L312" t="str">
            <v>ASP</v>
          </cell>
          <cell r="M312" t="str">
            <v>DIGITAL NET SOLUTIONS GAV SA DE CV</v>
          </cell>
          <cell r="N312" t="str">
            <v>FERNANDO DE BORJA EDIFICIO Q CENTER No 913 A-PB</v>
          </cell>
          <cell r="O312" t="str">
            <v>Chihuahua-CHIH</v>
          </cell>
          <cell r="P312">
            <v>0</v>
          </cell>
          <cell r="Q312" t="str">
            <v>INTERIOR</v>
          </cell>
          <cell r="R312">
            <v>25</v>
          </cell>
          <cell r="S312" t="str">
            <v>Entre 16 y 30</v>
          </cell>
          <cell r="T312" t="str">
            <v>A4 Mono MFPs</v>
          </cell>
          <cell r="U312" t="str">
            <v>A4</v>
          </cell>
          <cell r="V312" t="str">
            <v>Ciudad principal</v>
          </cell>
          <cell r="W312" t="str">
            <v>1-Entre 16 y 30</v>
          </cell>
          <cell r="X312">
            <v>0.6</v>
          </cell>
          <cell r="Y312">
            <v>429.00000000000006</v>
          </cell>
          <cell r="Z312">
            <v>1</v>
          </cell>
          <cell r="AA312">
            <v>0.15</v>
          </cell>
          <cell r="AB312">
            <v>5</v>
          </cell>
          <cell r="AC312">
            <v>0.03</v>
          </cell>
          <cell r="AD312">
            <v>0</v>
          </cell>
          <cell r="AE312">
            <v>0</v>
          </cell>
          <cell r="AF312">
            <v>43565</v>
          </cell>
          <cell r="AG312">
            <v>43565</v>
          </cell>
          <cell r="AH312">
            <v>0</v>
          </cell>
          <cell r="AI312" t="str">
            <v>0-1 día</v>
          </cell>
          <cell r="AJ312">
            <v>0</v>
          </cell>
          <cell r="AK312">
            <v>0</v>
          </cell>
          <cell r="AL312">
            <v>0</v>
          </cell>
          <cell r="AM312">
            <v>429.00000000000006</v>
          </cell>
          <cell r="AN312">
            <v>429</v>
          </cell>
          <cell r="AO312">
            <v>1</v>
          </cell>
        </row>
        <row r="313">
          <cell r="B313" t="str">
            <v>0BG09667211</v>
          </cell>
          <cell r="C313" t="str">
            <v>0BG0966721</v>
          </cell>
          <cell r="D313" t="str">
            <v>ABR-19</v>
          </cell>
          <cell r="E313">
            <v>1</v>
          </cell>
          <cell r="F313" t="str">
            <v>2017903</v>
          </cell>
          <cell r="G313" t="str">
            <v>SR MANTENIMIENTO CORRECTIVO</v>
          </cell>
          <cell r="H313" t="str">
            <v>4310</v>
          </cell>
          <cell r="I313" t="str">
            <v>01/04/2019 09:05</v>
          </cell>
          <cell r="J313" t="str">
            <v>800188</v>
          </cell>
          <cell r="K313" t="str">
            <v>PITSS</v>
          </cell>
          <cell r="L313" t="str">
            <v>ASP</v>
          </cell>
          <cell r="M313" t="str">
            <v>OFFICE DEPOT DE MEXICO SA DE CV</v>
          </cell>
          <cell r="N313" t="str">
            <v>AV. FAJA DE ORO NO. 1100</v>
          </cell>
          <cell r="O313" t="str">
            <v>Salamanca-GTO</v>
          </cell>
          <cell r="P313">
            <v>0</v>
          </cell>
          <cell r="Q313" t="str">
            <v>INTERIOR</v>
          </cell>
          <cell r="R313">
            <v>4</v>
          </cell>
          <cell r="S313" t="str">
            <v>Entre 3 y 6</v>
          </cell>
          <cell r="T313" t="str">
            <v>Light Production Digital Business</v>
          </cell>
          <cell r="U313" t="str">
            <v>Entry Production</v>
          </cell>
          <cell r="V313" t="str">
            <v>Ciudad principal</v>
          </cell>
          <cell r="W313" t="str">
            <v>3-Entre 3 y 6</v>
          </cell>
          <cell r="X313">
            <v>0.6</v>
          </cell>
          <cell r="Y313">
            <v>943.80000000000007</v>
          </cell>
          <cell r="Z313">
            <v>1</v>
          </cell>
          <cell r="AA313">
            <v>1.92</v>
          </cell>
          <cell r="AB313">
            <v>4</v>
          </cell>
          <cell r="AC313">
            <v>0.48</v>
          </cell>
          <cell r="AD313">
            <v>0</v>
          </cell>
          <cell r="AE313">
            <v>0</v>
          </cell>
          <cell r="AF313">
            <v>43564</v>
          </cell>
          <cell r="AG313">
            <v>43565</v>
          </cell>
          <cell r="AH313">
            <v>1</v>
          </cell>
          <cell r="AI313" t="str">
            <v>0-1 día</v>
          </cell>
          <cell r="AJ313">
            <v>0</v>
          </cell>
          <cell r="AK313">
            <v>0</v>
          </cell>
          <cell r="AL313">
            <v>0</v>
          </cell>
          <cell r="AM313">
            <v>943.80000000000007</v>
          </cell>
          <cell r="AN313">
            <v>943.8</v>
          </cell>
          <cell r="AO313">
            <v>2</v>
          </cell>
        </row>
        <row r="314">
          <cell r="B314" t="str">
            <v>0A4T5620891</v>
          </cell>
          <cell r="C314" t="str">
            <v>0A4T562089</v>
          </cell>
          <cell r="D314" t="str">
            <v>ABR-19</v>
          </cell>
          <cell r="E314">
            <v>1</v>
          </cell>
          <cell r="F314" t="str">
            <v>2022641</v>
          </cell>
          <cell r="G314" t="str">
            <v>SR MANTENIMIENTO CORRECTIVO</v>
          </cell>
          <cell r="H314" t="str">
            <v>3611</v>
          </cell>
          <cell r="I314" t="str">
            <v>09/04/2019 17:43</v>
          </cell>
          <cell r="J314" t="str">
            <v>500155</v>
          </cell>
          <cell r="K314" t="str">
            <v>PITSS</v>
          </cell>
          <cell r="L314" t="str">
            <v>ASP</v>
          </cell>
          <cell r="M314" t="str">
            <v>HONEYWELL AUTOMOTIVE DE MEXICO S DE RL DE CV</v>
          </cell>
          <cell r="N314" t="str">
            <v>AV PARQUE INDUSTRIAL JUAREZ 3328</v>
          </cell>
          <cell r="O314" t="str">
            <v>CIUDAD JUAREZ-CHIH</v>
          </cell>
          <cell r="P314">
            <v>0</v>
          </cell>
          <cell r="Q314" t="str">
            <v>INTERIOR</v>
          </cell>
          <cell r="R314">
            <v>2686</v>
          </cell>
          <cell r="S314" t="str">
            <v>&gt;60</v>
          </cell>
          <cell r="T314" t="str">
            <v>Entry Mono Printers</v>
          </cell>
          <cell r="U314" t="str">
            <v>A4</v>
          </cell>
          <cell r="V314" t="str">
            <v>Ciudad principal</v>
          </cell>
          <cell r="W314" t="str">
            <v>1-&gt;60</v>
          </cell>
          <cell r="X314">
            <v>1.05</v>
          </cell>
          <cell r="Y314">
            <v>750.75000000000011</v>
          </cell>
          <cell r="Z314">
            <v>1</v>
          </cell>
          <cell r="AA314">
            <v>0</v>
          </cell>
          <cell r="AB314">
            <v>5</v>
          </cell>
          <cell r="AC314">
            <v>0</v>
          </cell>
          <cell r="AD314">
            <v>0</v>
          </cell>
          <cell r="AE314">
            <v>0</v>
          </cell>
          <cell r="AF314">
            <v>43565</v>
          </cell>
          <cell r="AG314">
            <v>43565</v>
          </cell>
          <cell r="AH314">
            <v>0</v>
          </cell>
          <cell r="AI314" t="str">
            <v>0-1 día</v>
          </cell>
          <cell r="AJ314">
            <v>0</v>
          </cell>
          <cell r="AK314">
            <v>0</v>
          </cell>
          <cell r="AL314">
            <v>0</v>
          </cell>
          <cell r="AM314">
            <v>750.75000000000011</v>
          </cell>
          <cell r="AN314">
            <v>0</v>
          </cell>
          <cell r="AO314">
            <v>1</v>
          </cell>
        </row>
        <row r="315">
          <cell r="B315" t="str">
            <v>0MX44650951</v>
          </cell>
          <cell r="C315" t="str">
            <v>0MX4465095</v>
          </cell>
          <cell r="D315" t="str">
            <v>ABR-19</v>
          </cell>
          <cell r="E315">
            <v>1</v>
          </cell>
          <cell r="F315" t="str">
            <v>2022815</v>
          </cell>
          <cell r="G315" t="str">
            <v>SR MANTENIMIENTO CORRECTIVO</v>
          </cell>
          <cell r="H315" t="str">
            <v>7855</v>
          </cell>
          <cell r="I315" t="str">
            <v>10/04/2019 08:32</v>
          </cell>
          <cell r="J315" t="str">
            <v>500028</v>
          </cell>
          <cell r="K315" t="str">
            <v>PITSS</v>
          </cell>
          <cell r="L315" t="str">
            <v>ASP</v>
          </cell>
          <cell r="M315" t="str">
            <v>OFFICE DEPOT DE MEXICO SA DE CV</v>
          </cell>
          <cell r="N315" t="str">
            <v>CARR MIGUEL ALEMAN OTE 4605</v>
          </cell>
          <cell r="O315" t="str">
            <v>GUADALUPE-NL</v>
          </cell>
          <cell r="P315">
            <v>0</v>
          </cell>
          <cell r="Q315" t="str">
            <v>INTERIOR</v>
          </cell>
          <cell r="R315">
            <v>48</v>
          </cell>
          <cell r="S315" t="str">
            <v>Entre 31 y 60</v>
          </cell>
          <cell r="T315" t="str">
            <v>A3 Office Color Laser MFPs</v>
          </cell>
          <cell r="U315" t="str">
            <v>A3</v>
          </cell>
          <cell r="V315" t="str">
            <v>Ciudad principal</v>
          </cell>
          <cell r="W315" t="str">
            <v>2-Entre 31 y 60</v>
          </cell>
          <cell r="X315">
            <v>1.05</v>
          </cell>
          <cell r="Y315">
            <v>1433.25</v>
          </cell>
          <cell r="Z315">
            <v>1</v>
          </cell>
          <cell r="AA315">
            <v>1.1399999999999999</v>
          </cell>
          <cell r="AB315">
            <v>5</v>
          </cell>
          <cell r="AC315">
            <v>0.22799999999999998</v>
          </cell>
          <cell r="AD315">
            <v>0</v>
          </cell>
          <cell r="AE315">
            <v>0</v>
          </cell>
          <cell r="AF315">
            <v>43565</v>
          </cell>
          <cell r="AG315">
            <v>43565</v>
          </cell>
          <cell r="AH315">
            <v>0</v>
          </cell>
          <cell r="AI315" t="str">
            <v>0-1 día</v>
          </cell>
          <cell r="AJ315">
            <v>0</v>
          </cell>
          <cell r="AK315">
            <v>0</v>
          </cell>
          <cell r="AL315">
            <v>0</v>
          </cell>
          <cell r="AM315">
            <v>1433.25</v>
          </cell>
          <cell r="AN315">
            <v>1433.25</v>
          </cell>
          <cell r="AO315">
            <v>1</v>
          </cell>
        </row>
        <row r="316">
          <cell r="B316" t="str">
            <v>0BG29492731</v>
          </cell>
          <cell r="C316" t="str">
            <v>0BG2949273</v>
          </cell>
          <cell r="D316" t="str">
            <v>ABR-19</v>
          </cell>
          <cell r="E316">
            <v>1</v>
          </cell>
          <cell r="F316" t="str">
            <v>2018371</v>
          </cell>
          <cell r="G316" t="str">
            <v>SR MANTENIMIENTO CORRECTIVO</v>
          </cell>
          <cell r="H316" t="str">
            <v>4395</v>
          </cell>
          <cell r="I316" t="str">
            <v>01/04/2019 17:39</v>
          </cell>
          <cell r="J316" t="str">
            <v>800146</v>
          </cell>
          <cell r="K316" t="str">
            <v>PITSS</v>
          </cell>
          <cell r="L316" t="str">
            <v>ASP</v>
          </cell>
          <cell r="M316" t="str">
            <v>OFFICE DEPOT DE MEXICO SA DE CV</v>
          </cell>
          <cell r="N316" t="str">
            <v>BLV MANUEL J CLOUTHIER SN</v>
          </cell>
          <cell r="O316" t="str">
            <v>LEON-GTO</v>
          </cell>
          <cell r="P316">
            <v>0</v>
          </cell>
          <cell r="Q316" t="str">
            <v>INTERIOR</v>
          </cell>
          <cell r="R316">
            <v>20</v>
          </cell>
          <cell r="S316" t="str">
            <v>Entre 16 y 30</v>
          </cell>
          <cell r="T316" t="str">
            <v>Light Production Digital Business</v>
          </cell>
          <cell r="U316" t="str">
            <v>Entry Production</v>
          </cell>
          <cell r="V316" t="str">
            <v>Ciudad principal</v>
          </cell>
          <cell r="W316" t="str">
            <v>3-Entre 16 y 30</v>
          </cell>
          <cell r="X316">
            <v>1.05</v>
          </cell>
          <cell r="Y316">
            <v>1651.6500000000003</v>
          </cell>
          <cell r="Z316">
            <v>1</v>
          </cell>
          <cell r="AA316">
            <v>2.67</v>
          </cell>
          <cell r="AB316">
            <v>4</v>
          </cell>
          <cell r="AC316">
            <v>0.66749999999999998</v>
          </cell>
          <cell r="AD316">
            <v>0</v>
          </cell>
          <cell r="AE316">
            <v>0</v>
          </cell>
          <cell r="AF316">
            <v>43565</v>
          </cell>
          <cell r="AG316">
            <v>43565</v>
          </cell>
          <cell r="AH316">
            <v>0</v>
          </cell>
          <cell r="AI316" t="str">
            <v>0-1 día</v>
          </cell>
          <cell r="AJ316">
            <v>0</v>
          </cell>
          <cell r="AK316">
            <v>0</v>
          </cell>
          <cell r="AL316">
            <v>0</v>
          </cell>
          <cell r="AM316">
            <v>1651.6500000000003</v>
          </cell>
          <cell r="AN316">
            <v>1651.65</v>
          </cell>
          <cell r="AO316">
            <v>1</v>
          </cell>
        </row>
        <row r="317">
          <cell r="B317" t="str">
            <v>0E2B6514131</v>
          </cell>
          <cell r="C317" t="str">
            <v>0E2B651413</v>
          </cell>
          <cell r="D317" t="str">
            <v>ABR-19</v>
          </cell>
          <cell r="E317">
            <v>1</v>
          </cell>
          <cell r="F317" t="str">
            <v>2021617</v>
          </cell>
          <cell r="G317" t="str">
            <v>SR MANTENIMIENTO CORRECTIVO</v>
          </cell>
          <cell r="H317" t="str">
            <v>0070</v>
          </cell>
          <cell r="I317" t="str">
            <v>08/04/2019 11:19</v>
          </cell>
          <cell r="J317" t="str">
            <v>800110</v>
          </cell>
          <cell r="K317" t="str">
            <v>PITSS</v>
          </cell>
          <cell r="L317" t="str">
            <v>ASP</v>
          </cell>
          <cell r="M317" t="str">
            <v>OFFICE DEPOT DE MEXICO SA DE CV</v>
          </cell>
          <cell r="N317" t="str">
            <v>AV CAMELINAS 2650</v>
          </cell>
          <cell r="O317" t="str">
            <v>MORELIA-MICH</v>
          </cell>
          <cell r="P317">
            <v>0</v>
          </cell>
          <cell r="Q317" t="str">
            <v>INTERIOR</v>
          </cell>
          <cell r="R317">
            <v>259</v>
          </cell>
          <cell r="S317" t="str">
            <v>&gt;60</v>
          </cell>
          <cell r="T317" t="str">
            <v>Entry Production Color Low/Mid</v>
          </cell>
          <cell r="U317" t="str">
            <v>Entry Production</v>
          </cell>
          <cell r="V317" t="str">
            <v>Ciudad principal</v>
          </cell>
          <cell r="W317" t="str">
            <v>3-&gt;60</v>
          </cell>
          <cell r="X317">
            <v>1.1499999999999999</v>
          </cell>
          <cell r="Y317">
            <v>1808.95</v>
          </cell>
          <cell r="Z317">
            <v>1</v>
          </cell>
          <cell r="AA317">
            <v>3.35</v>
          </cell>
          <cell r="AB317">
            <v>4</v>
          </cell>
          <cell r="AC317">
            <v>0.83750000000000002</v>
          </cell>
          <cell r="AD317">
            <v>0</v>
          </cell>
          <cell r="AE317">
            <v>0</v>
          </cell>
          <cell r="AF317">
            <v>43565</v>
          </cell>
          <cell r="AG317">
            <v>43565</v>
          </cell>
          <cell r="AH317">
            <v>0</v>
          </cell>
          <cell r="AI317" t="str">
            <v>0-1 día</v>
          </cell>
          <cell r="AJ317">
            <v>0</v>
          </cell>
          <cell r="AK317">
            <v>0</v>
          </cell>
          <cell r="AL317">
            <v>0</v>
          </cell>
          <cell r="AM317">
            <v>1808.95</v>
          </cell>
          <cell r="AN317">
            <v>1808.95</v>
          </cell>
          <cell r="AO317">
            <v>1</v>
          </cell>
        </row>
        <row r="318">
          <cell r="B318" t="str">
            <v>AAQ1005822</v>
          </cell>
          <cell r="C318" t="str">
            <v>AAQ100582</v>
          </cell>
          <cell r="D318" t="str">
            <v>ABR-19</v>
          </cell>
          <cell r="E318">
            <v>1</v>
          </cell>
          <cell r="F318" t="str">
            <v>2022441</v>
          </cell>
          <cell r="G318" t="str">
            <v>SR MANTENIMIENTO CORRECTIVO</v>
          </cell>
          <cell r="H318" t="str">
            <v>1026</v>
          </cell>
          <cell r="I318" t="str">
            <v>09/04/2019 13:08</v>
          </cell>
          <cell r="J318" t="str">
            <v>800074</v>
          </cell>
          <cell r="K318" t="str">
            <v>PITSS</v>
          </cell>
          <cell r="L318" t="str">
            <v>ASP</v>
          </cell>
          <cell r="M318" t="str">
            <v>ESPECIALIDADES FINAS DE ZAMORA SA DE CV</v>
          </cell>
          <cell r="N318" t="str">
            <v>AMADO NERVO OTE 101</v>
          </cell>
          <cell r="O318" t="str">
            <v>ZAMORA DE HIDALGO-MI</v>
          </cell>
          <cell r="P318">
            <v>0</v>
          </cell>
          <cell r="Q318" t="str">
            <v>INTERIOR</v>
          </cell>
          <cell r="R318">
            <v>5</v>
          </cell>
          <cell r="S318" t="str">
            <v>Entre 3 y 6</v>
          </cell>
          <cell r="T318" t="str">
            <v>Office Digital</v>
          </cell>
          <cell r="U318" t="str">
            <v>A3</v>
          </cell>
          <cell r="V318" t="str">
            <v>Ciudad principal</v>
          </cell>
          <cell r="W318" t="str">
            <v>2-Entre 3 y 6</v>
          </cell>
          <cell r="X318">
            <v>0</v>
          </cell>
          <cell r="Y318">
            <v>0</v>
          </cell>
          <cell r="Z318">
            <v>1</v>
          </cell>
          <cell r="AA318">
            <v>5.95</v>
          </cell>
          <cell r="AB318">
            <v>5</v>
          </cell>
          <cell r="AC318">
            <v>1.19</v>
          </cell>
          <cell r="AD318">
            <v>4.7499999999999987E-2</v>
          </cell>
          <cell r="AE318">
            <v>-64.837499999999977</v>
          </cell>
          <cell r="AF318">
            <v>43565</v>
          </cell>
          <cell r="AG318">
            <v>43565</v>
          </cell>
          <cell r="AH318">
            <v>0</v>
          </cell>
          <cell r="AI318" t="str">
            <v>0-1 día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 t="e">
            <v>#N/A</v>
          </cell>
          <cell r="AO318">
            <v>2</v>
          </cell>
        </row>
        <row r="319">
          <cell r="B319" t="str">
            <v>5BT7313871</v>
          </cell>
          <cell r="C319" t="str">
            <v>5BT731387</v>
          </cell>
          <cell r="D319" t="str">
            <v>ABR-19</v>
          </cell>
          <cell r="E319">
            <v>1</v>
          </cell>
          <cell r="F319" t="str">
            <v>2019891</v>
          </cell>
          <cell r="G319" t="str">
            <v>SR MANTENIMIENTO CORRECTIVO</v>
          </cell>
          <cell r="H319" t="str">
            <v>3336</v>
          </cell>
          <cell r="I319" t="str">
            <v>04/04/2019 09:45</v>
          </cell>
          <cell r="J319" t="str">
            <v>100038</v>
          </cell>
          <cell r="K319" t="str">
            <v>PITSS</v>
          </cell>
          <cell r="L319" t="str">
            <v>ASP</v>
          </cell>
          <cell r="M319" t="str">
            <v>ASOC DE COLONOS DEL CONJUNTO URBANO LOS ROBLES AC</v>
          </cell>
          <cell r="N319" t="str">
            <v>AV INDEPENDENCIA 1000</v>
          </cell>
          <cell r="O319" t="str">
            <v>LERMA-MEX</v>
          </cell>
          <cell r="P319">
            <v>0</v>
          </cell>
          <cell r="Q319" t="str">
            <v>INTERIOR</v>
          </cell>
          <cell r="R319">
            <v>2681</v>
          </cell>
          <cell r="S319" t="str">
            <v>&gt;60</v>
          </cell>
          <cell r="T319" t="str">
            <v>A4 Mono MFPs</v>
          </cell>
          <cell r="U319" t="str">
            <v>A4</v>
          </cell>
          <cell r="V319" t="str">
            <v>Otras</v>
          </cell>
          <cell r="W319" t="str">
            <v>1-&gt;60</v>
          </cell>
          <cell r="X319">
            <v>1.05</v>
          </cell>
          <cell r="Y319">
            <v>750.75000000000011</v>
          </cell>
          <cell r="Z319">
            <v>1</v>
          </cell>
          <cell r="AA319">
            <v>6.25</v>
          </cell>
          <cell r="AB319">
            <v>9</v>
          </cell>
          <cell r="AC319">
            <v>0.69444444444444442</v>
          </cell>
          <cell r="AD319">
            <v>0</v>
          </cell>
          <cell r="AE319">
            <v>0</v>
          </cell>
          <cell r="AF319">
            <v>43565</v>
          </cell>
          <cell r="AG319">
            <v>43565</v>
          </cell>
          <cell r="AH319">
            <v>0</v>
          </cell>
          <cell r="AI319" t="str">
            <v>0-1 día</v>
          </cell>
          <cell r="AJ319">
            <v>0</v>
          </cell>
          <cell r="AK319">
            <v>0</v>
          </cell>
          <cell r="AL319">
            <v>0</v>
          </cell>
          <cell r="AM319">
            <v>750.75000000000011</v>
          </cell>
          <cell r="AN319" t="e">
            <v>#N/A</v>
          </cell>
          <cell r="AO319">
            <v>2</v>
          </cell>
        </row>
        <row r="320">
          <cell r="B320" t="str">
            <v>0C4X0030171</v>
          </cell>
          <cell r="C320" t="str">
            <v>0C4X003017</v>
          </cell>
          <cell r="D320" t="str">
            <v>ABR-19</v>
          </cell>
          <cell r="E320">
            <v>1</v>
          </cell>
          <cell r="F320" t="str">
            <v>2022655</v>
          </cell>
          <cell r="G320" t="str">
            <v>SR MANTENIMIENTO CORRECTIVO</v>
          </cell>
          <cell r="H320" t="str">
            <v>3658</v>
          </cell>
          <cell r="I320" t="str">
            <v>09/04/2019 18:28</v>
          </cell>
          <cell r="J320" t="str">
            <v>500161</v>
          </cell>
          <cell r="K320" t="str">
            <v>PITSS</v>
          </cell>
          <cell r="L320" t="str">
            <v>ASP</v>
          </cell>
          <cell r="M320" t="str">
            <v>RADIOMOVIL DIPSA SA DE CV</v>
          </cell>
          <cell r="N320" t="str">
            <v>TERCERA NTE 311</v>
          </cell>
          <cell r="O320" t="str">
            <v>CIUDAD DELICIAS-CHIH</v>
          </cell>
          <cell r="P320">
            <v>0</v>
          </cell>
          <cell r="Q320" t="str">
            <v>INTERIOR</v>
          </cell>
          <cell r="R320">
            <v>46</v>
          </cell>
          <cell r="S320" t="str">
            <v>Entre 31 y 60</v>
          </cell>
          <cell r="T320" t="str">
            <v>A4 Mono MFPs</v>
          </cell>
          <cell r="U320" t="str">
            <v>A4</v>
          </cell>
          <cell r="V320" t="str">
            <v>Otras</v>
          </cell>
          <cell r="W320" t="str">
            <v>1-Entre 31 y 60</v>
          </cell>
          <cell r="X320">
            <v>0.8</v>
          </cell>
          <cell r="Y320">
            <v>572.00000000000011</v>
          </cell>
          <cell r="Z320">
            <v>1</v>
          </cell>
          <cell r="AA320">
            <v>1.75</v>
          </cell>
          <cell r="AB320">
            <v>9</v>
          </cell>
          <cell r="AC320">
            <v>0.19444444444444445</v>
          </cell>
          <cell r="AD320">
            <v>0</v>
          </cell>
          <cell r="AE320">
            <v>0</v>
          </cell>
          <cell r="AF320">
            <v>43565</v>
          </cell>
          <cell r="AG320">
            <v>43565</v>
          </cell>
          <cell r="AH320">
            <v>0</v>
          </cell>
          <cell r="AI320" t="str">
            <v>0-1 día</v>
          </cell>
          <cell r="AJ320">
            <v>0</v>
          </cell>
          <cell r="AK320">
            <v>0</v>
          </cell>
          <cell r="AL320">
            <v>0</v>
          </cell>
          <cell r="AM320">
            <v>572.00000000000011</v>
          </cell>
          <cell r="AN320">
            <v>572</v>
          </cell>
          <cell r="AO320">
            <v>1</v>
          </cell>
        </row>
        <row r="321">
          <cell r="B321" t="str">
            <v>9HB3271271</v>
          </cell>
          <cell r="C321" t="str">
            <v>9HB327127</v>
          </cell>
          <cell r="D321" t="str">
            <v>ABR-19</v>
          </cell>
          <cell r="E321">
            <v>1</v>
          </cell>
          <cell r="F321" t="str">
            <v>2022637</v>
          </cell>
          <cell r="G321" t="str">
            <v>SR MANTENIMIENTO CORRECTIVO</v>
          </cell>
          <cell r="H321" t="str">
            <v>4002</v>
          </cell>
          <cell r="I321" t="str">
            <v>09/04/2019 17:29</v>
          </cell>
          <cell r="J321" t="str">
            <v>800072</v>
          </cell>
          <cell r="K321" t="str">
            <v>PITSS</v>
          </cell>
          <cell r="L321" t="str">
            <v>ASP</v>
          </cell>
          <cell r="M321" t="str">
            <v>GALAZ YAMAZAKI RUIZ URQUIZA SC</v>
          </cell>
          <cell r="N321" t="str">
            <v>AV. ADOLFO LOPEZ MATEOS NORTE 2405</v>
          </cell>
          <cell r="O321" t="str">
            <v>Guadalajara-JAL</v>
          </cell>
          <cell r="P321">
            <v>0</v>
          </cell>
          <cell r="Q321" t="str">
            <v>INTERIOR</v>
          </cell>
          <cell r="R321">
            <v>153</v>
          </cell>
          <cell r="S321" t="str">
            <v>&gt;60</v>
          </cell>
          <cell r="T321" t="str">
            <v>A4 Mono MFPs</v>
          </cell>
          <cell r="U321" t="str">
            <v>A4</v>
          </cell>
          <cell r="V321" t="str">
            <v>Ciudad principal</v>
          </cell>
          <cell r="W321" t="str">
            <v>1-&gt;60</v>
          </cell>
          <cell r="X321">
            <v>1.05</v>
          </cell>
          <cell r="Y321">
            <v>750.75000000000011</v>
          </cell>
          <cell r="Z321">
            <v>1</v>
          </cell>
          <cell r="AA321">
            <v>1.69</v>
          </cell>
          <cell r="AB321">
            <v>5</v>
          </cell>
          <cell r="AC321">
            <v>0.33799999999999997</v>
          </cell>
          <cell r="AD321">
            <v>0</v>
          </cell>
          <cell r="AE321">
            <v>0</v>
          </cell>
          <cell r="AF321">
            <v>43565</v>
          </cell>
          <cell r="AG321">
            <v>43565</v>
          </cell>
          <cell r="AH321">
            <v>0</v>
          </cell>
          <cell r="AI321" t="str">
            <v>0-1 día</v>
          </cell>
          <cell r="AJ321">
            <v>0</v>
          </cell>
          <cell r="AK321">
            <v>0</v>
          </cell>
          <cell r="AL321">
            <v>0</v>
          </cell>
          <cell r="AM321">
            <v>750.75000000000011</v>
          </cell>
          <cell r="AN321">
            <v>750.75</v>
          </cell>
          <cell r="AO321">
            <v>1</v>
          </cell>
        </row>
        <row r="322">
          <cell r="B322" t="str">
            <v>0BG29411431</v>
          </cell>
          <cell r="C322" t="str">
            <v>0BG2941143</v>
          </cell>
          <cell r="D322" t="str">
            <v>ABR-19</v>
          </cell>
          <cell r="E322">
            <v>1</v>
          </cell>
          <cell r="F322" t="str">
            <v>2021517</v>
          </cell>
          <cell r="G322" t="str">
            <v>SR MANTENIMIENTO CORRECTIVO</v>
          </cell>
          <cell r="H322" t="str">
            <v>4395</v>
          </cell>
          <cell r="I322" t="str">
            <v>08/04/2019 10:12</v>
          </cell>
          <cell r="J322" t="str">
            <v>500093</v>
          </cell>
          <cell r="K322" t="str">
            <v>PITSS</v>
          </cell>
          <cell r="L322" t="str">
            <v>ASP</v>
          </cell>
          <cell r="M322" t="str">
            <v>OFFICE DEPOT DE MEXICO SA DE CV</v>
          </cell>
          <cell r="N322" t="str">
            <v>BLV 15 DE SEP 4243</v>
          </cell>
          <cell r="O322" t="str">
            <v>NUEVO LAREDO-TAM</v>
          </cell>
          <cell r="P322">
            <v>0</v>
          </cell>
          <cell r="Q322" t="str">
            <v>INTERIOR</v>
          </cell>
          <cell r="R322">
            <v>17</v>
          </cell>
          <cell r="S322" t="str">
            <v>Entre 16 y 30</v>
          </cell>
          <cell r="T322" t="str">
            <v>Light Production Digital Business</v>
          </cell>
          <cell r="U322" t="str">
            <v>Entry Production</v>
          </cell>
          <cell r="V322" t="str">
            <v>Ciudad principal</v>
          </cell>
          <cell r="W322" t="str">
            <v>3-Entre 16 y 30</v>
          </cell>
          <cell r="X322">
            <v>1.05</v>
          </cell>
          <cell r="Y322">
            <v>1651.6500000000003</v>
          </cell>
          <cell r="Z322">
            <v>1</v>
          </cell>
          <cell r="AA322">
            <v>1.52</v>
          </cell>
          <cell r="AB322">
            <v>4</v>
          </cell>
          <cell r="AC322">
            <v>0.38</v>
          </cell>
          <cell r="AD322">
            <v>0</v>
          </cell>
          <cell r="AE322">
            <v>0</v>
          </cell>
          <cell r="AF322">
            <v>43565</v>
          </cell>
          <cell r="AG322">
            <v>43565</v>
          </cell>
          <cell r="AH322">
            <v>0</v>
          </cell>
          <cell r="AI322" t="str">
            <v>0-1 día</v>
          </cell>
          <cell r="AJ322">
            <v>0</v>
          </cell>
          <cell r="AK322">
            <v>0</v>
          </cell>
          <cell r="AL322">
            <v>0</v>
          </cell>
          <cell r="AM322">
            <v>1651.6500000000003</v>
          </cell>
          <cell r="AN322">
            <v>1651.65</v>
          </cell>
          <cell r="AO322">
            <v>3</v>
          </cell>
        </row>
        <row r="323">
          <cell r="B323" t="str">
            <v>0EX73803521</v>
          </cell>
          <cell r="C323" t="str">
            <v>0EX7380352</v>
          </cell>
          <cell r="D323" t="str">
            <v>ABR-19</v>
          </cell>
          <cell r="E323">
            <v>1</v>
          </cell>
          <cell r="F323" t="str">
            <v>2023039</v>
          </cell>
          <cell r="G323" t="str">
            <v>SR MANTENIMIENTO CORRECTIVO</v>
          </cell>
          <cell r="H323" t="str">
            <v>5867</v>
          </cell>
          <cell r="I323" t="str">
            <v>10/04/2019 12:43</v>
          </cell>
          <cell r="J323" t="str">
            <v>500158</v>
          </cell>
          <cell r="K323" t="str">
            <v>PITSS</v>
          </cell>
          <cell r="L323" t="str">
            <v>ASP</v>
          </cell>
          <cell r="M323" t="str">
            <v>APTIV CONTRACT SERVICES S DE RL DE CV</v>
          </cell>
          <cell r="N323" t="str">
            <v>AV HERMANOS ESCOBAR No 5756</v>
          </cell>
          <cell r="O323" t="str">
            <v>Ciudad Juarez-CHIH</v>
          </cell>
          <cell r="P323">
            <v>1</v>
          </cell>
          <cell r="Q323" t="str">
            <v>INTERIOR</v>
          </cell>
          <cell r="R323">
            <v>146</v>
          </cell>
          <cell r="S323" t="str">
            <v>&gt;60</v>
          </cell>
          <cell r="T323" t="str">
            <v>Office Digital</v>
          </cell>
          <cell r="U323" t="str">
            <v>A3</v>
          </cell>
          <cell r="V323" t="str">
            <v>Ciudad principal</v>
          </cell>
          <cell r="W323" t="str">
            <v>2-&gt;60</v>
          </cell>
          <cell r="X323">
            <v>1.1000000000000001</v>
          </cell>
          <cell r="Y323">
            <v>0</v>
          </cell>
          <cell r="Z323">
            <v>1</v>
          </cell>
          <cell r="AA323">
            <v>0</v>
          </cell>
          <cell r="AB323">
            <v>5</v>
          </cell>
          <cell r="AC323">
            <v>0</v>
          </cell>
          <cell r="AD323">
            <v>0</v>
          </cell>
          <cell r="AE323">
            <v>0</v>
          </cell>
          <cell r="AF323">
            <v>43565</v>
          </cell>
          <cell r="AG323">
            <v>43565</v>
          </cell>
          <cell r="AH323">
            <v>0</v>
          </cell>
          <cell r="AI323" t="str">
            <v>0-1 día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1</v>
          </cell>
        </row>
        <row r="324">
          <cell r="B324" t="str">
            <v>AAQ1005632</v>
          </cell>
          <cell r="C324" t="str">
            <v>AAQ100563</v>
          </cell>
          <cell r="D324" t="str">
            <v>ABR-19</v>
          </cell>
          <cell r="E324">
            <v>1</v>
          </cell>
          <cell r="F324" t="str">
            <v>2022463</v>
          </cell>
          <cell r="G324" t="str">
            <v>SR MANTENIMIENTO CORRECTIVO</v>
          </cell>
          <cell r="H324" t="str">
            <v>1026</v>
          </cell>
          <cell r="I324" t="str">
            <v>09/04/2019 13:36</v>
          </cell>
          <cell r="J324" t="str">
            <v>800074</v>
          </cell>
          <cell r="K324" t="str">
            <v>PITSS</v>
          </cell>
          <cell r="L324" t="str">
            <v>ASP</v>
          </cell>
          <cell r="M324" t="str">
            <v>PUBLICO EN GENERAL</v>
          </cell>
          <cell r="N324" t="str">
            <v>JAVIER MINA No 14 INT No 4</v>
          </cell>
          <cell r="O324" t="str">
            <v>Michoacan-MICH</v>
          </cell>
          <cell r="P324">
            <v>0</v>
          </cell>
          <cell r="Q324" t="str">
            <v>INTERIOR</v>
          </cell>
          <cell r="R324">
            <v>5</v>
          </cell>
          <cell r="S324" t="str">
            <v>Entre 3 y 6</v>
          </cell>
          <cell r="T324" t="str">
            <v>Office Digital</v>
          </cell>
          <cell r="U324" t="str">
            <v>A3</v>
          </cell>
          <cell r="V324" t="str">
            <v>Ciudad principal</v>
          </cell>
          <cell r="W324" t="str">
            <v>2-Entre 3 y 6</v>
          </cell>
          <cell r="X324">
            <v>0</v>
          </cell>
          <cell r="Y324">
            <v>0</v>
          </cell>
          <cell r="Z324">
            <v>1</v>
          </cell>
          <cell r="AA324">
            <v>7.57</v>
          </cell>
          <cell r="AB324">
            <v>5</v>
          </cell>
          <cell r="AC324">
            <v>1.514</v>
          </cell>
          <cell r="AD324">
            <v>0.1285</v>
          </cell>
          <cell r="AE324">
            <v>-175.4025</v>
          </cell>
          <cell r="AF324">
            <v>43565</v>
          </cell>
          <cell r="AG324">
            <v>43565</v>
          </cell>
          <cell r="AH324">
            <v>0</v>
          </cell>
          <cell r="AI324" t="str">
            <v>0-1 día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1092</v>
          </cell>
          <cell r="AO324">
            <v>3</v>
          </cell>
        </row>
        <row r="325">
          <cell r="B325" t="str">
            <v>0XEL5553361</v>
          </cell>
          <cell r="C325" t="str">
            <v>0XEL555336</v>
          </cell>
          <cell r="D325" t="str">
            <v>ABR-19</v>
          </cell>
          <cell r="E325">
            <v>1</v>
          </cell>
          <cell r="F325" t="str">
            <v>2021987</v>
          </cell>
          <cell r="G325" t="str">
            <v>SR MANTENIMIENTO CORRECTIVO</v>
          </cell>
          <cell r="H325" t="str">
            <v>5774</v>
          </cell>
          <cell r="I325" t="str">
            <v>08/04/2019 19:58</v>
          </cell>
          <cell r="J325" t="str">
            <v>800197</v>
          </cell>
          <cell r="K325" t="str">
            <v>PITSS</v>
          </cell>
          <cell r="L325" t="str">
            <v>ASP</v>
          </cell>
          <cell r="M325" t="str">
            <v>OFFICE DEPOT DE MEXICO SA DE CV</v>
          </cell>
          <cell r="N325" t="str">
            <v>AV VENUSTIANO CARRANZA No 733</v>
          </cell>
          <cell r="O325" t="str">
            <v>San Luis Potosi-SLP</v>
          </cell>
          <cell r="P325">
            <v>0</v>
          </cell>
          <cell r="Q325" t="str">
            <v>INTERIOR</v>
          </cell>
          <cell r="R325">
            <v>142</v>
          </cell>
          <cell r="S325" t="str">
            <v>&gt;60</v>
          </cell>
          <cell r="T325" t="str">
            <v>Departmental Digital</v>
          </cell>
          <cell r="U325" t="str">
            <v>A3</v>
          </cell>
          <cell r="V325" t="str">
            <v>Ciudad principal</v>
          </cell>
          <cell r="W325" t="str">
            <v>2-&gt;60</v>
          </cell>
          <cell r="X325">
            <v>1.1000000000000001</v>
          </cell>
          <cell r="Y325">
            <v>1501.5000000000002</v>
          </cell>
          <cell r="Z325">
            <v>1</v>
          </cell>
          <cell r="AA325">
            <v>0.17</v>
          </cell>
          <cell r="AB325">
            <v>5</v>
          </cell>
          <cell r="AC325">
            <v>3.4000000000000002E-2</v>
          </cell>
          <cell r="AD325">
            <v>0</v>
          </cell>
          <cell r="AE325">
            <v>0</v>
          </cell>
          <cell r="AF325">
            <v>43564</v>
          </cell>
          <cell r="AG325">
            <v>43565</v>
          </cell>
          <cell r="AH325">
            <v>1</v>
          </cell>
          <cell r="AI325" t="str">
            <v>0-1 día</v>
          </cell>
          <cell r="AJ325">
            <v>0</v>
          </cell>
          <cell r="AK325">
            <v>0</v>
          </cell>
          <cell r="AL325">
            <v>0</v>
          </cell>
          <cell r="AM325">
            <v>1501.5000000000002</v>
          </cell>
          <cell r="AN325">
            <v>1501.5</v>
          </cell>
          <cell r="AO325">
            <v>2</v>
          </cell>
        </row>
        <row r="326">
          <cell r="B326" t="str">
            <v>09HB3205841</v>
          </cell>
          <cell r="C326" t="str">
            <v>09HB320584</v>
          </cell>
          <cell r="D326" t="str">
            <v>ABR-19</v>
          </cell>
          <cell r="E326">
            <v>1</v>
          </cell>
          <cell r="F326" t="str">
            <v>2022519</v>
          </cell>
          <cell r="G326" t="str">
            <v>SR MANTENIMIENTO CORRECTIVO</v>
          </cell>
          <cell r="H326" t="str">
            <v>4002</v>
          </cell>
          <cell r="I326" t="str">
            <v>09/04/2019 14:35</v>
          </cell>
          <cell r="J326" t="str">
            <v>500161</v>
          </cell>
          <cell r="K326" t="str">
            <v>PITSS</v>
          </cell>
          <cell r="L326" t="str">
            <v>ASP</v>
          </cell>
          <cell r="M326" t="str">
            <v>TELEFONOS DE MEXICO SA B DE CV</v>
          </cell>
          <cell r="N326" t="str">
            <v>AV. RIO CHUVISCAR SUR 1000</v>
          </cell>
          <cell r="O326" t="str">
            <v>CIUDAD DELICIAS-CHIH</v>
          </cell>
          <cell r="P326">
            <v>0</v>
          </cell>
          <cell r="Q326" t="str">
            <v>INTERIOR</v>
          </cell>
          <cell r="R326">
            <v>564</v>
          </cell>
          <cell r="S326" t="str">
            <v>&gt;60</v>
          </cell>
          <cell r="T326" t="str">
            <v>A4 Mono MFPs</v>
          </cell>
          <cell r="U326" t="str">
            <v>A4</v>
          </cell>
          <cell r="V326" t="str">
            <v>Otras</v>
          </cell>
          <cell r="W326" t="str">
            <v>1-&gt;60</v>
          </cell>
          <cell r="X326">
            <v>1.05</v>
          </cell>
          <cell r="Y326">
            <v>750.75000000000011</v>
          </cell>
          <cell r="Z326">
            <v>1</v>
          </cell>
          <cell r="AA326">
            <v>3.67</v>
          </cell>
          <cell r="AB326">
            <v>9</v>
          </cell>
          <cell r="AC326">
            <v>0.40777777777777779</v>
          </cell>
          <cell r="AD326">
            <v>0</v>
          </cell>
          <cell r="AE326">
            <v>0</v>
          </cell>
          <cell r="AF326">
            <v>43565</v>
          </cell>
          <cell r="AG326">
            <v>43565</v>
          </cell>
          <cell r="AH326">
            <v>0</v>
          </cell>
          <cell r="AI326" t="str">
            <v>0-1 día</v>
          </cell>
          <cell r="AJ326">
            <v>0</v>
          </cell>
          <cell r="AK326">
            <v>0</v>
          </cell>
          <cell r="AL326">
            <v>0</v>
          </cell>
          <cell r="AM326">
            <v>750.75000000000011</v>
          </cell>
          <cell r="AN326">
            <v>0</v>
          </cell>
          <cell r="AO326">
            <v>1</v>
          </cell>
        </row>
        <row r="327">
          <cell r="B327" t="str">
            <v>0VMA6752161</v>
          </cell>
          <cell r="C327" t="str">
            <v>0VMA675216</v>
          </cell>
          <cell r="D327" t="str">
            <v>ABR-19</v>
          </cell>
          <cell r="E327">
            <v>1</v>
          </cell>
          <cell r="F327" t="str">
            <v>2022431</v>
          </cell>
          <cell r="G327" t="str">
            <v>SR MANTENIMIENTO PREVENTIVO</v>
          </cell>
          <cell r="H327" t="str">
            <v>3350</v>
          </cell>
          <cell r="I327" t="str">
            <v>09/04/2019 13:01</v>
          </cell>
          <cell r="J327" t="str">
            <v>500053</v>
          </cell>
          <cell r="K327" t="str">
            <v>PITSS</v>
          </cell>
          <cell r="L327" t="str">
            <v>ASP</v>
          </cell>
          <cell r="M327" t="str">
            <v>FCA MEXICO SA DE CV</v>
          </cell>
          <cell r="N327" t="str">
            <v>BLVD MIGUEL RAMOS ARIZPE 124 SUR</v>
          </cell>
          <cell r="O327" t="str">
            <v>Ramos Arizpe-COAH</v>
          </cell>
          <cell r="P327">
            <v>1</v>
          </cell>
          <cell r="Q327" t="str">
            <v>INTERIOR</v>
          </cell>
          <cell r="R327" t="str">
            <v xml:space="preserve">  </v>
          </cell>
          <cell r="S327" t="str">
            <v>&gt;60</v>
          </cell>
          <cell r="T327" t="str">
            <v>A4 Mono MFPs</v>
          </cell>
          <cell r="U327" t="str">
            <v>A4</v>
          </cell>
          <cell r="V327" t="str">
            <v>Otras</v>
          </cell>
          <cell r="W327" t="str">
            <v>1-&gt;60</v>
          </cell>
          <cell r="X327">
            <v>1</v>
          </cell>
          <cell r="Y327">
            <v>0</v>
          </cell>
          <cell r="Z327">
            <v>0</v>
          </cell>
          <cell r="AA327">
            <v>9</v>
          </cell>
          <cell r="AB327">
            <v>9</v>
          </cell>
          <cell r="AC327">
            <v>1</v>
          </cell>
          <cell r="AD327">
            <v>0</v>
          </cell>
          <cell r="AE327">
            <v>0</v>
          </cell>
          <cell r="AF327">
            <v>43564</v>
          </cell>
          <cell r="AG327">
            <v>43565</v>
          </cell>
          <cell r="AH327">
            <v>1</v>
          </cell>
          <cell r="AI327" t="str">
            <v>0-1 día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1</v>
          </cell>
        </row>
        <row r="328">
          <cell r="B328" t="str">
            <v>0VMA6752001</v>
          </cell>
          <cell r="C328" t="str">
            <v>0VMA675200</v>
          </cell>
          <cell r="D328" t="str">
            <v>ABR-19</v>
          </cell>
          <cell r="E328">
            <v>1</v>
          </cell>
          <cell r="F328" t="str">
            <v>2022427</v>
          </cell>
          <cell r="G328" t="str">
            <v>SR MANTENIMIENTO PREVENTIVO</v>
          </cell>
          <cell r="H328" t="str">
            <v>3350</v>
          </cell>
          <cell r="I328" t="str">
            <v>09/04/2019 13:00</v>
          </cell>
          <cell r="J328" t="str">
            <v>500053</v>
          </cell>
          <cell r="K328" t="str">
            <v>PITSS</v>
          </cell>
          <cell r="L328" t="str">
            <v>ASP</v>
          </cell>
          <cell r="M328" t="str">
            <v>FCA MEXICO SA DE CV</v>
          </cell>
          <cell r="N328" t="str">
            <v>BLVD MIGUEL RAMOS ARIZPE 124 SUR</v>
          </cell>
          <cell r="O328" t="str">
            <v>Ramos Arizpe-COAH</v>
          </cell>
          <cell r="P328">
            <v>1</v>
          </cell>
          <cell r="Q328" t="str">
            <v>INTERIOR</v>
          </cell>
          <cell r="R328" t="str">
            <v xml:space="preserve">  </v>
          </cell>
          <cell r="S328" t="str">
            <v>&gt;60</v>
          </cell>
          <cell r="T328" t="str">
            <v>A4 Mono MFPs</v>
          </cell>
          <cell r="U328" t="str">
            <v>A4</v>
          </cell>
          <cell r="V328" t="str">
            <v>Otras</v>
          </cell>
          <cell r="W328" t="str">
            <v>1-&gt;60</v>
          </cell>
          <cell r="X328">
            <v>1</v>
          </cell>
          <cell r="Y328">
            <v>0</v>
          </cell>
          <cell r="Z328">
            <v>0</v>
          </cell>
          <cell r="AA328">
            <v>9</v>
          </cell>
          <cell r="AB328">
            <v>9</v>
          </cell>
          <cell r="AC328">
            <v>1</v>
          </cell>
          <cell r="AD328">
            <v>0</v>
          </cell>
          <cell r="AE328">
            <v>0</v>
          </cell>
          <cell r="AF328">
            <v>43564</v>
          </cell>
          <cell r="AG328">
            <v>43565</v>
          </cell>
          <cell r="AH328">
            <v>1</v>
          </cell>
          <cell r="AI328" t="str">
            <v>0-1 día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1</v>
          </cell>
        </row>
        <row r="329">
          <cell r="B329" t="str">
            <v>0BG29516381</v>
          </cell>
          <cell r="C329" t="str">
            <v>0BG2951638</v>
          </cell>
          <cell r="D329" t="str">
            <v>ABR-19</v>
          </cell>
          <cell r="E329">
            <v>1</v>
          </cell>
          <cell r="F329" t="str">
            <v>2021417</v>
          </cell>
          <cell r="G329" t="str">
            <v>SR MANTENIMIENTO CORRECTIVO</v>
          </cell>
          <cell r="H329" t="str">
            <v>4395</v>
          </cell>
          <cell r="I329" t="str">
            <v>08/04/2019 08:29</v>
          </cell>
          <cell r="J329" t="str">
            <v>800183</v>
          </cell>
          <cell r="K329" t="str">
            <v>PITSS</v>
          </cell>
          <cell r="L329" t="str">
            <v>ASP</v>
          </cell>
          <cell r="M329" t="str">
            <v>OFFICE DEPOT DE MEXICO SA DE CV</v>
          </cell>
          <cell r="N329" t="str">
            <v>AV LOPEZ MATEOS SUR 1299</v>
          </cell>
          <cell r="O329" t="str">
            <v>TLAJOMULCO DE ZU&amp;IGA</v>
          </cell>
          <cell r="P329">
            <v>0</v>
          </cell>
          <cell r="Q329" t="str">
            <v>INTERIOR</v>
          </cell>
          <cell r="R329">
            <v>19</v>
          </cell>
          <cell r="S329" t="str">
            <v>Entre 16 y 30</v>
          </cell>
          <cell r="T329" t="str">
            <v>Light Production Digital Business</v>
          </cell>
          <cell r="U329" t="str">
            <v>Entry Production</v>
          </cell>
          <cell r="V329" t="str">
            <v>Ciudad principal</v>
          </cell>
          <cell r="W329" t="str">
            <v>3-Entre 16 y 30</v>
          </cell>
          <cell r="X329">
            <v>1.05</v>
          </cell>
          <cell r="Y329">
            <v>1651.6500000000003</v>
          </cell>
          <cell r="Z329">
            <v>1</v>
          </cell>
          <cell r="AA329">
            <v>2</v>
          </cell>
          <cell r="AB329">
            <v>4</v>
          </cell>
          <cell r="AC329">
            <v>0.5</v>
          </cell>
          <cell r="AD329">
            <v>0</v>
          </cell>
          <cell r="AE329">
            <v>0</v>
          </cell>
          <cell r="AF329">
            <v>43565</v>
          </cell>
          <cell r="AG329">
            <v>43565</v>
          </cell>
          <cell r="AH329">
            <v>0</v>
          </cell>
          <cell r="AI329" t="str">
            <v>0-1 día</v>
          </cell>
          <cell r="AJ329">
            <v>0</v>
          </cell>
          <cell r="AK329">
            <v>0</v>
          </cell>
          <cell r="AL329">
            <v>0</v>
          </cell>
          <cell r="AM329">
            <v>1651.6500000000003</v>
          </cell>
          <cell r="AN329">
            <v>1651.65</v>
          </cell>
          <cell r="AO329">
            <v>2</v>
          </cell>
        </row>
        <row r="330">
          <cell r="B330" t="str">
            <v>03AG8777681</v>
          </cell>
          <cell r="C330" t="str">
            <v>03AG877768</v>
          </cell>
          <cell r="D330" t="str">
            <v>ABR-19</v>
          </cell>
          <cell r="E330">
            <v>1</v>
          </cell>
          <cell r="F330" t="str">
            <v>2022965</v>
          </cell>
          <cell r="G330" t="str">
            <v>SR MANTENIMIENTO CORRECTIVO</v>
          </cell>
          <cell r="H330" t="str">
            <v>8075</v>
          </cell>
          <cell r="I330" t="str">
            <v>10/04/2019 11:08</v>
          </cell>
          <cell r="J330" t="str">
            <v>800187</v>
          </cell>
          <cell r="K330" t="str">
            <v>PITSS</v>
          </cell>
          <cell r="L330" t="str">
            <v>ASP</v>
          </cell>
          <cell r="M330" t="str">
            <v>OPERADORA OMX SA DE CV</v>
          </cell>
          <cell r="N330" t="str">
            <v>PROLONGACION EZEQUIEL MONTES No 1</v>
          </cell>
          <cell r="O330" t="str">
            <v>Queretaro-QRO</v>
          </cell>
          <cell r="P330">
            <v>0</v>
          </cell>
          <cell r="Q330" t="str">
            <v>INTERIOR</v>
          </cell>
          <cell r="R330">
            <v>37</v>
          </cell>
          <cell r="S330" t="str">
            <v>Entre 31 y 60</v>
          </cell>
          <cell r="T330" t="str">
            <v>Departmental Digital</v>
          </cell>
          <cell r="U330" t="str">
            <v>A3</v>
          </cell>
          <cell r="V330" t="str">
            <v>Ciudad principal</v>
          </cell>
          <cell r="W330" t="str">
            <v>2-Entre 31 y 60</v>
          </cell>
          <cell r="X330">
            <v>1.05</v>
          </cell>
          <cell r="Y330">
            <v>1433.25</v>
          </cell>
          <cell r="Z330">
            <v>1</v>
          </cell>
          <cell r="AA330">
            <v>0.87</v>
          </cell>
          <cell r="AB330">
            <v>5</v>
          </cell>
          <cell r="AC330">
            <v>0.17399999999999999</v>
          </cell>
          <cell r="AD330">
            <v>0</v>
          </cell>
          <cell r="AE330">
            <v>0</v>
          </cell>
          <cell r="AF330">
            <v>43565</v>
          </cell>
          <cell r="AG330">
            <v>43565</v>
          </cell>
          <cell r="AH330">
            <v>0</v>
          </cell>
          <cell r="AI330" t="str">
            <v>0-1 día</v>
          </cell>
          <cell r="AJ330">
            <v>0</v>
          </cell>
          <cell r="AK330">
            <v>0</v>
          </cell>
          <cell r="AL330">
            <v>0</v>
          </cell>
          <cell r="AM330">
            <v>1433.25</v>
          </cell>
          <cell r="AN330">
            <v>1433.25</v>
          </cell>
          <cell r="AO330">
            <v>1</v>
          </cell>
        </row>
        <row r="331">
          <cell r="B331" t="str">
            <v>0EX74071861</v>
          </cell>
          <cell r="C331" t="str">
            <v>0EX7407186</v>
          </cell>
          <cell r="D331" t="str">
            <v>ABR-19</v>
          </cell>
          <cell r="E331">
            <v>1</v>
          </cell>
          <cell r="F331" t="str">
            <v>2022875</v>
          </cell>
          <cell r="G331" t="str">
            <v>SR MANTENIMIENTO CORRECTIVO</v>
          </cell>
          <cell r="H331" t="str">
            <v>5867</v>
          </cell>
          <cell r="I331" t="str">
            <v>10/04/2019 09:47</v>
          </cell>
          <cell r="J331" t="str">
            <v>500155</v>
          </cell>
          <cell r="K331" t="str">
            <v>PITSS</v>
          </cell>
          <cell r="L331" t="str">
            <v>ASP</v>
          </cell>
          <cell r="M331" t="str">
            <v>HONEYWELL AUTOMOTIVE DE MEXICO S DE RL DE CV</v>
          </cell>
          <cell r="N331" t="str">
            <v>AV VALLE DEL CEDRO 1681</v>
          </cell>
          <cell r="O331" t="str">
            <v>CIUDAD JUAREZ-CHIH</v>
          </cell>
          <cell r="P331">
            <v>0</v>
          </cell>
          <cell r="Q331" t="str">
            <v>INTERIOR</v>
          </cell>
          <cell r="R331">
            <v>169</v>
          </cell>
          <cell r="S331" t="str">
            <v>&gt;60</v>
          </cell>
          <cell r="T331" t="str">
            <v>Office Digital</v>
          </cell>
          <cell r="U331" t="str">
            <v>A3</v>
          </cell>
          <cell r="V331" t="str">
            <v>Ciudad principal</v>
          </cell>
          <cell r="W331" t="str">
            <v>2-&gt;60</v>
          </cell>
          <cell r="X331">
            <v>1.1000000000000001</v>
          </cell>
          <cell r="Y331">
            <v>1501.5000000000002</v>
          </cell>
          <cell r="Z331">
            <v>1</v>
          </cell>
          <cell r="AA331">
            <v>0.72</v>
          </cell>
          <cell r="AB331">
            <v>5</v>
          </cell>
          <cell r="AC331">
            <v>0.14399999999999999</v>
          </cell>
          <cell r="AD331">
            <v>0</v>
          </cell>
          <cell r="AE331">
            <v>0</v>
          </cell>
          <cell r="AF331">
            <v>43565</v>
          </cell>
          <cell r="AG331">
            <v>43565</v>
          </cell>
          <cell r="AH331">
            <v>0</v>
          </cell>
          <cell r="AI331" t="str">
            <v>0-1 día</v>
          </cell>
          <cell r="AJ331">
            <v>0</v>
          </cell>
          <cell r="AK331">
            <v>0</v>
          </cell>
          <cell r="AL331">
            <v>0</v>
          </cell>
          <cell r="AM331">
            <v>1501.5000000000002</v>
          </cell>
          <cell r="AN331">
            <v>1501.5</v>
          </cell>
          <cell r="AO331">
            <v>1</v>
          </cell>
        </row>
        <row r="332">
          <cell r="B332" t="str">
            <v>Y4X8302952</v>
          </cell>
          <cell r="C332" t="str">
            <v>Y4X830295</v>
          </cell>
          <cell r="D332" t="str">
            <v>ABR-19</v>
          </cell>
          <cell r="E332">
            <v>1</v>
          </cell>
          <cell r="F332" t="str">
            <v>2022335</v>
          </cell>
          <cell r="G332" t="str">
            <v>SR MANTENIMIENTO CORRECTIVO</v>
          </cell>
          <cell r="H332" t="str">
            <v>8045</v>
          </cell>
          <cell r="I332" t="str">
            <v>09/04/2019 10:52</v>
          </cell>
          <cell r="J332" t="str">
            <v>100037</v>
          </cell>
          <cell r="K332" t="str">
            <v>PITSS</v>
          </cell>
          <cell r="L332" t="str">
            <v>ASP</v>
          </cell>
          <cell r="M332" t="str">
            <v>UNIVERSIDAD AUTONOMA DEL ESTADO DE MEXICO</v>
          </cell>
          <cell r="N332" t="str">
            <v>IGNACIO LOPEZ RAYON No 510</v>
          </cell>
          <cell r="O332" t="str">
            <v>TOLUCA DE LERDO-MEX</v>
          </cell>
          <cell r="P332">
            <v>0</v>
          </cell>
          <cell r="Q332" t="str">
            <v>INTERIOR</v>
          </cell>
          <cell r="R332">
            <v>6</v>
          </cell>
          <cell r="S332" t="str">
            <v>Entre 3 y 6</v>
          </cell>
          <cell r="T332" t="str">
            <v>Office Digital</v>
          </cell>
          <cell r="U332" t="str">
            <v>A3</v>
          </cell>
          <cell r="V332" t="str">
            <v>Ciudad principal</v>
          </cell>
          <cell r="W332" t="str">
            <v>2-Entre 3 y 6</v>
          </cell>
          <cell r="X332">
            <v>0</v>
          </cell>
          <cell r="Y332">
            <v>0</v>
          </cell>
          <cell r="Z332">
            <v>1</v>
          </cell>
          <cell r="AA332">
            <v>2.65</v>
          </cell>
          <cell r="AB332">
            <v>5</v>
          </cell>
          <cell r="AC332">
            <v>0.53</v>
          </cell>
          <cell r="AD332">
            <v>0</v>
          </cell>
          <cell r="AE332">
            <v>0</v>
          </cell>
          <cell r="AF332">
            <v>43565</v>
          </cell>
          <cell r="AG332">
            <v>43565</v>
          </cell>
          <cell r="AH332">
            <v>0</v>
          </cell>
          <cell r="AI332" t="str">
            <v>0-1 día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1501.5</v>
          </cell>
          <cell r="AO332">
            <v>2</v>
          </cell>
        </row>
        <row r="333">
          <cell r="B333" t="str">
            <v>0MX45050311</v>
          </cell>
          <cell r="C333" t="str">
            <v>0MX4505031</v>
          </cell>
          <cell r="D333" t="str">
            <v>ABR-19</v>
          </cell>
          <cell r="E333">
            <v>1</v>
          </cell>
          <cell r="F333" t="str">
            <v>2022827</v>
          </cell>
          <cell r="G333" t="str">
            <v>SR MANTENIMIENTO CORRECTIVO</v>
          </cell>
          <cell r="H333" t="str">
            <v>7845</v>
          </cell>
          <cell r="I333" t="str">
            <v>10/04/2019 08:53</v>
          </cell>
          <cell r="J333" t="str">
            <v>800146</v>
          </cell>
          <cell r="K333" t="str">
            <v>PITSS</v>
          </cell>
          <cell r="L333" t="str">
            <v>ASP</v>
          </cell>
          <cell r="M333" t="str">
            <v>HONEYWELL AUTOMOTIVE DE MEXICO S DE RL DE CV</v>
          </cell>
          <cell r="N333" t="str">
            <v>CIRCUITO MEXICO No 125</v>
          </cell>
          <cell r="O333" t="str">
            <v>San Luis Potosi-SLP</v>
          </cell>
          <cell r="P333">
            <v>0</v>
          </cell>
          <cell r="Q333" t="str">
            <v>INTERIOR</v>
          </cell>
          <cell r="R333">
            <v>50</v>
          </cell>
          <cell r="S333" t="str">
            <v>Entre 31 y 60</v>
          </cell>
          <cell r="T333" t="str">
            <v>A3 Office Color Laser MFPs</v>
          </cell>
          <cell r="U333" t="str">
            <v>A3</v>
          </cell>
          <cell r="V333" t="str">
            <v>Ciudad principal</v>
          </cell>
          <cell r="W333" t="str">
            <v>2-Entre 31 y 60</v>
          </cell>
          <cell r="X333">
            <v>1.05</v>
          </cell>
          <cell r="Y333">
            <v>1433.25</v>
          </cell>
          <cell r="Z333">
            <v>1</v>
          </cell>
          <cell r="AA333">
            <v>0</v>
          </cell>
          <cell r="AB333">
            <v>5</v>
          </cell>
          <cell r="AC333">
            <v>0</v>
          </cell>
          <cell r="AD333">
            <v>0</v>
          </cell>
          <cell r="AE333">
            <v>0</v>
          </cell>
          <cell r="AF333">
            <v>43565</v>
          </cell>
          <cell r="AG333">
            <v>43565</v>
          </cell>
          <cell r="AH333">
            <v>0</v>
          </cell>
          <cell r="AI333" t="str">
            <v>0-1 día</v>
          </cell>
          <cell r="AJ333">
            <v>0</v>
          </cell>
          <cell r="AK333">
            <v>0</v>
          </cell>
          <cell r="AL333">
            <v>0</v>
          </cell>
          <cell r="AM333">
            <v>1433.25</v>
          </cell>
          <cell r="AN333">
            <v>1433.25</v>
          </cell>
          <cell r="AO333">
            <v>1</v>
          </cell>
        </row>
        <row r="334">
          <cell r="B334" t="str">
            <v>0A2T2002931</v>
          </cell>
          <cell r="C334" t="str">
            <v>0A2T200293</v>
          </cell>
          <cell r="D334" t="str">
            <v>ABR-19</v>
          </cell>
          <cell r="E334">
            <v>1</v>
          </cell>
          <cell r="F334" t="str">
            <v>2023087</v>
          </cell>
          <cell r="G334" t="str">
            <v>SR MANTENIMIENTO CORRECTIVO</v>
          </cell>
          <cell r="H334" t="str">
            <v>3616</v>
          </cell>
          <cell r="I334" t="str">
            <v>10/04/2019 13:30</v>
          </cell>
          <cell r="J334" t="str">
            <v>800187</v>
          </cell>
          <cell r="K334" t="str">
            <v>PITSS</v>
          </cell>
          <cell r="L334" t="str">
            <v>ASP</v>
          </cell>
          <cell r="M334" t="str">
            <v>DHL EXPRESS MEXICO SA DE CV</v>
          </cell>
          <cell r="N334" t="str">
            <v>CARR TEQUISQUIAPAN KM 3</v>
          </cell>
          <cell r="O334" t="str">
            <v>SAN JUAN DEL RIO-QRO</v>
          </cell>
          <cell r="P334">
            <v>0</v>
          </cell>
          <cell r="Q334" t="str">
            <v>INTERIOR</v>
          </cell>
          <cell r="R334">
            <v>1584</v>
          </cell>
          <cell r="S334" t="str">
            <v>&gt;60</v>
          </cell>
          <cell r="T334" t="str">
            <v>A4 Mono MFPs</v>
          </cell>
          <cell r="U334" t="str">
            <v>A4</v>
          </cell>
          <cell r="V334" t="str">
            <v>Ciudad principal</v>
          </cell>
          <cell r="W334" t="str">
            <v>1-&gt;60</v>
          </cell>
          <cell r="X334">
            <v>1.05</v>
          </cell>
          <cell r="Y334">
            <v>750.75000000000011</v>
          </cell>
          <cell r="Z334">
            <v>1</v>
          </cell>
          <cell r="AA334">
            <v>1.25</v>
          </cell>
          <cell r="AB334">
            <v>5</v>
          </cell>
          <cell r="AC334">
            <v>0.25</v>
          </cell>
          <cell r="AD334">
            <v>0</v>
          </cell>
          <cell r="AE334">
            <v>0</v>
          </cell>
          <cell r="AF334">
            <v>43565</v>
          </cell>
          <cell r="AG334">
            <v>43565</v>
          </cell>
          <cell r="AH334">
            <v>0</v>
          </cell>
          <cell r="AI334" t="str">
            <v>0-1 día</v>
          </cell>
          <cell r="AJ334">
            <v>0</v>
          </cell>
          <cell r="AK334">
            <v>0</v>
          </cell>
          <cell r="AL334">
            <v>0</v>
          </cell>
          <cell r="AM334">
            <v>750.75000000000011</v>
          </cell>
          <cell r="AN334">
            <v>0</v>
          </cell>
          <cell r="AO334">
            <v>1</v>
          </cell>
        </row>
        <row r="335">
          <cell r="B335" t="str">
            <v>0E2B6662291</v>
          </cell>
          <cell r="C335" t="str">
            <v>0E2B666229</v>
          </cell>
          <cell r="D335" t="str">
            <v>ABR-19</v>
          </cell>
          <cell r="E335">
            <v>1</v>
          </cell>
          <cell r="F335" t="str">
            <v>2022939</v>
          </cell>
          <cell r="G335" t="str">
            <v>SR MANTENIMIENTO CORRECTIVO</v>
          </cell>
          <cell r="H335" t="str">
            <v>0070</v>
          </cell>
          <cell r="I335" t="str">
            <v>10/04/2019 10:54</v>
          </cell>
          <cell r="J335" t="str">
            <v>500036</v>
          </cell>
          <cell r="K335" t="str">
            <v>PITSS</v>
          </cell>
          <cell r="L335" t="str">
            <v>ASP</v>
          </cell>
          <cell r="M335" t="str">
            <v>OPERADORA OMX SA DE CV</v>
          </cell>
          <cell r="N335" t="str">
            <v>AV DE LAS TORRES No 2498</v>
          </cell>
          <cell r="O335" t="str">
            <v>San Pedro Garza Garc</v>
          </cell>
          <cell r="P335">
            <v>0</v>
          </cell>
          <cell r="Q335" t="str">
            <v>INTERIOR</v>
          </cell>
          <cell r="R335">
            <v>16</v>
          </cell>
          <cell r="S335" t="str">
            <v>Entre 16 y 30</v>
          </cell>
          <cell r="T335" t="str">
            <v>Entry Production Color Low/Mid</v>
          </cell>
          <cell r="U335" t="str">
            <v>Entry Production</v>
          </cell>
          <cell r="V335" t="str">
            <v>Ciudad principal</v>
          </cell>
          <cell r="W335" t="str">
            <v>3-Entre 16 y 30</v>
          </cell>
          <cell r="X335">
            <v>1.05</v>
          </cell>
          <cell r="Y335">
            <v>1651.6500000000003</v>
          </cell>
          <cell r="Z335">
            <v>1</v>
          </cell>
          <cell r="AA335">
            <v>1.1000000000000001</v>
          </cell>
          <cell r="AB335">
            <v>4</v>
          </cell>
          <cell r="AC335">
            <v>0.27500000000000002</v>
          </cell>
          <cell r="AD335">
            <v>0</v>
          </cell>
          <cell r="AE335">
            <v>0</v>
          </cell>
          <cell r="AF335">
            <v>43565</v>
          </cell>
          <cell r="AG335">
            <v>43565</v>
          </cell>
          <cell r="AH335">
            <v>0</v>
          </cell>
          <cell r="AI335" t="str">
            <v>0-1 día</v>
          </cell>
          <cell r="AJ335">
            <v>0</v>
          </cell>
          <cell r="AK335">
            <v>0</v>
          </cell>
          <cell r="AL335">
            <v>0</v>
          </cell>
          <cell r="AM335">
            <v>1651.6500000000003</v>
          </cell>
          <cell r="AN335">
            <v>1258.4000000000001</v>
          </cell>
          <cell r="AO335">
            <v>1</v>
          </cell>
        </row>
        <row r="336">
          <cell r="B336" t="str">
            <v>K8B4859051</v>
          </cell>
          <cell r="C336" t="str">
            <v>K8B485905</v>
          </cell>
          <cell r="D336" t="str">
            <v>ABR-19</v>
          </cell>
          <cell r="E336">
            <v>1</v>
          </cell>
          <cell r="F336" t="str">
            <v>2022981</v>
          </cell>
          <cell r="G336" t="str">
            <v>SR MANTENIMIENTO CORRECTIVO</v>
          </cell>
          <cell r="H336" t="str">
            <v>3226</v>
          </cell>
          <cell r="I336" t="str">
            <v>10/04/2019 11:31</v>
          </cell>
          <cell r="J336" t="str">
            <v>800072</v>
          </cell>
          <cell r="K336" t="str">
            <v>PITSS</v>
          </cell>
          <cell r="L336" t="str">
            <v>ASP</v>
          </cell>
          <cell r="M336" t="str">
            <v>RAMAG INDUSTRIAL SA DE CV</v>
          </cell>
          <cell r="N336" t="str">
            <v>AV HIDALGO No 108 INT D</v>
          </cell>
          <cell r="O336" t="str">
            <v>Jalisco-JAL</v>
          </cell>
          <cell r="P336">
            <v>0</v>
          </cell>
          <cell r="Q336" t="str">
            <v>INTERIOR</v>
          </cell>
          <cell r="R336">
            <v>2687</v>
          </cell>
          <cell r="S336" t="str">
            <v>&gt;60</v>
          </cell>
          <cell r="T336" t="str">
            <v>A4 Mono MFPs</v>
          </cell>
          <cell r="U336" t="str">
            <v>A4</v>
          </cell>
          <cell r="V336" t="str">
            <v>Ciudad principal</v>
          </cell>
          <cell r="W336" t="str">
            <v>1-&gt;60</v>
          </cell>
          <cell r="X336">
            <v>1.05</v>
          </cell>
          <cell r="Y336">
            <v>750.75000000000011</v>
          </cell>
          <cell r="Z336">
            <v>1</v>
          </cell>
          <cell r="AA336">
            <v>1.88</v>
          </cell>
          <cell r="AB336">
            <v>5</v>
          </cell>
          <cell r="AC336">
            <v>0.376</v>
          </cell>
          <cell r="AD336">
            <v>0</v>
          </cell>
          <cell r="AE336">
            <v>0</v>
          </cell>
          <cell r="AF336">
            <v>43565</v>
          </cell>
          <cell r="AG336">
            <v>43565</v>
          </cell>
          <cell r="AH336">
            <v>0</v>
          </cell>
          <cell r="AI336" t="str">
            <v>0-1 día</v>
          </cell>
          <cell r="AJ336">
            <v>0</v>
          </cell>
          <cell r="AK336">
            <v>0</v>
          </cell>
          <cell r="AL336">
            <v>0</v>
          </cell>
          <cell r="AM336">
            <v>750.75000000000011</v>
          </cell>
          <cell r="AN336" t="e">
            <v>#N/A</v>
          </cell>
          <cell r="AO336">
            <v>1</v>
          </cell>
        </row>
        <row r="337">
          <cell r="B337" t="str">
            <v>0MX47667571</v>
          </cell>
          <cell r="C337" t="str">
            <v>0MX4766757</v>
          </cell>
          <cell r="D337" t="str">
            <v>ABR-19</v>
          </cell>
          <cell r="E337">
            <v>1</v>
          </cell>
          <cell r="F337" t="str">
            <v>2023007</v>
          </cell>
          <cell r="G337" t="str">
            <v>SR MANTENIMIENTO CORRECTIVO</v>
          </cell>
          <cell r="H337" t="str">
            <v>7845</v>
          </cell>
          <cell r="I337" t="str">
            <v>10/04/2019 12:12</v>
          </cell>
          <cell r="J337" t="str">
            <v>500155</v>
          </cell>
          <cell r="K337" t="str">
            <v>PITSS</v>
          </cell>
          <cell r="L337" t="str">
            <v>ASP</v>
          </cell>
          <cell r="M337" t="str">
            <v>HONEYWELL AUTOMOTIVE DE MEXICO S DE RL DE CV</v>
          </cell>
          <cell r="N337" t="str">
            <v>AV PARQUE INDUSTRIAL JUAREZ 3328</v>
          </cell>
          <cell r="O337" t="str">
            <v>CIUDAD JUAREZ-CHIH</v>
          </cell>
          <cell r="P337">
            <v>0</v>
          </cell>
          <cell r="Q337" t="str">
            <v>INTERIOR</v>
          </cell>
          <cell r="R337">
            <v>64</v>
          </cell>
          <cell r="S337" t="str">
            <v>&gt;60</v>
          </cell>
          <cell r="T337" t="str">
            <v>A3 Office Color Laser MFPs</v>
          </cell>
          <cell r="U337" t="str">
            <v>A3</v>
          </cell>
          <cell r="V337" t="str">
            <v>Ciudad principal</v>
          </cell>
          <cell r="W337" t="str">
            <v>2-&gt;60</v>
          </cell>
          <cell r="X337">
            <v>1.1000000000000001</v>
          </cell>
          <cell r="Y337">
            <v>1501.5000000000002</v>
          </cell>
          <cell r="Z337">
            <v>1</v>
          </cell>
          <cell r="AA337">
            <v>1.3</v>
          </cell>
          <cell r="AB337">
            <v>5</v>
          </cell>
          <cell r="AC337">
            <v>0.26</v>
          </cell>
          <cell r="AD337">
            <v>0</v>
          </cell>
          <cell r="AE337">
            <v>0</v>
          </cell>
          <cell r="AF337">
            <v>43565</v>
          </cell>
          <cell r="AG337">
            <v>43565</v>
          </cell>
          <cell r="AH337">
            <v>0</v>
          </cell>
          <cell r="AI337" t="str">
            <v>0-1 día</v>
          </cell>
          <cell r="AJ337">
            <v>0</v>
          </cell>
          <cell r="AK337">
            <v>0</v>
          </cell>
          <cell r="AL337">
            <v>0</v>
          </cell>
          <cell r="AM337">
            <v>1501.5000000000002</v>
          </cell>
          <cell r="AN337">
            <v>1501.5</v>
          </cell>
          <cell r="AO337">
            <v>2</v>
          </cell>
        </row>
        <row r="338">
          <cell r="B338" t="str">
            <v>0LNX6313481</v>
          </cell>
          <cell r="C338" t="str">
            <v>0LNX631348</v>
          </cell>
          <cell r="D338" t="str">
            <v>ABR-19</v>
          </cell>
          <cell r="E338">
            <v>1</v>
          </cell>
          <cell r="F338" t="str">
            <v>2019593</v>
          </cell>
          <cell r="G338" t="str">
            <v>SR MANTENIMIENTO CORRECTIVO</v>
          </cell>
          <cell r="H338" t="str">
            <v>5230</v>
          </cell>
          <cell r="I338" t="str">
            <v>03/04/2019 16:18</v>
          </cell>
          <cell r="J338" t="str">
            <v>500159</v>
          </cell>
          <cell r="K338" t="str">
            <v>PITSS</v>
          </cell>
          <cell r="L338" t="str">
            <v>ASP</v>
          </cell>
          <cell r="M338" t="str">
            <v>HONEYWELL AUTOMOTIVE DE MEXICO S DE RL DE CV</v>
          </cell>
          <cell r="N338" t="str">
            <v>CRISTOBAL COLON 11364</v>
          </cell>
          <cell r="O338" t="str">
            <v>Chihuahua-CHIH</v>
          </cell>
          <cell r="P338">
            <v>0</v>
          </cell>
          <cell r="Q338" t="str">
            <v>INTERIOR</v>
          </cell>
          <cell r="R338">
            <v>504</v>
          </cell>
          <cell r="S338" t="str">
            <v>&gt;60</v>
          </cell>
          <cell r="T338" t="str">
            <v>Office Digital</v>
          </cell>
          <cell r="U338" t="str">
            <v>A3</v>
          </cell>
          <cell r="V338" t="str">
            <v>Ciudad principal</v>
          </cell>
          <cell r="W338" t="str">
            <v>2-&gt;60</v>
          </cell>
          <cell r="X338">
            <v>1.1000000000000001</v>
          </cell>
          <cell r="Y338">
            <v>1501.5000000000002</v>
          </cell>
          <cell r="Z338">
            <v>1</v>
          </cell>
          <cell r="AA338">
            <v>1.2</v>
          </cell>
          <cell r="AB338">
            <v>5</v>
          </cell>
          <cell r="AC338">
            <v>0.24</v>
          </cell>
          <cell r="AD338">
            <v>0</v>
          </cell>
          <cell r="AE338">
            <v>0</v>
          </cell>
          <cell r="AF338">
            <v>43565</v>
          </cell>
          <cell r="AG338">
            <v>43565</v>
          </cell>
          <cell r="AH338">
            <v>0</v>
          </cell>
          <cell r="AI338" t="str">
            <v>0-1 día</v>
          </cell>
          <cell r="AJ338">
            <v>0</v>
          </cell>
          <cell r="AK338">
            <v>0</v>
          </cell>
          <cell r="AL338">
            <v>0</v>
          </cell>
          <cell r="AM338">
            <v>1501.5000000000002</v>
          </cell>
          <cell r="AN338">
            <v>0</v>
          </cell>
          <cell r="AO338">
            <v>1</v>
          </cell>
        </row>
        <row r="339">
          <cell r="B339" t="str">
            <v>0EX96624031</v>
          </cell>
          <cell r="C339" t="str">
            <v>0EX9662403</v>
          </cell>
          <cell r="D339" t="str">
            <v>ABR-19</v>
          </cell>
          <cell r="E339">
            <v>1</v>
          </cell>
          <cell r="F339" t="str">
            <v>2021995</v>
          </cell>
          <cell r="G339" t="str">
            <v>SR MANTENIMIENTO CORRECTIVO</v>
          </cell>
          <cell r="H339" t="str">
            <v>5866</v>
          </cell>
          <cell r="I339" t="str">
            <v>08/04/2019 20:55</v>
          </cell>
          <cell r="J339" t="str">
            <v>500080</v>
          </cell>
          <cell r="K339" t="str">
            <v>PITSS</v>
          </cell>
          <cell r="L339" t="str">
            <v>ASP</v>
          </cell>
          <cell r="M339" t="str">
            <v>INSTITUTO TECNOLOGICO Y DE ESTUDIOS SUPERIORES DE</v>
          </cell>
          <cell r="N339" t="str">
            <v>HEROICO COLEGIO MILITAR No 4700</v>
          </cell>
          <cell r="O339" t="str">
            <v>Chihuahua-CHIH</v>
          </cell>
          <cell r="P339">
            <v>0</v>
          </cell>
          <cell r="Q339" t="str">
            <v>INTERIOR</v>
          </cell>
          <cell r="R339">
            <v>14</v>
          </cell>
          <cell r="S339" t="str">
            <v>Entre 7 y 15</v>
          </cell>
          <cell r="T339" t="str">
            <v>Departmental Digital</v>
          </cell>
          <cell r="U339" t="str">
            <v>A3</v>
          </cell>
          <cell r="V339" t="str">
            <v>Ciudad principal</v>
          </cell>
          <cell r="W339" t="str">
            <v>2-Entre 7 y 15</v>
          </cell>
          <cell r="X339">
            <v>0.6</v>
          </cell>
          <cell r="Y339">
            <v>819</v>
          </cell>
          <cell r="Z339">
            <v>1</v>
          </cell>
          <cell r="AA339">
            <v>0</v>
          </cell>
          <cell r="AB339">
            <v>5</v>
          </cell>
          <cell r="AC339">
            <v>0</v>
          </cell>
          <cell r="AD339">
            <v>0</v>
          </cell>
          <cell r="AE339">
            <v>0</v>
          </cell>
          <cell r="AF339">
            <v>43565</v>
          </cell>
          <cell r="AG339">
            <v>43565</v>
          </cell>
          <cell r="AH339">
            <v>0</v>
          </cell>
          <cell r="AI339" t="str">
            <v>0-1 día</v>
          </cell>
          <cell r="AJ339">
            <v>0</v>
          </cell>
          <cell r="AK339">
            <v>0</v>
          </cell>
          <cell r="AL339">
            <v>0</v>
          </cell>
          <cell r="AM339">
            <v>819</v>
          </cell>
          <cell r="AN339">
            <v>819</v>
          </cell>
          <cell r="AO339">
            <v>1</v>
          </cell>
        </row>
        <row r="340">
          <cell r="B340" t="str">
            <v>0BG29471521</v>
          </cell>
          <cell r="C340" t="str">
            <v>0BG2947152</v>
          </cell>
          <cell r="D340" t="str">
            <v>ABR-19</v>
          </cell>
          <cell r="E340">
            <v>1</v>
          </cell>
          <cell r="F340" t="str">
            <v>2022805</v>
          </cell>
          <cell r="G340" t="str">
            <v>SR MANTENIMIENTO CORRECTIVO</v>
          </cell>
          <cell r="H340" t="str">
            <v>4395</v>
          </cell>
          <cell r="I340" t="str">
            <v>10/04/2019 08:22</v>
          </cell>
          <cell r="J340" t="str">
            <v>800192</v>
          </cell>
          <cell r="K340" t="str">
            <v>PITSS</v>
          </cell>
          <cell r="L340" t="str">
            <v>ASP</v>
          </cell>
          <cell r="M340" t="str">
            <v>OFFICE DEPOT DE MEXICO SA DE CV</v>
          </cell>
          <cell r="N340" t="str">
            <v>PATRIA 1937</v>
          </cell>
          <cell r="O340" t="str">
            <v>ZAPOPAN-JAL</v>
          </cell>
          <cell r="P340">
            <v>0</v>
          </cell>
          <cell r="Q340" t="str">
            <v>INTERIOR</v>
          </cell>
          <cell r="R340">
            <v>26</v>
          </cell>
          <cell r="S340" t="str">
            <v>Entre 16 y 30</v>
          </cell>
          <cell r="T340" t="str">
            <v>Light Production Digital Business</v>
          </cell>
          <cell r="U340" t="str">
            <v>Entry Production</v>
          </cell>
          <cell r="V340" t="str">
            <v>Ciudad principal</v>
          </cell>
          <cell r="W340" t="str">
            <v>3-Entre 16 y 30</v>
          </cell>
          <cell r="X340">
            <v>1.05</v>
          </cell>
          <cell r="Y340">
            <v>1651.6500000000003</v>
          </cell>
          <cell r="Z340">
            <v>1</v>
          </cell>
          <cell r="AA340">
            <v>3.8</v>
          </cell>
          <cell r="AB340">
            <v>4</v>
          </cell>
          <cell r="AC340">
            <v>0.95</v>
          </cell>
          <cell r="AD340">
            <v>0</v>
          </cell>
          <cell r="AE340">
            <v>0</v>
          </cell>
          <cell r="AF340">
            <v>43565</v>
          </cell>
          <cell r="AG340">
            <v>43565</v>
          </cell>
          <cell r="AH340">
            <v>0</v>
          </cell>
          <cell r="AI340" t="str">
            <v>0-1 día</v>
          </cell>
          <cell r="AJ340">
            <v>0</v>
          </cell>
          <cell r="AK340">
            <v>0</v>
          </cell>
          <cell r="AL340">
            <v>0</v>
          </cell>
          <cell r="AM340">
            <v>1651.6500000000003</v>
          </cell>
          <cell r="AN340">
            <v>1258.4000000000001</v>
          </cell>
          <cell r="AO340">
            <v>3</v>
          </cell>
        </row>
        <row r="341">
          <cell r="B341" t="str">
            <v>0PW41522922</v>
          </cell>
          <cell r="C341" t="str">
            <v>0PW4152292</v>
          </cell>
          <cell r="D341" t="str">
            <v>ABR-19</v>
          </cell>
          <cell r="E341">
            <v>1</v>
          </cell>
          <cell r="F341" t="str">
            <v>2021403</v>
          </cell>
          <cell r="G341" t="str">
            <v>SR MANTENIMIENTO CORRECTIVO</v>
          </cell>
          <cell r="H341" t="str">
            <v>7142</v>
          </cell>
          <cell r="I341" t="str">
            <v>08/04/2019 08:01</v>
          </cell>
          <cell r="J341" t="str">
            <v>800192</v>
          </cell>
          <cell r="K341" t="str">
            <v>PITSS</v>
          </cell>
          <cell r="L341" t="str">
            <v>ASP</v>
          </cell>
          <cell r="M341" t="str">
            <v>OFFICE DEPOT DE MEXICO SA DE CV</v>
          </cell>
          <cell r="N341" t="str">
            <v>MANUEL J CLOUTHIER 888</v>
          </cell>
          <cell r="O341" t="str">
            <v>ZAPOPAN-JAL</v>
          </cell>
          <cell r="P341">
            <v>0</v>
          </cell>
          <cell r="Q341" t="str">
            <v>INTERIOR</v>
          </cell>
          <cell r="R341">
            <v>5</v>
          </cell>
          <cell r="S341" t="str">
            <v>Entre 3 y 6</v>
          </cell>
          <cell r="T341" t="str">
            <v>WF Mono Systems and Legacy Color</v>
          </cell>
          <cell r="U341" t="str">
            <v>WF</v>
          </cell>
          <cell r="V341" t="str">
            <v>Ciudad principal</v>
          </cell>
          <cell r="W341" t="str">
            <v>3-Entre 3 y 6</v>
          </cell>
          <cell r="X341">
            <v>0.6</v>
          </cell>
          <cell r="Y341">
            <v>943.80000000000007</v>
          </cell>
          <cell r="Z341">
            <v>1</v>
          </cell>
          <cell r="AA341">
            <v>2.38</v>
          </cell>
          <cell r="AB341">
            <v>4</v>
          </cell>
          <cell r="AC341">
            <v>0.59499999999999997</v>
          </cell>
          <cell r="AD341">
            <v>0</v>
          </cell>
          <cell r="AE341">
            <v>0</v>
          </cell>
          <cell r="AF341">
            <v>43565</v>
          </cell>
          <cell r="AG341">
            <v>43565</v>
          </cell>
          <cell r="AH341">
            <v>0</v>
          </cell>
          <cell r="AI341" t="str">
            <v>0-1 día</v>
          </cell>
          <cell r="AJ341">
            <v>0</v>
          </cell>
          <cell r="AK341">
            <v>0</v>
          </cell>
          <cell r="AL341">
            <v>0</v>
          </cell>
          <cell r="AM341">
            <v>943.80000000000007</v>
          </cell>
          <cell r="AN341">
            <v>1573</v>
          </cell>
          <cell r="AO341">
            <v>2</v>
          </cell>
        </row>
        <row r="342">
          <cell r="B342" t="str">
            <v>9HB3267531</v>
          </cell>
          <cell r="C342" t="str">
            <v>9HB326753</v>
          </cell>
          <cell r="D342" t="str">
            <v>ABR-19</v>
          </cell>
          <cell r="E342">
            <v>1</v>
          </cell>
          <cell r="F342" t="str">
            <v>2023107</v>
          </cell>
          <cell r="G342" t="str">
            <v>SR MANTENIMIENTO CORRECTIVO</v>
          </cell>
          <cell r="H342" t="str">
            <v>4002</v>
          </cell>
          <cell r="I342" t="str">
            <v>10/04/2019 13:51</v>
          </cell>
          <cell r="J342" t="str">
            <v>500071</v>
          </cell>
          <cell r="K342" t="str">
            <v>PITSS</v>
          </cell>
          <cell r="L342" t="str">
            <v>ASP</v>
          </cell>
          <cell r="M342" t="str">
            <v>EL GALLITO DE CONTROL RAMIREZ SA DE CV</v>
          </cell>
          <cell r="N342" t="str">
            <v>JUAREZ Y CUARTA NUM 63</v>
          </cell>
          <cell r="O342" t="str">
            <v>MATAMOROS-TAM</v>
          </cell>
          <cell r="P342">
            <v>0</v>
          </cell>
          <cell r="Q342" t="str">
            <v>INTERIOR</v>
          </cell>
          <cell r="R342">
            <v>114</v>
          </cell>
          <cell r="S342" t="str">
            <v>&gt;60</v>
          </cell>
          <cell r="T342" t="str">
            <v>A4 Mono MFPs</v>
          </cell>
          <cell r="U342" t="str">
            <v>A4</v>
          </cell>
          <cell r="V342" t="str">
            <v>Ciudad principal</v>
          </cell>
          <cell r="W342" t="str">
            <v>1-&gt;60</v>
          </cell>
          <cell r="X342">
            <v>1.05</v>
          </cell>
          <cell r="Y342">
            <v>750.75000000000011</v>
          </cell>
          <cell r="Z342">
            <v>1</v>
          </cell>
          <cell r="AA342">
            <v>2.15</v>
          </cell>
          <cell r="AB342">
            <v>5</v>
          </cell>
          <cell r="AC342">
            <v>0.43</v>
          </cell>
          <cell r="AD342">
            <v>0</v>
          </cell>
          <cell r="AE342">
            <v>0</v>
          </cell>
          <cell r="AF342">
            <v>43565</v>
          </cell>
          <cell r="AG342">
            <v>43565</v>
          </cell>
          <cell r="AH342">
            <v>0</v>
          </cell>
          <cell r="AI342" t="str">
            <v>0-1 día</v>
          </cell>
          <cell r="AJ342">
            <v>0</v>
          </cell>
          <cell r="AK342">
            <v>0</v>
          </cell>
          <cell r="AL342">
            <v>0</v>
          </cell>
          <cell r="AM342">
            <v>750.75000000000011</v>
          </cell>
          <cell r="AN342">
            <v>750.75</v>
          </cell>
          <cell r="AO342">
            <v>1</v>
          </cell>
        </row>
        <row r="343">
          <cell r="B343" t="str">
            <v>0UHA0017101</v>
          </cell>
          <cell r="C343" t="str">
            <v>0UHA001710</v>
          </cell>
          <cell r="D343" t="str">
            <v>ABR-19</v>
          </cell>
          <cell r="E343">
            <v>1</v>
          </cell>
          <cell r="F343" t="str">
            <v>2018849</v>
          </cell>
          <cell r="G343" t="str">
            <v>SR MANTENIMIENTO CORRECTIVO</v>
          </cell>
          <cell r="H343" t="str">
            <v>1844</v>
          </cell>
          <cell r="I343" t="str">
            <v>02/04/2019 11:54</v>
          </cell>
          <cell r="J343" t="str">
            <v>500083</v>
          </cell>
          <cell r="K343" t="str">
            <v>PITSS</v>
          </cell>
          <cell r="L343" t="str">
            <v>ASP</v>
          </cell>
          <cell r="M343" t="str">
            <v>FOCOMSA SA DE CV</v>
          </cell>
          <cell r="N343" t="str">
            <v>AV VICENTE GUERRERO NTE 3240</v>
          </cell>
          <cell r="O343" t="str">
            <v>Monterrey-NL</v>
          </cell>
          <cell r="P343">
            <v>0</v>
          </cell>
          <cell r="Q343" t="str">
            <v>INTERIOR</v>
          </cell>
          <cell r="R343">
            <v>8</v>
          </cell>
          <cell r="S343" t="str">
            <v>Entre 7 y 15</v>
          </cell>
          <cell r="T343" t="str">
            <v>High End Cut Sheet</v>
          </cell>
          <cell r="U343" t="str">
            <v>High Production</v>
          </cell>
          <cell r="V343" t="str">
            <v>Ciudad principal</v>
          </cell>
          <cell r="W343" t="str">
            <v>4-Entre 7 y 15</v>
          </cell>
          <cell r="X343">
            <v>1.05</v>
          </cell>
          <cell r="Y343">
            <v>2252.25</v>
          </cell>
          <cell r="Z343">
            <v>1</v>
          </cell>
          <cell r="AA343">
            <v>0.54</v>
          </cell>
          <cell r="AB343">
            <v>3</v>
          </cell>
          <cell r="AC343">
            <v>0.18000000000000002</v>
          </cell>
          <cell r="AD343">
            <v>0</v>
          </cell>
          <cell r="AE343">
            <v>0</v>
          </cell>
          <cell r="AF343">
            <v>43565</v>
          </cell>
          <cell r="AG343">
            <v>43565</v>
          </cell>
          <cell r="AH343">
            <v>0</v>
          </cell>
          <cell r="AI343" t="str">
            <v>0-1 día</v>
          </cell>
          <cell r="AJ343">
            <v>0</v>
          </cell>
          <cell r="AK343">
            <v>0</v>
          </cell>
          <cell r="AL343">
            <v>0</v>
          </cell>
          <cell r="AM343">
            <v>2252.25</v>
          </cell>
          <cell r="AN343">
            <v>1716</v>
          </cell>
          <cell r="AO343">
            <v>1</v>
          </cell>
        </row>
        <row r="344">
          <cell r="B344" t="str">
            <v>02TX0619451</v>
          </cell>
          <cell r="C344" t="str">
            <v>02TX061945</v>
          </cell>
          <cell r="D344" t="str">
            <v>ABR-19</v>
          </cell>
          <cell r="E344">
            <v>1</v>
          </cell>
          <cell r="F344" t="str">
            <v>2022473</v>
          </cell>
          <cell r="G344" t="str">
            <v>SR MANTENIMIENTO CORRECTIVO</v>
          </cell>
          <cell r="H344" t="str">
            <v>8030</v>
          </cell>
          <cell r="I344" t="str">
            <v>09/04/2019 13:53</v>
          </cell>
          <cell r="J344" t="str">
            <v>500027</v>
          </cell>
          <cell r="K344" t="str">
            <v>PITSS</v>
          </cell>
          <cell r="L344" t="str">
            <v>ASP</v>
          </cell>
          <cell r="M344" t="str">
            <v>JANSSEN DE MEXICO S DE RL DE CV</v>
          </cell>
          <cell r="N344" t="str">
            <v>CIRCUITO INTERIOR NORTE No 1820</v>
          </cell>
          <cell r="O344" t="str">
            <v>Ciudad Juarez-CHIH</v>
          </cell>
          <cell r="P344">
            <v>1</v>
          </cell>
          <cell r="Q344" t="str">
            <v>INTERIOR</v>
          </cell>
          <cell r="R344">
            <v>148</v>
          </cell>
          <cell r="S344" t="str">
            <v>&gt;60</v>
          </cell>
          <cell r="T344" t="str">
            <v>A3 Office Color Laser MFPs</v>
          </cell>
          <cell r="U344" t="str">
            <v>A3</v>
          </cell>
          <cell r="V344" t="str">
            <v>Ciudad principal</v>
          </cell>
          <cell r="W344" t="str">
            <v>2-&gt;60</v>
          </cell>
          <cell r="X344">
            <v>1.1000000000000001</v>
          </cell>
          <cell r="Y344">
            <v>0</v>
          </cell>
          <cell r="Z344">
            <v>1</v>
          </cell>
          <cell r="AA344">
            <v>0</v>
          </cell>
          <cell r="AB344">
            <v>5</v>
          </cell>
          <cell r="AC344">
            <v>0</v>
          </cell>
          <cell r="AD344">
            <v>0</v>
          </cell>
          <cell r="AE344">
            <v>0</v>
          </cell>
          <cell r="AF344">
            <v>43565</v>
          </cell>
          <cell r="AG344">
            <v>43566</v>
          </cell>
          <cell r="AH344">
            <v>1</v>
          </cell>
          <cell r="AI344" t="str">
            <v>0-1 día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1501.5</v>
          </cell>
          <cell r="AO344">
            <v>1</v>
          </cell>
        </row>
        <row r="345">
          <cell r="B345" t="str">
            <v>0BG29514801</v>
          </cell>
          <cell r="C345" t="str">
            <v>0BG2951480</v>
          </cell>
          <cell r="D345" t="str">
            <v>ABR-19</v>
          </cell>
          <cell r="E345">
            <v>1</v>
          </cell>
          <cell r="F345" t="str">
            <v>2021911</v>
          </cell>
          <cell r="G345" t="str">
            <v>SR MANTENIMIENTO CORRECTIVO</v>
          </cell>
          <cell r="H345" t="str">
            <v>4395</v>
          </cell>
          <cell r="I345" t="str">
            <v>08/04/2019 16:15</v>
          </cell>
          <cell r="J345" t="str">
            <v>800197</v>
          </cell>
          <cell r="K345" t="str">
            <v>PITSS</v>
          </cell>
          <cell r="L345" t="str">
            <v>ASP</v>
          </cell>
          <cell r="M345" t="str">
            <v>OFFICE DEPOT DE MEXICO SA DE CV</v>
          </cell>
          <cell r="N345" t="str">
            <v>AV BENITO JUAREZ 1965</v>
          </cell>
          <cell r="O345" t="str">
            <v>SAN LUIS POTOSI-SLP</v>
          </cell>
          <cell r="P345">
            <v>0</v>
          </cell>
          <cell r="Q345" t="str">
            <v>INTERIOR</v>
          </cell>
          <cell r="R345">
            <v>34</v>
          </cell>
          <cell r="S345" t="str">
            <v>Entre 31 y 60</v>
          </cell>
          <cell r="T345" t="str">
            <v>Light Production Digital Business</v>
          </cell>
          <cell r="U345" t="str">
            <v>Entry Production</v>
          </cell>
          <cell r="V345" t="str">
            <v>Ciudad principal</v>
          </cell>
          <cell r="W345" t="str">
            <v>3-Entre 31 y 60</v>
          </cell>
          <cell r="X345">
            <v>1.1000000000000001</v>
          </cell>
          <cell r="Y345">
            <v>1730.3000000000004</v>
          </cell>
          <cell r="Z345">
            <v>1</v>
          </cell>
          <cell r="AA345">
            <v>1.25</v>
          </cell>
          <cell r="AB345">
            <v>4</v>
          </cell>
          <cell r="AC345">
            <v>0.3125</v>
          </cell>
          <cell r="AD345">
            <v>0</v>
          </cell>
          <cell r="AE345">
            <v>0</v>
          </cell>
          <cell r="AF345">
            <v>43565</v>
          </cell>
          <cell r="AG345">
            <v>43566</v>
          </cell>
          <cell r="AH345">
            <v>1</v>
          </cell>
          <cell r="AI345" t="str">
            <v>0-1 día</v>
          </cell>
          <cell r="AJ345">
            <v>0</v>
          </cell>
          <cell r="AK345">
            <v>0</v>
          </cell>
          <cell r="AL345">
            <v>0</v>
          </cell>
          <cell r="AM345">
            <v>1730.3000000000004</v>
          </cell>
          <cell r="AN345">
            <v>1730.3</v>
          </cell>
          <cell r="AO345">
            <v>2</v>
          </cell>
        </row>
        <row r="346">
          <cell r="B346" t="str">
            <v>0D6X4583811</v>
          </cell>
          <cell r="C346" t="str">
            <v>0D6X458381</v>
          </cell>
          <cell r="D346" t="str">
            <v>ABR-19</v>
          </cell>
          <cell r="E346">
            <v>1</v>
          </cell>
          <cell r="F346" t="str">
            <v>2018719</v>
          </cell>
          <cell r="G346" t="str">
            <v>SR MANTENIMIENTO CORRECTIVO</v>
          </cell>
          <cell r="H346" t="str">
            <v>4624</v>
          </cell>
          <cell r="I346" t="str">
            <v>02/04/2019 09:40</v>
          </cell>
          <cell r="J346" t="str">
            <v>500163</v>
          </cell>
          <cell r="K346" t="str">
            <v>PITSS</v>
          </cell>
          <cell r="L346" t="str">
            <v>ASP</v>
          </cell>
          <cell r="M346" t="str">
            <v>APTIV CONTRACT SERVICES NORESTE S DE RL DE CV</v>
          </cell>
          <cell r="N346" t="str">
            <v>BLVD ADOLFO LOPEZ MATEOS No 805 PONIENTE</v>
          </cell>
          <cell r="O346" t="str">
            <v>Ciudad Victoria-TAM</v>
          </cell>
          <cell r="P346">
            <v>0</v>
          </cell>
          <cell r="Q346" t="str">
            <v>INTERIOR</v>
          </cell>
          <cell r="R346">
            <v>74</v>
          </cell>
          <cell r="S346" t="str">
            <v>&gt;60</v>
          </cell>
          <cell r="T346" t="str">
            <v>Entry Mono Printers</v>
          </cell>
          <cell r="U346" t="str">
            <v>A4</v>
          </cell>
          <cell r="V346" t="str">
            <v>Ciudad principal</v>
          </cell>
          <cell r="W346" t="str">
            <v>1-&gt;60</v>
          </cell>
          <cell r="X346">
            <v>1.05</v>
          </cell>
          <cell r="Y346">
            <v>750.75000000000011</v>
          </cell>
          <cell r="Z346">
            <v>1</v>
          </cell>
          <cell r="AA346">
            <v>1</v>
          </cell>
          <cell r="AB346">
            <v>5</v>
          </cell>
          <cell r="AC346">
            <v>0.2</v>
          </cell>
          <cell r="AD346">
            <v>0</v>
          </cell>
          <cell r="AE346">
            <v>0</v>
          </cell>
          <cell r="AF346">
            <v>43565</v>
          </cell>
          <cell r="AG346">
            <v>43566</v>
          </cell>
          <cell r="AH346">
            <v>1</v>
          </cell>
          <cell r="AI346" t="str">
            <v>0-1 día</v>
          </cell>
          <cell r="AJ346">
            <v>0</v>
          </cell>
          <cell r="AK346">
            <v>0</v>
          </cell>
          <cell r="AL346">
            <v>0</v>
          </cell>
          <cell r="AM346">
            <v>750.75000000000011</v>
          </cell>
          <cell r="AN346">
            <v>750.75</v>
          </cell>
          <cell r="AO346">
            <v>1</v>
          </cell>
        </row>
        <row r="347">
          <cell r="B347" t="str">
            <v>0XLT2784811</v>
          </cell>
          <cell r="C347" t="str">
            <v>0XLT278481</v>
          </cell>
          <cell r="D347" t="str">
            <v>ABR-19</v>
          </cell>
          <cell r="E347">
            <v>1</v>
          </cell>
          <cell r="F347" t="str">
            <v>2022581</v>
          </cell>
          <cell r="G347" t="str">
            <v>SR MANTENIMIENTO CORRECTIVO</v>
          </cell>
          <cell r="H347" t="str">
            <v>4603</v>
          </cell>
          <cell r="I347" t="str">
            <v>09/04/2019 16:00</v>
          </cell>
          <cell r="J347" t="str">
            <v>500155</v>
          </cell>
          <cell r="K347" t="str">
            <v>PITSS</v>
          </cell>
          <cell r="L347" t="str">
            <v>ASP</v>
          </cell>
          <cell r="M347" t="str">
            <v>HONEYWELL AUTOMOTIVE DE MEXICO S DE RL DE CV</v>
          </cell>
          <cell r="N347" t="str">
            <v>AV PARQUE INDUSTRIAL JUAREZ 3328</v>
          </cell>
          <cell r="O347" t="str">
            <v>CIUDAD JUAREZ-CHIH</v>
          </cell>
          <cell r="P347">
            <v>0</v>
          </cell>
          <cell r="Q347" t="str">
            <v>INTERIOR</v>
          </cell>
          <cell r="R347">
            <v>187</v>
          </cell>
          <cell r="S347" t="str">
            <v>&gt;60</v>
          </cell>
          <cell r="T347" t="str">
            <v>Entry Mono Printers</v>
          </cell>
          <cell r="U347" t="str">
            <v>A4</v>
          </cell>
          <cell r="V347" t="str">
            <v>Ciudad principal</v>
          </cell>
          <cell r="W347" t="str">
            <v>1-&gt;60</v>
          </cell>
          <cell r="X347">
            <v>1.05</v>
          </cell>
          <cell r="Y347">
            <v>750.75000000000011</v>
          </cell>
          <cell r="Z347">
            <v>1</v>
          </cell>
          <cell r="AA347">
            <v>0</v>
          </cell>
          <cell r="AB347">
            <v>5</v>
          </cell>
          <cell r="AC347">
            <v>0</v>
          </cell>
          <cell r="AD347">
            <v>0</v>
          </cell>
          <cell r="AE347">
            <v>0</v>
          </cell>
          <cell r="AF347">
            <v>43566</v>
          </cell>
          <cell r="AG347">
            <v>43566</v>
          </cell>
          <cell r="AH347">
            <v>0</v>
          </cell>
          <cell r="AI347" t="str">
            <v>0-1 día</v>
          </cell>
          <cell r="AJ347">
            <v>0</v>
          </cell>
          <cell r="AK347">
            <v>0</v>
          </cell>
          <cell r="AL347">
            <v>0</v>
          </cell>
          <cell r="AM347">
            <v>750.75000000000011</v>
          </cell>
          <cell r="AN347">
            <v>750.75</v>
          </cell>
          <cell r="AO347">
            <v>3</v>
          </cell>
        </row>
        <row r="348">
          <cell r="B348" t="str">
            <v>0Y4X8480092</v>
          </cell>
          <cell r="C348" t="str">
            <v>0Y4X848009</v>
          </cell>
          <cell r="D348" t="str">
            <v>ABR-19</v>
          </cell>
          <cell r="E348">
            <v>1</v>
          </cell>
          <cell r="F348" t="str">
            <v>2023441</v>
          </cell>
          <cell r="G348" t="str">
            <v>SR MANTENIMIENTO CORRECTIVO</v>
          </cell>
          <cell r="H348" t="str">
            <v>8045</v>
          </cell>
          <cell r="I348" t="str">
            <v>11/04/2019 09:17</v>
          </cell>
          <cell r="J348" t="str">
            <v>000195</v>
          </cell>
          <cell r="K348" t="str">
            <v>PITSS</v>
          </cell>
          <cell r="L348" t="str">
            <v>ASP</v>
          </cell>
          <cell r="M348" t="str">
            <v>LABORATORIOS PISA SA DE CV</v>
          </cell>
          <cell r="N348" t="str">
            <v>AV PASEO DE LA REFORMA No 180 PISO 23</v>
          </cell>
          <cell r="O348" t="str">
            <v>Cuauhtemoc-CIUDAD DE</v>
          </cell>
          <cell r="P348">
            <v>1</v>
          </cell>
          <cell r="Q348" t="str">
            <v>METRO</v>
          </cell>
          <cell r="R348">
            <v>13</v>
          </cell>
          <cell r="S348" t="str">
            <v>Entre 7 y 15</v>
          </cell>
          <cell r="T348" t="str">
            <v>Office Digital</v>
          </cell>
          <cell r="U348" t="str">
            <v>A3</v>
          </cell>
          <cell r="V348" t="str">
            <v>Ciudad principal</v>
          </cell>
          <cell r="W348" t="str">
            <v>2-Entre 7 y 15</v>
          </cell>
          <cell r="X348">
            <v>0.6</v>
          </cell>
          <cell r="Y348">
            <v>0</v>
          </cell>
          <cell r="Z348">
            <v>1</v>
          </cell>
          <cell r="AA348">
            <v>0.44</v>
          </cell>
          <cell r="AB348">
            <v>5</v>
          </cell>
          <cell r="AC348">
            <v>8.7999999999999995E-2</v>
          </cell>
          <cell r="AD348">
            <v>0</v>
          </cell>
          <cell r="AE348">
            <v>0</v>
          </cell>
          <cell r="AF348">
            <v>43566</v>
          </cell>
          <cell r="AG348">
            <v>43566</v>
          </cell>
          <cell r="AH348">
            <v>0</v>
          </cell>
          <cell r="AI348" t="str">
            <v>0-1 día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2</v>
          </cell>
        </row>
        <row r="349">
          <cell r="B349" t="str">
            <v>0X763726921</v>
          </cell>
          <cell r="C349" t="str">
            <v>0X76372692</v>
          </cell>
          <cell r="D349" t="str">
            <v>ABR-19</v>
          </cell>
          <cell r="E349">
            <v>1</v>
          </cell>
          <cell r="F349" t="str">
            <v>2023015</v>
          </cell>
          <cell r="G349" t="str">
            <v>SR MANTENIMIENTO CORRECTIVO</v>
          </cell>
          <cell r="H349" t="str">
            <v>5945</v>
          </cell>
          <cell r="I349" t="str">
            <v>10/04/2019 12:20</v>
          </cell>
          <cell r="J349" t="str">
            <v>800187</v>
          </cell>
          <cell r="K349" t="str">
            <v>PITSS</v>
          </cell>
          <cell r="L349" t="str">
            <v>ASP</v>
          </cell>
          <cell r="M349" t="str">
            <v>BIO PAPPEL SCRIBE SA DE CV</v>
          </cell>
          <cell r="N349" t="str">
            <v>AV CENTRAL DR RAFAEL AYALA ECHEVERRIA KM 0.2</v>
          </cell>
          <cell r="O349" t="str">
            <v>San Juan Del Rio-QRO</v>
          </cell>
          <cell r="P349">
            <v>0</v>
          </cell>
          <cell r="Q349" t="str">
            <v>INTERIOR</v>
          </cell>
          <cell r="R349">
            <v>118</v>
          </cell>
          <cell r="S349" t="str">
            <v>&gt;60</v>
          </cell>
          <cell r="T349" t="str">
            <v>Office Digital</v>
          </cell>
          <cell r="U349" t="str">
            <v>A3</v>
          </cell>
          <cell r="V349" t="str">
            <v>Ciudad principal</v>
          </cell>
          <cell r="W349" t="str">
            <v>2-&gt;60</v>
          </cell>
          <cell r="X349">
            <v>1.1000000000000001</v>
          </cell>
          <cell r="Y349">
            <v>1501.5000000000002</v>
          </cell>
          <cell r="Z349">
            <v>1</v>
          </cell>
          <cell r="AA349">
            <v>5.67</v>
          </cell>
          <cell r="AB349">
            <v>5</v>
          </cell>
          <cell r="AC349">
            <v>1.1339999999999999</v>
          </cell>
          <cell r="AD349">
            <v>3.3499999999999974E-2</v>
          </cell>
          <cell r="AE349">
            <v>-45.727499999999964</v>
          </cell>
          <cell r="AF349">
            <v>43566</v>
          </cell>
          <cell r="AG349">
            <v>43566</v>
          </cell>
          <cell r="AH349">
            <v>0</v>
          </cell>
          <cell r="AI349" t="str">
            <v>0-1 día</v>
          </cell>
          <cell r="AJ349">
            <v>0</v>
          </cell>
          <cell r="AK349">
            <v>0</v>
          </cell>
          <cell r="AL349">
            <v>0</v>
          </cell>
          <cell r="AM349">
            <v>1501.5000000000002</v>
          </cell>
          <cell r="AN349">
            <v>1365</v>
          </cell>
          <cell r="AO349">
            <v>2</v>
          </cell>
        </row>
        <row r="350">
          <cell r="B350" t="str">
            <v>0BG29396521</v>
          </cell>
          <cell r="C350" t="str">
            <v>0BG2939652</v>
          </cell>
          <cell r="D350" t="str">
            <v>ABR-19</v>
          </cell>
          <cell r="E350">
            <v>1</v>
          </cell>
          <cell r="F350" t="str">
            <v>2022807</v>
          </cell>
          <cell r="G350" t="str">
            <v>SR MANTENIMIENTO CORRECTIVO</v>
          </cell>
          <cell r="H350" t="str">
            <v>4395</v>
          </cell>
          <cell r="I350" t="str">
            <v>10/04/2019 08:24</v>
          </cell>
          <cell r="J350" t="str">
            <v>800192</v>
          </cell>
          <cell r="K350" t="str">
            <v>PITSS</v>
          </cell>
          <cell r="L350" t="str">
            <v>ASP</v>
          </cell>
          <cell r="M350" t="str">
            <v>OFFICE DEPOT DE MEXICO SA DE CV</v>
          </cell>
          <cell r="N350" t="str">
            <v>PATRIA 1937</v>
          </cell>
          <cell r="O350" t="str">
            <v>ZAPOPAN-JAL</v>
          </cell>
          <cell r="P350">
            <v>0</v>
          </cell>
          <cell r="Q350" t="str">
            <v>INTERIOR</v>
          </cell>
          <cell r="R350">
            <v>21</v>
          </cell>
          <cell r="S350" t="str">
            <v>Entre 16 y 30</v>
          </cell>
          <cell r="T350" t="str">
            <v>Light Production Digital Business</v>
          </cell>
          <cell r="U350" t="str">
            <v>Entry Production</v>
          </cell>
          <cell r="V350" t="str">
            <v>Ciudad principal</v>
          </cell>
          <cell r="W350" t="str">
            <v>3-Entre 16 y 30</v>
          </cell>
          <cell r="X350">
            <v>1.05</v>
          </cell>
          <cell r="Y350">
            <v>1651.6500000000003</v>
          </cell>
          <cell r="Z350">
            <v>1</v>
          </cell>
          <cell r="AA350">
            <v>1.5</v>
          </cell>
          <cell r="AB350">
            <v>4</v>
          </cell>
          <cell r="AC350">
            <v>0.375</v>
          </cell>
          <cell r="AD350">
            <v>0</v>
          </cell>
          <cell r="AE350">
            <v>0</v>
          </cell>
          <cell r="AF350">
            <v>43566</v>
          </cell>
          <cell r="AG350">
            <v>43566</v>
          </cell>
          <cell r="AH350">
            <v>0</v>
          </cell>
          <cell r="AI350" t="str">
            <v>0-1 día</v>
          </cell>
          <cell r="AJ350">
            <v>0</v>
          </cell>
          <cell r="AK350">
            <v>0</v>
          </cell>
          <cell r="AL350">
            <v>0</v>
          </cell>
          <cell r="AM350">
            <v>1651.6500000000003</v>
          </cell>
          <cell r="AN350">
            <v>1651.65</v>
          </cell>
          <cell r="AO350">
            <v>1</v>
          </cell>
        </row>
        <row r="351">
          <cell r="B351" t="str">
            <v>0A4T5581661</v>
          </cell>
          <cell r="C351" t="str">
            <v>0A4T558166</v>
          </cell>
          <cell r="D351" t="str">
            <v>ABR-19</v>
          </cell>
          <cell r="E351">
            <v>1</v>
          </cell>
          <cell r="F351" t="str">
            <v>2023215</v>
          </cell>
          <cell r="G351" t="str">
            <v>SR MANTENIMIENTO CORRECTIVO</v>
          </cell>
          <cell r="H351" t="str">
            <v>3611</v>
          </cell>
          <cell r="I351" t="str">
            <v>10/04/2019 16:39</v>
          </cell>
          <cell r="J351" t="str">
            <v>800197</v>
          </cell>
          <cell r="K351" t="str">
            <v>PITSS</v>
          </cell>
          <cell r="L351" t="str">
            <v>ASP</v>
          </cell>
          <cell r="M351" t="str">
            <v>OPERADORA OMX SA DE CV</v>
          </cell>
          <cell r="N351" t="str">
            <v>AV SALVADOR NAVA MARTINEZ 3115</v>
          </cell>
          <cell r="O351" t="str">
            <v>SAN LUIS POTOSI-SLP</v>
          </cell>
          <cell r="P351">
            <v>0</v>
          </cell>
          <cell r="Q351" t="str">
            <v>INTERIOR</v>
          </cell>
          <cell r="R351">
            <v>91</v>
          </cell>
          <cell r="S351" t="str">
            <v>&gt;60</v>
          </cell>
          <cell r="T351" t="str">
            <v>Entry Mono Printers</v>
          </cell>
          <cell r="U351" t="str">
            <v>A4</v>
          </cell>
          <cell r="V351" t="str">
            <v>Ciudad principal</v>
          </cell>
          <cell r="W351" t="str">
            <v>1-&gt;60</v>
          </cell>
          <cell r="X351">
            <v>1.05</v>
          </cell>
          <cell r="Y351">
            <v>750.75000000000011</v>
          </cell>
          <cell r="Z351">
            <v>1</v>
          </cell>
          <cell r="AA351">
            <v>2.68</v>
          </cell>
          <cell r="AB351">
            <v>5</v>
          </cell>
          <cell r="AC351">
            <v>0.53600000000000003</v>
          </cell>
          <cell r="AD351">
            <v>0</v>
          </cell>
          <cell r="AE351">
            <v>0</v>
          </cell>
          <cell r="AF351">
            <v>43566</v>
          </cell>
          <cell r="AG351">
            <v>43566</v>
          </cell>
          <cell r="AH351">
            <v>0</v>
          </cell>
          <cell r="AI351" t="str">
            <v>0-1 día</v>
          </cell>
          <cell r="AJ351">
            <v>0</v>
          </cell>
          <cell r="AK351">
            <v>0</v>
          </cell>
          <cell r="AL351">
            <v>0</v>
          </cell>
          <cell r="AM351">
            <v>750.75000000000011</v>
          </cell>
          <cell r="AN351">
            <v>750.75</v>
          </cell>
          <cell r="AO351">
            <v>2</v>
          </cell>
        </row>
        <row r="352">
          <cell r="B352" t="str">
            <v>0C7X2733621</v>
          </cell>
          <cell r="C352" t="str">
            <v>0C7X273362</v>
          </cell>
          <cell r="D352" t="str">
            <v>ABR-19</v>
          </cell>
          <cell r="E352">
            <v>1</v>
          </cell>
          <cell r="F352" t="str">
            <v>2023011</v>
          </cell>
          <cell r="G352" t="str">
            <v>SR MANTENIMIENTO CORRECTIVO</v>
          </cell>
          <cell r="H352" t="str">
            <v>3657</v>
          </cell>
          <cell r="I352" t="str">
            <v>10/04/2019 12:16</v>
          </cell>
          <cell r="J352" t="str">
            <v>800187</v>
          </cell>
          <cell r="K352" t="str">
            <v>PITSS</v>
          </cell>
          <cell r="L352" t="str">
            <v>ASP</v>
          </cell>
          <cell r="M352" t="str">
            <v>BIO PAPPEL SCRIBE SA DE CV</v>
          </cell>
          <cell r="N352" t="str">
            <v>AV CENTRAL DR RAFAEL AYALA ECHEVERRIA KM 0.2</v>
          </cell>
          <cell r="O352" t="str">
            <v>San Juan Del Rio-QRO</v>
          </cell>
          <cell r="P352">
            <v>0</v>
          </cell>
          <cell r="Q352" t="str">
            <v>INTERIOR</v>
          </cell>
          <cell r="R352">
            <v>526</v>
          </cell>
          <cell r="S352" t="str">
            <v>&gt;60</v>
          </cell>
          <cell r="T352" t="str">
            <v>A4 Mono MFPs</v>
          </cell>
          <cell r="U352" t="str">
            <v>A4</v>
          </cell>
          <cell r="V352" t="str">
            <v>Ciudad principal</v>
          </cell>
          <cell r="W352" t="str">
            <v>1-&gt;60</v>
          </cell>
          <cell r="X352">
            <v>1.05</v>
          </cell>
          <cell r="Y352">
            <v>750.75000000000011</v>
          </cell>
          <cell r="Z352">
            <v>1</v>
          </cell>
          <cell r="AA352">
            <v>7.23</v>
          </cell>
          <cell r="AB352">
            <v>5</v>
          </cell>
          <cell r="AC352">
            <v>1.4460000000000002</v>
          </cell>
          <cell r="AD352">
            <v>0.11150000000000004</v>
          </cell>
          <cell r="AE352">
            <v>-79.722500000000039</v>
          </cell>
          <cell r="AF352">
            <v>43566</v>
          </cell>
          <cell r="AG352">
            <v>43566</v>
          </cell>
          <cell r="AH352">
            <v>0</v>
          </cell>
          <cell r="AI352" t="str">
            <v>0-1 día</v>
          </cell>
          <cell r="AJ352">
            <v>0</v>
          </cell>
          <cell r="AK352">
            <v>0</v>
          </cell>
          <cell r="AL352">
            <v>0</v>
          </cell>
          <cell r="AM352">
            <v>750.75000000000011</v>
          </cell>
          <cell r="AN352">
            <v>0</v>
          </cell>
          <cell r="AO352">
            <v>1</v>
          </cell>
        </row>
        <row r="353">
          <cell r="B353" t="str">
            <v>0Y4X8262311</v>
          </cell>
          <cell r="C353" t="str">
            <v>0Y4X826231</v>
          </cell>
          <cell r="D353" t="str">
            <v>ABR-19</v>
          </cell>
          <cell r="E353">
            <v>1</v>
          </cell>
          <cell r="F353" t="str">
            <v>2022615</v>
          </cell>
          <cell r="G353" t="str">
            <v>SR MANTENIMIENTO CORRECTIVO</v>
          </cell>
          <cell r="H353" t="str">
            <v>8045</v>
          </cell>
          <cell r="I353" t="str">
            <v>09/04/2019 16:26</v>
          </cell>
          <cell r="J353" t="str">
            <v>500158</v>
          </cell>
          <cell r="K353" t="str">
            <v>PITSS</v>
          </cell>
          <cell r="L353" t="str">
            <v>ASP</v>
          </cell>
          <cell r="M353" t="str">
            <v>DELPHI AUTOMOTIVE SYSTEMS S DE RL DE CV</v>
          </cell>
          <cell r="N353" t="str">
            <v>AV HERMANOS ESCOBAR No 5756</v>
          </cell>
          <cell r="O353" t="str">
            <v>Ciudad Juarez-CHIH</v>
          </cell>
          <cell r="P353">
            <v>1</v>
          </cell>
          <cell r="Q353" t="str">
            <v>INTERIOR</v>
          </cell>
          <cell r="R353">
            <v>168</v>
          </cell>
          <cell r="S353" t="str">
            <v>&gt;60</v>
          </cell>
          <cell r="T353" t="str">
            <v>Office Digital</v>
          </cell>
          <cell r="U353" t="str">
            <v>A3</v>
          </cell>
          <cell r="V353" t="str">
            <v>Ciudad principal</v>
          </cell>
          <cell r="W353" t="str">
            <v>2-&gt;60</v>
          </cell>
          <cell r="X353">
            <v>1.1000000000000001</v>
          </cell>
          <cell r="Y353">
            <v>0</v>
          </cell>
          <cell r="Z353">
            <v>1</v>
          </cell>
          <cell r="AA353">
            <v>1.97</v>
          </cell>
          <cell r="AB353">
            <v>5</v>
          </cell>
          <cell r="AC353">
            <v>0.39400000000000002</v>
          </cell>
          <cell r="AD353">
            <v>0</v>
          </cell>
          <cell r="AE353">
            <v>0</v>
          </cell>
          <cell r="AF353">
            <v>43566</v>
          </cell>
          <cell r="AG353">
            <v>43566</v>
          </cell>
          <cell r="AH353">
            <v>0</v>
          </cell>
          <cell r="AI353" t="str">
            <v>0-1 día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1</v>
          </cell>
        </row>
        <row r="354">
          <cell r="B354" t="str">
            <v>0E2B6569401</v>
          </cell>
          <cell r="C354" t="str">
            <v>0E2B656940</v>
          </cell>
          <cell r="D354" t="str">
            <v>ABR-19</v>
          </cell>
          <cell r="E354">
            <v>1</v>
          </cell>
          <cell r="F354" t="str">
            <v>2023397</v>
          </cell>
          <cell r="G354" t="str">
            <v>SR MANTENIMIENTO CORRECTIVO</v>
          </cell>
          <cell r="H354" t="str">
            <v>0070</v>
          </cell>
          <cell r="I354" t="str">
            <v>11/04/2019 08:25</v>
          </cell>
          <cell r="J354" t="str">
            <v>100037</v>
          </cell>
          <cell r="K354" t="str">
            <v>PITSS</v>
          </cell>
          <cell r="L354" t="str">
            <v>ASP</v>
          </cell>
          <cell r="M354" t="str">
            <v>OFFICE DEPOT DE MEXICO SA DE CV</v>
          </cell>
          <cell r="N354" t="str">
            <v>BLV ALFREDO DEL MAZO 805</v>
          </cell>
          <cell r="O354" t="str">
            <v>TOLUCA-MEX</v>
          </cell>
          <cell r="P354">
            <v>0</v>
          </cell>
          <cell r="Q354" t="str">
            <v>INTERIOR</v>
          </cell>
          <cell r="R354">
            <v>50</v>
          </cell>
          <cell r="S354" t="str">
            <v>Entre 31 y 60</v>
          </cell>
          <cell r="T354" t="str">
            <v>Entry Production Color Low/Mid</v>
          </cell>
          <cell r="U354" t="str">
            <v>Entry Production</v>
          </cell>
          <cell r="V354" t="str">
            <v>Ciudad principal</v>
          </cell>
          <cell r="W354" t="str">
            <v>3-Entre 31 y 60</v>
          </cell>
          <cell r="X354">
            <v>1.1000000000000001</v>
          </cell>
          <cell r="Y354">
            <v>1730.3000000000004</v>
          </cell>
          <cell r="Z354">
            <v>1</v>
          </cell>
          <cell r="AA354">
            <v>2.68</v>
          </cell>
          <cell r="AB354">
            <v>4</v>
          </cell>
          <cell r="AC354">
            <v>0.67</v>
          </cell>
          <cell r="AD354">
            <v>0</v>
          </cell>
          <cell r="AE354">
            <v>0</v>
          </cell>
          <cell r="AF354">
            <v>43566</v>
          </cell>
          <cell r="AG354">
            <v>43566</v>
          </cell>
          <cell r="AH354">
            <v>0</v>
          </cell>
          <cell r="AI354" t="str">
            <v>0-1 día</v>
          </cell>
          <cell r="AJ354">
            <v>0</v>
          </cell>
          <cell r="AK354">
            <v>0</v>
          </cell>
          <cell r="AL354">
            <v>0</v>
          </cell>
          <cell r="AM354">
            <v>1730.3000000000004</v>
          </cell>
          <cell r="AN354">
            <v>1730.3</v>
          </cell>
          <cell r="AO354">
            <v>1</v>
          </cell>
        </row>
        <row r="355">
          <cell r="B355" t="str">
            <v>0EX92932002</v>
          </cell>
          <cell r="C355" t="str">
            <v>0EX9293200</v>
          </cell>
          <cell r="D355" t="str">
            <v>ABR-19</v>
          </cell>
          <cell r="E355">
            <v>1</v>
          </cell>
          <cell r="F355" t="str">
            <v>2020203</v>
          </cell>
          <cell r="G355" t="str">
            <v>SR MANTENIMIENTO CORRECTIVO</v>
          </cell>
          <cell r="H355" t="str">
            <v>5866</v>
          </cell>
          <cell r="I355" t="str">
            <v>04/04/2019 17:10</v>
          </cell>
          <cell r="J355" t="str">
            <v>800197</v>
          </cell>
          <cell r="K355" t="str">
            <v>PITSS</v>
          </cell>
          <cell r="L355" t="str">
            <v>ASP</v>
          </cell>
          <cell r="M355" t="str">
            <v>OPERADORA OMX SA DE CV</v>
          </cell>
          <cell r="N355" t="str">
            <v>AV SALVADOR NAVA MARTINEZ 3115</v>
          </cell>
          <cell r="O355" t="str">
            <v>SAN LUIS POTOSI-SLP</v>
          </cell>
          <cell r="P355">
            <v>0</v>
          </cell>
          <cell r="Q355" t="str">
            <v>INTERIOR</v>
          </cell>
          <cell r="R355">
            <v>6</v>
          </cell>
          <cell r="S355" t="str">
            <v>Entre 3 y 6</v>
          </cell>
          <cell r="T355" t="str">
            <v>Departmental Digital</v>
          </cell>
          <cell r="U355" t="str">
            <v>A3</v>
          </cell>
          <cell r="V355" t="str">
            <v>Ciudad principal</v>
          </cell>
          <cell r="W355" t="str">
            <v>2-Entre 3 y 6</v>
          </cell>
          <cell r="X355">
            <v>0</v>
          </cell>
          <cell r="Y355">
            <v>0</v>
          </cell>
          <cell r="Z355">
            <v>1</v>
          </cell>
          <cell r="AA355">
            <v>0.33</v>
          </cell>
          <cell r="AB355">
            <v>5</v>
          </cell>
          <cell r="AC355">
            <v>6.6000000000000003E-2</v>
          </cell>
          <cell r="AD355">
            <v>0</v>
          </cell>
          <cell r="AE355">
            <v>0</v>
          </cell>
          <cell r="AF355">
            <v>43566</v>
          </cell>
          <cell r="AG355">
            <v>43566</v>
          </cell>
          <cell r="AH355">
            <v>0</v>
          </cell>
          <cell r="AI355" t="str">
            <v>0-1 día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1433.25</v>
          </cell>
          <cell r="AO355">
            <v>2</v>
          </cell>
        </row>
        <row r="356">
          <cell r="B356" t="str">
            <v>0D6X4642171</v>
          </cell>
          <cell r="C356" t="str">
            <v>0D6X464217</v>
          </cell>
          <cell r="D356" t="str">
            <v>ABR-19</v>
          </cell>
          <cell r="E356">
            <v>1</v>
          </cell>
          <cell r="F356" t="str">
            <v>2021591</v>
          </cell>
          <cell r="G356" t="str">
            <v>SR MANTENIMIENTO CORRECTIVO</v>
          </cell>
          <cell r="H356" t="str">
            <v>4626</v>
          </cell>
          <cell r="I356" t="str">
            <v>08/04/2019 11:03</v>
          </cell>
          <cell r="J356" t="str">
            <v>100038</v>
          </cell>
          <cell r="K356" t="str">
            <v>PITSS</v>
          </cell>
          <cell r="L356" t="str">
            <v>ASP</v>
          </cell>
          <cell r="M356" t="str">
            <v>DART SA DE CV</v>
          </cell>
          <cell r="N356" t="str">
            <v>RODOLFO PADRON No 9</v>
          </cell>
          <cell r="O356" t="str">
            <v>Mexico-MEX</v>
          </cell>
          <cell r="P356">
            <v>0</v>
          </cell>
          <cell r="Q356" t="str">
            <v>INTERIOR</v>
          </cell>
          <cell r="R356">
            <v>196</v>
          </cell>
          <cell r="S356" t="str">
            <v>&gt;60</v>
          </cell>
          <cell r="T356" t="str">
            <v>Entry Mono Printers</v>
          </cell>
          <cell r="U356" t="str">
            <v>A4</v>
          </cell>
          <cell r="V356" t="str">
            <v>Ciudad principal</v>
          </cell>
          <cell r="W356" t="str">
            <v>1-&gt;60</v>
          </cell>
          <cell r="X356">
            <v>1.05</v>
          </cell>
          <cell r="Y356">
            <v>750.75000000000011</v>
          </cell>
          <cell r="Z356">
            <v>1</v>
          </cell>
          <cell r="AA356">
            <v>2.4500000000000002</v>
          </cell>
          <cell r="AB356">
            <v>5</v>
          </cell>
          <cell r="AC356">
            <v>0.49000000000000005</v>
          </cell>
          <cell r="AD356">
            <v>0</v>
          </cell>
          <cell r="AE356">
            <v>0</v>
          </cell>
          <cell r="AF356">
            <v>43566</v>
          </cell>
          <cell r="AG356">
            <v>43566</v>
          </cell>
          <cell r="AH356">
            <v>0</v>
          </cell>
          <cell r="AI356" t="str">
            <v>0-1 día</v>
          </cell>
          <cell r="AJ356">
            <v>0</v>
          </cell>
          <cell r="AK356">
            <v>0</v>
          </cell>
          <cell r="AL356">
            <v>0</v>
          </cell>
          <cell r="AM356">
            <v>750.75000000000011</v>
          </cell>
          <cell r="AN356">
            <v>750.75</v>
          </cell>
          <cell r="AO356">
            <v>1</v>
          </cell>
        </row>
        <row r="357">
          <cell r="B357" t="str">
            <v>09HB3336161</v>
          </cell>
          <cell r="C357" t="str">
            <v>09HB333616</v>
          </cell>
          <cell r="D357" t="str">
            <v>ABR-19</v>
          </cell>
          <cell r="E357">
            <v>1</v>
          </cell>
          <cell r="F357" t="str">
            <v>2023465</v>
          </cell>
          <cell r="G357" t="str">
            <v>SR MANTENIMIENTO CORRECTIVO</v>
          </cell>
          <cell r="H357" t="str">
            <v>4002</v>
          </cell>
          <cell r="I357" t="str">
            <v>11/04/2019 09:58</v>
          </cell>
          <cell r="J357" t="str">
            <v>800183</v>
          </cell>
          <cell r="K357" t="str">
            <v>PITSS</v>
          </cell>
          <cell r="L357" t="str">
            <v>ASP</v>
          </cell>
          <cell r="M357" t="str">
            <v>CONSTRUCCIONES Y CANALIZACIONES SA DE CV</v>
          </cell>
          <cell r="N357" t="str">
            <v>ALTOS HORNOS 2966</v>
          </cell>
          <cell r="O357" t="str">
            <v>GUADALAJARA-JAL</v>
          </cell>
          <cell r="P357">
            <v>0</v>
          </cell>
          <cell r="Q357" t="str">
            <v>INTERIOR</v>
          </cell>
          <cell r="R357">
            <v>2688</v>
          </cell>
          <cell r="S357" t="str">
            <v>&gt;60</v>
          </cell>
          <cell r="T357" t="str">
            <v>A4 Mono MFPs</v>
          </cell>
          <cell r="U357" t="str">
            <v>A4</v>
          </cell>
          <cell r="V357" t="str">
            <v>Ciudad principal</v>
          </cell>
          <cell r="W357" t="str">
            <v>1-&gt;60</v>
          </cell>
          <cell r="X357">
            <v>1.05</v>
          </cell>
          <cell r="Y357">
            <v>750.75000000000011</v>
          </cell>
          <cell r="Z357">
            <v>1</v>
          </cell>
          <cell r="AA357">
            <v>1.7</v>
          </cell>
          <cell r="AB357">
            <v>5</v>
          </cell>
          <cell r="AC357">
            <v>0.33999999999999997</v>
          </cell>
          <cell r="AD357">
            <v>0</v>
          </cell>
          <cell r="AE357">
            <v>0</v>
          </cell>
          <cell r="AF357">
            <v>43566</v>
          </cell>
          <cell r="AG357">
            <v>43566</v>
          </cell>
          <cell r="AH357">
            <v>0</v>
          </cell>
          <cell r="AI357" t="str">
            <v>0-1 día</v>
          </cell>
          <cell r="AJ357">
            <v>0</v>
          </cell>
          <cell r="AK357">
            <v>0</v>
          </cell>
          <cell r="AL357">
            <v>0</v>
          </cell>
          <cell r="AM357">
            <v>750.75000000000011</v>
          </cell>
          <cell r="AN357">
            <v>0</v>
          </cell>
          <cell r="AO357">
            <v>1</v>
          </cell>
        </row>
        <row r="358">
          <cell r="B358" t="str">
            <v>0E2B1066871</v>
          </cell>
          <cell r="C358" t="str">
            <v>0E2B106687</v>
          </cell>
          <cell r="D358" t="str">
            <v>ABR-19</v>
          </cell>
          <cell r="E358">
            <v>1</v>
          </cell>
          <cell r="F358" t="str">
            <v>2023313</v>
          </cell>
          <cell r="G358" t="str">
            <v>SR MANTENIMIENTO CORRECTIVO</v>
          </cell>
          <cell r="H358" t="str">
            <v>0070</v>
          </cell>
          <cell r="I358" t="str">
            <v>10/04/2019 20:54</v>
          </cell>
          <cell r="J358" t="str">
            <v>800197</v>
          </cell>
          <cell r="K358" t="str">
            <v>PITSS</v>
          </cell>
          <cell r="L358" t="str">
            <v>ASP</v>
          </cell>
          <cell r="M358" t="str">
            <v>OPERADORA OMX SA DE CV</v>
          </cell>
          <cell r="N358" t="str">
            <v>AV VENUSTIANO CARRANZA 2301</v>
          </cell>
          <cell r="O358" t="str">
            <v>SAN LUIS POTOSI-SLP</v>
          </cell>
          <cell r="P358">
            <v>0</v>
          </cell>
          <cell r="Q358" t="str">
            <v>INTERIOR</v>
          </cell>
          <cell r="R358">
            <v>281</v>
          </cell>
          <cell r="S358" t="str">
            <v>&gt;60</v>
          </cell>
          <cell r="T358" t="str">
            <v>Entry Production Color Low/Mid</v>
          </cell>
          <cell r="U358" t="str">
            <v>Entry Production</v>
          </cell>
          <cell r="V358" t="str">
            <v>Ciudad principal</v>
          </cell>
          <cell r="W358" t="str">
            <v>3-&gt;60</v>
          </cell>
          <cell r="X358">
            <v>1.1499999999999999</v>
          </cell>
          <cell r="Y358">
            <v>1808.95</v>
          </cell>
          <cell r="Z358">
            <v>1</v>
          </cell>
          <cell r="AA358">
            <v>4</v>
          </cell>
          <cell r="AB358">
            <v>4</v>
          </cell>
          <cell r="AC358">
            <v>1</v>
          </cell>
          <cell r="AD358">
            <v>0</v>
          </cell>
          <cell r="AE358">
            <v>0</v>
          </cell>
          <cell r="AF358">
            <v>43566</v>
          </cell>
          <cell r="AG358">
            <v>43566</v>
          </cell>
          <cell r="AH358">
            <v>0</v>
          </cell>
          <cell r="AI358" t="str">
            <v>0-1 día</v>
          </cell>
          <cell r="AJ358">
            <v>0</v>
          </cell>
          <cell r="AK358">
            <v>0</v>
          </cell>
          <cell r="AL358">
            <v>0</v>
          </cell>
          <cell r="AM358">
            <v>1808.95</v>
          </cell>
          <cell r="AN358">
            <v>1808.95</v>
          </cell>
          <cell r="AO358">
            <v>1</v>
          </cell>
        </row>
        <row r="359">
          <cell r="B359" t="str">
            <v>0VMA6751991</v>
          </cell>
          <cell r="C359" t="str">
            <v>0VMA675199</v>
          </cell>
          <cell r="D359" t="str">
            <v>ABR-19</v>
          </cell>
          <cell r="E359">
            <v>1</v>
          </cell>
          <cell r="F359" t="str">
            <v>2022795</v>
          </cell>
          <cell r="G359" t="str">
            <v>SR MANTENIMIENTO PREVENTIVO</v>
          </cell>
          <cell r="H359" t="str">
            <v>3350</v>
          </cell>
          <cell r="I359" t="str">
            <v>10/04/2019 07:40</v>
          </cell>
          <cell r="J359" t="str">
            <v>500053</v>
          </cell>
          <cell r="K359" t="str">
            <v>PITSS</v>
          </cell>
          <cell r="L359" t="str">
            <v>ASP</v>
          </cell>
          <cell r="M359" t="str">
            <v>FCA MEXICO SA DE CV</v>
          </cell>
          <cell r="N359" t="str">
            <v>BLVD MIGUEL RAMOS ARIZPE 124 SUR</v>
          </cell>
          <cell r="O359" t="str">
            <v>Ramos Arizpe-COAH</v>
          </cell>
          <cell r="P359">
            <v>1</v>
          </cell>
          <cell r="Q359" t="str">
            <v>INTERIOR</v>
          </cell>
          <cell r="R359" t="str">
            <v xml:space="preserve">  </v>
          </cell>
          <cell r="S359" t="str">
            <v>&gt;60</v>
          </cell>
          <cell r="T359" t="str">
            <v>A4 Mono MFPs</v>
          </cell>
          <cell r="U359" t="str">
            <v>A4</v>
          </cell>
          <cell r="V359" t="str">
            <v>Otras</v>
          </cell>
          <cell r="W359" t="str">
            <v>1-&gt;60</v>
          </cell>
          <cell r="X359">
            <v>1</v>
          </cell>
          <cell r="Y359">
            <v>0</v>
          </cell>
          <cell r="Z359">
            <v>0</v>
          </cell>
          <cell r="AA359">
            <v>9</v>
          </cell>
          <cell r="AB359">
            <v>9</v>
          </cell>
          <cell r="AC359">
            <v>1</v>
          </cell>
          <cell r="AD359">
            <v>0</v>
          </cell>
          <cell r="AE359">
            <v>0</v>
          </cell>
          <cell r="AF359">
            <v>43566</v>
          </cell>
          <cell r="AG359">
            <v>43566</v>
          </cell>
          <cell r="AH359">
            <v>0</v>
          </cell>
          <cell r="AI359" t="str">
            <v>0-1 día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1</v>
          </cell>
        </row>
        <row r="360">
          <cell r="B360" t="str">
            <v>0A1H0206831</v>
          </cell>
          <cell r="C360" t="str">
            <v>0A1H020683</v>
          </cell>
          <cell r="D360" t="str">
            <v>ABR-19</v>
          </cell>
          <cell r="E360">
            <v>1</v>
          </cell>
          <cell r="F360" t="str">
            <v>2023391</v>
          </cell>
          <cell r="G360" t="str">
            <v>SR MANTENIMIENTO CORRECTIVO</v>
          </cell>
          <cell r="H360" t="str">
            <v>6705</v>
          </cell>
          <cell r="I360" t="str">
            <v>11/04/2019 08:12</v>
          </cell>
          <cell r="J360" t="str">
            <v>800147</v>
          </cell>
          <cell r="K360" t="str">
            <v>PITSS</v>
          </cell>
          <cell r="L360" t="str">
            <v>ASP</v>
          </cell>
          <cell r="M360" t="str">
            <v>OFFICE DEPOT DE MEXICO SA DE CV</v>
          </cell>
          <cell r="N360" t="str">
            <v>BLV A L MATEOS SN ESQ CHIMALPOPOC</v>
          </cell>
          <cell r="O360" t="str">
            <v>LEON-GTO</v>
          </cell>
          <cell r="P360">
            <v>0</v>
          </cell>
          <cell r="Q360" t="str">
            <v>INTERIOR</v>
          </cell>
          <cell r="R360">
            <v>72</v>
          </cell>
          <cell r="S360" t="str">
            <v>&gt;60</v>
          </cell>
          <cell r="T360" t="str">
            <v>WF Mono Systems and Legacy Color</v>
          </cell>
          <cell r="U360" t="str">
            <v>WF</v>
          </cell>
          <cell r="V360" t="str">
            <v>Ciudad principal</v>
          </cell>
          <cell r="W360" t="str">
            <v>3-&gt;60</v>
          </cell>
          <cell r="X360">
            <v>1.1499999999999999</v>
          </cell>
          <cell r="Y360">
            <v>1808.95</v>
          </cell>
          <cell r="Z360">
            <v>1</v>
          </cell>
          <cell r="AA360">
            <v>0.08</v>
          </cell>
          <cell r="AB360">
            <v>4</v>
          </cell>
          <cell r="AC360">
            <v>0.02</v>
          </cell>
          <cell r="AD360">
            <v>0</v>
          </cell>
          <cell r="AE360">
            <v>0</v>
          </cell>
          <cell r="AF360">
            <v>43566</v>
          </cell>
          <cell r="AG360">
            <v>43566</v>
          </cell>
          <cell r="AH360">
            <v>0</v>
          </cell>
          <cell r="AI360" t="str">
            <v>0-1 día</v>
          </cell>
          <cell r="AJ360">
            <v>0</v>
          </cell>
          <cell r="AK360">
            <v>0</v>
          </cell>
          <cell r="AL360">
            <v>0</v>
          </cell>
          <cell r="AM360">
            <v>1808.95</v>
          </cell>
          <cell r="AN360">
            <v>1808.95</v>
          </cell>
          <cell r="AO360">
            <v>1</v>
          </cell>
        </row>
        <row r="361">
          <cell r="B361" t="str">
            <v>0VMA5582801</v>
          </cell>
          <cell r="C361" t="str">
            <v>0VMA558280</v>
          </cell>
          <cell r="D361" t="str">
            <v>ABR-19</v>
          </cell>
          <cell r="E361">
            <v>1</v>
          </cell>
          <cell r="F361" t="str">
            <v>2022797</v>
          </cell>
          <cell r="G361" t="str">
            <v>SR MANTENIMIENTO PREVENTIVO</v>
          </cell>
          <cell r="H361" t="str">
            <v>3350</v>
          </cell>
          <cell r="I361" t="str">
            <v>10/04/2019 07:40</v>
          </cell>
          <cell r="J361" t="str">
            <v>500053</v>
          </cell>
          <cell r="K361" t="str">
            <v>PITSS</v>
          </cell>
          <cell r="L361" t="str">
            <v>ASP</v>
          </cell>
          <cell r="M361" t="str">
            <v>FCA MEXICO SA DE CV</v>
          </cell>
          <cell r="N361" t="str">
            <v>BLVD MIGUEL RAMOS ARIZPE 124 SUR</v>
          </cell>
          <cell r="O361" t="str">
            <v>Ramos Arizpe-COAH</v>
          </cell>
          <cell r="P361">
            <v>1</v>
          </cell>
          <cell r="Q361" t="str">
            <v>INTERIOR</v>
          </cell>
          <cell r="R361" t="str">
            <v xml:space="preserve">  </v>
          </cell>
          <cell r="S361" t="str">
            <v>&gt;60</v>
          </cell>
          <cell r="T361" t="str">
            <v>A4 Mono MFPs</v>
          </cell>
          <cell r="U361" t="str">
            <v>A4</v>
          </cell>
          <cell r="V361" t="str">
            <v>Otras</v>
          </cell>
          <cell r="W361" t="str">
            <v>1-&gt;60</v>
          </cell>
          <cell r="X361">
            <v>1</v>
          </cell>
          <cell r="Y361">
            <v>0</v>
          </cell>
          <cell r="Z361">
            <v>0</v>
          </cell>
          <cell r="AA361">
            <v>9</v>
          </cell>
          <cell r="AB361">
            <v>9</v>
          </cell>
          <cell r="AC361">
            <v>1</v>
          </cell>
          <cell r="AD361">
            <v>0</v>
          </cell>
          <cell r="AE361">
            <v>0</v>
          </cell>
          <cell r="AF361">
            <v>43565</v>
          </cell>
          <cell r="AG361">
            <v>43566</v>
          </cell>
          <cell r="AH361">
            <v>1</v>
          </cell>
          <cell r="AI361" t="str">
            <v>0-1 día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1</v>
          </cell>
        </row>
        <row r="362">
          <cell r="B362" t="str">
            <v>0C4X0112101</v>
          </cell>
          <cell r="C362" t="str">
            <v>0C4X011210</v>
          </cell>
          <cell r="D362" t="str">
            <v>ABR-19</v>
          </cell>
          <cell r="E362">
            <v>1</v>
          </cell>
          <cell r="F362" t="str">
            <v>2023515</v>
          </cell>
          <cell r="G362" t="str">
            <v>SR MANTENIMIENTO CORRECTIVO</v>
          </cell>
          <cell r="H362" t="str">
            <v>3658</v>
          </cell>
          <cell r="I362" t="str">
            <v>11/04/2019 10:51</v>
          </cell>
          <cell r="J362" t="str">
            <v>800200</v>
          </cell>
          <cell r="K362" t="str">
            <v>PITSS</v>
          </cell>
          <cell r="L362" t="str">
            <v>ASP</v>
          </cell>
          <cell r="M362" t="str">
            <v>RADIOMOVIL DIPSA SA DE CV</v>
          </cell>
          <cell r="N362" t="str">
            <v>AV RUBEN DARIO No 750</v>
          </cell>
          <cell r="O362" t="str">
            <v>Guadalajara-JAL</v>
          </cell>
          <cell r="P362">
            <v>0</v>
          </cell>
          <cell r="Q362" t="str">
            <v>INTERIOR</v>
          </cell>
          <cell r="R362">
            <v>462</v>
          </cell>
          <cell r="S362" t="str">
            <v>&gt;60</v>
          </cell>
          <cell r="T362" t="str">
            <v>A4 Mono MFPs</v>
          </cell>
          <cell r="U362" t="str">
            <v>A4</v>
          </cell>
          <cell r="V362" t="str">
            <v>Ciudad principal</v>
          </cell>
          <cell r="W362" t="str">
            <v>1-&gt;60</v>
          </cell>
          <cell r="X362">
            <v>1.05</v>
          </cell>
          <cell r="Y362">
            <v>750.75000000000011</v>
          </cell>
          <cell r="Z362">
            <v>1</v>
          </cell>
          <cell r="AA362">
            <v>1.95</v>
          </cell>
          <cell r="AB362">
            <v>5</v>
          </cell>
          <cell r="AC362">
            <v>0.39</v>
          </cell>
          <cell r="AD362">
            <v>0</v>
          </cell>
          <cell r="AE362">
            <v>0</v>
          </cell>
          <cell r="AF362">
            <v>43566</v>
          </cell>
          <cell r="AG362">
            <v>43566</v>
          </cell>
          <cell r="AH362">
            <v>0</v>
          </cell>
          <cell r="AI362" t="str">
            <v>0-1 día</v>
          </cell>
          <cell r="AJ362">
            <v>0</v>
          </cell>
          <cell r="AK362">
            <v>0</v>
          </cell>
          <cell r="AL362">
            <v>0</v>
          </cell>
          <cell r="AM362">
            <v>750.75000000000011</v>
          </cell>
          <cell r="AN362">
            <v>0</v>
          </cell>
          <cell r="AO362">
            <v>1</v>
          </cell>
        </row>
        <row r="363">
          <cell r="B363" t="str">
            <v>0BG29467861</v>
          </cell>
          <cell r="C363" t="str">
            <v>0BG2946786</v>
          </cell>
          <cell r="D363" t="str">
            <v>ABR-19</v>
          </cell>
          <cell r="E363">
            <v>1</v>
          </cell>
          <cell r="F363" t="str">
            <v>2022803</v>
          </cell>
          <cell r="G363" t="str">
            <v>SR MANTENIMIENTO CORRECTIVO</v>
          </cell>
          <cell r="H363" t="str">
            <v>4395</v>
          </cell>
          <cell r="I363" t="str">
            <v>10/04/2019 08:08</v>
          </cell>
          <cell r="J363" t="str">
            <v>500028</v>
          </cell>
          <cell r="K363" t="str">
            <v>PITSS</v>
          </cell>
          <cell r="L363" t="str">
            <v>ASP</v>
          </cell>
          <cell r="M363" t="str">
            <v>OFFICE DEPOT DE MEXICO SA DE CV</v>
          </cell>
          <cell r="N363" t="str">
            <v>CARR MIGUEL ALEMAN OTE 4605</v>
          </cell>
          <cell r="O363" t="str">
            <v>GUADALUPE-NL</v>
          </cell>
          <cell r="P363">
            <v>0</v>
          </cell>
          <cell r="Q363" t="str">
            <v>INTERIOR</v>
          </cell>
          <cell r="R363">
            <v>27</v>
          </cell>
          <cell r="S363" t="str">
            <v>Entre 16 y 30</v>
          </cell>
          <cell r="T363" t="str">
            <v>Light Production Digital Business</v>
          </cell>
          <cell r="U363" t="str">
            <v>Entry Production</v>
          </cell>
          <cell r="V363" t="str">
            <v>Ciudad principal</v>
          </cell>
          <cell r="W363" t="str">
            <v>3-Entre 16 y 30</v>
          </cell>
          <cell r="X363">
            <v>1.05</v>
          </cell>
          <cell r="Y363">
            <v>1651.6500000000003</v>
          </cell>
          <cell r="Z363">
            <v>1</v>
          </cell>
          <cell r="AA363">
            <v>3</v>
          </cell>
          <cell r="AB363">
            <v>4</v>
          </cell>
          <cell r="AC363">
            <v>0.75</v>
          </cell>
          <cell r="AD363">
            <v>0</v>
          </cell>
          <cell r="AE363">
            <v>0</v>
          </cell>
          <cell r="AF363">
            <v>43566</v>
          </cell>
          <cell r="AG363">
            <v>43566</v>
          </cell>
          <cell r="AH363">
            <v>0</v>
          </cell>
          <cell r="AI363" t="str">
            <v>0-1 día</v>
          </cell>
          <cell r="AJ363">
            <v>0</v>
          </cell>
          <cell r="AK363">
            <v>0</v>
          </cell>
          <cell r="AL363">
            <v>0</v>
          </cell>
          <cell r="AM363">
            <v>1651.6500000000003</v>
          </cell>
          <cell r="AN363">
            <v>1573</v>
          </cell>
          <cell r="AO363">
            <v>1</v>
          </cell>
        </row>
        <row r="364">
          <cell r="B364" t="str">
            <v>0BG29468762</v>
          </cell>
          <cell r="C364" t="str">
            <v>0BG2946876</v>
          </cell>
          <cell r="D364" t="str">
            <v>ABR-19</v>
          </cell>
          <cell r="E364">
            <v>1</v>
          </cell>
          <cell r="F364" t="str">
            <v>2022811</v>
          </cell>
          <cell r="G364" t="str">
            <v>SR MANTENIMIENTO CORRECTIVO</v>
          </cell>
          <cell r="H364" t="str">
            <v>4395</v>
          </cell>
          <cell r="I364" t="str">
            <v>10/04/2019 08:27</v>
          </cell>
          <cell r="J364" t="str">
            <v>800147</v>
          </cell>
          <cell r="K364" t="str">
            <v>PITSS</v>
          </cell>
          <cell r="L364" t="str">
            <v>ASP</v>
          </cell>
          <cell r="M364" t="str">
            <v>OFFICE DEPOT DE MEXICO SA DE CV</v>
          </cell>
          <cell r="N364" t="str">
            <v>BLV JUAN ALONSO DE TORRES 1315-3</v>
          </cell>
          <cell r="O364" t="str">
            <v>LEON-GTO</v>
          </cell>
          <cell r="P364">
            <v>0</v>
          </cell>
          <cell r="Q364" t="str">
            <v>INTERIOR</v>
          </cell>
          <cell r="R364">
            <v>15</v>
          </cell>
          <cell r="S364" t="str">
            <v>Entre 7 y 15</v>
          </cell>
          <cell r="T364" t="str">
            <v>Light Production Digital Business</v>
          </cell>
          <cell r="U364" t="str">
            <v>Entry Production</v>
          </cell>
          <cell r="V364" t="str">
            <v>Ciudad principal</v>
          </cell>
          <cell r="W364" t="str">
            <v>3-Entre 7 y 15</v>
          </cell>
          <cell r="X364">
            <v>0.8</v>
          </cell>
          <cell r="Y364">
            <v>1258.4000000000003</v>
          </cell>
          <cell r="Z364">
            <v>1</v>
          </cell>
          <cell r="AA364">
            <v>0.42</v>
          </cell>
          <cell r="AB364">
            <v>4</v>
          </cell>
          <cell r="AC364">
            <v>0.105</v>
          </cell>
          <cell r="AD364">
            <v>0</v>
          </cell>
          <cell r="AE364">
            <v>0</v>
          </cell>
          <cell r="AF364">
            <v>43566</v>
          </cell>
          <cell r="AG364">
            <v>43566</v>
          </cell>
          <cell r="AH364">
            <v>0</v>
          </cell>
          <cell r="AI364" t="str">
            <v>0-1 día</v>
          </cell>
          <cell r="AJ364">
            <v>0</v>
          </cell>
          <cell r="AK364">
            <v>0</v>
          </cell>
          <cell r="AL364">
            <v>0</v>
          </cell>
          <cell r="AM364">
            <v>1258.4000000000003</v>
          </cell>
          <cell r="AN364">
            <v>1258.4000000000001</v>
          </cell>
          <cell r="AO364">
            <v>4</v>
          </cell>
        </row>
        <row r="365">
          <cell r="B365" t="str">
            <v>0BG29492191</v>
          </cell>
          <cell r="C365" t="str">
            <v>0BG2949219</v>
          </cell>
          <cell r="D365" t="str">
            <v>ABR-19</v>
          </cell>
          <cell r="E365">
            <v>1</v>
          </cell>
          <cell r="F365" t="str">
            <v>2022841</v>
          </cell>
          <cell r="G365" t="str">
            <v>SR MANTENIMIENTO CORRECTIVO</v>
          </cell>
          <cell r="H365" t="str">
            <v>4395</v>
          </cell>
          <cell r="I365" t="str">
            <v>10/04/2019 09:15</v>
          </cell>
          <cell r="J365" t="str">
            <v>800027</v>
          </cell>
          <cell r="K365" t="str">
            <v>PITSS</v>
          </cell>
          <cell r="L365" t="str">
            <v>ASP</v>
          </cell>
          <cell r="M365" t="str">
            <v>OFFICE DEPOT DE MEXICO SA DE CV</v>
          </cell>
          <cell r="N365" t="str">
            <v>FELIPE SEVILLA DEL RIO 115</v>
          </cell>
          <cell r="O365" t="str">
            <v>COLIMA-COL</v>
          </cell>
          <cell r="P365">
            <v>1</v>
          </cell>
          <cell r="Q365" t="str">
            <v>INTERIOR</v>
          </cell>
          <cell r="R365">
            <v>14</v>
          </cell>
          <cell r="S365" t="str">
            <v>Entre 7 y 15</v>
          </cell>
          <cell r="T365" t="str">
            <v>Light Production Digital Business</v>
          </cell>
          <cell r="U365" t="str">
            <v>Entry Production</v>
          </cell>
          <cell r="V365" t="str">
            <v>Ciudad principal</v>
          </cell>
          <cell r="W365" t="str">
            <v>3-Entre 7 y 15</v>
          </cell>
          <cell r="X365">
            <v>0.8</v>
          </cell>
          <cell r="Y365">
            <v>0</v>
          </cell>
          <cell r="Z365">
            <v>1</v>
          </cell>
          <cell r="AA365">
            <v>1.35</v>
          </cell>
          <cell r="AB365">
            <v>4</v>
          </cell>
          <cell r="AC365">
            <v>0.33750000000000002</v>
          </cell>
          <cell r="AD365">
            <v>0</v>
          </cell>
          <cell r="AE365">
            <v>0</v>
          </cell>
          <cell r="AF365">
            <v>43566</v>
          </cell>
          <cell r="AG365">
            <v>43566</v>
          </cell>
          <cell r="AH365">
            <v>0</v>
          </cell>
          <cell r="AI365" t="str">
            <v>0-1 día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1</v>
          </cell>
        </row>
        <row r="366">
          <cell r="B366" t="str">
            <v>0C4X0064071</v>
          </cell>
          <cell r="C366" t="str">
            <v>0C4X006407</v>
          </cell>
          <cell r="D366" t="str">
            <v>ABR-19</v>
          </cell>
          <cell r="E366">
            <v>1</v>
          </cell>
          <cell r="F366" t="str">
            <v>2021749</v>
          </cell>
          <cell r="G366" t="str">
            <v>SR MANTENIMIENTO CORRECTIVO</v>
          </cell>
          <cell r="H366" t="str">
            <v>3658</v>
          </cell>
          <cell r="I366" t="str">
            <v>08/04/2019 13:04</v>
          </cell>
          <cell r="J366" t="str">
            <v>500080</v>
          </cell>
          <cell r="K366" t="str">
            <v>PITSS</v>
          </cell>
          <cell r="L366" t="str">
            <v>ASP</v>
          </cell>
          <cell r="M366" t="str">
            <v>INSTITUTO TECNOLOGICO Y DE ESTUDIOS SUPERIORES DE</v>
          </cell>
          <cell r="N366" t="str">
            <v>HEROICO COLEGIO MILITAR No 4700</v>
          </cell>
          <cell r="O366" t="str">
            <v>Chihuahua-CHIH</v>
          </cell>
          <cell r="P366">
            <v>0</v>
          </cell>
          <cell r="Q366" t="str">
            <v>INTERIOR</v>
          </cell>
          <cell r="R366">
            <v>91</v>
          </cell>
          <cell r="S366" t="str">
            <v>&gt;60</v>
          </cell>
          <cell r="T366" t="str">
            <v>A4 Mono MFPs</v>
          </cell>
          <cell r="U366" t="str">
            <v>A4</v>
          </cell>
          <cell r="V366" t="str">
            <v>Ciudad principal</v>
          </cell>
          <cell r="W366" t="str">
            <v>1-&gt;60</v>
          </cell>
          <cell r="X366">
            <v>1.05</v>
          </cell>
          <cell r="Y366">
            <v>750.75000000000011</v>
          </cell>
          <cell r="Z366">
            <v>1</v>
          </cell>
          <cell r="AA366">
            <v>0</v>
          </cell>
          <cell r="AB366">
            <v>5</v>
          </cell>
          <cell r="AC366">
            <v>0</v>
          </cell>
          <cell r="AD366">
            <v>0</v>
          </cell>
          <cell r="AE366">
            <v>0</v>
          </cell>
          <cell r="AF366">
            <v>43566</v>
          </cell>
          <cell r="AG366">
            <v>43566</v>
          </cell>
          <cell r="AH366">
            <v>0</v>
          </cell>
          <cell r="AI366" t="str">
            <v>0-1 día</v>
          </cell>
          <cell r="AJ366">
            <v>0</v>
          </cell>
          <cell r="AK366">
            <v>0</v>
          </cell>
          <cell r="AL366">
            <v>0</v>
          </cell>
          <cell r="AM366">
            <v>750.75000000000011</v>
          </cell>
          <cell r="AN366">
            <v>750.75</v>
          </cell>
          <cell r="AO366">
            <v>1</v>
          </cell>
        </row>
        <row r="367">
          <cell r="B367" t="str">
            <v>0X767058391</v>
          </cell>
          <cell r="C367" t="str">
            <v>0X76705839</v>
          </cell>
          <cell r="D367" t="str">
            <v>ABR-19</v>
          </cell>
          <cell r="E367">
            <v>1</v>
          </cell>
          <cell r="F367" t="str">
            <v>2023461</v>
          </cell>
          <cell r="G367" t="str">
            <v>SR MANTENIMIENTO CORRECTIVO</v>
          </cell>
          <cell r="H367" t="str">
            <v>5945</v>
          </cell>
          <cell r="I367" t="str">
            <v>11/04/2019 10:02</v>
          </cell>
          <cell r="J367" t="str">
            <v>500155</v>
          </cell>
          <cell r="K367" t="str">
            <v>PITSS</v>
          </cell>
          <cell r="L367" t="str">
            <v>ASP</v>
          </cell>
          <cell r="M367" t="str">
            <v>HONEYWELL AUTOMOTIVE DE MEXICO S DE RL DE CV</v>
          </cell>
          <cell r="N367" t="str">
            <v>AV FUENTES DEL SUR No 7070</v>
          </cell>
          <cell r="O367" t="str">
            <v>Ciudad Juarez-CHIH</v>
          </cell>
          <cell r="P367">
            <v>0</v>
          </cell>
          <cell r="Q367" t="str">
            <v>INTERIOR</v>
          </cell>
          <cell r="R367">
            <v>447</v>
          </cell>
          <cell r="S367" t="str">
            <v>&gt;60</v>
          </cell>
          <cell r="T367" t="str">
            <v>Office Digital</v>
          </cell>
          <cell r="U367" t="str">
            <v>A3</v>
          </cell>
          <cell r="V367" t="str">
            <v>Ciudad principal</v>
          </cell>
          <cell r="W367" t="str">
            <v>2-&gt;60</v>
          </cell>
          <cell r="X367">
            <v>1.1000000000000001</v>
          </cell>
          <cell r="Y367">
            <v>1501.5000000000002</v>
          </cell>
          <cell r="Z367">
            <v>1</v>
          </cell>
          <cell r="AA367">
            <v>0.64</v>
          </cell>
          <cell r="AB367">
            <v>5</v>
          </cell>
          <cell r="AC367">
            <v>0.128</v>
          </cell>
          <cell r="AD367">
            <v>0</v>
          </cell>
          <cell r="AE367">
            <v>0</v>
          </cell>
          <cell r="AF367">
            <v>43566</v>
          </cell>
          <cell r="AG367">
            <v>43566</v>
          </cell>
          <cell r="AH367">
            <v>0</v>
          </cell>
          <cell r="AI367" t="str">
            <v>0-1 día</v>
          </cell>
          <cell r="AJ367">
            <v>0</v>
          </cell>
          <cell r="AK367">
            <v>0</v>
          </cell>
          <cell r="AL367">
            <v>0</v>
          </cell>
          <cell r="AM367">
            <v>1501.5000000000002</v>
          </cell>
          <cell r="AN367">
            <v>1501.5</v>
          </cell>
          <cell r="AO367">
            <v>2</v>
          </cell>
        </row>
        <row r="368">
          <cell r="B368" t="str">
            <v>0EX92934831</v>
          </cell>
          <cell r="C368" t="str">
            <v>0EX9293483</v>
          </cell>
          <cell r="D368" t="str">
            <v>ABR-19</v>
          </cell>
          <cell r="E368">
            <v>1</v>
          </cell>
          <cell r="F368" t="str">
            <v>2023311</v>
          </cell>
          <cell r="G368" t="str">
            <v>SR MANTENIMIENTO CORRECTIVO</v>
          </cell>
          <cell r="H368" t="str">
            <v>5866</v>
          </cell>
          <cell r="I368" t="str">
            <v>10/04/2019 20:52</v>
          </cell>
          <cell r="J368" t="str">
            <v>800197</v>
          </cell>
          <cell r="K368" t="str">
            <v>PITSS</v>
          </cell>
          <cell r="L368" t="str">
            <v>ASP</v>
          </cell>
          <cell r="M368" t="str">
            <v>OPERADORA OMX SA DE CV</v>
          </cell>
          <cell r="N368" t="str">
            <v>AV VENUSTIANO CARRANZA 2301</v>
          </cell>
          <cell r="O368" t="str">
            <v>SAN LUIS POTOSI-SLP</v>
          </cell>
          <cell r="P368">
            <v>0</v>
          </cell>
          <cell r="Q368" t="str">
            <v>INTERIOR</v>
          </cell>
          <cell r="R368">
            <v>28</v>
          </cell>
          <cell r="S368" t="str">
            <v>Entre 16 y 30</v>
          </cell>
          <cell r="T368" t="str">
            <v>Departmental Digital</v>
          </cell>
          <cell r="U368" t="str">
            <v>A3</v>
          </cell>
          <cell r="V368" t="str">
            <v>Ciudad principal</v>
          </cell>
          <cell r="W368" t="str">
            <v>2-Entre 16 y 30</v>
          </cell>
          <cell r="X368">
            <v>0.8</v>
          </cell>
          <cell r="Y368">
            <v>1092</v>
          </cell>
          <cell r="Z368">
            <v>1</v>
          </cell>
          <cell r="AA368">
            <v>4.83</v>
          </cell>
          <cell r="AB368">
            <v>5</v>
          </cell>
          <cell r="AC368">
            <v>0.96599999999999997</v>
          </cell>
          <cell r="AD368">
            <v>0</v>
          </cell>
          <cell r="AE368">
            <v>0</v>
          </cell>
          <cell r="AF368">
            <v>43566</v>
          </cell>
          <cell r="AG368">
            <v>43566</v>
          </cell>
          <cell r="AH368">
            <v>0</v>
          </cell>
          <cell r="AI368" t="str">
            <v>0-1 día</v>
          </cell>
          <cell r="AJ368">
            <v>0</v>
          </cell>
          <cell r="AK368">
            <v>0</v>
          </cell>
          <cell r="AL368">
            <v>0</v>
          </cell>
          <cell r="AM368">
            <v>1092</v>
          </cell>
          <cell r="AN368">
            <v>819</v>
          </cell>
          <cell r="AO368">
            <v>2</v>
          </cell>
        </row>
        <row r="369">
          <cell r="B369" t="str">
            <v>09HB3282271</v>
          </cell>
          <cell r="C369" t="str">
            <v>09HB328227</v>
          </cell>
          <cell r="D369" t="str">
            <v>ABR-19</v>
          </cell>
          <cell r="E369">
            <v>1</v>
          </cell>
          <cell r="F369" t="str">
            <v>2022509</v>
          </cell>
          <cell r="G369" t="str">
            <v>SR MANTENIMIENTO CORRECTIVO</v>
          </cell>
          <cell r="H369" t="str">
            <v>4002</v>
          </cell>
          <cell r="I369" t="str">
            <v>09/04/2019 14:28</v>
          </cell>
          <cell r="J369" t="str">
            <v>500036</v>
          </cell>
          <cell r="K369" t="str">
            <v>PITSS</v>
          </cell>
          <cell r="L369" t="str">
            <v>ASP</v>
          </cell>
          <cell r="M369" t="str">
            <v>GALAZ YAMAZAKI RUIZ URQUIZA SC</v>
          </cell>
          <cell r="N369" t="str">
            <v>AV JUAREZ No 1102 PISO 40</v>
          </cell>
          <cell r="O369" t="str">
            <v>Monterrey-NL</v>
          </cell>
          <cell r="P369">
            <v>0</v>
          </cell>
          <cell r="Q369" t="str">
            <v>INTERIOR</v>
          </cell>
          <cell r="R369">
            <v>2686</v>
          </cell>
          <cell r="S369" t="str">
            <v>&gt;60</v>
          </cell>
          <cell r="T369" t="str">
            <v>A4 Mono MFPs</v>
          </cell>
          <cell r="U369" t="str">
            <v>A4</v>
          </cell>
          <cell r="V369" t="str">
            <v>Ciudad principal</v>
          </cell>
          <cell r="W369" t="str">
            <v>1-&gt;60</v>
          </cell>
          <cell r="X369">
            <v>1.05</v>
          </cell>
          <cell r="Y369">
            <v>750.75000000000011</v>
          </cell>
          <cell r="Z369">
            <v>1</v>
          </cell>
          <cell r="AA369">
            <v>2.2599999999999998</v>
          </cell>
          <cell r="AB369">
            <v>5</v>
          </cell>
          <cell r="AC369">
            <v>0.45199999999999996</v>
          </cell>
          <cell r="AD369">
            <v>0</v>
          </cell>
          <cell r="AE369">
            <v>0</v>
          </cell>
          <cell r="AF369">
            <v>43566</v>
          </cell>
          <cell r="AG369">
            <v>43566</v>
          </cell>
          <cell r="AH369">
            <v>0</v>
          </cell>
          <cell r="AI369" t="str">
            <v>0-1 día</v>
          </cell>
          <cell r="AJ369">
            <v>0</v>
          </cell>
          <cell r="AK369">
            <v>0</v>
          </cell>
          <cell r="AL369">
            <v>0</v>
          </cell>
          <cell r="AM369">
            <v>750.75000000000011</v>
          </cell>
          <cell r="AN369">
            <v>0</v>
          </cell>
          <cell r="AO369">
            <v>1</v>
          </cell>
        </row>
        <row r="370">
          <cell r="B370" t="str">
            <v>09HB3205321</v>
          </cell>
          <cell r="C370" t="str">
            <v>09HB320532</v>
          </cell>
          <cell r="D370" t="str">
            <v>ABR-19</v>
          </cell>
          <cell r="E370">
            <v>1</v>
          </cell>
          <cell r="F370" t="str">
            <v>2023105</v>
          </cell>
          <cell r="G370" t="str">
            <v>SR MANTENIMIENTO CORRECTIVO</v>
          </cell>
          <cell r="H370" t="str">
            <v>4002</v>
          </cell>
          <cell r="I370" t="str">
            <v>10/04/2019 13:51</v>
          </cell>
          <cell r="J370" t="str">
            <v>500094</v>
          </cell>
          <cell r="K370" t="str">
            <v>PITSS</v>
          </cell>
          <cell r="L370" t="str">
            <v>ASP</v>
          </cell>
          <cell r="M370" t="str">
            <v>TELEFONOS DE MEXICO SA B DE CV</v>
          </cell>
          <cell r="N370" t="str">
            <v>HIDALGO 213 NORTE ESQ MAINERO</v>
          </cell>
          <cell r="O370" t="str">
            <v>CIUDAD MANTE-TAM</v>
          </cell>
          <cell r="P370">
            <v>0</v>
          </cell>
          <cell r="Q370" t="str">
            <v>INTERIOR</v>
          </cell>
          <cell r="R370">
            <v>575</v>
          </cell>
          <cell r="S370" t="str">
            <v>&gt;60</v>
          </cell>
          <cell r="T370" t="str">
            <v>A4 Mono MFPs</v>
          </cell>
          <cell r="U370" t="str">
            <v>A4</v>
          </cell>
          <cell r="V370" t="str">
            <v>Ciudad principal</v>
          </cell>
          <cell r="W370" t="str">
            <v>1-&gt;60</v>
          </cell>
          <cell r="X370">
            <v>1.05</v>
          </cell>
          <cell r="Y370">
            <v>750.75000000000011</v>
          </cell>
          <cell r="Z370">
            <v>1</v>
          </cell>
          <cell r="AA370">
            <v>6.98</v>
          </cell>
          <cell r="AB370">
            <v>5</v>
          </cell>
          <cell r="AC370">
            <v>1.3960000000000001</v>
          </cell>
          <cell r="AD370">
            <v>9.9000000000000032E-2</v>
          </cell>
          <cell r="AE370">
            <v>-70.785000000000039</v>
          </cell>
          <cell r="AF370">
            <v>43566</v>
          </cell>
          <cell r="AG370">
            <v>43566</v>
          </cell>
          <cell r="AH370">
            <v>0</v>
          </cell>
          <cell r="AI370" t="str">
            <v>0-1 día</v>
          </cell>
          <cell r="AJ370">
            <v>0</v>
          </cell>
          <cell r="AK370">
            <v>0</v>
          </cell>
          <cell r="AL370">
            <v>0</v>
          </cell>
          <cell r="AM370">
            <v>750.75000000000011</v>
          </cell>
          <cell r="AN370">
            <v>0</v>
          </cell>
          <cell r="AO370">
            <v>1</v>
          </cell>
        </row>
        <row r="371">
          <cell r="B371" t="str">
            <v>0LX58223811</v>
          </cell>
          <cell r="C371" t="str">
            <v>0LX5822381</v>
          </cell>
          <cell r="D371" t="str">
            <v>ABR-19</v>
          </cell>
          <cell r="E371">
            <v>1</v>
          </cell>
          <cell r="F371" t="str">
            <v>2021915</v>
          </cell>
          <cell r="G371" t="str">
            <v>SR MANTENIMIENTO CORRECTIVO</v>
          </cell>
          <cell r="H371" t="str">
            <v>7225</v>
          </cell>
          <cell r="I371" t="str">
            <v>08/04/2019 16:34</v>
          </cell>
          <cell r="J371" t="str">
            <v>500161</v>
          </cell>
          <cell r="K371" t="str">
            <v>PITSS</v>
          </cell>
          <cell r="L371" t="str">
            <v>ASP</v>
          </cell>
          <cell r="M371" t="str">
            <v>HONEYWELL AUTOMOTIVE DE MEXICO S DE RL DE CV</v>
          </cell>
          <cell r="N371" t="str">
            <v>VIALIDAD TABALAOPA 8507</v>
          </cell>
          <cell r="O371" t="str">
            <v>CHIHUAHUA-CHIH</v>
          </cell>
          <cell r="P371">
            <v>0</v>
          </cell>
          <cell r="Q371" t="str">
            <v>INTERIOR</v>
          </cell>
          <cell r="R371">
            <v>35</v>
          </cell>
          <cell r="S371" t="str">
            <v>Entre 31 y 60</v>
          </cell>
          <cell r="T371" t="str">
            <v>A3 Office Color Laser MFPs</v>
          </cell>
          <cell r="U371" t="str">
            <v>A3</v>
          </cell>
          <cell r="V371" t="str">
            <v>Ciudad principal</v>
          </cell>
          <cell r="W371" t="str">
            <v>2-Entre 31 y 60</v>
          </cell>
          <cell r="X371">
            <v>1.05</v>
          </cell>
          <cell r="Y371">
            <v>1433.25</v>
          </cell>
          <cell r="Z371">
            <v>1</v>
          </cell>
          <cell r="AA371">
            <v>0.93</v>
          </cell>
          <cell r="AB371">
            <v>5</v>
          </cell>
          <cell r="AC371">
            <v>0.186</v>
          </cell>
          <cell r="AD371">
            <v>0</v>
          </cell>
          <cell r="AE371">
            <v>0</v>
          </cell>
          <cell r="AF371">
            <v>43566</v>
          </cell>
          <cell r="AG371">
            <v>43566</v>
          </cell>
          <cell r="AH371">
            <v>0</v>
          </cell>
          <cell r="AI371" t="str">
            <v>0-1 día</v>
          </cell>
          <cell r="AJ371">
            <v>0</v>
          </cell>
          <cell r="AK371">
            <v>0</v>
          </cell>
          <cell r="AL371">
            <v>0</v>
          </cell>
          <cell r="AM371">
            <v>1433.25</v>
          </cell>
          <cell r="AN371">
            <v>1433.25</v>
          </cell>
          <cell r="AO371">
            <v>2</v>
          </cell>
        </row>
        <row r="372">
          <cell r="B372" t="str">
            <v>0D6X4621131</v>
          </cell>
          <cell r="C372" t="str">
            <v>0D6X462113</v>
          </cell>
          <cell r="D372" t="str">
            <v>ABR-19</v>
          </cell>
          <cell r="E372">
            <v>1</v>
          </cell>
          <cell r="F372" t="str">
            <v>2021539</v>
          </cell>
          <cell r="G372" t="str">
            <v>SR MANTENIMIENTO CORRECTIVO</v>
          </cell>
          <cell r="H372" t="str">
            <v>4624</v>
          </cell>
          <cell r="I372" t="str">
            <v>08/04/2019 10:28</v>
          </cell>
          <cell r="J372" t="str">
            <v>500155</v>
          </cell>
          <cell r="K372" t="str">
            <v>PITSS</v>
          </cell>
          <cell r="L372" t="str">
            <v>ASP</v>
          </cell>
          <cell r="M372" t="str">
            <v>HONEYWELL AUTOMOTIVE DE MEXICO S DE RL DE CV</v>
          </cell>
          <cell r="N372" t="str">
            <v>AV FUENTES DEL SUR No 7070</v>
          </cell>
          <cell r="O372" t="str">
            <v>Ciudad Juarez-CHIH</v>
          </cell>
          <cell r="P372">
            <v>0</v>
          </cell>
          <cell r="Q372" t="str">
            <v>INTERIOR</v>
          </cell>
          <cell r="R372">
            <v>271</v>
          </cell>
          <cell r="S372" t="str">
            <v>&gt;60</v>
          </cell>
          <cell r="T372" t="str">
            <v>Entry Mono Printers</v>
          </cell>
          <cell r="U372" t="str">
            <v>A4</v>
          </cell>
          <cell r="V372" t="str">
            <v>Ciudad principal</v>
          </cell>
          <cell r="W372" t="str">
            <v>1-&gt;60</v>
          </cell>
          <cell r="X372">
            <v>1.05</v>
          </cell>
          <cell r="Y372">
            <v>750.75000000000011</v>
          </cell>
          <cell r="Z372">
            <v>1</v>
          </cell>
          <cell r="AA372">
            <v>0</v>
          </cell>
          <cell r="AB372">
            <v>5</v>
          </cell>
          <cell r="AC372">
            <v>0</v>
          </cell>
          <cell r="AD372">
            <v>0</v>
          </cell>
          <cell r="AE372">
            <v>0</v>
          </cell>
          <cell r="AF372">
            <v>43566</v>
          </cell>
          <cell r="AG372">
            <v>43566</v>
          </cell>
          <cell r="AH372">
            <v>0</v>
          </cell>
          <cell r="AI372" t="str">
            <v>0-1 día</v>
          </cell>
          <cell r="AJ372">
            <v>0</v>
          </cell>
          <cell r="AK372">
            <v>0</v>
          </cell>
          <cell r="AL372">
            <v>0</v>
          </cell>
          <cell r="AM372">
            <v>750.75000000000011</v>
          </cell>
          <cell r="AN372">
            <v>750.75</v>
          </cell>
          <cell r="AO372">
            <v>1</v>
          </cell>
        </row>
        <row r="373">
          <cell r="B373" t="str">
            <v>0D6X4579871</v>
          </cell>
          <cell r="C373" t="str">
            <v>0D6X457987</v>
          </cell>
          <cell r="D373" t="str">
            <v>ABR-19</v>
          </cell>
          <cell r="E373">
            <v>1</v>
          </cell>
          <cell r="F373" t="str">
            <v>2023503</v>
          </cell>
          <cell r="G373" t="str">
            <v>SR MANTENIMIENTO CORRECTIVO</v>
          </cell>
          <cell r="H373" t="str">
            <v>4624</v>
          </cell>
          <cell r="I373" t="str">
            <v>11/04/2019 10:40</v>
          </cell>
          <cell r="J373" t="str">
            <v>500157</v>
          </cell>
          <cell r="K373" t="str">
            <v>PITSS</v>
          </cell>
          <cell r="L373" t="str">
            <v>ASP</v>
          </cell>
          <cell r="M373" t="str">
            <v>HONEYWELL AUTOMOTIVE DE MEXICO S DE RL DE CV</v>
          </cell>
          <cell r="N373" t="str">
            <v>AV VALLE DEL CEDRO 1681</v>
          </cell>
          <cell r="O373" t="str">
            <v>CIUDAD JUAREZ-CHIH</v>
          </cell>
          <cell r="P373">
            <v>0</v>
          </cell>
          <cell r="Q373" t="str">
            <v>INTERIOR</v>
          </cell>
          <cell r="R373">
            <v>177</v>
          </cell>
          <cell r="S373" t="str">
            <v>&gt;60</v>
          </cell>
          <cell r="T373" t="str">
            <v>Entry Mono Printers</v>
          </cell>
          <cell r="U373" t="str">
            <v>A4</v>
          </cell>
          <cell r="V373" t="str">
            <v>Ciudad principal</v>
          </cell>
          <cell r="W373" t="str">
            <v>1-&gt;60</v>
          </cell>
          <cell r="X373">
            <v>1.05</v>
          </cell>
          <cell r="Y373">
            <v>750.75000000000011</v>
          </cell>
          <cell r="Z373">
            <v>1</v>
          </cell>
          <cell r="AA373">
            <v>2.33</v>
          </cell>
          <cell r="AB373">
            <v>5</v>
          </cell>
          <cell r="AC373">
            <v>0.46600000000000003</v>
          </cell>
          <cell r="AD373">
            <v>0</v>
          </cell>
          <cell r="AE373">
            <v>0</v>
          </cell>
          <cell r="AF373">
            <v>43566</v>
          </cell>
          <cell r="AG373">
            <v>43566</v>
          </cell>
          <cell r="AH373">
            <v>0</v>
          </cell>
          <cell r="AI373" t="str">
            <v>0-1 día</v>
          </cell>
          <cell r="AJ373">
            <v>0</v>
          </cell>
          <cell r="AK373">
            <v>0</v>
          </cell>
          <cell r="AL373">
            <v>0</v>
          </cell>
          <cell r="AM373">
            <v>750.75000000000011</v>
          </cell>
          <cell r="AN373">
            <v>750.75</v>
          </cell>
          <cell r="AO373">
            <v>1</v>
          </cell>
        </row>
        <row r="374">
          <cell r="B374" t="str">
            <v>0BG09667302</v>
          </cell>
          <cell r="C374" t="str">
            <v>0BG0966730</v>
          </cell>
          <cell r="D374" t="str">
            <v>ABR-19</v>
          </cell>
          <cell r="E374">
            <v>1</v>
          </cell>
          <cell r="F374" t="str">
            <v>2023521</v>
          </cell>
          <cell r="G374" t="str">
            <v>SR MANTENIMIENTO CORRECTIVO</v>
          </cell>
          <cell r="H374" t="str">
            <v>4310</v>
          </cell>
          <cell r="I374" t="str">
            <v>11/04/2019 10:57</v>
          </cell>
          <cell r="J374" t="str">
            <v>800110</v>
          </cell>
          <cell r="K374" t="str">
            <v>PITSS</v>
          </cell>
          <cell r="L374" t="str">
            <v>ASP</v>
          </cell>
          <cell r="M374" t="str">
            <v>OFFICE DEPOT DE MEXICO SA DE CV</v>
          </cell>
          <cell r="N374" t="str">
            <v>BLVD CAMELIA NO.2658</v>
          </cell>
          <cell r="O374" t="str">
            <v>Morelia-MICH</v>
          </cell>
          <cell r="P374">
            <v>0</v>
          </cell>
          <cell r="Q374" t="str">
            <v>INTERIOR</v>
          </cell>
          <cell r="R374">
            <v>3</v>
          </cell>
          <cell r="S374" t="str">
            <v>&lt;=3</v>
          </cell>
          <cell r="T374" t="str">
            <v>Light Production Digital Business</v>
          </cell>
          <cell r="U374" t="str">
            <v>Entry Production</v>
          </cell>
          <cell r="V374" t="str">
            <v>Ciudad principal</v>
          </cell>
          <cell r="W374" t="str">
            <v>3-&lt;=3</v>
          </cell>
          <cell r="X374">
            <v>0</v>
          </cell>
          <cell r="Y374">
            <v>0</v>
          </cell>
          <cell r="Z374">
            <v>1</v>
          </cell>
          <cell r="AA374">
            <v>3.28</v>
          </cell>
          <cell r="AB374">
            <v>4</v>
          </cell>
          <cell r="AC374">
            <v>0.82</v>
          </cell>
          <cell r="AD374">
            <v>0</v>
          </cell>
          <cell r="AE374">
            <v>0</v>
          </cell>
          <cell r="AF374">
            <v>43566</v>
          </cell>
          <cell r="AG374">
            <v>43566</v>
          </cell>
          <cell r="AH374">
            <v>0</v>
          </cell>
          <cell r="AI374" t="str">
            <v>0-1 día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1651.65</v>
          </cell>
          <cell r="AO374">
            <v>2</v>
          </cell>
        </row>
        <row r="375">
          <cell r="B375" t="str">
            <v>0XPN5481832</v>
          </cell>
          <cell r="C375" t="str">
            <v>0XPN548183</v>
          </cell>
          <cell r="D375" t="str">
            <v>ABR-19</v>
          </cell>
          <cell r="E375">
            <v>1</v>
          </cell>
          <cell r="F375" t="str">
            <v>2023281</v>
          </cell>
          <cell r="G375" t="str">
            <v>SR MANTENIMIENTO CORRECTIVO</v>
          </cell>
          <cell r="H375" t="str">
            <v>0570</v>
          </cell>
          <cell r="I375" t="str">
            <v>10/04/2019 17:36</v>
          </cell>
          <cell r="J375" t="str">
            <v>500161</v>
          </cell>
          <cell r="K375" t="str">
            <v>PITSS</v>
          </cell>
          <cell r="L375" t="str">
            <v>ASP</v>
          </cell>
          <cell r="M375" t="str">
            <v>OPERADORA OMX SA DE CV</v>
          </cell>
          <cell r="N375" t="str">
            <v>AV MIRADOR 3300</v>
          </cell>
          <cell r="O375" t="str">
            <v>CHIHUAHUA-CHIH</v>
          </cell>
          <cell r="P375">
            <v>0</v>
          </cell>
          <cell r="Q375" t="str">
            <v>INTERIOR</v>
          </cell>
          <cell r="R375">
            <v>1</v>
          </cell>
          <cell r="S375" t="str">
            <v>&lt;=3</v>
          </cell>
          <cell r="T375" t="str">
            <v>Entry Production Color Low/Mid</v>
          </cell>
          <cell r="U375" t="str">
            <v>Entry Production</v>
          </cell>
          <cell r="V375" t="str">
            <v>Ciudad principal</v>
          </cell>
          <cell r="W375" t="str">
            <v>3-&lt;=3</v>
          </cell>
          <cell r="X375">
            <v>0</v>
          </cell>
          <cell r="Y375">
            <v>0</v>
          </cell>
          <cell r="Z375">
            <v>1</v>
          </cell>
          <cell r="AA375">
            <v>3.25</v>
          </cell>
          <cell r="AB375">
            <v>4</v>
          </cell>
          <cell r="AC375">
            <v>0.8125</v>
          </cell>
          <cell r="AD375">
            <v>0</v>
          </cell>
          <cell r="AE375">
            <v>0</v>
          </cell>
          <cell r="AF375">
            <v>43566</v>
          </cell>
          <cell r="AG375">
            <v>43566</v>
          </cell>
          <cell r="AH375">
            <v>0</v>
          </cell>
          <cell r="AI375" t="str">
            <v>0-1 día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1258.4000000000001</v>
          </cell>
          <cell r="AO375">
            <v>2</v>
          </cell>
        </row>
        <row r="376">
          <cell r="B376" t="str">
            <v>03BT8019581</v>
          </cell>
          <cell r="C376" t="str">
            <v>03BT801958</v>
          </cell>
          <cell r="D376" t="str">
            <v>ABR-19</v>
          </cell>
          <cell r="E376">
            <v>1</v>
          </cell>
          <cell r="F376" t="str">
            <v>2023439</v>
          </cell>
          <cell r="G376" t="str">
            <v>SR MANTENIMIENTO CORRECTIVO</v>
          </cell>
          <cell r="H376" t="str">
            <v>3346</v>
          </cell>
          <cell r="I376" t="str">
            <v>11/04/2019 09:07</v>
          </cell>
          <cell r="J376" t="str">
            <v>500019</v>
          </cell>
          <cell r="K376" t="str">
            <v>PITSS</v>
          </cell>
          <cell r="L376" t="str">
            <v>ASP</v>
          </cell>
          <cell r="M376" t="str">
            <v>TELEFONOS DE MEXICO SA B DE CV</v>
          </cell>
          <cell r="N376" t="str">
            <v>AV ABASOLO 3653 OTE</v>
          </cell>
          <cell r="O376" t="str">
            <v>TORREON-COAH</v>
          </cell>
          <cell r="P376">
            <v>0</v>
          </cell>
          <cell r="Q376" t="str">
            <v>INTERIOR</v>
          </cell>
          <cell r="R376">
            <v>14</v>
          </cell>
          <cell r="S376" t="str">
            <v>Entre 7 y 15</v>
          </cell>
          <cell r="T376" t="str">
            <v>A4 Mono MFPs</v>
          </cell>
          <cell r="U376" t="str">
            <v>A4</v>
          </cell>
          <cell r="V376" t="str">
            <v>Otras</v>
          </cell>
          <cell r="W376" t="str">
            <v>1-Entre 7 y 15</v>
          </cell>
          <cell r="X376">
            <v>0</v>
          </cell>
          <cell r="Y376">
            <v>0</v>
          </cell>
          <cell r="Z376">
            <v>1</v>
          </cell>
          <cell r="AA376">
            <v>4.83</v>
          </cell>
          <cell r="AB376">
            <v>9</v>
          </cell>
          <cell r="AC376">
            <v>0.53666666666666663</v>
          </cell>
          <cell r="AD376">
            <v>0</v>
          </cell>
          <cell r="AE376">
            <v>0</v>
          </cell>
          <cell r="AF376">
            <v>43566</v>
          </cell>
          <cell r="AG376">
            <v>43566</v>
          </cell>
          <cell r="AH376">
            <v>0</v>
          </cell>
          <cell r="AI376" t="str">
            <v>0-1 día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1</v>
          </cell>
        </row>
        <row r="377">
          <cell r="B377" t="str">
            <v>09HB3182091</v>
          </cell>
          <cell r="C377" t="str">
            <v>09HB318209</v>
          </cell>
          <cell r="D377" t="str">
            <v>ABR-19</v>
          </cell>
          <cell r="E377">
            <v>1</v>
          </cell>
          <cell r="F377" t="str">
            <v>2023457</v>
          </cell>
          <cell r="G377" t="str">
            <v>SR MANTENIMIENTO CORRECTIVO</v>
          </cell>
          <cell r="H377" t="str">
            <v>4002</v>
          </cell>
          <cell r="I377" t="str">
            <v>11/04/2019 09:33</v>
          </cell>
          <cell r="J377" t="str">
            <v>500019</v>
          </cell>
          <cell r="K377" t="str">
            <v>PITSS</v>
          </cell>
          <cell r="L377" t="str">
            <v>ASP</v>
          </cell>
          <cell r="M377" t="str">
            <v>TELEFONOS DE MEXICO SA B DE CV</v>
          </cell>
          <cell r="N377" t="str">
            <v>JUSTO SIERRA 340 OTE</v>
          </cell>
          <cell r="O377" t="str">
            <v>GOMEZ PALACIO-DGO</v>
          </cell>
          <cell r="P377">
            <v>0</v>
          </cell>
          <cell r="Q377" t="str">
            <v>INTERIOR</v>
          </cell>
          <cell r="R377">
            <v>73</v>
          </cell>
          <cell r="S377" t="str">
            <v>&gt;60</v>
          </cell>
          <cell r="T377" t="str">
            <v>A4 Mono MFPs</v>
          </cell>
          <cell r="U377" t="str">
            <v>A4</v>
          </cell>
          <cell r="V377" t="str">
            <v>Otras</v>
          </cell>
          <cell r="W377" t="str">
            <v>1-&gt;60</v>
          </cell>
          <cell r="X377">
            <v>1.05</v>
          </cell>
          <cell r="Y377">
            <v>750.75000000000011</v>
          </cell>
          <cell r="Z377">
            <v>1</v>
          </cell>
          <cell r="AA377">
            <v>2.82</v>
          </cell>
          <cell r="AB377">
            <v>9</v>
          </cell>
          <cell r="AC377">
            <v>0.3133333333333333</v>
          </cell>
          <cell r="AD377">
            <v>0</v>
          </cell>
          <cell r="AE377">
            <v>0</v>
          </cell>
          <cell r="AF377">
            <v>43566</v>
          </cell>
          <cell r="AG377">
            <v>43566</v>
          </cell>
          <cell r="AH377">
            <v>0</v>
          </cell>
          <cell r="AI377" t="str">
            <v>0-1 día</v>
          </cell>
          <cell r="AJ377">
            <v>0</v>
          </cell>
          <cell r="AK377">
            <v>0</v>
          </cell>
          <cell r="AL377">
            <v>0</v>
          </cell>
          <cell r="AM377">
            <v>750.75000000000011</v>
          </cell>
          <cell r="AN377">
            <v>750.75</v>
          </cell>
          <cell r="AO377">
            <v>1</v>
          </cell>
        </row>
        <row r="378">
          <cell r="B378" t="str">
            <v>0AE95665561</v>
          </cell>
          <cell r="C378" t="str">
            <v>0AE9566556</v>
          </cell>
          <cell r="D378" t="str">
            <v>ABR-19</v>
          </cell>
          <cell r="E378">
            <v>1</v>
          </cell>
          <cell r="F378" t="str">
            <v>2022219</v>
          </cell>
          <cell r="G378" t="str">
            <v>SR MANTENIMIENTO CORRECTIVO</v>
          </cell>
          <cell r="H378" t="str">
            <v>5337</v>
          </cell>
          <cell r="I378" t="str">
            <v>09/04/2019 08:27</v>
          </cell>
          <cell r="J378" t="str">
            <v>800072</v>
          </cell>
          <cell r="K378" t="str">
            <v>PITSS</v>
          </cell>
          <cell r="L378" t="str">
            <v>ASP</v>
          </cell>
          <cell r="M378" t="str">
            <v>FLEXTRONICS MANUFACTURING MEX SA DE CV</v>
          </cell>
          <cell r="N378" t="str">
            <v>CARRETERA BASE AEREA No 5850-23</v>
          </cell>
          <cell r="O378" t="str">
            <v>Zapopan-JAL</v>
          </cell>
          <cell r="P378">
            <v>0</v>
          </cell>
          <cell r="Q378" t="str">
            <v>INTERIOR</v>
          </cell>
          <cell r="R378">
            <v>40</v>
          </cell>
          <cell r="S378" t="str">
            <v>Entre 31 y 60</v>
          </cell>
          <cell r="T378" t="str">
            <v>Office Digital</v>
          </cell>
          <cell r="U378" t="str">
            <v>A3</v>
          </cell>
          <cell r="V378" t="str">
            <v>Ciudad principal</v>
          </cell>
          <cell r="W378" t="str">
            <v>2-Entre 31 y 60</v>
          </cell>
          <cell r="X378">
            <v>1.05</v>
          </cell>
          <cell r="Y378">
            <v>1433.25</v>
          </cell>
          <cell r="Z378">
            <v>1</v>
          </cell>
          <cell r="AA378">
            <v>2.25</v>
          </cell>
          <cell r="AB378">
            <v>5</v>
          </cell>
          <cell r="AC378">
            <v>0.45</v>
          </cell>
          <cell r="AD378">
            <v>0</v>
          </cell>
          <cell r="AE378">
            <v>0</v>
          </cell>
          <cell r="AF378">
            <v>43566</v>
          </cell>
          <cell r="AG378">
            <v>43566</v>
          </cell>
          <cell r="AH378">
            <v>0</v>
          </cell>
          <cell r="AI378" t="str">
            <v>0-1 día</v>
          </cell>
          <cell r="AJ378">
            <v>0</v>
          </cell>
          <cell r="AK378">
            <v>0</v>
          </cell>
          <cell r="AL378">
            <v>0</v>
          </cell>
          <cell r="AM378">
            <v>1433.25</v>
          </cell>
          <cell r="AN378">
            <v>1433.25</v>
          </cell>
          <cell r="AO378">
            <v>1</v>
          </cell>
        </row>
        <row r="379">
          <cell r="B379" t="str">
            <v>0A4T5626001</v>
          </cell>
          <cell r="C379" t="str">
            <v>0A4T562600</v>
          </cell>
          <cell r="D379" t="str">
            <v>ABR-19</v>
          </cell>
          <cell r="E379">
            <v>1</v>
          </cell>
          <cell r="F379" t="str">
            <v>2022221</v>
          </cell>
          <cell r="G379" t="str">
            <v>SR MANTENIMIENTO CORRECTIVO</v>
          </cell>
          <cell r="H379" t="str">
            <v>3611</v>
          </cell>
          <cell r="I379" t="str">
            <v>09/04/2019 08:31</v>
          </cell>
          <cell r="J379" t="str">
            <v>800072</v>
          </cell>
          <cell r="K379" t="str">
            <v>PITSS</v>
          </cell>
          <cell r="L379" t="str">
            <v>ASP</v>
          </cell>
          <cell r="M379" t="str">
            <v>FLEXTRONICS INTEGRATED SERVICES MEX S DE RL DE CV</v>
          </cell>
          <cell r="N379" t="str">
            <v>CARRETERA BASE AEREA No 5850 INT 4</v>
          </cell>
          <cell r="O379" t="str">
            <v>Zapopan-JAL</v>
          </cell>
          <cell r="P379">
            <v>0</v>
          </cell>
          <cell r="Q379" t="str">
            <v>INTERIOR</v>
          </cell>
          <cell r="R379">
            <v>2686</v>
          </cell>
          <cell r="S379" t="str">
            <v>&gt;60</v>
          </cell>
          <cell r="T379" t="str">
            <v>Entry Mono Printers</v>
          </cell>
          <cell r="U379" t="str">
            <v>A4</v>
          </cell>
          <cell r="V379" t="str">
            <v>Ciudad principal</v>
          </cell>
          <cell r="W379" t="str">
            <v>1-&gt;60</v>
          </cell>
          <cell r="X379">
            <v>1.05</v>
          </cell>
          <cell r="Y379">
            <v>750.75000000000011</v>
          </cell>
          <cell r="Z379">
            <v>1</v>
          </cell>
          <cell r="AA379">
            <v>1.1499999999999999</v>
          </cell>
          <cell r="AB379">
            <v>5</v>
          </cell>
          <cell r="AC379">
            <v>0.22999999999999998</v>
          </cell>
          <cell r="AD379">
            <v>0</v>
          </cell>
          <cell r="AE379">
            <v>0</v>
          </cell>
          <cell r="AF379">
            <v>43566</v>
          </cell>
          <cell r="AG379">
            <v>43566</v>
          </cell>
          <cell r="AH379">
            <v>0</v>
          </cell>
          <cell r="AI379" t="str">
            <v>0-1 día</v>
          </cell>
          <cell r="AJ379">
            <v>0</v>
          </cell>
          <cell r="AK379">
            <v>0</v>
          </cell>
          <cell r="AL379">
            <v>0</v>
          </cell>
          <cell r="AM379">
            <v>750.75000000000011</v>
          </cell>
          <cell r="AN379">
            <v>0</v>
          </cell>
          <cell r="AO379">
            <v>1</v>
          </cell>
        </row>
        <row r="380">
          <cell r="B380" t="str">
            <v>0A2T3823941</v>
          </cell>
          <cell r="C380" t="str">
            <v>0A2T382394</v>
          </cell>
          <cell r="D380" t="str">
            <v>ABR-19</v>
          </cell>
          <cell r="E380">
            <v>1</v>
          </cell>
          <cell r="F380" t="str">
            <v>2023497</v>
          </cell>
          <cell r="G380" t="str">
            <v>SR MANTENIMIENTO PREVENTIVO</v>
          </cell>
          <cell r="H380" t="str">
            <v>3616</v>
          </cell>
          <cell r="I380" t="str">
            <v>11/04/2019 10:33</v>
          </cell>
          <cell r="J380" t="str">
            <v>500159</v>
          </cell>
          <cell r="K380" t="str">
            <v>PITSS</v>
          </cell>
          <cell r="L380" t="str">
            <v>ASP</v>
          </cell>
          <cell r="M380" t="str">
            <v>HONEYWELL AUTOMOTIVE DE MEXICO S DE RL DE CV</v>
          </cell>
          <cell r="N380" t="str">
            <v>AV VICTOR HUGO No 11517</v>
          </cell>
          <cell r="O380" t="str">
            <v>Chihuahua-CHIH</v>
          </cell>
          <cell r="P380">
            <v>0</v>
          </cell>
          <cell r="Q380" t="str">
            <v>INTERIOR</v>
          </cell>
          <cell r="R380" t="str">
            <v xml:space="preserve">  </v>
          </cell>
          <cell r="S380" t="str">
            <v>&gt;60</v>
          </cell>
          <cell r="T380" t="str">
            <v>A4 Mono MFPs</v>
          </cell>
          <cell r="U380" t="str">
            <v>A4</v>
          </cell>
          <cell r="V380" t="str">
            <v>Ciudad principal</v>
          </cell>
          <cell r="W380" t="str">
            <v>1-&gt;60</v>
          </cell>
          <cell r="X380">
            <v>1</v>
          </cell>
          <cell r="Y380">
            <v>715.00000000000011</v>
          </cell>
          <cell r="Z380">
            <v>0</v>
          </cell>
          <cell r="AA380">
            <v>5</v>
          </cell>
          <cell r="AB380">
            <v>5</v>
          </cell>
          <cell r="AC380">
            <v>1</v>
          </cell>
          <cell r="AD380">
            <v>0</v>
          </cell>
          <cell r="AE380">
            <v>0</v>
          </cell>
          <cell r="AF380">
            <v>43566</v>
          </cell>
          <cell r="AG380">
            <v>43566</v>
          </cell>
          <cell r="AH380">
            <v>0</v>
          </cell>
          <cell r="AI380" t="str">
            <v>0-1 día</v>
          </cell>
          <cell r="AJ380">
            <v>0</v>
          </cell>
          <cell r="AK380">
            <v>0</v>
          </cell>
          <cell r="AL380">
            <v>0</v>
          </cell>
          <cell r="AM380">
            <v>715.00000000000011</v>
          </cell>
          <cell r="AN380">
            <v>715</v>
          </cell>
          <cell r="AO380">
            <v>2</v>
          </cell>
        </row>
        <row r="381">
          <cell r="B381" t="str">
            <v>0RXD1423901</v>
          </cell>
          <cell r="C381" t="str">
            <v>0RXD142390</v>
          </cell>
          <cell r="D381" t="str">
            <v>ABR-19</v>
          </cell>
          <cell r="E381">
            <v>1</v>
          </cell>
          <cell r="F381" t="str">
            <v>2023573</v>
          </cell>
          <cell r="G381" t="str">
            <v>SR MANTENIMIENTO PREVENTIVO</v>
          </cell>
          <cell r="H381" t="str">
            <v>7511</v>
          </cell>
          <cell r="I381" t="str">
            <v>11/04/2019 11:52</v>
          </cell>
          <cell r="J381" t="str">
            <v>500159</v>
          </cell>
          <cell r="K381" t="str">
            <v>PITSS</v>
          </cell>
          <cell r="L381" t="str">
            <v>ASP</v>
          </cell>
          <cell r="M381" t="str">
            <v>HONEYWELL AUTOMOTIVE DE MEXICO S DE RL DE CV</v>
          </cell>
          <cell r="N381" t="str">
            <v>AV VICTOR HUGO No 11517</v>
          </cell>
          <cell r="O381" t="str">
            <v>Chihuahua-CHIH</v>
          </cell>
          <cell r="P381">
            <v>0</v>
          </cell>
          <cell r="Q381" t="str">
            <v>INTERIOR</v>
          </cell>
          <cell r="R381" t="str">
            <v xml:space="preserve">  </v>
          </cell>
          <cell r="S381" t="str">
            <v>&gt;60</v>
          </cell>
          <cell r="T381" t="str">
            <v>Color Laser Printers</v>
          </cell>
          <cell r="U381" t="str">
            <v>A4</v>
          </cell>
          <cell r="V381" t="str">
            <v>Ciudad principal</v>
          </cell>
          <cell r="W381" t="str">
            <v>1-&gt;60</v>
          </cell>
          <cell r="X381">
            <v>1</v>
          </cell>
          <cell r="Y381">
            <v>715.00000000000011</v>
          </cell>
          <cell r="Z381">
            <v>0</v>
          </cell>
          <cell r="AA381">
            <v>5</v>
          </cell>
          <cell r="AB381">
            <v>5</v>
          </cell>
          <cell r="AC381">
            <v>1</v>
          </cell>
          <cell r="AD381">
            <v>0</v>
          </cell>
          <cell r="AE381">
            <v>0</v>
          </cell>
          <cell r="AF381">
            <v>43566</v>
          </cell>
          <cell r="AG381">
            <v>43566</v>
          </cell>
          <cell r="AH381">
            <v>0</v>
          </cell>
          <cell r="AI381" t="str">
            <v>0-1 día</v>
          </cell>
          <cell r="AJ381">
            <v>0</v>
          </cell>
          <cell r="AK381">
            <v>0</v>
          </cell>
          <cell r="AL381">
            <v>0</v>
          </cell>
          <cell r="AM381">
            <v>715.00000000000011</v>
          </cell>
          <cell r="AN381">
            <v>715</v>
          </cell>
          <cell r="AO381">
            <v>1</v>
          </cell>
        </row>
        <row r="382">
          <cell r="B382" t="str">
            <v>03AG8735451</v>
          </cell>
          <cell r="C382" t="str">
            <v>03AG873545</v>
          </cell>
          <cell r="D382" t="str">
            <v>ABR-19</v>
          </cell>
          <cell r="E382">
            <v>1</v>
          </cell>
          <cell r="F382" t="str">
            <v>2022443</v>
          </cell>
          <cell r="G382" t="str">
            <v>SR MANTENIMIENTO CORRECTIVO</v>
          </cell>
          <cell r="H382" t="str">
            <v>8075</v>
          </cell>
          <cell r="I382" t="str">
            <v>09/04/2019 13:07</v>
          </cell>
          <cell r="J382" t="str">
            <v>800187</v>
          </cell>
          <cell r="K382" t="str">
            <v>PITSS</v>
          </cell>
          <cell r="L382" t="str">
            <v>ASP</v>
          </cell>
          <cell r="M382" t="str">
            <v>OPERADORA OMX SA DE CV</v>
          </cell>
          <cell r="N382" t="str">
            <v>AV CONSTITUYENTES 152 PTE</v>
          </cell>
          <cell r="O382" t="str">
            <v>QUERETARO-QRO</v>
          </cell>
          <cell r="P382">
            <v>0</v>
          </cell>
          <cell r="Q382" t="str">
            <v>INTERIOR</v>
          </cell>
          <cell r="R382">
            <v>82</v>
          </cell>
          <cell r="S382" t="str">
            <v>&gt;60</v>
          </cell>
          <cell r="T382" t="str">
            <v>Departmental Digital</v>
          </cell>
          <cell r="U382" t="str">
            <v>A3</v>
          </cell>
          <cell r="V382" t="str">
            <v>Ciudad principal</v>
          </cell>
          <cell r="W382" t="str">
            <v>2-&gt;60</v>
          </cell>
          <cell r="X382">
            <v>1.1000000000000001</v>
          </cell>
          <cell r="Y382">
            <v>1501.5000000000002</v>
          </cell>
          <cell r="Z382">
            <v>1</v>
          </cell>
          <cell r="AA382">
            <v>0.71</v>
          </cell>
          <cell r="AB382">
            <v>5</v>
          </cell>
          <cell r="AC382">
            <v>0.14199999999999999</v>
          </cell>
          <cell r="AD382">
            <v>0</v>
          </cell>
          <cell r="AE382">
            <v>0</v>
          </cell>
          <cell r="AF382">
            <v>43566</v>
          </cell>
          <cell r="AG382">
            <v>43566</v>
          </cell>
          <cell r="AH382">
            <v>0</v>
          </cell>
          <cell r="AI382" t="str">
            <v>0-1 día</v>
          </cell>
          <cell r="AJ382">
            <v>0</v>
          </cell>
          <cell r="AK382">
            <v>0</v>
          </cell>
          <cell r="AL382">
            <v>0</v>
          </cell>
          <cell r="AM382">
            <v>1501.5000000000002</v>
          </cell>
          <cell r="AN382">
            <v>1501.5</v>
          </cell>
          <cell r="AO382">
            <v>4</v>
          </cell>
        </row>
        <row r="383">
          <cell r="B383" t="str">
            <v>0BB12520251</v>
          </cell>
          <cell r="C383" t="str">
            <v>0BB1252025</v>
          </cell>
          <cell r="D383" t="str">
            <v>ABR-19</v>
          </cell>
          <cell r="E383">
            <v>1</v>
          </cell>
          <cell r="F383" t="str">
            <v>2023563</v>
          </cell>
          <cell r="G383" t="str">
            <v>SR MANTENIMIENTO CORRECTIVO</v>
          </cell>
          <cell r="H383" t="str">
            <v>3636</v>
          </cell>
          <cell r="I383" t="str">
            <v>11/04/2019 11:44</v>
          </cell>
          <cell r="J383" t="str">
            <v>500156</v>
          </cell>
          <cell r="K383" t="str">
            <v>PITSS</v>
          </cell>
          <cell r="L383" t="str">
            <v>ASP</v>
          </cell>
          <cell r="M383" t="str">
            <v>SUBENSAMBLES INTERNACIONALES S DE RL DE CV</v>
          </cell>
          <cell r="N383" t="str">
            <v>PROL HERMANOS ESCOBAR No 7151-E</v>
          </cell>
          <cell r="O383" t="str">
            <v>Ciudad Juarez-CHIH</v>
          </cell>
          <cell r="P383">
            <v>0</v>
          </cell>
          <cell r="Q383" t="str">
            <v>INTERIOR</v>
          </cell>
          <cell r="R383">
            <v>28</v>
          </cell>
          <cell r="S383" t="str">
            <v>Entre 16 y 30</v>
          </cell>
          <cell r="T383" t="str">
            <v>A4 Mono MFPs</v>
          </cell>
          <cell r="U383" t="str">
            <v>A4</v>
          </cell>
          <cell r="V383" t="str">
            <v>Ciudad principal</v>
          </cell>
          <cell r="W383" t="str">
            <v>1-Entre 16 y 30</v>
          </cell>
          <cell r="X383">
            <v>0.6</v>
          </cell>
          <cell r="Y383">
            <v>429.00000000000006</v>
          </cell>
          <cell r="Z383">
            <v>1</v>
          </cell>
          <cell r="AA383">
            <v>3.1</v>
          </cell>
          <cell r="AB383">
            <v>5</v>
          </cell>
          <cell r="AC383">
            <v>0.62</v>
          </cell>
          <cell r="AD383">
            <v>0</v>
          </cell>
          <cell r="AE383">
            <v>0</v>
          </cell>
          <cell r="AF383">
            <v>43566</v>
          </cell>
          <cell r="AG383">
            <v>43567</v>
          </cell>
          <cell r="AH383">
            <v>1</v>
          </cell>
          <cell r="AI383" t="str">
            <v>0-1 día</v>
          </cell>
          <cell r="AJ383">
            <v>0</v>
          </cell>
          <cell r="AK383">
            <v>0</v>
          </cell>
          <cell r="AL383">
            <v>0</v>
          </cell>
          <cell r="AM383">
            <v>429.00000000000006</v>
          </cell>
          <cell r="AN383">
            <v>429</v>
          </cell>
          <cell r="AO383">
            <v>1</v>
          </cell>
        </row>
        <row r="384">
          <cell r="B384" t="str">
            <v>0PW47922011</v>
          </cell>
          <cell r="C384" t="str">
            <v>0PW4792201</v>
          </cell>
          <cell r="D384" t="str">
            <v>ABR-19</v>
          </cell>
          <cell r="E384">
            <v>1</v>
          </cell>
          <cell r="F384" t="str">
            <v>2023571</v>
          </cell>
          <cell r="G384" t="str">
            <v>SR MANTENIMIENTO CORRECTIVO</v>
          </cell>
          <cell r="H384" t="str">
            <v>7142</v>
          </cell>
          <cell r="I384" t="str">
            <v>11/04/2019 11:50</v>
          </cell>
          <cell r="J384" t="str">
            <v>500158</v>
          </cell>
          <cell r="K384" t="str">
            <v>PITSS</v>
          </cell>
          <cell r="L384" t="str">
            <v>ASP</v>
          </cell>
          <cell r="M384" t="str">
            <v>DELPHI DIESEL SYSTEMS S DE RL DE CV</v>
          </cell>
          <cell r="N384" t="str">
            <v>AV ANTONIO J BERMUDEZ No 1230</v>
          </cell>
          <cell r="O384" t="str">
            <v>Ciudad Juarez-CHIH</v>
          </cell>
          <cell r="P384">
            <v>0</v>
          </cell>
          <cell r="Q384" t="str">
            <v>INTERIOR</v>
          </cell>
          <cell r="R384">
            <v>64</v>
          </cell>
          <cell r="S384" t="str">
            <v>&gt;60</v>
          </cell>
          <cell r="T384" t="str">
            <v>WF Mono Systems and Legacy Color</v>
          </cell>
          <cell r="U384" t="str">
            <v>WF</v>
          </cell>
          <cell r="V384" t="str">
            <v>Ciudad principal</v>
          </cell>
          <cell r="W384" t="str">
            <v>3-&gt;60</v>
          </cell>
          <cell r="X384">
            <v>1.1499999999999999</v>
          </cell>
          <cell r="Y384">
            <v>1808.95</v>
          </cell>
          <cell r="Z384">
            <v>1</v>
          </cell>
          <cell r="AA384">
            <v>0.74</v>
          </cell>
          <cell r="AB384">
            <v>4</v>
          </cell>
          <cell r="AC384">
            <v>0.185</v>
          </cell>
          <cell r="AD384">
            <v>0</v>
          </cell>
          <cell r="AE384">
            <v>0</v>
          </cell>
          <cell r="AF384">
            <v>43566</v>
          </cell>
          <cell r="AG384">
            <v>43567</v>
          </cell>
          <cell r="AH384">
            <v>1</v>
          </cell>
          <cell r="AI384" t="str">
            <v>0-1 día</v>
          </cell>
          <cell r="AJ384">
            <v>0</v>
          </cell>
          <cell r="AK384">
            <v>0</v>
          </cell>
          <cell r="AL384">
            <v>0</v>
          </cell>
          <cell r="AM384">
            <v>1808.95</v>
          </cell>
          <cell r="AN384">
            <v>1808.95</v>
          </cell>
          <cell r="AO384">
            <v>1</v>
          </cell>
        </row>
        <row r="385">
          <cell r="B385" t="str">
            <v>0A2T3705601</v>
          </cell>
          <cell r="C385" t="str">
            <v>0A2T370560</v>
          </cell>
          <cell r="D385" t="str">
            <v>ABR-19</v>
          </cell>
          <cell r="E385">
            <v>1</v>
          </cell>
          <cell r="F385" t="str">
            <v>2022585</v>
          </cell>
          <cell r="G385" t="str">
            <v>SR MANTENIMIENTO CORRECTIVO</v>
          </cell>
          <cell r="H385" t="str">
            <v>3616</v>
          </cell>
          <cell r="I385" t="str">
            <v>09/04/2019 16:00</v>
          </cell>
          <cell r="J385" t="str">
            <v>500080</v>
          </cell>
          <cell r="K385" t="str">
            <v>PITSS</v>
          </cell>
          <cell r="L385" t="str">
            <v>ASP</v>
          </cell>
          <cell r="M385" t="str">
            <v>ENSE&amp;ANZA E INVESTIGACION SUPERIOR AC</v>
          </cell>
          <cell r="N385" t="str">
            <v>AV HEROICO COLEGIO MILITAR No 4700</v>
          </cell>
          <cell r="O385" t="str">
            <v>Chihuahua-CHIH</v>
          </cell>
          <cell r="P385">
            <v>0</v>
          </cell>
          <cell r="Q385" t="str">
            <v>INTERIOR</v>
          </cell>
          <cell r="R385">
            <v>92</v>
          </cell>
          <cell r="S385" t="str">
            <v>&gt;60</v>
          </cell>
          <cell r="T385" t="str">
            <v>A4 Mono MFPs</v>
          </cell>
          <cell r="U385" t="str">
            <v>A4</v>
          </cell>
          <cell r="V385" t="str">
            <v>Ciudad principal</v>
          </cell>
          <cell r="W385" t="str">
            <v>1-&gt;60</v>
          </cell>
          <cell r="X385">
            <v>1.05</v>
          </cell>
          <cell r="Y385">
            <v>750.75000000000011</v>
          </cell>
          <cell r="Z385">
            <v>1</v>
          </cell>
          <cell r="AA385">
            <v>0</v>
          </cell>
          <cell r="AB385">
            <v>5</v>
          </cell>
          <cell r="AC385">
            <v>0</v>
          </cell>
          <cell r="AD385">
            <v>0</v>
          </cell>
          <cell r="AE385">
            <v>0</v>
          </cell>
          <cell r="AF385">
            <v>43566</v>
          </cell>
          <cell r="AG385">
            <v>43567</v>
          </cell>
          <cell r="AH385">
            <v>1</v>
          </cell>
          <cell r="AI385" t="str">
            <v>0-1 día</v>
          </cell>
          <cell r="AJ385">
            <v>0</v>
          </cell>
          <cell r="AK385">
            <v>0</v>
          </cell>
          <cell r="AL385">
            <v>0</v>
          </cell>
          <cell r="AM385">
            <v>750.75000000000011</v>
          </cell>
          <cell r="AN385">
            <v>750.75</v>
          </cell>
          <cell r="AO385">
            <v>1</v>
          </cell>
        </row>
        <row r="386">
          <cell r="B386" t="str">
            <v>0BG29403742</v>
          </cell>
          <cell r="C386" t="str">
            <v>0BG2940374</v>
          </cell>
          <cell r="D386" t="str">
            <v>ABR-19</v>
          </cell>
          <cell r="E386">
            <v>1</v>
          </cell>
          <cell r="F386" t="str">
            <v>2022481</v>
          </cell>
          <cell r="G386" t="str">
            <v>SR MANTENIMIENTO CORRECTIVO</v>
          </cell>
          <cell r="H386" t="str">
            <v>4395</v>
          </cell>
          <cell r="I386" t="str">
            <v>09/04/2019 14:00</v>
          </cell>
          <cell r="J386" t="str">
            <v>800183</v>
          </cell>
          <cell r="K386" t="str">
            <v>PITSS</v>
          </cell>
          <cell r="L386" t="str">
            <v>ASP</v>
          </cell>
          <cell r="M386" t="str">
            <v>OFFICE DEPOT DE MEXICO SA DE CV</v>
          </cell>
          <cell r="N386" t="str">
            <v>AMERICAS 655</v>
          </cell>
          <cell r="O386" t="str">
            <v>GUADALAJARA-JAL</v>
          </cell>
          <cell r="P386">
            <v>0</v>
          </cell>
          <cell r="Q386" t="str">
            <v>INTERIOR</v>
          </cell>
          <cell r="R386">
            <v>1</v>
          </cell>
          <cell r="S386" t="str">
            <v>&lt;=3</v>
          </cell>
          <cell r="T386" t="str">
            <v>Light Production Digital Business</v>
          </cell>
          <cell r="U386" t="str">
            <v>Entry Production</v>
          </cell>
          <cell r="V386" t="str">
            <v>Ciudad principal</v>
          </cell>
          <cell r="W386" t="str">
            <v>3-&lt;=3</v>
          </cell>
          <cell r="X386">
            <v>0</v>
          </cell>
          <cell r="Y386">
            <v>0</v>
          </cell>
          <cell r="Z386">
            <v>1</v>
          </cell>
          <cell r="AA386">
            <v>1.5</v>
          </cell>
          <cell r="AB386">
            <v>4</v>
          </cell>
          <cell r="AC386">
            <v>0.375</v>
          </cell>
          <cell r="AD386">
            <v>0</v>
          </cell>
          <cell r="AE386">
            <v>0</v>
          </cell>
          <cell r="AF386">
            <v>43566</v>
          </cell>
          <cell r="AG386">
            <v>43567</v>
          </cell>
          <cell r="AH386">
            <v>1</v>
          </cell>
          <cell r="AI386" t="str">
            <v>0-1 día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1258.4000000000001</v>
          </cell>
          <cell r="AO386">
            <v>2</v>
          </cell>
        </row>
        <row r="387">
          <cell r="B387" t="str">
            <v>0Y4X8429881</v>
          </cell>
          <cell r="C387" t="str">
            <v>0Y4X842988</v>
          </cell>
          <cell r="D387" t="str">
            <v>ABR-19</v>
          </cell>
          <cell r="E387">
            <v>1</v>
          </cell>
          <cell r="F387" t="str">
            <v>2022539</v>
          </cell>
          <cell r="G387" t="str">
            <v>SR MANTENIMIENTO CORRECTIVO</v>
          </cell>
          <cell r="H387" t="str">
            <v>8045</v>
          </cell>
          <cell r="I387" t="str">
            <v>09/04/2019 15:13</v>
          </cell>
          <cell r="J387" t="str">
            <v>500027</v>
          </cell>
          <cell r="K387" t="str">
            <v>PITSS</v>
          </cell>
          <cell r="L387" t="str">
            <v>ASP</v>
          </cell>
          <cell r="M387" t="str">
            <v>JANSSEN DE MEXICO S DE RL DE CV</v>
          </cell>
          <cell r="N387" t="str">
            <v>DURANGO No 2751</v>
          </cell>
          <cell r="O387" t="str">
            <v>Ciudad Juarez-CHIH</v>
          </cell>
          <cell r="P387">
            <v>1</v>
          </cell>
          <cell r="Q387" t="str">
            <v>INTERIOR</v>
          </cell>
          <cell r="R387">
            <v>230</v>
          </cell>
          <cell r="S387" t="str">
            <v>&gt;60</v>
          </cell>
          <cell r="T387" t="str">
            <v>Office Digital</v>
          </cell>
          <cell r="U387" t="str">
            <v>A3</v>
          </cell>
          <cell r="V387" t="str">
            <v>Ciudad principal</v>
          </cell>
          <cell r="W387" t="str">
            <v>2-&gt;60</v>
          </cell>
          <cell r="X387">
            <v>1.1000000000000001</v>
          </cell>
          <cell r="Y387">
            <v>0</v>
          </cell>
          <cell r="Z387">
            <v>1</v>
          </cell>
          <cell r="AA387">
            <v>0.75</v>
          </cell>
          <cell r="AB387">
            <v>5</v>
          </cell>
          <cell r="AC387">
            <v>0.15</v>
          </cell>
          <cell r="AD387">
            <v>0</v>
          </cell>
          <cell r="AE387">
            <v>0</v>
          </cell>
          <cell r="AF387">
            <v>43566</v>
          </cell>
          <cell r="AG387">
            <v>43567</v>
          </cell>
          <cell r="AH387">
            <v>1</v>
          </cell>
          <cell r="AI387" t="str">
            <v>0-1 día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1501.5</v>
          </cell>
          <cell r="AO387">
            <v>1</v>
          </cell>
        </row>
        <row r="388">
          <cell r="B388" t="str">
            <v>09HB3313851</v>
          </cell>
          <cell r="C388" t="str">
            <v>09HB331385</v>
          </cell>
          <cell r="D388" t="str">
            <v>ABR-19</v>
          </cell>
          <cell r="E388">
            <v>1</v>
          </cell>
          <cell r="F388" t="str">
            <v>2023567</v>
          </cell>
          <cell r="G388" t="str">
            <v>SR MANTENIMIENTO CORRECTIVO</v>
          </cell>
          <cell r="H388" t="str">
            <v>4002</v>
          </cell>
          <cell r="I388" t="str">
            <v>11/04/2019 11:45</v>
          </cell>
          <cell r="J388" t="str">
            <v>000207</v>
          </cell>
          <cell r="K388" t="str">
            <v>PITSS</v>
          </cell>
          <cell r="L388" t="str">
            <v>ASP</v>
          </cell>
          <cell r="M388" t="str">
            <v>CAB LOGISTICS SA DE CV</v>
          </cell>
          <cell r="N388" t="str">
            <v>AV DE LA BARRANCA LOTE No 26  A S/N</v>
          </cell>
          <cell r="O388" t="str">
            <v>Cuautitlan Izcalli-E</v>
          </cell>
          <cell r="P388">
            <v>1</v>
          </cell>
          <cell r="Q388" t="str">
            <v>METRO</v>
          </cell>
          <cell r="R388">
            <v>65</v>
          </cell>
          <cell r="S388" t="str">
            <v>&gt;60</v>
          </cell>
          <cell r="T388" t="str">
            <v>A4 Mono MFPs</v>
          </cell>
          <cell r="U388" t="str">
            <v>A4</v>
          </cell>
          <cell r="V388" t="str">
            <v>Ciudad principal</v>
          </cell>
          <cell r="W388" t="str">
            <v>1-&gt;60</v>
          </cell>
          <cell r="X388">
            <v>1.05</v>
          </cell>
          <cell r="Y388">
            <v>0</v>
          </cell>
          <cell r="Z388">
            <v>1</v>
          </cell>
          <cell r="AA388">
            <v>3.33</v>
          </cell>
          <cell r="AB388">
            <v>5</v>
          </cell>
          <cell r="AC388">
            <v>0.66600000000000004</v>
          </cell>
          <cell r="AD388">
            <v>0</v>
          </cell>
          <cell r="AE388">
            <v>0</v>
          </cell>
          <cell r="AF388">
            <v>43566</v>
          </cell>
          <cell r="AG388">
            <v>43567</v>
          </cell>
          <cell r="AH388">
            <v>1</v>
          </cell>
          <cell r="AI388" t="str">
            <v>0-1 día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1</v>
          </cell>
        </row>
        <row r="389">
          <cell r="B389" t="str">
            <v>0BG09667231</v>
          </cell>
          <cell r="C389" t="str">
            <v>0BG0966723</v>
          </cell>
          <cell r="D389" t="str">
            <v>ABR-19</v>
          </cell>
          <cell r="E389">
            <v>1</v>
          </cell>
          <cell r="F389" t="str">
            <v>2022475</v>
          </cell>
          <cell r="G389" t="str">
            <v>SR MANTENIMIENTO CORRECTIVO</v>
          </cell>
          <cell r="H389" t="str">
            <v>4310</v>
          </cell>
          <cell r="I389" t="str">
            <v>09/04/2019 13:53</v>
          </cell>
          <cell r="J389" t="str">
            <v>800183</v>
          </cell>
          <cell r="K389" t="str">
            <v>PITSS</v>
          </cell>
          <cell r="L389" t="str">
            <v>ASP</v>
          </cell>
          <cell r="M389" t="str">
            <v>OFFICE DEPOT DE MEXICO SA DE CV</v>
          </cell>
          <cell r="N389" t="str">
            <v>AV. AMERICAS No. 655</v>
          </cell>
          <cell r="O389" t="str">
            <v>Guadalajara-JAL</v>
          </cell>
          <cell r="P389">
            <v>0</v>
          </cell>
          <cell r="Q389" t="str">
            <v>INTERIOR</v>
          </cell>
          <cell r="R389">
            <v>21</v>
          </cell>
          <cell r="S389" t="str">
            <v>Entre 16 y 30</v>
          </cell>
          <cell r="T389" t="str">
            <v>Light Production Digital Business</v>
          </cell>
          <cell r="U389" t="str">
            <v>Entry Production</v>
          </cell>
          <cell r="V389" t="str">
            <v>Ciudad principal</v>
          </cell>
          <cell r="W389" t="str">
            <v>3-Entre 16 y 30</v>
          </cell>
          <cell r="X389">
            <v>1.05</v>
          </cell>
          <cell r="Y389">
            <v>1651.6500000000003</v>
          </cell>
          <cell r="Z389">
            <v>1</v>
          </cell>
          <cell r="AA389">
            <v>3.62</v>
          </cell>
          <cell r="AB389">
            <v>4</v>
          </cell>
          <cell r="AC389">
            <v>0.90500000000000003</v>
          </cell>
          <cell r="AD389">
            <v>0</v>
          </cell>
          <cell r="AE389">
            <v>0</v>
          </cell>
          <cell r="AF389">
            <v>43566</v>
          </cell>
          <cell r="AG389">
            <v>43567</v>
          </cell>
          <cell r="AH389">
            <v>1</v>
          </cell>
          <cell r="AI389" t="str">
            <v>0-1 día</v>
          </cell>
          <cell r="AJ389">
            <v>0</v>
          </cell>
          <cell r="AK389">
            <v>0</v>
          </cell>
          <cell r="AL389">
            <v>0</v>
          </cell>
          <cell r="AM389">
            <v>1651.6500000000003</v>
          </cell>
          <cell r="AN389">
            <v>1651.65</v>
          </cell>
          <cell r="AO389">
            <v>1</v>
          </cell>
        </row>
        <row r="390">
          <cell r="B390" t="str">
            <v>0BG29514722</v>
          </cell>
          <cell r="C390" t="str">
            <v>0BG2951472</v>
          </cell>
          <cell r="D390" t="str">
            <v>ABR-19</v>
          </cell>
          <cell r="E390">
            <v>1</v>
          </cell>
          <cell r="F390" t="str">
            <v>2022477</v>
          </cell>
          <cell r="G390" t="str">
            <v>SR MANTENIMIENTO CORRECTIVO</v>
          </cell>
          <cell r="H390" t="str">
            <v>4395</v>
          </cell>
          <cell r="I390" t="str">
            <v>09/04/2019 13:57</v>
          </cell>
          <cell r="J390" t="str">
            <v>800200</v>
          </cell>
          <cell r="K390" t="str">
            <v>PITSS</v>
          </cell>
          <cell r="L390" t="str">
            <v>ASP</v>
          </cell>
          <cell r="M390" t="str">
            <v>OFFICE DEPOT DE MEXICO SA DE CV</v>
          </cell>
          <cell r="N390" t="str">
            <v>AMERICAS 655</v>
          </cell>
          <cell r="O390" t="str">
            <v>GUADALAJARA-JAL</v>
          </cell>
          <cell r="P390">
            <v>0</v>
          </cell>
          <cell r="Q390" t="str">
            <v>INTERIOR</v>
          </cell>
          <cell r="R390">
            <v>1</v>
          </cell>
          <cell r="S390" t="str">
            <v>&lt;=3</v>
          </cell>
          <cell r="T390" t="str">
            <v>Light Production Digital Business</v>
          </cell>
          <cell r="U390" t="str">
            <v>Entry Production</v>
          </cell>
          <cell r="V390" t="str">
            <v>Ciudad principal</v>
          </cell>
          <cell r="W390" t="str">
            <v>3-&lt;=3</v>
          </cell>
          <cell r="X390">
            <v>0</v>
          </cell>
          <cell r="Y390">
            <v>0</v>
          </cell>
          <cell r="Z390">
            <v>1</v>
          </cell>
          <cell r="AA390">
            <v>3.55</v>
          </cell>
          <cell r="AB390">
            <v>4</v>
          </cell>
          <cell r="AC390">
            <v>0.88749999999999996</v>
          </cell>
          <cell r="AD390">
            <v>0</v>
          </cell>
          <cell r="AE390">
            <v>0</v>
          </cell>
          <cell r="AF390">
            <v>43566</v>
          </cell>
          <cell r="AG390">
            <v>43567</v>
          </cell>
          <cell r="AH390">
            <v>1</v>
          </cell>
          <cell r="AI390" t="str">
            <v>0-1 día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1258.4000000000001</v>
          </cell>
          <cell r="AO390">
            <v>2</v>
          </cell>
        </row>
        <row r="391">
          <cell r="B391" t="str">
            <v>0A2T1999401</v>
          </cell>
          <cell r="C391" t="str">
            <v>0A2T199940</v>
          </cell>
          <cell r="D391" t="str">
            <v>ABR-19</v>
          </cell>
          <cell r="E391">
            <v>1</v>
          </cell>
          <cell r="F391" t="str">
            <v>2019929</v>
          </cell>
          <cell r="G391" t="str">
            <v>SR MANTENIMIENTO CORRECTIVO</v>
          </cell>
          <cell r="H391" t="str">
            <v>3616</v>
          </cell>
          <cell r="I391" t="str">
            <v>04/04/2019 10:32</v>
          </cell>
          <cell r="J391" t="str">
            <v>100037</v>
          </cell>
          <cell r="K391" t="str">
            <v>PITSS</v>
          </cell>
          <cell r="L391" t="str">
            <v>ASP</v>
          </cell>
          <cell r="M391" t="str">
            <v>DHL EXPRESS MEXICO SA DE CV</v>
          </cell>
          <cell r="N391" t="str">
            <v>Blvd Aeropuerto Miguel Aleman No 164 Bodega 1</v>
          </cell>
          <cell r="O391" t="str">
            <v>Mexico-MEX</v>
          </cell>
          <cell r="P391">
            <v>0</v>
          </cell>
          <cell r="Q391" t="str">
            <v>INTERIOR</v>
          </cell>
          <cell r="R391">
            <v>35</v>
          </cell>
          <cell r="S391" t="str">
            <v>Entre 31 y 60</v>
          </cell>
          <cell r="T391" t="str">
            <v>A4 Mono MFPs</v>
          </cell>
          <cell r="U391" t="str">
            <v>A4</v>
          </cell>
          <cell r="V391" t="str">
            <v>Ciudad principal</v>
          </cell>
          <cell r="W391" t="str">
            <v>1-Entre 31 y 60</v>
          </cell>
          <cell r="X391">
            <v>0.8</v>
          </cell>
          <cell r="Y391">
            <v>572.00000000000011</v>
          </cell>
          <cell r="Z391">
            <v>1</v>
          </cell>
          <cell r="AA391">
            <v>1.72</v>
          </cell>
          <cell r="AB391">
            <v>5</v>
          </cell>
          <cell r="AC391">
            <v>0.34399999999999997</v>
          </cell>
          <cell r="AD391">
            <v>0</v>
          </cell>
          <cell r="AE391">
            <v>0</v>
          </cell>
          <cell r="AF391">
            <v>43566</v>
          </cell>
          <cell r="AG391">
            <v>43567</v>
          </cell>
          <cell r="AH391">
            <v>1</v>
          </cell>
          <cell r="AI391" t="str">
            <v>0-1 día</v>
          </cell>
          <cell r="AJ391">
            <v>0</v>
          </cell>
          <cell r="AK391">
            <v>0</v>
          </cell>
          <cell r="AL391">
            <v>0</v>
          </cell>
          <cell r="AM391">
            <v>572.00000000000011</v>
          </cell>
          <cell r="AN391">
            <v>572</v>
          </cell>
          <cell r="AO391">
            <v>1</v>
          </cell>
        </row>
        <row r="392">
          <cell r="B392" t="str">
            <v>05BT7050821</v>
          </cell>
          <cell r="C392" t="str">
            <v>05BT705082</v>
          </cell>
          <cell r="D392" t="str">
            <v>ABR-19</v>
          </cell>
          <cell r="E392">
            <v>1</v>
          </cell>
          <cell r="F392" t="str">
            <v>2023723</v>
          </cell>
          <cell r="G392" t="str">
            <v>SR MANTENIMIENTO CORRECTIVO</v>
          </cell>
          <cell r="H392" t="str">
            <v>3335</v>
          </cell>
          <cell r="I392" t="str">
            <v>11/04/2019 15:04</v>
          </cell>
          <cell r="J392" t="str">
            <v>500028</v>
          </cell>
          <cell r="K392" t="str">
            <v>PITSS</v>
          </cell>
          <cell r="L392" t="str">
            <v>ASP</v>
          </cell>
          <cell r="M392" t="str">
            <v>CIA SHERWIN WILLIAMS SA DE CV</v>
          </cell>
          <cell r="N392" t="str">
            <v>AV CHAPULTEPEC No 1931</v>
          </cell>
          <cell r="O392" t="str">
            <v>Monterrey-NL</v>
          </cell>
          <cell r="P392">
            <v>0</v>
          </cell>
          <cell r="Q392" t="str">
            <v>INTERIOR</v>
          </cell>
          <cell r="R392">
            <v>59</v>
          </cell>
          <cell r="S392" t="str">
            <v>Entre 31 y 60</v>
          </cell>
          <cell r="T392" t="str">
            <v>A4 Mono MFPs</v>
          </cell>
          <cell r="U392" t="str">
            <v>A4</v>
          </cell>
          <cell r="V392" t="str">
            <v>Ciudad principal</v>
          </cell>
          <cell r="W392" t="str">
            <v>1-Entre 31 y 60</v>
          </cell>
          <cell r="X392">
            <v>0.8</v>
          </cell>
          <cell r="Y392">
            <v>572.00000000000011</v>
          </cell>
          <cell r="Z392">
            <v>1</v>
          </cell>
          <cell r="AA392">
            <v>1.26</v>
          </cell>
          <cell r="AB392">
            <v>5</v>
          </cell>
          <cell r="AC392">
            <v>0.252</v>
          </cell>
          <cell r="AD392">
            <v>0</v>
          </cell>
          <cell r="AE392">
            <v>0</v>
          </cell>
          <cell r="AF392">
            <v>43566</v>
          </cell>
          <cell r="AG392">
            <v>43567</v>
          </cell>
          <cell r="AH392">
            <v>1</v>
          </cell>
          <cell r="AI392" t="str">
            <v>0-1 día</v>
          </cell>
          <cell r="AJ392">
            <v>0</v>
          </cell>
          <cell r="AK392">
            <v>0</v>
          </cell>
          <cell r="AL392">
            <v>0</v>
          </cell>
          <cell r="AM392">
            <v>572.00000000000011</v>
          </cell>
          <cell r="AN392">
            <v>572</v>
          </cell>
          <cell r="AO392">
            <v>1</v>
          </cell>
        </row>
        <row r="393">
          <cell r="B393" t="str">
            <v>0BG29493122</v>
          </cell>
          <cell r="C393" t="str">
            <v>0BG2949312</v>
          </cell>
          <cell r="D393" t="str">
            <v>ABR-19</v>
          </cell>
          <cell r="E393">
            <v>1</v>
          </cell>
          <cell r="F393" t="str">
            <v>2020971</v>
          </cell>
          <cell r="G393" t="str">
            <v>SR MANTENIMIENTO CORRECTIVO</v>
          </cell>
          <cell r="H393" t="str">
            <v>4395</v>
          </cell>
          <cell r="I393" t="str">
            <v>06/04/2019 10:18</v>
          </cell>
          <cell r="J393" t="str">
            <v>100038</v>
          </cell>
          <cell r="K393" t="str">
            <v>PITSS</v>
          </cell>
          <cell r="L393" t="str">
            <v>ASP</v>
          </cell>
          <cell r="M393" t="str">
            <v>OFFICE DEPOT DE MEXICO SA DE CV</v>
          </cell>
          <cell r="N393" t="str">
            <v>BLV ISIDRO FABELA SUR 600</v>
          </cell>
          <cell r="O393" t="str">
            <v>TOLUCA-MEX</v>
          </cell>
          <cell r="P393">
            <v>0</v>
          </cell>
          <cell r="Q393" t="str">
            <v>INTERIOR</v>
          </cell>
          <cell r="R393">
            <v>8</v>
          </cell>
          <cell r="S393" t="str">
            <v>Entre 7 y 15</v>
          </cell>
          <cell r="T393" t="str">
            <v>Light Production Digital Business</v>
          </cell>
          <cell r="U393" t="str">
            <v>Entry Production</v>
          </cell>
          <cell r="V393" t="str">
            <v>Ciudad principal</v>
          </cell>
          <cell r="W393" t="str">
            <v>3-Entre 7 y 15</v>
          </cell>
          <cell r="X393">
            <v>0.8</v>
          </cell>
          <cell r="Y393">
            <v>1258.4000000000003</v>
          </cell>
          <cell r="Z393">
            <v>1</v>
          </cell>
          <cell r="AA393">
            <v>2.5</v>
          </cell>
          <cell r="AB393">
            <v>4</v>
          </cell>
          <cell r="AC393">
            <v>0.625</v>
          </cell>
          <cell r="AD393">
            <v>0</v>
          </cell>
          <cell r="AE393">
            <v>0</v>
          </cell>
          <cell r="AF393">
            <v>43566</v>
          </cell>
          <cell r="AG393">
            <v>43567</v>
          </cell>
          <cell r="AH393">
            <v>1</v>
          </cell>
          <cell r="AI393" t="str">
            <v>0-1 día</v>
          </cell>
          <cell r="AJ393">
            <v>0</v>
          </cell>
          <cell r="AK393">
            <v>0</v>
          </cell>
          <cell r="AL393">
            <v>0</v>
          </cell>
          <cell r="AM393">
            <v>1258.4000000000003</v>
          </cell>
          <cell r="AN393">
            <v>1730.3</v>
          </cell>
          <cell r="AO393">
            <v>3</v>
          </cell>
        </row>
        <row r="394">
          <cell r="B394" t="str">
            <v>0Y2B0033541</v>
          </cell>
          <cell r="C394" t="str">
            <v>0Y2B003354</v>
          </cell>
          <cell r="D394" t="str">
            <v>ABR-19</v>
          </cell>
          <cell r="E394">
            <v>1</v>
          </cell>
          <cell r="F394" t="str">
            <v>2021967</v>
          </cell>
          <cell r="G394" t="str">
            <v>SR MANTENIMIENTO CORRECTIVO</v>
          </cell>
          <cell r="H394" t="str">
            <v>5757</v>
          </cell>
          <cell r="I394" t="str">
            <v>08/04/2019 18:02</v>
          </cell>
          <cell r="J394" t="str">
            <v>500080</v>
          </cell>
          <cell r="K394" t="str">
            <v>PITSS</v>
          </cell>
          <cell r="L394" t="str">
            <v>ASP</v>
          </cell>
          <cell r="M394" t="str">
            <v>INSTITUTO TECNOLOGICO Y DE ESTUDIOS SUPERIORES DE</v>
          </cell>
          <cell r="N394" t="str">
            <v>HEROICO COLEGIO MILITAR No 4700</v>
          </cell>
          <cell r="O394" t="str">
            <v>Chihuahua-CHIH</v>
          </cell>
          <cell r="P394">
            <v>0</v>
          </cell>
          <cell r="Q394" t="str">
            <v>INTERIOR</v>
          </cell>
          <cell r="R394">
            <v>227</v>
          </cell>
          <cell r="S394" t="str">
            <v>&gt;60</v>
          </cell>
          <cell r="T394" t="str">
            <v>Departmental Digital</v>
          </cell>
          <cell r="U394" t="str">
            <v>A3</v>
          </cell>
          <cell r="V394" t="str">
            <v>Ciudad principal</v>
          </cell>
          <cell r="W394" t="str">
            <v>2-&gt;60</v>
          </cell>
          <cell r="X394">
            <v>1.1000000000000001</v>
          </cell>
          <cell r="Y394">
            <v>1501.5000000000002</v>
          </cell>
          <cell r="Z394">
            <v>1</v>
          </cell>
          <cell r="AA394">
            <v>0</v>
          </cell>
          <cell r="AB394">
            <v>5</v>
          </cell>
          <cell r="AC394">
            <v>0</v>
          </cell>
          <cell r="AD394">
            <v>0</v>
          </cell>
          <cell r="AE394">
            <v>0</v>
          </cell>
          <cell r="AF394">
            <v>43566</v>
          </cell>
          <cell r="AG394">
            <v>43567</v>
          </cell>
          <cell r="AH394">
            <v>1</v>
          </cell>
          <cell r="AI394" t="str">
            <v>0-1 día</v>
          </cell>
          <cell r="AJ394">
            <v>0</v>
          </cell>
          <cell r="AK394">
            <v>0</v>
          </cell>
          <cell r="AL394">
            <v>0</v>
          </cell>
          <cell r="AM394">
            <v>1501.5000000000002</v>
          </cell>
          <cell r="AN394">
            <v>1501.5</v>
          </cell>
          <cell r="AO394">
            <v>1</v>
          </cell>
        </row>
        <row r="395">
          <cell r="B395" t="str">
            <v>0E2B6582991</v>
          </cell>
          <cell r="C395" t="str">
            <v>0E2B658299</v>
          </cell>
          <cell r="D395" t="str">
            <v>ABR-19</v>
          </cell>
          <cell r="E395">
            <v>1</v>
          </cell>
          <cell r="F395" t="str">
            <v>2022943</v>
          </cell>
          <cell r="G395" t="str">
            <v>SR MANTENIMIENTO CORRECTIVO</v>
          </cell>
          <cell r="H395" t="str">
            <v>0070</v>
          </cell>
          <cell r="I395" t="str">
            <v>10/04/2019 10:57</v>
          </cell>
          <cell r="J395" t="str">
            <v>500036</v>
          </cell>
          <cell r="K395" t="str">
            <v>PITSS</v>
          </cell>
          <cell r="L395" t="str">
            <v>ASP</v>
          </cell>
          <cell r="M395" t="str">
            <v>OPERADORA OMX SA DE CV</v>
          </cell>
          <cell r="N395" t="str">
            <v>AV DE LAS TORRES No 2498</v>
          </cell>
          <cell r="O395" t="str">
            <v>San Pedro Garza Garc</v>
          </cell>
          <cell r="P395">
            <v>0</v>
          </cell>
          <cell r="Q395" t="str">
            <v>INTERIOR</v>
          </cell>
          <cell r="R395">
            <v>37</v>
          </cell>
          <cell r="S395" t="str">
            <v>Entre 31 y 60</v>
          </cell>
          <cell r="T395" t="str">
            <v>Entry Production Color Low/Mid</v>
          </cell>
          <cell r="U395" t="str">
            <v>Entry Production</v>
          </cell>
          <cell r="V395" t="str">
            <v>Ciudad principal</v>
          </cell>
          <cell r="W395" t="str">
            <v>3-Entre 31 y 60</v>
          </cell>
          <cell r="X395">
            <v>1.1000000000000001</v>
          </cell>
          <cell r="Y395">
            <v>1730.3000000000004</v>
          </cell>
          <cell r="Z395">
            <v>1</v>
          </cell>
          <cell r="AA395">
            <v>3.17</v>
          </cell>
          <cell r="AB395">
            <v>4</v>
          </cell>
          <cell r="AC395">
            <v>0.79249999999999998</v>
          </cell>
          <cell r="AD395">
            <v>0</v>
          </cell>
          <cell r="AE395">
            <v>0</v>
          </cell>
          <cell r="AF395">
            <v>43566</v>
          </cell>
          <cell r="AG395">
            <v>43567</v>
          </cell>
          <cell r="AH395">
            <v>1</v>
          </cell>
          <cell r="AI395" t="str">
            <v>0-1 día</v>
          </cell>
          <cell r="AJ395">
            <v>0</v>
          </cell>
          <cell r="AK395">
            <v>0</v>
          </cell>
          <cell r="AL395">
            <v>0</v>
          </cell>
          <cell r="AM395">
            <v>1730.3000000000004</v>
          </cell>
          <cell r="AN395">
            <v>1730.3</v>
          </cell>
          <cell r="AO395">
            <v>2</v>
          </cell>
        </row>
        <row r="396">
          <cell r="B396" t="str">
            <v>0X763731071</v>
          </cell>
          <cell r="C396" t="str">
            <v>0X76373107</v>
          </cell>
          <cell r="D396" t="str">
            <v>ABR-19</v>
          </cell>
          <cell r="E396">
            <v>1</v>
          </cell>
          <cell r="F396" t="str">
            <v>2023681</v>
          </cell>
          <cell r="G396" t="str">
            <v>SR MANTENIMIENTO CORRECTIVO</v>
          </cell>
          <cell r="H396" t="str">
            <v>5945</v>
          </cell>
          <cell r="I396" t="str">
            <v>11/04/2019 13:51</v>
          </cell>
          <cell r="J396" t="str">
            <v>800110</v>
          </cell>
          <cell r="K396" t="str">
            <v>PITSS</v>
          </cell>
          <cell r="L396" t="str">
            <v>ASP</v>
          </cell>
          <cell r="M396" t="str">
            <v>BIO PAPPEL SCRIBE SA DE CV</v>
          </cell>
          <cell r="N396" t="str">
            <v>DOMICILIO CONOCIDO</v>
          </cell>
          <cell r="O396" t="str">
            <v>Morelia-MICH</v>
          </cell>
          <cell r="P396">
            <v>0</v>
          </cell>
          <cell r="Q396" t="str">
            <v>INTERIOR</v>
          </cell>
          <cell r="R396">
            <v>253</v>
          </cell>
          <cell r="S396" t="str">
            <v>&gt;60</v>
          </cell>
          <cell r="T396" t="str">
            <v>Office Digital</v>
          </cell>
          <cell r="U396" t="str">
            <v>A3</v>
          </cell>
          <cell r="V396" t="str">
            <v>Ciudad principal</v>
          </cell>
          <cell r="W396" t="str">
            <v>2-&gt;60</v>
          </cell>
          <cell r="X396">
            <v>1.1000000000000001</v>
          </cell>
          <cell r="Y396">
            <v>1501.5000000000002</v>
          </cell>
          <cell r="Z396">
            <v>1</v>
          </cell>
          <cell r="AA396">
            <v>2.88</v>
          </cell>
          <cell r="AB396">
            <v>5</v>
          </cell>
          <cell r="AC396">
            <v>0.57599999999999996</v>
          </cell>
          <cell r="AD396">
            <v>0</v>
          </cell>
          <cell r="AE396">
            <v>0</v>
          </cell>
          <cell r="AF396">
            <v>43566</v>
          </cell>
          <cell r="AG396">
            <v>43567</v>
          </cell>
          <cell r="AH396">
            <v>1</v>
          </cell>
          <cell r="AI396" t="str">
            <v>0-1 día</v>
          </cell>
          <cell r="AJ396">
            <v>0</v>
          </cell>
          <cell r="AK396">
            <v>0</v>
          </cell>
          <cell r="AL396">
            <v>0</v>
          </cell>
          <cell r="AM396">
            <v>1501.5000000000002</v>
          </cell>
          <cell r="AN396">
            <v>1501.5</v>
          </cell>
          <cell r="AO396">
            <v>1</v>
          </cell>
        </row>
        <row r="397">
          <cell r="B397" t="str">
            <v>0Y4X8214061</v>
          </cell>
          <cell r="C397" t="str">
            <v>0Y4X821406</v>
          </cell>
          <cell r="D397" t="str">
            <v>ABR-19</v>
          </cell>
          <cell r="E397">
            <v>1</v>
          </cell>
          <cell r="F397" t="str">
            <v>2023655</v>
          </cell>
          <cell r="G397" t="str">
            <v>SR MANTENIMIENTO CORRECTIVO</v>
          </cell>
          <cell r="H397" t="str">
            <v>8055</v>
          </cell>
          <cell r="I397" t="str">
            <v>11/04/2019 13:22</v>
          </cell>
          <cell r="J397" t="str">
            <v>500158</v>
          </cell>
          <cell r="K397" t="str">
            <v>PITSS</v>
          </cell>
          <cell r="L397" t="str">
            <v>ASP</v>
          </cell>
          <cell r="M397" t="str">
            <v>DELPHI AUTOMOTIVE SYSTEMS S DE RL DE CV</v>
          </cell>
          <cell r="N397" t="str">
            <v>AV PRINCIPAL No 1420</v>
          </cell>
          <cell r="O397" t="str">
            <v>Ciudad Juarez-CHIH</v>
          </cell>
          <cell r="P397">
            <v>0</v>
          </cell>
          <cell r="Q397" t="str">
            <v>INTERIOR</v>
          </cell>
          <cell r="R397">
            <v>86</v>
          </cell>
          <cell r="S397" t="str">
            <v>&gt;60</v>
          </cell>
          <cell r="T397" t="str">
            <v>Departmental Digital</v>
          </cell>
          <cell r="U397" t="str">
            <v>A3</v>
          </cell>
          <cell r="V397" t="str">
            <v>Ciudad principal</v>
          </cell>
          <cell r="W397" t="str">
            <v>2-&gt;60</v>
          </cell>
          <cell r="X397">
            <v>1.1000000000000001</v>
          </cell>
          <cell r="Y397">
            <v>1501.5000000000002</v>
          </cell>
          <cell r="Z397">
            <v>1</v>
          </cell>
          <cell r="AA397">
            <v>1.71</v>
          </cell>
          <cell r="AB397">
            <v>5</v>
          </cell>
          <cell r="AC397">
            <v>0.34199999999999997</v>
          </cell>
          <cell r="AD397">
            <v>0</v>
          </cell>
          <cell r="AE397">
            <v>0</v>
          </cell>
          <cell r="AF397">
            <v>43566</v>
          </cell>
          <cell r="AG397">
            <v>43567</v>
          </cell>
          <cell r="AH397">
            <v>1</v>
          </cell>
          <cell r="AI397" t="str">
            <v>0-1 día</v>
          </cell>
          <cell r="AJ397">
            <v>0</v>
          </cell>
          <cell r="AK397">
            <v>0</v>
          </cell>
          <cell r="AL397">
            <v>0</v>
          </cell>
          <cell r="AM397">
            <v>1501.5000000000002</v>
          </cell>
          <cell r="AN397">
            <v>1501.5</v>
          </cell>
          <cell r="AO397">
            <v>1</v>
          </cell>
        </row>
        <row r="398">
          <cell r="B398" t="str">
            <v>09HB9160061</v>
          </cell>
          <cell r="C398" t="str">
            <v>09HB916006</v>
          </cell>
          <cell r="D398" t="str">
            <v>ABR-19</v>
          </cell>
          <cell r="E398">
            <v>1</v>
          </cell>
          <cell r="F398" t="str">
            <v>2014441</v>
          </cell>
          <cell r="G398" t="str">
            <v>SR INSTALACION DE EQUIPO</v>
          </cell>
          <cell r="H398" t="str">
            <v>4002</v>
          </cell>
          <cell r="I398" t="str">
            <v>25/03/2019 10:01</v>
          </cell>
          <cell r="J398" t="str">
            <v>800197</v>
          </cell>
          <cell r="K398" t="str">
            <v>PITSS</v>
          </cell>
          <cell r="L398" t="str">
            <v>ASP</v>
          </cell>
          <cell r="M398" t="str">
            <v>OPERADORA OMX SA DE CV</v>
          </cell>
          <cell r="N398" t="str">
            <v>AV VENUSTIANO CARRANZA 2301</v>
          </cell>
          <cell r="O398" t="str">
            <v>SAN LUIS POTOSI-SLP</v>
          </cell>
          <cell r="P398">
            <v>0</v>
          </cell>
          <cell r="Q398" t="str">
            <v>INTERIOR</v>
          </cell>
          <cell r="R398" t="str">
            <v xml:space="preserve">  </v>
          </cell>
          <cell r="S398" t="str">
            <v>&gt;60</v>
          </cell>
          <cell r="T398" t="str">
            <v>A4 Mono MFPs</v>
          </cell>
          <cell r="U398" t="str">
            <v>A4</v>
          </cell>
          <cell r="V398" t="str">
            <v>Ciudad principal</v>
          </cell>
          <cell r="W398" t="str">
            <v>1-&gt;60</v>
          </cell>
          <cell r="X398">
            <v>1</v>
          </cell>
          <cell r="Y398">
            <v>1072.5000000000002</v>
          </cell>
          <cell r="Z398">
            <v>0</v>
          </cell>
          <cell r="AA398">
            <v>5</v>
          </cell>
          <cell r="AB398">
            <v>5</v>
          </cell>
          <cell r="AC398">
            <v>1</v>
          </cell>
          <cell r="AD398">
            <v>0</v>
          </cell>
          <cell r="AE398">
            <v>0</v>
          </cell>
          <cell r="AF398">
            <v>43549</v>
          </cell>
          <cell r="AG398">
            <v>43567</v>
          </cell>
          <cell r="AH398">
            <v>14</v>
          </cell>
          <cell r="AI398" t="str">
            <v>&gt;10 días</v>
          </cell>
          <cell r="AJ398">
            <v>0</v>
          </cell>
          <cell r="AK398">
            <v>0</v>
          </cell>
          <cell r="AL398">
            <v>0</v>
          </cell>
          <cell r="AM398">
            <v>1072.5000000000002</v>
          </cell>
          <cell r="AN398">
            <v>0</v>
          </cell>
          <cell r="AO398">
            <v>4</v>
          </cell>
        </row>
        <row r="399">
          <cell r="B399" t="str">
            <v>06TB4456921</v>
          </cell>
          <cell r="C399" t="str">
            <v>06TB445692</v>
          </cell>
          <cell r="D399" t="str">
            <v>ABR-19</v>
          </cell>
          <cell r="E399">
            <v>1</v>
          </cell>
          <cell r="F399" t="str">
            <v>2023749</v>
          </cell>
          <cell r="G399" t="str">
            <v>SR MANTENIMIENTO CORRECTIVO</v>
          </cell>
          <cell r="H399" t="str">
            <v>8070</v>
          </cell>
          <cell r="I399" t="str">
            <v>11/04/2019 15:24</v>
          </cell>
          <cell r="J399" t="str">
            <v>800196</v>
          </cell>
          <cell r="K399" t="str">
            <v>PITSS</v>
          </cell>
          <cell r="L399" t="str">
            <v>ASP</v>
          </cell>
          <cell r="M399" t="str">
            <v>EFMA Y ASOCIADOS SC</v>
          </cell>
          <cell r="N399" t="str">
            <v>AV ESPA&amp;A No 1809</v>
          </cell>
          <cell r="O399" t="str">
            <v>Guadalajara-JAL</v>
          </cell>
          <cell r="P399">
            <v>1</v>
          </cell>
          <cell r="Q399" t="str">
            <v>INTERIOR</v>
          </cell>
          <cell r="R399">
            <v>35</v>
          </cell>
          <cell r="S399" t="str">
            <v>Entre 31 y 60</v>
          </cell>
          <cell r="T399" t="str">
            <v>A3 Office Color Laser MFPs</v>
          </cell>
          <cell r="U399" t="str">
            <v>A3</v>
          </cell>
          <cell r="V399" t="str">
            <v>Ciudad principal</v>
          </cell>
          <cell r="W399" t="str">
            <v>2-Entre 31 y 60</v>
          </cell>
          <cell r="X399">
            <v>1.05</v>
          </cell>
          <cell r="Y399">
            <v>0</v>
          </cell>
          <cell r="Z399">
            <v>1</v>
          </cell>
          <cell r="AA399">
            <v>1.45</v>
          </cell>
          <cell r="AB399">
            <v>5</v>
          </cell>
          <cell r="AC399">
            <v>0.28999999999999998</v>
          </cell>
          <cell r="AD399">
            <v>0</v>
          </cell>
          <cell r="AE399">
            <v>0</v>
          </cell>
          <cell r="AF399">
            <v>43566</v>
          </cell>
          <cell r="AG399">
            <v>43567</v>
          </cell>
          <cell r="AH399">
            <v>1</v>
          </cell>
          <cell r="AI399" t="str">
            <v>0-1 día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1</v>
          </cell>
        </row>
        <row r="400">
          <cell r="B400" t="str">
            <v>0X767079691</v>
          </cell>
          <cell r="C400" t="str">
            <v>0X76707969</v>
          </cell>
          <cell r="D400" t="str">
            <v>ABR-19</v>
          </cell>
          <cell r="E400">
            <v>1</v>
          </cell>
          <cell r="F400" t="str">
            <v>2023787</v>
          </cell>
          <cell r="G400" t="str">
            <v>SR MANTENIMIENTO CORRECTIVO</v>
          </cell>
          <cell r="H400" t="str">
            <v>5955</v>
          </cell>
          <cell r="I400" t="str">
            <v>11/04/2019 16:27</v>
          </cell>
          <cell r="J400" t="str">
            <v>100037</v>
          </cell>
          <cell r="K400" t="str">
            <v>PITSS</v>
          </cell>
          <cell r="L400" t="str">
            <v>ASP</v>
          </cell>
          <cell r="M400" t="str">
            <v>SANOFI AVENTIS DE MEXICO SA DE CV</v>
          </cell>
          <cell r="N400" t="str">
            <v>ACUEDUCTO DEL ALTO LERMA No 2</v>
          </cell>
          <cell r="O400" t="str">
            <v>TOLUCA-ESTADO DE MEX</v>
          </cell>
          <cell r="P400">
            <v>0</v>
          </cell>
          <cell r="Q400" t="str">
            <v>INTERIOR</v>
          </cell>
          <cell r="R400">
            <v>324</v>
          </cell>
          <cell r="S400" t="str">
            <v>&gt;60</v>
          </cell>
          <cell r="T400" t="str">
            <v>Departmental Digital</v>
          </cell>
          <cell r="U400" t="str">
            <v>A3</v>
          </cell>
          <cell r="V400" t="str">
            <v>Ciudad principal</v>
          </cell>
          <cell r="W400" t="str">
            <v>2-&gt;60</v>
          </cell>
          <cell r="X400">
            <v>1.1000000000000001</v>
          </cell>
          <cell r="Y400">
            <v>1501.5000000000002</v>
          </cell>
          <cell r="Z400">
            <v>1</v>
          </cell>
          <cell r="AA400">
            <v>1.3</v>
          </cell>
          <cell r="AB400">
            <v>5</v>
          </cell>
          <cell r="AC400">
            <v>0.26</v>
          </cell>
          <cell r="AD400">
            <v>0</v>
          </cell>
          <cell r="AE400">
            <v>0</v>
          </cell>
          <cell r="AF400">
            <v>43567</v>
          </cell>
          <cell r="AG400">
            <v>43567</v>
          </cell>
          <cell r="AH400">
            <v>0</v>
          </cell>
          <cell r="AI400" t="str">
            <v>0-1 día</v>
          </cell>
          <cell r="AJ400">
            <v>0</v>
          </cell>
          <cell r="AK400">
            <v>0</v>
          </cell>
          <cell r="AL400">
            <v>0</v>
          </cell>
          <cell r="AM400">
            <v>1501.5000000000002</v>
          </cell>
          <cell r="AN400">
            <v>1501.5</v>
          </cell>
          <cell r="AO400">
            <v>1</v>
          </cell>
        </row>
        <row r="401">
          <cell r="B401" t="str">
            <v>0A2T3670311</v>
          </cell>
          <cell r="C401" t="str">
            <v>0A2T367031</v>
          </cell>
          <cell r="D401" t="str">
            <v>ABR-19</v>
          </cell>
          <cell r="E401">
            <v>1</v>
          </cell>
          <cell r="F401" t="str">
            <v>2023691</v>
          </cell>
          <cell r="G401" t="str">
            <v>SR MANTENIMIENTO CORRECTIVO</v>
          </cell>
          <cell r="H401" t="str">
            <v>3615</v>
          </cell>
          <cell r="I401" t="str">
            <v>11/04/2019 14:05</v>
          </cell>
          <cell r="J401" t="str">
            <v>500036</v>
          </cell>
          <cell r="K401" t="str">
            <v>PITSS</v>
          </cell>
          <cell r="L401" t="str">
            <v>ASP</v>
          </cell>
          <cell r="M401" t="str">
            <v>DIGITAL NET SOLUTIONS GAV SA DE CV</v>
          </cell>
          <cell r="N401" t="str">
            <v>CARR MIGUEL ALEMAN KM 24</v>
          </cell>
          <cell r="O401" t="str">
            <v>APODACA-NL</v>
          </cell>
          <cell r="P401">
            <v>0</v>
          </cell>
          <cell r="Q401" t="str">
            <v>INTERIOR</v>
          </cell>
          <cell r="R401">
            <v>183</v>
          </cell>
          <cell r="S401" t="str">
            <v>&gt;60</v>
          </cell>
          <cell r="T401" t="str">
            <v>A4 Mono MFPs</v>
          </cell>
          <cell r="U401" t="str">
            <v>A4</v>
          </cell>
          <cell r="V401" t="str">
            <v>Otras</v>
          </cell>
          <cell r="W401" t="str">
            <v>1-&gt;60</v>
          </cell>
          <cell r="X401">
            <v>1.05</v>
          </cell>
          <cell r="Y401">
            <v>750.75000000000011</v>
          </cell>
          <cell r="Z401">
            <v>1</v>
          </cell>
          <cell r="AA401">
            <v>4.67</v>
          </cell>
          <cell r="AB401">
            <v>9</v>
          </cell>
          <cell r="AC401">
            <v>0.51888888888888884</v>
          </cell>
          <cell r="AD401">
            <v>0</v>
          </cell>
          <cell r="AE401">
            <v>0</v>
          </cell>
          <cell r="AF401">
            <v>43567</v>
          </cell>
          <cell r="AG401">
            <v>43567</v>
          </cell>
          <cell r="AH401">
            <v>0</v>
          </cell>
          <cell r="AI401" t="str">
            <v>0-1 día</v>
          </cell>
          <cell r="AJ401">
            <v>0</v>
          </cell>
          <cell r="AK401">
            <v>0</v>
          </cell>
          <cell r="AL401">
            <v>0</v>
          </cell>
          <cell r="AM401">
            <v>750.75000000000011</v>
          </cell>
          <cell r="AN401">
            <v>750.75</v>
          </cell>
          <cell r="AO401">
            <v>1</v>
          </cell>
        </row>
        <row r="402">
          <cell r="B402" t="str">
            <v>0XEL5661661</v>
          </cell>
          <cell r="C402" t="str">
            <v>0XEL566166</v>
          </cell>
          <cell r="D402" t="str">
            <v>ABR-19</v>
          </cell>
          <cell r="E402">
            <v>1</v>
          </cell>
          <cell r="F402" t="str">
            <v>2024037</v>
          </cell>
          <cell r="G402" t="str">
            <v>SR MANTENIMIENTO CORRECTIVO</v>
          </cell>
          <cell r="H402" t="str">
            <v>5774</v>
          </cell>
          <cell r="I402" t="str">
            <v>12/04/2019 08:49</v>
          </cell>
          <cell r="J402" t="str">
            <v>500056</v>
          </cell>
          <cell r="K402" t="str">
            <v>PITSS</v>
          </cell>
          <cell r="L402" t="str">
            <v>ASP</v>
          </cell>
          <cell r="M402" t="str">
            <v>OPERADORA OMX SA DE CV</v>
          </cell>
          <cell r="N402" t="str">
            <v>BLV HIDALGO Y FUENTE DE DIANA SN</v>
          </cell>
          <cell r="O402" t="str">
            <v>REYNOSA-TAM</v>
          </cell>
          <cell r="P402">
            <v>0</v>
          </cell>
          <cell r="Q402" t="str">
            <v>INTERIOR</v>
          </cell>
          <cell r="R402">
            <v>36</v>
          </cell>
          <cell r="S402" t="str">
            <v>Entre 31 y 60</v>
          </cell>
          <cell r="T402" t="str">
            <v>Departmental Digital</v>
          </cell>
          <cell r="U402" t="str">
            <v>A3</v>
          </cell>
          <cell r="V402" t="str">
            <v>Ciudad principal</v>
          </cell>
          <cell r="W402" t="str">
            <v>2-Entre 31 y 60</v>
          </cell>
          <cell r="X402">
            <v>1.05</v>
          </cell>
          <cell r="Y402">
            <v>1433.25</v>
          </cell>
          <cell r="Z402">
            <v>1</v>
          </cell>
          <cell r="AA402">
            <v>1.6</v>
          </cell>
          <cell r="AB402">
            <v>5</v>
          </cell>
          <cell r="AC402">
            <v>0.32</v>
          </cell>
          <cell r="AD402">
            <v>0</v>
          </cell>
          <cell r="AE402">
            <v>0</v>
          </cell>
          <cell r="AF402">
            <v>43567</v>
          </cell>
          <cell r="AG402">
            <v>43567</v>
          </cell>
          <cell r="AH402">
            <v>0</v>
          </cell>
          <cell r="AI402" t="str">
            <v>0-1 día</v>
          </cell>
          <cell r="AJ402">
            <v>0</v>
          </cell>
          <cell r="AK402">
            <v>0</v>
          </cell>
          <cell r="AL402">
            <v>0</v>
          </cell>
          <cell r="AM402">
            <v>1433.25</v>
          </cell>
          <cell r="AN402">
            <v>1092</v>
          </cell>
          <cell r="AO402">
            <v>1</v>
          </cell>
        </row>
        <row r="403">
          <cell r="B403" t="str">
            <v>0LA62973721</v>
          </cell>
          <cell r="C403" t="str">
            <v>0LA6297372</v>
          </cell>
          <cell r="D403" t="str">
            <v>ABR-19</v>
          </cell>
          <cell r="E403">
            <v>1</v>
          </cell>
          <cell r="F403" t="str">
            <v>2023195</v>
          </cell>
          <cell r="G403" t="str">
            <v>SR MANTENIMIENTO CORRECTIVO</v>
          </cell>
          <cell r="H403" t="str">
            <v>3326</v>
          </cell>
          <cell r="I403" t="str">
            <v>10/04/2019 15:41</v>
          </cell>
          <cell r="J403" t="str">
            <v>800110</v>
          </cell>
          <cell r="K403" t="str">
            <v>PITSS</v>
          </cell>
          <cell r="L403" t="str">
            <v>ASP</v>
          </cell>
          <cell r="M403" t="str">
            <v>TELEFONOS DE MEXICO SA B DE CV</v>
          </cell>
          <cell r="N403" t="str">
            <v>RITA PEREZ DE MORENO 507</v>
          </cell>
          <cell r="O403" t="str">
            <v>MORELIA-MICH</v>
          </cell>
          <cell r="P403">
            <v>0</v>
          </cell>
          <cell r="Q403" t="str">
            <v>INTERIOR</v>
          </cell>
          <cell r="R403">
            <v>26</v>
          </cell>
          <cell r="S403" t="str">
            <v>Entre 16 y 30</v>
          </cell>
          <cell r="T403" t="str">
            <v>A4 Mono MFPs</v>
          </cell>
          <cell r="U403" t="str">
            <v>A4</v>
          </cell>
          <cell r="V403" t="str">
            <v>Ciudad principal</v>
          </cell>
          <cell r="W403" t="str">
            <v>1-Entre 16 y 30</v>
          </cell>
          <cell r="X403">
            <v>0.6</v>
          </cell>
          <cell r="Y403">
            <v>429.00000000000006</v>
          </cell>
          <cell r="Z403">
            <v>1</v>
          </cell>
          <cell r="AA403">
            <v>1.32</v>
          </cell>
          <cell r="AB403">
            <v>5</v>
          </cell>
          <cell r="AC403">
            <v>0.26400000000000001</v>
          </cell>
          <cell r="AD403">
            <v>0</v>
          </cell>
          <cell r="AE403">
            <v>0</v>
          </cell>
          <cell r="AF403">
            <v>43567</v>
          </cell>
          <cell r="AG403">
            <v>43567</v>
          </cell>
          <cell r="AH403">
            <v>0</v>
          </cell>
          <cell r="AI403" t="str">
            <v>0-1 día</v>
          </cell>
          <cell r="AJ403">
            <v>0</v>
          </cell>
          <cell r="AK403">
            <v>0</v>
          </cell>
          <cell r="AL403">
            <v>0</v>
          </cell>
          <cell r="AM403">
            <v>429.00000000000006</v>
          </cell>
          <cell r="AN403">
            <v>429</v>
          </cell>
          <cell r="AO403">
            <v>1</v>
          </cell>
        </row>
        <row r="404">
          <cell r="B404" t="str">
            <v>0EX96644472</v>
          </cell>
          <cell r="C404" t="str">
            <v>0EX9664447</v>
          </cell>
          <cell r="D404" t="str">
            <v>ABR-19</v>
          </cell>
          <cell r="E404">
            <v>1</v>
          </cell>
          <cell r="F404" t="str">
            <v>2023771</v>
          </cell>
          <cell r="G404" t="str">
            <v>SR MANTENIMIENTO CORRECTIVO</v>
          </cell>
          <cell r="H404" t="str">
            <v>5866</v>
          </cell>
          <cell r="I404" t="str">
            <v>11/04/2019 16:17</v>
          </cell>
          <cell r="J404" t="str">
            <v>800200</v>
          </cell>
          <cell r="K404" t="str">
            <v>PITSS</v>
          </cell>
          <cell r="L404" t="str">
            <v>ASP</v>
          </cell>
          <cell r="M404" t="str">
            <v>OPERADORA OMX SA DE CV</v>
          </cell>
          <cell r="N404" t="str">
            <v>AV VALLE DE SAN ISIDRO 530</v>
          </cell>
          <cell r="O404" t="str">
            <v>ZAPOPAN-JAL</v>
          </cell>
          <cell r="P404">
            <v>0</v>
          </cell>
          <cell r="Q404" t="str">
            <v>INTERIOR</v>
          </cell>
          <cell r="R404">
            <v>10</v>
          </cell>
          <cell r="S404" t="str">
            <v>Entre 7 y 15</v>
          </cell>
          <cell r="T404" t="str">
            <v>Departmental Digital</v>
          </cell>
          <cell r="U404" t="str">
            <v>A3</v>
          </cell>
          <cell r="V404" t="str">
            <v>Ciudad principal</v>
          </cell>
          <cell r="W404" t="str">
            <v>2-Entre 7 y 15</v>
          </cell>
          <cell r="X404">
            <v>0.6</v>
          </cell>
          <cell r="Y404">
            <v>819</v>
          </cell>
          <cell r="Z404">
            <v>1</v>
          </cell>
          <cell r="AA404">
            <v>1.22</v>
          </cell>
          <cell r="AB404">
            <v>5</v>
          </cell>
          <cell r="AC404">
            <v>0.24399999999999999</v>
          </cell>
          <cell r="AD404">
            <v>0</v>
          </cell>
          <cell r="AE404">
            <v>0</v>
          </cell>
          <cell r="AF404">
            <v>43567</v>
          </cell>
          <cell r="AG404">
            <v>43567</v>
          </cell>
          <cell r="AH404">
            <v>0</v>
          </cell>
          <cell r="AI404" t="str">
            <v>0-1 día</v>
          </cell>
          <cell r="AJ404">
            <v>0</v>
          </cell>
          <cell r="AK404">
            <v>0</v>
          </cell>
          <cell r="AL404">
            <v>0</v>
          </cell>
          <cell r="AM404">
            <v>819</v>
          </cell>
          <cell r="AN404">
            <v>819</v>
          </cell>
          <cell r="AO404">
            <v>2</v>
          </cell>
        </row>
        <row r="405">
          <cell r="B405" t="str">
            <v>0XLT2803401</v>
          </cell>
          <cell r="C405" t="str">
            <v>0XLT280340</v>
          </cell>
          <cell r="D405" t="str">
            <v>ABR-19</v>
          </cell>
          <cell r="E405">
            <v>1</v>
          </cell>
          <cell r="F405" t="str">
            <v>2022891</v>
          </cell>
          <cell r="G405" t="str">
            <v>SR MANTENIMIENTO CORRECTIVO</v>
          </cell>
          <cell r="H405" t="str">
            <v>4603</v>
          </cell>
          <cell r="I405" t="str">
            <v>10/04/2019 10:11</v>
          </cell>
          <cell r="J405" t="str">
            <v>500156</v>
          </cell>
          <cell r="K405" t="str">
            <v>PITSS</v>
          </cell>
          <cell r="L405" t="str">
            <v>ASP</v>
          </cell>
          <cell r="M405" t="str">
            <v>RIO BRAVO ELECTRICOS S DE RL DE CV</v>
          </cell>
          <cell r="N405" t="str">
            <v>FRESNEL Y FARENHEIT 8525</v>
          </cell>
          <cell r="O405" t="str">
            <v>Ciudad Juarez-CHIH</v>
          </cell>
          <cell r="P405">
            <v>1</v>
          </cell>
          <cell r="Q405" t="str">
            <v>INTERIOR</v>
          </cell>
          <cell r="R405">
            <v>35</v>
          </cell>
          <cell r="S405" t="str">
            <v>Entre 31 y 60</v>
          </cell>
          <cell r="T405" t="str">
            <v>Entry Mono Printers</v>
          </cell>
          <cell r="U405" t="str">
            <v>A4</v>
          </cell>
          <cell r="V405" t="str">
            <v>Ciudad principal</v>
          </cell>
          <cell r="W405" t="str">
            <v>1-Entre 31 y 60</v>
          </cell>
          <cell r="X405">
            <v>0.8</v>
          </cell>
          <cell r="Y405">
            <v>0</v>
          </cell>
          <cell r="Z405">
            <v>1</v>
          </cell>
          <cell r="AA405">
            <v>0</v>
          </cell>
          <cell r="AB405">
            <v>5</v>
          </cell>
          <cell r="AC405">
            <v>0</v>
          </cell>
          <cell r="AD405">
            <v>0</v>
          </cell>
          <cell r="AE405">
            <v>0</v>
          </cell>
          <cell r="AF405">
            <v>43567</v>
          </cell>
          <cell r="AG405">
            <v>43567</v>
          </cell>
          <cell r="AH405">
            <v>0</v>
          </cell>
          <cell r="AI405" t="str">
            <v>0-1 día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1</v>
          </cell>
        </row>
        <row r="406">
          <cell r="B406" t="str">
            <v>0Y4X8321311</v>
          </cell>
          <cell r="C406" t="str">
            <v>0Y4X832131</v>
          </cell>
          <cell r="D406" t="str">
            <v>ABR-19</v>
          </cell>
          <cell r="E406">
            <v>1</v>
          </cell>
          <cell r="F406" t="str">
            <v>2023783</v>
          </cell>
          <cell r="G406" t="str">
            <v>SR MANTENIMIENTO CORRECTIVO</v>
          </cell>
          <cell r="H406" t="str">
            <v>8045</v>
          </cell>
          <cell r="I406" t="str">
            <v>11/04/2019 16:28</v>
          </cell>
          <cell r="J406" t="str">
            <v>800183</v>
          </cell>
          <cell r="K406" t="str">
            <v>PITSS</v>
          </cell>
          <cell r="L406" t="str">
            <v>ASP</v>
          </cell>
          <cell r="M406" t="str">
            <v>M3 CODICE INTEGRAL SA DE CV</v>
          </cell>
          <cell r="N406" t="str">
            <v>AV ADOLF HORN No 6800</v>
          </cell>
          <cell r="O406" t="str">
            <v>Tlajomulco De Zu&amp;Iga</v>
          </cell>
          <cell r="P406">
            <v>0</v>
          </cell>
          <cell r="Q406" t="str">
            <v>INTERIOR</v>
          </cell>
          <cell r="R406">
            <v>125</v>
          </cell>
          <cell r="S406" t="str">
            <v>&gt;60</v>
          </cell>
          <cell r="T406" t="str">
            <v>Office Digital</v>
          </cell>
          <cell r="U406" t="str">
            <v>A3</v>
          </cell>
          <cell r="V406" t="str">
            <v>Ciudad principal</v>
          </cell>
          <cell r="W406" t="str">
            <v>2-&gt;60</v>
          </cell>
          <cell r="X406">
            <v>1.1000000000000001</v>
          </cell>
          <cell r="Y406">
            <v>1501.5000000000002</v>
          </cell>
          <cell r="Z406">
            <v>1</v>
          </cell>
          <cell r="AA406">
            <v>4.03</v>
          </cell>
          <cell r="AB406">
            <v>5</v>
          </cell>
          <cell r="AC406">
            <v>0.80600000000000005</v>
          </cell>
          <cell r="AD406">
            <v>0</v>
          </cell>
          <cell r="AE406">
            <v>0</v>
          </cell>
          <cell r="AF406">
            <v>43567</v>
          </cell>
          <cell r="AG406">
            <v>43567</v>
          </cell>
          <cell r="AH406">
            <v>0</v>
          </cell>
          <cell r="AI406" t="str">
            <v>0-1 día</v>
          </cell>
          <cell r="AJ406">
            <v>0</v>
          </cell>
          <cell r="AK406">
            <v>0</v>
          </cell>
          <cell r="AL406">
            <v>0</v>
          </cell>
          <cell r="AM406">
            <v>1501.5000000000002</v>
          </cell>
          <cell r="AN406" t="e">
            <v>#N/A</v>
          </cell>
          <cell r="AO406">
            <v>1</v>
          </cell>
        </row>
        <row r="407">
          <cell r="B407" t="str">
            <v>9HB3331751</v>
          </cell>
          <cell r="C407" t="str">
            <v>9HB333175</v>
          </cell>
          <cell r="D407" t="str">
            <v>ABR-19</v>
          </cell>
          <cell r="E407">
            <v>1</v>
          </cell>
          <cell r="F407" t="str">
            <v>2020977</v>
          </cell>
          <cell r="G407" t="str">
            <v>SR MANTENIMIENTO CORRECTIVO</v>
          </cell>
          <cell r="H407" t="str">
            <v>4002</v>
          </cell>
          <cell r="I407" t="str">
            <v>06/04/2019 12:09</v>
          </cell>
          <cell r="J407" t="str">
            <v>800074</v>
          </cell>
          <cell r="K407" t="str">
            <v>PITSS</v>
          </cell>
          <cell r="L407" t="str">
            <v>ASP</v>
          </cell>
          <cell r="M407" t="str">
            <v>HORTICULTURA Y AGUACATES SELECTOS SPR DE LR DE CV</v>
          </cell>
          <cell r="N407" t="str">
            <v>16 DE SEPTIEMBRE 239-B</v>
          </cell>
          <cell r="O407" t="str">
            <v>LOS REYES DE SALGADO</v>
          </cell>
          <cell r="P407">
            <v>0</v>
          </cell>
          <cell r="Q407" t="str">
            <v>INTERIOR</v>
          </cell>
          <cell r="R407">
            <v>2683</v>
          </cell>
          <cell r="S407" t="str">
            <v>&gt;60</v>
          </cell>
          <cell r="T407" t="str">
            <v>A4 Mono MFPs</v>
          </cell>
          <cell r="U407" t="str">
            <v>A4</v>
          </cell>
          <cell r="V407" t="str">
            <v>Ciudad principal</v>
          </cell>
          <cell r="W407" t="str">
            <v>1-&gt;60</v>
          </cell>
          <cell r="X407">
            <v>1.05</v>
          </cell>
          <cell r="Y407">
            <v>750.75000000000011</v>
          </cell>
          <cell r="Z407">
            <v>1</v>
          </cell>
          <cell r="AA407">
            <v>5</v>
          </cell>
          <cell r="AB407">
            <v>5</v>
          </cell>
          <cell r="AC407">
            <v>1</v>
          </cell>
          <cell r="AD407">
            <v>0</v>
          </cell>
          <cell r="AE407">
            <v>0</v>
          </cell>
          <cell r="AF407">
            <v>43567</v>
          </cell>
          <cell r="AG407">
            <v>43567</v>
          </cell>
          <cell r="AH407">
            <v>0</v>
          </cell>
          <cell r="AI407" t="str">
            <v>0-1 día</v>
          </cell>
          <cell r="AJ407">
            <v>0</v>
          </cell>
          <cell r="AK407">
            <v>0</v>
          </cell>
          <cell r="AL407">
            <v>0</v>
          </cell>
          <cell r="AM407">
            <v>750.75000000000011</v>
          </cell>
          <cell r="AN407">
            <v>0</v>
          </cell>
          <cell r="AO407">
            <v>1</v>
          </cell>
        </row>
        <row r="408">
          <cell r="B408" t="str">
            <v>0C7X2391801</v>
          </cell>
          <cell r="C408" t="str">
            <v>0C7X239180</v>
          </cell>
          <cell r="D408" t="str">
            <v>ABR-19</v>
          </cell>
          <cell r="E408">
            <v>1</v>
          </cell>
          <cell r="F408" t="str">
            <v>2022593</v>
          </cell>
          <cell r="G408" t="str">
            <v>SR MANTENIMIENTO CORRECTIVO</v>
          </cell>
          <cell r="H408" t="str">
            <v>3657</v>
          </cell>
          <cell r="I408" t="str">
            <v>09/04/2019 16:08</v>
          </cell>
          <cell r="J408" t="str">
            <v>500093</v>
          </cell>
          <cell r="K408" t="str">
            <v>PITSS</v>
          </cell>
          <cell r="L408" t="str">
            <v>ASP</v>
          </cell>
          <cell r="M408" t="str">
            <v>APTIV CONTRACT SERVICES NUEVO LAREDO S DE RL DE CV</v>
          </cell>
          <cell r="N408" t="str">
            <v>ITURBIDE No 6970</v>
          </cell>
          <cell r="O408" t="str">
            <v>Nuevo Laredo-TAM</v>
          </cell>
          <cell r="P408">
            <v>0</v>
          </cell>
          <cell r="Q408" t="str">
            <v>INTERIOR</v>
          </cell>
          <cell r="R408">
            <v>125</v>
          </cell>
          <cell r="S408" t="str">
            <v>&gt;60</v>
          </cell>
          <cell r="T408" t="str">
            <v>A4 Mono MFPs</v>
          </cell>
          <cell r="U408" t="str">
            <v>A4</v>
          </cell>
          <cell r="V408" t="str">
            <v>Ciudad principal</v>
          </cell>
          <cell r="W408" t="str">
            <v>1-&gt;60</v>
          </cell>
          <cell r="X408">
            <v>1.05</v>
          </cell>
          <cell r="Y408">
            <v>750.75000000000011</v>
          </cell>
          <cell r="Z408">
            <v>1</v>
          </cell>
          <cell r="AA408">
            <v>0.87</v>
          </cell>
          <cell r="AB408">
            <v>5</v>
          </cell>
          <cell r="AC408">
            <v>0.17399999999999999</v>
          </cell>
          <cell r="AD408">
            <v>0</v>
          </cell>
          <cell r="AE408">
            <v>0</v>
          </cell>
          <cell r="AF408">
            <v>43567</v>
          </cell>
          <cell r="AG408">
            <v>43567</v>
          </cell>
          <cell r="AH408">
            <v>0</v>
          </cell>
          <cell r="AI408" t="str">
            <v>0-1 día</v>
          </cell>
          <cell r="AJ408">
            <v>0</v>
          </cell>
          <cell r="AK408">
            <v>0</v>
          </cell>
          <cell r="AL408">
            <v>0</v>
          </cell>
          <cell r="AM408">
            <v>750.75000000000011</v>
          </cell>
          <cell r="AN408">
            <v>750.75</v>
          </cell>
          <cell r="AO408">
            <v>1</v>
          </cell>
        </row>
        <row r="409">
          <cell r="B409" t="str">
            <v>0XPN3969722</v>
          </cell>
          <cell r="C409" t="str">
            <v>0XPN396972</v>
          </cell>
          <cell r="D409" t="str">
            <v>ABR-19</v>
          </cell>
          <cell r="E409">
            <v>1</v>
          </cell>
          <cell r="F409" t="str">
            <v>2021503</v>
          </cell>
          <cell r="G409" t="str">
            <v>SR MANTENIMIENTO CORRECTIVO</v>
          </cell>
          <cell r="H409" t="str">
            <v>0551</v>
          </cell>
          <cell r="I409" t="str">
            <v>08/04/2019 09:59</v>
          </cell>
          <cell r="J409" t="str">
            <v>800072</v>
          </cell>
          <cell r="K409" t="str">
            <v>PITSS</v>
          </cell>
          <cell r="L409" t="str">
            <v>ASP</v>
          </cell>
          <cell r="M409" t="str">
            <v>OFFICE DEPOT DE MEXICO SA DE CV</v>
          </cell>
          <cell r="N409" t="str">
            <v>AMERICAS 655</v>
          </cell>
          <cell r="O409" t="str">
            <v>GUADALAJARA-JAL</v>
          </cell>
          <cell r="P409">
            <v>0</v>
          </cell>
          <cell r="Q409" t="str">
            <v>INTERIOR</v>
          </cell>
          <cell r="R409">
            <v>5</v>
          </cell>
          <cell r="S409" t="str">
            <v>Entre 3 y 6</v>
          </cell>
          <cell r="T409" t="str">
            <v>Entry Production Color Low/Mid</v>
          </cell>
          <cell r="U409" t="str">
            <v>Entry Production</v>
          </cell>
          <cell r="V409" t="str">
            <v>Ciudad principal</v>
          </cell>
          <cell r="W409" t="str">
            <v>3-Entre 3 y 6</v>
          </cell>
          <cell r="X409">
            <v>0.6</v>
          </cell>
          <cell r="Y409">
            <v>943.80000000000007</v>
          </cell>
          <cell r="Z409">
            <v>1</v>
          </cell>
          <cell r="AA409">
            <v>1.02</v>
          </cell>
          <cell r="AB409">
            <v>4</v>
          </cell>
          <cell r="AC409">
            <v>0.255</v>
          </cell>
          <cell r="AD409">
            <v>0</v>
          </cell>
          <cell r="AE409">
            <v>0</v>
          </cell>
          <cell r="AF409">
            <v>43567</v>
          </cell>
          <cell r="AG409">
            <v>43567</v>
          </cell>
          <cell r="AH409">
            <v>0</v>
          </cell>
          <cell r="AI409" t="str">
            <v>0-1 día</v>
          </cell>
          <cell r="AJ409">
            <v>0</v>
          </cell>
          <cell r="AK409">
            <v>0</v>
          </cell>
          <cell r="AL409">
            <v>0</v>
          </cell>
          <cell r="AM409">
            <v>943.80000000000007</v>
          </cell>
          <cell r="AN409">
            <v>1651.65</v>
          </cell>
          <cell r="AO409">
            <v>2</v>
          </cell>
        </row>
        <row r="410">
          <cell r="B410" t="str">
            <v>0011610651</v>
          </cell>
          <cell r="C410" t="str">
            <v>001161065</v>
          </cell>
          <cell r="D410" t="str">
            <v>ABR-19</v>
          </cell>
          <cell r="E410">
            <v>1</v>
          </cell>
          <cell r="F410" t="str">
            <v>2021631</v>
          </cell>
          <cell r="G410" t="str">
            <v>SR INSTALACION DE EQUIPO</v>
          </cell>
          <cell r="H410" t="str">
            <v>8301</v>
          </cell>
          <cell r="I410" t="str">
            <v>08/04/2019 11:37</v>
          </cell>
          <cell r="J410" t="str">
            <v>800074</v>
          </cell>
          <cell r="K410" t="str">
            <v>PITSS</v>
          </cell>
          <cell r="L410" t="str">
            <v>ASP</v>
          </cell>
          <cell r="M410" t="str">
            <v>TELEFONOS DE MEXICO SA B DE CV</v>
          </cell>
          <cell r="N410" t="str">
            <v>TENIENTE JOSE ESPINOZA FUENTES S/N ENTRE AV DECIMA</v>
          </cell>
          <cell r="O410" t="str">
            <v>Morelia-MICH</v>
          </cell>
          <cell r="P410">
            <v>0</v>
          </cell>
          <cell r="Q410" t="str">
            <v>INTERIOR</v>
          </cell>
          <cell r="R410" t="str">
            <v xml:space="preserve">  </v>
          </cell>
          <cell r="S410" t="str">
            <v>&gt;60</v>
          </cell>
          <cell r="T410" t="str">
            <v>WF Mono Systems and Legacy Color</v>
          </cell>
          <cell r="U410" t="str">
            <v>WF</v>
          </cell>
          <cell r="V410" t="str">
            <v>Ciudad principal</v>
          </cell>
          <cell r="W410" t="str">
            <v>3-&gt;60</v>
          </cell>
          <cell r="X410">
            <v>1</v>
          </cell>
          <cell r="Y410">
            <v>2359.5000000000005</v>
          </cell>
          <cell r="Z410">
            <v>0</v>
          </cell>
          <cell r="AA410">
            <v>4</v>
          </cell>
          <cell r="AB410">
            <v>4</v>
          </cell>
          <cell r="AC410">
            <v>1</v>
          </cell>
          <cell r="AD410">
            <v>0</v>
          </cell>
          <cell r="AE410">
            <v>0</v>
          </cell>
          <cell r="AF410">
            <v>43566</v>
          </cell>
          <cell r="AG410">
            <v>43567</v>
          </cell>
          <cell r="AH410">
            <v>1</v>
          </cell>
          <cell r="AI410" t="str">
            <v>0-1 día</v>
          </cell>
          <cell r="AJ410">
            <v>0</v>
          </cell>
          <cell r="AK410">
            <v>0</v>
          </cell>
          <cell r="AL410">
            <v>0</v>
          </cell>
          <cell r="AM410">
            <v>2359.5000000000005</v>
          </cell>
          <cell r="AN410" t="e">
            <v>#N/A</v>
          </cell>
          <cell r="AO410">
            <v>2</v>
          </cell>
        </row>
        <row r="411">
          <cell r="B411" t="str">
            <v>0BB12521691</v>
          </cell>
          <cell r="C411" t="str">
            <v>0BB1252169</v>
          </cell>
          <cell r="D411" t="str">
            <v>ABR-19</v>
          </cell>
          <cell r="E411">
            <v>1</v>
          </cell>
          <cell r="F411" t="str">
            <v>2024073</v>
          </cell>
          <cell r="G411" t="str">
            <v>SR MANTENIMIENTO CORRECTIVO</v>
          </cell>
          <cell r="H411" t="str">
            <v>3636</v>
          </cell>
          <cell r="I411" t="str">
            <v>12/04/2019 09:33</v>
          </cell>
          <cell r="J411" t="str">
            <v>500158</v>
          </cell>
          <cell r="K411" t="str">
            <v>PITSS</v>
          </cell>
          <cell r="L411" t="str">
            <v>ASP</v>
          </cell>
          <cell r="M411" t="str">
            <v>SUBENSAMBLES INTERNACIONALES S DE RL DE CV</v>
          </cell>
          <cell r="N411" t="str">
            <v>PROL HERMANOS ESCOBAR No 7151-E</v>
          </cell>
          <cell r="O411" t="str">
            <v>Ciudad Juarez-CHIH</v>
          </cell>
          <cell r="P411">
            <v>0</v>
          </cell>
          <cell r="Q411" t="str">
            <v>INTERIOR</v>
          </cell>
          <cell r="R411">
            <v>29</v>
          </cell>
          <cell r="S411" t="str">
            <v>Entre 16 y 30</v>
          </cell>
          <cell r="T411" t="str">
            <v>A4 Mono MFPs</v>
          </cell>
          <cell r="U411" t="str">
            <v>A4</v>
          </cell>
          <cell r="V411" t="str">
            <v>Ciudad principal</v>
          </cell>
          <cell r="W411" t="str">
            <v>1-Entre 16 y 30</v>
          </cell>
          <cell r="X411">
            <v>0.6</v>
          </cell>
          <cell r="Y411">
            <v>429.00000000000006</v>
          </cell>
          <cell r="Z411">
            <v>1</v>
          </cell>
          <cell r="AA411">
            <v>1.95</v>
          </cell>
          <cell r="AB411">
            <v>5</v>
          </cell>
          <cell r="AC411">
            <v>0.39</v>
          </cell>
          <cell r="AD411">
            <v>0</v>
          </cell>
          <cell r="AE411">
            <v>0</v>
          </cell>
          <cell r="AF411">
            <v>43567</v>
          </cell>
          <cell r="AG411">
            <v>43567</v>
          </cell>
          <cell r="AH411">
            <v>0</v>
          </cell>
          <cell r="AI411" t="str">
            <v>0-1 día</v>
          </cell>
          <cell r="AJ411">
            <v>0</v>
          </cell>
          <cell r="AK411">
            <v>0</v>
          </cell>
          <cell r="AL411">
            <v>0</v>
          </cell>
          <cell r="AM411">
            <v>429.00000000000006</v>
          </cell>
          <cell r="AN411">
            <v>429</v>
          </cell>
          <cell r="AO411">
            <v>1</v>
          </cell>
        </row>
        <row r="412">
          <cell r="B412" t="str">
            <v>09HB3205571</v>
          </cell>
          <cell r="C412" t="str">
            <v>09HB320557</v>
          </cell>
          <cell r="D412" t="str">
            <v>ABR-19</v>
          </cell>
          <cell r="E412">
            <v>1</v>
          </cell>
          <cell r="F412" t="str">
            <v>2024099</v>
          </cell>
          <cell r="G412" t="str">
            <v>SR MANTENIMIENTO CORRECTIVO</v>
          </cell>
          <cell r="H412" t="str">
            <v>4002</v>
          </cell>
          <cell r="I412" t="str">
            <v>12/04/2019 09:53</v>
          </cell>
          <cell r="J412" t="str">
            <v>500080</v>
          </cell>
          <cell r="K412" t="str">
            <v>PITSS</v>
          </cell>
          <cell r="L412" t="str">
            <v>ASP</v>
          </cell>
          <cell r="M412" t="str">
            <v>TELEFONOS DE MEXICO SA B DE CV</v>
          </cell>
          <cell r="N412" t="str">
            <v>AV DE LAS INDUSTRIAS 5907</v>
          </cell>
          <cell r="O412" t="str">
            <v>CHIHUAHUA-CHIH</v>
          </cell>
          <cell r="P412">
            <v>0</v>
          </cell>
          <cell r="Q412" t="str">
            <v>INTERIOR</v>
          </cell>
          <cell r="R412">
            <v>590</v>
          </cell>
          <cell r="S412" t="str">
            <v>&gt;60</v>
          </cell>
          <cell r="T412" t="str">
            <v>A4 Mono MFPs</v>
          </cell>
          <cell r="U412" t="str">
            <v>A4</v>
          </cell>
          <cell r="V412" t="str">
            <v>Ciudad principal</v>
          </cell>
          <cell r="W412" t="str">
            <v>1-&gt;60</v>
          </cell>
          <cell r="X412">
            <v>1.05</v>
          </cell>
          <cell r="Y412">
            <v>750.75000000000011</v>
          </cell>
          <cell r="Z412">
            <v>1</v>
          </cell>
          <cell r="AA412">
            <v>0</v>
          </cell>
          <cell r="AB412">
            <v>5</v>
          </cell>
          <cell r="AC412">
            <v>0</v>
          </cell>
          <cell r="AD412">
            <v>0</v>
          </cell>
          <cell r="AE412">
            <v>0</v>
          </cell>
          <cell r="AF412">
            <v>43567</v>
          </cell>
          <cell r="AG412">
            <v>43567</v>
          </cell>
          <cell r="AH412">
            <v>0</v>
          </cell>
          <cell r="AI412" t="str">
            <v>0-1 día</v>
          </cell>
          <cell r="AJ412">
            <v>0</v>
          </cell>
          <cell r="AK412">
            <v>0</v>
          </cell>
          <cell r="AL412">
            <v>0</v>
          </cell>
          <cell r="AM412">
            <v>750.75000000000011</v>
          </cell>
          <cell r="AN412">
            <v>0</v>
          </cell>
          <cell r="AO412">
            <v>1</v>
          </cell>
        </row>
        <row r="413">
          <cell r="B413" t="str">
            <v>06HB0158761</v>
          </cell>
          <cell r="C413" t="str">
            <v>06HB015876</v>
          </cell>
          <cell r="D413" t="str">
            <v>ABR-19</v>
          </cell>
          <cell r="E413">
            <v>1</v>
          </cell>
          <cell r="F413" t="str">
            <v>2024163</v>
          </cell>
          <cell r="G413" t="str">
            <v>SR MANTENIMIENTO CORRECTIVO</v>
          </cell>
          <cell r="H413" t="str">
            <v>4000</v>
          </cell>
          <cell r="I413" t="str">
            <v>12/04/2019 11:32</v>
          </cell>
          <cell r="J413" t="str">
            <v>500027</v>
          </cell>
          <cell r="K413" t="str">
            <v>PITSS</v>
          </cell>
          <cell r="L413" t="str">
            <v>ASP</v>
          </cell>
          <cell r="M413" t="str">
            <v>JANSSEN DE MEXICO S DE RL DE CV</v>
          </cell>
          <cell r="N413" t="str">
            <v>CIRCUITO INTERIOR NORTE No 1820</v>
          </cell>
          <cell r="O413" t="str">
            <v>Ciudad Juarez-CHIH</v>
          </cell>
          <cell r="P413">
            <v>1</v>
          </cell>
          <cell r="Q413" t="str">
            <v>INTERIOR</v>
          </cell>
          <cell r="R413">
            <v>46</v>
          </cell>
          <cell r="S413" t="str">
            <v>Entre 31 y 60</v>
          </cell>
          <cell r="T413" t="str">
            <v>Entry Mono Printers</v>
          </cell>
          <cell r="U413" t="str">
            <v>A4</v>
          </cell>
          <cell r="V413" t="str">
            <v>Ciudad principal</v>
          </cell>
          <cell r="W413" t="str">
            <v>1-Entre 31 y 60</v>
          </cell>
          <cell r="X413">
            <v>0.8</v>
          </cell>
          <cell r="Y413">
            <v>0</v>
          </cell>
          <cell r="Z413">
            <v>1</v>
          </cell>
          <cell r="AA413">
            <v>0.14000000000000001</v>
          </cell>
          <cell r="AB413">
            <v>5</v>
          </cell>
          <cell r="AC413">
            <v>2.8000000000000004E-2</v>
          </cell>
          <cell r="AD413">
            <v>0</v>
          </cell>
          <cell r="AE413">
            <v>0</v>
          </cell>
          <cell r="AF413">
            <v>43567</v>
          </cell>
          <cell r="AG413">
            <v>43567</v>
          </cell>
          <cell r="AH413">
            <v>0</v>
          </cell>
          <cell r="AI413" t="str">
            <v>0-1 día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1</v>
          </cell>
        </row>
        <row r="414">
          <cell r="B414" t="str">
            <v>0BG29488841</v>
          </cell>
          <cell r="C414" t="str">
            <v>0BG2948884</v>
          </cell>
          <cell r="D414" t="str">
            <v>ABR-19</v>
          </cell>
          <cell r="E414">
            <v>1</v>
          </cell>
          <cell r="F414" t="str">
            <v>2023653</v>
          </cell>
          <cell r="G414" t="str">
            <v>SR MANTENIMIENTO CORRECTIVO</v>
          </cell>
          <cell r="H414" t="str">
            <v>4395</v>
          </cell>
          <cell r="I414" t="str">
            <v>11/04/2019 13:17</v>
          </cell>
          <cell r="J414" t="str">
            <v>500019</v>
          </cell>
          <cell r="K414" t="str">
            <v>PITSS</v>
          </cell>
          <cell r="L414" t="str">
            <v>ASP</v>
          </cell>
          <cell r="M414" t="str">
            <v>OFFICE DEPOT DE MEXICO SA DE CV</v>
          </cell>
          <cell r="N414" t="str">
            <v>DIAGONAL REFORMA No 2407</v>
          </cell>
          <cell r="O414" t="str">
            <v>Torreon-COAH</v>
          </cell>
          <cell r="P414">
            <v>0</v>
          </cell>
          <cell r="Q414" t="str">
            <v>INTERIOR</v>
          </cell>
          <cell r="R414">
            <v>344</v>
          </cell>
          <cell r="S414" t="str">
            <v>&gt;60</v>
          </cell>
          <cell r="T414" t="str">
            <v>Light Production Digital Business</v>
          </cell>
          <cell r="U414" t="str">
            <v>Entry Production</v>
          </cell>
          <cell r="V414" t="str">
            <v>Otras</v>
          </cell>
          <cell r="W414" t="str">
            <v>3-&gt;60</v>
          </cell>
          <cell r="X414">
            <v>1.1499999999999999</v>
          </cell>
          <cell r="Y414">
            <v>1808.95</v>
          </cell>
          <cell r="Z414">
            <v>1</v>
          </cell>
          <cell r="AA414">
            <v>1.75</v>
          </cell>
          <cell r="AB414">
            <v>6</v>
          </cell>
          <cell r="AC414">
            <v>0.29166666666666669</v>
          </cell>
          <cell r="AD414">
            <v>0</v>
          </cell>
          <cell r="AE414">
            <v>0</v>
          </cell>
          <cell r="AF414">
            <v>43567</v>
          </cell>
          <cell r="AG414">
            <v>43567</v>
          </cell>
          <cell r="AH414">
            <v>0</v>
          </cell>
          <cell r="AI414" t="str">
            <v>0-1 día</v>
          </cell>
          <cell r="AJ414">
            <v>0</v>
          </cell>
          <cell r="AK414">
            <v>0</v>
          </cell>
          <cell r="AL414">
            <v>0</v>
          </cell>
          <cell r="AM414">
            <v>1808.95</v>
          </cell>
          <cell r="AN414">
            <v>1808.95</v>
          </cell>
          <cell r="AO414">
            <v>1</v>
          </cell>
        </row>
        <row r="415">
          <cell r="B415" t="str">
            <v>0E2B6541191</v>
          </cell>
          <cell r="C415" t="str">
            <v>0E2B654119</v>
          </cell>
          <cell r="D415" t="str">
            <v>ABR-19</v>
          </cell>
          <cell r="E415">
            <v>1</v>
          </cell>
          <cell r="F415" t="str">
            <v>2022363</v>
          </cell>
          <cell r="G415" t="str">
            <v>SR MANTENIMIENTO CORRECTIVO</v>
          </cell>
          <cell r="H415" t="str">
            <v>0070</v>
          </cell>
          <cell r="I415" t="str">
            <v>09/04/2019 11:26</v>
          </cell>
          <cell r="J415" t="str">
            <v>500094</v>
          </cell>
          <cell r="K415" t="str">
            <v>PITSS</v>
          </cell>
          <cell r="L415" t="str">
            <v>ASP</v>
          </cell>
          <cell r="M415" t="str">
            <v>OFFICE DEPOT DE MEXICO SA DE CV</v>
          </cell>
          <cell r="N415" t="str">
            <v>AV FRANCISCO I MADERO 403 SUR</v>
          </cell>
          <cell r="O415" t="str">
            <v>CIUDAD MADERO-TAM</v>
          </cell>
          <cell r="P415">
            <v>0</v>
          </cell>
          <cell r="Q415" t="str">
            <v>INTERIOR</v>
          </cell>
          <cell r="R415">
            <v>34</v>
          </cell>
          <cell r="S415" t="str">
            <v>Entre 31 y 60</v>
          </cell>
          <cell r="T415" t="str">
            <v>Entry Production Color Low/Mid</v>
          </cell>
          <cell r="U415" t="str">
            <v>Entry Production</v>
          </cell>
          <cell r="V415" t="str">
            <v>Otras</v>
          </cell>
          <cell r="W415" t="str">
            <v>3-Entre 31 y 60</v>
          </cell>
          <cell r="X415">
            <v>1.1000000000000001</v>
          </cell>
          <cell r="Y415">
            <v>1730.3000000000004</v>
          </cell>
          <cell r="Z415">
            <v>1</v>
          </cell>
          <cell r="AA415">
            <v>2.9</v>
          </cell>
          <cell r="AB415">
            <v>6</v>
          </cell>
          <cell r="AC415">
            <v>0.48333333333333334</v>
          </cell>
          <cell r="AD415">
            <v>0</v>
          </cell>
          <cell r="AE415">
            <v>0</v>
          </cell>
          <cell r="AF415">
            <v>43566</v>
          </cell>
          <cell r="AG415">
            <v>43567</v>
          </cell>
          <cell r="AH415">
            <v>1</v>
          </cell>
          <cell r="AI415" t="str">
            <v>0-1 día</v>
          </cell>
          <cell r="AJ415">
            <v>0</v>
          </cell>
          <cell r="AK415">
            <v>0</v>
          </cell>
          <cell r="AL415">
            <v>0</v>
          </cell>
          <cell r="AM415">
            <v>1730.3000000000004</v>
          </cell>
          <cell r="AN415">
            <v>1730.3</v>
          </cell>
          <cell r="AO415">
            <v>1</v>
          </cell>
        </row>
        <row r="416">
          <cell r="B416" t="str">
            <v>0C7X2468321</v>
          </cell>
          <cell r="C416" t="str">
            <v>0C7X246832</v>
          </cell>
          <cell r="D416" t="str">
            <v>ABR-19</v>
          </cell>
          <cell r="E416">
            <v>1</v>
          </cell>
          <cell r="F416" t="str">
            <v>2019539</v>
          </cell>
          <cell r="G416" t="str">
            <v>SR MANTENIMIENTO CORRECTIVO</v>
          </cell>
          <cell r="H416" t="str">
            <v>3657</v>
          </cell>
          <cell r="I416" t="str">
            <v>03/04/2019 14:32</v>
          </cell>
          <cell r="J416" t="str">
            <v>500163</v>
          </cell>
          <cell r="K416" t="str">
            <v>PITSS</v>
          </cell>
          <cell r="L416" t="str">
            <v>ASP</v>
          </cell>
          <cell r="M416" t="str">
            <v>AXA SEGUROS SA DE CV</v>
          </cell>
          <cell r="N416" t="str">
            <v>ADOLFO LOPEZ MATEOS MZ 3 LT 1 LOCAL 1</v>
          </cell>
          <cell r="O416" t="str">
            <v>Ciudad Victoria-TAM</v>
          </cell>
          <cell r="P416">
            <v>0</v>
          </cell>
          <cell r="Q416" t="str">
            <v>INTERIOR</v>
          </cell>
          <cell r="R416">
            <v>54</v>
          </cell>
          <cell r="S416" t="str">
            <v>Entre 31 y 60</v>
          </cell>
          <cell r="T416" t="str">
            <v>A4 Mono MFPs</v>
          </cell>
          <cell r="U416" t="str">
            <v>A4</v>
          </cell>
          <cell r="V416" t="str">
            <v>Ciudad principal</v>
          </cell>
          <cell r="W416" t="str">
            <v>1-Entre 31 y 60</v>
          </cell>
          <cell r="X416">
            <v>0.8</v>
          </cell>
          <cell r="Y416">
            <v>572.00000000000011</v>
          </cell>
          <cell r="Z416">
            <v>1</v>
          </cell>
          <cell r="AA416">
            <v>6.47</v>
          </cell>
          <cell r="AB416">
            <v>5</v>
          </cell>
          <cell r="AC416">
            <v>1.294</v>
          </cell>
          <cell r="AD416">
            <v>7.350000000000001E-2</v>
          </cell>
          <cell r="AE416">
            <v>-52.552500000000016</v>
          </cell>
          <cell r="AF416">
            <v>43567</v>
          </cell>
          <cell r="AG416">
            <v>43567</v>
          </cell>
          <cell r="AH416">
            <v>0</v>
          </cell>
          <cell r="AI416" t="str">
            <v>0-1 día</v>
          </cell>
          <cell r="AJ416">
            <v>0</v>
          </cell>
          <cell r="AK416">
            <v>0</v>
          </cell>
          <cell r="AL416">
            <v>0</v>
          </cell>
          <cell r="AM416">
            <v>572.00000000000011</v>
          </cell>
          <cell r="AN416">
            <v>533.86665474999995</v>
          </cell>
          <cell r="AO416">
            <v>1</v>
          </cell>
        </row>
        <row r="417">
          <cell r="B417" t="str">
            <v>0EX92999014</v>
          </cell>
          <cell r="C417" t="str">
            <v>0EX9299901</v>
          </cell>
          <cell r="D417" t="str">
            <v>ABR-19</v>
          </cell>
          <cell r="E417">
            <v>1</v>
          </cell>
          <cell r="F417" t="str">
            <v>2023745</v>
          </cell>
          <cell r="G417" t="str">
            <v>SR MANTENIMIENTO CORRECTIVO</v>
          </cell>
          <cell r="H417" t="str">
            <v>5866</v>
          </cell>
          <cell r="I417" t="str">
            <v>11/04/2019 15:22</v>
          </cell>
          <cell r="J417" t="str">
            <v>500094</v>
          </cell>
          <cell r="K417" t="str">
            <v>PITSS</v>
          </cell>
          <cell r="L417" t="str">
            <v>ASP</v>
          </cell>
          <cell r="M417" t="str">
            <v>OFFICE DEPOT DE MEXICO SA DE CV</v>
          </cell>
          <cell r="N417" t="str">
            <v>AV HIDALGO No 5309</v>
          </cell>
          <cell r="O417" t="str">
            <v>Tampico-TAM</v>
          </cell>
          <cell r="P417">
            <v>0</v>
          </cell>
          <cell r="Q417" t="str">
            <v>INTERIOR</v>
          </cell>
          <cell r="R417">
            <v>2</v>
          </cell>
          <cell r="S417" t="str">
            <v>&lt;=3</v>
          </cell>
          <cell r="T417" t="str">
            <v>Departmental Digital</v>
          </cell>
          <cell r="U417" t="str">
            <v>A3</v>
          </cell>
          <cell r="V417" t="str">
            <v>Ciudad principal</v>
          </cell>
          <cell r="W417" t="str">
            <v>2-&lt;=3</v>
          </cell>
          <cell r="X417">
            <v>0</v>
          </cell>
          <cell r="Y417">
            <v>0</v>
          </cell>
          <cell r="Z417">
            <v>1</v>
          </cell>
          <cell r="AA417">
            <v>2.13</v>
          </cell>
          <cell r="AB417">
            <v>5</v>
          </cell>
          <cell r="AC417">
            <v>0.42599999999999999</v>
          </cell>
          <cell r="AD417">
            <v>0</v>
          </cell>
          <cell r="AE417">
            <v>0</v>
          </cell>
          <cell r="AF417">
            <v>43567</v>
          </cell>
          <cell r="AG417">
            <v>43567</v>
          </cell>
          <cell r="AH417">
            <v>0</v>
          </cell>
          <cell r="AI417" t="str">
            <v>0-1 día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1501.5</v>
          </cell>
          <cell r="AO417">
            <v>4</v>
          </cell>
        </row>
        <row r="418">
          <cell r="B418" t="str">
            <v>0D6X4683701</v>
          </cell>
          <cell r="C418" t="str">
            <v>0D6X468370</v>
          </cell>
          <cell r="D418" t="str">
            <v>ABR-19</v>
          </cell>
          <cell r="E418">
            <v>1</v>
          </cell>
          <cell r="F418" t="str">
            <v>2023741</v>
          </cell>
          <cell r="G418" t="str">
            <v>SR MANTENIMIENTO CORRECTIVO</v>
          </cell>
          <cell r="H418" t="str">
            <v>4625</v>
          </cell>
          <cell r="I418" t="str">
            <v>11/04/2019 15:19</v>
          </cell>
          <cell r="J418" t="str">
            <v>800146</v>
          </cell>
          <cell r="K418" t="str">
            <v>PITSS</v>
          </cell>
          <cell r="L418" t="str">
            <v>ASP</v>
          </cell>
          <cell r="M418" t="str">
            <v>HONEYWELL AUTOMOTIVE DE MEXICO S DE RL DE CV</v>
          </cell>
          <cell r="N418" t="str">
            <v>CIRCUITO MEXICO No 145</v>
          </cell>
          <cell r="O418" t="str">
            <v>San Luis Potosi-SLP</v>
          </cell>
          <cell r="P418">
            <v>0</v>
          </cell>
          <cell r="Q418" t="str">
            <v>INTERIOR</v>
          </cell>
          <cell r="R418">
            <v>511</v>
          </cell>
          <cell r="S418" t="str">
            <v>&gt;60</v>
          </cell>
          <cell r="T418" t="str">
            <v>Entry Mono Printers</v>
          </cell>
          <cell r="U418" t="str">
            <v>A4</v>
          </cell>
          <cell r="V418" t="str">
            <v>Ciudad principal</v>
          </cell>
          <cell r="W418" t="str">
            <v>1-&gt;60</v>
          </cell>
          <cell r="X418">
            <v>1.05</v>
          </cell>
          <cell r="Y418">
            <v>750.75000000000011</v>
          </cell>
          <cell r="Z418">
            <v>1</v>
          </cell>
          <cell r="AA418">
            <v>5.35</v>
          </cell>
          <cell r="AB418">
            <v>5</v>
          </cell>
          <cell r="AC418">
            <v>1.0699999999999998</v>
          </cell>
          <cell r="AD418">
            <v>1.749999999999996E-2</v>
          </cell>
          <cell r="AE418">
            <v>-12.512499999999973</v>
          </cell>
          <cell r="AF418">
            <v>43567</v>
          </cell>
          <cell r="AG418">
            <v>43567</v>
          </cell>
          <cell r="AH418">
            <v>0</v>
          </cell>
          <cell r="AI418" t="str">
            <v>0-1 día</v>
          </cell>
          <cell r="AJ418">
            <v>0</v>
          </cell>
          <cell r="AK418">
            <v>0</v>
          </cell>
          <cell r="AL418">
            <v>0</v>
          </cell>
          <cell r="AM418">
            <v>750.75000000000011</v>
          </cell>
          <cell r="AN418">
            <v>0</v>
          </cell>
          <cell r="AO418">
            <v>1</v>
          </cell>
        </row>
        <row r="419">
          <cell r="B419" t="str">
            <v>0VGW6243912</v>
          </cell>
          <cell r="C419" t="str">
            <v>0VGW624391</v>
          </cell>
          <cell r="D419" t="str">
            <v>ABR-19</v>
          </cell>
          <cell r="E419">
            <v>1</v>
          </cell>
          <cell r="F419" t="str">
            <v>2024093</v>
          </cell>
          <cell r="G419" t="str">
            <v>SR MANTENIMIENTO CORRECTIVO</v>
          </cell>
          <cell r="H419" t="str">
            <v>1251</v>
          </cell>
          <cell r="I419" t="str">
            <v>12/04/2019 09:49</v>
          </cell>
          <cell r="J419" t="str">
            <v>500161</v>
          </cell>
          <cell r="K419" t="str">
            <v>PITSS</v>
          </cell>
          <cell r="L419" t="str">
            <v>ASP</v>
          </cell>
          <cell r="M419" t="str">
            <v>COPY MARTZ PROFESIONAL SA DE CV</v>
          </cell>
          <cell r="N419" t="str">
            <v>CALLE 15 NUM 105</v>
          </cell>
          <cell r="O419" t="str">
            <v>CHIHUAHUA-CHIH</v>
          </cell>
          <cell r="P419">
            <v>0</v>
          </cell>
          <cell r="Q419" t="str">
            <v>INTERIOR</v>
          </cell>
          <cell r="R419">
            <v>14</v>
          </cell>
          <cell r="S419" t="str">
            <v>Entre 7 y 15</v>
          </cell>
          <cell r="T419" t="str">
            <v>Entry Production Color Low/Mid</v>
          </cell>
          <cell r="U419" t="str">
            <v>Entry Production</v>
          </cell>
          <cell r="V419" t="str">
            <v>Ciudad principal</v>
          </cell>
          <cell r="W419" t="str">
            <v>3-Entre 7 y 15</v>
          </cell>
          <cell r="X419">
            <v>0.8</v>
          </cell>
          <cell r="Y419">
            <v>1258.4000000000003</v>
          </cell>
          <cell r="Z419">
            <v>1</v>
          </cell>
          <cell r="AA419">
            <v>0.43</v>
          </cell>
          <cell r="AB419">
            <v>4</v>
          </cell>
          <cell r="AC419">
            <v>0.1075</v>
          </cell>
          <cell r="AD419">
            <v>0</v>
          </cell>
          <cell r="AE419">
            <v>0</v>
          </cell>
          <cell r="AF419">
            <v>43567</v>
          </cell>
          <cell r="AG419">
            <v>43567</v>
          </cell>
          <cell r="AH419">
            <v>0</v>
          </cell>
          <cell r="AI419" t="str">
            <v>0-1 día</v>
          </cell>
          <cell r="AJ419">
            <v>0</v>
          </cell>
          <cell r="AK419">
            <v>0</v>
          </cell>
          <cell r="AL419">
            <v>0</v>
          </cell>
          <cell r="AM419">
            <v>1258.4000000000003</v>
          </cell>
          <cell r="AN419">
            <v>1258.4000000000001</v>
          </cell>
          <cell r="AO419">
            <v>4</v>
          </cell>
        </row>
        <row r="420">
          <cell r="B420" t="str">
            <v>0XLT2691721</v>
          </cell>
          <cell r="C420" t="str">
            <v>0XLT269172</v>
          </cell>
          <cell r="D420" t="str">
            <v>ABR-19</v>
          </cell>
          <cell r="E420">
            <v>1</v>
          </cell>
          <cell r="F420" t="str">
            <v>2023565</v>
          </cell>
          <cell r="G420" t="str">
            <v>SR MANTENIMIENTO CORRECTIVO</v>
          </cell>
          <cell r="H420" t="str">
            <v>4603</v>
          </cell>
          <cell r="I420" t="str">
            <v>11/04/2019 11:46</v>
          </cell>
          <cell r="J420" t="str">
            <v>500163</v>
          </cell>
          <cell r="K420" t="str">
            <v>PITSS</v>
          </cell>
          <cell r="L420" t="str">
            <v>ASP</v>
          </cell>
          <cell r="M420" t="str">
            <v>APTIV CONTRACT SERVICES NORESTE S DE RL DE CV</v>
          </cell>
          <cell r="N420" t="str">
            <v>TRANSFORMACION LT 3B MZ N SECCION II</v>
          </cell>
          <cell r="O420" t="str">
            <v>Ciudad Victoria-TAM</v>
          </cell>
          <cell r="P420">
            <v>0</v>
          </cell>
          <cell r="Q420" t="str">
            <v>INTERIOR</v>
          </cell>
          <cell r="R420">
            <v>87</v>
          </cell>
          <cell r="S420" t="str">
            <v>&gt;60</v>
          </cell>
          <cell r="T420" t="str">
            <v>Entry Mono Printers</v>
          </cell>
          <cell r="U420" t="str">
            <v>A4</v>
          </cell>
          <cell r="V420" t="str">
            <v>Ciudad principal</v>
          </cell>
          <cell r="W420" t="str">
            <v>1-&gt;60</v>
          </cell>
          <cell r="X420">
            <v>1.05</v>
          </cell>
          <cell r="Y420">
            <v>750.75000000000011</v>
          </cell>
          <cell r="Z420">
            <v>1</v>
          </cell>
          <cell r="AA420">
            <v>9.9</v>
          </cell>
          <cell r="AB420">
            <v>5</v>
          </cell>
          <cell r="AC420">
            <v>1.98</v>
          </cell>
          <cell r="AD420">
            <v>0.245</v>
          </cell>
          <cell r="AE420">
            <v>-175.17500000000001</v>
          </cell>
          <cell r="AF420">
            <v>43567</v>
          </cell>
          <cell r="AG420">
            <v>43567</v>
          </cell>
          <cell r="AH420">
            <v>0</v>
          </cell>
          <cell r="AI420" t="str">
            <v>0-1 día</v>
          </cell>
          <cell r="AJ420">
            <v>0</v>
          </cell>
          <cell r="AK420">
            <v>0</v>
          </cell>
          <cell r="AL420">
            <v>0</v>
          </cell>
          <cell r="AM420">
            <v>750.75000000000011</v>
          </cell>
          <cell r="AN420">
            <v>750.75</v>
          </cell>
          <cell r="AO420">
            <v>1</v>
          </cell>
        </row>
        <row r="421">
          <cell r="B421" t="str">
            <v>0A1H0208741</v>
          </cell>
          <cell r="C421" t="str">
            <v>0A1H020874</v>
          </cell>
          <cell r="D421" t="str">
            <v>ABR-19</v>
          </cell>
          <cell r="E421">
            <v>1</v>
          </cell>
          <cell r="F421" t="str">
            <v>2024181</v>
          </cell>
          <cell r="G421" t="str">
            <v>SR MANTENIMIENTO CORRECTIVO</v>
          </cell>
          <cell r="H421" t="str">
            <v>6705</v>
          </cell>
          <cell r="I421" t="str">
            <v>12/04/2019 12:09</v>
          </cell>
          <cell r="J421" t="str">
            <v>800183</v>
          </cell>
          <cell r="K421" t="str">
            <v>PITSS</v>
          </cell>
          <cell r="L421" t="str">
            <v>ASP</v>
          </cell>
          <cell r="M421" t="str">
            <v>TELEFONOS DE MEXICO SA B DE CV</v>
          </cell>
          <cell r="N421" t="str">
            <v>FRESNO 1161</v>
          </cell>
          <cell r="O421" t="str">
            <v>GUADALAJARA-JAL</v>
          </cell>
          <cell r="P421">
            <v>0</v>
          </cell>
          <cell r="Q421" t="str">
            <v>INTERIOR</v>
          </cell>
          <cell r="R421">
            <v>1520</v>
          </cell>
          <cell r="S421" t="str">
            <v>&gt;60</v>
          </cell>
          <cell r="T421" t="str">
            <v>WF Mono Systems and Legacy Color</v>
          </cell>
          <cell r="U421" t="str">
            <v>WF</v>
          </cell>
          <cell r="V421" t="str">
            <v>Ciudad principal</v>
          </cell>
          <cell r="W421" t="str">
            <v>3-&gt;60</v>
          </cell>
          <cell r="X421">
            <v>1.1499999999999999</v>
          </cell>
          <cell r="Y421">
            <v>1808.95</v>
          </cell>
          <cell r="Z421">
            <v>1</v>
          </cell>
          <cell r="AA421">
            <v>2.85</v>
          </cell>
          <cell r="AB421">
            <v>4</v>
          </cell>
          <cell r="AC421">
            <v>0.71250000000000002</v>
          </cell>
          <cell r="AD421">
            <v>0</v>
          </cell>
          <cell r="AE421">
            <v>0</v>
          </cell>
          <cell r="AF421">
            <v>43567</v>
          </cell>
          <cell r="AG421">
            <v>43567</v>
          </cell>
          <cell r="AH421">
            <v>0</v>
          </cell>
          <cell r="AI421" t="str">
            <v>0-1 día</v>
          </cell>
          <cell r="AJ421">
            <v>0</v>
          </cell>
          <cell r="AK421">
            <v>0</v>
          </cell>
          <cell r="AL421">
            <v>0</v>
          </cell>
          <cell r="AM421">
            <v>1808.95</v>
          </cell>
          <cell r="AN421">
            <v>0</v>
          </cell>
          <cell r="AO421">
            <v>1</v>
          </cell>
        </row>
        <row r="422">
          <cell r="B422" t="str">
            <v>0EX92827981</v>
          </cell>
          <cell r="C422" t="str">
            <v>0EX9282798</v>
          </cell>
          <cell r="D422" t="str">
            <v>ABR-19</v>
          </cell>
          <cell r="E422">
            <v>1</v>
          </cell>
          <cell r="F422" t="str">
            <v>2021589</v>
          </cell>
          <cell r="G422" t="str">
            <v>SR MANTENIMIENTO CORRECTIVO</v>
          </cell>
          <cell r="H422" t="str">
            <v>5865</v>
          </cell>
          <cell r="I422" t="str">
            <v>08/04/2019 10:59</v>
          </cell>
          <cell r="J422" t="str">
            <v>100038</v>
          </cell>
          <cell r="K422" t="str">
            <v>PITSS</v>
          </cell>
          <cell r="L422" t="str">
            <v>ASP</v>
          </cell>
          <cell r="M422" t="str">
            <v>DART SA DE CV</v>
          </cell>
          <cell r="N422" t="str">
            <v>RODOLFO PADRON No 9</v>
          </cell>
          <cell r="O422" t="str">
            <v>Mexico-MEX</v>
          </cell>
          <cell r="P422">
            <v>0</v>
          </cell>
          <cell r="Q422" t="str">
            <v>INTERIOR</v>
          </cell>
          <cell r="R422">
            <v>24</v>
          </cell>
          <cell r="S422" t="str">
            <v>Entre 16 y 30</v>
          </cell>
          <cell r="T422" t="str">
            <v>Departmental Digital</v>
          </cell>
          <cell r="U422" t="str">
            <v>A3</v>
          </cell>
          <cell r="V422" t="str">
            <v>Ciudad principal</v>
          </cell>
          <cell r="W422" t="str">
            <v>2-Entre 16 y 30</v>
          </cell>
          <cell r="X422">
            <v>0.8</v>
          </cell>
          <cell r="Y422">
            <v>1092</v>
          </cell>
          <cell r="Z422">
            <v>1</v>
          </cell>
          <cell r="AA422">
            <v>4.0199999999999996</v>
          </cell>
          <cell r="AB422">
            <v>5</v>
          </cell>
          <cell r="AC422">
            <v>0.80399999999999994</v>
          </cell>
          <cell r="AD422">
            <v>0</v>
          </cell>
          <cell r="AE422">
            <v>0</v>
          </cell>
          <cell r="AF422">
            <v>43567</v>
          </cell>
          <cell r="AG422">
            <v>43567</v>
          </cell>
          <cell r="AH422">
            <v>0</v>
          </cell>
          <cell r="AI422" t="str">
            <v>0-1 día</v>
          </cell>
          <cell r="AJ422">
            <v>0</v>
          </cell>
          <cell r="AK422">
            <v>0</v>
          </cell>
          <cell r="AL422">
            <v>0</v>
          </cell>
          <cell r="AM422">
            <v>1092</v>
          </cell>
          <cell r="AN422">
            <v>1092</v>
          </cell>
          <cell r="AO422">
            <v>1</v>
          </cell>
        </row>
        <row r="423">
          <cell r="B423" t="str">
            <v>06HB0066251</v>
          </cell>
          <cell r="C423" t="str">
            <v>06HB006625</v>
          </cell>
          <cell r="D423" t="str">
            <v>ABR-19</v>
          </cell>
          <cell r="E423">
            <v>1</v>
          </cell>
          <cell r="F423" t="str">
            <v>2023405</v>
          </cell>
          <cell r="G423" t="str">
            <v>SR MANTENIMIENTO CORRECTIVO</v>
          </cell>
          <cell r="H423" t="str">
            <v>4000</v>
          </cell>
          <cell r="I423" t="str">
            <v>11/04/2019 08:42</v>
          </cell>
          <cell r="J423" t="str">
            <v>500036</v>
          </cell>
          <cell r="K423" t="str">
            <v>PITSS</v>
          </cell>
          <cell r="L423" t="str">
            <v>ASP</v>
          </cell>
          <cell r="M423" t="str">
            <v>JOSE PEDRO ESPINOZA ELIZONDO</v>
          </cell>
          <cell r="N423" t="str">
            <v>FLAMINGO No 110</v>
          </cell>
          <cell r="O423" t="str">
            <v>San Nicolas De Los G</v>
          </cell>
          <cell r="P423">
            <v>0</v>
          </cell>
          <cell r="Q423" t="str">
            <v>INTERIOR</v>
          </cell>
          <cell r="R423">
            <v>2688</v>
          </cell>
          <cell r="S423" t="str">
            <v>&gt;60</v>
          </cell>
          <cell r="T423" t="str">
            <v>Entry Mono Printers</v>
          </cell>
          <cell r="U423" t="str">
            <v>A4</v>
          </cell>
          <cell r="V423" t="str">
            <v>Ciudad principal</v>
          </cell>
          <cell r="W423" t="str">
            <v>1-&gt;60</v>
          </cell>
          <cell r="X423">
            <v>1.05</v>
          </cell>
          <cell r="Y423">
            <v>750.75000000000011</v>
          </cell>
          <cell r="Z423">
            <v>1</v>
          </cell>
          <cell r="AA423">
            <v>4.38</v>
          </cell>
          <cell r="AB423">
            <v>5</v>
          </cell>
          <cell r="AC423">
            <v>0.876</v>
          </cell>
          <cell r="AD423">
            <v>0</v>
          </cell>
          <cell r="AE423">
            <v>0</v>
          </cell>
          <cell r="AF423">
            <v>43566</v>
          </cell>
          <cell r="AG423">
            <v>43567</v>
          </cell>
          <cell r="AH423">
            <v>1</v>
          </cell>
          <cell r="AI423" t="str">
            <v>0-1 día</v>
          </cell>
          <cell r="AJ423">
            <v>0</v>
          </cell>
          <cell r="AK423">
            <v>0</v>
          </cell>
          <cell r="AL423">
            <v>0</v>
          </cell>
          <cell r="AM423">
            <v>750.75000000000011</v>
          </cell>
          <cell r="AN423" t="e">
            <v>#N/A</v>
          </cell>
          <cell r="AO423">
            <v>1</v>
          </cell>
        </row>
        <row r="424">
          <cell r="B424" t="str">
            <v>0BG29516631</v>
          </cell>
          <cell r="C424" t="str">
            <v>0BG2951663</v>
          </cell>
          <cell r="D424" t="str">
            <v>ABR-19</v>
          </cell>
          <cell r="E424">
            <v>1</v>
          </cell>
          <cell r="F424" t="str">
            <v>2023401</v>
          </cell>
          <cell r="G424" t="str">
            <v>SR MANTENIMIENTO CORRECTIVO</v>
          </cell>
          <cell r="H424" t="str">
            <v>4395</v>
          </cell>
          <cell r="I424" t="str">
            <v>11/04/2019 08:32</v>
          </cell>
          <cell r="J424" t="str">
            <v>100037</v>
          </cell>
          <cell r="K424" t="str">
            <v>PITSS</v>
          </cell>
          <cell r="L424" t="str">
            <v>ASP</v>
          </cell>
          <cell r="M424" t="str">
            <v>OFFICE DEPOT DE MEXICO SA DE CV</v>
          </cell>
          <cell r="N424" t="str">
            <v>BLV ALFREDO DEL MAZO 805</v>
          </cell>
          <cell r="O424" t="str">
            <v>TOLUCA-MEX</v>
          </cell>
          <cell r="P424">
            <v>0</v>
          </cell>
          <cell r="Q424" t="str">
            <v>INTERIOR</v>
          </cell>
          <cell r="R424">
            <v>42</v>
          </cell>
          <cell r="S424" t="str">
            <v>Entre 31 y 60</v>
          </cell>
          <cell r="T424" t="str">
            <v>Light Production Digital Business</v>
          </cell>
          <cell r="U424" t="str">
            <v>Entry Production</v>
          </cell>
          <cell r="V424" t="str">
            <v>Ciudad principal</v>
          </cell>
          <cell r="W424" t="str">
            <v>3-Entre 31 y 60</v>
          </cell>
          <cell r="X424">
            <v>1.1000000000000001</v>
          </cell>
          <cell r="Y424">
            <v>1730.3000000000004</v>
          </cell>
          <cell r="Z424">
            <v>1</v>
          </cell>
          <cell r="AA424">
            <v>4</v>
          </cell>
          <cell r="AB424">
            <v>4</v>
          </cell>
          <cell r="AC424">
            <v>1</v>
          </cell>
          <cell r="AD424">
            <v>0</v>
          </cell>
          <cell r="AE424">
            <v>0</v>
          </cell>
          <cell r="AF424">
            <v>43567</v>
          </cell>
          <cell r="AG424">
            <v>43567</v>
          </cell>
          <cell r="AH424">
            <v>0</v>
          </cell>
          <cell r="AI424" t="str">
            <v>0-1 día</v>
          </cell>
          <cell r="AJ424">
            <v>0</v>
          </cell>
          <cell r="AK424">
            <v>0</v>
          </cell>
          <cell r="AL424">
            <v>0</v>
          </cell>
          <cell r="AM424">
            <v>1730.3000000000004</v>
          </cell>
          <cell r="AN424">
            <v>1651.65</v>
          </cell>
          <cell r="AO424">
            <v>1</v>
          </cell>
        </row>
        <row r="425">
          <cell r="B425" t="str">
            <v>0E2B6541281</v>
          </cell>
          <cell r="C425" t="str">
            <v>0E2B654128</v>
          </cell>
          <cell r="D425" t="str">
            <v>ABR-19</v>
          </cell>
          <cell r="E425">
            <v>1</v>
          </cell>
          <cell r="F425" t="str">
            <v>2023141</v>
          </cell>
          <cell r="G425" t="str">
            <v>SR MANTENIMIENTO CORRECTIVO</v>
          </cell>
          <cell r="H425" t="str">
            <v>0070</v>
          </cell>
          <cell r="I425" t="str">
            <v>10/04/2019 14:40</v>
          </cell>
          <cell r="J425" t="str">
            <v>800072</v>
          </cell>
          <cell r="K425" t="str">
            <v>PITSS</v>
          </cell>
          <cell r="L425" t="str">
            <v>ASP</v>
          </cell>
          <cell r="M425" t="str">
            <v>OFFICE DEPOT DE MEXICO SA DE CV</v>
          </cell>
          <cell r="N425" t="str">
            <v>AV AMERICAS No 655</v>
          </cell>
          <cell r="O425" t="str">
            <v>Guadalajara-JAL</v>
          </cell>
          <cell r="P425">
            <v>0</v>
          </cell>
          <cell r="Q425" t="str">
            <v>INTERIOR</v>
          </cell>
          <cell r="R425">
            <v>43</v>
          </cell>
          <cell r="S425" t="str">
            <v>Entre 31 y 60</v>
          </cell>
          <cell r="T425" t="str">
            <v>Entry Production Color Low/Mid</v>
          </cell>
          <cell r="U425" t="str">
            <v>Entry Production</v>
          </cell>
          <cell r="V425" t="str">
            <v>Ciudad principal</v>
          </cell>
          <cell r="W425" t="str">
            <v>3-Entre 31 y 60</v>
          </cell>
          <cell r="X425">
            <v>1.1000000000000001</v>
          </cell>
          <cell r="Y425">
            <v>1730.3000000000004</v>
          </cell>
          <cell r="Z425">
            <v>1</v>
          </cell>
          <cell r="AA425">
            <v>1.66</v>
          </cell>
          <cell r="AB425">
            <v>4</v>
          </cell>
          <cell r="AC425">
            <v>0.41499999999999998</v>
          </cell>
          <cell r="AD425">
            <v>0</v>
          </cell>
          <cell r="AE425">
            <v>0</v>
          </cell>
          <cell r="AF425">
            <v>43567</v>
          </cell>
          <cell r="AG425">
            <v>43567</v>
          </cell>
          <cell r="AH425">
            <v>0</v>
          </cell>
          <cell r="AI425" t="str">
            <v>0-1 día</v>
          </cell>
          <cell r="AJ425">
            <v>0</v>
          </cell>
          <cell r="AK425">
            <v>0</v>
          </cell>
          <cell r="AL425">
            <v>0</v>
          </cell>
          <cell r="AM425">
            <v>1730.3000000000004</v>
          </cell>
          <cell r="AN425">
            <v>1651.65</v>
          </cell>
          <cell r="AO425">
            <v>1</v>
          </cell>
        </row>
        <row r="426">
          <cell r="B426" t="str">
            <v>08TB5726171</v>
          </cell>
          <cell r="C426" t="str">
            <v>08TB572617</v>
          </cell>
          <cell r="D426" t="str">
            <v>ABR-19</v>
          </cell>
          <cell r="E426">
            <v>1</v>
          </cell>
          <cell r="F426" t="str">
            <v>2023033</v>
          </cell>
          <cell r="G426" t="str">
            <v>SR MANTENIMIENTO CORRECTIVO</v>
          </cell>
          <cell r="H426" t="str">
            <v>8046</v>
          </cell>
          <cell r="I426" t="str">
            <v>10/04/2019 12:37</v>
          </cell>
          <cell r="J426" t="str">
            <v>500158</v>
          </cell>
          <cell r="K426" t="str">
            <v>PITSS</v>
          </cell>
          <cell r="L426" t="str">
            <v>ASP</v>
          </cell>
          <cell r="M426" t="str">
            <v>TECNOLOGIA DE ILUMINACION AUTOMOTRIZ SA DE CV</v>
          </cell>
          <cell r="N426" t="str">
            <v>AV DEL CHARRO No 1750 NTE</v>
          </cell>
          <cell r="O426" t="str">
            <v>Ciudad Juarez-CHIH</v>
          </cell>
          <cell r="P426">
            <v>0</v>
          </cell>
          <cell r="Q426" t="str">
            <v>INTERIOR</v>
          </cell>
          <cell r="R426">
            <v>391</v>
          </cell>
          <cell r="S426" t="str">
            <v>&gt;60</v>
          </cell>
          <cell r="T426" t="str">
            <v>A3 Office Color Laser MFPs</v>
          </cell>
          <cell r="U426" t="str">
            <v>A3</v>
          </cell>
          <cell r="V426" t="str">
            <v>Ciudad principal</v>
          </cell>
          <cell r="W426" t="str">
            <v>2-&gt;60</v>
          </cell>
          <cell r="X426">
            <v>1.1000000000000001</v>
          </cell>
          <cell r="Y426">
            <v>1501.5000000000002</v>
          </cell>
          <cell r="Z426">
            <v>1</v>
          </cell>
          <cell r="AA426">
            <v>0.96</v>
          </cell>
          <cell r="AB426">
            <v>5</v>
          </cell>
          <cell r="AC426">
            <v>0.192</v>
          </cell>
          <cell r="AD426">
            <v>0</v>
          </cell>
          <cell r="AE426">
            <v>0</v>
          </cell>
          <cell r="AF426">
            <v>43567</v>
          </cell>
          <cell r="AG426">
            <v>43567</v>
          </cell>
          <cell r="AH426">
            <v>0</v>
          </cell>
          <cell r="AI426" t="str">
            <v>0-1 día</v>
          </cell>
          <cell r="AJ426">
            <v>0</v>
          </cell>
          <cell r="AK426">
            <v>0</v>
          </cell>
          <cell r="AL426">
            <v>0</v>
          </cell>
          <cell r="AM426">
            <v>1501.5000000000002</v>
          </cell>
          <cell r="AN426">
            <v>1501.5</v>
          </cell>
          <cell r="AO426">
            <v>1</v>
          </cell>
        </row>
        <row r="427">
          <cell r="B427" t="str">
            <v>0MX47428561</v>
          </cell>
          <cell r="C427" t="str">
            <v>0MX4742856</v>
          </cell>
          <cell r="D427" t="str">
            <v>ABR-19</v>
          </cell>
          <cell r="E427">
            <v>1</v>
          </cell>
          <cell r="F427" t="str">
            <v>2022887</v>
          </cell>
          <cell r="G427" t="str">
            <v>SR MANTENIMIENTO CORRECTIVO</v>
          </cell>
          <cell r="H427" t="str">
            <v>7845</v>
          </cell>
          <cell r="I427" t="str">
            <v>10/04/2019 10:03</v>
          </cell>
          <cell r="J427" t="str">
            <v>500155</v>
          </cell>
          <cell r="K427" t="str">
            <v>PITSS</v>
          </cell>
          <cell r="L427" t="str">
            <v>ASP</v>
          </cell>
          <cell r="M427" t="str">
            <v>HONEYWELL AUTOMOTIVE DE MEXICO S DE RL DE CV</v>
          </cell>
          <cell r="N427" t="str">
            <v>8102 AV MIGUEL DE LA MADRID</v>
          </cell>
          <cell r="O427" t="str">
            <v>Juarez-CHIH</v>
          </cell>
          <cell r="P427">
            <v>0</v>
          </cell>
          <cell r="Q427" t="str">
            <v>INTERIOR</v>
          </cell>
          <cell r="R427">
            <v>56</v>
          </cell>
          <cell r="S427" t="str">
            <v>Entre 31 y 60</v>
          </cell>
          <cell r="T427" t="str">
            <v>A3 Office Color Laser MFPs</v>
          </cell>
          <cell r="U427" t="str">
            <v>A3</v>
          </cell>
          <cell r="V427" t="str">
            <v>Ciudad principal</v>
          </cell>
          <cell r="W427" t="str">
            <v>2-Entre 31 y 60</v>
          </cell>
          <cell r="X427">
            <v>1.05</v>
          </cell>
          <cell r="Y427">
            <v>1433.25</v>
          </cell>
          <cell r="Z427">
            <v>1</v>
          </cell>
          <cell r="AA427">
            <v>1.45</v>
          </cell>
          <cell r="AB427">
            <v>5</v>
          </cell>
          <cell r="AC427">
            <v>0.28999999999999998</v>
          </cell>
          <cell r="AD427">
            <v>0</v>
          </cell>
          <cell r="AE427">
            <v>0</v>
          </cell>
          <cell r="AF427">
            <v>43567</v>
          </cell>
          <cell r="AG427">
            <v>43567</v>
          </cell>
          <cell r="AH427">
            <v>0</v>
          </cell>
          <cell r="AI427" t="str">
            <v>0-1 día</v>
          </cell>
          <cell r="AJ427">
            <v>0</v>
          </cell>
          <cell r="AK427">
            <v>0</v>
          </cell>
          <cell r="AL427">
            <v>0</v>
          </cell>
          <cell r="AM427">
            <v>1433.25</v>
          </cell>
          <cell r="AN427">
            <v>1433.25</v>
          </cell>
          <cell r="AO427">
            <v>1</v>
          </cell>
        </row>
        <row r="428">
          <cell r="B428" t="str">
            <v>09HB9181111</v>
          </cell>
          <cell r="C428" t="str">
            <v>09HB918111</v>
          </cell>
          <cell r="D428" t="str">
            <v>ABR-19</v>
          </cell>
          <cell r="E428">
            <v>1</v>
          </cell>
          <cell r="F428" t="str">
            <v>2022817</v>
          </cell>
          <cell r="G428" t="str">
            <v>SR INSTALACION DE EQUIPO</v>
          </cell>
          <cell r="H428" t="str">
            <v>4002</v>
          </cell>
          <cell r="I428" t="str">
            <v>10/04/2019 08:38</v>
          </cell>
          <cell r="J428" t="str">
            <v>800197</v>
          </cell>
          <cell r="K428" t="str">
            <v>PITSS</v>
          </cell>
          <cell r="L428" t="str">
            <v>ASP</v>
          </cell>
          <cell r="M428" t="str">
            <v>HONEYWELL AUTOMOTIVE DE MEXICO S DE RL DE CV</v>
          </cell>
          <cell r="N428" t="str">
            <v>AV CENTRAL No 380</v>
          </cell>
          <cell r="O428" t="str">
            <v>San Luis Potosi-SLP</v>
          </cell>
          <cell r="P428">
            <v>0</v>
          </cell>
          <cell r="Q428" t="str">
            <v>INTERIOR</v>
          </cell>
          <cell r="R428" t="str">
            <v xml:space="preserve">  </v>
          </cell>
          <cell r="S428" t="str">
            <v>&gt;60</v>
          </cell>
          <cell r="T428" t="str">
            <v>A4 Mono MFPs</v>
          </cell>
          <cell r="U428" t="str">
            <v>A4</v>
          </cell>
          <cell r="V428" t="str">
            <v>Ciudad principal</v>
          </cell>
          <cell r="W428" t="str">
            <v>1-&gt;60</v>
          </cell>
          <cell r="X428">
            <v>1</v>
          </cell>
          <cell r="Y428">
            <v>1072.5000000000002</v>
          </cell>
          <cell r="Z428">
            <v>0</v>
          </cell>
          <cell r="AA428">
            <v>5</v>
          </cell>
          <cell r="AB428">
            <v>5</v>
          </cell>
          <cell r="AC428">
            <v>1</v>
          </cell>
          <cell r="AD428">
            <v>0</v>
          </cell>
          <cell r="AE428">
            <v>0</v>
          </cell>
          <cell r="AF428">
            <v>43565</v>
          </cell>
          <cell r="AG428">
            <v>43567</v>
          </cell>
          <cell r="AH428">
            <v>2</v>
          </cell>
          <cell r="AI428" t="str">
            <v>2-3 días</v>
          </cell>
          <cell r="AJ428">
            <v>0</v>
          </cell>
          <cell r="AK428">
            <v>0</v>
          </cell>
          <cell r="AL428">
            <v>0</v>
          </cell>
          <cell r="AM428">
            <v>1072.5000000000002</v>
          </cell>
          <cell r="AN428">
            <v>0</v>
          </cell>
          <cell r="AO428">
            <v>1</v>
          </cell>
        </row>
        <row r="429">
          <cell r="B429" t="str">
            <v>0C4X0061531</v>
          </cell>
          <cell r="C429" t="str">
            <v>0C4X006153</v>
          </cell>
          <cell r="D429" t="str">
            <v>ABR-19</v>
          </cell>
          <cell r="E429">
            <v>1</v>
          </cell>
          <cell r="F429" t="str">
            <v>2022523</v>
          </cell>
          <cell r="G429" t="str">
            <v>SR MANTENIMIENTO CORRECTIVO</v>
          </cell>
          <cell r="H429" t="str">
            <v>3658</v>
          </cell>
          <cell r="I429" t="str">
            <v>09/04/2019 14:35</v>
          </cell>
          <cell r="J429" t="str">
            <v>500156</v>
          </cell>
          <cell r="K429" t="str">
            <v>PITSS</v>
          </cell>
          <cell r="L429" t="str">
            <v>ASP</v>
          </cell>
          <cell r="M429" t="str">
            <v>RADIOMOVIL DIPSA SA DE CV</v>
          </cell>
          <cell r="N429" t="str">
            <v>AV TECNOLOGICO No.  1770  INT.  4  PLAZA  GALERIAS</v>
          </cell>
          <cell r="O429" t="str">
            <v>Ciudad Juarez-CHIH</v>
          </cell>
          <cell r="P429">
            <v>0</v>
          </cell>
          <cell r="Q429" t="str">
            <v>INTERIOR</v>
          </cell>
          <cell r="R429">
            <v>239</v>
          </cell>
          <cell r="S429" t="str">
            <v>&gt;60</v>
          </cell>
          <cell r="T429" t="str">
            <v>A4 Mono MFPs</v>
          </cell>
          <cell r="U429" t="str">
            <v>A4</v>
          </cell>
          <cell r="V429" t="str">
            <v>Ciudad principal</v>
          </cell>
          <cell r="W429" t="str">
            <v>1-&gt;60</v>
          </cell>
          <cell r="X429">
            <v>1.05</v>
          </cell>
          <cell r="Y429">
            <v>750.75000000000011</v>
          </cell>
          <cell r="Z429">
            <v>1</v>
          </cell>
          <cell r="AA429">
            <v>0</v>
          </cell>
          <cell r="AB429">
            <v>5</v>
          </cell>
          <cell r="AC429">
            <v>0</v>
          </cell>
          <cell r="AD429">
            <v>0</v>
          </cell>
          <cell r="AE429">
            <v>0</v>
          </cell>
          <cell r="AF429">
            <v>43567</v>
          </cell>
          <cell r="AG429">
            <v>43567</v>
          </cell>
          <cell r="AH429">
            <v>0</v>
          </cell>
          <cell r="AI429" t="str">
            <v>0-1 día</v>
          </cell>
          <cell r="AJ429">
            <v>0</v>
          </cell>
          <cell r="AK429">
            <v>0</v>
          </cell>
          <cell r="AL429">
            <v>0</v>
          </cell>
          <cell r="AM429">
            <v>750.75000000000011</v>
          </cell>
          <cell r="AN429">
            <v>750.75</v>
          </cell>
          <cell r="AO429">
            <v>1</v>
          </cell>
        </row>
        <row r="430">
          <cell r="B430" t="str">
            <v>0C4X0029272</v>
          </cell>
          <cell r="C430" t="str">
            <v>0C4X002927</v>
          </cell>
          <cell r="D430" t="str">
            <v>ABR-19</v>
          </cell>
          <cell r="E430">
            <v>1</v>
          </cell>
          <cell r="F430" t="str">
            <v>2024199</v>
          </cell>
          <cell r="G430" t="str">
            <v>SR MANTENIMIENTO CORRECTIVO</v>
          </cell>
          <cell r="H430" t="str">
            <v>3658</v>
          </cell>
          <cell r="I430" t="str">
            <v>12/04/2019 12:28</v>
          </cell>
          <cell r="J430" t="str">
            <v>500161</v>
          </cell>
          <cell r="K430" t="str">
            <v>PITSS</v>
          </cell>
          <cell r="L430" t="str">
            <v>ASP</v>
          </cell>
          <cell r="M430" t="str">
            <v>RADIOMOVIL DIPSA SA DE CV</v>
          </cell>
          <cell r="N430" t="str">
            <v>AV GLANDORFF 3306</v>
          </cell>
          <cell r="O430" t="str">
            <v>CHIHUAHUA-CHIH</v>
          </cell>
          <cell r="P430">
            <v>0</v>
          </cell>
          <cell r="Q430" t="str">
            <v>INTERIOR</v>
          </cell>
          <cell r="R430">
            <v>8</v>
          </cell>
          <cell r="S430" t="str">
            <v>Entre 7 y 15</v>
          </cell>
          <cell r="T430" t="str">
            <v>A4 Mono MFPs</v>
          </cell>
          <cell r="U430" t="str">
            <v>A4</v>
          </cell>
          <cell r="V430" t="str">
            <v>Ciudad principal</v>
          </cell>
          <cell r="W430" t="str">
            <v>1-Entre 7 y 15</v>
          </cell>
          <cell r="X430">
            <v>0</v>
          </cell>
          <cell r="Y430">
            <v>0</v>
          </cell>
          <cell r="Z430">
            <v>1</v>
          </cell>
          <cell r="AA430">
            <v>1.28</v>
          </cell>
          <cell r="AB430">
            <v>5</v>
          </cell>
          <cell r="AC430">
            <v>0.25600000000000001</v>
          </cell>
          <cell r="AD430">
            <v>0</v>
          </cell>
          <cell r="AE430">
            <v>0</v>
          </cell>
          <cell r="AF430">
            <v>43567</v>
          </cell>
          <cell r="AG430">
            <v>43567</v>
          </cell>
          <cell r="AH430">
            <v>0</v>
          </cell>
          <cell r="AI430" t="str">
            <v>0-1 día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750.75</v>
          </cell>
          <cell r="AO430">
            <v>2</v>
          </cell>
        </row>
        <row r="431">
          <cell r="B431" t="str">
            <v>0E2B6590153</v>
          </cell>
          <cell r="C431" t="str">
            <v>0E2B659015</v>
          </cell>
          <cell r="D431" t="str">
            <v>ABR-19</v>
          </cell>
          <cell r="E431">
            <v>1</v>
          </cell>
          <cell r="F431" t="str">
            <v>2023983</v>
          </cell>
          <cell r="G431" t="str">
            <v>SR MANTENIMIENTO CORRECTIVO</v>
          </cell>
          <cell r="H431" t="str">
            <v>0070</v>
          </cell>
          <cell r="I431" t="str">
            <v>12/04/2019 07:49</v>
          </cell>
          <cell r="J431" t="str">
            <v>800027</v>
          </cell>
          <cell r="K431" t="str">
            <v>PITSS</v>
          </cell>
          <cell r="L431" t="str">
            <v>ASP</v>
          </cell>
          <cell r="M431" t="str">
            <v>OPERADORA OMX SA DE CV</v>
          </cell>
          <cell r="N431" t="str">
            <v>AV LOPEZ MATEOS SUR No 7000</v>
          </cell>
          <cell r="O431" t="str">
            <v>Tlajomulco De Zu&amp;Iga</v>
          </cell>
          <cell r="P431">
            <v>0</v>
          </cell>
          <cell r="Q431" t="str">
            <v>INTERIOR</v>
          </cell>
          <cell r="R431">
            <v>7</v>
          </cell>
          <cell r="S431" t="str">
            <v>Entre 7 y 15</v>
          </cell>
          <cell r="T431" t="str">
            <v>Entry Production Color Low/Mid</v>
          </cell>
          <cell r="U431" t="str">
            <v>Entry Production</v>
          </cell>
          <cell r="V431" t="str">
            <v>Ciudad principal</v>
          </cell>
          <cell r="W431" t="str">
            <v>3-Entre 7 y 15</v>
          </cell>
          <cell r="X431">
            <v>0.8</v>
          </cell>
          <cell r="Y431">
            <v>1258.4000000000003</v>
          </cell>
          <cell r="Z431">
            <v>1</v>
          </cell>
          <cell r="AA431">
            <v>2.62</v>
          </cell>
          <cell r="AB431">
            <v>4</v>
          </cell>
          <cell r="AC431">
            <v>0.65500000000000003</v>
          </cell>
          <cell r="AD431">
            <v>0</v>
          </cell>
          <cell r="AE431">
            <v>0</v>
          </cell>
          <cell r="AF431">
            <v>43567</v>
          </cell>
          <cell r="AG431">
            <v>43570</v>
          </cell>
          <cell r="AH431">
            <v>1</v>
          </cell>
          <cell r="AI431" t="str">
            <v>0-1 día</v>
          </cell>
          <cell r="AJ431">
            <v>0</v>
          </cell>
          <cell r="AK431">
            <v>0</v>
          </cell>
          <cell r="AL431">
            <v>0</v>
          </cell>
          <cell r="AM431">
            <v>1258.4000000000003</v>
          </cell>
          <cell r="AN431">
            <v>1258.4000000000001</v>
          </cell>
          <cell r="AO431">
            <v>3</v>
          </cell>
        </row>
        <row r="432">
          <cell r="B432" t="str">
            <v>0EX96621812</v>
          </cell>
          <cell r="C432" t="str">
            <v>0EX9662181</v>
          </cell>
          <cell r="D432" t="str">
            <v>ABR-19</v>
          </cell>
          <cell r="E432">
            <v>1</v>
          </cell>
          <cell r="F432" t="str">
            <v>2023985</v>
          </cell>
          <cell r="G432" t="str">
            <v>SR MANTENIMIENTO CORRECTIVO</v>
          </cell>
          <cell r="H432" t="str">
            <v>5866</v>
          </cell>
          <cell r="I432" t="str">
            <v>12/04/2019 07:51</v>
          </cell>
          <cell r="J432" t="str">
            <v>800027</v>
          </cell>
          <cell r="K432" t="str">
            <v>PITSS</v>
          </cell>
          <cell r="L432" t="str">
            <v>ASP</v>
          </cell>
          <cell r="M432" t="str">
            <v>OPERADORA OMX SA DE CV</v>
          </cell>
          <cell r="N432" t="str">
            <v>AV LOPEZ MATEOS SUR No 7000</v>
          </cell>
          <cell r="O432" t="str">
            <v>Tlajomulco De Zu&amp;Iga</v>
          </cell>
          <cell r="P432">
            <v>0</v>
          </cell>
          <cell r="Q432" t="str">
            <v>INTERIOR</v>
          </cell>
          <cell r="R432">
            <v>8</v>
          </cell>
          <cell r="S432" t="str">
            <v>Entre 7 y 15</v>
          </cell>
          <cell r="T432" t="str">
            <v>Departmental Digital</v>
          </cell>
          <cell r="U432" t="str">
            <v>A3</v>
          </cell>
          <cell r="V432" t="str">
            <v>Ciudad principal</v>
          </cell>
          <cell r="W432" t="str">
            <v>2-Entre 7 y 15</v>
          </cell>
          <cell r="X432">
            <v>0.6</v>
          </cell>
          <cell r="Y432">
            <v>819</v>
          </cell>
          <cell r="Z432">
            <v>1</v>
          </cell>
          <cell r="AA432">
            <v>3.5</v>
          </cell>
          <cell r="AB432">
            <v>5</v>
          </cell>
          <cell r="AC432">
            <v>0.7</v>
          </cell>
          <cell r="AD432">
            <v>0</v>
          </cell>
          <cell r="AE432">
            <v>0</v>
          </cell>
          <cell r="AF432">
            <v>43567</v>
          </cell>
          <cell r="AG432">
            <v>43570</v>
          </cell>
          <cell r="AH432">
            <v>1</v>
          </cell>
          <cell r="AI432" t="str">
            <v>0-1 día</v>
          </cell>
          <cell r="AJ432">
            <v>0</v>
          </cell>
          <cell r="AK432">
            <v>0</v>
          </cell>
          <cell r="AL432">
            <v>0</v>
          </cell>
          <cell r="AM432">
            <v>819</v>
          </cell>
          <cell r="AN432">
            <v>1501.5</v>
          </cell>
          <cell r="AO432">
            <v>2</v>
          </cell>
        </row>
        <row r="433">
          <cell r="B433" t="str">
            <v>09HB3208241</v>
          </cell>
          <cell r="C433" t="str">
            <v>09HB320824</v>
          </cell>
          <cell r="D433" t="str">
            <v>ABR-19</v>
          </cell>
          <cell r="E433">
            <v>1</v>
          </cell>
          <cell r="F433" t="str">
            <v>2024159</v>
          </cell>
          <cell r="G433" t="str">
            <v>SR MANTENIMIENTO CORRECTIVO</v>
          </cell>
          <cell r="H433" t="str">
            <v>4002</v>
          </cell>
          <cell r="I433" t="str">
            <v>12/04/2019 11:23</v>
          </cell>
          <cell r="J433" t="str">
            <v>500028</v>
          </cell>
          <cell r="K433" t="str">
            <v>PITSS</v>
          </cell>
          <cell r="L433" t="str">
            <v>ASP</v>
          </cell>
          <cell r="M433" t="str">
            <v>TELEFONOS DE MEXICO SA B DE CV</v>
          </cell>
          <cell r="N433" t="str">
            <v>TOPO CHICO 151</v>
          </cell>
          <cell r="O433" t="str">
            <v>SAN NICOLAS DE LOS G</v>
          </cell>
          <cell r="P433">
            <v>0</v>
          </cell>
          <cell r="Q433" t="str">
            <v>INTERIOR</v>
          </cell>
          <cell r="R433">
            <v>260</v>
          </cell>
          <cell r="S433" t="str">
            <v>&gt;60</v>
          </cell>
          <cell r="T433" t="str">
            <v>A4 Mono MFPs</v>
          </cell>
          <cell r="U433" t="str">
            <v>A4</v>
          </cell>
          <cell r="V433" t="str">
            <v>Ciudad principal</v>
          </cell>
          <cell r="W433" t="str">
            <v>1-&gt;60</v>
          </cell>
          <cell r="X433">
            <v>1.05</v>
          </cell>
          <cell r="Y433">
            <v>750.75000000000011</v>
          </cell>
          <cell r="Z433">
            <v>1</v>
          </cell>
          <cell r="AA433">
            <v>1.1200000000000001</v>
          </cell>
          <cell r="AB433">
            <v>5</v>
          </cell>
          <cell r="AC433">
            <v>0.22400000000000003</v>
          </cell>
          <cell r="AD433">
            <v>0</v>
          </cell>
          <cell r="AE433">
            <v>0</v>
          </cell>
          <cell r="AF433">
            <v>43567</v>
          </cell>
          <cell r="AG433">
            <v>43570</v>
          </cell>
          <cell r="AH433">
            <v>1</v>
          </cell>
          <cell r="AI433" t="str">
            <v>0-1 día</v>
          </cell>
          <cell r="AJ433">
            <v>0</v>
          </cell>
          <cell r="AK433">
            <v>0</v>
          </cell>
          <cell r="AL433">
            <v>0</v>
          </cell>
          <cell r="AM433">
            <v>750.75000000000011</v>
          </cell>
          <cell r="AN433">
            <v>750.75</v>
          </cell>
          <cell r="AO433">
            <v>1</v>
          </cell>
        </row>
        <row r="434">
          <cell r="B434" t="str">
            <v>03BT8025811</v>
          </cell>
          <cell r="C434" t="str">
            <v>03BT802581</v>
          </cell>
          <cell r="D434" t="str">
            <v>ABR-19</v>
          </cell>
          <cell r="E434">
            <v>1</v>
          </cell>
          <cell r="F434" t="str">
            <v>2024177</v>
          </cell>
          <cell r="G434" t="str">
            <v>SR MANTENIMIENTO CORRECTIVO</v>
          </cell>
          <cell r="H434" t="str">
            <v>3346</v>
          </cell>
          <cell r="I434" t="str">
            <v>12/04/2019 12:07</v>
          </cell>
          <cell r="J434" t="str">
            <v>500056</v>
          </cell>
          <cell r="K434" t="str">
            <v>PITSS</v>
          </cell>
          <cell r="L434" t="str">
            <v>ASP</v>
          </cell>
          <cell r="M434" t="str">
            <v>TELEFONOS DE MEXICO SA B DE CV</v>
          </cell>
          <cell r="N434" t="str">
            <v>BLVD HIDALGO ESQUINA PADRE MIER 2do PISO</v>
          </cell>
          <cell r="O434" t="str">
            <v>Reynosa-TAM</v>
          </cell>
          <cell r="P434">
            <v>0</v>
          </cell>
          <cell r="Q434" t="str">
            <v>INTERIOR</v>
          </cell>
          <cell r="R434">
            <v>326</v>
          </cell>
          <cell r="S434" t="str">
            <v>&gt;60</v>
          </cell>
          <cell r="T434" t="str">
            <v>A4 Mono MFPs</v>
          </cell>
          <cell r="U434" t="str">
            <v>A4</v>
          </cell>
          <cell r="V434" t="str">
            <v>Ciudad principal</v>
          </cell>
          <cell r="W434" t="str">
            <v>1-&gt;60</v>
          </cell>
          <cell r="X434">
            <v>1.05</v>
          </cell>
          <cell r="Y434">
            <v>750.75000000000011</v>
          </cell>
          <cell r="Z434">
            <v>1</v>
          </cell>
          <cell r="AA434">
            <v>1.8</v>
          </cell>
          <cell r="AB434">
            <v>5</v>
          </cell>
          <cell r="AC434">
            <v>0.36</v>
          </cell>
          <cell r="AD434">
            <v>0</v>
          </cell>
          <cell r="AE434">
            <v>0</v>
          </cell>
          <cell r="AF434">
            <v>43567</v>
          </cell>
          <cell r="AG434">
            <v>43570</v>
          </cell>
          <cell r="AH434">
            <v>1</v>
          </cell>
          <cell r="AI434" t="str">
            <v>0-1 día</v>
          </cell>
          <cell r="AJ434">
            <v>0</v>
          </cell>
          <cell r="AK434">
            <v>0</v>
          </cell>
          <cell r="AL434">
            <v>0</v>
          </cell>
          <cell r="AM434">
            <v>750.75000000000011</v>
          </cell>
          <cell r="AN434">
            <v>750.75</v>
          </cell>
          <cell r="AO434">
            <v>1</v>
          </cell>
        </row>
        <row r="435">
          <cell r="B435" t="str">
            <v>0C4X0039271</v>
          </cell>
          <cell r="C435" t="str">
            <v>0C4X003927</v>
          </cell>
          <cell r="D435" t="str">
            <v>ABR-19</v>
          </cell>
          <cell r="E435">
            <v>1</v>
          </cell>
          <cell r="F435" t="str">
            <v>2024179</v>
          </cell>
          <cell r="G435" t="str">
            <v>SR MANTENIMIENTO CORRECTIVO</v>
          </cell>
          <cell r="H435" t="str">
            <v>3658</v>
          </cell>
          <cell r="I435" t="str">
            <v>12/04/2019 12:04</v>
          </cell>
          <cell r="J435" t="str">
            <v>500158</v>
          </cell>
          <cell r="K435" t="str">
            <v>PITSS</v>
          </cell>
          <cell r="L435" t="str">
            <v>ASP</v>
          </cell>
          <cell r="M435" t="str">
            <v>RADIOMOVIL DIPSA SA DE CV</v>
          </cell>
          <cell r="N435" t="str">
            <v>HERMANOS ESCOBAR 3515</v>
          </cell>
          <cell r="O435" t="str">
            <v>CIUDAD JUAREZ-CHIH</v>
          </cell>
          <cell r="P435">
            <v>0</v>
          </cell>
          <cell r="Q435" t="str">
            <v>INTERIOR</v>
          </cell>
          <cell r="R435">
            <v>71</v>
          </cell>
          <cell r="S435" t="str">
            <v>&gt;60</v>
          </cell>
          <cell r="T435" t="str">
            <v>A4 Mono MFPs</v>
          </cell>
          <cell r="U435" t="str">
            <v>A4</v>
          </cell>
          <cell r="V435" t="str">
            <v>Ciudad principal</v>
          </cell>
          <cell r="W435" t="str">
            <v>1-&gt;60</v>
          </cell>
          <cell r="X435">
            <v>1.05</v>
          </cell>
          <cell r="Y435">
            <v>750.75000000000011</v>
          </cell>
          <cell r="Z435">
            <v>1</v>
          </cell>
          <cell r="AA435">
            <v>1.1499999999999999</v>
          </cell>
          <cell r="AB435">
            <v>5</v>
          </cell>
          <cell r="AC435">
            <v>0.22999999999999998</v>
          </cell>
          <cell r="AD435">
            <v>0</v>
          </cell>
          <cell r="AE435">
            <v>0</v>
          </cell>
          <cell r="AF435">
            <v>43567</v>
          </cell>
          <cell r="AG435">
            <v>43570</v>
          </cell>
          <cell r="AH435">
            <v>1</v>
          </cell>
          <cell r="AI435" t="str">
            <v>0-1 día</v>
          </cell>
          <cell r="AJ435">
            <v>0</v>
          </cell>
          <cell r="AK435">
            <v>0</v>
          </cell>
          <cell r="AL435">
            <v>0</v>
          </cell>
          <cell r="AM435">
            <v>750.75000000000011</v>
          </cell>
          <cell r="AN435">
            <v>750.75</v>
          </cell>
          <cell r="AO435">
            <v>1</v>
          </cell>
        </row>
        <row r="436">
          <cell r="B436" t="str">
            <v>0X763709651</v>
          </cell>
          <cell r="C436" t="str">
            <v>0X76370965</v>
          </cell>
          <cell r="D436" t="str">
            <v>ABR-19</v>
          </cell>
          <cell r="E436">
            <v>1</v>
          </cell>
          <cell r="F436" t="str">
            <v>2024171</v>
          </cell>
          <cell r="G436" t="str">
            <v>SR MANTENIMIENTO CORRECTIVO</v>
          </cell>
          <cell r="H436" t="str">
            <v>5945</v>
          </cell>
          <cell r="I436" t="str">
            <v>12/04/2019 11:56</v>
          </cell>
          <cell r="J436" t="str">
            <v>500157</v>
          </cell>
          <cell r="K436" t="str">
            <v>PITSS</v>
          </cell>
          <cell r="L436" t="str">
            <v>ASP</v>
          </cell>
          <cell r="M436" t="str">
            <v>DELPHI AUTOMOTIVE SYSTEMS S DE RL DE CV</v>
          </cell>
          <cell r="N436" t="str">
            <v>AV DE LAS INDUSTRIAS S/N</v>
          </cell>
          <cell r="O436" t="str">
            <v>Ciudad Juarez-CHIH</v>
          </cell>
          <cell r="P436">
            <v>0</v>
          </cell>
          <cell r="Q436" t="str">
            <v>INTERIOR</v>
          </cell>
          <cell r="R436">
            <v>155</v>
          </cell>
          <cell r="S436" t="str">
            <v>&gt;60</v>
          </cell>
          <cell r="T436" t="str">
            <v>Office Digital</v>
          </cell>
          <cell r="U436" t="str">
            <v>A3</v>
          </cell>
          <cell r="V436" t="str">
            <v>Ciudad principal</v>
          </cell>
          <cell r="W436" t="str">
            <v>2-&gt;60</v>
          </cell>
          <cell r="X436">
            <v>1.1000000000000001</v>
          </cell>
          <cell r="Y436">
            <v>1501.5000000000002</v>
          </cell>
          <cell r="Z436">
            <v>1</v>
          </cell>
          <cell r="AA436">
            <v>0.56999999999999995</v>
          </cell>
          <cell r="AB436">
            <v>5</v>
          </cell>
          <cell r="AC436">
            <v>0.11399999999999999</v>
          </cell>
          <cell r="AD436">
            <v>0</v>
          </cell>
          <cell r="AE436">
            <v>0</v>
          </cell>
          <cell r="AF436">
            <v>43567</v>
          </cell>
          <cell r="AG436">
            <v>43570</v>
          </cell>
          <cell r="AH436">
            <v>1</v>
          </cell>
          <cell r="AI436" t="str">
            <v>0-1 día</v>
          </cell>
          <cell r="AJ436">
            <v>0</v>
          </cell>
          <cell r="AK436">
            <v>0</v>
          </cell>
          <cell r="AL436">
            <v>0</v>
          </cell>
          <cell r="AM436">
            <v>1501.5000000000002</v>
          </cell>
          <cell r="AN436">
            <v>1501.5</v>
          </cell>
          <cell r="AO436">
            <v>2</v>
          </cell>
        </row>
        <row r="437">
          <cell r="B437" t="str">
            <v>0EX73872362</v>
          </cell>
          <cell r="C437" t="str">
            <v>0EX7387236</v>
          </cell>
          <cell r="D437" t="str">
            <v>ABR-19</v>
          </cell>
          <cell r="E437">
            <v>1</v>
          </cell>
          <cell r="F437" t="str">
            <v>2024299</v>
          </cell>
          <cell r="G437" t="str">
            <v>SR MANTENIMIENTO CORRECTIVO</v>
          </cell>
          <cell r="H437" t="str">
            <v>5869</v>
          </cell>
          <cell r="I437" t="str">
            <v>12/04/2019 16:25</v>
          </cell>
          <cell r="J437" t="str">
            <v>500155</v>
          </cell>
          <cell r="K437" t="str">
            <v>PITSS</v>
          </cell>
          <cell r="L437" t="str">
            <v>ASP</v>
          </cell>
          <cell r="M437" t="str">
            <v>HONEYWELL AUTOMOTIVE DE MEXICO S DE RL DE CV</v>
          </cell>
          <cell r="N437" t="str">
            <v>CALLE DE LOS CEDROS 1681</v>
          </cell>
          <cell r="O437" t="str">
            <v>CIUDAD JUAREZ-CHIH</v>
          </cell>
          <cell r="P437">
            <v>0</v>
          </cell>
          <cell r="Q437" t="str">
            <v>INTERIOR</v>
          </cell>
          <cell r="R437">
            <v>11</v>
          </cell>
          <cell r="S437" t="str">
            <v>Entre 7 y 15</v>
          </cell>
          <cell r="T437" t="str">
            <v>Departmental Digital</v>
          </cell>
          <cell r="U437" t="str">
            <v>A3</v>
          </cell>
          <cell r="V437" t="str">
            <v>Ciudad principal</v>
          </cell>
          <cell r="W437" t="str">
            <v>2-Entre 7 y 15</v>
          </cell>
          <cell r="X437">
            <v>0.6</v>
          </cell>
          <cell r="Y437">
            <v>819</v>
          </cell>
          <cell r="Z437">
            <v>1</v>
          </cell>
          <cell r="AA437">
            <v>0</v>
          </cell>
          <cell r="AB437">
            <v>5</v>
          </cell>
          <cell r="AC437">
            <v>0</v>
          </cell>
          <cell r="AD437">
            <v>0</v>
          </cell>
          <cell r="AE437">
            <v>0</v>
          </cell>
          <cell r="AF437">
            <v>43567</v>
          </cell>
          <cell r="AG437">
            <v>43570</v>
          </cell>
          <cell r="AH437">
            <v>1</v>
          </cell>
          <cell r="AI437" t="str">
            <v>0-1 día</v>
          </cell>
          <cell r="AJ437">
            <v>0</v>
          </cell>
          <cell r="AK437">
            <v>0</v>
          </cell>
          <cell r="AL437">
            <v>0</v>
          </cell>
          <cell r="AM437">
            <v>819</v>
          </cell>
          <cell r="AN437">
            <v>0</v>
          </cell>
          <cell r="AO437">
            <v>2</v>
          </cell>
        </row>
        <row r="438">
          <cell r="B438" t="str">
            <v>0XPN3994041</v>
          </cell>
          <cell r="C438" t="str">
            <v>0XPN399404</v>
          </cell>
          <cell r="D438" t="str">
            <v>ABR-19</v>
          </cell>
          <cell r="E438">
            <v>1</v>
          </cell>
          <cell r="F438" t="str">
            <v>2023791</v>
          </cell>
          <cell r="G438" t="str">
            <v>SR MANTENIMIENTO CORRECTIVO</v>
          </cell>
          <cell r="H438" t="str">
            <v>0560</v>
          </cell>
          <cell r="I438" t="str">
            <v>11/04/2019 16:32</v>
          </cell>
          <cell r="J438" t="str">
            <v>800186</v>
          </cell>
          <cell r="K438" t="str">
            <v>PITSS</v>
          </cell>
          <cell r="L438" t="str">
            <v>ASP</v>
          </cell>
          <cell r="M438" t="str">
            <v>OFFICE DEPOT DE MEXICO SA DE CV</v>
          </cell>
          <cell r="N438" t="str">
            <v>PROL ZARAGOZA 62 A</v>
          </cell>
          <cell r="O438" t="str">
            <v>QUERETARO-QRO</v>
          </cell>
          <cell r="P438">
            <v>0</v>
          </cell>
          <cell r="Q438" t="str">
            <v>INTERIOR</v>
          </cell>
          <cell r="R438">
            <v>31</v>
          </cell>
          <cell r="S438" t="str">
            <v>Entre 31 y 60</v>
          </cell>
          <cell r="T438" t="str">
            <v>Entry Production Color Low/Mid</v>
          </cell>
          <cell r="U438" t="str">
            <v>Entry Production</v>
          </cell>
          <cell r="V438" t="str">
            <v>Ciudad principal</v>
          </cell>
          <cell r="W438" t="str">
            <v>3-Entre 31 y 60</v>
          </cell>
          <cell r="X438">
            <v>1.1000000000000001</v>
          </cell>
          <cell r="Y438">
            <v>1730.3000000000004</v>
          </cell>
          <cell r="Z438">
            <v>1</v>
          </cell>
          <cell r="AA438">
            <v>0.97</v>
          </cell>
          <cell r="AB438">
            <v>4</v>
          </cell>
          <cell r="AC438">
            <v>0.24249999999999999</v>
          </cell>
          <cell r="AD438">
            <v>0</v>
          </cell>
          <cell r="AE438">
            <v>0</v>
          </cell>
          <cell r="AF438">
            <v>43570</v>
          </cell>
          <cell r="AG438">
            <v>43570</v>
          </cell>
          <cell r="AH438">
            <v>0</v>
          </cell>
          <cell r="AI438" t="str">
            <v>0-1 día</v>
          </cell>
          <cell r="AJ438">
            <v>0</v>
          </cell>
          <cell r="AK438">
            <v>0</v>
          </cell>
          <cell r="AL438">
            <v>0</v>
          </cell>
          <cell r="AM438">
            <v>1730.3000000000004</v>
          </cell>
          <cell r="AN438">
            <v>1730.3</v>
          </cell>
          <cell r="AO438">
            <v>1</v>
          </cell>
        </row>
        <row r="439">
          <cell r="B439" t="str">
            <v>0024110311</v>
          </cell>
          <cell r="C439" t="str">
            <v>002411031</v>
          </cell>
          <cell r="D439" t="str">
            <v>ABR-19</v>
          </cell>
          <cell r="E439">
            <v>1</v>
          </cell>
          <cell r="F439" t="str">
            <v>2024043</v>
          </cell>
          <cell r="G439" t="str">
            <v>SR ASISTENCIA A CLIENTES</v>
          </cell>
          <cell r="H439" t="str">
            <v>8301</v>
          </cell>
          <cell r="I439" t="str">
            <v>12/04/2019 08:59</v>
          </cell>
          <cell r="J439" t="str">
            <v>800187</v>
          </cell>
          <cell r="K439" t="str">
            <v>PITSS</v>
          </cell>
          <cell r="L439" t="str">
            <v>ASP</v>
          </cell>
          <cell r="M439" t="str">
            <v>OPERADORA OMX SA DE CV</v>
          </cell>
          <cell r="N439" t="str">
            <v>PROL EZEQUIEL MONTES 1</v>
          </cell>
          <cell r="O439" t="str">
            <v>QUERETARO-QRO</v>
          </cell>
          <cell r="P439">
            <v>0</v>
          </cell>
          <cell r="Q439" t="str">
            <v>INTERIOR</v>
          </cell>
          <cell r="R439" t="str">
            <v xml:space="preserve">  </v>
          </cell>
          <cell r="S439" t="str">
            <v>&gt;60</v>
          </cell>
          <cell r="T439" t="str">
            <v>WF Mono Systems and Legacy Color</v>
          </cell>
          <cell r="U439" t="str">
            <v>WF</v>
          </cell>
          <cell r="V439" t="str">
            <v>Ciudad principal</v>
          </cell>
          <cell r="W439" t="str">
            <v>3-&gt;60</v>
          </cell>
          <cell r="X439">
            <v>1</v>
          </cell>
          <cell r="Y439">
            <v>1573.0000000000002</v>
          </cell>
          <cell r="Z439">
            <v>1</v>
          </cell>
          <cell r="AA439">
            <v>0.94</v>
          </cell>
          <cell r="AB439">
            <v>4</v>
          </cell>
          <cell r="AC439">
            <v>0.23499999999999999</v>
          </cell>
          <cell r="AD439">
            <v>0</v>
          </cell>
          <cell r="AE439">
            <v>0</v>
          </cell>
          <cell r="AF439">
            <v>43567</v>
          </cell>
          <cell r="AG439">
            <v>43570</v>
          </cell>
          <cell r="AH439">
            <v>1</v>
          </cell>
          <cell r="AI439" t="str">
            <v>0-1 día</v>
          </cell>
          <cell r="AJ439">
            <v>0</v>
          </cell>
          <cell r="AK439">
            <v>0</v>
          </cell>
          <cell r="AL439">
            <v>0</v>
          </cell>
          <cell r="AM439">
            <v>1573.0000000000002</v>
          </cell>
          <cell r="AN439" t="e">
            <v>#N/A</v>
          </cell>
          <cell r="AO439">
            <v>1</v>
          </cell>
        </row>
        <row r="440">
          <cell r="B440" t="str">
            <v>0A1H0224011</v>
          </cell>
          <cell r="C440" t="str">
            <v>0A1H022401</v>
          </cell>
          <cell r="D440" t="str">
            <v>ABR-19</v>
          </cell>
          <cell r="E440">
            <v>1</v>
          </cell>
          <cell r="F440" t="str">
            <v>2023817</v>
          </cell>
          <cell r="G440" t="str">
            <v>SR MANTENIMIENTO CORRECTIVO</v>
          </cell>
          <cell r="H440" t="str">
            <v>6705</v>
          </cell>
          <cell r="I440" t="str">
            <v>11/04/2019 16:47</v>
          </cell>
          <cell r="J440" t="str">
            <v>800187</v>
          </cell>
          <cell r="K440" t="str">
            <v>PITSS</v>
          </cell>
          <cell r="L440" t="str">
            <v>ASP</v>
          </cell>
          <cell r="M440" t="str">
            <v>OPERADORA OMX SA DE CV</v>
          </cell>
          <cell r="N440" t="str">
            <v>BLVD ENCUESTRE MZA 1 LTE 1 LOCAL 14</v>
          </cell>
          <cell r="O440" t="str">
            <v>QUERETARO-QRO</v>
          </cell>
          <cell r="P440">
            <v>0</v>
          </cell>
          <cell r="Q440" t="str">
            <v>INTERIOR</v>
          </cell>
          <cell r="R440">
            <v>94</v>
          </cell>
          <cell r="S440" t="str">
            <v>&gt;60</v>
          </cell>
          <cell r="T440" t="str">
            <v>WF Mono Systems and Legacy Color</v>
          </cell>
          <cell r="U440" t="str">
            <v>WF</v>
          </cell>
          <cell r="V440" t="str">
            <v>Ciudad principal</v>
          </cell>
          <cell r="W440" t="str">
            <v>3-&gt;60</v>
          </cell>
          <cell r="X440">
            <v>1.1499999999999999</v>
          </cell>
          <cell r="Y440">
            <v>1808.95</v>
          </cell>
          <cell r="Z440">
            <v>1</v>
          </cell>
          <cell r="AA440">
            <v>0.72</v>
          </cell>
          <cell r="AB440">
            <v>4</v>
          </cell>
          <cell r="AC440">
            <v>0.18</v>
          </cell>
          <cell r="AD440">
            <v>0</v>
          </cell>
          <cell r="AE440">
            <v>0</v>
          </cell>
          <cell r="AF440">
            <v>43567</v>
          </cell>
          <cell r="AG440">
            <v>43570</v>
          </cell>
          <cell r="AH440">
            <v>1</v>
          </cell>
          <cell r="AI440" t="str">
            <v>0-1 día</v>
          </cell>
          <cell r="AJ440">
            <v>0</v>
          </cell>
          <cell r="AK440">
            <v>0</v>
          </cell>
          <cell r="AL440">
            <v>0</v>
          </cell>
          <cell r="AM440">
            <v>1808.95</v>
          </cell>
          <cell r="AN440">
            <v>1808.95</v>
          </cell>
          <cell r="AO440">
            <v>1</v>
          </cell>
        </row>
        <row r="441">
          <cell r="B441" t="str">
            <v>0A1H0207071</v>
          </cell>
          <cell r="C441" t="str">
            <v>0A1H020707</v>
          </cell>
          <cell r="D441" t="str">
            <v>ABR-19</v>
          </cell>
          <cell r="E441">
            <v>1</v>
          </cell>
          <cell r="F441" t="str">
            <v>2024241</v>
          </cell>
          <cell r="G441" t="str">
            <v>SR MANTENIMIENTO CORRECTIVO</v>
          </cell>
          <cell r="H441" t="str">
            <v>6705</v>
          </cell>
          <cell r="I441" t="str">
            <v>12/04/2019 13:58</v>
          </cell>
          <cell r="J441" t="str">
            <v>800186</v>
          </cell>
          <cell r="K441" t="str">
            <v>PITSS</v>
          </cell>
          <cell r="L441" t="str">
            <v>ASP</v>
          </cell>
          <cell r="M441" t="str">
            <v>OFFICE DEPOT DE MEXICO SA DE CV</v>
          </cell>
          <cell r="N441" t="str">
            <v>PROL ZARAGOZA 62 A</v>
          </cell>
          <cell r="O441" t="str">
            <v>QUERETARO-QRO</v>
          </cell>
          <cell r="P441">
            <v>0</v>
          </cell>
          <cell r="Q441" t="str">
            <v>INTERIOR</v>
          </cell>
          <cell r="R441">
            <v>65</v>
          </cell>
          <cell r="S441" t="str">
            <v>&gt;60</v>
          </cell>
          <cell r="T441" t="str">
            <v>WF Mono Systems and Legacy Color</v>
          </cell>
          <cell r="U441" t="str">
            <v>WF</v>
          </cell>
          <cell r="V441" t="str">
            <v>Ciudad principal</v>
          </cell>
          <cell r="W441" t="str">
            <v>3-&gt;60</v>
          </cell>
          <cell r="X441">
            <v>1.1499999999999999</v>
          </cell>
          <cell r="Y441">
            <v>1808.95</v>
          </cell>
          <cell r="Z441">
            <v>1</v>
          </cell>
          <cell r="AA441">
            <v>3.03</v>
          </cell>
          <cell r="AB441">
            <v>4</v>
          </cell>
          <cell r="AC441">
            <v>0.75749999999999995</v>
          </cell>
          <cell r="AD441">
            <v>0</v>
          </cell>
          <cell r="AE441">
            <v>0</v>
          </cell>
          <cell r="AF441">
            <v>43567</v>
          </cell>
          <cell r="AG441">
            <v>43570</v>
          </cell>
          <cell r="AH441">
            <v>1</v>
          </cell>
          <cell r="AI441" t="str">
            <v>0-1 día</v>
          </cell>
          <cell r="AJ441">
            <v>0</v>
          </cell>
          <cell r="AK441">
            <v>0</v>
          </cell>
          <cell r="AL441">
            <v>0</v>
          </cell>
          <cell r="AM441">
            <v>1808.95</v>
          </cell>
          <cell r="AN441">
            <v>1808.95</v>
          </cell>
          <cell r="AO441">
            <v>1</v>
          </cell>
        </row>
        <row r="442">
          <cell r="B442" t="str">
            <v>0Y4X8487521</v>
          </cell>
          <cell r="C442" t="str">
            <v>0Y4X848752</v>
          </cell>
          <cell r="D442" t="str">
            <v>ABR-19</v>
          </cell>
          <cell r="E442">
            <v>1</v>
          </cell>
          <cell r="F442" t="str">
            <v>2024293</v>
          </cell>
          <cell r="G442" t="str">
            <v>SR MANTENIMIENTO CORRECTIVO</v>
          </cell>
          <cell r="H442" t="str">
            <v>8045</v>
          </cell>
          <cell r="I442" t="str">
            <v>12/04/2019 15:57</v>
          </cell>
          <cell r="J442" t="str">
            <v>800196</v>
          </cell>
          <cell r="K442" t="str">
            <v>PITSS</v>
          </cell>
          <cell r="L442" t="str">
            <v>ASP</v>
          </cell>
          <cell r="M442" t="str">
            <v>LABORATORIOS PISA SA DE CV</v>
          </cell>
          <cell r="N442" t="str">
            <v>CALLE 7 No 1308</v>
          </cell>
          <cell r="O442" t="str">
            <v>Guadalajara-JAL</v>
          </cell>
          <cell r="P442">
            <v>1</v>
          </cell>
          <cell r="Q442" t="str">
            <v>INTERIOR</v>
          </cell>
          <cell r="R442">
            <v>57</v>
          </cell>
          <cell r="S442" t="str">
            <v>Entre 31 y 60</v>
          </cell>
          <cell r="T442" t="str">
            <v>Office Digital</v>
          </cell>
          <cell r="U442" t="str">
            <v>A3</v>
          </cell>
          <cell r="V442" t="str">
            <v>Ciudad principal</v>
          </cell>
          <cell r="W442" t="str">
            <v>2-Entre 31 y 60</v>
          </cell>
          <cell r="X442">
            <v>1.05</v>
          </cell>
          <cell r="Y442">
            <v>0</v>
          </cell>
          <cell r="Z442">
            <v>1</v>
          </cell>
          <cell r="AA442">
            <v>1.1299999999999999</v>
          </cell>
          <cell r="AB442">
            <v>5</v>
          </cell>
          <cell r="AC442">
            <v>0.22599999999999998</v>
          </cell>
          <cell r="AD442">
            <v>0</v>
          </cell>
          <cell r="AE442">
            <v>0</v>
          </cell>
          <cell r="AF442">
            <v>43567</v>
          </cell>
          <cell r="AG442">
            <v>43570</v>
          </cell>
          <cell r="AH442">
            <v>1</v>
          </cell>
          <cell r="AI442" t="str">
            <v>0-1 día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1</v>
          </cell>
        </row>
        <row r="443">
          <cell r="B443" t="str">
            <v>09HB9160062</v>
          </cell>
          <cell r="C443" t="str">
            <v>09HB916006</v>
          </cell>
          <cell r="D443" t="str">
            <v>ABR-19</v>
          </cell>
          <cell r="E443">
            <v>1</v>
          </cell>
          <cell r="F443" t="str">
            <v>2015829</v>
          </cell>
          <cell r="G443" t="str">
            <v>SR INSTALACION DE EQUIPO</v>
          </cell>
          <cell r="H443" t="str">
            <v>4002</v>
          </cell>
          <cell r="I443" t="str">
            <v>27/03/2019 11:40</v>
          </cell>
          <cell r="J443" t="str">
            <v>800197</v>
          </cell>
          <cell r="K443" t="str">
            <v>PITSS</v>
          </cell>
          <cell r="L443" t="str">
            <v>ASP</v>
          </cell>
          <cell r="M443" t="str">
            <v>OPERADORA OMX SA DE CV</v>
          </cell>
          <cell r="N443" t="str">
            <v>AV VENUSTIANO CARRANZA 2301</v>
          </cell>
          <cell r="O443" t="str">
            <v>SAN LUIS POTOSI-SLP</v>
          </cell>
          <cell r="P443">
            <v>0</v>
          </cell>
          <cell r="Q443" t="str">
            <v>INTERIOR</v>
          </cell>
          <cell r="R443" t="str">
            <v xml:space="preserve">  </v>
          </cell>
          <cell r="S443" t="str">
            <v>&gt;60</v>
          </cell>
          <cell r="T443" t="str">
            <v>A4 Mono MFPs</v>
          </cell>
          <cell r="U443" t="str">
            <v>A4</v>
          </cell>
          <cell r="V443" t="str">
            <v>Ciudad principal</v>
          </cell>
          <cell r="W443" t="str">
            <v>1-&gt;60</v>
          </cell>
          <cell r="X443">
            <v>1</v>
          </cell>
          <cell r="Y443">
            <v>1072.5000000000002</v>
          </cell>
          <cell r="Z443">
            <v>0</v>
          </cell>
          <cell r="AA443">
            <v>5</v>
          </cell>
          <cell r="AB443">
            <v>5</v>
          </cell>
          <cell r="AC443">
            <v>1</v>
          </cell>
          <cell r="AD443">
            <v>0</v>
          </cell>
          <cell r="AE443">
            <v>0</v>
          </cell>
          <cell r="AF443">
            <v>43551</v>
          </cell>
          <cell r="AG443">
            <v>43570</v>
          </cell>
          <cell r="AH443">
            <v>13</v>
          </cell>
          <cell r="AI443" t="str">
            <v>&gt;10 días</v>
          </cell>
          <cell r="AJ443">
            <v>0</v>
          </cell>
          <cell r="AK443">
            <v>0</v>
          </cell>
          <cell r="AL443">
            <v>0</v>
          </cell>
          <cell r="AM443">
            <v>1072.5000000000002</v>
          </cell>
          <cell r="AN443">
            <v>0</v>
          </cell>
          <cell r="AO443">
            <v>4</v>
          </cell>
        </row>
        <row r="444">
          <cell r="B444" t="str">
            <v>0XPN3933922</v>
          </cell>
          <cell r="C444" t="str">
            <v>0XPN393392</v>
          </cell>
          <cell r="D444" t="str">
            <v>ABR-19</v>
          </cell>
          <cell r="E444">
            <v>1</v>
          </cell>
          <cell r="F444" t="str">
            <v>2022325</v>
          </cell>
          <cell r="G444" t="str">
            <v>SR MANTENIMIENTO CORRECTIVO</v>
          </cell>
          <cell r="H444" t="str">
            <v>0560</v>
          </cell>
          <cell r="I444" t="str">
            <v>09/04/2019 10:40</v>
          </cell>
          <cell r="J444" t="str">
            <v>800147</v>
          </cell>
          <cell r="K444" t="str">
            <v>PITSS</v>
          </cell>
          <cell r="L444" t="str">
            <v>ASP</v>
          </cell>
          <cell r="M444" t="str">
            <v>OFFICE DEPOT DE MEXICO SA DE CV</v>
          </cell>
          <cell r="N444" t="str">
            <v>BLV MANUEL J CLOUTHIER SN</v>
          </cell>
          <cell r="O444" t="str">
            <v>LEON-GTO</v>
          </cell>
          <cell r="P444">
            <v>0</v>
          </cell>
          <cell r="Q444" t="str">
            <v>INTERIOR</v>
          </cell>
          <cell r="R444">
            <v>8</v>
          </cell>
          <cell r="S444" t="str">
            <v>Entre 7 y 15</v>
          </cell>
          <cell r="T444" t="str">
            <v>Entry Production Color Low/Mid</v>
          </cell>
          <cell r="U444" t="str">
            <v>Entry Production</v>
          </cell>
          <cell r="V444" t="str">
            <v>Ciudad principal</v>
          </cell>
          <cell r="W444" t="str">
            <v>3-Entre 7 y 15</v>
          </cell>
          <cell r="X444">
            <v>0.8</v>
          </cell>
          <cell r="Y444">
            <v>1258.4000000000003</v>
          </cell>
          <cell r="Z444">
            <v>1</v>
          </cell>
          <cell r="AA444">
            <v>0.57999999999999996</v>
          </cell>
          <cell r="AB444">
            <v>4</v>
          </cell>
          <cell r="AC444">
            <v>0.14499999999999999</v>
          </cell>
          <cell r="AD444">
            <v>0</v>
          </cell>
          <cell r="AE444">
            <v>0</v>
          </cell>
          <cell r="AF444">
            <v>43567</v>
          </cell>
          <cell r="AG444">
            <v>43570</v>
          </cell>
          <cell r="AH444">
            <v>1</v>
          </cell>
          <cell r="AI444" t="str">
            <v>0-1 día</v>
          </cell>
          <cell r="AJ444">
            <v>0</v>
          </cell>
          <cell r="AK444">
            <v>0</v>
          </cell>
          <cell r="AL444">
            <v>0</v>
          </cell>
          <cell r="AM444">
            <v>1258.4000000000003</v>
          </cell>
          <cell r="AN444">
            <v>1808.95</v>
          </cell>
          <cell r="AO444">
            <v>2</v>
          </cell>
        </row>
        <row r="445">
          <cell r="B445" t="str">
            <v>0BG09723501</v>
          </cell>
          <cell r="C445" t="str">
            <v>0BG0972350</v>
          </cell>
          <cell r="D445" t="str">
            <v>ABR-19</v>
          </cell>
          <cell r="E445">
            <v>1</v>
          </cell>
          <cell r="F445" t="str">
            <v>2024281</v>
          </cell>
          <cell r="G445" t="str">
            <v>SR MANTENIMIENTO CORRECTIVO</v>
          </cell>
          <cell r="H445" t="str">
            <v>4310</v>
          </cell>
          <cell r="I445" t="str">
            <v>12/04/2019 14:57</v>
          </cell>
          <cell r="J445" t="str">
            <v>500083</v>
          </cell>
          <cell r="K445" t="str">
            <v>PITSS</v>
          </cell>
          <cell r="L445" t="str">
            <v>ASP</v>
          </cell>
          <cell r="M445" t="str">
            <v>OPERADORA OMX SA DE CV</v>
          </cell>
          <cell r="N445" t="str">
            <v>EUGENIO GARZA SADA 3525</v>
          </cell>
          <cell r="O445" t="str">
            <v>Monterrey-NL</v>
          </cell>
          <cell r="P445">
            <v>0</v>
          </cell>
          <cell r="Q445" t="str">
            <v>INTERIOR</v>
          </cell>
          <cell r="R445">
            <v>32</v>
          </cell>
          <cell r="S445" t="str">
            <v>Entre 31 y 60</v>
          </cell>
          <cell r="T445" t="str">
            <v>Light Production Digital Business</v>
          </cell>
          <cell r="U445" t="str">
            <v>Entry Production</v>
          </cell>
          <cell r="V445" t="str">
            <v>Ciudad principal</v>
          </cell>
          <cell r="W445" t="str">
            <v>3-Entre 31 y 60</v>
          </cell>
          <cell r="X445">
            <v>1.1000000000000001</v>
          </cell>
          <cell r="Y445">
            <v>1730.3000000000004</v>
          </cell>
          <cell r="Z445">
            <v>1</v>
          </cell>
          <cell r="AA445">
            <v>2.5499999999999998</v>
          </cell>
          <cell r="AB445">
            <v>4</v>
          </cell>
          <cell r="AC445">
            <v>0.63749999999999996</v>
          </cell>
          <cell r="AD445">
            <v>0</v>
          </cell>
          <cell r="AE445">
            <v>0</v>
          </cell>
          <cell r="AF445">
            <v>43567</v>
          </cell>
          <cell r="AG445">
            <v>43570</v>
          </cell>
          <cell r="AH445">
            <v>1</v>
          </cell>
          <cell r="AI445" t="str">
            <v>0-1 día</v>
          </cell>
          <cell r="AJ445">
            <v>0</v>
          </cell>
          <cell r="AK445">
            <v>0</v>
          </cell>
          <cell r="AL445">
            <v>0</v>
          </cell>
          <cell r="AM445">
            <v>1730.3000000000004</v>
          </cell>
          <cell r="AN445">
            <v>1258.4000000000001</v>
          </cell>
          <cell r="AO445">
            <v>2</v>
          </cell>
        </row>
        <row r="446">
          <cell r="B446" t="str">
            <v>0C7X2468421</v>
          </cell>
          <cell r="C446" t="str">
            <v>0C7X246842</v>
          </cell>
          <cell r="D446" t="str">
            <v>ABR-19</v>
          </cell>
          <cell r="E446">
            <v>1</v>
          </cell>
          <cell r="F446" t="str">
            <v>2022975</v>
          </cell>
          <cell r="G446" t="str">
            <v>SR MANTENIMIENTO CORRECTIVO</v>
          </cell>
          <cell r="H446" t="str">
            <v>3657</v>
          </cell>
          <cell r="I446" t="str">
            <v>10/04/2019 11:29</v>
          </cell>
          <cell r="J446" t="str">
            <v>800200</v>
          </cell>
          <cell r="K446" t="str">
            <v>PITSS</v>
          </cell>
          <cell r="L446" t="str">
            <v>ASP</v>
          </cell>
          <cell r="M446" t="str">
            <v>AXA SEGUROS SA DE CV</v>
          </cell>
          <cell r="N446" t="str">
            <v>LERDO DE TEJADA No 2007 PB</v>
          </cell>
          <cell r="O446" t="str">
            <v>Guadalajara-JAL</v>
          </cell>
          <cell r="P446">
            <v>0</v>
          </cell>
          <cell r="Q446" t="str">
            <v>INTERIOR</v>
          </cell>
          <cell r="R446">
            <v>55</v>
          </cell>
          <cell r="S446" t="str">
            <v>Entre 31 y 60</v>
          </cell>
          <cell r="T446" t="str">
            <v>A4 Mono MFPs</v>
          </cell>
          <cell r="U446" t="str">
            <v>A4</v>
          </cell>
          <cell r="V446" t="str">
            <v>Ciudad principal</v>
          </cell>
          <cell r="W446" t="str">
            <v>1-Entre 31 y 60</v>
          </cell>
          <cell r="X446">
            <v>0.8</v>
          </cell>
          <cell r="Y446">
            <v>572.00000000000011</v>
          </cell>
          <cell r="Z446">
            <v>1</v>
          </cell>
          <cell r="AA446">
            <v>1.44</v>
          </cell>
          <cell r="AB446">
            <v>5</v>
          </cell>
          <cell r="AC446">
            <v>0.28799999999999998</v>
          </cell>
          <cell r="AD446">
            <v>0</v>
          </cell>
          <cell r="AE446">
            <v>0</v>
          </cell>
          <cell r="AF446">
            <v>43567</v>
          </cell>
          <cell r="AG446">
            <v>43570</v>
          </cell>
          <cell r="AH446">
            <v>1</v>
          </cell>
          <cell r="AI446" t="str">
            <v>0-1 día</v>
          </cell>
          <cell r="AJ446">
            <v>0</v>
          </cell>
          <cell r="AK446">
            <v>0</v>
          </cell>
          <cell r="AL446">
            <v>0</v>
          </cell>
          <cell r="AM446">
            <v>572.00000000000011</v>
          </cell>
          <cell r="AN446">
            <v>572</v>
          </cell>
          <cell r="AO446">
            <v>1</v>
          </cell>
        </row>
        <row r="447">
          <cell r="B447" t="str">
            <v>0BG29501411</v>
          </cell>
          <cell r="C447" t="str">
            <v>0BG2950141</v>
          </cell>
          <cell r="D447" t="str">
            <v>ABR-19</v>
          </cell>
          <cell r="E447">
            <v>1</v>
          </cell>
          <cell r="F447" t="str">
            <v>2024375</v>
          </cell>
          <cell r="G447" t="str">
            <v>SR MANTENIMIENTO CORRECTIVO</v>
          </cell>
          <cell r="H447" t="str">
            <v>4395</v>
          </cell>
          <cell r="I447" t="str">
            <v>13/04/2019 16:34</v>
          </cell>
          <cell r="J447" t="str">
            <v>800183</v>
          </cell>
          <cell r="K447" t="str">
            <v>PITSS</v>
          </cell>
          <cell r="L447" t="str">
            <v>ASP</v>
          </cell>
          <cell r="M447" t="str">
            <v>OFFICE DEPOT DE MEXICO SA DE CV</v>
          </cell>
          <cell r="N447" t="str">
            <v>AV LOPEZ MATEOS SUR 1299</v>
          </cell>
          <cell r="O447" t="str">
            <v>TLAJOMULCO DE ZU&amp;IGA</v>
          </cell>
          <cell r="P447">
            <v>0</v>
          </cell>
          <cell r="Q447" t="str">
            <v>INTERIOR</v>
          </cell>
          <cell r="R447">
            <v>82</v>
          </cell>
          <cell r="S447" t="str">
            <v>&gt;60</v>
          </cell>
          <cell r="T447" t="str">
            <v>Light Production Digital Business</v>
          </cell>
          <cell r="U447" t="str">
            <v>Entry Production</v>
          </cell>
          <cell r="V447" t="str">
            <v>Ciudad principal</v>
          </cell>
          <cell r="W447" t="str">
            <v>3-&gt;60</v>
          </cell>
          <cell r="X447">
            <v>1.1499999999999999</v>
          </cell>
          <cell r="Y447">
            <v>1808.95</v>
          </cell>
          <cell r="Z447">
            <v>1</v>
          </cell>
          <cell r="AA447">
            <v>0</v>
          </cell>
          <cell r="AB447">
            <v>4</v>
          </cell>
          <cell r="AC447">
            <v>0</v>
          </cell>
          <cell r="AD447">
            <v>0</v>
          </cell>
          <cell r="AE447">
            <v>0</v>
          </cell>
          <cell r="AF447">
            <v>43570</v>
          </cell>
          <cell r="AG447">
            <v>43570</v>
          </cell>
          <cell r="AH447">
            <v>0</v>
          </cell>
          <cell r="AI447" t="str">
            <v>0-1 día</v>
          </cell>
          <cell r="AJ447">
            <v>0</v>
          </cell>
          <cell r="AK447">
            <v>0</v>
          </cell>
          <cell r="AL447">
            <v>0</v>
          </cell>
          <cell r="AM447">
            <v>1808.95</v>
          </cell>
          <cell r="AN447">
            <v>1730.3</v>
          </cell>
          <cell r="AO447">
            <v>1</v>
          </cell>
        </row>
        <row r="448">
          <cell r="B448" t="str">
            <v>0EX92977051</v>
          </cell>
          <cell r="C448" t="str">
            <v>0EX9297705</v>
          </cell>
          <cell r="D448" t="str">
            <v>ABR-19</v>
          </cell>
          <cell r="E448">
            <v>1</v>
          </cell>
          <cell r="F448" t="str">
            <v>2022999</v>
          </cell>
          <cell r="G448" t="str">
            <v>SR MANTENIMIENTO CORRECTIVO</v>
          </cell>
          <cell r="H448" t="str">
            <v>5866</v>
          </cell>
          <cell r="I448" t="str">
            <v>10/04/2019 12:05</v>
          </cell>
          <cell r="J448" t="str">
            <v>500028</v>
          </cell>
          <cell r="K448" t="str">
            <v>PITSS</v>
          </cell>
          <cell r="L448" t="str">
            <v>ASP</v>
          </cell>
          <cell r="M448" t="str">
            <v>OFFICE DEPOT DE MEXICO SA DE CV</v>
          </cell>
          <cell r="N448" t="str">
            <v>CARR MIGUEL ALEMAN OTE 4605</v>
          </cell>
          <cell r="O448" t="str">
            <v>GUADALUPE-NL</v>
          </cell>
          <cell r="P448">
            <v>0</v>
          </cell>
          <cell r="Q448" t="str">
            <v>INTERIOR</v>
          </cell>
          <cell r="R448">
            <v>44</v>
          </cell>
          <cell r="S448" t="str">
            <v>Entre 31 y 60</v>
          </cell>
          <cell r="T448" t="str">
            <v>Departmental Digital</v>
          </cell>
          <cell r="U448" t="str">
            <v>A3</v>
          </cell>
          <cell r="V448" t="str">
            <v>Ciudad principal</v>
          </cell>
          <cell r="W448" t="str">
            <v>2-Entre 31 y 60</v>
          </cell>
          <cell r="X448">
            <v>1.05</v>
          </cell>
          <cell r="Y448">
            <v>1433.25</v>
          </cell>
          <cell r="Z448">
            <v>1</v>
          </cell>
          <cell r="AA448">
            <v>2.42</v>
          </cell>
          <cell r="AB448">
            <v>5</v>
          </cell>
          <cell r="AC448">
            <v>0.48399999999999999</v>
          </cell>
          <cell r="AD448">
            <v>0</v>
          </cell>
          <cell r="AE448">
            <v>0</v>
          </cell>
          <cell r="AF448">
            <v>43570</v>
          </cell>
          <cell r="AG448">
            <v>43570</v>
          </cell>
          <cell r="AH448">
            <v>0</v>
          </cell>
          <cell r="AI448" t="str">
            <v>0-1 día</v>
          </cell>
          <cell r="AJ448">
            <v>0</v>
          </cell>
          <cell r="AK448">
            <v>0</v>
          </cell>
          <cell r="AL448">
            <v>0</v>
          </cell>
          <cell r="AM448">
            <v>1433.25</v>
          </cell>
          <cell r="AN448">
            <v>1501.5</v>
          </cell>
          <cell r="AO448">
            <v>1</v>
          </cell>
        </row>
        <row r="449">
          <cell r="B449" t="str">
            <v>0BG29516382</v>
          </cell>
          <cell r="C449" t="str">
            <v>0BG2951638</v>
          </cell>
          <cell r="D449" t="str">
            <v>ABR-19</v>
          </cell>
          <cell r="E449">
            <v>1</v>
          </cell>
          <cell r="F449" t="str">
            <v>2024377</v>
          </cell>
          <cell r="G449" t="str">
            <v>SR MANTENIMIENTO CORRECTIVO</v>
          </cell>
          <cell r="H449" t="str">
            <v>4395</v>
          </cell>
          <cell r="I449" t="str">
            <v>13/04/2019 16:37</v>
          </cell>
          <cell r="J449" t="str">
            <v>800183</v>
          </cell>
          <cell r="K449" t="str">
            <v>PITSS</v>
          </cell>
          <cell r="L449" t="str">
            <v>ASP</v>
          </cell>
          <cell r="M449" t="str">
            <v>OFFICE DEPOT DE MEXICO SA DE CV</v>
          </cell>
          <cell r="N449" t="str">
            <v>AV LOPEZ MATEOS SUR 1299</v>
          </cell>
          <cell r="O449" t="str">
            <v>TLAJOMULCO DE ZU&amp;IGA</v>
          </cell>
          <cell r="P449">
            <v>0</v>
          </cell>
          <cell r="Q449" t="str">
            <v>INTERIOR</v>
          </cell>
          <cell r="R449">
            <v>5</v>
          </cell>
          <cell r="S449" t="str">
            <v>Entre 3 y 6</v>
          </cell>
          <cell r="T449" t="str">
            <v>Light Production Digital Business</v>
          </cell>
          <cell r="U449" t="str">
            <v>Entry Production</v>
          </cell>
          <cell r="V449" t="str">
            <v>Ciudad principal</v>
          </cell>
          <cell r="W449" t="str">
            <v>3-Entre 3 y 6</v>
          </cell>
          <cell r="X449">
            <v>0.6</v>
          </cell>
          <cell r="Y449">
            <v>943.80000000000007</v>
          </cell>
          <cell r="Z449">
            <v>1</v>
          </cell>
          <cell r="AA449">
            <v>0.83</v>
          </cell>
          <cell r="AB449">
            <v>4</v>
          </cell>
          <cell r="AC449">
            <v>0.20749999999999999</v>
          </cell>
          <cell r="AD449">
            <v>0</v>
          </cell>
          <cell r="AE449">
            <v>0</v>
          </cell>
          <cell r="AF449">
            <v>43570</v>
          </cell>
          <cell r="AG449">
            <v>43570</v>
          </cell>
          <cell r="AH449">
            <v>0</v>
          </cell>
          <cell r="AI449" t="str">
            <v>0-1 día</v>
          </cell>
          <cell r="AJ449">
            <v>0</v>
          </cell>
          <cell r="AK449">
            <v>0</v>
          </cell>
          <cell r="AL449">
            <v>0</v>
          </cell>
          <cell r="AM449">
            <v>943.80000000000007</v>
          </cell>
          <cell r="AN449">
            <v>1651.65</v>
          </cell>
          <cell r="AO449">
            <v>2</v>
          </cell>
        </row>
        <row r="450">
          <cell r="B450" t="str">
            <v>0BG29514802</v>
          </cell>
          <cell r="C450" t="str">
            <v>0BG2951480</v>
          </cell>
          <cell r="D450" t="str">
            <v>ABR-19</v>
          </cell>
          <cell r="E450">
            <v>1</v>
          </cell>
          <cell r="F450" t="str">
            <v>2024331</v>
          </cell>
          <cell r="G450" t="str">
            <v>SR MANTENIMIENTO CORRECTIVO</v>
          </cell>
          <cell r="H450" t="str">
            <v>4395</v>
          </cell>
          <cell r="I450" t="str">
            <v>12/04/2019 19:38</v>
          </cell>
          <cell r="J450" t="str">
            <v>800197</v>
          </cell>
          <cell r="K450" t="str">
            <v>PITSS</v>
          </cell>
          <cell r="L450" t="str">
            <v>ASP</v>
          </cell>
          <cell r="M450" t="str">
            <v>OFFICE DEPOT DE MEXICO SA DE CV</v>
          </cell>
          <cell r="N450" t="str">
            <v>AV BENITO JUAREZ 1965</v>
          </cell>
          <cell r="O450" t="str">
            <v>SAN LUIS POTOSI-SLP</v>
          </cell>
          <cell r="P450">
            <v>0</v>
          </cell>
          <cell r="Q450" t="str">
            <v>INTERIOR</v>
          </cell>
          <cell r="R450">
            <v>4</v>
          </cell>
          <cell r="S450" t="str">
            <v>Entre 3 y 6</v>
          </cell>
          <cell r="T450" t="str">
            <v>Light Production Digital Business</v>
          </cell>
          <cell r="U450" t="str">
            <v>Entry Production</v>
          </cell>
          <cell r="V450" t="str">
            <v>Ciudad principal</v>
          </cell>
          <cell r="W450" t="str">
            <v>3-Entre 3 y 6</v>
          </cell>
          <cell r="X450">
            <v>0.6</v>
          </cell>
          <cell r="Y450">
            <v>943.80000000000007</v>
          </cell>
          <cell r="Z450">
            <v>1</v>
          </cell>
          <cell r="AA450">
            <v>1.5</v>
          </cell>
          <cell r="AB450">
            <v>4</v>
          </cell>
          <cell r="AC450">
            <v>0.375</v>
          </cell>
          <cell r="AD450">
            <v>0</v>
          </cell>
          <cell r="AE450">
            <v>0</v>
          </cell>
          <cell r="AF450">
            <v>43570</v>
          </cell>
          <cell r="AG450">
            <v>43570</v>
          </cell>
          <cell r="AH450">
            <v>0</v>
          </cell>
          <cell r="AI450" t="str">
            <v>0-1 día</v>
          </cell>
          <cell r="AJ450">
            <v>0</v>
          </cell>
          <cell r="AK450">
            <v>0</v>
          </cell>
          <cell r="AL450">
            <v>0</v>
          </cell>
          <cell r="AM450">
            <v>943.80000000000007</v>
          </cell>
          <cell r="AN450">
            <v>1730.3</v>
          </cell>
          <cell r="AO450">
            <v>2</v>
          </cell>
        </row>
        <row r="451">
          <cell r="B451" t="str">
            <v>0BG29471471</v>
          </cell>
          <cell r="C451" t="str">
            <v>0BG2947147</v>
          </cell>
          <cell r="D451" t="str">
            <v>ABR-19</v>
          </cell>
          <cell r="E451">
            <v>1</v>
          </cell>
          <cell r="F451" t="str">
            <v>2024807</v>
          </cell>
          <cell r="G451" t="str">
            <v>SR MANTENIMIENTO CORRECTIVO</v>
          </cell>
          <cell r="H451" t="str">
            <v>4395</v>
          </cell>
          <cell r="I451" t="str">
            <v>15/04/2019 08:37</v>
          </cell>
          <cell r="J451" t="str">
            <v>800187</v>
          </cell>
          <cell r="K451" t="str">
            <v>PITSS</v>
          </cell>
          <cell r="L451" t="str">
            <v>ASP</v>
          </cell>
          <cell r="M451" t="str">
            <v>OFFICE DEPOT DE MEXICO SA DE CV</v>
          </cell>
          <cell r="N451" t="str">
            <v>BLV ADOLFO LOPEZ MATEOS 1025</v>
          </cell>
          <cell r="O451" t="str">
            <v>CELAYA-GTO</v>
          </cell>
          <cell r="P451">
            <v>0</v>
          </cell>
          <cell r="Q451" t="str">
            <v>INTERIOR</v>
          </cell>
          <cell r="R451">
            <v>82</v>
          </cell>
          <cell r="S451" t="str">
            <v>&gt;60</v>
          </cell>
          <cell r="T451" t="str">
            <v>Light Production Digital Business</v>
          </cell>
          <cell r="U451" t="str">
            <v>Entry Production</v>
          </cell>
          <cell r="V451" t="str">
            <v>Ciudad principal</v>
          </cell>
          <cell r="W451" t="str">
            <v>3-&gt;60</v>
          </cell>
          <cell r="X451">
            <v>1.1499999999999999</v>
          </cell>
          <cell r="Y451">
            <v>1808.95</v>
          </cell>
          <cell r="Z451">
            <v>1</v>
          </cell>
          <cell r="AA451">
            <v>1.71</v>
          </cell>
          <cell r="AB451">
            <v>4</v>
          </cell>
          <cell r="AC451">
            <v>0.42749999999999999</v>
          </cell>
          <cell r="AD451">
            <v>0</v>
          </cell>
          <cell r="AE451">
            <v>0</v>
          </cell>
          <cell r="AF451">
            <v>43570</v>
          </cell>
          <cell r="AG451">
            <v>43570</v>
          </cell>
          <cell r="AH451">
            <v>0</v>
          </cell>
          <cell r="AI451" t="str">
            <v>0-1 día</v>
          </cell>
          <cell r="AJ451">
            <v>0</v>
          </cell>
          <cell r="AK451">
            <v>0</v>
          </cell>
          <cell r="AL451">
            <v>0</v>
          </cell>
          <cell r="AM451">
            <v>1808.95</v>
          </cell>
          <cell r="AN451">
            <v>1808.95</v>
          </cell>
          <cell r="AO451">
            <v>1</v>
          </cell>
        </row>
        <row r="452">
          <cell r="B452" t="str">
            <v>0BG29475091</v>
          </cell>
          <cell r="C452" t="str">
            <v>0BG2947509</v>
          </cell>
          <cell r="D452" t="str">
            <v>ABR-19</v>
          </cell>
          <cell r="E452">
            <v>1</v>
          </cell>
          <cell r="F452" t="str">
            <v>2024791</v>
          </cell>
          <cell r="G452" t="str">
            <v>SR MANTENIMIENTO CORRECTIVO</v>
          </cell>
          <cell r="H452" t="str">
            <v>4395</v>
          </cell>
          <cell r="I452" t="str">
            <v>15/04/2019 08:07</v>
          </cell>
          <cell r="J452" t="str">
            <v>800183</v>
          </cell>
          <cell r="K452" t="str">
            <v>PITSS</v>
          </cell>
          <cell r="L452" t="str">
            <v>ASP</v>
          </cell>
          <cell r="M452" t="str">
            <v>OFFICE DEPOT DE MEXICO SA DE CV</v>
          </cell>
          <cell r="N452" t="str">
            <v>AV ADOLFO LOPEZ MATEOS 1299</v>
          </cell>
          <cell r="O452" t="str">
            <v>TLAJOMULCO DE ZU&amp;IGA</v>
          </cell>
          <cell r="P452">
            <v>0</v>
          </cell>
          <cell r="Q452" t="str">
            <v>INTERIOR</v>
          </cell>
          <cell r="R452">
            <v>95</v>
          </cell>
          <cell r="S452" t="str">
            <v>&gt;60</v>
          </cell>
          <cell r="T452" t="str">
            <v>Light Production Digital Business</v>
          </cell>
          <cell r="U452" t="str">
            <v>Entry Production</v>
          </cell>
          <cell r="V452" t="str">
            <v>Ciudad principal</v>
          </cell>
          <cell r="W452" t="str">
            <v>3-&gt;60</v>
          </cell>
          <cell r="X452">
            <v>1.1499999999999999</v>
          </cell>
          <cell r="Y452">
            <v>1808.95</v>
          </cell>
          <cell r="Z452">
            <v>1</v>
          </cell>
          <cell r="AA452">
            <v>1.83</v>
          </cell>
          <cell r="AB452">
            <v>4</v>
          </cell>
          <cell r="AC452">
            <v>0.45750000000000002</v>
          </cell>
          <cell r="AD452">
            <v>0</v>
          </cell>
          <cell r="AE452">
            <v>0</v>
          </cell>
          <cell r="AF452">
            <v>43570</v>
          </cell>
          <cell r="AG452">
            <v>43570</v>
          </cell>
          <cell r="AH452">
            <v>0</v>
          </cell>
          <cell r="AI452" t="str">
            <v>0-1 día</v>
          </cell>
          <cell r="AJ452">
            <v>0</v>
          </cell>
          <cell r="AK452">
            <v>0</v>
          </cell>
          <cell r="AL452">
            <v>0</v>
          </cell>
          <cell r="AM452">
            <v>1808.95</v>
          </cell>
          <cell r="AN452">
            <v>1730.3</v>
          </cell>
          <cell r="AO452">
            <v>1</v>
          </cell>
        </row>
        <row r="453">
          <cell r="B453" t="str">
            <v>0X767076441</v>
          </cell>
          <cell r="C453" t="str">
            <v>0X76707644</v>
          </cell>
          <cell r="D453" t="str">
            <v>ABR-19</v>
          </cell>
          <cell r="E453">
            <v>1</v>
          </cell>
          <cell r="F453" t="str">
            <v>2024297</v>
          </cell>
          <cell r="G453" t="str">
            <v>SR MANTENIMIENTO CORRECTIVO</v>
          </cell>
          <cell r="H453" t="str">
            <v>5955</v>
          </cell>
          <cell r="I453" t="str">
            <v>12/04/2019 14:44</v>
          </cell>
          <cell r="J453" t="str">
            <v>100038</v>
          </cell>
          <cell r="K453" t="str">
            <v>PITSS</v>
          </cell>
          <cell r="L453" t="str">
            <v>ASP</v>
          </cell>
          <cell r="M453" t="str">
            <v>SANOFI AVENTIS DE MEXICO SA DE CV</v>
          </cell>
          <cell r="N453" t="str">
            <v>ACUEDUCTO DEL ALTO LERMA No 2</v>
          </cell>
          <cell r="O453" t="str">
            <v>TOLUCA-ESTADO DE MEX</v>
          </cell>
          <cell r="P453">
            <v>0</v>
          </cell>
          <cell r="Q453" t="str">
            <v>INTERIOR</v>
          </cell>
          <cell r="R453">
            <v>150</v>
          </cell>
          <cell r="S453" t="str">
            <v>&gt;60</v>
          </cell>
          <cell r="T453" t="str">
            <v>Departmental Digital</v>
          </cell>
          <cell r="U453" t="str">
            <v>A3</v>
          </cell>
          <cell r="V453" t="str">
            <v>Ciudad principal</v>
          </cell>
          <cell r="W453" t="str">
            <v>2-&gt;60</v>
          </cell>
          <cell r="X453">
            <v>1.1000000000000001</v>
          </cell>
          <cell r="Y453">
            <v>1501.5000000000002</v>
          </cell>
          <cell r="Z453">
            <v>1</v>
          </cell>
          <cell r="AA453">
            <v>2.77</v>
          </cell>
          <cell r="AB453">
            <v>5</v>
          </cell>
          <cell r="AC453">
            <v>0.55400000000000005</v>
          </cell>
          <cell r="AD453">
            <v>0</v>
          </cell>
          <cell r="AE453">
            <v>0</v>
          </cell>
          <cell r="AF453">
            <v>43570</v>
          </cell>
          <cell r="AG453">
            <v>43570</v>
          </cell>
          <cell r="AH453">
            <v>0</v>
          </cell>
          <cell r="AI453" t="str">
            <v>0-1 día</v>
          </cell>
          <cell r="AJ453">
            <v>0</v>
          </cell>
          <cell r="AK453">
            <v>0</v>
          </cell>
          <cell r="AL453">
            <v>0</v>
          </cell>
          <cell r="AM453">
            <v>1501.5000000000002</v>
          </cell>
          <cell r="AN453">
            <v>1501.5</v>
          </cell>
          <cell r="AO453">
            <v>1</v>
          </cell>
        </row>
        <row r="454">
          <cell r="B454" t="str">
            <v>0E2B6465741</v>
          </cell>
          <cell r="C454" t="str">
            <v>0E2B646574</v>
          </cell>
          <cell r="D454" t="str">
            <v>ABR-19</v>
          </cell>
          <cell r="E454">
            <v>1</v>
          </cell>
          <cell r="F454" t="str">
            <v>2021419</v>
          </cell>
          <cell r="G454" t="str">
            <v>SR MANTENIMIENTO CORRECTIVO</v>
          </cell>
          <cell r="H454" t="str">
            <v>0070</v>
          </cell>
          <cell r="I454" t="str">
            <v>08/04/2019 08:32</v>
          </cell>
          <cell r="J454" t="str">
            <v>800146</v>
          </cell>
          <cell r="K454" t="str">
            <v>PITSS</v>
          </cell>
          <cell r="L454" t="str">
            <v>ASP</v>
          </cell>
          <cell r="M454" t="str">
            <v>OFFICE DEPOT DE MEXICO SA DE CV</v>
          </cell>
          <cell r="N454" t="str">
            <v>AV BENITO JUAREZ 1965</v>
          </cell>
          <cell r="O454" t="str">
            <v>SAN LUIS POTOSI-SLP</v>
          </cell>
          <cell r="P454">
            <v>0</v>
          </cell>
          <cell r="Q454" t="str">
            <v>INTERIOR</v>
          </cell>
          <cell r="R454">
            <v>41</v>
          </cell>
          <cell r="S454" t="str">
            <v>Entre 31 y 60</v>
          </cell>
          <cell r="T454" t="str">
            <v>Entry Production Color Low/Mid</v>
          </cell>
          <cell r="U454" t="str">
            <v>Entry Production</v>
          </cell>
          <cell r="V454" t="str">
            <v>Ciudad principal</v>
          </cell>
          <cell r="W454" t="str">
            <v>3-Entre 31 y 60</v>
          </cell>
          <cell r="X454">
            <v>1.1000000000000001</v>
          </cell>
          <cell r="Y454">
            <v>1730.3000000000004</v>
          </cell>
          <cell r="Z454">
            <v>1</v>
          </cell>
          <cell r="AA454">
            <v>4.8366666666666651</v>
          </cell>
          <cell r="AB454">
            <v>4</v>
          </cell>
          <cell r="AC454">
            <v>1.2091666666666663</v>
          </cell>
          <cell r="AD454">
            <v>5.229166666666657E-2</v>
          </cell>
          <cell r="AE454">
            <v>-82.25479166666652</v>
          </cell>
          <cell r="AF454">
            <v>43567</v>
          </cell>
          <cell r="AG454">
            <v>43570</v>
          </cell>
          <cell r="AH454">
            <v>1</v>
          </cell>
          <cell r="AI454" t="str">
            <v>0-1 día</v>
          </cell>
          <cell r="AJ454">
            <v>0</v>
          </cell>
          <cell r="AK454">
            <v>0</v>
          </cell>
          <cell r="AL454">
            <v>0</v>
          </cell>
          <cell r="AM454">
            <v>1730.3000000000004</v>
          </cell>
          <cell r="AN454">
            <v>1730.3</v>
          </cell>
          <cell r="AO454">
            <v>1</v>
          </cell>
        </row>
        <row r="455">
          <cell r="B455" t="str">
            <v>0EX73974571</v>
          </cell>
          <cell r="C455" t="str">
            <v>0EX7397457</v>
          </cell>
          <cell r="D455" t="str">
            <v>ABR-19</v>
          </cell>
          <cell r="E455">
            <v>1</v>
          </cell>
          <cell r="F455" t="str">
            <v>2018971</v>
          </cell>
          <cell r="G455" t="str">
            <v>SR MANTENIMIENTO CORRECTIVO</v>
          </cell>
          <cell r="H455" t="str">
            <v>5867</v>
          </cell>
          <cell r="I455" t="str">
            <v>02/04/2019 15:02</v>
          </cell>
          <cell r="J455" t="str">
            <v>500163</v>
          </cell>
          <cell r="K455" t="str">
            <v>PITSS</v>
          </cell>
          <cell r="L455" t="str">
            <v>ASP</v>
          </cell>
          <cell r="M455" t="str">
            <v>APTIV CONTRACT SERVICES NORESTE S DE RL DE CV</v>
          </cell>
          <cell r="N455" t="str">
            <v>BLVD ADOLFO LOPEZ MATEOS No 805 PONIENTE</v>
          </cell>
          <cell r="O455" t="str">
            <v>Ciudad Victoria-TAM</v>
          </cell>
          <cell r="P455">
            <v>0</v>
          </cell>
          <cell r="Q455" t="str">
            <v>INTERIOR</v>
          </cell>
          <cell r="R455">
            <v>70</v>
          </cell>
          <cell r="S455" t="str">
            <v>&gt;60</v>
          </cell>
          <cell r="T455" t="str">
            <v>Office Digital</v>
          </cell>
          <cell r="U455" t="str">
            <v>A3</v>
          </cell>
          <cell r="V455" t="str">
            <v>Ciudad principal</v>
          </cell>
          <cell r="W455" t="str">
            <v>2-&gt;60</v>
          </cell>
          <cell r="X455">
            <v>1.1000000000000001</v>
          </cell>
          <cell r="Y455">
            <v>1501.5000000000002</v>
          </cell>
          <cell r="Z455">
            <v>1</v>
          </cell>
          <cell r="AA455">
            <v>4.97</v>
          </cell>
          <cell r="AB455">
            <v>5</v>
          </cell>
          <cell r="AC455">
            <v>0.99399999999999999</v>
          </cell>
          <cell r="AD455">
            <v>0</v>
          </cell>
          <cell r="AE455">
            <v>0</v>
          </cell>
          <cell r="AF455">
            <v>43570</v>
          </cell>
          <cell r="AG455">
            <v>43570</v>
          </cell>
          <cell r="AH455">
            <v>0</v>
          </cell>
          <cell r="AI455" t="str">
            <v>0-1 día</v>
          </cell>
          <cell r="AJ455">
            <v>0</v>
          </cell>
          <cell r="AK455">
            <v>0</v>
          </cell>
          <cell r="AL455">
            <v>0</v>
          </cell>
          <cell r="AM455">
            <v>1501.5000000000002</v>
          </cell>
          <cell r="AN455">
            <v>1473.06247725</v>
          </cell>
          <cell r="AO455">
            <v>1</v>
          </cell>
        </row>
        <row r="456">
          <cell r="B456" t="str">
            <v>0XKP5369061</v>
          </cell>
          <cell r="C456" t="str">
            <v>0XKP536906</v>
          </cell>
          <cell r="D456" t="str">
            <v>ABR-19</v>
          </cell>
          <cell r="E456">
            <v>1</v>
          </cell>
          <cell r="F456" t="str">
            <v>2023705</v>
          </cell>
          <cell r="G456" t="str">
            <v>SR MANTENIMIENTO CORRECTIVO</v>
          </cell>
          <cell r="H456" t="str">
            <v>7546</v>
          </cell>
          <cell r="I456" t="str">
            <v>11/04/2019 14:29</v>
          </cell>
          <cell r="J456" t="str">
            <v>500155</v>
          </cell>
          <cell r="K456" t="str">
            <v>PITSS</v>
          </cell>
          <cell r="L456" t="str">
            <v>ASP</v>
          </cell>
          <cell r="M456" t="str">
            <v>HONEYWELL AUTOMOTIVE DE MEXICO S DE RL DE CV</v>
          </cell>
          <cell r="N456" t="str">
            <v>AV PARQUE INDUSTRIAL JUAREZ 3328</v>
          </cell>
          <cell r="O456" t="str">
            <v>CIUDAD JUAREZ-CHIH</v>
          </cell>
          <cell r="P456">
            <v>0</v>
          </cell>
          <cell r="Q456" t="str">
            <v>INTERIOR</v>
          </cell>
          <cell r="R456">
            <v>92</v>
          </cell>
          <cell r="S456" t="str">
            <v>&gt;60</v>
          </cell>
          <cell r="T456" t="str">
            <v>A3 Office Color Laser MFPs</v>
          </cell>
          <cell r="U456" t="str">
            <v>A3</v>
          </cell>
          <cell r="V456" t="str">
            <v>Ciudad principal</v>
          </cell>
          <cell r="W456" t="str">
            <v>2-&gt;60</v>
          </cell>
          <cell r="X456">
            <v>1.1000000000000001</v>
          </cell>
          <cell r="Y456">
            <v>1501.5000000000002</v>
          </cell>
          <cell r="Z456">
            <v>1</v>
          </cell>
          <cell r="AA456">
            <v>0.52</v>
          </cell>
          <cell r="AB456">
            <v>5</v>
          </cell>
          <cell r="AC456">
            <v>0.10400000000000001</v>
          </cell>
          <cell r="AD456">
            <v>0</v>
          </cell>
          <cell r="AE456">
            <v>0</v>
          </cell>
          <cell r="AF456">
            <v>43570</v>
          </cell>
          <cell r="AG456">
            <v>43570</v>
          </cell>
          <cell r="AH456">
            <v>0</v>
          </cell>
          <cell r="AI456" t="str">
            <v>0-1 día</v>
          </cell>
          <cell r="AJ456">
            <v>0</v>
          </cell>
          <cell r="AK456">
            <v>0</v>
          </cell>
          <cell r="AL456">
            <v>0</v>
          </cell>
          <cell r="AM456">
            <v>1501.5000000000002</v>
          </cell>
          <cell r="AN456">
            <v>1501.5</v>
          </cell>
          <cell r="AO456">
            <v>1</v>
          </cell>
        </row>
        <row r="457">
          <cell r="B457" t="str">
            <v>09HB9161911</v>
          </cell>
          <cell r="C457" t="str">
            <v>09HB916191</v>
          </cell>
          <cell r="D457" t="str">
            <v>ABR-19</v>
          </cell>
          <cell r="E457">
            <v>1</v>
          </cell>
          <cell r="F457" t="str">
            <v>2024871</v>
          </cell>
          <cell r="G457" t="str">
            <v>SR ASISTENCIA A CLIENTES</v>
          </cell>
          <cell r="H457" t="str">
            <v>4002</v>
          </cell>
          <cell r="I457" t="str">
            <v>15/04/2019 09:39</v>
          </cell>
          <cell r="J457" t="str">
            <v>500159</v>
          </cell>
          <cell r="K457" t="str">
            <v>PITSS</v>
          </cell>
          <cell r="L457" t="str">
            <v>ASP</v>
          </cell>
          <cell r="M457" t="str">
            <v>OPCIONES DE SERVICIO EN MEXICO</v>
          </cell>
          <cell r="N457" t="str">
            <v>NI&amp;OS HEROES No 1107 ESQUINA CALLE 13 PISO 2</v>
          </cell>
          <cell r="O457" t="str">
            <v>Chihuahua-CHIH</v>
          </cell>
          <cell r="P457">
            <v>0</v>
          </cell>
          <cell r="Q457" t="str">
            <v>INTERIOR</v>
          </cell>
          <cell r="R457" t="str">
            <v xml:space="preserve">  </v>
          </cell>
          <cell r="S457" t="str">
            <v>&gt;60</v>
          </cell>
          <cell r="T457" t="str">
            <v>A4 Mono MFPs</v>
          </cell>
          <cell r="U457" t="str">
            <v>A4</v>
          </cell>
          <cell r="V457" t="str">
            <v>Ciudad principal</v>
          </cell>
          <cell r="W457" t="str">
            <v>1-&gt;60</v>
          </cell>
          <cell r="X457">
            <v>1</v>
          </cell>
          <cell r="Y457">
            <v>715.00000000000011</v>
          </cell>
          <cell r="Z457">
            <v>1</v>
          </cell>
          <cell r="AA457">
            <v>1.35</v>
          </cell>
          <cell r="AB457">
            <v>5</v>
          </cell>
          <cell r="AC457">
            <v>0.27</v>
          </cell>
          <cell r="AD457">
            <v>0</v>
          </cell>
          <cell r="AE457">
            <v>0</v>
          </cell>
          <cell r="AF457">
            <v>43570</v>
          </cell>
          <cell r="AG457">
            <v>43570</v>
          </cell>
          <cell r="AH457">
            <v>0</v>
          </cell>
          <cell r="AI457" t="str">
            <v>0-1 día</v>
          </cell>
          <cell r="AJ457">
            <v>0</v>
          </cell>
          <cell r="AK457">
            <v>0</v>
          </cell>
          <cell r="AL457">
            <v>0</v>
          </cell>
          <cell r="AM457">
            <v>715.00000000000011</v>
          </cell>
          <cell r="AN457">
            <v>429</v>
          </cell>
          <cell r="AO457">
            <v>1</v>
          </cell>
        </row>
        <row r="458">
          <cell r="B458" t="str">
            <v>0BG29401842</v>
          </cell>
          <cell r="C458" t="str">
            <v>0BG2940184</v>
          </cell>
          <cell r="D458" t="str">
            <v>ABR-19</v>
          </cell>
          <cell r="E458">
            <v>1</v>
          </cell>
          <cell r="F458" t="str">
            <v>2024157</v>
          </cell>
          <cell r="G458" t="str">
            <v>SR MANTENIMIENTO CORRECTIVO</v>
          </cell>
          <cell r="H458" t="str">
            <v>4395</v>
          </cell>
          <cell r="I458" t="str">
            <v>12/04/2019 11:05</v>
          </cell>
          <cell r="J458" t="str">
            <v>800192</v>
          </cell>
          <cell r="K458" t="str">
            <v>PITSS</v>
          </cell>
          <cell r="L458" t="str">
            <v>ASP</v>
          </cell>
          <cell r="M458" t="str">
            <v>OFFICE DEPOT DE MEXICO SA DE CV</v>
          </cell>
          <cell r="N458" t="str">
            <v>MANUEL J CLOUTHIER 888</v>
          </cell>
          <cell r="O458" t="str">
            <v>ZAPOPAN-JAL</v>
          </cell>
          <cell r="P458">
            <v>0</v>
          </cell>
          <cell r="Q458" t="str">
            <v>INTERIOR</v>
          </cell>
          <cell r="R458">
            <v>14</v>
          </cell>
          <cell r="S458" t="str">
            <v>Entre 7 y 15</v>
          </cell>
          <cell r="T458" t="str">
            <v>Light Production Digital Business</v>
          </cell>
          <cell r="U458" t="str">
            <v>Entry Production</v>
          </cell>
          <cell r="V458" t="str">
            <v>Ciudad principal</v>
          </cell>
          <cell r="W458" t="str">
            <v>3-Entre 7 y 15</v>
          </cell>
          <cell r="X458">
            <v>0.8</v>
          </cell>
          <cell r="Y458">
            <v>1258.4000000000003</v>
          </cell>
          <cell r="Z458">
            <v>1</v>
          </cell>
          <cell r="AA458">
            <v>1.32</v>
          </cell>
          <cell r="AB458">
            <v>4</v>
          </cell>
          <cell r="AC458">
            <v>0.33</v>
          </cell>
          <cell r="AD458">
            <v>0</v>
          </cell>
          <cell r="AE458">
            <v>0</v>
          </cell>
          <cell r="AF458">
            <v>43570</v>
          </cell>
          <cell r="AG458">
            <v>43570</v>
          </cell>
          <cell r="AH458">
            <v>0</v>
          </cell>
          <cell r="AI458" t="str">
            <v>0-1 día</v>
          </cell>
          <cell r="AJ458">
            <v>0</v>
          </cell>
          <cell r="AK458">
            <v>0</v>
          </cell>
          <cell r="AL458">
            <v>0</v>
          </cell>
          <cell r="AM458">
            <v>1258.4000000000003</v>
          </cell>
          <cell r="AN458">
            <v>314.60000000000002</v>
          </cell>
          <cell r="AO458">
            <v>2</v>
          </cell>
        </row>
        <row r="459">
          <cell r="B459" t="str">
            <v>9HB9140023</v>
          </cell>
          <cell r="C459" t="str">
            <v>9HB914002</v>
          </cell>
          <cell r="D459" t="str">
            <v>ABR-19</v>
          </cell>
          <cell r="E459">
            <v>1</v>
          </cell>
          <cell r="F459" t="str">
            <v>2024869</v>
          </cell>
          <cell r="G459" t="str">
            <v>SR ASISTENCIA A CLIENTES</v>
          </cell>
          <cell r="H459" t="str">
            <v>4002</v>
          </cell>
          <cell r="I459" t="str">
            <v>15/04/2019 09:36</v>
          </cell>
          <cell r="J459" t="str">
            <v>500161</v>
          </cell>
          <cell r="K459" t="str">
            <v>PITSS</v>
          </cell>
          <cell r="L459" t="str">
            <v>ASP</v>
          </cell>
          <cell r="M459" t="str">
            <v>OPCIONES DE SERVICIO EN MEXICO</v>
          </cell>
          <cell r="N459" t="str">
            <v>ALEJANDRO DUMAS 1326</v>
          </cell>
          <cell r="O459" t="str">
            <v>Chihuahua-CHIH</v>
          </cell>
          <cell r="P459">
            <v>0</v>
          </cell>
          <cell r="Q459" t="str">
            <v>INTERIOR</v>
          </cell>
          <cell r="R459" t="str">
            <v xml:space="preserve">  </v>
          </cell>
          <cell r="S459" t="str">
            <v>&gt;60</v>
          </cell>
          <cell r="T459" t="str">
            <v>A4 Mono MFPs</v>
          </cell>
          <cell r="U459" t="str">
            <v>A4</v>
          </cell>
          <cell r="V459" t="str">
            <v>Ciudad principal</v>
          </cell>
          <cell r="W459" t="str">
            <v>1-&gt;60</v>
          </cell>
          <cell r="X459">
            <v>1</v>
          </cell>
          <cell r="Y459">
            <v>715.00000000000011</v>
          </cell>
          <cell r="Z459">
            <v>1</v>
          </cell>
          <cell r="AA459">
            <v>1.9</v>
          </cell>
          <cell r="AB459">
            <v>5</v>
          </cell>
          <cell r="AC459">
            <v>0.38</v>
          </cell>
          <cell r="AD459">
            <v>0</v>
          </cell>
          <cell r="AE459">
            <v>0</v>
          </cell>
          <cell r="AF459">
            <v>43570</v>
          </cell>
          <cell r="AG459">
            <v>43570</v>
          </cell>
          <cell r="AH459">
            <v>0</v>
          </cell>
          <cell r="AI459" t="str">
            <v>0-1 día</v>
          </cell>
          <cell r="AJ459">
            <v>0</v>
          </cell>
          <cell r="AK459">
            <v>0</v>
          </cell>
          <cell r="AL459">
            <v>0</v>
          </cell>
          <cell r="AM459">
            <v>715.00000000000011</v>
          </cell>
          <cell r="AN459" t="e">
            <v>#N/A</v>
          </cell>
          <cell r="AO459">
            <v>3</v>
          </cell>
        </row>
        <row r="460">
          <cell r="B460" t="str">
            <v>0A1H0222101</v>
          </cell>
          <cell r="C460" t="str">
            <v>0A1H022210</v>
          </cell>
          <cell r="D460" t="str">
            <v>ABR-19</v>
          </cell>
          <cell r="E460">
            <v>1</v>
          </cell>
          <cell r="F460" t="str">
            <v>2024989</v>
          </cell>
          <cell r="G460" t="str">
            <v>SR MANTENIMIENTO CORRECTIVO</v>
          </cell>
          <cell r="H460" t="str">
            <v>6705</v>
          </cell>
          <cell r="I460" t="str">
            <v>15/04/2019 11:32</v>
          </cell>
          <cell r="J460" t="str">
            <v>800183</v>
          </cell>
          <cell r="K460" t="str">
            <v>PITSS</v>
          </cell>
          <cell r="L460" t="str">
            <v>ASP</v>
          </cell>
          <cell r="M460" t="str">
            <v>OPERADORA OMX SA DE CV</v>
          </cell>
          <cell r="N460" t="str">
            <v>AV LOPEZ MATEOS SUR No 7000</v>
          </cell>
          <cell r="O460" t="str">
            <v>Tlajomulco De Zu&amp;Iga</v>
          </cell>
          <cell r="P460">
            <v>0</v>
          </cell>
          <cell r="Q460" t="str">
            <v>INTERIOR</v>
          </cell>
          <cell r="R460">
            <v>251</v>
          </cell>
          <cell r="S460" t="str">
            <v>&gt;60</v>
          </cell>
          <cell r="T460" t="str">
            <v>WF Mono Systems and Legacy Color</v>
          </cell>
          <cell r="U460" t="str">
            <v>WF</v>
          </cell>
          <cell r="V460" t="str">
            <v>Ciudad principal</v>
          </cell>
          <cell r="W460" t="str">
            <v>3-&gt;60</v>
          </cell>
          <cell r="X460">
            <v>1.1499999999999999</v>
          </cell>
          <cell r="Y460">
            <v>1808.95</v>
          </cell>
          <cell r="Z460">
            <v>1</v>
          </cell>
          <cell r="AA460">
            <v>1.97</v>
          </cell>
          <cell r="AB460">
            <v>4</v>
          </cell>
          <cell r="AC460">
            <v>0.49249999999999999</v>
          </cell>
          <cell r="AD460">
            <v>0</v>
          </cell>
          <cell r="AE460">
            <v>0</v>
          </cell>
          <cell r="AF460">
            <v>43570</v>
          </cell>
          <cell r="AG460">
            <v>43570</v>
          </cell>
          <cell r="AH460">
            <v>0</v>
          </cell>
          <cell r="AI460" t="str">
            <v>0-1 día</v>
          </cell>
          <cell r="AJ460">
            <v>0</v>
          </cell>
          <cell r="AK460">
            <v>0</v>
          </cell>
          <cell r="AL460">
            <v>0</v>
          </cell>
          <cell r="AM460">
            <v>1808.95</v>
          </cell>
          <cell r="AN460">
            <v>1808.95</v>
          </cell>
          <cell r="AO460">
            <v>1</v>
          </cell>
        </row>
        <row r="461">
          <cell r="B461" t="str">
            <v>0BG29479321</v>
          </cell>
          <cell r="C461" t="str">
            <v>0BG2947932</v>
          </cell>
          <cell r="D461" t="str">
            <v>ABR-19</v>
          </cell>
          <cell r="E461">
            <v>1</v>
          </cell>
          <cell r="F461" t="str">
            <v>2015699</v>
          </cell>
          <cell r="G461" t="str">
            <v>SR MANTENIMIENTO CORRECTIVO</v>
          </cell>
          <cell r="H461" t="str">
            <v>4395</v>
          </cell>
          <cell r="I461" t="str">
            <v>27/03/2019 09:18</v>
          </cell>
          <cell r="J461" t="str">
            <v>800186</v>
          </cell>
          <cell r="K461" t="str">
            <v>PITSS</v>
          </cell>
          <cell r="L461" t="str">
            <v>ASP</v>
          </cell>
          <cell r="M461" t="str">
            <v>OFFICE DEPOT DE MEXICO SA DE CV</v>
          </cell>
          <cell r="N461" t="str">
            <v>EZEQUIEL MONTES 8</v>
          </cell>
          <cell r="O461" t="str">
            <v>QUERETARO-QRO</v>
          </cell>
          <cell r="P461">
            <v>0</v>
          </cell>
          <cell r="Q461" t="str">
            <v>INTERIOR</v>
          </cell>
          <cell r="R461">
            <v>41</v>
          </cell>
          <cell r="S461" t="str">
            <v>Entre 31 y 60</v>
          </cell>
          <cell r="T461" t="str">
            <v>Light Production Digital Business</v>
          </cell>
          <cell r="U461" t="str">
            <v>Entry Production</v>
          </cell>
          <cell r="V461" t="str">
            <v>Ciudad principal</v>
          </cell>
          <cell r="W461" t="str">
            <v>3-Entre 31 y 60</v>
          </cell>
          <cell r="X461">
            <v>1.1000000000000001</v>
          </cell>
          <cell r="Y461">
            <v>1730.3000000000004</v>
          </cell>
          <cell r="Z461">
            <v>1</v>
          </cell>
          <cell r="AA461">
            <v>1.6</v>
          </cell>
          <cell r="AB461">
            <v>4</v>
          </cell>
          <cell r="AC461">
            <v>0.4</v>
          </cell>
          <cell r="AD461">
            <v>0</v>
          </cell>
          <cell r="AE461">
            <v>0</v>
          </cell>
          <cell r="AF461">
            <v>43570</v>
          </cell>
          <cell r="AG461">
            <v>43570</v>
          </cell>
          <cell r="AH461">
            <v>0</v>
          </cell>
          <cell r="AI461" t="str">
            <v>0-1 día</v>
          </cell>
          <cell r="AJ461">
            <v>0</v>
          </cell>
          <cell r="AK461">
            <v>0</v>
          </cell>
          <cell r="AL461">
            <v>0</v>
          </cell>
          <cell r="AM461">
            <v>1730.3000000000004</v>
          </cell>
          <cell r="AN461">
            <v>1730.3</v>
          </cell>
          <cell r="AO461">
            <v>1</v>
          </cell>
        </row>
        <row r="462">
          <cell r="B462" t="str">
            <v>0Y4X8316381</v>
          </cell>
          <cell r="C462" t="str">
            <v>0Y4X831638</v>
          </cell>
          <cell r="D462" t="str">
            <v>ABR-19</v>
          </cell>
          <cell r="E462">
            <v>1</v>
          </cell>
          <cell r="F462" t="str">
            <v>2024307</v>
          </cell>
          <cell r="G462" t="str">
            <v>SR MANTENIMIENTO CORRECTIVO</v>
          </cell>
          <cell r="H462" t="str">
            <v>8055</v>
          </cell>
          <cell r="I462" t="str">
            <v>12/04/2019 16:56</v>
          </cell>
          <cell r="J462" t="str">
            <v>500080</v>
          </cell>
          <cell r="K462" t="str">
            <v>PITSS</v>
          </cell>
          <cell r="L462" t="str">
            <v>ASP</v>
          </cell>
          <cell r="M462" t="str">
            <v>DELPHI AUTOMOTIVE SYSTEMS S DE RL DE CV</v>
          </cell>
          <cell r="N462" t="str">
            <v>PREDIO SANTO TOMAS SN</v>
          </cell>
          <cell r="O462" t="str">
            <v>Hidalgo Del Parral-C</v>
          </cell>
          <cell r="P462">
            <v>0</v>
          </cell>
          <cell r="Q462" t="str">
            <v>INTERIOR</v>
          </cell>
          <cell r="R462">
            <v>123</v>
          </cell>
          <cell r="S462" t="str">
            <v>&gt;60</v>
          </cell>
          <cell r="T462" t="str">
            <v>Departmental Digital</v>
          </cell>
          <cell r="U462" t="str">
            <v>A3</v>
          </cell>
          <cell r="V462" t="str">
            <v>Otras</v>
          </cell>
          <cell r="W462" t="str">
            <v>2-&gt;60</v>
          </cell>
          <cell r="X462">
            <v>1.1000000000000001</v>
          </cell>
          <cell r="Y462">
            <v>1501.5000000000002</v>
          </cell>
          <cell r="Z462">
            <v>1</v>
          </cell>
          <cell r="AA462">
            <v>3.57</v>
          </cell>
          <cell r="AB462">
            <v>9</v>
          </cell>
          <cell r="AC462">
            <v>0.39666666666666667</v>
          </cell>
          <cell r="AD462">
            <v>0</v>
          </cell>
          <cell r="AE462">
            <v>0</v>
          </cell>
          <cell r="AF462">
            <v>43570</v>
          </cell>
          <cell r="AG462">
            <v>43570</v>
          </cell>
          <cell r="AH462">
            <v>0</v>
          </cell>
          <cell r="AI462" t="str">
            <v>0-1 día</v>
          </cell>
          <cell r="AJ462">
            <v>0</v>
          </cell>
          <cell r="AK462">
            <v>0</v>
          </cell>
          <cell r="AL462">
            <v>0</v>
          </cell>
          <cell r="AM462">
            <v>1501.5000000000002</v>
          </cell>
          <cell r="AN462">
            <v>1501.5</v>
          </cell>
          <cell r="AO462">
            <v>1</v>
          </cell>
        </row>
        <row r="463">
          <cell r="B463" t="str">
            <v>0011610652</v>
          </cell>
          <cell r="C463" t="str">
            <v>001161065</v>
          </cell>
          <cell r="D463" t="str">
            <v>ABR-19</v>
          </cell>
          <cell r="E463">
            <v>1</v>
          </cell>
          <cell r="F463" t="str">
            <v>2021709</v>
          </cell>
          <cell r="G463" t="str">
            <v>SR INSTALACION DE EQUIPO</v>
          </cell>
          <cell r="H463" t="str">
            <v>8301</v>
          </cell>
          <cell r="I463" t="str">
            <v>08/04/2019 12:33</v>
          </cell>
          <cell r="J463" t="str">
            <v>800074</v>
          </cell>
          <cell r="K463" t="str">
            <v>PITSS</v>
          </cell>
          <cell r="L463" t="str">
            <v>ASP</v>
          </cell>
          <cell r="M463" t="str">
            <v>TELEFONOS DE MEXICO SA B DE CV</v>
          </cell>
          <cell r="N463" t="str">
            <v>TENIENTE JOSE ESPINOZA FUENTES S/N ENTRE AV DECIMA</v>
          </cell>
          <cell r="O463" t="str">
            <v>Morelia-MICH</v>
          </cell>
          <cell r="P463">
            <v>0</v>
          </cell>
          <cell r="Q463" t="str">
            <v>INTERIOR</v>
          </cell>
          <cell r="R463" t="str">
            <v xml:space="preserve">  </v>
          </cell>
          <cell r="S463" t="str">
            <v>&gt;60</v>
          </cell>
          <cell r="T463" t="str">
            <v>WF Mono Systems and Legacy Color</v>
          </cell>
          <cell r="U463" t="str">
            <v>WF</v>
          </cell>
          <cell r="V463" t="str">
            <v>Ciudad principal</v>
          </cell>
          <cell r="W463" t="str">
            <v>3-&gt;60</v>
          </cell>
          <cell r="X463">
            <v>1</v>
          </cell>
          <cell r="Y463">
            <v>2359.5000000000005</v>
          </cell>
          <cell r="Z463">
            <v>0</v>
          </cell>
          <cell r="AA463">
            <v>4</v>
          </cell>
          <cell r="AB463">
            <v>4</v>
          </cell>
          <cell r="AC463">
            <v>1</v>
          </cell>
          <cell r="AD463">
            <v>0</v>
          </cell>
          <cell r="AE463">
            <v>0</v>
          </cell>
          <cell r="AF463">
            <v>43563</v>
          </cell>
          <cell r="AG463">
            <v>43570</v>
          </cell>
          <cell r="AH463">
            <v>5</v>
          </cell>
          <cell r="AI463" t="str">
            <v>4-5 días</v>
          </cell>
          <cell r="AJ463">
            <v>0</v>
          </cell>
          <cell r="AK463">
            <v>0</v>
          </cell>
          <cell r="AL463">
            <v>0</v>
          </cell>
          <cell r="AM463">
            <v>2359.5000000000005</v>
          </cell>
          <cell r="AN463" t="e">
            <v>#N/A</v>
          </cell>
          <cell r="AO463">
            <v>2</v>
          </cell>
        </row>
        <row r="464">
          <cell r="B464" t="str">
            <v>0E2B6540801</v>
          </cell>
          <cell r="C464" t="str">
            <v>0E2B654080</v>
          </cell>
          <cell r="D464" t="str">
            <v>ABR-19</v>
          </cell>
          <cell r="E464">
            <v>1</v>
          </cell>
          <cell r="F464" t="str">
            <v>2025047</v>
          </cell>
          <cell r="G464" t="str">
            <v>SR RETIRO CAMBIO DE LUGAR</v>
          </cell>
          <cell r="H464" t="str">
            <v>0070</v>
          </cell>
          <cell r="I464" t="str">
            <v>15/04/2019 12:29</v>
          </cell>
          <cell r="J464" t="str">
            <v>800187</v>
          </cell>
          <cell r="K464" t="str">
            <v>PITSS</v>
          </cell>
          <cell r="L464" t="str">
            <v>ASP</v>
          </cell>
          <cell r="M464" t="str">
            <v>OFFICE DEPOT DE MEXICO SA DE CV</v>
          </cell>
          <cell r="N464" t="str">
            <v>ANILLO VIAL II JUNIPERO SERRA NO. 21260 PAD.5 CENT</v>
          </cell>
          <cell r="O464" t="str">
            <v>Queretaro-QRO</v>
          </cell>
          <cell r="P464">
            <v>0</v>
          </cell>
          <cell r="Q464" t="str">
            <v>INTERIOR</v>
          </cell>
          <cell r="R464" t="str">
            <v xml:space="preserve">  </v>
          </cell>
          <cell r="S464" t="str">
            <v>&gt;60</v>
          </cell>
          <cell r="T464" t="str">
            <v>Entry Production Color Low/Mid</v>
          </cell>
          <cell r="U464" t="str">
            <v>Entry Production</v>
          </cell>
          <cell r="V464" t="str">
            <v>Ciudad principal</v>
          </cell>
          <cell r="W464" t="str">
            <v>3-&gt;60</v>
          </cell>
          <cell r="X464">
            <v>1</v>
          </cell>
          <cell r="Y464">
            <v>1573.0000000000002</v>
          </cell>
          <cell r="Z464">
            <v>0</v>
          </cell>
          <cell r="AA464">
            <v>4</v>
          </cell>
          <cell r="AB464">
            <v>4</v>
          </cell>
          <cell r="AC464">
            <v>1</v>
          </cell>
          <cell r="AD464">
            <v>0</v>
          </cell>
          <cell r="AE464">
            <v>0</v>
          </cell>
          <cell r="AF464">
            <v>43570</v>
          </cell>
          <cell r="AG464">
            <v>43570</v>
          </cell>
          <cell r="AH464">
            <v>0</v>
          </cell>
          <cell r="AI464" t="str">
            <v>0-1 día</v>
          </cell>
          <cell r="AJ464">
            <v>0</v>
          </cell>
          <cell r="AK464">
            <v>0</v>
          </cell>
          <cell r="AL464">
            <v>0</v>
          </cell>
          <cell r="AM464">
            <v>1573.0000000000002</v>
          </cell>
          <cell r="AN464">
            <v>1573</v>
          </cell>
          <cell r="AO464">
            <v>2</v>
          </cell>
        </row>
        <row r="465">
          <cell r="B465" t="str">
            <v>0EX92931592</v>
          </cell>
          <cell r="C465" t="str">
            <v>0EX9293159</v>
          </cell>
          <cell r="D465" t="str">
            <v>ABR-19</v>
          </cell>
          <cell r="E465">
            <v>1</v>
          </cell>
          <cell r="F465" t="str">
            <v>2024983</v>
          </cell>
          <cell r="G465" t="str">
            <v>SR MANTENIMIENTO CORRECTIVO</v>
          </cell>
          <cell r="H465" t="str">
            <v>5866</v>
          </cell>
          <cell r="I465" t="str">
            <v>15/04/2019 11:26</v>
          </cell>
          <cell r="J465" t="str">
            <v>800147</v>
          </cell>
          <cell r="K465" t="str">
            <v>PITSS</v>
          </cell>
          <cell r="L465" t="str">
            <v>ASP</v>
          </cell>
          <cell r="M465" t="str">
            <v>OPERADORA OMX SA DE CV</v>
          </cell>
          <cell r="N465" t="str">
            <v>BLVD ADOLFO LOPEZ MATEOS 2540</v>
          </cell>
          <cell r="O465" t="str">
            <v>LEON-GTO</v>
          </cell>
          <cell r="P465">
            <v>0</v>
          </cell>
          <cell r="Q465" t="str">
            <v>INTERIOR</v>
          </cell>
          <cell r="R465">
            <v>11</v>
          </cell>
          <cell r="S465" t="str">
            <v>Entre 7 y 15</v>
          </cell>
          <cell r="T465" t="str">
            <v>Departmental Digital</v>
          </cell>
          <cell r="U465" t="str">
            <v>A3</v>
          </cell>
          <cell r="V465" t="str">
            <v>Ciudad principal</v>
          </cell>
          <cell r="W465" t="str">
            <v>2-Entre 7 y 15</v>
          </cell>
          <cell r="X465">
            <v>0.6</v>
          </cell>
          <cell r="Y465">
            <v>819</v>
          </cell>
          <cell r="Z465">
            <v>1</v>
          </cell>
          <cell r="AA465">
            <v>0.32</v>
          </cell>
          <cell r="AB465">
            <v>5</v>
          </cell>
          <cell r="AC465">
            <v>6.4000000000000001E-2</v>
          </cell>
          <cell r="AD465">
            <v>0</v>
          </cell>
          <cell r="AE465">
            <v>0</v>
          </cell>
          <cell r="AF465">
            <v>43570</v>
          </cell>
          <cell r="AG465">
            <v>43570</v>
          </cell>
          <cell r="AH465">
            <v>0</v>
          </cell>
          <cell r="AI465" t="str">
            <v>0-1 día</v>
          </cell>
          <cell r="AJ465">
            <v>0</v>
          </cell>
          <cell r="AK465">
            <v>0</v>
          </cell>
          <cell r="AL465">
            <v>0</v>
          </cell>
          <cell r="AM465">
            <v>819</v>
          </cell>
          <cell r="AN465">
            <v>1433.25</v>
          </cell>
          <cell r="AO465">
            <v>3</v>
          </cell>
        </row>
        <row r="466">
          <cell r="B466" t="str">
            <v>08TB5726331</v>
          </cell>
          <cell r="C466" t="str">
            <v>08TB572633</v>
          </cell>
          <cell r="D466" t="str">
            <v>ABR-19</v>
          </cell>
          <cell r="E466">
            <v>1</v>
          </cell>
          <cell r="F466" t="str">
            <v>2023089</v>
          </cell>
          <cell r="G466" t="str">
            <v>SR MANTENIMIENTO CORRECTIVO</v>
          </cell>
          <cell r="H466" t="str">
            <v>8046</v>
          </cell>
          <cell r="I466" t="str">
            <v>10/04/2019 13:32</v>
          </cell>
          <cell r="J466" t="str">
            <v>500157</v>
          </cell>
          <cell r="K466" t="str">
            <v>PITSS</v>
          </cell>
          <cell r="L466" t="str">
            <v>ASP</v>
          </cell>
          <cell r="M466" t="str">
            <v>TECNOLOGIA DE ILUMINACION AUTOMOTRIZ SA DE CV</v>
          </cell>
          <cell r="N466" t="str">
            <v>AV DEL CHARRO No 1750 NTE</v>
          </cell>
          <cell r="O466" t="str">
            <v>Ciudad Juarez-CHIH</v>
          </cell>
          <cell r="P466">
            <v>0</v>
          </cell>
          <cell r="Q466" t="str">
            <v>INTERIOR</v>
          </cell>
          <cell r="R466">
            <v>345</v>
          </cell>
          <cell r="S466" t="str">
            <v>&gt;60</v>
          </cell>
          <cell r="T466" t="str">
            <v>A3 Office Color Laser MFPs</v>
          </cell>
          <cell r="U466" t="str">
            <v>A3</v>
          </cell>
          <cell r="V466" t="str">
            <v>Ciudad principal</v>
          </cell>
          <cell r="W466" t="str">
            <v>2-&gt;60</v>
          </cell>
          <cell r="X466">
            <v>1.1000000000000001</v>
          </cell>
          <cell r="Y466">
            <v>1501.5000000000002</v>
          </cell>
          <cell r="Z466">
            <v>1</v>
          </cell>
          <cell r="AA466">
            <v>0.47</v>
          </cell>
          <cell r="AB466">
            <v>5</v>
          </cell>
          <cell r="AC466">
            <v>9.4E-2</v>
          </cell>
          <cell r="AD466">
            <v>0</v>
          </cell>
          <cell r="AE466">
            <v>0</v>
          </cell>
          <cell r="AF466">
            <v>43570</v>
          </cell>
          <cell r="AG466">
            <v>43570</v>
          </cell>
          <cell r="AH466">
            <v>0</v>
          </cell>
          <cell r="AI466" t="str">
            <v>0-1 día</v>
          </cell>
          <cell r="AJ466">
            <v>0</v>
          </cell>
          <cell r="AK466">
            <v>0</v>
          </cell>
          <cell r="AL466">
            <v>0</v>
          </cell>
          <cell r="AM466">
            <v>1501.5000000000002</v>
          </cell>
          <cell r="AN466">
            <v>1501.5</v>
          </cell>
          <cell r="AO466">
            <v>1</v>
          </cell>
        </row>
        <row r="467">
          <cell r="B467" t="str">
            <v>0EX92935152</v>
          </cell>
          <cell r="C467" t="str">
            <v>0EX9293515</v>
          </cell>
          <cell r="D467" t="str">
            <v>ABR-19</v>
          </cell>
          <cell r="E467">
            <v>1</v>
          </cell>
          <cell r="F467" t="str">
            <v>2023763</v>
          </cell>
          <cell r="G467" t="str">
            <v>SR MANTENIMIENTO CORRECTIVO</v>
          </cell>
          <cell r="H467" t="str">
            <v>5866</v>
          </cell>
          <cell r="I467" t="str">
            <v>11/04/2019 15:53</v>
          </cell>
          <cell r="J467" t="str">
            <v>800072</v>
          </cell>
          <cell r="K467" t="str">
            <v>PITSS</v>
          </cell>
          <cell r="L467" t="str">
            <v>ASP</v>
          </cell>
          <cell r="M467" t="str">
            <v>OPERADORA OMX SA DE CV</v>
          </cell>
          <cell r="N467" t="str">
            <v>AV PATRIA 1612 MZ 1 LT 30 Y 30A</v>
          </cell>
          <cell r="O467" t="str">
            <v>ZAPOPAN-JAL</v>
          </cell>
          <cell r="P467">
            <v>0</v>
          </cell>
          <cell r="Q467" t="str">
            <v>INTERIOR</v>
          </cell>
          <cell r="R467">
            <v>14</v>
          </cell>
          <cell r="S467" t="str">
            <v>Entre 7 y 15</v>
          </cell>
          <cell r="T467" t="str">
            <v>Departmental Digital</v>
          </cell>
          <cell r="U467" t="str">
            <v>A3</v>
          </cell>
          <cell r="V467" t="str">
            <v>Ciudad principal</v>
          </cell>
          <cell r="W467" t="str">
            <v>2-Entre 7 y 15</v>
          </cell>
          <cell r="X467">
            <v>0.6</v>
          </cell>
          <cell r="Y467">
            <v>819</v>
          </cell>
          <cell r="Z467">
            <v>1</v>
          </cell>
          <cell r="AA467">
            <v>1.62</v>
          </cell>
          <cell r="AB467">
            <v>5</v>
          </cell>
          <cell r="AC467">
            <v>0.32400000000000001</v>
          </cell>
          <cell r="AD467">
            <v>0</v>
          </cell>
          <cell r="AE467">
            <v>0</v>
          </cell>
          <cell r="AF467">
            <v>43570</v>
          </cell>
          <cell r="AG467">
            <v>43570</v>
          </cell>
          <cell r="AH467">
            <v>0</v>
          </cell>
          <cell r="AI467" t="str">
            <v>0-1 día</v>
          </cell>
          <cell r="AJ467">
            <v>0</v>
          </cell>
          <cell r="AK467">
            <v>0</v>
          </cell>
          <cell r="AL467">
            <v>0</v>
          </cell>
          <cell r="AM467">
            <v>819</v>
          </cell>
          <cell r="AN467">
            <v>1365</v>
          </cell>
          <cell r="AO467">
            <v>4</v>
          </cell>
        </row>
        <row r="468">
          <cell r="B468" t="str">
            <v>0BG09736071</v>
          </cell>
          <cell r="C468" t="str">
            <v>0BG0973607</v>
          </cell>
          <cell r="D468" t="str">
            <v>ABR-19</v>
          </cell>
          <cell r="E468">
            <v>1</v>
          </cell>
          <cell r="F468" t="str">
            <v>2024951</v>
          </cell>
          <cell r="G468" t="str">
            <v>SR MANTENIMIENTO CORRECTIVO</v>
          </cell>
          <cell r="H468" t="str">
            <v>4310</v>
          </cell>
          <cell r="I468" t="str">
            <v>15/04/2019 10:30</v>
          </cell>
          <cell r="J468" t="str">
            <v>100037</v>
          </cell>
          <cell r="K468" t="str">
            <v>PITSS</v>
          </cell>
          <cell r="L468" t="str">
            <v>ASP</v>
          </cell>
          <cell r="M468" t="str">
            <v>OPERADORA OMX SA DE CV</v>
          </cell>
          <cell r="N468" t="str">
            <v>LEONA VICARIO No 629</v>
          </cell>
          <cell r="O468" t="str">
            <v>Metepec-MEX</v>
          </cell>
          <cell r="P468">
            <v>0</v>
          </cell>
          <cell r="Q468" t="str">
            <v>INTERIOR</v>
          </cell>
          <cell r="R468">
            <v>26</v>
          </cell>
          <cell r="S468" t="str">
            <v>Entre 16 y 30</v>
          </cell>
          <cell r="T468" t="str">
            <v>Light Production Digital Business</v>
          </cell>
          <cell r="U468" t="str">
            <v>Entry Production</v>
          </cell>
          <cell r="V468" t="str">
            <v>Ciudad principal</v>
          </cell>
          <cell r="W468" t="str">
            <v>3-Entre 16 y 30</v>
          </cell>
          <cell r="X468">
            <v>1.05</v>
          </cell>
          <cell r="Y468">
            <v>1651.6500000000003</v>
          </cell>
          <cell r="Z468">
            <v>1</v>
          </cell>
          <cell r="AA468">
            <v>1.67</v>
          </cell>
          <cell r="AB468">
            <v>4</v>
          </cell>
          <cell r="AC468">
            <v>0.41749999999999998</v>
          </cell>
          <cell r="AD468">
            <v>0</v>
          </cell>
          <cell r="AE468">
            <v>0</v>
          </cell>
          <cell r="AF468">
            <v>43570</v>
          </cell>
          <cell r="AG468">
            <v>43570</v>
          </cell>
          <cell r="AH468">
            <v>0</v>
          </cell>
          <cell r="AI468" t="str">
            <v>0-1 día</v>
          </cell>
          <cell r="AJ468">
            <v>0</v>
          </cell>
          <cell r="AK468">
            <v>0</v>
          </cell>
          <cell r="AL468">
            <v>0</v>
          </cell>
          <cell r="AM468">
            <v>1651.6500000000003</v>
          </cell>
          <cell r="AN468">
            <v>1651.65</v>
          </cell>
          <cell r="AO468">
            <v>1</v>
          </cell>
        </row>
        <row r="469">
          <cell r="B469" t="str">
            <v>0A2T3863032</v>
          </cell>
          <cell r="C469" t="str">
            <v>0A2T386303</v>
          </cell>
          <cell r="D469" t="str">
            <v>ABR-19</v>
          </cell>
          <cell r="E469">
            <v>1</v>
          </cell>
          <cell r="F469" t="str">
            <v>2022551</v>
          </cell>
          <cell r="G469" t="str">
            <v>SR MANTENIMIENTO CORRECTIVO</v>
          </cell>
          <cell r="H469" t="str">
            <v>3616</v>
          </cell>
          <cell r="I469" t="str">
            <v>09/04/2019 15:18</v>
          </cell>
          <cell r="J469" t="str">
            <v>800197</v>
          </cell>
          <cell r="K469" t="str">
            <v>PITSS</v>
          </cell>
          <cell r="L469" t="str">
            <v>ASP</v>
          </cell>
          <cell r="M469" t="str">
            <v>PENSIONES BBVA BANCOMER SA DE CV GRUPO FINANCIERO</v>
          </cell>
          <cell r="N469" t="str">
            <v>AVENIDO VENUSTIANO CARRANZA No 1190</v>
          </cell>
          <cell r="O469" t="str">
            <v>San Luis Potosi-SLP</v>
          </cell>
          <cell r="P469">
            <v>0</v>
          </cell>
          <cell r="Q469" t="str">
            <v>INTERIOR</v>
          </cell>
          <cell r="R469">
            <v>12</v>
          </cell>
          <cell r="S469" t="str">
            <v>Entre 7 y 15</v>
          </cell>
          <cell r="T469" t="str">
            <v>A4 Mono MFPs</v>
          </cell>
          <cell r="U469" t="str">
            <v>A4</v>
          </cell>
          <cell r="V469" t="str">
            <v>Ciudad principal</v>
          </cell>
          <cell r="W469" t="str">
            <v>1-Entre 7 y 15</v>
          </cell>
          <cell r="X469">
            <v>0</v>
          </cell>
          <cell r="Y469">
            <v>0</v>
          </cell>
          <cell r="Z469">
            <v>1</v>
          </cell>
          <cell r="AA469">
            <v>2.2000000000000002</v>
          </cell>
          <cell r="AB469">
            <v>5</v>
          </cell>
          <cell r="AC469">
            <v>0.44000000000000006</v>
          </cell>
          <cell r="AD469">
            <v>0</v>
          </cell>
          <cell r="AE469">
            <v>0</v>
          </cell>
          <cell r="AF469">
            <v>43570</v>
          </cell>
          <cell r="AG469">
            <v>43570</v>
          </cell>
          <cell r="AH469">
            <v>0</v>
          </cell>
          <cell r="AI469" t="str">
            <v>0-1 día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2</v>
          </cell>
        </row>
        <row r="470">
          <cell r="B470" t="str">
            <v>0A1H0223781</v>
          </cell>
          <cell r="C470" t="str">
            <v>0A1H022378</v>
          </cell>
          <cell r="D470" t="str">
            <v>ABR-19</v>
          </cell>
          <cell r="E470">
            <v>1</v>
          </cell>
          <cell r="F470" t="str">
            <v>2023829</v>
          </cell>
          <cell r="G470" t="str">
            <v>SR MANTENIMIENTO CORRECTIVO</v>
          </cell>
          <cell r="H470" t="str">
            <v>6705</v>
          </cell>
          <cell r="I470" t="str">
            <v>11/04/2019 17:15</v>
          </cell>
          <cell r="J470" t="str">
            <v>500028</v>
          </cell>
          <cell r="K470" t="str">
            <v>PITSS</v>
          </cell>
          <cell r="L470" t="str">
            <v>ASP</v>
          </cell>
          <cell r="M470" t="str">
            <v>OPERADORA OMX SA DE CV</v>
          </cell>
          <cell r="N470" t="str">
            <v>EUGENIO GARZA SADA 3525</v>
          </cell>
          <cell r="O470" t="str">
            <v>Monterrey-NL</v>
          </cell>
          <cell r="P470">
            <v>0</v>
          </cell>
          <cell r="Q470" t="str">
            <v>INTERIOR</v>
          </cell>
          <cell r="R470">
            <v>374</v>
          </cell>
          <cell r="S470" t="str">
            <v>&gt;60</v>
          </cell>
          <cell r="T470" t="str">
            <v>WF Mono Systems and Legacy Color</v>
          </cell>
          <cell r="U470" t="str">
            <v>WF</v>
          </cell>
          <cell r="V470" t="str">
            <v>Ciudad principal</v>
          </cell>
          <cell r="W470" t="str">
            <v>3-&gt;60</v>
          </cell>
          <cell r="X470">
            <v>1.1499999999999999</v>
          </cell>
          <cell r="Y470">
            <v>1808.95</v>
          </cell>
          <cell r="Z470">
            <v>1</v>
          </cell>
          <cell r="AA470">
            <v>0.25</v>
          </cell>
          <cell r="AB470">
            <v>4</v>
          </cell>
          <cell r="AC470">
            <v>6.25E-2</v>
          </cell>
          <cell r="AD470">
            <v>0</v>
          </cell>
          <cell r="AE470">
            <v>0</v>
          </cell>
          <cell r="AF470">
            <v>43570</v>
          </cell>
          <cell r="AG470">
            <v>43570</v>
          </cell>
          <cell r="AH470">
            <v>0</v>
          </cell>
          <cell r="AI470" t="str">
            <v>0-1 día</v>
          </cell>
          <cell r="AJ470">
            <v>0</v>
          </cell>
          <cell r="AK470">
            <v>0</v>
          </cell>
          <cell r="AL470">
            <v>0</v>
          </cell>
          <cell r="AM470">
            <v>1808.95</v>
          </cell>
          <cell r="AN470">
            <v>923.45</v>
          </cell>
          <cell r="AO470">
            <v>1</v>
          </cell>
        </row>
        <row r="471">
          <cell r="B471" t="str">
            <v>0BG29516271</v>
          </cell>
          <cell r="C471" t="str">
            <v>0BG2951627</v>
          </cell>
          <cell r="D471" t="str">
            <v>ABR-19</v>
          </cell>
          <cell r="E471">
            <v>1</v>
          </cell>
          <cell r="F471" t="str">
            <v>2016181</v>
          </cell>
          <cell r="G471" t="str">
            <v>SR MANTENIMIENTO CORRECTIVO</v>
          </cell>
          <cell r="H471" t="str">
            <v>4395</v>
          </cell>
          <cell r="I471" t="str">
            <v>28/03/2019 06:26</v>
          </cell>
          <cell r="J471" t="str">
            <v>500093</v>
          </cell>
          <cell r="K471" t="str">
            <v>PITSS</v>
          </cell>
          <cell r="L471" t="str">
            <v>ASP</v>
          </cell>
          <cell r="M471" t="str">
            <v>OFFICE DEPOT DE MEXICO SA DE CV</v>
          </cell>
          <cell r="N471" t="str">
            <v>AV REFORMA 4243</v>
          </cell>
          <cell r="O471" t="str">
            <v>Nuevo Laredo-TAM</v>
          </cell>
          <cell r="P471">
            <v>0</v>
          </cell>
          <cell r="Q471" t="str">
            <v>INTERIOR</v>
          </cell>
          <cell r="R471">
            <v>12</v>
          </cell>
          <cell r="S471" t="str">
            <v>Entre 7 y 15</v>
          </cell>
          <cell r="T471" t="str">
            <v>Light Production Digital Business</v>
          </cell>
          <cell r="U471" t="str">
            <v>Entry Production</v>
          </cell>
          <cell r="V471" t="str">
            <v>Ciudad principal</v>
          </cell>
          <cell r="W471" t="str">
            <v>3-Entre 7 y 15</v>
          </cell>
          <cell r="X471">
            <v>0.8</v>
          </cell>
          <cell r="Y471">
            <v>1258.4000000000003</v>
          </cell>
          <cell r="Z471">
            <v>1</v>
          </cell>
          <cell r="AA471">
            <v>2</v>
          </cell>
          <cell r="AB471">
            <v>4</v>
          </cell>
          <cell r="AC471">
            <v>0.5</v>
          </cell>
          <cell r="AD471">
            <v>0</v>
          </cell>
          <cell r="AE471">
            <v>0</v>
          </cell>
          <cell r="AF471">
            <v>43570</v>
          </cell>
          <cell r="AG471">
            <v>43570</v>
          </cell>
          <cell r="AH471">
            <v>0</v>
          </cell>
          <cell r="AI471" t="str">
            <v>0-1 día</v>
          </cell>
          <cell r="AJ471">
            <v>0</v>
          </cell>
          <cell r="AK471">
            <v>0</v>
          </cell>
          <cell r="AL471">
            <v>0</v>
          </cell>
          <cell r="AM471">
            <v>1258.4000000000003</v>
          </cell>
          <cell r="AN471">
            <v>943.8</v>
          </cell>
          <cell r="AO471">
            <v>1</v>
          </cell>
        </row>
        <row r="472">
          <cell r="B472" t="str">
            <v>0MX11859342</v>
          </cell>
          <cell r="C472" t="str">
            <v>0MX1185934</v>
          </cell>
          <cell r="D472" t="str">
            <v>ABR-19</v>
          </cell>
          <cell r="E472">
            <v>1</v>
          </cell>
          <cell r="F472" t="str">
            <v>2024053</v>
          </cell>
          <cell r="G472" t="str">
            <v>SR MANTENIMIENTO CORRECTIVO</v>
          </cell>
          <cell r="H472" t="str">
            <v>7835</v>
          </cell>
          <cell r="I472" t="str">
            <v>12/04/2019 09:12</v>
          </cell>
          <cell r="J472" t="str">
            <v>500158</v>
          </cell>
          <cell r="K472" t="str">
            <v>PITSS</v>
          </cell>
          <cell r="L472" t="str">
            <v>ASP</v>
          </cell>
          <cell r="M472" t="str">
            <v>SUBENSAMBLES INTERNACIONALES S DE RL DE CV</v>
          </cell>
          <cell r="N472" t="str">
            <v>PROL HERMANOS ESCOBAR No 7151-E</v>
          </cell>
          <cell r="O472" t="str">
            <v>Ciudad Juarez-CHIH</v>
          </cell>
          <cell r="P472">
            <v>0</v>
          </cell>
          <cell r="Q472" t="str">
            <v>INTERIOR</v>
          </cell>
          <cell r="R472">
            <v>10</v>
          </cell>
          <cell r="S472" t="str">
            <v>Entre 7 y 15</v>
          </cell>
          <cell r="T472" t="str">
            <v>A3 Office Color Laser MFPs</v>
          </cell>
          <cell r="U472" t="str">
            <v>A3</v>
          </cell>
          <cell r="V472" t="str">
            <v>Ciudad principal</v>
          </cell>
          <cell r="W472" t="str">
            <v>2-Entre 7 y 15</v>
          </cell>
          <cell r="X472">
            <v>0.6</v>
          </cell>
          <cell r="Y472">
            <v>819</v>
          </cell>
          <cell r="Z472">
            <v>1</v>
          </cell>
          <cell r="AA472">
            <v>1.22</v>
          </cell>
          <cell r="AB472">
            <v>5</v>
          </cell>
          <cell r="AC472">
            <v>0.24399999999999999</v>
          </cell>
          <cell r="AD472">
            <v>0</v>
          </cell>
          <cell r="AE472">
            <v>0</v>
          </cell>
          <cell r="AF472">
            <v>43570</v>
          </cell>
          <cell r="AG472">
            <v>43570</v>
          </cell>
          <cell r="AH472">
            <v>0</v>
          </cell>
          <cell r="AI472" t="str">
            <v>0-1 día</v>
          </cell>
          <cell r="AJ472">
            <v>0</v>
          </cell>
          <cell r="AK472">
            <v>0</v>
          </cell>
          <cell r="AL472">
            <v>0</v>
          </cell>
          <cell r="AM472">
            <v>819</v>
          </cell>
          <cell r="AN472">
            <v>1092</v>
          </cell>
          <cell r="AO472">
            <v>2</v>
          </cell>
        </row>
        <row r="473">
          <cell r="B473" t="str">
            <v>0EX92933862</v>
          </cell>
          <cell r="C473" t="str">
            <v>0EX9293386</v>
          </cell>
          <cell r="D473" t="str">
            <v>ABR-19</v>
          </cell>
          <cell r="E473">
            <v>1</v>
          </cell>
          <cell r="F473" t="str">
            <v>2024585</v>
          </cell>
          <cell r="G473" t="str">
            <v>SR MANTENIMIENTO CORRECTIVO</v>
          </cell>
          <cell r="H473" t="str">
            <v>5866</v>
          </cell>
          <cell r="I473" t="str">
            <v>14/04/2019 17:55</v>
          </cell>
          <cell r="J473" t="str">
            <v>800074</v>
          </cell>
          <cell r="K473" t="str">
            <v>PITSS</v>
          </cell>
          <cell r="L473" t="str">
            <v>ASP</v>
          </cell>
          <cell r="M473" t="str">
            <v>OPERADORA OMX SA DE CV</v>
          </cell>
          <cell r="N473" t="str">
            <v>PASEO IRAPUATO 1101</v>
          </cell>
          <cell r="O473" t="str">
            <v>IRAPUATO-GTO</v>
          </cell>
          <cell r="P473">
            <v>0</v>
          </cell>
          <cell r="Q473" t="str">
            <v>INTERIOR</v>
          </cell>
          <cell r="R473">
            <v>16</v>
          </cell>
          <cell r="S473" t="str">
            <v>Entre 16 y 30</v>
          </cell>
          <cell r="T473" t="str">
            <v>Departmental Digital</v>
          </cell>
          <cell r="U473" t="str">
            <v>A3</v>
          </cell>
          <cell r="V473" t="str">
            <v>Ciudad principal</v>
          </cell>
          <cell r="W473" t="str">
            <v>2-Entre 16 y 30</v>
          </cell>
          <cell r="X473">
            <v>0.8</v>
          </cell>
          <cell r="Y473">
            <v>1092</v>
          </cell>
          <cell r="Z473">
            <v>1</v>
          </cell>
          <cell r="AA473">
            <v>3.5</v>
          </cell>
          <cell r="AB473">
            <v>5</v>
          </cell>
          <cell r="AC473">
            <v>0.7</v>
          </cell>
          <cell r="AD473">
            <v>0</v>
          </cell>
          <cell r="AE473">
            <v>0</v>
          </cell>
          <cell r="AF473">
            <v>43570</v>
          </cell>
          <cell r="AG473">
            <v>43570</v>
          </cell>
          <cell r="AH473">
            <v>0</v>
          </cell>
          <cell r="AI473" t="str">
            <v>0-1 día</v>
          </cell>
          <cell r="AJ473">
            <v>0</v>
          </cell>
          <cell r="AK473">
            <v>0</v>
          </cell>
          <cell r="AL473">
            <v>0</v>
          </cell>
          <cell r="AM473">
            <v>1092</v>
          </cell>
          <cell r="AN473">
            <v>1092</v>
          </cell>
          <cell r="AO473">
            <v>3</v>
          </cell>
        </row>
        <row r="474">
          <cell r="B474" t="str">
            <v>0D6X4633811</v>
          </cell>
          <cell r="C474" t="str">
            <v>0D6X463381</v>
          </cell>
          <cell r="D474" t="str">
            <v>ABR-19</v>
          </cell>
          <cell r="E474">
            <v>1</v>
          </cell>
          <cell r="F474" t="str">
            <v>2025147</v>
          </cell>
          <cell r="G474" t="str">
            <v>SR MANTENIMIENTO CORRECTIVO</v>
          </cell>
          <cell r="H474" t="str">
            <v>4624</v>
          </cell>
          <cell r="I474" t="str">
            <v>15/04/2019 14:21</v>
          </cell>
          <cell r="J474" t="str">
            <v>500028</v>
          </cell>
          <cell r="K474" t="str">
            <v>PITSS</v>
          </cell>
          <cell r="L474" t="str">
            <v>ASP</v>
          </cell>
          <cell r="M474" t="str">
            <v>HONEYWELL AUTOMOTIVE DE MEXICO S DE RL DE CV</v>
          </cell>
          <cell r="N474" t="str">
            <v>BLVD MILLENIUM No 211</v>
          </cell>
          <cell r="O474" t="str">
            <v>Apodaca-NL</v>
          </cell>
          <cell r="P474">
            <v>0</v>
          </cell>
          <cell r="Q474" t="str">
            <v>INTERIOR</v>
          </cell>
          <cell r="R474">
            <v>2692</v>
          </cell>
          <cell r="S474" t="str">
            <v>&gt;60</v>
          </cell>
          <cell r="T474" t="str">
            <v>Entry Mono Printers</v>
          </cell>
          <cell r="U474" t="str">
            <v>A4</v>
          </cell>
          <cell r="V474" t="str">
            <v>Otras</v>
          </cell>
          <cell r="W474" t="str">
            <v>1-&gt;60</v>
          </cell>
          <cell r="X474">
            <v>1.05</v>
          </cell>
          <cell r="Y474">
            <v>750.75000000000011</v>
          </cell>
          <cell r="Z474">
            <v>1</v>
          </cell>
          <cell r="AA474">
            <v>1.65</v>
          </cell>
          <cell r="AB474">
            <v>9</v>
          </cell>
          <cell r="AC474">
            <v>0.18333333333333332</v>
          </cell>
          <cell r="AD474">
            <v>0</v>
          </cell>
          <cell r="AE474">
            <v>0</v>
          </cell>
          <cell r="AF474">
            <v>43570</v>
          </cell>
          <cell r="AG474">
            <v>43570</v>
          </cell>
          <cell r="AH474">
            <v>0</v>
          </cell>
          <cell r="AI474" t="str">
            <v>0-1 día</v>
          </cell>
          <cell r="AJ474">
            <v>0</v>
          </cell>
          <cell r="AK474">
            <v>0</v>
          </cell>
          <cell r="AL474">
            <v>0</v>
          </cell>
          <cell r="AM474">
            <v>750.75000000000011</v>
          </cell>
          <cell r="AN474">
            <v>750.75</v>
          </cell>
          <cell r="AO474">
            <v>2</v>
          </cell>
        </row>
        <row r="475">
          <cell r="B475" t="str">
            <v>0EX92933871</v>
          </cell>
          <cell r="C475" t="str">
            <v>0EX9293387</v>
          </cell>
          <cell r="D475" t="str">
            <v>ABR-19</v>
          </cell>
          <cell r="E475">
            <v>1</v>
          </cell>
          <cell r="F475" t="str">
            <v>2024587</v>
          </cell>
          <cell r="G475" t="str">
            <v>SR MANTENIMIENTO CORRECTIVO</v>
          </cell>
          <cell r="H475" t="str">
            <v>5866</v>
          </cell>
          <cell r="I475" t="str">
            <v>14/04/2019 17:57</v>
          </cell>
          <cell r="J475" t="str">
            <v>800074</v>
          </cell>
          <cell r="K475" t="str">
            <v>PITSS</v>
          </cell>
          <cell r="L475" t="str">
            <v>ASP</v>
          </cell>
          <cell r="M475" t="str">
            <v>OPERADORA OMX SA DE CV</v>
          </cell>
          <cell r="N475" t="str">
            <v>PASEO IRAPUATO 1101</v>
          </cell>
          <cell r="O475" t="str">
            <v>IRAPUATO-GTO</v>
          </cell>
          <cell r="P475">
            <v>0</v>
          </cell>
          <cell r="Q475" t="str">
            <v>INTERIOR</v>
          </cell>
          <cell r="R475">
            <v>39</v>
          </cell>
          <cell r="S475" t="str">
            <v>Entre 31 y 60</v>
          </cell>
          <cell r="T475" t="str">
            <v>Departmental Digital</v>
          </cell>
          <cell r="U475" t="str">
            <v>A3</v>
          </cell>
          <cell r="V475" t="str">
            <v>Ciudad principal</v>
          </cell>
          <cell r="W475" t="str">
            <v>2-Entre 31 y 60</v>
          </cell>
          <cell r="X475">
            <v>1.05</v>
          </cell>
          <cell r="Y475">
            <v>1433.25</v>
          </cell>
          <cell r="Z475">
            <v>1</v>
          </cell>
          <cell r="AA475">
            <v>4.67</v>
          </cell>
          <cell r="AB475">
            <v>5</v>
          </cell>
          <cell r="AC475">
            <v>0.93399999999999994</v>
          </cell>
          <cell r="AD475">
            <v>0</v>
          </cell>
          <cell r="AE475">
            <v>0</v>
          </cell>
          <cell r="AF475">
            <v>43570</v>
          </cell>
          <cell r="AG475">
            <v>43570</v>
          </cell>
          <cell r="AH475">
            <v>0</v>
          </cell>
          <cell r="AI475" t="str">
            <v>0-1 día</v>
          </cell>
          <cell r="AJ475">
            <v>0</v>
          </cell>
          <cell r="AK475">
            <v>0</v>
          </cell>
          <cell r="AL475">
            <v>0</v>
          </cell>
          <cell r="AM475">
            <v>1433.25</v>
          </cell>
          <cell r="AN475">
            <v>1415.04997725</v>
          </cell>
          <cell r="AO475">
            <v>2</v>
          </cell>
        </row>
        <row r="476">
          <cell r="B476" t="str">
            <v>0BG29568181</v>
          </cell>
          <cell r="C476" t="str">
            <v>0BG2956818</v>
          </cell>
          <cell r="D476" t="str">
            <v>ABR-19</v>
          </cell>
          <cell r="E476">
            <v>1</v>
          </cell>
          <cell r="F476" t="str">
            <v>2023785</v>
          </cell>
          <cell r="G476" t="str">
            <v>SR MANTENIMIENTO CORRECTIVO</v>
          </cell>
          <cell r="H476" t="str">
            <v>4395</v>
          </cell>
          <cell r="I476" t="str">
            <v>11/04/2019 16:29</v>
          </cell>
          <cell r="J476" t="str">
            <v>800192</v>
          </cell>
          <cell r="K476" t="str">
            <v>PITSS</v>
          </cell>
          <cell r="L476" t="str">
            <v>ASP</v>
          </cell>
          <cell r="M476" t="str">
            <v>M3 CODICE INTEGRAL SA DE CV</v>
          </cell>
          <cell r="N476" t="str">
            <v>AV ADOLF HORN No 6800</v>
          </cell>
          <cell r="O476" t="str">
            <v>Tlajomulco De Zu&amp;Iga</v>
          </cell>
          <cell r="P476">
            <v>0</v>
          </cell>
          <cell r="Q476" t="str">
            <v>INTERIOR</v>
          </cell>
          <cell r="R476">
            <v>50</v>
          </cell>
          <cell r="S476" t="str">
            <v>Entre 31 y 60</v>
          </cell>
          <cell r="T476" t="str">
            <v>Light Production Digital Business</v>
          </cell>
          <cell r="U476" t="str">
            <v>Entry Production</v>
          </cell>
          <cell r="V476" t="str">
            <v>Ciudad principal</v>
          </cell>
          <cell r="W476" t="str">
            <v>3-Entre 31 y 60</v>
          </cell>
          <cell r="X476">
            <v>1.1000000000000001</v>
          </cell>
          <cell r="Y476">
            <v>1730.3000000000004</v>
          </cell>
          <cell r="Z476">
            <v>1</v>
          </cell>
          <cell r="AA476">
            <v>1.02</v>
          </cell>
          <cell r="AB476">
            <v>4</v>
          </cell>
          <cell r="AC476">
            <v>0.255</v>
          </cell>
          <cell r="AD476">
            <v>0</v>
          </cell>
          <cell r="AE476">
            <v>0</v>
          </cell>
          <cell r="AF476">
            <v>43570</v>
          </cell>
          <cell r="AG476">
            <v>43570</v>
          </cell>
          <cell r="AH476">
            <v>0</v>
          </cell>
          <cell r="AI476" t="str">
            <v>0-1 día</v>
          </cell>
          <cell r="AJ476">
            <v>0</v>
          </cell>
          <cell r="AK476">
            <v>0</v>
          </cell>
          <cell r="AL476">
            <v>0</v>
          </cell>
          <cell r="AM476">
            <v>1730.3000000000004</v>
          </cell>
          <cell r="AN476">
            <v>1730.3</v>
          </cell>
          <cell r="AO476">
            <v>1</v>
          </cell>
        </row>
        <row r="477">
          <cell r="B477" t="str">
            <v>09HB9160063</v>
          </cell>
          <cell r="C477" t="str">
            <v>09HB916006</v>
          </cell>
          <cell r="D477" t="str">
            <v>ABR-19</v>
          </cell>
          <cell r="E477">
            <v>1</v>
          </cell>
          <cell r="F477" t="str">
            <v>2024109</v>
          </cell>
          <cell r="G477" t="str">
            <v>SR INSTALACION DE EQUIPO</v>
          </cell>
          <cell r="H477" t="str">
            <v>4002</v>
          </cell>
          <cell r="I477" t="str">
            <v>12/04/2019 10:10</v>
          </cell>
          <cell r="J477" t="str">
            <v>800197</v>
          </cell>
          <cell r="K477" t="str">
            <v>PITSS</v>
          </cell>
          <cell r="L477" t="str">
            <v>ASP</v>
          </cell>
          <cell r="M477" t="str">
            <v>OPERADORA OMX SA DE CV</v>
          </cell>
          <cell r="N477" t="str">
            <v>AV VENUSTIANO CARRANZA 2301</v>
          </cell>
          <cell r="O477" t="str">
            <v>SAN LUIS POTOSI-SLP</v>
          </cell>
          <cell r="P477">
            <v>0</v>
          </cell>
          <cell r="Q477" t="str">
            <v>INTERIOR</v>
          </cell>
          <cell r="R477" t="str">
            <v xml:space="preserve">  </v>
          </cell>
          <cell r="S477" t="str">
            <v>&gt;60</v>
          </cell>
          <cell r="T477" t="str">
            <v>A4 Mono MFPs</v>
          </cell>
          <cell r="U477" t="str">
            <v>A4</v>
          </cell>
          <cell r="V477" t="str">
            <v>Ciudad principal</v>
          </cell>
          <cell r="W477" t="str">
            <v>1-&gt;60</v>
          </cell>
          <cell r="X477">
            <v>1</v>
          </cell>
          <cell r="Y477">
            <v>1072.5000000000002</v>
          </cell>
          <cell r="Z477">
            <v>0</v>
          </cell>
          <cell r="AA477">
            <v>5</v>
          </cell>
          <cell r="AB477">
            <v>5</v>
          </cell>
          <cell r="AC477">
            <v>1</v>
          </cell>
          <cell r="AD477">
            <v>0</v>
          </cell>
          <cell r="AE477">
            <v>0</v>
          </cell>
          <cell r="AF477">
            <v>43567</v>
          </cell>
          <cell r="AG477">
            <v>43570</v>
          </cell>
          <cell r="AH477">
            <v>1</v>
          </cell>
          <cell r="AI477" t="str">
            <v>0-1 día</v>
          </cell>
          <cell r="AJ477">
            <v>0</v>
          </cell>
          <cell r="AK477">
            <v>0</v>
          </cell>
          <cell r="AL477">
            <v>0</v>
          </cell>
          <cell r="AM477">
            <v>1072.5000000000002</v>
          </cell>
          <cell r="AN477">
            <v>0</v>
          </cell>
          <cell r="AO477">
            <v>4</v>
          </cell>
        </row>
        <row r="478">
          <cell r="B478" t="str">
            <v>09HB9160064</v>
          </cell>
          <cell r="C478" t="str">
            <v>09HB916006</v>
          </cell>
          <cell r="D478" t="str">
            <v>ABR-19</v>
          </cell>
          <cell r="E478">
            <v>1</v>
          </cell>
          <cell r="F478" t="str">
            <v>2024931</v>
          </cell>
          <cell r="G478" t="str">
            <v>SR INSTALACION ANALISTA</v>
          </cell>
          <cell r="H478" t="str">
            <v>4002</v>
          </cell>
          <cell r="I478" t="str">
            <v>15/04/2019 10:22</v>
          </cell>
          <cell r="J478" t="str">
            <v>800197</v>
          </cell>
          <cell r="K478" t="str">
            <v>PITSS</v>
          </cell>
          <cell r="L478" t="str">
            <v>ASP</v>
          </cell>
          <cell r="M478" t="str">
            <v>OPERADORA OMX SA DE CV</v>
          </cell>
          <cell r="N478" t="str">
            <v>AV VENUSTIANO CARRANZA 2301</v>
          </cell>
          <cell r="O478" t="str">
            <v>SAN LUIS POTOSI-SLP</v>
          </cell>
          <cell r="P478">
            <v>0</v>
          </cell>
          <cell r="Q478" t="str">
            <v>INTERIOR</v>
          </cell>
          <cell r="R478" t="str">
            <v xml:space="preserve">  </v>
          </cell>
          <cell r="S478" t="str">
            <v>&gt;60</v>
          </cell>
          <cell r="T478" t="str">
            <v>A4 Mono MFPs</v>
          </cell>
          <cell r="U478" t="str">
            <v>A4</v>
          </cell>
          <cell r="V478" t="str">
            <v>Ciudad principal</v>
          </cell>
          <cell r="W478" t="str">
            <v>1-&gt;60</v>
          </cell>
          <cell r="X478">
            <v>1</v>
          </cell>
          <cell r="Y478">
            <v>715.00000000000011</v>
          </cell>
          <cell r="Z478">
            <v>0</v>
          </cell>
          <cell r="AA478">
            <v>5</v>
          </cell>
          <cell r="AB478">
            <v>5</v>
          </cell>
          <cell r="AC478">
            <v>1</v>
          </cell>
          <cell r="AD478">
            <v>0</v>
          </cell>
          <cell r="AE478">
            <v>0</v>
          </cell>
          <cell r="AF478">
            <v>43570</v>
          </cell>
          <cell r="AG478">
            <v>43570</v>
          </cell>
          <cell r="AH478">
            <v>0</v>
          </cell>
          <cell r="AI478" t="str">
            <v>0-1 día</v>
          </cell>
          <cell r="AJ478">
            <v>0</v>
          </cell>
          <cell r="AK478">
            <v>0</v>
          </cell>
          <cell r="AL478">
            <v>0</v>
          </cell>
          <cell r="AM478">
            <v>715.00000000000011</v>
          </cell>
          <cell r="AN478">
            <v>0</v>
          </cell>
          <cell r="AO478">
            <v>4</v>
          </cell>
        </row>
        <row r="479">
          <cell r="B479" t="str">
            <v>0BG29432212</v>
          </cell>
          <cell r="C479" t="str">
            <v>0BG2943221</v>
          </cell>
          <cell r="D479" t="str">
            <v>ABR-19</v>
          </cell>
          <cell r="E479">
            <v>1</v>
          </cell>
          <cell r="F479" t="str">
            <v>2025011</v>
          </cell>
          <cell r="G479" t="str">
            <v>SR MANTENIMIENTO CORRECTIVO</v>
          </cell>
          <cell r="H479" t="str">
            <v>4395</v>
          </cell>
          <cell r="I479" t="str">
            <v>15/04/2019 11:48</v>
          </cell>
          <cell r="J479" t="str">
            <v>100038</v>
          </cell>
          <cell r="K479" t="str">
            <v>PITSS</v>
          </cell>
          <cell r="L479" t="str">
            <v>ASP</v>
          </cell>
          <cell r="M479" t="str">
            <v>OFFICE DEPOT DE MEXICO SA DE CV</v>
          </cell>
          <cell r="N479" t="str">
            <v>BLV ISIDRO FABELA SUR 600</v>
          </cell>
          <cell r="O479" t="str">
            <v>TOLUCA-MEX</v>
          </cell>
          <cell r="P479">
            <v>0</v>
          </cell>
          <cell r="Q479" t="str">
            <v>INTERIOR</v>
          </cell>
          <cell r="R479">
            <v>9</v>
          </cell>
          <cell r="S479" t="str">
            <v>Entre 7 y 15</v>
          </cell>
          <cell r="T479" t="str">
            <v>Light Production Digital Business</v>
          </cell>
          <cell r="U479" t="str">
            <v>Entry Production</v>
          </cell>
          <cell r="V479" t="str">
            <v>Ciudad principal</v>
          </cell>
          <cell r="W479" t="str">
            <v>3-Entre 7 y 15</v>
          </cell>
          <cell r="X479">
            <v>0.8</v>
          </cell>
          <cell r="Y479">
            <v>1258.4000000000003</v>
          </cell>
          <cell r="Z479">
            <v>1</v>
          </cell>
          <cell r="AA479">
            <v>1.7</v>
          </cell>
          <cell r="AB479">
            <v>4</v>
          </cell>
          <cell r="AC479">
            <v>0.42499999999999999</v>
          </cell>
          <cell r="AD479">
            <v>0</v>
          </cell>
          <cell r="AE479">
            <v>0</v>
          </cell>
          <cell r="AF479">
            <v>43570</v>
          </cell>
          <cell r="AG479">
            <v>43570</v>
          </cell>
          <cell r="AH479">
            <v>0</v>
          </cell>
          <cell r="AI479" t="str">
            <v>0-1 día</v>
          </cell>
          <cell r="AJ479">
            <v>0</v>
          </cell>
          <cell r="AK479">
            <v>0</v>
          </cell>
          <cell r="AL479">
            <v>0</v>
          </cell>
          <cell r="AM479">
            <v>1258.4000000000003</v>
          </cell>
          <cell r="AN479">
            <v>1730.3</v>
          </cell>
          <cell r="AO479">
            <v>2</v>
          </cell>
        </row>
        <row r="480">
          <cell r="B480" t="str">
            <v>09HB3313521</v>
          </cell>
          <cell r="C480" t="str">
            <v>09HB331352</v>
          </cell>
          <cell r="D480" t="str">
            <v>ABR-19</v>
          </cell>
          <cell r="E480">
            <v>1</v>
          </cell>
          <cell r="F480" t="str">
            <v>2024825</v>
          </cell>
          <cell r="G480" t="str">
            <v>SR MANTENIMIENTO CORRECTIVO</v>
          </cell>
          <cell r="H480" t="str">
            <v>4002</v>
          </cell>
          <cell r="I480" t="str">
            <v>15/04/2019 09:01</v>
          </cell>
          <cell r="J480" t="str">
            <v>000196</v>
          </cell>
          <cell r="K480" t="str">
            <v>PITSS</v>
          </cell>
          <cell r="L480" t="str">
            <v>ASP</v>
          </cell>
          <cell r="M480" t="str">
            <v>CAB LOGISTICS SA DE CV</v>
          </cell>
          <cell r="N480" t="str">
            <v>AV DE LA BARRANCA LOTE No 26  A S/N</v>
          </cell>
          <cell r="O480" t="str">
            <v>Cuautitlan Izcalli-E</v>
          </cell>
          <cell r="P480">
            <v>1</v>
          </cell>
          <cell r="Q480" t="str">
            <v>METRO</v>
          </cell>
          <cell r="R480">
            <v>2692</v>
          </cell>
          <cell r="S480" t="str">
            <v>&gt;60</v>
          </cell>
          <cell r="T480" t="str">
            <v>A4 Mono MFPs</v>
          </cell>
          <cell r="U480" t="str">
            <v>A4</v>
          </cell>
          <cell r="V480" t="str">
            <v>Ciudad principal</v>
          </cell>
          <cell r="W480" t="str">
            <v>1-&gt;60</v>
          </cell>
          <cell r="X480">
            <v>1.05</v>
          </cell>
          <cell r="Y480">
            <v>0</v>
          </cell>
          <cell r="Z480">
            <v>1</v>
          </cell>
          <cell r="AA480">
            <v>6.76</v>
          </cell>
          <cell r="AB480">
            <v>5</v>
          </cell>
          <cell r="AC480">
            <v>1.3519999999999999</v>
          </cell>
          <cell r="AD480">
            <v>8.7999999999999967E-2</v>
          </cell>
          <cell r="AE480">
            <v>0</v>
          </cell>
          <cell r="AF480">
            <v>43570</v>
          </cell>
          <cell r="AG480">
            <v>43570</v>
          </cell>
          <cell r="AH480">
            <v>0</v>
          </cell>
          <cell r="AI480" t="str">
            <v>0-1 día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1</v>
          </cell>
        </row>
        <row r="481">
          <cell r="B481" t="str">
            <v>09HB3280421</v>
          </cell>
          <cell r="C481" t="str">
            <v>09HB328042</v>
          </cell>
          <cell r="D481" t="str">
            <v>ABR-19</v>
          </cell>
          <cell r="E481">
            <v>1</v>
          </cell>
          <cell r="F481" t="str">
            <v>2025085</v>
          </cell>
          <cell r="G481" t="str">
            <v>SR MANTENIMIENTO CORRECTIVO</v>
          </cell>
          <cell r="H481" t="str">
            <v>4002</v>
          </cell>
          <cell r="I481" t="str">
            <v>15/04/2019 12:58</v>
          </cell>
          <cell r="J481" t="str">
            <v>500028</v>
          </cell>
          <cell r="K481" t="str">
            <v>PITSS</v>
          </cell>
          <cell r="L481" t="str">
            <v>ASP</v>
          </cell>
          <cell r="M481" t="str">
            <v>KIMBERLY CLARK DE MEXICO SA B DE CV</v>
          </cell>
          <cell r="N481" t="str">
            <v>BLVD GUADALUPE No 403</v>
          </cell>
          <cell r="O481" t="str">
            <v>Apodaca-NL</v>
          </cell>
          <cell r="P481">
            <v>0</v>
          </cell>
          <cell r="Q481" t="str">
            <v>INTERIOR</v>
          </cell>
          <cell r="R481">
            <v>103</v>
          </cell>
          <cell r="S481" t="str">
            <v>&gt;60</v>
          </cell>
          <cell r="T481" t="str">
            <v>A4 Mono MFPs</v>
          </cell>
          <cell r="U481" t="str">
            <v>A4</v>
          </cell>
          <cell r="V481" t="str">
            <v>Otras</v>
          </cell>
          <cell r="W481" t="str">
            <v>1-&gt;60</v>
          </cell>
          <cell r="X481">
            <v>1.05</v>
          </cell>
          <cell r="Y481">
            <v>750.75000000000011</v>
          </cell>
          <cell r="Z481">
            <v>1</v>
          </cell>
          <cell r="AA481">
            <v>3.7</v>
          </cell>
          <cell r="AB481">
            <v>9</v>
          </cell>
          <cell r="AC481">
            <v>0.41111111111111115</v>
          </cell>
          <cell r="AD481">
            <v>0</v>
          </cell>
          <cell r="AE481">
            <v>0</v>
          </cell>
          <cell r="AF481">
            <v>43570</v>
          </cell>
          <cell r="AG481">
            <v>43570</v>
          </cell>
          <cell r="AH481">
            <v>0</v>
          </cell>
          <cell r="AI481" t="str">
            <v>0-1 día</v>
          </cell>
          <cell r="AJ481">
            <v>0</v>
          </cell>
          <cell r="AK481">
            <v>0</v>
          </cell>
          <cell r="AL481">
            <v>0</v>
          </cell>
          <cell r="AM481">
            <v>750.75000000000011</v>
          </cell>
          <cell r="AN481">
            <v>750.75</v>
          </cell>
          <cell r="AO481">
            <v>1</v>
          </cell>
        </row>
        <row r="482">
          <cell r="B482" t="str">
            <v>0VGW6865332</v>
          </cell>
          <cell r="C482" t="str">
            <v>0VGW686533</v>
          </cell>
          <cell r="D482" t="str">
            <v>ABR-19</v>
          </cell>
          <cell r="E482">
            <v>1</v>
          </cell>
          <cell r="F482" t="str">
            <v>2024891</v>
          </cell>
          <cell r="G482" t="str">
            <v>SR MANTENIMIENTO CORRECTIVO</v>
          </cell>
          <cell r="H482" t="str">
            <v>0251</v>
          </cell>
          <cell r="I482" t="str">
            <v>15/04/2019 10:00</v>
          </cell>
          <cell r="J482" t="str">
            <v>500161</v>
          </cell>
          <cell r="K482" t="str">
            <v>PITSS</v>
          </cell>
          <cell r="L482" t="str">
            <v>ASP</v>
          </cell>
          <cell r="M482" t="str">
            <v>COPY MARTZ PROFESIONAL SA DE CV</v>
          </cell>
          <cell r="N482" t="str">
            <v>AV AMERICAS 15</v>
          </cell>
          <cell r="O482" t="str">
            <v>CHIHUAHUA-CHIH</v>
          </cell>
          <cell r="P482">
            <v>0</v>
          </cell>
          <cell r="Q482" t="str">
            <v>INTERIOR</v>
          </cell>
          <cell r="R482">
            <v>31</v>
          </cell>
          <cell r="S482" t="str">
            <v>Entre 31 y 60</v>
          </cell>
          <cell r="T482" t="str">
            <v>A3 Professional Color Laser MFPs</v>
          </cell>
          <cell r="U482" t="str">
            <v>A3</v>
          </cell>
          <cell r="V482" t="str">
            <v>Ciudad principal</v>
          </cell>
          <cell r="W482" t="str">
            <v>2-Entre 31 y 60</v>
          </cell>
          <cell r="X482">
            <v>1.05</v>
          </cell>
          <cell r="Y482">
            <v>1433.25</v>
          </cell>
          <cell r="Z482">
            <v>1</v>
          </cell>
          <cell r="AA482">
            <v>1</v>
          </cell>
          <cell r="AB482">
            <v>5</v>
          </cell>
          <cell r="AC482">
            <v>0.2</v>
          </cell>
          <cell r="AD482">
            <v>0</v>
          </cell>
          <cell r="AE482">
            <v>0</v>
          </cell>
          <cell r="AF482">
            <v>43570</v>
          </cell>
          <cell r="AG482">
            <v>43570</v>
          </cell>
          <cell r="AH482">
            <v>0</v>
          </cell>
          <cell r="AI482" t="str">
            <v>0-1 día</v>
          </cell>
          <cell r="AJ482">
            <v>0</v>
          </cell>
          <cell r="AK482">
            <v>0</v>
          </cell>
          <cell r="AL482">
            <v>0</v>
          </cell>
          <cell r="AM482">
            <v>1433.25</v>
          </cell>
          <cell r="AN482">
            <v>819</v>
          </cell>
          <cell r="AO482">
            <v>3</v>
          </cell>
        </row>
        <row r="483">
          <cell r="B483" t="str">
            <v>0C7X2468841</v>
          </cell>
          <cell r="C483" t="str">
            <v>0C7X246884</v>
          </cell>
          <cell r="D483" t="str">
            <v>ABR-19</v>
          </cell>
          <cell r="E483">
            <v>1</v>
          </cell>
          <cell r="F483" t="str">
            <v>2025199</v>
          </cell>
          <cell r="G483" t="str">
            <v>SR MANTENIMIENTO CORRECTIVO</v>
          </cell>
          <cell r="H483" t="str">
            <v>3657</v>
          </cell>
          <cell r="I483" t="str">
            <v>15/04/2019 15:01</v>
          </cell>
          <cell r="J483" t="str">
            <v>800200</v>
          </cell>
          <cell r="K483" t="str">
            <v>PITSS</v>
          </cell>
          <cell r="L483" t="str">
            <v>ASP</v>
          </cell>
          <cell r="M483" t="str">
            <v>AXA SEGUROS SA DE CV</v>
          </cell>
          <cell r="N483" t="str">
            <v>LERDO DE TEJADA No 2007 PB</v>
          </cell>
          <cell r="O483" t="str">
            <v>Guadalajara-JAL</v>
          </cell>
          <cell r="P483">
            <v>0</v>
          </cell>
          <cell r="Q483" t="str">
            <v>INTERIOR</v>
          </cell>
          <cell r="R483">
            <v>230</v>
          </cell>
          <cell r="S483" t="str">
            <v>&gt;60</v>
          </cell>
          <cell r="T483" t="str">
            <v>A4 Mono MFPs</v>
          </cell>
          <cell r="U483" t="str">
            <v>A4</v>
          </cell>
          <cell r="V483" t="str">
            <v>Ciudad principal</v>
          </cell>
          <cell r="W483" t="str">
            <v>1-&gt;60</v>
          </cell>
          <cell r="X483">
            <v>1.05</v>
          </cell>
          <cell r="Y483">
            <v>750.75000000000011</v>
          </cell>
          <cell r="Z483">
            <v>1</v>
          </cell>
          <cell r="AA483">
            <v>1.66</v>
          </cell>
          <cell r="AB483">
            <v>5</v>
          </cell>
          <cell r="AC483">
            <v>0.33199999999999996</v>
          </cell>
          <cell r="AD483">
            <v>0</v>
          </cell>
          <cell r="AE483">
            <v>0</v>
          </cell>
          <cell r="AF483">
            <v>43570</v>
          </cell>
          <cell r="AG483">
            <v>43570</v>
          </cell>
          <cell r="AH483">
            <v>0</v>
          </cell>
          <cell r="AI483" t="str">
            <v>0-1 día</v>
          </cell>
          <cell r="AJ483">
            <v>0</v>
          </cell>
          <cell r="AK483">
            <v>0</v>
          </cell>
          <cell r="AL483">
            <v>0</v>
          </cell>
          <cell r="AM483">
            <v>750.75000000000011</v>
          </cell>
          <cell r="AN483">
            <v>750.75</v>
          </cell>
          <cell r="AO483">
            <v>1</v>
          </cell>
        </row>
        <row r="484">
          <cell r="B484" t="str">
            <v>0BG29492791</v>
          </cell>
          <cell r="C484" t="str">
            <v>0BG2949279</v>
          </cell>
          <cell r="D484" t="str">
            <v>ABR-19</v>
          </cell>
          <cell r="E484">
            <v>1</v>
          </cell>
          <cell r="F484" t="str">
            <v>2021985</v>
          </cell>
          <cell r="G484" t="str">
            <v>SR MANTENIMIENTO CORRECTIVO</v>
          </cell>
          <cell r="H484" t="str">
            <v>4395</v>
          </cell>
          <cell r="I484" t="str">
            <v>08/04/2019 19:56</v>
          </cell>
          <cell r="J484" t="str">
            <v>800197</v>
          </cell>
          <cell r="K484" t="str">
            <v>PITSS</v>
          </cell>
          <cell r="L484" t="str">
            <v>ASP</v>
          </cell>
          <cell r="M484" t="str">
            <v>OFFICE DEPOT DE MEXICO SA DE CV</v>
          </cell>
          <cell r="N484" t="str">
            <v>AV VENUSTIANO CARRANZA 733</v>
          </cell>
          <cell r="O484" t="str">
            <v>SAN LUIS POTOSI-SLP</v>
          </cell>
          <cell r="P484">
            <v>0</v>
          </cell>
          <cell r="Q484" t="str">
            <v>INTERIOR</v>
          </cell>
          <cell r="R484">
            <v>129</v>
          </cell>
          <cell r="S484" t="str">
            <v>&gt;60</v>
          </cell>
          <cell r="T484" t="str">
            <v>Light Production Digital Business</v>
          </cell>
          <cell r="U484" t="str">
            <v>Entry Production</v>
          </cell>
          <cell r="V484" t="str">
            <v>Ciudad principal</v>
          </cell>
          <cell r="W484" t="str">
            <v>3-&gt;60</v>
          </cell>
          <cell r="X484">
            <v>1.1499999999999999</v>
          </cell>
          <cell r="Y484">
            <v>1808.95</v>
          </cell>
          <cell r="Z484">
            <v>1</v>
          </cell>
          <cell r="AA484">
            <v>4</v>
          </cell>
          <cell r="AB484">
            <v>4</v>
          </cell>
          <cell r="AC484">
            <v>1</v>
          </cell>
          <cell r="AD484">
            <v>0</v>
          </cell>
          <cell r="AE484">
            <v>0</v>
          </cell>
          <cell r="AF484">
            <v>43570</v>
          </cell>
          <cell r="AG484">
            <v>43570</v>
          </cell>
          <cell r="AH484">
            <v>0</v>
          </cell>
          <cell r="AI484" t="str">
            <v>0-1 día</v>
          </cell>
          <cell r="AJ484">
            <v>0</v>
          </cell>
          <cell r="AK484">
            <v>0</v>
          </cell>
          <cell r="AL484">
            <v>0</v>
          </cell>
          <cell r="AM484">
            <v>1808.95</v>
          </cell>
          <cell r="AN484">
            <v>1808.95</v>
          </cell>
          <cell r="AO484">
            <v>1</v>
          </cell>
        </row>
        <row r="485">
          <cell r="B485" t="str">
            <v>0A1H0206401</v>
          </cell>
          <cell r="C485" t="str">
            <v>0A1H020640</v>
          </cell>
          <cell r="D485" t="str">
            <v>ABR-19</v>
          </cell>
          <cell r="E485">
            <v>1</v>
          </cell>
          <cell r="F485" t="str">
            <v>2021865</v>
          </cell>
          <cell r="G485" t="str">
            <v>SR MANTENIMIENTO CORRECTIVO</v>
          </cell>
          <cell r="H485" t="str">
            <v>6705</v>
          </cell>
          <cell r="I485" t="str">
            <v>08/04/2019 15:15</v>
          </cell>
          <cell r="J485" t="str">
            <v>100037</v>
          </cell>
          <cell r="K485" t="str">
            <v>PITSS</v>
          </cell>
          <cell r="L485" t="str">
            <v>ASP</v>
          </cell>
          <cell r="M485" t="str">
            <v>OFFICE DEPOT DE MEXICO SA DE CV</v>
          </cell>
          <cell r="N485" t="str">
            <v>BLV ISIDRO FABELA SUR 600</v>
          </cell>
          <cell r="O485" t="str">
            <v>TOLUCA-MEX</v>
          </cell>
          <cell r="P485">
            <v>0</v>
          </cell>
          <cell r="Q485" t="str">
            <v>INTERIOR</v>
          </cell>
          <cell r="R485">
            <v>18</v>
          </cell>
          <cell r="S485" t="str">
            <v>Entre 16 y 30</v>
          </cell>
          <cell r="T485" t="str">
            <v>WF Mono Systems and Legacy Color</v>
          </cell>
          <cell r="U485" t="str">
            <v>WF</v>
          </cell>
          <cell r="V485" t="str">
            <v>Ciudad principal</v>
          </cell>
          <cell r="W485" t="str">
            <v>3-Entre 16 y 30</v>
          </cell>
          <cell r="X485">
            <v>1.05</v>
          </cell>
          <cell r="Y485">
            <v>1651.6500000000003</v>
          </cell>
          <cell r="Z485">
            <v>1</v>
          </cell>
          <cell r="AA485">
            <v>1.3</v>
          </cell>
          <cell r="AB485">
            <v>4</v>
          </cell>
          <cell r="AC485">
            <v>0.32500000000000001</v>
          </cell>
          <cell r="AD485">
            <v>0</v>
          </cell>
          <cell r="AE485">
            <v>0</v>
          </cell>
          <cell r="AF485">
            <v>43570</v>
          </cell>
          <cell r="AG485">
            <v>43570</v>
          </cell>
          <cell r="AH485">
            <v>0</v>
          </cell>
          <cell r="AI485" t="str">
            <v>0-1 día</v>
          </cell>
          <cell r="AJ485">
            <v>0</v>
          </cell>
          <cell r="AK485">
            <v>0</v>
          </cell>
          <cell r="AL485">
            <v>0</v>
          </cell>
          <cell r="AM485">
            <v>1651.6500000000003</v>
          </cell>
          <cell r="AN485">
            <v>1258.4000000000001</v>
          </cell>
          <cell r="AO485">
            <v>1</v>
          </cell>
        </row>
        <row r="486">
          <cell r="B486" t="str">
            <v>0XU84647072</v>
          </cell>
          <cell r="C486" t="str">
            <v>0XU8464707</v>
          </cell>
          <cell r="D486" t="str">
            <v>ABR-19</v>
          </cell>
          <cell r="E486">
            <v>1</v>
          </cell>
          <cell r="F486" t="str">
            <v>2025203</v>
          </cell>
          <cell r="G486" t="str">
            <v>SR MANTENIMIENTO CORRECTIVO</v>
          </cell>
          <cell r="H486" t="str">
            <v>0075</v>
          </cell>
          <cell r="I486" t="str">
            <v>15/04/2019 15:02</v>
          </cell>
          <cell r="J486" t="str">
            <v>800185</v>
          </cell>
          <cell r="K486" t="str">
            <v>PITSS</v>
          </cell>
          <cell r="L486" t="str">
            <v>ASP</v>
          </cell>
          <cell r="M486" t="str">
            <v>IMPRESOS DIGITALES BALTAZAR S DE RL DE CV</v>
          </cell>
          <cell r="N486" t="str">
            <v>GABINO BARREDA No 267 B</v>
          </cell>
          <cell r="O486" t="str">
            <v>Colima-COL</v>
          </cell>
          <cell r="P486">
            <v>1</v>
          </cell>
          <cell r="Q486" t="str">
            <v>INTERIOR</v>
          </cell>
          <cell r="R486">
            <v>6</v>
          </cell>
          <cell r="S486" t="str">
            <v>Entre 3 y 6</v>
          </cell>
          <cell r="T486" t="str">
            <v>Entry Production Color Mid</v>
          </cell>
          <cell r="U486" t="str">
            <v>Entry Production</v>
          </cell>
          <cell r="V486" t="str">
            <v>Ciudad principal</v>
          </cell>
          <cell r="W486" t="str">
            <v>3-Entre 3 y 6</v>
          </cell>
          <cell r="X486">
            <v>0.6</v>
          </cell>
          <cell r="Y486">
            <v>0</v>
          </cell>
          <cell r="Z486">
            <v>1</v>
          </cell>
          <cell r="AA486">
            <v>1.97</v>
          </cell>
          <cell r="AB486">
            <v>4</v>
          </cell>
          <cell r="AC486">
            <v>0.49249999999999999</v>
          </cell>
          <cell r="AD486">
            <v>0</v>
          </cell>
          <cell r="AE486">
            <v>0</v>
          </cell>
          <cell r="AF486">
            <v>43570</v>
          </cell>
          <cell r="AG486">
            <v>43570</v>
          </cell>
          <cell r="AH486">
            <v>0</v>
          </cell>
          <cell r="AI486" t="str">
            <v>0-1 día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2</v>
          </cell>
        </row>
        <row r="487">
          <cell r="B487" t="str">
            <v>0C7X2468571</v>
          </cell>
          <cell r="C487" t="str">
            <v>0C7X246857</v>
          </cell>
          <cell r="D487" t="str">
            <v>ABR-19</v>
          </cell>
          <cell r="E487">
            <v>1</v>
          </cell>
          <cell r="F487" t="str">
            <v>2025207</v>
          </cell>
          <cell r="G487" t="str">
            <v>SR MANTENIMIENTO CORRECTIVO</v>
          </cell>
          <cell r="H487" t="str">
            <v>3657</v>
          </cell>
          <cell r="I487" t="str">
            <v>15/04/2019 15:04</v>
          </cell>
          <cell r="J487" t="str">
            <v>800200</v>
          </cell>
          <cell r="K487" t="str">
            <v>PITSS</v>
          </cell>
          <cell r="L487" t="str">
            <v>ASP</v>
          </cell>
          <cell r="M487" t="str">
            <v>AXA SEGUROS SA DE CV</v>
          </cell>
          <cell r="N487" t="str">
            <v>LERDO DE TEJADA No 2007 PB</v>
          </cell>
          <cell r="O487" t="str">
            <v>Guadalajara-JAL</v>
          </cell>
          <cell r="P487">
            <v>0</v>
          </cell>
          <cell r="Q487" t="str">
            <v>INTERIOR</v>
          </cell>
          <cell r="R487">
            <v>42</v>
          </cell>
          <cell r="S487" t="str">
            <v>Entre 31 y 60</v>
          </cell>
          <cell r="T487" t="str">
            <v>A4 Mono MFPs</v>
          </cell>
          <cell r="U487" t="str">
            <v>A4</v>
          </cell>
          <cell r="V487" t="str">
            <v>Ciudad principal</v>
          </cell>
          <cell r="W487" t="str">
            <v>1-Entre 31 y 60</v>
          </cell>
          <cell r="X487">
            <v>0.8</v>
          </cell>
          <cell r="Y487">
            <v>572.00000000000011</v>
          </cell>
          <cell r="Z487">
            <v>1</v>
          </cell>
          <cell r="AA487">
            <v>2.4300000000000002</v>
          </cell>
          <cell r="AB487">
            <v>5</v>
          </cell>
          <cell r="AC487">
            <v>0.48600000000000004</v>
          </cell>
          <cell r="AD487">
            <v>0</v>
          </cell>
          <cell r="AE487">
            <v>0</v>
          </cell>
          <cell r="AF487">
            <v>43570</v>
          </cell>
          <cell r="AG487">
            <v>43570</v>
          </cell>
          <cell r="AH487">
            <v>0</v>
          </cell>
          <cell r="AI487" t="str">
            <v>0-1 día</v>
          </cell>
          <cell r="AJ487">
            <v>0</v>
          </cell>
          <cell r="AK487">
            <v>0</v>
          </cell>
          <cell r="AL487">
            <v>0</v>
          </cell>
          <cell r="AM487">
            <v>572.00000000000011</v>
          </cell>
          <cell r="AN487">
            <v>572</v>
          </cell>
          <cell r="AO487">
            <v>1</v>
          </cell>
        </row>
        <row r="488">
          <cell r="B488" t="str">
            <v>0A1H0225301</v>
          </cell>
          <cell r="C488" t="str">
            <v>0A1H022530</v>
          </cell>
          <cell r="D488" t="str">
            <v>ABR-19</v>
          </cell>
          <cell r="E488">
            <v>1</v>
          </cell>
          <cell r="F488" t="str">
            <v>2025139</v>
          </cell>
          <cell r="G488" t="str">
            <v>SR MANTENIMIENTO CORRECTIVO</v>
          </cell>
          <cell r="H488" t="str">
            <v>6705</v>
          </cell>
          <cell r="I488" t="str">
            <v>15/04/2019 14:10</v>
          </cell>
          <cell r="J488" t="str">
            <v>800183</v>
          </cell>
          <cell r="K488" t="str">
            <v>PITSS</v>
          </cell>
          <cell r="L488" t="str">
            <v>ASP</v>
          </cell>
          <cell r="M488" t="str">
            <v>OPERADORA OMX SA DE CV</v>
          </cell>
          <cell r="N488" t="str">
            <v>AV VALLARTA 5400</v>
          </cell>
          <cell r="O488" t="str">
            <v>ZAPOPAN-JAL</v>
          </cell>
          <cell r="P488">
            <v>0</v>
          </cell>
          <cell r="Q488" t="str">
            <v>INTERIOR</v>
          </cell>
          <cell r="R488">
            <v>39</v>
          </cell>
          <cell r="S488" t="str">
            <v>Entre 31 y 60</v>
          </cell>
          <cell r="T488" t="str">
            <v>WF Mono Systems and Legacy Color</v>
          </cell>
          <cell r="U488" t="str">
            <v>WF</v>
          </cell>
          <cell r="V488" t="str">
            <v>Ciudad principal</v>
          </cell>
          <cell r="W488" t="str">
            <v>3-Entre 31 y 60</v>
          </cell>
          <cell r="X488">
            <v>1.1000000000000001</v>
          </cell>
          <cell r="Y488">
            <v>1730.3000000000004</v>
          </cell>
          <cell r="Z488">
            <v>1</v>
          </cell>
          <cell r="AA488">
            <v>1.83</v>
          </cell>
          <cell r="AB488">
            <v>4</v>
          </cell>
          <cell r="AC488">
            <v>0.45750000000000002</v>
          </cell>
          <cell r="AD488">
            <v>0</v>
          </cell>
          <cell r="AE488">
            <v>0</v>
          </cell>
          <cell r="AF488">
            <v>43570</v>
          </cell>
          <cell r="AG488">
            <v>43570</v>
          </cell>
          <cell r="AH488">
            <v>0</v>
          </cell>
          <cell r="AI488" t="str">
            <v>0-1 día</v>
          </cell>
          <cell r="AJ488">
            <v>0</v>
          </cell>
          <cell r="AK488">
            <v>0</v>
          </cell>
          <cell r="AL488">
            <v>0</v>
          </cell>
          <cell r="AM488">
            <v>1730.3000000000004</v>
          </cell>
          <cell r="AN488">
            <v>1730.3</v>
          </cell>
          <cell r="AO488">
            <v>1</v>
          </cell>
        </row>
        <row r="489">
          <cell r="B489" t="str">
            <v>03AG8803553</v>
          </cell>
          <cell r="C489" t="str">
            <v>03AG880355</v>
          </cell>
          <cell r="D489" t="str">
            <v>ABR-19</v>
          </cell>
          <cell r="E489">
            <v>1</v>
          </cell>
          <cell r="F489" t="str">
            <v>2025213</v>
          </cell>
          <cell r="G489" t="str">
            <v>SR MANTENIMIENTO CORRECTIVO</v>
          </cell>
          <cell r="H489" t="str">
            <v>8075</v>
          </cell>
          <cell r="I489" t="str">
            <v>15/04/2019 15:11</v>
          </cell>
          <cell r="J489" t="str">
            <v>800072</v>
          </cell>
          <cell r="K489" t="str">
            <v>PITSS</v>
          </cell>
          <cell r="L489" t="str">
            <v>ASP</v>
          </cell>
          <cell r="M489" t="str">
            <v>OPERADORA OMX SA DE CV</v>
          </cell>
          <cell r="N489" t="str">
            <v>AV MEXICO 3370</v>
          </cell>
          <cell r="O489" t="str">
            <v>Zapopan-JAL</v>
          </cell>
          <cell r="P489">
            <v>0</v>
          </cell>
          <cell r="Q489" t="str">
            <v>INTERIOR</v>
          </cell>
          <cell r="R489">
            <v>9</v>
          </cell>
          <cell r="S489" t="str">
            <v>Entre 7 y 15</v>
          </cell>
          <cell r="T489" t="str">
            <v>Departmental Digital</v>
          </cell>
          <cell r="U489" t="str">
            <v>A3</v>
          </cell>
          <cell r="V489" t="str">
            <v>Ciudad principal</v>
          </cell>
          <cell r="W489" t="str">
            <v>2-Entre 7 y 15</v>
          </cell>
          <cell r="X489">
            <v>0.6</v>
          </cell>
          <cell r="Y489">
            <v>819</v>
          </cell>
          <cell r="Z489">
            <v>1</v>
          </cell>
          <cell r="AA489">
            <v>0.82</v>
          </cell>
          <cell r="AB489">
            <v>5</v>
          </cell>
          <cell r="AC489">
            <v>0.16399999999999998</v>
          </cell>
          <cell r="AD489">
            <v>0</v>
          </cell>
          <cell r="AE489">
            <v>0</v>
          </cell>
          <cell r="AF489">
            <v>43570</v>
          </cell>
          <cell r="AG489">
            <v>43570</v>
          </cell>
          <cell r="AH489">
            <v>0</v>
          </cell>
          <cell r="AI489" t="str">
            <v>0-1 día</v>
          </cell>
          <cell r="AJ489">
            <v>0</v>
          </cell>
          <cell r="AK489">
            <v>0</v>
          </cell>
          <cell r="AL489">
            <v>0</v>
          </cell>
          <cell r="AM489">
            <v>819</v>
          </cell>
          <cell r="AN489">
            <v>0</v>
          </cell>
          <cell r="AO489">
            <v>4</v>
          </cell>
        </row>
        <row r="490">
          <cell r="B490" t="str">
            <v>07CX0423111</v>
          </cell>
          <cell r="C490" t="str">
            <v>07CX042311</v>
          </cell>
          <cell r="D490" t="str">
            <v>ABR-19</v>
          </cell>
          <cell r="E490">
            <v>1</v>
          </cell>
          <cell r="F490" t="str">
            <v>2025091</v>
          </cell>
          <cell r="G490" t="str">
            <v>SR MANTENIMIENTO CORRECTIVO</v>
          </cell>
          <cell r="H490" t="str">
            <v>7025</v>
          </cell>
          <cell r="I490" t="str">
            <v>15/04/2019 13:05</v>
          </cell>
          <cell r="J490" t="str">
            <v>500028</v>
          </cell>
          <cell r="K490" t="str">
            <v>PITSS</v>
          </cell>
          <cell r="L490" t="str">
            <v>ASP</v>
          </cell>
          <cell r="M490" t="str">
            <v>KIMBERLY CLARK DE MEXICO SA B DE CV</v>
          </cell>
          <cell r="N490" t="str">
            <v>BLVD GUADALUPE No 403</v>
          </cell>
          <cell r="O490" t="str">
            <v>Apodaca-NL</v>
          </cell>
          <cell r="P490">
            <v>0</v>
          </cell>
          <cell r="Q490" t="str">
            <v>INTERIOR</v>
          </cell>
          <cell r="R490">
            <v>363</v>
          </cell>
          <cell r="S490" t="str">
            <v>&gt;60</v>
          </cell>
          <cell r="T490" t="str">
            <v>Office Digital</v>
          </cell>
          <cell r="U490" t="str">
            <v>A3</v>
          </cell>
          <cell r="V490" t="str">
            <v>Otras</v>
          </cell>
          <cell r="W490" t="str">
            <v>2-&gt;60</v>
          </cell>
          <cell r="X490">
            <v>1.1000000000000001</v>
          </cell>
          <cell r="Y490">
            <v>1501.5000000000002</v>
          </cell>
          <cell r="Z490">
            <v>1</v>
          </cell>
          <cell r="AA490">
            <v>4.17</v>
          </cell>
          <cell r="AB490">
            <v>9</v>
          </cell>
          <cell r="AC490">
            <v>0.46333333333333332</v>
          </cell>
          <cell r="AD490">
            <v>0</v>
          </cell>
          <cell r="AE490">
            <v>0</v>
          </cell>
          <cell r="AF490">
            <v>43570</v>
          </cell>
          <cell r="AG490">
            <v>43570</v>
          </cell>
          <cell r="AH490">
            <v>0</v>
          </cell>
          <cell r="AI490" t="str">
            <v>0-1 día</v>
          </cell>
          <cell r="AJ490">
            <v>0</v>
          </cell>
          <cell r="AK490">
            <v>0</v>
          </cell>
          <cell r="AL490">
            <v>0</v>
          </cell>
          <cell r="AM490">
            <v>1501.5000000000002</v>
          </cell>
          <cell r="AN490">
            <v>1501.5</v>
          </cell>
          <cell r="AO490">
            <v>1</v>
          </cell>
        </row>
        <row r="491">
          <cell r="B491" t="str">
            <v>0AGD4615211</v>
          </cell>
          <cell r="C491" t="str">
            <v>0AGD461521</v>
          </cell>
          <cell r="D491" t="str">
            <v>ABR-19</v>
          </cell>
          <cell r="E491">
            <v>1</v>
          </cell>
          <cell r="F491" t="str">
            <v>2025167</v>
          </cell>
          <cell r="G491" t="str">
            <v>SR MANTENIMIENTO CORRECTIVO</v>
          </cell>
          <cell r="H491" t="str">
            <v>6203</v>
          </cell>
          <cell r="I491" t="str">
            <v>15/04/2019 14:40</v>
          </cell>
          <cell r="J491" t="str">
            <v>500018</v>
          </cell>
          <cell r="K491" t="str">
            <v>PITSS</v>
          </cell>
          <cell r="L491" t="str">
            <v>ASP</v>
          </cell>
          <cell r="M491" t="str">
            <v>OFFICE DEPOT DE MEXICO SA DE CV</v>
          </cell>
          <cell r="N491" t="str">
            <v>BLV FELIPE PESCADOR 1902 ESQ PEDRO</v>
          </cell>
          <cell r="O491" t="str">
            <v>DURANGO-DGO</v>
          </cell>
          <cell r="P491">
            <v>0</v>
          </cell>
          <cell r="Q491" t="str">
            <v>INTERIOR</v>
          </cell>
          <cell r="R491">
            <v>108</v>
          </cell>
          <cell r="S491" t="str">
            <v>&gt;60</v>
          </cell>
          <cell r="T491" t="str">
            <v>WF Mono Systems and Legacy Color</v>
          </cell>
          <cell r="U491" t="str">
            <v>WF</v>
          </cell>
          <cell r="V491" t="str">
            <v>Ciudad principal</v>
          </cell>
          <cell r="W491" t="str">
            <v>3-&gt;60</v>
          </cell>
          <cell r="X491">
            <v>1.1499999999999999</v>
          </cell>
          <cell r="Y491">
            <v>1808.95</v>
          </cell>
          <cell r="Z491">
            <v>1</v>
          </cell>
          <cell r="AA491">
            <v>2.4500000000000002</v>
          </cell>
          <cell r="AB491">
            <v>4</v>
          </cell>
          <cell r="AC491">
            <v>0.61250000000000004</v>
          </cell>
          <cell r="AD491">
            <v>0</v>
          </cell>
          <cell r="AE491">
            <v>0</v>
          </cell>
          <cell r="AF491">
            <v>43570</v>
          </cell>
          <cell r="AG491">
            <v>43570</v>
          </cell>
          <cell r="AH491">
            <v>0</v>
          </cell>
          <cell r="AI491" t="str">
            <v>0-1 día</v>
          </cell>
          <cell r="AJ491">
            <v>0</v>
          </cell>
          <cell r="AK491">
            <v>0</v>
          </cell>
          <cell r="AL491">
            <v>0</v>
          </cell>
          <cell r="AM491">
            <v>1808.95</v>
          </cell>
          <cell r="AN491">
            <v>1730.3</v>
          </cell>
          <cell r="AO491">
            <v>1</v>
          </cell>
        </row>
        <row r="492">
          <cell r="B492" t="str">
            <v>0Y4X8275351</v>
          </cell>
          <cell r="C492" t="str">
            <v>0Y4X827535</v>
          </cell>
          <cell r="D492" t="str">
            <v>ABR-19</v>
          </cell>
          <cell r="E492">
            <v>1</v>
          </cell>
          <cell r="F492" t="str">
            <v>2019469</v>
          </cell>
          <cell r="G492" t="str">
            <v>SR MANTENIMIENTO CORRECTIVO</v>
          </cell>
          <cell r="H492" t="str">
            <v>8045</v>
          </cell>
          <cell r="I492" t="str">
            <v>03/04/2019 13:01</v>
          </cell>
          <cell r="J492" t="str">
            <v>500089</v>
          </cell>
          <cell r="K492" t="str">
            <v>PITSS</v>
          </cell>
          <cell r="L492" t="str">
            <v>ASP</v>
          </cell>
          <cell r="M492" t="str">
            <v>APTIV CONTRACT SERVICES S DE RL DE CV</v>
          </cell>
          <cell r="N492" t="str">
            <v>AV HERMANOS ESCOBAR No 5756</v>
          </cell>
          <cell r="O492" t="str">
            <v>Ciudad Juarez-CHIH</v>
          </cell>
          <cell r="P492">
            <v>1</v>
          </cell>
          <cell r="Q492" t="str">
            <v>INTERIOR</v>
          </cell>
          <cell r="R492">
            <v>21</v>
          </cell>
          <cell r="S492" t="str">
            <v>Entre 16 y 30</v>
          </cell>
          <cell r="T492" t="str">
            <v>Office Digital</v>
          </cell>
          <cell r="U492" t="str">
            <v>A3</v>
          </cell>
          <cell r="V492" t="str">
            <v>Ciudad principal</v>
          </cell>
          <cell r="W492" t="str">
            <v>2-Entre 16 y 30</v>
          </cell>
          <cell r="X492">
            <v>0.8</v>
          </cell>
          <cell r="Y492">
            <v>0</v>
          </cell>
          <cell r="Z492">
            <v>1</v>
          </cell>
          <cell r="AA492">
            <v>1.51</v>
          </cell>
          <cell r="AB492">
            <v>5</v>
          </cell>
          <cell r="AC492">
            <v>0.30199999999999999</v>
          </cell>
          <cell r="AD492">
            <v>0</v>
          </cell>
          <cell r="AE492">
            <v>0</v>
          </cell>
          <cell r="AF492">
            <v>43570</v>
          </cell>
          <cell r="AG492">
            <v>43571</v>
          </cell>
          <cell r="AH492">
            <v>1</v>
          </cell>
          <cell r="AI492" t="str">
            <v>0-1 día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1</v>
          </cell>
        </row>
        <row r="493">
          <cell r="B493" t="str">
            <v>0BG29488081</v>
          </cell>
          <cell r="C493" t="str">
            <v>0BG2948808</v>
          </cell>
          <cell r="D493" t="str">
            <v>ABR-19</v>
          </cell>
          <cell r="E493">
            <v>1</v>
          </cell>
          <cell r="F493" t="str">
            <v>2023399</v>
          </cell>
          <cell r="G493" t="str">
            <v>SR MANTENIMIENTO CORRECTIVO</v>
          </cell>
          <cell r="H493" t="str">
            <v>4395</v>
          </cell>
          <cell r="I493" t="str">
            <v>11/04/2019 08:29</v>
          </cell>
          <cell r="J493" t="str">
            <v>100038</v>
          </cell>
          <cell r="K493" t="str">
            <v>PITSS</v>
          </cell>
          <cell r="L493" t="str">
            <v>ASP</v>
          </cell>
          <cell r="M493" t="str">
            <v>OFFICE DEPOT DE MEXICO SA DE CV</v>
          </cell>
          <cell r="N493" t="str">
            <v>BLV ALFREDO DEL MAZO 805</v>
          </cell>
          <cell r="O493" t="str">
            <v>TOLUCA-MEX</v>
          </cell>
          <cell r="P493">
            <v>0</v>
          </cell>
          <cell r="Q493" t="str">
            <v>INTERIOR</v>
          </cell>
          <cell r="R493">
            <v>94</v>
          </cell>
          <cell r="S493" t="str">
            <v>&gt;60</v>
          </cell>
          <cell r="T493" t="str">
            <v>Light Production Digital Business</v>
          </cell>
          <cell r="U493" t="str">
            <v>Entry Production</v>
          </cell>
          <cell r="V493" t="str">
            <v>Ciudad principal</v>
          </cell>
          <cell r="W493" t="str">
            <v>3-&gt;60</v>
          </cell>
          <cell r="X493">
            <v>1.1499999999999999</v>
          </cell>
          <cell r="Y493">
            <v>1808.95</v>
          </cell>
          <cell r="Z493">
            <v>1</v>
          </cell>
          <cell r="AA493">
            <v>4.4833333333333325</v>
          </cell>
          <cell r="AB493">
            <v>4</v>
          </cell>
          <cell r="AC493">
            <v>1.1208333333333331</v>
          </cell>
          <cell r="AD493">
            <v>3.0208333333333282E-2</v>
          </cell>
          <cell r="AE493">
            <v>-47.51770833333326</v>
          </cell>
          <cell r="AF493">
            <v>43571</v>
          </cell>
          <cell r="AG493">
            <v>43571</v>
          </cell>
          <cell r="AH493">
            <v>0</v>
          </cell>
          <cell r="AI493" t="str">
            <v>0-1 día</v>
          </cell>
          <cell r="AJ493">
            <v>0</v>
          </cell>
          <cell r="AK493">
            <v>0</v>
          </cell>
          <cell r="AL493">
            <v>0</v>
          </cell>
          <cell r="AM493">
            <v>1808.95</v>
          </cell>
          <cell r="AN493">
            <v>1730.3</v>
          </cell>
          <cell r="AO493">
            <v>2</v>
          </cell>
        </row>
        <row r="494">
          <cell r="B494" t="str">
            <v>0D6X4599861</v>
          </cell>
          <cell r="C494" t="str">
            <v>0D6X459986</v>
          </cell>
          <cell r="D494" t="str">
            <v>ABR-19</v>
          </cell>
          <cell r="E494">
            <v>1</v>
          </cell>
          <cell r="F494" t="str">
            <v>2025233</v>
          </cell>
          <cell r="G494" t="str">
            <v>SR MANTENIMIENTO CORRECTIVO</v>
          </cell>
          <cell r="H494" t="str">
            <v>4624</v>
          </cell>
          <cell r="I494" t="str">
            <v>15/04/2019 15:30</v>
          </cell>
          <cell r="J494" t="str">
            <v>500093</v>
          </cell>
          <cell r="K494" t="str">
            <v>PITSS</v>
          </cell>
          <cell r="L494" t="str">
            <v>ASP</v>
          </cell>
          <cell r="M494" t="str">
            <v>APTIV CONTRACT SERVICES S DE RL DE CV</v>
          </cell>
          <cell r="N494" t="str">
            <v>CENTRO ITURBIDE No 6970</v>
          </cell>
          <cell r="O494" t="str">
            <v>Nuevo Laredo-TAM</v>
          </cell>
          <cell r="P494">
            <v>0</v>
          </cell>
          <cell r="Q494" t="str">
            <v>INTERIOR</v>
          </cell>
          <cell r="R494">
            <v>542</v>
          </cell>
          <cell r="S494" t="str">
            <v>&gt;60</v>
          </cell>
          <cell r="T494" t="str">
            <v>Entry Mono Printers</v>
          </cell>
          <cell r="U494" t="str">
            <v>A4</v>
          </cell>
          <cell r="V494" t="str">
            <v>Ciudad principal</v>
          </cell>
          <cell r="W494" t="str">
            <v>1-&gt;60</v>
          </cell>
          <cell r="X494">
            <v>1.05</v>
          </cell>
          <cell r="Y494">
            <v>750.75000000000011</v>
          </cell>
          <cell r="Z494">
            <v>1</v>
          </cell>
          <cell r="AA494">
            <v>2</v>
          </cell>
          <cell r="AB494">
            <v>5</v>
          </cell>
          <cell r="AC494">
            <v>0.4</v>
          </cell>
          <cell r="AD494">
            <v>0</v>
          </cell>
          <cell r="AE494">
            <v>0</v>
          </cell>
          <cell r="AF494">
            <v>43571</v>
          </cell>
          <cell r="AG494">
            <v>43571</v>
          </cell>
          <cell r="AH494">
            <v>0</v>
          </cell>
          <cell r="AI494" t="str">
            <v>0-1 día</v>
          </cell>
          <cell r="AJ494">
            <v>0</v>
          </cell>
          <cell r="AK494">
            <v>0</v>
          </cell>
          <cell r="AL494">
            <v>0</v>
          </cell>
          <cell r="AM494">
            <v>750.75000000000011</v>
          </cell>
          <cell r="AN494">
            <v>0</v>
          </cell>
          <cell r="AO494">
            <v>1</v>
          </cell>
        </row>
        <row r="495">
          <cell r="B495" t="str">
            <v>0A2T3706311</v>
          </cell>
          <cell r="C495" t="str">
            <v>0A2T370631</v>
          </cell>
          <cell r="D495" t="str">
            <v>ABR-19</v>
          </cell>
          <cell r="E495">
            <v>1</v>
          </cell>
          <cell r="F495" t="str">
            <v>2015479</v>
          </cell>
          <cell r="G495" t="str">
            <v>SR MANTENIMIENTO CORRECTIVO</v>
          </cell>
          <cell r="H495" t="str">
            <v>3616</v>
          </cell>
          <cell r="I495" t="str">
            <v>26/03/2019 16:46</v>
          </cell>
          <cell r="J495" t="str">
            <v>800197</v>
          </cell>
          <cell r="K495" t="str">
            <v>PITSS</v>
          </cell>
          <cell r="L495" t="str">
            <v>ASP</v>
          </cell>
          <cell r="M495" t="str">
            <v>ENSE&amp;ANZA E INVESTIGACION SUPERIOR AC</v>
          </cell>
          <cell r="N495" t="str">
            <v>CARRETERA SAN LUIS POTOSI OJUELOS No 1510</v>
          </cell>
          <cell r="O495" t="str">
            <v>San Luis Potosi-SLP</v>
          </cell>
          <cell r="P495">
            <v>0</v>
          </cell>
          <cell r="Q495" t="str">
            <v>INTERIOR</v>
          </cell>
          <cell r="R495">
            <v>554</v>
          </cell>
          <cell r="S495" t="str">
            <v>&gt;60</v>
          </cell>
          <cell r="T495" t="str">
            <v>A4 Mono MFPs</v>
          </cell>
          <cell r="U495" t="str">
            <v>A4</v>
          </cell>
          <cell r="V495" t="str">
            <v>Ciudad principal</v>
          </cell>
          <cell r="W495" t="str">
            <v>1-&gt;60</v>
          </cell>
          <cell r="X495">
            <v>1.05</v>
          </cell>
          <cell r="Y495">
            <v>750.75000000000011</v>
          </cell>
          <cell r="Z495">
            <v>1</v>
          </cell>
          <cell r="AA495">
            <v>2.9</v>
          </cell>
          <cell r="AB495">
            <v>5</v>
          </cell>
          <cell r="AC495">
            <v>0.57999999999999996</v>
          </cell>
          <cell r="AD495">
            <v>0</v>
          </cell>
          <cell r="AE495">
            <v>0</v>
          </cell>
          <cell r="AF495">
            <v>43567</v>
          </cell>
          <cell r="AG495">
            <v>43571</v>
          </cell>
          <cell r="AH495">
            <v>2</v>
          </cell>
          <cell r="AI495" t="str">
            <v>2-3 días</v>
          </cell>
          <cell r="AJ495">
            <v>0.25</v>
          </cell>
          <cell r="AK495">
            <v>-178.75000000000003</v>
          </cell>
          <cell r="AL495">
            <v>0</v>
          </cell>
          <cell r="AM495">
            <v>572.00000000000011</v>
          </cell>
          <cell r="AN495">
            <v>0</v>
          </cell>
          <cell r="AO495">
            <v>1</v>
          </cell>
        </row>
        <row r="496">
          <cell r="B496" t="str">
            <v>0XPN3977501</v>
          </cell>
          <cell r="C496" t="str">
            <v>0XPN397750</v>
          </cell>
          <cell r="D496" t="str">
            <v>ABR-19</v>
          </cell>
          <cell r="E496">
            <v>1</v>
          </cell>
          <cell r="F496" t="str">
            <v>2025225</v>
          </cell>
          <cell r="G496" t="str">
            <v>SR MANTENIMIENTO CORRECTIVO</v>
          </cell>
          <cell r="H496" t="str">
            <v>0560</v>
          </cell>
          <cell r="I496" t="str">
            <v>15/04/2019 15:21</v>
          </cell>
          <cell r="J496" t="str">
            <v>800187</v>
          </cell>
          <cell r="K496" t="str">
            <v>PITSS</v>
          </cell>
          <cell r="L496" t="str">
            <v>ASP</v>
          </cell>
          <cell r="M496" t="str">
            <v>OFFICE DEPOT DE MEXICO SA DE CV</v>
          </cell>
          <cell r="N496" t="str">
            <v>LIBRAMIENTO JOSE MANUEL ZAVALA 165</v>
          </cell>
          <cell r="O496" t="str">
            <v>SAN MIGUEL DE ALLEND</v>
          </cell>
          <cell r="P496">
            <v>0</v>
          </cell>
          <cell r="Q496" t="str">
            <v>INTERIOR</v>
          </cell>
          <cell r="R496">
            <v>96</v>
          </cell>
          <cell r="S496" t="str">
            <v>&gt;60</v>
          </cell>
          <cell r="T496" t="str">
            <v>Entry Production Color Low/Mid</v>
          </cell>
          <cell r="U496" t="str">
            <v>Entry Production</v>
          </cell>
          <cell r="V496" t="str">
            <v>Otras</v>
          </cell>
          <cell r="W496" t="str">
            <v>3-&gt;60</v>
          </cell>
          <cell r="X496">
            <v>1.1499999999999999</v>
          </cell>
          <cell r="Y496">
            <v>1808.95</v>
          </cell>
          <cell r="Z496">
            <v>1</v>
          </cell>
          <cell r="AA496">
            <v>2.15</v>
          </cell>
          <cell r="AB496">
            <v>6</v>
          </cell>
          <cell r="AC496">
            <v>0.35833333333333334</v>
          </cell>
          <cell r="AD496">
            <v>0</v>
          </cell>
          <cell r="AE496">
            <v>0</v>
          </cell>
          <cell r="AF496">
            <v>43571</v>
          </cell>
          <cell r="AG496">
            <v>43571</v>
          </cell>
          <cell r="AH496">
            <v>0</v>
          </cell>
          <cell r="AI496" t="str">
            <v>0-1 día</v>
          </cell>
          <cell r="AJ496">
            <v>0</v>
          </cell>
          <cell r="AK496">
            <v>0</v>
          </cell>
          <cell r="AL496">
            <v>0</v>
          </cell>
          <cell r="AM496">
            <v>1808.95</v>
          </cell>
          <cell r="AN496">
            <v>1808.95</v>
          </cell>
          <cell r="AO496">
            <v>1</v>
          </cell>
        </row>
        <row r="497">
          <cell r="B497" t="str">
            <v>0X767039181</v>
          </cell>
          <cell r="C497" t="str">
            <v>0X76703918</v>
          </cell>
          <cell r="D497" t="str">
            <v>ABR-19</v>
          </cell>
          <cell r="E497">
            <v>1</v>
          </cell>
          <cell r="F497" t="str">
            <v>2023463</v>
          </cell>
          <cell r="G497" t="str">
            <v>SR MANTENIMIENTO CORRECTIVO</v>
          </cell>
          <cell r="H497" t="str">
            <v>5955</v>
          </cell>
          <cell r="I497" t="str">
            <v>11/04/2019 10:03</v>
          </cell>
          <cell r="J497" t="str">
            <v>500157</v>
          </cell>
          <cell r="K497" t="str">
            <v>PITSS</v>
          </cell>
          <cell r="L497" t="str">
            <v>ASP</v>
          </cell>
          <cell r="M497" t="str">
            <v>CONDUENT DE MEXICO SA DE CV</v>
          </cell>
          <cell r="N497" t="str">
            <v>AV DE LAS TORRES No 2170</v>
          </cell>
          <cell r="O497" t="str">
            <v>Ciudad Juarez-CHIH</v>
          </cell>
          <cell r="P497">
            <v>0</v>
          </cell>
          <cell r="Q497" t="str">
            <v>INTERIOR</v>
          </cell>
          <cell r="R497">
            <v>115</v>
          </cell>
          <cell r="S497" t="str">
            <v>&gt;60</v>
          </cell>
          <cell r="T497" t="str">
            <v>Departmental Digital</v>
          </cell>
          <cell r="U497" t="str">
            <v>A3</v>
          </cell>
          <cell r="V497" t="str">
            <v>Ciudad principal</v>
          </cell>
          <cell r="W497" t="str">
            <v>2-&gt;60</v>
          </cell>
          <cell r="X497">
            <v>1.1000000000000001</v>
          </cell>
          <cell r="Y497">
            <v>1501.5000000000002</v>
          </cell>
          <cell r="Z497">
            <v>1</v>
          </cell>
          <cell r="AA497">
            <v>1.45</v>
          </cell>
          <cell r="AB497">
            <v>5</v>
          </cell>
          <cell r="AC497">
            <v>0.28999999999999998</v>
          </cell>
          <cell r="AD497">
            <v>0</v>
          </cell>
          <cell r="AE497">
            <v>0</v>
          </cell>
          <cell r="AF497">
            <v>43571</v>
          </cell>
          <cell r="AG497">
            <v>43571</v>
          </cell>
          <cell r="AH497">
            <v>0</v>
          </cell>
          <cell r="AI497" t="str">
            <v>0-1 día</v>
          </cell>
          <cell r="AJ497">
            <v>0</v>
          </cell>
          <cell r="AK497">
            <v>0</v>
          </cell>
          <cell r="AL497">
            <v>0</v>
          </cell>
          <cell r="AM497">
            <v>1501.5000000000002</v>
          </cell>
          <cell r="AN497">
            <v>1433.25</v>
          </cell>
          <cell r="AO497">
            <v>1</v>
          </cell>
        </row>
        <row r="498">
          <cell r="B498" t="str">
            <v>0Y4X8429701</v>
          </cell>
          <cell r="C498" t="str">
            <v>0Y4X842970</v>
          </cell>
          <cell r="D498" t="str">
            <v>ABR-19</v>
          </cell>
          <cell r="E498">
            <v>1</v>
          </cell>
          <cell r="F498" t="str">
            <v>2025131</v>
          </cell>
          <cell r="G498" t="str">
            <v>SR MANTENIMIENTO CORRECTIVO</v>
          </cell>
          <cell r="H498" t="str">
            <v>8045</v>
          </cell>
          <cell r="I498" t="str">
            <v>15/04/2019 14:03</v>
          </cell>
          <cell r="J498" t="str">
            <v>800147</v>
          </cell>
          <cell r="K498" t="str">
            <v>PITSS</v>
          </cell>
          <cell r="L498" t="str">
            <v>ASP</v>
          </cell>
          <cell r="M498" t="str">
            <v>PROCTER &amp; GAMBLE MANUFACTURING MEXICO S DE RL DE C</v>
          </cell>
          <cell r="N498" t="str">
            <v>CARRETERA FEDERAL IRAPUATO-ABASOLO KM 10.6</v>
          </cell>
          <cell r="O498" t="str">
            <v>Guanajuato-GTO</v>
          </cell>
          <cell r="P498">
            <v>0</v>
          </cell>
          <cell r="Q498" t="str">
            <v>INTERIOR</v>
          </cell>
          <cell r="R498">
            <v>63</v>
          </cell>
          <cell r="S498" t="str">
            <v>&gt;60</v>
          </cell>
          <cell r="T498" t="str">
            <v>Office Digital</v>
          </cell>
          <cell r="U498" t="str">
            <v>A3</v>
          </cell>
          <cell r="V498" t="str">
            <v>Ciudad principal</v>
          </cell>
          <cell r="W498" t="str">
            <v>2-&gt;60</v>
          </cell>
          <cell r="X498">
            <v>1.1000000000000001</v>
          </cell>
          <cell r="Y498">
            <v>1501.5000000000002</v>
          </cell>
          <cell r="Z498">
            <v>1</v>
          </cell>
          <cell r="AA498">
            <v>3.53</v>
          </cell>
          <cell r="AB498">
            <v>5</v>
          </cell>
          <cell r="AC498">
            <v>0.70599999999999996</v>
          </cell>
          <cell r="AD498">
            <v>0</v>
          </cell>
          <cell r="AE498">
            <v>0</v>
          </cell>
          <cell r="AF498">
            <v>43571</v>
          </cell>
          <cell r="AG498">
            <v>43571</v>
          </cell>
          <cell r="AH498">
            <v>0</v>
          </cell>
          <cell r="AI498" t="str">
            <v>0-1 día</v>
          </cell>
          <cell r="AJ498">
            <v>0</v>
          </cell>
          <cell r="AK498">
            <v>0</v>
          </cell>
          <cell r="AL498">
            <v>0</v>
          </cell>
          <cell r="AM498">
            <v>1501.5000000000002</v>
          </cell>
          <cell r="AN498">
            <v>1092</v>
          </cell>
          <cell r="AO498">
            <v>1</v>
          </cell>
        </row>
        <row r="499">
          <cell r="B499" t="str">
            <v>0EX96644041</v>
          </cell>
          <cell r="C499" t="str">
            <v>0EX9664404</v>
          </cell>
          <cell r="D499" t="str">
            <v>ABR-19</v>
          </cell>
          <cell r="E499">
            <v>1</v>
          </cell>
          <cell r="F499" t="str">
            <v>2025323</v>
          </cell>
          <cell r="G499" t="str">
            <v>SR MANTENIMIENTO CORRECTIVO</v>
          </cell>
          <cell r="H499" t="str">
            <v>5866</v>
          </cell>
          <cell r="I499" t="str">
            <v>15/04/2019 19:12</v>
          </cell>
          <cell r="J499" t="str">
            <v>800072</v>
          </cell>
          <cell r="K499" t="str">
            <v>PITSS</v>
          </cell>
          <cell r="L499" t="str">
            <v>ASP</v>
          </cell>
          <cell r="M499" t="str">
            <v>OPERADORA OMX SA DE CV</v>
          </cell>
          <cell r="N499" t="str">
            <v>AV PATRIA 1612 MZ 1 LT 30 Y 30A</v>
          </cell>
          <cell r="O499" t="str">
            <v>ZAPOPAN-JAL</v>
          </cell>
          <cell r="P499">
            <v>0</v>
          </cell>
          <cell r="Q499" t="str">
            <v>INTERIOR</v>
          </cell>
          <cell r="R499">
            <v>48</v>
          </cell>
          <cell r="S499" t="str">
            <v>Entre 31 y 60</v>
          </cell>
          <cell r="T499" t="str">
            <v>Departmental Digital</v>
          </cell>
          <cell r="U499" t="str">
            <v>A3</v>
          </cell>
          <cell r="V499" t="str">
            <v>Ciudad principal</v>
          </cell>
          <cell r="W499" t="str">
            <v>2-Entre 31 y 60</v>
          </cell>
          <cell r="X499">
            <v>1.05</v>
          </cell>
          <cell r="Y499">
            <v>1433.25</v>
          </cell>
          <cell r="Z499">
            <v>1</v>
          </cell>
          <cell r="AA499">
            <v>1.5</v>
          </cell>
          <cell r="AB499">
            <v>5</v>
          </cell>
          <cell r="AC499">
            <v>0.3</v>
          </cell>
          <cell r="AD499">
            <v>0</v>
          </cell>
          <cell r="AE499">
            <v>0</v>
          </cell>
          <cell r="AF499">
            <v>43571</v>
          </cell>
          <cell r="AG499">
            <v>43571</v>
          </cell>
          <cell r="AH499">
            <v>0</v>
          </cell>
          <cell r="AI499" t="str">
            <v>0-1 día</v>
          </cell>
          <cell r="AJ499">
            <v>0</v>
          </cell>
          <cell r="AK499">
            <v>0</v>
          </cell>
          <cell r="AL499">
            <v>0</v>
          </cell>
          <cell r="AM499">
            <v>1433.25</v>
          </cell>
          <cell r="AN499">
            <v>1433.25</v>
          </cell>
          <cell r="AO499">
            <v>2</v>
          </cell>
        </row>
        <row r="500">
          <cell r="B500" t="str">
            <v>03AG8795441</v>
          </cell>
          <cell r="C500" t="str">
            <v>03AG879544</v>
          </cell>
          <cell r="D500" t="str">
            <v>ABR-19</v>
          </cell>
          <cell r="E500">
            <v>1</v>
          </cell>
          <cell r="F500" t="str">
            <v>2024275</v>
          </cell>
          <cell r="G500" t="str">
            <v>SR MANTENIMIENTO CORRECTIVO</v>
          </cell>
          <cell r="H500" t="str">
            <v>8075</v>
          </cell>
          <cell r="I500" t="str">
            <v>12/04/2019 14:44</v>
          </cell>
          <cell r="J500" t="str">
            <v>800072</v>
          </cell>
          <cell r="K500" t="str">
            <v>PITSS</v>
          </cell>
          <cell r="L500" t="str">
            <v>ASP</v>
          </cell>
          <cell r="M500" t="str">
            <v>OPERADORA OMX SA DE CV</v>
          </cell>
          <cell r="N500" t="str">
            <v>MARIANO OTERO No 1614</v>
          </cell>
          <cell r="O500" t="str">
            <v>Zapopan-JAL</v>
          </cell>
          <cell r="P500">
            <v>0</v>
          </cell>
          <cell r="Q500" t="str">
            <v>INTERIOR</v>
          </cell>
          <cell r="R500">
            <v>18</v>
          </cell>
          <cell r="S500" t="str">
            <v>Entre 16 y 30</v>
          </cell>
          <cell r="T500" t="str">
            <v>Departmental Digital</v>
          </cell>
          <cell r="U500" t="str">
            <v>A3</v>
          </cell>
          <cell r="V500" t="str">
            <v>Ciudad principal</v>
          </cell>
          <cell r="W500" t="str">
            <v>2-Entre 16 y 30</v>
          </cell>
          <cell r="X500">
            <v>0.8</v>
          </cell>
          <cell r="Y500">
            <v>1092</v>
          </cell>
          <cell r="Z500">
            <v>1</v>
          </cell>
          <cell r="AA500">
            <v>2.77</v>
          </cell>
          <cell r="AB500">
            <v>5</v>
          </cell>
          <cell r="AC500">
            <v>0.55400000000000005</v>
          </cell>
          <cell r="AD500">
            <v>0</v>
          </cell>
          <cell r="AE500">
            <v>0</v>
          </cell>
          <cell r="AF500">
            <v>43571</v>
          </cell>
          <cell r="AG500">
            <v>43571</v>
          </cell>
          <cell r="AH500">
            <v>0</v>
          </cell>
          <cell r="AI500" t="str">
            <v>0-1 día</v>
          </cell>
          <cell r="AJ500">
            <v>0</v>
          </cell>
          <cell r="AK500">
            <v>0</v>
          </cell>
          <cell r="AL500">
            <v>0</v>
          </cell>
          <cell r="AM500">
            <v>1092</v>
          </cell>
          <cell r="AN500">
            <v>1092</v>
          </cell>
          <cell r="AO500">
            <v>1</v>
          </cell>
        </row>
        <row r="501">
          <cell r="B501" t="str">
            <v>0AE95510661</v>
          </cell>
          <cell r="C501" t="str">
            <v>0AE9551066</v>
          </cell>
          <cell r="D501" t="str">
            <v>ABR-19</v>
          </cell>
          <cell r="E501">
            <v>1</v>
          </cell>
          <cell r="F501" t="str">
            <v>2025065</v>
          </cell>
          <cell r="G501" t="str">
            <v>SR MANTENIMIENTO CORRECTIVO</v>
          </cell>
          <cell r="H501" t="str">
            <v>5337</v>
          </cell>
          <cell r="I501" t="str">
            <v>15/04/2019 12:40</v>
          </cell>
          <cell r="J501" t="str">
            <v>100039</v>
          </cell>
          <cell r="K501" t="str">
            <v>PITSS</v>
          </cell>
          <cell r="L501" t="str">
            <v>ASP</v>
          </cell>
          <cell r="M501" t="str">
            <v>FCA MEXICO SA DE CV</v>
          </cell>
          <cell r="N501" t="str">
            <v>INDUSTRIA QUIMICA S/N</v>
          </cell>
          <cell r="O501" t="str">
            <v>TOLUCA-MEX</v>
          </cell>
          <cell r="P501">
            <v>1</v>
          </cell>
          <cell r="Q501" t="str">
            <v>INTERIOR</v>
          </cell>
          <cell r="R501">
            <v>42</v>
          </cell>
          <cell r="S501" t="str">
            <v>Entre 31 y 60</v>
          </cell>
          <cell r="T501" t="str">
            <v>Office Digital</v>
          </cell>
          <cell r="U501" t="str">
            <v>A3</v>
          </cell>
          <cell r="V501" t="str">
            <v>Ciudad principal</v>
          </cell>
          <cell r="W501" t="str">
            <v>2-Entre 31 y 60</v>
          </cell>
          <cell r="X501">
            <v>1.05</v>
          </cell>
          <cell r="Y501">
            <v>0</v>
          </cell>
          <cell r="Z501">
            <v>1</v>
          </cell>
          <cell r="AA501">
            <v>0.26</v>
          </cell>
          <cell r="AB501">
            <v>5</v>
          </cell>
          <cell r="AC501">
            <v>5.2000000000000005E-2</v>
          </cell>
          <cell r="AD501">
            <v>0</v>
          </cell>
          <cell r="AE501">
            <v>0</v>
          </cell>
          <cell r="AF501">
            <v>43571</v>
          </cell>
          <cell r="AG501">
            <v>43571</v>
          </cell>
          <cell r="AH501">
            <v>0</v>
          </cell>
          <cell r="AI501" t="str">
            <v>0-1 día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1</v>
          </cell>
        </row>
        <row r="502">
          <cell r="B502" t="str">
            <v>0010210651</v>
          </cell>
          <cell r="C502" t="str">
            <v>001021065</v>
          </cell>
          <cell r="D502" t="str">
            <v>ABR-19</v>
          </cell>
          <cell r="E502">
            <v>1</v>
          </cell>
          <cell r="F502" t="str">
            <v>2025313</v>
          </cell>
          <cell r="G502" t="str">
            <v>SR MANTENIMIENTO CORRECTIVO</v>
          </cell>
          <cell r="H502" t="str">
            <v>8301</v>
          </cell>
          <cell r="I502" t="str">
            <v>15/04/2019 18:08</v>
          </cell>
          <cell r="J502" t="str">
            <v>500036</v>
          </cell>
          <cell r="K502" t="str">
            <v>PITSS</v>
          </cell>
          <cell r="L502" t="str">
            <v>ASP</v>
          </cell>
          <cell r="M502" t="str">
            <v>TELEFONOS DE MEXICO SA B DE CV</v>
          </cell>
          <cell r="N502" t="str">
            <v>AVENIDA PARQUE VIA 198</v>
          </cell>
          <cell r="O502" t="str">
            <v>CUAUHTEMOC-CIUDAD DE</v>
          </cell>
          <cell r="P502">
            <v>0</v>
          </cell>
          <cell r="Q502" t="str">
            <v>INTERIOR</v>
          </cell>
          <cell r="R502">
            <v>21</v>
          </cell>
          <cell r="S502" t="str">
            <v>Entre 16 y 30</v>
          </cell>
          <cell r="T502" t="str">
            <v>WF Mono Systems and Legacy Color</v>
          </cell>
          <cell r="U502" t="str">
            <v>WF</v>
          </cell>
          <cell r="V502" t="str">
            <v>Ciudad principal</v>
          </cell>
          <cell r="W502" t="str">
            <v>3-Entre 16 y 30</v>
          </cell>
          <cell r="X502">
            <v>1.05</v>
          </cell>
          <cell r="Y502">
            <v>1651.6500000000003</v>
          </cell>
          <cell r="Z502">
            <v>1</v>
          </cell>
          <cell r="AA502">
            <v>3.65</v>
          </cell>
          <cell r="AB502">
            <v>4</v>
          </cell>
          <cell r="AC502">
            <v>0.91249999999999998</v>
          </cell>
          <cell r="AD502">
            <v>0</v>
          </cell>
          <cell r="AE502">
            <v>0</v>
          </cell>
          <cell r="AF502">
            <v>43571</v>
          </cell>
          <cell r="AG502">
            <v>43571</v>
          </cell>
          <cell r="AH502">
            <v>0</v>
          </cell>
          <cell r="AI502" t="str">
            <v>0-1 día</v>
          </cell>
          <cell r="AJ502">
            <v>0</v>
          </cell>
          <cell r="AK502">
            <v>0</v>
          </cell>
          <cell r="AL502">
            <v>0</v>
          </cell>
          <cell r="AM502">
            <v>1651.6500000000003</v>
          </cell>
          <cell r="AN502" t="e">
            <v>#N/A</v>
          </cell>
          <cell r="AO502">
            <v>1</v>
          </cell>
        </row>
        <row r="503">
          <cell r="B503" t="str">
            <v>0X763714241</v>
          </cell>
          <cell r="C503" t="str">
            <v>0X76371424</v>
          </cell>
          <cell r="D503" t="str">
            <v>ABR-19</v>
          </cell>
          <cell r="E503">
            <v>1</v>
          </cell>
          <cell r="F503" t="str">
            <v>2025605</v>
          </cell>
          <cell r="G503" t="str">
            <v>SR MANTENIMIENTO CORRECTIVO</v>
          </cell>
          <cell r="H503" t="str">
            <v>5955</v>
          </cell>
          <cell r="I503" t="str">
            <v>16/04/2019 11:36</v>
          </cell>
          <cell r="J503" t="str">
            <v>800183</v>
          </cell>
          <cell r="K503" t="str">
            <v>PITSS</v>
          </cell>
          <cell r="L503" t="str">
            <v>ASP</v>
          </cell>
          <cell r="M503" t="str">
            <v>PRICEWATERHOUSECOOPERS SC</v>
          </cell>
          <cell r="N503" t="str">
            <v>AV PROLONGACION AMERICAS NO 1905 PISO 8</v>
          </cell>
          <cell r="O503" t="str">
            <v>Guadalajara-JAL</v>
          </cell>
          <cell r="P503">
            <v>0</v>
          </cell>
          <cell r="Q503" t="str">
            <v>INTERIOR</v>
          </cell>
          <cell r="R503">
            <v>40</v>
          </cell>
          <cell r="S503" t="str">
            <v>Entre 31 y 60</v>
          </cell>
          <cell r="T503" t="str">
            <v>Departmental Digital</v>
          </cell>
          <cell r="U503" t="str">
            <v>A3</v>
          </cell>
          <cell r="V503" t="str">
            <v>Ciudad principal</v>
          </cell>
          <cell r="W503" t="str">
            <v>2-Entre 31 y 60</v>
          </cell>
          <cell r="X503">
            <v>1.05</v>
          </cell>
          <cell r="Y503">
            <v>1433.25</v>
          </cell>
          <cell r="Z503">
            <v>1</v>
          </cell>
          <cell r="AA503">
            <v>1.4</v>
          </cell>
          <cell r="AB503">
            <v>5</v>
          </cell>
          <cell r="AC503">
            <v>0.27999999999999997</v>
          </cell>
          <cell r="AD503">
            <v>0</v>
          </cell>
          <cell r="AE503">
            <v>0</v>
          </cell>
          <cell r="AF503">
            <v>43571</v>
          </cell>
          <cell r="AG503">
            <v>43571</v>
          </cell>
          <cell r="AH503">
            <v>0</v>
          </cell>
          <cell r="AI503" t="str">
            <v>0-1 día</v>
          </cell>
          <cell r="AJ503">
            <v>0</v>
          </cell>
          <cell r="AK503">
            <v>0</v>
          </cell>
          <cell r="AL503">
            <v>0</v>
          </cell>
          <cell r="AM503">
            <v>1433.25</v>
          </cell>
          <cell r="AN503">
            <v>1433.25</v>
          </cell>
          <cell r="AO503">
            <v>1</v>
          </cell>
        </row>
        <row r="504">
          <cell r="B504" t="str">
            <v>0A4T5541111</v>
          </cell>
          <cell r="C504" t="str">
            <v>0A4T554111</v>
          </cell>
          <cell r="D504" t="str">
            <v>ABR-19</v>
          </cell>
          <cell r="E504">
            <v>1</v>
          </cell>
          <cell r="F504" t="str">
            <v>2025459</v>
          </cell>
          <cell r="G504" t="str">
            <v>SR MANTENIMIENTO CORRECTIVO</v>
          </cell>
          <cell r="H504" t="str">
            <v>3611</v>
          </cell>
          <cell r="I504" t="str">
            <v>16/04/2019 09:15</v>
          </cell>
          <cell r="J504" t="str">
            <v>500159</v>
          </cell>
          <cell r="K504" t="str">
            <v>PITSS</v>
          </cell>
          <cell r="L504" t="str">
            <v>ASP</v>
          </cell>
          <cell r="M504" t="str">
            <v>HONEYWELL AUTOMOTIVE DE MEXICO S DE RL DE CV</v>
          </cell>
          <cell r="N504" t="str">
            <v>VIALIDAD TABALAOPA 8507</v>
          </cell>
          <cell r="O504" t="str">
            <v>CHIHUAHUA-CHIH</v>
          </cell>
          <cell r="P504">
            <v>0</v>
          </cell>
          <cell r="Q504" t="str">
            <v>INTERIOR</v>
          </cell>
          <cell r="R504">
            <v>62</v>
          </cell>
          <cell r="S504" t="str">
            <v>&gt;60</v>
          </cell>
          <cell r="T504" t="str">
            <v>Entry Mono Printers</v>
          </cell>
          <cell r="U504" t="str">
            <v>A4</v>
          </cell>
          <cell r="V504" t="str">
            <v>Ciudad principal</v>
          </cell>
          <cell r="W504" t="str">
            <v>1-&gt;60</v>
          </cell>
          <cell r="X504">
            <v>1.05</v>
          </cell>
          <cell r="Y504">
            <v>750.75000000000011</v>
          </cell>
          <cell r="Z504">
            <v>1</v>
          </cell>
          <cell r="AA504">
            <v>1.5</v>
          </cell>
          <cell r="AB504">
            <v>5</v>
          </cell>
          <cell r="AC504">
            <v>0.3</v>
          </cell>
          <cell r="AD504">
            <v>0</v>
          </cell>
          <cell r="AE504">
            <v>0</v>
          </cell>
          <cell r="AF504">
            <v>43571</v>
          </cell>
          <cell r="AG504">
            <v>43571</v>
          </cell>
          <cell r="AH504">
            <v>0</v>
          </cell>
          <cell r="AI504" t="str">
            <v>0-1 día</v>
          </cell>
          <cell r="AJ504">
            <v>0</v>
          </cell>
          <cell r="AK504">
            <v>0</v>
          </cell>
          <cell r="AL504">
            <v>0</v>
          </cell>
          <cell r="AM504">
            <v>750.75000000000011</v>
          </cell>
          <cell r="AN504">
            <v>572</v>
          </cell>
          <cell r="AO504">
            <v>1</v>
          </cell>
        </row>
        <row r="505">
          <cell r="B505" t="str">
            <v>0C4X0031061</v>
          </cell>
          <cell r="C505" t="str">
            <v>0C4X003106</v>
          </cell>
          <cell r="D505" t="str">
            <v>ABR-19</v>
          </cell>
          <cell r="E505">
            <v>1</v>
          </cell>
          <cell r="F505" t="str">
            <v>2025629</v>
          </cell>
          <cell r="G505" t="str">
            <v>SR MANTENIMIENTO CORRECTIVO</v>
          </cell>
          <cell r="H505" t="str">
            <v>3658</v>
          </cell>
          <cell r="I505" t="str">
            <v>16/04/2019 11:55</v>
          </cell>
          <cell r="J505" t="str">
            <v>500157</v>
          </cell>
          <cell r="K505" t="str">
            <v>PITSS</v>
          </cell>
          <cell r="L505" t="str">
            <v>ASP</v>
          </cell>
          <cell r="M505" t="str">
            <v>RADIOMOVIL DIPSA SA DE CV</v>
          </cell>
          <cell r="N505" t="str">
            <v>AV EJERCITO NACIONAL 2926-A2</v>
          </cell>
          <cell r="O505" t="str">
            <v>CIUDAD JUAREZ-CHIH</v>
          </cell>
          <cell r="P505">
            <v>0</v>
          </cell>
          <cell r="Q505" t="str">
            <v>INTERIOR</v>
          </cell>
          <cell r="R505">
            <v>224</v>
          </cell>
          <cell r="S505" t="str">
            <v>&gt;60</v>
          </cell>
          <cell r="T505" t="str">
            <v>A4 Mono MFPs</v>
          </cell>
          <cell r="U505" t="str">
            <v>A4</v>
          </cell>
          <cell r="V505" t="str">
            <v>Ciudad principal</v>
          </cell>
          <cell r="W505" t="str">
            <v>1-&gt;60</v>
          </cell>
          <cell r="X505">
            <v>1.05</v>
          </cell>
          <cell r="Y505">
            <v>750.75000000000011</v>
          </cell>
          <cell r="Z505">
            <v>1</v>
          </cell>
          <cell r="AA505">
            <v>0.57999999999999996</v>
          </cell>
          <cell r="AB505">
            <v>5</v>
          </cell>
          <cell r="AC505">
            <v>0.11599999999999999</v>
          </cell>
          <cell r="AD505">
            <v>0</v>
          </cell>
          <cell r="AE505">
            <v>0</v>
          </cell>
          <cell r="AF505">
            <v>43571</v>
          </cell>
          <cell r="AG505">
            <v>43571</v>
          </cell>
          <cell r="AH505">
            <v>0</v>
          </cell>
          <cell r="AI505" t="str">
            <v>0-1 día</v>
          </cell>
          <cell r="AJ505">
            <v>0</v>
          </cell>
          <cell r="AK505">
            <v>0</v>
          </cell>
          <cell r="AL505">
            <v>0</v>
          </cell>
          <cell r="AM505">
            <v>750.75000000000011</v>
          </cell>
          <cell r="AN505">
            <v>750.75</v>
          </cell>
          <cell r="AO505">
            <v>1</v>
          </cell>
        </row>
        <row r="506">
          <cell r="B506" t="str">
            <v>08TB5925251</v>
          </cell>
          <cell r="C506" t="str">
            <v>08TB592525</v>
          </cell>
          <cell r="D506" t="str">
            <v>ABR-19</v>
          </cell>
          <cell r="E506">
            <v>1</v>
          </cell>
          <cell r="F506" t="str">
            <v>2012931</v>
          </cell>
          <cell r="G506" t="str">
            <v>SR MANTENIMIENTO CORRECTIVO</v>
          </cell>
          <cell r="H506" t="str">
            <v>8056</v>
          </cell>
          <cell r="I506" t="str">
            <v>21/03/2019 12:57</v>
          </cell>
          <cell r="J506" t="str">
            <v>500027</v>
          </cell>
          <cell r="K506" t="str">
            <v>PITSS</v>
          </cell>
          <cell r="L506" t="str">
            <v>ASP</v>
          </cell>
          <cell r="M506" t="str">
            <v>JANSSEN DE MEXICO S DE RL DE CV</v>
          </cell>
          <cell r="N506" t="str">
            <v>CIRCUITO INTERIOR NORTE No 1820</v>
          </cell>
          <cell r="O506" t="str">
            <v>Ciudad Juarez-CHIH</v>
          </cell>
          <cell r="P506">
            <v>1</v>
          </cell>
          <cell r="Q506" t="str">
            <v>INTERIOR</v>
          </cell>
          <cell r="R506">
            <v>30</v>
          </cell>
          <cell r="S506" t="str">
            <v>Entre 16 y 30</v>
          </cell>
          <cell r="T506" t="str">
            <v>A3 Office Color Laser MFPs</v>
          </cell>
          <cell r="U506" t="str">
            <v>A3</v>
          </cell>
          <cell r="V506" t="str">
            <v>Ciudad principal</v>
          </cell>
          <cell r="W506" t="str">
            <v>2-Entre 16 y 30</v>
          </cell>
          <cell r="X506">
            <v>0.8</v>
          </cell>
          <cell r="Y506">
            <v>0</v>
          </cell>
          <cell r="Z506">
            <v>1</v>
          </cell>
          <cell r="AA506">
            <v>1.33</v>
          </cell>
          <cell r="AB506">
            <v>5</v>
          </cell>
          <cell r="AC506">
            <v>0.26600000000000001</v>
          </cell>
          <cell r="AD506">
            <v>0</v>
          </cell>
          <cell r="AE506">
            <v>0</v>
          </cell>
          <cell r="AF506">
            <v>43571</v>
          </cell>
          <cell r="AG506">
            <v>43571</v>
          </cell>
          <cell r="AH506">
            <v>0</v>
          </cell>
          <cell r="AI506" t="str">
            <v>0-1 día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1</v>
          </cell>
        </row>
        <row r="507">
          <cell r="B507" t="str">
            <v>0EX92931211</v>
          </cell>
          <cell r="C507" t="str">
            <v>0EX9293121</v>
          </cell>
          <cell r="D507" t="str">
            <v>ABR-19</v>
          </cell>
          <cell r="E507">
            <v>1</v>
          </cell>
          <cell r="F507" t="str">
            <v>2025463</v>
          </cell>
          <cell r="G507" t="str">
            <v>SR MANTENIMIENTO CORRECTIVO</v>
          </cell>
          <cell r="H507" t="str">
            <v>5866</v>
          </cell>
          <cell r="I507" t="str">
            <v>16/04/2019 09:18</v>
          </cell>
          <cell r="J507" t="str">
            <v>500083</v>
          </cell>
          <cell r="K507" t="str">
            <v>PITSS</v>
          </cell>
          <cell r="L507" t="str">
            <v>ASP</v>
          </cell>
          <cell r="M507" t="str">
            <v>OPERADORA OMX SA DE CV</v>
          </cell>
          <cell r="N507" t="str">
            <v>AV DE LAS TORRES 2498</v>
          </cell>
          <cell r="O507" t="str">
            <v>SAN PEDRO GARZA GARC</v>
          </cell>
          <cell r="P507">
            <v>0</v>
          </cell>
          <cell r="Q507" t="str">
            <v>INTERIOR</v>
          </cell>
          <cell r="R507">
            <v>25</v>
          </cell>
          <cell r="S507" t="str">
            <v>Entre 16 y 30</v>
          </cell>
          <cell r="T507" t="str">
            <v>Departmental Digital</v>
          </cell>
          <cell r="U507" t="str">
            <v>A3</v>
          </cell>
          <cell r="V507" t="str">
            <v>Ciudad principal</v>
          </cell>
          <cell r="W507" t="str">
            <v>2-Entre 16 y 30</v>
          </cell>
          <cell r="X507">
            <v>0.8</v>
          </cell>
          <cell r="Y507">
            <v>1092</v>
          </cell>
          <cell r="Z507">
            <v>1</v>
          </cell>
          <cell r="AA507">
            <v>3.37</v>
          </cell>
          <cell r="AB507">
            <v>5</v>
          </cell>
          <cell r="AC507">
            <v>0.67400000000000004</v>
          </cell>
          <cell r="AD507">
            <v>0</v>
          </cell>
          <cell r="AE507">
            <v>0</v>
          </cell>
          <cell r="AF507">
            <v>43571</v>
          </cell>
          <cell r="AG507">
            <v>43571</v>
          </cell>
          <cell r="AH507">
            <v>0</v>
          </cell>
          <cell r="AI507" t="str">
            <v>0-1 día</v>
          </cell>
          <cell r="AJ507">
            <v>0</v>
          </cell>
          <cell r="AK507">
            <v>0</v>
          </cell>
          <cell r="AL507">
            <v>0</v>
          </cell>
          <cell r="AM507">
            <v>1092</v>
          </cell>
          <cell r="AN507">
            <v>1092</v>
          </cell>
          <cell r="AO507">
            <v>2</v>
          </cell>
        </row>
        <row r="508">
          <cell r="B508" t="str">
            <v>0D6X4599911</v>
          </cell>
          <cell r="C508" t="str">
            <v>0D6X459991</v>
          </cell>
          <cell r="D508" t="str">
            <v>ABR-19</v>
          </cell>
          <cell r="E508">
            <v>1</v>
          </cell>
          <cell r="F508" t="str">
            <v>2025237</v>
          </cell>
          <cell r="G508" t="str">
            <v>SR MANTENIMIENTO CORRECTIVO</v>
          </cell>
          <cell r="H508" t="str">
            <v>4624</v>
          </cell>
          <cell r="I508" t="str">
            <v>15/04/2019 15:35</v>
          </cell>
          <cell r="J508" t="str">
            <v>500093</v>
          </cell>
          <cell r="K508" t="str">
            <v>PITSS</v>
          </cell>
          <cell r="L508" t="str">
            <v>ASP</v>
          </cell>
          <cell r="M508" t="str">
            <v>APTIV CONTRACT SERVICES S DE RL DE CV</v>
          </cell>
          <cell r="N508" t="str">
            <v>CENTRO ITURBIDE No 6970</v>
          </cell>
          <cell r="O508" t="str">
            <v>Nuevo Laredo-TAM</v>
          </cell>
          <cell r="P508">
            <v>0</v>
          </cell>
          <cell r="Q508" t="str">
            <v>INTERIOR</v>
          </cell>
          <cell r="R508">
            <v>152</v>
          </cell>
          <cell r="S508" t="str">
            <v>&gt;60</v>
          </cell>
          <cell r="T508" t="str">
            <v>Entry Mono Printers</v>
          </cell>
          <cell r="U508" t="str">
            <v>A4</v>
          </cell>
          <cell r="V508" t="str">
            <v>Ciudad principal</v>
          </cell>
          <cell r="W508" t="str">
            <v>1-&gt;60</v>
          </cell>
          <cell r="X508">
            <v>1.05</v>
          </cell>
          <cell r="Y508">
            <v>750.75000000000011</v>
          </cell>
          <cell r="Z508">
            <v>1</v>
          </cell>
          <cell r="AA508">
            <v>1.92</v>
          </cell>
          <cell r="AB508">
            <v>5</v>
          </cell>
          <cell r="AC508">
            <v>0.38400000000000001</v>
          </cell>
          <cell r="AD508">
            <v>0</v>
          </cell>
          <cell r="AE508">
            <v>0</v>
          </cell>
          <cell r="AF508">
            <v>43571</v>
          </cell>
          <cell r="AG508">
            <v>43571</v>
          </cell>
          <cell r="AH508">
            <v>0</v>
          </cell>
          <cell r="AI508" t="str">
            <v>0-1 día</v>
          </cell>
          <cell r="AJ508">
            <v>0</v>
          </cell>
          <cell r="AK508">
            <v>0</v>
          </cell>
          <cell r="AL508">
            <v>0</v>
          </cell>
          <cell r="AM508">
            <v>750.75000000000011</v>
          </cell>
          <cell r="AN508">
            <v>750.75</v>
          </cell>
          <cell r="AO508">
            <v>1</v>
          </cell>
        </row>
        <row r="509">
          <cell r="B509" t="str">
            <v>09HB3314921</v>
          </cell>
          <cell r="C509" t="str">
            <v>09HB331492</v>
          </cell>
          <cell r="D509" t="str">
            <v>ABR-19</v>
          </cell>
          <cell r="E509">
            <v>1</v>
          </cell>
          <cell r="F509" t="str">
            <v>2025661</v>
          </cell>
          <cell r="G509" t="str">
            <v>SR MANTENIMIENTO CORRECTIVO</v>
          </cell>
          <cell r="H509" t="str">
            <v>4002</v>
          </cell>
          <cell r="I509" t="str">
            <v>16/04/2019 12:43</v>
          </cell>
          <cell r="J509" t="str">
            <v>000195</v>
          </cell>
          <cell r="K509" t="str">
            <v>PITSS</v>
          </cell>
          <cell r="L509" t="str">
            <v>ASP</v>
          </cell>
          <cell r="M509" t="str">
            <v>PRODUCTOS HOSPITALARIOS SA DE CV</v>
          </cell>
          <cell r="N509" t="str">
            <v>EPSILON No 101</v>
          </cell>
          <cell r="O509" t="str">
            <v>Coyoacan-CIUDAD DE M</v>
          </cell>
          <cell r="P509">
            <v>1</v>
          </cell>
          <cell r="Q509" t="str">
            <v>METRO</v>
          </cell>
          <cell r="R509">
            <v>32</v>
          </cell>
          <cell r="S509" t="str">
            <v>Entre 31 y 60</v>
          </cell>
          <cell r="T509" t="str">
            <v>A4 Mono MFPs</v>
          </cell>
          <cell r="U509" t="str">
            <v>A4</v>
          </cell>
          <cell r="V509" t="str">
            <v>Ciudad principal</v>
          </cell>
          <cell r="W509" t="str">
            <v>1-Entre 31 y 60</v>
          </cell>
          <cell r="X509">
            <v>0.8</v>
          </cell>
          <cell r="Y509">
            <v>0</v>
          </cell>
          <cell r="Z509">
            <v>1</v>
          </cell>
          <cell r="AA509">
            <v>2.11</v>
          </cell>
          <cell r="AB509">
            <v>5</v>
          </cell>
          <cell r="AC509">
            <v>0.42199999999999999</v>
          </cell>
          <cell r="AD509">
            <v>0</v>
          </cell>
          <cell r="AE509">
            <v>0</v>
          </cell>
          <cell r="AF509">
            <v>43571</v>
          </cell>
          <cell r="AG509">
            <v>43571</v>
          </cell>
          <cell r="AH509">
            <v>0</v>
          </cell>
          <cell r="AI509" t="str">
            <v>0-1 día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1</v>
          </cell>
        </row>
        <row r="510">
          <cell r="B510" t="str">
            <v>0C4X0113651</v>
          </cell>
          <cell r="C510" t="str">
            <v>0C4X011365</v>
          </cell>
          <cell r="D510" t="str">
            <v>ABR-19</v>
          </cell>
          <cell r="E510">
            <v>1</v>
          </cell>
          <cell r="F510" t="str">
            <v>2024837</v>
          </cell>
          <cell r="G510" t="str">
            <v>SR MANTENIMIENTO CORRECTIVO</v>
          </cell>
          <cell r="H510" t="str">
            <v>3658</v>
          </cell>
          <cell r="I510" t="str">
            <v>15/04/2019 09:06</v>
          </cell>
          <cell r="J510" t="str">
            <v>800200</v>
          </cell>
          <cell r="K510" t="str">
            <v>PITSS</v>
          </cell>
          <cell r="L510" t="str">
            <v>ASP</v>
          </cell>
          <cell r="M510" t="str">
            <v>RADIOMOVIL DIPSA SA DE CV</v>
          </cell>
          <cell r="N510" t="str">
            <v>AV RIO NILO 1000</v>
          </cell>
          <cell r="O510" t="str">
            <v>GUADALAJARA-JAL</v>
          </cell>
          <cell r="P510">
            <v>0</v>
          </cell>
          <cell r="Q510" t="str">
            <v>INTERIOR</v>
          </cell>
          <cell r="R510">
            <v>46</v>
          </cell>
          <cell r="S510" t="str">
            <v>Entre 31 y 60</v>
          </cell>
          <cell r="T510" t="str">
            <v>A4 Mono MFPs</v>
          </cell>
          <cell r="U510" t="str">
            <v>A4</v>
          </cell>
          <cell r="V510" t="str">
            <v>Ciudad principal</v>
          </cell>
          <cell r="W510" t="str">
            <v>1-Entre 31 y 60</v>
          </cell>
          <cell r="X510">
            <v>0.8</v>
          </cell>
          <cell r="Y510">
            <v>572.00000000000011</v>
          </cell>
          <cell r="Z510">
            <v>1</v>
          </cell>
          <cell r="AA510">
            <v>3.15</v>
          </cell>
          <cell r="AB510">
            <v>5</v>
          </cell>
          <cell r="AC510">
            <v>0.63</v>
          </cell>
          <cell r="AD510">
            <v>0</v>
          </cell>
          <cell r="AE510">
            <v>0</v>
          </cell>
          <cell r="AF510">
            <v>43571</v>
          </cell>
          <cell r="AG510">
            <v>43571</v>
          </cell>
          <cell r="AH510">
            <v>0</v>
          </cell>
          <cell r="AI510" t="str">
            <v>0-1 día</v>
          </cell>
          <cell r="AJ510">
            <v>0</v>
          </cell>
          <cell r="AK510">
            <v>0</v>
          </cell>
          <cell r="AL510">
            <v>0</v>
          </cell>
          <cell r="AM510">
            <v>572.00000000000011</v>
          </cell>
          <cell r="AN510">
            <v>572</v>
          </cell>
          <cell r="AO510">
            <v>1</v>
          </cell>
        </row>
        <row r="511">
          <cell r="B511" t="str">
            <v>0E2B6660741</v>
          </cell>
          <cell r="C511" t="str">
            <v>0E2B666074</v>
          </cell>
          <cell r="D511" t="str">
            <v>ABR-19</v>
          </cell>
          <cell r="E511">
            <v>1</v>
          </cell>
          <cell r="F511" t="str">
            <v>2021739</v>
          </cell>
          <cell r="G511" t="str">
            <v>SR MANTENIMIENTO CORRECTIVO</v>
          </cell>
          <cell r="H511" t="str">
            <v>0070</v>
          </cell>
          <cell r="I511" t="str">
            <v>08/04/2019 13:00</v>
          </cell>
          <cell r="J511" t="str">
            <v>500161</v>
          </cell>
          <cell r="K511" t="str">
            <v>PITSS</v>
          </cell>
          <cell r="L511" t="str">
            <v>ASP</v>
          </cell>
          <cell r="M511" t="str">
            <v>OPERADORA OMX SA DE CV</v>
          </cell>
          <cell r="N511" t="str">
            <v>AV MIRADOR 3300</v>
          </cell>
          <cell r="O511" t="str">
            <v>CHIHUAHUA-CHIH</v>
          </cell>
          <cell r="P511">
            <v>0</v>
          </cell>
          <cell r="Q511" t="str">
            <v>INTERIOR</v>
          </cell>
          <cell r="R511">
            <v>14</v>
          </cell>
          <cell r="S511" t="str">
            <v>Entre 7 y 15</v>
          </cell>
          <cell r="T511" t="str">
            <v>Entry Production Color Low/Mid</v>
          </cell>
          <cell r="U511" t="str">
            <v>Entry Production</v>
          </cell>
          <cell r="V511" t="str">
            <v>Ciudad principal</v>
          </cell>
          <cell r="W511" t="str">
            <v>3-Entre 7 y 15</v>
          </cell>
          <cell r="X511">
            <v>0.8</v>
          </cell>
          <cell r="Y511">
            <v>1258.4000000000003</v>
          </cell>
          <cell r="Z511">
            <v>1</v>
          </cell>
          <cell r="AA511">
            <v>0</v>
          </cell>
          <cell r="AB511">
            <v>4</v>
          </cell>
          <cell r="AC511">
            <v>0</v>
          </cell>
          <cell r="AD511">
            <v>0</v>
          </cell>
          <cell r="AE511">
            <v>0</v>
          </cell>
          <cell r="AF511">
            <v>43571</v>
          </cell>
          <cell r="AG511">
            <v>43571</v>
          </cell>
          <cell r="AH511">
            <v>0</v>
          </cell>
          <cell r="AI511" t="str">
            <v>0-1 día</v>
          </cell>
          <cell r="AJ511">
            <v>0</v>
          </cell>
          <cell r="AK511">
            <v>0</v>
          </cell>
          <cell r="AL511">
            <v>0</v>
          </cell>
          <cell r="AM511">
            <v>1258.4000000000003</v>
          </cell>
          <cell r="AN511">
            <v>1258.4000000000001</v>
          </cell>
          <cell r="AO511">
            <v>1</v>
          </cell>
        </row>
        <row r="512">
          <cell r="B512" t="str">
            <v>09HB3313952</v>
          </cell>
          <cell r="C512" t="str">
            <v>09HB331395</v>
          </cell>
          <cell r="D512" t="str">
            <v>ABR-19</v>
          </cell>
          <cell r="E512">
            <v>1</v>
          </cell>
          <cell r="F512" t="str">
            <v>2025297</v>
          </cell>
          <cell r="G512" t="str">
            <v>SR MANTENIMIENTO CORRECTIVO</v>
          </cell>
          <cell r="H512" t="str">
            <v>4002</v>
          </cell>
          <cell r="I512" t="str">
            <v>15/04/2019 17:02</v>
          </cell>
          <cell r="J512" t="str">
            <v>000207</v>
          </cell>
          <cell r="K512" t="str">
            <v>PITSS</v>
          </cell>
          <cell r="L512" t="str">
            <v>ASP</v>
          </cell>
          <cell r="M512" t="str">
            <v>CAB LOGISTICS SA DE CV</v>
          </cell>
          <cell r="N512" t="str">
            <v>AV DE LA BARRANCA LOTE No 26  A S/N</v>
          </cell>
          <cell r="O512" t="str">
            <v>Cuautitlan Izcalli-E</v>
          </cell>
          <cell r="P512">
            <v>1</v>
          </cell>
          <cell r="Q512" t="str">
            <v>METRO</v>
          </cell>
          <cell r="R512">
            <v>17</v>
          </cell>
          <cell r="S512" t="str">
            <v>Entre 16 y 30</v>
          </cell>
          <cell r="T512" t="str">
            <v>A4 Mono MFPs</v>
          </cell>
          <cell r="U512" t="str">
            <v>A4</v>
          </cell>
          <cell r="V512" t="str">
            <v>Ciudad principal</v>
          </cell>
          <cell r="W512" t="str">
            <v>1-Entre 16 y 30</v>
          </cell>
          <cell r="X512">
            <v>0.6</v>
          </cell>
          <cell r="Y512">
            <v>0</v>
          </cell>
          <cell r="Z512">
            <v>1</v>
          </cell>
          <cell r="AA512">
            <v>1.39</v>
          </cell>
          <cell r="AB512">
            <v>5</v>
          </cell>
          <cell r="AC512">
            <v>0.27799999999999997</v>
          </cell>
          <cell r="AD512">
            <v>0</v>
          </cell>
          <cell r="AE512">
            <v>0</v>
          </cell>
          <cell r="AF512">
            <v>43571</v>
          </cell>
          <cell r="AG512">
            <v>43571</v>
          </cell>
          <cell r="AH512">
            <v>0</v>
          </cell>
          <cell r="AI512" t="str">
            <v>0-1 día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2</v>
          </cell>
        </row>
        <row r="513">
          <cell r="B513" t="str">
            <v>0EX96653731</v>
          </cell>
          <cell r="C513" t="str">
            <v>0EX9665373</v>
          </cell>
          <cell r="D513" t="str">
            <v>ABR-19</v>
          </cell>
          <cell r="E513">
            <v>1</v>
          </cell>
          <cell r="F513" t="str">
            <v>2025317</v>
          </cell>
          <cell r="G513" t="str">
            <v>SR MANTENIMIENTO CORRECTIVO</v>
          </cell>
          <cell r="H513" t="str">
            <v>5866</v>
          </cell>
          <cell r="I513" t="str">
            <v>15/04/2019 18:33</v>
          </cell>
          <cell r="J513" t="str">
            <v>800147</v>
          </cell>
          <cell r="K513" t="str">
            <v>PITSS</v>
          </cell>
          <cell r="L513" t="str">
            <v>ASP</v>
          </cell>
          <cell r="M513" t="str">
            <v>OPERADORA OMX SA DE CV</v>
          </cell>
          <cell r="N513" t="str">
            <v>BLV ADOLFO LOPEZ MATEOS 2009-B</v>
          </cell>
          <cell r="O513" t="str">
            <v>LEON-GTO</v>
          </cell>
          <cell r="P513">
            <v>0</v>
          </cell>
          <cell r="Q513" t="str">
            <v>INTERIOR</v>
          </cell>
          <cell r="R513">
            <v>36</v>
          </cell>
          <cell r="S513" t="str">
            <v>Entre 31 y 60</v>
          </cell>
          <cell r="T513" t="str">
            <v>Departmental Digital</v>
          </cell>
          <cell r="U513" t="str">
            <v>A3</v>
          </cell>
          <cell r="V513" t="str">
            <v>Ciudad principal</v>
          </cell>
          <cell r="W513" t="str">
            <v>2-Entre 31 y 60</v>
          </cell>
          <cell r="X513">
            <v>1.05</v>
          </cell>
          <cell r="Y513">
            <v>1433.25</v>
          </cell>
          <cell r="Z513">
            <v>1</v>
          </cell>
          <cell r="AA513">
            <v>4.9800000000000004</v>
          </cell>
          <cell r="AB513">
            <v>5</v>
          </cell>
          <cell r="AC513">
            <v>0.99600000000000011</v>
          </cell>
          <cell r="AD513">
            <v>0</v>
          </cell>
          <cell r="AE513">
            <v>0</v>
          </cell>
          <cell r="AF513">
            <v>43571</v>
          </cell>
          <cell r="AG513">
            <v>43571</v>
          </cell>
          <cell r="AH513">
            <v>0</v>
          </cell>
          <cell r="AI513" t="str">
            <v>0-1 día</v>
          </cell>
          <cell r="AJ513">
            <v>0</v>
          </cell>
          <cell r="AK513">
            <v>0</v>
          </cell>
          <cell r="AL513">
            <v>0</v>
          </cell>
          <cell r="AM513">
            <v>1433.25</v>
          </cell>
          <cell r="AN513">
            <v>1092</v>
          </cell>
          <cell r="AO513">
            <v>1</v>
          </cell>
        </row>
        <row r="514">
          <cell r="B514" t="str">
            <v>0XLT2784812</v>
          </cell>
          <cell r="C514" t="str">
            <v>0XLT278481</v>
          </cell>
          <cell r="D514" t="str">
            <v>ABR-19</v>
          </cell>
          <cell r="E514">
            <v>1</v>
          </cell>
          <cell r="F514" t="str">
            <v>2024867</v>
          </cell>
          <cell r="G514" t="str">
            <v>SR MANTENIMIENTO CORRECTIVO</v>
          </cell>
          <cell r="H514" t="str">
            <v>4603</v>
          </cell>
          <cell r="I514" t="str">
            <v>15/04/2019 09:36</v>
          </cell>
          <cell r="J514" t="str">
            <v>500155</v>
          </cell>
          <cell r="K514" t="str">
            <v>PITSS</v>
          </cell>
          <cell r="L514" t="str">
            <v>ASP</v>
          </cell>
          <cell r="M514" t="str">
            <v>HONEYWELL AUTOMOTIVE DE MEXICO S DE RL DE CV</v>
          </cell>
          <cell r="N514" t="str">
            <v>AV PARQUE INDUSTRIAL JUAREZ 3328</v>
          </cell>
          <cell r="O514" t="str">
            <v>CIUDAD JUAREZ-CHIH</v>
          </cell>
          <cell r="P514">
            <v>0</v>
          </cell>
          <cell r="Q514" t="str">
            <v>INTERIOR</v>
          </cell>
          <cell r="R514">
            <v>6</v>
          </cell>
          <cell r="S514" t="str">
            <v>Entre 3 y 6</v>
          </cell>
          <cell r="T514" t="str">
            <v>Entry Mono Printers</v>
          </cell>
          <cell r="U514" t="str">
            <v>A4</v>
          </cell>
          <cell r="V514" t="str">
            <v>Ciudad principal</v>
          </cell>
          <cell r="W514" t="str">
            <v>1-Entre 3 y 6</v>
          </cell>
          <cell r="X514">
            <v>0</v>
          </cell>
          <cell r="Y514">
            <v>0</v>
          </cell>
          <cell r="Z514">
            <v>1</v>
          </cell>
          <cell r="AA514">
            <v>1.9</v>
          </cell>
          <cell r="AB514">
            <v>5</v>
          </cell>
          <cell r="AC514">
            <v>0.38</v>
          </cell>
          <cell r="AD514">
            <v>0</v>
          </cell>
          <cell r="AE514">
            <v>0</v>
          </cell>
          <cell r="AF514">
            <v>43571</v>
          </cell>
          <cell r="AG514">
            <v>43571</v>
          </cell>
          <cell r="AH514">
            <v>0</v>
          </cell>
          <cell r="AI514" t="str">
            <v>0-1 día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750.75</v>
          </cell>
          <cell r="AO514">
            <v>3</v>
          </cell>
        </row>
        <row r="515">
          <cell r="B515" t="str">
            <v>0PW41113962</v>
          </cell>
          <cell r="C515" t="str">
            <v>0PW4111396</v>
          </cell>
          <cell r="D515" t="str">
            <v>ABR-19</v>
          </cell>
          <cell r="E515">
            <v>1</v>
          </cell>
          <cell r="F515" t="str">
            <v>2025567</v>
          </cell>
          <cell r="G515" t="str">
            <v>SR MANTENIMIENTO CORRECTIVO</v>
          </cell>
          <cell r="H515" t="str">
            <v>7142</v>
          </cell>
          <cell r="I515" t="str">
            <v>16/04/2019 10:55</v>
          </cell>
          <cell r="J515" t="str">
            <v>500168</v>
          </cell>
          <cell r="K515" t="str">
            <v>PITSS</v>
          </cell>
          <cell r="L515" t="str">
            <v>ASP</v>
          </cell>
          <cell r="M515" t="str">
            <v>OFFICE DEPOT DE MEXICO SA DE CV</v>
          </cell>
          <cell r="N515" t="str">
            <v>AV HEROICO COLEGIO MILITAR 114</v>
          </cell>
          <cell r="O515" t="str">
            <v>PIEDRAS NEGRAS-COAH</v>
          </cell>
          <cell r="P515">
            <v>0</v>
          </cell>
          <cell r="Q515" t="str">
            <v>INTERIOR</v>
          </cell>
          <cell r="R515">
            <v>175</v>
          </cell>
          <cell r="S515" t="str">
            <v>&gt;60</v>
          </cell>
          <cell r="T515" t="str">
            <v>WF Mono Systems and Legacy Color</v>
          </cell>
          <cell r="U515" t="str">
            <v>WF</v>
          </cell>
          <cell r="V515" t="str">
            <v>Ciudad principal</v>
          </cell>
          <cell r="W515" t="str">
            <v>3-&gt;60</v>
          </cell>
          <cell r="X515">
            <v>1.1499999999999999</v>
          </cell>
          <cell r="Y515">
            <v>1808.95</v>
          </cell>
          <cell r="Z515">
            <v>1</v>
          </cell>
          <cell r="AA515">
            <v>3.13</v>
          </cell>
          <cell r="AB515">
            <v>4</v>
          </cell>
          <cell r="AC515">
            <v>0.78249999999999997</v>
          </cell>
          <cell r="AD515">
            <v>0</v>
          </cell>
          <cell r="AE515">
            <v>0</v>
          </cell>
          <cell r="AF515">
            <v>43571</v>
          </cell>
          <cell r="AG515">
            <v>43571</v>
          </cell>
          <cell r="AH515">
            <v>0</v>
          </cell>
          <cell r="AI515" t="str">
            <v>0-1 día</v>
          </cell>
          <cell r="AJ515">
            <v>0</v>
          </cell>
          <cell r="AK515">
            <v>0</v>
          </cell>
          <cell r="AL515">
            <v>0</v>
          </cell>
          <cell r="AM515">
            <v>1808.95</v>
          </cell>
          <cell r="AN515">
            <v>1573</v>
          </cell>
          <cell r="AO515">
            <v>2</v>
          </cell>
        </row>
        <row r="516">
          <cell r="B516" t="str">
            <v>7TX1357761</v>
          </cell>
          <cell r="C516" t="str">
            <v>7TX135776</v>
          </cell>
          <cell r="D516" t="str">
            <v>ABR-19</v>
          </cell>
          <cell r="E516">
            <v>1</v>
          </cell>
          <cell r="F516" t="str">
            <v>2016037</v>
          </cell>
          <cell r="G516" t="str">
            <v>SR VISITA DE CORTESIA</v>
          </cell>
          <cell r="H516" t="str">
            <v>7010</v>
          </cell>
          <cell r="I516" t="str">
            <v>27/03/2019 16:42</v>
          </cell>
          <cell r="J516" t="str">
            <v>800110</v>
          </cell>
          <cell r="K516" t="str">
            <v>PITSS</v>
          </cell>
          <cell r="L516" t="str">
            <v>ASP</v>
          </cell>
          <cell r="M516" t="str">
            <v>COBERZA S DE RL DE CV</v>
          </cell>
          <cell r="N516" t="str">
            <v>CARR. ZAMORA MORELIA No 45</v>
          </cell>
          <cell r="O516" t="str">
            <v>Michoacan-MICH</v>
          </cell>
          <cell r="P516">
            <v>0</v>
          </cell>
          <cell r="Q516" t="str">
            <v>INTERIOR</v>
          </cell>
          <cell r="R516" t="str">
            <v xml:space="preserve">  </v>
          </cell>
          <cell r="S516" t="str">
            <v>&gt;60</v>
          </cell>
          <cell r="T516" t="str">
            <v>A3 Office Color Laser MFPs</v>
          </cell>
          <cell r="U516" t="str">
            <v>A3</v>
          </cell>
          <cell r="V516" t="str">
            <v>Ciudad principal</v>
          </cell>
          <cell r="W516" t="str">
            <v>2-&gt;60</v>
          </cell>
          <cell r="X516">
            <v>1</v>
          </cell>
          <cell r="Y516">
            <v>1365</v>
          </cell>
          <cell r="Z516">
            <v>1</v>
          </cell>
          <cell r="AA516">
            <v>12.97</v>
          </cell>
          <cell r="AB516">
            <v>5</v>
          </cell>
          <cell r="AC516">
            <v>2.5940000000000003</v>
          </cell>
          <cell r="AD516">
            <v>0.39850000000000008</v>
          </cell>
          <cell r="AE516">
            <v>-543.9525000000001</v>
          </cell>
          <cell r="AF516">
            <v>43571</v>
          </cell>
          <cell r="AG516">
            <v>43571</v>
          </cell>
          <cell r="AH516">
            <v>0</v>
          </cell>
          <cell r="AI516" t="str">
            <v>0-1 día</v>
          </cell>
          <cell r="AJ516">
            <v>0</v>
          </cell>
          <cell r="AK516">
            <v>0</v>
          </cell>
          <cell r="AL516">
            <v>0</v>
          </cell>
          <cell r="AM516">
            <v>1365</v>
          </cell>
          <cell r="AN516">
            <v>1365</v>
          </cell>
          <cell r="AO516">
            <v>1</v>
          </cell>
        </row>
        <row r="517">
          <cell r="B517" t="str">
            <v>0C7X2466981</v>
          </cell>
          <cell r="C517" t="str">
            <v>0C7X246698</v>
          </cell>
          <cell r="D517" t="str">
            <v>ABR-19</v>
          </cell>
          <cell r="E517">
            <v>1</v>
          </cell>
          <cell r="F517" t="str">
            <v>2025209</v>
          </cell>
          <cell r="G517" t="str">
            <v>SR MANTENIMIENTO CORRECTIVO</v>
          </cell>
          <cell r="H517" t="str">
            <v>3657</v>
          </cell>
          <cell r="I517" t="str">
            <v>15/04/2019 15:06</v>
          </cell>
          <cell r="J517" t="str">
            <v>800192</v>
          </cell>
          <cell r="K517" t="str">
            <v>PITSS</v>
          </cell>
          <cell r="L517" t="str">
            <v>ASP</v>
          </cell>
          <cell r="M517" t="str">
            <v>AXA SEGUROS SA DE CV</v>
          </cell>
          <cell r="N517" t="str">
            <v>LERDO DE TEJADA No 2007 PB</v>
          </cell>
          <cell r="O517" t="str">
            <v>Guadalajara-JAL</v>
          </cell>
          <cell r="P517">
            <v>0</v>
          </cell>
          <cell r="Q517" t="str">
            <v>INTERIOR</v>
          </cell>
          <cell r="R517">
            <v>468</v>
          </cell>
          <cell r="S517" t="str">
            <v>&gt;60</v>
          </cell>
          <cell r="T517" t="str">
            <v>A4 Mono MFPs</v>
          </cell>
          <cell r="U517" t="str">
            <v>A4</v>
          </cell>
          <cell r="V517" t="str">
            <v>Ciudad principal</v>
          </cell>
          <cell r="W517" t="str">
            <v>1-&gt;60</v>
          </cell>
          <cell r="X517">
            <v>1.05</v>
          </cell>
          <cell r="Y517">
            <v>750.75000000000011</v>
          </cell>
          <cell r="Z517">
            <v>1</v>
          </cell>
          <cell r="AA517">
            <v>2.4</v>
          </cell>
          <cell r="AB517">
            <v>5</v>
          </cell>
          <cell r="AC517">
            <v>0.48</v>
          </cell>
          <cell r="AD517">
            <v>0</v>
          </cell>
          <cell r="AE517">
            <v>0</v>
          </cell>
          <cell r="AF517">
            <v>43571</v>
          </cell>
          <cell r="AG517">
            <v>43571</v>
          </cell>
          <cell r="AH517">
            <v>0</v>
          </cell>
          <cell r="AI517" t="str">
            <v>0-1 día</v>
          </cell>
          <cell r="AJ517">
            <v>0</v>
          </cell>
          <cell r="AK517">
            <v>0</v>
          </cell>
          <cell r="AL517">
            <v>0</v>
          </cell>
          <cell r="AM517">
            <v>750.75000000000011</v>
          </cell>
          <cell r="AN517">
            <v>572</v>
          </cell>
          <cell r="AO517">
            <v>1</v>
          </cell>
        </row>
        <row r="518">
          <cell r="B518" t="str">
            <v>0E2B6662521</v>
          </cell>
          <cell r="C518" t="str">
            <v>0E2B666252</v>
          </cell>
          <cell r="D518" t="str">
            <v>ABR-19</v>
          </cell>
          <cell r="E518">
            <v>1</v>
          </cell>
          <cell r="F518" t="str">
            <v>2025261</v>
          </cell>
          <cell r="G518" t="str">
            <v>SR SOFTWARE</v>
          </cell>
          <cell r="H518" t="str">
            <v>0070</v>
          </cell>
          <cell r="I518" t="str">
            <v>15/04/2019 16:21</v>
          </cell>
          <cell r="J518" t="str">
            <v>800197</v>
          </cell>
          <cell r="K518" t="str">
            <v>PITSS</v>
          </cell>
          <cell r="L518" t="str">
            <v>ASP</v>
          </cell>
          <cell r="M518" t="str">
            <v>OPERADORA OMX SA DE CV</v>
          </cell>
          <cell r="N518" t="str">
            <v>AV SALVADOR NAVA MARTINEZ No 3115</v>
          </cell>
          <cell r="O518" t="str">
            <v>San Luis Potosi-SLP</v>
          </cell>
          <cell r="P518">
            <v>0</v>
          </cell>
          <cell r="Q518" t="str">
            <v>INTERIOR</v>
          </cell>
          <cell r="R518" t="str">
            <v xml:space="preserve">  </v>
          </cell>
          <cell r="S518" t="str">
            <v>&gt;60</v>
          </cell>
          <cell r="T518" t="str">
            <v>Entry Production Color Low/Mid</v>
          </cell>
          <cell r="U518" t="str">
            <v>Entry Production</v>
          </cell>
          <cell r="V518" t="str">
            <v>Ciudad principal</v>
          </cell>
          <cell r="W518" t="str">
            <v>3-&gt;60</v>
          </cell>
          <cell r="X518">
            <v>1</v>
          </cell>
          <cell r="Y518">
            <v>1573.0000000000002</v>
          </cell>
          <cell r="Z518">
            <v>0</v>
          </cell>
          <cell r="AA518">
            <v>4</v>
          </cell>
          <cell r="AB518">
            <v>4</v>
          </cell>
          <cell r="AC518">
            <v>1</v>
          </cell>
          <cell r="AD518">
            <v>0</v>
          </cell>
          <cell r="AE518">
            <v>0</v>
          </cell>
          <cell r="AF518">
            <v>43571</v>
          </cell>
          <cell r="AG518">
            <v>43571</v>
          </cell>
          <cell r="AH518">
            <v>0</v>
          </cell>
          <cell r="AI518" t="str">
            <v>0-1 día</v>
          </cell>
          <cell r="AJ518">
            <v>0</v>
          </cell>
          <cell r="AK518">
            <v>0</v>
          </cell>
          <cell r="AL518">
            <v>0</v>
          </cell>
          <cell r="AM518">
            <v>1573.0000000000002</v>
          </cell>
          <cell r="AN518">
            <v>1808.95</v>
          </cell>
          <cell r="AO518">
            <v>1</v>
          </cell>
        </row>
        <row r="519">
          <cell r="B519" t="str">
            <v>0Y4X8487371</v>
          </cell>
          <cell r="C519" t="str">
            <v>0Y4X848737</v>
          </cell>
          <cell r="D519" t="str">
            <v>ABR-19</v>
          </cell>
          <cell r="E519">
            <v>1</v>
          </cell>
          <cell r="F519" t="str">
            <v>2025669</v>
          </cell>
          <cell r="G519" t="str">
            <v>SR MANTENIMIENTO CORRECTIVO</v>
          </cell>
          <cell r="H519" t="str">
            <v>8045</v>
          </cell>
          <cell r="I519" t="str">
            <v>16/04/2019 13:08</v>
          </cell>
          <cell r="J519" t="str">
            <v>000195</v>
          </cell>
          <cell r="K519" t="str">
            <v>PITSS</v>
          </cell>
          <cell r="L519" t="str">
            <v>ASP</v>
          </cell>
          <cell r="M519" t="str">
            <v>LABORATORIOS PISA SA DE CV</v>
          </cell>
          <cell r="N519" t="str">
            <v>AV MIGUEL ANGEL DE QUEVEDO NO 555</v>
          </cell>
          <cell r="O519" t="str">
            <v>Coyoacan-CIUDAD DE M</v>
          </cell>
          <cell r="P519">
            <v>1</v>
          </cell>
          <cell r="Q519" t="str">
            <v>METRO</v>
          </cell>
          <cell r="R519">
            <v>28</v>
          </cell>
          <cell r="S519" t="str">
            <v>Entre 16 y 30</v>
          </cell>
          <cell r="T519" t="str">
            <v>Office Digital</v>
          </cell>
          <cell r="U519" t="str">
            <v>A3</v>
          </cell>
          <cell r="V519" t="str">
            <v>Ciudad principal</v>
          </cell>
          <cell r="W519" t="str">
            <v>2-Entre 16 y 30</v>
          </cell>
          <cell r="X519">
            <v>0.8</v>
          </cell>
          <cell r="Y519">
            <v>0</v>
          </cell>
          <cell r="Z519">
            <v>1</v>
          </cell>
          <cell r="AA519">
            <v>2.79</v>
          </cell>
          <cell r="AB519">
            <v>5</v>
          </cell>
          <cell r="AC519">
            <v>0.55800000000000005</v>
          </cell>
          <cell r="AD519">
            <v>0</v>
          </cell>
          <cell r="AE519">
            <v>0</v>
          </cell>
          <cell r="AF519">
            <v>43571</v>
          </cell>
          <cell r="AG519">
            <v>43571</v>
          </cell>
          <cell r="AH519">
            <v>0</v>
          </cell>
          <cell r="AI519" t="str">
            <v>0-1 día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1</v>
          </cell>
        </row>
        <row r="520">
          <cell r="B520" t="str">
            <v>0C7X2468881</v>
          </cell>
          <cell r="C520" t="str">
            <v>0C7X246888</v>
          </cell>
          <cell r="D520" t="str">
            <v>ABR-19</v>
          </cell>
          <cell r="E520">
            <v>1</v>
          </cell>
          <cell r="F520" t="str">
            <v>2025201</v>
          </cell>
          <cell r="G520" t="str">
            <v>SR MANTENIMIENTO CORRECTIVO</v>
          </cell>
          <cell r="H520" t="str">
            <v>3657</v>
          </cell>
          <cell r="I520" t="str">
            <v>15/04/2019 15:02</v>
          </cell>
          <cell r="J520" t="str">
            <v>800192</v>
          </cell>
          <cell r="K520" t="str">
            <v>PITSS</v>
          </cell>
          <cell r="L520" t="str">
            <v>ASP</v>
          </cell>
          <cell r="M520" t="str">
            <v>AXA SEGUROS SA DE CV</v>
          </cell>
          <cell r="N520" t="str">
            <v>LERDO DE TEJADA No 2007 PB</v>
          </cell>
          <cell r="O520" t="str">
            <v>Guadalajara-JAL</v>
          </cell>
          <cell r="P520">
            <v>0</v>
          </cell>
          <cell r="Q520" t="str">
            <v>INTERIOR</v>
          </cell>
          <cell r="R520">
            <v>19</v>
          </cell>
          <cell r="S520" t="str">
            <v>Entre 16 y 30</v>
          </cell>
          <cell r="T520" t="str">
            <v>A4 Mono MFPs</v>
          </cell>
          <cell r="U520" t="str">
            <v>A4</v>
          </cell>
          <cell r="V520" t="str">
            <v>Ciudad principal</v>
          </cell>
          <cell r="W520" t="str">
            <v>1-Entre 16 y 30</v>
          </cell>
          <cell r="X520">
            <v>0.6</v>
          </cell>
          <cell r="Y520">
            <v>429.00000000000006</v>
          </cell>
          <cell r="Z520">
            <v>1</v>
          </cell>
          <cell r="AA520">
            <v>3.42</v>
          </cell>
          <cell r="AB520">
            <v>5</v>
          </cell>
          <cell r="AC520">
            <v>0.68399999999999994</v>
          </cell>
          <cell r="AD520">
            <v>0</v>
          </cell>
          <cell r="AE520">
            <v>0</v>
          </cell>
          <cell r="AF520">
            <v>43571</v>
          </cell>
          <cell r="AG520">
            <v>43571</v>
          </cell>
          <cell r="AH520">
            <v>0</v>
          </cell>
          <cell r="AI520" t="str">
            <v>0-1 día</v>
          </cell>
          <cell r="AJ520">
            <v>0</v>
          </cell>
          <cell r="AK520">
            <v>0</v>
          </cell>
          <cell r="AL520">
            <v>0</v>
          </cell>
          <cell r="AM520">
            <v>429.00000000000006</v>
          </cell>
          <cell r="AN520">
            <v>429</v>
          </cell>
          <cell r="AO520">
            <v>1</v>
          </cell>
        </row>
        <row r="521">
          <cell r="B521" t="str">
            <v>0A1H0206001</v>
          </cell>
          <cell r="C521" t="str">
            <v>0A1H020600</v>
          </cell>
          <cell r="D521" t="str">
            <v>ABR-19</v>
          </cell>
          <cell r="E521">
            <v>1</v>
          </cell>
          <cell r="F521" t="str">
            <v>2024799</v>
          </cell>
          <cell r="G521" t="str">
            <v>SR MANTENIMIENTO CORRECTIVO</v>
          </cell>
          <cell r="H521" t="str">
            <v>6705</v>
          </cell>
          <cell r="I521" t="str">
            <v>15/04/2019 08:21</v>
          </cell>
          <cell r="J521" t="str">
            <v>800147</v>
          </cell>
          <cell r="K521" t="str">
            <v>PITSS</v>
          </cell>
          <cell r="L521" t="str">
            <v>ASP</v>
          </cell>
          <cell r="M521" t="str">
            <v>OFFICE DEPOT DE MEXICO SA DE CV</v>
          </cell>
          <cell r="N521" t="str">
            <v>BLV JUAN ALONSO DE TORRES 1315-3</v>
          </cell>
          <cell r="O521" t="str">
            <v>LEON-GTO</v>
          </cell>
          <cell r="P521">
            <v>0</v>
          </cell>
          <cell r="Q521" t="str">
            <v>INTERIOR</v>
          </cell>
          <cell r="R521">
            <v>118</v>
          </cell>
          <cell r="S521" t="str">
            <v>&gt;60</v>
          </cell>
          <cell r="T521" t="str">
            <v>WF Mono Systems and Legacy Color</v>
          </cell>
          <cell r="U521" t="str">
            <v>WF</v>
          </cell>
          <cell r="V521" t="str">
            <v>Ciudad principal</v>
          </cell>
          <cell r="W521" t="str">
            <v>3-&gt;60</v>
          </cell>
          <cell r="X521">
            <v>1.1499999999999999</v>
          </cell>
          <cell r="Y521">
            <v>1808.95</v>
          </cell>
          <cell r="Z521">
            <v>1</v>
          </cell>
          <cell r="AA521">
            <v>0.33</v>
          </cell>
          <cell r="AB521">
            <v>4</v>
          </cell>
          <cell r="AC521">
            <v>8.2500000000000004E-2</v>
          </cell>
          <cell r="AD521">
            <v>0</v>
          </cell>
          <cell r="AE521">
            <v>0</v>
          </cell>
          <cell r="AF521">
            <v>43571</v>
          </cell>
          <cell r="AG521">
            <v>43571</v>
          </cell>
          <cell r="AH521">
            <v>0</v>
          </cell>
          <cell r="AI521" t="str">
            <v>0-1 día</v>
          </cell>
          <cell r="AJ521">
            <v>0</v>
          </cell>
          <cell r="AK521">
            <v>0</v>
          </cell>
          <cell r="AL521">
            <v>0</v>
          </cell>
          <cell r="AM521">
            <v>1808.95</v>
          </cell>
          <cell r="AN521">
            <v>1808.95</v>
          </cell>
          <cell r="AO521">
            <v>2</v>
          </cell>
        </row>
        <row r="522">
          <cell r="B522" t="str">
            <v>0X767032551</v>
          </cell>
          <cell r="C522" t="str">
            <v>0X76703255</v>
          </cell>
          <cell r="D522" t="str">
            <v>ABR-19</v>
          </cell>
          <cell r="E522">
            <v>1</v>
          </cell>
          <cell r="F522" t="str">
            <v>2025647</v>
          </cell>
          <cell r="G522" t="str">
            <v>SR MANTENIMIENTO CORRECTIVO</v>
          </cell>
          <cell r="H522" t="str">
            <v>5955</v>
          </cell>
          <cell r="I522" t="str">
            <v>16/04/2019 12:27</v>
          </cell>
          <cell r="J522" t="str">
            <v>800200</v>
          </cell>
          <cell r="K522" t="str">
            <v>PITSS</v>
          </cell>
          <cell r="L522" t="str">
            <v>ASP</v>
          </cell>
          <cell r="M522" t="str">
            <v>BBVA BANCOMER SA</v>
          </cell>
          <cell r="N522" t="str">
            <v>AV VALLARTA No 1440 PISO 4</v>
          </cell>
          <cell r="O522" t="str">
            <v>Guadalajara-JAL</v>
          </cell>
          <cell r="P522">
            <v>0</v>
          </cell>
          <cell r="Q522" t="str">
            <v>INTERIOR</v>
          </cell>
          <cell r="R522">
            <v>211</v>
          </cell>
          <cell r="S522" t="str">
            <v>&gt;60</v>
          </cell>
          <cell r="T522" t="str">
            <v>Departmental Digital</v>
          </cell>
          <cell r="U522" t="str">
            <v>A3</v>
          </cell>
          <cell r="V522" t="str">
            <v>Ciudad principal</v>
          </cell>
          <cell r="W522" t="str">
            <v>2-&gt;60</v>
          </cell>
          <cell r="X522">
            <v>1.1000000000000001</v>
          </cell>
          <cell r="Y522">
            <v>1501.5000000000002</v>
          </cell>
          <cell r="Z522">
            <v>1</v>
          </cell>
          <cell r="AA522">
            <v>3.98</v>
          </cell>
          <cell r="AB522">
            <v>5</v>
          </cell>
          <cell r="AC522">
            <v>0.79600000000000004</v>
          </cell>
          <cell r="AD522">
            <v>0</v>
          </cell>
          <cell r="AE522">
            <v>0</v>
          </cell>
          <cell r="AF522">
            <v>43571</v>
          </cell>
          <cell r="AG522">
            <v>43571</v>
          </cell>
          <cell r="AH522">
            <v>0</v>
          </cell>
          <cell r="AI522" t="str">
            <v>0-1 día</v>
          </cell>
          <cell r="AJ522">
            <v>0</v>
          </cell>
          <cell r="AK522">
            <v>0</v>
          </cell>
          <cell r="AL522">
            <v>0</v>
          </cell>
          <cell r="AM522">
            <v>1501.5000000000002</v>
          </cell>
          <cell r="AN522">
            <v>1501.5</v>
          </cell>
          <cell r="AO522">
            <v>1</v>
          </cell>
        </row>
        <row r="523">
          <cell r="B523" t="str">
            <v>0XPN3977491</v>
          </cell>
          <cell r="C523" t="str">
            <v>0XPN397749</v>
          </cell>
          <cell r="D523" t="str">
            <v>ABR-19</v>
          </cell>
          <cell r="E523">
            <v>1</v>
          </cell>
          <cell r="F523" t="str">
            <v>2024809</v>
          </cell>
          <cell r="G523" t="str">
            <v>SR MANTENIMIENTO CORRECTIVO</v>
          </cell>
          <cell r="H523" t="str">
            <v>0560</v>
          </cell>
          <cell r="I523" t="str">
            <v>15/04/2019 08:42</v>
          </cell>
          <cell r="J523" t="str">
            <v>800187</v>
          </cell>
          <cell r="K523" t="str">
            <v>PITSS</v>
          </cell>
          <cell r="L523" t="str">
            <v>ASP</v>
          </cell>
          <cell r="M523" t="str">
            <v>OFFICE DEPOT DE MEXICO SA DE CV</v>
          </cell>
          <cell r="N523" t="str">
            <v>BLV ADOLFO LOPEZ MATEOS 1025</v>
          </cell>
          <cell r="O523" t="str">
            <v>CELAYA-GTO</v>
          </cell>
          <cell r="P523">
            <v>0</v>
          </cell>
          <cell r="Q523" t="str">
            <v>INTERIOR</v>
          </cell>
          <cell r="R523">
            <v>181</v>
          </cell>
          <cell r="S523" t="str">
            <v>&gt;60</v>
          </cell>
          <cell r="T523" t="str">
            <v>Entry Production Color Low/Mid</v>
          </cell>
          <cell r="U523" t="str">
            <v>Entry Production</v>
          </cell>
          <cell r="V523" t="str">
            <v>Ciudad principal</v>
          </cell>
          <cell r="W523" t="str">
            <v>3-&gt;60</v>
          </cell>
          <cell r="X523">
            <v>1.1499999999999999</v>
          </cell>
          <cell r="Y523">
            <v>1808.95</v>
          </cell>
          <cell r="Z523">
            <v>1</v>
          </cell>
          <cell r="AA523">
            <v>2.8</v>
          </cell>
          <cell r="AB523">
            <v>4</v>
          </cell>
          <cell r="AC523">
            <v>0.7</v>
          </cell>
          <cell r="AD523">
            <v>0</v>
          </cell>
          <cell r="AE523">
            <v>0</v>
          </cell>
          <cell r="AF523">
            <v>43571</v>
          </cell>
          <cell r="AG523">
            <v>43572</v>
          </cell>
          <cell r="AH523">
            <v>1</v>
          </cell>
          <cell r="AI523" t="str">
            <v>0-1 día</v>
          </cell>
          <cell r="AJ523">
            <v>0</v>
          </cell>
          <cell r="AK523">
            <v>0</v>
          </cell>
          <cell r="AL523">
            <v>0</v>
          </cell>
          <cell r="AM523">
            <v>1808.95</v>
          </cell>
          <cell r="AN523">
            <v>1808.95</v>
          </cell>
          <cell r="AO523">
            <v>1</v>
          </cell>
        </row>
        <row r="524">
          <cell r="B524" t="str">
            <v>0EX92934191</v>
          </cell>
          <cell r="C524" t="str">
            <v>0EX9293419</v>
          </cell>
          <cell r="D524" t="str">
            <v>ABR-19</v>
          </cell>
          <cell r="E524">
            <v>1</v>
          </cell>
          <cell r="F524" t="str">
            <v>2024279</v>
          </cell>
          <cell r="G524" t="str">
            <v>SR MANTENIMIENTO CORRECTIVO</v>
          </cell>
          <cell r="H524" t="str">
            <v>5866</v>
          </cell>
          <cell r="I524" t="str">
            <v>12/04/2019 14:53</v>
          </cell>
          <cell r="J524" t="str">
            <v>500028</v>
          </cell>
          <cell r="K524" t="str">
            <v>PITSS</v>
          </cell>
          <cell r="L524" t="str">
            <v>ASP</v>
          </cell>
          <cell r="M524" t="str">
            <v>OPERADORA OMX SA DE CV</v>
          </cell>
          <cell r="N524" t="str">
            <v>AV GOMEZ MORIN 924</v>
          </cell>
          <cell r="O524" t="str">
            <v>SAN PEDRO GARZA GARC</v>
          </cell>
          <cell r="P524">
            <v>0</v>
          </cell>
          <cell r="Q524" t="str">
            <v>INTERIOR</v>
          </cell>
          <cell r="R524">
            <v>15</v>
          </cell>
          <cell r="S524" t="str">
            <v>Entre 7 y 15</v>
          </cell>
          <cell r="T524" t="str">
            <v>Departmental Digital</v>
          </cell>
          <cell r="U524" t="str">
            <v>A3</v>
          </cell>
          <cell r="V524" t="str">
            <v>Ciudad principal</v>
          </cell>
          <cell r="W524" t="str">
            <v>2-Entre 7 y 15</v>
          </cell>
          <cell r="X524">
            <v>0.6</v>
          </cell>
          <cell r="Y524">
            <v>819</v>
          </cell>
          <cell r="Z524">
            <v>1</v>
          </cell>
          <cell r="AA524">
            <v>1.1200000000000001</v>
          </cell>
          <cell r="AB524">
            <v>5</v>
          </cell>
          <cell r="AC524">
            <v>0.22400000000000003</v>
          </cell>
          <cell r="AD524">
            <v>0</v>
          </cell>
          <cell r="AE524">
            <v>0</v>
          </cell>
          <cell r="AF524">
            <v>43572</v>
          </cell>
          <cell r="AG524">
            <v>43572</v>
          </cell>
          <cell r="AH524">
            <v>0</v>
          </cell>
          <cell r="AI524" t="str">
            <v>0-1 día</v>
          </cell>
          <cell r="AJ524">
            <v>0</v>
          </cell>
          <cell r="AK524">
            <v>0</v>
          </cell>
          <cell r="AL524">
            <v>0</v>
          </cell>
          <cell r="AM524">
            <v>819</v>
          </cell>
          <cell r="AN524">
            <v>819</v>
          </cell>
          <cell r="AO524">
            <v>1</v>
          </cell>
        </row>
        <row r="525">
          <cell r="B525" t="str">
            <v>0UHA0020043</v>
          </cell>
          <cell r="C525" t="str">
            <v>0UHA002004</v>
          </cell>
          <cell r="D525" t="str">
            <v>ABR-19</v>
          </cell>
          <cell r="E525">
            <v>1</v>
          </cell>
          <cell r="F525" t="str">
            <v>2023471</v>
          </cell>
          <cell r="G525" t="str">
            <v>SR MANTENIMIENTO CORRECTIVO</v>
          </cell>
          <cell r="H525" t="str">
            <v>1844</v>
          </cell>
          <cell r="I525" t="str">
            <v>11/04/2019 10:14</v>
          </cell>
          <cell r="J525" t="str">
            <v>800192</v>
          </cell>
          <cell r="K525" t="str">
            <v>PITSS</v>
          </cell>
          <cell r="L525" t="str">
            <v>ASP</v>
          </cell>
          <cell r="M525" t="str">
            <v>DOCUDIGITAL DE OCCIDENTE SA DE CV</v>
          </cell>
          <cell r="N525" t="str">
            <v>AVENIDA PERIFERICO NORTE No 940</v>
          </cell>
          <cell r="O525" t="str">
            <v>Zapopan-JAL</v>
          </cell>
          <cell r="P525">
            <v>0</v>
          </cell>
          <cell r="Q525" t="str">
            <v>INTERIOR</v>
          </cell>
          <cell r="R525">
            <v>7</v>
          </cell>
          <cell r="S525" t="str">
            <v>Entre 7 y 15</v>
          </cell>
          <cell r="T525" t="str">
            <v>High End Cut Sheet</v>
          </cell>
          <cell r="U525" t="str">
            <v>High Production</v>
          </cell>
          <cell r="V525" t="str">
            <v>Ciudad principal</v>
          </cell>
          <cell r="W525" t="str">
            <v>4-Entre 7 y 15</v>
          </cell>
          <cell r="X525">
            <v>1.05</v>
          </cell>
          <cell r="Y525">
            <v>2252.25</v>
          </cell>
          <cell r="Z525">
            <v>1</v>
          </cell>
          <cell r="AA525">
            <v>1.1499999999999999</v>
          </cell>
          <cell r="AB525">
            <v>3</v>
          </cell>
          <cell r="AC525">
            <v>0.3833333333333333</v>
          </cell>
          <cell r="AD525">
            <v>0</v>
          </cell>
          <cell r="AE525">
            <v>0</v>
          </cell>
          <cell r="AF525">
            <v>43572</v>
          </cell>
          <cell r="AG525">
            <v>43572</v>
          </cell>
          <cell r="AH525">
            <v>0</v>
          </cell>
          <cell r="AI525" t="str">
            <v>0-1 día</v>
          </cell>
          <cell r="AJ525">
            <v>0</v>
          </cell>
          <cell r="AK525">
            <v>0</v>
          </cell>
          <cell r="AL525">
            <v>0</v>
          </cell>
          <cell r="AM525">
            <v>2252.25</v>
          </cell>
          <cell r="AN525">
            <v>2466.75</v>
          </cell>
          <cell r="AO525">
            <v>3</v>
          </cell>
        </row>
        <row r="526">
          <cell r="B526" t="str">
            <v>0XLT8618201</v>
          </cell>
          <cell r="C526" t="str">
            <v>0XLT861820</v>
          </cell>
          <cell r="D526" t="str">
            <v>ABR-19</v>
          </cell>
          <cell r="E526">
            <v>1</v>
          </cell>
          <cell r="F526" t="str">
            <v>2024065</v>
          </cell>
          <cell r="G526" t="str">
            <v>SR MANTENIMIENTO CORRECTIVO</v>
          </cell>
          <cell r="H526" t="str">
            <v>4603</v>
          </cell>
          <cell r="I526" t="str">
            <v>12/04/2019 09:22</v>
          </cell>
          <cell r="J526" t="str">
            <v>500159</v>
          </cell>
          <cell r="K526" t="str">
            <v>PITSS</v>
          </cell>
          <cell r="L526" t="str">
            <v>ASP</v>
          </cell>
          <cell r="M526" t="str">
            <v>HONEYWELL AUTOMOTIVE DE MEXICO S DE RL DE CV</v>
          </cell>
          <cell r="N526" t="str">
            <v>VIALIDAD TABALAOPA 8507</v>
          </cell>
          <cell r="O526" t="str">
            <v>CHIHUAHUA-CHIH</v>
          </cell>
          <cell r="P526">
            <v>0</v>
          </cell>
          <cell r="Q526" t="str">
            <v>INTERIOR</v>
          </cell>
          <cell r="R526">
            <v>178</v>
          </cell>
          <cell r="S526" t="str">
            <v>&gt;60</v>
          </cell>
          <cell r="T526" t="str">
            <v>Entry Mono Printers</v>
          </cell>
          <cell r="U526" t="str">
            <v>A4</v>
          </cell>
          <cell r="V526" t="str">
            <v>Ciudad principal</v>
          </cell>
          <cell r="W526" t="str">
            <v>1-&gt;60</v>
          </cell>
          <cell r="X526">
            <v>1.05</v>
          </cell>
          <cell r="Y526">
            <v>750.75000000000011</v>
          </cell>
          <cell r="Z526">
            <v>1</v>
          </cell>
          <cell r="AA526">
            <v>0</v>
          </cell>
          <cell r="AB526">
            <v>5</v>
          </cell>
          <cell r="AC526">
            <v>0</v>
          </cell>
          <cell r="AD526">
            <v>0</v>
          </cell>
          <cell r="AE526">
            <v>0</v>
          </cell>
          <cell r="AF526">
            <v>43572</v>
          </cell>
          <cell r="AG526">
            <v>43572</v>
          </cell>
          <cell r="AH526">
            <v>0</v>
          </cell>
          <cell r="AI526" t="str">
            <v>0-1 día</v>
          </cell>
          <cell r="AJ526">
            <v>0</v>
          </cell>
          <cell r="AK526">
            <v>0</v>
          </cell>
          <cell r="AL526">
            <v>0</v>
          </cell>
          <cell r="AM526">
            <v>750.75000000000011</v>
          </cell>
          <cell r="AN526">
            <v>750.75</v>
          </cell>
          <cell r="AO526">
            <v>1</v>
          </cell>
        </row>
        <row r="527">
          <cell r="B527" t="str">
            <v>0E2B6583042</v>
          </cell>
          <cell r="C527" t="str">
            <v>0E2B658304</v>
          </cell>
          <cell r="D527" t="str">
            <v>ABR-19</v>
          </cell>
          <cell r="E527">
            <v>1</v>
          </cell>
          <cell r="F527" t="str">
            <v>2024311</v>
          </cell>
          <cell r="G527" t="str">
            <v>SR MANTENIMIENTO CORRECTIVO</v>
          </cell>
          <cell r="H527" t="str">
            <v>0070</v>
          </cell>
          <cell r="I527" t="str">
            <v>12/04/2019 17:03</v>
          </cell>
          <cell r="J527" t="str">
            <v>500083</v>
          </cell>
          <cell r="K527" t="str">
            <v>PITSS</v>
          </cell>
          <cell r="L527" t="str">
            <v>ASP</v>
          </cell>
          <cell r="M527" t="str">
            <v>OPERADORA OMX SA DE CV</v>
          </cell>
          <cell r="N527" t="str">
            <v>EUGENIO GARZA SADA 3525</v>
          </cell>
          <cell r="O527" t="str">
            <v>Monterrey-NL</v>
          </cell>
          <cell r="P527">
            <v>0</v>
          </cell>
          <cell r="Q527" t="str">
            <v>INTERIOR</v>
          </cell>
          <cell r="R527">
            <v>10</v>
          </cell>
          <cell r="S527" t="str">
            <v>Entre 7 y 15</v>
          </cell>
          <cell r="T527" t="str">
            <v>Entry Production Color Low/Mid</v>
          </cell>
          <cell r="U527" t="str">
            <v>Entry Production</v>
          </cell>
          <cell r="V527" t="str">
            <v>Ciudad principal</v>
          </cell>
          <cell r="W527" t="str">
            <v>3-Entre 7 y 15</v>
          </cell>
          <cell r="X527">
            <v>0.8</v>
          </cell>
          <cell r="Y527">
            <v>1258.4000000000003</v>
          </cell>
          <cell r="Z527">
            <v>1</v>
          </cell>
          <cell r="AA527">
            <v>0.45</v>
          </cell>
          <cell r="AB527">
            <v>4</v>
          </cell>
          <cell r="AC527">
            <v>0.1125</v>
          </cell>
          <cell r="AD527">
            <v>0</v>
          </cell>
          <cell r="AE527">
            <v>0</v>
          </cell>
          <cell r="AF527">
            <v>43572</v>
          </cell>
          <cell r="AG527">
            <v>43572</v>
          </cell>
          <cell r="AH527">
            <v>0</v>
          </cell>
          <cell r="AI527" t="str">
            <v>0-1 día</v>
          </cell>
          <cell r="AJ527">
            <v>0</v>
          </cell>
          <cell r="AK527">
            <v>0</v>
          </cell>
          <cell r="AL527">
            <v>0</v>
          </cell>
          <cell r="AM527">
            <v>1258.4000000000003</v>
          </cell>
          <cell r="AN527">
            <v>943.8</v>
          </cell>
          <cell r="AO527">
            <v>2</v>
          </cell>
        </row>
        <row r="528">
          <cell r="B528" t="str">
            <v>0Y4X8266901</v>
          </cell>
          <cell r="C528" t="str">
            <v>0Y4X826690</v>
          </cell>
          <cell r="D528" t="str">
            <v>ABR-19</v>
          </cell>
          <cell r="E528">
            <v>1</v>
          </cell>
          <cell r="F528" t="str">
            <v>2023781</v>
          </cell>
          <cell r="G528" t="str">
            <v>SR MANTENIMIENTO CORRECTIVO</v>
          </cell>
          <cell r="H528" t="str">
            <v>8045</v>
          </cell>
          <cell r="I528" t="str">
            <v>11/04/2019 16:24</v>
          </cell>
          <cell r="J528" t="str">
            <v>800183</v>
          </cell>
          <cell r="K528" t="str">
            <v>PITSS</v>
          </cell>
          <cell r="L528" t="str">
            <v>ASP</v>
          </cell>
          <cell r="M528" t="str">
            <v>M3 CODICE INTEGRAL SA DE CV</v>
          </cell>
          <cell r="N528" t="str">
            <v>AV ADOLF HORN No 6800</v>
          </cell>
          <cell r="O528" t="str">
            <v>Tlajomulco De Zu&amp;Iga</v>
          </cell>
          <cell r="P528">
            <v>0</v>
          </cell>
          <cell r="Q528" t="str">
            <v>INTERIOR</v>
          </cell>
          <cell r="R528">
            <v>146</v>
          </cell>
          <cell r="S528" t="str">
            <v>&gt;60</v>
          </cell>
          <cell r="T528" t="str">
            <v>Office Digital</v>
          </cell>
          <cell r="U528" t="str">
            <v>A3</v>
          </cell>
          <cell r="V528" t="str">
            <v>Ciudad principal</v>
          </cell>
          <cell r="W528" t="str">
            <v>2-&gt;60</v>
          </cell>
          <cell r="X528">
            <v>1.1000000000000001</v>
          </cell>
          <cell r="Y528">
            <v>1501.5000000000002</v>
          </cell>
          <cell r="Z528">
            <v>1</v>
          </cell>
          <cell r="AA528">
            <v>1.6</v>
          </cell>
          <cell r="AB528">
            <v>5</v>
          </cell>
          <cell r="AC528">
            <v>0.32</v>
          </cell>
          <cell r="AD528">
            <v>0</v>
          </cell>
          <cell r="AE528">
            <v>0</v>
          </cell>
          <cell r="AF528">
            <v>43572</v>
          </cell>
          <cell r="AG528">
            <v>43572</v>
          </cell>
          <cell r="AH528">
            <v>0</v>
          </cell>
          <cell r="AI528" t="str">
            <v>0-1 día</v>
          </cell>
          <cell r="AJ528">
            <v>0</v>
          </cell>
          <cell r="AK528">
            <v>0</v>
          </cell>
          <cell r="AL528">
            <v>0</v>
          </cell>
          <cell r="AM528">
            <v>1501.5000000000002</v>
          </cell>
          <cell r="AN528" t="e">
            <v>#N/A</v>
          </cell>
          <cell r="AO528">
            <v>1</v>
          </cell>
        </row>
        <row r="529">
          <cell r="B529" t="str">
            <v>0BG29475051</v>
          </cell>
          <cell r="C529" t="str">
            <v>0BG2947505</v>
          </cell>
          <cell r="D529" t="str">
            <v>ABR-19</v>
          </cell>
          <cell r="E529">
            <v>1</v>
          </cell>
          <cell r="F529" t="str">
            <v>2025677</v>
          </cell>
          <cell r="G529" t="str">
            <v>SR MANTENIMIENTO CORRECTIVO</v>
          </cell>
          <cell r="H529" t="str">
            <v>4395</v>
          </cell>
          <cell r="I529" t="str">
            <v>16/04/2019 13:19</v>
          </cell>
          <cell r="J529" t="str">
            <v>800185</v>
          </cell>
          <cell r="K529" t="str">
            <v>PITSS</v>
          </cell>
          <cell r="L529" t="str">
            <v>ASP</v>
          </cell>
          <cell r="M529" t="str">
            <v>OFFICE DEPOT DE MEXICO SA DE CV</v>
          </cell>
          <cell r="N529" t="str">
            <v>MIGUEL DE LA MADRID 9</v>
          </cell>
          <cell r="O529" t="str">
            <v>MANZANILLO-COL</v>
          </cell>
          <cell r="P529">
            <v>1</v>
          </cell>
          <cell r="Q529" t="str">
            <v>INTERIOR</v>
          </cell>
          <cell r="R529">
            <v>32</v>
          </cell>
          <cell r="S529" t="str">
            <v>Entre 31 y 60</v>
          </cell>
          <cell r="T529" t="str">
            <v>Light Production Digital Business</v>
          </cell>
          <cell r="U529" t="str">
            <v>Entry Production</v>
          </cell>
          <cell r="V529" t="str">
            <v>Ciudad principal</v>
          </cell>
          <cell r="W529" t="str">
            <v>3-Entre 31 y 60</v>
          </cell>
          <cell r="X529">
            <v>1.1000000000000001</v>
          </cell>
          <cell r="Y529">
            <v>0</v>
          </cell>
          <cell r="Z529">
            <v>1</v>
          </cell>
          <cell r="AA529">
            <v>4.6666666666666661</v>
          </cell>
          <cell r="AB529">
            <v>4</v>
          </cell>
          <cell r="AC529">
            <v>1.1666666666666665</v>
          </cell>
          <cell r="AD529">
            <v>4.166666666666663E-2</v>
          </cell>
          <cell r="AE529">
            <v>-65.541666666666615</v>
          </cell>
          <cell r="AF529">
            <v>43572</v>
          </cell>
          <cell r="AG529">
            <v>43572</v>
          </cell>
          <cell r="AH529">
            <v>0</v>
          </cell>
          <cell r="AI529" t="str">
            <v>0-1 día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2</v>
          </cell>
        </row>
        <row r="530">
          <cell r="B530" t="str">
            <v>0Y4X8610671</v>
          </cell>
          <cell r="C530" t="str">
            <v>0Y4X861067</v>
          </cell>
          <cell r="D530" t="str">
            <v>ABR-19</v>
          </cell>
          <cell r="E530">
            <v>1</v>
          </cell>
          <cell r="F530" t="str">
            <v>2025729</v>
          </cell>
          <cell r="G530" t="str">
            <v>SR MANTENIMIENTO CORRECTIVO</v>
          </cell>
          <cell r="H530" t="str">
            <v>8055</v>
          </cell>
          <cell r="I530" t="str">
            <v>16/04/2019 15:30</v>
          </cell>
          <cell r="J530" t="str">
            <v>800200</v>
          </cell>
          <cell r="K530" t="str">
            <v>PITSS</v>
          </cell>
          <cell r="L530" t="str">
            <v>ASP</v>
          </cell>
          <cell r="M530" t="str">
            <v>OPCIONES DE SERVICIO EN MEXICO</v>
          </cell>
          <cell r="N530" t="str">
            <v>AV NI&amp;OS HEROES No 1555 INT 103 Y 105</v>
          </cell>
          <cell r="O530" t="str">
            <v>Guadalajara-JAL</v>
          </cell>
          <cell r="P530">
            <v>0</v>
          </cell>
          <cell r="Q530" t="str">
            <v>INTERIOR</v>
          </cell>
          <cell r="R530">
            <v>2693</v>
          </cell>
          <cell r="S530" t="str">
            <v>&gt;60</v>
          </cell>
          <cell r="T530" t="str">
            <v>Departmental Digital</v>
          </cell>
          <cell r="U530" t="str">
            <v>A3</v>
          </cell>
          <cell r="V530" t="str">
            <v>Ciudad principal</v>
          </cell>
          <cell r="W530" t="str">
            <v>2-&gt;60</v>
          </cell>
          <cell r="X530">
            <v>1.1000000000000001</v>
          </cell>
          <cell r="Y530">
            <v>1501.5000000000002</v>
          </cell>
          <cell r="Z530">
            <v>1</v>
          </cell>
          <cell r="AA530">
            <v>2.38</v>
          </cell>
          <cell r="AB530">
            <v>5</v>
          </cell>
          <cell r="AC530">
            <v>0.47599999999999998</v>
          </cell>
          <cell r="AD530">
            <v>0</v>
          </cell>
          <cell r="AE530">
            <v>0</v>
          </cell>
          <cell r="AF530">
            <v>43572</v>
          </cell>
          <cell r="AG530">
            <v>43572</v>
          </cell>
          <cell r="AH530">
            <v>0</v>
          </cell>
          <cell r="AI530" t="str">
            <v>0-1 día</v>
          </cell>
          <cell r="AJ530">
            <v>0</v>
          </cell>
          <cell r="AK530">
            <v>0</v>
          </cell>
          <cell r="AL530">
            <v>0</v>
          </cell>
          <cell r="AM530">
            <v>1501.5000000000002</v>
          </cell>
          <cell r="AN530">
            <v>0</v>
          </cell>
          <cell r="AO530">
            <v>1</v>
          </cell>
        </row>
        <row r="531">
          <cell r="B531" t="str">
            <v>0EX93036051</v>
          </cell>
          <cell r="C531" t="str">
            <v>0EX9303605</v>
          </cell>
          <cell r="D531" t="str">
            <v>ABR-19</v>
          </cell>
          <cell r="E531">
            <v>1</v>
          </cell>
          <cell r="F531" t="str">
            <v>2026023</v>
          </cell>
          <cell r="G531" t="str">
            <v>SR INSTALACION DE EQUIPO</v>
          </cell>
          <cell r="H531" t="str">
            <v>5865</v>
          </cell>
          <cell r="I531" t="str">
            <v>17/04/2019 08:18</v>
          </cell>
          <cell r="J531" t="str">
            <v>500155</v>
          </cell>
          <cell r="K531" t="str">
            <v>PITSS</v>
          </cell>
          <cell r="L531" t="str">
            <v>ASP</v>
          </cell>
          <cell r="M531" t="str">
            <v>HONEYWELL AUTOMOTIVE DE MEXICO S DE RL DE CV</v>
          </cell>
          <cell r="N531" t="str">
            <v>AV VALLE DEL CEDRO 1681</v>
          </cell>
          <cell r="O531" t="str">
            <v>Ciudad Juarez-CHIH</v>
          </cell>
          <cell r="P531">
            <v>0</v>
          </cell>
          <cell r="Q531" t="str">
            <v>INTERIOR</v>
          </cell>
          <cell r="R531" t="str">
            <v xml:space="preserve">  </v>
          </cell>
          <cell r="S531" t="str">
            <v>&gt;60</v>
          </cell>
          <cell r="T531" t="str">
            <v>Departmental Digital</v>
          </cell>
          <cell r="U531" t="str">
            <v>A3</v>
          </cell>
          <cell r="V531" t="str">
            <v>Ciudad principal</v>
          </cell>
          <cell r="W531" t="str">
            <v>2-&gt;60</v>
          </cell>
          <cell r="X531">
            <v>1</v>
          </cell>
          <cell r="Y531">
            <v>2047.5</v>
          </cell>
          <cell r="Z531">
            <v>0</v>
          </cell>
          <cell r="AA531">
            <v>5</v>
          </cell>
          <cell r="AB531">
            <v>5</v>
          </cell>
          <cell r="AC531">
            <v>1</v>
          </cell>
          <cell r="AD531">
            <v>0</v>
          </cell>
          <cell r="AE531">
            <v>0</v>
          </cell>
          <cell r="AF531">
            <v>43572</v>
          </cell>
          <cell r="AG531">
            <v>43572</v>
          </cell>
          <cell r="AH531">
            <v>0</v>
          </cell>
          <cell r="AI531" t="str">
            <v>0-1 día</v>
          </cell>
          <cell r="AJ531">
            <v>0</v>
          </cell>
          <cell r="AK531">
            <v>0</v>
          </cell>
          <cell r="AL531">
            <v>0</v>
          </cell>
          <cell r="AM531">
            <v>2047.5</v>
          </cell>
          <cell r="AN531">
            <v>0</v>
          </cell>
          <cell r="AO531">
            <v>2</v>
          </cell>
        </row>
        <row r="532">
          <cell r="B532" t="str">
            <v>0EX92935153</v>
          </cell>
          <cell r="C532" t="str">
            <v>0EX9293515</v>
          </cell>
          <cell r="D532" t="str">
            <v>ABR-19</v>
          </cell>
          <cell r="E532">
            <v>1</v>
          </cell>
          <cell r="F532" t="str">
            <v>2025807</v>
          </cell>
          <cell r="G532" t="str">
            <v>SR MANTENIMIENTO CORRECTIVO</v>
          </cell>
          <cell r="H532" t="str">
            <v>5866</v>
          </cell>
          <cell r="I532" t="str">
            <v>16/04/2019 23:31</v>
          </cell>
          <cell r="J532" t="str">
            <v>800072</v>
          </cell>
          <cell r="K532" t="str">
            <v>PITSS</v>
          </cell>
          <cell r="L532" t="str">
            <v>ASP</v>
          </cell>
          <cell r="M532" t="str">
            <v>OPERADORA OMX SA DE CV</v>
          </cell>
          <cell r="N532" t="str">
            <v>AV PATRIA 1612 MZ 1 LT 30 Y 30A</v>
          </cell>
          <cell r="O532" t="str">
            <v>ZAPOPAN-JAL</v>
          </cell>
          <cell r="P532">
            <v>0</v>
          </cell>
          <cell r="Q532" t="str">
            <v>INTERIOR</v>
          </cell>
          <cell r="R532">
            <v>5</v>
          </cell>
          <cell r="S532" t="str">
            <v>Entre 3 y 6</v>
          </cell>
          <cell r="T532" t="str">
            <v>Departmental Digital</v>
          </cell>
          <cell r="U532" t="str">
            <v>A3</v>
          </cell>
          <cell r="V532" t="str">
            <v>Ciudad principal</v>
          </cell>
          <cell r="W532" t="str">
            <v>2-Entre 3 y 6</v>
          </cell>
          <cell r="X532">
            <v>0</v>
          </cell>
          <cell r="Y532">
            <v>0</v>
          </cell>
          <cell r="Z532">
            <v>1</v>
          </cell>
          <cell r="AA532">
            <v>1</v>
          </cell>
          <cell r="AB532">
            <v>5</v>
          </cell>
          <cell r="AC532">
            <v>0.2</v>
          </cell>
          <cell r="AD532">
            <v>0</v>
          </cell>
          <cell r="AE532">
            <v>0</v>
          </cell>
          <cell r="AF532">
            <v>43572</v>
          </cell>
          <cell r="AG532">
            <v>43572</v>
          </cell>
          <cell r="AH532">
            <v>0</v>
          </cell>
          <cell r="AI532" t="str">
            <v>0-1 día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1365</v>
          </cell>
          <cell r="AO532">
            <v>4</v>
          </cell>
        </row>
        <row r="533">
          <cell r="B533" t="str">
            <v>0XFN1169391</v>
          </cell>
          <cell r="C533" t="str">
            <v>0XFN116939</v>
          </cell>
          <cell r="D533" t="str">
            <v>ABR-19</v>
          </cell>
          <cell r="E533">
            <v>1</v>
          </cell>
          <cell r="F533" t="str">
            <v>2025753</v>
          </cell>
          <cell r="G533" t="str">
            <v>SR MANTENIMIENTO PREVENTIVO</v>
          </cell>
          <cell r="H533" t="str">
            <v>8570</v>
          </cell>
          <cell r="I533" t="str">
            <v>16/04/2019 16:27</v>
          </cell>
          <cell r="J533" t="str">
            <v>500159</v>
          </cell>
          <cell r="K533" t="str">
            <v>PITSS</v>
          </cell>
          <cell r="L533" t="str">
            <v>ASP</v>
          </cell>
          <cell r="M533" t="str">
            <v>HONEYWELL AUTOMOTIVE DE MEXICO S DE RL DE CV</v>
          </cell>
          <cell r="N533" t="str">
            <v>CRISTOBAL COLON 11364</v>
          </cell>
          <cell r="O533" t="str">
            <v>CHIHUAHUA-CHIH</v>
          </cell>
          <cell r="P533">
            <v>0</v>
          </cell>
          <cell r="Q533" t="str">
            <v>INTERIOR</v>
          </cell>
          <cell r="R533" t="str">
            <v xml:space="preserve">  </v>
          </cell>
          <cell r="S533" t="str">
            <v>&gt;60</v>
          </cell>
          <cell r="T533" t="str">
            <v>Color Solid Ink Printers</v>
          </cell>
          <cell r="U533" t="str">
            <v>A4</v>
          </cell>
          <cell r="V533" t="str">
            <v>Ciudad principal</v>
          </cell>
          <cell r="W533" t="str">
            <v>1-&gt;60</v>
          </cell>
          <cell r="X533">
            <v>1</v>
          </cell>
          <cell r="Y533">
            <v>715.00000000000011</v>
          </cell>
          <cell r="Z533">
            <v>0</v>
          </cell>
          <cell r="AA533">
            <v>5</v>
          </cell>
          <cell r="AB533">
            <v>5</v>
          </cell>
          <cell r="AC533">
            <v>1</v>
          </cell>
          <cell r="AD533">
            <v>0</v>
          </cell>
          <cell r="AE533">
            <v>0</v>
          </cell>
          <cell r="AF533">
            <v>43571</v>
          </cell>
          <cell r="AG533">
            <v>43572</v>
          </cell>
          <cell r="AH533">
            <v>1</v>
          </cell>
          <cell r="AI533" t="str">
            <v>0-1 día</v>
          </cell>
          <cell r="AJ533">
            <v>0</v>
          </cell>
          <cell r="AK533">
            <v>0</v>
          </cell>
          <cell r="AL533">
            <v>0</v>
          </cell>
          <cell r="AM533">
            <v>715.00000000000011</v>
          </cell>
          <cell r="AN533">
            <v>715</v>
          </cell>
          <cell r="AO533">
            <v>1</v>
          </cell>
        </row>
        <row r="534">
          <cell r="B534" t="str">
            <v>03BT8026111</v>
          </cell>
          <cell r="C534" t="str">
            <v>03BT802611</v>
          </cell>
          <cell r="D534" t="str">
            <v>ABR-19</v>
          </cell>
          <cell r="E534">
            <v>1</v>
          </cell>
          <cell r="F534" t="str">
            <v>2026145</v>
          </cell>
          <cell r="G534" t="str">
            <v>SR MANTENIMIENTO CORRECTIVO</v>
          </cell>
          <cell r="H534" t="str">
            <v>3346</v>
          </cell>
          <cell r="I534" t="str">
            <v>17/04/2019 10:10</v>
          </cell>
          <cell r="J534" t="str">
            <v>800185</v>
          </cell>
          <cell r="K534" t="str">
            <v>PITSS</v>
          </cell>
          <cell r="L534" t="str">
            <v>ASP</v>
          </cell>
          <cell r="M534" t="str">
            <v>TELEFONOS DE MEXICO SA B DE CV</v>
          </cell>
          <cell r="N534" t="str">
            <v>ABASOLO 337</v>
          </cell>
          <cell r="O534" t="str">
            <v>TECOMAN-COL</v>
          </cell>
          <cell r="P534">
            <v>1</v>
          </cell>
          <cell r="Q534" t="str">
            <v>INTERIOR</v>
          </cell>
          <cell r="R534">
            <v>240</v>
          </cell>
          <cell r="S534" t="str">
            <v>&gt;60</v>
          </cell>
          <cell r="T534" t="str">
            <v>A4 Mono MFPs</v>
          </cell>
          <cell r="U534" t="str">
            <v>A4</v>
          </cell>
          <cell r="V534" t="str">
            <v>Ciudad principal</v>
          </cell>
          <cell r="W534" t="str">
            <v>1-&gt;60</v>
          </cell>
          <cell r="X534">
            <v>1.05</v>
          </cell>
          <cell r="Y534">
            <v>0</v>
          </cell>
          <cell r="Z534">
            <v>1</v>
          </cell>
          <cell r="AA534">
            <v>1.46</v>
          </cell>
          <cell r="AB534">
            <v>5</v>
          </cell>
          <cell r="AC534">
            <v>0.29199999999999998</v>
          </cell>
          <cell r="AD534">
            <v>0</v>
          </cell>
          <cell r="AE534">
            <v>0</v>
          </cell>
          <cell r="AF534">
            <v>43572</v>
          </cell>
          <cell r="AG534">
            <v>43572</v>
          </cell>
          <cell r="AH534">
            <v>0</v>
          </cell>
          <cell r="AI534" t="str">
            <v>0-1 día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1</v>
          </cell>
        </row>
        <row r="535">
          <cell r="B535" t="str">
            <v>0AGC4310931</v>
          </cell>
          <cell r="C535" t="str">
            <v>0AGC431093</v>
          </cell>
          <cell r="D535" t="str">
            <v>ABR-19</v>
          </cell>
          <cell r="E535">
            <v>1</v>
          </cell>
          <cell r="F535" t="str">
            <v>2020827</v>
          </cell>
          <cell r="G535" t="str">
            <v>SR MANTENIMIENTO CORRECTIVO</v>
          </cell>
          <cell r="H535" t="str">
            <v>6203</v>
          </cell>
          <cell r="I535" t="str">
            <v>05/04/2019 14:39</v>
          </cell>
          <cell r="J535" t="str">
            <v>500094</v>
          </cell>
          <cell r="K535" t="str">
            <v>PITSS</v>
          </cell>
          <cell r="L535" t="str">
            <v>ASP</v>
          </cell>
          <cell r="M535" t="str">
            <v>TELEFONOS DE MEXICO SA B DE CV</v>
          </cell>
          <cell r="N535" t="str">
            <v>CARR TAMPICO-MANTE 6902</v>
          </cell>
          <cell r="O535" t="str">
            <v>TAMPICO-TAM</v>
          </cell>
          <cell r="P535">
            <v>0</v>
          </cell>
          <cell r="Q535" t="str">
            <v>INTERIOR</v>
          </cell>
          <cell r="R535">
            <v>232</v>
          </cell>
          <cell r="S535" t="str">
            <v>&gt;60</v>
          </cell>
          <cell r="T535" t="str">
            <v>WF Mono Systems and Legacy Color</v>
          </cell>
          <cell r="U535" t="str">
            <v>WF</v>
          </cell>
          <cell r="V535" t="str">
            <v>Ciudad principal</v>
          </cell>
          <cell r="W535" t="str">
            <v>3-&gt;60</v>
          </cell>
          <cell r="X535">
            <v>1.1499999999999999</v>
          </cell>
          <cell r="Y535">
            <v>1808.95</v>
          </cell>
          <cell r="Z535">
            <v>1</v>
          </cell>
          <cell r="AA535">
            <v>2.85</v>
          </cell>
          <cell r="AB535">
            <v>4</v>
          </cell>
          <cell r="AC535">
            <v>0.71250000000000002</v>
          </cell>
          <cell r="AD535">
            <v>0</v>
          </cell>
          <cell r="AE535">
            <v>0</v>
          </cell>
          <cell r="AF535">
            <v>43572</v>
          </cell>
          <cell r="AG535">
            <v>43572</v>
          </cell>
          <cell r="AH535">
            <v>0</v>
          </cell>
          <cell r="AI535" t="str">
            <v>0-1 día</v>
          </cell>
          <cell r="AJ535">
            <v>0</v>
          </cell>
          <cell r="AK535">
            <v>0</v>
          </cell>
          <cell r="AL535">
            <v>0</v>
          </cell>
          <cell r="AM535">
            <v>1808.95</v>
          </cell>
          <cell r="AN535">
            <v>1808.95</v>
          </cell>
          <cell r="AO535">
            <v>1</v>
          </cell>
        </row>
        <row r="536">
          <cell r="B536" t="str">
            <v>0Y4X8488661</v>
          </cell>
          <cell r="C536" t="str">
            <v>0Y4X848866</v>
          </cell>
          <cell r="D536" t="str">
            <v>ABR-19</v>
          </cell>
          <cell r="E536">
            <v>1</v>
          </cell>
          <cell r="F536" t="str">
            <v>2026135</v>
          </cell>
          <cell r="G536" t="str">
            <v>SR MANTENIMIENTO CORRECTIVO</v>
          </cell>
          <cell r="H536" t="str">
            <v>8045</v>
          </cell>
          <cell r="I536" t="str">
            <v>17/04/2019 10:07</v>
          </cell>
          <cell r="J536" t="str">
            <v>000196</v>
          </cell>
          <cell r="K536" t="str">
            <v>PITSS</v>
          </cell>
          <cell r="L536" t="str">
            <v>ASP</v>
          </cell>
          <cell r="M536" t="str">
            <v>LABORATORIOS PISA SA DE CV</v>
          </cell>
          <cell r="N536" t="str">
            <v>AV PASEO DE LA REFORMA No 180 PISO 23</v>
          </cell>
          <cell r="O536" t="str">
            <v>Cuauhtemoc-CIUDAD DE</v>
          </cell>
          <cell r="P536">
            <v>1</v>
          </cell>
          <cell r="Q536" t="str">
            <v>METRO</v>
          </cell>
          <cell r="R536">
            <v>34</v>
          </cell>
          <cell r="S536" t="str">
            <v>Entre 31 y 60</v>
          </cell>
          <cell r="T536" t="str">
            <v>Office Digital</v>
          </cell>
          <cell r="U536" t="str">
            <v>A3</v>
          </cell>
          <cell r="V536" t="str">
            <v>Ciudad principal</v>
          </cell>
          <cell r="W536" t="str">
            <v>2-Entre 31 y 60</v>
          </cell>
          <cell r="X536">
            <v>1.05</v>
          </cell>
          <cell r="Y536">
            <v>0</v>
          </cell>
          <cell r="Z536">
            <v>1</v>
          </cell>
          <cell r="AA536">
            <v>1.41</v>
          </cell>
          <cell r="AB536">
            <v>5</v>
          </cell>
          <cell r="AC536">
            <v>0.28199999999999997</v>
          </cell>
          <cell r="AD536">
            <v>0</v>
          </cell>
          <cell r="AE536">
            <v>0</v>
          </cell>
          <cell r="AF536">
            <v>43572</v>
          </cell>
          <cell r="AG536">
            <v>43572</v>
          </cell>
          <cell r="AH536">
            <v>0</v>
          </cell>
          <cell r="AI536" t="str">
            <v>0-1 día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3</v>
          </cell>
        </row>
        <row r="537">
          <cell r="B537" t="str">
            <v>09HB3216481</v>
          </cell>
          <cell r="C537" t="str">
            <v>09HB321648</v>
          </cell>
          <cell r="D537" t="str">
            <v>ABR-19</v>
          </cell>
          <cell r="E537">
            <v>1</v>
          </cell>
          <cell r="F537" t="str">
            <v>2026225</v>
          </cell>
          <cell r="G537" t="str">
            <v>SR MANTENIMIENTO CORRECTIVO</v>
          </cell>
          <cell r="H537" t="str">
            <v>4002</v>
          </cell>
          <cell r="I537" t="str">
            <v>17/04/2019 11:01</v>
          </cell>
          <cell r="J537" t="str">
            <v>500036</v>
          </cell>
          <cell r="K537" t="str">
            <v>PITSS</v>
          </cell>
          <cell r="L537" t="str">
            <v>ASP</v>
          </cell>
          <cell r="M537" t="str">
            <v>TELEFONOS DE MEXICO SA B DE CV</v>
          </cell>
          <cell r="N537" t="str">
            <v>NEVADO DE TOLUCA 201</v>
          </cell>
          <cell r="O537" t="str">
            <v>MONTERREY-NL</v>
          </cell>
          <cell r="P537">
            <v>0</v>
          </cell>
          <cell r="Q537" t="str">
            <v>INTERIOR</v>
          </cell>
          <cell r="R537">
            <v>295</v>
          </cell>
          <cell r="S537" t="str">
            <v>&gt;60</v>
          </cell>
          <cell r="T537" t="str">
            <v>A4 Mono MFPs</v>
          </cell>
          <cell r="U537" t="str">
            <v>A4</v>
          </cell>
          <cell r="V537" t="str">
            <v>Ciudad principal</v>
          </cell>
          <cell r="W537" t="str">
            <v>1-&gt;60</v>
          </cell>
          <cell r="X537">
            <v>1.05</v>
          </cell>
          <cell r="Y537">
            <v>750.75000000000011</v>
          </cell>
          <cell r="Z537">
            <v>1</v>
          </cell>
          <cell r="AA537">
            <v>1.33</v>
          </cell>
          <cell r="AB537">
            <v>5</v>
          </cell>
          <cell r="AC537">
            <v>0.26600000000000001</v>
          </cell>
          <cell r="AD537">
            <v>0</v>
          </cell>
          <cell r="AE537">
            <v>0</v>
          </cell>
          <cell r="AF537">
            <v>43572</v>
          </cell>
          <cell r="AG537">
            <v>43572</v>
          </cell>
          <cell r="AH537">
            <v>0</v>
          </cell>
          <cell r="AI537" t="str">
            <v>0-1 día</v>
          </cell>
          <cell r="AJ537">
            <v>0</v>
          </cell>
          <cell r="AK537">
            <v>0</v>
          </cell>
          <cell r="AL537">
            <v>0</v>
          </cell>
          <cell r="AM537">
            <v>750.75000000000011</v>
          </cell>
          <cell r="AN537">
            <v>750.75</v>
          </cell>
          <cell r="AO537">
            <v>1</v>
          </cell>
        </row>
        <row r="538">
          <cell r="B538" t="str">
            <v>0X760933491</v>
          </cell>
          <cell r="C538" t="str">
            <v>0X76093349</v>
          </cell>
          <cell r="D538" t="str">
            <v>ABR-19</v>
          </cell>
          <cell r="E538">
            <v>1</v>
          </cell>
          <cell r="F538" t="str">
            <v>2024969</v>
          </cell>
          <cell r="G538" t="str">
            <v>SR MANTENIMIENTO CORRECTIVO</v>
          </cell>
          <cell r="H538" t="str">
            <v>5955</v>
          </cell>
          <cell r="I538" t="str">
            <v>15/04/2019 10:53</v>
          </cell>
          <cell r="J538" t="str">
            <v>500071</v>
          </cell>
          <cell r="K538" t="str">
            <v>PITSS</v>
          </cell>
          <cell r="L538" t="str">
            <v>ASP</v>
          </cell>
          <cell r="M538" t="str">
            <v>APTIV CONTRACT SERVICES TAMAULIPAS S DE RL DE CV</v>
          </cell>
          <cell r="N538" t="str">
            <v>SENDERO NACIONAL KM 3.5</v>
          </cell>
          <cell r="O538" t="str">
            <v>Matamoros-TAM</v>
          </cell>
          <cell r="P538">
            <v>0</v>
          </cell>
          <cell r="Q538" t="str">
            <v>INTERIOR</v>
          </cell>
          <cell r="R538">
            <v>68</v>
          </cell>
          <cell r="S538" t="str">
            <v>&gt;60</v>
          </cell>
          <cell r="T538" t="str">
            <v>Departmental Digital</v>
          </cell>
          <cell r="U538" t="str">
            <v>A3</v>
          </cell>
          <cell r="V538" t="str">
            <v>Ciudad principal</v>
          </cell>
          <cell r="W538" t="str">
            <v>2-&gt;60</v>
          </cell>
          <cell r="X538">
            <v>1.1000000000000001</v>
          </cell>
          <cell r="Y538">
            <v>1501.5000000000002</v>
          </cell>
          <cell r="Z538">
            <v>1</v>
          </cell>
          <cell r="AA538">
            <v>1.0900000000000001</v>
          </cell>
          <cell r="AB538">
            <v>5</v>
          </cell>
          <cell r="AC538">
            <v>0.21800000000000003</v>
          </cell>
          <cell r="AD538">
            <v>0</v>
          </cell>
          <cell r="AE538">
            <v>0</v>
          </cell>
          <cell r="AF538">
            <v>43572</v>
          </cell>
          <cell r="AG538">
            <v>43572</v>
          </cell>
          <cell r="AH538">
            <v>0</v>
          </cell>
          <cell r="AI538" t="str">
            <v>0-1 día</v>
          </cell>
          <cell r="AJ538">
            <v>0</v>
          </cell>
          <cell r="AK538">
            <v>0</v>
          </cell>
          <cell r="AL538">
            <v>0</v>
          </cell>
          <cell r="AM538">
            <v>1501.5000000000002</v>
          </cell>
          <cell r="AN538">
            <v>1501.5</v>
          </cell>
          <cell r="AO538">
            <v>1</v>
          </cell>
        </row>
        <row r="539">
          <cell r="B539" t="str">
            <v>0E2B6466331</v>
          </cell>
          <cell r="C539" t="str">
            <v>0E2B646633</v>
          </cell>
          <cell r="D539" t="str">
            <v>ABR-19</v>
          </cell>
          <cell r="E539">
            <v>1</v>
          </cell>
          <cell r="F539" t="str">
            <v>2024323</v>
          </cell>
          <cell r="G539" t="str">
            <v>SR MANTENIMIENTO CORRECTIVO</v>
          </cell>
          <cell r="H539" t="str">
            <v>0070</v>
          </cell>
          <cell r="I539" t="str">
            <v>12/04/2019 18:09</v>
          </cell>
          <cell r="J539" t="str">
            <v>500056</v>
          </cell>
          <cell r="K539" t="str">
            <v>PITSS</v>
          </cell>
          <cell r="L539" t="str">
            <v>ASP</v>
          </cell>
          <cell r="M539" t="str">
            <v>OFFICE DEPOT DE MEXICO SA DE CV</v>
          </cell>
          <cell r="N539" t="str">
            <v>BLV MIGUEL HIDALGO 155</v>
          </cell>
          <cell r="O539" t="str">
            <v>Reynosa-TAM</v>
          </cell>
          <cell r="P539">
            <v>0</v>
          </cell>
          <cell r="Q539" t="str">
            <v>INTERIOR</v>
          </cell>
          <cell r="R539">
            <v>36</v>
          </cell>
          <cell r="S539" t="str">
            <v>Entre 31 y 60</v>
          </cell>
          <cell r="T539" t="str">
            <v>Entry Production Color Low/Mid</v>
          </cell>
          <cell r="U539" t="str">
            <v>Entry Production</v>
          </cell>
          <cell r="V539" t="str">
            <v>Ciudad principal</v>
          </cell>
          <cell r="W539" t="str">
            <v>3-Entre 31 y 60</v>
          </cell>
          <cell r="X539">
            <v>1.1000000000000001</v>
          </cell>
          <cell r="Y539">
            <v>1730.3000000000004</v>
          </cell>
          <cell r="Z539">
            <v>1</v>
          </cell>
          <cell r="AA539">
            <v>1.08</v>
          </cell>
          <cell r="AB539">
            <v>4</v>
          </cell>
          <cell r="AC539">
            <v>0.27</v>
          </cell>
          <cell r="AD539">
            <v>0</v>
          </cell>
          <cell r="AE539">
            <v>0</v>
          </cell>
          <cell r="AF539">
            <v>43572</v>
          </cell>
          <cell r="AG539">
            <v>43572</v>
          </cell>
          <cell r="AH539">
            <v>0</v>
          </cell>
          <cell r="AI539" t="str">
            <v>0-1 día</v>
          </cell>
          <cell r="AJ539">
            <v>0</v>
          </cell>
          <cell r="AK539">
            <v>0</v>
          </cell>
          <cell r="AL539">
            <v>0</v>
          </cell>
          <cell r="AM539">
            <v>1730.3000000000004</v>
          </cell>
          <cell r="AN539">
            <v>1573</v>
          </cell>
          <cell r="AO539">
            <v>1</v>
          </cell>
        </row>
        <row r="540">
          <cell r="B540" t="str">
            <v>0MX12190851</v>
          </cell>
          <cell r="C540" t="str">
            <v>0MX1219085</v>
          </cell>
          <cell r="D540" t="str">
            <v>ABR-19</v>
          </cell>
          <cell r="E540">
            <v>1</v>
          </cell>
          <cell r="F540" t="str">
            <v>2020873</v>
          </cell>
          <cell r="G540" t="str">
            <v>SR MANTENIMIENTO CORRECTIVO</v>
          </cell>
          <cell r="H540" t="str">
            <v>7835</v>
          </cell>
          <cell r="I540" t="str">
            <v>05/04/2019 16:42</v>
          </cell>
          <cell r="J540" t="str">
            <v>800072</v>
          </cell>
          <cell r="K540" t="str">
            <v>PITSS</v>
          </cell>
          <cell r="L540" t="str">
            <v>ASP</v>
          </cell>
          <cell r="M540" t="str">
            <v>EXEL DEL NORTE SA PI DE CV</v>
          </cell>
          <cell r="N540" t="str">
            <v>LAZARO CARDENAS 1810 PISO 7 Y 8</v>
          </cell>
          <cell r="O540" t="str">
            <v>Monterrey-NL</v>
          </cell>
          <cell r="P540">
            <v>0</v>
          </cell>
          <cell r="Q540" t="str">
            <v>INTERIOR</v>
          </cell>
          <cell r="R540">
            <v>224</v>
          </cell>
          <cell r="S540" t="str">
            <v>&gt;60</v>
          </cell>
          <cell r="T540" t="str">
            <v>A3 Office Color Laser MFPs</v>
          </cell>
          <cell r="U540" t="str">
            <v>A3</v>
          </cell>
          <cell r="V540" t="str">
            <v>Ciudad principal</v>
          </cell>
          <cell r="W540" t="str">
            <v>2-&gt;60</v>
          </cell>
          <cell r="X540">
            <v>1.1000000000000001</v>
          </cell>
          <cell r="Y540">
            <v>1501.5000000000002</v>
          </cell>
          <cell r="Z540">
            <v>1</v>
          </cell>
          <cell r="AA540">
            <v>0.8</v>
          </cell>
          <cell r="AB540">
            <v>5</v>
          </cell>
          <cell r="AC540">
            <v>0.16</v>
          </cell>
          <cell r="AD540">
            <v>0</v>
          </cell>
          <cell r="AE540">
            <v>0</v>
          </cell>
          <cell r="AF540">
            <v>43572</v>
          </cell>
          <cell r="AG540">
            <v>43572</v>
          </cell>
          <cell r="AH540">
            <v>0</v>
          </cell>
          <cell r="AI540" t="str">
            <v>0-1 día</v>
          </cell>
          <cell r="AJ540">
            <v>0</v>
          </cell>
          <cell r="AK540">
            <v>0</v>
          </cell>
          <cell r="AL540">
            <v>0</v>
          </cell>
          <cell r="AM540">
            <v>1501.5000000000002</v>
          </cell>
          <cell r="AN540">
            <v>1501.5</v>
          </cell>
          <cell r="AO540">
            <v>1</v>
          </cell>
        </row>
        <row r="541">
          <cell r="B541" t="str">
            <v>0A2T2000601</v>
          </cell>
          <cell r="C541" t="str">
            <v>0A2T200060</v>
          </cell>
          <cell r="D541" t="str">
            <v>ABR-19</v>
          </cell>
          <cell r="E541">
            <v>1</v>
          </cell>
          <cell r="F541" t="str">
            <v>2026173</v>
          </cell>
          <cell r="G541" t="str">
            <v>SR MANTENIMIENTO CORRECTIVO</v>
          </cell>
          <cell r="H541" t="str">
            <v>3616</v>
          </cell>
          <cell r="I541" t="str">
            <v>17/04/2019 10:29</v>
          </cell>
          <cell r="J541" t="str">
            <v>800200</v>
          </cell>
          <cell r="K541" t="str">
            <v>PITSS</v>
          </cell>
          <cell r="L541" t="str">
            <v>ASP</v>
          </cell>
          <cell r="M541" t="str">
            <v>DHL EXPRESS MEXICO SA DE CV</v>
          </cell>
          <cell r="N541" t="str">
            <v>AEROPUERTO INTER MIGUEL HIDALGO</v>
          </cell>
          <cell r="O541" t="str">
            <v>EL QUINCE-JAL</v>
          </cell>
          <cell r="P541">
            <v>0</v>
          </cell>
          <cell r="Q541" t="str">
            <v>INTERIOR</v>
          </cell>
          <cell r="R541">
            <v>180</v>
          </cell>
          <cell r="S541" t="str">
            <v>&gt;60</v>
          </cell>
          <cell r="T541" t="str">
            <v>A4 Mono MFPs</v>
          </cell>
          <cell r="U541" t="str">
            <v>A4</v>
          </cell>
          <cell r="V541" t="str">
            <v>Ciudad principal</v>
          </cell>
          <cell r="W541" t="str">
            <v>1-&gt;60</v>
          </cell>
          <cell r="X541">
            <v>1.05</v>
          </cell>
          <cell r="Y541">
            <v>750.75000000000011</v>
          </cell>
          <cell r="Z541">
            <v>1</v>
          </cell>
          <cell r="AA541">
            <v>4.3499999999999996</v>
          </cell>
          <cell r="AB541">
            <v>5</v>
          </cell>
          <cell r="AC541">
            <v>0.86999999999999988</v>
          </cell>
          <cell r="AD541">
            <v>0</v>
          </cell>
          <cell r="AE541">
            <v>0</v>
          </cell>
          <cell r="AF541">
            <v>43572</v>
          </cell>
          <cell r="AG541">
            <v>43572</v>
          </cell>
          <cell r="AH541">
            <v>0</v>
          </cell>
          <cell r="AI541" t="str">
            <v>0-1 día</v>
          </cell>
          <cell r="AJ541">
            <v>0</v>
          </cell>
          <cell r="AK541">
            <v>0</v>
          </cell>
          <cell r="AL541">
            <v>0</v>
          </cell>
          <cell r="AM541">
            <v>750.75000000000011</v>
          </cell>
          <cell r="AN541">
            <v>750.75</v>
          </cell>
          <cell r="AO541">
            <v>1</v>
          </cell>
        </row>
        <row r="542">
          <cell r="B542" t="str">
            <v>0BG29487991</v>
          </cell>
          <cell r="C542" t="str">
            <v>0BG2948799</v>
          </cell>
          <cell r="D542" t="str">
            <v>ABR-19</v>
          </cell>
          <cell r="E542">
            <v>1</v>
          </cell>
          <cell r="F542" t="str">
            <v>2024579</v>
          </cell>
          <cell r="G542" t="str">
            <v>SR MANTENIMIENTO CORRECTIVO</v>
          </cell>
          <cell r="H542" t="str">
            <v>4395</v>
          </cell>
          <cell r="I542" t="str">
            <v>14/04/2019 16:43</v>
          </cell>
          <cell r="J542" t="str">
            <v>800192</v>
          </cell>
          <cell r="K542" t="str">
            <v>PITSS</v>
          </cell>
          <cell r="L542" t="str">
            <v>ASP</v>
          </cell>
          <cell r="M542" t="str">
            <v>OFFICE DEPOT DE MEXICO SA DE CV</v>
          </cell>
          <cell r="N542" t="str">
            <v>AV CIRCUNVALACION No 2700 LOC SA01</v>
          </cell>
          <cell r="O542" t="str">
            <v>Guadalajara-JAL</v>
          </cell>
          <cell r="P542">
            <v>0</v>
          </cell>
          <cell r="Q542" t="str">
            <v>INTERIOR</v>
          </cell>
          <cell r="R542">
            <v>50</v>
          </cell>
          <cell r="S542" t="str">
            <v>Entre 31 y 60</v>
          </cell>
          <cell r="T542" t="str">
            <v>Light Production Digital Business</v>
          </cell>
          <cell r="U542" t="str">
            <v>Entry Production</v>
          </cell>
          <cell r="V542" t="str">
            <v>Ciudad principal</v>
          </cell>
          <cell r="W542" t="str">
            <v>3-Entre 31 y 60</v>
          </cell>
          <cell r="X542">
            <v>1.1000000000000001</v>
          </cell>
          <cell r="Y542">
            <v>1730.3000000000004</v>
          </cell>
          <cell r="Z542">
            <v>1</v>
          </cell>
          <cell r="AA542">
            <v>0</v>
          </cell>
          <cell r="AB542">
            <v>4</v>
          </cell>
          <cell r="AC542">
            <v>0</v>
          </cell>
          <cell r="AD542">
            <v>0</v>
          </cell>
          <cell r="AE542">
            <v>0</v>
          </cell>
          <cell r="AF542">
            <v>43572</v>
          </cell>
          <cell r="AG542">
            <v>43572</v>
          </cell>
          <cell r="AH542">
            <v>0</v>
          </cell>
          <cell r="AI542" t="str">
            <v>0-1 día</v>
          </cell>
          <cell r="AJ542">
            <v>0</v>
          </cell>
          <cell r="AK542">
            <v>0</v>
          </cell>
          <cell r="AL542">
            <v>0</v>
          </cell>
          <cell r="AM542">
            <v>1730.3000000000004</v>
          </cell>
          <cell r="AN542">
            <v>1651.65</v>
          </cell>
          <cell r="AO542">
            <v>3</v>
          </cell>
        </row>
        <row r="543">
          <cell r="B543" t="str">
            <v>0BB12654061</v>
          </cell>
          <cell r="C543" t="str">
            <v>0BB1265406</v>
          </cell>
          <cell r="D543" t="str">
            <v>ABR-19</v>
          </cell>
          <cell r="E543">
            <v>1</v>
          </cell>
          <cell r="F543" t="str">
            <v>2026223</v>
          </cell>
          <cell r="G543" t="str">
            <v>SR MANTENIMIENTO CORRECTIVO</v>
          </cell>
          <cell r="H543" t="str">
            <v>3636</v>
          </cell>
          <cell r="I543" t="str">
            <v>17/04/2019 11:00</v>
          </cell>
          <cell r="J543" t="str">
            <v>800147</v>
          </cell>
          <cell r="K543" t="str">
            <v>PITSS</v>
          </cell>
          <cell r="L543" t="str">
            <v>ASP</v>
          </cell>
          <cell r="M543" t="str">
            <v>RADIOMOVIL DIPSA SA DE CV</v>
          </cell>
          <cell r="N543" t="str">
            <v>AV ENRIQUE COLUNGA 1184 LOC SA1</v>
          </cell>
          <cell r="O543" t="str">
            <v>Irapuato-GTO</v>
          </cell>
          <cell r="P543">
            <v>0</v>
          </cell>
          <cell r="Q543" t="str">
            <v>INTERIOR</v>
          </cell>
          <cell r="R543">
            <v>397</v>
          </cell>
          <cell r="S543" t="str">
            <v>&gt;60</v>
          </cell>
          <cell r="T543" t="str">
            <v>A4 Mono MFPs</v>
          </cell>
          <cell r="U543" t="str">
            <v>A4</v>
          </cell>
          <cell r="V543" t="str">
            <v>Ciudad principal</v>
          </cell>
          <cell r="W543" t="str">
            <v>1-&gt;60</v>
          </cell>
          <cell r="X543">
            <v>1.05</v>
          </cell>
          <cell r="Y543">
            <v>750.75000000000011</v>
          </cell>
          <cell r="Z543">
            <v>1</v>
          </cell>
          <cell r="AA543">
            <v>2.33</v>
          </cell>
          <cell r="AB543">
            <v>5</v>
          </cell>
          <cell r="AC543">
            <v>0.46600000000000003</v>
          </cell>
          <cell r="AD543">
            <v>0</v>
          </cell>
          <cell r="AE543">
            <v>0</v>
          </cell>
          <cell r="AF543">
            <v>43572</v>
          </cell>
          <cell r="AG543">
            <v>43573</v>
          </cell>
          <cell r="AH543">
            <v>1</v>
          </cell>
          <cell r="AI543" t="str">
            <v>0-1 día</v>
          </cell>
          <cell r="AJ543">
            <v>0</v>
          </cell>
          <cell r="AK543">
            <v>0</v>
          </cell>
          <cell r="AL543">
            <v>0</v>
          </cell>
          <cell r="AM543">
            <v>750.75000000000011</v>
          </cell>
          <cell r="AN543">
            <v>572</v>
          </cell>
          <cell r="AO543">
            <v>1</v>
          </cell>
        </row>
        <row r="544">
          <cell r="B544" t="str">
            <v>0Y4X8488491</v>
          </cell>
          <cell r="C544" t="str">
            <v>0Y4X848849</v>
          </cell>
          <cell r="D544" t="str">
            <v>ABR-19</v>
          </cell>
          <cell r="E544">
            <v>1</v>
          </cell>
          <cell r="F544" t="str">
            <v>2026255</v>
          </cell>
          <cell r="G544" t="str">
            <v>SR MANTENIMIENTO CORRECTIVO</v>
          </cell>
          <cell r="H544" t="str">
            <v>8045</v>
          </cell>
          <cell r="I544" t="str">
            <v>17/04/2019 12:04</v>
          </cell>
          <cell r="J544" t="str">
            <v>000195</v>
          </cell>
          <cell r="K544" t="str">
            <v>PITSS</v>
          </cell>
          <cell r="L544" t="str">
            <v>ASP</v>
          </cell>
          <cell r="M544" t="str">
            <v>LABORATORIOS PISA SA DE CV</v>
          </cell>
          <cell r="N544" t="str">
            <v>AV MIGUEL ANGEL DE QUEVEDO NO 555</v>
          </cell>
          <cell r="O544" t="str">
            <v>Coyoacan-CIUDAD DE M</v>
          </cell>
          <cell r="P544">
            <v>1</v>
          </cell>
          <cell r="Q544" t="str">
            <v>METRO</v>
          </cell>
          <cell r="R544">
            <v>63</v>
          </cell>
          <cell r="S544" t="str">
            <v>&gt;60</v>
          </cell>
          <cell r="T544" t="str">
            <v>Office Digital</v>
          </cell>
          <cell r="U544" t="str">
            <v>A3</v>
          </cell>
          <cell r="V544" t="str">
            <v>Ciudad principal</v>
          </cell>
          <cell r="W544" t="str">
            <v>2-&gt;60</v>
          </cell>
          <cell r="X544">
            <v>1.1000000000000001</v>
          </cell>
          <cell r="Y544">
            <v>0</v>
          </cell>
          <cell r="Z544">
            <v>1</v>
          </cell>
          <cell r="AA544">
            <v>1.38</v>
          </cell>
          <cell r="AB544">
            <v>5</v>
          </cell>
          <cell r="AC544">
            <v>0.27599999999999997</v>
          </cell>
          <cell r="AD544">
            <v>0</v>
          </cell>
          <cell r="AE544">
            <v>0</v>
          </cell>
          <cell r="AF544">
            <v>43572</v>
          </cell>
          <cell r="AG544">
            <v>43573</v>
          </cell>
          <cell r="AH544">
            <v>1</v>
          </cell>
          <cell r="AI544" t="str">
            <v>0-1 día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1</v>
          </cell>
        </row>
        <row r="545">
          <cell r="B545" t="str">
            <v>0B2R0883572</v>
          </cell>
          <cell r="C545" t="str">
            <v>0B2R088357</v>
          </cell>
          <cell r="D545" t="str">
            <v>ABR-19</v>
          </cell>
          <cell r="E545">
            <v>1</v>
          </cell>
          <cell r="F545" t="str">
            <v>2023131</v>
          </cell>
          <cell r="G545" t="str">
            <v>SR MANTENIMIENTO CORRECTIVO</v>
          </cell>
          <cell r="H545" t="str">
            <v>8680</v>
          </cell>
          <cell r="I545" t="str">
            <v>10/04/2019 14:24</v>
          </cell>
          <cell r="J545" t="str">
            <v>800027</v>
          </cell>
          <cell r="K545" t="str">
            <v>PITSS</v>
          </cell>
          <cell r="L545" t="str">
            <v>ASP</v>
          </cell>
          <cell r="M545" t="str">
            <v>IMPRESOS DIGITALES BALTAZAR S DE RL DE CV</v>
          </cell>
          <cell r="N545" t="str">
            <v>GABINO BARREDA No 267 B</v>
          </cell>
          <cell r="O545" t="str">
            <v>Colima-COL</v>
          </cell>
          <cell r="P545">
            <v>1</v>
          </cell>
          <cell r="Q545" t="str">
            <v>INTERIOR</v>
          </cell>
          <cell r="R545">
            <v>9</v>
          </cell>
          <cell r="S545" t="str">
            <v>Entre 7 y 15</v>
          </cell>
          <cell r="T545" t="str">
            <v>Entry Production Color Low/Mid</v>
          </cell>
          <cell r="U545" t="str">
            <v>Entry Production</v>
          </cell>
          <cell r="V545" t="str">
            <v>Ciudad principal</v>
          </cell>
          <cell r="W545" t="str">
            <v>3-Entre 7 y 15</v>
          </cell>
          <cell r="X545">
            <v>0.8</v>
          </cell>
          <cell r="Y545">
            <v>0</v>
          </cell>
          <cell r="Z545">
            <v>1</v>
          </cell>
          <cell r="AA545">
            <v>0.35</v>
          </cell>
          <cell r="AB545">
            <v>4</v>
          </cell>
          <cell r="AC545">
            <v>8.7499999999999994E-2</v>
          </cell>
          <cell r="AD545">
            <v>0</v>
          </cell>
          <cell r="AE545">
            <v>0</v>
          </cell>
          <cell r="AF545">
            <v>43572</v>
          </cell>
          <cell r="AG545">
            <v>43573</v>
          </cell>
          <cell r="AH545">
            <v>1</v>
          </cell>
          <cell r="AI545" t="str">
            <v>0-1 día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3</v>
          </cell>
        </row>
        <row r="546">
          <cell r="B546" t="str">
            <v>0X767058771</v>
          </cell>
          <cell r="C546" t="str">
            <v>0X76705877</v>
          </cell>
          <cell r="D546" t="str">
            <v>ABR-19</v>
          </cell>
          <cell r="E546">
            <v>1</v>
          </cell>
          <cell r="F546" t="str">
            <v>2026201</v>
          </cell>
          <cell r="G546" t="str">
            <v>SR MANTENIMIENTO CORRECTIVO</v>
          </cell>
          <cell r="H546" t="str">
            <v>5945</v>
          </cell>
          <cell r="I546" t="str">
            <v>17/04/2019 10:42</v>
          </cell>
          <cell r="J546" t="str">
            <v>500155</v>
          </cell>
          <cell r="K546" t="str">
            <v>PITSS</v>
          </cell>
          <cell r="L546" t="str">
            <v>ASP</v>
          </cell>
          <cell r="M546" t="str">
            <v>HONEYWELL AUTOMOTIVE DE MEXICO S DE RL DE CV</v>
          </cell>
          <cell r="N546" t="str">
            <v>AV FUENTES DEL SUR No 7070</v>
          </cell>
          <cell r="O546" t="str">
            <v>Ciudad Juarez-CHIH</v>
          </cell>
          <cell r="P546">
            <v>0</v>
          </cell>
          <cell r="Q546" t="str">
            <v>INTERIOR</v>
          </cell>
          <cell r="R546">
            <v>1258</v>
          </cell>
          <cell r="S546" t="str">
            <v>&gt;60</v>
          </cell>
          <cell r="T546" t="str">
            <v>Office Digital</v>
          </cell>
          <cell r="U546" t="str">
            <v>A3</v>
          </cell>
          <cell r="V546" t="str">
            <v>Ciudad principal</v>
          </cell>
          <cell r="W546" t="str">
            <v>2-&gt;60</v>
          </cell>
          <cell r="X546">
            <v>1.1000000000000001</v>
          </cell>
          <cell r="Y546">
            <v>1501.5000000000002</v>
          </cell>
          <cell r="Z546">
            <v>1</v>
          </cell>
          <cell r="AA546">
            <v>1.3</v>
          </cell>
          <cell r="AB546">
            <v>5</v>
          </cell>
          <cell r="AC546">
            <v>0.26</v>
          </cell>
          <cell r="AD546">
            <v>0</v>
          </cell>
          <cell r="AE546">
            <v>0</v>
          </cell>
          <cell r="AF546">
            <v>43572</v>
          </cell>
          <cell r="AG546">
            <v>43573</v>
          </cell>
          <cell r="AH546">
            <v>1</v>
          </cell>
          <cell r="AI546" t="str">
            <v>0-1 día</v>
          </cell>
          <cell r="AJ546">
            <v>0</v>
          </cell>
          <cell r="AK546">
            <v>0</v>
          </cell>
          <cell r="AL546">
            <v>0</v>
          </cell>
          <cell r="AM546">
            <v>1501.5000000000002</v>
          </cell>
          <cell r="AN546">
            <v>0</v>
          </cell>
          <cell r="AO546">
            <v>1</v>
          </cell>
        </row>
        <row r="547">
          <cell r="B547" t="str">
            <v>0A4T0377361</v>
          </cell>
          <cell r="C547" t="str">
            <v>0A4T037736</v>
          </cell>
          <cell r="D547" t="str">
            <v>ABR-19</v>
          </cell>
          <cell r="E547">
            <v>1</v>
          </cell>
          <cell r="F547" t="str">
            <v>2026187</v>
          </cell>
          <cell r="G547" t="str">
            <v>SR MANTENIMIENTO CORRECTIVO</v>
          </cell>
          <cell r="H547" t="str">
            <v>3611</v>
          </cell>
          <cell r="I547" t="str">
            <v>17/04/2019 10:34</v>
          </cell>
          <cell r="J547" t="str">
            <v>800200</v>
          </cell>
          <cell r="K547" t="str">
            <v>PITSS</v>
          </cell>
          <cell r="L547" t="str">
            <v>ASP</v>
          </cell>
          <cell r="M547" t="str">
            <v>DHL EXPRESS MEXICO SA DE CV</v>
          </cell>
          <cell r="N547" t="str">
            <v>ALMACEN FISCALIZADO No 1</v>
          </cell>
          <cell r="O547" t="str">
            <v>Jalisco-JAL</v>
          </cell>
          <cell r="P547">
            <v>0</v>
          </cell>
          <cell r="Q547" t="str">
            <v>INTERIOR</v>
          </cell>
          <cell r="R547">
            <v>560</v>
          </cell>
          <cell r="S547" t="str">
            <v>&gt;60</v>
          </cell>
          <cell r="T547" t="str">
            <v>Entry Mono Printers</v>
          </cell>
          <cell r="U547" t="str">
            <v>A4</v>
          </cell>
          <cell r="V547" t="str">
            <v>Ciudad principal</v>
          </cell>
          <cell r="W547" t="str">
            <v>1-&gt;60</v>
          </cell>
          <cell r="X547">
            <v>1.05</v>
          </cell>
          <cell r="Y547">
            <v>750.75000000000011</v>
          </cell>
          <cell r="Z547">
            <v>1</v>
          </cell>
          <cell r="AA547">
            <v>3.96</v>
          </cell>
          <cell r="AB547">
            <v>5</v>
          </cell>
          <cell r="AC547">
            <v>0.79200000000000004</v>
          </cell>
          <cell r="AD547">
            <v>0</v>
          </cell>
          <cell r="AE547">
            <v>0</v>
          </cell>
          <cell r="AF547">
            <v>43572</v>
          </cell>
          <cell r="AG547">
            <v>43573</v>
          </cell>
          <cell r="AH547">
            <v>1</v>
          </cell>
          <cell r="AI547" t="str">
            <v>0-1 día</v>
          </cell>
          <cell r="AJ547">
            <v>0</v>
          </cell>
          <cell r="AK547">
            <v>0</v>
          </cell>
          <cell r="AL547">
            <v>0</v>
          </cell>
          <cell r="AM547">
            <v>750.75000000000011</v>
          </cell>
          <cell r="AN547">
            <v>0</v>
          </cell>
          <cell r="AO547">
            <v>1</v>
          </cell>
        </row>
        <row r="548">
          <cell r="B548" t="str">
            <v>0EX96651931</v>
          </cell>
          <cell r="C548" t="str">
            <v>0EX9665193</v>
          </cell>
          <cell r="D548" t="str">
            <v>ABR-19</v>
          </cell>
          <cell r="E548">
            <v>1</v>
          </cell>
          <cell r="F548" t="str">
            <v>2025461</v>
          </cell>
          <cell r="G548" t="str">
            <v>SR MANTENIMIENTO CORRECTIVO</v>
          </cell>
          <cell r="H548" t="str">
            <v>5866</v>
          </cell>
          <cell r="I548" t="str">
            <v>16/04/2019 09:15</v>
          </cell>
          <cell r="J548" t="str">
            <v>500083</v>
          </cell>
          <cell r="K548" t="str">
            <v>PITSS</v>
          </cell>
          <cell r="L548" t="str">
            <v>ASP</v>
          </cell>
          <cell r="M548" t="str">
            <v>OPERADORA OMX SA DE CV</v>
          </cell>
          <cell r="N548" t="str">
            <v>AV DE LAS TORRES No 2498</v>
          </cell>
          <cell r="O548" t="str">
            <v>San Pedro Garza Garc</v>
          </cell>
          <cell r="P548">
            <v>0</v>
          </cell>
          <cell r="Q548" t="str">
            <v>INTERIOR</v>
          </cell>
          <cell r="R548">
            <v>71</v>
          </cell>
          <cell r="S548" t="str">
            <v>&gt;60</v>
          </cell>
          <cell r="T548" t="str">
            <v>Departmental Digital</v>
          </cell>
          <cell r="U548" t="str">
            <v>A3</v>
          </cell>
          <cell r="V548" t="str">
            <v>Ciudad principal</v>
          </cell>
          <cell r="W548" t="str">
            <v>2-&gt;60</v>
          </cell>
          <cell r="X548">
            <v>1.1000000000000001</v>
          </cell>
          <cell r="Y548">
            <v>1501.5000000000002</v>
          </cell>
          <cell r="Z548">
            <v>1</v>
          </cell>
          <cell r="AA548">
            <v>1.75</v>
          </cell>
          <cell r="AB548">
            <v>5</v>
          </cell>
          <cell r="AC548">
            <v>0.35</v>
          </cell>
          <cell r="AD548">
            <v>0</v>
          </cell>
          <cell r="AE548">
            <v>0</v>
          </cell>
          <cell r="AF548">
            <v>43572</v>
          </cell>
          <cell r="AG548">
            <v>43573</v>
          </cell>
          <cell r="AH548">
            <v>1</v>
          </cell>
          <cell r="AI548" t="str">
            <v>0-1 día</v>
          </cell>
          <cell r="AJ548">
            <v>0</v>
          </cell>
          <cell r="AK548">
            <v>0</v>
          </cell>
          <cell r="AL548">
            <v>0</v>
          </cell>
          <cell r="AM548">
            <v>1501.5000000000002</v>
          </cell>
          <cell r="AN548">
            <v>1501.5</v>
          </cell>
          <cell r="AO548">
            <v>1</v>
          </cell>
        </row>
        <row r="549">
          <cell r="B549" t="str">
            <v>09HB3313551</v>
          </cell>
          <cell r="C549" t="str">
            <v>09HB331355</v>
          </cell>
          <cell r="D549" t="str">
            <v>ABR-19</v>
          </cell>
          <cell r="E549">
            <v>1</v>
          </cell>
          <cell r="F549" t="str">
            <v>2025781</v>
          </cell>
          <cell r="G549" t="str">
            <v>SR MANTENIMIENTO CORRECTIVO</v>
          </cell>
          <cell r="H549" t="str">
            <v>4002</v>
          </cell>
          <cell r="I549" t="str">
            <v>16/04/2019 17:17</v>
          </cell>
          <cell r="J549" t="str">
            <v>000207</v>
          </cell>
          <cell r="K549" t="str">
            <v>PITSS</v>
          </cell>
          <cell r="L549" t="str">
            <v>ASP</v>
          </cell>
          <cell r="M549" t="str">
            <v>CAB LOGISTICS SA DE CV</v>
          </cell>
          <cell r="N549" t="str">
            <v>AV DE LA BARRANCA LOTE No 26  A S/N</v>
          </cell>
          <cell r="O549" t="str">
            <v>Cuautitlan Izcalli-E</v>
          </cell>
          <cell r="P549">
            <v>1</v>
          </cell>
          <cell r="Q549" t="str">
            <v>METRO</v>
          </cell>
          <cell r="R549">
            <v>2693</v>
          </cell>
          <cell r="S549" t="str">
            <v>&gt;60</v>
          </cell>
          <cell r="T549" t="str">
            <v>A4 Mono MFPs</v>
          </cell>
          <cell r="U549" t="str">
            <v>A4</v>
          </cell>
          <cell r="V549" t="str">
            <v>Ciudad principal</v>
          </cell>
          <cell r="W549" t="str">
            <v>1-&gt;60</v>
          </cell>
          <cell r="X549">
            <v>1.05</v>
          </cell>
          <cell r="Y549">
            <v>0</v>
          </cell>
          <cell r="Z549">
            <v>1</v>
          </cell>
          <cell r="AA549">
            <v>2.2200000000000002</v>
          </cell>
          <cell r="AB549">
            <v>5</v>
          </cell>
          <cell r="AC549">
            <v>0.44400000000000006</v>
          </cell>
          <cell r="AD549">
            <v>0</v>
          </cell>
          <cell r="AE549">
            <v>0</v>
          </cell>
          <cell r="AF549">
            <v>43572</v>
          </cell>
          <cell r="AG549">
            <v>43573</v>
          </cell>
          <cell r="AH549">
            <v>1</v>
          </cell>
          <cell r="AI549" t="str">
            <v>0-1 día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1</v>
          </cell>
        </row>
        <row r="550">
          <cell r="B550" t="str">
            <v>0BG09667451</v>
          </cell>
          <cell r="C550" t="str">
            <v>0BG0966745</v>
          </cell>
          <cell r="D550" t="str">
            <v>ABR-19</v>
          </cell>
          <cell r="E550">
            <v>1</v>
          </cell>
          <cell r="F550" t="str">
            <v>2025255</v>
          </cell>
          <cell r="G550" t="str">
            <v>SR MANTENIMIENTO CORRECTIVO</v>
          </cell>
          <cell r="H550" t="str">
            <v>4310</v>
          </cell>
          <cell r="I550" t="str">
            <v>15/04/2019 15:56</v>
          </cell>
          <cell r="J550" t="str">
            <v>800183</v>
          </cell>
          <cell r="K550" t="str">
            <v>PITSS</v>
          </cell>
          <cell r="L550" t="str">
            <v>ASP</v>
          </cell>
          <cell r="M550" t="str">
            <v>OFFICE DEPOT DE MEXICO SA DE CV</v>
          </cell>
          <cell r="N550" t="str">
            <v>CENTRO COMERCIAL REAL CENTER AV SANTA MARGARITA No</v>
          </cell>
          <cell r="O550" t="str">
            <v>Zapopan-JAL</v>
          </cell>
          <cell r="P550">
            <v>0</v>
          </cell>
          <cell r="Q550" t="str">
            <v>INTERIOR</v>
          </cell>
          <cell r="R550">
            <v>18</v>
          </cell>
          <cell r="S550" t="str">
            <v>Entre 16 y 30</v>
          </cell>
          <cell r="T550" t="str">
            <v>Light Production Digital Business</v>
          </cell>
          <cell r="U550" t="str">
            <v>Entry Production</v>
          </cell>
          <cell r="V550" t="str">
            <v>Ciudad principal</v>
          </cell>
          <cell r="W550" t="str">
            <v>3-Entre 16 y 30</v>
          </cell>
          <cell r="X550">
            <v>1.05</v>
          </cell>
          <cell r="Y550">
            <v>1651.6500000000003</v>
          </cell>
          <cell r="Z550">
            <v>1</v>
          </cell>
          <cell r="AA550">
            <v>1.57</v>
          </cell>
          <cell r="AB550">
            <v>4</v>
          </cell>
          <cell r="AC550">
            <v>0.39250000000000002</v>
          </cell>
          <cell r="AD550">
            <v>0</v>
          </cell>
          <cell r="AE550">
            <v>0</v>
          </cell>
          <cell r="AF550">
            <v>43572</v>
          </cell>
          <cell r="AG550">
            <v>43573</v>
          </cell>
          <cell r="AH550">
            <v>1</v>
          </cell>
          <cell r="AI550" t="str">
            <v>0-1 día</v>
          </cell>
          <cell r="AJ550">
            <v>0</v>
          </cell>
          <cell r="AK550">
            <v>0</v>
          </cell>
          <cell r="AL550">
            <v>0</v>
          </cell>
          <cell r="AM550">
            <v>1651.6500000000003</v>
          </cell>
          <cell r="AN550">
            <v>1651.65</v>
          </cell>
          <cell r="AO550">
            <v>1</v>
          </cell>
        </row>
        <row r="551">
          <cell r="B551" t="str">
            <v>0A4T5581662</v>
          </cell>
          <cell r="C551" t="str">
            <v>0A4T558166</v>
          </cell>
          <cell r="D551" t="str">
            <v>ABR-19</v>
          </cell>
          <cell r="E551">
            <v>1</v>
          </cell>
          <cell r="F551" t="str">
            <v>2026321</v>
          </cell>
          <cell r="G551" t="str">
            <v>SR MANTENIMIENTO CORRECTIVO</v>
          </cell>
          <cell r="H551" t="str">
            <v>3611</v>
          </cell>
          <cell r="I551" t="str">
            <v>17/04/2019 13:23</v>
          </cell>
          <cell r="J551" t="str">
            <v>800197</v>
          </cell>
          <cell r="K551" t="str">
            <v>PITSS</v>
          </cell>
          <cell r="L551" t="str">
            <v>ASP</v>
          </cell>
          <cell r="M551" t="str">
            <v>OPERADORA OMX SA DE CV</v>
          </cell>
          <cell r="N551" t="str">
            <v>AV SALVADOR NAVA MARTINEZ 3115</v>
          </cell>
          <cell r="O551" t="str">
            <v>SAN LUIS POTOSI-SLP</v>
          </cell>
          <cell r="P551">
            <v>0</v>
          </cell>
          <cell r="Q551" t="str">
            <v>INTERIOR</v>
          </cell>
          <cell r="R551">
            <v>7</v>
          </cell>
          <cell r="S551" t="str">
            <v>Entre 7 y 15</v>
          </cell>
          <cell r="T551" t="str">
            <v>Entry Mono Printers</v>
          </cell>
          <cell r="U551" t="str">
            <v>A4</v>
          </cell>
          <cell r="V551" t="str">
            <v>Ciudad principal</v>
          </cell>
          <cell r="W551" t="str">
            <v>1-Entre 7 y 15</v>
          </cell>
          <cell r="X551">
            <v>0</v>
          </cell>
          <cell r="Y551">
            <v>0</v>
          </cell>
          <cell r="Z551">
            <v>1</v>
          </cell>
          <cell r="AA551">
            <v>4.12</v>
          </cell>
          <cell r="AB551">
            <v>5</v>
          </cell>
          <cell r="AC551">
            <v>0.82400000000000007</v>
          </cell>
          <cell r="AD551">
            <v>0</v>
          </cell>
          <cell r="AE551">
            <v>0</v>
          </cell>
          <cell r="AF551">
            <v>43572</v>
          </cell>
          <cell r="AG551">
            <v>43573</v>
          </cell>
          <cell r="AH551">
            <v>1</v>
          </cell>
          <cell r="AI551" t="str">
            <v>0-1 día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750.75</v>
          </cell>
          <cell r="AO551">
            <v>2</v>
          </cell>
        </row>
        <row r="552">
          <cell r="B552" t="str">
            <v>0PW49802651</v>
          </cell>
          <cell r="C552" t="str">
            <v>0PW4980265</v>
          </cell>
          <cell r="D552" t="str">
            <v>ABR-19</v>
          </cell>
          <cell r="E552">
            <v>1</v>
          </cell>
          <cell r="F552" t="str">
            <v>2025249</v>
          </cell>
          <cell r="G552" t="str">
            <v>SR MANTENIMIENTO CORRECTIVO</v>
          </cell>
          <cell r="H552" t="str">
            <v>7142</v>
          </cell>
          <cell r="I552" t="str">
            <v>15/04/2019 15:50</v>
          </cell>
          <cell r="J552" t="str">
            <v>800183</v>
          </cell>
          <cell r="K552" t="str">
            <v>PITSS</v>
          </cell>
          <cell r="L552" t="str">
            <v>ASP</v>
          </cell>
          <cell r="M552" t="str">
            <v>OFFICE DEPOT DE MEXICO SA DE CV</v>
          </cell>
          <cell r="N552" t="str">
            <v>CENTRO COMERCIAL REAL CENTER AV SANTA MARGARITA No</v>
          </cell>
          <cell r="O552" t="str">
            <v>Zapopan-JAL</v>
          </cell>
          <cell r="P552">
            <v>0</v>
          </cell>
          <cell r="Q552" t="str">
            <v>INTERIOR</v>
          </cell>
          <cell r="R552">
            <v>34</v>
          </cell>
          <cell r="S552" t="str">
            <v>Entre 31 y 60</v>
          </cell>
          <cell r="T552" t="str">
            <v>WF Mono Systems and Legacy Color</v>
          </cell>
          <cell r="U552" t="str">
            <v>WF</v>
          </cell>
          <cell r="V552" t="str">
            <v>Ciudad principal</v>
          </cell>
          <cell r="W552" t="str">
            <v>3-Entre 31 y 60</v>
          </cell>
          <cell r="X552">
            <v>1.1000000000000001</v>
          </cell>
          <cell r="Y552">
            <v>1730.3000000000004</v>
          </cell>
          <cell r="Z552">
            <v>1</v>
          </cell>
          <cell r="AA552">
            <v>3.17</v>
          </cell>
          <cell r="AB552">
            <v>4</v>
          </cell>
          <cell r="AC552">
            <v>0.79249999999999998</v>
          </cell>
          <cell r="AD552">
            <v>0</v>
          </cell>
          <cell r="AE552">
            <v>0</v>
          </cell>
          <cell r="AF552">
            <v>43572</v>
          </cell>
          <cell r="AG552">
            <v>43573</v>
          </cell>
          <cell r="AH552">
            <v>1</v>
          </cell>
          <cell r="AI552" t="str">
            <v>0-1 día</v>
          </cell>
          <cell r="AJ552">
            <v>0</v>
          </cell>
          <cell r="AK552">
            <v>0</v>
          </cell>
          <cell r="AL552">
            <v>0</v>
          </cell>
          <cell r="AM552">
            <v>1730.3000000000004</v>
          </cell>
          <cell r="AN552">
            <v>1573</v>
          </cell>
          <cell r="AO552">
            <v>1</v>
          </cell>
        </row>
        <row r="553">
          <cell r="B553" t="str">
            <v>0E2B6569171</v>
          </cell>
          <cell r="C553" t="str">
            <v>0E2B656917</v>
          </cell>
          <cell r="D553" t="str">
            <v>ABR-19</v>
          </cell>
          <cell r="E553">
            <v>1</v>
          </cell>
          <cell r="F553" t="str">
            <v>2026323</v>
          </cell>
          <cell r="G553" t="str">
            <v>SR MANTENIMIENTO CORRECTIVO</v>
          </cell>
          <cell r="H553" t="str">
            <v>0070</v>
          </cell>
          <cell r="I553" t="str">
            <v>17/04/2019 13:29</v>
          </cell>
          <cell r="J553" t="str">
            <v>500018</v>
          </cell>
          <cell r="K553" t="str">
            <v>PITSS</v>
          </cell>
          <cell r="L553" t="str">
            <v>ASP</v>
          </cell>
          <cell r="M553" t="str">
            <v>OFFICE DEPOT DE MEXICO SA DE CV</v>
          </cell>
          <cell r="N553" t="str">
            <v>BLV FELIPE PESCADOR 1902 ESQ PEDRO</v>
          </cell>
          <cell r="O553" t="str">
            <v>DURANGO-DGO</v>
          </cell>
          <cell r="P553">
            <v>0</v>
          </cell>
          <cell r="Q553" t="str">
            <v>INTERIOR</v>
          </cell>
          <cell r="R553">
            <v>43</v>
          </cell>
          <cell r="S553" t="str">
            <v>Entre 31 y 60</v>
          </cell>
          <cell r="T553" t="str">
            <v>Entry Production Color Low/Mid</v>
          </cell>
          <cell r="U553" t="str">
            <v>Entry Production</v>
          </cell>
          <cell r="V553" t="str">
            <v>Ciudad principal</v>
          </cell>
          <cell r="W553" t="str">
            <v>3-Entre 31 y 60</v>
          </cell>
          <cell r="X553">
            <v>1.1000000000000001</v>
          </cell>
          <cell r="Y553">
            <v>1730.3000000000004</v>
          </cell>
          <cell r="Z553">
            <v>1</v>
          </cell>
          <cell r="AA553">
            <v>1.9</v>
          </cell>
          <cell r="AB553">
            <v>4</v>
          </cell>
          <cell r="AC553">
            <v>0.47499999999999998</v>
          </cell>
          <cell r="AD553">
            <v>0</v>
          </cell>
          <cell r="AE553">
            <v>0</v>
          </cell>
          <cell r="AF553">
            <v>43572</v>
          </cell>
          <cell r="AG553">
            <v>43573</v>
          </cell>
          <cell r="AH553">
            <v>1</v>
          </cell>
          <cell r="AI553" t="str">
            <v>0-1 día</v>
          </cell>
          <cell r="AJ553">
            <v>0</v>
          </cell>
          <cell r="AK553">
            <v>0</v>
          </cell>
          <cell r="AL553">
            <v>0</v>
          </cell>
          <cell r="AM553">
            <v>1730.3000000000004</v>
          </cell>
          <cell r="AN553">
            <v>1730.3</v>
          </cell>
          <cell r="AO553">
            <v>1</v>
          </cell>
        </row>
        <row r="554">
          <cell r="B554" t="str">
            <v>0X760928421</v>
          </cell>
          <cell r="C554" t="str">
            <v>0X76092842</v>
          </cell>
          <cell r="D554" t="str">
            <v>ABR-19</v>
          </cell>
          <cell r="E554">
            <v>1</v>
          </cell>
          <cell r="F554" t="str">
            <v>2026317</v>
          </cell>
          <cell r="G554" t="str">
            <v>SR MANTENIMIENTO CORRECTIVO</v>
          </cell>
          <cell r="H554" t="str">
            <v>5955</v>
          </cell>
          <cell r="I554" t="str">
            <v>17/04/2019 13:20</v>
          </cell>
          <cell r="J554" t="str">
            <v>800200</v>
          </cell>
          <cell r="K554" t="str">
            <v>PITSS</v>
          </cell>
          <cell r="L554" t="str">
            <v>ASP</v>
          </cell>
          <cell r="M554" t="str">
            <v>DHL EXPRESS MEXICO SA DE CV</v>
          </cell>
          <cell r="N554" t="str">
            <v>ALMACEN FISCALIZADO No 1</v>
          </cell>
          <cell r="O554" t="str">
            <v>Jalisco-JAL</v>
          </cell>
          <cell r="P554">
            <v>0</v>
          </cell>
          <cell r="Q554" t="str">
            <v>INTERIOR</v>
          </cell>
          <cell r="R554">
            <v>180</v>
          </cell>
          <cell r="S554" t="str">
            <v>&gt;60</v>
          </cell>
          <cell r="T554" t="str">
            <v>Departmental Digital</v>
          </cell>
          <cell r="U554" t="str">
            <v>A3</v>
          </cell>
          <cell r="V554" t="str">
            <v>Ciudad principal</v>
          </cell>
          <cell r="W554" t="str">
            <v>2-&gt;60</v>
          </cell>
          <cell r="X554">
            <v>1.1000000000000001</v>
          </cell>
          <cell r="Y554">
            <v>1501.5000000000002</v>
          </cell>
          <cell r="Z554">
            <v>1</v>
          </cell>
          <cell r="AA554">
            <v>1.8</v>
          </cell>
          <cell r="AB554">
            <v>5</v>
          </cell>
          <cell r="AC554">
            <v>0.36</v>
          </cell>
          <cell r="AD554">
            <v>0</v>
          </cell>
          <cell r="AE554">
            <v>0</v>
          </cell>
          <cell r="AF554">
            <v>43572</v>
          </cell>
          <cell r="AG554">
            <v>43573</v>
          </cell>
          <cell r="AH554">
            <v>1</v>
          </cell>
          <cell r="AI554" t="str">
            <v>0-1 día</v>
          </cell>
          <cell r="AJ554">
            <v>0</v>
          </cell>
          <cell r="AK554">
            <v>0</v>
          </cell>
          <cell r="AL554">
            <v>0</v>
          </cell>
          <cell r="AM554">
            <v>1501.5000000000002</v>
          </cell>
          <cell r="AN554">
            <v>1501.5</v>
          </cell>
          <cell r="AO554">
            <v>1</v>
          </cell>
        </row>
        <row r="555">
          <cell r="B555" t="str">
            <v>09HB3259091</v>
          </cell>
          <cell r="C555" t="str">
            <v>09HB325909</v>
          </cell>
          <cell r="D555" t="str">
            <v>ABR-19</v>
          </cell>
          <cell r="E555">
            <v>1</v>
          </cell>
          <cell r="F555" t="str">
            <v>2026245</v>
          </cell>
          <cell r="G555" t="str">
            <v>SR MANTENIMIENTO CORRECTIVO</v>
          </cell>
          <cell r="H555" t="str">
            <v>4002</v>
          </cell>
          <cell r="I555" t="str">
            <v>17/04/2019 11:31</v>
          </cell>
          <cell r="J555" t="str">
            <v>500036</v>
          </cell>
          <cell r="K555" t="str">
            <v>PITSS</v>
          </cell>
          <cell r="L555" t="str">
            <v>ASP</v>
          </cell>
          <cell r="M555" t="str">
            <v>AT&amp;T COMUNICACIONES DIGITALES S DE RL DE CV</v>
          </cell>
          <cell r="N555" t="str">
            <v>CARR MIGUEL ALEMAN KM 14.2 LOC  13 14 15 Y 16</v>
          </cell>
          <cell r="O555" t="str">
            <v>APODACA-NL</v>
          </cell>
          <cell r="P555">
            <v>0</v>
          </cell>
          <cell r="Q555" t="str">
            <v>INTERIOR</v>
          </cell>
          <cell r="R555">
            <v>91</v>
          </cell>
          <cell r="S555" t="str">
            <v>&gt;60</v>
          </cell>
          <cell r="T555" t="str">
            <v>A4 Mono MFPs</v>
          </cell>
          <cell r="U555" t="str">
            <v>A4</v>
          </cell>
          <cell r="V555" t="str">
            <v>Otras</v>
          </cell>
          <cell r="W555" t="str">
            <v>1-&gt;60</v>
          </cell>
          <cell r="X555">
            <v>1.05</v>
          </cell>
          <cell r="Y555">
            <v>750.75000000000011</v>
          </cell>
          <cell r="Z555">
            <v>1</v>
          </cell>
          <cell r="AA555">
            <v>4.2</v>
          </cell>
          <cell r="AB555">
            <v>9</v>
          </cell>
          <cell r="AC555">
            <v>0.46666666666666667</v>
          </cell>
          <cell r="AD555">
            <v>0</v>
          </cell>
          <cell r="AE555">
            <v>0</v>
          </cell>
          <cell r="AF555">
            <v>43572</v>
          </cell>
          <cell r="AG555">
            <v>43573</v>
          </cell>
          <cell r="AH555">
            <v>1</v>
          </cell>
          <cell r="AI555" t="str">
            <v>0-1 día</v>
          </cell>
          <cell r="AJ555">
            <v>0</v>
          </cell>
          <cell r="AK555">
            <v>0</v>
          </cell>
          <cell r="AL555">
            <v>0</v>
          </cell>
          <cell r="AM555">
            <v>750.75000000000011</v>
          </cell>
          <cell r="AN555">
            <v>750.75</v>
          </cell>
          <cell r="AO555">
            <v>1</v>
          </cell>
        </row>
        <row r="556">
          <cell r="B556" t="str">
            <v>0B2R0900612</v>
          </cell>
          <cell r="C556" t="str">
            <v>0B2R090061</v>
          </cell>
          <cell r="D556" t="str">
            <v>ABR-19</v>
          </cell>
          <cell r="E556">
            <v>1</v>
          </cell>
          <cell r="F556" t="str">
            <v>2026129</v>
          </cell>
          <cell r="G556" t="str">
            <v>SR MANTENIMIENTO CORRECTIVO</v>
          </cell>
          <cell r="H556" t="str">
            <v>8680</v>
          </cell>
          <cell r="I556" t="str">
            <v>17/04/2019 09:57</v>
          </cell>
          <cell r="J556" t="str">
            <v>500083</v>
          </cell>
          <cell r="K556" t="str">
            <v>PITSS</v>
          </cell>
          <cell r="L556" t="str">
            <v>ASP</v>
          </cell>
          <cell r="M556" t="str">
            <v>SOLTAR IMPRESORES SA DE CV</v>
          </cell>
          <cell r="N556" t="str">
            <v>CARLOS SALAZAR No 729</v>
          </cell>
          <cell r="O556" t="str">
            <v>Monterrey-NL</v>
          </cell>
          <cell r="P556">
            <v>0</v>
          </cell>
          <cell r="Q556" t="str">
            <v>INTERIOR</v>
          </cell>
          <cell r="R556">
            <v>9</v>
          </cell>
          <cell r="S556" t="str">
            <v>Entre 7 y 15</v>
          </cell>
          <cell r="T556" t="str">
            <v>Entry Production Color Low/Mid</v>
          </cell>
          <cell r="U556" t="str">
            <v>Entry Production</v>
          </cell>
          <cell r="V556" t="str">
            <v>Ciudad principal</v>
          </cell>
          <cell r="W556" t="str">
            <v>3-Entre 7 y 15</v>
          </cell>
          <cell r="X556">
            <v>0.8</v>
          </cell>
          <cell r="Y556">
            <v>1258.4000000000003</v>
          </cell>
          <cell r="Z556">
            <v>1</v>
          </cell>
          <cell r="AA556">
            <v>1.55</v>
          </cell>
          <cell r="AB556">
            <v>4</v>
          </cell>
          <cell r="AC556">
            <v>0.38750000000000001</v>
          </cell>
          <cell r="AD556">
            <v>0</v>
          </cell>
          <cell r="AE556">
            <v>0</v>
          </cell>
          <cell r="AF556">
            <v>43572</v>
          </cell>
          <cell r="AG556">
            <v>43573</v>
          </cell>
          <cell r="AH556">
            <v>1</v>
          </cell>
          <cell r="AI556" t="str">
            <v>0-1 día</v>
          </cell>
          <cell r="AJ556">
            <v>0</v>
          </cell>
          <cell r="AK556">
            <v>0</v>
          </cell>
          <cell r="AL556">
            <v>0</v>
          </cell>
          <cell r="AM556">
            <v>1258.4000000000003</v>
          </cell>
          <cell r="AN556">
            <v>1651.65</v>
          </cell>
          <cell r="AO556">
            <v>2</v>
          </cell>
        </row>
        <row r="557">
          <cell r="B557" t="str">
            <v>0MX47773971</v>
          </cell>
          <cell r="C557" t="str">
            <v>0MX4777397</v>
          </cell>
          <cell r="D557" t="str">
            <v>ABR-19</v>
          </cell>
          <cell r="E557">
            <v>1</v>
          </cell>
          <cell r="F557" t="str">
            <v>2023025</v>
          </cell>
          <cell r="G557" t="str">
            <v>SR MANTENIMIENTO CORRECTIVO</v>
          </cell>
          <cell r="H557" t="str">
            <v>7845</v>
          </cell>
          <cell r="I557" t="str">
            <v>10/04/2019 12:29</v>
          </cell>
          <cell r="J557" t="str">
            <v>500156</v>
          </cell>
          <cell r="K557" t="str">
            <v>PITSS</v>
          </cell>
          <cell r="L557" t="str">
            <v>ASP</v>
          </cell>
          <cell r="M557" t="str">
            <v>TECNOLOGIA DE ILUMINACION AUTOMOTRIZ SA DE CV</v>
          </cell>
          <cell r="N557" t="str">
            <v>AV HERMANOS ESCOBAR No 6965 ESQ RAFAEL PEREZ SERNA</v>
          </cell>
          <cell r="O557" t="str">
            <v>Ciudad Juarez-CHIH</v>
          </cell>
          <cell r="P557">
            <v>0</v>
          </cell>
          <cell r="Q557" t="str">
            <v>INTERIOR</v>
          </cell>
          <cell r="R557">
            <v>155</v>
          </cell>
          <cell r="S557" t="str">
            <v>&gt;60</v>
          </cell>
          <cell r="T557" t="str">
            <v>A3 Office Color Laser MFPs</v>
          </cell>
          <cell r="U557" t="str">
            <v>A3</v>
          </cell>
          <cell r="V557" t="str">
            <v>Ciudad principal</v>
          </cell>
          <cell r="W557" t="str">
            <v>2-&gt;60</v>
          </cell>
          <cell r="X557">
            <v>1.1000000000000001</v>
          </cell>
          <cell r="Y557">
            <v>1501.5000000000002</v>
          </cell>
          <cell r="Z557">
            <v>1</v>
          </cell>
          <cell r="AA557">
            <v>1.69</v>
          </cell>
          <cell r="AB557">
            <v>5</v>
          </cell>
          <cell r="AC557">
            <v>0.33799999999999997</v>
          </cell>
          <cell r="AD557">
            <v>0</v>
          </cell>
          <cell r="AE557">
            <v>0</v>
          </cell>
          <cell r="AF557">
            <v>43572</v>
          </cell>
          <cell r="AG557">
            <v>43573</v>
          </cell>
          <cell r="AH557">
            <v>1</v>
          </cell>
          <cell r="AI557" t="str">
            <v>0-1 día</v>
          </cell>
          <cell r="AJ557">
            <v>0</v>
          </cell>
          <cell r="AK557">
            <v>0</v>
          </cell>
          <cell r="AL557">
            <v>0</v>
          </cell>
          <cell r="AM557">
            <v>1501.5000000000002</v>
          </cell>
          <cell r="AN557">
            <v>1501.5</v>
          </cell>
          <cell r="AO557">
            <v>1</v>
          </cell>
        </row>
        <row r="558">
          <cell r="B558" t="str">
            <v>0BG29411432</v>
          </cell>
          <cell r="C558" t="str">
            <v>0BG2941143</v>
          </cell>
          <cell r="D558" t="str">
            <v>ABR-19</v>
          </cell>
          <cell r="E558">
            <v>1</v>
          </cell>
          <cell r="F558" t="str">
            <v>2024789</v>
          </cell>
          <cell r="G558" t="str">
            <v>SR MANTENIMIENTO CORRECTIVO</v>
          </cell>
          <cell r="H558" t="str">
            <v>4395</v>
          </cell>
          <cell r="I558" t="str">
            <v>15/04/2019 08:01</v>
          </cell>
          <cell r="J558" t="str">
            <v>500093</v>
          </cell>
          <cell r="K558" t="str">
            <v>PITSS</v>
          </cell>
          <cell r="L558" t="str">
            <v>ASP</v>
          </cell>
          <cell r="M558" t="str">
            <v>OFFICE DEPOT DE MEXICO SA DE CV</v>
          </cell>
          <cell r="N558" t="str">
            <v>BLV 15 DE SEP 4243</v>
          </cell>
          <cell r="O558" t="str">
            <v>NUEVO LAREDO-TAM</v>
          </cell>
          <cell r="P558">
            <v>0</v>
          </cell>
          <cell r="Q558" t="str">
            <v>INTERIOR</v>
          </cell>
          <cell r="R558">
            <v>7</v>
          </cell>
          <cell r="S558" t="str">
            <v>Entre 7 y 15</v>
          </cell>
          <cell r="T558" t="str">
            <v>Light Production Digital Business</v>
          </cell>
          <cell r="U558" t="str">
            <v>Entry Production</v>
          </cell>
          <cell r="V558" t="str">
            <v>Ciudad principal</v>
          </cell>
          <cell r="W558" t="str">
            <v>3-Entre 7 y 15</v>
          </cell>
          <cell r="X558">
            <v>0.8</v>
          </cell>
          <cell r="Y558">
            <v>1258.4000000000003</v>
          </cell>
          <cell r="Z558">
            <v>1</v>
          </cell>
          <cell r="AA558">
            <v>1.25</v>
          </cell>
          <cell r="AB558">
            <v>4</v>
          </cell>
          <cell r="AC558">
            <v>0.3125</v>
          </cell>
          <cell r="AD558">
            <v>0</v>
          </cell>
          <cell r="AE558">
            <v>0</v>
          </cell>
          <cell r="AF558">
            <v>43572</v>
          </cell>
          <cell r="AG558">
            <v>43573</v>
          </cell>
          <cell r="AH558">
            <v>1</v>
          </cell>
          <cell r="AI558" t="str">
            <v>0-1 día</v>
          </cell>
          <cell r="AJ558">
            <v>0</v>
          </cell>
          <cell r="AK558">
            <v>0</v>
          </cell>
          <cell r="AL558">
            <v>0</v>
          </cell>
          <cell r="AM558">
            <v>1258.4000000000003</v>
          </cell>
          <cell r="AN558">
            <v>1651.65</v>
          </cell>
          <cell r="AO558">
            <v>3</v>
          </cell>
        </row>
        <row r="559">
          <cell r="B559" t="str">
            <v>0AE95739351</v>
          </cell>
          <cell r="C559" t="str">
            <v>0AE9573935</v>
          </cell>
          <cell r="D559" t="str">
            <v>ABR-19</v>
          </cell>
          <cell r="E559">
            <v>1</v>
          </cell>
          <cell r="F559" t="str">
            <v>2026369</v>
          </cell>
          <cell r="G559" t="str">
            <v>SR MANTENIMIENTO CORRECTIVO</v>
          </cell>
          <cell r="H559" t="str">
            <v>5326</v>
          </cell>
          <cell r="I559" t="str">
            <v>17/04/2019 14:21</v>
          </cell>
          <cell r="J559" t="str">
            <v>500157</v>
          </cell>
          <cell r="K559" t="str">
            <v>PITSS</v>
          </cell>
          <cell r="L559" t="str">
            <v>ASP</v>
          </cell>
          <cell r="M559" t="str">
            <v>TECNOLOGIA DE ILUMINACION AUTOMOTRIZ SA DE CV</v>
          </cell>
          <cell r="N559" t="str">
            <v>AV HERMANOS ESCOBAR No 6965 ESQ RAFAEL PEREZ SERNA</v>
          </cell>
          <cell r="O559" t="str">
            <v>Ciudad Juarez-CHIH</v>
          </cell>
          <cell r="P559">
            <v>0</v>
          </cell>
          <cell r="Q559" t="str">
            <v>INTERIOR</v>
          </cell>
          <cell r="R559">
            <v>324</v>
          </cell>
          <cell r="S559" t="str">
            <v>&gt;60</v>
          </cell>
          <cell r="T559" t="str">
            <v>Office Digital</v>
          </cell>
          <cell r="U559" t="str">
            <v>A3</v>
          </cell>
          <cell r="V559" t="str">
            <v>Ciudad principal</v>
          </cell>
          <cell r="W559" t="str">
            <v>2-&gt;60</v>
          </cell>
          <cell r="X559">
            <v>1.1000000000000001</v>
          </cell>
          <cell r="Y559">
            <v>1501.5000000000002</v>
          </cell>
          <cell r="Z559">
            <v>1</v>
          </cell>
          <cell r="AA559">
            <v>0.15</v>
          </cell>
          <cell r="AB559">
            <v>5</v>
          </cell>
          <cell r="AC559">
            <v>0.03</v>
          </cell>
          <cell r="AD559">
            <v>0</v>
          </cell>
          <cell r="AE559">
            <v>0</v>
          </cell>
          <cell r="AF559">
            <v>43572</v>
          </cell>
          <cell r="AG559">
            <v>43573</v>
          </cell>
          <cell r="AH559">
            <v>1</v>
          </cell>
          <cell r="AI559" t="str">
            <v>0-1 día</v>
          </cell>
          <cell r="AJ559">
            <v>0</v>
          </cell>
          <cell r="AK559">
            <v>0</v>
          </cell>
          <cell r="AL559">
            <v>0</v>
          </cell>
          <cell r="AM559">
            <v>1501.5000000000002</v>
          </cell>
          <cell r="AN559">
            <v>0</v>
          </cell>
          <cell r="AO559">
            <v>1</v>
          </cell>
        </row>
        <row r="560">
          <cell r="B560" t="str">
            <v>09HB3332531</v>
          </cell>
          <cell r="C560" t="str">
            <v>09HB333253</v>
          </cell>
          <cell r="D560" t="str">
            <v>ABR-19</v>
          </cell>
          <cell r="E560">
            <v>1</v>
          </cell>
          <cell r="F560" t="str">
            <v>2024963</v>
          </cell>
          <cell r="G560" t="str">
            <v>SR MANTENIMIENTO CORRECTIVO</v>
          </cell>
          <cell r="H560" t="str">
            <v>4002</v>
          </cell>
          <cell r="I560" t="str">
            <v>15/04/2019 10:47</v>
          </cell>
          <cell r="J560" t="str">
            <v>800186</v>
          </cell>
          <cell r="K560" t="str">
            <v>PITSS</v>
          </cell>
          <cell r="L560" t="str">
            <v>ASP</v>
          </cell>
          <cell r="M560" t="str">
            <v>GALAZ YAMAZAKI RUIZ URQUIZA SC</v>
          </cell>
          <cell r="N560" t="str">
            <v>AV TECNOLOGICO No 100 - 901</v>
          </cell>
          <cell r="O560" t="str">
            <v>Queretaro-QRO</v>
          </cell>
          <cell r="P560">
            <v>0</v>
          </cell>
          <cell r="Q560" t="str">
            <v>INTERIOR</v>
          </cell>
          <cell r="R560">
            <v>167</v>
          </cell>
          <cell r="S560" t="str">
            <v>&gt;60</v>
          </cell>
          <cell r="T560" t="str">
            <v>A4 Mono MFPs</v>
          </cell>
          <cell r="U560" t="str">
            <v>A4</v>
          </cell>
          <cell r="V560" t="str">
            <v>Ciudad principal</v>
          </cell>
          <cell r="W560" t="str">
            <v>1-&gt;60</v>
          </cell>
          <cell r="X560">
            <v>1.05</v>
          </cell>
          <cell r="Y560">
            <v>750.75000000000011</v>
          </cell>
          <cell r="Z560">
            <v>1</v>
          </cell>
          <cell r="AA560">
            <v>0.99000000000000021</v>
          </cell>
          <cell r="AB560">
            <v>5</v>
          </cell>
          <cell r="AC560">
            <v>0.19800000000000004</v>
          </cell>
          <cell r="AD560">
            <v>0</v>
          </cell>
          <cell r="AE560">
            <v>0</v>
          </cell>
          <cell r="AF560">
            <v>43572</v>
          </cell>
          <cell r="AG560">
            <v>43573</v>
          </cell>
          <cell r="AH560">
            <v>1</v>
          </cell>
          <cell r="AI560" t="str">
            <v>0-1 día</v>
          </cell>
          <cell r="AJ560">
            <v>0</v>
          </cell>
          <cell r="AK560">
            <v>0</v>
          </cell>
          <cell r="AL560">
            <v>0</v>
          </cell>
          <cell r="AM560">
            <v>750.75000000000011</v>
          </cell>
          <cell r="AN560">
            <v>429</v>
          </cell>
          <cell r="AO560">
            <v>1</v>
          </cell>
        </row>
        <row r="561">
          <cell r="B561" t="str">
            <v>0E2B6540802</v>
          </cell>
          <cell r="C561" t="str">
            <v>0E2B654080</v>
          </cell>
          <cell r="D561" t="str">
            <v>ABR-19</v>
          </cell>
          <cell r="E561">
            <v>1</v>
          </cell>
          <cell r="F561" t="str">
            <v>2025811</v>
          </cell>
          <cell r="G561" t="str">
            <v>SR INSTALACION CAMBIO DE LUGAR</v>
          </cell>
          <cell r="H561" t="str">
            <v>0070</v>
          </cell>
          <cell r="I561" t="str">
            <v>17/04/2019 00:31</v>
          </cell>
          <cell r="J561" t="str">
            <v>800186</v>
          </cell>
          <cell r="K561" t="str">
            <v>PITSS</v>
          </cell>
          <cell r="L561" t="str">
            <v>ASP</v>
          </cell>
          <cell r="M561" t="str">
            <v>OFFICE DEPOT DE MEXICO SA DE CV</v>
          </cell>
          <cell r="N561" t="str">
            <v>ANILLO VIAL II JUNIPERO SERRA NO. 21260 PAD.5 CENT</v>
          </cell>
          <cell r="O561" t="str">
            <v>Queretaro-QRO</v>
          </cell>
          <cell r="P561">
            <v>0</v>
          </cell>
          <cell r="Q561" t="str">
            <v>INTERIOR</v>
          </cell>
          <cell r="R561" t="str">
            <v xml:space="preserve">  </v>
          </cell>
          <cell r="S561" t="str">
            <v>&gt;60</v>
          </cell>
          <cell r="T561" t="str">
            <v>Entry Production Color Low/Mid</v>
          </cell>
          <cell r="U561" t="str">
            <v>Entry Production</v>
          </cell>
          <cell r="V561" t="str">
            <v>Ciudad principal</v>
          </cell>
          <cell r="W561" t="str">
            <v>3-&gt;60</v>
          </cell>
          <cell r="X561">
            <v>1</v>
          </cell>
          <cell r="Y561">
            <v>1573.0000000000002</v>
          </cell>
          <cell r="Z561">
            <v>0</v>
          </cell>
          <cell r="AA561">
            <v>4</v>
          </cell>
          <cell r="AB561">
            <v>4</v>
          </cell>
          <cell r="AC561">
            <v>1</v>
          </cell>
          <cell r="AD561">
            <v>0</v>
          </cell>
          <cell r="AE561">
            <v>0</v>
          </cell>
          <cell r="AF561">
            <v>43572</v>
          </cell>
          <cell r="AG561">
            <v>43573</v>
          </cell>
          <cell r="AH561">
            <v>1</v>
          </cell>
          <cell r="AI561" t="str">
            <v>0-1 día</v>
          </cell>
          <cell r="AJ561">
            <v>0</v>
          </cell>
          <cell r="AK561">
            <v>0</v>
          </cell>
          <cell r="AL561">
            <v>0</v>
          </cell>
          <cell r="AM561">
            <v>1573.0000000000002</v>
          </cell>
          <cell r="AN561">
            <v>1573</v>
          </cell>
          <cell r="AO561">
            <v>2</v>
          </cell>
        </row>
        <row r="562">
          <cell r="B562" t="str">
            <v>09HB3313481</v>
          </cell>
          <cell r="C562" t="str">
            <v>09HB331348</v>
          </cell>
          <cell r="D562" t="str">
            <v>ABR-19</v>
          </cell>
          <cell r="E562">
            <v>1</v>
          </cell>
          <cell r="F562" t="str">
            <v>2026417</v>
          </cell>
          <cell r="G562" t="str">
            <v>SR MANTENIMIENTO CORRECTIVO</v>
          </cell>
          <cell r="H562" t="str">
            <v>4002</v>
          </cell>
          <cell r="I562" t="str">
            <v>17/04/2019 16:27</v>
          </cell>
          <cell r="J562" t="str">
            <v>000196</v>
          </cell>
          <cell r="K562" t="str">
            <v>PITSS</v>
          </cell>
          <cell r="L562" t="str">
            <v>ASP</v>
          </cell>
          <cell r="M562" t="str">
            <v>DISTRIBUIDORA INTERNACIONAL DE MEDICAMENTOS Y EQUI</v>
          </cell>
          <cell r="N562" t="str">
            <v>CALLE OLIVOS No 27 NAVE 1A CORTINA 20</v>
          </cell>
          <cell r="O562" t="str">
            <v>TLALNEPANTLA DE BAZ-</v>
          </cell>
          <cell r="P562">
            <v>1</v>
          </cell>
          <cell r="Q562" t="str">
            <v>METRO</v>
          </cell>
          <cell r="R562">
            <v>36</v>
          </cell>
          <cell r="S562" t="str">
            <v>Entre 31 y 60</v>
          </cell>
          <cell r="T562" t="str">
            <v>A4 Mono MFPs</v>
          </cell>
          <cell r="U562" t="str">
            <v>A4</v>
          </cell>
          <cell r="V562" t="str">
            <v>Ciudad principal</v>
          </cell>
          <cell r="W562" t="str">
            <v>1-Entre 31 y 60</v>
          </cell>
          <cell r="X562">
            <v>0.8</v>
          </cell>
          <cell r="Y562">
            <v>0</v>
          </cell>
          <cell r="Z562">
            <v>1</v>
          </cell>
          <cell r="AA562">
            <v>2.98</v>
          </cell>
          <cell r="AB562">
            <v>5</v>
          </cell>
          <cell r="AC562">
            <v>0.59599999999999997</v>
          </cell>
          <cell r="AD562">
            <v>0</v>
          </cell>
          <cell r="AE562">
            <v>0</v>
          </cell>
          <cell r="AF562">
            <v>43573</v>
          </cell>
          <cell r="AG562">
            <v>43573</v>
          </cell>
          <cell r="AH562">
            <v>0</v>
          </cell>
          <cell r="AI562" t="str">
            <v>0-1 día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1</v>
          </cell>
        </row>
        <row r="563">
          <cell r="B563" t="str">
            <v>0D6X4694861</v>
          </cell>
          <cell r="C563" t="str">
            <v>0D6X469486</v>
          </cell>
          <cell r="D563" t="str">
            <v>ABR-19</v>
          </cell>
          <cell r="E563">
            <v>1</v>
          </cell>
          <cell r="F563" t="str">
            <v>2025717</v>
          </cell>
          <cell r="G563" t="str">
            <v>SR MANTENIMIENTO CORRECTIVO</v>
          </cell>
          <cell r="H563" t="str">
            <v>4624</v>
          </cell>
          <cell r="I563" t="str">
            <v>16/04/2019 14:56</v>
          </cell>
          <cell r="J563" t="str">
            <v>500018</v>
          </cell>
          <cell r="K563" t="str">
            <v>PITSS</v>
          </cell>
          <cell r="L563" t="str">
            <v>ASP</v>
          </cell>
          <cell r="M563" t="str">
            <v>DELPHI AUTOMOTIVE SYSTEMS S DE RL DE CV</v>
          </cell>
          <cell r="N563" t="str">
            <v>AV MARTIRES DE SONORA 1006</v>
          </cell>
          <cell r="O563" t="str">
            <v>DURANGO-DGO</v>
          </cell>
          <cell r="P563">
            <v>0</v>
          </cell>
          <cell r="Q563" t="str">
            <v>INTERIOR</v>
          </cell>
          <cell r="R563">
            <v>50</v>
          </cell>
          <cell r="S563" t="str">
            <v>Entre 31 y 60</v>
          </cell>
          <cell r="T563" t="str">
            <v>Entry Mono Printers</v>
          </cell>
          <cell r="U563" t="str">
            <v>A4</v>
          </cell>
          <cell r="V563" t="str">
            <v>Ciudad principal</v>
          </cell>
          <cell r="W563" t="str">
            <v>1-Entre 31 y 60</v>
          </cell>
          <cell r="X563">
            <v>0.8</v>
          </cell>
          <cell r="Y563">
            <v>572.00000000000011</v>
          </cell>
          <cell r="Z563">
            <v>1</v>
          </cell>
          <cell r="AA563">
            <v>0.52</v>
          </cell>
          <cell r="AB563">
            <v>5</v>
          </cell>
          <cell r="AC563">
            <v>0.10400000000000001</v>
          </cell>
          <cell r="AD563">
            <v>0</v>
          </cell>
          <cell r="AE563">
            <v>0</v>
          </cell>
          <cell r="AF563">
            <v>43572</v>
          </cell>
          <cell r="AG563">
            <v>43573</v>
          </cell>
          <cell r="AH563">
            <v>1</v>
          </cell>
          <cell r="AI563" t="str">
            <v>0-1 día</v>
          </cell>
          <cell r="AJ563">
            <v>0</v>
          </cell>
          <cell r="AK563">
            <v>0</v>
          </cell>
          <cell r="AL563">
            <v>0</v>
          </cell>
          <cell r="AM563">
            <v>572.00000000000011</v>
          </cell>
          <cell r="AN563">
            <v>572</v>
          </cell>
          <cell r="AO563">
            <v>1</v>
          </cell>
        </row>
        <row r="564">
          <cell r="B564" t="str">
            <v>5BT7313872</v>
          </cell>
          <cell r="C564" t="str">
            <v>5BT731387</v>
          </cell>
          <cell r="D564" t="str">
            <v>ABR-19</v>
          </cell>
          <cell r="E564">
            <v>1</v>
          </cell>
          <cell r="F564" t="str">
            <v>2026401</v>
          </cell>
          <cell r="G564" t="str">
            <v>SR MANTENIMIENTO CORRECTIVO</v>
          </cell>
          <cell r="H564" t="str">
            <v>3336</v>
          </cell>
          <cell r="I564" t="str">
            <v>17/04/2019 15:00</v>
          </cell>
          <cell r="J564" t="str">
            <v>100038</v>
          </cell>
          <cell r="K564" t="str">
            <v>PITSS</v>
          </cell>
          <cell r="L564" t="str">
            <v>ASP</v>
          </cell>
          <cell r="M564" t="str">
            <v>ASOC DE COLONOS DEL CONJUNTO URBANO LOS ROBLES AC</v>
          </cell>
          <cell r="N564" t="str">
            <v>AV INDEPENDENCIA 1000</v>
          </cell>
          <cell r="O564" t="str">
            <v>LERMA-MEX</v>
          </cell>
          <cell r="P564">
            <v>0</v>
          </cell>
          <cell r="Q564" t="str">
            <v>INTERIOR</v>
          </cell>
          <cell r="R564">
            <v>13</v>
          </cell>
          <cell r="S564" t="str">
            <v>Entre 7 y 15</v>
          </cell>
          <cell r="T564" t="str">
            <v>A4 Mono MFPs</v>
          </cell>
          <cell r="U564" t="str">
            <v>A4</v>
          </cell>
          <cell r="V564" t="str">
            <v>Otras</v>
          </cell>
          <cell r="W564" t="str">
            <v>1-Entre 7 y 15</v>
          </cell>
          <cell r="X564">
            <v>0</v>
          </cell>
          <cell r="Y564">
            <v>0</v>
          </cell>
          <cell r="Z564">
            <v>1</v>
          </cell>
          <cell r="AA564">
            <v>3.18</v>
          </cell>
          <cell r="AB564">
            <v>9</v>
          </cell>
          <cell r="AC564">
            <v>0.35333333333333333</v>
          </cell>
          <cell r="AD564">
            <v>0</v>
          </cell>
          <cell r="AE564">
            <v>0</v>
          </cell>
          <cell r="AF564">
            <v>43573</v>
          </cell>
          <cell r="AG564">
            <v>43573</v>
          </cell>
          <cell r="AH564">
            <v>0</v>
          </cell>
          <cell r="AI564" t="str">
            <v>0-1 día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 t="e">
            <v>#N/A</v>
          </cell>
          <cell r="AO564">
            <v>2</v>
          </cell>
        </row>
        <row r="565">
          <cell r="B565" t="str">
            <v>0EX92834101</v>
          </cell>
          <cell r="C565" t="str">
            <v>0EX9283410</v>
          </cell>
          <cell r="D565" t="str">
            <v>ABR-19</v>
          </cell>
          <cell r="E565">
            <v>1</v>
          </cell>
          <cell r="F565" t="str">
            <v>2025651</v>
          </cell>
          <cell r="G565" t="str">
            <v>SR MANTENIMIENTO CORRECTIVO</v>
          </cell>
          <cell r="H565" t="str">
            <v>5866</v>
          </cell>
          <cell r="I565" t="str">
            <v>16/04/2019 12:28</v>
          </cell>
          <cell r="J565" t="str">
            <v>800147</v>
          </cell>
          <cell r="K565" t="str">
            <v>PITSS</v>
          </cell>
          <cell r="L565" t="str">
            <v>ASP</v>
          </cell>
          <cell r="M565" t="str">
            <v>OFFICE DEPOT DE MEXICO SA DE CV</v>
          </cell>
          <cell r="N565" t="str">
            <v>BLV JUAN ALONSO DE TORRES 1315-3</v>
          </cell>
          <cell r="O565" t="str">
            <v>LEON-GTO</v>
          </cell>
          <cell r="P565">
            <v>0</v>
          </cell>
          <cell r="Q565" t="str">
            <v>INTERIOR</v>
          </cell>
          <cell r="R565">
            <v>36</v>
          </cell>
          <cell r="S565" t="str">
            <v>Entre 31 y 60</v>
          </cell>
          <cell r="T565" t="str">
            <v>Departmental Digital</v>
          </cell>
          <cell r="U565" t="str">
            <v>A3</v>
          </cell>
          <cell r="V565" t="str">
            <v>Ciudad principal</v>
          </cell>
          <cell r="W565" t="str">
            <v>2-Entre 31 y 60</v>
          </cell>
          <cell r="X565">
            <v>1.05</v>
          </cell>
          <cell r="Y565">
            <v>1433.25</v>
          </cell>
          <cell r="Z565">
            <v>1</v>
          </cell>
          <cell r="AA565">
            <v>2.4300000000000002</v>
          </cell>
          <cell r="AB565">
            <v>5</v>
          </cell>
          <cell r="AC565">
            <v>0.48600000000000004</v>
          </cell>
          <cell r="AD565">
            <v>0</v>
          </cell>
          <cell r="AE565">
            <v>0</v>
          </cell>
          <cell r="AF565">
            <v>43573</v>
          </cell>
          <cell r="AG565">
            <v>43573</v>
          </cell>
          <cell r="AH565">
            <v>0</v>
          </cell>
          <cell r="AI565" t="str">
            <v>0-1 día</v>
          </cell>
          <cell r="AJ565">
            <v>0</v>
          </cell>
          <cell r="AK565">
            <v>0</v>
          </cell>
          <cell r="AL565">
            <v>0</v>
          </cell>
          <cell r="AM565">
            <v>1433.25</v>
          </cell>
          <cell r="AN565">
            <v>1433.25</v>
          </cell>
          <cell r="AO565">
            <v>1</v>
          </cell>
        </row>
        <row r="566">
          <cell r="B566" t="str">
            <v>0AB97791492</v>
          </cell>
          <cell r="C566" t="str">
            <v>0AB9779149</v>
          </cell>
          <cell r="D566" t="str">
            <v>ABR-19</v>
          </cell>
          <cell r="E566">
            <v>1</v>
          </cell>
          <cell r="F566" t="str">
            <v>2025745</v>
          </cell>
          <cell r="G566" t="str">
            <v>SR MANTENIMIENTO CORRECTIVO</v>
          </cell>
          <cell r="H566" t="str">
            <v>6702</v>
          </cell>
          <cell r="I566" t="str">
            <v>16/04/2019 16:16</v>
          </cell>
          <cell r="J566" t="str">
            <v>800187</v>
          </cell>
          <cell r="K566" t="str">
            <v>PITSS</v>
          </cell>
          <cell r="L566" t="str">
            <v>ASP</v>
          </cell>
          <cell r="M566" t="str">
            <v>AZERTY DE MEXICO SA DE CV</v>
          </cell>
          <cell r="N566" t="str">
            <v>GRAL MARIANO ARISTA 54 B 21</v>
          </cell>
          <cell r="O566" t="str">
            <v>MIGUEL HIDALGO-CIUDA</v>
          </cell>
          <cell r="P566">
            <v>0</v>
          </cell>
          <cell r="Q566" t="str">
            <v>INTERIOR</v>
          </cell>
          <cell r="R566">
            <v>22</v>
          </cell>
          <cell r="S566" t="str">
            <v>Entre 16 y 30</v>
          </cell>
          <cell r="T566" t="str">
            <v>Color Laser Printers</v>
          </cell>
          <cell r="U566" t="str">
            <v>A4</v>
          </cell>
          <cell r="V566" t="str">
            <v>Ciudad principal</v>
          </cell>
          <cell r="W566" t="str">
            <v>1-Entre 16 y 30</v>
          </cell>
          <cell r="X566">
            <v>0.6</v>
          </cell>
          <cell r="Y566">
            <v>429.00000000000006</v>
          </cell>
          <cell r="Z566">
            <v>1</v>
          </cell>
          <cell r="AA566">
            <v>1.23</v>
          </cell>
          <cell r="AB566">
            <v>5</v>
          </cell>
          <cell r="AC566">
            <v>0.246</v>
          </cell>
          <cell r="AD566">
            <v>0</v>
          </cell>
          <cell r="AE566">
            <v>0</v>
          </cell>
          <cell r="AF566">
            <v>43572</v>
          </cell>
          <cell r="AG566">
            <v>43573</v>
          </cell>
          <cell r="AH566">
            <v>1</v>
          </cell>
          <cell r="AI566" t="str">
            <v>0-1 día</v>
          </cell>
          <cell r="AJ566">
            <v>0</v>
          </cell>
          <cell r="AK566">
            <v>0</v>
          </cell>
          <cell r="AL566">
            <v>0</v>
          </cell>
          <cell r="AM566">
            <v>429.00000000000006</v>
          </cell>
          <cell r="AN566">
            <v>750.75</v>
          </cell>
          <cell r="AO566">
            <v>2</v>
          </cell>
        </row>
        <row r="567">
          <cell r="B567" t="str">
            <v>06TB4492581</v>
          </cell>
          <cell r="C567" t="str">
            <v>06TB449258</v>
          </cell>
          <cell r="D567" t="str">
            <v>ABR-19</v>
          </cell>
          <cell r="E567">
            <v>1</v>
          </cell>
          <cell r="F567" t="str">
            <v>2026641</v>
          </cell>
          <cell r="G567" t="str">
            <v>SR MANTENIMIENTO CORRECTIVO</v>
          </cell>
          <cell r="H567" t="str">
            <v>8070</v>
          </cell>
          <cell r="I567" t="str">
            <v>18/04/2019 09:58</v>
          </cell>
          <cell r="J567" t="str">
            <v>500093</v>
          </cell>
          <cell r="K567" t="str">
            <v>PITSS</v>
          </cell>
          <cell r="L567" t="str">
            <v>ASP</v>
          </cell>
          <cell r="M567" t="str">
            <v>DELPHI AUTOMOTIVE SYSTEMS S DE RL DE CV</v>
          </cell>
          <cell r="N567" t="str">
            <v>ITURBIDE No 6970</v>
          </cell>
          <cell r="O567" t="str">
            <v>Nuevo Laredo-TAM</v>
          </cell>
          <cell r="P567">
            <v>0</v>
          </cell>
          <cell r="Q567" t="str">
            <v>INTERIOR</v>
          </cell>
          <cell r="R567">
            <v>63</v>
          </cell>
          <cell r="S567" t="str">
            <v>&gt;60</v>
          </cell>
          <cell r="T567" t="str">
            <v>A3 Office Color Laser MFPs</v>
          </cell>
          <cell r="U567" t="str">
            <v>A3</v>
          </cell>
          <cell r="V567" t="str">
            <v>Ciudad principal</v>
          </cell>
          <cell r="W567" t="str">
            <v>2-&gt;60</v>
          </cell>
          <cell r="X567">
            <v>1.1000000000000001</v>
          </cell>
          <cell r="Y567">
            <v>1501.5000000000002</v>
          </cell>
          <cell r="Z567">
            <v>1</v>
          </cell>
          <cell r="AA567">
            <v>0.11</v>
          </cell>
          <cell r="AB567">
            <v>5</v>
          </cell>
          <cell r="AC567">
            <v>2.1999999999999999E-2</v>
          </cell>
          <cell r="AD567">
            <v>0</v>
          </cell>
          <cell r="AE567">
            <v>0</v>
          </cell>
          <cell r="AF567">
            <v>43573</v>
          </cell>
          <cell r="AG567">
            <v>43573</v>
          </cell>
          <cell r="AH567">
            <v>0</v>
          </cell>
          <cell r="AI567" t="str">
            <v>0-1 día</v>
          </cell>
          <cell r="AJ567">
            <v>0</v>
          </cell>
          <cell r="AK567">
            <v>0</v>
          </cell>
          <cell r="AL567">
            <v>0</v>
          </cell>
          <cell r="AM567">
            <v>1501.5000000000002</v>
          </cell>
          <cell r="AN567">
            <v>1433.25</v>
          </cell>
          <cell r="AO567">
            <v>1</v>
          </cell>
        </row>
        <row r="568">
          <cell r="B568" t="str">
            <v>03AG8802971</v>
          </cell>
          <cell r="C568" t="str">
            <v>03AG880297</v>
          </cell>
          <cell r="D568" t="str">
            <v>ABR-19</v>
          </cell>
          <cell r="E568">
            <v>1</v>
          </cell>
          <cell r="F568" t="str">
            <v>2025087</v>
          </cell>
          <cell r="G568" t="str">
            <v>SR MANTENIMIENTO CORRECTIVO</v>
          </cell>
          <cell r="H568" t="str">
            <v>8075</v>
          </cell>
          <cell r="I568" t="str">
            <v>15/04/2019 12:59</v>
          </cell>
          <cell r="J568" t="str">
            <v>800192</v>
          </cell>
          <cell r="K568" t="str">
            <v>PITSS</v>
          </cell>
          <cell r="L568" t="str">
            <v>ASP</v>
          </cell>
          <cell r="M568" t="str">
            <v>OPERADORA OMX SA DE CV</v>
          </cell>
          <cell r="N568" t="str">
            <v>MARIANO OTERO No 1614</v>
          </cell>
          <cell r="O568" t="str">
            <v>Zapopan-JAL</v>
          </cell>
          <cell r="P568">
            <v>0</v>
          </cell>
          <cell r="Q568" t="str">
            <v>INTERIOR</v>
          </cell>
          <cell r="R568">
            <v>41</v>
          </cell>
          <cell r="S568" t="str">
            <v>Entre 31 y 60</v>
          </cell>
          <cell r="T568" t="str">
            <v>Departmental Digital</v>
          </cell>
          <cell r="U568" t="str">
            <v>A3</v>
          </cell>
          <cell r="V568" t="str">
            <v>Ciudad principal</v>
          </cell>
          <cell r="W568" t="str">
            <v>2-Entre 31 y 60</v>
          </cell>
          <cell r="X568">
            <v>1.05</v>
          </cell>
          <cell r="Y568">
            <v>1433.25</v>
          </cell>
          <cell r="Z568">
            <v>1</v>
          </cell>
          <cell r="AA568">
            <v>2.95</v>
          </cell>
          <cell r="AB568">
            <v>5</v>
          </cell>
          <cell r="AC568">
            <v>0.59000000000000008</v>
          </cell>
          <cell r="AD568">
            <v>0</v>
          </cell>
          <cell r="AE568">
            <v>0</v>
          </cell>
          <cell r="AF568">
            <v>43573</v>
          </cell>
          <cell r="AG568">
            <v>43573</v>
          </cell>
          <cell r="AH568">
            <v>0</v>
          </cell>
          <cell r="AI568" t="str">
            <v>0-1 día</v>
          </cell>
          <cell r="AJ568">
            <v>0</v>
          </cell>
          <cell r="AK568">
            <v>0</v>
          </cell>
          <cell r="AL568">
            <v>0</v>
          </cell>
          <cell r="AM568">
            <v>1433.25</v>
          </cell>
          <cell r="AN568">
            <v>1433.25</v>
          </cell>
          <cell r="AO568">
            <v>2</v>
          </cell>
        </row>
        <row r="569">
          <cell r="B569" t="str">
            <v>0Y4X8386251</v>
          </cell>
          <cell r="C569" t="str">
            <v>0Y4X838625</v>
          </cell>
          <cell r="D569" t="str">
            <v>ABR-19</v>
          </cell>
          <cell r="E569">
            <v>1</v>
          </cell>
          <cell r="F569" t="str">
            <v>2026631</v>
          </cell>
          <cell r="G569" t="str">
            <v>SR MANTENIMIENTO CORRECTIVO</v>
          </cell>
          <cell r="H569" t="str">
            <v>8045</v>
          </cell>
          <cell r="I569" t="str">
            <v>18/04/2019 09:45</v>
          </cell>
          <cell r="J569" t="str">
            <v>500158</v>
          </cell>
          <cell r="K569" t="str">
            <v>PITSS</v>
          </cell>
          <cell r="L569" t="str">
            <v>ASP</v>
          </cell>
          <cell r="M569" t="str">
            <v>DELPHI AUTOMOTIVE SYSTEMS S DE RL DE CV</v>
          </cell>
          <cell r="N569" t="str">
            <v>FRESNEL Y FARENHEIT 8525</v>
          </cell>
          <cell r="O569" t="str">
            <v>Ciudad Juarez-CHIH</v>
          </cell>
          <cell r="P569">
            <v>1</v>
          </cell>
          <cell r="Q569" t="str">
            <v>INTERIOR</v>
          </cell>
          <cell r="R569">
            <v>70</v>
          </cell>
          <cell r="S569" t="str">
            <v>&gt;60</v>
          </cell>
          <cell r="T569" t="str">
            <v>Office Digital</v>
          </cell>
          <cell r="U569" t="str">
            <v>A3</v>
          </cell>
          <cell r="V569" t="str">
            <v>Ciudad principal</v>
          </cell>
          <cell r="W569" t="str">
            <v>2-&gt;60</v>
          </cell>
          <cell r="X569">
            <v>1.1000000000000001</v>
          </cell>
          <cell r="Y569">
            <v>0</v>
          </cell>
          <cell r="Z569">
            <v>1</v>
          </cell>
          <cell r="AA569">
            <v>0.4</v>
          </cell>
          <cell r="AB569">
            <v>5</v>
          </cell>
          <cell r="AC569">
            <v>0.08</v>
          </cell>
          <cell r="AD569">
            <v>0</v>
          </cell>
          <cell r="AE569">
            <v>0</v>
          </cell>
          <cell r="AF569">
            <v>43573</v>
          </cell>
          <cell r="AG569">
            <v>43573</v>
          </cell>
          <cell r="AH569">
            <v>0</v>
          </cell>
          <cell r="AI569" t="str">
            <v>0-1 día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1</v>
          </cell>
        </row>
        <row r="570">
          <cell r="B570" t="str">
            <v>0BG29452371</v>
          </cell>
          <cell r="C570" t="str">
            <v>0BG2945237</v>
          </cell>
          <cell r="D570" t="str">
            <v>ABR-19</v>
          </cell>
          <cell r="E570">
            <v>1</v>
          </cell>
          <cell r="F570" t="str">
            <v>2026393</v>
          </cell>
          <cell r="G570" t="str">
            <v>SR MANTENIMIENTO CORRECTIVO</v>
          </cell>
          <cell r="H570" t="str">
            <v>4395</v>
          </cell>
          <cell r="I570" t="str">
            <v>17/04/2019 15:01</v>
          </cell>
          <cell r="J570" t="str">
            <v>500094</v>
          </cell>
          <cell r="K570" t="str">
            <v>PITSS</v>
          </cell>
          <cell r="L570" t="str">
            <v>ASP</v>
          </cell>
          <cell r="M570" t="str">
            <v>OFFICE DEPOT DE MEXICO SA DE CV</v>
          </cell>
          <cell r="N570" t="str">
            <v>AV HIDALGO 5309</v>
          </cell>
          <cell r="O570" t="str">
            <v>TAMPICO-TAM</v>
          </cell>
          <cell r="P570">
            <v>0</v>
          </cell>
          <cell r="Q570" t="str">
            <v>INTERIOR</v>
          </cell>
          <cell r="R570">
            <v>43</v>
          </cell>
          <cell r="S570" t="str">
            <v>Entre 31 y 60</v>
          </cell>
          <cell r="T570" t="str">
            <v>Light Production Digital Business</v>
          </cell>
          <cell r="U570" t="str">
            <v>Entry Production</v>
          </cell>
          <cell r="V570" t="str">
            <v>Ciudad principal</v>
          </cell>
          <cell r="W570" t="str">
            <v>3-Entre 31 y 60</v>
          </cell>
          <cell r="X570">
            <v>1.1000000000000001</v>
          </cell>
          <cell r="Y570">
            <v>1730.3000000000004</v>
          </cell>
          <cell r="Z570">
            <v>1</v>
          </cell>
          <cell r="AA570">
            <v>0.98</v>
          </cell>
          <cell r="AB570">
            <v>4</v>
          </cell>
          <cell r="AC570">
            <v>0.245</v>
          </cell>
          <cell r="AD570">
            <v>0</v>
          </cell>
          <cell r="AE570">
            <v>0</v>
          </cell>
          <cell r="AF570">
            <v>43572</v>
          </cell>
          <cell r="AG570">
            <v>43573</v>
          </cell>
          <cell r="AH570">
            <v>1</v>
          </cell>
          <cell r="AI570" t="str">
            <v>0-1 día</v>
          </cell>
          <cell r="AJ570">
            <v>0</v>
          </cell>
          <cell r="AK570">
            <v>0</v>
          </cell>
          <cell r="AL570">
            <v>0</v>
          </cell>
          <cell r="AM570">
            <v>1730.3000000000004</v>
          </cell>
          <cell r="AN570">
            <v>1730.3</v>
          </cell>
          <cell r="AO570">
            <v>2</v>
          </cell>
        </row>
        <row r="571">
          <cell r="B571" t="str">
            <v>0BG29489122</v>
          </cell>
          <cell r="C571" t="str">
            <v>0BG2948912</v>
          </cell>
          <cell r="D571" t="str">
            <v>ABR-19</v>
          </cell>
          <cell r="E571">
            <v>1</v>
          </cell>
          <cell r="F571" t="str">
            <v>2026395</v>
          </cell>
          <cell r="G571" t="str">
            <v>SR MANTENIMIENTO CORRECTIVO</v>
          </cell>
          <cell r="H571" t="str">
            <v>4395</v>
          </cell>
          <cell r="I571" t="str">
            <v>17/04/2019 15:04</v>
          </cell>
          <cell r="J571" t="str">
            <v>500094</v>
          </cell>
          <cell r="K571" t="str">
            <v>PITSS</v>
          </cell>
          <cell r="L571" t="str">
            <v>ASP</v>
          </cell>
          <cell r="M571" t="str">
            <v>OFFICE DEPOT DE MEXICO SA DE CV</v>
          </cell>
          <cell r="N571" t="str">
            <v>AV HIDALGO 5309</v>
          </cell>
          <cell r="O571" t="str">
            <v>TAMPICO-TAM</v>
          </cell>
          <cell r="P571">
            <v>0</v>
          </cell>
          <cell r="Q571" t="str">
            <v>INTERIOR</v>
          </cell>
          <cell r="R571">
            <v>9</v>
          </cell>
          <cell r="S571" t="str">
            <v>Entre 7 y 15</v>
          </cell>
          <cell r="T571" t="str">
            <v>Light Production Digital Business</v>
          </cell>
          <cell r="U571" t="str">
            <v>Entry Production</v>
          </cell>
          <cell r="V571" t="str">
            <v>Ciudad principal</v>
          </cell>
          <cell r="W571" t="str">
            <v>3-Entre 7 y 15</v>
          </cell>
          <cell r="X571">
            <v>0.8</v>
          </cell>
          <cell r="Y571">
            <v>1258.4000000000003</v>
          </cell>
          <cell r="Z571">
            <v>1</v>
          </cell>
          <cell r="AA571">
            <v>2.4300000000000002</v>
          </cell>
          <cell r="AB571">
            <v>4</v>
          </cell>
          <cell r="AC571">
            <v>0.60750000000000004</v>
          </cell>
          <cell r="AD571">
            <v>0</v>
          </cell>
          <cell r="AE571">
            <v>0</v>
          </cell>
          <cell r="AF571">
            <v>43573</v>
          </cell>
          <cell r="AG571">
            <v>43573</v>
          </cell>
          <cell r="AH571">
            <v>0</v>
          </cell>
          <cell r="AI571" t="str">
            <v>0-1 día</v>
          </cell>
          <cell r="AJ571">
            <v>0</v>
          </cell>
          <cell r="AK571">
            <v>0</v>
          </cell>
          <cell r="AL571">
            <v>0</v>
          </cell>
          <cell r="AM571">
            <v>1258.4000000000003</v>
          </cell>
          <cell r="AN571">
            <v>1258.4000000000001</v>
          </cell>
          <cell r="AO571">
            <v>3</v>
          </cell>
        </row>
        <row r="572">
          <cell r="B572" t="str">
            <v>0A1H0206752</v>
          </cell>
          <cell r="C572" t="str">
            <v>0A1H020675</v>
          </cell>
          <cell r="D572" t="str">
            <v>ABR-19</v>
          </cell>
          <cell r="E572">
            <v>1</v>
          </cell>
          <cell r="F572" t="str">
            <v>2026399</v>
          </cell>
          <cell r="G572" t="str">
            <v>SR MANTENIMIENTO CORRECTIVO</v>
          </cell>
          <cell r="H572" t="str">
            <v>6705</v>
          </cell>
          <cell r="I572" t="str">
            <v>17/04/2019 15:06</v>
          </cell>
          <cell r="J572" t="str">
            <v>500094</v>
          </cell>
          <cell r="K572" t="str">
            <v>PITSS</v>
          </cell>
          <cell r="L572" t="str">
            <v>ASP</v>
          </cell>
          <cell r="M572" t="str">
            <v>OFFICE DEPOT DE MEXICO SA DE CV</v>
          </cell>
          <cell r="N572" t="str">
            <v>AV HIDALGO 5309</v>
          </cell>
          <cell r="O572" t="str">
            <v>TAMPICO-TAM</v>
          </cell>
          <cell r="P572">
            <v>0</v>
          </cell>
          <cell r="Q572" t="str">
            <v>INTERIOR</v>
          </cell>
          <cell r="R572">
            <v>8</v>
          </cell>
          <cell r="S572" t="str">
            <v>Entre 7 y 15</v>
          </cell>
          <cell r="T572" t="str">
            <v>WF Mono Systems and Legacy Color</v>
          </cell>
          <cell r="U572" t="str">
            <v>WF</v>
          </cell>
          <cell r="V572" t="str">
            <v>Ciudad principal</v>
          </cell>
          <cell r="W572" t="str">
            <v>3-Entre 7 y 15</v>
          </cell>
          <cell r="X572">
            <v>0.8</v>
          </cell>
          <cell r="Y572">
            <v>1258.4000000000003</v>
          </cell>
          <cell r="Z572">
            <v>1</v>
          </cell>
          <cell r="AA572">
            <v>4.4000000000000004</v>
          </cell>
          <cell r="AB572">
            <v>4</v>
          </cell>
          <cell r="AC572">
            <v>1.1000000000000001</v>
          </cell>
          <cell r="AD572">
            <v>2.5000000000000022E-2</v>
          </cell>
          <cell r="AE572">
            <v>-39.325000000000038</v>
          </cell>
          <cell r="AF572">
            <v>43573</v>
          </cell>
          <cell r="AG572">
            <v>43573</v>
          </cell>
          <cell r="AH572">
            <v>0</v>
          </cell>
          <cell r="AI572" t="str">
            <v>0-1 día</v>
          </cell>
          <cell r="AJ572">
            <v>0</v>
          </cell>
          <cell r="AK572">
            <v>0</v>
          </cell>
          <cell r="AL572">
            <v>0</v>
          </cell>
          <cell r="AM572">
            <v>1258.4000000000003</v>
          </cell>
          <cell r="AN572">
            <v>1651.65</v>
          </cell>
          <cell r="AO572">
            <v>3</v>
          </cell>
        </row>
        <row r="573">
          <cell r="B573" t="str">
            <v>03AG8803554</v>
          </cell>
          <cell r="C573" t="str">
            <v>03AG880355</v>
          </cell>
          <cell r="D573" t="str">
            <v>ABR-19</v>
          </cell>
          <cell r="E573">
            <v>1</v>
          </cell>
          <cell r="F573" t="str">
            <v>2026755</v>
          </cell>
          <cell r="G573" t="str">
            <v>SR MANTENIMIENTO CORRECTIVO</v>
          </cell>
          <cell r="H573" t="str">
            <v>8075</v>
          </cell>
          <cell r="I573" t="str">
            <v>18/04/2019 13:59</v>
          </cell>
          <cell r="J573" t="str">
            <v>800192</v>
          </cell>
          <cell r="K573" t="str">
            <v>PITSS</v>
          </cell>
          <cell r="L573" t="str">
            <v>ASP</v>
          </cell>
          <cell r="M573" t="str">
            <v>OPERADORA OMX SA DE CV</v>
          </cell>
          <cell r="N573" t="str">
            <v>AV MEXICO 3370</v>
          </cell>
          <cell r="O573" t="str">
            <v>Zapopan-JAL</v>
          </cell>
          <cell r="P573">
            <v>0</v>
          </cell>
          <cell r="Q573" t="str">
            <v>INTERIOR</v>
          </cell>
          <cell r="R573">
            <v>3</v>
          </cell>
          <cell r="S573" t="str">
            <v>&lt;=3</v>
          </cell>
          <cell r="T573" t="str">
            <v>Departmental Digital</v>
          </cell>
          <cell r="U573" t="str">
            <v>A3</v>
          </cell>
          <cell r="V573" t="str">
            <v>Ciudad principal</v>
          </cell>
          <cell r="W573" t="str">
            <v>2-&lt;=3</v>
          </cell>
          <cell r="X573">
            <v>0</v>
          </cell>
          <cell r="Y573">
            <v>0</v>
          </cell>
          <cell r="Z573">
            <v>1</v>
          </cell>
          <cell r="AA573">
            <v>0</v>
          </cell>
          <cell r="AB573">
            <v>5</v>
          </cell>
          <cell r="AC573">
            <v>0</v>
          </cell>
          <cell r="AD573">
            <v>0</v>
          </cell>
          <cell r="AE573">
            <v>0</v>
          </cell>
          <cell r="AF573">
            <v>43573</v>
          </cell>
          <cell r="AG573">
            <v>43574</v>
          </cell>
          <cell r="AH573">
            <v>1</v>
          </cell>
          <cell r="AI573" t="str">
            <v>0-1 día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4</v>
          </cell>
        </row>
        <row r="574">
          <cell r="B574" t="str">
            <v>0VGW6243913</v>
          </cell>
          <cell r="C574" t="str">
            <v>0VGW624391</v>
          </cell>
          <cell r="D574" t="str">
            <v>ABR-19</v>
          </cell>
          <cell r="E574">
            <v>1</v>
          </cell>
          <cell r="F574" t="str">
            <v>2024333</v>
          </cell>
          <cell r="G574" t="str">
            <v>SR MANTENIMIENTO CORRECTIVO</v>
          </cell>
          <cell r="H574" t="str">
            <v>1251</v>
          </cell>
          <cell r="I574" t="str">
            <v>12/04/2019 20:11</v>
          </cell>
          <cell r="J574" t="str">
            <v>500161</v>
          </cell>
          <cell r="K574" t="str">
            <v>PITSS</v>
          </cell>
          <cell r="L574" t="str">
            <v>ASP</v>
          </cell>
          <cell r="M574" t="str">
            <v>COPY MARTZ PROFESIONAL SA DE CV</v>
          </cell>
          <cell r="N574" t="str">
            <v>CALLE 15 NUM 105</v>
          </cell>
          <cell r="O574" t="str">
            <v>CHIHUAHUA-CHIH</v>
          </cell>
          <cell r="P574">
            <v>0</v>
          </cell>
          <cell r="Q574" t="str">
            <v>INTERIOR</v>
          </cell>
          <cell r="R574">
            <v>0</v>
          </cell>
          <cell r="S574" t="str">
            <v>&lt;=3</v>
          </cell>
          <cell r="T574" t="str">
            <v>Entry Production Color Low/Mid</v>
          </cell>
          <cell r="U574" t="str">
            <v>Entry Production</v>
          </cell>
          <cell r="V574" t="str">
            <v>Ciudad principal</v>
          </cell>
          <cell r="W574" t="str">
            <v>3-&lt;=3</v>
          </cell>
          <cell r="X574">
            <v>0</v>
          </cell>
          <cell r="Y574">
            <v>0</v>
          </cell>
          <cell r="Z574">
            <v>1</v>
          </cell>
          <cell r="AA574">
            <v>0</v>
          </cell>
          <cell r="AB574">
            <v>4</v>
          </cell>
          <cell r="AC574">
            <v>0</v>
          </cell>
          <cell r="AD574">
            <v>0</v>
          </cell>
          <cell r="AE574">
            <v>0</v>
          </cell>
          <cell r="AF574">
            <v>43572</v>
          </cell>
          <cell r="AG574">
            <v>43574</v>
          </cell>
          <cell r="AH574">
            <v>2</v>
          </cell>
          <cell r="AI574" t="str">
            <v>2-3 días</v>
          </cell>
          <cell r="AJ574">
            <v>0.25</v>
          </cell>
          <cell r="AK574">
            <v>-393.25000000000006</v>
          </cell>
          <cell r="AL574">
            <v>0</v>
          </cell>
          <cell r="AM574">
            <v>-393.25000000000006</v>
          </cell>
          <cell r="AN574">
            <v>1258.4000000000001</v>
          </cell>
          <cell r="AO574">
            <v>4</v>
          </cell>
        </row>
        <row r="575">
          <cell r="B575" t="str">
            <v>0A1H0205911</v>
          </cell>
          <cell r="C575" t="str">
            <v>0A1H020591</v>
          </cell>
          <cell r="D575" t="str">
            <v>ABR-19</v>
          </cell>
          <cell r="E575">
            <v>1</v>
          </cell>
          <cell r="F575" t="str">
            <v>2026697</v>
          </cell>
          <cell r="G575" t="str">
            <v>SR MANTENIMIENTO CORRECTIVO</v>
          </cell>
          <cell r="H575" t="str">
            <v>6705</v>
          </cell>
          <cell r="I575" t="str">
            <v>18/04/2019 11:54</v>
          </cell>
          <cell r="J575" t="str">
            <v>800110</v>
          </cell>
          <cell r="K575" t="str">
            <v>PITSS</v>
          </cell>
          <cell r="L575" t="str">
            <v>ASP</v>
          </cell>
          <cell r="M575" t="str">
            <v>OFFICE DEPOT DE MEXICO SA DE CV</v>
          </cell>
          <cell r="N575" t="str">
            <v>CALZ DE LA HUERTA 2799</v>
          </cell>
          <cell r="O575" t="str">
            <v>MORELIA-MICH</v>
          </cell>
          <cell r="P575">
            <v>0</v>
          </cell>
          <cell r="Q575" t="str">
            <v>INTERIOR</v>
          </cell>
          <cell r="R575">
            <v>66</v>
          </cell>
          <cell r="S575" t="str">
            <v>&gt;60</v>
          </cell>
          <cell r="T575" t="str">
            <v>WF Mono Systems and Legacy Color</v>
          </cell>
          <cell r="U575" t="str">
            <v>WF</v>
          </cell>
          <cell r="V575" t="str">
            <v>Ciudad principal</v>
          </cell>
          <cell r="W575" t="str">
            <v>3-&gt;60</v>
          </cell>
          <cell r="X575">
            <v>1.1499999999999999</v>
          </cell>
          <cell r="Y575">
            <v>1808.95</v>
          </cell>
          <cell r="Z575">
            <v>1</v>
          </cell>
          <cell r="AA575">
            <v>3.32</v>
          </cell>
          <cell r="AB575">
            <v>4</v>
          </cell>
          <cell r="AC575">
            <v>0.83</v>
          </cell>
          <cell r="AD575">
            <v>0</v>
          </cell>
          <cell r="AE575">
            <v>0</v>
          </cell>
          <cell r="AF575">
            <v>43573</v>
          </cell>
          <cell r="AG575">
            <v>43574</v>
          </cell>
          <cell r="AH575">
            <v>1</v>
          </cell>
          <cell r="AI575" t="str">
            <v>0-1 día</v>
          </cell>
          <cell r="AJ575">
            <v>0</v>
          </cell>
          <cell r="AK575">
            <v>0</v>
          </cell>
          <cell r="AL575">
            <v>0</v>
          </cell>
          <cell r="AM575">
            <v>1808.95</v>
          </cell>
          <cell r="AN575">
            <v>1808.95</v>
          </cell>
          <cell r="AO575">
            <v>2</v>
          </cell>
        </row>
        <row r="576">
          <cell r="B576" t="str">
            <v>06HB0141031</v>
          </cell>
          <cell r="C576" t="str">
            <v>06HB014103</v>
          </cell>
          <cell r="D576" t="str">
            <v>ABR-19</v>
          </cell>
          <cell r="E576">
            <v>1</v>
          </cell>
          <cell r="F576" t="str">
            <v>2025555</v>
          </cell>
          <cell r="G576" t="str">
            <v>SR MANTENIMIENTO CORRECTIVO</v>
          </cell>
          <cell r="H576" t="str">
            <v>4000</v>
          </cell>
          <cell r="I576" t="str">
            <v>16/04/2019 10:43</v>
          </cell>
          <cell r="J576" t="str">
            <v>500028</v>
          </cell>
          <cell r="K576" t="str">
            <v>PITSS</v>
          </cell>
          <cell r="L576" t="str">
            <v>ASP</v>
          </cell>
          <cell r="M576" t="str">
            <v>AT&amp;T COMUNICACIONES DIGITALES S DE RL DE CV</v>
          </cell>
          <cell r="N576" t="str">
            <v>AV HACIENDA PE&amp;UELAS No 6769 PLAZA CUMBRES LOCAL G</v>
          </cell>
          <cell r="O576" t="str">
            <v>Monterrey-NL</v>
          </cell>
          <cell r="P576">
            <v>0</v>
          </cell>
          <cell r="Q576" t="str">
            <v>INTERIOR</v>
          </cell>
          <cell r="R576">
            <v>126</v>
          </cell>
          <cell r="S576" t="str">
            <v>&gt;60</v>
          </cell>
          <cell r="T576" t="str">
            <v>Entry Mono Printers</v>
          </cell>
          <cell r="U576" t="str">
            <v>A4</v>
          </cell>
          <cell r="V576" t="str">
            <v>Ciudad principal</v>
          </cell>
          <cell r="W576" t="str">
            <v>1-&gt;60</v>
          </cell>
          <cell r="X576">
            <v>1.05</v>
          </cell>
          <cell r="Y576">
            <v>750.75000000000011</v>
          </cell>
          <cell r="Z576">
            <v>1</v>
          </cell>
          <cell r="AA576">
            <v>3.28</v>
          </cell>
          <cell r="AB576">
            <v>5</v>
          </cell>
          <cell r="AC576">
            <v>0.65599999999999992</v>
          </cell>
          <cell r="AD576">
            <v>0</v>
          </cell>
          <cell r="AE576">
            <v>0</v>
          </cell>
          <cell r="AF576">
            <v>43574</v>
          </cell>
          <cell r="AG576">
            <v>43574</v>
          </cell>
          <cell r="AH576">
            <v>0</v>
          </cell>
          <cell r="AI576" t="str">
            <v>0-1 día</v>
          </cell>
          <cell r="AJ576">
            <v>0</v>
          </cell>
          <cell r="AK576">
            <v>0</v>
          </cell>
          <cell r="AL576">
            <v>0</v>
          </cell>
          <cell r="AM576">
            <v>750.75000000000011</v>
          </cell>
          <cell r="AN576">
            <v>750.75</v>
          </cell>
          <cell r="AO576">
            <v>2</v>
          </cell>
        </row>
        <row r="577">
          <cell r="B577" t="str">
            <v>0BG29479261</v>
          </cell>
          <cell r="C577" t="str">
            <v>0BG2947926</v>
          </cell>
          <cell r="D577" t="str">
            <v>ABR-19</v>
          </cell>
          <cell r="E577">
            <v>1</v>
          </cell>
          <cell r="F577" t="str">
            <v>2026775</v>
          </cell>
          <cell r="G577" t="str">
            <v>SR MANTENIMIENTO CORRECTIVO</v>
          </cell>
          <cell r="H577" t="str">
            <v>4395</v>
          </cell>
          <cell r="I577" t="str">
            <v>18/04/2019 15:01</v>
          </cell>
          <cell r="J577" t="str">
            <v>500083</v>
          </cell>
          <cell r="K577" t="str">
            <v>PITSS</v>
          </cell>
          <cell r="L577" t="str">
            <v>ASP</v>
          </cell>
          <cell r="M577" t="str">
            <v>OFFICE DEPOT DE MEXICO SA DE CV</v>
          </cell>
          <cell r="N577" t="str">
            <v>AV PASEO DE LOS LEONES 1388 L 2-3</v>
          </cell>
          <cell r="O577" t="str">
            <v>MONTERREY-NL</v>
          </cell>
          <cell r="P577">
            <v>0</v>
          </cell>
          <cell r="Q577" t="str">
            <v>INTERIOR</v>
          </cell>
          <cell r="R577">
            <v>62</v>
          </cell>
          <cell r="S577" t="str">
            <v>&gt;60</v>
          </cell>
          <cell r="T577" t="str">
            <v>Light Production Digital Business</v>
          </cell>
          <cell r="U577" t="str">
            <v>Entry Production</v>
          </cell>
          <cell r="V577" t="str">
            <v>Ciudad principal</v>
          </cell>
          <cell r="W577" t="str">
            <v>3-&gt;60</v>
          </cell>
          <cell r="X577">
            <v>1.1499999999999999</v>
          </cell>
          <cell r="Y577">
            <v>1808.95</v>
          </cell>
          <cell r="Z577">
            <v>1</v>
          </cell>
          <cell r="AA577">
            <v>2.48</v>
          </cell>
          <cell r="AB577">
            <v>4</v>
          </cell>
          <cell r="AC577">
            <v>0.62</v>
          </cell>
          <cell r="AD577">
            <v>0</v>
          </cell>
          <cell r="AE577">
            <v>0</v>
          </cell>
          <cell r="AF577">
            <v>43574</v>
          </cell>
          <cell r="AG577">
            <v>43574</v>
          </cell>
          <cell r="AH577">
            <v>0</v>
          </cell>
          <cell r="AI577" t="str">
            <v>0-1 día</v>
          </cell>
          <cell r="AJ577">
            <v>0</v>
          </cell>
          <cell r="AK577">
            <v>0</v>
          </cell>
          <cell r="AL577">
            <v>0</v>
          </cell>
          <cell r="AM577">
            <v>1808.95</v>
          </cell>
          <cell r="AN577">
            <v>1258.4000000000001</v>
          </cell>
          <cell r="AO577">
            <v>1</v>
          </cell>
        </row>
        <row r="578">
          <cell r="B578" t="str">
            <v>0BG29471522</v>
          </cell>
          <cell r="C578" t="str">
            <v>0BG2947152</v>
          </cell>
          <cell r="D578" t="str">
            <v>ABR-19</v>
          </cell>
          <cell r="E578">
            <v>1</v>
          </cell>
          <cell r="F578" t="str">
            <v>2026665</v>
          </cell>
          <cell r="G578" t="str">
            <v>SR MANTENIMIENTO CORRECTIVO</v>
          </cell>
          <cell r="H578" t="str">
            <v>4395</v>
          </cell>
          <cell r="I578" t="str">
            <v>18/04/2019 10:39</v>
          </cell>
          <cell r="J578" t="str">
            <v>800192</v>
          </cell>
          <cell r="K578" t="str">
            <v>PITSS</v>
          </cell>
          <cell r="L578" t="str">
            <v>ASP</v>
          </cell>
          <cell r="M578" t="str">
            <v>OFFICE DEPOT DE MEXICO SA DE CV</v>
          </cell>
          <cell r="N578" t="str">
            <v>PATRIA 1937</v>
          </cell>
          <cell r="O578" t="str">
            <v>ZAPOPAN-JAL</v>
          </cell>
          <cell r="P578">
            <v>0</v>
          </cell>
          <cell r="Q578" t="str">
            <v>INTERIOR</v>
          </cell>
          <cell r="R578">
            <v>8</v>
          </cell>
          <cell r="S578" t="str">
            <v>Entre 7 y 15</v>
          </cell>
          <cell r="T578" t="str">
            <v>Light Production Digital Business</v>
          </cell>
          <cell r="U578" t="str">
            <v>Entry Production</v>
          </cell>
          <cell r="V578" t="str">
            <v>Ciudad principal</v>
          </cell>
          <cell r="W578" t="str">
            <v>3-Entre 7 y 15</v>
          </cell>
          <cell r="X578">
            <v>0.8</v>
          </cell>
          <cell r="Y578">
            <v>1258.4000000000003</v>
          </cell>
          <cell r="Z578">
            <v>1</v>
          </cell>
          <cell r="AA578">
            <v>2.0699999999999998</v>
          </cell>
          <cell r="AB578">
            <v>4</v>
          </cell>
          <cell r="AC578">
            <v>0.51749999999999996</v>
          </cell>
          <cell r="AD578">
            <v>0</v>
          </cell>
          <cell r="AE578">
            <v>0</v>
          </cell>
          <cell r="AF578">
            <v>43573</v>
          </cell>
          <cell r="AG578">
            <v>43574</v>
          </cell>
          <cell r="AH578">
            <v>1</v>
          </cell>
          <cell r="AI578" t="str">
            <v>0-1 día</v>
          </cell>
          <cell r="AJ578">
            <v>0</v>
          </cell>
          <cell r="AK578">
            <v>0</v>
          </cell>
          <cell r="AL578">
            <v>0</v>
          </cell>
          <cell r="AM578">
            <v>1258.4000000000003</v>
          </cell>
          <cell r="AN578">
            <v>1258.4000000000001</v>
          </cell>
          <cell r="AO578">
            <v>3</v>
          </cell>
        </row>
        <row r="579">
          <cell r="B579" t="str">
            <v>0E2B6582992</v>
          </cell>
          <cell r="C579" t="str">
            <v>0E2B658299</v>
          </cell>
          <cell r="D579" t="str">
            <v>ABR-19</v>
          </cell>
          <cell r="E579">
            <v>1</v>
          </cell>
          <cell r="F579" t="str">
            <v>2026977</v>
          </cell>
          <cell r="G579" t="str">
            <v>SR MANTENIMIENTO CORRECTIVO</v>
          </cell>
          <cell r="H579" t="str">
            <v>0070</v>
          </cell>
          <cell r="I579" t="str">
            <v>19/04/2019 10:45</v>
          </cell>
          <cell r="J579" t="str">
            <v>500036</v>
          </cell>
          <cell r="K579" t="str">
            <v>PITSS</v>
          </cell>
          <cell r="L579" t="str">
            <v>ASP</v>
          </cell>
          <cell r="M579" t="str">
            <v>OPERADORA OMX SA DE CV</v>
          </cell>
          <cell r="N579" t="str">
            <v>AV DE LAS TORRES No 2498</v>
          </cell>
          <cell r="O579" t="str">
            <v>San Pedro Garza Garc</v>
          </cell>
          <cell r="P579">
            <v>0</v>
          </cell>
          <cell r="Q579" t="str">
            <v>INTERIOR</v>
          </cell>
          <cell r="R579">
            <v>9</v>
          </cell>
          <cell r="S579" t="str">
            <v>Entre 7 y 15</v>
          </cell>
          <cell r="T579" t="str">
            <v>Entry Production Color Low/Mid</v>
          </cell>
          <cell r="U579" t="str">
            <v>Entry Production</v>
          </cell>
          <cell r="V579" t="str">
            <v>Ciudad principal</v>
          </cell>
          <cell r="W579" t="str">
            <v>3-Entre 7 y 15</v>
          </cell>
          <cell r="X579">
            <v>0.8</v>
          </cell>
          <cell r="Y579">
            <v>1258.4000000000003</v>
          </cell>
          <cell r="Z579">
            <v>1</v>
          </cell>
          <cell r="AA579">
            <v>3.17</v>
          </cell>
          <cell r="AB579">
            <v>4</v>
          </cell>
          <cell r="AC579">
            <v>0.79249999999999998</v>
          </cell>
          <cell r="AD579">
            <v>0</v>
          </cell>
          <cell r="AE579">
            <v>0</v>
          </cell>
          <cell r="AF579">
            <v>43574</v>
          </cell>
          <cell r="AG579">
            <v>43574</v>
          </cell>
          <cell r="AH579">
            <v>0</v>
          </cell>
          <cell r="AI579" t="str">
            <v>0-1 día</v>
          </cell>
          <cell r="AJ579">
            <v>0</v>
          </cell>
          <cell r="AK579">
            <v>0</v>
          </cell>
          <cell r="AL579">
            <v>0</v>
          </cell>
          <cell r="AM579">
            <v>1258.4000000000003</v>
          </cell>
          <cell r="AN579">
            <v>1730.3</v>
          </cell>
          <cell r="AO579">
            <v>2</v>
          </cell>
        </row>
        <row r="580">
          <cell r="B580" t="str">
            <v>0BG29409281</v>
          </cell>
          <cell r="C580" t="str">
            <v>0BG2940928</v>
          </cell>
          <cell r="D580" t="str">
            <v>ABR-19</v>
          </cell>
          <cell r="E580">
            <v>1</v>
          </cell>
          <cell r="F580" t="str">
            <v>2026229</v>
          </cell>
          <cell r="G580" t="str">
            <v>SR MANTENIMIENTO CORRECTIVO</v>
          </cell>
          <cell r="H580" t="str">
            <v>4395</v>
          </cell>
          <cell r="I580" t="str">
            <v>17/04/2019 11:04</v>
          </cell>
          <cell r="J580" t="str">
            <v>800192</v>
          </cell>
          <cell r="K580" t="str">
            <v>PITSS</v>
          </cell>
          <cell r="L580" t="str">
            <v>ASP</v>
          </cell>
          <cell r="M580" t="str">
            <v>OFFICE DEPOT DE MEXICO SA DE CV</v>
          </cell>
          <cell r="N580" t="str">
            <v>AV CIRCUNVALACION OBLATOS 2700</v>
          </cell>
          <cell r="O580" t="str">
            <v>GUADALAJARA-JAL</v>
          </cell>
          <cell r="P580">
            <v>0</v>
          </cell>
          <cell r="Q580" t="str">
            <v>INTERIOR</v>
          </cell>
          <cell r="R580">
            <v>25</v>
          </cell>
          <cell r="S580" t="str">
            <v>Entre 16 y 30</v>
          </cell>
          <cell r="T580" t="str">
            <v>Light Production Digital Business</v>
          </cell>
          <cell r="U580" t="str">
            <v>Entry Production</v>
          </cell>
          <cell r="V580" t="str">
            <v>Ciudad principal</v>
          </cell>
          <cell r="W580" t="str">
            <v>3-Entre 16 y 30</v>
          </cell>
          <cell r="X580">
            <v>1.05</v>
          </cell>
          <cell r="Y580">
            <v>1651.6500000000003</v>
          </cell>
          <cell r="Z580">
            <v>1</v>
          </cell>
          <cell r="AA580">
            <v>1.2</v>
          </cell>
          <cell r="AB580">
            <v>4</v>
          </cell>
          <cell r="AC580">
            <v>0.3</v>
          </cell>
          <cell r="AD580">
            <v>0</v>
          </cell>
          <cell r="AE580">
            <v>0</v>
          </cell>
          <cell r="AF580">
            <v>43574</v>
          </cell>
          <cell r="AG580">
            <v>43577</v>
          </cell>
          <cell r="AH580">
            <v>1</v>
          </cell>
          <cell r="AI580" t="str">
            <v>0-1 día</v>
          </cell>
          <cell r="AJ580">
            <v>0</v>
          </cell>
          <cell r="AK580">
            <v>0</v>
          </cell>
          <cell r="AL580">
            <v>0</v>
          </cell>
          <cell r="AM580">
            <v>1651.6500000000003</v>
          </cell>
          <cell r="AN580">
            <v>78.650000000000105</v>
          </cell>
          <cell r="AO580">
            <v>2</v>
          </cell>
        </row>
        <row r="581">
          <cell r="B581" t="str">
            <v>0XPN3950241</v>
          </cell>
          <cell r="C581" t="str">
            <v>0XPN395024</v>
          </cell>
          <cell r="D581" t="str">
            <v>ABR-19</v>
          </cell>
          <cell r="E581">
            <v>1</v>
          </cell>
          <cell r="F581" t="str">
            <v>2026983</v>
          </cell>
          <cell r="G581" t="str">
            <v>SR MANTENIMIENTO CORRECTIVO</v>
          </cell>
          <cell r="H581" t="str">
            <v>0560</v>
          </cell>
          <cell r="I581" t="str">
            <v>19/04/2019 15:28</v>
          </cell>
          <cell r="J581" t="str">
            <v>800200</v>
          </cell>
          <cell r="K581" t="str">
            <v>PITSS</v>
          </cell>
          <cell r="L581" t="str">
            <v>ASP</v>
          </cell>
          <cell r="M581" t="str">
            <v>OFFICE DEPOT DE MEXICO SA DE CV</v>
          </cell>
          <cell r="N581" t="str">
            <v>MANUEL J CLOUTHIER 888</v>
          </cell>
          <cell r="O581" t="str">
            <v>ZAPOPAN-JAL</v>
          </cell>
          <cell r="P581">
            <v>0</v>
          </cell>
          <cell r="Q581" t="str">
            <v>INTERIOR</v>
          </cell>
          <cell r="R581">
            <v>87</v>
          </cell>
          <cell r="S581" t="str">
            <v>&gt;60</v>
          </cell>
          <cell r="T581" t="str">
            <v>Entry Production Color Low/Mid</v>
          </cell>
          <cell r="U581" t="str">
            <v>Entry Production</v>
          </cell>
          <cell r="V581" t="str">
            <v>Ciudad principal</v>
          </cell>
          <cell r="W581" t="str">
            <v>3-&gt;60</v>
          </cell>
          <cell r="X581">
            <v>1.1499999999999999</v>
          </cell>
          <cell r="Y581">
            <v>1808.95</v>
          </cell>
          <cell r="Z581">
            <v>1</v>
          </cell>
          <cell r="AA581">
            <v>0.45</v>
          </cell>
          <cell r="AB581">
            <v>4</v>
          </cell>
          <cell r="AC581">
            <v>0.1125</v>
          </cell>
          <cell r="AD581">
            <v>0</v>
          </cell>
          <cell r="AE581">
            <v>0</v>
          </cell>
          <cell r="AF581">
            <v>43574</v>
          </cell>
          <cell r="AG581">
            <v>43577</v>
          </cell>
          <cell r="AH581">
            <v>1</v>
          </cell>
          <cell r="AI581" t="str">
            <v>0-1 día</v>
          </cell>
          <cell r="AJ581">
            <v>0</v>
          </cell>
          <cell r="AK581">
            <v>0</v>
          </cell>
          <cell r="AL581">
            <v>0</v>
          </cell>
          <cell r="AM581">
            <v>1808.95</v>
          </cell>
          <cell r="AN581">
            <v>1730.3</v>
          </cell>
          <cell r="AO581">
            <v>2</v>
          </cell>
        </row>
        <row r="582">
          <cell r="B582" t="str">
            <v>0D6X4633812</v>
          </cell>
          <cell r="C582" t="str">
            <v>0D6X463381</v>
          </cell>
          <cell r="D582" t="str">
            <v>ABR-19</v>
          </cell>
          <cell r="E582">
            <v>1</v>
          </cell>
          <cell r="F582" t="str">
            <v>2026999</v>
          </cell>
          <cell r="G582" t="str">
            <v>SR MANTENIMIENTO CORRECTIVO</v>
          </cell>
          <cell r="H582" t="str">
            <v>4624</v>
          </cell>
          <cell r="I582" t="str">
            <v>19/04/2019 17:48</v>
          </cell>
          <cell r="J582" t="str">
            <v>500066</v>
          </cell>
          <cell r="K582" t="str">
            <v>PITSS</v>
          </cell>
          <cell r="L582" t="str">
            <v>ASP</v>
          </cell>
          <cell r="M582" t="str">
            <v>HONEYWELL AUTOMOTIVE DE MEXICO S DE RL DE CV</v>
          </cell>
          <cell r="N582" t="str">
            <v>BLVD MILLENIUM No 211</v>
          </cell>
          <cell r="O582" t="str">
            <v>Apodaca-NL</v>
          </cell>
          <cell r="P582">
            <v>0</v>
          </cell>
          <cell r="Q582" t="str">
            <v>INTERIOR</v>
          </cell>
          <cell r="R582">
            <v>4</v>
          </cell>
          <cell r="S582" t="str">
            <v>Entre 3 y 6</v>
          </cell>
          <cell r="T582" t="str">
            <v>Entry Mono Printers</v>
          </cell>
          <cell r="U582" t="str">
            <v>A4</v>
          </cell>
          <cell r="V582" t="str">
            <v>Otras</v>
          </cell>
          <cell r="W582" t="str">
            <v>1-Entre 3 y 6</v>
          </cell>
          <cell r="X582">
            <v>0</v>
          </cell>
          <cell r="Y582">
            <v>0</v>
          </cell>
          <cell r="Z582">
            <v>1</v>
          </cell>
          <cell r="AA582">
            <v>0</v>
          </cell>
          <cell r="AB582">
            <v>9</v>
          </cell>
          <cell r="AC582">
            <v>0</v>
          </cell>
          <cell r="AD582">
            <v>0</v>
          </cell>
          <cell r="AE582">
            <v>0</v>
          </cell>
          <cell r="AF582">
            <v>43577</v>
          </cell>
          <cell r="AG582">
            <v>43577</v>
          </cell>
          <cell r="AH582">
            <v>0</v>
          </cell>
          <cell r="AI582" t="str">
            <v>0-1 día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750.75</v>
          </cell>
          <cell r="AO582">
            <v>2</v>
          </cell>
        </row>
        <row r="583">
          <cell r="B583" t="str">
            <v>0A2T3864421</v>
          </cell>
          <cell r="C583" t="str">
            <v>0A2T386442</v>
          </cell>
          <cell r="D583" t="str">
            <v>ABR-19</v>
          </cell>
          <cell r="E583">
            <v>1</v>
          </cell>
          <cell r="F583" t="str">
            <v>2026307</v>
          </cell>
          <cell r="G583" t="str">
            <v>SR MANTENIMIENTO CORRECTIVO</v>
          </cell>
          <cell r="H583" t="str">
            <v>3616</v>
          </cell>
          <cell r="I583" t="str">
            <v>17/04/2019 12:58</v>
          </cell>
          <cell r="J583" t="str">
            <v>800110</v>
          </cell>
          <cell r="K583" t="str">
            <v>PITSS</v>
          </cell>
          <cell r="L583" t="str">
            <v>ASP</v>
          </cell>
          <cell r="M583" t="str">
            <v>PENSIONES BBVA BANCOMER SA DE CV GRUPO FINANCIERO</v>
          </cell>
          <cell r="N583" t="str">
            <v>AV LAZARO CARDENAS No 2780</v>
          </cell>
          <cell r="O583" t="str">
            <v>Morelia-MICH</v>
          </cell>
          <cell r="P583">
            <v>0</v>
          </cell>
          <cell r="Q583" t="str">
            <v>INTERIOR</v>
          </cell>
          <cell r="R583">
            <v>1191</v>
          </cell>
          <cell r="S583" t="str">
            <v>&gt;60</v>
          </cell>
          <cell r="T583" t="str">
            <v>A4 Mono MFPs</v>
          </cell>
          <cell r="U583" t="str">
            <v>A4</v>
          </cell>
          <cell r="V583" t="str">
            <v>Ciudad principal</v>
          </cell>
          <cell r="W583" t="str">
            <v>1-&gt;60</v>
          </cell>
          <cell r="X583">
            <v>1.05</v>
          </cell>
          <cell r="Y583">
            <v>750.75000000000011</v>
          </cell>
          <cell r="Z583">
            <v>1</v>
          </cell>
          <cell r="AA583">
            <v>1.66</v>
          </cell>
          <cell r="AB583">
            <v>5</v>
          </cell>
          <cell r="AC583">
            <v>0.33199999999999996</v>
          </cell>
          <cell r="AD583">
            <v>0</v>
          </cell>
          <cell r="AE583">
            <v>0</v>
          </cell>
          <cell r="AF583">
            <v>43577</v>
          </cell>
          <cell r="AG583">
            <v>43577</v>
          </cell>
          <cell r="AH583">
            <v>0</v>
          </cell>
          <cell r="AI583" t="str">
            <v>0-1 día</v>
          </cell>
          <cell r="AJ583">
            <v>0</v>
          </cell>
          <cell r="AK583">
            <v>0</v>
          </cell>
          <cell r="AL583">
            <v>0</v>
          </cell>
          <cell r="AM583">
            <v>750.75000000000011</v>
          </cell>
          <cell r="AN583">
            <v>0</v>
          </cell>
          <cell r="AO583">
            <v>1</v>
          </cell>
        </row>
        <row r="584">
          <cell r="B584" t="str">
            <v>0XPN3965743</v>
          </cell>
          <cell r="C584" t="str">
            <v>0XPN396574</v>
          </cell>
          <cell r="D584" t="str">
            <v>ABR-19</v>
          </cell>
          <cell r="E584">
            <v>1</v>
          </cell>
          <cell r="F584" t="str">
            <v>2027005</v>
          </cell>
          <cell r="G584" t="str">
            <v>SR MANTENIMIENTO CORRECTIVO</v>
          </cell>
          <cell r="H584" t="str">
            <v>0560</v>
          </cell>
          <cell r="I584" t="str">
            <v>19/04/2019 20:32</v>
          </cell>
          <cell r="J584" t="str">
            <v>800192</v>
          </cell>
          <cell r="K584" t="str">
            <v>PITSS</v>
          </cell>
          <cell r="L584" t="str">
            <v>ASP</v>
          </cell>
          <cell r="M584" t="str">
            <v>OFFICE DEPOT DE MEXICO SA DE CV</v>
          </cell>
          <cell r="N584" t="str">
            <v>AV MAIZ 1300</v>
          </cell>
          <cell r="O584" t="str">
            <v>ZAPOPAN-JAL</v>
          </cell>
          <cell r="P584">
            <v>0</v>
          </cell>
          <cell r="Q584" t="str">
            <v>INTERIOR</v>
          </cell>
          <cell r="R584">
            <v>13</v>
          </cell>
          <cell r="S584" t="str">
            <v>Entre 7 y 15</v>
          </cell>
          <cell r="T584" t="str">
            <v>Entry Production Color Low/Mid</v>
          </cell>
          <cell r="U584" t="str">
            <v>Entry Production</v>
          </cell>
          <cell r="V584" t="str">
            <v>Ciudad principal</v>
          </cell>
          <cell r="W584" t="str">
            <v>3-Entre 7 y 15</v>
          </cell>
          <cell r="X584">
            <v>0.8</v>
          </cell>
          <cell r="Y584">
            <v>1258.4000000000003</v>
          </cell>
          <cell r="Z584">
            <v>1</v>
          </cell>
          <cell r="AA584">
            <v>0</v>
          </cell>
          <cell r="AB584">
            <v>4</v>
          </cell>
          <cell r="AC584">
            <v>0</v>
          </cell>
          <cell r="AD584">
            <v>0</v>
          </cell>
          <cell r="AE584">
            <v>0</v>
          </cell>
          <cell r="AF584">
            <v>43577</v>
          </cell>
          <cell r="AG584">
            <v>43577</v>
          </cell>
          <cell r="AH584">
            <v>0</v>
          </cell>
          <cell r="AI584" t="str">
            <v>0-1 día</v>
          </cell>
          <cell r="AJ584">
            <v>0</v>
          </cell>
          <cell r="AK584">
            <v>0</v>
          </cell>
          <cell r="AL584">
            <v>0</v>
          </cell>
          <cell r="AM584">
            <v>1258.4000000000003</v>
          </cell>
          <cell r="AN584">
            <v>943.8</v>
          </cell>
          <cell r="AO584">
            <v>3</v>
          </cell>
        </row>
        <row r="585">
          <cell r="B585" t="str">
            <v>0E2B1066471</v>
          </cell>
          <cell r="C585" t="str">
            <v>0E2B106647</v>
          </cell>
          <cell r="D585" t="str">
            <v>ABR-19</v>
          </cell>
          <cell r="E585">
            <v>1</v>
          </cell>
          <cell r="F585" t="str">
            <v>2026291</v>
          </cell>
          <cell r="G585" t="str">
            <v>SR MANTENIMIENTO CORRECTIVO</v>
          </cell>
          <cell r="H585" t="str">
            <v>0070</v>
          </cell>
          <cell r="I585" t="str">
            <v>17/04/2019 12:38</v>
          </cell>
          <cell r="J585" t="str">
            <v>800183</v>
          </cell>
          <cell r="K585" t="str">
            <v>PITSS</v>
          </cell>
          <cell r="L585" t="str">
            <v>ASP</v>
          </cell>
          <cell r="M585" t="str">
            <v>OPERADORA OMX SA DE CV</v>
          </cell>
          <cell r="N585" t="str">
            <v>AV PATRIA 1612 MZ 1 LT 30 Y 30A</v>
          </cell>
          <cell r="O585" t="str">
            <v>ZAPOPAN-JAL</v>
          </cell>
          <cell r="P585">
            <v>0</v>
          </cell>
          <cell r="Q585" t="str">
            <v>INTERIOR</v>
          </cell>
          <cell r="R585">
            <v>152</v>
          </cell>
          <cell r="S585" t="str">
            <v>&gt;60</v>
          </cell>
          <cell r="T585" t="str">
            <v>Entry Production Color Low/Mid</v>
          </cell>
          <cell r="U585" t="str">
            <v>Entry Production</v>
          </cell>
          <cell r="V585" t="str">
            <v>Ciudad principal</v>
          </cell>
          <cell r="W585" t="str">
            <v>3-&gt;60</v>
          </cell>
          <cell r="X585">
            <v>1.1499999999999999</v>
          </cell>
          <cell r="Y585">
            <v>1808.95</v>
          </cell>
          <cell r="Z585">
            <v>1</v>
          </cell>
          <cell r="AA585">
            <v>2.37</v>
          </cell>
          <cell r="AB585">
            <v>4</v>
          </cell>
          <cell r="AC585">
            <v>0.59250000000000003</v>
          </cell>
          <cell r="AD585">
            <v>0</v>
          </cell>
          <cell r="AE585">
            <v>0</v>
          </cell>
          <cell r="AF585">
            <v>43577</v>
          </cell>
          <cell r="AG585">
            <v>43577</v>
          </cell>
          <cell r="AH585">
            <v>0</v>
          </cell>
          <cell r="AI585" t="str">
            <v>0-1 día</v>
          </cell>
          <cell r="AJ585">
            <v>0</v>
          </cell>
          <cell r="AK585">
            <v>0</v>
          </cell>
          <cell r="AL585">
            <v>0</v>
          </cell>
          <cell r="AM585">
            <v>1808.95</v>
          </cell>
          <cell r="AN585">
            <v>1808.95</v>
          </cell>
          <cell r="AO585">
            <v>1</v>
          </cell>
        </row>
        <row r="586">
          <cell r="B586" t="str">
            <v>0MX47667572</v>
          </cell>
          <cell r="C586" t="str">
            <v>0MX4766757</v>
          </cell>
          <cell r="D586" t="str">
            <v>ABR-19</v>
          </cell>
          <cell r="E586">
            <v>1</v>
          </cell>
          <cell r="F586" t="str">
            <v>2026989</v>
          </cell>
          <cell r="G586" t="str">
            <v>SR MANTENIMIENTO CORRECTIVO</v>
          </cell>
          <cell r="H586" t="str">
            <v>7845</v>
          </cell>
          <cell r="I586" t="str">
            <v>19/04/2019 16:01</v>
          </cell>
          <cell r="J586" t="str">
            <v>500155</v>
          </cell>
          <cell r="K586" t="str">
            <v>PITSS</v>
          </cell>
          <cell r="L586" t="str">
            <v>ASP</v>
          </cell>
          <cell r="M586" t="str">
            <v>HONEYWELL AUTOMOTIVE DE MEXICO S DE RL DE CV</v>
          </cell>
          <cell r="N586" t="str">
            <v>AV PARQUE INDUSTRIAL JUAREZ 3328</v>
          </cell>
          <cell r="O586" t="str">
            <v>CIUDAD JUAREZ-CHIH</v>
          </cell>
          <cell r="P586">
            <v>0</v>
          </cell>
          <cell r="Q586" t="str">
            <v>INTERIOR</v>
          </cell>
          <cell r="R586">
            <v>9</v>
          </cell>
          <cell r="S586" t="str">
            <v>Entre 7 y 15</v>
          </cell>
          <cell r="T586" t="str">
            <v>A3 Office Color Laser MFPs</v>
          </cell>
          <cell r="U586" t="str">
            <v>A3</v>
          </cell>
          <cell r="V586" t="str">
            <v>Ciudad principal</v>
          </cell>
          <cell r="W586" t="str">
            <v>2-Entre 7 y 15</v>
          </cell>
          <cell r="X586">
            <v>0.6</v>
          </cell>
          <cell r="Y586">
            <v>819</v>
          </cell>
          <cell r="Z586">
            <v>1</v>
          </cell>
          <cell r="AA586">
            <v>1.48</v>
          </cell>
          <cell r="AB586">
            <v>5</v>
          </cell>
          <cell r="AC586">
            <v>0.29599999999999999</v>
          </cell>
          <cell r="AD586">
            <v>0</v>
          </cell>
          <cell r="AE586">
            <v>0</v>
          </cell>
          <cell r="AF586">
            <v>43577</v>
          </cell>
          <cell r="AG586">
            <v>43577</v>
          </cell>
          <cell r="AH586">
            <v>0</v>
          </cell>
          <cell r="AI586" t="str">
            <v>0-1 día</v>
          </cell>
          <cell r="AJ586">
            <v>0</v>
          </cell>
          <cell r="AK586">
            <v>0</v>
          </cell>
          <cell r="AL586">
            <v>0</v>
          </cell>
          <cell r="AM586">
            <v>819</v>
          </cell>
          <cell r="AN586">
            <v>1501.5</v>
          </cell>
          <cell r="AO586">
            <v>2</v>
          </cell>
        </row>
        <row r="587">
          <cell r="B587" t="str">
            <v>0BG29476271</v>
          </cell>
          <cell r="C587" t="str">
            <v>0BG2947627</v>
          </cell>
          <cell r="D587" t="str">
            <v>ABR-19</v>
          </cell>
          <cell r="E587">
            <v>1</v>
          </cell>
          <cell r="F587" t="str">
            <v>2027369</v>
          </cell>
          <cell r="G587" t="str">
            <v>SR MANTENIMIENTO CORRECTIVO</v>
          </cell>
          <cell r="H587" t="str">
            <v>4395</v>
          </cell>
          <cell r="I587" t="str">
            <v>21/04/2019 14:38</v>
          </cell>
          <cell r="J587" t="str">
            <v>800146</v>
          </cell>
          <cell r="K587" t="str">
            <v>PITSS</v>
          </cell>
          <cell r="L587" t="str">
            <v>ASP</v>
          </cell>
          <cell r="M587" t="str">
            <v>OFFICE DEPOT DE MEXICO SA DE CV</v>
          </cell>
          <cell r="N587" t="str">
            <v>BULEVAR AEROPUERTO No 190 (ANTES 202) LOCALES DEL</v>
          </cell>
          <cell r="O587" t="str">
            <v>Leon-GTO</v>
          </cell>
          <cell r="P587">
            <v>0</v>
          </cell>
          <cell r="Q587" t="str">
            <v>INTERIOR</v>
          </cell>
          <cell r="R587">
            <v>30</v>
          </cell>
          <cell r="S587" t="str">
            <v>Entre 16 y 30</v>
          </cell>
          <cell r="T587" t="str">
            <v>Light Production Digital Business</v>
          </cell>
          <cell r="U587" t="str">
            <v>Entry Production</v>
          </cell>
          <cell r="V587" t="str">
            <v>Ciudad principal</v>
          </cell>
          <cell r="W587" t="str">
            <v>3-Entre 16 y 30</v>
          </cell>
          <cell r="X587">
            <v>1.05</v>
          </cell>
          <cell r="Y587">
            <v>1651.6500000000003</v>
          </cell>
          <cell r="Z587">
            <v>1</v>
          </cell>
          <cell r="AA587">
            <v>0</v>
          </cell>
          <cell r="AB587">
            <v>4</v>
          </cell>
          <cell r="AC587">
            <v>0</v>
          </cell>
          <cell r="AD587">
            <v>0</v>
          </cell>
          <cell r="AE587">
            <v>0</v>
          </cell>
          <cell r="AF587">
            <v>43577</v>
          </cell>
          <cell r="AG587">
            <v>43577</v>
          </cell>
          <cell r="AH587">
            <v>0</v>
          </cell>
          <cell r="AI587" t="str">
            <v>0-1 día</v>
          </cell>
          <cell r="AJ587">
            <v>0</v>
          </cell>
          <cell r="AK587">
            <v>0</v>
          </cell>
          <cell r="AL587">
            <v>0</v>
          </cell>
          <cell r="AM587">
            <v>1651.6500000000003</v>
          </cell>
          <cell r="AN587">
            <v>1651.65</v>
          </cell>
          <cell r="AO587">
            <v>1</v>
          </cell>
        </row>
        <row r="588">
          <cell r="B588" t="str">
            <v>0X767038161</v>
          </cell>
          <cell r="C588" t="str">
            <v>0X76703816</v>
          </cell>
          <cell r="D588" t="str">
            <v>ABR-19</v>
          </cell>
          <cell r="E588">
            <v>1</v>
          </cell>
          <cell r="F588" t="str">
            <v>2027003</v>
          </cell>
          <cell r="G588" t="str">
            <v>SR MANTENIMIENTO CORRECTIVO</v>
          </cell>
          <cell r="H588" t="str">
            <v>5955</v>
          </cell>
          <cell r="I588" t="str">
            <v>19/04/2019 19:33</v>
          </cell>
          <cell r="J588" t="str">
            <v>500158</v>
          </cell>
          <cell r="K588" t="str">
            <v>PITSS</v>
          </cell>
          <cell r="L588" t="str">
            <v>ASP</v>
          </cell>
          <cell r="M588" t="str">
            <v>FLEXTRONICS MANUFACTURING JUAREZ S DE RL DE CV</v>
          </cell>
          <cell r="N588" t="str">
            <v>BLVD INDEPENDENCIA 4240</v>
          </cell>
          <cell r="O588" t="str">
            <v>Ciudad Juarez-CHIH</v>
          </cell>
          <cell r="P588">
            <v>0</v>
          </cell>
          <cell r="Q588" t="str">
            <v>INTERIOR</v>
          </cell>
          <cell r="R588">
            <v>81</v>
          </cell>
          <cell r="S588" t="str">
            <v>&gt;60</v>
          </cell>
          <cell r="T588" t="str">
            <v>Departmental Digital</v>
          </cell>
          <cell r="U588" t="str">
            <v>A3</v>
          </cell>
          <cell r="V588" t="str">
            <v>Ciudad principal</v>
          </cell>
          <cell r="W588" t="str">
            <v>2-&gt;60</v>
          </cell>
          <cell r="X588">
            <v>1.1000000000000001</v>
          </cell>
          <cell r="Y588">
            <v>1501.5000000000002</v>
          </cell>
          <cell r="Z588">
            <v>1</v>
          </cell>
          <cell r="AA588">
            <v>0</v>
          </cell>
          <cell r="AB588">
            <v>5</v>
          </cell>
          <cell r="AC588">
            <v>0</v>
          </cell>
          <cell r="AD588">
            <v>0</v>
          </cell>
          <cell r="AE588">
            <v>0</v>
          </cell>
          <cell r="AF588">
            <v>43577</v>
          </cell>
          <cell r="AG588">
            <v>43577</v>
          </cell>
          <cell r="AH588">
            <v>0</v>
          </cell>
          <cell r="AI588" t="str">
            <v>0-1 día</v>
          </cell>
          <cell r="AJ588">
            <v>0</v>
          </cell>
          <cell r="AK588">
            <v>0</v>
          </cell>
          <cell r="AL588">
            <v>0</v>
          </cell>
          <cell r="AM588">
            <v>1501.5000000000002</v>
          </cell>
          <cell r="AN588">
            <v>1501.5</v>
          </cell>
          <cell r="AO588">
            <v>1</v>
          </cell>
        </row>
        <row r="589">
          <cell r="B589" t="str">
            <v>0BG29468763</v>
          </cell>
          <cell r="C589" t="str">
            <v>0BG2946876</v>
          </cell>
          <cell r="D589" t="str">
            <v>ABR-19</v>
          </cell>
          <cell r="E589">
            <v>1</v>
          </cell>
          <cell r="F589" t="str">
            <v>2024797</v>
          </cell>
          <cell r="G589" t="str">
            <v>SR MANTENIMIENTO CORRECTIVO</v>
          </cell>
          <cell r="H589" t="str">
            <v>4395</v>
          </cell>
          <cell r="I589" t="str">
            <v>15/04/2019 08:18</v>
          </cell>
          <cell r="J589" t="str">
            <v>800147</v>
          </cell>
          <cell r="K589" t="str">
            <v>PITSS</v>
          </cell>
          <cell r="L589" t="str">
            <v>ASP</v>
          </cell>
          <cell r="M589" t="str">
            <v>OFFICE DEPOT DE MEXICO SA DE CV</v>
          </cell>
          <cell r="N589" t="str">
            <v>BLV JUAN ALONSO DE TORRES 1315-3</v>
          </cell>
          <cell r="O589" t="str">
            <v>LEON-GTO</v>
          </cell>
          <cell r="P589">
            <v>0</v>
          </cell>
          <cell r="Q589" t="str">
            <v>INTERIOR</v>
          </cell>
          <cell r="R589">
            <v>5</v>
          </cell>
          <cell r="S589" t="str">
            <v>Entre 3 y 6</v>
          </cell>
          <cell r="T589" t="str">
            <v>Light Production Digital Business</v>
          </cell>
          <cell r="U589" t="str">
            <v>Entry Production</v>
          </cell>
          <cell r="V589" t="str">
            <v>Ciudad principal</v>
          </cell>
          <cell r="W589" t="str">
            <v>3-Entre 3 y 6</v>
          </cell>
          <cell r="X589">
            <v>0.6</v>
          </cell>
          <cell r="Y589">
            <v>943.80000000000007</v>
          </cell>
          <cell r="Z589">
            <v>1</v>
          </cell>
          <cell r="AA589">
            <v>9</v>
          </cell>
          <cell r="AB589">
            <v>4</v>
          </cell>
          <cell r="AC589">
            <v>2.25</v>
          </cell>
          <cell r="AD589">
            <v>0.3125</v>
          </cell>
          <cell r="AE589">
            <v>-491.56250000000006</v>
          </cell>
          <cell r="AF589">
            <v>43577</v>
          </cell>
          <cell r="AG589">
            <v>43577</v>
          </cell>
          <cell r="AH589">
            <v>0</v>
          </cell>
          <cell r="AI589" t="str">
            <v>0-1 día</v>
          </cell>
          <cell r="AJ589">
            <v>0</v>
          </cell>
          <cell r="AK589">
            <v>0</v>
          </cell>
          <cell r="AL589">
            <v>0</v>
          </cell>
          <cell r="AM589">
            <v>943.80000000000007</v>
          </cell>
          <cell r="AN589">
            <v>1258.4000000000001</v>
          </cell>
          <cell r="AO589">
            <v>4</v>
          </cell>
        </row>
        <row r="590">
          <cell r="B590" t="str">
            <v>0E2B6495031</v>
          </cell>
          <cell r="C590" t="str">
            <v>0E2B649503</v>
          </cell>
          <cell r="D590" t="str">
            <v>ABR-19</v>
          </cell>
          <cell r="E590">
            <v>1</v>
          </cell>
          <cell r="F590" t="str">
            <v>2027705</v>
          </cell>
          <cell r="G590" t="str">
            <v>SR MANTENIMIENTO CORRECTIVO</v>
          </cell>
          <cell r="H590" t="str">
            <v>0070</v>
          </cell>
          <cell r="I590" t="str">
            <v>22/04/2019 09:51</v>
          </cell>
          <cell r="J590" t="str">
            <v>800197</v>
          </cell>
          <cell r="K590" t="str">
            <v>PITSS</v>
          </cell>
          <cell r="L590" t="str">
            <v>ASP</v>
          </cell>
          <cell r="M590" t="str">
            <v>OFFICE DEPOT DE MEXICO SA DE CV</v>
          </cell>
          <cell r="N590" t="str">
            <v>NEREO RODRIGUEZ BARRAGAN 1350</v>
          </cell>
          <cell r="O590" t="str">
            <v>SAN LUIS POTOSI-SLP</v>
          </cell>
          <cell r="P590">
            <v>0</v>
          </cell>
          <cell r="Q590" t="str">
            <v>INTERIOR</v>
          </cell>
          <cell r="R590">
            <v>130</v>
          </cell>
          <cell r="S590" t="str">
            <v>&gt;60</v>
          </cell>
          <cell r="T590" t="str">
            <v>Entry Production Color Low/Mid</v>
          </cell>
          <cell r="U590" t="str">
            <v>Entry Production</v>
          </cell>
          <cell r="V590" t="str">
            <v>Ciudad principal</v>
          </cell>
          <cell r="W590" t="str">
            <v>3-&gt;60</v>
          </cell>
          <cell r="X590">
            <v>1.1499999999999999</v>
          </cell>
          <cell r="Y590">
            <v>1808.95</v>
          </cell>
          <cell r="Z590">
            <v>1</v>
          </cell>
          <cell r="AA590">
            <v>1.82</v>
          </cell>
          <cell r="AB590">
            <v>4</v>
          </cell>
          <cell r="AC590">
            <v>0.45500000000000002</v>
          </cell>
          <cell r="AD590">
            <v>0</v>
          </cell>
          <cell r="AE590">
            <v>0</v>
          </cell>
          <cell r="AF590">
            <v>43577</v>
          </cell>
          <cell r="AG590">
            <v>43577</v>
          </cell>
          <cell r="AH590">
            <v>0</v>
          </cell>
          <cell r="AI590" t="str">
            <v>0-1 día</v>
          </cell>
          <cell r="AJ590">
            <v>0</v>
          </cell>
          <cell r="AK590">
            <v>0</v>
          </cell>
          <cell r="AL590">
            <v>0</v>
          </cell>
          <cell r="AM590">
            <v>1808.95</v>
          </cell>
          <cell r="AN590">
            <v>1808.95</v>
          </cell>
          <cell r="AO590">
            <v>1</v>
          </cell>
        </row>
        <row r="591">
          <cell r="B591" t="str">
            <v>0MX47773241</v>
          </cell>
          <cell r="C591" t="str">
            <v>0MX4777324</v>
          </cell>
          <cell r="D591" t="str">
            <v>ABR-19</v>
          </cell>
          <cell r="E591">
            <v>1</v>
          </cell>
          <cell r="F591" t="str">
            <v>2027711</v>
          </cell>
          <cell r="G591" t="str">
            <v>SR MANTENIMIENTO CORRECTIVO</v>
          </cell>
          <cell r="H591" t="str">
            <v>7845</v>
          </cell>
          <cell r="I591" t="str">
            <v>22/04/2019 09:58</v>
          </cell>
          <cell r="J591" t="str">
            <v>500158</v>
          </cell>
          <cell r="K591" t="str">
            <v>PITSS</v>
          </cell>
          <cell r="L591" t="str">
            <v>ASP</v>
          </cell>
          <cell r="M591" t="str">
            <v>HONEYWELL AUTOMOTIVE DE MEXICO S DE RL DE CV</v>
          </cell>
          <cell r="N591" t="str">
            <v>AV VALLE DEL CEDRO 1681</v>
          </cell>
          <cell r="O591" t="str">
            <v>Ciudad Juarez-CHIH</v>
          </cell>
          <cell r="P591">
            <v>0</v>
          </cell>
          <cell r="Q591" t="str">
            <v>INTERIOR</v>
          </cell>
          <cell r="R591">
            <v>2699</v>
          </cell>
          <cell r="S591" t="str">
            <v>&gt;60</v>
          </cell>
          <cell r="T591" t="str">
            <v>A3 Office Color Laser MFPs</v>
          </cell>
          <cell r="U591" t="str">
            <v>A3</v>
          </cell>
          <cell r="V591" t="str">
            <v>Ciudad principal</v>
          </cell>
          <cell r="W591" t="str">
            <v>2-&gt;60</v>
          </cell>
          <cell r="X591">
            <v>1.1000000000000001</v>
          </cell>
          <cell r="Y591">
            <v>1501.5000000000002</v>
          </cell>
          <cell r="Z591">
            <v>1</v>
          </cell>
          <cell r="AA591">
            <v>0.2</v>
          </cell>
          <cell r="AB591">
            <v>5</v>
          </cell>
          <cell r="AC591">
            <v>0.04</v>
          </cell>
          <cell r="AD591">
            <v>0</v>
          </cell>
          <cell r="AE591">
            <v>0</v>
          </cell>
          <cell r="AF591">
            <v>43577</v>
          </cell>
          <cell r="AG591">
            <v>43577</v>
          </cell>
          <cell r="AH591">
            <v>0</v>
          </cell>
          <cell r="AI591" t="str">
            <v>0-1 día</v>
          </cell>
          <cell r="AJ591">
            <v>0</v>
          </cell>
          <cell r="AK591">
            <v>0</v>
          </cell>
          <cell r="AL591">
            <v>0</v>
          </cell>
          <cell r="AM591">
            <v>1501.5000000000002</v>
          </cell>
          <cell r="AN591">
            <v>0</v>
          </cell>
          <cell r="AO591">
            <v>1</v>
          </cell>
        </row>
        <row r="592">
          <cell r="B592" t="str">
            <v>0BG09723502</v>
          </cell>
          <cell r="C592" t="str">
            <v>0BG0972350</v>
          </cell>
          <cell r="D592" t="str">
            <v>ABR-19</v>
          </cell>
          <cell r="E592">
            <v>1</v>
          </cell>
          <cell r="F592" t="str">
            <v>2026963</v>
          </cell>
          <cell r="G592" t="str">
            <v>SR MANTENIMIENTO CORRECTIVO</v>
          </cell>
          <cell r="H592" t="str">
            <v>4310</v>
          </cell>
          <cell r="I592" t="str">
            <v>19/04/2019 10:03</v>
          </cell>
          <cell r="J592" t="str">
            <v>500083</v>
          </cell>
          <cell r="K592" t="str">
            <v>PITSS</v>
          </cell>
          <cell r="L592" t="str">
            <v>ASP</v>
          </cell>
          <cell r="M592" t="str">
            <v>OPERADORA OMX SA DE CV</v>
          </cell>
          <cell r="N592" t="str">
            <v>EUGENIO GARZA SADA 3525</v>
          </cell>
          <cell r="O592" t="str">
            <v>Monterrey-NL</v>
          </cell>
          <cell r="P592">
            <v>0</v>
          </cell>
          <cell r="Q592" t="str">
            <v>INTERIOR</v>
          </cell>
          <cell r="R592">
            <v>7</v>
          </cell>
          <cell r="S592" t="str">
            <v>Entre 7 y 15</v>
          </cell>
          <cell r="T592" t="str">
            <v>Light Production Digital Business</v>
          </cell>
          <cell r="U592" t="str">
            <v>Entry Production</v>
          </cell>
          <cell r="V592" t="str">
            <v>Ciudad principal</v>
          </cell>
          <cell r="W592" t="str">
            <v>3-Entre 7 y 15</v>
          </cell>
          <cell r="X592">
            <v>0.8</v>
          </cell>
          <cell r="Y592">
            <v>1258.4000000000003</v>
          </cell>
          <cell r="Z592">
            <v>1</v>
          </cell>
          <cell r="AA592">
            <v>4</v>
          </cell>
          <cell r="AB592">
            <v>4</v>
          </cell>
          <cell r="AC592">
            <v>1</v>
          </cell>
          <cell r="AD592">
            <v>0</v>
          </cell>
          <cell r="AE592">
            <v>0</v>
          </cell>
          <cell r="AF592">
            <v>43577</v>
          </cell>
          <cell r="AG592">
            <v>43577</v>
          </cell>
          <cell r="AH592">
            <v>0</v>
          </cell>
          <cell r="AI592" t="str">
            <v>0-1 día</v>
          </cell>
          <cell r="AJ592">
            <v>0</v>
          </cell>
          <cell r="AK592">
            <v>0</v>
          </cell>
          <cell r="AL592">
            <v>0</v>
          </cell>
          <cell r="AM592">
            <v>1258.4000000000003</v>
          </cell>
          <cell r="AN592">
            <v>1258.4000000000001</v>
          </cell>
          <cell r="AO592">
            <v>2</v>
          </cell>
        </row>
        <row r="593">
          <cell r="B593" t="str">
            <v>0AGD4618481</v>
          </cell>
          <cell r="C593" t="str">
            <v>0AGD461848</v>
          </cell>
          <cell r="D593" t="str">
            <v>ABR-19</v>
          </cell>
          <cell r="E593">
            <v>1</v>
          </cell>
          <cell r="F593" t="str">
            <v>2027673</v>
          </cell>
          <cell r="G593" t="str">
            <v>SR MANTENIMIENTO CORRECTIVO</v>
          </cell>
          <cell r="H593" t="str">
            <v>6203</v>
          </cell>
          <cell r="I593" t="str">
            <v>22/04/2019 09:28</v>
          </cell>
          <cell r="J593" t="str">
            <v>800183</v>
          </cell>
          <cell r="K593" t="str">
            <v>PITSS</v>
          </cell>
          <cell r="L593" t="str">
            <v>ASP</v>
          </cell>
          <cell r="M593" t="str">
            <v>OFFICE DEPOT DE MEXICO SA DE CV</v>
          </cell>
          <cell r="N593" t="str">
            <v>PATRIA 1937</v>
          </cell>
          <cell r="O593" t="str">
            <v>ZAPOPAN-JAL</v>
          </cell>
          <cell r="P593">
            <v>0</v>
          </cell>
          <cell r="Q593" t="str">
            <v>INTERIOR</v>
          </cell>
          <cell r="R593">
            <v>38</v>
          </cell>
          <cell r="S593" t="str">
            <v>Entre 31 y 60</v>
          </cell>
          <cell r="T593" t="str">
            <v>WF Mono Systems and Legacy Color</v>
          </cell>
          <cell r="U593" t="str">
            <v>WF</v>
          </cell>
          <cell r="V593" t="str">
            <v>Ciudad principal</v>
          </cell>
          <cell r="W593" t="str">
            <v>3-Entre 31 y 60</v>
          </cell>
          <cell r="X593">
            <v>1.1000000000000001</v>
          </cell>
          <cell r="Y593">
            <v>1730.3000000000004</v>
          </cell>
          <cell r="Z593">
            <v>1</v>
          </cell>
          <cell r="AA593">
            <v>1.53</v>
          </cell>
          <cell r="AB593">
            <v>4</v>
          </cell>
          <cell r="AC593">
            <v>0.38250000000000001</v>
          </cell>
          <cell r="AD593">
            <v>0</v>
          </cell>
          <cell r="AE593">
            <v>0</v>
          </cell>
          <cell r="AF593">
            <v>43577</v>
          </cell>
          <cell r="AG593">
            <v>43577</v>
          </cell>
          <cell r="AH593">
            <v>0</v>
          </cell>
          <cell r="AI593" t="str">
            <v>0-1 día</v>
          </cell>
          <cell r="AJ593">
            <v>0</v>
          </cell>
          <cell r="AK593">
            <v>0</v>
          </cell>
          <cell r="AL593">
            <v>0</v>
          </cell>
          <cell r="AM593">
            <v>1730.3000000000004</v>
          </cell>
          <cell r="AN593">
            <v>1730.3</v>
          </cell>
          <cell r="AO593">
            <v>1</v>
          </cell>
        </row>
        <row r="594">
          <cell r="B594" t="str">
            <v>0BG29488082</v>
          </cell>
          <cell r="C594" t="str">
            <v>0BG2948808</v>
          </cell>
          <cell r="D594" t="str">
            <v>ABR-19</v>
          </cell>
          <cell r="E594">
            <v>1</v>
          </cell>
          <cell r="F594" t="str">
            <v>2027671</v>
          </cell>
          <cell r="G594" t="str">
            <v>SR MANTENIMIENTO CORRECTIVO</v>
          </cell>
          <cell r="H594" t="str">
            <v>4395</v>
          </cell>
          <cell r="I594" t="str">
            <v>22/04/2019 09:19</v>
          </cell>
          <cell r="J594" t="str">
            <v>100038</v>
          </cell>
          <cell r="K594" t="str">
            <v>PITSS</v>
          </cell>
          <cell r="L594" t="str">
            <v>ASP</v>
          </cell>
          <cell r="M594" t="str">
            <v>OFFICE DEPOT DE MEXICO SA DE CV</v>
          </cell>
          <cell r="N594" t="str">
            <v>BLV ALFREDO DEL MAZO 805</v>
          </cell>
          <cell r="O594" t="str">
            <v>TOLUCA-MEX</v>
          </cell>
          <cell r="P594">
            <v>0</v>
          </cell>
          <cell r="Q594" t="str">
            <v>INTERIOR</v>
          </cell>
          <cell r="R594">
            <v>11</v>
          </cell>
          <cell r="S594" t="str">
            <v>Entre 7 y 15</v>
          </cell>
          <cell r="T594" t="str">
            <v>Light Production Digital Business</v>
          </cell>
          <cell r="U594" t="str">
            <v>Entry Production</v>
          </cell>
          <cell r="V594" t="str">
            <v>Ciudad principal</v>
          </cell>
          <cell r="W594" t="str">
            <v>3-Entre 7 y 15</v>
          </cell>
          <cell r="X594">
            <v>0.8</v>
          </cell>
          <cell r="Y594">
            <v>1258.4000000000003</v>
          </cell>
          <cell r="Z594">
            <v>1</v>
          </cell>
          <cell r="AA594">
            <v>2.1800000000000002</v>
          </cell>
          <cell r="AB594">
            <v>4</v>
          </cell>
          <cell r="AC594">
            <v>0.54500000000000004</v>
          </cell>
          <cell r="AD594">
            <v>0</v>
          </cell>
          <cell r="AE594">
            <v>0</v>
          </cell>
          <cell r="AF594">
            <v>43577</v>
          </cell>
          <cell r="AG594">
            <v>43577</v>
          </cell>
          <cell r="AH594">
            <v>0</v>
          </cell>
          <cell r="AI594" t="str">
            <v>0-1 día</v>
          </cell>
          <cell r="AJ594">
            <v>0</v>
          </cell>
          <cell r="AK594">
            <v>0</v>
          </cell>
          <cell r="AL594">
            <v>0</v>
          </cell>
          <cell r="AM594">
            <v>1258.4000000000003</v>
          </cell>
          <cell r="AN594">
            <v>1730.3</v>
          </cell>
          <cell r="AO594">
            <v>2</v>
          </cell>
        </row>
        <row r="595">
          <cell r="B595" t="str">
            <v>0X763713861</v>
          </cell>
          <cell r="C595" t="str">
            <v>0X76371386</v>
          </cell>
          <cell r="D595" t="str">
            <v>ABR-19</v>
          </cell>
          <cell r="E595">
            <v>1</v>
          </cell>
          <cell r="F595" t="str">
            <v>2027815</v>
          </cell>
          <cell r="G595" t="str">
            <v>SR MANTENIMIENTO CORRECTIVO</v>
          </cell>
          <cell r="H595" t="str">
            <v>5955</v>
          </cell>
          <cell r="I595" t="str">
            <v>22/04/2019 11:27</v>
          </cell>
          <cell r="J595" t="str">
            <v>500066</v>
          </cell>
          <cell r="K595" t="str">
            <v>PITSS</v>
          </cell>
          <cell r="L595" t="str">
            <v>ASP</v>
          </cell>
          <cell r="M595" t="str">
            <v>PRICEWATERHOUSECOOPERS SC</v>
          </cell>
          <cell r="N595" t="str">
            <v>AV RUFINO TAMAYO NO 100</v>
          </cell>
          <cell r="O595" t="str">
            <v>San Pedro Garza Garc</v>
          </cell>
          <cell r="P595">
            <v>0</v>
          </cell>
          <cell r="Q595" t="str">
            <v>INTERIOR</v>
          </cell>
          <cell r="R595">
            <v>60</v>
          </cell>
          <cell r="S595" t="str">
            <v>Entre 31 y 60</v>
          </cell>
          <cell r="T595" t="str">
            <v>Departmental Digital</v>
          </cell>
          <cell r="U595" t="str">
            <v>A3</v>
          </cell>
          <cell r="V595" t="str">
            <v>Ciudad principal</v>
          </cell>
          <cell r="W595" t="str">
            <v>2-Entre 31 y 60</v>
          </cell>
          <cell r="X595">
            <v>1.05</v>
          </cell>
          <cell r="Y595">
            <v>1433.25</v>
          </cell>
          <cell r="Z595">
            <v>1</v>
          </cell>
          <cell r="AA595">
            <v>1.5</v>
          </cell>
          <cell r="AB595">
            <v>5</v>
          </cell>
          <cell r="AC595">
            <v>0.3</v>
          </cell>
          <cell r="AD595">
            <v>0</v>
          </cell>
          <cell r="AE595">
            <v>0</v>
          </cell>
          <cell r="AF595">
            <v>43577</v>
          </cell>
          <cell r="AG595">
            <v>43577</v>
          </cell>
          <cell r="AH595">
            <v>0</v>
          </cell>
          <cell r="AI595" t="str">
            <v>0-1 día</v>
          </cell>
          <cell r="AJ595">
            <v>0</v>
          </cell>
          <cell r="AK595">
            <v>0</v>
          </cell>
          <cell r="AL595">
            <v>0</v>
          </cell>
          <cell r="AM595">
            <v>1433.25</v>
          </cell>
          <cell r="AN595">
            <v>1433.25</v>
          </cell>
          <cell r="AO595">
            <v>1</v>
          </cell>
        </row>
        <row r="596">
          <cell r="B596" t="str">
            <v>0C4X0029101</v>
          </cell>
          <cell r="C596" t="str">
            <v>0C4X002910</v>
          </cell>
          <cell r="D596" t="str">
            <v>ABR-19</v>
          </cell>
          <cell r="E596">
            <v>1</v>
          </cell>
          <cell r="F596" t="str">
            <v>2026205</v>
          </cell>
          <cell r="G596" t="str">
            <v>SR MANTENIMIENTO CORRECTIVO</v>
          </cell>
          <cell r="H596" t="str">
            <v>3658</v>
          </cell>
          <cell r="I596" t="str">
            <v>17/04/2019 10:37</v>
          </cell>
          <cell r="J596" t="str">
            <v>500018</v>
          </cell>
          <cell r="K596" t="str">
            <v>PITSS</v>
          </cell>
          <cell r="L596" t="str">
            <v>ASP</v>
          </cell>
          <cell r="M596" t="str">
            <v>RADIOMOVIL DIPSA SA DE CV</v>
          </cell>
          <cell r="N596" t="str">
            <v>AV 20 DE NOVIEMBRE OTE 1011</v>
          </cell>
          <cell r="O596" t="str">
            <v>DURANGO-DGO</v>
          </cell>
          <cell r="P596">
            <v>0</v>
          </cell>
          <cell r="Q596" t="str">
            <v>INTERIOR</v>
          </cell>
          <cell r="R596">
            <v>775</v>
          </cell>
          <cell r="S596" t="str">
            <v>&gt;60</v>
          </cell>
          <cell r="T596" t="str">
            <v>A4 Mono MFPs</v>
          </cell>
          <cell r="U596" t="str">
            <v>A4</v>
          </cell>
          <cell r="V596" t="str">
            <v>Ciudad principal</v>
          </cell>
          <cell r="W596" t="str">
            <v>1-&gt;60</v>
          </cell>
          <cell r="X596">
            <v>1.05</v>
          </cell>
          <cell r="Y596">
            <v>750.75000000000011</v>
          </cell>
          <cell r="Z596">
            <v>1</v>
          </cell>
          <cell r="AA596">
            <v>0.93</v>
          </cell>
          <cell r="AB596">
            <v>5</v>
          </cell>
          <cell r="AC596">
            <v>0.186</v>
          </cell>
          <cell r="AD596">
            <v>0</v>
          </cell>
          <cell r="AE596">
            <v>0</v>
          </cell>
          <cell r="AF596">
            <v>43577</v>
          </cell>
          <cell r="AG596">
            <v>43577</v>
          </cell>
          <cell r="AH596">
            <v>0</v>
          </cell>
          <cell r="AI596" t="str">
            <v>0-1 día</v>
          </cell>
          <cell r="AJ596">
            <v>0</v>
          </cell>
          <cell r="AK596">
            <v>0</v>
          </cell>
          <cell r="AL596">
            <v>0</v>
          </cell>
          <cell r="AM596">
            <v>750.75000000000011</v>
          </cell>
          <cell r="AN596" t="e">
            <v>#N/A</v>
          </cell>
          <cell r="AO596">
            <v>1</v>
          </cell>
        </row>
        <row r="597">
          <cell r="B597" t="str">
            <v>0XEH8052921</v>
          </cell>
          <cell r="C597" t="str">
            <v>0XEH805292</v>
          </cell>
          <cell r="D597" t="str">
            <v>ABR-19</v>
          </cell>
          <cell r="E597">
            <v>1</v>
          </cell>
          <cell r="F597" t="str">
            <v>2027683</v>
          </cell>
          <cell r="G597" t="str">
            <v>SR MANTENIMIENTO CORRECTIVO</v>
          </cell>
          <cell r="H597" t="str">
            <v>5748</v>
          </cell>
          <cell r="I597" t="str">
            <v>22/04/2019 09:34</v>
          </cell>
          <cell r="J597" t="str">
            <v>500155</v>
          </cell>
          <cell r="K597" t="str">
            <v>PITSS</v>
          </cell>
          <cell r="L597" t="str">
            <v>ASP</v>
          </cell>
          <cell r="M597" t="str">
            <v>HONEYWELL AUTOMOTIVE DE MEXICO S DE RL DE CV</v>
          </cell>
          <cell r="N597" t="str">
            <v>AV VALLE DEL CEDRO 1681</v>
          </cell>
          <cell r="O597" t="str">
            <v>CIUDAD JUAREZ-CHIH</v>
          </cell>
          <cell r="P597">
            <v>0</v>
          </cell>
          <cell r="Q597" t="str">
            <v>INTERIOR</v>
          </cell>
          <cell r="R597">
            <v>616</v>
          </cell>
          <cell r="S597" t="str">
            <v>&gt;60</v>
          </cell>
          <cell r="T597" t="str">
            <v>Office Digital</v>
          </cell>
          <cell r="U597" t="str">
            <v>A3</v>
          </cell>
          <cell r="V597" t="str">
            <v>Ciudad principal</v>
          </cell>
          <cell r="W597" t="str">
            <v>2-&gt;60</v>
          </cell>
          <cell r="X597">
            <v>1.1000000000000001</v>
          </cell>
          <cell r="Y597">
            <v>1501.5000000000002</v>
          </cell>
          <cell r="Z597">
            <v>1</v>
          </cell>
          <cell r="AA597">
            <v>1.1000000000000001</v>
          </cell>
          <cell r="AB597">
            <v>5</v>
          </cell>
          <cell r="AC597">
            <v>0.22000000000000003</v>
          </cell>
          <cell r="AD597">
            <v>0</v>
          </cell>
          <cell r="AE597">
            <v>0</v>
          </cell>
          <cell r="AF597">
            <v>43577</v>
          </cell>
          <cell r="AG597">
            <v>43577</v>
          </cell>
          <cell r="AH597">
            <v>0</v>
          </cell>
          <cell r="AI597" t="str">
            <v>0-1 día</v>
          </cell>
          <cell r="AJ597">
            <v>0</v>
          </cell>
          <cell r="AK597">
            <v>0</v>
          </cell>
          <cell r="AL597">
            <v>0</v>
          </cell>
          <cell r="AM597">
            <v>1501.5000000000002</v>
          </cell>
          <cell r="AN597">
            <v>0</v>
          </cell>
          <cell r="AO597">
            <v>1</v>
          </cell>
        </row>
        <row r="598">
          <cell r="B598" t="str">
            <v>0EX92930261</v>
          </cell>
          <cell r="C598" t="str">
            <v>0EX9293026</v>
          </cell>
          <cell r="D598" t="str">
            <v>ABR-19</v>
          </cell>
          <cell r="E598">
            <v>1</v>
          </cell>
          <cell r="F598" t="str">
            <v>2027723</v>
          </cell>
          <cell r="G598" t="str">
            <v>SR MANTENIMIENTO CORRECTIVO</v>
          </cell>
          <cell r="H598" t="str">
            <v>5866</v>
          </cell>
          <cell r="I598" t="str">
            <v>22/04/2019 10:14</v>
          </cell>
          <cell r="J598" t="str">
            <v>100037</v>
          </cell>
          <cell r="K598" t="str">
            <v>PITSS</v>
          </cell>
          <cell r="L598" t="str">
            <v>ASP</v>
          </cell>
          <cell r="M598" t="str">
            <v>OPERADORA OMX SA DE CV</v>
          </cell>
          <cell r="N598" t="str">
            <v>BLV AEROPUERTO MIGUEL ALEMAN 55</v>
          </cell>
          <cell r="O598" t="str">
            <v>LERMA-MEX</v>
          </cell>
          <cell r="P598">
            <v>0</v>
          </cell>
          <cell r="Q598" t="str">
            <v>INTERIOR</v>
          </cell>
          <cell r="R598">
            <v>48</v>
          </cell>
          <cell r="S598" t="str">
            <v>Entre 31 y 60</v>
          </cell>
          <cell r="T598" t="str">
            <v>Departmental Digital</v>
          </cell>
          <cell r="U598" t="str">
            <v>A3</v>
          </cell>
          <cell r="V598" t="str">
            <v>Otras</v>
          </cell>
          <cell r="W598" t="str">
            <v>2-Entre 31 y 60</v>
          </cell>
          <cell r="X598">
            <v>1.05</v>
          </cell>
          <cell r="Y598">
            <v>1433.25</v>
          </cell>
          <cell r="Z598">
            <v>1</v>
          </cell>
          <cell r="AA598">
            <v>1.1499999999999999</v>
          </cell>
          <cell r="AB598">
            <v>9</v>
          </cell>
          <cell r="AC598">
            <v>0.12777777777777777</v>
          </cell>
          <cell r="AD598">
            <v>0</v>
          </cell>
          <cell r="AE598">
            <v>0</v>
          </cell>
          <cell r="AF598">
            <v>43577</v>
          </cell>
          <cell r="AG598">
            <v>43577</v>
          </cell>
          <cell r="AH598">
            <v>0</v>
          </cell>
          <cell r="AI598" t="str">
            <v>0-1 día</v>
          </cell>
          <cell r="AJ598">
            <v>0</v>
          </cell>
          <cell r="AK598">
            <v>0</v>
          </cell>
          <cell r="AL598">
            <v>0</v>
          </cell>
          <cell r="AM598">
            <v>1433.25</v>
          </cell>
          <cell r="AN598">
            <v>1433.25</v>
          </cell>
          <cell r="AO598">
            <v>1</v>
          </cell>
        </row>
        <row r="599">
          <cell r="B599" t="str">
            <v>0C4X0080111</v>
          </cell>
          <cell r="C599" t="str">
            <v>0C4X008011</v>
          </cell>
          <cell r="D599" t="str">
            <v>ABR-19</v>
          </cell>
          <cell r="E599">
            <v>1</v>
          </cell>
          <cell r="F599" t="str">
            <v>2023305</v>
          </cell>
          <cell r="G599" t="str">
            <v>SR MANTENIMIENTO CORRECTIVO</v>
          </cell>
          <cell r="H599" t="str">
            <v>3658</v>
          </cell>
          <cell r="I599" t="str">
            <v>10/04/2019 19:30</v>
          </cell>
          <cell r="J599" t="str">
            <v>800110</v>
          </cell>
          <cell r="K599" t="str">
            <v>PITSS</v>
          </cell>
          <cell r="L599" t="str">
            <v>ASP</v>
          </cell>
          <cell r="M599" t="str">
            <v>INSTITUTO TECNOLOGICO Y DE ESTUDIOS SUPERIORES DE</v>
          </cell>
          <cell r="N599" t="str">
            <v>CAMINO A JESUS DEL MONTE S/N KM 2</v>
          </cell>
          <cell r="O599" t="str">
            <v>Michoacan-MICH</v>
          </cell>
          <cell r="P599">
            <v>0</v>
          </cell>
          <cell r="Q599" t="str">
            <v>INTERIOR</v>
          </cell>
          <cell r="R599">
            <v>86</v>
          </cell>
          <cell r="S599" t="str">
            <v>&gt;60</v>
          </cell>
          <cell r="T599" t="str">
            <v>A4 Mono MFPs</v>
          </cell>
          <cell r="U599" t="str">
            <v>A4</v>
          </cell>
          <cell r="V599" t="str">
            <v>Ciudad principal</v>
          </cell>
          <cell r="W599" t="str">
            <v>1-&gt;60</v>
          </cell>
          <cell r="X599">
            <v>1.05</v>
          </cell>
          <cell r="Y599">
            <v>750.75000000000011</v>
          </cell>
          <cell r="Z599">
            <v>1</v>
          </cell>
          <cell r="AA599">
            <v>1.82</v>
          </cell>
          <cell r="AB599">
            <v>5</v>
          </cell>
          <cell r="AC599">
            <v>0.36399999999999999</v>
          </cell>
          <cell r="AD599">
            <v>0</v>
          </cell>
          <cell r="AE599">
            <v>0</v>
          </cell>
          <cell r="AF599">
            <v>43577</v>
          </cell>
          <cell r="AG599">
            <v>43577</v>
          </cell>
          <cell r="AH599">
            <v>0</v>
          </cell>
          <cell r="AI599" t="str">
            <v>0-1 día</v>
          </cell>
          <cell r="AJ599">
            <v>0</v>
          </cell>
          <cell r="AK599">
            <v>0</v>
          </cell>
          <cell r="AL599">
            <v>0</v>
          </cell>
          <cell r="AM599">
            <v>750.75000000000011</v>
          </cell>
          <cell r="AN599">
            <v>750.75</v>
          </cell>
          <cell r="AO599">
            <v>1</v>
          </cell>
        </row>
        <row r="600">
          <cell r="B600" t="str">
            <v>0XPN5483521</v>
          </cell>
          <cell r="C600" t="str">
            <v>0XPN548352</v>
          </cell>
          <cell r="D600" t="str">
            <v>ABR-19</v>
          </cell>
          <cell r="E600">
            <v>1</v>
          </cell>
          <cell r="F600" t="str">
            <v>2024565</v>
          </cell>
          <cell r="G600" t="str">
            <v>SR MANTENIMIENTO CORRECTIVO</v>
          </cell>
          <cell r="H600" t="str">
            <v>0570</v>
          </cell>
          <cell r="I600" t="str">
            <v>14/04/2019 09:58</v>
          </cell>
          <cell r="J600" t="str">
            <v>800072</v>
          </cell>
          <cell r="K600" t="str">
            <v>PITSS</v>
          </cell>
          <cell r="L600" t="str">
            <v>ASP</v>
          </cell>
          <cell r="M600" t="str">
            <v>OPERADORA OMX SA DE CV</v>
          </cell>
          <cell r="N600" t="str">
            <v>AV GENERAL MARCELINO GARCIA BARRAGAN 2077</v>
          </cell>
          <cell r="O600" t="str">
            <v>TLAQUEPAQUE-JAL</v>
          </cell>
          <cell r="P600">
            <v>0</v>
          </cell>
          <cell r="Q600" t="str">
            <v>INTERIOR</v>
          </cell>
          <cell r="R600">
            <v>123</v>
          </cell>
          <cell r="S600" t="str">
            <v>&gt;60</v>
          </cell>
          <cell r="T600" t="str">
            <v>Entry Production Color Low/Mid</v>
          </cell>
          <cell r="U600" t="str">
            <v>Entry Production</v>
          </cell>
          <cell r="V600" t="str">
            <v>Ciudad principal</v>
          </cell>
          <cell r="W600" t="str">
            <v>3-&gt;60</v>
          </cell>
          <cell r="X600">
            <v>1.1499999999999999</v>
          </cell>
          <cell r="Y600">
            <v>1808.95</v>
          </cell>
          <cell r="Z600">
            <v>1</v>
          </cell>
          <cell r="AA600">
            <v>0</v>
          </cell>
          <cell r="AB600">
            <v>4</v>
          </cell>
          <cell r="AC600">
            <v>0</v>
          </cell>
          <cell r="AD600">
            <v>0</v>
          </cell>
          <cell r="AE600">
            <v>0</v>
          </cell>
          <cell r="AF600">
            <v>43572</v>
          </cell>
          <cell r="AG600">
            <v>43577</v>
          </cell>
          <cell r="AH600">
            <v>3</v>
          </cell>
          <cell r="AI600" t="str">
            <v>2-3 días</v>
          </cell>
          <cell r="AJ600">
            <v>0.25</v>
          </cell>
          <cell r="AK600">
            <v>-393.25000000000006</v>
          </cell>
          <cell r="AL600">
            <v>0</v>
          </cell>
          <cell r="AM600">
            <v>1415.7</v>
          </cell>
          <cell r="AN600">
            <v>1651.65</v>
          </cell>
          <cell r="AO600">
            <v>1</v>
          </cell>
        </row>
        <row r="601">
          <cell r="B601" t="str">
            <v>0EX92931452</v>
          </cell>
          <cell r="C601" t="str">
            <v>0EX9293145</v>
          </cell>
          <cell r="D601" t="str">
            <v>ABR-19</v>
          </cell>
          <cell r="E601">
            <v>1</v>
          </cell>
          <cell r="F601" t="str">
            <v>2027891</v>
          </cell>
          <cell r="G601" t="str">
            <v>SR MANTENIMIENTO CORRECTIVO</v>
          </cell>
          <cell r="H601" t="str">
            <v>5866</v>
          </cell>
          <cell r="I601" t="str">
            <v>22/04/2019 12:43</v>
          </cell>
          <cell r="J601" t="str">
            <v>800183</v>
          </cell>
          <cell r="K601" t="str">
            <v>PITSS</v>
          </cell>
          <cell r="L601" t="str">
            <v>ASP</v>
          </cell>
          <cell r="M601" t="str">
            <v>OPERADORA OMX SA DE CV</v>
          </cell>
          <cell r="N601" t="str">
            <v>AV MEXICO 3370</v>
          </cell>
          <cell r="O601" t="str">
            <v>Zapopan-JAL</v>
          </cell>
          <cell r="P601">
            <v>0</v>
          </cell>
          <cell r="Q601" t="str">
            <v>INTERIOR</v>
          </cell>
          <cell r="R601">
            <v>18</v>
          </cell>
          <cell r="S601" t="str">
            <v>Entre 16 y 30</v>
          </cell>
          <cell r="T601" t="str">
            <v>Departmental Digital</v>
          </cell>
          <cell r="U601" t="str">
            <v>A3</v>
          </cell>
          <cell r="V601" t="str">
            <v>Ciudad principal</v>
          </cell>
          <cell r="W601" t="str">
            <v>2-Entre 16 y 30</v>
          </cell>
          <cell r="X601">
            <v>0.8</v>
          </cell>
          <cell r="Y601">
            <v>1092</v>
          </cell>
          <cell r="Z601">
            <v>1</v>
          </cell>
          <cell r="AA601">
            <v>1.28</v>
          </cell>
          <cell r="AB601">
            <v>5</v>
          </cell>
          <cell r="AC601">
            <v>0.25600000000000001</v>
          </cell>
          <cell r="AD601">
            <v>0</v>
          </cell>
          <cell r="AE601">
            <v>0</v>
          </cell>
          <cell r="AF601">
            <v>43577</v>
          </cell>
          <cell r="AG601">
            <v>43577</v>
          </cell>
          <cell r="AH601">
            <v>0</v>
          </cell>
          <cell r="AI601" t="str">
            <v>0-1 día</v>
          </cell>
          <cell r="AJ601">
            <v>0</v>
          </cell>
          <cell r="AK601">
            <v>0</v>
          </cell>
          <cell r="AL601">
            <v>0</v>
          </cell>
          <cell r="AM601">
            <v>1092</v>
          </cell>
          <cell r="AN601">
            <v>819</v>
          </cell>
          <cell r="AO601">
            <v>2</v>
          </cell>
        </row>
        <row r="602">
          <cell r="B602" t="str">
            <v>0BG09667291</v>
          </cell>
          <cell r="C602" t="str">
            <v>0BG0966729</v>
          </cell>
          <cell r="D602" t="str">
            <v>ABR-19</v>
          </cell>
          <cell r="E602">
            <v>1</v>
          </cell>
          <cell r="F602" t="str">
            <v>2023435</v>
          </cell>
          <cell r="G602" t="str">
            <v>SR MANTENIMIENTO CORRECTIVO</v>
          </cell>
          <cell r="H602" t="str">
            <v>4310</v>
          </cell>
          <cell r="I602" t="str">
            <v>11/04/2019 09:04</v>
          </cell>
          <cell r="J602" t="str">
            <v>800197</v>
          </cell>
          <cell r="K602" t="str">
            <v>PITSS</v>
          </cell>
          <cell r="L602" t="str">
            <v>ASP</v>
          </cell>
          <cell r="M602" t="str">
            <v>OFFICE DEPOT DE MEXICO SA DE CV</v>
          </cell>
          <cell r="N602" t="str">
            <v>AV MEREO RODRIGUEZ BARRAGAN S/N</v>
          </cell>
          <cell r="O602" t="str">
            <v>San Luis Potosi-SLP</v>
          </cell>
          <cell r="P602">
            <v>0</v>
          </cell>
          <cell r="Q602" t="str">
            <v>INTERIOR</v>
          </cell>
          <cell r="R602">
            <v>16</v>
          </cell>
          <cell r="S602" t="str">
            <v>Entre 16 y 30</v>
          </cell>
          <cell r="T602" t="str">
            <v>Light Production Digital Business</v>
          </cell>
          <cell r="U602" t="str">
            <v>Entry Production</v>
          </cell>
          <cell r="V602" t="str">
            <v>Ciudad principal</v>
          </cell>
          <cell r="W602" t="str">
            <v>3-Entre 16 y 30</v>
          </cell>
          <cell r="X602">
            <v>1.05</v>
          </cell>
          <cell r="Y602">
            <v>1651.6500000000003</v>
          </cell>
          <cell r="Z602">
            <v>1</v>
          </cell>
          <cell r="AA602">
            <v>5.26</v>
          </cell>
          <cell r="AB602">
            <v>4</v>
          </cell>
          <cell r="AC602">
            <v>1.3149999999999999</v>
          </cell>
          <cell r="AD602">
            <v>7.8749999999999987E-2</v>
          </cell>
          <cell r="AE602">
            <v>-123.87375</v>
          </cell>
          <cell r="AF602">
            <v>43573</v>
          </cell>
          <cell r="AG602">
            <v>43577</v>
          </cell>
          <cell r="AH602">
            <v>2</v>
          </cell>
          <cell r="AI602" t="str">
            <v>2-3 días</v>
          </cell>
          <cell r="AJ602">
            <v>0.25</v>
          </cell>
          <cell r="AK602">
            <v>-393.25000000000006</v>
          </cell>
          <cell r="AL602">
            <v>0</v>
          </cell>
          <cell r="AM602">
            <v>1258.4000000000003</v>
          </cell>
          <cell r="AN602">
            <v>1651.65</v>
          </cell>
          <cell r="AO602">
            <v>1</v>
          </cell>
        </row>
        <row r="603">
          <cell r="B603" t="str">
            <v>0A4T5588791</v>
          </cell>
          <cell r="C603" t="str">
            <v>0A4T558879</v>
          </cell>
          <cell r="D603" t="str">
            <v>ABR-19</v>
          </cell>
          <cell r="E603">
            <v>1</v>
          </cell>
          <cell r="F603" t="str">
            <v>2025471</v>
          </cell>
          <cell r="G603" t="str">
            <v>SR MANTENIMIENTO CORRECTIVO</v>
          </cell>
          <cell r="H603" t="str">
            <v>3611</v>
          </cell>
          <cell r="I603" t="str">
            <v>16/04/2019 09:29</v>
          </cell>
          <cell r="J603" t="str">
            <v>800192</v>
          </cell>
          <cell r="K603" t="str">
            <v>PITSS</v>
          </cell>
          <cell r="L603" t="str">
            <v>ASP</v>
          </cell>
          <cell r="M603" t="str">
            <v>FLEXTRONICS MANUFACTURING MEX SA DE CV</v>
          </cell>
          <cell r="N603" t="str">
            <v>CARRETERA BASE AEREA No 5850-23</v>
          </cell>
          <cell r="O603" t="str">
            <v>Zapopan-JAL</v>
          </cell>
          <cell r="P603">
            <v>0</v>
          </cell>
          <cell r="Q603" t="str">
            <v>INTERIOR</v>
          </cell>
          <cell r="R603">
            <v>61</v>
          </cell>
          <cell r="S603" t="str">
            <v>&gt;60</v>
          </cell>
          <cell r="T603" t="str">
            <v>Entry Mono Printers</v>
          </cell>
          <cell r="U603" t="str">
            <v>A4</v>
          </cell>
          <cell r="V603" t="str">
            <v>Ciudad principal</v>
          </cell>
          <cell r="W603" t="str">
            <v>1-&gt;60</v>
          </cell>
          <cell r="X603">
            <v>1.05</v>
          </cell>
          <cell r="Y603">
            <v>750.75000000000011</v>
          </cell>
          <cell r="Z603">
            <v>1</v>
          </cell>
          <cell r="AA603">
            <v>2.44</v>
          </cell>
          <cell r="AB603">
            <v>5</v>
          </cell>
          <cell r="AC603">
            <v>0.48799999999999999</v>
          </cell>
          <cell r="AD603">
            <v>0</v>
          </cell>
          <cell r="AE603">
            <v>0</v>
          </cell>
          <cell r="AF603">
            <v>43577</v>
          </cell>
          <cell r="AG603">
            <v>43577</v>
          </cell>
          <cell r="AH603">
            <v>0</v>
          </cell>
          <cell r="AI603" t="str">
            <v>0-1 día</v>
          </cell>
          <cell r="AJ603">
            <v>0</v>
          </cell>
          <cell r="AK603">
            <v>0</v>
          </cell>
          <cell r="AL603">
            <v>0</v>
          </cell>
          <cell r="AM603">
            <v>750.75000000000011</v>
          </cell>
          <cell r="AN603">
            <v>750.75</v>
          </cell>
          <cell r="AO603">
            <v>1</v>
          </cell>
        </row>
        <row r="604">
          <cell r="B604" t="str">
            <v>0UHA0020091</v>
          </cell>
          <cell r="C604" t="str">
            <v>0UHA002009</v>
          </cell>
          <cell r="D604" t="str">
            <v>ABR-19</v>
          </cell>
          <cell r="E604">
            <v>1</v>
          </cell>
          <cell r="F604" t="str">
            <v>2025541</v>
          </cell>
          <cell r="G604" t="str">
            <v>SR MANTENIMIENTO CORRECTIVO</v>
          </cell>
          <cell r="H604" t="str">
            <v>1844</v>
          </cell>
          <cell r="I604" t="str">
            <v>16/04/2019 10:27</v>
          </cell>
          <cell r="J604" t="str">
            <v>800192</v>
          </cell>
          <cell r="K604" t="str">
            <v>PITSS</v>
          </cell>
          <cell r="L604" t="str">
            <v>ASP</v>
          </cell>
          <cell r="M604" t="str">
            <v>GRUPO ART GRAPH SA DE CV</v>
          </cell>
          <cell r="N604" t="str">
            <v>INDUSTRIA VINICOLA 304</v>
          </cell>
          <cell r="O604" t="str">
            <v>ZAPOPAN-JAL</v>
          </cell>
          <cell r="P604">
            <v>0</v>
          </cell>
          <cell r="Q604" t="str">
            <v>INTERIOR</v>
          </cell>
          <cell r="R604">
            <v>68</v>
          </cell>
          <cell r="S604" t="str">
            <v>&gt;60</v>
          </cell>
          <cell r="T604" t="str">
            <v>High End Cut Sheet</v>
          </cell>
          <cell r="U604" t="str">
            <v>High Production</v>
          </cell>
          <cell r="V604" t="str">
            <v>Ciudad principal</v>
          </cell>
          <cell r="W604" t="str">
            <v>4-&gt;60</v>
          </cell>
          <cell r="X604">
            <v>1.2</v>
          </cell>
          <cell r="Y604">
            <v>2574</v>
          </cell>
          <cell r="Z604">
            <v>1</v>
          </cell>
          <cell r="AA604">
            <v>4.83</v>
          </cell>
          <cell r="AB604">
            <v>3</v>
          </cell>
          <cell r="AC604">
            <v>1.61</v>
          </cell>
          <cell r="AD604">
            <v>0.15250000000000002</v>
          </cell>
          <cell r="AE604">
            <v>-327.11250000000007</v>
          </cell>
          <cell r="AF604">
            <v>43577</v>
          </cell>
          <cell r="AG604">
            <v>43577</v>
          </cell>
          <cell r="AH604">
            <v>0</v>
          </cell>
          <cell r="AI604" t="str">
            <v>0-1 día</v>
          </cell>
          <cell r="AJ604">
            <v>0</v>
          </cell>
          <cell r="AK604">
            <v>0</v>
          </cell>
          <cell r="AL604">
            <v>0</v>
          </cell>
          <cell r="AM604">
            <v>2574</v>
          </cell>
          <cell r="AN604">
            <v>1802.39577375</v>
          </cell>
          <cell r="AO604">
            <v>1</v>
          </cell>
        </row>
        <row r="605">
          <cell r="B605" t="str">
            <v>03AG8778991</v>
          </cell>
          <cell r="C605" t="str">
            <v>03AG877899</v>
          </cell>
          <cell r="D605" t="str">
            <v>ABR-19</v>
          </cell>
          <cell r="E605">
            <v>1</v>
          </cell>
          <cell r="F605" t="str">
            <v>2027657</v>
          </cell>
          <cell r="G605" t="str">
            <v>SR MANTENIMIENTO CORRECTIVO</v>
          </cell>
          <cell r="H605" t="str">
            <v>8075</v>
          </cell>
          <cell r="I605" t="str">
            <v>22/04/2019 08:58</v>
          </cell>
          <cell r="J605" t="str">
            <v>500056</v>
          </cell>
          <cell r="K605" t="str">
            <v>PITSS</v>
          </cell>
          <cell r="L605" t="str">
            <v>ASP</v>
          </cell>
          <cell r="M605" t="str">
            <v>OPERADORA OMX SA DE CV</v>
          </cell>
          <cell r="N605" t="str">
            <v>BLV HIDALGO Y FUENTE DE DIANA SN</v>
          </cell>
          <cell r="O605" t="str">
            <v>REYNOSA-TAM</v>
          </cell>
          <cell r="P605">
            <v>0</v>
          </cell>
          <cell r="Q605" t="str">
            <v>INTERIOR</v>
          </cell>
          <cell r="R605">
            <v>40</v>
          </cell>
          <cell r="S605" t="str">
            <v>Entre 31 y 60</v>
          </cell>
          <cell r="T605" t="str">
            <v>Departmental Digital</v>
          </cell>
          <cell r="U605" t="str">
            <v>A3</v>
          </cell>
          <cell r="V605" t="str">
            <v>Ciudad principal</v>
          </cell>
          <cell r="W605" t="str">
            <v>2-Entre 31 y 60</v>
          </cell>
          <cell r="X605">
            <v>1.05</v>
          </cell>
          <cell r="Y605">
            <v>1433.25</v>
          </cell>
          <cell r="Z605">
            <v>1</v>
          </cell>
          <cell r="AA605">
            <v>1.78</v>
          </cell>
          <cell r="AB605">
            <v>5</v>
          </cell>
          <cell r="AC605">
            <v>0.35599999999999998</v>
          </cell>
          <cell r="AD605">
            <v>0</v>
          </cell>
          <cell r="AE605">
            <v>0</v>
          </cell>
          <cell r="AF605">
            <v>43577</v>
          </cell>
          <cell r="AG605">
            <v>43577</v>
          </cell>
          <cell r="AH605">
            <v>0</v>
          </cell>
          <cell r="AI605" t="str">
            <v>0-1 día</v>
          </cell>
          <cell r="AJ605">
            <v>0</v>
          </cell>
          <cell r="AK605">
            <v>0</v>
          </cell>
          <cell r="AL605">
            <v>0</v>
          </cell>
          <cell r="AM605">
            <v>1433.25</v>
          </cell>
          <cell r="AN605">
            <v>1501.5</v>
          </cell>
          <cell r="AO605">
            <v>1</v>
          </cell>
        </row>
        <row r="606">
          <cell r="B606" t="str">
            <v>3RB7059521</v>
          </cell>
          <cell r="C606" t="str">
            <v>3RB705952</v>
          </cell>
          <cell r="D606" t="str">
            <v>ABR-19</v>
          </cell>
          <cell r="E606">
            <v>1</v>
          </cell>
          <cell r="F606" t="str">
            <v>2025437</v>
          </cell>
          <cell r="G606" t="str">
            <v>SR MANTENIMIENTO CORRECTIVO</v>
          </cell>
          <cell r="H606" t="str">
            <v>0502</v>
          </cell>
          <cell r="I606" t="str">
            <v>16/04/2019 08:28</v>
          </cell>
          <cell r="J606" t="str">
            <v>500028</v>
          </cell>
          <cell r="K606" t="str">
            <v>PITSS</v>
          </cell>
          <cell r="L606" t="str">
            <v>ASP</v>
          </cell>
          <cell r="M606" t="str">
            <v>ROSTICERIA LOS CUATES</v>
          </cell>
          <cell r="N606" t="str">
            <v>QUINTA DE LOS ENCINOS No 105</v>
          </cell>
          <cell r="O606" t="str">
            <v>General Escobedo-NL</v>
          </cell>
          <cell r="P606">
            <v>0</v>
          </cell>
          <cell r="Q606" t="str">
            <v>INTERIOR</v>
          </cell>
          <cell r="R606">
            <v>33</v>
          </cell>
          <cell r="S606" t="str">
            <v>Entre 31 y 60</v>
          </cell>
          <cell r="T606" t="str">
            <v>A4 Color Laser MFPs</v>
          </cell>
          <cell r="U606" t="str">
            <v>A4</v>
          </cell>
          <cell r="V606" t="str">
            <v>Otras</v>
          </cell>
          <cell r="W606" t="str">
            <v>1-Entre 31 y 60</v>
          </cell>
          <cell r="X606">
            <v>0.8</v>
          </cell>
          <cell r="Y606">
            <v>572.00000000000011</v>
          </cell>
          <cell r="Z606">
            <v>1</v>
          </cell>
          <cell r="AA606">
            <v>2</v>
          </cell>
          <cell r="AB606">
            <v>9</v>
          </cell>
          <cell r="AC606">
            <v>0.22222222222222221</v>
          </cell>
          <cell r="AD606">
            <v>0</v>
          </cell>
          <cell r="AE606">
            <v>0</v>
          </cell>
          <cell r="AF606">
            <v>43572</v>
          </cell>
          <cell r="AG606">
            <v>43577</v>
          </cell>
          <cell r="AH606">
            <v>3</v>
          </cell>
          <cell r="AI606" t="str">
            <v>2-3 días</v>
          </cell>
          <cell r="AJ606">
            <v>0.25</v>
          </cell>
          <cell r="AK606">
            <v>-178.75000000000003</v>
          </cell>
          <cell r="AL606">
            <v>0</v>
          </cell>
          <cell r="AM606">
            <v>393.25000000000011</v>
          </cell>
          <cell r="AN606">
            <v>572</v>
          </cell>
          <cell r="AO606">
            <v>1</v>
          </cell>
        </row>
        <row r="607">
          <cell r="B607" t="str">
            <v>0MAV7791332</v>
          </cell>
          <cell r="C607" t="str">
            <v>0MAV779133</v>
          </cell>
          <cell r="D607" t="str">
            <v>ABR-19</v>
          </cell>
          <cell r="E607">
            <v>1</v>
          </cell>
          <cell r="F607" t="str">
            <v>2021661</v>
          </cell>
          <cell r="G607" t="str">
            <v>SR MANTENIMIENTO CORRECTIVO</v>
          </cell>
          <cell r="H607" t="str">
            <v>0700</v>
          </cell>
          <cell r="I607" t="str">
            <v>08/04/2019 11:56</v>
          </cell>
          <cell r="J607" t="str">
            <v>800027</v>
          </cell>
          <cell r="K607" t="str">
            <v>PITSS</v>
          </cell>
          <cell r="L607" t="str">
            <v>ASP</v>
          </cell>
          <cell r="M607" t="str">
            <v>IMPRESOS DIGITALES BALTAZAR S DE RL DE CV</v>
          </cell>
          <cell r="N607" t="str">
            <v>GABINO BARREDA No 267 B</v>
          </cell>
          <cell r="O607" t="str">
            <v>Colima-COL</v>
          </cell>
          <cell r="P607">
            <v>1</v>
          </cell>
          <cell r="Q607" t="str">
            <v>INTERIOR</v>
          </cell>
          <cell r="R607">
            <v>3</v>
          </cell>
          <cell r="S607" t="str">
            <v>&lt;=3</v>
          </cell>
          <cell r="T607" t="str">
            <v>Entry Production Color Low/Mid</v>
          </cell>
          <cell r="U607" t="str">
            <v>Entry Production</v>
          </cell>
          <cell r="V607" t="str">
            <v>Ciudad principal</v>
          </cell>
          <cell r="W607" t="str">
            <v>3-&lt;=3</v>
          </cell>
          <cell r="X607">
            <v>0</v>
          </cell>
          <cell r="Y607">
            <v>0</v>
          </cell>
          <cell r="Z607">
            <v>1</v>
          </cell>
          <cell r="AA607">
            <v>5.57</v>
          </cell>
          <cell r="AB607">
            <v>4</v>
          </cell>
          <cell r="AC607">
            <v>1.3925000000000001</v>
          </cell>
          <cell r="AD607">
            <v>9.8125000000000018E-2</v>
          </cell>
          <cell r="AE607">
            <v>-154.35062500000004</v>
          </cell>
          <cell r="AF607">
            <v>43577</v>
          </cell>
          <cell r="AG607">
            <v>43577</v>
          </cell>
          <cell r="AH607">
            <v>0</v>
          </cell>
          <cell r="AI607" t="str">
            <v>0-1 día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2</v>
          </cell>
        </row>
        <row r="608">
          <cell r="B608" t="str">
            <v>0E2B6596801</v>
          </cell>
          <cell r="C608" t="str">
            <v>0E2B659680</v>
          </cell>
          <cell r="D608" t="str">
            <v>ABR-19</v>
          </cell>
          <cell r="E608">
            <v>1</v>
          </cell>
          <cell r="F608" t="str">
            <v>2021655</v>
          </cell>
          <cell r="G608" t="str">
            <v>SR MANTENIMIENTO CORRECTIVO</v>
          </cell>
          <cell r="H608" t="str">
            <v>0551</v>
          </cell>
          <cell r="I608" t="str">
            <v>08/04/2019 11:52</v>
          </cell>
          <cell r="J608" t="str">
            <v>800187</v>
          </cell>
          <cell r="K608" t="str">
            <v>PITSS</v>
          </cell>
          <cell r="L608" t="str">
            <v>ASP</v>
          </cell>
          <cell r="M608" t="str">
            <v>XILOGRAFIA A COLOR S DE RL DE CV</v>
          </cell>
          <cell r="N608" t="str">
            <v>16 DE SEPTIEMBRE No 8 INT 8</v>
          </cell>
          <cell r="O608" t="str">
            <v>Quintana Roo-QROO</v>
          </cell>
          <cell r="P608">
            <v>0</v>
          </cell>
          <cell r="Q608" t="str">
            <v>INTERIOR</v>
          </cell>
          <cell r="R608">
            <v>2685</v>
          </cell>
          <cell r="S608" t="str">
            <v>&gt;60</v>
          </cell>
          <cell r="T608" t="str">
            <v>Entry Production Color Low/Mid</v>
          </cell>
          <cell r="U608" t="str">
            <v>Entry Production</v>
          </cell>
          <cell r="V608" t="str">
            <v>Ciudad principal</v>
          </cell>
          <cell r="W608" t="str">
            <v>3-&gt;60</v>
          </cell>
          <cell r="X608">
            <v>1.1499999999999999</v>
          </cell>
          <cell r="Y608">
            <v>1808.95</v>
          </cell>
          <cell r="Z608">
            <v>1</v>
          </cell>
          <cell r="AA608">
            <v>0.96</v>
          </cell>
          <cell r="AB608">
            <v>4</v>
          </cell>
          <cell r="AC608">
            <v>0.24</v>
          </cell>
          <cell r="AD608">
            <v>0</v>
          </cell>
          <cell r="AE608">
            <v>0</v>
          </cell>
          <cell r="AF608">
            <v>43570</v>
          </cell>
          <cell r="AG608">
            <v>43577</v>
          </cell>
          <cell r="AH608">
            <v>5</v>
          </cell>
          <cell r="AI608" t="str">
            <v>4-5 días</v>
          </cell>
          <cell r="AJ608">
            <v>0.5</v>
          </cell>
          <cell r="AK608">
            <v>-786.50000000000011</v>
          </cell>
          <cell r="AL608">
            <v>0</v>
          </cell>
          <cell r="AM608">
            <v>1022.4499999999999</v>
          </cell>
          <cell r="AN608" t="e">
            <v>#N/A</v>
          </cell>
          <cell r="AO608">
            <v>2</v>
          </cell>
        </row>
        <row r="609">
          <cell r="B609" t="str">
            <v>0B2R0883573</v>
          </cell>
          <cell r="C609" t="str">
            <v>0B2R088357</v>
          </cell>
          <cell r="D609" t="str">
            <v>ABR-19</v>
          </cell>
          <cell r="E609">
            <v>1</v>
          </cell>
          <cell r="F609" t="str">
            <v>2028065</v>
          </cell>
          <cell r="G609" t="str">
            <v>SR MANTENIMIENTO CORRECTIVO</v>
          </cell>
          <cell r="H609" t="str">
            <v>8680</v>
          </cell>
          <cell r="I609" t="str">
            <v>22/04/2019 17:07</v>
          </cell>
          <cell r="J609" t="str">
            <v>800185</v>
          </cell>
          <cell r="K609" t="str">
            <v>PITSS</v>
          </cell>
          <cell r="L609" t="str">
            <v>ASP</v>
          </cell>
          <cell r="M609" t="str">
            <v>IMPRESOS DIGITALES BALTAZAR S DE RL DE CV</v>
          </cell>
          <cell r="N609" t="str">
            <v>GABINO BARREDA No 267 B</v>
          </cell>
          <cell r="O609" t="str">
            <v>Colima-COL</v>
          </cell>
          <cell r="P609">
            <v>1</v>
          </cell>
          <cell r="Q609" t="str">
            <v>INTERIOR</v>
          </cell>
          <cell r="R609">
            <v>12</v>
          </cell>
          <cell r="S609" t="str">
            <v>Entre 7 y 15</v>
          </cell>
          <cell r="T609" t="str">
            <v>Entry Production Color Low/Mid</v>
          </cell>
          <cell r="U609" t="str">
            <v>Entry Production</v>
          </cell>
          <cell r="V609" t="str">
            <v>Ciudad principal</v>
          </cell>
          <cell r="W609" t="str">
            <v>3-Entre 7 y 15</v>
          </cell>
          <cell r="X609">
            <v>0.8</v>
          </cell>
          <cell r="Y609">
            <v>0</v>
          </cell>
          <cell r="Z609">
            <v>1</v>
          </cell>
          <cell r="AA609">
            <v>0.38</v>
          </cell>
          <cell r="AB609">
            <v>4</v>
          </cell>
          <cell r="AC609">
            <v>9.5000000000000001E-2</v>
          </cell>
          <cell r="AD609">
            <v>0</v>
          </cell>
          <cell r="AE609">
            <v>0</v>
          </cell>
          <cell r="AF609">
            <v>43577</v>
          </cell>
          <cell r="AG609">
            <v>43578</v>
          </cell>
          <cell r="AH609">
            <v>1</v>
          </cell>
          <cell r="AI609" t="str">
            <v>0-1 día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3</v>
          </cell>
        </row>
        <row r="610">
          <cell r="B610" t="str">
            <v>0BG29452372</v>
          </cell>
          <cell r="C610" t="str">
            <v>0BG2945237</v>
          </cell>
          <cell r="D610" t="str">
            <v>ABR-19</v>
          </cell>
          <cell r="E610">
            <v>1</v>
          </cell>
          <cell r="F610" t="str">
            <v>2027921</v>
          </cell>
          <cell r="G610" t="str">
            <v>SR MANTENIMIENTO CORRECTIVO</v>
          </cell>
          <cell r="H610" t="str">
            <v>4395</v>
          </cell>
          <cell r="I610" t="str">
            <v>22/04/2019 13:13</v>
          </cell>
          <cell r="J610" t="str">
            <v>500094</v>
          </cell>
          <cell r="K610" t="str">
            <v>PITSS</v>
          </cell>
          <cell r="L610" t="str">
            <v>ASP</v>
          </cell>
          <cell r="M610" t="str">
            <v>OFFICE DEPOT DE MEXICO SA DE CV</v>
          </cell>
          <cell r="N610" t="str">
            <v>AV HIDALGO 5309</v>
          </cell>
          <cell r="O610" t="str">
            <v>TAMPICO-TAM</v>
          </cell>
          <cell r="P610">
            <v>0</v>
          </cell>
          <cell r="Q610" t="str">
            <v>INTERIOR</v>
          </cell>
          <cell r="R610">
            <v>5</v>
          </cell>
          <cell r="S610" t="str">
            <v>Entre 3 y 6</v>
          </cell>
          <cell r="T610" t="str">
            <v>Light Production Digital Business</v>
          </cell>
          <cell r="U610" t="str">
            <v>Entry Production</v>
          </cell>
          <cell r="V610" t="str">
            <v>Ciudad principal</v>
          </cell>
          <cell r="W610" t="str">
            <v>3-Entre 3 y 6</v>
          </cell>
          <cell r="X610">
            <v>0.6</v>
          </cell>
          <cell r="Y610">
            <v>943.80000000000007</v>
          </cell>
          <cell r="Z610">
            <v>1</v>
          </cell>
          <cell r="AA610">
            <v>2.36</v>
          </cell>
          <cell r="AB610">
            <v>4</v>
          </cell>
          <cell r="AC610">
            <v>0.59</v>
          </cell>
          <cell r="AD610">
            <v>0</v>
          </cell>
          <cell r="AE610">
            <v>0</v>
          </cell>
          <cell r="AF610">
            <v>43577</v>
          </cell>
          <cell r="AG610">
            <v>43578</v>
          </cell>
          <cell r="AH610">
            <v>1</v>
          </cell>
          <cell r="AI610" t="str">
            <v>0-1 día</v>
          </cell>
          <cell r="AJ610">
            <v>0</v>
          </cell>
          <cell r="AK610">
            <v>0</v>
          </cell>
          <cell r="AL610">
            <v>0</v>
          </cell>
          <cell r="AM610">
            <v>943.80000000000007</v>
          </cell>
          <cell r="AN610">
            <v>1730.3</v>
          </cell>
          <cell r="AO610">
            <v>2</v>
          </cell>
        </row>
        <row r="611">
          <cell r="B611" t="str">
            <v>0E2B6656532</v>
          </cell>
          <cell r="C611" t="str">
            <v>0E2B665653</v>
          </cell>
          <cell r="D611" t="str">
            <v>ABR-19</v>
          </cell>
          <cell r="E611">
            <v>1</v>
          </cell>
          <cell r="F611" t="str">
            <v>2025813</v>
          </cell>
          <cell r="G611" t="str">
            <v>SR INSTALACION CAMBIO DE LUGAR</v>
          </cell>
          <cell r="H611" t="str">
            <v>0070</v>
          </cell>
          <cell r="I611" t="str">
            <v>17/04/2019 00:34</v>
          </cell>
          <cell r="J611" t="str">
            <v>800183</v>
          </cell>
          <cell r="K611" t="str">
            <v>PITSS</v>
          </cell>
          <cell r="L611" t="str">
            <v>ASP</v>
          </cell>
          <cell r="M611" t="str">
            <v>OPERADORA OMX SA DE CV</v>
          </cell>
          <cell r="N611" t="str">
            <v>AV VALLE DE SAN ISIDRO 530</v>
          </cell>
          <cell r="O611" t="str">
            <v>ZAPOPAN-JAL</v>
          </cell>
          <cell r="P611">
            <v>0</v>
          </cell>
          <cell r="Q611" t="str">
            <v>INTERIOR</v>
          </cell>
          <cell r="R611" t="str">
            <v xml:space="preserve">  </v>
          </cell>
          <cell r="S611" t="str">
            <v>&gt;60</v>
          </cell>
          <cell r="T611" t="str">
            <v>Entry Production Color Low/Mid</v>
          </cell>
          <cell r="U611" t="str">
            <v>Entry Production</v>
          </cell>
          <cell r="V611" t="str">
            <v>Ciudad principal</v>
          </cell>
          <cell r="W611" t="str">
            <v>3-&gt;60</v>
          </cell>
          <cell r="X611">
            <v>1</v>
          </cell>
          <cell r="Y611">
            <v>1573.0000000000002</v>
          </cell>
          <cell r="Z611">
            <v>0</v>
          </cell>
          <cell r="AA611">
            <v>4</v>
          </cell>
          <cell r="AB611">
            <v>4</v>
          </cell>
          <cell r="AC611">
            <v>1</v>
          </cell>
          <cell r="AD611">
            <v>0</v>
          </cell>
          <cell r="AE611">
            <v>0</v>
          </cell>
          <cell r="AF611">
            <v>43577</v>
          </cell>
          <cell r="AG611">
            <v>43578</v>
          </cell>
          <cell r="AH611">
            <v>1</v>
          </cell>
          <cell r="AI611" t="str">
            <v>0-1 día</v>
          </cell>
          <cell r="AJ611">
            <v>0</v>
          </cell>
          <cell r="AK611">
            <v>0</v>
          </cell>
          <cell r="AL611">
            <v>0</v>
          </cell>
          <cell r="AM611">
            <v>1573.0000000000002</v>
          </cell>
          <cell r="AN611">
            <v>1651.65</v>
          </cell>
          <cell r="AO611">
            <v>3</v>
          </cell>
        </row>
        <row r="612">
          <cell r="B612" t="str">
            <v>0A1H0206753</v>
          </cell>
          <cell r="C612" t="str">
            <v>0A1H020675</v>
          </cell>
          <cell r="D612" t="str">
            <v>ABR-19</v>
          </cell>
          <cell r="E612">
            <v>1</v>
          </cell>
          <cell r="F612" t="str">
            <v>2027927</v>
          </cell>
          <cell r="G612" t="str">
            <v>SR MANTENIMIENTO CORRECTIVO</v>
          </cell>
          <cell r="H612" t="str">
            <v>6705</v>
          </cell>
          <cell r="I612" t="str">
            <v>22/04/2019 13:20</v>
          </cell>
          <cell r="J612" t="str">
            <v>500094</v>
          </cell>
          <cell r="K612" t="str">
            <v>PITSS</v>
          </cell>
          <cell r="L612" t="str">
            <v>ASP</v>
          </cell>
          <cell r="M612" t="str">
            <v>OFFICE DEPOT DE MEXICO SA DE CV</v>
          </cell>
          <cell r="N612" t="str">
            <v>AV HIDALGO 5309</v>
          </cell>
          <cell r="O612" t="str">
            <v>TAMPICO-TAM</v>
          </cell>
          <cell r="P612">
            <v>0</v>
          </cell>
          <cell r="Q612" t="str">
            <v>INTERIOR</v>
          </cell>
          <cell r="R612">
            <v>5</v>
          </cell>
          <cell r="S612" t="str">
            <v>Entre 3 y 6</v>
          </cell>
          <cell r="T612" t="str">
            <v>WF Mono Systems and Legacy Color</v>
          </cell>
          <cell r="U612" t="str">
            <v>WF</v>
          </cell>
          <cell r="V612" t="str">
            <v>Ciudad principal</v>
          </cell>
          <cell r="W612" t="str">
            <v>3-Entre 3 y 6</v>
          </cell>
          <cell r="X612">
            <v>0.6</v>
          </cell>
          <cell r="Y612">
            <v>943.80000000000007</v>
          </cell>
          <cell r="Z612">
            <v>1</v>
          </cell>
          <cell r="AA612">
            <v>4.17</v>
          </cell>
          <cell r="AB612">
            <v>4</v>
          </cell>
          <cell r="AC612">
            <v>1.0425</v>
          </cell>
          <cell r="AD612">
            <v>1.0624999999999996E-2</v>
          </cell>
          <cell r="AE612">
            <v>-16.713124999999994</v>
          </cell>
          <cell r="AF612">
            <v>43577</v>
          </cell>
          <cell r="AG612">
            <v>43578</v>
          </cell>
          <cell r="AH612">
            <v>1</v>
          </cell>
          <cell r="AI612" t="str">
            <v>0-1 día</v>
          </cell>
          <cell r="AJ612">
            <v>0</v>
          </cell>
          <cell r="AK612">
            <v>0</v>
          </cell>
          <cell r="AL612">
            <v>0</v>
          </cell>
          <cell r="AM612">
            <v>943.80000000000007</v>
          </cell>
          <cell r="AN612">
            <v>1651.65</v>
          </cell>
          <cell r="AO612">
            <v>3</v>
          </cell>
        </row>
        <row r="613">
          <cell r="B613" t="str">
            <v>0BG29489123</v>
          </cell>
          <cell r="C613" t="str">
            <v>0BG2948912</v>
          </cell>
          <cell r="D613" t="str">
            <v>ABR-19</v>
          </cell>
          <cell r="E613">
            <v>1</v>
          </cell>
          <cell r="F613" t="str">
            <v>2027923</v>
          </cell>
          <cell r="G613" t="str">
            <v>SR MANTENIMIENTO CORRECTIVO</v>
          </cell>
          <cell r="H613" t="str">
            <v>4395</v>
          </cell>
          <cell r="I613" t="str">
            <v>22/04/2019 13:17</v>
          </cell>
          <cell r="J613" t="str">
            <v>500094</v>
          </cell>
          <cell r="K613" t="str">
            <v>PITSS</v>
          </cell>
          <cell r="L613" t="str">
            <v>ASP</v>
          </cell>
          <cell r="M613" t="str">
            <v>OFFICE DEPOT DE MEXICO SA DE CV</v>
          </cell>
          <cell r="N613" t="str">
            <v>AV HIDALGO 5309</v>
          </cell>
          <cell r="O613" t="str">
            <v>TAMPICO-TAM</v>
          </cell>
          <cell r="P613">
            <v>0</v>
          </cell>
          <cell r="Q613" t="str">
            <v>INTERIOR</v>
          </cell>
          <cell r="R613">
            <v>5</v>
          </cell>
          <cell r="S613" t="str">
            <v>Entre 3 y 6</v>
          </cell>
          <cell r="T613" t="str">
            <v>Light Production Digital Business</v>
          </cell>
          <cell r="U613" t="str">
            <v>Entry Production</v>
          </cell>
          <cell r="V613" t="str">
            <v>Ciudad principal</v>
          </cell>
          <cell r="W613" t="str">
            <v>3-Entre 3 y 6</v>
          </cell>
          <cell r="X613">
            <v>0.6</v>
          </cell>
          <cell r="Y613">
            <v>943.80000000000007</v>
          </cell>
          <cell r="Z613">
            <v>1</v>
          </cell>
          <cell r="AA613">
            <v>4.22</v>
          </cell>
          <cell r="AB613">
            <v>4</v>
          </cell>
          <cell r="AC613">
            <v>1.0549999999999999</v>
          </cell>
          <cell r="AD613">
            <v>1.3749999999999984E-2</v>
          </cell>
          <cell r="AE613">
            <v>-21.628749999999979</v>
          </cell>
          <cell r="AF613">
            <v>43577</v>
          </cell>
          <cell r="AG613">
            <v>43578</v>
          </cell>
          <cell r="AH613">
            <v>1</v>
          </cell>
          <cell r="AI613" t="str">
            <v>0-1 día</v>
          </cell>
          <cell r="AJ613">
            <v>0</v>
          </cell>
          <cell r="AK613">
            <v>0</v>
          </cell>
          <cell r="AL613">
            <v>0</v>
          </cell>
          <cell r="AM613">
            <v>943.80000000000007</v>
          </cell>
          <cell r="AN613">
            <v>1258.4000000000001</v>
          </cell>
          <cell r="AO613">
            <v>3</v>
          </cell>
        </row>
        <row r="614">
          <cell r="B614" t="str">
            <v>0BG29492271</v>
          </cell>
          <cell r="C614" t="str">
            <v>0BG2949227</v>
          </cell>
          <cell r="D614" t="str">
            <v>ABR-19</v>
          </cell>
          <cell r="E614">
            <v>1</v>
          </cell>
          <cell r="F614" t="str">
            <v>2026237</v>
          </cell>
          <cell r="G614" t="str">
            <v>SR MANTENIMIENTO CORRECTIVO</v>
          </cell>
          <cell r="H614" t="str">
            <v>4395</v>
          </cell>
          <cell r="I614" t="str">
            <v>17/04/2019 11:09</v>
          </cell>
          <cell r="J614" t="str">
            <v>100037</v>
          </cell>
          <cell r="K614" t="str">
            <v>PITSS</v>
          </cell>
          <cell r="L614" t="str">
            <v>ASP</v>
          </cell>
          <cell r="M614" t="str">
            <v>OFFICE DEPOT DE MEXICO SA DE CV</v>
          </cell>
          <cell r="N614" t="str">
            <v>VIALIDAD METEPEC ESQ. CON CALLE GPE VICTORIA. LOCA</v>
          </cell>
          <cell r="O614" t="str">
            <v>Metepec-MEX</v>
          </cell>
          <cell r="P614">
            <v>0</v>
          </cell>
          <cell r="Q614" t="str">
            <v>INTERIOR</v>
          </cell>
          <cell r="R614">
            <v>90</v>
          </cell>
          <cell r="S614" t="str">
            <v>&gt;60</v>
          </cell>
          <cell r="T614" t="str">
            <v>Light Production Digital Business</v>
          </cell>
          <cell r="U614" t="str">
            <v>Entry Production</v>
          </cell>
          <cell r="V614" t="str">
            <v>Ciudad principal</v>
          </cell>
          <cell r="W614" t="str">
            <v>3-&gt;60</v>
          </cell>
          <cell r="X614">
            <v>1.1499999999999999</v>
          </cell>
          <cell r="Y614">
            <v>1808.95</v>
          </cell>
          <cell r="Z614">
            <v>1</v>
          </cell>
          <cell r="AA614">
            <v>1.85</v>
          </cell>
          <cell r="AB614">
            <v>4</v>
          </cell>
          <cell r="AC614">
            <v>0.46250000000000002</v>
          </cell>
          <cell r="AD614">
            <v>0</v>
          </cell>
          <cell r="AE614">
            <v>0</v>
          </cell>
          <cell r="AF614">
            <v>43577</v>
          </cell>
          <cell r="AG614">
            <v>43578</v>
          </cell>
          <cell r="AH614">
            <v>1</v>
          </cell>
          <cell r="AI614" t="str">
            <v>0-1 día</v>
          </cell>
          <cell r="AJ614">
            <v>0</v>
          </cell>
          <cell r="AK614">
            <v>0</v>
          </cell>
          <cell r="AL614">
            <v>0</v>
          </cell>
          <cell r="AM614">
            <v>1808.95</v>
          </cell>
          <cell r="AN614">
            <v>1730.3</v>
          </cell>
          <cell r="AO614">
            <v>1</v>
          </cell>
        </row>
        <row r="615">
          <cell r="B615" t="str">
            <v>0AGD4615241</v>
          </cell>
          <cell r="C615" t="str">
            <v>0AGD461524</v>
          </cell>
          <cell r="D615" t="str">
            <v>ABR-19</v>
          </cell>
          <cell r="E615">
            <v>1</v>
          </cell>
          <cell r="F615" t="str">
            <v>2004303</v>
          </cell>
          <cell r="G615" t="str">
            <v>SR MANTENIMIENTO CORRECTIVO</v>
          </cell>
          <cell r="H615" t="str">
            <v>6203</v>
          </cell>
          <cell r="I615" t="str">
            <v>05/03/2019 15:48</v>
          </cell>
          <cell r="J615" t="str">
            <v>500083</v>
          </cell>
          <cell r="K615" t="str">
            <v>PITSS</v>
          </cell>
          <cell r="L615" t="str">
            <v>ASP</v>
          </cell>
          <cell r="M615" t="str">
            <v>OFFICE DEPOT DE MEXICO SA DE CV</v>
          </cell>
          <cell r="N615" t="str">
            <v>AV UNIVERSIDAD 401 NTE</v>
          </cell>
          <cell r="O615" t="str">
            <v>SAN NICOLAS DE LOS G</v>
          </cell>
          <cell r="P615">
            <v>0</v>
          </cell>
          <cell r="Q615" t="str">
            <v>INTERIOR</v>
          </cell>
          <cell r="R615">
            <v>1089</v>
          </cell>
          <cell r="S615" t="str">
            <v>&gt;60</v>
          </cell>
          <cell r="T615" t="str">
            <v>WF Mono Systems and Legacy Color</v>
          </cell>
          <cell r="U615" t="str">
            <v>WF</v>
          </cell>
          <cell r="V615" t="str">
            <v>Ciudad principal</v>
          </cell>
          <cell r="W615" t="str">
            <v>3-&gt;60</v>
          </cell>
          <cell r="X615">
            <v>1.1499999999999999</v>
          </cell>
          <cell r="Y615">
            <v>1808.95</v>
          </cell>
          <cell r="Z615">
            <v>1</v>
          </cell>
          <cell r="AA615">
            <v>3.45</v>
          </cell>
          <cell r="AB615">
            <v>4</v>
          </cell>
          <cell r="AC615">
            <v>0.86250000000000004</v>
          </cell>
          <cell r="AD615">
            <v>0</v>
          </cell>
          <cell r="AE615">
            <v>0</v>
          </cell>
          <cell r="AF615">
            <v>43544</v>
          </cell>
          <cell r="AG615">
            <v>43578</v>
          </cell>
          <cell r="AH615">
            <v>24</v>
          </cell>
          <cell r="AI615" t="str">
            <v>&gt;10 días</v>
          </cell>
          <cell r="AJ615">
            <v>1</v>
          </cell>
          <cell r="AK615">
            <v>-1573.0000000000002</v>
          </cell>
          <cell r="AL615">
            <v>0</v>
          </cell>
          <cell r="AM615">
            <v>235.94999999999982</v>
          </cell>
          <cell r="AN615">
            <v>0</v>
          </cell>
          <cell r="AO615">
            <v>1</v>
          </cell>
        </row>
        <row r="616">
          <cell r="B616" t="str">
            <v>09HB3318601</v>
          </cell>
          <cell r="C616" t="str">
            <v>09HB331860</v>
          </cell>
          <cell r="D616" t="str">
            <v>ABR-19</v>
          </cell>
          <cell r="E616">
            <v>1</v>
          </cell>
          <cell r="F616" t="str">
            <v>2028039</v>
          </cell>
          <cell r="G616" t="str">
            <v>SR MANTENIMIENTO CORRECTIVO</v>
          </cell>
          <cell r="H616" t="str">
            <v>4002</v>
          </cell>
          <cell r="I616" t="str">
            <v>22/04/2019 16:01</v>
          </cell>
          <cell r="J616" t="str">
            <v>000195</v>
          </cell>
          <cell r="K616" t="str">
            <v>PITSS</v>
          </cell>
          <cell r="L616" t="str">
            <v>ASP</v>
          </cell>
          <cell r="M616" t="str">
            <v>LABORATORIOS PISA SA DE CV</v>
          </cell>
          <cell r="N616" t="str">
            <v>AV MIGUEL ANGEL DE QUEVEDO NO 555</v>
          </cell>
          <cell r="O616" t="str">
            <v>Coyoacan-CIUDAD DE M</v>
          </cell>
          <cell r="P616">
            <v>1</v>
          </cell>
          <cell r="Q616" t="str">
            <v>METRO</v>
          </cell>
          <cell r="R616">
            <v>34</v>
          </cell>
          <cell r="S616" t="str">
            <v>Entre 31 y 60</v>
          </cell>
          <cell r="T616" t="str">
            <v>A4 Mono MFPs</v>
          </cell>
          <cell r="U616" t="str">
            <v>A4</v>
          </cell>
          <cell r="V616" t="str">
            <v>Ciudad principal</v>
          </cell>
          <cell r="W616" t="str">
            <v>1-Entre 31 y 60</v>
          </cell>
          <cell r="X616">
            <v>0.8</v>
          </cell>
          <cell r="Y616">
            <v>0</v>
          </cell>
          <cell r="Z616">
            <v>1</v>
          </cell>
          <cell r="AA616">
            <v>1.48</v>
          </cell>
          <cell r="AB616">
            <v>5</v>
          </cell>
          <cell r="AC616">
            <v>0.29599999999999999</v>
          </cell>
          <cell r="AD616">
            <v>0</v>
          </cell>
          <cell r="AE616">
            <v>0</v>
          </cell>
          <cell r="AF616">
            <v>43578</v>
          </cell>
          <cell r="AG616">
            <v>43578</v>
          </cell>
          <cell r="AH616">
            <v>0</v>
          </cell>
          <cell r="AI616" t="str">
            <v>0-1 día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1</v>
          </cell>
        </row>
        <row r="617">
          <cell r="B617" t="str">
            <v>5AV8148731</v>
          </cell>
          <cell r="C617" t="str">
            <v>5AV814873</v>
          </cell>
          <cell r="D617" t="str">
            <v>ABR-19</v>
          </cell>
          <cell r="E617">
            <v>1</v>
          </cell>
          <cell r="F617" t="str">
            <v>2028075</v>
          </cell>
          <cell r="G617" t="str">
            <v>SR MANTENIMIENTO CORRECTIVO</v>
          </cell>
          <cell r="H617" t="str">
            <v>6513</v>
          </cell>
          <cell r="I617" t="str">
            <v>22/04/2019 17:19</v>
          </cell>
          <cell r="J617" t="str">
            <v>800146</v>
          </cell>
          <cell r="K617" t="str">
            <v>PITSS</v>
          </cell>
          <cell r="L617" t="str">
            <v>ASP</v>
          </cell>
          <cell r="M617" t="str">
            <v>FORMAS EFICIENTES SA DE CV</v>
          </cell>
          <cell r="N617" t="str">
            <v>PLAZA HIDALGO NO 304</v>
          </cell>
          <cell r="O617" t="str">
            <v>Guanajuato-GTO</v>
          </cell>
          <cell r="P617">
            <v>0</v>
          </cell>
          <cell r="Q617" t="str">
            <v>INTERIOR</v>
          </cell>
          <cell r="R617">
            <v>73</v>
          </cell>
          <cell r="S617" t="str">
            <v>&gt;60</v>
          </cell>
          <cell r="T617" t="str">
            <v>A4 Color Laser MFPs</v>
          </cell>
          <cell r="U617" t="str">
            <v>A4</v>
          </cell>
          <cell r="V617" t="str">
            <v>Ciudad principal</v>
          </cell>
          <cell r="W617" t="str">
            <v>1-&gt;60</v>
          </cell>
          <cell r="X617">
            <v>1.05</v>
          </cell>
          <cell r="Y617">
            <v>750.75000000000011</v>
          </cell>
          <cell r="Z617">
            <v>1</v>
          </cell>
          <cell r="AA617">
            <v>0.18</v>
          </cell>
          <cell r="AB617">
            <v>5</v>
          </cell>
          <cell r="AC617">
            <v>3.5999999999999997E-2</v>
          </cell>
          <cell r="AD617">
            <v>0</v>
          </cell>
          <cell r="AE617">
            <v>0</v>
          </cell>
          <cell r="AF617">
            <v>43578</v>
          </cell>
          <cell r="AG617">
            <v>43578</v>
          </cell>
          <cell r="AH617">
            <v>0</v>
          </cell>
          <cell r="AI617" t="str">
            <v>0-1 día</v>
          </cell>
          <cell r="AJ617">
            <v>0</v>
          </cell>
          <cell r="AK617">
            <v>0</v>
          </cell>
          <cell r="AL617">
            <v>0</v>
          </cell>
          <cell r="AM617">
            <v>750.75000000000011</v>
          </cell>
          <cell r="AN617">
            <v>750.75</v>
          </cell>
          <cell r="AO617">
            <v>1</v>
          </cell>
        </row>
        <row r="618">
          <cell r="B618" t="str">
            <v>0BG29471523</v>
          </cell>
          <cell r="C618" t="str">
            <v>0BG2947152</v>
          </cell>
          <cell r="D618" t="str">
            <v>ABR-19</v>
          </cell>
          <cell r="E618">
            <v>1</v>
          </cell>
          <cell r="F618" t="str">
            <v>2028025</v>
          </cell>
          <cell r="G618" t="str">
            <v>SR MANTENIMIENTO CORRECTIVO</v>
          </cell>
          <cell r="H618" t="str">
            <v>4395</v>
          </cell>
          <cell r="I618" t="str">
            <v>22/04/2019 15:44</v>
          </cell>
          <cell r="J618" t="str">
            <v>800183</v>
          </cell>
          <cell r="K618" t="str">
            <v>PITSS</v>
          </cell>
          <cell r="L618" t="str">
            <v>ASP</v>
          </cell>
          <cell r="M618" t="str">
            <v>OFFICE DEPOT DE MEXICO SA DE CV</v>
          </cell>
          <cell r="N618" t="str">
            <v>PATRIA 1937</v>
          </cell>
          <cell r="O618" t="str">
            <v>ZAPOPAN-JAL</v>
          </cell>
          <cell r="P618">
            <v>0</v>
          </cell>
          <cell r="Q618" t="str">
            <v>INTERIOR</v>
          </cell>
          <cell r="R618">
            <v>4</v>
          </cell>
          <cell r="S618" t="str">
            <v>Entre 3 y 6</v>
          </cell>
          <cell r="T618" t="str">
            <v>Light Production Digital Business</v>
          </cell>
          <cell r="U618" t="str">
            <v>Entry Production</v>
          </cell>
          <cell r="V618" t="str">
            <v>Ciudad principal</v>
          </cell>
          <cell r="W618" t="str">
            <v>3-Entre 3 y 6</v>
          </cell>
          <cell r="X618">
            <v>0.6</v>
          </cell>
          <cell r="Y618">
            <v>943.80000000000007</v>
          </cell>
          <cell r="Z618">
            <v>1</v>
          </cell>
          <cell r="AA618">
            <v>1.77</v>
          </cell>
          <cell r="AB618">
            <v>4</v>
          </cell>
          <cell r="AC618">
            <v>0.4425</v>
          </cell>
          <cell r="AD618">
            <v>0</v>
          </cell>
          <cell r="AE618">
            <v>0</v>
          </cell>
          <cell r="AF618">
            <v>43578</v>
          </cell>
          <cell r="AG618">
            <v>43578</v>
          </cell>
          <cell r="AH618">
            <v>0</v>
          </cell>
          <cell r="AI618" t="str">
            <v>0-1 día</v>
          </cell>
          <cell r="AJ618">
            <v>0</v>
          </cell>
          <cell r="AK618">
            <v>0</v>
          </cell>
          <cell r="AL618">
            <v>0</v>
          </cell>
          <cell r="AM618">
            <v>943.80000000000007</v>
          </cell>
          <cell r="AN618">
            <v>1258.4000000000001</v>
          </cell>
          <cell r="AO618">
            <v>3</v>
          </cell>
        </row>
        <row r="619">
          <cell r="B619" t="str">
            <v>0EX92933863</v>
          </cell>
          <cell r="C619" t="str">
            <v>0EX9293386</v>
          </cell>
          <cell r="D619" t="str">
            <v>ABR-19</v>
          </cell>
          <cell r="E619">
            <v>1</v>
          </cell>
          <cell r="F619" t="str">
            <v>2028093</v>
          </cell>
          <cell r="G619" t="str">
            <v>SR MANTENIMIENTO CORRECTIVO</v>
          </cell>
          <cell r="H619" t="str">
            <v>5866</v>
          </cell>
          <cell r="I619" t="str">
            <v>22/04/2019 19:55</v>
          </cell>
          <cell r="J619" t="str">
            <v>800188</v>
          </cell>
          <cell r="K619" t="str">
            <v>PITSS</v>
          </cell>
          <cell r="L619" t="str">
            <v>ASP</v>
          </cell>
          <cell r="M619" t="str">
            <v>OPERADORA OMX SA DE CV</v>
          </cell>
          <cell r="N619" t="str">
            <v>PASEO IRAPUATO 1101</v>
          </cell>
          <cell r="O619" t="str">
            <v>IRAPUATO-GTO</v>
          </cell>
          <cell r="P619">
            <v>0</v>
          </cell>
          <cell r="Q619" t="str">
            <v>INTERIOR</v>
          </cell>
          <cell r="R619">
            <v>8</v>
          </cell>
          <cell r="S619" t="str">
            <v>Entre 7 y 15</v>
          </cell>
          <cell r="T619" t="str">
            <v>Departmental Digital</v>
          </cell>
          <cell r="U619" t="str">
            <v>A3</v>
          </cell>
          <cell r="V619" t="str">
            <v>Ciudad principal</v>
          </cell>
          <cell r="W619" t="str">
            <v>2-Entre 7 y 15</v>
          </cell>
          <cell r="X619">
            <v>0.6</v>
          </cell>
          <cell r="Y619">
            <v>819</v>
          </cell>
          <cell r="Z619">
            <v>1</v>
          </cell>
          <cell r="AA619">
            <v>0.75</v>
          </cell>
          <cell r="AB619">
            <v>5</v>
          </cell>
          <cell r="AC619">
            <v>0.15</v>
          </cell>
          <cell r="AD619">
            <v>0</v>
          </cell>
          <cell r="AE619">
            <v>0</v>
          </cell>
          <cell r="AF619">
            <v>43578</v>
          </cell>
          <cell r="AG619">
            <v>43578</v>
          </cell>
          <cell r="AH619">
            <v>0</v>
          </cell>
          <cell r="AI619" t="str">
            <v>0-1 día</v>
          </cell>
          <cell r="AJ619">
            <v>0</v>
          </cell>
          <cell r="AK619">
            <v>0</v>
          </cell>
          <cell r="AL619">
            <v>0</v>
          </cell>
          <cell r="AM619">
            <v>819</v>
          </cell>
          <cell r="AN619">
            <v>1092</v>
          </cell>
          <cell r="AO619">
            <v>3</v>
          </cell>
        </row>
        <row r="620">
          <cell r="B620" t="str">
            <v>0C7X2731551</v>
          </cell>
          <cell r="C620" t="str">
            <v>0C7X273155</v>
          </cell>
          <cell r="D620" t="str">
            <v>ABR-19</v>
          </cell>
          <cell r="E620">
            <v>1</v>
          </cell>
          <cell r="F620" t="str">
            <v>2026171</v>
          </cell>
          <cell r="G620" t="str">
            <v>SR MANTENIMIENTO CORRECTIVO</v>
          </cell>
          <cell r="H620" t="str">
            <v>3657</v>
          </cell>
          <cell r="I620" t="str">
            <v>17/04/2019 10:26</v>
          </cell>
          <cell r="J620" t="str">
            <v>800187</v>
          </cell>
          <cell r="K620" t="str">
            <v>PITSS</v>
          </cell>
          <cell r="L620" t="str">
            <v>ASP</v>
          </cell>
          <cell r="M620" t="str">
            <v>BIO PAPPEL SCRIBE SA DE CV</v>
          </cell>
          <cell r="N620" t="str">
            <v>AV PASEO CENTRAL No 2A</v>
          </cell>
          <cell r="O620" t="str">
            <v>San Juan Del Rio-QRO</v>
          </cell>
          <cell r="P620">
            <v>0</v>
          </cell>
          <cell r="Q620" t="str">
            <v>INTERIOR</v>
          </cell>
          <cell r="R620">
            <v>217</v>
          </cell>
          <cell r="S620" t="str">
            <v>&gt;60</v>
          </cell>
          <cell r="T620" t="str">
            <v>A4 Mono MFPs</v>
          </cell>
          <cell r="U620" t="str">
            <v>A4</v>
          </cell>
          <cell r="V620" t="str">
            <v>Ciudad principal</v>
          </cell>
          <cell r="W620" t="str">
            <v>1-&gt;60</v>
          </cell>
          <cell r="X620">
            <v>1.05</v>
          </cell>
          <cell r="Y620">
            <v>750.75000000000011</v>
          </cell>
          <cell r="Z620">
            <v>1</v>
          </cell>
          <cell r="AA620">
            <v>0.4</v>
          </cell>
          <cell r="AB620">
            <v>5</v>
          </cell>
          <cell r="AC620">
            <v>0.08</v>
          </cell>
          <cell r="AD620">
            <v>0</v>
          </cell>
          <cell r="AE620">
            <v>0</v>
          </cell>
          <cell r="AF620">
            <v>43578</v>
          </cell>
          <cell r="AG620">
            <v>43578</v>
          </cell>
          <cell r="AH620">
            <v>0</v>
          </cell>
          <cell r="AI620" t="str">
            <v>0-1 día</v>
          </cell>
          <cell r="AJ620">
            <v>0</v>
          </cell>
          <cell r="AK620">
            <v>0</v>
          </cell>
          <cell r="AL620">
            <v>0</v>
          </cell>
          <cell r="AM620">
            <v>750.75000000000011</v>
          </cell>
          <cell r="AN620">
            <v>715</v>
          </cell>
          <cell r="AO620">
            <v>2</v>
          </cell>
        </row>
        <row r="621">
          <cell r="B621" t="str">
            <v>0Y4X8488662</v>
          </cell>
          <cell r="C621" t="str">
            <v>0Y4X848866</v>
          </cell>
          <cell r="D621" t="str">
            <v>ABR-19</v>
          </cell>
          <cell r="E621">
            <v>1</v>
          </cell>
          <cell r="F621" t="str">
            <v>2028023</v>
          </cell>
          <cell r="G621" t="str">
            <v>SR MANTENIMIENTO CORRECTIVO</v>
          </cell>
          <cell r="H621" t="str">
            <v>8045</v>
          </cell>
          <cell r="I621" t="str">
            <v>22/04/2019 15:44</v>
          </cell>
          <cell r="J621" t="str">
            <v>000196</v>
          </cell>
          <cell r="K621" t="str">
            <v>PITSS</v>
          </cell>
          <cell r="L621" t="str">
            <v>ASP</v>
          </cell>
          <cell r="M621" t="str">
            <v>LABORATORIOS PISA SA DE CV</v>
          </cell>
          <cell r="N621" t="str">
            <v>AV PASEO DE LA REFORMA No 180 PISO 23</v>
          </cell>
          <cell r="O621" t="str">
            <v>Cuauhtemoc-CIUDAD DE</v>
          </cell>
          <cell r="P621">
            <v>1</v>
          </cell>
          <cell r="Q621" t="str">
            <v>METRO</v>
          </cell>
          <cell r="R621">
            <v>5</v>
          </cell>
          <cell r="S621" t="str">
            <v>Entre 3 y 6</v>
          </cell>
          <cell r="T621" t="str">
            <v>Office Digital</v>
          </cell>
          <cell r="U621" t="str">
            <v>A3</v>
          </cell>
          <cell r="V621" t="str">
            <v>Ciudad principal</v>
          </cell>
          <cell r="W621" t="str">
            <v>2-Entre 3 y 6</v>
          </cell>
          <cell r="X621">
            <v>0</v>
          </cell>
          <cell r="Y621">
            <v>0</v>
          </cell>
          <cell r="Z621">
            <v>1</v>
          </cell>
          <cell r="AA621">
            <v>1.77</v>
          </cell>
          <cell r="AB621">
            <v>5</v>
          </cell>
          <cell r="AC621">
            <v>0.35399999999999998</v>
          </cell>
          <cell r="AD621">
            <v>0</v>
          </cell>
          <cell r="AE621">
            <v>0</v>
          </cell>
          <cell r="AF621">
            <v>43578</v>
          </cell>
          <cell r="AG621">
            <v>43578</v>
          </cell>
          <cell r="AH621">
            <v>0</v>
          </cell>
          <cell r="AI621" t="str">
            <v>0-1 día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3</v>
          </cell>
        </row>
        <row r="622">
          <cell r="B622" t="str">
            <v>0EX92975652</v>
          </cell>
          <cell r="C622" t="str">
            <v>0EX9297565</v>
          </cell>
          <cell r="D622" t="str">
            <v>ABR-19</v>
          </cell>
          <cell r="E622">
            <v>1</v>
          </cell>
          <cell r="F622" t="str">
            <v>2028223</v>
          </cell>
          <cell r="G622" t="str">
            <v>SR MANTENIMIENTO CORRECTIVO</v>
          </cell>
          <cell r="H622" t="str">
            <v>5866</v>
          </cell>
          <cell r="I622" t="str">
            <v>23/04/2019 08:38</v>
          </cell>
          <cell r="J622" t="str">
            <v>500157</v>
          </cell>
          <cell r="K622" t="str">
            <v>PITSS</v>
          </cell>
          <cell r="L622" t="str">
            <v>ASP</v>
          </cell>
          <cell r="M622" t="str">
            <v>OFFICE DEPOT DE MEXICO SA DE CV</v>
          </cell>
          <cell r="N622" t="str">
            <v>AV PASEO TRIUNFO LA REP 6321</v>
          </cell>
          <cell r="O622" t="str">
            <v>CIUDAD JUAREZ-CHIH</v>
          </cell>
          <cell r="P622">
            <v>0</v>
          </cell>
          <cell r="Q622" t="str">
            <v>INTERIOR</v>
          </cell>
          <cell r="R622">
            <v>25</v>
          </cell>
          <cell r="S622" t="str">
            <v>Entre 16 y 30</v>
          </cell>
          <cell r="T622" t="str">
            <v>Departmental Digital</v>
          </cell>
          <cell r="U622" t="str">
            <v>A3</v>
          </cell>
          <cell r="V622" t="str">
            <v>Ciudad principal</v>
          </cell>
          <cell r="W622" t="str">
            <v>2-Entre 16 y 30</v>
          </cell>
          <cell r="X622">
            <v>0.8</v>
          </cell>
          <cell r="Y622">
            <v>1092</v>
          </cell>
          <cell r="Z622">
            <v>1</v>
          </cell>
          <cell r="AA622">
            <v>0.87</v>
          </cell>
          <cell r="AB622">
            <v>5</v>
          </cell>
          <cell r="AC622">
            <v>0.17399999999999999</v>
          </cell>
          <cell r="AD622">
            <v>0</v>
          </cell>
          <cell r="AE622">
            <v>0</v>
          </cell>
          <cell r="AF622">
            <v>43578</v>
          </cell>
          <cell r="AG622">
            <v>43578</v>
          </cell>
          <cell r="AH622">
            <v>0</v>
          </cell>
          <cell r="AI622" t="str">
            <v>0-1 día</v>
          </cell>
          <cell r="AJ622">
            <v>0</v>
          </cell>
          <cell r="AK622">
            <v>0</v>
          </cell>
          <cell r="AL622">
            <v>0</v>
          </cell>
          <cell r="AM622">
            <v>1092</v>
          </cell>
          <cell r="AN622">
            <v>1092</v>
          </cell>
          <cell r="AO622">
            <v>2</v>
          </cell>
        </row>
        <row r="623">
          <cell r="B623" t="str">
            <v>0X763732021</v>
          </cell>
          <cell r="C623" t="str">
            <v>0X76373202</v>
          </cell>
          <cell r="D623" t="str">
            <v>ABR-19</v>
          </cell>
          <cell r="E623">
            <v>1</v>
          </cell>
          <cell r="F623" t="str">
            <v>2028313</v>
          </cell>
          <cell r="G623" t="str">
            <v>SR MANTENIMIENTO CORRECTIVO</v>
          </cell>
          <cell r="H623" t="str">
            <v>5945</v>
          </cell>
          <cell r="I623" t="str">
            <v>23/04/2019 10:11</v>
          </cell>
          <cell r="J623" t="str">
            <v>500158</v>
          </cell>
          <cell r="K623" t="str">
            <v>PITSS</v>
          </cell>
          <cell r="L623" t="str">
            <v>ASP</v>
          </cell>
          <cell r="M623" t="str">
            <v>DELPHI AUTOMOTIVE SYSTEMS S DE RL DE CV</v>
          </cell>
          <cell r="N623" t="str">
            <v>AV DE LAS INDUSTRIAS S/N</v>
          </cell>
          <cell r="O623" t="str">
            <v>CIUDAD JUAREZ-CHIH</v>
          </cell>
          <cell r="P623">
            <v>0</v>
          </cell>
          <cell r="Q623" t="str">
            <v>INTERIOR</v>
          </cell>
          <cell r="R623">
            <v>104</v>
          </cell>
          <cell r="S623" t="str">
            <v>&gt;60</v>
          </cell>
          <cell r="T623" t="str">
            <v>Office Digital</v>
          </cell>
          <cell r="U623" t="str">
            <v>A3</v>
          </cell>
          <cell r="V623" t="str">
            <v>Ciudad principal</v>
          </cell>
          <cell r="W623" t="str">
            <v>2-&gt;60</v>
          </cell>
          <cell r="X623">
            <v>1.1000000000000001</v>
          </cell>
          <cell r="Y623">
            <v>1501.5000000000002</v>
          </cell>
          <cell r="Z623">
            <v>1</v>
          </cell>
          <cell r="AA623">
            <v>0</v>
          </cell>
          <cell r="AB623">
            <v>5</v>
          </cell>
          <cell r="AC623">
            <v>0</v>
          </cell>
          <cell r="AD623">
            <v>0</v>
          </cell>
          <cell r="AE623">
            <v>0</v>
          </cell>
          <cell r="AF623">
            <v>43578</v>
          </cell>
          <cell r="AG623">
            <v>43578</v>
          </cell>
          <cell r="AH623">
            <v>0</v>
          </cell>
          <cell r="AI623" t="str">
            <v>0-1 día</v>
          </cell>
          <cell r="AJ623">
            <v>0</v>
          </cell>
          <cell r="AK623">
            <v>0</v>
          </cell>
          <cell r="AL623">
            <v>0</v>
          </cell>
          <cell r="AM623">
            <v>1501.5000000000002</v>
          </cell>
          <cell r="AN623">
            <v>1501.5</v>
          </cell>
          <cell r="AO623">
            <v>1</v>
          </cell>
        </row>
        <row r="624">
          <cell r="B624" t="str">
            <v>5XB4782881</v>
          </cell>
          <cell r="C624" t="str">
            <v>5XB478288</v>
          </cell>
          <cell r="D624" t="str">
            <v>ABR-19</v>
          </cell>
          <cell r="E624">
            <v>1</v>
          </cell>
          <cell r="F624" t="str">
            <v>2028003</v>
          </cell>
          <cell r="G624" t="str">
            <v>SR MANTENIMIENTO CORRECTIVO</v>
          </cell>
          <cell r="H624" t="str">
            <v>0601</v>
          </cell>
          <cell r="I624" t="str">
            <v>22/04/2019 14:57</v>
          </cell>
          <cell r="J624" t="str">
            <v>800027</v>
          </cell>
          <cell r="K624" t="str">
            <v>PITSS</v>
          </cell>
          <cell r="L624" t="str">
            <v>ASP</v>
          </cell>
          <cell r="M624" t="str">
            <v>YAK TORREL SA DE CV</v>
          </cell>
          <cell r="N624" t="str">
            <v>LA GUAITA No 2882</v>
          </cell>
          <cell r="O624" t="str">
            <v>Guadalajara-JAL</v>
          </cell>
          <cell r="P624">
            <v>0</v>
          </cell>
          <cell r="Q624" t="str">
            <v>INTERIOR</v>
          </cell>
          <cell r="R624">
            <v>2699</v>
          </cell>
          <cell r="S624" t="str">
            <v>&gt;60</v>
          </cell>
          <cell r="T624" t="str">
            <v>A4 Mono MFPs</v>
          </cell>
          <cell r="U624" t="str">
            <v>A4</v>
          </cell>
          <cell r="V624" t="str">
            <v>Ciudad principal</v>
          </cell>
          <cell r="W624" t="str">
            <v>1-&gt;60</v>
          </cell>
          <cell r="X624">
            <v>1.05</v>
          </cell>
          <cell r="Y624">
            <v>750.75000000000011</v>
          </cell>
          <cell r="Z624">
            <v>1</v>
          </cell>
          <cell r="AA624">
            <v>2.5499999999999998</v>
          </cell>
          <cell r="AB624">
            <v>5</v>
          </cell>
          <cell r="AC624">
            <v>0.51</v>
          </cell>
          <cell r="AD624">
            <v>0</v>
          </cell>
          <cell r="AE624">
            <v>0</v>
          </cell>
          <cell r="AF624">
            <v>43578</v>
          </cell>
          <cell r="AG624">
            <v>43578</v>
          </cell>
          <cell r="AH624">
            <v>0</v>
          </cell>
          <cell r="AI624" t="str">
            <v>0-1 día</v>
          </cell>
          <cell r="AJ624">
            <v>0</v>
          </cell>
          <cell r="AK624">
            <v>0</v>
          </cell>
          <cell r="AL624">
            <v>0</v>
          </cell>
          <cell r="AM624">
            <v>750.75000000000011</v>
          </cell>
          <cell r="AN624" t="e">
            <v>#N/A</v>
          </cell>
          <cell r="AO624">
            <v>1</v>
          </cell>
        </row>
        <row r="625">
          <cell r="B625" t="str">
            <v>0LX58223812</v>
          </cell>
          <cell r="C625" t="str">
            <v>0LX5822381</v>
          </cell>
          <cell r="D625" t="str">
            <v>ABR-19</v>
          </cell>
          <cell r="E625">
            <v>1</v>
          </cell>
          <cell r="F625" t="str">
            <v>2028293</v>
          </cell>
          <cell r="G625" t="str">
            <v>SR MANTENIMIENTO PREVENTIVO</v>
          </cell>
          <cell r="H625" t="str">
            <v>7225</v>
          </cell>
          <cell r="I625" t="str">
            <v>23/04/2019 09:46</v>
          </cell>
          <cell r="J625" t="str">
            <v>500159</v>
          </cell>
          <cell r="K625" t="str">
            <v>PITSS</v>
          </cell>
          <cell r="L625" t="str">
            <v>ASP</v>
          </cell>
          <cell r="M625" t="str">
            <v>HONEYWELL AUTOMOTIVE DE MEXICO S DE RL DE CV</v>
          </cell>
          <cell r="N625" t="str">
            <v>VIALIDAD TABALAOPA 8507</v>
          </cell>
          <cell r="O625" t="str">
            <v>CHIHUAHUA-CHIH</v>
          </cell>
          <cell r="P625">
            <v>0</v>
          </cell>
          <cell r="Q625" t="str">
            <v>INTERIOR</v>
          </cell>
          <cell r="R625" t="str">
            <v xml:space="preserve">  </v>
          </cell>
          <cell r="S625" t="str">
            <v>&gt;60</v>
          </cell>
          <cell r="T625" t="str">
            <v>A3 Office Color Laser MFPs</v>
          </cell>
          <cell r="U625" t="str">
            <v>A3</v>
          </cell>
          <cell r="V625" t="str">
            <v>Ciudad principal</v>
          </cell>
          <cell r="W625" t="str">
            <v>2-&gt;60</v>
          </cell>
          <cell r="X625">
            <v>1</v>
          </cell>
          <cell r="Y625">
            <v>1365</v>
          </cell>
          <cell r="Z625">
            <v>0</v>
          </cell>
          <cell r="AA625">
            <v>5</v>
          </cell>
          <cell r="AB625">
            <v>5</v>
          </cell>
          <cell r="AC625">
            <v>1</v>
          </cell>
          <cell r="AD625">
            <v>0</v>
          </cell>
          <cell r="AE625">
            <v>0</v>
          </cell>
          <cell r="AF625">
            <v>43578</v>
          </cell>
          <cell r="AG625">
            <v>43578</v>
          </cell>
          <cell r="AH625">
            <v>0</v>
          </cell>
          <cell r="AI625" t="str">
            <v>0-1 día</v>
          </cell>
          <cell r="AJ625">
            <v>0</v>
          </cell>
          <cell r="AK625">
            <v>0</v>
          </cell>
          <cell r="AL625">
            <v>0</v>
          </cell>
          <cell r="AM625">
            <v>1365</v>
          </cell>
          <cell r="AN625">
            <v>1433.25</v>
          </cell>
          <cell r="AO625">
            <v>2</v>
          </cell>
        </row>
        <row r="626">
          <cell r="B626" t="str">
            <v>0BB15641121</v>
          </cell>
          <cell r="C626" t="str">
            <v>0BB1564112</v>
          </cell>
          <cell r="D626" t="str">
            <v>ABR-19</v>
          </cell>
          <cell r="E626">
            <v>1</v>
          </cell>
          <cell r="F626" t="str">
            <v>2028295</v>
          </cell>
          <cell r="G626" t="str">
            <v>SR MANTENIMIENTO PREVENTIVO</v>
          </cell>
          <cell r="H626" t="str">
            <v>3636</v>
          </cell>
          <cell r="I626" t="str">
            <v>23/04/2019 09:53</v>
          </cell>
          <cell r="J626" t="str">
            <v>500159</v>
          </cell>
          <cell r="K626" t="str">
            <v>PITSS</v>
          </cell>
          <cell r="L626" t="str">
            <v>ASP</v>
          </cell>
          <cell r="M626" t="str">
            <v>HONEYWELL AUTOMOTIVE DE MEXICO S DE RL DE CV</v>
          </cell>
          <cell r="N626" t="str">
            <v>VIALIDAD TABALAOPA 8507</v>
          </cell>
          <cell r="O626" t="str">
            <v>CHIHUAHUA-CHIH</v>
          </cell>
          <cell r="P626">
            <v>0</v>
          </cell>
          <cell r="Q626" t="str">
            <v>INTERIOR</v>
          </cell>
          <cell r="R626" t="str">
            <v xml:space="preserve">  </v>
          </cell>
          <cell r="S626" t="str">
            <v>&gt;60</v>
          </cell>
          <cell r="T626" t="str">
            <v>A4 Mono MFPs</v>
          </cell>
          <cell r="U626" t="str">
            <v>A4</v>
          </cell>
          <cell r="V626" t="str">
            <v>Ciudad principal</v>
          </cell>
          <cell r="W626" t="str">
            <v>1-&gt;60</v>
          </cell>
          <cell r="X626">
            <v>1</v>
          </cell>
          <cell r="Y626">
            <v>715.00000000000011</v>
          </cell>
          <cell r="Z626">
            <v>0</v>
          </cell>
          <cell r="AA626">
            <v>5</v>
          </cell>
          <cell r="AB626">
            <v>5</v>
          </cell>
          <cell r="AC626">
            <v>1</v>
          </cell>
          <cell r="AD626">
            <v>0</v>
          </cell>
          <cell r="AE626">
            <v>0</v>
          </cell>
          <cell r="AF626">
            <v>43578</v>
          </cell>
          <cell r="AG626">
            <v>43578</v>
          </cell>
          <cell r="AH626">
            <v>0</v>
          </cell>
          <cell r="AI626" t="str">
            <v>0-1 día</v>
          </cell>
          <cell r="AJ626">
            <v>0</v>
          </cell>
          <cell r="AK626">
            <v>0</v>
          </cell>
          <cell r="AL626">
            <v>0</v>
          </cell>
          <cell r="AM626">
            <v>715.00000000000011</v>
          </cell>
          <cell r="AN626">
            <v>715</v>
          </cell>
          <cell r="AO626">
            <v>1</v>
          </cell>
        </row>
        <row r="627">
          <cell r="B627" t="str">
            <v>0BG29500421</v>
          </cell>
          <cell r="C627" t="str">
            <v>0BG2950042</v>
          </cell>
          <cell r="D627" t="str">
            <v>ABR-19</v>
          </cell>
          <cell r="E627">
            <v>1</v>
          </cell>
          <cell r="F627" t="str">
            <v>2027949</v>
          </cell>
          <cell r="G627" t="str">
            <v>SR MANTENIMIENTO CORRECTIVO</v>
          </cell>
          <cell r="H627" t="str">
            <v>4395</v>
          </cell>
          <cell r="I627" t="str">
            <v>22/04/2019 13:49</v>
          </cell>
          <cell r="J627" t="str">
            <v>500066</v>
          </cell>
          <cell r="K627" t="str">
            <v>PITSS</v>
          </cell>
          <cell r="L627" t="str">
            <v>ASP</v>
          </cell>
          <cell r="M627" t="str">
            <v>OFFICE DEPOT DE MEXICO SA DE CV</v>
          </cell>
          <cell r="N627" t="str">
            <v>CARRETERA NACIONAL NO 500 LOCAL N-119</v>
          </cell>
          <cell r="O627" t="str">
            <v>Monterrey-NL</v>
          </cell>
          <cell r="P627">
            <v>0</v>
          </cell>
          <cell r="Q627" t="str">
            <v>INTERIOR</v>
          </cell>
          <cell r="R627">
            <v>27</v>
          </cell>
          <cell r="S627" t="str">
            <v>Entre 16 y 30</v>
          </cell>
          <cell r="T627" t="str">
            <v>Light Production Digital Business</v>
          </cell>
          <cell r="U627" t="str">
            <v>Entry Production</v>
          </cell>
          <cell r="V627" t="str">
            <v>Ciudad principal</v>
          </cell>
          <cell r="W627" t="str">
            <v>3-Entre 16 y 30</v>
          </cell>
          <cell r="X627">
            <v>1.05</v>
          </cell>
          <cell r="Y627">
            <v>1651.6500000000003</v>
          </cell>
          <cell r="Z627">
            <v>1</v>
          </cell>
          <cell r="AA627">
            <v>1.56</v>
          </cell>
          <cell r="AB627">
            <v>4</v>
          </cell>
          <cell r="AC627">
            <v>0.39</v>
          </cell>
          <cell r="AD627">
            <v>0</v>
          </cell>
          <cell r="AE627">
            <v>0</v>
          </cell>
          <cell r="AF627">
            <v>43577</v>
          </cell>
          <cell r="AG627">
            <v>43578</v>
          </cell>
          <cell r="AH627">
            <v>1</v>
          </cell>
          <cell r="AI627" t="str">
            <v>0-1 día</v>
          </cell>
          <cell r="AJ627">
            <v>0</v>
          </cell>
          <cell r="AK627">
            <v>0</v>
          </cell>
          <cell r="AL627">
            <v>0</v>
          </cell>
          <cell r="AM627">
            <v>1651.6500000000003</v>
          </cell>
          <cell r="AN627">
            <v>1573</v>
          </cell>
          <cell r="AO627">
            <v>1</v>
          </cell>
        </row>
        <row r="628">
          <cell r="B628" t="str">
            <v>0XPN5482511</v>
          </cell>
          <cell r="C628" t="str">
            <v>0XPN548251</v>
          </cell>
          <cell r="D628" t="str">
            <v>ABR-19</v>
          </cell>
          <cell r="E628">
            <v>1</v>
          </cell>
          <cell r="F628" t="str">
            <v>2028217</v>
          </cell>
          <cell r="G628" t="str">
            <v>SR MANTENIMIENTO CORRECTIVO</v>
          </cell>
          <cell r="H628" t="str">
            <v>0570</v>
          </cell>
          <cell r="I628" t="str">
            <v>23/04/2019 08:23</v>
          </cell>
          <cell r="J628" t="str">
            <v>500066</v>
          </cell>
          <cell r="K628" t="str">
            <v>PITSS</v>
          </cell>
          <cell r="L628" t="str">
            <v>ASP</v>
          </cell>
          <cell r="M628" t="str">
            <v>OPERADORA OMX SA DE CV</v>
          </cell>
          <cell r="N628" t="str">
            <v>AV JOSE ELEUTERIO GONZALEZ No 315 INT 7C</v>
          </cell>
          <cell r="O628" t="str">
            <v>Monterrey-NL</v>
          </cell>
          <cell r="P628">
            <v>0</v>
          </cell>
          <cell r="Q628" t="str">
            <v>INTERIOR</v>
          </cell>
          <cell r="R628">
            <v>68</v>
          </cell>
          <cell r="S628" t="str">
            <v>&gt;60</v>
          </cell>
          <cell r="T628" t="str">
            <v>Entry Production Color Low/Mid</v>
          </cell>
          <cell r="U628" t="str">
            <v>Entry Production</v>
          </cell>
          <cell r="V628" t="str">
            <v>Ciudad principal</v>
          </cell>
          <cell r="W628" t="str">
            <v>3-&gt;60</v>
          </cell>
          <cell r="X628">
            <v>1.1499999999999999</v>
          </cell>
          <cell r="Y628">
            <v>1808.95</v>
          </cell>
          <cell r="Z628">
            <v>1</v>
          </cell>
          <cell r="AA628">
            <v>2.12</v>
          </cell>
          <cell r="AB628">
            <v>4</v>
          </cell>
          <cell r="AC628">
            <v>0.53</v>
          </cell>
          <cell r="AD628">
            <v>0</v>
          </cell>
          <cell r="AE628">
            <v>0</v>
          </cell>
          <cell r="AF628">
            <v>43578</v>
          </cell>
          <cell r="AG628">
            <v>43578</v>
          </cell>
          <cell r="AH628">
            <v>0</v>
          </cell>
          <cell r="AI628" t="str">
            <v>0-1 día</v>
          </cell>
          <cell r="AJ628">
            <v>0</v>
          </cell>
          <cell r="AK628">
            <v>0</v>
          </cell>
          <cell r="AL628">
            <v>0</v>
          </cell>
          <cell r="AM628">
            <v>1808.95</v>
          </cell>
          <cell r="AN628">
            <v>1808.95</v>
          </cell>
          <cell r="AO628">
            <v>1</v>
          </cell>
        </row>
        <row r="629">
          <cell r="B629" t="str">
            <v>0EX92933511</v>
          </cell>
          <cell r="C629" t="str">
            <v>0EX9293351</v>
          </cell>
          <cell r="D629" t="str">
            <v>ABR-19</v>
          </cell>
          <cell r="E629">
            <v>1</v>
          </cell>
          <cell r="F629" t="str">
            <v>2028219</v>
          </cell>
          <cell r="G629" t="str">
            <v>SR MANTENIMIENTO CORRECTIVO</v>
          </cell>
          <cell r="H629" t="str">
            <v>5866</v>
          </cell>
          <cell r="I629" t="str">
            <v>23/04/2019 08:29</v>
          </cell>
          <cell r="J629" t="str">
            <v>500066</v>
          </cell>
          <cell r="K629" t="str">
            <v>PITSS</v>
          </cell>
          <cell r="L629" t="str">
            <v>ASP</v>
          </cell>
          <cell r="M629" t="str">
            <v>OPERADORA OMX SA DE CV</v>
          </cell>
          <cell r="N629" t="str">
            <v>AV JOSE ELEUTERIO GONZALEZ 315</v>
          </cell>
          <cell r="O629" t="str">
            <v>MONTERREY-NL</v>
          </cell>
          <cell r="P629">
            <v>0</v>
          </cell>
          <cell r="Q629" t="str">
            <v>INTERIOR</v>
          </cell>
          <cell r="R629">
            <v>64</v>
          </cell>
          <cell r="S629" t="str">
            <v>&gt;60</v>
          </cell>
          <cell r="T629" t="str">
            <v>Departmental Digital</v>
          </cell>
          <cell r="U629" t="str">
            <v>A3</v>
          </cell>
          <cell r="V629" t="str">
            <v>Ciudad principal</v>
          </cell>
          <cell r="W629" t="str">
            <v>2-&gt;60</v>
          </cell>
          <cell r="X629">
            <v>1.1000000000000001</v>
          </cell>
          <cell r="Y629">
            <v>1501.5000000000002</v>
          </cell>
          <cell r="Z629">
            <v>1</v>
          </cell>
          <cell r="AA629">
            <v>2.08</v>
          </cell>
          <cell r="AB629">
            <v>5</v>
          </cell>
          <cell r="AC629">
            <v>0.41600000000000004</v>
          </cell>
          <cell r="AD629">
            <v>0</v>
          </cell>
          <cell r="AE629">
            <v>0</v>
          </cell>
          <cell r="AF629">
            <v>43578</v>
          </cell>
          <cell r="AG629">
            <v>43578</v>
          </cell>
          <cell r="AH629">
            <v>0</v>
          </cell>
          <cell r="AI629" t="str">
            <v>0-1 día</v>
          </cell>
          <cell r="AJ629">
            <v>0</v>
          </cell>
          <cell r="AK629">
            <v>0</v>
          </cell>
          <cell r="AL629">
            <v>0</v>
          </cell>
          <cell r="AM629">
            <v>1501.5000000000002</v>
          </cell>
          <cell r="AN629">
            <v>1501.5</v>
          </cell>
          <cell r="AO629">
            <v>2</v>
          </cell>
        </row>
        <row r="630">
          <cell r="B630" t="str">
            <v>0BG09723741</v>
          </cell>
          <cell r="C630" t="str">
            <v>0BG0972374</v>
          </cell>
          <cell r="D630" t="str">
            <v>ABR-19</v>
          </cell>
          <cell r="E630">
            <v>1</v>
          </cell>
          <cell r="F630" t="str">
            <v>2025809</v>
          </cell>
          <cell r="G630" t="str">
            <v>SR INSTALACION CAMBIO DE LUGAR</v>
          </cell>
          <cell r="H630" t="str">
            <v>4310</v>
          </cell>
          <cell r="I630" t="str">
            <v>16/04/2019 23:50</v>
          </cell>
          <cell r="J630" t="str">
            <v>800192</v>
          </cell>
          <cell r="K630" t="str">
            <v>PITSS</v>
          </cell>
          <cell r="L630" t="str">
            <v>ASP</v>
          </cell>
          <cell r="M630" t="str">
            <v>OPERADORA OMX SA DE CV</v>
          </cell>
          <cell r="N630" t="str">
            <v>AV VALLARTA 5400</v>
          </cell>
          <cell r="O630" t="str">
            <v>ZAPOPAN-JAL</v>
          </cell>
          <cell r="P630">
            <v>0</v>
          </cell>
          <cell r="Q630" t="str">
            <v>INTERIOR</v>
          </cell>
          <cell r="R630" t="str">
            <v xml:space="preserve">  </v>
          </cell>
          <cell r="S630" t="str">
            <v>&gt;60</v>
          </cell>
          <cell r="T630" t="str">
            <v>Light Production Digital Business</v>
          </cell>
          <cell r="U630" t="str">
            <v>Entry Production</v>
          </cell>
          <cell r="V630" t="str">
            <v>Ciudad principal</v>
          </cell>
          <cell r="W630" t="str">
            <v>3-&gt;60</v>
          </cell>
          <cell r="X630">
            <v>1</v>
          </cell>
          <cell r="Y630">
            <v>1573.0000000000002</v>
          </cell>
          <cell r="Z630">
            <v>0</v>
          </cell>
          <cell r="AA630">
            <v>4</v>
          </cell>
          <cell r="AB630">
            <v>4</v>
          </cell>
          <cell r="AC630">
            <v>1</v>
          </cell>
          <cell r="AD630">
            <v>0</v>
          </cell>
          <cell r="AE630">
            <v>0</v>
          </cell>
          <cell r="AF630">
            <v>43578</v>
          </cell>
          <cell r="AG630">
            <v>43578</v>
          </cell>
          <cell r="AH630">
            <v>0</v>
          </cell>
          <cell r="AI630" t="str">
            <v>0-1 día</v>
          </cell>
          <cell r="AJ630">
            <v>0</v>
          </cell>
          <cell r="AK630">
            <v>0</v>
          </cell>
          <cell r="AL630">
            <v>0</v>
          </cell>
          <cell r="AM630">
            <v>1573.0000000000002</v>
          </cell>
          <cell r="AN630">
            <v>1573</v>
          </cell>
          <cell r="AO630">
            <v>1</v>
          </cell>
        </row>
        <row r="631">
          <cell r="B631" t="str">
            <v>07CX0434231</v>
          </cell>
          <cell r="C631" t="str">
            <v>07CX043423</v>
          </cell>
          <cell r="D631" t="str">
            <v>ABR-19</v>
          </cell>
          <cell r="E631">
            <v>1</v>
          </cell>
          <cell r="F631" t="str">
            <v>2027857</v>
          </cell>
          <cell r="G631" t="str">
            <v>SR MANTENIMIENTO CORRECTIVO</v>
          </cell>
          <cell r="H631" t="str">
            <v>7025</v>
          </cell>
          <cell r="I631" t="str">
            <v>22/04/2019 12:02</v>
          </cell>
          <cell r="J631" t="str">
            <v>500056</v>
          </cell>
          <cell r="K631" t="str">
            <v>PITSS</v>
          </cell>
          <cell r="L631" t="str">
            <v>ASP</v>
          </cell>
          <cell r="M631" t="str">
            <v>GALAZ YAMAZAKI RUIZ URQUIZA SC</v>
          </cell>
          <cell r="N631" t="str">
            <v>CARR MONTERREY - REYNOSA No 210 B, PLANTA ALTA</v>
          </cell>
          <cell r="O631" t="str">
            <v>Reynosa-TAM</v>
          </cell>
          <cell r="P631">
            <v>0</v>
          </cell>
          <cell r="Q631" t="str">
            <v>INTERIOR</v>
          </cell>
          <cell r="R631">
            <v>167</v>
          </cell>
          <cell r="S631" t="str">
            <v>&gt;60</v>
          </cell>
          <cell r="T631" t="str">
            <v>Office Digital</v>
          </cell>
          <cell r="U631" t="str">
            <v>A3</v>
          </cell>
          <cell r="V631" t="str">
            <v>Ciudad principal</v>
          </cell>
          <cell r="W631" t="str">
            <v>2-&gt;60</v>
          </cell>
          <cell r="X631">
            <v>1.1000000000000001</v>
          </cell>
          <cell r="Y631">
            <v>1501.5000000000002</v>
          </cell>
          <cell r="Z631">
            <v>1</v>
          </cell>
          <cell r="AA631">
            <v>4.22</v>
          </cell>
          <cell r="AB631">
            <v>5</v>
          </cell>
          <cell r="AC631">
            <v>0.84399999999999997</v>
          </cell>
          <cell r="AD631">
            <v>0</v>
          </cell>
          <cell r="AE631">
            <v>0</v>
          </cell>
          <cell r="AF631">
            <v>43577</v>
          </cell>
          <cell r="AG631">
            <v>43578</v>
          </cell>
          <cell r="AH631">
            <v>1</v>
          </cell>
          <cell r="AI631" t="str">
            <v>0-1 día</v>
          </cell>
          <cell r="AJ631">
            <v>0</v>
          </cell>
          <cell r="AK631">
            <v>0</v>
          </cell>
          <cell r="AL631">
            <v>0</v>
          </cell>
          <cell r="AM631">
            <v>1501.5000000000002</v>
          </cell>
          <cell r="AN631">
            <v>1092</v>
          </cell>
          <cell r="AO631">
            <v>2</v>
          </cell>
        </row>
        <row r="632">
          <cell r="B632" t="str">
            <v>0B2E5303041</v>
          </cell>
          <cell r="C632" t="str">
            <v>0B2E530304</v>
          </cell>
          <cell r="D632" t="str">
            <v>ABR-19</v>
          </cell>
          <cell r="E632">
            <v>1</v>
          </cell>
          <cell r="F632" t="str">
            <v>2028059</v>
          </cell>
          <cell r="G632" t="str">
            <v>SR MANTENIMIENTO CORRECTIVO</v>
          </cell>
          <cell r="H632" t="str">
            <v>8600</v>
          </cell>
          <cell r="I632" t="str">
            <v>22/04/2019 16:51</v>
          </cell>
          <cell r="J632" t="str">
            <v>500083</v>
          </cell>
          <cell r="K632" t="str">
            <v>PITSS</v>
          </cell>
          <cell r="L632" t="str">
            <v>ASP</v>
          </cell>
          <cell r="M632" t="str">
            <v>FUERZA GRAFICA DEL NORTE SA DE CV</v>
          </cell>
          <cell r="N632" t="str">
            <v>AYUTLA OTE 1012</v>
          </cell>
          <cell r="O632" t="str">
            <v>Monterrey-NL</v>
          </cell>
          <cell r="P632">
            <v>0</v>
          </cell>
          <cell r="Q632" t="str">
            <v>INTERIOR</v>
          </cell>
          <cell r="R632">
            <v>31</v>
          </cell>
          <cell r="S632" t="str">
            <v>Entre 31 y 60</v>
          </cell>
          <cell r="T632" t="str">
            <v>Entry Production Color Mid</v>
          </cell>
          <cell r="U632" t="str">
            <v>Entry Production</v>
          </cell>
          <cell r="V632" t="str">
            <v>Ciudad principal</v>
          </cell>
          <cell r="W632" t="str">
            <v>3-Entre 31 y 60</v>
          </cell>
          <cell r="X632">
            <v>1.1000000000000001</v>
          </cell>
          <cell r="Y632">
            <v>1730.3000000000004</v>
          </cell>
          <cell r="Z632">
            <v>1</v>
          </cell>
          <cell r="AA632">
            <v>0.65</v>
          </cell>
          <cell r="AB632">
            <v>4</v>
          </cell>
          <cell r="AC632">
            <v>0.16250000000000001</v>
          </cell>
          <cell r="AD632">
            <v>0</v>
          </cell>
          <cell r="AE632">
            <v>0</v>
          </cell>
          <cell r="AF632">
            <v>43578</v>
          </cell>
          <cell r="AG632">
            <v>43578</v>
          </cell>
          <cell r="AH632">
            <v>0</v>
          </cell>
          <cell r="AI632" t="str">
            <v>0-1 día</v>
          </cell>
          <cell r="AJ632">
            <v>0</v>
          </cell>
          <cell r="AK632">
            <v>0</v>
          </cell>
          <cell r="AL632">
            <v>0</v>
          </cell>
          <cell r="AM632">
            <v>1730.3000000000004</v>
          </cell>
          <cell r="AN632">
            <v>1651.65</v>
          </cell>
          <cell r="AO632">
            <v>1</v>
          </cell>
        </row>
        <row r="633">
          <cell r="B633" t="str">
            <v>0C7X2391811</v>
          </cell>
          <cell r="C633" t="str">
            <v>0C7X239181</v>
          </cell>
          <cell r="D633" t="str">
            <v>ABR-19</v>
          </cell>
          <cell r="E633">
            <v>1</v>
          </cell>
          <cell r="F633" t="str">
            <v>2027993</v>
          </cell>
          <cell r="G633" t="str">
            <v>SR MANTENIMIENTO CORRECTIVO</v>
          </cell>
          <cell r="H633" t="str">
            <v>3657</v>
          </cell>
          <cell r="I633" t="str">
            <v>22/04/2019 14:52</v>
          </cell>
          <cell r="J633" t="str">
            <v>500089</v>
          </cell>
          <cell r="K633" t="str">
            <v>PITSS</v>
          </cell>
          <cell r="L633" t="str">
            <v>ASP</v>
          </cell>
          <cell r="M633" t="str">
            <v>DELPHI DIESEL SYSTEMS S DE RL DE CV</v>
          </cell>
          <cell r="N633" t="str">
            <v>AV HERMANOS ESCOBAR No 5756</v>
          </cell>
          <cell r="O633" t="str">
            <v>Ciudad Juarez-CHIH</v>
          </cell>
          <cell r="P633">
            <v>1</v>
          </cell>
          <cell r="Q633" t="str">
            <v>INTERIOR</v>
          </cell>
          <cell r="R633">
            <v>40</v>
          </cell>
          <cell r="S633" t="str">
            <v>Entre 31 y 60</v>
          </cell>
          <cell r="T633" t="str">
            <v>A4 Mono MFPs</v>
          </cell>
          <cell r="U633" t="str">
            <v>A4</v>
          </cell>
          <cell r="V633" t="str">
            <v>Ciudad principal</v>
          </cell>
          <cell r="W633" t="str">
            <v>1-Entre 31 y 60</v>
          </cell>
          <cell r="X633">
            <v>0.8</v>
          </cell>
          <cell r="Y633">
            <v>0</v>
          </cell>
          <cell r="Z633">
            <v>1</v>
          </cell>
          <cell r="AA633">
            <v>4.55</v>
          </cell>
          <cell r="AB633">
            <v>5</v>
          </cell>
          <cell r="AC633">
            <v>0.90999999999999992</v>
          </cell>
          <cell r="AD633">
            <v>0</v>
          </cell>
          <cell r="AE633">
            <v>0</v>
          </cell>
          <cell r="AF633">
            <v>43578</v>
          </cell>
          <cell r="AG633">
            <v>43578</v>
          </cell>
          <cell r="AH633">
            <v>0</v>
          </cell>
          <cell r="AI633" t="str">
            <v>0-1 día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1</v>
          </cell>
        </row>
        <row r="634">
          <cell r="B634" t="str">
            <v>0MX44650752</v>
          </cell>
          <cell r="C634" t="str">
            <v>0MX4465075</v>
          </cell>
          <cell r="D634" t="str">
            <v>ABR-19</v>
          </cell>
          <cell r="E634">
            <v>1</v>
          </cell>
          <cell r="F634" t="str">
            <v>2024317</v>
          </cell>
          <cell r="G634" t="str">
            <v>SR MANTENIMIENTO CORRECTIVO</v>
          </cell>
          <cell r="H634" t="str">
            <v>7855</v>
          </cell>
          <cell r="I634" t="str">
            <v>12/04/2019 18:01</v>
          </cell>
          <cell r="J634" t="str">
            <v>800147</v>
          </cell>
          <cell r="K634" t="str">
            <v>PITSS</v>
          </cell>
          <cell r="L634" t="str">
            <v>ASP</v>
          </cell>
          <cell r="M634" t="str">
            <v>OFFICE DEPOT DE MEXICO SA DE CV</v>
          </cell>
          <cell r="N634" t="str">
            <v>BLV MANUEL J CLOUTHIER SN</v>
          </cell>
          <cell r="O634" t="str">
            <v>LEON-GTO</v>
          </cell>
          <cell r="P634">
            <v>0</v>
          </cell>
          <cell r="Q634" t="str">
            <v>INTERIOR</v>
          </cell>
          <cell r="R634">
            <v>11</v>
          </cell>
          <cell r="S634" t="str">
            <v>Entre 7 y 15</v>
          </cell>
          <cell r="T634" t="str">
            <v>A3 Office Color Laser MFPs</v>
          </cell>
          <cell r="U634" t="str">
            <v>A3</v>
          </cell>
          <cell r="V634" t="str">
            <v>Ciudad principal</v>
          </cell>
          <cell r="W634" t="str">
            <v>2-Entre 7 y 15</v>
          </cell>
          <cell r="X634">
            <v>0.6</v>
          </cell>
          <cell r="Y634">
            <v>819</v>
          </cell>
          <cell r="Z634">
            <v>1</v>
          </cell>
          <cell r="AA634">
            <v>0</v>
          </cell>
          <cell r="AB634">
            <v>5</v>
          </cell>
          <cell r="AC634">
            <v>0</v>
          </cell>
          <cell r="AD634">
            <v>0</v>
          </cell>
          <cell r="AE634">
            <v>0</v>
          </cell>
          <cell r="AF634">
            <v>43578</v>
          </cell>
          <cell r="AG634">
            <v>43578</v>
          </cell>
          <cell r="AH634">
            <v>0</v>
          </cell>
          <cell r="AI634" t="str">
            <v>0-1 día</v>
          </cell>
          <cell r="AJ634">
            <v>0</v>
          </cell>
          <cell r="AK634">
            <v>0</v>
          </cell>
          <cell r="AL634">
            <v>0</v>
          </cell>
          <cell r="AM634">
            <v>819</v>
          </cell>
          <cell r="AN634">
            <v>0</v>
          </cell>
          <cell r="AO634">
            <v>2</v>
          </cell>
        </row>
        <row r="635">
          <cell r="B635" t="str">
            <v>0BG29514981</v>
          </cell>
          <cell r="C635" t="str">
            <v>0BG2951498</v>
          </cell>
          <cell r="D635" t="str">
            <v>ABR-19</v>
          </cell>
          <cell r="E635">
            <v>1</v>
          </cell>
          <cell r="F635" t="str">
            <v>2025165</v>
          </cell>
          <cell r="G635" t="str">
            <v>SR MANTENIMIENTO CORRECTIVO</v>
          </cell>
          <cell r="H635" t="str">
            <v>4395</v>
          </cell>
          <cell r="I635" t="str">
            <v>15/04/2019 14:38</v>
          </cell>
          <cell r="J635" t="str">
            <v>500018</v>
          </cell>
          <cell r="K635" t="str">
            <v>PITSS</v>
          </cell>
          <cell r="L635" t="str">
            <v>ASP</v>
          </cell>
          <cell r="M635" t="str">
            <v>OFFICE DEPOT DE MEXICO SA DE CV</v>
          </cell>
          <cell r="N635" t="str">
            <v>BLV FELIPE PESCADOR 1902 ESQ PEDRO</v>
          </cell>
          <cell r="O635" t="str">
            <v>DURANGO-DGO</v>
          </cell>
          <cell r="P635">
            <v>0</v>
          </cell>
          <cell r="Q635" t="str">
            <v>INTERIOR</v>
          </cell>
          <cell r="R635">
            <v>146</v>
          </cell>
          <cell r="S635" t="str">
            <v>&gt;60</v>
          </cell>
          <cell r="T635" t="str">
            <v>Light Production Digital Business</v>
          </cell>
          <cell r="U635" t="str">
            <v>Entry Production</v>
          </cell>
          <cell r="V635" t="str">
            <v>Ciudad principal</v>
          </cell>
          <cell r="W635" t="str">
            <v>3-&gt;60</v>
          </cell>
          <cell r="X635">
            <v>1.1499999999999999</v>
          </cell>
          <cell r="Y635">
            <v>1808.95</v>
          </cell>
          <cell r="Z635">
            <v>1</v>
          </cell>
          <cell r="AA635">
            <v>1.65</v>
          </cell>
          <cell r="AB635">
            <v>4</v>
          </cell>
          <cell r="AC635">
            <v>0.41249999999999998</v>
          </cell>
          <cell r="AD635">
            <v>0</v>
          </cell>
          <cell r="AE635">
            <v>0</v>
          </cell>
          <cell r="AF635">
            <v>43578</v>
          </cell>
          <cell r="AG635">
            <v>43578</v>
          </cell>
          <cell r="AH635">
            <v>0</v>
          </cell>
          <cell r="AI635" t="str">
            <v>0-1 día</v>
          </cell>
          <cell r="AJ635">
            <v>0</v>
          </cell>
          <cell r="AK635">
            <v>0</v>
          </cell>
          <cell r="AL635">
            <v>0</v>
          </cell>
          <cell r="AM635">
            <v>1808.95</v>
          </cell>
          <cell r="AN635">
            <v>1808.95</v>
          </cell>
          <cell r="AO635">
            <v>2</v>
          </cell>
        </row>
        <row r="636">
          <cell r="B636" t="str">
            <v>0XEL5553362</v>
          </cell>
          <cell r="C636" t="str">
            <v>0XEL555336</v>
          </cell>
          <cell r="D636" t="str">
            <v>ABR-19</v>
          </cell>
          <cell r="E636">
            <v>1</v>
          </cell>
          <cell r="F636" t="str">
            <v>2028417</v>
          </cell>
          <cell r="G636" t="str">
            <v>SR MANTENIMIENTO CORRECTIVO</v>
          </cell>
          <cell r="H636" t="str">
            <v>5774</v>
          </cell>
          <cell r="I636" t="str">
            <v>23/04/2019 11:42</v>
          </cell>
          <cell r="J636" t="str">
            <v>800197</v>
          </cell>
          <cell r="K636" t="str">
            <v>PITSS</v>
          </cell>
          <cell r="L636" t="str">
            <v>ASP</v>
          </cell>
          <cell r="M636" t="str">
            <v>OFFICE DEPOT DE MEXICO SA DE CV</v>
          </cell>
          <cell r="N636" t="str">
            <v>AV VENUSTIANO CARRANZA No 733</v>
          </cell>
          <cell r="O636" t="str">
            <v>San Luis Potosi-SLP</v>
          </cell>
          <cell r="P636">
            <v>0</v>
          </cell>
          <cell r="Q636" t="str">
            <v>INTERIOR</v>
          </cell>
          <cell r="R636">
            <v>15</v>
          </cell>
          <cell r="S636" t="str">
            <v>Entre 7 y 15</v>
          </cell>
          <cell r="T636" t="str">
            <v>Departmental Digital</v>
          </cell>
          <cell r="U636" t="str">
            <v>A3</v>
          </cell>
          <cell r="V636" t="str">
            <v>Ciudad principal</v>
          </cell>
          <cell r="W636" t="str">
            <v>2-Entre 7 y 15</v>
          </cell>
          <cell r="X636">
            <v>0.6</v>
          </cell>
          <cell r="Y636">
            <v>819</v>
          </cell>
          <cell r="Z636">
            <v>1</v>
          </cell>
          <cell r="AA636">
            <v>0</v>
          </cell>
          <cell r="AB636">
            <v>5</v>
          </cell>
          <cell r="AC636">
            <v>0</v>
          </cell>
          <cell r="AD636">
            <v>0</v>
          </cell>
          <cell r="AE636">
            <v>0</v>
          </cell>
          <cell r="AF636">
            <v>43578</v>
          </cell>
          <cell r="AG636">
            <v>43578</v>
          </cell>
          <cell r="AH636">
            <v>0</v>
          </cell>
          <cell r="AI636" t="str">
            <v>0-1 día</v>
          </cell>
          <cell r="AJ636">
            <v>0</v>
          </cell>
          <cell r="AK636">
            <v>0</v>
          </cell>
          <cell r="AL636">
            <v>0</v>
          </cell>
          <cell r="AM636">
            <v>819</v>
          </cell>
          <cell r="AN636">
            <v>1501.5</v>
          </cell>
          <cell r="AO636">
            <v>2</v>
          </cell>
        </row>
        <row r="637">
          <cell r="B637" t="str">
            <v>06HB0141032</v>
          </cell>
          <cell r="C637" t="str">
            <v>06HB014103</v>
          </cell>
          <cell r="D637" t="str">
            <v>ABR-19</v>
          </cell>
          <cell r="E637">
            <v>1</v>
          </cell>
          <cell r="F637" t="str">
            <v>2027883</v>
          </cell>
          <cell r="G637" t="str">
            <v>SR MANTENIMIENTO CORRECTIVO</v>
          </cell>
          <cell r="H637" t="str">
            <v>4000</v>
          </cell>
          <cell r="I637" t="str">
            <v>22/04/2019 12:29</v>
          </cell>
          <cell r="J637" t="str">
            <v>500066</v>
          </cell>
          <cell r="K637" t="str">
            <v>PITSS</v>
          </cell>
          <cell r="L637" t="str">
            <v>ASP</v>
          </cell>
          <cell r="M637" t="str">
            <v>AT&amp;T COMUNICACIONES DIGITALES S DE RL DE CV</v>
          </cell>
          <cell r="N637" t="str">
            <v>AV HACIENDA PE&amp;UELAS No 6769 PLAZA CUMBRES LOCAL G</v>
          </cell>
          <cell r="O637" t="str">
            <v>Monterrey-NL</v>
          </cell>
          <cell r="P637">
            <v>0</v>
          </cell>
          <cell r="Q637" t="str">
            <v>INTERIOR</v>
          </cell>
          <cell r="R637">
            <v>6</v>
          </cell>
          <cell r="S637" t="str">
            <v>Entre 3 y 6</v>
          </cell>
          <cell r="T637" t="str">
            <v>Entry Mono Printers</v>
          </cell>
          <cell r="U637" t="str">
            <v>A4</v>
          </cell>
          <cell r="V637" t="str">
            <v>Ciudad principal</v>
          </cell>
          <cell r="W637" t="str">
            <v>1-Entre 3 y 6</v>
          </cell>
          <cell r="X637">
            <v>0</v>
          </cell>
          <cell r="Y637">
            <v>0</v>
          </cell>
          <cell r="Z637">
            <v>1</v>
          </cell>
          <cell r="AA637">
            <v>2.2999999999999989</v>
          </cell>
          <cell r="AB637">
            <v>5</v>
          </cell>
          <cell r="AC637">
            <v>0.4599999999999998</v>
          </cell>
          <cell r="AD637">
            <v>0</v>
          </cell>
          <cell r="AE637">
            <v>0</v>
          </cell>
          <cell r="AF637">
            <v>43578</v>
          </cell>
          <cell r="AG637">
            <v>43578</v>
          </cell>
          <cell r="AH637">
            <v>0</v>
          </cell>
          <cell r="AI637" t="str">
            <v>0-1 día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750.75</v>
          </cell>
          <cell r="AO637">
            <v>2</v>
          </cell>
        </row>
        <row r="638">
          <cell r="B638" t="str">
            <v>0XPN3965441</v>
          </cell>
          <cell r="C638" t="str">
            <v>0XPN396544</v>
          </cell>
          <cell r="D638" t="str">
            <v>ABR-19</v>
          </cell>
          <cell r="E638">
            <v>1</v>
          </cell>
          <cell r="F638" t="str">
            <v>2026723</v>
          </cell>
          <cell r="G638" t="str">
            <v>SR MANTENIMIENTO CORRECTIVO</v>
          </cell>
          <cell r="H638" t="str">
            <v>0551</v>
          </cell>
          <cell r="I638" t="str">
            <v>18/04/2019 13:03</v>
          </cell>
          <cell r="J638" t="str">
            <v>800183</v>
          </cell>
          <cell r="K638" t="str">
            <v>PITSS</v>
          </cell>
          <cell r="L638" t="str">
            <v>ASP</v>
          </cell>
          <cell r="M638" t="str">
            <v>OPERADORA OMX SA DE CV</v>
          </cell>
          <cell r="N638" t="str">
            <v>AV VALLE DE SAN ISIDRO 530</v>
          </cell>
          <cell r="O638" t="str">
            <v>ZAPOPAN-JAL</v>
          </cell>
          <cell r="P638">
            <v>0</v>
          </cell>
          <cell r="Q638" t="str">
            <v>INTERIOR</v>
          </cell>
          <cell r="R638">
            <v>42</v>
          </cell>
          <cell r="S638" t="str">
            <v>Entre 31 y 60</v>
          </cell>
          <cell r="T638" t="str">
            <v>Entry Production Color Low/Mid</v>
          </cell>
          <cell r="U638" t="str">
            <v>Entry Production</v>
          </cell>
          <cell r="V638" t="str">
            <v>Ciudad principal</v>
          </cell>
          <cell r="W638" t="str">
            <v>3-Entre 31 y 60</v>
          </cell>
          <cell r="X638">
            <v>1.1000000000000001</v>
          </cell>
          <cell r="Y638">
            <v>1730.3000000000004</v>
          </cell>
          <cell r="Z638">
            <v>1</v>
          </cell>
          <cell r="AA638">
            <v>0</v>
          </cell>
          <cell r="AB638">
            <v>4</v>
          </cell>
          <cell r="AC638">
            <v>0</v>
          </cell>
          <cell r="AD638">
            <v>0</v>
          </cell>
          <cell r="AE638">
            <v>0</v>
          </cell>
          <cell r="AF638">
            <v>43578</v>
          </cell>
          <cell r="AG638">
            <v>43578</v>
          </cell>
          <cell r="AH638">
            <v>0</v>
          </cell>
          <cell r="AI638" t="str">
            <v>0-1 día</v>
          </cell>
          <cell r="AJ638">
            <v>0</v>
          </cell>
          <cell r="AK638">
            <v>0</v>
          </cell>
          <cell r="AL638">
            <v>0</v>
          </cell>
          <cell r="AM638">
            <v>1730.3000000000004</v>
          </cell>
          <cell r="AN638">
            <v>1730.3</v>
          </cell>
          <cell r="AO638">
            <v>1</v>
          </cell>
        </row>
        <row r="639">
          <cell r="B639" t="str">
            <v>0BG29479061</v>
          </cell>
          <cell r="C639" t="str">
            <v>0BG2947906</v>
          </cell>
          <cell r="D639" t="str">
            <v>ABR-19</v>
          </cell>
          <cell r="E639">
            <v>1</v>
          </cell>
          <cell r="F639" t="str">
            <v>2027371</v>
          </cell>
          <cell r="G639" t="str">
            <v>SR MANTENIMIENTO CORRECTIVO</v>
          </cell>
          <cell r="H639" t="str">
            <v>4395</v>
          </cell>
          <cell r="I639" t="str">
            <v>21/04/2019 14:43</v>
          </cell>
          <cell r="J639" t="str">
            <v>800185</v>
          </cell>
          <cell r="K639" t="str">
            <v>PITSS</v>
          </cell>
          <cell r="L639" t="str">
            <v>ASP</v>
          </cell>
          <cell r="M639" t="str">
            <v>OFFICE DEPOT DE MEXICO SA DE CV</v>
          </cell>
          <cell r="N639" t="str">
            <v>MIGUEL DE LA MADRID 9</v>
          </cell>
          <cell r="O639" t="str">
            <v>MANZANILLO-COL</v>
          </cell>
          <cell r="P639">
            <v>1</v>
          </cell>
          <cell r="Q639" t="str">
            <v>INTERIOR</v>
          </cell>
          <cell r="R639">
            <v>38</v>
          </cell>
          <cell r="S639" t="str">
            <v>Entre 31 y 60</v>
          </cell>
          <cell r="T639" t="str">
            <v>Light Production Digital Business</v>
          </cell>
          <cell r="U639" t="str">
            <v>Entry Production</v>
          </cell>
          <cell r="V639" t="str">
            <v>Ciudad principal</v>
          </cell>
          <cell r="W639" t="str">
            <v>3-Entre 31 y 60</v>
          </cell>
          <cell r="X639">
            <v>1.1000000000000001</v>
          </cell>
          <cell r="Y639">
            <v>0</v>
          </cell>
          <cell r="Z639">
            <v>1</v>
          </cell>
          <cell r="AA639">
            <v>1.65</v>
          </cell>
          <cell r="AB639">
            <v>4</v>
          </cell>
          <cell r="AC639">
            <v>0.41249999999999998</v>
          </cell>
          <cell r="AD639">
            <v>0</v>
          </cell>
          <cell r="AE639">
            <v>0</v>
          </cell>
          <cell r="AF639">
            <v>43577</v>
          </cell>
          <cell r="AG639">
            <v>43578</v>
          </cell>
          <cell r="AH639">
            <v>1</v>
          </cell>
          <cell r="AI639" t="str">
            <v>0-1 día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1</v>
          </cell>
        </row>
        <row r="640">
          <cell r="B640" t="str">
            <v>0XEL5627322</v>
          </cell>
          <cell r="C640" t="str">
            <v>0XEL562732</v>
          </cell>
          <cell r="D640" t="str">
            <v>ABR-19</v>
          </cell>
          <cell r="E640">
            <v>1</v>
          </cell>
          <cell r="F640" t="str">
            <v>2027623</v>
          </cell>
          <cell r="G640" t="str">
            <v>SR MANTENIMIENTO CORRECTIVO</v>
          </cell>
          <cell r="H640" t="str">
            <v>5774</v>
          </cell>
          <cell r="I640" t="str">
            <v>22/04/2019 08:18</v>
          </cell>
          <cell r="J640" t="str">
            <v>800110</v>
          </cell>
          <cell r="K640" t="str">
            <v>PITSS</v>
          </cell>
          <cell r="L640" t="str">
            <v>ASP</v>
          </cell>
          <cell r="M640" t="str">
            <v>OFFICE DEPOT DE MEXICO SA DE CV</v>
          </cell>
          <cell r="N640" t="str">
            <v>AV LAS PALMAS 1559 LOC SA-01</v>
          </cell>
          <cell r="O640" t="str">
            <v>LAZARO CARDENAS-MICH</v>
          </cell>
          <cell r="P640">
            <v>0</v>
          </cell>
          <cell r="Q640" t="str">
            <v>INTERIOR</v>
          </cell>
          <cell r="R640">
            <v>20</v>
          </cell>
          <cell r="S640" t="str">
            <v>Entre 16 y 30</v>
          </cell>
          <cell r="T640" t="str">
            <v>Departmental Digital</v>
          </cell>
          <cell r="U640" t="str">
            <v>A3</v>
          </cell>
          <cell r="V640" t="str">
            <v>Otras</v>
          </cell>
          <cell r="W640" t="str">
            <v>2-Entre 16 y 30</v>
          </cell>
          <cell r="X640">
            <v>0.8</v>
          </cell>
          <cell r="Y640">
            <v>1092</v>
          </cell>
          <cell r="Z640">
            <v>1</v>
          </cell>
          <cell r="AA640">
            <v>15.15</v>
          </cell>
          <cell r="AB640">
            <v>9</v>
          </cell>
          <cell r="AC640">
            <v>1.6833333333333333</v>
          </cell>
          <cell r="AD640">
            <v>0.17083333333333334</v>
          </cell>
          <cell r="AE640">
            <v>-233.1875</v>
          </cell>
          <cell r="AF640">
            <v>43578</v>
          </cell>
          <cell r="AG640">
            <v>43578</v>
          </cell>
          <cell r="AH640">
            <v>0</v>
          </cell>
          <cell r="AI640" t="str">
            <v>0-1 día</v>
          </cell>
          <cell r="AJ640">
            <v>0</v>
          </cell>
          <cell r="AK640">
            <v>0</v>
          </cell>
          <cell r="AL640">
            <v>0</v>
          </cell>
          <cell r="AM640">
            <v>1092</v>
          </cell>
          <cell r="AN640">
            <v>819</v>
          </cell>
          <cell r="AO640">
            <v>2</v>
          </cell>
        </row>
        <row r="641">
          <cell r="B641" t="str">
            <v>0A2T1438671</v>
          </cell>
          <cell r="C641" t="str">
            <v>0A2T143867</v>
          </cell>
          <cell r="D641" t="str">
            <v>ABR-19</v>
          </cell>
          <cell r="E641">
            <v>1</v>
          </cell>
          <cell r="F641" t="str">
            <v>2028351</v>
          </cell>
          <cell r="G641" t="str">
            <v>SR MANTENIMIENTO CORRECTIVO</v>
          </cell>
          <cell r="H641" t="str">
            <v>3615</v>
          </cell>
          <cell r="I641" t="str">
            <v>23/04/2019 10:36</v>
          </cell>
          <cell r="J641" t="str">
            <v>500060</v>
          </cell>
          <cell r="K641" t="str">
            <v>PITSS</v>
          </cell>
          <cell r="L641" t="str">
            <v>ASP</v>
          </cell>
          <cell r="M641" t="str">
            <v>CONDUENT DE MEXICO SA DE CV</v>
          </cell>
          <cell r="N641" t="str">
            <v>AV ANTONIO J BERMUDEZ No 960</v>
          </cell>
          <cell r="O641" t="str">
            <v>Ciudad Juarez-CHIH</v>
          </cell>
          <cell r="P641">
            <v>0</v>
          </cell>
          <cell r="Q641" t="str">
            <v>INTERIOR</v>
          </cell>
          <cell r="R641">
            <v>2700</v>
          </cell>
          <cell r="S641" t="str">
            <v>&gt;60</v>
          </cell>
          <cell r="T641" t="str">
            <v>A4 Mono MFPs</v>
          </cell>
          <cell r="U641" t="str">
            <v>A4</v>
          </cell>
          <cell r="V641" t="str">
            <v>Ciudad principal</v>
          </cell>
          <cell r="W641" t="str">
            <v>1-&gt;60</v>
          </cell>
          <cell r="X641">
            <v>1.05</v>
          </cell>
          <cell r="Y641">
            <v>750.75000000000011</v>
          </cell>
          <cell r="Z641">
            <v>1</v>
          </cell>
          <cell r="AA641">
            <v>1.83</v>
          </cell>
          <cell r="AB641">
            <v>5</v>
          </cell>
          <cell r="AC641">
            <v>0.36599999999999999</v>
          </cell>
          <cell r="AD641">
            <v>0</v>
          </cell>
          <cell r="AE641">
            <v>0</v>
          </cell>
          <cell r="AF641">
            <v>43578</v>
          </cell>
          <cell r="AG641">
            <v>43578</v>
          </cell>
          <cell r="AH641">
            <v>0</v>
          </cell>
          <cell r="AI641" t="str">
            <v>0-1 día</v>
          </cell>
          <cell r="AJ641">
            <v>0</v>
          </cell>
          <cell r="AK641">
            <v>0</v>
          </cell>
          <cell r="AL641">
            <v>0</v>
          </cell>
          <cell r="AM641">
            <v>750.75000000000011</v>
          </cell>
          <cell r="AN641">
            <v>0</v>
          </cell>
          <cell r="AO641">
            <v>1</v>
          </cell>
        </row>
        <row r="642">
          <cell r="B642" t="str">
            <v>0X767065061</v>
          </cell>
          <cell r="C642" t="str">
            <v>0X76706506</v>
          </cell>
          <cell r="D642" t="str">
            <v>ABR-19</v>
          </cell>
          <cell r="E642">
            <v>1</v>
          </cell>
          <cell r="F642" t="str">
            <v>2025755</v>
          </cell>
          <cell r="G642" t="str">
            <v>SR MANTENIMIENTO CORRECTIVO</v>
          </cell>
          <cell r="H642" t="str">
            <v>5945</v>
          </cell>
          <cell r="I642" t="str">
            <v>16/04/2019 16:29</v>
          </cell>
          <cell r="J642" t="str">
            <v>500155</v>
          </cell>
          <cell r="K642" t="str">
            <v>PITSS</v>
          </cell>
          <cell r="L642" t="str">
            <v>ASP</v>
          </cell>
          <cell r="M642" t="str">
            <v>HONEYWELL AUTOMOTIVE DE MEXICO S DE RL DE CV</v>
          </cell>
          <cell r="N642" t="str">
            <v>AV VALLE DEL CEDRO 1681</v>
          </cell>
          <cell r="O642" t="str">
            <v>Ciudad Juarez-CHIH</v>
          </cell>
          <cell r="P642">
            <v>0</v>
          </cell>
          <cell r="Q642" t="str">
            <v>INTERIOR</v>
          </cell>
          <cell r="R642">
            <v>287</v>
          </cell>
          <cell r="S642" t="str">
            <v>&gt;60</v>
          </cell>
          <cell r="T642" t="str">
            <v>Office Digital</v>
          </cell>
          <cell r="U642" t="str">
            <v>A3</v>
          </cell>
          <cell r="V642" t="str">
            <v>Ciudad principal</v>
          </cell>
          <cell r="W642" t="str">
            <v>2-&gt;60</v>
          </cell>
          <cell r="X642">
            <v>1.1000000000000001</v>
          </cell>
          <cell r="Y642">
            <v>1501.5000000000002</v>
          </cell>
          <cell r="Z642">
            <v>1</v>
          </cell>
          <cell r="AA642">
            <v>0</v>
          </cell>
          <cell r="AB642">
            <v>5</v>
          </cell>
          <cell r="AC642">
            <v>0</v>
          </cell>
          <cell r="AD642">
            <v>0</v>
          </cell>
          <cell r="AE642">
            <v>0</v>
          </cell>
          <cell r="AF642">
            <v>43578</v>
          </cell>
          <cell r="AG642">
            <v>43578</v>
          </cell>
          <cell r="AH642">
            <v>0</v>
          </cell>
          <cell r="AI642" t="str">
            <v>0-1 día</v>
          </cell>
          <cell r="AJ642">
            <v>0</v>
          </cell>
          <cell r="AK642">
            <v>0</v>
          </cell>
          <cell r="AL642">
            <v>0</v>
          </cell>
          <cell r="AM642">
            <v>1501.5000000000002</v>
          </cell>
          <cell r="AN642">
            <v>0</v>
          </cell>
          <cell r="AO642">
            <v>1</v>
          </cell>
        </row>
        <row r="643">
          <cell r="B643" t="str">
            <v>0VGW6320644</v>
          </cell>
          <cell r="C643" t="str">
            <v>0VGW632064</v>
          </cell>
          <cell r="D643" t="str">
            <v>ABR-19</v>
          </cell>
          <cell r="E643">
            <v>1</v>
          </cell>
          <cell r="F643" t="str">
            <v>2028507</v>
          </cell>
          <cell r="G643" t="str">
            <v>SR MANTENIMIENTO CORRECTIVO</v>
          </cell>
          <cell r="H643" t="str">
            <v>0251</v>
          </cell>
          <cell r="I643" t="str">
            <v>23/04/2019 14:17</v>
          </cell>
          <cell r="J643" t="str">
            <v>500161</v>
          </cell>
          <cell r="K643" t="str">
            <v>PITSS</v>
          </cell>
          <cell r="L643" t="str">
            <v>ASP</v>
          </cell>
          <cell r="M643" t="str">
            <v>COPY MARTZ PROFESIONAL SA DE CV</v>
          </cell>
          <cell r="N643" t="str">
            <v>PERIFERICO ORTIZ MENA LOCAL 8 SN</v>
          </cell>
          <cell r="O643" t="str">
            <v>CHIHUAHUA-CHIH</v>
          </cell>
          <cell r="P643">
            <v>0</v>
          </cell>
          <cell r="Q643" t="str">
            <v>INTERIOR</v>
          </cell>
          <cell r="R643">
            <v>14</v>
          </cell>
          <cell r="S643" t="str">
            <v>Entre 7 y 15</v>
          </cell>
          <cell r="T643" t="str">
            <v>A3 Professional Color Laser MFPs</v>
          </cell>
          <cell r="U643" t="str">
            <v>A3</v>
          </cell>
          <cell r="V643" t="str">
            <v>Ciudad principal</v>
          </cell>
          <cell r="W643" t="str">
            <v>2-Entre 7 y 15</v>
          </cell>
          <cell r="X643">
            <v>0.6</v>
          </cell>
          <cell r="Y643">
            <v>819</v>
          </cell>
          <cell r="Z643">
            <v>1</v>
          </cell>
          <cell r="AA643">
            <v>0</v>
          </cell>
          <cell r="AB643">
            <v>5</v>
          </cell>
          <cell r="AC643">
            <v>0</v>
          </cell>
          <cell r="AD643">
            <v>0</v>
          </cell>
          <cell r="AE643">
            <v>0</v>
          </cell>
          <cell r="AF643">
            <v>43578</v>
          </cell>
          <cell r="AG643">
            <v>43578</v>
          </cell>
          <cell r="AH643">
            <v>0</v>
          </cell>
          <cell r="AI643" t="str">
            <v>0-1 día</v>
          </cell>
          <cell r="AJ643">
            <v>0</v>
          </cell>
          <cell r="AK643">
            <v>0</v>
          </cell>
          <cell r="AL643">
            <v>0</v>
          </cell>
          <cell r="AM643">
            <v>819</v>
          </cell>
          <cell r="AN643">
            <v>819</v>
          </cell>
          <cell r="AO643">
            <v>4</v>
          </cell>
        </row>
        <row r="644">
          <cell r="B644" t="str">
            <v>09HB3172091</v>
          </cell>
          <cell r="C644" t="str">
            <v>09HB317209</v>
          </cell>
          <cell r="D644" t="str">
            <v>ABR-19</v>
          </cell>
          <cell r="E644">
            <v>1</v>
          </cell>
          <cell r="F644" t="str">
            <v>2028517</v>
          </cell>
          <cell r="G644" t="str">
            <v>SR MANTENIMIENTO CORRECTIVO</v>
          </cell>
          <cell r="H644" t="str">
            <v>4002</v>
          </cell>
          <cell r="I644" t="str">
            <v>23/04/2019 14:43</v>
          </cell>
          <cell r="J644" t="str">
            <v>500083</v>
          </cell>
          <cell r="K644" t="str">
            <v>PITSS</v>
          </cell>
          <cell r="L644" t="str">
            <v>ASP</v>
          </cell>
          <cell r="M644" t="str">
            <v>TELEFONOS DE MEXICO SA B DE CV</v>
          </cell>
          <cell r="N644" t="str">
            <v>AV NOGALAR SUR Y CRISANTEMO</v>
          </cell>
          <cell r="O644" t="str">
            <v>SAN NICOLAS DE LOS G</v>
          </cell>
          <cell r="P644">
            <v>0</v>
          </cell>
          <cell r="Q644" t="str">
            <v>INTERIOR</v>
          </cell>
          <cell r="R644">
            <v>204</v>
          </cell>
          <cell r="S644" t="str">
            <v>&gt;60</v>
          </cell>
          <cell r="T644" t="str">
            <v>A4 Mono MFPs</v>
          </cell>
          <cell r="U644" t="str">
            <v>A4</v>
          </cell>
          <cell r="V644" t="str">
            <v>Ciudad principal</v>
          </cell>
          <cell r="W644" t="str">
            <v>1-&gt;60</v>
          </cell>
          <cell r="X644">
            <v>1.05</v>
          </cell>
          <cell r="Y644">
            <v>750.75000000000011</v>
          </cell>
          <cell r="Z644">
            <v>1</v>
          </cell>
          <cell r="AA644">
            <v>0</v>
          </cell>
          <cell r="AB644">
            <v>5</v>
          </cell>
          <cell r="AC644">
            <v>0</v>
          </cell>
          <cell r="AD644">
            <v>0</v>
          </cell>
          <cell r="AE644">
            <v>0</v>
          </cell>
          <cell r="AF644">
            <v>43578</v>
          </cell>
          <cell r="AG644">
            <v>43578</v>
          </cell>
          <cell r="AH644">
            <v>0</v>
          </cell>
          <cell r="AI644" t="str">
            <v>0-1 día</v>
          </cell>
          <cell r="AJ644">
            <v>0</v>
          </cell>
          <cell r="AK644">
            <v>0</v>
          </cell>
          <cell r="AL644">
            <v>0</v>
          </cell>
          <cell r="AM644">
            <v>750.75000000000011</v>
          </cell>
          <cell r="AN644">
            <v>750.75</v>
          </cell>
          <cell r="AO644">
            <v>2</v>
          </cell>
        </row>
        <row r="645">
          <cell r="B645" t="str">
            <v>0X767078361</v>
          </cell>
          <cell r="C645" t="str">
            <v>0X76707836</v>
          </cell>
          <cell r="D645" t="str">
            <v>ABR-19</v>
          </cell>
          <cell r="E645">
            <v>1</v>
          </cell>
          <cell r="F645" t="str">
            <v>2027629</v>
          </cell>
          <cell r="G645" t="str">
            <v>SR MANTENIMIENTO CORRECTIVO</v>
          </cell>
          <cell r="H645" t="str">
            <v>5945</v>
          </cell>
          <cell r="I645" t="str">
            <v>22/04/2019 08:23</v>
          </cell>
          <cell r="J645" t="str">
            <v>500018</v>
          </cell>
          <cell r="K645" t="str">
            <v>PITSS</v>
          </cell>
          <cell r="L645" t="str">
            <v>ASP</v>
          </cell>
          <cell r="M645" t="str">
            <v>ALAMBRADOS Y CIRCUITOS ELECTRICOS S DE RL DE CV</v>
          </cell>
          <cell r="N645" t="str">
            <v>BOULEVARD FRANCISCO PRIMO DE VERDAD No 3317</v>
          </cell>
          <cell r="O645" t="str">
            <v>Durango-DGO</v>
          </cell>
          <cell r="P645">
            <v>0</v>
          </cell>
          <cell r="Q645" t="str">
            <v>INTERIOR</v>
          </cell>
          <cell r="R645">
            <v>48</v>
          </cell>
          <cell r="S645" t="str">
            <v>Entre 31 y 60</v>
          </cell>
          <cell r="T645" t="str">
            <v>Office Digital</v>
          </cell>
          <cell r="U645" t="str">
            <v>A3</v>
          </cell>
          <cell r="V645" t="str">
            <v>Ciudad principal</v>
          </cell>
          <cell r="W645" t="str">
            <v>2-Entre 31 y 60</v>
          </cell>
          <cell r="X645">
            <v>1.05</v>
          </cell>
          <cell r="Y645">
            <v>1433.25</v>
          </cell>
          <cell r="Z645">
            <v>1</v>
          </cell>
          <cell r="AA645">
            <v>1.3</v>
          </cell>
          <cell r="AB645">
            <v>5</v>
          </cell>
          <cell r="AC645">
            <v>0.26</v>
          </cell>
          <cell r="AD645">
            <v>0</v>
          </cell>
          <cell r="AE645">
            <v>0</v>
          </cell>
          <cell r="AF645">
            <v>43578</v>
          </cell>
          <cell r="AG645">
            <v>43578</v>
          </cell>
          <cell r="AH645">
            <v>0</v>
          </cell>
          <cell r="AI645" t="str">
            <v>0-1 día</v>
          </cell>
          <cell r="AJ645">
            <v>0</v>
          </cell>
          <cell r="AK645">
            <v>0</v>
          </cell>
          <cell r="AL645">
            <v>0</v>
          </cell>
          <cell r="AM645">
            <v>1433.25</v>
          </cell>
          <cell r="AN645">
            <v>1433.25</v>
          </cell>
          <cell r="AO645">
            <v>1</v>
          </cell>
        </row>
        <row r="646">
          <cell r="B646" t="str">
            <v>0EX93036052</v>
          </cell>
          <cell r="C646" t="str">
            <v>0EX9303605</v>
          </cell>
          <cell r="D646" t="str">
            <v>ABR-19</v>
          </cell>
          <cell r="E646">
            <v>1</v>
          </cell>
          <cell r="F646" t="str">
            <v>2027663</v>
          </cell>
          <cell r="G646" t="str">
            <v>SR MANTENIMIENTO CORRECTIVO</v>
          </cell>
          <cell r="H646" t="str">
            <v>5865</v>
          </cell>
          <cell r="I646" t="str">
            <v>22/04/2019 09:12</v>
          </cell>
          <cell r="J646" t="str">
            <v>500158</v>
          </cell>
          <cell r="K646" t="str">
            <v>PITSS</v>
          </cell>
          <cell r="L646" t="str">
            <v>ASP</v>
          </cell>
          <cell r="M646" t="str">
            <v>HONEYWELL AUTOMOTIVE DE MEXICO S DE RL DE CV</v>
          </cell>
          <cell r="N646" t="str">
            <v>AV VALLE DEL CEDRO 1681</v>
          </cell>
          <cell r="O646" t="str">
            <v>Ciudad Juarez-CHIH</v>
          </cell>
          <cell r="P646">
            <v>0</v>
          </cell>
          <cell r="Q646" t="str">
            <v>INTERIOR</v>
          </cell>
          <cell r="R646">
            <v>5</v>
          </cell>
          <cell r="S646" t="str">
            <v>Entre 3 y 6</v>
          </cell>
          <cell r="T646" t="str">
            <v>Departmental Digital</v>
          </cell>
          <cell r="U646" t="str">
            <v>A3</v>
          </cell>
          <cell r="V646" t="str">
            <v>Ciudad principal</v>
          </cell>
          <cell r="W646" t="str">
            <v>2-Entre 3 y 6</v>
          </cell>
          <cell r="X646">
            <v>0</v>
          </cell>
          <cell r="Y646">
            <v>0</v>
          </cell>
          <cell r="Z646">
            <v>1</v>
          </cell>
          <cell r="AA646">
            <v>1.1299999999999999</v>
          </cell>
          <cell r="AB646">
            <v>5</v>
          </cell>
          <cell r="AC646">
            <v>0.22599999999999998</v>
          </cell>
          <cell r="AD646">
            <v>0</v>
          </cell>
          <cell r="AE646">
            <v>0</v>
          </cell>
          <cell r="AF646">
            <v>43578</v>
          </cell>
          <cell r="AG646">
            <v>43578</v>
          </cell>
          <cell r="AH646">
            <v>0</v>
          </cell>
          <cell r="AI646" t="str">
            <v>0-1 día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2</v>
          </cell>
        </row>
        <row r="647">
          <cell r="B647" t="str">
            <v>0A1H0216751</v>
          </cell>
          <cell r="C647" t="str">
            <v>0A1H021675</v>
          </cell>
          <cell r="D647" t="str">
            <v>ABR-19</v>
          </cell>
          <cell r="E647">
            <v>1</v>
          </cell>
          <cell r="F647" t="str">
            <v>2028413</v>
          </cell>
          <cell r="G647" t="str">
            <v>SR MANTENIMIENTO CORRECTIVO</v>
          </cell>
          <cell r="H647" t="str">
            <v>6705</v>
          </cell>
          <cell r="I647" t="str">
            <v>23/04/2019 11:37</v>
          </cell>
          <cell r="J647" t="str">
            <v>800197</v>
          </cell>
          <cell r="K647" t="str">
            <v>PITSS</v>
          </cell>
          <cell r="L647" t="str">
            <v>ASP</v>
          </cell>
          <cell r="M647" t="str">
            <v>OFFICE DEPOT DE MEXICO SA DE CV</v>
          </cell>
          <cell r="N647" t="str">
            <v>AV VENUSTIANO CARRANZA 733</v>
          </cell>
          <cell r="O647" t="str">
            <v>SAN LUIS POTOSI-SLP</v>
          </cell>
          <cell r="P647">
            <v>0</v>
          </cell>
          <cell r="Q647" t="str">
            <v>INTERIOR</v>
          </cell>
          <cell r="R647">
            <v>337</v>
          </cell>
          <cell r="S647" t="str">
            <v>&gt;60</v>
          </cell>
          <cell r="T647" t="str">
            <v>WF Mono Systems and Legacy Color</v>
          </cell>
          <cell r="U647" t="str">
            <v>WF</v>
          </cell>
          <cell r="V647" t="str">
            <v>Ciudad principal</v>
          </cell>
          <cell r="W647" t="str">
            <v>3-&gt;60</v>
          </cell>
          <cell r="X647">
            <v>1.1499999999999999</v>
          </cell>
          <cell r="Y647">
            <v>1808.95</v>
          </cell>
          <cell r="Z647">
            <v>1</v>
          </cell>
          <cell r="AA647">
            <v>2.71</v>
          </cell>
          <cell r="AB647">
            <v>4</v>
          </cell>
          <cell r="AC647">
            <v>0.67749999999999999</v>
          </cell>
          <cell r="AD647">
            <v>0</v>
          </cell>
          <cell r="AE647">
            <v>0</v>
          </cell>
          <cell r="AF647">
            <v>43578</v>
          </cell>
          <cell r="AG647">
            <v>43578</v>
          </cell>
          <cell r="AH647">
            <v>0</v>
          </cell>
          <cell r="AI647" t="str">
            <v>0-1 día</v>
          </cell>
          <cell r="AJ647">
            <v>0</v>
          </cell>
          <cell r="AK647">
            <v>0</v>
          </cell>
          <cell r="AL647">
            <v>0</v>
          </cell>
          <cell r="AM647">
            <v>1808.95</v>
          </cell>
          <cell r="AN647">
            <v>1808.95</v>
          </cell>
          <cell r="AO647">
            <v>1</v>
          </cell>
        </row>
        <row r="648">
          <cell r="B648" t="str">
            <v>0BG29475052</v>
          </cell>
          <cell r="C648" t="str">
            <v>0BG2947505</v>
          </cell>
          <cell r="D648" t="str">
            <v>ABR-19</v>
          </cell>
          <cell r="E648">
            <v>1</v>
          </cell>
          <cell r="F648" t="str">
            <v>2027373</v>
          </cell>
          <cell r="G648" t="str">
            <v>SR MANTENIMIENTO CORRECTIVO</v>
          </cell>
          <cell r="H648" t="str">
            <v>4395</v>
          </cell>
          <cell r="I648" t="str">
            <v>21/04/2019 14:45</v>
          </cell>
          <cell r="J648" t="str">
            <v>800185</v>
          </cell>
          <cell r="K648" t="str">
            <v>PITSS</v>
          </cell>
          <cell r="L648" t="str">
            <v>ASP</v>
          </cell>
          <cell r="M648" t="str">
            <v>OFFICE DEPOT DE MEXICO SA DE CV</v>
          </cell>
          <cell r="N648" t="str">
            <v>MIGUEL DE LA MADRID 9</v>
          </cell>
          <cell r="O648" t="str">
            <v>MANZANILLO-COL</v>
          </cell>
          <cell r="P648">
            <v>1</v>
          </cell>
          <cell r="Q648" t="str">
            <v>INTERIOR</v>
          </cell>
          <cell r="R648">
            <v>5</v>
          </cell>
          <cell r="S648" t="str">
            <v>Entre 3 y 6</v>
          </cell>
          <cell r="T648" t="str">
            <v>Light Production Digital Business</v>
          </cell>
          <cell r="U648" t="str">
            <v>Entry Production</v>
          </cell>
          <cell r="V648" t="str">
            <v>Ciudad principal</v>
          </cell>
          <cell r="W648" t="str">
            <v>3-Entre 3 y 6</v>
          </cell>
          <cell r="X648">
            <v>0.6</v>
          </cell>
          <cell r="Y648">
            <v>0</v>
          </cell>
          <cell r="Z648">
            <v>1</v>
          </cell>
          <cell r="AA648">
            <v>0.63</v>
          </cell>
          <cell r="AB648">
            <v>4</v>
          </cell>
          <cell r="AC648">
            <v>0.1575</v>
          </cell>
          <cell r="AD648">
            <v>0</v>
          </cell>
          <cell r="AE648">
            <v>0</v>
          </cell>
          <cell r="AF648">
            <v>43578</v>
          </cell>
          <cell r="AG648">
            <v>43578</v>
          </cell>
          <cell r="AH648">
            <v>0</v>
          </cell>
          <cell r="AI648" t="str">
            <v>0-1 día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2</v>
          </cell>
        </row>
        <row r="649">
          <cell r="B649" t="str">
            <v>03AG8735452</v>
          </cell>
          <cell r="C649" t="str">
            <v>03AG873545</v>
          </cell>
          <cell r="D649" t="str">
            <v>ABR-19</v>
          </cell>
          <cell r="E649">
            <v>1</v>
          </cell>
          <cell r="F649" t="str">
            <v>2028525</v>
          </cell>
          <cell r="G649" t="str">
            <v>SR MANTENIMIENTO CORRECTIVO</v>
          </cell>
          <cell r="H649" t="str">
            <v>8075</v>
          </cell>
          <cell r="I649" t="str">
            <v>23/04/2019 15:06</v>
          </cell>
          <cell r="J649" t="str">
            <v>800186</v>
          </cell>
          <cell r="K649" t="str">
            <v>PITSS</v>
          </cell>
          <cell r="L649" t="str">
            <v>ASP</v>
          </cell>
          <cell r="M649" t="str">
            <v>OPERADORA OMX SA DE CV</v>
          </cell>
          <cell r="N649" t="str">
            <v>AV CONSTITUYENTES 152 PTE</v>
          </cell>
          <cell r="O649" t="str">
            <v>QUERETARO-QRO</v>
          </cell>
          <cell r="P649">
            <v>0</v>
          </cell>
          <cell r="Q649" t="str">
            <v>INTERIOR</v>
          </cell>
          <cell r="R649">
            <v>14</v>
          </cell>
          <cell r="S649" t="str">
            <v>Entre 7 y 15</v>
          </cell>
          <cell r="T649" t="str">
            <v>Departmental Digital</v>
          </cell>
          <cell r="U649" t="str">
            <v>A3</v>
          </cell>
          <cell r="V649" t="str">
            <v>Ciudad principal</v>
          </cell>
          <cell r="W649" t="str">
            <v>2-Entre 7 y 15</v>
          </cell>
          <cell r="X649">
            <v>0.6</v>
          </cell>
          <cell r="Y649">
            <v>819</v>
          </cell>
          <cell r="Z649">
            <v>1</v>
          </cell>
          <cell r="AA649">
            <v>0</v>
          </cell>
          <cell r="AB649">
            <v>5</v>
          </cell>
          <cell r="AC649">
            <v>0</v>
          </cell>
          <cell r="AD649">
            <v>0</v>
          </cell>
          <cell r="AE649">
            <v>0</v>
          </cell>
          <cell r="AF649">
            <v>43578</v>
          </cell>
          <cell r="AG649">
            <v>43578</v>
          </cell>
          <cell r="AH649">
            <v>0</v>
          </cell>
          <cell r="AI649" t="str">
            <v>0-1 día</v>
          </cell>
          <cell r="AJ649">
            <v>0</v>
          </cell>
          <cell r="AK649">
            <v>0</v>
          </cell>
          <cell r="AL649">
            <v>0</v>
          </cell>
          <cell r="AM649">
            <v>819</v>
          </cell>
          <cell r="AN649">
            <v>1501.5</v>
          </cell>
          <cell r="AO649">
            <v>4</v>
          </cell>
        </row>
        <row r="650">
          <cell r="B650" t="str">
            <v>0EX96644042</v>
          </cell>
          <cell r="C650" t="str">
            <v>0EX9664404</v>
          </cell>
          <cell r="D650" t="str">
            <v>ABR-19</v>
          </cell>
          <cell r="E650">
            <v>1</v>
          </cell>
          <cell r="F650" t="str">
            <v>2026191</v>
          </cell>
          <cell r="G650" t="str">
            <v>SR MANTENIMIENTO CORRECTIVO</v>
          </cell>
          <cell r="H650" t="str">
            <v>5866</v>
          </cell>
          <cell r="I650" t="str">
            <v>17/04/2019 10:35</v>
          </cell>
          <cell r="J650" t="str">
            <v>800072</v>
          </cell>
          <cell r="K650" t="str">
            <v>PITSS</v>
          </cell>
          <cell r="L650" t="str">
            <v>ASP</v>
          </cell>
          <cell r="M650" t="str">
            <v>OPERADORA OMX SA DE CV</v>
          </cell>
          <cell r="N650" t="str">
            <v>AV PATRIA 1612 MZ 1 LT 30 Y 30A</v>
          </cell>
          <cell r="O650" t="str">
            <v>ZAPOPAN-JAL</v>
          </cell>
          <cell r="P650">
            <v>0</v>
          </cell>
          <cell r="Q650" t="str">
            <v>INTERIOR</v>
          </cell>
          <cell r="R650">
            <v>2</v>
          </cell>
          <cell r="S650" t="str">
            <v>&lt;=3</v>
          </cell>
          <cell r="T650" t="str">
            <v>Departmental Digital</v>
          </cell>
          <cell r="U650" t="str">
            <v>A3</v>
          </cell>
          <cell r="V650" t="str">
            <v>Ciudad principal</v>
          </cell>
          <cell r="W650" t="str">
            <v>2-&lt;=3</v>
          </cell>
          <cell r="X650">
            <v>0</v>
          </cell>
          <cell r="Y650">
            <v>0</v>
          </cell>
          <cell r="Z650">
            <v>1</v>
          </cell>
          <cell r="AA650">
            <v>0.19</v>
          </cell>
          <cell r="AB650">
            <v>5</v>
          </cell>
          <cell r="AC650">
            <v>3.7999999999999999E-2</v>
          </cell>
          <cell r="AD650">
            <v>0</v>
          </cell>
          <cell r="AE650">
            <v>0</v>
          </cell>
          <cell r="AF650">
            <v>43578</v>
          </cell>
          <cell r="AG650">
            <v>43578</v>
          </cell>
          <cell r="AH650">
            <v>0</v>
          </cell>
          <cell r="AI650" t="str">
            <v>0-1 día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1433.25</v>
          </cell>
          <cell r="AO650">
            <v>2</v>
          </cell>
        </row>
        <row r="651">
          <cell r="B651" t="str">
            <v>0EX92930871</v>
          </cell>
          <cell r="C651" t="str">
            <v>0EX9293087</v>
          </cell>
          <cell r="D651" t="str">
            <v>ABR-19</v>
          </cell>
          <cell r="E651">
            <v>1</v>
          </cell>
          <cell r="F651" t="str">
            <v>2028323</v>
          </cell>
          <cell r="G651" t="str">
            <v>SR MANTENIMIENTO CORRECTIVO</v>
          </cell>
          <cell r="H651" t="str">
            <v>5866</v>
          </cell>
          <cell r="I651" t="str">
            <v>23/04/2019 10:28</v>
          </cell>
          <cell r="J651" t="str">
            <v>500066</v>
          </cell>
          <cell r="K651" t="str">
            <v>PITSS</v>
          </cell>
          <cell r="L651" t="str">
            <v>ASP</v>
          </cell>
          <cell r="M651" t="str">
            <v>OPERADORA OMX SA DE CV</v>
          </cell>
          <cell r="N651" t="str">
            <v>AV DE LAS TORRES 2498</v>
          </cell>
          <cell r="O651" t="str">
            <v>SAN PEDRO GARZA GARC</v>
          </cell>
          <cell r="P651">
            <v>0</v>
          </cell>
          <cell r="Q651" t="str">
            <v>INTERIOR</v>
          </cell>
          <cell r="R651">
            <v>32</v>
          </cell>
          <cell r="S651" t="str">
            <v>Entre 31 y 60</v>
          </cell>
          <cell r="T651" t="str">
            <v>Departmental Digital</v>
          </cell>
          <cell r="U651" t="str">
            <v>A3</v>
          </cell>
          <cell r="V651" t="str">
            <v>Ciudad principal</v>
          </cell>
          <cell r="W651" t="str">
            <v>2-Entre 31 y 60</v>
          </cell>
          <cell r="X651">
            <v>1.05</v>
          </cell>
          <cell r="Y651">
            <v>1433.25</v>
          </cell>
          <cell r="Z651">
            <v>1</v>
          </cell>
          <cell r="AA651">
            <v>2.93</v>
          </cell>
          <cell r="AB651">
            <v>5</v>
          </cell>
          <cell r="AC651">
            <v>0.58600000000000008</v>
          </cell>
          <cell r="AD651">
            <v>0</v>
          </cell>
          <cell r="AE651">
            <v>0</v>
          </cell>
          <cell r="AF651">
            <v>43578</v>
          </cell>
          <cell r="AG651">
            <v>43579</v>
          </cell>
          <cell r="AH651">
            <v>1</v>
          </cell>
          <cell r="AI651" t="str">
            <v>0-1 día</v>
          </cell>
          <cell r="AJ651">
            <v>0</v>
          </cell>
          <cell r="AK651">
            <v>0</v>
          </cell>
          <cell r="AL651">
            <v>0</v>
          </cell>
          <cell r="AM651">
            <v>1433.25</v>
          </cell>
          <cell r="AN651">
            <v>1433.25</v>
          </cell>
          <cell r="AO651">
            <v>1</v>
          </cell>
        </row>
        <row r="652">
          <cell r="B652" t="str">
            <v>0EX92931212</v>
          </cell>
          <cell r="C652" t="str">
            <v>0EX9293121</v>
          </cell>
          <cell r="D652" t="str">
            <v>ABR-19</v>
          </cell>
          <cell r="E652">
            <v>1</v>
          </cell>
          <cell r="F652" t="str">
            <v>2028327</v>
          </cell>
          <cell r="G652" t="str">
            <v>SR MANTENIMIENTO CORRECTIVO</v>
          </cell>
          <cell r="H652" t="str">
            <v>5866</v>
          </cell>
          <cell r="I652" t="str">
            <v>23/04/2019 10:30</v>
          </cell>
          <cell r="J652" t="str">
            <v>500066</v>
          </cell>
          <cell r="K652" t="str">
            <v>PITSS</v>
          </cell>
          <cell r="L652" t="str">
            <v>ASP</v>
          </cell>
          <cell r="M652" t="str">
            <v>OPERADORA OMX SA DE CV</v>
          </cell>
          <cell r="N652" t="str">
            <v>AV DE LAS TORRES 2498</v>
          </cell>
          <cell r="O652" t="str">
            <v>SAN PEDRO GARZA GARC</v>
          </cell>
          <cell r="P652">
            <v>0</v>
          </cell>
          <cell r="Q652" t="str">
            <v>INTERIOR</v>
          </cell>
          <cell r="R652">
            <v>7</v>
          </cell>
          <cell r="S652" t="str">
            <v>Entre 7 y 15</v>
          </cell>
          <cell r="T652" t="str">
            <v>Departmental Digital</v>
          </cell>
          <cell r="U652" t="str">
            <v>A3</v>
          </cell>
          <cell r="V652" t="str">
            <v>Ciudad principal</v>
          </cell>
          <cell r="W652" t="str">
            <v>2-Entre 7 y 15</v>
          </cell>
          <cell r="X652">
            <v>0.6</v>
          </cell>
          <cell r="Y652">
            <v>819</v>
          </cell>
          <cell r="Z652">
            <v>1</v>
          </cell>
          <cell r="AA652">
            <v>3.55</v>
          </cell>
          <cell r="AB652">
            <v>5</v>
          </cell>
          <cell r="AC652">
            <v>0.71</v>
          </cell>
          <cell r="AD652">
            <v>0</v>
          </cell>
          <cell r="AE652">
            <v>0</v>
          </cell>
          <cell r="AF652">
            <v>43578</v>
          </cell>
          <cell r="AG652">
            <v>43579</v>
          </cell>
          <cell r="AH652">
            <v>1</v>
          </cell>
          <cell r="AI652" t="str">
            <v>0-1 día</v>
          </cell>
          <cell r="AJ652">
            <v>0</v>
          </cell>
          <cell r="AK652">
            <v>0</v>
          </cell>
          <cell r="AL652">
            <v>0</v>
          </cell>
          <cell r="AM652">
            <v>819</v>
          </cell>
          <cell r="AN652">
            <v>1092</v>
          </cell>
          <cell r="AO652">
            <v>2</v>
          </cell>
        </row>
        <row r="653">
          <cell r="B653" t="str">
            <v>0C4X0081381</v>
          </cell>
          <cell r="C653" t="str">
            <v>0C4X008138</v>
          </cell>
          <cell r="D653" t="str">
            <v>ABR-19</v>
          </cell>
          <cell r="E653">
            <v>1</v>
          </cell>
          <cell r="F653" t="str">
            <v>2028439</v>
          </cell>
          <cell r="G653" t="str">
            <v>SR MANTENIMIENTO CORRECTIVO</v>
          </cell>
          <cell r="H653" t="str">
            <v>3658</v>
          </cell>
          <cell r="I653" t="str">
            <v>23/04/2019 12:02</v>
          </cell>
          <cell r="J653" t="str">
            <v>800146</v>
          </cell>
          <cell r="K653" t="str">
            <v>PITSS</v>
          </cell>
          <cell r="L653" t="str">
            <v>ASP</v>
          </cell>
          <cell r="M653" t="str">
            <v>RADIOMOVIL DIPSA SA DE CV</v>
          </cell>
          <cell r="N653" t="str">
            <v>AV CAMELINAS 725</v>
          </cell>
          <cell r="O653" t="str">
            <v>MORELIA-MICH</v>
          </cell>
          <cell r="P653">
            <v>0</v>
          </cell>
          <cell r="Q653" t="str">
            <v>INTERIOR</v>
          </cell>
          <cell r="R653">
            <v>613</v>
          </cell>
          <cell r="S653" t="str">
            <v>&gt;60</v>
          </cell>
          <cell r="T653" t="str">
            <v>A4 Mono MFPs</v>
          </cell>
          <cell r="U653" t="str">
            <v>A4</v>
          </cell>
          <cell r="V653" t="str">
            <v>Ciudad principal</v>
          </cell>
          <cell r="W653" t="str">
            <v>1-&gt;60</v>
          </cell>
          <cell r="X653">
            <v>1.05</v>
          </cell>
          <cell r="Y653">
            <v>750.75000000000011</v>
          </cell>
          <cell r="Z653">
            <v>1</v>
          </cell>
          <cell r="AA653">
            <v>4.47</v>
          </cell>
          <cell r="AB653">
            <v>5</v>
          </cell>
          <cell r="AC653">
            <v>0.89399999999999991</v>
          </cell>
          <cell r="AD653">
            <v>0</v>
          </cell>
          <cell r="AE653">
            <v>0</v>
          </cell>
          <cell r="AF653">
            <v>43578</v>
          </cell>
          <cell r="AG653">
            <v>43579</v>
          </cell>
          <cell r="AH653">
            <v>1</v>
          </cell>
          <cell r="AI653" t="str">
            <v>0-1 día</v>
          </cell>
          <cell r="AJ653">
            <v>0</v>
          </cell>
          <cell r="AK653">
            <v>0</v>
          </cell>
          <cell r="AL653">
            <v>0</v>
          </cell>
          <cell r="AM653">
            <v>750.75000000000011</v>
          </cell>
          <cell r="AN653">
            <v>0</v>
          </cell>
          <cell r="AO653">
            <v>1</v>
          </cell>
        </row>
        <row r="654">
          <cell r="B654" t="str">
            <v>0EX92933852</v>
          </cell>
          <cell r="C654" t="str">
            <v>0EX9293385</v>
          </cell>
          <cell r="D654" t="str">
            <v>ABR-19</v>
          </cell>
          <cell r="E654">
            <v>1</v>
          </cell>
          <cell r="F654" t="str">
            <v>2028523</v>
          </cell>
          <cell r="G654" t="str">
            <v>SR MANTENIMIENTO CORRECTIVO</v>
          </cell>
          <cell r="H654" t="str">
            <v>5866</v>
          </cell>
          <cell r="I654" t="str">
            <v>23/04/2019 15:01</v>
          </cell>
          <cell r="J654" t="str">
            <v>800186</v>
          </cell>
          <cell r="K654" t="str">
            <v>PITSS</v>
          </cell>
          <cell r="L654" t="str">
            <v>ASP</v>
          </cell>
          <cell r="M654" t="str">
            <v>OPERADORA OMX SA DE CV</v>
          </cell>
          <cell r="N654" t="str">
            <v>CONSTITUYENTES PTE 152</v>
          </cell>
          <cell r="O654" t="str">
            <v>QUERETARO-QRO</v>
          </cell>
          <cell r="P654">
            <v>0</v>
          </cell>
          <cell r="Q654" t="str">
            <v>INTERIOR</v>
          </cell>
          <cell r="R654">
            <v>20</v>
          </cell>
          <cell r="S654" t="str">
            <v>Entre 16 y 30</v>
          </cell>
          <cell r="T654" t="str">
            <v>Departmental Digital</v>
          </cell>
          <cell r="U654" t="str">
            <v>A3</v>
          </cell>
          <cell r="V654" t="str">
            <v>Ciudad principal</v>
          </cell>
          <cell r="W654" t="str">
            <v>2-Entre 16 y 30</v>
          </cell>
          <cell r="X654">
            <v>0.8</v>
          </cell>
          <cell r="Y654">
            <v>1092</v>
          </cell>
          <cell r="Z654">
            <v>1</v>
          </cell>
          <cell r="AA654">
            <v>2.46</v>
          </cell>
          <cell r="AB654">
            <v>5</v>
          </cell>
          <cell r="AC654">
            <v>0.49199999999999999</v>
          </cell>
          <cell r="AD654">
            <v>0</v>
          </cell>
          <cell r="AE654">
            <v>0</v>
          </cell>
          <cell r="AF654">
            <v>43578</v>
          </cell>
          <cell r="AG654">
            <v>43579</v>
          </cell>
          <cell r="AH654">
            <v>1</v>
          </cell>
          <cell r="AI654" t="str">
            <v>0-1 día</v>
          </cell>
          <cell r="AJ654">
            <v>0</v>
          </cell>
          <cell r="AK654">
            <v>0</v>
          </cell>
          <cell r="AL654">
            <v>0</v>
          </cell>
          <cell r="AM654">
            <v>1092</v>
          </cell>
          <cell r="AN654">
            <v>819</v>
          </cell>
          <cell r="AO654">
            <v>2</v>
          </cell>
        </row>
        <row r="655">
          <cell r="B655" t="str">
            <v>0E2B6569291</v>
          </cell>
          <cell r="C655" t="str">
            <v>0E2B656929</v>
          </cell>
          <cell r="D655" t="str">
            <v>ABR-19</v>
          </cell>
          <cell r="E655">
            <v>1</v>
          </cell>
          <cell r="F655" t="str">
            <v>2026239</v>
          </cell>
          <cell r="G655" t="str">
            <v>SR MANTENIMIENTO CORRECTIVO</v>
          </cell>
          <cell r="H655" t="str">
            <v>0070</v>
          </cell>
          <cell r="I655" t="str">
            <v>17/04/2019 11:12</v>
          </cell>
          <cell r="J655" t="str">
            <v>100037</v>
          </cell>
          <cell r="K655" t="str">
            <v>PITSS</v>
          </cell>
          <cell r="L655" t="str">
            <v>ASP</v>
          </cell>
          <cell r="M655" t="str">
            <v>OFFICE DEPOT DE MEXICO SA DE CV</v>
          </cell>
          <cell r="N655" t="str">
            <v>AV METEPEC LOCAL A-8</v>
          </cell>
          <cell r="O655" t="str">
            <v>METEPEC-MEX</v>
          </cell>
          <cell r="P655">
            <v>0</v>
          </cell>
          <cell r="Q655" t="str">
            <v>INTERIOR</v>
          </cell>
          <cell r="R655">
            <v>387</v>
          </cell>
          <cell r="S655" t="str">
            <v>&gt;60</v>
          </cell>
          <cell r="T655" t="str">
            <v>Entry Production Color Low/Mid</v>
          </cell>
          <cell r="U655" t="str">
            <v>Entry Production</v>
          </cell>
          <cell r="V655" t="str">
            <v>Ciudad principal</v>
          </cell>
          <cell r="W655" t="str">
            <v>3-&gt;60</v>
          </cell>
          <cell r="X655">
            <v>1.1499999999999999</v>
          </cell>
          <cell r="Y655">
            <v>1808.95</v>
          </cell>
          <cell r="Z655">
            <v>1</v>
          </cell>
          <cell r="AA655">
            <v>2.75</v>
          </cell>
          <cell r="AB655">
            <v>4</v>
          </cell>
          <cell r="AC655">
            <v>0.6875</v>
          </cell>
          <cell r="AD655">
            <v>0</v>
          </cell>
          <cell r="AE655">
            <v>0</v>
          </cell>
          <cell r="AF655">
            <v>43578</v>
          </cell>
          <cell r="AG655">
            <v>43579</v>
          </cell>
          <cell r="AH655">
            <v>1</v>
          </cell>
          <cell r="AI655" t="str">
            <v>0-1 día</v>
          </cell>
          <cell r="AJ655">
            <v>0</v>
          </cell>
          <cell r="AK655">
            <v>0</v>
          </cell>
          <cell r="AL655">
            <v>0</v>
          </cell>
          <cell r="AM655">
            <v>1808.95</v>
          </cell>
          <cell r="AN655">
            <v>1730.3</v>
          </cell>
          <cell r="AO655">
            <v>1</v>
          </cell>
        </row>
        <row r="656">
          <cell r="B656" t="str">
            <v>09HB3319561</v>
          </cell>
          <cell r="C656" t="str">
            <v>09HB331956</v>
          </cell>
          <cell r="D656" t="str">
            <v>ABR-19</v>
          </cell>
          <cell r="E656">
            <v>1</v>
          </cell>
          <cell r="F656" t="str">
            <v>2028051</v>
          </cell>
          <cell r="G656" t="str">
            <v>SR MANTENIMIENTO CORRECTIVO</v>
          </cell>
          <cell r="H656" t="str">
            <v>4002</v>
          </cell>
          <cell r="I656" t="str">
            <v>22/04/2019 16:43</v>
          </cell>
          <cell r="J656" t="str">
            <v>800196</v>
          </cell>
          <cell r="K656" t="str">
            <v>PITSS</v>
          </cell>
          <cell r="L656" t="str">
            <v>ASP</v>
          </cell>
          <cell r="M656" t="str">
            <v>LABORATORIOS PISA SA DE CV</v>
          </cell>
          <cell r="N656" t="str">
            <v>CARRETERA SAN ISIDRO MAZATEPEC No 7000</v>
          </cell>
          <cell r="O656" t="str">
            <v>Tlajomulco De Zu&amp;Iga</v>
          </cell>
          <cell r="P656">
            <v>1</v>
          </cell>
          <cell r="Q656" t="str">
            <v>INTERIOR</v>
          </cell>
          <cell r="R656">
            <v>97</v>
          </cell>
          <cell r="S656" t="str">
            <v>&gt;60</v>
          </cell>
          <cell r="T656" t="str">
            <v>A4 Mono MFPs</v>
          </cell>
          <cell r="U656" t="str">
            <v>A4</v>
          </cell>
          <cell r="V656" t="str">
            <v>Ciudad principal</v>
          </cell>
          <cell r="W656" t="str">
            <v>1-&gt;60</v>
          </cell>
          <cell r="X656">
            <v>1.05</v>
          </cell>
          <cell r="Y656">
            <v>0</v>
          </cell>
          <cell r="Z656">
            <v>1</v>
          </cell>
          <cell r="AA656">
            <v>0</v>
          </cell>
          <cell r="AB656">
            <v>5</v>
          </cell>
          <cell r="AC656">
            <v>0</v>
          </cell>
          <cell r="AD656">
            <v>0</v>
          </cell>
          <cell r="AE656">
            <v>0</v>
          </cell>
          <cell r="AF656">
            <v>43579</v>
          </cell>
          <cell r="AG656">
            <v>43579</v>
          </cell>
          <cell r="AH656">
            <v>0</v>
          </cell>
          <cell r="AI656" t="str">
            <v>0-1 día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1</v>
          </cell>
        </row>
        <row r="657">
          <cell r="B657" t="str">
            <v>0BG09667212</v>
          </cell>
          <cell r="C657" t="str">
            <v>0BG0966721</v>
          </cell>
          <cell r="D657" t="str">
            <v>ABR-19</v>
          </cell>
          <cell r="E657">
            <v>1</v>
          </cell>
          <cell r="F657" t="str">
            <v>2024303</v>
          </cell>
          <cell r="G657" t="str">
            <v>SR ASISTENCIA A CLIENTES</v>
          </cell>
          <cell r="H657" t="str">
            <v>4310</v>
          </cell>
          <cell r="I657" t="str">
            <v>12/04/2019 16:46</v>
          </cell>
          <cell r="J657" t="str">
            <v>800188</v>
          </cell>
          <cell r="K657" t="str">
            <v>PITSS</v>
          </cell>
          <cell r="L657" t="str">
            <v>ASP</v>
          </cell>
          <cell r="M657" t="str">
            <v>OFFICE DEPOT DE MEXICO SA DE CV</v>
          </cell>
          <cell r="N657" t="str">
            <v>AV. FAJA DE ORO NO. 1100</v>
          </cell>
          <cell r="O657" t="str">
            <v>Salamanca-GTO</v>
          </cell>
          <cell r="P657">
            <v>0</v>
          </cell>
          <cell r="Q657" t="str">
            <v>INTERIOR</v>
          </cell>
          <cell r="R657" t="str">
            <v xml:space="preserve">  </v>
          </cell>
          <cell r="S657" t="str">
            <v>&gt;60</v>
          </cell>
          <cell r="T657" t="str">
            <v>Light Production Digital Business</v>
          </cell>
          <cell r="U657" t="str">
            <v>Entry Production</v>
          </cell>
          <cell r="V657" t="str">
            <v>Ciudad principal</v>
          </cell>
          <cell r="W657" t="str">
            <v>3-&gt;60</v>
          </cell>
          <cell r="X657">
            <v>1</v>
          </cell>
          <cell r="Y657">
            <v>1573.0000000000002</v>
          </cell>
          <cell r="Z657">
            <v>1</v>
          </cell>
          <cell r="AA657">
            <v>0.51</v>
          </cell>
          <cell r="AB657">
            <v>4</v>
          </cell>
          <cell r="AC657">
            <v>0.1275</v>
          </cell>
          <cell r="AD657">
            <v>0</v>
          </cell>
          <cell r="AE657">
            <v>0</v>
          </cell>
          <cell r="AF657">
            <v>43567</v>
          </cell>
          <cell r="AG657">
            <v>43579</v>
          </cell>
          <cell r="AH657">
            <v>8</v>
          </cell>
          <cell r="AI657" t="str">
            <v>6-10 días</v>
          </cell>
          <cell r="AJ657">
            <v>1</v>
          </cell>
          <cell r="AK657">
            <v>-1573.0000000000002</v>
          </cell>
          <cell r="AL657">
            <v>0</v>
          </cell>
          <cell r="AM657">
            <v>0</v>
          </cell>
          <cell r="AN657">
            <v>943.8</v>
          </cell>
          <cell r="AO657">
            <v>2</v>
          </cell>
        </row>
        <row r="658">
          <cell r="B658" t="str">
            <v>0C7X2468851</v>
          </cell>
          <cell r="C658" t="str">
            <v>0C7X246885</v>
          </cell>
          <cell r="D658" t="str">
            <v>ABR-19</v>
          </cell>
          <cell r="E658">
            <v>1</v>
          </cell>
          <cell r="F658" t="str">
            <v>2025675</v>
          </cell>
          <cell r="G658" t="str">
            <v>SR MANTENIMIENTO CORRECTIVO</v>
          </cell>
          <cell r="H658" t="str">
            <v>3657</v>
          </cell>
          <cell r="I658" t="str">
            <v>16/04/2019 13:19</v>
          </cell>
          <cell r="J658" t="str">
            <v>500080</v>
          </cell>
          <cell r="K658" t="str">
            <v>PITSS</v>
          </cell>
          <cell r="L658" t="str">
            <v>ASP</v>
          </cell>
          <cell r="M658" t="str">
            <v>AXA SEGUROS SA DE CV</v>
          </cell>
          <cell r="N658" t="str">
            <v>PASEO BOLIVAR No 1000</v>
          </cell>
          <cell r="O658" t="str">
            <v>Chihuahua-CHIH</v>
          </cell>
          <cell r="P658">
            <v>0</v>
          </cell>
          <cell r="Q658" t="str">
            <v>INTERIOR</v>
          </cell>
          <cell r="R658">
            <v>1086</v>
          </cell>
          <cell r="S658" t="str">
            <v>&gt;60</v>
          </cell>
          <cell r="T658" t="str">
            <v>A4 Mono MFPs</v>
          </cell>
          <cell r="U658" t="str">
            <v>A4</v>
          </cell>
          <cell r="V658" t="str">
            <v>Ciudad principal</v>
          </cell>
          <cell r="W658" t="str">
            <v>1-&gt;60</v>
          </cell>
          <cell r="X658">
            <v>1.05</v>
          </cell>
          <cell r="Y658">
            <v>750.75000000000011</v>
          </cell>
          <cell r="Z658">
            <v>1</v>
          </cell>
          <cell r="AA658">
            <v>0</v>
          </cell>
          <cell r="AB658">
            <v>5</v>
          </cell>
          <cell r="AC658">
            <v>0</v>
          </cell>
          <cell r="AD658">
            <v>0</v>
          </cell>
          <cell r="AE658">
            <v>0</v>
          </cell>
          <cell r="AF658">
            <v>43578</v>
          </cell>
          <cell r="AG658">
            <v>43579</v>
          </cell>
          <cell r="AH658">
            <v>1</v>
          </cell>
          <cell r="AI658" t="str">
            <v>0-1 día</v>
          </cell>
          <cell r="AJ658">
            <v>0</v>
          </cell>
          <cell r="AK658">
            <v>0</v>
          </cell>
          <cell r="AL658">
            <v>0</v>
          </cell>
          <cell r="AM658">
            <v>750.75000000000011</v>
          </cell>
          <cell r="AN658">
            <v>0</v>
          </cell>
          <cell r="AO658">
            <v>1</v>
          </cell>
        </row>
        <row r="659">
          <cell r="B659" t="str">
            <v>0D6X4521411</v>
          </cell>
          <cell r="C659" t="str">
            <v>0D6X452141</v>
          </cell>
          <cell r="D659" t="str">
            <v>ABR-19</v>
          </cell>
          <cell r="E659">
            <v>1</v>
          </cell>
          <cell r="F659" t="str">
            <v>2028571</v>
          </cell>
          <cell r="G659" t="str">
            <v>SR MANTENIMIENTO CORRECTIVO</v>
          </cell>
          <cell r="H659" t="str">
            <v>4624</v>
          </cell>
          <cell r="I659" t="str">
            <v>23/04/2019 16:48</v>
          </cell>
          <cell r="J659" t="str">
            <v>500158</v>
          </cell>
          <cell r="K659" t="str">
            <v>PITSS</v>
          </cell>
          <cell r="L659" t="str">
            <v>ASP</v>
          </cell>
          <cell r="M659" t="str">
            <v>CONDUENT DE MEXICO SA DE CV</v>
          </cell>
          <cell r="N659" t="str">
            <v>AV DE LAS TORRES No 2170</v>
          </cell>
          <cell r="O659" t="str">
            <v>Ciudad Juarez-CHIH</v>
          </cell>
          <cell r="P659">
            <v>0</v>
          </cell>
          <cell r="Q659" t="str">
            <v>INTERIOR</v>
          </cell>
          <cell r="R659">
            <v>28</v>
          </cell>
          <cell r="S659" t="str">
            <v>Entre 16 y 30</v>
          </cell>
          <cell r="T659" t="str">
            <v>Entry Mono Printers</v>
          </cell>
          <cell r="U659" t="str">
            <v>A4</v>
          </cell>
          <cell r="V659" t="str">
            <v>Ciudad principal</v>
          </cell>
          <cell r="W659" t="str">
            <v>1-Entre 16 y 30</v>
          </cell>
          <cell r="X659">
            <v>0.6</v>
          </cell>
          <cell r="Y659">
            <v>429.00000000000006</v>
          </cell>
          <cell r="Z659">
            <v>1</v>
          </cell>
          <cell r="AA659">
            <v>0.7</v>
          </cell>
          <cell r="AB659">
            <v>5</v>
          </cell>
          <cell r="AC659">
            <v>0.13999999999999999</v>
          </cell>
          <cell r="AD659">
            <v>0</v>
          </cell>
          <cell r="AE659">
            <v>0</v>
          </cell>
          <cell r="AF659">
            <v>43579</v>
          </cell>
          <cell r="AG659">
            <v>43579</v>
          </cell>
          <cell r="AH659">
            <v>0</v>
          </cell>
          <cell r="AI659" t="str">
            <v>0-1 día</v>
          </cell>
          <cell r="AJ659">
            <v>0</v>
          </cell>
          <cell r="AK659">
            <v>0</v>
          </cell>
          <cell r="AL659">
            <v>0</v>
          </cell>
          <cell r="AM659">
            <v>429.00000000000006</v>
          </cell>
          <cell r="AN659">
            <v>429</v>
          </cell>
          <cell r="AO659">
            <v>2</v>
          </cell>
        </row>
        <row r="660">
          <cell r="B660" t="str">
            <v>0C7X2383621</v>
          </cell>
          <cell r="C660" t="str">
            <v>0C7X238362</v>
          </cell>
          <cell r="D660" t="str">
            <v>ABR-19</v>
          </cell>
          <cell r="E660">
            <v>1</v>
          </cell>
          <cell r="F660" t="str">
            <v>2027827</v>
          </cell>
          <cell r="G660" t="str">
            <v>SR MANTENIMIENTO CORRECTIVO</v>
          </cell>
          <cell r="H660" t="str">
            <v>3657</v>
          </cell>
          <cell r="I660" t="str">
            <v>22/04/2019 11:34</v>
          </cell>
          <cell r="J660" t="str">
            <v>800192</v>
          </cell>
          <cell r="K660" t="str">
            <v>PITSS</v>
          </cell>
          <cell r="L660" t="str">
            <v>ASP</v>
          </cell>
          <cell r="M660" t="str">
            <v>FLEXTRONICS MANUFACTURING MEX SA DE CV</v>
          </cell>
          <cell r="N660" t="str">
            <v>CARRETERA BASE AEREA No 5850-23</v>
          </cell>
          <cell r="O660" t="str">
            <v>Zapopan-JAL</v>
          </cell>
          <cell r="P660">
            <v>0</v>
          </cell>
          <cell r="Q660" t="str">
            <v>INTERIOR</v>
          </cell>
          <cell r="R660">
            <v>83</v>
          </cell>
          <cell r="S660" t="str">
            <v>&gt;60</v>
          </cell>
          <cell r="T660" t="str">
            <v>A4 Mono MFPs</v>
          </cell>
          <cell r="U660" t="str">
            <v>A4</v>
          </cell>
          <cell r="V660" t="str">
            <v>Ciudad principal</v>
          </cell>
          <cell r="W660" t="str">
            <v>1-&gt;60</v>
          </cell>
          <cell r="X660">
            <v>1.05</v>
          </cell>
          <cell r="Y660">
            <v>750.75000000000011</v>
          </cell>
          <cell r="Z660">
            <v>1</v>
          </cell>
          <cell r="AA660">
            <v>4.95</v>
          </cell>
          <cell r="AB660">
            <v>5</v>
          </cell>
          <cell r="AC660">
            <v>0.99</v>
          </cell>
          <cell r="AD660">
            <v>0</v>
          </cell>
          <cell r="AE660">
            <v>0</v>
          </cell>
          <cell r="AF660">
            <v>43579</v>
          </cell>
          <cell r="AG660">
            <v>43579</v>
          </cell>
          <cell r="AH660">
            <v>0</v>
          </cell>
          <cell r="AI660" t="str">
            <v>0-1 día</v>
          </cell>
          <cell r="AJ660">
            <v>0</v>
          </cell>
          <cell r="AK660">
            <v>0</v>
          </cell>
          <cell r="AL660">
            <v>0</v>
          </cell>
          <cell r="AM660">
            <v>750.75000000000011</v>
          </cell>
          <cell r="AN660">
            <v>750.75</v>
          </cell>
          <cell r="AO660">
            <v>1</v>
          </cell>
        </row>
        <row r="661">
          <cell r="B661" t="str">
            <v>0XLT2784813</v>
          </cell>
          <cell r="C661" t="str">
            <v>0XLT278481</v>
          </cell>
          <cell r="D661" t="str">
            <v>ABR-19</v>
          </cell>
          <cell r="E661">
            <v>1</v>
          </cell>
          <cell r="F661" t="str">
            <v>2028823</v>
          </cell>
          <cell r="G661" t="str">
            <v>SR MANTENIMIENTO PREVENTIVO</v>
          </cell>
          <cell r="H661" t="str">
            <v>4603</v>
          </cell>
          <cell r="I661" t="str">
            <v>24/04/2019 08:31</v>
          </cell>
          <cell r="J661" t="str">
            <v>500155</v>
          </cell>
          <cell r="K661" t="str">
            <v>PITSS</v>
          </cell>
          <cell r="L661" t="str">
            <v>ASP</v>
          </cell>
          <cell r="M661" t="str">
            <v>HONEYWELL AUTOMOTIVE DE MEXICO S DE RL DE CV</v>
          </cell>
          <cell r="N661" t="str">
            <v>AV PARQUE INDUSTRIAL JUAREZ 3328</v>
          </cell>
          <cell r="O661" t="str">
            <v>CIUDAD JUAREZ-CHIH</v>
          </cell>
          <cell r="P661">
            <v>0</v>
          </cell>
          <cell r="Q661" t="str">
            <v>INTERIOR</v>
          </cell>
          <cell r="R661" t="str">
            <v xml:space="preserve">  </v>
          </cell>
          <cell r="S661" t="str">
            <v>&gt;60</v>
          </cell>
          <cell r="T661" t="str">
            <v>Entry Mono Printers</v>
          </cell>
          <cell r="U661" t="str">
            <v>A4</v>
          </cell>
          <cell r="V661" t="str">
            <v>Ciudad principal</v>
          </cell>
          <cell r="W661" t="str">
            <v>1-&gt;60</v>
          </cell>
          <cell r="X661">
            <v>1</v>
          </cell>
          <cell r="Y661">
            <v>715.00000000000011</v>
          </cell>
          <cell r="Z661">
            <v>0</v>
          </cell>
          <cell r="AA661">
            <v>5</v>
          </cell>
          <cell r="AB661">
            <v>5</v>
          </cell>
          <cell r="AC661">
            <v>1</v>
          </cell>
          <cell r="AD661">
            <v>0</v>
          </cell>
          <cell r="AE661">
            <v>0</v>
          </cell>
          <cell r="AF661">
            <v>43579</v>
          </cell>
          <cell r="AG661">
            <v>43579</v>
          </cell>
          <cell r="AH661">
            <v>0</v>
          </cell>
          <cell r="AI661" t="str">
            <v>0-1 día</v>
          </cell>
          <cell r="AJ661">
            <v>0</v>
          </cell>
          <cell r="AK661">
            <v>0</v>
          </cell>
          <cell r="AL661">
            <v>0</v>
          </cell>
          <cell r="AM661">
            <v>715.00000000000011</v>
          </cell>
          <cell r="AN661">
            <v>750.75</v>
          </cell>
          <cell r="AO661">
            <v>3</v>
          </cell>
        </row>
        <row r="662">
          <cell r="B662" t="str">
            <v>0BG29468764</v>
          </cell>
          <cell r="C662" t="str">
            <v>0BG2946876</v>
          </cell>
          <cell r="D662" t="str">
            <v>ABR-19</v>
          </cell>
          <cell r="E662">
            <v>1</v>
          </cell>
          <cell r="F662" t="str">
            <v>2028561</v>
          </cell>
          <cell r="G662" t="str">
            <v>SR MANTENIMIENTO CORRECTIVO</v>
          </cell>
          <cell r="H662" t="str">
            <v>4395</v>
          </cell>
          <cell r="I662" t="str">
            <v>23/04/2019 16:23</v>
          </cell>
          <cell r="J662" t="str">
            <v>800147</v>
          </cell>
          <cell r="K662" t="str">
            <v>PITSS</v>
          </cell>
          <cell r="L662" t="str">
            <v>ASP</v>
          </cell>
          <cell r="M662" t="str">
            <v>OFFICE DEPOT DE MEXICO SA DE CV</v>
          </cell>
          <cell r="N662" t="str">
            <v>BLV JUAN ALONSO DE TORRES 1315-3</v>
          </cell>
          <cell r="O662" t="str">
            <v>LEON-GTO</v>
          </cell>
          <cell r="P662">
            <v>0</v>
          </cell>
          <cell r="Q662" t="str">
            <v>INTERIOR</v>
          </cell>
          <cell r="R662">
            <v>8</v>
          </cell>
          <cell r="S662" t="str">
            <v>Entre 7 y 15</v>
          </cell>
          <cell r="T662" t="str">
            <v>Light Production Digital Business</v>
          </cell>
          <cell r="U662" t="str">
            <v>Entry Production</v>
          </cell>
          <cell r="V662" t="str">
            <v>Ciudad principal</v>
          </cell>
          <cell r="W662" t="str">
            <v>3-Entre 7 y 15</v>
          </cell>
          <cell r="X662">
            <v>0.8</v>
          </cell>
          <cell r="Y662">
            <v>1258.4000000000003</v>
          </cell>
          <cell r="Z662">
            <v>1</v>
          </cell>
          <cell r="AA662">
            <v>1.1200000000000001</v>
          </cell>
          <cell r="AB662">
            <v>4</v>
          </cell>
          <cell r="AC662">
            <v>0.28000000000000003</v>
          </cell>
          <cell r="AD662">
            <v>0</v>
          </cell>
          <cell r="AE662">
            <v>0</v>
          </cell>
          <cell r="AF662">
            <v>43579</v>
          </cell>
          <cell r="AG662">
            <v>43579</v>
          </cell>
          <cell r="AH662">
            <v>0</v>
          </cell>
          <cell r="AI662" t="str">
            <v>0-1 día</v>
          </cell>
          <cell r="AJ662">
            <v>0</v>
          </cell>
          <cell r="AK662">
            <v>0</v>
          </cell>
          <cell r="AL662">
            <v>0</v>
          </cell>
          <cell r="AM662">
            <v>1258.4000000000003</v>
          </cell>
          <cell r="AN662">
            <v>1258.4000000000001</v>
          </cell>
          <cell r="AO662">
            <v>4</v>
          </cell>
        </row>
        <row r="663">
          <cell r="B663" t="str">
            <v>09HB3205261</v>
          </cell>
          <cell r="C663" t="str">
            <v>09HB320526</v>
          </cell>
          <cell r="D663" t="str">
            <v>ABR-19</v>
          </cell>
          <cell r="E663">
            <v>1</v>
          </cell>
          <cell r="F663" t="str">
            <v>2028453</v>
          </cell>
          <cell r="G663" t="str">
            <v>SR MANTENIMIENTO CORRECTIVO</v>
          </cell>
          <cell r="H663" t="str">
            <v>4002</v>
          </cell>
          <cell r="I663" t="str">
            <v>23/04/2019 12:47</v>
          </cell>
          <cell r="J663" t="str">
            <v>500094</v>
          </cell>
          <cell r="K663" t="str">
            <v>PITSS</v>
          </cell>
          <cell r="L663" t="str">
            <v>ASP</v>
          </cell>
          <cell r="M663" t="str">
            <v>TELEFONOS DE MEXICO SA B DE CV</v>
          </cell>
          <cell r="N663" t="str">
            <v>S DIAZ MIRON Y COLON</v>
          </cell>
          <cell r="O663" t="str">
            <v>TAMPICO-TAM</v>
          </cell>
          <cell r="P663">
            <v>0</v>
          </cell>
          <cell r="Q663" t="str">
            <v>INTERIOR</v>
          </cell>
          <cell r="R663">
            <v>601</v>
          </cell>
          <cell r="S663" t="str">
            <v>&gt;60</v>
          </cell>
          <cell r="T663" t="str">
            <v>A4 Mono MFPs</v>
          </cell>
          <cell r="U663" t="str">
            <v>A4</v>
          </cell>
          <cell r="V663" t="str">
            <v>Ciudad principal</v>
          </cell>
          <cell r="W663" t="str">
            <v>1-&gt;60</v>
          </cell>
          <cell r="X663">
            <v>1.05</v>
          </cell>
          <cell r="Y663">
            <v>750.75000000000011</v>
          </cell>
          <cell r="Z663">
            <v>1</v>
          </cell>
          <cell r="AA663">
            <v>4.72</v>
          </cell>
          <cell r="AB663">
            <v>5</v>
          </cell>
          <cell r="AC663">
            <v>0.94399999999999995</v>
          </cell>
          <cell r="AD663">
            <v>0</v>
          </cell>
          <cell r="AE663">
            <v>0</v>
          </cell>
          <cell r="AF663">
            <v>43579</v>
          </cell>
          <cell r="AG663">
            <v>43579</v>
          </cell>
          <cell r="AH663">
            <v>0</v>
          </cell>
          <cell r="AI663" t="str">
            <v>0-1 día</v>
          </cell>
          <cell r="AJ663">
            <v>0</v>
          </cell>
          <cell r="AK663">
            <v>0</v>
          </cell>
          <cell r="AL663">
            <v>0</v>
          </cell>
          <cell r="AM663">
            <v>750.75000000000011</v>
          </cell>
          <cell r="AN663">
            <v>0</v>
          </cell>
          <cell r="AO663">
            <v>1</v>
          </cell>
        </row>
        <row r="664">
          <cell r="B664" t="str">
            <v>0AB97795771</v>
          </cell>
          <cell r="C664" t="str">
            <v>0AB9779577</v>
          </cell>
          <cell r="D664" t="str">
            <v>ABR-19</v>
          </cell>
          <cell r="E664">
            <v>1</v>
          </cell>
          <cell r="F664" t="str">
            <v>2028881</v>
          </cell>
          <cell r="G664" t="str">
            <v>SR MANTENIMIENTO CORRECTIVO</v>
          </cell>
          <cell r="H664" t="str">
            <v>6700</v>
          </cell>
          <cell r="I664" t="str">
            <v>24/04/2019 09:32</v>
          </cell>
          <cell r="J664" t="str">
            <v>500155</v>
          </cell>
          <cell r="K664" t="str">
            <v>PITSS</v>
          </cell>
          <cell r="L664" t="str">
            <v>ASP</v>
          </cell>
          <cell r="M664" t="str">
            <v>HONEYWELL AUTOMOTIVE DE MEXICO S DE RL DE CV</v>
          </cell>
          <cell r="N664" t="str">
            <v>AV PARQUE INDUSTRIAL JUAREZ 3328</v>
          </cell>
          <cell r="O664" t="str">
            <v>CIUDAD JUAREZ-CHIH</v>
          </cell>
          <cell r="P664">
            <v>0</v>
          </cell>
          <cell r="Q664" t="str">
            <v>INTERIOR</v>
          </cell>
          <cell r="R664">
            <v>85</v>
          </cell>
          <cell r="S664" t="str">
            <v>&gt;60</v>
          </cell>
          <cell r="T664" t="str">
            <v>Color Laser Printers</v>
          </cell>
          <cell r="U664" t="str">
            <v>A4</v>
          </cell>
          <cell r="V664" t="str">
            <v>Ciudad principal</v>
          </cell>
          <cell r="W664" t="str">
            <v>1-&gt;60</v>
          </cell>
          <cell r="X664">
            <v>1.05</v>
          </cell>
          <cell r="Y664">
            <v>750.75000000000011</v>
          </cell>
          <cell r="Z664">
            <v>1</v>
          </cell>
          <cell r="AA664">
            <v>0</v>
          </cell>
          <cell r="AB664">
            <v>5</v>
          </cell>
          <cell r="AC664">
            <v>0</v>
          </cell>
          <cell r="AD664">
            <v>0</v>
          </cell>
          <cell r="AE664">
            <v>0</v>
          </cell>
          <cell r="AF664">
            <v>43579</v>
          </cell>
          <cell r="AG664">
            <v>43579</v>
          </cell>
          <cell r="AH664">
            <v>0</v>
          </cell>
          <cell r="AI664" t="str">
            <v>0-1 día</v>
          </cell>
          <cell r="AJ664">
            <v>0</v>
          </cell>
          <cell r="AK664">
            <v>0</v>
          </cell>
          <cell r="AL664">
            <v>0</v>
          </cell>
          <cell r="AM664">
            <v>750.75000000000011</v>
          </cell>
          <cell r="AN664">
            <v>750.75</v>
          </cell>
          <cell r="AO664">
            <v>1</v>
          </cell>
        </row>
        <row r="665">
          <cell r="B665" t="str">
            <v>0BG29411331</v>
          </cell>
          <cell r="C665" t="str">
            <v>0BG2941133</v>
          </cell>
          <cell r="D665" t="str">
            <v>ABR-19</v>
          </cell>
          <cell r="E665">
            <v>1</v>
          </cell>
          <cell r="F665" t="str">
            <v>2025145</v>
          </cell>
          <cell r="G665" t="str">
            <v>SR MANTENIMIENTO CORRECTIVO</v>
          </cell>
          <cell r="H665" t="str">
            <v>4395</v>
          </cell>
          <cell r="I665" t="str">
            <v>15/04/2019 14:17</v>
          </cell>
          <cell r="J665" t="str">
            <v>500093</v>
          </cell>
          <cell r="K665" t="str">
            <v>PITSS</v>
          </cell>
          <cell r="L665" t="str">
            <v>ASP</v>
          </cell>
          <cell r="M665" t="str">
            <v>OFFICE DEPOT DE MEXICO SA DE CV</v>
          </cell>
          <cell r="N665" t="str">
            <v>BLV 15 DE SEP 4243</v>
          </cell>
          <cell r="O665" t="str">
            <v>NUEVO LAREDO-TAM</v>
          </cell>
          <cell r="P665">
            <v>0</v>
          </cell>
          <cell r="Q665" t="str">
            <v>INTERIOR</v>
          </cell>
          <cell r="R665">
            <v>81</v>
          </cell>
          <cell r="S665" t="str">
            <v>&gt;60</v>
          </cell>
          <cell r="T665" t="str">
            <v>Light Production Digital Business</v>
          </cell>
          <cell r="U665" t="str">
            <v>Entry Production</v>
          </cell>
          <cell r="V665" t="str">
            <v>Ciudad principal</v>
          </cell>
          <cell r="W665" t="str">
            <v>3-&gt;60</v>
          </cell>
          <cell r="X665">
            <v>1.1499999999999999</v>
          </cell>
          <cell r="Y665">
            <v>1808.95</v>
          </cell>
          <cell r="Z665">
            <v>1</v>
          </cell>
          <cell r="AA665">
            <v>3.14</v>
          </cell>
          <cell r="AB665">
            <v>4</v>
          </cell>
          <cell r="AC665">
            <v>0.78500000000000003</v>
          </cell>
          <cell r="AD665">
            <v>0</v>
          </cell>
          <cell r="AE665">
            <v>0</v>
          </cell>
          <cell r="AF665">
            <v>43579</v>
          </cell>
          <cell r="AG665">
            <v>43579</v>
          </cell>
          <cell r="AH665">
            <v>0</v>
          </cell>
          <cell r="AI665" t="str">
            <v>0-1 día</v>
          </cell>
          <cell r="AJ665">
            <v>0</v>
          </cell>
          <cell r="AK665">
            <v>0</v>
          </cell>
          <cell r="AL665">
            <v>0</v>
          </cell>
          <cell r="AM665">
            <v>1808.95</v>
          </cell>
          <cell r="AN665">
            <v>1808.95</v>
          </cell>
          <cell r="AO665">
            <v>1</v>
          </cell>
        </row>
        <row r="666">
          <cell r="B666" t="str">
            <v>03AG8773371</v>
          </cell>
          <cell r="C666" t="str">
            <v>03AG877337</v>
          </cell>
          <cell r="D666" t="str">
            <v>ABR-19</v>
          </cell>
          <cell r="E666">
            <v>1</v>
          </cell>
          <cell r="F666" t="str">
            <v>2028551</v>
          </cell>
          <cell r="G666" t="str">
            <v>SR MANTENIMIENTO CORRECTIVO</v>
          </cell>
          <cell r="H666" t="str">
            <v>8090</v>
          </cell>
          <cell r="I666" t="str">
            <v>23/04/2019 16:00</v>
          </cell>
          <cell r="J666" t="str">
            <v>500027</v>
          </cell>
          <cell r="K666" t="str">
            <v>PITSS</v>
          </cell>
          <cell r="L666" t="str">
            <v>ASP</v>
          </cell>
          <cell r="M666" t="str">
            <v>JANSSEN DE MEXICO S DE RL DE CV</v>
          </cell>
          <cell r="N666" t="str">
            <v>CIRCUITO INTERIOR NORTE No 1820</v>
          </cell>
          <cell r="O666" t="str">
            <v>Ciudad Juarez-CHIH</v>
          </cell>
          <cell r="P666">
            <v>1</v>
          </cell>
          <cell r="Q666" t="str">
            <v>INTERIOR</v>
          </cell>
          <cell r="R666">
            <v>28</v>
          </cell>
          <cell r="S666" t="str">
            <v>Entre 16 y 30</v>
          </cell>
          <cell r="T666" t="str">
            <v>Departmental Digital</v>
          </cell>
          <cell r="U666" t="str">
            <v>A3</v>
          </cell>
          <cell r="V666" t="str">
            <v>Ciudad principal</v>
          </cell>
          <cell r="W666" t="str">
            <v>2-Entre 16 y 30</v>
          </cell>
          <cell r="X666">
            <v>0.8</v>
          </cell>
          <cell r="Y666">
            <v>0</v>
          </cell>
          <cell r="Z666">
            <v>1</v>
          </cell>
          <cell r="AA666">
            <v>0.33</v>
          </cell>
          <cell r="AB666">
            <v>5</v>
          </cell>
          <cell r="AC666">
            <v>6.6000000000000003E-2</v>
          </cell>
          <cell r="AD666">
            <v>0</v>
          </cell>
          <cell r="AE666">
            <v>0</v>
          </cell>
          <cell r="AF666">
            <v>43579</v>
          </cell>
          <cell r="AG666">
            <v>43579</v>
          </cell>
          <cell r="AH666">
            <v>0</v>
          </cell>
          <cell r="AI666" t="str">
            <v>0-1 día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1</v>
          </cell>
        </row>
        <row r="667">
          <cell r="B667" t="str">
            <v>0A1H0206002</v>
          </cell>
          <cell r="C667" t="str">
            <v>0A1H020600</v>
          </cell>
          <cell r="D667" t="str">
            <v>ABR-19</v>
          </cell>
          <cell r="E667">
            <v>1</v>
          </cell>
          <cell r="F667" t="str">
            <v>2028563</v>
          </cell>
          <cell r="G667" t="str">
            <v>SR MANTENIMIENTO CORRECTIVO</v>
          </cell>
          <cell r="H667" t="str">
            <v>6705</v>
          </cell>
          <cell r="I667" t="str">
            <v>23/04/2019 16:26</v>
          </cell>
          <cell r="J667" t="str">
            <v>800146</v>
          </cell>
          <cell r="K667" t="str">
            <v>PITSS</v>
          </cell>
          <cell r="L667" t="str">
            <v>ASP</v>
          </cell>
          <cell r="M667" t="str">
            <v>OFFICE DEPOT DE MEXICO SA DE CV</v>
          </cell>
          <cell r="N667" t="str">
            <v>BLV JUAN ALONSO DE TORRES 1315-3</v>
          </cell>
          <cell r="O667" t="str">
            <v>LEON-GTO</v>
          </cell>
          <cell r="P667">
            <v>0</v>
          </cell>
          <cell r="Q667" t="str">
            <v>INTERIOR</v>
          </cell>
          <cell r="R667">
            <v>8</v>
          </cell>
          <cell r="S667" t="str">
            <v>Entre 7 y 15</v>
          </cell>
          <cell r="T667" t="str">
            <v>WF Mono Systems and Legacy Color</v>
          </cell>
          <cell r="U667" t="str">
            <v>WF</v>
          </cell>
          <cell r="V667" t="str">
            <v>Ciudad principal</v>
          </cell>
          <cell r="W667" t="str">
            <v>3-Entre 7 y 15</v>
          </cell>
          <cell r="X667">
            <v>0.8</v>
          </cell>
          <cell r="Y667">
            <v>1258.4000000000003</v>
          </cell>
          <cell r="Z667">
            <v>1</v>
          </cell>
          <cell r="AA667">
            <v>1.07</v>
          </cell>
          <cell r="AB667">
            <v>4</v>
          </cell>
          <cell r="AC667">
            <v>0.26750000000000002</v>
          </cell>
          <cell r="AD667">
            <v>0</v>
          </cell>
          <cell r="AE667">
            <v>0</v>
          </cell>
          <cell r="AF667">
            <v>43579</v>
          </cell>
          <cell r="AG667">
            <v>43579</v>
          </cell>
          <cell r="AH667">
            <v>0</v>
          </cell>
          <cell r="AI667" t="str">
            <v>0-1 día</v>
          </cell>
          <cell r="AJ667">
            <v>0</v>
          </cell>
          <cell r="AK667">
            <v>0</v>
          </cell>
          <cell r="AL667">
            <v>0</v>
          </cell>
          <cell r="AM667">
            <v>1258.4000000000003</v>
          </cell>
          <cell r="AN667">
            <v>1808.95</v>
          </cell>
          <cell r="AO667">
            <v>2</v>
          </cell>
        </row>
        <row r="668">
          <cell r="B668" t="str">
            <v>0X767082021</v>
          </cell>
          <cell r="C668" t="str">
            <v>0X76708202</v>
          </cell>
          <cell r="D668" t="str">
            <v>ABR-19</v>
          </cell>
          <cell r="E668">
            <v>1</v>
          </cell>
          <cell r="F668" t="str">
            <v>2028917</v>
          </cell>
          <cell r="G668" t="str">
            <v>SR MANTENIMIENTO CORRECTIVO</v>
          </cell>
          <cell r="H668" t="str">
            <v>5945</v>
          </cell>
          <cell r="I668" t="str">
            <v>24/04/2019 10:44</v>
          </cell>
          <cell r="J668" t="str">
            <v>500018</v>
          </cell>
          <cell r="K668" t="str">
            <v>PITSS</v>
          </cell>
          <cell r="L668" t="str">
            <v>ASP</v>
          </cell>
          <cell r="M668" t="str">
            <v>DELPHI AUTOMOTIVE SYSTEMS S DE RL DE CV</v>
          </cell>
          <cell r="N668" t="str">
            <v>AV MARTIRES DE SONORA 1006</v>
          </cell>
          <cell r="O668" t="str">
            <v>DURANGO-DGO</v>
          </cell>
          <cell r="P668">
            <v>0</v>
          </cell>
          <cell r="Q668" t="str">
            <v>INTERIOR</v>
          </cell>
          <cell r="R668">
            <v>29</v>
          </cell>
          <cell r="S668" t="str">
            <v>Entre 16 y 30</v>
          </cell>
          <cell r="T668" t="str">
            <v>Office Digital</v>
          </cell>
          <cell r="U668" t="str">
            <v>A3</v>
          </cell>
          <cell r="V668" t="str">
            <v>Ciudad principal</v>
          </cell>
          <cell r="W668" t="str">
            <v>2-Entre 16 y 30</v>
          </cell>
          <cell r="X668">
            <v>0.8</v>
          </cell>
          <cell r="Y668">
            <v>1092</v>
          </cell>
          <cell r="Z668">
            <v>1</v>
          </cell>
          <cell r="AA668">
            <v>0.3</v>
          </cell>
          <cell r="AB668">
            <v>5</v>
          </cell>
          <cell r="AC668">
            <v>0.06</v>
          </cell>
          <cell r="AD668">
            <v>0</v>
          </cell>
          <cell r="AE668">
            <v>0</v>
          </cell>
          <cell r="AF668">
            <v>43579</v>
          </cell>
          <cell r="AG668">
            <v>43579</v>
          </cell>
          <cell r="AH668">
            <v>0</v>
          </cell>
          <cell r="AI668" t="str">
            <v>0-1 día</v>
          </cell>
          <cell r="AJ668">
            <v>0</v>
          </cell>
          <cell r="AK668">
            <v>0</v>
          </cell>
          <cell r="AL668">
            <v>0</v>
          </cell>
          <cell r="AM668">
            <v>1092</v>
          </cell>
          <cell r="AN668">
            <v>1092</v>
          </cell>
          <cell r="AO668">
            <v>1</v>
          </cell>
        </row>
        <row r="669">
          <cell r="B669" t="str">
            <v>0XPN5475011</v>
          </cell>
          <cell r="C669" t="str">
            <v>0XPN547501</v>
          </cell>
          <cell r="D669" t="str">
            <v>ABR-19</v>
          </cell>
          <cell r="E669">
            <v>1</v>
          </cell>
          <cell r="F669" t="str">
            <v>2028605</v>
          </cell>
          <cell r="G669" t="str">
            <v>SR MANTENIMIENTO CORRECTIVO</v>
          </cell>
          <cell r="H669" t="str">
            <v>0560</v>
          </cell>
          <cell r="I669" t="str">
            <v>23/04/2019 20:04</v>
          </cell>
          <cell r="J669" t="str">
            <v>800197</v>
          </cell>
          <cell r="K669" t="str">
            <v>PITSS</v>
          </cell>
          <cell r="L669" t="str">
            <v>ASP</v>
          </cell>
          <cell r="M669" t="str">
            <v>OFFICE DEPOT DE MEXICO SA DE CV</v>
          </cell>
          <cell r="N669" t="str">
            <v>AV MEREO RGZ BARRAGAN NUM 1350</v>
          </cell>
          <cell r="O669" t="str">
            <v>SAN LUIS POTOSI-SLP</v>
          </cell>
          <cell r="P669">
            <v>0</v>
          </cell>
          <cell r="Q669" t="str">
            <v>INTERIOR</v>
          </cell>
          <cell r="R669">
            <v>28</v>
          </cell>
          <cell r="S669" t="str">
            <v>Entre 16 y 30</v>
          </cell>
          <cell r="T669" t="str">
            <v>Entry Production Color Low/Mid</v>
          </cell>
          <cell r="U669" t="str">
            <v>Entry Production</v>
          </cell>
          <cell r="V669" t="str">
            <v>Ciudad principal</v>
          </cell>
          <cell r="W669" t="str">
            <v>3-Entre 16 y 30</v>
          </cell>
          <cell r="X669">
            <v>1.05</v>
          </cell>
          <cell r="Y669">
            <v>1651.6500000000003</v>
          </cell>
          <cell r="Z669">
            <v>1</v>
          </cell>
          <cell r="AA669">
            <v>2.82</v>
          </cell>
          <cell r="AB669">
            <v>4</v>
          </cell>
          <cell r="AC669">
            <v>0.70499999999999996</v>
          </cell>
          <cell r="AD669">
            <v>0</v>
          </cell>
          <cell r="AE669">
            <v>0</v>
          </cell>
          <cell r="AF669">
            <v>43579</v>
          </cell>
          <cell r="AG669">
            <v>43579</v>
          </cell>
          <cell r="AH669">
            <v>0</v>
          </cell>
          <cell r="AI669" t="str">
            <v>0-1 día</v>
          </cell>
          <cell r="AJ669">
            <v>0</v>
          </cell>
          <cell r="AK669">
            <v>0</v>
          </cell>
          <cell r="AL669">
            <v>0</v>
          </cell>
          <cell r="AM669">
            <v>1651.6500000000003</v>
          </cell>
          <cell r="AN669">
            <v>1651.65</v>
          </cell>
          <cell r="AO669">
            <v>1</v>
          </cell>
        </row>
        <row r="670">
          <cell r="B670" t="str">
            <v>0A1H0216651</v>
          </cell>
          <cell r="C670" t="str">
            <v>0A1H021665</v>
          </cell>
          <cell r="D670" t="str">
            <v>ABR-19</v>
          </cell>
          <cell r="E670">
            <v>1</v>
          </cell>
          <cell r="F670" t="str">
            <v>2028609</v>
          </cell>
          <cell r="G670" t="str">
            <v>SR MANTENIMIENTO CORRECTIVO</v>
          </cell>
          <cell r="H670" t="str">
            <v>6705</v>
          </cell>
          <cell r="I670" t="str">
            <v>23/04/2019 20:38</v>
          </cell>
          <cell r="J670" t="str">
            <v>800186</v>
          </cell>
          <cell r="K670" t="str">
            <v>PITSS</v>
          </cell>
          <cell r="L670" t="str">
            <v>ASP</v>
          </cell>
          <cell r="M670" t="str">
            <v>OFFICE DEPOT DE MEXICO SA DE CV</v>
          </cell>
          <cell r="N670" t="str">
            <v>PASEO CENTRAL 131</v>
          </cell>
          <cell r="O670" t="str">
            <v>SAN JUAN DEL RIO-QRO</v>
          </cell>
          <cell r="P670">
            <v>0</v>
          </cell>
          <cell r="Q670" t="str">
            <v>INTERIOR</v>
          </cell>
          <cell r="R670">
            <v>28</v>
          </cell>
          <cell r="S670" t="str">
            <v>Entre 16 y 30</v>
          </cell>
          <cell r="T670" t="str">
            <v>WF Mono Systems and Legacy Color</v>
          </cell>
          <cell r="U670" t="str">
            <v>WF</v>
          </cell>
          <cell r="V670" t="str">
            <v>Ciudad principal</v>
          </cell>
          <cell r="W670" t="str">
            <v>3-Entre 16 y 30</v>
          </cell>
          <cell r="X670">
            <v>1.05</v>
          </cell>
          <cell r="Y670">
            <v>1651.6500000000003</v>
          </cell>
          <cell r="Z670">
            <v>1</v>
          </cell>
          <cell r="AA670">
            <v>2.02</v>
          </cell>
          <cell r="AB670">
            <v>4</v>
          </cell>
          <cell r="AC670">
            <v>0.505</v>
          </cell>
          <cell r="AD670">
            <v>0</v>
          </cell>
          <cell r="AE670">
            <v>0</v>
          </cell>
          <cell r="AF670">
            <v>43579</v>
          </cell>
          <cell r="AG670">
            <v>43579</v>
          </cell>
          <cell r="AH670">
            <v>0</v>
          </cell>
          <cell r="AI670" t="str">
            <v>0-1 día</v>
          </cell>
          <cell r="AJ670">
            <v>0</v>
          </cell>
          <cell r="AK670">
            <v>0</v>
          </cell>
          <cell r="AL670">
            <v>0</v>
          </cell>
          <cell r="AM670">
            <v>1651.6500000000003</v>
          </cell>
          <cell r="AN670">
            <v>1651.65</v>
          </cell>
          <cell r="AO670">
            <v>1</v>
          </cell>
        </row>
        <row r="671">
          <cell r="B671" t="str">
            <v>0EX92861233</v>
          </cell>
          <cell r="C671" t="str">
            <v>0EX9286123</v>
          </cell>
          <cell r="D671" t="str">
            <v>ABR-19</v>
          </cell>
          <cell r="E671">
            <v>1</v>
          </cell>
          <cell r="F671" t="str">
            <v>2028913</v>
          </cell>
          <cell r="G671" t="str">
            <v>SR MANTENIMIENTO CORRECTIVO</v>
          </cell>
          <cell r="H671" t="str">
            <v>5868</v>
          </cell>
          <cell r="I671" t="str">
            <v>24/04/2019 10:43</v>
          </cell>
          <cell r="J671" t="str">
            <v>500018</v>
          </cell>
          <cell r="K671" t="str">
            <v>PITSS</v>
          </cell>
          <cell r="L671" t="str">
            <v>ASP</v>
          </cell>
          <cell r="M671" t="str">
            <v>AZERTY DE MEXICO SA DE CV</v>
          </cell>
          <cell r="N671" t="str">
            <v>GRAL MARIANO ARISTA 54 B 21</v>
          </cell>
          <cell r="O671" t="str">
            <v>MIGUEL HIDALGO-CIUDA</v>
          </cell>
          <cell r="P671">
            <v>0</v>
          </cell>
          <cell r="Q671" t="str">
            <v>INTERIOR</v>
          </cell>
          <cell r="R671">
            <v>21</v>
          </cell>
          <cell r="S671" t="str">
            <v>Entre 16 y 30</v>
          </cell>
          <cell r="T671" t="str">
            <v>Departmental Digital</v>
          </cell>
          <cell r="U671" t="str">
            <v>A3</v>
          </cell>
          <cell r="V671" t="str">
            <v>Ciudad principal</v>
          </cell>
          <cell r="W671" t="str">
            <v>2-Entre 16 y 30</v>
          </cell>
          <cell r="X671">
            <v>0.8</v>
          </cell>
          <cell r="Y671">
            <v>1092</v>
          </cell>
          <cell r="Z671">
            <v>1</v>
          </cell>
          <cell r="AA671">
            <v>1.41</v>
          </cell>
          <cell r="AB671">
            <v>5</v>
          </cell>
          <cell r="AC671">
            <v>0.28199999999999997</v>
          </cell>
          <cell r="AD671">
            <v>0</v>
          </cell>
          <cell r="AE671">
            <v>0</v>
          </cell>
          <cell r="AF671">
            <v>43579</v>
          </cell>
          <cell r="AG671">
            <v>43579</v>
          </cell>
          <cell r="AH671">
            <v>0</v>
          </cell>
          <cell r="AI671" t="str">
            <v>0-1 día</v>
          </cell>
          <cell r="AJ671">
            <v>0</v>
          </cell>
          <cell r="AK671">
            <v>0</v>
          </cell>
          <cell r="AL671">
            <v>0</v>
          </cell>
          <cell r="AM671">
            <v>1092</v>
          </cell>
          <cell r="AN671">
            <v>819</v>
          </cell>
          <cell r="AO671">
            <v>4</v>
          </cell>
        </row>
        <row r="672">
          <cell r="B672" t="str">
            <v>0AGD4609031</v>
          </cell>
          <cell r="C672" t="str">
            <v>0AGD460903</v>
          </cell>
          <cell r="D672" t="str">
            <v>ABR-19</v>
          </cell>
          <cell r="E672">
            <v>1</v>
          </cell>
          <cell r="F672" t="str">
            <v>2028803</v>
          </cell>
          <cell r="G672" t="str">
            <v>SR MANTENIMIENTO CORRECTIVO</v>
          </cell>
          <cell r="H672" t="str">
            <v>6203</v>
          </cell>
          <cell r="I672" t="str">
            <v>24/04/2019 08:05</v>
          </cell>
          <cell r="J672" t="str">
            <v>000195</v>
          </cell>
          <cell r="K672" t="str">
            <v>PITSS</v>
          </cell>
          <cell r="L672" t="str">
            <v>ASP</v>
          </cell>
          <cell r="M672" t="str">
            <v>EQUIPOS NO LOCALIZADOS</v>
          </cell>
          <cell r="N672" t="str">
            <v>BOSQUE DE DURAZNOS 61</v>
          </cell>
          <cell r="O672" t="str">
            <v>MIGUEL HIDALGO-CIUDA</v>
          </cell>
          <cell r="P672">
            <v>0</v>
          </cell>
          <cell r="Q672" t="str">
            <v>METRO</v>
          </cell>
          <cell r="R672">
            <v>230</v>
          </cell>
          <cell r="S672" t="str">
            <v>&gt;60</v>
          </cell>
          <cell r="T672" t="str">
            <v>WF Mono Systems and Legacy Color</v>
          </cell>
          <cell r="U672" t="str">
            <v>WF</v>
          </cell>
          <cell r="V672" t="str">
            <v>Ciudad principal</v>
          </cell>
          <cell r="W672" t="str">
            <v>3-&gt;60</v>
          </cell>
          <cell r="X672">
            <v>1.1499999999999999</v>
          </cell>
          <cell r="Y672">
            <v>923.44999999999993</v>
          </cell>
          <cell r="Z672">
            <v>1</v>
          </cell>
          <cell r="AA672">
            <v>2.72</v>
          </cell>
          <cell r="AB672">
            <v>4</v>
          </cell>
          <cell r="AC672">
            <v>0.68</v>
          </cell>
          <cell r="AD672">
            <v>0</v>
          </cell>
          <cell r="AE672">
            <v>0</v>
          </cell>
          <cell r="AF672">
            <v>43579</v>
          </cell>
          <cell r="AG672">
            <v>43579</v>
          </cell>
          <cell r="AH672">
            <v>0</v>
          </cell>
          <cell r="AI672" t="str">
            <v>0-1 día</v>
          </cell>
          <cell r="AJ672">
            <v>0</v>
          </cell>
          <cell r="AK672">
            <v>0</v>
          </cell>
          <cell r="AL672">
            <v>0</v>
          </cell>
          <cell r="AM672">
            <v>923.44999999999993</v>
          </cell>
          <cell r="AN672">
            <v>0</v>
          </cell>
          <cell r="AO672">
            <v>1</v>
          </cell>
        </row>
        <row r="673">
          <cell r="B673" t="str">
            <v>0BG29474681</v>
          </cell>
          <cell r="C673" t="str">
            <v>0BG2947468</v>
          </cell>
          <cell r="D673" t="str">
            <v>ABR-19</v>
          </cell>
          <cell r="E673">
            <v>1</v>
          </cell>
          <cell r="F673" t="str">
            <v>2028603</v>
          </cell>
          <cell r="G673" t="str">
            <v>SR MANTENIMIENTO CORRECTIVO</v>
          </cell>
          <cell r="H673" t="str">
            <v>4395</v>
          </cell>
          <cell r="I673" t="str">
            <v>23/04/2019 20:02</v>
          </cell>
          <cell r="J673" t="str">
            <v>800197</v>
          </cell>
          <cell r="K673" t="str">
            <v>PITSS</v>
          </cell>
          <cell r="L673" t="str">
            <v>ASP</v>
          </cell>
          <cell r="M673" t="str">
            <v>OFFICE DEPOT DE MEXICO SA DE CV</v>
          </cell>
          <cell r="N673" t="str">
            <v>AV MEREO RGZ BARRAGAN NUM 1350</v>
          </cell>
          <cell r="O673" t="str">
            <v>SAN LUIS POTOSI-SLP</v>
          </cell>
          <cell r="P673">
            <v>0</v>
          </cell>
          <cell r="Q673" t="str">
            <v>INTERIOR</v>
          </cell>
          <cell r="R673">
            <v>125</v>
          </cell>
          <cell r="S673" t="str">
            <v>&gt;60</v>
          </cell>
          <cell r="T673" t="str">
            <v>Light Production Digital Business</v>
          </cell>
          <cell r="U673" t="str">
            <v>Entry Production</v>
          </cell>
          <cell r="V673" t="str">
            <v>Ciudad principal</v>
          </cell>
          <cell r="W673" t="str">
            <v>3-&gt;60</v>
          </cell>
          <cell r="X673">
            <v>1.1499999999999999</v>
          </cell>
          <cell r="Y673">
            <v>1808.95</v>
          </cell>
          <cell r="Z673">
            <v>1</v>
          </cell>
          <cell r="AA673">
            <v>3.58</v>
          </cell>
          <cell r="AB673">
            <v>4</v>
          </cell>
          <cell r="AC673">
            <v>0.89500000000000002</v>
          </cell>
          <cell r="AD673">
            <v>0</v>
          </cell>
          <cell r="AE673">
            <v>0</v>
          </cell>
          <cell r="AF673">
            <v>43579</v>
          </cell>
          <cell r="AG673">
            <v>43579</v>
          </cell>
          <cell r="AH673">
            <v>0</v>
          </cell>
          <cell r="AI673" t="str">
            <v>0-1 día</v>
          </cell>
          <cell r="AJ673">
            <v>0</v>
          </cell>
          <cell r="AK673">
            <v>0</v>
          </cell>
          <cell r="AL673">
            <v>0</v>
          </cell>
          <cell r="AM673">
            <v>1808.95</v>
          </cell>
          <cell r="AN673">
            <v>1808.95</v>
          </cell>
          <cell r="AO673">
            <v>1</v>
          </cell>
        </row>
        <row r="674">
          <cell r="B674" t="str">
            <v>5AV8142671</v>
          </cell>
          <cell r="C674" t="str">
            <v>5AV814267</v>
          </cell>
          <cell r="D674" t="str">
            <v>ABR-19</v>
          </cell>
          <cell r="E674">
            <v>1</v>
          </cell>
          <cell r="F674" t="str">
            <v>2028835</v>
          </cell>
          <cell r="G674" t="str">
            <v>SR EVALUACION DEL EQUIPO</v>
          </cell>
          <cell r="H674" t="str">
            <v>6512</v>
          </cell>
          <cell r="I674" t="str">
            <v>24/04/2019 08:58</v>
          </cell>
          <cell r="J674" t="str">
            <v>800187</v>
          </cell>
          <cell r="K674" t="str">
            <v>PITSS</v>
          </cell>
          <cell r="L674" t="str">
            <v>ASP</v>
          </cell>
          <cell r="M674" t="str">
            <v>ROSALBA GARDU&amp;O S</v>
          </cell>
          <cell r="N674" t="str">
            <v>HEROICO COLEGIO MILITAR No 717</v>
          </cell>
          <cell r="O674" t="str">
            <v>Queretaro-QRO</v>
          </cell>
          <cell r="P674">
            <v>0</v>
          </cell>
          <cell r="Q674" t="str">
            <v>INTERIOR</v>
          </cell>
          <cell r="R674" t="str">
            <v xml:space="preserve">  </v>
          </cell>
          <cell r="S674" t="str">
            <v>&gt;60</v>
          </cell>
          <cell r="T674" t="str">
            <v>A4 Color Laser MFPs</v>
          </cell>
          <cell r="U674" t="str">
            <v>A4</v>
          </cell>
          <cell r="V674" t="str">
            <v>Ciudad principal</v>
          </cell>
          <cell r="W674" t="str">
            <v>1-&gt;60</v>
          </cell>
          <cell r="X674">
            <v>1</v>
          </cell>
          <cell r="Y674">
            <v>715.00000000000011</v>
          </cell>
          <cell r="Z674">
            <v>1</v>
          </cell>
          <cell r="AA674">
            <v>4.03</v>
          </cell>
          <cell r="AB674">
            <v>5</v>
          </cell>
          <cell r="AC674">
            <v>0.80600000000000005</v>
          </cell>
          <cell r="AD674">
            <v>0</v>
          </cell>
          <cell r="AE674">
            <v>0</v>
          </cell>
          <cell r="AF674">
            <v>43579</v>
          </cell>
          <cell r="AG674">
            <v>43579</v>
          </cell>
          <cell r="AH674">
            <v>0</v>
          </cell>
          <cell r="AI674" t="str">
            <v>0-1 día</v>
          </cell>
          <cell r="AJ674">
            <v>0</v>
          </cell>
          <cell r="AK674">
            <v>0</v>
          </cell>
          <cell r="AL674">
            <v>0</v>
          </cell>
          <cell r="AM674">
            <v>715.00000000000011</v>
          </cell>
          <cell r="AN674" t="e">
            <v>#N/A</v>
          </cell>
          <cell r="AO674">
            <v>1</v>
          </cell>
        </row>
        <row r="675">
          <cell r="B675" t="str">
            <v>06HB0072611</v>
          </cell>
          <cell r="C675" t="str">
            <v>06HB007261</v>
          </cell>
          <cell r="D675" t="str">
            <v>ABR-19</v>
          </cell>
          <cell r="E675">
            <v>1</v>
          </cell>
          <cell r="F675" t="str">
            <v>2025231</v>
          </cell>
          <cell r="G675" t="str">
            <v>SR INSTALACION DE EQUIPO</v>
          </cell>
          <cell r="H675" t="str">
            <v>4000</v>
          </cell>
          <cell r="I675" t="str">
            <v>15/04/2019 15:32</v>
          </cell>
          <cell r="J675" t="str">
            <v>500155</v>
          </cell>
          <cell r="K675" t="str">
            <v>PITSS</v>
          </cell>
          <cell r="L675" t="str">
            <v>ASP</v>
          </cell>
          <cell r="M675" t="str">
            <v>HONEYWELL AUTOMOTIVE DE MEXICO S DE RL DE CV</v>
          </cell>
          <cell r="N675" t="str">
            <v>AV FUENTES DEL SUR 7151</v>
          </cell>
          <cell r="O675" t="str">
            <v>CIUDAD JUAREZ-CHIH</v>
          </cell>
          <cell r="P675">
            <v>0</v>
          </cell>
          <cell r="Q675" t="str">
            <v>INTERIOR</v>
          </cell>
          <cell r="R675" t="str">
            <v xml:space="preserve">  </v>
          </cell>
          <cell r="S675" t="str">
            <v>&gt;60</v>
          </cell>
          <cell r="T675" t="str">
            <v>Entry Mono Printers</v>
          </cell>
          <cell r="U675" t="str">
            <v>A4</v>
          </cell>
          <cell r="V675" t="str">
            <v>Ciudad principal</v>
          </cell>
          <cell r="W675" t="str">
            <v>1-&gt;60</v>
          </cell>
          <cell r="X675">
            <v>1</v>
          </cell>
          <cell r="Y675">
            <v>1072.5000000000002</v>
          </cell>
          <cell r="Z675">
            <v>0</v>
          </cell>
          <cell r="AA675">
            <v>5</v>
          </cell>
          <cell r="AB675">
            <v>5</v>
          </cell>
          <cell r="AC675">
            <v>1</v>
          </cell>
          <cell r="AD675">
            <v>0</v>
          </cell>
          <cell r="AE675">
            <v>0</v>
          </cell>
          <cell r="AF675">
            <v>43570</v>
          </cell>
          <cell r="AG675">
            <v>43579</v>
          </cell>
          <cell r="AH675">
            <v>7</v>
          </cell>
          <cell r="AI675" t="str">
            <v>6-10 días</v>
          </cell>
          <cell r="AJ675">
            <v>0</v>
          </cell>
          <cell r="AK675">
            <v>0</v>
          </cell>
          <cell r="AL675">
            <v>0</v>
          </cell>
          <cell r="AM675">
            <v>1072.5000000000002</v>
          </cell>
          <cell r="AN675">
            <v>0</v>
          </cell>
          <cell r="AO675">
            <v>1</v>
          </cell>
        </row>
        <row r="676">
          <cell r="B676" t="str">
            <v>0C7X2468541</v>
          </cell>
          <cell r="C676" t="str">
            <v>0C7X246854</v>
          </cell>
          <cell r="D676" t="str">
            <v>ABR-19</v>
          </cell>
          <cell r="E676">
            <v>1</v>
          </cell>
          <cell r="F676" t="str">
            <v>2029089</v>
          </cell>
          <cell r="G676" t="str">
            <v>SR MANTENIMIENTO CORRECTIVO</v>
          </cell>
          <cell r="H676" t="str">
            <v>3657</v>
          </cell>
          <cell r="I676" t="str">
            <v>24/04/2019 14:43</v>
          </cell>
          <cell r="J676" t="str">
            <v>800147</v>
          </cell>
          <cell r="K676" t="str">
            <v>PITSS</v>
          </cell>
          <cell r="L676" t="str">
            <v>ASP</v>
          </cell>
          <cell r="M676" t="str">
            <v>AXA SEGUROS SA DE CV</v>
          </cell>
          <cell r="N676" t="str">
            <v>BLVD CAMPESTRE No 2502</v>
          </cell>
          <cell r="O676" t="str">
            <v>Leon-GTO</v>
          </cell>
          <cell r="P676">
            <v>0</v>
          </cell>
          <cell r="Q676" t="str">
            <v>INTERIOR</v>
          </cell>
          <cell r="R676">
            <v>279</v>
          </cell>
          <cell r="S676" t="str">
            <v>&gt;60</v>
          </cell>
          <cell r="T676" t="str">
            <v>A4 Mono MFPs</v>
          </cell>
          <cell r="U676" t="str">
            <v>A4</v>
          </cell>
          <cell r="V676" t="str">
            <v>Ciudad principal</v>
          </cell>
          <cell r="W676" t="str">
            <v>1-&gt;60</v>
          </cell>
          <cell r="X676">
            <v>1.05</v>
          </cell>
          <cell r="Y676">
            <v>750.75000000000011</v>
          </cell>
          <cell r="Z676">
            <v>1</v>
          </cell>
          <cell r="AA676">
            <v>0</v>
          </cell>
          <cell r="AB676">
            <v>5</v>
          </cell>
          <cell r="AC676">
            <v>0</v>
          </cell>
          <cell r="AD676">
            <v>0</v>
          </cell>
          <cell r="AE676">
            <v>0</v>
          </cell>
          <cell r="AF676">
            <v>43579</v>
          </cell>
          <cell r="AG676">
            <v>43579</v>
          </cell>
          <cell r="AH676">
            <v>0</v>
          </cell>
          <cell r="AI676" t="str">
            <v>0-1 día</v>
          </cell>
          <cell r="AJ676">
            <v>0</v>
          </cell>
          <cell r="AK676">
            <v>0</v>
          </cell>
          <cell r="AL676">
            <v>0</v>
          </cell>
          <cell r="AM676">
            <v>750.75000000000011</v>
          </cell>
          <cell r="AN676">
            <v>750.75</v>
          </cell>
          <cell r="AO676">
            <v>1</v>
          </cell>
        </row>
        <row r="677">
          <cell r="B677" t="str">
            <v>0BG29487992</v>
          </cell>
          <cell r="C677" t="str">
            <v>0BG2948799</v>
          </cell>
          <cell r="D677" t="str">
            <v>ABR-19</v>
          </cell>
          <cell r="E677">
            <v>1</v>
          </cell>
          <cell r="F677" t="str">
            <v>2028855</v>
          </cell>
          <cell r="G677" t="str">
            <v>SR MANTENIMIENTO CORRECTIVO</v>
          </cell>
          <cell r="H677" t="str">
            <v>4395</v>
          </cell>
          <cell r="I677" t="str">
            <v>24/04/2019 09:11</v>
          </cell>
          <cell r="J677" t="str">
            <v>800027</v>
          </cell>
          <cell r="K677" t="str">
            <v>PITSS</v>
          </cell>
          <cell r="L677" t="str">
            <v>ASP</v>
          </cell>
          <cell r="M677" t="str">
            <v>OFFICE DEPOT DE MEXICO SA DE CV</v>
          </cell>
          <cell r="N677" t="str">
            <v>AV CIRCUNVALACION No 2700 LOC SA01</v>
          </cell>
          <cell r="O677" t="str">
            <v>Guadalajara-JAL</v>
          </cell>
          <cell r="P677">
            <v>0</v>
          </cell>
          <cell r="Q677" t="str">
            <v>INTERIOR</v>
          </cell>
          <cell r="R677">
            <v>10</v>
          </cell>
          <cell r="S677" t="str">
            <v>Entre 7 y 15</v>
          </cell>
          <cell r="T677" t="str">
            <v>Light Production Digital Business</v>
          </cell>
          <cell r="U677" t="str">
            <v>Entry Production</v>
          </cell>
          <cell r="V677" t="str">
            <v>Ciudad principal</v>
          </cell>
          <cell r="W677" t="str">
            <v>3-Entre 7 y 15</v>
          </cell>
          <cell r="X677">
            <v>0.8</v>
          </cell>
          <cell r="Y677">
            <v>1258.4000000000003</v>
          </cell>
          <cell r="Z677">
            <v>1</v>
          </cell>
          <cell r="AA677">
            <v>2.89</v>
          </cell>
          <cell r="AB677">
            <v>4</v>
          </cell>
          <cell r="AC677">
            <v>0.72250000000000003</v>
          </cell>
          <cell r="AD677">
            <v>0</v>
          </cell>
          <cell r="AE677">
            <v>0</v>
          </cell>
          <cell r="AF677">
            <v>43579</v>
          </cell>
          <cell r="AG677">
            <v>43579</v>
          </cell>
          <cell r="AH677">
            <v>0</v>
          </cell>
          <cell r="AI677" t="str">
            <v>0-1 día</v>
          </cell>
          <cell r="AJ677">
            <v>0</v>
          </cell>
          <cell r="AK677">
            <v>0</v>
          </cell>
          <cell r="AL677">
            <v>0</v>
          </cell>
          <cell r="AM677">
            <v>1258.4000000000003</v>
          </cell>
          <cell r="AN677">
            <v>1651.65</v>
          </cell>
          <cell r="AO677">
            <v>3</v>
          </cell>
        </row>
        <row r="678">
          <cell r="B678" t="str">
            <v>0AE95660351</v>
          </cell>
          <cell r="C678" t="str">
            <v>0AE9566035</v>
          </cell>
          <cell r="D678" t="str">
            <v>ABR-19</v>
          </cell>
          <cell r="E678">
            <v>1</v>
          </cell>
          <cell r="F678" t="str">
            <v>2028353</v>
          </cell>
          <cell r="G678" t="str">
            <v>SR MANTENIMIENTO CORRECTIVO</v>
          </cell>
          <cell r="H678" t="str">
            <v>5329</v>
          </cell>
          <cell r="I678" t="str">
            <v>23/04/2019 10:41</v>
          </cell>
          <cell r="J678" t="str">
            <v>500159</v>
          </cell>
          <cell r="K678" t="str">
            <v>PITSS</v>
          </cell>
          <cell r="L678" t="str">
            <v>ASP</v>
          </cell>
          <cell r="M678" t="str">
            <v>HONEYWELL AUTOMOTIVE DE MEXICO S DE RL DE CV</v>
          </cell>
          <cell r="N678" t="str">
            <v>VIALIDAD TABALAOPA 8507</v>
          </cell>
          <cell r="O678" t="str">
            <v>CHIHUAHUA-CHIH</v>
          </cell>
          <cell r="P678">
            <v>0</v>
          </cell>
          <cell r="Q678" t="str">
            <v>INTERIOR</v>
          </cell>
          <cell r="R678">
            <v>110</v>
          </cell>
          <cell r="S678" t="str">
            <v>&gt;60</v>
          </cell>
          <cell r="T678" t="str">
            <v>Office Digital</v>
          </cell>
          <cell r="U678" t="str">
            <v>A3</v>
          </cell>
          <cell r="V678" t="str">
            <v>Ciudad principal</v>
          </cell>
          <cell r="W678" t="str">
            <v>2-&gt;60</v>
          </cell>
          <cell r="X678">
            <v>1.1000000000000001</v>
          </cell>
          <cell r="Y678">
            <v>1501.5000000000002</v>
          </cell>
          <cell r="Z678">
            <v>1</v>
          </cell>
          <cell r="AA678">
            <v>0</v>
          </cell>
          <cell r="AB678">
            <v>5</v>
          </cell>
          <cell r="AC678">
            <v>0</v>
          </cell>
          <cell r="AD678">
            <v>0</v>
          </cell>
          <cell r="AE678">
            <v>0</v>
          </cell>
          <cell r="AF678">
            <v>43579</v>
          </cell>
          <cell r="AG678">
            <v>43579</v>
          </cell>
          <cell r="AH678">
            <v>0</v>
          </cell>
          <cell r="AI678" t="str">
            <v>0-1 día</v>
          </cell>
          <cell r="AJ678">
            <v>0</v>
          </cell>
          <cell r="AK678">
            <v>0</v>
          </cell>
          <cell r="AL678">
            <v>0</v>
          </cell>
          <cell r="AM678">
            <v>1501.5000000000002</v>
          </cell>
          <cell r="AN678">
            <v>1501.5</v>
          </cell>
          <cell r="AO678">
            <v>1</v>
          </cell>
        </row>
        <row r="679">
          <cell r="B679" t="str">
            <v>09HB9158661</v>
          </cell>
          <cell r="C679" t="str">
            <v>09HB915866</v>
          </cell>
          <cell r="D679" t="str">
            <v>ABR-19</v>
          </cell>
          <cell r="E679">
            <v>1</v>
          </cell>
          <cell r="F679" t="str">
            <v>2028985</v>
          </cell>
          <cell r="G679" t="str">
            <v>SR MANTENIMIENTO CORRECTIVO</v>
          </cell>
          <cell r="H679" t="str">
            <v>4002</v>
          </cell>
          <cell r="I679" t="str">
            <v>24/04/2019 11:45</v>
          </cell>
          <cell r="J679" t="str">
            <v>800188</v>
          </cell>
          <cell r="K679" t="str">
            <v>PITSS</v>
          </cell>
          <cell r="L679" t="str">
            <v>ASP</v>
          </cell>
          <cell r="M679" t="str">
            <v>OPCIONES DE SERVICIO EN MEXICO</v>
          </cell>
          <cell r="N679" t="str">
            <v>Av De los Insurgentes  2604 Loc B5</v>
          </cell>
          <cell r="O679" t="str">
            <v>Irapuato-GTO</v>
          </cell>
          <cell r="P679">
            <v>0</v>
          </cell>
          <cell r="Q679" t="str">
            <v>INTERIOR</v>
          </cell>
          <cell r="R679">
            <v>34</v>
          </cell>
          <cell r="S679" t="str">
            <v>Entre 31 y 60</v>
          </cell>
          <cell r="T679" t="str">
            <v>A4 Mono MFPs</v>
          </cell>
          <cell r="U679" t="str">
            <v>A4</v>
          </cell>
          <cell r="V679" t="str">
            <v>Ciudad principal</v>
          </cell>
          <cell r="W679" t="str">
            <v>1-Entre 31 y 60</v>
          </cell>
          <cell r="X679">
            <v>0.8</v>
          </cell>
          <cell r="Y679">
            <v>572.00000000000011</v>
          </cell>
          <cell r="Z679">
            <v>1</v>
          </cell>
          <cell r="AA679">
            <v>1.08</v>
          </cell>
          <cell r="AB679">
            <v>5</v>
          </cell>
          <cell r="AC679">
            <v>0.21600000000000003</v>
          </cell>
          <cell r="AD679">
            <v>0</v>
          </cell>
          <cell r="AE679">
            <v>0</v>
          </cell>
          <cell r="AF679">
            <v>43579</v>
          </cell>
          <cell r="AG679">
            <v>43579</v>
          </cell>
          <cell r="AH679">
            <v>0</v>
          </cell>
          <cell r="AI679" t="str">
            <v>0-1 día</v>
          </cell>
          <cell r="AJ679">
            <v>0</v>
          </cell>
          <cell r="AK679">
            <v>0</v>
          </cell>
          <cell r="AL679">
            <v>0</v>
          </cell>
          <cell r="AM679">
            <v>572.00000000000011</v>
          </cell>
          <cell r="AN679">
            <v>572</v>
          </cell>
          <cell r="AO679">
            <v>2</v>
          </cell>
        </row>
        <row r="680">
          <cell r="B680" t="str">
            <v>0X767039021</v>
          </cell>
          <cell r="C680" t="str">
            <v>0X76703902</v>
          </cell>
          <cell r="D680" t="str">
            <v>ABR-19</v>
          </cell>
          <cell r="E680">
            <v>1</v>
          </cell>
          <cell r="F680" t="str">
            <v>2028957</v>
          </cell>
          <cell r="G680" t="str">
            <v>SR SERVICIO ANALISTA</v>
          </cell>
          <cell r="H680" t="str">
            <v>5955</v>
          </cell>
          <cell r="I680" t="str">
            <v>24/04/2019 11:27</v>
          </cell>
          <cell r="J680" t="str">
            <v>500060</v>
          </cell>
          <cell r="K680" t="str">
            <v>PITSS</v>
          </cell>
          <cell r="L680" t="str">
            <v>ASP</v>
          </cell>
          <cell r="M680" t="str">
            <v>APTIV CONTRACT SERVICES NORESTE S DE RL DE CV</v>
          </cell>
          <cell r="N680" t="str">
            <v>AV DE LOS ALAMOS No 80</v>
          </cell>
          <cell r="O680" t="str">
            <v>Linares-NL</v>
          </cell>
          <cell r="P680">
            <v>0</v>
          </cell>
          <cell r="Q680" t="str">
            <v>INTERIOR</v>
          </cell>
          <cell r="R680" t="str">
            <v xml:space="preserve">  </v>
          </cell>
          <cell r="S680" t="str">
            <v>&gt;60</v>
          </cell>
          <cell r="T680" t="str">
            <v>Departmental Digital</v>
          </cell>
          <cell r="U680" t="str">
            <v>A3</v>
          </cell>
          <cell r="V680" t="str">
            <v>Otras</v>
          </cell>
          <cell r="W680" t="str">
            <v>2-&gt;60</v>
          </cell>
          <cell r="X680">
            <v>1</v>
          </cell>
          <cell r="Y680">
            <v>1365</v>
          </cell>
          <cell r="Z680">
            <v>0</v>
          </cell>
          <cell r="AA680">
            <v>9</v>
          </cell>
          <cell r="AB680">
            <v>9</v>
          </cell>
          <cell r="AC680">
            <v>1</v>
          </cell>
          <cell r="AD680">
            <v>0</v>
          </cell>
          <cell r="AE680">
            <v>0</v>
          </cell>
          <cell r="AF680">
            <v>43579</v>
          </cell>
          <cell r="AG680">
            <v>43579</v>
          </cell>
          <cell r="AH680">
            <v>0</v>
          </cell>
          <cell r="AI680" t="str">
            <v>0-1 día</v>
          </cell>
          <cell r="AJ680">
            <v>0</v>
          </cell>
          <cell r="AK680">
            <v>0</v>
          </cell>
          <cell r="AL680">
            <v>0</v>
          </cell>
          <cell r="AM680">
            <v>1365</v>
          </cell>
          <cell r="AN680">
            <v>1501.5</v>
          </cell>
          <cell r="AO680">
            <v>1</v>
          </cell>
        </row>
        <row r="681">
          <cell r="B681" t="str">
            <v>0Y4X8468221</v>
          </cell>
          <cell r="C681" t="str">
            <v>0Y4X846822</v>
          </cell>
          <cell r="D681" t="str">
            <v>ABR-19</v>
          </cell>
          <cell r="E681">
            <v>1</v>
          </cell>
          <cell r="F681" t="str">
            <v>2028033</v>
          </cell>
          <cell r="G681" t="str">
            <v>SR MANTENIMIENTO CORRECTIVO</v>
          </cell>
          <cell r="H681" t="str">
            <v>8055</v>
          </cell>
          <cell r="I681" t="str">
            <v>22/04/2019 15:57</v>
          </cell>
          <cell r="J681" t="str">
            <v>500027</v>
          </cell>
          <cell r="K681" t="str">
            <v>PITSS</v>
          </cell>
          <cell r="L681" t="str">
            <v>ASP</v>
          </cell>
          <cell r="M681" t="str">
            <v>JANSSEN DE MEXICO S DE RL DE CV</v>
          </cell>
          <cell r="N681" t="str">
            <v>DURANGO No 2751</v>
          </cell>
          <cell r="O681" t="str">
            <v>Ciudad Juarez-CHIH</v>
          </cell>
          <cell r="P681">
            <v>1</v>
          </cell>
          <cell r="Q681" t="str">
            <v>INTERIOR</v>
          </cell>
          <cell r="R681">
            <v>160</v>
          </cell>
          <cell r="S681" t="str">
            <v>&gt;60</v>
          </cell>
          <cell r="T681" t="str">
            <v>Departmental Digital</v>
          </cell>
          <cell r="U681" t="str">
            <v>A3</v>
          </cell>
          <cell r="V681" t="str">
            <v>Ciudad principal</v>
          </cell>
          <cell r="W681" t="str">
            <v>2-&gt;60</v>
          </cell>
          <cell r="X681">
            <v>1.1000000000000001</v>
          </cell>
          <cell r="Y681">
            <v>0</v>
          </cell>
          <cell r="Z681">
            <v>1</v>
          </cell>
          <cell r="AA681">
            <v>0</v>
          </cell>
          <cell r="AB681">
            <v>5</v>
          </cell>
          <cell r="AC681">
            <v>0</v>
          </cell>
          <cell r="AD681">
            <v>0</v>
          </cell>
          <cell r="AE681">
            <v>0</v>
          </cell>
          <cell r="AF681">
            <v>43579</v>
          </cell>
          <cell r="AG681">
            <v>43579</v>
          </cell>
          <cell r="AH681">
            <v>0</v>
          </cell>
          <cell r="AI681" t="str">
            <v>0-1 día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1501.5</v>
          </cell>
          <cell r="AO681">
            <v>1</v>
          </cell>
        </row>
        <row r="682">
          <cell r="B682" t="str">
            <v>0C4X0064091</v>
          </cell>
          <cell r="C682" t="str">
            <v>0C4X006409</v>
          </cell>
          <cell r="D682" t="str">
            <v>ABR-19</v>
          </cell>
          <cell r="E682">
            <v>1</v>
          </cell>
          <cell r="F682" t="str">
            <v>2027909</v>
          </cell>
          <cell r="G682" t="str">
            <v>SR MANTENIMIENTO CORRECTIVO</v>
          </cell>
          <cell r="H682" t="str">
            <v>3658</v>
          </cell>
          <cell r="I682" t="str">
            <v>22/04/2019 13:05</v>
          </cell>
          <cell r="J682" t="str">
            <v>500080</v>
          </cell>
          <cell r="K682" t="str">
            <v>PITSS</v>
          </cell>
          <cell r="L682" t="str">
            <v>ASP</v>
          </cell>
          <cell r="M682" t="str">
            <v>INSTITUTO TECNOLOGICO Y DE ESTUDIOS SUPERIORES DE</v>
          </cell>
          <cell r="N682" t="str">
            <v>HEROICO COLEGIO MILITAR No 4700</v>
          </cell>
          <cell r="O682" t="str">
            <v>Chihuahua-CHIH</v>
          </cell>
          <cell r="P682">
            <v>0</v>
          </cell>
          <cell r="Q682" t="str">
            <v>INTERIOR</v>
          </cell>
          <cell r="R682">
            <v>294</v>
          </cell>
          <cell r="S682" t="str">
            <v>&gt;60</v>
          </cell>
          <cell r="T682" t="str">
            <v>A4 Mono MFPs</v>
          </cell>
          <cell r="U682" t="str">
            <v>A4</v>
          </cell>
          <cell r="V682" t="str">
            <v>Ciudad principal</v>
          </cell>
          <cell r="W682" t="str">
            <v>1-&gt;60</v>
          </cell>
          <cell r="X682">
            <v>1.05</v>
          </cell>
          <cell r="Y682">
            <v>750.75000000000011</v>
          </cell>
          <cell r="Z682">
            <v>1</v>
          </cell>
          <cell r="AA682">
            <v>0</v>
          </cell>
          <cell r="AB682">
            <v>5</v>
          </cell>
          <cell r="AC682">
            <v>0</v>
          </cell>
          <cell r="AD682">
            <v>0</v>
          </cell>
          <cell r="AE682">
            <v>0</v>
          </cell>
          <cell r="AF682">
            <v>43579</v>
          </cell>
          <cell r="AG682">
            <v>43579</v>
          </cell>
          <cell r="AH682">
            <v>0</v>
          </cell>
          <cell r="AI682" t="str">
            <v>0-1 día</v>
          </cell>
          <cell r="AJ682">
            <v>0</v>
          </cell>
          <cell r="AK682">
            <v>0</v>
          </cell>
          <cell r="AL682">
            <v>0</v>
          </cell>
          <cell r="AM682">
            <v>750.75000000000011</v>
          </cell>
          <cell r="AN682">
            <v>750.75</v>
          </cell>
          <cell r="AO682">
            <v>1</v>
          </cell>
        </row>
        <row r="683">
          <cell r="B683" t="str">
            <v>0XPN5483471</v>
          </cell>
          <cell r="C683" t="str">
            <v>0XPN548347</v>
          </cell>
          <cell r="D683" t="str">
            <v>ABR-19</v>
          </cell>
          <cell r="E683">
            <v>1</v>
          </cell>
          <cell r="F683" t="str">
            <v>2027665</v>
          </cell>
          <cell r="G683" t="str">
            <v>SR MANTENIMIENTO CORRECTIVO</v>
          </cell>
          <cell r="H683" t="str">
            <v>0570</v>
          </cell>
          <cell r="I683" t="str">
            <v>22/04/2019 09:13</v>
          </cell>
          <cell r="J683" t="str">
            <v>500056</v>
          </cell>
          <cell r="K683" t="str">
            <v>PITSS</v>
          </cell>
          <cell r="L683" t="str">
            <v>ASP</v>
          </cell>
          <cell r="M683" t="str">
            <v>OPERADORA OMX SA DE CV</v>
          </cell>
          <cell r="N683" t="str">
            <v>BLV HIDALGO Y FUENTE DE DIANA SN</v>
          </cell>
          <cell r="O683" t="str">
            <v>REYNOSA-TAM</v>
          </cell>
          <cell r="P683">
            <v>0</v>
          </cell>
          <cell r="Q683" t="str">
            <v>INTERIOR</v>
          </cell>
          <cell r="R683">
            <v>40</v>
          </cell>
          <cell r="S683" t="str">
            <v>Entre 31 y 60</v>
          </cell>
          <cell r="T683" t="str">
            <v>Entry Production Color Low/Mid</v>
          </cell>
          <cell r="U683" t="str">
            <v>Entry Production</v>
          </cell>
          <cell r="V683" t="str">
            <v>Ciudad principal</v>
          </cell>
          <cell r="W683" t="str">
            <v>3-Entre 31 y 60</v>
          </cell>
          <cell r="X683">
            <v>1.1000000000000001</v>
          </cell>
          <cell r="Y683">
            <v>1730.3000000000004</v>
          </cell>
          <cell r="Z683">
            <v>1</v>
          </cell>
          <cell r="AA683">
            <v>3.03</v>
          </cell>
          <cell r="AB683">
            <v>4</v>
          </cell>
          <cell r="AC683">
            <v>0.75749999999999995</v>
          </cell>
          <cell r="AD683">
            <v>0</v>
          </cell>
          <cell r="AE683">
            <v>0</v>
          </cell>
          <cell r="AF683">
            <v>43579</v>
          </cell>
          <cell r="AG683">
            <v>43579</v>
          </cell>
          <cell r="AH683">
            <v>0</v>
          </cell>
          <cell r="AI683" t="str">
            <v>0-1 día</v>
          </cell>
          <cell r="AJ683">
            <v>0</v>
          </cell>
          <cell r="AK683">
            <v>0</v>
          </cell>
          <cell r="AL683">
            <v>0</v>
          </cell>
          <cell r="AM683">
            <v>1730.3000000000004</v>
          </cell>
          <cell r="AN683">
            <v>1808.95</v>
          </cell>
          <cell r="AO683">
            <v>1</v>
          </cell>
        </row>
        <row r="684">
          <cell r="B684" t="str">
            <v>0XPN5466841</v>
          </cell>
          <cell r="C684" t="str">
            <v>0XPN546684</v>
          </cell>
          <cell r="D684" t="str">
            <v>ABR-19</v>
          </cell>
          <cell r="E684">
            <v>1</v>
          </cell>
          <cell r="F684" t="str">
            <v>2028579</v>
          </cell>
          <cell r="G684" t="str">
            <v>SR MANTENIMIENTO CORRECTIVO</v>
          </cell>
          <cell r="H684" t="str">
            <v>0560</v>
          </cell>
          <cell r="I684" t="str">
            <v>23/04/2019 17:21</v>
          </cell>
          <cell r="J684" t="str">
            <v>800110</v>
          </cell>
          <cell r="K684" t="str">
            <v>PITSS</v>
          </cell>
          <cell r="L684" t="str">
            <v>ASP</v>
          </cell>
          <cell r="M684" t="str">
            <v>OFFICE DEPOT DE MEXICO SA DE CV</v>
          </cell>
          <cell r="N684" t="str">
            <v>PASEO LAZARO CARDENAS 1655</v>
          </cell>
          <cell r="O684" t="str">
            <v>URUAPAN-MICH</v>
          </cell>
          <cell r="P684">
            <v>0</v>
          </cell>
          <cell r="Q684" t="str">
            <v>INTERIOR</v>
          </cell>
          <cell r="R684">
            <v>147</v>
          </cell>
          <cell r="S684" t="str">
            <v>&gt;60</v>
          </cell>
          <cell r="T684" t="str">
            <v>Entry Production Color Low/Mid</v>
          </cell>
          <cell r="U684" t="str">
            <v>Entry Production</v>
          </cell>
          <cell r="V684" t="str">
            <v>Ciudad principal</v>
          </cell>
          <cell r="W684" t="str">
            <v>3-&gt;60</v>
          </cell>
          <cell r="X684">
            <v>1.1499999999999999</v>
          </cell>
          <cell r="Y684">
            <v>1808.95</v>
          </cell>
          <cell r="Z684">
            <v>1</v>
          </cell>
          <cell r="AA684">
            <v>4.2300000000000004</v>
          </cell>
          <cell r="AB684">
            <v>4</v>
          </cell>
          <cell r="AC684">
            <v>1.0575000000000001</v>
          </cell>
          <cell r="AD684">
            <v>1.4375000000000027E-2</v>
          </cell>
          <cell r="AE684">
            <v>-22.611875000000044</v>
          </cell>
          <cell r="AF684">
            <v>43579</v>
          </cell>
          <cell r="AG684">
            <v>43579</v>
          </cell>
          <cell r="AH684">
            <v>0</v>
          </cell>
          <cell r="AI684" t="str">
            <v>0-1 día</v>
          </cell>
          <cell r="AJ684">
            <v>0</v>
          </cell>
          <cell r="AK684">
            <v>0</v>
          </cell>
          <cell r="AL684">
            <v>0</v>
          </cell>
          <cell r="AM684">
            <v>1808.95</v>
          </cell>
          <cell r="AN684">
            <v>1808.95</v>
          </cell>
          <cell r="AO684">
            <v>1</v>
          </cell>
        </row>
        <row r="685">
          <cell r="B685" t="str">
            <v>03AG8803501</v>
          </cell>
          <cell r="C685" t="str">
            <v>03AG880350</v>
          </cell>
          <cell r="D685" t="str">
            <v>ABR-19</v>
          </cell>
          <cell r="E685">
            <v>1</v>
          </cell>
          <cell r="F685" t="str">
            <v>2028841</v>
          </cell>
          <cell r="G685" t="str">
            <v>SR MANTENIMIENTO CORRECTIVO</v>
          </cell>
          <cell r="H685" t="str">
            <v>8075</v>
          </cell>
          <cell r="I685" t="str">
            <v>24/04/2019 09:03</v>
          </cell>
          <cell r="J685" t="str">
            <v>800192</v>
          </cell>
          <cell r="K685" t="str">
            <v>PITSS</v>
          </cell>
          <cell r="L685" t="str">
            <v>ASP</v>
          </cell>
          <cell r="M685" t="str">
            <v>OPERADORA OMX SA DE CV</v>
          </cell>
          <cell r="N685" t="str">
            <v>AV VALLE DE SAN ISIDRO 530</v>
          </cell>
          <cell r="O685" t="str">
            <v>ZAPOPAN-JAL</v>
          </cell>
          <cell r="P685">
            <v>0</v>
          </cell>
          <cell r="Q685" t="str">
            <v>INTERIOR</v>
          </cell>
          <cell r="R685">
            <v>78</v>
          </cell>
          <cell r="S685" t="str">
            <v>&gt;60</v>
          </cell>
          <cell r="T685" t="str">
            <v>Departmental Digital</v>
          </cell>
          <cell r="U685" t="str">
            <v>A3</v>
          </cell>
          <cell r="V685" t="str">
            <v>Ciudad principal</v>
          </cell>
          <cell r="W685" t="str">
            <v>2-&gt;60</v>
          </cell>
          <cell r="X685">
            <v>1.1000000000000001</v>
          </cell>
          <cell r="Y685">
            <v>1501.5000000000002</v>
          </cell>
          <cell r="Z685">
            <v>1</v>
          </cell>
          <cell r="AA685">
            <v>2.38</v>
          </cell>
          <cell r="AB685">
            <v>5</v>
          </cell>
          <cell r="AC685">
            <v>0.47599999999999998</v>
          </cell>
          <cell r="AD685">
            <v>0</v>
          </cell>
          <cell r="AE685">
            <v>0</v>
          </cell>
          <cell r="AF685">
            <v>43579</v>
          </cell>
          <cell r="AG685">
            <v>43579</v>
          </cell>
          <cell r="AH685">
            <v>0</v>
          </cell>
          <cell r="AI685" t="str">
            <v>0-1 día</v>
          </cell>
          <cell r="AJ685">
            <v>0</v>
          </cell>
          <cell r="AK685">
            <v>0</v>
          </cell>
          <cell r="AL685">
            <v>0</v>
          </cell>
          <cell r="AM685">
            <v>1501.5000000000002</v>
          </cell>
          <cell r="AN685">
            <v>1433.25</v>
          </cell>
          <cell r="AO685">
            <v>1</v>
          </cell>
        </row>
        <row r="686">
          <cell r="B686" t="str">
            <v>0A1H0205912</v>
          </cell>
          <cell r="C686" t="str">
            <v>0A1H020591</v>
          </cell>
          <cell r="D686" t="str">
            <v>ABR-19</v>
          </cell>
          <cell r="E686">
            <v>1</v>
          </cell>
          <cell r="F686" t="str">
            <v>2028929</v>
          </cell>
          <cell r="G686" t="str">
            <v>SR MANTENIMIENTO CORRECTIVO</v>
          </cell>
          <cell r="H686" t="str">
            <v>6705</v>
          </cell>
          <cell r="I686" t="str">
            <v>24/04/2019 11:11</v>
          </cell>
          <cell r="J686" t="str">
            <v>800074</v>
          </cell>
          <cell r="K686" t="str">
            <v>PITSS</v>
          </cell>
          <cell r="L686" t="str">
            <v>ASP</v>
          </cell>
          <cell r="M686" t="str">
            <v>OFFICE DEPOT DE MEXICO SA DE CV</v>
          </cell>
          <cell r="N686" t="str">
            <v>CALZ DE LA HUERTA 2799</v>
          </cell>
          <cell r="O686" t="str">
            <v>MORELIA-MICH</v>
          </cell>
          <cell r="P686">
            <v>0</v>
          </cell>
          <cell r="Q686" t="str">
            <v>INTERIOR</v>
          </cell>
          <cell r="R686">
            <v>6</v>
          </cell>
          <cell r="S686" t="str">
            <v>Entre 3 y 6</v>
          </cell>
          <cell r="T686" t="str">
            <v>WF Mono Systems and Legacy Color</v>
          </cell>
          <cell r="U686" t="str">
            <v>WF</v>
          </cell>
          <cell r="V686" t="str">
            <v>Ciudad principal</v>
          </cell>
          <cell r="W686" t="str">
            <v>3-Entre 3 y 6</v>
          </cell>
          <cell r="X686">
            <v>0.6</v>
          </cell>
          <cell r="Y686">
            <v>943.80000000000007</v>
          </cell>
          <cell r="Z686">
            <v>1</v>
          </cell>
          <cell r="AA686">
            <v>2.15</v>
          </cell>
          <cell r="AB686">
            <v>4</v>
          </cell>
          <cell r="AC686">
            <v>0.53749999999999998</v>
          </cell>
          <cell r="AD686">
            <v>0</v>
          </cell>
          <cell r="AE686">
            <v>0</v>
          </cell>
          <cell r="AF686">
            <v>43579</v>
          </cell>
          <cell r="AG686">
            <v>43579</v>
          </cell>
          <cell r="AH686">
            <v>0</v>
          </cell>
          <cell r="AI686" t="str">
            <v>0-1 día</v>
          </cell>
          <cell r="AJ686">
            <v>0</v>
          </cell>
          <cell r="AK686">
            <v>0</v>
          </cell>
          <cell r="AL686">
            <v>0</v>
          </cell>
          <cell r="AM686">
            <v>943.80000000000007</v>
          </cell>
          <cell r="AN686">
            <v>1808.95</v>
          </cell>
          <cell r="AO686">
            <v>2</v>
          </cell>
        </row>
        <row r="687">
          <cell r="B687" t="str">
            <v>03AG8799622</v>
          </cell>
          <cell r="C687" t="str">
            <v>03AG879962</v>
          </cell>
          <cell r="D687" t="str">
            <v>ABR-19</v>
          </cell>
          <cell r="E687">
            <v>1</v>
          </cell>
          <cell r="F687" t="str">
            <v>2028853</v>
          </cell>
          <cell r="G687" t="str">
            <v>SR MANTENIMIENTO CORRECTIVO</v>
          </cell>
          <cell r="H687" t="str">
            <v>8075</v>
          </cell>
          <cell r="I687" t="str">
            <v>24/04/2019 09:10</v>
          </cell>
          <cell r="J687" t="str">
            <v>500080</v>
          </cell>
          <cell r="K687" t="str">
            <v>PITSS</v>
          </cell>
          <cell r="L687" t="str">
            <v>ASP</v>
          </cell>
          <cell r="M687" t="str">
            <v>OPERADORA OMX SA DE CV</v>
          </cell>
          <cell r="N687" t="str">
            <v>HIPERPLAZA No 3300</v>
          </cell>
          <cell r="O687" t="str">
            <v>Chihuahua-CHIH</v>
          </cell>
          <cell r="P687">
            <v>0</v>
          </cell>
          <cell r="Q687" t="str">
            <v>INTERIOR</v>
          </cell>
          <cell r="R687">
            <v>16</v>
          </cell>
          <cell r="S687" t="str">
            <v>Entre 16 y 30</v>
          </cell>
          <cell r="T687" t="str">
            <v>Departmental Digital</v>
          </cell>
          <cell r="U687" t="str">
            <v>A3</v>
          </cell>
          <cell r="V687" t="str">
            <v>Ciudad principal</v>
          </cell>
          <cell r="W687" t="str">
            <v>2-Entre 16 y 30</v>
          </cell>
          <cell r="X687">
            <v>0.8</v>
          </cell>
          <cell r="Y687">
            <v>1092</v>
          </cell>
          <cell r="Z687">
            <v>1</v>
          </cell>
          <cell r="AA687">
            <v>2.08</v>
          </cell>
          <cell r="AB687">
            <v>5</v>
          </cell>
          <cell r="AC687">
            <v>0.41600000000000004</v>
          </cell>
          <cell r="AD687">
            <v>0</v>
          </cell>
          <cell r="AE687">
            <v>0</v>
          </cell>
          <cell r="AF687">
            <v>43579</v>
          </cell>
          <cell r="AG687">
            <v>43579</v>
          </cell>
          <cell r="AH687">
            <v>0</v>
          </cell>
          <cell r="AI687" t="str">
            <v>0-1 día</v>
          </cell>
          <cell r="AJ687">
            <v>0</v>
          </cell>
          <cell r="AK687">
            <v>0</v>
          </cell>
          <cell r="AL687">
            <v>0</v>
          </cell>
          <cell r="AM687">
            <v>1092</v>
          </cell>
          <cell r="AN687">
            <v>819</v>
          </cell>
          <cell r="AO687">
            <v>2</v>
          </cell>
        </row>
        <row r="688">
          <cell r="B688" t="str">
            <v>0EX92831181</v>
          </cell>
          <cell r="C688" t="str">
            <v>0EX9283118</v>
          </cell>
          <cell r="D688" t="str">
            <v>ABR-19</v>
          </cell>
          <cell r="E688">
            <v>1</v>
          </cell>
          <cell r="F688" t="str">
            <v>2028925</v>
          </cell>
          <cell r="G688" t="str">
            <v>SR MANTENIMIENTO CORRECTIVO</v>
          </cell>
          <cell r="H688" t="str">
            <v>5866</v>
          </cell>
          <cell r="I688" t="str">
            <v>24/04/2019 10:54</v>
          </cell>
          <cell r="J688" t="str">
            <v>800074</v>
          </cell>
          <cell r="K688" t="str">
            <v>PITSS</v>
          </cell>
          <cell r="L688" t="str">
            <v>ASP</v>
          </cell>
          <cell r="M688" t="str">
            <v>OFFICE DEPOT DE MEXICO SA DE CV</v>
          </cell>
          <cell r="N688" t="str">
            <v>CALZ DE LA HUERTA 2799</v>
          </cell>
          <cell r="O688" t="str">
            <v>MORELIA-MICH</v>
          </cell>
          <cell r="P688">
            <v>0</v>
          </cell>
          <cell r="Q688" t="str">
            <v>INTERIOR</v>
          </cell>
          <cell r="R688">
            <v>49</v>
          </cell>
          <cell r="S688" t="str">
            <v>Entre 31 y 60</v>
          </cell>
          <cell r="T688" t="str">
            <v>Departmental Digital</v>
          </cell>
          <cell r="U688" t="str">
            <v>A3</v>
          </cell>
          <cell r="V688" t="str">
            <v>Ciudad principal</v>
          </cell>
          <cell r="W688" t="str">
            <v>2-Entre 31 y 60</v>
          </cell>
          <cell r="X688">
            <v>1.05</v>
          </cell>
          <cell r="Y688">
            <v>1433.25</v>
          </cell>
          <cell r="Z688">
            <v>1</v>
          </cell>
          <cell r="AA688">
            <v>3.18</v>
          </cell>
          <cell r="AB688">
            <v>5</v>
          </cell>
          <cell r="AC688">
            <v>0.63600000000000001</v>
          </cell>
          <cell r="AD688">
            <v>0</v>
          </cell>
          <cell r="AE688">
            <v>0</v>
          </cell>
          <cell r="AF688">
            <v>43579</v>
          </cell>
          <cell r="AG688">
            <v>43579</v>
          </cell>
          <cell r="AH688">
            <v>0</v>
          </cell>
          <cell r="AI688" t="str">
            <v>0-1 día</v>
          </cell>
          <cell r="AJ688">
            <v>0</v>
          </cell>
          <cell r="AK688">
            <v>0</v>
          </cell>
          <cell r="AL688">
            <v>0</v>
          </cell>
          <cell r="AM688">
            <v>1433.25</v>
          </cell>
          <cell r="AN688">
            <v>1433.25</v>
          </cell>
          <cell r="AO688">
            <v>1</v>
          </cell>
        </row>
        <row r="689">
          <cell r="B689" t="str">
            <v>03AG8762201</v>
          </cell>
          <cell r="C689" t="str">
            <v>03AG876220</v>
          </cell>
          <cell r="D689" t="str">
            <v>ABR-19</v>
          </cell>
          <cell r="E689">
            <v>1</v>
          </cell>
          <cell r="F689" t="str">
            <v>2029023</v>
          </cell>
          <cell r="G689" t="str">
            <v>SR MANTENIMIENTO CORRECTIVO</v>
          </cell>
          <cell r="H689" t="str">
            <v>8075</v>
          </cell>
          <cell r="I689" t="str">
            <v>24/04/2019 12:48</v>
          </cell>
          <cell r="J689" t="str">
            <v>500158</v>
          </cell>
          <cell r="K689" t="str">
            <v>PITSS</v>
          </cell>
          <cell r="L689" t="str">
            <v>ASP</v>
          </cell>
          <cell r="M689" t="str">
            <v>DELPHI AUTOMOTIVE SYSTEMS S DE RL DE CV</v>
          </cell>
          <cell r="N689" t="str">
            <v>AV PRINCIPAL No 1420</v>
          </cell>
          <cell r="O689" t="str">
            <v>Ciudad Juarez-CHIH</v>
          </cell>
          <cell r="P689">
            <v>0</v>
          </cell>
          <cell r="Q689" t="str">
            <v>INTERIOR</v>
          </cell>
          <cell r="R689">
            <v>47</v>
          </cell>
          <cell r="S689" t="str">
            <v>Entre 31 y 60</v>
          </cell>
          <cell r="T689" t="str">
            <v>Departmental Digital</v>
          </cell>
          <cell r="U689" t="str">
            <v>A3</v>
          </cell>
          <cell r="V689" t="str">
            <v>Ciudad principal</v>
          </cell>
          <cell r="W689" t="str">
            <v>2-Entre 31 y 60</v>
          </cell>
          <cell r="X689">
            <v>1.05</v>
          </cell>
          <cell r="Y689">
            <v>1433.25</v>
          </cell>
          <cell r="Z689">
            <v>1</v>
          </cell>
          <cell r="AA689">
            <v>1.78</v>
          </cell>
          <cell r="AB689">
            <v>5</v>
          </cell>
          <cell r="AC689">
            <v>0.35599999999999998</v>
          </cell>
          <cell r="AD689">
            <v>0</v>
          </cell>
          <cell r="AE689">
            <v>0</v>
          </cell>
          <cell r="AF689">
            <v>43579</v>
          </cell>
          <cell r="AG689">
            <v>43579</v>
          </cell>
          <cell r="AH689">
            <v>0</v>
          </cell>
          <cell r="AI689" t="str">
            <v>0-1 día</v>
          </cell>
          <cell r="AJ689">
            <v>0</v>
          </cell>
          <cell r="AK689">
            <v>0</v>
          </cell>
          <cell r="AL689">
            <v>0</v>
          </cell>
          <cell r="AM689">
            <v>1433.25</v>
          </cell>
          <cell r="AN689">
            <v>687.75</v>
          </cell>
          <cell r="AO689">
            <v>1</v>
          </cell>
        </row>
        <row r="690">
          <cell r="B690" t="str">
            <v>0B2R0910162</v>
          </cell>
          <cell r="C690" t="str">
            <v>0B2R091016</v>
          </cell>
          <cell r="D690" t="str">
            <v>ABR-19</v>
          </cell>
          <cell r="E690">
            <v>1</v>
          </cell>
          <cell r="F690" t="str">
            <v>2028895</v>
          </cell>
          <cell r="G690" t="str">
            <v>SR MANTENIMIENTO CORRECTIVO</v>
          </cell>
          <cell r="H690" t="str">
            <v>8680</v>
          </cell>
          <cell r="I690" t="str">
            <v>24/04/2019 10:06</v>
          </cell>
          <cell r="J690" t="str">
            <v>500083</v>
          </cell>
          <cell r="K690" t="str">
            <v>PITSS</v>
          </cell>
          <cell r="L690" t="str">
            <v>ASP</v>
          </cell>
          <cell r="M690" t="str">
            <v>GALAZ YAMAZAKI RUIZ URQUIZA SC</v>
          </cell>
          <cell r="N690" t="str">
            <v>AV JUAREZ No 1102 PISO 40</v>
          </cell>
          <cell r="O690" t="str">
            <v>Monterrey-NL</v>
          </cell>
          <cell r="P690">
            <v>0</v>
          </cell>
          <cell r="Q690" t="str">
            <v>INTERIOR</v>
          </cell>
          <cell r="R690">
            <v>22</v>
          </cell>
          <cell r="S690" t="str">
            <v>Entre 16 y 30</v>
          </cell>
          <cell r="T690" t="str">
            <v>Entry Production Color Low/Mid</v>
          </cell>
          <cell r="U690" t="str">
            <v>Entry Production</v>
          </cell>
          <cell r="V690" t="str">
            <v>Ciudad principal</v>
          </cell>
          <cell r="W690" t="str">
            <v>3-Entre 16 y 30</v>
          </cell>
          <cell r="X690">
            <v>1.05</v>
          </cell>
          <cell r="Y690">
            <v>1651.6500000000003</v>
          </cell>
          <cell r="Z690">
            <v>1</v>
          </cell>
          <cell r="AA690">
            <v>4.05</v>
          </cell>
          <cell r="AB690">
            <v>4</v>
          </cell>
          <cell r="AC690">
            <v>1.0125</v>
          </cell>
          <cell r="AD690">
            <v>3.1249999999999889E-3</v>
          </cell>
          <cell r="AE690">
            <v>-4.9156249999999835</v>
          </cell>
          <cell r="AF690">
            <v>43579</v>
          </cell>
          <cell r="AG690">
            <v>43579</v>
          </cell>
          <cell r="AH690">
            <v>0</v>
          </cell>
          <cell r="AI690" t="str">
            <v>0-1 día</v>
          </cell>
          <cell r="AJ690">
            <v>0</v>
          </cell>
          <cell r="AK690">
            <v>0</v>
          </cell>
          <cell r="AL690">
            <v>0</v>
          </cell>
          <cell r="AM690">
            <v>1651.6500000000003</v>
          </cell>
          <cell r="AN690">
            <v>1808.95</v>
          </cell>
          <cell r="AO690">
            <v>2</v>
          </cell>
        </row>
        <row r="691">
          <cell r="B691" t="str">
            <v>0C4X0086361</v>
          </cell>
          <cell r="C691" t="str">
            <v>0C4X008636</v>
          </cell>
          <cell r="D691" t="str">
            <v>ABR-19</v>
          </cell>
          <cell r="E691">
            <v>1</v>
          </cell>
          <cell r="F691" t="str">
            <v>2029045</v>
          </cell>
          <cell r="G691" t="str">
            <v>SR MANTENIMIENTO CORRECTIVO</v>
          </cell>
          <cell r="H691" t="str">
            <v>3658</v>
          </cell>
          <cell r="I691" t="str">
            <v>24/04/2019 13:25</v>
          </cell>
          <cell r="J691" t="str">
            <v>800187</v>
          </cell>
          <cell r="K691" t="str">
            <v>PITSS</v>
          </cell>
          <cell r="L691" t="str">
            <v>ASP</v>
          </cell>
          <cell r="M691" t="str">
            <v>RADIOMOVIL DIPSA SA DE CV</v>
          </cell>
          <cell r="N691" t="str">
            <v>EPIGMENIO GONZALEZ 2</v>
          </cell>
          <cell r="O691" t="str">
            <v>QUERETARO-QRO</v>
          </cell>
          <cell r="P691">
            <v>0</v>
          </cell>
          <cell r="Q691" t="str">
            <v>INTERIOR</v>
          </cell>
          <cell r="R691">
            <v>93</v>
          </cell>
          <cell r="S691" t="str">
            <v>&gt;60</v>
          </cell>
          <cell r="T691" t="str">
            <v>A4 Mono MFPs</v>
          </cell>
          <cell r="U691" t="str">
            <v>A4</v>
          </cell>
          <cell r="V691" t="str">
            <v>Ciudad principal</v>
          </cell>
          <cell r="W691" t="str">
            <v>1-&gt;60</v>
          </cell>
          <cell r="X691">
            <v>1.05</v>
          </cell>
          <cell r="Y691">
            <v>750.75000000000011</v>
          </cell>
          <cell r="Z691">
            <v>1</v>
          </cell>
          <cell r="AA691">
            <v>1</v>
          </cell>
          <cell r="AB691">
            <v>5</v>
          </cell>
          <cell r="AC691">
            <v>0.2</v>
          </cell>
          <cell r="AD691">
            <v>0</v>
          </cell>
          <cell r="AE691">
            <v>0</v>
          </cell>
          <cell r="AF691">
            <v>43579</v>
          </cell>
          <cell r="AG691">
            <v>43579</v>
          </cell>
          <cell r="AH691">
            <v>0</v>
          </cell>
          <cell r="AI691" t="str">
            <v>0-1 día</v>
          </cell>
          <cell r="AJ691">
            <v>0</v>
          </cell>
          <cell r="AK691">
            <v>0</v>
          </cell>
          <cell r="AL691">
            <v>0</v>
          </cell>
          <cell r="AM691">
            <v>750.75000000000011</v>
          </cell>
          <cell r="AN691">
            <v>750.75</v>
          </cell>
          <cell r="AO691">
            <v>1</v>
          </cell>
        </row>
        <row r="692">
          <cell r="B692" t="str">
            <v>0Y4X8206941</v>
          </cell>
          <cell r="C692" t="str">
            <v>0Y4X820694</v>
          </cell>
          <cell r="D692" t="str">
            <v>ABR-19</v>
          </cell>
          <cell r="E692">
            <v>1</v>
          </cell>
          <cell r="F692" t="str">
            <v>2025271</v>
          </cell>
          <cell r="G692" t="str">
            <v>SR MANTENIMIENTO CORRECTIVO</v>
          </cell>
          <cell r="H692" t="str">
            <v>8045</v>
          </cell>
          <cell r="I692" t="str">
            <v>15/04/2019 16:23</v>
          </cell>
          <cell r="J692" t="str">
            <v>500161</v>
          </cell>
          <cell r="K692" t="str">
            <v>PITSS</v>
          </cell>
          <cell r="L692" t="str">
            <v>ASP</v>
          </cell>
          <cell r="M692" t="str">
            <v>DELPHI DIESEL SYSTEMS S DE RL DE CV</v>
          </cell>
          <cell r="N692" t="str">
            <v>AV DE LAS INDUSTRIAS No 4907</v>
          </cell>
          <cell r="O692" t="str">
            <v>Chihuahua-CHIH</v>
          </cell>
          <cell r="P692">
            <v>0</v>
          </cell>
          <cell r="Q692" t="str">
            <v>INTERIOR</v>
          </cell>
          <cell r="R692">
            <v>38</v>
          </cell>
          <cell r="S692" t="str">
            <v>Entre 31 y 60</v>
          </cell>
          <cell r="T692" t="str">
            <v>Office Digital</v>
          </cell>
          <cell r="U692" t="str">
            <v>A3</v>
          </cell>
          <cell r="V692" t="str">
            <v>Ciudad principal</v>
          </cell>
          <cell r="W692" t="str">
            <v>2-Entre 31 y 60</v>
          </cell>
          <cell r="X692">
            <v>1.05</v>
          </cell>
          <cell r="Y692">
            <v>1433.25</v>
          </cell>
          <cell r="Z692">
            <v>1</v>
          </cell>
          <cell r="AA692">
            <v>1.1200000000000001</v>
          </cell>
          <cell r="AB692">
            <v>5</v>
          </cell>
          <cell r="AC692">
            <v>0.22400000000000003</v>
          </cell>
          <cell r="AD692">
            <v>0</v>
          </cell>
          <cell r="AE692">
            <v>0</v>
          </cell>
          <cell r="AF692">
            <v>43579</v>
          </cell>
          <cell r="AG692">
            <v>43579</v>
          </cell>
          <cell r="AH692">
            <v>0</v>
          </cell>
          <cell r="AI692" t="str">
            <v>0-1 día</v>
          </cell>
          <cell r="AJ692">
            <v>0</v>
          </cell>
          <cell r="AK692">
            <v>0</v>
          </cell>
          <cell r="AL692">
            <v>0</v>
          </cell>
          <cell r="AM692">
            <v>1433.25</v>
          </cell>
          <cell r="AN692">
            <v>1433.25</v>
          </cell>
          <cell r="AO692">
            <v>1</v>
          </cell>
        </row>
        <row r="693">
          <cell r="B693" t="str">
            <v>0LX58255901</v>
          </cell>
          <cell r="C693" t="str">
            <v>0LX5825590</v>
          </cell>
          <cell r="D693" t="str">
            <v>ABR-19</v>
          </cell>
          <cell r="E693">
            <v>1</v>
          </cell>
          <cell r="F693" t="str">
            <v>2023021</v>
          </cell>
          <cell r="G693" t="str">
            <v>SR MANTENIMIENTO CORRECTIVO</v>
          </cell>
          <cell r="H693" t="str">
            <v>7225</v>
          </cell>
          <cell r="I693" t="str">
            <v>10/04/2019 12:22</v>
          </cell>
          <cell r="J693" t="str">
            <v>500156</v>
          </cell>
          <cell r="K693" t="str">
            <v>PITSS</v>
          </cell>
          <cell r="L693" t="str">
            <v>ASP</v>
          </cell>
          <cell r="M693" t="str">
            <v>TECNOLOGIA DE ILUMINACION AUTOMOTRIZ SA DE CV</v>
          </cell>
          <cell r="N693" t="str">
            <v>AV HERMANOS ESCOBAR No 6965 ESQ RAFAEL PEREZ SERNA</v>
          </cell>
          <cell r="O693" t="str">
            <v>Ciudad Juarez-CHIH</v>
          </cell>
          <cell r="P693">
            <v>0</v>
          </cell>
          <cell r="Q693" t="str">
            <v>INTERIOR</v>
          </cell>
          <cell r="R693">
            <v>155</v>
          </cell>
          <cell r="S693" t="str">
            <v>&gt;60</v>
          </cell>
          <cell r="T693" t="str">
            <v>A3 Office Color Laser MFPs</v>
          </cell>
          <cell r="U693" t="str">
            <v>A3</v>
          </cell>
          <cell r="V693" t="str">
            <v>Ciudad principal</v>
          </cell>
          <cell r="W693" t="str">
            <v>2-&gt;60</v>
          </cell>
          <cell r="X693">
            <v>1.1000000000000001</v>
          </cell>
          <cell r="Y693">
            <v>1501.5000000000002</v>
          </cell>
          <cell r="Z693">
            <v>1</v>
          </cell>
          <cell r="AA693">
            <v>0.13</v>
          </cell>
          <cell r="AB693">
            <v>5</v>
          </cell>
          <cell r="AC693">
            <v>2.6000000000000002E-2</v>
          </cell>
          <cell r="AD693">
            <v>0</v>
          </cell>
          <cell r="AE693">
            <v>0</v>
          </cell>
          <cell r="AF693">
            <v>43579</v>
          </cell>
          <cell r="AG693">
            <v>43579</v>
          </cell>
          <cell r="AH693">
            <v>0</v>
          </cell>
          <cell r="AI693" t="str">
            <v>0-1 día</v>
          </cell>
          <cell r="AJ693">
            <v>0</v>
          </cell>
          <cell r="AK693">
            <v>0</v>
          </cell>
          <cell r="AL693">
            <v>0</v>
          </cell>
          <cell r="AM693">
            <v>1501.5000000000002</v>
          </cell>
          <cell r="AN693">
            <v>1501.5</v>
          </cell>
          <cell r="AO693">
            <v>1</v>
          </cell>
        </row>
        <row r="694">
          <cell r="B694" t="str">
            <v>0BG10013611</v>
          </cell>
          <cell r="C694" t="str">
            <v>0BG1001361</v>
          </cell>
          <cell r="D694" t="str">
            <v>ABR-19</v>
          </cell>
          <cell r="E694">
            <v>1</v>
          </cell>
          <cell r="F694" t="str">
            <v>2028321</v>
          </cell>
          <cell r="G694" t="str">
            <v>SR MANTENIMIENTO CORRECTIVO</v>
          </cell>
          <cell r="H694" t="str">
            <v>4326</v>
          </cell>
          <cell r="I694" t="str">
            <v>23/04/2019 10:23</v>
          </cell>
          <cell r="J694" t="str">
            <v>500157</v>
          </cell>
          <cell r="K694" t="str">
            <v>PITSS</v>
          </cell>
          <cell r="L694" t="str">
            <v>ASP</v>
          </cell>
          <cell r="M694" t="str">
            <v>DELPHI AUTOMOTIVE SYSTEMS S DE RL DE CV</v>
          </cell>
          <cell r="N694" t="str">
            <v>RAFAEL PEREZ SERNA Y HENRY DUNANT</v>
          </cell>
          <cell r="O694" t="str">
            <v>CIUDAD JUAREZ-CHIH</v>
          </cell>
          <cell r="P694">
            <v>0</v>
          </cell>
          <cell r="Q694" t="str">
            <v>INTERIOR</v>
          </cell>
          <cell r="R694">
            <v>39</v>
          </cell>
          <cell r="S694" t="str">
            <v>Entre 31 y 60</v>
          </cell>
          <cell r="T694" t="str">
            <v>Light Production Digital Business</v>
          </cell>
          <cell r="U694" t="str">
            <v>Entry Production</v>
          </cell>
          <cell r="V694" t="str">
            <v>Ciudad principal</v>
          </cell>
          <cell r="W694" t="str">
            <v>3-Entre 31 y 60</v>
          </cell>
          <cell r="X694">
            <v>1.1000000000000001</v>
          </cell>
          <cell r="Y694">
            <v>1730.3000000000004</v>
          </cell>
          <cell r="Z694">
            <v>1</v>
          </cell>
          <cell r="AA694">
            <v>0.62</v>
          </cell>
          <cell r="AB694">
            <v>4</v>
          </cell>
          <cell r="AC694">
            <v>0.155</v>
          </cell>
          <cell r="AD694">
            <v>0</v>
          </cell>
          <cell r="AE694">
            <v>0</v>
          </cell>
          <cell r="AF694">
            <v>43579</v>
          </cell>
          <cell r="AG694">
            <v>43579</v>
          </cell>
          <cell r="AH694">
            <v>0</v>
          </cell>
          <cell r="AI694" t="str">
            <v>0-1 día</v>
          </cell>
          <cell r="AJ694">
            <v>0</v>
          </cell>
          <cell r="AK694">
            <v>0</v>
          </cell>
          <cell r="AL694">
            <v>0</v>
          </cell>
          <cell r="AM694">
            <v>1730.3000000000004</v>
          </cell>
          <cell r="AN694">
            <v>1730.3</v>
          </cell>
          <cell r="AO694">
            <v>1</v>
          </cell>
        </row>
        <row r="695">
          <cell r="B695" t="str">
            <v>0BG29403701</v>
          </cell>
          <cell r="C695" t="str">
            <v>0BG2940370</v>
          </cell>
          <cell r="D695" t="str">
            <v>ABR-19</v>
          </cell>
          <cell r="E695">
            <v>1</v>
          </cell>
          <cell r="F695" t="str">
            <v>2018023</v>
          </cell>
          <cell r="G695" t="str">
            <v>SR MANTENIMIENTO CORRECTIVO</v>
          </cell>
          <cell r="H695" t="str">
            <v>4395</v>
          </cell>
          <cell r="I695" t="str">
            <v>01/04/2019 10:40</v>
          </cell>
          <cell r="J695" t="str">
            <v>500156</v>
          </cell>
          <cell r="K695" t="str">
            <v>PITSS</v>
          </cell>
          <cell r="L695" t="str">
            <v>ASP</v>
          </cell>
          <cell r="M695" t="str">
            <v>OFFICE DEPOT DE MEXICO SA DE CV</v>
          </cell>
          <cell r="N695" t="str">
            <v>AV EJERCITO NAL NUM 2926 ESQ JACARANDAS</v>
          </cell>
          <cell r="O695" t="str">
            <v>CIUDAD JUAREZ-CHIH</v>
          </cell>
          <cell r="P695">
            <v>0</v>
          </cell>
          <cell r="Q695" t="str">
            <v>INTERIOR</v>
          </cell>
          <cell r="R695">
            <v>12</v>
          </cell>
          <cell r="S695" t="str">
            <v>Entre 7 y 15</v>
          </cell>
          <cell r="T695" t="str">
            <v>Light Production Digital Business</v>
          </cell>
          <cell r="U695" t="str">
            <v>Entry Production</v>
          </cell>
          <cell r="V695" t="str">
            <v>Ciudad principal</v>
          </cell>
          <cell r="W695" t="str">
            <v>3-Entre 7 y 15</v>
          </cell>
          <cell r="X695">
            <v>0.8</v>
          </cell>
          <cell r="Y695">
            <v>1258.4000000000003</v>
          </cell>
          <cell r="Z695">
            <v>1</v>
          </cell>
          <cell r="AA695">
            <v>2.33</v>
          </cell>
          <cell r="AB695">
            <v>4</v>
          </cell>
          <cell r="AC695">
            <v>0.58250000000000002</v>
          </cell>
          <cell r="AD695">
            <v>0</v>
          </cell>
          <cell r="AE695">
            <v>0</v>
          </cell>
          <cell r="AF695">
            <v>43579</v>
          </cell>
          <cell r="AG695">
            <v>43579</v>
          </cell>
          <cell r="AH695">
            <v>0</v>
          </cell>
          <cell r="AI695" t="str">
            <v>0-1 día</v>
          </cell>
          <cell r="AJ695">
            <v>0</v>
          </cell>
          <cell r="AK695">
            <v>0</v>
          </cell>
          <cell r="AL695">
            <v>0</v>
          </cell>
          <cell r="AM695">
            <v>1258.4000000000003</v>
          </cell>
          <cell r="AN695">
            <v>943.8</v>
          </cell>
          <cell r="AO695">
            <v>1</v>
          </cell>
        </row>
        <row r="696">
          <cell r="B696" t="str">
            <v>0A1H0211151</v>
          </cell>
          <cell r="C696" t="str">
            <v>0A1H021115</v>
          </cell>
          <cell r="D696" t="str">
            <v>ABR-19</v>
          </cell>
          <cell r="E696">
            <v>1</v>
          </cell>
          <cell r="F696" t="str">
            <v>2025571</v>
          </cell>
          <cell r="G696" t="str">
            <v>SR MANTENIMIENTO CORRECTIVO</v>
          </cell>
          <cell r="H696" t="str">
            <v>6705</v>
          </cell>
          <cell r="I696" t="str">
            <v>16/04/2019 10:57</v>
          </cell>
          <cell r="J696" t="str">
            <v>500168</v>
          </cell>
          <cell r="K696" t="str">
            <v>PITSS</v>
          </cell>
          <cell r="L696" t="str">
            <v>ASP</v>
          </cell>
          <cell r="M696" t="str">
            <v>OFFICE DEPOT DE MEXICO SA DE CV</v>
          </cell>
          <cell r="N696" t="str">
            <v>AV HEROICO COLEGIO MILITAR 114</v>
          </cell>
          <cell r="O696" t="str">
            <v>PIEDRAS NEGRAS-COAH</v>
          </cell>
          <cell r="P696">
            <v>0</v>
          </cell>
          <cell r="Q696" t="str">
            <v>INTERIOR</v>
          </cell>
          <cell r="R696">
            <v>50</v>
          </cell>
          <cell r="S696" t="str">
            <v>Entre 31 y 60</v>
          </cell>
          <cell r="T696" t="str">
            <v>WF Mono Systems and Legacy Color</v>
          </cell>
          <cell r="U696" t="str">
            <v>WF</v>
          </cell>
          <cell r="V696" t="str">
            <v>Ciudad principal</v>
          </cell>
          <cell r="W696" t="str">
            <v>3-Entre 31 y 60</v>
          </cell>
          <cell r="X696">
            <v>1.1000000000000001</v>
          </cell>
          <cell r="Y696">
            <v>1730.3000000000004</v>
          </cell>
          <cell r="Z696">
            <v>1</v>
          </cell>
          <cell r="AA696">
            <v>3.2</v>
          </cell>
          <cell r="AB696">
            <v>4</v>
          </cell>
          <cell r="AC696">
            <v>0.8</v>
          </cell>
          <cell r="AD696">
            <v>0</v>
          </cell>
          <cell r="AE696">
            <v>0</v>
          </cell>
          <cell r="AF696">
            <v>43579</v>
          </cell>
          <cell r="AG696">
            <v>43579</v>
          </cell>
          <cell r="AH696">
            <v>0</v>
          </cell>
          <cell r="AI696" t="str">
            <v>0-1 día</v>
          </cell>
          <cell r="AJ696">
            <v>0</v>
          </cell>
          <cell r="AK696">
            <v>0</v>
          </cell>
          <cell r="AL696">
            <v>0</v>
          </cell>
          <cell r="AM696">
            <v>1730.3000000000004</v>
          </cell>
          <cell r="AN696">
            <v>1730.3</v>
          </cell>
          <cell r="AO696">
            <v>1</v>
          </cell>
        </row>
        <row r="697">
          <cell r="B697" t="str">
            <v>0AGD4619191</v>
          </cell>
          <cell r="C697" t="str">
            <v>0AGD461919</v>
          </cell>
          <cell r="D697" t="str">
            <v>ABR-19</v>
          </cell>
          <cell r="E697">
            <v>1</v>
          </cell>
          <cell r="F697" t="str">
            <v>2028831</v>
          </cell>
          <cell r="G697" t="str">
            <v>SR MANTENIMIENTO CORRECTIVO</v>
          </cell>
          <cell r="H697" t="str">
            <v>6203</v>
          </cell>
          <cell r="I697" t="str">
            <v>24/04/2019 08:49</v>
          </cell>
          <cell r="J697" t="str">
            <v>800183</v>
          </cell>
          <cell r="K697" t="str">
            <v>PITSS</v>
          </cell>
          <cell r="L697" t="str">
            <v>ASP</v>
          </cell>
          <cell r="M697" t="str">
            <v>IMPULSORA MEXICANA DE TELECOMUNICACIONES SA DE CV</v>
          </cell>
          <cell r="N697" t="str">
            <v>PEDRO MORENO 1401</v>
          </cell>
          <cell r="O697" t="str">
            <v>Guadalajara-JAL</v>
          </cell>
          <cell r="P697">
            <v>0</v>
          </cell>
          <cell r="Q697" t="str">
            <v>INTERIOR</v>
          </cell>
          <cell r="R697">
            <v>49</v>
          </cell>
          <cell r="S697" t="str">
            <v>Entre 31 y 60</v>
          </cell>
          <cell r="T697" t="str">
            <v>WF Mono Systems and Legacy Color</v>
          </cell>
          <cell r="U697" t="str">
            <v>WF</v>
          </cell>
          <cell r="V697" t="str">
            <v>Ciudad principal</v>
          </cell>
          <cell r="W697" t="str">
            <v>3-Entre 31 y 60</v>
          </cell>
          <cell r="X697">
            <v>1.1000000000000001</v>
          </cell>
          <cell r="Y697">
            <v>1730.3000000000004</v>
          </cell>
          <cell r="Z697">
            <v>1</v>
          </cell>
          <cell r="AA697">
            <v>0.68</v>
          </cell>
          <cell r="AB697">
            <v>4</v>
          </cell>
          <cell r="AC697">
            <v>0.17</v>
          </cell>
          <cell r="AD697">
            <v>0</v>
          </cell>
          <cell r="AE697">
            <v>0</v>
          </cell>
          <cell r="AF697">
            <v>43579</v>
          </cell>
          <cell r="AG697">
            <v>43579</v>
          </cell>
          <cell r="AH697">
            <v>0</v>
          </cell>
          <cell r="AI697" t="str">
            <v>0-1 día</v>
          </cell>
          <cell r="AJ697">
            <v>0</v>
          </cell>
          <cell r="AK697">
            <v>0</v>
          </cell>
          <cell r="AL697">
            <v>0</v>
          </cell>
          <cell r="AM697">
            <v>1730.3000000000004</v>
          </cell>
          <cell r="AN697">
            <v>1730.3</v>
          </cell>
          <cell r="AO697">
            <v>1</v>
          </cell>
        </row>
        <row r="698">
          <cell r="B698" t="str">
            <v>0BPB1106532</v>
          </cell>
          <cell r="C698" t="str">
            <v>0BPB110653</v>
          </cell>
          <cell r="D698" t="str">
            <v>ABR-19</v>
          </cell>
          <cell r="E698">
            <v>1</v>
          </cell>
          <cell r="F698" t="str">
            <v>2028273</v>
          </cell>
          <cell r="G698" t="str">
            <v>SR MANTENIMIENTO CORRECTIVO</v>
          </cell>
          <cell r="H698" t="str">
            <v>4495</v>
          </cell>
          <cell r="I698" t="str">
            <v>23/04/2019 09:24</v>
          </cell>
          <cell r="J698" t="str">
            <v>800192</v>
          </cell>
          <cell r="K698" t="str">
            <v>PITSS</v>
          </cell>
          <cell r="L698" t="str">
            <v>ASP</v>
          </cell>
          <cell r="M698" t="str">
            <v>COMPUTER FORMS SA DE CV</v>
          </cell>
          <cell r="N698" t="str">
            <v>KM 9 CARRETERA A EL CASTILLO</v>
          </cell>
          <cell r="O698" t="str">
            <v>Jalisco-JAL</v>
          </cell>
          <cell r="P698">
            <v>0</v>
          </cell>
          <cell r="Q698" t="str">
            <v>INTERIOR</v>
          </cell>
          <cell r="R698">
            <v>41</v>
          </cell>
          <cell r="S698" t="str">
            <v>Entre 31 y 60</v>
          </cell>
          <cell r="T698" t="str">
            <v>CF Mono</v>
          </cell>
          <cell r="U698" t="str">
            <v>High Production</v>
          </cell>
          <cell r="V698" t="str">
            <v>Ciudad principal</v>
          </cell>
          <cell r="W698" t="str">
            <v>4-Entre 31 y 60</v>
          </cell>
          <cell r="X698">
            <v>1.1499999999999999</v>
          </cell>
          <cell r="Y698">
            <v>2466.75</v>
          </cell>
          <cell r="Z698">
            <v>1</v>
          </cell>
          <cell r="AA698">
            <v>5.2</v>
          </cell>
          <cell r="AB698">
            <v>3</v>
          </cell>
          <cell r="AC698">
            <v>1.7333333333333334</v>
          </cell>
          <cell r="AD698">
            <v>0.18333333333333335</v>
          </cell>
          <cell r="AE698">
            <v>-393.25000000000006</v>
          </cell>
          <cell r="AF698">
            <v>43579</v>
          </cell>
          <cell r="AG698">
            <v>43580</v>
          </cell>
          <cell r="AH698">
            <v>1</v>
          </cell>
          <cell r="AI698" t="str">
            <v>0-1 día</v>
          </cell>
          <cell r="AJ698">
            <v>0</v>
          </cell>
          <cell r="AK698">
            <v>0</v>
          </cell>
          <cell r="AL698">
            <v>0</v>
          </cell>
          <cell r="AM698">
            <v>2466.75</v>
          </cell>
          <cell r="AN698">
            <v>0</v>
          </cell>
          <cell r="AO698">
            <v>2</v>
          </cell>
        </row>
        <row r="699">
          <cell r="B699" t="str">
            <v>0XLT9935091</v>
          </cell>
          <cell r="C699" t="str">
            <v>0XLT993509</v>
          </cell>
          <cell r="D699" t="str">
            <v>ABR-19</v>
          </cell>
          <cell r="E699">
            <v>1</v>
          </cell>
          <cell r="F699" t="str">
            <v>2028865</v>
          </cell>
          <cell r="G699" t="str">
            <v>SR MANTENIMIENTO CORRECTIVO</v>
          </cell>
          <cell r="H699" t="str">
            <v>4603</v>
          </cell>
          <cell r="I699" t="str">
            <v>24/04/2019 09:29</v>
          </cell>
          <cell r="J699" t="str">
            <v>500159</v>
          </cell>
          <cell r="K699" t="str">
            <v>PITSS</v>
          </cell>
          <cell r="L699" t="str">
            <v>ASP</v>
          </cell>
          <cell r="M699" t="str">
            <v>HONEYWELL AUTOMOTIVE DE MEXICO S DE RL DE CV</v>
          </cell>
          <cell r="N699" t="str">
            <v>CRISTOBAL COLON 11364</v>
          </cell>
          <cell r="O699" t="str">
            <v>CHIHUAHUA-CHIH</v>
          </cell>
          <cell r="P699">
            <v>0</v>
          </cell>
          <cell r="Q699" t="str">
            <v>INTERIOR</v>
          </cell>
          <cell r="R699">
            <v>440</v>
          </cell>
          <cell r="S699" t="str">
            <v>&gt;60</v>
          </cell>
          <cell r="T699" t="str">
            <v>Entry Mono Printers</v>
          </cell>
          <cell r="U699" t="str">
            <v>A4</v>
          </cell>
          <cell r="V699" t="str">
            <v>Ciudad principal</v>
          </cell>
          <cell r="W699" t="str">
            <v>1-&gt;60</v>
          </cell>
          <cell r="X699">
            <v>1.05</v>
          </cell>
          <cell r="Y699">
            <v>750.75000000000011</v>
          </cell>
          <cell r="Z699">
            <v>1</v>
          </cell>
          <cell r="AA699">
            <v>0</v>
          </cell>
          <cell r="AB699">
            <v>5</v>
          </cell>
          <cell r="AC699">
            <v>0</v>
          </cell>
          <cell r="AD699">
            <v>0</v>
          </cell>
          <cell r="AE699">
            <v>0</v>
          </cell>
          <cell r="AF699">
            <v>43579</v>
          </cell>
          <cell r="AG699">
            <v>43580</v>
          </cell>
          <cell r="AH699">
            <v>1</v>
          </cell>
          <cell r="AI699" t="str">
            <v>0-1 día</v>
          </cell>
          <cell r="AJ699">
            <v>0</v>
          </cell>
          <cell r="AK699">
            <v>0</v>
          </cell>
          <cell r="AL699">
            <v>0</v>
          </cell>
          <cell r="AM699">
            <v>750.75000000000011</v>
          </cell>
          <cell r="AN699">
            <v>750.75</v>
          </cell>
          <cell r="AO699">
            <v>1</v>
          </cell>
        </row>
        <row r="700">
          <cell r="B700" t="str">
            <v>0Y4X8424811</v>
          </cell>
          <cell r="C700" t="str">
            <v>0Y4X842481</v>
          </cell>
          <cell r="D700" t="str">
            <v>ABR-19</v>
          </cell>
          <cell r="E700">
            <v>1</v>
          </cell>
          <cell r="F700" t="str">
            <v>2027941</v>
          </cell>
          <cell r="G700" t="str">
            <v>SR MANTENIMIENTO CORRECTIVO</v>
          </cell>
          <cell r="H700" t="str">
            <v>8045</v>
          </cell>
          <cell r="I700" t="str">
            <v>22/04/2019 13:38</v>
          </cell>
          <cell r="J700" t="str">
            <v>500060</v>
          </cell>
          <cell r="K700" t="str">
            <v>PITSS</v>
          </cell>
          <cell r="L700" t="str">
            <v>ASP</v>
          </cell>
          <cell r="M700" t="str">
            <v>KBR MONTERREY SA DE CV</v>
          </cell>
          <cell r="N700" t="str">
            <v>LIC. GUSTAVO DIAZ ORDAZ No 130 PISO 17, 18, 19 Y 2</v>
          </cell>
          <cell r="O700" t="str">
            <v>MONTERREY-NL</v>
          </cell>
          <cell r="P700">
            <v>0</v>
          </cell>
          <cell r="Q700" t="str">
            <v>INTERIOR</v>
          </cell>
          <cell r="R700">
            <v>252</v>
          </cell>
          <cell r="S700" t="str">
            <v>&gt;60</v>
          </cell>
          <cell r="T700" t="str">
            <v>Office Digital</v>
          </cell>
          <cell r="U700" t="str">
            <v>A3</v>
          </cell>
          <cell r="V700" t="str">
            <v>Ciudad principal</v>
          </cell>
          <cell r="W700" t="str">
            <v>2-&gt;60</v>
          </cell>
          <cell r="X700">
            <v>1.1000000000000001</v>
          </cell>
          <cell r="Y700">
            <v>1501.5000000000002</v>
          </cell>
          <cell r="Z700">
            <v>1</v>
          </cell>
          <cell r="AA700">
            <v>2.1</v>
          </cell>
          <cell r="AB700">
            <v>5</v>
          </cell>
          <cell r="AC700">
            <v>0.42000000000000004</v>
          </cell>
          <cell r="AD700">
            <v>0</v>
          </cell>
          <cell r="AE700">
            <v>0</v>
          </cell>
          <cell r="AF700">
            <v>43580</v>
          </cell>
          <cell r="AG700">
            <v>43580</v>
          </cell>
          <cell r="AH700">
            <v>0</v>
          </cell>
          <cell r="AI700" t="str">
            <v>0-1 día</v>
          </cell>
          <cell r="AJ700">
            <v>0</v>
          </cell>
          <cell r="AK700">
            <v>0</v>
          </cell>
          <cell r="AL700">
            <v>0</v>
          </cell>
          <cell r="AM700">
            <v>1501.5000000000002</v>
          </cell>
          <cell r="AN700">
            <v>1501.5</v>
          </cell>
          <cell r="AO700">
            <v>1</v>
          </cell>
        </row>
        <row r="701">
          <cell r="B701" t="str">
            <v>0BG10008391</v>
          </cell>
          <cell r="C701" t="str">
            <v>0BG1000839</v>
          </cell>
          <cell r="D701" t="str">
            <v>ABR-19</v>
          </cell>
          <cell r="E701">
            <v>1</v>
          </cell>
          <cell r="F701" t="str">
            <v>2022985</v>
          </cell>
          <cell r="G701" t="str">
            <v>SR MANTENIMIENTO CORRECTIVO</v>
          </cell>
          <cell r="H701" t="str">
            <v>4326</v>
          </cell>
          <cell r="I701" t="str">
            <v>10/04/2019 11:44</v>
          </cell>
          <cell r="J701" t="str">
            <v>500157</v>
          </cell>
          <cell r="K701" t="str">
            <v>PITSS</v>
          </cell>
          <cell r="L701" t="str">
            <v>ASP</v>
          </cell>
          <cell r="M701" t="str">
            <v>CONDUENT DE MEXICO SA DE CV</v>
          </cell>
          <cell r="N701" t="str">
            <v>AV DE LAS TORRES No 2170</v>
          </cell>
          <cell r="O701" t="str">
            <v>Ciudad Juarez-CHIH</v>
          </cell>
          <cell r="P701">
            <v>0</v>
          </cell>
          <cell r="Q701" t="str">
            <v>INTERIOR</v>
          </cell>
          <cell r="R701">
            <v>48</v>
          </cell>
          <cell r="S701" t="str">
            <v>Entre 31 y 60</v>
          </cell>
          <cell r="T701" t="str">
            <v>Light Production Digital Business</v>
          </cell>
          <cell r="U701" t="str">
            <v>Entry Production</v>
          </cell>
          <cell r="V701" t="str">
            <v>Ciudad principal</v>
          </cell>
          <cell r="W701" t="str">
            <v>3-Entre 31 y 60</v>
          </cell>
          <cell r="X701">
            <v>1.1000000000000001</v>
          </cell>
          <cell r="Y701">
            <v>1730.3000000000004</v>
          </cell>
          <cell r="Z701">
            <v>1</v>
          </cell>
          <cell r="AA701">
            <v>0.77</v>
          </cell>
          <cell r="AB701">
            <v>4</v>
          </cell>
          <cell r="AC701">
            <v>0.1925</v>
          </cell>
          <cell r="AD701">
            <v>0</v>
          </cell>
          <cell r="AE701">
            <v>0</v>
          </cell>
          <cell r="AF701">
            <v>43580</v>
          </cell>
          <cell r="AG701">
            <v>43580</v>
          </cell>
          <cell r="AH701">
            <v>0</v>
          </cell>
          <cell r="AI701" t="str">
            <v>0-1 día</v>
          </cell>
          <cell r="AJ701">
            <v>0</v>
          </cell>
          <cell r="AK701">
            <v>0</v>
          </cell>
          <cell r="AL701">
            <v>0</v>
          </cell>
          <cell r="AM701">
            <v>1730.3000000000004</v>
          </cell>
          <cell r="AN701">
            <v>1730.3</v>
          </cell>
          <cell r="AO701">
            <v>1</v>
          </cell>
        </row>
        <row r="702">
          <cell r="B702" t="str">
            <v>0X767043341</v>
          </cell>
          <cell r="C702" t="str">
            <v>0X76704334</v>
          </cell>
          <cell r="D702" t="str">
            <v>ABR-19</v>
          </cell>
          <cell r="E702">
            <v>1</v>
          </cell>
          <cell r="F702" t="str">
            <v>2029139</v>
          </cell>
          <cell r="G702" t="str">
            <v>SR MANTENIMIENTO PREVENTIVO</v>
          </cell>
          <cell r="H702" t="str">
            <v>5945</v>
          </cell>
          <cell r="I702" t="str">
            <v>24/04/2019 17:13</v>
          </cell>
          <cell r="J702" t="str">
            <v>500155</v>
          </cell>
          <cell r="K702" t="str">
            <v>PITSS</v>
          </cell>
          <cell r="L702" t="str">
            <v>ASP</v>
          </cell>
          <cell r="M702" t="str">
            <v>HONEYWELL AUTOMOTIVE DE MEXICO S DE RL DE CV</v>
          </cell>
          <cell r="N702" t="str">
            <v>AV FUENTES DEL SUR 7151</v>
          </cell>
          <cell r="O702" t="str">
            <v>CIUDAD JUAREZ-CHIH</v>
          </cell>
          <cell r="P702">
            <v>0</v>
          </cell>
          <cell r="Q702" t="str">
            <v>INTERIOR</v>
          </cell>
          <cell r="R702" t="str">
            <v xml:space="preserve">  </v>
          </cell>
          <cell r="S702" t="str">
            <v>&gt;60</v>
          </cell>
          <cell r="T702" t="str">
            <v>Office Digital</v>
          </cell>
          <cell r="U702" t="str">
            <v>A3</v>
          </cell>
          <cell r="V702" t="str">
            <v>Ciudad principal</v>
          </cell>
          <cell r="W702" t="str">
            <v>2-&gt;60</v>
          </cell>
          <cell r="X702">
            <v>1</v>
          </cell>
          <cell r="Y702">
            <v>1365</v>
          </cell>
          <cell r="Z702">
            <v>0</v>
          </cell>
          <cell r="AA702">
            <v>5</v>
          </cell>
          <cell r="AB702">
            <v>5</v>
          </cell>
          <cell r="AC702">
            <v>1</v>
          </cell>
          <cell r="AD702">
            <v>0</v>
          </cell>
          <cell r="AE702">
            <v>0</v>
          </cell>
          <cell r="AF702">
            <v>43580</v>
          </cell>
          <cell r="AG702">
            <v>43580</v>
          </cell>
          <cell r="AH702">
            <v>0</v>
          </cell>
          <cell r="AI702" t="str">
            <v>0-1 día</v>
          </cell>
          <cell r="AJ702">
            <v>0</v>
          </cell>
          <cell r="AK702">
            <v>0</v>
          </cell>
          <cell r="AL702">
            <v>0</v>
          </cell>
          <cell r="AM702">
            <v>1365</v>
          </cell>
          <cell r="AN702">
            <v>1501.5</v>
          </cell>
          <cell r="AO702">
            <v>1</v>
          </cell>
        </row>
        <row r="703">
          <cell r="B703" t="str">
            <v>0A2T0248631</v>
          </cell>
          <cell r="C703" t="str">
            <v>0A2T024863</v>
          </cell>
          <cell r="D703" t="str">
            <v>ABR-19</v>
          </cell>
          <cell r="E703">
            <v>1</v>
          </cell>
          <cell r="F703" t="str">
            <v>2028317</v>
          </cell>
          <cell r="G703" t="str">
            <v>SR MANTENIMIENTO CORRECTIVO</v>
          </cell>
          <cell r="H703" t="str">
            <v>3616</v>
          </cell>
          <cell r="I703" t="str">
            <v>23/04/2019 10:15</v>
          </cell>
          <cell r="J703" t="str">
            <v>100037</v>
          </cell>
          <cell r="K703" t="str">
            <v>PITSS</v>
          </cell>
          <cell r="L703" t="str">
            <v>ASP</v>
          </cell>
          <cell r="M703" t="str">
            <v>COMERCIALIZADORA DE PRODUCTOS PC S DE RL DE CV</v>
          </cell>
          <cell r="N703" t="str">
            <v>BLVD TOLUCA METEPEC No 719 NORTE</v>
          </cell>
          <cell r="O703" t="str">
            <v>Metepec-ESTADO DE ME</v>
          </cell>
          <cell r="P703">
            <v>0</v>
          </cell>
          <cell r="Q703" t="str">
            <v>INTERIOR</v>
          </cell>
          <cell r="R703">
            <v>907</v>
          </cell>
          <cell r="S703" t="str">
            <v>&gt;60</v>
          </cell>
          <cell r="T703" t="str">
            <v>A4 Mono MFPs</v>
          </cell>
          <cell r="U703" t="str">
            <v>A4</v>
          </cell>
          <cell r="V703" t="str">
            <v>Ciudad principal</v>
          </cell>
          <cell r="W703" t="str">
            <v>1-&gt;60</v>
          </cell>
          <cell r="X703">
            <v>1.05</v>
          </cell>
          <cell r="Y703">
            <v>750.75000000000011</v>
          </cell>
          <cell r="Z703">
            <v>1</v>
          </cell>
          <cell r="AA703">
            <v>1.5166666666666675</v>
          </cell>
          <cell r="AB703">
            <v>5</v>
          </cell>
          <cell r="AC703">
            <v>0.30333333333333351</v>
          </cell>
          <cell r="AD703">
            <v>0</v>
          </cell>
          <cell r="AE703">
            <v>0</v>
          </cell>
          <cell r="AF703">
            <v>43579</v>
          </cell>
          <cell r="AG703">
            <v>43580</v>
          </cell>
          <cell r="AH703">
            <v>1</v>
          </cell>
          <cell r="AI703" t="str">
            <v>0-1 día</v>
          </cell>
          <cell r="AJ703">
            <v>0</v>
          </cell>
          <cell r="AK703">
            <v>0</v>
          </cell>
          <cell r="AL703">
            <v>0</v>
          </cell>
          <cell r="AM703">
            <v>750.75000000000011</v>
          </cell>
          <cell r="AN703">
            <v>0</v>
          </cell>
          <cell r="AO703">
            <v>1</v>
          </cell>
        </row>
        <row r="704">
          <cell r="B704" t="str">
            <v>0XLT8613381</v>
          </cell>
          <cell r="C704" t="str">
            <v>0XLT861338</v>
          </cell>
          <cell r="D704" t="str">
            <v>ABR-19</v>
          </cell>
          <cell r="E704">
            <v>1</v>
          </cell>
          <cell r="F704" t="str">
            <v>2029125</v>
          </cell>
          <cell r="G704" t="str">
            <v>SR MANTENIMIENTO PREVENTIVO</v>
          </cell>
          <cell r="H704" t="str">
            <v>4603</v>
          </cell>
          <cell r="I704" t="str">
            <v>24/04/2019 15:59</v>
          </cell>
          <cell r="J704" t="str">
            <v>500159</v>
          </cell>
          <cell r="K704" t="str">
            <v>PITSS</v>
          </cell>
          <cell r="L704" t="str">
            <v>ASP</v>
          </cell>
          <cell r="M704" t="str">
            <v>HONEYWELL AUTOMOTIVE DE MEXICO S DE RL DE CV</v>
          </cell>
          <cell r="N704" t="str">
            <v>CRISTOBAL COLON 11364</v>
          </cell>
          <cell r="O704" t="str">
            <v>CHIHUAHUA-CHIH</v>
          </cell>
          <cell r="P704">
            <v>0</v>
          </cell>
          <cell r="Q704" t="str">
            <v>INTERIOR</v>
          </cell>
          <cell r="R704" t="str">
            <v xml:space="preserve">  </v>
          </cell>
          <cell r="S704" t="str">
            <v>&gt;60</v>
          </cell>
          <cell r="T704" t="str">
            <v>Entry Mono Printers</v>
          </cell>
          <cell r="U704" t="str">
            <v>A4</v>
          </cell>
          <cell r="V704" t="str">
            <v>Ciudad principal</v>
          </cell>
          <cell r="W704" t="str">
            <v>1-&gt;60</v>
          </cell>
          <cell r="X704">
            <v>1</v>
          </cell>
          <cell r="Y704">
            <v>715.00000000000011</v>
          </cell>
          <cell r="Z704">
            <v>0</v>
          </cell>
          <cell r="AA704">
            <v>5</v>
          </cell>
          <cell r="AB704">
            <v>5</v>
          </cell>
          <cell r="AC704">
            <v>1</v>
          </cell>
          <cell r="AD704">
            <v>0</v>
          </cell>
          <cell r="AE704">
            <v>0</v>
          </cell>
          <cell r="AF704">
            <v>43579</v>
          </cell>
          <cell r="AG704">
            <v>43580</v>
          </cell>
          <cell r="AH704">
            <v>1</v>
          </cell>
          <cell r="AI704" t="str">
            <v>0-1 día</v>
          </cell>
          <cell r="AJ704">
            <v>0</v>
          </cell>
          <cell r="AK704">
            <v>0</v>
          </cell>
          <cell r="AL704">
            <v>0</v>
          </cell>
          <cell r="AM704">
            <v>715.00000000000011</v>
          </cell>
          <cell r="AN704">
            <v>715</v>
          </cell>
          <cell r="AO704">
            <v>1</v>
          </cell>
        </row>
        <row r="705">
          <cell r="B705" t="str">
            <v>09HB3314301</v>
          </cell>
          <cell r="C705" t="str">
            <v>09HB331430</v>
          </cell>
          <cell r="D705" t="str">
            <v>ABR-19</v>
          </cell>
          <cell r="E705">
            <v>1</v>
          </cell>
          <cell r="F705" t="str">
            <v>2029431</v>
          </cell>
          <cell r="G705" t="str">
            <v>SR MANTENIMIENTO CORRECTIVO</v>
          </cell>
          <cell r="H705" t="str">
            <v>4002</v>
          </cell>
          <cell r="I705" t="str">
            <v>25/04/2019 07:22</v>
          </cell>
          <cell r="J705" t="str">
            <v>800196</v>
          </cell>
          <cell r="K705" t="str">
            <v>PITSS</v>
          </cell>
          <cell r="L705" t="str">
            <v>ASP</v>
          </cell>
          <cell r="M705" t="str">
            <v>PRODUCTOS HOSPITALARIOS SA DE CV</v>
          </cell>
          <cell r="N705" t="str">
            <v>VENEZUELA No 821</v>
          </cell>
          <cell r="O705" t="str">
            <v>Guadalajara-JAL</v>
          </cell>
          <cell r="P705">
            <v>1</v>
          </cell>
          <cell r="Q705" t="str">
            <v>INTERIOR</v>
          </cell>
          <cell r="R705">
            <v>2702</v>
          </cell>
          <cell r="S705" t="str">
            <v>&gt;60</v>
          </cell>
          <cell r="T705" t="str">
            <v>A4 Mono MFPs</v>
          </cell>
          <cell r="U705" t="str">
            <v>A4</v>
          </cell>
          <cell r="V705" t="str">
            <v>Ciudad principal</v>
          </cell>
          <cell r="W705" t="str">
            <v>1-&gt;60</v>
          </cell>
          <cell r="X705">
            <v>1.05</v>
          </cell>
          <cell r="Y705">
            <v>0</v>
          </cell>
          <cell r="Z705">
            <v>1</v>
          </cell>
          <cell r="AA705">
            <v>0</v>
          </cell>
          <cell r="AB705">
            <v>5</v>
          </cell>
          <cell r="AC705">
            <v>0</v>
          </cell>
          <cell r="AD705">
            <v>0</v>
          </cell>
          <cell r="AE705">
            <v>0</v>
          </cell>
          <cell r="AF705">
            <v>43580</v>
          </cell>
          <cell r="AG705">
            <v>43580</v>
          </cell>
          <cell r="AH705">
            <v>0</v>
          </cell>
          <cell r="AI705" t="str">
            <v>0-1 día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1</v>
          </cell>
        </row>
        <row r="706">
          <cell r="B706" t="str">
            <v>0EX73826052</v>
          </cell>
          <cell r="C706" t="str">
            <v>0EX7382605</v>
          </cell>
          <cell r="D706" t="str">
            <v>ABR-19</v>
          </cell>
          <cell r="E706">
            <v>1</v>
          </cell>
          <cell r="F706" t="str">
            <v>2029523</v>
          </cell>
          <cell r="G706" t="str">
            <v>SR MANTENIMIENTO PREVENTIVO</v>
          </cell>
          <cell r="H706" t="str">
            <v>5867</v>
          </cell>
          <cell r="I706" t="str">
            <v>25/04/2019 09:26</v>
          </cell>
          <cell r="J706" t="str">
            <v>500159</v>
          </cell>
          <cell r="K706" t="str">
            <v>PITSS</v>
          </cell>
          <cell r="L706" t="str">
            <v>ASP</v>
          </cell>
          <cell r="M706" t="str">
            <v>HONEYWELL AUTOMOTIVE DE MEXICO S DE RL DE CV</v>
          </cell>
          <cell r="N706" t="str">
            <v>CRISTOBAL COLON 11364</v>
          </cell>
          <cell r="O706" t="str">
            <v>CHIHUAHUA-CHIH</v>
          </cell>
          <cell r="P706">
            <v>0</v>
          </cell>
          <cell r="Q706" t="str">
            <v>INTERIOR</v>
          </cell>
          <cell r="R706" t="str">
            <v xml:space="preserve">  </v>
          </cell>
          <cell r="S706" t="str">
            <v>&gt;60</v>
          </cell>
          <cell r="T706" t="str">
            <v>Office Digital</v>
          </cell>
          <cell r="U706" t="str">
            <v>A3</v>
          </cell>
          <cell r="V706" t="str">
            <v>Ciudad principal</v>
          </cell>
          <cell r="W706" t="str">
            <v>2-&gt;60</v>
          </cell>
          <cell r="X706">
            <v>1</v>
          </cell>
          <cell r="Y706">
            <v>1365</v>
          </cell>
          <cell r="Z706">
            <v>0</v>
          </cell>
          <cell r="AA706">
            <v>5</v>
          </cell>
          <cell r="AB706">
            <v>5</v>
          </cell>
          <cell r="AC706">
            <v>1</v>
          </cell>
          <cell r="AD706">
            <v>0</v>
          </cell>
          <cell r="AE706">
            <v>0</v>
          </cell>
          <cell r="AF706">
            <v>43580</v>
          </cell>
          <cell r="AG706">
            <v>43580</v>
          </cell>
          <cell r="AH706">
            <v>0</v>
          </cell>
          <cell r="AI706" t="str">
            <v>0-1 día</v>
          </cell>
          <cell r="AJ706">
            <v>0</v>
          </cell>
          <cell r="AK706">
            <v>0</v>
          </cell>
          <cell r="AL706">
            <v>0</v>
          </cell>
          <cell r="AM706">
            <v>1365</v>
          </cell>
          <cell r="AN706">
            <v>819</v>
          </cell>
          <cell r="AO706">
            <v>2</v>
          </cell>
        </row>
        <row r="707">
          <cell r="B707" t="str">
            <v>09HB3258461</v>
          </cell>
          <cell r="C707" t="str">
            <v>09HB325846</v>
          </cell>
          <cell r="D707" t="str">
            <v>ABR-19</v>
          </cell>
          <cell r="E707">
            <v>1</v>
          </cell>
          <cell r="F707" t="str">
            <v>2028473</v>
          </cell>
          <cell r="G707" t="str">
            <v>SR MANTENIMIENTO CORRECTIVO</v>
          </cell>
          <cell r="H707" t="str">
            <v>4002</v>
          </cell>
          <cell r="I707" t="str">
            <v>23/04/2019 13:24</v>
          </cell>
          <cell r="J707" t="str">
            <v>500094</v>
          </cell>
          <cell r="K707" t="str">
            <v>PITSS</v>
          </cell>
          <cell r="L707" t="str">
            <v>ASP</v>
          </cell>
          <cell r="M707" t="str">
            <v>AT&amp;T COMUNICACIONES DIGITALES S DE RL DE CV</v>
          </cell>
          <cell r="N707" t="str">
            <v>ESQUINA CALLE ABASOLO Y CARRETERA NACIONAL MEXICO-</v>
          </cell>
          <cell r="O707" t="str">
            <v>Ciudad Valles-SLP</v>
          </cell>
          <cell r="P707">
            <v>0</v>
          </cell>
          <cell r="Q707" t="str">
            <v>INTERIOR</v>
          </cell>
          <cell r="R707">
            <v>369</v>
          </cell>
          <cell r="S707" t="str">
            <v>&gt;60</v>
          </cell>
          <cell r="T707" t="str">
            <v>A4 Mono MFPs</v>
          </cell>
          <cell r="U707" t="str">
            <v>A4</v>
          </cell>
          <cell r="V707" t="str">
            <v>Otras</v>
          </cell>
          <cell r="W707" t="str">
            <v>1-&gt;60</v>
          </cell>
          <cell r="X707">
            <v>1.05</v>
          </cell>
          <cell r="Y707">
            <v>750.75000000000011</v>
          </cell>
          <cell r="Z707">
            <v>1</v>
          </cell>
          <cell r="AA707">
            <v>5.0166666666666657</v>
          </cell>
          <cell r="AB707">
            <v>9</v>
          </cell>
          <cell r="AC707">
            <v>0.55740740740740735</v>
          </cell>
          <cell r="AD707">
            <v>0</v>
          </cell>
          <cell r="AE707">
            <v>0</v>
          </cell>
          <cell r="AF707">
            <v>43580</v>
          </cell>
          <cell r="AG707">
            <v>43580</v>
          </cell>
          <cell r="AH707">
            <v>0</v>
          </cell>
          <cell r="AI707" t="str">
            <v>0-1 día</v>
          </cell>
          <cell r="AJ707">
            <v>0</v>
          </cell>
          <cell r="AK707">
            <v>0</v>
          </cell>
          <cell r="AL707">
            <v>0</v>
          </cell>
          <cell r="AM707">
            <v>750.75000000000011</v>
          </cell>
          <cell r="AN707">
            <v>750.75</v>
          </cell>
          <cell r="AO707">
            <v>1</v>
          </cell>
        </row>
        <row r="708">
          <cell r="B708" t="str">
            <v>0E2B6636791</v>
          </cell>
          <cell r="C708" t="str">
            <v>0E2B663679</v>
          </cell>
          <cell r="D708" t="str">
            <v>ABR-19</v>
          </cell>
          <cell r="E708">
            <v>1</v>
          </cell>
          <cell r="F708" t="str">
            <v>2027595</v>
          </cell>
          <cell r="G708" t="str">
            <v>SR MANTENIMIENTO CORRECTIVO</v>
          </cell>
          <cell r="H708" t="str">
            <v>0070</v>
          </cell>
          <cell r="I708" t="str">
            <v>22/04/2019 07:41</v>
          </cell>
          <cell r="J708" t="str">
            <v>800146</v>
          </cell>
          <cell r="K708" t="str">
            <v>PITSS</v>
          </cell>
          <cell r="L708" t="str">
            <v>ASP</v>
          </cell>
          <cell r="M708" t="str">
            <v>OPERADORA OMX SA DE CV</v>
          </cell>
          <cell r="N708" t="str">
            <v>BLV ADOLFO LOPEZ MATEOS 2009-B</v>
          </cell>
          <cell r="O708" t="str">
            <v>LEON-GTO</v>
          </cell>
          <cell r="P708">
            <v>0</v>
          </cell>
          <cell r="Q708" t="str">
            <v>INTERIOR</v>
          </cell>
          <cell r="R708">
            <v>43</v>
          </cell>
          <cell r="S708" t="str">
            <v>Entre 31 y 60</v>
          </cell>
          <cell r="T708" t="str">
            <v>Entry Production Color Low/Mid</v>
          </cell>
          <cell r="U708" t="str">
            <v>Entry Production</v>
          </cell>
          <cell r="V708" t="str">
            <v>Ciudad principal</v>
          </cell>
          <cell r="W708" t="str">
            <v>3-Entre 31 y 60</v>
          </cell>
          <cell r="X708">
            <v>1.1000000000000001</v>
          </cell>
          <cell r="Y708">
            <v>1730.3000000000004</v>
          </cell>
          <cell r="Z708">
            <v>1</v>
          </cell>
          <cell r="AA708">
            <v>1.5</v>
          </cell>
          <cell r="AB708">
            <v>4</v>
          </cell>
          <cell r="AC708">
            <v>0.375</v>
          </cell>
          <cell r="AD708">
            <v>0</v>
          </cell>
          <cell r="AE708">
            <v>0</v>
          </cell>
          <cell r="AF708">
            <v>43579</v>
          </cell>
          <cell r="AG708">
            <v>43580</v>
          </cell>
          <cell r="AH708">
            <v>1</v>
          </cell>
          <cell r="AI708" t="str">
            <v>0-1 día</v>
          </cell>
          <cell r="AJ708">
            <v>0</v>
          </cell>
          <cell r="AK708">
            <v>0</v>
          </cell>
          <cell r="AL708">
            <v>0</v>
          </cell>
          <cell r="AM708">
            <v>1730.3000000000004</v>
          </cell>
          <cell r="AN708">
            <v>1730.3</v>
          </cell>
          <cell r="AO708">
            <v>1</v>
          </cell>
        </row>
        <row r="709">
          <cell r="B709" t="str">
            <v>0XLT8610111</v>
          </cell>
          <cell r="C709" t="str">
            <v>0XLT861011</v>
          </cell>
          <cell r="D709" t="str">
            <v>ABR-19</v>
          </cell>
          <cell r="E709">
            <v>1</v>
          </cell>
          <cell r="F709" t="str">
            <v>2029601</v>
          </cell>
          <cell r="G709" t="str">
            <v>SR MANTENIMIENTO PREVENTIVO</v>
          </cell>
          <cell r="H709" t="str">
            <v>4603</v>
          </cell>
          <cell r="I709" t="str">
            <v>25/04/2019 10:35</v>
          </cell>
          <cell r="J709" t="str">
            <v>500155</v>
          </cell>
          <cell r="K709" t="str">
            <v>PITSS</v>
          </cell>
          <cell r="L709" t="str">
            <v>ASP</v>
          </cell>
          <cell r="M709" t="str">
            <v>HONEYWELL AUTOMOTIVE DE MEXICO S DE RL DE CV</v>
          </cell>
          <cell r="N709" t="str">
            <v>AV FUENTES DEL SUR 7151</v>
          </cell>
          <cell r="O709" t="str">
            <v>CIUDAD JUAREZ-CHIH</v>
          </cell>
          <cell r="P709">
            <v>0</v>
          </cell>
          <cell r="Q709" t="str">
            <v>INTERIOR</v>
          </cell>
          <cell r="R709" t="str">
            <v xml:space="preserve">  </v>
          </cell>
          <cell r="S709" t="str">
            <v>&gt;60</v>
          </cell>
          <cell r="T709" t="str">
            <v>Entry Mono Printers</v>
          </cell>
          <cell r="U709" t="str">
            <v>A4</v>
          </cell>
          <cell r="V709" t="str">
            <v>Ciudad principal</v>
          </cell>
          <cell r="W709" t="str">
            <v>1-&gt;60</v>
          </cell>
          <cell r="X709">
            <v>1</v>
          </cell>
          <cell r="Y709">
            <v>715.00000000000011</v>
          </cell>
          <cell r="Z709">
            <v>0</v>
          </cell>
          <cell r="AA709">
            <v>5</v>
          </cell>
          <cell r="AB709">
            <v>5</v>
          </cell>
          <cell r="AC709">
            <v>1</v>
          </cell>
          <cell r="AD709">
            <v>0</v>
          </cell>
          <cell r="AE709">
            <v>0</v>
          </cell>
          <cell r="AF709">
            <v>43580</v>
          </cell>
          <cell r="AG709">
            <v>43580</v>
          </cell>
          <cell r="AH709">
            <v>0</v>
          </cell>
          <cell r="AI709" t="str">
            <v>0-1 día</v>
          </cell>
          <cell r="AJ709">
            <v>0</v>
          </cell>
          <cell r="AK709">
            <v>0</v>
          </cell>
          <cell r="AL709">
            <v>0</v>
          </cell>
          <cell r="AM709">
            <v>715.00000000000011</v>
          </cell>
          <cell r="AN709">
            <v>715</v>
          </cell>
          <cell r="AO709">
            <v>1</v>
          </cell>
        </row>
        <row r="710">
          <cell r="B710" t="str">
            <v>0XL35837881</v>
          </cell>
          <cell r="C710" t="str">
            <v>0XL3583788</v>
          </cell>
          <cell r="D710" t="str">
            <v>ABR-19</v>
          </cell>
          <cell r="E710">
            <v>1</v>
          </cell>
          <cell r="F710" t="str">
            <v>2027849</v>
          </cell>
          <cell r="G710" t="str">
            <v>SR MANTENIMIENTO CORRECTIVO</v>
          </cell>
          <cell r="H710" t="str">
            <v>6606</v>
          </cell>
          <cell r="I710" t="str">
            <v>22/04/2019 11:58</v>
          </cell>
          <cell r="J710" t="str">
            <v>500157</v>
          </cell>
          <cell r="K710" t="str">
            <v>PITSS</v>
          </cell>
          <cell r="L710" t="str">
            <v>ASP</v>
          </cell>
          <cell r="M710" t="str">
            <v>CONDUENT DE MEXICO SA DE CV</v>
          </cell>
          <cell r="N710" t="str">
            <v>AV DE LAS TORRES No 2170</v>
          </cell>
          <cell r="O710" t="str">
            <v>Ciudad Juarez-CHIH</v>
          </cell>
          <cell r="P710">
            <v>0</v>
          </cell>
          <cell r="Q710" t="str">
            <v>INTERIOR</v>
          </cell>
          <cell r="R710">
            <v>369</v>
          </cell>
          <cell r="S710" t="str">
            <v>&gt;60</v>
          </cell>
          <cell r="T710" t="str">
            <v>A4 Color Laser MFPs</v>
          </cell>
          <cell r="U710" t="str">
            <v>A4</v>
          </cell>
          <cell r="V710" t="str">
            <v>Ciudad principal</v>
          </cell>
          <cell r="W710" t="str">
            <v>1-&gt;60</v>
          </cell>
          <cell r="X710">
            <v>1.05</v>
          </cell>
          <cell r="Y710">
            <v>750.75000000000011</v>
          </cell>
          <cell r="Z710">
            <v>1</v>
          </cell>
          <cell r="AA710">
            <v>0</v>
          </cell>
          <cell r="AB710">
            <v>5</v>
          </cell>
          <cell r="AC710">
            <v>0</v>
          </cell>
          <cell r="AD710">
            <v>0</v>
          </cell>
          <cell r="AE710">
            <v>0</v>
          </cell>
          <cell r="AF710">
            <v>43580</v>
          </cell>
          <cell r="AG710">
            <v>43580</v>
          </cell>
          <cell r="AH710">
            <v>0</v>
          </cell>
          <cell r="AI710" t="str">
            <v>0-1 día</v>
          </cell>
          <cell r="AJ710">
            <v>0</v>
          </cell>
          <cell r="AK710">
            <v>0</v>
          </cell>
          <cell r="AL710">
            <v>0</v>
          </cell>
          <cell r="AM710">
            <v>750.75000000000011</v>
          </cell>
          <cell r="AN710">
            <v>750.75</v>
          </cell>
          <cell r="AO710">
            <v>1</v>
          </cell>
        </row>
        <row r="711">
          <cell r="B711" t="str">
            <v>0A2T3823961</v>
          </cell>
          <cell r="C711" t="str">
            <v>0A2T382396</v>
          </cell>
          <cell r="D711" t="str">
            <v>ABR-19</v>
          </cell>
          <cell r="E711">
            <v>1</v>
          </cell>
          <cell r="F711" t="str">
            <v>2028861</v>
          </cell>
          <cell r="G711" t="str">
            <v>SR MANTENIMIENTO CORRECTIVO</v>
          </cell>
          <cell r="H711" t="str">
            <v>3616</v>
          </cell>
          <cell r="I711" t="str">
            <v>24/04/2019 09:24</v>
          </cell>
          <cell r="J711" t="str">
            <v>500159</v>
          </cell>
          <cell r="K711" t="str">
            <v>PITSS</v>
          </cell>
          <cell r="L711" t="str">
            <v>ASP</v>
          </cell>
          <cell r="M711" t="str">
            <v>HONEYWELL AUTOMOTIVE DE MEXICO S DE RL DE CV</v>
          </cell>
          <cell r="N711" t="str">
            <v>CRISTOBAL COLON 11364</v>
          </cell>
          <cell r="O711" t="str">
            <v>CHIHUAHUA-CHIH</v>
          </cell>
          <cell r="P711">
            <v>0</v>
          </cell>
          <cell r="Q711" t="str">
            <v>INTERIOR</v>
          </cell>
          <cell r="R711">
            <v>428</v>
          </cell>
          <cell r="S711" t="str">
            <v>&gt;60</v>
          </cell>
          <cell r="T711" t="str">
            <v>A4 Mono MFPs</v>
          </cell>
          <cell r="U711" t="str">
            <v>A4</v>
          </cell>
          <cell r="V711" t="str">
            <v>Ciudad principal</v>
          </cell>
          <cell r="W711" t="str">
            <v>1-&gt;60</v>
          </cell>
          <cell r="X711">
            <v>1.05</v>
          </cell>
          <cell r="Y711">
            <v>750.75000000000011</v>
          </cell>
          <cell r="Z711">
            <v>1</v>
          </cell>
          <cell r="AA711">
            <v>0</v>
          </cell>
          <cell r="AB711">
            <v>5</v>
          </cell>
          <cell r="AC711">
            <v>0</v>
          </cell>
          <cell r="AD711">
            <v>0</v>
          </cell>
          <cell r="AE711">
            <v>0</v>
          </cell>
          <cell r="AF711">
            <v>43579</v>
          </cell>
          <cell r="AG711">
            <v>43580</v>
          </cell>
          <cell r="AH711">
            <v>1</v>
          </cell>
          <cell r="AI711" t="str">
            <v>0-1 día</v>
          </cell>
          <cell r="AJ711">
            <v>0</v>
          </cell>
          <cell r="AK711">
            <v>0</v>
          </cell>
          <cell r="AL711">
            <v>0</v>
          </cell>
          <cell r="AM711">
            <v>750.75000000000011</v>
          </cell>
          <cell r="AN711">
            <v>715</v>
          </cell>
          <cell r="AO711">
            <v>2</v>
          </cell>
        </row>
        <row r="712">
          <cell r="B712" t="str">
            <v>0EX92870451</v>
          </cell>
          <cell r="C712" t="str">
            <v>0EX9287045</v>
          </cell>
          <cell r="D712" t="str">
            <v>ABR-19</v>
          </cell>
          <cell r="E712">
            <v>1</v>
          </cell>
          <cell r="F712" t="str">
            <v>2029561</v>
          </cell>
          <cell r="G712" t="str">
            <v>SR MANTENIMIENTO CORRECTIVO</v>
          </cell>
          <cell r="H712" t="str">
            <v>5866</v>
          </cell>
          <cell r="I712" t="str">
            <v>25/04/2019 09:55</v>
          </cell>
          <cell r="J712" t="str">
            <v>800187</v>
          </cell>
          <cell r="K712" t="str">
            <v>PITSS</v>
          </cell>
          <cell r="L712" t="str">
            <v>ASP</v>
          </cell>
          <cell r="M712" t="str">
            <v>OPERADORA OMX SA DE CV</v>
          </cell>
          <cell r="N712" t="str">
            <v>AV 5 DE FEBRERO 9200</v>
          </cell>
          <cell r="O712" t="str">
            <v>QUERETARO-QRO</v>
          </cell>
          <cell r="P712">
            <v>0</v>
          </cell>
          <cell r="Q712" t="str">
            <v>INTERIOR</v>
          </cell>
          <cell r="R712">
            <v>35</v>
          </cell>
          <cell r="S712" t="str">
            <v>Entre 31 y 60</v>
          </cell>
          <cell r="T712" t="str">
            <v>Departmental Digital</v>
          </cell>
          <cell r="U712" t="str">
            <v>A3</v>
          </cell>
          <cell r="V712" t="str">
            <v>Ciudad principal</v>
          </cell>
          <cell r="W712" t="str">
            <v>2-Entre 31 y 60</v>
          </cell>
          <cell r="X712">
            <v>1.05</v>
          </cell>
          <cell r="Y712">
            <v>1433.25</v>
          </cell>
          <cell r="Z712">
            <v>1</v>
          </cell>
          <cell r="AA712">
            <v>1.33</v>
          </cell>
          <cell r="AB712">
            <v>5</v>
          </cell>
          <cell r="AC712">
            <v>0.26600000000000001</v>
          </cell>
          <cell r="AD712">
            <v>0</v>
          </cell>
          <cell r="AE712">
            <v>0</v>
          </cell>
          <cell r="AF712">
            <v>43580</v>
          </cell>
          <cell r="AG712">
            <v>43580</v>
          </cell>
          <cell r="AH712">
            <v>0</v>
          </cell>
          <cell r="AI712" t="str">
            <v>0-1 día</v>
          </cell>
          <cell r="AJ712">
            <v>0</v>
          </cell>
          <cell r="AK712">
            <v>0</v>
          </cell>
          <cell r="AL712">
            <v>0</v>
          </cell>
          <cell r="AM712">
            <v>1433.25</v>
          </cell>
          <cell r="AN712">
            <v>1433.25</v>
          </cell>
          <cell r="AO712">
            <v>1</v>
          </cell>
        </row>
        <row r="713">
          <cell r="B713" t="str">
            <v>0BG29396611</v>
          </cell>
          <cell r="C713" t="str">
            <v>0BG2939661</v>
          </cell>
          <cell r="D713" t="str">
            <v>ABR-19</v>
          </cell>
          <cell r="E713">
            <v>1</v>
          </cell>
          <cell r="F713" t="str">
            <v>2027619</v>
          </cell>
          <cell r="G713" t="str">
            <v>SR MANTENIMIENTO CORRECTIVO</v>
          </cell>
          <cell r="H713" t="str">
            <v>4395</v>
          </cell>
          <cell r="I713" t="str">
            <v>22/04/2019 08:12</v>
          </cell>
          <cell r="J713" t="str">
            <v>800110</v>
          </cell>
          <cell r="K713" t="str">
            <v>PITSS</v>
          </cell>
          <cell r="L713" t="str">
            <v>ASP</v>
          </cell>
          <cell r="M713" t="str">
            <v>OFFICE DEPOT DE MEXICO SA DE CV</v>
          </cell>
          <cell r="N713" t="str">
            <v>AV LAS PALMAS 1559 LOC SA-01</v>
          </cell>
          <cell r="O713" t="str">
            <v>LAZARO CARDENAS-MICH</v>
          </cell>
          <cell r="P713">
            <v>0</v>
          </cell>
          <cell r="Q713" t="str">
            <v>INTERIOR</v>
          </cell>
          <cell r="R713">
            <v>42</v>
          </cell>
          <cell r="S713" t="str">
            <v>Entre 31 y 60</v>
          </cell>
          <cell r="T713" t="str">
            <v>Light Production Digital Business</v>
          </cell>
          <cell r="U713" t="str">
            <v>Entry Production</v>
          </cell>
          <cell r="V713" t="str">
            <v>Otras</v>
          </cell>
          <cell r="W713" t="str">
            <v>3-Entre 31 y 60</v>
          </cell>
          <cell r="X713">
            <v>1.1000000000000001</v>
          </cell>
          <cell r="Y713">
            <v>1730.3000000000004</v>
          </cell>
          <cell r="Z713">
            <v>1</v>
          </cell>
          <cell r="AA713">
            <v>11.53</v>
          </cell>
          <cell r="AB713">
            <v>6</v>
          </cell>
          <cell r="AC713">
            <v>1.9216666666666666</v>
          </cell>
          <cell r="AD713">
            <v>0.23041666666666666</v>
          </cell>
          <cell r="AE713">
            <v>-362.44541666666669</v>
          </cell>
          <cell r="AF713">
            <v>43580</v>
          </cell>
          <cell r="AG713">
            <v>43580</v>
          </cell>
          <cell r="AH713">
            <v>0</v>
          </cell>
          <cell r="AI713" t="str">
            <v>0-1 día</v>
          </cell>
          <cell r="AJ713">
            <v>0</v>
          </cell>
          <cell r="AK713">
            <v>0</v>
          </cell>
          <cell r="AL713">
            <v>0</v>
          </cell>
          <cell r="AM713">
            <v>1730.3000000000004</v>
          </cell>
          <cell r="AN713">
            <v>1622.15625</v>
          </cell>
          <cell r="AO713">
            <v>1</v>
          </cell>
        </row>
        <row r="714">
          <cell r="B714" t="str">
            <v>0BG29569721</v>
          </cell>
          <cell r="C714" t="str">
            <v>0BG2956972</v>
          </cell>
          <cell r="D714" t="str">
            <v>ABR-19</v>
          </cell>
          <cell r="E714">
            <v>1</v>
          </cell>
          <cell r="F714" t="str">
            <v>2029615</v>
          </cell>
          <cell r="G714" t="str">
            <v>SR MANTENIMIENTO CORRECTIVO</v>
          </cell>
          <cell r="H714" t="str">
            <v>4395</v>
          </cell>
          <cell r="I714" t="str">
            <v>25/04/2019 10:48</v>
          </cell>
          <cell r="J714" t="str">
            <v>800188</v>
          </cell>
          <cell r="K714" t="str">
            <v>PITSS</v>
          </cell>
          <cell r="L714" t="str">
            <v>ASP</v>
          </cell>
          <cell r="M714" t="str">
            <v>M3 CODICE INTEGRAL SA DE CV</v>
          </cell>
          <cell r="N714" t="str">
            <v>AV MEXICO JAPON No 225</v>
          </cell>
          <cell r="O714" t="str">
            <v>Celaya-GTO</v>
          </cell>
          <cell r="P714">
            <v>0</v>
          </cell>
          <cell r="Q714" t="str">
            <v>INTERIOR</v>
          </cell>
          <cell r="R714">
            <v>59</v>
          </cell>
          <cell r="S714" t="str">
            <v>Entre 31 y 60</v>
          </cell>
          <cell r="T714" t="str">
            <v>Light Production Digital Business</v>
          </cell>
          <cell r="U714" t="str">
            <v>Entry Production</v>
          </cell>
          <cell r="V714" t="str">
            <v>Ciudad principal</v>
          </cell>
          <cell r="W714" t="str">
            <v>3-Entre 31 y 60</v>
          </cell>
          <cell r="X714">
            <v>1.1000000000000001</v>
          </cell>
          <cell r="Y714">
            <v>1730.3000000000004</v>
          </cell>
          <cell r="Z714">
            <v>1</v>
          </cell>
          <cell r="AA714">
            <v>1.2</v>
          </cell>
          <cell r="AB714">
            <v>4</v>
          </cell>
          <cell r="AC714">
            <v>0.3</v>
          </cell>
          <cell r="AD714">
            <v>0</v>
          </cell>
          <cell r="AE714">
            <v>0</v>
          </cell>
          <cell r="AF714">
            <v>43580</v>
          </cell>
          <cell r="AG714">
            <v>43580</v>
          </cell>
          <cell r="AH714">
            <v>0</v>
          </cell>
          <cell r="AI714" t="str">
            <v>0-1 día</v>
          </cell>
          <cell r="AJ714">
            <v>0</v>
          </cell>
          <cell r="AK714">
            <v>0</v>
          </cell>
          <cell r="AL714">
            <v>0</v>
          </cell>
          <cell r="AM714">
            <v>1730.3000000000004</v>
          </cell>
          <cell r="AN714">
            <v>1730.3</v>
          </cell>
          <cell r="AO714">
            <v>1</v>
          </cell>
        </row>
        <row r="715">
          <cell r="B715" t="str">
            <v>5BT7051161</v>
          </cell>
          <cell r="C715" t="str">
            <v>5BT705116</v>
          </cell>
          <cell r="D715" t="str">
            <v>ABR-19</v>
          </cell>
          <cell r="E715">
            <v>1</v>
          </cell>
          <cell r="F715" t="str">
            <v>2028797</v>
          </cell>
          <cell r="G715" t="str">
            <v>SR MANTENIMIENTO CORRECTIVO</v>
          </cell>
          <cell r="H715" t="str">
            <v>3335</v>
          </cell>
          <cell r="I715" t="str">
            <v>24/04/2019 07:49</v>
          </cell>
          <cell r="J715" t="str">
            <v>800186</v>
          </cell>
          <cell r="K715" t="str">
            <v>PITSS</v>
          </cell>
          <cell r="L715" t="str">
            <v>ASP</v>
          </cell>
          <cell r="M715" t="str">
            <v>UNITED AIRLINES INC</v>
          </cell>
          <cell r="N715" t="str">
            <v>PROLONGACION CORREGIDORA No 306 LTE 11</v>
          </cell>
          <cell r="O715" t="str">
            <v>Queretaro-QRO</v>
          </cell>
          <cell r="P715">
            <v>0</v>
          </cell>
          <cell r="Q715" t="str">
            <v>INTERIOR</v>
          </cell>
          <cell r="R715">
            <v>2701</v>
          </cell>
          <cell r="S715" t="str">
            <v>&gt;60</v>
          </cell>
          <cell r="T715" t="str">
            <v>A4 Mono MFPs</v>
          </cell>
          <cell r="U715" t="str">
            <v>A4</v>
          </cell>
          <cell r="V715" t="str">
            <v>Ciudad principal</v>
          </cell>
          <cell r="W715" t="str">
            <v>1-&gt;60</v>
          </cell>
          <cell r="X715">
            <v>1.05</v>
          </cell>
          <cell r="Y715">
            <v>750.75000000000011</v>
          </cell>
          <cell r="Z715">
            <v>1</v>
          </cell>
          <cell r="AA715">
            <v>5.25</v>
          </cell>
          <cell r="AB715">
            <v>5</v>
          </cell>
          <cell r="AC715">
            <v>1.05</v>
          </cell>
          <cell r="AD715">
            <v>1.2500000000000011E-2</v>
          </cell>
          <cell r="AE715">
            <v>-8.9375000000000089</v>
          </cell>
          <cell r="AF715">
            <v>43580</v>
          </cell>
          <cell r="AG715">
            <v>43580</v>
          </cell>
          <cell r="AH715">
            <v>0</v>
          </cell>
          <cell r="AI715" t="str">
            <v>0-1 día</v>
          </cell>
          <cell r="AJ715">
            <v>0</v>
          </cell>
          <cell r="AK715">
            <v>0</v>
          </cell>
          <cell r="AL715">
            <v>0</v>
          </cell>
          <cell r="AM715">
            <v>750.75000000000011</v>
          </cell>
          <cell r="AN715" t="e">
            <v>#N/A</v>
          </cell>
          <cell r="AO715">
            <v>1</v>
          </cell>
        </row>
        <row r="716">
          <cell r="B716" t="str">
            <v>0XPN3991781</v>
          </cell>
          <cell r="C716" t="str">
            <v>0XPN399178</v>
          </cell>
          <cell r="D716" t="str">
            <v>ABR-19</v>
          </cell>
          <cell r="E716">
            <v>1</v>
          </cell>
          <cell r="F716" t="str">
            <v>2029729</v>
          </cell>
          <cell r="G716" t="str">
            <v>SR MANTENIMIENTO CORRECTIVO</v>
          </cell>
          <cell r="H716" t="str">
            <v>0560</v>
          </cell>
          <cell r="I716" t="str">
            <v>25/04/2019 13:08</v>
          </cell>
          <cell r="J716" t="str">
            <v>800188</v>
          </cell>
          <cell r="K716" t="str">
            <v>PITSS</v>
          </cell>
          <cell r="L716" t="str">
            <v>ASP</v>
          </cell>
          <cell r="M716" t="str">
            <v>OFFICE DEPOT DE MEXICO SA DE CV</v>
          </cell>
          <cell r="N716" t="str">
            <v>TORRES LANDA 103 A</v>
          </cell>
          <cell r="O716" t="str">
            <v>CELAYA-GTO</v>
          </cell>
          <cell r="P716">
            <v>0</v>
          </cell>
          <cell r="Q716" t="str">
            <v>INTERIOR</v>
          </cell>
          <cell r="R716">
            <v>59</v>
          </cell>
          <cell r="S716" t="str">
            <v>Entre 31 y 60</v>
          </cell>
          <cell r="T716" t="str">
            <v>Entry Production Color Low/Mid</v>
          </cell>
          <cell r="U716" t="str">
            <v>Entry Production</v>
          </cell>
          <cell r="V716" t="str">
            <v>Ciudad principal</v>
          </cell>
          <cell r="W716" t="str">
            <v>3-Entre 31 y 60</v>
          </cell>
          <cell r="X716">
            <v>1.1000000000000001</v>
          </cell>
          <cell r="Y716">
            <v>1730.3000000000004</v>
          </cell>
          <cell r="Z716">
            <v>1</v>
          </cell>
          <cell r="AA716">
            <v>0.37</v>
          </cell>
          <cell r="AB716">
            <v>4</v>
          </cell>
          <cell r="AC716">
            <v>9.2499999999999999E-2</v>
          </cell>
          <cell r="AD716">
            <v>0</v>
          </cell>
          <cell r="AE716">
            <v>0</v>
          </cell>
          <cell r="AF716">
            <v>43580</v>
          </cell>
          <cell r="AG716">
            <v>43580</v>
          </cell>
          <cell r="AH716">
            <v>0</v>
          </cell>
          <cell r="AI716" t="str">
            <v>0-1 día</v>
          </cell>
          <cell r="AJ716">
            <v>0</v>
          </cell>
          <cell r="AK716">
            <v>0</v>
          </cell>
          <cell r="AL716">
            <v>0</v>
          </cell>
          <cell r="AM716">
            <v>1730.3000000000004</v>
          </cell>
          <cell r="AN716">
            <v>1730.3</v>
          </cell>
          <cell r="AO716">
            <v>1</v>
          </cell>
        </row>
        <row r="717">
          <cell r="B717" t="str">
            <v>0LX58255341</v>
          </cell>
          <cell r="C717" t="str">
            <v>0LX5825534</v>
          </cell>
          <cell r="D717" t="str">
            <v>ABR-19</v>
          </cell>
          <cell r="E717">
            <v>1</v>
          </cell>
          <cell r="F717" t="str">
            <v>2026371</v>
          </cell>
          <cell r="G717" t="str">
            <v>SR MANTENIMIENTO CORRECTIVO</v>
          </cell>
          <cell r="H717" t="str">
            <v>7225</v>
          </cell>
          <cell r="I717" t="str">
            <v>17/04/2019 14:25</v>
          </cell>
          <cell r="J717" t="str">
            <v>500157</v>
          </cell>
          <cell r="K717" t="str">
            <v>PITSS</v>
          </cell>
          <cell r="L717" t="str">
            <v>ASP</v>
          </cell>
          <cell r="M717" t="str">
            <v>TECNOLOGIA DE ILUMINACION AUTOMOTRIZ SA DE CV</v>
          </cell>
          <cell r="N717" t="str">
            <v>AV HERMANOS ESCOBAR No 6965 ESQ RAFAEL PEREZ SERNA</v>
          </cell>
          <cell r="O717" t="str">
            <v>Ciudad Juarez-CHIH</v>
          </cell>
          <cell r="P717">
            <v>0</v>
          </cell>
          <cell r="Q717" t="str">
            <v>INTERIOR</v>
          </cell>
          <cell r="R717">
            <v>278</v>
          </cell>
          <cell r="S717" t="str">
            <v>&gt;60</v>
          </cell>
          <cell r="T717" t="str">
            <v>A3 Office Color Laser MFPs</v>
          </cell>
          <cell r="U717" t="str">
            <v>A3</v>
          </cell>
          <cell r="V717" t="str">
            <v>Ciudad principal</v>
          </cell>
          <cell r="W717" t="str">
            <v>2-&gt;60</v>
          </cell>
          <cell r="X717">
            <v>1.1000000000000001</v>
          </cell>
          <cell r="Y717">
            <v>1501.5000000000002</v>
          </cell>
          <cell r="Z717">
            <v>1</v>
          </cell>
          <cell r="AA717">
            <v>1.83</v>
          </cell>
          <cell r="AB717">
            <v>5</v>
          </cell>
          <cell r="AC717">
            <v>0.36599999999999999</v>
          </cell>
          <cell r="AD717">
            <v>0</v>
          </cell>
          <cell r="AE717">
            <v>0</v>
          </cell>
          <cell r="AF717">
            <v>43580</v>
          </cell>
          <cell r="AG717">
            <v>43580</v>
          </cell>
          <cell r="AH717">
            <v>0</v>
          </cell>
          <cell r="AI717" t="str">
            <v>0-1 día</v>
          </cell>
          <cell r="AJ717">
            <v>0</v>
          </cell>
          <cell r="AK717">
            <v>0</v>
          </cell>
          <cell r="AL717">
            <v>0</v>
          </cell>
          <cell r="AM717">
            <v>1501.5000000000002</v>
          </cell>
          <cell r="AN717">
            <v>0</v>
          </cell>
          <cell r="AO717">
            <v>1</v>
          </cell>
        </row>
        <row r="718">
          <cell r="B718" t="str">
            <v>P7A3272921</v>
          </cell>
          <cell r="C718" t="str">
            <v>P7A327292</v>
          </cell>
          <cell r="D718" t="str">
            <v>ABR-19</v>
          </cell>
          <cell r="E718">
            <v>1</v>
          </cell>
          <cell r="F718" t="str">
            <v>2019037</v>
          </cell>
          <cell r="G718" t="str">
            <v>SR MANTENIMIENTO CORRECTIVO</v>
          </cell>
          <cell r="H718" t="str">
            <v>6227</v>
          </cell>
          <cell r="I718" t="str">
            <v>02/04/2019 17:41</v>
          </cell>
          <cell r="J718" t="str">
            <v>800197</v>
          </cell>
          <cell r="K718" t="str">
            <v>PITSS</v>
          </cell>
          <cell r="L718" t="str">
            <v>ASP</v>
          </cell>
          <cell r="M718" t="str">
            <v>OPERACIONES MADAPAL SA DE CV</v>
          </cell>
          <cell r="N718" t="str">
            <v>SIERRA DE SANTA CATANA No 104</v>
          </cell>
          <cell r="O718" t="str">
            <v>San Luis Potosi-SLP</v>
          </cell>
          <cell r="P718">
            <v>0</v>
          </cell>
          <cell r="Q718" t="str">
            <v>INTERIOR</v>
          </cell>
          <cell r="R718">
            <v>14</v>
          </cell>
          <cell r="S718" t="str">
            <v>Entre 7 y 15</v>
          </cell>
          <cell r="T718" t="str">
            <v>A4 Color Laser MFPs</v>
          </cell>
          <cell r="U718" t="str">
            <v>A4</v>
          </cell>
          <cell r="V718" t="str">
            <v>Ciudad principal</v>
          </cell>
          <cell r="W718" t="str">
            <v>1-Entre 7 y 15</v>
          </cell>
          <cell r="X718">
            <v>0</v>
          </cell>
          <cell r="Y718">
            <v>0</v>
          </cell>
          <cell r="Z718">
            <v>1</v>
          </cell>
          <cell r="AA718">
            <v>1.92</v>
          </cell>
          <cell r="AB718">
            <v>5</v>
          </cell>
          <cell r="AC718">
            <v>0.38400000000000001</v>
          </cell>
          <cell r="AD718">
            <v>0</v>
          </cell>
          <cell r="AE718">
            <v>0</v>
          </cell>
          <cell r="AF718">
            <v>43580</v>
          </cell>
          <cell r="AG718">
            <v>43580</v>
          </cell>
          <cell r="AH718">
            <v>0</v>
          </cell>
          <cell r="AI718" t="str">
            <v>0-1 día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 t="e">
            <v>#N/A</v>
          </cell>
          <cell r="AO718">
            <v>1</v>
          </cell>
        </row>
        <row r="719">
          <cell r="B719" t="str">
            <v>09HB3314991</v>
          </cell>
          <cell r="C719" t="str">
            <v>09HB331499</v>
          </cell>
          <cell r="D719" t="str">
            <v>ABR-19</v>
          </cell>
          <cell r="E719">
            <v>1</v>
          </cell>
          <cell r="F719" t="str">
            <v>2028415</v>
          </cell>
          <cell r="G719" t="str">
            <v>SR MANTENIMIENTO CORRECTIVO</v>
          </cell>
          <cell r="H719" t="str">
            <v>4002</v>
          </cell>
          <cell r="I719" t="str">
            <v>23/04/2019 11:36</v>
          </cell>
          <cell r="J719" t="str">
            <v>800147</v>
          </cell>
          <cell r="K719" t="str">
            <v>PITSS</v>
          </cell>
          <cell r="L719" t="str">
            <v>ASP</v>
          </cell>
          <cell r="M719" t="str">
            <v>PRODUCTOS HOSPITALARIOS SA DE CV</v>
          </cell>
          <cell r="N719" t="str">
            <v>BLVD MARIANO ESCOBEDO No 4222</v>
          </cell>
          <cell r="O719" t="str">
            <v>Leon-GTO</v>
          </cell>
          <cell r="P719">
            <v>1</v>
          </cell>
          <cell r="Q719" t="str">
            <v>INTERIOR</v>
          </cell>
          <cell r="R719">
            <v>2700</v>
          </cell>
          <cell r="S719" t="str">
            <v>&gt;60</v>
          </cell>
          <cell r="T719" t="str">
            <v>A4 Mono MFPs</v>
          </cell>
          <cell r="U719" t="str">
            <v>A4</v>
          </cell>
          <cell r="V719" t="str">
            <v>Ciudad principal</v>
          </cell>
          <cell r="W719" t="str">
            <v>1-&gt;60</v>
          </cell>
          <cell r="X719">
            <v>1.05</v>
          </cell>
          <cell r="Y719">
            <v>0</v>
          </cell>
          <cell r="Z719">
            <v>1</v>
          </cell>
          <cell r="AA719">
            <v>1.83</v>
          </cell>
          <cell r="AB719">
            <v>5</v>
          </cell>
          <cell r="AC719">
            <v>0.36599999999999999</v>
          </cell>
          <cell r="AD719">
            <v>0</v>
          </cell>
          <cell r="AE719">
            <v>0</v>
          </cell>
          <cell r="AF719">
            <v>43580</v>
          </cell>
          <cell r="AG719">
            <v>43580</v>
          </cell>
          <cell r="AH719">
            <v>0</v>
          </cell>
          <cell r="AI719" t="str">
            <v>0-1 día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1</v>
          </cell>
        </row>
        <row r="720">
          <cell r="B720" t="str">
            <v>0EX92975821</v>
          </cell>
          <cell r="C720" t="str">
            <v>0EX9297582</v>
          </cell>
          <cell r="D720" t="str">
            <v>ABR-19</v>
          </cell>
          <cell r="E720">
            <v>1</v>
          </cell>
          <cell r="F720" t="str">
            <v>2029027</v>
          </cell>
          <cell r="G720" t="str">
            <v>SR MANTENIMIENTO CORRECTIVO</v>
          </cell>
          <cell r="H720" t="str">
            <v>5866</v>
          </cell>
          <cell r="I720" t="str">
            <v>24/04/2019 12:52</v>
          </cell>
          <cell r="J720" t="str">
            <v>500019</v>
          </cell>
          <cell r="K720" t="str">
            <v>PITSS</v>
          </cell>
          <cell r="L720" t="str">
            <v>ASP</v>
          </cell>
          <cell r="M720" t="str">
            <v>OFFICE DEPOT DE MEXICO SA DE CV</v>
          </cell>
          <cell r="N720" t="str">
            <v>BLV INDEPENDENCIA SN</v>
          </cell>
          <cell r="O720" t="str">
            <v>TORREON-COAH</v>
          </cell>
          <cell r="P720">
            <v>0</v>
          </cell>
          <cell r="Q720" t="str">
            <v>INTERIOR</v>
          </cell>
          <cell r="R720">
            <v>102</v>
          </cell>
          <cell r="S720" t="str">
            <v>&gt;60</v>
          </cell>
          <cell r="T720" t="str">
            <v>Departmental Digital</v>
          </cell>
          <cell r="U720" t="str">
            <v>A3</v>
          </cell>
          <cell r="V720" t="str">
            <v>Otras</v>
          </cell>
          <cell r="W720" t="str">
            <v>2-&gt;60</v>
          </cell>
          <cell r="X720">
            <v>1.1000000000000001</v>
          </cell>
          <cell r="Y720">
            <v>1501.5000000000002</v>
          </cell>
          <cell r="Z720">
            <v>1</v>
          </cell>
          <cell r="AA720">
            <v>1.3</v>
          </cell>
          <cell r="AB720">
            <v>9</v>
          </cell>
          <cell r="AC720">
            <v>0.14444444444444446</v>
          </cell>
          <cell r="AD720">
            <v>0</v>
          </cell>
          <cell r="AE720">
            <v>0</v>
          </cell>
          <cell r="AF720">
            <v>43580</v>
          </cell>
          <cell r="AG720">
            <v>43580</v>
          </cell>
          <cell r="AH720">
            <v>0</v>
          </cell>
          <cell r="AI720" t="str">
            <v>0-1 día</v>
          </cell>
          <cell r="AJ720">
            <v>0</v>
          </cell>
          <cell r="AK720">
            <v>0</v>
          </cell>
          <cell r="AL720">
            <v>0</v>
          </cell>
          <cell r="AM720">
            <v>1501.5000000000002</v>
          </cell>
          <cell r="AN720">
            <v>1365</v>
          </cell>
          <cell r="AO720">
            <v>1</v>
          </cell>
        </row>
        <row r="721">
          <cell r="B721" t="str">
            <v>0A1H0223791</v>
          </cell>
          <cell r="C721" t="str">
            <v>0A1H022379</v>
          </cell>
          <cell r="D721" t="str">
            <v>ABR-19</v>
          </cell>
          <cell r="E721">
            <v>1</v>
          </cell>
          <cell r="F721" t="str">
            <v>2029469</v>
          </cell>
          <cell r="G721" t="str">
            <v>SR MANTENIMIENTO CORRECTIVO</v>
          </cell>
          <cell r="H721" t="str">
            <v>6705</v>
          </cell>
          <cell r="I721" t="str">
            <v>25/04/2019 08:12</v>
          </cell>
          <cell r="J721" t="str">
            <v>500161</v>
          </cell>
          <cell r="K721" t="str">
            <v>PITSS</v>
          </cell>
          <cell r="L721" t="str">
            <v>ASP</v>
          </cell>
          <cell r="M721" t="str">
            <v>OPERADORA OMX SA DE CV</v>
          </cell>
          <cell r="N721" t="str">
            <v>NORTE MIRADOR E INDIANA CC HIPERPLAZA No 3300</v>
          </cell>
          <cell r="O721" t="str">
            <v>Chihuahua-CHIH</v>
          </cell>
          <cell r="P721">
            <v>0</v>
          </cell>
          <cell r="Q721" t="str">
            <v>INTERIOR</v>
          </cell>
          <cell r="R721">
            <v>185</v>
          </cell>
          <cell r="S721" t="str">
            <v>&gt;60</v>
          </cell>
          <cell r="T721" t="str">
            <v>WF Mono Systems and Legacy Color</v>
          </cell>
          <cell r="U721" t="str">
            <v>WF</v>
          </cell>
          <cell r="V721" t="str">
            <v>Ciudad principal</v>
          </cell>
          <cell r="W721" t="str">
            <v>3-&gt;60</v>
          </cell>
          <cell r="X721">
            <v>1.1499999999999999</v>
          </cell>
          <cell r="Y721">
            <v>1808.95</v>
          </cell>
          <cell r="Z721">
            <v>1</v>
          </cell>
          <cell r="AA721">
            <v>2</v>
          </cell>
          <cell r="AB721">
            <v>4</v>
          </cell>
          <cell r="AC721">
            <v>0.5</v>
          </cell>
          <cell r="AD721">
            <v>0</v>
          </cell>
          <cell r="AE721">
            <v>0</v>
          </cell>
          <cell r="AF721">
            <v>43580</v>
          </cell>
          <cell r="AG721">
            <v>43580</v>
          </cell>
          <cell r="AH721">
            <v>0</v>
          </cell>
          <cell r="AI721" t="str">
            <v>0-1 día</v>
          </cell>
          <cell r="AJ721">
            <v>0</v>
          </cell>
          <cell r="AK721">
            <v>0</v>
          </cell>
          <cell r="AL721">
            <v>0</v>
          </cell>
          <cell r="AM721">
            <v>1808.95</v>
          </cell>
          <cell r="AN721">
            <v>1808.95</v>
          </cell>
          <cell r="AO721">
            <v>1</v>
          </cell>
        </row>
        <row r="722">
          <cell r="B722" t="str">
            <v>0RXD1389721</v>
          </cell>
          <cell r="C722" t="str">
            <v>0RXD138972</v>
          </cell>
          <cell r="D722" t="str">
            <v>ABR-19</v>
          </cell>
          <cell r="E722">
            <v>1</v>
          </cell>
          <cell r="F722" t="str">
            <v>2025561</v>
          </cell>
          <cell r="G722" t="str">
            <v>SR MANTENIMIENTO CORRECTIVO</v>
          </cell>
          <cell r="H722" t="str">
            <v>7512</v>
          </cell>
          <cell r="I722" t="str">
            <v>16/04/2019 10:47</v>
          </cell>
          <cell r="J722" t="str">
            <v>500018</v>
          </cell>
          <cell r="K722" t="str">
            <v>PITSS</v>
          </cell>
          <cell r="L722" t="str">
            <v>ASP</v>
          </cell>
          <cell r="M722" t="str">
            <v>AZERTY DE MEXICO SA DE CV</v>
          </cell>
          <cell r="N722" t="str">
            <v>GRAL MARIANO ARISTA 54 B 21</v>
          </cell>
          <cell r="O722" t="str">
            <v>MIGUEL HIDALGO-CIUDA</v>
          </cell>
          <cell r="P722">
            <v>0</v>
          </cell>
          <cell r="Q722" t="str">
            <v>INTERIOR</v>
          </cell>
          <cell r="R722">
            <v>55</v>
          </cell>
          <cell r="S722" t="str">
            <v>Entre 31 y 60</v>
          </cell>
          <cell r="T722" t="str">
            <v>Color Laser Printers</v>
          </cell>
          <cell r="U722" t="str">
            <v>A4</v>
          </cell>
          <cell r="V722" t="str">
            <v>Ciudad principal</v>
          </cell>
          <cell r="W722" t="str">
            <v>1-Entre 31 y 60</v>
          </cell>
          <cell r="X722">
            <v>0.8</v>
          </cell>
          <cell r="Y722">
            <v>572.00000000000011</v>
          </cell>
          <cell r="Z722">
            <v>1</v>
          </cell>
          <cell r="AA722">
            <v>0.89</v>
          </cell>
          <cell r="AB722">
            <v>5</v>
          </cell>
          <cell r="AC722">
            <v>0.17799999999999999</v>
          </cell>
          <cell r="AD722">
            <v>0</v>
          </cell>
          <cell r="AE722">
            <v>0</v>
          </cell>
          <cell r="AF722">
            <v>43580</v>
          </cell>
          <cell r="AG722">
            <v>43580</v>
          </cell>
          <cell r="AH722">
            <v>0</v>
          </cell>
          <cell r="AI722" t="str">
            <v>0-1 día</v>
          </cell>
          <cell r="AJ722">
            <v>0</v>
          </cell>
          <cell r="AK722">
            <v>0</v>
          </cell>
          <cell r="AL722">
            <v>0</v>
          </cell>
          <cell r="AM722">
            <v>572.00000000000011</v>
          </cell>
          <cell r="AN722">
            <v>572</v>
          </cell>
          <cell r="AO722">
            <v>1</v>
          </cell>
        </row>
        <row r="723">
          <cell r="B723" t="str">
            <v>0BG29492912</v>
          </cell>
          <cell r="C723" t="str">
            <v>0BG2949291</v>
          </cell>
          <cell r="D723" t="str">
            <v>ABR-19</v>
          </cell>
          <cell r="E723">
            <v>1</v>
          </cell>
          <cell r="F723" t="str">
            <v>2029475</v>
          </cell>
          <cell r="G723" t="str">
            <v>SR MANTENIMIENTO CORRECTIVO</v>
          </cell>
          <cell r="H723" t="str">
            <v>4395</v>
          </cell>
          <cell r="I723" t="str">
            <v>25/04/2019 08:24</v>
          </cell>
          <cell r="J723" t="str">
            <v>800188</v>
          </cell>
          <cell r="K723" t="str">
            <v>PITSS</v>
          </cell>
          <cell r="L723" t="str">
            <v>ASP</v>
          </cell>
          <cell r="M723" t="str">
            <v>OFFICE DEPOT DE MEXICO SA DE CV</v>
          </cell>
          <cell r="N723" t="str">
            <v>TORRES LANDA 103 A</v>
          </cell>
          <cell r="O723" t="str">
            <v>CELAYA-GTO</v>
          </cell>
          <cell r="P723">
            <v>0</v>
          </cell>
          <cell r="Q723" t="str">
            <v>INTERIOR</v>
          </cell>
          <cell r="R723">
            <v>17</v>
          </cell>
          <cell r="S723" t="str">
            <v>Entre 16 y 30</v>
          </cell>
          <cell r="T723" t="str">
            <v>Light Production Digital Business</v>
          </cell>
          <cell r="U723" t="str">
            <v>Entry Production</v>
          </cell>
          <cell r="V723" t="str">
            <v>Ciudad principal</v>
          </cell>
          <cell r="W723" t="str">
            <v>3-Entre 16 y 30</v>
          </cell>
          <cell r="X723">
            <v>1.05</v>
          </cell>
          <cell r="Y723">
            <v>1651.6500000000003</v>
          </cell>
          <cell r="Z723">
            <v>1</v>
          </cell>
          <cell r="AA723">
            <v>2.5</v>
          </cell>
          <cell r="AB723">
            <v>4</v>
          </cell>
          <cell r="AC723">
            <v>0.625</v>
          </cell>
          <cell r="AD723">
            <v>0</v>
          </cell>
          <cell r="AE723">
            <v>0</v>
          </cell>
          <cell r="AF723">
            <v>43580</v>
          </cell>
          <cell r="AG723">
            <v>43580</v>
          </cell>
          <cell r="AH723">
            <v>0</v>
          </cell>
          <cell r="AI723" t="str">
            <v>0-1 día</v>
          </cell>
          <cell r="AJ723">
            <v>0</v>
          </cell>
          <cell r="AK723">
            <v>0</v>
          </cell>
          <cell r="AL723">
            <v>0</v>
          </cell>
          <cell r="AM723">
            <v>1651.6500000000003</v>
          </cell>
          <cell r="AN723">
            <v>1258.4000000000001</v>
          </cell>
          <cell r="AO723">
            <v>2</v>
          </cell>
        </row>
        <row r="724">
          <cell r="B724" t="str">
            <v>03AG8794341</v>
          </cell>
          <cell r="C724" t="str">
            <v>03AG879434</v>
          </cell>
          <cell r="D724" t="str">
            <v>ABR-19</v>
          </cell>
          <cell r="E724">
            <v>1</v>
          </cell>
          <cell r="F724" t="str">
            <v>2029563</v>
          </cell>
          <cell r="G724" t="str">
            <v>SR MANTENIMIENTO CORRECTIVO</v>
          </cell>
          <cell r="H724" t="str">
            <v>8075</v>
          </cell>
          <cell r="I724" t="str">
            <v>25/04/2019 10:00</v>
          </cell>
          <cell r="J724" t="str">
            <v>800187</v>
          </cell>
          <cell r="K724" t="str">
            <v>PITSS</v>
          </cell>
          <cell r="L724" t="str">
            <v>ASP</v>
          </cell>
          <cell r="M724" t="str">
            <v>OPERADORA OMX SA DE CV</v>
          </cell>
          <cell r="N724" t="str">
            <v>AV 5 DE FEBRERO 9200</v>
          </cell>
          <cell r="O724" t="str">
            <v>QUERETARO-QRO</v>
          </cell>
          <cell r="P724">
            <v>0</v>
          </cell>
          <cell r="Q724" t="str">
            <v>INTERIOR</v>
          </cell>
          <cell r="R724">
            <v>31</v>
          </cell>
          <cell r="S724" t="str">
            <v>Entre 31 y 60</v>
          </cell>
          <cell r="T724" t="str">
            <v>Departmental Digital</v>
          </cell>
          <cell r="U724" t="str">
            <v>A3</v>
          </cell>
          <cell r="V724" t="str">
            <v>Ciudad principal</v>
          </cell>
          <cell r="W724" t="str">
            <v>2-Entre 31 y 60</v>
          </cell>
          <cell r="X724">
            <v>1.05</v>
          </cell>
          <cell r="Y724">
            <v>1433.25</v>
          </cell>
          <cell r="Z724">
            <v>1</v>
          </cell>
          <cell r="AA724">
            <v>2</v>
          </cell>
          <cell r="AB724">
            <v>5</v>
          </cell>
          <cell r="AC724">
            <v>0.4</v>
          </cell>
          <cell r="AD724">
            <v>0</v>
          </cell>
          <cell r="AE724">
            <v>0</v>
          </cell>
          <cell r="AF724">
            <v>43580</v>
          </cell>
          <cell r="AG724">
            <v>43580</v>
          </cell>
          <cell r="AH724">
            <v>0</v>
          </cell>
          <cell r="AI724" t="str">
            <v>0-1 día</v>
          </cell>
          <cell r="AJ724">
            <v>0</v>
          </cell>
          <cell r="AK724">
            <v>0</v>
          </cell>
          <cell r="AL724">
            <v>0</v>
          </cell>
          <cell r="AM724">
            <v>1433.25</v>
          </cell>
          <cell r="AN724">
            <v>1433.25</v>
          </cell>
          <cell r="AO724">
            <v>1</v>
          </cell>
        </row>
        <row r="725">
          <cell r="B725" t="str">
            <v>09HB3314821</v>
          </cell>
          <cell r="C725" t="str">
            <v>09HB331482</v>
          </cell>
          <cell r="D725" t="str">
            <v>ABR-19</v>
          </cell>
          <cell r="E725">
            <v>1</v>
          </cell>
          <cell r="F725" t="str">
            <v>2029645</v>
          </cell>
          <cell r="G725" t="str">
            <v>SR MANTENIMIENTO CORRECTIVO</v>
          </cell>
          <cell r="H725" t="str">
            <v>4002</v>
          </cell>
          <cell r="I725" t="str">
            <v>25/04/2019 11:15</v>
          </cell>
          <cell r="J725" t="str">
            <v>800072</v>
          </cell>
          <cell r="K725" t="str">
            <v>PITSS</v>
          </cell>
          <cell r="L725" t="str">
            <v>ASP</v>
          </cell>
          <cell r="M725" t="str">
            <v>PRODUCTOS HOSPITALARIOS SA DE CV</v>
          </cell>
          <cell r="N725" t="str">
            <v>ABASOLO No 92</v>
          </cell>
          <cell r="O725" t="str">
            <v>Tala-JAL</v>
          </cell>
          <cell r="P725">
            <v>1</v>
          </cell>
          <cell r="Q725" t="str">
            <v>INTERIOR</v>
          </cell>
          <cell r="R725">
            <v>71</v>
          </cell>
          <cell r="S725" t="str">
            <v>&gt;60</v>
          </cell>
          <cell r="T725" t="str">
            <v>A4 Mono MFPs</v>
          </cell>
          <cell r="U725" t="str">
            <v>A4</v>
          </cell>
          <cell r="V725" t="str">
            <v>Otras</v>
          </cell>
          <cell r="W725" t="str">
            <v>1-&gt;60</v>
          </cell>
          <cell r="X725">
            <v>1.05</v>
          </cell>
          <cell r="Y725">
            <v>0</v>
          </cell>
          <cell r="Z725">
            <v>1</v>
          </cell>
          <cell r="AA725">
            <v>2.08</v>
          </cell>
          <cell r="AB725">
            <v>9</v>
          </cell>
          <cell r="AC725">
            <v>0.23111111111111113</v>
          </cell>
          <cell r="AD725">
            <v>0</v>
          </cell>
          <cell r="AE725">
            <v>0</v>
          </cell>
          <cell r="AF725">
            <v>43580</v>
          </cell>
          <cell r="AG725">
            <v>43580</v>
          </cell>
          <cell r="AH725">
            <v>0</v>
          </cell>
          <cell r="AI725" t="str">
            <v>0-1 día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1</v>
          </cell>
        </row>
        <row r="726">
          <cell r="B726" t="str">
            <v>0D6X4694711</v>
          </cell>
          <cell r="C726" t="str">
            <v>0D6X469471</v>
          </cell>
          <cell r="D726" t="str">
            <v>ABR-19</v>
          </cell>
          <cell r="E726">
            <v>1</v>
          </cell>
          <cell r="F726" t="str">
            <v>2029759</v>
          </cell>
          <cell r="G726" t="str">
            <v>SR MANTENIMIENTO CORRECTIVO</v>
          </cell>
          <cell r="H726" t="str">
            <v>4624</v>
          </cell>
          <cell r="I726" t="str">
            <v>25/04/2019 13:41</v>
          </cell>
          <cell r="J726" t="str">
            <v>500155</v>
          </cell>
          <cell r="K726" t="str">
            <v>PITSS</v>
          </cell>
          <cell r="L726" t="str">
            <v>ASP</v>
          </cell>
          <cell r="M726" t="str">
            <v>DELPHI AUTOMOTIVE SYSTEMS S DE RL DE CV</v>
          </cell>
          <cell r="N726" t="str">
            <v>RAFAEL PEREZ SERNA Y HENRY DUNANT</v>
          </cell>
          <cell r="O726" t="str">
            <v>CIUDAD JUAREZ-CHIH</v>
          </cell>
          <cell r="P726">
            <v>0</v>
          </cell>
          <cell r="Q726" t="str">
            <v>INTERIOR</v>
          </cell>
          <cell r="R726">
            <v>336</v>
          </cell>
          <cell r="S726" t="str">
            <v>&gt;60</v>
          </cell>
          <cell r="T726" t="str">
            <v>Entry Mono Printers</v>
          </cell>
          <cell r="U726" t="str">
            <v>A4</v>
          </cell>
          <cell r="V726" t="str">
            <v>Ciudad principal</v>
          </cell>
          <cell r="W726" t="str">
            <v>1-&gt;60</v>
          </cell>
          <cell r="X726">
            <v>1.05</v>
          </cell>
          <cell r="Y726">
            <v>750.75000000000011</v>
          </cell>
          <cell r="Z726">
            <v>1</v>
          </cell>
          <cell r="AA726">
            <v>0</v>
          </cell>
          <cell r="AB726">
            <v>5</v>
          </cell>
          <cell r="AC726">
            <v>0</v>
          </cell>
          <cell r="AD726">
            <v>0</v>
          </cell>
          <cell r="AE726">
            <v>0</v>
          </cell>
          <cell r="AF726">
            <v>43580</v>
          </cell>
          <cell r="AG726">
            <v>43580</v>
          </cell>
          <cell r="AH726">
            <v>0</v>
          </cell>
          <cell r="AI726" t="str">
            <v>0-1 día</v>
          </cell>
          <cell r="AJ726">
            <v>0</v>
          </cell>
          <cell r="AK726">
            <v>0</v>
          </cell>
          <cell r="AL726">
            <v>0</v>
          </cell>
          <cell r="AM726">
            <v>750.75000000000011</v>
          </cell>
          <cell r="AN726">
            <v>750.75</v>
          </cell>
          <cell r="AO726">
            <v>1</v>
          </cell>
        </row>
        <row r="727">
          <cell r="B727" t="str">
            <v>0Y2B0033481</v>
          </cell>
          <cell r="C727" t="str">
            <v>0Y2B003348</v>
          </cell>
          <cell r="D727" t="str">
            <v>ABR-19</v>
          </cell>
          <cell r="E727">
            <v>1</v>
          </cell>
          <cell r="F727" t="str">
            <v>2029589</v>
          </cell>
          <cell r="G727" t="str">
            <v>SR MANTENIMIENTO CORRECTIVO</v>
          </cell>
          <cell r="H727" t="str">
            <v>5757</v>
          </cell>
          <cell r="I727" t="str">
            <v>25/04/2019 10:30</v>
          </cell>
          <cell r="J727" t="str">
            <v>500080</v>
          </cell>
          <cell r="K727" t="str">
            <v>PITSS</v>
          </cell>
          <cell r="L727" t="str">
            <v>ASP</v>
          </cell>
          <cell r="M727" t="str">
            <v>INSTITUTO TECNOLOGICO Y DE ESTUDIOS SUPERIORES DE</v>
          </cell>
          <cell r="N727" t="str">
            <v>HEROICO COLEGIO MILITAR No 4700</v>
          </cell>
          <cell r="O727" t="str">
            <v>Chihuahua-CHIH</v>
          </cell>
          <cell r="P727">
            <v>0</v>
          </cell>
          <cell r="Q727" t="str">
            <v>INTERIOR</v>
          </cell>
          <cell r="R727">
            <v>42</v>
          </cell>
          <cell r="S727" t="str">
            <v>Entre 31 y 60</v>
          </cell>
          <cell r="T727" t="str">
            <v>Departmental Digital</v>
          </cell>
          <cell r="U727" t="str">
            <v>A3</v>
          </cell>
          <cell r="V727" t="str">
            <v>Ciudad principal</v>
          </cell>
          <cell r="W727" t="str">
            <v>2-Entre 31 y 60</v>
          </cell>
          <cell r="X727">
            <v>1.05</v>
          </cell>
          <cell r="Y727">
            <v>1433.25</v>
          </cell>
          <cell r="Z727">
            <v>1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43580</v>
          </cell>
          <cell r="AG727">
            <v>43580</v>
          </cell>
          <cell r="AH727">
            <v>0</v>
          </cell>
          <cell r="AI727" t="str">
            <v>0-1 día</v>
          </cell>
          <cell r="AJ727">
            <v>0</v>
          </cell>
          <cell r="AK727">
            <v>0</v>
          </cell>
          <cell r="AL727">
            <v>0</v>
          </cell>
          <cell r="AM727">
            <v>1433.25</v>
          </cell>
          <cell r="AN727">
            <v>1433.25</v>
          </cell>
          <cell r="AO727">
            <v>1</v>
          </cell>
        </row>
        <row r="728">
          <cell r="B728" t="str">
            <v>0T4B0355071</v>
          </cell>
          <cell r="C728" t="str">
            <v>0T4B035507</v>
          </cell>
          <cell r="D728" t="str">
            <v>ABR-19</v>
          </cell>
          <cell r="E728">
            <v>1</v>
          </cell>
          <cell r="F728" t="str">
            <v>2020617</v>
          </cell>
          <cell r="G728" t="str">
            <v>SR MANTENIMIENTO CORRECTIVO</v>
          </cell>
          <cell r="H728" t="str">
            <v>8880</v>
          </cell>
          <cell r="I728" t="str">
            <v>05/04/2019 11:09</v>
          </cell>
          <cell r="J728" t="str">
            <v>800072</v>
          </cell>
          <cell r="K728" t="str">
            <v>PITSS</v>
          </cell>
          <cell r="L728" t="str">
            <v>ASP</v>
          </cell>
          <cell r="M728" t="str">
            <v>FLEXTRONICS MANUFACTURING MEX SA DE CV</v>
          </cell>
          <cell r="N728" t="str">
            <v>CARRETERA BASE AEREA No 5850-23</v>
          </cell>
          <cell r="O728" t="str">
            <v>Zapopan-JAL</v>
          </cell>
          <cell r="P728">
            <v>0</v>
          </cell>
          <cell r="Q728" t="str">
            <v>INTERIOR</v>
          </cell>
          <cell r="R728">
            <v>28</v>
          </cell>
          <cell r="S728" t="str">
            <v>Entre 16 y 30</v>
          </cell>
          <cell r="T728" t="str">
            <v>Color Solid Ink Printers</v>
          </cell>
          <cell r="U728" t="str">
            <v>A4</v>
          </cell>
          <cell r="V728" t="str">
            <v>Ciudad principal</v>
          </cell>
          <cell r="W728" t="str">
            <v>1-Entre 16 y 30</v>
          </cell>
          <cell r="X728">
            <v>0.6</v>
          </cell>
          <cell r="Y728">
            <v>429.00000000000006</v>
          </cell>
          <cell r="Z728">
            <v>1</v>
          </cell>
          <cell r="AA728">
            <v>2.85</v>
          </cell>
          <cell r="AB728">
            <v>5</v>
          </cell>
          <cell r="AC728">
            <v>0.57000000000000006</v>
          </cell>
          <cell r="AD728">
            <v>0</v>
          </cell>
          <cell r="AE728">
            <v>0</v>
          </cell>
          <cell r="AF728">
            <v>43580</v>
          </cell>
          <cell r="AG728">
            <v>43580</v>
          </cell>
          <cell r="AH728">
            <v>0</v>
          </cell>
          <cell r="AI728" t="str">
            <v>0-1 día</v>
          </cell>
          <cell r="AJ728">
            <v>0</v>
          </cell>
          <cell r="AK728">
            <v>0</v>
          </cell>
          <cell r="AL728">
            <v>0</v>
          </cell>
          <cell r="AM728">
            <v>429.00000000000006</v>
          </cell>
          <cell r="AN728">
            <v>429</v>
          </cell>
          <cell r="AO728">
            <v>1</v>
          </cell>
        </row>
        <row r="729">
          <cell r="B729" t="str">
            <v>0LBP2569811</v>
          </cell>
          <cell r="C729" t="str">
            <v>0LBP256981</v>
          </cell>
          <cell r="D729" t="str">
            <v>ABR-19</v>
          </cell>
          <cell r="E729">
            <v>1</v>
          </cell>
          <cell r="F729" t="str">
            <v>2026405</v>
          </cell>
          <cell r="G729" t="str">
            <v>SR MANTENIMIENTO CORRECTIVO</v>
          </cell>
          <cell r="H729" t="str">
            <v>3636</v>
          </cell>
          <cell r="I729" t="str">
            <v>17/04/2019 15:26</v>
          </cell>
          <cell r="J729" t="str">
            <v>800186</v>
          </cell>
          <cell r="K729" t="str">
            <v>PITSS</v>
          </cell>
          <cell r="L729" t="str">
            <v>ASP</v>
          </cell>
          <cell r="M729" t="str">
            <v>RADIOMOVIL DIPSA SA DE CV</v>
          </cell>
          <cell r="N729" t="str">
            <v>AV CONSTITUYENTES 123 Y 125</v>
          </cell>
          <cell r="O729" t="str">
            <v>QUERETARO-QRO</v>
          </cell>
          <cell r="P729">
            <v>0</v>
          </cell>
          <cell r="Q729" t="str">
            <v>INTERIOR</v>
          </cell>
          <cell r="R729">
            <v>68</v>
          </cell>
          <cell r="S729" t="str">
            <v>&gt;60</v>
          </cell>
          <cell r="T729" t="str">
            <v>A4 Mono MFPs</v>
          </cell>
          <cell r="U729" t="str">
            <v>A4</v>
          </cell>
          <cell r="V729" t="str">
            <v>Ciudad principal</v>
          </cell>
          <cell r="W729" t="str">
            <v>1-&gt;60</v>
          </cell>
          <cell r="X729">
            <v>1.05</v>
          </cell>
          <cell r="Y729">
            <v>750.75000000000011</v>
          </cell>
          <cell r="Z729">
            <v>1</v>
          </cell>
          <cell r="AA729">
            <v>2.0699999999999998</v>
          </cell>
          <cell r="AB729">
            <v>5</v>
          </cell>
          <cell r="AC729">
            <v>0.41399999999999998</v>
          </cell>
          <cell r="AD729">
            <v>0</v>
          </cell>
          <cell r="AE729">
            <v>0</v>
          </cell>
          <cell r="AF729">
            <v>43580</v>
          </cell>
          <cell r="AG729">
            <v>43580</v>
          </cell>
          <cell r="AH729">
            <v>0</v>
          </cell>
          <cell r="AI729" t="str">
            <v>0-1 día</v>
          </cell>
          <cell r="AJ729">
            <v>0</v>
          </cell>
          <cell r="AK729">
            <v>0</v>
          </cell>
          <cell r="AL729">
            <v>0</v>
          </cell>
          <cell r="AM729">
            <v>750.75000000000011</v>
          </cell>
          <cell r="AN729">
            <v>750.75</v>
          </cell>
          <cell r="AO729">
            <v>1</v>
          </cell>
        </row>
        <row r="730">
          <cell r="B730" t="str">
            <v>0X763727851</v>
          </cell>
          <cell r="C730" t="str">
            <v>0X76372785</v>
          </cell>
          <cell r="D730" t="str">
            <v>ABR-19</v>
          </cell>
          <cell r="E730">
            <v>1</v>
          </cell>
          <cell r="F730" t="str">
            <v>2029735</v>
          </cell>
          <cell r="G730" t="str">
            <v>SR MANTENIMIENTO CORRECTIVO</v>
          </cell>
          <cell r="H730" t="str">
            <v>5945</v>
          </cell>
          <cell r="I730" t="str">
            <v>25/04/2019 13:14</v>
          </cell>
          <cell r="J730" t="str">
            <v>500093</v>
          </cell>
          <cell r="K730" t="str">
            <v>PITSS</v>
          </cell>
          <cell r="L730" t="str">
            <v>ASP</v>
          </cell>
          <cell r="M730" t="str">
            <v>APTIV CONTRACT SERVICES NUEVO LAREDO S DE RL DE CV</v>
          </cell>
          <cell r="N730" t="str">
            <v>AV DE LAS FABRICAS No 5939</v>
          </cell>
          <cell r="O730" t="str">
            <v>Nuevo Laredo-TAM</v>
          </cell>
          <cell r="P730">
            <v>0</v>
          </cell>
          <cell r="Q730" t="str">
            <v>INTERIOR</v>
          </cell>
          <cell r="R730">
            <v>42</v>
          </cell>
          <cell r="S730" t="str">
            <v>Entre 31 y 60</v>
          </cell>
          <cell r="T730" t="str">
            <v>Office Digital</v>
          </cell>
          <cell r="U730" t="str">
            <v>A3</v>
          </cell>
          <cell r="V730" t="str">
            <v>Ciudad principal</v>
          </cell>
          <cell r="W730" t="str">
            <v>2-Entre 31 y 60</v>
          </cell>
          <cell r="X730">
            <v>1.05</v>
          </cell>
          <cell r="Y730">
            <v>1433.25</v>
          </cell>
          <cell r="Z730">
            <v>1</v>
          </cell>
          <cell r="AA730">
            <v>2.15</v>
          </cell>
          <cell r="AB730">
            <v>5</v>
          </cell>
          <cell r="AC730">
            <v>0.43</v>
          </cell>
          <cell r="AD730">
            <v>0</v>
          </cell>
          <cell r="AE730">
            <v>0</v>
          </cell>
          <cell r="AF730">
            <v>43580</v>
          </cell>
          <cell r="AG730">
            <v>43580</v>
          </cell>
          <cell r="AH730">
            <v>0</v>
          </cell>
          <cell r="AI730" t="str">
            <v>0-1 día</v>
          </cell>
          <cell r="AJ730">
            <v>0</v>
          </cell>
          <cell r="AK730">
            <v>0</v>
          </cell>
          <cell r="AL730">
            <v>0</v>
          </cell>
          <cell r="AM730">
            <v>1433.25</v>
          </cell>
          <cell r="AN730">
            <v>1433.25</v>
          </cell>
          <cell r="AO730">
            <v>1</v>
          </cell>
        </row>
        <row r="731">
          <cell r="B731" t="str">
            <v>0E2B6656533</v>
          </cell>
          <cell r="C731" t="str">
            <v>0E2B665653</v>
          </cell>
          <cell r="D731" t="str">
            <v>ABR-19</v>
          </cell>
          <cell r="E731">
            <v>1</v>
          </cell>
          <cell r="F731" t="str">
            <v>2028837</v>
          </cell>
          <cell r="G731" t="str">
            <v>SR MANTENIMIENTO CORRECTIVO</v>
          </cell>
          <cell r="H731" t="str">
            <v>0070</v>
          </cell>
          <cell r="I731" t="str">
            <v>24/04/2019 08:58</v>
          </cell>
          <cell r="J731" t="str">
            <v>800192</v>
          </cell>
          <cell r="K731" t="str">
            <v>PITSS</v>
          </cell>
          <cell r="L731" t="str">
            <v>ASP</v>
          </cell>
          <cell r="M731" t="str">
            <v>OPERADORA OMX SA DE CV</v>
          </cell>
          <cell r="N731" t="str">
            <v>AV VALLE DE SAN ISIDRO 530</v>
          </cell>
          <cell r="O731" t="str">
            <v>ZAPOPAN-JAL</v>
          </cell>
          <cell r="P731">
            <v>0</v>
          </cell>
          <cell r="Q731" t="str">
            <v>INTERIOR</v>
          </cell>
          <cell r="R731">
            <v>7</v>
          </cell>
          <cell r="S731" t="str">
            <v>Entre 7 y 15</v>
          </cell>
          <cell r="T731" t="str">
            <v>Entry Production Color Low/Mid</v>
          </cell>
          <cell r="U731" t="str">
            <v>Entry Production</v>
          </cell>
          <cell r="V731" t="str">
            <v>Ciudad principal</v>
          </cell>
          <cell r="W731" t="str">
            <v>3-Entre 7 y 15</v>
          </cell>
          <cell r="X731">
            <v>0.8</v>
          </cell>
          <cell r="Y731">
            <v>1258.4000000000003</v>
          </cell>
          <cell r="Z731">
            <v>1</v>
          </cell>
          <cell r="AA731">
            <v>3.28</v>
          </cell>
          <cell r="AB731">
            <v>4</v>
          </cell>
          <cell r="AC731">
            <v>0.82</v>
          </cell>
          <cell r="AD731">
            <v>0</v>
          </cell>
          <cell r="AE731">
            <v>0</v>
          </cell>
          <cell r="AF731">
            <v>43580</v>
          </cell>
          <cell r="AG731">
            <v>43580</v>
          </cell>
          <cell r="AH731">
            <v>0</v>
          </cell>
          <cell r="AI731" t="str">
            <v>0-1 día</v>
          </cell>
          <cell r="AJ731">
            <v>0</v>
          </cell>
          <cell r="AK731">
            <v>0</v>
          </cell>
          <cell r="AL731">
            <v>0</v>
          </cell>
          <cell r="AM731">
            <v>1258.4000000000003</v>
          </cell>
          <cell r="AN731">
            <v>1651.65</v>
          </cell>
          <cell r="AO731">
            <v>3</v>
          </cell>
        </row>
        <row r="732">
          <cell r="B732" t="str">
            <v>0X767064511</v>
          </cell>
          <cell r="C732" t="str">
            <v>0X76706451</v>
          </cell>
          <cell r="D732" t="str">
            <v>ABR-19</v>
          </cell>
          <cell r="E732">
            <v>1</v>
          </cell>
          <cell r="F732" t="str">
            <v>2029809</v>
          </cell>
          <cell r="G732" t="str">
            <v>SR MANTENIMIENTO CORRECTIVO</v>
          </cell>
          <cell r="H732" t="str">
            <v>5945</v>
          </cell>
          <cell r="I732" t="str">
            <v>25/04/2019 14:45</v>
          </cell>
          <cell r="J732" t="str">
            <v>500155</v>
          </cell>
          <cell r="K732" t="str">
            <v>PITSS</v>
          </cell>
          <cell r="L732" t="str">
            <v>ASP</v>
          </cell>
          <cell r="M732" t="str">
            <v>HONEYWELL AUTOMOTIVE DE MEXICO S DE RL DE CV</v>
          </cell>
          <cell r="N732" t="str">
            <v>AV VALLE DEL CEDRO 1681</v>
          </cell>
          <cell r="O732" t="str">
            <v>Ciudad Juarez-CHIH</v>
          </cell>
          <cell r="P732">
            <v>0</v>
          </cell>
          <cell r="Q732" t="str">
            <v>INTERIOR</v>
          </cell>
          <cell r="R732">
            <v>723</v>
          </cell>
          <cell r="S732" t="str">
            <v>&gt;60</v>
          </cell>
          <cell r="T732" t="str">
            <v>Office Digital</v>
          </cell>
          <cell r="U732" t="str">
            <v>A3</v>
          </cell>
          <cell r="V732" t="str">
            <v>Ciudad principal</v>
          </cell>
          <cell r="W732" t="str">
            <v>2-&gt;60</v>
          </cell>
          <cell r="X732">
            <v>1.1000000000000001</v>
          </cell>
          <cell r="Y732">
            <v>1501.5000000000002</v>
          </cell>
          <cell r="Z732">
            <v>1</v>
          </cell>
          <cell r="AA732">
            <v>0.75</v>
          </cell>
          <cell r="AB732">
            <v>5</v>
          </cell>
          <cell r="AC732">
            <v>0.15</v>
          </cell>
          <cell r="AD732">
            <v>0</v>
          </cell>
          <cell r="AE732">
            <v>0</v>
          </cell>
          <cell r="AF732">
            <v>43580</v>
          </cell>
          <cell r="AG732">
            <v>43580</v>
          </cell>
          <cell r="AH732">
            <v>0</v>
          </cell>
          <cell r="AI732" t="str">
            <v>0-1 día</v>
          </cell>
          <cell r="AJ732">
            <v>0</v>
          </cell>
          <cell r="AK732">
            <v>0</v>
          </cell>
          <cell r="AL732">
            <v>0</v>
          </cell>
          <cell r="AM732">
            <v>1501.5000000000002</v>
          </cell>
          <cell r="AN732">
            <v>0</v>
          </cell>
          <cell r="AO732">
            <v>1</v>
          </cell>
        </row>
        <row r="733">
          <cell r="B733" t="str">
            <v>0MX47773661</v>
          </cell>
          <cell r="C733" t="str">
            <v>0MX4777366</v>
          </cell>
          <cell r="D733" t="str">
            <v>ABR-19</v>
          </cell>
          <cell r="E733">
            <v>1</v>
          </cell>
          <cell r="F733" t="str">
            <v>2029831</v>
          </cell>
          <cell r="G733" t="str">
            <v>SR MANTENIMIENTO CORRECTIVO</v>
          </cell>
          <cell r="H733" t="str">
            <v>7845</v>
          </cell>
          <cell r="I733" t="str">
            <v>25/04/2019 15:20</v>
          </cell>
          <cell r="J733" t="str">
            <v>500158</v>
          </cell>
          <cell r="K733" t="str">
            <v>PITSS</v>
          </cell>
          <cell r="L733" t="str">
            <v>ASP</v>
          </cell>
          <cell r="M733" t="str">
            <v>TECNOLOGIA DE ILUMINACION AUTOMOTRIZ SA DE CV</v>
          </cell>
          <cell r="N733" t="str">
            <v>AV DEL CHARRO No 1750 NTE</v>
          </cell>
          <cell r="O733" t="str">
            <v>Ciudad Juarez-CHIH</v>
          </cell>
          <cell r="P733">
            <v>0</v>
          </cell>
          <cell r="Q733" t="str">
            <v>INTERIOR</v>
          </cell>
          <cell r="R733">
            <v>185</v>
          </cell>
          <cell r="S733" t="str">
            <v>&gt;60</v>
          </cell>
          <cell r="T733" t="str">
            <v>A3 Office Color Laser MFPs</v>
          </cell>
          <cell r="U733" t="str">
            <v>A3</v>
          </cell>
          <cell r="V733" t="str">
            <v>Ciudad principal</v>
          </cell>
          <cell r="W733" t="str">
            <v>2-&gt;60</v>
          </cell>
          <cell r="X733">
            <v>1.1000000000000001</v>
          </cell>
          <cell r="Y733">
            <v>1501.5000000000002</v>
          </cell>
          <cell r="Z733">
            <v>1</v>
          </cell>
          <cell r="AA733">
            <v>0.92</v>
          </cell>
          <cell r="AB733">
            <v>5</v>
          </cell>
          <cell r="AC733">
            <v>0.184</v>
          </cell>
          <cell r="AD733">
            <v>0</v>
          </cell>
          <cell r="AE733">
            <v>0</v>
          </cell>
          <cell r="AF733">
            <v>43580</v>
          </cell>
          <cell r="AG733">
            <v>43580</v>
          </cell>
          <cell r="AH733">
            <v>0</v>
          </cell>
          <cell r="AI733" t="str">
            <v>0-1 día</v>
          </cell>
          <cell r="AJ733">
            <v>0</v>
          </cell>
          <cell r="AK733">
            <v>0</v>
          </cell>
          <cell r="AL733">
            <v>0</v>
          </cell>
          <cell r="AM733">
            <v>1501.5000000000002</v>
          </cell>
          <cell r="AN733">
            <v>1501.5</v>
          </cell>
          <cell r="AO733">
            <v>1</v>
          </cell>
        </row>
        <row r="734">
          <cell r="B734" t="str">
            <v>0BG29471611</v>
          </cell>
          <cell r="C734" t="str">
            <v>0BG2947161</v>
          </cell>
          <cell r="D734" t="str">
            <v>ABR-19</v>
          </cell>
          <cell r="E734">
            <v>1</v>
          </cell>
          <cell r="F734" t="str">
            <v>2029033</v>
          </cell>
          <cell r="G734" t="str">
            <v>SR MANTENIMIENTO CORRECTIVO</v>
          </cell>
          <cell r="H734" t="str">
            <v>4395</v>
          </cell>
          <cell r="I734" t="str">
            <v>24/04/2019 13:06</v>
          </cell>
          <cell r="J734" t="str">
            <v>500066</v>
          </cell>
          <cell r="K734" t="str">
            <v>PITSS</v>
          </cell>
          <cell r="L734" t="str">
            <v>ASP</v>
          </cell>
          <cell r="M734" t="str">
            <v>OFFICE DEPOT DE MEXICO SA DE CV</v>
          </cell>
          <cell r="N734" t="str">
            <v>MISSISIPI 152 LOC 206</v>
          </cell>
          <cell r="O734" t="str">
            <v>SAN PEDRO GARZA GARC</v>
          </cell>
          <cell r="P734">
            <v>0</v>
          </cell>
          <cell r="Q734" t="str">
            <v>INTERIOR</v>
          </cell>
          <cell r="R734">
            <v>58</v>
          </cell>
          <cell r="S734" t="str">
            <v>Entre 31 y 60</v>
          </cell>
          <cell r="T734" t="str">
            <v>Light Production Digital Business</v>
          </cell>
          <cell r="U734" t="str">
            <v>Entry Production</v>
          </cell>
          <cell r="V734" t="str">
            <v>Ciudad principal</v>
          </cell>
          <cell r="W734" t="str">
            <v>3-Entre 31 y 60</v>
          </cell>
          <cell r="X734">
            <v>1.1000000000000001</v>
          </cell>
          <cell r="Y734">
            <v>1730.3000000000004</v>
          </cell>
          <cell r="Z734">
            <v>1</v>
          </cell>
          <cell r="AA734">
            <v>1.85</v>
          </cell>
          <cell r="AB734">
            <v>4</v>
          </cell>
          <cell r="AC734">
            <v>0.46250000000000002</v>
          </cell>
          <cell r="AD734">
            <v>0</v>
          </cell>
          <cell r="AE734">
            <v>0</v>
          </cell>
          <cell r="AF734">
            <v>43580</v>
          </cell>
          <cell r="AG734">
            <v>43580</v>
          </cell>
          <cell r="AH734">
            <v>0</v>
          </cell>
          <cell r="AI734" t="str">
            <v>0-1 día</v>
          </cell>
          <cell r="AJ734">
            <v>0</v>
          </cell>
          <cell r="AK734">
            <v>0</v>
          </cell>
          <cell r="AL734">
            <v>0</v>
          </cell>
          <cell r="AM734">
            <v>1730.3000000000004</v>
          </cell>
          <cell r="AN734">
            <v>1258.4000000000001</v>
          </cell>
          <cell r="AO734">
            <v>1</v>
          </cell>
        </row>
        <row r="735">
          <cell r="B735" t="str">
            <v>0C7X2468621</v>
          </cell>
          <cell r="C735" t="str">
            <v>0C7X246862</v>
          </cell>
          <cell r="D735" t="str">
            <v>ABR-19</v>
          </cell>
          <cell r="E735">
            <v>1</v>
          </cell>
          <cell r="F735" t="str">
            <v>2028433</v>
          </cell>
          <cell r="G735" t="str">
            <v>SR MANTENIMIENTO CORRECTIVO</v>
          </cell>
          <cell r="H735" t="str">
            <v>3657</v>
          </cell>
          <cell r="I735" t="str">
            <v>23/04/2019 12:13</v>
          </cell>
          <cell r="J735" t="str">
            <v>500080</v>
          </cell>
          <cell r="K735" t="str">
            <v>PITSS</v>
          </cell>
          <cell r="L735" t="str">
            <v>ASP</v>
          </cell>
          <cell r="M735" t="str">
            <v>AXA SEGUROS SA DE CV</v>
          </cell>
          <cell r="N735" t="str">
            <v>PASEO BOLIVAR No 1000</v>
          </cell>
          <cell r="O735" t="str">
            <v>Chihuahua-CHIH</v>
          </cell>
          <cell r="P735">
            <v>0</v>
          </cell>
          <cell r="Q735" t="str">
            <v>INTERIOR</v>
          </cell>
          <cell r="R735">
            <v>85</v>
          </cell>
          <cell r="S735" t="str">
            <v>&gt;60</v>
          </cell>
          <cell r="T735" t="str">
            <v>A4 Mono MFPs</v>
          </cell>
          <cell r="U735" t="str">
            <v>A4</v>
          </cell>
          <cell r="V735" t="str">
            <v>Ciudad principal</v>
          </cell>
          <cell r="W735" t="str">
            <v>1-&gt;60</v>
          </cell>
          <cell r="X735">
            <v>1.05</v>
          </cell>
          <cell r="Y735">
            <v>750.75000000000011</v>
          </cell>
          <cell r="Z735">
            <v>1</v>
          </cell>
          <cell r="AA735">
            <v>0.53</v>
          </cell>
          <cell r="AB735">
            <v>5</v>
          </cell>
          <cell r="AC735">
            <v>0.10600000000000001</v>
          </cell>
          <cell r="AD735">
            <v>0</v>
          </cell>
          <cell r="AE735">
            <v>0</v>
          </cell>
          <cell r="AF735">
            <v>43580</v>
          </cell>
          <cell r="AG735">
            <v>43580</v>
          </cell>
          <cell r="AH735">
            <v>0</v>
          </cell>
          <cell r="AI735" t="str">
            <v>0-1 día</v>
          </cell>
          <cell r="AJ735">
            <v>0</v>
          </cell>
          <cell r="AK735">
            <v>0</v>
          </cell>
          <cell r="AL735">
            <v>0</v>
          </cell>
          <cell r="AM735">
            <v>750.75000000000011</v>
          </cell>
          <cell r="AN735">
            <v>750.75</v>
          </cell>
          <cell r="AO735">
            <v>1</v>
          </cell>
        </row>
        <row r="736">
          <cell r="B736" t="str">
            <v>0C7X2250951</v>
          </cell>
          <cell r="C736" t="str">
            <v>0C7X225095</v>
          </cell>
          <cell r="D736" t="str">
            <v>ABR-19</v>
          </cell>
          <cell r="E736">
            <v>1</v>
          </cell>
          <cell r="F736" t="str">
            <v>2028215</v>
          </cell>
          <cell r="G736" t="str">
            <v>SR MANTENIMIENTO CORRECTIVO</v>
          </cell>
          <cell r="H736" t="str">
            <v>3657</v>
          </cell>
          <cell r="I736" t="str">
            <v>23/04/2019 08:20</v>
          </cell>
          <cell r="J736" t="str">
            <v>100038</v>
          </cell>
          <cell r="K736" t="str">
            <v>PITSS</v>
          </cell>
          <cell r="L736" t="str">
            <v>ASP</v>
          </cell>
          <cell r="M736" t="str">
            <v>DART SA DE CV</v>
          </cell>
          <cell r="N736" t="str">
            <v>RODOLFO PADRON No 9</v>
          </cell>
          <cell r="O736" t="str">
            <v>Mexico-MEX</v>
          </cell>
          <cell r="P736">
            <v>0</v>
          </cell>
          <cell r="Q736" t="str">
            <v>INTERIOR</v>
          </cell>
          <cell r="R736">
            <v>69</v>
          </cell>
          <cell r="S736" t="str">
            <v>&gt;60</v>
          </cell>
          <cell r="T736" t="str">
            <v>A4 Mono MFPs</v>
          </cell>
          <cell r="U736" t="str">
            <v>A4</v>
          </cell>
          <cell r="V736" t="str">
            <v>Ciudad principal</v>
          </cell>
          <cell r="W736" t="str">
            <v>1-&gt;60</v>
          </cell>
          <cell r="X736">
            <v>1.05</v>
          </cell>
          <cell r="Y736">
            <v>750.75000000000011</v>
          </cell>
          <cell r="Z736">
            <v>1</v>
          </cell>
          <cell r="AA736">
            <v>2.5</v>
          </cell>
          <cell r="AB736">
            <v>5</v>
          </cell>
          <cell r="AC736">
            <v>0.5</v>
          </cell>
          <cell r="AD736">
            <v>0</v>
          </cell>
          <cell r="AE736">
            <v>0</v>
          </cell>
          <cell r="AF736">
            <v>43580</v>
          </cell>
          <cell r="AG736">
            <v>43580</v>
          </cell>
          <cell r="AH736">
            <v>0</v>
          </cell>
          <cell r="AI736" t="str">
            <v>0-1 día</v>
          </cell>
          <cell r="AJ736">
            <v>0</v>
          </cell>
          <cell r="AK736">
            <v>0</v>
          </cell>
          <cell r="AL736">
            <v>0</v>
          </cell>
          <cell r="AM736">
            <v>750.75000000000011</v>
          </cell>
          <cell r="AN736">
            <v>750.75</v>
          </cell>
          <cell r="AO736">
            <v>1</v>
          </cell>
        </row>
        <row r="737">
          <cell r="B737" t="str">
            <v>0E2B6643321</v>
          </cell>
          <cell r="C737" t="str">
            <v>0E2B664332</v>
          </cell>
          <cell r="D737" t="str">
            <v>ABR-19</v>
          </cell>
          <cell r="E737">
            <v>1</v>
          </cell>
          <cell r="F737" t="str">
            <v>2029859</v>
          </cell>
          <cell r="G737" t="str">
            <v>SR MANTENIMIENTO CORRECTIVO</v>
          </cell>
          <cell r="H737" t="str">
            <v>0070</v>
          </cell>
          <cell r="I737" t="str">
            <v>25/04/2019 16:03</v>
          </cell>
          <cell r="J737" t="str">
            <v>800146</v>
          </cell>
          <cell r="K737" t="str">
            <v>PITSS</v>
          </cell>
          <cell r="L737" t="str">
            <v>ASP</v>
          </cell>
          <cell r="M737" t="str">
            <v>OPERADORA OMX SA DE CV</v>
          </cell>
          <cell r="N737" t="str">
            <v>BLVD ADOLFO LOPEZ MATEOS 2540</v>
          </cell>
          <cell r="O737" t="str">
            <v>LEON-GTO</v>
          </cell>
          <cell r="P737">
            <v>0</v>
          </cell>
          <cell r="Q737" t="str">
            <v>INTERIOR</v>
          </cell>
          <cell r="R737">
            <v>44</v>
          </cell>
          <cell r="S737" t="str">
            <v>Entre 31 y 60</v>
          </cell>
          <cell r="T737" t="str">
            <v>Entry Production Color Low/Mid</v>
          </cell>
          <cell r="U737" t="str">
            <v>Entry Production</v>
          </cell>
          <cell r="V737" t="str">
            <v>Ciudad principal</v>
          </cell>
          <cell r="W737" t="str">
            <v>3-Entre 31 y 60</v>
          </cell>
          <cell r="X737">
            <v>1.1000000000000001</v>
          </cell>
          <cell r="Y737">
            <v>1730.3000000000004</v>
          </cell>
          <cell r="Z737">
            <v>1</v>
          </cell>
          <cell r="AA737">
            <v>1.1200000000000001</v>
          </cell>
          <cell r="AB737">
            <v>4</v>
          </cell>
          <cell r="AC737">
            <v>0.28000000000000003</v>
          </cell>
          <cell r="AD737">
            <v>0</v>
          </cell>
          <cell r="AE737">
            <v>0</v>
          </cell>
          <cell r="AF737">
            <v>43580</v>
          </cell>
          <cell r="AG737">
            <v>43580</v>
          </cell>
          <cell r="AH737">
            <v>0</v>
          </cell>
          <cell r="AI737" t="str">
            <v>0-1 día</v>
          </cell>
          <cell r="AJ737">
            <v>0</v>
          </cell>
          <cell r="AK737">
            <v>0</v>
          </cell>
          <cell r="AL737">
            <v>0</v>
          </cell>
          <cell r="AM737">
            <v>1730.3000000000004</v>
          </cell>
          <cell r="AN737">
            <v>1730.3</v>
          </cell>
          <cell r="AO737">
            <v>1</v>
          </cell>
        </row>
        <row r="738">
          <cell r="B738" t="str">
            <v>03AG8803773</v>
          </cell>
          <cell r="C738" t="str">
            <v>03AG880377</v>
          </cell>
          <cell r="D738" t="str">
            <v>ABR-19</v>
          </cell>
          <cell r="E738">
            <v>1</v>
          </cell>
          <cell r="F738" t="str">
            <v>2029855</v>
          </cell>
          <cell r="G738" t="str">
            <v>SR MANTENIMIENTO CORRECTIVO</v>
          </cell>
          <cell r="H738" t="str">
            <v>8075</v>
          </cell>
          <cell r="I738" t="str">
            <v>25/04/2019 15:57</v>
          </cell>
          <cell r="J738" t="str">
            <v>800146</v>
          </cell>
          <cell r="K738" t="str">
            <v>PITSS</v>
          </cell>
          <cell r="L738" t="str">
            <v>ASP</v>
          </cell>
          <cell r="M738" t="str">
            <v>OPERADORA OMX SA DE CV</v>
          </cell>
          <cell r="N738" t="str">
            <v>BLVD ADOLFO LOPEZ MATEOS 2540</v>
          </cell>
          <cell r="O738" t="str">
            <v>LEON-GTO</v>
          </cell>
          <cell r="P738">
            <v>0</v>
          </cell>
          <cell r="Q738" t="str">
            <v>INTERIOR</v>
          </cell>
          <cell r="R738">
            <v>21</v>
          </cell>
          <cell r="S738" t="str">
            <v>Entre 16 y 30</v>
          </cell>
          <cell r="T738" t="str">
            <v>Departmental Digital</v>
          </cell>
          <cell r="U738" t="str">
            <v>A3</v>
          </cell>
          <cell r="V738" t="str">
            <v>Ciudad principal</v>
          </cell>
          <cell r="W738" t="str">
            <v>2-Entre 16 y 30</v>
          </cell>
          <cell r="X738">
            <v>0.8</v>
          </cell>
          <cell r="Y738">
            <v>1092</v>
          </cell>
          <cell r="Z738">
            <v>1</v>
          </cell>
          <cell r="AA738">
            <v>0.55000000000000004</v>
          </cell>
          <cell r="AB738">
            <v>5</v>
          </cell>
          <cell r="AC738">
            <v>0.11000000000000001</v>
          </cell>
          <cell r="AD738">
            <v>0</v>
          </cell>
          <cell r="AE738">
            <v>0</v>
          </cell>
          <cell r="AF738">
            <v>43580</v>
          </cell>
          <cell r="AG738">
            <v>43580</v>
          </cell>
          <cell r="AH738">
            <v>0</v>
          </cell>
          <cell r="AI738" t="str">
            <v>0-1 día</v>
          </cell>
          <cell r="AJ738">
            <v>0</v>
          </cell>
          <cell r="AK738">
            <v>0</v>
          </cell>
          <cell r="AL738">
            <v>0</v>
          </cell>
          <cell r="AM738">
            <v>1092</v>
          </cell>
          <cell r="AN738">
            <v>819</v>
          </cell>
          <cell r="AO738">
            <v>4</v>
          </cell>
        </row>
        <row r="739">
          <cell r="B739" t="str">
            <v>0A1H0221511</v>
          </cell>
          <cell r="C739" t="str">
            <v>0A1H022151</v>
          </cell>
          <cell r="D739" t="str">
            <v>ABR-19</v>
          </cell>
          <cell r="E739">
            <v>1</v>
          </cell>
          <cell r="F739" t="str">
            <v>2029863</v>
          </cell>
          <cell r="G739" t="str">
            <v>SR MANTENIMIENTO CORRECTIVO</v>
          </cell>
          <cell r="H739" t="str">
            <v>6705</v>
          </cell>
          <cell r="I739" t="str">
            <v>25/04/2019 16:06</v>
          </cell>
          <cell r="J739" t="str">
            <v>800147</v>
          </cell>
          <cell r="K739" t="str">
            <v>PITSS</v>
          </cell>
          <cell r="L739" t="str">
            <v>ASP</v>
          </cell>
          <cell r="M739" t="str">
            <v>OPERADORA OMX SA DE CV</v>
          </cell>
          <cell r="N739" t="str">
            <v>BLVD ADOLFO LOPEZ MATEOS 2540</v>
          </cell>
          <cell r="O739" t="str">
            <v>LEON-GTO</v>
          </cell>
          <cell r="P739">
            <v>0</v>
          </cell>
          <cell r="Q739" t="str">
            <v>INTERIOR</v>
          </cell>
          <cell r="R739">
            <v>49</v>
          </cell>
          <cell r="S739" t="str">
            <v>Entre 31 y 60</v>
          </cell>
          <cell r="T739" t="str">
            <v>WF Mono Systems and Legacy Color</v>
          </cell>
          <cell r="U739" t="str">
            <v>WF</v>
          </cell>
          <cell r="V739" t="str">
            <v>Ciudad principal</v>
          </cell>
          <cell r="W739" t="str">
            <v>3-Entre 31 y 60</v>
          </cell>
          <cell r="X739">
            <v>1.1000000000000001</v>
          </cell>
          <cell r="Y739">
            <v>1730.3000000000004</v>
          </cell>
          <cell r="Z739">
            <v>1</v>
          </cell>
          <cell r="AA739">
            <v>1.4</v>
          </cell>
          <cell r="AB739">
            <v>4</v>
          </cell>
          <cell r="AC739">
            <v>0.35</v>
          </cell>
          <cell r="AD739">
            <v>0</v>
          </cell>
          <cell r="AE739">
            <v>0</v>
          </cell>
          <cell r="AF739">
            <v>43581</v>
          </cell>
          <cell r="AG739">
            <v>43581</v>
          </cell>
          <cell r="AH739">
            <v>0</v>
          </cell>
          <cell r="AI739" t="str">
            <v>0-1 día</v>
          </cell>
          <cell r="AJ739">
            <v>0</v>
          </cell>
          <cell r="AK739">
            <v>0</v>
          </cell>
          <cell r="AL739">
            <v>0</v>
          </cell>
          <cell r="AM739">
            <v>1730.3000000000004</v>
          </cell>
          <cell r="AN739">
            <v>1808.95</v>
          </cell>
          <cell r="AO739">
            <v>1</v>
          </cell>
        </row>
        <row r="740">
          <cell r="B740" t="str">
            <v>0EX92972932</v>
          </cell>
          <cell r="C740" t="str">
            <v>0EX9297293</v>
          </cell>
          <cell r="D740" t="str">
            <v>ABR-19</v>
          </cell>
          <cell r="E740">
            <v>1</v>
          </cell>
          <cell r="F740" t="str">
            <v>2028565</v>
          </cell>
          <cell r="G740" t="str">
            <v>SR MANTENIMIENTO CORRECTIVO</v>
          </cell>
          <cell r="H740" t="str">
            <v>5866</v>
          </cell>
          <cell r="I740" t="str">
            <v>23/04/2019 16:31</v>
          </cell>
          <cell r="J740" t="str">
            <v>500168</v>
          </cell>
          <cell r="K740" t="str">
            <v>PITSS</v>
          </cell>
          <cell r="L740" t="str">
            <v>ASP</v>
          </cell>
          <cell r="M740" t="str">
            <v>OFFICE DEPOT DE MEXICO SA DE CV</v>
          </cell>
          <cell r="N740" t="str">
            <v>HAROLD R PAPE MANZANA 31 NO 1910</v>
          </cell>
          <cell r="O740" t="str">
            <v>Monclova-COAH</v>
          </cell>
          <cell r="P740">
            <v>0</v>
          </cell>
          <cell r="Q740" t="str">
            <v>INTERIOR</v>
          </cell>
          <cell r="R740">
            <v>25</v>
          </cell>
          <cell r="S740" t="str">
            <v>Entre 16 y 30</v>
          </cell>
          <cell r="T740" t="str">
            <v>Departmental Digital</v>
          </cell>
          <cell r="U740" t="str">
            <v>A3</v>
          </cell>
          <cell r="V740" t="str">
            <v>Ciudad principal</v>
          </cell>
          <cell r="W740" t="str">
            <v>2-Entre 16 y 30</v>
          </cell>
          <cell r="X740">
            <v>0.8</v>
          </cell>
          <cell r="Y740">
            <v>1092</v>
          </cell>
          <cell r="Z740">
            <v>1</v>
          </cell>
          <cell r="AA740">
            <v>0.98</v>
          </cell>
          <cell r="AB740">
            <v>5</v>
          </cell>
          <cell r="AC740">
            <v>0.19600000000000001</v>
          </cell>
          <cell r="AD740">
            <v>0</v>
          </cell>
          <cell r="AE740">
            <v>0</v>
          </cell>
          <cell r="AF740">
            <v>43579</v>
          </cell>
          <cell r="AG740">
            <v>43581</v>
          </cell>
          <cell r="AH740">
            <v>2</v>
          </cell>
          <cell r="AI740" t="str">
            <v>2-3 días</v>
          </cell>
          <cell r="AJ740">
            <v>0.25</v>
          </cell>
          <cell r="AK740">
            <v>-341.25</v>
          </cell>
          <cell r="AL740">
            <v>0</v>
          </cell>
          <cell r="AM740">
            <v>750.75</v>
          </cell>
          <cell r="AN740">
            <v>1433.25</v>
          </cell>
          <cell r="AO740">
            <v>2</v>
          </cell>
        </row>
        <row r="741">
          <cell r="B741" t="str">
            <v>0BG29475011</v>
          </cell>
          <cell r="C741" t="str">
            <v>0BG2947501</v>
          </cell>
          <cell r="D741" t="str">
            <v>ABR-19</v>
          </cell>
          <cell r="E741">
            <v>1</v>
          </cell>
          <cell r="F741" t="str">
            <v>2027755</v>
          </cell>
          <cell r="G741" t="str">
            <v>SR MANTENIMIENTO CORRECTIVO</v>
          </cell>
          <cell r="H741" t="str">
            <v>4395</v>
          </cell>
          <cell r="I741" t="str">
            <v>22/04/2019 10:37</v>
          </cell>
          <cell r="J741" t="str">
            <v>800110</v>
          </cell>
          <cell r="K741" t="str">
            <v>PITSS</v>
          </cell>
          <cell r="L741" t="str">
            <v>ASP</v>
          </cell>
          <cell r="M741" t="str">
            <v>OFFICE DEPOT DE MEXICO SA DE CV</v>
          </cell>
          <cell r="N741" t="str">
            <v>CALZ DE LA HUERTA 2799</v>
          </cell>
          <cell r="O741" t="str">
            <v>MORELIA-MICH</v>
          </cell>
          <cell r="P741">
            <v>0</v>
          </cell>
          <cell r="Q741" t="str">
            <v>INTERIOR</v>
          </cell>
          <cell r="R741">
            <v>70</v>
          </cell>
          <cell r="S741" t="str">
            <v>&gt;60</v>
          </cell>
          <cell r="T741" t="str">
            <v>Light Production Digital Business</v>
          </cell>
          <cell r="U741" t="str">
            <v>Entry Production</v>
          </cell>
          <cell r="V741" t="str">
            <v>Ciudad principal</v>
          </cell>
          <cell r="W741" t="str">
            <v>3-&gt;60</v>
          </cell>
          <cell r="X741">
            <v>1.1499999999999999</v>
          </cell>
          <cell r="Y741">
            <v>1808.95</v>
          </cell>
          <cell r="Z741">
            <v>1</v>
          </cell>
          <cell r="AA741">
            <v>3.23</v>
          </cell>
          <cell r="AB741">
            <v>4</v>
          </cell>
          <cell r="AC741">
            <v>0.8075</v>
          </cell>
          <cell r="AD741">
            <v>0</v>
          </cell>
          <cell r="AE741">
            <v>0</v>
          </cell>
          <cell r="AF741">
            <v>43581</v>
          </cell>
          <cell r="AG741">
            <v>43581</v>
          </cell>
          <cell r="AH741">
            <v>0</v>
          </cell>
          <cell r="AI741" t="str">
            <v>0-1 día</v>
          </cell>
          <cell r="AJ741">
            <v>0</v>
          </cell>
          <cell r="AK741">
            <v>0</v>
          </cell>
          <cell r="AL741">
            <v>0</v>
          </cell>
          <cell r="AM741">
            <v>1808.95</v>
          </cell>
          <cell r="AN741">
            <v>1730.3</v>
          </cell>
          <cell r="AO741">
            <v>1</v>
          </cell>
        </row>
        <row r="742">
          <cell r="B742" t="str">
            <v>09HB3215761</v>
          </cell>
          <cell r="C742" t="str">
            <v>09HB321576</v>
          </cell>
          <cell r="D742" t="str">
            <v>ABR-19</v>
          </cell>
          <cell r="E742">
            <v>1</v>
          </cell>
          <cell r="F742" t="str">
            <v>2029881</v>
          </cell>
          <cell r="G742" t="str">
            <v>SR MANTENIMIENTO CORRECTIVO</v>
          </cell>
          <cell r="H742" t="str">
            <v>4002</v>
          </cell>
          <cell r="I742" t="str">
            <v>25/04/2019 16:53</v>
          </cell>
          <cell r="J742" t="str">
            <v>500066</v>
          </cell>
          <cell r="K742" t="str">
            <v>PITSS</v>
          </cell>
          <cell r="L742" t="str">
            <v>ASP</v>
          </cell>
          <cell r="M742" t="str">
            <v>TELEFONOS DE MEXICO SA B DE CV</v>
          </cell>
          <cell r="N742" t="str">
            <v>5 DE MAYO 315 OTE Y GALEANA</v>
          </cell>
          <cell r="O742" t="str">
            <v>MONTERREY-NL</v>
          </cell>
          <cell r="P742">
            <v>0</v>
          </cell>
          <cell r="Q742" t="str">
            <v>INTERIOR</v>
          </cell>
          <cell r="R742">
            <v>94</v>
          </cell>
          <cell r="S742" t="str">
            <v>&gt;60</v>
          </cell>
          <cell r="T742" t="str">
            <v>A4 Mono MFPs</v>
          </cell>
          <cell r="U742" t="str">
            <v>A4</v>
          </cell>
          <cell r="V742" t="str">
            <v>Ciudad principal</v>
          </cell>
          <cell r="W742" t="str">
            <v>1-&gt;60</v>
          </cell>
          <cell r="X742">
            <v>1.05</v>
          </cell>
          <cell r="Y742">
            <v>750.75000000000011</v>
          </cell>
          <cell r="Z742">
            <v>1</v>
          </cell>
          <cell r="AA742">
            <v>1.1200000000000001</v>
          </cell>
          <cell r="AB742">
            <v>5</v>
          </cell>
          <cell r="AC742">
            <v>0.22400000000000003</v>
          </cell>
          <cell r="AD742">
            <v>0</v>
          </cell>
          <cell r="AE742">
            <v>0</v>
          </cell>
          <cell r="AF742">
            <v>43581</v>
          </cell>
          <cell r="AG742">
            <v>43581</v>
          </cell>
          <cell r="AH742">
            <v>0</v>
          </cell>
          <cell r="AI742" t="str">
            <v>0-1 día</v>
          </cell>
          <cell r="AJ742">
            <v>0</v>
          </cell>
          <cell r="AK742">
            <v>0</v>
          </cell>
          <cell r="AL742">
            <v>0</v>
          </cell>
          <cell r="AM742">
            <v>750.75000000000011</v>
          </cell>
          <cell r="AN742">
            <v>750.75</v>
          </cell>
          <cell r="AO742">
            <v>1</v>
          </cell>
        </row>
        <row r="743">
          <cell r="B743" t="str">
            <v>0EX92931593</v>
          </cell>
          <cell r="C743" t="str">
            <v>0EX9293159</v>
          </cell>
          <cell r="D743" t="str">
            <v>ABR-19</v>
          </cell>
          <cell r="E743">
            <v>1</v>
          </cell>
          <cell r="F743" t="str">
            <v>2029857</v>
          </cell>
          <cell r="G743" t="str">
            <v>SR MANTENIMIENTO CORRECTIVO</v>
          </cell>
          <cell r="H743" t="str">
            <v>5866</v>
          </cell>
          <cell r="I743" t="str">
            <v>25/04/2019 16:01</v>
          </cell>
          <cell r="J743" t="str">
            <v>800147</v>
          </cell>
          <cell r="K743" t="str">
            <v>PITSS</v>
          </cell>
          <cell r="L743" t="str">
            <v>ASP</v>
          </cell>
          <cell r="M743" t="str">
            <v>OPERADORA OMX SA DE CV</v>
          </cell>
          <cell r="N743" t="str">
            <v>BLVD ADOLFO LOPEZ MATEOS 2540</v>
          </cell>
          <cell r="O743" t="str">
            <v>LEON-GTO</v>
          </cell>
          <cell r="P743">
            <v>0</v>
          </cell>
          <cell r="Q743" t="str">
            <v>INTERIOR</v>
          </cell>
          <cell r="R743">
            <v>10</v>
          </cell>
          <cell r="S743" t="str">
            <v>Entre 7 y 15</v>
          </cell>
          <cell r="T743" t="str">
            <v>Departmental Digital</v>
          </cell>
          <cell r="U743" t="str">
            <v>A3</v>
          </cell>
          <cell r="V743" t="str">
            <v>Ciudad principal</v>
          </cell>
          <cell r="W743" t="str">
            <v>2-Entre 7 y 15</v>
          </cell>
          <cell r="X743">
            <v>0.6</v>
          </cell>
          <cell r="Y743">
            <v>819</v>
          </cell>
          <cell r="Z743">
            <v>1</v>
          </cell>
          <cell r="AA743">
            <v>1.48</v>
          </cell>
          <cell r="AB743">
            <v>5</v>
          </cell>
          <cell r="AC743">
            <v>0.29599999999999999</v>
          </cell>
          <cell r="AD743">
            <v>0</v>
          </cell>
          <cell r="AE743">
            <v>0</v>
          </cell>
          <cell r="AF743">
            <v>43581</v>
          </cell>
          <cell r="AG743">
            <v>43581</v>
          </cell>
          <cell r="AH743">
            <v>0</v>
          </cell>
          <cell r="AI743" t="str">
            <v>0-1 día</v>
          </cell>
          <cell r="AJ743">
            <v>0</v>
          </cell>
          <cell r="AK743">
            <v>0</v>
          </cell>
          <cell r="AL743">
            <v>0</v>
          </cell>
          <cell r="AM743">
            <v>819</v>
          </cell>
          <cell r="AN743">
            <v>1433.25</v>
          </cell>
          <cell r="AO743">
            <v>3</v>
          </cell>
        </row>
        <row r="744">
          <cell r="B744" t="str">
            <v>0A2T3823942</v>
          </cell>
          <cell r="C744" t="str">
            <v>0A2T382394</v>
          </cell>
          <cell r="D744" t="str">
            <v>ABR-19</v>
          </cell>
          <cell r="E744">
            <v>1</v>
          </cell>
          <cell r="F744" t="str">
            <v>2029861</v>
          </cell>
          <cell r="G744" t="str">
            <v>SR MANTENIMIENTO PREVENTIVO</v>
          </cell>
          <cell r="H744" t="str">
            <v>3616</v>
          </cell>
          <cell r="I744" t="str">
            <v>25/04/2019 16:07</v>
          </cell>
          <cell r="J744" t="str">
            <v>500159</v>
          </cell>
          <cell r="K744" t="str">
            <v>PITSS</v>
          </cell>
          <cell r="L744" t="str">
            <v>ASP</v>
          </cell>
          <cell r="M744" t="str">
            <v>HONEYWELL AUTOMOTIVE DE MEXICO S DE RL DE CV</v>
          </cell>
          <cell r="N744" t="str">
            <v>AV VICTOR HUGO No 11517</v>
          </cell>
          <cell r="O744" t="str">
            <v>Chihuahua-CHIH</v>
          </cell>
          <cell r="P744">
            <v>0</v>
          </cell>
          <cell r="Q744" t="str">
            <v>INTERIOR</v>
          </cell>
          <cell r="R744" t="str">
            <v xml:space="preserve">  </v>
          </cell>
          <cell r="S744" t="str">
            <v>&gt;60</v>
          </cell>
          <cell r="T744" t="str">
            <v>A4 Mono MFPs</v>
          </cell>
          <cell r="U744" t="str">
            <v>A4</v>
          </cell>
          <cell r="V744" t="str">
            <v>Ciudad principal</v>
          </cell>
          <cell r="W744" t="str">
            <v>1-&gt;60</v>
          </cell>
          <cell r="X744">
            <v>1</v>
          </cell>
          <cell r="Y744">
            <v>715.00000000000011</v>
          </cell>
          <cell r="Z744">
            <v>0</v>
          </cell>
          <cell r="AA744">
            <v>5</v>
          </cell>
          <cell r="AB744">
            <v>5</v>
          </cell>
          <cell r="AC744">
            <v>1</v>
          </cell>
          <cell r="AD744">
            <v>0</v>
          </cell>
          <cell r="AE744">
            <v>0</v>
          </cell>
          <cell r="AF744">
            <v>43580</v>
          </cell>
          <cell r="AG744">
            <v>43581</v>
          </cell>
          <cell r="AH744">
            <v>1</v>
          </cell>
          <cell r="AI744" t="str">
            <v>0-1 día</v>
          </cell>
          <cell r="AJ744">
            <v>0</v>
          </cell>
          <cell r="AK744">
            <v>0</v>
          </cell>
          <cell r="AL744">
            <v>0</v>
          </cell>
          <cell r="AM744">
            <v>715.00000000000011</v>
          </cell>
          <cell r="AN744">
            <v>715</v>
          </cell>
          <cell r="AO744">
            <v>2</v>
          </cell>
        </row>
        <row r="745">
          <cell r="B745" t="str">
            <v>0MHB9032191</v>
          </cell>
          <cell r="C745" t="str">
            <v>0MHB903219</v>
          </cell>
          <cell r="D745" t="str">
            <v>ABR-19</v>
          </cell>
          <cell r="E745">
            <v>1</v>
          </cell>
          <cell r="F745" t="str">
            <v>2029755</v>
          </cell>
          <cell r="G745" t="str">
            <v>SR MANTENIMIENTO CORRECTIVO</v>
          </cell>
          <cell r="H745" t="str">
            <v>3601</v>
          </cell>
          <cell r="I745" t="str">
            <v>25/04/2019 13:37</v>
          </cell>
          <cell r="J745" t="str">
            <v>800186</v>
          </cell>
          <cell r="K745" t="str">
            <v>PITSS</v>
          </cell>
          <cell r="L745" t="str">
            <v>ASP</v>
          </cell>
          <cell r="M745" t="str">
            <v>PROCTER &amp; GAMBLE MANUFACTURING MEXICO S DE RL DE C</v>
          </cell>
          <cell r="N745" t="str">
            <v>AUTOPISTA QUERETARO CELAYA KM 16 SN</v>
          </cell>
          <cell r="O745" t="str">
            <v>Guanajuato-GTO</v>
          </cell>
          <cell r="P745">
            <v>0</v>
          </cell>
          <cell r="Q745" t="str">
            <v>INTERIOR</v>
          </cell>
          <cell r="R745">
            <v>108</v>
          </cell>
          <cell r="S745" t="str">
            <v>&gt;60</v>
          </cell>
          <cell r="T745" t="str">
            <v>Entry Mono Printers</v>
          </cell>
          <cell r="U745" t="str">
            <v>A4</v>
          </cell>
          <cell r="V745" t="str">
            <v>Ciudad principal</v>
          </cell>
          <cell r="W745" t="str">
            <v>1-&gt;60</v>
          </cell>
          <cell r="X745">
            <v>1.05</v>
          </cell>
          <cell r="Y745">
            <v>750.75000000000011</v>
          </cell>
          <cell r="Z745">
            <v>1</v>
          </cell>
          <cell r="AA745">
            <v>3.88</v>
          </cell>
          <cell r="AB745">
            <v>5</v>
          </cell>
          <cell r="AC745">
            <v>0.77600000000000002</v>
          </cell>
          <cell r="AD745">
            <v>0</v>
          </cell>
          <cell r="AE745">
            <v>0</v>
          </cell>
          <cell r="AF745">
            <v>43581</v>
          </cell>
          <cell r="AG745">
            <v>43581</v>
          </cell>
          <cell r="AH745">
            <v>0</v>
          </cell>
          <cell r="AI745" t="str">
            <v>0-1 día</v>
          </cell>
          <cell r="AJ745">
            <v>0</v>
          </cell>
          <cell r="AK745">
            <v>0</v>
          </cell>
          <cell r="AL745">
            <v>0</v>
          </cell>
          <cell r="AM745">
            <v>750.75000000000011</v>
          </cell>
          <cell r="AN745">
            <v>750.75</v>
          </cell>
          <cell r="AO745">
            <v>1</v>
          </cell>
        </row>
        <row r="746">
          <cell r="B746" t="str">
            <v>09HB3216231</v>
          </cell>
          <cell r="C746" t="str">
            <v>09HB321623</v>
          </cell>
          <cell r="D746" t="str">
            <v>ABR-19</v>
          </cell>
          <cell r="E746">
            <v>1</v>
          </cell>
          <cell r="F746" t="str">
            <v>2030049</v>
          </cell>
          <cell r="G746" t="str">
            <v>SR MANTENIMIENTO CORRECTIVO</v>
          </cell>
          <cell r="H746" t="str">
            <v>4002</v>
          </cell>
          <cell r="I746" t="str">
            <v>26/04/2019 09:23</v>
          </cell>
          <cell r="J746" t="str">
            <v>500066</v>
          </cell>
          <cell r="K746" t="str">
            <v>PITSS</v>
          </cell>
          <cell r="L746" t="str">
            <v>ASP</v>
          </cell>
          <cell r="M746" t="str">
            <v>TELEFONOS DE MEXICO SA B DE CV</v>
          </cell>
          <cell r="N746" t="str">
            <v>NAHUA 333</v>
          </cell>
          <cell r="O746" t="str">
            <v>GUADALUPE-NL</v>
          </cell>
          <cell r="P746">
            <v>0</v>
          </cell>
          <cell r="Q746" t="str">
            <v>INTERIOR</v>
          </cell>
          <cell r="R746">
            <v>84</v>
          </cell>
          <cell r="S746" t="str">
            <v>&gt;60</v>
          </cell>
          <cell r="T746" t="str">
            <v>A4 Mono MFPs</v>
          </cell>
          <cell r="U746" t="str">
            <v>A4</v>
          </cell>
          <cell r="V746" t="str">
            <v>Ciudad principal</v>
          </cell>
          <cell r="W746" t="str">
            <v>1-&gt;60</v>
          </cell>
          <cell r="X746">
            <v>1.05</v>
          </cell>
          <cell r="Y746">
            <v>750.75000000000011</v>
          </cell>
          <cell r="Z746">
            <v>1</v>
          </cell>
          <cell r="AA746">
            <v>0.09</v>
          </cell>
          <cell r="AB746">
            <v>5</v>
          </cell>
          <cell r="AC746">
            <v>1.7999999999999999E-2</v>
          </cell>
          <cell r="AD746">
            <v>0</v>
          </cell>
          <cell r="AE746">
            <v>0</v>
          </cell>
          <cell r="AF746">
            <v>43581</v>
          </cell>
          <cell r="AG746">
            <v>43581</v>
          </cell>
          <cell r="AH746">
            <v>0</v>
          </cell>
          <cell r="AI746" t="str">
            <v>0-1 día</v>
          </cell>
          <cell r="AJ746">
            <v>0</v>
          </cell>
          <cell r="AK746">
            <v>0</v>
          </cell>
          <cell r="AL746">
            <v>0</v>
          </cell>
          <cell r="AM746">
            <v>750.75000000000011</v>
          </cell>
          <cell r="AN746">
            <v>750.75</v>
          </cell>
          <cell r="AO746">
            <v>1</v>
          </cell>
        </row>
        <row r="747">
          <cell r="B747" t="str">
            <v>09HB9158662</v>
          </cell>
          <cell r="C747" t="str">
            <v>09HB915866</v>
          </cell>
          <cell r="D747" t="str">
            <v>ABR-19</v>
          </cell>
          <cell r="E747">
            <v>1</v>
          </cell>
          <cell r="F747" t="str">
            <v>2030043</v>
          </cell>
          <cell r="G747" t="str">
            <v>SR MANTENIMIENTO CORRECTIVO</v>
          </cell>
          <cell r="H747" t="str">
            <v>4002</v>
          </cell>
          <cell r="I747" t="str">
            <v>26/04/2019 09:22</v>
          </cell>
          <cell r="J747" t="str">
            <v>800188</v>
          </cell>
          <cell r="K747" t="str">
            <v>PITSS</v>
          </cell>
          <cell r="L747" t="str">
            <v>ASP</v>
          </cell>
          <cell r="M747" t="str">
            <v>OPCIONES DE SERVICIO EN MEXICO</v>
          </cell>
          <cell r="N747" t="str">
            <v>Av De los Insurgentes  2604 Loc B5</v>
          </cell>
          <cell r="O747" t="str">
            <v>Irapuato-GTO</v>
          </cell>
          <cell r="P747">
            <v>0</v>
          </cell>
          <cell r="Q747" t="str">
            <v>INTERIOR</v>
          </cell>
          <cell r="R747">
            <v>2</v>
          </cell>
          <cell r="S747" t="str">
            <v>&lt;=3</v>
          </cell>
          <cell r="T747" t="str">
            <v>A4 Mono MFPs</v>
          </cell>
          <cell r="U747" t="str">
            <v>A4</v>
          </cell>
          <cell r="V747" t="str">
            <v>Ciudad principal</v>
          </cell>
          <cell r="W747" t="str">
            <v>1-&lt;=3</v>
          </cell>
          <cell r="X747">
            <v>0</v>
          </cell>
          <cell r="Y747">
            <v>0</v>
          </cell>
          <cell r="Z747">
            <v>1</v>
          </cell>
          <cell r="AA747">
            <v>0.63</v>
          </cell>
          <cell r="AB747">
            <v>5</v>
          </cell>
          <cell r="AC747">
            <v>0.126</v>
          </cell>
          <cell r="AD747">
            <v>0</v>
          </cell>
          <cell r="AE747">
            <v>0</v>
          </cell>
          <cell r="AF747">
            <v>43581</v>
          </cell>
          <cell r="AG747">
            <v>43581</v>
          </cell>
          <cell r="AH747">
            <v>0</v>
          </cell>
          <cell r="AI747" t="str">
            <v>0-1 día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572</v>
          </cell>
          <cell r="AO747">
            <v>2</v>
          </cell>
        </row>
        <row r="748">
          <cell r="B748" t="str">
            <v>0E1B9802131</v>
          </cell>
          <cell r="C748" t="str">
            <v>0E1B980213</v>
          </cell>
          <cell r="D748" t="str">
            <v>ABR-19</v>
          </cell>
          <cell r="E748">
            <v>1</v>
          </cell>
          <cell r="F748" t="str">
            <v>2020457</v>
          </cell>
          <cell r="G748" t="str">
            <v>SR MANTENIMIENTO CORRECTIVO</v>
          </cell>
          <cell r="H748" t="str">
            <v>6656</v>
          </cell>
          <cell r="I748" t="str">
            <v>05/04/2019 08:27</v>
          </cell>
          <cell r="J748" t="str">
            <v>800187</v>
          </cell>
          <cell r="K748" t="str">
            <v>PITSS</v>
          </cell>
          <cell r="L748" t="str">
            <v>ASP</v>
          </cell>
          <cell r="M748" t="str">
            <v>GALERIA PRODUCTORA DE COSMETICOS S. DE R.L. DE C.V</v>
          </cell>
          <cell r="N748" t="str">
            <v>AV FERROCARRIL NORTE No 100</v>
          </cell>
          <cell r="O748" t="str">
            <v>Guanajuato-GTO</v>
          </cell>
          <cell r="P748">
            <v>0</v>
          </cell>
          <cell r="Q748" t="str">
            <v>INTERIOR</v>
          </cell>
          <cell r="R748">
            <v>190</v>
          </cell>
          <cell r="S748" t="str">
            <v>&gt;60</v>
          </cell>
          <cell r="T748" t="str">
            <v>Color Laser Printers</v>
          </cell>
          <cell r="U748" t="str">
            <v>A4</v>
          </cell>
          <cell r="V748" t="str">
            <v>Ciudad principal</v>
          </cell>
          <cell r="W748" t="str">
            <v>1-&gt;60</v>
          </cell>
          <cell r="X748">
            <v>1.05</v>
          </cell>
          <cell r="Y748">
            <v>750.75000000000011</v>
          </cell>
          <cell r="Z748">
            <v>1</v>
          </cell>
          <cell r="AA748">
            <v>1.25</v>
          </cell>
          <cell r="AB748">
            <v>5</v>
          </cell>
          <cell r="AC748">
            <v>0.25</v>
          </cell>
          <cell r="AD748">
            <v>0</v>
          </cell>
          <cell r="AE748">
            <v>0</v>
          </cell>
          <cell r="AF748">
            <v>43581</v>
          </cell>
          <cell r="AG748">
            <v>43581</v>
          </cell>
          <cell r="AH748">
            <v>0</v>
          </cell>
          <cell r="AI748" t="str">
            <v>0-1 día</v>
          </cell>
          <cell r="AJ748">
            <v>0</v>
          </cell>
          <cell r="AK748">
            <v>0</v>
          </cell>
          <cell r="AL748">
            <v>0</v>
          </cell>
          <cell r="AM748">
            <v>750.75000000000011</v>
          </cell>
          <cell r="AN748">
            <v>750.75</v>
          </cell>
          <cell r="AO748">
            <v>1</v>
          </cell>
        </row>
        <row r="749">
          <cell r="B749" t="str">
            <v>0C7X2731552</v>
          </cell>
          <cell r="C749" t="str">
            <v>0C7X273155</v>
          </cell>
          <cell r="D749" t="str">
            <v>ABR-19</v>
          </cell>
          <cell r="E749">
            <v>1</v>
          </cell>
          <cell r="F749" t="str">
            <v>2029997</v>
          </cell>
          <cell r="G749" t="str">
            <v>SR MANTENIMIENTO PREVENTIVO</v>
          </cell>
          <cell r="H749" t="str">
            <v>3657</v>
          </cell>
          <cell r="I749" t="str">
            <v>26/04/2019 08:39</v>
          </cell>
          <cell r="J749" t="str">
            <v>800187</v>
          </cell>
          <cell r="K749" t="str">
            <v>PITSS</v>
          </cell>
          <cell r="L749" t="str">
            <v>ASP</v>
          </cell>
          <cell r="M749" t="str">
            <v>BIO PAPPEL SCRIBE SA DE CV</v>
          </cell>
          <cell r="N749" t="str">
            <v>AV PASEO CENTRAL No 2A</v>
          </cell>
          <cell r="O749" t="str">
            <v>San Juan Del Rio-QRO</v>
          </cell>
          <cell r="P749">
            <v>0</v>
          </cell>
          <cell r="Q749" t="str">
            <v>INTERIOR</v>
          </cell>
          <cell r="R749" t="str">
            <v xml:space="preserve">  </v>
          </cell>
          <cell r="S749" t="str">
            <v>&gt;60</v>
          </cell>
          <cell r="T749" t="str">
            <v>A4 Mono MFPs</v>
          </cell>
          <cell r="U749" t="str">
            <v>A4</v>
          </cell>
          <cell r="V749" t="str">
            <v>Ciudad principal</v>
          </cell>
          <cell r="W749" t="str">
            <v>1-&gt;60</v>
          </cell>
          <cell r="X749">
            <v>1</v>
          </cell>
          <cell r="Y749">
            <v>715.00000000000011</v>
          </cell>
          <cell r="Z749">
            <v>0</v>
          </cell>
          <cell r="AA749">
            <v>5</v>
          </cell>
          <cell r="AB749">
            <v>5</v>
          </cell>
          <cell r="AC749">
            <v>1</v>
          </cell>
          <cell r="AD749">
            <v>0</v>
          </cell>
          <cell r="AE749">
            <v>0</v>
          </cell>
          <cell r="AF749">
            <v>43581</v>
          </cell>
          <cell r="AG749">
            <v>43581</v>
          </cell>
          <cell r="AH749">
            <v>0</v>
          </cell>
          <cell r="AI749" t="str">
            <v>0-1 día</v>
          </cell>
          <cell r="AJ749">
            <v>0</v>
          </cell>
          <cell r="AK749">
            <v>0</v>
          </cell>
          <cell r="AL749">
            <v>0</v>
          </cell>
          <cell r="AM749">
            <v>715.00000000000011</v>
          </cell>
          <cell r="AN749">
            <v>715</v>
          </cell>
          <cell r="AO749">
            <v>2</v>
          </cell>
        </row>
        <row r="750">
          <cell r="B750" t="str">
            <v>0XLT2806871</v>
          </cell>
          <cell r="C750" t="str">
            <v>0XLT280687</v>
          </cell>
          <cell r="D750" t="str">
            <v>ABR-19</v>
          </cell>
          <cell r="E750">
            <v>1</v>
          </cell>
          <cell r="F750" t="str">
            <v>2029999</v>
          </cell>
          <cell r="G750" t="str">
            <v>SR MANTENIMIENTO PREVENTIVO</v>
          </cell>
          <cell r="H750" t="str">
            <v>4603</v>
          </cell>
          <cell r="I750" t="str">
            <v>26/04/2019 08:41</v>
          </cell>
          <cell r="J750" t="str">
            <v>500159</v>
          </cell>
          <cell r="K750" t="str">
            <v>PITSS</v>
          </cell>
          <cell r="L750" t="str">
            <v>ASP</v>
          </cell>
          <cell r="M750" t="str">
            <v>HONEYWELL AUTOMOTIVE DE MEXICO S DE RL DE CV</v>
          </cell>
          <cell r="N750" t="str">
            <v>CRISTOBAL COLON 11364</v>
          </cell>
          <cell r="O750" t="str">
            <v>CHIHUAHUA-CHIH</v>
          </cell>
          <cell r="P750">
            <v>0</v>
          </cell>
          <cell r="Q750" t="str">
            <v>INTERIOR</v>
          </cell>
          <cell r="R750" t="str">
            <v xml:space="preserve">  </v>
          </cell>
          <cell r="S750" t="str">
            <v>&gt;60</v>
          </cell>
          <cell r="T750" t="str">
            <v>Entry Mono Printers</v>
          </cell>
          <cell r="U750" t="str">
            <v>A4</v>
          </cell>
          <cell r="V750" t="str">
            <v>Ciudad principal</v>
          </cell>
          <cell r="W750" t="str">
            <v>1-&gt;60</v>
          </cell>
          <cell r="X750">
            <v>1</v>
          </cell>
          <cell r="Y750">
            <v>715.00000000000011</v>
          </cell>
          <cell r="Z750">
            <v>0</v>
          </cell>
          <cell r="AA750">
            <v>5</v>
          </cell>
          <cell r="AB750">
            <v>5</v>
          </cell>
          <cell r="AC750">
            <v>1</v>
          </cell>
          <cell r="AD750">
            <v>0</v>
          </cell>
          <cell r="AE750">
            <v>0</v>
          </cell>
          <cell r="AF750">
            <v>43581</v>
          </cell>
          <cell r="AG750">
            <v>43581</v>
          </cell>
          <cell r="AH750">
            <v>0</v>
          </cell>
          <cell r="AI750" t="str">
            <v>0-1 día</v>
          </cell>
          <cell r="AJ750">
            <v>0</v>
          </cell>
          <cell r="AK750">
            <v>0</v>
          </cell>
          <cell r="AL750">
            <v>0</v>
          </cell>
          <cell r="AM750">
            <v>715.00000000000011</v>
          </cell>
          <cell r="AN750">
            <v>0</v>
          </cell>
          <cell r="AO750">
            <v>1</v>
          </cell>
        </row>
        <row r="751">
          <cell r="B751" t="str">
            <v>0XLT2824362</v>
          </cell>
          <cell r="C751" t="str">
            <v>0XLT282436</v>
          </cell>
          <cell r="D751" t="str">
            <v>ABR-19</v>
          </cell>
          <cell r="E751">
            <v>1</v>
          </cell>
          <cell r="F751" t="str">
            <v>2030001</v>
          </cell>
          <cell r="G751" t="str">
            <v>SR MANTENIMIENTO PREVENTIVO</v>
          </cell>
          <cell r="H751" t="str">
            <v>4603</v>
          </cell>
          <cell r="I751" t="str">
            <v>26/04/2019 08:43</v>
          </cell>
          <cell r="J751" t="str">
            <v>500159</v>
          </cell>
          <cell r="K751" t="str">
            <v>PITSS</v>
          </cell>
          <cell r="L751" t="str">
            <v>ASP</v>
          </cell>
          <cell r="M751" t="str">
            <v>HONEYWELL AUTOMOTIVE DE MEXICO S DE RL DE CV</v>
          </cell>
          <cell r="N751" t="str">
            <v>CRISTOBAL COLON 11364</v>
          </cell>
          <cell r="O751" t="str">
            <v>CHIHUAHUA-CHIH</v>
          </cell>
          <cell r="P751">
            <v>0</v>
          </cell>
          <cell r="Q751" t="str">
            <v>INTERIOR</v>
          </cell>
          <cell r="R751" t="str">
            <v xml:space="preserve">  </v>
          </cell>
          <cell r="S751" t="str">
            <v>&gt;60</v>
          </cell>
          <cell r="T751" t="str">
            <v>Entry Mono Printers</v>
          </cell>
          <cell r="U751" t="str">
            <v>A4</v>
          </cell>
          <cell r="V751" t="str">
            <v>Ciudad principal</v>
          </cell>
          <cell r="W751" t="str">
            <v>1-&gt;60</v>
          </cell>
          <cell r="X751">
            <v>1</v>
          </cell>
          <cell r="Y751">
            <v>715.00000000000011</v>
          </cell>
          <cell r="Z751">
            <v>0</v>
          </cell>
          <cell r="AA751">
            <v>5</v>
          </cell>
          <cell r="AB751">
            <v>5</v>
          </cell>
          <cell r="AC751">
            <v>1</v>
          </cell>
          <cell r="AD751">
            <v>0</v>
          </cell>
          <cell r="AE751">
            <v>0</v>
          </cell>
          <cell r="AF751">
            <v>43581</v>
          </cell>
          <cell r="AG751">
            <v>43581</v>
          </cell>
          <cell r="AH751">
            <v>0</v>
          </cell>
          <cell r="AI751" t="str">
            <v>0-1 día</v>
          </cell>
          <cell r="AJ751">
            <v>0</v>
          </cell>
          <cell r="AK751">
            <v>0</v>
          </cell>
          <cell r="AL751">
            <v>0</v>
          </cell>
          <cell r="AM751">
            <v>715.00000000000011</v>
          </cell>
          <cell r="AN751">
            <v>750.75</v>
          </cell>
          <cell r="AO751">
            <v>2</v>
          </cell>
        </row>
        <row r="752">
          <cell r="B752" t="str">
            <v>0XLT2794521</v>
          </cell>
          <cell r="C752" t="str">
            <v>0XLT279452</v>
          </cell>
          <cell r="D752" t="str">
            <v>ABR-19</v>
          </cell>
          <cell r="E752">
            <v>1</v>
          </cell>
          <cell r="F752" t="str">
            <v>2030163</v>
          </cell>
          <cell r="G752" t="str">
            <v>SR MANTENIMIENTO PREVENTIVO</v>
          </cell>
          <cell r="H752" t="str">
            <v>4603</v>
          </cell>
          <cell r="I752" t="str">
            <v>26/04/2019 11:36</v>
          </cell>
          <cell r="J752" t="str">
            <v>500155</v>
          </cell>
          <cell r="K752" t="str">
            <v>PITSS</v>
          </cell>
          <cell r="L752" t="str">
            <v>ASP</v>
          </cell>
          <cell r="M752" t="str">
            <v>HONEYWELL AUTOMOTIVE DE MEXICO S DE RL DE CV</v>
          </cell>
          <cell r="N752" t="str">
            <v>AV VALLE DEL CEDRO 1681</v>
          </cell>
          <cell r="O752" t="str">
            <v>CIUDAD JUAREZ-CHIH</v>
          </cell>
          <cell r="P752">
            <v>0</v>
          </cell>
          <cell r="Q752" t="str">
            <v>INTERIOR</v>
          </cell>
          <cell r="R752" t="str">
            <v xml:space="preserve">  </v>
          </cell>
          <cell r="S752" t="str">
            <v>&gt;60</v>
          </cell>
          <cell r="T752" t="str">
            <v>Entry Mono Printers</v>
          </cell>
          <cell r="U752" t="str">
            <v>A4</v>
          </cell>
          <cell r="V752" t="str">
            <v>Ciudad principal</v>
          </cell>
          <cell r="W752" t="str">
            <v>1-&gt;60</v>
          </cell>
          <cell r="X752">
            <v>1</v>
          </cell>
          <cell r="Y752">
            <v>715.00000000000011</v>
          </cell>
          <cell r="Z752">
            <v>0</v>
          </cell>
          <cell r="AA752">
            <v>5</v>
          </cell>
          <cell r="AB752">
            <v>5</v>
          </cell>
          <cell r="AC752">
            <v>1</v>
          </cell>
          <cell r="AD752">
            <v>0</v>
          </cell>
          <cell r="AE752">
            <v>0</v>
          </cell>
          <cell r="AF752">
            <v>43581</v>
          </cell>
          <cell r="AG752">
            <v>43581</v>
          </cell>
          <cell r="AH752">
            <v>0</v>
          </cell>
          <cell r="AI752" t="str">
            <v>0-1 día</v>
          </cell>
          <cell r="AJ752">
            <v>0</v>
          </cell>
          <cell r="AK752">
            <v>0</v>
          </cell>
          <cell r="AL752">
            <v>0</v>
          </cell>
          <cell r="AM752">
            <v>715.00000000000011</v>
          </cell>
          <cell r="AN752">
            <v>715</v>
          </cell>
          <cell r="AO752">
            <v>1</v>
          </cell>
        </row>
        <row r="753">
          <cell r="B753" t="str">
            <v>0XEL5664841</v>
          </cell>
          <cell r="C753" t="str">
            <v>0XEL566484</v>
          </cell>
          <cell r="D753" t="str">
            <v>ABR-19</v>
          </cell>
          <cell r="E753">
            <v>1</v>
          </cell>
          <cell r="F753" t="str">
            <v>2028607</v>
          </cell>
          <cell r="G753" t="str">
            <v>SR MANTENIMIENTO CORRECTIVO</v>
          </cell>
          <cell r="H753" t="str">
            <v>5774</v>
          </cell>
          <cell r="I753" t="str">
            <v>23/04/2019 20:12</v>
          </cell>
          <cell r="J753" t="str">
            <v>800183</v>
          </cell>
          <cell r="K753" t="str">
            <v>PITSS</v>
          </cell>
          <cell r="L753" t="str">
            <v>ASP</v>
          </cell>
          <cell r="M753" t="str">
            <v>OFFICE DEPOT DE MEXICO SA DE CV</v>
          </cell>
          <cell r="N753" t="str">
            <v>AV MAIZ 1300</v>
          </cell>
          <cell r="O753" t="str">
            <v>ZAPOPAN-JAL</v>
          </cell>
          <cell r="P753">
            <v>0</v>
          </cell>
          <cell r="Q753" t="str">
            <v>INTERIOR</v>
          </cell>
          <cell r="R753">
            <v>34</v>
          </cell>
          <cell r="S753" t="str">
            <v>Entre 31 y 60</v>
          </cell>
          <cell r="T753" t="str">
            <v>Departmental Digital</v>
          </cell>
          <cell r="U753" t="str">
            <v>A3</v>
          </cell>
          <cell r="V753" t="str">
            <v>Ciudad principal</v>
          </cell>
          <cell r="W753" t="str">
            <v>2-Entre 31 y 60</v>
          </cell>
          <cell r="X753">
            <v>1.05</v>
          </cell>
          <cell r="Y753">
            <v>1433.25</v>
          </cell>
          <cell r="Z753">
            <v>1</v>
          </cell>
          <cell r="AA753">
            <v>0.5</v>
          </cell>
          <cell r="AB753">
            <v>5</v>
          </cell>
          <cell r="AC753">
            <v>0.1</v>
          </cell>
          <cell r="AD753">
            <v>0</v>
          </cell>
          <cell r="AE753">
            <v>0</v>
          </cell>
          <cell r="AF753">
            <v>43581</v>
          </cell>
          <cell r="AG753">
            <v>43581</v>
          </cell>
          <cell r="AH753">
            <v>0</v>
          </cell>
          <cell r="AI753" t="str">
            <v>0-1 día</v>
          </cell>
          <cell r="AJ753">
            <v>0</v>
          </cell>
          <cell r="AK753">
            <v>0</v>
          </cell>
          <cell r="AL753">
            <v>0</v>
          </cell>
          <cell r="AM753">
            <v>1433.25</v>
          </cell>
          <cell r="AN753">
            <v>1365</v>
          </cell>
          <cell r="AO753">
            <v>1</v>
          </cell>
        </row>
        <row r="754">
          <cell r="B754" t="str">
            <v>0BB15641311</v>
          </cell>
          <cell r="C754" t="str">
            <v>0BB1564131</v>
          </cell>
          <cell r="D754" t="str">
            <v>ABR-19</v>
          </cell>
          <cell r="E754">
            <v>1</v>
          </cell>
          <cell r="F754" t="str">
            <v>2027875</v>
          </cell>
          <cell r="G754" t="str">
            <v>SR MANTENIMIENTO CORRECTIVO</v>
          </cell>
          <cell r="H754" t="str">
            <v>3636</v>
          </cell>
          <cell r="I754" t="str">
            <v>22/04/2019 12:25</v>
          </cell>
          <cell r="J754" t="str">
            <v>800188</v>
          </cell>
          <cell r="K754" t="str">
            <v>PITSS</v>
          </cell>
          <cell r="L754" t="str">
            <v>ASP</v>
          </cell>
          <cell r="M754" t="str">
            <v>RADIOMOVIL DIPSA SA DE CV</v>
          </cell>
          <cell r="N754" t="str">
            <v>BLVD URIANGATO 240</v>
          </cell>
          <cell r="O754" t="str">
            <v>URIANGATO-GTO</v>
          </cell>
          <cell r="P754">
            <v>0</v>
          </cell>
          <cell r="Q754" t="str">
            <v>INTERIOR</v>
          </cell>
          <cell r="R754">
            <v>131</v>
          </cell>
          <cell r="S754" t="str">
            <v>&gt;60</v>
          </cell>
          <cell r="T754" t="str">
            <v>A4 Mono MFPs</v>
          </cell>
          <cell r="U754" t="str">
            <v>A4</v>
          </cell>
          <cell r="V754" t="str">
            <v>Ciudad principal</v>
          </cell>
          <cell r="W754" t="str">
            <v>1-&gt;60</v>
          </cell>
          <cell r="X754">
            <v>1.05</v>
          </cell>
          <cell r="Y754">
            <v>750.75000000000011</v>
          </cell>
          <cell r="Z754">
            <v>1</v>
          </cell>
          <cell r="AA754">
            <v>2.58</v>
          </cell>
          <cell r="AB754">
            <v>5</v>
          </cell>
          <cell r="AC754">
            <v>0.51600000000000001</v>
          </cell>
          <cell r="AD754">
            <v>0</v>
          </cell>
          <cell r="AE754">
            <v>0</v>
          </cell>
          <cell r="AF754">
            <v>43581</v>
          </cell>
          <cell r="AG754">
            <v>43581</v>
          </cell>
          <cell r="AH754">
            <v>0</v>
          </cell>
          <cell r="AI754" t="str">
            <v>0-1 día</v>
          </cell>
          <cell r="AJ754">
            <v>0</v>
          </cell>
          <cell r="AK754">
            <v>0</v>
          </cell>
          <cell r="AL754">
            <v>0</v>
          </cell>
          <cell r="AM754">
            <v>750.75000000000011</v>
          </cell>
          <cell r="AN754">
            <v>750.75</v>
          </cell>
          <cell r="AO754">
            <v>2</v>
          </cell>
        </row>
        <row r="755">
          <cell r="B755" t="str">
            <v>0X767030311</v>
          </cell>
          <cell r="C755" t="str">
            <v>0X76703031</v>
          </cell>
          <cell r="D755" t="str">
            <v>ABR-19</v>
          </cell>
          <cell r="E755">
            <v>1</v>
          </cell>
          <cell r="F755" t="str">
            <v>2029633</v>
          </cell>
          <cell r="G755" t="str">
            <v>SR MANTENIMIENTO CORRECTIVO</v>
          </cell>
          <cell r="H755" t="str">
            <v>5955</v>
          </cell>
          <cell r="I755" t="str">
            <v>25/04/2019 11:03</v>
          </cell>
          <cell r="J755" t="str">
            <v>800072</v>
          </cell>
          <cell r="K755" t="str">
            <v>PITSS</v>
          </cell>
          <cell r="L755" t="str">
            <v>ASP</v>
          </cell>
          <cell r="M755" t="str">
            <v>BBVA BANCOMER SA</v>
          </cell>
          <cell r="N755" t="str">
            <v>AV VALLARTA No 1440 PISO 4</v>
          </cell>
          <cell r="O755" t="str">
            <v>Guadalajara-JAL</v>
          </cell>
          <cell r="P755">
            <v>0</v>
          </cell>
          <cell r="Q755" t="str">
            <v>INTERIOR</v>
          </cell>
          <cell r="R755">
            <v>220</v>
          </cell>
          <cell r="S755" t="str">
            <v>&gt;60</v>
          </cell>
          <cell r="T755" t="str">
            <v>Departmental Digital</v>
          </cell>
          <cell r="U755" t="str">
            <v>A3</v>
          </cell>
          <cell r="V755" t="str">
            <v>Ciudad principal</v>
          </cell>
          <cell r="W755" t="str">
            <v>2-&gt;60</v>
          </cell>
          <cell r="X755">
            <v>1.1000000000000001</v>
          </cell>
          <cell r="Y755">
            <v>1501.5000000000002</v>
          </cell>
          <cell r="Z755">
            <v>1</v>
          </cell>
          <cell r="AA755">
            <v>0.95</v>
          </cell>
          <cell r="AB755">
            <v>5</v>
          </cell>
          <cell r="AC755">
            <v>0.19</v>
          </cell>
          <cell r="AD755">
            <v>0</v>
          </cell>
          <cell r="AE755">
            <v>0</v>
          </cell>
          <cell r="AF755">
            <v>43580</v>
          </cell>
          <cell r="AG755">
            <v>43581</v>
          </cell>
          <cell r="AH755">
            <v>1</v>
          </cell>
          <cell r="AI755" t="str">
            <v>0-1 día</v>
          </cell>
          <cell r="AJ755">
            <v>0</v>
          </cell>
          <cell r="AK755">
            <v>0</v>
          </cell>
          <cell r="AL755">
            <v>0</v>
          </cell>
          <cell r="AM755">
            <v>1501.5000000000002</v>
          </cell>
          <cell r="AN755">
            <v>1501.5</v>
          </cell>
          <cell r="AO755">
            <v>1</v>
          </cell>
        </row>
        <row r="756">
          <cell r="B756" t="str">
            <v>0BG29487993</v>
          </cell>
          <cell r="C756" t="str">
            <v>0BG2948799</v>
          </cell>
          <cell r="D756" t="str">
            <v>ABR-19</v>
          </cell>
          <cell r="E756">
            <v>1</v>
          </cell>
          <cell r="F756" t="str">
            <v>2029987</v>
          </cell>
          <cell r="G756" t="str">
            <v>SR MANTENIMIENTO CORRECTIVO</v>
          </cell>
          <cell r="H756" t="str">
            <v>4395</v>
          </cell>
          <cell r="I756" t="str">
            <v>26/04/2019 08:06</v>
          </cell>
          <cell r="J756" t="str">
            <v>800192</v>
          </cell>
          <cell r="K756" t="str">
            <v>PITSS</v>
          </cell>
          <cell r="L756" t="str">
            <v>ASP</v>
          </cell>
          <cell r="M756" t="str">
            <v>OFFICE DEPOT DE MEXICO SA DE CV</v>
          </cell>
          <cell r="N756" t="str">
            <v>AV CIRCUNVALACION No 2700 LOC SA01</v>
          </cell>
          <cell r="O756" t="str">
            <v>Guadalajara-JAL</v>
          </cell>
          <cell r="P756">
            <v>0</v>
          </cell>
          <cell r="Q756" t="str">
            <v>INTERIOR</v>
          </cell>
          <cell r="R756">
            <v>2</v>
          </cell>
          <cell r="S756" t="str">
            <v>&lt;=3</v>
          </cell>
          <cell r="T756" t="str">
            <v>Light Production Digital Business</v>
          </cell>
          <cell r="U756" t="str">
            <v>Entry Production</v>
          </cell>
          <cell r="V756" t="str">
            <v>Ciudad principal</v>
          </cell>
          <cell r="W756" t="str">
            <v>3-&lt;=3</v>
          </cell>
          <cell r="X756">
            <v>0</v>
          </cell>
          <cell r="Y756">
            <v>0</v>
          </cell>
          <cell r="Z756">
            <v>1</v>
          </cell>
          <cell r="AA756">
            <v>2.2999999999999998</v>
          </cell>
          <cell r="AB756">
            <v>4</v>
          </cell>
          <cell r="AC756">
            <v>0.57499999999999996</v>
          </cell>
          <cell r="AD756">
            <v>0</v>
          </cell>
          <cell r="AE756">
            <v>0</v>
          </cell>
          <cell r="AF756">
            <v>43581</v>
          </cell>
          <cell r="AG756">
            <v>43581</v>
          </cell>
          <cell r="AH756">
            <v>0</v>
          </cell>
          <cell r="AI756" t="str">
            <v>0-1 día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1651.65</v>
          </cell>
          <cell r="AO756">
            <v>3</v>
          </cell>
        </row>
        <row r="757">
          <cell r="B757" t="str">
            <v>0LX56978002</v>
          </cell>
          <cell r="C757" t="str">
            <v>0LX5697800</v>
          </cell>
          <cell r="D757" t="str">
            <v>ABR-19</v>
          </cell>
          <cell r="E757">
            <v>1</v>
          </cell>
          <cell r="F757" t="str">
            <v>2028419</v>
          </cell>
          <cell r="G757" t="str">
            <v>SR MANTENIMIENTO CORRECTIVO</v>
          </cell>
          <cell r="H757" t="str">
            <v>7222</v>
          </cell>
          <cell r="I757" t="str">
            <v>23/04/2019 11:52</v>
          </cell>
          <cell r="J757" t="str">
            <v>500157</v>
          </cell>
          <cell r="K757" t="str">
            <v>PITSS</v>
          </cell>
          <cell r="L757" t="str">
            <v>ASP</v>
          </cell>
          <cell r="M757" t="str">
            <v>FEDERAL MOGUL DE MATAMOROS S DE RL DE CV</v>
          </cell>
          <cell r="N757" t="str">
            <v>AV SANTIAGO TRONCOSO 281</v>
          </cell>
          <cell r="O757" t="str">
            <v>CIUDAD JUAREZ-CHIH</v>
          </cell>
          <cell r="P757">
            <v>0</v>
          </cell>
          <cell r="Q757" t="str">
            <v>INTERIOR</v>
          </cell>
          <cell r="R757">
            <v>32</v>
          </cell>
          <cell r="S757" t="str">
            <v>Entre 31 y 60</v>
          </cell>
          <cell r="T757" t="str">
            <v>A3 Office Color Laser MFPs</v>
          </cell>
          <cell r="U757" t="str">
            <v>A3</v>
          </cell>
          <cell r="V757" t="str">
            <v>Ciudad principal</v>
          </cell>
          <cell r="W757" t="str">
            <v>2-Entre 31 y 60</v>
          </cell>
          <cell r="X757">
            <v>1.05</v>
          </cell>
          <cell r="Y757">
            <v>1433.25</v>
          </cell>
          <cell r="Z757">
            <v>1</v>
          </cell>
          <cell r="AA757">
            <v>2.7633333333333345</v>
          </cell>
          <cell r="AB757">
            <v>5</v>
          </cell>
          <cell r="AC757">
            <v>0.55266666666666686</v>
          </cell>
          <cell r="AD757">
            <v>0</v>
          </cell>
          <cell r="AE757">
            <v>0</v>
          </cell>
          <cell r="AF757">
            <v>43581</v>
          </cell>
          <cell r="AG757">
            <v>43581</v>
          </cell>
          <cell r="AH757">
            <v>0</v>
          </cell>
          <cell r="AI757" t="str">
            <v>0-1 día</v>
          </cell>
          <cell r="AJ757">
            <v>0</v>
          </cell>
          <cell r="AK757">
            <v>0</v>
          </cell>
          <cell r="AL757">
            <v>0</v>
          </cell>
          <cell r="AM757">
            <v>1433.25</v>
          </cell>
          <cell r="AN757">
            <v>1092</v>
          </cell>
          <cell r="AO757">
            <v>2</v>
          </cell>
        </row>
        <row r="758">
          <cell r="B758" t="str">
            <v>09HB3284131</v>
          </cell>
          <cell r="C758" t="str">
            <v>09HB328413</v>
          </cell>
          <cell r="D758" t="str">
            <v>ABR-19</v>
          </cell>
          <cell r="E758">
            <v>1</v>
          </cell>
          <cell r="F758" t="str">
            <v>2029605</v>
          </cell>
          <cell r="G758" t="str">
            <v>SR MANTENIMIENTO CORRECTIVO</v>
          </cell>
          <cell r="H758" t="str">
            <v>4002</v>
          </cell>
          <cell r="I758" t="str">
            <v>25/04/2019 10:41</v>
          </cell>
          <cell r="J758" t="str">
            <v>800072</v>
          </cell>
          <cell r="K758" t="str">
            <v>PITSS</v>
          </cell>
          <cell r="L758" t="str">
            <v>ASP</v>
          </cell>
          <cell r="M758" t="str">
            <v>PRONUA SA DE CV</v>
          </cell>
          <cell r="N758" t="str">
            <v>BLV JOSE GUADALUPE ZUNO 52-A</v>
          </cell>
          <cell r="O758" t="str">
            <v>ZAPOPAN-JAL</v>
          </cell>
          <cell r="P758">
            <v>0</v>
          </cell>
          <cell r="Q758" t="str">
            <v>INTERIOR</v>
          </cell>
          <cell r="R758">
            <v>2702</v>
          </cell>
          <cell r="S758" t="str">
            <v>&gt;60</v>
          </cell>
          <cell r="T758" t="str">
            <v>A4 Mono MFPs</v>
          </cell>
          <cell r="U758" t="str">
            <v>A4</v>
          </cell>
          <cell r="V758" t="str">
            <v>Ciudad principal</v>
          </cell>
          <cell r="W758" t="str">
            <v>1-&gt;60</v>
          </cell>
          <cell r="X758">
            <v>1.05</v>
          </cell>
          <cell r="Y758">
            <v>750.75000000000011</v>
          </cell>
          <cell r="Z758">
            <v>1</v>
          </cell>
          <cell r="AA758">
            <v>3.15</v>
          </cell>
          <cell r="AB758">
            <v>5</v>
          </cell>
          <cell r="AC758">
            <v>0.63</v>
          </cell>
          <cell r="AD758">
            <v>0</v>
          </cell>
          <cell r="AE758">
            <v>0</v>
          </cell>
          <cell r="AF758">
            <v>43580</v>
          </cell>
          <cell r="AG758">
            <v>43581</v>
          </cell>
          <cell r="AH758">
            <v>1</v>
          </cell>
          <cell r="AI758" t="str">
            <v>0-1 día</v>
          </cell>
          <cell r="AJ758">
            <v>0</v>
          </cell>
          <cell r="AK758">
            <v>0</v>
          </cell>
          <cell r="AL758">
            <v>0</v>
          </cell>
          <cell r="AM758">
            <v>750.75000000000011</v>
          </cell>
          <cell r="AN758" t="e">
            <v>#N/A</v>
          </cell>
          <cell r="AO758">
            <v>1</v>
          </cell>
        </row>
        <row r="759">
          <cell r="B759" t="str">
            <v>0RXD1090691</v>
          </cell>
          <cell r="C759" t="str">
            <v>0RXD109069</v>
          </cell>
          <cell r="D759" t="str">
            <v>ABR-19</v>
          </cell>
          <cell r="E759">
            <v>1</v>
          </cell>
          <cell r="F759" t="str">
            <v>2030003</v>
          </cell>
          <cell r="G759" t="str">
            <v>SR MANTENIMIENTO PREVENTIVO</v>
          </cell>
          <cell r="H759" t="str">
            <v>7511</v>
          </cell>
          <cell r="I759" t="str">
            <v>26/04/2019 08:43</v>
          </cell>
          <cell r="J759" t="str">
            <v>500159</v>
          </cell>
          <cell r="K759" t="str">
            <v>PITSS</v>
          </cell>
          <cell r="L759" t="str">
            <v>ASP</v>
          </cell>
          <cell r="M759" t="str">
            <v>HONEYWELL AUTOMOTIVE DE MEXICO S DE RL DE CV</v>
          </cell>
          <cell r="N759" t="str">
            <v>CRISTOBAL COLON 11364</v>
          </cell>
          <cell r="O759" t="str">
            <v>Chihuahua-CHIH</v>
          </cell>
          <cell r="P759">
            <v>0</v>
          </cell>
          <cell r="Q759" t="str">
            <v>INTERIOR</v>
          </cell>
          <cell r="R759" t="str">
            <v xml:space="preserve">  </v>
          </cell>
          <cell r="S759" t="str">
            <v>&gt;60</v>
          </cell>
          <cell r="T759" t="str">
            <v>Color Laser Printers</v>
          </cell>
          <cell r="U759" t="str">
            <v>A4</v>
          </cell>
          <cell r="V759" t="str">
            <v>Ciudad principal</v>
          </cell>
          <cell r="W759" t="str">
            <v>1-&gt;60</v>
          </cell>
          <cell r="X759">
            <v>1</v>
          </cell>
          <cell r="Y759">
            <v>715.00000000000011</v>
          </cell>
          <cell r="Z759">
            <v>0</v>
          </cell>
          <cell r="AA759">
            <v>5</v>
          </cell>
          <cell r="AB759">
            <v>5</v>
          </cell>
          <cell r="AC759">
            <v>1</v>
          </cell>
          <cell r="AD759">
            <v>0</v>
          </cell>
          <cell r="AE759">
            <v>0</v>
          </cell>
          <cell r="AF759">
            <v>43581</v>
          </cell>
          <cell r="AG759">
            <v>43581</v>
          </cell>
          <cell r="AH759">
            <v>0</v>
          </cell>
          <cell r="AI759" t="str">
            <v>0-1 día</v>
          </cell>
          <cell r="AJ759">
            <v>0</v>
          </cell>
          <cell r="AK759">
            <v>0</v>
          </cell>
          <cell r="AL759">
            <v>0</v>
          </cell>
          <cell r="AM759">
            <v>715.00000000000011</v>
          </cell>
          <cell r="AN759">
            <v>715</v>
          </cell>
          <cell r="AO759">
            <v>1</v>
          </cell>
        </row>
        <row r="760">
          <cell r="B760" t="str">
            <v>0Y4X8489521</v>
          </cell>
          <cell r="C760" t="str">
            <v>0Y4X848952</v>
          </cell>
          <cell r="D760" t="str">
            <v>ABR-19</v>
          </cell>
          <cell r="E760">
            <v>1</v>
          </cell>
          <cell r="F760" t="str">
            <v>2030115</v>
          </cell>
          <cell r="G760" t="str">
            <v>SR MANTENIMIENTO CORRECTIVO</v>
          </cell>
          <cell r="H760" t="str">
            <v>8045</v>
          </cell>
          <cell r="I760" t="str">
            <v>26/04/2019 10:25</v>
          </cell>
          <cell r="J760" t="str">
            <v>000196</v>
          </cell>
          <cell r="K760" t="str">
            <v>PITSS</v>
          </cell>
          <cell r="L760" t="str">
            <v>ASP</v>
          </cell>
          <cell r="M760" t="str">
            <v>LABORATORIOS PISA SA DE CV</v>
          </cell>
          <cell r="N760" t="str">
            <v>AV MIGUEL ANGEL DE QUEVEDO NO 555</v>
          </cell>
          <cell r="O760" t="str">
            <v>Coyoacan-CIUDAD DE M</v>
          </cell>
          <cell r="P760">
            <v>1</v>
          </cell>
          <cell r="Q760" t="str">
            <v>METRO</v>
          </cell>
          <cell r="R760">
            <v>58</v>
          </cell>
          <cell r="S760" t="str">
            <v>Entre 31 y 60</v>
          </cell>
          <cell r="T760" t="str">
            <v>Office Digital</v>
          </cell>
          <cell r="U760" t="str">
            <v>A3</v>
          </cell>
          <cell r="V760" t="str">
            <v>Ciudad principal</v>
          </cell>
          <cell r="W760" t="str">
            <v>2-Entre 31 y 60</v>
          </cell>
          <cell r="X760">
            <v>1.05</v>
          </cell>
          <cell r="Y760">
            <v>0</v>
          </cell>
          <cell r="Z760">
            <v>1</v>
          </cell>
          <cell r="AA760">
            <v>1.71</v>
          </cell>
          <cell r="AB760">
            <v>5</v>
          </cell>
          <cell r="AC760">
            <v>0.34199999999999997</v>
          </cell>
          <cell r="AD760">
            <v>0</v>
          </cell>
          <cell r="AE760">
            <v>0</v>
          </cell>
          <cell r="AF760">
            <v>43581</v>
          </cell>
          <cell r="AG760">
            <v>43581</v>
          </cell>
          <cell r="AH760">
            <v>0</v>
          </cell>
          <cell r="AI760" t="str">
            <v>0-1 día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1</v>
          </cell>
        </row>
        <row r="761">
          <cell r="B761" t="str">
            <v>09HB3318571</v>
          </cell>
          <cell r="C761" t="str">
            <v>09HB331857</v>
          </cell>
          <cell r="D761" t="str">
            <v>ABR-19</v>
          </cell>
          <cell r="E761">
            <v>1</v>
          </cell>
          <cell r="F761" t="str">
            <v>2030117</v>
          </cell>
          <cell r="G761" t="str">
            <v>SR MANTENIMIENTO CORRECTIVO</v>
          </cell>
          <cell r="H761" t="str">
            <v>4002</v>
          </cell>
          <cell r="I761" t="str">
            <v>26/04/2019 10:28</v>
          </cell>
          <cell r="J761" t="str">
            <v>000196</v>
          </cell>
          <cell r="K761" t="str">
            <v>PITSS</v>
          </cell>
          <cell r="L761" t="str">
            <v>ASP</v>
          </cell>
          <cell r="M761" t="str">
            <v>LABORATORIOS PISA SA DE CV</v>
          </cell>
          <cell r="N761" t="str">
            <v>AV MIGUEL ANGEL DE QUEVEDO NO 555</v>
          </cell>
          <cell r="O761" t="str">
            <v>Coyoacan-CIUDAD DE M</v>
          </cell>
          <cell r="P761">
            <v>1</v>
          </cell>
          <cell r="Q761" t="str">
            <v>METRO</v>
          </cell>
          <cell r="R761">
            <v>72</v>
          </cell>
          <cell r="S761" t="str">
            <v>&gt;60</v>
          </cell>
          <cell r="T761" t="str">
            <v>A4 Mono MFPs</v>
          </cell>
          <cell r="U761" t="str">
            <v>A4</v>
          </cell>
          <cell r="V761" t="str">
            <v>Ciudad principal</v>
          </cell>
          <cell r="W761" t="str">
            <v>1-&gt;60</v>
          </cell>
          <cell r="X761">
            <v>1.05</v>
          </cell>
          <cell r="Y761">
            <v>0</v>
          </cell>
          <cell r="Z761">
            <v>1</v>
          </cell>
          <cell r="AA761">
            <v>2.86</v>
          </cell>
          <cell r="AB761">
            <v>5</v>
          </cell>
          <cell r="AC761">
            <v>0.57199999999999995</v>
          </cell>
          <cell r="AD761">
            <v>0</v>
          </cell>
          <cell r="AE761">
            <v>0</v>
          </cell>
          <cell r="AF761">
            <v>43581</v>
          </cell>
          <cell r="AG761">
            <v>43581</v>
          </cell>
          <cell r="AH761">
            <v>0</v>
          </cell>
          <cell r="AI761" t="str">
            <v>0-1 día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1</v>
          </cell>
        </row>
        <row r="762">
          <cell r="B762" t="str">
            <v>0D6X4696621</v>
          </cell>
          <cell r="C762" t="str">
            <v>0D6X469662</v>
          </cell>
          <cell r="D762" t="str">
            <v>ABR-19</v>
          </cell>
          <cell r="E762">
            <v>1</v>
          </cell>
          <cell r="F762" t="str">
            <v>2030017</v>
          </cell>
          <cell r="G762" t="str">
            <v>SR MANTENIMIENTO PREVENTIVO</v>
          </cell>
          <cell r="H762" t="str">
            <v>4626</v>
          </cell>
          <cell r="I762" t="str">
            <v>26/04/2019 09:01</v>
          </cell>
          <cell r="J762" t="str">
            <v>800187</v>
          </cell>
          <cell r="K762" t="str">
            <v>PITSS</v>
          </cell>
          <cell r="L762" t="str">
            <v>ASP</v>
          </cell>
          <cell r="M762" t="str">
            <v>BIO PAPPEL SCRIBE SA DE CV</v>
          </cell>
          <cell r="N762" t="str">
            <v>AV CENTRAL DR RAFAEL AYALA ECHEVERRIA KM 0.2</v>
          </cell>
          <cell r="O762" t="str">
            <v>San Juan Del Rio-QRO</v>
          </cell>
          <cell r="P762">
            <v>0</v>
          </cell>
          <cell r="Q762" t="str">
            <v>INTERIOR</v>
          </cell>
          <cell r="R762" t="str">
            <v xml:space="preserve">  </v>
          </cell>
          <cell r="S762" t="str">
            <v>&gt;60</v>
          </cell>
          <cell r="T762" t="str">
            <v>Entry Mono Printers</v>
          </cell>
          <cell r="U762" t="str">
            <v>A4</v>
          </cell>
          <cell r="V762" t="str">
            <v>Ciudad principal</v>
          </cell>
          <cell r="W762" t="str">
            <v>1-&gt;60</v>
          </cell>
          <cell r="X762">
            <v>1</v>
          </cell>
          <cell r="Y762">
            <v>715.00000000000011</v>
          </cell>
          <cell r="Z762">
            <v>0</v>
          </cell>
          <cell r="AA762">
            <v>5</v>
          </cell>
          <cell r="AB762">
            <v>5</v>
          </cell>
          <cell r="AC762">
            <v>1</v>
          </cell>
          <cell r="AD762">
            <v>0</v>
          </cell>
          <cell r="AE762">
            <v>0</v>
          </cell>
          <cell r="AF762">
            <v>43581</v>
          </cell>
          <cell r="AG762">
            <v>43581</v>
          </cell>
          <cell r="AH762">
            <v>0</v>
          </cell>
          <cell r="AI762" t="str">
            <v>0-1 día</v>
          </cell>
          <cell r="AJ762">
            <v>0</v>
          </cell>
          <cell r="AK762">
            <v>0</v>
          </cell>
          <cell r="AL762">
            <v>0</v>
          </cell>
          <cell r="AM762">
            <v>715.00000000000011</v>
          </cell>
          <cell r="AN762">
            <v>0</v>
          </cell>
          <cell r="AO762">
            <v>1</v>
          </cell>
        </row>
        <row r="763">
          <cell r="B763" t="str">
            <v>0X763726922</v>
          </cell>
          <cell r="C763" t="str">
            <v>0X76372692</v>
          </cell>
          <cell r="D763" t="str">
            <v>ABR-19</v>
          </cell>
          <cell r="E763">
            <v>1</v>
          </cell>
          <cell r="F763" t="str">
            <v>2030019</v>
          </cell>
          <cell r="G763" t="str">
            <v>SR MANTENIMIENTO PREVENTIVO</v>
          </cell>
          <cell r="H763" t="str">
            <v>5945</v>
          </cell>
          <cell r="I763" t="str">
            <v>26/04/2019 09:03</v>
          </cell>
          <cell r="J763" t="str">
            <v>800187</v>
          </cell>
          <cell r="K763" t="str">
            <v>PITSS</v>
          </cell>
          <cell r="L763" t="str">
            <v>ASP</v>
          </cell>
          <cell r="M763" t="str">
            <v>BIO PAPPEL SCRIBE SA DE CV</v>
          </cell>
          <cell r="N763" t="str">
            <v>AV CENTRAL DR RAFAEL AYALA ECHEVERRIA KM 0.2</v>
          </cell>
          <cell r="O763" t="str">
            <v>San Juan Del Rio-QRO</v>
          </cell>
          <cell r="P763">
            <v>0</v>
          </cell>
          <cell r="Q763" t="str">
            <v>INTERIOR</v>
          </cell>
          <cell r="R763" t="str">
            <v xml:space="preserve">  </v>
          </cell>
          <cell r="S763" t="str">
            <v>&gt;60</v>
          </cell>
          <cell r="T763" t="str">
            <v>Office Digital</v>
          </cell>
          <cell r="U763" t="str">
            <v>A3</v>
          </cell>
          <cell r="V763" t="str">
            <v>Ciudad principal</v>
          </cell>
          <cell r="W763" t="str">
            <v>2-&gt;60</v>
          </cell>
          <cell r="X763">
            <v>1</v>
          </cell>
          <cell r="Y763">
            <v>1365</v>
          </cell>
          <cell r="Z763">
            <v>0</v>
          </cell>
          <cell r="AA763">
            <v>5</v>
          </cell>
          <cell r="AB763">
            <v>5</v>
          </cell>
          <cell r="AC763">
            <v>1</v>
          </cell>
          <cell r="AD763">
            <v>0</v>
          </cell>
          <cell r="AE763">
            <v>0</v>
          </cell>
          <cell r="AF763">
            <v>43581</v>
          </cell>
          <cell r="AG763">
            <v>43581</v>
          </cell>
          <cell r="AH763">
            <v>0</v>
          </cell>
          <cell r="AI763" t="str">
            <v>0-1 día</v>
          </cell>
          <cell r="AJ763">
            <v>0</v>
          </cell>
          <cell r="AK763">
            <v>0</v>
          </cell>
          <cell r="AL763">
            <v>0</v>
          </cell>
          <cell r="AM763">
            <v>1365</v>
          </cell>
          <cell r="AN763">
            <v>1365</v>
          </cell>
          <cell r="AO763">
            <v>2</v>
          </cell>
        </row>
        <row r="764">
          <cell r="B764" t="str">
            <v>0BG29567221</v>
          </cell>
          <cell r="C764" t="str">
            <v>0BG2956722</v>
          </cell>
          <cell r="D764" t="str">
            <v>ABR-19</v>
          </cell>
          <cell r="E764">
            <v>1</v>
          </cell>
          <cell r="F764" t="str">
            <v>2030021</v>
          </cell>
          <cell r="G764" t="str">
            <v>SR MANTENIMIENTO PREVENTIVO</v>
          </cell>
          <cell r="H764" t="str">
            <v>4395</v>
          </cell>
          <cell r="I764" t="str">
            <v>26/04/2019 09:03</v>
          </cell>
          <cell r="J764" t="str">
            <v>800187</v>
          </cell>
          <cell r="K764" t="str">
            <v>PITSS</v>
          </cell>
          <cell r="L764" t="str">
            <v>ASP</v>
          </cell>
          <cell r="M764" t="str">
            <v>BIO PAPPEL SCRIBE SA DE CV</v>
          </cell>
          <cell r="N764" t="str">
            <v>AV CENTRAL DR RAFAEL AYALA ECHEVERRIA KM 0.2</v>
          </cell>
          <cell r="O764" t="str">
            <v>San Juan Del Rio-QRO</v>
          </cell>
          <cell r="P764">
            <v>0</v>
          </cell>
          <cell r="Q764" t="str">
            <v>INTERIOR</v>
          </cell>
          <cell r="R764" t="str">
            <v xml:space="preserve">  </v>
          </cell>
          <cell r="S764" t="str">
            <v>&gt;60</v>
          </cell>
          <cell r="T764" t="str">
            <v>Light Production Digital Business</v>
          </cell>
          <cell r="U764" t="str">
            <v>Entry Production</v>
          </cell>
          <cell r="V764" t="str">
            <v>Ciudad principal</v>
          </cell>
          <cell r="W764" t="str">
            <v>3-&gt;60</v>
          </cell>
          <cell r="X764">
            <v>1</v>
          </cell>
          <cell r="Y764">
            <v>1573.0000000000002</v>
          </cell>
          <cell r="Z764">
            <v>0</v>
          </cell>
          <cell r="AA764">
            <v>4</v>
          </cell>
          <cell r="AB764">
            <v>4</v>
          </cell>
          <cell r="AC764">
            <v>1</v>
          </cell>
          <cell r="AD764">
            <v>0</v>
          </cell>
          <cell r="AE764">
            <v>0</v>
          </cell>
          <cell r="AF764">
            <v>43581</v>
          </cell>
          <cell r="AG764">
            <v>43581</v>
          </cell>
          <cell r="AH764">
            <v>0</v>
          </cell>
          <cell r="AI764" t="str">
            <v>0-1 día</v>
          </cell>
          <cell r="AJ764">
            <v>0</v>
          </cell>
          <cell r="AK764">
            <v>0</v>
          </cell>
          <cell r="AL764">
            <v>0</v>
          </cell>
          <cell r="AM764">
            <v>1573.0000000000002</v>
          </cell>
          <cell r="AN764">
            <v>1573</v>
          </cell>
          <cell r="AO764">
            <v>1</v>
          </cell>
        </row>
        <row r="765">
          <cell r="B765" t="str">
            <v>0BG29463931</v>
          </cell>
          <cell r="C765" t="str">
            <v>0BG2946393</v>
          </cell>
          <cell r="D765" t="str">
            <v>ABR-19</v>
          </cell>
          <cell r="E765">
            <v>1</v>
          </cell>
          <cell r="F765" t="str">
            <v>2030177</v>
          </cell>
          <cell r="G765" t="str">
            <v>SR MANTENIMIENTO CORRECTIVO</v>
          </cell>
          <cell r="H765" t="str">
            <v>4395</v>
          </cell>
          <cell r="I765" t="str">
            <v>26/04/2019 11:58</v>
          </cell>
          <cell r="J765" t="str">
            <v>800146</v>
          </cell>
          <cell r="K765" t="str">
            <v>PITSS</v>
          </cell>
          <cell r="L765" t="str">
            <v>ASP</v>
          </cell>
          <cell r="M765" t="str">
            <v>OFFICE DEPOT DE MEXICO SA DE CV</v>
          </cell>
          <cell r="N765" t="str">
            <v>CALLE 5 DE MAYO No 208-A</v>
          </cell>
          <cell r="O765" t="str">
            <v>Leon-GTO</v>
          </cell>
          <cell r="P765">
            <v>0</v>
          </cell>
          <cell r="Q765" t="str">
            <v>INTERIOR</v>
          </cell>
          <cell r="R765">
            <v>31</v>
          </cell>
          <cell r="S765" t="str">
            <v>Entre 31 y 60</v>
          </cell>
          <cell r="T765" t="str">
            <v>Light Production Digital Business</v>
          </cell>
          <cell r="U765" t="str">
            <v>Entry Production</v>
          </cell>
          <cell r="V765" t="str">
            <v>Ciudad principal</v>
          </cell>
          <cell r="W765" t="str">
            <v>3-Entre 31 y 60</v>
          </cell>
          <cell r="X765">
            <v>1.1000000000000001</v>
          </cell>
          <cell r="Y765">
            <v>1730.3000000000004</v>
          </cell>
          <cell r="Z765">
            <v>1</v>
          </cell>
          <cell r="AA765">
            <v>0.7</v>
          </cell>
          <cell r="AB765">
            <v>4</v>
          </cell>
          <cell r="AC765">
            <v>0.17499999999999999</v>
          </cell>
          <cell r="AD765">
            <v>0</v>
          </cell>
          <cell r="AE765">
            <v>0</v>
          </cell>
          <cell r="AF765">
            <v>43581</v>
          </cell>
          <cell r="AG765">
            <v>43581</v>
          </cell>
          <cell r="AH765">
            <v>0</v>
          </cell>
          <cell r="AI765" t="str">
            <v>0-1 día</v>
          </cell>
          <cell r="AJ765">
            <v>0</v>
          </cell>
          <cell r="AK765">
            <v>0</v>
          </cell>
          <cell r="AL765">
            <v>0</v>
          </cell>
          <cell r="AM765">
            <v>1730.3000000000004</v>
          </cell>
          <cell r="AN765">
            <v>1730.3</v>
          </cell>
          <cell r="AO765">
            <v>1</v>
          </cell>
        </row>
        <row r="766">
          <cell r="B766" t="str">
            <v>0A2T3823962</v>
          </cell>
          <cell r="C766" t="str">
            <v>0A2T382396</v>
          </cell>
          <cell r="D766" t="str">
            <v>ABR-19</v>
          </cell>
          <cell r="E766">
            <v>1</v>
          </cell>
          <cell r="F766" t="str">
            <v>2030057</v>
          </cell>
          <cell r="G766" t="str">
            <v>SR MANTENIMIENTO PREVENTIVO</v>
          </cell>
          <cell r="H766" t="str">
            <v>3616</v>
          </cell>
          <cell r="I766" t="str">
            <v>26/04/2019 09:39</v>
          </cell>
          <cell r="J766" t="str">
            <v>500159</v>
          </cell>
          <cell r="K766" t="str">
            <v>PITSS</v>
          </cell>
          <cell r="L766" t="str">
            <v>ASP</v>
          </cell>
          <cell r="M766" t="str">
            <v>HONEYWELL AUTOMOTIVE DE MEXICO S DE RL DE CV</v>
          </cell>
          <cell r="N766" t="str">
            <v>CRISTOBAL COLON 11364</v>
          </cell>
          <cell r="O766" t="str">
            <v>CHIHUAHUA-CHIH</v>
          </cell>
          <cell r="P766">
            <v>0</v>
          </cell>
          <cell r="Q766" t="str">
            <v>INTERIOR</v>
          </cell>
          <cell r="R766" t="str">
            <v xml:space="preserve">  </v>
          </cell>
          <cell r="S766" t="str">
            <v>&gt;60</v>
          </cell>
          <cell r="T766" t="str">
            <v>A4 Mono MFPs</v>
          </cell>
          <cell r="U766" t="str">
            <v>A4</v>
          </cell>
          <cell r="V766" t="str">
            <v>Ciudad principal</v>
          </cell>
          <cell r="W766" t="str">
            <v>1-&gt;60</v>
          </cell>
          <cell r="X766">
            <v>1</v>
          </cell>
          <cell r="Y766">
            <v>715.00000000000011</v>
          </cell>
          <cell r="Z766">
            <v>0</v>
          </cell>
          <cell r="AA766">
            <v>5</v>
          </cell>
          <cell r="AB766">
            <v>5</v>
          </cell>
          <cell r="AC766">
            <v>1</v>
          </cell>
          <cell r="AD766">
            <v>0</v>
          </cell>
          <cell r="AE766">
            <v>0</v>
          </cell>
          <cell r="AF766">
            <v>43581</v>
          </cell>
          <cell r="AG766">
            <v>43581</v>
          </cell>
          <cell r="AH766">
            <v>0</v>
          </cell>
          <cell r="AI766" t="str">
            <v>0-1 día</v>
          </cell>
          <cell r="AJ766">
            <v>0</v>
          </cell>
          <cell r="AK766">
            <v>0</v>
          </cell>
          <cell r="AL766">
            <v>0</v>
          </cell>
          <cell r="AM766">
            <v>715.00000000000011</v>
          </cell>
          <cell r="AN766">
            <v>715</v>
          </cell>
          <cell r="AO766">
            <v>2</v>
          </cell>
        </row>
        <row r="767">
          <cell r="B767" t="str">
            <v>0EX92939992</v>
          </cell>
          <cell r="C767" t="str">
            <v>0EX9293999</v>
          </cell>
          <cell r="D767" t="str">
            <v>ABR-19</v>
          </cell>
          <cell r="E767">
            <v>1</v>
          </cell>
          <cell r="F767" t="str">
            <v>2030175</v>
          </cell>
          <cell r="G767" t="str">
            <v>SR MANTENIMIENTO CORRECTIVO</v>
          </cell>
          <cell r="H767" t="str">
            <v>5866</v>
          </cell>
          <cell r="I767" t="str">
            <v>26/04/2019 11:55</v>
          </cell>
          <cell r="J767" t="str">
            <v>800147</v>
          </cell>
          <cell r="K767" t="str">
            <v>PITSS</v>
          </cell>
          <cell r="L767" t="str">
            <v>ASP</v>
          </cell>
          <cell r="M767" t="str">
            <v>OFFICE DEPOT DE MEXICO SA DE CV</v>
          </cell>
          <cell r="N767" t="str">
            <v>CALLE 5 DE MAYO No 208-A</v>
          </cell>
          <cell r="O767" t="str">
            <v>Leon-GTO</v>
          </cell>
          <cell r="P767">
            <v>0</v>
          </cell>
          <cell r="Q767" t="str">
            <v>INTERIOR</v>
          </cell>
          <cell r="R767">
            <v>30</v>
          </cell>
          <cell r="S767" t="str">
            <v>Entre 16 y 30</v>
          </cell>
          <cell r="T767" t="str">
            <v>Departmental Digital</v>
          </cell>
          <cell r="U767" t="str">
            <v>A3</v>
          </cell>
          <cell r="V767" t="str">
            <v>Ciudad principal</v>
          </cell>
          <cell r="W767" t="str">
            <v>2-Entre 16 y 30</v>
          </cell>
          <cell r="X767">
            <v>0.8</v>
          </cell>
          <cell r="Y767">
            <v>1092</v>
          </cell>
          <cell r="Z767">
            <v>1</v>
          </cell>
          <cell r="AA767">
            <v>0.66</v>
          </cell>
          <cell r="AB767">
            <v>5</v>
          </cell>
          <cell r="AC767">
            <v>0.13200000000000001</v>
          </cell>
          <cell r="AD767">
            <v>0</v>
          </cell>
          <cell r="AE767">
            <v>0</v>
          </cell>
          <cell r="AF767">
            <v>43581</v>
          </cell>
          <cell r="AG767">
            <v>43581</v>
          </cell>
          <cell r="AH767">
            <v>0</v>
          </cell>
          <cell r="AI767" t="str">
            <v>0-1 día</v>
          </cell>
          <cell r="AJ767">
            <v>0</v>
          </cell>
          <cell r="AK767">
            <v>0</v>
          </cell>
          <cell r="AL767">
            <v>0</v>
          </cell>
          <cell r="AM767">
            <v>1092</v>
          </cell>
          <cell r="AN767">
            <v>819</v>
          </cell>
          <cell r="AO767">
            <v>2</v>
          </cell>
        </row>
        <row r="768">
          <cell r="B768" t="str">
            <v>0KPA0186361</v>
          </cell>
          <cell r="C768" t="str">
            <v>0KPA018636</v>
          </cell>
          <cell r="D768" t="str">
            <v>ABR-19</v>
          </cell>
          <cell r="E768">
            <v>1</v>
          </cell>
          <cell r="F768" t="str">
            <v>2030063</v>
          </cell>
          <cell r="G768" t="str">
            <v>SR MANTENIMIENTO PREVENTIVO</v>
          </cell>
          <cell r="H768" t="str">
            <v>5552</v>
          </cell>
          <cell r="I768" t="str">
            <v>26/04/2019 09:43</v>
          </cell>
          <cell r="J768" t="str">
            <v>500159</v>
          </cell>
          <cell r="K768" t="str">
            <v>PITSS</v>
          </cell>
          <cell r="L768" t="str">
            <v>ASP</v>
          </cell>
          <cell r="M768" t="str">
            <v>HONEYWELL AUTOMOTIVE DE MEXICO S DE RL DE CV</v>
          </cell>
          <cell r="N768" t="str">
            <v>CRISTOBAL COLON 11364</v>
          </cell>
          <cell r="O768" t="str">
            <v>CHIHUAHUA-CHIH</v>
          </cell>
          <cell r="P768">
            <v>0</v>
          </cell>
          <cell r="Q768" t="str">
            <v>INTERIOR</v>
          </cell>
          <cell r="R768" t="str">
            <v xml:space="preserve">  </v>
          </cell>
          <cell r="S768" t="str">
            <v>&gt;60</v>
          </cell>
          <cell r="T768" t="str">
            <v>Entry Mono Printers</v>
          </cell>
          <cell r="U768" t="str">
            <v>A4</v>
          </cell>
          <cell r="V768" t="str">
            <v>Ciudad principal</v>
          </cell>
          <cell r="W768" t="str">
            <v>1-&gt;60</v>
          </cell>
          <cell r="X768">
            <v>1</v>
          </cell>
          <cell r="Y768">
            <v>715.00000000000011</v>
          </cell>
          <cell r="Z768">
            <v>0</v>
          </cell>
          <cell r="AA768">
            <v>5</v>
          </cell>
          <cell r="AB768">
            <v>5</v>
          </cell>
          <cell r="AC768">
            <v>1</v>
          </cell>
          <cell r="AD768">
            <v>0</v>
          </cell>
          <cell r="AE768">
            <v>0</v>
          </cell>
          <cell r="AF768">
            <v>43581</v>
          </cell>
          <cell r="AG768">
            <v>43581</v>
          </cell>
          <cell r="AH768">
            <v>0</v>
          </cell>
          <cell r="AI768" t="str">
            <v>0-1 día</v>
          </cell>
          <cell r="AJ768">
            <v>0</v>
          </cell>
          <cell r="AK768">
            <v>0</v>
          </cell>
          <cell r="AL768">
            <v>0</v>
          </cell>
          <cell r="AM768">
            <v>715.00000000000011</v>
          </cell>
          <cell r="AN768">
            <v>715</v>
          </cell>
          <cell r="AO768">
            <v>1</v>
          </cell>
        </row>
        <row r="769">
          <cell r="B769" t="str">
            <v>0WXP0084162</v>
          </cell>
          <cell r="C769" t="str">
            <v>0WXP008416</v>
          </cell>
          <cell r="D769" t="str">
            <v>ABR-19</v>
          </cell>
          <cell r="E769">
            <v>1</v>
          </cell>
          <cell r="F769" t="str">
            <v>2028899</v>
          </cell>
          <cell r="G769" t="str">
            <v>SR MANTENIMIENTO CORRECTIVO</v>
          </cell>
          <cell r="H769" t="str">
            <v>0800</v>
          </cell>
          <cell r="I769" t="str">
            <v>24/04/2019 10:10</v>
          </cell>
          <cell r="J769" t="str">
            <v>500083</v>
          </cell>
          <cell r="K769" t="str">
            <v>PITSS</v>
          </cell>
          <cell r="L769" t="str">
            <v>ASP</v>
          </cell>
          <cell r="M769" t="str">
            <v>CREATIVIDAD PROMOCIONAL DE MONTERREY SA DE CV</v>
          </cell>
          <cell r="N769" t="str">
            <v>MM DE LLANO 736 OTE</v>
          </cell>
          <cell r="O769" t="str">
            <v>MONTERREY-NL</v>
          </cell>
          <cell r="P769">
            <v>0</v>
          </cell>
          <cell r="Q769" t="str">
            <v>INTERIOR</v>
          </cell>
          <cell r="R769">
            <v>26</v>
          </cell>
          <cell r="S769" t="str">
            <v>Entre 16 y 30</v>
          </cell>
          <cell r="T769" t="str">
            <v>Xerox Color Press</v>
          </cell>
          <cell r="U769" t="str">
            <v>High Production</v>
          </cell>
          <cell r="V769" t="str">
            <v>Ciudad principal</v>
          </cell>
          <cell r="W769" t="str">
            <v>4-Entre 16 y 30</v>
          </cell>
          <cell r="X769">
            <v>1.1000000000000001</v>
          </cell>
          <cell r="Y769">
            <v>2359.5</v>
          </cell>
          <cell r="Z769">
            <v>1</v>
          </cell>
          <cell r="AA769">
            <v>3.4</v>
          </cell>
          <cell r="AB769">
            <v>3</v>
          </cell>
          <cell r="AC769">
            <v>1.1333333333333333</v>
          </cell>
          <cell r="AD769">
            <v>3.3333333333333326E-2</v>
          </cell>
          <cell r="AE769">
            <v>-71.499999999999986</v>
          </cell>
          <cell r="AF769">
            <v>43581</v>
          </cell>
          <cell r="AG769">
            <v>43581</v>
          </cell>
          <cell r="AH769">
            <v>0</v>
          </cell>
          <cell r="AI769" t="str">
            <v>0-1 día</v>
          </cell>
          <cell r="AJ769">
            <v>0</v>
          </cell>
          <cell r="AK769">
            <v>0</v>
          </cell>
          <cell r="AL769">
            <v>0</v>
          </cell>
          <cell r="AM769">
            <v>2359.5</v>
          </cell>
          <cell r="AN769">
            <v>1716</v>
          </cell>
          <cell r="AO769">
            <v>2</v>
          </cell>
        </row>
        <row r="770">
          <cell r="B770" t="str">
            <v>0D6X4521412</v>
          </cell>
          <cell r="C770" t="str">
            <v>0D6X452141</v>
          </cell>
          <cell r="D770" t="str">
            <v>ABR-19</v>
          </cell>
          <cell r="E770">
            <v>1</v>
          </cell>
          <cell r="F770" t="str">
            <v>2029685</v>
          </cell>
          <cell r="G770" t="str">
            <v>SR MANTENIMIENTO CORRECTIVO</v>
          </cell>
          <cell r="H770" t="str">
            <v>4624</v>
          </cell>
          <cell r="I770" t="str">
            <v>25/04/2019 12:00</v>
          </cell>
          <cell r="J770" t="str">
            <v>500158</v>
          </cell>
          <cell r="K770" t="str">
            <v>PITSS</v>
          </cell>
          <cell r="L770" t="str">
            <v>ASP</v>
          </cell>
          <cell r="M770" t="str">
            <v>CONDUENT DE MEXICO SA DE CV</v>
          </cell>
          <cell r="N770" t="str">
            <v>AV DE LAS TORRES No 2170</v>
          </cell>
          <cell r="O770" t="str">
            <v>Ciudad Juarez-CHIH</v>
          </cell>
          <cell r="P770">
            <v>0</v>
          </cell>
          <cell r="Q770" t="str">
            <v>INTERIOR</v>
          </cell>
          <cell r="R770">
            <v>2</v>
          </cell>
          <cell r="S770" t="str">
            <v>&lt;=3</v>
          </cell>
          <cell r="T770" t="str">
            <v>Entry Mono Printers</v>
          </cell>
          <cell r="U770" t="str">
            <v>A4</v>
          </cell>
          <cell r="V770" t="str">
            <v>Ciudad principal</v>
          </cell>
          <cell r="W770" t="str">
            <v>1-&lt;=3</v>
          </cell>
          <cell r="X770">
            <v>0</v>
          </cell>
          <cell r="Y770">
            <v>0</v>
          </cell>
          <cell r="Z770">
            <v>1</v>
          </cell>
          <cell r="AA770">
            <v>0</v>
          </cell>
          <cell r="AB770">
            <v>5</v>
          </cell>
          <cell r="AC770">
            <v>0</v>
          </cell>
          <cell r="AD770">
            <v>0</v>
          </cell>
          <cell r="AE770">
            <v>0</v>
          </cell>
          <cell r="AF770">
            <v>43581</v>
          </cell>
          <cell r="AG770">
            <v>43581</v>
          </cell>
          <cell r="AH770">
            <v>0</v>
          </cell>
          <cell r="AI770" t="str">
            <v>0-1 día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429</v>
          </cell>
          <cell r="AO770">
            <v>2</v>
          </cell>
        </row>
        <row r="771">
          <cell r="B771" t="str">
            <v>0E2B6658841</v>
          </cell>
          <cell r="C771" t="str">
            <v>0E2B665884</v>
          </cell>
          <cell r="D771" t="str">
            <v>ABR-19</v>
          </cell>
          <cell r="E771">
            <v>1</v>
          </cell>
          <cell r="F771" t="str">
            <v>2030133</v>
          </cell>
          <cell r="G771" t="str">
            <v>SR MANTENIMIENTO CORRECTIVO</v>
          </cell>
          <cell r="H771" t="str">
            <v>0070</v>
          </cell>
          <cell r="I771" t="str">
            <v>26/04/2019 11:01</v>
          </cell>
          <cell r="J771" t="str">
            <v>800192</v>
          </cell>
          <cell r="K771" t="str">
            <v>PITSS</v>
          </cell>
          <cell r="L771" t="str">
            <v>ASP</v>
          </cell>
          <cell r="M771" t="str">
            <v>OPERADORA OMX SA DE CV</v>
          </cell>
          <cell r="N771" t="str">
            <v>MARIANO OTERO No 1614</v>
          </cell>
          <cell r="O771" t="str">
            <v>Zapopan-JAL</v>
          </cell>
          <cell r="P771">
            <v>0</v>
          </cell>
          <cell r="Q771" t="str">
            <v>INTERIOR</v>
          </cell>
          <cell r="R771">
            <v>44</v>
          </cell>
          <cell r="S771" t="str">
            <v>Entre 31 y 60</v>
          </cell>
          <cell r="T771" t="str">
            <v>Entry Production Color Low/Mid</v>
          </cell>
          <cell r="U771" t="str">
            <v>Entry Production</v>
          </cell>
          <cell r="V771" t="str">
            <v>Ciudad principal</v>
          </cell>
          <cell r="W771" t="str">
            <v>3-Entre 31 y 60</v>
          </cell>
          <cell r="X771">
            <v>1.1000000000000001</v>
          </cell>
          <cell r="Y771">
            <v>1730.3000000000004</v>
          </cell>
          <cell r="Z771">
            <v>1</v>
          </cell>
          <cell r="AA771">
            <v>2.35</v>
          </cell>
          <cell r="AB771">
            <v>4</v>
          </cell>
          <cell r="AC771">
            <v>0.58750000000000002</v>
          </cell>
          <cell r="AD771">
            <v>0</v>
          </cell>
          <cell r="AE771">
            <v>0</v>
          </cell>
          <cell r="AF771">
            <v>43581</v>
          </cell>
          <cell r="AG771">
            <v>43581</v>
          </cell>
          <cell r="AH771">
            <v>0</v>
          </cell>
          <cell r="AI771" t="str">
            <v>0-1 día</v>
          </cell>
          <cell r="AJ771">
            <v>0</v>
          </cell>
          <cell r="AK771">
            <v>0</v>
          </cell>
          <cell r="AL771">
            <v>0</v>
          </cell>
          <cell r="AM771">
            <v>1730.3000000000004</v>
          </cell>
          <cell r="AN771">
            <v>1730.3</v>
          </cell>
          <cell r="AO771">
            <v>1</v>
          </cell>
        </row>
        <row r="772">
          <cell r="B772" t="str">
            <v>09HB3172092</v>
          </cell>
          <cell r="C772" t="str">
            <v>09HB317209</v>
          </cell>
          <cell r="D772" t="str">
            <v>ABR-19</v>
          </cell>
          <cell r="E772">
            <v>1</v>
          </cell>
          <cell r="F772" t="str">
            <v>2030153</v>
          </cell>
          <cell r="G772" t="str">
            <v>SR MANTENIMIENTO CORRECTIVO</v>
          </cell>
          <cell r="H772" t="str">
            <v>4002</v>
          </cell>
          <cell r="I772" t="str">
            <v>26/04/2019 11:34</v>
          </cell>
          <cell r="J772" t="str">
            <v>500066</v>
          </cell>
          <cell r="K772" t="str">
            <v>PITSS</v>
          </cell>
          <cell r="L772" t="str">
            <v>ASP</v>
          </cell>
          <cell r="M772" t="str">
            <v>TELEFONOS DE MEXICO SA B DE CV</v>
          </cell>
          <cell r="N772" t="str">
            <v>AV NOGALAR SUR Y CRISANTEMO</v>
          </cell>
          <cell r="O772" t="str">
            <v>SAN NICOLAS DE LOS G</v>
          </cell>
          <cell r="P772">
            <v>0</v>
          </cell>
          <cell r="Q772" t="str">
            <v>INTERIOR</v>
          </cell>
          <cell r="R772">
            <v>3</v>
          </cell>
          <cell r="S772" t="str">
            <v>&lt;=3</v>
          </cell>
          <cell r="T772" t="str">
            <v>A4 Mono MFPs</v>
          </cell>
          <cell r="U772" t="str">
            <v>A4</v>
          </cell>
          <cell r="V772" t="str">
            <v>Ciudad principal</v>
          </cell>
          <cell r="W772" t="str">
            <v>1-&lt;=3</v>
          </cell>
          <cell r="X772">
            <v>0</v>
          </cell>
          <cell r="Y772">
            <v>0</v>
          </cell>
          <cell r="Z772">
            <v>1</v>
          </cell>
          <cell r="AA772">
            <v>0.21</v>
          </cell>
          <cell r="AB772">
            <v>5</v>
          </cell>
          <cell r="AC772">
            <v>4.1999999999999996E-2</v>
          </cell>
          <cell r="AD772">
            <v>0</v>
          </cell>
          <cell r="AE772">
            <v>0</v>
          </cell>
          <cell r="AF772">
            <v>43581</v>
          </cell>
          <cell r="AG772">
            <v>43581</v>
          </cell>
          <cell r="AH772">
            <v>0</v>
          </cell>
          <cell r="AI772" t="str">
            <v>0-1 día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750.75</v>
          </cell>
          <cell r="AO772">
            <v>2</v>
          </cell>
        </row>
        <row r="773">
          <cell r="B773" t="str">
            <v>09HB3307521</v>
          </cell>
          <cell r="C773" t="str">
            <v>09HB330752</v>
          </cell>
          <cell r="D773" t="str">
            <v>ABR-19</v>
          </cell>
          <cell r="E773">
            <v>1</v>
          </cell>
          <cell r="F773" t="str">
            <v>2030151</v>
          </cell>
          <cell r="G773" t="str">
            <v>SR MANTENIMIENTO CORRECTIVO</v>
          </cell>
          <cell r="H773" t="str">
            <v>4002</v>
          </cell>
          <cell r="I773" t="str">
            <v>26/04/2019 11:27</v>
          </cell>
          <cell r="J773" t="str">
            <v>100038</v>
          </cell>
          <cell r="K773" t="str">
            <v>PITSS</v>
          </cell>
          <cell r="L773" t="str">
            <v>ASP</v>
          </cell>
          <cell r="M773" t="str">
            <v>DHL EXPRESS MEXICO SA DE CV</v>
          </cell>
          <cell r="N773" t="str">
            <v>AV ALBERT EISTEN No 201</v>
          </cell>
          <cell r="O773" t="str">
            <v>Toluca De Lerdo-ESTA</v>
          </cell>
          <cell r="P773">
            <v>0</v>
          </cell>
          <cell r="Q773" t="str">
            <v>INTERIOR</v>
          </cell>
          <cell r="R773">
            <v>2703</v>
          </cell>
          <cell r="S773" t="str">
            <v>&gt;60</v>
          </cell>
          <cell r="T773" t="str">
            <v>A4 Mono MFPs</v>
          </cell>
          <cell r="U773" t="str">
            <v>A4</v>
          </cell>
          <cell r="V773" t="str">
            <v>Ciudad principal</v>
          </cell>
          <cell r="W773" t="str">
            <v>1-&gt;60</v>
          </cell>
          <cell r="X773">
            <v>1.05</v>
          </cell>
          <cell r="Y773">
            <v>750.75000000000011</v>
          </cell>
          <cell r="Z773">
            <v>1</v>
          </cell>
          <cell r="AA773">
            <v>2.5499999999999998</v>
          </cell>
          <cell r="AB773">
            <v>5</v>
          </cell>
          <cell r="AC773">
            <v>0.51</v>
          </cell>
          <cell r="AD773">
            <v>0</v>
          </cell>
          <cell r="AE773">
            <v>0</v>
          </cell>
          <cell r="AF773">
            <v>43581</v>
          </cell>
          <cell r="AG773">
            <v>43581</v>
          </cell>
          <cell r="AH773">
            <v>0</v>
          </cell>
          <cell r="AI773" t="str">
            <v>0-1 día</v>
          </cell>
          <cell r="AJ773">
            <v>0</v>
          </cell>
          <cell r="AK773">
            <v>0</v>
          </cell>
          <cell r="AL773">
            <v>0</v>
          </cell>
          <cell r="AM773">
            <v>750.75000000000011</v>
          </cell>
          <cell r="AN773">
            <v>0</v>
          </cell>
          <cell r="AO773">
            <v>1</v>
          </cell>
        </row>
        <row r="774">
          <cell r="B774" t="str">
            <v>0BG10010371</v>
          </cell>
          <cell r="C774" t="str">
            <v>0BG1001037</v>
          </cell>
          <cell r="D774" t="str">
            <v>ABR-19</v>
          </cell>
          <cell r="E774">
            <v>1</v>
          </cell>
          <cell r="F774" t="str">
            <v>2029117</v>
          </cell>
          <cell r="G774" t="str">
            <v>SR MANTENIMIENTO CORRECTIVO</v>
          </cell>
          <cell r="H774" t="str">
            <v>4311</v>
          </cell>
          <cell r="I774" t="str">
            <v>24/04/2019 15:37</v>
          </cell>
          <cell r="J774" t="str">
            <v>500163</v>
          </cell>
          <cell r="K774" t="str">
            <v>PITSS</v>
          </cell>
          <cell r="L774" t="str">
            <v>ASP</v>
          </cell>
          <cell r="M774" t="str">
            <v>APTIV CONTRACT SERVICES NORESTE S DE RL DE CV</v>
          </cell>
          <cell r="N774" t="str">
            <v>BLVD ADOLFO LOPEZ MATEOS No 805 PONIENTE</v>
          </cell>
          <cell r="O774" t="str">
            <v>Ciudad Victoria-TAM</v>
          </cell>
          <cell r="P774">
            <v>0</v>
          </cell>
          <cell r="Q774" t="str">
            <v>INTERIOR</v>
          </cell>
          <cell r="R774">
            <v>50</v>
          </cell>
          <cell r="S774" t="str">
            <v>Entre 31 y 60</v>
          </cell>
          <cell r="T774" t="str">
            <v>Light Production Digital Business</v>
          </cell>
          <cell r="U774" t="str">
            <v>Entry Production</v>
          </cell>
          <cell r="V774" t="str">
            <v>Ciudad principal</v>
          </cell>
          <cell r="W774" t="str">
            <v>3-Entre 31 y 60</v>
          </cell>
          <cell r="X774">
            <v>1.1000000000000001</v>
          </cell>
          <cell r="Y774">
            <v>1730.3000000000004</v>
          </cell>
          <cell r="Z774">
            <v>1</v>
          </cell>
          <cell r="AA774">
            <v>2.0499999999999998</v>
          </cell>
          <cell r="AB774">
            <v>4</v>
          </cell>
          <cell r="AC774">
            <v>0.51249999999999996</v>
          </cell>
          <cell r="AD774">
            <v>0</v>
          </cell>
          <cell r="AE774">
            <v>0</v>
          </cell>
          <cell r="AF774">
            <v>43581</v>
          </cell>
          <cell r="AG774">
            <v>43581</v>
          </cell>
          <cell r="AH774">
            <v>0</v>
          </cell>
          <cell r="AI774" t="str">
            <v>0-1 día</v>
          </cell>
          <cell r="AJ774">
            <v>0</v>
          </cell>
          <cell r="AK774">
            <v>0</v>
          </cell>
          <cell r="AL774">
            <v>0</v>
          </cell>
          <cell r="AM774">
            <v>1730.3000000000004</v>
          </cell>
          <cell r="AN774">
            <v>1730.3</v>
          </cell>
          <cell r="AO774">
            <v>1</v>
          </cell>
        </row>
        <row r="775">
          <cell r="B775" t="str">
            <v>0BG29409282</v>
          </cell>
          <cell r="C775" t="str">
            <v>0BG2940928</v>
          </cell>
          <cell r="D775" t="str">
            <v>ABR-19</v>
          </cell>
          <cell r="E775">
            <v>1</v>
          </cell>
          <cell r="F775" t="str">
            <v>2028857</v>
          </cell>
          <cell r="G775" t="str">
            <v>SR MANTENIMIENTO CORRECTIVO</v>
          </cell>
          <cell r="H775" t="str">
            <v>4395</v>
          </cell>
          <cell r="I775" t="str">
            <v>24/04/2019 09:16</v>
          </cell>
          <cell r="J775" t="str">
            <v>800027</v>
          </cell>
          <cell r="K775" t="str">
            <v>PITSS</v>
          </cell>
          <cell r="L775" t="str">
            <v>ASP</v>
          </cell>
          <cell r="M775" t="str">
            <v>OFFICE DEPOT DE MEXICO SA DE CV</v>
          </cell>
          <cell r="N775" t="str">
            <v>AV CIRCUNVALACION OBLATOS 2700</v>
          </cell>
          <cell r="O775" t="str">
            <v>GUADALAJARA-JAL</v>
          </cell>
          <cell r="P775">
            <v>0</v>
          </cell>
          <cell r="Q775" t="str">
            <v>INTERIOR</v>
          </cell>
          <cell r="R775">
            <v>7</v>
          </cell>
          <cell r="S775" t="str">
            <v>Entre 7 y 15</v>
          </cell>
          <cell r="T775" t="str">
            <v>Light Production Digital Business</v>
          </cell>
          <cell r="U775" t="str">
            <v>Entry Production</v>
          </cell>
          <cell r="V775" t="str">
            <v>Ciudad principal</v>
          </cell>
          <cell r="W775" t="str">
            <v>3-Entre 7 y 15</v>
          </cell>
          <cell r="X775">
            <v>0.8</v>
          </cell>
          <cell r="Y775">
            <v>1258.4000000000003</v>
          </cell>
          <cell r="Z775">
            <v>1</v>
          </cell>
          <cell r="AA775">
            <v>4.75</v>
          </cell>
          <cell r="AB775">
            <v>4</v>
          </cell>
          <cell r="AC775">
            <v>1.1875</v>
          </cell>
          <cell r="AD775">
            <v>4.6875E-2</v>
          </cell>
          <cell r="AE775">
            <v>-73.734375000000014</v>
          </cell>
          <cell r="AF775">
            <v>43581</v>
          </cell>
          <cell r="AG775">
            <v>43582</v>
          </cell>
          <cell r="AH775">
            <v>0</v>
          </cell>
          <cell r="AI775" t="str">
            <v>0-1 día</v>
          </cell>
          <cell r="AJ775">
            <v>0</v>
          </cell>
          <cell r="AK775">
            <v>0</v>
          </cell>
          <cell r="AL775">
            <v>0</v>
          </cell>
          <cell r="AM775">
            <v>1258.4000000000003</v>
          </cell>
          <cell r="AN775">
            <v>78.650000000000105</v>
          </cell>
          <cell r="AO775">
            <v>2</v>
          </cell>
        </row>
        <row r="776">
          <cell r="B776" t="str">
            <v>0A2T1997251</v>
          </cell>
          <cell r="C776" t="str">
            <v>0A2T199725</v>
          </cell>
          <cell r="D776" t="str">
            <v>ABR-19</v>
          </cell>
          <cell r="E776">
            <v>1</v>
          </cell>
          <cell r="F776" t="str">
            <v>2029617</v>
          </cell>
          <cell r="G776" t="str">
            <v>SR MANTENIMIENTO CORRECTIVO</v>
          </cell>
          <cell r="H776" t="str">
            <v>3616</v>
          </cell>
          <cell r="I776" t="str">
            <v>25/04/2019 10:47</v>
          </cell>
          <cell r="J776" t="str">
            <v>800192</v>
          </cell>
          <cell r="K776" t="str">
            <v>PITSS</v>
          </cell>
          <cell r="L776" t="str">
            <v>ASP</v>
          </cell>
          <cell r="M776" t="str">
            <v>DHL EXPRESS MEXICO SA DE CV</v>
          </cell>
          <cell r="N776" t="str">
            <v>AV LAZARO CARDENAS 2229</v>
          </cell>
          <cell r="O776" t="str">
            <v>GUADALAJARA-JAL</v>
          </cell>
          <cell r="P776">
            <v>0</v>
          </cell>
          <cell r="Q776" t="str">
            <v>INTERIOR</v>
          </cell>
          <cell r="R776">
            <v>330</v>
          </cell>
          <cell r="S776" t="str">
            <v>&gt;60</v>
          </cell>
          <cell r="T776" t="str">
            <v>A4 Mono MFPs</v>
          </cell>
          <cell r="U776" t="str">
            <v>A4</v>
          </cell>
          <cell r="V776" t="str">
            <v>Ciudad principal</v>
          </cell>
          <cell r="W776" t="str">
            <v>1-&gt;60</v>
          </cell>
          <cell r="X776">
            <v>1.05</v>
          </cell>
          <cell r="Y776">
            <v>750.75000000000011</v>
          </cell>
          <cell r="Z776">
            <v>1</v>
          </cell>
          <cell r="AA776">
            <v>1.32</v>
          </cell>
          <cell r="AB776">
            <v>5</v>
          </cell>
          <cell r="AC776">
            <v>0.26400000000000001</v>
          </cell>
          <cell r="AD776">
            <v>0</v>
          </cell>
          <cell r="AE776">
            <v>0</v>
          </cell>
          <cell r="AF776">
            <v>43581</v>
          </cell>
          <cell r="AG776">
            <v>43582</v>
          </cell>
          <cell r="AH776">
            <v>0</v>
          </cell>
          <cell r="AI776" t="str">
            <v>0-1 día</v>
          </cell>
          <cell r="AJ776">
            <v>0</v>
          </cell>
          <cell r="AK776">
            <v>0</v>
          </cell>
          <cell r="AL776">
            <v>0</v>
          </cell>
          <cell r="AM776">
            <v>750.75000000000011</v>
          </cell>
          <cell r="AN776">
            <v>750.75</v>
          </cell>
          <cell r="AO776">
            <v>1</v>
          </cell>
        </row>
        <row r="777">
          <cell r="B777" t="str">
            <v>09HB3306861</v>
          </cell>
          <cell r="C777" t="str">
            <v>09HB330686</v>
          </cell>
          <cell r="D777" t="str">
            <v>ABR-19</v>
          </cell>
          <cell r="E777">
            <v>1</v>
          </cell>
          <cell r="F777" t="str">
            <v>2029689</v>
          </cell>
          <cell r="G777" t="str">
            <v>SR MANTENIMIENTO CORRECTIVO</v>
          </cell>
          <cell r="H777" t="str">
            <v>4002</v>
          </cell>
          <cell r="I777" t="str">
            <v>25/04/2019 12:03</v>
          </cell>
          <cell r="J777" t="str">
            <v>500027</v>
          </cell>
          <cell r="K777" t="str">
            <v>PITSS</v>
          </cell>
          <cell r="L777" t="str">
            <v>ASP</v>
          </cell>
          <cell r="M777" t="str">
            <v>JANSSEN DE MEXICO S DE RL DE CV</v>
          </cell>
          <cell r="N777" t="str">
            <v>DURANGO No 2751</v>
          </cell>
          <cell r="O777" t="str">
            <v>Ciudad Juarez-CHIH</v>
          </cell>
          <cell r="P777">
            <v>1</v>
          </cell>
          <cell r="Q777" t="str">
            <v>INTERIOR</v>
          </cell>
          <cell r="R777">
            <v>246</v>
          </cell>
          <cell r="S777" t="str">
            <v>&gt;60</v>
          </cell>
          <cell r="T777" t="str">
            <v>A4 Mono MFPs</v>
          </cell>
          <cell r="U777" t="str">
            <v>A4</v>
          </cell>
          <cell r="V777" t="str">
            <v>Ciudad principal</v>
          </cell>
          <cell r="W777" t="str">
            <v>1-&gt;60</v>
          </cell>
          <cell r="X777">
            <v>1.05</v>
          </cell>
          <cell r="Y777">
            <v>0</v>
          </cell>
          <cell r="Z777">
            <v>1</v>
          </cell>
          <cell r="AA777">
            <v>0</v>
          </cell>
          <cell r="AB777">
            <v>5</v>
          </cell>
          <cell r="AC777">
            <v>0</v>
          </cell>
          <cell r="AD777">
            <v>0</v>
          </cell>
          <cell r="AE777">
            <v>0</v>
          </cell>
          <cell r="AF777">
            <v>43581</v>
          </cell>
          <cell r="AG777">
            <v>43582</v>
          </cell>
          <cell r="AH777">
            <v>0</v>
          </cell>
          <cell r="AI777" t="str">
            <v>0-1 día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750.75</v>
          </cell>
          <cell r="AO777">
            <v>1</v>
          </cell>
        </row>
        <row r="778">
          <cell r="B778" t="str">
            <v>03AG8802972</v>
          </cell>
          <cell r="C778" t="str">
            <v>03AG880297</v>
          </cell>
          <cell r="D778" t="str">
            <v>ABR-19</v>
          </cell>
          <cell r="E778">
            <v>1</v>
          </cell>
          <cell r="F778" t="str">
            <v>2030135</v>
          </cell>
          <cell r="G778" t="str">
            <v>SR MANTENIMIENTO CORRECTIVO</v>
          </cell>
          <cell r="H778" t="str">
            <v>8075</v>
          </cell>
          <cell r="I778" t="str">
            <v>26/04/2019 11:05</v>
          </cell>
          <cell r="J778" t="str">
            <v>800072</v>
          </cell>
          <cell r="K778" t="str">
            <v>PITSS</v>
          </cell>
          <cell r="L778" t="str">
            <v>ASP</v>
          </cell>
          <cell r="M778" t="str">
            <v>OPERADORA OMX SA DE CV</v>
          </cell>
          <cell r="N778" t="str">
            <v>MARIANO OTERO No 1614</v>
          </cell>
          <cell r="O778" t="str">
            <v>Zapopan-JAL</v>
          </cell>
          <cell r="P778">
            <v>0</v>
          </cell>
          <cell r="Q778" t="str">
            <v>INTERIOR</v>
          </cell>
          <cell r="R778">
            <v>11</v>
          </cell>
          <cell r="S778" t="str">
            <v>Entre 7 y 15</v>
          </cell>
          <cell r="T778" t="str">
            <v>Departmental Digital</v>
          </cell>
          <cell r="U778" t="str">
            <v>A3</v>
          </cell>
          <cell r="V778" t="str">
            <v>Ciudad principal</v>
          </cell>
          <cell r="W778" t="str">
            <v>2-Entre 7 y 15</v>
          </cell>
          <cell r="X778">
            <v>0.6</v>
          </cell>
          <cell r="Y778">
            <v>819</v>
          </cell>
          <cell r="Z778">
            <v>1</v>
          </cell>
          <cell r="AA778">
            <v>1.89</v>
          </cell>
          <cell r="AB778">
            <v>5</v>
          </cell>
          <cell r="AC778">
            <v>0.378</v>
          </cell>
          <cell r="AD778">
            <v>0</v>
          </cell>
          <cell r="AE778">
            <v>0</v>
          </cell>
          <cell r="AF778">
            <v>43581</v>
          </cell>
          <cell r="AG778">
            <v>43582</v>
          </cell>
          <cell r="AH778">
            <v>0</v>
          </cell>
          <cell r="AI778" t="str">
            <v>0-1 día</v>
          </cell>
          <cell r="AJ778">
            <v>0</v>
          </cell>
          <cell r="AK778">
            <v>0</v>
          </cell>
          <cell r="AL778">
            <v>0</v>
          </cell>
          <cell r="AM778">
            <v>819</v>
          </cell>
          <cell r="AN778">
            <v>1433.25</v>
          </cell>
          <cell r="AO778">
            <v>2</v>
          </cell>
        </row>
        <row r="779">
          <cell r="B779" t="str">
            <v>0X767078251</v>
          </cell>
          <cell r="C779" t="str">
            <v>0X76707825</v>
          </cell>
          <cell r="D779" t="str">
            <v>ABR-19</v>
          </cell>
          <cell r="E779">
            <v>1</v>
          </cell>
          <cell r="F779" t="str">
            <v>2029041</v>
          </cell>
          <cell r="G779" t="str">
            <v>SR MANTENIMIENTO CORRECTIVO</v>
          </cell>
          <cell r="H779" t="str">
            <v>5945</v>
          </cell>
          <cell r="I779" t="str">
            <v>24/04/2019 13:25</v>
          </cell>
          <cell r="J779" t="str">
            <v>500018</v>
          </cell>
          <cell r="K779" t="str">
            <v>PITSS</v>
          </cell>
          <cell r="L779" t="str">
            <v>ASP</v>
          </cell>
          <cell r="M779" t="str">
            <v>DELPHI AUTOMOTIVE SYSTEMS S DE RL DE CV</v>
          </cell>
          <cell r="N779" t="str">
            <v>BOULEVARD FRANCISCO PRIMO DE VERDAD No 3317</v>
          </cell>
          <cell r="O779" t="str">
            <v>Durango-DGO</v>
          </cell>
          <cell r="P779">
            <v>0</v>
          </cell>
          <cell r="Q779" t="str">
            <v>INTERIOR</v>
          </cell>
          <cell r="R779">
            <v>47</v>
          </cell>
          <cell r="S779" t="str">
            <v>Entre 31 y 60</v>
          </cell>
          <cell r="T779" t="str">
            <v>Office Digital</v>
          </cell>
          <cell r="U779" t="str">
            <v>A3</v>
          </cell>
          <cell r="V779" t="str">
            <v>Ciudad principal</v>
          </cell>
          <cell r="W779" t="str">
            <v>2-Entre 31 y 60</v>
          </cell>
          <cell r="X779">
            <v>1.05</v>
          </cell>
          <cell r="Y779">
            <v>1433.25</v>
          </cell>
          <cell r="Z779">
            <v>1</v>
          </cell>
          <cell r="AA779">
            <v>4.08</v>
          </cell>
          <cell r="AB779">
            <v>5</v>
          </cell>
          <cell r="AC779">
            <v>0.81600000000000006</v>
          </cell>
          <cell r="AD779">
            <v>0</v>
          </cell>
          <cell r="AE779">
            <v>0</v>
          </cell>
          <cell r="AF779">
            <v>43581</v>
          </cell>
          <cell r="AG779">
            <v>43584</v>
          </cell>
          <cell r="AH779">
            <v>1</v>
          </cell>
          <cell r="AI779" t="str">
            <v>0-1 día</v>
          </cell>
          <cell r="AJ779">
            <v>0</v>
          </cell>
          <cell r="AK779">
            <v>0</v>
          </cell>
          <cell r="AL779">
            <v>0</v>
          </cell>
          <cell r="AM779">
            <v>1433.25</v>
          </cell>
          <cell r="AN779">
            <v>1433.25</v>
          </cell>
          <cell r="AO779">
            <v>1</v>
          </cell>
        </row>
        <row r="780">
          <cell r="B780" t="str">
            <v>0PW47921591</v>
          </cell>
          <cell r="C780" t="str">
            <v>0PW4792159</v>
          </cell>
          <cell r="D780" t="str">
            <v>ABR-19</v>
          </cell>
          <cell r="E780">
            <v>1</v>
          </cell>
          <cell r="F780" t="str">
            <v>2029445</v>
          </cell>
          <cell r="G780" t="str">
            <v>SR MANTENIMIENTO CORRECTIVO</v>
          </cell>
          <cell r="H780" t="str">
            <v>7142</v>
          </cell>
          <cell r="I780" t="str">
            <v>25/04/2019 07:43</v>
          </cell>
          <cell r="J780" t="str">
            <v>800192</v>
          </cell>
          <cell r="K780" t="str">
            <v>PITSS</v>
          </cell>
          <cell r="L780" t="str">
            <v>ASP</v>
          </cell>
          <cell r="M780" t="str">
            <v>OFFICE DEPOT DE MEXICO SA DE CV</v>
          </cell>
          <cell r="N780" t="str">
            <v>AMERICAS 655</v>
          </cell>
          <cell r="O780" t="str">
            <v>GUADALAJARA-JAL</v>
          </cell>
          <cell r="P780">
            <v>0</v>
          </cell>
          <cell r="Q780" t="str">
            <v>INTERIOR</v>
          </cell>
          <cell r="R780">
            <v>31</v>
          </cell>
          <cell r="S780" t="str">
            <v>Entre 31 y 60</v>
          </cell>
          <cell r="T780" t="str">
            <v>WF Mono Systems and Legacy Color</v>
          </cell>
          <cell r="U780" t="str">
            <v>WF</v>
          </cell>
          <cell r="V780" t="str">
            <v>Ciudad principal</v>
          </cell>
          <cell r="W780" t="str">
            <v>3-Entre 31 y 60</v>
          </cell>
          <cell r="X780">
            <v>1.1000000000000001</v>
          </cell>
          <cell r="Y780">
            <v>1730.3000000000004</v>
          </cell>
          <cell r="Z780">
            <v>1</v>
          </cell>
          <cell r="AA780">
            <v>1</v>
          </cell>
          <cell r="AB780">
            <v>4</v>
          </cell>
          <cell r="AC780">
            <v>0.25</v>
          </cell>
          <cell r="AD780">
            <v>0</v>
          </cell>
          <cell r="AE780">
            <v>0</v>
          </cell>
          <cell r="AF780">
            <v>43581</v>
          </cell>
          <cell r="AG780">
            <v>43584</v>
          </cell>
          <cell r="AH780">
            <v>1</v>
          </cell>
          <cell r="AI780" t="str">
            <v>0-1 día</v>
          </cell>
          <cell r="AJ780">
            <v>0</v>
          </cell>
          <cell r="AK780">
            <v>0</v>
          </cell>
          <cell r="AL780">
            <v>0</v>
          </cell>
          <cell r="AM780">
            <v>1730.3000000000004</v>
          </cell>
          <cell r="AN780">
            <v>1651.65</v>
          </cell>
          <cell r="AO780">
            <v>1</v>
          </cell>
        </row>
        <row r="781">
          <cell r="B781" t="str">
            <v>03AG8795761</v>
          </cell>
          <cell r="C781" t="str">
            <v>03AG879576</v>
          </cell>
          <cell r="D781" t="str">
            <v>ABR-19</v>
          </cell>
          <cell r="E781">
            <v>1</v>
          </cell>
          <cell r="F781" t="str">
            <v>2030247</v>
          </cell>
          <cell r="G781" t="str">
            <v>SR MANTENIMIENTO CORRECTIVO</v>
          </cell>
          <cell r="H781" t="str">
            <v>8075</v>
          </cell>
          <cell r="I781" t="str">
            <v>26/04/2019 13:54</v>
          </cell>
          <cell r="J781" t="str">
            <v>800146</v>
          </cell>
          <cell r="K781" t="str">
            <v>PITSS</v>
          </cell>
          <cell r="L781" t="str">
            <v>ASP</v>
          </cell>
          <cell r="M781" t="str">
            <v>OPERADORA OMX SA DE CV</v>
          </cell>
          <cell r="N781" t="str">
            <v>BLV ADOLFO LOPEZ MATEOS 2009-B</v>
          </cell>
          <cell r="O781" t="str">
            <v>LEON-GTO</v>
          </cell>
          <cell r="P781">
            <v>0</v>
          </cell>
          <cell r="Q781" t="str">
            <v>INTERIOR</v>
          </cell>
          <cell r="R781">
            <v>88</v>
          </cell>
          <cell r="S781" t="str">
            <v>&gt;60</v>
          </cell>
          <cell r="T781" t="str">
            <v>Departmental Digital</v>
          </cell>
          <cell r="U781" t="str">
            <v>A3</v>
          </cell>
          <cell r="V781" t="str">
            <v>Ciudad principal</v>
          </cell>
          <cell r="W781" t="str">
            <v>2-&gt;60</v>
          </cell>
          <cell r="X781">
            <v>1.1000000000000001</v>
          </cell>
          <cell r="Y781">
            <v>1501.5000000000002</v>
          </cell>
          <cell r="Z781">
            <v>1</v>
          </cell>
          <cell r="AA781">
            <v>1.1000000000000001</v>
          </cell>
          <cell r="AB781">
            <v>5</v>
          </cell>
          <cell r="AC781">
            <v>0.22000000000000003</v>
          </cell>
          <cell r="AD781">
            <v>0</v>
          </cell>
          <cell r="AE781">
            <v>0</v>
          </cell>
          <cell r="AF781">
            <v>43581</v>
          </cell>
          <cell r="AG781">
            <v>43584</v>
          </cell>
          <cell r="AH781">
            <v>1</v>
          </cell>
          <cell r="AI781" t="str">
            <v>0-1 día</v>
          </cell>
          <cell r="AJ781">
            <v>0</v>
          </cell>
          <cell r="AK781">
            <v>0</v>
          </cell>
          <cell r="AL781">
            <v>0</v>
          </cell>
          <cell r="AM781">
            <v>1501.5000000000002</v>
          </cell>
          <cell r="AN781">
            <v>1433.25</v>
          </cell>
          <cell r="AO781">
            <v>1</v>
          </cell>
        </row>
        <row r="782">
          <cell r="B782" t="str">
            <v>0EX92933872</v>
          </cell>
          <cell r="C782" t="str">
            <v>0EX9293387</v>
          </cell>
          <cell r="D782" t="str">
            <v>ABR-19</v>
          </cell>
          <cell r="E782">
            <v>1</v>
          </cell>
          <cell r="F782" t="str">
            <v>2028275</v>
          </cell>
          <cell r="G782" t="str">
            <v>SR MANTENIMIENTO CORRECTIVO</v>
          </cell>
          <cell r="H782" t="str">
            <v>5866</v>
          </cell>
          <cell r="I782" t="str">
            <v>23/04/2019 09:28</v>
          </cell>
          <cell r="J782" t="str">
            <v>800188</v>
          </cell>
          <cell r="K782" t="str">
            <v>PITSS</v>
          </cell>
          <cell r="L782" t="str">
            <v>ASP</v>
          </cell>
          <cell r="M782" t="str">
            <v>OPERADORA OMX SA DE CV</v>
          </cell>
          <cell r="N782" t="str">
            <v>PASEO IRAPUATO 1101</v>
          </cell>
          <cell r="O782" t="str">
            <v>IRAPUATO-GTO</v>
          </cell>
          <cell r="P782">
            <v>0</v>
          </cell>
          <cell r="Q782" t="str">
            <v>INTERIOR</v>
          </cell>
          <cell r="R782">
            <v>9</v>
          </cell>
          <cell r="S782" t="str">
            <v>Entre 7 y 15</v>
          </cell>
          <cell r="T782" t="str">
            <v>Departmental Digital</v>
          </cell>
          <cell r="U782" t="str">
            <v>A3</v>
          </cell>
          <cell r="V782" t="str">
            <v>Ciudad principal</v>
          </cell>
          <cell r="W782" t="str">
            <v>2-Entre 7 y 15</v>
          </cell>
          <cell r="X782">
            <v>0.6</v>
          </cell>
          <cell r="Y782">
            <v>819</v>
          </cell>
          <cell r="Z782">
            <v>1</v>
          </cell>
          <cell r="AA782">
            <v>1.03</v>
          </cell>
          <cell r="AB782">
            <v>5</v>
          </cell>
          <cell r="AC782">
            <v>0.20600000000000002</v>
          </cell>
          <cell r="AD782">
            <v>0</v>
          </cell>
          <cell r="AE782">
            <v>0</v>
          </cell>
          <cell r="AF782">
            <v>43581</v>
          </cell>
          <cell r="AG782">
            <v>43584</v>
          </cell>
          <cell r="AH782">
            <v>1</v>
          </cell>
          <cell r="AI782" t="str">
            <v>0-1 día</v>
          </cell>
          <cell r="AJ782">
            <v>0</v>
          </cell>
          <cell r="AK782">
            <v>0</v>
          </cell>
          <cell r="AL782">
            <v>0</v>
          </cell>
          <cell r="AM782">
            <v>819</v>
          </cell>
          <cell r="AN782">
            <v>1415.04997725</v>
          </cell>
          <cell r="AO782">
            <v>2</v>
          </cell>
        </row>
        <row r="783">
          <cell r="B783" t="str">
            <v>0PW40000061</v>
          </cell>
          <cell r="C783" t="str">
            <v>0PW4000006</v>
          </cell>
          <cell r="D783" t="str">
            <v>ABR-19</v>
          </cell>
          <cell r="E783">
            <v>1</v>
          </cell>
          <cell r="F783" t="str">
            <v>2030313</v>
          </cell>
          <cell r="G783" t="str">
            <v>SR MANTENIMIENTO CORRECTIVO</v>
          </cell>
          <cell r="H783" t="str">
            <v>7142</v>
          </cell>
          <cell r="I783" t="str">
            <v>26/04/2019 16:02</v>
          </cell>
          <cell r="J783" t="str">
            <v>500163</v>
          </cell>
          <cell r="K783" t="str">
            <v>PITSS</v>
          </cell>
          <cell r="L783" t="str">
            <v>ASP</v>
          </cell>
          <cell r="M783" t="str">
            <v>OFFICE DEPOT DE MEXICO SA DE CV</v>
          </cell>
          <cell r="N783" t="str">
            <v>BLV TAMAULIPAS 2388</v>
          </cell>
          <cell r="O783" t="str">
            <v>CIUDAD VICTORIA-TAM</v>
          </cell>
          <cell r="P783">
            <v>0</v>
          </cell>
          <cell r="Q783" t="str">
            <v>INTERIOR</v>
          </cell>
          <cell r="R783">
            <v>98</v>
          </cell>
          <cell r="S783" t="str">
            <v>&gt;60</v>
          </cell>
          <cell r="T783" t="str">
            <v>WF Mono Systems and Legacy Color</v>
          </cell>
          <cell r="U783" t="str">
            <v>WF</v>
          </cell>
          <cell r="V783" t="str">
            <v>Ciudad principal</v>
          </cell>
          <cell r="W783" t="str">
            <v>3-&gt;60</v>
          </cell>
          <cell r="X783">
            <v>1.1499999999999999</v>
          </cell>
          <cell r="Y783">
            <v>1808.95</v>
          </cell>
          <cell r="Z783">
            <v>1</v>
          </cell>
          <cell r="AA783">
            <v>1.47</v>
          </cell>
          <cell r="AB783">
            <v>4</v>
          </cell>
          <cell r="AC783">
            <v>0.36749999999999999</v>
          </cell>
          <cell r="AD783">
            <v>0</v>
          </cell>
          <cell r="AE783">
            <v>0</v>
          </cell>
          <cell r="AF783">
            <v>43582</v>
          </cell>
          <cell r="AG783">
            <v>43584</v>
          </cell>
          <cell r="AH783">
            <v>0</v>
          </cell>
          <cell r="AI783" t="str">
            <v>0-1 día</v>
          </cell>
          <cell r="AJ783">
            <v>0</v>
          </cell>
          <cell r="AK783">
            <v>0</v>
          </cell>
          <cell r="AL783">
            <v>0</v>
          </cell>
          <cell r="AM783">
            <v>1808.95</v>
          </cell>
          <cell r="AN783">
            <v>1808.95</v>
          </cell>
          <cell r="AO783">
            <v>1</v>
          </cell>
        </row>
        <row r="784">
          <cell r="B784" t="str">
            <v>0VGW6865333</v>
          </cell>
          <cell r="C784" t="str">
            <v>0VGW686533</v>
          </cell>
          <cell r="D784" t="str">
            <v>ABR-19</v>
          </cell>
          <cell r="E784">
            <v>1</v>
          </cell>
          <cell r="F784" t="str">
            <v>2029081</v>
          </cell>
          <cell r="G784" t="str">
            <v>SR MANTENIMIENTO CORRECTIVO</v>
          </cell>
          <cell r="H784" t="str">
            <v>0251</v>
          </cell>
          <cell r="I784" t="str">
            <v>24/04/2019 14:16</v>
          </cell>
          <cell r="J784" t="str">
            <v>500161</v>
          </cell>
          <cell r="K784" t="str">
            <v>PITSS</v>
          </cell>
          <cell r="L784" t="str">
            <v>ASP</v>
          </cell>
          <cell r="M784" t="str">
            <v>COPY MARTZ PROFESIONAL SA DE CV</v>
          </cell>
          <cell r="N784" t="str">
            <v>AV AMERICAS 15</v>
          </cell>
          <cell r="O784" t="str">
            <v>CHIHUAHUA-CHIH</v>
          </cell>
          <cell r="P784">
            <v>0</v>
          </cell>
          <cell r="Q784" t="str">
            <v>INTERIOR</v>
          </cell>
          <cell r="R784">
            <v>9</v>
          </cell>
          <cell r="S784" t="str">
            <v>Entre 7 y 15</v>
          </cell>
          <cell r="T784" t="str">
            <v>A3 Professional Color Laser MFPs</v>
          </cell>
          <cell r="U784" t="str">
            <v>A3</v>
          </cell>
          <cell r="V784" t="str">
            <v>Ciudad principal</v>
          </cell>
          <cell r="W784" t="str">
            <v>2-Entre 7 y 15</v>
          </cell>
          <cell r="X784">
            <v>0.6</v>
          </cell>
          <cell r="Y784">
            <v>819</v>
          </cell>
          <cell r="Z784">
            <v>1</v>
          </cell>
          <cell r="AA784">
            <v>0.73</v>
          </cell>
          <cell r="AB784">
            <v>5</v>
          </cell>
          <cell r="AC784">
            <v>0.14599999999999999</v>
          </cell>
          <cell r="AD784">
            <v>0</v>
          </cell>
          <cell r="AE784">
            <v>0</v>
          </cell>
          <cell r="AF784">
            <v>43584</v>
          </cell>
          <cell r="AG784">
            <v>43584</v>
          </cell>
          <cell r="AH784">
            <v>0</v>
          </cell>
          <cell r="AI784" t="str">
            <v>0-1 día</v>
          </cell>
          <cell r="AJ784">
            <v>0</v>
          </cell>
          <cell r="AK784">
            <v>0</v>
          </cell>
          <cell r="AL784">
            <v>0</v>
          </cell>
          <cell r="AM784">
            <v>819</v>
          </cell>
          <cell r="AN784">
            <v>819</v>
          </cell>
          <cell r="AO784">
            <v>3</v>
          </cell>
        </row>
        <row r="785">
          <cell r="B785" t="str">
            <v>0ER21278791</v>
          </cell>
          <cell r="C785" t="str">
            <v>0ER2127879</v>
          </cell>
          <cell r="D785" t="str">
            <v>ABR-19</v>
          </cell>
          <cell r="E785">
            <v>1</v>
          </cell>
          <cell r="F785" t="str">
            <v>2026063</v>
          </cell>
          <cell r="G785" t="str">
            <v>SR SERVICIO ANALISTA</v>
          </cell>
          <cell r="H785" t="str">
            <v>7603</v>
          </cell>
          <cell r="I785" t="str">
            <v>17/04/2019 09:08</v>
          </cell>
          <cell r="J785" t="str">
            <v>800147</v>
          </cell>
          <cell r="K785" t="str">
            <v>PITSS</v>
          </cell>
          <cell r="L785" t="str">
            <v>ASP</v>
          </cell>
          <cell r="M785" t="str">
            <v>OFFICE DEPOT DE MEXICO SA DE CV</v>
          </cell>
          <cell r="N785" t="str">
            <v>BLV MANUEL J CLOUTHIER SN</v>
          </cell>
          <cell r="O785" t="str">
            <v>LEON-GTO</v>
          </cell>
          <cell r="P785">
            <v>0</v>
          </cell>
          <cell r="Q785" t="str">
            <v>INTERIOR</v>
          </cell>
          <cell r="R785" t="str">
            <v xml:space="preserve">  </v>
          </cell>
          <cell r="S785" t="str">
            <v>&gt;60</v>
          </cell>
          <cell r="T785" t="str">
            <v>A3 Professional Color Laser MFPs</v>
          </cell>
          <cell r="U785" t="str">
            <v>A3</v>
          </cell>
          <cell r="V785" t="str">
            <v>Ciudad principal</v>
          </cell>
          <cell r="W785" t="str">
            <v>2-&gt;60</v>
          </cell>
          <cell r="X785">
            <v>1</v>
          </cell>
          <cell r="Y785">
            <v>1365</v>
          </cell>
          <cell r="Z785">
            <v>0</v>
          </cell>
          <cell r="AA785">
            <v>5</v>
          </cell>
          <cell r="AB785">
            <v>5</v>
          </cell>
          <cell r="AC785">
            <v>1</v>
          </cell>
          <cell r="AD785">
            <v>0</v>
          </cell>
          <cell r="AE785">
            <v>0</v>
          </cell>
          <cell r="AF785">
            <v>43584</v>
          </cell>
          <cell r="AG785">
            <v>43584</v>
          </cell>
          <cell r="AH785">
            <v>0</v>
          </cell>
          <cell r="AI785" t="str">
            <v>0-1 día</v>
          </cell>
          <cell r="AJ785">
            <v>0</v>
          </cell>
          <cell r="AK785">
            <v>0</v>
          </cell>
          <cell r="AL785">
            <v>0</v>
          </cell>
          <cell r="AM785">
            <v>1365</v>
          </cell>
          <cell r="AN785">
            <v>0</v>
          </cell>
          <cell r="AO785">
            <v>1</v>
          </cell>
        </row>
        <row r="786">
          <cell r="B786" t="str">
            <v>03AG8735453</v>
          </cell>
          <cell r="C786" t="str">
            <v>03AG873545</v>
          </cell>
          <cell r="D786" t="str">
            <v>ABR-19</v>
          </cell>
          <cell r="E786">
            <v>1</v>
          </cell>
          <cell r="F786" t="str">
            <v>2030357</v>
          </cell>
          <cell r="G786" t="str">
            <v>SR MANTENIMIENTO CORRECTIVO</v>
          </cell>
          <cell r="H786" t="str">
            <v>8075</v>
          </cell>
          <cell r="I786" t="str">
            <v>26/04/2019 18:22</v>
          </cell>
          <cell r="J786" t="str">
            <v>800186</v>
          </cell>
          <cell r="K786" t="str">
            <v>PITSS</v>
          </cell>
          <cell r="L786" t="str">
            <v>ASP</v>
          </cell>
          <cell r="M786" t="str">
            <v>OPERADORA OMX SA DE CV</v>
          </cell>
          <cell r="N786" t="str">
            <v>AV CONSTITUYENTES 152 PTE</v>
          </cell>
          <cell r="O786" t="str">
            <v>QUERETARO-QRO</v>
          </cell>
          <cell r="P786">
            <v>0</v>
          </cell>
          <cell r="Q786" t="str">
            <v>INTERIOR</v>
          </cell>
          <cell r="R786">
            <v>3</v>
          </cell>
          <cell r="S786" t="str">
            <v>&lt;=3</v>
          </cell>
          <cell r="T786" t="str">
            <v>Departmental Digital</v>
          </cell>
          <cell r="U786" t="str">
            <v>A3</v>
          </cell>
          <cell r="V786" t="str">
            <v>Ciudad principal</v>
          </cell>
          <cell r="W786" t="str">
            <v>2-&lt;=3</v>
          </cell>
          <cell r="X786">
            <v>0</v>
          </cell>
          <cell r="Y786">
            <v>0</v>
          </cell>
          <cell r="Z786">
            <v>1</v>
          </cell>
          <cell r="AA786">
            <v>0</v>
          </cell>
          <cell r="AB786">
            <v>5</v>
          </cell>
          <cell r="AC786">
            <v>0</v>
          </cell>
          <cell r="AD786">
            <v>0</v>
          </cell>
          <cell r="AE786">
            <v>0</v>
          </cell>
          <cell r="AF786">
            <v>43584</v>
          </cell>
          <cell r="AG786">
            <v>43584</v>
          </cell>
          <cell r="AH786">
            <v>0</v>
          </cell>
          <cell r="AI786" t="str">
            <v>0-1 día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1501.5</v>
          </cell>
          <cell r="AO786">
            <v>4</v>
          </cell>
        </row>
        <row r="787">
          <cell r="B787" t="str">
            <v>0AE71765891</v>
          </cell>
          <cell r="C787" t="str">
            <v>0AE7176589</v>
          </cell>
          <cell r="D787" t="str">
            <v>ABR-19</v>
          </cell>
          <cell r="E787">
            <v>1</v>
          </cell>
          <cell r="F787" t="str">
            <v>2030355</v>
          </cell>
          <cell r="G787" t="str">
            <v>SR MANTENIMIENTO CORRECTIVO</v>
          </cell>
          <cell r="H787" t="str">
            <v>5325</v>
          </cell>
          <cell r="I787" t="str">
            <v>26/04/2019 18:17</v>
          </cell>
          <cell r="J787" t="str">
            <v>800074</v>
          </cell>
          <cell r="K787" t="str">
            <v>PITSS</v>
          </cell>
          <cell r="L787" t="str">
            <v>ASP</v>
          </cell>
          <cell r="M787" t="str">
            <v>INSTITUTO TECNOLOGICO Y DE ESTUDIOS SUPERIORES DE</v>
          </cell>
          <cell r="N787" t="str">
            <v>AV MONTA&amp;A MONARCA No 1340</v>
          </cell>
          <cell r="O787" t="str">
            <v>Michoacan-MICH</v>
          </cell>
          <cell r="P787">
            <v>0</v>
          </cell>
          <cell r="Q787" t="str">
            <v>INTERIOR</v>
          </cell>
          <cell r="R787">
            <v>101</v>
          </cell>
          <cell r="S787" t="str">
            <v>&gt;60</v>
          </cell>
          <cell r="T787" t="str">
            <v>Office Digital</v>
          </cell>
          <cell r="U787" t="str">
            <v>A3</v>
          </cell>
          <cell r="V787" t="str">
            <v>Ciudad principal</v>
          </cell>
          <cell r="W787" t="str">
            <v>2-&gt;60</v>
          </cell>
          <cell r="X787">
            <v>1.1000000000000001</v>
          </cell>
          <cell r="Y787">
            <v>1501.5000000000002</v>
          </cell>
          <cell r="Z787">
            <v>1</v>
          </cell>
          <cell r="AA787">
            <v>0.5</v>
          </cell>
          <cell r="AB787">
            <v>5</v>
          </cell>
          <cell r="AC787">
            <v>0.1</v>
          </cell>
          <cell r="AD787">
            <v>0</v>
          </cell>
          <cell r="AE787">
            <v>0</v>
          </cell>
          <cell r="AF787">
            <v>43584</v>
          </cell>
          <cell r="AG787">
            <v>43584</v>
          </cell>
          <cell r="AH787">
            <v>0</v>
          </cell>
          <cell r="AI787" t="str">
            <v>0-1 día</v>
          </cell>
          <cell r="AJ787">
            <v>0</v>
          </cell>
          <cell r="AK787">
            <v>0</v>
          </cell>
          <cell r="AL787">
            <v>0</v>
          </cell>
          <cell r="AM787">
            <v>1501.5000000000002</v>
          </cell>
          <cell r="AN787">
            <v>1501.5</v>
          </cell>
          <cell r="AO787">
            <v>1</v>
          </cell>
        </row>
        <row r="788">
          <cell r="B788" t="str">
            <v>0E2B6466162</v>
          </cell>
          <cell r="C788" t="str">
            <v>0E2B646616</v>
          </cell>
          <cell r="D788" t="str">
            <v>ABR-19</v>
          </cell>
          <cell r="E788">
            <v>1</v>
          </cell>
          <cell r="F788" t="str">
            <v>2030293</v>
          </cell>
          <cell r="G788" t="str">
            <v>SR MANTENIMIENTO CORRECTIVO</v>
          </cell>
          <cell r="H788" t="str">
            <v>0070</v>
          </cell>
          <cell r="I788" t="str">
            <v>26/04/2019 15:26</v>
          </cell>
          <cell r="J788" t="str">
            <v>800027</v>
          </cell>
          <cell r="K788" t="str">
            <v>PITSS</v>
          </cell>
          <cell r="L788" t="str">
            <v>ASP</v>
          </cell>
          <cell r="M788" t="str">
            <v>OFFICE DEPOT DE MEXICO SA DE CV</v>
          </cell>
          <cell r="N788" t="str">
            <v>AV ADOLFO LOPEZ MATEOS 1299</v>
          </cell>
          <cell r="O788" t="str">
            <v>TLAJOMULCO DE ZU&amp;IGA</v>
          </cell>
          <cell r="P788">
            <v>0</v>
          </cell>
          <cell r="Q788" t="str">
            <v>INTERIOR</v>
          </cell>
          <cell r="R788">
            <v>24</v>
          </cell>
          <cell r="S788" t="str">
            <v>Entre 16 y 30</v>
          </cell>
          <cell r="T788" t="str">
            <v>Entry Production Color Low/Mid</v>
          </cell>
          <cell r="U788" t="str">
            <v>Entry Production</v>
          </cell>
          <cell r="V788" t="str">
            <v>Ciudad principal</v>
          </cell>
          <cell r="W788" t="str">
            <v>3-Entre 16 y 30</v>
          </cell>
          <cell r="X788">
            <v>1.05</v>
          </cell>
          <cell r="Y788">
            <v>1651.6500000000003</v>
          </cell>
          <cell r="Z788">
            <v>1</v>
          </cell>
          <cell r="AA788">
            <v>2.0699999999999998</v>
          </cell>
          <cell r="AB788">
            <v>4</v>
          </cell>
          <cell r="AC788">
            <v>0.51749999999999996</v>
          </cell>
          <cell r="AD788">
            <v>0</v>
          </cell>
          <cell r="AE788">
            <v>0</v>
          </cell>
          <cell r="AF788">
            <v>43584</v>
          </cell>
          <cell r="AG788">
            <v>43584</v>
          </cell>
          <cell r="AH788">
            <v>0</v>
          </cell>
          <cell r="AI788" t="str">
            <v>0-1 día</v>
          </cell>
          <cell r="AJ788">
            <v>0</v>
          </cell>
          <cell r="AK788">
            <v>0</v>
          </cell>
          <cell r="AL788">
            <v>0</v>
          </cell>
          <cell r="AM788">
            <v>1651.6500000000003</v>
          </cell>
          <cell r="AN788">
            <v>1651.65</v>
          </cell>
          <cell r="AO788">
            <v>2</v>
          </cell>
        </row>
        <row r="789">
          <cell r="B789" t="str">
            <v>07CX0434232</v>
          </cell>
          <cell r="C789" t="str">
            <v>07CX043423</v>
          </cell>
          <cell r="D789" t="str">
            <v>ABR-19</v>
          </cell>
          <cell r="E789">
            <v>1</v>
          </cell>
          <cell r="F789" t="str">
            <v>2030337</v>
          </cell>
          <cell r="G789" t="str">
            <v>SR MANTENIMIENTO CORRECTIVO</v>
          </cell>
          <cell r="H789" t="str">
            <v>7025</v>
          </cell>
          <cell r="I789" t="str">
            <v>26/04/2019 17:10</v>
          </cell>
          <cell r="J789" t="str">
            <v>500056</v>
          </cell>
          <cell r="K789" t="str">
            <v>PITSS</v>
          </cell>
          <cell r="L789" t="str">
            <v>ASP</v>
          </cell>
          <cell r="M789" t="str">
            <v>GALAZ YAMAZAKI RUIZ URQUIZA SC</v>
          </cell>
          <cell r="N789" t="str">
            <v>CARR MONTERREY - REYNOSA No 210 B, PLANTA ALTA</v>
          </cell>
          <cell r="O789" t="str">
            <v>Reynosa-TAM</v>
          </cell>
          <cell r="P789">
            <v>0</v>
          </cell>
          <cell r="Q789" t="str">
            <v>INTERIOR</v>
          </cell>
          <cell r="R789">
            <v>4</v>
          </cell>
          <cell r="S789" t="str">
            <v>Entre 3 y 6</v>
          </cell>
          <cell r="T789" t="str">
            <v>Office Digital</v>
          </cell>
          <cell r="U789" t="str">
            <v>A3</v>
          </cell>
          <cell r="V789" t="str">
            <v>Ciudad principal</v>
          </cell>
          <cell r="W789" t="str">
            <v>2-Entre 3 y 6</v>
          </cell>
          <cell r="X789">
            <v>0</v>
          </cell>
          <cell r="Y789">
            <v>0</v>
          </cell>
          <cell r="Z789">
            <v>1</v>
          </cell>
          <cell r="AA789">
            <v>0.33</v>
          </cell>
          <cell r="AB789">
            <v>5</v>
          </cell>
          <cell r="AC789">
            <v>6.6000000000000003E-2</v>
          </cell>
          <cell r="AD789">
            <v>0</v>
          </cell>
          <cell r="AE789">
            <v>0</v>
          </cell>
          <cell r="AF789">
            <v>43584</v>
          </cell>
          <cell r="AG789">
            <v>43584</v>
          </cell>
          <cell r="AH789">
            <v>0</v>
          </cell>
          <cell r="AI789" t="str">
            <v>0-1 día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1092</v>
          </cell>
          <cell r="AO789">
            <v>2</v>
          </cell>
        </row>
        <row r="790">
          <cell r="B790" t="str">
            <v>0BG29514811</v>
          </cell>
          <cell r="C790" t="str">
            <v>0BG2951481</v>
          </cell>
          <cell r="D790" t="str">
            <v>ABR-19</v>
          </cell>
          <cell r="E790">
            <v>1</v>
          </cell>
          <cell r="F790" t="str">
            <v>2029085</v>
          </cell>
          <cell r="G790" t="str">
            <v>SR MANTENIMIENTO CORRECTIVO</v>
          </cell>
          <cell r="H790" t="str">
            <v>4395</v>
          </cell>
          <cell r="I790" t="str">
            <v>24/04/2019 14:29</v>
          </cell>
          <cell r="J790" t="str">
            <v>500163</v>
          </cell>
          <cell r="K790" t="str">
            <v>PITSS</v>
          </cell>
          <cell r="L790" t="str">
            <v>ASP</v>
          </cell>
          <cell r="M790" t="str">
            <v>OFFICE DEPOT DE MEXICO SA DE CV</v>
          </cell>
          <cell r="N790" t="str">
            <v>BLV TAMAULIPAS 2388</v>
          </cell>
          <cell r="O790" t="str">
            <v>Ciudad Victoria-TAM</v>
          </cell>
          <cell r="P790">
            <v>0</v>
          </cell>
          <cell r="Q790" t="str">
            <v>INTERIOR</v>
          </cell>
          <cell r="R790">
            <v>36</v>
          </cell>
          <cell r="S790" t="str">
            <v>Entre 31 y 60</v>
          </cell>
          <cell r="T790" t="str">
            <v>Light Production Digital Business</v>
          </cell>
          <cell r="U790" t="str">
            <v>Entry Production</v>
          </cell>
          <cell r="V790" t="str">
            <v>Ciudad principal</v>
          </cell>
          <cell r="W790" t="str">
            <v>3-Entre 31 y 60</v>
          </cell>
          <cell r="X790">
            <v>1.1000000000000001</v>
          </cell>
          <cell r="Y790">
            <v>1730.3000000000004</v>
          </cell>
          <cell r="Z790">
            <v>1</v>
          </cell>
          <cell r="AA790">
            <v>2.02</v>
          </cell>
          <cell r="AB790">
            <v>4</v>
          </cell>
          <cell r="AC790">
            <v>0.505</v>
          </cell>
          <cell r="AD790">
            <v>0</v>
          </cell>
          <cell r="AE790">
            <v>0</v>
          </cell>
          <cell r="AF790">
            <v>43581</v>
          </cell>
          <cell r="AG790">
            <v>43584</v>
          </cell>
          <cell r="AH790">
            <v>1</v>
          </cell>
          <cell r="AI790" t="str">
            <v>0-1 día</v>
          </cell>
          <cell r="AJ790">
            <v>0</v>
          </cell>
          <cell r="AK790">
            <v>0</v>
          </cell>
          <cell r="AL790">
            <v>0</v>
          </cell>
          <cell r="AM790">
            <v>1730.3000000000004</v>
          </cell>
          <cell r="AN790">
            <v>1730.3</v>
          </cell>
          <cell r="AO790">
            <v>1</v>
          </cell>
        </row>
        <row r="791">
          <cell r="B791" t="str">
            <v>0C7X2366171</v>
          </cell>
          <cell r="C791" t="str">
            <v>0C7X236617</v>
          </cell>
          <cell r="D791" t="str">
            <v>ABR-19</v>
          </cell>
          <cell r="E791">
            <v>1</v>
          </cell>
          <cell r="F791" t="str">
            <v>2031199</v>
          </cell>
          <cell r="G791" t="str">
            <v>SR MANTENIMIENTO CORRECTIVO</v>
          </cell>
          <cell r="H791" t="str">
            <v>3657</v>
          </cell>
          <cell r="I791" t="str">
            <v>29/04/2019 10:18</v>
          </cell>
          <cell r="J791" t="str">
            <v>500158</v>
          </cell>
          <cell r="K791" t="str">
            <v>PITSS</v>
          </cell>
          <cell r="L791" t="str">
            <v>ASP</v>
          </cell>
          <cell r="M791" t="str">
            <v>DELPHI AUTOMOTIVE SYSTEMS S DE RL DE CV</v>
          </cell>
          <cell r="N791" t="str">
            <v>AV TECNOLOGICO Y JUAN KEPLER 6915</v>
          </cell>
          <cell r="O791" t="str">
            <v>CIUDAD JUAREZ-CHIH</v>
          </cell>
          <cell r="P791">
            <v>0</v>
          </cell>
          <cell r="Q791" t="str">
            <v>INTERIOR</v>
          </cell>
          <cell r="R791">
            <v>83</v>
          </cell>
          <cell r="S791" t="str">
            <v>&gt;60</v>
          </cell>
          <cell r="T791" t="str">
            <v>A4 Mono MFPs</v>
          </cell>
          <cell r="U791" t="str">
            <v>A4</v>
          </cell>
          <cell r="V791" t="str">
            <v>Ciudad principal</v>
          </cell>
          <cell r="W791" t="str">
            <v>1-&gt;60</v>
          </cell>
          <cell r="X791">
            <v>1.05</v>
          </cell>
          <cell r="Y791">
            <v>750.75000000000011</v>
          </cell>
          <cell r="Z791">
            <v>1</v>
          </cell>
          <cell r="AA791">
            <v>0.3</v>
          </cell>
          <cell r="AB791">
            <v>5</v>
          </cell>
          <cell r="AC791">
            <v>0.06</v>
          </cell>
          <cell r="AD791">
            <v>0</v>
          </cell>
          <cell r="AE791">
            <v>0</v>
          </cell>
          <cell r="AF791">
            <v>43584</v>
          </cell>
          <cell r="AG791">
            <v>43584</v>
          </cell>
          <cell r="AH791">
            <v>0</v>
          </cell>
          <cell r="AI791" t="str">
            <v>0-1 día</v>
          </cell>
          <cell r="AJ791">
            <v>0</v>
          </cell>
          <cell r="AK791">
            <v>0</v>
          </cell>
          <cell r="AL791">
            <v>0</v>
          </cell>
          <cell r="AM791">
            <v>750.75000000000011</v>
          </cell>
          <cell r="AN791">
            <v>750.75</v>
          </cell>
          <cell r="AO791">
            <v>1</v>
          </cell>
        </row>
        <row r="792">
          <cell r="B792" t="str">
            <v>K8B4812981</v>
          </cell>
          <cell r="C792" t="str">
            <v>K8B481298</v>
          </cell>
          <cell r="D792" t="str">
            <v>ABR-19</v>
          </cell>
          <cell r="E792">
            <v>1</v>
          </cell>
          <cell r="F792" t="str">
            <v>2031189</v>
          </cell>
          <cell r="G792" t="str">
            <v>SR MANTENIMIENTO CORRECTIVO</v>
          </cell>
          <cell r="H792" t="str">
            <v>3226</v>
          </cell>
          <cell r="I792" t="str">
            <v>29/04/2019 10:11</v>
          </cell>
          <cell r="J792" t="str">
            <v>500060</v>
          </cell>
          <cell r="K792" t="str">
            <v>PITSS</v>
          </cell>
          <cell r="L792" t="str">
            <v>ASP</v>
          </cell>
          <cell r="M792" t="str">
            <v>APTIV CONTRACT SERVICES NORESTE S DE RL DE CV</v>
          </cell>
          <cell r="N792" t="str">
            <v>AV MEXICO SN ESQ CALLE ANTONIO</v>
          </cell>
          <cell r="O792" t="str">
            <v>Guadalupe-NL</v>
          </cell>
          <cell r="P792">
            <v>0</v>
          </cell>
          <cell r="Q792" t="str">
            <v>INTERIOR</v>
          </cell>
          <cell r="R792">
            <v>362</v>
          </cell>
          <cell r="S792" t="str">
            <v>&gt;60</v>
          </cell>
          <cell r="T792" t="str">
            <v>A4 Mono MFPs</v>
          </cell>
          <cell r="U792" t="str">
            <v>A4</v>
          </cell>
          <cell r="V792" t="str">
            <v>Ciudad principal</v>
          </cell>
          <cell r="W792" t="str">
            <v>1-&gt;60</v>
          </cell>
          <cell r="X792">
            <v>1.05</v>
          </cell>
          <cell r="Y792">
            <v>750.75000000000011</v>
          </cell>
          <cell r="Z792">
            <v>1</v>
          </cell>
          <cell r="AA792">
            <v>1.45</v>
          </cell>
          <cell r="AB792">
            <v>5</v>
          </cell>
          <cell r="AC792">
            <v>0.28999999999999998</v>
          </cell>
          <cell r="AD792">
            <v>0</v>
          </cell>
          <cell r="AE792">
            <v>0</v>
          </cell>
          <cell r="AF792">
            <v>43584</v>
          </cell>
          <cell r="AG792">
            <v>43584</v>
          </cell>
          <cell r="AH792">
            <v>0</v>
          </cell>
          <cell r="AI792" t="str">
            <v>0-1 día</v>
          </cell>
          <cell r="AJ792">
            <v>0</v>
          </cell>
          <cell r="AK792">
            <v>0</v>
          </cell>
          <cell r="AL792">
            <v>0</v>
          </cell>
          <cell r="AM792">
            <v>750.75000000000011</v>
          </cell>
          <cell r="AN792">
            <v>750.75</v>
          </cell>
          <cell r="AO792">
            <v>1</v>
          </cell>
        </row>
        <row r="793">
          <cell r="B793" t="str">
            <v>0EX92933512</v>
          </cell>
          <cell r="C793" t="str">
            <v>0EX9293351</v>
          </cell>
          <cell r="D793" t="str">
            <v>ABR-19</v>
          </cell>
          <cell r="E793">
            <v>1</v>
          </cell>
          <cell r="F793" t="str">
            <v>2031119</v>
          </cell>
          <cell r="G793" t="str">
            <v>SR MANTENIMIENTO CORRECTIVO</v>
          </cell>
          <cell r="H793" t="str">
            <v>5866</v>
          </cell>
          <cell r="I793" t="str">
            <v>29/04/2019 09:25</v>
          </cell>
          <cell r="J793" t="str">
            <v>500028</v>
          </cell>
          <cell r="K793" t="str">
            <v>PITSS</v>
          </cell>
          <cell r="L793" t="str">
            <v>ASP</v>
          </cell>
          <cell r="M793" t="str">
            <v>OPERADORA OMX SA DE CV</v>
          </cell>
          <cell r="N793" t="str">
            <v>AV JOSE ELEUTERIO GONZALEZ 315</v>
          </cell>
          <cell r="O793" t="str">
            <v>MONTERREY-NL</v>
          </cell>
          <cell r="P793">
            <v>0</v>
          </cell>
          <cell r="Q793" t="str">
            <v>INTERIOR</v>
          </cell>
          <cell r="R793">
            <v>6</v>
          </cell>
          <cell r="S793" t="str">
            <v>Entre 3 y 6</v>
          </cell>
          <cell r="T793" t="str">
            <v>Departmental Digital</v>
          </cell>
          <cell r="U793" t="str">
            <v>A3</v>
          </cell>
          <cell r="V793" t="str">
            <v>Ciudad principal</v>
          </cell>
          <cell r="W793" t="str">
            <v>2-Entre 3 y 6</v>
          </cell>
          <cell r="X793">
            <v>0</v>
          </cell>
          <cell r="Y793">
            <v>0</v>
          </cell>
          <cell r="Z793">
            <v>1</v>
          </cell>
          <cell r="AA793">
            <v>1.58</v>
          </cell>
          <cell r="AB793">
            <v>5</v>
          </cell>
          <cell r="AC793">
            <v>0.316</v>
          </cell>
          <cell r="AD793">
            <v>0</v>
          </cell>
          <cell r="AE793">
            <v>0</v>
          </cell>
          <cell r="AF793">
            <v>43584</v>
          </cell>
          <cell r="AG793">
            <v>43584</v>
          </cell>
          <cell r="AH793">
            <v>0</v>
          </cell>
          <cell r="AI793" t="str">
            <v>0-1 día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1501.5</v>
          </cell>
          <cell r="AO793">
            <v>2</v>
          </cell>
        </row>
        <row r="794">
          <cell r="B794" t="str">
            <v>0A4T5579801</v>
          </cell>
          <cell r="C794" t="str">
            <v>0A4T557980</v>
          </cell>
          <cell r="D794" t="str">
            <v>ABR-19</v>
          </cell>
          <cell r="E794">
            <v>1</v>
          </cell>
          <cell r="F794" t="str">
            <v>2030317</v>
          </cell>
          <cell r="G794" t="str">
            <v>SR MANTENIMIENTO CORRECTIVO</v>
          </cell>
          <cell r="H794" t="str">
            <v>3611</v>
          </cell>
          <cell r="I794" t="str">
            <v>26/04/2019 16:16</v>
          </cell>
          <cell r="J794" t="str">
            <v>800192</v>
          </cell>
          <cell r="K794" t="str">
            <v>PITSS</v>
          </cell>
          <cell r="L794" t="str">
            <v>ASP</v>
          </cell>
          <cell r="M794" t="str">
            <v>OPERADORA OMX SA DE CV</v>
          </cell>
          <cell r="N794" t="str">
            <v>MARIANO OTERO 1614</v>
          </cell>
          <cell r="O794" t="str">
            <v>ZAPOPAN-JAL</v>
          </cell>
          <cell r="P794">
            <v>0</v>
          </cell>
          <cell r="Q794" t="str">
            <v>INTERIOR</v>
          </cell>
          <cell r="R794">
            <v>179</v>
          </cell>
          <cell r="S794" t="str">
            <v>&gt;60</v>
          </cell>
          <cell r="T794" t="str">
            <v>Entry Mono Printers</v>
          </cell>
          <cell r="U794" t="str">
            <v>A4</v>
          </cell>
          <cell r="V794" t="str">
            <v>Ciudad principal</v>
          </cell>
          <cell r="W794" t="str">
            <v>1-&gt;60</v>
          </cell>
          <cell r="X794">
            <v>1.05</v>
          </cell>
          <cell r="Y794">
            <v>750.75000000000011</v>
          </cell>
          <cell r="Z794">
            <v>1</v>
          </cell>
          <cell r="AA794">
            <v>1.23</v>
          </cell>
          <cell r="AB794">
            <v>5</v>
          </cell>
          <cell r="AC794">
            <v>0.246</v>
          </cell>
          <cell r="AD794">
            <v>0</v>
          </cell>
          <cell r="AE794">
            <v>0</v>
          </cell>
          <cell r="AF794">
            <v>43584</v>
          </cell>
          <cell r="AG794">
            <v>43584</v>
          </cell>
          <cell r="AH794">
            <v>0</v>
          </cell>
          <cell r="AI794" t="str">
            <v>0-1 día</v>
          </cell>
          <cell r="AJ794">
            <v>0</v>
          </cell>
          <cell r="AK794">
            <v>0</v>
          </cell>
          <cell r="AL794">
            <v>0</v>
          </cell>
          <cell r="AM794">
            <v>750.75000000000011</v>
          </cell>
          <cell r="AN794">
            <v>750.75</v>
          </cell>
          <cell r="AO794">
            <v>1</v>
          </cell>
        </row>
        <row r="795">
          <cell r="B795" t="str">
            <v>0A4T5585191</v>
          </cell>
          <cell r="C795" t="str">
            <v>0A4T558519</v>
          </cell>
          <cell r="D795" t="str">
            <v>ABR-19</v>
          </cell>
          <cell r="E795">
            <v>1</v>
          </cell>
          <cell r="F795" t="str">
            <v>2030321</v>
          </cell>
          <cell r="G795" t="str">
            <v>SR MANTENIMIENTO CORRECTIVO</v>
          </cell>
          <cell r="H795" t="str">
            <v>3611</v>
          </cell>
          <cell r="I795" t="str">
            <v>26/04/2019 16:21</v>
          </cell>
          <cell r="J795" t="str">
            <v>800192</v>
          </cell>
          <cell r="K795" t="str">
            <v>PITSS</v>
          </cell>
          <cell r="L795" t="str">
            <v>ASP</v>
          </cell>
          <cell r="M795" t="str">
            <v>OPERADORA OMX SA DE CV</v>
          </cell>
          <cell r="N795" t="str">
            <v>MARIANO OTERO 1614</v>
          </cell>
          <cell r="O795" t="str">
            <v>ZAPOPAN-JAL</v>
          </cell>
          <cell r="P795">
            <v>0</v>
          </cell>
          <cell r="Q795" t="str">
            <v>INTERIOR</v>
          </cell>
          <cell r="R795">
            <v>395</v>
          </cell>
          <cell r="S795" t="str">
            <v>&gt;60</v>
          </cell>
          <cell r="T795" t="str">
            <v>Entry Mono Printers</v>
          </cell>
          <cell r="U795" t="str">
            <v>A4</v>
          </cell>
          <cell r="V795" t="str">
            <v>Ciudad principal</v>
          </cell>
          <cell r="W795" t="str">
            <v>1-&gt;60</v>
          </cell>
          <cell r="X795">
            <v>1.05</v>
          </cell>
          <cell r="Y795">
            <v>750.75000000000011</v>
          </cell>
          <cell r="Z795">
            <v>1</v>
          </cell>
          <cell r="AA795">
            <v>2.3199999999999998</v>
          </cell>
          <cell r="AB795">
            <v>5</v>
          </cell>
          <cell r="AC795">
            <v>0.46399999999999997</v>
          </cell>
          <cell r="AD795">
            <v>0</v>
          </cell>
          <cell r="AE795">
            <v>0</v>
          </cell>
          <cell r="AF795">
            <v>43584</v>
          </cell>
          <cell r="AG795">
            <v>43584</v>
          </cell>
          <cell r="AH795">
            <v>0</v>
          </cell>
          <cell r="AI795" t="str">
            <v>0-1 día</v>
          </cell>
          <cell r="AJ795">
            <v>0</v>
          </cell>
          <cell r="AK795">
            <v>0</v>
          </cell>
          <cell r="AL795">
            <v>0</v>
          </cell>
          <cell r="AM795">
            <v>750.75000000000011</v>
          </cell>
          <cell r="AN795">
            <v>750.75</v>
          </cell>
          <cell r="AO795">
            <v>1</v>
          </cell>
        </row>
        <row r="796">
          <cell r="B796" t="str">
            <v>0BG09736872</v>
          </cell>
          <cell r="C796" t="str">
            <v>0BG0973687</v>
          </cell>
          <cell r="D796" t="str">
            <v>ABR-19</v>
          </cell>
          <cell r="E796">
            <v>1</v>
          </cell>
          <cell r="F796" t="str">
            <v>2031135</v>
          </cell>
          <cell r="G796" t="str">
            <v>SR MANTENIMIENTO CORRECTIVO</v>
          </cell>
          <cell r="H796" t="str">
            <v>4310</v>
          </cell>
          <cell r="I796" t="str">
            <v>29/04/2019 09:32</v>
          </cell>
          <cell r="J796" t="str">
            <v>500083</v>
          </cell>
          <cell r="K796" t="str">
            <v>PITSS</v>
          </cell>
          <cell r="L796" t="str">
            <v>ASP</v>
          </cell>
          <cell r="M796" t="str">
            <v>OPERADORA OMX SA DE CV</v>
          </cell>
          <cell r="N796" t="str">
            <v>AV JOSE ELEUTERIO GONZALEZ No 315 INT 7C</v>
          </cell>
          <cell r="O796" t="str">
            <v>Monterrey-NL</v>
          </cell>
          <cell r="P796">
            <v>0</v>
          </cell>
          <cell r="Q796" t="str">
            <v>INTERIOR</v>
          </cell>
          <cell r="R796">
            <v>25</v>
          </cell>
          <cell r="S796" t="str">
            <v>Entre 16 y 30</v>
          </cell>
          <cell r="T796" t="str">
            <v>Light Production Digital Business</v>
          </cell>
          <cell r="U796" t="str">
            <v>Entry Production</v>
          </cell>
          <cell r="V796" t="str">
            <v>Ciudad principal</v>
          </cell>
          <cell r="W796" t="str">
            <v>3-Entre 16 y 30</v>
          </cell>
          <cell r="X796">
            <v>1.05</v>
          </cell>
          <cell r="Y796">
            <v>1651.6500000000003</v>
          </cell>
          <cell r="Z796">
            <v>1</v>
          </cell>
          <cell r="AA796">
            <v>2.64</v>
          </cell>
          <cell r="AB796">
            <v>4</v>
          </cell>
          <cell r="AC796">
            <v>0.66</v>
          </cell>
          <cell r="AD796">
            <v>0</v>
          </cell>
          <cell r="AE796">
            <v>0</v>
          </cell>
          <cell r="AF796">
            <v>43584</v>
          </cell>
          <cell r="AG796">
            <v>43584</v>
          </cell>
          <cell r="AH796">
            <v>0</v>
          </cell>
          <cell r="AI796" t="str">
            <v>0-1 día</v>
          </cell>
          <cell r="AJ796">
            <v>0</v>
          </cell>
          <cell r="AK796">
            <v>0</v>
          </cell>
          <cell r="AL796">
            <v>0</v>
          </cell>
          <cell r="AM796">
            <v>1651.6500000000003</v>
          </cell>
          <cell r="AN796">
            <v>1730.3</v>
          </cell>
          <cell r="AO796">
            <v>2</v>
          </cell>
        </row>
        <row r="797">
          <cell r="B797" t="str">
            <v>0E2B6596802</v>
          </cell>
          <cell r="C797" t="str">
            <v>0E2B659680</v>
          </cell>
          <cell r="D797" t="str">
            <v>ABR-19</v>
          </cell>
          <cell r="E797">
            <v>1</v>
          </cell>
          <cell r="F797" t="str">
            <v>2030277</v>
          </cell>
          <cell r="G797" t="str">
            <v>SR MANTENIMIENTO CORRECTIVO</v>
          </cell>
          <cell r="H797" t="str">
            <v>0551</v>
          </cell>
          <cell r="I797" t="str">
            <v>26/04/2019 14:47</v>
          </cell>
          <cell r="J797" t="str">
            <v>800187</v>
          </cell>
          <cell r="K797" t="str">
            <v>PITSS</v>
          </cell>
          <cell r="L797" t="str">
            <v>ASP</v>
          </cell>
          <cell r="M797" t="str">
            <v>XILOGRAFIA A COLOR S DE RL DE CV</v>
          </cell>
          <cell r="N797" t="str">
            <v>16 DE SEPTIEMBRE No 8 INT 8</v>
          </cell>
          <cell r="O797" t="str">
            <v>Quintana Roo-QROO</v>
          </cell>
          <cell r="P797">
            <v>0</v>
          </cell>
          <cell r="Q797" t="str">
            <v>INTERIOR</v>
          </cell>
          <cell r="R797">
            <v>18</v>
          </cell>
          <cell r="S797" t="str">
            <v>Entre 16 y 30</v>
          </cell>
          <cell r="T797" t="str">
            <v>Entry Production Color Low/Mid</v>
          </cell>
          <cell r="U797" t="str">
            <v>Entry Production</v>
          </cell>
          <cell r="V797" t="str">
            <v>Ciudad principal</v>
          </cell>
          <cell r="W797" t="str">
            <v>3-Entre 16 y 30</v>
          </cell>
          <cell r="X797">
            <v>1.05</v>
          </cell>
          <cell r="Y797">
            <v>1651.6500000000003</v>
          </cell>
          <cell r="Z797">
            <v>1</v>
          </cell>
          <cell r="AA797">
            <v>2.72</v>
          </cell>
          <cell r="AB797">
            <v>4</v>
          </cell>
          <cell r="AC797">
            <v>0.68</v>
          </cell>
          <cell r="AD797">
            <v>0</v>
          </cell>
          <cell r="AE797">
            <v>0</v>
          </cell>
          <cell r="AF797">
            <v>43584</v>
          </cell>
          <cell r="AG797">
            <v>43584</v>
          </cell>
          <cell r="AH797">
            <v>0</v>
          </cell>
          <cell r="AI797" t="str">
            <v>0-1 día</v>
          </cell>
          <cell r="AJ797">
            <v>0</v>
          </cell>
          <cell r="AK797">
            <v>0</v>
          </cell>
          <cell r="AL797">
            <v>0</v>
          </cell>
          <cell r="AM797">
            <v>1651.6500000000003</v>
          </cell>
          <cell r="AN797" t="e">
            <v>#N/A</v>
          </cell>
          <cell r="AO797">
            <v>2</v>
          </cell>
        </row>
        <row r="798">
          <cell r="B798" t="str">
            <v>0Y4X8488663</v>
          </cell>
          <cell r="C798" t="str">
            <v>0Y4X848866</v>
          </cell>
          <cell r="D798" t="str">
            <v>ABR-19</v>
          </cell>
          <cell r="E798">
            <v>1</v>
          </cell>
          <cell r="F798" t="str">
            <v>2031141</v>
          </cell>
          <cell r="G798" t="str">
            <v>SR MANTENIMIENTO CORRECTIVO</v>
          </cell>
          <cell r="H798" t="str">
            <v>8045</v>
          </cell>
          <cell r="I798" t="str">
            <v>29/04/2019 09:35</v>
          </cell>
          <cell r="J798" t="str">
            <v>000207</v>
          </cell>
          <cell r="K798" t="str">
            <v>PITSS</v>
          </cell>
          <cell r="L798" t="str">
            <v>ASP</v>
          </cell>
          <cell r="M798" t="str">
            <v>LABORATORIOS PISA SA DE CV</v>
          </cell>
          <cell r="N798" t="str">
            <v>AV PASEO DE LA REFORMA No 180 PISO 23</v>
          </cell>
          <cell r="O798" t="str">
            <v>Cuauhtemoc-CIUDAD DE</v>
          </cell>
          <cell r="P798">
            <v>1</v>
          </cell>
          <cell r="Q798" t="str">
            <v>METRO</v>
          </cell>
          <cell r="R798">
            <v>7</v>
          </cell>
          <cell r="S798" t="str">
            <v>Entre 7 y 15</v>
          </cell>
          <cell r="T798" t="str">
            <v>Office Digital</v>
          </cell>
          <cell r="U798" t="str">
            <v>A3</v>
          </cell>
          <cell r="V798" t="str">
            <v>Ciudad principal</v>
          </cell>
          <cell r="W798" t="str">
            <v>2-Entre 7 y 15</v>
          </cell>
          <cell r="X798">
            <v>0.6</v>
          </cell>
          <cell r="Y798">
            <v>0</v>
          </cell>
          <cell r="Z798">
            <v>1</v>
          </cell>
          <cell r="AA798">
            <v>3.22</v>
          </cell>
          <cell r="AB798">
            <v>5</v>
          </cell>
          <cell r="AC798">
            <v>0.64400000000000002</v>
          </cell>
          <cell r="AD798">
            <v>0</v>
          </cell>
          <cell r="AE798">
            <v>0</v>
          </cell>
          <cell r="AF798">
            <v>43584</v>
          </cell>
          <cell r="AG798">
            <v>43584</v>
          </cell>
          <cell r="AH798">
            <v>0</v>
          </cell>
          <cell r="AI798" t="str">
            <v>0-1 día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3</v>
          </cell>
        </row>
        <row r="799">
          <cell r="B799" t="str">
            <v>0BG29493123</v>
          </cell>
          <cell r="C799" t="str">
            <v>0BG2949312</v>
          </cell>
          <cell r="D799" t="str">
            <v>ABR-19</v>
          </cell>
          <cell r="E799">
            <v>1</v>
          </cell>
          <cell r="F799" t="str">
            <v>2031315</v>
          </cell>
          <cell r="G799" t="str">
            <v>SR MANTENIMIENTO CORRECTIVO</v>
          </cell>
          <cell r="H799" t="str">
            <v>4395</v>
          </cell>
          <cell r="I799" t="str">
            <v>29/04/2019 12:20</v>
          </cell>
          <cell r="J799" t="str">
            <v>100037</v>
          </cell>
          <cell r="K799" t="str">
            <v>PITSS</v>
          </cell>
          <cell r="L799" t="str">
            <v>ASP</v>
          </cell>
          <cell r="M799" t="str">
            <v>OFFICE DEPOT DE MEXICO SA DE CV</v>
          </cell>
          <cell r="N799" t="str">
            <v>BLV ISIDRO FABELA SUR 600</v>
          </cell>
          <cell r="O799" t="str">
            <v>TOLUCA-MEX</v>
          </cell>
          <cell r="P799">
            <v>0</v>
          </cell>
          <cell r="Q799" t="str">
            <v>INTERIOR</v>
          </cell>
          <cell r="R799">
            <v>23</v>
          </cell>
          <cell r="S799" t="str">
            <v>Entre 16 y 30</v>
          </cell>
          <cell r="T799" t="str">
            <v>Light Production Digital Business</v>
          </cell>
          <cell r="U799" t="str">
            <v>Entry Production</v>
          </cell>
          <cell r="V799" t="str">
            <v>Ciudad principal</v>
          </cell>
          <cell r="W799" t="str">
            <v>3-Entre 16 y 30</v>
          </cell>
          <cell r="X799">
            <v>1.05</v>
          </cell>
          <cell r="Y799">
            <v>1651.6500000000003</v>
          </cell>
          <cell r="Z799">
            <v>1</v>
          </cell>
          <cell r="AA799">
            <v>0.95</v>
          </cell>
          <cell r="AB799">
            <v>4</v>
          </cell>
          <cell r="AC799">
            <v>0.23749999999999999</v>
          </cell>
          <cell r="AD799">
            <v>0</v>
          </cell>
          <cell r="AE799">
            <v>0</v>
          </cell>
          <cell r="AF799">
            <v>43584</v>
          </cell>
          <cell r="AG799">
            <v>43584</v>
          </cell>
          <cell r="AH799">
            <v>0</v>
          </cell>
          <cell r="AI799" t="str">
            <v>0-1 día</v>
          </cell>
          <cell r="AJ799">
            <v>0</v>
          </cell>
          <cell r="AK799">
            <v>0</v>
          </cell>
          <cell r="AL799">
            <v>0</v>
          </cell>
          <cell r="AM799">
            <v>1651.6500000000003</v>
          </cell>
          <cell r="AN799">
            <v>1730.3</v>
          </cell>
          <cell r="AO799">
            <v>3</v>
          </cell>
        </row>
        <row r="800">
          <cell r="B800" t="str">
            <v>0E2B6656571</v>
          </cell>
          <cell r="C800" t="str">
            <v>0E2B665657</v>
          </cell>
          <cell r="D800" t="str">
            <v>ABR-19</v>
          </cell>
          <cell r="E800">
            <v>1</v>
          </cell>
          <cell r="F800" t="str">
            <v>2031127</v>
          </cell>
          <cell r="G800" t="str">
            <v>SR MANTENIMIENTO CORRECTIVO</v>
          </cell>
          <cell r="H800" t="str">
            <v>0070</v>
          </cell>
          <cell r="I800" t="str">
            <v>29/04/2019 09:29</v>
          </cell>
          <cell r="J800" t="str">
            <v>500028</v>
          </cell>
          <cell r="K800" t="str">
            <v>PITSS</v>
          </cell>
          <cell r="L800" t="str">
            <v>ASP</v>
          </cell>
          <cell r="M800" t="str">
            <v>OPERADORA OMX SA DE CV</v>
          </cell>
          <cell r="N800" t="str">
            <v>AV JOSE ELEUTERIO GONZALEZ No 315 INT 7C</v>
          </cell>
          <cell r="O800" t="str">
            <v>Monterrey-NL</v>
          </cell>
          <cell r="P800">
            <v>0</v>
          </cell>
          <cell r="Q800" t="str">
            <v>INTERIOR</v>
          </cell>
          <cell r="R800">
            <v>70</v>
          </cell>
          <cell r="S800" t="str">
            <v>&gt;60</v>
          </cell>
          <cell r="T800" t="str">
            <v>Entry Production Color Low/Mid</v>
          </cell>
          <cell r="U800" t="str">
            <v>Entry Production</v>
          </cell>
          <cell r="V800" t="str">
            <v>Ciudad principal</v>
          </cell>
          <cell r="W800" t="str">
            <v>3-&gt;60</v>
          </cell>
          <cell r="X800">
            <v>1.1499999999999999</v>
          </cell>
          <cell r="Y800">
            <v>1808.95</v>
          </cell>
          <cell r="Z800">
            <v>1</v>
          </cell>
          <cell r="AA800">
            <v>2.69</v>
          </cell>
          <cell r="AB800">
            <v>4</v>
          </cell>
          <cell r="AC800">
            <v>0.67249999999999999</v>
          </cell>
          <cell r="AD800">
            <v>0</v>
          </cell>
          <cell r="AE800">
            <v>0</v>
          </cell>
          <cell r="AF800">
            <v>43584</v>
          </cell>
          <cell r="AG800">
            <v>43584</v>
          </cell>
          <cell r="AH800">
            <v>0</v>
          </cell>
          <cell r="AI800" t="str">
            <v>0-1 día</v>
          </cell>
          <cell r="AJ800">
            <v>0</v>
          </cell>
          <cell r="AK800">
            <v>0</v>
          </cell>
          <cell r="AL800">
            <v>0</v>
          </cell>
          <cell r="AM800">
            <v>1808.95</v>
          </cell>
          <cell r="AN800">
            <v>1808.95</v>
          </cell>
          <cell r="AO800">
            <v>1</v>
          </cell>
        </row>
        <row r="801">
          <cell r="B801" t="str">
            <v>0EX73846801</v>
          </cell>
          <cell r="C801" t="str">
            <v>0EX7384680</v>
          </cell>
          <cell r="D801" t="str">
            <v>ABR-19</v>
          </cell>
          <cell r="E801">
            <v>1</v>
          </cell>
          <cell r="F801" t="str">
            <v>2031407</v>
          </cell>
          <cell r="G801" t="str">
            <v>SR MANTENIMIENTO CORRECTIVO</v>
          </cell>
          <cell r="H801" t="str">
            <v>5867</v>
          </cell>
          <cell r="I801" t="str">
            <v>29/04/2019 14:31</v>
          </cell>
          <cell r="J801" t="str">
            <v>500089</v>
          </cell>
          <cell r="K801" t="str">
            <v>PITSS</v>
          </cell>
          <cell r="L801" t="str">
            <v>ASP</v>
          </cell>
          <cell r="M801" t="str">
            <v>APTIV CONTRACT SERVICES S DE RL DE CV</v>
          </cell>
          <cell r="N801" t="str">
            <v>AV HERMANOS ESCOBAR No 5756</v>
          </cell>
          <cell r="O801" t="str">
            <v>Ciudad Juarez-CHIH</v>
          </cell>
          <cell r="P801">
            <v>1</v>
          </cell>
          <cell r="Q801" t="str">
            <v>INTERIOR</v>
          </cell>
          <cell r="R801">
            <v>96</v>
          </cell>
          <cell r="S801" t="str">
            <v>&gt;60</v>
          </cell>
          <cell r="T801" t="str">
            <v>Office Digital</v>
          </cell>
          <cell r="U801" t="str">
            <v>A3</v>
          </cell>
          <cell r="V801" t="str">
            <v>Ciudad principal</v>
          </cell>
          <cell r="W801" t="str">
            <v>2-&gt;60</v>
          </cell>
          <cell r="X801">
            <v>1.1000000000000001</v>
          </cell>
          <cell r="Y801">
            <v>0</v>
          </cell>
          <cell r="Z801">
            <v>1</v>
          </cell>
          <cell r="AA801">
            <v>0</v>
          </cell>
          <cell r="AB801">
            <v>5</v>
          </cell>
          <cell r="AC801">
            <v>0</v>
          </cell>
          <cell r="AD801">
            <v>0</v>
          </cell>
          <cell r="AE801">
            <v>0</v>
          </cell>
          <cell r="AF801">
            <v>43584</v>
          </cell>
          <cell r="AG801">
            <v>43584</v>
          </cell>
          <cell r="AH801">
            <v>0</v>
          </cell>
          <cell r="AI801" t="str">
            <v>0-1 día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1</v>
          </cell>
        </row>
        <row r="802">
          <cell r="B802" t="str">
            <v>09HB3318231</v>
          </cell>
          <cell r="C802" t="str">
            <v>09HB331823</v>
          </cell>
          <cell r="D802" t="str">
            <v>ABR-19</v>
          </cell>
          <cell r="E802">
            <v>1</v>
          </cell>
          <cell r="F802" t="str">
            <v>2031183</v>
          </cell>
          <cell r="G802" t="str">
            <v>SR INSTALACION CAMBIO DE LUGAR</v>
          </cell>
          <cell r="H802" t="str">
            <v>4002</v>
          </cell>
          <cell r="I802" t="str">
            <v>29/04/2019 10:06</v>
          </cell>
          <cell r="J802" t="str">
            <v>800196</v>
          </cell>
          <cell r="K802" t="str">
            <v>PITSS</v>
          </cell>
          <cell r="L802" t="str">
            <v>ASP</v>
          </cell>
          <cell r="M802" t="str">
            <v>BODYLOGIC INTERNACIONAL SA DE CV</v>
          </cell>
          <cell r="N802" t="str">
            <v>PADRE MIER No 374 LOCAL 11 Y 12</v>
          </cell>
          <cell r="O802" t="str">
            <v>Monterrey-NL</v>
          </cell>
          <cell r="P802">
            <v>1</v>
          </cell>
          <cell r="Q802" t="str">
            <v>INTERIOR</v>
          </cell>
          <cell r="R802" t="str">
            <v xml:space="preserve">  </v>
          </cell>
          <cell r="S802" t="str">
            <v>&gt;60</v>
          </cell>
          <cell r="T802" t="str">
            <v>A4 Mono MFPs</v>
          </cell>
          <cell r="U802" t="str">
            <v>A4</v>
          </cell>
          <cell r="V802" t="str">
            <v>Ciudad principal</v>
          </cell>
          <cell r="W802" t="str">
            <v>1-&gt;60</v>
          </cell>
          <cell r="X802">
            <v>1</v>
          </cell>
          <cell r="Y802">
            <v>0</v>
          </cell>
          <cell r="Z802">
            <v>0</v>
          </cell>
          <cell r="AA802">
            <v>5</v>
          </cell>
          <cell r="AB802">
            <v>5</v>
          </cell>
          <cell r="AC802">
            <v>1</v>
          </cell>
          <cell r="AD802">
            <v>0</v>
          </cell>
          <cell r="AE802">
            <v>0</v>
          </cell>
          <cell r="AF802">
            <v>43584</v>
          </cell>
          <cell r="AG802">
            <v>43584</v>
          </cell>
          <cell r="AH802">
            <v>0</v>
          </cell>
          <cell r="AI802" t="str">
            <v>0-1 día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 t="e">
            <v>#N/A</v>
          </cell>
          <cell r="AO802">
            <v>1</v>
          </cell>
        </row>
        <row r="803">
          <cell r="B803" t="str">
            <v>0EX92861234</v>
          </cell>
          <cell r="C803" t="str">
            <v>0EX9286123</v>
          </cell>
          <cell r="D803" t="str">
            <v>ABR-19</v>
          </cell>
          <cell r="E803">
            <v>1</v>
          </cell>
          <cell r="F803" t="str">
            <v>2030311</v>
          </cell>
          <cell r="G803" t="str">
            <v>SR MANTENIMIENTO CORRECTIVO</v>
          </cell>
          <cell r="H803" t="str">
            <v>5868</v>
          </cell>
          <cell r="I803" t="str">
            <v>26/04/2019 16:01</v>
          </cell>
          <cell r="J803" t="str">
            <v>500018</v>
          </cell>
          <cell r="K803" t="str">
            <v>PITSS</v>
          </cell>
          <cell r="L803" t="str">
            <v>ASP</v>
          </cell>
          <cell r="M803" t="str">
            <v>AZERTY DE MEXICO SA DE CV</v>
          </cell>
          <cell r="N803" t="str">
            <v>GRAL MARIANO ARISTA 54 B 21</v>
          </cell>
          <cell r="O803" t="str">
            <v>MIGUEL HIDALGO-CIUDA</v>
          </cell>
          <cell r="P803">
            <v>0</v>
          </cell>
          <cell r="Q803" t="str">
            <v>INTERIOR</v>
          </cell>
          <cell r="R803">
            <v>2</v>
          </cell>
          <cell r="S803" t="str">
            <v>&lt;=3</v>
          </cell>
          <cell r="T803" t="str">
            <v>Departmental Digital</v>
          </cell>
          <cell r="U803" t="str">
            <v>A3</v>
          </cell>
          <cell r="V803" t="str">
            <v>Ciudad principal</v>
          </cell>
          <cell r="W803" t="str">
            <v>2-&lt;=3</v>
          </cell>
          <cell r="X803">
            <v>0</v>
          </cell>
          <cell r="Y803">
            <v>0</v>
          </cell>
          <cell r="Z803">
            <v>1</v>
          </cell>
          <cell r="AA803">
            <v>0.23</v>
          </cell>
          <cell r="AB803">
            <v>5</v>
          </cell>
          <cell r="AC803">
            <v>4.5999999999999999E-2</v>
          </cell>
          <cell r="AD803">
            <v>0</v>
          </cell>
          <cell r="AE803">
            <v>0</v>
          </cell>
          <cell r="AF803">
            <v>43584</v>
          </cell>
          <cell r="AG803">
            <v>43584</v>
          </cell>
          <cell r="AH803">
            <v>0</v>
          </cell>
          <cell r="AI803" t="str">
            <v>0-1 día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819</v>
          </cell>
          <cell r="AO803">
            <v>4</v>
          </cell>
        </row>
        <row r="804">
          <cell r="B804" t="str">
            <v>0XLT2806811</v>
          </cell>
          <cell r="C804" t="str">
            <v>0XLT280681</v>
          </cell>
          <cell r="D804" t="str">
            <v>ABR-19</v>
          </cell>
          <cell r="E804">
            <v>1</v>
          </cell>
          <cell r="F804" t="str">
            <v>2031145</v>
          </cell>
          <cell r="G804" t="str">
            <v>SR MANTENIMIENTO PREVENTIVO</v>
          </cell>
          <cell r="H804" t="str">
            <v>4603</v>
          </cell>
          <cell r="I804" t="str">
            <v>29/04/2019 09:42</v>
          </cell>
          <cell r="J804" t="str">
            <v>500159</v>
          </cell>
          <cell r="K804" t="str">
            <v>PITSS</v>
          </cell>
          <cell r="L804" t="str">
            <v>ASP</v>
          </cell>
          <cell r="M804" t="str">
            <v>HONEYWELL AUTOMOTIVE DE MEXICO S DE RL DE CV</v>
          </cell>
          <cell r="N804" t="str">
            <v>CRISTOBAL COLON 11364</v>
          </cell>
          <cell r="O804" t="str">
            <v>CHIHUAHUA-CHIH</v>
          </cell>
          <cell r="P804">
            <v>0</v>
          </cell>
          <cell r="Q804" t="str">
            <v>INTERIOR</v>
          </cell>
          <cell r="R804" t="str">
            <v xml:space="preserve">  </v>
          </cell>
          <cell r="S804" t="str">
            <v>&gt;60</v>
          </cell>
          <cell r="T804" t="str">
            <v>Entry Mono Printers</v>
          </cell>
          <cell r="U804" t="str">
            <v>A4</v>
          </cell>
          <cell r="V804" t="str">
            <v>Ciudad principal</v>
          </cell>
          <cell r="W804" t="str">
            <v>1-&gt;60</v>
          </cell>
          <cell r="X804">
            <v>1</v>
          </cell>
          <cell r="Y804">
            <v>715.00000000000011</v>
          </cell>
          <cell r="Z804">
            <v>0</v>
          </cell>
          <cell r="AA804">
            <v>5</v>
          </cell>
          <cell r="AB804">
            <v>5</v>
          </cell>
          <cell r="AC804">
            <v>1</v>
          </cell>
          <cell r="AD804">
            <v>0</v>
          </cell>
          <cell r="AE804">
            <v>0</v>
          </cell>
          <cell r="AF804">
            <v>43584</v>
          </cell>
          <cell r="AG804">
            <v>43584</v>
          </cell>
          <cell r="AH804">
            <v>0</v>
          </cell>
          <cell r="AI804" t="str">
            <v>0-1 día</v>
          </cell>
          <cell r="AJ804">
            <v>0</v>
          </cell>
          <cell r="AK804">
            <v>0</v>
          </cell>
          <cell r="AL804">
            <v>0</v>
          </cell>
          <cell r="AM804">
            <v>715.00000000000011</v>
          </cell>
          <cell r="AN804">
            <v>715</v>
          </cell>
          <cell r="AO804">
            <v>1</v>
          </cell>
        </row>
        <row r="805">
          <cell r="B805" t="str">
            <v>0AE95633831</v>
          </cell>
          <cell r="C805" t="str">
            <v>0AE9563383</v>
          </cell>
          <cell r="D805" t="str">
            <v>ABR-19</v>
          </cell>
          <cell r="E805">
            <v>1</v>
          </cell>
          <cell r="F805" t="str">
            <v>2030199</v>
          </cell>
          <cell r="G805" t="str">
            <v>SR INSTALACION DE EQUIPO</v>
          </cell>
          <cell r="H805" t="str">
            <v>5337</v>
          </cell>
          <cell r="I805" t="str">
            <v>26/04/2019 12:39</v>
          </cell>
          <cell r="J805" t="str">
            <v>800197</v>
          </cell>
          <cell r="K805" t="str">
            <v>PITSS</v>
          </cell>
          <cell r="L805" t="str">
            <v>ASP</v>
          </cell>
          <cell r="M805" t="str">
            <v>HONEYWELL AUTOMOTIVE DE MEXICO S DE RL DE CV</v>
          </cell>
          <cell r="N805" t="str">
            <v>CIRCUITO MEXICO No 125</v>
          </cell>
          <cell r="O805" t="str">
            <v>San Luis Potosi-SLP</v>
          </cell>
          <cell r="P805">
            <v>0</v>
          </cell>
          <cell r="Q805" t="str">
            <v>INTERIOR</v>
          </cell>
          <cell r="R805" t="str">
            <v xml:space="preserve">  </v>
          </cell>
          <cell r="S805" t="str">
            <v>&gt;60</v>
          </cell>
          <cell r="T805" t="str">
            <v>Office Digital</v>
          </cell>
          <cell r="U805" t="str">
            <v>A3</v>
          </cell>
          <cell r="V805" t="str">
            <v>Ciudad principal</v>
          </cell>
          <cell r="W805" t="str">
            <v>2-&gt;60</v>
          </cell>
          <cell r="X805">
            <v>1</v>
          </cell>
          <cell r="Y805">
            <v>2047.5</v>
          </cell>
          <cell r="Z805">
            <v>0</v>
          </cell>
          <cell r="AA805">
            <v>5</v>
          </cell>
          <cell r="AB805">
            <v>5</v>
          </cell>
          <cell r="AC805">
            <v>1</v>
          </cell>
          <cell r="AD805">
            <v>0</v>
          </cell>
          <cell r="AE805">
            <v>0</v>
          </cell>
          <cell r="AF805">
            <v>43581</v>
          </cell>
          <cell r="AG805">
            <v>43584</v>
          </cell>
          <cell r="AH805">
            <v>1</v>
          </cell>
          <cell r="AI805" t="str">
            <v>0-1 día</v>
          </cell>
          <cell r="AJ805">
            <v>0</v>
          </cell>
          <cell r="AK805">
            <v>0</v>
          </cell>
          <cell r="AL805">
            <v>0</v>
          </cell>
          <cell r="AM805">
            <v>2047.5</v>
          </cell>
          <cell r="AN805">
            <v>0</v>
          </cell>
          <cell r="AO805">
            <v>1</v>
          </cell>
        </row>
        <row r="806">
          <cell r="B806" t="str">
            <v>0D6X4629871</v>
          </cell>
          <cell r="C806" t="str">
            <v>0D6X462987</v>
          </cell>
          <cell r="D806" t="str">
            <v>ABR-19</v>
          </cell>
          <cell r="E806">
            <v>1</v>
          </cell>
          <cell r="F806" t="str">
            <v>2031231</v>
          </cell>
          <cell r="G806" t="str">
            <v>SR MANTENIMIENTO CORRECTIVO</v>
          </cell>
          <cell r="H806" t="str">
            <v>4624</v>
          </cell>
          <cell r="I806" t="str">
            <v>29/04/2019 11:01</v>
          </cell>
          <cell r="J806" t="str">
            <v>500156</v>
          </cell>
          <cell r="K806" t="str">
            <v>PITSS</v>
          </cell>
          <cell r="L806" t="str">
            <v>ASP</v>
          </cell>
          <cell r="M806" t="str">
            <v>HONEYWELL AUTOMOTIVE DE MEXICO S DE RL DE CV</v>
          </cell>
          <cell r="N806" t="str">
            <v>AV VALLE DEL CEDRO 1681</v>
          </cell>
          <cell r="O806" t="str">
            <v>CIUDAD JUAREZ-CHIH</v>
          </cell>
          <cell r="P806">
            <v>0</v>
          </cell>
          <cell r="Q806" t="str">
            <v>INTERIOR</v>
          </cell>
          <cell r="R806">
            <v>32</v>
          </cell>
          <cell r="S806" t="str">
            <v>Entre 31 y 60</v>
          </cell>
          <cell r="T806" t="str">
            <v>Entry Mono Printers</v>
          </cell>
          <cell r="U806" t="str">
            <v>A4</v>
          </cell>
          <cell r="V806" t="str">
            <v>Ciudad principal</v>
          </cell>
          <cell r="W806" t="str">
            <v>1-Entre 31 y 60</v>
          </cell>
          <cell r="X806">
            <v>0.8</v>
          </cell>
          <cell r="Y806">
            <v>572.00000000000011</v>
          </cell>
          <cell r="Z806">
            <v>1</v>
          </cell>
          <cell r="AA806">
            <v>0</v>
          </cell>
          <cell r="AB806">
            <v>5</v>
          </cell>
          <cell r="AC806">
            <v>0</v>
          </cell>
          <cell r="AD806">
            <v>0</v>
          </cell>
          <cell r="AE806">
            <v>0</v>
          </cell>
          <cell r="AF806">
            <v>43584</v>
          </cell>
          <cell r="AG806">
            <v>43584</v>
          </cell>
          <cell r="AH806">
            <v>0</v>
          </cell>
          <cell r="AI806" t="str">
            <v>0-1 día</v>
          </cell>
          <cell r="AJ806">
            <v>0</v>
          </cell>
          <cell r="AK806">
            <v>0</v>
          </cell>
          <cell r="AL806">
            <v>0</v>
          </cell>
          <cell r="AM806">
            <v>572.00000000000011</v>
          </cell>
          <cell r="AN806">
            <v>572</v>
          </cell>
          <cell r="AO806">
            <v>1</v>
          </cell>
        </row>
        <row r="807">
          <cell r="B807" t="str">
            <v>0BG29514982</v>
          </cell>
          <cell r="C807" t="str">
            <v>0BG2951498</v>
          </cell>
          <cell r="D807" t="str">
            <v>ABR-19</v>
          </cell>
          <cell r="E807">
            <v>1</v>
          </cell>
          <cell r="F807" t="str">
            <v>2030031</v>
          </cell>
          <cell r="G807" t="str">
            <v>SR MANTENIMIENTO CORRECTIVO</v>
          </cell>
          <cell r="H807" t="str">
            <v>4395</v>
          </cell>
          <cell r="I807" t="str">
            <v>26/04/2019 09:13</v>
          </cell>
          <cell r="J807" t="str">
            <v>500018</v>
          </cell>
          <cell r="K807" t="str">
            <v>PITSS</v>
          </cell>
          <cell r="L807" t="str">
            <v>ASP</v>
          </cell>
          <cell r="M807" t="str">
            <v>OFFICE DEPOT DE MEXICO SA DE CV</v>
          </cell>
          <cell r="N807" t="str">
            <v>BLV FELIPE PESCADOR 1902 ESQ PEDRO</v>
          </cell>
          <cell r="O807" t="str">
            <v>DURANGO-DGO</v>
          </cell>
          <cell r="P807">
            <v>0</v>
          </cell>
          <cell r="Q807" t="str">
            <v>INTERIOR</v>
          </cell>
          <cell r="R807">
            <v>11</v>
          </cell>
          <cell r="S807" t="str">
            <v>Entre 7 y 15</v>
          </cell>
          <cell r="T807" t="str">
            <v>Light Production Digital Business</v>
          </cell>
          <cell r="U807" t="str">
            <v>Entry Production</v>
          </cell>
          <cell r="V807" t="str">
            <v>Ciudad principal</v>
          </cell>
          <cell r="W807" t="str">
            <v>3-Entre 7 y 15</v>
          </cell>
          <cell r="X807">
            <v>0.8</v>
          </cell>
          <cell r="Y807">
            <v>1258.4000000000003</v>
          </cell>
          <cell r="Z807">
            <v>1</v>
          </cell>
          <cell r="AA807">
            <v>0.91</v>
          </cell>
          <cell r="AB807">
            <v>4</v>
          </cell>
          <cell r="AC807">
            <v>0.22750000000000001</v>
          </cell>
          <cell r="AD807">
            <v>0</v>
          </cell>
          <cell r="AE807">
            <v>0</v>
          </cell>
          <cell r="AF807">
            <v>43581</v>
          </cell>
          <cell r="AG807">
            <v>43584</v>
          </cell>
          <cell r="AH807">
            <v>1</v>
          </cell>
          <cell r="AI807" t="str">
            <v>0-1 día</v>
          </cell>
          <cell r="AJ807">
            <v>0</v>
          </cell>
          <cell r="AK807">
            <v>0</v>
          </cell>
          <cell r="AL807">
            <v>0</v>
          </cell>
          <cell r="AM807">
            <v>1258.4000000000003</v>
          </cell>
          <cell r="AN807">
            <v>1808.95</v>
          </cell>
          <cell r="AO807">
            <v>2</v>
          </cell>
        </row>
        <row r="808">
          <cell r="B808" t="str">
            <v>0C4X0111001</v>
          </cell>
          <cell r="C808" t="str">
            <v>0C4X011100</v>
          </cell>
          <cell r="D808" t="str">
            <v>ABR-19</v>
          </cell>
          <cell r="E808">
            <v>1</v>
          </cell>
          <cell r="F808" t="str">
            <v>2029971</v>
          </cell>
          <cell r="G808" t="str">
            <v>SR MANTENIMIENTO CORRECTIVO</v>
          </cell>
          <cell r="H808" t="str">
            <v>3658</v>
          </cell>
          <cell r="I808" t="str">
            <v>26/04/2019 07:03</v>
          </cell>
          <cell r="J808" t="str">
            <v>800186</v>
          </cell>
          <cell r="K808" t="str">
            <v>PITSS</v>
          </cell>
          <cell r="L808" t="str">
            <v>ASP</v>
          </cell>
          <cell r="M808" t="str">
            <v>RADIOMOVIL DIPSA SA DE CV</v>
          </cell>
          <cell r="N808" t="str">
            <v>AV REVOLUCION 81</v>
          </cell>
          <cell r="O808" t="str">
            <v>QUERETARO-QRO</v>
          </cell>
          <cell r="P808">
            <v>0</v>
          </cell>
          <cell r="Q808" t="str">
            <v>INTERIOR</v>
          </cell>
          <cell r="R808">
            <v>106</v>
          </cell>
          <cell r="S808" t="str">
            <v>&gt;60</v>
          </cell>
          <cell r="T808" t="str">
            <v>A4 Mono MFPs</v>
          </cell>
          <cell r="U808" t="str">
            <v>A4</v>
          </cell>
          <cell r="V808" t="str">
            <v>Ciudad principal</v>
          </cell>
          <cell r="W808" t="str">
            <v>1-&gt;60</v>
          </cell>
          <cell r="X808">
            <v>1.05</v>
          </cell>
          <cell r="Y808">
            <v>750.75000000000011</v>
          </cell>
          <cell r="Z808">
            <v>1</v>
          </cell>
          <cell r="AA808">
            <v>3.27</v>
          </cell>
          <cell r="AB808">
            <v>5</v>
          </cell>
          <cell r="AC808">
            <v>0.65400000000000003</v>
          </cell>
          <cell r="AD808">
            <v>0</v>
          </cell>
          <cell r="AE808">
            <v>0</v>
          </cell>
          <cell r="AF808">
            <v>43581</v>
          </cell>
          <cell r="AG808">
            <v>43584</v>
          </cell>
          <cell r="AH808">
            <v>1</v>
          </cell>
          <cell r="AI808" t="str">
            <v>0-1 día</v>
          </cell>
          <cell r="AJ808">
            <v>0</v>
          </cell>
          <cell r="AK808">
            <v>0</v>
          </cell>
          <cell r="AL808">
            <v>0</v>
          </cell>
          <cell r="AM808">
            <v>750.75000000000011</v>
          </cell>
          <cell r="AN808">
            <v>750.75</v>
          </cell>
          <cell r="AO808">
            <v>1</v>
          </cell>
        </row>
        <row r="809">
          <cell r="B809" t="str">
            <v>0KPA0188381</v>
          </cell>
          <cell r="C809" t="str">
            <v>0KPA018838</v>
          </cell>
          <cell r="D809" t="str">
            <v>ABR-19</v>
          </cell>
          <cell r="E809">
            <v>1</v>
          </cell>
          <cell r="F809" t="str">
            <v>2031149</v>
          </cell>
          <cell r="G809" t="str">
            <v>SR MANTENIMIENTO PREVENTIVO</v>
          </cell>
          <cell r="H809" t="str">
            <v>5552</v>
          </cell>
          <cell r="I809" t="str">
            <v>29/04/2019 09:45</v>
          </cell>
          <cell r="J809" t="str">
            <v>500159</v>
          </cell>
          <cell r="K809" t="str">
            <v>PITSS</v>
          </cell>
          <cell r="L809" t="str">
            <v>ASP</v>
          </cell>
          <cell r="M809" t="str">
            <v>HONEYWELL AUTOMOTIVE DE MEXICO S DE RL DE CV</v>
          </cell>
          <cell r="N809" t="str">
            <v>CRISTOBAL COLON 11364</v>
          </cell>
          <cell r="O809" t="str">
            <v>CHIHUAHUA-CHIH</v>
          </cell>
          <cell r="P809">
            <v>0</v>
          </cell>
          <cell r="Q809" t="str">
            <v>INTERIOR</v>
          </cell>
          <cell r="R809" t="str">
            <v xml:space="preserve">  </v>
          </cell>
          <cell r="S809" t="str">
            <v>&gt;60</v>
          </cell>
          <cell r="T809" t="str">
            <v>Entry Mono Printers</v>
          </cell>
          <cell r="U809" t="str">
            <v>A4</v>
          </cell>
          <cell r="V809" t="str">
            <v>Ciudad principal</v>
          </cell>
          <cell r="W809" t="str">
            <v>1-&gt;60</v>
          </cell>
          <cell r="X809">
            <v>1</v>
          </cell>
          <cell r="Y809">
            <v>715.00000000000011</v>
          </cell>
          <cell r="Z809">
            <v>0</v>
          </cell>
          <cell r="AA809">
            <v>5</v>
          </cell>
          <cell r="AB809">
            <v>5</v>
          </cell>
          <cell r="AC809">
            <v>1</v>
          </cell>
          <cell r="AD809">
            <v>0</v>
          </cell>
          <cell r="AE809">
            <v>0</v>
          </cell>
          <cell r="AF809">
            <v>43584</v>
          </cell>
          <cell r="AG809">
            <v>43584</v>
          </cell>
          <cell r="AH809">
            <v>0</v>
          </cell>
          <cell r="AI809" t="str">
            <v>0-1 día</v>
          </cell>
          <cell r="AJ809">
            <v>0</v>
          </cell>
          <cell r="AK809">
            <v>0</v>
          </cell>
          <cell r="AL809">
            <v>0</v>
          </cell>
          <cell r="AM809">
            <v>715.00000000000011</v>
          </cell>
          <cell r="AN809">
            <v>715</v>
          </cell>
          <cell r="AO809">
            <v>1</v>
          </cell>
        </row>
        <row r="810">
          <cell r="B810" t="str">
            <v>0EX92933311</v>
          </cell>
          <cell r="C810" t="str">
            <v>0EX9293331</v>
          </cell>
          <cell r="D810" t="str">
            <v>ABR-19</v>
          </cell>
          <cell r="E810">
            <v>1</v>
          </cell>
          <cell r="F810" t="str">
            <v>2031275</v>
          </cell>
          <cell r="G810" t="str">
            <v>SR MANTENIMIENTO CORRECTIVO</v>
          </cell>
          <cell r="H810" t="str">
            <v>5866</v>
          </cell>
          <cell r="I810" t="str">
            <v>29/04/2019 11:59</v>
          </cell>
          <cell r="J810" t="str">
            <v>500060</v>
          </cell>
          <cell r="K810" t="str">
            <v>PITSS</v>
          </cell>
          <cell r="L810" t="str">
            <v>ASP</v>
          </cell>
          <cell r="M810" t="str">
            <v>OFFICE DEPOT DE MEXICO SA DE CV</v>
          </cell>
          <cell r="N810" t="str">
            <v>AV REVOLUCION 2703, LOC SA-01</v>
          </cell>
          <cell r="O810" t="str">
            <v>Monterrey-NL</v>
          </cell>
          <cell r="P810">
            <v>0</v>
          </cell>
          <cell r="Q810" t="str">
            <v>INTERIOR</v>
          </cell>
          <cell r="R810">
            <v>187</v>
          </cell>
          <cell r="S810" t="str">
            <v>&gt;60</v>
          </cell>
          <cell r="T810" t="str">
            <v>Departmental Digital</v>
          </cell>
          <cell r="U810" t="str">
            <v>A3</v>
          </cell>
          <cell r="V810" t="str">
            <v>Ciudad principal</v>
          </cell>
          <cell r="W810" t="str">
            <v>2-&gt;60</v>
          </cell>
          <cell r="X810">
            <v>1.1000000000000001</v>
          </cell>
          <cell r="Y810">
            <v>1501.5000000000002</v>
          </cell>
          <cell r="Z810">
            <v>1</v>
          </cell>
          <cell r="AA810">
            <v>1.82</v>
          </cell>
          <cell r="AB810">
            <v>5</v>
          </cell>
          <cell r="AC810">
            <v>0.36399999999999999</v>
          </cell>
          <cell r="AD810">
            <v>0</v>
          </cell>
          <cell r="AE810">
            <v>0</v>
          </cell>
          <cell r="AF810">
            <v>43584</v>
          </cell>
          <cell r="AG810">
            <v>43584</v>
          </cell>
          <cell r="AH810">
            <v>0</v>
          </cell>
          <cell r="AI810" t="str">
            <v>0-1 día</v>
          </cell>
          <cell r="AJ810">
            <v>0</v>
          </cell>
          <cell r="AK810">
            <v>0</v>
          </cell>
          <cell r="AL810">
            <v>0</v>
          </cell>
          <cell r="AM810">
            <v>1501.5000000000002</v>
          </cell>
          <cell r="AN810">
            <v>1365</v>
          </cell>
          <cell r="AO810">
            <v>1</v>
          </cell>
        </row>
        <row r="811">
          <cell r="B811" t="str">
            <v>0BG29411433</v>
          </cell>
          <cell r="C811" t="str">
            <v>0BG2941143</v>
          </cell>
          <cell r="D811" t="str">
            <v>ABR-19</v>
          </cell>
          <cell r="E811">
            <v>1</v>
          </cell>
          <cell r="F811" t="str">
            <v>2031339</v>
          </cell>
          <cell r="G811" t="str">
            <v>SR MANTENIMIENTO CORRECTIVO</v>
          </cell>
          <cell r="H811" t="str">
            <v>4395</v>
          </cell>
          <cell r="I811" t="str">
            <v>29/04/2019 12:39</v>
          </cell>
          <cell r="J811" t="str">
            <v>500093</v>
          </cell>
          <cell r="K811" t="str">
            <v>PITSS</v>
          </cell>
          <cell r="L811" t="str">
            <v>ASP</v>
          </cell>
          <cell r="M811" t="str">
            <v>OFFICE DEPOT DE MEXICO SA DE CV</v>
          </cell>
          <cell r="N811" t="str">
            <v>BLV 15 DE SEP 4243</v>
          </cell>
          <cell r="O811" t="str">
            <v>NUEVO LAREDO-TAM</v>
          </cell>
          <cell r="P811">
            <v>0</v>
          </cell>
          <cell r="Q811" t="str">
            <v>INTERIOR</v>
          </cell>
          <cell r="R811">
            <v>14</v>
          </cell>
          <cell r="S811" t="str">
            <v>Entre 7 y 15</v>
          </cell>
          <cell r="T811" t="str">
            <v>Light Production Digital Business</v>
          </cell>
          <cell r="U811" t="str">
            <v>Entry Production</v>
          </cell>
          <cell r="V811" t="str">
            <v>Ciudad principal</v>
          </cell>
          <cell r="W811" t="str">
            <v>3-Entre 7 y 15</v>
          </cell>
          <cell r="X811">
            <v>0.8</v>
          </cell>
          <cell r="Y811">
            <v>1258.4000000000003</v>
          </cell>
          <cell r="Z811">
            <v>1</v>
          </cell>
          <cell r="AA811">
            <v>2.1800000000000002</v>
          </cell>
          <cell r="AB811">
            <v>4</v>
          </cell>
          <cell r="AC811">
            <v>0.54500000000000004</v>
          </cell>
          <cell r="AD811">
            <v>0</v>
          </cell>
          <cell r="AE811">
            <v>0</v>
          </cell>
          <cell r="AF811">
            <v>43584</v>
          </cell>
          <cell r="AG811">
            <v>43584</v>
          </cell>
          <cell r="AH811">
            <v>0</v>
          </cell>
          <cell r="AI811" t="str">
            <v>0-1 día</v>
          </cell>
          <cell r="AJ811">
            <v>0</v>
          </cell>
          <cell r="AK811">
            <v>0</v>
          </cell>
          <cell r="AL811">
            <v>0</v>
          </cell>
          <cell r="AM811">
            <v>1258.4000000000003</v>
          </cell>
          <cell r="AN811">
            <v>1651.65</v>
          </cell>
          <cell r="AO811">
            <v>3</v>
          </cell>
        </row>
        <row r="812">
          <cell r="B812" t="str">
            <v>03AG8803774</v>
          </cell>
          <cell r="C812" t="str">
            <v>03AG880377</v>
          </cell>
          <cell r="D812" t="str">
            <v>ABR-19</v>
          </cell>
          <cell r="E812">
            <v>1</v>
          </cell>
          <cell r="F812" t="str">
            <v>2031125</v>
          </cell>
          <cell r="G812" t="str">
            <v>SR MANTENIMIENTO CORRECTIVO</v>
          </cell>
          <cell r="H812" t="str">
            <v>8075</v>
          </cell>
          <cell r="I812" t="str">
            <v>29/04/2019 09:28</v>
          </cell>
          <cell r="J812" t="str">
            <v>800146</v>
          </cell>
          <cell r="K812" t="str">
            <v>PITSS</v>
          </cell>
          <cell r="L812" t="str">
            <v>ASP</v>
          </cell>
          <cell r="M812" t="str">
            <v>OPERADORA OMX SA DE CV</v>
          </cell>
          <cell r="N812" t="str">
            <v>BLVD ADOLFO LOPEZ MATEOS 2540</v>
          </cell>
          <cell r="O812" t="str">
            <v>LEON-GTO</v>
          </cell>
          <cell r="P812">
            <v>0</v>
          </cell>
          <cell r="Q812" t="str">
            <v>INTERIOR</v>
          </cell>
          <cell r="R812">
            <v>4</v>
          </cell>
          <cell r="S812" t="str">
            <v>Entre 3 y 6</v>
          </cell>
          <cell r="T812" t="str">
            <v>Departmental Digital</v>
          </cell>
          <cell r="U812" t="str">
            <v>A3</v>
          </cell>
          <cell r="V812" t="str">
            <v>Ciudad principal</v>
          </cell>
          <cell r="W812" t="str">
            <v>2-Entre 3 y 6</v>
          </cell>
          <cell r="X812">
            <v>0</v>
          </cell>
          <cell r="Y812">
            <v>0</v>
          </cell>
          <cell r="Z812">
            <v>1</v>
          </cell>
          <cell r="AA812">
            <v>4.8600000000000003</v>
          </cell>
          <cell r="AB812">
            <v>5</v>
          </cell>
          <cell r="AC812">
            <v>0.97200000000000009</v>
          </cell>
          <cell r="AD812">
            <v>0</v>
          </cell>
          <cell r="AE812">
            <v>0</v>
          </cell>
          <cell r="AF812">
            <v>43584</v>
          </cell>
          <cell r="AG812">
            <v>43584</v>
          </cell>
          <cell r="AH812">
            <v>0</v>
          </cell>
          <cell r="AI812" t="str">
            <v>0-1 día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819</v>
          </cell>
          <cell r="AO812">
            <v>4</v>
          </cell>
        </row>
        <row r="813">
          <cell r="B813" t="str">
            <v>0MX44651241</v>
          </cell>
          <cell r="C813" t="str">
            <v>0MX4465124</v>
          </cell>
          <cell r="D813" t="str">
            <v>ABR-19</v>
          </cell>
          <cell r="E813">
            <v>1</v>
          </cell>
          <cell r="F813" t="str">
            <v>2031249</v>
          </cell>
          <cell r="G813" t="str">
            <v>SR MANTENIMIENTO CORRECTIVO</v>
          </cell>
          <cell r="H813" t="str">
            <v>7855</v>
          </cell>
          <cell r="I813" t="str">
            <v>29/04/2019 11:12</v>
          </cell>
          <cell r="J813" t="str">
            <v>800072</v>
          </cell>
          <cell r="K813" t="str">
            <v>PITSS</v>
          </cell>
          <cell r="L813" t="str">
            <v>ASP</v>
          </cell>
          <cell r="M813" t="str">
            <v>OFFICE DEPOT DE MEXICO SA DE CV</v>
          </cell>
          <cell r="N813" t="str">
            <v>AV INDEPENDENCIA 351</v>
          </cell>
          <cell r="O813" t="str">
            <v>Guadalajara-JAL</v>
          </cell>
          <cell r="P813">
            <v>0</v>
          </cell>
          <cell r="Q813" t="str">
            <v>INTERIOR</v>
          </cell>
          <cell r="R813">
            <v>669</v>
          </cell>
          <cell r="S813" t="str">
            <v>&gt;60</v>
          </cell>
          <cell r="T813" t="str">
            <v>A3 Office Color Laser MFPs</v>
          </cell>
          <cell r="U813" t="str">
            <v>A3</v>
          </cell>
          <cell r="V813" t="str">
            <v>Ciudad principal</v>
          </cell>
          <cell r="W813" t="str">
            <v>2-&gt;60</v>
          </cell>
          <cell r="X813">
            <v>1.1000000000000001</v>
          </cell>
          <cell r="Y813">
            <v>1501.5000000000002</v>
          </cell>
          <cell r="Z813">
            <v>1</v>
          </cell>
          <cell r="AA813">
            <v>2.4700000000000002</v>
          </cell>
          <cell r="AB813">
            <v>5</v>
          </cell>
          <cell r="AC813">
            <v>0.49400000000000005</v>
          </cell>
          <cell r="AD813">
            <v>0</v>
          </cell>
          <cell r="AE813">
            <v>0</v>
          </cell>
          <cell r="AF813">
            <v>43584</v>
          </cell>
          <cell r="AG813">
            <v>43584</v>
          </cell>
          <cell r="AH813">
            <v>0</v>
          </cell>
          <cell r="AI813" t="str">
            <v>0-1 día</v>
          </cell>
          <cell r="AJ813">
            <v>0</v>
          </cell>
          <cell r="AK813">
            <v>0</v>
          </cell>
          <cell r="AL813">
            <v>0</v>
          </cell>
          <cell r="AM813">
            <v>1501.5000000000002</v>
          </cell>
          <cell r="AN813">
            <v>0</v>
          </cell>
          <cell r="AO813">
            <v>1</v>
          </cell>
        </row>
        <row r="814">
          <cell r="B814" t="str">
            <v>0XPN3984151</v>
          </cell>
          <cell r="C814" t="str">
            <v>0XPN398415</v>
          </cell>
          <cell r="D814" t="str">
            <v>ABR-19</v>
          </cell>
          <cell r="E814">
            <v>1</v>
          </cell>
          <cell r="F814" t="str">
            <v>2029879</v>
          </cell>
          <cell r="G814" t="str">
            <v>SR MANTENIMIENTO CORRECTIVO</v>
          </cell>
          <cell r="H814" t="str">
            <v>0551</v>
          </cell>
          <cell r="I814" t="str">
            <v>25/04/2019 16:47</v>
          </cell>
          <cell r="J814" t="str">
            <v>800192</v>
          </cell>
          <cell r="K814" t="str">
            <v>PITSS</v>
          </cell>
          <cell r="L814" t="str">
            <v>ASP</v>
          </cell>
          <cell r="M814" t="str">
            <v>OPERADORA OMX SA DE CV</v>
          </cell>
          <cell r="N814" t="str">
            <v>AV VALLARTA 5400</v>
          </cell>
          <cell r="O814" t="str">
            <v>ZAPOPAN-JAL</v>
          </cell>
          <cell r="P814">
            <v>0</v>
          </cell>
          <cell r="Q814" t="str">
            <v>INTERIOR</v>
          </cell>
          <cell r="R814">
            <v>56</v>
          </cell>
          <cell r="S814" t="str">
            <v>Entre 31 y 60</v>
          </cell>
          <cell r="T814" t="str">
            <v>Entry Production Color Low/Mid</v>
          </cell>
          <cell r="U814" t="str">
            <v>Entry Production</v>
          </cell>
          <cell r="V814" t="str">
            <v>Ciudad principal</v>
          </cell>
          <cell r="W814" t="str">
            <v>3-Entre 31 y 60</v>
          </cell>
          <cell r="X814">
            <v>1.1000000000000001</v>
          </cell>
          <cell r="Y814">
            <v>1730.3000000000004</v>
          </cell>
          <cell r="Z814">
            <v>1</v>
          </cell>
          <cell r="AA814">
            <v>0.72</v>
          </cell>
          <cell r="AB814">
            <v>4</v>
          </cell>
          <cell r="AC814">
            <v>0.18</v>
          </cell>
          <cell r="AD814">
            <v>0</v>
          </cell>
          <cell r="AE814">
            <v>0</v>
          </cell>
          <cell r="AF814">
            <v>43585</v>
          </cell>
          <cell r="AG814">
            <v>43585</v>
          </cell>
          <cell r="AH814">
            <v>0</v>
          </cell>
          <cell r="AI814" t="str">
            <v>0-1 día</v>
          </cell>
          <cell r="AJ814">
            <v>0</v>
          </cell>
          <cell r="AK814">
            <v>0</v>
          </cell>
          <cell r="AL814">
            <v>0</v>
          </cell>
          <cell r="AM814">
            <v>1730.3000000000004</v>
          </cell>
          <cell r="AN814">
            <v>1730.3</v>
          </cell>
          <cell r="AO814">
            <v>1</v>
          </cell>
        </row>
        <row r="815">
          <cell r="B815" t="str">
            <v>09HB3330072</v>
          </cell>
          <cell r="C815" t="str">
            <v>09HB333007</v>
          </cell>
          <cell r="D815" t="str">
            <v>ABR-19</v>
          </cell>
          <cell r="E815">
            <v>1</v>
          </cell>
          <cell r="F815" t="str">
            <v>2031535</v>
          </cell>
          <cell r="G815" t="str">
            <v>SR MANTENIMIENTO CORRECTIVO</v>
          </cell>
          <cell r="H815" t="str">
            <v>4002</v>
          </cell>
          <cell r="I815" t="str">
            <v>29/04/2019 17:37</v>
          </cell>
          <cell r="J815" t="str">
            <v>500083</v>
          </cell>
          <cell r="K815" t="str">
            <v>PITSS</v>
          </cell>
          <cell r="L815" t="str">
            <v>ASP</v>
          </cell>
          <cell r="M815" t="str">
            <v>GALAZ YAMAZAKI RUIZ URQUIZA SC</v>
          </cell>
          <cell r="N815" t="str">
            <v>AV JUAREZ No 1102 PISO 40</v>
          </cell>
          <cell r="O815" t="str">
            <v>Monterrey-NL</v>
          </cell>
          <cell r="P815">
            <v>0</v>
          </cell>
          <cell r="Q815" t="str">
            <v>INTERIOR</v>
          </cell>
          <cell r="R815">
            <v>24</v>
          </cell>
          <cell r="S815" t="str">
            <v>Entre 16 y 30</v>
          </cell>
          <cell r="T815" t="str">
            <v>A4 Mono MFPs</v>
          </cell>
          <cell r="U815" t="str">
            <v>A4</v>
          </cell>
          <cell r="V815" t="str">
            <v>Ciudad principal</v>
          </cell>
          <cell r="W815" t="str">
            <v>1-Entre 16 y 30</v>
          </cell>
          <cell r="X815">
            <v>0.6</v>
          </cell>
          <cell r="Y815">
            <v>429.00000000000006</v>
          </cell>
          <cell r="Z815">
            <v>1</v>
          </cell>
          <cell r="AA815">
            <v>0</v>
          </cell>
          <cell r="AB815">
            <v>5</v>
          </cell>
          <cell r="AC815">
            <v>0</v>
          </cell>
          <cell r="AD815">
            <v>0</v>
          </cell>
          <cell r="AE815">
            <v>0</v>
          </cell>
          <cell r="AF815">
            <v>43585</v>
          </cell>
          <cell r="AG815">
            <v>43585</v>
          </cell>
          <cell r="AH815">
            <v>0</v>
          </cell>
          <cell r="AI815" t="str">
            <v>0-1 día</v>
          </cell>
          <cell r="AJ815">
            <v>0</v>
          </cell>
          <cell r="AK815">
            <v>0</v>
          </cell>
          <cell r="AL815">
            <v>0</v>
          </cell>
          <cell r="AM815">
            <v>429.00000000000006</v>
          </cell>
          <cell r="AN815">
            <v>429</v>
          </cell>
          <cell r="AO815">
            <v>2</v>
          </cell>
        </row>
        <row r="816">
          <cell r="B816" t="str">
            <v>03BT8022461</v>
          </cell>
          <cell r="C816" t="str">
            <v>03BT802246</v>
          </cell>
          <cell r="D816" t="str">
            <v>ABR-19</v>
          </cell>
          <cell r="E816">
            <v>1</v>
          </cell>
          <cell r="F816" t="str">
            <v>2031385</v>
          </cell>
          <cell r="G816" t="str">
            <v>SR MANTENIMIENTO CORRECTIVO</v>
          </cell>
          <cell r="H816" t="str">
            <v>3346</v>
          </cell>
          <cell r="I816" t="str">
            <v>29/04/2019 14:04</v>
          </cell>
          <cell r="J816" t="str">
            <v>500066</v>
          </cell>
          <cell r="K816" t="str">
            <v>PITSS</v>
          </cell>
          <cell r="L816" t="str">
            <v>ASP</v>
          </cell>
          <cell r="M816" t="str">
            <v>INTERCAM BANCO S.A., INSTITUCION DE BANCA MULTIPLE</v>
          </cell>
          <cell r="N816" t="str">
            <v>CALZADA DEL VALLE No 205</v>
          </cell>
          <cell r="O816" t="str">
            <v>San Pedro Garza Garc</v>
          </cell>
          <cell r="P816">
            <v>0</v>
          </cell>
          <cell r="Q816" t="str">
            <v>INTERIOR</v>
          </cell>
          <cell r="R816">
            <v>326</v>
          </cell>
          <cell r="S816" t="str">
            <v>&gt;60</v>
          </cell>
          <cell r="T816" t="str">
            <v>A4 Mono MFPs</v>
          </cell>
          <cell r="U816" t="str">
            <v>A4</v>
          </cell>
          <cell r="V816" t="str">
            <v>Ciudad principal</v>
          </cell>
          <cell r="W816" t="str">
            <v>1-&gt;60</v>
          </cell>
          <cell r="X816">
            <v>1.05</v>
          </cell>
          <cell r="Y816">
            <v>750.75000000000011</v>
          </cell>
          <cell r="Z816">
            <v>1</v>
          </cell>
          <cell r="AA816">
            <v>3.6</v>
          </cell>
          <cell r="AB816">
            <v>5</v>
          </cell>
          <cell r="AC816">
            <v>0.72</v>
          </cell>
          <cell r="AD816">
            <v>0</v>
          </cell>
          <cell r="AE816">
            <v>0</v>
          </cell>
          <cell r="AF816">
            <v>43585</v>
          </cell>
          <cell r="AG816">
            <v>43585</v>
          </cell>
          <cell r="AH816">
            <v>0</v>
          </cell>
          <cell r="AI816" t="str">
            <v>0-1 día</v>
          </cell>
          <cell r="AJ816">
            <v>0</v>
          </cell>
          <cell r="AK816">
            <v>0</v>
          </cell>
          <cell r="AL816">
            <v>0</v>
          </cell>
          <cell r="AM816">
            <v>750.75000000000011</v>
          </cell>
          <cell r="AN816">
            <v>750.75</v>
          </cell>
          <cell r="AO816">
            <v>1</v>
          </cell>
        </row>
        <row r="817">
          <cell r="B817" t="str">
            <v>0C4X0039041</v>
          </cell>
          <cell r="C817" t="str">
            <v>0C4X003904</v>
          </cell>
          <cell r="D817" t="str">
            <v>ABR-19</v>
          </cell>
          <cell r="E817">
            <v>1</v>
          </cell>
          <cell r="F817" t="str">
            <v>2031543</v>
          </cell>
          <cell r="G817" t="str">
            <v>SR MANTENIMIENTO CORRECTIVO</v>
          </cell>
          <cell r="H817" t="str">
            <v>3658</v>
          </cell>
          <cell r="I817" t="str">
            <v>29/04/2019 18:06</v>
          </cell>
          <cell r="J817" t="str">
            <v>800147</v>
          </cell>
          <cell r="K817" t="str">
            <v>PITSS</v>
          </cell>
          <cell r="L817" t="str">
            <v>ASP</v>
          </cell>
          <cell r="M817" t="str">
            <v>DIGITAL NET SOLUTIONS GAV SA DE CV</v>
          </cell>
          <cell r="N817" t="str">
            <v>AV CERRO GORDO No 130 PISO 1</v>
          </cell>
          <cell r="O817" t="str">
            <v>Leon-GTO</v>
          </cell>
          <cell r="P817">
            <v>0</v>
          </cell>
          <cell r="Q817" t="str">
            <v>INTERIOR</v>
          </cell>
          <cell r="R817">
            <v>103</v>
          </cell>
          <cell r="S817" t="str">
            <v>&gt;60</v>
          </cell>
          <cell r="T817" t="str">
            <v>A4 Mono MFPs</v>
          </cell>
          <cell r="U817" t="str">
            <v>A4</v>
          </cell>
          <cell r="V817" t="str">
            <v>Ciudad principal</v>
          </cell>
          <cell r="W817" t="str">
            <v>1-&gt;60</v>
          </cell>
          <cell r="X817">
            <v>1.05</v>
          </cell>
          <cell r="Y817">
            <v>750.75000000000011</v>
          </cell>
          <cell r="Z817">
            <v>1</v>
          </cell>
          <cell r="AA817">
            <v>0</v>
          </cell>
          <cell r="AB817">
            <v>5</v>
          </cell>
          <cell r="AC817">
            <v>0</v>
          </cell>
          <cell r="AD817">
            <v>0</v>
          </cell>
          <cell r="AE817">
            <v>0</v>
          </cell>
          <cell r="AF817">
            <v>43585</v>
          </cell>
          <cell r="AG817">
            <v>43585</v>
          </cell>
          <cell r="AH817">
            <v>0</v>
          </cell>
          <cell r="AI817" t="str">
            <v>0-1 día</v>
          </cell>
          <cell r="AJ817">
            <v>0</v>
          </cell>
          <cell r="AK817">
            <v>0</v>
          </cell>
          <cell r="AL817">
            <v>0</v>
          </cell>
          <cell r="AM817">
            <v>750.75000000000011</v>
          </cell>
          <cell r="AN817">
            <v>750.75</v>
          </cell>
          <cell r="AO817">
            <v>1</v>
          </cell>
        </row>
        <row r="818">
          <cell r="B818" t="str">
            <v>0XLT2806801</v>
          </cell>
          <cell r="C818" t="str">
            <v>0XLT280680</v>
          </cell>
          <cell r="D818" t="str">
            <v>ABR-19</v>
          </cell>
          <cell r="E818">
            <v>1</v>
          </cell>
          <cell r="F818" t="str">
            <v>2031487</v>
          </cell>
          <cell r="G818" t="str">
            <v>SR MANTENIMIENTO PREVENTIVO</v>
          </cell>
          <cell r="H818" t="str">
            <v>4603</v>
          </cell>
          <cell r="I818" t="str">
            <v>29/04/2019 16:13</v>
          </cell>
          <cell r="J818" t="str">
            <v>500159</v>
          </cell>
          <cell r="K818" t="str">
            <v>PITSS</v>
          </cell>
          <cell r="L818" t="str">
            <v>ASP</v>
          </cell>
          <cell r="M818" t="str">
            <v>HONEYWELL AUTOMOTIVE DE MEXICO S DE RL DE CV</v>
          </cell>
          <cell r="N818" t="str">
            <v>CRISTOBAL COLON 11364</v>
          </cell>
          <cell r="O818" t="str">
            <v>CHIHUAHUA-CHIH</v>
          </cell>
          <cell r="P818">
            <v>0</v>
          </cell>
          <cell r="Q818" t="str">
            <v>INTERIOR</v>
          </cell>
          <cell r="R818" t="str">
            <v xml:space="preserve">  </v>
          </cell>
          <cell r="S818" t="str">
            <v>&gt;60</v>
          </cell>
          <cell r="T818" t="str">
            <v>Entry Mono Printers</v>
          </cell>
          <cell r="U818" t="str">
            <v>A4</v>
          </cell>
          <cell r="V818" t="str">
            <v>Ciudad principal</v>
          </cell>
          <cell r="W818" t="str">
            <v>1-&gt;60</v>
          </cell>
          <cell r="X818">
            <v>1</v>
          </cell>
          <cell r="Y818">
            <v>715.00000000000011</v>
          </cell>
          <cell r="Z818">
            <v>0</v>
          </cell>
          <cell r="AA818">
            <v>5</v>
          </cell>
          <cell r="AB818">
            <v>5</v>
          </cell>
          <cell r="AC818">
            <v>1</v>
          </cell>
          <cell r="AD818">
            <v>0</v>
          </cell>
          <cell r="AE818">
            <v>0</v>
          </cell>
          <cell r="AF818">
            <v>43584</v>
          </cell>
          <cell r="AG818">
            <v>43585</v>
          </cell>
          <cell r="AH818">
            <v>1</v>
          </cell>
          <cell r="AI818" t="str">
            <v>0-1 día</v>
          </cell>
          <cell r="AJ818">
            <v>0</v>
          </cell>
          <cell r="AK818">
            <v>0</v>
          </cell>
          <cell r="AL818">
            <v>0</v>
          </cell>
          <cell r="AM818">
            <v>715.00000000000011</v>
          </cell>
          <cell r="AN818">
            <v>715</v>
          </cell>
          <cell r="AO818">
            <v>1</v>
          </cell>
        </row>
        <row r="819">
          <cell r="B819" t="str">
            <v>0X763709652</v>
          </cell>
          <cell r="C819" t="str">
            <v>0X76370965</v>
          </cell>
          <cell r="D819" t="str">
            <v>ABR-19</v>
          </cell>
          <cell r="E819">
            <v>1</v>
          </cell>
          <cell r="F819" t="str">
            <v>2028035</v>
          </cell>
          <cell r="G819" t="str">
            <v>SR MANTENIMIENTO CORRECTIVO</v>
          </cell>
          <cell r="H819" t="str">
            <v>5945</v>
          </cell>
          <cell r="I819" t="str">
            <v>22/04/2019 15:58</v>
          </cell>
          <cell r="J819" t="str">
            <v>500158</v>
          </cell>
          <cell r="K819" t="str">
            <v>PITSS</v>
          </cell>
          <cell r="L819" t="str">
            <v>ASP</v>
          </cell>
          <cell r="M819" t="str">
            <v>DELPHI AUTOMOTIVE SYSTEMS S DE RL DE CV</v>
          </cell>
          <cell r="N819" t="str">
            <v>AV DE LAS INDUSTRIAS S/N</v>
          </cell>
          <cell r="O819" t="str">
            <v>Ciudad Juarez-CHIH</v>
          </cell>
          <cell r="P819">
            <v>0</v>
          </cell>
          <cell r="Q819" t="str">
            <v>INTERIOR</v>
          </cell>
          <cell r="R819">
            <v>10</v>
          </cell>
          <cell r="S819" t="str">
            <v>Entre 7 y 15</v>
          </cell>
          <cell r="T819" t="str">
            <v>Office Digital</v>
          </cell>
          <cell r="U819" t="str">
            <v>A3</v>
          </cell>
          <cell r="V819" t="str">
            <v>Ciudad principal</v>
          </cell>
          <cell r="W819" t="str">
            <v>2-Entre 7 y 15</v>
          </cell>
          <cell r="X819">
            <v>0.6</v>
          </cell>
          <cell r="Y819">
            <v>819</v>
          </cell>
          <cell r="Z819">
            <v>1</v>
          </cell>
          <cell r="AA819">
            <v>1.53</v>
          </cell>
          <cell r="AB819">
            <v>5</v>
          </cell>
          <cell r="AC819">
            <v>0.30599999999999999</v>
          </cell>
          <cell r="AD819">
            <v>0</v>
          </cell>
          <cell r="AE819">
            <v>0</v>
          </cell>
          <cell r="AF819">
            <v>43579</v>
          </cell>
          <cell r="AG819">
            <v>43585</v>
          </cell>
          <cell r="AH819">
            <v>4</v>
          </cell>
          <cell r="AI819" t="str">
            <v>4-5 días</v>
          </cell>
          <cell r="AJ819">
            <v>0.5</v>
          </cell>
          <cell r="AK819">
            <v>-682.5</v>
          </cell>
          <cell r="AL819">
            <v>0</v>
          </cell>
          <cell r="AM819">
            <v>136.5</v>
          </cell>
          <cell r="AN819">
            <v>1501.5</v>
          </cell>
          <cell r="AO819">
            <v>2</v>
          </cell>
        </row>
        <row r="820">
          <cell r="B820" t="str">
            <v>0A4T0219311</v>
          </cell>
          <cell r="C820" t="str">
            <v>0A4T021931</v>
          </cell>
          <cell r="D820" t="str">
            <v>ABR-19</v>
          </cell>
          <cell r="E820">
            <v>1</v>
          </cell>
          <cell r="F820" t="str">
            <v>2029895</v>
          </cell>
          <cell r="G820" t="str">
            <v>SR MANTENIMIENTO CORRECTIVO</v>
          </cell>
          <cell r="H820" t="str">
            <v>3610</v>
          </cell>
          <cell r="I820" t="str">
            <v>25/04/2019 17:41</v>
          </cell>
          <cell r="J820" t="str">
            <v>500155</v>
          </cell>
          <cell r="K820" t="str">
            <v>PITSS</v>
          </cell>
          <cell r="L820" t="str">
            <v>ASP</v>
          </cell>
          <cell r="M820" t="str">
            <v>HONEYWELL AUTOMOTIVE DE MEXICO S DE RL DE CV</v>
          </cell>
          <cell r="N820" t="str">
            <v>CALLE DE LOS CEDROS 1681</v>
          </cell>
          <cell r="O820" t="str">
            <v>CIUDAD JUAREZ-CHIH</v>
          </cell>
          <cell r="P820">
            <v>0</v>
          </cell>
          <cell r="Q820" t="str">
            <v>INTERIOR</v>
          </cell>
          <cell r="R820">
            <v>84</v>
          </cell>
          <cell r="S820" t="str">
            <v>&gt;60</v>
          </cell>
          <cell r="T820" t="str">
            <v>Entry Mono Printers</v>
          </cell>
          <cell r="U820" t="str">
            <v>A4</v>
          </cell>
          <cell r="V820" t="str">
            <v>Ciudad principal</v>
          </cell>
          <cell r="W820" t="str">
            <v>1-&gt;60</v>
          </cell>
          <cell r="X820">
            <v>1.05</v>
          </cell>
          <cell r="Y820">
            <v>750.75000000000011</v>
          </cell>
          <cell r="Z820">
            <v>1</v>
          </cell>
          <cell r="AA820">
            <v>0</v>
          </cell>
          <cell r="AB820">
            <v>5</v>
          </cell>
          <cell r="AC820">
            <v>0</v>
          </cell>
          <cell r="AD820">
            <v>0</v>
          </cell>
          <cell r="AE820">
            <v>0</v>
          </cell>
          <cell r="AF820">
            <v>43585</v>
          </cell>
          <cell r="AG820">
            <v>43585</v>
          </cell>
          <cell r="AH820">
            <v>0</v>
          </cell>
          <cell r="AI820" t="str">
            <v>0-1 día</v>
          </cell>
          <cell r="AJ820">
            <v>0</v>
          </cell>
          <cell r="AK820">
            <v>0</v>
          </cell>
          <cell r="AL820">
            <v>0</v>
          </cell>
          <cell r="AM820">
            <v>750.75000000000011</v>
          </cell>
          <cell r="AN820">
            <v>750.75</v>
          </cell>
          <cell r="AO820">
            <v>1</v>
          </cell>
        </row>
        <row r="821">
          <cell r="B821" t="str">
            <v>0T4B0037001</v>
          </cell>
          <cell r="C821" t="str">
            <v>0T4B003700</v>
          </cell>
          <cell r="D821" t="str">
            <v>ABR-19</v>
          </cell>
          <cell r="E821">
            <v>1</v>
          </cell>
          <cell r="F821" t="str">
            <v>2029799</v>
          </cell>
          <cell r="G821" t="str">
            <v>SR MANTENIMIENTO CORRECTIVO</v>
          </cell>
          <cell r="H821" t="str">
            <v>8880</v>
          </cell>
          <cell r="I821" t="str">
            <v>25/04/2019 14:29</v>
          </cell>
          <cell r="J821" t="str">
            <v>800027</v>
          </cell>
          <cell r="K821" t="str">
            <v>PITSS</v>
          </cell>
          <cell r="L821" t="str">
            <v>ASP</v>
          </cell>
          <cell r="M821" t="str">
            <v>FLEXTRONICS INTEGRATED SERVICES MEX S DE RL DE CV</v>
          </cell>
          <cell r="N821" t="str">
            <v>CARRETERA BASE AEREA No 5850 INT 4</v>
          </cell>
          <cell r="O821" t="str">
            <v>Zapopan-JAL</v>
          </cell>
          <cell r="P821">
            <v>0</v>
          </cell>
          <cell r="Q821" t="str">
            <v>INTERIOR</v>
          </cell>
          <cell r="R821">
            <v>2702</v>
          </cell>
          <cell r="S821" t="str">
            <v>&gt;60</v>
          </cell>
          <cell r="T821" t="str">
            <v>Color Solid Ink Printers</v>
          </cell>
          <cell r="U821" t="str">
            <v>A4</v>
          </cell>
          <cell r="V821" t="str">
            <v>Ciudad principal</v>
          </cell>
          <cell r="W821" t="str">
            <v>1-&gt;60</v>
          </cell>
          <cell r="X821">
            <v>1.05</v>
          </cell>
          <cell r="Y821">
            <v>750.75000000000011</v>
          </cell>
          <cell r="Z821">
            <v>1</v>
          </cell>
          <cell r="AA821">
            <v>1.25</v>
          </cell>
          <cell r="AB821">
            <v>5</v>
          </cell>
          <cell r="AC821">
            <v>0.25</v>
          </cell>
          <cell r="AD821">
            <v>0</v>
          </cell>
          <cell r="AE821">
            <v>0</v>
          </cell>
          <cell r="AF821">
            <v>43585</v>
          </cell>
          <cell r="AG821">
            <v>43585</v>
          </cell>
          <cell r="AH821">
            <v>0</v>
          </cell>
          <cell r="AI821" t="str">
            <v>0-1 día</v>
          </cell>
          <cell r="AJ821">
            <v>0</v>
          </cell>
          <cell r="AK821">
            <v>0</v>
          </cell>
          <cell r="AL821">
            <v>0</v>
          </cell>
          <cell r="AM821">
            <v>750.75000000000011</v>
          </cell>
          <cell r="AN821">
            <v>0</v>
          </cell>
          <cell r="AO821">
            <v>1</v>
          </cell>
        </row>
        <row r="822">
          <cell r="B822" t="str">
            <v>0EX92934832</v>
          </cell>
          <cell r="C822" t="str">
            <v>0EX9293483</v>
          </cell>
          <cell r="D822" t="str">
            <v>ABR-19</v>
          </cell>
          <cell r="E822">
            <v>1</v>
          </cell>
          <cell r="F822" t="str">
            <v>2031427</v>
          </cell>
          <cell r="G822" t="str">
            <v>SR MANTENIMIENTO CORRECTIVO</v>
          </cell>
          <cell r="H822" t="str">
            <v>5866</v>
          </cell>
          <cell r="I822" t="str">
            <v>29/04/2019 14:53</v>
          </cell>
          <cell r="J822" t="str">
            <v>800197</v>
          </cell>
          <cell r="K822" t="str">
            <v>PITSS</v>
          </cell>
          <cell r="L822" t="str">
            <v>ASP</v>
          </cell>
          <cell r="M822" t="str">
            <v>OPERADORA OMX SA DE CV</v>
          </cell>
          <cell r="N822" t="str">
            <v>AV VENUSTIANO CARRANZA 2301</v>
          </cell>
          <cell r="O822" t="str">
            <v>SAN LUIS POTOSI-SLP</v>
          </cell>
          <cell r="P822">
            <v>0</v>
          </cell>
          <cell r="Q822" t="str">
            <v>INTERIOR</v>
          </cell>
          <cell r="R822">
            <v>19</v>
          </cell>
          <cell r="S822" t="str">
            <v>Entre 16 y 30</v>
          </cell>
          <cell r="T822" t="str">
            <v>Departmental Digital</v>
          </cell>
          <cell r="U822" t="str">
            <v>A3</v>
          </cell>
          <cell r="V822" t="str">
            <v>Ciudad principal</v>
          </cell>
          <cell r="W822" t="str">
            <v>2-Entre 16 y 30</v>
          </cell>
          <cell r="X822">
            <v>0.8</v>
          </cell>
          <cell r="Y822">
            <v>1092</v>
          </cell>
          <cell r="Z822">
            <v>1</v>
          </cell>
          <cell r="AA822">
            <v>3.05</v>
          </cell>
          <cell r="AB822">
            <v>5</v>
          </cell>
          <cell r="AC822">
            <v>0.61</v>
          </cell>
          <cell r="AD822">
            <v>0</v>
          </cell>
          <cell r="AE822">
            <v>0</v>
          </cell>
          <cell r="AF822">
            <v>43585</v>
          </cell>
          <cell r="AG822">
            <v>43585</v>
          </cell>
          <cell r="AH822">
            <v>0</v>
          </cell>
          <cell r="AI822" t="str">
            <v>0-1 día</v>
          </cell>
          <cell r="AJ822">
            <v>0</v>
          </cell>
          <cell r="AK822">
            <v>0</v>
          </cell>
          <cell r="AL822">
            <v>0</v>
          </cell>
          <cell r="AM822">
            <v>1092</v>
          </cell>
          <cell r="AN822">
            <v>819</v>
          </cell>
          <cell r="AO822">
            <v>2</v>
          </cell>
        </row>
        <row r="823">
          <cell r="B823" t="str">
            <v>0EX92935154</v>
          </cell>
          <cell r="C823" t="str">
            <v>0EX9293515</v>
          </cell>
          <cell r="D823" t="str">
            <v>ABR-19</v>
          </cell>
          <cell r="E823">
            <v>1</v>
          </cell>
          <cell r="F823" t="str">
            <v>2030085</v>
          </cell>
          <cell r="G823" t="str">
            <v>SR MANTENIMIENTO CORRECTIVO</v>
          </cell>
          <cell r="H823" t="str">
            <v>5866</v>
          </cell>
          <cell r="I823" t="str">
            <v>26/04/2019 10:03</v>
          </cell>
          <cell r="J823" t="str">
            <v>800113</v>
          </cell>
          <cell r="K823" t="str">
            <v>PITSS</v>
          </cell>
          <cell r="L823" t="str">
            <v>ASP</v>
          </cell>
          <cell r="M823" t="str">
            <v>OPERADORA OMX SA DE CV</v>
          </cell>
          <cell r="N823" t="str">
            <v>AV PATRIA 1612 MZ 1 LT 30 Y 30A</v>
          </cell>
          <cell r="O823" t="str">
            <v>ZAPOPAN-JAL</v>
          </cell>
          <cell r="P823">
            <v>0</v>
          </cell>
          <cell r="Q823" t="str">
            <v>INTERIOR</v>
          </cell>
          <cell r="R823">
            <v>10</v>
          </cell>
          <cell r="S823" t="str">
            <v>Entre 7 y 15</v>
          </cell>
          <cell r="T823" t="str">
            <v>Departmental Digital</v>
          </cell>
          <cell r="U823" t="str">
            <v>A3</v>
          </cell>
          <cell r="V823" t="str">
            <v>Ciudad principal</v>
          </cell>
          <cell r="W823" t="str">
            <v>2-Entre 7 y 15</v>
          </cell>
          <cell r="X823">
            <v>0.6</v>
          </cell>
          <cell r="Y823">
            <v>819</v>
          </cell>
          <cell r="Z823">
            <v>1</v>
          </cell>
          <cell r="AA823">
            <v>1.5</v>
          </cell>
          <cell r="AB823">
            <v>5</v>
          </cell>
          <cell r="AC823">
            <v>0.3</v>
          </cell>
          <cell r="AD823">
            <v>0</v>
          </cell>
          <cell r="AE823">
            <v>0</v>
          </cell>
          <cell r="AF823">
            <v>43585</v>
          </cell>
          <cell r="AG823">
            <v>43585</v>
          </cell>
          <cell r="AH823">
            <v>0</v>
          </cell>
          <cell r="AI823" t="str">
            <v>0-1 día</v>
          </cell>
          <cell r="AJ823">
            <v>0</v>
          </cell>
          <cell r="AK823">
            <v>0</v>
          </cell>
          <cell r="AL823">
            <v>0</v>
          </cell>
          <cell r="AM823">
            <v>819</v>
          </cell>
          <cell r="AN823">
            <v>1365</v>
          </cell>
          <cell r="AO823">
            <v>4</v>
          </cell>
        </row>
        <row r="824">
          <cell r="B824" t="str">
            <v>0X760926391</v>
          </cell>
          <cell r="C824" t="str">
            <v>0X76092639</v>
          </cell>
          <cell r="D824" t="str">
            <v>ABR-19</v>
          </cell>
          <cell r="E824">
            <v>1</v>
          </cell>
          <cell r="F824" t="str">
            <v>2026313</v>
          </cell>
          <cell r="G824" t="str">
            <v>SR MANTENIMIENTO CORRECTIVO</v>
          </cell>
          <cell r="H824" t="str">
            <v>5955</v>
          </cell>
          <cell r="I824" t="str">
            <v>17/04/2019 13:18</v>
          </cell>
          <cell r="J824" t="str">
            <v>800200</v>
          </cell>
          <cell r="K824" t="str">
            <v>PITSS</v>
          </cell>
          <cell r="L824" t="str">
            <v>ASP</v>
          </cell>
          <cell r="M824" t="str">
            <v>DHL EXPRESS MEXICO SA DE CV</v>
          </cell>
          <cell r="N824" t="str">
            <v>CARR GUADALAJARA -CHAPALA KM 17.5</v>
          </cell>
          <cell r="O824" t="str">
            <v>TLAJOMULCO DE ZU&amp;IGA</v>
          </cell>
          <cell r="P824">
            <v>0</v>
          </cell>
          <cell r="Q824" t="str">
            <v>INTERIOR</v>
          </cell>
          <cell r="R824">
            <v>491</v>
          </cell>
          <cell r="S824" t="str">
            <v>&gt;60</v>
          </cell>
          <cell r="T824" t="str">
            <v>Departmental Digital</v>
          </cell>
          <cell r="U824" t="str">
            <v>A3</v>
          </cell>
          <cell r="V824" t="str">
            <v>Ciudad principal</v>
          </cell>
          <cell r="W824" t="str">
            <v>2-&gt;60</v>
          </cell>
          <cell r="X824">
            <v>1.1000000000000001</v>
          </cell>
          <cell r="Y824">
            <v>1501.5000000000002</v>
          </cell>
          <cell r="Z824">
            <v>1</v>
          </cell>
          <cell r="AA824">
            <v>2.1800000000000002</v>
          </cell>
          <cell r="AB824">
            <v>5</v>
          </cell>
          <cell r="AC824">
            <v>0.43600000000000005</v>
          </cell>
          <cell r="AD824">
            <v>0</v>
          </cell>
          <cell r="AE824">
            <v>0</v>
          </cell>
          <cell r="AF824">
            <v>43585</v>
          </cell>
          <cell r="AG824">
            <v>43585</v>
          </cell>
          <cell r="AH824">
            <v>0</v>
          </cell>
          <cell r="AI824" t="str">
            <v>0-1 día</v>
          </cell>
          <cell r="AJ824">
            <v>0</v>
          </cell>
          <cell r="AK824">
            <v>0</v>
          </cell>
          <cell r="AL824">
            <v>0</v>
          </cell>
          <cell r="AM824">
            <v>1501.5000000000002</v>
          </cell>
          <cell r="AN824">
            <v>0</v>
          </cell>
          <cell r="AO824">
            <v>1</v>
          </cell>
        </row>
        <row r="825">
          <cell r="B825" t="str">
            <v>0A1H0213811</v>
          </cell>
          <cell r="C825" t="str">
            <v>0A1H021381</v>
          </cell>
          <cell r="D825" t="str">
            <v>ABR-19</v>
          </cell>
          <cell r="E825">
            <v>1</v>
          </cell>
          <cell r="F825" t="str">
            <v>2031603</v>
          </cell>
          <cell r="G825" t="str">
            <v>SR MANTENIMIENTO CORRECTIVO</v>
          </cell>
          <cell r="H825" t="str">
            <v>6705</v>
          </cell>
          <cell r="I825" t="str">
            <v>30/04/2019 08:17</v>
          </cell>
          <cell r="J825" t="str">
            <v>800147</v>
          </cell>
          <cell r="K825" t="str">
            <v>PITSS</v>
          </cell>
          <cell r="L825" t="str">
            <v>ASP</v>
          </cell>
          <cell r="M825" t="str">
            <v>OFFICE DEPOT DE MEXICO SA DE CV</v>
          </cell>
          <cell r="N825" t="str">
            <v>CALLE 5 DE MAYO No 208-A</v>
          </cell>
          <cell r="O825" t="str">
            <v>Leon-GTO</v>
          </cell>
          <cell r="P825">
            <v>0</v>
          </cell>
          <cell r="Q825" t="str">
            <v>INTERIOR</v>
          </cell>
          <cell r="R825">
            <v>298</v>
          </cell>
          <cell r="S825" t="str">
            <v>&gt;60</v>
          </cell>
          <cell r="T825" t="str">
            <v>WF Mono Systems and Legacy Color</v>
          </cell>
          <cell r="U825" t="str">
            <v>WF</v>
          </cell>
          <cell r="V825" t="str">
            <v>Ciudad principal</v>
          </cell>
          <cell r="W825" t="str">
            <v>3-&gt;60</v>
          </cell>
          <cell r="X825">
            <v>1.1499999999999999</v>
          </cell>
          <cell r="Y825">
            <v>1808.95</v>
          </cell>
          <cell r="Z825">
            <v>1</v>
          </cell>
          <cell r="AA825">
            <v>2.2000000000000002</v>
          </cell>
          <cell r="AB825">
            <v>4</v>
          </cell>
          <cell r="AC825">
            <v>0.55000000000000004</v>
          </cell>
          <cell r="AD825">
            <v>0</v>
          </cell>
          <cell r="AE825">
            <v>0</v>
          </cell>
          <cell r="AF825">
            <v>43585</v>
          </cell>
          <cell r="AG825">
            <v>43585</v>
          </cell>
          <cell r="AH825">
            <v>0</v>
          </cell>
          <cell r="AI825" t="str">
            <v>0-1 día</v>
          </cell>
          <cell r="AJ825">
            <v>0</v>
          </cell>
          <cell r="AK825">
            <v>0</v>
          </cell>
          <cell r="AL825">
            <v>0</v>
          </cell>
          <cell r="AM825">
            <v>1808.95</v>
          </cell>
          <cell r="AN825">
            <v>1808.95</v>
          </cell>
          <cell r="AO825">
            <v>1</v>
          </cell>
        </row>
        <row r="826">
          <cell r="B826" t="str">
            <v>5AV8035291</v>
          </cell>
          <cell r="C826" t="str">
            <v>5AV803529</v>
          </cell>
          <cell r="D826" t="str">
            <v>ABR-19</v>
          </cell>
          <cell r="E826">
            <v>1</v>
          </cell>
          <cell r="F826" t="str">
            <v>2031623</v>
          </cell>
          <cell r="G826" t="str">
            <v>SR INSTALACION DE EQUIPO</v>
          </cell>
          <cell r="H826" t="str">
            <v>6512</v>
          </cell>
          <cell r="I826" t="str">
            <v>30/04/2019 08:54</v>
          </cell>
          <cell r="J826" t="str">
            <v>500019</v>
          </cell>
          <cell r="K826" t="str">
            <v>PITSS</v>
          </cell>
          <cell r="L826" t="str">
            <v>ASP</v>
          </cell>
          <cell r="M826" t="str">
            <v>EXEL DEL NORTE SA PI DE CV</v>
          </cell>
          <cell r="N826" t="str">
            <v>PONIENTE 134 NUM 580 B</v>
          </cell>
          <cell r="O826" t="str">
            <v>AZCAPOTZALCO-CIUDAD</v>
          </cell>
          <cell r="P826">
            <v>0</v>
          </cell>
          <cell r="Q826" t="str">
            <v>INTERIOR</v>
          </cell>
          <cell r="R826" t="str">
            <v xml:space="preserve">  </v>
          </cell>
          <cell r="S826" t="str">
            <v>&gt;60</v>
          </cell>
          <cell r="T826" t="str">
            <v>A4 Color Laser MFPs</v>
          </cell>
          <cell r="U826" t="str">
            <v>A4</v>
          </cell>
          <cell r="V826" t="str">
            <v>Ciudad principal</v>
          </cell>
          <cell r="W826" t="str">
            <v>1-&gt;60</v>
          </cell>
          <cell r="X826">
            <v>1</v>
          </cell>
          <cell r="Y826">
            <v>1072.5000000000002</v>
          </cell>
          <cell r="Z826">
            <v>0</v>
          </cell>
          <cell r="AA826">
            <v>5</v>
          </cell>
          <cell r="AB826">
            <v>5</v>
          </cell>
          <cell r="AC826">
            <v>1</v>
          </cell>
          <cell r="AD826">
            <v>0</v>
          </cell>
          <cell r="AE826">
            <v>0</v>
          </cell>
          <cell r="AF826">
            <v>43585</v>
          </cell>
          <cell r="AG826">
            <v>43585</v>
          </cell>
          <cell r="AH826">
            <v>0</v>
          </cell>
          <cell r="AI826" t="str">
            <v>0-1 día</v>
          </cell>
          <cell r="AJ826">
            <v>0</v>
          </cell>
          <cell r="AK826">
            <v>0</v>
          </cell>
          <cell r="AL826">
            <v>0</v>
          </cell>
          <cell r="AM826">
            <v>1072.5000000000002</v>
          </cell>
          <cell r="AN826">
            <v>0</v>
          </cell>
          <cell r="AO826">
            <v>1</v>
          </cell>
        </row>
        <row r="827">
          <cell r="B827" t="str">
            <v>0D6X4634601</v>
          </cell>
          <cell r="C827" t="str">
            <v>0D6X463460</v>
          </cell>
          <cell r="D827" t="str">
            <v>ABR-19</v>
          </cell>
          <cell r="E827">
            <v>1</v>
          </cell>
          <cell r="F827" t="str">
            <v>2030181</v>
          </cell>
          <cell r="G827" t="str">
            <v>SR MANTENIMIENTO CORRECTIVO</v>
          </cell>
          <cell r="H827" t="str">
            <v>4624</v>
          </cell>
          <cell r="I827" t="str">
            <v>26/04/2019 12:05</v>
          </cell>
          <cell r="J827" t="str">
            <v>500155</v>
          </cell>
          <cell r="K827" t="str">
            <v>PITSS</v>
          </cell>
          <cell r="L827" t="str">
            <v>ASP</v>
          </cell>
          <cell r="M827" t="str">
            <v>HONEYWELL AUTOMOTIVE DE MEXICO S DE RL DE CV</v>
          </cell>
          <cell r="N827" t="str">
            <v>AV VALLE DEL CEDRO 1681</v>
          </cell>
          <cell r="O827" t="str">
            <v>CIUDAD JUAREZ-CHIH</v>
          </cell>
          <cell r="P827">
            <v>0</v>
          </cell>
          <cell r="Q827" t="str">
            <v>INTERIOR</v>
          </cell>
          <cell r="R827">
            <v>255</v>
          </cell>
          <cell r="S827" t="str">
            <v>&gt;60</v>
          </cell>
          <cell r="T827" t="str">
            <v>Entry Mono Printers</v>
          </cell>
          <cell r="U827" t="str">
            <v>A4</v>
          </cell>
          <cell r="V827" t="str">
            <v>Ciudad principal</v>
          </cell>
          <cell r="W827" t="str">
            <v>1-&gt;60</v>
          </cell>
          <cell r="X827">
            <v>1.05</v>
          </cell>
          <cell r="Y827">
            <v>750.75000000000011</v>
          </cell>
          <cell r="Z827">
            <v>1</v>
          </cell>
          <cell r="AA827">
            <v>0</v>
          </cell>
          <cell r="AB827">
            <v>5</v>
          </cell>
          <cell r="AC827">
            <v>0</v>
          </cell>
          <cell r="AD827">
            <v>0</v>
          </cell>
          <cell r="AE827">
            <v>0</v>
          </cell>
          <cell r="AF827">
            <v>43585</v>
          </cell>
          <cell r="AG827">
            <v>43585</v>
          </cell>
          <cell r="AH827">
            <v>0</v>
          </cell>
          <cell r="AI827" t="str">
            <v>0-1 día</v>
          </cell>
          <cell r="AJ827">
            <v>0</v>
          </cell>
          <cell r="AK827">
            <v>0</v>
          </cell>
          <cell r="AL827">
            <v>0</v>
          </cell>
          <cell r="AM827">
            <v>750.75000000000011</v>
          </cell>
          <cell r="AN827">
            <v>750.75</v>
          </cell>
          <cell r="AO827">
            <v>1</v>
          </cell>
        </row>
        <row r="828">
          <cell r="B828" t="str">
            <v>03AG8738881</v>
          </cell>
          <cell r="C828" t="str">
            <v>03AG873888</v>
          </cell>
          <cell r="D828" t="str">
            <v>ABR-19</v>
          </cell>
          <cell r="E828">
            <v>1</v>
          </cell>
          <cell r="F828" t="str">
            <v>2031611</v>
          </cell>
          <cell r="G828" t="str">
            <v>SR MANTENIMIENTO CORRECTIVO</v>
          </cell>
          <cell r="H828" t="str">
            <v>8075</v>
          </cell>
          <cell r="I828" t="str">
            <v>30/04/2019 08:34</v>
          </cell>
          <cell r="J828" t="str">
            <v>500028</v>
          </cell>
          <cell r="K828" t="str">
            <v>PITSS</v>
          </cell>
          <cell r="L828" t="str">
            <v>ASP</v>
          </cell>
          <cell r="M828" t="str">
            <v>OPERADORA OMX SA DE CV</v>
          </cell>
          <cell r="N828" t="str">
            <v>AV JOSE ELEUTERIO GONZALEZ No 315 INT 7C</v>
          </cell>
          <cell r="O828" t="str">
            <v>Monterrey-NL</v>
          </cell>
          <cell r="P828">
            <v>0</v>
          </cell>
          <cell r="Q828" t="str">
            <v>INTERIOR</v>
          </cell>
          <cell r="R828">
            <v>89</v>
          </cell>
          <cell r="S828" t="str">
            <v>&gt;60</v>
          </cell>
          <cell r="T828" t="str">
            <v>Departmental Digital</v>
          </cell>
          <cell r="U828" t="str">
            <v>A3</v>
          </cell>
          <cell r="V828" t="str">
            <v>Ciudad principal</v>
          </cell>
          <cell r="W828" t="str">
            <v>2-&gt;60</v>
          </cell>
          <cell r="X828">
            <v>1.1000000000000001</v>
          </cell>
          <cell r="Y828">
            <v>1501.5000000000002</v>
          </cell>
          <cell r="Z828">
            <v>1</v>
          </cell>
          <cell r="AA828">
            <v>1.43</v>
          </cell>
          <cell r="AB828">
            <v>5</v>
          </cell>
          <cell r="AC828">
            <v>0.28599999999999998</v>
          </cell>
          <cell r="AD828">
            <v>0</v>
          </cell>
          <cell r="AE828">
            <v>0</v>
          </cell>
          <cell r="AF828">
            <v>43585</v>
          </cell>
          <cell r="AG828">
            <v>43585</v>
          </cell>
          <cell r="AH828">
            <v>0</v>
          </cell>
          <cell r="AI828" t="str">
            <v>0-1 día</v>
          </cell>
          <cell r="AJ828">
            <v>0</v>
          </cell>
          <cell r="AK828">
            <v>0</v>
          </cell>
          <cell r="AL828">
            <v>0</v>
          </cell>
          <cell r="AM828">
            <v>1501.5000000000002</v>
          </cell>
          <cell r="AN828">
            <v>1501.5</v>
          </cell>
          <cell r="AO828">
            <v>1</v>
          </cell>
        </row>
        <row r="829">
          <cell r="B829" t="str">
            <v>03AG8735454</v>
          </cell>
          <cell r="C829" t="str">
            <v>03AG873545</v>
          </cell>
          <cell r="D829" t="str">
            <v>ABR-19</v>
          </cell>
          <cell r="E829">
            <v>1</v>
          </cell>
          <cell r="F829" t="str">
            <v>2031719</v>
          </cell>
          <cell r="G829" t="str">
            <v>SR MANTENIMIENTO CORRECTIVO</v>
          </cell>
          <cell r="H829" t="str">
            <v>8075</v>
          </cell>
          <cell r="I829" t="str">
            <v>30/04/2019 10:28</v>
          </cell>
          <cell r="J829" t="str">
            <v>800186</v>
          </cell>
          <cell r="K829" t="str">
            <v>PITSS</v>
          </cell>
          <cell r="L829" t="str">
            <v>ASP</v>
          </cell>
          <cell r="M829" t="str">
            <v>OPERADORA OMX SA DE CV</v>
          </cell>
          <cell r="N829" t="str">
            <v>AV CONSTITUYENTES 152 PTE</v>
          </cell>
          <cell r="O829" t="str">
            <v>QUERETARO-QRO</v>
          </cell>
          <cell r="P829">
            <v>0</v>
          </cell>
          <cell r="Q829" t="str">
            <v>INTERIOR</v>
          </cell>
          <cell r="R829">
            <v>4</v>
          </cell>
          <cell r="S829" t="str">
            <v>Entre 3 y 6</v>
          </cell>
          <cell r="T829" t="str">
            <v>Departmental Digital</v>
          </cell>
          <cell r="U829" t="str">
            <v>A3</v>
          </cell>
          <cell r="V829" t="str">
            <v>Ciudad principal</v>
          </cell>
          <cell r="W829" t="str">
            <v>2-Entre 3 y 6</v>
          </cell>
          <cell r="X829">
            <v>0</v>
          </cell>
          <cell r="Y829">
            <v>0</v>
          </cell>
          <cell r="Z829">
            <v>1</v>
          </cell>
          <cell r="AA829">
            <v>1.5</v>
          </cell>
          <cell r="AB829">
            <v>5</v>
          </cell>
          <cell r="AC829">
            <v>0.3</v>
          </cell>
          <cell r="AD829">
            <v>0</v>
          </cell>
          <cell r="AE829">
            <v>0</v>
          </cell>
          <cell r="AF829">
            <v>43585</v>
          </cell>
          <cell r="AG829">
            <v>43585</v>
          </cell>
          <cell r="AH829">
            <v>0</v>
          </cell>
          <cell r="AI829" t="str">
            <v>0-1 día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1501.5</v>
          </cell>
          <cell r="AO829">
            <v>4</v>
          </cell>
        </row>
        <row r="830">
          <cell r="B830" t="str">
            <v>0X767058392</v>
          </cell>
          <cell r="C830" t="str">
            <v>0X76705839</v>
          </cell>
          <cell r="D830" t="str">
            <v>ABR-19</v>
          </cell>
          <cell r="E830">
            <v>1</v>
          </cell>
          <cell r="F830" t="str">
            <v>2031613</v>
          </cell>
          <cell r="G830" t="str">
            <v>SR MANTENIMIENTO CORRECTIVO</v>
          </cell>
          <cell r="H830" t="str">
            <v>5945</v>
          </cell>
          <cell r="I830" t="str">
            <v>30/04/2019 08:38</v>
          </cell>
          <cell r="J830" t="str">
            <v>500156</v>
          </cell>
          <cell r="K830" t="str">
            <v>PITSS</v>
          </cell>
          <cell r="L830" t="str">
            <v>ASP</v>
          </cell>
          <cell r="M830" t="str">
            <v>HONEYWELL AUTOMOTIVE DE MEXICO S DE RL DE CV</v>
          </cell>
          <cell r="N830" t="str">
            <v>AV FUENTES DEL SUR No 7070</v>
          </cell>
          <cell r="O830" t="str">
            <v>Ciudad Juarez-CHIH</v>
          </cell>
          <cell r="P830">
            <v>0</v>
          </cell>
          <cell r="Q830" t="str">
            <v>INTERIOR</v>
          </cell>
          <cell r="R830">
            <v>19</v>
          </cell>
          <cell r="S830" t="str">
            <v>Entre 16 y 30</v>
          </cell>
          <cell r="T830" t="str">
            <v>Office Digital</v>
          </cell>
          <cell r="U830" t="str">
            <v>A3</v>
          </cell>
          <cell r="V830" t="str">
            <v>Ciudad principal</v>
          </cell>
          <cell r="W830" t="str">
            <v>2-Entre 16 y 30</v>
          </cell>
          <cell r="X830">
            <v>0.8</v>
          </cell>
          <cell r="Y830">
            <v>1092</v>
          </cell>
          <cell r="Z830">
            <v>1</v>
          </cell>
          <cell r="AA830">
            <v>0.87</v>
          </cell>
          <cell r="AB830">
            <v>5</v>
          </cell>
          <cell r="AC830">
            <v>0.17399999999999999</v>
          </cell>
          <cell r="AD830">
            <v>0</v>
          </cell>
          <cell r="AE830">
            <v>0</v>
          </cell>
          <cell r="AF830">
            <v>43585</v>
          </cell>
          <cell r="AG830">
            <v>43585</v>
          </cell>
          <cell r="AH830">
            <v>0</v>
          </cell>
          <cell r="AI830" t="str">
            <v>0-1 día</v>
          </cell>
          <cell r="AJ830">
            <v>0</v>
          </cell>
          <cell r="AK830">
            <v>0</v>
          </cell>
          <cell r="AL830">
            <v>0</v>
          </cell>
          <cell r="AM830">
            <v>1092</v>
          </cell>
          <cell r="AN830">
            <v>1501.5</v>
          </cell>
          <cell r="AO830">
            <v>2</v>
          </cell>
        </row>
        <row r="831">
          <cell r="B831" t="str">
            <v>0BB15641312</v>
          </cell>
          <cell r="C831" t="str">
            <v>0BB1564131</v>
          </cell>
          <cell r="D831" t="str">
            <v>ABR-19</v>
          </cell>
          <cell r="E831">
            <v>1</v>
          </cell>
          <cell r="F831" t="str">
            <v>2031515</v>
          </cell>
          <cell r="G831" t="str">
            <v>SR MANTENIMIENTO CORRECTIVO</v>
          </cell>
          <cell r="H831" t="str">
            <v>3636</v>
          </cell>
          <cell r="I831" t="str">
            <v>29/04/2019 16:53</v>
          </cell>
          <cell r="J831" t="str">
            <v>800146</v>
          </cell>
          <cell r="K831" t="str">
            <v>PITSS</v>
          </cell>
          <cell r="L831" t="str">
            <v>ASP</v>
          </cell>
          <cell r="M831" t="str">
            <v>RADIOMOVIL DIPSA SA DE CV</v>
          </cell>
          <cell r="N831" t="str">
            <v>BLVD URIANGATO 240</v>
          </cell>
          <cell r="O831" t="str">
            <v>URIANGATO-GTO</v>
          </cell>
          <cell r="P831">
            <v>0</v>
          </cell>
          <cell r="Q831" t="str">
            <v>INTERIOR</v>
          </cell>
          <cell r="R831">
            <v>7</v>
          </cell>
          <cell r="S831" t="str">
            <v>Entre 7 y 15</v>
          </cell>
          <cell r="T831" t="str">
            <v>A4 Mono MFPs</v>
          </cell>
          <cell r="U831" t="str">
            <v>A4</v>
          </cell>
          <cell r="V831" t="str">
            <v>Ciudad principal</v>
          </cell>
          <cell r="W831" t="str">
            <v>1-Entre 7 y 15</v>
          </cell>
          <cell r="X831">
            <v>0</v>
          </cell>
          <cell r="Y831">
            <v>0</v>
          </cell>
          <cell r="Z831">
            <v>1</v>
          </cell>
          <cell r="AA831">
            <v>2.62</v>
          </cell>
          <cell r="AB831">
            <v>5</v>
          </cell>
          <cell r="AC831">
            <v>0.52400000000000002</v>
          </cell>
          <cell r="AD831">
            <v>0</v>
          </cell>
          <cell r="AE831">
            <v>0</v>
          </cell>
          <cell r="AF831">
            <v>43585</v>
          </cell>
          <cell r="AG831">
            <v>43585</v>
          </cell>
          <cell r="AH831">
            <v>0</v>
          </cell>
          <cell r="AI831" t="str">
            <v>0-1 día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750.75</v>
          </cell>
          <cell r="AO831">
            <v>2</v>
          </cell>
        </row>
        <row r="832">
          <cell r="B832" t="str">
            <v>0LA62966421</v>
          </cell>
          <cell r="C832" t="str">
            <v>0LA6296642</v>
          </cell>
          <cell r="D832" t="str">
            <v>ABR-19</v>
          </cell>
          <cell r="E832">
            <v>1</v>
          </cell>
          <cell r="F832" t="str">
            <v>2031545</v>
          </cell>
          <cell r="G832" t="str">
            <v>SR MANTENIMIENTO CORRECTIVO</v>
          </cell>
          <cell r="H832" t="str">
            <v>3326</v>
          </cell>
          <cell r="I832" t="str">
            <v>29/04/2019 18:13</v>
          </cell>
          <cell r="J832" t="str">
            <v>500071</v>
          </cell>
          <cell r="K832" t="str">
            <v>PITSS</v>
          </cell>
          <cell r="L832" t="str">
            <v>ASP</v>
          </cell>
          <cell r="M832" t="str">
            <v>TELEFONOS DE MEXICO SA B DE CV</v>
          </cell>
          <cell r="N832" t="str">
            <v>CHIHUAHUA S/N ENTRE TLAXCALA Y DURANGO</v>
          </cell>
          <cell r="O832" t="str">
            <v>REYNOSA-TAM</v>
          </cell>
          <cell r="P832">
            <v>0</v>
          </cell>
          <cell r="Q832" t="str">
            <v>INTERIOR</v>
          </cell>
          <cell r="R832">
            <v>104</v>
          </cell>
          <cell r="S832" t="str">
            <v>&gt;60</v>
          </cell>
          <cell r="T832" t="str">
            <v>A4 Mono MFPs</v>
          </cell>
          <cell r="U832" t="str">
            <v>A4</v>
          </cell>
          <cell r="V832" t="str">
            <v>Ciudad principal</v>
          </cell>
          <cell r="W832" t="str">
            <v>1-&gt;60</v>
          </cell>
          <cell r="X832">
            <v>1.05</v>
          </cell>
          <cell r="Y832">
            <v>750.75000000000011</v>
          </cell>
          <cell r="Z832">
            <v>1</v>
          </cell>
          <cell r="AA832">
            <v>2.92</v>
          </cell>
          <cell r="AB832">
            <v>5</v>
          </cell>
          <cell r="AC832">
            <v>0.58399999999999996</v>
          </cell>
          <cell r="AD832">
            <v>0</v>
          </cell>
          <cell r="AE832">
            <v>0</v>
          </cell>
          <cell r="AF832">
            <v>43585</v>
          </cell>
          <cell r="AG832">
            <v>43585</v>
          </cell>
          <cell r="AH832">
            <v>0</v>
          </cell>
          <cell r="AI832" t="str">
            <v>0-1 día</v>
          </cell>
          <cell r="AJ832">
            <v>0</v>
          </cell>
          <cell r="AK832">
            <v>0</v>
          </cell>
          <cell r="AL832">
            <v>0</v>
          </cell>
          <cell r="AM832">
            <v>750.75000000000011</v>
          </cell>
          <cell r="AN832">
            <v>750.75</v>
          </cell>
          <cell r="AO832">
            <v>1</v>
          </cell>
        </row>
        <row r="833">
          <cell r="B833" t="str">
            <v>9HB9143541</v>
          </cell>
          <cell r="C833" t="str">
            <v>9HB914354</v>
          </cell>
          <cell r="D833" t="str">
            <v>ABR-19</v>
          </cell>
          <cell r="E833">
            <v>1</v>
          </cell>
          <cell r="F833" t="str">
            <v>2031475</v>
          </cell>
          <cell r="G833" t="str">
            <v>SR MANTENIMIENTO CORRECTIVO</v>
          </cell>
          <cell r="H833" t="str">
            <v>4002</v>
          </cell>
          <cell r="I833" t="str">
            <v>29/04/2019 15:51</v>
          </cell>
          <cell r="J833" t="str">
            <v>500094</v>
          </cell>
          <cell r="K833" t="str">
            <v>PITSS</v>
          </cell>
          <cell r="L833" t="str">
            <v>ASP</v>
          </cell>
          <cell r="M833" t="str">
            <v>IMPULSORA INDUSTRIAL MONTERREY SA</v>
          </cell>
          <cell r="N833" t="str">
            <v>AV DE LA INDUSTRIA No 14800 - A</v>
          </cell>
          <cell r="O833" t="str">
            <v>Tampico-TAM</v>
          </cell>
          <cell r="P833">
            <v>0</v>
          </cell>
          <cell r="Q833" t="str">
            <v>INTERIOR</v>
          </cell>
          <cell r="R833">
            <v>2706</v>
          </cell>
          <cell r="S833" t="str">
            <v>&gt;60</v>
          </cell>
          <cell r="T833" t="str">
            <v>A4 Mono MFPs</v>
          </cell>
          <cell r="U833" t="str">
            <v>A4</v>
          </cell>
          <cell r="V833" t="str">
            <v>Ciudad principal</v>
          </cell>
          <cell r="W833" t="str">
            <v>1-&gt;60</v>
          </cell>
          <cell r="X833">
            <v>1.05</v>
          </cell>
          <cell r="Y833">
            <v>750.75000000000011</v>
          </cell>
          <cell r="Z833">
            <v>1</v>
          </cell>
          <cell r="AA833">
            <v>1.65</v>
          </cell>
          <cell r="AB833">
            <v>5</v>
          </cell>
          <cell r="AC833">
            <v>0.32999999999999996</v>
          </cell>
          <cell r="AD833">
            <v>0</v>
          </cell>
          <cell r="AE833">
            <v>0</v>
          </cell>
          <cell r="AF833">
            <v>43585</v>
          </cell>
          <cell r="AG833">
            <v>43585</v>
          </cell>
          <cell r="AH833">
            <v>0</v>
          </cell>
          <cell r="AI833" t="str">
            <v>0-1 día</v>
          </cell>
          <cell r="AJ833">
            <v>0</v>
          </cell>
          <cell r="AK833">
            <v>0</v>
          </cell>
          <cell r="AL833">
            <v>0</v>
          </cell>
          <cell r="AM833">
            <v>750.75000000000011</v>
          </cell>
          <cell r="AN833">
            <v>0</v>
          </cell>
          <cell r="AO833">
            <v>1</v>
          </cell>
        </row>
        <row r="834">
          <cell r="B834" t="str">
            <v>AAQ1005633</v>
          </cell>
          <cell r="C834" t="str">
            <v>AAQ100563</v>
          </cell>
          <cell r="D834" t="str">
            <v>ABR-19</v>
          </cell>
          <cell r="E834">
            <v>1</v>
          </cell>
          <cell r="F834" t="str">
            <v>2031281</v>
          </cell>
          <cell r="G834" t="str">
            <v>SR MANTENIMIENTO CORRECTIVO</v>
          </cell>
          <cell r="H834" t="str">
            <v>1026</v>
          </cell>
          <cell r="I834" t="str">
            <v>29/04/2019 11:58</v>
          </cell>
          <cell r="J834" t="str">
            <v>800110</v>
          </cell>
          <cell r="K834" t="str">
            <v>PITSS</v>
          </cell>
          <cell r="L834" t="str">
            <v>ASP</v>
          </cell>
          <cell r="M834" t="str">
            <v>PUBLICO EN GENERAL</v>
          </cell>
          <cell r="N834" t="str">
            <v>JAVIER MINA No 14 INT No 4</v>
          </cell>
          <cell r="O834" t="str">
            <v>Michoacan-MICH</v>
          </cell>
          <cell r="P834">
            <v>0</v>
          </cell>
          <cell r="Q834" t="str">
            <v>INTERIOR</v>
          </cell>
          <cell r="R834">
            <v>20</v>
          </cell>
          <cell r="S834" t="str">
            <v>Entre 16 y 30</v>
          </cell>
          <cell r="T834" t="str">
            <v>Office Digital</v>
          </cell>
          <cell r="U834" t="str">
            <v>A3</v>
          </cell>
          <cell r="V834" t="str">
            <v>Ciudad principal</v>
          </cell>
          <cell r="W834" t="str">
            <v>2-Entre 16 y 30</v>
          </cell>
          <cell r="X834">
            <v>0.8</v>
          </cell>
          <cell r="Y834">
            <v>1092</v>
          </cell>
          <cell r="Z834">
            <v>1</v>
          </cell>
          <cell r="AA834">
            <v>9.16</v>
          </cell>
          <cell r="AB834">
            <v>5</v>
          </cell>
          <cell r="AC834">
            <v>1.8320000000000001</v>
          </cell>
          <cell r="AD834">
            <v>0.20800000000000002</v>
          </cell>
          <cell r="AE834">
            <v>-283.92</v>
          </cell>
          <cell r="AF834">
            <v>43585</v>
          </cell>
          <cell r="AG834">
            <v>43585</v>
          </cell>
          <cell r="AH834">
            <v>0</v>
          </cell>
          <cell r="AI834" t="str">
            <v>0-1 día</v>
          </cell>
          <cell r="AJ834">
            <v>0</v>
          </cell>
          <cell r="AK834">
            <v>0</v>
          </cell>
          <cell r="AL834">
            <v>0</v>
          </cell>
          <cell r="AM834">
            <v>1092</v>
          </cell>
          <cell r="AN834">
            <v>1092</v>
          </cell>
          <cell r="AO834">
            <v>3</v>
          </cell>
        </row>
        <row r="835">
          <cell r="B835" t="str">
            <v>0Y4X8263471</v>
          </cell>
          <cell r="C835" t="str">
            <v>0Y4X826347</v>
          </cell>
          <cell r="D835" t="str">
            <v>ABR-19</v>
          </cell>
          <cell r="E835">
            <v>1</v>
          </cell>
          <cell r="F835" t="str">
            <v>2028319</v>
          </cell>
          <cell r="G835" t="str">
            <v>SR MANTENIMIENTO CORRECTIVO</v>
          </cell>
          <cell r="H835" t="str">
            <v>8045</v>
          </cell>
          <cell r="I835" t="str">
            <v>23/04/2019 10:18</v>
          </cell>
          <cell r="J835" t="str">
            <v>500056</v>
          </cell>
          <cell r="K835" t="str">
            <v>PITSS</v>
          </cell>
          <cell r="L835" t="str">
            <v>ASP</v>
          </cell>
          <cell r="M835" t="str">
            <v>DELPHI DIESEL SYSTEMS S DE RL DE CV</v>
          </cell>
          <cell r="N835" t="str">
            <v>AV FOMENTO INDUSTRIAL DEL PARQUE NUMERO INTERIOR S</v>
          </cell>
          <cell r="O835" t="str">
            <v>Reynosa-TAM</v>
          </cell>
          <cell r="P835">
            <v>0</v>
          </cell>
          <cell r="Q835" t="str">
            <v>INTERIOR</v>
          </cell>
          <cell r="R835">
            <v>69</v>
          </cell>
          <cell r="S835" t="str">
            <v>&gt;60</v>
          </cell>
          <cell r="T835" t="str">
            <v>Office Digital</v>
          </cell>
          <cell r="U835" t="str">
            <v>A3</v>
          </cell>
          <cell r="V835" t="str">
            <v>Ciudad principal</v>
          </cell>
          <cell r="W835" t="str">
            <v>2-&gt;60</v>
          </cell>
          <cell r="X835">
            <v>1.1000000000000001</v>
          </cell>
          <cell r="Y835">
            <v>1501.5000000000002</v>
          </cell>
          <cell r="Z835">
            <v>1</v>
          </cell>
          <cell r="AA835">
            <v>2.2000000000000002</v>
          </cell>
          <cell r="AB835">
            <v>5</v>
          </cell>
          <cell r="AC835">
            <v>0.44000000000000006</v>
          </cell>
          <cell r="AD835">
            <v>0</v>
          </cell>
          <cell r="AE835">
            <v>0</v>
          </cell>
          <cell r="AF835">
            <v>43585</v>
          </cell>
          <cell r="AG835">
            <v>43585</v>
          </cell>
          <cell r="AH835">
            <v>0</v>
          </cell>
          <cell r="AI835" t="str">
            <v>0-1 día</v>
          </cell>
          <cell r="AJ835">
            <v>0</v>
          </cell>
          <cell r="AK835">
            <v>0</v>
          </cell>
          <cell r="AL835">
            <v>0</v>
          </cell>
          <cell r="AM835">
            <v>1501.5000000000002</v>
          </cell>
          <cell r="AN835">
            <v>1501.5</v>
          </cell>
          <cell r="AO835">
            <v>1</v>
          </cell>
        </row>
        <row r="836">
          <cell r="B836" t="str">
            <v>0LBP3459772</v>
          </cell>
          <cell r="C836" t="str">
            <v>0LBP345977</v>
          </cell>
          <cell r="D836" t="str">
            <v>ABR-19</v>
          </cell>
          <cell r="E836">
            <v>1</v>
          </cell>
          <cell r="F836" t="str">
            <v>2031631</v>
          </cell>
          <cell r="G836" t="str">
            <v>SR MANTENIMIENTO CORRECTIVO</v>
          </cell>
          <cell r="H836" t="str">
            <v>3636</v>
          </cell>
          <cell r="I836" t="str">
            <v>30/04/2019 09:08</v>
          </cell>
          <cell r="J836" t="str">
            <v>800192</v>
          </cell>
          <cell r="K836" t="str">
            <v>PITSS</v>
          </cell>
          <cell r="L836" t="str">
            <v>ASP</v>
          </cell>
          <cell r="M836" t="str">
            <v>ARROW ELETRONICS INC</v>
          </cell>
          <cell r="N836" t="str">
            <v>CARRETERA A NOGALES No 5297</v>
          </cell>
          <cell r="O836" t="str">
            <v>Zapopan-JAL</v>
          </cell>
          <cell r="P836">
            <v>0</v>
          </cell>
          <cell r="Q836" t="str">
            <v>INTERIOR</v>
          </cell>
          <cell r="R836">
            <v>34</v>
          </cell>
          <cell r="S836" t="str">
            <v>Entre 31 y 60</v>
          </cell>
          <cell r="T836" t="str">
            <v>A4 Mono MFPs</v>
          </cell>
          <cell r="U836" t="str">
            <v>A4</v>
          </cell>
          <cell r="V836" t="str">
            <v>Ciudad principal</v>
          </cell>
          <cell r="W836" t="str">
            <v>1-Entre 31 y 60</v>
          </cell>
          <cell r="X836">
            <v>0.8</v>
          </cell>
          <cell r="Y836">
            <v>572.00000000000011</v>
          </cell>
          <cell r="Z836">
            <v>1</v>
          </cell>
          <cell r="AA836">
            <v>2.35</v>
          </cell>
          <cell r="AB836">
            <v>5</v>
          </cell>
          <cell r="AC836">
            <v>0.47000000000000003</v>
          </cell>
          <cell r="AD836">
            <v>0</v>
          </cell>
          <cell r="AE836">
            <v>0</v>
          </cell>
          <cell r="AF836">
            <v>43585</v>
          </cell>
          <cell r="AG836">
            <v>43585</v>
          </cell>
          <cell r="AH836">
            <v>0</v>
          </cell>
          <cell r="AI836" t="str">
            <v>0-1 día</v>
          </cell>
          <cell r="AJ836">
            <v>0</v>
          </cell>
          <cell r="AK836">
            <v>0</v>
          </cell>
          <cell r="AL836">
            <v>0</v>
          </cell>
          <cell r="AM836">
            <v>572.00000000000011</v>
          </cell>
          <cell r="AN836">
            <v>0</v>
          </cell>
          <cell r="AO836">
            <v>2</v>
          </cell>
        </row>
        <row r="837">
          <cell r="B837" t="str">
            <v>0AE95739211</v>
          </cell>
          <cell r="C837" t="str">
            <v>0AE9573921</v>
          </cell>
          <cell r="D837" t="str">
            <v>ABR-19</v>
          </cell>
          <cell r="E837">
            <v>1</v>
          </cell>
          <cell r="F837" t="str">
            <v>2031703</v>
          </cell>
          <cell r="G837" t="str">
            <v>SR MANTENIMIENTO CORRECTIVO</v>
          </cell>
          <cell r="H837" t="str">
            <v>5326</v>
          </cell>
          <cell r="I837" t="str">
            <v>30/04/2019 10:33</v>
          </cell>
          <cell r="J837" t="str">
            <v>500158</v>
          </cell>
          <cell r="K837" t="str">
            <v>PITSS</v>
          </cell>
          <cell r="L837" t="str">
            <v>ASP</v>
          </cell>
          <cell r="M837" t="str">
            <v>TECNOLOGIA DE ILUMINACION AUTOMOTRIZ SA DE CV</v>
          </cell>
          <cell r="N837" t="str">
            <v>AV DEL CHARRO No 1750 NTE</v>
          </cell>
          <cell r="O837" t="str">
            <v>Ciudad Juarez-CHIH</v>
          </cell>
          <cell r="P837">
            <v>0</v>
          </cell>
          <cell r="Q837" t="str">
            <v>INTERIOR</v>
          </cell>
          <cell r="R837">
            <v>974</v>
          </cell>
          <cell r="S837" t="str">
            <v>&gt;60</v>
          </cell>
          <cell r="T837" t="str">
            <v>Office Digital</v>
          </cell>
          <cell r="U837" t="str">
            <v>A3</v>
          </cell>
          <cell r="V837" t="str">
            <v>Ciudad principal</v>
          </cell>
          <cell r="W837" t="str">
            <v>2-&gt;60</v>
          </cell>
          <cell r="X837">
            <v>1.1000000000000001</v>
          </cell>
          <cell r="Y837">
            <v>1501.5000000000002</v>
          </cell>
          <cell r="Z837">
            <v>1</v>
          </cell>
          <cell r="AA837">
            <v>0.47</v>
          </cell>
          <cell r="AB837">
            <v>5</v>
          </cell>
          <cell r="AC837">
            <v>9.4E-2</v>
          </cell>
          <cell r="AD837">
            <v>0</v>
          </cell>
          <cell r="AE837">
            <v>0</v>
          </cell>
          <cell r="AF837">
            <v>43585</v>
          </cell>
          <cell r="AG837">
            <v>43585</v>
          </cell>
          <cell r="AH837">
            <v>0</v>
          </cell>
          <cell r="AI837" t="str">
            <v>0-1 día</v>
          </cell>
          <cell r="AJ837">
            <v>0</v>
          </cell>
          <cell r="AK837">
            <v>0</v>
          </cell>
          <cell r="AL837">
            <v>0</v>
          </cell>
          <cell r="AM837">
            <v>1501.5000000000002</v>
          </cell>
          <cell r="AN837">
            <v>0</v>
          </cell>
          <cell r="AO837">
            <v>1</v>
          </cell>
        </row>
        <row r="838">
          <cell r="B838" t="str">
            <v>0VGW6243914</v>
          </cell>
          <cell r="C838" t="str">
            <v>0VGW624391</v>
          </cell>
          <cell r="D838" t="str">
            <v>ABR-19</v>
          </cell>
          <cell r="E838">
            <v>1</v>
          </cell>
          <cell r="F838" t="str">
            <v>2031665</v>
          </cell>
          <cell r="G838" t="str">
            <v>SR MANTENIMIENTO CORRECTIVO</v>
          </cell>
          <cell r="H838" t="str">
            <v>1251</v>
          </cell>
          <cell r="I838" t="str">
            <v>30/04/2019 09:40</v>
          </cell>
          <cell r="J838" t="str">
            <v>500161</v>
          </cell>
          <cell r="K838" t="str">
            <v>PITSS</v>
          </cell>
          <cell r="L838" t="str">
            <v>ASP</v>
          </cell>
          <cell r="M838" t="str">
            <v>COPY MARTZ PROFESIONAL SA DE CV</v>
          </cell>
          <cell r="N838" t="str">
            <v>CALLE 15 NUM 105</v>
          </cell>
          <cell r="O838" t="str">
            <v>CHIHUAHUA-CHIH</v>
          </cell>
          <cell r="P838">
            <v>0</v>
          </cell>
          <cell r="Q838" t="str">
            <v>INTERIOR</v>
          </cell>
          <cell r="R838">
            <v>18</v>
          </cell>
          <cell r="S838" t="str">
            <v>Entre 16 y 30</v>
          </cell>
          <cell r="T838" t="str">
            <v>Entry Production Color Low/Mid</v>
          </cell>
          <cell r="U838" t="str">
            <v>Entry Production</v>
          </cell>
          <cell r="V838" t="str">
            <v>Ciudad principal</v>
          </cell>
          <cell r="W838" t="str">
            <v>3-Entre 16 y 30</v>
          </cell>
          <cell r="X838">
            <v>1.05</v>
          </cell>
          <cell r="Y838">
            <v>1651.6500000000003</v>
          </cell>
          <cell r="Z838">
            <v>1</v>
          </cell>
          <cell r="AA838">
            <v>1.33</v>
          </cell>
          <cell r="AB838">
            <v>4</v>
          </cell>
          <cell r="AC838">
            <v>0.33250000000000002</v>
          </cell>
          <cell r="AD838">
            <v>0</v>
          </cell>
          <cell r="AE838">
            <v>0</v>
          </cell>
          <cell r="AF838">
            <v>43585</v>
          </cell>
          <cell r="AG838">
            <v>43585</v>
          </cell>
          <cell r="AH838">
            <v>0</v>
          </cell>
          <cell r="AI838" t="str">
            <v>0-1 día</v>
          </cell>
          <cell r="AJ838">
            <v>0</v>
          </cell>
          <cell r="AK838">
            <v>0</v>
          </cell>
          <cell r="AL838">
            <v>0</v>
          </cell>
          <cell r="AM838">
            <v>1651.6500000000003</v>
          </cell>
          <cell r="AN838">
            <v>1258.4000000000001</v>
          </cell>
          <cell r="AO838">
            <v>4</v>
          </cell>
        </row>
        <row r="839">
          <cell r="B839" t="str">
            <v>0BG29515011</v>
          </cell>
          <cell r="C839" t="str">
            <v>0BG2951501</v>
          </cell>
          <cell r="D839" t="str">
            <v>ABR-19</v>
          </cell>
          <cell r="E839">
            <v>1</v>
          </cell>
          <cell r="F839" t="str">
            <v>2030763</v>
          </cell>
          <cell r="G839" t="str">
            <v>SR MANTENIMIENTO CORRECTIVO</v>
          </cell>
          <cell r="H839" t="str">
            <v>4395</v>
          </cell>
          <cell r="I839" t="str">
            <v>28/04/2019 15:10</v>
          </cell>
          <cell r="J839" t="str">
            <v>500163</v>
          </cell>
          <cell r="K839" t="str">
            <v>PITSS</v>
          </cell>
          <cell r="L839" t="str">
            <v>ASP</v>
          </cell>
          <cell r="M839" t="str">
            <v>OFFICE DEPOT DE MEXICO SA DE CV</v>
          </cell>
          <cell r="N839" t="str">
            <v>BLV TAMAULIPAS 2388</v>
          </cell>
          <cell r="O839" t="str">
            <v>Ciudad Victoria-TAM</v>
          </cell>
          <cell r="P839">
            <v>0</v>
          </cell>
          <cell r="Q839" t="str">
            <v>INTERIOR</v>
          </cell>
          <cell r="R839">
            <v>87</v>
          </cell>
          <cell r="S839" t="str">
            <v>&gt;60</v>
          </cell>
          <cell r="T839" t="str">
            <v>Light Production Digital Business</v>
          </cell>
          <cell r="U839" t="str">
            <v>Entry Production</v>
          </cell>
          <cell r="V839" t="str">
            <v>Ciudad principal</v>
          </cell>
          <cell r="W839" t="str">
            <v>3-&gt;60</v>
          </cell>
          <cell r="X839">
            <v>1.1499999999999999</v>
          </cell>
          <cell r="Y839">
            <v>1808.95</v>
          </cell>
          <cell r="Z839">
            <v>1</v>
          </cell>
          <cell r="AA839">
            <v>1.17</v>
          </cell>
          <cell r="AB839">
            <v>4</v>
          </cell>
          <cell r="AC839">
            <v>0.29249999999999998</v>
          </cell>
          <cell r="AD839">
            <v>0</v>
          </cell>
          <cell r="AE839">
            <v>0</v>
          </cell>
          <cell r="AF839">
            <v>43584</v>
          </cell>
          <cell r="AG839">
            <v>43585</v>
          </cell>
          <cell r="AH839">
            <v>1</v>
          </cell>
          <cell r="AI839" t="str">
            <v>0-1 día</v>
          </cell>
          <cell r="AJ839">
            <v>0</v>
          </cell>
          <cell r="AK839">
            <v>0</v>
          </cell>
          <cell r="AL839">
            <v>0</v>
          </cell>
          <cell r="AM839">
            <v>1808.95</v>
          </cell>
          <cell r="AN839">
            <v>1808.95</v>
          </cell>
          <cell r="AO839">
            <v>1</v>
          </cell>
        </row>
        <row r="840">
          <cell r="B840" t="str">
            <v>0E2B6563821</v>
          </cell>
          <cell r="C840" t="str">
            <v>0E2B656382</v>
          </cell>
          <cell r="D840" t="str">
            <v>ABR-19</v>
          </cell>
          <cell r="E840">
            <v>1</v>
          </cell>
          <cell r="F840" t="str">
            <v>2031777</v>
          </cell>
          <cell r="G840" t="str">
            <v>SR MANTENIMIENTO CORRECTIVO</v>
          </cell>
          <cell r="H840" t="str">
            <v>0070</v>
          </cell>
          <cell r="I840" t="str">
            <v>30/04/2019 12:10</v>
          </cell>
          <cell r="J840" t="str">
            <v>500157</v>
          </cell>
          <cell r="K840" t="str">
            <v>PITSS</v>
          </cell>
          <cell r="L840" t="str">
            <v>ASP</v>
          </cell>
          <cell r="M840" t="str">
            <v>OFFICE DEPOT DE MEXICO SA DE CV</v>
          </cell>
          <cell r="N840" t="str">
            <v>AV ADOLFO LOPEZ MATEOS 2058</v>
          </cell>
          <cell r="O840" t="str">
            <v>CIUDAD JUAREZ-CHIH</v>
          </cell>
          <cell r="P840">
            <v>0</v>
          </cell>
          <cell r="Q840" t="str">
            <v>INTERIOR</v>
          </cell>
          <cell r="R840">
            <v>49</v>
          </cell>
          <cell r="S840" t="str">
            <v>Entre 31 y 60</v>
          </cell>
          <cell r="T840" t="str">
            <v>Entry Production Color Low/Mid</v>
          </cell>
          <cell r="U840" t="str">
            <v>Entry Production</v>
          </cell>
          <cell r="V840" t="str">
            <v>Ciudad principal</v>
          </cell>
          <cell r="W840" t="str">
            <v>3-Entre 31 y 60</v>
          </cell>
          <cell r="X840">
            <v>1.1000000000000001</v>
          </cell>
          <cell r="Y840">
            <v>1730.3000000000004</v>
          </cell>
          <cell r="Z840">
            <v>1</v>
          </cell>
          <cell r="AA840">
            <v>0</v>
          </cell>
          <cell r="AB840">
            <v>4</v>
          </cell>
          <cell r="AC840">
            <v>0</v>
          </cell>
          <cell r="AD840">
            <v>0</v>
          </cell>
          <cell r="AE840">
            <v>0</v>
          </cell>
          <cell r="AF840">
            <v>43585</v>
          </cell>
          <cell r="AG840">
            <v>43585</v>
          </cell>
          <cell r="AH840">
            <v>0</v>
          </cell>
          <cell r="AI840" t="str">
            <v>0-1 día</v>
          </cell>
          <cell r="AJ840">
            <v>0</v>
          </cell>
          <cell r="AK840">
            <v>0</v>
          </cell>
          <cell r="AL840">
            <v>0</v>
          </cell>
          <cell r="AM840">
            <v>1730.3000000000004</v>
          </cell>
          <cell r="AN840">
            <v>1730.3</v>
          </cell>
          <cell r="AO840">
            <v>1</v>
          </cell>
        </row>
        <row r="841">
          <cell r="B841" t="str">
            <v>0XPN3950242</v>
          </cell>
          <cell r="C841" t="str">
            <v>0XPN395024</v>
          </cell>
          <cell r="D841" t="str">
            <v>ABR-19</v>
          </cell>
          <cell r="E841">
            <v>1</v>
          </cell>
          <cell r="F841" t="str">
            <v>2031387</v>
          </cell>
          <cell r="G841" t="str">
            <v>SR MANTENIMIENTO CORRECTIVO</v>
          </cell>
          <cell r="H841" t="str">
            <v>0560</v>
          </cell>
          <cell r="I841" t="str">
            <v>29/04/2019 14:05</v>
          </cell>
          <cell r="J841" t="str">
            <v>800192</v>
          </cell>
          <cell r="K841" t="str">
            <v>PITSS</v>
          </cell>
          <cell r="L841" t="str">
            <v>ASP</v>
          </cell>
          <cell r="M841" t="str">
            <v>OFFICE DEPOT DE MEXICO SA DE CV</v>
          </cell>
          <cell r="N841" t="str">
            <v>MANUEL J CLOUTHIER 888</v>
          </cell>
          <cell r="O841" t="str">
            <v>ZAPOPAN-JAL</v>
          </cell>
          <cell r="P841">
            <v>0</v>
          </cell>
          <cell r="Q841" t="str">
            <v>INTERIOR</v>
          </cell>
          <cell r="R841">
            <v>10</v>
          </cell>
          <cell r="S841" t="str">
            <v>Entre 7 y 15</v>
          </cell>
          <cell r="T841" t="str">
            <v>Entry Production Color Low/Mid</v>
          </cell>
          <cell r="U841" t="str">
            <v>Entry Production</v>
          </cell>
          <cell r="V841" t="str">
            <v>Ciudad principal</v>
          </cell>
          <cell r="W841" t="str">
            <v>3-Entre 7 y 15</v>
          </cell>
          <cell r="X841">
            <v>0.8</v>
          </cell>
          <cell r="Y841">
            <v>1258.4000000000003</v>
          </cell>
          <cell r="Z841">
            <v>1</v>
          </cell>
          <cell r="AA841">
            <v>1.45</v>
          </cell>
          <cell r="AB841">
            <v>4</v>
          </cell>
          <cell r="AC841">
            <v>0.36249999999999999</v>
          </cell>
          <cell r="AD841">
            <v>0</v>
          </cell>
          <cell r="AE841">
            <v>0</v>
          </cell>
          <cell r="AF841">
            <v>43584</v>
          </cell>
          <cell r="AG841">
            <v>43585</v>
          </cell>
          <cell r="AH841">
            <v>1</v>
          </cell>
          <cell r="AI841" t="str">
            <v>0-1 día</v>
          </cell>
          <cell r="AJ841">
            <v>0</v>
          </cell>
          <cell r="AK841">
            <v>0</v>
          </cell>
          <cell r="AL841">
            <v>0</v>
          </cell>
          <cell r="AM841">
            <v>1258.4000000000003</v>
          </cell>
          <cell r="AN841">
            <v>1730.3</v>
          </cell>
          <cell r="AO841">
            <v>2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5B00-526D-4307-B781-5DEEC6182380}">
  <dimension ref="A1:AC787"/>
  <sheetViews>
    <sheetView topLeftCell="P1" workbookViewId="0">
      <selection activeCell="AC2" sqref="AC2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2411031</v>
      </c>
      <c r="B2">
        <v>2019</v>
      </c>
      <c r="C2" t="s">
        <v>37</v>
      </c>
      <c r="D2" t="s">
        <v>38</v>
      </c>
      <c r="E2">
        <v>12</v>
      </c>
      <c r="F2" t="s">
        <v>264</v>
      </c>
      <c r="G2">
        <v>0.66666669999999995</v>
      </c>
      <c r="H2" t="s">
        <v>91</v>
      </c>
      <c r="I2">
        <v>803</v>
      </c>
      <c r="J2">
        <v>1573</v>
      </c>
      <c r="K2">
        <v>0.2</v>
      </c>
      <c r="L2">
        <v>0.6</v>
      </c>
      <c r="M2">
        <v>0.8</v>
      </c>
      <c r="N2">
        <v>1.05</v>
      </c>
      <c r="O2">
        <v>1.1000000000000001</v>
      </c>
      <c r="P2">
        <v>1.1499999999999999</v>
      </c>
      <c r="Q2" t="s">
        <v>46</v>
      </c>
      <c r="R2">
        <v>4</v>
      </c>
      <c r="S2">
        <v>6</v>
      </c>
      <c r="T2" t="s">
        <v>47</v>
      </c>
      <c r="U2" t="s">
        <v>91</v>
      </c>
      <c r="V2" t="s">
        <v>35</v>
      </c>
      <c r="W2" t="s">
        <v>67</v>
      </c>
      <c r="X2">
        <v>2019</v>
      </c>
      <c r="Y2" t="s">
        <v>37</v>
      </c>
      <c r="Z2" t="s">
        <v>38</v>
      </c>
      <c r="AA2">
        <v>12</v>
      </c>
      <c r="AB2">
        <v>0</v>
      </c>
      <c r="AC2">
        <v>235.95</v>
      </c>
    </row>
    <row r="3" spans="1:29" x14ac:dyDescent="0.25">
      <c r="A3" t="s">
        <v>363</v>
      </c>
      <c r="B3">
        <v>2019</v>
      </c>
      <c r="C3" t="s">
        <v>37</v>
      </c>
      <c r="D3" t="s">
        <v>38</v>
      </c>
      <c r="E3">
        <v>9</v>
      </c>
      <c r="F3" t="s">
        <v>40</v>
      </c>
      <c r="G3">
        <v>0</v>
      </c>
      <c r="H3" t="s">
        <v>64</v>
      </c>
      <c r="I3">
        <v>655</v>
      </c>
      <c r="J3">
        <v>1365</v>
      </c>
      <c r="K3">
        <v>0</v>
      </c>
      <c r="L3">
        <v>0</v>
      </c>
      <c r="M3">
        <v>0.6</v>
      </c>
      <c r="N3">
        <v>0.8</v>
      </c>
      <c r="O3">
        <v>1.05</v>
      </c>
      <c r="P3">
        <v>1.1000000000000001</v>
      </c>
      <c r="Q3" t="s">
        <v>46</v>
      </c>
      <c r="R3">
        <v>5</v>
      </c>
      <c r="S3">
        <v>9</v>
      </c>
      <c r="T3" t="s">
        <v>47</v>
      </c>
      <c r="U3" t="s">
        <v>64</v>
      </c>
      <c r="V3" t="s">
        <v>35</v>
      </c>
      <c r="W3" t="s">
        <v>55</v>
      </c>
      <c r="X3">
        <v>2019</v>
      </c>
      <c r="Y3" t="s">
        <v>37</v>
      </c>
      <c r="Z3" t="s">
        <v>38</v>
      </c>
      <c r="AA3">
        <v>10</v>
      </c>
      <c r="AB3">
        <v>0</v>
      </c>
      <c r="AC3">
        <v>1501.5</v>
      </c>
    </row>
    <row r="4" spans="1:29" x14ac:dyDescent="0.25">
      <c r="A4" t="s">
        <v>364</v>
      </c>
      <c r="B4">
        <v>2019</v>
      </c>
      <c r="C4" t="s">
        <v>37</v>
      </c>
      <c r="D4" t="s">
        <v>38</v>
      </c>
      <c r="E4">
        <v>9</v>
      </c>
      <c r="F4" t="s">
        <v>40</v>
      </c>
      <c r="G4">
        <v>0.53333339999999996</v>
      </c>
      <c r="H4" t="s">
        <v>58</v>
      </c>
      <c r="I4">
        <v>655</v>
      </c>
      <c r="J4">
        <v>1365</v>
      </c>
      <c r="K4">
        <v>0</v>
      </c>
      <c r="L4">
        <v>0</v>
      </c>
      <c r="M4">
        <v>0.6</v>
      </c>
      <c r="N4">
        <v>0.8</v>
      </c>
      <c r="O4">
        <v>1.05</v>
      </c>
      <c r="P4">
        <v>1.1000000000000001</v>
      </c>
      <c r="Q4" t="s">
        <v>46</v>
      </c>
      <c r="R4">
        <v>5</v>
      </c>
      <c r="S4">
        <v>9</v>
      </c>
      <c r="T4" t="s">
        <v>47</v>
      </c>
      <c r="U4" t="s">
        <v>45</v>
      </c>
      <c r="V4" t="s">
        <v>35</v>
      </c>
      <c r="W4" t="s">
        <v>67</v>
      </c>
      <c r="X4">
        <v>2019</v>
      </c>
      <c r="Y4" t="s">
        <v>37</v>
      </c>
      <c r="Z4" t="s">
        <v>38</v>
      </c>
      <c r="AA4">
        <v>11</v>
      </c>
      <c r="AB4">
        <v>82</v>
      </c>
      <c r="AC4">
        <v>136.5</v>
      </c>
    </row>
    <row r="5" spans="1:29" x14ac:dyDescent="0.25">
      <c r="A5" t="s">
        <v>364</v>
      </c>
      <c r="B5">
        <v>2019</v>
      </c>
      <c r="C5" t="s">
        <v>37</v>
      </c>
      <c r="D5" t="s">
        <v>38</v>
      </c>
      <c r="E5">
        <v>23</v>
      </c>
      <c r="F5" t="s">
        <v>40</v>
      </c>
      <c r="G5">
        <v>0.71666660000000004</v>
      </c>
      <c r="H5" t="s">
        <v>58</v>
      </c>
      <c r="I5">
        <v>655</v>
      </c>
      <c r="J5">
        <v>1365</v>
      </c>
      <c r="K5">
        <v>0</v>
      </c>
      <c r="L5">
        <v>0</v>
      </c>
      <c r="M5">
        <v>0.6</v>
      </c>
      <c r="N5">
        <v>0.8</v>
      </c>
      <c r="O5">
        <v>1.05</v>
      </c>
      <c r="P5">
        <v>1.1000000000000001</v>
      </c>
      <c r="Q5" t="s">
        <v>46</v>
      </c>
      <c r="R5">
        <v>5</v>
      </c>
      <c r="S5">
        <v>9</v>
      </c>
      <c r="T5" t="s">
        <v>47</v>
      </c>
      <c r="U5" t="s">
        <v>45</v>
      </c>
      <c r="V5" t="s">
        <v>35</v>
      </c>
      <c r="W5" t="s">
        <v>67</v>
      </c>
      <c r="X5">
        <v>2019</v>
      </c>
      <c r="Y5" t="s">
        <v>37</v>
      </c>
      <c r="Z5" t="s">
        <v>38</v>
      </c>
      <c r="AA5">
        <v>23</v>
      </c>
      <c r="AB5">
        <v>14</v>
      </c>
      <c r="AC5">
        <v>-546</v>
      </c>
    </row>
    <row r="6" spans="1:29" x14ac:dyDescent="0.25">
      <c r="A6" t="s">
        <v>364</v>
      </c>
      <c r="B6">
        <v>2019</v>
      </c>
      <c r="C6" t="s">
        <v>37</v>
      </c>
      <c r="D6" t="s">
        <v>38</v>
      </c>
      <c r="E6">
        <v>29</v>
      </c>
      <c r="F6" t="s">
        <v>40</v>
      </c>
      <c r="G6">
        <v>0.75</v>
      </c>
      <c r="H6" t="s">
        <v>58</v>
      </c>
      <c r="I6">
        <v>655</v>
      </c>
      <c r="J6">
        <v>1365</v>
      </c>
      <c r="K6">
        <v>0</v>
      </c>
      <c r="L6">
        <v>0</v>
      </c>
      <c r="M6">
        <v>0.6</v>
      </c>
      <c r="N6">
        <v>0.8</v>
      </c>
      <c r="O6">
        <v>1.05</v>
      </c>
      <c r="P6">
        <v>1.1000000000000001</v>
      </c>
      <c r="Q6" t="s">
        <v>46</v>
      </c>
      <c r="R6">
        <v>5</v>
      </c>
      <c r="S6">
        <v>9</v>
      </c>
      <c r="T6" t="s">
        <v>47</v>
      </c>
      <c r="U6" t="s">
        <v>45</v>
      </c>
      <c r="V6" t="s">
        <v>35</v>
      </c>
      <c r="W6" t="s">
        <v>67</v>
      </c>
      <c r="X6">
        <v>2019</v>
      </c>
      <c r="Y6" t="s">
        <v>37</v>
      </c>
      <c r="Z6" t="s">
        <v>38</v>
      </c>
      <c r="AA6">
        <v>29</v>
      </c>
      <c r="AB6">
        <v>6</v>
      </c>
      <c r="AC6">
        <v>-1365</v>
      </c>
    </row>
    <row r="7" spans="1:29" x14ac:dyDescent="0.25">
      <c r="A7" t="s">
        <v>582</v>
      </c>
      <c r="B7">
        <v>2019</v>
      </c>
      <c r="C7" t="s">
        <v>37</v>
      </c>
      <c r="D7" t="s">
        <v>38</v>
      </c>
      <c r="E7">
        <v>24</v>
      </c>
      <c r="F7" t="s">
        <v>40</v>
      </c>
      <c r="G7">
        <v>1.683333</v>
      </c>
      <c r="H7" t="s">
        <v>58</v>
      </c>
      <c r="I7">
        <v>655</v>
      </c>
      <c r="J7">
        <v>1365</v>
      </c>
      <c r="K7">
        <v>0</v>
      </c>
      <c r="L7">
        <v>0</v>
      </c>
      <c r="M7">
        <v>0.6</v>
      </c>
      <c r="N7">
        <v>0.8</v>
      </c>
      <c r="O7">
        <v>1.05</v>
      </c>
      <c r="P7">
        <v>1.1000000000000001</v>
      </c>
      <c r="Q7" t="s">
        <v>420</v>
      </c>
      <c r="R7">
        <v>5</v>
      </c>
      <c r="S7">
        <v>9</v>
      </c>
      <c r="T7" t="s">
        <v>47</v>
      </c>
      <c r="U7" t="s">
        <v>45</v>
      </c>
      <c r="V7" t="s">
        <v>35</v>
      </c>
      <c r="W7" t="s">
        <v>55</v>
      </c>
      <c r="X7">
        <v>2019</v>
      </c>
      <c r="Y7" t="s">
        <v>37</v>
      </c>
      <c r="Z7" t="s">
        <v>38</v>
      </c>
      <c r="AA7">
        <v>24</v>
      </c>
      <c r="AB7">
        <v>47</v>
      </c>
      <c r="AC7">
        <v>365.113765072033</v>
      </c>
    </row>
    <row r="8" spans="1:29" x14ac:dyDescent="0.25">
      <c r="A8" t="s">
        <v>391</v>
      </c>
      <c r="B8">
        <v>2019</v>
      </c>
      <c r="C8" t="s">
        <v>37</v>
      </c>
      <c r="D8" t="s">
        <v>38</v>
      </c>
      <c r="E8">
        <v>10</v>
      </c>
      <c r="F8" t="s">
        <v>40</v>
      </c>
      <c r="G8">
        <v>0.58333330000000005</v>
      </c>
      <c r="H8" t="s">
        <v>58</v>
      </c>
      <c r="I8">
        <v>655</v>
      </c>
      <c r="J8">
        <v>1365</v>
      </c>
      <c r="K8">
        <v>0</v>
      </c>
      <c r="L8">
        <v>0</v>
      </c>
      <c r="M8">
        <v>0.6</v>
      </c>
      <c r="N8">
        <v>0.8</v>
      </c>
      <c r="O8">
        <v>1.05</v>
      </c>
      <c r="P8">
        <v>1.1000000000000001</v>
      </c>
      <c r="Q8" t="s">
        <v>46</v>
      </c>
      <c r="R8">
        <v>5</v>
      </c>
      <c r="S8">
        <v>9</v>
      </c>
      <c r="T8" t="s">
        <v>47</v>
      </c>
      <c r="U8" t="s">
        <v>45</v>
      </c>
      <c r="V8" t="s">
        <v>35</v>
      </c>
      <c r="W8" t="s">
        <v>67</v>
      </c>
      <c r="X8">
        <v>2019</v>
      </c>
      <c r="Y8" t="s">
        <v>37</v>
      </c>
      <c r="Z8" t="s">
        <v>38</v>
      </c>
      <c r="AA8">
        <v>10</v>
      </c>
      <c r="AB8">
        <v>0</v>
      </c>
      <c r="AC8">
        <v>136.5</v>
      </c>
    </row>
    <row r="9" spans="1:29" x14ac:dyDescent="0.25">
      <c r="A9" t="s">
        <v>320</v>
      </c>
      <c r="B9">
        <v>2019</v>
      </c>
      <c r="C9" t="s">
        <v>37</v>
      </c>
      <c r="D9" t="s">
        <v>38</v>
      </c>
      <c r="E9">
        <v>8</v>
      </c>
      <c r="F9" t="s">
        <v>40</v>
      </c>
      <c r="G9">
        <v>1.5</v>
      </c>
      <c r="H9" t="s">
        <v>58</v>
      </c>
      <c r="I9">
        <v>655</v>
      </c>
      <c r="J9">
        <v>1365</v>
      </c>
      <c r="K9">
        <v>0</v>
      </c>
      <c r="L9">
        <v>0</v>
      </c>
      <c r="M9">
        <v>0.6</v>
      </c>
      <c r="N9">
        <v>0.8</v>
      </c>
      <c r="O9">
        <v>1.05</v>
      </c>
      <c r="P9">
        <v>1.1000000000000001</v>
      </c>
      <c r="Q9" t="s">
        <v>46</v>
      </c>
      <c r="R9">
        <v>5</v>
      </c>
      <c r="S9">
        <v>9</v>
      </c>
      <c r="T9" t="s">
        <v>47</v>
      </c>
      <c r="U9" t="s">
        <v>45</v>
      </c>
      <c r="V9" t="s">
        <v>35</v>
      </c>
      <c r="W9" t="s">
        <v>42</v>
      </c>
      <c r="X9">
        <v>2019</v>
      </c>
      <c r="Y9" t="s">
        <v>37</v>
      </c>
      <c r="Z9" t="s">
        <v>38</v>
      </c>
      <c r="AA9">
        <v>8</v>
      </c>
      <c r="AB9">
        <v>0</v>
      </c>
      <c r="AC9">
        <v>136.5</v>
      </c>
    </row>
    <row r="10" spans="1:29" x14ac:dyDescent="0.25">
      <c r="A10" t="s">
        <v>541</v>
      </c>
      <c r="B10">
        <v>2019</v>
      </c>
      <c r="C10" t="s">
        <v>37</v>
      </c>
      <c r="D10" t="s">
        <v>38</v>
      </c>
      <c r="E10">
        <v>22</v>
      </c>
      <c r="F10" t="s">
        <v>40</v>
      </c>
      <c r="G10">
        <v>1.75</v>
      </c>
      <c r="H10" t="s">
        <v>58</v>
      </c>
      <c r="I10">
        <v>655</v>
      </c>
      <c r="J10">
        <v>1365</v>
      </c>
      <c r="K10">
        <v>0</v>
      </c>
      <c r="L10">
        <v>0</v>
      </c>
      <c r="M10">
        <v>0.6</v>
      </c>
      <c r="N10">
        <v>0.8</v>
      </c>
      <c r="O10">
        <v>1.05</v>
      </c>
      <c r="P10">
        <v>1.1000000000000001</v>
      </c>
      <c r="Q10" t="s">
        <v>46</v>
      </c>
      <c r="R10">
        <v>5</v>
      </c>
      <c r="S10">
        <v>9</v>
      </c>
      <c r="T10" t="s">
        <v>47</v>
      </c>
      <c r="U10" t="s">
        <v>45</v>
      </c>
      <c r="V10" t="s">
        <v>35</v>
      </c>
      <c r="W10" t="s">
        <v>59</v>
      </c>
      <c r="X10">
        <v>2019</v>
      </c>
      <c r="Y10" t="s">
        <v>37</v>
      </c>
      <c r="Z10" t="s">
        <v>38</v>
      </c>
      <c r="AA10">
        <v>22</v>
      </c>
      <c r="AB10">
        <v>0</v>
      </c>
      <c r="AC10">
        <v>867.75</v>
      </c>
    </row>
    <row r="11" spans="1:29" x14ac:dyDescent="0.25">
      <c r="A11" t="s">
        <v>602</v>
      </c>
      <c r="B11">
        <v>2019</v>
      </c>
      <c r="C11" t="s">
        <v>37</v>
      </c>
      <c r="D11" t="s">
        <v>38</v>
      </c>
      <c r="E11">
        <v>25</v>
      </c>
      <c r="F11" t="s">
        <v>40</v>
      </c>
      <c r="G11">
        <v>1.4166669999999999</v>
      </c>
      <c r="H11" t="s">
        <v>58</v>
      </c>
      <c r="I11">
        <v>655</v>
      </c>
      <c r="J11">
        <v>1365</v>
      </c>
      <c r="K11">
        <v>0</v>
      </c>
      <c r="L11">
        <v>0</v>
      </c>
      <c r="M11">
        <v>0.6</v>
      </c>
      <c r="N11">
        <v>0.8</v>
      </c>
      <c r="O11">
        <v>1.05</v>
      </c>
      <c r="P11">
        <v>1.1000000000000001</v>
      </c>
      <c r="Q11" t="s">
        <v>46</v>
      </c>
      <c r="R11">
        <v>5</v>
      </c>
      <c r="S11">
        <v>9</v>
      </c>
      <c r="T11" t="s">
        <v>47</v>
      </c>
      <c r="U11" t="s">
        <v>45</v>
      </c>
      <c r="V11" t="s">
        <v>35</v>
      </c>
      <c r="W11" t="s">
        <v>67</v>
      </c>
      <c r="X11">
        <v>2019</v>
      </c>
      <c r="Y11" t="s">
        <v>37</v>
      </c>
      <c r="Z11" t="s">
        <v>38</v>
      </c>
      <c r="AA11">
        <v>25</v>
      </c>
      <c r="AB11">
        <v>0</v>
      </c>
      <c r="AC11">
        <v>136.5</v>
      </c>
    </row>
    <row r="12" spans="1:29" x14ac:dyDescent="0.25">
      <c r="A12" t="s">
        <v>449</v>
      </c>
      <c r="B12">
        <v>2019</v>
      </c>
      <c r="C12" t="s">
        <v>37</v>
      </c>
      <c r="D12" t="s">
        <v>38</v>
      </c>
      <c r="E12">
        <v>12</v>
      </c>
      <c r="F12" t="s">
        <v>40</v>
      </c>
      <c r="G12">
        <v>2.1</v>
      </c>
      <c r="H12" t="s">
        <v>58</v>
      </c>
      <c r="I12">
        <v>655</v>
      </c>
      <c r="J12">
        <v>1365</v>
      </c>
      <c r="K12">
        <v>0</v>
      </c>
      <c r="L12">
        <v>0</v>
      </c>
      <c r="M12">
        <v>0.6</v>
      </c>
      <c r="N12">
        <v>0.8</v>
      </c>
      <c r="O12">
        <v>1.05</v>
      </c>
      <c r="P12">
        <v>1.1000000000000001</v>
      </c>
      <c r="Q12" t="s">
        <v>46</v>
      </c>
      <c r="R12">
        <v>5</v>
      </c>
      <c r="S12">
        <v>9</v>
      </c>
      <c r="T12" t="s">
        <v>47</v>
      </c>
      <c r="U12" t="s">
        <v>45</v>
      </c>
      <c r="V12" t="s">
        <v>35</v>
      </c>
      <c r="W12" t="s">
        <v>50</v>
      </c>
      <c r="X12">
        <v>2019</v>
      </c>
      <c r="Y12" t="s">
        <v>37</v>
      </c>
      <c r="Z12" t="s">
        <v>38</v>
      </c>
      <c r="AA12">
        <v>16</v>
      </c>
      <c r="AB12">
        <v>0</v>
      </c>
      <c r="AC12">
        <v>1030.25</v>
      </c>
    </row>
    <row r="13" spans="1:29" x14ac:dyDescent="0.25">
      <c r="A13" t="s">
        <v>449</v>
      </c>
      <c r="B13">
        <v>2019</v>
      </c>
      <c r="C13" t="s">
        <v>37</v>
      </c>
      <c r="D13" t="s">
        <v>38</v>
      </c>
      <c r="E13">
        <v>16</v>
      </c>
      <c r="F13" t="s">
        <v>44</v>
      </c>
      <c r="G13">
        <v>0</v>
      </c>
      <c r="H13" t="s">
        <v>58</v>
      </c>
      <c r="I13">
        <v>655</v>
      </c>
      <c r="J13">
        <v>1365</v>
      </c>
      <c r="K13">
        <v>0</v>
      </c>
      <c r="L13">
        <v>0</v>
      </c>
      <c r="M13">
        <v>0.6</v>
      </c>
      <c r="N13">
        <v>0.8</v>
      </c>
      <c r="O13">
        <v>1.05</v>
      </c>
      <c r="P13">
        <v>1.1000000000000001</v>
      </c>
      <c r="Q13" t="s">
        <v>46</v>
      </c>
      <c r="R13">
        <v>5</v>
      </c>
      <c r="S13">
        <v>9</v>
      </c>
      <c r="T13" t="s">
        <v>47</v>
      </c>
      <c r="U13" t="s">
        <v>45</v>
      </c>
      <c r="V13" t="s">
        <v>35</v>
      </c>
      <c r="W13" t="s">
        <v>50</v>
      </c>
      <c r="X13">
        <v>2019</v>
      </c>
      <c r="Y13" t="s">
        <v>37</v>
      </c>
      <c r="Z13" t="s">
        <v>38</v>
      </c>
      <c r="AA13">
        <v>16</v>
      </c>
      <c r="AB13">
        <v>0</v>
      </c>
      <c r="AC13">
        <v>1365</v>
      </c>
    </row>
    <row r="14" spans="1:29" x14ac:dyDescent="0.25">
      <c r="A14" t="s">
        <v>626</v>
      </c>
      <c r="B14">
        <v>2019</v>
      </c>
      <c r="C14" t="s">
        <v>37</v>
      </c>
      <c r="D14" t="s">
        <v>38</v>
      </c>
      <c r="E14">
        <v>26</v>
      </c>
      <c r="F14" t="s">
        <v>40</v>
      </c>
      <c r="G14">
        <v>0.86666670000000001</v>
      </c>
      <c r="H14" t="s">
        <v>58</v>
      </c>
      <c r="I14">
        <v>655</v>
      </c>
      <c r="J14">
        <v>1365</v>
      </c>
      <c r="K14">
        <v>0</v>
      </c>
      <c r="L14">
        <v>0</v>
      </c>
      <c r="M14">
        <v>0.6</v>
      </c>
      <c r="N14">
        <v>0.8</v>
      </c>
      <c r="O14">
        <v>1.05</v>
      </c>
      <c r="P14">
        <v>1.1000000000000001</v>
      </c>
      <c r="Q14" t="s">
        <v>46</v>
      </c>
      <c r="R14">
        <v>5</v>
      </c>
      <c r="S14">
        <v>9</v>
      </c>
      <c r="T14" t="s">
        <v>47</v>
      </c>
      <c r="U14" t="s">
        <v>45</v>
      </c>
      <c r="V14" t="s">
        <v>35</v>
      </c>
      <c r="W14" t="s">
        <v>73</v>
      </c>
      <c r="X14">
        <v>2019</v>
      </c>
      <c r="Y14" t="s">
        <v>37</v>
      </c>
      <c r="Z14" t="s">
        <v>38</v>
      </c>
      <c r="AA14">
        <v>26</v>
      </c>
      <c r="AB14">
        <v>0</v>
      </c>
      <c r="AC14">
        <v>136.5</v>
      </c>
    </row>
    <row r="15" spans="1:29" x14ac:dyDescent="0.25">
      <c r="A15" t="s">
        <v>108</v>
      </c>
      <c r="B15">
        <v>2019</v>
      </c>
      <c r="C15" t="s">
        <v>37</v>
      </c>
      <c r="D15" t="s">
        <v>38</v>
      </c>
      <c r="E15">
        <v>1</v>
      </c>
      <c r="F15" t="s">
        <v>44</v>
      </c>
      <c r="G15">
        <v>0</v>
      </c>
      <c r="H15" t="s">
        <v>58</v>
      </c>
      <c r="I15">
        <v>655</v>
      </c>
      <c r="J15">
        <v>1365</v>
      </c>
      <c r="K15">
        <v>0</v>
      </c>
      <c r="L15">
        <v>0</v>
      </c>
      <c r="M15">
        <v>0.6</v>
      </c>
      <c r="N15">
        <v>0.8</v>
      </c>
      <c r="O15">
        <v>1.05</v>
      </c>
      <c r="P15">
        <v>1.1000000000000001</v>
      </c>
      <c r="Q15" t="s">
        <v>46</v>
      </c>
      <c r="R15">
        <v>5</v>
      </c>
      <c r="S15">
        <v>9</v>
      </c>
      <c r="T15" t="s">
        <v>47</v>
      </c>
      <c r="U15" t="s">
        <v>45</v>
      </c>
      <c r="V15" t="s">
        <v>35</v>
      </c>
      <c r="W15" t="s">
        <v>50</v>
      </c>
      <c r="X15">
        <v>2019</v>
      </c>
      <c r="Y15" t="s">
        <v>37</v>
      </c>
      <c r="Z15" t="s">
        <v>38</v>
      </c>
      <c r="AA15">
        <v>1</v>
      </c>
      <c r="AB15">
        <v>0</v>
      </c>
      <c r="AC15">
        <v>1365</v>
      </c>
    </row>
    <row r="16" spans="1:29" x14ac:dyDescent="0.25">
      <c r="A16" t="s">
        <v>108</v>
      </c>
      <c r="B16">
        <v>2019</v>
      </c>
      <c r="C16" t="s">
        <v>37</v>
      </c>
      <c r="D16" t="s">
        <v>38</v>
      </c>
      <c r="E16">
        <v>2</v>
      </c>
      <c r="F16" t="s">
        <v>40</v>
      </c>
      <c r="G16">
        <v>2.3333330000000001</v>
      </c>
      <c r="H16" t="s">
        <v>58</v>
      </c>
      <c r="I16">
        <v>655</v>
      </c>
      <c r="J16">
        <v>1365</v>
      </c>
      <c r="K16">
        <v>0</v>
      </c>
      <c r="L16">
        <v>0</v>
      </c>
      <c r="M16">
        <v>0.6</v>
      </c>
      <c r="N16">
        <v>0.8</v>
      </c>
      <c r="O16">
        <v>1.05</v>
      </c>
      <c r="P16">
        <v>1.1000000000000001</v>
      </c>
      <c r="Q16" t="s">
        <v>46</v>
      </c>
      <c r="R16">
        <v>5</v>
      </c>
      <c r="S16">
        <v>9</v>
      </c>
      <c r="T16" t="s">
        <v>47</v>
      </c>
      <c r="U16" t="s">
        <v>45</v>
      </c>
      <c r="V16" t="s">
        <v>35</v>
      </c>
      <c r="W16" t="s">
        <v>50</v>
      </c>
      <c r="X16">
        <v>2019</v>
      </c>
      <c r="Y16" t="s">
        <v>37</v>
      </c>
      <c r="Z16" t="s">
        <v>38</v>
      </c>
      <c r="AA16">
        <v>2</v>
      </c>
      <c r="AB16">
        <v>0</v>
      </c>
      <c r="AC16">
        <v>1111.4998955357</v>
      </c>
    </row>
    <row r="17" spans="1:29" x14ac:dyDescent="0.25">
      <c r="A17" t="s">
        <v>321</v>
      </c>
      <c r="B17">
        <v>2019</v>
      </c>
      <c r="C17" t="s">
        <v>37</v>
      </c>
      <c r="D17" t="s">
        <v>38</v>
      </c>
      <c r="E17">
        <v>8</v>
      </c>
      <c r="F17" t="s">
        <v>40</v>
      </c>
      <c r="G17">
        <v>0</v>
      </c>
      <c r="H17" t="s">
        <v>58</v>
      </c>
      <c r="I17">
        <v>655</v>
      </c>
      <c r="J17">
        <v>1365</v>
      </c>
      <c r="K17">
        <v>0</v>
      </c>
      <c r="L17">
        <v>0</v>
      </c>
      <c r="M17">
        <v>0.6</v>
      </c>
      <c r="N17">
        <v>0.8</v>
      </c>
      <c r="O17">
        <v>1.05</v>
      </c>
      <c r="P17">
        <v>1.1000000000000001</v>
      </c>
      <c r="Q17" t="s">
        <v>46</v>
      </c>
      <c r="R17">
        <v>5</v>
      </c>
      <c r="S17">
        <v>9</v>
      </c>
      <c r="T17" t="s">
        <v>47</v>
      </c>
      <c r="U17" t="s">
        <v>45</v>
      </c>
      <c r="V17" t="s">
        <v>35</v>
      </c>
      <c r="W17" t="s">
        <v>55</v>
      </c>
      <c r="X17">
        <v>2019</v>
      </c>
      <c r="Y17" t="s">
        <v>37</v>
      </c>
      <c r="Z17" t="s">
        <v>38</v>
      </c>
      <c r="AA17">
        <v>8</v>
      </c>
      <c r="AB17">
        <v>0</v>
      </c>
      <c r="AC17">
        <v>1501.5</v>
      </c>
    </row>
    <row r="18" spans="1:29" x14ac:dyDescent="0.25">
      <c r="A18" t="s">
        <v>321</v>
      </c>
      <c r="B18">
        <v>2019</v>
      </c>
      <c r="C18" t="s">
        <v>37</v>
      </c>
      <c r="D18" t="s">
        <v>38</v>
      </c>
      <c r="E18">
        <v>24</v>
      </c>
      <c r="F18" t="s">
        <v>40</v>
      </c>
      <c r="G18">
        <v>0.38333329999999999</v>
      </c>
      <c r="H18" t="s">
        <v>58</v>
      </c>
      <c r="I18">
        <v>655</v>
      </c>
      <c r="J18">
        <v>1365</v>
      </c>
      <c r="K18">
        <v>0</v>
      </c>
      <c r="L18">
        <v>0</v>
      </c>
      <c r="M18">
        <v>0.6</v>
      </c>
      <c r="N18">
        <v>0.8</v>
      </c>
      <c r="O18">
        <v>1.05</v>
      </c>
      <c r="P18">
        <v>1.1000000000000001</v>
      </c>
      <c r="Q18" t="s">
        <v>46</v>
      </c>
      <c r="R18">
        <v>5</v>
      </c>
      <c r="S18">
        <v>9</v>
      </c>
      <c r="T18" t="s">
        <v>47</v>
      </c>
      <c r="U18" t="s">
        <v>45</v>
      </c>
      <c r="V18" t="s">
        <v>35</v>
      </c>
      <c r="W18" t="s">
        <v>55</v>
      </c>
      <c r="X18">
        <v>2019</v>
      </c>
      <c r="Y18" t="s">
        <v>37</v>
      </c>
      <c r="Z18" t="s">
        <v>38</v>
      </c>
      <c r="AA18">
        <v>24</v>
      </c>
      <c r="AB18">
        <v>0</v>
      </c>
      <c r="AC18">
        <v>136.5</v>
      </c>
    </row>
    <row r="19" spans="1:29" x14ac:dyDescent="0.25">
      <c r="A19" t="s">
        <v>81</v>
      </c>
      <c r="B19">
        <v>2019</v>
      </c>
      <c r="C19" t="s">
        <v>30</v>
      </c>
      <c r="D19" t="s">
        <v>31</v>
      </c>
      <c r="E19">
        <v>28</v>
      </c>
      <c r="F19" t="s">
        <v>40</v>
      </c>
      <c r="G19">
        <v>0.25</v>
      </c>
      <c r="H19" t="s">
        <v>58</v>
      </c>
      <c r="I19">
        <v>655</v>
      </c>
      <c r="J19">
        <v>1365</v>
      </c>
      <c r="K19">
        <v>0</v>
      </c>
      <c r="L19">
        <v>0</v>
      </c>
      <c r="M19">
        <v>0.6</v>
      </c>
      <c r="N19">
        <v>0.8</v>
      </c>
      <c r="O19">
        <v>1.05</v>
      </c>
      <c r="P19">
        <v>1.1000000000000001</v>
      </c>
      <c r="Q19" t="s">
        <v>46</v>
      </c>
      <c r="R19">
        <v>5</v>
      </c>
      <c r="S19">
        <v>9</v>
      </c>
      <c r="T19" t="s">
        <v>47</v>
      </c>
      <c r="U19" t="s">
        <v>45</v>
      </c>
      <c r="V19" t="s">
        <v>35</v>
      </c>
      <c r="W19" t="s">
        <v>42</v>
      </c>
      <c r="X19">
        <v>2019</v>
      </c>
      <c r="Y19" t="s">
        <v>37</v>
      </c>
      <c r="Z19" t="s">
        <v>38</v>
      </c>
      <c r="AA19">
        <v>2</v>
      </c>
      <c r="AB19">
        <v>0</v>
      </c>
      <c r="AC19">
        <v>136.5</v>
      </c>
    </row>
    <row r="20" spans="1:29" x14ac:dyDescent="0.25">
      <c r="A20" t="s">
        <v>470</v>
      </c>
      <c r="B20">
        <v>2019</v>
      </c>
      <c r="C20" t="s">
        <v>37</v>
      </c>
      <c r="D20" t="s">
        <v>38</v>
      </c>
      <c r="E20">
        <v>15</v>
      </c>
      <c r="F20" t="s">
        <v>40</v>
      </c>
      <c r="G20">
        <v>2.5833330000000001</v>
      </c>
      <c r="H20" t="s">
        <v>58</v>
      </c>
      <c r="I20">
        <v>655</v>
      </c>
      <c r="J20">
        <v>1365</v>
      </c>
      <c r="K20">
        <v>0</v>
      </c>
      <c r="L20">
        <v>0</v>
      </c>
      <c r="M20">
        <v>0.6</v>
      </c>
      <c r="N20">
        <v>0.8</v>
      </c>
      <c r="O20">
        <v>1.05</v>
      </c>
      <c r="P20">
        <v>1.1000000000000001</v>
      </c>
      <c r="Q20" t="s">
        <v>46</v>
      </c>
      <c r="R20">
        <v>5</v>
      </c>
      <c r="S20">
        <v>9</v>
      </c>
      <c r="T20" t="s">
        <v>47</v>
      </c>
      <c r="U20" t="s">
        <v>45</v>
      </c>
      <c r="V20" t="s">
        <v>35</v>
      </c>
      <c r="W20" t="s">
        <v>50</v>
      </c>
      <c r="X20">
        <v>2019</v>
      </c>
      <c r="Y20" t="s">
        <v>37</v>
      </c>
      <c r="Z20" t="s">
        <v>38</v>
      </c>
      <c r="AA20">
        <v>18</v>
      </c>
      <c r="AB20">
        <v>0</v>
      </c>
      <c r="AC20">
        <v>1182.26604380852</v>
      </c>
    </row>
    <row r="21" spans="1:29" x14ac:dyDescent="0.25">
      <c r="A21" t="s">
        <v>470</v>
      </c>
      <c r="B21">
        <v>2019</v>
      </c>
      <c r="C21" t="s">
        <v>37</v>
      </c>
      <c r="D21" t="s">
        <v>38</v>
      </c>
      <c r="E21">
        <v>26</v>
      </c>
      <c r="F21" t="s">
        <v>40</v>
      </c>
      <c r="G21">
        <v>1.733333</v>
      </c>
      <c r="H21" t="s">
        <v>58</v>
      </c>
      <c r="I21">
        <v>655</v>
      </c>
      <c r="J21">
        <v>1365</v>
      </c>
      <c r="K21">
        <v>0</v>
      </c>
      <c r="L21">
        <v>0</v>
      </c>
      <c r="M21">
        <v>0.6</v>
      </c>
      <c r="N21">
        <v>0.8</v>
      </c>
      <c r="O21">
        <v>1.05</v>
      </c>
      <c r="P21">
        <v>1.1000000000000001</v>
      </c>
      <c r="Q21" t="s">
        <v>46</v>
      </c>
      <c r="R21">
        <v>5</v>
      </c>
      <c r="S21">
        <v>9</v>
      </c>
      <c r="T21" t="s">
        <v>47</v>
      </c>
      <c r="U21" t="s">
        <v>45</v>
      </c>
      <c r="V21" t="s">
        <v>35</v>
      </c>
      <c r="W21" t="s">
        <v>50</v>
      </c>
      <c r="X21">
        <v>2019</v>
      </c>
      <c r="Y21" t="s">
        <v>37</v>
      </c>
      <c r="Z21" t="s">
        <v>38</v>
      </c>
      <c r="AA21">
        <v>26</v>
      </c>
      <c r="AB21">
        <v>0</v>
      </c>
      <c r="AC21">
        <v>858.37481069707906</v>
      </c>
    </row>
    <row r="22" spans="1:29" x14ac:dyDescent="0.25">
      <c r="A22" t="s">
        <v>152</v>
      </c>
      <c r="B22">
        <v>2019</v>
      </c>
      <c r="C22" t="s">
        <v>37</v>
      </c>
      <c r="D22" t="s">
        <v>38</v>
      </c>
      <c r="E22">
        <v>2</v>
      </c>
      <c r="F22" t="s">
        <v>40</v>
      </c>
      <c r="G22">
        <v>0.3</v>
      </c>
      <c r="H22" t="s">
        <v>58</v>
      </c>
      <c r="I22">
        <v>655</v>
      </c>
      <c r="J22">
        <v>1365</v>
      </c>
      <c r="K22">
        <v>0</v>
      </c>
      <c r="L22">
        <v>0</v>
      </c>
      <c r="M22">
        <v>0.6</v>
      </c>
      <c r="N22">
        <v>0.8</v>
      </c>
      <c r="O22">
        <v>1.05</v>
      </c>
      <c r="P22">
        <v>1.1000000000000001</v>
      </c>
      <c r="Q22" t="s">
        <v>46</v>
      </c>
      <c r="R22">
        <v>5</v>
      </c>
      <c r="S22">
        <v>9</v>
      </c>
      <c r="T22" t="s">
        <v>47</v>
      </c>
      <c r="U22" t="s">
        <v>45</v>
      </c>
      <c r="V22" t="s">
        <v>35</v>
      </c>
      <c r="W22" t="s">
        <v>42</v>
      </c>
      <c r="X22">
        <v>2019</v>
      </c>
      <c r="Y22" t="s">
        <v>37</v>
      </c>
      <c r="Z22" t="s">
        <v>38</v>
      </c>
      <c r="AA22">
        <v>2</v>
      </c>
      <c r="AB22">
        <v>0</v>
      </c>
      <c r="AC22">
        <v>136.5</v>
      </c>
    </row>
    <row r="23" spans="1:29" x14ac:dyDescent="0.25">
      <c r="A23" t="s">
        <v>152</v>
      </c>
      <c r="B23">
        <v>2019</v>
      </c>
      <c r="C23" t="s">
        <v>37</v>
      </c>
      <c r="D23" t="s">
        <v>38</v>
      </c>
      <c r="E23">
        <v>3</v>
      </c>
      <c r="F23" t="s">
        <v>40</v>
      </c>
      <c r="G23">
        <v>0.45</v>
      </c>
      <c r="H23" t="s">
        <v>58</v>
      </c>
      <c r="I23">
        <v>655</v>
      </c>
      <c r="J23">
        <v>1365</v>
      </c>
      <c r="K23">
        <v>0</v>
      </c>
      <c r="L23">
        <v>0</v>
      </c>
      <c r="M23">
        <v>0.6</v>
      </c>
      <c r="N23">
        <v>0.8</v>
      </c>
      <c r="O23">
        <v>1.05</v>
      </c>
      <c r="P23">
        <v>1.1000000000000001</v>
      </c>
      <c r="Q23" t="s">
        <v>46</v>
      </c>
      <c r="R23">
        <v>5</v>
      </c>
      <c r="S23">
        <v>9</v>
      </c>
      <c r="T23" t="s">
        <v>47</v>
      </c>
      <c r="U23" t="s">
        <v>45</v>
      </c>
      <c r="V23" t="s">
        <v>35</v>
      </c>
      <c r="W23" t="s">
        <v>42</v>
      </c>
      <c r="X23">
        <v>2019</v>
      </c>
      <c r="Y23" t="s">
        <v>37</v>
      </c>
      <c r="Z23" t="s">
        <v>38</v>
      </c>
      <c r="AA23">
        <v>4</v>
      </c>
      <c r="AB23">
        <v>0</v>
      </c>
      <c r="AC23">
        <v>136.5</v>
      </c>
    </row>
    <row r="24" spans="1:29" x14ac:dyDescent="0.25">
      <c r="A24" t="s">
        <v>583</v>
      </c>
      <c r="B24">
        <v>2019</v>
      </c>
      <c r="C24" t="s">
        <v>37</v>
      </c>
      <c r="D24" t="s">
        <v>38</v>
      </c>
      <c r="E24">
        <v>24</v>
      </c>
      <c r="F24" t="s">
        <v>40</v>
      </c>
      <c r="G24">
        <v>2.0833330000000001</v>
      </c>
      <c r="H24" t="s">
        <v>58</v>
      </c>
      <c r="I24">
        <v>655</v>
      </c>
      <c r="J24">
        <v>1365</v>
      </c>
      <c r="K24">
        <v>0</v>
      </c>
      <c r="L24">
        <v>0</v>
      </c>
      <c r="M24">
        <v>0.6</v>
      </c>
      <c r="N24">
        <v>0.8</v>
      </c>
      <c r="O24">
        <v>1.05</v>
      </c>
      <c r="P24">
        <v>1.1000000000000001</v>
      </c>
      <c r="Q24" t="s">
        <v>46</v>
      </c>
      <c r="R24">
        <v>5</v>
      </c>
      <c r="S24">
        <v>9</v>
      </c>
      <c r="T24" t="s">
        <v>47</v>
      </c>
      <c r="U24" t="s">
        <v>58</v>
      </c>
      <c r="V24" t="s">
        <v>35</v>
      </c>
      <c r="W24" t="s">
        <v>50</v>
      </c>
      <c r="X24">
        <v>2019</v>
      </c>
      <c r="Y24" t="s">
        <v>37</v>
      </c>
      <c r="Z24" t="s">
        <v>38</v>
      </c>
      <c r="AA24">
        <v>24</v>
      </c>
      <c r="AB24">
        <v>0</v>
      </c>
      <c r="AC24">
        <v>1023.7498689599799</v>
      </c>
    </row>
    <row r="25" spans="1:29" x14ac:dyDescent="0.25">
      <c r="A25" t="s">
        <v>153</v>
      </c>
      <c r="B25">
        <v>2019</v>
      </c>
      <c r="C25" t="s">
        <v>37</v>
      </c>
      <c r="D25" t="s">
        <v>38</v>
      </c>
      <c r="E25">
        <v>2</v>
      </c>
      <c r="F25" t="s">
        <v>40</v>
      </c>
      <c r="G25">
        <v>0.6</v>
      </c>
      <c r="H25" t="s">
        <v>58</v>
      </c>
      <c r="I25">
        <v>655</v>
      </c>
      <c r="J25">
        <v>1365</v>
      </c>
      <c r="K25">
        <v>0</v>
      </c>
      <c r="L25">
        <v>0</v>
      </c>
      <c r="M25">
        <v>0.6</v>
      </c>
      <c r="N25">
        <v>0.8</v>
      </c>
      <c r="O25">
        <v>1.05</v>
      </c>
      <c r="P25">
        <v>1.1000000000000001</v>
      </c>
      <c r="Q25" t="s">
        <v>46</v>
      </c>
      <c r="R25">
        <v>5</v>
      </c>
      <c r="S25">
        <v>9</v>
      </c>
      <c r="T25" t="s">
        <v>47</v>
      </c>
      <c r="U25" t="s">
        <v>45</v>
      </c>
      <c r="V25" t="s">
        <v>35</v>
      </c>
      <c r="W25" t="s">
        <v>50</v>
      </c>
      <c r="X25">
        <v>2019</v>
      </c>
      <c r="Y25" t="s">
        <v>37</v>
      </c>
      <c r="Z25" t="s">
        <v>38</v>
      </c>
      <c r="AA25">
        <v>3</v>
      </c>
      <c r="AB25">
        <v>0</v>
      </c>
      <c r="AC25">
        <v>136.5</v>
      </c>
    </row>
    <row r="26" spans="1:29" x14ac:dyDescent="0.25">
      <c r="A26" t="s">
        <v>153</v>
      </c>
      <c r="B26">
        <v>2019</v>
      </c>
      <c r="C26" t="s">
        <v>37</v>
      </c>
      <c r="D26" t="s">
        <v>38</v>
      </c>
      <c r="E26">
        <v>7</v>
      </c>
      <c r="F26" t="s">
        <v>40</v>
      </c>
      <c r="G26">
        <v>2.0333329999999998</v>
      </c>
      <c r="H26" t="s">
        <v>58</v>
      </c>
      <c r="I26">
        <v>655</v>
      </c>
      <c r="J26">
        <v>1365</v>
      </c>
      <c r="K26">
        <v>0</v>
      </c>
      <c r="L26">
        <v>0</v>
      </c>
      <c r="M26">
        <v>0.6</v>
      </c>
      <c r="N26">
        <v>0.8</v>
      </c>
      <c r="O26">
        <v>1.05</v>
      </c>
      <c r="P26">
        <v>1.1000000000000001</v>
      </c>
      <c r="Q26" t="s">
        <v>46</v>
      </c>
      <c r="R26">
        <v>5</v>
      </c>
      <c r="S26">
        <v>9</v>
      </c>
      <c r="T26" t="s">
        <v>47</v>
      </c>
      <c r="U26" t="s">
        <v>45</v>
      </c>
      <c r="V26" t="s">
        <v>35</v>
      </c>
      <c r="W26" t="s">
        <v>50</v>
      </c>
      <c r="X26">
        <v>2019</v>
      </c>
      <c r="Y26" t="s">
        <v>37</v>
      </c>
      <c r="Z26" t="s">
        <v>38</v>
      </c>
      <c r="AA26">
        <v>8</v>
      </c>
      <c r="AB26">
        <v>0</v>
      </c>
      <c r="AC26">
        <v>1003.61051817386</v>
      </c>
    </row>
    <row r="27" spans="1:29" x14ac:dyDescent="0.25">
      <c r="A27" t="s">
        <v>153</v>
      </c>
      <c r="B27">
        <v>2019</v>
      </c>
      <c r="C27" t="s">
        <v>37</v>
      </c>
      <c r="D27" t="s">
        <v>38</v>
      </c>
      <c r="E27">
        <v>15</v>
      </c>
      <c r="F27" t="s">
        <v>40</v>
      </c>
      <c r="G27">
        <v>0.38333329999999999</v>
      </c>
      <c r="H27" t="s">
        <v>58</v>
      </c>
      <c r="I27">
        <v>655</v>
      </c>
      <c r="J27">
        <v>1365</v>
      </c>
      <c r="K27">
        <v>0</v>
      </c>
      <c r="L27">
        <v>0</v>
      </c>
      <c r="M27">
        <v>0.6</v>
      </c>
      <c r="N27">
        <v>0.8</v>
      </c>
      <c r="O27">
        <v>1.05</v>
      </c>
      <c r="P27">
        <v>1.1000000000000001</v>
      </c>
      <c r="Q27" t="s">
        <v>46</v>
      </c>
      <c r="R27">
        <v>5</v>
      </c>
      <c r="S27">
        <v>9</v>
      </c>
      <c r="T27" t="s">
        <v>47</v>
      </c>
      <c r="U27" t="s">
        <v>45</v>
      </c>
      <c r="V27" t="s">
        <v>35</v>
      </c>
      <c r="W27" t="s">
        <v>50</v>
      </c>
      <c r="X27">
        <v>2019</v>
      </c>
      <c r="Y27" t="s">
        <v>37</v>
      </c>
      <c r="Z27" t="s">
        <v>38</v>
      </c>
      <c r="AA27">
        <v>15</v>
      </c>
      <c r="AB27">
        <v>0</v>
      </c>
      <c r="AC27">
        <v>136.5</v>
      </c>
    </row>
    <row r="28" spans="1:29" x14ac:dyDescent="0.25">
      <c r="A28" t="s">
        <v>153</v>
      </c>
      <c r="B28">
        <v>2019</v>
      </c>
      <c r="C28" t="s">
        <v>37</v>
      </c>
      <c r="D28" t="s">
        <v>38</v>
      </c>
      <c r="E28">
        <v>18</v>
      </c>
      <c r="F28" t="s">
        <v>40</v>
      </c>
      <c r="G28">
        <v>1.1499999999999999</v>
      </c>
      <c r="H28" t="s">
        <v>58</v>
      </c>
      <c r="I28">
        <v>655</v>
      </c>
      <c r="J28">
        <v>1365</v>
      </c>
      <c r="K28">
        <v>0</v>
      </c>
      <c r="L28">
        <v>0</v>
      </c>
      <c r="M28">
        <v>0.6</v>
      </c>
      <c r="N28">
        <v>0.8</v>
      </c>
      <c r="O28">
        <v>1.05</v>
      </c>
      <c r="P28">
        <v>1.1000000000000001</v>
      </c>
      <c r="Q28" t="s">
        <v>46</v>
      </c>
      <c r="R28">
        <v>5</v>
      </c>
      <c r="S28">
        <v>9</v>
      </c>
      <c r="T28" t="s">
        <v>47</v>
      </c>
      <c r="U28" t="s">
        <v>45</v>
      </c>
      <c r="V28" t="s">
        <v>35</v>
      </c>
      <c r="W28" t="s">
        <v>50</v>
      </c>
      <c r="X28">
        <v>2019</v>
      </c>
      <c r="Y28" t="s">
        <v>37</v>
      </c>
      <c r="Z28" t="s">
        <v>38</v>
      </c>
      <c r="AA28">
        <v>18</v>
      </c>
      <c r="AB28">
        <v>0</v>
      </c>
      <c r="AC28">
        <v>136.5</v>
      </c>
    </row>
    <row r="29" spans="1:29" x14ac:dyDescent="0.25">
      <c r="A29" t="s">
        <v>109</v>
      </c>
      <c r="B29">
        <v>2019</v>
      </c>
      <c r="C29" t="s">
        <v>37</v>
      </c>
      <c r="D29" t="s">
        <v>38</v>
      </c>
      <c r="E29">
        <v>1</v>
      </c>
      <c r="F29" t="s">
        <v>40</v>
      </c>
      <c r="G29">
        <v>1</v>
      </c>
      <c r="H29" t="s">
        <v>58</v>
      </c>
      <c r="I29">
        <v>655</v>
      </c>
      <c r="J29">
        <v>1365</v>
      </c>
      <c r="K29">
        <v>0</v>
      </c>
      <c r="L29">
        <v>0</v>
      </c>
      <c r="M29">
        <v>0.6</v>
      </c>
      <c r="N29">
        <v>0.8</v>
      </c>
      <c r="O29">
        <v>1.05</v>
      </c>
      <c r="P29">
        <v>1.1000000000000001</v>
      </c>
      <c r="Q29" t="s">
        <v>46</v>
      </c>
      <c r="R29">
        <v>5</v>
      </c>
      <c r="S29">
        <v>9</v>
      </c>
      <c r="T29" t="s">
        <v>47</v>
      </c>
      <c r="U29" t="s">
        <v>45</v>
      </c>
      <c r="V29" t="s">
        <v>35</v>
      </c>
      <c r="W29" t="s">
        <v>73</v>
      </c>
      <c r="X29">
        <v>2019</v>
      </c>
      <c r="Y29" t="s">
        <v>37</v>
      </c>
      <c r="Z29" t="s">
        <v>38</v>
      </c>
      <c r="AA29">
        <v>1</v>
      </c>
      <c r="AB29">
        <v>0</v>
      </c>
      <c r="AC29">
        <v>136.5</v>
      </c>
    </row>
    <row r="30" spans="1:29" x14ac:dyDescent="0.25">
      <c r="A30" t="s">
        <v>109</v>
      </c>
      <c r="B30">
        <v>2019</v>
      </c>
      <c r="C30" t="s">
        <v>37</v>
      </c>
      <c r="D30" t="s">
        <v>38</v>
      </c>
      <c r="E30">
        <v>4</v>
      </c>
      <c r="F30" t="s">
        <v>40</v>
      </c>
      <c r="G30">
        <v>0.95</v>
      </c>
      <c r="H30" t="s">
        <v>58</v>
      </c>
      <c r="I30">
        <v>655</v>
      </c>
      <c r="J30">
        <v>1365</v>
      </c>
      <c r="K30">
        <v>0</v>
      </c>
      <c r="L30">
        <v>0</v>
      </c>
      <c r="M30">
        <v>0.6</v>
      </c>
      <c r="N30">
        <v>0.8</v>
      </c>
      <c r="O30">
        <v>1.05</v>
      </c>
      <c r="P30">
        <v>1.1000000000000001</v>
      </c>
      <c r="Q30" t="s">
        <v>46</v>
      </c>
      <c r="R30">
        <v>5</v>
      </c>
      <c r="S30">
        <v>9</v>
      </c>
      <c r="T30" t="s">
        <v>47</v>
      </c>
      <c r="U30" t="s">
        <v>45</v>
      </c>
      <c r="V30" t="s">
        <v>35</v>
      </c>
      <c r="W30" t="s">
        <v>73</v>
      </c>
      <c r="X30">
        <v>2019</v>
      </c>
      <c r="Y30" t="s">
        <v>37</v>
      </c>
      <c r="Z30" t="s">
        <v>38</v>
      </c>
      <c r="AA30">
        <v>4</v>
      </c>
      <c r="AB30">
        <v>0</v>
      </c>
      <c r="AC30">
        <v>136.5</v>
      </c>
    </row>
    <row r="31" spans="1:29" x14ac:dyDescent="0.25">
      <c r="A31" t="s">
        <v>109</v>
      </c>
      <c r="B31">
        <v>2019</v>
      </c>
      <c r="C31" t="s">
        <v>37</v>
      </c>
      <c r="D31" t="s">
        <v>38</v>
      </c>
      <c r="E31">
        <v>25</v>
      </c>
      <c r="F31" t="s">
        <v>40</v>
      </c>
      <c r="G31">
        <v>6.6666669999999997E-2</v>
      </c>
      <c r="H31" t="s">
        <v>58</v>
      </c>
      <c r="I31">
        <v>655</v>
      </c>
      <c r="J31">
        <v>1365</v>
      </c>
      <c r="K31">
        <v>0</v>
      </c>
      <c r="L31">
        <v>0</v>
      </c>
      <c r="M31">
        <v>0.6</v>
      </c>
      <c r="N31">
        <v>0.8</v>
      </c>
      <c r="O31">
        <v>1.05</v>
      </c>
      <c r="P31">
        <v>1.1000000000000001</v>
      </c>
      <c r="Q31" t="s">
        <v>46</v>
      </c>
      <c r="R31">
        <v>5</v>
      </c>
      <c r="S31">
        <v>9</v>
      </c>
      <c r="T31" t="s">
        <v>47</v>
      </c>
      <c r="U31" t="s">
        <v>45</v>
      </c>
      <c r="V31" t="s">
        <v>35</v>
      </c>
      <c r="W31" t="s">
        <v>73</v>
      </c>
      <c r="X31">
        <v>2019</v>
      </c>
      <c r="Y31" t="s">
        <v>37</v>
      </c>
      <c r="Z31" t="s">
        <v>38</v>
      </c>
      <c r="AA31">
        <v>25</v>
      </c>
      <c r="AB31">
        <v>0</v>
      </c>
      <c r="AC31">
        <v>136.5</v>
      </c>
    </row>
    <row r="32" spans="1:29" x14ac:dyDescent="0.25">
      <c r="A32" t="s">
        <v>109</v>
      </c>
      <c r="B32">
        <v>2019</v>
      </c>
      <c r="C32" t="s">
        <v>37</v>
      </c>
      <c r="D32" t="s">
        <v>38</v>
      </c>
      <c r="E32">
        <v>29</v>
      </c>
      <c r="F32" t="s">
        <v>40</v>
      </c>
      <c r="G32">
        <v>0.5</v>
      </c>
      <c r="H32" t="s">
        <v>58</v>
      </c>
      <c r="I32">
        <v>655</v>
      </c>
      <c r="J32">
        <v>1365</v>
      </c>
      <c r="K32">
        <v>0</v>
      </c>
      <c r="L32">
        <v>0</v>
      </c>
      <c r="M32">
        <v>0.6</v>
      </c>
      <c r="N32">
        <v>0.8</v>
      </c>
      <c r="O32">
        <v>1.05</v>
      </c>
      <c r="P32">
        <v>1.1000000000000001</v>
      </c>
      <c r="Q32" t="s">
        <v>46</v>
      </c>
      <c r="R32">
        <v>5</v>
      </c>
      <c r="S32">
        <v>9</v>
      </c>
      <c r="T32" t="s">
        <v>47</v>
      </c>
      <c r="U32" t="s">
        <v>45</v>
      </c>
      <c r="V32" t="s">
        <v>35</v>
      </c>
      <c r="W32" t="s">
        <v>73</v>
      </c>
      <c r="X32">
        <v>2019</v>
      </c>
      <c r="Y32" t="s">
        <v>37</v>
      </c>
      <c r="Z32" t="s">
        <v>38</v>
      </c>
      <c r="AA32">
        <v>29</v>
      </c>
      <c r="AB32">
        <v>0</v>
      </c>
      <c r="AC32">
        <v>136.5</v>
      </c>
    </row>
    <row r="33" spans="1:29" x14ac:dyDescent="0.25">
      <c r="A33" t="s">
        <v>262</v>
      </c>
      <c r="B33">
        <v>2019</v>
      </c>
      <c r="C33" t="s">
        <v>37</v>
      </c>
      <c r="D33" t="s">
        <v>38</v>
      </c>
      <c r="E33">
        <v>5</v>
      </c>
      <c r="F33" t="s">
        <v>40</v>
      </c>
      <c r="G33">
        <v>1.1499999999999999</v>
      </c>
      <c r="H33" t="s">
        <v>58</v>
      </c>
      <c r="I33">
        <v>655</v>
      </c>
      <c r="J33">
        <v>1365</v>
      </c>
      <c r="K33">
        <v>0</v>
      </c>
      <c r="L33">
        <v>0</v>
      </c>
      <c r="M33">
        <v>0.6</v>
      </c>
      <c r="N33">
        <v>0.8</v>
      </c>
      <c r="O33">
        <v>1.05</v>
      </c>
      <c r="P33">
        <v>1.1000000000000001</v>
      </c>
      <c r="Q33" t="s">
        <v>46</v>
      </c>
      <c r="R33">
        <v>5</v>
      </c>
      <c r="S33">
        <v>9</v>
      </c>
      <c r="T33" t="s">
        <v>47</v>
      </c>
      <c r="U33" t="s">
        <v>45</v>
      </c>
      <c r="V33" t="s">
        <v>35</v>
      </c>
      <c r="W33" t="s">
        <v>50</v>
      </c>
      <c r="X33">
        <v>2019</v>
      </c>
      <c r="Y33" t="s">
        <v>37</v>
      </c>
      <c r="Z33" t="s">
        <v>38</v>
      </c>
      <c r="AA33">
        <v>5</v>
      </c>
      <c r="AB33">
        <v>0</v>
      </c>
      <c r="AC33">
        <v>136.5</v>
      </c>
    </row>
    <row r="34" spans="1:29" x14ac:dyDescent="0.25">
      <c r="A34" t="s">
        <v>82</v>
      </c>
      <c r="B34">
        <v>2019</v>
      </c>
      <c r="C34" t="s">
        <v>30</v>
      </c>
      <c r="D34" t="s">
        <v>31</v>
      </c>
      <c r="E34">
        <v>28</v>
      </c>
      <c r="F34" t="s">
        <v>32</v>
      </c>
      <c r="G34">
        <v>0</v>
      </c>
      <c r="H34" t="s">
        <v>34</v>
      </c>
      <c r="I34">
        <v>468</v>
      </c>
      <c r="J34">
        <v>715</v>
      </c>
      <c r="K34">
        <v>0</v>
      </c>
      <c r="L34">
        <v>0</v>
      </c>
      <c r="M34">
        <v>0</v>
      </c>
      <c r="N34">
        <v>0.6</v>
      </c>
      <c r="O34">
        <v>0.8</v>
      </c>
      <c r="P34">
        <v>1.05</v>
      </c>
      <c r="Q34" t="s">
        <v>46</v>
      </c>
      <c r="R34">
        <v>5</v>
      </c>
      <c r="S34">
        <v>9</v>
      </c>
      <c r="T34" t="s">
        <v>47</v>
      </c>
      <c r="U34" t="s">
        <v>34</v>
      </c>
      <c r="V34" t="s">
        <v>35</v>
      </c>
      <c r="W34" t="s">
        <v>83</v>
      </c>
      <c r="X34">
        <v>2019</v>
      </c>
      <c r="Y34" t="s">
        <v>37</v>
      </c>
      <c r="Z34" t="s">
        <v>38</v>
      </c>
      <c r="AA34">
        <v>1</v>
      </c>
      <c r="AB34">
        <v>0</v>
      </c>
      <c r="AC34">
        <v>715</v>
      </c>
    </row>
    <row r="35" spans="1:29" x14ac:dyDescent="0.25">
      <c r="A35" t="s">
        <v>195</v>
      </c>
      <c r="B35">
        <v>2019</v>
      </c>
      <c r="C35" t="s">
        <v>37</v>
      </c>
      <c r="D35" t="s">
        <v>38</v>
      </c>
      <c r="E35">
        <v>3</v>
      </c>
      <c r="F35" t="s">
        <v>32</v>
      </c>
      <c r="G35">
        <v>0.1666667</v>
      </c>
      <c r="H35" t="s">
        <v>34</v>
      </c>
      <c r="I35">
        <v>468</v>
      </c>
      <c r="J35">
        <v>715</v>
      </c>
      <c r="K35">
        <v>0</v>
      </c>
      <c r="L35">
        <v>0</v>
      </c>
      <c r="M35">
        <v>0</v>
      </c>
      <c r="N35">
        <v>0.6</v>
      </c>
      <c r="O35">
        <v>0.8</v>
      </c>
      <c r="P35">
        <v>1.05</v>
      </c>
      <c r="Q35" t="s">
        <v>46</v>
      </c>
      <c r="R35">
        <v>5</v>
      </c>
      <c r="S35">
        <v>9</v>
      </c>
      <c r="T35" t="s">
        <v>85</v>
      </c>
      <c r="U35" t="s">
        <v>34</v>
      </c>
      <c r="V35" t="s">
        <v>35</v>
      </c>
      <c r="W35" t="s">
        <v>83</v>
      </c>
      <c r="X35">
        <v>2019</v>
      </c>
      <c r="Y35" t="s">
        <v>37</v>
      </c>
      <c r="Z35" t="s">
        <v>38</v>
      </c>
      <c r="AA35">
        <v>8</v>
      </c>
      <c r="AB35">
        <v>0</v>
      </c>
      <c r="AC35">
        <v>715</v>
      </c>
    </row>
    <row r="36" spans="1:29" x14ac:dyDescent="0.25">
      <c r="A36" t="s">
        <v>230</v>
      </c>
      <c r="B36">
        <v>2019</v>
      </c>
      <c r="C36" t="s">
        <v>37</v>
      </c>
      <c r="D36" t="s">
        <v>38</v>
      </c>
      <c r="E36">
        <v>4</v>
      </c>
      <c r="F36" t="s">
        <v>40</v>
      </c>
      <c r="G36">
        <v>0.26666669999999998</v>
      </c>
      <c r="H36" t="s">
        <v>34</v>
      </c>
      <c r="I36">
        <v>468</v>
      </c>
      <c r="J36">
        <v>715</v>
      </c>
      <c r="K36">
        <v>0</v>
      </c>
      <c r="L36">
        <v>0</v>
      </c>
      <c r="M36">
        <v>0</v>
      </c>
      <c r="N36">
        <v>0.6</v>
      </c>
      <c r="O36">
        <v>0.8</v>
      </c>
      <c r="P36">
        <v>1.05</v>
      </c>
      <c r="Q36" t="s">
        <v>46</v>
      </c>
      <c r="R36">
        <v>5</v>
      </c>
      <c r="S36">
        <v>9</v>
      </c>
      <c r="T36" t="s">
        <v>47</v>
      </c>
      <c r="U36" t="s">
        <v>34</v>
      </c>
      <c r="V36" t="s">
        <v>35</v>
      </c>
      <c r="W36" t="s">
        <v>80</v>
      </c>
      <c r="X36">
        <v>2019</v>
      </c>
      <c r="Y36" t="s">
        <v>37</v>
      </c>
      <c r="Z36" t="s">
        <v>38</v>
      </c>
      <c r="AA36">
        <v>5</v>
      </c>
      <c r="AB36">
        <v>0</v>
      </c>
      <c r="AC36">
        <v>35.75</v>
      </c>
    </row>
    <row r="37" spans="1:29" x14ac:dyDescent="0.25">
      <c r="A37" t="s">
        <v>640</v>
      </c>
      <c r="B37">
        <v>2019</v>
      </c>
      <c r="C37" t="s">
        <v>37</v>
      </c>
      <c r="D37" t="s">
        <v>38</v>
      </c>
      <c r="E37">
        <v>29</v>
      </c>
      <c r="F37" t="s">
        <v>40</v>
      </c>
      <c r="G37">
        <v>2.5</v>
      </c>
      <c r="H37" t="s">
        <v>34</v>
      </c>
      <c r="I37">
        <v>468</v>
      </c>
      <c r="J37">
        <v>715</v>
      </c>
      <c r="K37">
        <v>0</v>
      </c>
      <c r="L37">
        <v>0</v>
      </c>
      <c r="M37">
        <v>0</v>
      </c>
      <c r="N37">
        <v>0.6</v>
      </c>
      <c r="O37">
        <v>0.8</v>
      </c>
      <c r="P37">
        <v>1.05</v>
      </c>
      <c r="Q37" t="s">
        <v>46</v>
      </c>
      <c r="R37">
        <v>5</v>
      </c>
      <c r="S37">
        <v>9</v>
      </c>
      <c r="T37" t="s">
        <v>47</v>
      </c>
      <c r="U37" t="s">
        <v>34</v>
      </c>
      <c r="V37" t="s">
        <v>35</v>
      </c>
      <c r="W37" t="s">
        <v>42</v>
      </c>
      <c r="X37">
        <v>2019</v>
      </c>
      <c r="Y37" t="s">
        <v>37</v>
      </c>
      <c r="Z37" t="s">
        <v>38</v>
      </c>
      <c r="AA37">
        <v>30</v>
      </c>
      <c r="AB37">
        <v>0</v>
      </c>
      <c r="AC37">
        <v>572</v>
      </c>
    </row>
    <row r="38" spans="1:29" x14ac:dyDescent="0.25">
      <c r="A38" t="s">
        <v>603</v>
      </c>
      <c r="B38">
        <v>2019</v>
      </c>
      <c r="C38" t="s">
        <v>37</v>
      </c>
      <c r="D38" t="s">
        <v>38</v>
      </c>
      <c r="E38">
        <v>25</v>
      </c>
      <c r="F38" t="s">
        <v>44</v>
      </c>
      <c r="G38">
        <v>0</v>
      </c>
      <c r="H38" t="s">
        <v>34</v>
      </c>
      <c r="I38">
        <v>468</v>
      </c>
      <c r="J38">
        <v>715</v>
      </c>
      <c r="K38">
        <v>0</v>
      </c>
      <c r="L38">
        <v>0</v>
      </c>
      <c r="M38">
        <v>0</v>
      </c>
      <c r="N38">
        <v>0.6</v>
      </c>
      <c r="O38">
        <v>0.8</v>
      </c>
      <c r="P38">
        <v>1.05</v>
      </c>
      <c r="Q38" t="s">
        <v>46</v>
      </c>
      <c r="R38">
        <v>5</v>
      </c>
      <c r="S38">
        <v>9</v>
      </c>
      <c r="T38" t="s">
        <v>47</v>
      </c>
      <c r="U38" t="s">
        <v>34</v>
      </c>
      <c r="V38" t="s">
        <v>35</v>
      </c>
      <c r="W38" t="s">
        <v>50</v>
      </c>
      <c r="X38">
        <v>2019</v>
      </c>
      <c r="Y38" t="s">
        <v>37</v>
      </c>
      <c r="Z38" t="s">
        <v>38</v>
      </c>
      <c r="AA38">
        <v>25</v>
      </c>
      <c r="AB38">
        <v>28</v>
      </c>
      <c r="AC38">
        <v>715</v>
      </c>
    </row>
    <row r="39" spans="1:29" x14ac:dyDescent="0.25">
      <c r="A39" t="s">
        <v>110</v>
      </c>
      <c r="B39">
        <v>2019</v>
      </c>
      <c r="C39" t="s">
        <v>37</v>
      </c>
      <c r="D39" t="s">
        <v>38</v>
      </c>
      <c r="E39">
        <v>1</v>
      </c>
      <c r="F39" t="s">
        <v>40</v>
      </c>
      <c r="G39">
        <v>1.3666670000000001</v>
      </c>
      <c r="H39" t="s">
        <v>34</v>
      </c>
      <c r="I39">
        <v>468</v>
      </c>
      <c r="J39">
        <v>715</v>
      </c>
      <c r="K39">
        <v>0</v>
      </c>
      <c r="L39">
        <v>0</v>
      </c>
      <c r="M39">
        <v>0</v>
      </c>
      <c r="N39">
        <v>0.6</v>
      </c>
      <c r="O39">
        <v>0.8</v>
      </c>
      <c r="P39">
        <v>1.05</v>
      </c>
      <c r="Q39" t="s">
        <v>46</v>
      </c>
      <c r="R39">
        <v>5</v>
      </c>
      <c r="S39">
        <v>9</v>
      </c>
      <c r="T39" t="s">
        <v>47</v>
      </c>
      <c r="U39" t="s">
        <v>34</v>
      </c>
      <c r="V39" t="s">
        <v>35</v>
      </c>
      <c r="W39" t="s">
        <v>55</v>
      </c>
      <c r="X39">
        <v>2019</v>
      </c>
      <c r="Y39" t="s">
        <v>37</v>
      </c>
      <c r="Z39" t="s">
        <v>38</v>
      </c>
      <c r="AA39">
        <v>1</v>
      </c>
      <c r="AB39">
        <v>210</v>
      </c>
      <c r="AC39">
        <v>35.75</v>
      </c>
    </row>
    <row r="40" spans="1:29" x14ac:dyDescent="0.25">
      <c r="A40" t="s">
        <v>450</v>
      </c>
      <c r="B40">
        <v>2019</v>
      </c>
      <c r="C40" t="s">
        <v>37</v>
      </c>
      <c r="D40" t="s">
        <v>38</v>
      </c>
      <c r="E40">
        <v>12</v>
      </c>
      <c r="F40" t="s">
        <v>40</v>
      </c>
      <c r="G40">
        <v>1.6666669999999999</v>
      </c>
      <c r="H40" t="s">
        <v>34</v>
      </c>
      <c r="I40">
        <v>468</v>
      </c>
      <c r="J40">
        <v>715</v>
      </c>
      <c r="K40">
        <v>0</v>
      </c>
      <c r="L40">
        <v>0</v>
      </c>
      <c r="M40">
        <v>0</v>
      </c>
      <c r="N40">
        <v>0.6</v>
      </c>
      <c r="O40">
        <v>0.8</v>
      </c>
      <c r="P40">
        <v>1.05</v>
      </c>
      <c r="Q40" t="s">
        <v>46</v>
      </c>
      <c r="R40">
        <v>5</v>
      </c>
      <c r="S40">
        <v>9</v>
      </c>
      <c r="T40" t="s">
        <v>47</v>
      </c>
      <c r="U40" t="s">
        <v>34</v>
      </c>
      <c r="V40" t="s">
        <v>35</v>
      </c>
      <c r="W40" t="s">
        <v>59</v>
      </c>
      <c r="X40">
        <v>2019</v>
      </c>
      <c r="Y40" t="s">
        <v>37</v>
      </c>
      <c r="Z40" t="s">
        <v>38</v>
      </c>
      <c r="AA40">
        <v>12</v>
      </c>
      <c r="AB40">
        <v>332</v>
      </c>
      <c r="AC40">
        <v>393.25010724997901</v>
      </c>
    </row>
    <row r="41" spans="1:29" x14ac:dyDescent="0.25">
      <c r="A41" t="s">
        <v>263</v>
      </c>
      <c r="B41">
        <v>2019</v>
      </c>
      <c r="C41" t="s">
        <v>37</v>
      </c>
      <c r="D41" t="s">
        <v>38</v>
      </c>
      <c r="E41">
        <v>5</v>
      </c>
      <c r="F41" t="s">
        <v>264</v>
      </c>
      <c r="G41">
        <v>0</v>
      </c>
      <c r="H41" t="s">
        <v>64</v>
      </c>
      <c r="I41">
        <v>655</v>
      </c>
      <c r="J41">
        <v>1365</v>
      </c>
      <c r="K41">
        <v>0</v>
      </c>
      <c r="L41">
        <v>0</v>
      </c>
      <c r="M41">
        <v>0.6</v>
      </c>
      <c r="N41">
        <v>0.8</v>
      </c>
      <c r="O41">
        <v>1.05</v>
      </c>
      <c r="P41">
        <v>1.1000000000000001</v>
      </c>
      <c r="Q41" t="s">
        <v>46</v>
      </c>
      <c r="R41">
        <v>5</v>
      </c>
      <c r="S41">
        <v>9</v>
      </c>
      <c r="T41" t="s">
        <v>47</v>
      </c>
      <c r="U41" t="s">
        <v>64</v>
      </c>
      <c r="V41" t="s">
        <v>35</v>
      </c>
      <c r="W41" t="s">
        <v>55</v>
      </c>
      <c r="X41">
        <v>2019</v>
      </c>
      <c r="Y41" t="s">
        <v>37</v>
      </c>
      <c r="Z41" t="s">
        <v>38</v>
      </c>
      <c r="AA41">
        <v>5</v>
      </c>
      <c r="AB41">
        <v>0</v>
      </c>
      <c r="AC41">
        <v>1501.5</v>
      </c>
    </row>
    <row r="42" spans="1:29" x14ac:dyDescent="0.25">
      <c r="A42" t="s">
        <v>416</v>
      </c>
      <c r="B42">
        <v>2019</v>
      </c>
      <c r="C42" t="s">
        <v>37</v>
      </c>
      <c r="D42" t="s">
        <v>38</v>
      </c>
      <c r="E42">
        <v>11</v>
      </c>
      <c r="F42" t="s">
        <v>40</v>
      </c>
      <c r="G42">
        <v>0.96666660000000004</v>
      </c>
      <c r="H42" t="s">
        <v>34</v>
      </c>
      <c r="I42">
        <v>468</v>
      </c>
      <c r="J42">
        <v>715</v>
      </c>
      <c r="K42">
        <v>0</v>
      </c>
      <c r="L42">
        <v>0</v>
      </c>
      <c r="M42">
        <v>0</v>
      </c>
      <c r="N42">
        <v>0.6</v>
      </c>
      <c r="O42">
        <v>0.8</v>
      </c>
      <c r="P42">
        <v>1.05</v>
      </c>
      <c r="Q42" t="s">
        <v>46</v>
      </c>
      <c r="R42">
        <v>5</v>
      </c>
      <c r="S42">
        <v>9</v>
      </c>
      <c r="T42" t="s">
        <v>47</v>
      </c>
      <c r="U42" t="s">
        <v>34</v>
      </c>
      <c r="V42" t="s">
        <v>35</v>
      </c>
      <c r="W42" t="s">
        <v>42</v>
      </c>
      <c r="X42">
        <v>2019</v>
      </c>
      <c r="Y42" t="s">
        <v>37</v>
      </c>
      <c r="Z42" t="s">
        <v>38</v>
      </c>
      <c r="AA42">
        <v>11</v>
      </c>
      <c r="AB42">
        <v>0</v>
      </c>
      <c r="AC42">
        <v>35.75</v>
      </c>
    </row>
    <row r="43" spans="1:29" x14ac:dyDescent="0.25">
      <c r="A43" t="s">
        <v>499</v>
      </c>
      <c r="B43">
        <v>2019</v>
      </c>
      <c r="C43" t="s">
        <v>37</v>
      </c>
      <c r="D43" t="s">
        <v>38</v>
      </c>
      <c r="E43">
        <v>16</v>
      </c>
      <c r="F43" t="s">
        <v>40</v>
      </c>
      <c r="G43">
        <v>0.78333339999999996</v>
      </c>
      <c r="H43" t="s">
        <v>71</v>
      </c>
      <c r="I43">
        <v>468</v>
      </c>
      <c r="J43">
        <v>715</v>
      </c>
      <c r="K43">
        <v>0</v>
      </c>
      <c r="L43">
        <v>0</v>
      </c>
      <c r="M43">
        <v>0</v>
      </c>
      <c r="N43">
        <v>0.6</v>
      </c>
      <c r="O43">
        <v>0.8</v>
      </c>
      <c r="P43">
        <v>1.05</v>
      </c>
      <c r="Q43" t="s">
        <v>46</v>
      </c>
      <c r="R43">
        <v>5</v>
      </c>
      <c r="S43">
        <v>9</v>
      </c>
      <c r="T43" t="s">
        <v>47</v>
      </c>
      <c r="U43" t="s">
        <v>34</v>
      </c>
      <c r="V43" t="s">
        <v>35</v>
      </c>
      <c r="W43" t="s">
        <v>42</v>
      </c>
      <c r="X43">
        <v>2019</v>
      </c>
      <c r="Y43" t="s">
        <v>37</v>
      </c>
      <c r="Z43" t="s">
        <v>38</v>
      </c>
      <c r="AA43">
        <v>16</v>
      </c>
      <c r="AB43">
        <v>126</v>
      </c>
      <c r="AC43">
        <v>35.75</v>
      </c>
    </row>
    <row r="44" spans="1:29" x14ac:dyDescent="0.25">
      <c r="A44" t="s">
        <v>499</v>
      </c>
      <c r="B44">
        <v>2019</v>
      </c>
      <c r="C44" t="s">
        <v>37</v>
      </c>
      <c r="D44" t="s">
        <v>38</v>
      </c>
      <c r="E44">
        <v>18</v>
      </c>
      <c r="F44" t="s">
        <v>40</v>
      </c>
      <c r="G44">
        <v>2.4500000000000002</v>
      </c>
      <c r="H44" t="s">
        <v>71</v>
      </c>
      <c r="I44">
        <v>468</v>
      </c>
      <c r="J44">
        <v>715</v>
      </c>
      <c r="K44">
        <v>0</v>
      </c>
      <c r="L44">
        <v>0</v>
      </c>
      <c r="M44">
        <v>0</v>
      </c>
      <c r="N44">
        <v>0.6</v>
      </c>
      <c r="O44">
        <v>0.8</v>
      </c>
      <c r="P44">
        <v>1.05</v>
      </c>
      <c r="Q44" t="s">
        <v>46</v>
      </c>
      <c r="R44">
        <v>5</v>
      </c>
      <c r="S44">
        <v>9</v>
      </c>
      <c r="T44" t="s">
        <v>47</v>
      </c>
      <c r="U44" t="s">
        <v>34</v>
      </c>
      <c r="V44" t="s">
        <v>35</v>
      </c>
      <c r="W44" t="s">
        <v>42</v>
      </c>
      <c r="X44">
        <v>2019</v>
      </c>
      <c r="Y44" t="s">
        <v>37</v>
      </c>
      <c r="Z44" t="s">
        <v>38</v>
      </c>
      <c r="AA44">
        <v>19</v>
      </c>
      <c r="AB44">
        <v>2</v>
      </c>
      <c r="AC44">
        <v>-186.04591836734701</v>
      </c>
    </row>
    <row r="45" spans="1:29" x14ac:dyDescent="0.25">
      <c r="A45" t="s">
        <v>499</v>
      </c>
      <c r="B45">
        <v>2019</v>
      </c>
      <c r="C45" t="s">
        <v>37</v>
      </c>
      <c r="D45" t="s">
        <v>38</v>
      </c>
      <c r="E45">
        <v>23</v>
      </c>
      <c r="F45" t="s">
        <v>40</v>
      </c>
      <c r="G45">
        <v>2.1</v>
      </c>
      <c r="H45" t="s">
        <v>71</v>
      </c>
      <c r="I45">
        <v>468</v>
      </c>
      <c r="J45">
        <v>715</v>
      </c>
      <c r="K45">
        <v>0</v>
      </c>
      <c r="L45">
        <v>0</v>
      </c>
      <c r="M45">
        <v>0</v>
      </c>
      <c r="N45">
        <v>0.6</v>
      </c>
      <c r="O45">
        <v>0.8</v>
      </c>
      <c r="P45">
        <v>1.05</v>
      </c>
      <c r="Q45" t="s">
        <v>46</v>
      </c>
      <c r="R45">
        <v>5</v>
      </c>
      <c r="S45">
        <v>9</v>
      </c>
      <c r="T45" t="s">
        <v>47</v>
      </c>
      <c r="U45" t="s">
        <v>34</v>
      </c>
      <c r="V45" t="s">
        <v>35</v>
      </c>
      <c r="W45" t="s">
        <v>42</v>
      </c>
      <c r="X45">
        <v>2019</v>
      </c>
      <c r="Y45" t="s">
        <v>37</v>
      </c>
      <c r="Z45" t="s">
        <v>38</v>
      </c>
      <c r="AA45">
        <v>23</v>
      </c>
      <c r="AB45">
        <v>5</v>
      </c>
      <c r="AC45">
        <v>-246.84523809523799</v>
      </c>
    </row>
    <row r="46" spans="1:29" x14ac:dyDescent="0.25">
      <c r="A46" t="s">
        <v>534</v>
      </c>
      <c r="B46">
        <v>2019</v>
      </c>
      <c r="C46" t="s">
        <v>37</v>
      </c>
      <c r="D46" t="s">
        <v>38</v>
      </c>
      <c r="E46">
        <v>18</v>
      </c>
      <c r="F46" t="s">
        <v>40</v>
      </c>
      <c r="G46">
        <v>0.65</v>
      </c>
      <c r="H46" t="s">
        <v>64</v>
      </c>
      <c r="I46">
        <v>655</v>
      </c>
      <c r="J46">
        <v>1365</v>
      </c>
      <c r="K46">
        <v>0</v>
      </c>
      <c r="L46">
        <v>0</v>
      </c>
      <c r="M46">
        <v>0.6</v>
      </c>
      <c r="N46">
        <v>0.8</v>
      </c>
      <c r="O46">
        <v>1.05</v>
      </c>
      <c r="P46">
        <v>1.1000000000000001</v>
      </c>
      <c r="Q46" t="s">
        <v>46</v>
      </c>
      <c r="R46">
        <v>5</v>
      </c>
      <c r="S46">
        <v>9</v>
      </c>
      <c r="T46" t="s">
        <v>47</v>
      </c>
      <c r="U46" t="s">
        <v>64</v>
      </c>
      <c r="V46" t="s">
        <v>35</v>
      </c>
      <c r="W46" t="s">
        <v>59</v>
      </c>
      <c r="X46">
        <v>2019</v>
      </c>
      <c r="Y46" t="s">
        <v>37</v>
      </c>
      <c r="Z46" t="s">
        <v>38</v>
      </c>
      <c r="AA46">
        <v>18</v>
      </c>
      <c r="AB46">
        <v>0</v>
      </c>
      <c r="AC46">
        <v>136.5</v>
      </c>
    </row>
    <row r="47" spans="1:29" x14ac:dyDescent="0.25">
      <c r="A47" t="s">
        <v>471</v>
      </c>
      <c r="B47">
        <v>2019</v>
      </c>
      <c r="C47" t="s">
        <v>37</v>
      </c>
      <c r="D47" t="s">
        <v>38</v>
      </c>
      <c r="E47">
        <v>15</v>
      </c>
      <c r="F47" t="s">
        <v>40</v>
      </c>
      <c r="G47">
        <v>0.58333330000000005</v>
      </c>
      <c r="H47" t="s">
        <v>116</v>
      </c>
      <c r="I47">
        <v>655</v>
      </c>
      <c r="J47">
        <v>1365</v>
      </c>
      <c r="K47">
        <v>0</v>
      </c>
      <c r="L47">
        <v>0</v>
      </c>
      <c r="M47">
        <v>0.6</v>
      </c>
      <c r="N47">
        <v>0.8</v>
      </c>
      <c r="O47">
        <v>1.05</v>
      </c>
      <c r="P47">
        <v>1.1000000000000001</v>
      </c>
      <c r="Q47" t="s">
        <v>46</v>
      </c>
      <c r="R47">
        <v>5</v>
      </c>
      <c r="S47">
        <v>9</v>
      </c>
      <c r="T47" t="s">
        <v>47</v>
      </c>
      <c r="U47" t="s">
        <v>58</v>
      </c>
      <c r="V47" t="s">
        <v>35</v>
      </c>
      <c r="W47" t="s">
        <v>42</v>
      </c>
      <c r="X47">
        <v>2019</v>
      </c>
      <c r="Y47" t="s">
        <v>37</v>
      </c>
      <c r="Z47" t="s">
        <v>38</v>
      </c>
      <c r="AA47">
        <v>15</v>
      </c>
      <c r="AB47">
        <v>368</v>
      </c>
      <c r="AC47">
        <v>136.5</v>
      </c>
    </row>
    <row r="48" spans="1:29" x14ac:dyDescent="0.25">
      <c r="A48" t="s">
        <v>542</v>
      </c>
      <c r="B48">
        <v>2019</v>
      </c>
      <c r="C48" t="s">
        <v>37</v>
      </c>
      <c r="D48" t="s">
        <v>38</v>
      </c>
      <c r="E48">
        <v>22</v>
      </c>
      <c r="F48" t="s">
        <v>40</v>
      </c>
      <c r="G48">
        <v>2.95</v>
      </c>
      <c r="H48" t="s">
        <v>116</v>
      </c>
      <c r="I48">
        <v>655</v>
      </c>
      <c r="J48">
        <v>1365</v>
      </c>
      <c r="K48">
        <v>0</v>
      </c>
      <c r="L48">
        <v>0</v>
      </c>
      <c r="M48">
        <v>0.6</v>
      </c>
      <c r="N48">
        <v>0.8</v>
      </c>
      <c r="O48">
        <v>1.05</v>
      </c>
      <c r="P48">
        <v>1.1000000000000001</v>
      </c>
      <c r="Q48" t="s">
        <v>46</v>
      </c>
      <c r="R48">
        <v>5</v>
      </c>
      <c r="S48">
        <v>9</v>
      </c>
      <c r="T48" t="s">
        <v>47</v>
      </c>
      <c r="U48" t="s">
        <v>64</v>
      </c>
      <c r="V48" t="s">
        <v>35</v>
      </c>
      <c r="W48" t="s">
        <v>59</v>
      </c>
      <c r="X48">
        <v>2019</v>
      </c>
      <c r="Y48" t="s">
        <v>37</v>
      </c>
      <c r="Z48" t="s">
        <v>38</v>
      </c>
      <c r="AA48">
        <v>22</v>
      </c>
      <c r="AB48">
        <v>0</v>
      </c>
      <c r="AC48">
        <v>1264.3601694915301</v>
      </c>
    </row>
    <row r="49" spans="1:29" x14ac:dyDescent="0.25">
      <c r="A49" t="s">
        <v>542</v>
      </c>
      <c r="B49">
        <v>2019</v>
      </c>
      <c r="C49" t="s">
        <v>37</v>
      </c>
      <c r="D49" t="s">
        <v>38</v>
      </c>
      <c r="E49">
        <v>26</v>
      </c>
      <c r="F49" t="s">
        <v>40</v>
      </c>
      <c r="G49">
        <v>0.13333329999999999</v>
      </c>
      <c r="H49" t="s">
        <v>116</v>
      </c>
      <c r="I49">
        <v>655</v>
      </c>
      <c r="J49">
        <v>1365</v>
      </c>
      <c r="K49">
        <v>0</v>
      </c>
      <c r="L49">
        <v>0</v>
      </c>
      <c r="M49">
        <v>0.6</v>
      </c>
      <c r="N49">
        <v>0.8</v>
      </c>
      <c r="O49">
        <v>1.05</v>
      </c>
      <c r="P49">
        <v>1.1000000000000001</v>
      </c>
      <c r="Q49" t="s">
        <v>46</v>
      </c>
      <c r="R49">
        <v>5</v>
      </c>
      <c r="S49">
        <v>9</v>
      </c>
      <c r="T49" t="s">
        <v>47</v>
      </c>
      <c r="U49" t="s">
        <v>64</v>
      </c>
      <c r="V49" t="s">
        <v>35</v>
      </c>
      <c r="W49" t="s">
        <v>59</v>
      </c>
      <c r="X49">
        <v>2019</v>
      </c>
      <c r="Y49" t="s">
        <v>37</v>
      </c>
      <c r="Z49" t="s">
        <v>38</v>
      </c>
      <c r="AA49">
        <v>29</v>
      </c>
      <c r="AB49">
        <v>0</v>
      </c>
      <c r="AC49">
        <v>136.5</v>
      </c>
    </row>
    <row r="50" spans="1:29" x14ac:dyDescent="0.25">
      <c r="A50" t="s">
        <v>196</v>
      </c>
      <c r="B50">
        <v>2019</v>
      </c>
      <c r="C50" t="s">
        <v>37</v>
      </c>
      <c r="D50" t="s">
        <v>38</v>
      </c>
      <c r="E50">
        <v>3</v>
      </c>
      <c r="F50" t="s">
        <v>40</v>
      </c>
      <c r="G50">
        <v>0.3333333</v>
      </c>
      <c r="H50" t="s">
        <v>116</v>
      </c>
      <c r="I50">
        <v>655</v>
      </c>
      <c r="J50">
        <v>1365</v>
      </c>
      <c r="K50">
        <v>0</v>
      </c>
      <c r="L50">
        <v>0</v>
      </c>
      <c r="M50">
        <v>0.6</v>
      </c>
      <c r="N50">
        <v>0.8</v>
      </c>
      <c r="O50">
        <v>1.05</v>
      </c>
      <c r="P50">
        <v>1.1000000000000001</v>
      </c>
      <c r="Q50" t="s">
        <v>46</v>
      </c>
      <c r="R50">
        <v>5</v>
      </c>
      <c r="S50">
        <v>9</v>
      </c>
      <c r="T50" t="s">
        <v>47</v>
      </c>
      <c r="U50" t="s">
        <v>58</v>
      </c>
      <c r="V50" t="s">
        <v>35</v>
      </c>
      <c r="W50" t="s">
        <v>50</v>
      </c>
      <c r="X50">
        <v>2019</v>
      </c>
      <c r="Y50" t="s">
        <v>37</v>
      </c>
      <c r="Z50" t="s">
        <v>38</v>
      </c>
      <c r="AA50">
        <v>4</v>
      </c>
      <c r="AB50">
        <v>0</v>
      </c>
      <c r="AC50">
        <v>136.5</v>
      </c>
    </row>
    <row r="51" spans="1:29" x14ac:dyDescent="0.25">
      <c r="A51" t="s">
        <v>392</v>
      </c>
      <c r="B51">
        <v>2019</v>
      </c>
      <c r="C51" t="s">
        <v>37</v>
      </c>
      <c r="D51" t="s">
        <v>38</v>
      </c>
      <c r="E51">
        <v>10</v>
      </c>
      <c r="F51" t="s">
        <v>40</v>
      </c>
      <c r="G51">
        <v>0.78333339999999996</v>
      </c>
      <c r="H51" t="s">
        <v>64</v>
      </c>
      <c r="I51">
        <v>655</v>
      </c>
      <c r="J51">
        <v>1365</v>
      </c>
      <c r="K51">
        <v>0</v>
      </c>
      <c r="L51">
        <v>0</v>
      </c>
      <c r="M51">
        <v>0.6</v>
      </c>
      <c r="N51">
        <v>0.8</v>
      </c>
      <c r="O51">
        <v>1.05</v>
      </c>
      <c r="P51">
        <v>1.1000000000000001</v>
      </c>
      <c r="Q51" t="s">
        <v>46</v>
      </c>
      <c r="R51">
        <v>5</v>
      </c>
      <c r="S51">
        <v>9</v>
      </c>
      <c r="T51" t="s">
        <v>47</v>
      </c>
      <c r="U51" t="s">
        <v>64</v>
      </c>
      <c r="V51" t="s">
        <v>35</v>
      </c>
      <c r="W51" t="s">
        <v>55</v>
      </c>
      <c r="X51">
        <v>2019</v>
      </c>
      <c r="Y51" t="s">
        <v>37</v>
      </c>
      <c r="Z51" t="s">
        <v>38</v>
      </c>
      <c r="AA51">
        <v>12</v>
      </c>
      <c r="AB51">
        <v>390</v>
      </c>
      <c r="AC51">
        <v>136.5</v>
      </c>
    </row>
    <row r="52" spans="1:29" x14ac:dyDescent="0.25">
      <c r="A52" t="s">
        <v>393</v>
      </c>
      <c r="B52">
        <v>2019</v>
      </c>
      <c r="C52" t="s">
        <v>37</v>
      </c>
      <c r="D52" t="s">
        <v>38</v>
      </c>
      <c r="E52">
        <v>10</v>
      </c>
      <c r="F52" t="s">
        <v>40</v>
      </c>
      <c r="G52">
        <v>1.183333</v>
      </c>
      <c r="H52" t="s">
        <v>64</v>
      </c>
      <c r="I52">
        <v>655</v>
      </c>
      <c r="J52">
        <v>1365</v>
      </c>
      <c r="K52">
        <v>0</v>
      </c>
      <c r="L52">
        <v>0</v>
      </c>
      <c r="M52">
        <v>0.6</v>
      </c>
      <c r="N52">
        <v>0.8</v>
      </c>
      <c r="O52">
        <v>1.05</v>
      </c>
      <c r="P52">
        <v>1.1000000000000001</v>
      </c>
      <c r="Q52" t="s">
        <v>46</v>
      </c>
      <c r="R52">
        <v>5</v>
      </c>
      <c r="S52">
        <v>9</v>
      </c>
      <c r="T52" t="s">
        <v>47</v>
      </c>
      <c r="U52" t="s">
        <v>64</v>
      </c>
      <c r="V52" t="s">
        <v>35</v>
      </c>
      <c r="W52" t="s">
        <v>55</v>
      </c>
      <c r="X52">
        <v>2019</v>
      </c>
      <c r="Y52" t="s">
        <v>37</v>
      </c>
      <c r="Z52" t="s">
        <v>38</v>
      </c>
      <c r="AA52">
        <v>15</v>
      </c>
      <c r="AB52">
        <v>345</v>
      </c>
      <c r="AC52">
        <v>136.5</v>
      </c>
    </row>
    <row r="53" spans="1:29" x14ac:dyDescent="0.25">
      <c r="A53" t="s">
        <v>197</v>
      </c>
      <c r="B53">
        <v>2019</v>
      </c>
      <c r="C53" t="s">
        <v>37</v>
      </c>
      <c r="D53" t="s">
        <v>38</v>
      </c>
      <c r="E53">
        <v>3</v>
      </c>
      <c r="F53" t="s">
        <v>40</v>
      </c>
      <c r="G53">
        <v>0.95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R53" t="s">
        <v>33</v>
      </c>
      <c r="S53" t="s">
        <v>33</v>
      </c>
      <c r="U53" t="s">
        <v>64</v>
      </c>
      <c r="V53" t="s">
        <v>35</v>
      </c>
      <c r="W53" t="s">
        <v>42</v>
      </c>
      <c r="X53">
        <v>2019</v>
      </c>
      <c r="Y53" t="s">
        <v>37</v>
      </c>
      <c r="Z53" t="s">
        <v>38</v>
      </c>
      <c r="AA53">
        <v>5</v>
      </c>
      <c r="AB53">
        <v>0</v>
      </c>
      <c r="AC53">
        <v>1501.5</v>
      </c>
    </row>
    <row r="54" spans="1:29" x14ac:dyDescent="0.25">
      <c r="A54" t="s">
        <v>563</v>
      </c>
      <c r="B54">
        <v>2019</v>
      </c>
      <c r="C54" t="s">
        <v>37</v>
      </c>
      <c r="D54" t="s">
        <v>38</v>
      </c>
      <c r="E54">
        <v>23</v>
      </c>
      <c r="F54" t="s">
        <v>40</v>
      </c>
      <c r="G54">
        <v>0.88333329999999999</v>
      </c>
      <c r="H54" t="s">
        <v>34</v>
      </c>
      <c r="I54">
        <v>468</v>
      </c>
      <c r="J54">
        <v>715</v>
      </c>
      <c r="K54">
        <v>0</v>
      </c>
      <c r="L54">
        <v>0</v>
      </c>
      <c r="M54">
        <v>0</v>
      </c>
      <c r="N54">
        <v>0.6</v>
      </c>
      <c r="O54">
        <v>0.8</v>
      </c>
      <c r="P54">
        <v>1.05</v>
      </c>
      <c r="Q54" t="s">
        <v>46</v>
      </c>
      <c r="R54">
        <v>5</v>
      </c>
      <c r="S54">
        <v>9</v>
      </c>
      <c r="T54" t="s">
        <v>47</v>
      </c>
      <c r="U54" t="s">
        <v>34</v>
      </c>
      <c r="V54" t="s">
        <v>35</v>
      </c>
      <c r="W54" t="s">
        <v>42</v>
      </c>
      <c r="X54">
        <v>2019</v>
      </c>
      <c r="Y54" t="s">
        <v>37</v>
      </c>
      <c r="Z54" t="s">
        <v>38</v>
      </c>
      <c r="AA54">
        <v>23</v>
      </c>
      <c r="AB54">
        <v>189</v>
      </c>
      <c r="AC54">
        <v>35.75</v>
      </c>
    </row>
    <row r="55" spans="1:29" x14ac:dyDescent="0.25">
      <c r="A55" t="s">
        <v>563</v>
      </c>
      <c r="B55">
        <v>2019</v>
      </c>
      <c r="C55" t="s">
        <v>37</v>
      </c>
      <c r="D55" t="s">
        <v>38</v>
      </c>
      <c r="E55">
        <v>26</v>
      </c>
      <c r="F55" t="s">
        <v>40</v>
      </c>
      <c r="G55">
        <v>1.066667</v>
      </c>
      <c r="H55" t="s">
        <v>34</v>
      </c>
      <c r="I55">
        <v>468</v>
      </c>
      <c r="J55">
        <v>715</v>
      </c>
      <c r="K55">
        <v>0</v>
      </c>
      <c r="L55">
        <v>0</v>
      </c>
      <c r="M55">
        <v>0</v>
      </c>
      <c r="N55">
        <v>0.6</v>
      </c>
      <c r="O55">
        <v>0.8</v>
      </c>
      <c r="P55">
        <v>1.05</v>
      </c>
      <c r="Q55" t="s">
        <v>46</v>
      </c>
      <c r="R55">
        <v>5</v>
      </c>
      <c r="S55">
        <v>9</v>
      </c>
      <c r="T55" t="s">
        <v>47</v>
      </c>
      <c r="U55" t="s">
        <v>34</v>
      </c>
      <c r="V55" t="s">
        <v>35</v>
      </c>
      <c r="W55" t="s">
        <v>42</v>
      </c>
      <c r="X55">
        <v>2019</v>
      </c>
      <c r="Y55" t="s">
        <v>37</v>
      </c>
      <c r="Z55" t="s">
        <v>38</v>
      </c>
      <c r="AA55">
        <v>26</v>
      </c>
      <c r="AB55">
        <v>3</v>
      </c>
      <c r="AC55">
        <v>-715</v>
      </c>
    </row>
    <row r="56" spans="1:29" x14ac:dyDescent="0.25">
      <c r="A56" t="s">
        <v>417</v>
      </c>
      <c r="B56">
        <v>2019</v>
      </c>
      <c r="C56" t="s">
        <v>37</v>
      </c>
      <c r="D56" t="s">
        <v>38</v>
      </c>
      <c r="E56">
        <v>11</v>
      </c>
      <c r="F56" t="s">
        <v>40</v>
      </c>
      <c r="G56">
        <v>0.76666670000000003</v>
      </c>
      <c r="H56" t="s">
        <v>34</v>
      </c>
      <c r="I56">
        <v>468</v>
      </c>
      <c r="J56">
        <v>715</v>
      </c>
      <c r="K56">
        <v>0</v>
      </c>
      <c r="L56">
        <v>0</v>
      </c>
      <c r="M56">
        <v>0</v>
      </c>
      <c r="N56">
        <v>0.6</v>
      </c>
      <c r="O56">
        <v>0.8</v>
      </c>
      <c r="P56">
        <v>1.05</v>
      </c>
      <c r="Q56" t="s">
        <v>46</v>
      </c>
      <c r="R56">
        <v>5</v>
      </c>
      <c r="S56">
        <v>9</v>
      </c>
      <c r="T56" t="s">
        <v>85</v>
      </c>
      <c r="U56" t="s">
        <v>34</v>
      </c>
      <c r="V56" t="s">
        <v>35</v>
      </c>
      <c r="W56" t="s">
        <v>61</v>
      </c>
      <c r="X56">
        <v>2019</v>
      </c>
      <c r="Y56" t="s">
        <v>37</v>
      </c>
      <c r="Z56" t="s">
        <v>38</v>
      </c>
      <c r="AA56">
        <v>11</v>
      </c>
      <c r="AB56">
        <v>0</v>
      </c>
      <c r="AC56">
        <v>35.75</v>
      </c>
    </row>
    <row r="57" spans="1:29" x14ac:dyDescent="0.25">
      <c r="A57" t="s">
        <v>365</v>
      </c>
      <c r="B57">
        <v>2019</v>
      </c>
      <c r="C57" t="s">
        <v>37</v>
      </c>
      <c r="D57" t="s">
        <v>38</v>
      </c>
      <c r="E57">
        <v>9</v>
      </c>
      <c r="F57" t="s">
        <v>40</v>
      </c>
      <c r="G57">
        <v>3.25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R57" t="s">
        <v>33</v>
      </c>
      <c r="S57" t="s">
        <v>33</v>
      </c>
      <c r="U57" t="s">
        <v>34</v>
      </c>
      <c r="V57" t="s">
        <v>35</v>
      </c>
      <c r="W57" t="s">
        <v>55</v>
      </c>
      <c r="X57">
        <v>2019</v>
      </c>
      <c r="Y57" t="s">
        <v>37</v>
      </c>
      <c r="Z57" t="s">
        <v>38</v>
      </c>
      <c r="AA57">
        <v>10</v>
      </c>
      <c r="AB57">
        <v>0</v>
      </c>
      <c r="AC57">
        <v>750.75</v>
      </c>
    </row>
    <row r="58" spans="1:29" x14ac:dyDescent="0.25">
      <c r="A58" t="s">
        <v>451</v>
      </c>
      <c r="B58">
        <v>2019</v>
      </c>
      <c r="C58" t="s">
        <v>37</v>
      </c>
      <c r="D58" t="s">
        <v>38</v>
      </c>
      <c r="E58">
        <v>12</v>
      </c>
      <c r="F58" t="s">
        <v>40</v>
      </c>
      <c r="G58">
        <v>1.183333</v>
      </c>
      <c r="H58" t="s">
        <v>34</v>
      </c>
      <c r="I58">
        <v>468</v>
      </c>
      <c r="J58">
        <v>715</v>
      </c>
      <c r="K58">
        <v>0</v>
      </c>
      <c r="L58">
        <v>0</v>
      </c>
      <c r="M58">
        <v>0</v>
      </c>
      <c r="N58">
        <v>0.6</v>
      </c>
      <c r="O58">
        <v>0.8</v>
      </c>
      <c r="P58">
        <v>1.05</v>
      </c>
      <c r="Q58" t="s">
        <v>46</v>
      </c>
      <c r="R58">
        <v>5</v>
      </c>
      <c r="S58">
        <v>9</v>
      </c>
      <c r="T58" t="s">
        <v>47</v>
      </c>
      <c r="U58" t="s">
        <v>34</v>
      </c>
      <c r="V58" t="s">
        <v>35</v>
      </c>
      <c r="W58" t="s">
        <v>42</v>
      </c>
      <c r="X58">
        <v>2019</v>
      </c>
      <c r="Y58" t="s">
        <v>37</v>
      </c>
      <c r="Z58" t="s">
        <v>38</v>
      </c>
      <c r="AA58">
        <v>12</v>
      </c>
      <c r="AB58">
        <v>0</v>
      </c>
      <c r="AC58">
        <v>35.75</v>
      </c>
    </row>
    <row r="59" spans="1:29" x14ac:dyDescent="0.25">
      <c r="A59" t="s">
        <v>322</v>
      </c>
      <c r="B59">
        <v>2019</v>
      </c>
      <c r="C59" t="s">
        <v>37</v>
      </c>
      <c r="D59" t="s">
        <v>38</v>
      </c>
      <c r="E59">
        <v>8</v>
      </c>
      <c r="F59" t="s">
        <v>40</v>
      </c>
      <c r="G59">
        <v>1.9</v>
      </c>
      <c r="H59" t="s">
        <v>34</v>
      </c>
      <c r="I59">
        <v>468</v>
      </c>
      <c r="J59">
        <v>715</v>
      </c>
      <c r="K59">
        <v>0</v>
      </c>
      <c r="L59">
        <v>0</v>
      </c>
      <c r="M59">
        <v>0</v>
      </c>
      <c r="N59">
        <v>0.6</v>
      </c>
      <c r="O59">
        <v>0.8</v>
      </c>
      <c r="P59">
        <v>1.05</v>
      </c>
      <c r="Q59" t="s">
        <v>46</v>
      </c>
      <c r="R59">
        <v>5</v>
      </c>
      <c r="S59">
        <v>9</v>
      </c>
      <c r="T59" t="s">
        <v>47</v>
      </c>
      <c r="U59" t="s">
        <v>34</v>
      </c>
      <c r="V59" t="s">
        <v>35</v>
      </c>
      <c r="W59" t="s">
        <v>36</v>
      </c>
      <c r="X59">
        <v>2019</v>
      </c>
      <c r="Y59" t="s">
        <v>37</v>
      </c>
      <c r="Z59" t="s">
        <v>38</v>
      </c>
      <c r="AA59">
        <v>8</v>
      </c>
      <c r="AB59">
        <v>257</v>
      </c>
      <c r="AC59">
        <v>459.10526315789502</v>
      </c>
    </row>
    <row r="60" spans="1:29" x14ac:dyDescent="0.25">
      <c r="A60" t="s">
        <v>323</v>
      </c>
      <c r="B60">
        <v>2019</v>
      </c>
      <c r="C60" t="s">
        <v>37</v>
      </c>
      <c r="D60" t="s">
        <v>38</v>
      </c>
      <c r="E60">
        <v>8</v>
      </c>
      <c r="F60" t="s">
        <v>40</v>
      </c>
      <c r="G60">
        <v>0.38333329999999999</v>
      </c>
      <c r="H60" t="s">
        <v>34</v>
      </c>
      <c r="I60">
        <v>468</v>
      </c>
      <c r="J60">
        <v>715</v>
      </c>
      <c r="K60">
        <v>0</v>
      </c>
      <c r="L60">
        <v>0</v>
      </c>
      <c r="M60">
        <v>0</v>
      </c>
      <c r="N60">
        <v>0.6</v>
      </c>
      <c r="O60">
        <v>0.8</v>
      </c>
      <c r="P60">
        <v>1.05</v>
      </c>
      <c r="Q60" t="s">
        <v>46</v>
      </c>
      <c r="R60">
        <v>5</v>
      </c>
      <c r="S60">
        <v>9</v>
      </c>
      <c r="T60" t="s">
        <v>85</v>
      </c>
      <c r="U60" t="s">
        <v>34</v>
      </c>
      <c r="V60" t="s">
        <v>35</v>
      </c>
      <c r="W60" t="s">
        <v>61</v>
      </c>
      <c r="X60">
        <v>2019</v>
      </c>
      <c r="Y60" t="s">
        <v>37</v>
      </c>
      <c r="Z60" t="s">
        <v>38</v>
      </c>
      <c r="AA60">
        <v>8</v>
      </c>
      <c r="AB60">
        <v>0</v>
      </c>
      <c r="AC60">
        <v>35.75</v>
      </c>
    </row>
    <row r="61" spans="1:29" x14ac:dyDescent="0.25">
      <c r="A61" t="s">
        <v>198</v>
      </c>
      <c r="B61">
        <v>2019</v>
      </c>
      <c r="C61" t="s">
        <v>37</v>
      </c>
      <c r="D61" t="s">
        <v>38</v>
      </c>
      <c r="E61">
        <v>3</v>
      </c>
      <c r="F61" t="s">
        <v>40</v>
      </c>
      <c r="G61">
        <v>8.1333330000000004</v>
      </c>
      <c r="H61" t="s">
        <v>34</v>
      </c>
      <c r="I61">
        <v>468</v>
      </c>
      <c r="J61">
        <v>715</v>
      </c>
      <c r="K61">
        <v>0</v>
      </c>
      <c r="L61">
        <v>0</v>
      </c>
      <c r="M61">
        <v>0</v>
      </c>
      <c r="N61">
        <v>0.6</v>
      </c>
      <c r="O61">
        <v>0.8</v>
      </c>
      <c r="P61">
        <v>1.05</v>
      </c>
      <c r="Q61" t="s">
        <v>46</v>
      </c>
      <c r="R61">
        <v>5</v>
      </c>
      <c r="S61">
        <v>9</v>
      </c>
      <c r="T61" t="s">
        <v>85</v>
      </c>
      <c r="U61" t="s">
        <v>34</v>
      </c>
      <c r="V61" t="s">
        <v>35</v>
      </c>
      <c r="W61" t="s">
        <v>55</v>
      </c>
      <c r="X61">
        <v>2019</v>
      </c>
      <c r="Y61" t="s">
        <v>37</v>
      </c>
      <c r="Z61" t="s">
        <v>38</v>
      </c>
      <c r="AA61">
        <v>4</v>
      </c>
      <c r="AB61">
        <v>317</v>
      </c>
      <c r="AC61">
        <v>731.70286074601904</v>
      </c>
    </row>
    <row r="62" spans="1:29" x14ac:dyDescent="0.25">
      <c r="A62" t="s">
        <v>100</v>
      </c>
      <c r="B62">
        <v>2019</v>
      </c>
      <c r="C62" t="s">
        <v>30</v>
      </c>
      <c r="D62" t="s">
        <v>31</v>
      </c>
      <c r="E62">
        <v>31</v>
      </c>
      <c r="F62" t="s">
        <v>44</v>
      </c>
      <c r="G62">
        <v>0.1666667</v>
      </c>
      <c r="H62" t="s">
        <v>34</v>
      </c>
      <c r="I62">
        <v>468</v>
      </c>
      <c r="J62">
        <v>715</v>
      </c>
      <c r="K62">
        <v>0</v>
      </c>
      <c r="L62">
        <v>0</v>
      </c>
      <c r="M62">
        <v>0</v>
      </c>
      <c r="N62">
        <v>0.6</v>
      </c>
      <c r="O62">
        <v>0.8</v>
      </c>
      <c r="P62">
        <v>1.05</v>
      </c>
      <c r="Q62" t="s">
        <v>46</v>
      </c>
      <c r="R62">
        <v>5</v>
      </c>
      <c r="S62">
        <v>9</v>
      </c>
      <c r="T62" t="s">
        <v>47</v>
      </c>
      <c r="U62" t="s">
        <v>34</v>
      </c>
      <c r="V62" t="s">
        <v>35</v>
      </c>
      <c r="W62" t="s">
        <v>55</v>
      </c>
      <c r="X62">
        <v>2019</v>
      </c>
      <c r="Y62" t="s">
        <v>37</v>
      </c>
      <c r="Z62" t="s">
        <v>38</v>
      </c>
      <c r="AA62">
        <v>1</v>
      </c>
      <c r="AB62">
        <v>24</v>
      </c>
      <c r="AC62">
        <v>715</v>
      </c>
    </row>
    <row r="63" spans="1:29" x14ac:dyDescent="0.25">
      <c r="A63" t="s">
        <v>604</v>
      </c>
      <c r="B63">
        <v>2019</v>
      </c>
      <c r="C63" t="s">
        <v>37</v>
      </c>
      <c r="D63" t="s">
        <v>38</v>
      </c>
      <c r="E63">
        <v>25</v>
      </c>
      <c r="F63" t="s">
        <v>40</v>
      </c>
      <c r="G63">
        <v>0.56666669999999997</v>
      </c>
      <c r="H63" t="s">
        <v>34</v>
      </c>
      <c r="I63">
        <v>468</v>
      </c>
      <c r="J63">
        <v>715</v>
      </c>
      <c r="K63">
        <v>0</v>
      </c>
      <c r="L63">
        <v>0</v>
      </c>
      <c r="M63">
        <v>0</v>
      </c>
      <c r="N63">
        <v>0.6</v>
      </c>
      <c r="O63">
        <v>0.8</v>
      </c>
      <c r="P63">
        <v>1.05</v>
      </c>
      <c r="Q63" t="s">
        <v>46</v>
      </c>
      <c r="R63">
        <v>5</v>
      </c>
      <c r="S63">
        <v>9</v>
      </c>
      <c r="T63" t="s">
        <v>47</v>
      </c>
      <c r="U63" t="s">
        <v>34</v>
      </c>
      <c r="V63" t="s">
        <v>35</v>
      </c>
      <c r="W63" t="s">
        <v>42</v>
      </c>
      <c r="X63">
        <v>2019</v>
      </c>
      <c r="Y63" t="s">
        <v>37</v>
      </c>
      <c r="Z63" t="s">
        <v>38</v>
      </c>
      <c r="AA63">
        <v>26</v>
      </c>
      <c r="AB63">
        <v>94</v>
      </c>
      <c r="AC63">
        <v>35.75</v>
      </c>
    </row>
    <row r="64" spans="1:29" x14ac:dyDescent="0.25">
      <c r="A64" t="s">
        <v>627</v>
      </c>
      <c r="B64">
        <v>2019</v>
      </c>
      <c r="C64" t="s">
        <v>37</v>
      </c>
      <c r="D64" t="s">
        <v>38</v>
      </c>
      <c r="E64">
        <v>26</v>
      </c>
      <c r="F64" t="s">
        <v>40</v>
      </c>
      <c r="G64">
        <v>0.76666670000000003</v>
      </c>
      <c r="H64" t="s">
        <v>34</v>
      </c>
      <c r="I64">
        <v>468</v>
      </c>
      <c r="J64">
        <v>715</v>
      </c>
      <c r="K64">
        <v>0</v>
      </c>
      <c r="L64">
        <v>0</v>
      </c>
      <c r="M64">
        <v>0</v>
      </c>
      <c r="N64">
        <v>0.6</v>
      </c>
      <c r="O64">
        <v>0.8</v>
      </c>
      <c r="P64">
        <v>1.05</v>
      </c>
      <c r="Q64" t="s">
        <v>46</v>
      </c>
      <c r="R64">
        <v>5</v>
      </c>
      <c r="S64">
        <v>9</v>
      </c>
      <c r="T64" t="s">
        <v>47</v>
      </c>
      <c r="U64" t="s">
        <v>34</v>
      </c>
      <c r="V64" t="s">
        <v>35</v>
      </c>
      <c r="W64" t="s">
        <v>42</v>
      </c>
      <c r="X64">
        <v>2019</v>
      </c>
      <c r="Y64" t="s">
        <v>37</v>
      </c>
      <c r="Z64" t="s">
        <v>38</v>
      </c>
      <c r="AA64">
        <v>26</v>
      </c>
      <c r="AB64">
        <v>7257600</v>
      </c>
      <c r="AC64">
        <v>35.75</v>
      </c>
    </row>
    <row r="65" spans="1:29" x14ac:dyDescent="0.25">
      <c r="A65" t="s">
        <v>517</v>
      </c>
      <c r="B65">
        <v>2019</v>
      </c>
      <c r="C65" t="s">
        <v>37</v>
      </c>
      <c r="D65" t="s">
        <v>38</v>
      </c>
      <c r="E65">
        <v>17</v>
      </c>
      <c r="F65" t="s">
        <v>40</v>
      </c>
      <c r="G65">
        <v>1.266667</v>
      </c>
      <c r="H65" t="s">
        <v>34</v>
      </c>
      <c r="I65">
        <v>468</v>
      </c>
      <c r="J65">
        <v>715</v>
      </c>
      <c r="K65">
        <v>0</v>
      </c>
      <c r="L65">
        <v>0</v>
      </c>
      <c r="M65">
        <v>0</v>
      </c>
      <c r="N65">
        <v>0.6</v>
      </c>
      <c r="O65">
        <v>0.8</v>
      </c>
      <c r="P65">
        <v>1.05</v>
      </c>
      <c r="Q65" t="s">
        <v>46</v>
      </c>
      <c r="R65">
        <v>5</v>
      </c>
      <c r="S65">
        <v>9</v>
      </c>
      <c r="T65" t="s">
        <v>47</v>
      </c>
      <c r="U65" t="s">
        <v>34</v>
      </c>
      <c r="V65" t="s">
        <v>35</v>
      </c>
      <c r="W65" t="s">
        <v>42</v>
      </c>
      <c r="X65">
        <v>2019</v>
      </c>
      <c r="Y65" t="s">
        <v>37</v>
      </c>
      <c r="Z65" t="s">
        <v>38</v>
      </c>
      <c r="AA65">
        <v>17</v>
      </c>
      <c r="AB65">
        <v>0</v>
      </c>
      <c r="AC65">
        <v>35.75</v>
      </c>
    </row>
    <row r="66" spans="1:29" x14ac:dyDescent="0.25">
      <c r="A66" t="s">
        <v>324</v>
      </c>
      <c r="B66">
        <v>2019</v>
      </c>
      <c r="C66" t="s">
        <v>37</v>
      </c>
      <c r="D66" t="s">
        <v>38</v>
      </c>
      <c r="E66">
        <v>8</v>
      </c>
      <c r="F66" t="s">
        <v>40</v>
      </c>
      <c r="G66">
        <v>1.1333329999999999</v>
      </c>
      <c r="H66" t="s">
        <v>34</v>
      </c>
      <c r="I66">
        <v>468</v>
      </c>
      <c r="J66">
        <v>715</v>
      </c>
      <c r="K66">
        <v>0</v>
      </c>
      <c r="L66">
        <v>0</v>
      </c>
      <c r="M66">
        <v>0</v>
      </c>
      <c r="N66">
        <v>0.6</v>
      </c>
      <c r="O66">
        <v>0.8</v>
      </c>
      <c r="P66">
        <v>1.05</v>
      </c>
      <c r="Q66" t="s">
        <v>46</v>
      </c>
      <c r="R66">
        <v>5</v>
      </c>
      <c r="S66">
        <v>9</v>
      </c>
      <c r="T66" t="s">
        <v>47</v>
      </c>
      <c r="U66" t="s">
        <v>34</v>
      </c>
      <c r="V66" t="s">
        <v>35</v>
      </c>
      <c r="W66" t="s">
        <v>42</v>
      </c>
      <c r="X66">
        <v>2019</v>
      </c>
      <c r="Y66" t="s">
        <v>37</v>
      </c>
      <c r="Z66" t="s">
        <v>38</v>
      </c>
      <c r="AA66">
        <v>8</v>
      </c>
      <c r="AB66">
        <v>341</v>
      </c>
      <c r="AC66">
        <v>35.75</v>
      </c>
    </row>
    <row r="67" spans="1:29" x14ac:dyDescent="0.25">
      <c r="A67" t="s">
        <v>584</v>
      </c>
      <c r="B67">
        <v>2019</v>
      </c>
      <c r="C67" t="s">
        <v>37</v>
      </c>
      <c r="D67" t="s">
        <v>38</v>
      </c>
      <c r="E67">
        <v>24</v>
      </c>
      <c r="F67" t="s">
        <v>40</v>
      </c>
      <c r="G67">
        <v>3.3333330000000001</v>
      </c>
      <c r="H67" t="s">
        <v>34</v>
      </c>
      <c r="I67">
        <v>468</v>
      </c>
      <c r="J67">
        <v>715</v>
      </c>
      <c r="K67">
        <v>0</v>
      </c>
      <c r="L67">
        <v>0</v>
      </c>
      <c r="M67">
        <v>0</v>
      </c>
      <c r="N67">
        <v>0.6</v>
      </c>
      <c r="O67">
        <v>0.8</v>
      </c>
      <c r="P67">
        <v>1.05</v>
      </c>
      <c r="Q67" t="s">
        <v>46</v>
      </c>
      <c r="R67">
        <v>5</v>
      </c>
      <c r="S67">
        <v>9</v>
      </c>
      <c r="T67" t="s">
        <v>85</v>
      </c>
      <c r="U67" t="s">
        <v>34</v>
      </c>
      <c r="V67" t="s">
        <v>35</v>
      </c>
      <c r="W67" t="s">
        <v>59</v>
      </c>
      <c r="X67">
        <v>2019</v>
      </c>
      <c r="Y67" t="s">
        <v>37</v>
      </c>
      <c r="Z67" t="s">
        <v>38</v>
      </c>
      <c r="AA67">
        <v>25</v>
      </c>
      <c r="AB67">
        <v>357</v>
      </c>
      <c r="AC67">
        <v>446.874951737495</v>
      </c>
    </row>
    <row r="68" spans="1:29" x14ac:dyDescent="0.25">
      <c r="A68" t="s">
        <v>518</v>
      </c>
      <c r="B68">
        <v>2019</v>
      </c>
      <c r="C68" t="s">
        <v>37</v>
      </c>
      <c r="D68" t="s">
        <v>38</v>
      </c>
      <c r="E68">
        <v>17</v>
      </c>
      <c r="F68" t="s">
        <v>40</v>
      </c>
      <c r="G68">
        <v>2.2000000000000002</v>
      </c>
      <c r="H68" t="s">
        <v>34</v>
      </c>
      <c r="I68">
        <v>468</v>
      </c>
      <c r="J68">
        <v>715</v>
      </c>
      <c r="K68">
        <v>0</v>
      </c>
      <c r="L68">
        <v>0</v>
      </c>
      <c r="M68">
        <v>0</v>
      </c>
      <c r="N68">
        <v>0.6</v>
      </c>
      <c r="O68">
        <v>0.8</v>
      </c>
      <c r="P68">
        <v>1.05</v>
      </c>
      <c r="Q68" t="s">
        <v>46</v>
      </c>
      <c r="R68">
        <v>5</v>
      </c>
      <c r="S68">
        <v>9</v>
      </c>
      <c r="T68" t="s">
        <v>85</v>
      </c>
      <c r="U68" t="s">
        <v>34</v>
      </c>
      <c r="V68" t="s">
        <v>35</v>
      </c>
      <c r="W68" t="s">
        <v>42</v>
      </c>
      <c r="X68">
        <v>2019</v>
      </c>
      <c r="Y68" t="s">
        <v>37</v>
      </c>
      <c r="Z68" t="s">
        <v>38</v>
      </c>
      <c r="AA68">
        <v>17</v>
      </c>
      <c r="AB68">
        <v>0</v>
      </c>
      <c r="AC68">
        <v>35.75</v>
      </c>
    </row>
    <row r="69" spans="1:29" x14ac:dyDescent="0.25">
      <c r="A69" t="s">
        <v>265</v>
      </c>
      <c r="B69">
        <v>2019</v>
      </c>
      <c r="C69" t="s">
        <v>37</v>
      </c>
      <c r="D69" t="s">
        <v>38</v>
      </c>
      <c r="E69">
        <v>5</v>
      </c>
      <c r="F69" t="s">
        <v>40</v>
      </c>
      <c r="G69">
        <v>1.566667</v>
      </c>
      <c r="H69" t="s">
        <v>34</v>
      </c>
      <c r="I69">
        <v>468</v>
      </c>
      <c r="J69">
        <v>715</v>
      </c>
      <c r="K69">
        <v>0</v>
      </c>
      <c r="L69">
        <v>0</v>
      </c>
      <c r="M69">
        <v>0</v>
      </c>
      <c r="N69">
        <v>0.6</v>
      </c>
      <c r="O69">
        <v>0.8</v>
      </c>
      <c r="P69">
        <v>1.05</v>
      </c>
      <c r="Q69" t="s">
        <v>46</v>
      </c>
      <c r="R69">
        <v>5</v>
      </c>
      <c r="S69">
        <v>9</v>
      </c>
      <c r="T69" t="s">
        <v>47</v>
      </c>
      <c r="U69" t="s">
        <v>34</v>
      </c>
      <c r="V69" t="s">
        <v>35</v>
      </c>
      <c r="W69" t="s">
        <v>67</v>
      </c>
      <c r="X69">
        <v>2019</v>
      </c>
      <c r="Y69" t="s">
        <v>37</v>
      </c>
      <c r="Z69" t="s">
        <v>38</v>
      </c>
      <c r="AA69">
        <v>5</v>
      </c>
      <c r="AB69">
        <v>0</v>
      </c>
      <c r="AC69">
        <v>35.75</v>
      </c>
    </row>
    <row r="70" spans="1:29" x14ac:dyDescent="0.25">
      <c r="A70" t="s">
        <v>472</v>
      </c>
      <c r="B70">
        <v>2019</v>
      </c>
      <c r="C70" t="s">
        <v>37</v>
      </c>
      <c r="D70" t="s">
        <v>38</v>
      </c>
      <c r="E70">
        <v>15</v>
      </c>
      <c r="F70" t="s">
        <v>40</v>
      </c>
      <c r="G70">
        <v>3.3333340000000003E-2</v>
      </c>
      <c r="H70" t="s">
        <v>34</v>
      </c>
      <c r="I70">
        <v>468</v>
      </c>
      <c r="J70">
        <v>715</v>
      </c>
      <c r="K70">
        <v>0</v>
      </c>
      <c r="L70">
        <v>0</v>
      </c>
      <c r="M70">
        <v>0</v>
      </c>
      <c r="N70">
        <v>0.6</v>
      </c>
      <c r="O70">
        <v>0.8</v>
      </c>
      <c r="P70">
        <v>1.05</v>
      </c>
      <c r="Q70" t="s">
        <v>46</v>
      </c>
      <c r="R70">
        <v>5</v>
      </c>
      <c r="S70">
        <v>9</v>
      </c>
      <c r="T70" t="s">
        <v>85</v>
      </c>
      <c r="U70" t="s">
        <v>34</v>
      </c>
      <c r="V70" t="s">
        <v>35</v>
      </c>
      <c r="W70" t="s">
        <v>42</v>
      </c>
      <c r="X70">
        <v>2019</v>
      </c>
      <c r="Y70" t="s">
        <v>37</v>
      </c>
      <c r="Z70" t="s">
        <v>38</v>
      </c>
      <c r="AA70">
        <v>15</v>
      </c>
      <c r="AB70">
        <v>0</v>
      </c>
      <c r="AC70">
        <v>35.75</v>
      </c>
    </row>
    <row r="71" spans="1:29" x14ac:dyDescent="0.25">
      <c r="A71" t="s">
        <v>266</v>
      </c>
      <c r="B71">
        <v>2019</v>
      </c>
      <c r="C71" t="s">
        <v>37</v>
      </c>
      <c r="D71" t="s">
        <v>38</v>
      </c>
      <c r="E71">
        <v>5</v>
      </c>
      <c r="F71" t="s">
        <v>40</v>
      </c>
      <c r="G71">
        <v>2.7166670000000002</v>
      </c>
      <c r="H71" t="s">
        <v>34</v>
      </c>
      <c r="I71">
        <v>468</v>
      </c>
      <c r="J71">
        <v>715</v>
      </c>
      <c r="K71">
        <v>0</v>
      </c>
      <c r="L71">
        <v>0</v>
      </c>
      <c r="M71">
        <v>0</v>
      </c>
      <c r="N71">
        <v>0.6</v>
      </c>
      <c r="O71">
        <v>0.8</v>
      </c>
      <c r="P71">
        <v>1.05</v>
      </c>
      <c r="Q71" t="s">
        <v>46</v>
      </c>
      <c r="R71">
        <v>5</v>
      </c>
      <c r="S71">
        <v>9</v>
      </c>
      <c r="T71" t="s">
        <v>47</v>
      </c>
      <c r="U71" t="s">
        <v>34</v>
      </c>
      <c r="V71" t="s">
        <v>35</v>
      </c>
      <c r="W71" t="s">
        <v>42</v>
      </c>
      <c r="X71">
        <v>2019</v>
      </c>
      <c r="Y71" t="s">
        <v>37</v>
      </c>
      <c r="Z71" t="s">
        <v>38</v>
      </c>
      <c r="AA71">
        <v>5</v>
      </c>
      <c r="AB71">
        <v>0</v>
      </c>
      <c r="AC71">
        <v>600.51231030523797</v>
      </c>
    </row>
    <row r="72" spans="1:29" x14ac:dyDescent="0.25">
      <c r="A72" t="s">
        <v>266</v>
      </c>
      <c r="B72">
        <v>2019</v>
      </c>
      <c r="C72" t="s">
        <v>37</v>
      </c>
      <c r="D72" t="s">
        <v>38</v>
      </c>
      <c r="E72">
        <v>29</v>
      </c>
      <c r="F72" t="s">
        <v>40</v>
      </c>
      <c r="G72">
        <v>0</v>
      </c>
      <c r="H72" t="s">
        <v>34</v>
      </c>
      <c r="I72">
        <v>468</v>
      </c>
      <c r="J72">
        <v>715</v>
      </c>
      <c r="K72">
        <v>0</v>
      </c>
      <c r="L72">
        <v>0</v>
      </c>
      <c r="M72">
        <v>0</v>
      </c>
      <c r="N72">
        <v>0.6</v>
      </c>
      <c r="O72">
        <v>0.8</v>
      </c>
      <c r="P72">
        <v>1.05</v>
      </c>
      <c r="Q72" t="s">
        <v>46</v>
      </c>
      <c r="R72">
        <v>5</v>
      </c>
      <c r="S72">
        <v>9</v>
      </c>
      <c r="T72" t="s">
        <v>47</v>
      </c>
      <c r="U72" t="s">
        <v>34</v>
      </c>
      <c r="V72" t="s">
        <v>35</v>
      </c>
      <c r="W72" t="s">
        <v>42</v>
      </c>
      <c r="X72">
        <v>2019</v>
      </c>
      <c r="Y72" t="s">
        <v>37</v>
      </c>
      <c r="Z72" t="s">
        <v>38</v>
      </c>
      <c r="AA72">
        <v>30</v>
      </c>
      <c r="AB72">
        <v>0</v>
      </c>
      <c r="AC72">
        <v>750.75</v>
      </c>
    </row>
    <row r="73" spans="1:29" x14ac:dyDescent="0.25">
      <c r="A73" t="s">
        <v>473</v>
      </c>
      <c r="B73">
        <v>2019</v>
      </c>
      <c r="C73" t="s">
        <v>37</v>
      </c>
      <c r="D73" t="s">
        <v>38</v>
      </c>
      <c r="E73">
        <v>15</v>
      </c>
      <c r="F73" t="s">
        <v>40</v>
      </c>
      <c r="G73">
        <v>2.766667</v>
      </c>
      <c r="H73" t="s">
        <v>34</v>
      </c>
      <c r="I73">
        <v>468</v>
      </c>
      <c r="J73">
        <v>715</v>
      </c>
      <c r="K73">
        <v>0</v>
      </c>
      <c r="L73">
        <v>0</v>
      </c>
      <c r="M73">
        <v>0</v>
      </c>
      <c r="N73">
        <v>0.6</v>
      </c>
      <c r="O73">
        <v>0.8</v>
      </c>
      <c r="P73">
        <v>1.05</v>
      </c>
      <c r="Q73" t="s">
        <v>46</v>
      </c>
      <c r="R73">
        <v>5</v>
      </c>
      <c r="S73">
        <v>9</v>
      </c>
      <c r="T73" t="s">
        <v>47</v>
      </c>
      <c r="U73" t="s">
        <v>34</v>
      </c>
      <c r="V73" t="s">
        <v>35</v>
      </c>
      <c r="W73" t="s">
        <v>67</v>
      </c>
      <c r="X73">
        <v>2019</v>
      </c>
      <c r="Y73" t="s">
        <v>37</v>
      </c>
      <c r="Z73" t="s">
        <v>38</v>
      </c>
      <c r="AA73">
        <v>17</v>
      </c>
      <c r="AB73">
        <v>0</v>
      </c>
      <c r="AC73">
        <v>606.45787024603999</v>
      </c>
    </row>
    <row r="74" spans="1:29" x14ac:dyDescent="0.25">
      <c r="A74" t="s">
        <v>111</v>
      </c>
      <c r="B74">
        <v>2019</v>
      </c>
      <c r="C74" t="s">
        <v>37</v>
      </c>
      <c r="D74" t="s">
        <v>38</v>
      </c>
      <c r="E74">
        <v>1</v>
      </c>
      <c r="F74" t="s">
        <v>40</v>
      </c>
      <c r="G74">
        <v>0.93333330000000003</v>
      </c>
      <c r="H74" t="s">
        <v>34</v>
      </c>
      <c r="I74">
        <v>468</v>
      </c>
      <c r="J74">
        <v>715</v>
      </c>
      <c r="K74">
        <v>0</v>
      </c>
      <c r="L74">
        <v>0</v>
      </c>
      <c r="M74">
        <v>0</v>
      </c>
      <c r="N74">
        <v>0.6</v>
      </c>
      <c r="O74">
        <v>0.8</v>
      </c>
      <c r="P74">
        <v>1.05</v>
      </c>
      <c r="Q74" t="s">
        <v>46</v>
      </c>
      <c r="R74">
        <v>5</v>
      </c>
      <c r="S74">
        <v>9</v>
      </c>
      <c r="T74" t="s">
        <v>47</v>
      </c>
      <c r="U74" t="s">
        <v>34</v>
      </c>
      <c r="V74" t="s">
        <v>35</v>
      </c>
      <c r="W74" t="s">
        <v>42</v>
      </c>
      <c r="X74">
        <v>2019</v>
      </c>
      <c r="Y74" t="s">
        <v>37</v>
      </c>
      <c r="Z74" t="s">
        <v>38</v>
      </c>
      <c r="AA74">
        <v>1</v>
      </c>
      <c r="AB74">
        <v>0</v>
      </c>
      <c r="AC74">
        <v>35.75</v>
      </c>
    </row>
    <row r="75" spans="1:29" x14ac:dyDescent="0.25">
      <c r="A75" t="s">
        <v>154</v>
      </c>
      <c r="B75">
        <v>2019</v>
      </c>
      <c r="C75" t="s">
        <v>37</v>
      </c>
      <c r="D75" t="s">
        <v>38</v>
      </c>
      <c r="E75">
        <v>2</v>
      </c>
      <c r="F75" t="s">
        <v>40</v>
      </c>
      <c r="G75">
        <v>2.5333329999999998</v>
      </c>
      <c r="H75" t="s">
        <v>34</v>
      </c>
      <c r="I75">
        <v>468</v>
      </c>
      <c r="J75">
        <v>715</v>
      </c>
      <c r="K75">
        <v>0</v>
      </c>
      <c r="L75">
        <v>0</v>
      </c>
      <c r="M75">
        <v>0</v>
      </c>
      <c r="N75">
        <v>0.6</v>
      </c>
      <c r="O75">
        <v>0.8</v>
      </c>
      <c r="P75">
        <v>1.05</v>
      </c>
      <c r="Q75" t="s">
        <v>46</v>
      </c>
      <c r="R75">
        <v>5</v>
      </c>
      <c r="S75">
        <v>9</v>
      </c>
      <c r="T75" t="s">
        <v>47</v>
      </c>
      <c r="U75" t="s">
        <v>34</v>
      </c>
      <c r="V75" t="s">
        <v>35</v>
      </c>
      <c r="W75" t="s">
        <v>55</v>
      </c>
      <c r="X75">
        <v>2019</v>
      </c>
      <c r="Y75" t="s">
        <v>37</v>
      </c>
      <c r="Z75" t="s">
        <v>38</v>
      </c>
      <c r="AA75">
        <v>2</v>
      </c>
      <c r="AB75">
        <v>48</v>
      </c>
      <c r="AC75">
        <v>397.953900947882</v>
      </c>
    </row>
    <row r="76" spans="1:29" x14ac:dyDescent="0.25">
      <c r="A76" t="s">
        <v>466</v>
      </c>
      <c r="B76">
        <v>2019</v>
      </c>
      <c r="C76" t="s">
        <v>37</v>
      </c>
      <c r="D76" t="s">
        <v>38</v>
      </c>
      <c r="E76">
        <v>14</v>
      </c>
      <c r="F76" t="s">
        <v>44</v>
      </c>
      <c r="G76">
        <v>0</v>
      </c>
      <c r="H76" t="s">
        <v>91</v>
      </c>
      <c r="I76">
        <v>803</v>
      </c>
      <c r="J76">
        <v>1573</v>
      </c>
      <c r="K76">
        <v>0.2</v>
      </c>
      <c r="L76">
        <v>0.6</v>
      </c>
      <c r="M76">
        <v>0.8</v>
      </c>
      <c r="N76">
        <v>1.05</v>
      </c>
      <c r="O76">
        <v>1.1000000000000001</v>
      </c>
      <c r="P76">
        <v>1.1499999999999999</v>
      </c>
      <c r="Q76" t="s">
        <v>46</v>
      </c>
      <c r="R76">
        <v>4</v>
      </c>
      <c r="S76">
        <v>6</v>
      </c>
      <c r="T76" t="s">
        <v>47</v>
      </c>
      <c r="U76" t="s">
        <v>91</v>
      </c>
      <c r="V76" t="s">
        <v>35</v>
      </c>
      <c r="W76" t="s">
        <v>59</v>
      </c>
      <c r="X76">
        <v>2019</v>
      </c>
      <c r="Y76" t="s">
        <v>37</v>
      </c>
      <c r="Z76" t="s">
        <v>38</v>
      </c>
      <c r="AA76">
        <v>15</v>
      </c>
      <c r="AB76">
        <v>398</v>
      </c>
      <c r="AC76">
        <v>1573</v>
      </c>
    </row>
    <row r="77" spans="1:29" x14ac:dyDescent="0.25">
      <c r="A77" t="s">
        <v>267</v>
      </c>
      <c r="B77">
        <v>2019</v>
      </c>
      <c r="C77" t="s">
        <v>37</v>
      </c>
      <c r="D77" t="s">
        <v>38</v>
      </c>
      <c r="E77">
        <v>5</v>
      </c>
      <c r="F77" t="s">
        <v>44</v>
      </c>
      <c r="G77">
        <v>0</v>
      </c>
      <c r="H77" t="s">
        <v>91</v>
      </c>
      <c r="I77">
        <v>803</v>
      </c>
      <c r="J77">
        <v>1573</v>
      </c>
      <c r="K77">
        <v>0.2</v>
      </c>
      <c r="L77">
        <v>0.6</v>
      </c>
      <c r="M77">
        <v>0.8</v>
      </c>
      <c r="N77">
        <v>1.05</v>
      </c>
      <c r="O77">
        <v>1.1000000000000001</v>
      </c>
      <c r="P77">
        <v>1.1499999999999999</v>
      </c>
      <c r="Q77" t="s">
        <v>46</v>
      </c>
      <c r="R77">
        <v>4</v>
      </c>
      <c r="S77">
        <v>6</v>
      </c>
      <c r="T77" t="s">
        <v>47</v>
      </c>
      <c r="U77" t="s">
        <v>91</v>
      </c>
      <c r="V77" t="s">
        <v>35</v>
      </c>
      <c r="W77" t="s">
        <v>42</v>
      </c>
      <c r="X77">
        <v>2019</v>
      </c>
      <c r="Y77" t="s">
        <v>37</v>
      </c>
      <c r="Z77" t="s">
        <v>38</v>
      </c>
      <c r="AA77">
        <v>22</v>
      </c>
      <c r="AB77">
        <v>151</v>
      </c>
      <c r="AC77">
        <v>1573</v>
      </c>
    </row>
    <row r="78" spans="1:29" x14ac:dyDescent="0.25">
      <c r="A78" t="s">
        <v>535</v>
      </c>
      <c r="B78">
        <v>2019</v>
      </c>
      <c r="C78" t="s">
        <v>37</v>
      </c>
      <c r="D78" t="s">
        <v>38</v>
      </c>
      <c r="E78">
        <v>18</v>
      </c>
      <c r="F78" t="s">
        <v>40</v>
      </c>
      <c r="G78">
        <v>3.1833330000000002</v>
      </c>
      <c r="H78" t="s">
        <v>91</v>
      </c>
      <c r="I78">
        <v>803</v>
      </c>
      <c r="J78">
        <v>1573</v>
      </c>
      <c r="K78">
        <v>0.2</v>
      </c>
      <c r="L78">
        <v>0.6</v>
      </c>
      <c r="M78">
        <v>0.8</v>
      </c>
      <c r="N78">
        <v>1.05</v>
      </c>
      <c r="O78">
        <v>1.1000000000000001</v>
      </c>
      <c r="P78">
        <v>1.1499999999999999</v>
      </c>
      <c r="Q78" t="s">
        <v>46</v>
      </c>
      <c r="R78">
        <v>4</v>
      </c>
      <c r="S78">
        <v>6</v>
      </c>
      <c r="T78" t="s">
        <v>47</v>
      </c>
      <c r="U78" t="s">
        <v>91</v>
      </c>
      <c r="V78" t="s">
        <v>35</v>
      </c>
      <c r="W78" t="s">
        <v>80</v>
      </c>
      <c r="X78">
        <v>2019</v>
      </c>
      <c r="Y78" t="s">
        <v>37</v>
      </c>
      <c r="Z78" t="s">
        <v>38</v>
      </c>
      <c r="AA78">
        <v>18</v>
      </c>
      <c r="AB78">
        <v>66</v>
      </c>
      <c r="AC78">
        <v>1708.0638226035401</v>
      </c>
    </row>
    <row r="79" spans="1:29" x14ac:dyDescent="0.25">
      <c r="A79" t="s">
        <v>535</v>
      </c>
      <c r="B79">
        <v>2019</v>
      </c>
      <c r="C79" t="s">
        <v>37</v>
      </c>
      <c r="D79" t="s">
        <v>38</v>
      </c>
      <c r="E79">
        <v>24</v>
      </c>
      <c r="F79" t="s">
        <v>40</v>
      </c>
      <c r="G79">
        <v>1.75</v>
      </c>
      <c r="H79" t="s">
        <v>91</v>
      </c>
      <c r="I79">
        <v>803</v>
      </c>
      <c r="J79">
        <v>1573</v>
      </c>
      <c r="K79">
        <v>0.2</v>
      </c>
      <c r="L79">
        <v>0.6</v>
      </c>
      <c r="M79">
        <v>0.8</v>
      </c>
      <c r="N79">
        <v>1.05</v>
      </c>
      <c r="O79">
        <v>1.1000000000000001</v>
      </c>
      <c r="P79">
        <v>1.1499999999999999</v>
      </c>
      <c r="Q79" t="s">
        <v>46</v>
      </c>
      <c r="R79">
        <v>4</v>
      </c>
      <c r="S79">
        <v>6</v>
      </c>
      <c r="T79" t="s">
        <v>47</v>
      </c>
      <c r="U79" t="s">
        <v>91</v>
      </c>
      <c r="V79" t="s">
        <v>35</v>
      </c>
      <c r="W79" t="s">
        <v>80</v>
      </c>
      <c r="X79">
        <v>2019</v>
      </c>
      <c r="Y79" t="s">
        <v>37</v>
      </c>
      <c r="Z79" t="s">
        <v>38</v>
      </c>
      <c r="AA79">
        <v>24</v>
      </c>
      <c r="AB79">
        <v>6</v>
      </c>
      <c r="AC79">
        <v>438.19285714285701</v>
      </c>
    </row>
    <row r="80" spans="1:29" x14ac:dyDescent="0.25">
      <c r="A80" t="s">
        <v>452</v>
      </c>
      <c r="B80">
        <v>2019</v>
      </c>
      <c r="C80" t="s">
        <v>37</v>
      </c>
      <c r="D80" t="s">
        <v>38</v>
      </c>
      <c r="E80">
        <v>12</v>
      </c>
      <c r="F80" t="s">
        <v>44</v>
      </c>
      <c r="G80">
        <v>0.4166667</v>
      </c>
      <c r="H80" t="s">
        <v>91</v>
      </c>
      <c r="I80">
        <v>803</v>
      </c>
      <c r="J80">
        <v>1573</v>
      </c>
      <c r="K80">
        <v>0.2</v>
      </c>
      <c r="L80">
        <v>0.6</v>
      </c>
      <c r="M80">
        <v>0.8</v>
      </c>
      <c r="N80">
        <v>1.05</v>
      </c>
      <c r="O80">
        <v>1.1000000000000001</v>
      </c>
      <c r="P80">
        <v>1.1499999999999999</v>
      </c>
      <c r="Q80" t="s">
        <v>46</v>
      </c>
      <c r="R80">
        <v>4</v>
      </c>
      <c r="S80">
        <v>6</v>
      </c>
      <c r="T80" t="s">
        <v>47</v>
      </c>
      <c r="U80" t="s">
        <v>91</v>
      </c>
      <c r="V80" t="s">
        <v>35</v>
      </c>
      <c r="W80" t="s">
        <v>55</v>
      </c>
      <c r="X80">
        <v>2019</v>
      </c>
      <c r="Y80" t="s">
        <v>37</v>
      </c>
      <c r="Z80" t="s">
        <v>38</v>
      </c>
      <c r="AA80">
        <v>12</v>
      </c>
      <c r="AB80">
        <v>18</v>
      </c>
      <c r="AC80">
        <v>1573</v>
      </c>
    </row>
    <row r="81" spans="1:29" x14ac:dyDescent="0.25">
      <c r="A81" t="s">
        <v>268</v>
      </c>
      <c r="B81">
        <v>2019</v>
      </c>
      <c r="C81" t="s">
        <v>37</v>
      </c>
      <c r="D81" t="s">
        <v>38</v>
      </c>
      <c r="E81">
        <v>5</v>
      </c>
      <c r="F81" t="s">
        <v>44</v>
      </c>
      <c r="G81">
        <v>0</v>
      </c>
      <c r="H81" t="s">
        <v>91</v>
      </c>
      <c r="I81">
        <v>803</v>
      </c>
      <c r="J81">
        <v>1573</v>
      </c>
      <c r="K81">
        <v>0.2</v>
      </c>
      <c r="L81">
        <v>0.6</v>
      </c>
      <c r="M81">
        <v>0.8</v>
      </c>
      <c r="N81">
        <v>1.05</v>
      </c>
      <c r="O81">
        <v>1.1000000000000001</v>
      </c>
      <c r="P81">
        <v>1.1499999999999999</v>
      </c>
      <c r="Q81" t="s">
        <v>46</v>
      </c>
      <c r="R81">
        <v>4</v>
      </c>
      <c r="S81">
        <v>6</v>
      </c>
      <c r="T81" t="s">
        <v>47</v>
      </c>
      <c r="U81" t="s">
        <v>91</v>
      </c>
      <c r="V81" t="s">
        <v>35</v>
      </c>
      <c r="W81" t="s">
        <v>42</v>
      </c>
      <c r="X81">
        <v>2019</v>
      </c>
      <c r="Y81" t="s">
        <v>37</v>
      </c>
      <c r="Z81" t="s">
        <v>38</v>
      </c>
      <c r="AA81">
        <v>10</v>
      </c>
      <c r="AB81">
        <v>0</v>
      </c>
      <c r="AC81">
        <v>1573</v>
      </c>
    </row>
    <row r="82" spans="1:29" x14ac:dyDescent="0.25">
      <c r="A82" t="s">
        <v>474</v>
      </c>
      <c r="B82">
        <v>2019</v>
      </c>
      <c r="C82" t="s">
        <v>37</v>
      </c>
      <c r="D82" t="s">
        <v>38</v>
      </c>
      <c r="E82">
        <v>15</v>
      </c>
      <c r="F82" t="s">
        <v>40</v>
      </c>
      <c r="G82">
        <v>0</v>
      </c>
      <c r="H82" t="s">
        <v>91</v>
      </c>
      <c r="I82">
        <v>803</v>
      </c>
      <c r="J82">
        <v>1573</v>
      </c>
      <c r="K82">
        <v>0.2</v>
      </c>
      <c r="L82">
        <v>0.6</v>
      </c>
      <c r="M82">
        <v>0.8</v>
      </c>
      <c r="N82">
        <v>1.05</v>
      </c>
      <c r="O82">
        <v>1.1000000000000001</v>
      </c>
      <c r="P82">
        <v>1.1499999999999999</v>
      </c>
      <c r="Q82" t="s">
        <v>46</v>
      </c>
      <c r="R82">
        <v>4</v>
      </c>
      <c r="S82">
        <v>6</v>
      </c>
      <c r="T82" t="s">
        <v>47</v>
      </c>
      <c r="U82" t="s">
        <v>91</v>
      </c>
      <c r="V82" t="s">
        <v>35</v>
      </c>
      <c r="W82" t="s">
        <v>73</v>
      </c>
      <c r="X82">
        <v>2019</v>
      </c>
      <c r="Y82" t="s">
        <v>37</v>
      </c>
      <c r="Z82" t="s">
        <v>38</v>
      </c>
      <c r="AA82">
        <v>16</v>
      </c>
      <c r="AB82">
        <v>118</v>
      </c>
      <c r="AC82">
        <v>1808.95</v>
      </c>
    </row>
    <row r="83" spans="1:29" x14ac:dyDescent="0.25">
      <c r="A83" t="s">
        <v>474</v>
      </c>
      <c r="B83">
        <v>2019</v>
      </c>
      <c r="C83" t="s">
        <v>37</v>
      </c>
      <c r="D83" t="s">
        <v>38</v>
      </c>
      <c r="E83">
        <v>23</v>
      </c>
      <c r="F83" t="s">
        <v>40</v>
      </c>
      <c r="G83">
        <v>0.46666669999999999</v>
      </c>
      <c r="H83" t="s">
        <v>91</v>
      </c>
      <c r="I83">
        <v>803</v>
      </c>
      <c r="J83">
        <v>1573</v>
      </c>
      <c r="K83">
        <v>0.2</v>
      </c>
      <c r="L83">
        <v>0.6</v>
      </c>
      <c r="M83">
        <v>0.8</v>
      </c>
      <c r="N83">
        <v>1.05</v>
      </c>
      <c r="O83">
        <v>1.1000000000000001</v>
      </c>
      <c r="P83">
        <v>1.1499999999999999</v>
      </c>
      <c r="Q83" t="s">
        <v>46</v>
      </c>
      <c r="R83">
        <v>4</v>
      </c>
      <c r="S83">
        <v>6</v>
      </c>
      <c r="T83" t="s">
        <v>47</v>
      </c>
      <c r="U83" t="s">
        <v>91</v>
      </c>
      <c r="V83" t="s">
        <v>35</v>
      </c>
      <c r="W83" t="s">
        <v>73</v>
      </c>
      <c r="X83">
        <v>2019</v>
      </c>
      <c r="Y83" t="s">
        <v>37</v>
      </c>
      <c r="Z83" t="s">
        <v>38</v>
      </c>
      <c r="AA83">
        <v>24</v>
      </c>
      <c r="AB83">
        <v>8</v>
      </c>
      <c r="AC83">
        <v>-314.60000000000002</v>
      </c>
    </row>
    <row r="84" spans="1:29" x14ac:dyDescent="0.25">
      <c r="A84" t="s">
        <v>325</v>
      </c>
      <c r="B84">
        <v>2019</v>
      </c>
      <c r="C84" t="s">
        <v>37</v>
      </c>
      <c r="D84" t="s">
        <v>38</v>
      </c>
      <c r="E84">
        <v>8</v>
      </c>
      <c r="F84" t="s">
        <v>40</v>
      </c>
      <c r="G84">
        <v>1.066667</v>
      </c>
      <c r="H84" t="s">
        <v>91</v>
      </c>
      <c r="I84">
        <v>803</v>
      </c>
      <c r="J84">
        <v>1573</v>
      </c>
      <c r="K84">
        <v>0.2</v>
      </c>
      <c r="L84">
        <v>0.6</v>
      </c>
      <c r="M84">
        <v>0.8</v>
      </c>
      <c r="N84">
        <v>1.05</v>
      </c>
      <c r="O84">
        <v>1.1000000000000001</v>
      </c>
      <c r="P84">
        <v>1.1499999999999999</v>
      </c>
      <c r="Q84" t="s">
        <v>46</v>
      </c>
      <c r="R84">
        <v>4</v>
      </c>
      <c r="S84">
        <v>6</v>
      </c>
      <c r="T84" t="s">
        <v>47</v>
      </c>
      <c r="U84" t="s">
        <v>91</v>
      </c>
      <c r="V84" t="s">
        <v>35</v>
      </c>
      <c r="W84" t="s">
        <v>36</v>
      </c>
      <c r="X84">
        <v>2019</v>
      </c>
      <c r="Y84" t="s">
        <v>37</v>
      </c>
      <c r="Z84" t="s">
        <v>38</v>
      </c>
      <c r="AA84">
        <v>15</v>
      </c>
      <c r="AB84">
        <v>18</v>
      </c>
      <c r="AC84">
        <v>78.650000000000105</v>
      </c>
    </row>
    <row r="85" spans="1:29" x14ac:dyDescent="0.25">
      <c r="A85" t="s">
        <v>155</v>
      </c>
      <c r="B85">
        <v>2019</v>
      </c>
      <c r="C85" t="s">
        <v>37</v>
      </c>
      <c r="D85" t="s">
        <v>38</v>
      </c>
      <c r="E85">
        <v>2</v>
      </c>
      <c r="F85" t="s">
        <v>40</v>
      </c>
      <c r="G85">
        <v>3</v>
      </c>
      <c r="H85" t="s">
        <v>91</v>
      </c>
      <c r="I85">
        <v>803</v>
      </c>
      <c r="J85">
        <v>1573</v>
      </c>
      <c r="K85">
        <v>0.2</v>
      </c>
      <c r="L85">
        <v>0.6</v>
      </c>
      <c r="M85">
        <v>0.8</v>
      </c>
      <c r="N85">
        <v>1.05</v>
      </c>
      <c r="O85">
        <v>1.1000000000000001</v>
      </c>
      <c r="P85">
        <v>1.1499999999999999</v>
      </c>
      <c r="Q85" t="s">
        <v>46</v>
      </c>
      <c r="R85">
        <v>4</v>
      </c>
      <c r="S85">
        <v>6</v>
      </c>
      <c r="T85" t="s">
        <v>47</v>
      </c>
      <c r="U85" t="s">
        <v>91</v>
      </c>
      <c r="V85" t="s">
        <v>35</v>
      </c>
      <c r="W85" t="s">
        <v>50</v>
      </c>
      <c r="X85">
        <v>2019</v>
      </c>
      <c r="Y85" t="s">
        <v>37</v>
      </c>
      <c r="Z85" t="s">
        <v>38</v>
      </c>
      <c r="AA85">
        <v>8</v>
      </c>
      <c r="AB85">
        <v>26</v>
      </c>
      <c r="AC85">
        <v>1520.56666666667</v>
      </c>
    </row>
    <row r="86" spans="1:29" x14ac:dyDescent="0.25">
      <c r="A86" t="s">
        <v>269</v>
      </c>
      <c r="B86">
        <v>2019</v>
      </c>
      <c r="C86" t="s">
        <v>37</v>
      </c>
      <c r="D86" t="s">
        <v>38</v>
      </c>
      <c r="E86">
        <v>5</v>
      </c>
      <c r="F86" t="s">
        <v>44</v>
      </c>
      <c r="G86">
        <v>0</v>
      </c>
      <c r="H86" t="s">
        <v>91</v>
      </c>
      <c r="I86">
        <v>803</v>
      </c>
      <c r="J86">
        <v>1573</v>
      </c>
      <c r="K86">
        <v>0.2</v>
      </c>
      <c r="L86">
        <v>0.6</v>
      </c>
      <c r="M86">
        <v>0.8</v>
      </c>
      <c r="N86">
        <v>1.05</v>
      </c>
      <c r="O86">
        <v>1.1000000000000001</v>
      </c>
      <c r="P86">
        <v>1.1499999999999999</v>
      </c>
      <c r="Q86" t="s">
        <v>46</v>
      </c>
      <c r="R86">
        <v>4</v>
      </c>
      <c r="S86">
        <v>6</v>
      </c>
      <c r="T86" t="s">
        <v>85</v>
      </c>
      <c r="U86" t="s">
        <v>91</v>
      </c>
      <c r="V86" t="s">
        <v>35</v>
      </c>
      <c r="W86" t="s">
        <v>42</v>
      </c>
      <c r="X86">
        <v>2019</v>
      </c>
      <c r="Y86" t="s">
        <v>37</v>
      </c>
      <c r="Z86" t="s">
        <v>38</v>
      </c>
      <c r="AA86">
        <v>9</v>
      </c>
      <c r="AB86">
        <v>142</v>
      </c>
      <c r="AC86">
        <v>1573</v>
      </c>
    </row>
    <row r="87" spans="1:29" x14ac:dyDescent="0.25">
      <c r="A87" t="s">
        <v>366</v>
      </c>
      <c r="B87">
        <v>2019</v>
      </c>
      <c r="C87" t="s">
        <v>37</v>
      </c>
      <c r="D87" t="s">
        <v>38</v>
      </c>
      <c r="E87">
        <v>9</v>
      </c>
      <c r="F87" t="s">
        <v>40</v>
      </c>
      <c r="G87">
        <v>0.8</v>
      </c>
      <c r="H87" t="s">
        <v>91</v>
      </c>
      <c r="I87">
        <v>803</v>
      </c>
      <c r="J87">
        <v>1573</v>
      </c>
      <c r="K87">
        <v>0.2</v>
      </c>
      <c r="L87">
        <v>0.6</v>
      </c>
      <c r="M87">
        <v>0.8</v>
      </c>
      <c r="N87">
        <v>1.05</v>
      </c>
      <c r="O87">
        <v>1.1000000000000001</v>
      </c>
      <c r="P87">
        <v>1.1499999999999999</v>
      </c>
      <c r="Q87" t="s">
        <v>46</v>
      </c>
      <c r="R87">
        <v>4</v>
      </c>
      <c r="S87">
        <v>6</v>
      </c>
      <c r="T87" t="s">
        <v>47</v>
      </c>
      <c r="U87" t="s">
        <v>91</v>
      </c>
      <c r="V87" t="s">
        <v>35</v>
      </c>
      <c r="W87" t="s">
        <v>59</v>
      </c>
      <c r="X87">
        <v>2019</v>
      </c>
      <c r="Y87" t="s">
        <v>37</v>
      </c>
      <c r="Z87" t="s">
        <v>38</v>
      </c>
      <c r="AA87">
        <v>9</v>
      </c>
      <c r="AB87">
        <v>29</v>
      </c>
      <c r="AC87">
        <v>78.650000000000105</v>
      </c>
    </row>
    <row r="88" spans="1:29" x14ac:dyDescent="0.25">
      <c r="A88" t="s">
        <v>366</v>
      </c>
      <c r="B88">
        <v>2019</v>
      </c>
      <c r="C88" t="s">
        <v>37</v>
      </c>
      <c r="D88" t="s">
        <v>38</v>
      </c>
      <c r="E88">
        <v>17</v>
      </c>
      <c r="F88" t="s">
        <v>40</v>
      </c>
      <c r="G88">
        <v>4.6333330000000004</v>
      </c>
      <c r="H88" t="s">
        <v>91</v>
      </c>
      <c r="I88">
        <v>803</v>
      </c>
      <c r="J88">
        <v>1573</v>
      </c>
      <c r="K88">
        <v>0.2</v>
      </c>
      <c r="L88">
        <v>0.6</v>
      </c>
      <c r="M88">
        <v>0.8</v>
      </c>
      <c r="N88">
        <v>1.05</v>
      </c>
      <c r="O88">
        <v>1.1000000000000001</v>
      </c>
      <c r="P88">
        <v>1.1499999999999999</v>
      </c>
      <c r="Q88" t="s">
        <v>46</v>
      </c>
      <c r="R88">
        <v>4</v>
      </c>
      <c r="S88">
        <v>6</v>
      </c>
      <c r="T88" t="s">
        <v>47</v>
      </c>
      <c r="U88" t="s">
        <v>91</v>
      </c>
      <c r="V88" t="s">
        <v>35</v>
      </c>
      <c r="W88" t="s">
        <v>59</v>
      </c>
      <c r="X88">
        <v>2019</v>
      </c>
      <c r="Y88" t="s">
        <v>37</v>
      </c>
      <c r="Z88" t="s">
        <v>38</v>
      </c>
      <c r="AA88">
        <v>18</v>
      </c>
      <c r="AB88">
        <v>8</v>
      </c>
      <c r="AC88">
        <v>1258.4000000000001</v>
      </c>
    </row>
    <row r="89" spans="1:29" x14ac:dyDescent="0.25">
      <c r="A89" t="s">
        <v>366</v>
      </c>
      <c r="B89">
        <v>2019</v>
      </c>
      <c r="C89" t="s">
        <v>37</v>
      </c>
      <c r="D89" t="s">
        <v>38</v>
      </c>
      <c r="E89">
        <v>22</v>
      </c>
      <c r="F89" t="s">
        <v>40</v>
      </c>
      <c r="G89">
        <v>3.4</v>
      </c>
      <c r="H89" t="s">
        <v>91</v>
      </c>
      <c r="I89">
        <v>803</v>
      </c>
      <c r="J89">
        <v>1573</v>
      </c>
      <c r="K89">
        <v>0.2</v>
      </c>
      <c r="L89">
        <v>0.6</v>
      </c>
      <c r="M89">
        <v>0.8</v>
      </c>
      <c r="N89">
        <v>1.05</v>
      </c>
      <c r="O89">
        <v>1.1000000000000001</v>
      </c>
      <c r="P89">
        <v>1.1499999999999999</v>
      </c>
      <c r="Q89" t="s">
        <v>46</v>
      </c>
      <c r="R89">
        <v>4</v>
      </c>
      <c r="S89">
        <v>6</v>
      </c>
      <c r="T89" t="s">
        <v>47</v>
      </c>
      <c r="U89" t="s">
        <v>91</v>
      </c>
      <c r="V89" t="s">
        <v>35</v>
      </c>
      <c r="W89" t="s">
        <v>59</v>
      </c>
      <c r="X89">
        <v>2019</v>
      </c>
      <c r="Y89" t="s">
        <v>37</v>
      </c>
      <c r="Z89" t="s">
        <v>38</v>
      </c>
      <c r="AA89">
        <v>22</v>
      </c>
      <c r="AB89">
        <v>5</v>
      </c>
      <c r="AC89">
        <v>874.40294117647102</v>
      </c>
    </row>
    <row r="90" spans="1:29" x14ac:dyDescent="0.25">
      <c r="A90" t="s">
        <v>418</v>
      </c>
      <c r="B90">
        <v>2019</v>
      </c>
      <c r="C90" t="s">
        <v>37</v>
      </c>
      <c r="D90" t="s">
        <v>38</v>
      </c>
      <c r="E90">
        <v>11</v>
      </c>
      <c r="F90" t="s">
        <v>40</v>
      </c>
      <c r="G90">
        <v>2.4666670000000002</v>
      </c>
      <c r="H90" t="s">
        <v>91</v>
      </c>
      <c r="I90">
        <v>803</v>
      </c>
      <c r="J90">
        <v>1573</v>
      </c>
      <c r="K90">
        <v>0.2</v>
      </c>
      <c r="L90">
        <v>0.6</v>
      </c>
      <c r="M90">
        <v>0.8</v>
      </c>
      <c r="N90">
        <v>1.05</v>
      </c>
      <c r="O90">
        <v>1.1000000000000001</v>
      </c>
      <c r="P90">
        <v>1.1499999999999999</v>
      </c>
      <c r="Q90" t="s">
        <v>46</v>
      </c>
      <c r="R90">
        <v>4</v>
      </c>
      <c r="S90">
        <v>6</v>
      </c>
      <c r="T90" t="s">
        <v>47</v>
      </c>
      <c r="U90" t="s">
        <v>91</v>
      </c>
      <c r="V90" t="s">
        <v>35</v>
      </c>
      <c r="W90" t="s">
        <v>73</v>
      </c>
      <c r="X90">
        <v>2019</v>
      </c>
      <c r="Y90" t="s">
        <v>37</v>
      </c>
      <c r="Z90" t="s">
        <v>38</v>
      </c>
      <c r="AA90">
        <v>11</v>
      </c>
      <c r="AB90">
        <v>0</v>
      </c>
      <c r="AC90">
        <v>1564.49738347333</v>
      </c>
    </row>
    <row r="91" spans="1:29" x14ac:dyDescent="0.25">
      <c r="A91" t="s">
        <v>326</v>
      </c>
      <c r="B91">
        <v>2019</v>
      </c>
      <c r="C91" t="s">
        <v>37</v>
      </c>
      <c r="D91" t="s">
        <v>38</v>
      </c>
      <c r="E91">
        <v>8</v>
      </c>
      <c r="F91" t="s">
        <v>40</v>
      </c>
      <c r="G91">
        <v>1.766667</v>
      </c>
      <c r="H91" t="s">
        <v>91</v>
      </c>
      <c r="I91">
        <v>803</v>
      </c>
      <c r="J91">
        <v>1573</v>
      </c>
      <c r="K91">
        <v>0.2</v>
      </c>
      <c r="L91">
        <v>0.6</v>
      </c>
      <c r="M91">
        <v>0.8</v>
      </c>
      <c r="N91">
        <v>1.05</v>
      </c>
      <c r="O91">
        <v>1.1000000000000001</v>
      </c>
      <c r="P91">
        <v>1.1499999999999999</v>
      </c>
      <c r="Q91" t="s">
        <v>46</v>
      </c>
      <c r="R91">
        <v>4</v>
      </c>
      <c r="S91">
        <v>6</v>
      </c>
      <c r="T91" t="s">
        <v>47</v>
      </c>
      <c r="U91" t="s">
        <v>91</v>
      </c>
      <c r="V91" t="s">
        <v>35</v>
      </c>
      <c r="W91" t="s">
        <v>73</v>
      </c>
      <c r="X91">
        <v>2019</v>
      </c>
      <c r="Y91" t="s">
        <v>37</v>
      </c>
      <c r="Z91" t="s">
        <v>38</v>
      </c>
      <c r="AA91">
        <v>9</v>
      </c>
      <c r="AB91">
        <v>42</v>
      </c>
      <c r="AC91">
        <v>1233.1728095051301</v>
      </c>
    </row>
    <row r="92" spans="1:29" x14ac:dyDescent="0.25">
      <c r="A92" t="s">
        <v>453</v>
      </c>
      <c r="B92">
        <v>2019</v>
      </c>
      <c r="C92" t="s">
        <v>37</v>
      </c>
      <c r="D92" t="s">
        <v>38</v>
      </c>
      <c r="E92">
        <v>12</v>
      </c>
      <c r="F92" t="s">
        <v>40</v>
      </c>
      <c r="G92">
        <v>2.75</v>
      </c>
      <c r="H92" t="s">
        <v>91</v>
      </c>
      <c r="I92">
        <v>803</v>
      </c>
      <c r="J92">
        <v>1573</v>
      </c>
      <c r="K92">
        <v>0.2</v>
      </c>
      <c r="L92">
        <v>0.6</v>
      </c>
      <c r="M92">
        <v>0.8</v>
      </c>
      <c r="N92">
        <v>1.05</v>
      </c>
      <c r="O92">
        <v>1.1000000000000001</v>
      </c>
      <c r="P92">
        <v>1.1499999999999999</v>
      </c>
      <c r="Q92" t="s">
        <v>46</v>
      </c>
      <c r="R92">
        <v>4</v>
      </c>
      <c r="S92">
        <v>6</v>
      </c>
      <c r="T92" t="s">
        <v>47</v>
      </c>
      <c r="U92" t="s">
        <v>91</v>
      </c>
      <c r="V92" t="s">
        <v>35</v>
      </c>
      <c r="W92" t="s">
        <v>67</v>
      </c>
      <c r="X92">
        <v>2019</v>
      </c>
      <c r="Y92" t="s">
        <v>37</v>
      </c>
      <c r="Z92" t="s">
        <v>38</v>
      </c>
      <c r="AA92">
        <v>15</v>
      </c>
      <c r="AB92">
        <v>65</v>
      </c>
      <c r="AC92">
        <v>1630.2</v>
      </c>
    </row>
    <row r="93" spans="1:29" x14ac:dyDescent="0.25">
      <c r="A93" t="s">
        <v>270</v>
      </c>
      <c r="B93">
        <v>2019</v>
      </c>
      <c r="C93" t="s">
        <v>37</v>
      </c>
      <c r="D93" t="s">
        <v>38</v>
      </c>
      <c r="E93">
        <v>5</v>
      </c>
      <c r="F93" t="s">
        <v>44</v>
      </c>
      <c r="G93">
        <v>0</v>
      </c>
      <c r="H93" t="s">
        <v>91</v>
      </c>
      <c r="I93">
        <v>803</v>
      </c>
      <c r="J93">
        <v>1573</v>
      </c>
      <c r="K93">
        <v>0.2</v>
      </c>
      <c r="L93">
        <v>0.6</v>
      </c>
      <c r="M93">
        <v>0.8</v>
      </c>
      <c r="N93">
        <v>1.05</v>
      </c>
      <c r="O93">
        <v>1.1000000000000001</v>
      </c>
      <c r="P93">
        <v>1.1499999999999999</v>
      </c>
      <c r="Q93" t="s">
        <v>46</v>
      </c>
      <c r="R93">
        <v>4</v>
      </c>
      <c r="S93">
        <v>6</v>
      </c>
      <c r="T93" t="s">
        <v>47</v>
      </c>
      <c r="U93" t="s">
        <v>91</v>
      </c>
      <c r="V93" t="s">
        <v>35</v>
      </c>
      <c r="W93" t="s">
        <v>42</v>
      </c>
      <c r="X93">
        <v>2019</v>
      </c>
      <c r="Y93" t="s">
        <v>37</v>
      </c>
      <c r="Z93" t="s">
        <v>38</v>
      </c>
      <c r="AA93">
        <v>8</v>
      </c>
      <c r="AB93">
        <v>30</v>
      </c>
      <c r="AC93">
        <v>1573</v>
      </c>
    </row>
    <row r="94" spans="1:29" x14ac:dyDescent="0.25">
      <c r="A94" t="s">
        <v>112</v>
      </c>
      <c r="B94">
        <v>2019</v>
      </c>
      <c r="C94" t="s">
        <v>37</v>
      </c>
      <c r="D94" t="s">
        <v>38</v>
      </c>
      <c r="E94">
        <v>1</v>
      </c>
      <c r="F94" t="s">
        <v>40</v>
      </c>
      <c r="G94">
        <v>0</v>
      </c>
      <c r="H94" t="s">
        <v>91</v>
      </c>
      <c r="I94">
        <v>803</v>
      </c>
      <c r="J94">
        <v>1573</v>
      </c>
      <c r="K94">
        <v>0.2</v>
      </c>
      <c r="L94">
        <v>0.6</v>
      </c>
      <c r="M94">
        <v>0.8</v>
      </c>
      <c r="N94">
        <v>1.05</v>
      </c>
      <c r="O94">
        <v>1.1000000000000001</v>
      </c>
      <c r="P94">
        <v>1.1499999999999999</v>
      </c>
      <c r="Q94" t="s">
        <v>46</v>
      </c>
      <c r="R94">
        <v>4</v>
      </c>
      <c r="S94">
        <v>6</v>
      </c>
      <c r="T94" t="s">
        <v>47</v>
      </c>
      <c r="U94" t="s">
        <v>91</v>
      </c>
      <c r="V94" t="s">
        <v>35</v>
      </c>
      <c r="W94" t="s">
        <v>55</v>
      </c>
      <c r="X94">
        <v>2019</v>
      </c>
      <c r="Y94" t="s">
        <v>37</v>
      </c>
      <c r="Z94" t="s">
        <v>38</v>
      </c>
      <c r="AA94">
        <v>4</v>
      </c>
      <c r="AB94">
        <v>4060800</v>
      </c>
      <c r="AC94">
        <v>1808.95</v>
      </c>
    </row>
    <row r="95" spans="1:29" x14ac:dyDescent="0.25">
      <c r="A95" t="s">
        <v>271</v>
      </c>
      <c r="B95">
        <v>2019</v>
      </c>
      <c r="C95" t="s">
        <v>37</v>
      </c>
      <c r="D95" t="s">
        <v>38</v>
      </c>
      <c r="E95">
        <v>5</v>
      </c>
      <c r="F95" t="s">
        <v>44</v>
      </c>
      <c r="G95">
        <v>0</v>
      </c>
      <c r="H95" t="s">
        <v>91</v>
      </c>
      <c r="I95">
        <v>803</v>
      </c>
      <c r="J95">
        <v>1573</v>
      </c>
      <c r="K95">
        <v>0.2</v>
      </c>
      <c r="L95">
        <v>0.6</v>
      </c>
      <c r="M95">
        <v>0.8</v>
      </c>
      <c r="N95">
        <v>1.05</v>
      </c>
      <c r="O95">
        <v>1.1000000000000001</v>
      </c>
      <c r="P95">
        <v>1.1499999999999999</v>
      </c>
      <c r="Q95" t="s">
        <v>46</v>
      </c>
      <c r="R95">
        <v>4</v>
      </c>
      <c r="S95">
        <v>6</v>
      </c>
      <c r="T95" t="s">
        <v>47</v>
      </c>
      <c r="U95" t="s">
        <v>91</v>
      </c>
      <c r="V95" t="s">
        <v>35</v>
      </c>
      <c r="W95" t="s">
        <v>42</v>
      </c>
      <c r="X95">
        <v>2019</v>
      </c>
      <c r="Y95" t="s">
        <v>37</v>
      </c>
      <c r="Z95" t="s">
        <v>38</v>
      </c>
      <c r="AA95">
        <v>11</v>
      </c>
      <c r="AB95">
        <v>1209600</v>
      </c>
      <c r="AC95">
        <v>1573</v>
      </c>
    </row>
    <row r="96" spans="1:29" x14ac:dyDescent="0.25">
      <c r="A96" t="s">
        <v>500</v>
      </c>
      <c r="B96">
        <v>2019</v>
      </c>
      <c r="C96" t="s">
        <v>37</v>
      </c>
      <c r="D96" t="s">
        <v>38</v>
      </c>
      <c r="E96">
        <v>16</v>
      </c>
      <c r="F96" t="s">
        <v>40</v>
      </c>
      <c r="G96">
        <v>2.4500000000000002</v>
      </c>
      <c r="H96" t="s">
        <v>91</v>
      </c>
      <c r="I96">
        <v>803</v>
      </c>
      <c r="J96">
        <v>1573</v>
      </c>
      <c r="K96">
        <v>0.2</v>
      </c>
      <c r="L96">
        <v>0.6</v>
      </c>
      <c r="M96">
        <v>0.8</v>
      </c>
      <c r="N96">
        <v>1.05</v>
      </c>
      <c r="O96">
        <v>1.1000000000000001</v>
      </c>
      <c r="P96">
        <v>1.1499999999999999</v>
      </c>
      <c r="Q96" t="s">
        <v>46</v>
      </c>
      <c r="R96">
        <v>4</v>
      </c>
      <c r="S96">
        <v>6</v>
      </c>
      <c r="T96" t="s">
        <v>47</v>
      </c>
      <c r="U96" t="s">
        <v>91</v>
      </c>
      <c r="V96" t="s">
        <v>35</v>
      </c>
      <c r="W96" t="s">
        <v>61</v>
      </c>
      <c r="X96">
        <v>2019</v>
      </c>
      <c r="Y96" t="s">
        <v>37</v>
      </c>
      <c r="Z96" t="s">
        <v>38</v>
      </c>
      <c r="AA96">
        <v>24</v>
      </c>
      <c r="AB96">
        <v>0</v>
      </c>
      <c r="AC96">
        <v>1560.1591836734699</v>
      </c>
    </row>
    <row r="97" spans="1:29" x14ac:dyDescent="0.25">
      <c r="A97" t="s">
        <v>272</v>
      </c>
      <c r="B97">
        <v>2019</v>
      </c>
      <c r="C97" t="s">
        <v>37</v>
      </c>
      <c r="D97" t="s">
        <v>38</v>
      </c>
      <c r="E97">
        <v>5</v>
      </c>
      <c r="F97" t="s">
        <v>44</v>
      </c>
      <c r="G97">
        <v>0</v>
      </c>
      <c r="H97" t="s">
        <v>91</v>
      </c>
      <c r="I97">
        <v>803</v>
      </c>
      <c r="J97">
        <v>1573</v>
      </c>
      <c r="K97">
        <v>0.2</v>
      </c>
      <c r="L97">
        <v>0.6</v>
      </c>
      <c r="M97">
        <v>0.8</v>
      </c>
      <c r="N97">
        <v>1.05</v>
      </c>
      <c r="O97">
        <v>1.1000000000000001</v>
      </c>
      <c r="P97">
        <v>1.1499999999999999</v>
      </c>
      <c r="Q97" t="s">
        <v>46</v>
      </c>
      <c r="R97">
        <v>4</v>
      </c>
      <c r="S97">
        <v>6</v>
      </c>
      <c r="T97" t="s">
        <v>47</v>
      </c>
      <c r="U97" t="s">
        <v>91</v>
      </c>
      <c r="V97" t="s">
        <v>35</v>
      </c>
      <c r="W97" t="s">
        <v>42</v>
      </c>
      <c r="X97">
        <v>2019</v>
      </c>
      <c r="Y97" t="s">
        <v>37</v>
      </c>
      <c r="Z97" t="s">
        <v>38</v>
      </c>
      <c r="AA97">
        <v>9</v>
      </c>
      <c r="AB97">
        <v>0</v>
      </c>
      <c r="AC97">
        <v>1573</v>
      </c>
    </row>
    <row r="98" spans="1:29" x14ac:dyDescent="0.25">
      <c r="A98" t="s">
        <v>273</v>
      </c>
      <c r="B98">
        <v>2019</v>
      </c>
      <c r="C98" t="s">
        <v>37</v>
      </c>
      <c r="D98" t="s">
        <v>38</v>
      </c>
      <c r="E98">
        <v>5</v>
      </c>
      <c r="F98" t="s">
        <v>44</v>
      </c>
      <c r="G98">
        <v>0</v>
      </c>
      <c r="H98" t="s">
        <v>91</v>
      </c>
      <c r="I98">
        <v>803</v>
      </c>
      <c r="J98">
        <v>1573</v>
      </c>
      <c r="K98">
        <v>0.2</v>
      </c>
      <c r="L98">
        <v>0.6</v>
      </c>
      <c r="M98">
        <v>0.8</v>
      </c>
      <c r="N98">
        <v>1.05</v>
      </c>
      <c r="O98">
        <v>1.1000000000000001</v>
      </c>
      <c r="P98">
        <v>1.1499999999999999</v>
      </c>
      <c r="Q98" t="s">
        <v>46</v>
      </c>
      <c r="R98">
        <v>4</v>
      </c>
      <c r="S98">
        <v>6</v>
      </c>
      <c r="T98" t="s">
        <v>47</v>
      </c>
      <c r="U98" t="s">
        <v>91</v>
      </c>
      <c r="V98" t="s">
        <v>35</v>
      </c>
      <c r="W98" t="s">
        <v>50</v>
      </c>
      <c r="X98">
        <v>2019</v>
      </c>
      <c r="Y98" t="s">
        <v>37</v>
      </c>
      <c r="Z98" t="s">
        <v>38</v>
      </c>
      <c r="AA98">
        <v>8</v>
      </c>
      <c r="AB98">
        <v>0</v>
      </c>
      <c r="AC98">
        <v>1573</v>
      </c>
    </row>
    <row r="99" spans="1:29" x14ac:dyDescent="0.25">
      <c r="A99" t="s">
        <v>274</v>
      </c>
      <c r="B99">
        <v>2019</v>
      </c>
      <c r="C99" t="s">
        <v>37</v>
      </c>
      <c r="D99" t="s">
        <v>38</v>
      </c>
      <c r="E99">
        <v>5</v>
      </c>
      <c r="F99" t="s">
        <v>44</v>
      </c>
      <c r="G99">
        <v>0</v>
      </c>
      <c r="H99" t="s">
        <v>91</v>
      </c>
      <c r="I99">
        <v>803</v>
      </c>
      <c r="J99">
        <v>1573</v>
      </c>
      <c r="K99">
        <v>0.2</v>
      </c>
      <c r="L99">
        <v>0.6</v>
      </c>
      <c r="M99">
        <v>0.8</v>
      </c>
      <c r="N99">
        <v>1.05</v>
      </c>
      <c r="O99">
        <v>1.1000000000000001</v>
      </c>
      <c r="P99">
        <v>1.1499999999999999</v>
      </c>
      <c r="Q99" t="s">
        <v>46</v>
      </c>
      <c r="R99">
        <v>4</v>
      </c>
      <c r="S99">
        <v>6</v>
      </c>
      <c r="T99" t="s">
        <v>47</v>
      </c>
      <c r="U99" t="s">
        <v>91</v>
      </c>
      <c r="V99" t="s">
        <v>35</v>
      </c>
      <c r="W99" t="s">
        <v>42</v>
      </c>
      <c r="X99">
        <v>2019</v>
      </c>
      <c r="Y99" t="s">
        <v>37</v>
      </c>
      <c r="Z99" t="s">
        <v>38</v>
      </c>
      <c r="AA99">
        <v>5</v>
      </c>
      <c r="AB99">
        <v>65</v>
      </c>
      <c r="AC99">
        <v>1573</v>
      </c>
    </row>
    <row r="100" spans="1:29" x14ac:dyDescent="0.25">
      <c r="A100" t="s">
        <v>585</v>
      </c>
      <c r="B100">
        <v>2019</v>
      </c>
      <c r="C100" t="s">
        <v>37</v>
      </c>
      <c r="D100" t="s">
        <v>38</v>
      </c>
      <c r="E100">
        <v>24</v>
      </c>
      <c r="F100" t="s">
        <v>40</v>
      </c>
      <c r="G100">
        <v>1.566667</v>
      </c>
      <c r="H100" t="s">
        <v>91</v>
      </c>
      <c r="I100">
        <v>803</v>
      </c>
      <c r="J100">
        <v>1573</v>
      </c>
      <c r="K100">
        <v>0.2</v>
      </c>
      <c r="L100">
        <v>0.6</v>
      </c>
      <c r="M100">
        <v>0.8</v>
      </c>
      <c r="N100">
        <v>1.05</v>
      </c>
      <c r="O100">
        <v>1.1000000000000001</v>
      </c>
      <c r="P100">
        <v>1.1499999999999999</v>
      </c>
      <c r="Q100" t="s">
        <v>46</v>
      </c>
      <c r="R100">
        <v>4</v>
      </c>
      <c r="S100">
        <v>6</v>
      </c>
      <c r="T100" t="s">
        <v>47</v>
      </c>
      <c r="U100" t="s">
        <v>91</v>
      </c>
      <c r="V100" t="s">
        <v>35</v>
      </c>
      <c r="W100" t="s">
        <v>67</v>
      </c>
      <c r="X100">
        <v>2019</v>
      </c>
      <c r="Y100" t="s">
        <v>37</v>
      </c>
      <c r="Z100" t="s">
        <v>38</v>
      </c>
      <c r="AA100">
        <v>24</v>
      </c>
      <c r="AB100">
        <v>29</v>
      </c>
      <c r="AC100">
        <v>1040.8576604345401</v>
      </c>
    </row>
    <row r="101" spans="1:29" x14ac:dyDescent="0.25">
      <c r="A101" t="s">
        <v>564</v>
      </c>
      <c r="B101">
        <v>2019</v>
      </c>
      <c r="C101" t="s">
        <v>37</v>
      </c>
      <c r="D101" t="s">
        <v>38</v>
      </c>
      <c r="E101">
        <v>23</v>
      </c>
      <c r="F101" t="s">
        <v>40</v>
      </c>
      <c r="G101">
        <v>2.2166670000000002</v>
      </c>
      <c r="H101" t="s">
        <v>91</v>
      </c>
      <c r="I101">
        <v>803</v>
      </c>
      <c r="J101">
        <v>1573</v>
      </c>
      <c r="K101">
        <v>0.2</v>
      </c>
      <c r="L101">
        <v>0.6</v>
      </c>
      <c r="M101">
        <v>0.8</v>
      </c>
      <c r="N101">
        <v>1.05</v>
      </c>
      <c r="O101">
        <v>1.1000000000000001</v>
      </c>
      <c r="P101">
        <v>1.1499999999999999</v>
      </c>
      <c r="Q101" t="s">
        <v>46</v>
      </c>
      <c r="R101">
        <v>4</v>
      </c>
      <c r="S101">
        <v>6</v>
      </c>
      <c r="T101" t="s">
        <v>47</v>
      </c>
      <c r="U101" t="s">
        <v>91</v>
      </c>
      <c r="V101" t="s">
        <v>35</v>
      </c>
      <c r="W101" t="s">
        <v>83</v>
      </c>
      <c r="X101">
        <v>2019</v>
      </c>
      <c r="Y101" t="s">
        <v>37</v>
      </c>
      <c r="Z101" t="s">
        <v>38</v>
      </c>
      <c r="AA101">
        <v>23</v>
      </c>
      <c r="AB101">
        <v>337</v>
      </c>
      <c r="AC101">
        <v>1492.5760465599899</v>
      </c>
    </row>
    <row r="102" spans="1:29" x14ac:dyDescent="0.25">
      <c r="A102" t="s">
        <v>275</v>
      </c>
      <c r="B102">
        <v>2019</v>
      </c>
      <c r="C102" t="s">
        <v>37</v>
      </c>
      <c r="D102" t="s">
        <v>38</v>
      </c>
      <c r="E102">
        <v>5</v>
      </c>
      <c r="F102" t="s">
        <v>40</v>
      </c>
      <c r="G102">
        <v>2.5</v>
      </c>
      <c r="H102" t="s">
        <v>91</v>
      </c>
      <c r="I102">
        <v>803</v>
      </c>
      <c r="J102">
        <v>1573</v>
      </c>
      <c r="K102">
        <v>0.2</v>
      </c>
      <c r="L102">
        <v>0.6</v>
      </c>
      <c r="M102">
        <v>0.8</v>
      </c>
      <c r="N102">
        <v>1.05</v>
      </c>
      <c r="O102">
        <v>1.1000000000000001</v>
      </c>
      <c r="P102">
        <v>1.1499999999999999</v>
      </c>
      <c r="Q102" t="s">
        <v>46</v>
      </c>
      <c r="R102">
        <v>4</v>
      </c>
      <c r="S102">
        <v>6</v>
      </c>
      <c r="T102" t="s">
        <v>47</v>
      </c>
      <c r="U102" t="s">
        <v>91</v>
      </c>
      <c r="V102" t="s">
        <v>35</v>
      </c>
      <c r="W102" t="s">
        <v>42</v>
      </c>
      <c r="X102">
        <v>2019</v>
      </c>
      <c r="Y102" t="s">
        <v>37</v>
      </c>
      <c r="Z102" t="s">
        <v>38</v>
      </c>
      <c r="AA102">
        <v>5</v>
      </c>
      <c r="AB102">
        <v>0</v>
      </c>
      <c r="AC102">
        <v>1573</v>
      </c>
    </row>
    <row r="103" spans="1:29" x14ac:dyDescent="0.25">
      <c r="A103" t="s">
        <v>275</v>
      </c>
      <c r="B103">
        <v>2019</v>
      </c>
      <c r="C103" t="s">
        <v>37</v>
      </c>
      <c r="D103" t="s">
        <v>38</v>
      </c>
      <c r="E103">
        <v>5</v>
      </c>
      <c r="F103" t="s">
        <v>44</v>
      </c>
      <c r="G103">
        <v>0</v>
      </c>
      <c r="H103" t="s">
        <v>91</v>
      </c>
      <c r="I103">
        <v>803</v>
      </c>
      <c r="J103">
        <v>1573</v>
      </c>
      <c r="K103">
        <v>0.2</v>
      </c>
      <c r="L103">
        <v>0.6</v>
      </c>
      <c r="M103">
        <v>0.8</v>
      </c>
      <c r="N103">
        <v>1.05</v>
      </c>
      <c r="O103">
        <v>1.1000000000000001</v>
      </c>
      <c r="P103">
        <v>1.1499999999999999</v>
      </c>
      <c r="Q103" t="s">
        <v>46</v>
      </c>
      <c r="R103">
        <v>4</v>
      </c>
      <c r="S103">
        <v>6</v>
      </c>
      <c r="T103" t="s">
        <v>47</v>
      </c>
      <c r="U103" t="s">
        <v>91</v>
      </c>
      <c r="V103" t="s">
        <v>35</v>
      </c>
      <c r="W103" t="s">
        <v>42</v>
      </c>
      <c r="X103">
        <v>2019</v>
      </c>
      <c r="Y103" t="s">
        <v>37</v>
      </c>
      <c r="Z103" t="s">
        <v>38</v>
      </c>
      <c r="AA103">
        <v>15</v>
      </c>
      <c r="AB103">
        <v>0</v>
      </c>
      <c r="AC103">
        <v>1573</v>
      </c>
    </row>
    <row r="104" spans="1:29" x14ac:dyDescent="0.25">
      <c r="A104" t="s">
        <v>605</v>
      </c>
      <c r="B104">
        <v>2019</v>
      </c>
      <c r="C104" t="s">
        <v>37</v>
      </c>
      <c r="D104" t="s">
        <v>38</v>
      </c>
      <c r="E104">
        <v>25</v>
      </c>
      <c r="F104" t="s">
        <v>40</v>
      </c>
      <c r="G104">
        <v>0.26666669999999998</v>
      </c>
      <c r="H104" t="s">
        <v>91</v>
      </c>
      <c r="I104">
        <v>803</v>
      </c>
      <c r="J104">
        <v>1573</v>
      </c>
      <c r="K104">
        <v>0.2</v>
      </c>
      <c r="L104">
        <v>0.6</v>
      </c>
      <c r="M104">
        <v>0.8</v>
      </c>
      <c r="N104">
        <v>1.05</v>
      </c>
      <c r="O104">
        <v>1.1000000000000001</v>
      </c>
      <c r="P104">
        <v>1.1499999999999999</v>
      </c>
      <c r="Q104" t="s">
        <v>46</v>
      </c>
      <c r="R104">
        <v>4</v>
      </c>
      <c r="S104">
        <v>6</v>
      </c>
      <c r="T104" t="s">
        <v>47</v>
      </c>
      <c r="U104" t="s">
        <v>91</v>
      </c>
      <c r="V104" t="s">
        <v>35</v>
      </c>
      <c r="W104" t="s">
        <v>73</v>
      </c>
      <c r="X104">
        <v>2019</v>
      </c>
      <c r="Y104" t="s">
        <v>37</v>
      </c>
      <c r="Z104" t="s">
        <v>38</v>
      </c>
      <c r="AA104">
        <v>26</v>
      </c>
      <c r="AB104">
        <v>64</v>
      </c>
      <c r="AC104">
        <v>235.95</v>
      </c>
    </row>
    <row r="105" spans="1:29" x14ac:dyDescent="0.25">
      <c r="A105" t="s">
        <v>475</v>
      </c>
      <c r="B105">
        <v>2019</v>
      </c>
      <c r="C105" t="s">
        <v>37</v>
      </c>
      <c r="D105" t="s">
        <v>38</v>
      </c>
      <c r="E105">
        <v>15</v>
      </c>
      <c r="F105" t="s">
        <v>40</v>
      </c>
      <c r="G105">
        <v>1.183333</v>
      </c>
      <c r="H105" t="s">
        <v>91</v>
      </c>
      <c r="I105">
        <v>803</v>
      </c>
      <c r="J105">
        <v>1573</v>
      </c>
      <c r="K105">
        <v>0.2</v>
      </c>
      <c r="L105">
        <v>0.6</v>
      </c>
      <c r="M105">
        <v>0.8</v>
      </c>
      <c r="N105">
        <v>1.05</v>
      </c>
      <c r="O105">
        <v>1.1000000000000001</v>
      </c>
      <c r="P105">
        <v>1.1499999999999999</v>
      </c>
      <c r="Q105" t="s">
        <v>46</v>
      </c>
      <c r="R105">
        <v>4</v>
      </c>
      <c r="S105">
        <v>6</v>
      </c>
      <c r="T105" t="s">
        <v>47</v>
      </c>
      <c r="U105" t="s">
        <v>91</v>
      </c>
      <c r="V105" t="s">
        <v>35</v>
      </c>
      <c r="W105" t="s">
        <v>50</v>
      </c>
      <c r="X105">
        <v>2019</v>
      </c>
      <c r="Y105" t="s">
        <v>37</v>
      </c>
      <c r="Z105" t="s">
        <v>38</v>
      </c>
      <c r="AA105">
        <v>15</v>
      </c>
      <c r="AB105">
        <v>251</v>
      </c>
      <c r="AC105">
        <v>235.95</v>
      </c>
    </row>
    <row r="106" spans="1:29" x14ac:dyDescent="0.25">
      <c r="A106" t="s">
        <v>419</v>
      </c>
      <c r="B106">
        <v>2019</v>
      </c>
      <c r="C106" t="s">
        <v>37</v>
      </c>
      <c r="D106" t="s">
        <v>38</v>
      </c>
      <c r="E106">
        <v>11</v>
      </c>
      <c r="F106" t="s">
        <v>40</v>
      </c>
      <c r="G106">
        <v>0.15</v>
      </c>
      <c r="H106" t="s">
        <v>91</v>
      </c>
      <c r="I106">
        <v>803</v>
      </c>
      <c r="J106">
        <v>1573</v>
      </c>
      <c r="K106">
        <v>0.2</v>
      </c>
      <c r="L106">
        <v>0.6</v>
      </c>
      <c r="M106">
        <v>0.8</v>
      </c>
      <c r="N106">
        <v>1.05</v>
      </c>
      <c r="O106">
        <v>1.1000000000000001</v>
      </c>
      <c r="P106">
        <v>1.1499999999999999</v>
      </c>
      <c r="Q106" t="s">
        <v>420</v>
      </c>
      <c r="R106">
        <v>4</v>
      </c>
      <c r="S106">
        <v>6</v>
      </c>
      <c r="T106" t="s">
        <v>47</v>
      </c>
      <c r="U106" t="s">
        <v>91</v>
      </c>
      <c r="V106" t="s">
        <v>35</v>
      </c>
      <c r="W106" t="s">
        <v>42</v>
      </c>
      <c r="X106">
        <v>2019</v>
      </c>
      <c r="Y106" t="s">
        <v>37</v>
      </c>
      <c r="Z106" t="s">
        <v>38</v>
      </c>
      <c r="AA106">
        <v>15</v>
      </c>
      <c r="AB106">
        <v>374</v>
      </c>
      <c r="AC106">
        <v>120.45</v>
      </c>
    </row>
    <row r="107" spans="1:29" x14ac:dyDescent="0.25">
      <c r="A107" t="s">
        <v>606</v>
      </c>
      <c r="B107">
        <v>2019</v>
      </c>
      <c r="C107" t="s">
        <v>37</v>
      </c>
      <c r="D107" t="s">
        <v>38</v>
      </c>
      <c r="E107">
        <v>25</v>
      </c>
      <c r="F107" t="s">
        <v>40</v>
      </c>
      <c r="G107">
        <v>1.4166669999999999</v>
      </c>
      <c r="H107" t="s">
        <v>91</v>
      </c>
      <c r="I107">
        <v>803</v>
      </c>
      <c r="J107">
        <v>1573</v>
      </c>
      <c r="K107">
        <v>0.2</v>
      </c>
      <c r="L107">
        <v>0.6</v>
      </c>
      <c r="M107">
        <v>0.8</v>
      </c>
      <c r="N107">
        <v>1.05</v>
      </c>
      <c r="O107">
        <v>1.1000000000000001</v>
      </c>
      <c r="P107">
        <v>1.1499999999999999</v>
      </c>
      <c r="Q107" t="s">
        <v>46</v>
      </c>
      <c r="R107">
        <v>4</v>
      </c>
      <c r="S107">
        <v>6</v>
      </c>
      <c r="T107" t="s">
        <v>47</v>
      </c>
      <c r="U107" t="s">
        <v>91</v>
      </c>
      <c r="V107" t="s">
        <v>35</v>
      </c>
      <c r="W107" t="s">
        <v>55</v>
      </c>
      <c r="X107">
        <v>2019</v>
      </c>
      <c r="Y107" t="s">
        <v>37</v>
      </c>
      <c r="Z107" t="s">
        <v>38</v>
      </c>
      <c r="AA107">
        <v>25</v>
      </c>
      <c r="AB107">
        <v>185</v>
      </c>
      <c r="AC107">
        <v>1091.8473200829801</v>
      </c>
    </row>
    <row r="108" spans="1:29" x14ac:dyDescent="0.25">
      <c r="A108" t="s">
        <v>231</v>
      </c>
      <c r="B108">
        <v>2019</v>
      </c>
      <c r="C108" t="s">
        <v>37</v>
      </c>
      <c r="D108" t="s">
        <v>38</v>
      </c>
      <c r="E108">
        <v>4</v>
      </c>
      <c r="F108" t="s">
        <v>40</v>
      </c>
      <c r="G108">
        <v>1.766667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R108" t="s">
        <v>33</v>
      </c>
      <c r="S108" t="s">
        <v>33</v>
      </c>
      <c r="U108" t="s">
        <v>91</v>
      </c>
      <c r="V108" t="s">
        <v>35</v>
      </c>
      <c r="W108" t="s">
        <v>83</v>
      </c>
      <c r="X108">
        <v>2019</v>
      </c>
      <c r="Y108" t="s">
        <v>37</v>
      </c>
      <c r="Z108" t="s">
        <v>38</v>
      </c>
      <c r="AA108">
        <v>5</v>
      </c>
      <c r="AB108">
        <v>0</v>
      </c>
      <c r="AC108">
        <v>235.95</v>
      </c>
    </row>
    <row r="109" spans="1:29" x14ac:dyDescent="0.25">
      <c r="A109" t="s">
        <v>421</v>
      </c>
      <c r="B109">
        <v>2019</v>
      </c>
      <c r="C109" t="s">
        <v>37</v>
      </c>
      <c r="D109" t="s">
        <v>38</v>
      </c>
      <c r="E109">
        <v>11</v>
      </c>
      <c r="F109" t="s">
        <v>40</v>
      </c>
      <c r="G109">
        <v>0.48333330000000002</v>
      </c>
      <c r="H109" t="s">
        <v>91</v>
      </c>
      <c r="I109">
        <v>803</v>
      </c>
      <c r="J109">
        <v>1573</v>
      </c>
      <c r="K109">
        <v>0.2</v>
      </c>
      <c r="L109">
        <v>0.6</v>
      </c>
      <c r="M109">
        <v>0.8</v>
      </c>
      <c r="N109">
        <v>1.05</v>
      </c>
      <c r="O109">
        <v>1.1000000000000001</v>
      </c>
      <c r="P109">
        <v>1.1499999999999999</v>
      </c>
      <c r="Q109" t="s">
        <v>46</v>
      </c>
      <c r="R109">
        <v>4</v>
      </c>
      <c r="S109">
        <v>6</v>
      </c>
      <c r="T109" t="s">
        <v>47</v>
      </c>
      <c r="U109" t="s">
        <v>91</v>
      </c>
      <c r="V109" t="s">
        <v>35</v>
      </c>
      <c r="W109" t="s">
        <v>67</v>
      </c>
      <c r="X109">
        <v>2019</v>
      </c>
      <c r="Y109" t="s">
        <v>37</v>
      </c>
      <c r="Z109" t="s">
        <v>38</v>
      </c>
      <c r="AA109">
        <v>12</v>
      </c>
      <c r="AB109">
        <v>0</v>
      </c>
      <c r="AC109">
        <v>235.95</v>
      </c>
    </row>
    <row r="110" spans="1:29" x14ac:dyDescent="0.25">
      <c r="A110" t="s">
        <v>476</v>
      </c>
      <c r="B110">
        <v>2019</v>
      </c>
      <c r="C110" t="s">
        <v>37</v>
      </c>
      <c r="D110" t="s">
        <v>38</v>
      </c>
      <c r="E110">
        <v>15</v>
      </c>
      <c r="F110" t="s">
        <v>40</v>
      </c>
      <c r="G110">
        <v>1.1166670000000001</v>
      </c>
      <c r="H110" t="s">
        <v>91</v>
      </c>
      <c r="I110">
        <v>803</v>
      </c>
      <c r="J110">
        <v>1573</v>
      </c>
      <c r="K110">
        <v>0.2</v>
      </c>
      <c r="L110">
        <v>0.6</v>
      </c>
      <c r="M110">
        <v>0.8</v>
      </c>
      <c r="N110">
        <v>1.05</v>
      </c>
      <c r="O110">
        <v>1.1000000000000001</v>
      </c>
      <c r="P110">
        <v>1.1499999999999999</v>
      </c>
      <c r="Q110" t="s">
        <v>46</v>
      </c>
      <c r="R110">
        <v>4</v>
      </c>
      <c r="S110">
        <v>6</v>
      </c>
      <c r="T110" t="s">
        <v>47</v>
      </c>
      <c r="U110" t="s">
        <v>91</v>
      </c>
      <c r="V110" t="s">
        <v>35</v>
      </c>
      <c r="W110" t="s">
        <v>50</v>
      </c>
      <c r="X110">
        <v>2019</v>
      </c>
      <c r="Y110" t="s">
        <v>37</v>
      </c>
      <c r="Z110" t="s">
        <v>38</v>
      </c>
      <c r="AA110">
        <v>15</v>
      </c>
      <c r="AB110">
        <v>0</v>
      </c>
      <c r="AC110">
        <v>235.95</v>
      </c>
    </row>
    <row r="111" spans="1:29" x14ac:dyDescent="0.25">
      <c r="A111" t="s">
        <v>607</v>
      </c>
      <c r="B111">
        <v>2019</v>
      </c>
      <c r="C111" t="s">
        <v>37</v>
      </c>
      <c r="D111" t="s">
        <v>38</v>
      </c>
      <c r="E111">
        <v>25</v>
      </c>
      <c r="F111" t="s">
        <v>44</v>
      </c>
      <c r="G111">
        <v>0</v>
      </c>
      <c r="H111" t="s">
        <v>91</v>
      </c>
      <c r="I111">
        <v>803</v>
      </c>
      <c r="J111">
        <v>1573</v>
      </c>
      <c r="K111">
        <v>0.2</v>
      </c>
      <c r="L111">
        <v>0.6</v>
      </c>
      <c r="M111">
        <v>0.8</v>
      </c>
      <c r="N111">
        <v>1.05</v>
      </c>
      <c r="O111">
        <v>1.1000000000000001</v>
      </c>
      <c r="P111">
        <v>1.1499999999999999</v>
      </c>
      <c r="Q111" t="s">
        <v>46</v>
      </c>
      <c r="R111">
        <v>4</v>
      </c>
      <c r="S111">
        <v>6</v>
      </c>
      <c r="T111" t="s">
        <v>47</v>
      </c>
      <c r="U111" t="s">
        <v>91</v>
      </c>
      <c r="V111" t="s">
        <v>35</v>
      </c>
      <c r="W111" t="s">
        <v>50</v>
      </c>
      <c r="X111">
        <v>2019</v>
      </c>
      <c r="Y111" t="s">
        <v>37</v>
      </c>
      <c r="Z111" t="s">
        <v>38</v>
      </c>
      <c r="AA111">
        <v>25</v>
      </c>
      <c r="AB111">
        <v>0</v>
      </c>
      <c r="AC111">
        <v>1573</v>
      </c>
    </row>
    <row r="112" spans="1:29" x14ac:dyDescent="0.25">
      <c r="A112" t="s">
        <v>608</v>
      </c>
      <c r="B112">
        <v>2019</v>
      </c>
      <c r="C112" t="s">
        <v>37</v>
      </c>
      <c r="D112" t="s">
        <v>38</v>
      </c>
      <c r="E112">
        <v>25</v>
      </c>
      <c r="F112" t="s">
        <v>40</v>
      </c>
      <c r="G112">
        <v>1.983333</v>
      </c>
      <c r="H112" t="s">
        <v>34</v>
      </c>
      <c r="I112">
        <v>468</v>
      </c>
      <c r="J112">
        <v>715</v>
      </c>
      <c r="K112">
        <v>0</v>
      </c>
      <c r="L112">
        <v>0</v>
      </c>
      <c r="M112">
        <v>0</v>
      </c>
      <c r="N112">
        <v>0.6</v>
      </c>
      <c r="O112">
        <v>0.8</v>
      </c>
      <c r="P112">
        <v>1.05</v>
      </c>
      <c r="Q112" t="s">
        <v>46</v>
      </c>
      <c r="R112">
        <v>5</v>
      </c>
      <c r="S112">
        <v>9</v>
      </c>
      <c r="T112" t="s">
        <v>47</v>
      </c>
      <c r="U112" t="s">
        <v>34</v>
      </c>
      <c r="V112" t="s">
        <v>35</v>
      </c>
      <c r="W112" t="s">
        <v>50</v>
      </c>
      <c r="X112">
        <v>2019</v>
      </c>
      <c r="Y112" t="s">
        <v>37</v>
      </c>
      <c r="Z112" t="s">
        <v>38</v>
      </c>
      <c r="AA112">
        <v>26</v>
      </c>
      <c r="AB112">
        <v>0</v>
      </c>
      <c r="AC112">
        <v>478.86967216297001</v>
      </c>
    </row>
    <row r="113" spans="1:29" x14ac:dyDescent="0.25">
      <c r="A113" t="s">
        <v>232</v>
      </c>
      <c r="B113">
        <v>2019</v>
      </c>
      <c r="C113" t="s">
        <v>37</v>
      </c>
      <c r="D113" t="s">
        <v>38</v>
      </c>
      <c r="E113">
        <v>4</v>
      </c>
      <c r="F113" t="s">
        <v>40</v>
      </c>
      <c r="G113">
        <v>1.5</v>
      </c>
      <c r="H113" t="s">
        <v>34</v>
      </c>
      <c r="I113">
        <v>468</v>
      </c>
      <c r="J113">
        <v>715</v>
      </c>
      <c r="K113">
        <v>0</v>
      </c>
      <c r="L113">
        <v>0</v>
      </c>
      <c r="M113">
        <v>0</v>
      </c>
      <c r="N113">
        <v>0.6</v>
      </c>
      <c r="O113">
        <v>0.8</v>
      </c>
      <c r="P113">
        <v>1.05</v>
      </c>
      <c r="Q113" t="s">
        <v>46</v>
      </c>
      <c r="R113">
        <v>5</v>
      </c>
      <c r="S113">
        <v>9</v>
      </c>
      <c r="T113" t="s">
        <v>47</v>
      </c>
      <c r="U113" t="s">
        <v>34</v>
      </c>
      <c r="V113" t="s">
        <v>35</v>
      </c>
      <c r="W113" t="s">
        <v>36</v>
      </c>
      <c r="X113">
        <v>2019</v>
      </c>
      <c r="Y113" t="s">
        <v>37</v>
      </c>
      <c r="Z113" t="s">
        <v>38</v>
      </c>
      <c r="AA113">
        <v>11</v>
      </c>
      <c r="AB113">
        <v>35</v>
      </c>
      <c r="AC113">
        <v>-143</v>
      </c>
    </row>
    <row r="114" spans="1:29" x14ac:dyDescent="0.25">
      <c r="A114" t="s">
        <v>519</v>
      </c>
      <c r="B114">
        <v>2019</v>
      </c>
      <c r="C114" t="s">
        <v>37</v>
      </c>
      <c r="D114" t="s">
        <v>38</v>
      </c>
      <c r="E114">
        <v>17</v>
      </c>
      <c r="F114" t="s">
        <v>40</v>
      </c>
      <c r="G114">
        <v>3.1333329999999999</v>
      </c>
      <c r="H114" t="s">
        <v>34</v>
      </c>
      <c r="I114">
        <v>468</v>
      </c>
      <c r="J114">
        <v>715</v>
      </c>
      <c r="K114">
        <v>0</v>
      </c>
      <c r="L114">
        <v>0</v>
      </c>
      <c r="M114">
        <v>0</v>
      </c>
      <c r="N114">
        <v>0.6</v>
      </c>
      <c r="O114">
        <v>0.8</v>
      </c>
      <c r="P114">
        <v>1.05</v>
      </c>
      <c r="Q114" t="s">
        <v>46</v>
      </c>
      <c r="R114">
        <v>5</v>
      </c>
      <c r="S114">
        <v>9</v>
      </c>
      <c r="T114" t="s">
        <v>47</v>
      </c>
      <c r="U114" t="s">
        <v>34</v>
      </c>
      <c r="V114" t="s">
        <v>35</v>
      </c>
      <c r="W114" t="s">
        <v>50</v>
      </c>
      <c r="X114">
        <v>2019</v>
      </c>
      <c r="Y114" t="s">
        <v>37</v>
      </c>
      <c r="Z114" t="s">
        <v>38</v>
      </c>
      <c r="AA114">
        <v>17</v>
      </c>
      <c r="AB114">
        <v>0</v>
      </c>
      <c r="AC114">
        <v>644.260607953256</v>
      </c>
    </row>
    <row r="115" spans="1:29" x14ac:dyDescent="0.25">
      <c r="A115" t="s">
        <v>233</v>
      </c>
      <c r="B115">
        <v>2019</v>
      </c>
      <c r="C115" t="s">
        <v>37</v>
      </c>
      <c r="D115" t="s">
        <v>38</v>
      </c>
      <c r="E115">
        <v>4</v>
      </c>
      <c r="F115" t="s">
        <v>40</v>
      </c>
      <c r="G115">
        <v>2.4500000000000002</v>
      </c>
      <c r="H115" t="s">
        <v>34</v>
      </c>
      <c r="I115">
        <v>468</v>
      </c>
      <c r="J115">
        <v>715</v>
      </c>
      <c r="K115">
        <v>0</v>
      </c>
      <c r="L115">
        <v>0</v>
      </c>
      <c r="M115">
        <v>0</v>
      </c>
      <c r="N115">
        <v>0.6</v>
      </c>
      <c r="O115">
        <v>0.8</v>
      </c>
      <c r="P115">
        <v>1.05</v>
      </c>
      <c r="Q115" t="s">
        <v>46</v>
      </c>
      <c r="R115">
        <v>5</v>
      </c>
      <c r="S115">
        <v>9</v>
      </c>
      <c r="T115" t="s">
        <v>85</v>
      </c>
      <c r="U115" t="s">
        <v>34</v>
      </c>
      <c r="V115" t="s">
        <v>35</v>
      </c>
      <c r="W115" t="s">
        <v>42</v>
      </c>
      <c r="X115">
        <v>2019</v>
      </c>
      <c r="Y115" t="s">
        <v>37</v>
      </c>
      <c r="Z115" t="s">
        <v>38</v>
      </c>
      <c r="AA115">
        <v>8</v>
      </c>
      <c r="AB115">
        <v>0</v>
      </c>
      <c r="AC115">
        <v>35.75</v>
      </c>
    </row>
    <row r="116" spans="1:29" x14ac:dyDescent="0.25">
      <c r="A116" t="s">
        <v>422</v>
      </c>
      <c r="B116">
        <v>2019</v>
      </c>
      <c r="C116" t="s">
        <v>37</v>
      </c>
      <c r="D116" t="s">
        <v>38</v>
      </c>
      <c r="E116">
        <v>11</v>
      </c>
      <c r="F116" t="s">
        <v>40</v>
      </c>
      <c r="G116">
        <v>2.8333330000000001</v>
      </c>
      <c r="H116" t="s">
        <v>34</v>
      </c>
      <c r="I116">
        <v>468</v>
      </c>
      <c r="J116">
        <v>715</v>
      </c>
      <c r="K116">
        <v>0</v>
      </c>
      <c r="L116">
        <v>0</v>
      </c>
      <c r="M116">
        <v>0</v>
      </c>
      <c r="N116">
        <v>0.6</v>
      </c>
      <c r="O116">
        <v>0.8</v>
      </c>
      <c r="P116">
        <v>1.05</v>
      </c>
      <c r="Q116" t="s">
        <v>46</v>
      </c>
      <c r="R116">
        <v>5</v>
      </c>
      <c r="S116">
        <v>9</v>
      </c>
      <c r="T116" t="s">
        <v>85</v>
      </c>
      <c r="U116" t="s">
        <v>34</v>
      </c>
      <c r="V116" t="s">
        <v>35</v>
      </c>
      <c r="W116" t="s">
        <v>42</v>
      </c>
      <c r="X116">
        <v>2019</v>
      </c>
      <c r="Y116" t="s">
        <v>37</v>
      </c>
      <c r="Z116" t="s">
        <v>38</v>
      </c>
      <c r="AA116">
        <v>12</v>
      </c>
      <c r="AB116">
        <v>0</v>
      </c>
      <c r="AC116">
        <v>35.75</v>
      </c>
    </row>
    <row r="117" spans="1:29" x14ac:dyDescent="0.25">
      <c r="A117" t="s">
        <v>84</v>
      </c>
      <c r="B117">
        <v>2019</v>
      </c>
      <c r="C117" t="s">
        <v>30</v>
      </c>
      <c r="D117" t="s">
        <v>31</v>
      </c>
      <c r="E117">
        <v>28</v>
      </c>
      <c r="F117" t="s">
        <v>40</v>
      </c>
      <c r="G117">
        <v>0</v>
      </c>
      <c r="H117" t="s">
        <v>34</v>
      </c>
      <c r="I117">
        <v>468</v>
      </c>
      <c r="J117">
        <v>715</v>
      </c>
      <c r="K117">
        <v>0</v>
      </c>
      <c r="L117">
        <v>0</v>
      </c>
      <c r="M117">
        <v>0</v>
      </c>
      <c r="N117">
        <v>0.6</v>
      </c>
      <c r="O117">
        <v>0.8</v>
      </c>
      <c r="P117">
        <v>1.05</v>
      </c>
      <c r="Q117" t="s">
        <v>46</v>
      </c>
      <c r="R117">
        <v>5</v>
      </c>
      <c r="S117">
        <v>9</v>
      </c>
      <c r="T117" t="s">
        <v>85</v>
      </c>
      <c r="U117" t="s">
        <v>34</v>
      </c>
      <c r="V117" t="s">
        <v>35</v>
      </c>
      <c r="W117" t="s">
        <v>59</v>
      </c>
      <c r="X117">
        <v>2019</v>
      </c>
      <c r="Y117" t="s">
        <v>37</v>
      </c>
      <c r="Z117" t="s">
        <v>38</v>
      </c>
      <c r="AA117">
        <v>4</v>
      </c>
      <c r="AB117">
        <v>0</v>
      </c>
      <c r="AC117">
        <v>750.75</v>
      </c>
    </row>
    <row r="118" spans="1:29" x14ac:dyDescent="0.25">
      <c r="A118" t="s">
        <v>367</v>
      </c>
      <c r="B118">
        <v>2019</v>
      </c>
      <c r="C118" t="s">
        <v>37</v>
      </c>
      <c r="D118" t="s">
        <v>38</v>
      </c>
      <c r="E118">
        <v>9</v>
      </c>
      <c r="F118" t="s">
        <v>40</v>
      </c>
      <c r="G118">
        <v>8.3333340000000006E-2</v>
      </c>
      <c r="H118" t="s">
        <v>34</v>
      </c>
      <c r="I118">
        <v>468</v>
      </c>
      <c r="J118">
        <v>715</v>
      </c>
      <c r="K118">
        <v>0</v>
      </c>
      <c r="L118">
        <v>0</v>
      </c>
      <c r="M118">
        <v>0</v>
      </c>
      <c r="N118">
        <v>0.6</v>
      </c>
      <c r="O118">
        <v>0.8</v>
      </c>
      <c r="P118">
        <v>1.05</v>
      </c>
      <c r="Q118" t="s">
        <v>46</v>
      </c>
      <c r="R118">
        <v>5</v>
      </c>
      <c r="S118">
        <v>9</v>
      </c>
      <c r="T118" t="s">
        <v>47</v>
      </c>
      <c r="U118" t="s">
        <v>34</v>
      </c>
      <c r="V118" t="s">
        <v>35</v>
      </c>
      <c r="W118" t="s">
        <v>55</v>
      </c>
      <c r="X118">
        <v>2019</v>
      </c>
      <c r="Y118" t="s">
        <v>37</v>
      </c>
      <c r="Z118" t="s">
        <v>38</v>
      </c>
      <c r="AA118">
        <v>11</v>
      </c>
      <c r="AB118">
        <v>92</v>
      </c>
      <c r="AC118">
        <v>35.75</v>
      </c>
    </row>
    <row r="119" spans="1:29" x14ac:dyDescent="0.25">
      <c r="A119" t="s">
        <v>156</v>
      </c>
      <c r="B119">
        <v>2019</v>
      </c>
      <c r="C119" t="s">
        <v>37</v>
      </c>
      <c r="D119" t="s">
        <v>38</v>
      </c>
      <c r="E119">
        <v>2</v>
      </c>
      <c r="F119" t="s">
        <v>40</v>
      </c>
      <c r="G119">
        <v>2.65</v>
      </c>
      <c r="H119" t="s">
        <v>34</v>
      </c>
      <c r="I119">
        <v>468</v>
      </c>
      <c r="J119">
        <v>715</v>
      </c>
      <c r="K119">
        <v>0</v>
      </c>
      <c r="L119">
        <v>0</v>
      </c>
      <c r="M119">
        <v>0</v>
      </c>
      <c r="N119">
        <v>0.6</v>
      </c>
      <c r="O119">
        <v>0.8</v>
      </c>
      <c r="P119">
        <v>1.05</v>
      </c>
      <c r="Q119" t="s">
        <v>46</v>
      </c>
      <c r="R119">
        <v>5</v>
      </c>
      <c r="S119">
        <v>9</v>
      </c>
      <c r="T119" t="s">
        <v>47</v>
      </c>
      <c r="U119" t="s">
        <v>34</v>
      </c>
      <c r="V119" t="s">
        <v>35</v>
      </c>
      <c r="W119" t="s">
        <v>50</v>
      </c>
      <c r="X119">
        <v>2019</v>
      </c>
      <c r="Y119" t="s">
        <v>37</v>
      </c>
      <c r="Z119" t="s">
        <v>38</v>
      </c>
      <c r="AA119">
        <v>4</v>
      </c>
      <c r="AB119">
        <v>0</v>
      </c>
      <c r="AC119">
        <v>592.23584905660402</v>
      </c>
    </row>
    <row r="120" spans="1:29" x14ac:dyDescent="0.25">
      <c r="A120" t="s">
        <v>394</v>
      </c>
      <c r="B120">
        <v>2019</v>
      </c>
      <c r="C120" t="s">
        <v>37</v>
      </c>
      <c r="D120" t="s">
        <v>38</v>
      </c>
      <c r="E120">
        <v>10</v>
      </c>
      <c r="F120" t="s">
        <v>44</v>
      </c>
      <c r="G120">
        <v>0</v>
      </c>
      <c r="H120" t="s">
        <v>34</v>
      </c>
      <c r="I120">
        <v>468</v>
      </c>
      <c r="J120">
        <v>715</v>
      </c>
      <c r="K120">
        <v>0</v>
      </c>
      <c r="L120">
        <v>0</v>
      </c>
      <c r="M120">
        <v>0</v>
      </c>
      <c r="N120">
        <v>0.6</v>
      </c>
      <c r="O120">
        <v>0.8</v>
      </c>
      <c r="P120">
        <v>1.05</v>
      </c>
      <c r="Q120" t="s">
        <v>46</v>
      </c>
      <c r="R120">
        <v>5</v>
      </c>
      <c r="S120">
        <v>9</v>
      </c>
      <c r="T120" t="s">
        <v>47</v>
      </c>
      <c r="U120" t="s">
        <v>34</v>
      </c>
      <c r="V120" t="s">
        <v>35</v>
      </c>
      <c r="W120" t="s">
        <v>55</v>
      </c>
      <c r="X120">
        <v>2019</v>
      </c>
      <c r="Y120" t="s">
        <v>37</v>
      </c>
      <c r="Z120" t="s">
        <v>38</v>
      </c>
      <c r="AA120">
        <v>11</v>
      </c>
      <c r="AB120">
        <v>147</v>
      </c>
      <c r="AC120">
        <v>715</v>
      </c>
    </row>
    <row r="121" spans="1:29" x14ac:dyDescent="0.25">
      <c r="A121" t="s">
        <v>394</v>
      </c>
      <c r="B121">
        <v>2019</v>
      </c>
      <c r="C121" t="s">
        <v>37</v>
      </c>
      <c r="D121" t="s">
        <v>38</v>
      </c>
      <c r="E121">
        <v>25</v>
      </c>
      <c r="F121" t="s">
        <v>44</v>
      </c>
      <c r="G121">
        <v>0</v>
      </c>
      <c r="H121" t="s">
        <v>34</v>
      </c>
      <c r="I121">
        <v>468</v>
      </c>
      <c r="J121">
        <v>715</v>
      </c>
      <c r="K121">
        <v>0</v>
      </c>
      <c r="L121">
        <v>0</v>
      </c>
      <c r="M121">
        <v>0</v>
      </c>
      <c r="N121">
        <v>0.6</v>
      </c>
      <c r="O121">
        <v>0.8</v>
      </c>
      <c r="P121">
        <v>1.05</v>
      </c>
      <c r="Q121" t="s">
        <v>46</v>
      </c>
      <c r="R121">
        <v>5</v>
      </c>
      <c r="S121">
        <v>9</v>
      </c>
      <c r="T121" t="s">
        <v>47</v>
      </c>
      <c r="U121" t="s">
        <v>34</v>
      </c>
      <c r="V121" t="s">
        <v>35</v>
      </c>
      <c r="W121" t="s">
        <v>55</v>
      </c>
      <c r="X121">
        <v>2019</v>
      </c>
      <c r="Y121" t="s">
        <v>37</v>
      </c>
      <c r="Z121" t="s">
        <v>38</v>
      </c>
      <c r="AA121">
        <v>26</v>
      </c>
      <c r="AB121">
        <v>15</v>
      </c>
      <c r="AC121">
        <v>715</v>
      </c>
    </row>
    <row r="122" spans="1:29" x14ac:dyDescent="0.25">
      <c r="A122" t="s">
        <v>565</v>
      </c>
      <c r="B122">
        <v>2019</v>
      </c>
      <c r="C122" t="s">
        <v>37</v>
      </c>
      <c r="D122" t="s">
        <v>38</v>
      </c>
      <c r="E122">
        <v>23</v>
      </c>
      <c r="F122" t="s">
        <v>44</v>
      </c>
      <c r="G122">
        <v>0</v>
      </c>
      <c r="H122" t="s">
        <v>34</v>
      </c>
      <c r="I122">
        <v>468</v>
      </c>
      <c r="J122">
        <v>715</v>
      </c>
      <c r="K122">
        <v>0</v>
      </c>
      <c r="L122">
        <v>0</v>
      </c>
      <c r="M122">
        <v>0</v>
      </c>
      <c r="N122">
        <v>0.6</v>
      </c>
      <c r="O122">
        <v>0.8</v>
      </c>
      <c r="P122">
        <v>1.05</v>
      </c>
      <c r="Q122" t="s">
        <v>46</v>
      </c>
      <c r="R122">
        <v>5</v>
      </c>
      <c r="S122">
        <v>9</v>
      </c>
      <c r="T122" t="s">
        <v>47</v>
      </c>
      <c r="U122" t="s">
        <v>34</v>
      </c>
      <c r="V122" t="s">
        <v>35</v>
      </c>
      <c r="W122" t="s">
        <v>55</v>
      </c>
      <c r="X122">
        <v>2019</v>
      </c>
      <c r="Y122" t="s">
        <v>37</v>
      </c>
      <c r="Z122" t="s">
        <v>38</v>
      </c>
      <c r="AA122">
        <v>24</v>
      </c>
      <c r="AB122">
        <v>35</v>
      </c>
      <c r="AC122">
        <v>715</v>
      </c>
    </row>
    <row r="123" spans="1:29" x14ac:dyDescent="0.25">
      <c r="A123" t="s">
        <v>565</v>
      </c>
      <c r="B123">
        <v>2019</v>
      </c>
      <c r="C123" t="s">
        <v>37</v>
      </c>
      <c r="D123" t="s">
        <v>38</v>
      </c>
      <c r="E123">
        <v>24</v>
      </c>
      <c r="F123" t="s">
        <v>40</v>
      </c>
      <c r="G123">
        <v>0</v>
      </c>
      <c r="H123" t="s">
        <v>34</v>
      </c>
      <c r="I123">
        <v>468</v>
      </c>
      <c r="J123">
        <v>715</v>
      </c>
      <c r="K123">
        <v>0</v>
      </c>
      <c r="L123">
        <v>0</v>
      </c>
      <c r="M123">
        <v>0</v>
      </c>
      <c r="N123">
        <v>0.6</v>
      </c>
      <c r="O123">
        <v>0.8</v>
      </c>
      <c r="P123">
        <v>1.05</v>
      </c>
      <c r="Q123" t="s">
        <v>46</v>
      </c>
      <c r="R123">
        <v>5</v>
      </c>
      <c r="S123">
        <v>9</v>
      </c>
      <c r="T123" t="s">
        <v>47</v>
      </c>
      <c r="U123" t="s">
        <v>34</v>
      </c>
      <c r="V123" t="s">
        <v>35</v>
      </c>
      <c r="W123" t="s">
        <v>55</v>
      </c>
      <c r="X123">
        <v>2019</v>
      </c>
      <c r="Y123" t="s">
        <v>37</v>
      </c>
      <c r="Z123" t="s">
        <v>38</v>
      </c>
      <c r="AA123">
        <v>24</v>
      </c>
      <c r="AB123">
        <v>1</v>
      </c>
      <c r="AC123">
        <v>0</v>
      </c>
    </row>
    <row r="124" spans="1:29" x14ac:dyDescent="0.25">
      <c r="A124" t="s">
        <v>113</v>
      </c>
      <c r="B124">
        <v>2019</v>
      </c>
      <c r="C124" t="s">
        <v>37</v>
      </c>
      <c r="D124" t="s">
        <v>38</v>
      </c>
      <c r="E124">
        <v>1</v>
      </c>
      <c r="F124" t="s">
        <v>40</v>
      </c>
      <c r="G124">
        <v>1.2833330000000001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R124" t="s">
        <v>33</v>
      </c>
      <c r="S124" t="s">
        <v>33</v>
      </c>
      <c r="U124" t="s">
        <v>34</v>
      </c>
      <c r="V124" t="s">
        <v>35</v>
      </c>
      <c r="W124" t="s">
        <v>55</v>
      </c>
      <c r="X124">
        <v>2019</v>
      </c>
      <c r="Y124" t="s">
        <v>37</v>
      </c>
      <c r="Z124" t="s">
        <v>38</v>
      </c>
      <c r="AA124">
        <v>3</v>
      </c>
      <c r="AB124">
        <v>0</v>
      </c>
      <c r="AC124">
        <v>750.75</v>
      </c>
    </row>
    <row r="125" spans="1:29" x14ac:dyDescent="0.25">
      <c r="A125" t="s">
        <v>609</v>
      </c>
      <c r="B125">
        <v>2019</v>
      </c>
      <c r="C125" t="s">
        <v>37</v>
      </c>
      <c r="D125" t="s">
        <v>38</v>
      </c>
      <c r="E125">
        <v>25</v>
      </c>
      <c r="F125" t="s">
        <v>40</v>
      </c>
      <c r="G125">
        <v>0.25</v>
      </c>
      <c r="H125" t="s">
        <v>71</v>
      </c>
      <c r="I125">
        <v>468</v>
      </c>
      <c r="J125">
        <v>715</v>
      </c>
      <c r="K125">
        <v>0</v>
      </c>
      <c r="L125">
        <v>0</v>
      </c>
      <c r="M125">
        <v>0</v>
      </c>
      <c r="N125">
        <v>0.6</v>
      </c>
      <c r="O125">
        <v>0.8</v>
      </c>
      <c r="P125">
        <v>1.05</v>
      </c>
      <c r="Q125" t="s">
        <v>46</v>
      </c>
      <c r="R125">
        <v>5</v>
      </c>
      <c r="S125">
        <v>9</v>
      </c>
      <c r="T125" t="s">
        <v>47</v>
      </c>
      <c r="U125" t="s">
        <v>34</v>
      </c>
      <c r="V125" t="s">
        <v>35</v>
      </c>
      <c r="W125" t="s">
        <v>55</v>
      </c>
      <c r="X125">
        <v>2019</v>
      </c>
      <c r="Y125" t="s">
        <v>37</v>
      </c>
      <c r="Z125" t="s">
        <v>38</v>
      </c>
      <c r="AA125">
        <v>30</v>
      </c>
      <c r="AB125">
        <v>84</v>
      </c>
      <c r="AC125">
        <v>35.75</v>
      </c>
    </row>
    <row r="126" spans="1:29" x14ac:dyDescent="0.25">
      <c r="A126" t="s">
        <v>520</v>
      </c>
      <c r="B126">
        <v>2019</v>
      </c>
      <c r="C126" t="s">
        <v>37</v>
      </c>
      <c r="D126" t="s">
        <v>38</v>
      </c>
      <c r="E126">
        <v>17</v>
      </c>
      <c r="F126" t="s">
        <v>40</v>
      </c>
      <c r="G126">
        <v>3.75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R126" t="s">
        <v>33</v>
      </c>
      <c r="S126" t="s">
        <v>33</v>
      </c>
      <c r="U126" t="s">
        <v>34</v>
      </c>
      <c r="V126" t="s">
        <v>35</v>
      </c>
      <c r="W126" t="s">
        <v>50</v>
      </c>
      <c r="X126">
        <v>2019</v>
      </c>
      <c r="Y126" t="s">
        <v>37</v>
      </c>
      <c r="Z126" t="s">
        <v>38</v>
      </c>
      <c r="AA126">
        <v>17</v>
      </c>
      <c r="AB126">
        <v>0</v>
      </c>
      <c r="AC126">
        <v>750.75</v>
      </c>
    </row>
    <row r="127" spans="1:29" x14ac:dyDescent="0.25">
      <c r="A127" t="s">
        <v>501</v>
      </c>
      <c r="B127">
        <v>2019</v>
      </c>
      <c r="C127" t="s">
        <v>37</v>
      </c>
      <c r="D127" t="s">
        <v>38</v>
      </c>
      <c r="E127">
        <v>16</v>
      </c>
      <c r="F127" t="s">
        <v>40</v>
      </c>
      <c r="G127">
        <v>1.2833330000000001</v>
      </c>
      <c r="H127" t="s">
        <v>71</v>
      </c>
      <c r="I127">
        <v>468</v>
      </c>
      <c r="J127">
        <v>715</v>
      </c>
      <c r="K127">
        <v>0</v>
      </c>
      <c r="L127">
        <v>0</v>
      </c>
      <c r="M127">
        <v>0</v>
      </c>
      <c r="N127">
        <v>0.6</v>
      </c>
      <c r="O127">
        <v>0.8</v>
      </c>
      <c r="P127">
        <v>1.05</v>
      </c>
      <c r="Q127" t="s">
        <v>46</v>
      </c>
      <c r="R127">
        <v>5</v>
      </c>
      <c r="S127">
        <v>9</v>
      </c>
      <c r="T127" t="s">
        <v>47</v>
      </c>
      <c r="U127" t="s">
        <v>34</v>
      </c>
      <c r="V127" t="s">
        <v>35</v>
      </c>
      <c r="W127" t="s">
        <v>55</v>
      </c>
      <c r="X127">
        <v>2019</v>
      </c>
      <c r="Y127" t="s">
        <v>37</v>
      </c>
      <c r="Z127" t="s">
        <v>38</v>
      </c>
      <c r="AA127">
        <v>16</v>
      </c>
      <c r="AB127">
        <v>62</v>
      </c>
      <c r="AC127">
        <v>35.75</v>
      </c>
    </row>
    <row r="128" spans="1:29" x14ac:dyDescent="0.25">
      <c r="A128" t="s">
        <v>199</v>
      </c>
      <c r="B128">
        <v>2019</v>
      </c>
      <c r="C128" t="s">
        <v>37</v>
      </c>
      <c r="D128" t="s">
        <v>38</v>
      </c>
      <c r="E128">
        <v>3</v>
      </c>
      <c r="F128" t="s">
        <v>44</v>
      </c>
      <c r="G128">
        <v>0</v>
      </c>
      <c r="H128" t="s">
        <v>71</v>
      </c>
      <c r="I128">
        <v>468</v>
      </c>
      <c r="J128">
        <v>715</v>
      </c>
      <c r="K128">
        <v>0</v>
      </c>
      <c r="L128">
        <v>0</v>
      </c>
      <c r="M128">
        <v>0</v>
      </c>
      <c r="N128">
        <v>0.6</v>
      </c>
      <c r="O128">
        <v>0.8</v>
      </c>
      <c r="P128">
        <v>1.05</v>
      </c>
      <c r="Q128" t="s">
        <v>46</v>
      </c>
      <c r="R128">
        <v>5</v>
      </c>
      <c r="S128">
        <v>9</v>
      </c>
      <c r="T128" t="s">
        <v>47</v>
      </c>
      <c r="U128" t="s">
        <v>34</v>
      </c>
      <c r="V128" t="s">
        <v>35</v>
      </c>
      <c r="W128" t="s">
        <v>55</v>
      </c>
      <c r="X128">
        <v>2019</v>
      </c>
      <c r="Y128" t="s">
        <v>37</v>
      </c>
      <c r="Z128" t="s">
        <v>38</v>
      </c>
      <c r="AA128">
        <v>4</v>
      </c>
      <c r="AB128">
        <v>9</v>
      </c>
      <c r="AC128">
        <v>715</v>
      </c>
    </row>
    <row r="129" spans="1:29" x14ac:dyDescent="0.25">
      <c r="A129" t="s">
        <v>200</v>
      </c>
      <c r="B129">
        <v>2019</v>
      </c>
      <c r="C129" t="s">
        <v>37</v>
      </c>
      <c r="D129" t="s">
        <v>38</v>
      </c>
      <c r="E129">
        <v>3</v>
      </c>
      <c r="F129" t="s">
        <v>40</v>
      </c>
      <c r="G129">
        <v>1.1666669999999999</v>
      </c>
      <c r="H129" t="s">
        <v>71</v>
      </c>
      <c r="I129">
        <v>468</v>
      </c>
      <c r="J129">
        <v>715</v>
      </c>
      <c r="K129">
        <v>0</v>
      </c>
      <c r="L129">
        <v>0</v>
      </c>
      <c r="M129">
        <v>0</v>
      </c>
      <c r="N129">
        <v>0.6</v>
      </c>
      <c r="O129">
        <v>0.8</v>
      </c>
      <c r="P129">
        <v>1.05</v>
      </c>
      <c r="Q129" t="s">
        <v>46</v>
      </c>
      <c r="R129">
        <v>5</v>
      </c>
      <c r="S129">
        <v>9</v>
      </c>
      <c r="T129" t="s">
        <v>47</v>
      </c>
      <c r="U129" t="s">
        <v>34</v>
      </c>
      <c r="V129" t="s">
        <v>35</v>
      </c>
      <c r="W129" t="s">
        <v>55</v>
      </c>
      <c r="X129">
        <v>2019</v>
      </c>
      <c r="Y129" t="s">
        <v>37</v>
      </c>
      <c r="Z129" t="s">
        <v>38</v>
      </c>
      <c r="AA129">
        <v>4</v>
      </c>
      <c r="AB129">
        <v>146</v>
      </c>
      <c r="AC129">
        <v>35.75</v>
      </c>
    </row>
    <row r="130" spans="1:29" x14ac:dyDescent="0.25">
      <c r="A130" t="s">
        <v>234</v>
      </c>
      <c r="B130">
        <v>2019</v>
      </c>
      <c r="C130" t="s">
        <v>37</v>
      </c>
      <c r="D130" t="s">
        <v>38</v>
      </c>
      <c r="E130">
        <v>4</v>
      </c>
      <c r="F130" t="s">
        <v>40</v>
      </c>
      <c r="G130">
        <v>1.066667</v>
      </c>
      <c r="H130" t="s">
        <v>71</v>
      </c>
      <c r="I130">
        <v>468</v>
      </c>
      <c r="J130">
        <v>715</v>
      </c>
      <c r="K130">
        <v>0</v>
      </c>
      <c r="L130">
        <v>0</v>
      </c>
      <c r="M130">
        <v>0</v>
      </c>
      <c r="N130">
        <v>0.6</v>
      </c>
      <c r="O130">
        <v>0.8</v>
      </c>
      <c r="P130">
        <v>1.05</v>
      </c>
      <c r="Q130" t="s">
        <v>46</v>
      </c>
      <c r="R130">
        <v>5</v>
      </c>
      <c r="S130">
        <v>9</v>
      </c>
      <c r="T130" t="s">
        <v>47</v>
      </c>
      <c r="U130" t="s">
        <v>34</v>
      </c>
      <c r="V130" t="s">
        <v>35</v>
      </c>
      <c r="W130" t="s">
        <v>50</v>
      </c>
      <c r="X130">
        <v>2019</v>
      </c>
      <c r="Y130" t="s">
        <v>37</v>
      </c>
      <c r="Z130" t="s">
        <v>38</v>
      </c>
      <c r="AA130">
        <v>9</v>
      </c>
      <c r="AB130">
        <v>0</v>
      </c>
      <c r="AC130">
        <v>35.75</v>
      </c>
    </row>
    <row r="131" spans="1:29" x14ac:dyDescent="0.25">
      <c r="A131" t="s">
        <v>628</v>
      </c>
      <c r="B131">
        <v>2019</v>
      </c>
      <c r="C131" t="s">
        <v>37</v>
      </c>
      <c r="D131" t="s">
        <v>38</v>
      </c>
      <c r="E131">
        <v>26</v>
      </c>
      <c r="F131" t="s">
        <v>40</v>
      </c>
      <c r="G131">
        <v>0.28333330000000001</v>
      </c>
      <c r="H131" t="s">
        <v>71</v>
      </c>
      <c r="I131">
        <v>468</v>
      </c>
      <c r="J131">
        <v>715</v>
      </c>
      <c r="K131">
        <v>0</v>
      </c>
      <c r="L131">
        <v>0</v>
      </c>
      <c r="M131">
        <v>0</v>
      </c>
      <c r="N131">
        <v>0.6</v>
      </c>
      <c r="O131">
        <v>0.8</v>
      </c>
      <c r="P131">
        <v>1.05</v>
      </c>
      <c r="Q131" t="s">
        <v>46</v>
      </c>
      <c r="R131">
        <v>5</v>
      </c>
      <c r="S131">
        <v>9</v>
      </c>
      <c r="T131" t="s">
        <v>47</v>
      </c>
      <c r="U131" t="s">
        <v>34</v>
      </c>
      <c r="V131" t="s">
        <v>35</v>
      </c>
      <c r="W131" t="s">
        <v>50</v>
      </c>
      <c r="X131">
        <v>2019</v>
      </c>
      <c r="Y131" t="s">
        <v>37</v>
      </c>
      <c r="Z131" t="s">
        <v>38</v>
      </c>
      <c r="AA131">
        <v>29</v>
      </c>
      <c r="AB131">
        <v>179</v>
      </c>
      <c r="AC131">
        <v>35.75</v>
      </c>
    </row>
    <row r="132" spans="1:29" x14ac:dyDescent="0.25">
      <c r="A132" t="s">
        <v>201</v>
      </c>
      <c r="B132">
        <v>2019</v>
      </c>
      <c r="C132" t="s">
        <v>37</v>
      </c>
      <c r="D132" t="s">
        <v>38</v>
      </c>
      <c r="E132">
        <v>3</v>
      </c>
      <c r="F132" t="s">
        <v>40</v>
      </c>
      <c r="G132">
        <v>1.6333329999999999</v>
      </c>
      <c r="H132" t="s">
        <v>71</v>
      </c>
      <c r="I132">
        <v>468</v>
      </c>
      <c r="J132">
        <v>715</v>
      </c>
      <c r="K132">
        <v>0</v>
      </c>
      <c r="L132">
        <v>0</v>
      </c>
      <c r="M132">
        <v>0</v>
      </c>
      <c r="N132">
        <v>0.6</v>
      </c>
      <c r="O132">
        <v>0.8</v>
      </c>
      <c r="P132">
        <v>1.05</v>
      </c>
      <c r="Q132" t="s">
        <v>46</v>
      </c>
      <c r="R132">
        <v>5</v>
      </c>
      <c r="S132">
        <v>9</v>
      </c>
      <c r="T132" t="s">
        <v>47</v>
      </c>
      <c r="U132" t="s">
        <v>34</v>
      </c>
      <c r="V132" t="s">
        <v>35</v>
      </c>
      <c r="W132" t="s">
        <v>73</v>
      </c>
      <c r="X132">
        <v>2019</v>
      </c>
      <c r="Y132" t="s">
        <v>37</v>
      </c>
      <c r="Z132" t="s">
        <v>38</v>
      </c>
      <c r="AA132">
        <v>5</v>
      </c>
      <c r="AB132">
        <v>363</v>
      </c>
      <c r="AC132">
        <v>561.05601077673703</v>
      </c>
    </row>
    <row r="133" spans="1:29" x14ac:dyDescent="0.25">
      <c r="A133" t="s">
        <v>114</v>
      </c>
      <c r="B133">
        <v>2019</v>
      </c>
      <c r="C133" t="s">
        <v>37</v>
      </c>
      <c r="D133" t="s">
        <v>38</v>
      </c>
      <c r="E133">
        <v>1</v>
      </c>
      <c r="F133" t="s">
        <v>40</v>
      </c>
      <c r="G133">
        <v>1.6666669999999999</v>
      </c>
      <c r="H133" t="s">
        <v>71</v>
      </c>
      <c r="I133">
        <v>468</v>
      </c>
      <c r="J133">
        <v>715</v>
      </c>
      <c r="K133">
        <v>0</v>
      </c>
      <c r="L133">
        <v>0</v>
      </c>
      <c r="M133">
        <v>0</v>
      </c>
      <c r="N133">
        <v>0.6</v>
      </c>
      <c r="O133">
        <v>0.8</v>
      </c>
      <c r="P133">
        <v>1.05</v>
      </c>
      <c r="Q133" t="s">
        <v>46</v>
      </c>
      <c r="R133">
        <v>5</v>
      </c>
      <c r="S133">
        <v>9</v>
      </c>
      <c r="T133" t="s">
        <v>47</v>
      </c>
      <c r="U133" t="s">
        <v>34</v>
      </c>
      <c r="V133" t="s">
        <v>35</v>
      </c>
      <c r="W133" t="s">
        <v>73</v>
      </c>
      <c r="X133">
        <v>2019</v>
      </c>
      <c r="Y133" t="s">
        <v>37</v>
      </c>
      <c r="Z133" t="s">
        <v>38</v>
      </c>
      <c r="AA133">
        <v>3</v>
      </c>
      <c r="AB133">
        <v>383</v>
      </c>
      <c r="AC133">
        <v>393.25010724997901</v>
      </c>
    </row>
    <row r="134" spans="1:29" x14ac:dyDescent="0.25">
      <c r="A134" t="s">
        <v>395</v>
      </c>
      <c r="B134">
        <v>2019</v>
      </c>
      <c r="C134" t="s">
        <v>37</v>
      </c>
      <c r="D134" t="s">
        <v>38</v>
      </c>
      <c r="E134">
        <v>10</v>
      </c>
      <c r="F134" t="s">
        <v>40</v>
      </c>
      <c r="G134">
        <v>0.1666667</v>
      </c>
      <c r="H134" t="s">
        <v>71</v>
      </c>
      <c r="I134">
        <v>468</v>
      </c>
      <c r="J134">
        <v>715</v>
      </c>
      <c r="K134">
        <v>0</v>
      </c>
      <c r="L134">
        <v>0</v>
      </c>
      <c r="M134">
        <v>0</v>
      </c>
      <c r="N134">
        <v>0.6</v>
      </c>
      <c r="O134">
        <v>0.8</v>
      </c>
      <c r="P134">
        <v>1.05</v>
      </c>
      <c r="Q134" t="s">
        <v>46</v>
      </c>
      <c r="R134">
        <v>5</v>
      </c>
      <c r="S134">
        <v>9</v>
      </c>
      <c r="T134" t="s">
        <v>47</v>
      </c>
      <c r="U134" t="s">
        <v>34</v>
      </c>
      <c r="V134" t="s">
        <v>35</v>
      </c>
      <c r="W134" t="s">
        <v>50</v>
      </c>
      <c r="X134">
        <v>2019</v>
      </c>
      <c r="Y134" t="s">
        <v>37</v>
      </c>
      <c r="Z134" t="s">
        <v>38</v>
      </c>
      <c r="AA134">
        <v>11</v>
      </c>
      <c r="AB134">
        <v>0</v>
      </c>
      <c r="AC134">
        <v>35.75</v>
      </c>
    </row>
    <row r="135" spans="1:29" x14ac:dyDescent="0.25">
      <c r="A135" t="s">
        <v>395</v>
      </c>
      <c r="B135">
        <v>2019</v>
      </c>
      <c r="C135" t="s">
        <v>37</v>
      </c>
      <c r="D135" t="s">
        <v>38</v>
      </c>
      <c r="E135">
        <v>17</v>
      </c>
      <c r="F135" t="s">
        <v>40</v>
      </c>
      <c r="G135">
        <v>3.6833330000000002</v>
      </c>
      <c r="H135" t="s">
        <v>71</v>
      </c>
      <c r="I135">
        <v>468</v>
      </c>
      <c r="J135">
        <v>715</v>
      </c>
      <c r="K135">
        <v>0</v>
      </c>
      <c r="L135">
        <v>0</v>
      </c>
      <c r="M135">
        <v>0</v>
      </c>
      <c r="N135">
        <v>0.6</v>
      </c>
      <c r="O135">
        <v>0.8</v>
      </c>
      <c r="P135">
        <v>1.05</v>
      </c>
      <c r="Q135" t="s">
        <v>46</v>
      </c>
      <c r="R135">
        <v>5</v>
      </c>
      <c r="S135">
        <v>9</v>
      </c>
      <c r="T135" t="s">
        <v>47</v>
      </c>
      <c r="U135" t="s">
        <v>34</v>
      </c>
      <c r="V135" t="s">
        <v>35</v>
      </c>
      <c r="W135" t="s">
        <v>50</v>
      </c>
      <c r="X135">
        <v>2019</v>
      </c>
      <c r="Y135" t="s">
        <v>37</v>
      </c>
      <c r="Z135" t="s">
        <v>38</v>
      </c>
      <c r="AA135">
        <v>17</v>
      </c>
      <c r="AB135">
        <v>0</v>
      </c>
      <c r="AC135">
        <v>686.85291921745898</v>
      </c>
    </row>
    <row r="136" spans="1:29" x14ac:dyDescent="0.25">
      <c r="A136" t="s">
        <v>235</v>
      </c>
      <c r="B136">
        <v>2019</v>
      </c>
      <c r="C136" t="s">
        <v>37</v>
      </c>
      <c r="D136" t="s">
        <v>38</v>
      </c>
      <c r="E136">
        <v>4</v>
      </c>
      <c r="F136" t="s">
        <v>40</v>
      </c>
      <c r="G136">
        <v>0.81666669999999997</v>
      </c>
      <c r="H136" t="s">
        <v>71</v>
      </c>
      <c r="I136">
        <v>468</v>
      </c>
      <c r="J136">
        <v>715</v>
      </c>
      <c r="K136">
        <v>0</v>
      </c>
      <c r="L136">
        <v>0</v>
      </c>
      <c r="M136">
        <v>0</v>
      </c>
      <c r="N136">
        <v>0.6</v>
      </c>
      <c r="O136">
        <v>0.8</v>
      </c>
      <c r="P136">
        <v>1.05</v>
      </c>
      <c r="Q136" t="s">
        <v>46</v>
      </c>
      <c r="R136">
        <v>5</v>
      </c>
      <c r="S136">
        <v>9</v>
      </c>
      <c r="T136" t="s">
        <v>47</v>
      </c>
      <c r="U136" t="s">
        <v>34</v>
      </c>
      <c r="V136" t="s">
        <v>35</v>
      </c>
      <c r="W136" t="s">
        <v>50</v>
      </c>
      <c r="X136">
        <v>2019</v>
      </c>
      <c r="Y136" t="s">
        <v>37</v>
      </c>
      <c r="Z136" t="s">
        <v>38</v>
      </c>
      <c r="AA136">
        <v>9</v>
      </c>
      <c r="AB136">
        <v>0</v>
      </c>
      <c r="AC136">
        <v>35.75</v>
      </c>
    </row>
    <row r="137" spans="1:29" x14ac:dyDescent="0.25">
      <c r="A137" t="s">
        <v>629</v>
      </c>
      <c r="B137">
        <v>2019</v>
      </c>
      <c r="C137" t="s">
        <v>37</v>
      </c>
      <c r="D137" t="s">
        <v>38</v>
      </c>
      <c r="E137">
        <v>26</v>
      </c>
      <c r="F137" t="s">
        <v>40</v>
      </c>
      <c r="G137">
        <v>2.266667</v>
      </c>
      <c r="H137" t="s">
        <v>71</v>
      </c>
      <c r="I137">
        <v>468</v>
      </c>
      <c r="J137">
        <v>715</v>
      </c>
      <c r="K137">
        <v>0</v>
      </c>
      <c r="L137">
        <v>0</v>
      </c>
      <c r="M137">
        <v>0</v>
      </c>
      <c r="N137">
        <v>0.6</v>
      </c>
      <c r="O137">
        <v>0.8</v>
      </c>
      <c r="P137">
        <v>1.05</v>
      </c>
      <c r="Q137" t="s">
        <v>46</v>
      </c>
      <c r="R137">
        <v>5</v>
      </c>
      <c r="S137">
        <v>9</v>
      </c>
      <c r="T137" t="s">
        <v>47</v>
      </c>
      <c r="U137" t="s">
        <v>34</v>
      </c>
      <c r="V137" t="s">
        <v>35</v>
      </c>
      <c r="W137" t="s">
        <v>50</v>
      </c>
      <c r="X137">
        <v>2019</v>
      </c>
      <c r="Y137" t="s">
        <v>37</v>
      </c>
      <c r="Z137" t="s">
        <v>38</v>
      </c>
      <c r="AA137">
        <v>29</v>
      </c>
      <c r="AB137">
        <v>395</v>
      </c>
      <c r="AC137">
        <v>535.19858739726703</v>
      </c>
    </row>
    <row r="138" spans="1:29" x14ac:dyDescent="0.25">
      <c r="A138" t="s">
        <v>502</v>
      </c>
      <c r="B138">
        <v>2019</v>
      </c>
      <c r="C138" t="s">
        <v>37</v>
      </c>
      <c r="D138" t="s">
        <v>38</v>
      </c>
      <c r="E138">
        <v>16</v>
      </c>
      <c r="F138" t="s">
        <v>40</v>
      </c>
      <c r="G138">
        <v>2.1666669999999999</v>
      </c>
      <c r="H138" t="s">
        <v>71</v>
      </c>
      <c r="I138">
        <v>468</v>
      </c>
      <c r="J138">
        <v>715</v>
      </c>
      <c r="K138">
        <v>0</v>
      </c>
      <c r="L138">
        <v>0</v>
      </c>
      <c r="M138">
        <v>0</v>
      </c>
      <c r="N138">
        <v>0.6</v>
      </c>
      <c r="O138">
        <v>0.8</v>
      </c>
      <c r="P138">
        <v>1.05</v>
      </c>
      <c r="Q138" t="s">
        <v>46</v>
      </c>
      <c r="R138">
        <v>5</v>
      </c>
      <c r="S138">
        <v>9</v>
      </c>
      <c r="T138" t="s">
        <v>47</v>
      </c>
      <c r="U138" t="s">
        <v>34</v>
      </c>
      <c r="V138" t="s">
        <v>35</v>
      </c>
      <c r="W138" t="s">
        <v>50</v>
      </c>
      <c r="X138">
        <v>2019</v>
      </c>
      <c r="Y138" t="s">
        <v>37</v>
      </c>
      <c r="Z138" t="s">
        <v>38</v>
      </c>
      <c r="AA138">
        <v>22</v>
      </c>
      <c r="AB138">
        <v>61</v>
      </c>
      <c r="AC138">
        <v>517.00006346152895</v>
      </c>
    </row>
    <row r="139" spans="1:29" x14ac:dyDescent="0.25">
      <c r="A139" t="s">
        <v>65</v>
      </c>
      <c r="B139">
        <v>2019</v>
      </c>
      <c r="C139" t="s">
        <v>30</v>
      </c>
      <c r="D139" t="s">
        <v>31</v>
      </c>
      <c r="E139">
        <v>25</v>
      </c>
      <c r="F139" t="s">
        <v>40</v>
      </c>
      <c r="G139">
        <v>0</v>
      </c>
      <c r="H139" t="s">
        <v>66</v>
      </c>
      <c r="I139">
        <v>468</v>
      </c>
      <c r="J139">
        <v>715</v>
      </c>
      <c r="K139">
        <v>0</v>
      </c>
      <c r="L139">
        <v>0</v>
      </c>
      <c r="M139">
        <v>0</v>
      </c>
      <c r="N139">
        <v>0.6</v>
      </c>
      <c r="O139">
        <v>0.8</v>
      </c>
      <c r="P139">
        <v>1.05</v>
      </c>
      <c r="Q139" t="s">
        <v>46</v>
      </c>
      <c r="R139">
        <v>5</v>
      </c>
      <c r="S139">
        <v>9</v>
      </c>
      <c r="T139" t="s">
        <v>47</v>
      </c>
      <c r="U139" t="s">
        <v>58</v>
      </c>
      <c r="V139" t="s">
        <v>35</v>
      </c>
      <c r="W139" t="s">
        <v>67</v>
      </c>
      <c r="X139">
        <v>2019</v>
      </c>
      <c r="Y139" t="s">
        <v>37</v>
      </c>
      <c r="Z139" t="s">
        <v>38</v>
      </c>
      <c r="AA139">
        <v>8</v>
      </c>
      <c r="AB139">
        <v>0</v>
      </c>
      <c r="AC139">
        <v>750.75</v>
      </c>
    </row>
    <row r="140" spans="1:29" x14ac:dyDescent="0.25">
      <c r="A140" t="s">
        <v>65</v>
      </c>
      <c r="B140">
        <v>2019</v>
      </c>
      <c r="C140" t="s">
        <v>37</v>
      </c>
      <c r="D140" t="s">
        <v>38</v>
      </c>
      <c r="E140">
        <v>16</v>
      </c>
      <c r="F140" t="s">
        <v>40</v>
      </c>
      <c r="G140">
        <v>0.13333329999999999</v>
      </c>
      <c r="H140" t="s">
        <v>66</v>
      </c>
      <c r="I140">
        <v>468</v>
      </c>
      <c r="J140">
        <v>715</v>
      </c>
      <c r="K140">
        <v>0</v>
      </c>
      <c r="L140">
        <v>0</v>
      </c>
      <c r="M140">
        <v>0</v>
      </c>
      <c r="N140">
        <v>0.6</v>
      </c>
      <c r="O140">
        <v>0.8</v>
      </c>
      <c r="P140">
        <v>1.05</v>
      </c>
      <c r="Q140" t="s">
        <v>46</v>
      </c>
      <c r="R140">
        <v>5</v>
      </c>
      <c r="S140">
        <v>9</v>
      </c>
      <c r="T140" t="s">
        <v>47</v>
      </c>
      <c r="U140" t="s">
        <v>58</v>
      </c>
      <c r="V140" t="s">
        <v>35</v>
      </c>
      <c r="W140" t="s">
        <v>67</v>
      </c>
      <c r="X140">
        <v>2019</v>
      </c>
      <c r="Y140" t="s">
        <v>37</v>
      </c>
      <c r="Z140" t="s">
        <v>38</v>
      </c>
      <c r="AA140">
        <v>17</v>
      </c>
      <c r="AB140">
        <v>0</v>
      </c>
      <c r="AC140">
        <v>35.75</v>
      </c>
    </row>
    <row r="141" spans="1:29" x14ac:dyDescent="0.25">
      <c r="A141" t="s">
        <v>586</v>
      </c>
      <c r="B141">
        <v>2019</v>
      </c>
      <c r="C141" t="s">
        <v>37</v>
      </c>
      <c r="D141" t="s">
        <v>38</v>
      </c>
      <c r="E141">
        <v>24</v>
      </c>
      <c r="F141" t="s">
        <v>40</v>
      </c>
      <c r="G141">
        <v>0</v>
      </c>
      <c r="H141" t="s">
        <v>66</v>
      </c>
      <c r="I141">
        <v>468</v>
      </c>
      <c r="J141">
        <v>715</v>
      </c>
      <c r="K141">
        <v>0</v>
      </c>
      <c r="L141">
        <v>0</v>
      </c>
      <c r="M141">
        <v>0</v>
      </c>
      <c r="N141">
        <v>0.6</v>
      </c>
      <c r="O141">
        <v>0.8</v>
      </c>
      <c r="P141">
        <v>1.05</v>
      </c>
      <c r="Q141" t="s">
        <v>46</v>
      </c>
      <c r="R141">
        <v>5</v>
      </c>
      <c r="S141">
        <v>9</v>
      </c>
      <c r="T141" t="s">
        <v>47</v>
      </c>
      <c r="U141" t="s">
        <v>58</v>
      </c>
      <c r="V141" t="s">
        <v>35</v>
      </c>
      <c r="W141" t="s">
        <v>55</v>
      </c>
      <c r="X141">
        <v>2019</v>
      </c>
      <c r="Y141" t="s">
        <v>37</v>
      </c>
      <c r="Z141" t="s">
        <v>38</v>
      </c>
      <c r="AA141">
        <v>24</v>
      </c>
      <c r="AB141">
        <v>85</v>
      </c>
      <c r="AC141">
        <v>750.75</v>
      </c>
    </row>
    <row r="142" spans="1:29" x14ac:dyDescent="0.25">
      <c r="A142" t="s">
        <v>115</v>
      </c>
      <c r="B142">
        <v>2019</v>
      </c>
      <c r="C142" t="s">
        <v>37</v>
      </c>
      <c r="D142" t="s">
        <v>38</v>
      </c>
      <c r="E142">
        <v>1</v>
      </c>
      <c r="F142" t="s">
        <v>40</v>
      </c>
      <c r="G142">
        <v>3.95</v>
      </c>
      <c r="H142" t="s">
        <v>116</v>
      </c>
      <c r="I142">
        <v>655</v>
      </c>
      <c r="J142">
        <v>1365</v>
      </c>
      <c r="K142">
        <v>0</v>
      </c>
      <c r="L142">
        <v>0</v>
      </c>
      <c r="M142">
        <v>0.6</v>
      </c>
      <c r="N142">
        <v>0.8</v>
      </c>
      <c r="O142">
        <v>1.05</v>
      </c>
      <c r="P142">
        <v>1.1000000000000001</v>
      </c>
      <c r="Q142" t="s">
        <v>46</v>
      </c>
      <c r="R142">
        <v>5</v>
      </c>
      <c r="S142">
        <v>9</v>
      </c>
      <c r="T142" t="s">
        <v>47</v>
      </c>
      <c r="U142" t="s">
        <v>58</v>
      </c>
      <c r="V142" t="s">
        <v>35</v>
      </c>
      <c r="W142" t="s">
        <v>59</v>
      </c>
      <c r="X142">
        <v>2019</v>
      </c>
      <c r="Y142" t="s">
        <v>37</v>
      </c>
      <c r="Z142" t="s">
        <v>38</v>
      </c>
      <c r="AA142">
        <v>5</v>
      </c>
      <c r="AB142">
        <v>313</v>
      </c>
      <c r="AC142">
        <v>1410.7879746835399</v>
      </c>
    </row>
    <row r="143" spans="1:29" x14ac:dyDescent="0.25">
      <c r="A143" t="s">
        <v>638</v>
      </c>
      <c r="B143">
        <v>2019</v>
      </c>
      <c r="C143" t="s">
        <v>37</v>
      </c>
      <c r="D143" t="s">
        <v>38</v>
      </c>
      <c r="E143">
        <v>28</v>
      </c>
      <c r="F143" t="s">
        <v>40</v>
      </c>
      <c r="G143">
        <v>0.5</v>
      </c>
      <c r="H143" t="s">
        <v>116</v>
      </c>
      <c r="I143">
        <v>655</v>
      </c>
      <c r="J143">
        <v>1365</v>
      </c>
      <c r="K143">
        <v>0</v>
      </c>
      <c r="L143">
        <v>0</v>
      </c>
      <c r="M143">
        <v>0.6</v>
      </c>
      <c r="N143">
        <v>0.8</v>
      </c>
      <c r="O143">
        <v>1.05</v>
      </c>
      <c r="P143">
        <v>1.1000000000000001</v>
      </c>
      <c r="Q143" t="s">
        <v>46</v>
      </c>
      <c r="R143">
        <v>5</v>
      </c>
      <c r="S143">
        <v>9</v>
      </c>
      <c r="T143" t="s">
        <v>47</v>
      </c>
      <c r="U143" t="s">
        <v>58</v>
      </c>
      <c r="V143" t="s">
        <v>35</v>
      </c>
      <c r="W143" t="s">
        <v>80</v>
      </c>
      <c r="X143">
        <v>2019</v>
      </c>
      <c r="Y143" t="s">
        <v>37</v>
      </c>
      <c r="Z143" t="s">
        <v>38</v>
      </c>
      <c r="AA143">
        <v>29</v>
      </c>
      <c r="AB143">
        <v>0</v>
      </c>
      <c r="AC143">
        <v>136.5</v>
      </c>
    </row>
    <row r="144" spans="1:29" x14ac:dyDescent="0.25">
      <c r="A144" t="s">
        <v>327</v>
      </c>
      <c r="B144">
        <v>2019</v>
      </c>
      <c r="C144" t="s">
        <v>37</v>
      </c>
      <c r="D144" t="s">
        <v>38</v>
      </c>
      <c r="E144">
        <v>8</v>
      </c>
      <c r="F144" t="s">
        <v>40</v>
      </c>
      <c r="G144">
        <v>0.43333329999999998</v>
      </c>
      <c r="I144" t="s">
        <v>33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R144" t="s">
        <v>33</v>
      </c>
      <c r="S144" t="s">
        <v>33</v>
      </c>
      <c r="U144" t="s">
        <v>58</v>
      </c>
      <c r="V144" t="s">
        <v>35</v>
      </c>
      <c r="W144" t="s">
        <v>61</v>
      </c>
      <c r="X144">
        <v>2019</v>
      </c>
      <c r="Y144" t="s">
        <v>37</v>
      </c>
      <c r="Z144" t="s">
        <v>38</v>
      </c>
      <c r="AA144">
        <v>11</v>
      </c>
      <c r="AB144">
        <v>0</v>
      </c>
      <c r="AC144">
        <v>1030.25</v>
      </c>
    </row>
    <row r="145" spans="1:29" x14ac:dyDescent="0.25">
      <c r="A145" t="s">
        <v>157</v>
      </c>
      <c r="B145">
        <v>2019</v>
      </c>
      <c r="C145" t="s">
        <v>37</v>
      </c>
      <c r="D145" t="s">
        <v>38</v>
      </c>
      <c r="E145">
        <v>2</v>
      </c>
      <c r="F145" t="s">
        <v>40</v>
      </c>
      <c r="G145">
        <v>2.483333</v>
      </c>
      <c r="H145" t="s">
        <v>116</v>
      </c>
      <c r="I145">
        <v>655</v>
      </c>
      <c r="J145">
        <v>1365</v>
      </c>
      <c r="K145">
        <v>0</v>
      </c>
      <c r="L145">
        <v>0</v>
      </c>
      <c r="M145">
        <v>0.6</v>
      </c>
      <c r="N145">
        <v>0.8</v>
      </c>
      <c r="O145">
        <v>1.05</v>
      </c>
      <c r="P145">
        <v>1.1000000000000001</v>
      </c>
      <c r="Q145" t="s">
        <v>46</v>
      </c>
      <c r="R145">
        <v>5</v>
      </c>
      <c r="S145">
        <v>9</v>
      </c>
      <c r="T145" t="s">
        <v>47</v>
      </c>
      <c r="U145" t="s">
        <v>58</v>
      </c>
      <c r="V145" t="s">
        <v>35</v>
      </c>
      <c r="W145" t="s">
        <v>55</v>
      </c>
      <c r="X145">
        <v>2019</v>
      </c>
      <c r="Y145" t="s">
        <v>37</v>
      </c>
      <c r="Z145" t="s">
        <v>38</v>
      </c>
      <c r="AA145">
        <v>2</v>
      </c>
      <c r="AB145">
        <v>253</v>
      </c>
      <c r="AC145">
        <v>1155.6693708616599</v>
      </c>
    </row>
    <row r="146" spans="1:29" x14ac:dyDescent="0.25">
      <c r="A146" t="s">
        <v>566</v>
      </c>
      <c r="B146">
        <v>2019</v>
      </c>
      <c r="C146" t="s">
        <v>37</v>
      </c>
      <c r="D146" t="s">
        <v>38</v>
      </c>
      <c r="E146">
        <v>23</v>
      </c>
      <c r="F146" t="s">
        <v>40</v>
      </c>
      <c r="G146">
        <v>0</v>
      </c>
      <c r="H146" t="s">
        <v>116</v>
      </c>
      <c r="I146">
        <v>655</v>
      </c>
      <c r="J146">
        <v>1365</v>
      </c>
      <c r="K146">
        <v>0</v>
      </c>
      <c r="L146">
        <v>0</v>
      </c>
      <c r="M146">
        <v>0.6</v>
      </c>
      <c r="N146">
        <v>0.8</v>
      </c>
      <c r="O146">
        <v>1.05</v>
      </c>
      <c r="P146">
        <v>1.1000000000000001</v>
      </c>
      <c r="Q146" t="s">
        <v>46</v>
      </c>
      <c r="R146">
        <v>5</v>
      </c>
      <c r="S146">
        <v>9</v>
      </c>
      <c r="T146" t="s">
        <v>47</v>
      </c>
      <c r="U146" t="s">
        <v>58</v>
      </c>
      <c r="V146" t="s">
        <v>35</v>
      </c>
      <c r="W146" t="s">
        <v>55</v>
      </c>
      <c r="X146">
        <v>2019</v>
      </c>
      <c r="Y146" t="s">
        <v>37</v>
      </c>
      <c r="Z146" t="s">
        <v>38</v>
      </c>
      <c r="AA146">
        <v>24</v>
      </c>
      <c r="AB146">
        <v>0</v>
      </c>
      <c r="AC146">
        <v>1501.5</v>
      </c>
    </row>
    <row r="147" spans="1:29" x14ac:dyDescent="0.25">
      <c r="A147" t="s">
        <v>368</v>
      </c>
      <c r="B147">
        <v>2019</v>
      </c>
      <c r="C147" t="s">
        <v>37</v>
      </c>
      <c r="D147" t="s">
        <v>38</v>
      </c>
      <c r="E147">
        <v>9</v>
      </c>
      <c r="F147" t="s">
        <v>40</v>
      </c>
      <c r="G147">
        <v>2.0666669999999998</v>
      </c>
      <c r="H147" t="s">
        <v>116</v>
      </c>
      <c r="I147">
        <v>655</v>
      </c>
      <c r="J147">
        <v>1365</v>
      </c>
      <c r="K147">
        <v>0</v>
      </c>
      <c r="L147">
        <v>0</v>
      </c>
      <c r="M147">
        <v>0.6</v>
      </c>
      <c r="N147">
        <v>0.8</v>
      </c>
      <c r="O147">
        <v>1.05</v>
      </c>
      <c r="P147">
        <v>1.1000000000000001</v>
      </c>
      <c r="Q147" t="s">
        <v>46</v>
      </c>
      <c r="R147">
        <v>5</v>
      </c>
      <c r="S147">
        <v>9</v>
      </c>
      <c r="T147" t="s">
        <v>47</v>
      </c>
      <c r="U147" t="s">
        <v>58</v>
      </c>
      <c r="V147" t="s">
        <v>35</v>
      </c>
      <c r="W147" t="s">
        <v>50</v>
      </c>
      <c r="X147">
        <v>2019</v>
      </c>
      <c r="Y147" t="s">
        <v>37</v>
      </c>
      <c r="Z147" t="s">
        <v>38</v>
      </c>
      <c r="AA147">
        <v>11</v>
      </c>
      <c r="AB147">
        <v>0</v>
      </c>
      <c r="AC147">
        <v>1017.14529445237</v>
      </c>
    </row>
    <row r="148" spans="1:29" x14ac:dyDescent="0.25">
      <c r="A148" t="s">
        <v>276</v>
      </c>
      <c r="B148">
        <v>2019</v>
      </c>
      <c r="C148" t="s">
        <v>37</v>
      </c>
      <c r="D148" t="s">
        <v>38</v>
      </c>
      <c r="E148">
        <v>5</v>
      </c>
      <c r="F148" t="s">
        <v>40</v>
      </c>
      <c r="G148">
        <v>2.2999999999999998</v>
      </c>
      <c r="H148" t="s">
        <v>91</v>
      </c>
      <c r="I148">
        <v>803</v>
      </c>
      <c r="J148">
        <v>1573</v>
      </c>
      <c r="K148">
        <v>0.2</v>
      </c>
      <c r="L148">
        <v>0.6</v>
      </c>
      <c r="M148">
        <v>0.8</v>
      </c>
      <c r="N148">
        <v>1.05</v>
      </c>
      <c r="O148">
        <v>1.1000000000000001</v>
      </c>
      <c r="P148">
        <v>1.1499999999999999</v>
      </c>
      <c r="Q148" t="s">
        <v>46</v>
      </c>
      <c r="R148">
        <v>4</v>
      </c>
      <c r="S148">
        <v>6</v>
      </c>
      <c r="T148" t="s">
        <v>47</v>
      </c>
      <c r="U148" t="s">
        <v>91</v>
      </c>
      <c r="V148" t="s">
        <v>35</v>
      </c>
      <c r="W148" t="s">
        <v>59</v>
      </c>
      <c r="X148">
        <v>2019</v>
      </c>
      <c r="Y148" t="s">
        <v>37</v>
      </c>
      <c r="Z148" t="s">
        <v>38</v>
      </c>
      <c r="AA148">
        <v>17</v>
      </c>
      <c r="AB148">
        <v>0</v>
      </c>
      <c r="AC148">
        <v>1518.28695652174</v>
      </c>
    </row>
    <row r="149" spans="1:29" x14ac:dyDescent="0.25">
      <c r="A149" t="s">
        <v>587</v>
      </c>
      <c r="B149">
        <v>2019</v>
      </c>
      <c r="C149" t="s">
        <v>37</v>
      </c>
      <c r="D149" t="s">
        <v>38</v>
      </c>
      <c r="E149">
        <v>24</v>
      </c>
      <c r="F149" t="s">
        <v>40</v>
      </c>
      <c r="G149">
        <v>2.233333</v>
      </c>
      <c r="I149" t="s">
        <v>33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R149" t="s">
        <v>33</v>
      </c>
      <c r="S149" t="s">
        <v>33</v>
      </c>
      <c r="U149" t="s">
        <v>91</v>
      </c>
      <c r="V149" t="s">
        <v>35</v>
      </c>
      <c r="W149" t="s">
        <v>36</v>
      </c>
      <c r="X149">
        <v>2019</v>
      </c>
      <c r="Y149" t="s">
        <v>37</v>
      </c>
      <c r="Z149" t="s">
        <v>38</v>
      </c>
      <c r="AA149">
        <v>24</v>
      </c>
      <c r="AB149">
        <v>0</v>
      </c>
      <c r="AC149">
        <v>235.95</v>
      </c>
    </row>
    <row r="150" spans="1:29" x14ac:dyDescent="0.25">
      <c r="A150" t="s">
        <v>477</v>
      </c>
      <c r="B150">
        <v>2019</v>
      </c>
      <c r="C150" t="s">
        <v>37</v>
      </c>
      <c r="D150" t="s">
        <v>38</v>
      </c>
      <c r="E150">
        <v>15</v>
      </c>
      <c r="F150" t="s">
        <v>40</v>
      </c>
      <c r="G150">
        <v>1.733333</v>
      </c>
      <c r="H150" t="s">
        <v>91</v>
      </c>
      <c r="I150">
        <v>803</v>
      </c>
      <c r="J150">
        <v>1573</v>
      </c>
      <c r="K150">
        <v>0.2</v>
      </c>
      <c r="L150">
        <v>0.6</v>
      </c>
      <c r="M150">
        <v>0.8</v>
      </c>
      <c r="N150">
        <v>1.05</v>
      </c>
      <c r="O150">
        <v>1.1000000000000001</v>
      </c>
      <c r="P150">
        <v>1.1499999999999999</v>
      </c>
      <c r="Q150" t="s">
        <v>46</v>
      </c>
      <c r="R150">
        <v>4</v>
      </c>
      <c r="S150">
        <v>6</v>
      </c>
      <c r="T150" t="s">
        <v>47</v>
      </c>
      <c r="U150" t="s">
        <v>91</v>
      </c>
      <c r="V150" t="s">
        <v>35</v>
      </c>
      <c r="W150" t="s">
        <v>130</v>
      </c>
      <c r="X150">
        <v>2019</v>
      </c>
      <c r="Y150" t="s">
        <v>37</v>
      </c>
      <c r="Z150" t="s">
        <v>38</v>
      </c>
      <c r="AA150">
        <v>15</v>
      </c>
      <c r="AB150">
        <v>35</v>
      </c>
      <c r="AC150">
        <v>1216.0498254807401</v>
      </c>
    </row>
    <row r="151" spans="1:29" x14ac:dyDescent="0.25">
      <c r="A151" t="s">
        <v>39</v>
      </c>
      <c r="B151">
        <v>2019</v>
      </c>
      <c r="C151" t="s">
        <v>30</v>
      </c>
      <c r="D151" t="s">
        <v>31</v>
      </c>
      <c r="E151">
        <v>5</v>
      </c>
      <c r="F151" t="s">
        <v>40</v>
      </c>
      <c r="G151">
        <v>2.8666670000000001</v>
      </c>
      <c r="I151" t="s">
        <v>33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R151" t="s">
        <v>33</v>
      </c>
      <c r="S151" t="s">
        <v>33</v>
      </c>
      <c r="U151" t="s">
        <v>41</v>
      </c>
      <c r="V151" t="s">
        <v>35</v>
      </c>
      <c r="W151" t="s">
        <v>42</v>
      </c>
      <c r="X151">
        <v>2019</v>
      </c>
      <c r="Y151" t="s">
        <v>37</v>
      </c>
      <c r="Z151" t="s">
        <v>38</v>
      </c>
      <c r="AA151">
        <v>22</v>
      </c>
      <c r="AB151">
        <v>0</v>
      </c>
      <c r="AC151">
        <v>750.75</v>
      </c>
    </row>
    <row r="152" spans="1:29" x14ac:dyDescent="0.25">
      <c r="A152" t="s">
        <v>543</v>
      </c>
      <c r="B152">
        <v>2019</v>
      </c>
      <c r="C152" t="s">
        <v>37</v>
      </c>
      <c r="D152" t="s">
        <v>38</v>
      </c>
      <c r="E152">
        <v>22</v>
      </c>
      <c r="F152" t="s">
        <v>40</v>
      </c>
      <c r="G152">
        <v>1.683333</v>
      </c>
      <c r="H152" t="s">
        <v>91</v>
      </c>
      <c r="I152">
        <v>803</v>
      </c>
      <c r="J152">
        <v>1573</v>
      </c>
      <c r="K152">
        <v>0.2</v>
      </c>
      <c r="L152">
        <v>0.6</v>
      </c>
      <c r="M152">
        <v>0.8</v>
      </c>
      <c r="N152">
        <v>1.05</v>
      </c>
      <c r="O152">
        <v>1.1000000000000001</v>
      </c>
      <c r="P152">
        <v>1.1499999999999999</v>
      </c>
      <c r="Q152" t="s">
        <v>46</v>
      </c>
      <c r="R152">
        <v>4</v>
      </c>
      <c r="S152">
        <v>6</v>
      </c>
      <c r="T152" t="s">
        <v>47</v>
      </c>
      <c r="U152" t="s">
        <v>91</v>
      </c>
      <c r="V152" t="s">
        <v>35</v>
      </c>
      <c r="W152" t="s">
        <v>50</v>
      </c>
      <c r="X152">
        <v>2019</v>
      </c>
      <c r="Y152" t="s">
        <v>37</v>
      </c>
      <c r="Z152" t="s">
        <v>38</v>
      </c>
      <c r="AA152">
        <v>22</v>
      </c>
      <c r="AB152">
        <v>2764800</v>
      </c>
      <c r="AC152">
        <v>1267.74436941473</v>
      </c>
    </row>
    <row r="153" spans="1:29" x14ac:dyDescent="0.25">
      <c r="A153" t="s">
        <v>567</v>
      </c>
      <c r="B153">
        <v>2019</v>
      </c>
      <c r="C153" t="s">
        <v>37</v>
      </c>
      <c r="D153" t="s">
        <v>38</v>
      </c>
      <c r="E153">
        <v>23</v>
      </c>
      <c r="F153" t="s">
        <v>40</v>
      </c>
      <c r="G153">
        <v>0.71666660000000004</v>
      </c>
      <c r="H153" t="s">
        <v>91</v>
      </c>
      <c r="I153">
        <v>803</v>
      </c>
      <c r="J153">
        <v>1573</v>
      </c>
      <c r="K153">
        <v>0.2</v>
      </c>
      <c r="L153">
        <v>0.6</v>
      </c>
      <c r="M153">
        <v>0.8</v>
      </c>
      <c r="N153">
        <v>1.05</v>
      </c>
      <c r="O153">
        <v>1.1000000000000001</v>
      </c>
      <c r="P153">
        <v>1.1499999999999999</v>
      </c>
      <c r="Q153" t="s">
        <v>46</v>
      </c>
      <c r="R153">
        <v>4</v>
      </c>
      <c r="S153">
        <v>6</v>
      </c>
      <c r="T153" t="s">
        <v>47</v>
      </c>
      <c r="U153" t="s">
        <v>91</v>
      </c>
      <c r="V153" t="s">
        <v>35</v>
      </c>
      <c r="W153" t="s">
        <v>50</v>
      </c>
      <c r="X153">
        <v>2019</v>
      </c>
      <c r="Y153" t="s">
        <v>37</v>
      </c>
      <c r="Z153" t="s">
        <v>38</v>
      </c>
      <c r="AA153">
        <v>23</v>
      </c>
      <c r="AB153">
        <v>48</v>
      </c>
      <c r="AC153">
        <v>157.30000000000001</v>
      </c>
    </row>
    <row r="154" spans="1:29" x14ac:dyDescent="0.25">
      <c r="A154" t="s">
        <v>236</v>
      </c>
      <c r="B154">
        <v>2019</v>
      </c>
      <c r="C154" t="s">
        <v>37</v>
      </c>
      <c r="D154" t="s">
        <v>38</v>
      </c>
      <c r="E154">
        <v>4</v>
      </c>
      <c r="F154" t="s">
        <v>44</v>
      </c>
      <c r="G154">
        <v>0</v>
      </c>
      <c r="H154" t="s">
        <v>91</v>
      </c>
      <c r="I154">
        <v>803</v>
      </c>
      <c r="J154">
        <v>1573</v>
      </c>
      <c r="K154">
        <v>0.2</v>
      </c>
      <c r="L154">
        <v>0.6</v>
      </c>
      <c r="M154">
        <v>0.8</v>
      </c>
      <c r="N154">
        <v>1.05</v>
      </c>
      <c r="O154">
        <v>1.1000000000000001</v>
      </c>
      <c r="P154">
        <v>1.1499999999999999</v>
      </c>
      <c r="Q154" t="s">
        <v>46</v>
      </c>
      <c r="R154">
        <v>4</v>
      </c>
      <c r="S154">
        <v>6</v>
      </c>
      <c r="T154" t="s">
        <v>47</v>
      </c>
      <c r="U154" t="s">
        <v>91</v>
      </c>
      <c r="V154" t="s">
        <v>35</v>
      </c>
      <c r="W154" t="s">
        <v>59</v>
      </c>
      <c r="X154">
        <v>2019</v>
      </c>
      <c r="Y154" t="s">
        <v>37</v>
      </c>
      <c r="Z154" t="s">
        <v>38</v>
      </c>
      <c r="AA154">
        <v>4</v>
      </c>
      <c r="AB154">
        <v>8</v>
      </c>
      <c r="AC154">
        <v>1573</v>
      </c>
    </row>
    <row r="155" spans="1:29" x14ac:dyDescent="0.25">
      <c r="A155" t="s">
        <v>236</v>
      </c>
      <c r="B155">
        <v>2019</v>
      </c>
      <c r="C155" t="s">
        <v>37</v>
      </c>
      <c r="D155" t="s">
        <v>38</v>
      </c>
      <c r="E155">
        <v>15</v>
      </c>
      <c r="F155" t="s">
        <v>44</v>
      </c>
      <c r="G155">
        <v>0</v>
      </c>
      <c r="H155" t="s">
        <v>91</v>
      </c>
      <c r="I155">
        <v>803</v>
      </c>
      <c r="J155">
        <v>1573</v>
      </c>
      <c r="K155">
        <v>0.2</v>
      </c>
      <c r="L155">
        <v>0.6</v>
      </c>
      <c r="M155">
        <v>0.8</v>
      </c>
      <c r="N155">
        <v>1.05</v>
      </c>
      <c r="O155">
        <v>1.1000000000000001</v>
      </c>
      <c r="P155">
        <v>1.1499999999999999</v>
      </c>
      <c r="Q155" t="s">
        <v>46</v>
      </c>
      <c r="R155">
        <v>4</v>
      </c>
      <c r="S155">
        <v>6</v>
      </c>
      <c r="T155" t="s">
        <v>47</v>
      </c>
      <c r="U155" t="s">
        <v>91</v>
      </c>
      <c r="V155" t="s">
        <v>35</v>
      </c>
      <c r="W155" t="s">
        <v>59</v>
      </c>
      <c r="X155">
        <v>2019</v>
      </c>
      <c r="Y155" t="s">
        <v>37</v>
      </c>
      <c r="Z155" t="s">
        <v>38</v>
      </c>
      <c r="AA155">
        <v>15</v>
      </c>
      <c r="AB155">
        <v>11</v>
      </c>
      <c r="AC155">
        <v>1573</v>
      </c>
    </row>
    <row r="156" spans="1:29" x14ac:dyDescent="0.25">
      <c r="A156" t="s">
        <v>236</v>
      </c>
      <c r="B156">
        <v>2019</v>
      </c>
      <c r="C156" t="s">
        <v>37</v>
      </c>
      <c r="D156" t="s">
        <v>38</v>
      </c>
      <c r="E156">
        <v>24</v>
      </c>
      <c r="F156" t="s">
        <v>44</v>
      </c>
      <c r="G156">
        <v>0</v>
      </c>
      <c r="H156" t="s">
        <v>91</v>
      </c>
      <c r="I156">
        <v>803</v>
      </c>
      <c r="J156">
        <v>1573</v>
      </c>
      <c r="K156">
        <v>0.2</v>
      </c>
      <c r="L156">
        <v>0.6</v>
      </c>
      <c r="M156">
        <v>0.8</v>
      </c>
      <c r="N156">
        <v>1.05</v>
      </c>
      <c r="O156">
        <v>1.1000000000000001</v>
      </c>
      <c r="P156">
        <v>1.1499999999999999</v>
      </c>
      <c r="Q156" t="s">
        <v>46</v>
      </c>
      <c r="R156">
        <v>4</v>
      </c>
      <c r="S156">
        <v>6</v>
      </c>
      <c r="T156" t="s">
        <v>47</v>
      </c>
      <c r="U156" t="s">
        <v>91</v>
      </c>
      <c r="V156" t="s">
        <v>35</v>
      </c>
      <c r="W156" t="s">
        <v>59</v>
      </c>
      <c r="X156">
        <v>2019</v>
      </c>
      <c r="Y156" t="s">
        <v>37</v>
      </c>
      <c r="Z156" t="s">
        <v>38</v>
      </c>
      <c r="AA156">
        <v>24</v>
      </c>
      <c r="AB156">
        <v>9</v>
      </c>
      <c r="AC156">
        <v>1573</v>
      </c>
    </row>
    <row r="157" spans="1:29" x14ac:dyDescent="0.25">
      <c r="A157" t="s">
        <v>544</v>
      </c>
      <c r="B157">
        <v>2019</v>
      </c>
      <c r="C157" t="s">
        <v>37</v>
      </c>
      <c r="D157" t="s">
        <v>38</v>
      </c>
      <c r="E157">
        <v>22</v>
      </c>
      <c r="F157" t="s">
        <v>40</v>
      </c>
      <c r="G157">
        <v>1.6666670000000001E-2</v>
      </c>
      <c r="H157" t="s">
        <v>95</v>
      </c>
      <c r="I157">
        <v>803</v>
      </c>
      <c r="J157">
        <v>1573</v>
      </c>
      <c r="K157">
        <v>0.2</v>
      </c>
      <c r="L157">
        <v>0.6</v>
      </c>
      <c r="M157">
        <v>0.8</v>
      </c>
      <c r="N157">
        <v>1.05</v>
      </c>
      <c r="O157">
        <v>1.1000000000000001</v>
      </c>
      <c r="P157">
        <v>1.1499999999999999</v>
      </c>
      <c r="Q157" t="s">
        <v>46</v>
      </c>
      <c r="R157">
        <v>4</v>
      </c>
      <c r="S157">
        <v>6</v>
      </c>
      <c r="T157" t="s">
        <v>47</v>
      </c>
      <c r="U157" t="s">
        <v>48</v>
      </c>
      <c r="V157" t="s">
        <v>35</v>
      </c>
      <c r="W157" t="s">
        <v>42</v>
      </c>
      <c r="X157">
        <v>2019</v>
      </c>
      <c r="Y157" t="s">
        <v>37</v>
      </c>
      <c r="Z157" t="s">
        <v>38</v>
      </c>
      <c r="AA157">
        <v>23</v>
      </c>
      <c r="AB157">
        <v>31</v>
      </c>
      <c r="AC157">
        <v>157.30000000000001</v>
      </c>
    </row>
    <row r="158" spans="1:29" x14ac:dyDescent="0.25">
      <c r="A158" t="s">
        <v>328</v>
      </c>
      <c r="B158">
        <v>2019</v>
      </c>
      <c r="C158" t="s">
        <v>37</v>
      </c>
      <c r="D158" t="s">
        <v>38</v>
      </c>
      <c r="E158">
        <v>8</v>
      </c>
      <c r="F158" t="s">
        <v>40</v>
      </c>
      <c r="G158">
        <v>3.55</v>
      </c>
      <c r="H158" t="s">
        <v>54</v>
      </c>
      <c r="I158">
        <v>803</v>
      </c>
      <c r="J158">
        <v>1573</v>
      </c>
      <c r="K158">
        <v>0.2</v>
      </c>
      <c r="L158">
        <v>0.6</v>
      </c>
      <c r="M158">
        <v>0.8</v>
      </c>
      <c r="N158">
        <v>1.05</v>
      </c>
      <c r="O158">
        <v>1.1000000000000001</v>
      </c>
      <c r="P158">
        <v>1.1499999999999999</v>
      </c>
      <c r="Q158" t="s">
        <v>46</v>
      </c>
      <c r="R158">
        <v>4</v>
      </c>
      <c r="S158">
        <v>6</v>
      </c>
      <c r="T158" t="s">
        <v>47</v>
      </c>
      <c r="U158" t="s">
        <v>48</v>
      </c>
      <c r="V158" t="s">
        <v>35</v>
      </c>
      <c r="W158" t="s">
        <v>42</v>
      </c>
      <c r="X158">
        <v>2019</v>
      </c>
      <c r="Y158" t="s">
        <v>37</v>
      </c>
      <c r="Z158" t="s">
        <v>38</v>
      </c>
      <c r="AA158">
        <v>8</v>
      </c>
      <c r="AB158">
        <v>27</v>
      </c>
      <c r="AC158">
        <v>1601.8014084506999</v>
      </c>
    </row>
    <row r="159" spans="1:29" x14ac:dyDescent="0.25">
      <c r="A159" t="s">
        <v>328</v>
      </c>
      <c r="B159">
        <v>2019</v>
      </c>
      <c r="C159" t="s">
        <v>37</v>
      </c>
      <c r="D159" t="s">
        <v>38</v>
      </c>
      <c r="E159">
        <v>17</v>
      </c>
      <c r="F159" t="s">
        <v>40</v>
      </c>
      <c r="G159">
        <v>1.233333</v>
      </c>
      <c r="H159" t="s">
        <v>54</v>
      </c>
      <c r="I159">
        <v>803</v>
      </c>
      <c r="J159">
        <v>1573</v>
      </c>
      <c r="K159">
        <v>0.2</v>
      </c>
      <c r="L159">
        <v>0.6</v>
      </c>
      <c r="M159">
        <v>0.8</v>
      </c>
      <c r="N159">
        <v>1.05</v>
      </c>
      <c r="O159">
        <v>1.1000000000000001</v>
      </c>
      <c r="P159">
        <v>1.1499999999999999</v>
      </c>
      <c r="Q159" t="s">
        <v>46</v>
      </c>
      <c r="R159">
        <v>4</v>
      </c>
      <c r="S159">
        <v>6</v>
      </c>
      <c r="T159" t="s">
        <v>47</v>
      </c>
      <c r="U159" t="s">
        <v>48</v>
      </c>
      <c r="V159" t="s">
        <v>35</v>
      </c>
      <c r="W159" t="s">
        <v>42</v>
      </c>
      <c r="X159">
        <v>2019</v>
      </c>
      <c r="Y159" t="s">
        <v>37</v>
      </c>
      <c r="Z159" t="s">
        <v>38</v>
      </c>
      <c r="AA159">
        <v>17</v>
      </c>
      <c r="AB159">
        <v>9</v>
      </c>
      <c r="AC159">
        <v>-314.60000000000002</v>
      </c>
    </row>
    <row r="160" spans="1:29" x14ac:dyDescent="0.25">
      <c r="A160" t="s">
        <v>158</v>
      </c>
      <c r="B160">
        <v>2019</v>
      </c>
      <c r="C160" t="s">
        <v>37</v>
      </c>
      <c r="D160" t="s">
        <v>38</v>
      </c>
      <c r="E160">
        <v>2</v>
      </c>
      <c r="F160" t="s">
        <v>40</v>
      </c>
      <c r="G160">
        <v>0.61666670000000001</v>
      </c>
      <c r="H160" t="s">
        <v>54</v>
      </c>
      <c r="I160">
        <v>803</v>
      </c>
      <c r="J160">
        <v>1573</v>
      </c>
      <c r="K160">
        <v>0.2</v>
      </c>
      <c r="L160">
        <v>0.6</v>
      </c>
      <c r="M160">
        <v>0.8</v>
      </c>
      <c r="N160">
        <v>1.05</v>
      </c>
      <c r="O160">
        <v>1.1000000000000001</v>
      </c>
      <c r="P160">
        <v>1.1499999999999999</v>
      </c>
      <c r="Q160" t="s">
        <v>46</v>
      </c>
      <c r="R160">
        <v>4</v>
      </c>
      <c r="S160">
        <v>6</v>
      </c>
      <c r="T160" t="s">
        <v>47</v>
      </c>
      <c r="U160" t="s">
        <v>48</v>
      </c>
      <c r="V160" t="s">
        <v>35</v>
      </c>
      <c r="W160" t="s">
        <v>42</v>
      </c>
      <c r="X160">
        <v>2019</v>
      </c>
      <c r="Y160" t="s">
        <v>37</v>
      </c>
      <c r="Z160" t="s">
        <v>38</v>
      </c>
      <c r="AA160">
        <v>3</v>
      </c>
      <c r="AB160">
        <v>9676800</v>
      </c>
      <c r="AC160">
        <v>235.95</v>
      </c>
    </row>
    <row r="161" spans="1:29" x14ac:dyDescent="0.25">
      <c r="A161" t="s">
        <v>158</v>
      </c>
      <c r="B161">
        <v>2019</v>
      </c>
      <c r="C161" t="s">
        <v>37</v>
      </c>
      <c r="D161" t="s">
        <v>38</v>
      </c>
      <c r="E161">
        <v>24</v>
      </c>
      <c r="F161" t="s">
        <v>40</v>
      </c>
      <c r="G161">
        <v>3.7</v>
      </c>
      <c r="H161" t="s">
        <v>54</v>
      </c>
      <c r="I161">
        <v>803</v>
      </c>
      <c r="J161">
        <v>1573</v>
      </c>
      <c r="K161">
        <v>0.2</v>
      </c>
      <c r="L161">
        <v>0.6</v>
      </c>
      <c r="M161">
        <v>0.8</v>
      </c>
      <c r="N161">
        <v>1.05</v>
      </c>
      <c r="O161">
        <v>1.1000000000000001</v>
      </c>
      <c r="P161">
        <v>1.1499999999999999</v>
      </c>
      <c r="Q161" t="s">
        <v>46</v>
      </c>
      <c r="R161">
        <v>4</v>
      </c>
      <c r="S161">
        <v>6</v>
      </c>
      <c r="T161" t="s">
        <v>47</v>
      </c>
      <c r="U161" t="s">
        <v>48</v>
      </c>
      <c r="V161" t="s">
        <v>35</v>
      </c>
      <c r="W161" t="s">
        <v>42</v>
      </c>
      <c r="X161">
        <v>2019</v>
      </c>
      <c r="Y161" t="s">
        <v>37</v>
      </c>
      <c r="Z161" t="s">
        <v>38</v>
      </c>
      <c r="AA161">
        <v>24</v>
      </c>
      <c r="AB161">
        <v>1900800</v>
      </c>
      <c r="AC161">
        <v>1777.0648648648601</v>
      </c>
    </row>
    <row r="162" spans="1:29" x14ac:dyDescent="0.25">
      <c r="A162" t="s">
        <v>159</v>
      </c>
      <c r="B162">
        <v>2019</v>
      </c>
      <c r="C162" t="s">
        <v>37</v>
      </c>
      <c r="D162" t="s">
        <v>38</v>
      </c>
      <c r="E162">
        <v>2</v>
      </c>
      <c r="F162" t="s">
        <v>40</v>
      </c>
      <c r="G162">
        <v>0.51666670000000003</v>
      </c>
      <c r="H162" t="s">
        <v>34</v>
      </c>
      <c r="I162">
        <v>468</v>
      </c>
      <c r="J162">
        <v>715</v>
      </c>
      <c r="K162">
        <v>0</v>
      </c>
      <c r="L162">
        <v>0</v>
      </c>
      <c r="M162">
        <v>0</v>
      </c>
      <c r="N162">
        <v>0.6</v>
      </c>
      <c r="O162">
        <v>0.8</v>
      </c>
      <c r="P162">
        <v>1.05</v>
      </c>
      <c r="Q162" t="s">
        <v>46</v>
      </c>
      <c r="R162">
        <v>5</v>
      </c>
      <c r="S162">
        <v>9</v>
      </c>
      <c r="T162" t="s">
        <v>85</v>
      </c>
      <c r="U162" t="s">
        <v>34</v>
      </c>
      <c r="V162" t="s">
        <v>35</v>
      </c>
      <c r="W162" t="s">
        <v>80</v>
      </c>
      <c r="X162">
        <v>2019</v>
      </c>
      <c r="Y162" t="s">
        <v>37</v>
      </c>
      <c r="Z162" t="s">
        <v>38</v>
      </c>
      <c r="AA162">
        <v>9</v>
      </c>
      <c r="AB162">
        <v>370</v>
      </c>
      <c r="AC162">
        <v>35.75</v>
      </c>
    </row>
    <row r="163" spans="1:29" x14ac:dyDescent="0.25">
      <c r="A163" t="s">
        <v>423</v>
      </c>
      <c r="B163">
        <v>2019</v>
      </c>
      <c r="C163" t="s">
        <v>37</v>
      </c>
      <c r="D163" t="s">
        <v>38</v>
      </c>
      <c r="E163">
        <v>11</v>
      </c>
      <c r="F163" t="s">
        <v>40</v>
      </c>
      <c r="G163">
        <v>2.5</v>
      </c>
      <c r="H163" t="s">
        <v>34</v>
      </c>
      <c r="I163">
        <v>468</v>
      </c>
      <c r="J163">
        <v>715</v>
      </c>
      <c r="K163">
        <v>0</v>
      </c>
      <c r="L163">
        <v>0</v>
      </c>
      <c r="M163">
        <v>0</v>
      </c>
      <c r="N163">
        <v>0.6</v>
      </c>
      <c r="O163">
        <v>0.8</v>
      </c>
      <c r="P163">
        <v>1.05</v>
      </c>
      <c r="Q163" t="s">
        <v>46</v>
      </c>
      <c r="R163">
        <v>5</v>
      </c>
      <c r="S163">
        <v>9</v>
      </c>
      <c r="T163" t="s">
        <v>47</v>
      </c>
      <c r="U163" t="s">
        <v>34</v>
      </c>
      <c r="V163" t="s">
        <v>35</v>
      </c>
      <c r="W163" t="s">
        <v>55</v>
      </c>
      <c r="X163">
        <v>2019</v>
      </c>
      <c r="Y163" t="s">
        <v>37</v>
      </c>
      <c r="Z163" t="s">
        <v>38</v>
      </c>
      <c r="AA163">
        <v>11</v>
      </c>
      <c r="AB163">
        <v>0</v>
      </c>
      <c r="AC163">
        <v>572</v>
      </c>
    </row>
    <row r="164" spans="1:29" x14ac:dyDescent="0.25">
      <c r="A164" t="s">
        <v>117</v>
      </c>
      <c r="B164">
        <v>2019</v>
      </c>
      <c r="C164" t="s">
        <v>37</v>
      </c>
      <c r="D164" t="s">
        <v>38</v>
      </c>
      <c r="E164">
        <v>1</v>
      </c>
      <c r="F164" t="s">
        <v>40</v>
      </c>
      <c r="G164">
        <v>0.28333330000000001</v>
      </c>
      <c r="H164" t="s">
        <v>34</v>
      </c>
      <c r="I164">
        <v>468</v>
      </c>
      <c r="J164">
        <v>715</v>
      </c>
      <c r="K164">
        <v>0</v>
      </c>
      <c r="L164">
        <v>0</v>
      </c>
      <c r="M164">
        <v>0</v>
      </c>
      <c r="N164">
        <v>0.6</v>
      </c>
      <c r="O164">
        <v>0.8</v>
      </c>
      <c r="P164">
        <v>1.05</v>
      </c>
      <c r="Q164" t="s">
        <v>46</v>
      </c>
      <c r="R164">
        <v>5</v>
      </c>
      <c r="S164">
        <v>9</v>
      </c>
      <c r="T164" t="s">
        <v>47</v>
      </c>
      <c r="U164" t="s">
        <v>34</v>
      </c>
      <c r="V164" t="s">
        <v>35</v>
      </c>
      <c r="W164" t="s">
        <v>55</v>
      </c>
      <c r="X164">
        <v>2019</v>
      </c>
      <c r="Y164" t="s">
        <v>37</v>
      </c>
      <c r="Z164" t="s">
        <v>38</v>
      </c>
      <c r="AA164">
        <v>1</v>
      </c>
      <c r="AB164">
        <v>32</v>
      </c>
      <c r="AC164">
        <v>-143</v>
      </c>
    </row>
    <row r="165" spans="1:29" x14ac:dyDescent="0.25">
      <c r="A165" t="s">
        <v>454</v>
      </c>
      <c r="B165">
        <v>2019</v>
      </c>
      <c r="C165" t="s">
        <v>37</v>
      </c>
      <c r="D165" t="s">
        <v>38</v>
      </c>
      <c r="E165">
        <v>12</v>
      </c>
      <c r="F165" t="s">
        <v>40</v>
      </c>
      <c r="G165">
        <v>1.2833330000000001</v>
      </c>
      <c r="H165" t="s">
        <v>34</v>
      </c>
      <c r="I165">
        <v>468</v>
      </c>
      <c r="J165">
        <v>715</v>
      </c>
      <c r="K165">
        <v>0</v>
      </c>
      <c r="L165">
        <v>0</v>
      </c>
      <c r="M165">
        <v>0</v>
      </c>
      <c r="N165">
        <v>0.6</v>
      </c>
      <c r="O165">
        <v>0.8</v>
      </c>
      <c r="P165">
        <v>1.05</v>
      </c>
      <c r="Q165" t="s">
        <v>46</v>
      </c>
      <c r="R165">
        <v>5</v>
      </c>
      <c r="S165">
        <v>9</v>
      </c>
      <c r="T165" t="s">
        <v>47</v>
      </c>
      <c r="U165" t="s">
        <v>34</v>
      </c>
      <c r="V165" t="s">
        <v>35</v>
      </c>
      <c r="W165" t="s">
        <v>55</v>
      </c>
      <c r="X165">
        <v>2019</v>
      </c>
      <c r="Y165" t="s">
        <v>37</v>
      </c>
      <c r="Z165" t="s">
        <v>38</v>
      </c>
      <c r="AA165">
        <v>12</v>
      </c>
      <c r="AB165">
        <v>29</v>
      </c>
      <c r="AC165">
        <v>-286</v>
      </c>
    </row>
    <row r="166" spans="1:29" x14ac:dyDescent="0.25">
      <c r="A166" t="s">
        <v>521</v>
      </c>
      <c r="B166">
        <v>2019</v>
      </c>
      <c r="C166" t="s">
        <v>37</v>
      </c>
      <c r="D166" t="s">
        <v>38</v>
      </c>
      <c r="E166">
        <v>17</v>
      </c>
      <c r="F166" t="s">
        <v>40</v>
      </c>
      <c r="G166">
        <v>2.0499999999999998</v>
      </c>
      <c r="H166" t="s">
        <v>34</v>
      </c>
      <c r="I166">
        <v>468</v>
      </c>
      <c r="J166">
        <v>715</v>
      </c>
      <c r="K166">
        <v>0</v>
      </c>
      <c r="L166">
        <v>0</v>
      </c>
      <c r="M166">
        <v>0</v>
      </c>
      <c r="N166">
        <v>0.6</v>
      </c>
      <c r="O166">
        <v>0.8</v>
      </c>
      <c r="P166">
        <v>1.05</v>
      </c>
      <c r="Q166" t="s">
        <v>46</v>
      </c>
      <c r="R166">
        <v>5</v>
      </c>
      <c r="S166">
        <v>9</v>
      </c>
      <c r="T166" t="s">
        <v>47</v>
      </c>
      <c r="U166" t="s">
        <v>34</v>
      </c>
      <c r="V166" t="s">
        <v>35</v>
      </c>
      <c r="W166" t="s">
        <v>73</v>
      </c>
      <c r="X166">
        <v>2019</v>
      </c>
      <c r="Y166" t="s">
        <v>37</v>
      </c>
      <c r="Z166" t="s">
        <v>38</v>
      </c>
      <c r="AA166">
        <v>17</v>
      </c>
      <c r="AB166">
        <v>47</v>
      </c>
      <c r="AC166">
        <v>314.77439024390202</v>
      </c>
    </row>
    <row r="167" spans="1:29" x14ac:dyDescent="0.25">
      <c r="A167" t="s">
        <v>503</v>
      </c>
      <c r="B167">
        <v>2019</v>
      </c>
      <c r="C167" t="s">
        <v>37</v>
      </c>
      <c r="D167" t="s">
        <v>38</v>
      </c>
      <c r="E167">
        <v>16</v>
      </c>
      <c r="F167" t="s">
        <v>44</v>
      </c>
      <c r="G167">
        <v>0</v>
      </c>
      <c r="H167" t="s">
        <v>34</v>
      </c>
      <c r="I167">
        <v>468</v>
      </c>
      <c r="J167">
        <v>715</v>
      </c>
      <c r="K167">
        <v>0</v>
      </c>
      <c r="L167">
        <v>0</v>
      </c>
      <c r="M167">
        <v>0</v>
      </c>
      <c r="N167">
        <v>0.6</v>
      </c>
      <c r="O167">
        <v>0.8</v>
      </c>
      <c r="P167">
        <v>1.05</v>
      </c>
      <c r="Q167" t="s">
        <v>46</v>
      </c>
      <c r="R167">
        <v>5</v>
      </c>
      <c r="S167">
        <v>9</v>
      </c>
      <c r="T167" t="s">
        <v>47</v>
      </c>
      <c r="U167" t="s">
        <v>34</v>
      </c>
      <c r="V167" t="s">
        <v>35</v>
      </c>
      <c r="W167" t="s">
        <v>55</v>
      </c>
      <c r="X167">
        <v>2019</v>
      </c>
      <c r="Y167" t="s">
        <v>37</v>
      </c>
      <c r="Z167" t="s">
        <v>38</v>
      </c>
      <c r="AA167">
        <v>23</v>
      </c>
      <c r="AB167">
        <v>0</v>
      </c>
      <c r="AC167">
        <v>715</v>
      </c>
    </row>
    <row r="168" spans="1:29" x14ac:dyDescent="0.25">
      <c r="A168" t="s">
        <v>503</v>
      </c>
      <c r="B168">
        <v>2019</v>
      </c>
      <c r="C168" t="s">
        <v>37</v>
      </c>
      <c r="D168" t="s">
        <v>38</v>
      </c>
      <c r="E168">
        <v>23</v>
      </c>
      <c r="F168" t="s">
        <v>40</v>
      </c>
      <c r="G168">
        <v>0</v>
      </c>
      <c r="H168" t="s">
        <v>34</v>
      </c>
      <c r="I168">
        <v>468</v>
      </c>
      <c r="J168">
        <v>715</v>
      </c>
      <c r="K168">
        <v>0</v>
      </c>
      <c r="L168">
        <v>0</v>
      </c>
      <c r="M168">
        <v>0</v>
      </c>
      <c r="N168">
        <v>0.6</v>
      </c>
      <c r="O168">
        <v>0.8</v>
      </c>
      <c r="P168">
        <v>1.05</v>
      </c>
      <c r="Q168" t="s">
        <v>46</v>
      </c>
      <c r="R168">
        <v>5</v>
      </c>
      <c r="S168">
        <v>9</v>
      </c>
      <c r="T168" t="s">
        <v>47</v>
      </c>
      <c r="U168" t="s">
        <v>34</v>
      </c>
      <c r="V168" t="s">
        <v>35</v>
      </c>
      <c r="W168" t="s">
        <v>55</v>
      </c>
      <c r="X168">
        <v>2019</v>
      </c>
      <c r="Y168" t="s">
        <v>37</v>
      </c>
      <c r="Z168" t="s">
        <v>38</v>
      </c>
      <c r="AA168">
        <v>23</v>
      </c>
      <c r="AB168">
        <v>0</v>
      </c>
      <c r="AC168">
        <v>750.75</v>
      </c>
    </row>
    <row r="169" spans="1:29" x14ac:dyDescent="0.25">
      <c r="A169" t="s">
        <v>545</v>
      </c>
      <c r="B169">
        <v>2019</v>
      </c>
      <c r="C169" t="s">
        <v>37</v>
      </c>
      <c r="D169" t="s">
        <v>38</v>
      </c>
      <c r="E169">
        <v>22</v>
      </c>
      <c r="F169" t="s">
        <v>40</v>
      </c>
      <c r="G169">
        <v>2.233333</v>
      </c>
      <c r="H169" t="s">
        <v>34</v>
      </c>
      <c r="I169">
        <v>468</v>
      </c>
      <c r="J169">
        <v>715</v>
      </c>
      <c r="K169">
        <v>0</v>
      </c>
      <c r="L169">
        <v>0</v>
      </c>
      <c r="M169">
        <v>0</v>
      </c>
      <c r="N169">
        <v>0.6</v>
      </c>
      <c r="O169">
        <v>0.8</v>
      </c>
      <c r="P169">
        <v>1.05</v>
      </c>
      <c r="Q169" t="s">
        <v>46</v>
      </c>
      <c r="R169">
        <v>5</v>
      </c>
      <c r="S169">
        <v>9</v>
      </c>
      <c r="T169" t="s">
        <v>47</v>
      </c>
      <c r="U169" t="s">
        <v>34</v>
      </c>
      <c r="V169" t="s">
        <v>35</v>
      </c>
      <c r="W169" t="s">
        <v>73</v>
      </c>
      <c r="X169">
        <v>2019</v>
      </c>
      <c r="Y169" t="s">
        <v>37</v>
      </c>
      <c r="Z169" t="s">
        <v>38</v>
      </c>
      <c r="AA169">
        <v>26</v>
      </c>
      <c r="AB169">
        <v>0</v>
      </c>
      <c r="AC169">
        <v>529.31337310647405</v>
      </c>
    </row>
    <row r="170" spans="1:29" x14ac:dyDescent="0.25">
      <c r="A170" t="s">
        <v>545</v>
      </c>
      <c r="B170">
        <v>2019</v>
      </c>
      <c r="C170" t="s">
        <v>37</v>
      </c>
      <c r="D170" t="s">
        <v>38</v>
      </c>
      <c r="E170">
        <v>29</v>
      </c>
      <c r="F170" t="s">
        <v>40</v>
      </c>
      <c r="G170">
        <v>2.85</v>
      </c>
      <c r="H170" t="s">
        <v>34</v>
      </c>
      <c r="I170">
        <v>468</v>
      </c>
      <c r="J170">
        <v>715</v>
      </c>
      <c r="K170">
        <v>0</v>
      </c>
      <c r="L170">
        <v>0</v>
      </c>
      <c r="M170">
        <v>0</v>
      </c>
      <c r="N170">
        <v>0.6</v>
      </c>
      <c r="O170">
        <v>0.8</v>
      </c>
      <c r="P170">
        <v>1.05</v>
      </c>
      <c r="Q170" t="s">
        <v>46</v>
      </c>
      <c r="R170">
        <v>5</v>
      </c>
      <c r="S170">
        <v>9</v>
      </c>
      <c r="T170" t="s">
        <v>47</v>
      </c>
      <c r="U170" t="s">
        <v>34</v>
      </c>
      <c r="V170" t="s">
        <v>35</v>
      </c>
      <c r="W170" t="s">
        <v>73</v>
      </c>
      <c r="X170">
        <v>2019</v>
      </c>
      <c r="Y170" t="s">
        <v>37</v>
      </c>
      <c r="Z170" t="s">
        <v>38</v>
      </c>
      <c r="AA170">
        <v>30</v>
      </c>
      <c r="AB170">
        <v>0</v>
      </c>
      <c r="AC170">
        <v>615.90350877192998</v>
      </c>
    </row>
    <row r="171" spans="1:29" x14ac:dyDescent="0.25">
      <c r="A171" t="s">
        <v>202</v>
      </c>
      <c r="B171">
        <v>2019</v>
      </c>
      <c r="C171" t="s">
        <v>37</v>
      </c>
      <c r="D171" t="s">
        <v>38</v>
      </c>
      <c r="E171">
        <v>3</v>
      </c>
      <c r="F171" t="s">
        <v>40</v>
      </c>
      <c r="G171">
        <v>2.75</v>
      </c>
      <c r="H171" t="s">
        <v>34</v>
      </c>
      <c r="I171">
        <v>468</v>
      </c>
      <c r="J171">
        <v>715</v>
      </c>
      <c r="K171">
        <v>0</v>
      </c>
      <c r="L171">
        <v>0</v>
      </c>
      <c r="M171">
        <v>0</v>
      </c>
      <c r="N171">
        <v>0.6</v>
      </c>
      <c r="O171">
        <v>0.8</v>
      </c>
      <c r="P171">
        <v>1.05</v>
      </c>
      <c r="Q171" t="s">
        <v>46</v>
      </c>
      <c r="R171">
        <v>5</v>
      </c>
      <c r="S171">
        <v>9</v>
      </c>
      <c r="T171" t="s">
        <v>47</v>
      </c>
      <c r="U171" t="s">
        <v>34</v>
      </c>
      <c r="V171" t="s">
        <v>35</v>
      </c>
      <c r="W171" t="s">
        <v>50</v>
      </c>
      <c r="X171">
        <v>2019</v>
      </c>
      <c r="Y171" t="s">
        <v>37</v>
      </c>
      <c r="Z171" t="s">
        <v>38</v>
      </c>
      <c r="AA171">
        <v>3</v>
      </c>
      <c r="AB171">
        <v>0</v>
      </c>
      <c r="AC171">
        <v>604.5</v>
      </c>
    </row>
    <row r="172" spans="1:29" x14ac:dyDescent="0.25">
      <c r="A172" t="s">
        <v>160</v>
      </c>
      <c r="B172">
        <v>2019</v>
      </c>
      <c r="C172" t="s">
        <v>37</v>
      </c>
      <c r="D172" t="s">
        <v>38</v>
      </c>
      <c r="E172">
        <v>2</v>
      </c>
      <c r="F172" t="s">
        <v>40</v>
      </c>
      <c r="G172">
        <v>0.55000000000000004</v>
      </c>
      <c r="H172" t="s">
        <v>45</v>
      </c>
      <c r="I172">
        <v>803</v>
      </c>
      <c r="J172">
        <v>1573</v>
      </c>
      <c r="K172">
        <v>0.2</v>
      </c>
      <c r="L172">
        <v>0.6</v>
      </c>
      <c r="M172">
        <v>0.8</v>
      </c>
      <c r="N172">
        <v>1.05</v>
      </c>
      <c r="O172">
        <v>1.1000000000000001</v>
      </c>
      <c r="P172">
        <v>1.1499999999999999</v>
      </c>
      <c r="Q172" t="s">
        <v>46</v>
      </c>
      <c r="R172">
        <v>4</v>
      </c>
      <c r="S172">
        <v>6</v>
      </c>
      <c r="T172" t="s">
        <v>47</v>
      </c>
      <c r="U172" t="s">
        <v>48</v>
      </c>
      <c r="V172" t="s">
        <v>35</v>
      </c>
      <c r="W172" t="s">
        <v>42</v>
      </c>
      <c r="X172">
        <v>2019</v>
      </c>
      <c r="Y172" t="s">
        <v>37</v>
      </c>
      <c r="Z172" t="s">
        <v>38</v>
      </c>
      <c r="AA172">
        <v>5</v>
      </c>
      <c r="AB172">
        <v>950400</v>
      </c>
      <c r="AC172">
        <v>235.95</v>
      </c>
    </row>
    <row r="173" spans="1:29" x14ac:dyDescent="0.25">
      <c r="A173" t="s">
        <v>203</v>
      </c>
      <c r="B173">
        <v>2019</v>
      </c>
      <c r="C173" t="s">
        <v>37</v>
      </c>
      <c r="D173" t="s">
        <v>38</v>
      </c>
      <c r="E173">
        <v>3</v>
      </c>
      <c r="F173" t="s">
        <v>40</v>
      </c>
      <c r="G173">
        <v>0.88333329999999999</v>
      </c>
      <c r="H173" t="s">
        <v>45</v>
      </c>
      <c r="I173">
        <v>803</v>
      </c>
      <c r="J173">
        <v>1573</v>
      </c>
      <c r="K173">
        <v>0.2</v>
      </c>
      <c r="L173">
        <v>0.6</v>
      </c>
      <c r="M173">
        <v>0.8</v>
      </c>
      <c r="N173">
        <v>1.05</v>
      </c>
      <c r="O173">
        <v>1.1000000000000001</v>
      </c>
      <c r="P173">
        <v>1.1499999999999999</v>
      </c>
      <c r="Q173" t="s">
        <v>46</v>
      </c>
      <c r="R173">
        <v>4</v>
      </c>
      <c r="S173">
        <v>6</v>
      </c>
      <c r="T173" t="s">
        <v>47</v>
      </c>
      <c r="U173" t="s">
        <v>48</v>
      </c>
      <c r="V173" t="s">
        <v>35</v>
      </c>
      <c r="W173" t="s">
        <v>36</v>
      </c>
      <c r="X173">
        <v>2019</v>
      </c>
      <c r="Y173" t="s">
        <v>37</v>
      </c>
      <c r="Z173" t="s">
        <v>38</v>
      </c>
      <c r="AA173">
        <v>5</v>
      </c>
      <c r="AB173">
        <v>26</v>
      </c>
      <c r="AC173">
        <v>78.650000000000105</v>
      </c>
    </row>
    <row r="174" spans="1:29" x14ac:dyDescent="0.25">
      <c r="A174" t="s">
        <v>118</v>
      </c>
      <c r="B174">
        <v>2019</v>
      </c>
      <c r="C174" t="s">
        <v>37</v>
      </c>
      <c r="D174" t="s">
        <v>38</v>
      </c>
      <c r="E174">
        <v>1</v>
      </c>
      <c r="F174" t="s">
        <v>40</v>
      </c>
      <c r="G174">
        <v>0.93333330000000003</v>
      </c>
      <c r="H174" t="s">
        <v>45</v>
      </c>
      <c r="I174">
        <v>803</v>
      </c>
      <c r="J174">
        <v>1573</v>
      </c>
      <c r="K174">
        <v>0.2</v>
      </c>
      <c r="L174">
        <v>0.6</v>
      </c>
      <c r="M174">
        <v>0.8</v>
      </c>
      <c r="N174">
        <v>1.05</v>
      </c>
      <c r="O174">
        <v>1.1000000000000001</v>
      </c>
      <c r="P174">
        <v>1.1499999999999999</v>
      </c>
      <c r="Q174" t="s">
        <v>46</v>
      </c>
      <c r="R174">
        <v>4</v>
      </c>
      <c r="S174">
        <v>6</v>
      </c>
      <c r="T174" t="s">
        <v>47</v>
      </c>
      <c r="U174" t="s">
        <v>48</v>
      </c>
      <c r="V174" t="s">
        <v>35</v>
      </c>
      <c r="W174" t="s">
        <v>73</v>
      </c>
      <c r="X174">
        <v>2019</v>
      </c>
      <c r="Y174" t="s">
        <v>37</v>
      </c>
      <c r="Z174" t="s">
        <v>38</v>
      </c>
      <c r="AA174">
        <v>9</v>
      </c>
      <c r="AB174">
        <v>4</v>
      </c>
      <c r="AC174">
        <v>-629.20000000000005</v>
      </c>
    </row>
    <row r="175" spans="1:29" x14ac:dyDescent="0.25">
      <c r="A175" t="s">
        <v>369</v>
      </c>
      <c r="B175">
        <v>2019</v>
      </c>
      <c r="C175" t="s">
        <v>37</v>
      </c>
      <c r="D175" t="s">
        <v>38</v>
      </c>
      <c r="E175">
        <v>9</v>
      </c>
      <c r="F175" t="s">
        <v>40</v>
      </c>
      <c r="G175">
        <v>2.4500000000000002</v>
      </c>
      <c r="H175" t="s">
        <v>45</v>
      </c>
      <c r="I175">
        <v>803</v>
      </c>
      <c r="J175">
        <v>1573</v>
      </c>
      <c r="K175">
        <v>0.2</v>
      </c>
      <c r="L175">
        <v>0.6</v>
      </c>
      <c r="M175">
        <v>0.8</v>
      </c>
      <c r="N175">
        <v>1.05</v>
      </c>
      <c r="O175">
        <v>1.1000000000000001</v>
      </c>
      <c r="P175">
        <v>1.1499999999999999</v>
      </c>
      <c r="Q175" t="s">
        <v>46</v>
      </c>
      <c r="R175">
        <v>4</v>
      </c>
      <c r="S175">
        <v>6</v>
      </c>
      <c r="T175" t="s">
        <v>47</v>
      </c>
      <c r="U175" t="s">
        <v>48</v>
      </c>
      <c r="V175" t="s">
        <v>35</v>
      </c>
      <c r="W175" t="s">
        <v>50</v>
      </c>
      <c r="X175">
        <v>2019</v>
      </c>
      <c r="Y175" t="s">
        <v>37</v>
      </c>
      <c r="Z175" t="s">
        <v>38</v>
      </c>
      <c r="AA175">
        <v>11</v>
      </c>
      <c r="AB175">
        <v>21</v>
      </c>
      <c r="AC175">
        <v>1402.8591836734699</v>
      </c>
    </row>
    <row r="176" spans="1:29" x14ac:dyDescent="0.25">
      <c r="A176" t="s">
        <v>369</v>
      </c>
      <c r="B176">
        <v>2019</v>
      </c>
      <c r="C176" t="s">
        <v>37</v>
      </c>
      <c r="D176" t="s">
        <v>38</v>
      </c>
      <c r="E176">
        <v>28</v>
      </c>
      <c r="F176" t="s">
        <v>40</v>
      </c>
      <c r="G176">
        <v>2.9333330000000002</v>
      </c>
      <c r="H176" t="s">
        <v>45</v>
      </c>
      <c r="I176">
        <v>803</v>
      </c>
      <c r="J176">
        <v>1573</v>
      </c>
      <c r="K176">
        <v>0.2</v>
      </c>
      <c r="L176">
        <v>0.6</v>
      </c>
      <c r="M176">
        <v>0.8</v>
      </c>
      <c r="N176">
        <v>1.05</v>
      </c>
      <c r="O176">
        <v>1.1000000000000001</v>
      </c>
      <c r="P176">
        <v>1.1499999999999999</v>
      </c>
      <c r="Q176" t="s">
        <v>46</v>
      </c>
      <c r="R176">
        <v>4</v>
      </c>
      <c r="S176">
        <v>6</v>
      </c>
      <c r="T176" t="s">
        <v>47</v>
      </c>
      <c r="U176" t="s">
        <v>48</v>
      </c>
      <c r="V176" t="s">
        <v>35</v>
      </c>
      <c r="W176" t="s">
        <v>50</v>
      </c>
      <c r="X176">
        <v>2019</v>
      </c>
      <c r="Y176" t="s">
        <v>37</v>
      </c>
      <c r="Z176" t="s">
        <v>38</v>
      </c>
      <c r="AA176">
        <v>30</v>
      </c>
      <c r="AB176">
        <v>19</v>
      </c>
      <c r="AC176">
        <v>1508.6499390624899</v>
      </c>
    </row>
    <row r="177" spans="1:29" x14ac:dyDescent="0.25">
      <c r="A177" t="s">
        <v>424</v>
      </c>
      <c r="B177">
        <v>2019</v>
      </c>
      <c r="C177" t="s">
        <v>37</v>
      </c>
      <c r="D177" t="s">
        <v>38</v>
      </c>
      <c r="E177">
        <v>11</v>
      </c>
      <c r="F177" t="s">
        <v>40</v>
      </c>
      <c r="G177">
        <v>3.9</v>
      </c>
      <c r="H177" t="s">
        <v>45</v>
      </c>
      <c r="I177">
        <v>803</v>
      </c>
      <c r="J177">
        <v>1573</v>
      </c>
      <c r="K177">
        <v>0.2</v>
      </c>
      <c r="L177">
        <v>0.6</v>
      </c>
      <c r="M177">
        <v>0.8</v>
      </c>
      <c r="N177">
        <v>1.05</v>
      </c>
      <c r="O177">
        <v>1.1000000000000001</v>
      </c>
      <c r="P177">
        <v>1.1499999999999999</v>
      </c>
      <c r="Q177" t="s">
        <v>46</v>
      </c>
      <c r="R177">
        <v>4</v>
      </c>
      <c r="S177">
        <v>6</v>
      </c>
      <c r="T177" t="s">
        <v>47</v>
      </c>
      <c r="U177" t="s">
        <v>48</v>
      </c>
      <c r="V177" t="s">
        <v>35</v>
      </c>
      <c r="W177" t="s">
        <v>83</v>
      </c>
      <c r="X177">
        <v>2019</v>
      </c>
      <c r="Y177" t="s">
        <v>37</v>
      </c>
      <c r="Z177" t="s">
        <v>38</v>
      </c>
      <c r="AA177">
        <v>18</v>
      </c>
      <c r="AB177">
        <v>16</v>
      </c>
      <c r="AC177">
        <v>1641.56666666667</v>
      </c>
    </row>
    <row r="178" spans="1:29" x14ac:dyDescent="0.25">
      <c r="A178" t="s">
        <v>329</v>
      </c>
      <c r="B178">
        <v>2019</v>
      </c>
      <c r="C178" t="s">
        <v>37</v>
      </c>
      <c r="D178" t="s">
        <v>38</v>
      </c>
      <c r="E178">
        <v>8</v>
      </c>
      <c r="F178" t="s">
        <v>40</v>
      </c>
      <c r="G178">
        <v>1.066667</v>
      </c>
      <c r="H178" t="s">
        <v>45</v>
      </c>
      <c r="I178">
        <v>803</v>
      </c>
      <c r="J178">
        <v>1573</v>
      </c>
      <c r="K178">
        <v>0.2</v>
      </c>
      <c r="L178">
        <v>0.6</v>
      </c>
      <c r="M178">
        <v>0.8</v>
      </c>
      <c r="N178">
        <v>1.05</v>
      </c>
      <c r="O178">
        <v>1.1000000000000001</v>
      </c>
      <c r="P178">
        <v>1.1499999999999999</v>
      </c>
      <c r="Q178" t="s">
        <v>46</v>
      </c>
      <c r="R178">
        <v>4</v>
      </c>
      <c r="S178">
        <v>6</v>
      </c>
      <c r="T178" t="s">
        <v>47</v>
      </c>
      <c r="U178" t="s">
        <v>48</v>
      </c>
      <c r="V178" t="s">
        <v>35</v>
      </c>
      <c r="W178" t="s">
        <v>80</v>
      </c>
      <c r="X178">
        <v>2019</v>
      </c>
      <c r="Y178" t="s">
        <v>37</v>
      </c>
      <c r="Z178" t="s">
        <v>38</v>
      </c>
      <c r="AA178">
        <v>8</v>
      </c>
      <c r="AB178">
        <v>20</v>
      </c>
      <c r="AC178">
        <v>78.650000000000105</v>
      </c>
    </row>
    <row r="179" spans="1:29" x14ac:dyDescent="0.25">
      <c r="A179" t="s">
        <v>329</v>
      </c>
      <c r="B179">
        <v>2019</v>
      </c>
      <c r="C179" t="s">
        <v>37</v>
      </c>
      <c r="D179" t="s">
        <v>38</v>
      </c>
      <c r="E179">
        <v>11</v>
      </c>
      <c r="F179" t="s">
        <v>40</v>
      </c>
      <c r="G179">
        <v>2.2833329999999998</v>
      </c>
      <c r="H179" t="s">
        <v>45</v>
      </c>
      <c r="I179">
        <v>803</v>
      </c>
      <c r="J179">
        <v>1573</v>
      </c>
      <c r="K179">
        <v>0.2</v>
      </c>
      <c r="L179">
        <v>0.6</v>
      </c>
      <c r="M179">
        <v>0.8</v>
      </c>
      <c r="N179">
        <v>1.05</v>
      </c>
      <c r="O179">
        <v>1.1000000000000001</v>
      </c>
      <c r="P179">
        <v>1.1499999999999999</v>
      </c>
      <c r="Q179" t="s">
        <v>46</v>
      </c>
      <c r="R179">
        <v>4</v>
      </c>
      <c r="S179">
        <v>6</v>
      </c>
      <c r="T179" t="s">
        <v>47</v>
      </c>
      <c r="U179" t="s">
        <v>48</v>
      </c>
      <c r="V179" t="s">
        <v>35</v>
      </c>
      <c r="W179" t="s">
        <v>80</v>
      </c>
      <c r="X179">
        <v>2019</v>
      </c>
      <c r="Y179" t="s">
        <v>37</v>
      </c>
      <c r="Z179" t="s">
        <v>38</v>
      </c>
      <c r="AA179">
        <v>11</v>
      </c>
      <c r="AB179">
        <v>3</v>
      </c>
      <c r="AC179">
        <v>648.14478994084504</v>
      </c>
    </row>
    <row r="180" spans="1:29" x14ac:dyDescent="0.25">
      <c r="A180" t="s">
        <v>478</v>
      </c>
      <c r="B180">
        <v>2019</v>
      </c>
      <c r="C180" t="s">
        <v>37</v>
      </c>
      <c r="D180" t="s">
        <v>38</v>
      </c>
      <c r="E180">
        <v>15</v>
      </c>
      <c r="F180" t="s">
        <v>40</v>
      </c>
      <c r="G180">
        <v>6.6666669999999997E-2</v>
      </c>
      <c r="H180" t="s">
        <v>45</v>
      </c>
      <c r="I180">
        <v>803</v>
      </c>
      <c r="J180">
        <v>1573</v>
      </c>
      <c r="K180">
        <v>0.2</v>
      </c>
      <c r="L180">
        <v>0.6</v>
      </c>
      <c r="M180">
        <v>0.8</v>
      </c>
      <c r="N180">
        <v>1.05</v>
      </c>
      <c r="O180">
        <v>1.1000000000000001</v>
      </c>
      <c r="P180">
        <v>1.1499999999999999</v>
      </c>
      <c r="Q180" t="s">
        <v>46</v>
      </c>
      <c r="R180">
        <v>4</v>
      </c>
      <c r="S180">
        <v>6</v>
      </c>
      <c r="T180" t="s">
        <v>47</v>
      </c>
      <c r="U180" t="s">
        <v>48</v>
      </c>
      <c r="V180" t="s">
        <v>35</v>
      </c>
      <c r="W180" t="s">
        <v>50</v>
      </c>
      <c r="X180">
        <v>2019</v>
      </c>
      <c r="Y180" t="s">
        <v>37</v>
      </c>
      <c r="Z180" t="s">
        <v>38</v>
      </c>
      <c r="AA180">
        <v>17</v>
      </c>
      <c r="AB180">
        <v>1555200</v>
      </c>
      <c r="AC180">
        <v>235.95</v>
      </c>
    </row>
    <row r="181" spans="1:29" x14ac:dyDescent="0.25">
      <c r="A181" t="s">
        <v>237</v>
      </c>
      <c r="B181">
        <v>2019</v>
      </c>
      <c r="C181" t="s">
        <v>37</v>
      </c>
      <c r="D181" t="s">
        <v>38</v>
      </c>
      <c r="E181">
        <v>4</v>
      </c>
      <c r="F181" t="s">
        <v>40</v>
      </c>
      <c r="G181">
        <v>1.7166669999999999</v>
      </c>
      <c r="H181" t="s">
        <v>45</v>
      </c>
      <c r="I181">
        <v>803</v>
      </c>
      <c r="J181">
        <v>1573</v>
      </c>
      <c r="K181">
        <v>0.2</v>
      </c>
      <c r="L181">
        <v>0.6</v>
      </c>
      <c r="M181">
        <v>0.8</v>
      </c>
      <c r="N181">
        <v>1.05</v>
      </c>
      <c r="O181">
        <v>1.1000000000000001</v>
      </c>
      <c r="P181">
        <v>1.1499999999999999</v>
      </c>
      <c r="Q181" t="s">
        <v>46</v>
      </c>
      <c r="R181">
        <v>4</v>
      </c>
      <c r="S181">
        <v>6</v>
      </c>
      <c r="T181" t="s">
        <v>47</v>
      </c>
      <c r="U181" t="s">
        <v>48</v>
      </c>
      <c r="V181" t="s">
        <v>35</v>
      </c>
      <c r="W181" t="s">
        <v>36</v>
      </c>
      <c r="X181">
        <v>2019</v>
      </c>
      <c r="Y181" t="s">
        <v>37</v>
      </c>
      <c r="Z181" t="s">
        <v>38</v>
      </c>
      <c r="AA181">
        <v>4</v>
      </c>
      <c r="AB181">
        <v>42</v>
      </c>
      <c r="AC181">
        <v>1207.2394983127199</v>
      </c>
    </row>
    <row r="182" spans="1:29" x14ac:dyDescent="0.25">
      <c r="A182" t="s">
        <v>56</v>
      </c>
      <c r="B182">
        <v>2019</v>
      </c>
      <c r="C182" t="s">
        <v>30</v>
      </c>
      <c r="D182" t="s">
        <v>31</v>
      </c>
      <c r="E182">
        <v>20</v>
      </c>
      <c r="F182" t="s">
        <v>40</v>
      </c>
      <c r="G182">
        <v>1.183333</v>
      </c>
      <c r="H182" t="s">
        <v>45</v>
      </c>
      <c r="I182">
        <v>803</v>
      </c>
      <c r="J182">
        <v>1573</v>
      </c>
      <c r="K182">
        <v>0.2</v>
      </c>
      <c r="L182">
        <v>0.6</v>
      </c>
      <c r="M182">
        <v>0.8</v>
      </c>
      <c r="N182">
        <v>1.05</v>
      </c>
      <c r="O182">
        <v>1.1000000000000001</v>
      </c>
      <c r="P182">
        <v>1.1499999999999999</v>
      </c>
      <c r="Q182" t="s">
        <v>46</v>
      </c>
      <c r="R182">
        <v>4</v>
      </c>
      <c r="S182">
        <v>6</v>
      </c>
      <c r="T182" t="s">
        <v>47</v>
      </c>
      <c r="U182" t="s">
        <v>48</v>
      </c>
      <c r="V182" t="s">
        <v>35</v>
      </c>
      <c r="W182" t="s">
        <v>42</v>
      </c>
      <c r="X182">
        <v>2019</v>
      </c>
      <c r="Y182" t="s">
        <v>37</v>
      </c>
      <c r="Z182" t="s">
        <v>38</v>
      </c>
      <c r="AA182">
        <v>3</v>
      </c>
      <c r="AB182">
        <v>4233600</v>
      </c>
      <c r="AC182">
        <v>235.95</v>
      </c>
    </row>
    <row r="183" spans="1:29" x14ac:dyDescent="0.25">
      <c r="A183" t="s">
        <v>56</v>
      </c>
      <c r="B183">
        <v>2019</v>
      </c>
      <c r="C183" t="s">
        <v>37</v>
      </c>
      <c r="D183" t="s">
        <v>38</v>
      </c>
      <c r="E183">
        <v>8</v>
      </c>
      <c r="F183" t="s">
        <v>40</v>
      </c>
      <c r="G183">
        <v>1.6666669999999999</v>
      </c>
      <c r="H183" t="s">
        <v>45</v>
      </c>
      <c r="I183">
        <v>803</v>
      </c>
      <c r="J183">
        <v>1573</v>
      </c>
      <c r="K183">
        <v>0.2</v>
      </c>
      <c r="L183">
        <v>0.6</v>
      </c>
      <c r="M183">
        <v>0.8</v>
      </c>
      <c r="N183">
        <v>1.05</v>
      </c>
      <c r="O183">
        <v>1.1000000000000001</v>
      </c>
      <c r="P183">
        <v>1.1499999999999999</v>
      </c>
      <c r="Q183" t="s">
        <v>46</v>
      </c>
      <c r="R183">
        <v>4</v>
      </c>
      <c r="S183">
        <v>6</v>
      </c>
      <c r="T183" t="s">
        <v>47</v>
      </c>
      <c r="U183" t="s">
        <v>48</v>
      </c>
      <c r="V183" t="s">
        <v>35</v>
      </c>
      <c r="W183" t="s">
        <v>42</v>
      </c>
      <c r="X183">
        <v>2019</v>
      </c>
      <c r="Y183" t="s">
        <v>37</v>
      </c>
      <c r="Z183" t="s">
        <v>38</v>
      </c>
      <c r="AA183">
        <v>8</v>
      </c>
      <c r="AB183">
        <v>1641600</v>
      </c>
      <c r="AC183">
        <v>1258.40018875996</v>
      </c>
    </row>
    <row r="184" spans="1:29" x14ac:dyDescent="0.25">
      <c r="A184" t="s">
        <v>238</v>
      </c>
      <c r="B184">
        <v>2019</v>
      </c>
      <c r="C184" t="s">
        <v>37</v>
      </c>
      <c r="D184" t="s">
        <v>38</v>
      </c>
      <c r="E184">
        <v>4</v>
      </c>
      <c r="F184" t="s">
        <v>40</v>
      </c>
      <c r="G184">
        <v>1.766667</v>
      </c>
      <c r="H184" t="s">
        <v>45</v>
      </c>
      <c r="I184">
        <v>803</v>
      </c>
      <c r="J184">
        <v>1573</v>
      </c>
      <c r="K184">
        <v>0.2</v>
      </c>
      <c r="L184">
        <v>0.6</v>
      </c>
      <c r="M184">
        <v>0.8</v>
      </c>
      <c r="N184">
        <v>1.05</v>
      </c>
      <c r="O184">
        <v>1.1000000000000001</v>
      </c>
      <c r="P184">
        <v>1.1499999999999999</v>
      </c>
      <c r="Q184" t="s">
        <v>46</v>
      </c>
      <c r="R184">
        <v>4</v>
      </c>
      <c r="S184">
        <v>6</v>
      </c>
      <c r="T184" t="s">
        <v>47</v>
      </c>
      <c r="U184" t="s">
        <v>48</v>
      </c>
      <c r="V184" t="s">
        <v>35</v>
      </c>
      <c r="W184" t="s">
        <v>73</v>
      </c>
      <c r="X184">
        <v>2019</v>
      </c>
      <c r="Y184" t="s">
        <v>37</v>
      </c>
      <c r="Z184" t="s">
        <v>38</v>
      </c>
      <c r="AA184">
        <v>4</v>
      </c>
      <c r="AB184">
        <v>0</v>
      </c>
      <c r="AC184">
        <v>1311.82280950513</v>
      </c>
    </row>
    <row r="185" spans="1:29" x14ac:dyDescent="0.25">
      <c r="A185" t="s">
        <v>455</v>
      </c>
      <c r="B185">
        <v>2019</v>
      </c>
      <c r="C185" t="s">
        <v>37</v>
      </c>
      <c r="D185" t="s">
        <v>38</v>
      </c>
      <c r="E185">
        <v>12</v>
      </c>
      <c r="F185" t="s">
        <v>40</v>
      </c>
      <c r="G185">
        <v>1.6666669999999999</v>
      </c>
      <c r="H185" t="s">
        <v>45</v>
      </c>
      <c r="I185">
        <v>803</v>
      </c>
      <c r="J185">
        <v>1573</v>
      </c>
      <c r="K185">
        <v>0.2</v>
      </c>
      <c r="L185">
        <v>0.6</v>
      </c>
      <c r="M185">
        <v>0.8</v>
      </c>
      <c r="N185">
        <v>1.05</v>
      </c>
      <c r="O185">
        <v>1.1000000000000001</v>
      </c>
      <c r="P185">
        <v>1.1499999999999999</v>
      </c>
      <c r="Q185" t="s">
        <v>46</v>
      </c>
      <c r="R185">
        <v>4</v>
      </c>
      <c r="S185">
        <v>6</v>
      </c>
      <c r="T185" t="s">
        <v>47</v>
      </c>
      <c r="U185" t="s">
        <v>48</v>
      </c>
      <c r="V185" t="s">
        <v>35</v>
      </c>
      <c r="W185" t="s">
        <v>42</v>
      </c>
      <c r="X185">
        <v>2019</v>
      </c>
      <c r="Y185" t="s">
        <v>37</v>
      </c>
      <c r="Z185" t="s">
        <v>38</v>
      </c>
      <c r="AA185">
        <v>12</v>
      </c>
      <c r="AB185">
        <v>15</v>
      </c>
      <c r="AC185">
        <v>707.85018875996195</v>
      </c>
    </row>
    <row r="186" spans="1:29" x14ac:dyDescent="0.25">
      <c r="A186" t="s">
        <v>455</v>
      </c>
      <c r="B186">
        <v>2019</v>
      </c>
      <c r="C186" t="s">
        <v>37</v>
      </c>
      <c r="D186" t="s">
        <v>38</v>
      </c>
      <c r="E186">
        <v>22</v>
      </c>
      <c r="F186" t="s">
        <v>40</v>
      </c>
      <c r="G186">
        <v>2.6833330000000002</v>
      </c>
      <c r="H186" t="s">
        <v>45</v>
      </c>
      <c r="I186">
        <v>803</v>
      </c>
      <c r="J186">
        <v>1573</v>
      </c>
      <c r="K186">
        <v>0.2</v>
      </c>
      <c r="L186">
        <v>0.6</v>
      </c>
      <c r="M186">
        <v>0.8</v>
      </c>
      <c r="N186">
        <v>1.05</v>
      </c>
      <c r="O186">
        <v>1.1000000000000001</v>
      </c>
      <c r="P186">
        <v>1.1499999999999999</v>
      </c>
      <c r="Q186" t="s">
        <v>46</v>
      </c>
      <c r="R186">
        <v>4</v>
      </c>
      <c r="S186">
        <v>6</v>
      </c>
      <c r="T186" t="s">
        <v>47</v>
      </c>
      <c r="U186" t="s">
        <v>48</v>
      </c>
      <c r="V186" t="s">
        <v>35</v>
      </c>
      <c r="W186" t="s">
        <v>42</v>
      </c>
      <c r="X186">
        <v>2019</v>
      </c>
      <c r="Y186" t="s">
        <v>37</v>
      </c>
      <c r="Z186" t="s">
        <v>38</v>
      </c>
      <c r="AA186">
        <v>22</v>
      </c>
      <c r="AB186">
        <v>10</v>
      </c>
      <c r="AC186">
        <v>1065.4387470545</v>
      </c>
    </row>
    <row r="187" spans="1:29" x14ac:dyDescent="0.25">
      <c r="A187" t="s">
        <v>522</v>
      </c>
      <c r="B187">
        <v>2019</v>
      </c>
      <c r="C187" t="s">
        <v>37</v>
      </c>
      <c r="D187" t="s">
        <v>38</v>
      </c>
      <c r="E187">
        <v>17</v>
      </c>
      <c r="F187" t="s">
        <v>32</v>
      </c>
      <c r="G187">
        <v>0</v>
      </c>
      <c r="H187" t="s">
        <v>45</v>
      </c>
      <c r="I187">
        <v>803</v>
      </c>
      <c r="J187">
        <v>1573</v>
      </c>
      <c r="K187">
        <v>0.2</v>
      </c>
      <c r="L187">
        <v>0.6</v>
      </c>
      <c r="M187">
        <v>0.8</v>
      </c>
      <c r="N187">
        <v>1.05</v>
      </c>
      <c r="O187">
        <v>1.1000000000000001</v>
      </c>
      <c r="P187">
        <v>1.1499999999999999</v>
      </c>
      <c r="Q187" t="s">
        <v>46</v>
      </c>
      <c r="R187">
        <v>4</v>
      </c>
      <c r="S187">
        <v>6</v>
      </c>
      <c r="T187" t="s">
        <v>47</v>
      </c>
      <c r="U187" t="s">
        <v>48</v>
      </c>
      <c r="V187" t="s">
        <v>35</v>
      </c>
      <c r="W187" t="s">
        <v>50</v>
      </c>
      <c r="X187">
        <v>2019</v>
      </c>
      <c r="Y187" t="s">
        <v>37</v>
      </c>
      <c r="Z187" t="s">
        <v>38</v>
      </c>
      <c r="AA187">
        <v>23</v>
      </c>
      <c r="AB187">
        <v>58</v>
      </c>
      <c r="AC187">
        <v>1573</v>
      </c>
    </row>
    <row r="188" spans="1:29" x14ac:dyDescent="0.25">
      <c r="A188" t="s">
        <v>479</v>
      </c>
      <c r="B188">
        <v>2019</v>
      </c>
      <c r="C188" t="s">
        <v>37</v>
      </c>
      <c r="D188" t="s">
        <v>38</v>
      </c>
      <c r="E188">
        <v>15</v>
      </c>
      <c r="F188" t="s">
        <v>40</v>
      </c>
      <c r="G188">
        <v>1.433333</v>
      </c>
      <c r="H188" t="s">
        <v>45</v>
      </c>
      <c r="I188">
        <v>803</v>
      </c>
      <c r="J188">
        <v>1573</v>
      </c>
      <c r="K188">
        <v>0.2</v>
      </c>
      <c r="L188">
        <v>0.6</v>
      </c>
      <c r="M188">
        <v>0.8</v>
      </c>
      <c r="N188">
        <v>1.05</v>
      </c>
      <c r="O188">
        <v>1.1000000000000001</v>
      </c>
      <c r="P188">
        <v>1.1499999999999999</v>
      </c>
      <c r="Q188" t="s">
        <v>46</v>
      </c>
      <c r="R188">
        <v>4</v>
      </c>
      <c r="S188">
        <v>6</v>
      </c>
      <c r="T188" t="s">
        <v>47</v>
      </c>
      <c r="U188" t="s">
        <v>48</v>
      </c>
      <c r="V188" t="s">
        <v>35</v>
      </c>
      <c r="W188" t="s">
        <v>36</v>
      </c>
      <c r="X188">
        <v>2019</v>
      </c>
      <c r="Y188" t="s">
        <v>37</v>
      </c>
      <c r="Z188" t="s">
        <v>38</v>
      </c>
      <c r="AA188">
        <v>15</v>
      </c>
      <c r="AB188">
        <v>26</v>
      </c>
      <c r="AC188">
        <v>947.45788431578706</v>
      </c>
    </row>
    <row r="189" spans="1:29" x14ac:dyDescent="0.25">
      <c r="A189" t="s">
        <v>239</v>
      </c>
      <c r="B189">
        <v>2019</v>
      </c>
      <c r="C189" t="s">
        <v>37</v>
      </c>
      <c r="D189" t="s">
        <v>38</v>
      </c>
      <c r="E189">
        <v>4</v>
      </c>
      <c r="F189" t="s">
        <v>40</v>
      </c>
      <c r="G189">
        <v>1.266667</v>
      </c>
      <c r="H189" t="s">
        <v>45</v>
      </c>
      <c r="I189">
        <v>803</v>
      </c>
      <c r="J189">
        <v>1573</v>
      </c>
      <c r="K189">
        <v>0.2</v>
      </c>
      <c r="L189">
        <v>0.6</v>
      </c>
      <c r="M189">
        <v>0.8</v>
      </c>
      <c r="N189">
        <v>1.05</v>
      </c>
      <c r="O189">
        <v>1.1000000000000001</v>
      </c>
      <c r="P189">
        <v>1.1499999999999999</v>
      </c>
      <c r="Q189" t="s">
        <v>46</v>
      </c>
      <c r="R189">
        <v>4</v>
      </c>
      <c r="S189">
        <v>6</v>
      </c>
      <c r="T189" t="s">
        <v>47</v>
      </c>
      <c r="U189" t="s">
        <v>48</v>
      </c>
      <c r="V189" t="s">
        <v>35</v>
      </c>
      <c r="W189" t="s">
        <v>42</v>
      </c>
      <c r="X189">
        <v>2019</v>
      </c>
      <c r="Y189" t="s">
        <v>37</v>
      </c>
      <c r="Z189" t="s">
        <v>38</v>
      </c>
      <c r="AA189">
        <v>9</v>
      </c>
      <c r="AB189">
        <v>51</v>
      </c>
      <c r="AC189">
        <v>157.30000000000001</v>
      </c>
    </row>
    <row r="190" spans="1:29" x14ac:dyDescent="0.25">
      <c r="A190" t="s">
        <v>239</v>
      </c>
      <c r="B190">
        <v>2019</v>
      </c>
      <c r="C190" t="s">
        <v>37</v>
      </c>
      <c r="D190" t="s">
        <v>38</v>
      </c>
      <c r="E190">
        <v>29</v>
      </c>
      <c r="F190" t="s">
        <v>40</v>
      </c>
      <c r="G190">
        <v>2.1166670000000001</v>
      </c>
      <c r="H190" t="s">
        <v>45</v>
      </c>
      <c r="I190">
        <v>803</v>
      </c>
      <c r="J190">
        <v>1573</v>
      </c>
      <c r="K190">
        <v>0.2</v>
      </c>
      <c r="L190">
        <v>0.6</v>
      </c>
      <c r="M190">
        <v>0.8</v>
      </c>
      <c r="N190">
        <v>1.05</v>
      </c>
      <c r="O190">
        <v>1.1000000000000001</v>
      </c>
      <c r="P190">
        <v>1.1499999999999999</v>
      </c>
      <c r="Q190" t="s">
        <v>46</v>
      </c>
      <c r="R190">
        <v>4</v>
      </c>
      <c r="S190">
        <v>6</v>
      </c>
      <c r="T190" t="s">
        <v>47</v>
      </c>
      <c r="U190" t="s">
        <v>48</v>
      </c>
      <c r="V190" t="s">
        <v>35</v>
      </c>
      <c r="W190" t="s">
        <v>42</v>
      </c>
      <c r="X190">
        <v>2019</v>
      </c>
      <c r="Y190" t="s">
        <v>37</v>
      </c>
      <c r="Z190" t="s">
        <v>38</v>
      </c>
      <c r="AA190">
        <v>29</v>
      </c>
      <c r="AB190">
        <v>25</v>
      </c>
      <c r="AC190">
        <v>1301.7505107321999</v>
      </c>
    </row>
    <row r="191" spans="1:29" x14ac:dyDescent="0.25">
      <c r="A191" t="s">
        <v>396</v>
      </c>
      <c r="B191">
        <v>2019</v>
      </c>
      <c r="C191" t="s">
        <v>37</v>
      </c>
      <c r="D191" t="s">
        <v>38</v>
      </c>
      <c r="E191">
        <v>10</v>
      </c>
      <c r="F191" t="s">
        <v>40</v>
      </c>
      <c r="G191">
        <v>0</v>
      </c>
      <c r="H191" t="s">
        <v>45</v>
      </c>
      <c r="I191">
        <v>803</v>
      </c>
      <c r="J191">
        <v>1573</v>
      </c>
      <c r="K191">
        <v>0.2</v>
      </c>
      <c r="L191">
        <v>0.6</v>
      </c>
      <c r="M191">
        <v>0.8</v>
      </c>
      <c r="N191">
        <v>1.05</v>
      </c>
      <c r="O191">
        <v>1.1000000000000001</v>
      </c>
      <c r="P191">
        <v>1.1499999999999999</v>
      </c>
      <c r="Q191" t="s">
        <v>46</v>
      </c>
      <c r="R191">
        <v>4</v>
      </c>
      <c r="S191">
        <v>6</v>
      </c>
      <c r="T191" t="s">
        <v>47</v>
      </c>
      <c r="U191" t="s">
        <v>48</v>
      </c>
      <c r="V191" t="s">
        <v>35</v>
      </c>
      <c r="W191" t="s">
        <v>55</v>
      </c>
      <c r="X191">
        <v>2019</v>
      </c>
      <c r="Y191" t="s">
        <v>37</v>
      </c>
      <c r="Z191" t="s">
        <v>38</v>
      </c>
      <c r="AA191">
        <v>25</v>
      </c>
      <c r="AB191">
        <v>48</v>
      </c>
      <c r="AC191">
        <v>1730.3</v>
      </c>
    </row>
    <row r="192" spans="1:29" x14ac:dyDescent="0.25">
      <c r="A192" t="s">
        <v>240</v>
      </c>
      <c r="B192">
        <v>2019</v>
      </c>
      <c r="C192" t="s">
        <v>37</v>
      </c>
      <c r="D192" t="s">
        <v>38</v>
      </c>
      <c r="E192">
        <v>4</v>
      </c>
      <c r="F192" t="s">
        <v>40</v>
      </c>
      <c r="G192">
        <v>0.56666669999999997</v>
      </c>
      <c r="H192" t="s">
        <v>45</v>
      </c>
      <c r="I192">
        <v>803</v>
      </c>
      <c r="J192">
        <v>1573</v>
      </c>
      <c r="K192">
        <v>0.2</v>
      </c>
      <c r="L192">
        <v>0.6</v>
      </c>
      <c r="M192">
        <v>0.8</v>
      </c>
      <c r="N192">
        <v>1.05</v>
      </c>
      <c r="O192">
        <v>1.1000000000000001</v>
      </c>
      <c r="P192">
        <v>1.1499999999999999</v>
      </c>
      <c r="Q192" t="s">
        <v>46</v>
      </c>
      <c r="R192">
        <v>4</v>
      </c>
      <c r="S192">
        <v>6</v>
      </c>
      <c r="T192" t="s">
        <v>47</v>
      </c>
      <c r="U192" t="s">
        <v>48</v>
      </c>
      <c r="V192" t="s">
        <v>35</v>
      </c>
      <c r="W192" t="s">
        <v>42</v>
      </c>
      <c r="X192">
        <v>2019</v>
      </c>
      <c r="Y192" t="s">
        <v>37</v>
      </c>
      <c r="Z192" t="s">
        <v>38</v>
      </c>
      <c r="AA192">
        <v>5</v>
      </c>
      <c r="AB192">
        <v>1382400</v>
      </c>
      <c r="AC192">
        <v>235.95</v>
      </c>
    </row>
    <row r="193" spans="1:29" x14ac:dyDescent="0.25">
      <c r="A193" t="s">
        <v>240</v>
      </c>
      <c r="B193">
        <v>2019</v>
      </c>
      <c r="C193" t="s">
        <v>37</v>
      </c>
      <c r="D193" t="s">
        <v>38</v>
      </c>
      <c r="E193">
        <v>5</v>
      </c>
      <c r="F193" t="s">
        <v>44</v>
      </c>
      <c r="G193">
        <v>0</v>
      </c>
      <c r="H193" t="s">
        <v>45</v>
      </c>
      <c r="I193">
        <v>803</v>
      </c>
      <c r="J193">
        <v>1573</v>
      </c>
      <c r="K193">
        <v>0.2</v>
      </c>
      <c r="L193">
        <v>0.6</v>
      </c>
      <c r="M193">
        <v>0.8</v>
      </c>
      <c r="N193">
        <v>1.05</v>
      </c>
      <c r="O193">
        <v>1.1000000000000001</v>
      </c>
      <c r="P193">
        <v>1.1499999999999999</v>
      </c>
      <c r="Q193" t="s">
        <v>46</v>
      </c>
      <c r="R193">
        <v>4</v>
      </c>
      <c r="S193">
        <v>6</v>
      </c>
      <c r="T193" t="s">
        <v>47</v>
      </c>
      <c r="U193" t="s">
        <v>48</v>
      </c>
      <c r="V193" t="s">
        <v>35</v>
      </c>
      <c r="W193" t="s">
        <v>42</v>
      </c>
      <c r="X193">
        <v>2019</v>
      </c>
      <c r="Y193" t="s">
        <v>37</v>
      </c>
      <c r="Z193" t="s">
        <v>38</v>
      </c>
      <c r="AA193">
        <v>5</v>
      </c>
      <c r="AB193">
        <v>86400</v>
      </c>
      <c r="AC193">
        <v>1573</v>
      </c>
    </row>
    <row r="194" spans="1:29" x14ac:dyDescent="0.25">
      <c r="A194" t="s">
        <v>240</v>
      </c>
      <c r="B194">
        <v>2019</v>
      </c>
      <c r="C194" t="s">
        <v>37</v>
      </c>
      <c r="D194" t="s">
        <v>38</v>
      </c>
      <c r="E194">
        <v>9</v>
      </c>
      <c r="F194" t="s">
        <v>40</v>
      </c>
      <c r="G194">
        <v>0.45</v>
      </c>
      <c r="H194" t="s">
        <v>45</v>
      </c>
      <c r="I194">
        <v>803</v>
      </c>
      <c r="J194">
        <v>1573</v>
      </c>
      <c r="K194">
        <v>0.2</v>
      </c>
      <c r="L194">
        <v>0.6</v>
      </c>
      <c r="M194">
        <v>0.8</v>
      </c>
      <c r="N194">
        <v>1.05</v>
      </c>
      <c r="O194">
        <v>1.1000000000000001</v>
      </c>
      <c r="P194">
        <v>1.1499999999999999</v>
      </c>
      <c r="Q194" t="s">
        <v>46</v>
      </c>
      <c r="R194">
        <v>4</v>
      </c>
      <c r="S194">
        <v>6</v>
      </c>
      <c r="T194" t="s">
        <v>47</v>
      </c>
      <c r="U194" t="s">
        <v>48</v>
      </c>
      <c r="V194" t="s">
        <v>35</v>
      </c>
      <c r="W194" t="s">
        <v>42</v>
      </c>
      <c r="X194">
        <v>2019</v>
      </c>
      <c r="Y194" t="s">
        <v>37</v>
      </c>
      <c r="Z194" t="s">
        <v>38</v>
      </c>
      <c r="AA194">
        <v>10</v>
      </c>
      <c r="AB194">
        <v>345600</v>
      </c>
      <c r="AC194">
        <v>235.95</v>
      </c>
    </row>
    <row r="195" spans="1:29" x14ac:dyDescent="0.25">
      <c r="A195" t="s">
        <v>588</v>
      </c>
      <c r="B195">
        <v>2019</v>
      </c>
      <c r="C195" t="s">
        <v>37</v>
      </c>
      <c r="D195" t="s">
        <v>38</v>
      </c>
      <c r="E195">
        <v>24</v>
      </c>
      <c r="F195" t="s">
        <v>40</v>
      </c>
      <c r="G195">
        <v>1.7166669999999999</v>
      </c>
      <c r="H195" t="s">
        <v>45</v>
      </c>
      <c r="I195">
        <v>803</v>
      </c>
      <c r="J195">
        <v>1573</v>
      </c>
      <c r="K195">
        <v>0.2</v>
      </c>
      <c r="L195">
        <v>0.6</v>
      </c>
      <c r="M195">
        <v>0.8</v>
      </c>
      <c r="N195">
        <v>1.05</v>
      </c>
      <c r="O195">
        <v>1.1000000000000001</v>
      </c>
      <c r="P195">
        <v>1.1499999999999999</v>
      </c>
      <c r="Q195" t="s">
        <v>46</v>
      </c>
      <c r="R195">
        <v>4</v>
      </c>
      <c r="S195">
        <v>6</v>
      </c>
      <c r="T195" t="s">
        <v>47</v>
      </c>
      <c r="U195" t="s">
        <v>48</v>
      </c>
      <c r="V195" t="s">
        <v>35</v>
      </c>
      <c r="W195" t="s">
        <v>59</v>
      </c>
      <c r="X195">
        <v>2019</v>
      </c>
      <c r="Y195" t="s">
        <v>37</v>
      </c>
      <c r="Z195" t="s">
        <v>38</v>
      </c>
      <c r="AA195">
        <v>26</v>
      </c>
      <c r="AB195">
        <v>50</v>
      </c>
      <c r="AC195">
        <v>1207.2394983127199</v>
      </c>
    </row>
    <row r="196" spans="1:29" x14ac:dyDescent="0.25">
      <c r="A196" t="s">
        <v>568</v>
      </c>
      <c r="B196">
        <v>2019</v>
      </c>
      <c r="C196" t="s">
        <v>37</v>
      </c>
      <c r="D196" t="s">
        <v>38</v>
      </c>
      <c r="E196">
        <v>23</v>
      </c>
      <c r="F196" t="s">
        <v>40</v>
      </c>
      <c r="G196">
        <v>0.9</v>
      </c>
      <c r="H196" t="s">
        <v>45</v>
      </c>
      <c r="I196">
        <v>803</v>
      </c>
      <c r="J196">
        <v>1573</v>
      </c>
      <c r="K196">
        <v>0.2</v>
      </c>
      <c r="L196">
        <v>0.6</v>
      </c>
      <c r="M196">
        <v>0.8</v>
      </c>
      <c r="N196">
        <v>1.05</v>
      </c>
      <c r="O196">
        <v>1.1000000000000001</v>
      </c>
      <c r="P196">
        <v>1.1499999999999999</v>
      </c>
      <c r="Q196" t="s">
        <v>46</v>
      </c>
      <c r="R196">
        <v>4</v>
      </c>
      <c r="S196">
        <v>6</v>
      </c>
      <c r="T196" t="s">
        <v>47</v>
      </c>
      <c r="U196" t="s">
        <v>48</v>
      </c>
      <c r="V196" t="s">
        <v>35</v>
      </c>
      <c r="W196" t="s">
        <v>55</v>
      </c>
      <c r="X196">
        <v>2019</v>
      </c>
      <c r="Y196" t="s">
        <v>37</v>
      </c>
      <c r="Z196" t="s">
        <v>38</v>
      </c>
      <c r="AA196">
        <v>24</v>
      </c>
      <c r="AB196">
        <v>39</v>
      </c>
      <c r="AC196">
        <v>157.30000000000001</v>
      </c>
    </row>
    <row r="197" spans="1:29" x14ac:dyDescent="0.25">
      <c r="A197" t="s">
        <v>161</v>
      </c>
      <c r="B197">
        <v>2019</v>
      </c>
      <c r="C197" t="s">
        <v>37</v>
      </c>
      <c r="D197" t="s">
        <v>38</v>
      </c>
      <c r="E197">
        <v>2</v>
      </c>
      <c r="F197" t="s">
        <v>44</v>
      </c>
      <c r="G197">
        <v>0</v>
      </c>
      <c r="H197" t="s">
        <v>45</v>
      </c>
      <c r="I197">
        <v>803</v>
      </c>
      <c r="J197">
        <v>1573</v>
      </c>
      <c r="K197">
        <v>0.2</v>
      </c>
      <c r="L197">
        <v>0.6</v>
      </c>
      <c r="M197">
        <v>0.8</v>
      </c>
      <c r="N197">
        <v>1.05</v>
      </c>
      <c r="O197">
        <v>1.1000000000000001</v>
      </c>
      <c r="P197">
        <v>1.1499999999999999</v>
      </c>
      <c r="Q197" t="s">
        <v>46</v>
      </c>
      <c r="R197">
        <v>4</v>
      </c>
      <c r="S197">
        <v>6</v>
      </c>
      <c r="T197" t="s">
        <v>47</v>
      </c>
      <c r="U197" t="s">
        <v>48</v>
      </c>
      <c r="V197" t="s">
        <v>35</v>
      </c>
      <c r="W197" t="s">
        <v>59</v>
      </c>
      <c r="X197">
        <v>2019</v>
      </c>
      <c r="Y197" t="s">
        <v>37</v>
      </c>
      <c r="Z197" t="s">
        <v>38</v>
      </c>
      <c r="AA197">
        <v>2</v>
      </c>
      <c r="AB197">
        <v>345600</v>
      </c>
      <c r="AC197">
        <v>1573</v>
      </c>
    </row>
    <row r="198" spans="1:29" x14ac:dyDescent="0.25">
      <c r="A198" t="s">
        <v>161</v>
      </c>
      <c r="B198">
        <v>2019</v>
      </c>
      <c r="C198" t="s">
        <v>37</v>
      </c>
      <c r="D198" t="s">
        <v>38</v>
      </c>
      <c r="E198">
        <v>10</v>
      </c>
      <c r="F198" t="s">
        <v>44</v>
      </c>
      <c r="G198">
        <v>0</v>
      </c>
      <c r="H198" t="s">
        <v>45</v>
      </c>
      <c r="I198">
        <v>803</v>
      </c>
      <c r="J198">
        <v>1573</v>
      </c>
      <c r="K198">
        <v>0.2</v>
      </c>
      <c r="L198">
        <v>0.6</v>
      </c>
      <c r="M198">
        <v>0.8</v>
      </c>
      <c r="N198">
        <v>1.05</v>
      </c>
      <c r="O198">
        <v>1.1000000000000001</v>
      </c>
      <c r="P198">
        <v>1.1499999999999999</v>
      </c>
      <c r="Q198" t="s">
        <v>46</v>
      </c>
      <c r="R198">
        <v>4</v>
      </c>
      <c r="S198">
        <v>6</v>
      </c>
      <c r="T198" t="s">
        <v>47</v>
      </c>
      <c r="U198" t="s">
        <v>48</v>
      </c>
      <c r="V198" t="s">
        <v>35</v>
      </c>
      <c r="W198" t="s">
        <v>59</v>
      </c>
      <c r="X198">
        <v>2019</v>
      </c>
      <c r="Y198" t="s">
        <v>37</v>
      </c>
      <c r="Z198" t="s">
        <v>38</v>
      </c>
      <c r="AA198">
        <v>10</v>
      </c>
      <c r="AB198">
        <v>691200</v>
      </c>
      <c r="AC198">
        <v>1573</v>
      </c>
    </row>
    <row r="199" spans="1:29" x14ac:dyDescent="0.25">
      <c r="A199" t="s">
        <v>161</v>
      </c>
      <c r="B199">
        <v>2019</v>
      </c>
      <c r="C199" t="s">
        <v>37</v>
      </c>
      <c r="D199" t="s">
        <v>38</v>
      </c>
      <c r="E199">
        <v>11</v>
      </c>
      <c r="F199" t="s">
        <v>44</v>
      </c>
      <c r="G199">
        <v>0</v>
      </c>
      <c r="H199" t="s">
        <v>45</v>
      </c>
      <c r="I199">
        <v>803</v>
      </c>
      <c r="J199">
        <v>1573</v>
      </c>
      <c r="K199">
        <v>0.2</v>
      </c>
      <c r="L199">
        <v>0.6</v>
      </c>
      <c r="M199">
        <v>0.8</v>
      </c>
      <c r="N199">
        <v>1.05</v>
      </c>
      <c r="O199">
        <v>1.1000000000000001</v>
      </c>
      <c r="P199">
        <v>1.1499999999999999</v>
      </c>
      <c r="Q199" t="s">
        <v>46</v>
      </c>
      <c r="R199">
        <v>4</v>
      </c>
      <c r="S199">
        <v>6</v>
      </c>
      <c r="T199" t="s">
        <v>47</v>
      </c>
      <c r="U199" t="s">
        <v>48</v>
      </c>
      <c r="V199" t="s">
        <v>35</v>
      </c>
      <c r="W199" t="s">
        <v>59</v>
      </c>
      <c r="X199">
        <v>2019</v>
      </c>
      <c r="Y199" t="s">
        <v>37</v>
      </c>
      <c r="Z199" t="s">
        <v>38</v>
      </c>
      <c r="AA199">
        <v>11</v>
      </c>
      <c r="AB199">
        <v>86400</v>
      </c>
      <c r="AC199">
        <v>1573</v>
      </c>
    </row>
    <row r="200" spans="1:29" x14ac:dyDescent="0.25">
      <c r="A200" t="s">
        <v>161</v>
      </c>
      <c r="B200">
        <v>2019</v>
      </c>
      <c r="C200" t="s">
        <v>37</v>
      </c>
      <c r="D200" t="s">
        <v>38</v>
      </c>
      <c r="E200">
        <v>18</v>
      </c>
      <c r="F200" t="s">
        <v>44</v>
      </c>
      <c r="G200">
        <v>0</v>
      </c>
      <c r="H200" t="s">
        <v>45</v>
      </c>
      <c r="I200">
        <v>803</v>
      </c>
      <c r="J200">
        <v>1573</v>
      </c>
      <c r="K200">
        <v>0.2</v>
      </c>
      <c r="L200">
        <v>0.6</v>
      </c>
      <c r="M200">
        <v>0.8</v>
      </c>
      <c r="N200">
        <v>1.05</v>
      </c>
      <c r="O200">
        <v>1.1000000000000001</v>
      </c>
      <c r="P200">
        <v>1.1499999999999999</v>
      </c>
      <c r="Q200" t="s">
        <v>46</v>
      </c>
      <c r="R200">
        <v>4</v>
      </c>
      <c r="S200">
        <v>6</v>
      </c>
      <c r="T200" t="s">
        <v>47</v>
      </c>
      <c r="U200" t="s">
        <v>48</v>
      </c>
      <c r="V200" t="s">
        <v>35</v>
      </c>
      <c r="W200" t="s">
        <v>59</v>
      </c>
      <c r="X200">
        <v>2019</v>
      </c>
      <c r="Y200" t="s">
        <v>37</v>
      </c>
      <c r="Z200" t="s">
        <v>38</v>
      </c>
      <c r="AA200">
        <v>18</v>
      </c>
      <c r="AB200">
        <v>604800</v>
      </c>
      <c r="AC200">
        <v>1573</v>
      </c>
    </row>
    <row r="201" spans="1:29" x14ac:dyDescent="0.25">
      <c r="A201" t="s">
        <v>161</v>
      </c>
      <c r="B201">
        <v>2019</v>
      </c>
      <c r="C201" t="s">
        <v>37</v>
      </c>
      <c r="D201" t="s">
        <v>38</v>
      </c>
      <c r="E201">
        <v>23</v>
      </c>
      <c r="F201" t="s">
        <v>44</v>
      </c>
      <c r="G201">
        <v>0</v>
      </c>
      <c r="H201" t="s">
        <v>45</v>
      </c>
      <c r="I201">
        <v>803</v>
      </c>
      <c r="J201">
        <v>1573</v>
      </c>
      <c r="K201">
        <v>0.2</v>
      </c>
      <c r="L201">
        <v>0.6</v>
      </c>
      <c r="M201">
        <v>0.8</v>
      </c>
      <c r="N201">
        <v>1.05</v>
      </c>
      <c r="O201">
        <v>1.1000000000000001</v>
      </c>
      <c r="P201">
        <v>1.1499999999999999</v>
      </c>
      <c r="Q201" t="s">
        <v>46</v>
      </c>
      <c r="R201">
        <v>4</v>
      </c>
      <c r="S201">
        <v>6</v>
      </c>
      <c r="T201" t="s">
        <v>47</v>
      </c>
      <c r="U201" t="s">
        <v>48</v>
      </c>
      <c r="V201" t="s">
        <v>35</v>
      </c>
      <c r="W201" t="s">
        <v>59</v>
      </c>
      <c r="X201">
        <v>2019</v>
      </c>
      <c r="Y201" t="s">
        <v>37</v>
      </c>
      <c r="Z201" t="s">
        <v>38</v>
      </c>
      <c r="AA201">
        <v>23</v>
      </c>
      <c r="AB201">
        <v>432000</v>
      </c>
      <c r="AC201">
        <v>1573</v>
      </c>
    </row>
    <row r="202" spans="1:29" x14ac:dyDescent="0.25">
      <c r="A202" t="s">
        <v>161</v>
      </c>
      <c r="B202">
        <v>2019</v>
      </c>
      <c r="C202" t="s">
        <v>37</v>
      </c>
      <c r="D202" t="s">
        <v>38</v>
      </c>
      <c r="E202">
        <v>26</v>
      </c>
      <c r="F202" t="s">
        <v>44</v>
      </c>
      <c r="G202">
        <v>0</v>
      </c>
      <c r="H202" t="s">
        <v>45</v>
      </c>
      <c r="I202">
        <v>803</v>
      </c>
      <c r="J202">
        <v>1573</v>
      </c>
      <c r="K202">
        <v>0.2</v>
      </c>
      <c r="L202">
        <v>0.6</v>
      </c>
      <c r="M202">
        <v>0.8</v>
      </c>
      <c r="N202">
        <v>1.05</v>
      </c>
      <c r="O202">
        <v>1.1000000000000001</v>
      </c>
      <c r="P202">
        <v>1.1499999999999999</v>
      </c>
      <c r="Q202" t="s">
        <v>46</v>
      </c>
      <c r="R202">
        <v>4</v>
      </c>
      <c r="S202">
        <v>6</v>
      </c>
      <c r="T202" t="s">
        <v>47</v>
      </c>
      <c r="U202" t="s">
        <v>48</v>
      </c>
      <c r="V202" t="s">
        <v>35</v>
      </c>
      <c r="W202" t="s">
        <v>59</v>
      </c>
      <c r="X202">
        <v>2019</v>
      </c>
      <c r="Y202" t="s">
        <v>37</v>
      </c>
      <c r="Z202" t="s">
        <v>38</v>
      </c>
      <c r="AA202">
        <v>26</v>
      </c>
      <c r="AB202">
        <v>259200</v>
      </c>
      <c r="AC202">
        <v>1573</v>
      </c>
    </row>
    <row r="203" spans="1:29" x14ac:dyDescent="0.25">
      <c r="A203" t="s">
        <v>397</v>
      </c>
      <c r="B203">
        <v>2019</v>
      </c>
      <c r="C203" t="s">
        <v>37</v>
      </c>
      <c r="D203" t="s">
        <v>38</v>
      </c>
      <c r="E203">
        <v>10</v>
      </c>
      <c r="F203" t="s">
        <v>40</v>
      </c>
      <c r="G203">
        <v>1.1499999999999999</v>
      </c>
      <c r="H203" t="s">
        <v>45</v>
      </c>
      <c r="I203">
        <v>803</v>
      </c>
      <c r="J203">
        <v>1573</v>
      </c>
      <c r="K203">
        <v>0.2</v>
      </c>
      <c r="L203">
        <v>0.6</v>
      </c>
      <c r="M203">
        <v>0.8</v>
      </c>
      <c r="N203">
        <v>1.05</v>
      </c>
      <c r="O203">
        <v>1.1000000000000001</v>
      </c>
      <c r="P203">
        <v>1.1499999999999999</v>
      </c>
      <c r="Q203" t="s">
        <v>46</v>
      </c>
      <c r="R203">
        <v>4</v>
      </c>
      <c r="S203">
        <v>6</v>
      </c>
      <c r="T203" t="s">
        <v>47</v>
      </c>
      <c r="U203" t="s">
        <v>48</v>
      </c>
      <c r="V203" t="s">
        <v>35</v>
      </c>
      <c r="W203" t="s">
        <v>50</v>
      </c>
      <c r="X203">
        <v>2019</v>
      </c>
      <c r="Y203" t="s">
        <v>37</v>
      </c>
      <c r="Z203" t="s">
        <v>38</v>
      </c>
      <c r="AA203">
        <v>11</v>
      </c>
      <c r="AB203">
        <v>21</v>
      </c>
      <c r="AC203">
        <v>78.650000000000105</v>
      </c>
    </row>
    <row r="204" spans="1:29" x14ac:dyDescent="0.25">
      <c r="A204" t="s">
        <v>546</v>
      </c>
      <c r="B204">
        <v>2019</v>
      </c>
      <c r="C204" t="s">
        <v>37</v>
      </c>
      <c r="D204" t="s">
        <v>38</v>
      </c>
      <c r="E204">
        <v>22</v>
      </c>
      <c r="F204" t="s">
        <v>40</v>
      </c>
      <c r="G204">
        <v>7.65</v>
      </c>
      <c r="H204" t="s">
        <v>45</v>
      </c>
      <c r="I204">
        <v>803</v>
      </c>
      <c r="J204">
        <v>1573</v>
      </c>
      <c r="K204">
        <v>0.2</v>
      </c>
      <c r="L204">
        <v>0.6</v>
      </c>
      <c r="M204">
        <v>0.8</v>
      </c>
      <c r="N204">
        <v>1.05</v>
      </c>
      <c r="O204">
        <v>1.1000000000000001</v>
      </c>
      <c r="P204">
        <v>1.1499999999999999</v>
      </c>
      <c r="Q204" t="s">
        <v>46</v>
      </c>
      <c r="R204">
        <v>4</v>
      </c>
      <c r="S204">
        <v>6</v>
      </c>
      <c r="T204" t="s">
        <v>85</v>
      </c>
      <c r="U204" t="s">
        <v>48</v>
      </c>
      <c r="V204" t="s">
        <v>35</v>
      </c>
      <c r="W204" t="s">
        <v>80</v>
      </c>
      <c r="X204">
        <v>2019</v>
      </c>
      <c r="Y204" t="s">
        <v>37</v>
      </c>
      <c r="Z204" t="s">
        <v>38</v>
      </c>
      <c r="AA204">
        <v>25</v>
      </c>
      <c r="AB204">
        <v>42</v>
      </c>
      <c r="AC204">
        <v>1730.3</v>
      </c>
    </row>
    <row r="205" spans="1:29" x14ac:dyDescent="0.25">
      <c r="A205" t="s">
        <v>92</v>
      </c>
      <c r="B205">
        <v>2019</v>
      </c>
      <c r="C205" t="s">
        <v>30</v>
      </c>
      <c r="D205" t="s">
        <v>31</v>
      </c>
      <c r="E205">
        <v>29</v>
      </c>
      <c r="F205" t="s">
        <v>40</v>
      </c>
      <c r="G205">
        <v>0.5</v>
      </c>
      <c r="H205" t="s">
        <v>45</v>
      </c>
      <c r="I205">
        <v>803</v>
      </c>
      <c r="J205">
        <v>1573</v>
      </c>
      <c r="K205">
        <v>0.2</v>
      </c>
      <c r="L205">
        <v>0.6</v>
      </c>
      <c r="M205">
        <v>0.8</v>
      </c>
      <c r="N205">
        <v>1.05</v>
      </c>
      <c r="O205">
        <v>1.1000000000000001</v>
      </c>
      <c r="P205">
        <v>1.1499999999999999</v>
      </c>
      <c r="Q205" t="s">
        <v>46</v>
      </c>
      <c r="R205">
        <v>4</v>
      </c>
      <c r="S205">
        <v>6</v>
      </c>
      <c r="T205" t="s">
        <v>47</v>
      </c>
      <c r="U205" t="s">
        <v>48</v>
      </c>
      <c r="V205" t="s">
        <v>35</v>
      </c>
      <c r="W205" t="s">
        <v>50</v>
      </c>
      <c r="X205">
        <v>2019</v>
      </c>
      <c r="Y205" t="s">
        <v>37</v>
      </c>
      <c r="Z205" t="s">
        <v>38</v>
      </c>
      <c r="AA205">
        <v>4</v>
      </c>
      <c r="AB205">
        <v>1</v>
      </c>
      <c r="AC205">
        <v>-1258.4000000000001</v>
      </c>
    </row>
    <row r="206" spans="1:29" x14ac:dyDescent="0.25">
      <c r="A206" t="s">
        <v>92</v>
      </c>
      <c r="B206">
        <v>2019</v>
      </c>
      <c r="C206" t="s">
        <v>37</v>
      </c>
      <c r="D206" t="s">
        <v>38</v>
      </c>
      <c r="E206">
        <v>12</v>
      </c>
      <c r="F206" t="s">
        <v>40</v>
      </c>
      <c r="G206">
        <v>1.5</v>
      </c>
      <c r="H206" t="s">
        <v>45</v>
      </c>
      <c r="I206">
        <v>803</v>
      </c>
      <c r="J206">
        <v>1573</v>
      </c>
      <c r="K206">
        <v>0.2</v>
      </c>
      <c r="L206">
        <v>0.6</v>
      </c>
      <c r="M206">
        <v>0.8</v>
      </c>
      <c r="N206">
        <v>1.05</v>
      </c>
      <c r="O206">
        <v>1.1000000000000001</v>
      </c>
      <c r="P206">
        <v>1.1499999999999999</v>
      </c>
      <c r="Q206" t="s">
        <v>46</v>
      </c>
      <c r="R206">
        <v>4</v>
      </c>
      <c r="S206">
        <v>6</v>
      </c>
      <c r="T206" t="s">
        <v>47</v>
      </c>
      <c r="U206" t="s">
        <v>48</v>
      </c>
      <c r="V206" t="s">
        <v>35</v>
      </c>
      <c r="W206" t="s">
        <v>50</v>
      </c>
      <c r="X206">
        <v>2019</v>
      </c>
      <c r="Y206" t="s">
        <v>37</v>
      </c>
      <c r="Z206" t="s">
        <v>38</v>
      </c>
      <c r="AA206">
        <v>15</v>
      </c>
      <c r="AB206">
        <v>14</v>
      </c>
      <c r="AC206">
        <v>602.98333333333301</v>
      </c>
    </row>
    <row r="207" spans="1:29" x14ac:dyDescent="0.25">
      <c r="A207" t="s">
        <v>119</v>
      </c>
      <c r="B207">
        <v>2019</v>
      </c>
      <c r="C207" t="s">
        <v>37</v>
      </c>
      <c r="D207" t="s">
        <v>38</v>
      </c>
      <c r="E207">
        <v>1</v>
      </c>
      <c r="F207" t="s">
        <v>40</v>
      </c>
      <c r="G207">
        <v>1.433333</v>
      </c>
      <c r="H207" t="s">
        <v>45</v>
      </c>
      <c r="I207">
        <v>803</v>
      </c>
      <c r="J207">
        <v>1573</v>
      </c>
      <c r="K207">
        <v>0.2</v>
      </c>
      <c r="L207">
        <v>0.6</v>
      </c>
      <c r="M207">
        <v>0.8</v>
      </c>
      <c r="N207">
        <v>1.05</v>
      </c>
      <c r="O207">
        <v>1.1000000000000001</v>
      </c>
      <c r="P207">
        <v>1.1499999999999999</v>
      </c>
      <c r="Q207" t="s">
        <v>46</v>
      </c>
      <c r="R207">
        <v>4</v>
      </c>
      <c r="S207">
        <v>6</v>
      </c>
      <c r="T207" t="s">
        <v>47</v>
      </c>
      <c r="U207" t="s">
        <v>48</v>
      </c>
      <c r="V207" t="s">
        <v>35</v>
      </c>
      <c r="W207" t="s">
        <v>55</v>
      </c>
      <c r="X207">
        <v>2019</v>
      </c>
      <c r="Y207" t="s">
        <v>37</v>
      </c>
      <c r="Z207" t="s">
        <v>38</v>
      </c>
      <c r="AA207">
        <v>12</v>
      </c>
      <c r="AB207">
        <v>12</v>
      </c>
      <c r="AC207">
        <v>554.20788431578706</v>
      </c>
    </row>
    <row r="208" spans="1:29" x14ac:dyDescent="0.25">
      <c r="A208" t="s">
        <v>119</v>
      </c>
      <c r="B208">
        <v>2019</v>
      </c>
      <c r="C208" t="s">
        <v>37</v>
      </c>
      <c r="D208" t="s">
        <v>38</v>
      </c>
      <c r="E208">
        <v>8</v>
      </c>
      <c r="F208" t="s">
        <v>44</v>
      </c>
      <c r="G208">
        <v>0</v>
      </c>
      <c r="H208" t="s">
        <v>45</v>
      </c>
      <c r="I208">
        <v>803</v>
      </c>
      <c r="J208">
        <v>1573</v>
      </c>
      <c r="K208">
        <v>0.2</v>
      </c>
      <c r="L208">
        <v>0.6</v>
      </c>
      <c r="M208">
        <v>0.8</v>
      </c>
      <c r="N208">
        <v>1.05</v>
      </c>
      <c r="O208">
        <v>1.1000000000000001</v>
      </c>
      <c r="P208">
        <v>1.1499999999999999</v>
      </c>
      <c r="Q208" t="s">
        <v>46</v>
      </c>
      <c r="R208">
        <v>4</v>
      </c>
      <c r="S208">
        <v>6</v>
      </c>
      <c r="T208" t="s">
        <v>47</v>
      </c>
      <c r="U208" t="s">
        <v>48</v>
      </c>
      <c r="V208" t="s">
        <v>35</v>
      </c>
      <c r="W208" t="s">
        <v>55</v>
      </c>
      <c r="X208">
        <v>2019</v>
      </c>
      <c r="Y208" t="s">
        <v>37</v>
      </c>
      <c r="Z208" t="s">
        <v>38</v>
      </c>
      <c r="AA208">
        <v>8</v>
      </c>
      <c r="AB208">
        <v>7</v>
      </c>
      <c r="AC208">
        <v>1573</v>
      </c>
    </row>
    <row r="209" spans="1:29" x14ac:dyDescent="0.25">
      <c r="A209" t="s">
        <v>119</v>
      </c>
      <c r="B209">
        <v>2019</v>
      </c>
      <c r="C209" t="s">
        <v>37</v>
      </c>
      <c r="D209" t="s">
        <v>38</v>
      </c>
      <c r="E209">
        <v>24</v>
      </c>
      <c r="F209" t="s">
        <v>44</v>
      </c>
      <c r="G209">
        <v>0</v>
      </c>
      <c r="H209" t="s">
        <v>45</v>
      </c>
      <c r="I209">
        <v>803</v>
      </c>
      <c r="J209">
        <v>1573</v>
      </c>
      <c r="K209">
        <v>0.2</v>
      </c>
      <c r="L209">
        <v>0.6</v>
      </c>
      <c r="M209">
        <v>0.8</v>
      </c>
      <c r="N209">
        <v>1.05</v>
      </c>
      <c r="O209">
        <v>1.1000000000000001</v>
      </c>
      <c r="P209">
        <v>1.1499999999999999</v>
      </c>
      <c r="Q209" t="s">
        <v>46</v>
      </c>
      <c r="R209">
        <v>4</v>
      </c>
      <c r="S209">
        <v>6</v>
      </c>
      <c r="T209" t="s">
        <v>47</v>
      </c>
      <c r="U209" t="s">
        <v>48</v>
      </c>
      <c r="V209" t="s">
        <v>35</v>
      </c>
      <c r="W209" t="s">
        <v>55</v>
      </c>
      <c r="X209">
        <v>2019</v>
      </c>
      <c r="Y209" t="s">
        <v>37</v>
      </c>
      <c r="Z209" t="s">
        <v>38</v>
      </c>
      <c r="AA209">
        <v>24</v>
      </c>
      <c r="AB209">
        <v>16</v>
      </c>
      <c r="AC209">
        <v>1573</v>
      </c>
    </row>
    <row r="210" spans="1:29" x14ac:dyDescent="0.25">
      <c r="A210" t="s">
        <v>370</v>
      </c>
      <c r="B210">
        <v>2019</v>
      </c>
      <c r="C210" t="s">
        <v>37</v>
      </c>
      <c r="D210" t="s">
        <v>38</v>
      </c>
      <c r="E210">
        <v>9</v>
      </c>
      <c r="F210" t="s">
        <v>40</v>
      </c>
      <c r="G210">
        <v>1.5333330000000001</v>
      </c>
      <c r="H210" t="s">
        <v>45</v>
      </c>
      <c r="I210">
        <v>803</v>
      </c>
      <c r="J210">
        <v>1573</v>
      </c>
      <c r="K210">
        <v>0.2</v>
      </c>
      <c r="L210">
        <v>0.6</v>
      </c>
      <c r="M210">
        <v>0.8</v>
      </c>
      <c r="N210">
        <v>1.05</v>
      </c>
      <c r="O210">
        <v>1.1000000000000001</v>
      </c>
      <c r="P210">
        <v>1.1499999999999999</v>
      </c>
      <c r="Q210" t="s">
        <v>46</v>
      </c>
      <c r="R210">
        <v>4</v>
      </c>
      <c r="S210">
        <v>6</v>
      </c>
      <c r="T210" t="s">
        <v>47</v>
      </c>
      <c r="U210" t="s">
        <v>48</v>
      </c>
      <c r="V210" t="s">
        <v>35</v>
      </c>
      <c r="W210" t="s">
        <v>50</v>
      </c>
      <c r="X210">
        <v>2019</v>
      </c>
      <c r="Y210" t="s">
        <v>37</v>
      </c>
      <c r="Z210" t="s">
        <v>38</v>
      </c>
      <c r="AA210">
        <v>9</v>
      </c>
      <c r="AB210">
        <v>1036800</v>
      </c>
      <c r="AC210">
        <v>1176.33021176744</v>
      </c>
    </row>
    <row r="211" spans="1:29" x14ac:dyDescent="0.25">
      <c r="A211" t="s">
        <v>370</v>
      </c>
      <c r="B211">
        <v>2019</v>
      </c>
      <c r="C211" t="s">
        <v>37</v>
      </c>
      <c r="D211" t="s">
        <v>38</v>
      </c>
      <c r="E211">
        <v>9</v>
      </c>
      <c r="F211" t="s">
        <v>40</v>
      </c>
      <c r="G211">
        <v>1.7</v>
      </c>
      <c r="H211" t="s">
        <v>45</v>
      </c>
      <c r="I211">
        <v>803</v>
      </c>
      <c r="J211">
        <v>1573</v>
      </c>
      <c r="K211">
        <v>0.2</v>
      </c>
      <c r="L211">
        <v>0.6</v>
      </c>
      <c r="M211">
        <v>0.8</v>
      </c>
      <c r="N211">
        <v>1.05</v>
      </c>
      <c r="O211">
        <v>1.1000000000000001</v>
      </c>
      <c r="P211">
        <v>1.1499999999999999</v>
      </c>
      <c r="Q211" t="s">
        <v>46</v>
      </c>
      <c r="R211">
        <v>4</v>
      </c>
      <c r="S211">
        <v>6</v>
      </c>
      <c r="T211" t="s">
        <v>47</v>
      </c>
      <c r="U211" t="s">
        <v>48</v>
      </c>
      <c r="V211" t="s">
        <v>35</v>
      </c>
      <c r="W211" t="s">
        <v>50</v>
      </c>
      <c r="X211">
        <v>2019</v>
      </c>
      <c r="Y211" t="s">
        <v>37</v>
      </c>
      <c r="Z211" t="s">
        <v>38</v>
      </c>
      <c r="AA211">
        <v>11</v>
      </c>
      <c r="AB211">
        <v>0</v>
      </c>
      <c r="AC211">
        <v>1276.9058823529399</v>
      </c>
    </row>
    <row r="212" spans="1:29" x14ac:dyDescent="0.25">
      <c r="A212" t="s">
        <v>523</v>
      </c>
      <c r="B212">
        <v>2019</v>
      </c>
      <c r="C212" t="s">
        <v>37</v>
      </c>
      <c r="D212" t="s">
        <v>38</v>
      </c>
      <c r="E212">
        <v>17</v>
      </c>
      <c r="F212" t="s">
        <v>40</v>
      </c>
      <c r="G212">
        <v>14.966670000000001</v>
      </c>
      <c r="H212" t="s">
        <v>45</v>
      </c>
      <c r="I212">
        <v>803</v>
      </c>
      <c r="J212">
        <v>1573</v>
      </c>
      <c r="K212">
        <v>0.2</v>
      </c>
      <c r="L212">
        <v>0.6</v>
      </c>
      <c r="M212">
        <v>0.8</v>
      </c>
      <c r="N212">
        <v>1.05</v>
      </c>
      <c r="O212">
        <v>1.1000000000000001</v>
      </c>
      <c r="P212">
        <v>1.1499999999999999</v>
      </c>
      <c r="Q212" t="s">
        <v>46</v>
      </c>
      <c r="R212">
        <v>4</v>
      </c>
      <c r="S212">
        <v>6</v>
      </c>
      <c r="T212" t="s">
        <v>47</v>
      </c>
      <c r="U212" t="s">
        <v>48</v>
      </c>
      <c r="V212" t="s">
        <v>35</v>
      </c>
      <c r="W212" t="s">
        <v>50</v>
      </c>
      <c r="X212">
        <v>2019</v>
      </c>
      <c r="Y212" t="s">
        <v>37</v>
      </c>
      <c r="Z212" t="s">
        <v>38</v>
      </c>
      <c r="AA212">
        <v>22</v>
      </c>
      <c r="AB212">
        <v>24</v>
      </c>
      <c r="AC212">
        <v>1651.65</v>
      </c>
    </row>
    <row r="213" spans="1:29" x14ac:dyDescent="0.25">
      <c r="A213" t="s">
        <v>523</v>
      </c>
      <c r="B213">
        <v>2019</v>
      </c>
      <c r="C213" t="s">
        <v>37</v>
      </c>
      <c r="D213" t="s">
        <v>38</v>
      </c>
      <c r="E213">
        <v>24</v>
      </c>
      <c r="F213" t="s">
        <v>40</v>
      </c>
      <c r="G213">
        <v>3.9333330000000002</v>
      </c>
      <c r="H213" t="s">
        <v>45</v>
      </c>
      <c r="I213">
        <v>803</v>
      </c>
      <c r="J213">
        <v>1573</v>
      </c>
      <c r="K213">
        <v>0.2</v>
      </c>
      <c r="L213">
        <v>0.6</v>
      </c>
      <c r="M213">
        <v>0.8</v>
      </c>
      <c r="N213">
        <v>1.05</v>
      </c>
      <c r="O213">
        <v>1.1000000000000001</v>
      </c>
      <c r="P213">
        <v>1.1499999999999999</v>
      </c>
      <c r="Q213" t="s">
        <v>46</v>
      </c>
      <c r="R213">
        <v>4</v>
      </c>
      <c r="S213">
        <v>6</v>
      </c>
      <c r="T213" t="s">
        <v>47</v>
      </c>
      <c r="U213" t="s">
        <v>48</v>
      </c>
      <c r="V213" t="s">
        <v>35</v>
      </c>
      <c r="W213" t="s">
        <v>50</v>
      </c>
      <c r="X213">
        <v>2019</v>
      </c>
      <c r="Y213" t="s">
        <v>37</v>
      </c>
      <c r="Z213" t="s">
        <v>38</v>
      </c>
      <c r="AA213">
        <v>26</v>
      </c>
      <c r="AB213">
        <v>7</v>
      </c>
      <c r="AC213">
        <v>1251.73471187159</v>
      </c>
    </row>
    <row r="214" spans="1:29" x14ac:dyDescent="0.25">
      <c r="A214" t="s">
        <v>480</v>
      </c>
      <c r="B214">
        <v>2019</v>
      </c>
      <c r="C214" t="s">
        <v>37</v>
      </c>
      <c r="D214" t="s">
        <v>38</v>
      </c>
      <c r="E214">
        <v>15</v>
      </c>
      <c r="F214" t="s">
        <v>40</v>
      </c>
      <c r="G214">
        <v>1.05</v>
      </c>
      <c r="H214" t="s">
        <v>45</v>
      </c>
      <c r="I214">
        <v>803</v>
      </c>
      <c r="J214">
        <v>1573</v>
      </c>
      <c r="K214">
        <v>0.2</v>
      </c>
      <c r="L214">
        <v>0.6</v>
      </c>
      <c r="M214">
        <v>0.8</v>
      </c>
      <c r="N214">
        <v>1.05</v>
      </c>
      <c r="O214">
        <v>1.1000000000000001</v>
      </c>
      <c r="P214">
        <v>1.1499999999999999</v>
      </c>
      <c r="Q214" t="s">
        <v>46</v>
      </c>
      <c r="R214">
        <v>4</v>
      </c>
      <c r="S214">
        <v>6</v>
      </c>
      <c r="T214" t="s">
        <v>47</v>
      </c>
      <c r="U214" t="s">
        <v>48</v>
      </c>
      <c r="V214" t="s">
        <v>35</v>
      </c>
      <c r="W214" t="s">
        <v>59</v>
      </c>
      <c r="X214">
        <v>2019</v>
      </c>
      <c r="Y214" t="s">
        <v>37</v>
      </c>
      <c r="Z214" t="s">
        <v>38</v>
      </c>
      <c r="AA214">
        <v>24</v>
      </c>
      <c r="AB214">
        <v>81</v>
      </c>
      <c r="AC214">
        <v>235.95</v>
      </c>
    </row>
    <row r="215" spans="1:29" x14ac:dyDescent="0.25">
      <c r="A215" t="s">
        <v>162</v>
      </c>
      <c r="B215">
        <v>2019</v>
      </c>
      <c r="C215" t="s">
        <v>37</v>
      </c>
      <c r="D215" t="s">
        <v>38</v>
      </c>
      <c r="E215">
        <v>2</v>
      </c>
      <c r="F215" t="s">
        <v>40</v>
      </c>
      <c r="G215">
        <v>0.36666670000000001</v>
      </c>
      <c r="H215" t="s">
        <v>45</v>
      </c>
      <c r="I215">
        <v>803</v>
      </c>
      <c r="J215">
        <v>1573</v>
      </c>
      <c r="K215">
        <v>0.2</v>
      </c>
      <c r="L215">
        <v>0.6</v>
      </c>
      <c r="M215">
        <v>0.8</v>
      </c>
      <c r="N215">
        <v>1.05</v>
      </c>
      <c r="O215">
        <v>1.1000000000000001</v>
      </c>
      <c r="P215">
        <v>1.1499999999999999</v>
      </c>
      <c r="Q215" t="s">
        <v>46</v>
      </c>
      <c r="R215">
        <v>4</v>
      </c>
      <c r="S215">
        <v>6</v>
      </c>
      <c r="T215" t="s">
        <v>47</v>
      </c>
      <c r="U215" t="s">
        <v>48</v>
      </c>
      <c r="V215" t="s">
        <v>35</v>
      </c>
      <c r="W215" t="s">
        <v>73</v>
      </c>
      <c r="X215">
        <v>2019</v>
      </c>
      <c r="Y215" t="s">
        <v>37</v>
      </c>
      <c r="Z215" t="s">
        <v>38</v>
      </c>
      <c r="AA215">
        <v>2</v>
      </c>
      <c r="AB215">
        <v>21</v>
      </c>
      <c r="AC215">
        <v>78.650000000000105</v>
      </c>
    </row>
    <row r="216" spans="1:29" x14ac:dyDescent="0.25">
      <c r="A216" t="s">
        <v>330</v>
      </c>
      <c r="B216">
        <v>2019</v>
      </c>
      <c r="C216" t="s">
        <v>37</v>
      </c>
      <c r="D216" t="s">
        <v>38</v>
      </c>
      <c r="E216">
        <v>8</v>
      </c>
      <c r="F216" t="s">
        <v>40</v>
      </c>
      <c r="G216">
        <v>0</v>
      </c>
      <c r="H216" t="s">
        <v>45</v>
      </c>
      <c r="I216">
        <v>803</v>
      </c>
      <c r="J216">
        <v>1573</v>
      </c>
      <c r="K216">
        <v>0.2</v>
      </c>
      <c r="L216">
        <v>0.6</v>
      </c>
      <c r="M216">
        <v>0.8</v>
      </c>
      <c r="N216">
        <v>1.05</v>
      </c>
      <c r="O216">
        <v>1.1000000000000001</v>
      </c>
      <c r="P216">
        <v>1.1499999999999999</v>
      </c>
      <c r="Q216" t="s">
        <v>46</v>
      </c>
      <c r="R216">
        <v>4</v>
      </c>
      <c r="S216">
        <v>6</v>
      </c>
      <c r="T216" t="s">
        <v>47</v>
      </c>
      <c r="U216" t="s">
        <v>48</v>
      </c>
      <c r="V216" t="s">
        <v>35</v>
      </c>
      <c r="W216" t="s">
        <v>59</v>
      </c>
      <c r="X216">
        <v>2019</v>
      </c>
      <c r="Y216" t="s">
        <v>37</v>
      </c>
      <c r="Z216" t="s">
        <v>38</v>
      </c>
      <c r="AA216">
        <v>10</v>
      </c>
      <c r="AB216">
        <v>0</v>
      </c>
      <c r="AC216">
        <v>1808.95</v>
      </c>
    </row>
    <row r="217" spans="1:29" x14ac:dyDescent="0.25">
      <c r="A217" t="s">
        <v>330</v>
      </c>
      <c r="B217">
        <v>2019</v>
      </c>
      <c r="C217" t="s">
        <v>37</v>
      </c>
      <c r="D217" t="s">
        <v>38</v>
      </c>
      <c r="E217">
        <v>15</v>
      </c>
      <c r="F217" t="s">
        <v>40</v>
      </c>
      <c r="G217">
        <v>1.0833330000000001</v>
      </c>
      <c r="H217" t="s">
        <v>45</v>
      </c>
      <c r="I217">
        <v>803</v>
      </c>
      <c r="J217">
        <v>1573</v>
      </c>
      <c r="K217">
        <v>0.2</v>
      </c>
      <c r="L217">
        <v>0.6</v>
      </c>
      <c r="M217">
        <v>0.8</v>
      </c>
      <c r="N217">
        <v>1.05</v>
      </c>
      <c r="O217">
        <v>1.1000000000000001</v>
      </c>
      <c r="P217">
        <v>1.1499999999999999</v>
      </c>
      <c r="Q217" t="s">
        <v>46</v>
      </c>
      <c r="R217">
        <v>4</v>
      </c>
      <c r="S217">
        <v>6</v>
      </c>
      <c r="T217" t="s">
        <v>47</v>
      </c>
      <c r="U217" t="s">
        <v>48</v>
      </c>
      <c r="V217" t="s">
        <v>35</v>
      </c>
      <c r="W217" t="s">
        <v>59</v>
      </c>
      <c r="X217">
        <v>2019</v>
      </c>
      <c r="Y217" t="s">
        <v>37</v>
      </c>
      <c r="Z217" t="s">
        <v>38</v>
      </c>
      <c r="AA217">
        <v>17</v>
      </c>
      <c r="AB217">
        <v>0</v>
      </c>
      <c r="AC217">
        <v>235.95</v>
      </c>
    </row>
    <row r="218" spans="1:29" x14ac:dyDescent="0.25">
      <c r="A218" t="s">
        <v>330</v>
      </c>
      <c r="B218">
        <v>2019</v>
      </c>
      <c r="C218" t="s">
        <v>37</v>
      </c>
      <c r="D218" t="s">
        <v>38</v>
      </c>
      <c r="E218">
        <v>29</v>
      </c>
      <c r="F218" t="s">
        <v>40</v>
      </c>
      <c r="G218">
        <v>2.6666669999999999</v>
      </c>
      <c r="H218" t="s">
        <v>45</v>
      </c>
      <c r="I218">
        <v>803</v>
      </c>
      <c r="J218">
        <v>1573</v>
      </c>
      <c r="K218">
        <v>0.2</v>
      </c>
      <c r="L218">
        <v>0.6</v>
      </c>
      <c r="M218">
        <v>0.8</v>
      </c>
      <c r="N218">
        <v>1.05</v>
      </c>
      <c r="O218">
        <v>1.1000000000000001</v>
      </c>
      <c r="P218">
        <v>1.1499999999999999</v>
      </c>
      <c r="Q218" t="s">
        <v>46</v>
      </c>
      <c r="R218">
        <v>4</v>
      </c>
      <c r="S218">
        <v>6</v>
      </c>
      <c r="T218" t="s">
        <v>47</v>
      </c>
      <c r="U218" t="s">
        <v>48</v>
      </c>
      <c r="V218" t="s">
        <v>35</v>
      </c>
      <c r="W218" t="s">
        <v>59</v>
      </c>
      <c r="X218">
        <v>2019</v>
      </c>
      <c r="Y218" t="s">
        <v>37</v>
      </c>
      <c r="Z218" t="s">
        <v>38</v>
      </c>
      <c r="AA218">
        <v>29</v>
      </c>
      <c r="AB218">
        <v>0</v>
      </c>
      <c r="AC218">
        <v>1612.3250737343701</v>
      </c>
    </row>
    <row r="219" spans="1:29" x14ac:dyDescent="0.25">
      <c r="A219" t="s">
        <v>316</v>
      </c>
      <c r="B219">
        <v>2019</v>
      </c>
      <c r="C219" t="s">
        <v>37</v>
      </c>
      <c r="D219" t="s">
        <v>38</v>
      </c>
      <c r="E219">
        <v>7</v>
      </c>
      <c r="F219" t="s">
        <v>40</v>
      </c>
      <c r="G219">
        <v>0.5</v>
      </c>
      <c r="H219" t="s">
        <v>45</v>
      </c>
      <c r="I219">
        <v>803</v>
      </c>
      <c r="J219">
        <v>1573</v>
      </c>
      <c r="K219">
        <v>0.2</v>
      </c>
      <c r="L219">
        <v>0.6</v>
      </c>
      <c r="M219">
        <v>0.8</v>
      </c>
      <c r="N219">
        <v>1.05</v>
      </c>
      <c r="O219">
        <v>1.1000000000000001</v>
      </c>
      <c r="P219">
        <v>1.1499999999999999</v>
      </c>
      <c r="Q219" t="s">
        <v>46</v>
      </c>
      <c r="R219">
        <v>4</v>
      </c>
      <c r="S219">
        <v>6</v>
      </c>
      <c r="T219" t="s">
        <v>47</v>
      </c>
      <c r="U219" t="s">
        <v>48</v>
      </c>
      <c r="V219" t="s">
        <v>35</v>
      </c>
      <c r="W219" t="s">
        <v>36</v>
      </c>
      <c r="X219">
        <v>2019</v>
      </c>
      <c r="Y219" t="s">
        <v>37</v>
      </c>
      <c r="Z219" t="s">
        <v>38</v>
      </c>
      <c r="AA219">
        <v>8</v>
      </c>
      <c r="AB219">
        <v>45</v>
      </c>
      <c r="AC219">
        <v>157.30000000000001</v>
      </c>
    </row>
    <row r="220" spans="1:29" x14ac:dyDescent="0.25">
      <c r="A220" t="s">
        <v>316</v>
      </c>
      <c r="B220">
        <v>2019</v>
      </c>
      <c r="C220" t="s">
        <v>37</v>
      </c>
      <c r="D220" t="s">
        <v>38</v>
      </c>
      <c r="E220">
        <v>15</v>
      </c>
      <c r="F220" t="s">
        <v>40</v>
      </c>
      <c r="G220">
        <v>0.98333329999999997</v>
      </c>
      <c r="H220" t="s">
        <v>45</v>
      </c>
      <c r="I220">
        <v>803</v>
      </c>
      <c r="J220">
        <v>1573</v>
      </c>
      <c r="K220">
        <v>0.2</v>
      </c>
      <c r="L220">
        <v>0.6</v>
      </c>
      <c r="M220">
        <v>0.8</v>
      </c>
      <c r="N220">
        <v>1.05</v>
      </c>
      <c r="O220">
        <v>1.1000000000000001</v>
      </c>
      <c r="P220">
        <v>1.1499999999999999</v>
      </c>
      <c r="Q220" t="s">
        <v>46</v>
      </c>
      <c r="R220">
        <v>4</v>
      </c>
      <c r="S220">
        <v>6</v>
      </c>
      <c r="T220" t="s">
        <v>47</v>
      </c>
      <c r="U220" t="s">
        <v>48</v>
      </c>
      <c r="V220" t="s">
        <v>35</v>
      </c>
      <c r="W220" t="s">
        <v>36</v>
      </c>
      <c r="X220">
        <v>2019</v>
      </c>
      <c r="Y220" t="s">
        <v>37</v>
      </c>
      <c r="Z220" t="s">
        <v>38</v>
      </c>
      <c r="AA220">
        <v>15</v>
      </c>
      <c r="AB220">
        <v>8</v>
      </c>
      <c r="AC220">
        <v>-314.60000000000002</v>
      </c>
    </row>
    <row r="221" spans="1:29" x14ac:dyDescent="0.25">
      <c r="A221" t="s">
        <v>101</v>
      </c>
      <c r="B221">
        <v>2019</v>
      </c>
      <c r="C221" t="s">
        <v>30</v>
      </c>
      <c r="D221" t="s">
        <v>31</v>
      </c>
      <c r="E221">
        <v>31</v>
      </c>
      <c r="F221" t="s">
        <v>40</v>
      </c>
      <c r="G221">
        <v>0.4</v>
      </c>
      <c r="H221" t="s">
        <v>45</v>
      </c>
      <c r="I221">
        <v>803</v>
      </c>
      <c r="J221">
        <v>1573</v>
      </c>
      <c r="K221">
        <v>0.2</v>
      </c>
      <c r="L221">
        <v>0.6</v>
      </c>
      <c r="M221">
        <v>0.8</v>
      </c>
      <c r="N221">
        <v>1.05</v>
      </c>
      <c r="O221">
        <v>1.1000000000000001</v>
      </c>
      <c r="P221">
        <v>1.1499999999999999</v>
      </c>
      <c r="Q221" t="s">
        <v>46</v>
      </c>
      <c r="R221">
        <v>4</v>
      </c>
      <c r="S221">
        <v>6</v>
      </c>
      <c r="T221" t="s">
        <v>47</v>
      </c>
      <c r="U221" t="s">
        <v>48</v>
      </c>
      <c r="V221" t="s">
        <v>35</v>
      </c>
      <c r="W221" t="s">
        <v>42</v>
      </c>
      <c r="X221">
        <v>2019</v>
      </c>
      <c r="Y221" t="s">
        <v>37</v>
      </c>
      <c r="Z221" t="s">
        <v>38</v>
      </c>
      <c r="AA221">
        <v>4</v>
      </c>
      <c r="AB221">
        <v>5</v>
      </c>
      <c r="AC221">
        <v>-629.20000000000005</v>
      </c>
    </row>
    <row r="222" spans="1:29" x14ac:dyDescent="0.25">
      <c r="A222" t="s">
        <v>101</v>
      </c>
      <c r="B222">
        <v>2019</v>
      </c>
      <c r="C222" t="s">
        <v>37</v>
      </c>
      <c r="D222" t="s">
        <v>38</v>
      </c>
      <c r="E222">
        <v>5</v>
      </c>
      <c r="F222" t="s">
        <v>44</v>
      </c>
      <c r="G222">
        <v>0</v>
      </c>
      <c r="H222" t="s">
        <v>45</v>
      </c>
      <c r="I222">
        <v>803</v>
      </c>
      <c r="J222">
        <v>1573</v>
      </c>
      <c r="K222">
        <v>0.2</v>
      </c>
      <c r="L222">
        <v>0.6</v>
      </c>
      <c r="M222">
        <v>0.8</v>
      </c>
      <c r="N222">
        <v>1.05</v>
      </c>
      <c r="O222">
        <v>1.1000000000000001</v>
      </c>
      <c r="P222">
        <v>1.1499999999999999</v>
      </c>
      <c r="Q222" t="s">
        <v>46</v>
      </c>
      <c r="R222">
        <v>4</v>
      </c>
      <c r="S222">
        <v>6</v>
      </c>
      <c r="T222" t="s">
        <v>47</v>
      </c>
      <c r="U222" t="s">
        <v>48</v>
      </c>
      <c r="V222" t="s">
        <v>35</v>
      </c>
      <c r="W222" t="s">
        <v>42</v>
      </c>
      <c r="X222">
        <v>2019</v>
      </c>
      <c r="Y222" t="s">
        <v>37</v>
      </c>
      <c r="Z222" t="s">
        <v>38</v>
      </c>
      <c r="AA222">
        <v>10</v>
      </c>
      <c r="AB222">
        <v>5</v>
      </c>
      <c r="AC222">
        <v>1573</v>
      </c>
    </row>
    <row r="223" spans="1:29" x14ac:dyDescent="0.25">
      <c r="A223" t="s">
        <v>524</v>
      </c>
      <c r="B223">
        <v>2019</v>
      </c>
      <c r="C223" t="s">
        <v>37</v>
      </c>
      <c r="D223" t="s">
        <v>38</v>
      </c>
      <c r="E223">
        <v>17</v>
      </c>
      <c r="F223" t="s">
        <v>40</v>
      </c>
      <c r="G223">
        <v>1.183333</v>
      </c>
      <c r="H223" t="s">
        <v>45</v>
      </c>
      <c r="I223">
        <v>803</v>
      </c>
      <c r="J223">
        <v>1573</v>
      </c>
      <c r="K223">
        <v>0.2</v>
      </c>
      <c r="L223">
        <v>0.6</v>
      </c>
      <c r="M223">
        <v>0.8</v>
      </c>
      <c r="N223">
        <v>1.05</v>
      </c>
      <c r="O223">
        <v>1.1000000000000001</v>
      </c>
      <c r="P223">
        <v>1.1499999999999999</v>
      </c>
      <c r="Q223" t="s">
        <v>46</v>
      </c>
      <c r="R223">
        <v>4</v>
      </c>
      <c r="S223">
        <v>6</v>
      </c>
      <c r="T223" t="s">
        <v>47</v>
      </c>
      <c r="U223" t="s">
        <v>48</v>
      </c>
      <c r="V223" t="s">
        <v>35</v>
      </c>
      <c r="W223" t="s">
        <v>59</v>
      </c>
      <c r="X223">
        <v>2019</v>
      </c>
      <c r="Y223" t="s">
        <v>37</v>
      </c>
      <c r="Z223" t="s">
        <v>38</v>
      </c>
      <c r="AA223">
        <v>17</v>
      </c>
      <c r="AB223">
        <v>43</v>
      </c>
      <c r="AC223">
        <v>157.30000000000001</v>
      </c>
    </row>
    <row r="224" spans="1:29" x14ac:dyDescent="0.25">
      <c r="A224" t="s">
        <v>524</v>
      </c>
      <c r="B224">
        <v>2019</v>
      </c>
      <c r="C224" t="s">
        <v>37</v>
      </c>
      <c r="D224" t="s">
        <v>38</v>
      </c>
      <c r="E224">
        <v>22</v>
      </c>
      <c r="F224" t="s">
        <v>40</v>
      </c>
      <c r="G224">
        <v>1.433333</v>
      </c>
      <c r="H224" t="s">
        <v>45</v>
      </c>
      <c r="I224">
        <v>803</v>
      </c>
      <c r="J224">
        <v>1573</v>
      </c>
      <c r="K224">
        <v>0.2</v>
      </c>
      <c r="L224">
        <v>0.6</v>
      </c>
      <c r="M224">
        <v>0.8</v>
      </c>
      <c r="N224">
        <v>1.05</v>
      </c>
      <c r="O224">
        <v>1.1000000000000001</v>
      </c>
      <c r="P224">
        <v>1.1499999999999999</v>
      </c>
      <c r="Q224" t="s">
        <v>46</v>
      </c>
      <c r="R224">
        <v>4</v>
      </c>
      <c r="S224">
        <v>6</v>
      </c>
      <c r="T224" t="s">
        <v>47</v>
      </c>
      <c r="U224" t="s">
        <v>48</v>
      </c>
      <c r="V224" t="s">
        <v>35</v>
      </c>
      <c r="W224" t="s">
        <v>59</v>
      </c>
      <c r="X224">
        <v>2019</v>
      </c>
      <c r="Y224" t="s">
        <v>37</v>
      </c>
      <c r="Z224" t="s">
        <v>38</v>
      </c>
      <c r="AA224">
        <v>22</v>
      </c>
      <c r="AB224">
        <v>5</v>
      </c>
      <c r="AC224">
        <v>239.607884315787</v>
      </c>
    </row>
    <row r="225" spans="1:29" x14ac:dyDescent="0.25">
      <c r="A225" t="s">
        <v>630</v>
      </c>
      <c r="B225">
        <v>2019</v>
      </c>
      <c r="C225" t="s">
        <v>37</v>
      </c>
      <c r="D225" t="s">
        <v>38</v>
      </c>
      <c r="E225">
        <v>26</v>
      </c>
      <c r="F225" t="s">
        <v>40</v>
      </c>
      <c r="G225">
        <v>0.53333339999999996</v>
      </c>
      <c r="H225" t="s">
        <v>45</v>
      </c>
      <c r="I225">
        <v>803</v>
      </c>
      <c r="J225">
        <v>1573</v>
      </c>
      <c r="K225">
        <v>0.2</v>
      </c>
      <c r="L225">
        <v>0.6</v>
      </c>
      <c r="M225">
        <v>0.8</v>
      </c>
      <c r="N225">
        <v>1.05</v>
      </c>
      <c r="O225">
        <v>1.1000000000000001</v>
      </c>
      <c r="P225">
        <v>1.1499999999999999</v>
      </c>
      <c r="Q225" t="s">
        <v>46</v>
      </c>
      <c r="R225">
        <v>4</v>
      </c>
      <c r="S225">
        <v>6</v>
      </c>
      <c r="T225" t="s">
        <v>47</v>
      </c>
      <c r="U225" t="s">
        <v>48</v>
      </c>
      <c r="V225" t="s">
        <v>35</v>
      </c>
      <c r="W225" t="s">
        <v>73</v>
      </c>
      <c r="X225">
        <v>2019</v>
      </c>
      <c r="Y225" t="s">
        <v>37</v>
      </c>
      <c r="Z225" t="s">
        <v>38</v>
      </c>
      <c r="AA225">
        <v>26</v>
      </c>
      <c r="AB225">
        <v>31</v>
      </c>
      <c r="AC225">
        <v>157.30000000000001</v>
      </c>
    </row>
    <row r="226" spans="1:29" x14ac:dyDescent="0.25">
      <c r="A226" t="s">
        <v>86</v>
      </c>
      <c r="B226">
        <v>2019</v>
      </c>
      <c r="C226" t="s">
        <v>30</v>
      </c>
      <c r="D226" t="s">
        <v>31</v>
      </c>
      <c r="E226">
        <v>28</v>
      </c>
      <c r="F226" t="s">
        <v>40</v>
      </c>
      <c r="G226">
        <v>1.816667</v>
      </c>
      <c r="H226" t="s">
        <v>45</v>
      </c>
      <c r="I226">
        <v>803</v>
      </c>
      <c r="J226">
        <v>1573</v>
      </c>
      <c r="K226">
        <v>0.2</v>
      </c>
      <c r="L226">
        <v>0.6</v>
      </c>
      <c r="M226">
        <v>0.8</v>
      </c>
      <c r="N226">
        <v>1.05</v>
      </c>
      <c r="O226">
        <v>1.1000000000000001</v>
      </c>
      <c r="P226">
        <v>1.1499999999999999</v>
      </c>
      <c r="Q226" t="s">
        <v>46</v>
      </c>
      <c r="R226">
        <v>4</v>
      </c>
      <c r="S226">
        <v>6</v>
      </c>
      <c r="T226" t="s">
        <v>47</v>
      </c>
      <c r="U226" t="s">
        <v>48</v>
      </c>
      <c r="V226" t="s">
        <v>35</v>
      </c>
      <c r="W226" t="s">
        <v>55</v>
      </c>
      <c r="X226">
        <v>2019</v>
      </c>
      <c r="Y226" t="s">
        <v>37</v>
      </c>
      <c r="Z226" t="s">
        <v>38</v>
      </c>
      <c r="AA226">
        <v>1</v>
      </c>
      <c r="AB226">
        <v>3</v>
      </c>
      <c r="AC226">
        <v>471.17859924245897</v>
      </c>
    </row>
    <row r="227" spans="1:29" x14ac:dyDescent="0.25">
      <c r="A227" t="s">
        <v>102</v>
      </c>
      <c r="B227">
        <v>2019</v>
      </c>
      <c r="C227" t="s">
        <v>30</v>
      </c>
      <c r="D227" t="s">
        <v>31</v>
      </c>
      <c r="E227">
        <v>31</v>
      </c>
      <c r="F227" t="s">
        <v>44</v>
      </c>
      <c r="G227">
        <v>0</v>
      </c>
      <c r="H227" t="s">
        <v>45</v>
      </c>
      <c r="I227">
        <v>803</v>
      </c>
      <c r="J227">
        <v>1573</v>
      </c>
      <c r="K227">
        <v>0.2</v>
      </c>
      <c r="L227">
        <v>0.6</v>
      </c>
      <c r="M227">
        <v>0.8</v>
      </c>
      <c r="N227">
        <v>1.05</v>
      </c>
      <c r="O227">
        <v>1.1000000000000001</v>
      </c>
      <c r="P227">
        <v>1.1499999999999999</v>
      </c>
      <c r="Q227" t="s">
        <v>46</v>
      </c>
      <c r="R227">
        <v>4</v>
      </c>
      <c r="S227">
        <v>6</v>
      </c>
      <c r="T227" t="s">
        <v>47</v>
      </c>
      <c r="U227" t="s">
        <v>48</v>
      </c>
      <c r="V227" t="s">
        <v>35</v>
      </c>
      <c r="W227" t="s">
        <v>42</v>
      </c>
      <c r="X227">
        <v>2019</v>
      </c>
      <c r="Y227" t="s">
        <v>37</v>
      </c>
      <c r="Z227" t="s">
        <v>38</v>
      </c>
      <c r="AA227">
        <v>1</v>
      </c>
      <c r="AB227">
        <v>3</v>
      </c>
      <c r="AC227">
        <v>1573</v>
      </c>
    </row>
    <row r="228" spans="1:29" x14ac:dyDescent="0.25">
      <c r="A228" t="s">
        <v>102</v>
      </c>
      <c r="B228">
        <v>2019</v>
      </c>
      <c r="C228" t="s">
        <v>37</v>
      </c>
      <c r="D228" t="s">
        <v>38</v>
      </c>
      <c r="E228">
        <v>2</v>
      </c>
      <c r="F228" t="s">
        <v>44</v>
      </c>
      <c r="G228">
        <v>0</v>
      </c>
      <c r="H228" t="s">
        <v>45</v>
      </c>
      <c r="I228">
        <v>803</v>
      </c>
      <c r="J228">
        <v>1573</v>
      </c>
      <c r="K228">
        <v>0.2</v>
      </c>
      <c r="L228">
        <v>0.6</v>
      </c>
      <c r="M228">
        <v>0.8</v>
      </c>
      <c r="N228">
        <v>1.05</v>
      </c>
      <c r="O228">
        <v>1.1000000000000001</v>
      </c>
      <c r="P228">
        <v>1.1499999999999999</v>
      </c>
      <c r="Q228" t="s">
        <v>46</v>
      </c>
      <c r="R228">
        <v>4</v>
      </c>
      <c r="S228">
        <v>6</v>
      </c>
      <c r="T228" t="s">
        <v>47</v>
      </c>
      <c r="U228" t="s">
        <v>48</v>
      </c>
      <c r="V228" t="s">
        <v>35</v>
      </c>
      <c r="W228" t="s">
        <v>42</v>
      </c>
      <c r="X228">
        <v>2019</v>
      </c>
      <c r="Y228" t="s">
        <v>37</v>
      </c>
      <c r="Z228" t="s">
        <v>38</v>
      </c>
      <c r="AA228">
        <v>2</v>
      </c>
      <c r="AB228">
        <v>2</v>
      </c>
      <c r="AC228">
        <v>1573</v>
      </c>
    </row>
    <row r="229" spans="1:29" x14ac:dyDescent="0.25">
      <c r="A229" t="s">
        <v>102</v>
      </c>
      <c r="B229">
        <v>2019</v>
      </c>
      <c r="C229" t="s">
        <v>37</v>
      </c>
      <c r="D229" t="s">
        <v>38</v>
      </c>
      <c r="E229">
        <v>5</v>
      </c>
      <c r="F229" t="s">
        <v>44</v>
      </c>
      <c r="G229">
        <v>0</v>
      </c>
      <c r="H229" t="s">
        <v>45</v>
      </c>
      <c r="I229">
        <v>803</v>
      </c>
      <c r="J229">
        <v>1573</v>
      </c>
      <c r="K229">
        <v>0.2</v>
      </c>
      <c r="L229">
        <v>0.6</v>
      </c>
      <c r="M229">
        <v>0.8</v>
      </c>
      <c r="N229">
        <v>1.05</v>
      </c>
      <c r="O229">
        <v>1.1000000000000001</v>
      </c>
      <c r="P229">
        <v>1.1499999999999999</v>
      </c>
      <c r="Q229" t="s">
        <v>46</v>
      </c>
      <c r="R229">
        <v>4</v>
      </c>
      <c r="S229">
        <v>6</v>
      </c>
      <c r="T229" t="s">
        <v>47</v>
      </c>
      <c r="U229" t="s">
        <v>48</v>
      </c>
      <c r="V229" t="s">
        <v>35</v>
      </c>
      <c r="W229" t="s">
        <v>42</v>
      </c>
      <c r="X229">
        <v>2019</v>
      </c>
      <c r="Y229" t="s">
        <v>37</v>
      </c>
      <c r="Z229" t="s">
        <v>38</v>
      </c>
      <c r="AA229">
        <v>8</v>
      </c>
      <c r="AB229">
        <v>3</v>
      </c>
      <c r="AC229">
        <v>1573</v>
      </c>
    </row>
    <row r="230" spans="1:29" x14ac:dyDescent="0.25">
      <c r="A230" t="s">
        <v>102</v>
      </c>
      <c r="B230">
        <v>2019</v>
      </c>
      <c r="C230" t="s">
        <v>37</v>
      </c>
      <c r="D230" t="s">
        <v>38</v>
      </c>
      <c r="E230">
        <v>10</v>
      </c>
      <c r="F230" t="s">
        <v>40</v>
      </c>
      <c r="G230">
        <v>2.2833329999999998</v>
      </c>
      <c r="H230" t="s">
        <v>45</v>
      </c>
      <c r="I230">
        <v>803</v>
      </c>
      <c r="J230">
        <v>1573</v>
      </c>
      <c r="K230">
        <v>0.2</v>
      </c>
      <c r="L230">
        <v>0.6</v>
      </c>
      <c r="M230">
        <v>0.8</v>
      </c>
      <c r="N230">
        <v>1.05</v>
      </c>
      <c r="O230">
        <v>1.1000000000000001</v>
      </c>
      <c r="P230">
        <v>1.1499999999999999</v>
      </c>
      <c r="Q230" t="s">
        <v>46</v>
      </c>
      <c r="R230">
        <v>4</v>
      </c>
      <c r="S230">
        <v>6</v>
      </c>
      <c r="T230" t="s">
        <v>47</v>
      </c>
      <c r="U230" t="s">
        <v>48</v>
      </c>
      <c r="V230" t="s">
        <v>35</v>
      </c>
      <c r="W230" t="s">
        <v>42</v>
      </c>
      <c r="X230">
        <v>2019</v>
      </c>
      <c r="Y230" t="s">
        <v>37</v>
      </c>
      <c r="Z230" t="s">
        <v>38</v>
      </c>
      <c r="AA230">
        <v>11</v>
      </c>
      <c r="AB230">
        <v>5</v>
      </c>
      <c r="AC230">
        <v>648.14478994084504</v>
      </c>
    </row>
    <row r="231" spans="1:29" x14ac:dyDescent="0.25">
      <c r="A231" t="s">
        <v>72</v>
      </c>
      <c r="B231">
        <v>2019</v>
      </c>
      <c r="C231" t="s">
        <v>30</v>
      </c>
      <c r="D231" t="s">
        <v>31</v>
      </c>
      <c r="E231">
        <v>26</v>
      </c>
      <c r="F231" t="s">
        <v>40</v>
      </c>
      <c r="G231">
        <v>3.95</v>
      </c>
      <c r="H231" t="s">
        <v>45</v>
      </c>
      <c r="I231">
        <v>803</v>
      </c>
      <c r="J231">
        <v>1573</v>
      </c>
      <c r="K231">
        <v>0.2</v>
      </c>
      <c r="L231">
        <v>0.6</v>
      </c>
      <c r="M231">
        <v>0.8</v>
      </c>
      <c r="N231">
        <v>1.05</v>
      </c>
      <c r="O231">
        <v>1.1000000000000001</v>
      </c>
      <c r="P231">
        <v>1.1499999999999999</v>
      </c>
      <c r="Q231" t="s">
        <v>46</v>
      </c>
      <c r="R231">
        <v>4</v>
      </c>
      <c r="S231">
        <v>6</v>
      </c>
      <c r="T231" t="s">
        <v>47</v>
      </c>
      <c r="U231" t="s">
        <v>48</v>
      </c>
      <c r="V231" t="s">
        <v>35</v>
      </c>
      <c r="W231" t="s">
        <v>73</v>
      </c>
      <c r="X231">
        <v>2019</v>
      </c>
      <c r="Y231" t="s">
        <v>37</v>
      </c>
      <c r="Z231" t="s">
        <v>38</v>
      </c>
      <c r="AA231">
        <v>2</v>
      </c>
      <c r="AB231">
        <v>7</v>
      </c>
      <c r="AC231">
        <v>1253.4221518987299</v>
      </c>
    </row>
    <row r="232" spans="1:29" x14ac:dyDescent="0.25">
      <c r="A232" t="s">
        <v>72</v>
      </c>
      <c r="B232">
        <v>2019</v>
      </c>
      <c r="C232" t="s">
        <v>37</v>
      </c>
      <c r="D232" t="s">
        <v>38</v>
      </c>
      <c r="E232">
        <v>10</v>
      </c>
      <c r="F232" t="s">
        <v>40</v>
      </c>
      <c r="G232">
        <v>1.266667</v>
      </c>
      <c r="H232" t="s">
        <v>45</v>
      </c>
      <c r="I232">
        <v>803</v>
      </c>
      <c r="J232">
        <v>1573</v>
      </c>
      <c r="K232">
        <v>0.2</v>
      </c>
      <c r="L232">
        <v>0.6</v>
      </c>
      <c r="M232">
        <v>0.8</v>
      </c>
      <c r="N232">
        <v>1.05</v>
      </c>
      <c r="O232">
        <v>1.1000000000000001</v>
      </c>
      <c r="P232">
        <v>1.1499999999999999</v>
      </c>
      <c r="Q232" t="s">
        <v>46</v>
      </c>
      <c r="R232">
        <v>4</v>
      </c>
      <c r="S232">
        <v>6</v>
      </c>
      <c r="T232" t="s">
        <v>47</v>
      </c>
      <c r="U232" t="s">
        <v>48</v>
      </c>
      <c r="V232" t="s">
        <v>35</v>
      </c>
      <c r="W232" t="s">
        <v>73</v>
      </c>
      <c r="X232">
        <v>2019</v>
      </c>
      <c r="Y232" t="s">
        <v>37</v>
      </c>
      <c r="Z232" t="s">
        <v>38</v>
      </c>
      <c r="AA232">
        <v>11</v>
      </c>
      <c r="AB232">
        <v>15</v>
      </c>
      <c r="AC232">
        <v>-314.60000000000002</v>
      </c>
    </row>
    <row r="233" spans="1:29" x14ac:dyDescent="0.25">
      <c r="A233" t="s">
        <v>72</v>
      </c>
      <c r="B233">
        <v>2019</v>
      </c>
      <c r="C233" t="s">
        <v>37</v>
      </c>
      <c r="D233" t="s">
        <v>38</v>
      </c>
      <c r="E233">
        <v>15</v>
      </c>
      <c r="F233" t="s">
        <v>40</v>
      </c>
      <c r="G233">
        <v>7.6166669999999996</v>
      </c>
      <c r="H233" t="s">
        <v>45</v>
      </c>
      <c r="I233">
        <v>803</v>
      </c>
      <c r="J233">
        <v>1573</v>
      </c>
      <c r="K233">
        <v>0.2</v>
      </c>
      <c r="L233">
        <v>0.6</v>
      </c>
      <c r="M233">
        <v>0.8</v>
      </c>
      <c r="N233">
        <v>1.05</v>
      </c>
      <c r="O233">
        <v>1.1000000000000001</v>
      </c>
      <c r="P233">
        <v>1.1499999999999999</v>
      </c>
      <c r="Q233" t="s">
        <v>46</v>
      </c>
      <c r="R233">
        <v>4</v>
      </c>
      <c r="S233">
        <v>6</v>
      </c>
      <c r="T233" t="s">
        <v>47</v>
      </c>
      <c r="U233" t="s">
        <v>48</v>
      </c>
      <c r="V233" t="s">
        <v>35</v>
      </c>
      <c r="W233" t="s">
        <v>73</v>
      </c>
      <c r="X233">
        <v>2019</v>
      </c>
      <c r="Y233" t="s">
        <v>37</v>
      </c>
      <c r="Z233" t="s">
        <v>38</v>
      </c>
      <c r="AA233">
        <v>22</v>
      </c>
      <c r="AB233">
        <v>5</v>
      </c>
      <c r="AC233">
        <v>943.8</v>
      </c>
    </row>
    <row r="234" spans="1:29" x14ac:dyDescent="0.25">
      <c r="A234" t="s">
        <v>72</v>
      </c>
      <c r="B234">
        <v>2019</v>
      </c>
      <c r="C234" t="s">
        <v>37</v>
      </c>
      <c r="D234" t="s">
        <v>38</v>
      </c>
      <c r="E234">
        <v>23</v>
      </c>
      <c r="F234" t="s">
        <v>40</v>
      </c>
      <c r="G234">
        <v>0.53333339999999996</v>
      </c>
      <c r="H234" t="s">
        <v>45</v>
      </c>
      <c r="I234">
        <v>803</v>
      </c>
      <c r="J234">
        <v>1573</v>
      </c>
      <c r="K234">
        <v>0.2</v>
      </c>
      <c r="L234">
        <v>0.6</v>
      </c>
      <c r="M234">
        <v>0.8</v>
      </c>
      <c r="N234">
        <v>1.05</v>
      </c>
      <c r="O234">
        <v>1.1000000000000001</v>
      </c>
      <c r="P234">
        <v>1.1499999999999999</v>
      </c>
      <c r="Q234" t="s">
        <v>46</v>
      </c>
      <c r="R234">
        <v>4</v>
      </c>
      <c r="S234">
        <v>6</v>
      </c>
      <c r="T234" t="s">
        <v>47</v>
      </c>
      <c r="U234" t="s">
        <v>48</v>
      </c>
      <c r="V234" t="s">
        <v>35</v>
      </c>
      <c r="W234" t="s">
        <v>73</v>
      </c>
      <c r="X234">
        <v>2019</v>
      </c>
      <c r="Y234" t="s">
        <v>37</v>
      </c>
      <c r="Z234" t="s">
        <v>38</v>
      </c>
      <c r="AA234">
        <v>24</v>
      </c>
      <c r="AB234">
        <v>8</v>
      </c>
      <c r="AC234">
        <v>-314.60000000000002</v>
      </c>
    </row>
    <row r="235" spans="1:29" x14ac:dyDescent="0.25">
      <c r="A235" t="s">
        <v>72</v>
      </c>
      <c r="B235">
        <v>2019</v>
      </c>
      <c r="C235" t="s">
        <v>37</v>
      </c>
      <c r="D235" t="s">
        <v>38</v>
      </c>
      <c r="E235">
        <v>25</v>
      </c>
      <c r="F235" t="s">
        <v>40</v>
      </c>
      <c r="G235">
        <v>0.61666670000000001</v>
      </c>
      <c r="H235" t="s">
        <v>45</v>
      </c>
      <c r="I235">
        <v>803</v>
      </c>
      <c r="J235">
        <v>1573</v>
      </c>
      <c r="K235">
        <v>0.2</v>
      </c>
      <c r="L235">
        <v>0.6</v>
      </c>
      <c r="M235">
        <v>0.8</v>
      </c>
      <c r="N235">
        <v>1.05</v>
      </c>
      <c r="O235">
        <v>1.1000000000000001</v>
      </c>
      <c r="P235">
        <v>1.1499999999999999</v>
      </c>
      <c r="Q235" t="s">
        <v>46</v>
      </c>
      <c r="R235">
        <v>4</v>
      </c>
      <c r="S235">
        <v>6</v>
      </c>
      <c r="T235" t="s">
        <v>47</v>
      </c>
      <c r="U235" t="s">
        <v>48</v>
      </c>
      <c r="V235" t="s">
        <v>35</v>
      </c>
      <c r="W235" t="s">
        <v>73</v>
      </c>
      <c r="X235">
        <v>2019</v>
      </c>
      <c r="Y235" t="s">
        <v>37</v>
      </c>
      <c r="Z235" t="s">
        <v>38</v>
      </c>
      <c r="AA235">
        <v>29</v>
      </c>
      <c r="AB235">
        <v>2</v>
      </c>
      <c r="AC235">
        <v>-1258.4000000000001</v>
      </c>
    </row>
    <row r="236" spans="1:29" x14ac:dyDescent="0.25">
      <c r="A236" t="s">
        <v>241</v>
      </c>
      <c r="B236">
        <v>2019</v>
      </c>
      <c r="C236" t="s">
        <v>37</v>
      </c>
      <c r="D236" t="s">
        <v>38</v>
      </c>
      <c r="E236">
        <v>4</v>
      </c>
      <c r="F236" t="s">
        <v>40</v>
      </c>
      <c r="G236">
        <v>0.46666669999999999</v>
      </c>
      <c r="H236" t="s">
        <v>45</v>
      </c>
      <c r="I236">
        <v>803</v>
      </c>
      <c r="J236">
        <v>1573</v>
      </c>
      <c r="K236">
        <v>0.2</v>
      </c>
      <c r="L236">
        <v>0.6</v>
      </c>
      <c r="M236">
        <v>0.8</v>
      </c>
      <c r="N236">
        <v>1.05</v>
      </c>
      <c r="O236">
        <v>1.1000000000000001</v>
      </c>
      <c r="P236">
        <v>1.1499999999999999</v>
      </c>
      <c r="Q236" t="s">
        <v>46</v>
      </c>
      <c r="R236">
        <v>4</v>
      </c>
      <c r="S236">
        <v>6</v>
      </c>
      <c r="T236" t="s">
        <v>85</v>
      </c>
      <c r="U236" t="s">
        <v>48</v>
      </c>
      <c r="V236" t="s">
        <v>35</v>
      </c>
      <c r="W236" t="s">
        <v>61</v>
      </c>
      <c r="X236">
        <v>2019</v>
      </c>
      <c r="Y236" t="s">
        <v>37</v>
      </c>
      <c r="Z236" t="s">
        <v>38</v>
      </c>
      <c r="AA236">
        <v>5</v>
      </c>
      <c r="AB236">
        <v>99</v>
      </c>
      <c r="AC236">
        <v>235.95</v>
      </c>
    </row>
    <row r="237" spans="1:29" x14ac:dyDescent="0.25">
      <c r="A237" t="s">
        <v>331</v>
      </c>
      <c r="B237">
        <v>2019</v>
      </c>
      <c r="C237" t="s">
        <v>37</v>
      </c>
      <c r="D237" t="s">
        <v>38</v>
      </c>
      <c r="E237">
        <v>8</v>
      </c>
      <c r="F237" t="s">
        <v>40</v>
      </c>
      <c r="G237">
        <v>3.016667</v>
      </c>
      <c r="H237" t="s">
        <v>45</v>
      </c>
      <c r="I237">
        <v>803</v>
      </c>
      <c r="J237">
        <v>1573</v>
      </c>
      <c r="K237">
        <v>0.2</v>
      </c>
      <c r="L237">
        <v>0.6</v>
      </c>
      <c r="M237">
        <v>0.8</v>
      </c>
      <c r="N237">
        <v>1.05</v>
      </c>
      <c r="O237">
        <v>1.1000000000000001</v>
      </c>
      <c r="P237">
        <v>1.1499999999999999</v>
      </c>
      <c r="Q237" t="s">
        <v>46</v>
      </c>
      <c r="R237">
        <v>4</v>
      </c>
      <c r="S237">
        <v>6</v>
      </c>
      <c r="T237" t="s">
        <v>47</v>
      </c>
      <c r="U237" t="s">
        <v>48</v>
      </c>
      <c r="V237" t="s">
        <v>35</v>
      </c>
      <c r="W237" t="s">
        <v>83</v>
      </c>
      <c r="X237">
        <v>2019</v>
      </c>
      <c r="Y237" t="s">
        <v>37</v>
      </c>
      <c r="Z237" t="s">
        <v>38</v>
      </c>
      <c r="AA237">
        <v>8</v>
      </c>
      <c r="AB237">
        <v>31</v>
      </c>
      <c r="AC237">
        <v>1602.1135935288801</v>
      </c>
    </row>
    <row r="238" spans="1:29" x14ac:dyDescent="0.25">
      <c r="A238" t="s">
        <v>481</v>
      </c>
      <c r="B238">
        <v>2019</v>
      </c>
      <c r="C238" t="s">
        <v>37</v>
      </c>
      <c r="D238" t="s">
        <v>38</v>
      </c>
      <c r="E238">
        <v>15</v>
      </c>
      <c r="F238" t="s">
        <v>40</v>
      </c>
      <c r="G238">
        <v>1.1666669999999999</v>
      </c>
      <c r="H238" t="s">
        <v>45</v>
      </c>
      <c r="I238">
        <v>803</v>
      </c>
      <c r="J238">
        <v>1573</v>
      </c>
      <c r="K238">
        <v>0.2</v>
      </c>
      <c r="L238">
        <v>0.6</v>
      </c>
      <c r="M238">
        <v>0.8</v>
      </c>
      <c r="N238">
        <v>1.05</v>
      </c>
      <c r="O238">
        <v>1.1000000000000001</v>
      </c>
      <c r="P238">
        <v>1.1499999999999999</v>
      </c>
      <c r="Q238" t="s">
        <v>46</v>
      </c>
      <c r="R238">
        <v>4</v>
      </c>
      <c r="S238">
        <v>6</v>
      </c>
      <c r="T238" t="s">
        <v>47</v>
      </c>
      <c r="U238" t="s">
        <v>48</v>
      </c>
      <c r="V238" t="s">
        <v>35</v>
      </c>
      <c r="W238" t="s">
        <v>73</v>
      </c>
      <c r="X238">
        <v>2019</v>
      </c>
      <c r="Y238" t="s">
        <v>37</v>
      </c>
      <c r="Z238" t="s">
        <v>38</v>
      </c>
      <c r="AA238">
        <v>15</v>
      </c>
      <c r="AB238">
        <v>82</v>
      </c>
      <c r="AC238">
        <v>235.95</v>
      </c>
    </row>
    <row r="239" spans="1:29" x14ac:dyDescent="0.25">
      <c r="A239" t="s">
        <v>398</v>
      </c>
      <c r="B239">
        <v>2019</v>
      </c>
      <c r="C239" t="s">
        <v>37</v>
      </c>
      <c r="D239" t="s">
        <v>38</v>
      </c>
      <c r="E239">
        <v>10</v>
      </c>
      <c r="F239" t="s">
        <v>40</v>
      </c>
      <c r="G239">
        <v>3.1666669999999999</v>
      </c>
      <c r="H239" t="s">
        <v>45</v>
      </c>
      <c r="I239">
        <v>803</v>
      </c>
      <c r="J239">
        <v>1573</v>
      </c>
      <c r="K239">
        <v>0.2</v>
      </c>
      <c r="L239">
        <v>0.6</v>
      </c>
      <c r="M239">
        <v>0.8</v>
      </c>
      <c r="N239">
        <v>1.05</v>
      </c>
      <c r="O239">
        <v>1.1000000000000001</v>
      </c>
      <c r="P239">
        <v>1.1499999999999999</v>
      </c>
      <c r="Q239" t="s">
        <v>46</v>
      </c>
      <c r="R239">
        <v>4</v>
      </c>
      <c r="S239">
        <v>6</v>
      </c>
      <c r="T239" t="s">
        <v>47</v>
      </c>
      <c r="U239" t="s">
        <v>48</v>
      </c>
      <c r="V239" t="s">
        <v>35</v>
      </c>
      <c r="W239" t="s">
        <v>50</v>
      </c>
      <c r="X239">
        <v>2019</v>
      </c>
      <c r="Y239" t="s">
        <v>37</v>
      </c>
      <c r="Z239" t="s">
        <v>38</v>
      </c>
      <c r="AA239">
        <v>10</v>
      </c>
      <c r="AB239">
        <v>26</v>
      </c>
      <c r="AC239">
        <v>1548.16321018282</v>
      </c>
    </row>
    <row r="240" spans="1:29" x14ac:dyDescent="0.25">
      <c r="A240" t="s">
        <v>398</v>
      </c>
      <c r="B240">
        <v>2019</v>
      </c>
      <c r="C240" t="s">
        <v>37</v>
      </c>
      <c r="D240" t="s">
        <v>38</v>
      </c>
      <c r="E240">
        <v>18</v>
      </c>
      <c r="F240" t="s">
        <v>40</v>
      </c>
      <c r="G240">
        <v>1.75</v>
      </c>
      <c r="H240" t="s">
        <v>45</v>
      </c>
      <c r="I240">
        <v>803</v>
      </c>
      <c r="J240">
        <v>1573</v>
      </c>
      <c r="K240">
        <v>0.2</v>
      </c>
      <c r="L240">
        <v>0.6</v>
      </c>
      <c r="M240">
        <v>0.8</v>
      </c>
      <c r="N240">
        <v>1.05</v>
      </c>
      <c r="O240">
        <v>1.1000000000000001</v>
      </c>
      <c r="P240">
        <v>1.1499999999999999</v>
      </c>
      <c r="Q240" t="s">
        <v>46</v>
      </c>
      <c r="R240">
        <v>4</v>
      </c>
      <c r="S240">
        <v>6</v>
      </c>
      <c r="T240" t="s">
        <v>47</v>
      </c>
      <c r="U240" t="s">
        <v>48</v>
      </c>
      <c r="V240" t="s">
        <v>35</v>
      </c>
      <c r="W240" t="s">
        <v>50</v>
      </c>
      <c r="X240">
        <v>2019</v>
      </c>
      <c r="Y240" t="s">
        <v>37</v>
      </c>
      <c r="Z240" t="s">
        <v>38</v>
      </c>
      <c r="AA240">
        <v>18</v>
      </c>
      <c r="AB240">
        <v>8</v>
      </c>
      <c r="AC240">
        <v>752.79285714285697</v>
      </c>
    </row>
    <row r="241" spans="1:29" x14ac:dyDescent="0.25">
      <c r="A241" t="s">
        <v>398</v>
      </c>
      <c r="B241">
        <v>2019</v>
      </c>
      <c r="C241" t="s">
        <v>37</v>
      </c>
      <c r="D241" t="s">
        <v>38</v>
      </c>
      <c r="E241">
        <v>22</v>
      </c>
      <c r="F241" t="s">
        <v>40</v>
      </c>
      <c r="G241">
        <v>0.83333330000000005</v>
      </c>
      <c r="H241" t="s">
        <v>45</v>
      </c>
      <c r="I241">
        <v>803</v>
      </c>
      <c r="J241">
        <v>1573</v>
      </c>
      <c r="K241">
        <v>0.2</v>
      </c>
      <c r="L241">
        <v>0.6</v>
      </c>
      <c r="M241">
        <v>0.8</v>
      </c>
      <c r="N241">
        <v>1.05</v>
      </c>
      <c r="O241">
        <v>1.1000000000000001</v>
      </c>
      <c r="P241">
        <v>1.1499999999999999</v>
      </c>
      <c r="Q241" t="s">
        <v>46</v>
      </c>
      <c r="R241">
        <v>4</v>
      </c>
      <c r="S241">
        <v>6</v>
      </c>
      <c r="T241" t="s">
        <v>47</v>
      </c>
      <c r="U241" t="s">
        <v>48</v>
      </c>
      <c r="V241" t="s">
        <v>35</v>
      </c>
      <c r="W241" t="s">
        <v>50</v>
      </c>
      <c r="X241">
        <v>2019</v>
      </c>
      <c r="Y241" t="s">
        <v>37</v>
      </c>
      <c r="Z241" t="s">
        <v>38</v>
      </c>
      <c r="AA241">
        <v>23</v>
      </c>
      <c r="AB241">
        <v>4</v>
      </c>
      <c r="AC241">
        <v>-629.20000000000005</v>
      </c>
    </row>
    <row r="242" spans="1:29" x14ac:dyDescent="0.25">
      <c r="A242" t="s">
        <v>569</v>
      </c>
      <c r="B242">
        <v>2019</v>
      </c>
      <c r="C242" t="s">
        <v>37</v>
      </c>
      <c r="D242" t="s">
        <v>38</v>
      </c>
      <c r="E242">
        <v>23</v>
      </c>
      <c r="F242" t="s">
        <v>44</v>
      </c>
      <c r="G242">
        <v>0</v>
      </c>
      <c r="H242" t="s">
        <v>45</v>
      </c>
      <c r="I242">
        <v>803</v>
      </c>
      <c r="J242">
        <v>1573</v>
      </c>
      <c r="K242">
        <v>0.2</v>
      </c>
      <c r="L242">
        <v>0.6</v>
      </c>
      <c r="M242">
        <v>0.8</v>
      </c>
      <c r="N242">
        <v>1.05</v>
      </c>
      <c r="O242">
        <v>1.1000000000000001</v>
      </c>
      <c r="P242">
        <v>1.1499999999999999</v>
      </c>
      <c r="Q242" t="s">
        <v>46</v>
      </c>
      <c r="R242">
        <v>4</v>
      </c>
      <c r="S242">
        <v>6</v>
      </c>
      <c r="T242" t="s">
        <v>47</v>
      </c>
      <c r="U242" t="s">
        <v>48</v>
      </c>
      <c r="V242" t="s">
        <v>35</v>
      </c>
      <c r="W242" t="s">
        <v>55</v>
      </c>
      <c r="X242">
        <v>2019</v>
      </c>
      <c r="Y242" t="s">
        <v>37</v>
      </c>
      <c r="Z242" t="s">
        <v>38</v>
      </c>
      <c r="AA242">
        <v>23</v>
      </c>
      <c r="AB242">
        <v>25</v>
      </c>
      <c r="AC242">
        <v>1573</v>
      </c>
    </row>
    <row r="243" spans="1:29" x14ac:dyDescent="0.25">
      <c r="A243" t="s">
        <v>120</v>
      </c>
      <c r="B243">
        <v>2019</v>
      </c>
      <c r="C243" t="s">
        <v>37</v>
      </c>
      <c r="D243" t="s">
        <v>38</v>
      </c>
      <c r="E243">
        <v>1</v>
      </c>
      <c r="F243" t="s">
        <v>40</v>
      </c>
      <c r="G243">
        <v>1.9166669999999999</v>
      </c>
      <c r="H243" t="s">
        <v>45</v>
      </c>
      <c r="I243">
        <v>803</v>
      </c>
      <c r="J243">
        <v>1573</v>
      </c>
      <c r="K243">
        <v>0.2</v>
      </c>
      <c r="L243">
        <v>0.6</v>
      </c>
      <c r="M243">
        <v>0.8</v>
      </c>
      <c r="N243">
        <v>1.05</v>
      </c>
      <c r="O243">
        <v>1.1000000000000001</v>
      </c>
      <c r="P243">
        <v>1.1499999999999999</v>
      </c>
      <c r="Q243" t="s">
        <v>46</v>
      </c>
      <c r="R243">
        <v>4</v>
      </c>
      <c r="S243">
        <v>6</v>
      </c>
      <c r="T243" t="s">
        <v>47</v>
      </c>
      <c r="U243" t="s">
        <v>48</v>
      </c>
      <c r="V243" t="s">
        <v>35</v>
      </c>
      <c r="W243" t="s">
        <v>42</v>
      </c>
      <c r="X243">
        <v>2019</v>
      </c>
      <c r="Y243" t="s">
        <v>37</v>
      </c>
      <c r="Z243" t="s">
        <v>38</v>
      </c>
      <c r="AA243">
        <v>4</v>
      </c>
      <c r="AB243">
        <v>1036800</v>
      </c>
      <c r="AC243">
        <v>1381.5044905557399</v>
      </c>
    </row>
    <row r="244" spans="1:29" x14ac:dyDescent="0.25">
      <c r="A244" t="s">
        <v>120</v>
      </c>
      <c r="B244">
        <v>2019</v>
      </c>
      <c r="C244" t="s">
        <v>37</v>
      </c>
      <c r="D244" t="s">
        <v>38</v>
      </c>
      <c r="E244">
        <v>4</v>
      </c>
      <c r="F244" t="s">
        <v>44</v>
      </c>
      <c r="G244">
        <v>0</v>
      </c>
      <c r="H244" t="s">
        <v>45</v>
      </c>
      <c r="I244">
        <v>803</v>
      </c>
      <c r="J244">
        <v>1573</v>
      </c>
      <c r="K244">
        <v>0.2</v>
      </c>
      <c r="L244">
        <v>0.6</v>
      </c>
      <c r="M244">
        <v>0.8</v>
      </c>
      <c r="N244">
        <v>1.05</v>
      </c>
      <c r="O244">
        <v>1.1000000000000001</v>
      </c>
      <c r="P244">
        <v>1.1499999999999999</v>
      </c>
      <c r="Q244" t="s">
        <v>46</v>
      </c>
      <c r="R244">
        <v>4</v>
      </c>
      <c r="S244">
        <v>6</v>
      </c>
      <c r="T244" t="s">
        <v>47</v>
      </c>
      <c r="U244" t="s">
        <v>48</v>
      </c>
      <c r="V244" t="s">
        <v>35</v>
      </c>
      <c r="W244" t="s">
        <v>42</v>
      </c>
      <c r="X244">
        <v>2019</v>
      </c>
      <c r="Y244" t="s">
        <v>37</v>
      </c>
      <c r="Z244" t="s">
        <v>38</v>
      </c>
      <c r="AA244">
        <v>4</v>
      </c>
      <c r="AB244">
        <v>259200</v>
      </c>
      <c r="AC244">
        <v>1573</v>
      </c>
    </row>
    <row r="245" spans="1:29" x14ac:dyDescent="0.25">
      <c r="A245" t="s">
        <v>277</v>
      </c>
      <c r="B245">
        <v>2019</v>
      </c>
      <c r="C245" t="s">
        <v>37</v>
      </c>
      <c r="D245" t="s">
        <v>38</v>
      </c>
      <c r="E245">
        <v>5</v>
      </c>
      <c r="F245" t="s">
        <v>44</v>
      </c>
      <c r="G245">
        <v>0</v>
      </c>
      <c r="H245" t="s">
        <v>45</v>
      </c>
      <c r="I245">
        <v>803</v>
      </c>
      <c r="J245">
        <v>1573</v>
      </c>
      <c r="K245">
        <v>0.2</v>
      </c>
      <c r="L245">
        <v>0.6</v>
      </c>
      <c r="M245">
        <v>0.8</v>
      </c>
      <c r="N245">
        <v>1.05</v>
      </c>
      <c r="O245">
        <v>1.1000000000000001</v>
      </c>
      <c r="P245">
        <v>1.1499999999999999</v>
      </c>
      <c r="Q245" t="s">
        <v>46</v>
      </c>
      <c r="R245">
        <v>4</v>
      </c>
      <c r="S245">
        <v>6</v>
      </c>
      <c r="T245" t="s">
        <v>47</v>
      </c>
      <c r="U245" t="s">
        <v>48</v>
      </c>
      <c r="V245" t="s">
        <v>35</v>
      </c>
      <c r="W245" t="s">
        <v>42</v>
      </c>
      <c r="X245">
        <v>2019</v>
      </c>
      <c r="Y245" t="s">
        <v>37</v>
      </c>
      <c r="Z245" t="s">
        <v>38</v>
      </c>
      <c r="AA245">
        <v>11</v>
      </c>
      <c r="AB245">
        <v>39</v>
      </c>
      <c r="AC245">
        <v>1573</v>
      </c>
    </row>
    <row r="246" spans="1:29" x14ac:dyDescent="0.25">
      <c r="A246" t="s">
        <v>277</v>
      </c>
      <c r="B246">
        <v>2019</v>
      </c>
      <c r="C246" t="s">
        <v>37</v>
      </c>
      <c r="D246" t="s">
        <v>38</v>
      </c>
      <c r="E246">
        <v>24</v>
      </c>
      <c r="F246" t="s">
        <v>40</v>
      </c>
      <c r="G246">
        <v>1.0833330000000001</v>
      </c>
      <c r="H246" t="s">
        <v>45</v>
      </c>
      <c r="I246">
        <v>803</v>
      </c>
      <c r="J246">
        <v>1573</v>
      </c>
      <c r="K246">
        <v>0.2</v>
      </c>
      <c r="L246">
        <v>0.6</v>
      </c>
      <c r="M246">
        <v>0.8</v>
      </c>
      <c r="N246">
        <v>1.05</v>
      </c>
      <c r="O246">
        <v>1.1000000000000001</v>
      </c>
      <c r="P246">
        <v>1.1499999999999999</v>
      </c>
      <c r="Q246" t="s">
        <v>46</v>
      </c>
      <c r="R246">
        <v>4</v>
      </c>
      <c r="S246">
        <v>6</v>
      </c>
      <c r="T246" t="s">
        <v>47</v>
      </c>
      <c r="U246" t="s">
        <v>48</v>
      </c>
      <c r="V246" t="s">
        <v>35</v>
      </c>
      <c r="W246" t="s">
        <v>42</v>
      </c>
      <c r="X246">
        <v>2019</v>
      </c>
      <c r="Y246" t="s">
        <v>37</v>
      </c>
      <c r="Z246" t="s">
        <v>38</v>
      </c>
      <c r="AA246">
        <v>25</v>
      </c>
      <c r="AB246">
        <v>19</v>
      </c>
      <c r="AC246">
        <v>78.650000000000105</v>
      </c>
    </row>
    <row r="247" spans="1:29" x14ac:dyDescent="0.25">
      <c r="A247" t="s">
        <v>589</v>
      </c>
      <c r="B247">
        <v>2019</v>
      </c>
      <c r="C247" t="s">
        <v>37</v>
      </c>
      <c r="D247" t="s">
        <v>38</v>
      </c>
      <c r="E247">
        <v>24</v>
      </c>
      <c r="F247" t="s">
        <v>40</v>
      </c>
      <c r="G247">
        <v>0.78333339999999996</v>
      </c>
      <c r="H247" t="s">
        <v>45</v>
      </c>
      <c r="I247">
        <v>803</v>
      </c>
      <c r="J247">
        <v>1573</v>
      </c>
      <c r="K247">
        <v>0.2</v>
      </c>
      <c r="L247">
        <v>0.6</v>
      </c>
      <c r="M247">
        <v>0.8</v>
      </c>
      <c r="N247">
        <v>1.05</v>
      </c>
      <c r="O247">
        <v>1.1000000000000001</v>
      </c>
      <c r="P247">
        <v>1.1499999999999999</v>
      </c>
      <c r="Q247" t="s">
        <v>46</v>
      </c>
      <c r="R247">
        <v>4</v>
      </c>
      <c r="S247">
        <v>6</v>
      </c>
      <c r="T247" t="s">
        <v>47</v>
      </c>
      <c r="U247" t="s">
        <v>48</v>
      </c>
      <c r="V247" t="s">
        <v>35</v>
      </c>
      <c r="W247" t="s">
        <v>83</v>
      </c>
      <c r="X247">
        <v>2019</v>
      </c>
      <c r="Y247" t="s">
        <v>37</v>
      </c>
      <c r="Z247" t="s">
        <v>38</v>
      </c>
      <c r="AA247">
        <v>24</v>
      </c>
      <c r="AB247">
        <v>126</v>
      </c>
      <c r="AC247">
        <v>235.95</v>
      </c>
    </row>
    <row r="248" spans="1:29" x14ac:dyDescent="0.25">
      <c r="A248" t="s">
        <v>278</v>
      </c>
      <c r="B248">
        <v>2019</v>
      </c>
      <c r="C248" t="s">
        <v>37</v>
      </c>
      <c r="D248" t="s">
        <v>38</v>
      </c>
      <c r="E248">
        <v>5</v>
      </c>
      <c r="F248" t="s">
        <v>44</v>
      </c>
      <c r="G248">
        <v>0</v>
      </c>
      <c r="H248" t="s">
        <v>45</v>
      </c>
      <c r="I248">
        <v>803</v>
      </c>
      <c r="J248">
        <v>1573</v>
      </c>
      <c r="K248">
        <v>0.2</v>
      </c>
      <c r="L248">
        <v>0.6</v>
      </c>
      <c r="M248">
        <v>0.8</v>
      </c>
      <c r="N248">
        <v>1.05</v>
      </c>
      <c r="O248">
        <v>1.1000000000000001</v>
      </c>
      <c r="P248">
        <v>1.1499999999999999</v>
      </c>
      <c r="Q248" t="s">
        <v>46</v>
      </c>
      <c r="R248">
        <v>4</v>
      </c>
      <c r="S248">
        <v>6</v>
      </c>
      <c r="T248" t="s">
        <v>47</v>
      </c>
      <c r="U248" t="s">
        <v>48</v>
      </c>
      <c r="V248" t="s">
        <v>35</v>
      </c>
      <c r="W248" t="s">
        <v>42</v>
      </c>
      <c r="X248">
        <v>2019</v>
      </c>
      <c r="Y248" t="s">
        <v>37</v>
      </c>
      <c r="Z248" t="s">
        <v>38</v>
      </c>
      <c r="AA248">
        <v>16</v>
      </c>
      <c r="AB248">
        <v>59</v>
      </c>
      <c r="AC248">
        <v>1573</v>
      </c>
    </row>
    <row r="249" spans="1:29" x14ac:dyDescent="0.25">
      <c r="A249" t="s">
        <v>121</v>
      </c>
      <c r="B249">
        <v>2019</v>
      </c>
      <c r="C249" t="s">
        <v>37</v>
      </c>
      <c r="D249" t="s">
        <v>38</v>
      </c>
      <c r="E249">
        <v>1</v>
      </c>
      <c r="F249" t="s">
        <v>40</v>
      </c>
      <c r="G249">
        <v>0.58333330000000005</v>
      </c>
      <c r="H249" t="s">
        <v>45</v>
      </c>
      <c r="I249">
        <v>803</v>
      </c>
      <c r="J249">
        <v>1573</v>
      </c>
      <c r="K249">
        <v>0.2</v>
      </c>
      <c r="L249">
        <v>0.6</v>
      </c>
      <c r="M249">
        <v>0.8</v>
      </c>
      <c r="N249">
        <v>1.05</v>
      </c>
      <c r="O249">
        <v>1.1000000000000001</v>
      </c>
      <c r="P249">
        <v>1.1499999999999999</v>
      </c>
      <c r="Q249" t="s">
        <v>46</v>
      </c>
      <c r="R249">
        <v>4</v>
      </c>
      <c r="S249">
        <v>6</v>
      </c>
      <c r="T249" t="s">
        <v>85</v>
      </c>
      <c r="U249" t="s">
        <v>48</v>
      </c>
      <c r="V249" t="s">
        <v>35</v>
      </c>
      <c r="W249" t="s">
        <v>61</v>
      </c>
      <c r="X249">
        <v>2019</v>
      </c>
      <c r="Y249" t="s">
        <v>37</v>
      </c>
      <c r="Z249" t="s">
        <v>38</v>
      </c>
      <c r="AA249">
        <v>1</v>
      </c>
      <c r="AB249">
        <v>56</v>
      </c>
      <c r="AC249">
        <v>157.30000000000001</v>
      </c>
    </row>
    <row r="250" spans="1:29" x14ac:dyDescent="0.25">
      <c r="A250" t="s">
        <v>547</v>
      </c>
      <c r="B250">
        <v>2019</v>
      </c>
      <c r="C250" t="s">
        <v>37</v>
      </c>
      <c r="D250" t="s">
        <v>38</v>
      </c>
      <c r="E250">
        <v>22</v>
      </c>
      <c r="F250" t="s">
        <v>40</v>
      </c>
      <c r="G250">
        <v>3.8833329999999999</v>
      </c>
      <c r="H250" t="s">
        <v>45</v>
      </c>
      <c r="I250">
        <v>803</v>
      </c>
      <c r="J250">
        <v>1573</v>
      </c>
      <c r="K250">
        <v>0.2</v>
      </c>
      <c r="L250">
        <v>0.6</v>
      </c>
      <c r="M250">
        <v>0.8</v>
      </c>
      <c r="N250">
        <v>1.05</v>
      </c>
      <c r="O250">
        <v>1.1000000000000001</v>
      </c>
      <c r="P250">
        <v>1.1499999999999999</v>
      </c>
      <c r="Q250" t="s">
        <v>46</v>
      </c>
      <c r="R250">
        <v>4</v>
      </c>
      <c r="S250">
        <v>6</v>
      </c>
      <c r="T250" t="s">
        <v>47</v>
      </c>
      <c r="U250" t="s">
        <v>48</v>
      </c>
      <c r="V250" t="s">
        <v>35</v>
      </c>
      <c r="W250" t="s">
        <v>80</v>
      </c>
      <c r="X250">
        <v>2019</v>
      </c>
      <c r="Y250" t="s">
        <v>37</v>
      </c>
      <c r="Z250" t="s">
        <v>38</v>
      </c>
      <c r="AA250">
        <v>26</v>
      </c>
      <c r="AB250">
        <v>6048000</v>
      </c>
      <c r="AC250">
        <v>1797.1355875481199</v>
      </c>
    </row>
    <row r="251" spans="1:29" x14ac:dyDescent="0.25">
      <c r="A251" t="s">
        <v>482</v>
      </c>
      <c r="B251">
        <v>2019</v>
      </c>
      <c r="C251" t="s">
        <v>37</v>
      </c>
      <c r="D251" t="s">
        <v>38</v>
      </c>
      <c r="E251">
        <v>15</v>
      </c>
      <c r="F251" t="s">
        <v>40</v>
      </c>
      <c r="G251">
        <v>0.85</v>
      </c>
      <c r="H251" t="s">
        <v>45</v>
      </c>
      <c r="I251">
        <v>803</v>
      </c>
      <c r="J251">
        <v>1573</v>
      </c>
      <c r="K251">
        <v>0.2</v>
      </c>
      <c r="L251">
        <v>0.6</v>
      </c>
      <c r="M251">
        <v>0.8</v>
      </c>
      <c r="N251">
        <v>1.05</v>
      </c>
      <c r="O251">
        <v>1.1000000000000001</v>
      </c>
      <c r="P251">
        <v>1.1499999999999999</v>
      </c>
      <c r="Q251" t="s">
        <v>46</v>
      </c>
      <c r="R251">
        <v>4</v>
      </c>
      <c r="S251">
        <v>6</v>
      </c>
      <c r="T251" t="s">
        <v>47</v>
      </c>
      <c r="U251" t="s">
        <v>48</v>
      </c>
      <c r="V251" t="s">
        <v>35</v>
      </c>
      <c r="W251" t="s">
        <v>50</v>
      </c>
      <c r="X251">
        <v>2019</v>
      </c>
      <c r="Y251" t="s">
        <v>37</v>
      </c>
      <c r="Z251" t="s">
        <v>38</v>
      </c>
      <c r="AA251">
        <v>15</v>
      </c>
      <c r="AB251">
        <v>39</v>
      </c>
      <c r="AC251">
        <v>157.30000000000001</v>
      </c>
    </row>
    <row r="252" spans="1:29" x14ac:dyDescent="0.25">
      <c r="A252" t="s">
        <v>163</v>
      </c>
      <c r="B252">
        <v>2019</v>
      </c>
      <c r="C252" t="s">
        <v>37</v>
      </c>
      <c r="D252" t="s">
        <v>38</v>
      </c>
      <c r="E252">
        <v>2</v>
      </c>
      <c r="F252" t="s">
        <v>40</v>
      </c>
      <c r="G252">
        <v>7.3333329999999997</v>
      </c>
      <c r="H252" t="s">
        <v>45</v>
      </c>
      <c r="I252">
        <v>803</v>
      </c>
      <c r="J252">
        <v>1573</v>
      </c>
      <c r="K252">
        <v>0.2</v>
      </c>
      <c r="L252">
        <v>0.6</v>
      </c>
      <c r="M252">
        <v>0.8</v>
      </c>
      <c r="N252">
        <v>1.05</v>
      </c>
      <c r="O252">
        <v>1.1000000000000001</v>
      </c>
      <c r="P252">
        <v>1.1499999999999999</v>
      </c>
      <c r="Q252" t="s">
        <v>46</v>
      </c>
      <c r="R252">
        <v>4</v>
      </c>
      <c r="S252">
        <v>6</v>
      </c>
      <c r="T252" t="s">
        <v>47</v>
      </c>
      <c r="U252" t="s">
        <v>48</v>
      </c>
      <c r="V252" t="s">
        <v>35</v>
      </c>
      <c r="W252" t="s">
        <v>61</v>
      </c>
      <c r="X252">
        <v>2019</v>
      </c>
      <c r="Y252" t="s">
        <v>37</v>
      </c>
      <c r="Z252" t="s">
        <v>38</v>
      </c>
      <c r="AA252">
        <v>8</v>
      </c>
      <c r="AB252">
        <v>29</v>
      </c>
      <c r="AC252">
        <v>1651.65</v>
      </c>
    </row>
    <row r="253" spans="1:29" x14ac:dyDescent="0.25">
      <c r="A253" t="s">
        <v>538</v>
      </c>
      <c r="B253">
        <v>2019</v>
      </c>
      <c r="C253" t="s">
        <v>37</v>
      </c>
      <c r="D253" t="s">
        <v>38</v>
      </c>
      <c r="E253">
        <v>21</v>
      </c>
      <c r="F253" t="s">
        <v>40</v>
      </c>
      <c r="G253">
        <v>0</v>
      </c>
      <c r="H253" t="s">
        <v>45</v>
      </c>
      <c r="I253">
        <v>803</v>
      </c>
      <c r="J253">
        <v>1573</v>
      </c>
      <c r="K253">
        <v>0.2</v>
      </c>
      <c r="L253">
        <v>0.6</v>
      </c>
      <c r="M253">
        <v>0.8</v>
      </c>
      <c r="N253">
        <v>1.05</v>
      </c>
      <c r="O253">
        <v>1.1000000000000001</v>
      </c>
      <c r="P253">
        <v>1.1499999999999999</v>
      </c>
      <c r="Q253" t="s">
        <v>46</v>
      </c>
      <c r="R253">
        <v>4</v>
      </c>
      <c r="S253">
        <v>6</v>
      </c>
      <c r="T253" t="s">
        <v>47</v>
      </c>
      <c r="U253" t="s">
        <v>48</v>
      </c>
      <c r="V253" t="s">
        <v>35</v>
      </c>
      <c r="W253" t="s">
        <v>73</v>
      </c>
      <c r="X253">
        <v>2019</v>
      </c>
      <c r="Y253" t="s">
        <v>37</v>
      </c>
      <c r="Z253" t="s">
        <v>38</v>
      </c>
      <c r="AA253">
        <v>22</v>
      </c>
      <c r="AB253">
        <v>30</v>
      </c>
      <c r="AC253">
        <v>1651.65</v>
      </c>
    </row>
    <row r="254" spans="1:29" x14ac:dyDescent="0.25">
      <c r="A254" t="s">
        <v>164</v>
      </c>
      <c r="B254">
        <v>2019</v>
      </c>
      <c r="C254" t="s">
        <v>37</v>
      </c>
      <c r="D254" t="s">
        <v>38</v>
      </c>
      <c r="E254">
        <v>2</v>
      </c>
      <c r="F254" t="s">
        <v>40</v>
      </c>
      <c r="G254">
        <v>0.85</v>
      </c>
      <c r="H254" t="s">
        <v>45</v>
      </c>
      <c r="I254">
        <v>803</v>
      </c>
      <c r="J254">
        <v>1573</v>
      </c>
      <c r="K254">
        <v>0.2</v>
      </c>
      <c r="L254">
        <v>0.6</v>
      </c>
      <c r="M254">
        <v>0.8</v>
      </c>
      <c r="N254">
        <v>1.05</v>
      </c>
      <c r="O254">
        <v>1.1000000000000001</v>
      </c>
      <c r="P254">
        <v>1.1499999999999999</v>
      </c>
      <c r="Q254" t="s">
        <v>46</v>
      </c>
      <c r="R254">
        <v>4</v>
      </c>
      <c r="S254">
        <v>6</v>
      </c>
      <c r="T254" t="s">
        <v>47</v>
      </c>
      <c r="U254" t="s">
        <v>48</v>
      </c>
      <c r="V254" t="s">
        <v>35</v>
      </c>
      <c r="W254" t="s">
        <v>73</v>
      </c>
      <c r="X254">
        <v>2019</v>
      </c>
      <c r="Y254" t="s">
        <v>37</v>
      </c>
      <c r="Z254" t="s">
        <v>38</v>
      </c>
      <c r="AA254">
        <v>3</v>
      </c>
      <c r="AB254">
        <v>37</v>
      </c>
      <c r="AC254">
        <v>157.30000000000001</v>
      </c>
    </row>
    <row r="255" spans="1:29" x14ac:dyDescent="0.25">
      <c r="A255" t="s">
        <v>164</v>
      </c>
      <c r="B255">
        <v>2019</v>
      </c>
      <c r="C255" t="s">
        <v>37</v>
      </c>
      <c r="D255" t="s">
        <v>38</v>
      </c>
      <c r="E255">
        <v>23</v>
      </c>
      <c r="F255" t="s">
        <v>44</v>
      </c>
      <c r="G255">
        <v>0</v>
      </c>
      <c r="H255" t="s">
        <v>45</v>
      </c>
      <c r="I255">
        <v>803</v>
      </c>
      <c r="J255">
        <v>1573</v>
      </c>
      <c r="K255">
        <v>0.2</v>
      </c>
      <c r="L255">
        <v>0.6</v>
      </c>
      <c r="M255">
        <v>0.8</v>
      </c>
      <c r="N255">
        <v>1.05</v>
      </c>
      <c r="O255">
        <v>1.1000000000000001</v>
      </c>
      <c r="P255">
        <v>1.1499999999999999</v>
      </c>
      <c r="Q255" t="s">
        <v>46</v>
      </c>
      <c r="R255">
        <v>4</v>
      </c>
      <c r="S255">
        <v>6</v>
      </c>
      <c r="T255" t="s">
        <v>47</v>
      </c>
      <c r="U255" t="s">
        <v>48</v>
      </c>
      <c r="V255" t="s">
        <v>35</v>
      </c>
      <c r="W255" t="s">
        <v>73</v>
      </c>
      <c r="X255">
        <v>2019</v>
      </c>
      <c r="Y255" t="s">
        <v>37</v>
      </c>
      <c r="Z255" t="s">
        <v>38</v>
      </c>
      <c r="AA255">
        <v>23</v>
      </c>
      <c r="AB255">
        <v>21</v>
      </c>
      <c r="AC255">
        <v>1573</v>
      </c>
    </row>
    <row r="256" spans="1:29" x14ac:dyDescent="0.25">
      <c r="A256" t="s">
        <v>279</v>
      </c>
      <c r="B256">
        <v>2019</v>
      </c>
      <c r="C256" t="s">
        <v>37</v>
      </c>
      <c r="D256" t="s">
        <v>38</v>
      </c>
      <c r="E256">
        <v>5</v>
      </c>
      <c r="F256" t="s">
        <v>44</v>
      </c>
      <c r="G256">
        <v>0</v>
      </c>
      <c r="H256" t="s">
        <v>45</v>
      </c>
      <c r="I256">
        <v>803</v>
      </c>
      <c r="J256">
        <v>1573</v>
      </c>
      <c r="K256">
        <v>0.2</v>
      </c>
      <c r="L256">
        <v>0.6</v>
      </c>
      <c r="M256">
        <v>0.8</v>
      </c>
      <c r="N256">
        <v>1.05</v>
      </c>
      <c r="O256">
        <v>1.1000000000000001</v>
      </c>
      <c r="P256">
        <v>1.1499999999999999</v>
      </c>
      <c r="Q256" t="s">
        <v>46</v>
      </c>
      <c r="R256">
        <v>4</v>
      </c>
      <c r="S256">
        <v>6</v>
      </c>
      <c r="T256" t="s">
        <v>47</v>
      </c>
      <c r="U256" t="s">
        <v>48</v>
      </c>
      <c r="V256" t="s">
        <v>35</v>
      </c>
      <c r="W256" t="s">
        <v>42</v>
      </c>
      <c r="X256">
        <v>2019</v>
      </c>
      <c r="Y256" t="s">
        <v>37</v>
      </c>
      <c r="Z256" t="s">
        <v>38</v>
      </c>
      <c r="AA256">
        <v>10</v>
      </c>
      <c r="AB256">
        <v>49</v>
      </c>
      <c r="AC256">
        <v>1573</v>
      </c>
    </row>
    <row r="257" spans="1:29" x14ac:dyDescent="0.25">
      <c r="A257" t="s">
        <v>279</v>
      </c>
      <c r="B257">
        <v>2019</v>
      </c>
      <c r="C257" t="s">
        <v>37</v>
      </c>
      <c r="D257" t="s">
        <v>38</v>
      </c>
      <c r="E257">
        <v>18</v>
      </c>
      <c r="F257" t="s">
        <v>40</v>
      </c>
      <c r="G257">
        <v>1.9166669999999999</v>
      </c>
      <c r="H257" t="s">
        <v>45</v>
      </c>
      <c r="I257">
        <v>803</v>
      </c>
      <c r="J257">
        <v>1573</v>
      </c>
      <c r="K257">
        <v>0.2</v>
      </c>
      <c r="L257">
        <v>0.6</v>
      </c>
      <c r="M257">
        <v>0.8</v>
      </c>
      <c r="N257">
        <v>1.05</v>
      </c>
      <c r="O257">
        <v>1.1000000000000001</v>
      </c>
      <c r="P257">
        <v>1.1499999999999999</v>
      </c>
      <c r="Q257" t="s">
        <v>46</v>
      </c>
      <c r="R257">
        <v>4</v>
      </c>
      <c r="S257">
        <v>6</v>
      </c>
      <c r="T257" t="s">
        <v>47</v>
      </c>
      <c r="U257" t="s">
        <v>48</v>
      </c>
      <c r="V257" t="s">
        <v>35</v>
      </c>
      <c r="W257" t="s">
        <v>42</v>
      </c>
      <c r="X257">
        <v>2019</v>
      </c>
      <c r="Y257" t="s">
        <v>37</v>
      </c>
      <c r="Z257" t="s">
        <v>38</v>
      </c>
      <c r="AA257">
        <v>19</v>
      </c>
      <c r="AB257">
        <v>13</v>
      </c>
      <c r="AC257">
        <v>830.95449055574102</v>
      </c>
    </row>
    <row r="258" spans="1:29" x14ac:dyDescent="0.25">
      <c r="A258" t="s">
        <v>76</v>
      </c>
      <c r="B258">
        <v>2019</v>
      </c>
      <c r="C258" t="s">
        <v>30</v>
      </c>
      <c r="D258" t="s">
        <v>31</v>
      </c>
      <c r="E258">
        <v>27</v>
      </c>
      <c r="F258" t="s">
        <v>40</v>
      </c>
      <c r="G258">
        <v>1.433333</v>
      </c>
      <c r="H258" t="s">
        <v>45</v>
      </c>
      <c r="I258">
        <v>803</v>
      </c>
      <c r="J258">
        <v>1573</v>
      </c>
      <c r="K258">
        <v>0.2</v>
      </c>
      <c r="L258">
        <v>0.6</v>
      </c>
      <c r="M258">
        <v>0.8</v>
      </c>
      <c r="N258">
        <v>1.05</v>
      </c>
      <c r="O258">
        <v>1.1000000000000001</v>
      </c>
      <c r="P258">
        <v>1.1499999999999999</v>
      </c>
      <c r="Q258" t="s">
        <v>46</v>
      </c>
      <c r="R258">
        <v>4</v>
      </c>
      <c r="S258">
        <v>6</v>
      </c>
      <c r="T258" t="s">
        <v>47</v>
      </c>
      <c r="U258" t="s">
        <v>48</v>
      </c>
      <c r="V258" t="s">
        <v>35</v>
      </c>
      <c r="W258" t="s">
        <v>67</v>
      </c>
      <c r="X258">
        <v>2019</v>
      </c>
      <c r="Y258" t="s">
        <v>37</v>
      </c>
      <c r="Z258" t="s">
        <v>38</v>
      </c>
      <c r="AA258">
        <v>15</v>
      </c>
      <c r="AB258">
        <v>41</v>
      </c>
      <c r="AC258">
        <v>1026.10788431579</v>
      </c>
    </row>
    <row r="259" spans="1:29" x14ac:dyDescent="0.25">
      <c r="A259" t="s">
        <v>467</v>
      </c>
      <c r="B259">
        <v>2019</v>
      </c>
      <c r="C259" t="s">
        <v>37</v>
      </c>
      <c r="D259" t="s">
        <v>38</v>
      </c>
      <c r="E259">
        <v>14</v>
      </c>
      <c r="F259" t="s">
        <v>40</v>
      </c>
      <c r="G259">
        <v>1.1499999999999999</v>
      </c>
      <c r="H259" t="s">
        <v>45</v>
      </c>
      <c r="I259">
        <v>803</v>
      </c>
      <c r="J259">
        <v>1573</v>
      </c>
      <c r="K259">
        <v>0.2</v>
      </c>
      <c r="L259">
        <v>0.6</v>
      </c>
      <c r="M259">
        <v>0.8</v>
      </c>
      <c r="N259">
        <v>1.05</v>
      </c>
      <c r="O259">
        <v>1.1000000000000001</v>
      </c>
      <c r="P259">
        <v>1.1499999999999999</v>
      </c>
      <c r="Q259" t="s">
        <v>46</v>
      </c>
      <c r="R259">
        <v>4</v>
      </c>
      <c r="S259">
        <v>6</v>
      </c>
      <c r="T259" t="s">
        <v>47</v>
      </c>
      <c r="U259" t="s">
        <v>48</v>
      </c>
      <c r="V259" t="s">
        <v>35</v>
      </c>
      <c r="W259" t="s">
        <v>50</v>
      </c>
      <c r="X259">
        <v>2019</v>
      </c>
      <c r="Y259" t="s">
        <v>37</v>
      </c>
      <c r="Z259" t="s">
        <v>38</v>
      </c>
      <c r="AA259">
        <v>17</v>
      </c>
      <c r="AB259">
        <v>31</v>
      </c>
      <c r="AC259">
        <v>157.30000000000001</v>
      </c>
    </row>
    <row r="260" spans="1:29" x14ac:dyDescent="0.25">
      <c r="A260" t="s">
        <v>467</v>
      </c>
      <c r="B260">
        <v>2019</v>
      </c>
      <c r="C260" t="s">
        <v>37</v>
      </c>
      <c r="D260" t="s">
        <v>38</v>
      </c>
      <c r="E260">
        <v>24</v>
      </c>
      <c r="F260" t="s">
        <v>40</v>
      </c>
      <c r="G260">
        <v>2.0333329999999998</v>
      </c>
      <c r="H260" t="s">
        <v>45</v>
      </c>
      <c r="I260">
        <v>803</v>
      </c>
      <c r="J260">
        <v>1573</v>
      </c>
      <c r="K260">
        <v>0.2</v>
      </c>
      <c r="L260">
        <v>0.6</v>
      </c>
      <c r="M260">
        <v>0.8</v>
      </c>
      <c r="N260">
        <v>1.05</v>
      </c>
      <c r="O260">
        <v>1.1000000000000001</v>
      </c>
      <c r="P260">
        <v>1.1499999999999999</v>
      </c>
      <c r="Q260" t="s">
        <v>46</v>
      </c>
      <c r="R260">
        <v>4</v>
      </c>
      <c r="S260">
        <v>6</v>
      </c>
      <c r="T260" t="s">
        <v>47</v>
      </c>
      <c r="U260" t="s">
        <v>48</v>
      </c>
      <c r="V260" t="s">
        <v>35</v>
      </c>
      <c r="W260" t="s">
        <v>50</v>
      </c>
      <c r="X260">
        <v>2019</v>
      </c>
      <c r="Y260" t="s">
        <v>37</v>
      </c>
      <c r="Z260" t="s">
        <v>38</v>
      </c>
      <c r="AA260">
        <v>24</v>
      </c>
      <c r="AB260">
        <v>10</v>
      </c>
      <c r="AC260">
        <v>878.04331580218297</v>
      </c>
    </row>
    <row r="261" spans="1:29" x14ac:dyDescent="0.25">
      <c r="A261" t="s">
        <v>467</v>
      </c>
      <c r="B261">
        <v>2019</v>
      </c>
      <c r="C261" t="s">
        <v>37</v>
      </c>
      <c r="D261" t="s">
        <v>38</v>
      </c>
      <c r="E261">
        <v>26</v>
      </c>
      <c r="F261" t="s">
        <v>40</v>
      </c>
      <c r="G261">
        <v>2.95</v>
      </c>
      <c r="H261" t="s">
        <v>45</v>
      </c>
      <c r="I261">
        <v>803</v>
      </c>
      <c r="J261">
        <v>1573</v>
      </c>
      <c r="K261">
        <v>0.2</v>
      </c>
      <c r="L261">
        <v>0.6</v>
      </c>
      <c r="M261">
        <v>0.8</v>
      </c>
      <c r="N261">
        <v>1.05</v>
      </c>
      <c r="O261">
        <v>1.1000000000000001</v>
      </c>
      <c r="P261">
        <v>1.1499999999999999</v>
      </c>
      <c r="Q261" t="s">
        <v>46</v>
      </c>
      <c r="R261">
        <v>4</v>
      </c>
      <c r="S261">
        <v>6</v>
      </c>
      <c r="T261" t="s">
        <v>47</v>
      </c>
      <c r="U261" t="s">
        <v>48</v>
      </c>
      <c r="V261" t="s">
        <v>35</v>
      </c>
      <c r="W261" t="s">
        <v>50</v>
      </c>
      <c r="X261">
        <v>2019</v>
      </c>
      <c r="Y261" t="s">
        <v>37</v>
      </c>
      <c r="Z261" t="s">
        <v>38</v>
      </c>
      <c r="AA261">
        <v>26</v>
      </c>
      <c r="AB261">
        <v>2</v>
      </c>
      <c r="AC261">
        <v>174.629661016949</v>
      </c>
    </row>
    <row r="262" spans="1:29" x14ac:dyDescent="0.25">
      <c r="A262" t="s">
        <v>425</v>
      </c>
      <c r="B262">
        <v>2019</v>
      </c>
      <c r="C262" t="s">
        <v>37</v>
      </c>
      <c r="D262" t="s">
        <v>38</v>
      </c>
      <c r="E262">
        <v>11</v>
      </c>
      <c r="F262" t="s">
        <v>40</v>
      </c>
      <c r="G262">
        <v>3.1</v>
      </c>
      <c r="H262" t="s">
        <v>45</v>
      </c>
      <c r="I262">
        <v>803</v>
      </c>
      <c r="J262">
        <v>1573</v>
      </c>
      <c r="K262">
        <v>0.2</v>
      </c>
      <c r="L262">
        <v>0.6</v>
      </c>
      <c r="M262">
        <v>0.8</v>
      </c>
      <c r="N262">
        <v>1.05</v>
      </c>
      <c r="O262">
        <v>1.1000000000000001</v>
      </c>
      <c r="P262">
        <v>1.1499999999999999</v>
      </c>
      <c r="Q262" t="s">
        <v>46</v>
      </c>
      <c r="R262">
        <v>4</v>
      </c>
      <c r="S262">
        <v>6</v>
      </c>
      <c r="T262" t="s">
        <v>47</v>
      </c>
      <c r="U262" t="s">
        <v>48</v>
      </c>
      <c r="V262" t="s">
        <v>35</v>
      </c>
      <c r="W262" t="s">
        <v>36</v>
      </c>
      <c r="X262">
        <v>2019</v>
      </c>
      <c r="Y262" t="s">
        <v>37</v>
      </c>
      <c r="Z262" t="s">
        <v>38</v>
      </c>
      <c r="AA262">
        <v>16</v>
      </c>
      <c r="AB262">
        <v>0</v>
      </c>
      <c r="AC262">
        <v>1694.7806451612901</v>
      </c>
    </row>
    <row r="263" spans="1:29" x14ac:dyDescent="0.25">
      <c r="A263" t="s">
        <v>425</v>
      </c>
      <c r="B263">
        <v>2019</v>
      </c>
      <c r="C263" t="s">
        <v>37</v>
      </c>
      <c r="D263" t="s">
        <v>38</v>
      </c>
      <c r="E263">
        <v>22</v>
      </c>
      <c r="F263" t="s">
        <v>40</v>
      </c>
      <c r="G263">
        <v>1.5333330000000001</v>
      </c>
      <c r="H263" t="s">
        <v>45</v>
      </c>
      <c r="I263">
        <v>803</v>
      </c>
      <c r="J263">
        <v>1573</v>
      </c>
      <c r="K263">
        <v>0.2</v>
      </c>
      <c r="L263">
        <v>0.6</v>
      </c>
      <c r="M263">
        <v>0.8</v>
      </c>
      <c r="N263">
        <v>1.05</v>
      </c>
      <c r="O263">
        <v>1.1000000000000001</v>
      </c>
      <c r="P263">
        <v>1.1499999999999999</v>
      </c>
      <c r="Q263" t="s">
        <v>46</v>
      </c>
      <c r="R263">
        <v>4</v>
      </c>
      <c r="S263">
        <v>6</v>
      </c>
      <c r="T263" t="s">
        <v>47</v>
      </c>
      <c r="U263" t="s">
        <v>48</v>
      </c>
      <c r="V263" t="s">
        <v>35</v>
      </c>
      <c r="W263" t="s">
        <v>36</v>
      </c>
      <c r="X263">
        <v>2019</v>
      </c>
      <c r="Y263" t="s">
        <v>37</v>
      </c>
      <c r="Z263" t="s">
        <v>38</v>
      </c>
      <c r="AA263">
        <v>22</v>
      </c>
      <c r="AB263">
        <v>0</v>
      </c>
      <c r="AC263">
        <v>1176.33021176744</v>
      </c>
    </row>
    <row r="264" spans="1:29" x14ac:dyDescent="0.25">
      <c r="A264" t="s">
        <v>426</v>
      </c>
      <c r="B264">
        <v>2019</v>
      </c>
      <c r="C264" t="s">
        <v>37</v>
      </c>
      <c r="D264" t="s">
        <v>38</v>
      </c>
      <c r="E264">
        <v>11</v>
      </c>
      <c r="F264" t="s">
        <v>40</v>
      </c>
      <c r="G264">
        <v>1.45</v>
      </c>
      <c r="H264" t="s">
        <v>45</v>
      </c>
      <c r="I264">
        <v>803</v>
      </c>
      <c r="J264">
        <v>1573</v>
      </c>
      <c r="K264">
        <v>0.2</v>
      </c>
      <c r="L264">
        <v>0.6</v>
      </c>
      <c r="M264">
        <v>0.8</v>
      </c>
      <c r="N264">
        <v>1.05</v>
      </c>
      <c r="O264">
        <v>1.1000000000000001</v>
      </c>
      <c r="P264">
        <v>1.1499999999999999</v>
      </c>
      <c r="Q264" t="s">
        <v>46</v>
      </c>
      <c r="R264">
        <v>4</v>
      </c>
      <c r="S264">
        <v>6</v>
      </c>
      <c r="T264" t="s">
        <v>85</v>
      </c>
      <c r="U264" t="s">
        <v>48</v>
      </c>
      <c r="V264" t="s">
        <v>35</v>
      </c>
      <c r="W264" t="s">
        <v>61</v>
      </c>
      <c r="X264">
        <v>2019</v>
      </c>
      <c r="Y264" t="s">
        <v>37</v>
      </c>
      <c r="Z264" t="s">
        <v>38</v>
      </c>
      <c r="AA264">
        <v>12</v>
      </c>
      <c r="AB264">
        <v>232</v>
      </c>
      <c r="AC264">
        <v>235.95</v>
      </c>
    </row>
    <row r="265" spans="1:29" x14ac:dyDescent="0.25">
      <c r="A265" t="s">
        <v>62</v>
      </c>
      <c r="B265">
        <v>2019</v>
      </c>
      <c r="C265" t="s">
        <v>30</v>
      </c>
      <c r="D265" t="s">
        <v>31</v>
      </c>
      <c r="E265">
        <v>22</v>
      </c>
      <c r="F265" t="s">
        <v>40</v>
      </c>
      <c r="G265">
        <v>2.65</v>
      </c>
      <c r="H265" t="s">
        <v>45</v>
      </c>
      <c r="I265">
        <v>803</v>
      </c>
      <c r="J265">
        <v>1573</v>
      </c>
      <c r="K265">
        <v>0.2</v>
      </c>
      <c r="L265">
        <v>0.6</v>
      </c>
      <c r="M265">
        <v>0.8</v>
      </c>
      <c r="N265">
        <v>1.05</v>
      </c>
      <c r="O265">
        <v>1.1000000000000001</v>
      </c>
      <c r="P265">
        <v>1.1499999999999999</v>
      </c>
      <c r="Q265" t="s">
        <v>46</v>
      </c>
      <c r="R265">
        <v>4</v>
      </c>
      <c r="S265">
        <v>6</v>
      </c>
      <c r="T265" t="s">
        <v>47</v>
      </c>
      <c r="U265" t="s">
        <v>48</v>
      </c>
      <c r="V265" t="s">
        <v>35</v>
      </c>
      <c r="W265" t="s">
        <v>42</v>
      </c>
      <c r="X265">
        <v>2019</v>
      </c>
      <c r="Y265" t="s">
        <v>37</v>
      </c>
      <c r="Z265" t="s">
        <v>38</v>
      </c>
      <c r="AA265">
        <v>4</v>
      </c>
      <c r="AB265">
        <v>15</v>
      </c>
      <c r="AC265">
        <v>1058.0650943396199</v>
      </c>
    </row>
    <row r="266" spans="1:29" x14ac:dyDescent="0.25">
      <c r="A266" t="s">
        <v>165</v>
      </c>
      <c r="B266">
        <v>2019</v>
      </c>
      <c r="C266" t="s">
        <v>37</v>
      </c>
      <c r="D266" t="s">
        <v>38</v>
      </c>
      <c r="E266">
        <v>2</v>
      </c>
      <c r="F266" t="s">
        <v>40</v>
      </c>
      <c r="G266">
        <v>2.8166669999999998</v>
      </c>
      <c r="H266" t="s">
        <v>45</v>
      </c>
      <c r="I266">
        <v>803</v>
      </c>
      <c r="J266">
        <v>1573</v>
      </c>
      <c r="K266">
        <v>0.2</v>
      </c>
      <c r="L266">
        <v>0.6</v>
      </c>
      <c r="M266">
        <v>0.8</v>
      </c>
      <c r="N266">
        <v>1.05</v>
      </c>
      <c r="O266">
        <v>1.1000000000000001</v>
      </c>
      <c r="P266">
        <v>1.1499999999999999</v>
      </c>
      <c r="Q266" t="s">
        <v>46</v>
      </c>
      <c r="R266">
        <v>4</v>
      </c>
      <c r="S266">
        <v>6</v>
      </c>
      <c r="T266" t="s">
        <v>47</v>
      </c>
      <c r="U266" t="s">
        <v>48</v>
      </c>
      <c r="V266" t="s">
        <v>35</v>
      </c>
      <c r="W266" t="s">
        <v>73</v>
      </c>
      <c r="X266">
        <v>2019</v>
      </c>
      <c r="Y266" t="s">
        <v>37</v>
      </c>
      <c r="Z266" t="s">
        <v>38</v>
      </c>
      <c r="AA266">
        <v>2</v>
      </c>
      <c r="AB266">
        <v>0</v>
      </c>
      <c r="AC266">
        <v>1643.73852762858</v>
      </c>
    </row>
    <row r="267" spans="1:29" x14ac:dyDescent="0.25">
      <c r="A267" t="s">
        <v>332</v>
      </c>
      <c r="B267">
        <v>2019</v>
      </c>
      <c r="C267" t="s">
        <v>37</v>
      </c>
      <c r="D267" t="s">
        <v>38</v>
      </c>
      <c r="E267">
        <v>8</v>
      </c>
      <c r="F267" t="s">
        <v>40</v>
      </c>
      <c r="G267">
        <v>0.05</v>
      </c>
      <c r="H267" t="s">
        <v>45</v>
      </c>
      <c r="I267">
        <v>803</v>
      </c>
      <c r="J267">
        <v>1573</v>
      </c>
      <c r="K267">
        <v>0.2</v>
      </c>
      <c r="L267">
        <v>0.6</v>
      </c>
      <c r="M267">
        <v>0.8</v>
      </c>
      <c r="N267">
        <v>1.05</v>
      </c>
      <c r="O267">
        <v>1.1000000000000001</v>
      </c>
      <c r="P267">
        <v>1.1499999999999999</v>
      </c>
      <c r="Q267" t="s">
        <v>46</v>
      </c>
      <c r="R267">
        <v>4</v>
      </c>
      <c r="S267">
        <v>6</v>
      </c>
      <c r="T267" t="s">
        <v>47</v>
      </c>
      <c r="U267" t="s">
        <v>48</v>
      </c>
      <c r="V267" t="s">
        <v>35</v>
      </c>
      <c r="W267" t="s">
        <v>59</v>
      </c>
      <c r="X267">
        <v>2019</v>
      </c>
      <c r="Y267" t="s">
        <v>37</v>
      </c>
      <c r="Z267" t="s">
        <v>38</v>
      </c>
      <c r="AA267">
        <v>9</v>
      </c>
      <c r="AB267">
        <v>14</v>
      </c>
      <c r="AC267">
        <v>-314.60000000000002</v>
      </c>
    </row>
    <row r="268" spans="1:29" x14ac:dyDescent="0.25">
      <c r="A268" t="s">
        <v>332</v>
      </c>
      <c r="B268">
        <v>2019</v>
      </c>
      <c r="C268" t="s">
        <v>37</v>
      </c>
      <c r="D268" t="s">
        <v>38</v>
      </c>
      <c r="E268">
        <v>17</v>
      </c>
      <c r="F268" t="s">
        <v>40</v>
      </c>
      <c r="G268">
        <v>1.983333</v>
      </c>
      <c r="H268" t="s">
        <v>45</v>
      </c>
      <c r="I268">
        <v>803</v>
      </c>
      <c r="J268">
        <v>1573</v>
      </c>
      <c r="K268">
        <v>0.2</v>
      </c>
      <c r="L268">
        <v>0.6</v>
      </c>
      <c r="M268">
        <v>0.8</v>
      </c>
      <c r="N268">
        <v>1.05</v>
      </c>
      <c r="O268">
        <v>1.1000000000000001</v>
      </c>
      <c r="P268">
        <v>1.1499999999999999</v>
      </c>
      <c r="Q268" t="s">
        <v>46</v>
      </c>
      <c r="R268">
        <v>4</v>
      </c>
      <c r="S268">
        <v>6</v>
      </c>
      <c r="T268" t="s">
        <v>47</v>
      </c>
      <c r="U268" t="s">
        <v>48</v>
      </c>
      <c r="V268" t="s">
        <v>35</v>
      </c>
      <c r="W268" t="s">
        <v>59</v>
      </c>
      <c r="X268">
        <v>2019</v>
      </c>
      <c r="Y268" t="s">
        <v>37</v>
      </c>
      <c r="Z268" t="s">
        <v>38</v>
      </c>
      <c r="AA268">
        <v>18</v>
      </c>
      <c r="AB268">
        <v>9</v>
      </c>
      <c r="AC268">
        <v>858.54062300682699</v>
      </c>
    </row>
    <row r="269" spans="1:29" x14ac:dyDescent="0.25">
      <c r="A269" t="s">
        <v>332</v>
      </c>
      <c r="B269">
        <v>2019</v>
      </c>
      <c r="C269" t="s">
        <v>37</v>
      </c>
      <c r="D269" t="s">
        <v>38</v>
      </c>
      <c r="E269">
        <v>22</v>
      </c>
      <c r="F269" t="s">
        <v>40</v>
      </c>
      <c r="G269">
        <v>3.4333330000000002</v>
      </c>
      <c r="H269" t="s">
        <v>45</v>
      </c>
      <c r="I269">
        <v>803</v>
      </c>
      <c r="J269">
        <v>1573</v>
      </c>
      <c r="K269">
        <v>0.2</v>
      </c>
      <c r="L269">
        <v>0.6</v>
      </c>
      <c r="M269">
        <v>0.8</v>
      </c>
      <c r="N269">
        <v>1.05</v>
      </c>
      <c r="O269">
        <v>1.1000000000000001</v>
      </c>
      <c r="P269">
        <v>1.1499999999999999</v>
      </c>
      <c r="Q269" t="s">
        <v>46</v>
      </c>
      <c r="R269">
        <v>4</v>
      </c>
      <c r="S269">
        <v>6</v>
      </c>
      <c r="T269" t="s">
        <v>47</v>
      </c>
      <c r="U269" t="s">
        <v>48</v>
      </c>
      <c r="V269" t="s">
        <v>35</v>
      </c>
      <c r="W269" t="s">
        <v>59</v>
      </c>
      <c r="X269">
        <v>2019</v>
      </c>
      <c r="Y269" t="s">
        <v>37</v>
      </c>
      <c r="Z269" t="s">
        <v>38</v>
      </c>
      <c r="AA269">
        <v>22</v>
      </c>
      <c r="AB269">
        <v>5</v>
      </c>
      <c r="AC269">
        <v>878.89461571306902</v>
      </c>
    </row>
    <row r="270" spans="1:29" x14ac:dyDescent="0.25">
      <c r="A270" t="s">
        <v>280</v>
      </c>
      <c r="B270">
        <v>2019</v>
      </c>
      <c r="C270" t="s">
        <v>37</v>
      </c>
      <c r="D270" t="s">
        <v>38</v>
      </c>
      <c r="E270">
        <v>5</v>
      </c>
      <c r="F270" t="s">
        <v>44</v>
      </c>
      <c r="G270">
        <v>0</v>
      </c>
      <c r="H270" t="s">
        <v>45</v>
      </c>
      <c r="I270">
        <v>803</v>
      </c>
      <c r="J270">
        <v>1573</v>
      </c>
      <c r="K270">
        <v>0.2</v>
      </c>
      <c r="L270">
        <v>0.6</v>
      </c>
      <c r="M270">
        <v>0.8</v>
      </c>
      <c r="N270">
        <v>1.05</v>
      </c>
      <c r="O270">
        <v>1.1000000000000001</v>
      </c>
      <c r="P270">
        <v>1.1499999999999999</v>
      </c>
      <c r="Q270" t="s">
        <v>46</v>
      </c>
      <c r="R270">
        <v>4</v>
      </c>
      <c r="S270">
        <v>6</v>
      </c>
      <c r="T270" t="s">
        <v>85</v>
      </c>
      <c r="U270" t="s">
        <v>48</v>
      </c>
      <c r="V270" t="s">
        <v>35</v>
      </c>
      <c r="W270" t="s">
        <v>42</v>
      </c>
      <c r="X270">
        <v>2019</v>
      </c>
      <c r="Y270" t="s">
        <v>37</v>
      </c>
      <c r="Z270" t="s">
        <v>38</v>
      </c>
      <c r="AA270">
        <v>9</v>
      </c>
      <c r="AB270">
        <v>11</v>
      </c>
      <c r="AC270">
        <v>1573</v>
      </c>
    </row>
    <row r="271" spans="1:29" x14ac:dyDescent="0.25">
      <c r="A271" t="s">
        <v>525</v>
      </c>
      <c r="B271">
        <v>2019</v>
      </c>
      <c r="C271" t="s">
        <v>37</v>
      </c>
      <c r="D271" t="s">
        <v>38</v>
      </c>
      <c r="E271">
        <v>17</v>
      </c>
      <c r="F271" t="s">
        <v>40</v>
      </c>
      <c r="G271">
        <v>1.2</v>
      </c>
      <c r="H271" t="s">
        <v>45</v>
      </c>
      <c r="I271">
        <v>803</v>
      </c>
      <c r="J271">
        <v>1573</v>
      </c>
      <c r="K271">
        <v>0.2</v>
      </c>
      <c r="L271">
        <v>0.6</v>
      </c>
      <c r="M271">
        <v>0.8</v>
      </c>
      <c r="N271">
        <v>1.05</v>
      </c>
      <c r="O271">
        <v>1.1000000000000001</v>
      </c>
      <c r="P271">
        <v>1.1499999999999999</v>
      </c>
      <c r="Q271" t="s">
        <v>46</v>
      </c>
      <c r="R271">
        <v>4</v>
      </c>
      <c r="S271">
        <v>6</v>
      </c>
      <c r="T271" t="s">
        <v>47</v>
      </c>
      <c r="U271" t="s">
        <v>48</v>
      </c>
      <c r="V271" t="s">
        <v>35</v>
      </c>
      <c r="W271" t="s">
        <v>36</v>
      </c>
      <c r="X271">
        <v>2019</v>
      </c>
      <c r="Y271" t="s">
        <v>37</v>
      </c>
      <c r="Z271" t="s">
        <v>38</v>
      </c>
      <c r="AA271">
        <v>22</v>
      </c>
      <c r="AB271">
        <v>0</v>
      </c>
      <c r="AC271">
        <v>235.95</v>
      </c>
    </row>
    <row r="272" spans="1:29" x14ac:dyDescent="0.25">
      <c r="A272" t="s">
        <v>166</v>
      </c>
      <c r="B272">
        <v>2019</v>
      </c>
      <c r="C272" t="s">
        <v>37</v>
      </c>
      <c r="D272" t="s">
        <v>38</v>
      </c>
      <c r="E272">
        <v>2</v>
      </c>
      <c r="F272" t="s">
        <v>40</v>
      </c>
      <c r="G272">
        <v>1.5833330000000001</v>
      </c>
      <c r="H272" t="s">
        <v>45</v>
      </c>
      <c r="I272">
        <v>803</v>
      </c>
      <c r="J272">
        <v>1573</v>
      </c>
      <c r="K272">
        <v>0.2</v>
      </c>
      <c r="L272">
        <v>0.6</v>
      </c>
      <c r="M272">
        <v>0.8</v>
      </c>
      <c r="N272">
        <v>1.05</v>
      </c>
      <c r="O272">
        <v>1.1000000000000001</v>
      </c>
      <c r="P272">
        <v>1.1499999999999999</v>
      </c>
      <c r="Q272" t="s">
        <v>46</v>
      </c>
      <c r="R272">
        <v>4</v>
      </c>
      <c r="S272">
        <v>6</v>
      </c>
      <c r="T272" t="s">
        <v>47</v>
      </c>
      <c r="U272" t="s">
        <v>48</v>
      </c>
      <c r="V272" t="s">
        <v>35</v>
      </c>
      <c r="W272" t="s">
        <v>73</v>
      </c>
      <c r="X272">
        <v>2019</v>
      </c>
      <c r="Y272" t="s">
        <v>37</v>
      </c>
      <c r="Z272" t="s">
        <v>38</v>
      </c>
      <c r="AA272">
        <v>9</v>
      </c>
      <c r="AB272">
        <v>21</v>
      </c>
      <c r="AC272">
        <v>1051.42610663708</v>
      </c>
    </row>
    <row r="273" spans="1:29" x14ac:dyDescent="0.25">
      <c r="A273" t="s">
        <v>371</v>
      </c>
      <c r="B273">
        <v>2019</v>
      </c>
      <c r="C273" t="s">
        <v>37</v>
      </c>
      <c r="D273" t="s">
        <v>38</v>
      </c>
      <c r="E273">
        <v>9</v>
      </c>
      <c r="F273" t="s">
        <v>40</v>
      </c>
      <c r="G273">
        <v>2</v>
      </c>
      <c r="H273" t="s">
        <v>45</v>
      </c>
      <c r="I273">
        <v>803</v>
      </c>
      <c r="J273">
        <v>1573</v>
      </c>
      <c r="K273">
        <v>0.2</v>
      </c>
      <c r="L273">
        <v>0.6</v>
      </c>
      <c r="M273">
        <v>0.8</v>
      </c>
      <c r="N273">
        <v>1.05</v>
      </c>
      <c r="O273">
        <v>1.1000000000000001</v>
      </c>
      <c r="P273">
        <v>1.1499999999999999</v>
      </c>
      <c r="Q273" t="s">
        <v>46</v>
      </c>
      <c r="R273">
        <v>4</v>
      </c>
      <c r="S273">
        <v>6</v>
      </c>
      <c r="T273" t="s">
        <v>47</v>
      </c>
      <c r="U273" t="s">
        <v>48</v>
      </c>
      <c r="V273" t="s">
        <v>35</v>
      </c>
      <c r="W273" t="s">
        <v>83</v>
      </c>
      <c r="X273">
        <v>2019</v>
      </c>
      <c r="Y273" t="s">
        <v>37</v>
      </c>
      <c r="Z273" t="s">
        <v>38</v>
      </c>
      <c r="AA273">
        <v>15</v>
      </c>
      <c r="AB273">
        <v>11232000</v>
      </c>
      <c r="AC273">
        <v>1415.7</v>
      </c>
    </row>
    <row r="274" spans="1:29" x14ac:dyDescent="0.25">
      <c r="A274" t="s">
        <v>333</v>
      </c>
      <c r="B274">
        <v>2019</v>
      </c>
      <c r="C274" t="s">
        <v>37</v>
      </c>
      <c r="D274" t="s">
        <v>38</v>
      </c>
      <c r="E274">
        <v>8</v>
      </c>
      <c r="F274" t="s">
        <v>40</v>
      </c>
      <c r="G274">
        <v>2.75</v>
      </c>
      <c r="H274" t="s">
        <v>45</v>
      </c>
      <c r="I274">
        <v>803</v>
      </c>
      <c r="J274">
        <v>1573</v>
      </c>
      <c r="K274">
        <v>0.2</v>
      </c>
      <c r="L274">
        <v>0.6</v>
      </c>
      <c r="M274">
        <v>0.8</v>
      </c>
      <c r="N274">
        <v>1.05</v>
      </c>
      <c r="O274">
        <v>1.1000000000000001</v>
      </c>
      <c r="P274">
        <v>1.1499999999999999</v>
      </c>
      <c r="Q274" t="s">
        <v>46</v>
      </c>
      <c r="R274">
        <v>4</v>
      </c>
      <c r="S274">
        <v>6</v>
      </c>
      <c r="T274" t="s">
        <v>47</v>
      </c>
      <c r="U274" t="s">
        <v>48</v>
      </c>
      <c r="V274" t="s">
        <v>35</v>
      </c>
      <c r="W274" t="s">
        <v>73</v>
      </c>
      <c r="X274">
        <v>2019</v>
      </c>
      <c r="Y274" t="s">
        <v>37</v>
      </c>
      <c r="Z274" t="s">
        <v>38</v>
      </c>
      <c r="AA274">
        <v>9</v>
      </c>
      <c r="AB274">
        <v>27</v>
      </c>
      <c r="AC274">
        <v>1472.9</v>
      </c>
    </row>
    <row r="275" spans="1:29" x14ac:dyDescent="0.25">
      <c r="A275" t="s">
        <v>333</v>
      </c>
      <c r="B275">
        <v>2019</v>
      </c>
      <c r="C275" t="s">
        <v>37</v>
      </c>
      <c r="D275" t="s">
        <v>38</v>
      </c>
      <c r="E275">
        <v>25</v>
      </c>
      <c r="F275" t="s">
        <v>40</v>
      </c>
      <c r="G275">
        <v>1.483333</v>
      </c>
      <c r="H275" t="s">
        <v>45</v>
      </c>
      <c r="I275">
        <v>803</v>
      </c>
      <c r="J275">
        <v>1573</v>
      </c>
      <c r="K275">
        <v>0.2</v>
      </c>
      <c r="L275">
        <v>0.6</v>
      </c>
      <c r="M275">
        <v>0.8</v>
      </c>
      <c r="N275">
        <v>1.05</v>
      </c>
      <c r="O275">
        <v>1.1000000000000001</v>
      </c>
      <c r="P275">
        <v>1.1499999999999999</v>
      </c>
      <c r="Q275" t="s">
        <v>46</v>
      </c>
      <c r="R275">
        <v>4</v>
      </c>
      <c r="S275">
        <v>6</v>
      </c>
      <c r="T275" t="s">
        <v>47</v>
      </c>
      <c r="U275" t="s">
        <v>48</v>
      </c>
      <c r="V275" t="s">
        <v>35</v>
      </c>
      <c r="W275" t="s">
        <v>73</v>
      </c>
      <c r="X275">
        <v>2019</v>
      </c>
      <c r="Y275" t="s">
        <v>37</v>
      </c>
      <c r="Z275" t="s">
        <v>38</v>
      </c>
      <c r="AA275">
        <v>25</v>
      </c>
      <c r="AB275">
        <v>17</v>
      </c>
      <c r="AC275">
        <v>984.45032349445501</v>
      </c>
    </row>
    <row r="276" spans="1:29" x14ac:dyDescent="0.25">
      <c r="A276" t="s">
        <v>68</v>
      </c>
      <c r="B276">
        <v>2019</v>
      </c>
      <c r="C276" t="s">
        <v>30</v>
      </c>
      <c r="D276" t="s">
        <v>31</v>
      </c>
      <c r="E276">
        <v>25</v>
      </c>
      <c r="F276" t="s">
        <v>40</v>
      </c>
      <c r="G276">
        <v>2.733333</v>
      </c>
      <c r="H276" t="s">
        <v>45</v>
      </c>
      <c r="I276">
        <v>803</v>
      </c>
      <c r="J276">
        <v>1573</v>
      </c>
      <c r="K276">
        <v>0.2</v>
      </c>
      <c r="L276">
        <v>0.6</v>
      </c>
      <c r="M276">
        <v>0.8</v>
      </c>
      <c r="N276">
        <v>1.05</v>
      </c>
      <c r="O276">
        <v>1.1000000000000001</v>
      </c>
      <c r="P276">
        <v>1.1499999999999999</v>
      </c>
      <c r="Q276" t="s">
        <v>46</v>
      </c>
      <c r="R276">
        <v>4</v>
      </c>
      <c r="S276">
        <v>6</v>
      </c>
      <c r="T276" t="s">
        <v>47</v>
      </c>
      <c r="U276" t="s">
        <v>48</v>
      </c>
      <c r="V276" t="s">
        <v>35</v>
      </c>
      <c r="W276" t="s">
        <v>36</v>
      </c>
      <c r="X276">
        <v>2019</v>
      </c>
      <c r="Y276" t="s">
        <v>37</v>
      </c>
      <c r="Z276" t="s">
        <v>38</v>
      </c>
      <c r="AA276">
        <v>2</v>
      </c>
      <c r="AB276">
        <v>14</v>
      </c>
      <c r="AC276">
        <v>1076.1621249405</v>
      </c>
    </row>
    <row r="277" spans="1:29" x14ac:dyDescent="0.25">
      <c r="A277" t="s">
        <v>93</v>
      </c>
      <c r="B277">
        <v>2019</v>
      </c>
      <c r="C277" t="s">
        <v>30</v>
      </c>
      <c r="D277" t="s">
        <v>31</v>
      </c>
      <c r="E277">
        <v>29</v>
      </c>
      <c r="F277" t="s">
        <v>40</v>
      </c>
      <c r="G277">
        <v>1.316667</v>
      </c>
      <c r="H277" t="s">
        <v>45</v>
      </c>
      <c r="I277">
        <v>803</v>
      </c>
      <c r="J277">
        <v>1573</v>
      </c>
      <c r="K277">
        <v>0.2</v>
      </c>
      <c r="L277">
        <v>0.6</v>
      </c>
      <c r="M277">
        <v>0.8</v>
      </c>
      <c r="N277">
        <v>1.05</v>
      </c>
      <c r="O277">
        <v>1.1000000000000001</v>
      </c>
      <c r="P277">
        <v>1.1499999999999999</v>
      </c>
      <c r="Q277" t="s">
        <v>46</v>
      </c>
      <c r="R277">
        <v>4</v>
      </c>
      <c r="S277">
        <v>6</v>
      </c>
      <c r="T277" t="s">
        <v>47</v>
      </c>
      <c r="U277" t="s">
        <v>48</v>
      </c>
      <c r="V277" t="s">
        <v>35</v>
      </c>
      <c r="W277" t="s">
        <v>36</v>
      </c>
      <c r="X277">
        <v>2019</v>
      </c>
      <c r="Y277" t="s">
        <v>37</v>
      </c>
      <c r="Z277" t="s">
        <v>38</v>
      </c>
      <c r="AA277">
        <v>1</v>
      </c>
      <c r="AB277">
        <v>36</v>
      </c>
      <c r="AC277">
        <v>1322.11675814766</v>
      </c>
    </row>
    <row r="278" spans="1:29" x14ac:dyDescent="0.25">
      <c r="A278" t="s">
        <v>93</v>
      </c>
      <c r="B278">
        <v>2019</v>
      </c>
      <c r="C278" t="s">
        <v>37</v>
      </c>
      <c r="D278" t="s">
        <v>38</v>
      </c>
      <c r="E278">
        <v>7</v>
      </c>
      <c r="F278" t="s">
        <v>40</v>
      </c>
      <c r="G278">
        <v>2.5</v>
      </c>
      <c r="H278" t="s">
        <v>45</v>
      </c>
      <c r="I278">
        <v>803</v>
      </c>
      <c r="J278">
        <v>1573</v>
      </c>
      <c r="K278">
        <v>0.2</v>
      </c>
      <c r="L278">
        <v>0.6</v>
      </c>
      <c r="M278">
        <v>0.8</v>
      </c>
      <c r="N278">
        <v>1.05</v>
      </c>
      <c r="O278">
        <v>1.1000000000000001</v>
      </c>
      <c r="P278">
        <v>1.1499999999999999</v>
      </c>
      <c r="Q278" t="s">
        <v>46</v>
      </c>
      <c r="R278">
        <v>4</v>
      </c>
      <c r="S278">
        <v>6</v>
      </c>
      <c r="T278" t="s">
        <v>47</v>
      </c>
      <c r="U278" t="s">
        <v>48</v>
      </c>
      <c r="V278" t="s">
        <v>35</v>
      </c>
      <c r="W278" t="s">
        <v>36</v>
      </c>
      <c r="X278">
        <v>2019</v>
      </c>
      <c r="Y278" t="s">
        <v>37</v>
      </c>
      <c r="Z278" t="s">
        <v>38</v>
      </c>
      <c r="AA278">
        <v>11</v>
      </c>
      <c r="AB278">
        <v>9</v>
      </c>
      <c r="AC278">
        <v>1022.45</v>
      </c>
    </row>
    <row r="279" spans="1:29" x14ac:dyDescent="0.25">
      <c r="A279" t="s">
        <v>93</v>
      </c>
      <c r="B279">
        <v>2019</v>
      </c>
      <c r="C279" t="s">
        <v>37</v>
      </c>
      <c r="D279" t="s">
        <v>38</v>
      </c>
      <c r="E279">
        <v>29</v>
      </c>
      <c r="F279" t="s">
        <v>40</v>
      </c>
      <c r="G279">
        <v>1.1499999999999999</v>
      </c>
      <c r="H279" t="s">
        <v>45</v>
      </c>
      <c r="I279">
        <v>803</v>
      </c>
      <c r="J279">
        <v>1573</v>
      </c>
      <c r="K279">
        <v>0.2</v>
      </c>
      <c r="L279">
        <v>0.6</v>
      </c>
      <c r="M279">
        <v>0.8</v>
      </c>
      <c r="N279">
        <v>1.05</v>
      </c>
      <c r="O279">
        <v>1.1000000000000001</v>
      </c>
      <c r="P279">
        <v>1.1499999999999999</v>
      </c>
      <c r="Q279" t="s">
        <v>46</v>
      </c>
      <c r="R279">
        <v>4</v>
      </c>
      <c r="S279">
        <v>6</v>
      </c>
      <c r="T279" t="s">
        <v>47</v>
      </c>
      <c r="U279" t="s">
        <v>48</v>
      </c>
      <c r="V279" t="s">
        <v>35</v>
      </c>
      <c r="W279" t="s">
        <v>36</v>
      </c>
      <c r="X279">
        <v>2019</v>
      </c>
      <c r="Y279" t="s">
        <v>37</v>
      </c>
      <c r="Z279" t="s">
        <v>38</v>
      </c>
      <c r="AA279">
        <v>29</v>
      </c>
      <c r="AB279">
        <v>22</v>
      </c>
      <c r="AC279">
        <v>78.650000000000105</v>
      </c>
    </row>
    <row r="280" spans="1:29" x14ac:dyDescent="0.25">
      <c r="A280" t="s">
        <v>281</v>
      </c>
      <c r="B280">
        <v>2019</v>
      </c>
      <c r="C280" t="s">
        <v>37</v>
      </c>
      <c r="D280" t="s">
        <v>38</v>
      </c>
      <c r="E280">
        <v>5</v>
      </c>
      <c r="F280" t="s">
        <v>44</v>
      </c>
      <c r="G280">
        <v>0</v>
      </c>
      <c r="H280" t="s">
        <v>45</v>
      </c>
      <c r="I280">
        <v>803</v>
      </c>
      <c r="J280">
        <v>1573</v>
      </c>
      <c r="K280">
        <v>0.2</v>
      </c>
      <c r="L280">
        <v>0.6</v>
      </c>
      <c r="M280">
        <v>0.8</v>
      </c>
      <c r="N280">
        <v>1.05</v>
      </c>
      <c r="O280">
        <v>1.1000000000000001</v>
      </c>
      <c r="P280">
        <v>1.1499999999999999</v>
      </c>
      <c r="Q280" t="s">
        <v>46</v>
      </c>
      <c r="R280">
        <v>4</v>
      </c>
      <c r="S280">
        <v>6</v>
      </c>
      <c r="T280" t="s">
        <v>47</v>
      </c>
      <c r="U280" t="s">
        <v>48</v>
      </c>
      <c r="V280" t="s">
        <v>35</v>
      </c>
      <c r="W280" t="s">
        <v>42</v>
      </c>
      <c r="X280">
        <v>2019</v>
      </c>
      <c r="Y280" t="s">
        <v>37</v>
      </c>
      <c r="Z280" t="s">
        <v>38</v>
      </c>
      <c r="AA280">
        <v>23</v>
      </c>
      <c r="AB280">
        <v>0</v>
      </c>
      <c r="AC280">
        <v>1573</v>
      </c>
    </row>
    <row r="281" spans="1:29" x14ac:dyDescent="0.25">
      <c r="A281" t="s">
        <v>281</v>
      </c>
      <c r="B281">
        <v>2019</v>
      </c>
      <c r="C281" t="s">
        <v>37</v>
      </c>
      <c r="D281" t="s">
        <v>38</v>
      </c>
      <c r="E281">
        <v>22</v>
      </c>
      <c r="F281" t="s">
        <v>40</v>
      </c>
      <c r="G281">
        <v>1.4166669999999999</v>
      </c>
      <c r="H281" t="s">
        <v>45</v>
      </c>
      <c r="I281">
        <v>803</v>
      </c>
      <c r="J281">
        <v>1573</v>
      </c>
      <c r="K281">
        <v>0.2</v>
      </c>
      <c r="L281">
        <v>0.6</v>
      </c>
      <c r="M281">
        <v>0.8</v>
      </c>
      <c r="N281">
        <v>1.05</v>
      </c>
      <c r="O281">
        <v>1.1000000000000001</v>
      </c>
      <c r="P281">
        <v>1.1499999999999999</v>
      </c>
      <c r="Q281" t="s">
        <v>46</v>
      </c>
      <c r="R281">
        <v>4</v>
      </c>
      <c r="S281">
        <v>6</v>
      </c>
      <c r="T281" t="s">
        <v>47</v>
      </c>
      <c r="U281" t="s">
        <v>48</v>
      </c>
      <c r="V281" t="s">
        <v>35</v>
      </c>
      <c r="W281" t="s">
        <v>42</v>
      </c>
      <c r="X281">
        <v>2019</v>
      </c>
      <c r="Y281" t="s">
        <v>37</v>
      </c>
      <c r="Z281" t="s">
        <v>38</v>
      </c>
      <c r="AA281">
        <v>22</v>
      </c>
      <c r="AB281">
        <v>0</v>
      </c>
      <c r="AC281">
        <v>1091.8473200829801</v>
      </c>
    </row>
    <row r="282" spans="1:29" x14ac:dyDescent="0.25">
      <c r="A282" t="s">
        <v>468</v>
      </c>
      <c r="B282">
        <v>2019</v>
      </c>
      <c r="C282" t="s">
        <v>37</v>
      </c>
      <c r="D282" t="s">
        <v>38</v>
      </c>
      <c r="E282">
        <v>14</v>
      </c>
      <c r="F282" t="s">
        <v>40</v>
      </c>
      <c r="G282">
        <v>0.43333329999999998</v>
      </c>
      <c r="H282" t="s">
        <v>45</v>
      </c>
      <c r="I282">
        <v>803</v>
      </c>
      <c r="J282">
        <v>1573</v>
      </c>
      <c r="K282">
        <v>0.2</v>
      </c>
      <c r="L282">
        <v>0.6</v>
      </c>
      <c r="M282">
        <v>0.8</v>
      </c>
      <c r="N282">
        <v>1.05</v>
      </c>
      <c r="O282">
        <v>1.1000000000000001</v>
      </c>
      <c r="P282">
        <v>1.1499999999999999</v>
      </c>
      <c r="Q282" t="s">
        <v>46</v>
      </c>
      <c r="R282">
        <v>4</v>
      </c>
      <c r="S282">
        <v>6</v>
      </c>
      <c r="T282" t="s">
        <v>47</v>
      </c>
      <c r="U282" t="s">
        <v>48</v>
      </c>
      <c r="V282" t="s">
        <v>35</v>
      </c>
      <c r="W282" t="s">
        <v>50</v>
      </c>
      <c r="X282">
        <v>2019</v>
      </c>
      <c r="Y282" t="s">
        <v>37</v>
      </c>
      <c r="Z282" t="s">
        <v>38</v>
      </c>
      <c r="AA282">
        <v>15</v>
      </c>
      <c r="AB282">
        <v>38</v>
      </c>
      <c r="AC282">
        <v>157.30000000000001</v>
      </c>
    </row>
    <row r="283" spans="1:29" x14ac:dyDescent="0.25">
      <c r="A283" t="s">
        <v>334</v>
      </c>
      <c r="B283">
        <v>2019</v>
      </c>
      <c r="C283" t="s">
        <v>37</v>
      </c>
      <c r="D283" t="s">
        <v>38</v>
      </c>
      <c r="E283">
        <v>8</v>
      </c>
      <c r="F283" t="s">
        <v>40</v>
      </c>
      <c r="G283">
        <v>0.4</v>
      </c>
      <c r="H283" t="s">
        <v>45</v>
      </c>
      <c r="I283">
        <v>803</v>
      </c>
      <c r="J283">
        <v>1573</v>
      </c>
      <c r="K283">
        <v>0.2</v>
      </c>
      <c r="L283">
        <v>0.6</v>
      </c>
      <c r="M283">
        <v>0.8</v>
      </c>
      <c r="N283">
        <v>1.05</v>
      </c>
      <c r="O283">
        <v>1.1000000000000001</v>
      </c>
      <c r="P283">
        <v>1.1499999999999999</v>
      </c>
      <c r="Q283" t="s">
        <v>46</v>
      </c>
      <c r="R283">
        <v>4</v>
      </c>
      <c r="S283">
        <v>6</v>
      </c>
      <c r="T283" t="s">
        <v>47</v>
      </c>
      <c r="U283" t="s">
        <v>48</v>
      </c>
      <c r="V283" t="s">
        <v>35</v>
      </c>
      <c r="W283" t="s">
        <v>50</v>
      </c>
      <c r="X283">
        <v>2019</v>
      </c>
      <c r="Y283" t="s">
        <v>37</v>
      </c>
      <c r="Z283" t="s">
        <v>38</v>
      </c>
      <c r="AA283">
        <v>9</v>
      </c>
      <c r="AB283">
        <v>11</v>
      </c>
      <c r="AC283">
        <v>-314.60000000000002</v>
      </c>
    </row>
    <row r="284" spans="1:29" x14ac:dyDescent="0.25">
      <c r="A284" t="s">
        <v>334</v>
      </c>
      <c r="B284">
        <v>2019</v>
      </c>
      <c r="C284" t="s">
        <v>37</v>
      </c>
      <c r="D284" t="s">
        <v>38</v>
      </c>
      <c r="E284">
        <v>9</v>
      </c>
      <c r="F284" t="s">
        <v>40</v>
      </c>
      <c r="G284">
        <v>2.1833330000000002</v>
      </c>
      <c r="H284" t="s">
        <v>45</v>
      </c>
      <c r="I284">
        <v>803</v>
      </c>
      <c r="J284">
        <v>1573</v>
      </c>
      <c r="K284">
        <v>0.2</v>
      </c>
      <c r="L284">
        <v>0.6</v>
      </c>
      <c r="M284">
        <v>0.8</v>
      </c>
      <c r="N284">
        <v>1.05</v>
      </c>
      <c r="O284">
        <v>1.1000000000000001</v>
      </c>
      <c r="P284">
        <v>1.1499999999999999</v>
      </c>
      <c r="Q284" t="s">
        <v>46</v>
      </c>
      <c r="R284">
        <v>4</v>
      </c>
      <c r="S284">
        <v>6</v>
      </c>
      <c r="T284" t="s">
        <v>47</v>
      </c>
      <c r="U284" t="s">
        <v>48</v>
      </c>
      <c r="V284" t="s">
        <v>35</v>
      </c>
      <c r="W284" t="s">
        <v>50</v>
      </c>
      <c r="X284">
        <v>2019</v>
      </c>
      <c r="Y284" t="s">
        <v>37</v>
      </c>
      <c r="Z284" t="s">
        <v>38</v>
      </c>
      <c r="AA284">
        <v>11</v>
      </c>
      <c r="AB284">
        <v>1</v>
      </c>
      <c r="AC284">
        <v>-12.608125260782399</v>
      </c>
    </row>
    <row r="285" spans="1:29" x14ac:dyDescent="0.25">
      <c r="A285" t="s">
        <v>167</v>
      </c>
      <c r="B285">
        <v>2019</v>
      </c>
      <c r="C285" t="s">
        <v>37</v>
      </c>
      <c r="D285" t="s">
        <v>38</v>
      </c>
      <c r="E285">
        <v>2</v>
      </c>
      <c r="F285" t="s">
        <v>40</v>
      </c>
      <c r="G285">
        <v>1.5833330000000001</v>
      </c>
      <c r="H285" t="s">
        <v>45</v>
      </c>
      <c r="I285">
        <v>803</v>
      </c>
      <c r="J285">
        <v>1573</v>
      </c>
      <c r="K285">
        <v>0.2</v>
      </c>
      <c r="L285">
        <v>0.6</v>
      </c>
      <c r="M285">
        <v>0.8</v>
      </c>
      <c r="N285">
        <v>1.05</v>
      </c>
      <c r="O285">
        <v>1.1000000000000001</v>
      </c>
      <c r="P285">
        <v>1.1499999999999999</v>
      </c>
      <c r="Q285" t="s">
        <v>46</v>
      </c>
      <c r="R285">
        <v>4</v>
      </c>
      <c r="S285">
        <v>6</v>
      </c>
      <c r="T285" t="s">
        <v>47</v>
      </c>
      <c r="U285" t="s">
        <v>48</v>
      </c>
      <c r="V285" t="s">
        <v>35</v>
      </c>
      <c r="W285" t="s">
        <v>42</v>
      </c>
      <c r="X285">
        <v>2019</v>
      </c>
      <c r="Y285" t="s">
        <v>37</v>
      </c>
      <c r="Z285" t="s">
        <v>38</v>
      </c>
      <c r="AA285">
        <v>5</v>
      </c>
      <c r="AB285">
        <v>0</v>
      </c>
      <c r="AC285">
        <v>1208.72610663707</v>
      </c>
    </row>
    <row r="286" spans="1:29" x14ac:dyDescent="0.25">
      <c r="A286" t="s">
        <v>335</v>
      </c>
      <c r="B286">
        <v>2019</v>
      </c>
      <c r="C286" t="s">
        <v>37</v>
      </c>
      <c r="D286" t="s">
        <v>38</v>
      </c>
      <c r="E286">
        <v>8</v>
      </c>
      <c r="F286" t="s">
        <v>40</v>
      </c>
      <c r="G286">
        <v>0.28333330000000001</v>
      </c>
      <c r="H286" t="s">
        <v>45</v>
      </c>
      <c r="I286">
        <v>803</v>
      </c>
      <c r="J286">
        <v>1573</v>
      </c>
      <c r="K286">
        <v>0.2</v>
      </c>
      <c r="L286">
        <v>0.6</v>
      </c>
      <c r="M286">
        <v>0.8</v>
      </c>
      <c r="N286">
        <v>1.05</v>
      </c>
      <c r="O286">
        <v>1.1000000000000001</v>
      </c>
      <c r="P286">
        <v>1.1499999999999999</v>
      </c>
      <c r="Q286" t="s">
        <v>46</v>
      </c>
      <c r="R286">
        <v>4</v>
      </c>
      <c r="S286">
        <v>6</v>
      </c>
      <c r="T286" t="s">
        <v>47</v>
      </c>
      <c r="U286" t="s">
        <v>48</v>
      </c>
      <c r="V286" t="s">
        <v>35</v>
      </c>
      <c r="W286" t="s">
        <v>83</v>
      </c>
      <c r="X286">
        <v>2019</v>
      </c>
      <c r="Y286" t="s">
        <v>37</v>
      </c>
      <c r="Z286" t="s">
        <v>38</v>
      </c>
      <c r="AA286">
        <v>10</v>
      </c>
      <c r="AB286">
        <v>2937600</v>
      </c>
      <c r="AC286">
        <v>235.95</v>
      </c>
    </row>
    <row r="287" spans="1:29" x14ac:dyDescent="0.25">
      <c r="A287" t="s">
        <v>335</v>
      </c>
      <c r="B287">
        <v>2019</v>
      </c>
      <c r="C287" t="s">
        <v>37</v>
      </c>
      <c r="D287" t="s">
        <v>38</v>
      </c>
      <c r="E287">
        <v>14</v>
      </c>
      <c r="F287" t="s">
        <v>40</v>
      </c>
      <c r="G287">
        <v>8.3333340000000006E-2</v>
      </c>
      <c r="H287" t="s">
        <v>45</v>
      </c>
      <c r="I287">
        <v>803</v>
      </c>
      <c r="J287">
        <v>1573</v>
      </c>
      <c r="K287">
        <v>0.2</v>
      </c>
      <c r="L287">
        <v>0.6</v>
      </c>
      <c r="M287">
        <v>0.8</v>
      </c>
      <c r="N287">
        <v>1.05</v>
      </c>
      <c r="O287">
        <v>1.1000000000000001</v>
      </c>
      <c r="P287">
        <v>1.1499999999999999</v>
      </c>
      <c r="Q287" t="s">
        <v>46</v>
      </c>
      <c r="R287">
        <v>4</v>
      </c>
      <c r="S287">
        <v>6</v>
      </c>
      <c r="T287" t="s">
        <v>47</v>
      </c>
      <c r="U287" t="s">
        <v>48</v>
      </c>
      <c r="V287" t="s">
        <v>35</v>
      </c>
      <c r="W287" t="s">
        <v>83</v>
      </c>
      <c r="X287">
        <v>2019</v>
      </c>
      <c r="Y287" t="s">
        <v>37</v>
      </c>
      <c r="Z287" t="s">
        <v>38</v>
      </c>
      <c r="AA287">
        <v>15</v>
      </c>
      <c r="AB287">
        <v>518400</v>
      </c>
      <c r="AC287">
        <v>235.95</v>
      </c>
    </row>
    <row r="288" spans="1:29" x14ac:dyDescent="0.25">
      <c r="A288" t="s">
        <v>590</v>
      </c>
      <c r="B288">
        <v>2019</v>
      </c>
      <c r="C288" t="s">
        <v>37</v>
      </c>
      <c r="D288" t="s">
        <v>38</v>
      </c>
      <c r="E288">
        <v>24</v>
      </c>
      <c r="F288" t="s">
        <v>40</v>
      </c>
      <c r="G288">
        <v>1.6333329999999999</v>
      </c>
      <c r="H288" t="s">
        <v>45</v>
      </c>
      <c r="I288">
        <v>803</v>
      </c>
      <c r="J288">
        <v>1573</v>
      </c>
      <c r="K288">
        <v>0.2</v>
      </c>
      <c r="L288">
        <v>0.6</v>
      </c>
      <c r="M288">
        <v>0.8</v>
      </c>
      <c r="N288">
        <v>1.05</v>
      </c>
      <c r="O288">
        <v>1.1000000000000001</v>
      </c>
      <c r="P288">
        <v>1.1499999999999999</v>
      </c>
      <c r="Q288" t="s">
        <v>46</v>
      </c>
      <c r="R288">
        <v>4</v>
      </c>
      <c r="S288">
        <v>6</v>
      </c>
      <c r="T288" t="s">
        <v>47</v>
      </c>
      <c r="U288" t="s">
        <v>48</v>
      </c>
      <c r="V288" t="s">
        <v>35</v>
      </c>
      <c r="W288" t="s">
        <v>59</v>
      </c>
      <c r="X288">
        <v>2019</v>
      </c>
      <c r="Y288" t="s">
        <v>37</v>
      </c>
      <c r="Z288" t="s">
        <v>38</v>
      </c>
      <c r="AA288">
        <v>29</v>
      </c>
      <c r="AB288">
        <v>35</v>
      </c>
      <c r="AC288">
        <v>1160.48857896706</v>
      </c>
    </row>
    <row r="289" spans="1:29" x14ac:dyDescent="0.25">
      <c r="A289" t="s">
        <v>483</v>
      </c>
      <c r="B289">
        <v>2019</v>
      </c>
      <c r="C289" t="s">
        <v>37</v>
      </c>
      <c r="D289" t="s">
        <v>38</v>
      </c>
      <c r="E289">
        <v>15</v>
      </c>
      <c r="F289" t="s">
        <v>40</v>
      </c>
      <c r="G289">
        <v>0.88333329999999999</v>
      </c>
      <c r="H289" t="s">
        <v>45</v>
      </c>
      <c r="I289">
        <v>803</v>
      </c>
      <c r="J289">
        <v>1573</v>
      </c>
      <c r="K289">
        <v>0.2</v>
      </c>
      <c r="L289">
        <v>0.6</v>
      </c>
      <c r="M289">
        <v>0.8</v>
      </c>
      <c r="N289">
        <v>1.05</v>
      </c>
      <c r="O289">
        <v>1.1000000000000001</v>
      </c>
      <c r="P289">
        <v>1.1499999999999999</v>
      </c>
      <c r="Q289" t="s">
        <v>46</v>
      </c>
      <c r="R289">
        <v>4</v>
      </c>
      <c r="S289">
        <v>6</v>
      </c>
      <c r="T289" t="s">
        <v>47</v>
      </c>
      <c r="U289" t="s">
        <v>48</v>
      </c>
      <c r="V289" t="s">
        <v>35</v>
      </c>
      <c r="W289" t="s">
        <v>130</v>
      </c>
      <c r="X289">
        <v>2019</v>
      </c>
      <c r="Y289" t="s">
        <v>37</v>
      </c>
      <c r="Z289" t="s">
        <v>38</v>
      </c>
      <c r="AA289">
        <v>23</v>
      </c>
      <c r="AB289">
        <v>80</v>
      </c>
      <c r="AC289">
        <v>235.95</v>
      </c>
    </row>
    <row r="290" spans="1:29" x14ac:dyDescent="0.25">
      <c r="A290" t="s">
        <v>483</v>
      </c>
      <c r="B290">
        <v>2019</v>
      </c>
      <c r="C290" t="s">
        <v>37</v>
      </c>
      <c r="D290" t="s">
        <v>38</v>
      </c>
      <c r="E290">
        <v>26</v>
      </c>
      <c r="F290" t="s">
        <v>40</v>
      </c>
      <c r="G290">
        <v>0.1833333</v>
      </c>
      <c r="H290" t="s">
        <v>45</v>
      </c>
      <c r="I290">
        <v>803</v>
      </c>
      <c r="J290">
        <v>1573</v>
      </c>
      <c r="K290">
        <v>0.2</v>
      </c>
      <c r="L290">
        <v>0.6</v>
      </c>
      <c r="M290">
        <v>0.8</v>
      </c>
      <c r="N290">
        <v>1.05</v>
      </c>
      <c r="O290">
        <v>1.1000000000000001</v>
      </c>
      <c r="P290">
        <v>1.1499999999999999</v>
      </c>
      <c r="Q290" t="s">
        <v>46</v>
      </c>
      <c r="R290">
        <v>4</v>
      </c>
      <c r="S290">
        <v>6</v>
      </c>
      <c r="T290" t="s">
        <v>47</v>
      </c>
      <c r="U290" t="s">
        <v>48</v>
      </c>
      <c r="V290" t="s">
        <v>35</v>
      </c>
      <c r="W290" t="s">
        <v>130</v>
      </c>
      <c r="X290">
        <v>2019</v>
      </c>
      <c r="Y290" t="s">
        <v>37</v>
      </c>
      <c r="Z290" t="s">
        <v>38</v>
      </c>
      <c r="AA290">
        <v>26</v>
      </c>
      <c r="AB290">
        <v>11</v>
      </c>
      <c r="AC290">
        <v>-314.60000000000002</v>
      </c>
    </row>
    <row r="291" spans="1:29" x14ac:dyDescent="0.25">
      <c r="A291" t="s">
        <v>641</v>
      </c>
      <c r="B291">
        <v>2019</v>
      </c>
      <c r="C291" t="s">
        <v>37</v>
      </c>
      <c r="D291" t="s">
        <v>38</v>
      </c>
      <c r="E291">
        <v>29</v>
      </c>
      <c r="F291" t="s">
        <v>40</v>
      </c>
      <c r="G291">
        <v>0.5</v>
      </c>
      <c r="H291" t="s">
        <v>45</v>
      </c>
      <c r="I291">
        <v>803</v>
      </c>
      <c r="J291">
        <v>1573</v>
      </c>
      <c r="K291">
        <v>0.2</v>
      </c>
      <c r="L291">
        <v>0.6</v>
      </c>
      <c r="M291">
        <v>0.8</v>
      </c>
      <c r="N291">
        <v>1.05</v>
      </c>
      <c r="O291">
        <v>1.1000000000000001</v>
      </c>
      <c r="P291">
        <v>1.1499999999999999</v>
      </c>
      <c r="Q291" t="s">
        <v>46</v>
      </c>
      <c r="R291">
        <v>4</v>
      </c>
      <c r="S291">
        <v>6</v>
      </c>
      <c r="T291" t="s">
        <v>47</v>
      </c>
      <c r="U291" t="s">
        <v>48</v>
      </c>
      <c r="V291" t="s">
        <v>35</v>
      </c>
      <c r="W291" t="s">
        <v>59</v>
      </c>
      <c r="X291">
        <v>2019</v>
      </c>
      <c r="Y291" t="s">
        <v>37</v>
      </c>
      <c r="Z291" t="s">
        <v>38</v>
      </c>
      <c r="AA291">
        <v>29</v>
      </c>
      <c r="AB291">
        <v>88</v>
      </c>
      <c r="AC291">
        <v>235.95</v>
      </c>
    </row>
    <row r="292" spans="1:29" x14ac:dyDescent="0.25">
      <c r="A292" t="s">
        <v>282</v>
      </c>
      <c r="B292">
        <v>2019</v>
      </c>
      <c r="C292" t="s">
        <v>37</v>
      </c>
      <c r="D292" t="s">
        <v>38</v>
      </c>
      <c r="E292">
        <v>5</v>
      </c>
      <c r="F292" t="s">
        <v>44</v>
      </c>
      <c r="G292">
        <v>0</v>
      </c>
      <c r="H292" t="s">
        <v>45</v>
      </c>
      <c r="I292">
        <v>803</v>
      </c>
      <c r="J292">
        <v>1573</v>
      </c>
      <c r="K292">
        <v>0.2</v>
      </c>
      <c r="L292">
        <v>0.6</v>
      </c>
      <c r="M292">
        <v>0.8</v>
      </c>
      <c r="N292">
        <v>1.05</v>
      </c>
      <c r="O292">
        <v>1.1000000000000001</v>
      </c>
      <c r="P292">
        <v>1.1499999999999999</v>
      </c>
      <c r="Q292" t="s">
        <v>46</v>
      </c>
      <c r="R292">
        <v>4</v>
      </c>
      <c r="S292">
        <v>6</v>
      </c>
      <c r="T292" t="s">
        <v>47</v>
      </c>
      <c r="U292" t="s">
        <v>48</v>
      </c>
      <c r="V292" t="s">
        <v>35</v>
      </c>
      <c r="W292" t="s">
        <v>42</v>
      </c>
      <c r="X292">
        <v>2019</v>
      </c>
      <c r="Y292" t="s">
        <v>37</v>
      </c>
      <c r="Z292" t="s">
        <v>38</v>
      </c>
      <c r="AA292">
        <v>12</v>
      </c>
      <c r="AB292">
        <v>59</v>
      </c>
      <c r="AC292">
        <v>1573</v>
      </c>
    </row>
    <row r="293" spans="1:29" x14ac:dyDescent="0.25">
      <c r="A293" t="s">
        <v>283</v>
      </c>
      <c r="B293">
        <v>2019</v>
      </c>
      <c r="C293" t="s">
        <v>37</v>
      </c>
      <c r="D293" t="s">
        <v>38</v>
      </c>
      <c r="E293">
        <v>5</v>
      </c>
      <c r="F293" t="s">
        <v>44</v>
      </c>
      <c r="G293">
        <v>0</v>
      </c>
      <c r="H293" t="s">
        <v>45</v>
      </c>
      <c r="I293">
        <v>803</v>
      </c>
      <c r="J293">
        <v>1573</v>
      </c>
      <c r="K293">
        <v>0.2</v>
      </c>
      <c r="L293">
        <v>0.6</v>
      </c>
      <c r="M293">
        <v>0.8</v>
      </c>
      <c r="N293">
        <v>1.05</v>
      </c>
      <c r="O293">
        <v>1.1000000000000001</v>
      </c>
      <c r="P293">
        <v>1.1499999999999999</v>
      </c>
      <c r="Q293" t="s">
        <v>46</v>
      </c>
      <c r="R293">
        <v>4</v>
      </c>
      <c r="S293">
        <v>6</v>
      </c>
      <c r="T293" t="s">
        <v>47</v>
      </c>
      <c r="U293" t="s">
        <v>48</v>
      </c>
      <c r="V293" t="s">
        <v>35</v>
      </c>
      <c r="W293" t="s">
        <v>42</v>
      </c>
      <c r="X293">
        <v>2019</v>
      </c>
      <c r="Y293" t="s">
        <v>37</v>
      </c>
      <c r="Z293" t="s">
        <v>38</v>
      </c>
      <c r="AA293">
        <v>15</v>
      </c>
      <c r="AB293">
        <v>15</v>
      </c>
      <c r="AC293">
        <v>1573</v>
      </c>
    </row>
    <row r="294" spans="1:29" x14ac:dyDescent="0.25">
      <c r="A294" t="s">
        <v>284</v>
      </c>
      <c r="B294">
        <v>2019</v>
      </c>
      <c r="C294" t="s">
        <v>37</v>
      </c>
      <c r="D294" t="s">
        <v>38</v>
      </c>
      <c r="E294">
        <v>5</v>
      </c>
      <c r="F294" t="s">
        <v>44</v>
      </c>
      <c r="G294">
        <v>0</v>
      </c>
      <c r="H294" t="s">
        <v>45</v>
      </c>
      <c r="I294">
        <v>803</v>
      </c>
      <c r="J294">
        <v>1573</v>
      </c>
      <c r="K294">
        <v>0.2</v>
      </c>
      <c r="L294">
        <v>0.6</v>
      </c>
      <c r="M294">
        <v>0.8</v>
      </c>
      <c r="N294">
        <v>1.05</v>
      </c>
      <c r="O294">
        <v>1.1000000000000001</v>
      </c>
      <c r="P294">
        <v>1.1499999999999999</v>
      </c>
      <c r="Q294" t="s">
        <v>46</v>
      </c>
      <c r="R294">
        <v>4</v>
      </c>
      <c r="S294">
        <v>6</v>
      </c>
      <c r="T294" t="s">
        <v>47</v>
      </c>
      <c r="U294" t="s">
        <v>48</v>
      </c>
      <c r="V294" t="s">
        <v>35</v>
      </c>
      <c r="W294" t="s">
        <v>59</v>
      </c>
      <c r="X294">
        <v>2019</v>
      </c>
      <c r="Y294" t="s">
        <v>37</v>
      </c>
      <c r="Z294" t="s">
        <v>38</v>
      </c>
      <c r="AA294">
        <v>5</v>
      </c>
      <c r="AB294">
        <v>691200</v>
      </c>
      <c r="AC294">
        <v>1573</v>
      </c>
    </row>
    <row r="295" spans="1:29" x14ac:dyDescent="0.25">
      <c r="A295" t="s">
        <v>284</v>
      </c>
      <c r="B295">
        <v>2019</v>
      </c>
      <c r="C295" t="s">
        <v>37</v>
      </c>
      <c r="D295" t="s">
        <v>38</v>
      </c>
      <c r="E295">
        <v>17</v>
      </c>
      <c r="F295" t="s">
        <v>44</v>
      </c>
      <c r="G295">
        <v>0</v>
      </c>
      <c r="H295" t="s">
        <v>45</v>
      </c>
      <c r="I295">
        <v>803</v>
      </c>
      <c r="J295">
        <v>1573</v>
      </c>
      <c r="K295">
        <v>0.2</v>
      </c>
      <c r="L295">
        <v>0.6</v>
      </c>
      <c r="M295">
        <v>0.8</v>
      </c>
      <c r="N295">
        <v>1.05</v>
      </c>
      <c r="O295">
        <v>1.1000000000000001</v>
      </c>
      <c r="P295">
        <v>1.1499999999999999</v>
      </c>
      <c r="Q295" t="s">
        <v>46</v>
      </c>
      <c r="R295">
        <v>4</v>
      </c>
      <c r="S295">
        <v>6</v>
      </c>
      <c r="T295" t="s">
        <v>47</v>
      </c>
      <c r="U295" t="s">
        <v>48</v>
      </c>
      <c r="V295" t="s">
        <v>35</v>
      </c>
      <c r="W295" t="s">
        <v>59</v>
      </c>
      <c r="X295">
        <v>2019</v>
      </c>
      <c r="Y295" t="s">
        <v>37</v>
      </c>
      <c r="Z295" t="s">
        <v>38</v>
      </c>
      <c r="AA295">
        <v>17</v>
      </c>
      <c r="AB295">
        <v>1036800</v>
      </c>
      <c r="AC295">
        <v>1573</v>
      </c>
    </row>
    <row r="296" spans="1:29" x14ac:dyDescent="0.25">
      <c r="A296" t="s">
        <v>284</v>
      </c>
      <c r="B296">
        <v>2019</v>
      </c>
      <c r="C296" t="s">
        <v>37</v>
      </c>
      <c r="D296" t="s">
        <v>38</v>
      </c>
      <c r="E296">
        <v>25</v>
      </c>
      <c r="F296" t="s">
        <v>44</v>
      </c>
      <c r="G296">
        <v>0</v>
      </c>
      <c r="H296" t="s">
        <v>45</v>
      </c>
      <c r="I296">
        <v>803</v>
      </c>
      <c r="J296">
        <v>1573</v>
      </c>
      <c r="K296">
        <v>0.2</v>
      </c>
      <c r="L296">
        <v>0.6</v>
      </c>
      <c r="M296">
        <v>0.8</v>
      </c>
      <c r="N296">
        <v>1.05</v>
      </c>
      <c r="O296">
        <v>1.1000000000000001</v>
      </c>
      <c r="P296">
        <v>1.1499999999999999</v>
      </c>
      <c r="Q296" t="s">
        <v>46</v>
      </c>
      <c r="R296">
        <v>4</v>
      </c>
      <c r="S296">
        <v>6</v>
      </c>
      <c r="T296" t="s">
        <v>47</v>
      </c>
      <c r="U296" t="s">
        <v>48</v>
      </c>
      <c r="V296" t="s">
        <v>35</v>
      </c>
      <c r="W296" t="s">
        <v>59</v>
      </c>
      <c r="X296">
        <v>2019</v>
      </c>
      <c r="Y296" t="s">
        <v>37</v>
      </c>
      <c r="Z296" t="s">
        <v>38</v>
      </c>
      <c r="AA296">
        <v>25</v>
      </c>
      <c r="AB296">
        <v>691200</v>
      </c>
      <c r="AC296">
        <v>1573</v>
      </c>
    </row>
    <row r="297" spans="1:29" x14ac:dyDescent="0.25">
      <c r="A297" t="s">
        <v>284</v>
      </c>
      <c r="B297">
        <v>2019</v>
      </c>
      <c r="C297" t="s">
        <v>37</v>
      </c>
      <c r="D297" t="s">
        <v>38</v>
      </c>
      <c r="E297">
        <v>29</v>
      </c>
      <c r="F297" t="s">
        <v>44</v>
      </c>
      <c r="G297">
        <v>0</v>
      </c>
      <c r="H297" t="s">
        <v>45</v>
      </c>
      <c r="I297">
        <v>803</v>
      </c>
      <c r="J297">
        <v>1573</v>
      </c>
      <c r="K297">
        <v>0.2</v>
      </c>
      <c r="L297">
        <v>0.6</v>
      </c>
      <c r="M297">
        <v>0.8</v>
      </c>
      <c r="N297">
        <v>1.05</v>
      </c>
      <c r="O297">
        <v>1.1000000000000001</v>
      </c>
      <c r="P297">
        <v>1.1499999999999999</v>
      </c>
      <c r="Q297" t="s">
        <v>46</v>
      </c>
      <c r="R297">
        <v>4</v>
      </c>
      <c r="S297">
        <v>6</v>
      </c>
      <c r="T297" t="s">
        <v>47</v>
      </c>
      <c r="U297" t="s">
        <v>48</v>
      </c>
      <c r="V297" t="s">
        <v>35</v>
      </c>
      <c r="W297" t="s">
        <v>59</v>
      </c>
      <c r="X297">
        <v>2019</v>
      </c>
      <c r="Y297" t="s">
        <v>37</v>
      </c>
      <c r="Z297" t="s">
        <v>38</v>
      </c>
      <c r="AA297">
        <v>29</v>
      </c>
      <c r="AB297">
        <v>0</v>
      </c>
      <c r="AC297">
        <v>1573</v>
      </c>
    </row>
    <row r="298" spans="1:29" x14ac:dyDescent="0.25">
      <c r="A298" t="s">
        <v>87</v>
      </c>
      <c r="B298">
        <v>2019</v>
      </c>
      <c r="C298" t="s">
        <v>30</v>
      </c>
      <c r="D298" t="s">
        <v>31</v>
      </c>
      <c r="E298">
        <v>28</v>
      </c>
      <c r="F298" t="s">
        <v>40</v>
      </c>
      <c r="G298">
        <v>6.6666669999999997E-2</v>
      </c>
      <c r="H298" t="s">
        <v>45</v>
      </c>
      <c r="I298">
        <v>803</v>
      </c>
      <c r="J298">
        <v>1573</v>
      </c>
      <c r="K298">
        <v>0.2</v>
      </c>
      <c r="L298">
        <v>0.6</v>
      </c>
      <c r="M298">
        <v>0.8</v>
      </c>
      <c r="N298">
        <v>1.05</v>
      </c>
      <c r="O298">
        <v>1.1000000000000001</v>
      </c>
      <c r="P298">
        <v>1.1499999999999999</v>
      </c>
      <c r="Q298" t="s">
        <v>46</v>
      </c>
      <c r="R298">
        <v>4</v>
      </c>
      <c r="S298">
        <v>6</v>
      </c>
      <c r="T298" t="s">
        <v>47</v>
      </c>
      <c r="U298" t="s">
        <v>48</v>
      </c>
      <c r="V298" t="s">
        <v>35</v>
      </c>
      <c r="W298" t="s">
        <v>59</v>
      </c>
      <c r="X298">
        <v>2019</v>
      </c>
      <c r="Y298" t="s">
        <v>37</v>
      </c>
      <c r="Z298" t="s">
        <v>38</v>
      </c>
      <c r="AA298">
        <v>15</v>
      </c>
      <c r="AB298">
        <v>0</v>
      </c>
      <c r="AC298">
        <v>235.95</v>
      </c>
    </row>
    <row r="299" spans="1:29" x14ac:dyDescent="0.25">
      <c r="A299" t="s">
        <v>87</v>
      </c>
      <c r="B299">
        <v>2019</v>
      </c>
      <c r="C299" t="s">
        <v>37</v>
      </c>
      <c r="D299" t="s">
        <v>38</v>
      </c>
      <c r="E299">
        <v>29</v>
      </c>
      <c r="F299" t="s">
        <v>44</v>
      </c>
      <c r="G299">
        <v>0.31666670000000002</v>
      </c>
      <c r="H299" t="s">
        <v>45</v>
      </c>
      <c r="I299">
        <v>803</v>
      </c>
      <c r="J299">
        <v>1573</v>
      </c>
      <c r="K299">
        <v>0.2</v>
      </c>
      <c r="L299">
        <v>0.6</v>
      </c>
      <c r="M299">
        <v>0.8</v>
      </c>
      <c r="N299">
        <v>1.05</v>
      </c>
      <c r="O299">
        <v>1.1000000000000001</v>
      </c>
      <c r="P299">
        <v>1.1499999999999999</v>
      </c>
      <c r="Q299" t="s">
        <v>46</v>
      </c>
      <c r="R299">
        <v>4</v>
      </c>
      <c r="S299">
        <v>6</v>
      </c>
      <c r="T299" t="s">
        <v>47</v>
      </c>
      <c r="U299" t="s">
        <v>48</v>
      </c>
      <c r="V299" t="s">
        <v>35</v>
      </c>
      <c r="W299" t="s">
        <v>59</v>
      </c>
      <c r="X299">
        <v>2019</v>
      </c>
      <c r="Y299" t="s">
        <v>37</v>
      </c>
      <c r="Z299" t="s">
        <v>38</v>
      </c>
      <c r="AA299">
        <v>30</v>
      </c>
      <c r="AB299">
        <v>0</v>
      </c>
      <c r="AC299">
        <v>1573</v>
      </c>
    </row>
    <row r="300" spans="1:29" x14ac:dyDescent="0.25">
      <c r="A300" t="s">
        <v>204</v>
      </c>
      <c r="B300">
        <v>2019</v>
      </c>
      <c r="C300" t="s">
        <v>37</v>
      </c>
      <c r="D300" t="s">
        <v>38</v>
      </c>
      <c r="E300">
        <v>3</v>
      </c>
      <c r="F300" t="s">
        <v>40</v>
      </c>
      <c r="G300">
        <v>0.38333329999999999</v>
      </c>
      <c r="H300" t="s">
        <v>45</v>
      </c>
      <c r="I300">
        <v>803</v>
      </c>
      <c r="J300">
        <v>1573</v>
      </c>
      <c r="K300">
        <v>0.2</v>
      </c>
      <c r="L300">
        <v>0.6</v>
      </c>
      <c r="M300">
        <v>0.8</v>
      </c>
      <c r="N300">
        <v>1.05</v>
      </c>
      <c r="O300">
        <v>1.1000000000000001</v>
      </c>
      <c r="P300">
        <v>1.1499999999999999</v>
      </c>
      <c r="Q300" t="s">
        <v>46</v>
      </c>
      <c r="R300">
        <v>4</v>
      </c>
      <c r="S300">
        <v>6</v>
      </c>
      <c r="T300" t="s">
        <v>47</v>
      </c>
      <c r="U300" t="s">
        <v>48</v>
      </c>
      <c r="V300" t="s">
        <v>35</v>
      </c>
      <c r="W300" t="s">
        <v>42</v>
      </c>
      <c r="X300">
        <v>2019</v>
      </c>
      <c r="Y300" t="s">
        <v>37</v>
      </c>
      <c r="Z300" t="s">
        <v>38</v>
      </c>
      <c r="AA300">
        <v>3</v>
      </c>
      <c r="AB300">
        <v>26</v>
      </c>
      <c r="AC300">
        <v>78.650000000000105</v>
      </c>
    </row>
    <row r="301" spans="1:29" x14ac:dyDescent="0.25">
      <c r="A301" t="s">
        <v>336</v>
      </c>
      <c r="B301">
        <v>2019</v>
      </c>
      <c r="C301" t="s">
        <v>37</v>
      </c>
      <c r="D301" t="s">
        <v>38</v>
      </c>
      <c r="E301">
        <v>8</v>
      </c>
      <c r="F301" t="s">
        <v>40</v>
      </c>
      <c r="G301">
        <v>0.53333339999999996</v>
      </c>
      <c r="H301" t="s">
        <v>45</v>
      </c>
      <c r="I301">
        <v>803</v>
      </c>
      <c r="J301">
        <v>1573</v>
      </c>
      <c r="K301">
        <v>0.2</v>
      </c>
      <c r="L301">
        <v>0.6</v>
      </c>
      <c r="M301">
        <v>0.8</v>
      </c>
      <c r="N301">
        <v>1.05</v>
      </c>
      <c r="O301">
        <v>1.1000000000000001</v>
      </c>
      <c r="P301">
        <v>1.1499999999999999</v>
      </c>
      <c r="Q301" t="s">
        <v>46</v>
      </c>
      <c r="R301">
        <v>4</v>
      </c>
      <c r="S301">
        <v>6</v>
      </c>
      <c r="T301" t="s">
        <v>47</v>
      </c>
      <c r="U301" t="s">
        <v>48</v>
      </c>
      <c r="V301" t="s">
        <v>35</v>
      </c>
      <c r="W301" t="s">
        <v>50</v>
      </c>
      <c r="X301">
        <v>2019</v>
      </c>
      <c r="Y301" t="s">
        <v>37</v>
      </c>
      <c r="Z301" t="s">
        <v>38</v>
      </c>
      <c r="AA301">
        <v>10</v>
      </c>
      <c r="AB301">
        <v>19</v>
      </c>
      <c r="AC301">
        <v>78.650000000000105</v>
      </c>
    </row>
    <row r="302" spans="1:29" x14ac:dyDescent="0.25">
      <c r="A302" t="s">
        <v>336</v>
      </c>
      <c r="B302">
        <v>2019</v>
      </c>
      <c r="C302" t="s">
        <v>37</v>
      </c>
      <c r="D302" t="s">
        <v>38</v>
      </c>
      <c r="E302">
        <v>14</v>
      </c>
      <c r="F302" t="s">
        <v>40</v>
      </c>
      <c r="G302">
        <v>1.5</v>
      </c>
      <c r="H302" t="s">
        <v>45</v>
      </c>
      <c r="I302">
        <v>803</v>
      </c>
      <c r="J302">
        <v>1573</v>
      </c>
      <c r="K302">
        <v>0.2</v>
      </c>
      <c r="L302">
        <v>0.6</v>
      </c>
      <c r="M302">
        <v>0.8</v>
      </c>
      <c r="N302">
        <v>1.05</v>
      </c>
      <c r="O302">
        <v>1.1000000000000001</v>
      </c>
      <c r="P302">
        <v>1.1499999999999999</v>
      </c>
      <c r="Q302" t="s">
        <v>46</v>
      </c>
      <c r="R302">
        <v>4</v>
      </c>
      <c r="S302">
        <v>6</v>
      </c>
      <c r="T302" t="s">
        <v>47</v>
      </c>
      <c r="U302" t="s">
        <v>48</v>
      </c>
      <c r="V302" t="s">
        <v>35</v>
      </c>
      <c r="W302" t="s">
        <v>50</v>
      </c>
      <c r="X302">
        <v>2019</v>
      </c>
      <c r="Y302" t="s">
        <v>37</v>
      </c>
      <c r="Z302" t="s">
        <v>38</v>
      </c>
      <c r="AA302">
        <v>15</v>
      </c>
      <c r="AB302">
        <v>6</v>
      </c>
      <c r="AC302">
        <v>288.38333333333298</v>
      </c>
    </row>
    <row r="303" spans="1:29" x14ac:dyDescent="0.25">
      <c r="A303" t="s">
        <v>427</v>
      </c>
      <c r="B303">
        <v>2019</v>
      </c>
      <c r="C303" t="s">
        <v>37</v>
      </c>
      <c r="D303" t="s">
        <v>38</v>
      </c>
      <c r="E303">
        <v>11</v>
      </c>
      <c r="F303" t="s">
        <v>40</v>
      </c>
      <c r="G303">
        <v>2.3666670000000001</v>
      </c>
      <c r="H303" t="s">
        <v>45</v>
      </c>
      <c r="I303">
        <v>803</v>
      </c>
      <c r="J303">
        <v>1573</v>
      </c>
      <c r="K303">
        <v>0.2</v>
      </c>
      <c r="L303">
        <v>0.6</v>
      </c>
      <c r="M303">
        <v>0.8</v>
      </c>
      <c r="N303">
        <v>1.05</v>
      </c>
      <c r="O303">
        <v>1.1000000000000001</v>
      </c>
      <c r="P303">
        <v>1.1499999999999999</v>
      </c>
      <c r="Q303" t="s">
        <v>46</v>
      </c>
      <c r="R303">
        <v>4</v>
      </c>
      <c r="S303">
        <v>6</v>
      </c>
      <c r="T303" t="s">
        <v>47</v>
      </c>
      <c r="U303" t="s">
        <v>48</v>
      </c>
      <c r="V303" t="s">
        <v>35</v>
      </c>
      <c r="W303" t="s">
        <v>36</v>
      </c>
      <c r="X303">
        <v>2019</v>
      </c>
      <c r="Y303" t="s">
        <v>37</v>
      </c>
      <c r="Z303" t="s">
        <v>38</v>
      </c>
      <c r="AA303">
        <v>12</v>
      </c>
      <c r="AB303">
        <v>35</v>
      </c>
      <c r="AC303">
        <v>1458.9022062884201</v>
      </c>
    </row>
    <row r="304" spans="1:29" x14ac:dyDescent="0.25">
      <c r="A304" t="s">
        <v>43</v>
      </c>
      <c r="B304">
        <v>2019</v>
      </c>
      <c r="C304" t="s">
        <v>30</v>
      </c>
      <c r="D304" t="s">
        <v>31</v>
      </c>
      <c r="E304">
        <v>11</v>
      </c>
      <c r="F304" t="s">
        <v>44</v>
      </c>
      <c r="G304">
        <v>0</v>
      </c>
      <c r="H304" t="s">
        <v>45</v>
      </c>
      <c r="I304">
        <v>803</v>
      </c>
      <c r="J304">
        <v>1573</v>
      </c>
      <c r="K304">
        <v>0.2</v>
      </c>
      <c r="L304">
        <v>0.6</v>
      </c>
      <c r="M304">
        <v>0.8</v>
      </c>
      <c r="N304">
        <v>1.05</v>
      </c>
      <c r="O304">
        <v>1.1000000000000001</v>
      </c>
      <c r="P304">
        <v>1.1499999999999999</v>
      </c>
      <c r="Q304" t="s">
        <v>46</v>
      </c>
      <c r="R304">
        <v>4</v>
      </c>
      <c r="S304">
        <v>6</v>
      </c>
      <c r="T304" t="s">
        <v>47</v>
      </c>
      <c r="U304" t="s">
        <v>48</v>
      </c>
      <c r="V304" t="s">
        <v>35</v>
      </c>
      <c r="W304" t="s">
        <v>42</v>
      </c>
      <c r="X304">
        <v>2019</v>
      </c>
      <c r="Y304" t="s">
        <v>37</v>
      </c>
      <c r="Z304" t="s">
        <v>38</v>
      </c>
      <c r="AA304">
        <v>11</v>
      </c>
      <c r="AB304">
        <v>14</v>
      </c>
      <c r="AC304">
        <v>1573</v>
      </c>
    </row>
    <row r="305" spans="1:29" x14ac:dyDescent="0.25">
      <c r="A305" t="s">
        <v>43</v>
      </c>
      <c r="B305">
        <v>2019</v>
      </c>
      <c r="C305" t="s">
        <v>37</v>
      </c>
      <c r="D305" t="s">
        <v>38</v>
      </c>
      <c r="E305">
        <v>3</v>
      </c>
      <c r="F305" t="s">
        <v>40</v>
      </c>
      <c r="G305">
        <v>1.0333330000000001</v>
      </c>
      <c r="H305" t="s">
        <v>45</v>
      </c>
      <c r="I305">
        <v>803</v>
      </c>
      <c r="J305">
        <v>1573</v>
      </c>
      <c r="K305">
        <v>0.2</v>
      </c>
      <c r="L305">
        <v>0.6</v>
      </c>
      <c r="M305">
        <v>0.8</v>
      </c>
      <c r="N305">
        <v>1.05</v>
      </c>
      <c r="O305">
        <v>1.1000000000000001</v>
      </c>
      <c r="P305">
        <v>1.1499999999999999</v>
      </c>
      <c r="Q305" t="s">
        <v>46</v>
      </c>
      <c r="R305">
        <v>4</v>
      </c>
      <c r="S305">
        <v>6</v>
      </c>
      <c r="T305" t="s">
        <v>47</v>
      </c>
      <c r="U305" t="s">
        <v>48</v>
      </c>
      <c r="V305" t="s">
        <v>35</v>
      </c>
      <c r="W305" t="s">
        <v>42</v>
      </c>
      <c r="X305">
        <v>2019</v>
      </c>
      <c r="Y305" t="s">
        <v>37</v>
      </c>
      <c r="Z305" t="s">
        <v>38</v>
      </c>
      <c r="AA305">
        <v>5</v>
      </c>
      <c r="AB305">
        <v>23</v>
      </c>
      <c r="AC305">
        <v>78.650000000000105</v>
      </c>
    </row>
    <row r="306" spans="1:29" x14ac:dyDescent="0.25">
      <c r="A306" t="s">
        <v>122</v>
      </c>
      <c r="B306">
        <v>2019</v>
      </c>
      <c r="C306" t="s">
        <v>37</v>
      </c>
      <c r="D306" t="s">
        <v>38</v>
      </c>
      <c r="E306">
        <v>1</v>
      </c>
      <c r="F306" t="s">
        <v>44</v>
      </c>
      <c r="G306">
        <v>0</v>
      </c>
      <c r="H306" t="s">
        <v>45</v>
      </c>
      <c r="I306">
        <v>803</v>
      </c>
      <c r="J306">
        <v>1573</v>
      </c>
      <c r="K306">
        <v>0.2</v>
      </c>
      <c r="L306">
        <v>0.6</v>
      </c>
      <c r="M306">
        <v>0.8</v>
      </c>
      <c r="N306">
        <v>1.05</v>
      </c>
      <c r="O306">
        <v>1.1000000000000001</v>
      </c>
      <c r="P306">
        <v>1.1499999999999999</v>
      </c>
      <c r="Q306" t="s">
        <v>46</v>
      </c>
      <c r="R306">
        <v>4</v>
      </c>
      <c r="S306">
        <v>6</v>
      </c>
      <c r="T306" t="s">
        <v>47</v>
      </c>
      <c r="U306" t="s">
        <v>48</v>
      </c>
      <c r="V306" t="s">
        <v>35</v>
      </c>
      <c r="W306" t="s">
        <v>59</v>
      </c>
      <c r="X306">
        <v>2019</v>
      </c>
      <c r="Y306" t="s">
        <v>37</v>
      </c>
      <c r="Z306" t="s">
        <v>38</v>
      </c>
      <c r="AA306">
        <v>1</v>
      </c>
      <c r="AB306">
        <v>4</v>
      </c>
      <c r="AC306">
        <v>1573</v>
      </c>
    </row>
    <row r="307" spans="1:29" x14ac:dyDescent="0.25">
      <c r="A307" t="s">
        <v>122</v>
      </c>
      <c r="B307">
        <v>2019</v>
      </c>
      <c r="C307" t="s">
        <v>37</v>
      </c>
      <c r="D307" t="s">
        <v>38</v>
      </c>
      <c r="E307">
        <v>22</v>
      </c>
      <c r="F307" t="s">
        <v>44</v>
      </c>
      <c r="G307">
        <v>0</v>
      </c>
      <c r="H307" t="s">
        <v>45</v>
      </c>
      <c r="I307">
        <v>803</v>
      </c>
      <c r="J307">
        <v>1573</v>
      </c>
      <c r="K307">
        <v>0.2</v>
      </c>
      <c r="L307">
        <v>0.6</v>
      </c>
      <c r="M307">
        <v>0.8</v>
      </c>
      <c r="N307">
        <v>1.05</v>
      </c>
      <c r="O307">
        <v>1.1000000000000001</v>
      </c>
      <c r="P307">
        <v>1.1499999999999999</v>
      </c>
      <c r="Q307" t="s">
        <v>46</v>
      </c>
      <c r="R307">
        <v>4</v>
      </c>
      <c r="S307">
        <v>6</v>
      </c>
      <c r="T307" t="s">
        <v>47</v>
      </c>
      <c r="U307" t="s">
        <v>48</v>
      </c>
      <c r="V307" t="s">
        <v>35</v>
      </c>
      <c r="W307" t="s">
        <v>59</v>
      </c>
      <c r="X307">
        <v>2019</v>
      </c>
      <c r="Y307" t="s">
        <v>37</v>
      </c>
      <c r="Z307" t="s">
        <v>38</v>
      </c>
      <c r="AA307">
        <v>22</v>
      </c>
      <c r="AB307">
        <v>21</v>
      </c>
      <c r="AC307">
        <v>1573</v>
      </c>
    </row>
    <row r="308" spans="1:29" x14ac:dyDescent="0.25">
      <c r="A308" t="s">
        <v>539</v>
      </c>
      <c r="B308">
        <v>2019</v>
      </c>
      <c r="C308" t="s">
        <v>37</v>
      </c>
      <c r="D308" t="s">
        <v>38</v>
      </c>
      <c r="E308">
        <v>21</v>
      </c>
      <c r="F308" t="s">
        <v>44</v>
      </c>
      <c r="G308">
        <v>0</v>
      </c>
      <c r="H308" t="s">
        <v>45</v>
      </c>
      <c r="I308">
        <v>803</v>
      </c>
      <c r="J308">
        <v>1573</v>
      </c>
      <c r="K308">
        <v>0.2</v>
      </c>
      <c r="L308">
        <v>0.6</v>
      </c>
      <c r="M308">
        <v>0.8</v>
      </c>
      <c r="N308">
        <v>1.05</v>
      </c>
      <c r="O308">
        <v>1.1000000000000001</v>
      </c>
      <c r="P308">
        <v>1.1499999999999999</v>
      </c>
      <c r="Q308" t="s">
        <v>46</v>
      </c>
      <c r="R308">
        <v>4</v>
      </c>
      <c r="S308">
        <v>6</v>
      </c>
      <c r="T308" t="s">
        <v>47</v>
      </c>
      <c r="U308" t="s">
        <v>48</v>
      </c>
      <c r="V308" t="s">
        <v>35</v>
      </c>
      <c r="W308" t="s">
        <v>67</v>
      </c>
      <c r="X308">
        <v>2019</v>
      </c>
      <c r="Y308" t="s">
        <v>37</v>
      </c>
      <c r="Z308" t="s">
        <v>38</v>
      </c>
      <c r="AA308">
        <v>23</v>
      </c>
      <c r="AB308">
        <v>30</v>
      </c>
      <c r="AC308">
        <v>1573</v>
      </c>
    </row>
    <row r="309" spans="1:29" x14ac:dyDescent="0.25">
      <c r="A309" t="s">
        <v>428</v>
      </c>
      <c r="B309">
        <v>2019</v>
      </c>
      <c r="C309" t="s">
        <v>37</v>
      </c>
      <c r="D309" t="s">
        <v>38</v>
      </c>
      <c r="E309">
        <v>11</v>
      </c>
      <c r="F309" t="s">
        <v>40</v>
      </c>
      <c r="G309">
        <v>0.56666669999999997</v>
      </c>
      <c r="H309" t="s">
        <v>45</v>
      </c>
      <c r="I309">
        <v>803</v>
      </c>
      <c r="J309">
        <v>1573</v>
      </c>
      <c r="K309">
        <v>0.2</v>
      </c>
      <c r="L309">
        <v>0.6</v>
      </c>
      <c r="M309">
        <v>0.8</v>
      </c>
      <c r="N309">
        <v>1.05</v>
      </c>
      <c r="O309">
        <v>1.1000000000000001</v>
      </c>
      <c r="P309">
        <v>1.1499999999999999</v>
      </c>
      <c r="Q309" t="s">
        <v>46</v>
      </c>
      <c r="R309">
        <v>4</v>
      </c>
      <c r="S309">
        <v>6</v>
      </c>
      <c r="T309" t="s">
        <v>47</v>
      </c>
      <c r="U309" t="s">
        <v>48</v>
      </c>
      <c r="V309" t="s">
        <v>35</v>
      </c>
      <c r="W309" t="s">
        <v>50</v>
      </c>
      <c r="X309">
        <v>2019</v>
      </c>
      <c r="Y309" t="s">
        <v>37</v>
      </c>
      <c r="Z309" t="s">
        <v>38</v>
      </c>
      <c r="AA309">
        <v>15</v>
      </c>
      <c r="AB309">
        <v>50</v>
      </c>
      <c r="AC309">
        <v>157.30000000000001</v>
      </c>
    </row>
    <row r="310" spans="1:29" x14ac:dyDescent="0.25">
      <c r="A310" t="s">
        <v>610</v>
      </c>
      <c r="B310">
        <v>2019</v>
      </c>
      <c r="C310" t="s">
        <v>37</v>
      </c>
      <c r="D310" t="s">
        <v>38</v>
      </c>
      <c r="E310">
        <v>25</v>
      </c>
      <c r="F310" t="s">
        <v>40</v>
      </c>
      <c r="G310">
        <v>1.1166670000000001</v>
      </c>
      <c r="H310" t="s">
        <v>45</v>
      </c>
      <c r="I310">
        <v>803</v>
      </c>
      <c r="J310">
        <v>1573</v>
      </c>
      <c r="K310">
        <v>0.2</v>
      </c>
      <c r="L310">
        <v>0.6</v>
      </c>
      <c r="M310">
        <v>0.8</v>
      </c>
      <c r="N310">
        <v>1.05</v>
      </c>
      <c r="O310">
        <v>1.1000000000000001</v>
      </c>
      <c r="P310">
        <v>1.1499999999999999</v>
      </c>
      <c r="Q310" t="s">
        <v>46</v>
      </c>
      <c r="R310">
        <v>4</v>
      </c>
      <c r="S310">
        <v>6</v>
      </c>
      <c r="T310" t="s">
        <v>47</v>
      </c>
      <c r="U310" t="s">
        <v>48</v>
      </c>
      <c r="V310" t="s">
        <v>35</v>
      </c>
      <c r="W310" t="s">
        <v>73</v>
      </c>
      <c r="X310">
        <v>2019</v>
      </c>
      <c r="Y310" t="s">
        <v>37</v>
      </c>
      <c r="Z310" t="s">
        <v>38</v>
      </c>
      <c r="AA310">
        <v>25</v>
      </c>
      <c r="AB310">
        <v>5097600</v>
      </c>
      <c r="AC310">
        <v>235.95</v>
      </c>
    </row>
    <row r="311" spans="1:29" x14ac:dyDescent="0.25">
      <c r="A311" t="s">
        <v>49</v>
      </c>
      <c r="B311">
        <v>2019</v>
      </c>
      <c r="C311" t="s">
        <v>30</v>
      </c>
      <c r="D311" t="s">
        <v>31</v>
      </c>
      <c r="E311">
        <v>13</v>
      </c>
      <c r="F311" t="s">
        <v>40</v>
      </c>
      <c r="G311">
        <v>2.2166670000000002</v>
      </c>
      <c r="I311" t="s">
        <v>33</v>
      </c>
      <c r="J311" t="s">
        <v>33</v>
      </c>
      <c r="K311" t="s">
        <v>33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R311" t="s">
        <v>33</v>
      </c>
      <c r="S311" t="s">
        <v>33</v>
      </c>
      <c r="U311" t="s">
        <v>48</v>
      </c>
      <c r="V311" t="s">
        <v>35</v>
      </c>
      <c r="W311" t="s">
        <v>50</v>
      </c>
      <c r="X311">
        <v>2019</v>
      </c>
      <c r="Y311" t="s">
        <v>37</v>
      </c>
      <c r="Z311" t="s">
        <v>38</v>
      </c>
      <c r="AA311">
        <v>1</v>
      </c>
      <c r="AB311">
        <v>13</v>
      </c>
      <c r="AC311">
        <v>107.25</v>
      </c>
    </row>
    <row r="312" spans="1:29" x14ac:dyDescent="0.25">
      <c r="A312" t="s">
        <v>49</v>
      </c>
      <c r="B312">
        <v>2019</v>
      </c>
      <c r="C312" t="s">
        <v>37</v>
      </c>
      <c r="D312" t="s">
        <v>38</v>
      </c>
      <c r="E312">
        <v>9</v>
      </c>
      <c r="F312" t="s">
        <v>40</v>
      </c>
      <c r="G312">
        <v>1.816667</v>
      </c>
      <c r="I312" t="s">
        <v>33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R312" t="s">
        <v>33</v>
      </c>
      <c r="S312" t="s">
        <v>33</v>
      </c>
      <c r="U312" t="s">
        <v>48</v>
      </c>
      <c r="V312" t="s">
        <v>35</v>
      </c>
      <c r="W312" t="s">
        <v>50</v>
      </c>
      <c r="X312">
        <v>2019</v>
      </c>
      <c r="Y312" t="s">
        <v>37</v>
      </c>
      <c r="Z312" t="s">
        <v>38</v>
      </c>
      <c r="AA312">
        <v>9</v>
      </c>
      <c r="AB312">
        <v>27</v>
      </c>
      <c r="AC312">
        <v>214.5</v>
      </c>
    </row>
    <row r="313" spans="1:29" x14ac:dyDescent="0.25">
      <c r="A313" t="s">
        <v>51</v>
      </c>
      <c r="B313">
        <v>2019</v>
      </c>
      <c r="C313" t="s">
        <v>30</v>
      </c>
      <c r="D313" t="s">
        <v>31</v>
      </c>
      <c r="E313">
        <v>13</v>
      </c>
      <c r="F313" t="s">
        <v>40</v>
      </c>
      <c r="G313">
        <v>4.233333</v>
      </c>
      <c r="I313" t="s">
        <v>33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R313" t="s">
        <v>33</v>
      </c>
      <c r="S313" t="s">
        <v>33</v>
      </c>
      <c r="U313" t="s">
        <v>48</v>
      </c>
      <c r="V313" t="s">
        <v>35</v>
      </c>
      <c r="W313" t="s">
        <v>50</v>
      </c>
      <c r="X313">
        <v>2019</v>
      </c>
      <c r="Y313" t="s">
        <v>37</v>
      </c>
      <c r="Z313" t="s">
        <v>38</v>
      </c>
      <c r="AA313">
        <v>3</v>
      </c>
      <c r="AB313">
        <v>35</v>
      </c>
      <c r="AC313">
        <v>321.75</v>
      </c>
    </row>
    <row r="314" spans="1:29" x14ac:dyDescent="0.25">
      <c r="A314" t="s">
        <v>51</v>
      </c>
      <c r="B314">
        <v>2019</v>
      </c>
      <c r="C314" t="s">
        <v>37</v>
      </c>
      <c r="D314" t="s">
        <v>38</v>
      </c>
      <c r="E314">
        <v>23</v>
      </c>
      <c r="F314" t="s">
        <v>40</v>
      </c>
      <c r="G314">
        <v>3.6833330000000002</v>
      </c>
      <c r="I314" t="s">
        <v>33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R314" t="s">
        <v>33</v>
      </c>
      <c r="S314" t="s">
        <v>33</v>
      </c>
      <c r="U314" t="s">
        <v>48</v>
      </c>
      <c r="V314" t="s">
        <v>35</v>
      </c>
      <c r="W314" t="s">
        <v>50</v>
      </c>
      <c r="X314">
        <v>2019</v>
      </c>
      <c r="Y314" t="s">
        <v>37</v>
      </c>
      <c r="Z314" t="s">
        <v>38</v>
      </c>
      <c r="AA314">
        <v>24</v>
      </c>
      <c r="AB314">
        <v>41</v>
      </c>
      <c r="AC314">
        <v>321.75</v>
      </c>
    </row>
    <row r="315" spans="1:29" x14ac:dyDescent="0.25">
      <c r="A315" t="s">
        <v>242</v>
      </c>
      <c r="B315">
        <v>2019</v>
      </c>
      <c r="C315" t="s">
        <v>37</v>
      </c>
      <c r="D315" t="s">
        <v>38</v>
      </c>
      <c r="E315">
        <v>4</v>
      </c>
      <c r="F315" t="s">
        <v>40</v>
      </c>
      <c r="G315">
        <v>0</v>
      </c>
      <c r="H315" t="s">
        <v>34</v>
      </c>
      <c r="I315">
        <v>468</v>
      </c>
      <c r="J315">
        <v>715</v>
      </c>
      <c r="K315">
        <v>0</v>
      </c>
      <c r="L315">
        <v>0</v>
      </c>
      <c r="M315">
        <v>0</v>
      </c>
      <c r="N315">
        <v>0.6</v>
      </c>
      <c r="O315">
        <v>0.8</v>
      </c>
      <c r="P315">
        <v>1.05</v>
      </c>
      <c r="Q315" t="s">
        <v>46</v>
      </c>
      <c r="R315">
        <v>5</v>
      </c>
      <c r="S315">
        <v>9</v>
      </c>
      <c r="T315" t="s">
        <v>47</v>
      </c>
      <c r="U315" t="s">
        <v>34</v>
      </c>
      <c r="V315" t="s">
        <v>35</v>
      </c>
      <c r="W315" t="s">
        <v>55</v>
      </c>
      <c r="X315">
        <v>2019</v>
      </c>
      <c r="Y315" t="s">
        <v>37</v>
      </c>
      <c r="Z315" t="s">
        <v>38</v>
      </c>
      <c r="AA315">
        <v>4</v>
      </c>
      <c r="AB315">
        <v>352</v>
      </c>
      <c r="AC315">
        <v>750.75</v>
      </c>
    </row>
    <row r="316" spans="1:29" x14ac:dyDescent="0.25">
      <c r="A316" t="s">
        <v>242</v>
      </c>
      <c r="B316">
        <v>2019</v>
      </c>
      <c r="C316" t="s">
        <v>37</v>
      </c>
      <c r="D316" t="s">
        <v>38</v>
      </c>
      <c r="E316">
        <v>12</v>
      </c>
      <c r="F316" t="s">
        <v>40</v>
      </c>
      <c r="G316">
        <v>0.98333329999999997</v>
      </c>
      <c r="H316" t="s">
        <v>34</v>
      </c>
      <c r="I316">
        <v>468</v>
      </c>
      <c r="J316">
        <v>715</v>
      </c>
      <c r="K316">
        <v>0</v>
      </c>
      <c r="L316">
        <v>0</v>
      </c>
      <c r="M316">
        <v>0</v>
      </c>
      <c r="N316">
        <v>0.6</v>
      </c>
      <c r="O316">
        <v>0.8</v>
      </c>
      <c r="P316">
        <v>1.05</v>
      </c>
      <c r="Q316" t="s">
        <v>46</v>
      </c>
      <c r="R316">
        <v>5</v>
      </c>
      <c r="S316">
        <v>9</v>
      </c>
      <c r="T316" t="s">
        <v>47</v>
      </c>
      <c r="U316" t="s">
        <v>34</v>
      </c>
      <c r="V316" t="s">
        <v>35</v>
      </c>
      <c r="W316" t="s">
        <v>55</v>
      </c>
      <c r="X316">
        <v>2019</v>
      </c>
      <c r="Y316" t="s">
        <v>37</v>
      </c>
      <c r="Z316" t="s">
        <v>38</v>
      </c>
      <c r="AA316">
        <v>12</v>
      </c>
      <c r="AB316">
        <v>8</v>
      </c>
      <c r="AC316">
        <v>-715</v>
      </c>
    </row>
    <row r="317" spans="1:29" x14ac:dyDescent="0.25">
      <c r="A317" t="s">
        <v>399</v>
      </c>
      <c r="B317">
        <v>2019</v>
      </c>
      <c r="C317" t="s">
        <v>37</v>
      </c>
      <c r="D317" t="s">
        <v>38</v>
      </c>
      <c r="E317">
        <v>10</v>
      </c>
      <c r="F317" t="s">
        <v>40</v>
      </c>
      <c r="G317">
        <v>1.75</v>
      </c>
      <c r="H317" t="s">
        <v>34</v>
      </c>
      <c r="I317">
        <v>468</v>
      </c>
      <c r="J317">
        <v>715</v>
      </c>
      <c r="K317">
        <v>0</v>
      </c>
      <c r="L317">
        <v>0</v>
      </c>
      <c r="M317">
        <v>0</v>
      </c>
      <c r="N317">
        <v>0.6</v>
      </c>
      <c r="O317">
        <v>0.8</v>
      </c>
      <c r="P317">
        <v>1.05</v>
      </c>
      <c r="Q317" t="s">
        <v>46</v>
      </c>
      <c r="R317">
        <v>5</v>
      </c>
      <c r="S317">
        <v>9</v>
      </c>
      <c r="T317" t="s">
        <v>85</v>
      </c>
      <c r="U317" t="s">
        <v>34</v>
      </c>
      <c r="V317" t="s">
        <v>35</v>
      </c>
      <c r="W317" t="s">
        <v>55</v>
      </c>
      <c r="X317">
        <v>2019</v>
      </c>
      <c r="Y317" t="s">
        <v>37</v>
      </c>
      <c r="Z317" t="s">
        <v>38</v>
      </c>
      <c r="AA317">
        <v>10</v>
      </c>
      <c r="AB317">
        <v>0</v>
      </c>
      <c r="AC317">
        <v>35.75</v>
      </c>
    </row>
    <row r="318" spans="1:29" x14ac:dyDescent="0.25">
      <c r="A318" t="s">
        <v>504</v>
      </c>
      <c r="B318">
        <v>2019</v>
      </c>
      <c r="C318" t="s">
        <v>37</v>
      </c>
      <c r="D318" t="s">
        <v>38</v>
      </c>
      <c r="E318">
        <v>16</v>
      </c>
      <c r="F318" t="s">
        <v>40</v>
      </c>
      <c r="G318">
        <v>0</v>
      </c>
      <c r="H318" t="s">
        <v>34</v>
      </c>
      <c r="I318">
        <v>468</v>
      </c>
      <c r="J318">
        <v>715</v>
      </c>
      <c r="K318">
        <v>0</v>
      </c>
      <c r="L318">
        <v>0</v>
      </c>
      <c r="M318">
        <v>0</v>
      </c>
      <c r="N318">
        <v>0.6</v>
      </c>
      <c r="O318">
        <v>0.8</v>
      </c>
      <c r="P318">
        <v>1.05</v>
      </c>
      <c r="Q318" t="s">
        <v>46</v>
      </c>
      <c r="R318">
        <v>5</v>
      </c>
      <c r="S318">
        <v>9</v>
      </c>
      <c r="T318" t="s">
        <v>47</v>
      </c>
      <c r="U318" t="s">
        <v>34</v>
      </c>
      <c r="V318" t="s">
        <v>35</v>
      </c>
      <c r="W318" t="s">
        <v>55</v>
      </c>
      <c r="X318">
        <v>2019</v>
      </c>
      <c r="Y318" t="s">
        <v>37</v>
      </c>
      <c r="Z318" t="s">
        <v>38</v>
      </c>
      <c r="AA318">
        <v>16</v>
      </c>
      <c r="AB318">
        <v>0</v>
      </c>
      <c r="AC318">
        <v>750.75</v>
      </c>
    </row>
    <row r="319" spans="1:29" x14ac:dyDescent="0.25">
      <c r="A319" t="s">
        <v>400</v>
      </c>
      <c r="B319">
        <v>2019</v>
      </c>
      <c r="C319" t="s">
        <v>37</v>
      </c>
      <c r="D319" t="s">
        <v>38</v>
      </c>
      <c r="E319">
        <v>10</v>
      </c>
      <c r="F319" t="s">
        <v>40</v>
      </c>
      <c r="G319">
        <v>0</v>
      </c>
      <c r="H319" t="s">
        <v>34</v>
      </c>
      <c r="I319">
        <v>468</v>
      </c>
      <c r="J319">
        <v>715</v>
      </c>
      <c r="K319">
        <v>0</v>
      </c>
      <c r="L319">
        <v>0</v>
      </c>
      <c r="M319">
        <v>0</v>
      </c>
      <c r="N319">
        <v>0.6</v>
      </c>
      <c r="O319">
        <v>0.8</v>
      </c>
      <c r="P319">
        <v>1.05</v>
      </c>
      <c r="Q319" t="s">
        <v>46</v>
      </c>
      <c r="R319">
        <v>5</v>
      </c>
      <c r="S319">
        <v>9</v>
      </c>
      <c r="T319" t="s">
        <v>47</v>
      </c>
      <c r="U319" t="s">
        <v>34</v>
      </c>
      <c r="V319" t="s">
        <v>35</v>
      </c>
      <c r="W319" t="s">
        <v>55</v>
      </c>
      <c r="X319">
        <v>2019</v>
      </c>
      <c r="Y319" t="s">
        <v>37</v>
      </c>
      <c r="Z319" t="s">
        <v>38</v>
      </c>
      <c r="AA319">
        <v>10</v>
      </c>
      <c r="AB319">
        <v>26</v>
      </c>
      <c r="AC319">
        <v>429</v>
      </c>
    </row>
    <row r="320" spans="1:29" x14ac:dyDescent="0.25">
      <c r="A320" t="s">
        <v>456</v>
      </c>
      <c r="B320">
        <v>2019</v>
      </c>
      <c r="C320" t="s">
        <v>37</v>
      </c>
      <c r="D320" t="s">
        <v>38</v>
      </c>
      <c r="E320">
        <v>12</v>
      </c>
      <c r="F320" t="s">
        <v>40</v>
      </c>
      <c r="G320">
        <v>0.66666669999999995</v>
      </c>
      <c r="H320" t="s">
        <v>34</v>
      </c>
      <c r="I320">
        <v>468</v>
      </c>
      <c r="J320">
        <v>715</v>
      </c>
      <c r="K320">
        <v>0</v>
      </c>
      <c r="L320">
        <v>0</v>
      </c>
      <c r="M320">
        <v>0</v>
      </c>
      <c r="N320">
        <v>0.6</v>
      </c>
      <c r="O320">
        <v>0.8</v>
      </c>
      <c r="P320">
        <v>1.05</v>
      </c>
      <c r="Q320" t="s">
        <v>46</v>
      </c>
      <c r="R320">
        <v>5</v>
      </c>
      <c r="S320">
        <v>9</v>
      </c>
      <c r="T320" t="s">
        <v>47</v>
      </c>
      <c r="U320" t="s">
        <v>34</v>
      </c>
      <c r="V320" t="s">
        <v>35</v>
      </c>
      <c r="W320" t="s">
        <v>55</v>
      </c>
      <c r="X320">
        <v>2019</v>
      </c>
      <c r="Y320" t="s">
        <v>37</v>
      </c>
      <c r="Z320" t="s">
        <v>38</v>
      </c>
      <c r="AA320">
        <v>12</v>
      </c>
      <c r="AB320">
        <v>71</v>
      </c>
      <c r="AC320">
        <v>35.75</v>
      </c>
    </row>
    <row r="321" spans="1:29" x14ac:dyDescent="0.25">
      <c r="A321" t="s">
        <v>337</v>
      </c>
      <c r="B321">
        <v>2019</v>
      </c>
      <c r="C321" t="s">
        <v>37</v>
      </c>
      <c r="D321" t="s">
        <v>38</v>
      </c>
      <c r="E321">
        <v>8</v>
      </c>
      <c r="F321" t="s">
        <v>40</v>
      </c>
      <c r="G321">
        <v>1.5</v>
      </c>
      <c r="H321" t="s">
        <v>34</v>
      </c>
      <c r="I321">
        <v>468</v>
      </c>
      <c r="J321">
        <v>715</v>
      </c>
      <c r="K321">
        <v>0</v>
      </c>
      <c r="L321">
        <v>0</v>
      </c>
      <c r="M321">
        <v>0</v>
      </c>
      <c r="N321">
        <v>0.6</v>
      </c>
      <c r="O321">
        <v>0.8</v>
      </c>
      <c r="P321">
        <v>1.05</v>
      </c>
      <c r="Q321" t="s">
        <v>46</v>
      </c>
      <c r="R321">
        <v>5</v>
      </c>
      <c r="S321">
        <v>9</v>
      </c>
      <c r="T321" t="s">
        <v>47</v>
      </c>
      <c r="U321" t="s">
        <v>34</v>
      </c>
      <c r="V321" t="s">
        <v>35</v>
      </c>
      <c r="W321" t="s">
        <v>55</v>
      </c>
      <c r="X321">
        <v>2019</v>
      </c>
      <c r="Y321" t="s">
        <v>37</v>
      </c>
      <c r="Z321" t="s">
        <v>38</v>
      </c>
      <c r="AA321">
        <v>9</v>
      </c>
      <c r="AB321">
        <v>0</v>
      </c>
      <c r="AC321">
        <v>35.75</v>
      </c>
    </row>
    <row r="322" spans="1:29" x14ac:dyDescent="0.25">
      <c r="A322" t="s">
        <v>372</v>
      </c>
      <c r="B322">
        <v>2019</v>
      </c>
      <c r="C322" t="s">
        <v>37</v>
      </c>
      <c r="D322" t="s">
        <v>38</v>
      </c>
      <c r="E322">
        <v>9</v>
      </c>
      <c r="F322" t="s">
        <v>40</v>
      </c>
      <c r="G322">
        <v>0</v>
      </c>
      <c r="H322" t="s">
        <v>34</v>
      </c>
      <c r="I322">
        <v>468</v>
      </c>
      <c r="J322">
        <v>715</v>
      </c>
      <c r="K322">
        <v>0</v>
      </c>
      <c r="L322">
        <v>0</v>
      </c>
      <c r="M322">
        <v>0</v>
      </c>
      <c r="N322">
        <v>0.6</v>
      </c>
      <c r="O322">
        <v>0.8</v>
      </c>
      <c r="P322">
        <v>1.05</v>
      </c>
      <c r="Q322" t="s">
        <v>46</v>
      </c>
      <c r="R322">
        <v>5</v>
      </c>
      <c r="S322">
        <v>9</v>
      </c>
      <c r="T322" t="s">
        <v>47</v>
      </c>
      <c r="U322" t="s">
        <v>34</v>
      </c>
      <c r="V322" t="s">
        <v>35</v>
      </c>
      <c r="W322" t="s">
        <v>55</v>
      </c>
      <c r="X322">
        <v>2019</v>
      </c>
      <c r="Y322" t="s">
        <v>37</v>
      </c>
      <c r="Z322" t="s">
        <v>38</v>
      </c>
      <c r="AA322">
        <v>12</v>
      </c>
      <c r="AB322">
        <v>239</v>
      </c>
      <c r="AC322">
        <v>750.75</v>
      </c>
    </row>
    <row r="323" spans="1:29" x14ac:dyDescent="0.25">
      <c r="A323" t="s">
        <v>338</v>
      </c>
      <c r="B323">
        <v>2019</v>
      </c>
      <c r="C323" t="s">
        <v>37</v>
      </c>
      <c r="D323" t="s">
        <v>38</v>
      </c>
      <c r="E323">
        <v>8</v>
      </c>
      <c r="F323" t="s">
        <v>40</v>
      </c>
      <c r="G323">
        <v>1.6333329999999999</v>
      </c>
      <c r="H323" t="s">
        <v>34</v>
      </c>
      <c r="I323">
        <v>468</v>
      </c>
      <c r="J323">
        <v>715</v>
      </c>
      <c r="K323">
        <v>0</v>
      </c>
      <c r="L323">
        <v>0</v>
      </c>
      <c r="M323">
        <v>0</v>
      </c>
      <c r="N323">
        <v>0.6</v>
      </c>
      <c r="O323">
        <v>0.8</v>
      </c>
      <c r="P323">
        <v>1.05</v>
      </c>
      <c r="Q323" t="s">
        <v>46</v>
      </c>
      <c r="R323">
        <v>5</v>
      </c>
      <c r="S323">
        <v>9</v>
      </c>
      <c r="T323" t="s">
        <v>47</v>
      </c>
      <c r="U323" t="s">
        <v>34</v>
      </c>
      <c r="V323" t="s">
        <v>35</v>
      </c>
      <c r="W323" t="s">
        <v>55</v>
      </c>
      <c r="X323">
        <v>2019</v>
      </c>
      <c r="Y323" t="s">
        <v>37</v>
      </c>
      <c r="Z323" t="s">
        <v>38</v>
      </c>
      <c r="AA323">
        <v>11</v>
      </c>
      <c r="AB323">
        <v>0</v>
      </c>
      <c r="AC323">
        <v>561.05601077673703</v>
      </c>
    </row>
    <row r="324" spans="1:29" x14ac:dyDescent="0.25">
      <c r="A324" t="s">
        <v>548</v>
      </c>
      <c r="B324">
        <v>2019</v>
      </c>
      <c r="C324" t="s">
        <v>37</v>
      </c>
      <c r="D324" t="s">
        <v>38</v>
      </c>
      <c r="E324">
        <v>22</v>
      </c>
      <c r="F324" t="s">
        <v>40</v>
      </c>
      <c r="G324">
        <v>1.3833329999999999</v>
      </c>
      <c r="H324" t="s">
        <v>34</v>
      </c>
      <c r="I324">
        <v>468</v>
      </c>
      <c r="J324">
        <v>715</v>
      </c>
      <c r="K324">
        <v>0</v>
      </c>
      <c r="L324">
        <v>0</v>
      </c>
      <c r="M324">
        <v>0</v>
      </c>
      <c r="N324">
        <v>0.6</v>
      </c>
      <c r="O324">
        <v>0.8</v>
      </c>
      <c r="P324">
        <v>1.05</v>
      </c>
      <c r="Q324" t="s">
        <v>46</v>
      </c>
      <c r="R324">
        <v>5</v>
      </c>
      <c r="S324">
        <v>9</v>
      </c>
      <c r="T324" t="s">
        <v>47</v>
      </c>
      <c r="U324" t="s">
        <v>34</v>
      </c>
      <c r="V324" t="s">
        <v>35</v>
      </c>
      <c r="W324" t="s">
        <v>55</v>
      </c>
      <c r="X324">
        <v>2019</v>
      </c>
      <c r="Y324" t="s">
        <v>37</v>
      </c>
      <c r="Z324" t="s">
        <v>38</v>
      </c>
      <c r="AA324">
        <v>24</v>
      </c>
      <c r="AB324">
        <v>80</v>
      </c>
      <c r="AC324">
        <v>35.75</v>
      </c>
    </row>
    <row r="325" spans="1:29" x14ac:dyDescent="0.25">
      <c r="A325" t="s">
        <v>429</v>
      </c>
      <c r="B325">
        <v>2019</v>
      </c>
      <c r="C325" t="s">
        <v>37</v>
      </c>
      <c r="D325" t="s">
        <v>38</v>
      </c>
      <c r="E325">
        <v>11</v>
      </c>
      <c r="F325" t="s">
        <v>40</v>
      </c>
      <c r="G325">
        <v>1.816667</v>
      </c>
      <c r="H325" t="s">
        <v>34</v>
      </c>
      <c r="I325">
        <v>468</v>
      </c>
      <c r="J325">
        <v>715</v>
      </c>
      <c r="K325">
        <v>0</v>
      </c>
      <c r="L325">
        <v>0</v>
      </c>
      <c r="M325">
        <v>0</v>
      </c>
      <c r="N325">
        <v>0.6</v>
      </c>
      <c r="O325">
        <v>0.8</v>
      </c>
      <c r="P325">
        <v>1.05</v>
      </c>
      <c r="Q325" t="s">
        <v>46</v>
      </c>
      <c r="R325">
        <v>5</v>
      </c>
      <c r="S325">
        <v>9</v>
      </c>
      <c r="T325" t="s">
        <v>47</v>
      </c>
      <c r="U325" t="s">
        <v>34</v>
      </c>
      <c r="V325" t="s">
        <v>35</v>
      </c>
      <c r="W325" t="s">
        <v>80</v>
      </c>
      <c r="X325">
        <v>2019</v>
      </c>
      <c r="Y325" t="s">
        <v>37</v>
      </c>
      <c r="Z325" t="s">
        <v>38</v>
      </c>
      <c r="AA325">
        <v>22</v>
      </c>
      <c r="AB325">
        <v>0</v>
      </c>
      <c r="AC325">
        <v>437.527613205943</v>
      </c>
    </row>
    <row r="326" spans="1:29" x14ac:dyDescent="0.25">
      <c r="A326" t="s">
        <v>168</v>
      </c>
      <c r="B326">
        <v>2019</v>
      </c>
      <c r="C326" t="s">
        <v>37</v>
      </c>
      <c r="D326" t="s">
        <v>38</v>
      </c>
      <c r="E326">
        <v>2</v>
      </c>
      <c r="F326" t="s">
        <v>40</v>
      </c>
      <c r="G326">
        <v>2.483333</v>
      </c>
      <c r="H326" t="s">
        <v>34</v>
      </c>
      <c r="I326">
        <v>468</v>
      </c>
      <c r="J326">
        <v>715</v>
      </c>
      <c r="K326">
        <v>0</v>
      </c>
      <c r="L326">
        <v>0</v>
      </c>
      <c r="M326">
        <v>0</v>
      </c>
      <c r="N326">
        <v>0.6</v>
      </c>
      <c r="O326">
        <v>0.8</v>
      </c>
      <c r="P326">
        <v>1.05</v>
      </c>
      <c r="Q326" t="s">
        <v>46</v>
      </c>
      <c r="R326">
        <v>5</v>
      </c>
      <c r="S326">
        <v>9</v>
      </c>
      <c r="T326" t="s">
        <v>47</v>
      </c>
      <c r="U326" t="s">
        <v>34</v>
      </c>
      <c r="V326" t="s">
        <v>35</v>
      </c>
      <c r="W326" t="s">
        <v>50</v>
      </c>
      <c r="X326">
        <v>2019</v>
      </c>
      <c r="Y326" t="s">
        <v>37</v>
      </c>
      <c r="Z326" t="s">
        <v>38</v>
      </c>
      <c r="AA326">
        <v>2</v>
      </c>
      <c r="AB326">
        <v>0</v>
      </c>
      <c r="AC326">
        <v>569.60062283229797</v>
      </c>
    </row>
    <row r="327" spans="1:29" x14ac:dyDescent="0.25">
      <c r="A327" t="s">
        <v>570</v>
      </c>
      <c r="B327">
        <v>2019</v>
      </c>
      <c r="C327" t="s">
        <v>37</v>
      </c>
      <c r="D327" t="s">
        <v>38</v>
      </c>
      <c r="E327">
        <v>23</v>
      </c>
      <c r="F327" t="s">
        <v>40</v>
      </c>
      <c r="G327">
        <v>4.0666669999999998</v>
      </c>
      <c r="I327" t="s">
        <v>33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R327" t="s">
        <v>33</v>
      </c>
      <c r="S327" t="s">
        <v>33</v>
      </c>
      <c r="U327" t="s">
        <v>34</v>
      </c>
      <c r="V327" t="s">
        <v>35</v>
      </c>
      <c r="W327" t="s">
        <v>80</v>
      </c>
      <c r="X327">
        <v>2019</v>
      </c>
      <c r="Y327" t="s">
        <v>37</v>
      </c>
      <c r="Z327" t="s">
        <v>38</v>
      </c>
      <c r="AA327">
        <v>23</v>
      </c>
      <c r="AB327">
        <v>342</v>
      </c>
      <c r="AC327">
        <v>750.75</v>
      </c>
    </row>
    <row r="328" spans="1:29" x14ac:dyDescent="0.25">
      <c r="A328" t="s">
        <v>205</v>
      </c>
      <c r="B328">
        <v>2019</v>
      </c>
      <c r="C328" t="s">
        <v>37</v>
      </c>
      <c r="D328" t="s">
        <v>38</v>
      </c>
      <c r="E328">
        <v>3</v>
      </c>
      <c r="F328" t="s">
        <v>40</v>
      </c>
      <c r="G328">
        <v>2.6333329999999999</v>
      </c>
      <c r="H328" t="s">
        <v>34</v>
      </c>
      <c r="I328">
        <v>468</v>
      </c>
      <c r="J328">
        <v>715</v>
      </c>
      <c r="K328">
        <v>0</v>
      </c>
      <c r="L328">
        <v>0</v>
      </c>
      <c r="M328">
        <v>0</v>
      </c>
      <c r="N328">
        <v>0.6</v>
      </c>
      <c r="O328">
        <v>0.8</v>
      </c>
      <c r="P328">
        <v>1.05</v>
      </c>
      <c r="Q328" t="s">
        <v>46</v>
      </c>
      <c r="R328">
        <v>5</v>
      </c>
      <c r="S328">
        <v>9</v>
      </c>
      <c r="T328" t="s">
        <v>47</v>
      </c>
      <c r="U328" t="s">
        <v>34</v>
      </c>
      <c r="V328" t="s">
        <v>35</v>
      </c>
      <c r="W328" t="s">
        <v>50</v>
      </c>
      <c r="X328">
        <v>2019</v>
      </c>
      <c r="Y328" t="s">
        <v>37</v>
      </c>
      <c r="Z328" t="s">
        <v>38</v>
      </c>
      <c r="AA328">
        <v>3</v>
      </c>
      <c r="AB328">
        <v>236</v>
      </c>
      <c r="AC328">
        <v>590.10122286091405</v>
      </c>
    </row>
    <row r="329" spans="1:29" x14ac:dyDescent="0.25">
      <c r="A329" t="s">
        <v>339</v>
      </c>
      <c r="B329">
        <v>2019</v>
      </c>
      <c r="C329" t="s">
        <v>37</v>
      </c>
      <c r="D329" t="s">
        <v>38</v>
      </c>
      <c r="E329">
        <v>8</v>
      </c>
      <c r="F329" t="s">
        <v>40</v>
      </c>
      <c r="G329">
        <v>2.2833329999999998</v>
      </c>
      <c r="H329" t="s">
        <v>34</v>
      </c>
      <c r="I329">
        <v>468</v>
      </c>
      <c r="J329">
        <v>715</v>
      </c>
      <c r="K329">
        <v>0</v>
      </c>
      <c r="L329">
        <v>0</v>
      </c>
      <c r="M329">
        <v>0</v>
      </c>
      <c r="N329">
        <v>0.6</v>
      </c>
      <c r="O329">
        <v>0.8</v>
      </c>
      <c r="P329">
        <v>1.05</v>
      </c>
      <c r="Q329" t="s">
        <v>46</v>
      </c>
      <c r="R329">
        <v>5</v>
      </c>
      <c r="S329">
        <v>9</v>
      </c>
      <c r="T329" t="s">
        <v>47</v>
      </c>
      <c r="U329" t="s">
        <v>34</v>
      </c>
      <c r="V329" t="s">
        <v>35</v>
      </c>
      <c r="W329" t="s">
        <v>50</v>
      </c>
      <c r="X329">
        <v>2019</v>
      </c>
      <c r="Y329" t="s">
        <v>37</v>
      </c>
      <c r="Z329" t="s">
        <v>38</v>
      </c>
      <c r="AA329">
        <v>8</v>
      </c>
      <c r="AB329">
        <v>0</v>
      </c>
      <c r="AC329">
        <v>538.07658519366203</v>
      </c>
    </row>
    <row r="330" spans="1:29" x14ac:dyDescent="0.25">
      <c r="A330" t="s">
        <v>243</v>
      </c>
      <c r="B330">
        <v>2019</v>
      </c>
      <c r="C330" t="s">
        <v>37</v>
      </c>
      <c r="D330" t="s">
        <v>38</v>
      </c>
      <c r="E330">
        <v>4</v>
      </c>
      <c r="F330" t="s">
        <v>40</v>
      </c>
      <c r="G330">
        <v>2.3166669999999998</v>
      </c>
      <c r="H330" t="s">
        <v>34</v>
      </c>
      <c r="I330">
        <v>468</v>
      </c>
      <c r="J330">
        <v>715</v>
      </c>
      <c r="K330">
        <v>0</v>
      </c>
      <c r="L330">
        <v>0</v>
      </c>
      <c r="M330">
        <v>0</v>
      </c>
      <c r="N330">
        <v>0.6</v>
      </c>
      <c r="O330">
        <v>0.8</v>
      </c>
      <c r="P330">
        <v>1.05</v>
      </c>
      <c r="Q330" t="s">
        <v>46</v>
      </c>
      <c r="R330">
        <v>5</v>
      </c>
      <c r="S330">
        <v>9</v>
      </c>
      <c r="T330" t="s">
        <v>47</v>
      </c>
      <c r="U330" t="s">
        <v>34</v>
      </c>
      <c r="V330" t="s">
        <v>35</v>
      </c>
      <c r="W330" t="s">
        <v>73</v>
      </c>
      <c r="X330">
        <v>2019</v>
      </c>
      <c r="Y330" t="s">
        <v>37</v>
      </c>
      <c r="Z330" t="s">
        <v>38</v>
      </c>
      <c r="AA330">
        <v>9</v>
      </c>
      <c r="AB330">
        <v>0</v>
      </c>
      <c r="AC330">
        <v>543.70868860306598</v>
      </c>
    </row>
    <row r="331" spans="1:29" x14ac:dyDescent="0.25">
      <c r="A331" t="s">
        <v>591</v>
      </c>
      <c r="B331">
        <v>2019</v>
      </c>
      <c r="C331" t="s">
        <v>37</v>
      </c>
      <c r="D331" t="s">
        <v>38</v>
      </c>
      <c r="E331">
        <v>24</v>
      </c>
      <c r="F331" t="s">
        <v>40</v>
      </c>
      <c r="G331">
        <v>0.8</v>
      </c>
      <c r="H331" t="s">
        <v>34</v>
      </c>
      <c r="I331">
        <v>468</v>
      </c>
      <c r="J331">
        <v>715</v>
      </c>
      <c r="K331">
        <v>0</v>
      </c>
      <c r="L331">
        <v>0</v>
      </c>
      <c r="M331">
        <v>0</v>
      </c>
      <c r="N331">
        <v>0.6</v>
      </c>
      <c r="O331">
        <v>0.8</v>
      </c>
      <c r="P331">
        <v>1.05</v>
      </c>
      <c r="Q331" t="s">
        <v>46</v>
      </c>
      <c r="R331">
        <v>5</v>
      </c>
      <c r="S331">
        <v>9</v>
      </c>
      <c r="T331" t="s">
        <v>47</v>
      </c>
      <c r="U331" t="s">
        <v>34</v>
      </c>
      <c r="V331" t="s">
        <v>35</v>
      </c>
      <c r="W331" t="s">
        <v>67</v>
      </c>
      <c r="X331">
        <v>2019</v>
      </c>
      <c r="Y331" t="s">
        <v>37</v>
      </c>
      <c r="Z331" t="s">
        <v>38</v>
      </c>
      <c r="AA331">
        <v>24</v>
      </c>
      <c r="AB331">
        <v>0</v>
      </c>
      <c r="AC331">
        <v>35.75</v>
      </c>
    </row>
    <row r="332" spans="1:29" x14ac:dyDescent="0.25">
      <c r="A332" t="s">
        <v>103</v>
      </c>
      <c r="B332">
        <v>2019</v>
      </c>
      <c r="C332" t="s">
        <v>30</v>
      </c>
      <c r="D332" t="s">
        <v>31</v>
      </c>
      <c r="E332">
        <v>31</v>
      </c>
      <c r="F332" t="s">
        <v>44</v>
      </c>
      <c r="G332">
        <v>0</v>
      </c>
      <c r="H332" t="s">
        <v>34</v>
      </c>
      <c r="I332">
        <v>468</v>
      </c>
      <c r="J332">
        <v>715</v>
      </c>
      <c r="K332">
        <v>0</v>
      </c>
      <c r="L332">
        <v>0</v>
      </c>
      <c r="M332">
        <v>0</v>
      </c>
      <c r="N332">
        <v>0.6</v>
      </c>
      <c r="O332">
        <v>0.8</v>
      </c>
      <c r="P332">
        <v>1.05</v>
      </c>
      <c r="Q332" t="s">
        <v>46</v>
      </c>
      <c r="R332">
        <v>5</v>
      </c>
      <c r="S332">
        <v>9</v>
      </c>
      <c r="T332" t="s">
        <v>47</v>
      </c>
      <c r="U332" t="s">
        <v>34</v>
      </c>
      <c r="V332" t="s">
        <v>35</v>
      </c>
      <c r="W332" t="s">
        <v>59</v>
      </c>
      <c r="X332">
        <v>2019</v>
      </c>
      <c r="Y332" t="s">
        <v>37</v>
      </c>
      <c r="Z332" t="s">
        <v>38</v>
      </c>
      <c r="AA332">
        <v>1</v>
      </c>
      <c r="AB332">
        <v>1468800</v>
      </c>
      <c r="AC332">
        <v>715</v>
      </c>
    </row>
    <row r="333" spans="1:29" x14ac:dyDescent="0.25">
      <c r="A333" t="s">
        <v>103</v>
      </c>
      <c r="B333">
        <v>2019</v>
      </c>
      <c r="C333" t="s">
        <v>37</v>
      </c>
      <c r="D333" t="s">
        <v>38</v>
      </c>
      <c r="E333">
        <v>23</v>
      </c>
      <c r="F333" t="s">
        <v>44</v>
      </c>
      <c r="G333">
        <v>0</v>
      </c>
      <c r="H333" t="s">
        <v>34</v>
      </c>
      <c r="I333">
        <v>468</v>
      </c>
      <c r="J333">
        <v>715</v>
      </c>
      <c r="K333">
        <v>0</v>
      </c>
      <c r="L333">
        <v>0</v>
      </c>
      <c r="M333">
        <v>0</v>
      </c>
      <c r="N333">
        <v>0.6</v>
      </c>
      <c r="O333">
        <v>0.8</v>
      </c>
      <c r="P333">
        <v>1.05</v>
      </c>
      <c r="Q333" t="s">
        <v>46</v>
      </c>
      <c r="R333">
        <v>5</v>
      </c>
      <c r="S333">
        <v>9</v>
      </c>
      <c r="T333" t="s">
        <v>47</v>
      </c>
      <c r="U333" t="s">
        <v>34</v>
      </c>
      <c r="V333" t="s">
        <v>35</v>
      </c>
      <c r="W333" t="s">
        <v>59</v>
      </c>
      <c r="X333">
        <v>2019</v>
      </c>
      <c r="Y333" t="s">
        <v>37</v>
      </c>
      <c r="Z333" t="s">
        <v>38</v>
      </c>
      <c r="AA333">
        <v>23</v>
      </c>
      <c r="AB333">
        <v>1987200</v>
      </c>
      <c r="AC333">
        <v>715</v>
      </c>
    </row>
    <row r="334" spans="1:29" x14ac:dyDescent="0.25">
      <c r="A334" t="s">
        <v>631</v>
      </c>
      <c r="B334">
        <v>2019</v>
      </c>
      <c r="C334" t="s">
        <v>37</v>
      </c>
      <c r="D334" t="s">
        <v>38</v>
      </c>
      <c r="E334">
        <v>26</v>
      </c>
      <c r="F334" t="s">
        <v>40</v>
      </c>
      <c r="G334">
        <v>3.266667</v>
      </c>
      <c r="H334" t="s">
        <v>34</v>
      </c>
      <c r="I334">
        <v>468</v>
      </c>
      <c r="J334">
        <v>715</v>
      </c>
      <c r="K334">
        <v>0</v>
      </c>
      <c r="L334">
        <v>0</v>
      </c>
      <c r="M334">
        <v>0</v>
      </c>
      <c r="N334">
        <v>0.6</v>
      </c>
      <c r="O334">
        <v>0.8</v>
      </c>
      <c r="P334">
        <v>1.05</v>
      </c>
      <c r="Q334" t="s">
        <v>46</v>
      </c>
      <c r="R334">
        <v>5</v>
      </c>
      <c r="S334">
        <v>9</v>
      </c>
      <c r="T334" t="s">
        <v>47</v>
      </c>
      <c r="U334" t="s">
        <v>34</v>
      </c>
      <c r="V334" t="s">
        <v>35</v>
      </c>
      <c r="W334" t="s">
        <v>67</v>
      </c>
      <c r="X334">
        <v>2019</v>
      </c>
      <c r="Y334" t="s">
        <v>37</v>
      </c>
      <c r="Z334" t="s">
        <v>38</v>
      </c>
      <c r="AA334">
        <v>26</v>
      </c>
      <c r="AB334">
        <v>105</v>
      </c>
      <c r="AC334">
        <v>655.90308914254194</v>
      </c>
    </row>
    <row r="335" spans="1:29" x14ac:dyDescent="0.25">
      <c r="A335" t="s">
        <v>484</v>
      </c>
      <c r="B335">
        <v>2019</v>
      </c>
      <c r="C335" t="s">
        <v>37</v>
      </c>
      <c r="D335" t="s">
        <v>38</v>
      </c>
      <c r="E335">
        <v>15</v>
      </c>
      <c r="F335" t="s">
        <v>40</v>
      </c>
      <c r="G335">
        <v>2.8666670000000001</v>
      </c>
      <c r="H335" t="s">
        <v>34</v>
      </c>
      <c r="I335">
        <v>468</v>
      </c>
      <c r="J335">
        <v>715</v>
      </c>
      <c r="K335">
        <v>0</v>
      </c>
      <c r="L335">
        <v>0</v>
      </c>
      <c r="M335">
        <v>0</v>
      </c>
      <c r="N335">
        <v>0.6</v>
      </c>
      <c r="O335">
        <v>0.8</v>
      </c>
      <c r="P335">
        <v>1.05</v>
      </c>
      <c r="Q335" t="s">
        <v>46</v>
      </c>
      <c r="R335">
        <v>5</v>
      </c>
      <c r="S335">
        <v>9</v>
      </c>
      <c r="T335" t="s">
        <v>47</v>
      </c>
      <c r="U335" t="s">
        <v>34</v>
      </c>
      <c r="V335" t="s">
        <v>35</v>
      </c>
      <c r="W335" t="s">
        <v>50</v>
      </c>
      <c r="X335">
        <v>2019</v>
      </c>
      <c r="Y335" t="s">
        <v>37</v>
      </c>
      <c r="Z335" t="s">
        <v>38</v>
      </c>
      <c r="AA335">
        <v>16</v>
      </c>
      <c r="AB335">
        <v>0</v>
      </c>
      <c r="AC335">
        <v>617.726780438746</v>
      </c>
    </row>
    <row r="336" spans="1:29" x14ac:dyDescent="0.25">
      <c r="A336" t="s">
        <v>484</v>
      </c>
      <c r="B336">
        <v>2019</v>
      </c>
      <c r="C336" t="s">
        <v>37</v>
      </c>
      <c r="D336" t="s">
        <v>38</v>
      </c>
      <c r="E336">
        <v>16</v>
      </c>
      <c r="F336" t="s">
        <v>44</v>
      </c>
      <c r="G336">
        <v>0</v>
      </c>
      <c r="H336" t="s">
        <v>34</v>
      </c>
      <c r="I336">
        <v>468</v>
      </c>
      <c r="J336">
        <v>715</v>
      </c>
      <c r="K336">
        <v>0</v>
      </c>
      <c r="L336">
        <v>0</v>
      </c>
      <c r="M336">
        <v>0</v>
      </c>
      <c r="N336">
        <v>0.6</v>
      </c>
      <c r="O336">
        <v>0.8</v>
      </c>
      <c r="P336">
        <v>1.05</v>
      </c>
      <c r="Q336" t="s">
        <v>46</v>
      </c>
      <c r="R336">
        <v>5</v>
      </c>
      <c r="S336">
        <v>9</v>
      </c>
      <c r="T336" t="s">
        <v>47</v>
      </c>
      <c r="U336" t="s">
        <v>34</v>
      </c>
      <c r="V336" t="s">
        <v>35</v>
      </c>
      <c r="W336" t="s">
        <v>50</v>
      </c>
      <c r="X336">
        <v>2019</v>
      </c>
      <c r="Y336" t="s">
        <v>37</v>
      </c>
      <c r="Z336" t="s">
        <v>38</v>
      </c>
      <c r="AA336">
        <v>16</v>
      </c>
      <c r="AB336">
        <v>0</v>
      </c>
      <c r="AC336">
        <v>715</v>
      </c>
    </row>
    <row r="337" spans="1:29" x14ac:dyDescent="0.25">
      <c r="A337" t="s">
        <v>123</v>
      </c>
      <c r="B337">
        <v>2019</v>
      </c>
      <c r="C337" t="s">
        <v>37</v>
      </c>
      <c r="D337" t="s">
        <v>38</v>
      </c>
      <c r="E337">
        <v>1</v>
      </c>
      <c r="F337" t="s">
        <v>44</v>
      </c>
      <c r="G337">
        <v>0</v>
      </c>
      <c r="H337" t="s">
        <v>34</v>
      </c>
      <c r="I337">
        <v>468</v>
      </c>
      <c r="J337">
        <v>715</v>
      </c>
      <c r="K337">
        <v>0</v>
      </c>
      <c r="L337">
        <v>0</v>
      </c>
      <c r="M337">
        <v>0</v>
      </c>
      <c r="N337">
        <v>0.6</v>
      </c>
      <c r="O337">
        <v>0.8</v>
      </c>
      <c r="P337">
        <v>1.05</v>
      </c>
      <c r="Q337" t="s">
        <v>46</v>
      </c>
      <c r="R337">
        <v>5</v>
      </c>
      <c r="S337">
        <v>9</v>
      </c>
      <c r="T337" t="s">
        <v>85</v>
      </c>
      <c r="U337" t="s">
        <v>34</v>
      </c>
      <c r="V337" t="s">
        <v>35</v>
      </c>
      <c r="W337" t="s">
        <v>42</v>
      </c>
      <c r="X337">
        <v>2019</v>
      </c>
      <c r="Y337" t="s">
        <v>37</v>
      </c>
      <c r="Z337" t="s">
        <v>38</v>
      </c>
      <c r="AA337">
        <v>1</v>
      </c>
      <c r="AB337">
        <v>26</v>
      </c>
      <c r="AC337">
        <v>715</v>
      </c>
    </row>
    <row r="338" spans="1:29" x14ac:dyDescent="0.25">
      <c r="A338" t="s">
        <v>123</v>
      </c>
      <c r="B338">
        <v>2019</v>
      </c>
      <c r="C338" t="s">
        <v>37</v>
      </c>
      <c r="D338" t="s">
        <v>38</v>
      </c>
      <c r="E338">
        <v>24</v>
      </c>
      <c r="F338" t="s">
        <v>44</v>
      </c>
      <c r="G338">
        <v>0</v>
      </c>
      <c r="H338" t="s">
        <v>34</v>
      </c>
      <c r="I338">
        <v>468</v>
      </c>
      <c r="J338">
        <v>715</v>
      </c>
      <c r="K338">
        <v>0</v>
      </c>
      <c r="L338">
        <v>0</v>
      </c>
      <c r="M338">
        <v>0</v>
      </c>
      <c r="N338">
        <v>0.6</v>
      </c>
      <c r="O338">
        <v>0.8</v>
      </c>
      <c r="P338">
        <v>1.05</v>
      </c>
      <c r="Q338" t="s">
        <v>46</v>
      </c>
      <c r="R338">
        <v>5</v>
      </c>
      <c r="S338">
        <v>9</v>
      </c>
      <c r="T338" t="s">
        <v>85</v>
      </c>
      <c r="U338" t="s">
        <v>34</v>
      </c>
      <c r="V338" t="s">
        <v>35</v>
      </c>
      <c r="W338" t="s">
        <v>42</v>
      </c>
      <c r="X338">
        <v>2019</v>
      </c>
      <c r="Y338" t="s">
        <v>37</v>
      </c>
      <c r="Z338" t="s">
        <v>38</v>
      </c>
      <c r="AA338">
        <v>24</v>
      </c>
      <c r="AB338">
        <v>23</v>
      </c>
      <c r="AC338">
        <v>715</v>
      </c>
    </row>
    <row r="339" spans="1:29" x14ac:dyDescent="0.25">
      <c r="A339" t="s">
        <v>206</v>
      </c>
      <c r="B339">
        <v>2019</v>
      </c>
      <c r="C339" t="s">
        <v>37</v>
      </c>
      <c r="D339" t="s">
        <v>38</v>
      </c>
      <c r="E339">
        <v>3</v>
      </c>
      <c r="F339" t="s">
        <v>40</v>
      </c>
      <c r="G339">
        <v>2.9166669999999999</v>
      </c>
      <c r="I339" t="s">
        <v>33</v>
      </c>
      <c r="J339" t="s">
        <v>33</v>
      </c>
      <c r="K339" t="s">
        <v>33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R339" t="s">
        <v>33</v>
      </c>
      <c r="S339" t="s">
        <v>33</v>
      </c>
      <c r="U339" t="s">
        <v>34</v>
      </c>
      <c r="V339" t="s">
        <v>35</v>
      </c>
      <c r="W339" t="s">
        <v>55</v>
      </c>
      <c r="X339">
        <v>2019</v>
      </c>
      <c r="Y339" t="s">
        <v>37</v>
      </c>
      <c r="Z339" t="s">
        <v>38</v>
      </c>
      <c r="AA339">
        <v>5</v>
      </c>
      <c r="AB339">
        <v>0</v>
      </c>
      <c r="AC339">
        <v>750.75</v>
      </c>
    </row>
    <row r="340" spans="1:29" x14ac:dyDescent="0.25">
      <c r="A340" t="s">
        <v>169</v>
      </c>
      <c r="B340">
        <v>2019</v>
      </c>
      <c r="C340" t="s">
        <v>37</v>
      </c>
      <c r="D340" t="s">
        <v>38</v>
      </c>
      <c r="E340">
        <v>2</v>
      </c>
      <c r="F340" t="s">
        <v>40</v>
      </c>
      <c r="G340">
        <v>2.4666670000000002</v>
      </c>
      <c r="H340" t="s">
        <v>34</v>
      </c>
      <c r="I340">
        <v>468</v>
      </c>
      <c r="J340">
        <v>715</v>
      </c>
      <c r="K340">
        <v>0</v>
      </c>
      <c r="L340">
        <v>0</v>
      </c>
      <c r="M340">
        <v>0</v>
      </c>
      <c r="N340">
        <v>0.6</v>
      </c>
      <c r="O340">
        <v>0.8</v>
      </c>
      <c r="P340">
        <v>1.05</v>
      </c>
      <c r="Q340" t="s">
        <v>46</v>
      </c>
      <c r="R340">
        <v>5</v>
      </c>
      <c r="S340">
        <v>9</v>
      </c>
      <c r="T340" t="s">
        <v>47</v>
      </c>
      <c r="U340" t="s">
        <v>34</v>
      </c>
      <c r="V340" t="s">
        <v>35</v>
      </c>
      <c r="W340" t="s">
        <v>73</v>
      </c>
      <c r="X340">
        <v>2019</v>
      </c>
      <c r="Y340" t="s">
        <v>37</v>
      </c>
      <c r="Z340" t="s">
        <v>38</v>
      </c>
      <c r="AA340">
        <v>2</v>
      </c>
      <c r="AB340">
        <v>0</v>
      </c>
      <c r="AC340">
        <v>567.16896788257202</v>
      </c>
    </row>
    <row r="341" spans="1:29" x14ac:dyDescent="0.25">
      <c r="A341" t="s">
        <v>571</v>
      </c>
      <c r="B341">
        <v>2019</v>
      </c>
      <c r="C341" t="s">
        <v>37</v>
      </c>
      <c r="D341" t="s">
        <v>38</v>
      </c>
      <c r="E341">
        <v>23</v>
      </c>
      <c r="F341" t="s">
        <v>40</v>
      </c>
      <c r="G341">
        <v>2.4333330000000002</v>
      </c>
      <c r="H341" t="s">
        <v>34</v>
      </c>
      <c r="I341">
        <v>468</v>
      </c>
      <c r="J341">
        <v>715</v>
      </c>
      <c r="K341">
        <v>0</v>
      </c>
      <c r="L341">
        <v>0</v>
      </c>
      <c r="M341">
        <v>0</v>
      </c>
      <c r="N341">
        <v>0.6</v>
      </c>
      <c r="O341">
        <v>0.8</v>
      </c>
      <c r="P341">
        <v>1.05</v>
      </c>
      <c r="Q341" t="s">
        <v>46</v>
      </c>
      <c r="R341">
        <v>5</v>
      </c>
      <c r="S341">
        <v>9</v>
      </c>
      <c r="T341" t="s">
        <v>47</v>
      </c>
      <c r="U341" t="s">
        <v>34</v>
      </c>
      <c r="V341" t="s">
        <v>35</v>
      </c>
      <c r="W341" t="s">
        <v>36</v>
      </c>
      <c r="X341">
        <v>2019</v>
      </c>
      <c r="Y341" t="s">
        <v>37</v>
      </c>
      <c r="Z341" t="s">
        <v>38</v>
      </c>
      <c r="AA341">
        <v>25</v>
      </c>
      <c r="AB341">
        <v>69</v>
      </c>
      <c r="AC341">
        <v>562.20542913772999</v>
      </c>
    </row>
    <row r="342" spans="1:29" x14ac:dyDescent="0.25">
      <c r="A342" t="s">
        <v>642</v>
      </c>
      <c r="B342">
        <v>2019</v>
      </c>
      <c r="C342" t="s">
        <v>37</v>
      </c>
      <c r="D342" t="s">
        <v>38</v>
      </c>
      <c r="E342">
        <v>29</v>
      </c>
      <c r="F342" t="s">
        <v>40</v>
      </c>
      <c r="G342">
        <v>0.15</v>
      </c>
      <c r="H342" t="s">
        <v>34</v>
      </c>
      <c r="I342">
        <v>468</v>
      </c>
      <c r="J342">
        <v>715</v>
      </c>
      <c r="K342">
        <v>0</v>
      </c>
      <c r="L342">
        <v>0</v>
      </c>
      <c r="M342">
        <v>0</v>
      </c>
      <c r="N342">
        <v>0.6</v>
      </c>
      <c r="O342">
        <v>0.8</v>
      </c>
      <c r="P342">
        <v>1.05</v>
      </c>
      <c r="Q342" t="s">
        <v>46</v>
      </c>
      <c r="R342">
        <v>5</v>
      </c>
      <c r="S342">
        <v>9</v>
      </c>
      <c r="T342" t="s">
        <v>47</v>
      </c>
      <c r="U342" t="s">
        <v>34</v>
      </c>
      <c r="V342" t="s">
        <v>35</v>
      </c>
      <c r="W342" t="s">
        <v>55</v>
      </c>
      <c r="X342">
        <v>2019</v>
      </c>
      <c r="Y342" t="s">
        <v>37</v>
      </c>
      <c r="Z342" t="s">
        <v>38</v>
      </c>
      <c r="AA342">
        <v>29</v>
      </c>
      <c r="AB342">
        <v>83</v>
      </c>
      <c r="AC342">
        <v>35.75</v>
      </c>
    </row>
    <row r="343" spans="1:29" x14ac:dyDescent="0.25">
      <c r="A343" t="s">
        <v>549</v>
      </c>
      <c r="B343">
        <v>2019</v>
      </c>
      <c r="C343" t="s">
        <v>37</v>
      </c>
      <c r="D343" t="s">
        <v>38</v>
      </c>
      <c r="E343">
        <v>22</v>
      </c>
      <c r="F343" t="s">
        <v>40</v>
      </c>
      <c r="G343">
        <v>4.7833329999999998</v>
      </c>
      <c r="H343" t="s">
        <v>34</v>
      </c>
      <c r="I343">
        <v>468</v>
      </c>
      <c r="J343">
        <v>715</v>
      </c>
      <c r="K343">
        <v>0</v>
      </c>
      <c r="L343">
        <v>0</v>
      </c>
      <c r="M343">
        <v>0</v>
      </c>
      <c r="N343">
        <v>0.6</v>
      </c>
      <c r="O343">
        <v>0.8</v>
      </c>
      <c r="P343">
        <v>1.05</v>
      </c>
      <c r="Q343" t="s">
        <v>46</v>
      </c>
      <c r="R343">
        <v>5</v>
      </c>
      <c r="S343">
        <v>9</v>
      </c>
      <c r="T343" t="s">
        <v>47</v>
      </c>
      <c r="U343" t="s">
        <v>34</v>
      </c>
      <c r="V343" t="s">
        <v>35</v>
      </c>
      <c r="W343" t="s">
        <v>50</v>
      </c>
      <c r="X343">
        <v>2019</v>
      </c>
      <c r="Y343" t="s">
        <v>37</v>
      </c>
      <c r="Z343" t="s">
        <v>38</v>
      </c>
      <c r="AA343">
        <v>24</v>
      </c>
      <c r="AB343">
        <v>0</v>
      </c>
      <c r="AC343">
        <v>742.65329708385298</v>
      </c>
    </row>
    <row r="344" spans="1:29" x14ac:dyDescent="0.25">
      <c r="A344" t="s">
        <v>373</v>
      </c>
      <c r="B344">
        <v>2019</v>
      </c>
      <c r="C344" t="s">
        <v>37</v>
      </c>
      <c r="D344" t="s">
        <v>38</v>
      </c>
      <c r="E344">
        <v>9</v>
      </c>
      <c r="F344" t="s">
        <v>40</v>
      </c>
      <c r="G344">
        <v>8.3333340000000006E-2</v>
      </c>
      <c r="H344" t="s">
        <v>34</v>
      </c>
      <c r="I344">
        <v>468</v>
      </c>
      <c r="J344">
        <v>715</v>
      </c>
      <c r="K344">
        <v>0</v>
      </c>
      <c r="L344">
        <v>0</v>
      </c>
      <c r="M344">
        <v>0</v>
      </c>
      <c r="N344">
        <v>0.6</v>
      </c>
      <c r="O344">
        <v>0.8</v>
      </c>
      <c r="P344">
        <v>1.05</v>
      </c>
      <c r="Q344" t="s">
        <v>46</v>
      </c>
      <c r="R344">
        <v>5</v>
      </c>
      <c r="S344">
        <v>9</v>
      </c>
      <c r="T344" t="s">
        <v>47</v>
      </c>
      <c r="U344" t="s">
        <v>34</v>
      </c>
      <c r="V344" t="s">
        <v>35</v>
      </c>
      <c r="W344" t="s">
        <v>59</v>
      </c>
      <c r="X344">
        <v>2019</v>
      </c>
      <c r="Y344" t="s">
        <v>37</v>
      </c>
      <c r="Z344" t="s">
        <v>38</v>
      </c>
      <c r="AA344">
        <v>12</v>
      </c>
      <c r="AB344">
        <v>0</v>
      </c>
      <c r="AC344">
        <v>35.75</v>
      </c>
    </row>
    <row r="345" spans="1:29" x14ac:dyDescent="0.25">
      <c r="A345" t="s">
        <v>485</v>
      </c>
      <c r="B345">
        <v>2019</v>
      </c>
      <c r="C345" t="s">
        <v>37</v>
      </c>
      <c r="D345" t="s">
        <v>38</v>
      </c>
      <c r="E345">
        <v>15</v>
      </c>
      <c r="F345" t="s">
        <v>40</v>
      </c>
      <c r="G345">
        <v>0.93333330000000003</v>
      </c>
      <c r="H345" t="s">
        <v>34</v>
      </c>
      <c r="I345">
        <v>468</v>
      </c>
      <c r="J345">
        <v>715</v>
      </c>
      <c r="K345">
        <v>0</v>
      </c>
      <c r="L345">
        <v>0</v>
      </c>
      <c r="M345">
        <v>0</v>
      </c>
      <c r="N345">
        <v>0.6</v>
      </c>
      <c r="O345">
        <v>0.8</v>
      </c>
      <c r="P345">
        <v>1.05</v>
      </c>
      <c r="Q345" t="s">
        <v>46</v>
      </c>
      <c r="R345">
        <v>5</v>
      </c>
      <c r="S345">
        <v>9</v>
      </c>
      <c r="T345" t="s">
        <v>47</v>
      </c>
      <c r="U345" t="s">
        <v>34</v>
      </c>
      <c r="V345" t="s">
        <v>35</v>
      </c>
      <c r="W345" t="s">
        <v>50</v>
      </c>
      <c r="X345">
        <v>2019</v>
      </c>
      <c r="Y345" t="s">
        <v>37</v>
      </c>
      <c r="Z345" t="s">
        <v>38</v>
      </c>
      <c r="AA345">
        <v>16</v>
      </c>
      <c r="AB345">
        <v>0</v>
      </c>
      <c r="AC345">
        <v>35.75</v>
      </c>
    </row>
    <row r="346" spans="1:29" x14ac:dyDescent="0.25">
      <c r="A346" t="s">
        <v>207</v>
      </c>
      <c r="B346">
        <v>2019</v>
      </c>
      <c r="C346" t="s">
        <v>37</v>
      </c>
      <c r="D346" t="s">
        <v>38</v>
      </c>
      <c r="E346">
        <v>3</v>
      </c>
      <c r="F346" t="s">
        <v>40</v>
      </c>
      <c r="G346">
        <v>6.0666669999999998</v>
      </c>
      <c r="H346" t="s">
        <v>34</v>
      </c>
      <c r="I346">
        <v>468</v>
      </c>
      <c r="J346">
        <v>715</v>
      </c>
      <c r="K346">
        <v>0</v>
      </c>
      <c r="L346">
        <v>0</v>
      </c>
      <c r="M346">
        <v>0</v>
      </c>
      <c r="N346">
        <v>0.6</v>
      </c>
      <c r="O346">
        <v>0.8</v>
      </c>
      <c r="P346">
        <v>1.05</v>
      </c>
      <c r="Q346" t="s">
        <v>46</v>
      </c>
      <c r="R346">
        <v>5</v>
      </c>
      <c r="S346">
        <v>9</v>
      </c>
      <c r="T346" t="s">
        <v>47</v>
      </c>
      <c r="U346" t="s">
        <v>34</v>
      </c>
      <c r="V346" t="s">
        <v>35</v>
      </c>
      <c r="W346" t="s">
        <v>59</v>
      </c>
      <c r="X346">
        <v>2019</v>
      </c>
      <c r="Y346" t="s">
        <v>37</v>
      </c>
      <c r="Z346" t="s">
        <v>38</v>
      </c>
      <c r="AA346">
        <v>12</v>
      </c>
      <c r="AB346">
        <v>54</v>
      </c>
      <c r="AC346">
        <v>572</v>
      </c>
    </row>
    <row r="347" spans="1:29" x14ac:dyDescent="0.25">
      <c r="A347" t="s">
        <v>401</v>
      </c>
      <c r="B347">
        <v>2019</v>
      </c>
      <c r="C347" t="s">
        <v>37</v>
      </c>
      <c r="D347" t="s">
        <v>38</v>
      </c>
      <c r="E347">
        <v>10</v>
      </c>
      <c r="F347" t="s">
        <v>40</v>
      </c>
      <c r="G347">
        <v>1.316667</v>
      </c>
      <c r="H347" t="s">
        <v>34</v>
      </c>
      <c r="I347">
        <v>468</v>
      </c>
      <c r="J347">
        <v>715</v>
      </c>
      <c r="K347">
        <v>0</v>
      </c>
      <c r="L347">
        <v>0</v>
      </c>
      <c r="M347">
        <v>0</v>
      </c>
      <c r="N347">
        <v>0.6</v>
      </c>
      <c r="O347">
        <v>0.8</v>
      </c>
      <c r="P347">
        <v>1.05</v>
      </c>
      <c r="Q347" t="s">
        <v>46</v>
      </c>
      <c r="R347">
        <v>5</v>
      </c>
      <c r="S347">
        <v>9</v>
      </c>
      <c r="T347" t="s">
        <v>47</v>
      </c>
      <c r="U347" t="s">
        <v>34</v>
      </c>
      <c r="V347" t="s">
        <v>35</v>
      </c>
      <c r="W347" t="s">
        <v>50</v>
      </c>
      <c r="X347">
        <v>2019</v>
      </c>
      <c r="Y347" t="s">
        <v>37</v>
      </c>
      <c r="Z347" t="s">
        <v>38</v>
      </c>
      <c r="AA347">
        <v>12</v>
      </c>
      <c r="AB347">
        <v>0</v>
      </c>
      <c r="AC347">
        <v>35.75</v>
      </c>
    </row>
    <row r="348" spans="1:29" x14ac:dyDescent="0.25">
      <c r="A348" t="s">
        <v>401</v>
      </c>
      <c r="B348">
        <v>2019</v>
      </c>
      <c r="C348" t="s">
        <v>37</v>
      </c>
      <c r="D348" t="s">
        <v>38</v>
      </c>
      <c r="E348">
        <v>12</v>
      </c>
      <c r="F348" t="s">
        <v>44</v>
      </c>
      <c r="G348">
        <v>0</v>
      </c>
      <c r="H348" t="s">
        <v>34</v>
      </c>
      <c r="I348">
        <v>468</v>
      </c>
      <c r="J348">
        <v>715</v>
      </c>
      <c r="K348">
        <v>0</v>
      </c>
      <c r="L348">
        <v>0</v>
      </c>
      <c r="M348">
        <v>0</v>
      </c>
      <c r="N348">
        <v>0.6</v>
      </c>
      <c r="O348">
        <v>0.8</v>
      </c>
      <c r="P348">
        <v>1.05</v>
      </c>
      <c r="Q348" t="s">
        <v>46</v>
      </c>
      <c r="R348">
        <v>5</v>
      </c>
      <c r="S348">
        <v>9</v>
      </c>
      <c r="T348" t="s">
        <v>47</v>
      </c>
      <c r="U348" t="s">
        <v>34</v>
      </c>
      <c r="V348" t="s">
        <v>35</v>
      </c>
      <c r="W348" t="s">
        <v>50</v>
      </c>
      <c r="X348">
        <v>2019</v>
      </c>
      <c r="Y348" t="s">
        <v>37</v>
      </c>
      <c r="Z348" t="s">
        <v>38</v>
      </c>
      <c r="AA348">
        <v>12</v>
      </c>
      <c r="AB348">
        <v>0</v>
      </c>
      <c r="AC348">
        <v>715</v>
      </c>
    </row>
    <row r="349" spans="1:29" x14ac:dyDescent="0.25">
      <c r="A349" t="s">
        <v>124</v>
      </c>
      <c r="B349">
        <v>2019</v>
      </c>
      <c r="C349" t="s">
        <v>37</v>
      </c>
      <c r="D349" t="s">
        <v>38</v>
      </c>
      <c r="E349">
        <v>1</v>
      </c>
      <c r="F349" t="s">
        <v>40</v>
      </c>
      <c r="G349">
        <v>0</v>
      </c>
      <c r="H349" t="s">
        <v>34</v>
      </c>
      <c r="I349">
        <v>468</v>
      </c>
      <c r="J349">
        <v>715</v>
      </c>
      <c r="K349">
        <v>0</v>
      </c>
      <c r="L349">
        <v>0</v>
      </c>
      <c r="M349">
        <v>0</v>
      </c>
      <c r="N349">
        <v>0.6</v>
      </c>
      <c r="O349">
        <v>0.8</v>
      </c>
      <c r="P349">
        <v>1.05</v>
      </c>
      <c r="Q349" t="s">
        <v>46</v>
      </c>
      <c r="R349">
        <v>5</v>
      </c>
      <c r="S349">
        <v>9</v>
      </c>
      <c r="T349" t="s">
        <v>47</v>
      </c>
      <c r="U349" t="s">
        <v>34</v>
      </c>
      <c r="V349" t="s">
        <v>35</v>
      </c>
      <c r="W349" t="s">
        <v>59</v>
      </c>
      <c r="X349">
        <v>2019</v>
      </c>
      <c r="Y349" t="s">
        <v>37</v>
      </c>
      <c r="Z349" t="s">
        <v>38</v>
      </c>
      <c r="AA349">
        <v>1</v>
      </c>
      <c r="AB349">
        <v>3</v>
      </c>
      <c r="AC349">
        <v>0</v>
      </c>
    </row>
    <row r="350" spans="1:29" x14ac:dyDescent="0.25">
      <c r="A350" t="s">
        <v>592</v>
      </c>
      <c r="B350">
        <v>2019</v>
      </c>
      <c r="C350" t="s">
        <v>37</v>
      </c>
      <c r="D350" t="s">
        <v>38</v>
      </c>
      <c r="E350">
        <v>24</v>
      </c>
      <c r="F350" t="s">
        <v>40</v>
      </c>
      <c r="G350">
        <v>0.23333329999999999</v>
      </c>
      <c r="H350" t="s">
        <v>34</v>
      </c>
      <c r="I350">
        <v>468</v>
      </c>
      <c r="J350">
        <v>715</v>
      </c>
      <c r="K350">
        <v>0</v>
      </c>
      <c r="L350">
        <v>0</v>
      </c>
      <c r="M350">
        <v>0</v>
      </c>
      <c r="N350">
        <v>0.6</v>
      </c>
      <c r="O350">
        <v>0.8</v>
      </c>
      <c r="P350">
        <v>1.05</v>
      </c>
      <c r="Q350" t="s">
        <v>46</v>
      </c>
      <c r="R350">
        <v>5</v>
      </c>
      <c r="S350">
        <v>9</v>
      </c>
      <c r="T350" t="s">
        <v>47</v>
      </c>
      <c r="U350" t="s">
        <v>34</v>
      </c>
      <c r="V350" t="s">
        <v>35</v>
      </c>
      <c r="W350" t="s">
        <v>73</v>
      </c>
      <c r="X350">
        <v>2019</v>
      </c>
      <c r="Y350" t="s">
        <v>37</v>
      </c>
      <c r="Z350" t="s">
        <v>38</v>
      </c>
      <c r="AA350">
        <v>24</v>
      </c>
      <c r="AB350">
        <v>0</v>
      </c>
      <c r="AC350">
        <v>35.75</v>
      </c>
    </row>
    <row r="351" spans="1:29" x14ac:dyDescent="0.25">
      <c r="A351" t="s">
        <v>486</v>
      </c>
      <c r="B351">
        <v>2019</v>
      </c>
      <c r="C351" t="s">
        <v>37</v>
      </c>
      <c r="D351" t="s">
        <v>38</v>
      </c>
      <c r="E351">
        <v>15</v>
      </c>
      <c r="F351" t="s">
        <v>40</v>
      </c>
      <c r="G351">
        <v>1.516667</v>
      </c>
      <c r="H351" t="s">
        <v>34</v>
      </c>
      <c r="I351">
        <v>468</v>
      </c>
      <c r="J351">
        <v>715</v>
      </c>
      <c r="K351">
        <v>0</v>
      </c>
      <c r="L351">
        <v>0</v>
      </c>
      <c r="M351">
        <v>0</v>
      </c>
      <c r="N351">
        <v>0.6</v>
      </c>
      <c r="O351">
        <v>0.8</v>
      </c>
      <c r="P351">
        <v>1.05</v>
      </c>
      <c r="Q351" t="s">
        <v>46</v>
      </c>
      <c r="R351">
        <v>5</v>
      </c>
      <c r="S351">
        <v>9</v>
      </c>
      <c r="T351" t="s">
        <v>47</v>
      </c>
      <c r="U351" t="s">
        <v>34</v>
      </c>
      <c r="V351" t="s">
        <v>35</v>
      </c>
      <c r="W351" t="s">
        <v>50</v>
      </c>
      <c r="X351">
        <v>2019</v>
      </c>
      <c r="Y351" t="s">
        <v>37</v>
      </c>
      <c r="Z351" t="s">
        <v>38</v>
      </c>
      <c r="AA351">
        <v>15</v>
      </c>
      <c r="AB351">
        <v>42</v>
      </c>
      <c r="AC351">
        <v>-143</v>
      </c>
    </row>
    <row r="352" spans="1:29" x14ac:dyDescent="0.25">
      <c r="A352" t="s">
        <v>572</v>
      </c>
      <c r="B352">
        <v>2019</v>
      </c>
      <c r="C352" t="s">
        <v>37</v>
      </c>
      <c r="D352" t="s">
        <v>38</v>
      </c>
      <c r="E352">
        <v>23</v>
      </c>
      <c r="F352" t="s">
        <v>40</v>
      </c>
      <c r="G352">
        <v>1.4666669999999999</v>
      </c>
      <c r="H352" t="s">
        <v>34</v>
      </c>
      <c r="I352">
        <v>468</v>
      </c>
      <c r="J352">
        <v>715</v>
      </c>
      <c r="K352">
        <v>0</v>
      </c>
      <c r="L352">
        <v>0</v>
      </c>
      <c r="M352">
        <v>0</v>
      </c>
      <c r="N352">
        <v>0.6</v>
      </c>
      <c r="O352">
        <v>0.8</v>
      </c>
      <c r="P352">
        <v>1.05</v>
      </c>
      <c r="Q352" t="s">
        <v>46</v>
      </c>
      <c r="R352">
        <v>5</v>
      </c>
      <c r="S352">
        <v>9</v>
      </c>
      <c r="T352" t="s">
        <v>47</v>
      </c>
      <c r="U352" t="s">
        <v>34</v>
      </c>
      <c r="V352" t="s">
        <v>35</v>
      </c>
      <c r="W352" t="s">
        <v>55</v>
      </c>
      <c r="X352">
        <v>2019</v>
      </c>
      <c r="Y352" t="s">
        <v>37</v>
      </c>
      <c r="Z352" t="s">
        <v>38</v>
      </c>
      <c r="AA352">
        <v>25</v>
      </c>
      <c r="AB352">
        <v>0</v>
      </c>
      <c r="AC352">
        <v>35.75</v>
      </c>
    </row>
    <row r="353" spans="1:29" x14ac:dyDescent="0.25">
      <c r="A353" t="s">
        <v>487</v>
      </c>
      <c r="B353">
        <v>2019</v>
      </c>
      <c r="C353" t="s">
        <v>37</v>
      </c>
      <c r="D353" t="s">
        <v>38</v>
      </c>
      <c r="E353">
        <v>15</v>
      </c>
      <c r="F353" t="s">
        <v>40</v>
      </c>
      <c r="G353">
        <v>1.1499999999999999</v>
      </c>
      <c r="H353" t="s">
        <v>34</v>
      </c>
      <c r="I353">
        <v>468</v>
      </c>
      <c r="J353">
        <v>715</v>
      </c>
      <c r="K353">
        <v>0</v>
      </c>
      <c r="L353">
        <v>0</v>
      </c>
      <c r="M353">
        <v>0</v>
      </c>
      <c r="N353">
        <v>0.6</v>
      </c>
      <c r="O353">
        <v>0.8</v>
      </c>
      <c r="P353">
        <v>1.05</v>
      </c>
      <c r="Q353" t="s">
        <v>46</v>
      </c>
      <c r="R353">
        <v>5</v>
      </c>
      <c r="S353">
        <v>9</v>
      </c>
      <c r="T353" t="s">
        <v>47</v>
      </c>
      <c r="U353" t="s">
        <v>34</v>
      </c>
      <c r="V353" t="s">
        <v>35</v>
      </c>
      <c r="W353" t="s">
        <v>50</v>
      </c>
      <c r="X353">
        <v>2019</v>
      </c>
      <c r="Y353" t="s">
        <v>37</v>
      </c>
      <c r="Z353" t="s">
        <v>38</v>
      </c>
      <c r="AA353">
        <v>15</v>
      </c>
      <c r="AB353">
        <v>230</v>
      </c>
      <c r="AC353">
        <v>35.75</v>
      </c>
    </row>
    <row r="354" spans="1:29" x14ac:dyDescent="0.25">
      <c r="A354" t="s">
        <v>488</v>
      </c>
      <c r="B354">
        <v>2019</v>
      </c>
      <c r="C354" t="s">
        <v>37</v>
      </c>
      <c r="D354" t="s">
        <v>38</v>
      </c>
      <c r="E354">
        <v>15</v>
      </c>
      <c r="F354" t="s">
        <v>40</v>
      </c>
      <c r="G354">
        <v>2.8333330000000001</v>
      </c>
      <c r="H354" t="s">
        <v>34</v>
      </c>
      <c r="I354">
        <v>468</v>
      </c>
      <c r="J354">
        <v>715</v>
      </c>
      <c r="K354">
        <v>0</v>
      </c>
      <c r="L354">
        <v>0</v>
      </c>
      <c r="M354">
        <v>0</v>
      </c>
      <c r="N354">
        <v>0.6</v>
      </c>
      <c r="O354">
        <v>0.8</v>
      </c>
      <c r="P354">
        <v>1.05</v>
      </c>
      <c r="Q354" t="s">
        <v>46</v>
      </c>
      <c r="R354">
        <v>5</v>
      </c>
      <c r="S354">
        <v>9</v>
      </c>
      <c r="T354" t="s">
        <v>47</v>
      </c>
      <c r="U354" t="s">
        <v>34</v>
      </c>
      <c r="V354" t="s">
        <v>35</v>
      </c>
      <c r="W354" t="s">
        <v>50</v>
      </c>
      <c r="X354">
        <v>2019</v>
      </c>
      <c r="Y354" t="s">
        <v>37</v>
      </c>
      <c r="Z354" t="s">
        <v>38</v>
      </c>
      <c r="AA354">
        <v>16</v>
      </c>
      <c r="AB354">
        <v>19</v>
      </c>
      <c r="AC354">
        <v>292.308786418681</v>
      </c>
    </row>
    <row r="355" spans="1:29" x14ac:dyDescent="0.25">
      <c r="A355" t="s">
        <v>526</v>
      </c>
      <c r="B355">
        <v>2019</v>
      </c>
      <c r="C355" t="s">
        <v>37</v>
      </c>
      <c r="D355" t="s">
        <v>38</v>
      </c>
      <c r="E355">
        <v>17</v>
      </c>
      <c r="F355" t="s">
        <v>40</v>
      </c>
      <c r="G355">
        <v>0.71666660000000004</v>
      </c>
      <c r="H355" t="s">
        <v>34</v>
      </c>
      <c r="I355">
        <v>468</v>
      </c>
      <c r="J355">
        <v>715</v>
      </c>
      <c r="K355">
        <v>0</v>
      </c>
      <c r="L355">
        <v>0</v>
      </c>
      <c r="M355">
        <v>0</v>
      </c>
      <c r="N355">
        <v>0.6</v>
      </c>
      <c r="O355">
        <v>0.8</v>
      </c>
      <c r="P355">
        <v>1.05</v>
      </c>
      <c r="Q355" t="s">
        <v>46</v>
      </c>
      <c r="R355">
        <v>5</v>
      </c>
      <c r="S355">
        <v>9</v>
      </c>
      <c r="T355" t="s">
        <v>47</v>
      </c>
      <c r="U355" t="s">
        <v>34</v>
      </c>
      <c r="V355" t="s">
        <v>35</v>
      </c>
      <c r="W355" t="s">
        <v>67</v>
      </c>
      <c r="X355">
        <v>2019</v>
      </c>
      <c r="Y355" t="s">
        <v>37</v>
      </c>
      <c r="Z355" t="s">
        <v>38</v>
      </c>
      <c r="AA355">
        <v>23</v>
      </c>
      <c r="AB355">
        <v>216</v>
      </c>
      <c r="AC355">
        <v>35.75</v>
      </c>
    </row>
    <row r="356" spans="1:29" x14ac:dyDescent="0.25">
      <c r="A356" t="s">
        <v>526</v>
      </c>
      <c r="B356">
        <v>2019</v>
      </c>
      <c r="C356" t="s">
        <v>37</v>
      </c>
      <c r="D356" t="s">
        <v>38</v>
      </c>
      <c r="E356">
        <v>21</v>
      </c>
      <c r="F356" t="s">
        <v>44</v>
      </c>
      <c r="G356">
        <v>0</v>
      </c>
      <c r="H356" t="s">
        <v>34</v>
      </c>
      <c r="I356">
        <v>468</v>
      </c>
      <c r="J356">
        <v>715</v>
      </c>
      <c r="K356">
        <v>0</v>
      </c>
      <c r="L356">
        <v>0</v>
      </c>
      <c r="M356">
        <v>0</v>
      </c>
      <c r="N356">
        <v>0.6</v>
      </c>
      <c r="O356">
        <v>0.8</v>
      </c>
      <c r="P356">
        <v>1.05</v>
      </c>
      <c r="Q356" t="s">
        <v>46</v>
      </c>
      <c r="R356">
        <v>5</v>
      </c>
      <c r="S356">
        <v>9</v>
      </c>
      <c r="T356" t="s">
        <v>47</v>
      </c>
      <c r="U356" t="s">
        <v>34</v>
      </c>
      <c r="V356" t="s">
        <v>35</v>
      </c>
      <c r="W356" t="s">
        <v>67</v>
      </c>
      <c r="X356">
        <v>2019</v>
      </c>
      <c r="Y356" t="s">
        <v>37</v>
      </c>
      <c r="Z356" t="s">
        <v>38</v>
      </c>
      <c r="AA356">
        <v>23</v>
      </c>
      <c r="AB356">
        <v>4</v>
      </c>
      <c r="AC356">
        <v>715</v>
      </c>
    </row>
    <row r="357" spans="1:29" x14ac:dyDescent="0.25">
      <c r="A357" t="s">
        <v>208</v>
      </c>
      <c r="B357">
        <v>2019</v>
      </c>
      <c r="C357" t="s">
        <v>37</v>
      </c>
      <c r="D357" t="s">
        <v>38</v>
      </c>
      <c r="E357">
        <v>3</v>
      </c>
      <c r="F357" t="s">
        <v>44</v>
      </c>
      <c r="G357">
        <v>0</v>
      </c>
      <c r="H357" t="s">
        <v>34</v>
      </c>
      <c r="I357">
        <v>468</v>
      </c>
      <c r="J357">
        <v>715</v>
      </c>
      <c r="K357">
        <v>0</v>
      </c>
      <c r="L357">
        <v>0</v>
      </c>
      <c r="M357">
        <v>0</v>
      </c>
      <c r="N357">
        <v>0.6</v>
      </c>
      <c r="O357">
        <v>0.8</v>
      </c>
      <c r="P357">
        <v>1.05</v>
      </c>
      <c r="Q357" t="s">
        <v>46</v>
      </c>
      <c r="R357">
        <v>5</v>
      </c>
      <c r="S357">
        <v>9</v>
      </c>
      <c r="T357" t="s">
        <v>85</v>
      </c>
      <c r="U357" t="s">
        <v>34</v>
      </c>
      <c r="V357" t="s">
        <v>35</v>
      </c>
      <c r="W357" t="s">
        <v>61</v>
      </c>
      <c r="X357">
        <v>2019</v>
      </c>
      <c r="Y357" t="s">
        <v>37</v>
      </c>
      <c r="Z357" t="s">
        <v>38</v>
      </c>
      <c r="AA357">
        <v>3</v>
      </c>
      <c r="AB357">
        <v>0</v>
      </c>
      <c r="AC357">
        <v>715</v>
      </c>
    </row>
    <row r="358" spans="1:29" x14ac:dyDescent="0.25">
      <c r="A358" t="s">
        <v>208</v>
      </c>
      <c r="B358">
        <v>2019</v>
      </c>
      <c r="C358" t="s">
        <v>37</v>
      </c>
      <c r="D358" t="s">
        <v>38</v>
      </c>
      <c r="E358">
        <v>15</v>
      </c>
      <c r="F358" t="s">
        <v>40</v>
      </c>
      <c r="G358">
        <v>4.1833330000000002</v>
      </c>
      <c r="H358" t="s">
        <v>34</v>
      </c>
      <c r="I358">
        <v>468</v>
      </c>
      <c r="J358">
        <v>715</v>
      </c>
      <c r="K358">
        <v>0</v>
      </c>
      <c r="L358">
        <v>0</v>
      </c>
      <c r="M358">
        <v>0</v>
      </c>
      <c r="N358">
        <v>0.6</v>
      </c>
      <c r="O358">
        <v>0.8</v>
      </c>
      <c r="P358">
        <v>1.05</v>
      </c>
      <c r="Q358" t="s">
        <v>46</v>
      </c>
      <c r="R358">
        <v>5</v>
      </c>
      <c r="S358">
        <v>9</v>
      </c>
      <c r="T358" t="s">
        <v>85</v>
      </c>
      <c r="U358" t="s">
        <v>34</v>
      </c>
      <c r="V358" t="s">
        <v>35</v>
      </c>
      <c r="W358" t="s">
        <v>61</v>
      </c>
      <c r="X358">
        <v>2019</v>
      </c>
      <c r="Y358" t="s">
        <v>37</v>
      </c>
      <c r="Z358" t="s">
        <v>38</v>
      </c>
      <c r="AA358">
        <v>30</v>
      </c>
      <c r="AB358">
        <v>0</v>
      </c>
      <c r="AC358">
        <v>544.93821636957898</v>
      </c>
    </row>
    <row r="359" spans="1:29" x14ac:dyDescent="0.25">
      <c r="A359" t="s">
        <v>208</v>
      </c>
      <c r="B359">
        <v>2019</v>
      </c>
      <c r="C359" t="s">
        <v>37</v>
      </c>
      <c r="D359" t="s">
        <v>38</v>
      </c>
      <c r="E359">
        <v>16</v>
      </c>
      <c r="F359" t="s">
        <v>44</v>
      </c>
      <c r="G359">
        <v>0</v>
      </c>
      <c r="H359" t="s">
        <v>34</v>
      </c>
      <c r="I359">
        <v>468</v>
      </c>
      <c r="J359">
        <v>715</v>
      </c>
      <c r="K359">
        <v>0</v>
      </c>
      <c r="L359">
        <v>0</v>
      </c>
      <c r="M359">
        <v>0</v>
      </c>
      <c r="N359">
        <v>0.6</v>
      </c>
      <c r="O359">
        <v>0.8</v>
      </c>
      <c r="P359">
        <v>1.05</v>
      </c>
      <c r="Q359" t="s">
        <v>46</v>
      </c>
      <c r="R359">
        <v>5</v>
      </c>
      <c r="S359">
        <v>9</v>
      </c>
      <c r="T359" t="s">
        <v>85</v>
      </c>
      <c r="U359" t="s">
        <v>34</v>
      </c>
      <c r="V359" t="s">
        <v>35</v>
      </c>
      <c r="W359" t="s">
        <v>61</v>
      </c>
      <c r="X359">
        <v>2019</v>
      </c>
      <c r="Y359" t="s">
        <v>37</v>
      </c>
      <c r="Z359" t="s">
        <v>38</v>
      </c>
      <c r="AA359">
        <v>16</v>
      </c>
      <c r="AB359">
        <v>0</v>
      </c>
      <c r="AC359">
        <v>715</v>
      </c>
    </row>
    <row r="360" spans="1:29" x14ac:dyDescent="0.25">
      <c r="A360" t="s">
        <v>94</v>
      </c>
      <c r="B360">
        <v>2019</v>
      </c>
      <c r="C360" t="s">
        <v>30</v>
      </c>
      <c r="D360" t="s">
        <v>31</v>
      </c>
      <c r="E360">
        <v>29</v>
      </c>
      <c r="F360" t="s">
        <v>40</v>
      </c>
      <c r="G360">
        <v>0.23333329999999999</v>
      </c>
      <c r="H360" t="s">
        <v>95</v>
      </c>
      <c r="I360">
        <v>803</v>
      </c>
      <c r="J360">
        <v>1573</v>
      </c>
      <c r="K360">
        <v>0.2</v>
      </c>
      <c r="L360">
        <v>0.6</v>
      </c>
      <c r="M360">
        <v>0.8</v>
      </c>
      <c r="N360">
        <v>1.05</v>
      </c>
      <c r="O360">
        <v>1.1000000000000001</v>
      </c>
      <c r="P360">
        <v>1.1499999999999999</v>
      </c>
      <c r="Q360" t="s">
        <v>46</v>
      </c>
      <c r="R360">
        <v>4</v>
      </c>
      <c r="S360">
        <v>6</v>
      </c>
      <c r="T360" t="s">
        <v>47</v>
      </c>
      <c r="U360" t="s">
        <v>96</v>
      </c>
      <c r="V360" t="s">
        <v>35</v>
      </c>
      <c r="W360" t="s">
        <v>55</v>
      </c>
      <c r="X360">
        <v>2019</v>
      </c>
      <c r="Y360" t="s">
        <v>37</v>
      </c>
      <c r="Z360" t="s">
        <v>38</v>
      </c>
      <c r="AA360">
        <v>1</v>
      </c>
      <c r="AB360">
        <v>28</v>
      </c>
      <c r="AC360">
        <v>78.650000000000105</v>
      </c>
    </row>
    <row r="361" spans="1:29" x14ac:dyDescent="0.25">
      <c r="A361" t="s">
        <v>340</v>
      </c>
      <c r="B361">
        <v>2019</v>
      </c>
      <c r="C361" t="s">
        <v>37</v>
      </c>
      <c r="D361" t="s">
        <v>38</v>
      </c>
      <c r="E361">
        <v>8</v>
      </c>
      <c r="F361" t="s">
        <v>40</v>
      </c>
      <c r="G361">
        <v>0.31666670000000002</v>
      </c>
      <c r="H361" t="s">
        <v>71</v>
      </c>
      <c r="I361">
        <v>468</v>
      </c>
      <c r="J361">
        <v>715</v>
      </c>
      <c r="K361">
        <v>0</v>
      </c>
      <c r="L361">
        <v>0</v>
      </c>
      <c r="M361">
        <v>0</v>
      </c>
      <c r="N361">
        <v>0.6</v>
      </c>
      <c r="O361">
        <v>0.8</v>
      </c>
      <c r="P361">
        <v>1.05</v>
      </c>
      <c r="Q361" t="s">
        <v>46</v>
      </c>
      <c r="R361">
        <v>5</v>
      </c>
      <c r="S361">
        <v>9</v>
      </c>
      <c r="T361" t="s">
        <v>47</v>
      </c>
      <c r="U361" t="s">
        <v>71</v>
      </c>
      <c r="V361" t="s">
        <v>35</v>
      </c>
      <c r="W361" t="s">
        <v>55</v>
      </c>
      <c r="X361">
        <v>2019</v>
      </c>
      <c r="Y361" t="s">
        <v>37</v>
      </c>
      <c r="Z361" t="s">
        <v>38</v>
      </c>
      <c r="AA361">
        <v>9</v>
      </c>
      <c r="AB361">
        <v>18</v>
      </c>
      <c r="AC361">
        <v>-286</v>
      </c>
    </row>
    <row r="362" spans="1:29" x14ac:dyDescent="0.25">
      <c r="A362" t="s">
        <v>340</v>
      </c>
      <c r="B362">
        <v>2019</v>
      </c>
      <c r="C362" t="s">
        <v>37</v>
      </c>
      <c r="D362" t="s">
        <v>38</v>
      </c>
      <c r="E362">
        <v>15</v>
      </c>
      <c r="F362" t="s">
        <v>44</v>
      </c>
      <c r="G362">
        <v>0</v>
      </c>
      <c r="H362" t="s">
        <v>71</v>
      </c>
      <c r="I362">
        <v>468</v>
      </c>
      <c r="J362">
        <v>715</v>
      </c>
      <c r="K362">
        <v>0</v>
      </c>
      <c r="L362">
        <v>0</v>
      </c>
      <c r="M362">
        <v>0</v>
      </c>
      <c r="N362">
        <v>0.6</v>
      </c>
      <c r="O362">
        <v>0.8</v>
      </c>
      <c r="P362">
        <v>1.05</v>
      </c>
      <c r="Q362" t="s">
        <v>46</v>
      </c>
      <c r="R362">
        <v>5</v>
      </c>
      <c r="S362">
        <v>9</v>
      </c>
      <c r="T362" t="s">
        <v>47</v>
      </c>
      <c r="U362" t="s">
        <v>71</v>
      </c>
      <c r="V362" t="s">
        <v>35</v>
      </c>
      <c r="W362" t="s">
        <v>55</v>
      </c>
      <c r="X362">
        <v>2019</v>
      </c>
      <c r="Y362" t="s">
        <v>37</v>
      </c>
      <c r="Z362" t="s">
        <v>38</v>
      </c>
      <c r="AA362">
        <v>15</v>
      </c>
      <c r="AB362">
        <v>7</v>
      </c>
      <c r="AC362">
        <v>715</v>
      </c>
    </row>
    <row r="363" spans="1:29" x14ac:dyDescent="0.25">
      <c r="A363" t="s">
        <v>573</v>
      </c>
      <c r="B363">
        <v>2019</v>
      </c>
      <c r="C363" t="s">
        <v>37</v>
      </c>
      <c r="D363" t="s">
        <v>38</v>
      </c>
      <c r="E363">
        <v>23</v>
      </c>
      <c r="F363" t="s">
        <v>40</v>
      </c>
      <c r="G363">
        <v>0.1166667</v>
      </c>
      <c r="H363" t="s">
        <v>71</v>
      </c>
      <c r="I363">
        <v>468</v>
      </c>
      <c r="J363">
        <v>715</v>
      </c>
      <c r="K363">
        <v>0</v>
      </c>
      <c r="L363">
        <v>0</v>
      </c>
      <c r="M363">
        <v>0</v>
      </c>
      <c r="N363">
        <v>0.6</v>
      </c>
      <c r="O363">
        <v>0.8</v>
      </c>
      <c r="P363">
        <v>1.05</v>
      </c>
      <c r="Q363" t="s">
        <v>46</v>
      </c>
      <c r="R363">
        <v>5</v>
      </c>
      <c r="S363">
        <v>9</v>
      </c>
      <c r="T363" t="s">
        <v>47</v>
      </c>
      <c r="U363" t="s">
        <v>71</v>
      </c>
      <c r="V363" t="s">
        <v>35</v>
      </c>
      <c r="W363" t="s">
        <v>55</v>
      </c>
      <c r="X363">
        <v>2019</v>
      </c>
      <c r="Y363" t="s">
        <v>37</v>
      </c>
      <c r="Z363" t="s">
        <v>38</v>
      </c>
      <c r="AA363">
        <v>24</v>
      </c>
      <c r="AB363">
        <v>0</v>
      </c>
      <c r="AC363">
        <v>35.75</v>
      </c>
    </row>
    <row r="364" spans="1:29" x14ac:dyDescent="0.25">
      <c r="A364" t="s">
        <v>573</v>
      </c>
      <c r="B364">
        <v>2019</v>
      </c>
      <c r="C364" t="s">
        <v>37</v>
      </c>
      <c r="D364" t="s">
        <v>38</v>
      </c>
      <c r="E364">
        <v>25</v>
      </c>
      <c r="F364" t="s">
        <v>40</v>
      </c>
      <c r="G364">
        <v>0.83333330000000005</v>
      </c>
      <c r="H364" t="s">
        <v>71</v>
      </c>
      <c r="I364">
        <v>468</v>
      </c>
      <c r="J364">
        <v>715</v>
      </c>
      <c r="K364">
        <v>0</v>
      </c>
      <c r="L364">
        <v>0</v>
      </c>
      <c r="M364">
        <v>0</v>
      </c>
      <c r="N364">
        <v>0.6</v>
      </c>
      <c r="O364">
        <v>0.8</v>
      </c>
      <c r="P364">
        <v>1.05</v>
      </c>
      <c r="Q364" t="s">
        <v>46</v>
      </c>
      <c r="R364">
        <v>5</v>
      </c>
      <c r="S364">
        <v>9</v>
      </c>
      <c r="T364" t="s">
        <v>47</v>
      </c>
      <c r="U364" t="s">
        <v>71</v>
      </c>
      <c r="V364" t="s">
        <v>35</v>
      </c>
      <c r="W364" t="s">
        <v>55</v>
      </c>
      <c r="X364">
        <v>2019</v>
      </c>
      <c r="Y364" t="s">
        <v>37</v>
      </c>
      <c r="Z364" t="s">
        <v>38</v>
      </c>
      <c r="AA364">
        <v>26</v>
      </c>
      <c r="AB364">
        <v>0</v>
      </c>
      <c r="AC364">
        <v>35.75</v>
      </c>
    </row>
    <row r="365" spans="1:29" x14ac:dyDescent="0.25">
      <c r="A365" t="s">
        <v>170</v>
      </c>
      <c r="B365">
        <v>2019</v>
      </c>
      <c r="C365" t="s">
        <v>37</v>
      </c>
      <c r="D365" t="s">
        <v>38</v>
      </c>
      <c r="E365">
        <v>2</v>
      </c>
      <c r="F365" t="s">
        <v>44</v>
      </c>
      <c r="G365">
        <v>0</v>
      </c>
      <c r="H365" t="s">
        <v>71</v>
      </c>
      <c r="I365">
        <v>468</v>
      </c>
      <c r="J365">
        <v>715</v>
      </c>
      <c r="K365">
        <v>0</v>
      </c>
      <c r="L365">
        <v>0</v>
      </c>
      <c r="M365">
        <v>0</v>
      </c>
      <c r="N365">
        <v>0.6</v>
      </c>
      <c r="O365">
        <v>0.8</v>
      </c>
      <c r="P365">
        <v>1.05</v>
      </c>
      <c r="Q365" t="s">
        <v>46</v>
      </c>
      <c r="R365">
        <v>5</v>
      </c>
      <c r="S365">
        <v>9</v>
      </c>
      <c r="T365" t="s">
        <v>47</v>
      </c>
      <c r="U365" t="s">
        <v>71</v>
      </c>
      <c r="V365" t="s">
        <v>35</v>
      </c>
      <c r="W365" t="s">
        <v>55</v>
      </c>
      <c r="X365">
        <v>2019</v>
      </c>
      <c r="Y365" t="s">
        <v>37</v>
      </c>
      <c r="Z365" t="s">
        <v>38</v>
      </c>
      <c r="AA365">
        <v>4</v>
      </c>
      <c r="AB365">
        <v>68</v>
      </c>
      <c r="AC365">
        <v>715</v>
      </c>
    </row>
    <row r="366" spans="1:29" x14ac:dyDescent="0.25">
      <c r="A366" t="s">
        <v>430</v>
      </c>
      <c r="B366">
        <v>2019</v>
      </c>
      <c r="C366" t="s">
        <v>37</v>
      </c>
      <c r="D366" t="s">
        <v>38</v>
      </c>
      <c r="E366">
        <v>11</v>
      </c>
      <c r="F366" t="s">
        <v>40</v>
      </c>
      <c r="G366">
        <v>1.8333330000000001</v>
      </c>
      <c r="H366" t="s">
        <v>71</v>
      </c>
      <c r="I366">
        <v>468</v>
      </c>
      <c r="J366">
        <v>715</v>
      </c>
      <c r="K366">
        <v>0</v>
      </c>
      <c r="L366">
        <v>0</v>
      </c>
      <c r="M366">
        <v>0</v>
      </c>
      <c r="N366">
        <v>0.6</v>
      </c>
      <c r="O366">
        <v>0.8</v>
      </c>
      <c r="P366">
        <v>1.05</v>
      </c>
      <c r="Q366" t="s">
        <v>46</v>
      </c>
      <c r="R366">
        <v>5</v>
      </c>
      <c r="S366">
        <v>9</v>
      </c>
      <c r="T366" t="s">
        <v>47</v>
      </c>
      <c r="U366" t="s">
        <v>71</v>
      </c>
      <c r="V366" t="s">
        <v>35</v>
      </c>
      <c r="W366" t="s">
        <v>55</v>
      </c>
      <c r="X366">
        <v>2019</v>
      </c>
      <c r="Y366" t="s">
        <v>37</v>
      </c>
      <c r="Z366" t="s">
        <v>38</v>
      </c>
      <c r="AA366">
        <v>11</v>
      </c>
      <c r="AB366">
        <v>177</v>
      </c>
      <c r="AC366">
        <v>441.99991136362001</v>
      </c>
    </row>
    <row r="367" spans="1:29" x14ac:dyDescent="0.25">
      <c r="A367" t="s">
        <v>171</v>
      </c>
      <c r="B367">
        <v>2019</v>
      </c>
      <c r="C367" t="s">
        <v>37</v>
      </c>
      <c r="D367" t="s">
        <v>38</v>
      </c>
      <c r="E367">
        <v>2</v>
      </c>
      <c r="F367" t="s">
        <v>40</v>
      </c>
      <c r="G367">
        <v>0.36666670000000001</v>
      </c>
      <c r="H367" t="s">
        <v>71</v>
      </c>
      <c r="I367">
        <v>468</v>
      </c>
      <c r="J367">
        <v>715</v>
      </c>
      <c r="K367">
        <v>0</v>
      </c>
      <c r="L367">
        <v>0</v>
      </c>
      <c r="M367">
        <v>0</v>
      </c>
      <c r="N367">
        <v>0.6</v>
      </c>
      <c r="O367">
        <v>0.8</v>
      </c>
      <c r="P367">
        <v>1.05</v>
      </c>
      <c r="Q367" t="s">
        <v>46</v>
      </c>
      <c r="R367">
        <v>5</v>
      </c>
      <c r="S367">
        <v>9</v>
      </c>
      <c r="T367" t="s">
        <v>47</v>
      </c>
      <c r="U367" t="s">
        <v>71</v>
      </c>
      <c r="V367" t="s">
        <v>35</v>
      </c>
      <c r="W367" t="s">
        <v>59</v>
      </c>
      <c r="X367">
        <v>2019</v>
      </c>
      <c r="Y367" t="s">
        <v>37</v>
      </c>
      <c r="Z367" t="s">
        <v>38</v>
      </c>
      <c r="AA367">
        <v>11</v>
      </c>
      <c r="AB367">
        <v>0</v>
      </c>
      <c r="AC367">
        <v>35.75</v>
      </c>
    </row>
    <row r="368" spans="1:29" x14ac:dyDescent="0.25">
      <c r="A368" t="s">
        <v>285</v>
      </c>
      <c r="B368">
        <v>2019</v>
      </c>
      <c r="C368" t="s">
        <v>37</v>
      </c>
      <c r="D368" t="s">
        <v>38</v>
      </c>
      <c r="E368">
        <v>5</v>
      </c>
      <c r="F368" t="s">
        <v>40</v>
      </c>
      <c r="G368">
        <v>0.71666660000000004</v>
      </c>
      <c r="H368" t="s">
        <v>71</v>
      </c>
      <c r="I368">
        <v>468</v>
      </c>
      <c r="J368">
        <v>715</v>
      </c>
      <c r="K368">
        <v>0</v>
      </c>
      <c r="L368">
        <v>0</v>
      </c>
      <c r="M368">
        <v>0</v>
      </c>
      <c r="N368">
        <v>0.6</v>
      </c>
      <c r="O368">
        <v>0.8</v>
      </c>
      <c r="P368">
        <v>1.05</v>
      </c>
      <c r="Q368" t="s">
        <v>46</v>
      </c>
      <c r="R368">
        <v>5</v>
      </c>
      <c r="S368">
        <v>9</v>
      </c>
      <c r="T368" t="s">
        <v>47</v>
      </c>
      <c r="U368" t="s">
        <v>71</v>
      </c>
      <c r="V368" t="s">
        <v>35</v>
      </c>
      <c r="W368" t="s">
        <v>55</v>
      </c>
      <c r="X368">
        <v>2019</v>
      </c>
      <c r="Y368" t="s">
        <v>37</v>
      </c>
      <c r="Z368" t="s">
        <v>38</v>
      </c>
      <c r="AA368">
        <v>9</v>
      </c>
      <c r="AB368">
        <v>357</v>
      </c>
      <c r="AC368">
        <v>35.75</v>
      </c>
    </row>
    <row r="369" spans="1:29" x14ac:dyDescent="0.25">
      <c r="A369" t="s">
        <v>489</v>
      </c>
      <c r="B369">
        <v>2019</v>
      </c>
      <c r="C369" t="s">
        <v>37</v>
      </c>
      <c r="D369" t="s">
        <v>38</v>
      </c>
      <c r="E369">
        <v>15</v>
      </c>
      <c r="F369" t="s">
        <v>40</v>
      </c>
      <c r="G369">
        <v>2.5499999999999998</v>
      </c>
      <c r="I369" t="s">
        <v>33</v>
      </c>
      <c r="J369" t="s">
        <v>33</v>
      </c>
      <c r="K369" t="s">
        <v>33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R369" t="s">
        <v>33</v>
      </c>
      <c r="S369" t="s">
        <v>33</v>
      </c>
      <c r="U369" t="s">
        <v>71</v>
      </c>
      <c r="V369" t="s">
        <v>35</v>
      </c>
      <c r="W369" t="s">
        <v>59</v>
      </c>
      <c r="X369">
        <v>2019</v>
      </c>
      <c r="Y369" t="s">
        <v>37</v>
      </c>
      <c r="Z369" t="s">
        <v>38</v>
      </c>
      <c r="AA369">
        <v>16</v>
      </c>
      <c r="AB369">
        <v>0</v>
      </c>
      <c r="AC369">
        <v>482.625</v>
      </c>
    </row>
    <row r="370" spans="1:29" x14ac:dyDescent="0.25">
      <c r="A370" t="s">
        <v>490</v>
      </c>
      <c r="B370">
        <v>2019</v>
      </c>
      <c r="C370" t="s">
        <v>37</v>
      </c>
      <c r="D370" t="s">
        <v>38</v>
      </c>
      <c r="E370">
        <v>15</v>
      </c>
      <c r="F370" t="s">
        <v>40</v>
      </c>
      <c r="G370">
        <v>1.3</v>
      </c>
      <c r="H370" t="s">
        <v>71</v>
      </c>
      <c r="I370">
        <v>468</v>
      </c>
      <c r="J370">
        <v>715</v>
      </c>
      <c r="K370">
        <v>0</v>
      </c>
      <c r="L370">
        <v>0</v>
      </c>
      <c r="M370">
        <v>0</v>
      </c>
      <c r="N370">
        <v>0.6</v>
      </c>
      <c r="O370">
        <v>0.8</v>
      </c>
      <c r="P370">
        <v>1.05</v>
      </c>
      <c r="Q370" t="s">
        <v>46</v>
      </c>
      <c r="R370">
        <v>5</v>
      </c>
      <c r="S370">
        <v>9</v>
      </c>
      <c r="T370" t="s">
        <v>47</v>
      </c>
      <c r="U370" t="s">
        <v>71</v>
      </c>
      <c r="V370" t="s">
        <v>35</v>
      </c>
      <c r="W370" t="s">
        <v>59</v>
      </c>
      <c r="X370">
        <v>2019</v>
      </c>
      <c r="Y370" t="s">
        <v>37</v>
      </c>
      <c r="Z370" t="s">
        <v>38</v>
      </c>
      <c r="AA370">
        <v>16</v>
      </c>
      <c r="AB370">
        <v>0</v>
      </c>
      <c r="AC370">
        <v>35.75</v>
      </c>
    </row>
    <row r="371" spans="1:29" x14ac:dyDescent="0.25">
      <c r="A371" t="s">
        <v>209</v>
      </c>
      <c r="B371">
        <v>2019</v>
      </c>
      <c r="C371" t="s">
        <v>37</v>
      </c>
      <c r="D371" t="s">
        <v>38</v>
      </c>
      <c r="E371">
        <v>3</v>
      </c>
      <c r="F371" t="s">
        <v>40</v>
      </c>
      <c r="G371">
        <v>0.21666669999999999</v>
      </c>
      <c r="H371" t="s">
        <v>71</v>
      </c>
      <c r="I371">
        <v>468</v>
      </c>
      <c r="J371">
        <v>715</v>
      </c>
      <c r="K371">
        <v>0</v>
      </c>
      <c r="L371">
        <v>0</v>
      </c>
      <c r="M371">
        <v>0</v>
      </c>
      <c r="N371">
        <v>0.6</v>
      </c>
      <c r="O371">
        <v>0.8</v>
      </c>
      <c r="P371">
        <v>1.05</v>
      </c>
      <c r="Q371" t="s">
        <v>46</v>
      </c>
      <c r="R371">
        <v>5</v>
      </c>
      <c r="S371">
        <v>9</v>
      </c>
      <c r="T371" t="s">
        <v>47</v>
      </c>
      <c r="U371" t="s">
        <v>71</v>
      </c>
      <c r="V371" t="s">
        <v>35</v>
      </c>
      <c r="W371" t="s">
        <v>130</v>
      </c>
      <c r="X371">
        <v>2019</v>
      </c>
      <c r="Y371" t="s">
        <v>37</v>
      </c>
      <c r="Z371" t="s">
        <v>38</v>
      </c>
      <c r="AA371">
        <v>4</v>
      </c>
      <c r="AB371">
        <v>0</v>
      </c>
      <c r="AC371">
        <v>35.75</v>
      </c>
    </row>
    <row r="372" spans="1:29" x14ac:dyDescent="0.25">
      <c r="A372" t="s">
        <v>341</v>
      </c>
      <c r="B372">
        <v>2019</v>
      </c>
      <c r="C372" t="s">
        <v>37</v>
      </c>
      <c r="D372" t="s">
        <v>38</v>
      </c>
      <c r="E372">
        <v>8</v>
      </c>
      <c r="F372" t="s">
        <v>40</v>
      </c>
      <c r="G372">
        <v>0</v>
      </c>
      <c r="H372" t="s">
        <v>71</v>
      </c>
      <c r="I372">
        <v>468</v>
      </c>
      <c r="J372">
        <v>715</v>
      </c>
      <c r="K372">
        <v>0</v>
      </c>
      <c r="L372">
        <v>0</v>
      </c>
      <c r="M372">
        <v>0</v>
      </c>
      <c r="N372">
        <v>0.6</v>
      </c>
      <c r="O372">
        <v>0.8</v>
      </c>
      <c r="P372">
        <v>1.05</v>
      </c>
      <c r="Q372" t="s">
        <v>46</v>
      </c>
      <c r="R372">
        <v>5</v>
      </c>
      <c r="S372">
        <v>9</v>
      </c>
      <c r="T372" t="s">
        <v>47</v>
      </c>
      <c r="U372" t="s">
        <v>71</v>
      </c>
      <c r="V372" t="s">
        <v>35</v>
      </c>
      <c r="W372" t="s">
        <v>55</v>
      </c>
      <c r="X372">
        <v>2019</v>
      </c>
      <c r="Y372" t="s">
        <v>37</v>
      </c>
      <c r="Z372" t="s">
        <v>38</v>
      </c>
      <c r="AA372">
        <v>11</v>
      </c>
      <c r="AB372">
        <v>0</v>
      </c>
      <c r="AC372">
        <v>750.75</v>
      </c>
    </row>
    <row r="373" spans="1:29" x14ac:dyDescent="0.25">
      <c r="A373" t="s">
        <v>643</v>
      </c>
      <c r="B373">
        <v>2019</v>
      </c>
      <c r="C373" t="s">
        <v>37</v>
      </c>
      <c r="D373" t="s">
        <v>38</v>
      </c>
      <c r="E373">
        <v>29</v>
      </c>
      <c r="F373" t="s">
        <v>40</v>
      </c>
      <c r="G373">
        <v>0.36666670000000001</v>
      </c>
      <c r="H373" t="s">
        <v>71</v>
      </c>
      <c r="I373">
        <v>468</v>
      </c>
      <c r="J373">
        <v>715</v>
      </c>
      <c r="K373">
        <v>0</v>
      </c>
      <c r="L373">
        <v>0</v>
      </c>
      <c r="M373">
        <v>0</v>
      </c>
      <c r="N373">
        <v>0.6</v>
      </c>
      <c r="O373">
        <v>0.8</v>
      </c>
      <c r="P373">
        <v>1.05</v>
      </c>
      <c r="Q373" t="s">
        <v>46</v>
      </c>
      <c r="R373">
        <v>5</v>
      </c>
      <c r="S373">
        <v>9</v>
      </c>
      <c r="T373" t="s">
        <v>47</v>
      </c>
      <c r="U373" t="s">
        <v>71</v>
      </c>
      <c r="V373" t="s">
        <v>35</v>
      </c>
      <c r="W373" t="s">
        <v>55</v>
      </c>
      <c r="X373">
        <v>2019</v>
      </c>
      <c r="Y373" t="s">
        <v>37</v>
      </c>
      <c r="Z373" t="s">
        <v>38</v>
      </c>
      <c r="AA373">
        <v>29</v>
      </c>
      <c r="AB373">
        <v>32</v>
      </c>
      <c r="AC373">
        <v>-143</v>
      </c>
    </row>
    <row r="374" spans="1:29" x14ac:dyDescent="0.25">
      <c r="A374" t="s">
        <v>491</v>
      </c>
      <c r="B374">
        <v>2019</v>
      </c>
      <c r="C374" t="s">
        <v>37</v>
      </c>
      <c r="D374" t="s">
        <v>38</v>
      </c>
      <c r="E374">
        <v>15</v>
      </c>
      <c r="F374" t="s">
        <v>40</v>
      </c>
      <c r="G374">
        <v>1.4</v>
      </c>
      <c r="H374" t="s">
        <v>71</v>
      </c>
      <c r="I374">
        <v>468</v>
      </c>
      <c r="J374">
        <v>715</v>
      </c>
      <c r="K374">
        <v>0</v>
      </c>
      <c r="L374">
        <v>0</v>
      </c>
      <c r="M374">
        <v>0</v>
      </c>
      <c r="N374">
        <v>0.6</v>
      </c>
      <c r="O374">
        <v>0.8</v>
      </c>
      <c r="P374">
        <v>1.05</v>
      </c>
      <c r="Q374" t="s">
        <v>46</v>
      </c>
      <c r="R374">
        <v>5</v>
      </c>
      <c r="S374">
        <v>9</v>
      </c>
      <c r="T374" t="s">
        <v>85</v>
      </c>
      <c r="U374" t="s">
        <v>71</v>
      </c>
      <c r="V374" t="s">
        <v>35</v>
      </c>
      <c r="W374" t="s">
        <v>42</v>
      </c>
      <c r="X374">
        <v>2019</v>
      </c>
      <c r="Y374" t="s">
        <v>37</v>
      </c>
      <c r="Z374" t="s">
        <v>38</v>
      </c>
      <c r="AA374">
        <v>15</v>
      </c>
      <c r="AB374">
        <v>0</v>
      </c>
      <c r="AC374">
        <v>35.75</v>
      </c>
    </row>
    <row r="375" spans="1:29" x14ac:dyDescent="0.25">
      <c r="A375" t="s">
        <v>491</v>
      </c>
      <c r="B375">
        <v>2019</v>
      </c>
      <c r="C375" t="s">
        <v>37</v>
      </c>
      <c r="D375" t="s">
        <v>38</v>
      </c>
      <c r="E375">
        <v>21</v>
      </c>
      <c r="F375" t="s">
        <v>40</v>
      </c>
      <c r="G375">
        <v>0.13333329999999999</v>
      </c>
      <c r="H375" t="s">
        <v>71</v>
      </c>
      <c r="I375">
        <v>468</v>
      </c>
      <c r="J375">
        <v>715</v>
      </c>
      <c r="K375">
        <v>0</v>
      </c>
      <c r="L375">
        <v>0</v>
      </c>
      <c r="M375">
        <v>0</v>
      </c>
      <c r="N375">
        <v>0.6</v>
      </c>
      <c r="O375">
        <v>0.8</v>
      </c>
      <c r="P375">
        <v>1.05</v>
      </c>
      <c r="Q375" t="s">
        <v>46</v>
      </c>
      <c r="R375">
        <v>5</v>
      </c>
      <c r="S375">
        <v>9</v>
      </c>
      <c r="T375" t="s">
        <v>85</v>
      </c>
      <c r="U375" t="s">
        <v>71</v>
      </c>
      <c r="V375" t="s">
        <v>35</v>
      </c>
      <c r="W375" t="s">
        <v>42</v>
      </c>
      <c r="X375">
        <v>2019</v>
      </c>
      <c r="Y375" t="s">
        <v>37</v>
      </c>
      <c r="Z375" t="s">
        <v>38</v>
      </c>
      <c r="AA375">
        <v>22</v>
      </c>
      <c r="AB375">
        <v>0</v>
      </c>
      <c r="AC375">
        <v>35.75</v>
      </c>
    </row>
    <row r="376" spans="1:29" x14ac:dyDescent="0.25">
      <c r="A376" t="s">
        <v>632</v>
      </c>
      <c r="B376">
        <v>2019</v>
      </c>
      <c r="C376" t="s">
        <v>37</v>
      </c>
      <c r="D376" t="s">
        <v>38</v>
      </c>
      <c r="E376">
        <v>26</v>
      </c>
      <c r="F376" t="s">
        <v>40</v>
      </c>
      <c r="G376">
        <v>0</v>
      </c>
      <c r="H376" t="s">
        <v>71</v>
      </c>
      <c r="I376">
        <v>468</v>
      </c>
      <c r="J376">
        <v>715</v>
      </c>
      <c r="K376">
        <v>0</v>
      </c>
      <c r="L376">
        <v>0</v>
      </c>
      <c r="M376">
        <v>0</v>
      </c>
      <c r="N376">
        <v>0.6</v>
      </c>
      <c r="O376">
        <v>0.8</v>
      </c>
      <c r="P376">
        <v>1.05</v>
      </c>
      <c r="Q376" t="s">
        <v>46</v>
      </c>
      <c r="R376">
        <v>5</v>
      </c>
      <c r="S376">
        <v>9</v>
      </c>
      <c r="T376" t="s">
        <v>47</v>
      </c>
      <c r="U376" t="s">
        <v>71</v>
      </c>
      <c r="V376" t="s">
        <v>35</v>
      </c>
      <c r="W376" t="s">
        <v>55</v>
      </c>
      <c r="X376">
        <v>2019</v>
      </c>
      <c r="Y376" t="s">
        <v>37</v>
      </c>
      <c r="Z376" t="s">
        <v>38</v>
      </c>
      <c r="AA376">
        <v>30</v>
      </c>
      <c r="AB376">
        <v>255</v>
      </c>
      <c r="AC376">
        <v>750.75</v>
      </c>
    </row>
    <row r="377" spans="1:29" x14ac:dyDescent="0.25">
      <c r="A377" t="s">
        <v>342</v>
      </c>
      <c r="B377">
        <v>2019</v>
      </c>
      <c r="C377" t="s">
        <v>37</v>
      </c>
      <c r="D377" t="s">
        <v>38</v>
      </c>
      <c r="E377">
        <v>8</v>
      </c>
      <c r="F377" t="s">
        <v>40</v>
      </c>
      <c r="G377">
        <v>2.25</v>
      </c>
      <c r="H377" t="s">
        <v>71</v>
      </c>
      <c r="I377">
        <v>468</v>
      </c>
      <c r="J377">
        <v>715</v>
      </c>
      <c r="K377">
        <v>0</v>
      </c>
      <c r="L377">
        <v>0</v>
      </c>
      <c r="M377">
        <v>0</v>
      </c>
      <c r="N377">
        <v>0.6</v>
      </c>
      <c r="O377">
        <v>0.8</v>
      </c>
      <c r="P377">
        <v>1.05</v>
      </c>
      <c r="Q377" t="s">
        <v>46</v>
      </c>
      <c r="R377">
        <v>5</v>
      </c>
      <c r="S377">
        <v>9</v>
      </c>
      <c r="T377" t="s">
        <v>47</v>
      </c>
      <c r="U377" t="s">
        <v>71</v>
      </c>
      <c r="V377" t="s">
        <v>35</v>
      </c>
      <c r="W377" t="s">
        <v>36</v>
      </c>
      <c r="X377">
        <v>2019</v>
      </c>
      <c r="Y377" t="s">
        <v>37</v>
      </c>
      <c r="Z377" t="s">
        <v>38</v>
      </c>
      <c r="AA377">
        <v>11</v>
      </c>
      <c r="AB377">
        <v>196</v>
      </c>
      <c r="AC377">
        <v>532.27777777777806</v>
      </c>
    </row>
    <row r="378" spans="1:29" x14ac:dyDescent="0.25">
      <c r="A378" t="s">
        <v>172</v>
      </c>
      <c r="B378">
        <v>2019</v>
      </c>
      <c r="C378" t="s">
        <v>37</v>
      </c>
      <c r="D378" t="s">
        <v>38</v>
      </c>
      <c r="E378">
        <v>2</v>
      </c>
      <c r="F378" t="s">
        <v>40</v>
      </c>
      <c r="G378">
        <v>2.2166670000000002</v>
      </c>
      <c r="H378" t="s">
        <v>71</v>
      </c>
      <c r="I378">
        <v>468</v>
      </c>
      <c r="J378">
        <v>715</v>
      </c>
      <c r="K378">
        <v>0</v>
      </c>
      <c r="L378">
        <v>0</v>
      </c>
      <c r="M378">
        <v>0</v>
      </c>
      <c r="N378">
        <v>0.6</v>
      </c>
      <c r="O378">
        <v>0.8</v>
      </c>
      <c r="P378">
        <v>1.05</v>
      </c>
      <c r="Q378" t="s">
        <v>46</v>
      </c>
      <c r="R378">
        <v>5</v>
      </c>
      <c r="S378">
        <v>9</v>
      </c>
      <c r="T378" t="s">
        <v>47</v>
      </c>
      <c r="U378" t="s">
        <v>71</v>
      </c>
      <c r="V378" t="s">
        <v>35</v>
      </c>
      <c r="W378" t="s">
        <v>50</v>
      </c>
      <c r="X378">
        <v>2019</v>
      </c>
      <c r="Y378" t="s">
        <v>37</v>
      </c>
      <c r="Z378" t="s">
        <v>38</v>
      </c>
      <c r="AA378">
        <v>3</v>
      </c>
      <c r="AB378">
        <v>5</v>
      </c>
      <c r="AC378">
        <v>-224.445428090913</v>
      </c>
    </row>
    <row r="379" spans="1:29" x14ac:dyDescent="0.25">
      <c r="A379" t="s">
        <v>431</v>
      </c>
      <c r="B379">
        <v>2019</v>
      </c>
      <c r="C379" t="s">
        <v>37</v>
      </c>
      <c r="D379" t="s">
        <v>38</v>
      </c>
      <c r="E379">
        <v>11</v>
      </c>
      <c r="F379" t="s">
        <v>40</v>
      </c>
      <c r="G379">
        <v>5.016667</v>
      </c>
      <c r="I379" t="s">
        <v>33</v>
      </c>
      <c r="J379" t="s">
        <v>33</v>
      </c>
      <c r="K379" t="s">
        <v>33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R379" t="s">
        <v>33</v>
      </c>
      <c r="S379" t="s">
        <v>33</v>
      </c>
      <c r="U379" t="s">
        <v>71</v>
      </c>
      <c r="V379" t="s">
        <v>35</v>
      </c>
      <c r="W379" t="s">
        <v>83</v>
      </c>
      <c r="X379">
        <v>2019</v>
      </c>
      <c r="Y379" t="s">
        <v>37</v>
      </c>
      <c r="Z379" t="s">
        <v>38</v>
      </c>
      <c r="AA379">
        <v>12</v>
      </c>
      <c r="AB379">
        <v>0</v>
      </c>
      <c r="AC379">
        <v>482.625</v>
      </c>
    </row>
    <row r="380" spans="1:29" x14ac:dyDescent="0.25">
      <c r="A380" t="s">
        <v>611</v>
      </c>
      <c r="B380">
        <v>2019</v>
      </c>
      <c r="C380" t="s">
        <v>37</v>
      </c>
      <c r="D380" t="s">
        <v>38</v>
      </c>
      <c r="E380">
        <v>25</v>
      </c>
      <c r="F380" t="s">
        <v>40</v>
      </c>
      <c r="G380">
        <v>0</v>
      </c>
      <c r="H380" t="s">
        <v>71</v>
      </c>
      <c r="I380">
        <v>468</v>
      </c>
      <c r="J380">
        <v>715</v>
      </c>
      <c r="K380">
        <v>0</v>
      </c>
      <c r="L380">
        <v>0</v>
      </c>
      <c r="M380">
        <v>0</v>
      </c>
      <c r="N380">
        <v>0.6</v>
      </c>
      <c r="O380">
        <v>0.8</v>
      </c>
      <c r="P380">
        <v>1.05</v>
      </c>
      <c r="Q380" t="s">
        <v>46</v>
      </c>
      <c r="R380">
        <v>5</v>
      </c>
      <c r="S380">
        <v>9</v>
      </c>
      <c r="T380" t="s">
        <v>47</v>
      </c>
      <c r="U380" t="s">
        <v>71</v>
      </c>
      <c r="V380" t="s">
        <v>35</v>
      </c>
      <c r="W380" t="s">
        <v>55</v>
      </c>
      <c r="X380">
        <v>2019</v>
      </c>
      <c r="Y380" t="s">
        <v>37</v>
      </c>
      <c r="Z380" t="s">
        <v>38</v>
      </c>
      <c r="AA380">
        <v>25</v>
      </c>
      <c r="AB380">
        <v>336</v>
      </c>
      <c r="AC380">
        <v>750.75</v>
      </c>
    </row>
    <row r="381" spans="1:29" x14ac:dyDescent="0.25">
      <c r="A381" t="s">
        <v>505</v>
      </c>
      <c r="B381">
        <v>2019</v>
      </c>
      <c r="C381" t="s">
        <v>37</v>
      </c>
      <c r="D381" t="s">
        <v>38</v>
      </c>
      <c r="E381">
        <v>16</v>
      </c>
      <c r="F381" t="s">
        <v>40</v>
      </c>
      <c r="G381">
        <v>0.38333329999999999</v>
      </c>
      <c r="H381" t="s">
        <v>71</v>
      </c>
      <c r="I381">
        <v>468</v>
      </c>
      <c r="J381">
        <v>715</v>
      </c>
      <c r="K381">
        <v>0</v>
      </c>
      <c r="L381">
        <v>0</v>
      </c>
      <c r="M381">
        <v>0</v>
      </c>
      <c r="N381">
        <v>0.6</v>
      </c>
      <c r="O381">
        <v>0.8</v>
      </c>
      <c r="P381">
        <v>1.05</v>
      </c>
      <c r="Q381" t="s">
        <v>46</v>
      </c>
      <c r="R381">
        <v>5</v>
      </c>
      <c r="S381">
        <v>9</v>
      </c>
      <c r="T381" t="s">
        <v>47</v>
      </c>
      <c r="U381" t="s">
        <v>71</v>
      </c>
      <c r="V381" t="s">
        <v>35</v>
      </c>
      <c r="W381" t="s">
        <v>130</v>
      </c>
      <c r="X381">
        <v>2019</v>
      </c>
      <c r="Y381" t="s">
        <v>37</v>
      </c>
      <c r="Z381" t="s">
        <v>38</v>
      </c>
      <c r="AA381">
        <v>17</v>
      </c>
      <c r="AB381">
        <v>0</v>
      </c>
      <c r="AC381">
        <v>35.75</v>
      </c>
    </row>
    <row r="382" spans="1:29" x14ac:dyDescent="0.25">
      <c r="A382" t="s">
        <v>574</v>
      </c>
      <c r="B382">
        <v>2019</v>
      </c>
      <c r="C382" t="s">
        <v>37</v>
      </c>
      <c r="D382" t="s">
        <v>38</v>
      </c>
      <c r="E382">
        <v>23</v>
      </c>
      <c r="F382" t="s">
        <v>44</v>
      </c>
      <c r="G382">
        <v>0</v>
      </c>
      <c r="I382" t="s">
        <v>33</v>
      </c>
      <c r="J382" t="s">
        <v>33</v>
      </c>
      <c r="K382" t="s">
        <v>33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R382" t="s">
        <v>33</v>
      </c>
      <c r="S382" t="s">
        <v>33</v>
      </c>
      <c r="U382" t="s">
        <v>71</v>
      </c>
      <c r="V382" t="s">
        <v>35</v>
      </c>
      <c r="W382" t="s">
        <v>61</v>
      </c>
      <c r="X382">
        <v>2019</v>
      </c>
      <c r="Y382" t="s">
        <v>37</v>
      </c>
      <c r="Z382" t="s">
        <v>38</v>
      </c>
      <c r="AA382">
        <v>23</v>
      </c>
      <c r="AB382">
        <v>33</v>
      </c>
      <c r="AC382">
        <v>715</v>
      </c>
    </row>
    <row r="383" spans="1:29" x14ac:dyDescent="0.25">
      <c r="A383" t="s">
        <v>74</v>
      </c>
      <c r="B383">
        <v>2019</v>
      </c>
      <c r="C383" t="s">
        <v>30</v>
      </c>
      <c r="D383" t="s">
        <v>31</v>
      </c>
      <c r="E383">
        <v>26</v>
      </c>
      <c r="F383" t="s">
        <v>40</v>
      </c>
      <c r="G383">
        <v>1.816667</v>
      </c>
      <c r="H383" t="s">
        <v>54</v>
      </c>
      <c r="I383">
        <v>803</v>
      </c>
      <c r="J383">
        <v>1573</v>
      </c>
      <c r="K383">
        <v>0.2</v>
      </c>
      <c r="L383">
        <v>0.6</v>
      </c>
      <c r="M383">
        <v>0.8</v>
      </c>
      <c r="N383">
        <v>1.05</v>
      </c>
      <c r="O383">
        <v>1.1000000000000001</v>
      </c>
      <c r="P383">
        <v>1.1499999999999999</v>
      </c>
      <c r="Q383" t="s">
        <v>46</v>
      </c>
      <c r="R383">
        <v>4</v>
      </c>
      <c r="S383">
        <v>6</v>
      </c>
      <c r="T383" t="s">
        <v>47</v>
      </c>
      <c r="U383" t="s">
        <v>54</v>
      </c>
      <c r="V383" t="s">
        <v>35</v>
      </c>
      <c r="W383" t="s">
        <v>50</v>
      </c>
      <c r="X383">
        <v>2019</v>
      </c>
      <c r="Y383" t="s">
        <v>37</v>
      </c>
      <c r="Z383" t="s">
        <v>38</v>
      </c>
      <c r="AA383">
        <v>5</v>
      </c>
      <c r="AB383">
        <v>64</v>
      </c>
      <c r="AC383">
        <v>1336.3285992424601</v>
      </c>
    </row>
    <row r="384" spans="1:29" x14ac:dyDescent="0.25">
      <c r="A384" t="s">
        <v>74</v>
      </c>
      <c r="B384">
        <v>2019</v>
      </c>
      <c r="C384" t="s">
        <v>37</v>
      </c>
      <c r="D384" t="s">
        <v>38</v>
      </c>
      <c r="E384">
        <v>9</v>
      </c>
      <c r="F384" t="s">
        <v>40</v>
      </c>
      <c r="G384">
        <v>0.83333330000000005</v>
      </c>
      <c r="H384" t="s">
        <v>54</v>
      </c>
      <c r="I384">
        <v>803</v>
      </c>
      <c r="J384">
        <v>1573</v>
      </c>
      <c r="K384">
        <v>0.2</v>
      </c>
      <c r="L384">
        <v>0.6</v>
      </c>
      <c r="M384">
        <v>0.8</v>
      </c>
      <c r="N384">
        <v>1.05</v>
      </c>
      <c r="O384">
        <v>1.1000000000000001</v>
      </c>
      <c r="P384">
        <v>1.1499999999999999</v>
      </c>
      <c r="Q384" t="s">
        <v>46</v>
      </c>
      <c r="R384">
        <v>4</v>
      </c>
      <c r="S384">
        <v>6</v>
      </c>
      <c r="T384" t="s">
        <v>47</v>
      </c>
      <c r="U384" t="s">
        <v>54</v>
      </c>
      <c r="V384" t="s">
        <v>35</v>
      </c>
      <c r="W384" t="s">
        <v>50</v>
      </c>
      <c r="X384">
        <v>2019</v>
      </c>
      <c r="Y384" t="s">
        <v>37</v>
      </c>
      <c r="Z384" t="s">
        <v>38</v>
      </c>
      <c r="AA384">
        <v>9</v>
      </c>
      <c r="AB384">
        <v>14</v>
      </c>
      <c r="AC384">
        <v>-314.60000000000002</v>
      </c>
    </row>
    <row r="385" spans="1:29" x14ac:dyDescent="0.25">
      <c r="A385" t="s">
        <v>612</v>
      </c>
      <c r="B385">
        <v>2019</v>
      </c>
      <c r="C385" t="s">
        <v>37</v>
      </c>
      <c r="D385" t="s">
        <v>38</v>
      </c>
      <c r="E385">
        <v>25</v>
      </c>
      <c r="F385" t="s">
        <v>40</v>
      </c>
      <c r="G385">
        <v>0.28333330000000001</v>
      </c>
      <c r="H385" t="s">
        <v>54</v>
      </c>
      <c r="I385">
        <v>803</v>
      </c>
      <c r="J385">
        <v>1573</v>
      </c>
      <c r="K385">
        <v>0.2</v>
      </c>
      <c r="L385">
        <v>0.6</v>
      </c>
      <c r="M385">
        <v>0.8</v>
      </c>
      <c r="N385">
        <v>1.05</v>
      </c>
      <c r="O385">
        <v>1.1000000000000001</v>
      </c>
      <c r="P385">
        <v>1.1499999999999999</v>
      </c>
      <c r="Q385" t="s">
        <v>46</v>
      </c>
      <c r="R385">
        <v>4</v>
      </c>
      <c r="S385">
        <v>6</v>
      </c>
      <c r="T385" t="s">
        <v>47</v>
      </c>
      <c r="U385" t="s">
        <v>54</v>
      </c>
      <c r="V385" t="s">
        <v>35</v>
      </c>
      <c r="W385" t="s">
        <v>67</v>
      </c>
      <c r="X385">
        <v>2019</v>
      </c>
      <c r="Y385" t="s">
        <v>37</v>
      </c>
      <c r="Z385" t="s">
        <v>38</v>
      </c>
      <c r="AA385">
        <v>30</v>
      </c>
      <c r="AB385">
        <v>31</v>
      </c>
      <c r="AC385">
        <v>157.30000000000001</v>
      </c>
    </row>
    <row r="386" spans="1:29" x14ac:dyDescent="0.25">
      <c r="A386" t="s">
        <v>374</v>
      </c>
      <c r="B386">
        <v>2019</v>
      </c>
      <c r="C386" t="s">
        <v>37</v>
      </c>
      <c r="D386" t="s">
        <v>38</v>
      </c>
      <c r="E386">
        <v>9</v>
      </c>
      <c r="F386" t="s">
        <v>40</v>
      </c>
      <c r="G386">
        <v>1.65</v>
      </c>
      <c r="H386" t="s">
        <v>66</v>
      </c>
      <c r="I386">
        <v>468</v>
      </c>
      <c r="J386">
        <v>715</v>
      </c>
      <c r="K386">
        <v>0</v>
      </c>
      <c r="L386">
        <v>0</v>
      </c>
      <c r="M386">
        <v>0</v>
      </c>
      <c r="N386">
        <v>0.6</v>
      </c>
      <c r="O386">
        <v>0.8</v>
      </c>
      <c r="P386">
        <v>1.05</v>
      </c>
      <c r="Q386" t="s">
        <v>46</v>
      </c>
      <c r="R386">
        <v>5</v>
      </c>
      <c r="S386">
        <v>9</v>
      </c>
      <c r="T386" t="s">
        <v>47</v>
      </c>
      <c r="U386" t="s">
        <v>34</v>
      </c>
      <c r="V386" t="s">
        <v>35</v>
      </c>
      <c r="W386" t="s">
        <v>36</v>
      </c>
      <c r="X386">
        <v>2019</v>
      </c>
      <c r="Y386" t="s">
        <v>37</v>
      </c>
      <c r="Z386" t="s">
        <v>38</v>
      </c>
      <c r="AA386">
        <v>9</v>
      </c>
      <c r="AB386">
        <v>0</v>
      </c>
      <c r="AC386">
        <v>566.58333333333303</v>
      </c>
    </row>
    <row r="387" spans="1:29" x14ac:dyDescent="0.25">
      <c r="A387" t="s">
        <v>343</v>
      </c>
      <c r="B387">
        <v>2019</v>
      </c>
      <c r="C387" t="s">
        <v>37</v>
      </c>
      <c r="D387" t="s">
        <v>38</v>
      </c>
      <c r="E387">
        <v>8</v>
      </c>
      <c r="F387" t="s">
        <v>40</v>
      </c>
      <c r="G387">
        <v>2.0333329999999998</v>
      </c>
      <c r="H387" t="s">
        <v>66</v>
      </c>
      <c r="I387">
        <v>468</v>
      </c>
      <c r="J387">
        <v>715</v>
      </c>
      <c r="K387">
        <v>0</v>
      </c>
      <c r="L387">
        <v>0</v>
      </c>
      <c r="M387">
        <v>0</v>
      </c>
      <c r="N387">
        <v>0.6</v>
      </c>
      <c r="O387">
        <v>0.8</v>
      </c>
      <c r="P387">
        <v>1.05</v>
      </c>
      <c r="Q387" t="s">
        <v>46</v>
      </c>
      <c r="R387">
        <v>5</v>
      </c>
      <c r="S387">
        <v>9</v>
      </c>
      <c r="T387" t="s">
        <v>47</v>
      </c>
      <c r="U387" t="s">
        <v>34</v>
      </c>
      <c r="V387" t="s">
        <v>35</v>
      </c>
      <c r="W387" t="s">
        <v>50</v>
      </c>
      <c r="X387">
        <v>2019</v>
      </c>
      <c r="Y387" t="s">
        <v>37</v>
      </c>
      <c r="Z387" t="s">
        <v>38</v>
      </c>
      <c r="AA387">
        <v>8</v>
      </c>
      <c r="AB387">
        <v>301</v>
      </c>
      <c r="AC387">
        <v>489.950747614877</v>
      </c>
    </row>
    <row r="388" spans="1:29" x14ac:dyDescent="0.25">
      <c r="A388" t="s">
        <v>244</v>
      </c>
      <c r="B388">
        <v>2019</v>
      </c>
      <c r="C388" t="s">
        <v>37</v>
      </c>
      <c r="D388" t="s">
        <v>38</v>
      </c>
      <c r="E388">
        <v>4</v>
      </c>
      <c r="F388" t="s">
        <v>40</v>
      </c>
      <c r="G388">
        <v>1.5</v>
      </c>
      <c r="H388" t="s">
        <v>41</v>
      </c>
      <c r="I388">
        <v>468</v>
      </c>
      <c r="J388">
        <v>715</v>
      </c>
      <c r="K388">
        <v>0</v>
      </c>
      <c r="L388">
        <v>0</v>
      </c>
      <c r="M388">
        <v>0</v>
      </c>
      <c r="N388">
        <v>0.6</v>
      </c>
      <c r="O388">
        <v>0.8</v>
      </c>
      <c r="P388">
        <v>1.05</v>
      </c>
      <c r="Q388" t="s">
        <v>46</v>
      </c>
      <c r="R388">
        <v>5</v>
      </c>
      <c r="S388">
        <v>9</v>
      </c>
      <c r="T388" t="s">
        <v>47</v>
      </c>
      <c r="U388" t="s">
        <v>34</v>
      </c>
      <c r="V388" t="s">
        <v>35</v>
      </c>
      <c r="W388" t="s">
        <v>36</v>
      </c>
      <c r="X388">
        <v>2019</v>
      </c>
      <c r="Y388" t="s">
        <v>37</v>
      </c>
      <c r="Z388" t="s">
        <v>38</v>
      </c>
      <c r="AA388">
        <v>4</v>
      </c>
      <c r="AB388">
        <v>0</v>
      </c>
      <c r="AC388">
        <v>35.75</v>
      </c>
    </row>
    <row r="389" spans="1:29" x14ac:dyDescent="0.25">
      <c r="A389" t="s">
        <v>286</v>
      </c>
      <c r="B389">
        <v>2019</v>
      </c>
      <c r="C389" t="s">
        <v>37</v>
      </c>
      <c r="D389" t="s">
        <v>38</v>
      </c>
      <c r="E389">
        <v>5</v>
      </c>
      <c r="F389" t="s">
        <v>40</v>
      </c>
      <c r="G389">
        <v>0.63333329999999999</v>
      </c>
      <c r="H389" t="s">
        <v>66</v>
      </c>
      <c r="I389">
        <v>468</v>
      </c>
      <c r="J389">
        <v>715</v>
      </c>
      <c r="K389">
        <v>0</v>
      </c>
      <c r="L389">
        <v>0</v>
      </c>
      <c r="M389">
        <v>0</v>
      </c>
      <c r="N389">
        <v>0.6</v>
      </c>
      <c r="O389">
        <v>0.8</v>
      </c>
      <c r="P389">
        <v>1.05</v>
      </c>
      <c r="Q389" t="s">
        <v>46</v>
      </c>
      <c r="R389">
        <v>5</v>
      </c>
      <c r="S389">
        <v>9</v>
      </c>
      <c r="T389" t="s">
        <v>47</v>
      </c>
      <c r="U389" t="s">
        <v>34</v>
      </c>
      <c r="V389" t="s">
        <v>35</v>
      </c>
      <c r="W389" t="s">
        <v>73</v>
      </c>
      <c r="X389">
        <v>2019</v>
      </c>
      <c r="Y389" t="s">
        <v>37</v>
      </c>
      <c r="Z389" t="s">
        <v>38</v>
      </c>
      <c r="AA389">
        <v>26</v>
      </c>
      <c r="AB389">
        <v>0</v>
      </c>
      <c r="AC389">
        <v>35.75</v>
      </c>
    </row>
    <row r="390" spans="1:29" x14ac:dyDescent="0.25">
      <c r="A390" t="s">
        <v>527</v>
      </c>
      <c r="B390">
        <v>2019</v>
      </c>
      <c r="C390" t="s">
        <v>37</v>
      </c>
      <c r="D390" t="s">
        <v>38</v>
      </c>
      <c r="E390">
        <v>17</v>
      </c>
      <c r="F390" t="s">
        <v>40</v>
      </c>
      <c r="G390">
        <v>2.233333</v>
      </c>
      <c r="H390" t="s">
        <v>54</v>
      </c>
      <c r="I390">
        <v>803</v>
      </c>
      <c r="J390">
        <v>1573</v>
      </c>
      <c r="K390">
        <v>0.2</v>
      </c>
      <c r="L390">
        <v>0.6</v>
      </c>
      <c r="M390">
        <v>0.8</v>
      </c>
      <c r="N390">
        <v>1.05</v>
      </c>
      <c r="O390">
        <v>1.1000000000000001</v>
      </c>
      <c r="P390">
        <v>1.1499999999999999</v>
      </c>
      <c r="Q390" t="s">
        <v>46</v>
      </c>
      <c r="R390">
        <v>4</v>
      </c>
      <c r="S390">
        <v>6</v>
      </c>
      <c r="T390" t="s">
        <v>47</v>
      </c>
      <c r="U390" t="s">
        <v>54</v>
      </c>
      <c r="V390" t="s">
        <v>35</v>
      </c>
      <c r="W390" t="s">
        <v>50</v>
      </c>
      <c r="X390">
        <v>2019</v>
      </c>
      <c r="Y390" t="s">
        <v>37</v>
      </c>
      <c r="Z390" t="s">
        <v>38</v>
      </c>
      <c r="AA390">
        <v>22</v>
      </c>
      <c r="AB390">
        <v>0</v>
      </c>
      <c r="AC390">
        <v>1497.87153666739</v>
      </c>
    </row>
    <row r="391" spans="1:29" x14ac:dyDescent="0.25">
      <c r="A391" t="s">
        <v>344</v>
      </c>
      <c r="B391">
        <v>2019</v>
      </c>
      <c r="C391" t="s">
        <v>37</v>
      </c>
      <c r="D391" t="s">
        <v>38</v>
      </c>
      <c r="E391">
        <v>8</v>
      </c>
      <c r="F391" t="s">
        <v>40</v>
      </c>
      <c r="G391">
        <v>1.6333329999999999</v>
      </c>
      <c r="H391" t="s">
        <v>54</v>
      </c>
      <c r="I391">
        <v>803</v>
      </c>
      <c r="J391">
        <v>1573</v>
      </c>
      <c r="K391">
        <v>0.2</v>
      </c>
      <c r="L391">
        <v>0.6</v>
      </c>
      <c r="M391">
        <v>0.8</v>
      </c>
      <c r="N391">
        <v>1.05</v>
      </c>
      <c r="O391">
        <v>1.1000000000000001</v>
      </c>
      <c r="P391">
        <v>1.1499999999999999</v>
      </c>
      <c r="Q391" t="s">
        <v>46</v>
      </c>
      <c r="R391">
        <v>4</v>
      </c>
      <c r="S391">
        <v>6</v>
      </c>
      <c r="T391" t="s">
        <v>47</v>
      </c>
      <c r="U391" t="s">
        <v>54</v>
      </c>
      <c r="V391" t="s">
        <v>35</v>
      </c>
      <c r="W391" t="s">
        <v>42</v>
      </c>
      <c r="X391">
        <v>2019</v>
      </c>
      <c r="Y391" t="s">
        <v>37</v>
      </c>
      <c r="Z391" t="s">
        <v>38</v>
      </c>
      <c r="AA391">
        <v>8</v>
      </c>
      <c r="AB391">
        <v>0</v>
      </c>
      <c r="AC391">
        <v>1239.1385789670601</v>
      </c>
    </row>
    <row r="392" spans="1:29" x14ac:dyDescent="0.25">
      <c r="A392" t="s">
        <v>104</v>
      </c>
      <c r="B392">
        <v>2019</v>
      </c>
      <c r="C392" t="s">
        <v>30</v>
      </c>
      <c r="D392" t="s">
        <v>31</v>
      </c>
      <c r="E392">
        <v>31</v>
      </c>
      <c r="F392" t="s">
        <v>40</v>
      </c>
      <c r="G392">
        <v>1.3</v>
      </c>
      <c r="H392" t="s">
        <v>54</v>
      </c>
      <c r="I392">
        <v>803</v>
      </c>
      <c r="J392">
        <v>1573</v>
      </c>
      <c r="K392">
        <v>0.2</v>
      </c>
      <c r="L392">
        <v>0.6</v>
      </c>
      <c r="M392">
        <v>0.8</v>
      </c>
      <c r="N392">
        <v>1.05</v>
      </c>
      <c r="O392">
        <v>1.1000000000000001</v>
      </c>
      <c r="P392">
        <v>1.1499999999999999</v>
      </c>
      <c r="Q392" t="s">
        <v>46</v>
      </c>
      <c r="R392">
        <v>4</v>
      </c>
      <c r="S392">
        <v>6</v>
      </c>
      <c r="T392" t="s">
        <v>47</v>
      </c>
      <c r="U392" t="s">
        <v>54</v>
      </c>
      <c r="V392" t="s">
        <v>35</v>
      </c>
      <c r="W392" t="s">
        <v>59</v>
      </c>
      <c r="X392">
        <v>2019</v>
      </c>
      <c r="Y392" t="s">
        <v>37</v>
      </c>
      <c r="Z392" t="s">
        <v>38</v>
      </c>
      <c r="AA392">
        <v>2</v>
      </c>
      <c r="AB392">
        <v>46</v>
      </c>
      <c r="AC392">
        <v>1306.8</v>
      </c>
    </row>
    <row r="393" spans="1:29" x14ac:dyDescent="0.25">
      <c r="A393" t="s">
        <v>345</v>
      </c>
      <c r="B393">
        <v>2019</v>
      </c>
      <c r="C393" t="s">
        <v>37</v>
      </c>
      <c r="D393" t="s">
        <v>38</v>
      </c>
      <c r="E393">
        <v>8</v>
      </c>
      <c r="F393" t="s">
        <v>40</v>
      </c>
      <c r="G393">
        <v>3.5</v>
      </c>
      <c r="H393" t="s">
        <v>54</v>
      </c>
      <c r="I393">
        <v>803</v>
      </c>
      <c r="J393">
        <v>1573</v>
      </c>
      <c r="K393">
        <v>0.2</v>
      </c>
      <c r="L393">
        <v>0.6</v>
      </c>
      <c r="M393">
        <v>0.8</v>
      </c>
      <c r="N393">
        <v>1.05</v>
      </c>
      <c r="O393">
        <v>1.1000000000000001</v>
      </c>
      <c r="P393">
        <v>1.1499999999999999</v>
      </c>
      <c r="Q393" t="s">
        <v>46</v>
      </c>
      <c r="R393">
        <v>4</v>
      </c>
      <c r="S393">
        <v>6</v>
      </c>
      <c r="T393" t="s">
        <v>47</v>
      </c>
      <c r="U393" t="s">
        <v>54</v>
      </c>
      <c r="V393" t="s">
        <v>35</v>
      </c>
      <c r="W393" t="s">
        <v>83</v>
      </c>
      <c r="X393">
        <v>2019</v>
      </c>
      <c r="Y393" t="s">
        <v>37</v>
      </c>
      <c r="Z393" t="s">
        <v>38</v>
      </c>
      <c r="AA393">
        <v>12</v>
      </c>
      <c r="AB393">
        <v>3542400</v>
      </c>
      <c r="AC393">
        <v>1752.7714285714301</v>
      </c>
    </row>
    <row r="394" spans="1:29" x14ac:dyDescent="0.25">
      <c r="A394" t="s">
        <v>173</v>
      </c>
      <c r="B394">
        <v>2019</v>
      </c>
      <c r="C394" t="s">
        <v>37</v>
      </c>
      <c r="D394" t="s">
        <v>38</v>
      </c>
      <c r="E394">
        <v>2</v>
      </c>
      <c r="F394" t="s">
        <v>40</v>
      </c>
      <c r="G394">
        <v>1.266667</v>
      </c>
      <c r="H394" t="s">
        <v>54</v>
      </c>
      <c r="I394">
        <v>803</v>
      </c>
      <c r="J394">
        <v>1573</v>
      </c>
      <c r="K394">
        <v>0.2</v>
      </c>
      <c r="L394">
        <v>0.6</v>
      </c>
      <c r="M394">
        <v>0.8</v>
      </c>
      <c r="N394">
        <v>1.05</v>
      </c>
      <c r="O394">
        <v>1.1000000000000001</v>
      </c>
      <c r="P394">
        <v>1.1499999999999999</v>
      </c>
      <c r="Q394" t="s">
        <v>46</v>
      </c>
      <c r="R394">
        <v>4</v>
      </c>
      <c r="S394">
        <v>6</v>
      </c>
      <c r="T394" t="s">
        <v>47</v>
      </c>
      <c r="U394" t="s">
        <v>54</v>
      </c>
      <c r="V394" t="s">
        <v>35</v>
      </c>
      <c r="W394" t="s">
        <v>42</v>
      </c>
      <c r="X394">
        <v>2019</v>
      </c>
      <c r="Y394" t="s">
        <v>37</v>
      </c>
      <c r="Z394" t="s">
        <v>38</v>
      </c>
      <c r="AA394">
        <v>2</v>
      </c>
      <c r="AB394">
        <v>14</v>
      </c>
      <c r="AC394">
        <v>-314.60000000000002</v>
      </c>
    </row>
    <row r="395" spans="1:29" x14ac:dyDescent="0.25">
      <c r="A395" t="s">
        <v>173</v>
      </c>
      <c r="B395">
        <v>2019</v>
      </c>
      <c r="C395" t="s">
        <v>37</v>
      </c>
      <c r="D395" t="s">
        <v>38</v>
      </c>
      <c r="E395">
        <v>5</v>
      </c>
      <c r="F395" t="s">
        <v>44</v>
      </c>
      <c r="G395">
        <v>0</v>
      </c>
      <c r="H395" t="s">
        <v>54</v>
      </c>
      <c r="I395">
        <v>803</v>
      </c>
      <c r="J395">
        <v>1573</v>
      </c>
      <c r="K395">
        <v>0.2</v>
      </c>
      <c r="L395">
        <v>0.6</v>
      </c>
      <c r="M395">
        <v>0.8</v>
      </c>
      <c r="N395">
        <v>1.05</v>
      </c>
      <c r="O395">
        <v>1.1000000000000001</v>
      </c>
      <c r="P395">
        <v>1.1499999999999999</v>
      </c>
      <c r="Q395" t="s">
        <v>46</v>
      </c>
      <c r="R395">
        <v>4</v>
      </c>
      <c r="S395">
        <v>6</v>
      </c>
      <c r="T395" t="s">
        <v>47</v>
      </c>
      <c r="U395" t="s">
        <v>54</v>
      </c>
      <c r="V395" t="s">
        <v>35</v>
      </c>
      <c r="W395" t="s">
        <v>42</v>
      </c>
      <c r="X395">
        <v>2019</v>
      </c>
      <c r="Y395" t="s">
        <v>37</v>
      </c>
      <c r="Z395" t="s">
        <v>38</v>
      </c>
      <c r="AA395">
        <v>22</v>
      </c>
      <c r="AB395">
        <v>3</v>
      </c>
      <c r="AC395">
        <v>1573</v>
      </c>
    </row>
    <row r="396" spans="1:29" x14ac:dyDescent="0.25">
      <c r="A396" t="s">
        <v>287</v>
      </c>
      <c r="B396">
        <v>2019</v>
      </c>
      <c r="C396" t="s">
        <v>37</v>
      </c>
      <c r="D396" t="s">
        <v>38</v>
      </c>
      <c r="E396">
        <v>5</v>
      </c>
      <c r="F396" t="s">
        <v>44</v>
      </c>
      <c r="G396">
        <v>0</v>
      </c>
      <c r="H396" t="s">
        <v>54</v>
      </c>
      <c r="I396">
        <v>803</v>
      </c>
      <c r="J396">
        <v>1573</v>
      </c>
      <c r="K396">
        <v>0.2</v>
      </c>
      <c r="L396">
        <v>0.6</v>
      </c>
      <c r="M396">
        <v>0.8</v>
      </c>
      <c r="N396">
        <v>1.05</v>
      </c>
      <c r="O396">
        <v>1.1000000000000001</v>
      </c>
      <c r="P396">
        <v>1.1499999999999999</v>
      </c>
      <c r="Q396" t="s">
        <v>46</v>
      </c>
      <c r="R396">
        <v>4</v>
      </c>
      <c r="S396">
        <v>6</v>
      </c>
      <c r="T396" t="s">
        <v>47</v>
      </c>
      <c r="U396" t="s">
        <v>54</v>
      </c>
      <c r="V396" t="s">
        <v>35</v>
      </c>
      <c r="W396" t="s">
        <v>50</v>
      </c>
      <c r="X396">
        <v>2019</v>
      </c>
      <c r="Y396" t="s">
        <v>37</v>
      </c>
      <c r="Z396" t="s">
        <v>38</v>
      </c>
      <c r="AA396">
        <v>9</v>
      </c>
      <c r="AB396">
        <v>8</v>
      </c>
      <c r="AC396">
        <v>1573</v>
      </c>
    </row>
    <row r="397" spans="1:29" x14ac:dyDescent="0.25">
      <c r="A397" t="s">
        <v>174</v>
      </c>
      <c r="B397">
        <v>2019</v>
      </c>
      <c r="C397" t="s">
        <v>37</v>
      </c>
      <c r="D397" t="s">
        <v>38</v>
      </c>
      <c r="E397">
        <v>2</v>
      </c>
      <c r="F397" t="s">
        <v>40</v>
      </c>
      <c r="G397">
        <v>1.9166669999999999</v>
      </c>
      <c r="H397" t="s">
        <v>54</v>
      </c>
      <c r="I397">
        <v>803</v>
      </c>
      <c r="J397">
        <v>1573</v>
      </c>
      <c r="K397">
        <v>0.2</v>
      </c>
      <c r="L397">
        <v>0.6</v>
      </c>
      <c r="M397">
        <v>0.8</v>
      </c>
      <c r="N397">
        <v>1.05</v>
      </c>
      <c r="O397">
        <v>1.1000000000000001</v>
      </c>
      <c r="P397">
        <v>1.1499999999999999</v>
      </c>
      <c r="Q397" t="s">
        <v>46</v>
      </c>
      <c r="R397">
        <v>4</v>
      </c>
      <c r="S397">
        <v>6</v>
      </c>
      <c r="T397" t="s">
        <v>47</v>
      </c>
      <c r="U397" t="s">
        <v>54</v>
      </c>
      <c r="V397" t="s">
        <v>35</v>
      </c>
      <c r="W397" t="s">
        <v>50</v>
      </c>
      <c r="X397">
        <v>2019</v>
      </c>
      <c r="Y397" t="s">
        <v>37</v>
      </c>
      <c r="Z397" t="s">
        <v>38</v>
      </c>
      <c r="AA397">
        <v>2</v>
      </c>
      <c r="AB397">
        <v>26</v>
      </c>
      <c r="AC397">
        <v>1224.20449055574</v>
      </c>
    </row>
    <row r="398" spans="1:29" x14ac:dyDescent="0.25">
      <c r="A398" t="s">
        <v>174</v>
      </c>
      <c r="B398">
        <v>2019</v>
      </c>
      <c r="C398" t="s">
        <v>37</v>
      </c>
      <c r="D398" t="s">
        <v>38</v>
      </c>
      <c r="E398">
        <v>26</v>
      </c>
      <c r="F398" t="s">
        <v>40</v>
      </c>
      <c r="G398">
        <v>1.1666669999999999</v>
      </c>
      <c r="H398" t="s">
        <v>54</v>
      </c>
      <c r="I398">
        <v>803</v>
      </c>
      <c r="J398">
        <v>1573</v>
      </c>
      <c r="K398">
        <v>0.2</v>
      </c>
      <c r="L398">
        <v>0.6</v>
      </c>
      <c r="M398">
        <v>0.8</v>
      </c>
      <c r="N398">
        <v>1.05</v>
      </c>
      <c r="O398">
        <v>1.1000000000000001</v>
      </c>
      <c r="P398">
        <v>1.1499999999999999</v>
      </c>
      <c r="Q398" t="s">
        <v>46</v>
      </c>
      <c r="R398">
        <v>4</v>
      </c>
      <c r="S398">
        <v>6</v>
      </c>
      <c r="T398" t="s">
        <v>47</v>
      </c>
      <c r="U398" t="s">
        <v>54</v>
      </c>
      <c r="V398" t="s">
        <v>35</v>
      </c>
      <c r="W398" t="s">
        <v>50</v>
      </c>
      <c r="X398">
        <v>2019</v>
      </c>
      <c r="Y398" t="s">
        <v>37</v>
      </c>
      <c r="Z398" t="s">
        <v>38</v>
      </c>
      <c r="AA398">
        <v>29</v>
      </c>
      <c r="AB398">
        <v>24</v>
      </c>
      <c r="AC398">
        <v>78.650000000000105</v>
      </c>
    </row>
    <row r="399" spans="1:29" x14ac:dyDescent="0.25">
      <c r="A399" t="s">
        <v>125</v>
      </c>
      <c r="B399">
        <v>2019</v>
      </c>
      <c r="C399" t="s">
        <v>37</v>
      </c>
      <c r="D399" t="s">
        <v>38</v>
      </c>
      <c r="E399">
        <v>1</v>
      </c>
      <c r="F399" t="s">
        <v>44</v>
      </c>
      <c r="G399">
        <v>0</v>
      </c>
      <c r="H399" t="s">
        <v>54</v>
      </c>
      <c r="I399">
        <v>803</v>
      </c>
      <c r="J399">
        <v>1573</v>
      </c>
      <c r="K399">
        <v>0.2</v>
      </c>
      <c r="L399">
        <v>0.6</v>
      </c>
      <c r="M399">
        <v>0.8</v>
      </c>
      <c r="N399">
        <v>1.05</v>
      </c>
      <c r="O399">
        <v>1.1000000000000001</v>
      </c>
      <c r="P399">
        <v>1.1499999999999999</v>
      </c>
      <c r="Q399" t="s">
        <v>46</v>
      </c>
      <c r="R399">
        <v>4</v>
      </c>
      <c r="S399">
        <v>6</v>
      </c>
      <c r="T399" t="s">
        <v>47</v>
      </c>
      <c r="U399" t="s">
        <v>54</v>
      </c>
      <c r="V399" t="s">
        <v>35</v>
      </c>
      <c r="W399" t="s">
        <v>59</v>
      </c>
      <c r="X399">
        <v>2019</v>
      </c>
      <c r="Y399" t="s">
        <v>37</v>
      </c>
      <c r="Z399" t="s">
        <v>38</v>
      </c>
      <c r="AA399">
        <v>2</v>
      </c>
      <c r="AB399">
        <v>25</v>
      </c>
      <c r="AC399">
        <v>1573</v>
      </c>
    </row>
    <row r="400" spans="1:29" x14ac:dyDescent="0.25">
      <c r="A400" t="s">
        <v>125</v>
      </c>
      <c r="B400">
        <v>2019</v>
      </c>
      <c r="C400" t="s">
        <v>37</v>
      </c>
      <c r="D400" t="s">
        <v>38</v>
      </c>
      <c r="E400">
        <v>4</v>
      </c>
      <c r="F400" t="s">
        <v>44</v>
      </c>
      <c r="G400">
        <v>0</v>
      </c>
      <c r="H400" t="s">
        <v>54</v>
      </c>
      <c r="I400">
        <v>803</v>
      </c>
      <c r="J400">
        <v>1573</v>
      </c>
      <c r="K400">
        <v>0.2</v>
      </c>
      <c r="L400">
        <v>0.6</v>
      </c>
      <c r="M400">
        <v>0.8</v>
      </c>
      <c r="N400">
        <v>1.05</v>
      </c>
      <c r="O400">
        <v>1.1000000000000001</v>
      </c>
      <c r="P400">
        <v>1.1499999999999999</v>
      </c>
      <c r="Q400" t="s">
        <v>46</v>
      </c>
      <c r="R400">
        <v>4</v>
      </c>
      <c r="S400">
        <v>6</v>
      </c>
      <c r="T400" t="s">
        <v>47</v>
      </c>
      <c r="U400" t="s">
        <v>54</v>
      </c>
      <c r="V400" t="s">
        <v>35</v>
      </c>
      <c r="W400" t="s">
        <v>59</v>
      </c>
      <c r="X400">
        <v>2019</v>
      </c>
      <c r="Y400" t="s">
        <v>37</v>
      </c>
      <c r="Z400" t="s">
        <v>38</v>
      </c>
      <c r="AA400">
        <v>5</v>
      </c>
      <c r="AB400">
        <v>3</v>
      </c>
      <c r="AC400">
        <v>1573</v>
      </c>
    </row>
    <row r="401" spans="1:29" x14ac:dyDescent="0.25">
      <c r="A401" t="s">
        <v>125</v>
      </c>
      <c r="B401">
        <v>2019</v>
      </c>
      <c r="C401" t="s">
        <v>37</v>
      </c>
      <c r="D401" t="s">
        <v>38</v>
      </c>
      <c r="E401">
        <v>15</v>
      </c>
      <c r="F401" t="s">
        <v>40</v>
      </c>
      <c r="G401">
        <v>0.66666669999999995</v>
      </c>
      <c r="H401" t="s">
        <v>54</v>
      </c>
      <c r="I401">
        <v>803</v>
      </c>
      <c r="J401">
        <v>1573</v>
      </c>
      <c r="K401">
        <v>0.2</v>
      </c>
      <c r="L401">
        <v>0.6</v>
      </c>
      <c r="M401">
        <v>0.8</v>
      </c>
      <c r="N401">
        <v>1.05</v>
      </c>
      <c r="O401">
        <v>1.1000000000000001</v>
      </c>
      <c r="P401">
        <v>1.1499999999999999</v>
      </c>
      <c r="Q401" t="s">
        <v>46</v>
      </c>
      <c r="R401">
        <v>4</v>
      </c>
      <c r="S401">
        <v>6</v>
      </c>
      <c r="T401" t="s">
        <v>47</v>
      </c>
      <c r="U401" t="s">
        <v>54</v>
      </c>
      <c r="V401" t="s">
        <v>35</v>
      </c>
      <c r="W401" t="s">
        <v>59</v>
      </c>
      <c r="X401">
        <v>2019</v>
      </c>
      <c r="Y401" t="s">
        <v>37</v>
      </c>
      <c r="Z401" t="s">
        <v>38</v>
      </c>
      <c r="AA401">
        <v>17</v>
      </c>
      <c r="AB401">
        <v>11</v>
      </c>
      <c r="AC401">
        <v>-314.60000000000002</v>
      </c>
    </row>
    <row r="402" spans="1:29" x14ac:dyDescent="0.25">
      <c r="A402" t="s">
        <v>288</v>
      </c>
      <c r="B402">
        <v>2019</v>
      </c>
      <c r="C402" t="s">
        <v>37</v>
      </c>
      <c r="D402" t="s">
        <v>38</v>
      </c>
      <c r="E402">
        <v>5</v>
      </c>
      <c r="F402" t="s">
        <v>44</v>
      </c>
      <c r="G402">
        <v>0</v>
      </c>
      <c r="H402" t="s">
        <v>54</v>
      </c>
      <c r="I402">
        <v>803</v>
      </c>
      <c r="J402">
        <v>1573</v>
      </c>
      <c r="K402">
        <v>0.2</v>
      </c>
      <c r="L402">
        <v>0.6</v>
      </c>
      <c r="M402">
        <v>0.8</v>
      </c>
      <c r="N402">
        <v>1.05</v>
      </c>
      <c r="O402">
        <v>1.1000000000000001</v>
      </c>
      <c r="P402">
        <v>1.1499999999999999</v>
      </c>
      <c r="Q402" t="s">
        <v>46</v>
      </c>
      <c r="R402">
        <v>4</v>
      </c>
      <c r="S402">
        <v>6</v>
      </c>
      <c r="T402" t="s">
        <v>85</v>
      </c>
      <c r="U402" t="s">
        <v>54</v>
      </c>
      <c r="V402" t="s">
        <v>35</v>
      </c>
      <c r="W402" t="s">
        <v>42</v>
      </c>
      <c r="X402">
        <v>2019</v>
      </c>
      <c r="Y402" t="s">
        <v>37</v>
      </c>
      <c r="Z402" t="s">
        <v>38</v>
      </c>
      <c r="AA402">
        <v>11</v>
      </c>
      <c r="AB402">
        <v>51</v>
      </c>
      <c r="AC402">
        <v>1573</v>
      </c>
    </row>
    <row r="403" spans="1:29" x14ac:dyDescent="0.25">
      <c r="A403" t="s">
        <v>289</v>
      </c>
      <c r="B403">
        <v>2019</v>
      </c>
      <c r="C403" t="s">
        <v>37</v>
      </c>
      <c r="D403" t="s">
        <v>38</v>
      </c>
      <c r="E403">
        <v>5</v>
      </c>
      <c r="F403" t="s">
        <v>40</v>
      </c>
      <c r="G403">
        <v>0.48333330000000002</v>
      </c>
      <c r="H403" t="s">
        <v>54</v>
      </c>
      <c r="I403">
        <v>803</v>
      </c>
      <c r="J403">
        <v>1573</v>
      </c>
      <c r="K403">
        <v>0.2</v>
      </c>
      <c r="L403">
        <v>0.6</v>
      </c>
      <c r="M403">
        <v>0.8</v>
      </c>
      <c r="N403">
        <v>1.05</v>
      </c>
      <c r="O403">
        <v>1.1000000000000001</v>
      </c>
      <c r="P403">
        <v>1.1499999999999999</v>
      </c>
      <c r="Q403" t="s">
        <v>46</v>
      </c>
      <c r="R403">
        <v>4</v>
      </c>
      <c r="S403">
        <v>6</v>
      </c>
      <c r="T403" t="s">
        <v>47</v>
      </c>
      <c r="U403" t="s">
        <v>54</v>
      </c>
      <c r="V403" t="s">
        <v>35</v>
      </c>
      <c r="W403" t="s">
        <v>42</v>
      </c>
      <c r="X403">
        <v>2019</v>
      </c>
      <c r="Y403" t="s">
        <v>37</v>
      </c>
      <c r="Z403" t="s">
        <v>38</v>
      </c>
      <c r="AA403">
        <v>8</v>
      </c>
      <c r="AB403">
        <v>0</v>
      </c>
      <c r="AC403">
        <v>235.95</v>
      </c>
    </row>
    <row r="404" spans="1:29" x14ac:dyDescent="0.25">
      <c r="A404" t="s">
        <v>289</v>
      </c>
      <c r="B404">
        <v>2019</v>
      </c>
      <c r="C404" t="s">
        <v>37</v>
      </c>
      <c r="D404" t="s">
        <v>38</v>
      </c>
      <c r="E404">
        <v>5</v>
      </c>
      <c r="F404" t="s">
        <v>44</v>
      </c>
      <c r="G404">
        <v>0</v>
      </c>
      <c r="H404" t="s">
        <v>54</v>
      </c>
      <c r="I404">
        <v>803</v>
      </c>
      <c r="J404">
        <v>1573</v>
      </c>
      <c r="K404">
        <v>0.2</v>
      </c>
      <c r="L404">
        <v>0.6</v>
      </c>
      <c r="M404">
        <v>0.8</v>
      </c>
      <c r="N404">
        <v>1.05</v>
      </c>
      <c r="O404">
        <v>1.1000000000000001</v>
      </c>
      <c r="P404">
        <v>1.1499999999999999</v>
      </c>
      <c r="Q404" t="s">
        <v>46</v>
      </c>
      <c r="R404">
        <v>4</v>
      </c>
      <c r="S404">
        <v>6</v>
      </c>
      <c r="T404" t="s">
        <v>47</v>
      </c>
      <c r="U404" t="s">
        <v>54</v>
      </c>
      <c r="V404" t="s">
        <v>35</v>
      </c>
      <c r="W404" t="s">
        <v>42</v>
      </c>
      <c r="X404">
        <v>2019</v>
      </c>
      <c r="Y404" t="s">
        <v>37</v>
      </c>
      <c r="Z404" t="s">
        <v>38</v>
      </c>
      <c r="AA404">
        <v>5</v>
      </c>
      <c r="AB404">
        <v>0</v>
      </c>
      <c r="AC404">
        <v>1573</v>
      </c>
    </row>
    <row r="405" spans="1:29" x14ac:dyDescent="0.25">
      <c r="A405" t="s">
        <v>550</v>
      </c>
      <c r="B405">
        <v>2019</v>
      </c>
      <c r="C405" t="s">
        <v>37</v>
      </c>
      <c r="D405" t="s">
        <v>38</v>
      </c>
      <c r="E405">
        <v>22</v>
      </c>
      <c r="F405" t="s">
        <v>40</v>
      </c>
      <c r="G405">
        <v>1.4666669999999999</v>
      </c>
      <c r="H405" t="s">
        <v>54</v>
      </c>
      <c r="I405">
        <v>803</v>
      </c>
      <c r="J405">
        <v>1573</v>
      </c>
      <c r="K405">
        <v>0.2</v>
      </c>
      <c r="L405">
        <v>0.6</v>
      </c>
      <c r="M405">
        <v>0.8</v>
      </c>
      <c r="N405">
        <v>1.05</v>
      </c>
      <c r="O405">
        <v>1.1000000000000001</v>
      </c>
      <c r="P405">
        <v>1.1499999999999999</v>
      </c>
      <c r="Q405" t="s">
        <v>46</v>
      </c>
      <c r="R405">
        <v>4</v>
      </c>
      <c r="S405">
        <v>6</v>
      </c>
      <c r="T405" t="s">
        <v>47</v>
      </c>
      <c r="U405" t="s">
        <v>54</v>
      </c>
      <c r="V405" t="s">
        <v>35</v>
      </c>
      <c r="W405" t="s">
        <v>83</v>
      </c>
      <c r="X405">
        <v>2019</v>
      </c>
      <c r="Y405" t="s">
        <v>37</v>
      </c>
      <c r="Z405" t="s">
        <v>38</v>
      </c>
      <c r="AA405">
        <v>22</v>
      </c>
      <c r="AB405">
        <v>130</v>
      </c>
      <c r="AC405">
        <v>1129.70024374994</v>
      </c>
    </row>
    <row r="406" spans="1:29" x14ac:dyDescent="0.25">
      <c r="A406" t="s">
        <v>317</v>
      </c>
      <c r="B406">
        <v>2019</v>
      </c>
      <c r="C406" t="s">
        <v>37</v>
      </c>
      <c r="D406" t="s">
        <v>38</v>
      </c>
      <c r="E406">
        <v>7</v>
      </c>
      <c r="F406" t="s">
        <v>40</v>
      </c>
      <c r="G406">
        <v>0.3</v>
      </c>
      <c r="H406" t="s">
        <v>54</v>
      </c>
      <c r="I406">
        <v>803</v>
      </c>
      <c r="J406">
        <v>1573</v>
      </c>
      <c r="K406">
        <v>0.2</v>
      </c>
      <c r="L406">
        <v>0.6</v>
      </c>
      <c r="M406">
        <v>0.8</v>
      </c>
      <c r="N406">
        <v>1.05</v>
      </c>
      <c r="O406">
        <v>1.1000000000000001</v>
      </c>
      <c r="P406">
        <v>1.1499999999999999</v>
      </c>
      <c r="Q406" t="s">
        <v>46</v>
      </c>
      <c r="R406">
        <v>4</v>
      </c>
      <c r="S406">
        <v>6</v>
      </c>
      <c r="T406" t="s">
        <v>47</v>
      </c>
      <c r="U406" t="s">
        <v>54</v>
      </c>
      <c r="V406" t="s">
        <v>35</v>
      </c>
      <c r="W406" t="s">
        <v>36</v>
      </c>
      <c r="X406">
        <v>2019</v>
      </c>
      <c r="Y406" t="s">
        <v>37</v>
      </c>
      <c r="Z406" t="s">
        <v>38</v>
      </c>
      <c r="AA406">
        <v>8</v>
      </c>
      <c r="AB406">
        <v>53</v>
      </c>
      <c r="AC406">
        <v>157.30000000000001</v>
      </c>
    </row>
    <row r="407" spans="1:29" x14ac:dyDescent="0.25">
      <c r="A407" t="s">
        <v>346</v>
      </c>
      <c r="B407">
        <v>2019</v>
      </c>
      <c r="C407" t="s">
        <v>37</v>
      </c>
      <c r="D407" t="s">
        <v>38</v>
      </c>
      <c r="E407">
        <v>8</v>
      </c>
      <c r="F407" t="s">
        <v>40</v>
      </c>
      <c r="G407">
        <v>2.2999999999999998</v>
      </c>
      <c r="H407" t="s">
        <v>54</v>
      </c>
      <c r="I407">
        <v>803</v>
      </c>
      <c r="J407">
        <v>1573</v>
      </c>
      <c r="K407">
        <v>0.2</v>
      </c>
      <c r="L407">
        <v>0.6</v>
      </c>
      <c r="M407">
        <v>0.8</v>
      </c>
      <c r="N407">
        <v>1.05</v>
      </c>
      <c r="O407">
        <v>1.1000000000000001</v>
      </c>
      <c r="P407">
        <v>1.1499999999999999</v>
      </c>
      <c r="Q407" t="s">
        <v>46</v>
      </c>
      <c r="R407">
        <v>4</v>
      </c>
      <c r="S407">
        <v>6</v>
      </c>
      <c r="T407" t="s">
        <v>47</v>
      </c>
      <c r="U407" t="s">
        <v>54</v>
      </c>
      <c r="V407" t="s">
        <v>35</v>
      </c>
      <c r="W407" t="s">
        <v>80</v>
      </c>
      <c r="X407">
        <v>2019</v>
      </c>
      <c r="Y407" t="s">
        <v>37</v>
      </c>
      <c r="Z407" t="s">
        <v>38</v>
      </c>
      <c r="AA407">
        <v>10</v>
      </c>
      <c r="AB407">
        <v>165</v>
      </c>
      <c r="AC407">
        <v>1518.28695652174</v>
      </c>
    </row>
    <row r="408" spans="1:29" x14ac:dyDescent="0.25">
      <c r="A408" t="s">
        <v>210</v>
      </c>
      <c r="B408">
        <v>2019</v>
      </c>
      <c r="C408" t="s">
        <v>37</v>
      </c>
      <c r="D408" t="s">
        <v>38</v>
      </c>
      <c r="E408">
        <v>3</v>
      </c>
      <c r="F408" t="s">
        <v>40</v>
      </c>
      <c r="G408">
        <v>0.2</v>
      </c>
      <c r="H408" t="s">
        <v>54</v>
      </c>
      <c r="I408">
        <v>803</v>
      </c>
      <c r="J408">
        <v>1573</v>
      </c>
      <c r="K408">
        <v>0.2</v>
      </c>
      <c r="L408">
        <v>0.6</v>
      </c>
      <c r="M408">
        <v>0.8</v>
      </c>
      <c r="N408">
        <v>1.05</v>
      </c>
      <c r="O408">
        <v>1.1000000000000001</v>
      </c>
      <c r="P408">
        <v>1.1499999999999999</v>
      </c>
      <c r="Q408" t="s">
        <v>46</v>
      </c>
      <c r="R408">
        <v>4</v>
      </c>
      <c r="S408">
        <v>6</v>
      </c>
      <c r="T408" t="s">
        <v>47</v>
      </c>
      <c r="U408" t="s">
        <v>54</v>
      </c>
      <c r="V408" t="s">
        <v>35</v>
      </c>
      <c r="W408" t="s">
        <v>42</v>
      </c>
      <c r="X408">
        <v>2019</v>
      </c>
      <c r="Y408" t="s">
        <v>37</v>
      </c>
      <c r="Z408" t="s">
        <v>38</v>
      </c>
      <c r="AA408">
        <v>4</v>
      </c>
      <c r="AB408">
        <v>22</v>
      </c>
      <c r="AC408">
        <v>78.650000000000105</v>
      </c>
    </row>
    <row r="409" spans="1:29" x14ac:dyDescent="0.25">
      <c r="A409" t="s">
        <v>290</v>
      </c>
      <c r="B409">
        <v>2019</v>
      </c>
      <c r="C409" t="s">
        <v>37</v>
      </c>
      <c r="D409" t="s">
        <v>38</v>
      </c>
      <c r="E409">
        <v>5</v>
      </c>
      <c r="F409" t="s">
        <v>40</v>
      </c>
      <c r="G409">
        <v>1.983333</v>
      </c>
      <c r="H409" t="s">
        <v>54</v>
      </c>
      <c r="I409">
        <v>803</v>
      </c>
      <c r="J409">
        <v>1573</v>
      </c>
      <c r="K409">
        <v>0.2</v>
      </c>
      <c r="L409">
        <v>0.6</v>
      </c>
      <c r="M409">
        <v>0.8</v>
      </c>
      <c r="N409">
        <v>1.05</v>
      </c>
      <c r="O409">
        <v>1.1000000000000001</v>
      </c>
      <c r="P409">
        <v>1.1499999999999999</v>
      </c>
      <c r="Q409" t="s">
        <v>46</v>
      </c>
      <c r="R409">
        <v>4</v>
      </c>
      <c r="S409">
        <v>6</v>
      </c>
      <c r="T409" t="s">
        <v>47</v>
      </c>
      <c r="U409" t="s">
        <v>54</v>
      </c>
      <c r="V409" t="s">
        <v>35</v>
      </c>
      <c r="W409" t="s">
        <v>42</v>
      </c>
      <c r="X409">
        <v>2019</v>
      </c>
      <c r="Y409" t="s">
        <v>37</v>
      </c>
      <c r="Z409" t="s">
        <v>38</v>
      </c>
      <c r="AA409">
        <v>5</v>
      </c>
      <c r="AB409">
        <v>0</v>
      </c>
      <c r="AC409">
        <v>1409.0906230068299</v>
      </c>
    </row>
    <row r="410" spans="1:29" x14ac:dyDescent="0.25">
      <c r="A410" t="s">
        <v>290</v>
      </c>
      <c r="B410">
        <v>2019</v>
      </c>
      <c r="C410" t="s">
        <v>37</v>
      </c>
      <c r="D410" t="s">
        <v>38</v>
      </c>
      <c r="E410">
        <v>5</v>
      </c>
      <c r="F410" t="s">
        <v>44</v>
      </c>
      <c r="G410">
        <v>0</v>
      </c>
      <c r="H410" t="s">
        <v>54</v>
      </c>
      <c r="I410">
        <v>803</v>
      </c>
      <c r="J410">
        <v>1573</v>
      </c>
      <c r="K410">
        <v>0.2</v>
      </c>
      <c r="L410">
        <v>0.6</v>
      </c>
      <c r="M410">
        <v>0.8</v>
      </c>
      <c r="N410">
        <v>1.05</v>
      </c>
      <c r="O410">
        <v>1.1000000000000001</v>
      </c>
      <c r="P410">
        <v>1.1499999999999999</v>
      </c>
      <c r="Q410" t="s">
        <v>46</v>
      </c>
      <c r="R410">
        <v>4</v>
      </c>
      <c r="S410">
        <v>6</v>
      </c>
      <c r="T410" t="s">
        <v>47</v>
      </c>
      <c r="U410" t="s">
        <v>54</v>
      </c>
      <c r="V410" t="s">
        <v>35</v>
      </c>
      <c r="W410" t="s">
        <v>42</v>
      </c>
      <c r="X410">
        <v>2019</v>
      </c>
      <c r="Y410" t="s">
        <v>37</v>
      </c>
      <c r="Z410" t="s">
        <v>38</v>
      </c>
      <c r="AA410">
        <v>16</v>
      </c>
      <c r="AB410">
        <v>0</v>
      </c>
      <c r="AC410">
        <v>1573</v>
      </c>
    </row>
    <row r="411" spans="1:29" x14ac:dyDescent="0.25">
      <c r="A411" t="s">
        <v>528</v>
      </c>
      <c r="B411">
        <v>2019</v>
      </c>
      <c r="C411" t="s">
        <v>37</v>
      </c>
      <c r="D411" t="s">
        <v>38</v>
      </c>
      <c r="E411">
        <v>17</v>
      </c>
      <c r="F411" t="s">
        <v>32</v>
      </c>
      <c r="G411">
        <v>0</v>
      </c>
      <c r="H411" t="s">
        <v>54</v>
      </c>
      <c r="I411">
        <v>803</v>
      </c>
      <c r="J411">
        <v>1573</v>
      </c>
      <c r="K411">
        <v>0.2</v>
      </c>
      <c r="L411">
        <v>0.6</v>
      </c>
      <c r="M411">
        <v>0.8</v>
      </c>
      <c r="N411">
        <v>1.05</v>
      </c>
      <c r="O411">
        <v>1.1000000000000001</v>
      </c>
      <c r="P411">
        <v>1.1499999999999999</v>
      </c>
      <c r="Q411" t="s">
        <v>46</v>
      </c>
      <c r="R411">
        <v>4</v>
      </c>
      <c r="S411">
        <v>6</v>
      </c>
      <c r="T411" t="s">
        <v>47</v>
      </c>
      <c r="U411" t="s">
        <v>54</v>
      </c>
      <c r="V411" t="s">
        <v>35</v>
      </c>
      <c r="W411" t="s">
        <v>67</v>
      </c>
      <c r="X411">
        <v>2019</v>
      </c>
      <c r="Y411" t="s">
        <v>37</v>
      </c>
      <c r="Z411" t="s">
        <v>38</v>
      </c>
      <c r="AA411">
        <v>17</v>
      </c>
      <c r="AB411">
        <v>0</v>
      </c>
      <c r="AC411">
        <v>1573</v>
      </c>
    </row>
    <row r="412" spans="1:29" x14ac:dyDescent="0.25">
      <c r="A412" t="s">
        <v>375</v>
      </c>
      <c r="B412">
        <v>2019</v>
      </c>
      <c r="C412" t="s">
        <v>37</v>
      </c>
      <c r="D412" t="s">
        <v>38</v>
      </c>
      <c r="E412">
        <v>9</v>
      </c>
      <c r="F412" t="s">
        <v>40</v>
      </c>
      <c r="G412">
        <v>2.3833329999999999</v>
      </c>
      <c r="H412" t="s">
        <v>54</v>
      </c>
      <c r="I412">
        <v>803</v>
      </c>
      <c r="J412">
        <v>1573</v>
      </c>
      <c r="K412">
        <v>0.2</v>
      </c>
      <c r="L412">
        <v>0.6</v>
      </c>
      <c r="M412">
        <v>0.8</v>
      </c>
      <c r="N412">
        <v>1.05</v>
      </c>
      <c r="O412">
        <v>1.1000000000000001</v>
      </c>
      <c r="P412">
        <v>1.1499999999999999</v>
      </c>
      <c r="Q412" t="s">
        <v>46</v>
      </c>
      <c r="R412">
        <v>4</v>
      </c>
      <c r="S412">
        <v>6</v>
      </c>
      <c r="T412" t="s">
        <v>85</v>
      </c>
      <c r="U412" t="s">
        <v>54</v>
      </c>
      <c r="V412" t="s">
        <v>35</v>
      </c>
      <c r="W412" t="s">
        <v>59</v>
      </c>
      <c r="X412">
        <v>2019</v>
      </c>
      <c r="Y412" t="s">
        <v>37</v>
      </c>
      <c r="Z412" t="s">
        <v>38</v>
      </c>
      <c r="AA412">
        <v>12</v>
      </c>
      <c r="AB412">
        <v>0</v>
      </c>
      <c r="AC412">
        <v>1212.19986153844</v>
      </c>
    </row>
    <row r="413" spans="1:29" x14ac:dyDescent="0.25">
      <c r="A413" t="s">
        <v>376</v>
      </c>
      <c r="B413">
        <v>2019</v>
      </c>
      <c r="C413" t="s">
        <v>37</v>
      </c>
      <c r="D413" t="s">
        <v>38</v>
      </c>
      <c r="E413">
        <v>9</v>
      </c>
      <c r="F413" t="s">
        <v>40</v>
      </c>
      <c r="G413">
        <v>3.983333</v>
      </c>
      <c r="H413" t="s">
        <v>54</v>
      </c>
      <c r="I413">
        <v>803</v>
      </c>
      <c r="J413">
        <v>1573</v>
      </c>
      <c r="K413">
        <v>0.2</v>
      </c>
      <c r="L413">
        <v>0.6</v>
      </c>
      <c r="M413">
        <v>0.8</v>
      </c>
      <c r="N413">
        <v>1.05</v>
      </c>
      <c r="O413">
        <v>1.1000000000000001</v>
      </c>
      <c r="P413">
        <v>1.1499999999999999</v>
      </c>
      <c r="Q413" t="s">
        <v>46</v>
      </c>
      <c r="R413">
        <v>4</v>
      </c>
      <c r="S413">
        <v>6</v>
      </c>
      <c r="T413" t="s">
        <v>47</v>
      </c>
      <c r="U413" t="s">
        <v>54</v>
      </c>
      <c r="V413" t="s">
        <v>35</v>
      </c>
      <c r="W413" t="s">
        <v>83</v>
      </c>
      <c r="X413">
        <v>2019</v>
      </c>
      <c r="Y413" t="s">
        <v>37</v>
      </c>
      <c r="Z413" t="s">
        <v>38</v>
      </c>
      <c r="AA413">
        <v>9</v>
      </c>
      <c r="AB413">
        <v>0</v>
      </c>
      <c r="AC413">
        <v>1807.3045694648199</v>
      </c>
    </row>
    <row r="414" spans="1:29" x14ac:dyDescent="0.25">
      <c r="A414" t="s">
        <v>402</v>
      </c>
      <c r="B414">
        <v>2019</v>
      </c>
      <c r="C414" t="s">
        <v>37</v>
      </c>
      <c r="D414" t="s">
        <v>38</v>
      </c>
      <c r="E414">
        <v>10</v>
      </c>
      <c r="F414" t="s">
        <v>40</v>
      </c>
      <c r="G414">
        <v>1.233333</v>
      </c>
      <c r="H414" t="s">
        <v>54</v>
      </c>
      <c r="I414">
        <v>803</v>
      </c>
      <c r="J414">
        <v>1573</v>
      </c>
      <c r="K414">
        <v>0.2</v>
      </c>
      <c r="L414">
        <v>0.6</v>
      </c>
      <c r="M414">
        <v>0.8</v>
      </c>
      <c r="N414">
        <v>1.05</v>
      </c>
      <c r="O414">
        <v>1.1000000000000001</v>
      </c>
      <c r="P414">
        <v>1.1499999999999999</v>
      </c>
      <c r="Q414" t="s">
        <v>46</v>
      </c>
      <c r="R414">
        <v>4</v>
      </c>
      <c r="S414">
        <v>6</v>
      </c>
      <c r="T414" t="s">
        <v>47</v>
      </c>
      <c r="U414" t="s">
        <v>54</v>
      </c>
      <c r="V414" t="s">
        <v>35</v>
      </c>
      <c r="W414" t="s">
        <v>50</v>
      </c>
      <c r="X414">
        <v>2019</v>
      </c>
      <c r="Y414" t="s">
        <v>37</v>
      </c>
      <c r="Z414" t="s">
        <v>38</v>
      </c>
      <c r="AA414">
        <v>12</v>
      </c>
      <c r="AB414">
        <v>43</v>
      </c>
      <c r="AC414">
        <v>157.30000000000001</v>
      </c>
    </row>
    <row r="415" spans="1:29" x14ac:dyDescent="0.25">
      <c r="A415" t="s">
        <v>291</v>
      </c>
      <c r="B415">
        <v>2019</v>
      </c>
      <c r="C415" t="s">
        <v>37</v>
      </c>
      <c r="D415" t="s">
        <v>38</v>
      </c>
      <c r="E415">
        <v>5</v>
      </c>
      <c r="F415" t="s">
        <v>44</v>
      </c>
      <c r="G415">
        <v>0</v>
      </c>
      <c r="H415" t="s">
        <v>54</v>
      </c>
      <c r="I415">
        <v>803</v>
      </c>
      <c r="J415">
        <v>1573</v>
      </c>
      <c r="K415">
        <v>0.2</v>
      </c>
      <c r="L415">
        <v>0.6</v>
      </c>
      <c r="M415">
        <v>0.8</v>
      </c>
      <c r="N415">
        <v>1.05</v>
      </c>
      <c r="O415">
        <v>1.1000000000000001</v>
      </c>
      <c r="P415">
        <v>1.1499999999999999</v>
      </c>
      <c r="Q415" t="s">
        <v>46</v>
      </c>
      <c r="R415">
        <v>4</v>
      </c>
      <c r="S415">
        <v>6</v>
      </c>
      <c r="T415" t="s">
        <v>47</v>
      </c>
      <c r="U415" t="s">
        <v>54</v>
      </c>
      <c r="V415" t="s">
        <v>35</v>
      </c>
      <c r="W415" t="s">
        <v>42</v>
      </c>
      <c r="X415">
        <v>2019</v>
      </c>
      <c r="Y415" t="s">
        <v>37</v>
      </c>
      <c r="Z415" t="s">
        <v>38</v>
      </c>
      <c r="AA415">
        <v>17</v>
      </c>
      <c r="AB415">
        <v>14</v>
      </c>
      <c r="AC415">
        <v>1573</v>
      </c>
    </row>
    <row r="416" spans="1:29" x14ac:dyDescent="0.25">
      <c r="A416" t="s">
        <v>126</v>
      </c>
      <c r="B416">
        <v>2019</v>
      </c>
      <c r="C416" t="s">
        <v>37</v>
      </c>
      <c r="D416" t="s">
        <v>38</v>
      </c>
      <c r="E416">
        <v>1</v>
      </c>
      <c r="F416" t="s">
        <v>44</v>
      </c>
      <c r="G416">
        <v>0</v>
      </c>
      <c r="H416" t="s">
        <v>54</v>
      </c>
      <c r="I416">
        <v>803</v>
      </c>
      <c r="J416">
        <v>1573</v>
      </c>
      <c r="K416">
        <v>0.2</v>
      </c>
      <c r="L416">
        <v>0.6</v>
      </c>
      <c r="M416">
        <v>0.8</v>
      </c>
      <c r="N416">
        <v>1.05</v>
      </c>
      <c r="O416">
        <v>1.1000000000000001</v>
      </c>
      <c r="P416">
        <v>1.1499999999999999</v>
      </c>
      <c r="Q416" t="s">
        <v>46</v>
      </c>
      <c r="R416">
        <v>4</v>
      </c>
      <c r="S416">
        <v>6</v>
      </c>
      <c r="T416" t="s">
        <v>47</v>
      </c>
      <c r="U416" t="s">
        <v>54</v>
      </c>
      <c r="V416" t="s">
        <v>35</v>
      </c>
      <c r="W416" t="s">
        <v>55</v>
      </c>
      <c r="X416">
        <v>2019</v>
      </c>
      <c r="Y416" t="s">
        <v>37</v>
      </c>
      <c r="Z416" t="s">
        <v>38</v>
      </c>
      <c r="AA416">
        <v>1</v>
      </c>
      <c r="AB416">
        <v>48</v>
      </c>
      <c r="AC416">
        <v>1573</v>
      </c>
    </row>
    <row r="417" spans="1:29" x14ac:dyDescent="0.25">
      <c r="A417" t="s">
        <v>529</v>
      </c>
      <c r="B417">
        <v>2019</v>
      </c>
      <c r="C417" t="s">
        <v>37</v>
      </c>
      <c r="D417" t="s">
        <v>38</v>
      </c>
      <c r="E417">
        <v>17</v>
      </c>
      <c r="F417" t="s">
        <v>40</v>
      </c>
      <c r="G417">
        <v>1.05</v>
      </c>
      <c r="H417" t="s">
        <v>54</v>
      </c>
      <c r="I417">
        <v>803</v>
      </c>
      <c r="J417">
        <v>1573</v>
      </c>
      <c r="K417">
        <v>0.2</v>
      </c>
      <c r="L417">
        <v>0.6</v>
      </c>
      <c r="M417">
        <v>0.8</v>
      </c>
      <c r="N417">
        <v>1.05</v>
      </c>
      <c r="O417">
        <v>1.1000000000000001</v>
      </c>
      <c r="P417">
        <v>1.1499999999999999</v>
      </c>
      <c r="Q417" t="s">
        <v>46</v>
      </c>
      <c r="R417">
        <v>4</v>
      </c>
      <c r="S417">
        <v>6</v>
      </c>
      <c r="T417" t="s">
        <v>47</v>
      </c>
      <c r="U417" t="s">
        <v>54</v>
      </c>
      <c r="V417" t="s">
        <v>35</v>
      </c>
      <c r="W417" t="s">
        <v>130</v>
      </c>
      <c r="X417">
        <v>2019</v>
      </c>
      <c r="Y417" t="s">
        <v>37</v>
      </c>
      <c r="Z417" t="s">
        <v>38</v>
      </c>
      <c r="AA417">
        <v>17</v>
      </c>
      <c r="AB417">
        <v>0</v>
      </c>
      <c r="AC417">
        <v>235.95</v>
      </c>
    </row>
    <row r="418" spans="1:29" x14ac:dyDescent="0.25">
      <c r="A418" t="s">
        <v>530</v>
      </c>
      <c r="B418">
        <v>2019</v>
      </c>
      <c r="C418" t="s">
        <v>37</v>
      </c>
      <c r="D418" t="s">
        <v>38</v>
      </c>
      <c r="E418">
        <v>17</v>
      </c>
      <c r="F418" t="s">
        <v>40</v>
      </c>
      <c r="G418">
        <v>2.1333329999999999</v>
      </c>
      <c r="H418" t="s">
        <v>54</v>
      </c>
      <c r="I418">
        <v>803</v>
      </c>
      <c r="J418">
        <v>1573</v>
      </c>
      <c r="K418">
        <v>0.2</v>
      </c>
      <c r="L418">
        <v>0.6</v>
      </c>
      <c r="M418">
        <v>0.8</v>
      </c>
      <c r="N418">
        <v>1.05</v>
      </c>
      <c r="O418">
        <v>1.1000000000000001</v>
      </c>
      <c r="P418">
        <v>1.1499999999999999</v>
      </c>
      <c r="Q418" t="s">
        <v>46</v>
      </c>
      <c r="R418">
        <v>4</v>
      </c>
      <c r="S418">
        <v>6</v>
      </c>
      <c r="T418" t="s">
        <v>85</v>
      </c>
      <c r="U418" t="s">
        <v>54</v>
      </c>
      <c r="V418" t="s">
        <v>35</v>
      </c>
      <c r="W418" t="s">
        <v>36</v>
      </c>
      <c r="X418">
        <v>2019</v>
      </c>
      <c r="Y418" t="s">
        <v>37</v>
      </c>
      <c r="Z418" t="s">
        <v>38</v>
      </c>
      <c r="AA418">
        <v>23</v>
      </c>
      <c r="AB418">
        <v>55</v>
      </c>
      <c r="AC418">
        <v>1017.53420218503</v>
      </c>
    </row>
    <row r="419" spans="1:29" x14ac:dyDescent="0.25">
      <c r="A419" t="s">
        <v>432</v>
      </c>
      <c r="B419">
        <v>2019</v>
      </c>
      <c r="C419" t="s">
        <v>37</v>
      </c>
      <c r="D419" t="s">
        <v>38</v>
      </c>
      <c r="E419">
        <v>11</v>
      </c>
      <c r="F419" t="s">
        <v>40</v>
      </c>
      <c r="G419">
        <v>1.066667</v>
      </c>
      <c r="H419" t="s">
        <v>54</v>
      </c>
      <c r="I419">
        <v>803</v>
      </c>
      <c r="J419">
        <v>1573</v>
      </c>
      <c r="K419">
        <v>0.2</v>
      </c>
      <c r="L419">
        <v>0.6</v>
      </c>
      <c r="M419">
        <v>0.8</v>
      </c>
      <c r="N419">
        <v>1.05</v>
      </c>
      <c r="O419">
        <v>1.1000000000000001</v>
      </c>
      <c r="P419">
        <v>1.1499999999999999</v>
      </c>
      <c r="Q419" t="s">
        <v>46</v>
      </c>
      <c r="R419">
        <v>4</v>
      </c>
      <c r="S419">
        <v>6</v>
      </c>
      <c r="T419" t="s">
        <v>47</v>
      </c>
      <c r="U419" t="s">
        <v>54</v>
      </c>
      <c r="V419" t="s">
        <v>35</v>
      </c>
      <c r="W419" t="s">
        <v>36</v>
      </c>
      <c r="X419">
        <v>2019</v>
      </c>
      <c r="Y419" t="s">
        <v>37</v>
      </c>
      <c r="Z419" t="s">
        <v>38</v>
      </c>
      <c r="AA419">
        <v>11</v>
      </c>
      <c r="AB419">
        <v>35</v>
      </c>
      <c r="AC419">
        <v>157.30000000000001</v>
      </c>
    </row>
    <row r="420" spans="1:29" x14ac:dyDescent="0.25">
      <c r="A420" t="s">
        <v>211</v>
      </c>
      <c r="B420">
        <v>2019</v>
      </c>
      <c r="C420" t="s">
        <v>37</v>
      </c>
      <c r="D420" t="s">
        <v>38</v>
      </c>
      <c r="E420">
        <v>3</v>
      </c>
      <c r="F420" t="s">
        <v>44</v>
      </c>
      <c r="G420">
        <v>0</v>
      </c>
      <c r="H420" t="s">
        <v>54</v>
      </c>
      <c r="I420">
        <v>803</v>
      </c>
      <c r="J420">
        <v>1573</v>
      </c>
      <c r="K420">
        <v>0.2</v>
      </c>
      <c r="L420">
        <v>0.6</v>
      </c>
      <c r="M420">
        <v>0.8</v>
      </c>
      <c r="N420">
        <v>1.05</v>
      </c>
      <c r="O420">
        <v>1.1000000000000001</v>
      </c>
      <c r="P420">
        <v>1.1499999999999999</v>
      </c>
      <c r="Q420" t="s">
        <v>46</v>
      </c>
      <c r="R420">
        <v>4</v>
      </c>
      <c r="S420">
        <v>6</v>
      </c>
      <c r="T420" t="s">
        <v>47</v>
      </c>
      <c r="U420" t="s">
        <v>54</v>
      </c>
      <c r="V420" t="s">
        <v>35</v>
      </c>
      <c r="W420" t="s">
        <v>59</v>
      </c>
      <c r="X420">
        <v>2019</v>
      </c>
      <c r="Y420" t="s">
        <v>37</v>
      </c>
      <c r="Z420" t="s">
        <v>38</v>
      </c>
      <c r="AA420">
        <v>3</v>
      </c>
      <c r="AB420">
        <v>8</v>
      </c>
      <c r="AC420">
        <v>1573</v>
      </c>
    </row>
    <row r="421" spans="1:29" x14ac:dyDescent="0.25">
      <c r="A421" t="s">
        <v>211</v>
      </c>
      <c r="B421">
        <v>2019</v>
      </c>
      <c r="C421" t="s">
        <v>37</v>
      </c>
      <c r="D421" t="s">
        <v>38</v>
      </c>
      <c r="E421">
        <v>8</v>
      </c>
      <c r="F421" t="s">
        <v>44</v>
      </c>
      <c r="G421">
        <v>0</v>
      </c>
      <c r="H421" t="s">
        <v>54</v>
      </c>
      <c r="I421">
        <v>803</v>
      </c>
      <c r="J421">
        <v>1573</v>
      </c>
      <c r="K421">
        <v>0.2</v>
      </c>
      <c r="L421">
        <v>0.6</v>
      </c>
      <c r="M421">
        <v>0.8</v>
      </c>
      <c r="N421">
        <v>1.05</v>
      </c>
      <c r="O421">
        <v>1.1000000000000001</v>
      </c>
      <c r="P421">
        <v>1.1499999999999999</v>
      </c>
      <c r="Q421" t="s">
        <v>46</v>
      </c>
      <c r="R421">
        <v>4</v>
      </c>
      <c r="S421">
        <v>6</v>
      </c>
      <c r="T421" t="s">
        <v>47</v>
      </c>
      <c r="U421" t="s">
        <v>54</v>
      </c>
      <c r="V421" t="s">
        <v>35</v>
      </c>
      <c r="W421" t="s">
        <v>59</v>
      </c>
      <c r="X421">
        <v>2019</v>
      </c>
      <c r="Y421" t="s">
        <v>37</v>
      </c>
      <c r="Z421" t="s">
        <v>38</v>
      </c>
      <c r="AA421">
        <v>8</v>
      </c>
      <c r="AB421">
        <v>5</v>
      </c>
      <c r="AC421">
        <v>1573</v>
      </c>
    </row>
    <row r="422" spans="1:29" x14ac:dyDescent="0.25">
      <c r="A422" t="s">
        <v>403</v>
      </c>
      <c r="B422">
        <v>2019</v>
      </c>
      <c r="C422" t="s">
        <v>37</v>
      </c>
      <c r="D422" t="s">
        <v>38</v>
      </c>
      <c r="E422">
        <v>10</v>
      </c>
      <c r="F422" t="s">
        <v>40</v>
      </c>
      <c r="G422">
        <v>2.516667</v>
      </c>
      <c r="H422" t="s">
        <v>54</v>
      </c>
      <c r="I422">
        <v>803</v>
      </c>
      <c r="J422">
        <v>1573</v>
      </c>
      <c r="K422">
        <v>0.2</v>
      </c>
      <c r="L422">
        <v>0.6</v>
      </c>
      <c r="M422">
        <v>0.8</v>
      </c>
      <c r="N422">
        <v>1.05</v>
      </c>
      <c r="O422">
        <v>1.1000000000000001</v>
      </c>
      <c r="P422">
        <v>1.1499999999999999</v>
      </c>
      <c r="Q422" t="s">
        <v>46</v>
      </c>
      <c r="R422">
        <v>4</v>
      </c>
      <c r="S422">
        <v>6</v>
      </c>
      <c r="T422" t="s">
        <v>47</v>
      </c>
      <c r="U422" t="s">
        <v>54</v>
      </c>
      <c r="V422" t="s">
        <v>35</v>
      </c>
      <c r="W422" t="s">
        <v>42</v>
      </c>
      <c r="X422">
        <v>2019</v>
      </c>
      <c r="Y422" t="s">
        <v>37</v>
      </c>
      <c r="Z422" t="s">
        <v>38</v>
      </c>
      <c r="AA422">
        <v>11</v>
      </c>
      <c r="AB422">
        <v>0</v>
      </c>
      <c r="AC422">
        <v>1577.1669702030499</v>
      </c>
    </row>
    <row r="423" spans="1:29" x14ac:dyDescent="0.25">
      <c r="A423" t="s">
        <v>403</v>
      </c>
      <c r="B423">
        <v>2019</v>
      </c>
      <c r="C423" t="s">
        <v>37</v>
      </c>
      <c r="D423" t="s">
        <v>38</v>
      </c>
      <c r="E423">
        <v>19</v>
      </c>
      <c r="F423" t="s">
        <v>40</v>
      </c>
      <c r="G423">
        <v>0.9</v>
      </c>
      <c r="H423" t="s">
        <v>54</v>
      </c>
      <c r="I423">
        <v>803</v>
      </c>
      <c r="J423">
        <v>1573</v>
      </c>
      <c r="K423">
        <v>0.2</v>
      </c>
      <c r="L423">
        <v>0.6</v>
      </c>
      <c r="M423">
        <v>0.8</v>
      </c>
      <c r="N423">
        <v>1.05</v>
      </c>
      <c r="O423">
        <v>1.1000000000000001</v>
      </c>
      <c r="P423">
        <v>1.1499999999999999</v>
      </c>
      <c r="Q423" t="s">
        <v>46</v>
      </c>
      <c r="R423">
        <v>4</v>
      </c>
      <c r="S423">
        <v>6</v>
      </c>
      <c r="T423" t="s">
        <v>47</v>
      </c>
      <c r="U423" t="s">
        <v>54</v>
      </c>
      <c r="V423" t="s">
        <v>35</v>
      </c>
      <c r="W423" t="s">
        <v>42</v>
      </c>
      <c r="X423">
        <v>2019</v>
      </c>
      <c r="Y423" t="s">
        <v>37</v>
      </c>
      <c r="Z423" t="s">
        <v>38</v>
      </c>
      <c r="AA423">
        <v>19</v>
      </c>
      <c r="AB423">
        <v>0</v>
      </c>
      <c r="AC423">
        <v>235.95</v>
      </c>
    </row>
    <row r="424" spans="1:29" x14ac:dyDescent="0.25">
      <c r="A424" t="s">
        <v>175</v>
      </c>
      <c r="B424">
        <v>2019</v>
      </c>
      <c r="C424" t="s">
        <v>37</v>
      </c>
      <c r="D424" t="s">
        <v>38</v>
      </c>
      <c r="E424">
        <v>2</v>
      </c>
      <c r="F424" t="s">
        <v>40</v>
      </c>
      <c r="G424">
        <v>0.68333330000000003</v>
      </c>
      <c r="H424" t="s">
        <v>54</v>
      </c>
      <c r="I424">
        <v>803</v>
      </c>
      <c r="J424">
        <v>1573</v>
      </c>
      <c r="K424">
        <v>0.2</v>
      </c>
      <c r="L424">
        <v>0.6</v>
      </c>
      <c r="M424">
        <v>0.8</v>
      </c>
      <c r="N424">
        <v>1.05</v>
      </c>
      <c r="O424">
        <v>1.1000000000000001</v>
      </c>
      <c r="P424">
        <v>1.1499999999999999</v>
      </c>
      <c r="Q424" t="s">
        <v>46</v>
      </c>
      <c r="R424">
        <v>4</v>
      </c>
      <c r="S424">
        <v>6</v>
      </c>
      <c r="T424" t="s">
        <v>47</v>
      </c>
      <c r="U424" t="s">
        <v>54</v>
      </c>
      <c r="V424" t="s">
        <v>35</v>
      </c>
      <c r="W424" t="s">
        <v>42</v>
      </c>
      <c r="X424">
        <v>2019</v>
      </c>
      <c r="Y424" t="s">
        <v>37</v>
      </c>
      <c r="Z424" t="s">
        <v>38</v>
      </c>
      <c r="AA424">
        <v>2</v>
      </c>
      <c r="AB424">
        <v>7</v>
      </c>
      <c r="AC424">
        <v>-314.60000000000002</v>
      </c>
    </row>
    <row r="425" spans="1:29" x14ac:dyDescent="0.25">
      <c r="A425" t="s">
        <v>175</v>
      </c>
      <c r="B425">
        <v>2019</v>
      </c>
      <c r="C425" t="s">
        <v>37</v>
      </c>
      <c r="D425" t="s">
        <v>38</v>
      </c>
      <c r="E425">
        <v>12</v>
      </c>
      <c r="F425" t="s">
        <v>40</v>
      </c>
      <c r="G425">
        <v>0.4</v>
      </c>
      <c r="H425" t="s">
        <v>54</v>
      </c>
      <c r="I425">
        <v>803</v>
      </c>
      <c r="J425">
        <v>1573</v>
      </c>
      <c r="K425">
        <v>0.2</v>
      </c>
      <c r="L425">
        <v>0.6</v>
      </c>
      <c r="M425">
        <v>0.8</v>
      </c>
      <c r="N425">
        <v>1.05</v>
      </c>
      <c r="O425">
        <v>1.1000000000000001</v>
      </c>
      <c r="P425">
        <v>1.1499999999999999</v>
      </c>
      <c r="Q425" t="s">
        <v>46</v>
      </c>
      <c r="R425">
        <v>4</v>
      </c>
      <c r="S425">
        <v>6</v>
      </c>
      <c r="T425" t="s">
        <v>47</v>
      </c>
      <c r="U425" t="s">
        <v>54</v>
      </c>
      <c r="V425" t="s">
        <v>35</v>
      </c>
      <c r="W425" t="s">
        <v>42</v>
      </c>
      <c r="X425">
        <v>2019</v>
      </c>
      <c r="Y425" t="s">
        <v>37</v>
      </c>
      <c r="Z425" t="s">
        <v>38</v>
      </c>
      <c r="AA425">
        <v>17</v>
      </c>
      <c r="AB425">
        <v>10</v>
      </c>
      <c r="AC425">
        <v>-314.60000000000002</v>
      </c>
    </row>
    <row r="426" spans="1:29" x14ac:dyDescent="0.25">
      <c r="A426" t="s">
        <v>212</v>
      </c>
      <c r="B426">
        <v>2019</v>
      </c>
      <c r="C426" t="s">
        <v>37</v>
      </c>
      <c r="D426" t="s">
        <v>38</v>
      </c>
      <c r="E426">
        <v>3</v>
      </c>
      <c r="F426" t="s">
        <v>40</v>
      </c>
      <c r="G426">
        <v>0.2</v>
      </c>
      <c r="H426" t="s">
        <v>54</v>
      </c>
      <c r="I426">
        <v>803</v>
      </c>
      <c r="J426">
        <v>1573</v>
      </c>
      <c r="K426">
        <v>0.2</v>
      </c>
      <c r="L426">
        <v>0.6</v>
      </c>
      <c r="M426">
        <v>0.8</v>
      </c>
      <c r="N426">
        <v>1.05</v>
      </c>
      <c r="O426">
        <v>1.1000000000000001</v>
      </c>
      <c r="P426">
        <v>1.1499999999999999</v>
      </c>
      <c r="Q426" t="s">
        <v>46</v>
      </c>
      <c r="R426">
        <v>4</v>
      </c>
      <c r="S426">
        <v>6</v>
      </c>
      <c r="T426" t="s">
        <v>47</v>
      </c>
      <c r="U426" t="s">
        <v>54</v>
      </c>
      <c r="V426" t="s">
        <v>35</v>
      </c>
      <c r="W426" t="s">
        <v>67</v>
      </c>
      <c r="X426">
        <v>2019</v>
      </c>
      <c r="Y426" t="s">
        <v>37</v>
      </c>
      <c r="Z426" t="s">
        <v>38</v>
      </c>
      <c r="AA426">
        <v>3</v>
      </c>
      <c r="AB426">
        <v>0</v>
      </c>
      <c r="AC426">
        <v>235.95</v>
      </c>
    </row>
    <row r="427" spans="1:29" x14ac:dyDescent="0.25">
      <c r="A427" t="s">
        <v>212</v>
      </c>
      <c r="B427">
        <v>2019</v>
      </c>
      <c r="C427" t="s">
        <v>37</v>
      </c>
      <c r="D427" t="s">
        <v>38</v>
      </c>
      <c r="E427">
        <v>5</v>
      </c>
      <c r="F427" t="s">
        <v>40</v>
      </c>
      <c r="G427">
        <v>0.61666670000000001</v>
      </c>
      <c r="H427" t="s">
        <v>54</v>
      </c>
      <c r="I427">
        <v>803</v>
      </c>
      <c r="J427">
        <v>1573</v>
      </c>
      <c r="K427">
        <v>0.2</v>
      </c>
      <c r="L427">
        <v>0.6</v>
      </c>
      <c r="M427">
        <v>0.8</v>
      </c>
      <c r="N427">
        <v>1.05</v>
      </c>
      <c r="O427">
        <v>1.1000000000000001</v>
      </c>
      <c r="P427">
        <v>1.1499999999999999</v>
      </c>
      <c r="Q427" t="s">
        <v>46</v>
      </c>
      <c r="R427">
        <v>4</v>
      </c>
      <c r="S427">
        <v>6</v>
      </c>
      <c r="T427" t="s">
        <v>47</v>
      </c>
      <c r="U427" t="s">
        <v>54</v>
      </c>
      <c r="V427" t="s">
        <v>35</v>
      </c>
      <c r="W427" t="s">
        <v>67</v>
      </c>
      <c r="X427">
        <v>2019</v>
      </c>
      <c r="Y427" t="s">
        <v>37</v>
      </c>
      <c r="Z427" t="s">
        <v>38</v>
      </c>
      <c r="AA427">
        <v>8</v>
      </c>
      <c r="AB427">
        <v>0</v>
      </c>
      <c r="AC427">
        <v>235.95</v>
      </c>
    </row>
    <row r="428" spans="1:29" x14ac:dyDescent="0.25">
      <c r="A428" t="s">
        <v>245</v>
      </c>
      <c r="B428">
        <v>2019</v>
      </c>
      <c r="C428" t="s">
        <v>37</v>
      </c>
      <c r="D428" t="s">
        <v>38</v>
      </c>
      <c r="E428">
        <v>4</v>
      </c>
      <c r="F428" t="s">
        <v>40</v>
      </c>
      <c r="G428">
        <v>2.516667</v>
      </c>
      <c r="H428" t="s">
        <v>54</v>
      </c>
      <c r="I428">
        <v>803</v>
      </c>
      <c r="J428">
        <v>1573</v>
      </c>
      <c r="K428">
        <v>0.2</v>
      </c>
      <c r="L428">
        <v>0.6</v>
      </c>
      <c r="M428">
        <v>0.8</v>
      </c>
      <c r="N428">
        <v>1.05</v>
      </c>
      <c r="O428">
        <v>1.1000000000000001</v>
      </c>
      <c r="P428">
        <v>1.1499999999999999</v>
      </c>
      <c r="Q428" t="s">
        <v>46</v>
      </c>
      <c r="R428">
        <v>4</v>
      </c>
      <c r="S428">
        <v>6</v>
      </c>
      <c r="T428" t="s">
        <v>47</v>
      </c>
      <c r="U428" t="s">
        <v>54</v>
      </c>
      <c r="V428" t="s">
        <v>35</v>
      </c>
      <c r="W428" t="s">
        <v>50</v>
      </c>
      <c r="X428">
        <v>2019</v>
      </c>
      <c r="Y428" t="s">
        <v>37</v>
      </c>
      <c r="Z428" t="s">
        <v>38</v>
      </c>
      <c r="AA428">
        <v>4</v>
      </c>
      <c r="AB428">
        <v>0</v>
      </c>
      <c r="AC428">
        <v>1577.1669702030499</v>
      </c>
    </row>
    <row r="429" spans="1:29" x14ac:dyDescent="0.25">
      <c r="A429" t="s">
        <v>246</v>
      </c>
      <c r="B429">
        <v>2019</v>
      </c>
      <c r="C429" t="s">
        <v>37</v>
      </c>
      <c r="D429" t="s">
        <v>38</v>
      </c>
      <c r="E429">
        <v>4</v>
      </c>
      <c r="F429" t="s">
        <v>40</v>
      </c>
      <c r="G429">
        <v>2.4</v>
      </c>
      <c r="H429" t="s">
        <v>54</v>
      </c>
      <c r="I429">
        <v>803</v>
      </c>
      <c r="J429">
        <v>1573</v>
      </c>
      <c r="K429">
        <v>0.2</v>
      </c>
      <c r="L429">
        <v>0.6</v>
      </c>
      <c r="M429">
        <v>0.8</v>
      </c>
      <c r="N429">
        <v>1.05</v>
      </c>
      <c r="O429">
        <v>1.1000000000000001</v>
      </c>
      <c r="P429">
        <v>1.1499999999999999</v>
      </c>
      <c r="Q429" t="s">
        <v>46</v>
      </c>
      <c r="R429">
        <v>4</v>
      </c>
      <c r="S429">
        <v>6</v>
      </c>
      <c r="T429" t="s">
        <v>47</v>
      </c>
      <c r="U429" t="s">
        <v>54</v>
      </c>
      <c r="V429" t="s">
        <v>35</v>
      </c>
      <c r="W429" t="s">
        <v>50</v>
      </c>
      <c r="X429">
        <v>2019</v>
      </c>
      <c r="Y429" t="s">
        <v>37</v>
      </c>
      <c r="Z429" t="s">
        <v>38</v>
      </c>
      <c r="AA429">
        <v>4</v>
      </c>
      <c r="AB429">
        <v>7</v>
      </c>
      <c r="AC429">
        <v>996.23333333333301</v>
      </c>
    </row>
    <row r="430" spans="1:29" x14ac:dyDescent="0.25">
      <c r="A430" t="s">
        <v>246</v>
      </c>
      <c r="B430">
        <v>2019</v>
      </c>
      <c r="C430" t="s">
        <v>37</v>
      </c>
      <c r="D430" t="s">
        <v>38</v>
      </c>
      <c r="E430">
        <v>5</v>
      </c>
      <c r="F430" t="s">
        <v>40</v>
      </c>
      <c r="G430">
        <v>2.5</v>
      </c>
      <c r="H430" t="s">
        <v>54</v>
      </c>
      <c r="I430">
        <v>803</v>
      </c>
      <c r="J430">
        <v>1573</v>
      </c>
      <c r="K430">
        <v>0.2</v>
      </c>
      <c r="L430">
        <v>0.6</v>
      </c>
      <c r="M430">
        <v>0.8</v>
      </c>
      <c r="N430">
        <v>1.05</v>
      </c>
      <c r="O430">
        <v>1.1000000000000001</v>
      </c>
      <c r="P430">
        <v>1.1499999999999999</v>
      </c>
      <c r="Q430" t="s">
        <v>46</v>
      </c>
      <c r="R430">
        <v>4</v>
      </c>
      <c r="S430">
        <v>6</v>
      </c>
      <c r="T430" t="s">
        <v>47</v>
      </c>
      <c r="U430" t="s">
        <v>54</v>
      </c>
      <c r="V430" t="s">
        <v>35</v>
      </c>
      <c r="W430" t="s">
        <v>50</v>
      </c>
      <c r="X430">
        <v>2019</v>
      </c>
      <c r="Y430" t="s">
        <v>37</v>
      </c>
      <c r="Z430" t="s">
        <v>38</v>
      </c>
      <c r="AA430">
        <v>5</v>
      </c>
      <c r="AB430">
        <v>1</v>
      </c>
      <c r="AC430">
        <v>78.650000000000006</v>
      </c>
    </row>
    <row r="431" spans="1:29" x14ac:dyDescent="0.25">
      <c r="A431" t="s">
        <v>246</v>
      </c>
      <c r="B431">
        <v>2019</v>
      </c>
      <c r="C431" t="s">
        <v>37</v>
      </c>
      <c r="D431" t="s">
        <v>38</v>
      </c>
      <c r="E431">
        <v>12</v>
      </c>
      <c r="F431" t="s">
        <v>40</v>
      </c>
      <c r="G431">
        <v>2.6166670000000001</v>
      </c>
      <c r="H431" t="s">
        <v>54</v>
      </c>
      <c r="I431">
        <v>803</v>
      </c>
      <c r="J431">
        <v>1573</v>
      </c>
      <c r="K431">
        <v>0.2</v>
      </c>
      <c r="L431">
        <v>0.6</v>
      </c>
      <c r="M431">
        <v>0.8</v>
      </c>
      <c r="N431">
        <v>1.05</v>
      </c>
      <c r="O431">
        <v>1.1000000000000001</v>
      </c>
      <c r="P431">
        <v>1.1499999999999999</v>
      </c>
      <c r="Q431" t="s">
        <v>46</v>
      </c>
      <c r="R431">
        <v>4</v>
      </c>
      <c r="S431">
        <v>6</v>
      </c>
      <c r="T431" t="s">
        <v>47</v>
      </c>
      <c r="U431" t="s">
        <v>54</v>
      </c>
      <c r="V431" t="s">
        <v>35</v>
      </c>
      <c r="W431" t="s">
        <v>50</v>
      </c>
      <c r="X431">
        <v>2019</v>
      </c>
      <c r="Y431" t="s">
        <v>37</v>
      </c>
      <c r="Z431" t="s">
        <v>38</v>
      </c>
      <c r="AA431">
        <v>12</v>
      </c>
      <c r="AB431">
        <v>7</v>
      </c>
      <c r="AC431">
        <v>1050.50357976388</v>
      </c>
    </row>
    <row r="432" spans="1:29" x14ac:dyDescent="0.25">
      <c r="A432" t="s">
        <v>292</v>
      </c>
      <c r="B432">
        <v>2019</v>
      </c>
      <c r="C432" t="s">
        <v>37</v>
      </c>
      <c r="D432" t="s">
        <v>38</v>
      </c>
      <c r="E432">
        <v>5</v>
      </c>
      <c r="F432" t="s">
        <v>40</v>
      </c>
      <c r="G432">
        <v>1.566667</v>
      </c>
      <c r="H432" t="s">
        <v>54</v>
      </c>
      <c r="I432">
        <v>803</v>
      </c>
      <c r="J432">
        <v>1573</v>
      </c>
      <c r="K432">
        <v>0.2</v>
      </c>
      <c r="L432">
        <v>0.6</v>
      </c>
      <c r="M432">
        <v>0.8</v>
      </c>
      <c r="N432">
        <v>1.05</v>
      </c>
      <c r="O432">
        <v>1.1000000000000001</v>
      </c>
      <c r="P432">
        <v>1.1499999999999999</v>
      </c>
      <c r="Q432" t="s">
        <v>46</v>
      </c>
      <c r="R432">
        <v>4</v>
      </c>
      <c r="S432">
        <v>6</v>
      </c>
      <c r="T432" t="s">
        <v>47</v>
      </c>
      <c r="U432" t="s">
        <v>54</v>
      </c>
      <c r="V432" t="s">
        <v>35</v>
      </c>
      <c r="W432" t="s">
        <v>50</v>
      </c>
      <c r="X432">
        <v>2019</v>
      </c>
      <c r="Y432" t="s">
        <v>37</v>
      </c>
      <c r="Z432" t="s">
        <v>38</v>
      </c>
      <c r="AA432">
        <v>8</v>
      </c>
      <c r="AB432">
        <v>0</v>
      </c>
      <c r="AC432">
        <v>1198.15766043454</v>
      </c>
    </row>
    <row r="433" spans="1:29" x14ac:dyDescent="0.25">
      <c r="A433" t="s">
        <v>551</v>
      </c>
      <c r="B433">
        <v>2019</v>
      </c>
      <c r="C433" t="s">
        <v>37</v>
      </c>
      <c r="D433" t="s">
        <v>38</v>
      </c>
      <c r="E433">
        <v>22</v>
      </c>
      <c r="F433" t="s">
        <v>40</v>
      </c>
      <c r="G433">
        <v>1.5</v>
      </c>
      <c r="H433" t="s">
        <v>54</v>
      </c>
      <c r="I433">
        <v>803</v>
      </c>
      <c r="J433">
        <v>1573</v>
      </c>
      <c r="K433">
        <v>0.2</v>
      </c>
      <c r="L433">
        <v>0.6</v>
      </c>
      <c r="M433">
        <v>0.8</v>
      </c>
      <c r="N433">
        <v>1.05</v>
      </c>
      <c r="O433">
        <v>1.1000000000000001</v>
      </c>
      <c r="P433">
        <v>1.1499999999999999</v>
      </c>
      <c r="Q433" t="s">
        <v>46</v>
      </c>
      <c r="R433">
        <v>4</v>
      </c>
      <c r="S433">
        <v>6</v>
      </c>
      <c r="T433" t="s">
        <v>47</v>
      </c>
      <c r="U433" t="s">
        <v>54</v>
      </c>
      <c r="V433" t="s">
        <v>35</v>
      </c>
      <c r="W433" t="s">
        <v>73</v>
      </c>
      <c r="X433">
        <v>2019</v>
      </c>
      <c r="Y433" t="s">
        <v>37</v>
      </c>
      <c r="Z433" t="s">
        <v>38</v>
      </c>
      <c r="AA433">
        <v>25</v>
      </c>
      <c r="AB433">
        <v>0</v>
      </c>
      <c r="AC433">
        <v>1153.5333333333299</v>
      </c>
    </row>
    <row r="434" spans="1:29" x14ac:dyDescent="0.25">
      <c r="A434" t="s">
        <v>247</v>
      </c>
      <c r="B434">
        <v>2019</v>
      </c>
      <c r="C434" t="s">
        <v>37</v>
      </c>
      <c r="D434" t="s">
        <v>38</v>
      </c>
      <c r="E434">
        <v>4</v>
      </c>
      <c r="F434" t="s">
        <v>40</v>
      </c>
      <c r="G434">
        <v>2.8166669999999998</v>
      </c>
      <c r="H434" t="s">
        <v>54</v>
      </c>
      <c r="I434">
        <v>803</v>
      </c>
      <c r="J434">
        <v>1573</v>
      </c>
      <c r="K434">
        <v>0.2</v>
      </c>
      <c r="L434">
        <v>0.6</v>
      </c>
      <c r="M434">
        <v>0.8</v>
      </c>
      <c r="N434">
        <v>1.05</v>
      </c>
      <c r="O434">
        <v>1.1000000000000001</v>
      </c>
      <c r="P434">
        <v>1.1499999999999999</v>
      </c>
      <c r="Q434" t="s">
        <v>46</v>
      </c>
      <c r="R434">
        <v>4</v>
      </c>
      <c r="S434">
        <v>6</v>
      </c>
      <c r="T434" t="s">
        <v>47</v>
      </c>
      <c r="U434" t="s">
        <v>54</v>
      </c>
      <c r="V434" t="s">
        <v>35</v>
      </c>
      <c r="W434" t="s">
        <v>73</v>
      </c>
      <c r="X434">
        <v>2019</v>
      </c>
      <c r="Y434" t="s">
        <v>37</v>
      </c>
      <c r="Z434" t="s">
        <v>38</v>
      </c>
      <c r="AA434">
        <v>9</v>
      </c>
      <c r="AB434">
        <v>0</v>
      </c>
      <c r="AC434">
        <v>1643.73852762858</v>
      </c>
    </row>
    <row r="435" spans="1:29" x14ac:dyDescent="0.25">
      <c r="A435" t="s">
        <v>613</v>
      </c>
      <c r="B435">
        <v>2019</v>
      </c>
      <c r="C435" t="s">
        <v>37</v>
      </c>
      <c r="D435" t="s">
        <v>38</v>
      </c>
      <c r="E435">
        <v>25</v>
      </c>
      <c r="F435" t="s">
        <v>40</v>
      </c>
      <c r="G435">
        <v>0.43333329999999998</v>
      </c>
      <c r="H435" t="s">
        <v>54</v>
      </c>
      <c r="I435">
        <v>803</v>
      </c>
      <c r="J435">
        <v>1573</v>
      </c>
      <c r="K435">
        <v>0.2</v>
      </c>
      <c r="L435">
        <v>0.6</v>
      </c>
      <c r="M435">
        <v>0.8</v>
      </c>
      <c r="N435">
        <v>1.05</v>
      </c>
      <c r="O435">
        <v>1.1000000000000001</v>
      </c>
      <c r="P435">
        <v>1.1499999999999999</v>
      </c>
      <c r="Q435" t="s">
        <v>46</v>
      </c>
      <c r="R435">
        <v>4</v>
      </c>
      <c r="S435">
        <v>6</v>
      </c>
      <c r="T435" t="s">
        <v>47</v>
      </c>
      <c r="U435" t="s">
        <v>54</v>
      </c>
      <c r="V435" t="s">
        <v>35</v>
      </c>
      <c r="W435" t="s">
        <v>73</v>
      </c>
      <c r="X435">
        <v>2019</v>
      </c>
      <c r="Y435" t="s">
        <v>37</v>
      </c>
      <c r="Z435" t="s">
        <v>38</v>
      </c>
      <c r="AA435">
        <v>26</v>
      </c>
      <c r="AB435">
        <v>44</v>
      </c>
      <c r="AC435">
        <v>157.30000000000001</v>
      </c>
    </row>
    <row r="436" spans="1:29" x14ac:dyDescent="0.25">
      <c r="A436" t="s">
        <v>248</v>
      </c>
      <c r="B436">
        <v>2019</v>
      </c>
      <c r="C436" t="s">
        <v>37</v>
      </c>
      <c r="D436" t="s">
        <v>38</v>
      </c>
      <c r="E436">
        <v>4</v>
      </c>
      <c r="F436" t="s">
        <v>40</v>
      </c>
      <c r="G436">
        <v>2.6333329999999999</v>
      </c>
      <c r="H436" t="s">
        <v>54</v>
      </c>
      <c r="I436">
        <v>803</v>
      </c>
      <c r="J436">
        <v>1573</v>
      </c>
      <c r="K436">
        <v>0.2</v>
      </c>
      <c r="L436">
        <v>0.6</v>
      </c>
      <c r="M436">
        <v>0.8</v>
      </c>
      <c r="N436">
        <v>1.05</v>
      </c>
      <c r="O436">
        <v>1.1000000000000001</v>
      </c>
      <c r="P436">
        <v>1.1499999999999999</v>
      </c>
      <c r="Q436" t="s">
        <v>46</v>
      </c>
      <c r="R436">
        <v>4</v>
      </c>
      <c r="S436">
        <v>6</v>
      </c>
      <c r="T436" t="s">
        <v>47</v>
      </c>
      <c r="U436" t="s">
        <v>54</v>
      </c>
      <c r="V436" t="s">
        <v>35</v>
      </c>
      <c r="W436" t="s">
        <v>50</v>
      </c>
      <c r="X436">
        <v>2019</v>
      </c>
      <c r="Y436" t="s">
        <v>37</v>
      </c>
      <c r="Z436" t="s">
        <v>38</v>
      </c>
      <c r="AA436">
        <v>8</v>
      </c>
      <c r="AB436">
        <v>20</v>
      </c>
      <c r="AC436">
        <v>1447.5581522352099</v>
      </c>
    </row>
    <row r="437" spans="1:29" x14ac:dyDescent="0.25">
      <c r="A437" t="s">
        <v>248</v>
      </c>
      <c r="B437">
        <v>2019</v>
      </c>
      <c r="C437" t="s">
        <v>37</v>
      </c>
      <c r="D437" t="s">
        <v>38</v>
      </c>
      <c r="E437">
        <v>17</v>
      </c>
      <c r="F437" t="s">
        <v>32</v>
      </c>
      <c r="G437">
        <v>0</v>
      </c>
      <c r="H437" t="s">
        <v>54</v>
      </c>
      <c r="I437">
        <v>803</v>
      </c>
      <c r="J437">
        <v>1573</v>
      </c>
      <c r="K437">
        <v>0.2</v>
      </c>
      <c r="L437">
        <v>0.6</v>
      </c>
      <c r="M437">
        <v>0.8</v>
      </c>
      <c r="N437">
        <v>1.05</v>
      </c>
      <c r="O437">
        <v>1.1000000000000001</v>
      </c>
      <c r="P437">
        <v>1.1499999999999999</v>
      </c>
      <c r="Q437" t="s">
        <v>46</v>
      </c>
      <c r="R437">
        <v>4</v>
      </c>
      <c r="S437">
        <v>6</v>
      </c>
      <c r="T437" t="s">
        <v>47</v>
      </c>
      <c r="U437" t="s">
        <v>54</v>
      </c>
      <c r="V437" t="s">
        <v>35</v>
      </c>
      <c r="W437" t="s">
        <v>50</v>
      </c>
      <c r="X437">
        <v>2019</v>
      </c>
      <c r="Y437" t="s">
        <v>37</v>
      </c>
      <c r="Z437" t="s">
        <v>38</v>
      </c>
      <c r="AA437">
        <v>22</v>
      </c>
      <c r="AB437">
        <v>13</v>
      </c>
      <c r="AC437">
        <v>1573</v>
      </c>
    </row>
    <row r="438" spans="1:29" x14ac:dyDescent="0.25">
      <c r="A438" t="s">
        <v>248</v>
      </c>
      <c r="B438">
        <v>2019</v>
      </c>
      <c r="C438" t="s">
        <v>37</v>
      </c>
      <c r="D438" t="s">
        <v>38</v>
      </c>
      <c r="E438">
        <v>24</v>
      </c>
      <c r="F438" t="s">
        <v>40</v>
      </c>
      <c r="G438">
        <v>3.1166670000000001</v>
      </c>
      <c r="H438" t="s">
        <v>54</v>
      </c>
      <c r="I438">
        <v>803</v>
      </c>
      <c r="J438">
        <v>1573</v>
      </c>
      <c r="K438">
        <v>0.2</v>
      </c>
      <c r="L438">
        <v>0.6</v>
      </c>
      <c r="M438">
        <v>0.8</v>
      </c>
      <c r="N438">
        <v>1.05</v>
      </c>
      <c r="O438">
        <v>1.1000000000000001</v>
      </c>
      <c r="P438">
        <v>1.1499999999999999</v>
      </c>
      <c r="Q438" t="s">
        <v>46</v>
      </c>
      <c r="R438">
        <v>4</v>
      </c>
      <c r="S438">
        <v>6</v>
      </c>
      <c r="T438" t="s">
        <v>47</v>
      </c>
      <c r="U438" t="s">
        <v>54</v>
      </c>
      <c r="V438" t="s">
        <v>35</v>
      </c>
      <c r="W438" t="s">
        <v>50</v>
      </c>
      <c r="X438">
        <v>2019</v>
      </c>
      <c r="Y438" t="s">
        <v>37</v>
      </c>
      <c r="Z438" t="s">
        <v>38</v>
      </c>
      <c r="AA438">
        <v>25</v>
      </c>
      <c r="AB438">
        <v>7</v>
      </c>
      <c r="AC438">
        <v>1146.94417162629</v>
      </c>
    </row>
    <row r="439" spans="1:29" x14ac:dyDescent="0.25">
      <c r="A439" t="s">
        <v>644</v>
      </c>
      <c r="B439">
        <v>2019</v>
      </c>
      <c r="C439" t="s">
        <v>37</v>
      </c>
      <c r="D439" t="s">
        <v>38</v>
      </c>
      <c r="E439">
        <v>29</v>
      </c>
      <c r="F439" t="s">
        <v>40</v>
      </c>
      <c r="G439">
        <v>3.1333329999999999</v>
      </c>
      <c r="H439" t="s">
        <v>54</v>
      </c>
      <c r="I439">
        <v>803</v>
      </c>
      <c r="J439">
        <v>1573</v>
      </c>
      <c r="K439">
        <v>0.2</v>
      </c>
      <c r="L439">
        <v>0.6</v>
      </c>
      <c r="M439">
        <v>0.8</v>
      </c>
      <c r="N439">
        <v>1.05</v>
      </c>
      <c r="O439">
        <v>1.1000000000000001</v>
      </c>
      <c r="P439">
        <v>1.1499999999999999</v>
      </c>
      <c r="Q439" t="s">
        <v>46</v>
      </c>
      <c r="R439">
        <v>4</v>
      </c>
      <c r="S439">
        <v>6</v>
      </c>
      <c r="T439" t="s">
        <v>47</v>
      </c>
      <c r="U439" t="s">
        <v>54</v>
      </c>
      <c r="V439" t="s">
        <v>35</v>
      </c>
      <c r="W439" t="s">
        <v>42</v>
      </c>
      <c r="X439">
        <v>2019</v>
      </c>
      <c r="Y439" t="s">
        <v>37</v>
      </c>
      <c r="Z439" t="s">
        <v>38</v>
      </c>
      <c r="AA439">
        <v>29</v>
      </c>
      <c r="AB439">
        <v>70</v>
      </c>
      <c r="AC439">
        <v>1700.1786699977299</v>
      </c>
    </row>
    <row r="440" spans="1:29" x14ac:dyDescent="0.25">
      <c r="A440" t="s">
        <v>633</v>
      </c>
      <c r="B440">
        <v>2019</v>
      </c>
      <c r="C440" t="s">
        <v>37</v>
      </c>
      <c r="D440" t="s">
        <v>38</v>
      </c>
      <c r="E440">
        <v>26</v>
      </c>
      <c r="F440" t="s">
        <v>40</v>
      </c>
      <c r="G440">
        <v>2.8833329999999999</v>
      </c>
      <c r="H440" t="s">
        <v>54</v>
      </c>
      <c r="I440">
        <v>803</v>
      </c>
      <c r="J440">
        <v>1573</v>
      </c>
      <c r="K440">
        <v>0.2</v>
      </c>
      <c r="L440">
        <v>0.6</v>
      </c>
      <c r="M440">
        <v>0.8</v>
      </c>
      <c r="N440">
        <v>1.05</v>
      </c>
      <c r="O440">
        <v>1.1000000000000001</v>
      </c>
      <c r="P440">
        <v>1.1499999999999999</v>
      </c>
      <c r="Q440" t="s">
        <v>46</v>
      </c>
      <c r="R440">
        <v>4</v>
      </c>
      <c r="S440">
        <v>6</v>
      </c>
      <c r="T440" t="s">
        <v>47</v>
      </c>
      <c r="U440" t="s">
        <v>54</v>
      </c>
      <c r="V440" t="s">
        <v>35</v>
      </c>
      <c r="W440" t="s">
        <v>50</v>
      </c>
      <c r="X440">
        <v>2019</v>
      </c>
      <c r="Y440" t="s">
        <v>37</v>
      </c>
      <c r="Z440" t="s">
        <v>38</v>
      </c>
      <c r="AA440">
        <v>26</v>
      </c>
      <c r="AB440">
        <v>0</v>
      </c>
      <c r="AC440">
        <v>1656.6508039827499</v>
      </c>
    </row>
    <row r="441" spans="1:29" x14ac:dyDescent="0.25">
      <c r="A441" t="s">
        <v>347</v>
      </c>
      <c r="B441">
        <v>2019</v>
      </c>
      <c r="C441" t="s">
        <v>37</v>
      </c>
      <c r="D441" t="s">
        <v>38</v>
      </c>
      <c r="E441">
        <v>8</v>
      </c>
      <c r="F441" t="s">
        <v>40</v>
      </c>
      <c r="G441">
        <v>0</v>
      </c>
      <c r="H441" t="s">
        <v>54</v>
      </c>
      <c r="I441">
        <v>803</v>
      </c>
      <c r="J441">
        <v>1573</v>
      </c>
      <c r="K441">
        <v>0.2</v>
      </c>
      <c r="L441">
        <v>0.6</v>
      </c>
      <c r="M441">
        <v>0.8</v>
      </c>
      <c r="N441">
        <v>1.05</v>
      </c>
      <c r="O441">
        <v>1.1000000000000001</v>
      </c>
      <c r="P441">
        <v>1.1499999999999999</v>
      </c>
      <c r="Q441" t="s">
        <v>46</v>
      </c>
      <c r="R441">
        <v>4</v>
      </c>
      <c r="S441">
        <v>6</v>
      </c>
      <c r="T441" t="s">
        <v>47</v>
      </c>
      <c r="U441" t="s">
        <v>54</v>
      </c>
      <c r="V441" t="s">
        <v>35</v>
      </c>
      <c r="W441" t="s">
        <v>55</v>
      </c>
      <c r="X441">
        <v>2019</v>
      </c>
      <c r="Y441" t="s">
        <v>37</v>
      </c>
      <c r="Z441" t="s">
        <v>38</v>
      </c>
      <c r="AA441">
        <v>16</v>
      </c>
      <c r="AB441">
        <v>14</v>
      </c>
      <c r="AC441">
        <v>1258.4000000000001</v>
      </c>
    </row>
    <row r="442" spans="1:29" x14ac:dyDescent="0.25">
      <c r="A442" t="s">
        <v>404</v>
      </c>
      <c r="B442">
        <v>2019</v>
      </c>
      <c r="C442" t="s">
        <v>37</v>
      </c>
      <c r="D442" t="s">
        <v>38</v>
      </c>
      <c r="E442">
        <v>10</v>
      </c>
      <c r="F442" t="s">
        <v>40</v>
      </c>
      <c r="G442">
        <v>1.3</v>
      </c>
      <c r="H442" t="s">
        <v>54</v>
      </c>
      <c r="I442">
        <v>803</v>
      </c>
      <c r="J442">
        <v>1573</v>
      </c>
      <c r="K442">
        <v>0.2</v>
      </c>
      <c r="L442">
        <v>0.6</v>
      </c>
      <c r="M442">
        <v>0.8</v>
      </c>
      <c r="N442">
        <v>1.05</v>
      </c>
      <c r="O442">
        <v>1.1000000000000001</v>
      </c>
      <c r="P442">
        <v>1.1499999999999999</v>
      </c>
      <c r="Q442" t="s">
        <v>46</v>
      </c>
      <c r="R442">
        <v>4</v>
      </c>
      <c r="S442">
        <v>6</v>
      </c>
      <c r="T442" t="s">
        <v>47</v>
      </c>
      <c r="U442" t="s">
        <v>54</v>
      </c>
      <c r="V442" t="s">
        <v>35</v>
      </c>
      <c r="W442" t="s">
        <v>42</v>
      </c>
      <c r="X442">
        <v>2019</v>
      </c>
      <c r="Y442" t="s">
        <v>37</v>
      </c>
      <c r="Z442" t="s">
        <v>38</v>
      </c>
      <c r="AA442">
        <v>10</v>
      </c>
      <c r="AB442">
        <v>16</v>
      </c>
      <c r="AC442">
        <v>1228.1500000000001</v>
      </c>
    </row>
    <row r="443" spans="1:29" x14ac:dyDescent="0.25">
      <c r="A443" t="s">
        <v>506</v>
      </c>
      <c r="B443">
        <v>2019</v>
      </c>
      <c r="C443" t="s">
        <v>37</v>
      </c>
      <c r="D443" t="s">
        <v>38</v>
      </c>
      <c r="E443">
        <v>16</v>
      </c>
      <c r="F443" t="s">
        <v>40</v>
      </c>
      <c r="G443">
        <v>1.3333330000000001</v>
      </c>
      <c r="H443" t="s">
        <v>54</v>
      </c>
      <c r="I443">
        <v>803</v>
      </c>
      <c r="J443">
        <v>1573</v>
      </c>
      <c r="K443">
        <v>0.2</v>
      </c>
      <c r="L443">
        <v>0.6</v>
      </c>
      <c r="M443">
        <v>0.8</v>
      </c>
      <c r="N443">
        <v>1.05</v>
      </c>
      <c r="O443">
        <v>1.1000000000000001</v>
      </c>
      <c r="P443">
        <v>1.1499999999999999</v>
      </c>
      <c r="Q443" t="s">
        <v>46</v>
      </c>
      <c r="R443">
        <v>4</v>
      </c>
      <c r="S443">
        <v>6</v>
      </c>
      <c r="T443" t="s">
        <v>47</v>
      </c>
      <c r="U443" t="s">
        <v>54</v>
      </c>
      <c r="V443" t="s">
        <v>35</v>
      </c>
      <c r="W443" t="s">
        <v>73</v>
      </c>
      <c r="X443">
        <v>2019</v>
      </c>
      <c r="Y443" t="s">
        <v>37</v>
      </c>
      <c r="Z443" t="s">
        <v>38</v>
      </c>
      <c r="AA443">
        <v>16</v>
      </c>
      <c r="AB443">
        <v>0</v>
      </c>
      <c r="AC443">
        <v>1415.69970506243</v>
      </c>
    </row>
    <row r="444" spans="1:29" x14ac:dyDescent="0.25">
      <c r="A444" t="s">
        <v>213</v>
      </c>
      <c r="B444">
        <v>2019</v>
      </c>
      <c r="C444" t="s">
        <v>37</v>
      </c>
      <c r="D444" t="s">
        <v>38</v>
      </c>
      <c r="E444">
        <v>3</v>
      </c>
      <c r="F444" t="s">
        <v>40</v>
      </c>
      <c r="G444">
        <v>0.25</v>
      </c>
      <c r="H444" t="s">
        <v>54</v>
      </c>
      <c r="I444">
        <v>803</v>
      </c>
      <c r="J444">
        <v>1573</v>
      </c>
      <c r="K444">
        <v>0.2</v>
      </c>
      <c r="L444">
        <v>0.6</v>
      </c>
      <c r="M444">
        <v>0.8</v>
      </c>
      <c r="N444">
        <v>1.05</v>
      </c>
      <c r="O444">
        <v>1.1000000000000001</v>
      </c>
      <c r="P444">
        <v>1.1499999999999999</v>
      </c>
      <c r="Q444" t="s">
        <v>46</v>
      </c>
      <c r="R444">
        <v>4</v>
      </c>
      <c r="S444">
        <v>6</v>
      </c>
      <c r="T444" t="s">
        <v>47</v>
      </c>
      <c r="U444" t="s">
        <v>54</v>
      </c>
      <c r="V444" t="s">
        <v>35</v>
      </c>
      <c r="W444" t="s">
        <v>67</v>
      </c>
      <c r="X444">
        <v>2019</v>
      </c>
      <c r="Y444" t="s">
        <v>37</v>
      </c>
      <c r="Z444" t="s">
        <v>38</v>
      </c>
      <c r="AA444">
        <v>4</v>
      </c>
      <c r="AB444">
        <v>6</v>
      </c>
      <c r="AC444">
        <v>-629.20000000000005</v>
      </c>
    </row>
    <row r="445" spans="1:29" x14ac:dyDescent="0.25">
      <c r="A445" t="s">
        <v>348</v>
      </c>
      <c r="B445">
        <v>2019</v>
      </c>
      <c r="C445" t="s">
        <v>37</v>
      </c>
      <c r="D445" t="s">
        <v>38</v>
      </c>
      <c r="E445">
        <v>8</v>
      </c>
      <c r="F445" t="s">
        <v>40</v>
      </c>
      <c r="G445">
        <v>0</v>
      </c>
      <c r="H445" t="s">
        <v>116</v>
      </c>
      <c r="I445">
        <v>655</v>
      </c>
      <c r="J445">
        <v>1365</v>
      </c>
      <c r="K445">
        <v>0</v>
      </c>
      <c r="L445">
        <v>0</v>
      </c>
      <c r="M445">
        <v>0.6</v>
      </c>
      <c r="N445">
        <v>0.8</v>
      </c>
      <c r="O445">
        <v>1.05</v>
      </c>
      <c r="P445">
        <v>1.1000000000000001</v>
      </c>
      <c r="Q445" t="s">
        <v>46</v>
      </c>
      <c r="R445">
        <v>5</v>
      </c>
      <c r="S445">
        <v>9</v>
      </c>
      <c r="T445" t="s">
        <v>47</v>
      </c>
      <c r="U445" t="s">
        <v>58</v>
      </c>
      <c r="V445" t="s">
        <v>35</v>
      </c>
      <c r="W445" t="s">
        <v>55</v>
      </c>
      <c r="X445">
        <v>2019</v>
      </c>
      <c r="Y445" t="s">
        <v>37</v>
      </c>
      <c r="Z445" t="s">
        <v>38</v>
      </c>
      <c r="AA445">
        <v>9</v>
      </c>
      <c r="AB445">
        <v>10</v>
      </c>
      <c r="AC445">
        <v>819</v>
      </c>
    </row>
    <row r="446" spans="1:29" x14ac:dyDescent="0.25">
      <c r="A446" t="s">
        <v>348</v>
      </c>
      <c r="B446">
        <v>2019</v>
      </c>
      <c r="C446" t="s">
        <v>37</v>
      </c>
      <c r="D446" t="s">
        <v>38</v>
      </c>
      <c r="E446">
        <v>25</v>
      </c>
      <c r="F446" t="s">
        <v>44</v>
      </c>
      <c r="G446">
        <v>0</v>
      </c>
      <c r="H446" t="s">
        <v>116</v>
      </c>
      <c r="I446">
        <v>655</v>
      </c>
      <c r="J446">
        <v>1365</v>
      </c>
      <c r="K446">
        <v>0</v>
      </c>
      <c r="L446">
        <v>0</v>
      </c>
      <c r="M446">
        <v>0.6</v>
      </c>
      <c r="N446">
        <v>0.8</v>
      </c>
      <c r="O446">
        <v>1.05</v>
      </c>
      <c r="P446">
        <v>1.1000000000000001</v>
      </c>
      <c r="Q446" t="s">
        <v>46</v>
      </c>
      <c r="R446">
        <v>5</v>
      </c>
      <c r="S446">
        <v>9</v>
      </c>
      <c r="T446" t="s">
        <v>47</v>
      </c>
      <c r="U446" t="s">
        <v>58</v>
      </c>
      <c r="V446" t="s">
        <v>35</v>
      </c>
      <c r="W446" t="s">
        <v>55</v>
      </c>
      <c r="X446">
        <v>2019</v>
      </c>
      <c r="Y446" t="s">
        <v>37</v>
      </c>
      <c r="Z446" t="s">
        <v>38</v>
      </c>
      <c r="AA446">
        <v>25</v>
      </c>
      <c r="AB446">
        <v>17</v>
      </c>
      <c r="AC446">
        <v>1365</v>
      </c>
    </row>
    <row r="447" spans="1:29" x14ac:dyDescent="0.25">
      <c r="A447" t="s">
        <v>127</v>
      </c>
      <c r="B447">
        <v>2019</v>
      </c>
      <c r="C447" t="s">
        <v>37</v>
      </c>
      <c r="D447" t="s">
        <v>38</v>
      </c>
      <c r="E447">
        <v>1</v>
      </c>
      <c r="F447" t="s">
        <v>40</v>
      </c>
      <c r="G447">
        <v>2.1833330000000002</v>
      </c>
      <c r="H447" t="s">
        <v>58</v>
      </c>
      <c r="I447">
        <v>655</v>
      </c>
      <c r="J447">
        <v>1365</v>
      </c>
      <c r="K447">
        <v>0</v>
      </c>
      <c r="L447">
        <v>0</v>
      </c>
      <c r="M447">
        <v>0.6</v>
      </c>
      <c r="N447">
        <v>0.8</v>
      </c>
      <c r="O447">
        <v>1.05</v>
      </c>
      <c r="P447">
        <v>1.1000000000000001</v>
      </c>
      <c r="Q447" t="s">
        <v>46</v>
      </c>
      <c r="R447">
        <v>5</v>
      </c>
      <c r="S447">
        <v>9</v>
      </c>
      <c r="T447" t="s">
        <v>47</v>
      </c>
      <c r="U447" t="s">
        <v>58</v>
      </c>
      <c r="V447" t="s">
        <v>35</v>
      </c>
      <c r="W447" t="s">
        <v>55</v>
      </c>
      <c r="X447">
        <v>2019</v>
      </c>
      <c r="Y447" t="s">
        <v>37</v>
      </c>
      <c r="Z447" t="s">
        <v>38</v>
      </c>
      <c r="AA447">
        <v>1</v>
      </c>
      <c r="AB447">
        <v>10</v>
      </c>
      <c r="AC447">
        <v>378.76133107043199</v>
      </c>
    </row>
    <row r="448" spans="1:29" x14ac:dyDescent="0.25">
      <c r="A448" t="s">
        <v>127</v>
      </c>
      <c r="B448">
        <v>2019</v>
      </c>
      <c r="C448" t="s">
        <v>37</v>
      </c>
      <c r="D448" t="s">
        <v>38</v>
      </c>
      <c r="E448">
        <v>12</v>
      </c>
      <c r="F448" t="s">
        <v>40</v>
      </c>
      <c r="G448">
        <v>0</v>
      </c>
      <c r="H448" t="s">
        <v>58</v>
      </c>
      <c r="I448">
        <v>655</v>
      </c>
      <c r="J448">
        <v>1365</v>
      </c>
      <c r="K448">
        <v>0</v>
      </c>
      <c r="L448">
        <v>0</v>
      </c>
      <c r="M448">
        <v>0.6</v>
      </c>
      <c r="N448">
        <v>0.8</v>
      </c>
      <c r="O448">
        <v>1.05</v>
      </c>
      <c r="P448">
        <v>1.1000000000000001</v>
      </c>
      <c r="Q448" t="s">
        <v>46</v>
      </c>
      <c r="R448">
        <v>5</v>
      </c>
      <c r="S448">
        <v>9</v>
      </c>
      <c r="T448" t="s">
        <v>47</v>
      </c>
      <c r="U448" t="s">
        <v>58</v>
      </c>
      <c r="V448" t="s">
        <v>35</v>
      </c>
      <c r="W448" t="s">
        <v>55</v>
      </c>
      <c r="X448">
        <v>2019</v>
      </c>
      <c r="Y448" t="s">
        <v>37</v>
      </c>
      <c r="Z448" t="s">
        <v>38</v>
      </c>
      <c r="AA448">
        <v>12</v>
      </c>
      <c r="AB448">
        <v>11</v>
      </c>
      <c r="AC448">
        <v>819</v>
      </c>
    </row>
    <row r="449" spans="1:29" x14ac:dyDescent="0.25">
      <c r="A449" t="s">
        <v>176</v>
      </c>
      <c r="B449">
        <v>2019</v>
      </c>
      <c r="C449" t="s">
        <v>37</v>
      </c>
      <c r="D449" t="s">
        <v>38</v>
      </c>
      <c r="E449">
        <v>2</v>
      </c>
      <c r="F449" t="s">
        <v>40</v>
      </c>
      <c r="G449">
        <v>5.4166670000000003</v>
      </c>
      <c r="H449" t="s">
        <v>116</v>
      </c>
      <c r="I449">
        <v>655</v>
      </c>
      <c r="J449">
        <v>1365</v>
      </c>
      <c r="K449">
        <v>0</v>
      </c>
      <c r="L449">
        <v>0</v>
      </c>
      <c r="M449">
        <v>0.6</v>
      </c>
      <c r="N449">
        <v>0.8</v>
      </c>
      <c r="O449">
        <v>1.05</v>
      </c>
      <c r="P449">
        <v>1.1000000000000001</v>
      </c>
      <c r="Q449" t="s">
        <v>46</v>
      </c>
      <c r="R449">
        <v>5</v>
      </c>
      <c r="S449">
        <v>9</v>
      </c>
      <c r="T449" t="s">
        <v>47</v>
      </c>
      <c r="U449" t="s">
        <v>58</v>
      </c>
      <c r="V449" t="s">
        <v>35</v>
      </c>
      <c r="W449" t="s">
        <v>59</v>
      </c>
      <c r="X449">
        <v>2019</v>
      </c>
      <c r="Y449" t="s">
        <v>37</v>
      </c>
      <c r="Z449" t="s">
        <v>38</v>
      </c>
      <c r="AA449">
        <v>15</v>
      </c>
      <c r="AB449">
        <v>70</v>
      </c>
      <c r="AC449">
        <v>1501.5</v>
      </c>
    </row>
    <row r="450" spans="1:29" x14ac:dyDescent="0.25">
      <c r="A450" t="s">
        <v>214</v>
      </c>
      <c r="B450">
        <v>2019</v>
      </c>
      <c r="C450" t="s">
        <v>37</v>
      </c>
      <c r="D450" t="s">
        <v>38</v>
      </c>
      <c r="E450">
        <v>3</v>
      </c>
      <c r="F450" t="s">
        <v>40</v>
      </c>
      <c r="G450">
        <v>1.1666669999999999</v>
      </c>
      <c r="H450" t="s">
        <v>116</v>
      </c>
      <c r="I450">
        <v>655</v>
      </c>
      <c r="J450">
        <v>1365</v>
      </c>
      <c r="K450">
        <v>0</v>
      </c>
      <c r="L450">
        <v>0</v>
      </c>
      <c r="M450">
        <v>0.6</v>
      </c>
      <c r="N450">
        <v>0.8</v>
      </c>
      <c r="O450">
        <v>1.05</v>
      </c>
      <c r="P450">
        <v>1.1000000000000001</v>
      </c>
      <c r="Q450" t="s">
        <v>46</v>
      </c>
      <c r="R450">
        <v>5</v>
      </c>
      <c r="S450">
        <v>9</v>
      </c>
      <c r="T450" t="s">
        <v>47</v>
      </c>
      <c r="U450" t="s">
        <v>58</v>
      </c>
      <c r="V450" t="s">
        <v>35</v>
      </c>
      <c r="W450" t="s">
        <v>55</v>
      </c>
      <c r="X450">
        <v>2019</v>
      </c>
      <c r="Y450" t="s">
        <v>37</v>
      </c>
      <c r="Z450" t="s">
        <v>38</v>
      </c>
      <c r="AA450">
        <v>3</v>
      </c>
      <c r="AB450">
        <v>0</v>
      </c>
      <c r="AC450">
        <v>136.5</v>
      </c>
    </row>
    <row r="451" spans="1:29" x14ac:dyDescent="0.25">
      <c r="A451" t="s">
        <v>405</v>
      </c>
      <c r="B451">
        <v>2019</v>
      </c>
      <c r="C451" t="s">
        <v>37</v>
      </c>
      <c r="D451" t="s">
        <v>38</v>
      </c>
      <c r="E451">
        <v>10</v>
      </c>
      <c r="F451" t="s">
        <v>40</v>
      </c>
      <c r="G451">
        <v>0.43333329999999998</v>
      </c>
      <c r="H451" t="s">
        <v>116</v>
      </c>
      <c r="I451">
        <v>655</v>
      </c>
      <c r="J451">
        <v>1365</v>
      </c>
      <c r="K451">
        <v>0</v>
      </c>
      <c r="L451">
        <v>0</v>
      </c>
      <c r="M451">
        <v>0.6</v>
      </c>
      <c r="N451">
        <v>0.8</v>
      </c>
      <c r="O451">
        <v>1.05</v>
      </c>
      <c r="P451">
        <v>1.1000000000000001</v>
      </c>
      <c r="Q451" t="s">
        <v>46</v>
      </c>
      <c r="R451">
        <v>5</v>
      </c>
      <c r="S451">
        <v>9</v>
      </c>
      <c r="T451" t="s">
        <v>47</v>
      </c>
      <c r="U451" t="s">
        <v>58</v>
      </c>
      <c r="V451" t="s">
        <v>35</v>
      </c>
      <c r="W451" t="s">
        <v>55</v>
      </c>
      <c r="X451">
        <v>2019</v>
      </c>
      <c r="Y451" t="s">
        <v>37</v>
      </c>
      <c r="Z451" t="s">
        <v>38</v>
      </c>
      <c r="AA451">
        <v>10</v>
      </c>
      <c r="AB451">
        <v>120</v>
      </c>
      <c r="AC451">
        <v>136.5</v>
      </c>
    </row>
    <row r="452" spans="1:29" x14ac:dyDescent="0.25">
      <c r="A452" t="s">
        <v>215</v>
      </c>
      <c r="B452">
        <v>2019</v>
      </c>
      <c r="C452" t="s">
        <v>37</v>
      </c>
      <c r="D452" t="s">
        <v>38</v>
      </c>
      <c r="E452">
        <v>3</v>
      </c>
      <c r="F452" t="s">
        <v>40</v>
      </c>
      <c r="G452">
        <v>0.4</v>
      </c>
      <c r="H452" t="s">
        <v>116</v>
      </c>
      <c r="I452">
        <v>655</v>
      </c>
      <c r="J452">
        <v>1365</v>
      </c>
      <c r="K452">
        <v>0</v>
      </c>
      <c r="L452">
        <v>0</v>
      </c>
      <c r="M452">
        <v>0.6</v>
      </c>
      <c r="N452">
        <v>0.8</v>
      </c>
      <c r="O452">
        <v>1.05</v>
      </c>
      <c r="P452">
        <v>1.1000000000000001</v>
      </c>
      <c r="Q452" t="s">
        <v>46</v>
      </c>
      <c r="R452">
        <v>5</v>
      </c>
      <c r="S452">
        <v>9</v>
      </c>
      <c r="T452" t="s">
        <v>47</v>
      </c>
      <c r="U452" t="s">
        <v>58</v>
      </c>
      <c r="V452" t="s">
        <v>35</v>
      </c>
      <c r="W452" t="s">
        <v>55</v>
      </c>
      <c r="X452">
        <v>2019</v>
      </c>
      <c r="Y452" t="s">
        <v>37</v>
      </c>
      <c r="Z452" t="s">
        <v>38</v>
      </c>
      <c r="AA452">
        <v>5</v>
      </c>
      <c r="AB452">
        <v>111</v>
      </c>
      <c r="AC452">
        <v>136.5</v>
      </c>
    </row>
    <row r="453" spans="1:29" x14ac:dyDescent="0.25">
      <c r="A453" t="s">
        <v>128</v>
      </c>
      <c r="B453">
        <v>2019</v>
      </c>
      <c r="C453" t="s">
        <v>37</v>
      </c>
      <c r="D453" t="s">
        <v>38</v>
      </c>
      <c r="E453">
        <v>1</v>
      </c>
      <c r="F453" t="s">
        <v>44</v>
      </c>
      <c r="G453">
        <v>0</v>
      </c>
      <c r="H453" t="s">
        <v>116</v>
      </c>
      <c r="I453">
        <v>655</v>
      </c>
      <c r="J453">
        <v>1365</v>
      </c>
      <c r="K453">
        <v>0</v>
      </c>
      <c r="L453">
        <v>0</v>
      </c>
      <c r="M453">
        <v>0.6</v>
      </c>
      <c r="N453">
        <v>0.8</v>
      </c>
      <c r="O453">
        <v>1.05</v>
      </c>
      <c r="P453">
        <v>1.1000000000000001</v>
      </c>
      <c r="Q453" t="s">
        <v>46</v>
      </c>
      <c r="R453">
        <v>5</v>
      </c>
      <c r="S453">
        <v>9</v>
      </c>
      <c r="T453" t="s">
        <v>47</v>
      </c>
      <c r="U453" t="s">
        <v>58</v>
      </c>
      <c r="V453" t="s">
        <v>35</v>
      </c>
      <c r="W453" t="s">
        <v>55</v>
      </c>
      <c r="X453">
        <v>2019</v>
      </c>
      <c r="Y453" t="s">
        <v>37</v>
      </c>
      <c r="Z453" t="s">
        <v>38</v>
      </c>
      <c r="AA453">
        <v>2</v>
      </c>
      <c r="AB453">
        <v>25</v>
      </c>
      <c r="AC453">
        <v>1365</v>
      </c>
    </row>
    <row r="454" spans="1:29" x14ac:dyDescent="0.25">
      <c r="A454" t="s">
        <v>377</v>
      </c>
      <c r="B454">
        <v>2019</v>
      </c>
      <c r="C454" t="s">
        <v>37</v>
      </c>
      <c r="D454" t="s">
        <v>38</v>
      </c>
      <c r="E454">
        <v>9</v>
      </c>
      <c r="F454" t="s">
        <v>40</v>
      </c>
      <c r="G454">
        <v>0</v>
      </c>
      <c r="H454" t="s">
        <v>116</v>
      </c>
      <c r="I454">
        <v>655</v>
      </c>
      <c r="J454">
        <v>1365</v>
      </c>
      <c r="K454">
        <v>0</v>
      </c>
      <c r="L454">
        <v>0</v>
      </c>
      <c r="M454">
        <v>0.6</v>
      </c>
      <c r="N454">
        <v>0.8</v>
      </c>
      <c r="O454">
        <v>1.05</v>
      </c>
      <c r="P454">
        <v>1.1000000000000001</v>
      </c>
      <c r="Q454" t="s">
        <v>46</v>
      </c>
      <c r="R454">
        <v>5</v>
      </c>
      <c r="S454">
        <v>9</v>
      </c>
      <c r="T454" t="s">
        <v>47</v>
      </c>
      <c r="U454" t="s">
        <v>58</v>
      </c>
      <c r="V454" t="s">
        <v>35</v>
      </c>
      <c r="W454" t="s">
        <v>55</v>
      </c>
      <c r="X454">
        <v>2019</v>
      </c>
      <c r="Y454" t="s">
        <v>37</v>
      </c>
      <c r="Z454" t="s">
        <v>38</v>
      </c>
      <c r="AA454">
        <v>9</v>
      </c>
      <c r="AB454">
        <v>89</v>
      </c>
      <c r="AC454">
        <v>1501.5</v>
      </c>
    </row>
    <row r="455" spans="1:29" x14ac:dyDescent="0.25">
      <c r="A455" t="s">
        <v>177</v>
      </c>
      <c r="B455">
        <v>2019</v>
      </c>
      <c r="C455" t="s">
        <v>37</v>
      </c>
      <c r="D455" t="s">
        <v>38</v>
      </c>
      <c r="E455">
        <v>2</v>
      </c>
      <c r="F455" t="s">
        <v>40</v>
      </c>
      <c r="G455">
        <v>0.51666670000000003</v>
      </c>
      <c r="H455" t="s">
        <v>116</v>
      </c>
      <c r="I455">
        <v>655</v>
      </c>
      <c r="J455">
        <v>1365</v>
      </c>
      <c r="K455">
        <v>0</v>
      </c>
      <c r="L455">
        <v>0</v>
      </c>
      <c r="M455">
        <v>0.6</v>
      </c>
      <c r="N455">
        <v>0.8</v>
      </c>
      <c r="O455">
        <v>1.05</v>
      </c>
      <c r="P455">
        <v>1.1000000000000001</v>
      </c>
      <c r="Q455" t="s">
        <v>46</v>
      </c>
      <c r="R455">
        <v>5</v>
      </c>
      <c r="S455">
        <v>9</v>
      </c>
      <c r="T455" t="s">
        <v>47</v>
      </c>
      <c r="U455" t="s">
        <v>58</v>
      </c>
      <c r="V455" t="s">
        <v>35</v>
      </c>
      <c r="W455" t="s">
        <v>55</v>
      </c>
      <c r="X455">
        <v>2019</v>
      </c>
      <c r="Y455" t="s">
        <v>37</v>
      </c>
      <c r="Z455" t="s">
        <v>38</v>
      </c>
      <c r="AA455">
        <v>2</v>
      </c>
      <c r="AB455">
        <v>0</v>
      </c>
      <c r="AC455">
        <v>136.5</v>
      </c>
    </row>
    <row r="456" spans="1:29" x14ac:dyDescent="0.25">
      <c r="A456" t="s">
        <v>177</v>
      </c>
      <c r="B456">
        <v>2019</v>
      </c>
      <c r="C456" t="s">
        <v>37</v>
      </c>
      <c r="D456" t="s">
        <v>38</v>
      </c>
      <c r="E456">
        <v>5</v>
      </c>
      <c r="F456" t="s">
        <v>40</v>
      </c>
      <c r="G456">
        <v>1.1333329999999999</v>
      </c>
      <c r="H456" t="s">
        <v>116</v>
      </c>
      <c r="I456">
        <v>655</v>
      </c>
      <c r="J456">
        <v>1365</v>
      </c>
      <c r="K456">
        <v>0</v>
      </c>
      <c r="L456">
        <v>0</v>
      </c>
      <c r="M456">
        <v>0.6</v>
      </c>
      <c r="N456">
        <v>0.8</v>
      </c>
      <c r="O456">
        <v>1.05</v>
      </c>
      <c r="P456">
        <v>1.1000000000000001</v>
      </c>
      <c r="Q456" t="s">
        <v>46</v>
      </c>
      <c r="R456">
        <v>5</v>
      </c>
      <c r="S456">
        <v>9</v>
      </c>
      <c r="T456" t="s">
        <v>47</v>
      </c>
      <c r="U456" t="s">
        <v>58</v>
      </c>
      <c r="V456" t="s">
        <v>35</v>
      </c>
      <c r="W456" t="s">
        <v>55</v>
      </c>
      <c r="X456">
        <v>2019</v>
      </c>
      <c r="Y456" t="s">
        <v>37</v>
      </c>
      <c r="Z456" t="s">
        <v>38</v>
      </c>
      <c r="AA456">
        <v>8</v>
      </c>
      <c r="AB456">
        <v>0</v>
      </c>
      <c r="AC456">
        <v>136.5</v>
      </c>
    </row>
    <row r="457" spans="1:29" x14ac:dyDescent="0.25">
      <c r="A457" t="s">
        <v>406</v>
      </c>
      <c r="B457">
        <v>2019</v>
      </c>
      <c r="C457" t="s">
        <v>37</v>
      </c>
      <c r="D457" t="s">
        <v>38</v>
      </c>
      <c r="E457">
        <v>10</v>
      </c>
      <c r="F457" t="s">
        <v>40</v>
      </c>
      <c r="G457">
        <v>1.6666670000000001E-2</v>
      </c>
      <c r="H457" t="s">
        <v>58</v>
      </c>
      <c r="I457">
        <v>655</v>
      </c>
      <c r="J457">
        <v>1365</v>
      </c>
      <c r="K457">
        <v>0</v>
      </c>
      <c r="L457">
        <v>0</v>
      </c>
      <c r="M457">
        <v>0.6</v>
      </c>
      <c r="N457">
        <v>0.8</v>
      </c>
      <c r="O457">
        <v>1.05</v>
      </c>
      <c r="P457">
        <v>1.1000000000000001</v>
      </c>
      <c r="Q457" t="s">
        <v>46</v>
      </c>
      <c r="R457">
        <v>5</v>
      </c>
      <c r="S457">
        <v>9</v>
      </c>
      <c r="T457" t="s">
        <v>47</v>
      </c>
      <c r="U457" t="s">
        <v>58</v>
      </c>
      <c r="V457" t="s">
        <v>35</v>
      </c>
      <c r="W457" t="s">
        <v>61</v>
      </c>
      <c r="X457">
        <v>2019</v>
      </c>
      <c r="Y457" t="s">
        <v>37</v>
      </c>
      <c r="Z457" t="s">
        <v>38</v>
      </c>
      <c r="AA457">
        <v>10</v>
      </c>
      <c r="AB457">
        <v>0</v>
      </c>
      <c r="AC457">
        <v>136.5</v>
      </c>
    </row>
    <row r="458" spans="1:29" x14ac:dyDescent="0.25">
      <c r="A458" t="s">
        <v>349</v>
      </c>
      <c r="B458">
        <v>2019</v>
      </c>
      <c r="C458" t="s">
        <v>37</v>
      </c>
      <c r="D458" t="s">
        <v>38</v>
      </c>
      <c r="E458">
        <v>8</v>
      </c>
      <c r="F458" t="s">
        <v>40</v>
      </c>
      <c r="G458">
        <v>3.75</v>
      </c>
      <c r="H458" t="s">
        <v>58</v>
      </c>
      <c r="I458">
        <v>655</v>
      </c>
      <c r="J458">
        <v>1365</v>
      </c>
      <c r="K458">
        <v>0</v>
      </c>
      <c r="L458">
        <v>0</v>
      </c>
      <c r="M458">
        <v>0.6</v>
      </c>
      <c r="N458">
        <v>0.8</v>
      </c>
      <c r="O458">
        <v>1.05</v>
      </c>
      <c r="P458">
        <v>1.1000000000000001</v>
      </c>
      <c r="Q458" t="s">
        <v>46</v>
      </c>
      <c r="R458">
        <v>5</v>
      </c>
      <c r="S458">
        <v>9</v>
      </c>
      <c r="T458" t="s">
        <v>47</v>
      </c>
      <c r="U458" t="s">
        <v>58</v>
      </c>
      <c r="V458" t="s">
        <v>35</v>
      </c>
      <c r="W458" t="s">
        <v>36</v>
      </c>
      <c r="X458">
        <v>2019</v>
      </c>
      <c r="Y458" t="s">
        <v>37</v>
      </c>
      <c r="Z458" t="s">
        <v>38</v>
      </c>
      <c r="AA458">
        <v>12</v>
      </c>
      <c r="AB458">
        <v>24</v>
      </c>
      <c r="AC458">
        <v>978.25</v>
      </c>
    </row>
    <row r="459" spans="1:29" x14ac:dyDescent="0.25">
      <c r="A459" t="s">
        <v>293</v>
      </c>
      <c r="B459">
        <v>2019</v>
      </c>
      <c r="C459" t="s">
        <v>37</v>
      </c>
      <c r="D459" t="s">
        <v>38</v>
      </c>
      <c r="E459">
        <v>5</v>
      </c>
      <c r="F459" t="s">
        <v>44</v>
      </c>
      <c r="G459">
        <v>0</v>
      </c>
      <c r="H459" t="s">
        <v>58</v>
      </c>
      <c r="I459">
        <v>655</v>
      </c>
      <c r="J459">
        <v>1365</v>
      </c>
      <c r="K459">
        <v>0</v>
      </c>
      <c r="L459">
        <v>0</v>
      </c>
      <c r="M459">
        <v>0.6</v>
      </c>
      <c r="N459">
        <v>0.8</v>
      </c>
      <c r="O459">
        <v>1.05</v>
      </c>
      <c r="P459">
        <v>1.1000000000000001</v>
      </c>
      <c r="Q459" t="s">
        <v>46</v>
      </c>
      <c r="R459">
        <v>5</v>
      </c>
      <c r="S459">
        <v>9</v>
      </c>
      <c r="T459" t="s">
        <v>47</v>
      </c>
      <c r="U459" t="s">
        <v>58</v>
      </c>
      <c r="V459" t="s">
        <v>35</v>
      </c>
      <c r="W459" t="s">
        <v>42</v>
      </c>
      <c r="X459">
        <v>2019</v>
      </c>
      <c r="Y459" t="s">
        <v>37</v>
      </c>
      <c r="Z459" t="s">
        <v>38</v>
      </c>
      <c r="AA459">
        <v>11</v>
      </c>
      <c r="AB459">
        <v>67</v>
      </c>
      <c r="AC459">
        <v>1365</v>
      </c>
    </row>
    <row r="460" spans="1:29" x14ac:dyDescent="0.25">
      <c r="A460" t="s">
        <v>593</v>
      </c>
      <c r="B460">
        <v>2019</v>
      </c>
      <c r="C460" t="s">
        <v>37</v>
      </c>
      <c r="D460" t="s">
        <v>38</v>
      </c>
      <c r="E460">
        <v>24</v>
      </c>
      <c r="F460" t="s">
        <v>40</v>
      </c>
      <c r="G460">
        <v>4.516667</v>
      </c>
      <c r="H460" t="s">
        <v>58</v>
      </c>
      <c r="I460">
        <v>655</v>
      </c>
      <c r="J460">
        <v>1365</v>
      </c>
      <c r="K460">
        <v>0</v>
      </c>
      <c r="L460">
        <v>0</v>
      </c>
      <c r="M460">
        <v>0.6</v>
      </c>
      <c r="N460">
        <v>0.8</v>
      </c>
      <c r="O460">
        <v>1.05</v>
      </c>
      <c r="P460">
        <v>1.1000000000000001</v>
      </c>
      <c r="Q460" t="s">
        <v>46</v>
      </c>
      <c r="R460">
        <v>5</v>
      </c>
      <c r="S460">
        <v>9</v>
      </c>
      <c r="T460" t="s">
        <v>47</v>
      </c>
      <c r="U460" t="s">
        <v>58</v>
      </c>
      <c r="V460" t="s">
        <v>35</v>
      </c>
      <c r="W460" t="s">
        <v>80</v>
      </c>
      <c r="X460">
        <v>2019</v>
      </c>
      <c r="Y460" t="s">
        <v>37</v>
      </c>
      <c r="Z460" t="s">
        <v>38</v>
      </c>
      <c r="AA460">
        <v>24</v>
      </c>
      <c r="AB460">
        <v>0</v>
      </c>
      <c r="AC460">
        <v>1464.9825002042401</v>
      </c>
    </row>
    <row r="461" spans="1:29" x14ac:dyDescent="0.25">
      <c r="A461" t="s">
        <v>433</v>
      </c>
      <c r="B461">
        <v>2019</v>
      </c>
      <c r="C461" t="s">
        <v>37</v>
      </c>
      <c r="D461" t="s">
        <v>38</v>
      </c>
      <c r="E461">
        <v>11</v>
      </c>
      <c r="F461" t="s">
        <v>44</v>
      </c>
      <c r="G461">
        <v>0</v>
      </c>
      <c r="H461" t="s">
        <v>58</v>
      </c>
      <c r="I461">
        <v>655</v>
      </c>
      <c r="J461">
        <v>1365</v>
      </c>
      <c r="K461">
        <v>0</v>
      </c>
      <c r="L461">
        <v>0</v>
      </c>
      <c r="M461">
        <v>0.6</v>
      </c>
      <c r="N461">
        <v>0.8</v>
      </c>
      <c r="O461">
        <v>1.05</v>
      </c>
      <c r="P461">
        <v>1.1000000000000001</v>
      </c>
      <c r="Q461" t="s">
        <v>46</v>
      </c>
      <c r="R461">
        <v>5</v>
      </c>
      <c r="S461">
        <v>9</v>
      </c>
      <c r="T461" t="s">
        <v>47</v>
      </c>
      <c r="U461" t="s">
        <v>58</v>
      </c>
      <c r="V461" t="s">
        <v>35</v>
      </c>
      <c r="W461" t="s">
        <v>73</v>
      </c>
      <c r="X461">
        <v>2019</v>
      </c>
      <c r="Y461" t="s">
        <v>37</v>
      </c>
      <c r="Z461" t="s">
        <v>38</v>
      </c>
      <c r="AA461">
        <v>11</v>
      </c>
      <c r="AB461">
        <v>0</v>
      </c>
      <c r="AC461">
        <v>1365</v>
      </c>
    </row>
    <row r="462" spans="1:29" x14ac:dyDescent="0.25">
      <c r="A462" t="s">
        <v>507</v>
      </c>
      <c r="B462">
        <v>2019</v>
      </c>
      <c r="C462" t="s">
        <v>37</v>
      </c>
      <c r="D462" t="s">
        <v>38</v>
      </c>
      <c r="E462">
        <v>16</v>
      </c>
      <c r="F462" t="s">
        <v>40</v>
      </c>
      <c r="G462">
        <v>2.1666669999999999</v>
      </c>
      <c r="H462" t="s">
        <v>58</v>
      </c>
      <c r="I462">
        <v>655</v>
      </c>
      <c r="J462">
        <v>1365</v>
      </c>
      <c r="K462">
        <v>0</v>
      </c>
      <c r="L462">
        <v>0</v>
      </c>
      <c r="M462">
        <v>0.6</v>
      </c>
      <c r="N462">
        <v>0.8</v>
      </c>
      <c r="O462">
        <v>1.05</v>
      </c>
      <c r="P462">
        <v>1.1000000000000001</v>
      </c>
      <c r="Q462" t="s">
        <v>46</v>
      </c>
      <c r="R462">
        <v>5</v>
      </c>
      <c r="S462">
        <v>9</v>
      </c>
      <c r="T462" t="s">
        <v>47</v>
      </c>
      <c r="U462" t="s">
        <v>58</v>
      </c>
      <c r="V462" t="s">
        <v>35</v>
      </c>
      <c r="W462" t="s">
        <v>73</v>
      </c>
      <c r="X462">
        <v>2019</v>
      </c>
      <c r="Y462" t="s">
        <v>37</v>
      </c>
      <c r="Z462" t="s">
        <v>38</v>
      </c>
      <c r="AA462">
        <v>18</v>
      </c>
      <c r="AB462">
        <v>36</v>
      </c>
      <c r="AC462">
        <v>987.00012115382697</v>
      </c>
    </row>
    <row r="463" spans="1:29" x14ac:dyDescent="0.25">
      <c r="A463" t="s">
        <v>507</v>
      </c>
      <c r="B463">
        <v>2019</v>
      </c>
      <c r="C463" t="s">
        <v>37</v>
      </c>
      <c r="D463" t="s">
        <v>38</v>
      </c>
      <c r="E463">
        <v>29</v>
      </c>
      <c r="F463" t="s">
        <v>44</v>
      </c>
      <c r="G463">
        <v>0</v>
      </c>
      <c r="H463" t="s">
        <v>58</v>
      </c>
      <c r="I463">
        <v>655</v>
      </c>
      <c r="J463">
        <v>1365</v>
      </c>
      <c r="K463">
        <v>0</v>
      </c>
      <c r="L463">
        <v>0</v>
      </c>
      <c r="M463">
        <v>0.6</v>
      </c>
      <c r="N463">
        <v>0.8</v>
      </c>
      <c r="O463">
        <v>1.05</v>
      </c>
      <c r="P463">
        <v>1.1000000000000001</v>
      </c>
      <c r="Q463" t="s">
        <v>46</v>
      </c>
      <c r="R463">
        <v>5</v>
      </c>
      <c r="S463">
        <v>9</v>
      </c>
      <c r="T463" t="s">
        <v>47</v>
      </c>
      <c r="U463" t="s">
        <v>58</v>
      </c>
      <c r="V463" t="s">
        <v>35</v>
      </c>
      <c r="W463" t="s">
        <v>73</v>
      </c>
      <c r="X463">
        <v>2019</v>
      </c>
      <c r="Y463" t="s">
        <v>37</v>
      </c>
      <c r="Z463" t="s">
        <v>38</v>
      </c>
      <c r="AA463">
        <v>29</v>
      </c>
      <c r="AB463">
        <v>13</v>
      </c>
      <c r="AC463">
        <v>1365</v>
      </c>
    </row>
    <row r="464" spans="1:29" x14ac:dyDescent="0.25">
      <c r="A464" t="s">
        <v>216</v>
      </c>
      <c r="B464">
        <v>2019</v>
      </c>
      <c r="C464" t="s">
        <v>37</v>
      </c>
      <c r="D464" t="s">
        <v>38</v>
      </c>
      <c r="E464">
        <v>3</v>
      </c>
      <c r="F464" t="s">
        <v>40</v>
      </c>
      <c r="G464">
        <v>2.0333329999999998</v>
      </c>
      <c r="H464" t="s">
        <v>58</v>
      </c>
      <c r="I464">
        <v>655</v>
      </c>
      <c r="J464">
        <v>1365</v>
      </c>
      <c r="K464">
        <v>0</v>
      </c>
      <c r="L464">
        <v>0</v>
      </c>
      <c r="M464">
        <v>0.6</v>
      </c>
      <c r="N464">
        <v>0.8</v>
      </c>
      <c r="O464">
        <v>1.05</v>
      </c>
      <c r="P464">
        <v>1.1000000000000001</v>
      </c>
      <c r="Q464" t="s">
        <v>46</v>
      </c>
      <c r="R464">
        <v>5</v>
      </c>
      <c r="S464">
        <v>9</v>
      </c>
      <c r="T464" t="s">
        <v>47</v>
      </c>
      <c r="U464" t="s">
        <v>58</v>
      </c>
      <c r="V464" t="s">
        <v>35</v>
      </c>
      <c r="W464" t="s">
        <v>59</v>
      </c>
      <c r="X464">
        <v>2019</v>
      </c>
      <c r="Y464" t="s">
        <v>37</v>
      </c>
      <c r="Z464" t="s">
        <v>38</v>
      </c>
      <c r="AA464">
        <v>3</v>
      </c>
      <c r="AB464">
        <v>29</v>
      </c>
      <c r="AC464">
        <v>594.11051817385498</v>
      </c>
    </row>
    <row r="465" spans="1:29" x14ac:dyDescent="0.25">
      <c r="A465" t="s">
        <v>216</v>
      </c>
      <c r="B465">
        <v>2019</v>
      </c>
      <c r="C465" t="s">
        <v>37</v>
      </c>
      <c r="D465" t="s">
        <v>38</v>
      </c>
      <c r="E465">
        <v>15</v>
      </c>
      <c r="F465" t="s">
        <v>44</v>
      </c>
      <c r="G465">
        <v>0</v>
      </c>
      <c r="H465" t="s">
        <v>58</v>
      </c>
      <c r="I465">
        <v>655</v>
      </c>
      <c r="J465">
        <v>1365</v>
      </c>
      <c r="K465">
        <v>0</v>
      </c>
      <c r="L465">
        <v>0</v>
      </c>
      <c r="M465">
        <v>0.6</v>
      </c>
      <c r="N465">
        <v>0.8</v>
      </c>
      <c r="O465">
        <v>1.05</v>
      </c>
      <c r="P465">
        <v>1.1000000000000001</v>
      </c>
      <c r="Q465" t="s">
        <v>46</v>
      </c>
      <c r="R465">
        <v>5</v>
      </c>
      <c r="S465">
        <v>9</v>
      </c>
      <c r="T465" t="s">
        <v>47</v>
      </c>
      <c r="U465" t="s">
        <v>58</v>
      </c>
      <c r="V465" t="s">
        <v>35</v>
      </c>
      <c r="W465" t="s">
        <v>59</v>
      </c>
      <c r="X465">
        <v>2019</v>
      </c>
      <c r="Y465" t="s">
        <v>37</v>
      </c>
      <c r="Z465" t="s">
        <v>38</v>
      </c>
      <c r="AA465">
        <v>16</v>
      </c>
      <c r="AB465">
        <v>12</v>
      </c>
      <c r="AC465">
        <v>1365</v>
      </c>
    </row>
    <row r="466" spans="1:29" x14ac:dyDescent="0.25">
      <c r="A466" t="s">
        <v>350</v>
      </c>
      <c r="B466">
        <v>2019</v>
      </c>
      <c r="C466" t="s">
        <v>37</v>
      </c>
      <c r="D466" t="s">
        <v>38</v>
      </c>
      <c r="E466">
        <v>8</v>
      </c>
      <c r="F466" t="s">
        <v>44</v>
      </c>
      <c r="G466">
        <v>0</v>
      </c>
      <c r="H466" t="s">
        <v>58</v>
      </c>
      <c r="I466">
        <v>655</v>
      </c>
      <c r="J466">
        <v>1365</v>
      </c>
      <c r="K466">
        <v>0</v>
      </c>
      <c r="L466">
        <v>0</v>
      </c>
      <c r="M466">
        <v>0.6</v>
      </c>
      <c r="N466">
        <v>0.8</v>
      </c>
      <c r="O466">
        <v>1.05</v>
      </c>
      <c r="P466">
        <v>1.1000000000000001</v>
      </c>
      <c r="Q466" t="s">
        <v>46</v>
      </c>
      <c r="R466">
        <v>5</v>
      </c>
      <c r="S466">
        <v>9</v>
      </c>
      <c r="T466" t="s">
        <v>47</v>
      </c>
      <c r="U466" t="s">
        <v>58</v>
      </c>
      <c r="V466" t="s">
        <v>35</v>
      </c>
      <c r="W466" t="s">
        <v>59</v>
      </c>
      <c r="X466">
        <v>2019</v>
      </c>
      <c r="Y466" t="s">
        <v>37</v>
      </c>
      <c r="Z466" t="s">
        <v>38</v>
      </c>
      <c r="AA466">
        <v>8</v>
      </c>
      <c r="AB466">
        <v>19</v>
      </c>
      <c r="AC466">
        <v>1365</v>
      </c>
    </row>
    <row r="467" spans="1:29" x14ac:dyDescent="0.25">
      <c r="A467" t="s">
        <v>129</v>
      </c>
      <c r="B467">
        <v>2019</v>
      </c>
      <c r="C467" t="s">
        <v>37</v>
      </c>
      <c r="D467" t="s">
        <v>38</v>
      </c>
      <c r="E467">
        <v>1</v>
      </c>
      <c r="F467" t="s">
        <v>40</v>
      </c>
      <c r="G467">
        <v>0.3</v>
      </c>
      <c r="H467" t="s">
        <v>58</v>
      </c>
      <c r="I467">
        <v>655</v>
      </c>
      <c r="J467">
        <v>1365</v>
      </c>
      <c r="K467">
        <v>0</v>
      </c>
      <c r="L467">
        <v>0</v>
      </c>
      <c r="M467">
        <v>0.6</v>
      </c>
      <c r="N467">
        <v>0.8</v>
      </c>
      <c r="O467">
        <v>1.05</v>
      </c>
      <c r="P467">
        <v>1.1000000000000001</v>
      </c>
      <c r="Q467" t="s">
        <v>46</v>
      </c>
      <c r="R467">
        <v>5</v>
      </c>
      <c r="S467">
        <v>9</v>
      </c>
      <c r="T467" t="s">
        <v>47</v>
      </c>
      <c r="U467" t="s">
        <v>58</v>
      </c>
      <c r="V467" t="s">
        <v>35</v>
      </c>
      <c r="W467" t="s">
        <v>130</v>
      </c>
      <c r="X467">
        <v>2019</v>
      </c>
      <c r="Y467" t="s">
        <v>37</v>
      </c>
      <c r="Z467" t="s">
        <v>38</v>
      </c>
      <c r="AA467">
        <v>2</v>
      </c>
      <c r="AB467">
        <v>12</v>
      </c>
      <c r="AC467">
        <v>-546</v>
      </c>
    </row>
    <row r="468" spans="1:29" x14ac:dyDescent="0.25">
      <c r="A468" t="s">
        <v>129</v>
      </c>
      <c r="B468">
        <v>2019</v>
      </c>
      <c r="C468" t="s">
        <v>37</v>
      </c>
      <c r="D468" t="s">
        <v>38</v>
      </c>
      <c r="E468">
        <v>3</v>
      </c>
      <c r="F468" t="s">
        <v>40</v>
      </c>
      <c r="G468">
        <v>0.1666667</v>
      </c>
      <c r="H468" t="s">
        <v>58</v>
      </c>
      <c r="I468">
        <v>655</v>
      </c>
      <c r="J468">
        <v>1365</v>
      </c>
      <c r="K468">
        <v>0</v>
      </c>
      <c r="L468">
        <v>0</v>
      </c>
      <c r="M468">
        <v>0.6</v>
      </c>
      <c r="N468">
        <v>0.8</v>
      </c>
      <c r="O468">
        <v>1.05</v>
      </c>
      <c r="P468">
        <v>1.1000000000000001</v>
      </c>
      <c r="Q468" t="s">
        <v>46</v>
      </c>
      <c r="R468">
        <v>5</v>
      </c>
      <c r="S468">
        <v>9</v>
      </c>
      <c r="T468" t="s">
        <v>47</v>
      </c>
      <c r="U468" t="s">
        <v>58</v>
      </c>
      <c r="V468" t="s">
        <v>35</v>
      </c>
      <c r="W468" t="s">
        <v>130</v>
      </c>
      <c r="X468">
        <v>2019</v>
      </c>
      <c r="Y468" t="s">
        <v>37</v>
      </c>
      <c r="Z468" t="s">
        <v>38</v>
      </c>
      <c r="AA468">
        <v>3</v>
      </c>
      <c r="AB468">
        <v>2</v>
      </c>
      <c r="AC468">
        <v>-1365</v>
      </c>
    </row>
    <row r="469" spans="1:29" x14ac:dyDescent="0.25">
      <c r="A469" t="s">
        <v>129</v>
      </c>
      <c r="B469">
        <v>2019</v>
      </c>
      <c r="C469" t="s">
        <v>37</v>
      </c>
      <c r="D469" t="s">
        <v>38</v>
      </c>
      <c r="E469">
        <v>24</v>
      </c>
      <c r="F469" t="s">
        <v>40</v>
      </c>
      <c r="G469">
        <v>1.25</v>
      </c>
      <c r="H469" t="s">
        <v>58</v>
      </c>
      <c r="I469">
        <v>655</v>
      </c>
      <c r="J469">
        <v>1365</v>
      </c>
      <c r="K469">
        <v>0</v>
      </c>
      <c r="L469">
        <v>0</v>
      </c>
      <c r="M469">
        <v>0.6</v>
      </c>
      <c r="N469">
        <v>0.8</v>
      </c>
      <c r="O469">
        <v>1.05</v>
      </c>
      <c r="P469">
        <v>1.1000000000000001</v>
      </c>
      <c r="Q469" t="s">
        <v>46</v>
      </c>
      <c r="R469">
        <v>5</v>
      </c>
      <c r="S469">
        <v>9</v>
      </c>
      <c r="T469" t="s">
        <v>47</v>
      </c>
      <c r="U469" t="s">
        <v>58</v>
      </c>
      <c r="V469" t="s">
        <v>35</v>
      </c>
      <c r="W469" t="s">
        <v>130</v>
      </c>
      <c r="X469">
        <v>2019</v>
      </c>
      <c r="Y469" t="s">
        <v>37</v>
      </c>
      <c r="Z469" t="s">
        <v>38</v>
      </c>
      <c r="AA469">
        <v>24</v>
      </c>
      <c r="AB469">
        <v>21</v>
      </c>
      <c r="AC469">
        <v>-273</v>
      </c>
    </row>
    <row r="470" spans="1:29" x14ac:dyDescent="0.25">
      <c r="A470" t="s">
        <v>129</v>
      </c>
      <c r="B470">
        <v>2019</v>
      </c>
      <c r="C470" t="s">
        <v>37</v>
      </c>
      <c r="D470" t="s">
        <v>38</v>
      </c>
      <c r="E470">
        <v>26</v>
      </c>
      <c r="F470" t="s">
        <v>40</v>
      </c>
      <c r="G470">
        <v>0</v>
      </c>
      <c r="H470" t="s">
        <v>58</v>
      </c>
      <c r="I470">
        <v>655</v>
      </c>
      <c r="J470">
        <v>1365</v>
      </c>
      <c r="K470">
        <v>0</v>
      </c>
      <c r="L470">
        <v>0</v>
      </c>
      <c r="M470">
        <v>0.6</v>
      </c>
      <c r="N470">
        <v>0.8</v>
      </c>
      <c r="O470">
        <v>1.05</v>
      </c>
      <c r="P470">
        <v>1.1000000000000001</v>
      </c>
      <c r="Q470" t="s">
        <v>46</v>
      </c>
      <c r="R470">
        <v>5</v>
      </c>
      <c r="S470">
        <v>9</v>
      </c>
      <c r="T470" t="s">
        <v>47</v>
      </c>
      <c r="U470" t="s">
        <v>58</v>
      </c>
      <c r="V470" t="s">
        <v>35</v>
      </c>
      <c r="W470" t="s">
        <v>130</v>
      </c>
      <c r="X470">
        <v>2019</v>
      </c>
      <c r="Y470" t="s">
        <v>37</v>
      </c>
      <c r="Z470" t="s">
        <v>38</v>
      </c>
      <c r="AA470">
        <v>29</v>
      </c>
      <c r="AB470">
        <v>2</v>
      </c>
      <c r="AC470">
        <v>0</v>
      </c>
    </row>
    <row r="471" spans="1:29" x14ac:dyDescent="0.25">
      <c r="A471" t="s">
        <v>614</v>
      </c>
      <c r="B471">
        <v>2019</v>
      </c>
      <c r="C471" t="s">
        <v>37</v>
      </c>
      <c r="D471" t="s">
        <v>38</v>
      </c>
      <c r="E471">
        <v>25</v>
      </c>
      <c r="F471" t="s">
        <v>40</v>
      </c>
      <c r="G471">
        <v>0.68333330000000003</v>
      </c>
      <c r="H471" t="s">
        <v>58</v>
      </c>
      <c r="I471">
        <v>655</v>
      </c>
      <c r="J471">
        <v>1365</v>
      </c>
      <c r="K471">
        <v>0</v>
      </c>
      <c r="L471">
        <v>0</v>
      </c>
      <c r="M471">
        <v>0.6</v>
      </c>
      <c r="N471">
        <v>0.8</v>
      </c>
      <c r="O471">
        <v>1.05</v>
      </c>
      <c r="P471">
        <v>1.1000000000000001</v>
      </c>
      <c r="Q471" t="s">
        <v>46</v>
      </c>
      <c r="R471">
        <v>5</v>
      </c>
      <c r="S471">
        <v>9</v>
      </c>
      <c r="T471" t="s">
        <v>47</v>
      </c>
      <c r="U471" t="s">
        <v>58</v>
      </c>
      <c r="V471" t="s">
        <v>35</v>
      </c>
      <c r="W471" t="s">
        <v>67</v>
      </c>
      <c r="X471">
        <v>2019</v>
      </c>
      <c r="Y471" t="s">
        <v>37</v>
      </c>
      <c r="Z471" t="s">
        <v>38</v>
      </c>
      <c r="AA471">
        <v>25</v>
      </c>
      <c r="AB471">
        <v>35</v>
      </c>
      <c r="AC471">
        <v>68.25</v>
      </c>
    </row>
    <row r="472" spans="1:29" x14ac:dyDescent="0.25">
      <c r="A472" t="s">
        <v>378</v>
      </c>
      <c r="B472">
        <v>2019</v>
      </c>
      <c r="C472" t="s">
        <v>37</v>
      </c>
      <c r="D472" t="s">
        <v>38</v>
      </c>
      <c r="E472">
        <v>9</v>
      </c>
      <c r="F472" t="s">
        <v>44</v>
      </c>
      <c r="G472">
        <v>0</v>
      </c>
      <c r="H472" t="s">
        <v>58</v>
      </c>
      <c r="I472">
        <v>655</v>
      </c>
      <c r="J472">
        <v>1365</v>
      </c>
      <c r="K472">
        <v>0</v>
      </c>
      <c r="L472">
        <v>0</v>
      </c>
      <c r="M472">
        <v>0.6</v>
      </c>
      <c r="N472">
        <v>0.8</v>
      </c>
      <c r="O472">
        <v>1.05</v>
      </c>
      <c r="P472">
        <v>1.1000000000000001</v>
      </c>
      <c r="Q472" t="s">
        <v>46</v>
      </c>
      <c r="R472">
        <v>5</v>
      </c>
      <c r="S472">
        <v>9</v>
      </c>
      <c r="T472" t="s">
        <v>47</v>
      </c>
      <c r="U472" t="s">
        <v>58</v>
      </c>
      <c r="V472" t="s">
        <v>35</v>
      </c>
      <c r="W472" t="s">
        <v>55</v>
      </c>
      <c r="X472">
        <v>2019</v>
      </c>
      <c r="Y472" t="s">
        <v>37</v>
      </c>
      <c r="Z472" t="s">
        <v>38</v>
      </c>
      <c r="AA472">
        <v>9</v>
      </c>
      <c r="AB472">
        <v>13</v>
      </c>
      <c r="AC472">
        <v>1365</v>
      </c>
    </row>
    <row r="473" spans="1:29" x14ac:dyDescent="0.25">
      <c r="A473" t="s">
        <v>294</v>
      </c>
      <c r="B473">
        <v>2019</v>
      </c>
      <c r="C473" t="s">
        <v>37</v>
      </c>
      <c r="D473" t="s">
        <v>38</v>
      </c>
      <c r="E473">
        <v>5</v>
      </c>
      <c r="F473" t="s">
        <v>44</v>
      </c>
      <c r="G473">
        <v>0</v>
      </c>
      <c r="H473" t="s">
        <v>58</v>
      </c>
      <c r="I473">
        <v>655</v>
      </c>
      <c r="J473">
        <v>1365</v>
      </c>
      <c r="K473">
        <v>0</v>
      </c>
      <c r="L473">
        <v>0</v>
      </c>
      <c r="M473">
        <v>0.6</v>
      </c>
      <c r="N473">
        <v>0.8</v>
      </c>
      <c r="O473">
        <v>1.05</v>
      </c>
      <c r="P473">
        <v>1.1000000000000001</v>
      </c>
      <c r="Q473" t="s">
        <v>46</v>
      </c>
      <c r="R473">
        <v>5</v>
      </c>
      <c r="S473">
        <v>9</v>
      </c>
      <c r="T473" t="s">
        <v>47</v>
      </c>
      <c r="U473" t="s">
        <v>58</v>
      </c>
      <c r="V473" t="s">
        <v>35</v>
      </c>
      <c r="W473" t="s">
        <v>42</v>
      </c>
      <c r="X473">
        <v>2019</v>
      </c>
      <c r="Y473" t="s">
        <v>37</v>
      </c>
      <c r="Z473" t="s">
        <v>38</v>
      </c>
      <c r="AA473">
        <v>5</v>
      </c>
      <c r="AB473">
        <v>53</v>
      </c>
      <c r="AC473">
        <v>1365</v>
      </c>
    </row>
    <row r="474" spans="1:29" x14ac:dyDescent="0.25">
      <c r="A474" t="s">
        <v>552</v>
      </c>
      <c r="B474">
        <v>2019</v>
      </c>
      <c r="C474" t="s">
        <v>37</v>
      </c>
      <c r="D474" t="s">
        <v>38</v>
      </c>
      <c r="E474">
        <v>22</v>
      </c>
      <c r="F474" t="s">
        <v>40</v>
      </c>
      <c r="G474">
        <v>0.88333329999999999</v>
      </c>
      <c r="H474" t="s">
        <v>58</v>
      </c>
      <c r="I474">
        <v>655</v>
      </c>
      <c r="J474">
        <v>1365</v>
      </c>
      <c r="K474">
        <v>0</v>
      </c>
      <c r="L474">
        <v>0</v>
      </c>
      <c r="M474">
        <v>0.6</v>
      </c>
      <c r="N474">
        <v>0.8</v>
      </c>
      <c r="O474">
        <v>1.05</v>
      </c>
      <c r="P474">
        <v>1.1000000000000001</v>
      </c>
      <c r="Q474" t="s">
        <v>46</v>
      </c>
      <c r="R474">
        <v>5</v>
      </c>
      <c r="S474">
        <v>9</v>
      </c>
      <c r="T474" t="s">
        <v>85</v>
      </c>
      <c r="U474" t="s">
        <v>58</v>
      </c>
      <c r="V474" t="s">
        <v>35</v>
      </c>
      <c r="W474" t="s">
        <v>36</v>
      </c>
      <c r="X474">
        <v>2019</v>
      </c>
      <c r="Y474" t="s">
        <v>37</v>
      </c>
      <c r="Z474" t="s">
        <v>38</v>
      </c>
      <c r="AA474">
        <v>22</v>
      </c>
      <c r="AB474">
        <v>48</v>
      </c>
      <c r="AC474">
        <v>68.25</v>
      </c>
    </row>
    <row r="475" spans="1:29" x14ac:dyDescent="0.25">
      <c r="A475" t="s">
        <v>575</v>
      </c>
      <c r="B475">
        <v>2019</v>
      </c>
      <c r="C475" t="s">
        <v>37</v>
      </c>
      <c r="D475" t="s">
        <v>38</v>
      </c>
      <c r="E475">
        <v>23</v>
      </c>
      <c r="F475" t="s">
        <v>40</v>
      </c>
      <c r="G475">
        <v>2.8</v>
      </c>
      <c r="H475" t="s">
        <v>58</v>
      </c>
      <c r="I475">
        <v>655</v>
      </c>
      <c r="J475">
        <v>1365</v>
      </c>
      <c r="K475">
        <v>0</v>
      </c>
      <c r="L475">
        <v>0</v>
      </c>
      <c r="M475">
        <v>0.6</v>
      </c>
      <c r="N475">
        <v>0.8</v>
      </c>
      <c r="O475">
        <v>1.05</v>
      </c>
      <c r="P475">
        <v>1.1000000000000001</v>
      </c>
      <c r="Q475" t="s">
        <v>46</v>
      </c>
      <c r="R475">
        <v>5</v>
      </c>
      <c r="S475">
        <v>9</v>
      </c>
      <c r="T475" t="s">
        <v>47</v>
      </c>
      <c r="U475" t="s">
        <v>58</v>
      </c>
      <c r="V475" t="s">
        <v>35</v>
      </c>
      <c r="W475" t="s">
        <v>42</v>
      </c>
      <c r="X475">
        <v>2019</v>
      </c>
      <c r="Y475" t="s">
        <v>37</v>
      </c>
      <c r="Z475" t="s">
        <v>38</v>
      </c>
      <c r="AA475">
        <v>23</v>
      </c>
      <c r="AB475">
        <v>2764800</v>
      </c>
      <c r="AC475">
        <v>1233.375</v>
      </c>
    </row>
    <row r="476" spans="1:29" x14ac:dyDescent="0.25">
      <c r="A476" t="s">
        <v>508</v>
      </c>
      <c r="B476">
        <v>2019</v>
      </c>
      <c r="C476" t="s">
        <v>37</v>
      </c>
      <c r="D476" t="s">
        <v>38</v>
      </c>
      <c r="E476">
        <v>16</v>
      </c>
      <c r="F476" t="s">
        <v>40</v>
      </c>
      <c r="G476">
        <v>3.1166670000000001</v>
      </c>
      <c r="H476" t="s">
        <v>58</v>
      </c>
      <c r="I476">
        <v>655</v>
      </c>
      <c r="J476">
        <v>1365</v>
      </c>
      <c r="K476">
        <v>0</v>
      </c>
      <c r="L476">
        <v>0</v>
      </c>
      <c r="M476">
        <v>0.6</v>
      </c>
      <c r="N476">
        <v>0.8</v>
      </c>
      <c r="O476">
        <v>1.05</v>
      </c>
      <c r="P476">
        <v>1.1000000000000001</v>
      </c>
      <c r="Q476" t="s">
        <v>46</v>
      </c>
      <c r="R476">
        <v>5</v>
      </c>
      <c r="S476">
        <v>9</v>
      </c>
      <c r="T476" t="s">
        <v>47</v>
      </c>
      <c r="U476" t="s">
        <v>58</v>
      </c>
      <c r="V476" t="s">
        <v>35</v>
      </c>
      <c r="W476" t="s">
        <v>42</v>
      </c>
      <c r="X476">
        <v>2019</v>
      </c>
      <c r="Y476" t="s">
        <v>37</v>
      </c>
      <c r="Z476" t="s">
        <v>38</v>
      </c>
      <c r="AA476">
        <v>16</v>
      </c>
      <c r="AB476">
        <v>25</v>
      </c>
      <c r="AC476">
        <v>885.79016550372603</v>
      </c>
    </row>
    <row r="477" spans="1:29" x14ac:dyDescent="0.25">
      <c r="A477" t="s">
        <v>508</v>
      </c>
      <c r="B477">
        <v>2019</v>
      </c>
      <c r="C477" t="s">
        <v>37</v>
      </c>
      <c r="D477" t="s">
        <v>38</v>
      </c>
      <c r="E477">
        <v>23</v>
      </c>
      <c r="F477" t="s">
        <v>40</v>
      </c>
      <c r="G477">
        <v>3.4166669999999999</v>
      </c>
      <c r="H477" t="s">
        <v>58</v>
      </c>
      <c r="I477">
        <v>655</v>
      </c>
      <c r="J477">
        <v>1365</v>
      </c>
      <c r="K477">
        <v>0</v>
      </c>
      <c r="L477">
        <v>0</v>
      </c>
      <c r="M477">
        <v>0.6</v>
      </c>
      <c r="N477">
        <v>0.8</v>
      </c>
      <c r="O477">
        <v>1.05</v>
      </c>
      <c r="P477">
        <v>1.1000000000000001</v>
      </c>
      <c r="Q477" t="s">
        <v>46</v>
      </c>
      <c r="R477">
        <v>5</v>
      </c>
      <c r="S477">
        <v>9</v>
      </c>
      <c r="T477" t="s">
        <v>47</v>
      </c>
      <c r="U477" t="s">
        <v>58</v>
      </c>
      <c r="V477" t="s">
        <v>35</v>
      </c>
      <c r="W477" t="s">
        <v>42</v>
      </c>
      <c r="X477">
        <v>2019</v>
      </c>
      <c r="Y477" t="s">
        <v>37</v>
      </c>
      <c r="Z477" t="s">
        <v>38</v>
      </c>
      <c r="AA477">
        <v>23</v>
      </c>
      <c r="AB477">
        <v>7</v>
      </c>
      <c r="AC477">
        <v>660.85980481855597</v>
      </c>
    </row>
    <row r="478" spans="1:29" x14ac:dyDescent="0.25">
      <c r="A478" t="s">
        <v>249</v>
      </c>
      <c r="B478">
        <v>2019</v>
      </c>
      <c r="C478" t="s">
        <v>37</v>
      </c>
      <c r="D478" t="s">
        <v>38</v>
      </c>
      <c r="E478">
        <v>4</v>
      </c>
      <c r="F478" t="s">
        <v>40</v>
      </c>
      <c r="G478">
        <v>1.0833330000000001</v>
      </c>
      <c r="H478" t="s">
        <v>58</v>
      </c>
      <c r="I478">
        <v>655</v>
      </c>
      <c r="J478">
        <v>1365</v>
      </c>
      <c r="K478">
        <v>0</v>
      </c>
      <c r="L478">
        <v>0</v>
      </c>
      <c r="M478">
        <v>0.6</v>
      </c>
      <c r="N478">
        <v>0.8</v>
      </c>
      <c r="O478">
        <v>1.05</v>
      </c>
      <c r="P478">
        <v>1.1000000000000001</v>
      </c>
      <c r="Q478" t="s">
        <v>46</v>
      </c>
      <c r="R478">
        <v>5</v>
      </c>
      <c r="S478">
        <v>9</v>
      </c>
      <c r="T478" t="s">
        <v>47</v>
      </c>
      <c r="U478" t="s">
        <v>58</v>
      </c>
      <c r="V478" t="s">
        <v>35</v>
      </c>
      <c r="W478" t="s">
        <v>50</v>
      </c>
      <c r="X478">
        <v>2019</v>
      </c>
      <c r="Y478" t="s">
        <v>37</v>
      </c>
      <c r="Z478" t="s">
        <v>38</v>
      </c>
      <c r="AA478">
        <v>4</v>
      </c>
      <c r="AB478">
        <v>950400</v>
      </c>
      <c r="AC478">
        <v>136.5</v>
      </c>
    </row>
    <row r="479" spans="1:29" x14ac:dyDescent="0.25">
      <c r="A479" t="s">
        <v>249</v>
      </c>
      <c r="B479">
        <v>2019</v>
      </c>
      <c r="C479" t="s">
        <v>37</v>
      </c>
      <c r="D479" t="s">
        <v>38</v>
      </c>
      <c r="E479">
        <v>22</v>
      </c>
      <c r="F479" t="s">
        <v>40</v>
      </c>
      <c r="G479">
        <v>1.183333</v>
      </c>
      <c r="H479" t="s">
        <v>58</v>
      </c>
      <c r="I479">
        <v>655</v>
      </c>
      <c r="J479">
        <v>1365</v>
      </c>
      <c r="K479">
        <v>0</v>
      </c>
      <c r="L479">
        <v>0</v>
      </c>
      <c r="M479">
        <v>0.6</v>
      </c>
      <c r="N479">
        <v>0.8</v>
      </c>
      <c r="O479">
        <v>1.05</v>
      </c>
      <c r="P479">
        <v>1.1000000000000001</v>
      </c>
      <c r="Q479" t="s">
        <v>46</v>
      </c>
      <c r="R479">
        <v>5</v>
      </c>
      <c r="S479">
        <v>9</v>
      </c>
      <c r="T479" t="s">
        <v>47</v>
      </c>
      <c r="U479" t="s">
        <v>58</v>
      </c>
      <c r="V479" t="s">
        <v>35</v>
      </c>
      <c r="W479" t="s">
        <v>50</v>
      </c>
      <c r="X479">
        <v>2019</v>
      </c>
      <c r="Y479" t="s">
        <v>37</v>
      </c>
      <c r="Z479" t="s">
        <v>38</v>
      </c>
      <c r="AA479">
        <v>22</v>
      </c>
      <c r="AB479">
        <v>1555200</v>
      </c>
      <c r="AC479">
        <v>136.5</v>
      </c>
    </row>
    <row r="480" spans="1:29" x14ac:dyDescent="0.25">
      <c r="A480" t="s">
        <v>250</v>
      </c>
      <c r="B480">
        <v>2019</v>
      </c>
      <c r="C480" t="s">
        <v>37</v>
      </c>
      <c r="D480" t="s">
        <v>38</v>
      </c>
      <c r="E480">
        <v>4</v>
      </c>
      <c r="F480" t="s">
        <v>40</v>
      </c>
      <c r="G480">
        <v>0.35</v>
      </c>
      <c r="H480" t="s">
        <v>58</v>
      </c>
      <c r="I480">
        <v>655</v>
      </c>
      <c r="J480">
        <v>1365</v>
      </c>
      <c r="K480">
        <v>0</v>
      </c>
      <c r="L480">
        <v>0</v>
      </c>
      <c r="M480">
        <v>0.6</v>
      </c>
      <c r="N480">
        <v>0.8</v>
      </c>
      <c r="O480">
        <v>1.05</v>
      </c>
      <c r="P480">
        <v>1.1000000000000001</v>
      </c>
      <c r="Q480" t="s">
        <v>46</v>
      </c>
      <c r="R480">
        <v>5</v>
      </c>
      <c r="S480">
        <v>9</v>
      </c>
      <c r="T480" t="s">
        <v>47</v>
      </c>
      <c r="U480" t="s">
        <v>58</v>
      </c>
      <c r="V480" t="s">
        <v>35</v>
      </c>
      <c r="W480" t="s">
        <v>73</v>
      </c>
      <c r="X480">
        <v>2019</v>
      </c>
      <c r="Y480" t="s">
        <v>37</v>
      </c>
      <c r="Z480" t="s">
        <v>38</v>
      </c>
      <c r="AA480">
        <v>4</v>
      </c>
      <c r="AB480">
        <v>0</v>
      </c>
      <c r="AC480">
        <v>136.5</v>
      </c>
    </row>
    <row r="481" spans="1:29" x14ac:dyDescent="0.25">
      <c r="A481" t="s">
        <v>250</v>
      </c>
      <c r="B481">
        <v>2019</v>
      </c>
      <c r="C481" t="s">
        <v>37</v>
      </c>
      <c r="D481" t="s">
        <v>38</v>
      </c>
      <c r="E481">
        <v>15</v>
      </c>
      <c r="F481" t="s">
        <v>40</v>
      </c>
      <c r="G481">
        <v>2.9</v>
      </c>
      <c r="H481" t="s">
        <v>58</v>
      </c>
      <c r="I481">
        <v>655</v>
      </c>
      <c r="J481">
        <v>1365</v>
      </c>
      <c r="K481">
        <v>0</v>
      </c>
      <c r="L481">
        <v>0</v>
      </c>
      <c r="M481">
        <v>0.6</v>
      </c>
      <c r="N481">
        <v>0.8</v>
      </c>
      <c r="O481">
        <v>1.05</v>
      </c>
      <c r="P481">
        <v>1.1000000000000001</v>
      </c>
      <c r="Q481" t="s">
        <v>46</v>
      </c>
      <c r="R481">
        <v>5</v>
      </c>
      <c r="S481">
        <v>9</v>
      </c>
      <c r="T481" t="s">
        <v>47</v>
      </c>
      <c r="U481" t="s">
        <v>58</v>
      </c>
      <c r="V481" t="s">
        <v>35</v>
      </c>
      <c r="W481" t="s">
        <v>73</v>
      </c>
      <c r="X481">
        <v>2019</v>
      </c>
      <c r="Y481" t="s">
        <v>37</v>
      </c>
      <c r="Z481" t="s">
        <v>38</v>
      </c>
      <c r="AA481">
        <v>15</v>
      </c>
      <c r="AB481">
        <v>0</v>
      </c>
      <c r="AC481">
        <v>1254.3879310344801</v>
      </c>
    </row>
    <row r="482" spans="1:29" x14ac:dyDescent="0.25">
      <c r="A482" t="s">
        <v>250</v>
      </c>
      <c r="B482">
        <v>2019</v>
      </c>
      <c r="C482" t="s">
        <v>37</v>
      </c>
      <c r="D482" t="s">
        <v>38</v>
      </c>
      <c r="E482">
        <v>25</v>
      </c>
      <c r="F482" t="s">
        <v>40</v>
      </c>
      <c r="G482">
        <v>0.46666669999999999</v>
      </c>
      <c r="H482" t="s">
        <v>58</v>
      </c>
      <c r="I482">
        <v>655</v>
      </c>
      <c r="J482">
        <v>1365</v>
      </c>
      <c r="K482">
        <v>0</v>
      </c>
      <c r="L482">
        <v>0</v>
      </c>
      <c r="M482">
        <v>0.6</v>
      </c>
      <c r="N482">
        <v>0.8</v>
      </c>
      <c r="O482">
        <v>1.05</v>
      </c>
      <c r="P482">
        <v>1.1000000000000001</v>
      </c>
      <c r="Q482" t="s">
        <v>46</v>
      </c>
      <c r="R482">
        <v>5</v>
      </c>
      <c r="S482">
        <v>9</v>
      </c>
      <c r="T482" t="s">
        <v>47</v>
      </c>
      <c r="U482" t="s">
        <v>58</v>
      </c>
      <c r="V482" t="s">
        <v>35</v>
      </c>
      <c r="W482" t="s">
        <v>73</v>
      </c>
      <c r="X482">
        <v>2019</v>
      </c>
      <c r="Y482" t="s">
        <v>37</v>
      </c>
      <c r="Z482" t="s">
        <v>38</v>
      </c>
      <c r="AA482">
        <v>26</v>
      </c>
      <c r="AB482">
        <v>0</v>
      </c>
      <c r="AC482">
        <v>136.5</v>
      </c>
    </row>
    <row r="483" spans="1:29" x14ac:dyDescent="0.25">
      <c r="A483" t="s">
        <v>131</v>
      </c>
      <c r="B483">
        <v>2019</v>
      </c>
      <c r="C483" t="s">
        <v>37</v>
      </c>
      <c r="D483" t="s">
        <v>38</v>
      </c>
      <c r="E483">
        <v>1</v>
      </c>
      <c r="F483" t="s">
        <v>40</v>
      </c>
      <c r="G483">
        <v>2.233333</v>
      </c>
      <c r="H483" t="s">
        <v>58</v>
      </c>
      <c r="I483">
        <v>655</v>
      </c>
      <c r="J483">
        <v>1365</v>
      </c>
      <c r="K483">
        <v>0</v>
      </c>
      <c r="L483">
        <v>0</v>
      </c>
      <c r="M483">
        <v>0.6</v>
      </c>
      <c r="N483">
        <v>0.8</v>
      </c>
      <c r="O483">
        <v>1.05</v>
      </c>
      <c r="P483">
        <v>1.1000000000000001</v>
      </c>
      <c r="Q483" t="s">
        <v>46</v>
      </c>
      <c r="R483">
        <v>5</v>
      </c>
      <c r="S483">
        <v>9</v>
      </c>
      <c r="T483" t="s">
        <v>47</v>
      </c>
      <c r="U483" t="s">
        <v>58</v>
      </c>
      <c r="V483" t="s">
        <v>35</v>
      </c>
      <c r="W483" t="s">
        <v>73</v>
      </c>
      <c r="X483">
        <v>2019</v>
      </c>
      <c r="Y483" t="s">
        <v>37</v>
      </c>
      <c r="Z483" t="s">
        <v>38</v>
      </c>
      <c r="AA483">
        <v>3</v>
      </c>
      <c r="AB483">
        <v>25</v>
      </c>
      <c r="AC483">
        <v>669.25734865781305</v>
      </c>
    </row>
    <row r="484" spans="1:29" x14ac:dyDescent="0.25">
      <c r="A484" t="s">
        <v>131</v>
      </c>
      <c r="B484">
        <v>2019</v>
      </c>
      <c r="C484" t="s">
        <v>37</v>
      </c>
      <c r="D484" t="s">
        <v>38</v>
      </c>
      <c r="E484">
        <v>4</v>
      </c>
      <c r="F484" t="s">
        <v>44</v>
      </c>
      <c r="G484">
        <v>8.3333340000000006E-2</v>
      </c>
      <c r="H484" t="s">
        <v>58</v>
      </c>
      <c r="I484">
        <v>655</v>
      </c>
      <c r="J484">
        <v>1365</v>
      </c>
      <c r="K484">
        <v>0</v>
      </c>
      <c r="L484">
        <v>0</v>
      </c>
      <c r="M484">
        <v>0.6</v>
      </c>
      <c r="N484">
        <v>0.8</v>
      </c>
      <c r="O484">
        <v>1.05</v>
      </c>
      <c r="P484">
        <v>1.1000000000000001</v>
      </c>
      <c r="Q484" t="s">
        <v>46</v>
      </c>
      <c r="R484">
        <v>5</v>
      </c>
      <c r="S484">
        <v>9</v>
      </c>
      <c r="T484" t="s">
        <v>47</v>
      </c>
      <c r="U484" t="s">
        <v>58</v>
      </c>
      <c r="V484" t="s">
        <v>35</v>
      </c>
      <c r="W484" t="s">
        <v>73</v>
      </c>
      <c r="X484">
        <v>2019</v>
      </c>
      <c r="Y484" t="s">
        <v>37</v>
      </c>
      <c r="Z484" t="s">
        <v>38</v>
      </c>
      <c r="AA484">
        <v>4</v>
      </c>
      <c r="AB484">
        <v>3</v>
      </c>
      <c r="AC484">
        <v>1365</v>
      </c>
    </row>
    <row r="485" spans="1:29" x14ac:dyDescent="0.25">
      <c r="A485" t="s">
        <v>131</v>
      </c>
      <c r="B485">
        <v>2019</v>
      </c>
      <c r="C485" t="s">
        <v>37</v>
      </c>
      <c r="D485" t="s">
        <v>38</v>
      </c>
      <c r="E485">
        <v>10</v>
      </c>
      <c r="F485" t="s">
        <v>44</v>
      </c>
      <c r="G485">
        <v>0</v>
      </c>
      <c r="H485" t="s">
        <v>58</v>
      </c>
      <c r="I485">
        <v>655</v>
      </c>
      <c r="J485">
        <v>1365</v>
      </c>
      <c r="K485">
        <v>0</v>
      </c>
      <c r="L485">
        <v>0</v>
      </c>
      <c r="M485">
        <v>0.6</v>
      </c>
      <c r="N485">
        <v>0.8</v>
      </c>
      <c r="O485">
        <v>1.05</v>
      </c>
      <c r="P485">
        <v>1.1000000000000001</v>
      </c>
      <c r="Q485" t="s">
        <v>46</v>
      </c>
      <c r="R485">
        <v>5</v>
      </c>
      <c r="S485">
        <v>9</v>
      </c>
      <c r="T485" t="s">
        <v>47</v>
      </c>
      <c r="U485" t="s">
        <v>58</v>
      </c>
      <c r="V485" t="s">
        <v>35</v>
      </c>
      <c r="W485" t="s">
        <v>73</v>
      </c>
      <c r="X485">
        <v>2019</v>
      </c>
      <c r="Y485" t="s">
        <v>37</v>
      </c>
      <c r="Z485" t="s">
        <v>38</v>
      </c>
      <c r="AA485">
        <v>10</v>
      </c>
      <c r="AB485">
        <v>6</v>
      </c>
      <c r="AC485">
        <v>1365</v>
      </c>
    </row>
    <row r="486" spans="1:29" x14ac:dyDescent="0.25">
      <c r="A486" t="s">
        <v>131</v>
      </c>
      <c r="B486">
        <v>2019</v>
      </c>
      <c r="C486" t="s">
        <v>37</v>
      </c>
      <c r="D486" t="s">
        <v>38</v>
      </c>
      <c r="E486">
        <v>15</v>
      </c>
      <c r="F486" t="s">
        <v>44</v>
      </c>
      <c r="G486">
        <v>0</v>
      </c>
      <c r="H486" t="s">
        <v>58</v>
      </c>
      <c r="I486">
        <v>655</v>
      </c>
      <c r="J486">
        <v>1365</v>
      </c>
      <c r="K486">
        <v>0</v>
      </c>
      <c r="L486">
        <v>0</v>
      </c>
      <c r="M486">
        <v>0.6</v>
      </c>
      <c r="N486">
        <v>0.8</v>
      </c>
      <c r="O486">
        <v>1.05</v>
      </c>
      <c r="P486">
        <v>1.1000000000000001</v>
      </c>
      <c r="Q486" t="s">
        <v>46</v>
      </c>
      <c r="R486">
        <v>5</v>
      </c>
      <c r="S486">
        <v>9</v>
      </c>
      <c r="T486" t="s">
        <v>47</v>
      </c>
      <c r="U486" t="s">
        <v>58</v>
      </c>
      <c r="V486" t="s">
        <v>35</v>
      </c>
      <c r="W486" t="s">
        <v>73</v>
      </c>
      <c r="X486">
        <v>2019</v>
      </c>
      <c r="Y486" t="s">
        <v>37</v>
      </c>
      <c r="Z486" t="s">
        <v>38</v>
      </c>
      <c r="AA486">
        <v>15</v>
      </c>
      <c r="AB486">
        <v>5</v>
      </c>
      <c r="AC486">
        <v>1365</v>
      </c>
    </row>
    <row r="487" spans="1:29" x14ac:dyDescent="0.25">
      <c r="A487" t="s">
        <v>131</v>
      </c>
      <c r="B487">
        <v>2019</v>
      </c>
      <c r="C487" t="s">
        <v>37</v>
      </c>
      <c r="D487" t="s">
        <v>38</v>
      </c>
      <c r="E487">
        <v>25</v>
      </c>
      <c r="F487" t="s">
        <v>44</v>
      </c>
      <c r="G487">
        <v>0</v>
      </c>
      <c r="H487" t="s">
        <v>58</v>
      </c>
      <c r="I487">
        <v>655</v>
      </c>
      <c r="J487">
        <v>1365</v>
      </c>
      <c r="K487">
        <v>0</v>
      </c>
      <c r="L487">
        <v>0</v>
      </c>
      <c r="M487">
        <v>0.6</v>
      </c>
      <c r="N487">
        <v>0.8</v>
      </c>
      <c r="O487">
        <v>1.05</v>
      </c>
      <c r="P487">
        <v>1.1000000000000001</v>
      </c>
      <c r="Q487" t="s">
        <v>46</v>
      </c>
      <c r="R487">
        <v>5</v>
      </c>
      <c r="S487">
        <v>9</v>
      </c>
      <c r="T487" t="s">
        <v>47</v>
      </c>
      <c r="U487" t="s">
        <v>58</v>
      </c>
      <c r="V487" t="s">
        <v>35</v>
      </c>
      <c r="W487" t="s">
        <v>73</v>
      </c>
      <c r="X487">
        <v>2019</v>
      </c>
      <c r="Y487" t="s">
        <v>37</v>
      </c>
      <c r="Z487" t="s">
        <v>38</v>
      </c>
      <c r="AA487">
        <v>25</v>
      </c>
      <c r="AB487">
        <v>10</v>
      </c>
      <c r="AC487">
        <v>1365</v>
      </c>
    </row>
    <row r="488" spans="1:29" x14ac:dyDescent="0.25">
      <c r="A488" t="s">
        <v>97</v>
      </c>
      <c r="B488">
        <v>2019</v>
      </c>
      <c r="C488" t="s">
        <v>30</v>
      </c>
      <c r="D488" t="s">
        <v>31</v>
      </c>
      <c r="E488">
        <v>29</v>
      </c>
      <c r="F488" t="s">
        <v>40</v>
      </c>
      <c r="G488">
        <v>1.6333329999999999</v>
      </c>
      <c r="H488" t="s">
        <v>58</v>
      </c>
      <c r="I488">
        <v>655</v>
      </c>
      <c r="J488">
        <v>1365</v>
      </c>
      <c r="K488">
        <v>0</v>
      </c>
      <c r="L488">
        <v>0</v>
      </c>
      <c r="M488">
        <v>0.6</v>
      </c>
      <c r="N488">
        <v>0.8</v>
      </c>
      <c r="O488">
        <v>1.05</v>
      </c>
      <c r="P488">
        <v>1.1000000000000001</v>
      </c>
      <c r="Q488" t="s">
        <v>46</v>
      </c>
      <c r="R488">
        <v>5</v>
      </c>
      <c r="S488">
        <v>9</v>
      </c>
      <c r="T488" t="s">
        <v>47</v>
      </c>
      <c r="U488" t="s">
        <v>58</v>
      </c>
      <c r="V488" t="s">
        <v>35</v>
      </c>
      <c r="W488" t="s">
        <v>83</v>
      </c>
      <c r="X488">
        <v>2019</v>
      </c>
      <c r="Y488" t="s">
        <v>37</v>
      </c>
      <c r="Z488" t="s">
        <v>38</v>
      </c>
      <c r="AA488">
        <v>2</v>
      </c>
      <c r="AB488">
        <v>3888000</v>
      </c>
      <c r="AC488">
        <v>1139.3569296646799</v>
      </c>
    </row>
    <row r="489" spans="1:29" x14ac:dyDescent="0.25">
      <c r="A489" t="s">
        <v>97</v>
      </c>
      <c r="B489">
        <v>2019</v>
      </c>
      <c r="C489" t="s">
        <v>37</v>
      </c>
      <c r="D489" t="s">
        <v>38</v>
      </c>
      <c r="E489">
        <v>4</v>
      </c>
      <c r="F489" t="s">
        <v>40</v>
      </c>
      <c r="G489">
        <v>3.3333340000000003E-2</v>
      </c>
      <c r="H489" t="s">
        <v>58</v>
      </c>
      <c r="I489">
        <v>655</v>
      </c>
      <c r="J489">
        <v>1365</v>
      </c>
      <c r="K489">
        <v>0</v>
      </c>
      <c r="L489">
        <v>0</v>
      </c>
      <c r="M489">
        <v>0.6</v>
      </c>
      <c r="N489">
        <v>0.8</v>
      </c>
      <c r="O489">
        <v>1.05</v>
      </c>
      <c r="P489">
        <v>1.1000000000000001</v>
      </c>
      <c r="Q489" t="s">
        <v>46</v>
      </c>
      <c r="R489">
        <v>5</v>
      </c>
      <c r="S489">
        <v>9</v>
      </c>
      <c r="T489" t="s">
        <v>47</v>
      </c>
      <c r="U489" t="s">
        <v>58</v>
      </c>
      <c r="V489" t="s">
        <v>35</v>
      </c>
      <c r="W489" t="s">
        <v>83</v>
      </c>
      <c r="X489">
        <v>2019</v>
      </c>
      <c r="Y489" t="s">
        <v>37</v>
      </c>
      <c r="Z489" t="s">
        <v>38</v>
      </c>
      <c r="AA489">
        <v>11</v>
      </c>
      <c r="AB489">
        <v>518400</v>
      </c>
      <c r="AC489">
        <v>136.5</v>
      </c>
    </row>
    <row r="490" spans="1:29" x14ac:dyDescent="0.25">
      <c r="A490" t="s">
        <v>645</v>
      </c>
      <c r="B490">
        <v>2019</v>
      </c>
      <c r="C490" t="s">
        <v>37</v>
      </c>
      <c r="D490" t="s">
        <v>38</v>
      </c>
      <c r="E490">
        <v>29</v>
      </c>
      <c r="F490" t="s">
        <v>40</v>
      </c>
      <c r="G490">
        <v>1.1499999999999999</v>
      </c>
      <c r="H490" t="s">
        <v>58</v>
      </c>
      <c r="I490">
        <v>655</v>
      </c>
      <c r="J490">
        <v>1365</v>
      </c>
      <c r="K490">
        <v>0</v>
      </c>
      <c r="L490">
        <v>0</v>
      </c>
      <c r="M490">
        <v>0.6</v>
      </c>
      <c r="N490">
        <v>0.8</v>
      </c>
      <c r="O490">
        <v>1.05</v>
      </c>
      <c r="P490">
        <v>1.1000000000000001</v>
      </c>
      <c r="Q490" t="s">
        <v>46</v>
      </c>
      <c r="R490">
        <v>5</v>
      </c>
      <c r="S490">
        <v>9</v>
      </c>
      <c r="T490" t="s">
        <v>85</v>
      </c>
      <c r="U490" t="s">
        <v>58</v>
      </c>
      <c r="V490" t="s">
        <v>35</v>
      </c>
      <c r="W490" t="s">
        <v>61</v>
      </c>
      <c r="X490">
        <v>2019</v>
      </c>
      <c r="Y490" t="s">
        <v>37</v>
      </c>
      <c r="Z490" t="s">
        <v>38</v>
      </c>
      <c r="AA490">
        <v>30</v>
      </c>
      <c r="AB490">
        <v>105</v>
      </c>
      <c r="AC490">
        <v>136.5</v>
      </c>
    </row>
    <row r="491" spans="1:29" x14ac:dyDescent="0.25">
      <c r="A491" t="s">
        <v>295</v>
      </c>
      <c r="B491">
        <v>2019</v>
      </c>
      <c r="C491" t="s">
        <v>37</v>
      </c>
      <c r="D491" t="s">
        <v>38</v>
      </c>
      <c r="E491">
        <v>5</v>
      </c>
      <c r="F491" t="s">
        <v>44</v>
      </c>
      <c r="G491">
        <v>0</v>
      </c>
      <c r="H491" t="s">
        <v>58</v>
      </c>
      <c r="I491">
        <v>655</v>
      </c>
      <c r="J491">
        <v>1365</v>
      </c>
      <c r="K491">
        <v>0</v>
      </c>
      <c r="L491">
        <v>0</v>
      </c>
      <c r="M491">
        <v>0.6</v>
      </c>
      <c r="N491">
        <v>0.8</v>
      </c>
      <c r="O491">
        <v>1.05</v>
      </c>
      <c r="P491">
        <v>1.1000000000000001</v>
      </c>
      <c r="Q491" t="s">
        <v>46</v>
      </c>
      <c r="R491">
        <v>5</v>
      </c>
      <c r="S491">
        <v>9</v>
      </c>
      <c r="T491" t="s">
        <v>47</v>
      </c>
      <c r="U491" t="s">
        <v>58</v>
      </c>
      <c r="V491" t="s">
        <v>35</v>
      </c>
      <c r="W491" t="s">
        <v>42</v>
      </c>
      <c r="X491">
        <v>2019</v>
      </c>
      <c r="Y491" t="s">
        <v>37</v>
      </c>
      <c r="Z491" t="s">
        <v>38</v>
      </c>
      <c r="AA491">
        <v>11</v>
      </c>
      <c r="AB491">
        <v>163</v>
      </c>
      <c r="AC491">
        <v>1365</v>
      </c>
    </row>
    <row r="492" spans="1:29" x14ac:dyDescent="0.25">
      <c r="A492" t="s">
        <v>295</v>
      </c>
      <c r="B492">
        <v>2019</v>
      </c>
      <c r="C492" t="s">
        <v>37</v>
      </c>
      <c r="D492" t="s">
        <v>38</v>
      </c>
      <c r="E492">
        <v>29</v>
      </c>
      <c r="F492" t="s">
        <v>40</v>
      </c>
      <c r="G492">
        <v>1.5333330000000001</v>
      </c>
      <c r="H492" t="s">
        <v>58</v>
      </c>
      <c r="I492">
        <v>655</v>
      </c>
      <c r="J492">
        <v>1365</v>
      </c>
      <c r="K492">
        <v>0</v>
      </c>
      <c r="L492">
        <v>0</v>
      </c>
      <c r="M492">
        <v>0.6</v>
      </c>
      <c r="N492">
        <v>0.8</v>
      </c>
      <c r="O492">
        <v>1.05</v>
      </c>
      <c r="P492">
        <v>1.1000000000000001</v>
      </c>
      <c r="Q492" t="s">
        <v>46</v>
      </c>
      <c r="R492">
        <v>5</v>
      </c>
      <c r="S492">
        <v>9</v>
      </c>
      <c r="T492" t="s">
        <v>47</v>
      </c>
      <c r="U492" t="s">
        <v>58</v>
      </c>
      <c r="V492" t="s">
        <v>35</v>
      </c>
      <c r="W492" t="s">
        <v>42</v>
      </c>
      <c r="X492">
        <v>2019</v>
      </c>
      <c r="Y492" t="s">
        <v>37</v>
      </c>
      <c r="Z492" t="s">
        <v>38</v>
      </c>
      <c r="AA492">
        <v>29</v>
      </c>
      <c r="AB492">
        <v>24</v>
      </c>
      <c r="AC492">
        <v>-273</v>
      </c>
    </row>
    <row r="493" spans="1:29" x14ac:dyDescent="0.25">
      <c r="A493" t="s">
        <v>576</v>
      </c>
      <c r="B493">
        <v>2019</v>
      </c>
      <c r="C493" t="s">
        <v>37</v>
      </c>
      <c r="D493" t="s">
        <v>38</v>
      </c>
      <c r="E493">
        <v>23</v>
      </c>
      <c r="F493" t="s">
        <v>40</v>
      </c>
      <c r="G493">
        <v>1.933333</v>
      </c>
      <c r="H493" t="s">
        <v>58</v>
      </c>
      <c r="I493">
        <v>655</v>
      </c>
      <c r="J493">
        <v>1365</v>
      </c>
      <c r="K493">
        <v>0</v>
      </c>
      <c r="L493">
        <v>0</v>
      </c>
      <c r="M493">
        <v>0.6</v>
      </c>
      <c r="N493">
        <v>0.8</v>
      </c>
      <c r="O493">
        <v>1.05</v>
      </c>
      <c r="P493">
        <v>1.1000000000000001</v>
      </c>
      <c r="Q493" t="s">
        <v>46</v>
      </c>
      <c r="R493">
        <v>5</v>
      </c>
      <c r="S493">
        <v>9</v>
      </c>
      <c r="T493" t="s">
        <v>47</v>
      </c>
      <c r="U493" t="s">
        <v>58</v>
      </c>
      <c r="V493" t="s">
        <v>35</v>
      </c>
      <c r="W493" t="s">
        <v>42</v>
      </c>
      <c r="X493">
        <v>2019</v>
      </c>
      <c r="Y493" t="s">
        <v>37</v>
      </c>
      <c r="Z493" t="s">
        <v>38</v>
      </c>
      <c r="AA493">
        <v>23</v>
      </c>
      <c r="AB493">
        <v>64</v>
      </c>
      <c r="AC493">
        <v>960.20674438909396</v>
      </c>
    </row>
    <row r="494" spans="1:29" x14ac:dyDescent="0.25">
      <c r="A494" t="s">
        <v>576</v>
      </c>
      <c r="B494">
        <v>2019</v>
      </c>
      <c r="C494" t="s">
        <v>37</v>
      </c>
      <c r="D494" t="s">
        <v>38</v>
      </c>
      <c r="E494">
        <v>29</v>
      </c>
      <c r="F494" t="s">
        <v>40</v>
      </c>
      <c r="G494">
        <v>0.98333329999999997</v>
      </c>
      <c r="H494" t="s">
        <v>58</v>
      </c>
      <c r="I494">
        <v>655</v>
      </c>
      <c r="J494">
        <v>1365</v>
      </c>
      <c r="K494">
        <v>0</v>
      </c>
      <c r="L494">
        <v>0</v>
      </c>
      <c r="M494">
        <v>0.6</v>
      </c>
      <c r="N494">
        <v>0.8</v>
      </c>
      <c r="O494">
        <v>1.05</v>
      </c>
      <c r="P494">
        <v>1.1000000000000001</v>
      </c>
      <c r="Q494" t="s">
        <v>46</v>
      </c>
      <c r="R494">
        <v>5</v>
      </c>
      <c r="S494">
        <v>9</v>
      </c>
      <c r="T494" t="s">
        <v>47</v>
      </c>
      <c r="U494" t="s">
        <v>58</v>
      </c>
      <c r="V494" t="s">
        <v>35</v>
      </c>
      <c r="W494" t="s">
        <v>42</v>
      </c>
      <c r="X494">
        <v>2019</v>
      </c>
      <c r="Y494" t="s">
        <v>37</v>
      </c>
      <c r="Z494" t="s">
        <v>38</v>
      </c>
      <c r="AA494">
        <v>29</v>
      </c>
      <c r="AB494">
        <v>6</v>
      </c>
      <c r="AC494">
        <v>-1365</v>
      </c>
    </row>
    <row r="495" spans="1:29" x14ac:dyDescent="0.25">
      <c r="A495" t="s">
        <v>217</v>
      </c>
      <c r="B495">
        <v>2019</v>
      </c>
      <c r="C495" t="s">
        <v>37</v>
      </c>
      <c r="D495" t="s">
        <v>38</v>
      </c>
      <c r="E495">
        <v>3</v>
      </c>
      <c r="F495" t="s">
        <v>40</v>
      </c>
      <c r="G495">
        <v>0.4166667</v>
      </c>
      <c r="H495" t="s">
        <v>58</v>
      </c>
      <c r="I495">
        <v>655</v>
      </c>
      <c r="J495">
        <v>1365</v>
      </c>
      <c r="K495">
        <v>0</v>
      </c>
      <c r="L495">
        <v>0</v>
      </c>
      <c r="M495">
        <v>0.6</v>
      </c>
      <c r="N495">
        <v>0.8</v>
      </c>
      <c r="O495">
        <v>1.05</v>
      </c>
      <c r="P495">
        <v>1.1000000000000001</v>
      </c>
      <c r="Q495" t="s">
        <v>46</v>
      </c>
      <c r="R495">
        <v>5</v>
      </c>
      <c r="S495">
        <v>9</v>
      </c>
      <c r="T495" t="s">
        <v>47</v>
      </c>
      <c r="U495" t="s">
        <v>58</v>
      </c>
      <c r="V495" t="s">
        <v>35</v>
      </c>
      <c r="W495" t="s">
        <v>67</v>
      </c>
      <c r="X495">
        <v>2019</v>
      </c>
      <c r="Y495" t="s">
        <v>37</v>
      </c>
      <c r="Z495" t="s">
        <v>38</v>
      </c>
      <c r="AA495">
        <v>3</v>
      </c>
      <c r="AB495">
        <v>8</v>
      </c>
      <c r="AC495">
        <v>-546</v>
      </c>
    </row>
    <row r="496" spans="1:29" x14ac:dyDescent="0.25">
      <c r="A496" t="s">
        <v>217</v>
      </c>
      <c r="B496">
        <v>2019</v>
      </c>
      <c r="C496" t="s">
        <v>37</v>
      </c>
      <c r="D496" t="s">
        <v>38</v>
      </c>
      <c r="E496">
        <v>23</v>
      </c>
      <c r="F496" t="s">
        <v>40</v>
      </c>
      <c r="G496">
        <v>1.566667</v>
      </c>
      <c r="H496" t="s">
        <v>58</v>
      </c>
      <c r="I496">
        <v>655</v>
      </c>
      <c r="J496">
        <v>1365</v>
      </c>
      <c r="K496">
        <v>0</v>
      </c>
      <c r="L496">
        <v>0</v>
      </c>
      <c r="M496">
        <v>0.6</v>
      </c>
      <c r="N496">
        <v>0.8</v>
      </c>
      <c r="O496">
        <v>1.05</v>
      </c>
      <c r="P496">
        <v>1.1000000000000001</v>
      </c>
      <c r="Q496" t="s">
        <v>46</v>
      </c>
      <c r="R496">
        <v>5</v>
      </c>
      <c r="S496">
        <v>9</v>
      </c>
      <c r="T496" t="s">
        <v>47</v>
      </c>
      <c r="U496" t="s">
        <v>58</v>
      </c>
      <c r="V496" t="s">
        <v>35</v>
      </c>
      <c r="W496" t="s">
        <v>67</v>
      </c>
      <c r="X496">
        <v>2019</v>
      </c>
      <c r="Y496" t="s">
        <v>37</v>
      </c>
      <c r="Z496" t="s">
        <v>38</v>
      </c>
      <c r="AA496">
        <v>23</v>
      </c>
      <c r="AB496">
        <v>20</v>
      </c>
      <c r="AC496">
        <v>-273</v>
      </c>
    </row>
    <row r="497" spans="1:29" x14ac:dyDescent="0.25">
      <c r="A497" t="s">
        <v>492</v>
      </c>
      <c r="B497">
        <v>2019</v>
      </c>
      <c r="C497" t="s">
        <v>37</v>
      </c>
      <c r="D497" t="s">
        <v>38</v>
      </c>
      <c r="E497">
        <v>15</v>
      </c>
      <c r="F497" t="s">
        <v>40</v>
      </c>
      <c r="G497">
        <v>3.75</v>
      </c>
      <c r="H497" t="s">
        <v>58</v>
      </c>
      <c r="I497">
        <v>655</v>
      </c>
      <c r="J497">
        <v>1365</v>
      </c>
      <c r="K497">
        <v>0</v>
      </c>
      <c r="L497">
        <v>0</v>
      </c>
      <c r="M497">
        <v>0.6</v>
      </c>
      <c r="N497">
        <v>0.8</v>
      </c>
      <c r="O497">
        <v>1.05</v>
      </c>
      <c r="P497">
        <v>1.1000000000000001</v>
      </c>
      <c r="Q497" t="s">
        <v>46</v>
      </c>
      <c r="R497">
        <v>5</v>
      </c>
      <c r="S497">
        <v>9</v>
      </c>
      <c r="T497" t="s">
        <v>47</v>
      </c>
      <c r="U497" t="s">
        <v>58</v>
      </c>
      <c r="V497" t="s">
        <v>35</v>
      </c>
      <c r="W497" t="s">
        <v>73</v>
      </c>
      <c r="X497">
        <v>2019</v>
      </c>
      <c r="Y497" t="s">
        <v>37</v>
      </c>
      <c r="Z497" t="s">
        <v>38</v>
      </c>
      <c r="AA497">
        <v>15</v>
      </c>
      <c r="AB497">
        <v>17</v>
      </c>
      <c r="AC497">
        <v>978.25</v>
      </c>
    </row>
    <row r="498" spans="1:29" x14ac:dyDescent="0.25">
      <c r="A498" t="s">
        <v>492</v>
      </c>
      <c r="B498">
        <v>2019</v>
      </c>
      <c r="C498" t="s">
        <v>37</v>
      </c>
      <c r="D498" t="s">
        <v>38</v>
      </c>
      <c r="E498">
        <v>23</v>
      </c>
      <c r="F498" t="s">
        <v>40</v>
      </c>
      <c r="G498">
        <v>0.71666660000000004</v>
      </c>
      <c r="H498" t="s">
        <v>58</v>
      </c>
      <c r="I498">
        <v>655</v>
      </c>
      <c r="J498">
        <v>1365</v>
      </c>
      <c r="K498">
        <v>0</v>
      </c>
      <c r="L498">
        <v>0</v>
      </c>
      <c r="M498">
        <v>0.6</v>
      </c>
      <c r="N498">
        <v>0.8</v>
      </c>
      <c r="O498">
        <v>1.05</v>
      </c>
      <c r="P498">
        <v>1.1000000000000001</v>
      </c>
      <c r="Q498" t="s">
        <v>46</v>
      </c>
      <c r="R498">
        <v>5</v>
      </c>
      <c r="S498">
        <v>9</v>
      </c>
      <c r="T498" t="s">
        <v>47</v>
      </c>
      <c r="U498" t="s">
        <v>58</v>
      </c>
      <c r="V498" t="s">
        <v>35</v>
      </c>
      <c r="W498" t="s">
        <v>73</v>
      </c>
      <c r="X498">
        <v>2019</v>
      </c>
      <c r="Y498" t="s">
        <v>37</v>
      </c>
      <c r="Z498" t="s">
        <v>38</v>
      </c>
      <c r="AA498">
        <v>23</v>
      </c>
      <c r="AB498">
        <v>8</v>
      </c>
      <c r="AC498">
        <v>-546</v>
      </c>
    </row>
    <row r="499" spans="1:29" x14ac:dyDescent="0.25">
      <c r="A499" t="s">
        <v>493</v>
      </c>
      <c r="B499">
        <v>2019</v>
      </c>
      <c r="C499" t="s">
        <v>37</v>
      </c>
      <c r="D499" t="s">
        <v>38</v>
      </c>
      <c r="E499">
        <v>15</v>
      </c>
      <c r="F499" t="s">
        <v>40</v>
      </c>
      <c r="G499">
        <v>5.266667</v>
      </c>
      <c r="H499" t="s">
        <v>58</v>
      </c>
      <c r="I499">
        <v>655</v>
      </c>
      <c r="J499">
        <v>1365</v>
      </c>
      <c r="K499">
        <v>0</v>
      </c>
      <c r="L499">
        <v>0</v>
      </c>
      <c r="M499">
        <v>0.6</v>
      </c>
      <c r="N499">
        <v>0.8</v>
      </c>
      <c r="O499">
        <v>1.05</v>
      </c>
      <c r="P499">
        <v>1.1000000000000001</v>
      </c>
      <c r="Q499" t="s">
        <v>46</v>
      </c>
      <c r="R499">
        <v>5</v>
      </c>
      <c r="S499">
        <v>9</v>
      </c>
      <c r="T499" t="s">
        <v>47</v>
      </c>
      <c r="U499" t="s">
        <v>58</v>
      </c>
      <c r="V499" t="s">
        <v>35</v>
      </c>
      <c r="W499" t="s">
        <v>73</v>
      </c>
      <c r="X499">
        <v>2019</v>
      </c>
      <c r="Y499" t="s">
        <v>37</v>
      </c>
      <c r="Z499" t="s">
        <v>38</v>
      </c>
      <c r="AA499">
        <v>15</v>
      </c>
      <c r="AB499">
        <v>41</v>
      </c>
      <c r="AC499">
        <v>1433.25</v>
      </c>
    </row>
    <row r="500" spans="1:29" x14ac:dyDescent="0.25">
      <c r="A500" t="s">
        <v>493</v>
      </c>
      <c r="B500">
        <v>2019</v>
      </c>
      <c r="C500" t="s">
        <v>37</v>
      </c>
      <c r="D500" t="s">
        <v>38</v>
      </c>
      <c r="E500">
        <v>23</v>
      </c>
      <c r="F500" t="s">
        <v>40</v>
      </c>
      <c r="G500">
        <v>0.83333330000000005</v>
      </c>
      <c r="H500" t="s">
        <v>58</v>
      </c>
      <c r="I500">
        <v>655</v>
      </c>
      <c r="J500">
        <v>1365</v>
      </c>
      <c r="K500">
        <v>0</v>
      </c>
      <c r="L500">
        <v>0</v>
      </c>
      <c r="M500">
        <v>0.6</v>
      </c>
      <c r="N500">
        <v>0.8</v>
      </c>
      <c r="O500">
        <v>1.05</v>
      </c>
      <c r="P500">
        <v>1.1000000000000001</v>
      </c>
      <c r="Q500" t="s">
        <v>46</v>
      </c>
      <c r="R500">
        <v>5</v>
      </c>
      <c r="S500">
        <v>9</v>
      </c>
      <c r="T500" t="s">
        <v>47</v>
      </c>
      <c r="U500" t="s">
        <v>58</v>
      </c>
      <c r="V500" t="s">
        <v>35</v>
      </c>
      <c r="W500" t="s">
        <v>73</v>
      </c>
      <c r="X500">
        <v>2019</v>
      </c>
      <c r="Y500" t="s">
        <v>37</v>
      </c>
      <c r="Z500" t="s">
        <v>38</v>
      </c>
      <c r="AA500">
        <v>26</v>
      </c>
      <c r="AB500">
        <v>8</v>
      </c>
      <c r="AC500">
        <v>-546</v>
      </c>
    </row>
    <row r="501" spans="1:29" x14ac:dyDescent="0.25">
      <c r="A501" t="s">
        <v>457</v>
      </c>
      <c r="B501">
        <v>2019</v>
      </c>
      <c r="C501" t="s">
        <v>37</v>
      </c>
      <c r="D501" t="s">
        <v>38</v>
      </c>
      <c r="E501">
        <v>12</v>
      </c>
      <c r="F501" t="s">
        <v>40</v>
      </c>
      <c r="G501">
        <v>0.66666669999999995</v>
      </c>
      <c r="H501" t="s">
        <v>58</v>
      </c>
      <c r="I501">
        <v>655</v>
      </c>
      <c r="J501">
        <v>1365</v>
      </c>
      <c r="K501">
        <v>0</v>
      </c>
      <c r="L501">
        <v>0</v>
      </c>
      <c r="M501">
        <v>0.6</v>
      </c>
      <c r="N501">
        <v>0.8</v>
      </c>
      <c r="O501">
        <v>1.05</v>
      </c>
      <c r="P501">
        <v>1.1000000000000001</v>
      </c>
      <c r="Q501" t="s">
        <v>46</v>
      </c>
      <c r="R501">
        <v>5</v>
      </c>
      <c r="S501">
        <v>9</v>
      </c>
      <c r="T501" t="s">
        <v>47</v>
      </c>
      <c r="U501" t="s">
        <v>58</v>
      </c>
      <c r="V501" t="s">
        <v>35</v>
      </c>
      <c r="W501" t="s">
        <v>42</v>
      </c>
      <c r="X501">
        <v>2019</v>
      </c>
      <c r="Y501" t="s">
        <v>37</v>
      </c>
      <c r="Z501" t="s">
        <v>38</v>
      </c>
      <c r="AA501">
        <v>17</v>
      </c>
      <c r="AB501">
        <v>15</v>
      </c>
      <c r="AC501">
        <v>-546</v>
      </c>
    </row>
    <row r="502" spans="1:29" x14ac:dyDescent="0.25">
      <c r="A502" t="s">
        <v>434</v>
      </c>
      <c r="B502">
        <v>2019</v>
      </c>
      <c r="C502" t="s">
        <v>37</v>
      </c>
      <c r="D502" t="s">
        <v>38</v>
      </c>
      <c r="E502">
        <v>11</v>
      </c>
      <c r="F502" t="s">
        <v>40</v>
      </c>
      <c r="G502">
        <v>4.8333329999999997</v>
      </c>
      <c r="H502" t="s">
        <v>58</v>
      </c>
      <c r="I502">
        <v>655</v>
      </c>
      <c r="J502">
        <v>1365</v>
      </c>
      <c r="K502">
        <v>0</v>
      </c>
      <c r="L502">
        <v>0</v>
      </c>
      <c r="M502">
        <v>0.6</v>
      </c>
      <c r="N502">
        <v>0.8</v>
      </c>
      <c r="O502">
        <v>1.05</v>
      </c>
      <c r="P502">
        <v>1.1000000000000001</v>
      </c>
      <c r="Q502" t="s">
        <v>46</v>
      </c>
      <c r="R502">
        <v>5</v>
      </c>
      <c r="S502">
        <v>9</v>
      </c>
      <c r="T502" t="s">
        <v>47</v>
      </c>
      <c r="U502" t="s">
        <v>58</v>
      </c>
      <c r="V502" t="s">
        <v>35</v>
      </c>
      <c r="W502" t="s">
        <v>83</v>
      </c>
      <c r="X502">
        <v>2019</v>
      </c>
      <c r="Y502" t="s">
        <v>37</v>
      </c>
      <c r="Z502" t="s">
        <v>38</v>
      </c>
      <c r="AA502">
        <v>11</v>
      </c>
      <c r="AB502">
        <v>0</v>
      </c>
      <c r="AC502">
        <v>1489.7327342746701</v>
      </c>
    </row>
    <row r="503" spans="1:29" x14ac:dyDescent="0.25">
      <c r="A503" t="s">
        <v>434</v>
      </c>
      <c r="B503">
        <v>2019</v>
      </c>
      <c r="C503" t="s">
        <v>37</v>
      </c>
      <c r="D503" t="s">
        <v>38</v>
      </c>
      <c r="E503">
        <v>29</v>
      </c>
      <c r="F503" t="s">
        <v>40</v>
      </c>
      <c r="G503">
        <v>3.0666669999999998</v>
      </c>
      <c r="H503" t="s">
        <v>58</v>
      </c>
      <c r="I503">
        <v>655</v>
      </c>
      <c r="J503">
        <v>1365</v>
      </c>
      <c r="K503">
        <v>0</v>
      </c>
      <c r="L503">
        <v>0</v>
      </c>
      <c r="M503">
        <v>0.6</v>
      </c>
      <c r="N503">
        <v>0.8</v>
      </c>
      <c r="O503">
        <v>1.05</v>
      </c>
      <c r="P503">
        <v>1.1000000000000001</v>
      </c>
      <c r="Q503" t="s">
        <v>46</v>
      </c>
      <c r="R503">
        <v>5</v>
      </c>
      <c r="S503">
        <v>9</v>
      </c>
      <c r="T503" t="s">
        <v>47</v>
      </c>
      <c r="U503" t="s">
        <v>58</v>
      </c>
      <c r="V503" t="s">
        <v>35</v>
      </c>
      <c r="W503" t="s">
        <v>83</v>
      </c>
      <c r="X503">
        <v>2019</v>
      </c>
      <c r="Y503" t="s">
        <v>37</v>
      </c>
      <c r="Z503" t="s">
        <v>38</v>
      </c>
      <c r="AA503">
        <v>30</v>
      </c>
      <c r="AB503">
        <v>0</v>
      </c>
      <c r="AC503">
        <v>1286.3641909114999</v>
      </c>
    </row>
    <row r="504" spans="1:29" x14ac:dyDescent="0.25">
      <c r="A504" t="s">
        <v>88</v>
      </c>
      <c r="B504">
        <v>2019</v>
      </c>
      <c r="C504" t="s">
        <v>30</v>
      </c>
      <c r="D504" t="s">
        <v>31</v>
      </c>
      <c r="E504">
        <v>28</v>
      </c>
      <c r="F504" t="s">
        <v>40</v>
      </c>
      <c r="G504">
        <v>3.3333340000000003E-2</v>
      </c>
      <c r="H504" t="s">
        <v>58</v>
      </c>
      <c r="I504">
        <v>655</v>
      </c>
      <c r="J504">
        <v>1365</v>
      </c>
      <c r="K504">
        <v>0</v>
      </c>
      <c r="L504">
        <v>0</v>
      </c>
      <c r="M504">
        <v>0.6</v>
      </c>
      <c r="N504">
        <v>0.8</v>
      </c>
      <c r="O504">
        <v>1.05</v>
      </c>
      <c r="P504">
        <v>1.1000000000000001</v>
      </c>
      <c r="Q504" t="s">
        <v>46</v>
      </c>
      <c r="R504">
        <v>5</v>
      </c>
      <c r="S504">
        <v>9</v>
      </c>
      <c r="T504" t="s">
        <v>47</v>
      </c>
      <c r="U504" t="s">
        <v>58</v>
      </c>
      <c r="V504" t="s">
        <v>35</v>
      </c>
      <c r="W504" t="s">
        <v>50</v>
      </c>
      <c r="X504">
        <v>2019</v>
      </c>
      <c r="Y504" t="s">
        <v>37</v>
      </c>
      <c r="Z504" t="s">
        <v>38</v>
      </c>
      <c r="AA504">
        <v>1</v>
      </c>
      <c r="AB504">
        <v>691200</v>
      </c>
      <c r="AC504">
        <v>136.5</v>
      </c>
    </row>
    <row r="505" spans="1:29" x14ac:dyDescent="0.25">
      <c r="A505" t="s">
        <v>88</v>
      </c>
      <c r="B505">
        <v>2019</v>
      </c>
      <c r="C505" t="s">
        <v>37</v>
      </c>
      <c r="D505" t="s">
        <v>38</v>
      </c>
      <c r="E505">
        <v>1</v>
      </c>
      <c r="F505" t="s">
        <v>44</v>
      </c>
      <c r="G505">
        <v>0</v>
      </c>
      <c r="H505" t="s">
        <v>58</v>
      </c>
      <c r="I505">
        <v>655</v>
      </c>
      <c r="J505">
        <v>1365</v>
      </c>
      <c r="K505">
        <v>0</v>
      </c>
      <c r="L505">
        <v>0</v>
      </c>
      <c r="M505">
        <v>0.6</v>
      </c>
      <c r="N505">
        <v>0.8</v>
      </c>
      <c r="O505">
        <v>1.05</v>
      </c>
      <c r="P505">
        <v>1.1000000000000001</v>
      </c>
      <c r="Q505" t="s">
        <v>46</v>
      </c>
      <c r="R505">
        <v>5</v>
      </c>
      <c r="S505">
        <v>9</v>
      </c>
      <c r="T505" t="s">
        <v>47</v>
      </c>
      <c r="U505" t="s">
        <v>58</v>
      </c>
      <c r="V505" t="s">
        <v>35</v>
      </c>
      <c r="W505" t="s">
        <v>50</v>
      </c>
      <c r="X505">
        <v>2019</v>
      </c>
      <c r="Y505" t="s">
        <v>37</v>
      </c>
      <c r="Z505" t="s">
        <v>38</v>
      </c>
      <c r="AA505">
        <v>1</v>
      </c>
      <c r="AB505">
        <v>345600</v>
      </c>
      <c r="AC505">
        <v>1365</v>
      </c>
    </row>
    <row r="506" spans="1:29" x14ac:dyDescent="0.25">
      <c r="A506" t="s">
        <v>88</v>
      </c>
      <c r="B506">
        <v>2019</v>
      </c>
      <c r="C506" t="s">
        <v>37</v>
      </c>
      <c r="D506" t="s">
        <v>38</v>
      </c>
      <c r="E506">
        <v>11</v>
      </c>
      <c r="F506" t="s">
        <v>40</v>
      </c>
      <c r="G506">
        <v>0.98333329999999997</v>
      </c>
      <c r="H506" t="s">
        <v>58</v>
      </c>
      <c r="I506">
        <v>655</v>
      </c>
      <c r="J506">
        <v>1365</v>
      </c>
      <c r="K506">
        <v>0</v>
      </c>
      <c r="L506">
        <v>0</v>
      </c>
      <c r="M506">
        <v>0.6</v>
      </c>
      <c r="N506">
        <v>0.8</v>
      </c>
      <c r="O506">
        <v>1.05</v>
      </c>
      <c r="P506">
        <v>1.1000000000000001</v>
      </c>
      <c r="Q506" t="s">
        <v>46</v>
      </c>
      <c r="R506">
        <v>5</v>
      </c>
      <c r="S506">
        <v>9</v>
      </c>
      <c r="T506" t="s">
        <v>47</v>
      </c>
      <c r="U506" t="s">
        <v>58</v>
      </c>
      <c r="V506" t="s">
        <v>35</v>
      </c>
      <c r="W506" t="s">
        <v>50</v>
      </c>
      <c r="X506">
        <v>2019</v>
      </c>
      <c r="Y506" t="s">
        <v>37</v>
      </c>
      <c r="Z506" t="s">
        <v>38</v>
      </c>
      <c r="AA506">
        <v>15</v>
      </c>
      <c r="AB506">
        <v>864000</v>
      </c>
      <c r="AC506">
        <v>136.5</v>
      </c>
    </row>
    <row r="507" spans="1:29" x14ac:dyDescent="0.25">
      <c r="A507" t="s">
        <v>88</v>
      </c>
      <c r="B507">
        <v>2019</v>
      </c>
      <c r="C507" t="s">
        <v>37</v>
      </c>
      <c r="D507" t="s">
        <v>38</v>
      </c>
      <c r="E507">
        <v>17</v>
      </c>
      <c r="F507" t="s">
        <v>40</v>
      </c>
      <c r="G507">
        <v>0.98333329999999997</v>
      </c>
      <c r="H507" t="s">
        <v>58</v>
      </c>
      <c r="I507">
        <v>655</v>
      </c>
      <c r="J507">
        <v>1365</v>
      </c>
      <c r="K507">
        <v>0</v>
      </c>
      <c r="L507">
        <v>0</v>
      </c>
      <c r="M507">
        <v>0.6</v>
      </c>
      <c r="N507">
        <v>0.8</v>
      </c>
      <c r="O507">
        <v>1.05</v>
      </c>
      <c r="P507">
        <v>1.1000000000000001</v>
      </c>
      <c r="Q507" t="s">
        <v>46</v>
      </c>
      <c r="R507">
        <v>5</v>
      </c>
      <c r="S507">
        <v>9</v>
      </c>
      <c r="T507" t="s">
        <v>47</v>
      </c>
      <c r="U507" t="s">
        <v>58</v>
      </c>
      <c r="V507" t="s">
        <v>35</v>
      </c>
      <c r="W507" t="s">
        <v>50</v>
      </c>
      <c r="X507">
        <v>2019</v>
      </c>
      <c r="Y507" t="s">
        <v>37</v>
      </c>
      <c r="Z507" t="s">
        <v>38</v>
      </c>
      <c r="AA507">
        <v>17</v>
      </c>
      <c r="AB507">
        <v>518400</v>
      </c>
      <c r="AC507">
        <v>136.5</v>
      </c>
    </row>
    <row r="508" spans="1:29" x14ac:dyDescent="0.25">
      <c r="A508" t="s">
        <v>88</v>
      </c>
      <c r="B508">
        <v>2019</v>
      </c>
      <c r="C508" t="s">
        <v>37</v>
      </c>
      <c r="D508" t="s">
        <v>38</v>
      </c>
      <c r="E508">
        <v>26</v>
      </c>
      <c r="F508" t="s">
        <v>40</v>
      </c>
      <c r="G508">
        <v>2.2000000000000002</v>
      </c>
      <c r="H508" t="s">
        <v>58</v>
      </c>
      <c r="I508">
        <v>655</v>
      </c>
      <c r="J508">
        <v>1365</v>
      </c>
      <c r="K508">
        <v>0</v>
      </c>
      <c r="L508">
        <v>0</v>
      </c>
      <c r="M508">
        <v>0.6</v>
      </c>
      <c r="N508">
        <v>0.8</v>
      </c>
      <c r="O508">
        <v>1.05</v>
      </c>
      <c r="P508">
        <v>1.1000000000000001</v>
      </c>
      <c r="Q508" t="s">
        <v>46</v>
      </c>
      <c r="R508">
        <v>5</v>
      </c>
      <c r="S508">
        <v>9</v>
      </c>
      <c r="T508" t="s">
        <v>47</v>
      </c>
      <c r="U508" t="s">
        <v>58</v>
      </c>
      <c r="V508" t="s">
        <v>35</v>
      </c>
      <c r="W508" t="s">
        <v>50</v>
      </c>
      <c r="X508">
        <v>2019</v>
      </c>
      <c r="Y508" t="s">
        <v>37</v>
      </c>
      <c r="Z508" t="s">
        <v>38</v>
      </c>
      <c r="AA508">
        <v>30</v>
      </c>
      <c r="AB508">
        <v>777600</v>
      </c>
      <c r="AC508">
        <v>1067.1818181818201</v>
      </c>
    </row>
    <row r="509" spans="1:29" x14ac:dyDescent="0.25">
      <c r="A509" t="s">
        <v>77</v>
      </c>
      <c r="B509">
        <v>2019</v>
      </c>
      <c r="C509" t="s">
        <v>30</v>
      </c>
      <c r="D509" t="s">
        <v>31</v>
      </c>
      <c r="E509">
        <v>27</v>
      </c>
      <c r="F509" t="s">
        <v>40</v>
      </c>
      <c r="G509">
        <v>1.066667</v>
      </c>
      <c r="H509" t="s">
        <v>58</v>
      </c>
      <c r="I509">
        <v>655</v>
      </c>
      <c r="J509">
        <v>1365</v>
      </c>
      <c r="K509">
        <v>0</v>
      </c>
      <c r="L509">
        <v>0</v>
      </c>
      <c r="M509">
        <v>0.6</v>
      </c>
      <c r="N509">
        <v>0.8</v>
      </c>
      <c r="O509">
        <v>1.05</v>
      </c>
      <c r="P509">
        <v>1.1000000000000001</v>
      </c>
      <c r="Q509" t="s">
        <v>46</v>
      </c>
      <c r="R509">
        <v>5</v>
      </c>
      <c r="S509">
        <v>9</v>
      </c>
      <c r="T509" t="s">
        <v>47</v>
      </c>
      <c r="U509" t="s">
        <v>58</v>
      </c>
      <c r="V509" t="s">
        <v>35</v>
      </c>
      <c r="W509" t="s">
        <v>73</v>
      </c>
      <c r="X509">
        <v>2019</v>
      </c>
      <c r="Y509" t="s">
        <v>37</v>
      </c>
      <c r="Z509" t="s">
        <v>38</v>
      </c>
      <c r="AA509">
        <v>2</v>
      </c>
      <c r="AB509">
        <v>15</v>
      </c>
      <c r="AC509">
        <v>-546</v>
      </c>
    </row>
    <row r="510" spans="1:29" x14ac:dyDescent="0.25">
      <c r="A510" t="s">
        <v>77</v>
      </c>
      <c r="B510">
        <v>2019</v>
      </c>
      <c r="C510" t="s">
        <v>37</v>
      </c>
      <c r="D510" t="s">
        <v>38</v>
      </c>
      <c r="E510">
        <v>26</v>
      </c>
      <c r="F510" t="s">
        <v>40</v>
      </c>
      <c r="G510">
        <v>1.1333329999999999</v>
      </c>
      <c r="H510" t="s">
        <v>58</v>
      </c>
      <c r="I510">
        <v>655</v>
      </c>
      <c r="J510">
        <v>1365</v>
      </c>
      <c r="K510">
        <v>0</v>
      </c>
      <c r="L510">
        <v>0</v>
      </c>
      <c r="M510">
        <v>0.6</v>
      </c>
      <c r="N510">
        <v>0.8</v>
      </c>
      <c r="O510">
        <v>1.05</v>
      </c>
      <c r="P510">
        <v>1.1000000000000001</v>
      </c>
      <c r="Q510" t="s">
        <v>46</v>
      </c>
      <c r="R510">
        <v>5</v>
      </c>
      <c r="S510">
        <v>9</v>
      </c>
      <c r="T510" t="s">
        <v>47</v>
      </c>
      <c r="U510" t="s">
        <v>58</v>
      </c>
      <c r="V510" t="s">
        <v>35</v>
      </c>
      <c r="W510" t="s">
        <v>73</v>
      </c>
      <c r="X510">
        <v>2019</v>
      </c>
      <c r="Y510" t="s">
        <v>37</v>
      </c>
      <c r="Z510" t="s">
        <v>38</v>
      </c>
      <c r="AA510">
        <v>26</v>
      </c>
      <c r="AB510">
        <v>30</v>
      </c>
      <c r="AC510">
        <v>-273</v>
      </c>
    </row>
    <row r="511" spans="1:29" x14ac:dyDescent="0.25">
      <c r="A511" t="s">
        <v>218</v>
      </c>
      <c r="B511">
        <v>2019</v>
      </c>
      <c r="C511" t="s">
        <v>37</v>
      </c>
      <c r="D511" t="s">
        <v>38</v>
      </c>
      <c r="E511">
        <v>3</v>
      </c>
      <c r="F511" t="s">
        <v>40</v>
      </c>
      <c r="G511">
        <v>1.1333329999999999</v>
      </c>
      <c r="H511" t="s">
        <v>58</v>
      </c>
      <c r="I511">
        <v>655</v>
      </c>
      <c r="J511">
        <v>1365</v>
      </c>
      <c r="K511">
        <v>0</v>
      </c>
      <c r="L511">
        <v>0</v>
      </c>
      <c r="M511">
        <v>0.6</v>
      </c>
      <c r="N511">
        <v>0.8</v>
      </c>
      <c r="O511">
        <v>1.05</v>
      </c>
      <c r="P511">
        <v>1.1000000000000001</v>
      </c>
      <c r="Q511" t="s">
        <v>46</v>
      </c>
      <c r="R511">
        <v>5</v>
      </c>
      <c r="S511">
        <v>9</v>
      </c>
      <c r="T511" t="s">
        <v>47</v>
      </c>
      <c r="U511" t="s">
        <v>58</v>
      </c>
      <c r="V511" t="s">
        <v>35</v>
      </c>
      <c r="W511" t="s">
        <v>73</v>
      </c>
      <c r="X511">
        <v>2019</v>
      </c>
      <c r="Y511" t="s">
        <v>37</v>
      </c>
      <c r="Z511" t="s">
        <v>38</v>
      </c>
      <c r="AA511">
        <v>3</v>
      </c>
      <c r="AB511">
        <v>70</v>
      </c>
      <c r="AC511">
        <v>136.5</v>
      </c>
    </row>
    <row r="512" spans="1:29" x14ac:dyDescent="0.25">
      <c r="A512" t="s">
        <v>296</v>
      </c>
      <c r="B512">
        <v>2019</v>
      </c>
      <c r="C512" t="s">
        <v>37</v>
      </c>
      <c r="D512" t="s">
        <v>38</v>
      </c>
      <c r="E512">
        <v>5</v>
      </c>
      <c r="F512" t="s">
        <v>44</v>
      </c>
      <c r="G512">
        <v>0</v>
      </c>
      <c r="H512" t="s">
        <v>58</v>
      </c>
      <c r="I512">
        <v>655</v>
      </c>
      <c r="J512">
        <v>1365</v>
      </c>
      <c r="K512">
        <v>0</v>
      </c>
      <c r="L512">
        <v>0</v>
      </c>
      <c r="M512">
        <v>0.6</v>
      </c>
      <c r="N512">
        <v>0.8</v>
      </c>
      <c r="O512">
        <v>1.05</v>
      </c>
      <c r="P512">
        <v>1.1000000000000001</v>
      </c>
      <c r="Q512" t="s">
        <v>46</v>
      </c>
      <c r="R512">
        <v>5</v>
      </c>
      <c r="S512">
        <v>9</v>
      </c>
      <c r="T512" t="s">
        <v>47</v>
      </c>
      <c r="U512" t="s">
        <v>58</v>
      </c>
      <c r="V512" t="s">
        <v>35</v>
      </c>
      <c r="W512" t="s">
        <v>50</v>
      </c>
      <c r="X512">
        <v>2019</v>
      </c>
      <c r="Y512" t="s">
        <v>37</v>
      </c>
      <c r="Z512" t="s">
        <v>38</v>
      </c>
      <c r="AA512">
        <v>9</v>
      </c>
      <c r="AB512">
        <v>23</v>
      </c>
      <c r="AC512">
        <v>1365</v>
      </c>
    </row>
    <row r="513" spans="1:29" x14ac:dyDescent="0.25">
      <c r="A513" t="s">
        <v>98</v>
      </c>
      <c r="B513">
        <v>2019</v>
      </c>
      <c r="C513" t="s">
        <v>30</v>
      </c>
      <c r="D513" t="s">
        <v>31</v>
      </c>
      <c r="E513">
        <v>29</v>
      </c>
      <c r="F513" t="s">
        <v>40</v>
      </c>
      <c r="G513">
        <v>2.0833330000000001</v>
      </c>
      <c r="H513" t="s">
        <v>58</v>
      </c>
      <c r="I513">
        <v>655</v>
      </c>
      <c r="J513">
        <v>1365</v>
      </c>
      <c r="K513">
        <v>0</v>
      </c>
      <c r="L513">
        <v>0</v>
      </c>
      <c r="M513">
        <v>0.6</v>
      </c>
      <c r="N513">
        <v>0.8</v>
      </c>
      <c r="O513">
        <v>1.05</v>
      </c>
      <c r="P513">
        <v>1.1000000000000001</v>
      </c>
      <c r="Q513" t="s">
        <v>46</v>
      </c>
      <c r="R513">
        <v>5</v>
      </c>
      <c r="S513">
        <v>9</v>
      </c>
      <c r="T513" t="s">
        <v>47</v>
      </c>
      <c r="U513" t="s">
        <v>58</v>
      </c>
      <c r="V513" t="s">
        <v>35</v>
      </c>
      <c r="W513" t="s">
        <v>61</v>
      </c>
      <c r="X513">
        <v>2019</v>
      </c>
      <c r="Y513" t="s">
        <v>37</v>
      </c>
      <c r="Z513" t="s">
        <v>38</v>
      </c>
      <c r="AA513">
        <v>1</v>
      </c>
      <c r="AB513">
        <v>3024000</v>
      </c>
      <c r="AC513">
        <v>1023.7498689599799</v>
      </c>
    </row>
    <row r="514" spans="1:29" x14ac:dyDescent="0.25">
      <c r="A514" t="s">
        <v>98</v>
      </c>
      <c r="B514">
        <v>2019</v>
      </c>
      <c r="C514" t="s">
        <v>37</v>
      </c>
      <c r="D514" t="s">
        <v>38</v>
      </c>
      <c r="E514">
        <v>23</v>
      </c>
      <c r="F514" t="s">
        <v>40</v>
      </c>
      <c r="G514">
        <v>0.76666670000000003</v>
      </c>
      <c r="H514" t="s">
        <v>58</v>
      </c>
      <c r="I514">
        <v>655</v>
      </c>
      <c r="J514">
        <v>1365</v>
      </c>
      <c r="K514">
        <v>0</v>
      </c>
      <c r="L514">
        <v>0</v>
      </c>
      <c r="M514">
        <v>0.6</v>
      </c>
      <c r="N514">
        <v>0.8</v>
      </c>
      <c r="O514">
        <v>1.05</v>
      </c>
      <c r="P514">
        <v>1.1000000000000001</v>
      </c>
      <c r="Q514" t="s">
        <v>46</v>
      </c>
      <c r="R514">
        <v>5</v>
      </c>
      <c r="S514">
        <v>9</v>
      </c>
      <c r="T514" t="s">
        <v>47</v>
      </c>
      <c r="U514" t="s">
        <v>58</v>
      </c>
      <c r="V514" t="s">
        <v>35</v>
      </c>
      <c r="W514" t="s">
        <v>61</v>
      </c>
      <c r="X514">
        <v>2019</v>
      </c>
      <c r="Y514" t="s">
        <v>37</v>
      </c>
      <c r="Z514" t="s">
        <v>38</v>
      </c>
      <c r="AA514">
        <v>24</v>
      </c>
      <c r="AB514">
        <v>2160000</v>
      </c>
      <c r="AC514">
        <v>136.5</v>
      </c>
    </row>
    <row r="515" spans="1:29" x14ac:dyDescent="0.25">
      <c r="A515" t="s">
        <v>577</v>
      </c>
      <c r="B515">
        <v>2019</v>
      </c>
      <c r="C515" t="s">
        <v>37</v>
      </c>
      <c r="D515" t="s">
        <v>38</v>
      </c>
      <c r="E515">
        <v>23</v>
      </c>
      <c r="F515" t="s">
        <v>40</v>
      </c>
      <c r="G515">
        <v>0</v>
      </c>
      <c r="H515" t="s">
        <v>58</v>
      </c>
      <c r="I515">
        <v>655</v>
      </c>
      <c r="J515">
        <v>1365</v>
      </c>
      <c r="K515">
        <v>0</v>
      </c>
      <c r="L515">
        <v>0</v>
      </c>
      <c r="M515">
        <v>0.6</v>
      </c>
      <c r="N515">
        <v>0.8</v>
      </c>
      <c r="O515">
        <v>1.05</v>
      </c>
      <c r="P515">
        <v>1.1000000000000001</v>
      </c>
      <c r="Q515" t="s">
        <v>46</v>
      </c>
      <c r="R515">
        <v>5</v>
      </c>
      <c r="S515">
        <v>9</v>
      </c>
      <c r="T515" t="s">
        <v>47</v>
      </c>
      <c r="U515" t="s">
        <v>58</v>
      </c>
      <c r="V515" t="s">
        <v>35</v>
      </c>
      <c r="W515" t="s">
        <v>55</v>
      </c>
      <c r="X515">
        <v>2019</v>
      </c>
      <c r="Y515" t="s">
        <v>37</v>
      </c>
      <c r="Z515" t="s">
        <v>38</v>
      </c>
      <c r="AA515">
        <v>23</v>
      </c>
      <c r="AB515">
        <v>25</v>
      </c>
      <c r="AC515">
        <v>1092</v>
      </c>
    </row>
    <row r="516" spans="1:29" x14ac:dyDescent="0.25">
      <c r="A516" t="s">
        <v>297</v>
      </c>
      <c r="B516">
        <v>2019</v>
      </c>
      <c r="C516" t="s">
        <v>37</v>
      </c>
      <c r="D516" t="s">
        <v>38</v>
      </c>
      <c r="E516">
        <v>5</v>
      </c>
      <c r="F516" t="s">
        <v>44</v>
      </c>
      <c r="G516">
        <v>0</v>
      </c>
      <c r="H516" t="s">
        <v>58</v>
      </c>
      <c r="I516">
        <v>655</v>
      </c>
      <c r="J516">
        <v>1365</v>
      </c>
      <c r="K516">
        <v>0</v>
      </c>
      <c r="L516">
        <v>0</v>
      </c>
      <c r="M516">
        <v>0.6</v>
      </c>
      <c r="N516">
        <v>0.8</v>
      </c>
      <c r="O516">
        <v>1.05</v>
      </c>
      <c r="P516">
        <v>1.1000000000000001</v>
      </c>
      <c r="Q516" t="s">
        <v>46</v>
      </c>
      <c r="R516">
        <v>5</v>
      </c>
      <c r="S516">
        <v>9</v>
      </c>
      <c r="T516" t="s">
        <v>85</v>
      </c>
      <c r="U516" t="s">
        <v>58</v>
      </c>
      <c r="V516" t="s">
        <v>35</v>
      </c>
      <c r="W516" t="s">
        <v>42</v>
      </c>
      <c r="X516">
        <v>2019</v>
      </c>
      <c r="Y516" t="s">
        <v>37</v>
      </c>
      <c r="Z516" t="s">
        <v>38</v>
      </c>
      <c r="AA516">
        <v>9</v>
      </c>
      <c r="AB516">
        <v>15</v>
      </c>
      <c r="AC516">
        <v>1365</v>
      </c>
    </row>
    <row r="517" spans="1:29" x14ac:dyDescent="0.25">
      <c r="A517" t="s">
        <v>318</v>
      </c>
      <c r="B517">
        <v>2019</v>
      </c>
      <c r="C517" t="s">
        <v>37</v>
      </c>
      <c r="D517" t="s">
        <v>38</v>
      </c>
      <c r="E517">
        <v>7</v>
      </c>
      <c r="F517" t="s">
        <v>44</v>
      </c>
      <c r="G517">
        <v>0</v>
      </c>
      <c r="H517" t="s">
        <v>58</v>
      </c>
      <c r="I517">
        <v>655</v>
      </c>
      <c r="J517">
        <v>1365</v>
      </c>
      <c r="K517">
        <v>0</v>
      </c>
      <c r="L517">
        <v>0</v>
      </c>
      <c r="M517">
        <v>0.6</v>
      </c>
      <c r="N517">
        <v>0.8</v>
      </c>
      <c r="O517">
        <v>1.05</v>
      </c>
      <c r="P517">
        <v>1.1000000000000001</v>
      </c>
      <c r="Q517" t="s">
        <v>46</v>
      </c>
      <c r="R517">
        <v>5</v>
      </c>
      <c r="S517">
        <v>9</v>
      </c>
      <c r="T517" t="s">
        <v>85</v>
      </c>
      <c r="U517" t="s">
        <v>58</v>
      </c>
      <c r="V517" t="s">
        <v>35</v>
      </c>
      <c r="W517" t="s">
        <v>61</v>
      </c>
      <c r="X517">
        <v>2019</v>
      </c>
      <c r="Y517" t="s">
        <v>37</v>
      </c>
      <c r="Z517" t="s">
        <v>38</v>
      </c>
      <c r="AA517">
        <v>8</v>
      </c>
      <c r="AB517">
        <v>13</v>
      </c>
      <c r="AC517">
        <v>1365</v>
      </c>
    </row>
    <row r="518" spans="1:29" x14ac:dyDescent="0.25">
      <c r="A518" t="s">
        <v>318</v>
      </c>
      <c r="B518">
        <v>2019</v>
      </c>
      <c r="C518" t="s">
        <v>37</v>
      </c>
      <c r="D518" t="s">
        <v>38</v>
      </c>
      <c r="E518">
        <v>15</v>
      </c>
      <c r="F518" t="s">
        <v>44</v>
      </c>
      <c r="G518">
        <v>0</v>
      </c>
      <c r="H518" t="s">
        <v>58</v>
      </c>
      <c r="I518">
        <v>655</v>
      </c>
      <c r="J518">
        <v>1365</v>
      </c>
      <c r="K518">
        <v>0</v>
      </c>
      <c r="L518">
        <v>0</v>
      </c>
      <c r="M518">
        <v>0.6</v>
      </c>
      <c r="N518">
        <v>0.8</v>
      </c>
      <c r="O518">
        <v>1.05</v>
      </c>
      <c r="P518">
        <v>1.1000000000000001</v>
      </c>
      <c r="Q518" t="s">
        <v>46</v>
      </c>
      <c r="R518">
        <v>5</v>
      </c>
      <c r="S518">
        <v>9</v>
      </c>
      <c r="T518" t="s">
        <v>85</v>
      </c>
      <c r="U518" t="s">
        <v>58</v>
      </c>
      <c r="V518" t="s">
        <v>35</v>
      </c>
      <c r="W518" t="s">
        <v>61</v>
      </c>
      <c r="X518">
        <v>2019</v>
      </c>
      <c r="Y518" t="s">
        <v>37</v>
      </c>
      <c r="Z518" t="s">
        <v>38</v>
      </c>
      <c r="AA518">
        <v>16</v>
      </c>
      <c r="AB518">
        <v>8</v>
      </c>
      <c r="AC518">
        <v>1365</v>
      </c>
    </row>
    <row r="519" spans="1:29" x14ac:dyDescent="0.25">
      <c r="A519" t="s">
        <v>318</v>
      </c>
      <c r="B519">
        <v>2019</v>
      </c>
      <c r="C519" t="s">
        <v>37</v>
      </c>
      <c r="D519" t="s">
        <v>38</v>
      </c>
      <c r="E519">
        <v>24</v>
      </c>
      <c r="F519" t="s">
        <v>40</v>
      </c>
      <c r="G519">
        <v>0.98333329999999997</v>
      </c>
      <c r="H519" t="s">
        <v>58</v>
      </c>
      <c r="I519">
        <v>655</v>
      </c>
      <c r="J519">
        <v>1365</v>
      </c>
      <c r="K519">
        <v>0</v>
      </c>
      <c r="L519">
        <v>0</v>
      </c>
      <c r="M519">
        <v>0.6</v>
      </c>
      <c r="N519">
        <v>0.8</v>
      </c>
      <c r="O519">
        <v>1.05</v>
      </c>
      <c r="P519">
        <v>1.1000000000000001</v>
      </c>
      <c r="Q519" t="s">
        <v>46</v>
      </c>
      <c r="R519">
        <v>5</v>
      </c>
      <c r="S519">
        <v>9</v>
      </c>
      <c r="T519" t="s">
        <v>85</v>
      </c>
      <c r="U519" t="s">
        <v>58</v>
      </c>
      <c r="V519" t="s">
        <v>35</v>
      </c>
      <c r="W519" t="s">
        <v>61</v>
      </c>
      <c r="X519">
        <v>2019</v>
      </c>
      <c r="Y519" t="s">
        <v>37</v>
      </c>
      <c r="Z519" t="s">
        <v>38</v>
      </c>
      <c r="AA519">
        <v>25</v>
      </c>
      <c r="AB519">
        <v>9</v>
      </c>
      <c r="AC519">
        <v>-546</v>
      </c>
    </row>
    <row r="520" spans="1:29" x14ac:dyDescent="0.25">
      <c r="A520" t="s">
        <v>298</v>
      </c>
      <c r="B520">
        <v>2019</v>
      </c>
      <c r="C520" t="s">
        <v>37</v>
      </c>
      <c r="D520" t="s">
        <v>38</v>
      </c>
      <c r="E520">
        <v>5</v>
      </c>
      <c r="F520" t="s">
        <v>44</v>
      </c>
      <c r="G520">
        <v>0</v>
      </c>
      <c r="H520" t="s">
        <v>58</v>
      </c>
      <c r="I520">
        <v>655</v>
      </c>
      <c r="J520">
        <v>1365</v>
      </c>
      <c r="K520">
        <v>0</v>
      </c>
      <c r="L520">
        <v>0</v>
      </c>
      <c r="M520">
        <v>0.6</v>
      </c>
      <c r="N520">
        <v>0.8</v>
      </c>
      <c r="O520">
        <v>1.05</v>
      </c>
      <c r="P520">
        <v>1.1000000000000001</v>
      </c>
      <c r="Q520" t="s">
        <v>46</v>
      </c>
      <c r="R520">
        <v>5</v>
      </c>
      <c r="S520">
        <v>9</v>
      </c>
      <c r="T520" t="s">
        <v>47</v>
      </c>
      <c r="U520" t="s">
        <v>58</v>
      </c>
      <c r="V520" t="s">
        <v>35</v>
      </c>
      <c r="W520" t="s">
        <v>299</v>
      </c>
      <c r="X520">
        <v>2019</v>
      </c>
      <c r="Y520" t="s">
        <v>37</v>
      </c>
      <c r="Z520" t="s">
        <v>38</v>
      </c>
      <c r="AA520">
        <v>22</v>
      </c>
      <c r="AB520">
        <v>352</v>
      </c>
      <c r="AC520">
        <v>1365</v>
      </c>
    </row>
    <row r="521" spans="1:29" x14ac:dyDescent="0.25">
      <c r="A521" t="s">
        <v>351</v>
      </c>
      <c r="B521">
        <v>2019</v>
      </c>
      <c r="C521" t="s">
        <v>37</v>
      </c>
      <c r="D521" t="s">
        <v>38</v>
      </c>
      <c r="E521">
        <v>8</v>
      </c>
      <c r="F521" t="s">
        <v>40</v>
      </c>
      <c r="G521">
        <v>1.6</v>
      </c>
      <c r="H521" t="s">
        <v>58</v>
      </c>
      <c r="I521">
        <v>655</v>
      </c>
      <c r="J521">
        <v>1365</v>
      </c>
      <c r="K521">
        <v>0</v>
      </c>
      <c r="L521">
        <v>0</v>
      </c>
      <c r="M521">
        <v>0.6</v>
      </c>
      <c r="N521">
        <v>0.8</v>
      </c>
      <c r="O521">
        <v>1.05</v>
      </c>
      <c r="P521">
        <v>1.1000000000000001</v>
      </c>
      <c r="Q521" t="s">
        <v>46</v>
      </c>
      <c r="R521">
        <v>5</v>
      </c>
      <c r="S521">
        <v>9</v>
      </c>
      <c r="T521" t="s">
        <v>47</v>
      </c>
      <c r="U521" t="s">
        <v>58</v>
      </c>
      <c r="V521" t="s">
        <v>35</v>
      </c>
      <c r="W521" t="s">
        <v>61</v>
      </c>
      <c r="X521">
        <v>2019</v>
      </c>
      <c r="Y521" t="s">
        <v>37</v>
      </c>
      <c r="Z521" t="s">
        <v>38</v>
      </c>
      <c r="AA521">
        <v>8</v>
      </c>
      <c r="AB521">
        <v>35</v>
      </c>
      <c r="AC521">
        <v>68.25</v>
      </c>
    </row>
    <row r="522" spans="1:29" x14ac:dyDescent="0.25">
      <c r="A522" t="s">
        <v>300</v>
      </c>
      <c r="B522">
        <v>2019</v>
      </c>
      <c r="C522" t="s">
        <v>37</v>
      </c>
      <c r="D522" t="s">
        <v>38</v>
      </c>
      <c r="E522">
        <v>5</v>
      </c>
      <c r="F522" t="s">
        <v>44</v>
      </c>
      <c r="G522">
        <v>0</v>
      </c>
      <c r="H522" t="s">
        <v>58</v>
      </c>
      <c r="I522">
        <v>655</v>
      </c>
      <c r="J522">
        <v>1365</v>
      </c>
      <c r="K522">
        <v>0</v>
      </c>
      <c r="L522">
        <v>0</v>
      </c>
      <c r="M522">
        <v>0.6</v>
      </c>
      <c r="N522">
        <v>0.8</v>
      </c>
      <c r="O522">
        <v>1.05</v>
      </c>
      <c r="P522">
        <v>1.1000000000000001</v>
      </c>
      <c r="Q522" t="s">
        <v>46</v>
      </c>
      <c r="R522">
        <v>5</v>
      </c>
      <c r="S522">
        <v>9</v>
      </c>
      <c r="T522" t="s">
        <v>47</v>
      </c>
      <c r="U522" t="s">
        <v>58</v>
      </c>
      <c r="V522" t="s">
        <v>35</v>
      </c>
      <c r="W522" t="s">
        <v>42</v>
      </c>
      <c r="X522">
        <v>2019</v>
      </c>
      <c r="Y522" t="s">
        <v>37</v>
      </c>
      <c r="Z522" t="s">
        <v>38</v>
      </c>
      <c r="AA522">
        <v>10</v>
      </c>
      <c r="AB522">
        <v>39</v>
      </c>
      <c r="AC522">
        <v>1365</v>
      </c>
    </row>
    <row r="523" spans="1:29" x14ac:dyDescent="0.25">
      <c r="A523" t="s">
        <v>300</v>
      </c>
      <c r="B523">
        <v>2019</v>
      </c>
      <c r="C523" t="s">
        <v>37</v>
      </c>
      <c r="D523" t="s">
        <v>38</v>
      </c>
      <c r="E523">
        <v>10</v>
      </c>
      <c r="F523" t="s">
        <v>40</v>
      </c>
      <c r="G523">
        <v>2.1</v>
      </c>
      <c r="H523" t="s">
        <v>58</v>
      </c>
      <c r="I523">
        <v>655</v>
      </c>
      <c r="J523">
        <v>1365</v>
      </c>
      <c r="K523">
        <v>0</v>
      </c>
      <c r="L523">
        <v>0</v>
      </c>
      <c r="M523">
        <v>0.6</v>
      </c>
      <c r="N523">
        <v>0.8</v>
      </c>
      <c r="O523">
        <v>1.05</v>
      </c>
      <c r="P523">
        <v>1.1000000000000001</v>
      </c>
      <c r="Q523" t="s">
        <v>46</v>
      </c>
      <c r="R523">
        <v>5</v>
      </c>
      <c r="S523">
        <v>9</v>
      </c>
      <c r="T523" t="s">
        <v>47</v>
      </c>
      <c r="U523" t="s">
        <v>58</v>
      </c>
      <c r="V523" t="s">
        <v>35</v>
      </c>
      <c r="W523" t="s">
        <v>42</v>
      </c>
      <c r="X523">
        <v>2019</v>
      </c>
      <c r="Y523" t="s">
        <v>37</v>
      </c>
      <c r="Z523" t="s">
        <v>38</v>
      </c>
      <c r="AA523">
        <v>15</v>
      </c>
      <c r="AB523">
        <v>5</v>
      </c>
      <c r="AC523">
        <v>-471.25</v>
      </c>
    </row>
    <row r="524" spans="1:29" x14ac:dyDescent="0.25">
      <c r="A524" t="s">
        <v>301</v>
      </c>
      <c r="B524">
        <v>2019</v>
      </c>
      <c r="C524" t="s">
        <v>37</v>
      </c>
      <c r="D524" t="s">
        <v>38</v>
      </c>
      <c r="E524">
        <v>5</v>
      </c>
      <c r="F524" t="s">
        <v>44</v>
      </c>
      <c r="G524">
        <v>0</v>
      </c>
      <c r="H524" t="s">
        <v>58</v>
      </c>
      <c r="I524">
        <v>655</v>
      </c>
      <c r="J524">
        <v>1365</v>
      </c>
      <c r="K524">
        <v>0</v>
      </c>
      <c r="L524">
        <v>0</v>
      </c>
      <c r="M524">
        <v>0.6</v>
      </c>
      <c r="N524">
        <v>0.8</v>
      </c>
      <c r="O524">
        <v>1.05</v>
      </c>
      <c r="P524">
        <v>1.1000000000000001</v>
      </c>
      <c r="Q524" t="s">
        <v>46</v>
      </c>
      <c r="R524">
        <v>5</v>
      </c>
      <c r="S524">
        <v>9</v>
      </c>
      <c r="T524" t="s">
        <v>47</v>
      </c>
      <c r="U524" t="s">
        <v>58</v>
      </c>
      <c r="V524" t="s">
        <v>35</v>
      </c>
      <c r="W524" t="s">
        <v>50</v>
      </c>
      <c r="X524">
        <v>2019</v>
      </c>
      <c r="Y524" t="s">
        <v>37</v>
      </c>
      <c r="Z524" t="s">
        <v>38</v>
      </c>
      <c r="AA524">
        <v>5</v>
      </c>
      <c r="AB524">
        <v>70</v>
      </c>
      <c r="AC524">
        <v>1365</v>
      </c>
    </row>
    <row r="525" spans="1:29" x14ac:dyDescent="0.25">
      <c r="A525" t="s">
        <v>69</v>
      </c>
      <c r="B525">
        <v>2019</v>
      </c>
      <c r="C525" t="s">
        <v>30</v>
      </c>
      <c r="D525" t="s">
        <v>31</v>
      </c>
      <c r="E525">
        <v>25</v>
      </c>
      <c r="F525" t="s">
        <v>40</v>
      </c>
      <c r="G525">
        <v>2.7833329999999998</v>
      </c>
      <c r="H525" t="s">
        <v>58</v>
      </c>
      <c r="I525">
        <v>655</v>
      </c>
      <c r="J525">
        <v>1365</v>
      </c>
      <c r="K525">
        <v>0</v>
      </c>
      <c r="L525">
        <v>0</v>
      </c>
      <c r="M525">
        <v>0.6</v>
      </c>
      <c r="N525">
        <v>0.8</v>
      </c>
      <c r="O525">
        <v>1.05</v>
      </c>
      <c r="P525">
        <v>1.1000000000000001</v>
      </c>
      <c r="Q525" t="s">
        <v>46</v>
      </c>
      <c r="R525">
        <v>5</v>
      </c>
      <c r="S525">
        <v>9</v>
      </c>
      <c r="T525" t="s">
        <v>47</v>
      </c>
      <c r="U525" t="s">
        <v>58</v>
      </c>
      <c r="V525" t="s">
        <v>35</v>
      </c>
      <c r="W525" t="s">
        <v>59</v>
      </c>
      <c r="X525">
        <v>2019</v>
      </c>
      <c r="Y525" t="s">
        <v>37</v>
      </c>
      <c r="Z525" t="s">
        <v>38</v>
      </c>
      <c r="AA525">
        <v>2</v>
      </c>
      <c r="AB525">
        <v>348</v>
      </c>
      <c r="AC525">
        <v>1229.7259744881401</v>
      </c>
    </row>
    <row r="526" spans="1:29" x14ac:dyDescent="0.25">
      <c r="A526" t="s">
        <v>69</v>
      </c>
      <c r="B526">
        <v>2019</v>
      </c>
      <c r="C526" t="s">
        <v>37</v>
      </c>
      <c r="D526" t="s">
        <v>38</v>
      </c>
      <c r="E526">
        <v>3</v>
      </c>
      <c r="F526" t="s">
        <v>40</v>
      </c>
      <c r="G526">
        <v>1.2166669999999999</v>
      </c>
      <c r="H526" t="s">
        <v>58</v>
      </c>
      <c r="I526">
        <v>655</v>
      </c>
      <c r="J526">
        <v>1365</v>
      </c>
      <c r="K526">
        <v>0</v>
      </c>
      <c r="L526">
        <v>0</v>
      </c>
      <c r="M526">
        <v>0.6</v>
      </c>
      <c r="N526">
        <v>0.8</v>
      </c>
      <c r="O526">
        <v>1.05</v>
      </c>
      <c r="P526">
        <v>1.1000000000000001</v>
      </c>
      <c r="Q526" t="s">
        <v>46</v>
      </c>
      <c r="R526">
        <v>5</v>
      </c>
      <c r="S526">
        <v>9</v>
      </c>
      <c r="T526" t="s">
        <v>47</v>
      </c>
      <c r="U526" t="s">
        <v>58</v>
      </c>
      <c r="V526" t="s">
        <v>35</v>
      </c>
      <c r="W526" t="s">
        <v>59</v>
      </c>
      <c r="X526">
        <v>2019</v>
      </c>
      <c r="Y526" t="s">
        <v>37</v>
      </c>
      <c r="Z526" t="s">
        <v>38</v>
      </c>
      <c r="AA526">
        <v>3</v>
      </c>
      <c r="AB526">
        <v>9</v>
      </c>
      <c r="AC526">
        <v>-546</v>
      </c>
    </row>
    <row r="527" spans="1:29" x14ac:dyDescent="0.25">
      <c r="A527" t="s">
        <v>69</v>
      </c>
      <c r="B527">
        <v>2019</v>
      </c>
      <c r="C527" t="s">
        <v>37</v>
      </c>
      <c r="D527" t="s">
        <v>38</v>
      </c>
      <c r="E527">
        <v>9</v>
      </c>
      <c r="F527" t="s">
        <v>40</v>
      </c>
      <c r="G527">
        <v>3.516667</v>
      </c>
      <c r="H527" t="s">
        <v>58</v>
      </c>
      <c r="I527">
        <v>655</v>
      </c>
      <c r="J527">
        <v>1365</v>
      </c>
      <c r="K527">
        <v>0</v>
      </c>
      <c r="L527">
        <v>0</v>
      </c>
      <c r="M527">
        <v>0.6</v>
      </c>
      <c r="N527">
        <v>0.8</v>
      </c>
      <c r="O527">
        <v>1.05</v>
      </c>
      <c r="P527">
        <v>1.1000000000000001</v>
      </c>
      <c r="Q527" t="s">
        <v>46</v>
      </c>
      <c r="R527">
        <v>5</v>
      </c>
      <c r="S527">
        <v>9</v>
      </c>
      <c r="T527" t="s">
        <v>47</v>
      </c>
      <c r="U527" t="s">
        <v>58</v>
      </c>
      <c r="V527" t="s">
        <v>35</v>
      </c>
      <c r="W527" t="s">
        <v>59</v>
      </c>
      <c r="X527">
        <v>2019</v>
      </c>
      <c r="Y527" t="s">
        <v>37</v>
      </c>
      <c r="Z527" t="s">
        <v>38</v>
      </c>
      <c r="AA527">
        <v>9</v>
      </c>
      <c r="AB527">
        <v>6</v>
      </c>
      <c r="AC527">
        <v>-143.93952747018699</v>
      </c>
    </row>
    <row r="528" spans="1:29" x14ac:dyDescent="0.25">
      <c r="A528" t="s">
        <v>69</v>
      </c>
      <c r="B528">
        <v>2019</v>
      </c>
      <c r="C528" t="s">
        <v>37</v>
      </c>
      <c r="D528" t="s">
        <v>38</v>
      </c>
      <c r="E528">
        <v>11</v>
      </c>
      <c r="F528" t="s">
        <v>40</v>
      </c>
      <c r="G528">
        <v>1.6</v>
      </c>
      <c r="H528" t="s">
        <v>58</v>
      </c>
      <c r="I528">
        <v>655</v>
      </c>
      <c r="J528">
        <v>1365</v>
      </c>
      <c r="K528">
        <v>0</v>
      </c>
      <c r="L528">
        <v>0</v>
      </c>
      <c r="M528">
        <v>0.6</v>
      </c>
      <c r="N528">
        <v>0.8</v>
      </c>
      <c r="O528">
        <v>1.05</v>
      </c>
      <c r="P528">
        <v>1.1000000000000001</v>
      </c>
      <c r="Q528" t="s">
        <v>46</v>
      </c>
      <c r="R528">
        <v>5</v>
      </c>
      <c r="S528">
        <v>9</v>
      </c>
      <c r="T528" t="s">
        <v>47</v>
      </c>
      <c r="U528" t="s">
        <v>58</v>
      </c>
      <c r="V528" t="s">
        <v>35</v>
      </c>
      <c r="W528" t="s">
        <v>59</v>
      </c>
      <c r="X528">
        <v>2019</v>
      </c>
      <c r="Y528" t="s">
        <v>37</v>
      </c>
      <c r="Z528" t="s">
        <v>38</v>
      </c>
      <c r="AA528">
        <v>12</v>
      </c>
      <c r="AB528">
        <v>2</v>
      </c>
      <c r="AC528">
        <v>-1365</v>
      </c>
    </row>
    <row r="529" spans="1:29" x14ac:dyDescent="0.25">
      <c r="A529" t="s">
        <v>251</v>
      </c>
      <c r="B529">
        <v>2019</v>
      </c>
      <c r="C529" t="s">
        <v>37</v>
      </c>
      <c r="D529" t="s">
        <v>38</v>
      </c>
      <c r="E529">
        <v>4</v>
      </c>
      <c r="F529" t="s">
        <v>40</v>
      </c>
      <c r="G529">
        <v>1.8833329999999999</v>
      </c>
      <c r="H529" t="s">
        <v>58</v>
      </c>
      <c r="I529">
        <v>655</v>
      </c>
      <c r="J529">
        <v>1365</v>
      </c>
      <c r="K529">
        <v>0</v>
      </c>
      <c r="L529">
        <v>0</v>
      </c>
      <c r="M529">
        <v>0.6</v>
      </c>
      <c r="N529">
        <v>0.8</v>
      </c>
      <c r="O529">
        <v>1.05</v>
      </c>
      <c r="P529">
        <v>1.1000000000000001</v>
      </c>
      <c r="Q529" t="s">
        <v>46</v>
      </c>
      <c r="R529">
        <v>5</v>
      </c>
      <c r="S529">
        <v>9</v>
      </c>
      <c r="T529" t="s">
        <v>47</v>
      </c>
      <c r="U529" t="s">
        <v>58</v>
      </c>
      <c r="V529" t="s">
        <v>35</v>
      </c>
      <c r="W529" t="s">
        <v>80</v>
      </c>
      <c r="X529">
        <v>2019</v>
      </c>
      <c r="Y529" t="s">
        <v>37</v>
      </c>
      <c r="Z529" t="s">
        <v>38</v>
      </c>
      <c r="AA529">
        <v>4</v>
      </c>
      <c r="AB529">
        <v>0</v>
      </c>
      <c r="AC529">
        <v>936.77638832325499</v>
      </c>
    </row>
    <row r="530" spans="1:29" x14ac:dyDescent="0.25">
      <c r="A530" t="s">
        <v>379</v>
      </c>
      <c r="B530">
        <v>2019</v>
      </c>
      <c r="C530" t="s">
        <v>37</v>
      </c>
      <c r="D530" t="s">
        <v>38</v>
      </c>
      <c r="E530">
        <v>9</v>
      </c>
      <c r="F530" t="s">
        <v>40</v>
      </c>
      <c r="G530">
        <v>1</v>
      </c>
      <c r="H530" t="s">
        <v>58</v>
      </c>
      <c r="I530">
        <v>655</v>
      </c>
      <c r="J530">
        <v>1365</v>
      </c>
      <c r="K530">
        <v>0</v>
      </c>
      <c r="L530">
        <v>0</v>
      </c>
      <c r="M530">
        <v>0.6</v>
      </c>
      <c r="N530">
        <v>0.8</v>
      </c>
      <c r="O530">
        <v>1.05</v>
      </c>
      <c r="P530">
        <v>1.1000000000000001</v>
      </c>
      <c r="Q530" t="s">
        <v>46</v>
      </c>
      <c r="R530">
        <v>5</v>
      </c>
      <c r="S530">
        <v>9</v>
      </c>
      <c r="T530" t="s">
        <v>47</v>
      </c>
      <c r="U530" t="s">
        <v>58</v>
      </c>
      <c r="V530" t="s">
        <v>35</v>
      </c>
      <c r="W530" t="s">
        <v>67</v>
      </c>
      <c r="X530">
        <v>2019</v>
      </c>
      <c r="Y530" t="s">
        <v>37</v>
      </c>
      <c r="Z530" t="s">
        <v>38</v>
      </c>
      <c r="AA530">
        <v>9</v>
      </c>
      <c r="AB530">
        <v>176</v>
      </c>
      <c r="AC530">
        <v>136.5</v>
      </c>
    </row>
    <row r="531" spans="1:29" x14ac:dyDescent="0.25">
      <c r="A531" t="s">
        <v>302</v>
      </c>
      <c r="B531">
        <v>2019</v>
      </c>
      <c r="C531" t="s">
        <v>37</v>
      </c>
      <c r="D531" t="s">
        <v>38</v>
      </c>
      <c r="E531">
        <v>5</v>
      </c>
      <c r="F531" t="s">
        <v>44</v>
      </c>
      <c r="G531">
        <v>0</v>
      </c>
      <c r="H531" t="s">
        <v>58</v>
      </c>
      <c r="I531">
        <v>655</v>
      </c>
      <c r="J531">
        <v>1365</v>
      </c>
      <c r="K531">
        <v>0</v>
      </c>
      <c r="L531">
        <v>0</v>
      </c>
      <c r="M531">
        <v>0.6</v>
      </c>
      <c r="N531">
        <v>0.8</v>
      </c>
      <c r="O531">
        <v>1.05</v>
      </c>
      <c r="P531">
        <v>1.1000000000000001</v>
      </c>
      <c r="Q531" t="s">
        <v>46</v>
      </c>
      <c r="R531">
        <v>5</v>
      </c>
      <c r="S531">
        <v>9</v>
      </c>
      <c r="T531" t="s">
        <v>47</v>
      </c>
      <c r="U531" t="s">
        <v>58</v>
      </c>
      <c r="V531" t="s">
        <v>35</v>
      </c>
      <c r="W531" t="s">
        <v>42</v>
      </c>
      <c r="X531">
        <v>2019</v>
      </c>
      <c r="Y531" t="s">
        <v>37</v>
      </c>
      <c r="Z531" t="s">
        <v>38</v>
      </c>
      <c r="AA531">
        <v>24</v>
      </c>
      <c r="AB531">
        <v>0</v>
      </c>
      <c r="AC531">
        <v>1365</v>
      </c>
    </row>
    <row r="532" spans="1:29" x14ac:dyDescent="0.25">
      <c r="A532" t="s">
        <v>105</v>
      </c>
      <c r="B532">
        <v>2019</v>
      </c>
      <c r="C532" t="s">
        <v>30</v>
      </c>
      <c r="D532" t="s">
        <v>31</v>
      </c>
      <c r="E532">
        <v>31</v>
      </c>
      <c r="F532" t="s">
        <v>40</v>
      </c>
      <c r="G532">
        <v>0.51666670000000003</v>
      </c>
      <c r="H532" t="s">
        <v>58</v>
      </c>
      <c r="I532">
        <v>655</v>
      </c>
      <c r="J532">
        <v>1365</v>
      </c>
      <c r="K532">
        <v>0</v>
      </c>
      <c r="L532">
        <v>0</v>
      </c>
      <c r="M532">
        <v>0.6</v>
      </c>
      <c r="N532">
        <v>0.8</v>
      </c>
      <c r="O532">
        <v>1.05</v>
      </c>
      <c r="P532">
        <v>1.1000000000000001</v>
      </c>
      <c r="Q532" t="s">
        <v>46</v>
      </c>
      <c r="R532">
        <v>5</v>
      </c>
      <c r="S532">
        <v>9</v>
      </c>
      <c r="T532" t="s">
        <v>47</v>
      </c>
      <c r="U532" t="s">
        <v>58</v>
      </c>
      <c r="V532" t="s">
        <v>35</v>
      </c>
      <c r="W532" t="s">
        <v>67</v>
      </c>
      <c r="X532">
        <v>2019</v>
      </c>
      <c r="Y532" t="s">
        <v>37</v>
      </c>
      <c r="Z532" t="s">
        <v>38</v>
      </c>
      <c r="AA532">
        <v>1</v>
      </c>
      <c r="AB532">
        <v>5</v>
      </c>
      <c r="AC532">
        <v>-1365</v>
      </c>
    </row>
    <row r="533" spans="1:29" x14ac:dyDescent="0.25">
      <c r="A533" t="s">
        <v>57</v>
      </c>
      <c r="B533">
        <v>2019</v>
      </c>
      <c r="C533" t="s">
        <v>30</v>
      </c>
      <c r="D533" t="s">
        <v>31</v>
      </c>
      <c r="E533">
        <v>21</v>
      </c>
      <c r="F533" t="s">
        <v>40</v>
      </c>
      <c r="G533">
        <v>1.6666669999999999</v>
      </c>
      <c r="H533" t="s">
        <v>58</v>
      </c>
      <c r="I533">
        <v>655</v>
      </c>
      <c r="J533">
        <v>1365</v>
      </c>
      <c r="K533">
        <v>0</v>
      </c>
      <c r="L533">
        <v>0</v>
      </c>
      <c r="M533">
        <v>0.6</v>
      </c>
      <c r="N533">
        <v>0.8</v>
      </c>
      <c r="O533">
        <v>1.05</v>
      </c>
      <c r="P533">
        <v>1.1000000000000001</v>
      </c>
      <c r="Q533" t="s">
        <v>46</v>
      </c>
      <c r="R533">
        <v>5</v>
      </c>
      <c r="S533">
        <v>9</v>
      </c>
      <c r="T533" t="s">
        <v>47</v>
      </c>
      <c r="U533" t="s">
        <v>58</v>
      </c>
      <c r="V533" t="s">
        <v>35</v>
      </c>
      <c r="W533" t="s">
        <v>59</v>
      </c>
      <c r="X533">
        <v>2019</v>
      </c>
      <c r="Y533" t="s">
        <v>37</v>
      </c>
      <c r="Z533" t="s">
        <v>38</v>
      </c>
      <c r="AA533">
        <v>5</v>
      </c>
      <c r="AB533">
        <v>48</v>
      </c>
      <c r="AC533">
        <v>750.75020474995904</v>
      </c>
    </row>
    <row r="534" spans="1:29" x14ac:dyDescent="0.25">
      <c r="A534" t="s">
        <v>252</v>
      </c>
      <c r="B534">
        <v>2019</v>
      </c>
      <c r="C534" t="s">
        <v>37</v>
      </c>
      <c r="D534" t="s">
        <v>38</v>
      </c>
      <c r="E534">
        <v>4</v>
      </c>
      <c r="F534" t="s">
        <v>40</v>
      </c>
      <c r="G534">
        <v>1.45</v>
      </c>
      <c r="H534" t="s">
        <v>58</v>
      </c>
      <c r="I534">
        <v>655</v>
      </c>
      <c r="J534">
        <v>1365</v>
      </c>
      <c r="K534">
        <v>0</v>
      </c>
      <c r="L534">
        <v>0</v>
      </c>
      <c r="M534">
        <v>0.6</v>
      </c>
      <c r="N534">
        <v>0.8</v>
      </c>
      <c r="O534">
        <v>1.05</v>
      </c>
      <c r="P534">
        <v>1.1000000000000001</v>
      </c>
      <c r="Q534" t="s">
        <v>46</v>
      </c>
      <c r="R534">
        <v>5</v>
      </c>
      <c r="S534">
        <v>9</v>
      </c>
      <c r="T534" t="s">
        <v>47</v>
      </c>
      <c r="U534" t="s">
        <v>58</v>
      </c>
      <c r="V534" t="s">
        <v>35</v>
      </c>
      <c r="W534" t="s">
        <v>50</v>
      </c>
      <c r="X534">
        <v>2019</v>
      </c>
      <c r="Y534" t="s">
        <v>37</v>
      </c>
      <c r="Z534" t="s">
        <v>38</v>
      </c>
      <c r="AA534">
        <v>4</v>
      </c>
      <c r="AB534">
        <v>74</v>
      </c>
      <c r="AC534">
        <v>136.5</v>
      </c>
    </row>
    <row r="535" spans="1:29" x14ac:dyDescent="0.25">
      <c r="A535" t="s">
        <v>252</v>
      </c>
      <c r="B535">
        <v>2019</v>
      </c>
      <c r="C535" t="s">
        <v>37</v>
      </c>
      <c r="D535" t="s">
        <v>38</v>
      </c>
      <c r="E535">
        <v>12</v>
      </c>
      <c r="F535" t="s">
        <v>40</v>
      </c>
      <c r="G535">
        <v>3.5</v>
      </c>
      <c r="H535" t="s">
        <v>58</v>
      </c>
      <c r="I535">
        <v>655</v>
      </c>
      <c r="J535">
        <v>1365</v>
      </c>
      <c r="K535">
        <v>0</v>
      </c>
      <c r="L535">
        <v>0</v>
      </c>
      <c r="M535">
        <v>0.6</v>
      </c>
      <c r="N535">
        <v>0.8</v>
      </c>
      <c r="O535">
        <v>1.05</v>
      </c>
      <c r="P535">
        <v>1.1000000000000001</v>
      </c>
      <c r="Q535" t="s">
        <v>46</v>
      </c>
      <c r="R535">
        <v>5</v>
      </c>
      <c r="S535">
        <v>9</v>
      </c>
      <c r="T535" t="s">
        <v>47</v>
      </c>
      <c r="U535" t="s">
        <v>58</v>
      </c>
      <c r="V535" t="s">
        <v>35</v>
      </c>
      <c r="W535" t="s">
        <v>50</v>
      </c>
      <c r="X535">
        <v>2019</v>
      </c>
      <c r="Y535" t="s">
        <v>37</v>
      </c>
      <c r="Z535" t="s">
        <v>38</v>
      </c>
      <c r="AA535">
        <v>12</v>
      </c>
      <c r="AB535">
        <v>8</v>
      </c>
      <c r="AC535">
        <v>672.75</v>
      </c>
    </row>
    <row r="536" spans="1:29" x14ac:dyDescent="0.25">
      <c r="A536" t="s">
        <v>380</v>
      </c>
      <c r="B536">
        <v>2019</v>
      </c>
      <c r="C536" t="s">
        <v>37</v>
      </c>
      <c r="D536" t="s">
        <v>38</v>
      </c>
      <c r="E536">
        <v>9</v>
      </c>
      <c r="F536" t="s">
        <v>40</v>
      </c>
      <c r="G536">
        <v>1.8666670000000001</v>
      </c>
      <c r="H536" t="s">
        <v>58</v>
      </c>
      <c r="I536">
        <v>655</v>
      </c>
      <c r="J536">
        <v>1365</v>
      </c>
      <c r="K536">
        <v>0</v>
      </c>
      <c r="L536">
        <v>0</v>
      </c>
      <c r="M536">
        <v>0.6</v>
      </c>
      <c r="N536">
        <v>0.8</v>
      </c>
      <c r="O536">
        <v>1.05</v>
      </c>
      <c r="P536">
        <v>1.1000000000000001</v>
      </c>
      <c r="Q536" t="s">
        <v>46</v>
      </c>
      <c r="R536">
        <v>5</v>
      </c>
      <c r="S536">
        <v>9</v>
      </c>
      <c r="T536" t="s">
        <v>47</v>
      </c>
      <c r="U536" t="s">
        <v>58</v>
      </c>
      <c r="V536" t="s">
        <v>35</v>
      </c>
      <c r="W536" t="s">
        <v>55</v>
      </c>
      <c r="X536">
        <v>2019</v>
      </c>
      <c r="Y536" t="s">
        <v>37</v>
      </c>
      <c r="Z536" t="s">
        <v>38</v>
      </c>
      <c r="AA536">
        <v>10</v>
      </c>
      <c r="AB536">
        <v>0</v>
      </c>
      <c r="AC536">
        <v>928.68766322541796</v>
      </c>
    </row>
    <row r="537" spans="1:29" x14ac:dyDescent="0.25">
      <c r="A537" t="s">
        <v>178</v>
      </c>
      <c r="B537">
        <v>2019</v>
      </c>
      <c r="C537" t="s">
        <v>37</v>
      </c>
      <c r="D537" t="s">
        <v>38</v>
      </c>
      <c r="E537">
        <v>2</v>
      </c>
      <c r="F537" t="s">
        <v>40</v>
      </c>
      <c r="G537">
        <v>2.733333</v>
      </c>
      <c r="H537" t="s">
        <v>58</v>
      </c>
      <c r="I537">
        <v>655</v>
      </c>
      <c r="J537">
        <v>1365</v>
      </c>
      <c r="K537">
        <v>0</v>
      </c>
      <c r="L537">
        <v>0</v>
      </c>
      <c r="M537">
        <v>0.6</v>
      </c>
      <c r="N537">
        <v>0.8</v>
      </c>
      <c r="O537">
        <v>1.05</v>
      </c>
      <c r="P537">
        <v>1.1000000000000001</v>
      </c>
      <c r="Q537" t="s">
        <v>46</v>
      </c>
      <c r="R537">
        <v>5</v>
      </c>
      <c r="S537">
        <v>9</v>
      </c>
      <c r="T537" t="s">
        <v>47</v>
      </c>
      <c r="U537" t="s">
        <v>58</v>
      </c>
      <c r="V537" t="s">
        <v>35</v>
      </c>
      <c r="W537" t="s">
        <v>50</v>
      </c>
      <c r="X537">
        <v>2019</v>
      </c>
      <c r="Y537" t="s">
        <v>37</v>
      </c>
      <c r="Z537" t="s">
        <v>38</v>
      </c>
      <c r="AA537">
        <v>2</v>
      </c>
      <c r="AB537">
        <v>22</v>
      </c>
      <c r="AC537">
        <v>809.01211899537998</v>
      </c>
    </row>
    <row r="538" spans="1:29" x14ac:dyDescent="0.25">
      <c r="A538" t="s">
        <v>509</v>
      </c>
      <c r="B538">
        <v>2019</v>
      </c>
      <c r="C538" t="s">
        <v>37</v>
      </c>
      <c r="D538" t="s">
        <v>38</v>
      </c>
      <c r="E538">
        <v>16</v>
      </c>
      <c r="F538" t="s">
        <v>40</v>
      </c>
      <c r="G538">
        <v>1.4</v>
      </c>
      <c r="H538" t="s">
        <v>58</v>
      </c>
      <c r="I538">
        <v>655</v>
      </c>
      <c r="J538">
        <v>1365</v>
      </c>
      <c r="K538">
        <v>0</v>
      </c>
      <c r="L538">
        <v>0</v>
      </c>
      <c r="M538">
        <v>0.6</v>
      </c>
      <c r="N538">
        <v>0.8</v>
      </c>
      <c r="O538">
        <v>1.05</v>
      </c>
      <c r="P538">
        <v>1.1000000000000001</v>
      </c>
      <c r="Q538" t="s">
        <v>46</v>
      </c>
      <c r="R538">
        <v>5</v>
      </c>
      <c r="S538">
        <v>9</v>
      </c>
      <c r="T538" t="s">
        <v>47</v>
      </c>
      <c r="U538" t="s">
        <v>58</v>
      </c>
      <c r="V538" t="s">
        <v>35</v>
      </c>
      <c r="W538" t="s">
        <v>50</v>
      </c>
      <c r="X538">
        <v>2019</v>
      </c>
      <c r="Y538" t="s">
        <v>37</v>
      </c>
      <c r="Z538" t="s">
        <v>38</v>
      </c>
      <c r="AA538">
        <v>16</v>
      </c>
      <c r="AB538">
        <v>49</v>
      </c>
      <c r="AC538">
        <v>68.25</v>
      </c>
    </row>
    <row r="539" spans="1:29" x14ac:dyDescent="0.25">
      <c r="A539" t="s">
        <v>509</v>
      </c>
      <c r="B539">
        <v>2019</v>
      </c>
      <c r="C539" t="s">
        <v>37</v>
      </c>
      <c r="D539" t="s">
        <v>38</v>
      </c>
      <c r="E539">
        <v>17</v>
      </c>
      <c r="F539" t="s">
        <v>40</v>
      </c>
      <c r="G539">
        <v>0.21666669999999999</v>
      </c>
      <c r="H539" t="s">
        <v>58</v>
      </c>
      <c r="I539">
        <v>655</v>
      </c>
      <c r="J539">
        <v>1365</v>
      </c>
      <c r="K539">
        <v>0</v>
      </c>
      <c r="L539">
        <v>0</v>
      </c>
      <c r="M539">
        <v>0.6</v>
      </c>
      <c r="N539">
        <v>0.8</v>
      </c>
      <c r="O539">
        <v>1.05</v>
      </c>
      <c r="P539">
        <v>1.1000000000000001</v>
      </c>
      <c r="Q539" t="s">
        <v>46</v>
      </c>
      <c r="R539">
        <v>5</v>
      </c>
      <c r="S539">
        <v>9</v>
      </c>
      <c r="T539" t="s">
        <v>47</v>
      </c>
      <c r="U539" t="s">
        <v>58</v>
      </c>
      <c r="V539" t="s">
        <v>35</v>
      </c>
      <c r="W539" t="s">
        <v>50</v>
      </c>
      <c r="X539">
        <v>2019</v>
      </c>
      <c r="Y539" t="s">
        <v>37</v>
      </c>
      <c r="Z539" t="s">
        <v>38</v>
      </c>
      <c r="AA539">
        <v>23</v>
      </c>
      <c r="AB539">
        <v>1</v>
      </c>
      <c r="AC539">
        <v>-1365</v>
      </c>
    </row>
    <row r="540" spans="1:29" x14ac:dyDescent="0.25">
      <c r="A540" t="s">
        <v>132</v>
      </c>
      <c r="B540">
        <v>2019</v>
      </c>
      <c r="C540" t="s">
        <v>37</v>
      </c>
      <c r="D540" t="s">
        <v>38</v>
      </c>
      <c r="E540">
        <v>1</v>
      </c>
      <c r="F540" t="s">
        <v>40</v>
      </c>
      <c r="G540">
        <v>0.45</v>
      </c>
      <c r="H540" t="s">
        <v>58</v>
      </c>
      <c r="I540">
        <v>655</v>
      </c>
      <c r="J540">
        <v>1365</v>
      </c>
      <c r="K540">
        <v>0</v>
      </c>
      <c r="L540">
        <v>0</v>
      </c>
      <c r="M540">
        <v>0.6</v>
      </c>
      <c r="N540">
        <v>0.8</v>
      </c>
      <c r="O540">
        <v>1.05</v>
      </c>
      <c r="P540">
        <v>1.1000000000000001</v>
      </c>
      <c r="Q540" t="s">
        <v>46</v>
      </c>
      <c r="R540">
        <v>5</v>
      </c>
      <c r="S540">
        <v>9</v>
      </c>
      <c r="T540" t="s">
        <v>47</v>
      </c>
      <c r="U540" t="s">
        <v>58</v>
      </c>
      <c r="V540" t="s">
        <v>35</v>
      </c>
      <c r="W540" t="s">
        <v>50</v>
      </c>
      <c r="X540">
        <v>2019</v>
      </c>
      <c r="Y540" t="s">
        <v>37</v>
      </c>
      <c r="Z540" t="s">
        <v>38</v>
      </c>
      <c r="AA540">
        <v>1</v>
      </c>
      <c r="AB540">
        <v>10</v>
      </c>
      <c r="AC540">
        <v>-546</v>
      </c>
    </row>
    <row r="541" spans="1:29" x14ac:dyDescent="0.25">
      <c r="A541" t="s">
        <v>132</v>
      </c>
      <c r="B541">
        <v>2019</v>
      </c>
      <c r="C541" t="s">
        <v>37</v>
      </c>
      <c r="D541" t="s">
        <v>38</v>
      </c>
      <c r="E541">
        <v>11</v>
      </c>
      <c r="F541" t="s">
        <v>40</v>
      </c>
      <c r="G541">
        <v>0.66666669999999995</v>
      </c>
      <c r="H541" t="s">
        <v>58</v>
      </c>
      <c r="I541">
        <v>655</v>
      </c>
      <c r="J541">
        <v>1365</v>
      </c>
      <c r="K541">
        <v>0</v>
      </c>
      <c r="L541">
        <v>0</v>
      </c>
      <c r="M541">
        <v>0.6</v>
      </c>
      <c r="N541">
        <v>0.8</v>
      </c>
      <c r="O541">
        <v>1.05</v>
      </c>
      <c r="P541">
        <v>1.1000000000000001</v>
      </c>
      <c r="Q541" t="s">
        <v>46</v>
      </c>
      <c r="R541">
        <v>5</v>
      </c>
      <c r="S541">
        <v>9</v>
      </c>
      <c r="T541" t="s">
        <v>47</v>
      </c>
      <c r="U541" t="s">
        <v>58</v>
      </c>
      <c r="V541" t="s">
        <v>35</v>
      </c>
      <c r="W541" t="s">
        <v>50</v>
      </c>
      <c r="X541">
        <v>2019</v>
      </c>
      <c r="Y541" t="s">
        <v>37</v>
      </c>
      <c r="Z541" t="s">
        <v>38</v>
      </c>
      <c r="AA541">
        <v>12</v>
      </c>
      <c r="AB541">
        <v>10</v>
      </c>
      <c r="AC541">
        <v>-546</v>
      </c>
    </row>
    <row r="542" spans="1:29" x14ac:dyDescent="0.25">
      <c r="A542" t="s">
        <v>179</v>
      </c>
      <c r="B542">
        <v>2019</v>
      </c>
      <c r="C542" t="s">
        <v>37</v>
      </c>
      <c r="D542" t="s">
        <v>38</v>
      </c>
      <c r="E542">
        <v>2</v>
      </c>
      <c r="F542" t="s">
        <v>40</v>
      </c>
      <c r="G542">
        <v>0.8</v>
      </c>
      <c r="H542" t="s">
        <v>58</v>
      </c>
      <c r="I542">
        <v>655</v>
      </c>
      <c r="J542">
        <v>1365</v>
      </c>
      <c r="K542">
        <v>0</v>
      </c>
      <c r="L542">
        <v>0</v>
      </c>
      <c r="M542">
        <v>0.6</v>
      </c>
      <c r="N542">
        <v>0.8</v>
      </c>
      <c r="O542">
        <v>1.05</v>
      </c>
      <c r="P542">
        <v>1.1000000000000001</v>
      </c>
      <c r="Q542" t="s">
        <v>46</v>
      </c>
      <c r="R542">
        <v>5</v>
      </c>
      <c r="S542">
        <v>9</v>
      </c>
      <c r="T542" t="s">
        <v>47</v>
      </c>
      <c r="U542" t="s">
        <v>58</v>
      </c>
      <c r="V542" t="s">
        <v>35</v>
      </c>
      <c r="W542" t="s">
        <v>36</v>
      </c>
      <c r="X542">
        <v>2019</v>
      </c>
      <c r="Y542" t="s">
        <v>37</v>
      </c>
      <c r="Z542" t="s">
        <v>38</v>
      </c>
      <c r="AA542">
        <v>2</v>
      </c>
      <c r="AB542">
        <v>0</v>
      </c>
      <c r="AC542">
        <v>136.5</v>
      </c>
    </row>
    <row r="543" spans="1:29" x14ac:dyDescent="0.25">
      <c r="A543" t="s">
        <v>352</v>
      </c>
      <c r="B543">
        <v>2019</v>
      </c>
      <c r="C543" t="s">
        <v>37</v>
      </c>
      <c r="D543" t="s">
        <v>38</v>
      </c>
      <c r="E543">
        <v>8</v>
      </c>
      <c r="F543" t="s">
        <v>40</v>
      </c>
      <c r="G543">
        <v>4.1500000000000004</v>
      </c>
      <c r="H543" t="s">
        <v>58</v>
      </c>
      <c r="I543">
        <v>655</v>
      </c>
      <c r="J543">
        <v>1365</v>
      </c>
      <c r="K543">
        <v>0</v>
      </c>
      <c r="L543">
        <v>0</v>
      </c>
      <c r="M543">
        <v>0.6</v>
      </c>
      <c r="N543">
        <v>0.8</v>
      </c>
      <c r="O543">
        <v>1.05</v>
      </c>
      <c r="P543">
        <v>1.1000000000000001</v>
      </c>
      <c r="Q543" t="s">
        <v>46</v>
      </c>
      <c r="R543">
        <v>5</v>
      </c>
      <c r="S543">
        <v>9</v>
      </c>
      <c r="T543" t="s">
        <v>85</v>
      </c>
      <c r="U543" t="s">
        <v>58</v>
      </c>
      <c r="V543" t="s">
        <v>35</v>
      </c>
      <c r="W543" t="s">
        <v>42</v>
      </c>
      <c r="X543">
        <v>2019</v>
      </c>
      <c r="Y543" t="s">
        <v>37</v>
      </c>
      <c r="Z543" t="s">
        <v>38</v>
      </c>
      <c r="AA543">
        <v>9</v>
      </c>
      <c r="AB543">
        <v>17</v>
      </c>
      <c r="AC543">
        <v>693.18975903614501</v>
      </c>
    </row>
    <row r="544" spans="1:29" x14ac:dyDescent="0.25">
      <c r="A544" t="s">
        <v>253</v>
      </c>
      <c r="B544">
        <v>2019</v>
      </c>
      <c r="C544" t="s">
        <v>37</v>
      </c>
      <c r="D544" t="s">
        <v>38</v>
      </c>
      <c r="E544">
        <v>4</v>
      </c>
      <c r="F544" t="s">
        <v>40</v>
      </c>
      <c r="G544">
        <v>0.23333329999999999</v>
      </c>
      <c r="H544" t="s">
        <v>58</v>
      </c>
      <c r="I544">
        <v>655</v>
      </c>
      <c r="J544">
        <v>1365</v>
      </c>
      <c r="K544">
        <v>0</v>
      </c>
      <c r="L544">
        <v>0</v>
      </c>
      <c r="M544">
        <v>0.6</v>
      </c>
      <c r="N544">
        <v>0.8</v>
      </c>
      <c r="O544">
        <v>1.05</v>
      </c>
      <c r="P544">
        <v>1.1000000000000001</v>
      </c>
      <c r="Q544" t="s">
        <v>46</v>
      </c>
      <c r="R544">
        <v>5</v>
      </c>
      <c r="S544">
        <v>9</v>
      </c>
      <c r="T544" t="s">
        <v>47</v>
      </c>
      <c r="U544" t="s">
        <v>58</v>
      </c>
      <c r="V544" t="s">
        <v>35</v>
      </c>
      <c r="W544" t="s">
        <v>61</v>
      </c>
      <c r="X544">
        <v>2019</v>
      </c>
      <c r="Y544" t="s">
        <v>37</v>
      </c>
      <c r="Z544" t="s">
        <v>38</v>
      </c>
      <c r="AA544">
        <v>4</v>
      </c>
      <c r="AB544">
        <v>9</v>
      </c>
      <c r="AC544">
        <v>-546</v>
      </c>
    </row>
    <row r="545" spans="1:29" x14ac:dyDescent="0.25">
      <c r="A545" t="s">
        <v>253</v>
      </c>
      <c r="B545">
        <v>2019</v>
      </c>
      <c r="C545" t="s">
        <v>37</v>
      </c>
      <c r="D545" t="s">
        <v>38</v>
      </c>
      <c r="E545">
        <v>9</v>
      </c>
      <c r="F545" t="s">
        <v>44</v>
      </c>
      <c r="G545">
        <v>0</v>
      </c>
      <c r="H545" t="s">
        <v>58</v>
      </c>
      <c r="I545">
        <v>655</v>
      </c>
      <c r="J545">
        <v>1365</v>
      </c>
      <c r="K545">
        <v>0</v>
      </c>
      <c r="L545">
        <v>0</v>
      </c>
      <c r="M545">
        <v>0.6</v>
      </c>
      <c r="N545">
        <v>0.8</v>
      </c>
      <c r="O545">
        <v>1.05</v>
      </c>
      <c r="P545">
        <v>1.1000000000000001</v>
      </c>
      <c r="Q545" t="s">
        <v>46</v>
      </c>
      <c r="R545">
        <v>5</v>
      </c>
      <c r="S545">
        <v>9</v>
      </c>
      <c r="T545" t="s">
        <v>47</v>
      </c>
      <c r="U545" t="s">
        <v>58</v>
      </c>
      <c r="V545" t="s">
        <v>35</v>
      </c>
      <c r="W545" t="s">
        <v>61</v>
      </c>
      <c r="X545">
        <v>2019</v>
      </c>
      <c r="Y545" t="s">
        <v>37</v>
      </c>
      <c r="Z545" t="s">
        <v>38</v>
      </c>
      <c r="AA545">
        <v>9</v>
      </c>
      <c r="AB545">
        <v>5</v>
      </c>
      <c r="AC545">
        <v>1365</v>
      </c>
    </row>
    <row r="546" spans="1:29" x14ac:dyDescent="0.25">
      <c r="A546" t="s">
        <v>254</v>
      </c>
      <c r="B546">
        <v>2019</v>
      </c>
      <c r="C546" t="s">
        <v>37</v>
      </c>
      <c r="D546" t="s">
        <v>38</v>
      </c>
      <c r="E546">
        <v>4</v>
      </c>
      <c r="F546" t="s">
        <v>40</v>
      </c>
      <c r="G546">
        <v>2</v>
      </c>
      <c r="H546" t="s">
        <v>58</v>
      </c>
      <c r="I546">
        <v>655</v>
      </c>
      <c r="J546">
        <v>1365</v>
      </c>
      <c r="K546">
        <v>0</v>
      </c>
      <c r="L546">
        <v>0</v>
      </c>
      <c r="M546">
        <v>0.6</v>
      </c>
      <c r="N546">
        <v>0.8</v>
      </c>
      <c r="O546">
        <v>1.05</v>
      </c>
      <c r="P546">
        <v>1.1000000000000001</v>
      </c>
      <c r="Q546" t="s">
        <v>46</v>
      </c>
      <c r="R546">
        <v>5</v>
      </c>
      <c r="S546">
        <v>9</v>
      </c>
      <c r="T546" t="s">
        <v>47</v>
      </c>
      <c r="U546" t="s">
        <v>58</v>
      </c>
      <c r="V546" t="s">
        <v>35</v>
      </c>
      <c r="W546" t="s">
        <v>80</v>
      </c>
      <c r="X546">
        <v>2019</v>
      </c>
      <c r="Y546" t="s">
        <v>37</v>
      </c>
      <c r="Z546" t="s">
        <v>38</v>
      </c>
      <c r="AA546">
        <v>4</v>
      </c>
      <c r="AB546">
        <v>15</v>
      </c>
      <c r="AC546">
        <v>307.125</v>
      </c>
    </row>
    <row r="547" spans="1:29" x14ac:dyDescent="0.25">
      <c r="A547" t="s">
        <v>510</v>
      </c>
      <c r="B547">
        <v>2019</v>
      </c>
      <c r="C547" t="s">
        <v>37</v>
      </c>
      <c r="D547" t="s">
        <v>38</v>
      </c>
      <c r="E547">
        <v>16</v>
      </c>
      <c r="F547" t="s">
        <v>40</v>
      </c>
      <c r="G547">
        <v>1.8</v>
      </c>
      <c r="H547" t="s">
        <v>58</v>
      </c>
      <c r="I547">
        <v>655</v>
      </c>
      <c r="J547">
        <v>1365</v>
      </c>
      <c r="K547">
        <v>0</v>
      </c>
      <c r="L547">
        <v>0</v>
      </c>
      <c r="M547">
        <v>0.6</v>
      </c>
      <c r="N547">
        <v>0.8</v>
      </c>
      <c r="O547">
        <v>1.05</v>
      </c>
      <c r="P547">
        <v>1.1000000000000001</v>
      </c>
      <c r="Q547" t="s">
        <v>46</v>
      </c>
      <c r="R547">
        <v>5</v>
      </c>
      <c r="S547">
        <v>9</v>
      </c>
      <c r="T547" t="s">
        <v>47</v>
      </c>
      <c r="U547" t="s">
        <v>58</v>
      </c>
      <c r="V547" t="s">
        <v>35</v>
      </c>
      <c r="W547" t="s">
        <v>42</v>
      </c>
      <c r="X547">
        <v>2019</v>
      </c>
      <c r="Y547" t="s">
        <v>37</v>
      </c>
      <c r="Z547" t="s">
        <v>38</v>
      </c>
      <c r="AA547">
        <v>17</v>
      </c>
      <c r="AB547">
        <v>0</v>
      </c>
      <c r="AC547">
        <v>894.83333333333405</v>
      </c>
    </row>
    <row r="548" spans="1:29" x14ac:dyDescent="0.25">
      <c r="A548" t="s">
        <v>511</v>
      </c>
      <c r="B548">
        <v>2019</v>
      </c>
      <c r="C548" t="s">
        <v>37</v>
      </c>
      <c r="D548" t="s">
        <v>38</v>
      </c>
      <c r="E548">
        <v>16</v>
      </c>
      <c r="F548" t="s">
        <v>40</v>
      </c>
      <c r="G548">
        <v>3.9666670000000002</v>
      </c>
      <c r="H548" t="s">
        <v>58</v>
      </c>
      <c r="I548">
        <v>655</v>
      </c>
      <c r="J548">
        <v>1365</v>
      </c>
      <c r="K548">
        <v>0</v>
      </c>
      <c r="L548">
        <v>0</v>
      </c>
      <c r="M548">
        <v>0.6</v>
      </c>
      <c r="N548">
        <v>0.8</v>
      </c>
      <c r="O548">
        <v>1.05</v>
      </c>
      <c r="P548">
        <v>1.1000000000000001</v>
      </c>
      <c r="Q548" t="s">
        <v>46</v>
      </c>
      <c r="R548">
        <v>5</v>
      </c>
      <c r="S548">
        <v>9</v>
      </c>
      <c r="T548" t="s">
        <v>47</v>
      </c>
      <c r="U548" t="s">
        <v>58</v>
      </c>
      <c r="V548" t="s">
        <v>35</v>
      </c>
      <c r="W548" t="s">
        <v>73</v>
      </c>
      <c r="X548">
        <v>2019</v>
      </c>
      <c r="Y548" t="s">
        <v>37</v>
      </c>
      <c r="Z548" t="s">
        <v>38</v>
      </c>
      <c r="AA548">
        <v>16</v>
      </c>
      <c r="AB548">
        <v>27</v>
      </c>
      <c r="AC548">
        <v>1003.10297732328</v>
      </c>
    </row>
    <row r="549" spans="1:29" x14ac:dyDescent="0.25">
      <c r="A549" t="s">
        <v>89</v>
      </c>
      <c r="B549">
        <v>2019</v>
      </c>
      <c r="C549" t="s">
        <v>30</v>
      </c>
      <c r="D549" t="s">
        <v>31</v>
      </c>
      <c r="E549">
        <v>28</v>
      </c>
      <c r="F549" t="s">
        <v>40</v>
      </c>
      <c r="G549">
        <v>1.3833329999999999</v>
      </c>
      <c r="H549" t="s">
        <v>45</v>
      </c>
      <c r="I549">
        <v>803</v>
      </c>
      <c r="J549">
        <v>1573</v>
      </c>
      <c r="K549">
        <v>0.2</v>
      </c>
      <c r="L549">
        <v>0.6</v>
      </c>
      <c r="M549">
        <v>0.8</v>
      </c>
      <c r="N549">
        <v>1.05</v>
      </c>
      <c r="O549">
        <v>1.1000000000000001</v>
      </c>
      <c r="P549">
        <v>1.1499999999999999</v>
      </c>
      <c r="Q549" t="s">
        <v>46</v>
      </c>
      <c r="R549">
        <v>4</v>
      </c>
      <c r="S549">
        <v>6</v>
      </c>
      <c r="T549" t="s">
        <v>85</v>
      </c>
      <c r="U549" t="s">
        <v>48</v>
      </c>
      <c r="V549" t="s">
        <v>35</v>
      </c>
      <c r="W549" t="s">
        <v>42</v>
      </c>
      <c r="X549">
        <v>2019</v>
      </c>
      <c r="Y549" t="s">
        <v>37</v>
      </c>
      <c r="Z549" t="s">
        <v>38</v>
      </c>
      <c r="AA549">
        <v>4</v>
      </c>
      <c r="AB549">
        <v>7</v>
      </c>
      <c r="AC549">
        <v>-314.60000000000002</v>
      </c>
    </row>
    <row r="550" spans="1:29" x14ac:dyDescent="0.25">
      <c r="A550" t="s">
        <v>89</v>
      </c>
      <c r="B550">
        <v>2019</v>
      </c>
      <c r="C550" t="s">
        <v>37</v>
      </c>
      <c r="D550" t="s">
        <v>38</v>
      </c>
      <c r="E550">
        <v>5</v>
      </c>
      <c r="F550" t="s">
        <v>44</v>
      </c>
      <c r="G550">
        <v>0</v>
      </c>
      <c r="H550" t="s">
        <v>45</v>
      </c>
      <c r="I550">
        <v>803</v>
      </c>
      <c r="J550">
        <v>1573</v>
      </c>
      <c r="K550">
        <v>0.2</v>
      </c>
      <c r="L550">
        <v>0.6</v>
      </c>
      <c r="M550">
        <v>0.8</v>
      </c>
      <c r="N550">
        <v>1.05</v>
      </c>
      <c r="O550">
        <v>1.1000000000000001</v>
      </c>
      <c r="P550">
        <v>1.1499999999999999</v>
      </c>
      <c r="Q550" t="s">
        <v>46</v>
      </c>
      <c r="R550">
        <v>4</v>
      </c>
      <c r="S550">
        <v>6</v>
      </c>
      <c r="T550" t="s">
        <v>85</v>
      </c>
      <c r="U550" t="s">
        <v>48</v>
      </c>
      <c r="V550" t="s">
        <v>35</v>
      </c>
      <c r="W550" t="s">
        <v>42</v>
      </c>
      <c r="X550">
        <v>2019</v>
      </c>
      <c r="Y550" t="s">
        <v>37</v>
      </c>
      <c r="Z550" t="s">
        <v>38</v>
      </c>
      <c r="AA550">
        <v>9</v>
      </c>
      <c r="AB550">
        <v>8</v>
      </c>
      <c r="AC550">
        <v>1573</v>
      </c>
    </row>
    <row r="551" spans="1:29" x14ac:dyDescent="0.25">
      <c r="A551" t="s">
        <v>255</v>
      </c>
      <c r="B551">
        <v>2019</v>
      </c>
      <c r="C551" t="s">
        <v>37</v>
      </c>
      <c r="D551" t="s">
        <v>38</v>
      </c>
      <c r="E551">
        <v>4</v>
      </c>
      <c r="F551" t="s">
        <v>40</v>
      </c>
      <c r="G551">
        <v>1.7166669999999999</v>
      </c>
      <c r="H551" t="s">
        <v>45</v>
      </c>
      <c r="I551">
        <v>803</v>
      </c>
      <c r="J551">
        <v>1573</v>
      </c>
      <c r="K551">
        <v>0.2</v>
      </c>
      <c r="L551">
        <v>0.6</v>
      </c>
      <c r="M551">
        <v>0.8</v>
      </c>
      <c r="N551">
        <v>1.05</v>
      </c>
      <c r="O551">
        <v>1.1000000000000001</v>
      </c>
      <c r="P551">
        <v>1.1499999999999999</v>
      </c>
      <c r="Q551" t="s">
        <v>46</v>
      </c>
      <c r="R551">
        <v>4</v>
      </c>
      <c r="S551">
        <v>6</v>
      </c>
      <c r="T551" t="s">
        <v>47</v>
      </c>
      <c r="U551" t="s">
        <v>48</v>
      </c>
      <c r="V551" t="s">
        <v>35</v>
      </c>
      <c r="W551" t="s">
        <v>36</v>
      </c>
      <c r="X551">
        <v>2019</v>
      </c>
      <c r="Y551" t="s">
        <v>37</v>
      </c>
      <c r="Z551" t="s">
        <v>38</v>
      </c>
      <c r="AA551">
        <v>4</v>
      </c>
      <c r="AB551">
        <v>0</v>
      </c>
      <c r="AC551">
        <v>1285.88949831272</v>
      </c>
    </row>
    <row r="552" spans="1:29" x14ac:dyDescent="0.25">
      <c r="A552" t="s">
        <v>646</v>
      </c>
      <c r="B552">
        <v>2019</v>
      </c>
      <c r="C552" t="s">
        <v>37</v>
      </c>
      <c r="D552" t="s">
        <v>38</v>
      </c>
      <c r="E552">
        <v>29</v>
      </c>
      <c r="F552" t="s">
        <v>44</v>
      </c>
      <c r="G552">
        <v>0</v>
      </c>
      <c r="H552" t="s">
        <v>71</v>
      </c>
      <c r="I552">
        <v>468</v>
      </c>
      <c r="J552">
        <v>715</v>
      </c>
      <c r="K552">
        <v>0</v>
      </c>
      <c r="L552">
        <v>0</v>
      </c>
      <c r="M552">
        <v>0</v>
      </c>
      <c r="N552">
        <v>0.6</v>
      </c>
      <c r="O552">
        <v>0.8</v>
      </c>
      <c r="P552">
        <v>1.05</v>
      </c>
      <c r="Q552" t="s">
        <v>46</v>
      </c>
      <c r="R552">
        <v>5</v>
      </c>
      <c r="S552">
        <v>9</v>
      </c>
      <c r="T552" t="s">
        <v>47</v>
      </c>
      <c r="U552" t="s">
        <v>34</v>
      </c>
      <c r="V552" t="s">
        <v>35</v>
      </c>
      <c r="W552" t="s">
        <v>55</v>
      </c>
      <c r="X552">
        <v>2019</v>
      </c>
      <c r="Y552" t="s">
        <v>37</v>
      </c>
      <c r="Z552" t="s">
        <v>38</v>
      </c>
      <c r="AA552">
        <v>30</v>
      </c>
      <c r="AB552">
        <v>0</v>
      </c>
      <c r="AC552">
        <v>715</v>
      </c>
    </row>
    <row r="553" spans="1:29" x14ac:dyDescent="0.25">
      <c r="A553" t="s">
        <v>435</v>
      </c>
      <c r="B553">
        <v>2019</v>
      </c>
      <c r="C553" t="s">
        <v>37</v>
      </c>
      <c r="D553" t="s">
        <v>38</v>
      </c>
      <c r="E553">
        <v>11</v>
      </c>
      <c r="F553" t="s">
        <v>44</v>
      </c>
      <c r="G553">
        <v>0</v>
      </c>
      <c r="H553" t="s">
        <v>71</v>
      </c>
      <c r="I553">
        <v>468</v>
      </c>
      <c r="J553">
        <v>715</v>
      </c>
      <c r="K553">
        <v>0</v>
      </c>
      <c r="L553">
        <v>0</v>
      </c>
      <c r="M553">
        <v>0</v>
      </c>
      <c r="N553">
        <v>0.6</v>
      </c>
      <c r="O553">
        <v>0.8</v>
      </c>
      <c r="P553">
        <v>1.05</v>
      </c>
      <c r="Q553" t="s">
        <v>46</v>
      </c>
      <c r="R553">
        <v>5</v>
      </c>
      <c r="S553">
        <v>9</v>
      </c>
      <c r="T553" t="s">
        <v>47</v>
      </c>
      <c r="U553" t="s">
        <v>58</v>
      </c>
      <c r="V553" t="s">
        <v>35</v>
      </c>
      <c r="W553" t="s">
        <v>55</v>
      </c>
      <c r="X553">
        <v>2019</v>
      </c>
      <c r="Y553" t="s">
        <v>37</v>
      </c>
      <c r="Z553" t="s">
        <v>38</v>
      </c>
      <c r="AA553">
        <v>12</v>
      </c>
      <c r="AB553">
        <v>30</v>
      </c>
      <c r="AC553">
        <v>715</v>
      </c>
    </row>
    <row r="554" spans="1:29" x14ac:dyDescent="0.25">
      <c r="A554" t="s">
        <v>219</v>
      </c>
      <c r="B554">
        <v>2019</v>
      </c>
      <c r="C554" t="s">
        <v>37</v>
      </c>
      <c r="D554" t="s">
        <v>38</v>
      </c>
      <c r="E554">
        <v>3</v>
      </c>
      <c r="F554" t="s">
        <v>44</v>
      </c>
      <c r="G554">
        <v>0</v>
      </c>
      <c r="H554" t="s">
        <v>71</v>
      </c>
      <c r="I554">
        <v>468</v>
      </c>
      <c r="J554">
        <v>715</v>
      </c>
      <c r="K554">
        <v>0</v>
      </c>
      <c r="L554">
        <v>0</v>
      </c>
      <c r="M554">
        <v>0</v>
      </c>
      <c r="N554">
        <v>0.6</v>
      </c>
      <c r="O554">
        <v>0.8</v>
      </c>
      <c r="P554">
        <v>1.05</v>
      </c>
      <c r="Q554" t="s">
        <v>46</v>
      </c>
      <c r="R554">
        <v>5</v>
      </c>
      <c r="S554">
        <v>9</v>
      </c>
      <c r="T554" t="s">
        <v>47</v>
      </c>
      <c r="U554" t="s">
        <v>58</v>
      </c>
      <c r="V554" t="s">
        <v>35</v>
      </c>
      <c r="W554" t="s">
        <v>55</v>
      </c>
      <c r="X554">
        <v>2019</v>
      </c>
      <c r="Y554" t="s">
        <v>37</v>
      </c>
      <c r="Z554" t="s">
        <v>38</v>
      </c>
      <c r="AA554">
        <v>5</v>
      </c>
      <c r="AB554">
        <v>14</v>
      </c>
      <c r="AC554">
        <v>715</v>
      </c>
    </row>
    <row r="555" spans="1:29" x14ac:dyDescent="0.25">
      <c r="A555" t="s">
        <v>219</v>
      </c>
      <c r="B555">
        <v>2019</v>
      </c>
      <c r="C555" t="s">
        <v>37</v>
      </c>
      <c r="D555" t="s">
        <v>38</v>
      </c>
      <c r="E555">
        <v>26</v>
      </c>
      <c r="F555" t="s">
        <v>44</v>
      </c>
      <c r="G555">
        <v>0</v>
      </c>
      <c r="H555" t="s">
        <v>71</v>
      </c>
      <c r="I555">
        <v>468</v>
      </c>
      <c r="J555">
        <v>715</v>
      </c>
      <c r="K555">
        <v>0</v>
      </c>
      <c r="L555">
        <v>0</v>
      </c>
      <c r="M555">
        <v>0</v>
      </c>
      <c r="N555">
        <v>0.6</v>
      </c>
      <c r="O555">
        <v>0.8</v>
      </c>
      <c r="P555">
        <v>1.05</v>
      </c>
      <c r="Q555" t="s">
        <v>46</v>
      </c>
      <c r="R555">
        <v>5</v>
      </c>
      <c r="S555">
        <v>9</v>
      </c>
      <c r="T555" t="s">
        <v>47</v>
      </c>
      <c r="U555" t="s">
        <v>58</v>
      </c>
      <c r="V555" t="s">
        <v>35</v>
      </c>
      <c r="W555" t="s">
        <v>55</v>
      </c>
      <c r="X555">
        <v>2019</v>
      </c>
      <c r="Y555" t="s">
        <v>37</v>
      </c>
      <c r="Z555" t="s">
        <v>38</v>
      </c>
      <c r="AA555">
        <v>26</v>
      </c>
      <c r="AB555">
        <v>23</v>
      </c>
      <c r="AC555">
        <v>715</v>
      </c>
    </row>
    <row r="556" spans="1:29" x14ac:dyDescent="0.25">
      <c r="A556" t="s">
        <v>70</v>
      </c>
      <c r="B556">
        <v>2019</v>
      </c>
      <c r="C556" t="s">
        <v>30</v>
      </c>
      <c r="D556" t="s">
        <v>31</v>
      </c>
      <c r="E556">
        <v>25</v>
      </c>
      <c r="F556" t="s">
        <v>44</v>
      </c>
      <c r="G556">
        <v>0</v>
      </c>
      <c r="H556" t="s">
        <v>71</v>
      </c>
      <c r="I556">
        <v>468</v>
      </c>
      <c r="J556">
        <v>715</v>
      </c>
      <c r="K556">
        <v>0</v>
      </c>
      <c r="L556">
        <v>0</v>
      </c>
      <c r="M556">
        <v>0</v>
      </c>
      <c r="N556">
        <v>0.6</v>
      </c>
      <c r="O556">
        <v>0.8</v>
      </c>
      <c r="P556">
        <v>1.05</v>
      </c>
      <c r="Q556" t="s">
        <v>46</v>
      </c>
      <c r="R556">
        <v>5</v>
      </c>
      <c r="S556">
        <v>9</v>
      </c>
      <c r="T556" t="s">
        <v>47</v>
      </c>
      <c r="U556" t="s">
        <v>58</v>
      </c>
      <c r="V556" t="s">
        <v>35</v>
      </c>
      <c r="W556" t="s">
        <v>55</v>
      </c>
      <c r="X556">
        <v>2019</v>
      </c>
      <c r="Y556" t="s">
        <v>37</v>
      </c>
      <c r="Z556" t="s">
        <v>38</v>
      </c>
      <c r="AA556">
        <v>1</v>
      </c>
      <c r="AB556">
        <v>12</v>
      </c>
      <c r="AC556">
        <v>715</v>
      </c>
    </row>
    <row r="557" spans="1:29" x14ac:dyDescent="0.25">
      <c r="A557" t="s">
        <v>70</v>
      </c>
      <c r="B557">
        <v>2019</v>
      </c>
      <c r="C557" t="s">
        <v>37</v>
      </c>
      <c r="D557" t="s">
        <v>38</v>
      </c>
      <c r="E557">
        <v>8</v>
      </c>
      <c r="F557" t="s">
        <v>44</v>
      </c>
      <c r="G557">
        <v>0</v>
      </c>
      <c r="H557" t="s">
        <v>71</v>
      </c>
      <c r="I557">
        <v>468</v>
      </c>
      <c r="J557">
        <v>715</v>
      </c>
      <c r="K557">
        <v>0</v>
      </c>
      <c r="L557">
        <v>0</v>
      </c>
      <c r="M557">
        <v>0</v>
      </c>
      <c r="N557">
        <v>0.6</v>
      </c>
      <c r="O557">
        <v>0.8</v>
      </c>
      <c r="P557">
        <v>1.05</v>
      </c>
      <c r="Q557" t="s">
        <v>46</v>
      </c>
      <c r="R557">
        <v>5</v>
      </c>
      <c r="S557">
        <v>9</v>
      </c>
      <c r="T557" t="s">
        <v>47</v>
      </c>
      <c r="U557" t="s">
        <v>58</v>
      </c>
      <c r="V557" t="s">
        <v>35</v>
      </c>
      <c r="W557" t="s">
        <v>55</v>
      </c>
      <c r="X557">
        <v>2019</v>
      </c>
      <c r="Y557" t="s">
        <v>37</v>
      </c>
      <c r="Z557" t="s">
        <v>38</v>
      </c>
      <c r="AA557">
        <v>10</v>
      </c>
      <c r="AB557">
        <v>14</v>
      </c>
      <c r="AC557">
        <v>715</v>
      </c>
    </row>
    <row r="558" spans="1:29" x14ac:dyDescent="0.25">
      <c r="A558" t="s">
        <v>70</v>
      </c>
      <c r="B558">
        <v>2019</v>
      </c>
      <c r="C558" t="s">
        <v>37</v>
      </c>
      <c r="D558" t="s">
        <v>38</v>
      </c>
      <c r="E558">
        <v>12</v>
      </c>
      <c r="F558" t="s">
        <v>44</v>
      </c>
      <c r="G558">
        <v>0</v>
      </c>
      <c r="H558" t="s">
        <v>71</v>
      </c>
      <c r="I558">
        <v>468</v>
      </c>
      <c r="J558">
        <v>715</v>
      </c>
      <c r="K558">
        <v>0</v>
      </c>
      <c r="L558">
        <v>0</v>
      </c>
      <c r="M558">
        <v>0</v>
      </c>
      <c r="N558">
        <v>0.6</v>
      </c>
      <c r="O558">
        <v>0.8</v>
      </c>
      <c r="P558">
        <v>1.05</v>
      </c>
      <c r="Q558" t="s">
        <v>46</v>
      </c>
      <c r="R558">
        <v>5</v>
      </c>
      <c r="S558">
        <v>9</v>
      </c>
      <c r="T558" t="s">
        <v>47</v>
      </c>
      <c r="U558" t="s">
        <v>58</v>
      </c>
      <c r="V558" t="s">
        <v>35</v>
      </c>
      <c r="W558" t="s">
        <v>55</v>
      </c>
      <c r="X558">
        <v>2019</v>
      </c>
      <c r="Y558" t="s">
        <v>37</v>
      </c>
      <c r="Z558" t="s">
        <v>38</v>
      </c>
      <c r="AA558">
        <v>12</v>
      </c>
      <c r="AB558">
        <v>4</v>
      </c>
      <c r="AC558">
        <v>715</v>
      </c>
    </row>
    <row r="559" spans="1:29" x14ac:dyDescent="0.25">
      <c r="A559" t="s">
        <v>70</v>
      </c>
      <c r="B559">
        <v>2019</v>
      </c>
      <c r="C559" t="s">
        <v>37</v>
      </c>
      <c r="D559" t="s">
        <v>38</v>
      </c>
      <c r="E559">
        <v>28</v>
      </c>
      <c r="F559" t="s">
        <v>44</v>
      </c>
      <c r="G559">
        <v>0</v>
      </c>
      <c r="H559" t="s">
        <v>71</v>
      </c>
      <c r="I559">
        <v>468</v>
      </c>
      <c r="J559">
        <v>715</v>
      </c>
      <c r="K559">
        <v>0</v>
      </c>
      <c r="L559">
        <v>0</v>
      </c>
      <c r="M559">
        <v>0</v>
      </c>
      <c r="N559">
        <v>0.6</v>
      </c>
      <c r="O559">
        <v>0.8</v>
      </c>
      <c r="P559">
        <v>1.05</v>
      </c>
      <c r="Q559" t="s">
        <v>46</v>
      </c>
      <c r="R559">
        <v>5</v>
      </c>
      <c r="S559">
        <v>9</v>
      </c>
      <c r="T559" t="s">
        <v>47</v>
      </c>
      <c r="U559" t="s">
        <v>58</v>
      </c>
      <c r="V559" t="s">
        <v>35</v>
      </c>
      <c r="W559" t="s">
        <v>55</v>
      </c>
      <c r="X559">
        <v>2019</v>
      </c>
      <c r="Y559" t="s">
        <v>37</v>
      </c>
      <c r="Z559" t="s">
        <v>38</v>
      </c>
      <c r="AA559">
        <v>29</v>
      </c>
      <c r="AB559">
        <v>16</v>
      </c>
      <c r="AC559">
        <v>715</v>
      </c>
    </row>
    <row r="560" spans="1:29" x14ac:dyDescent="0.25">
      <c r="A560" t="s">
        <v>220</v>
      </c>
      <c r="B560">
        <v>2019</v>
      </c>
      <c r="C560" t="s">
        <v>37</v>
      </c>
      <c r="D560" t="s">
        <v>38</v>
      </c>
      <c r="E560">
        <v>3</v>
      </c>
      <c r="F560" t="s">
        <v>40</v>
      </c>
      <c r="G560">
        <v>1.75</v>
      </c>
      <c r="I560" t="s">
        <v>33</v>
      </c>
      <c r="J560" t="s">
        <v>33</v>
      </c>
      <c r="K560" t="s">
        <v>33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R560" t="s">
        <v>33</v>
      </c>
      <c r="S560" t="s">
        <v>33</v>
      </c>
      <c r="U560" t="s">
        <v>34</v>
      </c>
      <c r="V560" t="s">
        <v>35</v>
      </c>
      <c r="W560" t="s">
        <v>36</v>
      </c>
      <c r="X560">
        <v>2019</v>
      </c>
      <c r="Y560" t="s">
        <v>37</v>
      </c>
      <c r="Z560" t="s">
        <v>38</v>
      </c>
      <c r="AA560">
        <v>3</v>
      </c>
      <c r="AB560">
        <v>0</v>
      </c>
      <c r="AC560">
        <v>750.75</v>
      </c>
    </row>
    <row r="561" spans="1:29" x14ac:dyDescent="0.25">
      <c r="A561" t="s">
        <v>303</v>
      </c>
      <c r="B561">
        <v>2019</v>
      </c>
      <c r="C561" t="s">
        <v>37</v>
      </c>
      <c r="D561" t="s">
        <v>38</v>
      </c>
      <c r="E561">
        <v>5</v>
      </c>
      <c r="F561" t="s">
        <v>40</v>
      </c>
      <c r="G561">
        <v>1.6</v>
      </c>
      <c r="H561" t="s">
        <v>34</v>
      </c>
      <c r="I561">
        <v>468</v>
      </c>
      <c r="J561">
        <v>715</v>
      </c>
      <c r="K561">
        <v>0</v>
      </c>
      <c r="L561">
        <v>0</v>
      </c>
      <c r="M561">
        <v>0</v>
      </c>
      <c r="N561">
        <v>0.6</v>
      </c>
      <c r="O561">
        <v>0.8</v>
      </c>
      <c r="P561">
        <v>1.05</v>
      </c>
      <c r="Q561" t="s">
        <v>46</v>
      </c>
      <c r="R561">
        <v>5</v>
      </c>
      <c r="S561">
        <v>9</v>
      </c>
      <c r="T561" t="s">
        <v>47</v>
      </c>
      <c r="U561" t="s">
        <v>34</v>
      </c>
      <c r="V561" t="s">
        <v>35</v>
      </c>
      <c r="W561" t="s">
        <v>42</v>
      </c>
      <c r="X561">
        <v>2019</v>
      </c>
      <c r="Y561" t="s">
        <v>37</v>
      </c>
      <c r="Z561" t="s">
        <v>38</v>
      </c>
      <c r="AA561">
        <v>5</v>
      </c>
      <c r="AB561">
        <v>0</v>
      </c>
      <c r="AC561">
        <v>35.75</v>
      </c>
    </row>
    <row r="562" spans="1:29" x14ac:dyDescent="0.25">
      <c r="A562" t="s">
        <v>407</v>
      </c>
      <c r="B562">
        <v>2019</v>
      </c>
      <c r="C562" t="s">
        <v>37</v>
      </c>
      <c r="D562" t="s">
        <v>38</v>
      </c>
      <c r="E562">
        <v>10</v>
      </c>
      <c r="F562" t="s">
        <v>40</v>
      </c>
      <c r="G562">
        <v>1</v>
      </c>
      <c r="H562" t="s">
        <v>34</v>
      </c>
      <c r="I562">
        <v>468</v>
      </c>
      <c r="J562">
        <v>715</v>
      </c>
      <c r="K562">
        <v>0</v>
      </c>
      <c r="L562">
        <v>0</v>
      </c>
      <c r="M562">
        <v>0</v>
      </c>
      <c r="N562">
        <v>0.6</v>
      </c>
      <c r="O562">
        <v>0.8</v>
      </c>
      <c r="P562">
        <v>1.05</v>
      </c>
      <c r="Q562" t="s">
        <v>46</v>
      </c>
      <c r="R562">
        <v>5</v>
      </c>
      <c r="S562">
        <v>9</v>
      </c>
      <c r="T562" t="s">
        <v>47</v>
      </c>
      <c r="U562" t="s">
        <v>34</v>
      </c>
      <c r="V562" t="s">
        <v>35</v>
      </c>
      <c r="W562" t="s">
        <v>80</v>
      </c>
      <c r="X562">
        <v>2019</v>
      </c>
      <c r="Y562" t="s">
        <v>37</v>
      </c>
      <c r="Z562" t="s">
        <v>38</v>
      </c>
      <c r="AA562">
        <v>12</v>
      </c>
      <c r="AB562">
        <v>0</v>
      </c>
      <c r="AC562">
        <v>35.75</v>
      </c>
    </row>
    <row r="563" spans="1:29" x14ac:dyDescent="0.25">
      <c r="A563" t="s">
        <v>578</v>
      </c>
      <c r="B563">
        <v>2019</v>
      </c>
      <c r="C563" t="s">
        <v>37</v>
      </c>
      <c r="D563" t="s">
        <v>38</v>
      </c>
      <c r="E563">
        <v>23</v>
      </c>
      <c r="F563" t="s">
        <v>44</v>
      </c>
      <c r="G563">
        <v>0</v>
      </c>
      <c r="H563" t="s">
        <v>34</v>
      </c>
      <c r="I563">
        <v>468</v>
      </c>
      <c r="J563">
        <v>715</v>
      </c>
      <c r="K563">
        <v>0</v>
      </c>
      <c r="L563">
        <v>0</v>
      </c>
      <c r="M563">
        <v>0</v>
      </c>
      <c r="N563">
        <v>0.6</v>
      </c>
      <c r="O563">
        <v>0.8</v>
      </c>
      <c r="P563">
        <v>1.05</v>
      </c>
      <c r="Q563" t="s">
        <v>46</v>
      </c>
      <c r="R563">
        <v>5</v>
      </c>
      <c r="S563">
        <v>9</v>
      </c>
      <c r="T563" t="s">
        <v>47</v>
      </c>
      <c r="U563" t="s">
        <v>34</v>
      </c>
      <c r="V563" t="s">
        <v>35</v>
      </c>
      <c r="W563" t="s">
        <v>55</v>
      </c>
      <c r="X563">
        <v>2019</v>
      </c>
      <c r="Y563" t="s">
        <v>37</v>
      </c>
      <c r="Z563" t="s">
        <v>38</v>
      </c>
      <c r="AA563">
        <v>24</v>
      </c>
      <c r="AB563">
        <v>46</v>
      </c>
      <c r="AC563">
        <v>715</v>
      </c>
    </row>
    <row r="564" spans="1:29" x14ac:dyDescent="0.25">
      <c r="A564" t="s">
        <v>531</v>
      </c>
      <c r="B564">
        <v>2019</v>
      </c>
      <c r="C564" t="s">
        <v>37</v>
      </c>
      <c r="D564" t="s">
        <v>38</v>
      </c>
      <c r="E564">
        <v>17</v>
      </c>
      <c r="F564" t="s">
        <v>40</v>
      </c>
      <c r="G564">
        <v>0.95</v>
      </c>
      <c r="H564" t="s">
        <v>34</v>
      </c>
      <c r="I564">
        <v>468</v>
      </c>
      <c r="J564">
        <v>715</v>
      </c>
      <c r="K564">
        <v>0</v>
      </c>
      <c r="L564">
        <v>0</v>
      </c>
      <c r="M564">
        <v>0</v>
      </c>
      <c r="N564">
        <v>0.6</v>
      </c>
      <c r="O564">
        <v>0.8</v>
      </c>
      <c r="P564">
        <v>1.05</v>
      </c>
      <c r="Q564" t="s">
        <v>46</v>
      </c>
      <c r="R564">
        <v>5</v>
      </c>
      <c r="S564">
        <v>9</v>
      </c>
      <c r="T564" t="s">
        <v>47</v>
      </c>
      <c r="U564" t="s">
        <v>34</v>
      </c>
      <c r="V564" t="s">
        <v>35</v>
      </c>
      <c r="W564" t="s">
        <v>67</v>
      </c>
      <c r="X564">
        <v>2019</v>
      </c>
      <c r="Y564" t="s">
        <v>37</v>
      </c>
      <c r="Z564" t="s">
        <v>38</v>
      </c>
      <c r="AA564">
        <v>25</v>
      </c>
      <c r="AB564">
        <v>68</v>
      </c>
      <c r="AC564">
        <v>35.75</v>
      </c>
    </row>
    <row r="565" spans="1:29" x14ac:dyDescent="0.25">
      <c r="A565" t="s">
        <v>78</v>
      </c>
      <c r="B565">
        <v>2019</v>
      </c>
      <c r="C565" t="s">
        <v>30</v>
      </c>
      <c r="D565" t="s">
        <v>31</v>
      </c>
      <c r="E565">
        <v>27</v>
      </c>
      <c r="F565" t="s">
        <v>40</v>
      </c>
      <c r="G565">
        <v>4</v>
      </c>
      <c r="I565" t="s">
        <v>33</v>
      </c>
      <c r="J565" t="s">
        <v>33</v>
      </c>
      <c r="K565" t="s">
        <v>33</v>
      </c>
      <c r="L565" t="s">
        <v>33</v>
      </c>
      <c r="M565" t="s">
        <v>33</v>
      </c>
      <c r="N565" t="s">
        <v>33</v>
      </c>
      <c r="O565" t="s">
        <v>33</v>
      </c>
      <c r="P565" t="s">
        <v>33</v>
      </c>
      <c r="R565" t="s">
        <v>33</v>
      </c>
      <c r="S565" t="s">
        <v>33</v>
      </c>
      <c r="U565" t="s">
        <v>34</v>
      </c>
      <c r="V565" t="s">
        <v>35</v>
      </c>
      <c r="W565" t="s">
        <v>50</v>
      </c>
      <c r="X565">
        <v>2019</v>
      </c>
      <c r="Y565" t="s">
        <v>37</v>
      </c>
      <c r="Z565" t="s">
        <v>38</v>
      </c>
      <c r="AA565">
        <v>3</v>
      </c>
      <c r="AB565">
        <v>0</v>
      </c>
      <c r="AC565">
        <v>750.75</v>
      </c>
    </row>
    <row r="566" spans="1:29" x14ac:dyDescent="0.25">
      <c r="A566" t="s">
        <v>78</v>
      </c>
      <c r="B566">
        <v>2019</v>
      </c>
      <c r="C566" t="s">
        <v>37</v>
      </c>
      <c r="D566" t="s">
        <v>38</v>
      </c>
      <c r="E566">
        <v>3</v>
      </c>
      <c r="F566" t="s">
        <v>44</v>
      </c>
      <c r="G566">
        <v>0</v>
      </c>
      <c r="I566" t="s">
        <v>33</v>
      </c>
      <c r="J566" t="s">
        <v>33</v>
      </c>
      <c r="K566" t="s">
        <v>33</v>
      </c>
      <c r="L566" t="s">
        <v>33</v>
      </c>
      <c r="M566" t="s">
        <v>33</v>
      </c>
      <c r="N566" t="s">
        <v>33</v>
      </c>
      <c r="O566" t="s">
        <v>33</v>
      </c>
      <c r="P566" t="s">
        <v>33</v>
      </c>
      <c r="R566" t="s">
        <v>33</v>
      </c>
      <c r="S566" t="s">
        <v>33</v>
      </c>
      <c r="U566" t="s">
        <v>34</v>
      </c>
      <c r="V566" t="s">
        <v>35</v>
      </c>
      <c r="W566" t="s">
        <v>50</v>
      </c>
      <c r="X566">
        <v>2019</v>
      </c>
      <c r="Y566" t="s">
        <v>37</v>
      </c>
      <c r="Z566" t="s">
        <v>38</v>
      </c>
      <c r="AA566">
        <v>3</v>
      </c>
      <c r="AB566">
        <v>0</v>
      </c>
      <c r="AC566">
        <v>715</v>
      </c>
    </row>
    <row r="567" spans="1:29" x14ac:dyDescent="0.25">
      <c r="A567" t="s">
        <v>180</v>
      </c>
      <c r="B567">
        <v>2019</v>
      </c>
      <c r="C567" t="s">
        <v>37</v>
      </c>
      <c r="D567" t="s">
        <v>38</v>
      </c>
      <c r="E567">
        <v>2</v>
      </c>
      <c r="F567" t="s">
        <v>40</v>
      </c>
      <c r="G567">
        <v>1.3</v>
      </c>
      <c r="H567" t="s">
        <v>34</v>
      </c>
      <c r="I567">
        <v>468</v>
      </c>
      <c r="J567">
        <v>715</v>
      </c>
      <c r="K567">
        <v>0</v>
      </c>
      <c r="L567">
        <v>0</v>
      </c>
      <c r="M567">
        <v>0</v>
      </c>
      <c r="N567">
        <v>0.6</v>
      </c>
      <c r="O567">
        <v>0.8</v>
      </c>
      <c r="P567">
        <v>1.05</v>
      </c>
      <c r="Q567" t="s">
        <v>46</v>
      </c>
      <c r="R567">
        <v>5</v>
      </c>
      <c r="S567">
        <v>9</v>
      </c>
      <c r="T567" t="s">
        <v>47</v>
      </c>
      <c r="U567" t="s">
        <v>34</v>
      </c>
      <c r="V567" t="s">
        <v>35</v>
      </c>
      <c r="W567" t="s">
        <v>55</v>
      </c>
      <c r="X567">
        <v>2019</v>
      </c>
      <c r="Y567" t="s">
        <v>37</v>
      </c>
      <c r="Z567" t="s">
        <v>38</v>
      </c>
      <c r="AA567">
        <v>4</v>
      </c>
      <c r="AB567">
        <v>88</v>
      </c>
      <c r="AC567">
        <v>35.75</v>
      </c>
    </row>
    <row r="568" spans="1:29" x14ac:dyDescent="0.25">
      <c r="A568" t="s">
        <v>221</v>
      </c>
      <c r="B568">
        <v>2019</v>
      </c>
      <c r="C568" t="s">
        <v>37</v>
      </c>
      <c r="D568" t="s">
        <v>38</v>
      </c>
      <c r="E568">
        <v>3</v>
      </c>
      <c r="F568" t="s">
        <v>40</v>
      </c>
      <c r="G568">
        <v>0.13333329999999999</v>
      </c>
      <c r="I568" t="s">
        <v>33</v>
      </c>
      <c r="J568" t="s">
        <v>33</v>
      </c>
      <c r="K568" t="s">
        <v>33</v>
      </c>
      <c r="L568" t="s">
        <v>33</v>
      </c>
      <c r="M568" t="s">
        <v>33</v>
      </c>
      <c r="N568" t="s">
        <v>33</v>
      </c>
      <c r="O568" t="s">
        <v>33</v>
      </c>
      <c r="P568" t="s">
        <v>33</v>
      </c>
      <c r="R568" t="s">
        <v>33</v>
      </c>
      <c r="S568" t="s">
        <v>33</v>
      </c>
      <c r="U568" t="s">
        <v>58</v>
      </c>
      <c r="V568" t="s">
        <v>35</v>
      </c>
      <c r="W568" t="s">
        <v>55</v>
      </c>
      <c r="X568">
        <v>2019</v>
      </c>
      <c r="Y568" t="s">
        <v>37</v>
      </c>
      <c r="Z568" t="s">
        <v>38</v>
      </c>
      <c r="AA568">
        <v>10</v>
      </c>
      <c r="AB568">
        <v>0</v>
      </c>
      <c r="AC568">
        <v>1030.25</v>
      </c>
    </row>
    <row r="569" spans="1:29" x14ac:dyDescent="0.25">
      <c r="A569" t="s">
        <v>181</v>
      </c>
      <c r="B569">
        <v>2019</v>
      </c>
      <c r="C569" t="s">
        <v>37</v>
      </c>
      <c r="D569" t="s">
        <v>38</v>
      </c>
      <c r="E569">
        <v>2</v>
      </c>
      <c r="F569" t="s">
        <v>40</v>
      </c>
      <c r="G569">
        <v>2.95</v>
      </c>
      <c r="H569" t="s">
        <v>64</v>
      </c>
      <c r="I569">
        <v>655</v>
      </c>
      <c r="J569">
        <v>1365</v>
      </c>
      <c r="K569">
        <v>0</v>
      </c>
      <c r="L569">
        <v>0</v>
      </c>
      <c r="M569">
        <v>0.6</v>
      </c>
      <c r="N569">
        <v>0.8</v>
      </c>
      <c r="O569">
        <v>1.05</v>
      </c>
      <c r="P569">
        <v>1.1000000000000001</v>
      </c>
      <c r="Q569" t="s">
        <v>46</v>
      </c>
      <c r="R569">
        <v>5</v>
      </c>
      <c r="S569">
        <v>9</v>
      </c>
      <c r="T569" t="s">
        <v>47</v>
      </c>
      <c r="U569" t="s">
        <v>64</v>
      </c>
      <c r="V569" t="s">
        <v>35</v>
      </c>
      <c r="W569" t="s">
        <v>55</v>
      </c>
      <c r="X569">
        <v>2019</v>
      </c>
      <c r="Y569" t="s">
        <v>37</v>
      </c>
      <c r="Z569" t="s">
        <v>38</v>
      </c>
      <c r="AA569">
        <v>2</v>
      </c>
      <c r="AB569">
        <v>0</v>
      </c>
      <c r="AC569">
        <v>1264.3601694915301</v>
      </c>
    </row>
    <row r="570" spans="1:29" x14ac:dyDescent="0.25">
      <c r="A570" t="s">
        <v>63</v>
      </c>
      <c r="B570">
        <v>2019</v>
      </c>
      <c r="C570" t="s">
        <v>30</v>
      </c>
      <c r="D570" t="s">
        <v>31</v>
      </c>
      <c r="E570">
        <v>22</v>
      </c>
      <c r="F570" t="s">
        <v>40</v>
      </c>
      <c r="G570">
        <v>1.066667</v>
      </c>
      <c r="H570" t="s">
        <v>64</v>
      </c>
      <c r="I570">
        <v>655</v>
      </c>
      <c r="J570">
        <v>1365</v>
      </c>
      <c r="K570">
        <v>0</v>
      </c>
      <c r="L570">
        <v>0</v>
      </c>
      <c r="M570">
        <v>0.6</v>
      </c>
      <c r="N570">
        <v>0.8</v>
      </c>
      <c r="O570">
        <v>1.05</v>
      </c>
      <c r="P570">
        <v>1.1000000000000001</v>
      </c>
      <c r="Q570" t="s">
        <v>46</v>
      </c>
      <c r="R570">
        <v>5</v>
      </c>
      <c r="S570">
        <v>9</v>
      </c>
      <c r="T570" t="s">
        <v>47</v>
      </c>
      <c r="U570" t="s">
        <v>64</v>
      </c>
      <c r="V570" t="s">
        <v>35</v>
      </c>
      <c r="W570" t="s">
        <v>55</v>
      </c>
      <c r="X570">
        <v>2019</v>
      </c>
      <c r="Y570" t="s">
        <v>37</v>
      </c>
      <c r="Z570" t="s">
        <v>38</v>
      </c>
      <c r="AA570">
        <v>4</v>
      </c>
      <c r="AB570">
        <v>17</v>
      </c>
      <c r="AC570">
        <v>-273</v>
      </c>
    </row>
    <row r="571" spans="1:29" x14ac:dyDescent="0.25">
      <c r="A571" t="s">
        <v>63</v>
      </c>
      <c r="B571">
        <v>2019</v>
      </c>
      <c r="C571" t="s">
        <v>37</v>
      </c>
      <c r="D571" t="s">
        <v>38</v>
      </c>
      <c r="E571">
        <v>23</v>
      </c>
      <c r="F571" t="s">
        <v>40</v>
      </c>
      <c r="G571">
        <v>2.4666670000000002</v>
      </c>
      <c r="H571" t="s">
        <v>64</v>
      </c>
      <c r="I571">
        <v>655</v>
      </c>
      <c r="J571">
        <v>1365</v>
      </c>
      <c r="K571">
        <v>0</v>
      </c>
      <c r="L571">
        <v>0</v>
      </c>
      <c r="M571">
        <v>0.6</v>
      </c>
      <c r="N571">
        <v>0.8</v>
      </c>
      <c r="O571">
        <v>1.05</v>
      </c>
      <c r="P571">
        <v>1.1000000000000001</v>
      </c>
      <c r="Q571" t="s">
        <v>46</v>
      </c>
      <c r="R571">
        <v>5</v>
      </c>
      <c r="S571">
        <v>9</v>
      </c>
      <c r="T571" t="s">
        <v>47</v>
      </c>
      <c r="U571" t="s">
        <v>64</v>
      </c>
      <c r="V571" t="s">
        <v>35</v>
      </c>
      <c r="W571" t="s">
        <v>55</v>
      </c>
      <c r="X571">
        <v>2019</v>
      </c>
      <c r="Y571" t="s">
        <v>37</v>
      </c>
      <c r="Z571" t="s">
        <v>38</v>
      </c>
      <c r="AA571">
        <v>26</v>
      </c>
      <c r="AB571">
        <v>32</v>
      </c>
      <c r="AC571">
        <v>1082.7771205030899</v>
      </c>
    </row>
    <row r="572" spans="1:29" x14ac:dyDescent="0.25">
      <c r="A572" t="s">
        <v>353</v>
      </c>
      <c r="B572">
        <v>2019</v>
      </c>
      <c r="C572" t="s">
        <v>37</v>
      </c>
      <c r="D572" t="s">
        <v>38</v>
      </c>
      <c r="E572">
        <v>8</v>
      </c>
      <c r="F572" t="s">
        <v>40</v>
      </c>
      <c r="G572">
        <v>3.3333340000000003E-2</v>
      </c>
      <c r="H572" t="s">
        <v>64</v>
      </c>
      <c r="I572">
        <v>655</v>
      </c>
      <c r="J572">
        <v>1365</v>
      </c>
      <c r="K572">
        <v>0</v>
      </c>
      <c r="L572">
        <v>0</v>
      </c>
      <c r="M572">
        <v>0.6</v>
      </c>
      <c r="N572">
        <v>0.8</v>
      </c>
      <c r="O572">
        <v>1.05</v>
      </c>
      <c r="P572">
        <v>1.1000000000000001</v>
      </c>
      <c r="Q572" t="s">
        <v>46</v>
      </c>
      <c r="R572">
        <v>5</v>
      </c>
      <c r="S572">
        <v>9</v>
      </c>
      <c r="T572" t="s">
        <v>47</v>
      </c>
      <c r="U572" t="s">
        <v>64</v>
      </c>
      <c r="V572" t="s">
        <v>35</v>
      </c>
      <c r="W572" t="s">
        <v>55</v>
      </c>
      <c r="X572">
        <v>2019</v>
      </c>
      <c r="Y572" t="s">
        <v>37</v>
      </c>
      <c r="Z572" t="s">
        <v>38</v>
      </c>
      <c r="AA572">
        <v>11</v>
      </c>
      <c r="AB572">
        <v>34</v>
      </c>
      <c r="AC572">
        <v>68.25</v>
      </c>
    </row>
    <row r="573" spans="1:29" x14ac:dyDescent="0.25">
      <c r="A573" t="s">
        <v>353</v>
      </c>
      <c r="B573">
        <v>2019</v>
      </c>
      <c r="C573" t="s">
        <v>37</v>
      </c>
      <c r="D573" t="s">
        <v>38</v>
      </c>
      <c r="E573">
        <v>23</v>
      </c>
      <c r="F573" t="s">
        <v>40</v>
      </c>
      <c r="G573">
        <v>0</v>
      </c>
      <c r="H573" t="s">
        <v>64</v>
      </c>
      <c r="I573">
        <v>655</v>
      </c>
      <c r="J573">
        <v>1365</v>
      </c>
      <c r="K573">
        <v>0</v>
      </c>
      <c r="L573">
        <v>0</v>
      </c>
      <c r="M573">
        <v>0.6</v>
      </c>
      <c r="N573">
        <v>0.8</v>
      </c>
      <c r="O573">
        <v>1.05</v>
      </c>
      <c r="P573">
        <v>1.1000000000000001</v>
      </c>
      <c r="Q573" t="s">
        <v>46</v>
      </c>
      <c r="R573">
        <v>5</v>
      </c>
      <c r="S573">
        <v>9</v>
      </c>
      <c r="T573" t="s">
        <v>47</v>
      </c>
      <c r="U573" t="s">
        <v>64</v>
      </c>
      <c r="V573" t="s">
        <v>35</v>
      </c>
      <c r="W573" t="s">
        <v>55</v>
      </c>
      <c r="X573">
        <v>2019</v>
      </c>
      <c r="Y573" t="s">
        <v>37</v>
      </c>
      <c r="Z573" t="s">
        <v>38</v>
      </c>
      <c r="AA573">
        <v>23</v>
      </c>
      <c r="AB573">
        <v>15</v>
      </c>
      <c r="AC573">
        <v>819</v>
      </c>
    </row>
    <row r="574" spans="1:29" x14ac:dyDescent="0.25">
      <c r="A574" t="s">
        <v>408</v>
      </c>
      <c r="B574">
        <v>2019</v>
      </c>
      <c r="C574" t="s">
        <v>37</v>
      </c>
      <c r="D574" t="s">
        <v>38</v>
      </c>
      <c r="E574">
        <v>10</v>
      </c>
      <c r="F574" t="s">
        <v>40</v>
      </c>
      <c r="G574">
        <v>0</v>
      </c>
      <c r="H574" t="s">
        <v>64</v>
      </c>
      <c r="I574">
        <v>655</v>
      </c>
      <c r="J574">
        <v>1365</v>
      </c>
      <c r="K574">
        <v>0</v>
      </c>
      <c r="L574">
        <v>0</v>
      </c>
      <c r="M574">
        <v>0.6</v>
      </c>
      <c r="N574">
        <v>0.8</v>
      </c>
      <c r="O574">
        <v>1.05</v>
      </c>
      <c r="P574">
        <v>1.1000000000000001</v>
      </c>
      <c r="Q574" t="s">
        <v>46</v>
      </c>
      <c r="R574">
        <v>5</v>
      </c>
      <c r="S574">
        <v>9</v>
      </c>
      <c r="T574" t="s">
        <v>47</v>
      </c>
      <c r="U574" t="s">
        <v>64</v>
      </c>
      <c r="V574" t="s">
        <v>35</v>
      </c>
      <c r="W574" t="s">
        <v>55</v>
      </c>
      <c r="X574">
        <v>2019</v>
      </c>
      <c r="Y574" t="s">
        <v>37</v>
      </c>
      <c r="Z574" t="s">
        <v>38</v>
      </c>
      <c r="AA574">
        <v>24</v>
      </c>
      <c r="AB574">
        <v>0</v>
      </c>
      <c r="AC574">
        <v>1501.5</v>
      </c>
    </row>
    <row r="575" spans="1:29" x14ac:dyDescent="0.25">
      <c r="A575" t="s">
        <v>615</v>
      </c>
      <c r="B575">
        <v>2019</v>
      </c>
      <c r="C575" t="s">
        <v>37</v>
      </c>
      <c r="D575" t="s">
        <v>38</v>
      </c>
      <c r="E575">
        <v>25</v>
      </c>
      <c r="F575" t="s">
        <v>44</v>
      </c>
      <c r="G575">
        <v>0</v>
      </c>
      <c r="H575" t="s">
        <v>64</v>
      </c>
      <c r="I575">
        <v>655</v>
      </c>
      <c r="J575">
        <v>1365</v>
      </c>
      <c r="K575">
        <v>0</v>
      </c>
      <c r="L575">
        <v>0</v>
      </c>
      <c r="M575">
        <v>0.6</v>
      </c>
      <c r="N575">
        <v>0.8</v>
      </c>
      <c r="O575">
        <v>1.05</v>
      </c>
      <c r="P575">
        <v>1.1000000000000001</v>
      </c>
      <c r="Q575" t="s">
        <v>46</v>
      </c>
      <c r="R575">
        <v>5</v>
      </c>
      <c r="S575">
        <v>9</v>
      </c>
      <c r="T575" t="s">
        <v>47</v>
      </c>
      <c r="U575" t="s">
        <v>64</v>
      </c>
      <c r="V575" t="s">
        <v>35</v>
      </c>
      <c r="W575" t="s">
        <v>55</v>
      </c>
      <c r="X575">
        <v>2019</v>
      </c>
      <c r="Y575" t="s">
        <v>37</v>
      </c>
      <c r="Z575" t="s">
        <v>38</v>
      </c>
      <c r="AA575">
        <v>25</v>
      </c>
      <c r="AB575">
        <v>246</v>
      </c>
      <c r="AC575">
        <v>1365</v>
      </c>
    </row>
    <row r="576" spans="1:29" x14ac:dyDescent="0.25">
      <c r="A576" t="s">
        <v>634</v>
      </c>
      <c r="B576">
        <v>2019</v>
      </c>
      <c r="C576" t="s">
        <v>37</v>
      </c>
      <c r="D576" t="s">
        <v>38</v>
      </c>
      <c r="E576">
        <v>26</v>
      </c>
      <c r="F576" t="s">
        <v>44</v>
      </c>
      <c r="G576">
        <v>0</v>
      </c>
      <c r="H576" t="s">
        <v>64</v>
      </c>
      <c r="I576">
        <v>655</v>
      </c>
      <c r="J576">
        <v>1365</v>
      </c>
      <c r="K576">
        <v>0</v>
      </c>
      <c r="L576">
        <v>0</v>
      </c>
      <c r="M576">
        <v>0.6</v>
      </c>
      <c r="N576">
        <v>0.8</v>
      </c>
      <c r="O576">
        <v>1.05</v>
      </c>
      <c r="P576">
        <v>1.1000000000000001</v>
      </c>
      <c r="Q576" t="s">
        <v>46</v>
      </c>
      <c r="R576">
        <v>5</v>
      </c>
      <c r="S576">
        <v>9</v>
      </c>
      <c r="T576" t="s">
        <v>47</v>
      </c>
      <c r="U576" t="s">
        <v>64</v>
      </c>
      <c r="V576" t="s">
        <v>35</v>
      </c>
      <c r="W576" t="s">
        <v>55</v>
      </c>
      <c r="X576">
        <v>2019</v>
      </c>
      <c r="Y576" t="s">
        <v>37</v>
      </c>
      <c r="Z576" t="s">
        <v>38</v>
      </c>
      <c r="AA576">
        <v>26</v>
      </c>
      <c r="AB576">
        <v>0</v>
      </c>
      <c r="AC576">
        <v>1365</v>
      </c>
    </row>
    <row r="577" spans="1:29" x14ac:dyDescent="0.25">
      <c r="A577" t="s">
        <v>634</v>
      </c>
      <c r="B577">
        <v>2019</v>
      </c>
      <c r="C577" t="s">
        <v>37</v>
      </c>
      <c r="D577" t="s">
        <v>38</v>
      </c>
      <c r="E577">
        <v>29</v>
      </c>
      <c r="F577" t="s">
        <v>44</v>
      </c>
      <c r="G577">
        <v>0</v>
      </c>
      <c r="H577" t="s">
        <v>64</v>
      </c>
      <c r="I577">
        <v>655</v>
      </c>
      <c r="J577">
        <v>1365</v>
      </c>
      <c r="K577">
        <v>0</v>
      </c>
      <c r="L577">
        <v>0</v>
      </c>
      <c r="M577">
        <v>0.6</v>
      </c>
      <c r="N577">
        <v>0.8</v>
      </c>
      <c r="O577">
        <v>1.05</v>
      </c>
      <c r="P577">
        <v>1.1000000000000001</v>
      </c>
      <c r="Q577" t="s">
        <v>46</v>
      </c>
      <c r="R577">
        <v>5</v>
      </c>
      <c r="S577">
        <v>9</v>
      </c>
      <c r="T577" t="s">
        <v>47</v>
      </c>
      <c r="U577" t="s">
        <v>64</v>
      </c>
      <c r="V577" t="s">
        <v>35</v>
      </c>
      <c r="W577" t="s">
        <v>55</v>
      </c>
      <c r="X577">
        <v>2019</v>
      </c>
      <c r="Y577" t="s">
        <v>37</v>
      </c>
      <c r="Z577" t="s">
        <v>38</v>
      </c>
      <c r="AA577">
        <v>29</v>
      </c>
      <c r="AB577">
        <v>0</v>
      </c>
      <c r="AC577">
        <v>1365</v>
      </c>
    </row>
    <row r="578" spans="1:29" x14ac:dyDescent="0.25">
      <c r="A578" t="s">
        <v>304</v>
      </c>
      <c r="B578">
        <v>2019</v>
      </c>
      <c r="C578" t="s">
        <v>37</v>
      </c>
      <c r="D578" t="s">
        <v>38</v>
      </c>
      <c r="E578">
        <v>5</v>
      </c>
      <c r="F578" t="s">
        <v>40</v>
      </c>
      <c r="G578">
        <v>1.7833330000000001</v>
      </c>
      <c r="H578" t="s">
        <v>64</v>
      </c>
      <c r="I578">
        <v>655</v>
      </c>
      <c r="J578">
        <v>1365</v>
      </c>
      <c r="K578">
        <v>0</v>
      </c>
      <c r="L578">
        <v>0</v>
      </c>
      <c r="M578">
        <v>0.6</v>
      </c>
      <c r="N578">
        <v>0.8</v>
      </c>
      <c r="O578">
        <v>1.05</v>
      </c>
      <c r="P578">
        <v>1.1000000000000001</v>
      </c>
      <c r="Q578" t="s">
        <v>46</v>
      </c>
      <c r="R578">
        <v>5</v>
      </c>
      <c r="S578">
        <v>9</v>
      </c>
      <c r="T578" t="s">
        <v>85</v>
      </c>
      <c r="U578" t="s">
        <v>64</v>
      </c>
      <c r="V578" t="s">
        <v>35</v>
      </c>
      <c r="W578" t="s">
        <v>59</v>
      </c>
      <c r="X578">
        <v>2019</v>
      </c>
      <c r="Y578" t="s">
        <v>37</v>
      </c>
      <c r="Z578" t="s">
        <v>38</v>
      </c>
      <c r="AA578">
        <v>5</v>
      </c>
      <c r="AB578">
        <v>0</v>
      </c>
      <c r="AC578">
        <v>136.5</v>
      </c>
    </row>
    <row r="579" spans="1:29" x14ac:dyDescent="0.25">
      <c r="A579" t="s">
        <v>616</v>
      </c>
      <c r="B579">
        <v>2019</v>
      </c>
      <c r="C579" t="s">
        <v>37</v>
      </c>
      <c r="D579" t="s">
        <v>38</v>
      </c>
      <c r="E579">
        <v>25</v>
      </c>
      <c r="F579" t="s">
        <v>40</v>
      </c>
      <c r="G579">
        <v>1.7166669999999999</v>
      </c>
      <c r="H579" t="s">
        <v>71</v>
      </c>
      <c r="I579">
        <v>468</v>
      </c>
      <c r="J579">
        <v>715</v>
      </c>
      <c r="K579">
        <v>0</v>
      </c>
      <c r="L579">
        <v>0</v>
      </c>
      <c r="M579">
        <v>0</v>
      </c>
      <c r="N579">
        <v>0.6</v>
      </c>
      <c r="O579">
        <v>0.8</v>
      </c>
      <c r="P579">
        <v>1.05</v>
      </c>
      <c r="Q579" t="s">
        <v>46</v>
      </c>
      <c r="R579">
        <v>5</v>
      </c>
      <c r="S579">
        <v>9</v>
      </c>
      <c r="T579" t="s">
        <v>47</v>
      </c>
      <c r="U579" t="s">
        <v>34</v>
      </c>
      <c r="V579" t="s">
        <v>35</v>
      </c>
      <c r="W579" t="s">
        <v>67</v>
      </c>
      <c r="X579">
        <v>2019</v>
      </c>
      <c r="Y579" t="s">
        <v>37</v>
      </c>
      <c r="Z579" t="s">
        <v>38</v>
      </c>
      <c r="AA579">
        <v>26</v>
      </c>
      <c r="AB579">
        <v>0</v>
      </c>
      <c r="AC579">
        <v>408.869033132227</v>
      </c>
    </row>
    <row r="580" spans="1:29" x14ac:dyDescent="0.25">
      <c r="A580" t="s">
        <v>182</v>
      </c>
      <c r="B580">
        <v>2019</v>
      </c>
      <c r="C580" t="s">
        <v>37</v>
      </c>
      <c r="D580" t="s">
        <v>38</v>
      </c>
      <c r="E580">
        <v>2</v>
      </c>
      <c r="F580" t="s">
        <v>40</v>
      </c>
      <c r="G580">
        <v>2.8333330000000001</v>
      </c>
      <c r="H580" t="s">
        <v>64</v>
      </c>
      <c r="I580">
        <v>655</v>
      </c>
      <c r="J580">
        <v>1365</v>
      </c>
      <c r="K580">
        <v>0</v>
      </c>
      <c r="L580">
        <v>0</v>
      </c>
      <c r="M580">
        <v>0.6</v>
      </c>
      <c r="N580">
        <v>0.8</v>
      </c>
      <c r="O580">
        <v>1.05</v>
      </c>
      <c r="P580">
        <v>1.1000000000000001</v>
      </c>
      <c r="Q580" t="s">
        <v>46</v>
      </c>
      <c r="R580">
        <v>5</v>
      </c>
      <c r="S580">
        <v>9</v>
      </c>
      <c r="T580" t="s">
        <v>47</v>
      </c>
      <c r="U580" t="s">
        <v>64</v>
      </c>
      <c r="V580" t="s">
        <v>35</v>
      </c>
      <c r="W580" t="s">
        <v>55</v>
      </c>
      <c r="X580">
        <v>2019</v>
      </c>
      <c r="Y580" t="s">
        <v>37</v>
      </c>
      <c r="Z580" t="s">
        <v>38</v>
      </c>
      <c r="AA580">
        <v>3</v>
      </c>
      <c r="AB580">
        <v>33</v>
      </c>
      <c r="AC580">
        <v>1172.2940467993001</v>
      </c>
    </row>
    <row r="581" spans="1:29" x14ac:dyDescent="0.25">
      <c r="A581" t="s">
        <v>182</v>
      </c>
      <c r="B581">
        <v>2019</v>
      </c>
      <c r="C581" t="s">
        <v>37</v>
      </c>
      <c r="D581" t="s">
        <v>38</v>
      </c>
      <c r="E581">
        <v>12</v>
      </c>
      <c r="F581" t="s">
        <v>40</v>
      </c>
      <c r="G581">
        <v>0.1833333</v>
      </c>
      <c r="H581" t="s">
        <v>64</v>
      </c>
      <c r="I581">
        <v>655</v>
      </c>
      <c r="J581">
        <v>1365</v>
      </c>
      <c r="K581">
        <v>0</v>
      </c>
      <c r="L581">
        <v>0</v>
      </c>
      <c r="M581">
        <v>0.6</v>
      </c>
      <c r="N581">
        <v>0.8</v>
      </c>
      <c r="O581">
        <v>1.05</v>
      </c>
      <c r="P581">
        <v>1.1000000000000001</v>
      </c>
      <c r="Q581" t="s">
        <v>46</v>
      </c>
      <c r="R581">
        <v>5</v>
      </c>
      <c r="S581">
        <v>9</v>
      </c>
      <c r="T581" t="s">
        <v>47</v>
      </c>
      <c r="U581" t="s">
        <v>64</v>
      </c>
      <c r="V581" t="s">
        <v>35</v>
      </c>
      <c r="W581" t="s">
        <v>55</v>
      </c>
      <c r="X581">
        <v>2019</v>
      </c>
      <c r="Y581" t="s">
        <v>37</v>
      </c>
      <c r="Z581" t="s">
        <v>38</v>
      </c>
      <c r="AA581">
        <v>15</v>
      </c>
      <c r="AB581">
        <v>10</v>
      </c>
      <c r="AC581">
        <v>-546</v>
      </c>
    </row>
    <row r="582" spans="1:29" x14ac:dyDescent="0.25">
      <c r="A582" t="s">
        <v>183</v>
      </c>
      <c r="B582">
        <v>2019</v>
      </c>
      <c r="C582" t="s">
        <v>37</v>
      </c>
      <c r="D582" t="s">
        <v>38</v>
      </c>
      <c r="E582">
        <v>2</v>
      </c>
      <c r="F582" t="s">
        <v>40</v>
      </c>
      <c r="G582">
        <v>3.9666670000000002</v>
      </c>
      <c r="H582" t="s">
        <v>64</v>
      </c>
      <c r="I582">
        <v>655</v>
      </c>
      <c r="J582">
        <v>1365</v>
      </c>
      <c r="K582">
        <v>0</v>
      </c>
      <c r="L582">
        <v>0</v>
      </c>
      <c r="M582">
        <v>0.6</v>
      </c>
      <c r="N582">
        <v>0.8</v>
      </c>
      <c r="O582">
        <v>1.05</v>
      </c>
      <c r="P582">
        <v>1.1000000000000001</v>
      </c>
      <c r="Q582" t="s">
        <v>46</v>
      </c>
      <c r="R582">
        <v>5</v>
      </c>
      <c r="S582">
        <v>9</v>
      </c>
      <c r="T582" t="s">
        <v>47</v>
      </c>
      <c r="U582" t="s">
        <v>64</v>
      </c>
      <c r="V582" t="s">
        <v>35</v>
      </c>
      <c r="W582" t="s">
        <v>55</v>
      </c>
      <c r="X582">
        <v>2019</v>
      </c>
      <c r="Y582" t="s">
        <v>37</v>
      </c>
      <c r="Z582" t="s">
        <v>38</v>
      </c>
      <c r="AA582">
        <v>3</v>
      </c>
      <c r="AB582">
        <v>75</v>
      </c>
      <c r="AC582">
        <v>1412.6029773232799</v>
      </c>
    </row>
    <row r="583" spans="1:29" x14ac:dyDescent="0.25">
      <c r="A583" t="s">
        <v>222</v>
      </c>
      <c r="B583">
        <v>2019</v>
      </c>
      <c r="C583" t="s">
        <v>37</v>
      </c>
      <c r="D583" t="s">
        <v>38</v>
      </c>
      <c r="E583">
        <v>3</v>
      </c>
      <c r="F583" t="s">
        <v>40</v>
      </c>
      <c r="G583">
        <v>0.5</v>
      </c>
      <c r="I583" t="s">
        <v>33</v>
      </c>
      <c r="J583" t="s">
        <v>33</v>
      </c>
      <c r="K583" t="s">
        <v>33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R583" t="s">
        <v>33</v>
      </c>
      <c r="S583" t="s">
        <v>33</v>
      </c>
      <c r="U583" t="s">
        <v>64</v>
      </c>
      <c r="V583" t="s">
        <v>35</v>
      </c>
      <c r="W583" t="s">
        <v>61</v>
      </c>
      <c r="X583">
        <v>2019</v>
      </c>
      <c r="Y583" t="s">
        <v>37</v>
      </c>
      <c r="Z583" t="s">
        <v>38</v>
      </c>
      <c r="AA583">
        <v>5</v>
      </c>
      <c r="AB583">
        <v>0</v>
      </c>
      <c r="AC583">
        <v>1501.5</v>
      </c>
    </row>
    <row r="584" spans="1:29" x14ac:dyDescent="0.25">
      <c r="A584" t="s">
        <v>354</v>
      </c>
      <c r="B584">
        <v>2019</v>
      </c>
      <c r="C584" t="s">
        <v>37</v>
      </c>
      <c r="D584" t="s">
        <v>38</v>
      </c>
      <c r="E584">
        <v>8</v>
      </c>
      <c r="F584" t="s">
        <v>40</v>
      </c>
      <c r="G584">
        <v>0.28333330000000001</v>
      </c>
      <c r="I584" t="s">
        <v>33</v>
      </c>
      <c r="J584" t="s">
        <v>33</v>
      </c>
      <c r="K584" t="s">
        <v>33</v>
      </c>
      <c r="L584" t="s">
        <v>33</v>
      </c>
      <c r="M584" t="s">
        <v>33</v>
      </c>
      <c r="N584" t="s">
        <v>33</v>
      </c>
      <c r="O584" t="s">
        <v>33</v>
      </c>
      <c r="P584" t="s">
        <v>33</v>
      </c>
      <c r="R584" t="s">
        <v>33</v>
      </c>
      <c r="S584" t="s">
        <v>33</v>
      </c>
      <c r="U584" t="s">
        <v>64</v>
      </c>
      <c r="V584" t="s">
        <v>35</v>
      </c>
      <c r="W584" t="s">
        <v>61</v>
      </c>
      <c r="X584">
        <v>2019</v>
      </c>
      <c r="Y584" t="s">
        <v>37</v>
      </c>
      <c r="Z584" t="s">
        <v>38</v>
      </c>
      <c r="AA584">
        <v>10</v>
      </c>
      <c r="AB584">
        <v>48</v>
      </c>
      <c r="AC584">
        <v>1433.25</v>
      </c>
    </row>
    <row r="585" spans="1:29" x14ac:dyDescent="0.25">
      <c r="A585" t="s">
        <v>133</v>
      </c>
      <c r="B585">
        <v>2019</v>
      </c>
      <c r="C585" t="s">
        <v>37</v>
      </c>
      <c r="D585" t="s">
        <v>38</v>
      </c>
      <c r="E585">
        <v>1</v>
      </c>
      <c r="F585" t="s">
        <v>40</v>
      </c>
      <c r="G585">
        <v>1.6333329999999999</v>
      </c>
      <c r="H585" t="s">
        <v>64</v>
      </c>
      <c r="I585">
        <v>655</v>
      </c>
      <c r="J585">
        <v>1365</v>
      </c>
      <c r="K585">
        <v>0</v>
      </c>
      <c r="L585">
        <v>0</v>
      </c>
      <c r="M585">
        <v>0.6</v>
      </c>
      <c r="N585">
        <v>0.8</v>
      </c>
      <c r="O585">
        <v>1.05</v>
      </c>
      <c r="P585">
        <v>1.1000000000000001</v>
      </c>
      <c r="Q585" t="s">
        <v>46</v>
      </c>
      <c r="R585">
        <v>5</v>
      </c>
      <c r="S585">
        <v>9</v>
      </c>
      <c r="T585" t="s">
        <v>47</v>
      </c>
      <c r="U585" t="s">
        <v>64</v>
      </c>
      <c r="V585" t="s">
        <v>35</v>
      </c>
      <c r="W585" t="s">
        <v>55</v>
      </c>
      <c r="X585">
        <v>2019</v>
      </c>
      <c r="Y585" t="s">
        <v>37</v>
      </c>
      <c r="Z585" t="s">
        <v>38</v>
      </c>
      <c r="AA585">
        <v>1</v>
      </c>
      <c r="AB585">
        <v>0</v>
      </c>
      <c r="AC585">
        <v>1139.3569296646799</v>
      </c>
    </row>
    <row r="586" spans="1:29" x14ac:dyDescent="0.25">
      <c r="A586" t="s">
        <v>305</v>
      </c>
      <c r="B586">
        <v>2019</v>
      </c>
      <c r="C586" t="s">
        <v>37</v>
      </c>
      <c r="D586" t="s">
        <v>38</v>
      </c>
      <c r="E586">
        <v>5</v>
      </c>
      <c r="F586" t="s">
        <v>40</v>
      </c>
      <c r="G586">
        <v>0</v>
      </c>
      <c r="H586" t="s">
        <v>64</v>
      </c>
      <c r="I586">
        <v>655</v>
      </c>
      <c r="J586">
        <v>1365</v>
      </c>
      <c r="K586">
        <v>0</v>
      </c>
      <c r="L586">
        <v>0</v>
      </c>
      <c r="M586">
        <v>0.6</v>
      </c>
      <c r="N586">
        <v>0.8</v>
      </c>
      <c r="O586">
        <v>1.05</v>
      </c>
      <c r="P586">
        <v>1.1000000000000001</v>
      </c>
      <c r="Q586" t="s">
        <v>46</v>
      </c>
      <c r="R586">
        <v>5</v>
      </c>
      <c r="S586">
        <v>9</v>
      </c>
      <c r="T586" t="s">
        <v>47</v>
      </c>
      <c r="U586" t="s">
        <v>64</v>
      </c>
      <c r="V586" t="s">
        <v>35</v>
      </c>
      <c r="W586" t="s">
        <v>50</v>
      </c>
      <c r="X586">
        <v>2019</v>
      </c>
      <c r="Y586" t="s">
        <v>37</v>
      </c>
      <c r="Z586" t="s">
        <v>38</v>
      </c>
      <c r="AA586">
        <v>17</v>
      </c>
      <c r="AB586">
        <v>0</v>
      </c>
      <c r="AC586">
        <v>1501.5</v>
      </c>
    </row>
    <row r="587" spans="1:29" x14ac:dyDescent="0.25">
      <c r="A587" t="s">
        <v>134</v>
      </c>
      <c r="B587">
        <v>2019</v>
      </c>
      <c r="C587" t="s">
        <v>37</v>
      </c>
      <c r="D587" t="s">
        <v>38</v>
      </c>
      <c r="E587">
        <v>1</v>
      </c>
      <c r="F587" t="s">
        <v>40</v>
      </c>
      <c r="G587">
        <v>0.3</v>
      </c>
      <c r="I587" t="s">
        <v>33</v>
      </c>
      <c r="J587" t="s">
        <v>33</v>
      </c>
      <c r="K587" t="s">
        <v>33</v>
      </c>
      <c r="L587" t="s">
        <v>33</v>
      </c>
      <c r="M587" t="s">
        <v>33</v>
      </c>
      <c r="N587" t="s">
        <v>33</v>
      </c>
      <c r="O587" t="s">
        <v>33</v>
      </c>
      <c r="P587" t="s">
        <v>33</v>
      </c>
      <c r="R587" t="s">
        <v>33</v>
      </c>
      <c r="S587" t="s">
        <v>33</v>
      </c>
      <c r="U587" t="s">
        <v>64</v>
      </c>
      <c r="V587" t="s">
        <v>35</v>
      </c>
      <c r="W587" t="s">
        <v>73</v>
      </c>
      <c r="X587">
        <v>2019</v>
      </c>
      <c r="Y587" t="s">
        <v>37</v>
      </c>
      <c r="Z587" t="s">
        <v>38</v>
      </c>
      <c r="AA587">
        <v>2</v>
      </c>
      <c r="AB587">
        <v>0</v>
      </c>
      <c r="AC587">
        <v>1501.5</v>
      </c>
    </row>
    <row r="588" spans="1:29" x14ac:dyDescent="0.25">
      <c r="A588" t="s">
        <v>134</v>
      </c>
      <c r="B588">
        <v>2019</v>
      </c>
      <c r="C588" t="s">
        <v>37</v>
      </c>
      <c r="D588" t="s">
        <v>38</v>
      </c>
      <c r="E588">
        <v>14</v>
      </c>
      <c r="F588" t="s">
        <v>40</v>
      </c>
      <c r="G588">
        <v>0.2</v>
      </c>
      <c r="I588" t="s">
        <v>33</v>
      </c>
      <c r="J588" t="s">
        <v>33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R588" t="s">
        <v>33</v>
      </c>
      <c r="S588" t="s">
        <v>33</v>
      </c>
      <c r="U588" t="s">
        <v>64</v>
      </c>
      <c r="V588" t="s">
        <v>35</v>
      </c>
      <c r="W588" t="s">
        <v>73</v>
      </c>
      <c r="X588">
        <v>2019</v>
      </c>
      <c r="Y588" t="s">
        <v>37</v>
      </c>
      <c r="Z588" t="s">
        <v>38</v>
      </c>
      <c r="AA588">
        <v>23</v>
      </c>
      <c r="AB588">
        <v>0</v>
      </c>
      <c r="AC588">
        <v>1501.5</v>
      </c>
    </row>
    <row r="589" spans="1:29" x14ac:dyDescent="0.25">
      <c r="A589" t="s">
        <v>409</v>
      </c>
      <c r="B589">
        <v>2019</v>
      </c>
      <c r="C589" t="s">
        <v>37</v>
      </c>
      <c r="D589" t="s">
        <v>38</v>
      </c>
      <c r="E589">
        <v>10</v>
      </c>
      <c r="F589" t="s">
        <v>40</v>
      </c>
      <c r="G589">
        <v>0.93333330000000003</v>
      </c>
      <c r="H589" t="s">
        <v>64</v>
      </c>
      <c r="I589">
        <v>655</v>
      </c>
      <c r="J589">
        <v>1365</v>
      </c>
      <c r="K589">
        <v>0</v>
      </c>
      <c r="L589">
        <v>0</v>
      </c>
      <c r="M589">
        <v>0.6</v>
      </c>
      <c r="N589">
        <v>0.8</v>
      </c>
      <c r="O589">
        <v>1.05</v>
      </c>
      <c r="P589">
        <v>1.1000000000000001</v>
      </c>
      <c r="Q589" t="s">
        <v>46</v>
      </c>
      <c r="R589">
        <v>5</v>
      </c>
      <c r="S589">
        <v>9</v>
      </c>
      <c r="T589" t="s">
        <v>47</v>
      </c>
      <c r="U589" t="s">
        <v>64</v>
      </c>
      <c r="V589" t="s">
        <v>35</v>
      </c>
      <c r="W589" t="s">
        <v>42</v>
      </c>
      <c r="X589">
        <v>2019</v>
      </c>
      <c r="Y589" t="s">
        <v>37</v>
      </c>
      <c r="Z589" t="s">
        <v>38</v>
      </c>
      <c r="AA589">
        <v>10</v>
      </c>
      <c r="AB589">
        <v>48</v>
      </c>
      <c r="AC589">
        <v>68.25</v>
      </c>
    </row>
    <row r="590" spans="1:29" x14ac:dyDescent="0.25">
      <c r="A590" t="s">
        <v>223</v>
      </c>
      <c r="B590">
        <v>2019</v>
      </c>
      <c r="C590" t="s">
        <v>37</v>
      </c>
      <c r="D590" t="s">
        <v>38</v>
      </c>
      <c r="E590">
        <v>3</v>
      </c>
      <c r="F590" t="s">
        <v>40</v>
      </c>
      <c r="G590">
        <v>0.8</v>
      </c>
      <c r="H590" t="s">
        <v>64</v>
      </c>
      <c r="I590">
        <v>655</v>
      </c>
      <c r="J590">
        <v>1365</v>
      </c>
      <c r="K590">
        <v>0</v>
      </c>
      <c r="L590">
        <v>0</v>
      </c>
      <c r="M590">
        <v>0.6</v>
      </c>
      <c r="N590">
        <v>0.8</v>
      </c>
      <c r="O590">
        <v>1.05</v>
      </c>
      <c r="P590">
        <v>1.1000000000000001</v>
      </c>
      <c r="Q590" t="s">
        <v>46</v>
      </c>
      <c r="R590">
        <v>5</v>
      </c>
      <c r="S590">
        <v>9</v>
      </c>
      <c r="T590" t="s">
        <v>47</v>
      </c>
      <c r="U590" t="s">
        <v>64</v>
      </c>
      <c r="V590" t="s">
        <v>35</v>
      </c>
      <c r="W590" t="s">
        <v>59</v>
      </c>
      <c r="X590">
        <v>2019</v>
      </c>
      <c r="Y590" t="s">
        <v>37</v>
      </c>
      <c r="Z590" t="s">
        <v>38</v>
      </c>
      <c r="AA590">
        <v>4</v>
      </c>
      <c r="AB590">
        <v>0</v>
      </c>
      <c r="AC590">
        <v>136.5</v>
      </c>
    </row>
    <row r="591" spans="1:29" x14ac:dyDescent="0.25">
      <c r="A591" t="s">
        <v>223</v>
      </c>
      <c r="B591">
        <v>2019</v>
      </c>
      <c r="C591" t="s">
        <v>37</v>
      </c>
      <c r="D591" t="s">
        <v>38</v>
      </c>
      <c r="E591">
        <v>8</v>
      </c>
      <c r="F591" t="s">
        <v>44</v>
      </c>
      <c r="G591">
        <v>0</v>
      </c>
      <c r="H591" t="s">
        <v>64</v>
      </c>
      <c r="I591">
        <v>655</v>
      </c>
      <c r="J591">
        <v>1365</v>
      </c>
      <c r="K591">
        <v>0</v>
      </c>
      <c r="L591">
        <v>0</v>
      </c>
      <c r="M591">
        <v>0.6</v>
      </c>
      <c r="N591">
        <v>0.8</v>
      </c>
      <c r="O591">
        <v>1.05</v>
      </c>
      <c r="P591">
        <v>1.1000000000000001</v>
      </c>
      <c r="Q591" t="s">
        <v>46</v>
      </c>
      <c r="R591">
        <v>5</v>
      </c>
      <c r="S591">
        <v>9</v>
      </c>
      <c r="T591" t="s">
        <v>47</v>
      </c>
      <c r="U591" t="s">
        <v>64</v>
      </c>
      <c r="V591" t="s">
        <v>35</v>
      </c>
      <c r="W591" t="s">
        <v>59</v>
      </c>
      <c r="X591">
        <v>2019</v>
      </c>
      <c r="Y591" t="s">
        <v>37</v>
      </c>
      <c r="Z591" t="s">
        <v>38</v>
      </c>
      <c r="AA591">
        <v>9</v>
      </c>
      <c r="AB591">
        <v>0</v>
      </c>
      <c r="AC591">
        <v>1365</v>
      </c>
    </row>
    <row r="592" spans="1:29" x14ac:dyDescent="0.25">
      <c r="A592" t="s">
        <v>355</v>
      </c>
      <c r="B592">
        <v>2019</v>
      </c>
      <c r="C592" t="s">
        <v>37</v>
      </c>
      <c r="D592" t="s">
        <v>38</v>
      </c>
      <c r="E592">
        <v>8</v>
      </c>
      <c r="F592" t="s">
        <v>44</v>
      </c>
      <c r="G592">
        <v>0</v>
      </c>
      <c r="H592" t="s">
        <v>64</v>
      </c>
      <c r="I592">
        <v>655</v>
      </c>
      <c r="J592">
        <v>1365</v>
      </c>
      <c r="K592">
        <v>0</v>
      </c>
      <c r="L592">
        <v>0</v>
      </c>
      <c r="M592">
        <v>0.6</v>
      </c>
      <c r="N592">
        <v>0.8</v>
      </c>
      <c r="O592">
        <v>1.05</v>
      </c>
      <c r="P592">
        <v>1.1000000000000001</v>
      </c>
      <c r="Q592" t="s">
        <v>46</v>
      </c>
      <c r="R592">
        <v>5</v>
      </c>
      <c r="S592">
        <v>9</v>
      </c>
      <c r="T592" t="s">
        <v>85</v>
      </c>
      <c r="U592" t="s">
        <v>64</v>
      </c>
      <c r="V592" t="s">
        <v>35</v>
      </c>
      <c r="W592" t="s">
        <v>61</v>
      </c>
      <c r="X592">
        <v>2019</v>
      </c>
      <c r="Y592" t="s">
        <v>37</v>
      </c>
      <c r="Z592" t="s">
        <v>38</v>
      </c>
      <c r="AA592">
        <v>9</v>
      </c>
      <c r="AB592">
        <v>0</v>
      </c>
      <c r="AC592">
        <v>1365</v>
      </c>
    </row>
    <row r="593" spans="1:29" x14ac:dyDescent="0.25">
      <c r="A593" t="s">
        <v>410</v>
      </c>
      <c r="B593">
        <v>2019</v>
      </c>
      <c r="C593" t="s">
        <v>37</v>
      </c>
      <c r="D593" t="s">
        <v>38</v>
      </c>
      <c r="E593">
        <v>10</v>
      </c>
      <c r="F593" t="s">
        <v>40</v>
      </c>
      <c r="G593">
        <v>3.1333329999999999</v>
      </c>
      <c r="H593" t="s">
        <v>64</v>
      </c>
      <c r="I593">
        <v>655</v>
      </c>
      <c r="J593">
        <v>1365</v>
      </c>
      <c r="K593">
        <v>0</v>
      </c>
      <c r="L593">
        <v>0</v>
      </c>
      <c r="M593">
        <v>0.6</v>
      </c>
      <c r="N593">
        <v>0.8</v>
      </c>
      <c r="O593">
        <v>1.05</v>
      </c>
      <c r="P593">
        <v>1.1000000000000001</v>
      </c>
      <c r="Q593" t="s">
        <v>46</v>
      </c>
      <c r="R593">
        <v>5</v>
      </c>
      <c r="S593">
        <v>9</v>
      </c>
      <c r="T593" t="s">
        <v>47</v>
      </c>
      <c r="U593" t="s">
        <v>64</v>
      </c>
      <c r="V593" t="s">
        <v>35</v>
      </c>
      <c r="W593" t="s">
        <v>83</v>
      </c>
      <c r="X593">
        <v>2019</v>
      </c>
      <c r="Y593" t="s">
        <v>37</v>
      </c>
      <c r="Z593" t="s">
        <v>38</v>
      </c>
      <c r="AA593">
        <v>10</v>
      </c>
      <c r="AB593">
        <v>0</v>
      </c>
      <c r="AC593">
        <v>1298.2020697289399</v>
      </c>
    </row>
    <row r="594" spans="1:29" x14ac:dyDescent="0.25">
      <c r="A594" t="s">
        <v>411</v>
      </c>
      <c r="B594">
        <v>2019</v>
      </c>
      <c r="C594" t="s">
        <v>37</v>
      </c>
      <c r="D594" t="s">
        <v>38</v>
      </c>
      <c r="E594">
        <v>10</v>
      </c>
      <c r="F594" t="s">
        <v>40</v>
      </c>
      <c r="G594">
        <v>1.266667</v>
      </c>
      <c r="H594" t="s">
        <v>64</v>
      </c>
      <c r="I594">
        <v>655</v>
      </c>
      <c r="J594">
        <v>1365</v>
      </c>
      <c r="K594">
        <v>0</v>
      </c>
      <c r="L594">
        <v>0</v>
      </c>
      <c r="M594">
        <v>0.6</v>
      </c>
      <c r="N594">
        <v>0.8</v>
      </c>
      <c r="O594">
        <v>1.05</v>
      </c>
      <c r="P594">
        <v>1.1000000000000001</v>
      </c>
      <c r="Q594" t="s">
        <v>46</v>
      </c>
      <c r="R594">
        <v>5</v>
      </c>
      <c r="S594">
        <v>9</v>
      </c>
      <c r="T594" t="s">
        <v>47</v>
      </c>
      <c r="U594" t="s">
        <v>64</v>
      </c>
      <c r="V594" t="s">
        <v>35</v>
      </c>
      <c r="W594" t="s">
        <v>55</v>
      </c>
      <c r="X594">
        <v>2019</v>
      </c>
      <c r="Y594" t="s">
        <v>37</v>
      </c>
      <c r="Z594" t="s">
        <v>38</v>
      </c>
      <c r="AA594">
        <v>12</v>
      </c>
      <c r="AB594">
        <v>56</v>
      </c>
      <c r="AC594">
        <v>68.25</v>
      </c>
    </row>
    <row r="595" spans="1:29" x14ac:dyDescent="0.25">
      <c r="A595" t="s">
        <v>412</v>
      </c>
      <c r="B595">
        <v>2019</v>
      </c>
      <c r="C595" t="s">
        <v>37</v>
      </c>
      <c r="D595" t="s">
        <v>38</v>
      </c>
      <c r="E595">
        <v>10</v>
      </c>
      <c r="F595" t="s">
        <v>40</v>
      </c>
      <c r="G595">
        <v>1.016667</v>
      </c>
      <c r="H595" t="s">
        <v>64</v>
      </c>
      <c r="I595">
        <v>655</v>
      </c>
      <c r="J595">
        <v>1365</v>
      </c>
      <c r="K595">
        <v>0</v>
      </c>
      <c r="L595">
        <v>0</v>
      </c>
      <c r="M595">
        <v>0.6</v>
      </c>
      <c r="N595">
        <v>0.8</v>
      </c>
      <c r="O595">
        <v>1.05</v>
      </c>
      <c r="P595">
        <v>1.1000000000000001</v>
      </c>
      <c r="Q595" t="s">
        <v>46</v>
      </c>
      <c r="R595">
        <v>5</v>
      </c>
      <c r="S595">
        <v>9</v>
      </c>
      <c r="T595" t="s">
        <v>47</v>
      </c>
      <c r="U595" t="s">
        <v>64</v>
      </c>
      <c r="V595" t="s">
        <v>35</v>
      </c>
      <c r="W595" t="s">
        <v>55</v>
      </c>
      <c r="X595">
        <v>2019</v>
      </c>
      <c r="Y595" t="s">
        <v>37</v>
      </c>
      <c r="Z595" t="s">
        <v>38</v>
      </c>
      <c r="AA595">
        <v>10</v>
      </c>
      <c r="AB595">
        <v>0</v>
      </c>
      <c r="AC595">
        <v>136.5</v>
      </c>
    </row>
    <row r="596" spans="1:29" x14ac:dyDescent="0.25">
      <c r="A596" t="s">
        <v>412</v>
      </c>
      <c r="B596">
        <v>2019</v>
      </c>
      <c r="C596" t="s">
        <v>37</v>
      </c>
      <c r="D596" t="s">
        <v>38</v>
      </c>
      <c r="E596">
        <v>19</v>
      </c>
      <c r="F596" t="s">
        <v>40</v>
      </c>
      <c r="G596">
        <v>0.3</v>
      </c>
      <c r="H596" t="s">
        <v>64</v>
      </c>
      <c r="I596">
        <v>655</v>
      </c>
      <c r="J596">
        <v>1365</v>
      </c>
      <c r="K596">
        <v>0</v>
      </c>
      <c r="L596">
        <v>0</v>
      </c>
      <c r="M596">
        <v>0.6</v>
      </c>
      <c r="N596">
        <v>0.8</v>
      </c>
      <c r="O596">
        <v>1.05</v>
      </c>
      <c r="P596">
        <v>1.1000000000000001</v>
      </c>
      <c r="Q596" t="s">
        <v>46</v>
      </c>
      <c r="R596">
        <v>5</v>
      </c>
      <c r="S596">
        <v>9</v>
      </c>
      <c r="T596" t="s">
        <v>47</v>
      </c>
      <c r="U596" t="s">
        <v>64</v>
      </c>
      <c r="V596" t="s">
        <v>35</v>
      </c>
      <c r="W596" t="s">
        <v>55</v>
      </c>
      <c r="X596">
        <v>2019</v>
      </c>
      <c r="Y596" t="s">
        <v>37</v>
      </c>
      <c r="Z596" t="s">
        <v>38</v>
      </c>
      <c r="AA596">
        <v>22</v>
      </c>
      <c r="AB596">
        <v>0</v>
      </c>
      <c r="AC596">
        <v>136.5</v>
      </c>
    </row>
    <row r="597" spans="1:29" x14ac:dyDescent="0.25">
      <c r="A597" t="s">
        <v>617</v>
      </c>
      <c r="B597">
        <v>2019</v>
      </c>
      <c r="C597" t="s">
        <v>37</v>
      </c>
      <c r="D597" t="s">
        <v>38</v>
      </c>
      <c r="E597">
        <v>25</v>
      </c>
      <c r="F597" t="s">
        <v>40</v>
      </c>
      <c r="G597">
        <v>0.75</v>
      </c>
      <c r="H597" t="s">
        <v>64</v>
      </c>
      <c r="I597">
        <v>655</v>
      </c>
      <c r="J597">
        <v>1365</v>
      </c>
      <c r="K597">
        <v>0</v>
      </c>
      <c r="L597">
        <v>0</v>
      </c>
      <c r="M597">
        <v>0.6</v>
      </c>
      <c r="N597">
        <v>0.8</v>
      </c>
      <c r="O597">
        <v>1.05</v>
      </c>
      <c r="P597">
        <v>1.1000000000000001</v>
      </c>
      <c r="Q597" t="s">
        <v>46</v>
      </c>
      <c r="R597">
        <v>5</v>
      </c>
      <c r="S597">
        <v>9</v>
      </c>
      <c r="T597" t="s">
        <v>47</v>
      </c>
      <c r="U597" t="s">
        <v>64</v>
      </c>
      <c r="V597" t="s">
        <v>35</v>
      </c>
      <c r="W597" t="s">
        <v>55</v>
      </c>
      <c r="X597">
        <v>2019</v>
      </c>
      <c r="Y597" t="s">
        <v>37</v>
      </c>
      <c r="Z597" t="s">
        <v>38</v>
      </c>
      <c r="AA597">
        <v>25</v>
      </c>
      <c r="AB597">
        <v>185</v>
      </c>
      <c r="AC597">
        <v>136.5</v>
      </c>
    </row>
    <row r="598" spans="1:29" x14ac:dyDescent="0.25">
      <c r="A598" t="s">
        <v>356</v>
      </c>
      <c r="B598">
        <v>2019</v>
      </c>
      <c r="C598" t="s">
        <v>37</v>
      </c>
      <c r="D598" t="s">
        <v>38</v>
      </c>
      <c r="E598">
        <v>8</v>
      </c>
      <c r="F598" t="s">
        <v>40</v>
      </c>
      <c r="G598">
        <v>0.76666670000000003</v>
      </c>
      <c r="H598" t="s">
        <v>64</v>
      </c>
      <c r="I598">
        <v>655</v>
      </c>
      <c r="J598">
        <v>1365</v>
      </c>
      <c r="K598">
        <v>0</v>
      </c>
      <c r="L598">
        <v>0</v>
      </c>
      <c r="M598">
        <v>0.6</v>
      </c>
      <c r="N598">
        <v>0.8</v>
      </c>
      <c r="O598">
        <v>1.05</v>
      </c>
      <c r="P598">
        <v>1.1000000000000001</v>
      </c>
      <c r="Q598" t="s">
        <v>46</v>
      </c>
      <c r="R598">
        <v>5</v>
      </c>
      <c r="S598">
        <v>9</v>
      </c>
      <c r="T598" t="s">
        <v>47</v>
      </c>
      <c r="U598" t="s">
        <v>64</v>
      </c>
      <c r="V598" t="s">
        <v>35</v>
      </c>
      <c r="W598" t="s">
        <v>55</v>
      </c>
      <c r="X598">
        <v>2019</v>
      </c>
      <c r="Y598" t="s">
        <v>37</v>
      </c>
      <c r="Z598" t="s">
        <v>38</v>
      </c>
      <c r="AA598">
        <v>9</v>
      </c>
      <c r="AB598">
        <v>171</v>
      </c>
      <c r="AC598">
        <v>136.5</v>
      </c>
    </row>
    <row r="599" spans="1:29" x14ac:dyDescent="0.25">
      <c r="A599" t="s">
        <v>413</v>
      </c>
      <c r="B599">
        <v>2019</v>
      </c>
      <c r="C599" t="s">
        <v>37</v>
      </c>
      <c r="D599" t="s">
        <v>38</v>
      </c>
      <c r="E599">
        <v>10</v>
      </c>
      <c r="F599" t="s">
        <v>40</v>
      </c>
      <c r="G599">
        <v>1.5333330000000001</v>
      </c>
      <c r="H599" t="s">
        <v>64</v>
      </c>
      <c r="I599">
        <v>655</v>
      </c>
      <c r="J599">
        <v>1365</v>
      </c>
      <c r="K599">
        <v>0</v>
      </c>
      <c r="L599">
        <v>0</v>
      </c>
      <c r="M599">
        <v>0.6</v>
      </c>
      <c r="N599">
        <v>0.8</v>
      </c>
      <c r="O599">
        <v>1.05</v>
      </c>
      <c r="P599">
        <v>1.1000000000000001</v>
      </c>
      <c r="Q599" t="s">
        <v>46</v>
      </c>
      <c r="R599">
        <v>5</v>
      </c>
      <c r="S599">
        <v>9</v>
      </c>
      <c r="T599" t="s">
        <v>47</v>
      </c>
      <c r="U599" t="s">
        <v>64</v>
      </c>
      <c r="V599" t="s">
        <v>35</v>
      </c>
      <c r="W599" t="s">
        <v>55</v>
      </c>
      <c r="X599">
        <v>2019</v>
      </c>
      <c r="Y599" t="s">
        <v>37</v>
      </c>
      <c r="Z599" t="s">
        <v>38</v>
      </c>
      <c r="AA599">
        <v>17</v>
      </c>
      <c r="AB599">
        <v>155</v>
      </c>
      <c r="AC599">
        <v>136.5</v>
      </c>
    </row>
    <row r="600" spans="1:29" x14ac:dyDescent="0.25">
      <c r="A600" t="s">
        <v>635</v>
      </c>
      <c r="B600">
        <v>2019</v>
      </c>
      <c r="C600" t="s">
        <v>37</v>
      </c>
      <c r="D600" t="s">
        <v>38</v>
      </c>
      <c r="E600">
        <v>26</v>
      </c>
      <c r="F600" t="s">
        <v>40</v>
      </c>
      <c r="G600">
        <v>1</v>
      </c>
      <c r="H600" t="s">
        <v>91</v>
      </c>
      <c r="I600">
        <v>803</v>
      </c>
      <c r="J600">
        <v>1573</v>
      </c>
      <c r="K600">
        <v>0.2</v>
      </c>
      <c r="L600">
        <v>0.6</v>
      </c>
      <c r="M600">
        <v>0.8</v>
      </c>
      <c r="N600">
        <v>1.05</v>
      </c>
      <c r="O600">
        <v>1.1000000000000001</v>
      </c>
      <c r="P600">
        <v>1.1499999999999999</v>
      </c>
      <c r="Q600" t="s">
        <v>46</v>
      </c>
      <c r="R600">
        <v>4</v>
      </c>
      <c r="S600">
        <v>6</v>
      </c>
      <c r="T600" t="s">
        <v>47</v>
      </c>
      <c r="U600" t="s">
        <v>91</v>
      </c>
      <c r="V600" t="s">
        <v>35</v>
      </c>
      <c r="W600" t="s">
        <v>59</v>
      </c>
      <c r="X600">
        <v>2019</v>
      </c>
      <c r="Y600" t="s">
        <v>37</v>
      </c>
      <c r="Z600" t="s">
        <v>38</v>
      </c>
      <c r="AA600">
        <v>29</v>
      </c>
      <c r="AB600">
        <v>0</v>
      </c>
      <c r="AC600">
        <v>235.95</v>
      </c>
    </row>
    <row r="601" spans="1:29" x14ac:dyDescent="0.25">
      <c r="A601" t="s">
        <v>90</v>
      </c>
      <c r="B601">
        <v>2019</v>
      </c>
      <c r="C601" t="s">
        <v>30</v>
      </c>
      <c r="D601" t="s">
        <v>31</v>
      </c>
      <c r="E601">
        <v>28</v>
      </c>
      <c r="F601" t="s">
        <v>44</v>
      </c>
      <c r="G601">
        <v>0</v>
      </c>
      <c r="H601" t="s">
        <v>91</v>
      </c>
      <c r="I601">
        <v>803</v>
      </c>
      <c r="J601">
        <v>1573</v>
      </c>
      <c r="K601">
        <v>0.2</v>
      </c>
      <c r="L601">
        <v>0.6</v>
      </c>
      <c r="M601">
        <v>0.8</v>
      </c>
      <c r="N601">
        <v>1.05</v>
      </c>
      <c r="O601">
        <v>1.1000000000000001</v>
      </c>
      <c r="P601">
        <v>1.1499999999999999</v>
      </c>
      <c r="Q601" t="s">
        <v>46</v>
      </c>
      <c r="R601">
        <v>4</v>
      </c>
      <c r="S601">
        <v>6</v>
      </c>
      <c r="T601" t="s">
        <v>47</v>
      </c>
      <c r="U601" t="s">
        <v>91</v>
      </c>
      <c r="V601" t="s">
        <v>35</v>
      </c>
      <c r="W601" t="s">
        <v>61</v>
      </c>
      <c r="X601">
        <v>2019</v>
      </c>
      <c r="Y601" t="s">
        <v>37</v>
      </c>
      <c r="Z601" t="s">
        <v>38</v>
      </c>
      <c r="AA601">
        <v>3</v>
      </c>
      <c r="AB601">
        <v>156</v>
      </c>
      <c r="AC601">
        <v>1573</v>
      </c>
    </row>
    <row r="602" spans="1:29" x14ac:dyDescent="0.25">
      <c r="A602" t="s">
        <v>90</v>
      </c>
      <c r="B602">
        <v>2019</v>
      </c>
      <c r="C602" t="s">
        <v>37</v>
      </c>
      <c r="D602" t="s">
        <v>38</v>
      </c>
      <c r="E602">
        <v>16</v>
      </c>
      <c r="F602" t="s">
        <v>40</v>
      </c>
      <c r="G602">
        <v>2.4</v>
      </c>
      <c r="H602" t="s">
        <v>91</v>
      </c>
      <c r="I602">
        <v>803</v>
      </c>
      <c r="J602">
        <v>1573</v>
      </c>
      <c r="K602">
        <v>0.2</v>
      </c>
      <c r="L602">
        <v>0.6</v>
      </c>
      <c r="M602">
        <v>0.8</v>
      </c>
      <c r="N602">
        <v>1.05</v>
      </c>
      <c r="O602">
        <v>1.1000000000000001</v>
      </c>
      <c r="P602">
        <v>1.1499999999999999</v>
      </c>
      <c r="Q602" t="s">
        <v>46</v>
      </c>
      <c r="R602">
        <v>4</v>
      </c>
      <c r="S602">
        <v>6</v>
      </c>
      <c r="T602" t="s">
        <v>47</v>
      </c>
      <c r="U602" t="s">
        <v>91</v>
      </c>
      <c r="V602" t="s">
        <v>35</v>
      </c>
      <c r="W602" t="s">
        <v>61</v>
      </c>
      <c r="X602">
        <v>2019</v>
      </c>
      <c r="Y602" t="s">
        <v>37</v>
      </c>
      <c r="Z602" t="s">
        <v>38</v>
      </c>
      <c r="AA602">
        <v>16</v>
      </c>
      <c r="AB602">
        <v>19</v>
      </c>
      <c r="AC602">
        <v>1389.4833333333299</v>
      </c>
    </row>
    <row r="603" spans="1:29" x14ac:dyDescent="0.25">
      <c r="A603" t="s">
        <v>90</v>
      </c>
      <c r="B603">
        <v>2019</v>
      </c>
      <c r="C603" t="s">
        <v>37</v>
      </c>
      <c r="D603" t="s">
        <v>38</v>
      </c>
      <c r="E603">
        <v>24</v>
      </c>
      <c r="F603" t="s">
        <v>44</v>
      </c>
      <c r="G603">
        <v>0</v>
      </c>
      <c r="H603" t="s">
        <v>91</v>
      </c>
      <c r="I603">
        <v>803</v>
      </c>
      <c r="J603">
        <v>1573</v>
      </c>
      <c r="K603">
        <v>0.2</v>
      </c>
      <c r="L603">
        <v>0.6</v>
      </c>
      <c r="M603">
        <v>0.8</v>
      </c>
      <c r="N603">
        <v>1.05</v>
      </c>
      <c r="O603">
        <v>1.1000000000000001</v>
      </c>
      <c r="P603">
        <v>1.1499999999999999</v>
      </c>
      <c r="Q603" t="s">
        <v>46</v>
      </c>
      <c r="R603">
        <v>4</v>
      </c>
      <c r="S603">
        <v>6</v>
      </c>
      <c r="T603" t="s">
        <v>47</v>
      </c>
      <c r="U603" t="s">
        <v>91</v>
      </c>
      <c r="V603" t="s">
        <v>35</v>
      </c>
      <c r="W603" t="s">
        <v>61</v>
      </c>
      <c r="X603">
        <v>2019</v>
      </c>
      <c r="Y603" t="s">
        <v>37</v>
      </c>
      <c r="Z603" t="s">
        <v>38</v>
      </c>
      <c r="AA603">
        <v>24</v>
      </c>
      <c r="AB603">
        <v>8</v>
      </c>
      <c r="AC603">
        <v>1573</v>
      </c>
    </row>
    <row r="604" spans="1:29" x14ac:dyDescent="0.25">
      <c r="A604" t="s">
        <v>357</v>
      </c>
      <c r="B604">
        <v>2019</v>
      </c>
      <c r="C604" t="s">
        <v>37</v>
      </c>
      <c r="D604" t="s">
        <v>38</v>
      </c>
      <c r="E604">
        <v>8</v>
      </c>
      <c r="F604" t="s">
        <v>40</v>
      </c>
      <c r="G604">
        <v>1.5333330000000001</v>
      </c>
      <c r="H604" t="s">
        <v>91</v>
      </c>
      <c r="I604">
        <v>803</v>
      </c>
      <c r="J604">
        <v>1573</v>
      </c>
      <c r="K604">
        <v>0.2</v>
      </c>
      <c r="L604">
        <v>0.6</v>
      </c>
      <c r="M604">
        <v>0.8</v>
      </c>
      <c r="N604">
        <v>1.05</v>
      </c>
      <c r="O604">
        <v>1.1000000000000001</v>
      </c>
      <c r="P604">
        <v>1.1499999999999999</v>
      </c>
      <c r="Q604" t="s">
        <v>46</v>
      </c>
      <c r="R604">
        <v>4</v>
      </c>
      <c r="S604">
        <v>6</v>
      </c>
      <c r="T604" t="s">
        <v>47</v>
      </c>
      <c r="U604" t="s">
        <v>91</v>
      </c>
      <c r="V604" t="s">
        <v>35</v>
      </c>
      <c r="W604" t="s">
        <v>36</v>
      </c>
      <c r="X604">
        <v>2019</v>
      </c>
      <c r="Y604" t="s">
        <v>37</v>
      </c>
      <c r="Z604" t="s">
        <v>38</v>
      </c>
      <c r="AA604">
        <v>9</v>
      </c>
      <c r="AB604">
        <v>18</v>
      </c>
      <c r="AC604">
        <v>1019.0302117674401</v>
      </c>
    </row>
    <row r="605" spans="1:29" x14ac:dyDescent="0.25">
      <c r="A605" t="s">
        <v>135</v>
      </c>
      <c r="B605">
        <v>2019</v>
      </c>
      <c r="C605" t="s">
        <v>37</v>
      </c>
      <c r="D605" t="s">
        <v>38</v>
      </c>
      <c r="E605">
        <v>1</v>
      </c>
      <c r="F605" t="s">
        <v>44</v>
      </c>
      <c r="G605">
        <v>0</v>
      </c>
      <c r="H605" t="s">
        <v>91</v>
      </c>
      <c r="I605">
        <v>803</v>
      </c>
      <c r="J605">
        <v>1573</v>
      </c>
      <c r="K605">
        <v>0.2</v>
      </c>
      <c r="L605">
        <v>0.6</v>
      </c>
      <c r="M605">
        <v>0.8</v>
      </c>
      <c r="N605">
        <v>1.05</v>
      </c>
      <c r="O605">
        <v>1.1000000000000001</v>
      </c>
      <c r="P605">
        <v>1.1499999999999999</v>
      </c>
      <c r="Q605" t="s">
        <v>46</v>
      </c>
      <c r="R605">
        <v>4</v>
      </c>
      <c r="S605">
        <v>6</v>
      </c>
      <c r="T605" t="s">
        <v>47</v>
      </c>
      <c r="U605" t="s">
        <v>91</v>
      </c>
      <c r="V605" t="s">
        <v>35</v>
      </c>
      <c r="W605" t="s">
        <v>50</v>
      </c>
      <c r="X605">
        <v>2019</v>
      </c>
      <c r="Y605" t="s">
        <v>37</v>
      </c>
      <c r="Z605" t="s">
        <v>38</v>
      </c>
      <c r="AA605">
        <v>1</v>
      </c>
      <c r="AB605">
        <v>432000</v>
      </c>
      <c r="AC605">
        <v>1573</v>
      </c>
    </row>
    <row r="606" spans="1:29" x14ac:dyDescent="0.25">
      <c r="A606" t="s">
        <v>135</v>
      </c>
      <c r="B606">
        <v>2019</v>
      </c>
      <c r="C606" t="s">
        <v>37</v>
      </c>
      <c r="D606" t="s">
        <v>38</v>
      </c>
      <c r="E606">
        <v>3</v>
      </c>
      <c r="F606" t="s">
        <v>40</v>
      </c>
      <c r="G606">
        <v>0.78333339999999996</v>
      </c>
      <c r="H606" t="s">
        <v>91</v>
      </c>
      <c r="I606">
        <v>803</v>
      </c>
      <c r="J606">
        <v>1573</v>
      </c>
      <c r="K606">
        <v>0.2</v>
      </c>
      <c r="L606">
        <v>0.6</v>
      </c>
      <c r="M606">
        <v>0.8</v>
      </c>
      <c r="N606">
        <v>1.05</v>
      </c>
      <c r="O606">
        <v>1.1000000000000001</v>
      </c>
      <c r="P606">
        <v>1.1499999999999999</v>
      </c>
      <c r="Q606" t="s">
        <v>46</v>
      </c>
      <c r="R606">
        <v>4</v>
      </c>
      <c r="S606">
        <v>6</v>
      </c>
      <c r="T606" t="s">
        <v>47</v>
      </c>
      <c r="U606" t="s">
        <v>91</v>
      </c>
      <c r="V606" t="s">
        <v>35</v>
      </c>
      <c r="W606" t="s">
        <v>50</v>
      </c>
      <c r="X606">
        <v>2019</v>
      </c>
      <c r="Y606" t="s">
        <v>37</v>
      </c>
      <c r="Z606" t="s">
        <v>38</v>
      </c>
      <c r="AA606">
        <v>5</v>
      </c>
      <c r="AB606">
        <v>172800</v>
      </c>
      <c r="AC606">
        <v>235.95</v>
      </c>
    </row>
    <row r="607" spans="1:29" x14ac:dyDescent="0.25">
      <c r="A607" t="s">
        <v>135</v>
      </c>
      <c r="B607">
        <v>2019</v>
      </c>
      <c r="C607" t="s">
        <v>37</v>
      </c>
      <c r="D607" t="s">
        <v>38</v>
      </c>
      <c r="E607">
        <v>5</v>
      </c>
      <c r="F607" t="s">
        <v>44</v>
      </c>
      <c r="G607">
        <v>0</v>
      </c>
      <c r="H607" t="s">
        <v>91</v>
      </c>
      <c r="I607">
        <v>803</v>
      </c>
      <c r="J607">
        <v>1573</v>
      </c>
      <c r="K607">
        <v>0.2</v>
      </c>
      <c r="L607">
        <v>0.6</v>
      </c>
      <c r="M607">
        <v>0.8</v>
      </c>
      <c r="N607">
        <v>1.05</v>
      </c>
      <c r="O607">
        <v>1.1000000000000001</v>
      </c>
      <c r="P607">
        <v>1.1499999999999999</v>
      </c>
      <c r="Q607" t="s">
        <v>46</v>
      </c>
      <c r="R607">
        <v>4</v>
      </c>
      <c r="S607">
        <v>6</v>
      </c>
      <c r="T607" t="s">
        <v>47</v>
      </c>
      <c r="U607" t="s">
        <v>91</v>
      </c>
      <c r="V607" t="s">
        <v>35</v>
      </c>
      <c r="W607" t="s">
        <v>50</v>
      </c>
      <c r="X607">
        <v>2019</v>
      </c>
      <c r="Y607" t="s">
        <v>37</v>
      </c>
      <c r="Z607" t="s">
        <v>38</v>
      </c>
      <c r="AA607">
        <v>5</v>
      </c>
      <c r="AB607">
        <v>172800</v>
      </c>
      <c r="AC607">
        <v>1573</v>
      </c>
    </row>
    <row r="608" spans="1:29" x14ac:dyDescent="0.25">
      <c r="A608" t="s">
        <v>135</v>
      </c>
      <c r="B608">
        <v>2019</v>
      </c>
      <c r="C608" t="s">
        <v>37</v>
      </c>
      <c r="D608" t="s">
        <v>38</v>
      </c>
      <c r="E608">
        <v>8</v>
      </c>
      <c r="F608" t="s">
        <v>40</v>
      </c>
      <c r="G608">
        <v>1.766667</v>
      </c>
      <c r="H608" t="s">
        <v>91</v>
      </c>
      <c r="I608">
        <v>803</v>
      </c>
      <c r="J608">
        <v>1573</v>
      </c>
      <c r="K608">
        <v>0.2</v>
      </c>
      <c r="L608">
        <v>0.6</v>
      </c>
      <c r="M608">
        <v>0.8</v>
      </c>
      <c r="N608">
        <v>1.05</v>
      </c>
      <c r="O608">
        <v>1.1000000000000001</v>
      </c>
      <c r="P608">
        <v>1.1499999999999999</v>
      </c>
      <c r="Q608" t="s">
        <v>46</v>
      </c>
      <c r="R608">
        <v>4</v>
      </c>
      <c r="S608">
        <v>6</v>
      </c>
      <c r="T608" t="s">
        <v>47</v>
      </c>
      <c r="U608" t="s">
        <v>91</v>
      </c>
      <c r="V608" t="s">
        <v>35</v>
      </c>
      <c r="W608" t="s">
        <v>50</v>
      </c>
      <c r="X608">
        <v>2019</v>
      </c>
      <c r="Y608" t="s">
        <v>37</v>
      </c>
      <c r="Z608" t="s">
        <v>38</v>
      </c>
      <c r="AA608">
        <v>10</v>
      </c>
      <c r="AB608">
        <v>259200</v>
      </c>
      <c r="AC608">
        <v>1311.82280950513</v>
      </c>
    </row>
    <row r="609" spans="1:29" x14ac:dyDescent="0.25">
      <c r="A609" t="s">
        <v>135</v>
      </c>
      <c r="B609">
        <v>2019</v>
      </c>
      <c r="C609" t="s">
        <v>37</v>
      </c>
      <c r="D609" t="s">
        <v>38</v>
      </c>
      <c r="E609">
        <v>25</v>
      </c>
      <c r="F609" t="s">
        <v>44</v>
      </c>
      <c r="G609">
        <v>0</v>
      </c>
      <c r="H609" t="s">
        <v>91</v>
      </c>
      <c r="I609">
        <v>803</v>
      </c>
      <c r="J609">
        <v>1573</v>
      </c>
      <c r="K609">
        <v>0.2</v>
      </c>
      <c r="L609">
        <v>0.6</v>
      </c>
      <c r="M609">
        <v>0.8</v>
      </c>
      <c r="N609">
        <v>1.05</v>
      </c>
      <c r="O609">
        <v>1.1000000000000001</v>
      </c>
      <c r="P609">
        <v>1.1499999999999999</v>
      </c>
      <c r="Q609" t="s">
        <v>46</v>
      </c>
      <c r="R609">
        <v>4</v>
      </c>
      <c r="S609">
        <v>6</v>
      </c>
      <c r="T609" t="s">
        <v>47</v>
      </c>
      <c r="U609" t="s">
        <v>91</v>
      </c>
      <c r="V609" t="s">
        <v>35</v>
      </c>
      <c r="W609" t="s">
        <v>50</v>
      </c>
      <c r="X609">
        <v>2019</v>
      </c>
      <c r="Y609" t="s">
        <v>37</v>
      </c>
      <c r="Z609" t="s">
        <v>38</v>
      </c>
      <c r="AA609">
        <v>25</v>
      </c>
      <c r="AB609">
        <v>1468800</v>
      </c>
      <c r="AC609">
        <v>1573</v>
      </c>
    </row>
    <row r="610" spans="1:29" x14ac:dyDescent="0.25">
      <c r="A610" t="s">
        <v>618</v>
      </c>
      <c r="B610">
        <v>2019</v>
      </c>
      <c r="C610" t="s">
        <v>37</v>
      </c>
      <c r="D610" t="s">
        <v>38</v>
      </c>
      <c r="E610">
        <v>25</v>
      </c>
      <c r="F610" t="s">
        <v>40</v>
      </c>
      <c r="G610">
        <v>1</v>
      </c>
      <c r="H610" t="s">
        <v>91</v>
      </c>
      <c r="I610">
        <v>803</v>
      </c>
      <c r="J610">
        <v>1573</v>
      </c>
      <c r="K610">
        <v>0.2</v>
      </c>
      <c r="L610">
        <v>0.6</v>
      </c>
      <c r="M610">
        <v>0.8</v>
      </c>
      <c r="N610">
        <v>1.05</v>
      </c>
      <c r="O610">
        <v>1.1000000000000001</v>
      </c>
      <c r="P610">
        <v>1.1499999999999999</v>
      </c>
      <c r="Q610" t="s">
        <v>46</v>
      </c>
      <c r="R610">
        <v>4</v>
      </c>
      <c r="S610">
        <v>6</v>
      </c>
      <c r="T610" t="s">
        <v>47</v>
      </c>
      <c r="U610" t="s">
        <v>91</v>
      </c>
      <c r="V610" t="s">
        <v>35</v>
      </c>
      <c r="W610" t="s">
        <v>50</v>
      </c>
      <c r="X610">
        <v>2019</v>
      </c>
      <c r="Y610" t="s">
        <v>37</v>
      </c>
      <c r="Z610" t="s">
        <v>38</v>
      </c>
      <c r="AA610">
        <v>28</v>
      </c>
      <c r="AB610">
        <v>31</v>
      </c>
      <c r="AC610">
        <v>157.30000000000001</v>
      </c>
    </row>
    <row r="611" spans="1:29" x14ac:dyDescent="0.25">
      <c r="A611" t="s">
        <v>436</v>
      </c>
      <c r="B611">
        <v>2019</v>
      </c>
      <c r="C611" t="s">
        <v>37</v>
      </c>
      <c r="D611" t="s">
        <v>38</v>
      </c>
      <c r="E611">
        <v>11</v>
      </c>
      <c r="F611" t="s">
        <v>40</v>
      </c>
      <c r="G611">
        <v>0.23333329999999999</v>
      </c>
      <c r="H611" t="s">
        <v>91</v>
      </c>
      <c r="I611">
        <v>803</v>
      </c>
      <c r="J611">
        <v>1573</v>
      </c>
      <c r="K611">
        <v>0.2</v>
      </c>
      <c r="L611">
        <v>0.6</v>
      </c>
      <c r="M611">
        <v>0.8</v>
      </c>
      <c r="N611">
        <v>1.05</v>
      </c>
      <c r="O611">
        <v>1.1000000000000001</v>
      </c>
      <c r="P611">
        <v>1.1499999999999999</v>
      </c>
      <c r="Q611" t="s">
        <v>46</v>
      </c>
      <c r="R611">
        <v>4</v>
      </c>
      <c r="S611">
        <v>6</v>
      </c>
      <c r="T611" t="s">
        <v>47</v>
      </c>
      <c r="U611" t="s">
        <v>91</v>
      </c>
      <c r="V611" t="s">
        <v>35</v>
      </c>
      <c r="W611" t="s">
        <v>55</v>
      </c>
      <c r="X611">
        <v>2019</v>
      </c>
      <c r="Y611" t="s">
        <v>37</v>
      </c>
      <c r="Z611" t="s">
        <v>38</v>
      </c>
      <c r="AA611">
        <v>11</v>
      </c>
      <c r="AB611">
        <v>64</v>
      </c>
      <c r="AC611">
        <v>235.95</v>
      </c>
    </row>
    <row r="612" spans="1:29" x14ac:dyDescent="0.25">
      <c r="A612" t="s">
        <v>184</v>
      </c>
      <c r="B612">
        <v>2019</v>
      </c>
      <c r="C612" t="s">
        <v>37</v>
      </c>
      <c r="D612" t="s">
        <v>38</v>
      </c>
      <c r="E612">
        <v>2</v>
      </c>
      <c r="F612" t="s">
        <v>40</v>
      </c>
      <c r="G612">
        <v>3.3333340000000003E-2</v>
      </c>
      <c r="H612" t="s">
        <v>91</v>
      </c>
      <c r="I612">
        <v>803</v>
      </c>
      <c r="J612">
        <v>1573</v>
      </c>
      <c r="K612">
        <v>0.2</v>
      </c>
      <c r="L612">
        <v>0.6</v>
      </c>
      <c r="M612">
        <v>0.8</v>
      </c>
      <c r="N612">
        <v>1.05</v>
      </c>
      <c r="O612">
        <v>1.1000000000000001</v>
      </c>
      <c r="P612">
        <v>1.1499999999999999</v>
      </c>
      <c r="Q612" t="s">
        <v>46</v>
      </c>
      <c r="R612">
        <v>4</v>
      </c>
      <c r="S612">
        <v>6</v>
      </c>
      <c r="T612" t="s">
        <v>47</v>
      </c>
      <c r="U612" t="s">
        <v>91</v>
      </c>
      <c r="V612" t="s">
        <v>35</v>
      </c>
      <c r="W612" t="s">
        <v>67</v>
      </c>
      <c r="X612">
        <v>2019</v>
      </c>
      <c r="Y612" t="s">
        <v>37</v>
      </c>
      <c r="Z612" t="s">
        <v>38</v>
      </c>
      <c r="AA612">
        <v>4</v>
      </c>
      <c r="AB612">
        <v>0</v>
      </c>
      <c r="AC612">
        <v>235.95</v>
      </c>
    </row>
    <row r="613" spans="1:29" x14ac:dyDescent="0.25">
      <c r="A613" t="s">
        <v>306</v>
      </c>
      <c r="B613">
        <v>2019</v>
      </c>
      <c r="C613" t="s">
        <v>37</v>
      </c>
      <c r="D613" t="s">
        <v>38</v>
      </c>
      <c r="E613">
        <v>5</v>
      </c>
      <c r="F613" t="s">
        <v>44</v>
      </c>
      <c r="G613">
        <v>0</v>
      </c>
      <c r="H613" t="s">
        <v>91</v>
      </c>
      <c r="I613">
        <v>803</v>
      </c>
      <c r="J613">
        <v>1573</v>
      </c>
      <c r="K613">
        <v>0.2</v>
      </c>
      <c r="L613">
        <v>0.6</v>
      </c>
      <c r="M613">
        <v>0.8</v>
      </c>
      <c r="N613">
        <v>1.05</v>
      </c>
      <c r="O613">
        <v>1.1000000000000001</v>
      </c>
      <c r="P613">
        <v>1.1499999999999999</v>
      </c>
      <c r="Q613" t="s">
        <v>46</v>
      </c>
      <c r="R613">
        <v>4</v>
      </c>
      <c r="S613">
        <v>6</v>
      </c>
      <c r="T613" t="s">
        <v>47</v>
      </c>
      <c r="U613" t="s">
        <v>91</v>
      </c>
      <c r="V613" t="s">
        <v>35</v>
      </c>
      <c r="W613" t="s">
        <v>50</v>
      </c>
      <c r="X613">
        <v>2019</v>
      </c>
      <c r="Y613" t="s">
        <v>37</v>
      </c>
      <c r="Z613" t="s">
        <v>38</v>
      </c>
      <c r="AA613">
        <v>5</v>
      </c>
      <c r="AB613">
        <v>0</v>
      </c>
      <c r="AC613">
        <v>1573</v>
      </c>
    </row>
    <row r="614" spans="1:29" x14ac:dyDescent="0.25">
      <c r="A614" t="s">
        <v>306</v>
      </c>
      <c r="B614">
        <v>2019</v>
      </c>
      <c r="C614" t="s">
        <v>37</v>
      </c>
      <c r="D614" t="s">
        <v>38</v>
      </c>
      <c r="E614">
        <v>15</v>
      </c>
      <c r="F614" t="s">
        <v>40</v>
      </c>
      <c r="G614">
        <v>2.4333330000000002</v>
      </c>
      <c r="H614" t="s">
        <v>91</v>
      </c>
      <c r="I614">
        <v>803</v>
      </c>
      <c r="J614">
        <v>1573</v>
      </c>
      <c r="K614">
        <v>0.2</v>
      </c>
      <c r="L614">
        <v>0.6</v>
      </c>
      <c r="M614">
        <v>0.8</v>
      </c>
      <c r="N614">
        <v>1.05</v>
      </c>
      <c r="O614">
        <v>1.1000000000000001</v>
      </c>
      <c r="P614">
        <v>1.1499999999999999</v>
      </c>
      <c r="Q614" t="s">
        <v>46</v>
      </c>
      <c r="R614">
        <v>4</v>
      </c>
      <c r="S614">
        <v>6</v>
      </c>
      <c r="T614" t="s">
        <v>47</v>
      </c>
      <c r="U614" t="s">
        <v>91</v>
      </c>
      <c r="V614" t="s">
        <v>35</v>
      </c>
      <c r="W614" t="s">
        <v>50</v>
      </c>
      <c r="X614">
        <v>2019</v>
      </c>
      <c r="Y614" t="s">
        <v>37</v>
      </c>
      <c r="Z614" t="s">
        <v>38</v>
      </c>
      <c r="AA614">
        <v>17</v>
      </c>
      <c r="AB614">
        <v>0</v>
      </c>
      <c r="AC614">
        <v>1555.7615552824</v>
      </c>
    </row>
    <row r="615" spans="1:29" x14ac:dyDescent="0.25">
      <c r="A615" t="s">
        <v>136</v>
      </c>
      <c r="B615">
        <v>2019</v>
      </c>
      <c r="C615" t="s">
        <v>37</v>
      </c>
      <c r="D615" t="s">
        <v>38</v>
      </c>
      <c r="E615">
        <v>1</v>
      </c>
      <c r="F615" t="s">
        <v>44</v>
      </c>
      <c r="G615">
        <v>0</v>
      </c>
      <c r="H615" t="s">
        <v>66</v>
      </c>
      <c r="I615">
        <v>468</v>
      </c>
      <c r="J615">
        <v>715</v>
      </c>
      <c r="K615">
        <v>0</v>
      </c>
      <c r="L615">
        <v>0</v>
      </c>
      <c r="M615">
        <v>0</v>
      </c>
      <c r="N615">
        <v>0.6</v>
      </c>
      <c r="O615">
        <v>0.8</v>
      </c>
      <c r="P615">
        <v>1.05</v>
      </c>
      <c r="Q615" t="s">
        <v>46</v>
      </c>
      <c r="R615">
        <v>5</v>
      </c>
      <c r="S615">
        <v>9</v>
      </c>
      <c r="T615" t="s">
        <v>47</v>
      </c>
      <c r="U615" t="s">
        <v>58</v>
      </c>
      <c r="V615" t="s">
        <v>35</v>
      </c>
      <c r="W615" t="s">
        <v>55</v>
      </c>
      <c r="X615">
        <v>2019</v>
      </c>
      <c r="Y615" t="s">
        <v>37</v>
      </c>
      <c r="Z615" t="s">
        <v>38</v>
      </c>
      <c r="AA615">
        <v>3</v>
      </c>
      <c r="AB615">
        <v>0</v>
      </c>
      <c r="AC615">
        <v>715</v>
      </c>
    </row>
    <row r="616" spans="1:29" x14ac:dyDescent="0.25">
      <c r="A616" t="s">
        <v>136</v>
      </c>
      <c r="B616">
        <v>2019</v>
      </c>
      <c r="C616" t="s">
        <v>37</v>
      </c>
      <c r="D616" t="s">
        <v>38</v>
      </c>
      <c r="E616">
        <v>22</v>
      </c>
      <c r="F616" t="s">
        <v>44</v>
      </c>
      <c r="G616">
        <v>0</v>
      </c>
      <c r="H616" t="s">
        <v>66</v>
      </c>
      <c r="I616">
        <v>468</v>
      </c>
      <c r="J616">
        <v>715</v>
      </c>
      <c r="K616">
        <v>0</v>
      </c>
      <c r="L616">
        <v>0</v>
      </c>
      <c r="M616">
        <v>0</v>
      </c>
      <c r="N616">
        <v>0.6</v>
      </c>
      <c r="O616">
        <v>0.8</v>
      </c>
      <c r="P616">
        <v>1.05</v>
      </c>
      <c r="Q616" t="s">
        <v>46</v>
      </c>
      <c r="R616">
        <v>5</v>
      </c>
      <c r="S616">
        <v>9</v>
      </c>
      <c r="T616" t="s">
        <v>47</v>
      </c>
      <c r="U616" t="s">
        <v>58</v>
      </c>
      <c r="V616" t="s">
        <v>35</v>
      </c>
      <c r="W616" t="s">
        <v>55</v>
      </c>
      <c r="X616">
        <v>2019</v>
      </c>
      <c r="Y616" t="s">
        <v>37</v>
      </c>
      <c r="Z616" t="s">
        <v>38</v>
      </c>
      <c r="AA616">
        <v>22</v>
      </c>
      <c r="AB616">
        <v>0</v>
      </c>
      <c r="AC616">
        <v>715</v>
      </c>
    </row>
    <row r="617" spans="1:29" x14ac:dyDescent="0.25">
      <c r="A617" t="s">
        <v>224</v>
      </c>
      <c r="B617">
        <v>2019</v>
      </c>
      <c r="C617" t="s">
        <v>37</v>
      </c>
      <c r="D617" t="s">
        <v>38</v>
      </c>
      <c r="E617">
        <v>3</v>
      </c>
      <c r="F617" t="s">
        <v>40</v>
      </c>
      <c r="G617">
        <v>1.5</v>
      </c>
      <c r="H617" t="s">
        <v>66</v>
      </c>
      <c r="I617">
        <v>468</v>
      </c>
      <c r="J617">
        <v>715</v>
      </c>
      <c r="K617">
        <v>0</v>
      </c>
      <c r="L617">
        <v>0</v>
      </c>
      <c r="M617">
        <v>0</v>
      </c>
      <c r="N617">
        <v>0.6</v>
      </c>
      <c r="O617">
        <v>0.8</v>
      </c>
      <c r="P617">
        <v>1.05</v>
      </c>
      <c r="Q617" t="s">
        <v>46</v>
      </c>
      <c r="R617">
        <v>5</v>
      </c>
      <c r="S617">
        <v>9</v>
      </c>
      <c r="T617" t="s">
        <v>47</v>
      </c>
      <c r="U617" t="s">
        <v>58</v>
      </c>
      <c r="V617" t="s">
        <v>35</v>
      </c>
      <c r="W617" t="s">
        <v>55</v>
      </c>
      <c r="X617">
        <v>2019</v>
      </c>
      <c r="Y617" t="s">
        <v>37</v>
      </c>
      <c r="Z617" t="s">
        <v>38</v>
      </c>
      <c r="AA617">
        <v>3</v>
      </c>
      <c r="AB617">
        <v>0</v>
      </c>
      <c r="AC617">
        <v>35.75</v>
      </c>
    </row>
    <row r="618" spans="1:29" x14ac:dyDescent="0.25">
      <c r="A618" t="s">
        <v>60</v>
      </c>
      <c r="B618">
        <v>2019</v>
      </c>
      <c r="C618" t="s">
        <v>30</v>
      </c>
      <c r="D618" t="s">
        <v>31</v>
      </c>
      <c r="E618">
        <v>21</v>
      </c>
      <c r="F618" t="s">
        <v>40</v>
      </c>
      <c r="G618">
        <v>0.31666670000000002</v>
      </c>
      <c r="I618" t="s">
        <v>33</v>
      </c>
      <c r="J618" t="s">
        <v>33</v>
      </c>
      <c r="K618" t="s">
        <v>33</v>
      </c>
      <c r="L618" t="s">
        <v>33</v>
      </c>
      <c r="M618" t="s">
        <v>33</v>
      </c>
      <c r="N618" t="s">
        <v>33</v>
      </c>
      <c r="O618" t="s">
        <v>33</v>
      </c>
      <c r="P618" t="s">
        <v>33</v>
      </c>
      <c r="R618" t="s">
        <v>33</v>
      </c>
      <c r="S618" t="s">
        <v>33</v>
      </c>
      <c r="U618" t="s">
        <v>58</v>
      </c>
      <c r="V618" t="s">
        <v>35</v>
      </c>
      <c r="W618" t="s">
        <v>61</v>
      </c>
      <c r="X618">
        <v>2019</v>
      </c>
      <c r="Y618" t="s">
        <v>37</v>
      </c>
      <c r="Z618" t="s">
        <v>38</v>
      </c>
      <c r="AA618">
        <v>5</v>
      </c>
      <c r="AB618">
        <v>0</v>
      </c>
      <c r="AC618">
        <v>1030.25</v>
      </c>
    </row>
    <row r="619" spans="1:29" x14ac:dyDescent="0.25">
      <c r="A619" t="s">
        <v>512</v>
      </c>
      <c r="B619">
        <v>2019</v>
      </c>
      <c r="C619" t="s">
        <v>37</v>
      </c>
      <c r="D619" t="s">
        <v>38</v>
      </c>
      <c r="E619">
        <v>16</v>
      </c>
      <c r="F619" t="s">
        <v>40</v>
      </c>
      <c r="G619">
        <v>0.63333329999999999</v>
      </c>
      <c r="H619" t="s">
        <v>66</v>
      </c>
      <c r="I619">
        <v>468</v>
      </c>
      <c r="J619">
        <v>715</v>
      </c>
      <c r="K619">
        <v>0</v>
      </c>
      <c r="L619">
        <v>0</v>
      </c>
      <c r="M619">
        <v>0</v>
      </c>
      <c r="N619">
        <v>0.6</v>
      </c>
      <c r="O619">
        <v>0.8</v>
      </c>
      <c r="P619">
        <v>1.05</v>
      </c>
      <c r="Q619" t="s">
        <v>46</v>
      </c>
      <c r="R619">
        <v>5</v>
      </c>
      <c r="S619">
        <v>9</v>
      </c>
      <c r="T619" t="s">
        <v>47</v>
      </c>
      <c r="U619" t="s">
        <v>64</v>
      </c>
      <c r="V619" t="s">
        <v>35</v>
      </c>
      <c r="W619" t="s">
        <v>130</v>
      </c>
      <c r="X619">
        <v>2019</v>
      </c>
      <c r="Y619" t="s">
        <v>37</v>
      </c>
      <c r="Z619" t="s">
        <v>38</v>
      </c>
      <c r="AA619">
        <v>25</v>
      </c>
      <c r="AB619">
        <v>55</v>
      </c>
      <c r="AC619">
        <v>-143</v>
      </c>
    </row>
    <row r="620" spans="1:29" x14ac:dyDescent="0.25">
      <c r="A620" t="s">
        <v>437</v>
      </c>
      <c r="B620">
        <v>2019</v>
      </c>
      <c r="C620" t="s">
        <v>37</v>
      </c>
      <c r="D620" t="s">
        <v>38</v>
      </c>
      <c r="E620">
        <v>11</v>
      </c>
      <c r="F620" t="s">
        <v>44</v>
      </c>
      <c r="G620">
        <v>0</v>
      </c>
      <c r="H620" t="s">
        <v>66</v>
      </c>
      <c r="I620">
        <v>468</v>
      </c>
      <c r="J620">
        <v>715</v>
      </c>
      <c r="K620">
        <v>0</v>
      </c>
      <c r="L620">
        <v>0</v>
      </c>
      <c r="M620">
        <v>0</v>
      </c>
      <c r="N620">
        <v>0.6</v>
      </c>
      <c r="O620">
        <v>0.8</v>
      </c>
      <c r="P620">
        <v>1.05</v>
      </c>
      <c r="Q620" t="s">
        <v>46</v>
      </c>
      <c r="R620">
        <v>5</v>
      </c>
      <c r="S620">
        <v>9</v>
      </c>
      <c r="T620" t="s">
        <v>47</v>
      </c>
      <c r="U620" t="s">
        <v>64</v>
      </c>
      <c r="V620" t="s">
        <v>35</v>
      </c>
      <c r="W620" t="s">
        <v>55</v>
      </c>
      <c r="X620">
        <v>2019</v>
      </c>
      <c r="Y620" t="s">
        <v>37</v>
      </c>
      <c r="Z620" t="s">
        <v>38</v>
      </c>
      <c r="AA620">
        <v>11</v>
      </c>
      <c r="AB620">
        <v>176</v>
      </c>
      <c r="AC620">
        <v>715</v>
      </c>
    </row>
    <row r="621" spans="1:29" x14ac:dyDescent="0.25">
      <c r="A621" t="s">
        <v>307</v>
      </c>
      <c r="B621">
        <v>2019</v>
      </c>
      <c r="C621" t="s">
        <v>37</v>
      </c>
      <c r="D621" t="s">
        <v>38</v>
      </c>
      <c r="E621">
        <v>5</v>
      </c>
      <c r="F621" t="s">
        <v>40</v>
      </c>
      <c r="G621">
        <v>0</v>
      </c>
      <c r="H621" t="s">
        <v>66</v>
      </c>
      <c r="I621">
        <v>468</v>
      </c>
      <c r="J621">
        <v>715</v>
      </c>
      <c r="K621">
        <v>0</v>
      </c>
      <c r="L621">
        <v>0</v>
      </c>
      <c r="M621">
        <v>0</v>
      </c>
      <c r="N621">
        <v>0.6</v>
      </c>
      <c r="O621">
        <v>0.8</v>
      </c>
      <c r="P621">
        <v>1.05</v>
      </c>
      <c r="Q621" t="s">
        <v>46</v>
      </c>
      <c r="R621">
        <v>5</v>
      </c>
      <c r="S621">
        <v>9</v>
      </c>
      <c r="T621" t="s">
        <v>47</v>
      </c>
      <c r="U621" t="s">
        <v>58</v>
      </c>
      <c r="V621" t="s">
        <v>35</v>
      </c>
      <c r="W621" t="s">
        <v>55</v>
      </c>
      <c r="X621">
        <v>2019</v>
      </c>
      <c r="Y621" t="s">
        <v>37</v>
      </c>
      <c r="Z621" t="s">
        <v>38</v>
      </c>
      <c r="AA621">
        <v>8</v>
      </c>
      <c r="AB621">
        <v>159</v>
      </c>
      <c r="AC621">
        <v>750.75</v>
      </c>
    </row>
    <row r="622" spans="1:29" x14ac:dyDescent="0.25">
      <c r="A622" t="s">
        <v>307</v>
      </c>
      <c r="B622">
        <v>2019</v>
      </c>
      <c r="C622" t="s">
        <v>37</v>
      </c>
      <c r="D622" t="s">
        <v>38</v>
      </c>
      <c r="E622">
        <v>22</v>
      </c>
      <c r="F622" t="s">
        <v>44</v>
      </c>
      <c r="G622">
        <v>0</v>
      </c>
      <c r="H622" t="s">
        <v>66</v>
      </c>
      <c r="I622">
        <v>468</v>
      </c>
      <c r="J622">
        <v>715</v>
      </c>
      <c r="K622">
        <v>0</v>
      </c>
      <c r="L622">
        <v>0</v>
      </c>
      <c r="M622">
        <v>0</v>
      </c>
      <c r="N622">
        <v>0.6</v>
      </c>
      <c r="O622">
        <v>0.8</v>
      </c>
      <c r="P622">
        <v>1.05</v>
      </c>
      <c r="Q622" t="s">
        <v>46</v>
      </c>
      <c r="R622">
        <v>5</v>
      </c>
      <c r="S622">
        <v>9</v>
      </c>
      <c r="T622" t="s">
        <v>47</v>
      </c>
      <c r="U622" t="s">
        <v>58</v>
      </c>
      <c r="V622" t="s">
        <v>35</v>
      </c>
      <c r="W622" t="s">
        <v>55</v>
      </c>
      <c r="X622">
        <v>2019</v>
      </c>
      <c r="Y622" t="s">
        <v>37</v>
      </c>
      <c r="Z622" t="s">
        <v>38</v>
      </c>
      <c r="AA622">
        <v>23</v>
      </c>
      <c r="AB622">
        <v>17</v>
      </c>
      <c r="AC622">
        <v>715</v>
      </c>
    </row>
    <row r="623" spans="1:29" x14ac:dyDescent="0.25">
      <c r="A623" t="s">
        <v>308</v>
      </c>
      <c r="B623">
        <v>2019</v>
      </c>
      <c r="C623" t="s">
        <v>37</v>
      </c>
      <c r="D623" t="s">
        <v>38</v>
      </c>
      <c r="E623">
        <v>5</v>
      </c>
      <c r="F623" t="s">
        <v>40</v>
      </c>
      <c r="G623">
        <v>2.6333329999999999</v>
      </c>
      <c r="H623" t="s">
        <v>145</v>
      </c>
      <c r="I623">
        <v>468</v>
      </c>
      <c r="J623">
        <v>715</v>
      </c>
      <c r="K623">
        <v>0</v>
      </c>
      <c r="L623">
        <v>0</v>
      </c>
      <c r="M623">
        <v>0</v>
      </c>
      <c r="N623">
        <v>0.6</v>
      </c>
      <c r="O623">
        <v>0.8</v>
      </c>
      <c r="P623">
        <v>1.05</v>
      </c>
      <c r="Q623" t="s">
        <v>46</v>
      </c>
      <c r="R623">
        <v>5</v>
      </c>
      <c r="S623">
        <v>9</v>
      </c>
      <c r="T623" t="s">
        <v>47</v>
      </c>
      <c r="U623" t="s">
        <v>145</v>
      </c>
      <c r="V623" t="s">
        <v>35</v>
      </c>
      <c r="W623" t="s">
        <v>50</v>
      </c>
      <c r="X623">
        <v>2019</v>
      </c>
      <c r="Y623" t="s">
        <v>37</v>
      </c>
      <c r="Z623" t="s">
        <v>38</v>
      </c>
      <c r="AA623">
        <v>25</v>
      </c>
      <c r="AB623">
        <v>0</v>
      </c>
      <c r="AC623">
        <v>590.10122286091405</v>
      </c>
    </row>
    <row r="624" spans="1:29" x14ac:dyDescent="0.25">
      <c r="A624" t="s">
        <v>185</v>
      </c>
      <c r="B624">
        <v>2019</v>
      </c>
      <c r="C624" t="s">
        <v>37</v>
      </c>
      <c r="D624" t="s">
        <v>38</v>
      </c>
      <c r="E624">
        <v>2</v>
      </c>
      <c r="F624" t="s">
        <v>40</v>
      </c>
      <c r="G624">
        <v>2.8</v>
      </c>
      <c r="H624" t="s">
        <v>48</v>
      </c>
      <c r="I624">
        <v>1116</v>
      </c>
      <c r="J624">
        <v>2145</v>
      </c>
      <c r="K624">
        <v>0.6</v>
      </c>
      <c r="L624">
        <v>0.8</v>
      </c>
      <c r="M624">
        <v>1.05</v>
      </c>
      <c r="N624">
        <v>1.1000000000000001</v>
      </c>
      <c r="O624">
        <v>1.1499999999999999</v>
      </c>
      <c r="P624">
        <v>1.2</v>
      </c>
      <c r="Q624" t="s">
        <v>46</v>
      </c>
      <c r="R624">
        <v>3</v>
      </c>
      <c r="S624">
        <v>6</v>
      </c>
      <c r="T624" t="s">
        <v>47</v>
      </c>
      <c r="U624" t="s">
        <v>48</v>
      </c>
      <c r="V624" t="s">
        <v>35</v>
      </c>
      <c r="W624" t="s">
        <v>42</v>
      </c>
      <c r="X624">
        <v>2019</v>
      </c>
      <c r="Y624" t="s">
        <v>37</v>
      </c>
      <c r="Z624" t="s">
        <v>38</v>
      </c>
      <c r="AA624">
        <v>10</v>
      </c>
      <c r="AB624">
        <v>691200</v>
      </c>
      <c r="AC624">
        <v>2535.6964285714298</v>
      </c>
    </row>
    <row r="625" spans="1:29" x14ac:dyDescent="0.25">
      <c r="A625" t="s">
        <v>185</v>
      </c>
      <c r="B625">
        <v>2019</v>
      </c>
      <c r="C625" t="s">
        <v>37</v>
      </c>
      <c r="D625" t="s">
        <v>38</v>
      </c>
      <c r="E625">
        <v>12</v>
      </c>
      <c r="F625" t="s">
        <v>44</v>
      </c>
      <c r="G625">
        <v>0</v>
      </c>
      <c r="H625" t="s">
        <v>48</v>
      </c>
      <c r="I625">
        <v>1116</v>
      </c>
      <c r="J625">
        <v>2145</v>
      </c>
      <c r="K625">
        <v>0.6</v>
      </c>
      <c r="L625">
        <v>0.8</v>
      </c>
      <c r="M625">
        <v>1.05</v>
      </c>
      <c r="N625">
        <v>1.1000000000000001</v>
      </c>
      <c r="O625">
        <v>1.1499999999999999</v>
      </c>
      <c r="P625">
        <v>1.2</v>
      </c>
      <c r="Q625" t="s">
        <v>46</v>
      </c>
      <c r="R625">
        <v>3</v>
      </c>
      <c r="S625">
        <v>6</v>
      </c>
      <c r="T625" t="s">
        <v>47</v>
      </c>
      <c r="U625" t="s">
        <v>48</v>
      </c>
      <c r="V625" t="s">
        <v>35</v>
      </c>
      <c r="W625" t="s">
        <v>42</v>
      </c>
      <c r="X625">
        <v>2019</v>
      </c>
      <c r="Y625" t="s">
        <v>37</v>
      </c>
      <c r="Z625" t="s">
        <v>38</v>
      </c>
      <c r="AA625">
        <v>12</v>
      </c>
      <c r="AB625">
        <v>864000</v>
      </c>
      <c r="AC625">
        <v>2145</v>
      </c>
    </row>
    <row r="626" spans="1:29" x14ac:dyDescent="0.25">
      <c r="A626" t="s">
        <v>137</v>
      </c>
      <c r="B626">
        <v>2019</v>
      </c>
      <c r="C626" t="s">
        <v>37</v>
      </c>
      <c r="D626" t="s">
        <v>38</v>
      </c>
      <c r="E626">
        <v>1</v>
      </c>
      <c r="F626" t="s">
        <v>40</v>
      </c>
      <c r="G626">
        <v>1.75</v>
      </c>
      <c r="H626" t="s">
        <v>48</v>
      </c>
      <c r="I626">
        <v>1116</v>
      </c>
      <c r="J626">
        <v>2145</v>
      </c>
      <c r="K626">
        <v>0.6</v>
      </c>
      <c r="L626">
        <v>0.8</v>
      </c>
      <c r="M626">
        <v>1.05</v>
      </c>
      <c r="N626">
        <v>1.1000000000000001</v>
      </c>
      <c r="O626">
        <v>1.1499999999999999</v>
      </c>
      <c r="P626">
        <v>1.2</v>
      </c>
      <c r="Q626" t="s">
        <v>46</v>
      </c>
      <c r="R626">
        <v>3</v>
      </c>
      <c r="S626">
        <v>6</v>
      </c>
      <c r="T626" t="s">
        <v>47</v>
      </c>
      <c r="U626" t="s">
        <v>48</v>
      </c>
      <c r="V626" t="s">
        <v>35</v>
      </c>
      <c r="W626" t="s">
        <v>50</v>
      </c>
      <c r="X626">
        <v>2019</v>
      </c>
      <c r="Y626" t="s">
        <v>37</v>
      </c>
      <c r="Z626" t="s">
        <v>38</v>
      </c>
      <c r="AA626">
        <v>2</v>
      </c>
      <c r="AB626">
        <v>0</v>
      </c>
      <c r="AC626">
        <v>2190.9642857142899</v>
      </c>
    </row>
    <row r="627" spans="1:29" x14ac:dyDescent="0.25">
      <c r="A627" t="s">
        <v>137</v>
      </c>
      <c r="B627">
        <v>2019</v>
      </c>
      <c r="C627" t="s">
        <v>37</v>
      </c>
      <c r="D627" t="s">
        <v>38</v>
      </c>
      <c r="E627">
        <v>4</v>
      </c>
      <c r="F627" t="s">
        <v>40</v>
      </c>
      <c r="G627">
        <v>2.5833330000000001</v>
      </c>
      <c r="H627" t="s">
        <v>48</v>
      </c>
      <c r="I627">
        <v>1116</v>
      </c>
      <c r="J627">
        <v>2145</v>
      </c>
      <c r="K627">
        <v>0.6</v>
      </c>
      <c r="L627">
        <v>0.8</v>
      </c>
      <c r="M627">
        <v>1.05</v>
      </c>
      <c r="N627">
        <v>1.1000000000000001</v>
      </c>
      <c r="O627">
        <v>1.1499999999999999</v>
      </c>
      <c r="P627">
        <v>1.2</v>
      </c>
      <c r="Q627" t="s">
        <v>46</v>
      </c>
      <c r="R627">
        <v>3</v>
      </c>
      <c r="S627">
        <v>6</v>
      </c>
      <c r="T627" t="s">
        <v>47</v>
      </c>
      <c r="U627" t="s">
        <v>48</v>
      </c>
      <c r="V627" t="s">
        <v>35</v>
      </c>
      <c r="W627" t="s">
        <v>50</v>
      </c>
      <c r="X627">
        <v>2019</v>
      </c>
      <c r="Y627" t="s">
        <v>37</v>
      </c>
      <c r="Z627" t="s">
        <v>38</v>
      </c>
      <c r="AA627">
        <v>8</v>
      </c>
      <c r="AB627">
        <v>0</v>
      </c>
      <c r="AC627">
        <v>2487.5079841623201</v>
      </c>
    </row>
    <row r="628" spans="1:29" x14ac:dyDescent="0.25">
      <c r="A628" t="s">
        <v>137</v>
      </c>
      <c r="B628">
        <v>2019</v>
      </c>
      <c r="C628" t="s">
        <v>37</v>
      </c>
      <c r="D628" t="s">
        <v>38</v>
      </c>
      <c r="E628">
        <v>11</v>
      </c>
      <c r="F628" t="s">
        <v>40</v>
      </c>
      <c r="G628">
        <v>0.88333329999999999</v>
      </c>
      <c r="H628" t="s">
        <v>48</v>
      </c>
      <c r="I628">
        <v>1116</v>
      </c>
      <c r="J628">
        <v>2145</v>
      </c>
      <c r="K628">
        <v>0.6</v>
      </c>
      <c r="L628">
        <v>0.8</v>
      </c>
      <c r="M628">
        <v>1.05</v>
      </c>
      <c r="N628">
        <v>1.1000000000000001</v>
      </c>
      <c r="O628">
        <v>1.1499999999999999</v>
      </c>
      <c r="P628">
        <v>1.2</v>
      </c>
      <c r="Q628" t="s">
        <v>46</v>
      </c>
      <c r="R628">
        <v>3</v>
      </c>
      <c r="S628">
        <v>6</v>
      </c>
      <c r="T628" t="s">
        <v>47</v>
      </c>
      <c r="U628" t="s">
        <v>48</v>
      </c>
      <c r="V628" t="s">
        <v>35</v>
      </c>
      <c r="W628" t="s">
        <v>50</v>
      </c>
      <c r="X628">
        <v>2019</v>
      </c>
      <c r="Y628" t="s">
        <v>37</v>
      </c>
      <c r="Z628" t="s">
        <v>38</v>
      </c>
      <c r="AA628">
        <v>17</v>
      </c>
      <c r="AB628">
        <v>0</v>
      </c>
      <c r="AC628">
        <v>429</v>
      </c>
    </row>
    <row r="629" spans="1:29" x14ac:dyDescent="0.25">
      <c r="A629" t="s">
        <v>513</v>
      </c>
      <c r="B629">
        <v>2019</v>
      </c>
      <c r="C629" t="s">
        <v>37</v>
      </c>
      <c r="D629" t="s">
        <v>38</v>
      </c>
      <c r="E629">
        <v>16</v>
      </c>
      <c r="F629" t="s">
        <v>40</v>
      </c>
      <c r="G629">
        <v>6.7166670000000002</v>
      </c>
      <c r="H629" t="s">
        <v>48</v>
      </c>
      <c r="I629">
        <v>1116</v>
      </c>
      <c r="J629">
        <v>2145</v>
      </c>
      <c r="K629">
        <v>0.6</v>
      </c>
      <c r="L629">
        <v>0.8</v>
      </c>
      <c r="M629">
        <v>1.05</v>
      </c>
      <c r="N629">
        <v>1.1000000000000001</v>
      </c>
      <c r="O629">
        <v>1.1499999999999999</v>
      </c>
      <c r="P629">
        <v>1.2</v>
      </c>
      <c r="Q629" t="s">
        <v>46</v>
      </c>
      <c r="R629">
        <v>3</v>
      </c>
      <c r="S629">
        <v>6</v>
      </c>
      <c r="T629" t="s">
        <v>47</v>
      </c>
      <c r="U629" t="s">
        <v>48</v>
      </c>
      <c r="V629" t="s">
        <v>35</v>
      </c>
      <c r="W629" t="s">
        <v>50</v>
      </c>
      <c r="X629">
        <v>2019</v>
      </c>
      <c r="Y629" t="s">
        <v>37</v>
      </c>
      <c r="Z629" t="s">
        <v>38</v>
      </c>
      <c r="AA629">
        <v>22</v>
      </c>
      <c r="AB629">
        <v>53</v>
      </c>
      <c r="AC629">
        <v>2466.75</v>
      </c>
    </row>
    <row r="630" spans="1:29" x14ac:dyDescent="0.25">
      <c r="A630" t="s">
        <v>99</v>
      </c>
      <c r="B630">
        <v>2019</v>
      </c>
      <c r="C630" t="s">
        <v>30</v>
      </c>
      <c r="D630" t="s">
        <v>31</v>
      </c>
      <c r="E630">
        <v>29</v>
      </c>
      <c r="F630" t="s">
        <v>40</v>
      </c>
      <c r="G630">
        <v>1.65</v>
      </c>
      <c r="H630" t="s">
        <v>54</v>
      </c>
      <c r="I630">
        <v>803</v>
      </c>
      <c r="J630">
        <v>1573</v>
      </c>
      <c r="K630">
        <v>0.2</v>
      </c>
      <c r="L630">
        <v>0.6</v>
      </c>
      <c r="M630">
        <v>0.8</v>
      </c>
      <c r="N630">
        <v>1.05</v>
      </c>
      <c r="O630">
        <v>1.1000000000000001</v>
      </c>
      <c r="P630">
        <v>1.1499999999999999</v>
      </c>
      <c r="Q630" t="s">
        <v>46</v>
      </c>
      <c r="R630">
        <v>4</v>
      </c>
      <c r="S630">
        <v>6</v>
      </c>
      <c r="T630" t="s">
        <v>47</v>
      </c>
      <c r="U630" t="s">
        <v>54</v>
      </c>
      <c r="V630" t="s">
        <v>35</v>
      </c>
      <c r="W630" t="s">
        <v>55</v>
      </c>
      <c r="X630">
        <v>2019</v>
      </c>
      <c r="Y630" t="s">
        <v>37</v>
      </c>
      <c r="Z630" t="s">
        <v>38</v>
      </c>
      <c r="AA630">
        <v>2</v>
      </c>
      <c r="AB630">
        <v>15</v>
      </c>
      <c r="AC630">
        <v>698.31666666666695</v>
      </c>
    </row>
    <row r="631" spans="1:29" x14ac:dyDescent="0.25">
      <c r="A631" t="s">
        <v>99</v>
      </c>
      <c r="B631">
        <v>2019</v>
      </c>
      <c r="C631" t="s">
        <v>37</v>
      </c>
      <c r="D631" t="s">
        <v>38</v>
      </c>
      <c r="E631">
        <v>12</v>
      </c>
      <c r="F631" t="s">
        <v>40</v>
      </c>
      <c r="G631">
        <v>3.3333340000000003E-2</v>
      </c>
      <c r="H631" t="s">
        <v>54</v>
      </c>
      <c r="I631">
        <v>803</v>
      </c>
      <c r="J631">
        <v>1573</v>
      </c>
      <c r="K631">
        <v>0.2</v>
      </c>
      <c r="L631">
        <v>0.6</v>
      </c>
      <c r="M631">
        <v>0.8</v>
      </c>
      <c r="N631">
        <v>1.05</v>
      </c>
      <c r="O631">
        <v>1.1000000000000001</v>
      </c>
      <c r="P631">
        <v>1.1499999999999999</v>
      </c>
      <c r="Q631" t="s">
        <v>46</v>
      </c>
      <c r="R631">
        <v>4</v>
      </c>
      <c r="S631">
        <v>6</v>
      </c>
      <c r="T631" t="s">
        <v>47</v>
      </c>
      <c r="U631" t="s">
        <v>54</v>
      </c>
      <c r="V631" t="s">
        <v>35</v>
      </c>
      <c r="W631" t="s">
        <v>55</v>
      </c>
      <c r="X631">
        <v>2019</v>
      </c>
      <c r="Y631" t="s">
        <v>37</v>
      </c>
      <c r="Z631" t="s">
        <v>38</v>
      </c>
      <c r="AA631">
        <v>12</v>
      </c>
      <c r="AB631">
        <v>14</v>
      </c>
      <c r="AC631">
        <v>-314.60000000000002</v>
      </c>
    </row>
    <row r="632" spans="1:29" x14ac:dyDescent="0.25">
      <c r="A632" t="s">
        <v>99</v>
      </c>
      <c r="B632">
        <v>2019</v>
      </c>
      <c r="C632" t="s">
        <v>37</v>
      </c>
      <c r="D632" t="s">
        <v>38</v>
      </c>
      <c r="E632">
        <v>14</v>
      </c>
      <c r="F632" t="s">
        <v>40</v>
      </c>
      <c r="G632">
        <v>0.25</v>
      </c>
      <c r="H632" t="s">
        <v>54</v>
      </c>
      <c r="I632">
        <v>803</v>
      </c>
      <c r="J632">
        <v>1573</v>
      </c>
      <c r="K632">
        <v>0.2</v>
      </c>
      <c r="L632">
        <v>0.6</v>
      </c>
      <c r="M632">
        <v>0.8</v>
      </c>
      <c r="N632">
        <v>1.05</v>
      </c>
      <c r="O632">
        <v>1.1000000000000001</v>
      </c>
      <c r="P632">
        <v>1.1499999999999999</v>
      </c>
      <c r="Q632" t="s">
        <v>46</v>
      </c>
      <c r="R632">
        <v>4</v>
      </c>
      <c r="S632">
        <v>6</v>
      </c>
      <c r="T632" t="s">
        <v>47</v>
      </c>
      <c r="U632" t="s">
        <v>54</v>
      </c>
      <c r="V632" t="s">
        <v>35</v>
      </c>
      <c r="W632" t="s">
        <v>55</v>
      </c>
      <c r="X632">
        <v>2019</v>
      </c>
      <c r="Y632" t="s">
        <v>37</v>
      </c>
      <c r="Z632" t="s">
        <v>38</v>
      </c>
      <c r="AA632">
        <v>17</v>
      </c>
      <c r="AB632">
        <v>2</v>
      </c>
      <c r="AC632">
        <v>-1258.4000000000001</v>
      </c>
    </row>
    <row r="633" spans="1:29" x14ac:dyDescent="0.25">
      <c r="A633" t="s">
        <v>138</v>
      </c>
      <c r="B633">
        <v>2019</v>
      </c>
      <c r="C633" t="s">
        <v>37</v>
      </c>
      <c r="D633" t="s">
        <v>38</v>
      </c>
      <c r="E633">
        <v>1</v>
      </c>
      <c r="F633" t="s">
        <v>40</v>
      </c>
      <c r="G633">
        <v>0</v>
      </c>
      <c r="H633" t="s">
        <v>53</v>
      </c>
      <c r="I633">
        <v>655</v>
      </c>
      <c r="J633">
        <v>1365</v>
      </c>
      <c r="K633">
        <v>0</v>
      </c>
      <c r="L633">
        <v>0</v>
      </c>
      <c r="M633">
        <v>0.6</v>
      </c>
      <c r="N633">
        <v>0.8</v>
      </c>
      <c r="O633">
        <v>1.05</v>
      </c>
      <c r="P633">
        <v>1.1000000000000001</v>
      </c>
      <c r="Q633" t="s">
        <v>46</v>
      </c>
      <c r="R633">
        <v>5</v>
      </c>
      <c r="S633">
        <v>9</v>
      </c>
      <c r="T633" t="s">
        <v>47</v>
      </c>
      <c r="U633" t="s">
        <v>54</v>
      </c>
      <c r="V633" t="s">
        <v>35</v>
      </c>
      <c r="W633" t="s">
        <v>55</v>
      </c>
      <c r="X633">
        <v>2019</v>
      </c>
      <c r="Y633" t="s">
        <v>37</v>
      </c>
      <c r="Z633" t="s">
        <v>38</v>
      </c>
      <c r="AA633">
        <v>1</v>
      </c>
      <c r="AB633">
        <v>10</v>
      </c>
      <c r="AC633">
        <v>819</v>
      </c>
    </row>
    <row r="634" spans="1:29" x14ac:dyDescent="0.25">
      <c r="A634" t="s">
        <v>138</v>
      </c>
      <c r="B634">
        <v>2019</v>
      </c>
      <c r="C634" t="s">
        <v>37</v>
      </c>
      <c r="D634" t="s">
        <v>38</v>
      </c>
      <c r="E634">
        <v>3</v>
      </c>
      <c r="F634" t="s">
        <v>40</v>
      </c>
      <c r="G634">
        <v>0</v>
      </c>
      <c r="H634" t="s">
        <v>53</v>
      </c>
      <c r="I634">
        <v>655</v>
      </c>
      <c r="J634">
        <v>1365</v>
      </c>
      <c r="K634">
        <v>0</v>
      </c>
      <c r="L634">
        <v>0</v>
      </c>
      <c r="M634">
        <v>0.6</v>
      </c>
      <c r="N634">
        <v>0.8</v>
      </c>
      <c r="O634">
        <v>1.05</v>
      </c>
      <c r="P634">
        <v>1.1000000000000001</v>
      </c>
      <c r="Q634" t="s">
        <v>46</v>
      </c>
      <c r="R634">
        <v>5</v>
      </c>
      <c r="S634">
        <v>9</v>
      </c>
      <c r="T634" t="s">
        <v>47</v>
      </c>
      <c r="U634" t="s">
        <v>54</v>
      </c>
      <c r="V634" t="s">
        <v>35</v>
      </c>
      <c r="W634" t="s">
        <v>55</v>
      </c>
      <c r="X634">
        <v>2019</v>
      </c>
      <c r="Y634" t="s">
        <v>37</v>
      </c>
      <c r="Z634" t="s">
        <v>38</v>
      </c>
      <c r="AA634">
        <v>5</v>
      </c>
      <c r="AB634">
        <v>2</v>
      </c>
      <c r="AC634">
        <v>0</v>
      </c>
    </row>
    <row r="635" spans="1:29" x14ac:dyDescent="0.25">
      <c r="A635" t="s">
        <v>138</v>
      </c>
      <c r="B635">
        <v>2019</v>
      </c>
      <c r="C635" t="s">
        <v>37</v>
      </c>
      <c r="D635" t="s">
        <v>38</v>
      </c>
      <c r="E635">
        <v>9</v>
      </c>
      <c r="F635" t="s">
        <v>40</v>
      </c>
      <c r="G635">
        <v>2</v>
      </c>
      <c r="H635" t="s">
        <v>53</v>
      </c>
      <c r="I635">
        <v>655</v>
      </c>
      <c r="J635">
        <v>1365</v>
      </c>
      <c r="K635">
        <v>0</v>
      </c>
      <c r="L635">
        <v>0</v>
      </c>
      <c r="M635">
        <v>0.6</v>
      </c>
      <c r="N635">
        <v>0.8</v>
      </c>
      <c r="O635">
        <v>1.05</v>
      </c>
      <c r="P635">
        <v>1.1000000000000001</v>
      </c>
      <c r="Q635" t="s">
        <v>46</v>
      </c>
      <c r="R635">
        <v>5</v>
      </c>
      <c r="S635">
        <v>9</v>
      </c>
      <c r="T635" t="s">
        <v>47</v>
      </c>
      <c r="U635" t="s">
        <v>54</v>
      </c>
      <c r="V635" t="s">
        <v>35</v>
      </c>
      <c r="W635" t="s">
        <v>55</v>
      </c>
      <c r="X635">
        <v>2019</v>
      </c>
      <c r="Y635" t="s">
        <v>37</v>
      </c>
      <c r="Z635" t="s">
        <v>38</v>
      </c>
      <c r="AA635">
        <v>9</v>
      </c>
      <c r="AB635">
        <v>6</v>
      </c>
      <c r="AC635">
        <v>-511.875</v>
      </c>
    </row>
    <row r="636" spans="1:29" x14ac:dyDescent="0.25">
      <c r="A636" t="s">
        <v>138</v>
      </c>
      <c r="B636">
        <v>2019</v>
      </c>
      <c r="C636" t="s">
        <v>37</v>
      </c>
      <c r="D636" t="s">
        <v>38</v>
      </c>
      <c r="E636">
        <v>23</v>
      </c>
      <c r="F636" t="s">
        <v>40</v>
      </c>
      <c r="G636">
        <v>0</v>
      </c>
      <c r="H636" t="s">
        <v>53</v>
      </c>
      <c r="I636">
        <v>655</v>
      </c>
      <c r="J636">
        <v>1365</v>
      </c>
      <c r="K636">
        <v>0</v>
      </c>
      <c r="L636">
        <v>0</v>
      </c>
      <c r="M636">
        <v>0.6</v>
      </c>
      <c r="N636">
        <v>0.8</v>
      </c>
      <c r="O636">
        <v>1.05</v>
      </c>
      <c r="P636">
        <v>1.1000000000000001</v>
      </c>
      <c r="Q636" t="s">
        <v>46</v>
      </c>
      <c r="R636">
        <v>5</v>
      </c>
      <c r="S636">
        <v>9</v>
      </c>
      <c r="T636" t="s">
        <v>47</v>
      </c>
      <c r="U636" t="s">
        <v>54</v>
      </c>
      <c r="V636" t="s">
        <v>35</v>
      </c>
      <c r="W636" t="s">
        <v>55</v>
      </c>
      <c r="X636">
        <v>2019</v>
      </c>
      <c r="Y636" t="s">
        <v>37</v>
      </c>
      <c r="Z636" t="s">
        <v>38</v>
      </c>
      <c r="AA636">
        <v>23</v>
      </c>
      <c r="AB636">
        <v>14</v>
      </c>
      <c r="AC636">
        <v>819</v>
      </c>
    </row>
    <row r="637" spans="1:29" x14ac:dyDescent="0.25">
      <c r="A637" t="s">
        <v>52</v>
      </c>
      <c r="B637">
        <v>2019</v>
      </c>
      <c r="C637" t="s">
        <v>30</v>
      </c>
      <c r="D637" t="s">
        <v>31</v>
      </c>
      <c r="E637">
        <v>15</v>
      </c>
      <c r="F637" t="s">
        <v>40</v>
      </c>
      <c r="G637">
        <v>0.25</v>
      </c>
      <c r="H637" t="s">
        <v>53</v>
      </c>
      <c r="I637">
        <v>655</v>
      </c>
      <c r="J637">
        <v>1365</v>
      </c>
      <c r="K637">
        <v>0</v>
      </c>
      <c r="L637">
        <v>0</v>
      </c>
      <c r="M637">
        <v>0.6</v>
      </c>
      <c r="N637">
        <v>0.8</v>
      </c>
      <c r="O637">
        <v>1.05</v>
      </c>
      <c r="P637">
        <v>1.1000000000000001</v>
      </c>
      <c r="Q637" t="s">
        <v>46</v>
      </c>
      <c r="R637">
        <v>5</v>
      </c>
      <c r="S637">
        <v>9</v>
      </c>
      <c r="T637" t="s">
        <v>47</v>
      </c>
      <c r="U637" t="s">
        <v>54</v>
      </c>
      <c r="V637" t="s">
        <v>35</v>
      </c>
      <c r="W637" t="s">
        <v>55</v>
      </c>
      <c r="X637">
        <v>2019</v>
      </c>
      <c r="Y637" t="s">
        <v>37</v>
      </c>
      <c r="Z637" t="s">
        <v>38</v>
      </c>
      <c r="AA637">
        <v>9</v>
      </c>
      <c r="AB637">
        <v>2505600</v>
      </c>
      <c r="AC637">
        <v>136.5</v>
      </c>
    </row>
    <row r="638" spans="1:29" x14ac:dyDescent="0.25">
      <c r="A638" t="s">
        <v>52</v>
      </c>
      <c r="B638">
        <v>2019</v>
      </c>
      <c r="C638" t="s">
        <v>37</v>
      </c>
      <c r="D638" t="s">
        <v>38</v>
      </c>
      <c r="E638">
        <v>15</v>
      </c>
      <c r="F638" t="s">
        <v>40</v>
      </c>
      <c r="G638">
        <v>0.4</v>
      </c>
      <c r="H638" t="s">
        <v>53</v>
      </c>
      <c r="I638">
        <v>655</v>
      </c>
      <c r="J638">
        <v>1365</v>
      </c>
      <c r="K638">
        <v>0</v>
      </c>
      <c r="L638">
        <v>0</v>
      </c>
      <c r="M638">
        <v>0.6</v>
      </c>
      <c r="N638">
        <v>0.8</v>
      </c>
      <c r="O638">
        <v>1.05</v>
      </c>
      <c r="P638">
        <v>1.1000000000000001</v>
      </c>
      <c r="Q638" t="s">
        <v>46</v>
      </c>
      <c r="R638">
        <v>5</v>
      </c>
      <c r="S638">
        <v>9</v>
      </c>
      <c r="T638" t="s">
        <v>47</v>
      </c>
      <c r="U638" t="s">
        <v>54</v>
      </c>
      <c r="V638" t="s">
        <v>35</v>
      </c>
      <c r="W638" t="s">
        <v>55</v>
      </c>
      <c r="X638">
        <v>2019</v>
      </c>
      <c r="Y638" t="s">
        <v>37</v>
      </c>
      <c r="Z638" t="s">
        <v>38</v>
      </c>
      <c r="AA638">
        <v>15</v>
      </c>
      <c r="AB638">
        <v>2678400</v>
      </c>
      <c r="AC638">
        <v>136.5</v>
      </c>
    </row>
    <row r="639" spans="1:29" x14ac:dyDescent="0.25">
      <c r="A639" t="s">
        <v>52</v>
      </c>
      <c r="B639">
        <v>2019</v>
      </c>
      <c r="C639" t="s">
        <v>37</v>
      </c>
      <c r="D639" t="s">
        <v>38</v>
      </c>
      <c r="E639">
        <v>24</v>
      </c>
      <c r="F639" t="s">
        <v>40</v>
      </c>
      <c r="G639">
        <v>1.3833329999999999</v>
      </c>
      <c r="H639" t="s">
        <v>53</v>
      </c>
      <c r="I639">
        <v>655</v>
      </c>
      <c r="J639">
        <v>1365</v>
      </c>
      <c r="K639">
        <v>0</v>
      </c>
      <c r="L639">
        <v>0</v>
      </c>
      <c r="M639">
        <v>0.6</v>
      </c>
      <c r="N639">
        <v>0.8</v>
      </c>
      <c r="O639">
        <v>1.05</v>
      </c>
      <c r="P639">
        <v>1.1000000000000001</v>
      </c>
      <c r="Q639" t="s">
        <v>46</v>
      </c>
      <c r="R639">
        <v>5</v>
      </c>
      <c r="S639">
        <v>9</v>
      </c>
      <c r="T639" t="s">
        <v>47</v>
      </c>
      <c r="U639" t="s">
        <v>54</v>
      </c>
      <c r="V639" t="s">
        <v>35</v>
      </c>
      <c r="W639" t="s">
        <v>55</v>
      </c>
      <c r="X639">
        <v>2019</v>
      </c>
      <c r="Y639" t="s">
        <v>37</v>
      </c>
      <c r="Z639" t="s">
        <v>38</v>
      </c>
      <c r="AA639">
        <v>29</v>
      </c>
      <c r="AB639">
        <v>777600</v>
      </c>
      <c r="AC639">
        <v>136.5</v>
      </c>
    </row>
    <row r="640" spans="1:29" x14ac:dyDescent="0.25">
      <c r="A640" t="s">
        <v>186</v>
      </c>
      <c r="B640">
        <v>2019</v>
      </c>
      <c r="C640" t="s">
        <v>37</v>
      </c>
      <c r="D640" t="s">
        <v>38</v>
      </c>
      <c r="E640">
        <v>2</v>
      </c>
      <c r="F640" t="s">
        <v>40</v>
      </c>
      <c r="G640">
        <v>3.1666669999999999</v>
      </c>
      <c r="H640" t="s">
        <v>187</v>
      </c>
      <c r="I640">
        <v>1116</v>
      </c>
      <c r="J640">
        <v>2145</v>
      </c>
      <c r="K640">
        <v>0.6</v>
      </c>
      <c r="L640">
        <v>0.8</v>
      </c>
      <c r="M640">
        <v>1.05</v>
      </c>
      <c r="N640">
        <v>1.1000000000000001</v>
      </c>
      <c r="O640">
        <v>1.1499999999999999</v>
      </c>
      <c r="P640">
        <v>1.2</v>
      </c>
      <c r="Q640" t="s">
        <v>46</v>
      </c>
      <c r="R640">
        <v>4</v>
      </c>
      <c r="S640">
        <v>6</v>
      </c>
      <c r="T640" t="s">
        <v>47</v>
      </c>
      <c r="U640" t="s">
        <v>48</v>
      </c>
      <c r="V640" t="s">
        <v>35</v>
      </c>
      <c r="W640" t="s">
        <v>42</v>
      </c>
      <c r="X640">
        <v>2019</v>
      </c>
      <c r="Y640" t="s">
        <v>37</v>
      </c>
      <c r="Z640" t="s">
        <v>38</v>
      </c>
      <c r="AA640">
        <v>13</v>
      </c>
      <c r="AB640">
        <v>345600</v>
      </c>
      <c r="AC640">
        <v>2432.8816502493</v>
      </c>
    </row>
    <row r="641" spans="1:29" x14ac:dyDescent="0.25">
      <c r="A641" t="s">
        <v>186</v>
      </c>
      <c r="B641">
        <v>2019</v>
      </c>
      <c r="C641" t="s">
        <v>37</v>
      </c>
      <c r="D641" t="s">
        <v>38</v>
      </c>
      <c r="E641">
        <v>24</v>
      </c>
      <c r="F641" t="s">
        <v>40</v>
      </c>
      <c r="G641">
        <v>3.233333</v>
      </c>
      <c r="H641" t="s">
        <v>187</v>
      </c>
      <c r="I641">
        <v>1116</v>
      </c>
      <c r="J641">
        <v>2145</v>
      </c>
      <c r="K641">
        <v>0.6</v>
      </c>
      <c r="L641">
        <v>0.8</v>
      </c>
      <c r="M641">
        <v>1.05</v>
      </c>
      <c r="N641">
        <v>1.1000000000000001</v>
      </c>
      <c r="O641">
        <v>1.1499999999999999</v>
      </c>
      <c r="P641">
        <v>1.2</v>
      </c>
      <c r="Q641" t="s">
        <v>46</v>
      </c>
      <c r="R641">
        <v>4</v>
      </c>
      <c r="S641">
        <v>6</v>
      </c>
      <c r="T641" t="s">
        <v>47</v>
      </c>
      <c r="U641" t="s">
        <v>48</v>
      </c>
      <c r="V641" t="s">
        <v>35</v>
      </c>
      <c r="W641" t="s">
        <v>42</v>
      </c>
      <c r="X641">
        <v>2019</v>
      </c>
      <c r="Y641" t="s">
        <v>37</v>
      </c>
      <c r="Z641" t="s">
        <v>38</v>
      </c>
      <c r="AA641">
        <v>26</v>
      </c>
      <c r="AB641">
        <v>1900800</v>
      </c>
      <c r="AC641">
        <v>2446.8478697523601</v>
      </c>
    </row>
    <row r="642" spans="1:29" x14ac:dyDescent="0.25">
      <c r="A642" t="s">
        <v>532</v>
      </c>
      <c r="B642">
        <v>2019</v>
      </c>
      <c r="C642" t="s">
        <v>37</v>
      </c>
      <c r="D642" t="s">
        <v>38</v>
      </c>
      <c r="E642">
        <v>17</v>
      </c>
      <c r="F642" t="s">
        <v>40</v>
      </c>
      <c r="G642">
        <v>2.8666670000000001</v>
      </c>
      <c r="I642" t="s">
        <v>33</v>
      </c>
      <c r="J642" t="s">
        <v>33</v>
      </c>
      <c r="K642" t="s">
        <v>33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R642" t="s">
        <v>33</v>
      </c>
      <c r="S642" t="s">
        <v>33</v>
      </c>
      <c r="U642" t="s">
        <v>58</v>
      </c>
      <c r="V642" t="s">
        <v>35</v>
      </c>
      <c r="W642" t="s">
        <v>50</v>
      </c>
      <c r="X642">
        <v>2019</v>
      </c>
      <c r="Y642" t="s">
        <v>37</v>
      </c>
      <c r="Z642" t="s">
        <v>38</v>
      </c>
      <c r="AA642">
        <v>30</v>
      </c>
      <c r="AB642">
        <v>0</v>
      </c>
      <c r="AC642">
        <v>1030.25</v>
      </c>
    </row>
    <row r="643" spans="1:29" x14ac:dyDescent="0.25">
      <c r="A643" t="s">
        <v>139</v>
      </c>
      <c r="B643">
        <v>2019</v>
      </c>
      <c r="C643" t="s">
        <v>37</v>
      </c>
      <c r="D643" t="s">
        <v>38</v>
      </c>
      <c r="E643">
        <v>1</v>
      </c>
      <c r="F643" t="s">
        <v>40</v>
      </c>
      <c r="G643">
        <v>1.55</v>
      </c>
      <c r="H643" t="s">
        <v>58</v>
      </c>
      <c r="I643">
        <v>655</v>
      </c>
      <c r="J643">
        <v>1365</v>
      </c>
      <c r="K643">
        <v>0</v>
      </c>
      <c r="L643">
        <v>0</v>
      </c>
      <c r="M643">
        <v>0.6</v>
      </c>
      <c r="N643">
        <v>0.8</v>
      </c>
      <c r="O643">
        <v>1.05</v>
      </c>
      <c r="P643">
        <v>1.1000000000000001</v>
      </c>
      <c r="Q643" t="s">
        <v>46</v>
      </c>
      <c r="R643">
        <v>5</v>
      </c>
      <c r="S643">
        <v>9</v>
      </c>
      <c r="T643" t="s">
        <v>47</v>
      </c>
      <c r="U643" t="s">
        <v>58</v>
      </c>
      <c r="V643" t="s">
        <v>35</v>
      </c>
      <c r="W643" t="s">
        <v>50</v>
      </c>
      <c r="X643">
        <v>2019</v>
      </c>
      <c r="Y643" t="s">
        <v>37</v>
      </c>
      <c r="Z643" t="s">
        <v>38</v>
      </c>
      <c r="AA643">
        <v>1</v>
      </c>
      <c r="AB643">
        <v>0</v>
      </c>
      <c r="AC643">
        <v>136.5</v>
      </c>
    </row>
    <row r="644" spans="1:29" x14ac:dyDescent="0.25">
      <c r="A644" t="s">
        <v>533</v>
      </c>
      <c r="B644">
        <v>2019</v>
      </c>
      <c r="C644" t="s">
        <v>37</v>
      </c>
      <c r="D644" t="s">
        <v>38</v>
      </c>
      <c r="E644">
        <v>17</v>
      </c>
      <c r="F644" t="s">
        <v>40</v>
      </c>
      <c r="G644">
        <v>1.5</v>
      </c>
      <c r="H644" t="s">
        <v>58</v>
      </c>
      <c r="I644">
        <v>655</v>
      </c>
      <c r="J644">
        <v>1365</v>
      </c>
      <c r="K644">
        <v>0</v>
      </c>
      <c r="L644">
        <v>0</v>
      </c>
      <c r="M644">
        <v>0.6</v>
      </c>
      <c r="N644">
        <v>0.8</v>
      </c>
      <c r="O644">
        <v>1.05</v>
      </c>
      <c r="P644">
        <v>1.1000000000000001</v>
      </c>
      <c r="Q644" t="s">
        <v>46</v>
      </c>
      <c r="R644">
        <v>5</v>
      </c>
      <c r="S644">
        <v>9</v>
      </c>
      <c r="T644" t="s">
        <v>47</v>
      </c>
      <c r="U644" t="s">
        <v>58</v>
      </c>
      <c r="V644" t="s">
        <v>35</v>
      </c>
      <c r="W644" t="s">
        <v>50</v>
      </c>
      <c r="X644">
        <v>2019</v>
      </c>
      <c r="Y644" t="s">
        <v>37</v>
      </c>
      <c r="Z644" t="s">
        <v>38</v>
      </c>
      <c r="AA644">
        <v>17</v>
      </c>
      <c r="AB644">
        <v>0</v>
      </c>
      <c r="AC644">
        <v>136.5</v>
      </c>
    </row>
    <row r="645" spans="1:29" x14ac:dyDescent="0.25">
      <c r="A645" t="s">
        <v>494</v>
      </c>
      <c r="B645">
        <v>2019</v>
      </c>
      <c r="C645" t="s">
        <v>37</v>
      </c>
      <c r="D645" t="s">
        <v>38</v>
      </c>
      <c r="E645">
        <v>15</v>
      </c>
      <c r="F645" t="s">
        <v>40</v>
      </c>
      <c r="G645">
        <v>0.61666670000000001</v>
      </c>
      <c r="H645" t="s">
        <v>58</v>
      </c>
      <c r="I645">
        <v>655</v>
      </c>
      <c r="J645">
        <v>1365</v>
      </c>
      <c r="K645">
        <v>0</v>
      </c>
      <c r="L645">
        <v>0</v>
      </c>
      <c r="M645">
        <v>0.6</v>
      </c>
      <c r="N645">
        <v>0.8</v>
      </c>
      <c r="O645">
        <v>1.05</v>
      </c>
      <c r="P645">
        <v>1.1000000000000001</v>
      </c>
      <c r="Q645" t="s">
        <v>46</v>
      </c>
      <c r="R645">
        <v>5</v>
      </c>
      <c r="S645">
        <v>9</v>
      </c>
      <c r="T645" t="s">
        <v>47</v>
      </c>
      <c r="U645" t="s">
        <v>58</v>
      </c>
      <c r="V645" t="s">
        <v>35</v>
      </c>
      <c r="W645" t="s">
        <v>59</v>
      </c>
      <c r="X645">
        <v>2019</v>
      </c>
      <c r="Y645" t="s">
        <v>37</v>
      </c>
      <c r="Z645" t="s">
        <v>38</v>
      </c>
      <c r="AA645">
        <v>17</v>
      </c>
      <c r="AB645">
        <v>68</v>
      </c>
      <c r="AC645">
        <v>136.5</v>
      </c>
    </row>
    <row r="646" spans="1:29" x14ac:dyDescent="0.25">
      <c r="A646" t="s">
        <v>458</v>
      </c>
      <c r="B646">
        <v>2019</v>
      </c>
      <c r="C646" t="s">
        <v>37</v>
      </c>
      <c r="D646" t="s">
        <v>38</v>
      </c>
      <c r="E646">
        <v>12</v>
      </c>
      <c r="F646" t="s">
        <v>40</v>
      </c>
      <c r="G646">
        <v>1.4666669999999999</v>
      </c>
      <c r="H646" t="s">
        <v>116</v>
      </c>
      <c r="I646">
        <v>655</v>
      </c>
      <c r="J646">
        <v>1365</v>
      </c>
      <c r="K646">
        <v>0</v>
      </c>
      <c r="L646">
        <v>0</v>
      </c>
      <c r="M646">
        <v>0.6</v>
      </c>
      <c r="N646">
        <v>0.8</v>
      </c>
      <c r="O646">
        <v>1.05</v>
      </c>
      <c r="P646">
        <v>1.1000000000000001</v>
      </c>
      <c r="Q646" t="s">
        <v>46</v>
      </c>
      <c r="R646">
        <v>5</v>
      </c>
      <c r="S646">
        <v>9</v>
      </c>
      <c r="T646" t="s">
        <v>47</v>
      </c>
      <c r="U646" t="s">
        <v>58</v>
      </c>
      <c r="V646" t="s">
        <v>35</v>
      </c>
      <c r="W646" t="s">
        <v>55</v>
      </c>
      <c r="X646">
        <v>2019</v>
      </c>
      <c r="Y646" t="s">
        <v>37</v>
      </c>
      <c r="Z646" t="s">
        <v>38</v>
      </c>
      <c r="AA646">
        <v>12</v>
      </c>
      <c r="AB646">
        <v>155</v>
      </c>
      <c r="AC646">
        <v>136.5</v>
      </c>
    </row>
    <row r="647" spans="1:29" x14ac:dyDescent="0.25">
      <c r="A647" t="s">
        <v>458</v>
      </c>
      <c r="B647">
        <v>2019</v>
      </c>
      <c r="C647" t="s">
        <v>37</v>
      </c>
      <c r="D647" t="s">
        <v>38</v>
      </c>
      <c r="E647">
        <v>22</v>
      </c>
      <c r="F647" t="s">
        <v>40</v>
      </c>
      <c r="G647">
        <v>0.35</v>
      </c>
      <c r="H647" t="s">
        <v>116</v>
      </c>
      <c r="I647">
        <v>655</v>
      </c>
      <c r="J647">
        <v>1365</v>
      </c>
      <c r="K647">
        <v>0</v>
      </c>
      <c r="L647">
        <v>0</v>
      </c>
      <c r="M647">
        <v>0.6</v>
      </c>
      <c r="N647">
        <v>0.8</v>
      </c>
      <c r="O647">
        <v>1.05</v>
      </c>
      <c r="P647">
        <v>1.1000000000000001</v>
      </c>
      <c r="Q647" t="s">
        <v>46</v>
      </c>
      <c r="R647">
        <v>5</v>
      </c>
      <c r="S647">
        <v>9</v>
      </c>
      <c r="T647" t="s">
        <v>47</v>
      </c>
      <c r="U647" t="s">
        <v>58</v>
      </c>
      <c r="V647" t="s">
        <v>35</v>
      </c>
      <c r="W647" t="s">
        <v>55</v>
      </c>
      <c r="X647">
        <v>2019</v>
      </c>
      <c r="Y647" t="s">
        <v>37</v>
      </c>
      <c r="Z647" t="s">
        <v>38</v>
      </c>
      <c r="AA647">
        <v>24</v>
      </c>
      <c r="AB647">
        <v>10</v>
      </c>
      <c r="AC647">
        <v>-546</v>
      </c>
    </row>
    <row r="648" spans="1:29" x14ac:dyDescent="0.25">
      <c r="A648" t="s">
        <v>553</v>
      </c>
      <c r="B648">
        <v>2019</v>
      </c>
      <c r="C648" t="s">
        <v>37</v>
      </c>
      <c r="D648" t="s">
        <v>38</v>
      </c>
      <c r="E648">
        <v>22</v>
      </c>
      <c r="F648" t="s">
        <v>40</v>
      </c>
      <c r="G648">
        <v>1.35</v>
      </c>
      <c r="H648" t="s">
        <v>58</v>
      </c>
      <c r="I648">
        <v>655</v>
      </c>
      <c r="J648">
        <v>1365</v>
      </c>
      <c r="K648">
        <v>0</v>
      </c>
      <c r="L648">
        <v>0</v>
      </c>
      <c r="M648">
        <v>0.6</v>
      </c>
      <c r="N648">
        <v>0.8</v>
      </c>
      <c r="O648">
        <v>1.05</v>
      </c>
      <c r="P648">
        <v>1.1000000000000001</v>
      </c>
      <c r="Q648" t="s">
        <v>46</v>
      </c>
      <c r="R648">
        <v>5</v>
      </c>
      <c r="S648">
        <v>9</v>
      </c>
      <c r="T648" t="s">
        <v>47</v>
      </c>
      <c r="U648" t="s">
        <v>58</v>
      </c>
      <c r="V648" t="s">
        <v>35</v>
      </c>
      <c r="W648" t="s">
        <v>42</v>
      </c>
      <c r="X648">
        <v>2019</v>
      </c>
      <c r="Y648" t="s">
        <v>37</v>
      </c>
      <c r="Z648" t="s">
        <v>38</v>
      </c>
      <c r="AA648">
        <v>22</v>
      </c>
      <c r="AB648">
        <v>60</v>
      </c>
      <c r="AC648">
        <v>136.5</v>
      </c>
    </row>
    <row r="649" spans="1:29" x14ac:dyDescent="0.25">
      <c r="A649" t="s">
        <v>514</v>
      </c>
      <c r="B649">
        <v>2019</v>
      </c>
      <c r="C649" t="s">
        <v>37</v>
      </c>
      <c r="D649" t="s">
        <v>38</v>
      </c>
      <c r="E649">
        <v>16</v>
      </c>
      <c r="F649" t="s">
        <v>40</v>
      </c>
      <c r="G649">
        <v>1.3666670000000001</v>
      </c>
      <c r="H649" t="s">
        <v>58</v>
      </c>
      <c r="I649">
        <v>655</v>
      </c>
      <c r="J649">
        <v>1365</v>
      </c>
      <c r="K649">
        <v>0</v>
      </c>
      <c r="L649">
        <v>0</v>
      </c>
      <c r="M649">
        <v>0.6</v>
      </c>
      <c r="N649">
        <v>0.8</v>
      </c>
      <c r="O649">
        <v>1.05</v>
      </c>
      <c r="P649">
        <v>1.1000000000000001</v>
      </c>
      <c r="Q649" t="s">
        <v>46</v>
      </c>
      <c r="R649">
        <v>5</v>
      </c>
      <c r="S649">
        <v>9</v>
      </c>
      <c r="T649" t="s">
        <v>47</v>
      </c>
      <c r="U649" t="s">
        <v>58</v>
      </c>
      <c r="V649" t="s">
        <v>35</v>
      </c>
      <c r="W649" t="s">
        <v>50</v>
      </c>
      <c r="X649">
        <v>2019</v>
      </c>
      <c r="Y649" t="s">
        <v>37</v>
      </c>
      <c r="Z649" t="s">
        <v>38</v>
      </c>
      <c r="AA649">
        <v>16</v>
      </c>
      <c r="AB649">
        <v>40</v>
      </c>
      <c r="AC649">
        <v>68.25</v>
      </c>
    </row>
    <row r="650" spans="1:29" x14ac:dyDescent="0.25">
      <c r="A650" t="s">
        <v>414</v>
      </c>
      <c r="B650">
        <v>2019</v>
      </c>
      <c r="C650" t="s">
        <v>37</v>
      </c>
      <c r="D650" t="s">
        <v>38</v>
      </c>
      <c r="E650">
        <v>10</v>
      </c>
      <c r="F650" t="s">
        <v>40</v>
      </c>
      <c r="G650">
        <v>2.266667</v>
      </c>
      <c r="H650" t="s">
        <v>116</v>
      </c>
      <c r="I650">
        <v>655</v>
      </c>
      <c r="J650">
        <v>1365</v>
      </c>
      <c r="K650">
        <v>0</v>
      </c>
      <c r="L650">
        <v>0</v>
      </c>
      <c r="M650">
        <v>0.6</v>
      </c>
      <c r="N650">
        <v>0.8</v>
      </c>
      <c r="O650">
        <v>1.05</v>
      </c>
      <c r="P650">
        <v>1.1000000000000001</v>
      </c>
      <c r="Q650" t="s">
        <v>46</v>
      </c>
      <c r="R650">
        <v>5</v>
      </c>
      <c r="S650">
        <v>9</v>
      </c>
      <c r="T650" t="s">
        <v>47</v>
      </c>
      <c r="U650" t="s">
        <v>58</v>
      </c>
      <c r="V650" t="s">
        <v>35</v>
      </c>
      <c r="W650" t="s">
        <v>67</v>
      </c>
      <c r="X650">
        <v>2019</v>
      </c>
      <c r="Y650" t="s">
        <v>37</v>
      </c>
      <c r="Z650" t="s">
        <v>38</v>
      </c>
      <c r="AA650">
        <v>11</v>
      </c>
      <c r="AB650">
        <v>0</v>
      </c>
      <c r="AC650">
        <v>1089.9927577584201</v>
      </c>
    </row>
    <row r="651" spans="1:29" x14ac:dyDescent="0.25">
      <c r="A651" t="s">
        <v>414</v>
      </c>
      <c r="B651">
        <v>2019</v>
      </c>
      <c r="C651" t="s">
        <v>37</v>
      </c>
      <c r="D651" t="s">
        <v>38</v>
      </c>
      <c r="E651">
        <v>21</v>
      </c>
      <c r="F651" t="s">
        <v>44</v>
      </c>
      <c r="G651">
        <v>0</v>
      </c>
      <c r="H651" t="s">
        <v>116</v>
      </c>
      <c r="I651">
        <v>655</v>
      </c>
      <c r="J651">
        <v>1365</v>
      </c>
      <c r="K651">
        <v>0</v>
      </c>
      <c r="L651">
        <v>0</v>
      </c>
      <c r="M651">
        <v>0.6</v>
      </c>
      <c r="N651">
        <v>0.8</v>
      </c>
      <c r="O651">
        <v>1.05</v>
      </c>
      <c r="P651">
        <v>1.1000000000000001</v>
      </c>
      <c r="Q651" t="s">
        <v>46</v>
      </c>
      <c r="R651">
        <v>5</v>
      </c>
      <c r="S651">
        <v>9</v>
      </c>
      <c r="T651" t="s">
        <v>47</v>
      </c>
      <c r="U651" t="s">
        <v>58</v>
      </c>
      <c r="V651" t="s">
        <v>35</v>
      </c>
      <c r="W651" t="s">
        <v>67</v>
      </c>
      <c r="X651">
        <v>2019</v>
      </c>
      <c r="Y651" t="s">
        <v>37</v>
      </c>
      <c r="Z651" t="s">
        <v>38</v>
      </c>
      <c r="AA651">
        <v>23</v>
      </c>
      <c r="AB651">
        <v>0</v>
      </c>
      <c r="AC651">
        <v>1365</v>
      </c>
    </row>
    <row r="652" spans="1:29" x14ac:dyDescent="0.25">
      <c r="A652" t="s">
        <v>619</v>
      </c>
      <c r="B652">
        <v>2019</v>
      </c>
      <c r="C652" t="s">
        <v>37</v>
      </c>
      <c r="D652" t="s">
        <v>38</v>
      </c>
      <c r="E652">
        <v>25</v>
      </c>
      <c r="F652" t="s">
        <v>40</v>
      </c>
      <c r="G652">
        <v>2.0333329999999998</v>
      </c>
      <c r="H652" t="s">
        <v>116</v>
      </c>
      <c r="I652">
        <v>655</v>
      </c>
      <c r="J652">
        <v>1365</v>
      </c>
      <c r="K652">
        <v>0</v>
      </c>
      <c r="L652">
        <v>0</v>
      </c>
      <c r="M652">
        <v>0.6</v>
      </c>
      <c r="N652">
        <v>0.8</v>
      </c>
      <c r="O652">
        <v>1.05</v>
      </c>
      <c r="P652">
        <v>1.1000000000000001</v>
      </c>
      <c r="Q652" t="s">
        <v>46</v>
      </c>
      <c r="R652">
        <v>5</v>
      </c>
      <c r="S652">
        <v>9</v>
      </c>
      <c r="T652" t="s">
        <v>47</v>
      </c>
      <c r="U652" t="s">
        <v>58</v>
      </c>
      <c r="V652" t="s">
        <v>35</v>
      </c>
      <c r="W652" t="s">
        <v>59</v>
      </c>
      <c r="X652">
        <v>2019</v>
      </c>
      <c r="Y652" t="s">
        <v>37</v>
      </c>
      <c r="Z652" t="s">
        <v>38</v>
      </c>
      <c r="AA652">
        <v>25</v>
      </c>
      <c r="AB652">
        <v>42</v>
      </c>
      <c r="AC652">
        <v>935.36051817385498</v>
      </c>
    </row>
    <row r="653" spans="1:29" x14ac:dyDescent="0.25">
      <c r="A653" t="s">
        <v>438</v>
      </c>
      <c r="B653">
        <v>2019</v>
      </c>
      <c r="C653" t="s">
        <v>37</v>
      </c>
      <c r="D653" t="s">
        <v>38</v>
      </c>
      <c r="E653">
        <v>11</v>
      </c>
      <c r="F653" t="s">
        <v>40</v>
      </c>
      <c r="G653">
        <v>0.86666670000000001</v>
      </c>
      <c r="H653" t="s">
        <v>116</v>
      </c>
      <c r="I653">
        <v>655</v>
      </c>
      <c r="J653">
        <v>1365</v>
      </c>
      <c r="K653">
        <v>0</v>
      </c>
      <c r="L653">
        <v>0</v>
      </c>
      <c r="M653">
        <v>0.6</v>
      </c>
      <c r="N653">
        <v>0.8</v>
      </c>
      <c r="O653">
        <v>1.05</v>
      </c>
      <c r="P653">
        <v>1.1000000000000001</v>
      </c>
      <c r="Q653" t="s">
        <v>46</v>
      </c>
      <c r="R653">
        <v>5</v>
      </c>
      <c r="S653">
        <v>9</v>
      </c>
      <c r="T653" t="s">
        <v>47</v>
      </c>
      <c r="U653" t="s">
        <v>58</v>
      </c>
      <c r="V653" t="s">
        <v>35</v>
      </c>
      <c r="W653" t="s">
        <v>80</v>
      </c>
      <c r="X653">
        <v>2019</v>
      </c>
      <c r="Y653" t="s">
        <v>37</v>
      </c>
      <c r="Z653" t="s">
        <v>38</v>
      </c>
      <c r="AA653">
        <v>11</v>
      </c>
      <c r="AB653">
        <v>253</v>
      </c>
      <c r="AC653">
        <v>136.5</v>
      </c>
    </row>
    <row r="654" spans="1:29" x14ac:dyDescent="0.25">
      <c r="A654" t="s">
        <v>579</v>
      </c>
      <c r="B654">
        <v>2019</v>
      </c>
      <c r="C654" t="s">
        <v>37</v>
      </c>
      <c r="D654" t="s">
        <v>38</v>
      </c>
      <c r="E654">
        <v>23</v>
      </c>
      <c r="F654" t="s">
        <v>40</v>
      </c>
      <c r="G654">
        <v>0</v>
      </c>
      <c r="H654" t="s">
        <v>116</v>
      </c>
      <c r="I654">
        <v>655</v>
      </c>
      <c r="J654">
        <v>1365</v>
      </c>
      <c r="K654">
        <v>0</v>
      </c>
      <c r="L654">
        <v>0</v>
      </c>
      <c r="M654">
        <v>0.6</v>
      </c>
      <c r="N654">
        <v>0.8</v>
      </c>
      <c r="O654">
        <v>1.05</v>
      </c>
      <c r="P654">
        <v>1.1000000000000001</v>
      </c>
      <c r="Q654" t="s">
        <v>46</v>
      </c>
      <c r="R654">
        <v>5</v>
      </c>
      <c r="S654">
        <v>9</v>
      </c>
      <c r="T654" t="s">
        <v>47</v>
      </c>
      <c r="U654" t="s">
        <v>58</v>
      </c>
      <c r="V654" t="s">
        <v>35</v>
      </c>
      <c r="W654" t="s">
        <v>55</v>
      </c>
      <c r="X654">
        <v>2019</v>
      </c>
      <c r="Y654" t="s">
        <v>37</v>
      </c>
      <c r="Z654" t="s">
        <v>38</v>
      </c>
      <c r="AA654">
        <v>23</v>
      </c>
      <c r="AB654">
        <v>104</v>
      </c>
      <c r="AC654">
        <v>1501.5</v>
      </c>
    </row>
    <row r="655" spans="1:29" x14ac:dyDescent="0.25">
      <c r="A655" t="s">
        <v>439</v>
      </c>
      <c r="B655">
        <v>2019</v>
      </c>
      <c r="C655" t="s">
        <v>37</v>
      </c>
      <c r="D655" t="s">
        <v>38</v>
      </c>
      <c r="E655">
        <v>11</v>
      </c>
      <c r="F655" t="s">
        <v>44</v>
      </c>
      <c r="G655">
        <v>0</v>
      </c>
      <c r="H655" t="s">
        <v>116</v>
      </c>
      <c r="I655">
        <v>655</v>
      </c>
      <c r="J655">
        <v>1365</v>
      </c>
      <c r="K655">
        <v>0</v>
      </c>
      <c r="L655">
        <v>0</v>
      </c>
      <c r="M655">
        <v>0.6</v>
      </c>
      <c r="N655">
        <v>0.8</v>
      </c>
      <c r="O655">
        <v>1.05</v>
      </c>
      <c r="P655">
        <v>1.1000000000000001</v>
      </c>
      <c r="Q655" t="s">
        <v>46</v>
      </c>
      <c r="R655">
        <v>5</v>
      </c>
      <c r="S655">
        <v>9</v>
      </c>
      <c r="T655" t="s">
        <v>47</v>
      </c>
      <c r="U655" t="s">
        <v>58</v>
      </c>
      <c r="V655" t="s">
        <v>35</v>
      </c>
      <c r="W655" t="s">
        <v>55</v>
      </c>
      <c r="X655">
        <v>2019</v>
      </c>
      <c r="Y655" t="s">
        <v>37</v>
      </c>
      <c r="Z655" t="s">
        <v>38</v>
      </c>
      <c r="AA655">
        <v>12</v>
      </c>
      <c r="AB655">
        <v>93</v>
      </c>
      <c r="AC655">
        <v>1365</v>
      </c>
    </row>
    <row r="656" spans="1:29" x14ac:dyDescent="0.25">
      <c r="A656" t="s">
        <v>188</v>
      </c>
      <c r="B656">
        <v>2019</v>
      </c>
      <c r="C656" t="s">
        <v>37</v>
      </c>
      <c r="D656" t="s">
        <v>38</v>
      </c>
      <c r="E656">
        <v>2</v>
      </c>
      <c r="F656" t="s">
        <v>40</v>
      </c>
      <c r="G656">
        <v>0.3333333</v>
      </c>
      <c r="H656" t="s">
        <v>58</v>
      </c>
      <c r="I656">
        <v>655</v>
      </c>
      <c r="J656">
        <v>1365</v>
      </c>
      <c r="K656">
        <v>0</v>
      </c>
      <c r="L656">
        <v>0</v>
      </c>
      <c r="M656">
        <v>0.6</v>
      </c>
      <c r="N656">
        <v>0.8</v>
      </c>
      <c r="O656">
        <v>1.05</v>
      </c>
      <c r="P656">
        <v>1.1000000000000001</v>
      </c>
      <c r="Q656" t="s">
        <v>46</v>
      </c>
      <c r="R656">
        <v>5</v>
      </c>
      <c r="S656">
        <v>9</v>
      </c>
      <c r="T656" t="s">
        <v>47</v>
      </c>
      <c r="U656" t="s">
        <v>58</v>
      </c>
      <c r="V656" t="s">
        <v>35</v>
      </c>
      <c r="W656" t="s">
        <v>55</v>
      </c>
      <c r="X656">
        <v>2019</v>
      </c>
      <c r="Y656" t="s">
        <v>37</v>
      </c>
      <c r="Z656" t="s">
        <v>38</v>
      </c>
      <c r="AA656">
        <v>3</v>
      </c>
      <c r="AB656">
        <v>36</v>
      </c>
      <c r="AC656">
        <v>68.25</v>
      </c>
    </row>
    <row r="657" spans="1:29" x14ac:dyDescent="0.25">
      <c r="A657" t="s">
        <v>554</v>
      </c>
      <c r="B657">
        <v>2019</v>
      </c>
      <c r="C657" t="s">
        <v>37</v>
      </c>
      <c r="D657" t="s">
        <v>38</v>
      </c>
      <c r="E657">
        <v>22</v>
      </c>
      <c r="F657" t="s">
        <v>40</v>
      </c>
      <c r="G657">
        <v>0.1833333</v>
      </c>
      <c r="H657" t="s">
        <v>58</v>
      </c>
      <c r="I657">
        <v>655</v>
      </c>
      <c r="J657">
        <v>1365</v>
      </c>
      <c r="K657">
        <v>0</v>
      </c>
      <c r="L657">
        <v>0</v>
      </c>
      <c r="M657">
        <v>0.6</v>
      </c>
      <c r="N657">
        <v>0.8</v>
      </c>
      <c r="O657">
        <v>1.05</v>
      </c>
      <c r="P657">
        <v>1.1000000000000001</v>
      </c>
      <c r="Q657" t="s">
        <v>46</v>
      </c>
      <c r="R657">
        <v>5</v>
      </c>
      <c r="S657">
        <v>9</v>
      </c>
      <c r="T657" t="s">
        <v>47</v>
      </c>
      <c r="U657" t="s">
        <v>58</v>
      </c>
      <c r="V657" t="s">
        <v>35</v>
      </c>
      <c r="W657" t="s">
        <v>55</v>
      </c>
      <c r="X657">
        <v>2019</v>
      </c>
      <c r="Y657" t="s">
        <v>37</v>
      </c>
      <c r="Z657" t="s">
        <v>38</v>
      </c>
      <c r="AA657">
        <v>22</v>
      </c>
      <c r="AB657">
        <v>84</v>
      </c>
      <c r="AC657">
        <v>136.5</v>
      </c>
    </row>
    <row r="658" spans="1:29" x14ac:dyDescent="0.25">
      <c r="A658" t="s">
        <v>594</v>
      </c>
      <c r="B658">
        <v>2019</v>
      </c>
      <c r="C658" t="s">
        <v>37</v>
      </c>
      <c r="D658" t="s">
        <v>38</v>
      </c>
      <c r="E658">
        <v>24</v>
      </c>
      <c r="F658" t="s">
        <v>40</v>
      </c>
      <c r="G658">
        <v>3.6333329999999999</v>
      </c>
      <c r="H658" t="s">
        <v>58</v>
      </c>
      <c r="I658">
        <v>655</v>
      </c>
      <c r="J658">
        <v>1365</v>
      </c>
      <c r="K658">
        <v>0</v>
      </c>
      <c r="L658">
        <v>0</v>
      </c>
      <c r="M658">
        <v>0.6</v>
      </c>
      <c r="N658">
        <v>0.8</v>
      </c>
      <c r="O658">
        <v>1.05</v>
      </c>
      <c r="P658">
        <v>1.1000000000000001</v>
      </c>
      <c r="Q658" t="s">
        <v>46</v>
      </c>
      <c r="R658">
        <v>5</v>
      </c>
      <c r="S658">
        <v>9</v>
      </c>
      <c r="T658" t="s">
        <v>85</v>
      </c>
      <c r="U658" t="s">
        <v>58</v>
      </c>
      <c r="V658" t="s">
        <v>35</v>
      </c>
      <c r="W658" t="s">
        <v>42</v>
      </c>
      <c r="X658">
        <v>2019</v>
      </c>
      <c r="Y658" t="s">
        <v>37</v>
      </c>
      <c r="Z658" t="s">
        <v>38</v>
      </c>
      <c r="AA658">
        <v>24</v>
      </c>
      <c r="AB658">
        <v>208</v>
      </c>
      <c r="AC658">
        <v>997.45175731208803</v>
      </c>
    </row>
    <row r="659" spans="1:29" x14ac:dyDescent="0.25">
      <c r="A659" t="s">
        <v>440</v>
      </c>
      <c r="B659">
        <v>2019</v>
      </c>
      <c r="C659" t="s">
        <v>37</v>
      </c>
      <c r="D659" t="s">
        <v>38</v>
      </c>
      <c r="E659">
        <v>11</v>
      </c>
      <c r="F659" t="s">
        <v>40</v>
      </c>
      <c r="G659">
        <v>2.2999999999999998</v>
      </c>
      <c r="H659" t="s">
        <v>58</v>
      </c>
      <c r="I659">
        <v>655</v>
      </c>
      <c r="J659">
        <v>1365</v>
      </c>
      <c r="K659">
        <v>0</v>
      </c>
      <c r="L659">
        <v>0</v>
      </c>
      <c r="M659">
        <v>0.6</v>
      </c>
      <c r="N659">
        <v>0.8</v>
      </c>
      <c r="O659">
        <v>1.05</v>
      </c>
      <c r="P659">
        <v>1.1000000000000001</v>
      </c>
      <c r="Q659" t="s">
        <v>46</v>
      </c>
      <c r="R659">
        <v>5</v>
      </c>
      <c r="S659">
        <v>9</v>
      </c>
      <c r="T659" t="s">
        <v>47</v>
      </c>
      <c r="U659" t="s">
        <v>58</v>
      </c>
      <c r="V659" t="s">
        <v>35</v>
      </c>
      <c r="W659" t="s">
        <v>55</v>
      </c>
      <c r="X659">
        <v>2019</v>
      </c>
      <c r="Y659" t="s">
        <v>37</v>
      </c>
      <c r="Z659" t="s">
        <v>38</v>
      </c>
      <c r="AA659">
        <v>16</v>
      </c>
      <c r="AB659">
        <v>44</v>
      </c>
      <c r="AC659">
        <v>1032.6521739130401</v>
      </c>
    </row>
    <row r="660" spans="1:29" x14ac:dyDescent="0.25">
      <c r="A660" t="s">
        <v>309</v>
      </c>
      <c r="B660">
        <v>2019</v>
      </c>
      <c r="C660" t="s">
        <v>37</v>
      </c>
      <c r="D660" t="s">
        <v>38</v>
      </c>
      <c r="E660">
        <v>5</v>
      </c>
      <c r="F660" t="s">
        <v>40</v>
      </c>
      <c r="G660">
        <v>0.81666669999999997</v>
      </c>
      <c r="H660" t="s">
        <v>58</v>
      </c>
      <c r="I660">
        <v>655</v>
      </c>
      <c r="J660">
        <v>1365</v>
      </c>
      <c r="K660">
        <v>0</v>
      </c>
      <c r="L660">
        <v>0</v>
      </c>
      <c r="M660">
        <v>0.6</v>
      </c>
      <c r="N660">
        <v>0.8</v>
      </c>
      <c r="O660">
        <v>1.05</v>
      </c>
      <c r="P660">
        <v>1.1000000000000001</v>
      </c>
      <c r="Q660" t="s">
        <v>46</v>
      </c>
      <c r="R660">
        <v>5</v>
      </c>
      <c r="S660">
        <v>9</v>
      </c>
      <c r="T660" t="s">
        <v>47</v>
      </c>
      <c r="U660" t="s">
        <v>58</v>
      </c>
      <c r="V660" t="s">
        <v>35</v>
      </c>
      <c r="W660" t="s">
        <v>55</v>
      </c>
      <c r="X660">
        <v>2019</v>
      </c>
      <c r="Y660" t="s">
        <v>37</v>
      </c>
      <c r="Z660" t="s">
        <v>38</v>
      </c>
      <c r="AA660">
        <v>5</v>
      </c>
      <c r="AB660">
        <v>28</v>
      </c>
      <c r="AC660">
        <v>-273</v>
      </c>
    </row>
    <row r="661" spans="1:29" x14ac:dyDescent="0.25">
      <c r="A661" t="s">
        <v>595</v>
      </c>
      <c r="B661">
        <v>2019</v>
      </c>
      <c r="C661" t="s">
        <v>37</v>
      </c>
      <c r="D661" t="s">
        <v>38</v>
      </c>
      <c r="E661">
        <v>24</v>
      </c>
      <c r="F661" t="s">
        <v>40</v>
      </c>
      <c r="G661">
        <v>0.25</v>
      </c>
      <c r="H661" t="s">
        <v>116</v>
      </c>
      <c r="I661">
        <v>655</v>
      </c>
      <c r="J661">
        <v>1365</v>
      </c>
      <c r="K661">
        <v>0</v>
      </c>
      <c r="L661">
        <v>0</v>
      </c>
      <c r="M661">
        <v>0.6</v>
      </c>
      <c r="N661">
        <v>0.8</v>
      </c>
      <c r="O661">
        <v>1.05</v>
      </c>
      <c r="P661">
        <v>1.1000000000000001</v>
      </c>
      <c r="Q661" t="s">
        <v>46</v>
      </c>
      <c r="R661">
        <v>5</v>
      </c>
      <c r="S661">
        <v>9</v>
      </c>
      <c r="T661" t="s">
        <v>47</v>
      </c>
      <c r="U661" t="s">
        <v>58</v>
      </c>
      <c r="V661" t="s">
        <v>35</v>
      </c>
      <c r="W661" t="s">
        <v>55</v>
      </c>
      <c r="X661">
        <v>2019</v>
      </c>
      <c r="Y661" t="s">
        <v>37</v>
      </c>
      <c r="Z661" t="s">
        <v>38</v>
      </c>
      <c r="AA661">
        <v>25</v>
      </c>
      <c r="AB661">
        <v>86</v>
      </c>
      <c r="AC661">
        <v>136.5</v>
      </c>
    </row>
    <row r="662" spans="1:29" x14ac:dyDescent="0.25">
      <c r="A662" t="s">
        <v>441</v>
      </c>
      <c r="B662">
        <v>2019</v>
      </c>
      <c r="C662" t="s">
        <v>37</v>
      </c>
      <c r="D662" t="s">
        <v>38</v>
      </c>
      <c r="E662">
        <v>11</v>
      </c>
      <c r="F662" t="s">
        <v>40</v>
      </c>
      <c r="G662">
        <v>0.21666669999999999</v>
      </c>
      <c r="H662" t="s">
        <v>116</v>
      </c>
      <c r="I662">
        <v>655</v>
      </c>
      <c r="J662">
        <v>1365</v>
      </c>
      <c r="K662">
        <v>0</v>
      </c>
      <c r="L662">
        <v>0</v>
      </c>
      <c r="M662">
        <v>0.6</v>
      </c>
      <c r="N662">
        <v>0.8</v>
      </c>
      <c r="O662">
        <v>1.05</v>
      </c>
      <c r="P662">
        <v>1.1000000000000001</v>
      </c>
      <c r="Q662" t="s">
        <v>46</v>
      </c>
      <c r="R662">
        <v>5</v>
      </c>
      <c r="S662">
        <v>9</v>
      </c>
      <c r="T662" t="s">
        <v>47</v>
      </c>
      <c r="U662" t="s">
        <v>58</v>
      </c>
      <c r="V662" t="s">
        <v>35</v>
      </c>
      <c r="W662" t="s">
        <v>55</v>
      </c>
      <c r="X662">
        <v>2019</v>
      </c>
      <c r="Y662" t="s">
        <v>37</v>
      </c>
      <c r="Z662" t="s">
        <v>38</v>
      </c>
      <c r="AA662">
        <v>11</v>
      </c>
      <c r="AB662">
        <v>0</v>
      </c>
      <c r="AC662">
        <v>136.5</v>
      </c>
    </row>
    <row r="663" spans="1:29" x14ac:dyDescent="0.25">
      <c r="A663" t="s">
        <v>358</v>
      </c>
      <c r="B663">
        <v>2019</v>
      </c>
      <c r="C663" t="s">
        <v>37</v>
      </c>
      <c r="D663" t="s">
        <v>38</v>
      </c>
      <c r="E663">
        <v>8</v>
      </c>
      <c r="F663" t="s">
        <v>40</v>
      </c>
      <c r="G663">
        <v>1.4</v>
      </c>
      <c r="H663" t="s">
        <v>116</v>
      </c>
      <c r="I663">
        <v>655</v>
      </c>
      <c r="J663">
        <v>1365</v>
      </c>
      <c r="K663">
        <v>0</v>
      </c>
      <c r="L663">
        <v>0</v>
      </c>
      <c r="M663">
        <v>0.6</v>
      </c>
      <c r="N663">
        <v>0.8</v>
      </c>
      <c r="O663">
        <v>1.05</v>
      </c>
      <c r="P663">
        <v>1.1000000000000001</v>
      </c>
      <c r="Q663" t="s">
        <v>46</v>
      </c>
      <c r="R663">
        <v>5</v>
      </c>
      <c r="S663">
        <v>9</v>
      </c>
      <c r="T663" t="s">
        <v>47</v>
      </c>
      <c r="U663" t="s">
        <v>58</v>
      </c>
      <c r="V663" t="s">
        <v>35</v>
      </c>
      <c r="W663" t="s">
        <v>55</v>
      </c>
      <c r="X663">
        <v>2019</v>
      </c>
      <c r="Y663" t="s">
        <v>37</v>
      </c>
      <c r="Z663" t="s">
        <v>38</v>
      </c>
      <c r="AA663">
        <v>8</v>
      </c>
      <c r="AB663">
        <v>0</v>
      </c>
      <c r="AC663">
        <v>136.5</v>
      </c>
    </row>
    <row r="664" spans="1:29" x14ac:dyDescent="0.25">
      <c r="A664" t="s">
        <v>140</v>
      </c>
      <c r="B664">
        <v>2019</v>
      </c>
      <c r="C664" t="s">
        <v>37</v>
      </c>
      <c r="D664" t="s">
        <v>38</v>
      </c>
      <c r="E664">
        <v>1</v>
      </c>
      <c r="F664" t="s">
        <v>40</v>
      </c>
      <c r="G664">
        <v>0</v>
      </c>
      <c r="H664" t="s">
        <v>116</v>
      </c>
      <c r="I664">
        <v>655</v>
      </c>
      <c r="J664">
        <v>1365</v>
      </c>
      <c r="K664">
        <v>0</v>
      </c>
      <c r="L664">
        <v>0</v>
      </c>
      <c r="M664">
        <v>0.6</v>
      </c>
      <c r="N664">
        <v>0.8</v>
      </c>
      <c r="O664">
        <v>1.05</v>
      </c>
      <c r="P664">
        <v>1.1000000000000001</v>
      </c>
      <c r="Q664" t="s">
        <v>46</v>
      </c>
      <c r="R664">
        <v>5</v>
      </c>
      <c r="S664">
        <v>9</v>
      </c>
      <c r="T664" t="s">
        <v>47</v>
      </c>
      <c r="U664" t="s">
        <v>58</v>
      </c>
      <c r="V664" t="s">
        <v>35</v>
      </c>
      <c r="W664" t="s">
        <v>67</v>
      </c>
      <c r="X664">
        <v>2019</v>
      </c>
      <c r="Y664" t="s">
        <v>37</v>
      </c>
      <c r="Z664" t="s">
        <v>38</v>
      </c>
      <c r="AA664">
        <v>3</v>
      </c>
      <c r="AB664">
        <v>5</v>
      </c>
      <c r="AC664">
        <v>0</v>
      </c>
    </row>
    <row r="665" spans="1:29" x14ac:dyDescent="0.25">
      <c r="A665" t="s">
        <v>459</v>
      </c>
      <c r="B665">
        <v>2019</v>
      </c>
      <c r="C665" t="s">
        <v>37</v>
      </c>
      <c r="D665" t="s">
        <v>38</v>
      </c>
      <c r="E665">
        <v>12</v>
      </c>
      <c r="F665" t="s">
        <v>40</v>
      </c>
      <c r="G665">
        <v>0.3333333</v>
      </c>
      <c r="H665" t="s">
        <v>58</v>
      </c>
      <c r="I665">
        <v>655</v>
      </c>
      <c r="J665">
        <v>1365</v>
      </c>
      <c r="K665">
        <v>0</v>
      </c>
      <c r="L665">
        <v>0</v>
      </c>
      <c r="M665">
        <v>0.6</v>
      </c>
      <c r="N665">
        <v>0.8</v>
      </c>
      <c r="O665">
        <v>1.05</v>
      </c>
      <c r="P665">
        <v>1.1000000000000001</v>
      </c>
      <c r="Q665" t="s">
        <v>46</v>
      </c>
      <c r="R665">
        <v>5</v>
      </c>
      <c r="S665">
        <v>9</v>
      </c>
      <c r="T665" t="s">
        <v>47</v>
      </c>
      <c r="U665" t="s">
        <v>58</v>
      </c>
      <c r="V665" t="s">
        <v>35</v>
      </c>
      <c r="W665" t="s">
        <v>36</v>
      </c>
      <c r="X665">
        <v>2019</v>
      </c>
      <c r="Y665" t="s">
        <v>37</v>
      </c>
      <c r="Z665" t="s">
        <v>38</v>
      </c>
      <c r="AA665">
        <v>15</v>
      </c>
      <c r="AB665">
        <v>150</v>
      </c>
      <c r="AC665">
        <v>136.5</v>
      </c>
    </row>
    <row r="666" spans="1:29" x14ac:dyDescent="0.25">
      <c r="A666" t="s">
        <v>596</v>
      </c>
      <c r="B666">
        <v>2019</v>
      </c>
      <c r="C666" t="s">
        <v>37</v>
      </c>
      <c r="D666" t="s">
        <v>38</v>
      </c>
      <c r="E666">
        <v>24</v>
      </c>
      <c r="F666" t="s">
        <v>40</v>
      </c>
      <c r="G666">
        <v>3.45</v>
      </c>
      <c r="H666" t="s">
        <v>116</v>
      </c>
      <c r="I666">
        <v>655</v>
      </c>
      <c r="J666">
        <v>1365</v>
      </c>
      <c r="K666">
        <v>0</v>
      </c>
      <c r="L666">
        <v>0</v>
      </c>
      <c r="M666">
        <v>0.6</v>
      </c>
      <c r="N666">
        <v>0.8</v>
      </c>
      <c r="O666">
        <v>1.05</v>
      </c>
      <c r="P666">
        <v>1.1000000000000001</v>
      </c>
      <c r="Q666" t="s">
        <v>46</v>
      </c>
      <c r="R666">
        <v>5</v>
      </c>
      <c r="S666">
        <v>9</v>
      </c>
      <c r="T666" t="s">
        <v>47</v>
      </c>
      <c r="U666" t="s">
        <v>58</v>
      </c>
      <c r="V666" t="s">
        <v>35</v>
      </c>
      <c r="W666" t="s">
        <v>130</v>
      </c>
      <c r="X666">
        <v>2019</v>
      </c>
      <c r="Y666" t="s">
        <v>37</v>
      </c>
      <c r="Z666" t="s">
        <v>38</v>
      </c>
      <c r="AA666">
        <v>26</v>
      </c>
      <c r="AB666">
        <v>4060800</v>
      </c>
      <c r="AC666">
        <v>1348.1847826087001</v>
      </c>
    </row>
    <row r="667" spans="1:29" x14ac:dyDescent="0.25">
      <c r="A667" t="s">
        <v>555</v>
      </c>
      <c r="B667">
        <v>2019</v>
      </c>
      <c r="C667" t="s">
        <v>37</v>
      </c>
      <c r="D667" t="s">
        <v>38</v>
      </c>
      <c r="E667">
        <v>22</v>
      </c>
      <c r="F667" t="s">
        <v>40</v>
      </c>
      <c r="G667">
        <v>1.066667</v>
      </c>
      <c r="H667" t="s">
        <v>116</v>
      </c>
      <c r="I667">
        <v>655</v>
      </c>
      <c r="J667">
        <v>1365</v>
      </c>
      <c r="K667">
        <v>0</v>
      </c>
      <c r="L667">
        <v>0</v>
      </c>
      <c r="M667">
        <v>0.6</v>
      </c>
      <c r="N667">
        <v>0.8</v>
      </c>
      <c r="O667">
        <v>1.05</v>
      </c>
      <c r="P667">
        <v>1.1000000000000001</v>
      </c>
      <c r="Q667" t="s">
        <v>46</v>
      </c>
      <c r="R667">
        <v>5</v>
      </c>
      <c r="S667">
        <v>9</v>
      </c>
      <c r="T667" t="s">
        <v>47</v>
      </c>
      <c r="U667" t="s">
        <v>58</v>
      </c>
      <c r="V667" t="s">
        <v>35</v>
      </c>
      <c r="W667" t="s">
        <v>130</v>
      </c>
      <c r="X667">
        <v>2019</v>
      </c>
      <c r="Y667" t="s">
        <v>37</v>
      </c>
      <c r="Z667" t="s">
        <v>38</v>
      </c>
      <c r="AA667">
        <v>23</v>
      </c>
      <c r="AB667">
        <v>48</v>
      </c>
      <c r="AC667">
        <v>68.25</v>
      </c>
    </row>
    <row r="668" spans="1:29" x14ac:dyDescent="0.25">
      <c r="A668" t="s">
        <v>141</v>
      </c>
      <c r="B668">
        <v>2019</v>
      </c>
      <c r="C668" t="s">
        <v>37</v>
      </c>
      <c r="D668" t="s">
        <v>38</v>
      </c>
      <c r="E668">
        <v>1</v>
      </c>
      <c r="F668" t="s">
        <v>40</v>
      </c>
      <c r="G668">
        <v>1.183333</v>
      </c>
      <c r="H668" t="s">
        <v>116</v>
      </c>
      <c r="I668">
        <v>655</v>
      </c>
      <c r="J668">
        <v>1365</v>
      </c>
      <c r="K668">
        <v>0</v>
      </c>
      <c r="L668">
        <v>0</v>
      </c>
      <c r="M668">
        <v>0.6</v>
      </c>
      <c r="N668">
        <v>0.8</v>
      </c>
      <c r="O668">
        <v>1.05</v>
      </c>
      <c r="P668">
        <v>1.1000000000000001</v>
      </c>
      <c r="Q668" t="s">
        <v>46</v>
      </c>
      <c r="R668">
        <v>5</v>
      </c>
      <c r="S668">
        <v>9</v>
      </c>
      <c r="T668" t="s">
        <v>85</v>
      </c>
      <c r="U668" t="s">
        <v>58</v>
      </c>
      <c r="V668" t="s">
        <v>35</v>
      </c>
      <c r="W668" t="s">
        <v>61</v>
      </c>
      <c r="X668">
        <v>2019</v>
      </c>
      <c r="Y668" t="s">
        <v>37</v>
      </c>
      <c r="Z668" t="s">
        <v>38</v>
      </c>
      <c r="AA668">
        <v>1</v>
      </c>
      <c r="AB668">
        <v>6</v>
      </c>
      <c r="AC668">
        <v>-1365</v>
      </c>
    </row>
    <row r="669" spans="1:29" x14ac:dyDescent="0.25">
      <c r="A669" t="s">
        <v>442</v>
      </c>
      <c r="B669">
        <v>2019</v>
      </c>
      <c r="C669" t="s">
        <v>37</v>
      </c>
      <c r="D669" t="s">
        <v>38</v>
      </c>
      <c r="E669">
        <v>11</v>
      </c>
      <c r="F669" t="s">
        <v>40</v>
      </c>
      <c r="G669">
        <v>0.35</v>
      </c>
      <c r="H669" t="s">
        <v>58</v>
      </c>
      <c r="I669">
        <v>655</v>
      </c>
      <c r="J669">
        <v>1365</v>
      </c>
      <c r="K669">
        <v>0</v>
      </c>
      <c r="L669">
        <v>0</v>
      </c>
      <c r="M669">
        <v>0.6</v>
      </c>
      <c r="N669">
        <v>0.8</v>
      </c>
      <c r="O669">
        <v>1.05</v>
      </c>
      <c r="P669">
        <v>1.1000000000000001</v>
      </c>
      <c r="Q669" t="s">
        <v>46</v>
      </c>
      <c r="R669">
        <v>5</v>
      </c>
      <c r="S669">
        <v>9</v>
      </c>
      <c r="T669" t="s">
        <v>47</v>
      </c>
      <c r="U669" t="s">
        <v>58</v>
      </c>
      <c r="V669" t="s">
        <v>35</v>
      </c>
      <c r="W669" t="s">
        <v>36</v>
      </c>
      <c r="X669">
        <v>2019</v>
      </c>
      <c r="Y669" t="s">
        <v>37</v>
      </c>
      <c r="Z669" t="s">
        <v>38</v>
      </c>
      <c r="AA669">
        <v>12</v>
      </c>
      <c r="AB669">
        <v>324</v>
      </c>
      <c r="AC669">
        <v>136.5</v>
      </c>
    </row>
    <row r="670" spans="1:29" x14ac:dyDescent="0.25">
      <c r="A670" t="s">
        <v>381</v>
      </c>
      <c r="B670">
        <v>2019</v>
      </c>
      <c r="C670" t="s">
        <v>37</v>
      </c>
      <c r="D670" t="s">
        <v>38</v>
      </c>
      <c r="E670">
        <v>9</v>
      </c>
      <c r="F670" t="s">
        <v>40</v>
      </c>
      <c r="G670">
        <v>0.21666669999999999</v>
      </c>
      <c r="I670" t="s">
        <v>33</v>
      </c>
      <c r="J670" t="s">
        <v>33</v>
      </c>
      <c r="K670" t="s">
        <v>33</v>
      </c>
      <c r="L670" t="s">
        <v>33</v>
      </c>
      <c r="M670" t="s">
        <v>33</v>
      </c>
      <c r="N670" t="s">
        <v>33</v>
      </c>
      <c r="O670" t="s">
        <v>33</v>
      </c>
      <c r="P670" t="s">
        <v>33</v>
      </c>
      <c r="R670" t="s">
        <v>33</v>
      </c>
      <c r="S670" t="s">
        <v>33</v>
      </c>
      <c r="U670" t="s">
        <v>58</v>
      </c>
      <c r="V670" t="s">
        <v>35</v>
      </c>
      <c r="W670" t="s">
        <v>61</v>
      </c>
      <c r="X670">
        <v>2019</v>
      </c>
      <c r="Y670" t="s">
        <v>37</v>
      </c>
      <c r="Z670" t="s">
        <v>38</v>
      </c>
      <c r="AA670">
        <v>11</v>
      </c>
      <c r="AB670">
        <v>0</v>
      </c>
      <c r="AC670">
        <v>1030.25</v>
      </c>
    </row>
    <row r="671" spans="1:29" x14ac:dyDescent="0.25">
      <c r="A671" t="s">
        <v>597</v>
      </c>
      <c r="B671">
        <v>2019</v>
      </c>
      <c r="C671" t="s">
        <v>37</v>
      </c>
      <c r="D671" t="s">
        <v>38</v>
      </c>
      <c r="E671">
        <v>24</v>
      </c>
      <c r="F671" t="s">
        <v>40</v>
      </c>
      <c r="G671">
        <v>0.1833333</v>
      </c>
      <c r="H671" t="s">
        <v>116</v>
      </c>
      <c r="I671">
        <v>655</v>
      </c>
      <c r="J671">
        <v>1365</v>
      </c>
      <c r="K671">
        <v>0</v>
      </c>
      <c r="L671">
        <v>0</v>
      </c>
      <c r="M671">
        <v>0.6</v>
      </c>
      <c r="N671">
        <v>0.8</v>
      </c>
      <c r="O671">
        <v>1.05</v>
      </c>
      <c r="P671">
        <v>1.1000000000000001</v>
      </c>
      <c r="Q671" t="s">
        <v>46</v>
      </c>
      <c r="R671">
        <v>5</v>
      </c>
      <c r="S671">
        <v>9</v>
      </c>
      <c r="T671" t="s">
        <v>47</v>
      </c>
      <c r="U671" t="s">
        <v>58</v>
      </c>
      <c r="V671" t="s">
        <v>35</v>
      </c>
      <c r="W671" t="s">
        <v>130</v>
      </c>
      <c r="X671">
        <v>2019</v>
      </c>
      <c r="Y671" t="s">
        <v>37</v>
      </c>
      <c r="Z671" t="s">
        <v>38</v>
      </c>
      <c r="AA671">
        <v>24</v>
      </c>
      <c r="AB671">
        <v>29</v>
      </c>
      <c r="AC671">
        <v>-273</v>
      </c>
    </row>
    <row r="672" spans="1:29" x14ac:dyDescent="0.25">
      <c r="A672" t="s">
        <v>460</v>
      </c>
      <c r="B672">
        <v>2019</v>
      </c>
      <c r="C672" t="s">
        <v>37</v>
      </c>
      <c r="D672" t="s">
        <v>38</v>
      </c>
      <c r="E672">
        <v>12</v>
      </c>
      <c r="F672" t="s">
        <v>44</v>
      </c>
      <c r="G672">
        <v>0</v>
      </c>
      <c r="H672" t="s">
        <v>116</v>
      </c>
      <c r="I672">
        <v>655</v>
      </c>
      <c r="J672">
        <v>1365</v>
      </c>
      <c r="K672">
        <v>0</v>
      </c>
      <c r="L672">
        <v>0</v>
      </c>
      <c r="M672">
        <v>0.6</v>
      </c>
      <c r="N672">
        <v>0.8</v>
      </c>
      <c r="O672">
        <v>1.05</v>
      </c>
      <c r="P672">
        <v>1.1000000000000001</v>
      </c>
      <c r="Q672" t="s">
        <v>46</v>
      </c>
      <c r="R672">
        <v>5</v>
      </c>
      <c r="S672">
        <v>9</v>
      </c>
      <c r="T672" t="s">
        <v>47</v>
      </c>
      <c r="U672" t="s">
        <v>58</v>
      </c>
      <c r="V672" t="s">
        <v>35</v>
      </c>
      <c r="W672" t="s">
        <v>55</v>
      </c>
      <c r="X672">
        <v>2019</v>
      </c>
      <c r="Y672" t="s">
        <v>37</v>
      </c>
      <c r="Z672" t="s">
        <v>38</v>
      </c>
      <c r="AA672">
        <v>15</v>
      </c>
      <c r="AB672">
        <v>28</v>
      </c>
      <c r="AC672">
        <v>1365</v>
      </c>
    </row>
    <row r="673" spans="1:29" x14ac:dyDescent="0.25">
      <c r="A673" t="s">
        <v>142</v>
      </c>
      <c r="B673">
        <v>2019</v>
      </c>
      <c r="C673" t="s">
        <v>37</v>
      </c>
      <c r="D673" t="s">
        <v>38</v>
      </c>
      <c r="E673">
        <v>1</v>
      </c>
      <c r="F673" t="s">
        <v>40</v>
      </c>
      <c r="G673">
        <v>0.25</v>
      </c>
      <c r="H673" t="s">
        <v>116</v>
      </c>
      <c r="I673">
        <v>655</v>
      </c>
      <c r="J673">
        <v>1365</v>
      </c>
      <c r="K673">
        <v>0</v>
      </c>
      <c r="L673">
        <v>0</v>
      </c>
      <c r="M673">
        <v>0.6</v>
      </c>
      <c r="N673">
        <v>0.8</v>
      </c>
      <c r="O673">
        <v>1.05</v>
      </c>
      <c r="P673">
        <v>1.1000000000000001</v>
      </c>
      <c r="Q673" t="s">
        <v>46</v>
      </c>
      <c r="R673">
        <v>5</v>
      </c>
      <c r="S673">
        <v>9</v>
      </c>
      <c r="T673" t="s">
        <v>47</v>
      </c>
      <c r="U673" t="s">
        <v>58</v>
      </c>
      <c r="V673" t="s">
        <v>35</v>
      </c>
      <c r="W673" t="s">
        <v>55</v>
      </c>
      <c r="X673">
        <v>2019</v>
      </c>
      <c r="Y673" t="s">
        <v>37</v>
      </c>
      <c r="Z673" t="s">
        <v>38</v>
      </c>
      <c r="AA673">
        <v>3</v>
      </c>
      <c r="AB673">
        <v>6</v>
      </c>
      <c r="AC673">
        <v>-1365</v>
      </c>
    </row>
    <row r="674" spans="1:29" x14ac:dyDescent="0.25">
      <c r="A674" t="s">
        <v>443</v>
      </c>
      <c r="B674">
        <v>2019</v>
      </c>
      <c r="C674" t="s">
        <v>37</v>
      </c>
      <c r="D674" t="s">
        <v>38</v>
      </c>
      <c r="E674">
        <v>11</v>
      </c>
      <c r="F674" t="s">
        <v>44</v>
      </c>
      <c r="G674">
        <v>0</v>
      </c>
      <c r="H674" t="s">
        <v>116</v>
      </c>
      <c r="I674">
        <v>655</v>
      </c>
      <c r="J674">
        <v>1365</v>
      </c>
      <c r="K674">
        <v>0</v>
      </c>
      <c r="L674">
        <v>0</v>
      </c>
      <c r="M674">
        <v>0.6</v>
      </c>
      <c r="N674">
        <v>0.8</v>
      </c>
      <c r="O674">
        <v>1.05</v>
      </c>
      <c r="P674">
        <v>1.1000000000000001</v>
      </c>
      <c r="Q674" t="s">
        <v>46</v>
      </c>
      <c r="R674">
        <v>5</v>
      </c>
      <c r="S674">
        <v>9</v>
      </c>
      <c r="T674" t="s">
        <v>47</v>
      </c>
      <c r="U674" t="s">
        <v>58</v>
      </c>
      <c r="V674" t="s">
        <v>35</v>
      </c>
      <c r="W674" t="s">
        <v>55</v>
      </c>
      <c r="X674">
        <v>2019</v>
      </c>
      <c r="Y674" t="s">
        <v>37</v>
      </c>
      <c r="Z674" t="s">
        <v>38</v>
      </c>
      <c r="AA674">
        <v>12</v>
      </c>
      <c r="AB674">
        <v>28</v>
      </c>
      <c r="AC674">
        <v>1365</v>
      </c>
    </row>
    <row r="675" spans="1:29" x14ac:dyDescent="0.25">
      <c r="A675" t="s">
        <v>556</v>
      </c>
      <c r="B675">
        <v>2019</v>
      </c>
      <c r="C675" t="s">
        <v>37</v>
      </c>
      <c r="D675" t="s">
        <v>38</v>
      </c>
      <c r="E675">
        <v>22</v>
      </c>
      <c r="F675" t="s">
        <v>40</v>
      </c>
      <c r="G675">
        <v>1.816667</v>
      </c>
      <c r="I675" t="s">
        <v>33</v>
      </c>
      <c r="J675" t="s">
        <v>33</v>
      </c>
      <c r="K675" t="s">
        <v>33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R675" t="s">
        <v>33</v>
      </c>
      <c r="S675" t="s">
        <v>33</v>
      </c>
      <c r="U675" t="s">
        <v>58</v>
      </c>
      <c r="V675" t="s">
        <v>35</v>
      </c>
      <c r="W675" t="s">
        <v>55</v>
      </c>
      <c r="X675">
        <v>2019</v>
      </c>
      <c r="Y675" t="s">
        <v>37</v>
      </c>
      <c r="Z675" t="s">
        <v>38</v>
      </c>
      <c r="AA675">
        <v>22</v>
      </c>
      <c r="AB675">
        <v>0</v>
      </c>
      <c r="AC675">
        <v>1030.25</v>
      </c>
    </row>
    <row r="676" spans="1:29" x14ac:dyDescent="0.25">
      <c r="A676" t="s">
        <v>143</v>
      </c>
      <c r="B676">
        <v>2019</v>
      </c>
      <c r="C676" t="s">
        <v>37</v>
      </c>
      <c r="D676" t="s">
        <v>38</v>
      </c>
      <c r="E676">
        <v>1</v>
      </c>
      <c r="F676" t="s">
        <v>40</v>
      </c>
      <c r="G676">
        <v>1.1166670000000001</v>
      </c>
      <c r="H676" t="s">
        <v>58</v>
      </c>
      <c r="I676">
        <v>655</v>
      </c>
      <c r="J676">
        <v>1365</v>
      </c>
      <c r="K676">
        <v>0</v>
      </c>
      <c r="L676">
        <v>0</v>
      </c>
      <c r="M676">
        <v>0.6</v>
      </c>
      <c r="N676">
        <v>0.8</v>
      </c>
      <c r="O676">
        <v>1.05</v>
      </c>
      <c r="P676">
        <v>1.1000000000000001</v>
      </c>
      <c r="Q676" t="s">
        <v>46</v>
      </c>
      <c r="R676">
        <v>5</v>
      </c>
      <c r="S676">
        <v>9</v>
      </c>
      <c r="T676" t="s">
        <v>47</v>
      </c>
      <c r="U676" t="s">
        <v>58</v>
      </c>
      <c r="V676" t="s">
        <v>35</v>
      </c>
      <c r="W676" t="s">
        <v>55</v>
      </c>
      <c r="X676">
        <v>2019</v>
      </c>
      <c r="Y676" t="s">
        <v>37</v>
      </c>
      <c r="Z676" t="s">
        <v>38</v>
      </c>
      <c r="AA676">
        <v>1</v>
      </c>
      <c r="AB676">
        <v>53</v>
      </c>
      <c r="AC676">
        <v>68.25</v>
      </c>
    </row>
    <row r="677" spans="1:29" x14ac:dyDescent="0.25">
      <c r="A677" t="s">
        <v>382</v>
      </c>
      <c r="B677">
        <v>2019</v>
      </c>
      <c r="C677" t="s">
        <v>37</v>
      </c>
      <c r="D677" t="s">
        <v>38</v>
      </c>
      <c r="E677">
        <v>9</v>
      </c>
      <c r="F677" t="s">
        <v>40</v>
      </c>
      <c r="G677">
        <v>0.48333330000000002</v>
      </c>
      <c r="H677" t="s">
        <v>58</v>
      </c>
      <c r="I677">
        <v>655</v>
      </c>
      <c r="J677">
        <v>1365</v>
      </c>
      <c r="K677">
        <v>0</v>
      </c>
      <c r="L677">
        <v>0</v>
      </c>
      <c r="M677">
        <v>0.6</v>
      </c>
      <c r="N677">
        <v>0.8</v>
      </c>
      <c r="O677">
        <v>1.05</v>
      </c>
      <c r="P677">
        <v>1.1000000000000001</v>
      </c>
      <c r="Q677" t="s">
        <v>46</v>
      </c>
      <c r="R677">
        <v>5</v>
      </c>
      <c r="S677">
        <v>9</v>
      </c>
      <c r="T677" t="s">
        <v>47</v>
      </c>
      <c r="U677" t="s">
        <v>58</v>
      </c>
      <c r="V677" t="s">
        <v>35</v>
      </c>
      <c r="W677" t="s">
        <v>83</v>
      </c>
      <c r="X677">
        <v>2019</v>
      </c>
      <c r="Y677" t="s">
        <v>37</v>
      </c>
      <c r="Z677" t="s">
        <v>38</v>
      </c>
      <c r="AA677">
        <v>9</v>
      </c>
      <c r="AB677">
        <v>141</v>
      </c>
      <c r="AC677">
        <v>136.5</v>
      </c>
    </row>
    <row r="678" spans="1:29" x14ac:dyDescent="0.25">
      <c r="A678" t="s">
        <v>382</v>
      </c>
      <c r="B678">
        <v>2019</v>
      </c>
      <c r="C678" t="s">
        <v>37</v>
      </c>
      <c r="D678" t="s">
        <v>38</v>
      </c>
      <c r="E678">
        <v>23</v>
      </c>
      <c r="F678" t="s">
        <v>40</v>
      </c>
      <c r="G678">
        <v>0.86666670000000001</v>
      </c>
      <c r="H678" t="s">
        <v>58</v>
      </c>
      <c r="I678">
        <v>655</v>
      </c>
      <c r="J678">
        <v>1365</v>
      </c>
      <c r="K678">
        <v>0</v>
      </c>
      <c r="L678">
        <v>0</v>
      </c>
      <c r="M678">
        <v>0.6</v>
      </c>
      <c r="N678">
        <v>0.8</v>
      </c>
      <c r="O678">
        <v>1.05</v>
      </c>
      <c r="P678">
        <v>1.1000000000000001</v>
      </c>
      <c r="Q678" t="s">
        <v>46</v>
      </c>
      <c r="R678">
        <v>5</v>
      </c>
      <c r="S678">
        <v>9</v>
      </c>
      <c r="T678" t="s">
        <v>47</v>
      </c>
      <c r="U678" t="s">
        <v>58</v>
      </c>
      <c r="V678" t="s">
        <v>35</v>
      </c>
      <c r="W678" t="s">
        <v>83</v>
      </c>
      <c r="X678">
        <v>2019</v>
      </c>
      <c r="Y678" t="s">
        <v>37</v>
      </c>
      <c r="Z678" t="s">
        <v>38</v>
      </c>
      <c r="AA678">
        <v>23</v>
      </c>
      <c r="AB678">
        <v>14</v>
      </c>
      <c r="AC678">
        <v>-546</v>
      </c>
    </row>
    <row r="679" spans="1:29" x14ac:dyDescent="0.25">
      <c r="A679" t="s">
        <v>310</v>
      </c>
      <c r="B679">
        <v>2019</v>
      </c>
      <c r="C679" t="s">
        <v>37</v>
      </c>
      <c r="D679" t="s">
        <v>38</v>
      </c>
      <c r="E679">
        <v>5</v>
      </c>
      <c r="F679" t="s">
        <v>44</v>
      </c>
      <c r="G679">
        <v>0</v>
      </c>
      <c r="H679" t="s">
        <v>58</v>
      </c>
      <c r="I679">
        <v>655</v>
      </c>
      <c r="J679">
        <v>1365</v>
      </c>
      <c r="K679">
        <v>0</v>
      </c>
      <c r="L679">
        <v>0</v>
      </c>
      <c r="M679">
        <v>0.6</v>
      </c>
      <c r="N679">
        <v>0.8</v>
      </c>
      <c r="O679">
        <v>1.05</v>
      </c>
      <c r="P679">
        <v>1.1000000000000001</v>
      </c>
      <c r="Q679" t="s">
        <v>46</v>
      </c>
      <c r="R679">
        <v>5</v>
      </c>
      <c r="S679">
        <v>9</v>
      </c>
      <c r="T679" t="s">
        <v>47</v>
      </c>
      <c r="U679" t="s">
        <v>58</v>
      </c>
      <c r="V679" t="s">
        <v>35</v>
      </c>
      <c r="W679" t="s">
        <v>42</v>
      </c>
      <c r="X679">
        <v>2019</v>
      </c>
      <c r="Y679" t="s">
        <v>37</v>
      </c>
      <c r="Z679" t="s">
        <v>38</v>
      </c>
      <c r="AA679">
        <v>15</v>
      </c>
      <c r="AB679">
        <v>115</v>
      </c>
      <c r="AC679">
        <v>1365</v>
      </c>
    </row>
    <row r="680" spans="1:29" x14ac:dyDescent="0.25">
      <c r="A680" t="s">
        <v>189</v>
      </c>
      <c r="B680">
        <v>2019</v>
      </c>
      <c r="C680" t="s">
        <v>37</v>
      </c>
      <c r="D680" t="s">
        <v>38</v>
      </c>
      <c r="E680">
        <v>2</v>
      </c>
      <c r="F680" t="s">
        <v>40</v>
      </c>
      <c r="G680">
        <v>1.766667</v>
      </c>
      <c r="H680" t="s">
        <v>58</v>
      </c>
      <c r="I680">
        <v>655</v>
      </c>
      <c r="J680">
        <v>1365</v>
      </c>
      <c r="K680">
        <v>0</v>
      </c>
      <c r="L680">
        <v>0</v>
      </c>
      <c r="M680">
        <v>0.6</v>
      </c>
      <c r="N680">
        <v>0.8</v>
      </c>
      <c r="O680">
        <v>1.05</v>
      </c>
      <c r="P680">
        <v>1.1000000000000001</v>
      </c>
      <c r="Q680" t="s">
        <v>46</v>
      </c>
      <c r="R680">
        <v>5</v>
      </c>
      <c r="S680">
        <v>9</v>
      </c>
      <c r="T680" t="s">
        <v>85</v>
      </c>
      <c r="U680" t="s">
        <v>58</v>
      </c>
      <c r="V680" t="s">
        <v>35</v>
      </c>
      <c r="W680" t="s">
        <v>80</v>
      </c>
      <c r="X680">
        <v>2019</v>
      </c>
      <c r="Y680" t="s">
        <v>37</v>
      </c>
      <c r="Z680" t="s">
        <v>38</v>
      </c>
      <c r="AA680">
        <v>2</v>
      </c>
      <c r="AB680">
        <v>20</v>
      </c>
      <c r="AC680">
        <v>-273</v>
      </c>
    </row>
    <row r="681" spans="1:29" x14ac:dyDescent="0.25">
      <c r="A681" t="s">
        <v>189</v>
      </c>
      <c r="B681">
        <v>2019</v>
      </c>
      <c r="C681" t="s">
        <v>37</v>
      </c>
      <c r="D681" t="s">
        <v>38</v>
      </c>
      <c r="E681">
        <v>22</v>
      </c>
      <c r="F681" t="s">
        <v>40</v>
      </c>
      <c r="G681">
        <v>10.283329999999999</v>
      </c>
      <c r="H681" t="s">
        <v>58</v>
      </c>
      <c r="I681">
        <v>655</v>
      </c>
      <c r="J681">
        <v>1365</v>
      </c>
      <c r="K681">
        <v>0</v>
      </c>
      <c r="L681">
        <v>0</v>
      </c>
      <c r="M681">
        <v>0.6</v>
      </c>
      <c r="N681">
        <v>0.8</v>
      </c>
      <c r="O681">
        <v>1.05</v>
      </c>
      <c r="P681">
        <v>1.1000000000000001</v>
      </c>
      <c r="Q681" t="s">
        <v>46</v>
      </c>
      <c r="R681">
        <v>5</v>
      </c>
      <c r="S681">
        <v>9</v>
      </c>
      <c r="T681" t="s">
        <v>85</v>
      </c>
      <c r="U681" t="s">
        <v>58</v>
      </c>
      <c r="V681" t="s">
        <v>35</v>
      </c>
      <c r="W681" t="s">
        <v>80</v>
      </c>
      <c r="X681">
        <v>2019</v>
      </c>
      <c r="Y681" t="s">
        <v>37</v>
      </c>
      <c r="Z681" t="s">
        <v>38</v>
      </c>
      <c r="AA681">
        <v>23</v>
      </c>
      <c r="AB681">
        <v>20</v>
      </c>
      <c r="AC681">
        <v>1092</v>
      </c>
    </row>
    <row r="682" spans="1:29" x14ac:dyDescent="0.25">
      <c r="A682" t="s">
        <v>461</v>
      </c>
      <c r="B682">
        <v>2019</v>
      </c>
      <c r="C682" t="s">
        <v>37</v>
      </c>
      <c r="D682" t="s">
        <v>38</v>
      </c>
      <c r="E682">
        <v>12</v>
      </c>
      <c r="F682" t="s">
        <v>40</v>
      </c>
      <c r="G682">
        <v>1.45</v>
      </c>
      <c r="H682" t="s">
        <v>58</v>
      </c>
      <c r="I682">
        <v>655</v>
      </c>
      <c r="J682">
        <v>1365</v>
      </c>
      <c r="K682">
        <v>0</v>
      </c>
      <c r="L682">
        <v>0</v>
      </c>
      <c r="M682">
        <v>0.6</v>
      </c>
      <c r="N682">
        <v>0.8</v>
      </c>
      <c r="O682">
        <v>1.05</v>
      </c>
      <c r="P682">
        <v>1.1000000000000001</v>
      </c>
      <c r="Q682" t="s">
        <v>46</v>
      </c>
      <c r="R682">
        <v>5</v>
      </c>
      <c r="S682">
        <v>9</v>
      </c>
      <c r="T682" t="s">
        <v>47</v>
      </c>
      <c r="U682" t="s">
        <v>58</v>
      </c>
      <c r="V682" t="s">
        <v>35</v>
      </c>
      <c r="W682" t="s">
        <v>59</v>
      </c>
      <c r="X682">
        <v>2019</v>
      </c>
      <c r="Y682" t="s">
        <v>37</v>
      </c>
      <c r="Z682" t="s">
        <v>38</v>
      </c>
      <c r="AA682">
        <v>12</v>
      </c>
      <c r="AB682">
        <v>22</v>
      </c>
      <c r="AC682">
        <v>-273</v>
      </c>
    </row>
    <row r="683" spans="1:29" x14ac:dyDescent="0.25">
      <c r="A683" t="s">
        <v>620</v>
      </c>
      <c r="B683">
        <v>2019</v>
      </c>
      <c r="C683" t="s">
        <v>37</v>
      </c>
      <c r="D683" t="s">
        <v>38</v>
      </c>
      <c r="E683">
        <v>25</v>
      </c>
      <c r="F683" t="s">
        <v>44</v>
      </c>
      <c r="G683">
        <v>0</v>
      </c>
      <c r="H683" t="s">
        <v>58</v>
      </c>
      <c r="I683">
        <v>655</v>
      </c>
      <c r="J683">
        <v>1365</v>
      </c>
      <c r="K683">
        <v>0</v>
      </c>
      <c r="L683">
        <v>0</v>
      </c>
      <c r="M683">
        <v>0.6</v>
      </c>
      <c r="N683">
        <v>0.8</v>
      </c>
      <c r="O683">
        <v>1.05</v>
      </c>
      <c r="P683">
        <v>1.1000000000000001</v>
      </c>
      <c r="Q683" t="s">
        <v>46</v>
      </c>
      <c r="R683">
        <v>5</v>
      </c>
      <c r="S683">
        <v>9</v>
      </c>
      <c r="T683" t="s">
        <v>47</v>
      </c>
      <c r="U683" t="s">
        <v>58</v>
      </c>
      <c r="V683" t="s">
        <v>35</v>
      </c>
      <c r="W683" t="s">
        <v>50</v>
      </c>
      <c r="X683">
        <v>2019</v>
      </c>
      <c r="Y683" t="s">
        <v>37</v>
      </c>
      <c r="Z683" t="s">
        <v>38</v>
      </c>
      <c r="AA683">
        <v>26</v>
      </c>
      <c r="AB683">
        <v>1</v>
      </c>
      <c r="AC683">
        <v>1365</v>
      </c>
    </row>
    <row r="684" spans="1:29" x14ac:dyDescent="0.25">
      <c r="A684" t="s">
        <v>190</v>
      </c>
      <c r="B684">
        <v>2019</v>
      </c>
      <c r="C684" t="s">
        <v>37</v>
      </c>
      <c r="D684" t="s">
        <v>38</v>
      </c>
      <c r="E684">
        <v>2</v>
      </c>
      <c r="F684" t="s">
        <v>40</v>
      </c>
      <c r="G684">
        <v>0.43333329999999998</v>
      </c>
      <c r="H684" t="s">
        <v>58</v>
      </c>
      <c r="I684">
        <v>655</v>
      </c>
      <c r="J684">
        <v>1365</v>
      </c>
      <c r="K684">
        <v>0</v>
      </c>
      <c r="L684">
        <v>0</v>
      </c>
      <c r="M684">
        <v>0.6</v>
      </c>
      <c r="N684">
        <v>0.8</v>
      </c>
      <c r="O684">
        <v>1.05</v>
      </c>
      <c r="P684">
        <v>1.1000000000000001</v>
      </c>
      <c r="Q684" t="s">
        <v>46</v>
      </c>
      <c r="R684">
        <v>5</v>
      </c>
      <c r="S684">
        <v>9</v>
      </c>
      <c r="T684" t="s">
        <v>47</v>
      </c>
      <c r="U684" t="s">
        <v>58</v>
      </c>
      <c r="V684" t="s">
        <v>35</v>
      </c>
      <c r="W684" t="s">
        <v>50</v>
      </c>
      <c r="X684">
        <v>2019</v>
      </c>
      <c r="Y684" t="s">
        <v>37</v>
      </c>
      <c r="Z684" t="s">
        <v>38</v>
      </c>
      <c r="AA684">
        <v>3</v>
      </c>
      <c r="AB684">
        <v>604800</v>
      </c>
      <c r="AC684">
        <v>136.5</v>
      </c>
    </row>
    <row r="685" spans="1:29" x14ac:dyDescent="0.25">
      <c r="A685" t="s">
        <v>144</v>
      </c>
      <c r="B685">
        <v>2019</v>
      </c>
      <c r="C685" t="s">
        <v>37</v>
      </c>
      <c r="D685" t="s">
        <v>38</v>
      </c>
      <c r="E685">
        <v>1</v>
      </c>
      <c r="F685" t="s">
        <v>40</v>
      </c>
      <c r="G685">
        <v>4.1666670000000003</v>
      </c>
      <c r="H685" t="s">
        <v>145</v>
      </c>
      <c r="I685">
        <v>468</v>
      </c>
      <c r="J685">
        <v>715</v>
      </c>
      <c r="K685">
        <v>0</v>
      </c>
      <c r="L685">
        <v>0</v>
      </c>
      <c r="M685">
        <v>0</v>
      </c>
      <c r="N685">
        <v>0.6</v>
      </c>
      <c r="O685">
        <v>0.8</v>
      </c>
      <c r="P685">
        <v>1.05</v>
      </c>
      <c r="Q685" t="s">
        <v>46</v>
      </c>
      <c r="R685">
        <v>5</v>
      </c>
      <c r="S685">
        <v>9</v>
      </c>
      <c r="T685" t="s">
        <v>47</v>
      </c>
      <c r="U685" t="s">
        <v>145</v>
      </c>
      <c r="V685" t="s">
        <v>35</v>
      </c>
      <c r="W685" t="s">
        <v>59</v>
      </c>
      <c r="X685">
        <v>2019</v>
      </c>
      <c r="Y685" t="s">
        <v>37</v>
      </c>
      <c r="Z685" t="s">
        <v>38</v>
      </c>
      <c r="AA685">
        <v>2</v>
      </c>
      <c r="AB685">
        <v>69</v>
      </c>
      <c r="AC685">
        <v>715.00001715999895</v>
      </c>
    </row>
    <row r="686" spans="1:29" x14ac:dyDescent="0.25">
      <c r="A686" t="s">
        <v>146</v>
      </c>
      <c r="B686">
        <v>2019</v>
      </c>
      <c r="C686" t="s">
        <v>37</v>
      </c>
      <c r="D686" t="s">
        <v>38</v>
      </c>
      <c r="E686">
        <v>1</v>
      </c>
      <c r="F686" t="s">
        <v>40</v>
      </c>
      <c r="G686">
        <v>3.9666670000000002</v>
      </c>
      <c r="H686" t="s">
        <v>145</v>
      </c>
      <c r="I686">
        <v>468</v>
      </c>
      <c r="J686">
        <v>715</v>
      </c>
      <c r="K686">
        <v>0</v>
      </c>
      <c r="L686">
        <v>0</v>
      </c>
      <c r="M686">
        <v>0</v>
      </c>
      <c r="N686">
        <v>0.6</v>
      </c>
      <c r="O686">
        <v>0.8</v>
      </c>
      <c r="P686">
        <v>1.05</v>
      </c>
      <c r="Q686" t="s">
        <v>46</v>
      </c>
      <c r="R686">
        <v>5</v>
      </c>
      <c r="S686">
        <v>9</v>
      </c>
      <c r="T686" t="s">
        <v>47</v>
      </c>
      <c r="U686" t="s">
        <v>145</v>
      </c>
      <c r="V686" t="s">
        <v>35</v>
      </c>
      <c r="W686" t="s">
        <v>59</v>
      </c>
      <c r="X686">
        <v>2019</v>
      </c>
      <c r="Y686" t="s">
        <v>37</v>
      </c>
      <c r="Z686" t="s">
        <v>38</v>
      </c>
      <c r="AA686">
        <v>2</v>
      </c>
      <c r="AB686">
        <v>20</v>
      </c>
      <c r="AC686">
        <v>382.43489288362201</v>
      </c>
    </row>
    <row r="687" spans="1:29" x14ac:dyDescent="0.25">
      <c r="A687" t="s">
        <v>495</v>
      </c>
      <c r="B687">
        <v>2019</v>
      </c>
      <c r="C687" t="s">
        <v>37</v>
      </c>
      <c r="D687" t="s">
        <v>38</v>
      </c>
      <c r="E687">
        <v>15</v>
      </c>
      <c r="F687" t="s">
        <v>44</v>
      </c>
      <c r="G687">
        <v>0</v>
      </c>
      <c r="H687" t="s">
        <v>145</v>
      </c>
      <c r="I687">
        <v>468</v>
      </c>
      <c r="J687">
        <v>715</v>
      </c>
      <c r="K687">
        <v>0</v>
      </c>
      <c r="L687">
        <v>0</v>
      </c>
      <c r="M687">
        <v>0</v>
      </c>
      <c r="N687">
        <v>0.6</v>
      </c>
      <c r="O687">
        <v>0.8</v>
      </c>
      <c r="P687">
        <v>1.05</v>
      </c>
      <c r="Q687" t="s">
        <v>46</v>
      </c>
      <c r="R687">
        <v>5</v>
      </c>
      <c r="S687">
        <v>9</v>
      </c>
      <c r="T687" t="s">
        <v>47</v>
      </c>
      <c r="U687" t="s">
        <v>145</v>
      </c>
      <c r="V687" t="s">
        <v>35</v>
      </c>
      <c r="W687" t="s">
        <v>55</v>
      </c>
      <c r="X687">
        <v>2019</v>
      </c>
      <c r="Y687" t="s">
        <v>37</v>
      </c>
      <c r="Z687" t="s">
        <v>38</v>
      </c>
      <c r="AA687">
        <v>16</v>
      </c>
      <c r="AB687">
        <v>0</v>
      </c>
      <c r="AC687">
        <v>715</v>
      </c>
    </row>
    <row r="688" spans="1:29" x14ac:dyDescent="0.25">
      <c r="A688" t="s">
        <v>621</v>
      </c>
      <c r="B688">
        <v>2019</v>
      </c>
      <c r="C688" t="s">
        <v>37</v>
      </c>
      <c r="D688" t="s">
        <v>38</v>
      </c>
      <c r="E688">
        <v>25</v>
      </c>
      <c r="F688" t="s">
        <v>44</v>
      </c>
      <c r="G688">
        <v>0</v>
      </c>
      <c r="H688" t="s">
        <v>145</v>
      </c>
      <c r="I688">
        <v>468</v>
      </c>
      <c r="J688">
        <v>715</v>
      </c>
      <c r="K688">
        <v>0</v>
      </c>
      <c r="L688">
        <v>0</v>
      </c>
      <c r="M688">
        <v>0</v>
      </c>
      <c r="N688">
        <v>0.6</v>
      </c>
      <c r="O688">
        <v>0.8</v>
      </c>
      <c r="P688">
        <v>1.05</v>
      </c>
      <c r="Q688" t="s">
        <v>46</v>
      </c>
      <c r="R688">
        <v>5</v>
      </c>
      <c r="S688">
        <v>9</v>
      </c>
      <c r="T688" t="s">
        <v>47</v>
      </c>
      <c r="U688" t="s">
        <v>145</v>
      </c>
      <c r="V688" t="s">
        <v>35</v>
      </c>
      <c r="W688" t="s">
        <v>55</v>
      </c>
      <c r="X688">
        <v>2019</v>
      </c>
      <c r="Y688" t="s">
        <v>37</v>
      </c>
      <c r="Z688" t="s">
        <v>38</v>
      </c>
      <c r="AA688">
        <v>26</v>
      </c>
      <c r="AB688">
        <v>45</v>
      </c>
      <c r="AC688">
        <v>715</v>
      </c>
    </row>
    <row r="689" spans="1:29" x14ac:dyDescent="0.25">
      <c r="A689" t="s">
        <v>462</v>
      </c>
      <c r="B689">
        <v>2019</v>
      </c>
      <c r="C689" t="s">
        <v>37</v>
      </c>
      <c r="D689" t="s">
        <v>38</v>
      </c>
      <c r="E689">
        <v>12</v>
      </c>
      <c r="F689" t="s">
        <v>40</v>
      </c>
      <c r="G689">
        <v>0.35</v>
      </c>
      <c r="I689" t="s">
        <v>33</v>
      </c>
      <c r="J689" t="s">
        <v>33</v>
      </c>
      <c r="K689" t="s">
        <v>33</v>
      </c>
      <c r="L689" t="s">
        <v>33</v>
      </c>
      <c r="M689" t="s">
        <v>33</v>
      </c>
      <c r="N689" t="s">
        <v>33</v>
      </c>
      <c r="O689" t="s">
        <v>33</v>
      </c>
      <c r="P689" t="s">
        <v>33</v>
      </c>
      <c r="R689" t="s">
        <v>33</v>
      </c>
      <c r="S689" t="s">
        <v>33</v>
      </c>
      <c r="U689" t="s">
        <v>64</v>
      </c>
      <c r="V689" t="s">
        <v>35</v>
      </c>
      <c r="W689" t="s">
        <v>61</v>
      </c>
      <c r="X689">
        <v>2019</v>
      </c>
      <c r="Y689" t="s">
        <v>37</v>
      </c>
      <c r="Z689" t="s">
        <v>38</v>
      </c>
      <c r="AA689">
        <v>17</v>
      </c>
      <c r="AB689">
        <v>0</v>
      </c>
      <c r="AC689">
        <v>1501.5</v>
      </c>
    </row>
    <row r="690" spans="1:29" x14ac:dyDescent="0.25">
      <c r="A690" t="s">
        <v>75</v>
      </c>
      <c r="B690">
        <v>2019</v>
      </c>
      <c r="C690" t="s">
        <v>30</v>
      </c>
      <c r="D690" t="s">
        <v>31</v>
      </c>
      <c r="E690">
        <v>26</v>
      </c>
      <c r="F690" t="s">
        <v>40</v>
      </c>
      <c r="G690">
        <v>0.35</v>
      </c>
      <c r="I690" t="s">
        <v>33</v>
      </c>
      <c r="J690" t="s">
        <v>33</v>
      </c>
      <c r="K690" t="s">
        <v>33</v>
      </c>
      <c r="L690" t="s">
        <v>33</v>
      </c>
      <c r="M690" t="s">
        <v>33</v>
      </c>
      <c r="N690" t="s">
        <v>33</v>
      </c>
      <c r="O690" t="s">
        <v>33</v>
      </c>
      <c r="P690" t="s">
        <v>33</v>
      </c>
      <c r="R690" t="s">
        <v>33</v>
      </c>
      <c r="S690" t="s">
        <v>33</v>
      </c>
      <c r="U690" t="s">
        <v>64</v>
      </c>
      <c r="V690" t="s">
        <v>35</v>
      </c>
      <c r="W690" t="s">
        <v>61</v>
      </c>
      <c r="X690">
        <v>2019</v>
      </c>
      <c r="Y690" t="s">
        <v>37</v>
      </c>
      <c r="Z690" t="s">
        <v>38</v>
      </c>
      <c r="AA690">
        <v>1</v>
      </c>
      <c r="AB690">
        <v>0</v>
      </c>
      <c r="AC690">
        <v>1501.5</v>
      </c>
    </row>
    <row r="691" spans="1:29" x14ac:dyDescent="0.25">
      <c r="A691" t="s">
        <v>444</v>
      </c>
      <c r="B691">
        <v>2019</v>
      </c>
      <c r="C691" t="s">
        <v>37</v>
      </c>
      <c r="D691" t="s">
        <v>38</v>
      </c>
      <c r="E691">
        <v>11</v>
      </c>
      <c r="F691" t="s">
        <v>40</v>
      </c>
      <c r="G691">
        <v>0</v>
      </c>
      <c r="H691" t="s">
        <v>64</v>
      </c>
      <c r="I691">
        <v>655</v>
      </c>
      <c r="J691">
        <v>1365</v>
      </c>
      <c r="K691">
        <v>0</v>
      </c>
      <c r="L691">
        <v>0</v>
      </c>
      <c r="M691">
        <v>0.6</v>
      </c>
      <c r="N691">
        <v>0.8</v>
      </c>
      <c r="O691">
        <v>1.05</v>
      </c>
      <c r="P691">
        <v>1.1000000000000001</v>
      </c>
      <c r="Q691" t="s">
        <v>46</v>
      </c>
      <c r="R691">
        <v>5</v>
      </c>
      <c r="S691">
        <v>9</v>
      </c>
      <c r="T691" t="s">
        <v>47</v>
      </c>
      <c r="U691" t="s">
        <v>64</v>
      </c>
      <c r="V691" t="s">
        <v>35</v>
      </c>
      <c r="W691" t="s">
        <v>55</v>
      </c>
      <c r="X691">
        <v>2019</v>
      </c>
      <c r="Y691" t="s">
        <v>37</v>
      </c>
      <c r="Z691" t="s">
        <v>38</v>
      </c>
      <c r="AA691">
        <v>15</v>
      </c>
      <c r="AB691">
        <v>0</v>
      </c>
      <c r="AC691">
        <v>1501.5</v>
      </c>
    </row>
    <row r="692" spans="1:29" x14ac:dyDescent="0.25">
      <c r="A692" t="s">
        <v>256</v>
      </c>
      <c r="B692">
        <v>2019</v>
      </c>
      <c r="C692" t="s">
        <v>37</v>
      </c>
      <c r="D692" t="s">
        <v>38</v>
      </c>
      <c r="E692">
        <v>4</v>
      </c>
      <c r="F692" t="s">
        <v>40</v>
      </c>
      <c r="G692">
        <v>1.3333330000000001</v>
      </c>
      <c r="H692" t="s">
        <v>71</v>
      </c>
      <c r="I692">
        <v>468</v>
      </c>
      <c r="J692">
        <v>715</v>
      </c>
      <c r="K692">
        <v>0</v>
      </c>
      <c r="L692">
        <v>0</v>
      </c>
      <c r="M692">
        <v>0</v>
      </c>
      <c r="N692">
        <v>0.6</v>
      </c>
      <c r="O692">
        <v>0.8</v>
      </c>
      <c r="P692">
        <v>1.05</v>
      </c>
      <c r="Q692" t="s">
        <v>46</v>
      </c>
      <c r="R692">
        <v>5</v>
      </c>
      <c r="S692">
        <v>9</v>
      </c>
      <c r="T692" t="s">
        <v>47</v>
      </c>
      <c r="U692" t="s">
        <v>71</v>
      </c>
      <c r="V692" t="s">
        <v>35</v>
      </c>
      <c r="W692" t="s">
        <v>55</v>
      </c>
      <c r="X692">
        <v>2019</v>
      </c>
      <c r="Y692" t="s">
        <v>37</v>
      </c>
      <c r="Z692" t="s">
        <v>38</v>
      </c>
      <c r="AA692">
        <v>5</v>
      </c>
      <c r="AB692">
        <v>316</v>
      </c>
      <c r="AC692">
        <v>35.75</v>
      </c>
    </row>
    <row r="693" spans="1:29" x14ac:dyDescent="0.25">
      <c r="A693" t="s">
        <v>557</v>
      </c>
      <c r="B693">
        <v>2019</v>
      </c>
      <c r="C693" t="s">
        <v>37</v>
      </c>
      <c r="D693" t="s">
        <v>38</v>
      </c>
      <c r="E693">
        <v>22</v>
      </c>
      <c r="F693" t="s">
        <v>40</v>
      </c>
      <c r="G693">
        <v>1.183333</v>
      </c>
      <c r="H693" t="s">
        <v>41</v>
      </c>
      <c r="I693">
        <v>468</v>
      </c>
      <c r="J693">
        <v>715</v>
      </c>
      <c r="K693">
        <v>0</v>
      </c>
      <c r="L693">
        <v>0</v>
      </c>
      <c r="M693">
        <v>0</v>
      </c>
      <c r="N693">
        <v>0.6</v>
      </c>
      <c r="O693">
        <v>0.8</v>
      </c>
      <c r="P693">
        <v>1.05</v>
      </c>
      <c r="Q693" t="s">
        <v>46</v>
      </c>
      <c r="R693">
        <v>5</v>
      </c>
      <c r="S693">
        <v>9</v>
      </c>
      <c r="T693" t="s">
        <v>47</v>
      </c>
      <c r="U693" t="s">
        <v>34</v>
      </c>
      <c r="V693" t="s">
        <v>35</v>
      </c>
      <c r="W693" t="s">
        <v>55</v>
      </c>
      <c r="X693">
        <v>2019</v>
      </c>
      <c r="Y693" t="s">
        <v>37</v>
      </c>
      <c r="Z693" t="s">
        <v>38</v>
      </c>
      <c r="AA693">
        <v>25</v>
      </c>
      <c r="AB693">
        <v>369</v>
      </c>
      <c r="AC693">
        <v>35.75</v>
      </c>
    </row>
    <row r="694" spans="1:29" x14ac:dyDescent="0.25">
      <c r="A694" t="s">
        <v>445</v>
      </c>
      <c r="B694">
        <v>2019</v>
      </c>
      <c r="C694" t="s">
        <v>37</v>
      </c>
      <c r="D694" t="s">
        <v>38</v>
      </c>
      <c r="E694">
        <v>11</v>
      </c>
      <c r="F694" t="s">
        <v>40</v>
      </c>
      <c r="G694">
        <v>2.8833329999999999</v>
      </c>
      <c r="H694" t="s">
        <v>71</v>
      </c>
      <c r="I694">
        <v>468</v>
      </c>
      <c r="J694">
        <v>715</v>
      </c>
      <c r="K694">
        <v>0</v>
      </c>
      <c r="L694">
        <v>0</v>
      </c>
      <c r="M694">
        <v>0</v>
      </c>
      <c r="N694">
        <v>0.6</v>
      </c>
      <c r="O694">
        <v>0.8</v>
      </c>
      <c r="P694">
        <v>1.05</v>
      </c>
      <c r="Q694" t="s">
        <v>46</v>
      </c>
      <c r="R694">
        <v>5</v>
      </c>
      <c r="S694">
        <v>9</v>
      </c>
      <c r="T694" t="s">
        <v>47</v>
      </c>
      <c r="U694" t="s">
        <v>71</v>
      </c>
      <c r="V694" t="s">
        <v>35</v>
      </c>
      <c r="W694" t="s">
        <v>59</v>
      </c>
      <c r="X694">
        <v>2019</v>
      </c>
      <c r="Y694" t="s">
        <v>37</v>
      </c>
      <c r="Z694" t="s">
        <v>38</v>
      </c>
      <c r="AA694">
        <v>12</v>
      </c>
      <c r="AB694">
        <v>0</v>
      </c>
      <c r="AC694">
        <v>619.52886589929096</v>
      </c>
    </row>
    <row r="695" spans="1:29" x14ac:dyDescent="0.25">
      <c r="A695" t="s">
        <v>383</v>
      </c>
      <c r="B695">
        <v>2019</v>
      </c>
      <c r="C695" t="s">
        <v>37</v>
      </c>
      <c r="D695" t="s">
        <v>38</v>
      </c>
      <c r="E695">
        <v>9</v>
      </c>
      <c r="F695" t="s">
        <v>40</v>
      </c>
      <c r="G695">
        <v>0</v>
      </c>
      <c r="H695" t="s">
        <v>71</v>
      </c>
      <c r="I695">
        <v>468</v>
      </c>
      <c r="J695">
        <v>715</v>
      </c>
      <c r="K695">
        <v>0</v>
      </c>
      <c r="L695">
        <v>0</v>
      </c>
      <c r="M695">
        <v>0</v>
      </c>
      <c r="N695">
        <v>0.6</v>
      </c>
      <c r="O695">
        <v>0.8</v>
      </c>
      <c r="P695">
        <v>1.05</v>
      </c>
      <c r="Q695" t="s">
        <v>46</v>
      </c>
      <c r="R695">
        <v>5</v>
      </c>
      <c r="S695">
        <v>9</v>
      </c>
      <c r="T695" t="s">
        <v>47</v>
      </c>
      <c r="U695" t="s">
        <v>71</v>
      </c>
      <c r="V695" t="s">
        <v>35</v>
      </c>
      <c r="W695" t="s">
        <v>55</v>
      </c>
      <c r="X695">
        <v>2019</v>
      </c>
      <c r="Y695" t="s">
        <v>37</v>
      </c>
      <c r="Z695" t="s">
        <v>38</v>
      </c>
      <c r="AA695">
        <v>11</v>
      </c>
      <c r="AB695">
        <v>0</v>
      </c>
      <c r="AC695">
        <v>750.75</v>
      </c>
    </row>
    <row r="696" spans="1:29" x14ac:dyDescent="0.25">
      <c r="A696" t="s">
        <v>383</v>
      </c>
      <c r="B696">
        <v>2019</v>
      </c>
      <c r="C696" t="s">
        <v>37</v>
      </c>
      <c r="D696" t="s">
        <v>38</v>
      </c>
      <c r="E696">
        <v>15</v>
      </c>
      <c r="F696" t="s">
        <v>40</v>
      </c>
      <c r="G696">
        <v>1.266667</v>
      </c>
      <c r="H696" t="s">
        <v>71</v>
      </c>
      <c r="I696">
        <v>468</v>
      </c>
      <c r="J696">
        <v>715</v>
      </c>
      <c r="K696">
        <v>0</v>
      </c>
      <c r="L696">
        <v>0</v>
      </c>
      <c r="M696">
        <v>0</v>
      </c>
      <c r="N696">
        <v>0.6</v>
      </c>
      <c r="O696">
        <v>0.8</v>
      </c>
      <c r="P696">
        <v>1.05</v>
      </c>
      <c r="Q696" t="s">
        <v>46</v>
      </c>
      <c r="R696">
        <v>5</v>
      </c>
      <c r="S696">
        <v>9</v>
      </c>
      <c r="T696" t="s">
        <v>47</v>
      </c>
      <c r="U696" t="s">
        <v>71</v>
      </c>
      <c r="V696" t="s">
        <v>35</v>
      </c>
      <c r="W696" t="s">
        <v>55</v>
      </c>
      <c r="X696">
        <v>2019</v>
      </c>
      <c r="Y696" t="s">
        <v>37</v>
      </c>
      <c r="Z696" t="s">
        <v>38</v>
      </c>
      <c r="AA696">
        <v>16</v>
      </c>
      <c r="AB696">
        <v>0</v>
      </c>
      <c r="AC696">
        <v>35.75</v>
      </c>
    </row>
    <row r="697" spans="1:29" x14ac:dyDescent="0.25">
      <c r="A697" t="s">
        <v>383</v>
      </c>
      <c r="B697">
        <v>2019</v>
      </c>
      <c r="C697" t="s">
        <v>37</v>
      </c>
      <c r="D697" t="s">
        <v>38</v>
      </c>
      <c r="E697">
        <v>24</v>
      </c>
      <c r="F697" t="s">
        <v>44</v>
      </c>
      <c r="G697">
        <v>0</v>
      </c>
      <c r="H697" t="s">
        <v>71</v>
      </c>
      <c r="I697">
        <v>468</v>
      </c>
      <c r="J697">
        <v>715</v>
      </c>
      <c r="K697">
        <v>0</v>
      </c>
      <c r="L697">
        <v>0</v>
      </c>
      <c r="M697">
        <v>0</v>
      </c>
      <c r="N697">
        <v>0.6</v>
      </c>
      <c r="O697">
        <v>0.8</v>
      </c>
      <c r="P697">
        <v>1.05</v>
      </c>
      <c r="Q697" t="s">
        <v>46</v>
      </c>
      <c r="R697">
        <v>5</v>
      </c>
      <c r="S697">
        <v>9</v>
      </c>
      <c r="T697" t="s">
        <v>47</v>
      </c>
      <c r="U697" t="s">
        <v>71</v>
      </c>
      <c r="V697" t="s">
        <v>35</v>
      </c>
      <c r="W697" t="s">
        <v>55</v>
      </c>
      <c r="X697">
        <v>2019</v>
      </c>
      <c r="Y697" t="s">
        <v>37</v>
      </c>
      <c r="Z697" t="s">
        <v>38</v>
      </c>
      <c r="AA697">
        <v>24</v>
      </c>
      <c r="AB697">
        <v>0</v>
      </c>
      <c r="AC697">
        <v>715</v>
      </c>
    </row>
    <row r="698" spans="1:29" x14ac:dyDescent="0.25">
      <c r="A698" t="s">
        <v>636</v>
      </c>
      <c r="B698">
        <v>2019</v>
      </c>
      <c r="C698" t="s">
        <v>37</v>
      </c>
      <c r="D698" t="s">
        <v>38</v>
      </c>
      <c r="E698">
        <v>26</v>
      </c>
      <c r="F698" t="s">
        <v>44</v>
      </c>
      <c r="G698">
        <v>0</v>
      </c>
      <c r="H698" t="s">
        <v>71</v>
      </c>
      <c r="I698">
        <v>468</v>
      </c>
      <c r="J698">
        <v>715</v>
      </c>
      <c r="K698">
        <v>0</v>
      </c>
      <c r="L698">
        <v>0</v>
      </c>
      <c r="M698">
        <v>0</v>
      </c>
      <c r="N698">
        <v>0.6</v>
      </c>
      <c r="O698">
        <v>0.8</v>
      </c>
      <c r="P698">
        <v>1.05</v>
      </c>
      <c r="Q698" t="s">
        <v>46</v>
      </c>
      <c r="R698">
        <v>5</v>
      </c>
      <c r="S698">
        <v>9</v>
      </c>
      <c r="T698" t="s">
        <v>47</v>
      </c>
      <c r="U698" t="s">
        <v>71</v>
      </c>
      <c r="V698" t="s">
        <v>35</v>
      </c>
      <c r="W698" t="s">
        <v>55</v>
      </c>
      <c r="X698">
        <v>2019</v>
      </c>
      <c r="Y698" t="s">
        <v>37</v>
      </c>
      <c r="Z698" t="s">
        <v>38</v>
      </c>
      <c r="AA698">
        <v>26</v>
      </c>
      <c r="AB698">
        <v>60</v>
      </c>
      <c r="AC698">
        <v>715</v>
      </c>
    </row>
    <row r="699" spans="1:29" x14ac:dyDescent="0.25">
      <c r="A699" t="s">
        <v>147</v>
      </c>
      <c r="B699">
        <v>2019</v>
      </c>
      <c r="C699" t="s">
        <v>37</v>
      </c>
      <c r="D699" t="s">
        <v>38</v>
      </c>
      <c r="E699">
        <v>1</v>
      </c>
      <c r="F699" t="s">
        <v>40</v>
      </c>
      <c r="G699">
        <v>0</v>
      </c>
      <c r="H699" t="s">
        <v>71</v>
      </c>
      <c r="I699">
        <v>468</v>
      </c>
      <c r="J699">
        <v>715</v>
      </c>
      <c r="K699">
        <v>0</v>
      </c>
      <c r="L699">
        <v>0</v>
      </c>
      <c r="M699">
        <v>0</v>
      </c>
      <c r="N699">
        <v>0.6</v>
      </c>
      <c r="O699">
        <v>0.8</v>
      </c>
      <c r="P699">
        <v>1.05</v>
      </c>
      <c r="Q699" t="s">
        <v>46</v>
      </c>
      <c r="R699">
        <v>5</v>
      </c>
      <c r="S699">
        <v>9</v>
      </c>
      <c r="T699" t="s">
        <v>47</v>
      </c>
      <c r="U699" t="s">
        <v>71</v>
      </c>
      <c r="V699" t="s">
        <v>35</v>
      </c>
      <c r="W699" t="s">
        <v>55</v>
      </c>
      <c r="X699">
        <v>2019</v>
      </c>
      <c r="Y699" t="s">
        <v>37</v>
      </c>
      <c r="Z699" t="s">
        <v>38</v>
      </c>
      <c r="AA699">
        <v>3</v>
      </c>
      <c r="AB699">
        <v>36</v>
      </c>
      <c r="AC699">
        <v>572</v>
      </c>
    </row>
    <row r="700" spans="1:29" x14ac:dyDescent="0.25">
      <c r="A700" t="s">
        <v>647</v>
      </c>
      <c r="B700">
        <v>2019</v>
      </c>
      <c r="C700" t="s">
        <v>37</v>
      </c>
      <c r="D700" t="s">
        <v>38</v>
      </c>
      <c r="E700">
        <v>29</v>
      </c>
      <c r="F700" t="s">
        <v>44</v>
      </c>
      <c r="G700">
        <v>0</v>
      </c>
      <c r="H700" t="s">
        <v>71</v>
      </c>
      <c r="I700">
        <v>468</v>
      </c>
      <c r="J700">
        <v>715</v>
      </c>
      <c r="K700">
        <v>0</v>
      </c>
      <c r="L700">
        <v>0</v>
      </c>
      <c r="M700">
        <v>0</v>
      </c>
      <c r="N700">
        <v>0.6</v>
      </c>
      <c r="O700">
        <v>0.8</v>
      </c>
      <c r="P700">
        <v>1.05</v>
      </c>
      <c r="Q700" t="s">
        <v>46</v>
      </c>
      <c r="R700">
        <v>5</v>
      </c>
      <c r="S700">
        <v>9</v>
      </c>
      <c r="T700" t="s">
        <v>47</v>
      </c>
      <c r="U700" t="s">
        <v>71</v>
      </c>
      <c r="V700" t="s">
        <v>35</v>
      </c>
      <c r="W700" t="s">
        <v>55</v>
      </c>
      <c r="X700">
        <v>2019</v>
      </c>
      <c r="Y700" t="s">
        <v>37</v>
      </c>
      <c r="Z700" t="s">
        <v>38</v>
      </c>
      <c r="AA700">
        <v>30</v>
      </c>
      <c r="AB700">
        <v>45</v>
      </c>
      <c r="AC700">
        <v>715</v>
      </c>
    </row>
    <row r="701" spans="1:29" x14ac:dyDescent="0.25">
      <c r="A701" t="s">
        <v>648</v>
      </c>
      <c r="B701">
        <v>2019</v>
      </c>
      <c r="C701" t="s">
        <v>37</v>
      </c>
      <c r="D701" t="s">
        <v>38</v>
      </c>
      <c r="E701">
        <v>29</v>
      </c>
      <c r="F701" t="s">
        <v>44</v>
      </c>
      <c r="G701">
        <v>0</v>
      </c>
      <c r="H701" t="s">
        <v>71</v>
      </c>
      <c r="I701">
        <v>468</v>
      </c>
      <c r="J701">
        <v>715</v>
      </c>
      <c r="K701">
        <v>0</v>
      </c>
      <c r="L701">
        <v>0</v>
      </c>
      <c r="M701">
        <v>0</v>
      </c>
      <c r="N701">
        <v>0.6</v>
      </c>
      <c r="O701">
        <v>0.8</v>
      </c>
      <c r="P701">
        <v>1.05</v>
      </c>
      <c r="Q701" t="s">
        <v>46</v>
      </c>
      <c r="R701">
        <v>5</v>
      </c>
      <c r="S701">
        <v>9</v>
      </c>
      <c r="T701" t="s">
        <v>47</v>
      </c>
      <c r="U701" t="s">
        <v>71</v>
      </c>
      <c r="V701" t="s">
        <v>35</v>
      </c>
      <c r="W701" t="s">
        <v>55</v>
      </c>
      <c r="X701">
        <v>2019</v>
      </c>
      <c r="Y701" t="s">
        <v>37</v>
      </c>
      <c r="Z701" t="s">
        <v>38</v>
      </c>
      <c r="AA701">
        <v>29</v>
      </c>
      <c r="AB701">
        <v>49</v>
      </c>
      <c r="AC701">
        <v>715</v>
      </c>
    </row>
    <row r="702" spans="1:29" x14ac:dyDescent="0.25">
      <c r="A702" t="s">
        <v>558</v>
      </c>
      <c r="B702">
        <v>2019</v>
      </c>
      <c r="C702" t="s">
        <v>37</v>
      </c>
      <c r="D702" t="s">
        <v>38</v>
      </c>
      <c r="E702">
        <v>22</v>
      </c>
      <c r="F702" t="s">
        <v>44</v>
      </c>
      <c r="G702">
        <v>0</v>
      </c>
      <c r="I702" t="s">
        <v>33</v>
      </c>
      <c r="J702" t="s">
        <v>33</v>
      </c>
      <c r="K702" t="s">
        <v>33</v>
      </c>
      <c r="L702" t="s">
        <v>33</v>
      </c>
      <c r="M702" t="s">
        <v>33</v>
      </c>
      <c r="N702" t="s">
        <v>33</v>
      </c>
      <c r="O702" t="s">
        <v>33</v>
      </c>
      <c r="P702" t="s">
        <v>33</v>
      </c>
      <c r="R702" t="s">
        <v>33</v>
      </c>
      <c r="S702" t="s">
        <v>33</v>
      </c>
      <c r="U702" t="s">
        <v>71</v>
      </c>
      <c r="V702" t="s">
        <v>35</v>
      </c>
      <c r="W702" t="s">
        <v>55</v>
      </c>
      <c r="X702">
        <v>2019</v>
      </c>
      <c r="Y702" t="s">
        <v>37</v>
      </c>
      <c r="Z702" t="s">
        <v>38</v>
      </c>
      <c r="AA702">
        <v>22</v>
      </c>
      <c r="AB702">
        <v>0</v>
      </c>
      <c r="AC702">
        <v>715</v>
      </c>
    </row>
    <row r="703" spans="1:29" x14ac:dyDescent="0.25">
      <c r="A703" t="s">
        <v>315</v>
      </c>
      <c r="B703">
        <v>2019</v>
      </c>
      <c r="C703" t="s">
        <v>37</v>
      </c>
      <c r="D703" t="s">
        <v>38</v>
      </c>
      <c r="E703">
        <v>6</v>
      </c>
      <c r="F703" t="s">
        <v>44</v>
      </c>
      <c r="G703">
        <v>0</v>
      </c>
      <c r="H703" t="s">
        <v>71</v>
      </c>
      <c r="I703">
        <v>468</v>
      </c>
      <c r="J703">
        <v>715</v>
      </c>
      <c r="K703">
        <v>0</v>
      </c>
      <c r="L703">
        <v>0</v>
      </c>
      <c r="M703">
        <v>0</v>
      </c>
      <c r="N703">
        <v>0.6</v>
      </c>
      <c r="O703">
        <v>0.8</v>
      </c>
      <c r="P703">
        <v>1.05</v>
      </c>
      <c r="Q703" t="s">
        <v>46</v>
      </c>
      <c r="R703">
        <v>5</v>
      </c>
      <c r="S703">
        <v>9</v>
      </c>
      <c r="T703" t="s">
        <v>47</v>
      </c>
      <c r="U703" t="s">
        <v>71</v>
      </c>
      <c r="V703" t="s">
        <v>35</v>
      </c>
      <c r="W703" t="s">
        <v>55</v>
      </c>
      <c r="X703">
        <v>2019</v>
      </c>
      <c r="Y703" t="s">
        <v>37</v>
      </c>
      <c r="Z703" t="s">
        <v>38</v>
      </c>
      <c r="AA703">
        <v>8</v>
      </c>
      <c r="AB703">
        <v>0</v>
      </c>
      <c r="AC703">
        <v>715</v>
      </c>
    </row>
    <row r="704" spans="1:29" x14ac:dyDescent="0.25">
      <c r="A704" t="s">
        <v>359</v>
      </c>
      <c r="B704">
        <v>2019</v>
      </c>
      <c r="C704" t="s">
        <v>37</v>
      </c>
      <c r="D704" t="s">
        <v>38</v>
      </c>
      <c r="E704">
        <v>8</v>
      </c>
      <c r="F704" t="s">
        <v>40</v>
      </c>
      <c r="G704">
        <v>0</v>
      </c>
      <c r="H704" t="s">
        <v>71</v>
      </c>
      <c r="I704">
        <v>468</v>
      </c>
      <c r="J704">
        <v>715</v>
      </c>
      <c r="K704">
        <v>0</v>
      </c>
      <c r="L704">
        <v>0</v>
      </c>
      <c r="M704">
        <v>0</v>
      </c>
      <c r="N704">
        <v>0.6</v>
      </c>
      <c r="O704">
        <v>0.8</v>
      </c>
      <c r="P704">
        <v>1.05</v>
      </c>
      <c r="Q704" t="s">
        <v>46</v>
      </c>
      <c r="R704">
        <v>5</v>
      </c>
      <c r="S704">
        <v>9</v>
      </c>
      <c r="T704" t="s">
        <v>47</v>
      </c>
      <c r="U704" t="s">
        <v>71</v>
      </c>
      <c r="V704" t="s">
        <v>35</v>
      </c>
      <c r="W704" t="s">
        <v>55</v>
      </c>
      <c r="X704">
        <v>2019</v>
      </c>
      <c r="Y704" t="s">
        <v>37</v>
      </c>
      <c r="Z704" t="s">
        <v>38</v>
      </c>
      <c r="AA704">
        <v>9</v>
      </c>
      <c r="AB704">
        <v>294</v>
      </c>
      <c r="AC704">
        <v>750.75</v>
      </c>
    </row>
    <row r="705" spans="1:29" x14ac:dyDescent="0.25">
      <c r="A705" t="s">
        <v>359</v>
      </c>
      <c r="B705">
        <v>2019</v>
      </c>
      <c r="C705" t="s">
        <v>37</v>
      </c>
      <c r="D705" t="s">
        <v>38</v>
      </c>
      <c r="E705">
        <v>22</v>
      </c>
      <c r="F705" t="s">
        <v>44</v>
      </c>
      <c r="G705">
        <v>0</v>
      </c>
      <c r="H705" t="s">
        <v>71</v>
      </c>
      <c r="I705">
        <v>468</v>
      </c>
      <c r="J705">
        <v>715</v>
      </c>
      <c r="K705">
        <v>0</v>
      </c>
      <c r="L705">
        <v>0</v>
      </c>
      <c r="M705">
        <v>0</v>
      </c>
      <c r="N705">
        <v>0.6</v>
      </c>
      <c r="O705">
        <v>0.8</v>
      </c>
      <c r="P705">
        <v>1.05</v>
      </c>
      <c r="Q705" t="s">
        <v>46</v>
      </c>
      <c r="R705">
        <v>5</v>
      </c>
      <c r="S705">
        <v>9</v>
      </c>
      <c r="T705" t="s">
        <v>47</v>
      </c>
      <c r="U705" t="s">
        <v>71</v>
      </c>
      <c r="V705" t="s">
        <v>35</v>
      </c>
      <c r="W705" t="s">
        <v>55</v>
      </c>
      <c r="X705">
        <v>2019</v>
      </c>
      <c r="Y705" t="s">
        <v>37</v>
      </c>
      <c r="Z705" t="s">
        <v>38</v>
      </c>
      <c r="AA705">
        <v>22</v>
      </c>
      <c r="AB705">
        <v>14</v>
      </c>
      <c r="AC705">
        <v>715</v>
      </c>
    </row>
    <row r="706" spans="1:29" x14ac:dyDescent="0.25">
      <c r="A706" t="s">
        <v>311</v>
      </c>
      <c r="B706">
        <v>2019</v>
      </c>
      <c r="C706" t="s">
        <v>37</v>
      </c>
      <c r="D706" t="s">
        <v>38</v>
      </c>
      <c r="E706">
        <v>5</v>
      </c>
      <c r="F706" t="s">
        <v>40</v>
      </c>
      <c r="G706">
        <v>0.3333333</v>
      </c>
      <c r="I706" t="s">
        <v>33</v>
      </c>
      <c r="J706" t="s">
        <v>33</v>
      </c>
      <c r="K706" t="s">
        <v>33</v>
      </c>
      <c r="L706" t="s">
        <v>33</v>
      </c>
      <c r="M706" t="s">
        <v>33</v>
      </c>
      <c r="N706" t="s">
        <v>33</v>
      </c>
      <c r="O706" t="s">
        <v>33</v>
      </c>
      <c r="P706" t="s">
        <v>33</v>
      </c>
      <c r="R706" t="s">
        <v>33</v>
      </c>
      <c r="S706" t="s">
        <v>33</v>
      </c>
      <c r="U706" t="s">
        <v>71</v>
      </c>
      <c r="V706" t="s">
        <v>35</v>
      </c>
      <c r="W706" t="s">
        <v>61</v>
      </c>
      <c r="X706">
        <v>2019</v>
      </c>
      <c r="Y706" t="s">
        <v>37</v>
      </c>
      <c r="Z706" t="s">
        <v>38</v>
      </c>
      <c r="AA706">
        <v>5</v>
      </c>
      <c r="AB706">
        <v>0</v>
      </c>
      <c r="AC706">
        <v>482.625</v>
      </c>
    </row>
    <row r="707" spans="1:29" x14ac:dyDescent="0.25">
      <c r="A707" t="s">
        <v>622</v>
      </c>
      <c r="B707">
        <v>2019</v>
      </c>
      <c r="C707" t="s">
        <v>37</v>
      </c>
      <c r="D707" t="s">
        <v>38</v>
      </c>
      <c r="E707">
        <v>25</v>
      </c>
      <c r="F707" t="s">
        <v>44</v>
      </c>
      <c r="G707">
        <v>0</v>
      </c>
      <c r="H707" t="s">
        <v>71</v>
      </c>
      <c r="I707">
        <v>468</v>
      </c>
      <c r="J707">
        <v>715</v>
      </c>
      <c r="K707">
        <v>0</v>
      </c>
      <c r="L707">
        <v>0</v>
      </c>
      <c r="M707">
        <v>0</v>
      </c>
      <c r="N707">
        <v>0.6</v>
      </c>
      <c r="O707">
        <v>0.8</v>
      </c>
      <c r="P707">
        <v>1.05</v>
      </c>
      <c r="Q707" t="s">
        <v>46</v>
      </c>
      <c r="R707">
        <v>5</v>
      </c>
      <c r="S707">
        <v>9</v>
      </c>
      <c r="T707" t="s">
        <v>47</v>
      </c>
      <c r="U707" t="s">
        <v>71</v>
      </c>
      <c r="V707" t="s">
        <v>35</v>
      </c>
      <c r="W707" t="s">
        <v>55</v>
      </c>
      <c r="X707">
        <v>2019</v>
      </c>
      <c r="Y707" t="s">
        <v>37</v>
      </c>
      <c r="Z707" t="s">
        <v>38</v>
      </c>
      <c r="AA707">
        <v>25</v>
      </c>
      <c r="AB707">
        <v>357</v>
      </c>
      <c r="AC707">
        <v>715</v>
      </c>
    </row>
    <row r="708" spans="1:29" x14ac:dyDescent="0.25">
      <c r="A708" t="s">
        <v>598</v>
      </c>
      <c r="B708">
        <v>2019</v>
      </c>
      <c r="C708" t="s">
        <v>37</v>
      </c>
      <c r="D708" t="s">
        <v>38</v>
      </c>
      <c r="E708">
        <v>24</v>
      </c>
      <c r="F708" t="s">
        <v>44</v>
      </c>
      <c r="G708">
        <v>0.1166667</v>
      </c>
      <c r="H708" t="s">
        <v>71</v>
      </c>
      <c r="I708">
        <v>468</v>
      </c>
      <c r="J708">
        <v>715</v>
      </c>
      <c r="K708">
        <v>0</v>
      </c>
      <c r="L708">
        <v>0</v>
      </c>
      <c r="M708">
        <v>0</v>
      </c>
      <c r="N708">
        <v>0.6</v>
      </c>
      <c r="O708">
        <v>0.8</v>
      </c>
      <c r="P708">
        <v>1.05</v>
      </c>
      <c r="Q708" t="s">
        <v>46</v>
      </c>
      <c r="R708">
        <v>5</v>
      </c>
      <c r="S708">
        <v>9</v>
      </c>
      <c r="T708" t="s">
        <v>47</v>
      </c>
      <c r="U708" t="s">
        <v>71</v>
      </c>
      <c r="V708" t="s">
        <v>35</v>
      </c>
      <c r="W708" t="s">
        <v>55</v>
      </c>
      <c r="X708">
        <v>2019</v>
      </c>
      <c r="Y708" t="s">
        <v>37</v>
      </c>
      <c r="Z708" t="s">
        <v>38</v>
      </c>
      <c r="AA708">
        <v>25</v>
      </c>
      <c r="AB708">
        <v>146</v>
      </c>
      <c r="AC708">
        <v>715</v>
      </c>
    </row>
    <row r="709" spans="1:29" x14ac:dyDescent="0.25">
      <c r="A709" t="s">
        <v>463</v>
      </c>
      <c r="B709">
        <v>2019</v>
      </c>
      <c r="C709" t="s">
        <v>37</v>
      </c>
      <c r="D709" t="s">
        <v>38</v>
      </c>
      <c r="E709">
        <v>12</v>
      </c>
      <c r="F709" t="s">
        <v>44</v>
      </c>
      <c r="G709">
        <v>0</v>
      </c>
      <c r="H709" t="s">
        <v>71</v>
      </c>
      <c r="I709">
        <v>468</v>
      </c>
      <c r="J709">
        <v>715</v>
      </c>
      <c r="K709">
        <v>0</v>
      </c>
      <c r="L709">
        <v>0</v>
      </c>
      <c r="M709">
        <v>0</v>
      </c>
      <c r="N709">
        <v>0.6</v>
      </c>
      <c r="O709">
        <v>0.8</v>
      </c>
      <c r="P709">
        <v>1.05</v>
      </c>
      <c r="Q709" t="s">
        <v>46</v>
      </c>
      <c r="R709">
        <v>5</v>
      </c>
      <c r="S709">
        <v>9</v>
      </c>
      <c r="T709" t="s">
        <v>47</v>
      </c>
      <c r="U709" t="s">
        <v>71</v>
      </c>
      <c r="V709" t="s">
        <v>35</v>
      </c>
      <c r="W709" t="s">
        <v>55</v>
      </c>
      <c r="X709">
        <v>2019</v>
      </c>
      <c r="Y709" t="s">
        <v>37</v>
      </c>
      <c r="Z709" t="s">
        <v>38</v>
      </c>
      <c r="AA709">
        <v>12</v>
      </c>
      <c r="AB709">
        <v>0</v>
      </c>
      <c r="AC709">
        <v>715</v>
      </c>
    </row>
    <row r="710" spans="1:29" x14ac:dyDescent="0.25">
      <c r="A710" t="s">
        <v>464</v>
      </c>
      <c r="B710">
        <v>2019</v>
      </c>
      <c r="C710" t="s">
        <v>37</v>
      </c>
      <c r="D710" t="s">
        <v>38</v>
      </c>
      <c r="E710">
        <v>12</v>
      </c>
      <c r="F710" t="s">
        <v>40</v>
      </c>
      <c r="G710">
        <v>0</v>
      </c>
      <c r="H710" t="s">
        <v>71</v>
      </c>
      <c r="I710">
        <v>468</v>
      </c>
      <c r="J710">
        <v>715</v>
      </c>
      <c r="K710">
        <v>0</v>
      </c>
      <c r="L710">
        <v>0</v>
      </c>
      <c r="M710">
        <v>0</v>
      </c>
      <c r="N710">
        <v>0.6</v>
      </c>
      <c r="O710">
        <v>0.8</v>
      </c>
      <c r="P710">
        <v>1.05</v>
      </c>
      <c r="Q710" t="s">
        <v>46</v>
      </c>
      <c r="R710">
        <v>5</v>
      </c>
      <c r="S710">
        <v>9</v>
      </c>
      <c r="T710" t="s">
        <v>47</v>
      </c>
      <c r="U710" t="s">
        <v>71</v>
      </c>
      <c r="V710" t="s">
        <v>35</v>
      </c>
      <c r="W710" t="s">
        <v>55</v>
      </c>
      <c r="X710">
        <v>2019</v>
      </c>
      <c r="Y710" t="s">
        <v>37</v>
      </c>
      <c r="Z710" t="s">
        <v>38</v>
      </c>
      <c r="AA710">
        <v>17</v>
      </c>
      <c r="AB710">
        <v>0</v>
      </c>
      <c r="AC710">
        <v>750.75</v>
      </c>
    </row>
    <row r="711" spans="1:29" x14ac:dyDescent="0.25">
      <c r="A711" t="s">
        <v>599</v>
      </c>
      <c r="B711">
        <v>2019</v>
      </c>
      <c r="C711" t="s">
        <v>37</v>
      </c>
      <c r="D711" t="s">
        <v>38</v>
      </c>
      <c r="E711">
        <v>24</v>
      </c>
      <c r="F711" t="s">
        <v>40</v>
      </c>
      <c r="G711">
        <v>0</v>
      </c>
      <c r="H711" t="s">
        <v>71</v>
      </c>
      <c r="I711">
        <v>468</v>
      </c>
      <c r="J711">
        <v>715</v>
      </c>
      <c r="K711">
        <v>0</v>
      </c>
      <c r="L711">
        <v>0</v>
      </c>
      <c r="M711">
        <v>0</v>
      </c>
      <c r="N711">
        <v>0.6</v>
      </c>
      <c r="O711">
        <v>0.8</v>
      </c>
      <c r="P711">
        <v>1.05</v>
      </c>
      <c r="Q711" t="s">
        <v>46</v>
      </c>
      <c r="R711">
        <v>5</v>
      </c>
      <c r="S711">
        <v>9</v>
      </c>
      <c r="T711" t="s">
        <v>47</v>
      </c>
      <c r="U711" t="s">
        <v>71</v>
      </c>
      <c r="V711" t="s">
        <v>35</v>
      </c>
      <c r="W711" t="s">
        <v>55</v>
      </c>
      <c r="X711">
        <v>2019</v>
      </c>
      <c r="Y711" t="s">
        <v>37</v>
      </c>
      <c r="Z711" t="s">
        <v>38</v>
      </c>
      <c r="AA711">
        <v>24</v>
      </c>
      <c r="AB711">
        <v>0</v>
      </c>
      <c r="AC711">
        <v>750.75</v>
      </c>
    </row>
    <row r="712" spans="1:29" x14ac:dyDescent="0.25">
      <c r="A712" t="s">
        <v>106</v>
      </c>
      <c r="B712">
        <v>2019</v>
      </c>
      <c r="C712" t="s">
        <v>30</v>
      </c>
      <c r="D712" t="s">
        <v>31</v>
      </c>
      <c r="E712">
        <v>31</v>
      </c>
      <c r="F712" t="s">
        <v>44</v>
      </c>
      <c r="G712">
        <v>0</v>
      </c>
      <c r="H712" t="s">
        <v>71</v>
      </c>
      <c r="I712">
        <v>468</v>
      </c>
      <c r="J712">
        <v>715</v>
      </c>
      <c r="K712">
        <v>0</v>
      </c>
      <c r="L712">
        <v>0</v>
      </c>
      <c r="M712">
        <v>0</v>
      </c>
      <c r="N712">
        <v>0.6</v>
      </c>
      <c r="O712">
        <v>0.8</v>
      </c>
      <c r="P712">
        <v>1.05</v>
      </c>
      <c r="Q712" t="s">
        <v>46</v>
      </c>
      <c r="R712">
        <v>5</v>
      </c>
      <c r="S712">
        <v>9</v>
      </c>
      <c r="T712" t="s">
        <v>47</v>
      </c>
      <c r="U712" t="s">
        <v>34</v>
      </c>
      <c r="V712" t="s">
        <v>35</v>
      </c>
      <c r="W712" t="s">
        <v>55</v>
      </c>
      <c r="X712">
        <v>2019</v>
      </c>
      <c r="Y712" t="s">
        <v>37</v>
      </c>
      <c r="Z712" t="s">
        <v>38</v>
      </c>
      <c r="AA712">
        <v>1</v>
      </c>
      <c r="AB712">
        <v>30</v>
      </c>
      <c r="AC712">
        <v>715</v>
      </c>
    </row>
    <row r="713" spans="1:29" x14ac:dyDescent="0.25">
      <c r="A713" t="s">
        <v>257</v>
      </c>
      <c r="B713">
        <v>2019</v>
      </c>
      <c r="C713" t="s">
        <v>37</v>
      </c>
      <c r="D713" t="s">
        <v>38</v>
      </c>
      <c r="E713">
        <v>4</v>
      </c>
      <c r="F713" t="s">
        <v>40</v>
      </c>
      <c r="G713">
        <v>1.066667</v>
      </c>
      <c r="H713" t="s">
        <v>258</v>
      </c>
      <c r="I713">
        <v>655</v>
      </c>
      <c r="J713">
        <v>1365</v>
      </c>
      <c r="K713">
        <v>0</v>
      </c>
      <c r="L713">
        <v>0</v>
      </c>
      <c r="M713">
        <v>0.6</v>
      </c>
      <c r="N713">
        <v>0.8</v>
      </c>
      <c r="O713">
        <v>1.05</v>
      </c>
      <c r="P713">
        <v>1.1000000000000001</v>
      </c>
      <c r="Q713" t="s">
        <v>46</v>
      </c>
      <c r="R713">
        <v>5</v>
      </c>
      <c r="S713">
        <v>9</v>
      </c>
      <c r="T713" t="s">
        <v>47</v>
      </c>
      <c r="U713" t="s">
        <v>145</v>
      </c>
      <c r="V713" t="s">
        <v>35</v>
      </c>
      <c r="W713" t="s">
        <v>55</v>
      </c>
      <c r="X713">
        <v>2019</v>
      </c>
      <c r="Y713" t="s">
        <v>37</v>
      </c>
      <c r="Z713" t="s">
        <v>38</v>
      </c>
      <c r="AA713">
        <v>4</v>
      </c>
      <c r="AB713">
        <v>35</v>
      </c>
      <c r="AC713">
        <v>68.25</v>
      </c>
    </row>
    <row r="714" spans="1:29" x14ac:dyDescent="0.25">
      <c r="A714" t="s">
        <v>637</v>
      </c>
      <c r="B714">
        <v>2019</v>
      </c>
      <c r="C714" t="s">
        <v>37</v>
      </c>
      <c r="D714" t="s">
        <v>38</v>
      </c>
      <c r="E714">
        <v>26</v>
      </c>
      <c r="F714" t="s">
        <v>40</v>
      </c>
      <c r="G714">
        <v>3.3333340000000003E-2</v>
      </c>
      <c r="H714" t="s">
        <v>54</v>
      </c>
      <c r="I714">
        <v>803</v>
      </c>
      <c r="J714">
        <v>1573</v>
      </c>
      <c r="K714">
        <v>0.2</v>
      </c>
      <c r="L714">
        <v>0.6</v>
      </c>
      <c r="M714">
        <v>0.8</v>
      </c>
      <c r="N714">
        <v>1.05</v>
      </c>
      <c r="O714">
        <v>1.1000000000000001</v>
      </c>
      <c r="P714">
        <v>1.1499999999999999</v>
      </c>
      <c r="Q714" t="s">
        <v>46</v>
      </c>
      <c r="R714">
        <v>4</v>
      </c>
      <c r="S714">
        <v>6</v>
      </c>
      <c r="T714" t="s">
        <v>47</v>
      </c>
      <c r="U714" t="s">
        <v>54</v>
      </c>
      <c r="V714" t="s">
        <v>35</v>
      </c>
      <c r="W714" t="s">
        <v>50</v>
      </c>
      <c r="X714">
        <v>2019</v>
      </c>
      <c r="Y714" t="s">
        <v>37</v>
      </c>
      <c r="Z714" t="s">
        <v>38</v>
      </c>
      <c r="AA714">
        <v>30</v>
      </c>
      <c r="AB714">
        <v>44</v>
      </c>
      <c r="AC714">
        <v>157.30000000000001</v>
      </c>
    </row>
    <row r="715" spans="1:29" x14ac:dyDescent="0.25">
      <c r="A715" t="s">
        <v>649</v>
      </c>
      <c r="B715">
        <v>2019</v>
      </c>
      <c r="C715" t="s">
        <v>37</v>
      </c>
      <c r="D715" t="s">
        <v>38</v>
      </c>
      <c r="E715">
        <v>29</v>
      </c>
      <c r="F715" t="s">
        <v>40</v>
      </c>
      <c r="G715">
        <v>0</v>
      </c>
      <c r="H715" t="s">
        <v>54</v>
      </c>
      <c r="I715">
        <v>803</v>
      </c>
      <c r="J715">
        <v>1573</v>
      </c>
      <c r="K715">
        <v>0.2</v>
      </c>
      <c r="L715">
        <v>0.6</v>
      </c>
      <c r="M715">
        <v>0.8</v>
      </c>
      <c r="N715">
        <v>1.05</v>
      </c>
      <c r="O715">
        <v>1.1000000000000001</v>
      </c>
      <c r="P715">
        <v>1.1499999999999999</v>
      </c>
      <c r="Q715" t="s">
        <v>46</v>
      </c>
      <c r="R715">
        <v>4</v>
      </c>
      <c r="S715">
        <v>6</v>
      </c>
      <c r="T715" t="s">
        <v>47</v>
      </c>
      <c r="U715" t="s">
        <v>54</v>
      </c>
      <c r="V715" t="s">
        <v>35</v>
      </c>
      <c r="W715" t="s">
        <v>55</v>
      </c>
      <c r="X715">
        <v>2019</v>
      </c>
      <c r="Y715" t="s">
        <v>37</v>
      </c>
      <c r="Z715" t="s">
        <v>38</v>
      </c>
      <c r="AA715">
        <v>30</v>
      </c>
      <c r="AB715">
        <v>75</v>
      </c>
      <c r="AC715">
        <v>1808.95</v>
      </c>
    </row>
    <row r="716" spans="1:29" x14ac:dyDescent="0.25">
      <c r="A716" t="s">
        <v>319</v>
      </c>
      <c r="B716">
        <v>2019</v>
      </c>
      <c r="C716" t="s">
        <v>37</v>
      </c>
      <c r="D716" t="s">
        <v>38</v>
      </c>
      <c r="E716">
        <v>7</v>
      </c>
      <c r="F716" t="s">
        <v>40</v>
      </c>
      <c r="G716">
        <v>0.55000000000000004</v>
      </c>
      <c r="H716" t="s">
        <v>54</v>
      </c>
      <c r="I716">
        <v>803</v>
      </c>
      <c r="J716">
        <v>1573</v>
      </c>
      <c r="K716">
        <v>0.2</v>
      </c>
      <c r="L716">
        <v>0.6</v>
      </c>
      <c r="M716">
        <v>0.8</v>
      </c>
      <c r="N716">
        <v>1.05</v>
      </c>
      <c r="O716">
        <v>1.1000000000000001</v>
      </c>
      <c r="P716">
        <v>1.1499999999999999</v>
      </c>
      <c r="Q716" t="s">
        <v>46</v>
      </c>
      <c r="R716">
        <v>4</v>
      </c>
      <c r="S716">
        <v>6</v>
      </c>
      <c r="T716" t="s">
        <v>47</v>
      </c>
      <c r="U716" t="s">
        <v>54</v>
      </c>
      <c r="V716" t="s">
        <v>35</v>
      </c>
      <c r="W716" t="s">
        <v>42</v>
      </c>
      <c r="X716">
        <v>2019</v>
      </c>
      <c r="Y716" t="s">
        <v>37</v>
      </c>
      <c r="Z716" t="s">
        <v>38</v>
      </c>
      <c r="AA716">
        <v>8</v>
      </c>
      <c r="AB716">
        <v>0</v>
      </c>
      <c r="AC716">
        <v>235.95</v>
      </c>
    </row>
    <row r="717" spans="1:29" x14ac:dyDescent="0.25">
      <c r="A717" t="s">
        <v>191</v>
      </c>
      <c r="B717">
        <v>2019</v>
      </c>
      <c r="C717" t="s">
        <v>37</v>
      </c>
      <c r="D717" t="s">
        <v>38</v>
      </c>
      <c r="E717">
        <v>2</v>
      </c>
      <c r="F717" t="s">
        <v>40</v>
      </c>
      <c r="G717">
        <v>0.36666670000000001</v>
      </c>
      <c r="H717" t="s">
        <v>54</v>
      </c>
      <c r="I717">
        <v>803</v>
      </c>
      <c r="J717">
        <v>1573</v>
      </c>
      <c r="K717">
        <v>0.2</v>
      </c>
      <c r="L717">
        <v>0.6</v>
      </c>
      <c r="M717">
        <v>0.8</v>
      </c>
      <c r="N717">
        <v>1.05</v>
      </c>
      <c r="O717">
        <v>1.1000000000000001</v>
      </c>
      <c r="P717">
        <v>1.1499999999999999</v>
      </c>
      <c r="Q717" t="s">
        <v>46</v>
      </c>
      <c r="R717">
        <v>4</v>
      </c>
      <c r="S717">
        <v>6</v>
      </c>
      <c r="T717" t="s">
        <v>47</v>
      </c>
      <c r="U717" t="s">
        <v>54</v>
      </c>
      <c r="V717" t="s">
        <v>35</v>
      </c>
      <c r="W717" t="s">
        <v>73</v>
      </c>
      <c r="X717">
        <v>2019</v>
      </c>
      <c r="Y717" t="s">
        <v>37</v>
      </c>
      <c r="Z717" t="s">
        <v>38</v>
      </c>
      <c r="AA717">
        <v>2</v>
      </c>
      <c r="AB717">
        <v>0</v>
      </c>
      <c r="AC717">
        <v>235.95</v>
      </c>
    </row>
    <row r="718" spans="1:29" x14ac:dyDescent="0.25">
      <c r="A718" t="s">
        <v>191</v>
      </c>
      <c r="B718">
        <v>2019</v>
      </c>
      <c r="C718" t="s">
        <v>37</v>
      </c>
      <c r="D718" t="s">
        <v>38</v>
      </c>
      <c r="E718">
        <v>9</v>
      </c>
      <c r="F718" t="s">
        <v>40</v>
      </c>
      <c r="G718">
        <v>1.2</v>
      </c>
      <c r="H718" t="s">
        <v>54</v>
      </c>
      <c r="I718">
        <v>803</v>
      </c>
      <c r="J718">
        <v>1573</v>
      </c>
      <c r="K718">
        <v>0.2</v>
      </c>
      <c r="L718">
        <v>0.6</v>
      </c>
      <c r="M718">
        <v>0.8</v>
      </c>
      <c r="N718">
        <v>1.05</v>
      </c>
      <c r="O718">
        <v>1.1000000000000001</v>
      </c>
      <c r="P718">
        <v>1.1499999999999999</v>
      </c>
      <c r="Q718" t="s">
        <v>46</v>
      </c>
      <c r="R718">
        <v>4</v>
      </c>
      <c r="S718">
        <v>6</v>
      </c>
      <c r="T718" t="s">
        <v>47</v>
      </c>
      <c r="U718" t="s">
        <v>54</v>
      </c>
      <c r="V718" t="s">
        <v>35</v>
      </c>
      <c r="W718" t="s">
        <v>73</v>
      </c>
      <c r="X718">
        <v>2019</v>
      </c>
      <c r="Y718" t="s">
        <v>37</v>
      </c>
      <c r="Z718" t="s">
        <v>38</v>
      </c>
      <c r="AA718">
        <v>12</v>
      </c>
      <c r="AB718">
        <v>0</v>
      </c>
      <c r="AC718">
        <v>235.95</v>
      </c>
    </row>
    <row r="719" spans="1:29" x14ac:dyDescent="0.25">
      <c r="A719" t="s">
        <v>639</v>
      </c>
      <c r="B719">
        <v>2019</v>
      </c>
      <c r="C719" t="s">
        <v>37</v>
      </c>
      <c r="D719" t="s">
        <v>38</v>
      </c>
      <c r="E719">
        <v>28</v>
      </c>
      <c r="F719" t="s">
        <v>40</v>
      </c>
      <c r="G719">
        <v>2.6833330000000002</v>
      </c>
      <c r="H719" t="s">
        <v>54</v>
      </c>
      <c r="I719">
        <v>803</v>
      </c>
      <c r="J719">
        <v>1573</v>
      </c>
      <c r="K719">
        <v>0.2</v>
      </c>
      <c r="L719">
        <v>0.6</v>
      </c>
      <c r="M719">
        <v>0.8</v>
      </c>
      <c r="N719">
        <v>1.05</v>
      </c>
      <c r="O719">
        <v>1.1000000000000001</v>
      </c>
      <c r="P719">
        <v>1.1499999999999999</v>
      </c>
      <c r="Q719" t="s">
        <v>46</v>
      </c>
      <c r="R719">
        <v>4</v>
      </c>
      <c r="S719">
        <v>6</v>
      </c>
      <c r="T719" t="s">
        <v>47</v>
      </c>
      <c r="U719" t="s">
        <v>54</v>
      </c>
      <c r="V719" t="s">
        <v>35</v>
      </c>
      <c r="W719" t="s">
        <v>50</v>
      </c>
      <c r="X719">
        <v>2019</v>
      </c>
      <c r="Y719" t="s">
        <v>37</v>
      </c>
      <c r="Z719" t="s">
        <v>38</v>
      </c>
      <c r="AA719">
        <v>30</v>
      </c>
      <c r="AB719">
        <v>0</v>
      </c>
      <c r="AC719">
        <v>1615.9887470545</v>
      </c>
    </row>
    <row r="720" spans="1:29" x14ac:dyDescent="0.25">
      <c r="A720" t="s">
        <v>537</v>
      </c>
      <c r="B720">
        <v>2019</v>
      </c>
      <c r="C720" t="s">
        <v>37</v>
      </c>
      <c r="D720" t="s">
        <v>38</v>
      </c>
      <c r="E720">
        <v>19</v>
      </c>
      <c r="F720" t="s">
        <v>40</v>
      </c>
      <c r="G720">
        <v>1.2</v>
      </c>
      <c r="H720" t="s">
        <v>54</v>
      </c>
      <c r="I720">
        <v>803</v>
      </c>
      <c r="J720">
        <v>1573</v>
      </c>
      <c r="K720">
        <v>0.2</v>
      </c>
      <c r="L720">
        <v>0.6</v>
      </c>
      <c r="M720">
        <v>0.8</v>
      </c>
      <c r="N720">
        <v>1.05</v>
      </c>
      <c r="O720">
        <v>1.1000000000000001</v>
      </c>
      <c r="P720">
        <v>1.1499999999999999</v>
      </c>
      <c r="Q720" t="s">
        <v>46</v>
      </c>
      <c r="R720">
        <v>4</v>
      </c>
      <c r="S720">
        <v>6</v>
      </c>
      <c r="T720" t="s">
        <v>47</v>
      </c>
      <c r="U720" t="s">
        <v>54</v>
      </c>
      <c r="V720" t="s">
        <v>35</v>
      </c>
      <c r="W720" t="s">
        <v>50</v>
      </c>
      <c r="X720">
        <v>2019</v>
      </c>
      <c r="Y720" t="s">
        <v>37</v>
      </c>
      <c r="Z720" t="s">
        <v>38</v>
      </c>
      <c r="AA720">
        <v>19</v>
      </c>
      <c r="AB720">
        <v>57</v>
      </c>
      <c r="AC720">
        <v>157.30000000000001</v>
      </c>
    </row>
    <row r="721" spans="1:29" x14ac:dyDescent="0.25">
      <c r="A721" t="s">
        <v>537</v>
      </c>
      <c r="B721">
        <v>2019</v>
      </c>
      <c r="C721" t="s">
        <v>37</v>
      </c>
      <c r="D721" t="s">
        <v>38</v>
      </c>
      <c r="E721">
        <v>29</v>
      </c>
      <c r="F721" t="s">
        <v>40</v>
      </c>
      <c r="G721">
        <v>0.96666660000000004</v>
      </c>
      <c r="H721" t="s">
        <v>54</v>
      </c>
      <c r="I721">
        <v>803</v>
      </c>
      <c r="J721">
        <v>1573</v>
      </c>
      <c r="K721">
        <v>0.2</v>
      </c>
      <c r="L721">
        <v>0.6</v>
      </c>
      <c r="M721">
        <v>0.8</v>
      </c>
      <c r="N721">
        <v>1.05</v>
      </c>
      <c r="O721">
        <v>1.1000000000000001</v>
      </c>
      <c r="P721">
        <v>1.1499999999999999</v>
      </c>
      <c r="Q721" t="s">
        <v>46</v>
      </c>
      <c r="R721">
        <v>4</v>
      </c>
      <c r="S721">
        <v>6</v>
      </c>
      <c r="T721" t="s">
        <v>47</v>
      </c>
      <c r="U721" t="s">
        <v>54</v>
      </c>
      <c r="V721" t="s">
        <v>35</v>
      </c>
      <c r="W721" t="s">
        <v>50</v>
      </c>
      <c r="X721">
        <v>2019</v>
      </c>
      <c r="Y721" t="s">
        <v>37</v>
      </c>
      <c r="Z721" t="s">
        <v>38</v>
      </c>
      <c r="AA721">
        <v>29</v>
      </c>
      <c r="AB721">
        <v>10</v>
      </c>
      <c r="AC721">
        <v>-314.60000000000002</v>
      </c>
    </row>
    <row r="722" spans="1:29" x14ac:dyDescent="0.25">
      <c r="A722" t="s">
        <v>536</v>
      </c>
      <c r="B722">
        <v>2019</v>
      </c>
      <c r="C722" t="s">
        <v>37</v>
      </c>
      <c r="D722" t="s">
        <v>38</v>
      </c>
      <c r="E722">
        <v>18</v>
      </c>
      <c r="F722" t="s">
        <v>40</v>
      </c>
      <c r="G722">
        <v>1.6666669999999999</v>
      </c>
      <c r="H722" t="s">
        <v>54</v>
      </c>
      <c r="I722">
        <v>803</v>
      </c>
      <c r="J722">
        <v>1573</v>
      </c>
      <c r="K722">
        <v>0.2</v>
      </c>
      <c r="L722">
        <v>0.6</v>
      </c>
      <c r="M722">
        <v>0.8</v>
      </c>
      <c r="N722">
        <v>1.05</v>
      </c>
      <c r="O722">
        <v>1.1000000000000001</v>
      </c>
      <c r="P722">
        <v>1.1499999999999999</v>
      </c>
      <c r="Q722" t="s">
        <v>46</v>
      </c>
      <c r="R722">
        <v>4</v>
      </c>
      <c r="S722">
        <v>6</v>
      </c>
      <c r="T722" t="s">
        <v>47</v>
      </c>
      <c r="U722" t="s">
        <v>54</v>
      </c>
      <c r="V722" t="s">
        <v>35</v>
      </c>
      <c r="W722" t="s">
        <v>50</v>
      </c>
      <c r="X722">
        <v>2019</v>
      </c>
      <c r="Y722" t="s">
        <v>37</v>
      </c>
      <c r="Z722" t="s">
        <v>38</v>
      </c>
      <c r="AA722">
        <v>23</v>
      </c>
      <c r="AB722">
        <v>3628800</v>
      </c>
      <c r="AC722">
        <v>1258.40018875996</v>
      </c>
    </row>
    <row r="723" spans="1:29" x14ac:dyDescent="0.25">
      <c r="A723" t="s">
        <v>148</v>
      </c>
      <c r="B723">
        <v>2019</v>
      </c>
      <c r="C723" t="s">
        <v>37</v>
      </c>
      <c r="D723" t="s">
        <v>38</v>
      </c>
      <c r="E723">
        <v>1</v>
      </c>
      <c r="F723" t="s">
        <v>40</v>
      </c>
      <c r="G723">
        <v>0.05</v>
      </c>
      <c r="H723" t="s">
        <v>54</v>
      </c>
      <c r="I723">
        <v>803</v>
      </c>
      <c r="J723">
        <v>1573</v>
      </c>
      <c r="K723">
        <v>0.2</v>
      </c>
      <c r="L723">
        <v>0.6</v>
      </c>
      <c r="M723">
        <v>0.8</v>
      </c>
      <c r="N723">
        <v>1.05</v>
      </c>
      <c r="O723">
        <v>1.1000000000000001</v>
      </c>
      <c r="P723">
        <v>1.1499999999999999</v>
      </c>
      <c r="Q723" t="s">
        <v>46</v>
      </c>
      <c r="R723">
        <v>4</v>
      </c>
      <c r="S723">
        <v>6</v>
      </c>
      <c r="T723" t="s">
        <v>47</v>
      </c>
      <c r="U723" t="s">
        <v>54</v>
      </c>
      <c r="V723" t="s">
        <v>35</v>
      </c>
      <c r="W723" t="s">
        <v>50</v>
      </c>
      <c r="X723">
        <v>2019</v>
      </c>
      <c r="Y723" t="s">
        <v>37</v>
      </c>
      <c r="Z723" t="s">
        <v>38</v>
      </c>
      <c r="AA723">
        <v>3</v>
      </c>
      <c r="AB723">
        <v>518400</v>
      </c>
      <c r="AC723">
        <v>235.95</v>
      </c>
    </row>
    <row r="724" spans="1:29" x14ac:dyDescent="0.25">
      <c r="A724" t="s">
        <v>148</v>
      </c>
      <c r="B724">
        <v>2019</v>
      </c>
      <c r="C724" t="s">
        <v>37</v>
      </c>
      <c r="D724" t="s">
        <v>38</v>
      </c>
      <c r="E724">
        <v>7</v>
      </c>
      <c r="F724" t="s">
        <v>40</v>
      </c>
      <c r="G724">
        <v>0.55000000000000004</v>
      </c>
      <c r="H724" t="s">
        <v>54</v>
      </c>
      <c r="I724">
        <v>803</v>
      </c>
      <c r="J724">
        <v>1573</v>
      </c>
      <c r="K724">
        <v>0.2</v>
      </c>
      <c r="L724">
        <v>0.6</v>
      </c>
      <c r="M724">
        <v>0.8</v>
      </c>
      <c r="N724">
        <v>1.05</v>
      </c>
      <c r="O724">
        <v>1.1000000000000001</v>
      </c>
      <c r="P724">
        <v>1.1499999999999999</v>
      </c>
      <c r="Q724" t="s">
        <v>46</v>
      </c>
      <c r="R724">
        <v>4</v>
      </c>
      <c r="S724">
        <v>6</v>
      </c>
      <c r="T724" t="s">
        <v>47</v>
      </c>
      <c r="U724" t="s">
        <v>54</v>
      </c>
      <c r="V724" t="s">
        <v>35</v>
      </c>
      <c r="W724" t="s">
        <v>50</v>
      </c>
      <c r="X724">
        <v>2019</v>
      </c>
      <c r="Y724" t="s">
        <v>37</v>
      </c>
      <c r="Z724" t="s">
        <v>38</v>
      </c>
      <c r="AA724">
        <v>8</v>
      </c>
      <c r="AB724">
        <v>518400</v>
      </c>
      <c r="AC724">
        <v>235.95</v>
      </c>
    </row>
    <row r="725" spans="1:29" x14ac:dyDescent="0.25">
      <c r="A725" t="s">
        <v>148</v>
      </c>
      <c r="B725">
        <v>2019</v>
      </c>
      <c r="C725" t="s">
        <v>37</v>
      </c>
      <c r="D725" t="s">
        <v>38</v>
      </c>
      <c r="E725">
        <v>21</v>
      </c>
      <c r="F725" t="s">
        <v>40</v>
      </c>
      <c r="G725">
        <v>0.55000000000000004</v>
      </c>
      <c r="H725" t="s">
        <v>54</v>
      </c>
      <c r="I725">
        <v>803</v>
      </c>
      <c r="J725">
        <v>1573</v>
      </c>
      <c r="K725">
        <v>0.2</v>
      </c>
      <c r="L725">
        <v>0.6</v>
      </c>
      <c r="M725">
        <v>0.8</v>
      </c>
      <c r="N725">
        <v>1.05</v>
      </c>
      <c r="O725">
        <v>1.1000000000000001</v>
      </c>
      <c r="P725">
        <v>1.1499999999999999</v>
      </c>
      <c r="Q725" t="s">
        <v>46</v>
      </c>
      <c r="R725">
        <v>4</v>
      </c>
      <c r="S725">
        <v>6</v>
      </c>
      <c r="T725" t="s">
        <v>47</v>
      </c>
      <c r="U725" t="s">
        <v>54</v>
      </c>
      <c r="V725" t="s">
        <v>35</v>
      </c>
      <c r="W725" t="s">
        <v>50</v>
      </c>
      <c r="X725">
        <v>2019</v>
      </c>
      <c r="Y725" t="s">
        <v>37</v>
      </c>
      <c r="Z725" t="s">
        <v>38</v>
      </c>
      <c r="AA725">
        <v>22</v>
      </c>
      <c r="AB725">
        <v>1209600</v>
      </c>
      <c r="AC725">
        <v>235.95</v>
      </c>
    </row>
    <row r="726" spans="1:29" x14ac:dyDescent="0.25">
      <c r="A726" t="s">
        <v>225</v>
      </c>
      <c r="B726">
        <v>2019</v>
      </c>
      <c r="C726" t="s">
        <v>37</v>
      </c>
      <c r="D726" t="s">
        <v>38</v>
      </c>
      <c r="E726">
        <v>3</v>
      </c>
      <c r="F726" t="s">
        <v>40</v>
      </c>
      <c r="G726">
        <v>1.1666669999999999</v>
      </c>
      <c r="H726" t="s">
        <v>54</v>
      </c>
      <c r="I726">
        <v>803</v>
      </c>
      <c r="J726">
        <v>1573</v>
      </c>
      <c r="K726">
        <v>0.2</v>
      </c>
      <c r="L726">
        <v>0.6</v>
      </c>
      <c r="M726">
        <v>0.8</v>
      </c>
      <c r="N726">
        <v>1.05</v>
      </c>
      <c r="O726">
        <v>1.1000000000000001</v>
      </c>
      <c r="P726">
        <v>1.1499999999999999</v>
      </c>
      <c r="Q726" t="s">
        <v>46</v>
      </c>
      <c r="R726">
        <v>4</v>
      </c>
      <c r="S726">
        <v>6</v>
      </c>
      <c r="T726" t="s">
        <v>47</v>
      </c>
      <c r="U726" t="s">
        <v>54</v>
      </c>
      <c r="V726" t="s">
        <v>35</v>
      </c>
      <c r="W726" t="s">
        <v>50</v>
      </c>
      <c r="X726">
        <v>2019</v>
      </c>
      <c r="Y726" t="s">
        <v>37</v>
      </c>
      <c r="Z726" t="s">
        <v>38</v>
      </c>
      <c r="AA726">
        <v>4</v>
      </c>
      <c r="AB726">
        <v>3715200</v>
      </c>
      <c r="AC726">
        <v>235.95</v>
      </c>
    </row>
    <row r="727" spans="1:29" x14ac:dyDescent="0.25">
      <c r="A727" t="s">
        <v>225</v>
      </c>
      <c r="B727">
        <v>2019</v>
      </c>
      <c r="C727" t="s">
        <v>37</v>
      </c>
      <c r="D727" t="s">
        <v>38</v>
      </c>
      <c r="E727">
        <v>8</v>
      </c>
      <c r="F727" t="s">
        <v>40</v>
      </c>
      <c r="G727">
        <v>1.1499999999999999</v>
      </c>
      <c r="H727" t="s">
        <v>54</v>
      </c>
      <c r="I727">
        <v>803</v>
      </c>
      <c r="J727">
        <v>1573</v>
      </c>
      <c r="K727">
        <v>0.2</v>
      </c>
      <c r="L727">
        <v>0.6</v>
      </c>
      <c r="M727">
        <v>0.8</v>
      </c>
      <c r="N727">
        <v>1.05</v>
      </c>
      <c r="O727">
        <v>1.1000000000000001</v>
      </c>
      <c r="P727">
        <v>1.1499999999999999</v>
      </c>
      <c r="Q727" t="s">
        <v>46</v>
      </c>
      <c r="R727">
        <v>4</v>
      </c>
      <c r="S727">
        <v>6</v>
      </c>
      <c r="T727" t="s">
        <v>47</v>
      </c>
      <c r="U727" t="s">
        <v>54</v>
      </c>
      <c r="V727" t="s">
        <v>35</v>
      </c>
      <c r="W727" t="s">
        <v>50</v>
      </c>
      <c r="X727">
        <v>2019</v>
      </c>
      <c r="Y727" t="s">
        <v>37</v>
      </c>
      <c r="Z727" t="s">
        <v>38</v>
      </c>
      <c r="AA727">
        <v>8</v>
      </c>
      <c r="AB727">
        <v>432000</v>
      </c>
      <c r="AC727">
        <v>235.95</v>
      </c>
    </row>
    <row r="728" spans="1:29" x14ac:dyDescent="0.25">
      <c r="A728" t="s">
        <v>225</v>
      </c>
      <c r="B728">
        <v>2019</v>
      </c>
      <c r="C728" t="s">
        <v>37</v>
      </c>
      <c r="D728" t="s">
        <v>38</v>
      </c>
      <c r="E728">
        <v>9</v>
      </c>
      <c r="F728" t="s">
        <v>264</v>
      </c>
      <c r="G728">
        <v>0</v>
      </c>
      <c r="H728" t="s">
        <v>54</v>
      </c>
      <c r="I728">
        <v>803</v>
      </c>
      <c r="J728">
        <v>1573</v>
      </c>
      <c r="K728">
        <v>0.2</v>
      </c>
      <c r="L728">
        <v>0.6</v>
      </c>
      <c r="M728">
        <v>0.8</v>
      </c>
      <c r="N728">
        <v>1.05</v>
      </c>
      <c r="O728">
        <v>1.1000000000000001</v>
      </c>
      <c r="P728">
        <v>1.1499999999999999</v>
      </c>
      <c r="Q728" t="s">
        <v>46</v>
      </c>
      <c r="R728">
        <v>4</v>
      </c>
      <c r="S728">
        <v>6</v>
      </c>
      <c r="T728" t="s">
        <v>47</v>
      </c>
      <c r="U728" t="s">
        <v>54</v>
      </c>
      <c r="V728" t="s">
        <v>35</v>
      </c>
      <c r="W728" t="s">
        <v>50</v>
      </c>
      <c r="X728">
        <v>2019</v>
      </c>
      <c r="Y728" t="s">
        <v>37</v>
      </c>
      <c r="Z728" t="s">
        <v>38</v>
      </c>
      <c r="AA728">
        <v>12</v>
      </c>
      <c r="AB728">
        <v>86400</v>
      </c>
      <c r="AC728">
        <v>1808.95</v>
      </c>
    </row>
    <row r="729" spans="1:29" x14ac:dyDescent="0.25">
      <c r="A729" t="s">
        <v>496</v>
      </c>
      <c r="B729">
        <v>2019</v>
      </c>
      <c r="C729" t="s">
        <v>37</v>
      </c>
      <c r="D729" t="s">
        <v>38</v>
      </c>
      <c r="E729">
        <v>15</v>
      </c>
      <c r="F729" t="s">
        <v>40</v>
      </c>
      <c r="G729">
        <v>1.5833330000000001</v>
      </c>
      <c r="H729" t="s">
        <v>54</v>
      </c>
      <c r="I729">
        <v>803</v>
      </c>
      <c r="J729">
        <v>1573</v>
      </c>
      <c r="K729">
        <v>0.2</v>
      </c>
      <c r="L729">
        <v>0.6</v>
      </c>
      <c r="M729">
        <v>0.8</v>
      </c>
      <c r="N729">
        <v>1.05</v>
      </c>
      <c r="O729">
        <v>1.1000000000000001</v>
      </c>
      <c r="P729">
        <v>1.1499999999999999</v>
      </c>
      <c r="Q729" t="s">
        <v>46</v>
      </c>
      <c r="R729">
        <v>4</v>
      </c>
      <c r="S729">
        <v>6</v>
      </c>
      <c r="T729" t="s">
        <v>47</v>
      </c>
      <c r="U729" t="s">
        <v>54</v>
      </c>
      <c r="V729" t="s">
        <v>35</v>
      </c>
      <c r="W729" t="s">
        <v>73</v>
      </c>
      <c r="X729">
        <v>2019</v>
      </c>
      <c r="Y729" t="s">
        <v>37</v>
      </c>
      <c r="Z729" t="s">
        <v>38</v>
      </c>
      <c r="AA729">
        <v>16</v>
      </c>
      <c r="AB729">
        <v>180</v>
      </c>
      <c r="AC729">
        <v>1208.72610663707</v>
      </c>
    </row>
    <row r="730" spans="1:29" x14ac:dyDescent="0.25">
      <c r="A730" t="s">
        <v>497</v>
      </c>
      <c r="B730">
        <v>2019</v>
      </c>
      <c r="C730" t="s">
        <v>37</v>
      </c>
      <c r="D730" t="s">
        <v>38</v>
      </c>
      <c r="E730">
        <v>15</v>
      </c>
      <c r="F730" t="s">
        <v>40</v>
      </c>
      <c r="G730">
        <v>1.066667</v>
      </c>
      <c r="H730" t="s">
        <v>54</v>
      </c>
      <c r="I730">
        <v>803</v>
      </c>
      <c r="J730">
        <v>1573</v>
      </c>
      <c r="K730">
        <v>0.2</v>
      </c>
      <c r="L730">
        <v>0.6</v>
      </c>
      <c r="M730">
        <v>0.8</v>
      </c>
      <c r="N730">
        <v>1.05</v>
      </c>
      <c r="O730">
        <v>1.1000000000000001</v>
      </c>
      <c r="P730">
        <v>1.1499999999999999</v>
      </c>
      <c r="Q730" t="s">
        <v>46</v>
      </c>
      <c r="R730">
        <v>4</v>
      </c>
      <c r="S730">
        <v>6</v>
      </c>
      <c r="T730" t="s">
        <v>85</v>
      </c>
      <c r="U730" t="s">
        <v>54</v>
      </c>
      <c r="V730" t="s">
        <v>35</v>
      </c>
      <c r="W730" t="s">
        <v>67</v>
      </c>
      <c r="X730">
        <v>2019</v>
      </c>
      <c r="Y730" t="s">
        <v>37</v>
      </c>
      <c r="Z730" t="s">
        <v>38</v>
      </c>
      <c r="AA730">
        <v>16</v>
      </c>
      <c r="AB730">
        <v>96</v>
      </c>
      <c r="AC730">
        <v>235.95</v>
      </c>
    </row>
    <row r="731" spans="1:29" x14ac:dyDescent="0.25">
      <c r="A731" t="s">
        <v>623</v>
      </c>
      <c r="B731">
        <v>2019</v>
      </c>
      <c r="C731" t="s">
        <v>37</v>
      </c>
      <c r="D731" t="s">
        <v>38</v>
      </c>
      <c r="E731">
        <v>25</v>
      </c>
      <c r="F731" t="s">
        <v>40</v>
      </c>
      <c r="G731">
        <v>0.55000000000000004</v>
      </c>
      <c r="H731" t="s">
        <v>54</v>
      </c>
      <c r="I731">
        <v>803</v>
      </c>
      <c r="J731">
        <v>1573</v>
      </c>
      <c r="K731">
        <v>0.2</v>
      </c>
      <c r="L731">
        <v>0.6</v>
      </c>
      <c r="M731">
        <v>0.8</v>
      </c>
      <c r="N731">
        <v>1.05</v>
      </c>
      <c r="O731">
        <v>1.1000000000000001</v>
      </c>
      <c r="P731">
        <v>1.1499999999999999</v>
      </c>
      <c r="Q731" t="s">
        <v>46</v>
      </c>
      <c r="R731">
        <v>4</v>
      </c>
      <c r="S731">
        <v>6</v>
      </c>
      <c r="T731" t="s">
        <v>47</v>
      </c>
      <c r="U731" t="s">
        <v>54</v>
      </c>
      <c r="V731" t="s">
        <v>35</v>
      </c>
      <c r="W731" t="s">
        <v>50</v>
      </c>
      <c r="X731">
        <v>2019</v>
      </c>
      <c r="Y731" t="s">
        <v>37</v>
      </c>
      <c r="Z731" t="s">
        <v>38</v>
      </c>
      <c r="AA731">
        <v>30</v>
      </c>
      <c r="AB731">
        <v>4838400</v>
      </c>
      <c r="AC731">
        <v>235.95</v>
      </c>
    </row>
    <row r="732" spans="1:29" x14ac:dyDescent="0.25">
      <c r="A732" t="s">
        <v>360</v>
      </c>
      <c r="B732">
        <v>2019</v>
      </c>
      <c r="C732" t="s">
        <v>37</v>
      </c>
      <c r="D732" t="s">
        <v>38</v>
      </c>
      <c r="E732">
        <v>8</v>
      </c>
      <c r="F732" t="s">
        <v>40</v>
      </c>
      <c r="G732">
        <v>0</v>
      </c>
      <c r="H732" t="s">
        <v>54</v>
      </c>
      <c r="I732">
        <v>803</v>
      </c>
      <c r="J732">
        <v>1573</v>
      </c>
      <c r="K732">
        <v>0.2</v>
      </c>
      <c r="L732">
        <v>0.6</v>
      </c>
      <c r="M732">
        <v>0.8</v>
      </c>
      <c r="N732">
        <v>1.05</v>
      </c>
      <c r="O732">
        <v>1.1000000000000001</v>
      </c>
      <c r="P732">
        <v>1.1499999999999999</v>
      </c>
      <c r="Q732" t="s">
        <v>46</v>
      </c>
      <c r="R732">
        <v>4</v>
      </c>
      <c r="S732">
        <v>6</v>
      </c>
      <c r="T732" t="s">
        <v>47</v>
      </c>
      <c r="U732" t="s">
        <v>54</v>
      </c>
      <c r="V732" t="s">
        <v>35</v>
      </c>
      <c r="W732" t="s">
        <v>67</v>
      </c>
      <c r="X732">
        <v>2019</v>
      </c>
      <c r="Y732" t="s">
        <v>37</v>
      </c>
      <c r="Z732" t="s">
        <v>38</v>
      </c>
      <c r="AA732">
        <v>9</v>
      </c>
      <c r="AB732">
        <v>38</v>
      </c>
      <c r="AC732">
        <v>1730.3</v>
      </c>
    </row>
    <row r="733" spans="1:29" x14ac:dyDescent="0.25">
      <c r="A733" t="s">
        <v>624</v>
      </c>
      <c r="B733">
        <v>2019</v>
      </c>
      <c r="C733" t="s">
        <v>37</v>
      </c>
      <c r="D733" t="s">
        <v>38</v>
      </c>
      <c r="E733">
        <v>25</v>
      </c>
      <c r="F733" t="s">
        <v>40</v>
      </c>
      <c r="G733">
        <v>0.93333330000000003</v>
      </c>
      <c r="H733" t="s">
        <v>54</v>
      </c>
      <c r="I733">
        <v>803</v>
      </c>
      <c r="J733">
        <v>1573</v>
      </c>
      <c r="K733">
        <v>0.2</v>
      </c>
      <c r="L733">
        <v>0.6</v>
      </c>
      <c r="M733">
        <v>0.8</v>
      </c>
      <c r="N733">
        <v>1.05</v>
      </c>
      <c r="O733">
        <v>1.1000000000000001</v>
      </c>
      <c r="P733">
        <v>1.1499999999999999</v>
      </c>
      <c r="Q733" t="s">
        <v>46</v>
      </c>
      <c r="R733">
        <v>4</v>
      </c>
      <c r="S733">
        <v>6</v>
      </c>
      <c r="T733" t="s">
        <v>47</v>
      </c>
      <c r="U733" t="s">
        <v>54</v>
      </c>
      <c r="V733" t="s">
        <v>35</v>
      </c>
      <c r="W733" t="s">
        <v>73</v>
      </c>
      <c r="X733">
        <v>2019</v>
      </c>
      <c r="Y733" t="s">
        <v>37</v>
      </c>
      <c r="Z733" t="s">
        <v>38</v>
      </c>
      <c r="AA733">
        <v>25</v>
      </c>
      <c r="AB733">
        <v>0</v>
      </c>
      <c r="AC733">
        <v>235.95</v>
      </c>
    </row>
    <row r="734" spans="1:29" x14ac:dyDescent="0.25">
      <c r="A734" t="s">
        <v>446</v>
      </c>
      <c r="B734">
        <v>2019</v>
      </c>
      <c r="C734" t="s">
        <v>37</v>
      </c>
      <c r="D734" t="s">
        <v>38</v>
      </c>
      <c r="E734">
        <v>11</v>
      </c>
      <c r="F734" t="s">
        <v>40</v>
      </c>
      <c r="G734">
        <v>0</v>
      </c>
      <c r="H734" t="s">
        <v>54</v>
      </c>
      <c r="I734">
        <v>803</v>
      </c>
      <c r="J734">
        <v>1573</v>
      </c>
      <c r="K734">
        <v>0.2</v>
      </c>
      <c r="L734">
        <v>0.6</v>
      </c>
      <c r="M734">
        <v>0.8</v>
      </c>
      <c r="N734">
        <v>1.05</v>
      </c>
      <c r="O734">
        <v>1.1000000000000001</v>
      </c>
      <c r="P734">
        <v>1.1499999999999999</v>
      </c>
      <c r="Q734" t="s">
        <v>46</v>
      </c>
      <c r="R734">
        <v>4</v>
      </c>
      <c r="S734">
        <v>6</v>
      </c>
      <c r="T734" t="s">
        <v>47</v>
      </c>
      <c r="U734" t="s">
        <v>54</v>
      </c>
      <c r="V734" t="s">
        <v>35</v>
      </c>
      <c r="W734" t="s">
        <v>67</v>
      </c>
      <c r="X734">
        <v>2019</v>
      </c>
      <c r="Y734" t="s">
        <v>37</v>
      </c>
      <c r="Z734" t="s">
        <v>38</v>
      </c>
      <c r="AA734">
        <v>15</v>
      </c>
      <c r="AB734">
        <v>31</v>
      </c>
      <c r="AC734">
        <v>1730.3</v>
      </c>
    </row>
    <row r="735" spans="1:29" x14ac:dyDescent="0.25">
      <c r="A735" t="s">
        <v>384</v>
      </c>
      <c r="B735">
        <v>2019</v>
      </c>
      <c r="C735" t="s">
        <v>37</v>
      </c>
      <c r="D735" t="s">
        <v>38</v>
      </c>
      <c r="E735">
        <v>9</v>
      </c>
      <c r="F735" t="s">
        <v>40</v>
      </c>
      <c r="G735">
        <v>1.483333</v>
      </c>
      <c r="H735" t="s">
        <v>54</v>
      </c>
      <c r="I735">
        <v>803</v>
      </c>
      <c r="J735">
        <v>1573</v>
      </c>
      <c r="K735">
        <v>0.2</v>
      </c>
      <c r="L735">
        <v>0.6</v>
      </c>
      <c r="M735">
        <v>0.8</v>
      </c>
      <c r="N735">
        <v>1.05</v>
      </c>
      <c r="O735">
        <v>1.1000000000000001</v>
      </c>
      <c r="P735">
        <v>1.1499999999999999</v>
      </c>
      <c r="Q735" t="s">
        <v>46</v>
      </c>
      <c r="R735">
        <v>4</v>
      </c>
      <c r="S735">
        <v>6</v>
      </c>
      <c r="T735" t="s">
        <v>47</v>
      </c>
      <c r="U735" t="s">
        <v>54</v>
      </c>
      <c r="V735" t="s">
        <v>35</v>
      </c>
      <c r="W735" t="s">
        <v>42</v>
      </c>
      <c r="X735">
        <v>2019</v>
      </c>
      <c r="Y735" t="s">
        <v>37</v>
      </c>
      <c r="Z735" t="s">
        <v>38</v>
      </c>
      <c r="AA735">
        <v>9</v>
      </c>
      <c r="AB735">
        <v>33</v>
      </c>
      <c r="AC735">
        <v>1063.1003234944601</v>
      </c>
    </row>
    <row r="736" spans="1:29" x14ac:dyDescent="0.25">
      <c r="A736" t="s">
        <v>361</v>
      </c>
      <c r="B736">
        <v>2019</v>
      </c>
      <c r="C736" t="s">
        <v>37</v>
      </c>
      <c r="D736" t="s">
        <v>38</v>
      </c>
      <c r="E736">
        <v>8</v>
      </c>
      <c r="F736" t="s">
        <v>40</v>
      </c>
      <c r="G736">
        <v>2.5499999999999998</v>
      </c>
      <c r="H736" t="s">
        <v>54</v>
      </c>
      <c r="I736">
        <v>803</v>
      </c>
      <c r="J736">
        <v>1573</v>
      </c>
      <c r="K736">
        <v>0.2</v>
      </c>
      <c r="L736">
        <v>0.6</v>
      </c>
      <c r="M736">
        <v>0.8</v>
      </c>
      <c r="N736">
        <v>1.05</v>
      </c>
      <c r="O736">
        <v>1.1000000000000001</v>
      </c>
      <c r="P736">
        <v>1.1499999999999999</v>
      </c>
      <c r="Q736" t="s">
        <v>46</v>
      </c>
      <c r="R736">
        <v>4</v>
      </c>
      <c r="S736">
        <v>6</v>
      </c>
      <c r="T736" t="s">
        <v>47</v>
      </c>
      <c r="U736" t="s">
        <v>54</v>
      </c>
      <c r="V736" t="s">
        <v>35</v>
      </c>
      <c r="W736" t="s">
        <v>61</v>
      </c>
      <c r="X736">
        <v>2019</v>
      </c>
      <c r="Y736" t="s">
        <v>37</v>
      </c>
      <c r="Z736" t="s">
        <v>38</v>
      </c>
      <c r="AA736">
        <v>8</v>
      </c>
      <c r="AB736">
        <v>20</v>
      </c>
      <c r="AC736">
        <v>1428.0372549019601</v>
      </c>
    </row>
    <row r="737" spans="1:29" x14ac:dyDescent="0.25">
      <c r="A737" t="s">
        <v>600</v>
      </c>
      <c r="B737">
        <v>2019</v>
      </c>
      <c r="C737" t="s">
        <v>37</v>
      </c>
      <c r="D737" t="s">
        <v>38</v>
      </c>
      <c r="E737">
        <v>24</v>
      </c>
      <c r="F737" t="s">
        <v>40</v>
      </c>
      <c r="G737">
        <v>3.85</v>
      </c>
      <c r="H737" t="s">
        <v>54</v>
      </c>
      <c r="I737">
        <v>803</v>
      </c>
      <c r="J737">
        <v>1573</v>
      </c>
      <c r="K737">
        <v>0.2</v>
      </c>
      <c r="L737">
        <v>0.6</v>
      </c>
      <c r="M737">
        <v>0.8</v>
      </c>
      <c r="N737">
        <v>1.05</v>
      </c>
      <c r="O737">
        <v>1.1000000000000001</v>
      </c>
      <c r="P737">
        <v>1.1499999999999999</v>
      </c>
      <c r="Q737" t="s">
        <v>46</v>
      </c>
      <c r="R737">
        <v>4</v>
      </c>
      <c r="S737">
        <v>6</v>
      </c>
      <c r="T737" t="s">
        <v>47</v>
      </c>
      <c r="U737" t="s">
        <v>54</v>
      </c>
      <c r="V737" t="s">
        <v>35</v>
      </c>
      <c r="W737" t="s">
        <v>80</v>
      </c>
      <c r="X737">
        <v>2019</v>
      </c>
      <c r="Y737" t="s">
        <v>37</v>
      </c>
      <c r="Z737" t="s">
        <v>38</v>
      </c>
      <c r="AA737">
        <v>24</v>
      </c>
      <c r="AB737">
        <v>148</v>
      </c>
      <c r="AC737">
        <v>1793.62857142857</v>
      </c>
    </row>
    <row r="738" spans="1:29" x14ac:dyDescent="0.25">
      <c r="A738" t="s">
        <v>226</v>
      </c>
      <c r="B738">
        <v>2019</v>
      </c>
      <c r="C738" t="s">
        <v>37</v>
      </c>
      <c r="D738" t="s">
        <v>38</v>
      </c>
      <c r="E738">
        <v>3</v>
      </c>
      <c r="F738" t="s">
        <v>40</v>
      </c>
      <c r="G738">
        <v>1.766667</v>
      </c>
      <c r="H738" t="s">
        <v>54</v>
      </c>
      <c r="I738">
        <v>803</v>
      </c>
      <c r="J738">
        <v>1573</v>
      </c>
      <c r="K738">
        <v>0.2</v>
      </c>
      <c r="L738">
        <v>0.6</v>
      </c>
      <c r="M738">
        <v>0.8</v>
      </c>
      <c r="N738">
        <v>1.05</v>
      </c>
      <c r="O738">
        <v>1.1000000000000001</v>
      </c>
      <c r="P738">
        <v>1.1499999999999999</v>
      </c>
      <c r="Q738" t="s">
        <v>46</v>
      </c>
      <c r="R738">
        <v>4</v>
      </c>
      <c r="S738">
        <v>6</v>
      </c>
      <c r="T738" t="s">
        <v>47</v>
      </c>
      <c r="U738" t="s">
        <v>54</v>
      </c>
      <c r="V738" t="s">
        <v>35</v>
      </c>
      <c r="W738" t="s">
        <v>42</v>
      </c>
      <c r="X738">
        <v>2019</v>
      </c>
      <c r="Y738" t="s">
        <v>37</v>
      </c>
      <c r="Z738" t="s">
        <v>38</v>
      </c>
      <c r="AA738">
        <v>3</v>
      </c>
      <c r="AB738">
        <v>19872000</v>
      </c>
      <c r="AC738">
        <v>1311.82280950513</v>
      </c>
    </row>
    <row r="739" spans="1:29" x14ac:dyDescent="0.25">
      <c r="A739" t="s">
        <v>226</v>
      </c>
      <c r="B739">
        <v>2019</v>
      </c>
      <c r="C739" t="s">
        <v>37</v>
      </c>
      <c r="D739" t="s">
        <v>38</v>
      </c>
      <c r="E739">
        <v>5</v>
      </c>
      <c r="F739" t="s">
        <v>44</v>
      </c>
      <c r="G739">
        <v>0</v>
      </c>
      <c r="H739" t="s">
        <v>54</v>
      </c>
      <c r="I739">
        <v>803</v>
      </c>
      <c r="J739">
        <v>1573</v>
      </c>
      <c r="K739">
        <v>0.2</v>
      </c>
      <c r="L739">
        <v>0.6</v>
      </c>
      <c r="M739">
        <v>0.8</v>
      </c>
      <c r="N739">
        <v>1.05</v>
      </c>
      <c r="O739">
        <v>1.1000000000000001</v>
      </c>
      <c r="P739">
        <v>1.1499999999999999</v>
      </c>
      <c r="Q739" t="s">
        <v>46</v>
      </c>
      <c r="R739">
        <v>4</v>
      </c>
      <c r="S739">
        <v>6</v>
      </c>
      <c r="T739" t="s">
        <v>47</v>
      </c>
      <c r="U739" t="s">
        <v>54</v>
      </c>
      <c r="V739" t="s">
        <v>35</v>
      </c>
      <c r="W739" t="s">
        <v>42</v>
      </c>
      <c r="X739">
        <v>2019</v>
      </c>
      <c r="Y739" t="s">
        <v>37</v>
      </c>
      <c r="Z739" t="s">
        <v>38</v>
      </c>
      <c r="AA739">
        <v>15</v>
      </c>
      <c r="AB739">
        <v>172800</v>
      </c>
      <c r="AC739">
        <v>1573</v>
      </c>
    </row>
    <row r="740" spans="1:29" x14ac:dyDescent="0.25">
      <c r="A740" t="s">
        <v>149</v>
      </c>
      <c r="B740">
        <v>2019</v>
      </c>
      <c r="C740" t="s">
        <v>37</v>
      </c>
      <c r="D740" t="s">
        <v>38</v>
      </c>
      <c r="E740">
        <v>1</v>
      </c>
      <c r="F740" t="s">
        <v>40</v>
      </c>
      <c r="G740">
        <v>0</v>
      </c>
      <c r="H740" t="s">
        <v>54</v>
      </c>
      <c r="I740">
        <v>803</v>
      </c>
      <c r="J740">
        <v>1573</v>
      </c>
      <c r="K740">
        <v>0.2</v>
      </c>
      <c r="L740">
        <v>0.6</v>
      </c>
      <c r="M740">
        <v>0.8</v>
      </c>
      <c r="N740">
        <v>1.05</v>
      </c>
      <c r="O740">
        <v>1.1000000000000001</v>
      </c>
      <c r="P740">
        <v>1.1499999999999999</v>
      </c>
      <c r="Q740" t="s">
        <v>46</v>
      </c>
      <c r="R740">
        <v>4</v>
      </c>
      <c r="S740">
        <v>6</v>
      </c>
      <c r="T740" t="s">
        <v>47</v>
      </c>
      <c r="U740" t="s">
        <v>54</v>
      </c>
      <c r="V740" t="s">
        <v>35</v>
      </c>
      <c r="W740" t="s">
        <v>55</v>
      </c>
      <c r="X740">
        <v>2019</v>
      </c>
      <c r="Y740" t="s">
        <v>37</v>
      </c>
      <c r="Z740" t="s">
        <v>38</v>
      </c>
      <c r="AA740">
        <v>1</v>
      </c>
      <c r="AB740">
        <v>14</v>
      </c>
      <c r="AC740">
        <v>1258.4000000000001</v>
      </c>
    </row>
    <row r="741" spans="1:29" x14ac:dyDescent="0.25">
      <c r="A741" t="s">
        <v>601</v>
      </c>
      <c r="B741">
        <v>2019</v>
      </c>
      <c r="C741" t="s">
        <v>37</v>
      </c>
      <c r="D741" t="s">
        <v>38</v>
      </c>
      <c r="E741">
        <v>24</v>
      </c>
      <c r="F741" t="s">
        <v>40</v>
      </c>
      <c r="G741">
        <v>2.4166669999999999</v>
      </c>
      <c r="H741" t="s">
        <v>54</v>
      </c>
      <c r="I741">
        <v>803</v>
      </c>
      <c r="J741">
        <v>1573</v>
      </c>
      <c r="K741">
        <v>0.2</v>
      </c>
      <c r="L741">
        <v>0.6</v>
      </c>
      <c r="M741">
        <v>0.8</v>
      </c>
      <c r="N741">
        <v>1.05</v>
      </c>
      <c r="O741">
        <v>1.1000000000000001</v>
      </c>
      <c r="P741">
        <v>1.1499999999999999</v>
      </c>
      <c r="Q741" t="s">
        <v>46</v>
      </c>
      <c r="R741">
        <v>4</v>
      </c>
      <c r="S741">
        <v>6</v>
      </c>
      <c r="T741" t="s">
        <v>47</v>
      </c>
      <c r="U741" t="s">
        <v>54</v>
      </c>
      <c r="V741" t="s">
        <v>35</v>
      </c>
      <c r="W741" t="s">
        <v>83</v>
      </c>
      <c r="X741">
        <v>2019</v>
      </c>
      <c r="Y741" t="s">
        <v>37</v>
      </c>
      <c r="Z741" t="s">
        <v>38</v>
      </c>
      <c r="AA741">
        <v>24</v>
      </c>
      <c r="AB741">
        <v>2505600</v>
      </c>
      <c r="AC741">
        <v>1551.3035380546801</v>
      </c>
    </row>
    <row r="742" spans="1:29" x14ac:dyDescent="0.25">
      <c r="A742" t="s">
        <v>312</v>
      </c>
      <c r="B742">
        <v>2019</v>
      </c>
      <c r="C742" t="s">
        <v>37</v>
      </c>
      <c r="D742" t="s">
        <v>38</v>
      </c>
      <c r="E742">
        <v>5</v>
      </c>
      <c r="F742" t="s">
        <v>44</v>
      </c>
      <c r="G742">
        <v>0</v>
      </c>
      <c r="H742" t="s">
        <v>54</v>
      </c>
      <c r="I742">
        <v>803</v>
      </c>
      <c r="J742">
        <v>1573</v>
      </c>
      <c r="K742">
        <v>0.2</v>
      </c>
      <c r="L742">
        <v>0.6</v>
      </c>
      <c r="M742">
        <v>0.8</v>
      </c>
      <c r="N742">
        <v>1.05</v>
      </c>
      <c r="O742">
        <v>1.1000000000000001</v>
      </c>
      <c r="P742">
        <v>1.1499999999999999</v>
      </c>
      <c r="Q742" t="s">
        <v>46</v>
      </c>
      <c r="R742">
        <v>4</v>
      </c>
      <c r="S742">
        <v>6</v>
      </c>
      <c r="T742" t="s">
        <v>85</v>
      </c>
      <c r="U742" t="s">
        <v>54</v>
      </c>
      <c r="V742" t="s">
        <v>35</v>
      </c>
      <c r="W742" t="s">
        <v>42</v>
      </c>
      <c r="X742">
        <v>2019</v>
      </c>
      <c r="Y742" t="s">
        <v>37</v>
      </c>
      <c r="Z742" t="s">
        <v>38</v>
      </c>
      <c r="AA742">
        <v>9</v>
      </c>
      <c r="AB742">
        <v>217</v>
      </c>
      <c r="AC742">
        <v>1573</v>
      </c>
    </row>
    <row r="743" spans="1:29" x14ac:dyDescent="0.25">
      <c r="A743" t="s">
        <v>313</v>
      </c>
      <c r="B743">
        <v>2019</v>
      </c>
      <c r="C743" t="s">
        <v>37</v>
      </c>
      <c r="D743" t="s">
        <v>38</v>
      </c>
      <c r="E743">
        <v>5</v>
      </c>
      <c r="F743" t="s">
        <v>44</v>
      </c>
      <c r="G743">
        <v>0</v>
      </c>
      <c r="H743" t="s">
        <v>54</v>
      </c>
      <c r="I743">
        <v>803</v>
      </c>
      <c r="J743">
        <v>1573</v>
      </c>
      <c r="K743">
        <v>0.2</v>
      </c>
      <c r="L743">
        <v>0.6</v>
      </c>
      <c r="M743">
        <v>0.8</v>
      </c>
      <c r="N743">
        <v>1.05</v>
      </c>
      <c r="O743">
        <v>1.1000000000000001</v>
      </c>
      <c r="P743">
        <v>1.1499999999999999</v>
      </c>
      <c r="Q743" t="s">
        <v>46</v>
      </c>
      <c r="R743">
        <v>4</v>
      </c>
      <c r="S743">
        <v>6</v>
      </c>
      <c r="T743" t="s">
        <v>47</v>
      </c>
      <c r="U743" t="s">
        <v>54</v>
      </c>
      <c r="V743" t="s">
        <v>35</v>
      </c>
      <c r="W743" t="s">
        <v>42</v>
      </c>
      <c r="X743">
        <v>2019</v>
      </c>
      <c r="Y743" t="s">
        <v>37</v>
      </c>
      <c r="Z743" t="s">
        <v>38</v>
      </c>
      <c r="AA743">
        <v>11</v>
      </c>
      <c r="AB743">
        <v>77</v>
      </c>
      <c r="AC743">
        <v>1573</v>
      </c>
    </row>
    <row r="744" spans="1:29" x14ac:dyDescent="0.25">
      <c r="A744" t="s">
        <v>385</v>
      </c>
      <c r="B744">
        <v>2019</v>
      </c>
      <c r="C744" t="s">
        <v>37</v>
      </c>
      <c r="D744" t="s">
        <v>38</v>
      </c>
      <c r="E744">
        <v>9</v>
      </c>
      <c r="F744" t="s">
        <v>40</v>
      </c>
      <c r="G744">
        <v>0.86666670000000001</v>
      </c>
      <c r="H744" t="s">
        <v>54</v>
      </c>
      <c r="I744">
        <v>803</v>
      </c>
      <c r="J744">
        <v>1573</v>
      </c>
      <c r="K744">
        <v>0.2</v>
      </c>
      <c r="L744">
        <v>0.6</v>
      </c>
      <c r="M744">
        <v>0.8</v>
      </c>
      <c r="N744">
        <v>1.05</v>
      </c>
      <c r="O744">
        <v>1.1000000000000001</v>
      </c>
      <c r="P744">
        <v>1.1499999999999999</v>
      </c>
      <c r="Q744" t="s">
        <v>46</v>
      </c>
      <c r="R744">
        <v>4</v>
      </c>
      <c r="S744">
        <v>6</v>
      </c>
      <c r="T744" t="s">
        <v>47</v>
      </c>
      <c r="U744" t="s">
        <v>54</v>
      </c>
      <c r="V744" t="s">
        <v>35</v>
      </c>
      <c r="W744" t="s">
        <v>55</v>
      </c>
      <c r="X744">
        <v>2019</v>
      </c>
      <c r="Y744" t="s">
        <v>37</v>
      </c>
      <c r="Z744" t="s">
        <v>38</v>
      </c>
      <c r="AA744">
        <v>9</v>
      </c>
      <c r="AB744">
        <v>13</v>
      </c>
      <c r="AC744">
        <v>-314.60000000000002</v>
      </c>
    </row>
    <row r="745" spans="1:29" x14ac:dyDescent="0.25">
      <c r="A745" t="s">
        <v>385</v>
      </c>
      <c r="B745">
        <v>2019</v>
      </c>
      <c r="C745" t="s">
        <v>37</v>
      </c>
      <c r="D745" t="s">
        <v>38</v>
      </c>
      <c r="E745">
        <v>11</v>
      </c>
      <c r="F745" t="s">
        <v>40</v>
      </c>
      <c r="G745">
        <v>3</v>
      </c>
      <c r="H745" t="s">
        <v>54</v>
      </c>
      <c r="I745">
        <v>803</v>
      </c>
      <c r="J745">
        <v>1573</v>
      </c>
      <c r="K745">
        <v>0.2</v>
      </c>
      <c r="L745">
        <v>0.6</v>
      </c>
      <c r="M745">
        <v>0.8</v>
      </c>
      <c r="N745">
        <v>1.05</v>
      </c>
      <c r="O745">
        <v>1.1000000000000001</v>
      </c>
      <c r="P745">
        <v>1.1499999999999999</v>
      </c>
      <c r="Q745" t="s">
        <v>46</v>
      </c>
      <c r="R745">
        <v>4</v>
      </c>
      <c r="S745">
        <v>6</v>
      </c>
      <c r="T745" t="s">
        <v>47</v>
      </c>
      <c r="U745" t="s">
        <v>54</v>
      </c>
      <c r="V745" t="s">
        <v>35</v>
      </c>
      <c r="W745" t="s">
        <v>55</v>
      </c>
      <c r="X745">
        <v>2019</v>
      </c>
      <c r="Y745" t="s">
        <v>37</v>
      </c>
      <c r="Z745" t="s">
        <v>38</v>
      </c>
      <c r="AA745">
        <v>11</v>
      </c>
      <c r="AB745">
        <v>2</v>
      </c>
      <c r="AC745">
        <v>183.51666666666699</v>
      </c>
    </row>
    <row r="746" spans="1:29" x14ac:dyDescent="0.25">
      <c r="A746" t="s">
        <v>580</v>
      </c>
      <c r="B746">
        <v>2019</v>
      </c>
      <c r="C746" t="s">
        <v>37</v>
      </c>
      <c r="D746" t="s">
        <v>38</v>
      </c>
      <c r="E746">
        <v>23</v>
      </c>
      <c r="F746" t="s">
        <v>40</v>
      </c>
      <c r="G746">
        <v>1.9</v>
      </c>
      <c r="H746" t="s">
        <v>54</v>
      </c>
      <c r="I746">
        <v>803</v>
      </c>
      <c r="J746">
        <v>1573</v>
      </c>
      <c r="K746">
        <v>0.2</v>
      </c>
      <c r="L746">
        <v>0.6</v>
      </c>
      <c r="M746">
        <v>0.8</v>
      </c>
      <c r="N746">
        <v>1.05</v>
      </c>
      <c r="O746">
        <v>1.1000000000000001</v>
      </c>
      <c r="P746">
        <v>1.1499999999999999</v>
      </c>
      <c r="Q746" t="s">
        <v>46</v>
      </c>
      <c r="R746">
        <v>4</v>
      </c>
      <c r="S746">
        <v>6</v>
      </c>
      <c r="T746" t="s">
        <v>47</v>
      </c>
      <c r="U746" t="s">
        <v>54</v>
      </c>
      <c r="V746" t="s">
        <v>35</v>
      </c>
      <c r="W746" t="s">
        <v>42</v>
      </c>
      <c r="X746">
        <v>2019</v>
      </c>
      <c r="Y746" t="s">
        <v>37</v>
      </c>
      <c r="Z746" t="s">
        <v>38</v>
      </c>
      <c r="AA746">
        <v>23</v>
      </c>
      <c r="AB746">
        <v>0</v>
      </c>
      <c r="AC746">
        <v>1374.3052631578901</v>
      </c>
    </row>
    <row r="747" spans="1:29" x14ac:dyDescent="0.25">
      <c r="A747" t="s">
        <v>559</v>
      </c>
      <c r="B747">
        <v>2019</v>
      </c>
      <c r="C747" t="s">
        <v>37</v>
      </c>
      <c r="D747" t="s">
        <v>38</v>
      </c>
      <c r="E747">
        <v>22</v>
      </c>
      <c r="F747" t="s">
        <v>40</v>
      </c>
      <c r="G747">
        <v>2.9</v>
      </c>
      <c r="H747" t="s">
        <v>54</v>
      </c>
      <c r="I747">
        <v>803</v>
      </c>
      <c r="J747">
        <v>1573</v>
      </c>
      <c r="K747">
        <v>0.2</v>
      </c>
      <c r="L747">
        <v>0.6</v>
      </c>
      <c r="M747">
        <v>0.8</v>
      </c>
      <c r="N747">
        <v>1.05</v>
      </c>
      <c r="O747">
        <v>1.1000000000000001</v>
      </c>
      <c r="P747">
        <v>1.1499999999999999</v>
      </c>
      <c r="Q747" t="s">
        <v>46</v>
      </c>
      <c r="R747">
        <v>4</v>
      </c>
      <c r="S747">
        <v>6</v>
      </c>
      <c r="T747" t="s">
        <v>47</v>
      </c>
      <c r="U747" t="s">
        <v>54</v>
      </c>
      <c r="V747" t="s">
        <v>35</v>
      </c>
      <c r="W747" t="s">
        <v>59</v>
      </c>
      <c r="X747">
        <v>2019</v>
      </c>
      <c r="Y747" t="s">
        <v>37</v>
      </c>
      <c r="Z747" t="s">
        <v>38</v>
      </c>
      <c r="AA747">
        <v>24</v>
      </c>
      <c r="AB747">
        <v>125</v>
      </c>
      <c r="AC747">
        <v>1659.7862068965501</v>
      </c>
    </row>
    <row r="748" spans="1:29" x14ac:dyDescent="0.25">
      <c r="A748" t="s">
        <v>469</v>
      </c>
      <c r="B748">
        <v>2019</v>
      </c>
      <c r="C748" t="s">
        <v>37</v>
      </c>
      <c r="D748" t="s">
        <v>38</v>
      </c>
      <c r="E748">
        <v>14</v>
      </c>
      <c r="F748" t="s">
        <v>40</v>
      </c>
      <c r="G748">
        <v>0.43333329999999998</v>
      </c>
      <c r="H748" t="s">
        <v>54</v>
      </c>
      <c r="I748">
        <v>803</v>
      </c>
      <c r="J748">
        <v>1573</v>
      </c>
      <c r="K748">
        <v>0.2</v>
      </c>
      <c r="L748">
        <v>0.6</v>
      </c>
      <c r="M748">
        <v>0.8</v>
      </c>
      <c r="N748">
        <v>1.05</v>
      </c>
      <c r="O748">
        <v>1.1000000000000001</v>
      </c>
      <c r="P748">
        <v>1.1499999999999999</v>
      </c>
      <c r="Q748" t="s">
        <v>46</v>
      </c>
      <c r="R748">
        <v>4</v>
      </c>
      <c r="S748">
        <v>6</v>
      </c>
      <c r="T748" t="s">
        <v>47</v>
      </c>
      <c r="U748" t="s">
        <v>54</v>
      </c>
      <c r="V748" t="s">
        <v>35</v>
      </c>
      <c r="W748" t="s">
        <v>50</v>
      </c>
      <c r="X748">
        <v>2019</v>
      </c>
      <c r="Y748" t="s">
        <v>37</v>
      </c>
      <c r="Z748" t="s">
        <v>38</v>
      </c>
      <c r="AA748">
        <v>17</v>
      </c>
      <c r="AB748">
        <v>30</v>
      </c>
      <c r="AC748">
        <v>78.650000000000105</v>
      </c>
    </row>
    <row r="749" spans="1:29" x14ac:dyDescent="0.25">
      <c r="A749" t="s">
        <v>259</v>
      </c>
      <c r="B749">
        <v>2019</v>
      </c>
      <c r="C749" t="s">
        <v>37</v>
      </c>
      <c r="D749" t="s">
        <v>38</v>
      </c>
      <c r="E749">
        <v>4</v>
      </c>
      <c r="F749" t="s">
        <v>40</v>
      </c>
      <c r="G749">
        <v>0.58333330000000005</v>
      </c>
      <c r="H749" t="s">
        <v>54</v>
      </c>
      <c r="I749">
        <v>803</v>
      </c>
      <c r="J749">
        <v>1573</v>
      </c>
      <c r="K749">
        <v>0.2</v>
      </c>
      <c r="L749">
        <v>0.6</v>
      </c>
      <c r="M749">
        <v>0.8</v>
      </c>
      <c r="N749">
        <v>1.05</v>
      </c>
      <c r="O749">
        <v>1.1000000000000001</v>
      </c>
      <c r="P749">
        <v>1.1499999999999999</v>
      </c>
      <c r="Q749" t="s">
        <v>46</v>
      </c>
      <c r="R749">
        <v>4</v>
      </c>
      <c r="S749">
        <v>6</v>
      </c>
      <c r="T749" t="s">
        <v>47</v>
      </c>
      <c r="U749" t="s">
        <v>54</v>
      </c>
      <c r="V749" t="s">
        <v>35</v>
      </c>
      <c r="W749" t="s">
        <v>67</v>
      </c>
      <c r="X749">
        <v>2019</v>
      </c>
      <c r="Y749" t="s">
        <v>37</v>
      </c>
      <c r="Z749" t="s">
        <v>38</v>
      </c>
      <c r="AA749">
        <v>5</v>
      </c>
      <c r="AB749">
        <v>0</v>
      </c>
      <c r="AC749">
        <v>235.95</v>
      </c>
    </row>
    <row r="750" spans="1:29" x14ac:dyDescent="0.25">
      <c r="A750" t="s">
        <v>259</v>
      </c>
      <c r="B750">
        <v>2019</v>
      </c>
      <c r="C750" t="s">
        <v>37</v>
      </c>
      <c r="D750" t="s">
        <v>38</v>
      </c>
      <c r="E750">
        <v>9</v>
      </c>
      <c r="F750" t="s">
        <v>40</v>
      </c>
      <c r="G750">
        <v>0.73333329999999997</v>
      </c>
      <c r="H750" t="s">
        <v>54</v>
      </c>
      <c r="I750">
        <v>803</v>
      </c>
      <c r="J750">
        <v>1573</v>
      </c>
      <c r="K750">
        <v>0.2</v>
      </c>
      <c r="L750">
        <v>0.6</v>
      </c>
      <c r="M750">
        <v>0.8</v>
      </c>
      <c r="N750">
        <v>1.05</v>
      </c>
      <c r="O750">
        <v>1.1000000000000001</v>
      </c>
      <c r="P750">
        <v>1.1499999999999999</v>
      </c>
      <c r="Q750" t="s">
        <v>46</v>
      </c>
      <c r="R750">
        <v>4</v>
      </c>
      <c r="S750">
        <v>6</v>
      </c>
      <c r="T750" t="s">
        <v>47</v>
      </c>
      <c r="U750" t="s">
        <v>54</v>
      </c>
      <c r="V750" t="s">
        <v>35</v>
      </c>
      <c r="W750" t="s">
        <v>67</v>
      </c>
      <c r="X750">
        <v>2019</v>
      </c>
      <c r="Y750" t="s">
        <v>37</v>
      </c>
      <c r="Z750" t="s">
        <v>38</v>
      </c>
      <c r="AA750">
        <v>9</v>
      </c>
      <c r="AB750">
        <v>0</v>
      </c>
      <c r="AC750">
        <v>235.95</v>
      </c>
    </row>
    <row r="751" spans="1:29" x14ac:dyDescent="0.25">
      <c r="A751" t="s">
        <v>314</v>
      </c>
      <c r="B751">
        <v>2019</v>
      </c>
      <c r="C751" t="s">
        <v>37</v>
      </c>
      <c r="D751" t="s">
        <v>38</v>
      </c>
      <c r="E751">
        <v>5</v>
      </c>
      <c r="F751" t="s">
        <v>44</v>
      </c>
      <c r="G751">
        <v>0</v>
      </c>
      <c r="H751" t="s">
        <v>54</v>
      </c>
      <c r="I751">
        <v>803</v>
      </c>
      <c r="J751">
        <v>1573</v>
      </c>
      <c r="K751">
        <v>0.2</v>
      </c>
      <c r="L751">
        <v>0.6</v>
      </c>
      <c r="M751">
        <v>0.8</v>
      </c>
      <c r="N751">
        <v>1.05</v>
      </c>
      <c r="O751">
        <v>1.1000000000000001</v>
      </c>
      <c r="P751">
        <v>1.1499999999999999</v>
      </c>
      <c r="Q751" t="s">
        <v>46</v>
      </c>
      <c r="R751">
        <v>4</v>
      </c>
      <c r="S751">
        <v>6</v>
      </c>
      <c r="T751" t="s">
        <v>47</v>
      </c>
      <c r="U751" t="s">
        <v>54</v>
      </c>
      <c r="V751" t="s">
        <v>35</v>
      </c>
      <c r="W751" t="s">
        <v>42</v>
      </c>
      <c r="X751">
        <v>2019</v>
      </c>
      <c r="Y751" t="s">
        <v>37</v>
      </c>
      <c r="Z751" t="s">
        <v>38</v>
      </c>
      <c r="AA751">
        <v>15</v>
      </c>
      <c r="AB751">
        <v>26</v>
      </c>
      <c r="AC751">
        <v>1573</v>
      </c>
    </row>
    <row r="752" spans="1:29" x14ac:dyDescent="0.25">
      <c r="A752" t="s">
        <v>192</v>
      </c>
      <c r="B752">
        <v>2019</v>
      </c>
      <c r="C752" t="s">
        <v>37</v>
      </c>
      <c r="D752" t="s">
        <v>38</v>
      </c>
      <c r="E752">
        <v>2</v>
      </c>
      <c r="F752" t="s">
        <v>40</v>
      </c>
      <c r="G752">
        <v>0.3333333</v>
      </c>
      <c r="H752" t="s">
        <v>54</v>
      </c>
      <c r="I752">
        <v>803</v>
      </c>
      <c r="J752">
        <v>1573</v>
      </c>
      <c r="K752">
        <v>0.2</v>
      </c>
      <c r="L752">
        <v>0.6</v>
      </c>
      <c r="M752">
        <v>0.8</v>
      </c>
      <c r="N752">
        <v>1.05</v>
      </c>
      <c r="O752">
        <v>1.1000000000000001</v>
      </c>
      <c r="P752">
        <v>1.1499999999999999</v>
      </c>
      <c r="Q752" t="s">
        <v>46</v>
      </c>
      <c r="R752">
        <v>4</v>
      </c>
      <c r="S752">
        <v>6</v>
      </c>
      <c r="T752" t="s">
        <v>47</v>
      </c>
      <c r="U752" t="s">
        <v>54</v>
      </c>
      <c r="V752" t="s">
        <v>35</v>
      </c>
      <c r="W752" t="s">
        <v>73</v>
      </c>
      <c r="X752">
        <v>2019</v>
      </c>
      <c r="Y752" t="s">
        <v>37</v>
      </c>
      <c r="Z752" t="s">
        <v>38</v>
      </c>
      <c r="AA752">
        <v>2</v>
      </c>
      <c r="AB752">
        <v>117</v>
      </c>
      <c r="AC752">
        <v>235.95</v>
      </c>
    </row>
    <row r="753" spans="1:29" x14ac:dyDescent="0.25">
      <c r="A753" t="s">
        <v>227</v>
      </c>
      <c r="B753">
        <v>2019</v>
      </c>
      <c r="C753" t="s">
        <v>37</v>
      </c>
      <c r="D753" t="s">
        <v>38</v>
      </c>
      <c r="E753">
        <v>3</v>
      </c>
      <c r="F753" t="s">
        <v>44</v>
      </c>
      <c r="G753">
        <v>0</v>
      </c>
      <c r="H753" t="s">
        <v>54</v>
      </c>
      <c r="I753">
        <v>803</v>
      </c>
      <c r="J753">
        <v>1573</v>
      </c>
      <c r="K753">
        <v>0.2</v>
      </c>
      <c r="L753">
        <v>0.6</v>
      </c>
      <c r="M753">
        <v>0.8</v>
      </c>
      <c r="N753">
        <v>1.05</v>
      </c>
      <c r="O753">
        <v>1.1000000000000001</v>
      </c>
      <c r="P753">
        <v>1.1499999999999999</v>
      </c>
      <c r="Q753" t="s">
        <v>46</v>
      </c>
      <c r="R753">
        <v>4</v>
      </c>
      <c r="S753">
        <v>6</v>
      </c>
      <c r="T753" t="s">
        <v>85</v>
      </c>
      <c r="U753" t="s">
        <v>54</v>
      </c>
      <c r="V753" t="s">
        <v>35</v>
      </c>
      <c r="W753" t="s">
        <v>61</v>
      </c>
      <c r="X753">
        <v>2019</v>
      </c>
      <c r="Y753" t="s">
        <v>37</v>
      </c>
      <c r="Z753" t="s">
        <v>38</v>
      </c>
      <c r="AA753">
        <v>4</v>
      </c>
      <c r="AB753">
        <v>0</v>
      </c>
      <c r="AC753">
        <v>1573</v>
      </c>
    </row>
    <row r="754" spans="1:29" x14ac:dyDescent="0.25">
      <c r="A754" t="s">
        <v>625</v>
      </c>
      <c r="B754">
        <v>2019</v>
      </c>
      <c r="C754" t="s">
        <v>37</v>
      </c>
      <c r="D754" t="s">
        <v>38</v>
      </c>
      <c r="E754">
        <v>25</v>
      </c>
      <c r="F754" t="s">
        <v>40</v>
      </c>
      <c r="G754">
        <v>1.5</v>
      </c>
      <c r="H754" t="s">
        <v>58</v>
      </c>
      <c r="I754">
        <v>655</v>
      </c>
      <c r="J754">
        <v>1365</v>
      </c>
      <c r="K754">
        <v>0</v>
      </c>
      <c r="L754">
        <v>0</v>
      </c>
      <c r="M754">
        <v>0.6</v>
      </c>
      <c r="N754">
        <v>0.8</v>
      </c>
      <c r="O754">
        <v>1.05</v>
      </c>
      <c r="P754">
        <v>1.1000000000000001</v>
      </c>
      <c r="Q754" t="s">
        <v>46</v>
      </c>
      <c r="R754">
        <v>5</v>
      </c>
      <c r="S754">
        <v>9</v>
      </c>
      <c r="T754" t="s">
        <v>47</v>
      </c>
      <c r="U754" t="s">
        <v>58</v>
      </c>
      <c r="V754" t="s">
        <v>35</v>
      </c>
      <c r="W754" t="s">
        <v>55</v>
      </c>
      <c r="X754">
        <v>2019</v>
      </c>
      <c r="Y754" t="s">
        <v>37</v>
      </c>
      <c r="Z754" t="s">
        <v>38</v>
      </c>
      <c r="AA754">
        <v>25</v>
      </c>
      <c r="AB754">
        <v>0</v>
      </c>
      <c r="AC754">
        <v>136.5</v>
      </c>
    </row>
    <row r="755" spans="1:29" x14ac:dyDescent="0.25">
      <c r="A755" t="s">
        <v>386</v>
      </c>
      <c r="B755">
        <v>2019</v>
      </c>
      <c r="C755" t="s">
        <v>37</v>
      </c>
      <c r="D755" t="s">
        <v>38</v>
      </c>
      <c r="E755">
        <v>9</v>
      </c>
      <c r="F755" t="s">
        <v>40</v>
      </c>
      <c r="G755">
        <v>3.9166669999999999</v>
      </c>
      <c r="H755" t="s">
        <v>58</v>
      </c>
      <c r="I755">
        <v>655</v>
      </c>
      <c r="J755">
        <v>1365</v>
      </c>
      <c r="K755">
        <v>0</v>
      </c>
      <c r="L755">
        <v>0</v>
      </c>
      <c r="M755">
        <v>0.6</v>
      </c>
      <c r="N755">
        <v>0.8</v>
      </c>
      <c r="O755">
        <v>1.05</v>
      </c>
      <c r="P755">
        <v>1.1000000000000001</v>
      </c>
      <c r="Q755" t="s">
        <v>46</v>
      </c>
      <c r="R755">
        <v>5</v>
      </c>
      <c r="S755">
        <v>9</v>
      </c>
      <c r="T755" t="s">
        <v>47</v>
      </c>
      <c r="U755" t="s">
        <v>58</v>
      </c>
      <c r="V755" t="s">
        <v>35</v>
      </c>
      <c r="W755" t="s">
        <v>36</v>
      </c>
      <c r="X755">
        <v>2019</v>
      </c>
      <c r="Y755" t="s">
        <v>37</v>
      </c>
      <c r="Z755" t="s">
        <v>38</v>
      </c>
      <c r="AA755">
        <v>11</v>
      </c>
      <c r="AB755">
        <v>228</v>
      </c>
      <c r="AC755">
        <v>1407.11173920326</v>
      </c>
    </row>
    <row r="756" spans="1:29" x14ac:dyDescent="0.25">
      <c r="A756" t="s">
        <v>193</v>
      </c>
      <c r="B756">
        <v>2019</v>
      </c>
      <c r="C756" t="s">
        <v>37</v>
      </c>
      <c r="D756" t="s">
        <v>38</v>
      </c>
      <c r="E756">
        <v>2</v>
      </c>
      <c r="F756" t="s">
        <v>40</v>
      </c>
      <c r="G756">
        <v>0</v>
      </c>
      <c r="H756" t="s">
        <v>58</v>
      </c>
      <c r="I756">
        <v>655</v>
      </c>
      <c r="J756">
        <v>1365</v>
      </c>
      <c r="K756">
        <v>0</v>
      </c>
      <c r="L756">
        <v>0</v>
      </c>
      <c r="M756">
        <v>0.6</v>
      </c>
      <c r="N756">
        <v>0.8</v>
      </c>
      <c r="O756">
        <v>1.05</v>
      </c>
      <c r="P756">
        <v>1.1000000000000001</v>
      </c>
      <c r="Q756" t="s">
        <v>46</v>
      </c>
      <c r="R756">
        <v>5</v>
      </c>
      <c r="S756">
        <v>9</v>
      </c>
      <c r="T756" t="s">
        <v>47</v>
      </c>
      <c r="U756" t="s">
        <v>58</v>
      </c>
      <c r="V756" t="s">
        <v>35</v>
      </c>
      <c r="W756" t="s">
        <v>55</v>
      </c>
      <c r="X756">
        <v>2019</v>
      </c>
      <c r="Y756" t="s">
        <v>37</v>
      </c>
      <c r="Z756" t="s">
        <v>38</v>
      </c>
      <c r="AA756">
        <v>2</v>
      </c>
      <c r="AB756">
        <v>7</v>
      </c>
      <c r="AC756">
        <v>819</v>
      </c>
    </row>
    <row r="757" spans="1:29" x14ac:dyDescent="0.25">
      <c r="A757" t="s">
        <v>362</v>
      </c>
      <c r="B757">
        <v>2019</v>
      </c>
      <c r="C757" t="s">
        <v>37</v>
      </c>
      <c r="D757" t="s">
        <v>38</v>
      </c>
      <c r="E757">
        <v>8</v>
      </c>
      <c r="F757" t="s">
        <v>40</v>
      </c>
      <c r="G757">
        <v>1.4166669999999999</v>
      </c>
      <c r="H757" t="s">
        <v>58</v>
      </c>
      <c r="I757">
        <v>655</v>
      </c>
      <c r="J757">
        <v>1365</v>
      </c>
      <c r="K757">
        <v>0</v>
      </c>
      <c r="L757">
        <v>0</v>
      </c>
      <c r="M757">
        <v>0.6</v>
      </c>
      <c r="N757">
        <v>0.8</v>
      </c>
      <c r="O757">
        <v>1.05</v>
      </c>
      <c r="P757">
        <v>1.1000000000000001</v>
      </c>
      <c r="Q757" t="s">
        <v>46</v>
      </c>
      <c r="R757">
        <v>5</v>
      </c>
      <c r="S757">
        <v>9</v>
      </c>
      <c r="T757" t="s">
        <v>47</v>
      </c>
      <c r="U757" t="s">
        <v>58</v>
      </c>
      <c r="V757" t="s">
        <v>35</v>
      </c>
      <c r="W757" t="s">
        <v>55</v>
      </c>
      <c r="X757">
        <v>2019</v>
      </c>
      <c r="Y757" t="s">
        <v>37</v>
      </c>
      <c r="Z757" t="s">
        <v>38</v>
      </c>
      <c r="AA757">
        <v>8</v>
      </c>
      <c r="AB757">
        <v>3974400</v>
      </c>
      <c r="AC757">
        <v>136.5</v>
      </c>
    </row>
    <row r="758" spans="1:29" x14ac:dyDescent="0.25">
      <c r="A758" t="s">
        <v>515</v>
      </c>
      <c r="B758">
        <v>2019</v>
      </c>
      <c r="C758" t="s">
        <v>37</v>
      </c>
      <c r="D758" t="s">
        <v>38</v>
      </c>
      <c r="E758">
        <v>16</v>
      </c>
      <c r="F758" t="s">
        <v>40</v>
      </c>
      <c r="G758">
        <v>0</v>
      </c>
      <c r="H758" t="s">
        <v>116</v>
      </c>
      <c r="I758">
        <v>655</v>
      </c>
      <c r="J758">
        <v>1365</v>
      </c>
      <c r="K758">
        <v>0</v>
      </c>
      <c r="L758">
        <v>0</v>
      </c>
      <c r="M758">
        <v>0.6</v>
      </c>
      <c r="N758">
        <v>0.8</v>
      </c>
      <c r="O758">
        <v>1.05</v>
      </c>
      <c r="P758">
        <v>1.1000000000000001</v>
      </c>
      <c r="Q758" t="s">
        <v>46</v>
      </c>
      <c r="R758">
        <v>5</v>
      </c>
      <c r="S758">
        <v>9</v>
      </c>
      <c r="T758" t="s">
        <v>47</v>
      </c>
      <c r="U758" t="s">
        <v>45</v>
      </c>
      <c r="V758" t="s">
        <v>35</v>
      </c>
      <c r="W758" t="s">
        <v>55</v>
      </c>
      <c r="X758">
        <v>2019</v>
      </c>
      <c r="Y758" t="s">
        <v>37</v>
      </c>
      <c r="Z758" t="s">
        <v>38</v>
      </c>
      <c r="AA758">
        <v>24</v>
      </c>
      <c r="AB758">
        <v>39</v>
      </c>
      <c r="AC758">
        <v>1433.25</v>
      </c>
    </row>
    <row r="759" spans="1:29" x14ac:dyDescent="0.25">
      <c r="A759" t="s">
        <v>387</v>
      </c>
      <c r="B759">
        <v>2019</v>
      </c>
      <c r="C759" t="s">
        <v>37</v>
      </c>
      <c r="D759" t="s">
        <v>38</v>
      </c>
      <c r="E759">
        <v>9</v>
      </c>
      <c r="F759" t="s">
        <v>44</v>
      </c>
      <c r="G759">
        <v>0</v>
      </c>
      <c r="H759" t="s">
        <v>116</v>
      </c>
      <c r="I759">
        <v>655</v>
      </c>
      <c r="J759">
        <v>1365</v>
      </c>
      <c r="K759">
        <v>0</v>
      </c>
      <c r="L759">
        <v>0</v>
      </c>
      <c r="M759">
        <v>0.6</v>
      </c>
      <c r="N759">
        <v>0.8</v>
      </c>
      <c r="O759">
        <v>1.05</v>
      </c>
      <c r="P759">
        <v>1.1000000000000001</v>
      </c>
      <c r="Q759" t="s">
        <v>46</v>
      </c>
      <c r="R759">
        <v>5</v>
      </c>
      <c r="S759">
        <v>9</v>
      </c>
      <c r="T759" t="s">
        <v>47</v>
      </c>
      <c r="U759" t="s">
        <v>45</v>
      </c>
      <c r="V759" t="s">
        <v>35</v>
      </c>
      <c r="W759" t="s">
        <v>59</v>
      </c>
      <c r="X759">
        <v>2019</v>
      </c>
      <c r="Y759" t="s">
        <v>37</v>
      </c>
      <c r="Z759" t="s">
        <v>38</v>
      </c>
      <c r="AA759">
        <v>10</v>
      </c>
      <c r="AB759">
        <v>81</v>
      </c>
      <c r="AC759">
        <v>1365</v>
      </c>
    </row>
    <row r="760" spans="1:29" x14ac:dyDescent="0.25">
      <c r="A760" t="s">
        <v>447</v>
      </c>
      <c r="B760">
        <v>2019</v>
      </c>
      <c r="C760" t="s">
        <v>37</v>
      </c>
      <c r="D760" t="s">
        <v>38</v>
      </c>
      <c r="E760">
        <v>11</v>
      </c>
      <c r="F760" t="s">
        <v>40</v>
      </c>
      <c r="G760">
        <v>1.5333330000000001</v>
      </c>
      <c r="H760" t="s">
        <v>58</v>
      </c>
      <c r="I760">
        <v>655</v>
      </c>
      <c r="J760">
        <v>1365</v>
      </c>
      <c r="K760">
        <v>0</v>
      </c>
      <c r="L760">
        <v>0</v>
      </c>
      <c r="M760">
        <v>0.6</v>
      </c>
      <c r="N760">
        <v>0.8</v>
      </c>
      <c r="O760">
        <v>1.05</v>
      </c>
      <c r="P760">
        <v>1.1000000000000001</v>
      </c>
      <c r="Q760" t="s">
        <v>46</v>
      </c>
      <c r="R760">
        <v>5</v>
      </c>
      <c r="S760">
        <v>9</v>
      </c>
      <c r="T760" t="s">
        <v>47</v>
      </c>
      <c r="U760" t="s">
        <v>45</v>
      </c>
      <c r="V760" t="s">
        <v>35</v>
      </c>
      <c r="W760" t="s">
        <v>55</v>
      </c>
      <c r="X760">
        <v>2019</v>
      </c>
      <c r="Y760" t="s">
        <v>37</v>
      </c>
      <c r="Z760" t="s">
        <v>38</v>
      </c>
      <c r="AA760">
        <v>11</v>
      </c>
      <c r="AB760">
        <v>86</v>
      </c>
      <c r="AC760">
        <v>136.5</v>
      </c>
    </row>
    <row r="761" spans="1:29" x14ac:dyDescent="0.25">
      <c r="A761" t="s">
        <v>540</v>
      </c>
      <c r="B761">
        <v>2019</v>
      </c>
      <c r="C761" t="s">
        <v>37</v>
      </c>
      <c r="D761" t="s">
        <v>38</v>
      </c>
      <c r="E761">
        <v>21</v>
      </c>
      <c r="F761" t="s">
        <v>44</v>
      </c>
      <c r="G761">
        <v>0</v>
      </c>
      <c r="H761" t="s">
        <v>58</v>
      </c>
      <c r="I761">
        <v>655</v>
      </c>
      <c r="J761">
        <v>1365</v>
      </c>
      <c r="K761">
        <v>0</v>
      </c>
      <c r="L761">
        <v>0</v>
      </c>
      <c r="M761">
        <v>0.6</v>
      </c>
      <c r="N761">
        <v>0.8</v>
      </c>
      <c r="O761">
        <v>1.05</v>
      </c>
      <c r="P761">
        <v>1.1000000000000001</v>
      </c>
      <c r="Q761" t="s">
        <v>46</v>
      </c>
      <c r="R761">
        <v>5</v>
      </c>
      <c r="S761">
        <v>9</v>
      </c>
      <c r="T761" t="s">
        <v>47</v>
      </c>
      <c r="U761" t="s">
        <v>45</v>
      </c>
      <c r="V761" t="s">
        <v>35</v>
      </c>
      <c r="W761" t="s">
        <v>55</v>
      </c>
      <c r="X761">
        <v>2019</v>
      </c>
      <c r="Y761" t="s">
        <v>37</v>
      </c>
      <c r="Z761" t="s">
        <v>38</v>
      </c>
      <c r="AA761">
        <v>22</v>
      </c>
      <c r="AB761">
        <v>44</v>
      </c>
      <c r="AC761">
        <v>1365</v>
      </c>
    </row>
    <row r="762" spans="1:29" x14ac:dyDescent="0.25">
      <c r="A762" t="s">
        <v>581</v>
      </c>
      <c r="B762">
        <v>2019</v>
      </c>
      <c r="C762" t="s">
        <v>37</v>
      </c>
      <c r="D762" t="s">
        <v>38</v>
      </c>
      <c r="E762">
        <v>23</v>
      </c>
      <c r="F762" t="s">
        <v>40</v>
      </c>
      <c r="G762">
        <v>1.85</v>
      </c>
      <c r="H762" t="s">
        <v>116</v>
      </c>
      <c r="I762">
        <v>655</v>
      </c>
      <c r="J762">
        <v>1365</v>
      </c>
      <c r="K762">
        <v>0</v>
      </c>
      <c r="L762">
        <v>0</v>
      </c>
      <c r="M762">
        <v>0.6</v>
      </c>
      <c r="N762">
        <v>0.8</v>
      </c>
      <c r="O762">
        <v>1.05</v>
      </c>
      <c r="P762">
        <v>1.1000000000000001</v>
      </c>
      <c r="Q762" t="s">
        <v>46</v>
      </c>
      <c r="R762">
        <v>5</v>
      </c>
      <c r="S762">
        <v>9</v>
      </c>
      <c r="T762" t="s">
        <v>47</v>
      </c>
      <c r="U762" t="s">
        <v>45</v>
      </c>
      <c r="V762" t="s">
        <v>35</v>
      </c>
      <c r="W762" t="s">
        <v>59</v>
      </c>
      <c r="X762">
        <v>2019</v>
      </c>
      <c r="Y762" t="s">
        <v>37</v>
      </c>
      <c r="Z762" t="s">
        <v>38</v>
      </c>
      <c r="AA762">
        <v>30</v>
      </c>
      <c r="AB762">
        <v>0</v>
      </c>
      <c r="AC762">
        <v>920.45270270270305</v>
      </c>
    </row>
    <row r="763" spans="1:29" x14ac:dyDescent="0.25">
      <c r="A763" t="s">
        <v>388</v>
      </c>
      <c r="B763">
        <v>2019</v>
      </c>
      <c r="C763" t="s">
        <v>37</v>
      </c>
      <c r="D763" t="s">
        <v>38</v>
      </c>
      <c r="E763">
        <v>9</v>
      </c>
      <c r="F763" t="s">
        <v>40</v>
      </c>
      <c r="G763">
        <v>1.6666670000000001E-2</v>
      </c>
      <c r="H763" t="s">
        <v>116</v>
      </c>
      <c r="I763">
        <v>655</v>
      </c>
      <c r="J763">
        <v>1365</v>
      </c>
      <c r="K763">
        <v>0</v>
      </c>
      <c r="L763">
        <v>0</v>
      </c>
      <c r="M763">
        <v>0.6</v>
      </c>
      <c r="N763">
        <v>0.8</v>
      </c>
      <c r="O763">
        <v>1.05</v>
      </c>
      <c r="P763">
        <v>1.1000000000000001</v>
      </c>
      <c r="Q763" t="s">
        <v>46</v>
      </c>
      <c r="R763">
        <v>5</v>
      </c>
      <c r="S763">
        <v>9</v>
      </c>
      <c r="T763" t="s">
        <v>47</v>
      </c>
      <c r="U763" t="s">
        <v>45</v>
      </c>
      <c r="V763" t="s">
        <v>35</v>
      </c>
      <c r="W763" t="s">
        <v>59</v>
      </c>
      <c r="X763">
        <v>2019</v>
      </c>
      <c r="Y763" t="s">
        <v>37</v>
      </c>
      <c r="Z763" t="s">
        <v>38</v>
      </c>
      <c r="AA763">
        <v>10</v>
      </c>
      <c r="AB763">
        <v>47</v>
      </c>
      <c r="AC763">
        <v>68.25</v>
      </c>
    </row>
    <row r="764" spans="1:29" x14ac:dyDescent="0.25">
      <c r="A764" t="s">
        <v>150</v>
      </c>
      <c r="B764">
        <v>2019</v>
      </c>
      <c r="C764" t="s">
        <v>37</v>
      </c>
      <c r="D764" t="s">
        <v>38</v>
      </c>
      <c r="E764">
        <v>1</v>
      </c>
      <c r="F764" t="s">
        <v>40</v>
      </c>
      <c r="G764">
        <v>0.48333330000000002</v>
      </c>
      <c r="H764" t="s">
        <v>58</v>
      </c>
      <c r="I764">
        <v>655</v>
      </c>
      <c r="J764">
        <v>1365</v>
      </c>
      <c r="K764">
        <v>0</v>
      </c>
      <c r="L764">
        <v>0</v>
      </c>
      <c r="M764">
        <v>0.6</v>
      </c>
      <c r="N764">
        <v>0.8</v>
      </c>
      <c r="O764">
        <v>1.05</v>
      </c>
      <c r="P764">
        <v>1.1000000000000001</v>
      </c>
      <c r="Q764" t="s">
        <v>46</v>
      </c>
      <c r="R764">
        <v>5</v>
      </c>
      <c r="S764">
        <v>9</v>
      </c>
      <c r="T764" t="s">
        <v>47</v>
      </c>
      <c r="U764" t="s">
        <v>45</v>
      </c>
      <c r="V764" t="s">
        <v>35</v>
      </c>
      <c r="W764" t="s">
        <v>130</v>
      </c>
      <c r="X764">
        <v>2019</v>
      </c>
      <c r="Y764" t="s">
        <v>37</v>
      </c>
      <c r="Z764" t="s">
        <v>38</v>
      </c>
      <c r="AA764">
        <v>2</v>
      </c>
      <c r="AB764">
        <v>0</v>
      </c>
      <c r="AC764">
        <v>136.5</v>
      </c>
    </row>
    <row r="765" spans="1:29" x14ac:dyDescent="0.25">
      <c r="A765" t="s">
        <v>465</v>
      </c>
      <c r="B765">
        <v>2019</v>
      </c>
      <c r="C765" t="s">
        <v>37</v>
      </c>
      <c r="D765" t="s">
        <v>38</v>
      </c>
      <c r="E765">
        <v>12</v>
      </c>
      <c r="F765" t="s">
        <v>40</v>
      </c>
      <c r="G765">
        <v>3.4333330000000002</v>
      </c>
      <c r="H765" t="s">
        <v>58</v>
      </c>
      <c r="I765">
        <v>655</v>
      </c>
      <c r="J765">
        <v>1365</v>
      </c>
      <c r="K765">
        <v>0</v>
      </c>
      <c r="L765">
        <v>0</v>
      </c>
      <c r="M765">
        <v>0.6</v>
      </c>
      <c r="N765">
        <v>0.8</v>
      </c>
      <c r="O765">
        <v>1.05</v>
      </c>
      <c r="P765">
        <v>1.1000000000000001</v>
      </c>
      <c r="Q765" t="s">
        <v>46</v>
      </c>
      <c r="R765">
        <v>5</v>
      </c>
      <c r="S765">
        <v>9</v>
      </c>
      <c r="T765" t="s">
        <v>85</v>
      </c>
      <c r="U765" t="s">
        <v>45</v>
      </c>
      <c r="V765" t="s">
        <v>35</v>
      </c>
      <c r="W765" t="s">
        <v>55</v>
      </c>
      <c r="X765">
        <v>2019</v>
      </c>
      <c r="Y765" t="s">
        <v>37</v>
      </c>
      <c r="Z765" t="s">
        <v>38</v>
      </c>
      <c r="AA765">
        <v>15</v>
      </c>
      <c r="AB765">
        <v>0</v>
      </c>
      <c r="AC765">
        <v>948.21107820010502</v>
      </c>
    </row>
    <row r="766" spans="1:29" x14ac:dyDescent="0.25">
      <c r="A766" t="s">
        <v>389</v>
      </c>
      <c r="B766">
        <v>2019</v>
      </c>
      <c r="C766" t="s">
        <v>37</v>
      </c>
      <c r="D766" t="s">
        <v>38</v>
      </c>
      <c r="E766">
        <v>9</v>
      </c>
      <c r="F766" t="s">
        <v>40</v>
      </c>
      <c r="G766">
        <v>1.55</v>
      </c>
      <c r="H766" t="s">
        <v>116</v>
      </c>
      <c r="I766">
        <v>655</v>
      </c>
      <c r="J766">
        <v>1365</v>
      </c>
      <c r="K766">
        <v>0</v>
      </c>
      <c r="L766">
        <v>0</v>
      </c>
      <c r="M766">
        <v>0.6</v>
      </c>
      <c r="N766">
        <v>0.8</v>
      </c>
      <c r="O766">
        <v>1.05</v>
      </c>
      <c r="P766">
        <v>1.1000000000000001</v>
      </c>
      <c r="Q766" t="s">
        <v>46</v>
      </c>
      <c r="R766">
        <v>5</v>
      </c>
      <c r="S766">
        <v>9</v>
      </c>
      <c r="T766" t="s">
        <v>47</v>
      </c>
      <c r="U766" t="s">
        <v>45</v>
      </c>
      <c r="V766" t="s">
        <v>35</v>
      </c>
      <c r="W766" t="s">
        <v>36</v>
      </c>
      <c r="X766">
        <v>2019</v>
      </c>
      <c r="Y766" t="s">
        <v>37</v>
      </c>
      <c r="Z766" t="s">
        <v>38</v>
      </c>
      <c r="AA766">
        <v>9</v>
      </c>
      <c r="AB766">
        <v>18</v>
      </c>
      <c r="AC766">
        <v>-273</v>
      </c>
    </row>
    <row r="767" spans="1:29" x14ac:dyDescent="0.25">
      <c r="A767" t="s">
        <v>560</v>
      </c>
      <c r="B767">
        <v>2019</v>
      </c>
      <c r="C767" t="s">
        <v>37</v>
      </c>
      <c r="D767" t="s">
        <v>38</v>
      </c>
      <c r="E767">
        <v>22</v>
      </c>
      <c r="F767" t="s">
        <v>40</v>
      </c>
      <c r="G767">
        <v>1.9</v>
      </c>
      <c r="H767" t="s">
        <v>116</v>
      </c>
      <c r="I767">
        <v>655</v>
      </c>
      <c r="J767">
        <v>1365</v>
      </c>
      <c r="K767">
        <v>0</v>
      </c>
      <c r="L767">
        <v>0</v>
      </c>
      <c r="M767">
        <v>0.6</v>
      </c>
      <c r="N767">
        <v>0.8</v>
      </c>
      <c r="O767">
        <v>1.05</v>
      </c>
      <c r="P767">
        <v>1.1000000000000001</v>
      </c>
      <c r="Q767" t="s">
        <v>46</v>
      </c>
      <c r="R767">
        <v>5</v>
      </c>
      <c r="S767">
        <v>9</v>
      </c>
      <c r="T767" t="s">
        <v>47</v>
      </c>
      <c r="U767" t="s">
        <v>45</v>
      </c>
      <c r="V767" t="s">
        <v>35</v>
      </c>
      <c r="W767" t="s">
        <v>42</v>
      </c>
      <c r="X767">
        <v>2019</v>
      </c>
      <c r="Y767" t="s">
        <v>37</v>
      </c>
      <c r="Z767" t="s">
        <v>38</v>
      </c>
      <c r="AA767">
        <v>25</v>
      </c>
      <c r="AB767">
        <v>0</v>
      </c>
      <c r="AC767">
        <v>944.72368421052602</v>
      </c>
    </row>
    <row r="768" spans="1:29" x14ac:dyDescent="0.25">
      <c r="A768" t="s">
        <v>498</v>
      </c>
      <c r="B768">
        <v>2019</v>
      </c>
      <c r="C768" t="s">
        <v>37</v>
      </c>
      <c r="D768" t="s">
        <v>38</v>
      </c>
      <c r="E768">
        <v>15</v>
      </c>
      <c r="F768" t="s">
        <v>40</v>
      </c>
      <c r="G768">
        <v>1.683333</v>
      </c>
      <c r="H768" t="s">
        <v>116</v>
      </c>
      <c r="I768">
        <v>655</v>
      </c>
      <c r="J768">
        <v>1365</v>
      </c>
      <c r="K768">
        <v>0</v>
      </c>
      <c r="L768">
        <v>0</v>
      </c>
      <c r="M768">
        <v>0.6</v>
      </c>
      <c r="N768">
        <v>0.8</v>
      </c>
      <c r="O768">
        <v>1.05</v>
      </c>
      <c r="P768">
        <v>1.1000000000000001</v>
      </c>
      <c r="Q768" t="s">
        <v>46</v>
      </c>
      <c r="R768">
        <v>5</v>
      </c>
      <c r="S768">
        <v>9</v>
      </c>
      <c r="T768" t="s">
        <v>47</v>
      </c>
      <c r="U768" t="s">
        <v>45</v>
      </c>
      <c r="V768" t="s">
        <v>35</v>
      </c>
      <c r="W768" t="s">
        <v>73</v>
      </c>
      <c r="X768">
        <v>2019</v>
      </c>
      <c r="Y768" t="s">
        <v>37</v>
      </c>
      <c r="Z768" t="s">
        <v>38</v>
      </c>
      <c r="AA768">
        <v>16</v>
      </c>
      <c r="AB768">
        <v>0</v>
      </c>
      <c r="AC768">
        <v>829.13593789820595</v>
      </c>
    </row>
    <row r="769" spans="1:29" x14ac:dyDescent="0.25">
      <c r="A769" t="s">
        <v>194</v>
      </c>
      <c r="B769">
        <v>2019</v>
      </c>
      <c r="C769" t="s">
        <v>37</v>
      </c>
      <c r="D769" t="s">
        <v>38</v>
      </c>
      <c r="E769">
        <v>2</v>
      </c>
      <c r="F769" t="s">
        <v>40</v>
      </c>
      <c r="G769">
        <v>1.8333330000000001</v>
      </c>
      <c r="H769" t="s">
        <v>116</v>
      </c>
      <c r="I769">
        <v>655</v>
      </c>
      <c r="J769">
        <v>1365</v>
      </c>
      <c r="K769">
        <v>0</v>
      </c>
      <c r="L769">
        <v>0</v>
      </c>
      <c r="M769">
        <v>0.6</v>
      </c>
      <c r="N769">
        <v>0.8</v>
      </c>
      <c r="O769">
        <v>1.05</v>
      </c>
      <c r="P769">
        <v>1.1000000000000001</v>
      </c>
      <c r="Q769" t="s">
        <v>46</v>
      </c>
      <c r="R769">
        <v>5</v>
      </c>
      <c r="S769">
        <v>9</v>
      </c>
      <c r="T769" t="s">
        <v>47</v>
      </c>
      <c r="U769" t="s">
        <v>45</v>
      </c>
      <c r="V769" t="s">
        <v>35</v>
      </c>
      <c r="W769" t="s">
        <v>73</v>
      </c>
      <c r="X769">
        <v>2019</v>
      </c>
      <c r="Y769" t="s">
        <v>37</v>
      </c>
      <c r="Z769" t="s">
        <v>38</v>
      </c>
      <c r="AA769">
        <v>3</v>
      </c>
      <c r="AB769">
        <v>0</v>
      </c>
      <c r="AC769">
        <v>912.06801260327495</v>
      </c>
    </row>
    <row r="770" spans="1:29" x14ac:dyDescent="0.25">
      <c r="A770" t="s">
        <v>561</v>
      </c>
      <c r="B770">
        <v>2019</v>
      </c>
      <c r="C770" t="s">
        <v>37</v>
      </c>
      <c r="D770" t="s">
        <v>38</v>
      </c>
      <c r="E770">
        <v>22</v>
      </c>
      <c r="F770" t="s">
        <v>40</v>
      </c>
      <c r="G770">
        <v>0</v>
      </c>
      <c r="H770" t="s">
        <v>58</v>
      </c>
      <c r="I770">
        <v>655</v>
      </c>
      <c r="J770">
        <v>1365</v>
      </c>
      <c r="K770">
        <v>0</v>
      </c>
      <c r="L770">
        <v>0</v>
      </c>
      <c r="M770">
        <v>0.6</v>
      </c>
      <c r="N770">
        <v>0.8</v>
      </c>
      <c r="O770">
        <v>1.05</v>
      </c>
      <c r="P770">
        <v>1.1000000000000001</v>
      </c>
      <c r="Q770" t="s">
        <v>46</v>
      </c>
      <c r="R770">
        <v>5</v>
      </c>
      <c r="S770">
        <v>9</v>
      </c>
      <c r="T770" t="s">
        <v>47</v>
      </c>
      <c r="U770" t="s">
        <v>45</v>
      </c>
      <c r="V770" t="s">
        <v>35</v>
      </c>
      <c r="W770" t="s">
        <v>55</v>
      </c>
      <c r="X770">
        <v>2019</v>
      </c>
      <c r="Y770" t="s">
        <v>37</v>
      </c>
      <c r="Z770" t="s">
        <v>38</v>
      </c>
      <c r="AA770">
        <v>24</v>
      </c>
      <c r="AB770">
        <v>0</v>
      </c>
      <c r="AC770">
        <v>1501.5</v>
      </c>
    </row>
    <row r="771" spans="1:29" x14ac:dyDescent="0.25">
      <c r="A771" t="s">
        <v>390</v>
      </c>
      <c r="B771">
        <v>2019</v>
      </c>
      <c r="C771" t="s">
        <v>37</v>
      </c>
      <c r="D771" t="s">
        <v>38</v>
      </c>
      <c r="E771">
        <v>9</v>
      </c>
      <c r="F771" t="s">
        <v>40</v>
      </c>
      <c r="G771">
        <v>3.6333329999999999</v>
      </c>
      <c r="H771" t="s">
        <v>64</v>
      </c>
      <c r="I771">
        <v>655</v>
      </c>
      <c r="J771">
        <v>1365</v>
      </c>
      <c r="K771">
        <v>0</v>
      </c>
      <c r="L771">
        <v>0</v>
      </c>
      <c r="M771">
        <v>0.6</v>
      </c>
      <c r="N771">
        <v>0.8</v>
      </c>
      <c r="O771">
        <v>1.05</v>
      </c>
      <c r="P771">
        <v>1.1000000000000001</v>
      </c>
      <c r="Q771" t="s">
        <v>46</v>
      </c>
      <c r="R771">
        <v>5</v>
      </c>
      <c r="S771">
        <v>9</v>
      </c>
      <c r="T771" t="s">
        <v>85</v>
      </c>
      <c r="U771" t="s">
        <v>64</v>
      </c>
      <c r="V771" t="s">
        <v>35</v>
      </c>
      <c r="W771" t="s">
        <v>42</v>
      </c>
      <c r="X771">
        <v>2019</v>
      </c>
      <c r="Y771" t="s">
        <v>37</v>
      </c>
      <c r="Z771" t="s">
        <v>38</v>
      </c>
      <c r="AA771">
        <v>9</v>
      </c>
      <c r="AB771">
        <v>0</v>
      </c>
      <c r="AC771">
        <v>997.45175731208803</v>
      </c>
    </row>
    <row r="772" spans="1:29" x14ac:dyDescent="0.25">
      <c r="A772" t="s">
        <v>516</v>
      </c>
      <c r="B772">
        <v>2019</v>
      </c>
      <c r="C772" t="s">
        <v>37</v>
      </c>
      <c r="D772" t="s">
        <v>38</v>
      </c>
      <c r="E772">
        <v>16</v>
      </c>
      <c r="F772" t="s">
        <v>40</v>
      </c>
      <c r="G772">
        <v>1.8333330000000001</v>
      </c>
      <c r="H772" t="s">
        <v>41</v>
      </c>
      <c r="I772">
        <v>468</v>
      </c>
      <c r="J772">
        <v>715</v>
      </c>
      <c r="K772">
        <v>0</v>
      </c>
      <c r="L772">
        <v>0</v>
      </c>
      <c r="M772">
        <v>0</v>
      </c>
      <c r="N772">
        <v>0.6</v>
      </c>
      <c r="O772">
        <v>0.8</v>
      </c>
      <c r="P772">
        <v>1.05</v>
      </c>
      <c r="Q772" t="s">
        <v>46</v>
      </c>
      <c r="R772">
        <v>5</v>
      </c>
      <c r="S772">
        <v>9</v>
      </c>
      <c r="T772" t="s">
        <v>85</v>
      </c>
      <c r="U772" t="s">
        <v>41</v>
      </c>
      <c r="V772" t="s">
        <v>35</v>
      </c>
      <c r="W772" t="s">
        <v>42</v>
      </c>
      <c r="X772">
        <v>2019</v>
      </c>
      <c r="Y772" t="s">
        <v>37</v>
      </c>
      <c r="Z772" t="s">
        <v>38</v>
      </c>
      <c r="AA772">
        <v>17</v>
      </c>
      <c r="AB772">
        <v>0</v>
      </c>
      <c r="AC772">
        <v>35.75</v>
      </c>
    </row>
    <row r="773" spans="1:29" x14ac:dyDescent="0.25">
      <c r="A773" t="s">
        <v>562</v>
      </c>
      <c r="B773">
        <v>2019</v>
      </c>
      <c r="C773" t="s">
        <v>37</v>
      </c>
      <c r="D773" t="s">
        <v>38</v>
      </c>
      <c r="E773">
        <v>22</v>
      </c>
      <c r="F773" t="s">
        <v>40</v>
      </c>
      <c r="G773">
        <v>1.6666670000000001E-2</v>
      </c>
      <c r="H773" t="s">
        <v>41</v>
      </c>
      <c r="I773">
        <v>468</v>
      </c>
      <c r="J773">
        <v>715</v>
      </c>
      <c r="K773">
        <v>0</v>
      </c>
      <c r="L773">
        <v>0</v>
      </c>
      <c r="M773">
        <v>0</v>
      </c>
      <c r="N773">
        <v>0.6</v>
      </c>
      <c r="O773">
        <v>0.8</v>
      </c>
      <c r="P773">
        <v>1.05</v>
      </c>
      <c r="Q773" t="s">
        <v>46</v>
      </c>
      <c r="R773">
        <v>5</v>
      </c>
      <c r="S773">
        <v>9</v>
      </c>
      <c r="T773" t="s">
        <v>47</v>
      </c>
      <c r="U773" t="s">
        <v>41</v>
      </c>
      <c r="V773" t="s">
        <v>35</v>
      </c>
      <c r="W773" t="s">
        <v>73</v>
      </c>
      <c r="X773">
        <v>2019</v>
      </c>
      <c r="Y773" t="s">
        <v>37</v>
      </c>
      <c r="Z773" t="s">
        <v>38</v>
      </c>
      <c r="AA773">
        <v>23</v>
      </c>
      <c r="AB773">
        <v>0</v>
      </c>
      <c r="AC773">
        <v>35.75</v>
      </c>
    </row>
    <row r="774" spans="1:29" x14ac:dyDescent="0.25">
      <c r="A774" t="s">
        <v>260</v>
      </c>
      <c r="B774">
        <v>2019</v>
      </c>
      <c r="C774" t="s">
        <v>37</v>
      </c>
      <c r="D774" t="s">
        <v>38</v>
      </c>
      <c r="E774">
        <v>4</v>
      </c>
      <c r="F774" t="s">
        <v>40</v>
      </c>
      <c r="G774">
        <v>5.016667</v>
      </c>
      <c r="H774" t="s">
        <v>41</v>
      </c>
      <c r="I774">
        <v>468</v>
      </c>
      <c r="J774">
        <v>715</v>
      </c>
      <c r="K774">
        <v>0</v>
      </c>
      <c r="L774">
        <v>0</v>
      </c>
      <c r="M774">
        <v>0</v>
      </c>
      <c r="N774">
        <v>0.6</v>
      </c>
      <c r="O774">
        <v>0.8</v>
      </c>
      <c r="P774">
        <v>1.05</v>
      </c>
      <c r="Q774" t="s">
        <v>46</v>
      </c>
      <c r="R774">
        <v>5</v>
      </c>
      <c r="S774">
        <v>9</v>
      </c>
      <c r="T774" t="s">
        <v>47</v>
      </c>
      <c r="U774" t="s">
        <v>41</v>
      </c>
      <c r="V774" t="s">
        <v>35</v>
      </c>
      <c r="W774" t="s">
        <v>59</v>
      </c>
      <c r="X774">
        <v>2019</v>
      </c>
      <c r="Y774" t="s">
        <v>37</v>
      </c>
      <c r="Z774" t="s">
        <v>38</v>
      </c>
      <c r="AA774">
        <v>5</v>
      </c>
      <c r="AB774">
        <v>0</v>
      </c>
      <c r="AC774">
        <v>750.75</v>
      </c>
    </row>
    <row r="775" spans="1:29" x14ac:dyDescent="0.25">
      <c r="A775" t="s">
        <v>79</v>
      </c>
      <c r="B775">
        <v>2019</v>
      </c>
      <c r="C775" t="s">
        <v>30</v>
      </c>
      <c r="D775" t="s">
        <v>31</v>
      </c>
      <c r="E775">
        <v>27</v>
      </c>
      <c r="F775" t="s">
        <v>44</v>
      </c>
      <c r="G775">
        <v>0</v>
      </c>
      <c r="H775" t="s">
        <v>64</v>
      </c>
      <c r="I775">
        <v>655</v>
      </c>
      <c r="J775">
        <v>1365</v>
      </c>
      <c r="K775">
        <v>0</v>
      </c>
      <c r="L775">
        <v>0</v>
      </c>
      <c r="M775">
        <v>0.6</v>
      </c>
      <c r="N775">
        <v>0.8</v>
      </c>
      <c r="O775">
        <v>1.05</v>
      </c>
      <c r="P775">
        <v>1.1000000000000001</v>
      </c>
      <c r="Q775" t="s">
        <v>46</v>
      </c>
      <c r="R775">
        <v>5</v>
      </c>
      <c r="S775">
        <v>9</v>
      </c>
      <c r="T775" t="s">
        <v>47</v>
      </c>
      <c r="U775" t="s">
        <v>64</v>
      </c>
      <c r="V775" t="s">
        <v>35</v>
      </c>
      <c r="W775" t="s">
        <v>80</v>
      </c>
      <c r="X775">
        <v>2019</v>
      </c>
      <c r="Y775" t="s">
        <v>37</v>
      </c>
      <c r="Z775" t="s">
        <v>38</v>
      </c>
      <c r="AA775">
        <v>16</v>
      </c>
      <c r="AB775">
        <v>0</v>
      </c>
      <c r="AC775">
        <v>1365</v>
      </c>
    </row>
    <row r="776" spans="1:29" x14ac:dyDescent="0.25">
      <c r="A776" t="s">
        <v>415</v>
      </c>
      <c r="B776">
        <v>2019</v>
      </c>
      <c r="C776" t="s">
        <v>37</v>
      </c>
      <c r="D776" t="s">
        <v>38</v>
      </c>
      <c r="E776">
        <v>10</v>
      </c>
      <c r="F776" t="s">
        <v>40</v>
      </c>
      <c r="G776">
        <v>1.9666669999999999</v>
      </c>
      <c r="H776" t="s">
        <v>34</v>
      </c>
      <c r="I776">
        <v>468</v>
      </c>
      <c r="J776">
        <v>715</v>
      </c>
      <c r="K776">
        <v>0</v>
      </c>
      <c r="L776">
        <v>0</v>
      </c>
      <c r="M776">
        <v>0</v>
      </c>
      <c r="N776">
        <v>0.6</v>
      </c>
      <c r="O776">
        <v>0.8</v>
      </c>
      <c r="P776">
        <v>1.05</v>
      </c>
      <c r="Q776" t="s">
        <v>46</v>
      </c>
      <c r="R776">
        <v>5</v>
      </c>
      <c r="S776">
        <v>9</v>
      </c>
      <c r="T776" t="s">
        <v>47</v>
      </c>
      <c r="U776" t="s">
        <v>34</v>
      </c>
      <c r="V776" t="s">
        <v>35</v>
      </c>
      <c r="W776" t="s">
        <v>59</v>
      </c>
      <c r="X776">
        <v>2019</v>
      </c>
      <c r="Y776" t="s">
        <v>37</v>
      </c>
      <c r="Z776" t="s">
        <v>38</v>
      </c>
      <c r="AA776">
        <v>10</v>
      </c>
      <c r="AB776">
        <v>0</v>
      </c>
      <c r="AC776">
        <v>475.050924482894</v>
      </c>
    </row>
    <row r="777" spans="1:29" x14ac:dyDescent="0.25">
      <c r="A777" t="s">
        <v>29</v>
      </c>
      <c r="B777">
        <v>2019</v>
      </c>
      <c r="C777" t="s">
        <v>30</v>
      </c>
      <c r="D777" t="s">
        <v>31</v>
      </c>
      <c r="E777">
        <v>4</v>
      </c>
      <c r="F777" t="s">
        <v>32</v>
      </c>
      <c r="G777">
        <v>0</v>
      </c>
      <c r="I777" t="s">
        <v>33</v>
      </c>
      <c r="J777" t="s">
        <v>33</v>
      </c>
      <c r="K777" t="s">
        <v>33</v>
      </c>
      <c r="L777" t="s">
        <v>33</v>
      </c>
      <c r="M777" t="s">
        <v>33</v>
      </c>
      <c r="N777" t="s">
        <v>33</v>
      </c>
      <c r="O777" t="s">
        <v>33</v>
      </c>
      <c r="P777" t="s">
        <v>33</v>
      </c>
      <c r="R777" t="s">
        <v>33</v>
      </c>
      <c r="S777" t="s">
        <v>33</v>
      </c>
      <c r="U777" t="s">
        <v>34</v>
      </c>
      <c r="V777" t="s">
        <v>35</v>
      </c>
      <c r="W777" t="s">
        <v>36</v>
      </c>
      <c r="X777">
        <v>2019</v>
      </c>
      <c r="Y777" t="s">
        <v>37</v>
      </c>
      <c r="Z777" t="s">
        <v>38</v>
      </c>
      <c r="AA777">
        <v>4</v>
      </c>
      <c r="AB777">
        <v>0</v>
      </c>
      <c r="AC777">
        <v>715</v>
      </c>
    </row>
    <row r="778" spans="1:29" x14ac:dyDescent="0.25">
      <c r="A778" t="s">
        <v>228</v>
      </c>
      <c r="B778">
        <v>2019</v>
      </c>
      <c r="C778" t="s">
        <v>37</v>
      </c>
      <c r="D778" t="s">
        <v>38</v>
      </c>
      <c r="E778">
        <v>3</v>
      </c>
      <c r="F778" t="s">
        <v>40</v>
      </c>
      <c r="G778">
        <v>0.05</v>
      </c>
      <c r="H778" t="s">
        <v>34</v>
      </c>
      <c r="I778">
        <v>468</v>
      </c>
      <c r="J778">
        <v>715</v>
      </c>
      <c r="K778">
        <v>0</v>
      </c>
      <c r="L778">
        <v>0</v>
      </c>
      <c r="M778">
        <v>0</v>
      </c>
      <c r="N778">
        <v>0.6</v>
      </c>
      <c r="O778">
        <v>0.8</v>
      </c>
      <c r="P778">
        <v>1.05</v>
      </c>
      <c r="Q778" t="s">
        <v>46</v>
      </c>
      <c r="R778">
        <v>5</v>
      </c>
      <c r="S778">
        <v>9</v>
      </c>
      <c r="T778" t="s">
        <v>47</v>
      </c>
      <c r="U778" t="s">
        <v>34</v>
      </c>
      <c r="V778" t="s">
        <v>35</v>
      </c>
      <c r="W778" t="s">
        <v>50</v>
      </c>
      <c r="X778">
        <v>2019</v>
      </c>
      <c r="Y778" t="s">
        <v>37</v>
      </c>
      <c r="Z778" t="s">
        <v>38</v>
      </c>
      <c r="AA778">
        <v>5</v>
      </c>
      <c r="AB778">
        <v>0</v>
      </c>
      <c r="AC778">
        <v>35.75</v>
      </c>
    </row>
    <row r="779" spans="1:29" x14ac:dyDescent="0.25">
      <c r="A779" t="s">
        <v>261</v>
      </c>
      <c r="B779">
        <v>2019</v>
      </c>
      <c r="C779" t="s">
        <v>37</v>
      </c>
      <c r="D779" t="s">
        <v>38</v>
      </c>
      <c r="E779">
        <v>4</v>
      </c>
      <c r="F779" t="s">
        <v>40</v>
      </c>
      <c r="G779">
        <v>4.55</v>
      </c>
      <c r="H779" t="s">
        <v>116</v>
      </c>
      <c r="I779">
        <v>655</v>
      </c>
      <c r="J779">
        <v>1365</v>
      </c>
      <c r="K779">
        <v>0</v>
      </c>
      <c r="L779">
        <v>0</v>
      </c>
      <c r="M779">
        <v>0.6</v>
      </c>
      <c r="N779">
        <v>0.8</v>
      </c>
      <c r="O779">
        <v>1.05</v>
      </c>
      <c r="P779">
        <v>1.1000000000000001</v>
      </c>
      <c r="Q779" t="s">
        <v>46</v>
      </c>
      <c r="R779">
        <v>5</v>
      </c>
      <c r="S779">
        <v>9</v>
      </c>
      <c r="T779" t="s">
        <v>47</v>
      </c>
      <c r="U779" t="s">
        <v>34</v>
      </c>
      <c r="V779" t="s">
        <v>35</v>
      </c>
      <c r="W779" t="s">
        <v>80</v>
      </c>
      <c r="X779">
        <v>2019</v>
      </c>
      <c r="Y779" t="s">
        <v>37</v>
      </c>
      <c r="Z779" t="s">
        <v>38</v>
      </c>
      <c r="AA779">
        <v>5</v>
      </c>
      <c r="AB779">
        <v>0</v>
      </c>
      <c r="AC779">
        <v>1467.75</v>
      </c>
    </row>
    <row r="780" spans="1:29" x14ac:dyDescent="0.25">
      <c r="A780" t="s">
        <v>261</v>
      </c>
      <c r="B780">
        <v>2019</v>
      </c>
      <c r="C780" t="s">
        <v>37</v>
      </c>
      <c r="D780" t="s">
        <v>38</v>
      </c>
      <c r="E780">
        <v>9</v>
      </c>
      <c r="F780" t="s">
        <v>40</v>
      </c>
      <c r="G780">
        <v>3.05</v>
      </c>
      <c r="H780" t="s">
        <v>116</v>
      </c>
      <c r="I780">
        <v>655</v>
      </c>
      <c r="J780">
        <v>1365</v>
      </c>
      <c r="K780">
        <v>0</v>
      </c>
      <c r="L780">
        <v>0</v>
      </c>
      <c r="M780">
        <v>0.6</v>
      </c>
      <c r="N780">
        <v>0.8</v>
      </c>
      <c r="O780">
        <v>1.05</v>
      </c>
      <c r="P780">
        <v>1.1000000000000001</v>
      </c>
      <c r="Q780" t="s">
        <v>46</v>
      </c>
      <c r="R780">
        <v>5</v>
      </c>
      <c r="S780">
        <v>9</v>
      </c>
      <c r="T780" t="s">
        <v>47</v>
      </c>
      <c r="U780" t="s">
        <v>34</v>
      </c>
      <c r="V780" t="s">
        <v>35</v>
      </c>
      <c r="W780" t="s">
        <v>80</v>
      </c>
      <c r="X780">
        <v>2019</v>
      </c>
      <c r="Y780" t="s">
        <v>37</v>
      </c>
      <c r="Z780" t="s">
        <v>38</v>
      </c>
      <c r="AA780">
        <v>10</v>
      </c>
      <c r="AB780">
        <v>0</v>
      </c>
      <c r="AC780">
        <v>1283.3237704917999</v>
      </c>
    </row>
    <row r="781" spans="1:29" x14ac:dyDescent="0.25">
      <c r="A781" t="s">
        <v>261</v>
      </c>
      <c r="B781">
        <v>2019</v>
      </c>
      <c r="C781" t="s">
        <v>37</v>
      </c>
      <c r="D781" t="s">
        <v>38</v>
      </c>
      <c r="E781">
        <v>29</v>
      </c>
      <c r="F781" t="s">
        <v>40</v>
      </c>
      <c r="G781">
        <v>8.2333339999999993</v>
      </c>
      <c r="H781" t="s">
        <v>116</v>
      </c>
      <c r="I781">
        <v>655</v>
      </c>
      <c r="J781">
        <v>1365</v>
      </c>
      <c r="K781">
        <v>0</v>
      </c>
      <c r="L781">
        <v>0</v>
      </c>
      <c r="M781">
        <v>0.6</v>
      </c>
      <c r="N781">
        <v>0.8</v>
      </c>
      <c r="O781">
        <v>1.05</v>
      </c>
      <c r="P781">
        <v>1.1000000000000001</v>
      </c>
      <c r="Q781" t="s">
        <v>46</v>
      </c>
      <c r="R781">
        <v>5</v>
      </c>
      <c r="S781">
        <v>9</v>
      </c>
      <c r="T781" t="s">
        <v>47</v>
      </c>
      <c r="U781" t="s">
        <v>34</v>
      </c>
      <c r="V781" t="s">
        <v>35</v>
      </c>
      <c r="W781" t="s">
        <v>80</v>
      </c>
      <c r="X781">
        <v>2019</v>
      </c>
      <c r="Y781" t="s">
        <v>37</v>
      </c>
      <c r="Z781" t="s">
        <v>38</v>
      </c>
      <c r="AA781">
        <v>30</v>
      </c>
      <c r="AB781">
        <v>0</v>
      </c>
      <c r="AC781">
        <v>1501.5</v>
      </c>
    </row>
    <row r="782" spans="1:29" x14ac:dyDescent="0.25">
      <c r="A782" t="s">
        <v>151</v>
      </c>
      <c r="B782">
        <v>2019</v>
      </c>
      <c r="C782" t="s">
        <v>37</v>
      </c>
      <c r="D782" t="s">
        <v>38</v>
      </c>
      <c r="E782">
        <v>1</v>
      </c>
      <c r="F782" t="s">
        <v>40</v>
      </c>
      <c r="G782">
        <v>0.31666670000000002</v>
      </c>
      <c r="I782" t="s">
        <v>33</v>
      </c>
      <c r="J782" t="s">
        <v>33</v>
      </c>
      <c r="K782" t="s">
        <v>33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R782" t="s">
        <v>33</v>
      </c>
      <c r="S782" t="s">
        <v>33</v>
      </c>
      <c r="U782" t="s">
        <v>34</v>
      </c>
      <c r="V782" t="s">
        <v>35</v>
      </c>
      <c r="W782" t="s">
        <v>61</v>
      </c>
      <c r="X782">
        <v>2019</v>
      </c>
      <c r="Y782" t="s">
        <v>37</v>
      </c>
      <c r="Z782" t="s">
        <v>38</v>
      </c>
      <c r="AA782">
        <v>4</v>
      </c>
      <c r="AB782">
        <v>0</v>
      </c>
      <c r="AC782">
        <v>750.75</v>
      </c>
    </row>
    <row r="783" spans="1:29" x14ac:dyDescent="0.25">
      <c r="A783" t="s">
        <v>107</v>
      </c>
      <c r="B783">
        <v>2019</v>
      </c>
      <c r="C783" t="s">
        <v>30</v>
      </c>
      <c r="D783" t="s">
        <v>31</v>
      </c>
      <c r="E783">
        <v>31</v>
      </c>
      <c r="F783" t="s">
        <v>44</v>
      </c>
      <c r="G783">
        <v>0</v>
      </c>
      <c r="H783" t="s">
        <v>71</v>
      </c>
      <c r="I783">
        <v>468</v>
      </c>
      <c r="J783">
        <v>715</v>
      </c>
      <c r="K783">
        <v>0</v>
      </c>
      <c r="L783">
        <v>0</v>
      </c>
      <c r="M783">
        <v>0</v>
      </c>
      <c r="N783">
        <v>0.6</v>
      </c>
      <c r="O783">
        <v>0.8</v>
      </c>
      <c r="P783">
        <v>1.05</v>
      </c>
      <c r="Q783" t="s">
        <v>46</v>
      </c>
      <c r="R783">
        <v>5</v>
      </c>
      <c r="S783">
        <v>9</v>
      </c>
      <c r="T783" t="s">
        <v>47</v>
      </c>
      <c r="U783" t="s">
        <v>34</v>
      </c>
      <c r="V783" t="s">
        <v>35</v>
      </c>
      <c r="W783" t="s">
        <v>61</v>
      </c>
      <c r="X783">
        <v>2019</v>
      </c>
      <c r="Y783" t="s">
        <v>37</v>
      </c>
      <c r="Z783" t="s">
        <v>38</v>
      </c>
      <c r="AA783">
        <v>1</v>
      </c>
      <c r="AB783">
        <v>0</v>
      </c>
      <c r="AC783">
        <v>715</v>
      </c>
    </row>
    <row r="784" spans="1:29" x14ac:dyDescent="0.25">
      <c r="A784" t="s">
        <v>650</v>
      </c>
      <c r="B784">
        <v>2019</v>
      </c>
      <c r="C784" t="s">
        <v>37</v>
      </c>
      <c r="D784" t="s">
        <v>38</v>
      </c>
      <c r="E784">
        <v>29</v>
      </c>
      <c r="F784" t="s">
        <v>40</v>
      </c>
      <c r="G784">
        <v>1.1166670000000001</v>
      </c>
      <c r="H784" t="s">
        <v>34</v>
      </c>
      <c r="I784">
        <v>468</v>
      </c>
      <c r="J784">
        <v>715</v>
      </c>
      <c r="K784">
        <v>0</v>
      </c>
      <c r="L784">
        <v>0</v>
      </c>
      <c r="M784">
        <v>0</v>
      </c>
      <c r="N784">
        <v>0.6</v>
      </c>
      <c r="O784">
        <v>0.8</v>
      </c>
      <c r="P784">
        <v>1.05</v>
      </c>
      <c r="Q784" t="s">
        <v>46</v>
      </c>
      <c r="R784">
        <v>5</v>
      </c>
      <c r="S784">
        <v>9</v>
      </c>
      <c r="T784" t="s">
        <v>85</v>
      </c>
      <c r="U784" t="s">
        <v>34</v>
      </c>
      <c r="V784" t="s">
        <v>35</v>
      </c>
      <c r="W784" t="s">
        <v>42</v>
      </c>
      <c r="X784">
        <v>2019</v>
      </c>
      <c r="Y784" t="s">
        <v>37</v>
      </c>
      <c r="Z784" t="s">
        <v>38</v>
      </c>
      <c r="AA784">
        <v>29</v>
      </c>
      <c r="AB784">
        <v>362</v>
      </c>
      <c r="AC784">
        <v>35.75</v>
      </c>
    </row>
    <row r="785" spans="1:29" x14ac:dyDescent="0.25">
      <c r="A785" t="s">
        <v>448</v>
      </c>
      <c r="B785">
        <v>2019</v>
      </c>
      <c r="C785" t="s">
        <v>37</v>
      </c>
      <c r="D785" t="s">
        <v>38</v>
      </c>
      <c r="E785">
        <v>11</v>
      </c>
      <c r="F785" t="s">
        <v>44</v>
      </c>
      <c r="G785">
        <v>0</v>
      </c>
      <c r="H785" t="s">
        <v>58</v>
      </c>
      <c r="I785">
        <v>655</v>
      </c>
      <c r="J785">
        <v>1365</v>
      </c>
      <c r="K785">
        <v>0</v>
      </c>
      <c r="L785">
        <v>0</v>
      </c>
      <c r="M785">
        <v>0.6</v>
      </c>
      <c r="N785">
        <v>0.8</v>
      </c>
      <c r="O785">
        <v>1.05</v>
      </c>
      <c r="P785">
        <v>1.1000000000000001</v>
      </c>
      <c r="Q785" t="s">
        <v>46</v>
      </c>
      <c r="R785">
        <v>5</v>
      </c>
      <c r="S785">
        <v>9</v>
      </c>
      <c r="T785" t="s">
        <v>47</v>
      </c>
      <c r="U785" t="s">
        <v>45</v>
      </c>
      <c r="V785" t="s">
        <v>35</v>
      </c>
      <c r="W785" t="s">
        <v>59</v>
      </c>
      <c r="X785">
        <v>2019</v>
      </c>
      <c r="Y785" t="s">
        <v>37</v>
      </c>
      <c r="Z785" t="s">
        <v>38</v>
      </c>
      <c r="AA785">
        <v>12</v>
      </c>
      <c r="AB785">
        <v>28</v>
      </c>
      <c r="AC785">
        <v>1365</v>
      </c>
    </row>
    <row r="786" spans="1:29" x14ac:dyDescent="0.25">
      <c r="A786" t="s">
        <v>229</v>
      </c>
      <c r="B786">
        <v>2019</v>
      </c>
      <c r="C786" t="s">
        <v>37</v>
      </c>
      <c r="D786" t="s">
        <v>38</v>
      </c>
      <c r="E786">
        <v>3</v>
      </c>
      <c r="F786" t="s">
        <v>40</v>
      </c>
      <c r="G786">
        <v>1.6166670000000001</v>
      </c>
      <c r="H786" t="s">
        <v>116</v>
      </c>
      <c r="I786">
        <v>655</v>
      </c>
      <c r="J786">
        <v>1365</v>
      </c>
      <c r="K786">
        <v>0</v>
      </c>
      <c r="L786">
        <v>0</v>
      </c>
      <c r="M786">
        <v>0.6</v>
      </c>
      <c r="N786">
        <v>0.8</v>
      </c>
      <c r="O786">
        <v>1.05</v>
      </c>
      <c r="P786">
        <v>1.1000000000000001</v>
      </c>
      <c r="Q786" t="s">
        <v>46</v>
      </c>
      <c r="R786">
        <v>5</v>
      </c>
      <c r="S786">
        <v>9</v>
      </c>
      <c r="T786" t="s">
        <v>47</v>
      </c>
      <c r="U786" t="s">
        <v>45</v>
      </c>
      <c r="V786" t="s">
        <v>35</v>
      </c>
      <c r="W786" t="s">
        <v>36</v>
      </c>
      <c r="X786">
        <v>2019</v>
      </c>
      <c r="Y786" t="s">
        <v>37</v>
      </c>
      <c r="Z786" t="s">
        <v>38</v>
      </c>
      <c r="AA786">
        <v>3</v>
      </c>
      <c r="AB786">
        <v>63</v>
      </c>
      <c r="AC786">
        <v>1128.58784647673</v>
      </c>
    </row>
    <row r="787" spans="1:29" x14ac:dyDescent="0.25">
      <c r="A787" t="s">
        <v>229</v>
      </c>
      <c r="B787">
        <v>2019</v>
      </c>
      <c r="C787" t="s">
        <v>37</v>
      </c>
      <c r="D787" t="s">
        <v>38</v>
      </c>
      <c r="E787">
        <v>9</v>
      </c>
      <c r="F787" t="s">
        <v>40</v>
      </c>
      <c r="G787">
        <v>2.4166669999999999</v>
      </c>
      <c r="H787" t="s">
        <v>116</v>
      </c>
      <c r="I787">
        <v>655</v>
      </c>
      <c r="J787">
        <v>1365</v>
      </c>
      <c r="K787">
        <v>0</v>
      </c>
      <c r="L787">
        <v>0</v>
      </c>
      <c r="M787">
        <v>0.6</v>
      </c>
      <c r="N787">
        <v>0.8</v>
      </c>
      <c r="O787">
        <v>1.05</v>
      </c>
      <c r="P787">
        <v>1.1000000000000001</v>
      </c>
      <c r="Q787" t="s">
        <v>46</v>
      </c>
      <c r="R787">
        <v>5</v>
      </c>
      <c r="S787">
        <v>9</v>
      </c>
      <c r="T787" t="s">
        <v>47</v>
      </c>
      <c r="U787" t="s">
        <v>45</v>
      </c>
      <c r="V787" t="s">
        <v>35</v>
      </c>
      <c r="W787" t="s">
        <v>36</v>
      </c>
      <c r="X787">
        <v>2019</v>
      </c>
      <c r="Y787" t="s">
        <v>37</v>
      </c>
      <c r="Z787" t="s">
        <v>38</v>
      </c>
      <c r="AA787">
        <v>10</v>
      </c>
      <c r="AB787">
        <v>6</v>
      </c>
      <c r="AC787">
        <v>-364.78438537456799</v>
      </c>
    </row>
  </sheetData>
  <autoFilter ref="A1:AC787" xr:uid="{BC7EF0B6-A7E4-49F4-8156-0D45EEA3928A}">
    <sortState ref="A2:AC787">
      <sortCondition ref="A1:A7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B22B-6335-413E-8502-A61A05818F2B}">
  <dimension ref="A1:AO787"/>
  <sheetViews>
    <sheetView topLeftCell="Z1" workbookViewId="0">
      <selection activeCell="AF780" sqref="AF780"/>
    </sheetView>
  </sheetViews>
  <sheetFormatPr baseColWidth="10" defaultRowHeight="15" x14ac:dyDescent="0.25"/>
  <cols>
    <col min="37" max="37" width="12.8554687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651</v>
      </c>
      <c r="AD1" t="s">
        <v>652</v>
      </c>
      <c r="AE1" t="s">
        <v>28</v>
      </c>
      <c r="AF1" t="s">
        <v>653</v>
      </c>
      <c r="AG1" t="s">
        <v>654</v>
      </c>
      <c r="AH1" t="s">
        <v>655</v>
      </c>
      <c r="AI1" t="s">
        <v>656</v>
      </c>
      <c r="AJ1" t="s">
        <v>661</v>
      </c>
      <c r="AK1" t="s">
        <v>657</v>
      </c>
      <c r="AL1" t="s">
        <v>658</v>
      </c>
      <c r="AM1" t="s">
        <v>659</v>
      </c>
      <c r="AN1" t="s">
        <v>660</v>
      </c>
      <c r="AO1" t="s">
        <v>662</v>
      </c>
    </row>
    <row r="2" spans="1:41" x14ac:dyDescent="0.25">
      <c r="A2" t="s">
        <v>29</v>
      </c>
      <c r="B2">
        <v>2019</v>
      </c>
      <c r="C2" t="s">
        <v>30</v>
      </c>
      <c r="D2" t="s">
        <v>31</v>
      </c>
      <c r="E2">
        <v>4</v>
      </c>
      <c r="F2" t="s">
        <v>32</v>
      </c>
      <c r="G2">
        <v>0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R2" t="s">
        <v>33</v>
      </c>
      <c r="S2" t="s">
        <v>33</v>
      </c>
      <c r="U2" t="s">
        <v>34</v>
      </c>
      <c r="V2" t="s">
        <v>35</v>
      </c>
      <c r="W2" t="s">
        <v>36</v>
      </c>
      <c r="X2">
        <v>2019</v>
      </c>
      <c r="Y2" t="s">
        <v>37</v>
      </c>
      <c r="Z2" t="s">
        <v>38</v>
      </c>
      <c r="AA2">
        <v>4</v>
      </c>
      <c r="AB2">
        <v>0</v>
      </c>
      <c r="AC2">
        <v>1.1000000000000001</v>
      </c>
      <c r="AD2">
        <v>0</v>
      </c>
      <c r="AE2">
        <v>715</v>
      </c>
      <c r="AF2">
        <f>VLOOKUP(A2,[1]DETALLE!$A$1:$AK$841,37,FALSE)</f>
        <v>1501.5000000000002</v>
      </c>
      <c r="AG2">
        <f>VLOOKUP(A2,[1]DETALLE!$A$1:$AK$841,16,FALSE)</f>
        <v>88</v>
      </c>
      <c r="AH2">
        <f>VLOOKUP(A2,[1]DETALLE!$A$1:$AK$841,22,FALSE)</f>
        <v>1.1000000000000001</v>
      </c>
      <c r="AI2">
        <f>VLOOKUP(A2,[1]DETALLE!$A$1:$AK$841,27,FALSE)</f>
        <v>0.22000000000000003</v>
      </c>
      <c r="AJ2" t="str">
        <f>VLOOKUP(A2,[1]DETALLE!$A$1:$AK$841,18,FALSE)</f>
        <v>Departmental Digital</v>
      </c>
      <c r="AK2">
        <f t="shared" ref="AK2:AK65" si="0">IF(AE2=AF2,1,0)</f>
        <v>0</v>
      </c>
      <c r="AL2">
        <f>IF(AB2=AG2,1,0)</f>
        <v>0</v>
      </c>
      <c r="AM2">
        <f>IF(AC2=AH2,1,0)</f>
        <v>1</v>
      </c>
      <c r="AN2">
        <f>IF(AD2=AI2,1,0)</f>
        <v>0</v>
      </c>
      <c r="AO2">
        <f>IF(H2=AJ2,1,0)</f>
        <v>0</v>
      </c>
    </row>
    <row r="3" spans="1:41" x14ac:dyDescent="0.25">
      <c r="A3" t="s">
        <v>39</v>
      </c>
      <c r="B3">
        <v>2019</v>
      </c>
      <c r="C3" t="s">
        <v>30</v>
      </c>
      <c r="D3" t="s">
        <v>31</v>
      </c>
      <c r="E3">
        <v>5</v>
      </c>
      <c r="F3" t="s">
        <v>40</v>
      </c>
      <c r="G3">
        <v>2.8666670000000001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R3" t="s">
        <v>33</v>
      </c>
      <c r="S3" t="s">
        <v>33</v>
      </c>
      <c r="U3" t="s">
        <v>41</v>
      </c>
      <c r="V3" t="s">
        <v>35</v>
      </c>
      <c r="W3" t="s">
        <v>42</v>
      </c>
      <c r="X3">
        <v>2019</v>
      </c>
      <c r="Y3" t="s">
        <v>37</v>
      </c>
      <c r="Z3" t="s">
        <v>38</v>
      </c>
      <c r="AA3">
        <v>22</v>
      </c>
      <c r="AB3">
        <v>12</v>
      </c>
      <c r="AC3">
        <v>1.1000000000000001</v>
      </c>
      <c r="AD3">
        <v>0</v>
      </c>
      <c r="AE3">
        <v>0</v>
      </c>
      <c r="AF3">
        <f>VLOOKUP(A3,[1]DETALLE!$A$1:$AK$841,37,FALSE)</f>
        <v>1092</v>
      </c>
      <c r="AG3">
        <f>VLOOKUP(A3,[1]DETALLE!$A$1:$AK$841,16,FALSE)</f>
        <v>17</v>
      </c>
      <c r="AH3">
        <f>VLOOKUP(A3,[1]DETALLE!$A$1:$AK$841,22,FALSE)</f>
        <v>0.8</v>
      </c>
      <c r="AI3">
        <f>VLOOKUP(A3,[1]DETALLE!$A$1:$AK$841,27,FALSE)</f>
        <v>0.19600000000000001</v>
      </c>
      <c r="AJ3" t="str">
        <f>VLOOKUP(A3,[1]DETALLE!$A$1:$AK$841,18,FALSE)</f>
        <v>A3 Office Color Laser MFPs</v>
      </c>
      <c r="AK3">
        <f t="shared" si="0"/>
        <v>0</v>
      </c>
      <c r="AL3">
        <f t="shared" ref="AL3:AL34" si="1">IF(AB3=AG3,1,0)</f>
        <v>0</v>
      </c>
      <c r="AM3">
        <f t="shared" ref="AM3:AM66" si="2">IF(AC3=AH3,1,0)</f>
        <v>0</v>
      </c>
      <c r="AN3">
        <f t="shared" ref="AN3:AN66" si="3">IF(AD3=AI3,1,0)</f>
        <v>0</v>
      </c>
      <c r="AO3">
        <f t="shared" ref="AO3:AO66" si="4">IF(H3=AJ3,1,0)</f>
        <v>0</v>
      </c>
    </row>
    <row r="4" spans="1:41" x14ac:dyDescent="0.25">
      <c r="A4" t="s">
        <v>43</v>
      </c>
      <c r="B4">
        <v>2019</v>
      </c>
      <c r="C4" t="s">
        <v>30</v>
      </c>
      <c r="D4" t="s">
        <v>31</v>
      </c>
      <c r="E4">
        <v>11</v>
      </c>
      <c r="F4" t="s">
        <v>44</v>
      </c>
      <c r="G4">
        <v>0</v>
      </c>
      <c r="H4" t="s">
        <v>45</v>
      </c>
      <c r="I4">
        <v>803</v>
      </c>
      <c r="J4">
        <v>1573</v>
      </c>
      <c r="K4">
        <v>0.2</v>
      </c>
      <c r="L4">
        <v>0.6</v>
      </c>
      <c r="M4">
        <v>0.8</v>
      </c>
      <c r="N4">
        <v>1.05</v>
      </c>
      <c r="O4">
        <v>1.1000000000000001</v>
      </c>
      <c r="P4">
        <v>1.1499999999999999</v>
      </c>
      <c r="Q4" t="s">
        <v>46</v>
      </c>
      <c r="R4">
        <v>4</v>
      </c>
      <c r="S4">
        <v>6</v>
      </c>
      <c r="T4" t="s">
        <v>47</v>
      </c>
      <c r="U4" t="s">
        <v>48</v>
      </c>
      <c r="V4" t="s">
        <v>35</v>
      </c>
      <c r="W4" t="s">
        <v>42</v>
      </c>
      <c r="X4">
        <v>2019</v>
      </c>
      <c r="Y4" t="s">
        <v>37</v>
      </c>
      <c r="Z4" t="s">
        <v>38</v>
      </c>
      <c r="AA4">
        <v>11</v>
      </c>
      <c r="AB4">
        <v>14</v>
      </c>
      <c r="AC4">
        <v>0</v>
      </c>
      <c r="AD4">
        <v>0</v>
      </c>
      <c r="AE4">
        <v>1573</v>
      </c>
      <c r="AF4">
        <f>VLOOKUP(A4,[1]DETALLE!$A$1:$AK$841,37,FALSE)</f>
        <v>1651.6500000000003</v>
      </c>
      <c r="AG4">
        <f>VLOOKUP(A4,[1]DETALLE!$A$1:$AK$841,16,FALSE)</f>
        <v>18</v>
      </c>
      <c r="AH4">
        <f>VLOOKUP(A4,[1]DETALLE!$A$1:$AK$841,22,FALSE)</f>
        <v>1.05</v>
      </c>
      <c r="AI4">
        <f>VLOOKUP(A4,[1]DETALLE!$A$1:$AK$841,27,FALSE)</f>
        <v>0.55500000000000005</v>
      </c>
      <c r="AJ4" t="str">
        <f>VLOOKUP(A4,[1]DETALLE!$A$1:$AK$841,18,FALSE)</f>
        <v>WF Mono Systems and Legacy Color</v>
      </c>
      <c r="AK4">
        <f t="shared" si="0"/>
        <v>0</v>
      </c>
      <c r="AL4">
        <f t="shared" si="1"/>
        <v>0</v>
      </c>
      <c r="AM4">
        <f t="shared" si="2"/>
        <v>0</v>
      </c>
      <c r="AN4">
        <f t="shared" si="3"/>
        <v>0</v>
      </c>
      <c r="AO4">
        <f t="shared" si="4"/>
        <v>0</v>
      </c>
    </row>
    <row r="5" spans="1:41" x14ac:dyDescent="0.25">
      <c r="A5" t="s">
        <v>49</v>
      </c>
      <c r="B5">
        <v>2019</v>
      </c>
      <c r="C5" t="s">
        <v>30</v>
      </c>
      <c r="D5" t="s">
        <v>31</v>
      </c>
      <c r="E5">
        <v>13</v>
      </c>
      <c r="F5" t="s">
        <v>40</v>
      </c>
      <c r="G5">
        <v>2.2166670000000002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R5" t="s">
        <v>33</v>
      </c>
      <c r="S5" t="s">
        <v>33</v>
      </c>
      <c r="U5" t="s">
        <v>48</v>
      </c>
      <c r="V5" t="s">
        <v>35</v>
      </c>
      <c r="W5" t="s">
        <v>50</v>
      </c>
      <c r="X5">
        <v>2019</v>
      </c>
      <c r="Y5" t="s">
        <v>37</v>
      </c>
      <c r="Z5" t="s">
        <v>38</v>
      </c>
      <c r="AA5">
        <v>1</v>
      </c>
      <c r="AB5">
        <v>13</v>
      </c>
      <c r="AC5">
        <v>1.1000000000000001</v>
      </c>
      <c r="AD5">
        <v>0</v>
      </c>
      <c r="AE5">
        <v>107.25</v>
      </c>
      <c r="AF5">
        <f>VLOOKUP(A5,[1]DETALLE!$A$1:$AK$841,37,FALSE)</f>
        <v>750.75000000000011</v>
      </c>
      <c r="AG5">
        <f>VLOOKUP(A5,[1]DETALLE!$A$1:$AK$841,16,FALSE)</f>
        <v>294</v>
      </c>
      <c r="AH5">
        <f>VLOOKUP(A5,[1]DETALLE!$A$1:$AK$841,22,FALSE)</f>
        <v>1.05</v>
      </c>
      <c r="AI5">
        <f>VLOOKUP(A5,[1]DETALLE!$A$1:$AK$841,27,FALSE)</f>
        <v>0</v>
      </c>
      <c r="AJ5" t="str">
        <f>VLOOKUP(A5,[1]DETALLE!$A$1:$AK$841,18,FALSE)</f>
        <v>Entry Mono Printers</v>
      </c>
      <c r="AK5">
        <f t="shared" si="0"/>
        <v>0</v>
      </c>
      <c r="AL5">
        <f t="shared" si="1"/>
        <v>0</v>
      </c>
      <c r="AM5">
        <f t="shared" si="2"/>
        <v>0</v>
      </c>
      <c r="AN5">
        <f t="shared" si="3"/>
        <v>1</v>
      </c>
      <c r="AO5">
        <f t="shared" si="4"/>
        <v>0</v>
      </c>
    </row>
    <row r="6" spans="1:41" x14ac:dyDescent="0.25">
      <c r="A6" t="s">
        <v>51</v>
      </c>
      <c r="B6">
        <v>2019</v>
      </c>
      <c r="C6" t="s">
        <v>30</v>
      </c>
      <c r="D6" t="s">
        <v>31</v>
      </c>
      <c r="E6">
        <v>13</v>
      </c>
      <c r="F6" t="s">
        <v>40</v>
      </c>
      <c r="G6">
        <v>4.233333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R6" t="s">
        <v>33</v>
      </c>
      <c r="S6" t="s">
        <v>33</v>
      </c>
      <c r="U6" t="s">
        <v>48</v>
      </c>
      <c r="V6" t="s">
        <v>35</v>
      </c>
      <c r="W6" t="s">
        <v>50</v>
      </c>
      <c r="X6">
        <v>2019</v>
      </c>
      <c r="Y6" t="s">
        <v>37</v>
      </c>
      <c r="Z6" t="s">
        <v>38</v>
      </c>
      <c r="AA6">
        <v>3</v>
      </c>
      <c r="AB6">
        <v>35</v>
      </c>
      <c r="AC6">
        <v>1.1000000000000001</v>
      </c>
      <c r="AD6">
        <v>0</v>
      </c>
      <c r="AE6">
        <v>321.75</v>
      </c>
      <c r="AF6">
        <f>VLOOKUP(A6,[1]DETALLE!$A$1:$AK$841,37,FALSE)</f>
        <v>1730.3000000000004</v>
      </c>
      <c r="AG6">
        <f>VLOOKUP(A6,[1]DETALLE!$A$1:$AK$841,16,FALSE)</f>
        <v>50</v>
      </c>
      <c r="AH6">
        <f>VLOOKUP(A6,[1]DETALLE!$A$1:$AK$841,22,FALSE)</f>
        <v>1.1000000000000001</v>
      </c>
      <c r="AI6">
        <f>VLOOKUP(A6,[1]DETALLE!$A$1:$AK$841,27,FALSE)</f>
        <v>0.505</v>
      </c>
      <c r="AJ6" t="str">
        <f>VLOOKUP(A6,[1]DETALLE!$A$1:$AK$841,18,FALSE)</f>
        <v>Entry Production Color Low/Mid</v>
      </c>
      <c r="AK6">
        <f t="shared" si="0"/>
        <v>0</v>
      </c>
      <c r="AL6">
        <f t="shared" si="1"/>
        <v>0</v>
      </c>
      <c r="AM6">
        <f t="shared" si="2"/>
        <v>1</v>
      </c>
      <c r="AN6">
        <f t="shared" si="3"/>
        <v>0</v>
      </c>
      <c r="AO6">
        <f t="shared" si="4"/>
        <v>0</v>
      </c>
    </row>
    <row r="7" spans="1:41" x14ac:dyDescent="0.25">
      <c r="A7" t="s">
        <v>52</v>
      </c>
      <c r="B7">
        <v>2019</v>
      </c>
      <c r="C7" t="s">
        <v>30</v>
      </c>
      <c r="D7" t="s">
        <v>31</v>
      </c>
      <c r="E7">
        <v>15</v>
      </c>
      <c r="F7" t="s">
        <v>40</v>
      </c>
      <c r="G7">
        <v>0.25</v>
      </c>
      <c r="H7" t="s">
        <v>53</v>
      </c>
      <c r="I7">
        <v>655</v>
      </c>
      <c r="J7">
        <v>1365</v>
      </c>
      <c r="K7">
        <v>0</v>
      </c>
      <c r="L7">
        <v>0</v>
      </c>
      <c r="M7">
        <v>0.6</v>
      </c>
      <c r="N7">
        <v>0.8</v>
      </c>
      <c r="O7">
        <v>1.05</v>
      </c>
      <c r="P7">
        <v>1.1000000000000001</v>
      </c>
      <c r="Q7" t="s">
        <v>46</v>
      </c>
      <c r="R7">
        <v>5</v>
      </c>
      <c r="S7">
        <v>9</v>
      </c>
      <c r="T7" t="s">
        <v>47</v>
      </c>
      <c r="U7" t="s">
        <v>54</v>
      </c>
      <c r="V7" t="s">
        <v>35</v>
      </c>
      <c r="W7" t="s">
        <v>55</v>
      </c>
      <c r="X7">
        <v>2019</v>
      </c>
      <c r="Y7" t="s">
        <v>37</v>
      </c>
      <c r="Z7" t="s">
        <v>38</v>
      </c>
      <c r="AA7">
        <v>9</v>
      </c>
      <c r="AB7">
        <v>29</v>
      </c>
      <c r="AC7">
        <v>0.8</v>
      </c>
      <c r="AD7">
        <v>0.05</v>
      </c>
      <c r="AE7">
        <v>1092</v>
      </c>
      <c r="AF7">
        <f>VLOOKUP(A7,[1]DETALLE!$A$1:$AK$841,37,FALSE)</f>
        <v>452.23750000000001</v>
      </c>
      <c r="AG7">
        <f>VLOOKUP(A7,[1]DETALLE!$A$1:$AK$841,16,FALSE)</f>
        <v>5</v>
      </c>
      <c r="AH7">
        <f>VLOOKUP(A7,[1]DETALLE!$A$1:$AK$841,22,FALSE)</f>
        <v>0.6</v>
      </c>
      <c r="AI7">
        <f>VLOOKUP(A7,[1]DETALLE!$A$1:$AK$841,27,FALSE)</f>
        <v>2.25</v>
      </c>
      <c r="AJ7" t="str">
        <f>VLOOKUP(A7,[1]DETALLE!$A$1:$AK$841,18,FALSE)</f>
        <v>Light Production Digital Business</v>
      </c>
      <c r="AK7">
        <f t="shared" si="0"/>
        <v>0</v>
      </c>
      <c r="AL7">
        <f t="shared" si="1"/>
        <v>0</v>
      </c>
      <c r="AM7">
        <f t="shared" si="2"/>
        <v>0</v>
      </c>
      <c r="AN7">
        <f t="shared" si="3"/>
        <v>0</v>
      </c>
      <c r="AO7">
        <f t="shared" si="4"/>
        <v>0</v>
      </c>
    </row>
    <row r="8" spans="1:41" x14ac:dyDescent="0.25">
      <c r="A8" t="s">
        <v>56</v>
      </c>
      <c r="B8">
        <v>2019</v>
      </c>
      <c r="C8" t="s">
        <v>30</v>
      </c>
      <c r="D8" t="s">
        <v>31</v>
      </c>
      <c r="E8">
        <v>20</v>
      </c>
      <c r="F8" t="s">
        <v>40</v>
      </c>
      <c r="G8">
        <v>1.183333</v>
      </c>
      <c r="H8" t="s">
        <v>45</v>
      </c>
      <c r="I8">
        <v>803</v>
      </c>
      <c r="J8">
        <v>1573</v>
      </c>
      <c r="K8">
        <v>0.2</v>
      </c>
      <c r="L8">
        <v>0.6</v>
      </c>
      <c r="M8">
        <v>0.8</v>
      </c>
      <c r="N8">
        <v>1.05</v>
      </c>
      <c r="O8">
        <v>1.1000000000000001</v>
      </c>
      <c r="P8">
        <v>1.1499999999999999</v>
      </c>
      <c r="Q8" t="s">
        <v>46</v>
      </c>
      <c r="R8">
        <v>4</v>
      </c>
      <c r="S8">
        <v>6</v>
      </c>
      <c r="T8" t="s">
        <v>47</v>
      </c>
      <c r="U8" t="s">
        <v>48</v>
      </c>
      <c r="V8" t="s">
        <v>35</v>
      </c>
      <c r="W8" t="s">
        <v>42</v>
      </c>
      <c r="X8">
        <v>2019</v>
      </c>
      <c r="Y8" t="s">
        <v>37</v>
      </c>
      <c r="Z8" t="s">
        <v>38</v>
      </c>
      <c r="AA8">
        <v>3</v>
      </c>
      <c r="AB8">
        <v>49</v>
      </c>
      <c r="AC8">
        <v>1.1000000000000001</v>
      </c>
      <c r="AD8">
        <v>0.29583324999999999</v>
      </c>
      <c r="AE8">
        <v>1730.3</v>
      </c>
      <c r="AF8">
        <f>VLOOKUP(A8,[1]DETALLE!$A$1:$AK$841,37,FALSE)</f>
        <v>1730.3000000000004</v>
      </c>
      <c r="AG8">
        <f>VLOOKUP(A8,[1]DETALLE!$A$1:$AK$841,16,FALSE)</f>
        <v>37</v>
      </c>
      <c r="AH8">
        <f>VLOOKUP(A8,[1]DETALLE!$A$1:$AK$841,22,FALSE)</f>
        <v>1.1000000000000001</v>
      </c>
      <c r="AI8">
        <f>VLOOKUP(A8,[1]DETALLE!$A$1:$AK$841,27,FALSE)</f>
        <v>0.59250000000000003</v>
      </c>
      <c r="AJ8" t="str">
        <f>VLOOKUP(A8,[1]DETALLE!$A$1:$AK$841,18,FALSE)</f>
        <v>Light Production Digital Business</v>
      </c>
      <c r="AK8">
        <f t="shared" si="0"/>
        <v>1</v>
      </c>
      <c r="AL8">
        <f t="shared" si="1"/>
        <v>0</v>
      </c>
      <c r="AM8">
        <f t="shared" si="2"/>
        <v>1</v>
      </c>
      <c r="AN8">
        <f t="shared" si="3"/>
        <v>0</v>
      </c>
      <c r="AO8">
        <f t="shared" si="4"/>
        <v>1</v>
      </c>
    </row>
    <row r="9" spans="1:41" x14ac:dyDescent="0.25">
      <c r="A9" t="s">
        <v>57</v>
      </c>
      <c r="B9">
        <v>2019</v>
      </c>
      <c r="C9" t="s">
        <v>30</v>
      </c>
      <c r="D9" t="s">
        <v>31</v>
      </c>
      <c r="E9">
        <v>21</v>
      </c>
      <c r="F9" t="s">
        <v>40</v>
      </c>
      <c r="G9">
        <v>1.6666669999999999</v>
      </c>
      <c r="H9" t="s">
        <v>58</v>
      </c>
      <c r="I9">
        <v>655</v>
      </c>
      <c r="J9">
        <v>1365</v>
      </c>
      <c r="K9">
        <v>0</v>
      </c>
      <c r="L9">
        <v>0</v>
      </c>
      <c r="M9">
        <v>0.6</v>
      </c>
      <c r="N9">
        <v>0.8</v>
      </c>
      <c r="O9">
        <v>1.05</v>
      </c>
      <c r="P9">
        <v>1.1000000000000001</v>
      </c>
      <c r="Q9" t="s">
        <v>46</v>
      </c>
      <c r="R9">
        <v>5</v>
      </c>
      <c r="S9">
        <v>9</v>
      </c>
      <c r="T9" t="s">
        <v>47</v>
      </c>
      <c r="U9" t="s">
        <v>58</v>
      </c>
      <c r="V9" t="s">
        <v>35</v>
      </c>
      <c r="W9" t="s">
        <v>59</v>
      </c>
      <c r="X9">
        <v>2019</v>
      </c>
      <c r="Y9" t="s">
        <v>37</v>
      </c>
      <c r="Z9" t="s">
        <v>38</v>
      </c>
      <c r="AA9">
        <v>5</v>
      </c>
      <c r="AB9">
        <v>48</v>
      </c>
      <c r="AC9">
        <v>1.05</v>
      </c>
      <c r="AD9">
        <v>0.3333334</v>
      </c>
      <c r="AE9">
        <v>1433.25</v>
      </c>
      <c r="AF9">
        <f>VLOOKUP(A9,[1]DETALLE!$A$1:$AK$841,37,FALSE)</f>
        <v>1258.4000000000003</v>
      </c>
      <c r="AG9">
        <f>VLOOKUP(A9,[1]DETALLE!$A$1:$AK$841,16,FALSE)</f>
        <v>14</v>
      </c>
      <c r="AH9">
        <f>VLOOKUP(A9,[1]DETALLE!$A$1:$AK$841,22,FALSE)</f>
        <v>0.8</v>
      </c>
      <c r="AI9">
        <f>VLOOKUP(A9,[1]DETALLE!$A$1:$AK$841,27,FALSE)</f>
        <v>0</v>
      </c>
      <c r="AJ9" t="str">
        <f>VLOOKUP(A9,[1]DETALLE!$A$1:$AK$841,18,FALSE)</f>
        <v>Entry Production Color Low/Mid</v>
      </c>
      <c r="AK9">
        <f t="shared" si="0"/>
        <v>0</v>
      </c>
      <c r="AL9">
        <f t="shared" si="1"/>
        <v>0</v>
      </c>
      <c r="AM9">
        <f t="shared" si="2"/>
        <v>0</v>
      </c>
      <c r="AN9">
        <f t="shared" si="3"/>
        <v>0</v>
      </c>
      <c r="AO9">
        <f t="shared" si="4"/>
        <v>0</v>
      </c>
    </row>
    <row r="10" spans="1:41" x14ac:dyDescent="0.25">
      <c r="A10" t="s">
        <v>60</v>
      </c>
      <c r="B10">
        <v>2019</v>
      </c>
      <c r="C10" t="s">
        <v>30</v>
      </c>
      <c r="D10" t="s">
        <v>31</v>
      </c>
      <c r="E10">
        <v>21</v>
      </c>
      <c r="F10" t="s">
        <v>40</v>
      </c>
      <c r="G10">
        <v>0.31666670000000002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R10" t="s">
        <v>33</v>
      </c>
      <c r="S10" t="s">
        <v>33</v>
      </c>
      <c r="U10" t="s">
        <v>58</v>
      </c>
      <c r="V10" t="s">
        <v>35</v>
      </c>
      <c r="W10" t="s">
        <v>61</v>
      </c>
      <c r="X10">
        <v>2019</v>
      </c>
      <c r="Y10" t="s">
        <v>37</v>
      </c>
      <c r="Z10" t="s">
        <v>38</v>
      </c>
      <c r="AA10">
        <v>5</v>
      </c>
      <c r="AB10">
        <v>58</v>
      </c>
      <c r="AC10">
        <v>1.1000000000000001</v>
      </c>
      <c r="AD10">
        <v>0</v>
      </c>
      <c r="AE10">
        <v>962</v>
      </c>
      <c r="AF10" t="e">
        <f>VLOOKUP(A10,[1]DETALLE!$A$1:$AK$841,37,FALSE)</f>
        <v>#N/A</v>
      </c>
      <c r="AG10" t="e">
        <f>VLOOKUP(A10,[1]DETALLE!$A$1:$AK$841,16,FALSE)</f>
        <v>#N/A</v>
      </c>
      <c r="AH10" t="e">
        <f>VLOOKUP(A10,[1]DETALLE!$A$1:$AK$841,22,FALSE)</f>
        <v>#N/A</v>
      </c>
      <c r="AI10" t="e">
        <f>VLOOKUP(A10,[1]DETALLE!$A$1:$AK$841,27,FALSE)</f>
        <v>#N/A</v>
      </c>
      <c r="AJ10" t="e">
        <f>VLOOKUP(A10,[1]DETALLE!$A$1:$AK$841,18,FALSE)</f>
        <v>#N/A</v>
      </c>
      <c r="AK10" t="e">
        <f t="shared" si="0"/>
        <v>#N/A</v>
      </c>
      <c r="AL10" t="e">
        <f t="shared" si="1"/>
        <v>#N/A</v>
      </c>
      <c r="AM10" t="e">
        <f t="shared" si="2"/>
        <v>#N/A</v>
      </c>
      <c r="AN10" t="e">
        <f t="shared" si="3"/>
        <v>#N/A</v>
      </c>
      <c r="AO10" t="e">
        <f t="shared" si="4"/>
        <v>#N/A</v>
      </c>
    </row>
    <row r="11" spans="1:41" x14ac:dyDescent="0.25">
      <c r="A11" t="s">
        <v>62</v>
      </c>
      <c r="B11">
        <v>2019</v>
      </c>
      <c r="C11" t="s">
        <v>30</v>
      </c>
      <c r="D11" t="s">
        <v>31</v>
      </c>
      <c r="E11">
        <v>22</v>
      </c>
      <c r="F11" t="s">
        <v>40</v>
      </c>
      <c r="G11">
        <v>2.65</v>
      </c>
      <c r="H11" t="s">
        <v>45</v>
      </c>
      <c r="I11">
        <v>803</v>
      </c>
      <c r="J11">
        <v>1573</v>
      </c>
      <c r="K11">
        <v>0.2</v>
      </c>
      <c r="L11">
        <v>0.6</v>
      </c>
      <c r="M11">
        <v>0.8</v>
      </c>
      <c r="N11">
        <v>1.05</v>
      </c>
      <c r="O11">
        <v>1.1000000000000001</v>
      </c>
      <c r="P11">
        <v>1.1499999999999999</v>
      </c>
      <c r="Q11" t="s">
        <v>46</v>
      </c>
      <c r="R11">
        <v>4</v>
      </c>
      <c r="S11">
        <v>6</v>
      </c>
      <c r="T11" t="s">
        <v>47</v>
      </c>
      <c r="U11" t="s">
        <v>48</v>
      </c>
      <c r="V11" t="s">
        <v>35</v>
      </c>
      <c r="W11" t="s">
        <v>42</v>
      </c>
      <c r="X11">
        <v>2019</v>
      </c>
      <c r="Y11" t="s">
        <v>37</v>
      </c>
      <c r="Z11" t="s">
        <v>38</v>
      </c>
      <c r="AA11">
        <v>4</v>
      </c>
      <c r="AB11">
        <v>15</v>
      </c>
      <c r="AC11">
        <v>0.8</v>
      </c>
      <c r="AD11">
        <v>0.66249999999999998</v>
      </c>
      <c r="AE11">
        <v>1258.4000000000001</v>
      </c>
      <c r="AF11">
        <f>VLOOKUP(A11,[1]DETALLE!$A$1:$AK$841,37,FALSE)</f>
        <v>0</v>
      </c>
      <c r="AG11">
        <f>VLOOKUP(A11,[1]DETALLE!$A$1:$AK$841,16,FALSE)</f>
        <v>10</v>
      </c>
      <c r="AH11">
        <f>VLOOKUP(A11,[1]DETALLE!$A$1:$AK$841,22,FALSE)</f>
        <v>0</v>
      </c>
      <c r="AI11">
        <f>VLOOKUP(A11,[1]DETALLE!$A$1:$AK$841,27,FALSE)</f>
        <v>0.21600000000000003</v>
      </c>
      <c r="AJ11" t="str">
        <f>VLOOKUP(A11,[1]DETALLE!$A$1:$AK$841,18,FALSE)</f>
        <v>A4 Color Laser MFPs</v>
      </c>
      <c r="AK11">
        <f t="shared" si="0"/>
        <v>0</v>
      </c>
      <c r="AL11">
        <f t="shared" si="1"/>
        <v>0</v>
      </c>
      <c r="AM11">
        <f t="shared" si="2"/>
        <v>0</v>
      </c>
      <c r="AN11">
        <f t="shared" si="3"/>
        <v>0</v>
      </c>
      <c r="AO11">
        <f t="shared" si="4"/>
        <v>0</v>
      </c>
    </row>
    <row r="12" spans="1:41" x14ac:dyDescent="0.25">
      <c r="A12" t="s">
        <v>63</v>
      </c>
      <c r="B12">
        <v>2019</v>
      </c>
      <c r="C12" t="s">
        <v>30</v>
      </c>
      <c r="D12" t="s">
        <v>31</v>
      </c>
      <c r="E12">
        <v>22</v>
      </c>
      <c r="F12" t="s">
        <v>40</v>
      </c>
      <c r="G12">
        <v>1.066667</v>
      </c>
      <c r="H12" t="s">
        <v>64</v>
      </c>
      <c r="I12">
        <v>655</v>
      </c>
      <c r="J12">
        <v>1365</v>
      </c>
      <c r="K12">
        <v>0</v>
      </c>
      <c r="L12">
        <v>0</v>
      </c>
      <c r="M12">
        <v>0.6</v>
      </c>
      <c r="N12">
        <v>0.8</v>
      </c>
      <c r="O12">
        <v>1.05</v>
      </c>
      <c r="P12">
        <v>1.1000000000000001</v>
      </c>
      <c r="Q12" t="s">
        <v>46</v>
      </c>
      <c r="R12">
        <v>5</v>
      </c>
      <c r="S12">
        <v>9</v>
      </c>
      <c r="T12" t="s">
        <v>47</v>
      </c>
      <c r="U12" t="s">
        <v>64</v>
      </c>
      <c r="V12" t="s">
        <v>35</v>
      </c>
      <c r="W12" t="s">
        <v>55</v>
      </c>
      <c r="X12">
        <v>2019</v>
      </c>
      <c r="Y12" t="s">
        <v>37</v>
      </c>
      <c r="Z12" t="s">
        <v>38</v>
      </c>
      <c r="AA12">
        <v>4</v>
      </c>
      <c r="AB12">
        <v>17</v>
      </c>
      <c r="AC12">
        <v>0.8</v>
      </c>
      <c r="AD12">
        <v>0.21333340000000001</v>
      </c>
      <c r="AE12">
        <v>1092</v>
      </c>
      <c r="AF12">
        <f>VLOOKUP(A12,[1]DETALLE!$A$1:$AK$841,37,FALSE)</f>
        <v>1258.4000000000003</v>
      </c>
      <c r="AG12">
        <f>VLOOKUP(A12,[1]DETALLE!$A$1:$AK$841,16,FALSE)</f>
        <v>7</v>
      </c>
      <c r="AH12">
        <f>VLOOKUP(A12,[1]DETALLE!$A$1:$AK$841,22,FALSE)</f>
        <v>0.8</v>
      </c>
      <c r="AI12">
        <f>VLOOKUP(A12,[1]DETALLE!$A$1:$AK$841,27,FALSE)</f>
        <v>0.3125</v>
      </c>
      <c r="AJ12" t="str">
        <f>VLOOKUP(A12,[1]DETALLE!$A$1:$AK$841,18,FALSE)</f>
        <v>Light Production Digital Business</v>
      </c>
      <c r="AK12">
        <f t="shared" si="0"/>
        <v>0</v>
      </c>
      <c r="AL12">
        <f t="shared" si="1"/>
        <v>0</v>
      </c>
      <c r="AM12">
        <f t="shared" si="2"/>
        <v>1</v>
      </c>
      <c r="AN12">
        <f t="shared" si="3"/>
        <v>0</v>
      </c>
      <c r="AO12">
        <f t="shared" si="4"/>
        <v>0</v>
      </c>
    </row>
    <row r="13" spans="1:41" x14ac:dyDescent="0.25">
      <c r="A13" t="s">
        <v>65</v>
      </c>
      <c r="B13">
        <v>2019</v>
      </c>
      <c r="C13" t="s">
        <v>30</v>
      </c>
      <c r="D13" t="s">
        <v>31</v>
      </c>
      <c r="E13">
        <v>25</v>
      </c>
      <c r="F13" t="s">
        <v>40</v>
      </c>
      <c r="G13">
        <v>0</v>
      </c>
      <c r="H13" t="s">
        <v>66</v>
      </c>
      <c r="I13">
        <v>468</v>
      </c>
      <c r="J13">
        <v>715</v>
      </c>
      <c r="K13">
        <v>0</v>
      </c>
      <c r="L13">
        <v>0</v>
      </c>
      <c r="M13">
        <v>0</v>
      </c>
      <c r="N13">
        <v>0.6</v>
      </c>
      <c r="O13">
        <v>0.8</v>
      </c>
      <c r="P13">
        <v>1.05</v>
      </c>
      <c r="Q13" t="s">
        <v>46</v>
      </c>
      <c r="R13">
        <v>5</v>
      </c>
      <c r="S13">
        <v>9</v>
      </c>
      <c r="T13" t="s">
        <v>47</v>
      </c>
      <c r="U13" t="s">
        <v>58</v>
      </c>
      <c r="V13" t="s">
        <v>35</v>
      </c>
      <c r="W13" t="s">
        <v>67</v>
      </c>
      <c r="X13">
        <v>2019</v>
      </c>
      <c r="Y13" t="s">
        <v>37</v>
      </c>
      <c r="Z13" t="s">
        <v>38</v>
      </c>
      <c r="AA13">
        <v>8</v>
      </c>
      <c r="AB13">
        <v>194</v>
      </c>
      <c r="AC13">
        <v>1.05</v>
      </c>
      <c r="AD13">
        <v>0</v>
      </c>
      <c r="AE13">
        <v>750.75</v>
      </c>
      <c r="AF13">
        <f>VLOOKUP(A13,[1]DETALLE!$A$1:$AK$841,37,FALSE)</f>
        <v>750.75000000000011</v>
      </c>
      <c r="AG13">
        <f>VLOOKUP(A13,[1]DETALLE!$A$1:$AK$841,16,FALSE)</f>
        <v>117</v>
      </c>
      <c r="AH13">
        <f>VLOOKUP(A13,[1]DETALLE!$A$1:$AK$841,22,FALSE)</f>
        <v>1.05</v>
      </c>
      <c r="AI13">
        <f>VLOOKUP(A13,[1]DETALLE!$A$1:$AK$841,27,FALSE)</f>
        <v>0.3</v>
      </c>
      <c r="AJ13" t="str">
        <f>VLOOKUP(A13,[1]DETALLE!$A$1:$AK$841,18,FALSE)</f>
        <v>A4 Color Laser MFPs</v>
      </c>
      <c r="AK13">
        <f t="shared" si="0"/>
        <v>1</v>
      </c>
      <c r="AL13">
        <f t="shared" si="1"/>
        <v>0</v>
      </c>
      <c r="AM13">
        <f t="shared" si="2"/>
        <v>1</v>
      </c>
      <c r="AN13">
        <f t="shared" si="3"/>
        <v>0</v>
      </c>
      <c r="AO13">
        <f t="shared" si="4"/>
        <v>0</v>
      </c>
    </row>
    <row r="14" spans="1:41" x14ac:dyDescent="0.25">
      <c r="A14" t="s">
        <v>68</v>
      </c>
      <c r="B14">
        <v>2019</v>
      </c>
      <c r="C14" t="s">
        <v>30</v>
      </c>
      <c r="D14" t="s">
        <v>31</v>
      </c>
      <c r="E14">
        <v>25</v>
      </c>
      <c r="F14" t="s">
        <v>40</v>
      </c>
      <c r="G14">
        <v>2.733333</v>
      </c>
      <c r="H14" t="s">
        <v>45</v>
      </c>
      <c r="I14">
        <v>803</v>
      </c>
      <c r="J14">
        <v>1573</v>
      </c>
      <c r="K14">
        <v>0.2</v>
      </c>
      <c r="L14">
        <v>0.6</v>
      </c>
      <c r="M14">
        <v>0.8</v>
      </c>
      <c r="N14">
        <v>1.05</v>
      </c>
      <c r="O14">
        <v>1.1000000000000001</v>
      </c>
      <c r="P14">
        <v>1.1499999999999999</v>
      </c>
      <c r="Q14" t="s">
        <v>46</v>
      </c>
      <c r="R14">
        <v>4</v>
      </c>
      <c r="S14">
        <v>6</v>
      </c>
      <c r="T14" t="s">
        <v>47</v>
      </c>
      <c r="U14" t="s">
        <v>48</v>
      </c>
      <c r="V14" t="s">
        <v>35</v>
      </c>
      <c r="W14" t="s">
        <v>36</v>
      </c>
      <c r="X14">
        <v>2019</v>
      </c>
      <c r="Y14" t="s">
        <v>37</v>
      </c>
      <c r="Z14" t="s">
        <v>38</v>
      </c>
      <c r="AA14">
        <v>2</v>
      </c>
      <c r="AB14">
        <v>14</v>
      </c>
      <c r="AC14">
        <v>0.8</v>
      </c>
      <c r="AD14">
        <v>0.68333325</v>
      </c>
      <c r="AE14">
        <v>1258.4000000000001</v>
      </c>
      <c r="AF14">
        <f>VLOOKUP(A14,[1]DETALLE!$A$1:$AK$841,37,FALSE)</f>
        <v>1258.4000000000003</v>
      </c>
      <c r="AG14">
        <f>VLOOKUP(A14,[1]DETALLE!$A$1:$AK$841,16,FALSE)</f>
        <v>14</v>
      </c>
      <c r="AH14">
        <f>VLOOKUP(A14,[1]DETALLE!$A$1:$AK$841,22,FALSE)</f>
        <v>0.8</v>
      </c>
      <c r="AI14">
        <f>VLOOKUP(A14,[1]DETALLE!$A$1:$AK$841,27,FALSE)</f>
        <v>0.1875</v>
      </c>
      <c r="AJ14" t="str">
        <f>VLOOKUP(A14,[1]DETALLE!$A$1:$AK$841,18,FALSE)</f>
        <v>Light Production Digital Business</v>
      </c>
      <c r="AK14">
        <f t="shared" si="0"/>
        <v>1</v>
      </c>
      <c r="AL14">
        <f t="shared" si="1"/>
        <v>1</v>
      </c>
      <c r="AM14">
        <f t="shared" si="2"/>
        <v>1</v>
      </c>
      <c r="AN14">
        <f t="shared" si="3"/>
        <v>0</v>
      </c>
      <c r="AO14">
        <f t="shared" si="4"/>
        <v>1</v>
      </c>
    </row>
    <row r="15" spans="1:41" x14ac:dyDescent="0.25">
      <c r="A15" t="s">
        <v>69</v>
      </c>
      <c r="B15">
        <v>2019</v>
      </c>
      <c r="C15" t="s">
        <v>30</v>
      </c>
      <c r="D15" t="s">
        <v>31</v>
      </c>
      <c r="E15">
        <v>25</v>
      </c>
      <c r="F15" t="s">
        <v>40</v>
      </c>
      <c r="G15">
        <v>2.7833329999999998</v>
      </c>
      <c r="H15" t="s">
        <v>58</v>
      </c>
      <c r="I15">
        <v>655</v>
      </c>
      <c r="J15">
        <v>1365</v>
      </c>
      <c r="K15">
        <v>0</v>
      </c>
      <c r="L15">
        <v>0</v>
      </c>
      <c r="M15">
        <v>0.6</v>
      </c>
      <c r="N15">
        <v>0.8</v>
      </c>
      <c r="O15">
        <v>1.05</v>
      </c>
      <c r="P15">
        <v>1.1000000000000001</v>
      </c>
      <c r="Q15" t="s">
        <v>46</v>
      </c>
      <c r="R15">
        <v>5</v>
      </c>
      <c r="S15">
        <v>9</v>
      </c>
      <c r="T15" t="s">
        <v>47</v>
      </c>
      <c r="U15" t="s">
        <v>58</v>
      </c>
      <c r="V15" t="s">
        <v>35</v>
      </c>
      <c r="W15" t="s">
        <v>59</v>
      </c>
      <c r="X15">
        <v>2019</v>
      </c>
      <c r="Y15" t="s">
        <v>37</v>
      </c>
      <c r="Z15" t="s">
        <v>38</v>
      </c>
      <c r="AA15">
        <v>2</v>
      </c>
      <c r="AB15">
        <v>348</v>
      </c>
      <c r="AC15">
        <v>1.1000000000000001</v>
      </c>
      <c r="AD15">
        <v>0.55666660000000001</v>
      </c>
      <c r="AE15">
        <v>1501.5</v>
      </c>
      <c r="AF15">
        <f>VLOOKUP(A15,[1]DETALLE!$A$1:$AK$841,37,FALSE)</f>
        <v>1808.95</v>
      </c>
      <c r="AG15">
        <f>VLOOKUP(A15,[1]DETALLE!$A$1:$AK$841,16,FALSE)</f>
        <v>118</v>
      </c>
      <c r="AH15">
        <f>VLOOKUP(A15,[1]DETALLE!$A$1:$AK$841,22,FALSE)</f>
        <v>1.1499999999999999</v>
      </c>
      <c r="AI15">
        <f>VLOOKUP(A15,[1]DETALLE!$A$1:$AK$841,27,FALSE)</f>
        <v>8.2500000000000004E-2</v>
      </c>
      <c r="AJ15" t="str">
        <f>VLOOKUP(A15,[1]DETALLE!$A$1:$AK$841,18,FALSE)</f>
        <v>WF Mono Systems and Legacy Color</v>
      </c>
      <c r="AK15">
        <f t="shared" si="0"/>
        <v>0</v>
      </c>
      <c r="AL15">
        <f t="shared" si="1"/>
        <v>0</v>
      </c>
      <c r="AM15">
        <f t="shared" si="2"/>
        <v>0</v>
      </c>
      <c r="AN15">
        <f t="shared" si="3"/>
        <v>0</v>
      </c>
      <c r="AO15">
        <f t="shared" si="4"/>
        <v>0</v>
      </c>
    </row>
    <row r="16" spans="1:41" x14ac:dyDescent="0.25">
      <c r="A16" t="s">
        <v>70</v>
      </c>
      <c r="B16">
        <v>2019</v>
      </c>
      <c r="C16" t="s">
        <v>30</v>
      </c>
      <c r="D16" t="s">
        <v>31</v>
      </c>
      <c r="E16">
        <v>25</v>
      </c>
      <c r="F16" t="s">
        <v>44</v>
      </c>
      <c r="G16">
        <v>0</v>
      </c>
      <c r="H16" t="s">
        <v>71</v>
      </c>
      <c r="I16">
        <v>468</v>
      </c>
      <c r="J16">
        <v>715</v>
      </c>
      <c r="K16">
        <v>0</v>
      </c>
      <c r="L16">
        <v>0</v>
      </c>
      <c r="M16">
        <v>0</v>
      </c>
      <c r="N16">
        <v>0.6</v>
      </c>
      <c r="O16">
        <v>0.8</v>
      </c>
      <c r="P16">
        <v>1.05</v>
      </c>
      <c r="Q16" t="s">
        <v>46</v>
      </c>
      <c r="R16">
        <v>5</v>
      </c>
      <c r="S16">
        <v>9</v>
      </c>
      <c r="T16" t="s">
        <v>47</v>
      </c>
      <c r="U16" t="s">
        <v>58</v>
      </c>
      <c r="V16" t="s">
        <v>35</v>
      </c>
      <c r="W16" t="s">
        <v>55</v>
      </c>
      <c r="X16">
        <v>2019</v>
      </c>
      <c r="Y16" t="s">
        <v>37</v>
      </c>
      <c r="Z16" t="s">
        <v>38</v>
      </c>
      <c r="AA16">
        <v>1</v>
      </c>
      <c r="AB16">
        <v>12</v>
      </c>
      <c r="AC16">
        <v>0</v>
      </c>
      <c r="AD16">
        <v>0</v>
      </c>
      <c r="AE16">
        <v>715</v>
      </c>
      <c r="AF16">
        <f>VLOOKUP(A16,[1]DETALLE!$A$1:$AK$841,37,FALSE)</f>
        <v>0</v>
      </c>
      <c r="AG16">
        <f>VLOOKUP(A16,[1]DETALLE!$A$1:$AK$841,16,FALSE)</f>
        <v>28</v>
      </c>
      <c r="AH16">
        <f>VLOOKUP(A16,[1]DETALLE!$A$1:$AK$841,22,FALSE)</f>
        <v>0.8</v>
      </c>
      <c r="AI16">
        <f>VLOOKUP(A16,[1]DETALLE!$A$1:$AK$841,27,FALSE)</f>
        <v>0.55800000000000005</v>
      </c>
      <c r="AJ16" t="str">
        <f>VLOOKUP(A16,[1]DETALLE!$A$1:$AK$841,18,FALSE)</f>
        <v>Office Digital</v>
      </c>
      <c r="AK16">
        <f t="shared" si="0"/>
        <v>0</v>
      </c>
      <c r="AL16">
        <f t="shared" si="1"/>
        <v>0</v>
      </c>
      <c r="AM16">
        <f t="shared" si="2"/>
        <v>0</v>
      </c>
      <c r="AN16">
        <f t="shared" si="3"/>
        <v>0</v>
      </c>
      <c r="AO16">
        <f t="shared" si="4"/>
        <v>0</v>
      </c>
    </row>
    <row r="17" spans="1:41" x14ac:dyDescent="0.25">
      <c r="A17" t="s">
        <v>72</v>
      </c>
      <c r="B17">
        <v>2019</v>
      </c>
      <c r="C17" t="s">
        <v>30</v>
      </c>
      <c r="D17" t="s">
        <v>31</v>
      </c>
      <c r="E17">
        <v>26</v>
      </c>
      <c r="F17" t="s">
        <v>40</v>
      </c>
      <c r="G17">
        <v>3.95</v>
      </c>
      <c r="H17" t="s">
        <v>45</v>
      </c>
      <c r="I17">
        <v>803</v>
      </c>
      <c r="J17">
        <v>1573</v>
      </c>
      <c r="K17">
        <v>0.2</v>
      </c>
      <c r="L17">
        <v>0.6</v>
      </c>
      <c r="M17">
        <v>0.8</v>
      </c>
      <c r="N17">
        <v>1.05</v>
      </c>
      <c r="O17">
        <v>1.1000000000000001</v>
      </c>
      <c r="P17">
        <v>1.1499999999999999</v>
      </c>
      <c r="Q17" t="s">
        <v>46</v>
      </c>
      <c r="R17">
        <v>4</v>
      </c>
      <c r="S17">
        <v>6</v>
      </c>
      <c r="T17" t="s">
        <v>47</v>
      </c>
      <c r="U17" t="s">
        <v>48</v>
      </c>
      <c r="V17" t="s">
        <v>35</v>
      </c>
      <c r="W17" t="s">
        <v>73</v>
      </c>
      <c r="X17">
        <v>2019</v>
      </c>
      <c r="Y17" t="s">
        <v>37</v>
      </c>
      <c r="Z17" t="s">
        <v>38</v>
      </c>
      <c r="AA17">
        <v>2</v>
      </c>
      <c r="AB17">
        <v>7</v>
      </c>
      <c r="AC17">
        <v>0.8</v>
      </c>
      <c r="AD17">
        <v>0.98750000000000004</v>
      </c>
      <c r="AE17">
        <v>1258.4000000000001</v>
      </c>
      <c r="AF17">
        <f>VLOOKUP(A17,[1]DETALLE!$A$1:$AK$841,37,FALSE)</f>
        <v>750.75000000000011</v>
      </c>
      <c r="AG17">
        <f>VLOOKUP(A17,[1]DETALLE!$A$1:$AK$841,16,FALSE)</f>
        <v>194</v>
      </c>
      <c r="AH17">
        <f>VLOOKUP(A17,[1]DETALLE!$A$1:$AK$841,22,FALSE)</f>
        <v>1.05</v>
      </c>
      <c r="AI17">
        <f>VLOOKUP(A17,[1]DETALLE!$A$1:$AK$841,27,FALSE)</f>
        <v>0</v>
      </c>
      <c r="AJ17" t="str">
        <f>VLOOKUP(A17,[1]DETALLE!$A$1:$AK$841,18,FALSE)</f>
        <v>Color Laser Printers</v>
      </c>
      <c r="AK17">
        <f t="shared" si="0"/>
        <v>0</v>
      </c>
      <c r="AL17">
        <f t="shared" si="1"/>
        <v>0</v>
      </c>
      <c r="AM17">
        <f t="shared" si="2"/>
        <v>0</v>
      </c>
      <c r="AN17">
        <f t="shared" si="3"/>
        <v>0</v>
      </c>
      <c r="AO17">
        <f t="shared" si="4"/>
        <v>0</v>
      </c>
    </row>
    <row r="18" spans="1:41" x14ac:dyDescent="0.25">
      <c r="A18" t="s">
        <v>74</v>
      </c>
      <c r="B18">
        <v>2019</v>
      </c>
      <c r="C18" t="s">
        <v>30</v>
      </c>
      <c r="D18" t="s">
        <v>31</v>
      </c>
      <c r="E18">
        <v>26</v>
      </c>
      <c r="F18" t="s">
        <v>40</v>
      </c>
      <c r="G18">
        <v>1.816667</v>
      </c>
      <c r="H18" t="s">
        <v>54</v>
      </c>
      <c r="I18">
        <v>803</v>
      </c>
      <c r="J18">
        <v>1573</v>
      </c>
      <c r="K18">
        <v>0.2</v>
      </c>
      <c r="L18">
        <v>0.6</v>
      </c>
      <c r="M18">
        <v>0.8</v>
      </c>
      <c r="N18">
        <v>1.05</v>
      </c>
      <c r="O18">
        <v>1.1000000000000001</v>
      </c>
      <c r="P18">
        <v>1.1499999999999999</v>
      </c>
      <c r="Q18" t="s">
        <v>46</v>
      </c>
      <c r="R18">
        <v>4</v>
      </c>
      <c r="S18">
        <v>6</v>
      </c>
      <c r="T18" t="s">
        <v>47</v>
      </c>
      <c r="U18" t="s">
        <v>54</v>
      </c>
      <c r="V18" t="s">
        <v>35</v>
      </c>
      <c r="W18" t="s">
        <v>50</v>
      </c>
      <c r="X18">
        <v>2019</v>
      </c>
      <c r="Y18" t="s">
        <v>37</v>
      </c>
      <c r="Z18" t="s">
        <v>38</v>
      </c>
      <c r="AA18">
        <v>5</v>
      </c>
      <c r="AB18">
        <v>64</v>
      </c>
      <c r="AC18">
        <v>1.1499999999999999</v>
      </c>
      <c r="AD18">
        <v>0.45416675000000001</v>
      </c>
      <c r="AE18">
        <v>1808.95</v>
      </c>
      <c r="AF18">
        <f>VLOOKUP(A18,[1]DETALLE!$A$1:$AK$841,37,FALSE)</f>
        <v>750.75000000000011</v>
      </c>
      <c r="AG18">
        <f>VLOOKUP(A18,[1]DETALLE!$A$1:$AK$841,16,FALSE)</f>
        <v>177</v>
      </c>
      <c r="AH18">
        <f>VLOOKUP(A18,[1]DETALLE!$A$1:$AK$841,22,FALSE)</f>
        <v>1.05</v>
      </c>
      <c r="AI18">
        <f>VLOOKUP(A18,[1]DETALLE!$A$1:$AK$841,27,FALSE)</f>
        <v>0.46600000000000003</v>
      </c>
      <c r="AJ18" t="str">
        <f>VLOOKUP(A18,[1]DETALLE!$A$1:$AK$841,18,FALSE)</f>
        <v>Entry Mono Printers</v>
      </c>
      <c r="AK18">
        <f t="shared" si="0"/>
        <v>0</v>
      </c>
      <c r="AL18">
        <f t="shared" si="1"/>
        <v>0</v>
      </c>
      <c r="AM18">
        <f t="shared" si="2"/>
        <v>0</v>
      </c>
      <c r="AN18">
        <f t="shared" si="3"/>
        <v>0</v>
      </c>
      <c r="AO18">
        <f t="shared" si="4"/>
        <v>0</v>
      </c>
    </row>
    <row r="19" spans="1:41" x14ac:dyDescent="0.25">
      <c r="A19" t="s">
        <v>75</v>
      </c>
      <c r="B19">
        <v>2019</v>
      </c>
      <c r="C19" t="s">
        <v>30</v>
      </c>
      <c r="D19" t="s">
        <v>31</v>
      </c>
      <c r="E19">
        <v>26</v>
      </c>
      <c r="F19" t="s">
        <v>40</v>
      </c>
      <c r="G19">
        <v>0.35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R19" t="s">
        <v>33</v>
      </c>
      <c r="S19" t="s">
        <v>33</v>
      </c>
      <c r="U19" t="s">
        <v>64</v>
      </c>
      <c r="V19" t="s">
        <v>35</v>
      </c>
      <c r="W19" t="s">
        <v>61</v>
      </c>
      <c r="X19">
        <v>2019</v>
      </c>
      <c r="Y19" t="s">
        <v>37</v>
      </c>
      <c r="Z19" t="s">
        <v>38</v>
      </c>
      <c r="AA19">
        <v>1</v>
      </c>
      <c r="AB19">
        <v>41</v>
      </c>
      <c r="AC19">
        <v>1.1000000000000001</v>
      </c>
      <c r="AD19">
        <v>0</v>
      </c>
      <c r="AE19">
        <v>1433.25</v>
      </c>
      <c r="AF19" t="e">
        <f>VLOOKUP(A19,[1]DETALLE!$A$1:$AK$841,37,FALSE)</f>
        <v>#N/A</v>
      </c>
      <c r="AG19" t="e">
        <f>VLOOKUP(A19,[1]DETALLE!$A$1:$AK$841,16,FALSE)</f>
        <v>#N/A</v>
      </c>
      <c r="AH19" t="e">
        <f>VLOOKUP(A19,[1]DETALLE!$A$1:$AK$841,22,FALSE)</f>
        <v>#N/A</v>
      </c>
      <c r="AI19" t="e">
        <f>VLOOKUP(A19,[1]DETALLE!$A$1:$AK$841,27,FALSE)</f>
        <v>#N/A</v>
      </c>
      <c r="AJ19" t="e">
        <f>VLOOKUP(A19,[1]DETALLE!$A$1:$AK$841,18,FALSE)</f>
        <v>#N/A</v>
      </c>
      <c r="AK19" t="e">
        <f t="shared" si="0"/>
        <v>#N/A</v>
      </c>
      <c r="AL19" t="e">
        <f t="shared" si="1"/>
        <v>#N/A</v>
      </c>
      <c r="AM19" t="e">
        <f t="shared" si="2"/>
        <v>#N/A</v>
      </c>
      <c r="AN19" t="e">
        <f t="shared" si="3"/>
        <v>#N/A</v>
      </c>
      <c r="AO19" t="e">
        <f t="shared" si="4"/>
        <v>#N/A</v>
      </c>
    </row>
    <row r="20" spans="1:41" x14ac:dyDescent="0.25">
      <c r="A20" t="s">
        <v>76</v>
      </c>
      <c r="B20">
        <v>2019</v>
      </c>
      <c r="C20" t="s">
        <v>30</v>
      </c>
      <c r="D20" t="s">
        <v>31</v>
      </c>
      <c r="E20">
        <v>27</v>
      </c>
      <c r="F20" t="s">
        <v>40</v>
      </c>
      <c r="G20">
        <v>1.433333</v>
      </c>
      <c r="H20" t="s">
        <v>45</v>
      </c>
      <c r="I20">
        <v>803</v>
      </c>
      <c r="J20">
        <v>1573</v>
      </c>
      <c r="K20">
        <v>0.2</v>
      </c>
      <c r="L20">
        <v>0.6</v>
      </c>
      <c r="M20">
        <v>0.8</v>
      </c>
      <c r="N20">
        <v>1.05</v>
      </c>
      <c r="O20">
        <v>1.1000000000000001</v>
      </c>
      <c r="P20">
        <v>1.1499999999999999</v>
      </c>
      <c r="Q20" t="s">
        <v>46</v>
      </c>
      <c r="R20">
        <v>4</v>
      </c>
      <c r="S20">
        <v>6</v>
      </c>
      <c r="T20" t="s">
        <v>47</v>
      </c>
      <c r="U20" t="s">
        <v>48</v>
      </c>
      <c r="V20" t="s">
        <v>35</v>
      </c>
      <c r="W20" t="s">
        <v>67</v>
      </c>
      <c r="X20">
        <v>2019</v>
      </c>
      <c r="Y20" t="s">
        <v>37</v>
      </c>
      <c r="Z20" t="s">
        <v>38</v>
      </c>
      <c r="AA20">
        <v>15</v>
      </c>
      <c r="AB20">
        <v>41</v>
      </c>
      <c r="AC20">
        <v>1.1000000000000001</v>
      </c>
      <c r="AD20">
        <v>0.35833324999999999</v>
      </c>
      <c r="AE20">
        <v>1730.3</v>
      </c>
      <c r="AF20">
        <f>VLOOKUP(A20,[1]DETALLE!$A$1:$AK$841,37,FALSE)</f>
        <v>1730.3000000000004</v>
      </c>
      <c r="AG20">
        <f>VLOOKUP(A20,[1]DETALLE!$A$1:$AK$841,16,FALSE)</f>
        <v>56</v>
      </c>
      <c r="AH20">
        <f>VLOOKUP(A20,[1]DETALLE!$A$1:$AK$841,22,FALSE)</f>
        <v>1.1000000000000001</v>
      </c>
      <c r="AI20">
        <f>VLOOKUP(A20,[1]DETALLE!$A$1:$AK$841,27,FALSE)</f>
        <v>0.155</v>
      </c>
      <c r="AJ20" t="str">
        <f>VLOOKUP(A20,[1]DETALLE!$A$1:$AK$841,18,FALSE)</f>
        <v>Entry Production Color Low/Mid</v>
      </c>
      <c r="AK20">
        <f t="shared" si="0"/>
        <v>1</v>
      </c>
      <c r="AL20">
        <f t="shared" si="1"/>
        <v>0</v>
      </c>
      <c r="AM20">
        <f t="shared" si="2"/>
        <v>1</v>
      </c>
      <c r="AN20">
        <f t="shared" si="3"/>
        <v>0</v>
      </c>
      <c r="AO20">
        <f t="shared" si="4"/>
        <v>0</v>
      </c>
    </row>
    <row r="21" spans="1:41" x14ac:dyDescent="0.25">
      <c r="A21" t="s">
        <v>77</v>
      </c>
      <c r="B21">
        <v>2019</v>
      </c>
      <c r="C21" t="s">
        <v>30</v>
      </c>
      <c r="D21" t="s">
        <v>31</v>
      </c>
      <c r="E21">
        <v>27</v>
      </c>
      <c r="F21" t="s">
        <v>40</v>
      </c>
      <c r="G21">
        <v>1.066667</v>
      </c>
      <c r="H21" t="s">
        <v>58</v>
      </c>
      <c r="I21">
        <v>655</v>
      </c>
      <c r="J21">
        <v>1365</v>
      </c>
      <c r="K21">
        <v>0</v>
      </c>
      <c r="L21">
        <v>0</v>
      </c>
      <c r="M21">
        <v>0.6</v>
      </c>
      <c r="N21">
        <v>0.8</v>
      </c>
      <c r="O21">
        <v>1.05</v>
      </c>
      <c r="P21">
        <v>1.1000000000000001</v>
      </c>
      <c r="Q21" t="s">
        <v>46</v>
      </c>
      <c r="R21">
        <v>5</v>
      </c>
      <c r="S21">
        <v>9</v>
      </c>
      <c r="T21" t="s">
        <v>47</v>
      </c>
      <c r="U21" t="s">
        <v>58</v>
      </c>
      <c r="V21" t="s">
        <v>35</v>
      </c>
      <c r="W21" t="s">
        <v>73</v>
      </c>
      <c r="X21">
        <v>2019</v>
      </c>
      <c r="Y21" t="s">
        <v>37</v>
      </c>
      <c r="Z21" t="s">
        <v>38</v>
      </c>
      <c r="AA21">
        <v>2</v>
      </c>
      <c r="AB21">
        <v>15</v>
      </c>
      <c r="AC21">
        <v>0.6</v>
      </c>
      <c r="AD21">
        <v>0.21333340000000001</v>
      </c>
      <c r="AE21">
        <v>819</v>
      </c>
      <c r="AF21">
        <f>VLOOKUP(A21,[1]DETALLE!$A$1:$AK$841,37,FALSE)</f>
        <v>1501.5000000000002</v>
      </c>
      <c r="AG21">
        <f>VLOOKUP(A21,[1]DETALLE!$A$1:$AK$841,16,FALSE)</f>
        <v>150</v>
      </c>
      <c r="AH21">
        <f>VLOOKUP(A21,[1]DETALLE!$A$1:$AK$841,22,FALSE)</f>
        <v>1.1000000000000001</v>
      </c>
      <c r="AI21">
        <f>VLOOKUP(A21,[1]DETALLE!$A$1:$AK$841,27,FALSE)</f>
        <v>0.55400000000000005</v>
      </c>
      <c r="AJ21" t="str">
        <f>VLOOKUP(A21,[1]DETALLE!$A$1:$AK$841,18,FALSE)</f>
        <v>Departmental Digital</v>
      </c>
      <c r="AK21">
        <f t="shared" si="0"/>
        <v>0</v>
      </c>
      <c r="AL21">
        <f t="shared" si="1"/>
        <v>0</v>
      </c>
      <c r="AM21">
        <f t="shared" si="2"/>
        <v>0</v>
      </c>
      <c r="AN21">
        <f t="shared" si="3"/>
        <v>0</v>
      </c>
      <c r="AO21">
        <f t="shared" si="4"/>
        <v>1</v>
      </c>
    </row>
    <row r="22" spans="1:41" x14ac:dyDescent="0.25">
      <c r="A22" t="s">
        <v>78</v>
      </c>
      <c r="B22">
        <v>2019</v>
      </c>
      <c r="C22" t="s">
        <v>30</v>
      </c>
      <c r="D22" t="s">
        <v>31</v>
      </c>
      <c r="E22">
        <v>27</v>
      </c>
      <c r="F22" t="s">
        <v>40</v>
      </c>
      <c r="G22">
        <v>4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R22" t="s">
        <v>33</v>
      </c>
      <c r="S22" t="s">
        <v>33</v>
      </c>
      <c r="U22" t="s">
        <v>34</v>
      </c>
      <c r="V22" t="s">
        <v>35</v>
      </c>
      <c r="W22" t="s">
        <v>50</v>
      </c>
      <c r="X22">
        <v>2019</v>
      </c>
      <c r="Y22" t="s">
        <v>37</v>
      </c>
      <c r="Z22" t="s">
        <v>38</v>
      </c>
      <c r="AA22">
        <v>3</v>
      </c>
      <c r="AB22">
        <v>0</v>
      </c>
      <c r="AC22">
        <v>1.1000000000000001</v>
      </c>
      <c r="AD22">
        <v>0</v>
      </c>
      <c r="AE22">
        <v>750.75</v>
      </c>
      <c r="AF22">
        <f>VLOOKUP(A22,[1]DETALLE!$A$1:$AK$841,37,FALSE)</f>
        <v>429.00000000000006</v>
      </c>
      <c r="AG22">
        <f>VLOOKUP(A22,[1]DETALLE!$A$1:$AK$841,16,FALSE)</f>
        <v>22</v>
      </c>
      <c r="AH22">
        <f>VLOOKUP(A22,[1]DETALLE!$A$1:$AK$841,22,FALSE)</f>
        <v>0.6</v>
      </c>
      <c r="AI22">
        <f>VLOOKUP(A22,[1]DETALLE!$A$1:$AK$841,27,FALSE)</f>
        <v>0.246</v>
      </c>
      <c r="AJ22" t="str">
        <f>VLOOKUP(A22,[1]DETALLE!$A$1:$AK$841,18,FALSE)</f>
        <v>Color Laser Printers</v>
      </c>
      <c r="AK22">
        <f t="shared" si="0"/>
        <v>0</v>
      </c>
      <c r="AL22">
        <f t="shared" si="1"/>
        <v>0</v>
      </c>
      <c r="AM22">
        <f t="shared" si="2"/>
        <v>0</v>
      </c>
      <c r="AN22">
        <f t="shared" si="3"/>
        <v>0</v>
      </c>
      <c r="AO22">
        <f t="shared" si="4"/>
        <v>0</v>
      </c>
    </row>
    <row r="23" spans="1:41" x14ac:dyDescent="0.25">
      <c r="A23" t="s">
        <v>79</v>
      </c>
      <c r="B23">
        <v>2019</v>
      </c>
      <c r="C23" t="s">
        <v>30</v>
      </c>
      <c r="D23" t="s">
        <v>31</v>
      </c>
      <c r="E23">
        <v>27</v>
      </c>
      <c r="F23" t="s">
        <v>44</v>
      </c>
      <c r="G23">
        <v>0</v>
      </c>
      <c r="H23" t="s">
        <v>64</v>
      </c>
      <c r="I23">
        <v>655</v>
      </c>
      <c r="J23">
        <v>1365</v>
      </c>
      <c r="K23">
        <v>0</v>
      </c>
      <c r="L23">
        <v>0</v>
      </c>
      <c r="M23">
        <v>0.6</v>
      </c>
      <c r="N23">
        <v>0.8</v>
      </c>
      <c r="O23">
        <v>1.05</v>
      </c>
      <c r="P23">
        <v>1.1000000000000001</v>
      </c>
      <c r="Q23" t="s">
        <v>46</v>
      </c>
      <c r="R23">
        <v>5</v>
      </c>
      <c r="S23">
        <v>9</v>
      </c>
      <c r="T23" t="s">
        <v>47</v>
      </c>
      <c r="U23" t="s">
        <v>64</v>
      </c>
      <c r="V23" t="s">
        <v>35</v>
      </c>
      <c r="W23" t="s">
        <v>80</v>
      </c>
      <c r="X23">
        <v>2019</v>
      </c>
      <c r="Y23" t="s">
        <v>37</v>
      </c>
      <c r="Z23" t="s">
        <v>38</v>
      </c>
      <c r="AA23">
        <v>16</v>
      </c>
      <c r="AB23">
        <v>76</v>
      </c>
      <c r="AC23">
        <v>0</v>
      </c>
      <c r="AD23">
        <v>0</v>
      </c>
      <c r="AE23">
        <v>1365</v>
      </c>
      <c r="AF23">
        <f>VLOOKUP(A23,[1]DETALLE!$A$1:$AK$841,37,FALSE)</f>
        <v>1433.25</v>
      </c>
      <c r="AG23">
        <f>VLOOKUP(A23,[1]DETALLE!$A$1:$AK$841,16,FALSE)</f>
        <v>42</v>
      </c>
      <c r="AH23">
        <f>VLOOKUP(A23,[1]DETALLE!$A$1:$AK$841,22,FALSE)</f>
        <v>1.05</v>
      </c>
      <c r="AI23">
        <f>VLOOKUP(A23,[1]DETALLE!$A$1:$AK$841,27,FALSE)</f>
        <v>0</v>
      </c>
      <c r="AJ23" t="str">
        <f>VLOOKUP(A23,[1]DETALLE!$A$1:$AK$841,18,FALSE)</f>
        <v>Departmental Digital</v>
      </c>
      <c r="AK23">
        <f t="shared" si="0"/>
        <v>0</v>
      </c>
      <c r="AL23">
        <f t="shared" si="1"/>
        <v>0</v>
      </c>
      <c r="AM23">
        <f t="shared" si="2"/>
        <v>0</v>
      </c>
      <c r="AN23">
        <f t="shared" si="3"/>
        <v>1</v>
      </c>
      <c r="AO23">
        <f t="shared" si="4"/>
        <v>0</v>
      </c>
    </row>
    <row r="24" spans="1:41" x14ac:dyDescent="0.25">
      <c r="A24" t="s">
        <v>81</v>
      </c>
      <c r="B24">
        <v>2019</v>
      </c>
      <c r="C24" t="s">
        <v>30</v>
      </c>
      <c r="D24" t="s">
        <v>31</v>
      </c>
      <c r="E24">
        <v>28</v>
      </c>
      <c r="F24" t="s">
        <v>40</v>
      </c>
      <c r="G24">
        <v>0.25</v>
      </c>
      <c r="H24" t="s">
        <v>58</v>
      </c>
      <c r="I24">
        <v>655</v>
      </c>
      <c r="J24">
        <v>1365</v>
      </c>
      <c r="K24">
        <v>0</v>
      </c>
      <c r="L24">
        <v>0</v>
      </c>
      <c r="M24">
        <v>0.6</v>
      </c>
      <c r="N24">
        <v>0.8</v>
      </c>
      <c r="O24">
        <v>1.05</v>
      </c>
      <c r="P24">
        <v>1.1000000000000001</v>
      </c>
      <c r="Q24" t="s">
        <v>46</v>
      </c>
      <c r="R24">
        <v>5</v>
      </c>
      <c r="S24">
        <v>9</v>
      </c>
      <c r="T24" t="s">
        <v>47</v>
      </c>
      <c r="U24" t="s">
        <v>45</v>
      </c>
      <c r="V24" t="s">
        <v>35</v>
      </c>
      <c r="W24" t="s">
        <v>42</v>
      </c>
      <c r="X24">
        <v>2019</v>
      </c>
      <c r="Y24" t="s">
        <v>37</v>
      </c>
      <c r="Z24" t="s">
        <v>38</v>
      </c>
      <c r="AA24">
        <v>2</v>
      </c>
      <c r="AB24">
        <v>7</v>
      </c>
      <c r="AC24">
        <v>0.6</v>
      </c>
      <c r="AD24">
        <v>0.05</v>
      </c>
      <c r="AE24">
        <v>819</v>
      </c>
      <c r="AF24">
        <f>VLOOKUP(A24,[1]DETALLE!$A$1:$AK$841,37,FALSE)</f>
        <v>2234.375</v>
      </c>
      <c r="AG24">
        <f>VLOOKUP(A24,[1]DETALLE!$A$1:$AK$841,16,FALSE)</f>
        <v>7</v>
      </c>
      <c r="AH24">
        <f>VLOOKUP(A24,[1]DETALLE!$A$1:$AK$841,22,FALSE)</f>
        <v>1.05</v>
      </c>
      <c r="AI24">
        <f>VLOOKUP(A24,[1]DETALLE!$A$1:$AK$841,27,FALSE)</f>
        <v>1.0333333333333334</v>
      </c>
      <c r="AJ24" t="str">
        <f>VLOOKUP(A24,[1]DETALLE!$A$1:$AK$841,18,FALSE)</f>
        <v>Xerox Color Press</v>
      </c>
      <c r="AK24">
        <f t="shared" si="0"/>
        <v>0</v>
      </c>
      <c r="AL24">
        <f t="shared" si="1"/>
        <v>1</v>
      </c>
      <c r="AM24">
        <f t="shared" si="2"/>
        <v>0</v>
      </c>
      <c r="AN24">
        <f t="shared" si="3"/>
        <v>0</v>
      </c>
      <c r="AO24">
        <f t="shared" si="4"/>
        <v>0</v>
      </c>
    </row>
    <row r="25" spans="1:41" x14ac:dyDescent="0.25">
      <c r="A25" t="s">
        <v>82</v>
      </c>
      <c r="B25">
        <v>2019</v>
      </c>
      <c r="C25" t="s">
        <v>30</v>
      </c>
      <c r="D25" t="s">
        <v>31</v>
      </c>
      <c r="E25">
        <v>28</v>
      </c>
      <c r="F25" t="s">
        <v>32</v>
      </c>
      <c r="G25">
        <v>0</v>
      </c>
      <c r="H25" t="s">
        <v>34</v>
      </c>
      <c r="I25">
        <v>468</v>
      </c>
      <c r="J25">
        <v>715</v>
      </c>
      <c r="K25">
        <v>0</v>
      </c>
      <c r="L25">
        <v>0</v>
      </c>
      <c r="M25">
        <v>0</v>
      </c>
      <c r="N25">
        <v>0.6</v>
      </c>
      <c r="O25">
        <v>0.8</v>
      </c>
      <c r="P25">
        <v>1.05</v>
      </c>
      <c r="Q25" t="s">
        <v>46</v>
      </c>
      <c r="R25">
        <v>5</v>
      </c>
      <c r="S25">
        <v>9</v>
      </c>
      <c r="T25" t="s">
        <v>47</v>
      </c>
      <c r="U25" t="s">
        <v>34</v>
      </c>
      <c r="V25" t="s">
        <v>35</v>
      </c>
      <c r="W25" t="s">
        <v>83</v>
      </c>
      <c r="X25">
        <v>2019</v>
      </c>
      <c r="Y25" t="s">
        <v>37</v>
      </c>
      <c r="Z25" t="s">
        <v>38</v>
      </c>
      <c r="AA25">
        <v>1</v>
      </c>
      <c r="AB25">
        <v>34</v>
      </c>
      <c r="AC25">
        <v>0</v>
      </c>
      <c r="AD25">
        <v>0</v>
      </c>
      <c r="AE25">
        <v>715</v>
      </c>
      <c r="AF25" t="e">
        <f>VLOOKUP(A25,[1]DETALLE!$A$1:$AK$841,37,FALSE)</f>
        <v>#N/A</v>
      </c>
      <c r="AG25" t="e">
        <f>VLOOKUP(A25,[1]DETALLE!$A$1:$AK$841,16,FALSE)</f>
        <v>#N/A</v>
      </c>
      <c r="AH25" t="e">
        <f>VLOOKUP(A25,[1]DETALLE!$A$1:$AK$841,22,FALSE)</f>
        <v>#N/A</v>
      </c>
      <c r="AI25" t="e">
        <f>VLOOKUP(A25,[1]DETALLE!$A$1:$AK$841,27,FALSE)</f>
        <v>#N/A</v>
      </c>
      <c r="AJ25" t="e">
        <f>VLOOKUP(A25,[1]DETALLE!$A$1:$AK$841,18,FALSE)</f>
        <v>#N/A</v>
      </c>
      <c r="AK25" t="e">
        <f t="shared" si="0"/>
        <v>#N/A</v>
      </c>
      <c r="AL25" t="e">
        <f t="shared" si="1"/>
        <v>#N/A</v>
      </c>
      <c r="AM25" t="e">
        <f t="shared" si="2"/>
        <v>#N/A</v>
      </c>
      <c r="AN25" t="e">
        <f t="shared" si="3"/>
        <v>#N/A</v>
      </c>
      <c r="AO25" t="e">
        <f t="shared" si="4"/>
        <v>#N/A</v>
      </c>
    </row>
    <row r="26" spans="1:41" x14ac:dyDescent="0.25">
      <c r="A26" t="s">
        <v>84</v>
      </c>
      <c r="B26">
        <v>2019</v>
      </c>
      <c r="C26" t="s">
        <v>30</v>
      </c>
      <c r="D26" t="s">
        <v>31</v>
      </c>
      <c r="E26">
        <v>28</v>
      </c>
      <c r="F26" t="s">
        <v>40</v>
      </c>
      <c r="G26">
        <v>0</v>
      </c>
      <c r="H26" t="s">
        <v>34</v>
      </c>
      <c r="I26">
        <v>468</v>
      </c>
      <c r="J26">
        <v>715</v>
      </c>
      <c r="K26">
        <v>0</v>
      </c>
      <c r="L26">
        <v>0</v>
      </c>
      <c r="M26">
        <v>0</v>
      </c>
      <c r="N26">
        <v>0.6</v>
      </c>
      <c r="O26">
        <v>0.8</v>
      </c>
      <c r="P26">
        <v>1.05</v>
      </c>
      <c r="Q26" t="s">
        <v>46</v>
      </c>
      <c r="R26">
        <v>5</v>
      </c>
      <c r="S26">
        <v>9</v>
      </c>
      <c r="T26" t="s">
        <v>85</v>
      </c>
      <c r="U26" t="s">
        <v>34</v>
      </c>
      <c r="V26" t="s">
        <v>35</v>
      </c>
      <c r="W26" t="s">
        <v>59</v>
      </c>
      <c r="X26">
        <v>2019</v>
      </c>
      <c r="Y26" t="s">
        <v>37</v>
      </c>
      <c r="Z26" t="s">
        <v>38</v>
      </c>
      <c r="AA26">
        <v>4</v>
      </c>
      <c r="AB26">
        <v>66</v>
      </c>
      <c r="AC26">
        <v>1.05</v>
      </c>
      <c r="AD26">
        <v>0</v>
      </c>
      <c r="AE26">
        <v>750.75</v>
      </c>
      <c r="AF26">
        <f>VLOOKUP(A26,[1]DETALLE!$A$1:$AK$841,37,FALSE)</f>
        <v>1808.95</v>
      </c>
      <c r="AG26">
        <f>VLOOKUP(A26,[1]DETALLE!$A$1:$AK$841,16,FALSE)</f>
        <v>230</v>
      </c>
      <c r="AH26">
        <f>VLOOKUP(A26,[1]DETALLE!$A$1:$AK$841,22,FALSE)</f>
        <v>1.1499999999999999</v>
      </c>
      <c r="AI26">
        <f>VLOOKUP(A26,[1]DETALLE!$A$1:$AK$841,27,FALSE)</f>
        <v>0.66500000000000004</v>
      </c>
      <c r="AJ26" t="str">
        <f>VLOOKUP(A26,[1]DETALLE!$A$1:$AK$841,18,FALSE)</f>
        <v>Entry Production Color Low/Mid</v>
      </c>
      <c r="AK26">
        <f t="shared" si="0"/>
        <v>0</v>
      </c>
      <c r="AL26">
        <f t="shared" si="1"/>
        <v>0</v>
      </c>
      <c r="AM26">
        <f t="shared" si="2"/>
        <v>0</v>
      </c>
      <c r="AN26">
        <f t="shared" si="3"/>
        <v>0</v>
      </c>
      <c r="AO26">
        <f t="shared" si="4"/>
        <v>0</v>
      </c>
    </row>
    <row r="27" spans="1:41" x14ac:dyDescent="0.25">
      <c r="A27" t="s">
        <v>86</v>
      </c>
      <c r="B27">
        <v>2019</v>
      </c>
      <c r="C27" t="s">
        <v>30</v>
      </c>
      <c r="D27" t="s">
        <v>31</v>
      </c>
      <c r="E27">
        <v>28</v>
      </c>
      <c r="F27" t="s">
        <v>40</v>
      </c>
      <c r="G27">
        <v>1.816667</v>
      </c>
      <c r="H27" t="s">
        <v>45</v>
      </c>
      <c r="I27">
        <v>803</v>
      </c>
      <c r="J27">
        <v>1573</v>
      </c>
      <c r="K27">
        <v>0.2</v>
      </c>
      <c r="L27">
        <v>0.6</v>
      </c>
      <c r="M27">
        <v>0.8</v>
      </c>
      <c r="N27">
        <v>1.05</v>
      </c>
      <c r="O27">
        <v>1.1000000000000001</v>
      </c>
      <c r="P27">
        <v>1.1499999999999999</v>
      </c>
      <c r="Q27" t="s">
        <v>46</v>
      </c>
      <c r="R27">
        <v>4</v>
      </c>
      <c r="S27">
        <v>6</v>
      </c>
      <c r="T27" t="s">
        <v>47</v>
      </c>
      <c r="U27" t="s">
        <v>48</v>
      </c>
      <c r="V27" t="s">
        <v>35</v>
      </c>
      <c r="W27" t="s">
        <v>55</v>
      </c>
      <c r="X27">
        <v>2019</v>
      </c>
      <c r="Y27" t="s">
        <v>37</v>
      </c>
      <c r="Z27" t="s">
        <v>38</v>
      </c>
      <c r="AA27">
        <v>1</v>
      </c>
      <c r="AB27">
        <v>3</v>
      </c>
      <c r="AC27">
        <v>0.6</v>
      </c>
      <c r="AD27">
        <v>0.45416675000000001</v>
      </c>
      <c r="AE27">
        <v>943.8</v>
      </c>
      <c r="AF27">
        <f>VLOOKUP(A27,[1]DETALLE!$A$1:$AK$841,37,FALSE)</f>
        <v>-97.597500000000025</v>
      </c>
      <c r="AG27">
        <f>VLOOKUP(A27,[1]DETALLE!$A$1:$AK$841,16,FALSE)</f>
        <v>1</v>
      </c>
      <c r="AH27">
        <f>VLOOKUP(A27,[1]DETALLE!$A$1:$AK$841,22,FALSE)</f>
        <v>0</v>
      </c>
      <c r="AI27">
        <f>VLOOKUP(A27,[1]DETALLE!$A$1:$AK$841,27,FALSE)</f>
        <v>1.546</v>
      </c>
      <c r="AJ27" t="str">
        <f>VLOOKUP(A27,[1]DETALLE!$A$1:$AK$841,18,FALSE)</f>
        <v>A4 Mono MFPs</v>
      </c>
      <c r="AK27">
        <f t="shared" si="0"/>
        <v>0</v>
      </c>
      <c r="AL27">
        <f t="shared" si="1"/>
        <v>0</v>
      </c>
      <c r="AM27">
        <f t="shared" si="2"/>
        <v>0</v>
      </c>
      <c r="AN27">
        <f t="shared" si="3"/>
        <v>0</v>
      </c>
      <c r="AO27">
        <f t="shared" si="4"/>
        <v>0</v>
      </c>
    </row>
    <row r="28" spans="1:41" x14ac:dyDescent="0.25">
      <c r="A28" t="s">
        <v>87</v>
      </c>
      <c r="B28">
        <v>2019</v>
      </c>
      <c r="C28" t="s">
        <v>30</v>
      </c>
      <c r="D28" t="s">
        <v>31</v>
      </c>
      <c r="E28">
        <v>28</v>
      </c>
      <c r="F28" t="s">
        <v>40</v>
      </c>
      <c r="G28">
        <v>6.6666669999999997E-2</v>
      </c>
      <c r="H28" t="s">
        <v>45</v>
      </c>
      <c r="I28">
        <v>803</v>
      </c>
      <c r="J28">
        <v>1573</v>
      </c>
      <c r="K28">
        <v>0.2</v>
      </c>
      <c r="L28">
        <v>0.6</v>
      </c>
      <c r="M28">
        <v>0.8</v>
      </c>
      <c r="N28">
        <v>1.05</v>
      </c>
      <c r="O28">
        <v>1.1000000000000001</v>
      </c>
      <c r="P28">
        <v>1.1499999999999999</v>
      </c>
      <c r="Q28" t="s">
        <v>46</v>
      </c>
      <c r="R28">
        <v>4</v>
      </c>
      <c r="S28">
        <v>6</v>
      </c>
      <c r="T28" t="s">
        <v>47</v>
      </c>
      <c r="U28" t="s">
        <v>48</v>
      </c>
      <c r="V28" t="s">
        <v>35</v>
      </c>
      <c r="W28" t="s">
        <v>59</v>
      </c>
      <c r="X28">
        <v>2019</v>
      </c>
      <c r="Y28" t="s">
        <v>37</v>
      </c>
      <c r="Z28" t="s">
        <v>38</v>
      </c>
      <c r="AA28">
        <v>15</v>
      </c>
      <c r="AB28">
        <v>10</v>
      </c>
      <c r="AC28">
        <v>0.8</v>
      </c>
      <c r="AD28">
        <v>1.6666667499999999E-2</v>
      </c>
      <c r="AE28">
        <v>1258.4000000000001</v>
      </c>
      <c r="AF28">
        <f>VLOOKUP(A28,[1]DETALLE!$A$1:$AK$841,37,FALSE)</f>
        <v>1501.5000000000002</v>
      </c>
      <c r="AG28">
        <f>VLOOKUP(A28,[1]DETALLE!$A$1:$AK$841,16,FALSE)</f>
        <v>89</v>
      </c>
      <c r="AH28">
        <f>VLOOKUP(A28,[1]DETALLE!$A$1:$AK$841,22,FALSE)</f>
        <v>1.1000000000000001</v>
      </c>
      <c r="AI28">
        <f>VLOOKUP(A28,[1]DETALLE!$A$1:$AK$841,27,FALSE)</f>
        <v>5.4000000000000006E-2</v>
      </c>
      <c r="AJ28" t="str">
        <f>VLOOKUP(A28,[1]DETALLE!$A$1:$AK$841,18,FALSE)</f>
        <v>Office Digital</v>
      </c>
      <c r="AK28">
        <f t="shared" si="0"/>
        <v>0</v>
      </c>
      <c r="AL28">
        <f t="shared" si="1"/>
        <v>0</v>
      </c>
      <c r="AM28">
        <f t="shared" si="2"/>
        <v>0</v>
      </c>
      <c r="AN28">
        <f t="shared" si="3"/>
        <v>0</v>
      </c>
      <c r="AO28">
        <f t="shared" si="4"/>
        <v>0</v>
      </c>
    </row>
    <row r="29" spans="1:41" x14ac:dyDescent="0.25">
      <c r="A29" t="s">
        <v>88</v>
      </c>
      <c r="B29">
        <v>2019</v>
      </c>
      <c r="C29" t="s">
        <v>30</v>
      </c>
      <c r="D29" t="s">
        <v>31</v>
      </c>
      <c r="E29">
        <v>28</v>
      </c>
      <c r="F29" t="s">
        <v>40</v>
      </c>
      <c r="G29">
        <v>3.3333340000000003E-2</v>
      </c>
      <c r="H29" t="s">
        <v>58</v>
      </c>
      <c r="I29">
        <v>655</v>
      </c>
      <c r="J29">
        <v>1365</v>
      </c>
      <c r="K29">
        <v>0</v>
      </c>
      <c r="L29">
        <v>0</v>
      </c>
      <c r="M29">
        <v>0.6</v>
      </c>
      <c r="N29">
        <v>0.8</v>
      </c>
      <c r="O29">
        <v>1.05</v>
      </c>
      <c r="P29">
        <v>1.1000000000000001</v>
      </c>
      <c r="Q29" t="s">
        <v>46</v>
      </c>
      <c r="R29">
        <v>5</v>
      </c>
      <c r="S29">
        <v>9</v>
      </c>
      <c r="T29" t="s">
        <v>47</v>
      </c>
      <c r="U29" t="s">
        <v>58</v>
      </c>
      <c r="V29" t="s">
        <v>35</v>
      </c>
      <c r="W29" t="s">
        <v>50</v>
      </c>
      <c r="X29">
        <v>2019</v>
      </c>
      <c r="Y29" t="s">
        <v>37</v>
      </c>
      <c r="Z29" t="s">
        <v>38</v>
      </c>
      <c r="AA29">
        <v>1</v>
      </c>
      <c r="AB29">
        <v>8</v>
      </c>
      <c r="AC29">
        <v>0.6</v>
      </c>
      <c r="AD29">
        <v>6.6666679999999997E-3</v>
      </c>
      <c r="AE29">
        <v>819</v>
      </c>
      <c r="AF29">
        <f>VLOOKUP(A29,[1]DETALLE!$A$1:$AK$841,37,FALSE)</f>
        <v>819</v>
      </c>
      <c r="AG29">
        <f>VLOOKUP(A29,[1]DETALLE!$A$1:$AK$841,16,FALSE)</f>
        <v>14</v>
      </c>
      <c r="AH29">
        <f>VLOOKUP(A29,[1]DETALLE!$A$1:$AK$841,22,FALSE)</f>
        <v>0.6</v>
      </c>
      <c r="AI29">
        <f>VLOOKUP(A29,[1]DETALLE!$A$1:$AK$841,27,FALSE)</f>
        <v>0.32400000000000001</v>
      </c>
      <c r="AJ29" t="str">
        <f>VLOOKUP(A29,[1]DETALLE!$A$1:$AK$841,18,FALSE)</f>
        <v>Departmental Digital</v>
      </c>
      <c r="AK29">
        <f t="shared" si="0"/>
        <v>1</v>
      </c>
      <c r="AL29">
        <f t="shared" si="1"/>
        <v>0</v>
      </c>
      <c r="AM29">
        <f t="shared" si="2"/>
        <v>1</v>
      </c>
      <c r="AN29">
        <f t="shared" si="3"/>
        <v>0</v>
      </c>
      <c r="AO29">
        <f t="shared" si="4"/>
        <v>1</v>
      </c>
    </row>
    <row r="30" spans="1:41" x14ac:dyDescent="0.25">
      <c r="A30" t="s">
        <v>89</v>
      </c>
      <c r="B30">
        <v>2019</v>
      </c>
      <c r="C30" t="s">
        <v>30</v>
      </c>
      <c r="D30" t="s">
        <v>31</v>
      </c>
      <c r="E30">
        <v>28</v>
      </c>
      <c r="F30" t="s">
        <v>40</v>
      </c>
      <c r="G30">
        <v>1.3833329999999999</v>
      </c>
      <c r="H30" t="s">
        <v>45</v>
      </c>
      <c r="I30">
        <v>803</v>
      </c>
      <c r="J30">
        <v>1573</v>
      </c>
      <c r="K30">
        <v>0.2</v>
      </c>
      <c r="L30">
        <v>0.6</v>
      </c>
      <c r="M30">
        <v>0.8</v>
      </c>
      <c r="N30">
        <v>1.05</v>
      </c>
      <c r="O30">
        <v>1.1000000000000001</v>
      </c>
      <c r="P30">
        <v>1.1499999999999999</v>
      </c>
      <c r="Q30" t="s">
        <v>46</v>
      </c>
      <c r="R30">
        <v>4</v>
      </c>
      <c r="S30">
        <v>6</v>
      </c>
      <c r="T30" t="s">
        <v>85</v>
      </c>
      <c r="U30" t="s">
        <v>48</v>
      </c>
      <c r="V30" t="s">
        <v>35</v>
      </c>
      <c r="W30" t="s">
        <v>42</v>
      </c>
      <c r="X30">
        <v>2019</v>
      </c>
      <c r="Y30" t="s">
        <v>37</v>
      </c>
      <c r="Z30" t="s">
        <v>38</v>
      </c>
      <c r="AA30">
        <v>4</v>
      </c>
      <c r="AB30">
        <v>7</v>
      </c>
      <c r="AC30">
        <v>0.8</v>
      </c>
      <c r="AD30">
        <v>0.2305555</v>
      </c>
      <c r="AE30">
        <v>1258.4000000000001</v>
      </c>
      <c r="AF30">
        <f>VLOOKUP(A30,[1]DETALLE!$A$1:$AK$841,37,FALSE)</f>
        <v>0</v>
      </c>
      <c r="AG30">
        <f>VLOOKUP(A30,[1]DETALLE!$A$1:$AK$841,16,FALSE)</f>
        <v>42</v>
      </c>
      <c r="AH30">
        <f>VLOOKUP(A30,[1]DETALLE!$A$1:$AK$841,22,FALSE)</f>
        <v>1.05</v>
      </c>
      <c r="AI30">
        <f>VLOOKUP(A30,[1]DETALLE!$A$1:$AK$841,27,FALSE)</f>
        <v>5.2000000000000005E-2</v>
      </c>
      <c r="AJ30" t="str">
        <f>VLOOKUP(A30,[1]DETALLE!$A$1:$AK$841,18,FALSE)</f>
        <v>Office Digital</v>
      </c>
      <c r="AK30">
        <f t="shared" si="0"/>
        <v>0</v>
      </c>
      <c r="AL30">
        <f t="shared" si="1"/>
        <v>0</v>
      </c>
      <c r="AM30">
        <f t="shared" si="2"/>
        <v>0</v>
      </c>
      <c r="AN30">
        <f t="shared" si="3"/>
        <v>0</v>
      </c>
      <c r="AO30">
        <f t="shared" si="4"/>
        <v>0</v>
      </c>
    </row>
    <row r="31" spans="1:41" x14ac:dyDescent="0.25">
      <c r="A31" t="s">
        <v>90</v>
      </c>
      <c r="B31">
        <v>2019</v>
      </c>
      <c r="C31" t="s">
        <v>30</v>
      </c>
      <c r="D31" t="s">
        <v>31</v>
      </c>
      <c r="E31">
        <v>28</v>
      </c>
      <c r="F31" t="s">
        <v>44</v>
      </c>
      <c r="G31">
        <v>0</v>
      </c>
      <c r="H31" t="s">
        <v>91</v>
      </c>
      <c r="I31">
        <v>803</v>
      </c>
      <c r="J31">
        <v>1573</v>
      </c>
      <c r="K31">
        <v>0.2</v>
      </c>
      <c r="L31">
        <v>0.6</v>
      </c>
      <c r="M31">
        <v>0.8</v>
      </c>
      <c r="N31">
        <v>1.05</v>
      </c>
      <c r="O31">
        <v>1.1000000000000001</v>
      </c>
      <c r="P31">
        <v>1.1499999999999999</v>
      </c>
      <c r="Q31" t="s">
        <v>46</v>
      </c>
      <c r="R31">
        <v>4</v>
      </c>
      <c r="S31">
        <v>6</v>
      </c>
      <c r="T31" t="s">
        <v>47</v>
      </c>
      <c r="U31" t="s">
        <v>91</v>
      </c>
      <c r="V31" t="s">
        <v>35</v>
      </c>
      <c r="W31" t="s">
        <v>61</v>
      </c>
      <c r="X31">
        <v>2019</v>
      </c>
      <c r="Y31" t="s">
        <v>37</v>
      </c>
      <c r="Z31" t="s">
        <v>38</v>
      </c>
      <c r="AA31">
        <v>3</v>
      </c>
      <c r="AB31">
        <v>156</v>
      </c>
      <c r="AC31">
        <v>0</v>
      </c>
      <c r="AD31">
        <v>0</v>
      </c>
      <c r="AE31">
        <v>1573</v>
      </c>
      <c r="AF31">
        <f>VLOOKUP(A31,[1]DETALLE!$A$1:$AK$841,37,FALSE)</f>
        <v>0</v>
      </c>
      <c r="AG31">
        <f>VLOOKUP(A31,[1]DETALLE!$A$1:$AK$841,16,FALSE)</f>
        <v>34</v>
      </c>
      <c r="AH31">
        <f>VLOOKUP(A31,[1]DETALLE!$A$1:$AK$841,22,FALSE)</f>
        <v>1.05</v>
      </c>
      <c r="AI31">
        <f>VLOOKUP(A31,[1]DETALLE!$A$1:$AK$841,27,FALSE)</f>
        <v>0.28199999999999997</v>
      </c>
      <c r="AJ31" t="str">
        <f>VLOOKUP(A31,[1]DETALLE!$A$1:$AK$841,18,FALSE)</f>
        <v>Office Digital</v>
      </c>
      <c r="AK31">
        <f t="shared" si="0"/>
        <v>0</v>
      </c>
      <c r="AL31">
        <f t="shared" si="1"/>
        <v>0</v>
      </c>
      <c r="AM31">
        <f t="shared" si="2"/>
        <v>0</v>
      </c>
      <c r="AN31">
        <f t="shared" si="3"/>
        <v>0</v>
      </c>
      <c r="AO31">
        <f t="shared" si="4"/>
        <v>0</v>
      </c>
    </row>
    <row r="32" spans="1:41" x14ac:dyDescent="0.25">
      <c r="A32" t="s">
        <v>92</v>
      </c>
      <c r="B32">
        <v>2019</v>
      </c>
      <c r="C32" t="s">
        <v>30</v>
      </c>
      <c r="D32" t="s">
        <v>31</v>
      </c>
      <c r="E32">
        <v>29</v>
      </c>
      <c r="F32" t="s">
        <v>40</v>
      </c>
      <c r="G32">
        <v>0.5</v>
      </c>
      <c r="H32" t="s">
        <v>45</v>
      </c>
      <c r="I32">
        <v>803</v>
      </c>
      <c r="J32">
        <v>1573</v>
      </c>
      <c r="K32">
        <v>0.2</v>
      </c>
      <c r="L32">
        <v>0.6</v>
      </c>
      <c r="M32">
        <v>0.8</v>
      </c>
      <c r="N32">
        <v>1.05</v>
      </c>
      <c r="O32">
        <v>1.1000000000000001</v>
      </c>
      <c r="P32">
        <v>1.1499999999999999</v>
      </c>
      <c r="Q32" t="s">
        <v>46</v>
      </c>
      <c r="R32">
        <v>4</v>
      </c>
      <c r="S32">
        <v>6</v>
      </c>
      <c r="T32" t="s">
        <v>47</v>
      </c>
      <c r="U32" t="s">
        <v>48</v>
      </c>
      <c r="V32" t="s">
        <v>35</v>
      </c>
      <c r="W32" t="s">
        <v>50</v>
      </c>
      <c r="X32">
        <v>2019</v>
      </c>
      <c r="Y32" t="s">
        <v>37</v>
      </c>
      <c r="Z32" t="s">
        <v>38</v>
      </c>
      <c r="AA32">
        <v>4</v>
      </c>
      <c r="AB32">
        <v>1</v>
      </c>
      <c r="AC32">
        <v>0.2</v>
      </c>
      <c r="AD32">
        <v>0.125</v>
      </c>
      <c r="AE32">
        <v>314.60000000000002</v>
      </c>
      <c r="AF32">
        <f>VLOOKUP(A32,[1]DETALLE!$A$1:$AK$841,37,FALSE)</f>
        <v>750.75000000000011</v>
      </c>
      <c r="AG32">
        <f>VLOOKUP(A32,[1]DETALLE!$A$1:$AK$841,16,FALSE)</f>
        <v>854</v>
      </c>
      <c r="AH32">
        <f>VLOOKUP(A32,[1]DETALLE!$A$1:$AK$841,22,FALSE)</f>
        <v>1.05</v>
      </c>
      <c r="AI32">
        <f>VLOOKUP(A32,[1]DETALLE!$A$1:$AK$841,27,FALSE)</f>
        <v>0.312</v>
      </c>
      <c r="AJ32" t="str">
        <f>VLOOKUP(A32,[1]DETALLE!$A$1:$AK$841,18,FALSE)</f>
        <v>Entry Mono Printers</v>
      </c>
      <c r="AK32">
        <f t="shared" si="0"/>
        <v>0</v>
      </c>
      <c r="AL32">
        <f t="shared" si="1"/>
        <v>0</v>
      </c>
      <c r="AM32">
        <f t="shared" si="2"/>
        <v>0</v>
      </c>
      <c r="AN32">
        <f t="shared" si="3"/>
        <v>0</v>
      </c>
      <c r="AO32">
        <f t="shared" si="4"/>
        <v>0</v>
      </c>
    </row>
    <row r="33" spans="1:41" x14ac:dyDescent="0.25">
      <c r="A33" t="s">
        <v>93</v>
      </c>
      <c r="B33">
        <v>2019</v>
      </c>
      <c r="C33" t="s">
        <v>30</v>
      </c>
      <c r="D33" t="s">
        <v>31</v>
      </c>
      <c r="E33">
        <v>29</v>
      </c>
      <c r="F33" t="s">
        <v>40</v>
      </c>
      <c r="G33">
        <v>1.316667</v>
      </c>
      <c r="H33" t="s">
        <v>45</v>
      </c>
      <c r="I33">
        <v>803</v>
      </c>
      <c r="J33">
        <v>1573</v>
      </c>
      <c r="K33">
        <v>0.2</v>
      </c>
      <c r="L33">
        <v>0.6</v>
      </c>
      <c r="M33">
        <v>0.8</v>
      </c>
      <c r="N33">
        <v>1.05</v>
      </c>
      <c r="O33">
        <v>1.1000000000000001</v>
      </c>
      <c r="P33">
        <v>1.1499999999999999</v>
      </c>
      <c r="Q33" t="s">
        <v>46</v>
      </c>
      <c r="R33">
        <v>4</v>
      </c>
      <c r="S33">
        <v>6</v>
      </c>
      <c r="T33" t="s">
        <v>47</v>
      </c>
      <c r="U33" t="s">
        <v>48</v>
      </c>
      <c r="V33" t="s">
        <v>35</v>
      </c>
      <c r="W33" t="s">
        <v>36</v>
      </c>
      <c r="X33">
        <v>2019</v>
      </c>
      <c r="Y33" t="s">
        <v>37</v>
      </c>
      <c r="Z33" t="s">
        <v>38</v>
      </c>
      <c r="AA33">
        <v>1</v>
      </c>
      <c r="AB33">
        <v>36</v>
      </c>
      <c r="AC33">
        <v>1.1000000000000001</v>
      </c>
      <c r="AD33">
        <v>0.32916675000000001</v>
      </c>
      <c r="AE33">
        <v>1730.3</v>
      </c>
      <c r="AF33">
        <f>VLOOKUP(A33,[1]DETALLE!$A$1:$AK$841,37,FALSE)</f>
        <v>1651.6500000000003</v>
      </c>
      <c r="AG33">
        <f>VLOOKUP(A33,[1]DETALLE!$A$1:$AK$841,16,FALSE)</f>
        <v>27</v>
      </c>
      <c r="AH33">
        <f>VLOOKUP(A33,[1]DETALLE!$A$1:$AK$841,22,FALSE)</f>
        <v>1.05</v>
      </c>
      <c r="AI33">
        <f>VLOOKUP(A33,[1]DETALLE!$A$1:$AK$841,27,FALSE)</f>
        <v>0.89249999999999996</v>
      </c>
      <c r="AJ33" t="str">
        <f>VLOOKUP(A33,[1]DETALLE!$A$1:$AK$841,18,FALSE)</f>
        <v>Light Production Digital Business</v>
      </c>
      <c r="AK33">
        <f t="shared" si="0"/>
        <v>0</v>
      </c>
      <c r="AL33">
        <f t="shared" si="1"/>
        <v>0</v>
      </c>
      <c r="AM33">
        <f t="shared" si="2"/>
        <v>0</v>
      </c>
      <c r="AN33">
        <f t="shared" si="3"/>
        <v>0</v>
      </c>
      <c r="AO33">
        <f t="shared" si="4"/>
        <v>1</v>
      </c>
    </row>
    <row r="34" spans="1:41" x14ac:dyDescent="0.25">
      <c r="A34" t="s">
        <v>94</v>
      </c>
      <c r="B34">
        <v>2019</v>
      </c>
      <c r="C34" t="s">
        <v>30</v>
      </c>
      <c r="D34" t="s">
        <v>31</v>
      </c>
      <c r="E34">
        <v>29</v>
      </c>
      <c r="F34" t="s">
        <v>40</v>
      </c>
      <c r="G34">
        <v>0.23333329999999999</v>
      </c>
      <c r="H34" t="s">
        <v>95</v>
      </c>
      <c r="I34">
        <v>803</v>
      </c>
      <c r="J34">
        <v>1573</v>
      </c>
      <c r="K34">
        <v>0.2</v>
      </c>
      <c r="L34">
        <v>0.6</v>
      </c>
      <c r="M34">
        <v>0.8</v>
      </c>
      <c r="N34">
        <v>1.05</v>
      </c>
      <c r="O34">
        <v>1.1000000000000001</v>
      </c>
      <c r="P34">
        <v>1.1499999999999999</v>
      </c>
      <c r="Q34" t="s">
        <v>46</v>
      </c>
      <c r="R34">
        <v>4</v>
      </c>
      <c r="S34">
        <v>6</v>
      </c>
      <c r="T34" t="s">
        <v>47</v>
      </c>
      <c r="U34" t="s">
        <v>96</v>
      </c>
      <c r="V34" t="s">
        <v>35</v>
      </c>
      <c r="W34" t="s">
        <v>55</v>
      </c>
      <c r="X34">
        <v>2019</v>
      </c>
      <c r="Y34" t="s">
        <v>37</v>
      </c>
      <c r="Z34" t="s">
        <v>38</v>
      </c>
      <c r="AA34">
        <v>1</v>
      </c>
      <c r="AB34">
        <v>28</v>
      </c>
      <c r="AC34">
        <v>1.05</v>
      </c>
      <c r="AD34">
        <v>5.8333324999999998E-2</v>
      </c>
      <c r="AE34">
        <v>1651.65</v>
      </c>
      <c r="AF34">
        <f>VLOOKUP(A34,[1]DETALLE!$A$1:$AK$841,37,FALSE)</f>
        <v>679.96500000000003</v>
      </c>
      <c r="AG34">
        <f>VLOOKUP(A34,[1]DETALLE!$A$1:$AK$841,16,FALSE)</f>
        <v>575</v>
      </c>
      <c r="AH34">
        <f>VLOOKUP(A34,[1]DETALLE!$A$1:$AK$841,22,FALSE)</f>
        <v>1.05</v>
      </c>
      <c r="AI34">
        <f>VLOOKUP(A34,[1]DETALLE!$A$1:$AK$841,27,FALSE)</f>
        <v>1.3960000000000001</v>
      </c>
      <c r="AJ34" t="str">
        <f>VLOOKUP(A34,[1]DETALLE!$A$1:$AK$841,18,FALSE)</f>
        <v>A4 Mono MFPs</v>
      </c>
      <c r="AK34">
        <f t="shared" si="0"/>
        <v>0</v>
      </c>
      <c r="AL34">
        <f t="shared" si="1"/>
        <v>0</v>
      </c>
      <c r="AM34">
        <f t="shared" si="2"/>
        <v>1</v>
      </c>
      <c r="AN34">
        <f t="shared" si="3"/>
        <v>0</v>
      </c>
      <c r="AO34">
        <f t="shared" si="4"/>
        <v>0</v>
      </c>
    </row>
    <row r="35" spans="1:41" x14ac:dyDescent="0.25">
      <c r="A35" t="s">
        <v>97</v>
      </c>
      <c r="B35">
        <v>2019</v>
      </c>
      <c r="C35" t="s">
        <v>30</v>
      </c>
      <c r="D35" t="s">
        <v>31</v>
      </c>
      <c r="E35">
        <v>29</v>
      </c>
      <c r="F35" t="s">
        <v>40</v>
      </c>
      <c r="G35">
        <v>1.6333329999999999</v>
      </c>
      <c r="H35" t="s">
        <v>58</v>
      </c>
      <c r="I35">
        <v>655</v>
      </c>
      <c r="J35">
        <v>1365</v>
      </c>
      <c r="K35">
        <v>0</v>
      </c>
      <c r="L35">
        <v>0</v>
      </c>
      <c r="M35">
        <v>0.6</v>
      </c>
      <c r="N35">
        <v>0.8</v>
      </c>
      <c r="O35">
        <v>1.05</v>
      </c>
      <c r="P35">
        <v>1.1000000000000001</v>
      </c>
      <c r="Q35" t="s">
        <v>46</v>
      </c>
      <c r="R35">
        <v>5</v>
      </c>
      <c r="S35">
        <v>9</v>
      </c>
      <c r="T35" t="s">
        <v>47</v>
      </c>
      <c r="U35" t="s">
        <v>58</v>
      </c>
      <c r="V35" t="s">
        <v>35</v>
      </c>
      <c r="W35" t="s">
        <v>83</v>
      </c>
      <c r="X35">
        <v>2019</v>
      </c>
      <c r="Y35" t="s">
        <v>37</v>
      </c>
      <c r="Z35" t="s">
        <v>38</v>
      </c>
      <c r="AA35">
        <v>2</v>
      </c>
      <c r="AB35">
        <v>45</v>
      </c>
      <c r="AC35">
        <v>1.05</v>
      </c>
      <c r="AD35">
        <v>0.32666659999999997</v>
      </c>
      <c r="AE35">
        <v>1433.25</v>
      </c>
      <c r="AF35">
        <f>VLOOKUP(A35,[1]DETALLE!$A$1:$AK$841,37,FALSE)</f>
        <v>1808.95</v>
      </c>
      <c r="AG35">
        <f>VLOOKUP(A35,[1]DETALLE!$A$1:$AK$841,16,FALSE)</f>
        <v>129</v>
      </c>
      <c r="AH35">
        <f>VLOOKUP(A35,[1]DETALLE!$A$1:$AK$841,22,FALSE)</f>
        <v>1.1499999999999999</v>
      </c>
      <c r="AI35">
        <f>VLOOKUP(A35,[1]DETALLE!$A$1:$AK$841,27,FALSE)</f>
        <v>1</v>
      </c>
      <c r="AJ35" t="str">
        <f>VLOOKUP(A35,[1]DETALLE!$A$1:$AK$841,18,FALSE)</f>
        <v>Light Production Digital Business</v>
      </c>
      <c r="AK35">
        <f t="shared" si="0"/>
        <v>0</v>
      </c>
      <c r="AL35">
        <f t="shared" ref="AL35:AL66" si="5">IF(AB35=AG35,1,0)</f>
        <v>0</v>
      </c>
      <c r="AM35">
        <f t="shared" si="2"/>
        <v>0</v>
      </c>
      <c r="AN35">
        <f t="shared" si="3"/>
        <v>0</v>
      </c>
      <c r="AO35">
        <f t="shared" si="4"/>
        <v>0</v>
      </c>
    </row>
    <row r="36" spans="1:41" x14ac:dyDescent="0.25">
      <c r="A36" t="s">
        <v>98</v>
      </c>
      <c r="B36">
        <v>2019</v>
      </c>
      <c r="C36" t="s">
        <v>30</v>
      </c>
      <c r="D36" t="s">
        <v>31</v>
      </c>
      <c r="E36">
        <v>29</v>
      </c>
      <c r="F36" t="s">
        <v>40</v>
      </c>
      <c r="G36">
        <v>2.0833330000000001</v>
      </c>
      <c r="H36" t="s">
        <v>58</v>
      </c>
      <c r="I36">
        <v>655</v>
      </c>
      <c r="J36">
        <v>1365</v>
      </c>
      <c r="K36">
        <v>0</v>
      </c>
      <c r="L36">
        <v>0</v>
      </c>
      <c r="M36">
        <v>0.6</v>
      </c>
      <c r="N36">
        <v>0.8</v>
      </c>
      <c r="O36">
        <v>1.05</v>
      </c>
      <c r="P36">
        <v>1.1000000000000001</v>
      </c>
      <c r="Q36" t="s">
        <v>46</v>
      </c>
      <c r="R36">
        <v>5</v>
      </c>
      <c r="S36">
        <v>9</v>
      </c>
      <c r="T36" t="s">
        <v>47</v>
      </c>
      <c r="U36" t="s">
        <v>58</v>
      </c>
      <c r="V36" t="s">
        <v>35</v>
      </c>
      <c r="W36" t="s">
        <v>61</v>
      </c>
      <c r="X36">
        <v>2019</v>
      </c>
      <c r="Y36" t="s">
        <v>37</v>
      </c>
      <c r="Z36" t="s">
        <v>38</v>
      </c>
      <c r="AA36">
        <v>1</v>
      </c>
      <c r="AB36">
        <v>35</v>
      </c>
      <c r="AC36">
        <v>1.05</v>
      </c>
      <c r="AD36">
        <v>0.4166666</v>
      </c>
      <c r="AE36">
        <v>1433.25</v>
      </c>
      <c r="AF36">
        <f>VLOOKUP(A36,[1]DETALLE!$A$1:$AK$841,37,FALSE)</f>
        <v>1501.5000000000002</v>
      </c>
      <c r="AG36">
        <f>VLOOKUP(A36,[1]DETALLE!$A$1:$AK$841,16,FALSE)</f>
        <v>123</v>
      </c>
      <c r="AH36">
        <f>VLOOKUP(A36,[1]DETALLE!$A$1:$AK$841,22,FALSE)</f>
        <v>1.1000000000000001</v>
      </c>
      <c r="AI36">
        <f>VLOOKUP(A36,[1]DETALLE!$A$1:$AK$841,27,FALSE)</f>
        <v>0.39666666666666667</v>
      </c>
      <c r="AJ36" t="str">
        <f>VLOOKUP(A36,[1]DETALLE!$A$1:$AK$841,18,FALSE)</f>
        <v>Departmental Digital</v>
      </c>
      <c r="AK36">
        <f t="shared" si="0"/>
        <v>0</v>
      </c>
      <c r="AL36">
        <f t="shared" si="5"/>
        <v>0</v>
      </c>
      <c r="AM36">
        <f t="shared" si="2"/>
        <v>0</v>
      </c>
      <c r="AN36">
        <f t="shared" si="3"/>
        <v>0</v>
      </c>
      <c r="AO36">
        <f t="shared" si="4"/>
        <v>1</v>
      </c>
    </row>
    <row r="37" spans="1:41" x14ac:dyDescent="0.25">
      <c r="A37" t="s">
        <v>99</v>
      </c>
      <c r="B37">
        <v>2019</v>
      </c>
      <c r="C37" t="s">
        <v>30</v>
      </c>
      <c r="D37" t="s">
        <v>31</v>
      </c>
      <c r="E37">
        <v>29</v>
      </c>
      <c r="F37" t="s">
        <v>40</v>
      </c>
      <c r="G37">
        <v>1.65</v>
      </c>
      <c r="H37" t="s">
        <v>54</v>
      </c>
      <c r="I37">
        <v>803</v>
      </c>
      <c r="J37">
        <v>1573</v>
      </c>
      <c r="K37">
        <v>0.2</v>
      </c>
      <c r="L37">
        <v>0.6</v>
      </c>
      <c r="M37">
        <v>0.8</v>
      </c>
      <c r="N37">
        <v>1.05</v>
      </c>
      <c r="O37">
        <v>1.1000000000000001</v>
      </c>
      <c r="P37">
        <v>1.1499999999999999</v>
      </c>
      <c r="Q37" t="s">
        <v>46</v>
      </c>
      <c r="R37">
        <v>4</v>
      </c>
      <c r="S37">
        <v>6</v>
      </c>
      <c r="T37" t="s">
        <v>47</v>
      </c>
      <c r="U37" t="s">
        <v>54</v>
      </c>
      <c r="V37" t="s">
        <v>35</v>
      </c>
      <c r="W37" t="s">
        <v>55</v>
      </c>
      <c r="X37">
        <v>2019</v>
      </c>
      <c r="Y37" t="s">
        <v>37</v>
      </c>
      <c r="Z37" t="s">
        <v>38</v>
      </c>
      <c r="AA37">
        <v>2</v>
      </c>
      <c r="AB37">
        <v>15</v>
      </c>
      <c r="AC37">
        <v>0.8</v>
      </c>
      <c r="AD37">
        <v>0.41249999999999998</v>
      </c>
      <c r="AE37">
        <v>1258.4000000000001</v>
      </c>
      <c r="AF37">
        <f>VLOOKUP(A37,[1]DETALLE!$A$1:$AK$841,37,FALSE)</f>
        <v>1433.25</v>
      </c>
      <c r="AG37">
        <f>VLOOKUP(A37,[1]DETALLE!$A$1:$AK$841,16,FALSE)</f>
        <v>40</v>
      </c>
      <c r="AH37">
        <f>VLOOKUP(A37,[1]DETALLE!$A$1:$AK$841,22,FALSE)</f>
        <v>1.05</v>
      </c>
      <c r="AI37">
        <f>VLOOKUP(A37,[1]DETALLE!$A$1:$AK$841,27,FALSE)</f>
        <v>0.35599999999999998</v>
      </c>
      <c r="AJ37" t="str">
        <f>VLOOKUP(A37,[1]DETALLE!$A$1:$AK$841,18,FALSE)</f>
        <v>Departmental Digital</v>
      </c>
      <c r="AK37">
        <f t="shared" si="0"/>
        <v>0</v>
      </c>
      <c r="AL37">
        <f t="shared" si="5"/>
        <v>0</v>
      </c>
      <c r="AM37">
        <f t="shared" si="2"/>
        <v>0</v>
      </c>
      <c r="AN37">
        <f t="shared" si="3"/>
        <v>0</v>
      </c>
      <c r="AO37">
        <f t="shared" si="4"/>
        <v>0</v>
      </c>
    </row>
    <row r="38" spans="1:41" x14ac:dyDescent="0.25">
      <c r="A38" t="s">
        <v>100</v>
      </c>
      <c r="B38">
        <v>2019</v>
      </c>
      <c r="C38" t="s">
        <v>30</v>
      </c>
      <c r="D38" t="s">
        <v>31</v>
      </c>
      <c r="E38">
        <v>31</v>
      </c>
      <c r="F38" t="s">
        <v>44</v>
      </c>
      <c r="G38">
        <v>0.1666667</v>
      </c>
      <c r="H38" t="s">
        <v>34</v>
      </c>
      <c r="I38">
        <v>468</v>
      </c>
      <c r="J38">
        <v>715</v>
      </c>
      <c r="K38">
        <v>0</v>
      </c>
      <c r="L38">
        <v>0</v>
      </c>
      <c r="M38">
        <v>0</v>
      </c>
      <c r="N38">
        <v>0.6</v>
      </c>
      <c r="O38">
        <v>0.8</v>
      </c>
      <c r="P38">
        <v>1.05</v>
      </c>
      <c r="Q38" t="s">
        <v>46</v>
      </c>
      <c r="R38">
        <v>5</v>
      </c>
      <c r="S38">
        <v>9</v>
      </c>
      <c r="T38" t="s">
        <v>47</v>
      </c>
      <c r="U38" t="s">
        <v>34</v>
      </c>
      <c r="V38" t="s">
        <v>35</v>
      </c>
      <c r="W38" t="s">
        <v>55</v>
      </c>
      <c r="X38">
        <v>2019</v>
      </c>
      <c r="Y38" t="s">
        <v>37</v>
      </c>
      <c r="Z38" t="s">
        <v>38</v>
      </c>
      <c r="AA38">
        <v>1</v>
      </c>
      <c r="AB38">
        <v>24</v>
      </c>
      <c r="AC38">
        <v>0</v>
      </c>
      <c r="AD38">
        <v>0</v>
      </c>
      <c r="AE38">
        <v>715</v>
      </c>
      <c r="AF38" t="e">
        <f>VLOOKUP(A38,[1]DETALLE!$A$1:$AK$841,37,FALSE)</f>
        <v>#N/A</v>
      </c>
      <c r="AG38" t="e">
        <f>VLOOKUP(A38,[1]DETALLE!$A$1:$AK$841,16,FALSE)</f>
        <v>#N/A</v>
      </c>
      <c r="AH38" t="e">
        <f>VLOOKUP(A38,[1]DETALLE!$A$1:$AK$841,22,FALSE)</f>
        <v>#N/A</v>
      </c>
      <c r="AI38" t="e">
        <f>VLOOKUP(A38,[1]DETALLE!$A$1:$AK$841,27,FALSE)</f>
        <v>#N/A</v>
      </c>
      <c r="AJ38" t="e">
        <f>VLOOKUP(A38,[1]DETALLE!$A$1:$AK$841,18,FALSE)</f>
        <v>#N/A</v>
      </c>
      <c r="AK38" t="e">
        <f t="shared" si="0"/>
        <v>#N/A</v>
      </c>
      <c r="AL38" t="e">
        <f t="shared" si="5"/>
        <v>#N/A</v>
      </c>
      <c r="AM38" t="e">
        <f t="shared" si="2"/>
        <v>#N/A</v>
      </c>
      <c r="AN38" t="e">
        <f t="shared" si="3"/>
        <v>#N/A</v>
      </c>
      <c r="AO38" t="e">
        <f t="shared" si="4"/>
        <v>#N/A</v>
      </c>
    </row>
    <row r="39" spans="1:41" x14ac:dyDescent="0.25">
      <c r="A39" t="s">
        <v>101</v>
      </c>
      <c r="B39">
        <v>2019</v>
      </c>
      <c r="C39" t="s">
        <v>30</v>
      </c>
      <c r="D39" t="s">
        <v>31</v>
      </c>
      <c r="E39">
        <v>31</v>
      </c>
      <c r="F39" t="s">
        <v>40</v>
      </c>
      <c r="G39">
        <v>0.4</v>
      </c>
      <c r="H39" t="s">
        <v>45</v>
      </c>
      <c r="I39">
        <v>803</v>
      </c>
      <c r="J39">
        <v>1573</v>
      </c>
      <c r="K39">
        <v>0.2</v>
      </c>
      <c r="L39">
        <v>0.6</v>
      </c>
      <c r="M39">
        <v>0.8</v>
      </c>
      <c r="N39">
        <v>1.05</v>
      </c>
      <c r="O39">
        <v>1.1000000000000001</v>
      </c>
      <c r="P39">
        <v>1.1499999999999999</v>
      </c>
      <c r="Q39" t="s">
        <v>46</v>
      </c>
      <c r="R39">
        <v>4</v>
      </c>
      <c r="S39">
        <v>6</v>
      </c>
      <c r="T39" t="s">
        <v>47</v>
      </c>
      <c r="U39" t="s">
        <v>48</v>
      </c>
      <c r="V39" t="s">
        <v>35</v>
      </c>
      <c r="W39" t="s">
        <v>42</v>
      </c>
      <c r="X39">
        <v>2019</v>
      </c>
      <c r="Y39" t="s">
        <v>37</v>
      </c>
      <c r="Z39" t="s">
        <v>38</v>
      </c>
      <c r="AA39">
        <v>4</v>
      </c>
      <c r="AB39">
        <v>5</v>
      </c>
      <c r="AC39">
        <v>0.6</v>
      </c>
      <c r="AD39">
        <v>0.1</v>
      </c>
      <c r="AE39">
        <v>943.8</v>
      </c>
      <c r="AF39">
        <f>VLOOKUP(A39,[1]DETALLE!$A$1:$AK$841,37,FALSE)</f>
        <v>750.75000000000011</v>
      </c>
      <c r="AG39">
        <f>VLOOKUP(A39,[1]DETALLE!$A$1:$AK$841,16,FALSE)</f>
        <v>257</v>
      </c>
      <c r="AH39">
        <f>VLOOKUP(A39,[1]DETALLE!$A$1:$AK$841,22,FALSE)</f>
        <v>1.05</v>
      </c>
      <c r="AI39">
        <f>VLOOKUP(A39,[1]DETALLE!$A$1:$AK$841,27,FALSE)</f>
        <v>0.46399999999999997</v>
      </c>
      <c r="AJ39" t="str">
        <f>VLOOKUP(A39,[1]DETALLE!$A$1:$AK$841,18,FALSE)</f>
        <v>A4 Mono MFPs</v>
      </c>
      <c r="AK39">
        <f t="shared" si="0"/>
        <v>0</v>
      </c>
      <c r="AL39">
        <f t="shared" si="5"/>
        <v>0</v>
      </c>
      <c r="AM39">
        <f t="shared" si="2"/>
        <v>0</v>
      </c>
      <c r="AN39">
        <f t="shared" si="3"/>
        <v>0</v>
      </c>
      <c r="AO39">
        <f t="shared" si="4"/>
        <v>0</v>
      </c>
    </row>
    <row r="40" spans="1:41" x14ac:dyDescent="0.25">
      <c r="A40" t="s">
        <v>102</v>
      </c>
      <c r="B40">
        <v>2019</v>
      </c>
      <c r="C40" t="s">
        <v>30</v>
      </c>
      <c r="D40" t="s">
        <v>31</v>
      </c>
      <c r="E40">
        <v>31</v>
      </c>
      <c r="F40" t="s">
        <v>44</v>
      </c>
      <c r="G40">
        <v>0</v>
      </c>
      <c r="H40" t="s">
        <v>45</v>
      </c>
      <c r="I40">
        <v>803</v>
      </c>
      <c r="J40">
        <v>1573</v>
      </c>
      <c r="K40">
        <v>0.2</v>
      </c>
      <c r="L40">
        <v>0.6</v>
      </c>
      <c r="M40">
        <v>0.8</v>
      </c>
      <c r="N40">
        <v>1.05</v>
      </c>
      <c r="O40">
        <v>1.1000000000000001</v>
      </c>
      <c r="P40">
        <v>1.1499999999999999</v>
      </c>
      <c r="Q40" t="s">
        <v>46</v>
      </c>
      <c r="R40">
        <v>4</v>
      </c>
      <c r="S40">
        <v>6</v>
      </c>
      <c r="T40" t="s">
        <v>47</v>
      </c>
      <c r="U40" t="s">
        <v>48</v>
      </c>
      <c r="V40" t="s">
        <v>35</v>
      </c>
      <c r="W40" t="s">
        <v>42</v>
      </c>
      <c r="X40">
        <v>2019</v>
      </c>
      <c r="Y40" t="s">
        <v>37</v>
      </c>
      <c r="Z40" t="s">
        <v>38</v>
      </c>
      <c r="AA40">
        <v>1</v>
      </c>
      <c r="AB40">
        <v>3</v>
      </c>
      <c r="AC40">
        <v>0</v>
      </c>
      <c r="AD40">
        <v>0</v>
      </c>
      <c r="AE40">
        <v>1573</v>
      </c>
      <c r="AF40">
        <f>VLOOKUP(A40,[1]DETALLE!$A$1:$AK$841,37,FALSE)</f>
        <v>750.75000000000011</v>
      </c>
      <c r="AG40">
        <f>VLOOKUP(A40,[1]DETALLE!$A$1:$AK$841,16,FALSE)</f>
        <v>119</v>
      </c>
      <c r="AH40">
        <f>VLOOKUP(A40,[1]DETALLE!$A$1:$AK$841,22,FALSE)</f>
        <v>1.05</v>
      </c>
      <c r="AI40">
        <f>VLOOKUP(A40,[1]DETALLE!$A$1:$AK$841,27,FALSE)</f>
        <v>0.27555555555555555</v>
      </c>
      <c r="AJ40" t="str">
        <f>VLOOKUP(A40,[1]DETALLE!$A$1:$AK$841,18,FALSE)</f>
        <v>A4 Mono MFPs</v>
      </c>
      <c r="AK40">
        <f t="shared" si="0"/>
        <v>0</v>
      </c>
      <c r="AL40">
        <f t="shared" si="5"/>
        <v>0</v>
      </c>
      <c r="AM40">
        <f t="shared" si="2"/>
        <v>0</v>
      </c>
      <c r="AN40">
        <f t="shared" si="3"/>
        <v>0</v>
      </c>
      <c r="AO40">
        <f t="shared" si="4"/>
        <v>0</v>
      </c>
    </row>
    <row r="41" spans="1:41" x14ac:dyDescent="0.25">
      <c r="A41" t="s">
        <v>103</v>
      </c>
      <c r="B41">
        <v>2019</v>
      </c>
      <c r="C41" t="s">
        <v>30</v>
      </c>
      <c r="D41" t="s">
        <v>31</v>
      </c>
      <c r="E41">
        <v>31</v>
      </c>
      <c r="F41" t="s">
        <v>44</v>
      </c>
      <c r="G41">
        <v>0</v>
      </c>
      <c r="H41" t="s">
        <v>34</v>
      </c>
      <c r="I41">
        <v>468</v>
      </c>
      <c r="J41">
        <v>715</v>
      </c>
      <c r="K41">
        <v>0</v>
      </c>
      <c r="L41">
        <v>0</v>
      </c>
      <c r="M41">
        <v>0</v>
      </c>
      <c r="N41">
        <v>0.6</v>
      </c>
      <c r="O41">
        <v>0.8</v>
      </c>
      <c r="P41">
        <v>1.05</v>
      </c>
      <c r="Q41" t="s">
        <v>46</v>
      </c>
      <c r="R41">
        <v>5</v>
      </c>
      <c r="S41">
        <v>9</v>
      </c>
      <c r="T41" t="s">
        <v>47</v>
      </c>
      <c r="U41" t="s">
        <v>34</v>
      </c>
      <c r="V41" t="s">
        <v>35</v>
      </c>
      <c r="W41" t="s">
        <v>59</v>
      </c>
      <c r="X41">
        <v>2019</v>
      </c>
      <c r="Y41" t="s">
        <v>37</v>
      </c>
      <c r="Z41" t="s">
        <v>38</v>
      </c>
      <c r="AA41">
        <v>1</v>
      </c>
      <c r="AB41">
        <v>17</v>
      </c>
      <c r="AC41">
        <v>0</v>
      </c>
      <c r="AD41">
        <v>0</v>
      </c>
      <c r="AE41">
        <v>715</v>
      </c>
      <c r="AF41" t="e">
        <f>VLOOKUP(A41,[1]DETALLE!$A$1:$AK$841,37,FALSE)</f>
        <v>#N/A</v>
      </c>
      <c r="AG41" t="e">
        <f>VLOOKUP(A41,[1]DETALLE!$A$1:$AK$841,16,FALSE)</f>
        <v>#N/A</v>
      </c>
      <c r="AH41" t="e">
        <f>VLOOKUP(A41,[1]DETALLE!$A$1:$AK$841,22,FALSE)</f>
        <v>#N/A</v>
      </c>
      <c r="AI41" t="e">
        <f>VLOOKUP(A41,[1]DETALLE!$A$1:$AK$841,27,FALSE)</f>
        <v>#N/A</v>
      </c>
      <c r="AJ41" t="e">
        <f>VLOOKUP(A41,[1]DETALLE!$A$1:$AK$841,18,FALSE)</f>
        <v>#N/A</v>
      </c>
      <c r="AK41" t="e">
        <f t="shared" si="0"/>
        <v>#N/A</v>
      </c>
      <c r="AL41" t="e">
        <f t="shared" si="5"/>
        <v>#N/A</v>
      </c>
      <c r="AM41" t="e">
        <f t="shared" si="2"/>
        <v>#N/A</v>
      </c>
      <c r="AN41" t="e">
        <f t="shared" si="3"/>
        <v>#N/A</v>
      </c>
      <c r="AO41" t="e">
        <f t="shared" si="4"/>
        <v>#N/A</v>
      </c>
    </row>
    <row r="42" spans="1:41" x14ac:dyDescent="0.25">
      <c r="A42" t="s">
        <v>104</v>
      </c>
      <c r="B42">
        <v>2019</v>
      </c>
      <c r="C42" t="s">
        <v>30</v>
      </c>
      <c r="D42" t="s">
        <v>31</v>
      </c>
      <c r="E42">
        <v>31</v>
      </c>
      <c r="F42" t="s">
        <v>40</v>
      </c>
      <c r="G42">
        <v>1.3</v>
      </c>
      <c r="H42" t="s">
        <v>54</v>
      </c>
      <c r="I42">
        <v>803</v>
      </c>
      <c r="J42">
        <v>1573</v>
      </c>
      <c r="K42">
        <v>0.2</v>
      </c>
      <c r="L42">
        <v>0.6</v>
      </c>
      <c r="M42">
        <v>0.8</v>
      </c>
      <c r="N42">
        <v>1.05</v>
      </c>
      <c r="O42">
        <v>1.1000000000000001</v>
      </c>
      <c r="P42">
        <v>1.1499999999999999</v>
      </c>
      <c r="Q42" t="s">
        <v>46</v>
      </c>
      <c r="R42">
        <v>4</v>
      </c>
      <c r="S42">
        <v>6</v>
      </c>
      <c r="T42" t="s">
        <v>47</v>
      </c>
      <c r="U42" t="s">
        <v>54</v>
      </c>
      <c r="V42" t="s">
        <v>35</v>
      </c>
      <c r="W42" t="s">
        <v>59</v>
      </c>
      <c r="X42">
        <v>2019</v>
      </c>
      <c r="Y42" t="s">
        <v>37</v>
      </c>
      <c r="Z42" t="s">
        <v>38</v>
      </c>
      <c r="AA42">
        <v>2</v>
      </c>
      <c r="AB42">
        <v>46</v>
      </c>
      <c r="AC42">
        <v>1.1000000000000001</v>
      </c>
      <c r="AD42">
        <v>0.32500000000000001</v>
      </c>
      <c r="AE42">
        <v>1730.3</v>
      </c>
      <c r="AF42">
        <f>VLOOKUP(A42,[1]DETALLE!$A$1:$AK$841,37,FALSE)</f>
        <v>1808.95</v>
      </c>
      <c r="AG42">
        <f>VLOOKUP(A42,[1]DETALLE!$A$1:$AK$841,16,FALSE)</f>
        <v>64</v>
      </c>
      <c r="AH42">
        <f>VLOOKUP(A42,[1]DETALLE!$A$1:$AK$841,22,FALSE)</f>
        <v>1.1499999999999999</v>
      </c>
      <c r="AI42">
        <f>VLOOKUP(A42,[1]DETALLE!$A$1:$AK$841,27,FALSE)</f>
        <v>0.185</v>
      </c>
      <c r="AJ42" t="str">
        <f>VLOOKUP(A42,[1]DETALLE!$A$1:$AK$841,18,FALSE)</f>
        <v>WF Mono Systems and Legacy Color</v>
      </c>
      <c r="AK42">
        <f t="shared" si="0"/>
        <v>0</v>
      </c>
      <c r="AL42">
        <f t="shared" si="5"/>
        <v>0</v>
      </c>
      <c r="AM42">
        <f t="shared" si="2"/>
        <v>0</v>
      </c>
      <c r="AN42">
        <f t="shared" si="3"/>
        <v>0</v>
      </c>
      <c r="AO42">
        <f t="shared" si="4"/>
        <v>0</v>
      </c>
    </row>
    <row r="43" spans="1:41" x14ac:dyDescent="0.25">
      <c r="A43" t="s">
        <v>105</v>
      </c>
      <c r="B43">
        <v>2019</v>
      </c>
      <c r="C43" t="s">
        <v>30</v>
      </c>
      <c r="D43" t="s">
        <v>31</v>
      </c>
      <c r="E43">
        <v>31</v>
      </c>
      <c r="F43" t="s">
        <v>40</v>
      </c>
      <c r="G43">
        <v>0.51666670000000003</v>
      </c>
      <c r="H43" t="s">
        <v>58</v>
      </c>
      <c r="I43">
        <v>655</v>
      </c>
      <c r="J43">
        <v>1365</v>
      </c>
      <c r="K43">
        <v>0</v>
      </c>
      <c r="L43">
        <v>0</v>
      </c>
      <c r="M43">
        <v>0.6</v>
      </c>
      <c r="N43">
        <v>0.8</v>
      </c>
      <c r="O43">
        <v>1.05</v>
      </c>
      <c r="P43">
        <v>1.1000000000000001</v>
      </c>
      <c r="Q43" t="s">
        <v>46</v>
      </c>
      <c r="R43">
        <v>5</v>
      </c>
      <c r="S43">
        <v>9</v>
      </c>
      <c r="T43" t="s">
        <v>47</v>
      </c>
      <c r="U43" t="s">
        <v>58</v>
      </c>
      <c r="V43" t="s">
        <v>35</v>
      </c>
      <c r="W43" t="s">
        <v>67</v>
      </c>
      <c r="X43">
        <v>2019</v>
      </c>
      <c r="Y43" t="s">
        <v>37</v>
      </c>
      <c r="Z43" t="s">
        <v>38</v>
      </c>
      <c r="AA43">
        <v>1</v>
      </c>
      <c r="AB43">
        <v>5</v>
      </c>
      <c r="AC43">
        <v>0</v>
      </c>
      <c r="AD43">
        <v>0.10333334</v>
      </c>
      <c r="AE43">
        <v>0</v>
      </c>
      <c r="AF43">
        <f>VLOOKUP(A43,[1]DETALLE!$A$1:$AK$841,37,FALSE)</f>
        <v>750.75000000000011</v>
      </c>
      <c r="AG43">
        <f>VLOOKUP(A43,[1]DETALLE!$A$1:$AK$841,16,FALSE)</f>
        <v>152</v>
      </c>
      <c r="AH43">
        <f>VLOOKUP(A43,[1]DETALLE!$A$1:$AK$841,22,FALSE)</f>
        <v>1.05</v>
      </c>
      <c r="AI43">
        <f>VLOOKUP(A43,[1]DETALLE!$A$1:$AK$841,27,FALSE)</f>
        <v>0.38400000000000001</v>
      </c>
      <c r="AJ43" t="str">
        <f>VLOOKUP(A43,[1]DETALLE!$A$1:$AK$841,18,FALSE)</f>
        <v>Entry Mono Printers</v>
      </c>
      <c r="AK43">
        <f t="shared" si="0"/>
        <v>0</v>
      </c>
      <c r="AL43">
        <f t="shared" si="5"/>
        <v>0</v>
      </c>
      <c r="AM43">
        <f t="shared" si="2"/>
        <v>0</v>
      </c>
      <c r="AN43">
        <f t="shared" si="3"/>
        <v>0</v>
      </c>
      <c r="AO43">
        <f t="shared" si="4"/>
        <v>0</v>
      </c>
    </row>
    <row r="44" spans="1:41" x14ac:dyDescent="0.25">
      <c r="A44" t="s">
        <v>106</v>
      </c>
      <c r="B44">
        <v>2019</v>
      </c>
      <c r="C44" t="s">
        <v>30</v>
      </c>
      <c r="D44" t="s">
        <v>31</v>
      </c>
      <c r="E44">
        <v>31</v>
      </c>
      <c r="F44" t="s">
        <v>44</v>
      </c>
      <c r="G44">
        <v>0</v>
      </c>
      <c r="H44" t="s">
        <v>71</v>
      </c>
      <c r="I44">
        <v>468</v>
      </c>
      <c r="J44">
        <v>715</v>
      </c>
      <c r="K44">
        <v>0</v>
      </c>
      <c r="L44">
        <v>0</v>
      </c>
      <c r="M44">
        <v>0</v>
      </c>
      <c r="N44">
        <v>0.6</v>
      </c>
      <c r="O44">
        <v>0.8</v>
      </c>
      <c r="P44">
        <v>1.05</v>
      </c>
      <c r="Q44" t="s">
        <v>46</v>
      </c>
      <c r="R44">
        <v>5</v>
      </c>
      <c r="S44">
        <v>9</v>
      </c>
      <c r="T44" t="s">
        <v>47</v>
      </c>
      <c r="U44" t="s">
        <v>34</v>
      </c>
      <c r="V44" t="s">
        <v>35</v>
      </c>
      <c r="W44" t="s">
        <v>55</v>
      </c>
      <c r="X44">
        <v>2019</v>
      </c>
      <c r="Y44" t="s">
        <v>37</v>
      </c>
      <c r="Z44" t="s">
        <v>38</v>
      </c>
      <c r="AA44">
        <v>1</v>
      </c>
      <c r="AB44">
        <v>30</v>
      </c>
      <c r="AC44">
        <v>0</v>
      </c>
      <c r="AD44">
        <v>0</v>
      </c>
      <c r="AE44">
        <v>715</v>
      </c>
      <c r="AF44" t="e">
        <f>VLOOKUP(A44,[1]DETALLE!$A$1:$AK$841,37,FALSE)</f>
        <v>#N/A</v>
      </c>
      <c r="AG44" t="e">
        <f>VLOOKUP(A44,[1]DETALLE!$A$1:$AK$841,16,FALSE)</f>
        <v>#N/A</v>
      </c>
      <c r="AH44" t="e">
        <f>VLOOKUP(A44,[1]DETALLE!$A$1:$AK$841,22,FALSE)</f>
        <v>#N/A</v>
      </c>
      <c r="AI44" t="e">
        <f>VLOOKUP(A44,[1]DETALLE!$A$1:$AK$841,27,FALSE)</f>
        <v>#N/A</v>
      </c>
      <c r="AJ44" t="e">
        <f>VLOOKUP(A44,[1]DETALLE!$A$1:$AK$841,18,FALSE)</f>
        <v>#N/A</v>
      </c>
      <c r="AK44" t="e">
        <f t="shared" si="0"/>
        <v>#N/A</v>
      </c>
      <c r="AL44" t="e">
        <f t="shared" si="5"/>
        <v>#N/A</v>
      </c>
      <c r="AM44" t="e">
        <f t="shared" si="2"/>
        <v>#N/A</v>
      </c>
      <c r="AN44" t="e">
        <f t="shared" si="3"/>
        <v>#N/A</v>
      </c>
      <c r="AO44" t="e">
        <f t="shared" si="4"/>
        <v>#N/A</v>
      </c>
    </row>
    <row r="45" spans="1:41" x14ac:dyDescent="0.25">
      <c r="A45" t="s">
        <v>107</v>
      </c>
      <c r="B45">
        <v>2019</v>
      </c>
      <c r="C45" t="s">
        <v>30</v>
      </c>
      <c r="D45" t="s">
        <v>31</v>
      </c>
      <c r="E45">
        <v>31</v>
      </c>
      <c r="F45" t="s">
        <v>44</v>
      </c>
      <c r="G45">
        <v>0</v>
      </c>
      <c r="H45" t="s">
        <v>71</v>
      </c>
      <c r="I45">
        <v>468</v>
      </c>
      <c r="J45">
        <v>715</v>
      </c>
      <c r="K45">
        <v>0</v>
      </c>
      <c r="L45">
        <v>0</v>
      </c>
      <c r="M45">
        <v>0</v>
      </c>
      <c r="N45">
        <v>0.6</v>
      </c>
      <c r="O45">
        <v>0.8</v>
      </c>
      <c r="P45">
        <v>1.05</v>
      </c>
      <c r="Q45" t="s">
        <v>46</v>
      </c>
      <c r="R45">
        <v>5</v>
      </c>
      <c r="S45">
        <v>9</v>
      </c>
      <c r="T45" t="s">
        <v>47</v>
      </c>
      <c r="U45" t="s">
        <v>34</v>
      </c>
      <c r="V45" t="s">
        <v>35</v>
      </c>
      <c r="W45" t="s">
        <v>61</v>
      </c>
      <c r="X45">
        <v>2019</v>
      </c>
      <c r="Y45" t="s">
        <v>37</v>
      </c>
      <c r="Z45" t="s">
        <v>38</v>
      </c>
      <c r="AA45">
        <v>1</v>
      </c>
      <c r="AB45">
        <v>109</v>
      </c>
      <c r="AC45">
        <v>0</v>
      </c>
      <c r="AD45">
        <v>0</v>
      </c>
      <c r="AE45">
        <v>715</v>
      </c>
      <c r="AF45" t="e">
        <f>VLOOKUP(A45,[1]DETALLE!$A$1:$AK$841,37,FALSE)</f>
        <v>#N/A</v>
      </c>
      <c r="AG45" t="e">
        <f>VLOOKUP(A45,[1]DETALLE!$A$1:$AK$841,16,FALSE)</f>
        <v>#N/A</v>
      </c>
      <c r="AH45" t="e">
        <f>VLOOKUP(A45,[1]DETALLE!$A$1:$AK$841,22,FALSE)</f>
        <v>#N/A</v>
      </c>
      <c r="AI45" t="e">
        <f>VLOOKUP(A45,[1]DETALLE!$A$1:$AK$841,27,FALSE)</f>
        <v>#N/A</v>
      </c>
      <c r="AJ45" t="e">
        <f>VLOOKUP(A45,[1]DETALLE!$A$1:$AK$841,18,FALSE)</f>
        <v>#N/A</v>
      </c>
      <c r="AK45" t="e">
        <f t="shared" si="0"/>
        <v>#N/A</v>
      </c>
      <c r="AL45" t="e">
        <f t="shared" si="5"/>
        <v>#N/A</v>
      </c>
      <c r="AM45" t="e">
        <f t="shared" si="2"/>
        <v>#N/A</v>
      </c>
      <c r="AN45" t="e">
        <f t="shared" si="3"/>
        <v>#N/A</v>
      </c>
      <c r="AO45" t="e">
        <f t="shared" si="4"/>
        <v>#N/A</v>
      </c>
    </row>
    <row r="46" spans="1:41" x14ac:dyDescent="0.25">
      <c r="A46" t="s">
        <v>108</v>
      </c>
      <c r="B46">
        <v>2019</v>
      </c>
      <c r="C46" t="s">
        <v>37</v>
      </c>
      <c r="D46" t="s">
        <v>38</v>
      </c>
      <c r="E46">
        <v>1</v>
      </c>
      <c r="F46" t="s">
        <v>44</v>
      </c>
      <c r="G46">
        <v>0</v>
      </c>
      <c r="H46" t="s">
        <v>58</v>
      </c>
      <c r="I46">
        <v>655</v>
      </c>
      <c r="J46">
        <v>1365</v>
      </c>
      <c r="K46">
        <v>0</v>
      </c>
      <c r="L46">
        <v>0</v>
      </c>
      <c r="M46">
        <v>0.6</v>
      </c>
      <c r="N46">
        <v>0.8</v>
      </c>
      <c r="O46">
        <v>1.05</v>
      </c>
      <c r="P46">
        <v>1.1000000000000001</v>
      </c>
      <c r="Q46" t="s">
        <v>46</v>
      </c>
      <c r="R46">
        <v>5</v>
      </c>
      <c r="S46">
        <v>9</v>
      </c>
      <c r="T46" t="s">
        <v>47</v>
      </c>
      <c r="U46" t="s">
        <v>45</v>
      </c>
      <c r="V46" t="s">
        <v>35</v>
      </c>
      <c r="W46" t="s">
        <v>50</v>
      </c>
      <c r="X46">
        <v>2019</v>
      </c>
      <c r="Y46" t="s">
        <v>37</v>
      </c>
      <c r="Z46" t="s">
        <v>38</v>
      </c>
      <c r="AA46">
        <v>1</v>
      </c>
      <c r="AB46">
        <v>54</v>
      </c>
      <c r="AC46">
        <v>0</v>
      </c>
      <c r="AD46">
        <v>0</v>
      </c>
      <c r="AE46">
        <v>1365</v>
      </c>
      <c r="AF46">
        <f>VLOOKUP(A46,[1]DETALLE!$A$1:$AK$841,37,FALSE)</f>
        <v>1651.6500000000003</v>
      </c>
      <c r="AG46">
        <f>VLOOKUP(A46,[1]DETALLE!$A$1:$AK$841,16,FALSE)</f>
        <v>20</v>
      </c>
      <c r="AH46">
        <f>VLOOKUP(A46,[1]DETALLE!$A$1:$AK$841,22,FALSE)</f>
        <v>1.05</v>
      </c>
      <c r="AI46">
        <f>VLOOKUP(A46,[1]DETALLE!$A$1:$AK$841,27,FALSE)</f>
        <v>7.4999999999999997E-3</v>
      </c>
      <c r="AJ46" t="str">
        <f>VLOOKUP(A46,[1]DETALLE!$A$1:$AK$841,18,FALSE)</f>
        <v>Light Production Digital Business</v>
      </c>
      <c r="AK46">
        <f t="shared" si="0"/>
        <v>0</v>
      </c>
      <c r="AL46">
        <f t="shared" si="5"/>
        <v>0</v>
      </c>
      <c r="AM46">
        <f t="shared" si="2"/>
        <v>0</v>
      </c>
      <c r="AN46">
        <f t="shared" si="3"/>
        <v>0</v>
      </c>
      <c r="AO46">
        <f t="shared" si="4"/>
        <v>0</v>
      </c>
    </row>
    <row r="47" spans="1:41" x14ac:dyDescent="0.25">
      <c r="A47" t="s">
        <v>109</v>
      </c>
      <c r="B47">
        <v>2019</v>
      </c>
      <c r="C47" t="s">
        <v>37</v>
      </c>
      <c r="D47" t="s">
        <v>38</v>
      </c>
      <c r="E47">
        <v>1</v>
      </c>
      <c r="F47" t="s">
        <v>40</v>
      </c>
      <c r="G47">
        <v>1</v>
      </c>
      <c r="H47" t="s">
        <v>58</v>
      </c>
      <c r="I47">
        <v>655</v>
      </c>
      <c r="J47">
        <v>1365</v>
      </c>
      <c r="K47">
        <v>0</v>
      </c>
      <c r="L47">
        <v>0</v>
      </c>
      <c r="M47">
        <v>0.6</v>
      </c>
      <c r="N47">
        <v>0.8</v>
      </c>
      <c r="O47">
        <v>1.05</v>
      </c>
      <c r="P47">
        <v>1.1000000000000001</v>
      </c>
      <c r="Q47" t="s">
        <v>46</v>
      </c>
      <c r="R47">
        <v>5</v>
      </c>
      <c r="S47">
        <v>9</v>
      </c>
      <c r="T47" t="s">
        <v>47</v>
      </c>
      <c r="U47" t="s">
        <v>45</v>
      </c>
      <c r="V47" t="s">
        <v>35</v>
      </c>
      <c r="W47" t="s">
        <v>73</v>
      </c>
      <c r="X47">
        <v>2019</v>
      </c>
      <c r="Y47" t="s">
        <v>37</v>
      </c>
      <c r="Z47" t="s">
        <v>38</v>
      </c>
      <c r="AA47">
        <v>1</v>
      </c>
      <c r="AB47">
        <v>11</v>
      </c>
      <c r="AC47">
        <v>0.6</v>
      </c>
      <c r="AD47">
        <v>0.2</v>
      </c>
      <c r="AE47">
        <v>819</v>
      </c>
      <c r="AF47">
        <f>VLOOKUP(A47,[1]DETALLE!$A$1:$AK$841,37,FALSE)</f>
        <v>0</v>
      </c>
      <c r="AG47">
        <f>VLOOKUP(A47,[1]DETALLE!$A$1:$AK$841,16,FALSE)</f>
        <v>3</v>
      </c>
      <c r="AH47">
        <f>VLOOKUP(A47,[1]DETALLE!$A$1:$AK$841,22,FALSE)</f>
        <v>0</v>
      </c>
      <c r="AI47">
        <f>VLOOKUP(A47,[1]DETALLE!$A$1:$AK$841,27,FALSE)</f>
        <v>0.57999999999999996</v>
      </c>
      <c r="AJ47" t="str">
        <f>VLOOKUP(A47,[1]DETALLE!$A$1:$AK$841,18,FALSE)</f>
        <v>Light Production Digital Business</v>
      </c>
      <c r="AK47">
        <f t="shared" si="0"/>
        <v>0</v>
      </c>
      <c r="AL47">
        <f t="shared" si="5"/>
        <v>0</v>
      </c>
      <c r="AM47">
        <f t="shared" si="2"/>
        <v>0</v>
      </c>
      <c r="AN47">
        <f t="shared" si="3"/>
        <v>0</v>
      </c>
      <c r="AO47">
        <f t="shared" si="4"/>
        <v>0</v>
      </c>
    </row>
    <row r="48" spans="1:41" x14ac:dyDescent="0.25">
      <c r="A48" t="s">
        <v>110</v>
      </c>
      <c r="B48">
        <v>2019</v>
      </c>
      <c r="C48" t="s">
        <v>37</v>
      </c>
      <c r="D48" t="s">
        <v>38</v>
      </c>
      <c r="E48">
        <v>1</v>
      </c>
      <c r="F48" t="s">
        <v>40</v>
      </c>
      <c r="G48">
        <v>1.3666670000000001</v>
      </c>
      <c r="H48" t="s">
        <v>34</v>
      </c>
      <c r="I48">
        <v>468</v>
      </c>
      <c r="J48">
        <v>715</v>
      </c>
      <c r="K48">
        <v>0</v>
      </c>
      <c r="L48">
        <v>0</v>
      </c>
      <c r="M48">
        <v>0</v>
      </c>
      <c r="N48">
        <v>0.6</v>
      </c>
      <c r="O48">
        <v>0.8</v>
      </c>
      <c r="P48">
        <v>1.05</v>
      </c>
      <c r="Q48" t="s">
        <v>46</v>
      </c>
      <c r="R48">
        <v>5</v>
      </c>
      <c r="S48">
        <v>9</v>
      </c>
      <c r="T48" t="s">
        <v>47</v>
      </c>
      <c r="U48" t="s">
        <v>34</v>
      </c>
      <c r="V48" t="s">
        <v>35</v>
      </c>
      <c r="W48" t="s">
        <v>55</v>
      </c>
      <c r="X48">
        <v>2019</v>
      </c>
      <c r="Y48" t="s">
        <v>37</v>
      </c>
      <c r="Z48" t="s">
        <v>38</v>
      </c>
      <c r="AA48">
        <v>1</v>
      </c>
      <c r="AB48">
        <v>210</v>
      </c>
      <c r="AC48">
        <v>1.05</v>
      </c>
      <c r="AD48">
        <v>0.2733334</v>
      </c>
      <c r="AE48">
        <v>750.75</v>
      </c>
      <c r="AF48">
        <f>VLOOKUP(A48,[1]DETALLE!$A$1:$AK$841,37,FALSE)</f>
        <v>1433.25</v>
      </c>
      <c r="AG48">
        <f>VLOOKUP(A48,[1]DETALLE!$A$1:$AK$841,16,FALSE)</f>
        <v>35</v>
      </c>
      <c r="AH48">
        <f>VLOOKUP(A48,[1]DETALLE!$A$1:$AK$841,22,FALSE)</f>
        <v>1.05</v>
      </c>
      <c r="AI48">
        <f>VLOOKUP(A48,[1]DETALLE!$A$1:$AK$841,27,FALSE)</f>
        <v>0.84600000000000009</v>
      </c>
      <c r="AJ48" t="str">
        <f>VLOOKUP(A48,[1]DETALLE!$A$1:$AK$841,18,FALSE)</f>
        <v>Departmental Digital</v>
      </c>
      <c r="AK48">
        <f t="shared" si="0"/>
        <v>0</v>
      </c>
      <c r="AL48">
        <f t="shared" si="5"/>
        <v>0</v>
      </c>
      <c r="AM48">
        <f t="shared" si="2"/>
        <v>1</v>
      </c>
      <c r="AN48">
        <f t="shared" si="3"/>
        <v>0</v>
      </c>
      <c r="AO48">
        <f t="shared" si="4"/>
        <v>0</v>
      </c>
    </row>
    <row r="49" spans="1:41" x14ac:dyDescent="0.25">
      <c r="A49" t="s">
        <v>111</v>
      </c>
      <c r="B49">
        <v>2019</v>
      </c>
      <c r="C49" t="s">
        <v>37</v>
      </c>
      <c r="D49" t="s">
        <v>38</v>
      </c>
      <c r="E49">
        <v>1</v>
      </c>
      <c r="F49" t="s">
        <v>40</v>
      </c>
      <c r="G49">
        <v>0.93333330000000003</v>
      </c>
      <c r="H49" t="s">
        <v>34</v>
      </c>
      <c r="I49">
        <v>468</v>
      </c>
      <c r="J49">
        <v>715</v>
      </c>
      <c r="K49">
        <v>0</v>
      </c>
      <c r="L49">
        <v>0</v>
      </c>
      <c r="M49">
        <v>0</v>
      </c>
      <c r="N49">
        <v>0.6</v>
      </c>
      <c r="O49">
        <v>0.8</v>
      </c>
      <c r="P49">
        <v>1.05</v>
      </c>
      <c r="Q49" t="s">
        <v>46</v>
      </c>
      <c r="R49">
        <v>5</v>
      </c>
      <c r="S49">
        <v>9</v>
      </c>
      <c r="T49" t="s">
        <v>47</v>
      </c>
      <c r="U49" t="s">
        <v>34</v>
      </c>
      <c r="V49" t="s">
        <v>35</v>
      </c>
      <c r="W49" t="s">
        <v>42</v>
      </c>
      <c r="X49">
        <v>2019</v>
      </c>
      <c r="Y49" t="s">
        <v>37</v>
      </c>
      <c r="Z49" t="s">
        <v>38</v>
      </c>
      <c r="AA49">
        <v>1</v>
      </c>
      <c r="AB49">
        <v>17</v>
      </c>
      <c r="AC49">
        <v>0.6</v>
      </c>
      <c r="AD49">
        <v>0.18666666000000001</v>
      </c>
      <c r="AE49">
        <v>429</v>
      </c>
      <c r="AF49">
        <f>VLOOKUP(A49,[1]DETALLE!$A$1:$AK$841,37,FALSE)</f>
        <v>1808.95</v>
      </c>
      <c r="AG49">
        <f>VLOOKUP(A49,[1]DETALLE!$A$1:$AK$841,16,FALSE)</f>
        <v>96</v>
      </c>
      <c r="AH49">
        <f>VLOOKUP(A49,[1]DETALLE!$A$1:$AK$841,22,FALSE)</f>
        <v>1.1499999999999999</v>
      </c>
      <c r="AI49">
        <f>VLOOKUP(A49,[1]DETALLE!$A$1:$AK$841,27,FALSE)</f>
        <v>0.3125</v>
      </c>
      <c r="AJ49" t="str">
        <f>VLOOKUP(A49,[1]DETALLE!$A$1:$AK$841,18,FALSE)</f>
        <v>Entry Production Color Low/Mid</v>
      </c>
      <c r="AK49">
        <f t="shared" si="0"/>
        <v>0</v>
      </c>
      <c r="AL49">
        <f t="shared" si="5"/>
        <v>0</v>
      </c>
      <c r="AM49">
        <f t="shared" si="2"/>
        <v>0</v>
      </c>
      <c r="AN49">
        <f t="shared" si="3"/>
        <v>0</v>
      </c>
      <c r="AO49">
        <f t="shared" si="4"/>
        <v>0</v>
      </c>
    </row>
    <row r="50" spans="1:41" x14ac:dyDescent="0.25">
      <c r="A50" t="s">
        <v>112</v>
      </c>
      <c r="B50">
        <v>2019</v>
      </c>
      <c r="C50" t="s">
        <v>37</v>
      </c>
      <c r="D50" t="s">
        <v>38</v>
      </c>
      <c r="E50">
        <v>1</v>
      </c>
      <c r="F50" t="s">
        <v>40</v>
      </c>
      <c r="G50">
        <v>0</v>
      </c>
      <c r="H50" t="s">
        <v>91</v>
      </c>
      <c r="I50">
        <v>803</v>
      </c>
      <c r="J50">
        <v>1573</v>
      </c>
      <c r="K50">
        <v>0.2</v>
      </c>
      <c r="L50">
        <v>0.6</v>
      </c>
      <c r="M50">
        <v>0.8</v>
      </c>
      <c r="N50">
        <v>1.05</v>
      </c>
      <c r="O50">
        <v>1.1000000000000001</v>
      </c>
      <c r="P50">
        <v>1.1499999999999999</v>
      </c>
      <c r="Q50" t="s">
        <v>46</v>
      </c>
      <c r="R50">
        <v>4</v>
      </c>
      <c r="S50">
        <v>6</v>
      </c>
      <c r="T50" t="s">
        <v>47</v>
      </c>
      <c r="U50" t="s">
        <v>91</v>
      </c>
      <c r="V50" t="s">
        <v>35</v>
      </c>
      <c r="W50" t="s">
        <v>55</v>
      </c>
      <c r="X50">
        <v>2019</v>
      </c>
      <c r="Y50" t="s">
        <v>37</v>
      </c>
      <c r="Z50" t="s">
        <v>38</v>
      </c>
      <c r="AA50">
        <v>4</v>
      </c>
      <c r="AB50">
        <v>47</v>
      </c>
      <c r="AC50">
        <v>1.1000000000000001</v>
      </c>
      <c r="AD50">
        <v>0</v>
      </c>
      <c r="AE50">
        <v>1730.3</v>
      </c>
      <c r="AF50">
        <f>VLOOKUP(A50,[1]DETALLE!$A$1:$AK$841,37,FALSE)</f>
        <v>750.75000000000011</v>
      </c>
      <c r="AG50">
        <f>VLOOKUP(A50,[1]DETALLE!$A$1:$AK$841,16,FALSE)</f>
        <v>236</v>
      </c>
      <c r="AH50">
        <f>VLOOKUP(A50,[1]DETALLE!$A$1:$AK$841,22,FALSE)</f>
        <v>1.05</v>
      </c>
      <c r="AI50">
        <f>VLOOKUP(A50,[1]DETALLE!$A$1:$AK$841,27,FALSE)</f>
        <v>0.55999999999999994</v>
      </c>
      <c r="AJ50" t="str">
        <f>VLOOKUP(A50,[1]DETALLE!$A$1:$AK$841,18,FALSE)</f>
        <v>A4 Mono MFPs</v>
      </c>
      <c r="AK50">
        <f t="shared" si="0"/>
        <v>0</v>
      </c>
      <c r="AL50">
        <f t="shared" si="5"/>
        <v>0</v>
      </c>
      <c r="AM50">
        <f t="shared" si="2"/>
        <v>0</v>
      </c>
      <c r="AN50">
        <f t="shared" si="3"/>
        <v>0</v>
      </c>
      <c r="AO50">
        <f t="shared" si="4"/>
        <v>0</v>
      </c>
    </row>
    <row r="51" spans="1:41" x14ac:dyDescent="0.25">
      <c r="A51" t="s">
        <v>113</v>
      </c>
      <c r="B51">
        <v>2019</v>
      </c>
      <c r="C51" t="s">
        <v>37</v>
      </c>
      <c r="D51" t="s">
        <v>38</v>
      </c>
      <c r="E51">
        <v>1</v>
      </c>
      <c r="F51" t="s">
        <v>40</v>
      </c>
      <c r="G51">
        <v>1.2833330000000001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R51" t="s">
        <v>33</v>
      </c>
      <c r="S51" t="s">
        <v>33</v>
      </c>
      <c r="U51" t="s">
        <v>34</v>
      </c>
      <c r="V51" t="s">
        <v>35</v>
      </c>
      <c r="W51" t="s">
        <v>55</v>
      </c>
      <c r="X51">
        <v>2019</v>
      </c>
      <c r="Y51" t="s">
        <v>37</v>
      </c>
      <c r="Z51" t="s">
        <v>38</v>
      </c>
      <c r="AA51">
        <v>3</v>
      </c>
      <c r="AB51">
        <v>0</v>
      </c>
      <c r="AC51">
        <v>1.1000000000000001</v>
      </c>
      <c r="AD51">
        <v>0</v>
      </c>
      <c r="AE51">
        <v>750.75</v>
      </c>
      <c r="AF51">
        <f>VLOOKUP(A51,[1]DETALLE!$A$1:$AK$841,37,FALSE)</f>
        <v>0</v>
      </c>
      <c r="AG51">
        <f>VLOOKUP(A51,[1]DETALLE!$A$1:$AK$841,16,FALSE)</f>
        <v>3</v>
      </c>
      <c r="AH51">
        <f>VLOOKUP(A51,[1]DETALLE!$A$1:$AK$841,22,FALSE)</f>
        <v>0</v>
      </c>
      <c r="AI51">
        <f>VLOOKUP(A51,[1]DETALLE!$A$1:$AK$841,27,FALSE)</f>
        <v>0.25600000000000001</v>
      </c>
      <c r="AJ51" t="str">
        <f>VLOOKUP(A51,[1]DETALLE!$A$1:$AK$841,18,FALSE)</f>
        <v>Departmental Digital</v>
      </c>
      <c r="AK51">
        <f t="shared" si="0"/>
        <v>0</v>
      </c>
      <c r="AL51">
        <f t="shared" si="5"/>
        <v>0</v>
      </c>
      <c r="AM51">
        <f t="shared" si="2"/>
        <v>0</v>
      </c>
      <c r="AN51">
        <f t="shared" si="3"/>
        <v>0</v>
      </c>
      <c r="AO51">
        <f t="shared" si="4"/>
        <v>0</v>
      </c>
    </row>
    <row r="52" spans="1:41" x14ac:dyDescent="0.25">
      <c r="A52" t="s">
        <v>114</v>
      </c>
      <c r="B52">
        <v>2019</v>
      </c>
      <c r="C52" t="s">
        <v>37</v>
      </c>
      <c r="D52" t="s">
        <v>38</v>
      </c>
      <c r="E52">
        <v>1</v>
      </c>
      <c r="F52" t="s">
        <v>40</v>
      </c>
      <c r="G52">
        <v>1.6666669999999999</v>
      </c>
      <c r="H52" t="s">
        <v>71</v>
      </c>
      <c r="I52">
        <v>468</v>
      </c>
      <c r="J52">
        <v>715</v>
      </c>
      <c r="K52">
        <v>0</v>
      </c>
      <c r="L52">
        <v>0</v>
      </c>
      <c r="M52">
        <v>0</v>
      </c>
      <c r="N52">
        <v>0.6</v>
      </c>
      <c r="O52">
        <v>0.8</v>
      </c>
      <c r="P52">
        <v>1.05</v>
      </c>
      <c r="Q52" t="s">
        <v>46</v>
      </c>
      <c r="R52">
        <v>5</v>
      </c>
      <c r="S52">
        <v>9</v>
      </c>
      <c r="T52" t="s">
        <v>47</v>
      </c>
      <c r="U52" t="s">
        <v>34</v>
      </c>
      <c r="V52" t="s">
        <v>35</v>
      </c>
      <c r="W52" t="s">
        <v>73</v>
      </c>
      <c r="X52">
        <v>2019</v>
      </c>
      <c r="Y52" t="s">
        <v>37</v>
      </c>
      <c r="Z52" t="s">
        <v>38</v>
      </c>
      <c r="AA52">
        <v>3</v>
      </c>
      <c r="AB52">
        <v>383</v>
      </c>
      <c r="AC52">
        <v>1.05</v>
      </c>
      <c r="AD52">
        <v>0.3333334</v>
      </c>
      <c r="AE52">
        <v>750.75</v>
      </c>
      <c r="AF52">
        <f>VLOOKUP(A52,[1]DETALLE!$A$1:$AK$841,37,FALSE)</f>
        <v>750.75000000000011</v>
      </c>
      <c r="AG52">
        <f>VLOOKUP(A52,[1]DETALLE!$A$1:$AK$841,16,FALSE)</f>
        <v>146</v>
      </c>
      <c r="AH52">
        <f>VLOOKUP(A52,[1]DETALLE!$A$1:$AK$841,22,FALSE)</f>
        <v>1.05</v>
      </c>
      <c r="AI52">
        <f>VLOOKUP(A52,[1]DETALLE!$A$1:$AK$841,27,FALSE)</f>
        <v>0.25800000000000001</v>
      </c>
      <c r="AJ52" t="str">
        <f>VLOOKUP(A52,[1]DETALLE!$A$1:$AK$841,18,FALSE)</f>
        <v>Entry Mono Printers</v>
      </c>
      <c r="AK52">
        <f t="shared" si="0"/>
        <v>1</v>
      </c>
      <c r="AL52">
        <f t="shared" si="5"/>
        <v>0</v>
      </c>
      <c r="AM52">
        <f t="shared" si="2"/>
        <v>1</v>
      </c>
      <c r="AN52">
        <f t="shared" si="3"/>
        <v>0</v>
      </c>
      <c r="AO52">
        <f t="shared" si="4"/>
        <v>1</v>
      </c>
    </row>
    <row r="53" spans="1:41" x14ac:dyDescent="0.25">
      <c r="A53" t="s">
        <v>115</v>
      </c>
      <c r="B53">
        <v>2019</v>
      </c>
      <c r="C53" t="s">
        <v>37</v>
      </c>
      <c r="D53" t="s">
        <v>38</v>
      </c>
      <c r="E53">
        <v>1</v>
      </c>
      <c r="F53" t="s">
        <v>40</v>
      </c>
      <c r="G53">
        <v>3.95</v>
      </c>
      <c r="H53" t="s">
        <v>116</v>
      </c>
      <c r="I53">
        <v>655</v>
      </c>
      <c r="J53">
        <v>1365</v>
      </c>
      <c r="K53">
        <v>0</v>
      </c>
      <c r="L53">
        <v>0</v>
      </c>
      <c r="M53">
        <v>0.6</v>
      </c>
      <c r="N53">
        <v>0.8</v>
      </c>
      <c r="O53">
        <v>1.05</v>
      </c>
      <c r="P53">
        <v>1.1000000000000001</v>
      </c>
      <c r="Q53" t="s">
        <v>46</v>
      </c>
      <c r="R53">
        <v>5</v>
      </c>
      <c r="S53">
        <v>9</v>
      </c>
      <c r="T53" t="s">
        <v>47</v>
      </c>
      <c r="U53" t="s">
        <v>58</v>
      </c>
      <c r="V53" t="s">
        <v>35</v>
      </c>
      <c r="W53" t="s">
        <v>59</v>
      </c>
      <c r="X53">
        <v>2019</v>
      </c>
      <c r="Y53" t="s">
        <v>37</v>
      </c>
      <c r="Z53" t="s">
        <v>38</v>
      </c>
      <c r="AA53">
        <v>5</v>
      </c>
      <c r="AB53">
        <v>313</v>
      </c>
      <c r="AC53">
        <v>1.1000000000000001</v>
      </c>
      <c r="AD53">
        <v>0.79</v>
      </c>
      <c r="AE53">
        <v>1501.5</v>
      </c>
      <c r="AF53">
        <f>VLOOKUP(A53,[1]DETALLE!$A$1:$AK$841,37,FALSE)</f>
        <v>1258.4000000000003</v>
      </c>
      <c r="AG53">
        <f>VLOOKUP(A53,[1]DETALLE!$A$1:$AK$841,16,FALSE)</f>
        <v>7</v>
      </c>
      <c r="AH53">
        <f>VLOOKUP(A53,[1]DETALLE!$A$1:$AK$841,22,FALSE)</f>
        <v>0.8</v>
      </c>
      <c r="AI53">
        <f>VLOOKUP(A53,[1]DETALLE!$A$1:$AK$841,27,FALSE)</f>
        <v>0.625</v>
      </c>
      <c r="AJ53" t="str">
        <f>VLOOKUP(A53,[1]DETALLE!$A$1:$AK$841,18,FALSE)</f>
        <v>Entry Production Color Low/Mid</v>
      </c>
      <c r="AK53">
        <f t="shared" si="0"/>
        <v>0</v>
      </c>
      <c r="AL53">
        <f t="shared" si="5"/>
        <v>0</v>
      </c>
      <c r="AM53">
        <f t="shared" si="2"/>
        <v>0</v>
      </c>
      <c r="AN53">
        <f t="shared" si="3"/>
        <v>0</v>
      </c>
      <c r="AO53">
        <f t="shared" si="4"/>
        <v>0</v>
      </c>
    </row>
    <row r="54" spans="1:41" x14ac:dyDescent="0.25">
      <c r="A54" t="s">
        <v>117</v>
      </c>
      <c r="B54">
        <v>2019</v>
      </c>
      <c r="C54" t="s">
        <v>37</v>
      </c>
      <c r="D54" t="s">
        <v>38</v>
      </c>
      <c r="E54">
        <v>1</v>
      </c>
      <c r="F54" t="s">
        <v>40</v>
      </c>
      <c r="G54">
        <v>0.28333330000000001</v>
      </c>
      <c r="H54" t="s">
        <v>34</v>
      </c>
      <c r="I54">
        <v>468</v>
      </c>
      <c r="J54">
        <v>715</v>
      </c>
      <c r="K54">
        <v>0</v>
      </c>
      <c r="L54">
        <v>0</v>
      </c>
      <c r="M54">
        <v>0</v>
      </c>
      <c r="N54">
        <v>0.6</v>
      </c>
      <c r="O54">
        <v>0.8</v>
      </c>
      <c r="P54">
        <v>1.05</v>
      </c>
      <c r="Q54" t="s">
        <v>46</v>
      </c>
      <c r="R54">
        <v>5</v>
      </c>
      <c r="S54">
        <v>9</v>
      </c>
      <c r="T54" t="s">
        <v>47</v>
      </c>
      <c r="U54" t="s">
        <v>34</v>
      </c>
      <c r="V54" t="s">
        <v>35</v>
      </c>
      <c r="W54" t="s">
        <v>55</v>
      </c>
      <c r="X54">
        <v>2019</v>
      </c>
      <c r="Y54" t="s">
        <v>37</v>
      </c>
      <c r="Z54" t="s">
        <v>38</v>
      </c>
      <c r="AA54">
        <v>1</v>
      </c>
      <c r="AB54">
        <v>32</v>
      </c>
      <c r="AC54">
        <v>0.8</v>
      </c>
      <c r="AD54">
        <v>5.6666660000000001E-2</v>
      </c>
      <c r="AE54">
        <v>572</v>
      </c>
      <c r="AF54">
        <f>VLOOKUP(A54,[1]DETALLE!$A$1:$AK$841,37,FALSE)</f>
        <v>0</v>
      </c>
      <c r="AG54">
        <f>VLOOKUP(A54,[1]DETALLE!$A$1:$AK$841,16,FALSE)</f>
        <v>210</v>
      </c>
      <c r="AH54">
        <f>VLOOKUP(A54,[1]DETALLE!$A$1:$AK$841,22,FALSE)</f>
        <v>1.1000000000000001</v>
      </c>
      <c r="AI54">
        <f>VLOOKUP(A54,[1]DETALLE!$A$1:$AK$841,27,FALSE)</f>
        <v>0.10600000000000001</v>
      </c>
      <c r="AJ54" t="str">
        <f>VLOOKUP(A54,[1]DETALLE!$A$1:$AK$841,18,FALSE)</f>
        <v>Office Digital</v>
      </c>
      <c r="AK54">
        <f t="shared" si="0"/>
        <v>0</v>
      </c>
      <c r="AL54">
        <f t="shared" si="5"/>
        <v>0</v>
      </c>
      <c r="AM54">
        <f t="shared" si="2"/>
        <v>0</v>
      </c>
      <c r="AN54">
        <f t="shared" si="3"/>
        <v>0</v>
      </c>
      <c r="AO54">
        <f t="shared" si="4"/>
        <v>0</v>
      </c>
    </row>
    <row r="55" spans="1:41" x14ac:dyDescent="0.25">
      <c r="A55" t="s">
        <v>118</v>
      </c>
      <c r="B55">
        <v>2019</v>
      </c>
      <c r="C55" t="s">
        <v>37</v>
      </c>
      <c r="D55" t="s">
        <v>38</v>
      </c>
      <c r="E55">
        <v>1</v>
      </c>
      <c r="F55" t="s">
        <v>40</v>
      </c>
      <c r="G55">
        <v>0.93333330000000003</v>
      </c>
      <c r="H55" t="s">
        <v>45</v>
      </c>
      <c r="I55">
        <v>803</v>
      </c>
      <c r="J55">
        <v>1573</v>
      </c>
      <c r="K55">
        <v>0.2</v>
      </c>
      <c r="L55">
        <v>0.6</v>
      </c>
      <c r="M55">
        <v>0.8</v>
      </c>
      <c r="N55">
        <v>1.05</v>
      </c>
      <c r="O55">
        <v>1.1000000000000001</v>
      </c>
      <c r="P55">
        <v>1.1499999999999999</v>
      </c>
      <c r="Q55" t="s">
        <v>46</v>
      </c>
      <c r="R55">
        <v>4</v>
      </c>
      <c r="S55">
        <v>6</v>
      </c>
      <c r="T55" t="s">
        <v>47</v>
      </c>
      <c r="U55" t="s">
        <v>48</v>
      </c>
      <c r="V55" t="s">
        <v>35</v>
      </c>
      <c r="W55" t="s">
        <v>73</v>
      </c>
      <c r="X55">
        <v>2019</v>
      </c>
      <c r="Y55" t="s">
        <v>37</v>
      </c>
      <c r="Z55" t="s">
        <v>38</v>
      </c>
      <c r="AA55">
        <v>9</v>
      </c>
      <c r="AB55">
        <v>4</v>
      </c>
      <c r="AC55">
        <v>0.6</v>
      </c>
      <c r="AD55">
        <v>0.23333332500000001</v>
      </c>
      <c r="AE55">
        <v>943.8</v>
      </c>
      <c r="AF55">
        <f>VLOOKUP(A55,[1]DETALLE!$A$1:$AK$841,37,FALSE)</f>
        <v>1808.95</v>
      </c>
      <c r="AG55">
        <f>VLOOKUP(A55,[1]DETALLE!$A$1:$AK$841,16,FALSE)</f>
        <v>121</v>
      </c>
      <c r="AH55">
        <f>VLOOKUP(A55,[1]DETALLE!$A$1:$AK$841,22,FALSE)</f>
        <v>1.1499999999999999</v>
      </c>
      <c r="AI55">
        <f>VLOOKUP(A55,[1]DETALLE!$A$1:$AK$841,27,FALSE)</f>
        <v>0.79500000000000004</v>
      </c>
      <c r="AJ55" t="str">
        <f>VLOOKUP(A55,[1]DETALLE!$A$1:$AK$841,18,FALSE)</f>
        <v>WF Mono Systems and Legacy Color</v>
      </c>
      <c r="AK55">
        <f t="shared" si="0"/>
        <v>0</v>
      </c>
      <c r="AL55">
        <f t="shared" si="5"/>
        <v>0</v>
      </c>
      <c r="AM55">
        <f t="shared" si="2"/>
        <v>0</v>
      </c>
      <c r="AN55">
        <f t="shared" si="3"/>
        <v>0</v>
      </c>
      <c r="AO55">
        <f t="shared" si="4"/>
        <v>0</v>
      </c>
    </row>
    <row r="56" spans="1:41" x14ac:dyDescent="0.25">
      <c r="A56" t="s">
        <v>119</v>
      </c>
      <c r="B56">
        <v>2019</v>
      </c>
      <c r="C56" t="s">
        <v>37</v>
      </c>
      <c r="D56" t="s">
        <v>38</v>
      </c>
      <c r="E56">
        <v>1</v>
      </c>
      <c r="F56" t="s">
        <v>40</v>
      </c>
      <c r="G56">
        <v>1.433333</v>
      </c>
      <c r="H56" t="s">
        <v>45</v>
      </c>
      <c r="I56">
        <v>803</v>
      </c>
      <c r="J56">
        <v>1573</v>
      </c>
      <c r="K56">
        <v>0.2</v>
      </c>
      <c r="L56">
        <v>0.6</v>
      </c>
      <c r="M56">
        <v>0.8</v>
      </c>
      <c r="N56">
        <v>1.05</v>
      </c>
      <c r="O56">
        <v>1.1000000000000001</v>
      </c>
      <c r="P56">
        <v>1.1499999999999999</v>
      </c>
      <c r="Q56" t="s">
        <v>46</v>
      </c>
      <c r="R56">
        <v>4</v>
      </c>
      <c r="S56">
        <v>6</v>
      </c>
      <c r="T56" t="s">
        <v>47</v>
      </c>
      <c r="U56" t="s">
        <v>48</v>
      </c>
      <c r="V56" t="s">
        <v>35</v>
      </c>
      <c r="W56" t="s">
        <v>55</v>
      </c>
      <c r="X56">
        <v>2019</v>
      </c>
      <c r="Y56" t="s">
        <v>37</v>
      </c>
      <c r="Z56" t="s">
        <v>38</v>
      </c>
      <c r="AA56">
        <v>12</v>
      </c>
      <c r="AB56">
        <v>12</v>
      </c>
      <c r="AC56">
        <v>0.8</v>
      </c>
      <c r="AD56">
        <v>0.35833324999999999</v>
      </c>
      <c r="AE56">
        <v>1258.4000000000001</v>
      </c>
      <c r="AF56">
        <f>VLOOKUP(A56,[1]DETALLE!$A$1:$AK$841,37,FALSE)</f>
        <v>565.56500000000005</v>
      </c>
      <c r="AG56">
        <f>VLOOKUP(A56,[1]DETALLE!$A$1:$AK$841,16,FALSE)</f>
        <v>44</v>
      </c>
      <c r="AH56">
        <f>VLOOKUP(A56,[1]DETALLE!$A$1:$AK$841,22,FALSE)</f>
        <v>0.8</v>
      </c>
      <c r="AI56">
        <f>VLOOKUP(A56,[1]DETALLE!$A$1:$AK$841,27,FALSE)</f>
        <v>1.036</v>
      </c>
      <c r="AJ56" t="str">
        <f>VLOOKUP(A56,[1]DETALLE!$A$1:$AK$841,18,FALSE)</f>
        <v>A4 Color Laser MFPs</v>
      </c>
      <c r="AK56">
        <f t="shared" si="0"/>
        <v>0</v>
      </c>
      <c r="AL56">
        <f t="shared" si="5"/>
        <v>0</v>
      </c>
      <c r="AM56">
        <f t="shared" si="2"/>
        <v>1</v>
      </c>
      <c r="AN56">
        <f t="shared" si="3"/>
        <v>0</v>
      </c>
      <c r="AO56">
        <f t="shared" si="4"/>
        <v>0</v>
      </c>
    </row>
    <row r="57" spans="1:41" x14ac:dyDescent="0.25">
      <c r="A57" t="s">
        <v>120</v>
      </c>
      <c r="B57">
        <v>2019</v>
      </c>
      <c r="C57" t="s">
        <v>37</v>
      </c>
      <c r="D57" t="s">
        <v>38</v>
      </c>
      <c r="E57">
        <v>1</v>
      </c>
      <c r="F57" t="s">
        <v>40</v>
      </c>
      <c r="G57">
        <v>1.9166669999999999</v>
      </c>
      <c r="H57" t="s">
        <v>45</v>
      </c>
      <c r="I57">
        <v>803</v>
      </c>
      <c r="J57">
        <v>1573</v>
      </c>
      <c r="K57">
        <v>0.2</v>
      </c>
      <c r="L57">
        <v>0.6</v>
      </c>
      <c r="M57">
        <v>0.8</v>
      </c>
      <c r="N57">
        <v>1.05</v>
      </c>
      <c r="O57">
        <v>1.1000000000000001</v>
      </c>
      <c r="P57">
        <v>1.1499999999999999</v>
      </c>
      <c r="Q57" t="s">
        <v>46</v>
      </c>
      <c r="R57">
        <v>4</v>
      </c>
      <c r="S57">
        <v>6</v>
      </c>
      <c r="T57" t="s">
        <v>47</v>
      </c>
      <c r="U57" t="s">
        <v>48</v>
      </c>
      <c r="V57" t="s">
        <v>35</v>
      </c>
      <c r="W57" t="s">
        <v>42</v>
      </c>
      <c r="X57">
        <v>2019</v>
      </c>
      <c r="Y57" t="s">
        <v>37</v>
      </c>
      <c r="Z57" t="s">
        <v>38</v>
      </c>
      <c r="AA57">
        <v>4</v>
      </c>
      <c r="AB57">
        <v>12</v>
      </c>
      <c r="AC57">
        <v>0.8</v>
      </c>
      <c r="AD57">
        <v>0.47916674999999997</v>
      </c>
      <c r="AE57">
        <v>1258.4000000000001</v>
      </c>
      <c r="AF57">
        <f>VLOOKUP(A57,[1]DETALLE!$A$1:$AK$841,37,FALSE)</f>
        <v>1258.4000000000003</v>
      </c>
      <c r="AG57">
        <f>VLOOKUP(A57,[1]DETALLE!$A$1:$AK$841,16,FALSE)</f>
        <v>12</v>
      </c>
      <c r="AH57">
        <f>VLOOKUP(A57,[1]DETALLE!$A$1:$AK$841,22,FALSE)</f>
        <v>0.8</v>
      </c>
      <c r="AI57">
        <f>VLOOKUP(A57,[1]DETALLE!$A$1:$AK$841,27,FALSE)</f>
        <v>0.35499999999999998</v>
      </c>
      <c r="AJ57" t="str">
        <f>VLOOKUP(A57,[1]DETALLE!$A$1:$AK$841,18,FALSE)</f>
        <v>Entry Production Color Low/Mid</v>
      </c>
      <c r="AK57">
        <f t="shared" si="0"/>
        <v>1</v>
      </c>
      <c r="AL57">
        <f t="shared" si="5"/>
        <v>1</v>
      </c>
      <c r="AM57">
        <f t="shared" si="2"/>
        <v>1</v>
      </c>
      <c r="AN57">
        <f t="shared" si="3"/>
        <v>0</v>
      </c>
      <c r="AO57">
        <f t="shared" si="4"/>
        <v>0</v>
      </c>
    </row>
    <row r="58" spans="1:41" x14ac:dyDescent="0.25">
      <c r="A58" t="s">
        <v>121</v>
      </c>
      <c r="B58">
        <v>2019</v>
      </c>
      <c r="C58" t="s">
        <v>37</v>
      </c>
      <c r="D58" t="s">
        <v>38</v>
      </c>
      <c r="E58">
        <v>1</v>
      </c>
      <c r="F58" t="s">
        <v>40</v>
      </c>
      <c r="G58">
        <v>0.58333330000000005</v>
      </c>
      <c r="H58" t="s">
        <v>45</v>
      </c>
      <c r="I58">
        <v>803</v>
      </c>
      <c r="J58">
        <v>1573</v>
      </c>
      <c r="K58">
        <v>0.2</v>
      </c>
      <c r="L58">
        <v>0.6</v>
      </c>
      <c r="M58">
        <v>0.8</v>
      </c>
      <c r="N58">
        <v>1.05</v>
      </c>
      <c r="O58">
        <v>1.1000000000000001</v>
      </c>
      <c r="P58">
        <v>1.1499999999999999</v>
      </c>
      <c r="Q58" t="s">
        <v>46</v>
      </c>
      <c r="R58">
        <v>4</v>
      </c>
      <c r="S58">
        <v>6</v>
      </c>
      <c r="T58" t="s">
        <v>85</v>
      </c>
      <c r="U58" t="s">
        <v>48</v>
      </c>
      <c r="V58" t="s">
        <v>35</v>
      </c>
      <c r="W58" t="s">
        <v>61</v>
      </c>
      <c r="X58">
        <v>2019</v>
      </c>
      <c r="Y58" t="s">
        <v>37</v>
      </c>
      <c r="Z58" t="s">
        <v>38</v>
      </c>
      <c r="AA58">
        <v>1</v>
      </c>
      <c r="AB58">
        <v>56</v>
      </c>
      <c r="AC58">
        <v>1.1000000000000001</v>
      </c>
      <c r="AD58">
        <v>9.7222216666666694E-2</v>
      </c>
      <c r="AE58">
        <v>1730.3</v>
      </c>
      <c r="AF58">
        <f>VLOOKUP(A58,[1]DETALLE!$A$1:$AK$841,37,FALSE)</f>
        <v>1808.95</v>
      </c>
      <c r="AG58">
        <f>VLOOKUP(A58,[1]DETALLE!$A$1:$AK$841,16,FALSE)</f>
        <v>116</v>
      </c>
      <c r="AH58">
        <f>VLOOKUP(A58,[1]DETALLE!$A$1:$AK$841,22,FALSE)</f>
        <v>1.1499999999999999</v>
      </c>
      <c r="AI58">
        <f>VLOOKUP(A58,[1]DETALLE!$A$1:$AK$841,27,FALSE)</f>
        <v>0.55249999999999999</v>
      </c>
      <c r="AJ58" t="str">
        <f>VLOOKUP(A58,[1]DETALLE!$A$1:$AK$841,18,FALSE)</f>
        <v>Entry Production Color Low/Mid</v>
      </c>
      <c r="AK58">
        <f t="shared" si="0"/>
        <v>0</v>
      </c>
      <c r="AL58">
        <f t="shared" si="5"/>
        <v>0</v>
      </c>
      <c r="AM58">
        <f t="shared" si="2"/>
        <v>0</v>
      </c>
      <c r="AN58">
        <f t="shared" si="3"/>
        <v>0</v>
      </c>
      <c r="AO58">
        <f t="shared" si="4"/>
        <v>0</v>
      </c>
    </row>
    <row r="59" spans="1:41" x14ac:dyDescent="0.25">
      <c r="A59" t="s">
        <v>122</v>
      </c>
      <c r="B59">
        <v>2019</v>
      </c>
      <c r="C59" t="s">
        <v>37</v>
      </c>
      <c r="D59" t="s">
        <v>38</v>
      </c>
      <c r="E59">
        <v>1</v>
      </c>
      <c r="F59" t="s">
        <v>44</v>
      </c>
      <c r="G59">
        <v>0</v>
      </c>
      <c r="H59" t="s">
        <v>45</v>
      </c>
      <c r="I59">
        <v>803</v>
      </c>
      <c r="J59">
        <v>1573</v>
      </c>
      <c r="K59">
        <v>0.2</v>
      </c>
      <c r="L59">
        <v>0.6</v>
      </c>
      <c r="M59">
        <v>0.8</v>
      </c>
      <c r="N59">
        <v>1.05</v>
      </c>
      <c r="O59">
        <v>1.1000000000000001</v>
      </c>
      <c r="P59">
        <v>1.1499999999999999</v>
      </c>
      <c r="Q59" t="s">
        <v>46</v>
      </c>
      <c r="R59">
        <v>4</v>
      </c>
      <c r="S59">
        <v>6</v>
      </c>
      <c r="T59" t="s">
        <v>47</v>
      </c>
      <c r="U59" t="s">
        <v>48</v>
      </c>
      <c r="V59" t="s">
        <v>35</v>
      </c>
      <c r="W59" t="s">
        <v>59</v>
      </c>
      <c r="X59">
        <v>2019</v>
      </c>
      <c r="Y59" t="s">
        <v>37</v>
      </c>
      <c r="Z59" t="s">
        <v>38</v>
      </c>
      <c r="AA59">
        <v>1</v>
      </c>
      <c r="AB59">
        <v>4</v>
      </c>
      <c r="AC59">
        <v>0</v>
      </c>
      <c r="AD59">
        <v>0</v>
      </c>
      <c r="AE59">
        <v>1573</v>
      </c>
      <c r="AF59" t="e">
        <f>VLOOKUP(A59,[1]DETALLE!$A$1:$AK$841,37,FALSE)</f>
        <v>#N/A</v>
      </c>
      <c r="AG59" t="e">
        <f>VLOOKUP(A59,[1]DETALLE!$A$1:$AK$841,16,FALSE)</f>
        <v>#N/A</v>
      </c>
      <c r="AH59" t="e">
        <f>VLOOKUP(A59,[1]DETALLE!$A$1:$AK$841,22,FALSE)</f>
        <v>#N/A</v>
      </c>
      <c r="AI59" t="e">
        <f>VLOOKUP(A59,[1]DETALLE!$A$1:$AK$841,27,FALSE)</f>
        <v>#N/A</v>
      </c>
      <c r="AJ59" t="e">
        <f>VLOOKUP(A59,[1]DETALLE!$A$1:$AK$841,18,FALSE)</f>
        <v>#N/A</v>
      </c>
      <c r="AK59" t="e">
        <f t="shared" si="0"/>
        <v>#N/A</v>
      </c>
      <c r="AL59" t="e">
        <f t="shared" si="5"/>
        <v>#N/A</v>
      </c>
      <c r="AM59" t="e">
        <f t="shared" si="2"/>
        <v>#N/A</v>
      </c>
      <c r="AN59" t="e">
        <f t="shared" si="3"/>
        <v>#N/A</v>
      </c>
      <c r="AO59" t="e">
        <f t="shared" si="4"/>
        <v>#N/A</v>
      </c>
    </row>
    <row r="60" spans="1:41" x14ac:dyDescent="0.25">
      <c r="A60" t="s">
        <v>123</v>
      </c>
      <c r="B60">
        <v>2019</v>
      </c>
      <c r="C60" t="s">
        <v>37</v>
      </c>
      <c r="D60" t="s">
        <v>38</v>
      </c>
      <c r="E60">
        <v>1</v>
      </c>
      <c r="F60" t="s">
        <v>44</v>
      </c>
      <c r="G60">
        <v>0</v>
      </c>
      <c r="H60" t="s">
        <v>34</v>
      </c>
      <c r="I60">
        <v>468</v>
      </c>
      <c r="J60">
        <v>715</v>
      </c>
      <c r="K60">
        <v>0</v>
      </c>
      <c r="L60">
        <v>0</v>
      </c>
      <c r="M60">
        <v>0</v>
      </c>
      <c r="N60">
        <v>0.6</v>
      </c>
      <c r="O60">
        <v>0.8</v>
      </c>
      <c r="P60">
        <v>1.05</v>
      </c>
      <c r="Q60" t="s">
        <v>46</v>
      </c>
      <c r="R60">
        <v>5</v>
      </c>
      <c r="S60">
        <v>9</v>
      </c>
      <c r="T60" t="s">
        <v>85</v>
      </c>
      <c r="U60" t="s">
        <v>34</v>
      </c>
      <c r="V60" t="s">
        <v>35</v>
      </c>
      <c r="W60" t="s">
        <v>42</v>
      </c>
      <c r="X60">
        <v>2019</v>
      </c>
      <c r="Y60" t="s">
        <v>37</v>
      </c>
      <c r="Z60" t="s">
        <v>38</v>
      </c>
      <c r="AA60">
        <v>1</v>
      </c>
      <c r="AB60">
        <v>26</v>
      </c>
      <c r="AC60">
        <v>0</v>
      </c>
      <c r="AD60">
        <v>0</v>
      </c>
      <c r="AE60">
        <v>715</v>
      </c>
      <c r="AF60" t="e">
        <f>VLOOKUP(A60,[1]DETALLE!$A$1:$AK$841,37,FALSE)</f>
        <v>#N/A</v>
      </c>
      <c r="AG60" t="e">
        <f>VLOOKUP(A60,[1]DETALLE!$A$1:$AK$841,16,FALSE)</f>
        <v>#N/A</v>
      </c>
      <c r="AH60" t="e">
        <f>VLOOKUP(A60,[1]DETALLE!$A$1:$AK$841,22,FALSE)</f>
        <v>#N/A</v>
      </c>
      <c r="AI60" t="e">
        <f>VLOOKUP(A60,[1]DETALLE!$A$1:$AK$841,27,FALSE)</f>
        <v>#N/A</v>
      </c>
      <c r="AJ60" t="e">
        <f>VLOOKUP(A60,[1]DETALLE!$A$1:$AK$841,18,FALSE)</f>
        <v>#N/A</v>
      </c>
      <c r="AK60" t="e">
        <f t="shared" si="0"/>
        <v>#N/A</v>
      </c>
      <c r="AL60" t="e">
        <f t="shared" si="5"/>
        <v>#N/A</v>
      </c>
      <c r="AM60" t="e">
        <f t="shared" si="2"/>
        <v>#N/A</v>
      </c>
      <c r="AN60" t="e">
        <f t="shared" si="3"/>
        <v>#N/A</v>
      </c>
      <c r="AO60" t="e">
        <f t="shared" si="4"/>
        <v>#N/A</v>
      </c>
    </row>
    <row r="61" spans="1:41" x14ac:dyDescent="0.25">
      <c r="A61" t="s">
        <v>124</v>
      </c>
      <c r="B61">
        <v>2019</v>
      </c>
      <c r="C61" t="s">
        <v>37</v>
      </c>
      <c r="D61" t="s">
        <v>38</v>
      </c>
      <c r="E61">
        <v>1</v>
      </c>
      <c r="F61" t="s">
        <v>40</v>
      </c>
      <c r="G61">
        <v>0</v>
      </c>
      <c r="H61" t="s">
        <v>34</v>
      </c>
      <c r="I61">
        <v>468</v>
      </c>
      <c r="J61">
        <v>715</v>
      </c>
      <c r="K61">
        <v>0</v>
      </c>
      <c r="L61">
        <v>0</v>
      </c>
      <c r="M61">
        <v>0</v>
      </c>
      <c r="N61">
        <v>0.6</v>
      </c>
      <c r="O61">
        <v>0.8</v>
      </c>
      <c r="P61">
        <v>1.05</v>
      </c>
      <c r="Q61" t="s">
        <v>46</v>
      </c>
      <c r="R61">
        <v>5</v>
      </c>
      <c r="S61">
        <v>9</v>
      </c>
      <c r="T61" t="s">
        <v>47</v>
      </c>
      <c r="U61" t="s">
        <v>34</v>
      </c>
      <c r="V61" t="s">
        <v>35</v>
      </c>
      <c r="W61" t="s">
        <v>59</v>
      </c>
      <c r="X61">
        <v>2019</v>
      </c>
      <c r="Y61" t="s">
        <v>37</v>
      </c>
      <c r="Z61" t="s">
        <v>38</v>
      </c>
      <c r="AA61">
        <v>1</v>
      </c>
      <c r="AB61">
        <v>3</v>
      </c>
      <c r="AC61">
        <v>0</v>
      </c>
      <c r="AD61">
        <v>0</v>
      </c>
      <c r="AE61">
        <v>0</v>
      </c>
      <c r="AF61">
        <f>VLOOKUP(A61,[1]DETALLE!$A$1:$AK$841,37,FALSE)</f>
        <v>0</v>
      </c>
      <c r="AG61">
        <f>VLOOKUP(A61,[1]DETALLE!$A$1:$AK$841,16,FALSE)</f>
        <v>6</v>
      </c>
      <c r="AH61">
        <f>VLOOKUP(A61,[1]DETALLE!$A$1:$AK$841,22,FALSE)</f>
        <v>0</v>
      </c>
      <c r="AI61">
        <f>VLOOKUP(A61,[1]DETALLE!$A$1:$AK$841,27,FALSE)</f>
        <v>0.53</v>
      </c>
      <c r="AJ61" t="str">
        <f>VLOOKUP(A61,[1]DETALLE!$A$1:$AK$841,18,FALSE)</f>
        <v>Office Digital</v>
      </c>
      <c r="AK61">
        <f t="shared" si="0"/>
        <v>1</v>
      </c>
      <c r="AL61">
        <f t="shared" si="5"/>
        <v>0</v>
      </c>
      <c r="AM61">
        <f t="shared" si="2"/>
        <v>1</v>
      </c>
      <c r="AN61">
        <f t="shared" si="3"/>
        <v>0</v>
      </c>
      <c r="AO61">
        <f t="shared" si="4"/>
        <v>0</v>
      </c>
    </row>
    <row r="62" spans="1:41" x14ac:dyDescent="0.25">
      <c r="A62" t="s">
        <v>125</v>
      </c>
      <c r="B62">
        <v>2019</v>
      </c>
      <c r="C62" t="s">
        <v>37</v>
      </c>
      <c r="D62" t="s">
        <v>38</v>
      </c>
      <c r="E62">
        <v>1</v>
      </c>
      <c r="F62" t="s">
        <v>44</v>
      </c>
      <c r="G62">
        <v>0</v>
      </c>
      <c r="H62" t="s">
        <v>54</v>
      </c>
      <c r="I62">
        <v>803</v>
      </c>
      <c r="J62">
        <v>1573</v>
      </c>
      <c r="K62">
        <v>0.2</v>
      </c>
      <c r="L62">
        <v>0.6</v>
      </c>
      <c r="M62">
        <v>0.8</v>
      </c>
      <c r="N62">
        <v>1.05</v>
      </c>
      <c r="O62">
        <v>1.1000000000000001</v>
      </c>
      <c r="P62">
        <v>1.1499999999999999</v>
      </c>
      <c r="Q62" t="s">
        <v>46</v>
      </c>
      <c r="R62">
        <v>4</v>
      </c>
      <c r="S62">
        <v>6</v>
      </c>
      <c r="T62" t="s">
        <v>47</v>
      </c>
      <c r="U62" t="s">
        <v>54</v>
      </c>
      <c r="V62" t="s">
        <v>35</v>
      </c>
      <c r="W62" t="s">
        <v>59</v>
      </c>
      <c r="X62">
        <v>2019</v>
      </c>
      <c r="Y62" t="s">
        <v>37</v>
      </c>
      <c r="Z62" t="s">
        <v>38</v>
      </c>
      <c r="AA62">
        <v>2</v>
      </c>
      <c r="AB62">
        <v>25</v>
      </c>
      <c r="AC62">
        <v>0</v>
      </c>
      <c r="AD62">
        <v>0</v>
      </c>
      <c r="AE62">
        <v>1573</v>
      </c>
      <c r="AF62">
        <f>VLOOKUP(A62,[1]DETALLE!$A$1:$AK$841,37,FALSE)</f>
        <v>750.75000000000011</v>
      </c>
      <c r="AG62">
        <f>VLOOKUP(A62,[1]DETALLE!$A$1:$AK$841,16,FALSE)</f>
        <v>187</v>
      </c>
      <c r="AH62">
        <f>VLOOKUP(A62,[1]DETALLE!$A$1:$AK$841,22,FALSE)</f>
        <v>1.05</v>
      </c>
      <c r="AI62">
        <f>VLOOKUP(A62,[1]DETALLE!$A$1:$AK$841,27,FALSE)</f>
        <v>0</v>
      </c>
      <c r="AJ62" t="str">
        <f>VLOOKUP(A62,[1]DETALLE!$A$1:$AK$841,18,FALSE)</f>
        <v>Entry Mono Printers</v>
      </c>
      <c r="AK62">
        <f t="shared" si="0"/>
        <v>0</v>
      </c>
      <c r="AL62">
        <f t="shared" si="5"/>
        <v>0</v>
      </c>
      <c r="AM62">
        <f t="shared" si="2"/>
        <v>0</v>
      </c>
      <c r="AN62">
        <f t="shared" si="3"/>
        <v>1</v>
      </c>
      <c r="AO62">
        <f t="shared" si="4"/>
        <v>0</v>
      </c>
    </row>
    <row r="63" spans="1:41" x14ac:dyDescent="0.25">
      <c r="A63" t="s">
        <v>126</v>
      </c>
      <c r="B63">
        <v>2019</v>
      </c>
      <c r="C63" t="s">
        <v>37</v>
      </c>
      <c r="D63" t="s">
        <v>38</v>
      </c>
      <c r="E63">
        <v>1</v>
      </c>
      <c r="F63" t="s">
        <v>44</v>
      </c>
      <c r="G63">
        <v>0</v>
      </c>
      <c r="H63" t="s">
        <v>54</v>
      </c>
      <c r="I63">
        <v>803</v>
      </c>
      <c r="J63">
        <v>1573</v>
      </c>
      <c r="K63">
        <v>0.2</v>
      </c>
      <c r="L63">
        <v>0.6</v>
      </c>
      <c r="M63">
        <v>0.8</v>
      </c>
      <c r="N63">
        <v>1.05</v>
      </c>
      <c r="O63">
        <v>1.1000000000000001</v>
      </c>
      <c r="P63">
        <v>1.1499999999999999</v>
      </c>
      <c r="Q63" t="s">
        <v>46</v>
      </c>
      <c r="R63">
        <v>4</v>
      </c>
      <c r="S63">
        <v>6</v>
      </c>
      <c r="T63" t="s">
        <v>47</v>
      </c>
      <c r="U63" t="s">
        <v>54</v>
      </c>
      <c r="V63" t="s">
        <v>35</v>
      </c>
      <c r="W63" t="s">
        <v>55</v>
      </c>
      <c r="X63">
        <v>2019</v>
      </c>
      <c r="Y63" t="s">
        <v>37</v>
      </c>
      <c r="Z63" t="s">
        <v>38</v>
      </c>
      <c r="AA63">
        <v>1</v>
      </c>
      <c r="AB63">
        <v>48</v>
      </c>
      <c r="AC63">
        <v>0</v>
      </c>
      <c r="AD63">
        <v>0</v>
      </c>
      <c r="AE63">
        <v>1573</v>
      </c>
      <c r="AF63" t="e">
        <f>VLOOKUP(A63,[1]DETALLE!$A$1:$AK$841,37,FALSE)</f>
        <v>#N/A</v>
      </c>
      <c r="AG63" t="e">
        <f>VLOOKUP(A63,[1]DETALLE!$A$1:$AK$841,16,FALSE)</f>
        <v>#N/A</v>
      </c>
      <c r="AH63" t="e">
        <f>VLOOKUP(A63,[1]DETALLE!$A$1:$AK$841,22,FALSE)</f>
        <v>#N/A</v>
      </c>
      <c r="AI63" t="e">
        <f>VLOOKUP(A63,[1]DETALLE!$A$1:$AK$841,27,FALSE)</f>
        <v>#N/A</v>
      </c>
      <c r="AJ63" t="e">
        <f>VLOOKUP(A63,[1]DETALLE!$A$1:$AK$841,18,FALSE)</f>
        <v>#N/A</v>
      </c>
      <c r="AK63" t="e">
        <f t="shared" si="0"/>
        <v>#N/A</v>
      </c>
      <c r="AL63" t="e">
        <f t="shared" si="5"/>
        <v>#N/A</v>
      </c>
      <c r="AM63" t="e">
        <f t="shared" si="2"/>
        <v>#N/A</v>
      </c>
      <c r="AN63" t="e">
        <f t="shared" si="3"/>
        <v>#N/A</v>
      </c>
      <c r="AO63" t="e">
        <f t="shared" si="4"/>
        <v>#N/A</v>
      </c>
    </row>
    <row r="64" spans="1:41" x14ac:dyDescent="0.25">
      <c r="A64" t="s">
        <v>127</v>
      </c>
      <c r="B64">
        <v>2019</v>
      </c>
      <c r="C64" t="s">
        <v>37</v>
      </c>
      <c r="D64" t="s">
        <v>38</v>
      </c>
      <c r="E64">
        <v>1</v>
      </c>
      <c r="F64" t="s">
        <v>40</v>
      </c>
      <c r="G64">
        <v>2.1833330000000002</v>
      </c>
      <c r="H64" t="s">
        <v>58</v>
      </c>
      <c r="I64">
        <v>655</v>
      </c>
      <c r="J64">
        <v>1365</v>
      </c>
      <c r="K64">
        <v>0</v>
      </c>
      <c r="L64">
        <v>0</v>
      </c>
      <c r="M64">
        <v>0.6</v>
      </c>
      <c r="N64">
        <v>0.8</v>
      </c>
      <c r="O64">
        <v>1.05</v>
      </c>
      <c r="P64">
        <v>1.1000000000000001</v>
      </c>
      <c r="Q64" t="s">
        <v>46</v>
      </c>
      <c r="R64">
        <v>5</v>
      </c>
      <c r="S64">
        <v>9</v>
      </c>
      <c r="T64" t="s">
        <v>47</v>
      </c>
      <c r="U64" t="s">
        <v>58</v>
      </c>
      <c r="V64" t="s">
        <v>35</v>
      </c>
      <c r="W64" t="s">
        <v>55</v>
      </c>
      <c r="X64">
        <v>2019</v>
      </c>
      <c r="Y64" t="s">
        <v>37</v>
      </c>
      <c r="Z64" t="s">
        <v>38</v>
      </c>
      <c r="AA64">
        <v>1</v>
      </c>
      <c r="AB64">
        <v>10</v>
      </c>
      <c r="AC64">
        <v>0.6</v>
      </c>
      <c r="AD64">
        <v>0.43666660000000002</v>
      </c>
      <c r="AE64">
        <v>819</v>
      </c>
      <c r="AF64">
        <f>VLOOKUP(A64,[1]DETALLE!$A$1:$AK$841,37,FALSE)</f>
        <v>1433.25</v>
      </c>
      <c r="AG64">
        <f>VLOOKUP(A64,[1]DETALLE!$A$1:$AK$841,16,FALSE)</f>
        <v>36</v>
      </c>
      <c r="AH64">
        <f>VLOOKUP(A64,[1]DETALLE!$A$1:$AK$841,22,FALSE)</f>
        <v>1.05</v>
      </c>
      <c r="AI64">
        <f>VLOOKUP(A64,[1]DETALLE!$A$1:$AK$841,27,FALSE)</f>
        <v>0.32</v>
      </c>
      <c r="AJ64" t="str">
        <f>VLOOKUP(A64,[1]DETALLE!$A$1:$AK$841,18,FALSE)</f>
        <v>Departmental Digital</v>
      </c>
      <c r="AK64">
        <f t="shared" si="0"/>
        <v>0</v>
      </c>
      <c r="AL64">
        <f t="shared" si="5"/>
        <v>0</v>
      </c>
      <c r="AM64">
        <f t="shared" si="2"/>
        <v>0</v>
      </c>
      <c r="AN64">
        <f t="shared" si="3"/>
        <v>0</v>
      </c>
      <c r="AO64">
        <f t="shared" si="4"/>
        <v>1</v>
      </c>
    </row>
    <row r="65" spans="1:41" x14ac:dyDescent="0.25">
      <c r="A65" t="s">
        <v>128</v>
      </c>
      <c r="B65">
        <v>2019</v>
      </c>
      <c r="C65" t="s">
        <v>37</v>
      </c>
      <c r="D65" t="s">
        <v>38</v>
      </c>
      <c r="E65">
        <v>1</v>
      </c>
      <c r="F65" t="s">
        <v>44</v>
      </c>
      <c r="G65">
        <v>0</v>
      </c>
      <c r="H65" t="s">
        <v>116</v>
      </c>
      <c r="I65">
        <v>655</v>
      </c>
      <c r="J65">
        <v>1365</v>
      </c>
      <c r="K65">
        <v>0</v>
      </c>
      <c r="L65">
        <v>0</v>
      </c>
      <c r="M65">
        <v>0.6</v>
      </c>
      <c r="N65">
        <v>0.8</v>
      </c>
      <c r="O65">
        <v>1.05</v>
      </c>
      <c r="P65">
        <v>1.1000000000000001</v>
      </c>
      <c r="Q65" t="s">
        <v>46</v>
      </c>
      <c r="R65">
        <v>5</v>
      </c>
      <c r="S65">
        <v>9</v>
      </c>
      <c r="T65" t="s">
        <v>47</v>
      </c>
      <c r="U65" t="s">
        <v>58</v>
      </c>
      <c r="V65" t="s">
        <v>35</v>
      </c>
      <c r="W65" t="s">
        <v>55</v>
      </c>
      <c r="X65">
        <v>2019</v>
      </c>
      <c r="Y65" t="s">
        <v>37</v>
      </c>
      <c r="Z65" t="s">
        <v>38</v>
      </c>
      <c r="AA65">
        <v>2</v>
      </c>
      <c r="AB65">
        <v>25</v>
      </c>
      <c r="AC65">
        <v>0</v>
      </c>
      <c r="AD65">
        <v>0</v>
      </c>
      <c r="AE65">
        <v>1365</v>
      </c>
      <c r="AF65" t="e">
        <f>VLOOKUP(A65,[1]DETALLE!$A$1:$AK$841,37,FALSE)</f>
        <v>#N/A</v>
      </c>
      <c r="AG65" t="e">
        <f>VLOOKUP(A65,[1]DETALLE!$A$1:$AK$841,16,FALSE)</f>
        <v>#N/A</v>
      </c>
      <c r="AH65" t="e">
        <f>VLOOKUP(A65,[1]DETALLE!$A$1:$AK$841,22,FALSE)</f>
        <v>#N/A</v>
      </c>
      <c r="AI65" t="e">
        <f>VLOOKUP(A65,[1]DETALLE!$A$1:$AK$841,27,FALSE)</f>
        <v>#N/A</v>
      </c>
      <c r="AJ65" t="e">
        <f>VLOOKUP(A65,[1]DETALLE!$A$1:$AK$841,18,FALSE)</f>
        <v>#N/A</v>
      </c>
      <c r="AK65" t="e">
        <f t="shared" si="0"/>
        <v>#N/A</v>
      </c>
      <c r="AL65" t="e">
        <f t="shared" si="5"/>
        <v>#N/A</v>
      </c>
      <c r="AM65" t="e">
        <f t="shared" si="2"/>
        <v>#N/A</v>
      </c>
      <c r="AN65" t="e">
        <f t="shared" si="3"/>
        <v>#N/A</v>
      </c>
      <c r="AO65" t="e">
        <f t="shared" si="4"/>
        <v>#N/A</v>
      </c>
    </row>
    <row r="66" spans="1:41" x14ac:dyDescent="0.25">
      <c r="A66" t="s">
        <v>129</v>
      </c>
      <c r="B66">
        <v>2019</v>
      </c>
      <c r="C66" t="s">
        <v>37</v>
      </c>
      <c r="D66" t="s">
        <v>38</v>
      </c>
      <c r="E66">
        <v>1</v>
      </c>
      <c r="F66" t="s">
        <v>40</v>
      </c>
      <c r="G66">
        <v>0.3</v>
      </c>
      <c r="H66" t="s">
        <v>58</v>
      </c>
      <c r="I66">
        <v>655</v>
      </c>
      <c r="J66">
        <v>1365</v>
      </c>
      <c r="K66">
        <v>0</v>
      </c>
      <c r="L66">
        <v>0</v>
      </c>
      <c r="M66">
        <v>0.6</v>
      </c>
      <c r="N66">
        <v>0.8</v>
      </c>
      <c r="O66">
        <v>1.05</v>
      </c>
      <c r="P66">
        <v>1.1000000000000001</v>
      </c>
      <c r="Q66" t="s">
        <v>46</v>
      </c>
      <c r="R66">
        <v>5</v>
      </c>
      <c r="S66">
        <v>9</v>
      </c>
      <c r="T66" t="s">
        <v>47</v>
      </c>
      <c r="U66" t="s">
        <v>58</v>
      </c>
      <c r="V66" t="s">
        <v>35</v>
      </c>
      <c r="W66" t="s">
        <v>130</v>
      </c>
      <c r="X66">
        <v>2019</v>
      </c>
      <c r="Y66" t="s">
        <v>37</v>
      </c>
      <c r="Z66" t="s">
        <v>38</v>
      </c>
      <c r="AA66">
        <v>2</v>
      </c>
      <c r="AB66">
        <v>12</v>
      </c>
      <c r="AC66">
        <v>0.6</v>
      </c>
      <c r="AD66">
        <v>0.06</v>
      </c>
      <c r="AE66">
        <v>819</v>
      </c>
      <c r="AF66">
        <f>VLOOKUP(A66,[1]DETALLE!$A$1:$AK$841,37,FALSE)</f>
        <v>750.75000000000011</v>
      </c>
      <c r="AG66">
        <f>VLOOKUP(A66,[1]DETALLE!$A$1:$AK$841,16,FALSE)</f>
        <v>103</v>
      </c>
      <c r="AH66">
        <f>VLOOKUP(A66,[1]DETALLE!$A$1:$AK$841,22,FALSE)</f>
        <v>1.05</v>
      </c>
      <c r="AI66">
        <f>VLOOKUP(A66,[1]DETALLE!$A$1:$AK$841,27,FALSE)</f>
        <v>0.41111111111111115</v>
      </c>
      <c r="AJ66" t="str">
        <f>VLOOKUP(A66,[1]DETALLE!$A$1:$AK$841,18,FALSE)</f>
        <v>A4 Mono MFPs</v>
      </c>
      <c r="AK66">
        <f t="shared" ref="AK66:AK129" si="6">IF(AE66=AF66,1,0)</f>
        <v>0</v>
      </c>
      <c r="AL66">
        <f t="shared" si="5"/>
        <v>0</v>
      </c>
      <c r="AM66">
        <f t="shared" si="2"/>
        <v>0</v>
      </c>
      <c r="AN66">
        <f t="shared" si="3"/>
        <v>0</v>
      </c>
      <c r="AO66">
        <f t="shared" si="4"/>
        <v>0</v>
      </c>
    </row>
    <row r="67" spans="1:41" x14ac:dyDescent="0.25">
      <c r="A67" t="s">
        <v>131</v>
      </c>
      <c r="B67">
        <v>2019</v>
      </c>
      <c r="C67" t="s">
        <v>37</v>
      </c>
      <c r="D67" t="s">
        <v>38</v>
      </c>
      <c r="E67">
        <v>1</v>
      </c>
      <c r="F67" t="s">
        <v>40</v>
      </c>
      <c r="G67">
        <v>2.233333</v>
      </c>
      <c r="H67" t="s">
        <v>58</v>
      </c>
      <c r="I67">
        <v>655</v>
      </c>
      <c r="J67">
        <v>1365</v>
      </c>
      <c r="K67">
        <v>0</v>
      </c>
      <c r="L67">
        <v>0</v>
      </c>
      <c r="M67">
        <v>0.6</v>
      </c>
      <c r="N67">
        <v>0.8</v>
      </c>
      <c r="O67">
        <v>1.05</v>
      </c>
      <c r="P67">
        <v>1.1000000000000001</v>
      </c>
      <c r="Q67" t="s">
        <v>46</v>
      </c>
      <c r="R67">
        <v>5</v>
      </c>
      <c r="S67">
        <v>9</v>
      </c>
      <c r="T67" t="s">
        <v>47</v>
      </c>
      <c r="U67" t="s">
        <v>58</v>
      </c>
      <c r="V67" t="s">
        <v>35</v>
      </c>
      <c r="W67" t="s">
        <v>73</v>
      </c>
      <c r="X67">
        <v>2019</v>
      </c>
      <c r="Y67" t="s">
        <v>37</v>
      </c>
      <c r="Z67" t="s">
        <v>38</v>
      </c>
      <c r="AA67">
        <v>3</v>
      </c>
      <c r="AB67">
        <v>25</v>
      </c>
      <c r="AC67">
        <v>0.8</v>
      </c>
      <c r="AD67">
        <v>0.44666660000000002</v>
      </c>
      <c r="AE67">
        <v>1092</v>
      </c>
      <c r="AF67">
        <f>VLOOKUP(A67,[1]DETALLE!$A$1:$AK$841,37,FALSE)</f>
        <v>1730.3000000000004</v>
      </c>
      <c r="AG67">
        <f>VLOOKUP(A67,[1]DETALLE!$A$1:$AK$841,16,FALSE)</f>
        <v>41</v>
      </c>
      <c r="AH67">
        <f>VLOOKUP(A67,[1]DETALLE!$A$1:$AK$841,22,FALSE)</f>
        <v>1.1000000000000001</v>
      </c>
      <c r="AI67">
        <f>VLOOKUP(A67,[1]DETALLE!$A$1:$AK$841,27,FALSE)</f>
        <v>0.4</v>
      </c>
      <c r="AJ67" t="str">
        <f>VLOOKUP(A67,[1]DETALLE!$A$1:$AK$841,18,FALSE)</f>
        <v>Light Production Digital Business</v>
      </c>
      <c r="AK67">
        <f t="shared" si="6"/>
        <v>0</v>
      </c>
      <c r="AL67">
        <f t="shared" ref="AL67:AL130" si="7">IF(AB67=AG67,1,0)</f>
        <v>0</v>
      </c>
      <c r="AM67">
        <f t="shared" ref="AM67:AM130" si="8">IF(AC67=AH67,1,0)</f>
        <v>0</v>
      </c>
      <c r="AN67">
        <f t="shared" ref="AN67:AN130" si="9">IF(AD67=AI67,1,0)</f>
        <v>0</v>
      </c>
      <c r="AO67">
        <f t="shared" ref="AO67:AO130" si="10">IF(H67=AJ67,1,0)</f>
        <v>0</v>
      </c>
    </row>
    <row r="68" spans="1:41" x14ac:dyDescent="0.25">
      <c r="A68" t="s">
        <v>88</v>
      </c>
      <c r="B68">
        <v>2019</v>
      </c>
      <c r="C68" t="s">
        <v>37</v>
      </c>
      <c r="D68" t="s">
        <v>38</v>
      </c>
      <c r="E68">
        <v>1</v>
      </c>
      <c r="F68" t="s">
        <v>44</v>
      </c>
      <c r="G68">
        <v>0</v>
      </c>
      <c r="H68" t="s">
        <v>58</v>
      </c>
      <c r="I68">
        <v>655</v>
      </c>
      <c r="J68">
        <v>1365</v>
      </c>
      <c r="K68">
        <v>0</v>
      </c>
      <c r="L68">
        <v>0</v>
      </c>
      <c r="M68">
        <v>0.6</v>
      </c>
      <c r="N68">
        <v>0.8</v>
      </c>
      <c r="O68">
        <v>1.05</v>
      </c>
      <c r="P68">
        <v>1.1000000000000001</v>
      </c>
      <c r="Q68" t="s">
        <v>46</v>
      </c>
      <c r="R68">
        <v>5</v>
      </c>
      <c r="S68">
        <v>9</v>
      </c>
      <c r="T68" t="s">
        <v>47</v>
      </c>
      <c r="U68" t="s">
        <v>58</v>
      </c>
      <c r="V68" t="s">
        <v>35</v>
      </c>
      <c r="W68" t="s">
        <v>50</v>
      </c>
      <c r="X68">
        <v>2019</v>
      </c>
      <c r="Y68" t="s">
        <v>37</v>
      </c>
      <c r="Z68" t="s">
        <v>38</v>
      </c>
      <c r="AA68">
        <v>1</v>
      </c>
      <c r="AB68">
        <v>4</v>
      </c>
      <c r="AC68">
        <v>0</v>
      </c>
      <c r="AD68">
        <v>0</v>
      </c>
      <c r="AE68">
        <v>1365</v>
      </c>
      <c r="AF68">
        <f>VLOOKUP(A68,[1]DETALLE!$A$1:$AK$841,37,FALSE)</f>
        <v>819</v>
      </c>
      <c r="AG68">
        <f>VLOOKUP(A68,[1]DETALLE!$A$1:$AK$841,16,FALSE)</f>
        <v>14</v>
      </c>
      <c r="AH68">
        <f>VLOOKUP(A68,[1]DETALLE!$A$1:$AK$841,22,FALSE)</f>
        <v>0.6</v>
      </c>
      <c r="AI68">
        <f>VLOOKUP(A68,[1]DETALLE!$A$1:$AK$841,27,FALSE)</f>
        <v>0.32400000000000001</v>
      </c>
      <c r="AJ68" t="str">
        <f>VLOOKUP(A68,[1]DETALLE!$A$1:$AK$841,18,FALSE)</f>
        <v>Departmental Digital</v>
      </c>
      <c r="AK68">
        <f t="shared" si="6"/>
        <v>0</v>
      </c>
      <c r="AL68">
        <f t="shared" si="7"/>
        <v>0</v>
      </c>
      <c r="AM68">
        <f t="shared" si="8"/>
        <v>0</v>
      </c>
      <c r="AN68">
        <f t="shared" si="9"/>
        <v>0</v>
      </c>
      <c r="AO68">
        <f t="shared" si="10"/>
        <v>1</v>
      </c>
    </row>
    <row r="69" spans="1:41" x14ac:dyDescent="0.25">
      <c r="A69" t="s">
        <v>132</v>
      </c>
      <c r="B69">
        <v>2019</v>
      </c>
      <c r="C69" t="s">
        <v>37</v>
      </c>
      <c r="D69" t="s">
        <v>38</v>
      </c>
      <c r="E69">
        <v>1</v>
      </c>
      <c r="F69" t="s">
        <v>40</v>
      </c>
      <c r="G69">
        <v>0.45</v>
      </c>
      <c r="H69" t="s">
        <v>58</v>
      </c>
      <c r="I69">
        <v>655</v>
      </c>
      <c r="J69">
        <v>1365</v>
      </c>
      <c r="K69">
        <v>0</v>
      </c>
      <c r="L69">
        <v>0</v>
      </c>
      <c r="M69">
        <v>0.6</v>
      </c>
      <c r="N69">
        <v>0.8</v>
      </c>
      <c r="O69">
        <v>1.05</v>
      </c>
      <c r="P69">
        <v>1.1000000000000001</v>
      </c>
      <c r="Q69" t="s">
        <v>46</v>
      </c>
      <c r="R69">
        <v>5</v>
      </c>
      <c r="S69">
        <v>9</v>
      </c>
      <c r="T69" t="s">
        <v>47</v>
      </c>
      <c r="U69" t="s">
        <v>58</v>
      </c>
      <c r="V69" t="s">
        <v>35</v>
      </c>
      <c r="W69" t="s">
        <v>50</v>
      </c>
      <c r="X69">
        <v>2019</v>
      </c>
      <c r="Y69" t="s">
        <v>37</v>
      </c>
      <c r="Z69" t="s">
        <v>38</v>
      </c>
      <c r="AA69">
        <v>1</v>
      </c>
      <c r="AB69">
        <v>10</v>
      </c>
      <c r="AC69">
        <v>0.6</v>
      </c>
      <c r="AD69">
        <v>0.09</v>
      </c>
      <c r="AE69">
        <v>819</v>
      </c>
      <c r="AF69">
        <f>VLOOKUP(A69,[1]DETALLE!$A$1:$AK$841,37,FALSE)</f>
        <v>1501.5000000000002</v>
      </c>
      <c r="AG69">
        <f>VLOOKUP(A69,[1]DETALLE!$A$1:$AK$841,16,FALSE)</f>
        <v>211</v>
      </c>
      <c r="AH69">
        <f>VLOOKUP(A69,[1]DETALLE!$A$1:$AK$841,22,FALSE)</f>
        <v>1.1000000000000001</v>
      </c>
      <c r="AI69">
        <f>VLOOKUP(A69,[1]DETALLE!$A$1:$AK$841,27,FALSE)</f>
        <v>0.79600000000000004</v>
      </c>
      <c r="AJ69" t="str">
        <f>VLOOKUP(A69,[1]DETALLE!$A$1:$AK$841,18,FALSE)</f>
        <v>Departmental Digital</v>
      </c>
      <c r="AK69">
        <f t="shared" si="6"/>
        <v>0</v>
      </c>
      <c r="AL69">
        <f t="shared" si="7"/>
        <v>0</v>
      </c>
      <c r="AM69">
        <f t="shared" si="8"/>
        <v>0</v>
      </c>
      <c r="AN69">
        <f t="shared" si="9"/>
        <v>0</v>
      </c>
      <c r="AO69">
        <f t="shared" si="10"/>
        <v>1</v>
      </c>
    </row>
    <row r="70" spans="1:41" x14ac:dyDescent="0.25">
      <c r="A70" t="s">
        <v>133</v>
      </c>
      <c r="B70">
        <v>2019</v>
      </c>
      <c r="C70" t="s">
        <v>37</v>
      </c>
      <c r="D70" t="s">
        <v>38</v>
      </c>
      <c r="E70">
        <v>1</v>
      </c>
      <c r="F70" t="s">
        <v>40</v>
      </c>
      <c r="G70">
        <v>1.6333329999999999</v>
      </c>
      <c r="H70" t="s">
        <v>64</v>
      </c>
      <c r="I70">
        <v>655</v>
      </c>
      <c r="J70">
        <v>1365</v>
      </c>
      <c r="K70">
        <v>0</v>
      </c>
      <c r="L70">
        <v>0</v>
      </c>
      <c r="M70">
        <v>0.6</v>
      </c>
      <c r="N70">
        <v>0.8</v>
      </c>
      <c r="O70">
        <v>1.05</v>
      </c>
      <c r="P70">
        <v>1.1000000000000001</v>
      </c>
      <c r="Q70" t="s">
        <v>46</v>
      </c>
      <c r="R70">
        <v>5</v>
      </c>
      <c r="S70">
        <v>9</v>
      </c>
      <c r="T70" t="s">
        <v>47</v>
      </c>
      <c r="U70" t="s">
        <v>64</v>
      </c>
      <c r="V70" t="s">
        <v>35</v>
      </c>
      <c r="W70" t="s">
        <v>55</v>
      </c>
      <c r="X70">
        <v>2019</v>
      </c>
      <c r="Y70" t="s">
        <v>37</v>
      </c>
      <c r="Z70" t="s">
        <v>38</v>
      </c>
      <c r="AA70">
        <v>1</v>
      </c>
      <c r="AB70">
        <v>255</v>
      </c>
      <c r="AC70">
        <v>1.1000000000000001</v>
      </c>
      <c r="AD70">
        <v>0.32666659999999997</v>
      </c>
      <c r="AE70">
        <v>1501.5</v>
      </c>
      <c r="AF70">
        <f>VLOOKUP(A70,[1]DETALLE!$A$1:$AK$841,37,FALSE)</f>
        <v>1501.5000000000002</v>
      </c>
      <c r="AG70">
        <f>VLOOKUP(A70,[1]DETALLE!$A$1:$AK$841,16,FALSE)</f>
        <v>71</v>
      </c>
      <c r="AH70">
        <f>VLOOKUP(A70,[1]DETALLE!$A$1:$AK$841,22,FALSE)</f>
        <v>1.1000000000000001</v>
      </c>
      <c r="AI70">
        <f>VLOOKUP(A70,[1]DETALLE!$A$1:$AK$841,27,FALSE)</f>
        <v>0.35</v>
      </c>
      <c r="AJ70" t="str">
        <f>VLOOKUP(A70,[1]DETALLE!$A$1:$AK$841,18,FALSE)</f>
        <v>Departmental Digital</v>
      </c>
      <c r="AK70">
        <f t="shared" si="6"/>
        <v>1</v>
      </c>
      <c r="AL70">
        <f t="shared" si="7"/>
        <v>0</v>
      </c>
      <c r="AM70">
        <f t="shared" si="8"/>
        <v>1</v>
      </c>
      <c r="AN70">
        <f t="shared" si="9"/>
        <v>0</v>
      </c>
      <c r="AO70">
        <f t="shared" si="10"/>
        <v>0</v>
      </c>
    </row>
    <row r="71" spans="1:41" x14ac:dyDescent="0.25">
      <c r="A71" t="s">
        <v>134</v>
      </c>
      <c r="B71">
        <v>2019</v>
      </c>
      <c r="C71" t="s">
        <v>37</v>
      </c>
      <c r="D71" t="s">
        <v>38</v>
      </c>
      <c r="E71">
        <v>1</v>
      </c>
      <c r="F71" t="s">
        <v>40</v>
      </c>
      <c r="G71">
        <v>0.3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R71" t="s">
        <v>33</v>
      </c>
      <c r="S71" t="s">
        <v>33</v>
      </c>
      <c r="U71" t="s">
        <v>64</v>
      </c>
      <c r="V71" t="s">
        <v>35</v>
      </c>
      <c r="W71" t="s">
        <v>73</v>
      </c>
      <c r="X71">
        <v>2019</v>
      </c>
      <c r="Y71" t="s">
        <v>37</v>
      </c>
      <c r="Z71" t="s">
        <v>38</v>
      </c>
      <c r="AA71">
        <v>2</v>
      </c>
      <c r="AB71">
        <v>0</v>
      </c>
      <c r="AC71">
        <v>1.1000000000000001</v>
      </c>
      <c r="AD71">
        <v>0</v>
      </c>
      <c r="AE71">
        <v>1501.5</v>
      </c>
      <c r="AF71">
        <f>VLOOKUP(A71,[1]DETALLE!$A$1:$AK$841,37,FALSE)</f>
        <v>1501.5000000000002</v>
      </c>
      <c r="AG71">
        <f>VLOOKUP(A71,[1]DETALLE!$A$1:$AK$841,16,FALSE)</f>
        <v>155</v>
      </c>
      <c r="AH71">
        <f>VLOOKUP(A71,[1]DETALLE!$A$1:$AK$841,22,FALSE)</f>
        <v>1.1000000000000001</v>
      </c>
      <c r="AI71">
        <f>VLOOKUP(A71,[1]DETALLE!$A$1:$AK$841,27,FALSE)</f>
        <v>0.33799999999999997</v>
      </c>
      <c r="AJ71" t="str">
        <f>VLOOKUP(A71,[1]DETALLE!$A$1:$AK$841,18,FALSE)</f>
        <v>A3 Office Color Laser MFPs</v>
      </c>
      <c r="AK71">
        <f t="shared" si="6"/>
        <v>1</v>
      </c>
      <c r="AL71">
        <f t="shared" si="7"/>
        <v>0</v>
      </c>
      <c r="AM71">
        <f t="shared" si="8"/>
        <v>1</v>
      </c>
      <c r="AN71">
        <f t="shared" si="9"/>
        <v>0</v>
      </c>
      <c r="AO71">
        <f t="shared" si="10"/>
        <v>0</v>
      </c>
    </row>
    <row r="72" spans="1:41" x14ac:dyDescent="0.25">
      <c r="A72" t="s">
        <v>135</v>
      </c>
      <c r="B72">
        <v>2019</v>
      </c>
      <c r="C72" t="s">
        <v>37</v>
      </c>
      <c r="D72" t="s">
        <v>38</v>
      </c>
      <c r="E72">
        <v>1</v>
      </c>
      <c r="F72" t="s">
        <v>44</v>
      </c>
      <c r="G72">
        <v>0</v>
      </c>
      <c r="H72" t="s">
        <v>91</v>
      </c>
      <c r="I72">
        <v>803</v>
      </c>
      <c r="J72">
        <v>1573</v>
      </c>
      <c r="K72">
        <v>0.2</v>
      </c>
      <c r="L72">
        <v>0.6</v>
      </c>
      <c r="M72">
        <v>0.8</v>
      </c>
      <c r="N72">
        <v>1.05</v>
      </c>
      <c r="O72">
        <v>1.1000000000000001</v>
      </c>
      <c r="P72">
        <v>1.1499999999999999</v>
      </c>
      <c r="Q72" t="s">
        <v>46</v>
      </c>
      <c r="R72">
        <v>4</v>
      </c>
      <c r="S72">
        <v>6</v>
      </c>
      <c r="T72" t="s">
        <v>47</v>
      </c>
      <c r="U72" t="s">
        <v>91</v>
      </c>
      <c r="V72" t="s">
        <v>35</v>
      </c>
      <c r="W72" t="s">
        <v>50</v>
      </c>
      <c r="X72">
        <v>2019</v>
      </c>
      <c r="Y72" t="s">
        <v>37</v>
      </c>
      <c r="Z72" t="s">
        <v>38</v>
      </c>
      <c r="AA72">
        <v>1</v>
      </c>
      <c r="AB72">
        <v>5</v>
      </c>
      <c r="AC72">
        <v>0</v>
      </c>
      <c r="AD72">
        <v>0</v>
      </c>
      <c r="AE72">
        <v>1573</v>
      </c>
      <c r="AF72">
        <f>VLOOKUP(A72,[1]DETALLE!$A$1:$AK$841,37,FALSE)</f>
        <v>0</v>
      </c>
      <c r="AG72">
        <f>VLOOKUP(A72,[1]DETALLE!$A$1:$AK$841,16,FALSE)</f>
        <v>2693</v>
      </c>
      <c r="AH72">
        <f>VLOOKUP(A72,[1]DETALLE!$A$1:$AK$841,22,FALSE)</f>
        <v>1.05</v>
      </c>
      <c r="AI72">
        <f>VLOOKUP(A72,[1]DETALLE!$A$1:$AK$841,27,FALSE)</f>
        <v>0.44400000000000006</v>
      </c>
      <c r="AJ72" t="str">
        <f>VLOOKUP(A72,[1]DETALLE!$A$1:$AK$841,18,FALSE)</f>
        <v>A4 Mono MFPs</v>
      </c>
      <c r="AK72">
        <f t="shared" si="6"/>
        <v>0</v>
      </c>
      <c r="AL72">
        <f t="shared" si="7"/>
        <v>0</v>
      </c>
      <c r="AM72">
        <f t="shared" si="8"/>
        <v>0</v>
      </c>
      <c r="AN72">
        <f t="shared" si="9"/>
        <v>0</v>
      </c>
      <c r="AO72">
        <f t="shared" si="10"/>
        <v>0</v>
      </c>
    </row>
    <row r="73" spans="1:41" x14ac:dyDescent="0.25">
      <c r="A73" t="s">
        <v>136</v>
      </c>
      <c r="B73">
        <v>2019</v>
      </c>
      <c r="C73" t="s">
        <v>37</v>
      </c>
      <c r="D73" t="s">
        <v>38</v>
      </c>
      <c r="E73">
        <v>1</v>
      </c>
      <c r="F73" t="s">
        <v>44</v>
      </c>
      <c r="G73">
        <v>0</v>
      </c>
      <c r="H73" t="s">
        <v>66</v>
      </c>
      <c r="I73">
        <v>468</v>
      </c>
      <c r="J73">
        <v>715</v>
      </c>
      <c r="K73">
        <v>0</v>
      </c>
      <c r="L73">
        <v>0</v>
      </c>
      <c r="M73">
        <v>0</v>
      </c>
      <c r="N73">
        <v>0.6</v>
      </c>
      <c r="O73">
        <v>0.8</v>
      </c>
      <c r="P73">
        <v>1.05</v>
      </c>
      <c r="Q73" t="s">
        <v>46</v>
      </c>
      <c r="R73">
        <v>5</v>
      </c>
      <c r="S73">
        <v>9</v>
      </c>
      <c r="T73" t="s">
        <v>47</v>
      </c>
      <c r="U73" t="s">
        <v>58</v>
      </c>
      <c r="V73" t="s">
        <v>35</v>
      </c>
      <c r="W73" t="s">
        <v>55</v>
      </c>
      <c r="X73">
        <v>2019</v>
      </c>
      <c r="Y73" t="s">
        <v>37</v>
      </c>
      <c r="Z73" t="s">
        <v>38</v>
      </c>
      <c r="AA73">
        <v>3</v>
      </c>
      <c r="AB73">
        <v>14</v>
      </c>
      <c r="AC73">
        <v>0</v>
      </c>
      <c r="AD73">
        <v>0</v>
      </c>
      <c r="AE73">
        <v>715</v>
      </c>
      <c r="AF73">
        <f>VLOOKUP(A73,[1]DETALLE!$A$1:$AK$841,37,FALSE)</f>
        <v>1527.7762500000003</v>
      </c>
      <c r="AG73">
        <f>VLOOKUP(A73,[1]DETALLE!$A$1:$AK$841,16,FALSE)</f>
        <v>16</v>
      </c>
      <c r="AH73">
        <f>VLOOKUP(A73,[1]DETALLE!$A$1:$AK$841,22,FALSE)</f>
        <v>1.05</v>
      </c>
      <c r="AI73">
        <f>VLOOKUP(A73,[1]DETALLE!$A$1:$AK$841,27,FALSE)</f>
        <v>1.3149999999999999</v>
      </c>
      <c r="AJ73" t="str">
        <f>VLOOKUP(A73,[1]DETALLE!$A$1:$AK$841,18,FALSE)</f>
        <v>Light Production Digital Business</v>
      </c>
      <c r="AK73">
        <f t="shared" si="6"/>
        <v>0</v>
      </c>
      <c r="AL73">
        <f t="shared" si="7"/>
        <v>0</v>
      </c>
      <c r="AM73">
        <f t="shared" si="8"/>
        <v>0</v>
      </c>
      <c r="AN73">
        <f t="shared" si="9"/>
        <v>0</v>
      </c>
      <c r="AO73">
        <f t="shared" si="10"/>
        <v>0</v>
      </c>
    </row>
    <row r="74" spans="1:41" x14ac:dyDescent="0.25">
      <c r="A74" t="s">
        <v>137</v>
      </c>
      <c r="B74">
        <v>2019</v>
      </c>
      <c r="C74" t="s">
        <v>37</v>
      </c>
      <c r="D74" t="s">
        <v>38</v>
      </c>
      <c r="E74">
        <v>1</v>
      </c>
      <c r="F74" t="s">
        <v>40</v>
      </c>
      <c r="G74">
        <v>1.75</v>
      </c>
      <c r="H74" t="s">
        <v>48</v>
      </c>
      <c r="I74">
        <v>1116</v>
      </c>
      <c r="J74">
        <v>2145</v>
      </c>
      <c r="K74">
        <v>0.6</v>
      </c>
      <c r="L74">
        <v>0.8</v>
      </c>
      <c r="M74">
        <v>1.05</v>
      </c>
      <c r="N74">
        <v>1.1000000000000001</v>
      </c>
      <c r="O74">
        <v>1.1499999999999999</v>
      </c>
      <c r="P74">
        <v>1.2</v>
      </c>
      <c r="Q74" t="s">
        <v>46</v>
      </c>
      <c r="R74">
        <v>3</v>
      </c>
      <c r="S74">
        <v>6</v>
      </c>
      <c r="T74" t="s">
        <v>47</v>
      </c>
      <c r="U74" t="s">
        <v>48</v>
      </c>
      <c r="V74" t="s">
        <v>35</v>
      </c>
      <c r="W74" t="s">
        <v>50</v>
      </c>
      <c r="X74">
        <v>2019</v>
      </c>
      <c r="Y74" t="s">
        <v>37</v>
      </c>
      <c r="Z74" t="s">
        <v>38</v>
      </c>
      <c r="AA74">
        <v>2</v>
      </c>
      <c r="AB74">
        <v>46</v>
      </c>
      <c r="AC74">
        <v>1.1499999999999999</v>
      </c>
      <c r="AD74">
        <v>0.58333333333333304</v>
      </c>
      <c r="AE74">
        <v>2466.75</v>
      </c>
      <c r="AF74">
        <f>VLOOKUP(A74,[1]DETALLE!$A$1:$AK$841,37,FALSE)</f>
        <v>1651.6500000000003</v>
      </c>
      <c r="AG74">
        <f>VLOOKUP(A74,[1]DETALLE!$A$1:$AK$841,16,FALSE)</f>
        <v>25</v>
      </c>
      <c r="AH74">
        <f>VLOOKUP(A74,[1]DETALLE!$A$1:$AK$841,22,FALSE)</f>
        <v>1.05</v>
      </c>
      <c r="AI74">
        <f>VLOOKUP(A74,[1]DETALLE!$A$1:$AK$841,27,FALSE)</f>
        <v>0.3</v>
      </c>
      <c r="AJ74" t="str">
        <f>VLOOKUP(A74,[1]DETALLE!$A$1:$AK$841,18,FALSE)</f>
        <v>Light Production Digital Business</v>
      </c>
      <c r="AK74">
        <f t="shared" si="6"/>
        <v>0</v>
      </c>
      <c r="AL74">
        <f t="shared" si="7"/>
        <v>0</v>
      </c>
      <c r="AM74">
        <f t="shared" si="8"/>
        <v>0</v>
      </c>
      <c r="AN74">
        <f t="shared" si="9"/>
        <v>0</v>
      </c>
      <c r="AO74">
        <f t="shared" si="10"/>
        <v>0</v>
      </c>
    </row>
    <row r="75" spans="1:41" x14ac:dyDescent="0.25">
      <c r="A75" t="s">
        <v>138</v>
      </c>
      <c r="B75">
        <v>2019</v>
      </c>
      <c r="C75" t="s">
        <v>37</v>
      </c>
      <c r="D75" t="s">
        <v>38</v>
      </c>
      <c r="E75">
        <v>1</v>
      </c>
      <c r="F75" t="s">
        <v>40</v>
      </c>
      <c r="G75">
        <v>0</v>
      </c>
      <c r="H75" t="s">
        <v>53</v>
      </c>
      <c r="I75">
        <v>655</v>
      </c>
      <c r="J75">
        <v>1365</v>
      </c>
      <c r="K75">
        <v>0</v>
      </c>
      <c r="L75">
        <v>0</v>
      </c>
      <c r="M75">
        <v>0.6</v>
      </c>
      <c r="N75">
        <v>0.8</v>
      </c>
      <c r="O75">
        <v>1.05</v>
      </c>
      <c r="P75">
        <v>1.1000000000000001</v>
      </c>
      <c r="Q75" t="s">
        <v>46</v>
      </c>
      <c r="R75">
        <v>5</v>
      </c>
      <c r="S75">
        <v>9</v>
      </c>
      <c r="T75" t="s">
        <v>47</v>
      </c>
      <c r="U75" t="s">
        <v>54</v>
      </c>
      <c r="V75" t="s">
        <v>35</v>
      </c>
      <c r="W75" t="s">
        <v>55</v>
      </c>
      <c r="X75">
        <v>2019</v>
      </c>
      <c r="Y75" t="s">
        <v>37</v>
      </c>
      <c r="Z75" t="s">
        <v>38</v>
      </c>
      <c r="AA75">
        <v>1</v>
      </c>
      <c r="AB75">
        <v>10</v>
      </c>
      <c r="AC75">
        <v>0.6</v>
      </c>
      <c r="AD75">
        <v>0</v>
      </c>
      <c r="AE75">
        <v>819</v>
      </c>
      <c r="AF75">
        <f>VLOOKUP(A75,[1]DETALLE!$A$1:$AK$841,37,FALSE)</f>
        <v>750.75000000000011</v>
      </c>
      <c r="AG75">
        <f>VLOOKUP(A75,[1]DETALLE!$A$1:$AK$841,16,FALSE)</f>
        <v>61</v>
      </c>
      <c r="AH75">
        <f>VLOOKUP(A75,[1]DETALLE!$A$1:$AK$841,22,FALSE)</f>
        <v>1.05</v>
      </c>
      <c r="AI75">
        <f>VLOOKUP(A75,[1]DETALLE!$A$1:$AK$841,27,FALSE)</f>
        <v>0.48799999999999999</v>
      </c>
      <c r="AJ75" t="str">
        <f>VLOOKUP(A75,[1]DETALLE!$A$1:$AK$841,18,FALSE)</f>
        <v>Entry Mono Printers</v>
      </c>
      <c r="AK75">
        <f t="shared" si="6"/>
        <v>0</v>
      </c>
      <c r="AL75">
        <f t="shared" si="7"/>
        <v>0</v>
      </c>
      <c r="AM75">
        <f t="shared" si="8"/>
        <v>0</v>
      </c>
      <c r="AN75">
        <f t="shared" si="9"/>
        <v>0</v>
      </c>
      <c r="AO75">
        <f t="shared" si="10"/>
        <v>0</v>
      </c>
    </row>
    <row r="76" spans="1:41" x14ac:dyDescent="0.25">
      <c r="A76" t="s">
        <v>139</v>
      </c>
      <c r="B76">
        <v>2019</v>
      </c>
      <c r="C76" t="s">
        <v>37</v>
      </c>
      <c r="D76" t="s">
        <v>38</v>
      </c>
      <c r="E76">
        <v>1</v>
      </c>
      <c r="F76" t="s">
        <v>40</v>
      </c>
      <c r="G76">
        <v>1.55</v>
      </c>
      <c r="H76" t="s">
        <v>58</v>
      </c>
      <c r="I76">
        <v>655</v>
      </c>
      <c r="J76">
        <v>1365</v>
      </c>
      <c r="K76">
        <v>0</v>
      </c>
      <c r="L76">
        <v>0</v>
      </c>
      <c r="M76">
        <v>0.6</v>
      </c>
      <c r="N76">
        <v>0.8</v>
      </c>
      <c r="O76">
        <v>1.05</v>
      </c>
      <c r="P76">
        <v>1.1000000000000001</v>
      </c>
      <c r="Q76" t="s">
        <v>46</v>
      </c>
      <c r="R76">
        <v>5</v>
      </c>
      <c r="S76">
        <v>9</v>
      </c>
      <c r="T76" t="s">
        <v>47</v>
      </c>
      <c r="U76" t="s">
        <v>58</v>
      </c>
      <c r="V76" t="s">
        <v>35</v>
      </c>
      <c r="W76" t="s">
        <v>50</v>
      </c>
      <c r="X76">
        <v>2019</v>
      </c>
      <c r="Y76" t="s">
        <v>37</v>
      </c>
      <c r="Z76" t="s">
        <v>38</v>
      </c>
      <c r="AA76">
        <v>1</v>
      </c>
      <c r="AB76">
        <v>264</v>
      </c>
      <c r="AC76">
        <v>1.1000000000000001</v>
      </c>
      <c r="AD76">
        <v>0.31</v>
      </c>
      <c r="AE76">
        <v>1501.5</v>
      </c>
      <c r="AF76">
        <f>VLOOKUP(A76,[1]DETALLE!$A$1:$AK$841,37,FALSE)</f>
        <v>750.75000000000011</v>
      </c>
      <c r="AG76">
        <f>VLOOKUP(A76,[1]DETALLE!$A$1:$AK$841,16,FALSE)</f>
        <v>775</v>
      </c>
      <c r="AH76">
        <f>VLOOKUP(A76,[1]DETALLE!$A$1:$AK$841,22,FALSE)</f>
        <v>1.05</v>
      </c>
      <c r="AI76">
        <f>VLOOKUP(A76,[1]DETALLE!$A$1:$AK$841,27,FALSE)</f>
        <v>0.186</v>
      </c>
      <c r="AJ76" t="str">
        <f>VLOOKUP(A76,[1]DETALLE!$A$1:$AK$841,18,FALSE)</f>
        <v>A4 Mono MFPs</v>
      </c>
      <c r="AK76">
        <f t="shared" si="6"/>
        <v>0</v>
      </c>
      <c r="AL76">
        <f t="shared" si="7"/>
        <v>0</v>
      </c>
      <c r="AM76">
        <f t="shared" si="8"/>
        <v>0</v>
      </c>
      <c r="AN76">
        <f t="shared" si="9"/>
        <v>0</v>
      </c>
      <c r="AO76">
        <f t="shared" si="10"/>
        <v>0</v>
      </c>
    </row>
    <row r="77" spans="1:41" x14ac:dyDescent="0.25">
      <c r="A77" t="s">
        <v>140</v>
      </c>
      <c r="B77">
        <v>2019</v>
      </c>
      <c r="C77" t="s">
        <v>37</v>
      </c>
      <c r="D77" t="s">
        <v>38</v>
      </c>
      <c r="E77">
        <v>1</v>
      </c>
      <c r="F77" t="s">
        <v>40</v>
      </c>
      <c r="G77">
        <v>0</v>
      </c>
      <c r="H77" t="s">
        <v>116</v>
      </c>
      <c r="I77">
        <v>655</v>
      </c>
      <c r="J77">
        <v>1365</v>
      </c>
      <c r="K77">
        <v>0</v>
      </c>
      <c r="L77">
        <v>0</v>
      </c>
      <c r="M77">
        <v>0.6</v>
      </c>
      <c r="N77">
        <v>0.8</v>
      </c>
      <c r="O77">
        <v>1.05</v>
      </c>
      <c r="P77">
        <v>1.1000000000000001</v>
      </c>
      <c r="Q77" t="s">
        <v>46</v>
      </c>
      <c r="R77">
        <v>5</v>
      </c>
      <c r="S77">
        <v>9</v>
      </c>
      <c r="T77" t="s">
        <v>47</v>
      </c>
      <c r="U77" t="s">
        <v>58</v>
      </c>
      <c r="V77" t="s">
        <v>35</v>
      </c>
      <c r="W77" t="s">
        <v>67</v>
      </c>
      <c r="X77">
        <v>2019</v>
      </c>
      <c r="Y77" t="s">
        <v>37</v>
      </c>
      <c r="Z77" t="s">
        <v>38</v>
      </c>
      <c r="AA77">
        <v>3</v>
      </c>
      <c r="AB77">
        <v>5</v>
      </c>
      <c r="AC77">
        <v>0</v>
      </c>
      <c r="AD77">
        <v>0</v>
      </c>
      <c r="AE77">
        <v>0</v>
      </c>
      <c r="AF77">
        <f>VLOOKUP(A77,[1]DETALLE!$A$1:$AK$841,37,FALSE)</f>
        <v>1808.95</v>
      </c>
      <c r="AG77">
        <f>VLOOKUP(A77,[1]DETALLE!$A$1:$AK$841,16,FALSE)</f>
        <v>146</v>
      </c>
      <c r="AH77">
        <f>VLOOKUP(A77,[1]DETALLE!$A$1:$AK$841,22,FALSE)</f>
        <v>1.1499999999999999</v>
      </c>
      <c r="AI77">
        <f>VLOOKUP(A77,[1]DETALLE!$A$1:$AK$841,27,FALSE)</f>
        <v>0.41249999999999998</v>
      </c>
      <c r="AJ77" t="str">
        <f>VLOOKUP(A77,[1]DETALLE!$A$1:$AK$841,18,FALSE)</f>
        <v>Light Production Digital Business</v>
      </c>
      <c r="AK77">
        <f t="shared" si="6"/>
        <v>0</v>
      </c>
      <c r="AL77">
        <f t="shared" si="7"/>
        <v>0</v>
      </c>
      <c r="AM77">
        <f t="shared" si="8"/>
        <v>0</v>
      </c>
      <c r="AN77">
        <f t="shared" si="9"/>
        <v>0</v>
      </c>
      <c r="AO77">
        <f t="shared" si="10"/>
        <v>0</v>
      </c>
    </row>
    <row r="78" spans="1:41" x14ac:dyDescent="0.25">
      <c r="A78" t="s">
        <v>141</v>
      </c>
      <c r="B78">
        <v>2019</v>
      </c>
      <c r="C78" t="s">
        <v>37</v>
      </c>
      <c r="D78" t="s">
        <v>38</v>
      </c>
      <c r="E78">
        <v>1</v>
      </c>
      <c r="F78" t="s">
        <v>40</v>
      </c>
      <c r="G78">
        <v>1.183333</v>
      </c>
      <c r="H78" t="s">
        <v>116</v>
      </c>
      <c r="I78">
        <v>655</v>
      </c>
      <c r="J78">
        <v>1365</v>
      </c>
      <c r="K78">
        <v>0</v>
      </c>
      <c r="L78">
        <v>0</v>
      </c>
      <c r="M78">
        <v>0.6</v>
      </c>
      <c r="N78">
        <v>0.8</v>
      </c>
      <c r="O78">
        <v>1.05</v>
      </c>
      <c r="P78">
        <v>1.1000000000000001</v>
      </c>
      <c r="Q78" t="s">
        <v>46</v>
      </c>
      <c r="R78">
        <v>5</v>
      </c>
      <c r="S78">
        <v>9</v>
      </c>
      <c r="T78" t="s">
        <v>85</v>
      </c>
      <c r="U78" t="s">
        <v>58</v>
      </c>
      <c r="V78" t="s">
        <v>35</v>
      </c>
      <c r="W78" t="s">
        <v>61</v>
      </c>
      <c r="X78">
        <v>2019</v>
      </c>
      <c r="Y78" t="s">
        <v>37</v>
      </c>
      <c r="Z78" t="s">
        <v>38</v>
      </c>
      <c r="AA78">
        <v>1</v>
      </c>
      <c r="AB78">
        <v>6</v>
      </c>
      <c r="AC78">
        <v>0</v>
      </c>
      <c r="AD78">
        <v>0.13148144444444401</v>
      </c>
      <c r="AE78">
        <v>0</v>
      </c>
      <c r="AF78">
        <f>VLOOKUP(A78,[1]DETALLE!$A$1:$AK$841,37,FALSE)</f>
        <v>1808.95</v>
      </c>
      <c r="AG78">
        <f>VLOOKUP(A78,[1]DETALLE!$A$1:$AK$841,16,FALSE)</f>
        <v>387</v>
      </c>
      <c r="AH78">
        <f>VLOOKUP(A78,[1]DETALLE!$A$1:$AK$841,22,FALSE)</f>
        <v>1.1499999999999999</v>
      </c>
      <c r="AI78">
        <f>VLOOKUP(A78,[1]DETALLE!$A$1:$AK$841,27,FALSE)</f>
        <v>0.6875</v>
      </c>
      <c r="AJ78" t="str">
        <f>VLOOKUP(A78,[1]DETALLE!$A$1:$AK$841,18,FALSE)</f>
        <v>Entry Production Color Low/Mid</v>
      </c>
      <c r="AK78">
        <f t="shared" si="6"/>
        <v>0</v>
      </c>
      <c r="AL78">
        <f t="shared" si="7"/>
        <v>0</v>
      </c>
      <c r="AM78">
        <f t="shared" si="8"/>
        <v>0</v>
      </c>
      <c r="AN78">
        <f t="shared" si="9"/>
        <v>0</v>
      </c>
      <c r="AO78">
        <f t="shared" si="10"/>
        <v>0</v>
      </c>
    </row>
    <row r="79" spans="1:41" x14ac:dyDescent="0.25">
      <c r="A79" t="s">
        <v>142</v>
      </c>
      <c r="B79">
        <v>2019</v>
      </c>
      <c r="C79" t="s">
        <v>37</v>
      </c>
      <c r="D79" t="s">
        <v>38</v>
      </c>
      <c r="E79">
        <v>1</v>
      </c>
      <c r="F79" t="s">
        <v>40</v>
      </c>
      <c r="G79">
        <v>0.25</v>
      </c>
      <c r="H79" t="s">
        <v>116</v>
      </c>
      <c r="I79">
        <v>655</v>
      </c>
      <c r="J79">
        <v>1365</v>
      </c>
      <c r="K79">
        <v>0</v>
      </c>
      <c r="L79">
        <v>0</v>
      </c>
      <c r="M79">
        <v>0.6</v>
      </c>
      <c r="N79">
        <v>0.8</v>
      </c>
      <c r="O79">
        <v>1.05</v>
      </c>
      <c r="P79">
        <v>1.1000000000000001</v>
      </c>
      <c r="Q79" t="s">
        <v>46</v>
      </c>
      <c r="R79">
        <v>5</v>
      </c>
      <c r="S79">
        <v>9</v>
      </c>
      <c r="T79" t="s">
        <v>47</v>
      </c>
      <c r="U79" t="s">
        <v>58</v>
      </c>
      <c r="V79" t="s">
        <v>35</v>
      </c>
      <c r="W79" t="s">
        <v>55</v>
      </c>
      <c r="X79">
        <v>2019</v>
      </c>
      <c r="Y79" t="s">
        <v>37</v>
      </c>
      <c r="Z79" t="s">
        <v>38</v>
      </c>
      <c r="AA79">
        <v>3</v>
      </c>
      <c r="AB79">
        <v>6</v>
      </c>
      <c r="AC79">
        <v>0</v>
      </c>
      <c r="AD79">
        <v>0.05</v>
      </c>
      <c r="AE79">
        <v>0</v>
      </c>
      <c r="AF79">
        <f>VLOOKUP(A79,[1]DETALLE!$A$1:$AK$841,37,FALSE)</f>
        <v>1501.5000000000002</v>
      </c>
      <c r="AG79">
        <f>VLOOKUP(A79,[1]DETALLE!$A$1:$AK$841,16,FALSE)</f>
        <v>64</v>
      </c>
      <c r="AH79">
        <f>VLOOKUP(A79,[1]DETALLE!$A$1:$AK$841,22,FALSE)</f>
        <v>1.1000000000000001</v>
      </c>
      <c r="AI79">
        <f>VLOOKUP(A79,[1]DETALLE!$A$1:$AK$841,27,FALSE)</f>
        <v>0.41600000000000004</v>
      </c>
      <c r="AJ79" t="str">
        <f>VLOOKUP(A79,[1]DETALLE!$A$1:$AK$841,18,FALSE)</f>
        <v>Departmental Digital</v>
      </c>
      <c r="AK79">
        <f t="shared" si="6"/>
        <v>0</v>
      </c>
      <c r="AL79">
        <f t="shared" si="7"/>
        <v>0</v>
      </c>
      <c r="AM79">
        <f t="shared" si="8"/>
        <v>0</v>
      </c>
      <c r="AN79">
        <f t="shared" si="9"/>
        <v>0</v>
      </c>
      <c r="AO79">
        <f t="shared" si="10"/>
        <v>0</v>
      </c>
    </row>
    <row r="80" spans="1:41" x14ac:dyDescent="0.25">
      <c r="A80" t="s">
        <v>143</v>
      </c>
      <c r="B80">
        <v>2019</v>
      </c>
      <c r="C80" t="s">
        <v>37</v>
      </c>
      <c r="D80" t="s">
        <v>38</v>
      </c>
      <c r="E80">
        <v>1</v>
      </c>
      <c r="F80" t="s">
        <v>40</v>
      </c>
      <c r="G80">
        <v>1.1166670000000001</v>
      </c>
      <c r="H80" t="s">
        <v>58</v>
      </c>
      <c r="I80">
        <v>655</v>
      </c>
      <c r="J80">
        <v>1365</v>
      </c>
      <c r="K80">
        <v>0</v>
      </c>
      <c r="L80">
        <v>0</v>
      </c>
      <c r="M80">
        <v>0.6</v>
      </c>
      <c r="N80">
        <v>0.8</v>
      </c>
      <c r="O80">
        <v>1.05</v>
      </c>
      <c r="P80">
        <v>1.1000000000000001</v>
      </c>
      <c r="Q80" t="s">
        <v>46</v>
      </c>
      <c r="R80">
        <v>5</v>
      </c>
      <c r="S80">
        <v>9</v>
      </c>
      <c r="T80" t="s">
        <v>47</v>
      </c>
      <c r="U80" t="s">
        <v>58</v>
      </c>
      <c r="V80" t="s">
        <v>35</v>
      </c>
      <c r="W80" t="s">
        <v>55</v>
      </c>
      <c r="X80">
        <v>2019</v>
      </c>
      <c r="Y80" t="s">
        <v>37</v>
      </c>
      <c r="Z80" t="s">
        <v>38</v>
      </c>
      <c r="AA80">
        <v>1</v>
      </c>
      <c r="AB80">
        <v>53</v>
      </c>
      <c r="AC80">
        <v>1.05</v>
      </c>
      <c r="AD80">
        <v>0.22333339999999999</v>
      </c>
      <c r="AE80">
        <v>1433.25</v>
      </c>
      <c r="AF80">
        <f>VLOOKUP(A80,[1]DETALLE!$A$1:$AK$841,37,FALSE)</f>
        <v>819</v>
      </c>
      <c r="AG80">
        <f>VLOOKUP(A80,[1]DETALLE!$A$1:$AK$841,16,FALSE)</f>
        <v>8</v>
      </c>
      <c r="AH80">
        <f>VLOOKUP(A80,[1]DETALLE!$A$1:$AK$841,22,FALSE)</f>
        <v>0.6</v>
      </c>
      <c r="AI80">
        <f>VLOOKUP(A80,[1]DETALLE!$A$1:$AK$841,27,FALSE)</f>
        <v>0.15</v>
      </c>
      <c r="AJ80" t="str">
        <f>VLOOKUP(A80,[1]DETALLE!$A$1:$AK$841,18,FALSE)</f>
        <v>Departmental Digital</v>
      </c>
      <c r="AK80">
        <f t="shared" si="6"/>
        <v>0</v>
      </c>
      <c r="AL80">
        <f t="shared" si="7"/>
        <v>0</v>
      </c>
      <c r="AM80">
        <f t="shared" si="8"/>
        <v>0</v>
      </c>
      <c r="AN80">
        <f t="shared" si="9"/>
        <v>0</v>
      </c>
      <c r="AO80">
        <f t="shared" si="10"/>
        <v>1</v>
      </c>
    </row>
    <row r="81" spans="1:41" x14ac:dyDescent="0.25">
      <c r="A81" t="s">
        <v>144</v>
      </c>
      <c r="B81">
        <v>2019</v>
      </c>
      <c r="C81" t="s">
        <v>37</v>
      </c>
      <c r="D81" t="s">
        <v>38</v>
      </c>
      <c r="E81">
        <v>1</v>
      </c>
      <c r="F81" t="s">
        <v>40</v>
      </c>
      <c r="G81">
        <v>4.1666670000000003</v>
      </c>
      <c r="H81" t="s">
        <v>145</v>
      </c>
      <c r="I81">
        <v>468</v>
      </c>
      <c r="J81">
        <v>715</v>
      </c>
      <c r="K81">
        <v>0</v>
      </c>
      <c r="L81">
        <v>0</v>
      </c>
      <c r="M81">
        <v>0</v>
      </c>
      <c r="N81">
        <v>0.6</v>
      </c>
      <c r="O81">
        <v>0.8</v>
      </c>
      <c r="P81">
        <v>1.05</v>
      </c>
      <c r="Q81" t="s">
        <v>46</v>
      </c>
      <c r="R81">
        <v>5</v>
      </c>
      <c r="S81">
        <v>9</v>
      </c>
      <c r="T81" t="s">
        <v>47</v>
      </c>
      <c r="U81" t="s">
        <v>145</v>
      </c>
      <c r="V81" t="s">
        <v>35</v>
      </c>
      <c r="W81" t="s">
        <v>59</v>
      </c>
      <c r="X81">
        <v>2019</v>
      </c>
      <c r="Y81" t="s">
        <v>37</v>
      </c>
      <c r="Z81" t="s">
        <v>38</v>
      </c>
      <c r="AA81">
        <v>2</v>
      </c>
      <c r="AB81">
        <v>69</v>
      </c>
      <c r="AC81">
        <v>1.05</v>
      </c>
      <c r="AD81">
        <v>0.8333334</v>
      </c>
      <c r="AE81">
        <v>750.75</v>
      </c>
      <c r="AF81">
        <f>VLOOKUP(A81,[1]DETALLE!$A$1:$AK$841,37,FALSE)</f>
        <v>1501.5000000000002</v>
      </c>
      <c r="AG81">
        <f>VLOOKUP(A81,[1]DETALLE!$A$1:$AK$841,16,FALSE)</f>
        <v>287</v>
      </c>
      <c r="AH81">
        <f>VLOOKUP(A81,[1]DETALLE!$A$1:$AK$841,22,FALSE)</f>
        <v>1.1000000000000001</v>
      </c>
      <c r="AI81">
        <f>VLOOKUP(A81,[1]DETALLE!$A$1:$AK$841,27,FALSE)</f>
        <v>0</v>
      </c>
      <c r="AJ81" t="str">
        <f>VLOOKUP(A81,[1]DETALLE!$A$1:$AK$841,18,FALSE)</f>
        <v>Office Digital</v>
      </c>
      <c r="AK81">
        <f t="shared" si="6"/>
        <v>0</v>
      </c>
      <c r="AL81">
        <f t="shared" si="7"/>
        <v>0</v>
      </c>
      <c r="AM81">
        <f t="shared" si="8"/>
        <v>0</v>
      </c>
      <c r="AN81">
        <f t="shared" si="9"/>
        <v>0</v>
      </c>
      <c r="AO81">
        <f t="shared" si="10"/>
        <v>0</v>
      </c>
    </row>
    <row r="82" spans="1:41" x14ac:dyDescent="0.25">
      <c r="A82" t="s">
        <v>146</v>
      </c>
      <c r="B82">
        <v>2019</v>
      </c>
      <c r="C82" t="s">
        <v>37</v>
      </c>
      <c r="D82" t="s">
        <v>38</v>
      </c>
      <c r="E82">
        <v>1</v>
      </c>
      <c r="F82" t="s">
        <v>40</v>
      </c>
      <c r="G82">
        <v>3.9666670000000002</v>
      </c>
      <c r="H82" t="s">
        <v>145</v>
      </c>
      <c r="I82">
        <v>468</v>
      </c>
      <c r="J82">
        <v>715</v>
      </c>
      <c r="K82">
        <v>0</v>
      </c>
      <c r="L82">
        <v>0</v>
      </c>
      <c r="M82">
        <v>0</v>
      </c>
      <c r="N82">
        <v>0.6</v>
      </c>
      <c r="O82">
        <v>0.8</v>
      </c>
      <c r="P82">
        <v>1.05</v>
      </c>
      <c r="Q82" t="s">
        <v>46</v>
      </c>
      <c r="R82">
        <v>5</v>
      </c>
      <c r="S82">
        <v>9</v>
      </c>
      <c r="T82" t="s">
        <v>47</v>
      </c>
      <c r="U82" t="s">
        <v>145</v>
      </c>
      <c r="V82" t="s">
        <v>35</v>
      </c>
      <c r="W82" t="s">
        <v>59</v>
      </c>
      <c r="X82">
        <v>2019</v>
      </c>
      <c r="Y82" t="s">
        <v>37</v>
      </c>
      <c r="Z82" t="s">
        <v>38</v>
      </c>
      <c r="AA82">
        <v>2</v>
      </c>
      <c r="AB82">
        <v>20</v>
      </c>
      <c r="AC82">
        <v>0.6</v>
      </c>
      <c r="AD82">
        <v>0.79333339999999997</v>
      </c>
      <c r="AE82">
        <v>429</v>
      </c>
      <c r="AF82">
        <f>VLOOKUP(A82,[1]DETALLE!$A$1:$AK$841,37,FALSE)</f>
        <v>1433.25</v>
      </c>
      <c r="AG82">
        <f>VLOOKUP(A82,[1]DETALLE!$A$1:$AK$841,16,FALSE)</f>
        <v>48</v>
      </c>
      <c r="AH82">
        <f>VLOOKUP(A82,[1]DETALLE!$A$1:$AK$841,22,FALSE)</f>
        <v>1.05</v>
      </c>
      <c r="AI82">
        <f>VLOOKUP(A82,[1]DETALLE!$A$1:$AK$841,27,FALSE)</f>
        <v>0.26</v>
      </c>
      <c r="AJ82" t="str">
        <f>VLOOKUP(A82,[1]DETALLE!$A$1:$AK$841,18,FALSE)</f>
        <v>Office Digital</v>
      </c>
      <c r="AK82">
        <f t="shared" si="6"/>
        <v>0</v>
      </c>
      <c r="AL82">
        <f t="shared" si="7"/>
        <v>0</v>
      </c>
      <c r="AM82">
        <f t="shared" si="8"/>
        <v>0</v>
      </c>
      <c r="AN82">
        <f t="shared" si="9"/>
        <v>0</v>
      </c>
      <c r="AO82">
        <f t="shared" si="10"/>
        <v>0</v>
      </c>
    </row>
    <row r="83" spans="1:41" x14ac:dyDescent="0.25">
      <c r="A83" t="s">
        <v>147</v>
      </c>
      <c r="B83">
        <v>2019</v>
      </c>
      <c r="C83" t="s">
        <v>37</v>
      </c>
      <c r="D83" t="s">
        <v>38</v>
      </c>
      <c r="E83">
        <v>1</v>
      </c>
      <c r="F83" t="s">
        <v>40</v>
      </c>
      <c r="G83">
        <v>0</v>
      </c>
      <c r="H83" t="s">
        <v>71</v>
      </c>
      <c r="I83">
        <v>468</v>
      </c>
      <c r="J83">
        <v>715</v>
      </c>
      <c r="K83">
        <v>0</v>
      </c>
      <c r="L83">
        <v>0</v>
      </c>
      <c r="M83">
        <v>0</v>
      </c>
      <c r="N83">
        <v>0.6</v>
      </c>
      <c r="O83">
        <v>0.8</v>
      </c>
      <c r="P83">
        <v>1.05</v>
      </c>
      <c r="Q83" t="s">
        <v>46</v>
      </c>
      <c r="R83">
        <v>5</v>
      </c>
      <c r="S83">
        <v>9</v>
      </c>
      <c r="T83" t="s">
        <v>47</v>
      </c>
      <c r="U83" t="s">
        <v>71</v>
      </c>
      <c r="V83" t="s">
        <v>35</v>
      </c>
      <c r="W83" t="s">
        <v>55</v>
      </c>
      <c r="X83">
        <v>2019</v>
      </c>
      <c r="Y83" t="s">
        <v>37</v>
      </c>
      <c r="Z83" t="s">
        <v>38</v>
      </c>
      <c r="AA83">
        <v>3</v>
      </c>
      <c r="AB83">
        <v>36</v>
      </c>
      <c r="AC83">
        <v>0.8</v>
      </c>
      <c r="AD83">
        <v>0</v>
      </c>
      <c r="AE83">
        <v>572</v>
      </c>
      <c r="AF83">
        <f>VLOOKUP(A83,[1]DETALLE!$A$1:$AK$841,37,FALSE)</f>
        <v>0</v>
      </c>
      <c r="AG83">
        <f>VLOOKUP(A83,[1]DETALLE!$A$1:$AK$841,16,FALSE)</f>
        <v>5</v>
      </c>
      <c r="AH83">
        <f>VLOOKUP(A83,[1]DETALLE!$A$1:$AK$841,22,FALSE)</f>
        <v>0.6</v>
      </c>
      <c r="AI83">
        <f>VLOOKUP(A83,[1]DETALLE!$A$1:$AK$841,27,FALSE)</f>
        <v>0.1575</v>
      </c>
      <c r="AJ83" t="str">
        <f>VLOOKUP(A83,[1]DETALLE!$A$1:$AK$841,18,FALSE)</f>
        <v>Light Production Digital Business</v>
      </c>
      <c r="AK83">
        <f t="shared" si="6"/>
        <v>0</v>
      </c>
      <c r="AL83">
        <f t="shared" si="7"/>
        <v>0</v>
      </c>
      <c r="AM83">
        <f t="shared" si="8"/>
        <v>0</v>
      </c>
      <c r="AN83">
        <f t="shared" si="9"/>
        <v>0</v>
      </c>
      <c r="AO83">
        <f t="shared" si="10"/>
        <v>0</v>
      </c>
    </row>
    <row r="84" spans="1:41" x14ac:dyDescent="0.25">
      <c r="A84" t="s">
        <v>148</v>
      </c>
      <c r="B84">
        <v>2019</v>
      </c>
      <c r="C84" t="s">
        <v>37</v>
      </c>
      <c r="D84" t="s">
        <v>38</v>
      </c>
      <c r="E84">
        <v>1</v>
      </c>
      <c r="F84" t="s">
        <v>40</v>
      </c>
      <c r="G84">
        <v>0.05</v>
      </c>
      <c r="H84" t="s">
        <v>54</v>
      </c>
      <c r="I84">
        <v>803</v>
      </c>
      <c r="J84">
        <v>1573</v>
      </c>
      <c r="K84">
        <v>0.2</v>
      </c>
      <c r="L84">
        <v>0.6</v>
      </c>
      <c r="M84">
        <v>0.8</v>
      </c>
      <c r="N84">
        <v>1.05</v>
      </c>
      <c r="O84">
        <v>1.1000000000000001</v>
      </c>
      <c r="P84">
        <v>1.1499999999999999</v>
      </c>
      <c r="Q84" t="s">
        <v>46</v>
      </c>
      <c r="R84">
        <v>4</v>
      </c>
      <c r="S84">
        <v>6</v>
      </c>
      <c r="T84" t="s">
        <v>47</v>
      </c>
      <c r="U84" t="s">
        <v>54</v>
      </c>
      <c r="V84" t="s">
        <v>35</v>
      </c>
      <c r="W84" t="s">
        <v>50</v>
      </c>
      <c r="X84">
        <v>2019</v>
      </c>
      <c r="Y84" t="s">
        <v>37</v>
      </c>
      <c r="Z84" t="s">
        <v>38</v>
      </c>
      <c r="AA84">
        <v>3</v>
      </c>
      <c r="AB84">
        <v>6</v>
      </c>
      <c r="AC84">
        <v>0.6</v>
      </c>
      <c r="AD84">
        <v>1.2500000000000001E-2</v>
      </c>
      <c r="AE84">
        <v>943.8</v>
      </c>
      <c r="AF84">
        <f>VLOOKUP(A84,[1]DETALLE!$A$1:$AK$841,37,FALSE)</f>
        <v>1258.4000000000003</v>
      </c>
      <c r="AG84">
        <f>VLOOKUP(A84,[1]DETALLE!$A$1:$AK$841,16,FALSE)</f>
        <v>12</v>
      </c>
      <c r="AH84">
        <f>VLOOKUP(A84,[1]DETALLE!$A$1:$AK$841,22,FALSE)</f>
        <v>0.8</v>
      </c>
      <c r="AI84">
        <f>VLOOKUP(A84,[1]DETALLE!$A$1:$AK$841,27,FALSE)</f>
        <v>0.58250000000000002</v>
      </c>
      <c r="AJ84" t="str">
        <f>VLOOKUP(A84,[1]DETALLE!$A$1:$AK$841,18,FALSE)</f>
        <v>Light Production Digital Business</v>
      </c>
      <c r="AK84">
        <f t="shared" si="6"/>
        <v>0</v>
      </c>
      <c r="AL84">
        <f t="shared" si="7"/>
        <v>0</v>
      </c>
      <c r="AM84">
        <f t="shared" si="8"/>
        <v>0</v>
      </c>
      <c r="AN84">
        <f t="shared" si="9"/>
        <v>0</v>
      </c>
      <c r="AO84">
        <f t="shared" si="10"/>
        <v>0</v>
      </c>
    </row>
    <row r="85" spans="1:41" x14ac:dyDescent="0.25">
      <c r="A85" t="s">
        <v>149</v>
      </c>
      <c r="B85">
        <v>2019</v>
      </c>
      <c r="C85" t="s">
        <v>37</v>
      </c>
      <c r="D85" t="s">
        <v>38</v>
      </c>
      <c r="E85">
        <v>1</v>
      </c>
      <c r="F85" t="s">
        <v>40</v>
      </c>
      <c r="G85">
        <v>0</v>
      </c>
      <c r="H85" t="s">
        <v>54</v>
      </c>
      <c r="I85">
        <v>803</v>
      </c>
      <c r="J85">
        <v>1573</v>
      </c>
      <c r="K85">
        <v>0.2</v>
      </c>
      <c r="L85">
        <v>0.6</v>
      </c>
      <c r="M85">
        <v>0.8</v>
      </c>
      <c r="N85">
        <v>1.05</v>
      </c>
      <c r="O85">
        <v>1.1000000000000001</v>
      </c>
      <c r="P85">
        <v>1.1499999999999999</v>
      </c>
      <c r="Q85" t="s">
        <v>46</v>
      </c>
      <c r="R85">
        <v>4</v>
      </c>
      <c r="S85">
        <v>6</v>
      </c>
      <c r="T85" t="s">
        <v>47</v>
      </c>
      <c r="U85" t="s">
        <v>54</v>
      </c>
      <c r="V85" t="s">
        <v>35</v>
      </c>
      <c r="W85" t="s">
        <v>55</v>
      </c>
      <c r="X85">
        <v>2019</v>
      </c>
      <c r="Y85" t="s">
        <v>37</v>
      </c>
      <c r="Z85" t="s">
        <v>38</v>
      </c>
      <c r="AA85">
        <v>1</v>
      </c>
      <c r="AB85">
        <v>14</v>
      </c>
      <c r="AC85">
        <v>0.8</v>
      </c>
      <c r="AD85">
        <v>0</v>
      </c>
      <c r="AE85">
        <v>1258.4000000000001</v>
      </c>
      <c r="AF85">
        <f>VLOOKUP(A85,[1]DETALLE!$A$1:$AK$841,37,FALSE)</f>
        <v>1501.5000000000002</v>
      </c>
      <c r="AG85">
        <f>VLOOKUP(A85,[1]DETALLE!$A$1:$AK$841,16,FALSE)</f>
        <v>155</v>
      </c>
      <c r="AH85">
        <f>VLOOKUP(A85,[1]DETALLE!$A$1:$AK$841,22,FALSE)</f>
        <v>1.1000000000000001</v>
      </c>
      <c r="AI85">
        <f>VLOOKUP(A85,[1]DETALLE!$A$1:$AK$841,27,FALSE)</f>
        <v>2.6000000000000002E-2</v>
      </c>
      <c r="AJ85" t="str">
        <f>VLOOKUP(A85,[1]DETALLE!$A$1:$AK$841,18,FALSE)</f>
        <v>A3 Office Color Laser MFPs</v>
      </c>
      <c r="AK85">
        <f t="shared" si="6"/>
        <v>0</v>
      </c>
      <c r="AL85">
        <f t="shared" si="7"/>
        <v>0</v>
      </c>
      <c r="AM85">
        <f t="shared" si="8"/>
        <v>0</v>
      </c>
      <c r="AN85">
        <f t="shared" si="9"/>
        <v>0</v>
      </c>
      <c r="AO85">
        <f t="shared" si="10"/>
        <v>0</v>
      </c>
    </row>
    <row r="86" spans="1:41" x14ac:dyDescent="0.25">
      <c r="A86" t="s">
        <v>150</v>
      </c>
      <c r="B86">
        <v>2019</v>
      </c>
      <c r="C86" t="s">
        <v>37</v>
      </c>
      <c r="D86" t="s">
        <v>38</v>
      </c>
      <c r="E86">
        <v>1</v>
      </c>
      <c r="F86" t="s">
        <v>40</v>
      </c>
      <c r="G86">
        <v>0.48333330000000002</v>
      </c>
      <c r="H86" t="s">
        <v>58</v>
      </c>
      <c r="I86">
        <v>655</v>
      </c>
      <c r="J86">
        <v>1365</v>
      </c>
      <c r="K86">
        <v>0</v>
      </c>
      <c r="L86">
        <v>0</v>
      </c>
      <c r="M86">
        <v>0.6</v>
      </c>
      <c r="N86">
        <v>0.8</v>
      </c>
      <c r="O86">
        <v>1.05</v>
      </c>
      <c r="P86">
        <v>1.1000000000000001</v>
      </c>
      <c r="Q86" t="s">
        <v>46</v>
      </c>
      <c r="R86">
        <v>5</v>
      </c>
      <c r="S86">
        <v>9</v>
      </c>
      <c r="T86" t="s">
        <v>47</v>
      </c>
      <c r="U86" t="s">
        <v>45</v>
      </c>
      <c r="V86" t="s">
        <v>35</v>
      </c>
      <c r="W86" t="s">
        <v>130</v>
      </c>
      <c r="X86">
        <v>2019</v>
      </c>
      <c r="Y86" t="s">
        <v>37</v>
      </c>
      <c r="Z86" t="s">
        <v>38</v>
      </c>
      <c r="AA86">
        <v>2</v>
      </c>
      <c r="AB86">
        <v>32</v>
      </c>
      <c r="AC86">
        <v>1.05</v>
      </c>
      <c r="AD86">
        <v>9.6666660000000001E-2</v>
      </c>
      <c r="AE86">
        <v>1433.25</v>
      </c>
      <c r="AF86">
        <f>VLOOKUP(A86,[1]DETALLE!$A$1:$AK$841,37,FALSE)</f>
        <v>1808.95</v>
      </c>
      <c r="AG86">
        <f>VLOOKUP(A86,[1]DETALLE!$A$1:$AK$841,16,FALSE)</f>
        <v>185</v>
      </c>
      <c r="AH86">
        <f>VLOOKUP(A86,[1]DETALLE!$A$1:$AK$841,22,FALSE)</f>
        <v>1.1499999999999999</v>
      </c>
      <c r="AI86">
        <f>VLOOKUP(A86,[1]DETALLE!$A$1:$AK$841,27,FALSE)</f>
        <v>0.5</v>
      </c>
      <c r="AJ86" t="str">
        <f>VLOOKUP(A86,[1]DETALLE!$A$1:$AK$841,18,FALSE)</f>
        <v>WF Mono Systems and Legacy Color</v>
      </c>
      <c r="AK86">
        <f t="shared" si="6"/>
        <v>0</v>
      </c>
      <c r="AL86">
        <f t="shared" si="7"/>
        <v>0</v>
      </c>
      <c r="AM86">
        <f t="shared" si="8"/>
        <v>0</v>
      </c>
      <c r="AN86">
        <f t="shared" si="9"/>
        <v>0</v>
      </c>
      <c r="AO86">
        <f t="shared" si="10"/>
        <v>0</v>
      </c>
    </row>
    <row r="87" spans="1:41" x14ac:dyDescent="0.25">
      <c r="A87" t="s">
        <v>151</v>
      </c>
      <c r="B87">
        <v>2019</v>
      </c>
      <c r="C87" t="s">
        <v>37</v>
      </c>
      <c r="D87" t="s">
        <v>38</v>
      </c>
      <c r="E87">
        <v>1</v>
      </c>
      <c r="F87" t="s">
        <v>40</v>
      </c>
      <c r="G87">
        <v>0.31666670000000002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R87" t="s">
        <v>33</v>
      </c>
      <c r="S87" t="s">
        <v>33</v>
      </c>
      <c r="U87" t="s">
        <v>34</v>
      </c>
      <c r="V87" t="s">
        <v>35</v>
      </c>
      <c r="W87" t="s">
        <v>61</v>
      </c>
      <c r="X87">
        <v>2019</v>
      </c>
      <c r="Y87" t="s">
        <v>37</v>
      </c>
      <c r="Z87" t="s">
        <v>38</v>
      </c>
      <c r="AA87">
        <v>4</v>
      </c>
      <c r="AB87">
        <v>75</v>
      </c>
      <c r="AC87">
        <v>1.1000000000000001</v>
      </c>
      <c r="AD87">
        <v>0</v>
      </c>
      <c r="AE87">
        <v>750.75</v>
      </c>
      <c r="AF87" t="e">
        <f>VLOOKUP(A87,[1]DETALLE!$A$1:$AK$841,37,FALSE)</f>
        <v>#N/A</v>
      </c>
      <c r="AG87" t="e">
        <f>VLOOKUP(A87,[1]DETALLE!$A$1:$AK$841,16,FALSE)</f>
        <v>#N/A</v>
      </c>
      <c r="AH87" t="e">
        <f>VLOOKUP(A87,[1]DETALLE!$A$1:$AK$841,22,FALSE)</f>
        <v>#N/A</v>
      </c>
      <c r="AI87" t="e">
        <f>VLOOKUP(A87,[1]DETALLE!$A$1:$AK$841,27,FALSE)</f>
        <v>#N/A</v>
      </c>
      <c r="AJ87" t="e">
        <f>VLOOKUP(A87,[1]DETALLE!$A$1:$AK$841,18,FALSE)</f>
        <v>#N/A</v>
      </c>
      <c r="AK87" t="e">
        <f t="shared" si="6"/>
        <v>#N/A</v>
      </c>
      <c r="AL87" t="e">
        <f t="shared" si="7"/>
        <v>#N/A</v>
      </c>
      <c r="AM87" t="e">
        <f t="shared" si="8"/>
        <v>#N/A</v>
      </c>
      <c r="AN87" t="e">
        <f t="shared" si="9"/>
        <v>#N/A</v>
      </c>
      <c r="AO87" t="e">
        <f t="shared" si="10"/>
        <v>#N/A</v>
      </c>
    </row>
    <row r="88" spans="1:41" x14ac:dyDescent="0.25">
      <c r="A88" t="s">
        <v>108</v>
      </c>
      <c r="B88">
        <v>2019</v>
      </c>
      <c r="C88" t="s">
        <v>37</v>
      </c>
      <c r="D88" t="s">
        <v>38</v>
      </c>
      <c r="E88">
        <v>2</v>
      </c>
      <c r="F88" t="s">
        <v>40</v>
      </c>
      <c r="G88">
        <v>2.3333330000000001</v>
      </c>
      <c r="H88" t="s">
        <v>58</v>
      </c>
      <c r="I88">
        <v>655</v>
      </c>
      <c r="J88">
        <v>1365</v>
      </c>
      <c r="K88">
        <v>0</v>
      </c>
      <c r="L88">
        <v>0</v>
      </c>
      <c r="M88">
        <v>0.6</v>
      </c>
      <c r="N88">
        <v>0.8</v>
      </c>
      <c r="O88">
        <v>1.05</v>
      </c>
      <c r="P88">
        <v>1.1000000000000001</v>
      </c>
      <c r="Q88" t="s">
        <v>46</v>
      </c>
      <c r="R88">
        <v>5</v>
      </c>
      <c r="S88">
        <v>9</v>
      </c>
      <c r="T88" t="s">
        <v>47</v>
      </c>
      <c r="U88" t="s">
        <v>45</v>
      </c>
      <c r="V88" t="s">
        <v>35</v>
      </c>
      <c r="W88" t="s">
        <v>50</v>
      </c>
      <c r="X88">
        <v>2019</v>
      </c>
      <c r="Y88" t="s">
        <v>37</v>
      </c>
      <c r="Z88" t="s">
        <v>38</v>
      </c>
      <c r="AA88">
        <v>2</v>
      </c>
      <c r="AB88">
        <v>1</v>
      </c>
      <c r="AC88">
        <v>0</v>
      </c>
      <c r="AD88">
        <v>0.46666659999999999</v>
      </c>
      <c r="AE88">
        <v>0</v>
      </c>
      <c r="AF88">
        <f>VLOOKUP(A88,[1]DETALLE!$A$1:$AK$841,37,FALSE)</f>
        <v>1651.6500000000003</v>
      </c>
      <c r="AG88">
        <f>VLOOKUP(A88,[1]DETALLE!$A$1:$AK$841,16,FALSE)</f>
        <v>20</v>
      </c>
      <c r="AH88">
        <f>VLOOKUP(A88,[1]DETALLE!$A$1:$AK$841,22,FALSE)</f>
        <v>1.05</v>
      </c>
      <c r="AI88">
        <f>VLOOKUP(A88,[1]DETALLE!$A$1:$AK$841,27,FALSE)</f>
        <v>7.4999999999999997E-3</v>
      </c>
      <c r="AJ88" t="str">
        <f>VLOOKUP(A88,[1]DETALLE!$A$1:$AK$841,18,FALSE)</f>
        <v>Light Production Digital Business</v>
      </c>
      <c r="AK88">
        <f t="shared" si="6"/>
        <v>0</v>
      </c>
      <c r="AL88">
        <f t="shared" si="7"/>
        <v>0</v>
      </c>
      <c r="AM88">
        <f t="shared" si="8"/>
        <v>0</v>
      </c>
      <c r="AN88">
        <f t="shared" si="9"/>
        <v>0</v>
      </c>
      <c r="AO88">
        <f t="shared" si="10"/>
        <v>0</v>
      </c>
    </row>
    <row r="89" spans="1:41" x14ac:dyDescent="0.25">
      <c r="A89" t="s">
        <v>152</v>
      </c>
      <c r="B89">
        <v>2019</v>
      </c>
      <c r="C89" t="s">
        <v>37</v>
      </c>
      <c r="D89" t="s">
        <v>38</v>
      </c>
      <c r="E89">
        <v>2</v>
      </c>
      <c r="F89" t="s">
        <v>40</v>
      </c>
      <c r="G89">
        <v>0.3</v>
      </c>
      <c r="H89" t="s">
        <v>58</v>
      </c>
      <c r="I89">
        <v>655</v>
      </c>
      <c r="J89">
        <v>1365</v>
      </c>
      <c r="K89">
        <v>0</v>
      </c>
      <c r="L89">
        <v>0</v>
      </c>
      <c r="M89">
        <v>0.6</v>
      </c>
      <c r="N89">
        <v>0.8</v>
      </c>
      <c r="O89">
        <v>1.05</v>
      </c>
      <c r="P89">
        <v>1.1000000000000001</v>
      </c>
      <c r="Q89" t="s">
        <v>46</v>
      </c>
      <c r="R89">
        <v>5</v>
      </c>
      <c r="S89">
        <v>9</v>
      </c>
      <c r="T89" t="s">
        <v>47</v>
      </c>
      <c r="U89" t="s">
        <v>45</v>
      </c>
      <c r="V89" t="s">
        <v>35</v>
      </c>
      <c r="W89" t="s">
        <v>42</v>
      </c>
      <c r="X89">
        <v>2019</v>
      </c>
      <c r="Y89" t="s">
        <v>37</v>
      </c>
      <c r="Z89" t="s">
        <v>38</v>
      </c>
      <c r="AA89">
        <v>2</v>
      </c>
      <c r="AB89">
        <v>21</v>
      </c>
      <c r="AC89">
        <v>0.8</v>
      </c>
      <c r="AD89">
        <v>0.06</v>
      </c>
      <c r="AE89">
        <v>1092</v>
      </c>
      <c r="AF89">
        <f>VLOOKUP(A89,[1]DETALLE!$A$1:$AK$841,37,FALSE)</f>
        <v>0</v>
      </c>
      <c r="AG89">
        <f>VLOOKUP(A89,[1]DETALLE!$A$1:$AK$841,16,FALSE)</f>
        <v>22</v>
      </c>
      <c r="AH89">
        <f>VLOOKUP(A89,[1]DETALLE!$A$1:$AK$841,22,FALSE)</f>
        <v>0.6</v>
      </c>
      <c r="AI89">
        <f>VLOOKUP(A89,[1]DETALLE!$A$1:$AK$841,27,FALSE)</f>
        <v>0.31</v>
      </c>
      <c r="AJ89" t="str">
        <f>VLOOKUP(A89,[1]DETALLE!$A$1:$AK$841,18,FALSE)</f>
        <v>A4 Mono MFPs</v>
      </c>
      <c r="AK89">
        <f t="shared" si="6"/>
        <v>0</v>
      </c>
      <c r="AL89">
        <f t="shared" si="7"/>
        <v>0</v>
      </c>
      <c r="AM89">
        <f t="shared" si="8"/>
        <v>0</v>
      </c>
      <c r="AN89">
        <f t="shared" si="9"/>
        <v>0</v>
      </c>
      <c r="AO89">
        <f t="shared" si="10"/>
        <v>0</v>
      </c>
    </row>
    <row r="90" spans="1:41" x14ac:dyDescent="0.25">
      <c r="A90" t="s">
        <v>153</v>
      </c>
      <c r="B90">
        <v>2019</v>
      </c>
      <c r="C90" t="s">
        <v>37</v>
      </c>
      <c r="D90" t="s">
        <v>38</v>
      </c>
      <c r="E90">
        <v>2</v>
      </c>
      <c r="F90" t="s">
        <v>40</v>
      </c>
      <c r="G90">
        <v>0.6</v>
      </c>
      <c r="H90" t="s">
        <v>58</v>
      </c>
      <c r="I90">
        <v>655</v>
      </c>
      <c r="J90">
        <v>1365</v>
      </c>
      <c r="K90">
        <v>0</v>
      </c>
      <c r="L90">
        <v>0</v>
      </c>
      <c r="M90">
        <v>0.6</v>
      </c>
      <c r="N90">
        <v>0.8</v>
      </c>
      <c r="O90">
        <v>1.05</v>
      </c>
      <c r="P90">
        <v>1.1000000000000001</v>
      </c>
      <c r="Q90" t="s">
        <v>46</v>
      </c>
      <c r="R90">
        <v>5</v>
      </c>
      <c r="S90">
        <v>9</v>
      </c>
      <c r="T90" t="s">
        <v>47</v>
      </c>
      <c r="U90" t="s">
        <v>45</v>
      </c>
      <c r="V90" t="s">
        <v>35</v>
      </c>
      <c r="W90" t="s">
        <v>50</v>
      </c>
      <c r="X90">
        <v>2019</v>
      </c>
      <c r="Y90" t="s">
        <v>37</v>
      </c>
      <c r="Z90" t="s">
        <v>38</v>
      </c>
      <c r="AA90">
        <v>3</v>
      </c>
      <c r="AB90">
        <v>6</v>
      </c>
      <c r="AC90">
        <v>0</v>
      </c>
      <c r="AD90">
        <v>0.12</v>
      </c>
      <c r="AE90">
        <v>0</v>
      </c>
      <c r="AF90">
        <f>VLOOKUP(A90,[1]DETALLE!$A$1:$AK$841,37,FALSE)</f>
        <v>750.75000000000011</v>
      </c>
      <c r="AG90">
        <f>VLOOKUP(A90,[1]DETALLE!$A$1:$AK$841,16,FALSE)</f>
        <v>210</v>
      </c>
      <c r="AH90">
        <f>VLOOKUP(A90,[1]DETALLE!$A$1:$AK$841,22,FALSE)</f>
        <v>1.05</v>
      </c>
      <c r="AI90">
        <f>VLOOKUP(A90,[1]DETALLE!$A$1:$AK$841,27,FALSE)</f>
        <v>0</v>
      </c>
      <c r="AJ90" t="str">
        <f>VLOOKUP(A90,[1]DETALLE!$A$1:$AK$841,18,FALSE)</f>
        <v>A4 Mono MFPs</v>
      </c>
      <c r="AK90">
        <f t="shared" si="6"/>
        <v>0</v>
      </c>
      <c r="AL90">
        <f t="shared" si="7"/>
        <v>0</v>
      </c>
      <c r="AM90">
        <f t="shared" si="8"/>
        <v>0</v>
      </c>
      <c r="AN90">
        <f t="shared" si="9"/>
        <v>0</v>
      </c>
      <c r="AO90">
        <f t="shared" si="10"/>
        <v>0</v>
      </c>
    </row>
    <row r="91" spans="1:41" x14ac:dyDescent="0.25">
      <c r="A91" t="s">
        <v>154</v>
      </c>
      <c r="B91">
        <v>2019</v>
      </c>
      <c r="C91" t="s">
        <v>37</v>
      </c>
      <c r="D91" t="s">
        <v>38</v>
      </c>
      <c r="E91">
        <v>2</v>
      </c>
      <c r="F91" t="s">
        <v>40</v>
      </c>
      <c r="G91">
        <v>2.5333329999999998</v>
      </c>
      <c r="H91" t="s">
        <v>34</v>
      </c>
      <c r="I91">
        <v>468</v>
      </c>
      <c r="J91">
        <v>715</v>
      </c>
      <c r="K91">
        <v>0</v>
      </c>
      <c r="L91">
        <v>0</v>
      </c>
      <c r="M91">
        <v>0</v>
      </c>
      <c r="N91">
        <v>0.6</v>
      </c>
      <c r="O91">
        <v>0.8</v>
      </c>
      <c r="P91">
        <v>1.05</v>
      </c>
      <c r="Q91" t="s">
        <v>46</v>
      </c>
      <c r="R91">
        <v>5</v>
      </c>
      <c r="S91">
        <v>9</v>
      </c>
      <c r="T91" t="s">
        <v>47</v>
      </c>
      <c r="U91" t="s">
        <v>34</v>
      </c>
      <c r="V91" t="s">
        <v>35</v>
      </c>
      <c r="W91" t="s">
        <v>55</v>
      </c>
      <c r="X91">
        <v>2019</v>
      </c>
      <c r="Y91" t="s">
        <v>37</v>
      </c>
      <c r="Z91" t="s">
        <v>38</v>
      </c>
      <c r="AA91">
        <v>2</v>
      </c>
      <c r="AB91">
        <v>48</v>
      </c>
      <c r="AC91">
        <v>0.8</v>
      </c>
      <c r="AD91">
        <v>0.50666659999999997</v>
      </c>
      <c r="AE91">
        <v>572</v>
      </c>
      <c r="AF91">
        <f>VLOOKUP(A91,[1]DETALLE!$A$1:$AK$841,37,FALSE)</f>
        <v>1808.95</v>
      </c>
      <c r="AG91">
        <f>VLOOKUP(A91,[1]DETALLE!$A$1:$AK$841,16,FALSE)</f>
        <v>117</v>
      </c>
      <c r="AH91">
        <f>VLOOKUP(A91,[1]DETALLE!$A$1:$AK$841,22,FALSE)</f>
        <v>1.1499999999999999</v>
      </c>
      <c r="AI91">
        <f>VLOOKUP(A91,[1]DETALLE!$A$1:$AK$841,27,FALSE)</f>
        <v>0.28000000000000003</v>
      </c>
      <c r="AJ91" t="str">
        <f>VLOOKUP(A91,[1]DETALLE!$A$1:$AK$841,18,FALSE)</f>
        <v>Entry Production Color Low/Mid</v>
      </c>
      <c r="AK91">
        <f t="shared" si="6"/>
        <v>0</v>
      </c>
      <c r="AL91">
        <f t="shared" si="7"/>
        <v>0</v>
      </c>
      <c r="AM91">
        <f t="shared" si="8"/>
        <v>0</v>
      </c>
      <c r="AN91">
        <f t="shared" si="9"/>
        <v>0</v>
      </c>
      <c r="AO91">
        <f t="shared" si="10"/>
        <v>0</v>
      </c>
    </row>
    <row r="92" spans="1:41" x14ac:dyDescent="0.25">
      <c r="A92" t="s">
        <v>155</v>
      </c>
      <c r="B92">
        <v>2019</v>
      </c>
      <c r="C92" t="s">
        <v>37</v>
      </c>
      <c r="D92" t="s">
        <v>38</v>
      </c>
      <c r="E92">
        <v>2</v>
      </c>
      <c r="F92" t="s">
        <v>40</v>
      </c>
      <c r="G92">
        <v>3</v>
      </c>
      <c r="H92" t="s">
        <v>91</v>
      </c>
      <c r="I92">
        <v>803</v>
      </c>
      <c r="J92">
        <v>1573</v>
      </c>
      <c r="K92">
        <v>0.2</v>
      </c>
      <c r="L92">
        <v>0.6</v>
      </c>
      <c r="M92">
        <v>0.8</v>
      </c>
      <c r="N92">
        <v>1.05</v>
      </c>
      <c r="O92">
        <v>1.1000000000000001</v>
      </c>
      <c r="P92">
        <v>1.1499999999999999</v>
      </c>
      <c r="Q92" t="s">
        <v>46</v>
      </c>
      <c r="R92">
        <v>4</v>
      </c>
      <c r="S92">
        <v>6</v>
      </c>
      <c r="T92" t="s">
        <v>47</v>
      </c>
      <c r="U92" t="s">
        <v>91</v>
      </c>
      <c r="V92" t="s">
        <v>35</v>
      </c>
      <c r="W92" t="s">
        <v>50</v>
      </c>
      <c r="X92">
        <v>2019</v>
      </c>
      <c r="Y92" t="s">
        <v>37</v>
      </c>
      <c r="Z92" t="s">
        <v>38</v>
      </c>
      <c r="AA92">
        <v>8</v>
      </c>
      <c r="AB92">
        <v>26</v>
      </c>
      <c r="AC92">
        <v>1.05</v>
      </c>
      <c r="AD92">
        <v>0.75</v>
      </c>
      <c r="AE92">
        <v>1651.65</v>
      </c>
      <c r="AF92">
        <f>VLOOKUP(A92,[1]DETALLE!$A$1:$AK$841,37,FALSE)</f>
        <v>750.75000000000011</v>
      </c>
      <c r="AG92">
        <f>VLOOKUP(A92,[1]DETALLE!$A$1:$AK$841,16,FALSE)</f>
        <v>384</v>
      </c>
      <c r="AH92">
        <f>VLOOKUP(A92,[1]DETALLE!$A$1:$AK$841,22,FALSE)</f>
        <v>1.05</v>
      </c>
      <c r="AI92">
        <f>VLOOKUP(A92,[1]DETALLE!$A$1:$AK$841,27,FALSE)</f>
        <v>0.05</v>
      </c>
      <c r="AJ92" t="str">
        <f>VLOOKUP(A92,[1]DETALLE!$A$1:$AK$841,18,FALSE)</f>
        <v>Entry Mono Printers</v>
      </c>
      <c r="AK92">
        <f t="shared" si="6"/>
        <v>0</v>
      </c>
      <c r="AL92">
        <f t="shared" si="7"/>
        <v>0</v>
      </c>
      <c r="AM92">
        <f t="shared" si="8"/>
        <v>1</v>
      </c>
      <c r="AN92">
        <f t="shared" si="9"/>
        <v>0</v>
      </c>
      <c r="AO92">
        <f t="shared" si="10"/>
        <v>0</v>
      </c>
    </row>
    <row r="93" spans="1:41" x14ac:dyDescent="0.25">
      <c r="A93" t="s">
        <v>156</v>
      </c>
      <c r="B93">
        <v>2019</v>
      </c>
      <c r="C93" t="s">
        <v>37</v>
      </c>
      <c r="D93" t="s">
        <v>38</v>
      </c>
      <c r="E93">
        <v>2</v>
      </c>
      <c r="F93" t="s">
        <v>40</v>
      </c>
      <c r="G93">
        <v>2.65</v>
      </c>
      <c r="H93" t="s">
        <v>34</v>
      </c>
      <c r="I93">
        <v>468</v>
      </c>
      <c r="J93">
        <v>715</v>
      </c>
      <c r="K93">
        <v>0</v>
      </c>
      <c r="L93">
        <v>0</v>
      </c>
      <c r="M93">
        <v>0</v>
      </c>
      <c r="N93">
        <v>0.6</v>
      </c>
      <c r="O93">
        <v>0.8</v>
      </c>
      <c r="P93">
        <v>1.05</v>
      </c>
      <c r="Q93" t="s">
        <v>46</v>
      </c>
      <c r="R93">
        <v>5</v>
      </c>
      <c r="S93">
        <v>9</v>
      </c>
      <c r="T93" t="s">
        <v>47</v>
      </c>
      <c r="U93" t="s">
        <v>34</v>
      </c>
      <c r="V93" t="s">
        <v>35</v>
      </c>
      <c r="W93" t="s">
        <v>50</v>
      </c>
      <c r="X93">
        <v>2019</v>
      </c>
      <c r="Y93" t="s">
        <v>37</v>
      </c>
      <c r="Z93" t="s">
        <v>38</v>
      </c>
      <c r="AA93">
        <v>4</v>
      </c>
      <c r="AB93">
        <v>119</v>
      </c>
      <c r="AC93">
        <v>1.05</v>
      </c>
      <c r="AD93">
        <v>0.53</v>
      </c>
      <c r="AE93">
        <v>750.75</v>
      </c>
      <c r="AF93">
        <f>VLOOKUP(A93,[1]DETALLE!$A$1:$AK$841,37,FALSE)</f>
        <v>2047.5</v>
      </c>
      <c r="AG93" t="str">
        <f>VLOOKUP(A93,[1]DETALLE!$A$1:$AK$841,16,FALSE)</f>
        <v xml:space="preserve">  </v>
      </c>
      <c r="AH93">
        <f>VLOOKUP(A93,[1]DETALLE!$A$1:$AK$841,22,FALSE)</f>
        <v>1</v>
      </c>
      <c r="AI93">
        <f>VLOOKUP(A93,[1]DETALLE!$A$1:$AK$841,27,FALSE)</f>
        <v>1</v>
      </c>
      <c r="AJ93" t="str">
        <f>VLOOKUP(A93,[1]DETALLE!$A$1:$AK$841,18,FALSE)</f>
        <v>Office Digital</v>
      </c>
      <c r="AK93">
        <f t="shared" si="6"/>
        <v>0</v>
      </c>
      <c r="AL93">
        <f t="shared" si="7"/>
        <v>0</v>
      </c>
      <c r="AM93">
        <f t="shared" si="8"/>
        <v>0</v>
      </c>
      <c r="AN93">
        <f t="shared" si="9"/>
        <v>0</v>
      </c>
      <c r="AO93">
        <f t="shared" si="10"/>
        <v>0</v>
      </c>
    </row>
    <row r="94" spans="1:41" x14ac:dyDescent="0.25">
      <c r="A94" t="s">
        <v>157</v>
      </c>
      <c r="B94">
        <v>2019</v>
      </c>
      <c r="C94" t="s">
        <v>37</v>
      </c>
      <c r="D94" t="s">
        <v>38</v>
      </c>
      <c r="E94">
        <v>2</v>
      </c>
      <c r="F94" t="s">
        <v>40</v>
      </c>
      <c r="G94">
        <v>2.483333</v>
      </c>
      <c r="H94" t="s">
        <v>116</v>
      </c>
      <c r="I94">
        <v>655</v>
      </c>
      <c r="J94">
        <v>1365</v>
      </c>
      <c r="K94">
        <v>0</v>
      </c>
      <c r="L94">
        <v>0</v>
      </c>
      <c r="M94">
        <v>0.6</v>
      </c>
      <c r="N94">
        <v>0.8</v>
      </c>
      <c r="O94">
        <v>1.05</v>
      </c>
      <c r="P94">
        <v>1.1000000000000001</v>
      </c>
      <c r="Q94" t="s">
        <v>46</v>
      </c>
      <c r="R94">
        <v>5</v>
      </c>
      <c r="S94">
        <v>9</v>
      </c>
      <c r="T94" t="s">
        <v>47</v>
      </c>
      <c r="U94" t="s">
        <v>58</v>
      </c>
      <c r="V94" t="s">
        <v>35</v>
      </c>
      <c r="W94" t="s">
        <v>55</v>
      </c>
      <c r="X94">
        <v>2019</v>
      </c>
      <c r="Y94" t="s">
        <v>37</v>
      </c>
      <c r="Z94" t="s">
        <v>38</v>
      </c>
      <c r="AA94">
        <v>2</v>
      </c>
      <c r="AB94">
        <v>253</v>
      </c>
      <c r="AC94">
        <v>1.1000000000000001</v>
      </c>
      <c r="AD94">
        <v>0.49666660000000001</v>
      </c>
      <c r="AE94">
        <v>1501.5</v>
      </c>
      <c r="AF94">
        <f>VLOOKUP(A94,[1]DETALLE!$A$1:$AK$841,37,FALSE)</f>
        <v>819</v>
      </c>
      <c r="AG94">
        <f>VLOOKUP(A94,[1]DETALLE!$A$1:$AK$841,16,FALSE)</f>
        <v>12</v>
      </c>
      <c r="AH94">
        <f>VLOOKUP(A94,[1]DETALLE!$A$1:$AK$841,22,FALSE)</f>
        <v>0.6</v>
      </c>
      <c r="AI94">
        <f>VLOOKUP(A94,[1]DETALLE!$A$1:$AK$841,27,FALSE)</f>
        <v>0.27999999999999997</v>
      </c>
      <c r="AJ94" t="str">
        <f>VLOOKUP(A94,[1]DETALLE!$A$1:$AK$841,18,FALSE)</f>
        <v>Departmental Digital</v>
      </c>
      <c r="AK94">
        <f t="shared" si="6"/>
        <v>0</v>
      </c>
      <c r="AL94">
        <f t="shared" si="7"/>
        <v>0</v>
      </c>
      <c r="AM94">
        <f t="shared" si="8"/>
        <v>0</v>
      </c>
      <c r="AN94">
        <f t="shared" si="9"/>
        <v>0</v>
      </c>
      <c r="AO94">
        <f t="shared" si="10"/>
        <v>0</v>
      </c>
    </row>
    <row r="95" spans="1:41" x14ac:dyDescent="0.25">
      <c r="A95" t="s">
        <v>158</v>
      </c>
      <c r="B95">
        <v>2019</v>
      </c>
      <c r="C95" t="s">
        <v>37</v>
      </c>
      <c r="D95" t="s">
        <v>38</v>
      </c>
      <c r="E95">
        <v>2</v>
      </c>
      <c r="F95" t="s">
        <v>40</v>
      </c>
      <c r="G95">
        <v>0.61666670000000001</v>
      </c>
      <c r="H95" t="s">
        <v>54</v>
      </c>
      <c r="I95">
        <v>803</v>
      </c>
      <c r="J95">
        <v>1573</v>
      </c>
      <c r="K95">
        <v>0.2</v>
      </c>
      <c r="L95">
        <v>0.6</v>
      </c>
      <c r="M95">
        <v>0.8</v>
      </c>
      <c r="N95">
        <v>1.05</v>
      </c>
      <c r="O95">
        <v>1.1000000000000001</v>
      </c>
      <c r="P95">
        <v>1.1499999999999999</v>
      </c>
      <c r="Q95" t="s">
        <v>46</v>
      </c>
      <c r="R95">
        <v>4</v>
      </c>
      <c r="S95">
        <v>6</v>
      </c>
      <c r="T95" t="s">
        <v>47</v>
      </c>
      <c r="U95" t="s">
        <v>48</v>
      </c>
      <c r="V95" t="s">
        <v>35</v>
      </c>
      <c r="W95" t="s">
        <v>42</v>
      </c>
      <c r="X95">
        <v>2019</v>
      </c>
      <c r="Y95" t="s">
        <v>37</v>
      </c>
      <c r="Z95" t="s">
        <v>38</v>
      </c>
      <c r="AA95">
        <v>3</v>
      </c>
      <c r="AB95">
        <v>112</v>
      </c>
      <c r="AC95">
        <v>1.1499999999999999</v>
      </c>
      <c r="AD95">
        <v>0.154166675</v>
      </c>
      <c r="AE95">
        <v>1808.95</v>
      </c>
      <c r="AF95">
        <f>VLOOKUP(A95,[1]DETALLE!$A$1:$AK$841,37,FALSE)</f>
        <v>750.75000000000011</v>
      </c>
      <c r="AG95">
        <f>VLOOKUP(A95,[1]DETALLE!$A$1:$AK$841,16,FALSE)</f>
        <v>2678</v>
      </c>
      <c r="AH95">
        <f>VLOOKUP(A95,[1]DETALLE!$A$1:$AK$841,22,FALSE)</f>
        <v>1.05</v>
      </c>
      <c r="AI95">
        <f>VLOOKUP(A95,[1]DETALLE!$A$1:$AK$841,27,FALSE)</f>
        <v>0.67</v>
      </c>
      <c r="AJ95" t="str">
        <f>VLOOKUP(A95,[1]DETALLE!$A$1:$AK$841,18,FALSE)</f>
        <v>A4 Mono MFPs</v>
      </c>
      <c r="AK95">
        <f t="shared" si="6"/>
        <v>0</v>
      </c>
      <c r="AL95">
        <f t="shared" si="7"/>
        <v>0</v>
      </c>
      <c r="AM95">
        <f t="shared" si="8"/>
        <v>0</v>
      </c>
      <c r="AN95">
        <f t="shared" si="9"/>
        <v>0</v>
      </c>
      <c r="AO95">
        <f t="shared" si="10"/>
        <v>0</v>
      </c>
    </row>
    <row r="96" spans="1:41" x14ac:dyDescent="0.25">
      <c r="A96" t="s">
        <v>159</v>
      </c>
      <c r="B96">
        <v>2019</v>
      </c>
      <c r="C96" t="s">
        <v>37</v>
      </c>
      <c r="D96" t="s">
        <v>38</v>
      </c>
      <c r="E96">
        <v>2</v>
      </c>
      <c r="F96" t="s">
        <v>40</v>
      </c>
      <c r="G96">
        <v>0.51666670000000003</v>
      </c>
      <c r="H96" t="s">
        <v>34</v>
      </c>
      <c r="I96">
        <v>468</v>
      </c>
      <c r="J96">
        <v>715</v>
      </c>
      <c r="K96">
        <v>0</v>
      </c>
      <c r="L96">
        <v>0</v>
      </c>
      <c r="M96">
        <v>0</v>
      </c>
      <c r="N96">
        <v>0.6</v>
      </c>
      <c r="O96">
        <v>0.8</v>
      </c>
      <c r="P96">
        <v>1.05</v>
      </c>
      <c r="Q96" t="s">
        <v>46</v>
      </c>
      <c r="R96">
        <v>5</v>
      </c>
      <c r="S96">
        <v>9</v>
      </c>
      <c r="T96" t="s">
        <v>85</v>
      </c>
      <c r="U96" t="s">
        <v>34</v>
      </c>
      <c r="V96" t="s">
        <v>35</v>
      </c>
      <c r="W96" t="s">
        <v>80</v>
      </c>
      <c r="X96">
        <v>2019</v>
      </c>
      <c r="Y96" t="s">
        <v>37</v>
      </c>
      <c r="Z96" t="s">
        <v>38</v>
      </c>
      <c r="AA96">
        <v>9</v>
      </c>
      <c r="AB96">
        <v>370</v>
      </c>
      <c r="AC96">
        <v>1.05</v>
      </c>
      <c r="AD96">
        <v>5.7407411111111098E-2</v>
      </c>
      <c r="AE96">
        <v>750.75</v>
      </c>
      <c r="AF96">
        <f>VLOOKUP(A96,[1]DETALLE!$A$1:$AK$841,37,FALSE)</f>
        <v>0</v>
      </c>
      <c r="AG96">
        <f>VLOOKUP(A96,[1]DETALLE!$A$1:$AK$841,16,FALSE)</f>
        <v>195</v>
      </c>
      <c r="AH96">
        <f>VLOOKUP(A96,[1]DETALLE!$A$1:$AK$841,22,FALSE)</f>
        <v>1.05</v>
      </c>
      <c r="AI96">
        <f>VLOOKUP(A96,[1]DETALLE!$A$1:$AK$841,27,FALSE)</f>
        <v>0.50600000000000001</v>
      </c>
      <c r="AJ96" t="str">
        <f>VLOOKUP(A96,[1]DETALLE!$A$1:$AK$841,18,FALSE)</f>
        <v>A4 Mono MFPs</v>
      </c>
      <c r="AK96">
        <f t="shared" si="6"/>
        <v>0</v>
      </c>
      <c r="AL96">
        <f t="shared" si="7"/>
        <v>0</v>
      </c>
      <c r="AM96">
        <f t="shared" si="8"/>
        <v>1</v>
      </c>
      <c r="AN96">
        <f t="shared" si="9"/>
        <v>0</v>
      </c>
      <c r="AO96">
        <f t="shared" si="10"/>
        <v>1</v>
      </c>
    </row>
    <row r="97" spans="1:41" x14ac:dyDescent="0.25">
      <c r="A97" t="s">
        <v>160</v>
      </c>
      <c r="B97">
        <v>2019</v>
      </c>
      <c r="C97" t="s">
        <v>37</v>
      </c>
      <c r="D97" t="s">
        <v>38</v>
      </c>
      <c r="E97">
        <v>2</v>
      </c>
      <c r="F97" t="s">
        <v>40</v>
      </c>
      <c r="G97">
        <v>0.55000000000000004</v>
      </c>
      <c r="H97" t="s">
        <v>45</v>
      </c>
      <c r="I97">
        <v>803</v>
      </c>
      <c r="J97">
        <v>1573</v>
      </c>
      <c r="K97">
        <v>0.2</v>
      </c>
      <c r="L97">
        <v>0.6</v>
      </c>
      <c r="M97">
        <v>0.8</v>
      </c>
      <c r="N97">
        <v>1.05</v>
      </c>
      <c r="O97">
        <v>1.1000000000000001</v>
      </c>
      <c r="P97">
        <v>1.1499999999999999</v>
      </c>
      <c r="Q97" t="s">
        <v>46</v>
      </c>
      <c r="R97">
        <v>4</v>
      </c>
      <c r="S97">
        <v>6</v>
      </c>
      <c r="T97" t="s">
        <v>47</v>
      </c>
      <c r="U97" t="s">
        <v>48</v>
      </c>
      <c r="V97" t="s">
        <v>35</v>
      </c>
      <c r="W97" t="s">
        <v>42</v>
      </c>
      <c r="X97">
        <v>2019</v>
      </c>
      <c r="Y97" t="s">
        <v>37</v>
      </c>
      <c r="Z97" t="s">
        <v>38</v>
      </c>
      <c r="AA97">
        <v>5</v>
      </c>
      <c r="AB97">
        <v>11</v>
      </c>
      <c r="AC97">
        <v>0.8</v>
      </c>
      <c r="AD97">
        <v>0.13750000000000001</v>
      </c>
      <c r="AE97">
        <v>1258.4000000000001</v>
      </c>
      <c r="AF97">
        <f>VLOOKUP(A97,[1]DETALLE!$A$1:$AK$841,37,FALSE)</f>
        <v>429.00000000000006</v>
      </c>
      <c r="AG97">
        <f>VLOOKUP(A97,[1]DETALLE!$A$1:$AK$841,16,FALSE)</f>
        <v>22</v>
      </c>
      <c r="AH97">
        <f>VLOOKUP(A97,[1]DETALLE!$A$1:$AK$841,22,FALSE)</f>
        <v>0.6</v>
      </c>
      <c r="AI97">
        <f>VLOOKUP(A97,[1]DETALLE!$A$1:$AK$841,27,FALSE)</f>
        <v>0.60599999999999998</v>
      </c>
      <c r="AJ97" t="str">
        <f>VLOOKUP(A97,[1]DETALLE!$A$1:$AK$841,18,FALSE)</f>
        <v>A4 Mono MFPs</v>
      </c>
      <c r="AK97">
        <f t="shared" si="6"/>
        <v>0</v>
      </c>
      <c r="AL97">
        <f t="shared" si="7"/>
        <v>0</v>
      </c>
      <c r="AM97">
        <f t="shared" si="8"/>
        <v>0</v>
      </c>
      <c r="AN97">
        <f t="shared" si="9"/>
        <v>0</v>
      </c>
      <c r="AO97">
        <f t="shared" si="10"/>
        <v>0</v>
      </c>
    </row>
    <row r="98" spans="1:41" x14ac:dyDescent="0.25">
      <c r="A98" t="s">
        <v>161</v>
      </c>
      <c r="B98">
        <v>2019</v>
      </c>
      <c r="C98" t="s">
        <v>37</v>
      </c>
      <c r="D98" t="s">
        <v>38</v>
      </c>
      <c r="E98">
        <v>2</v>
      </c>
      <c r="F98" t="s">
        <v>44</v>
      </c>
      <c r="G98">
        <v>0</v>
      </c>
      <c r="H98" t="s">
        <v>45</v>
      </c>
      <c r="I98">
        <v>803</v>
      </c>
      <c r="J98">
        <v>1573</v>
      </c>
      <c r="K98">
        <v>0.2</v>
      </c>
      <c r="L98">
        <v>0.6</v>
      </c>
      <c r="M98">
        <v>0.8</v>
      </c>
      <c r="N98">
        <v>1.05</v>
      </c>
      <c r="O98">
        <v>1.1000000000000001</v>
      </c>
      <c r="P98">
        <v>1.1499999999999999</v>
      </c>
      <c r="Q98" t="s">
        <v>46</v>
      </c>
      <c r="R98">
        <v>4</v>
      </c>
      <c r="S98">
        <v>6</v>
      </c>
      <c r="T98" t="s">
        <v>47</v>
      </c>
      <c r="U98" t="s">
        <v>48</v>
      </c>
      <c r="V98" t="s">
        <v>35</v>
      </c>
      <c r="W98" t="s">
        <v>59</v>
      </c>
      <c r="X98">
        <v>2019</v>
      </c>
      <c r="Y98" t="s">
        <v>37</v>
      </c>
      <c r="Z98" t="s">
        <v>38</v>
      </c>
      <c r="AA98">
        <v>2</v>
      </c>
      <c r="AB98">
        <v>4</v>
      </c>
      <c r="AC98">
        <v>0</v>
      </c>
      <c r="AD98">
        <v>0</v>
      </c>
      <c r="AE98">
        <v>1573</v>
      </c>
      <c r="AF98" t="e">
        <f>VLOOKUP(A98,[1]DETALLE!$A$1:$AK$841,37,FALSE)</f>
        <v>#N/A</v>
      </c>
      <c r="AG98" t="e">
        <f>VLOOKUP(A98,[1]DETALLE!$A$1:$AK$841,16,FALSE)</f>
        <v>#N/A</v>
      </c>
      <c r="AH98" t="e">
        <f>VLOOKUP(A98,[1]DETALLE!$A$1:$AK$841,22,FALSE)</f>
        <v>#N/A</v>
      </c>
      <c r="AI98" t="e">
        <f>VLOOKUP(A98,[1]DETALLE!$A$1:$AK$841,27,FALSE)</f>
        <v>#N/A</v>
      </c>
      <c r="AJ98" t="e">
        <f>VLOOKUP(A98,[1]DETALLE!$A$1:$AK$841,18,FALSE)</f>
        <v>#N/A</v>
      </c>
      <c r="AK98" t="e">
        <f t="shared" si="6"/>
        <v>#N/A</v>
      </c>
      <c r="AL98" t="e">
        <f t="shared" si="7"/>
        <v>#N/A</v>
      </c>
      <c r="AM98" t="e">
        <f t="shared" si="8"/>
        <v>#N/A</v>
      </c>
      <c r="AN98" t="e">
        <f t="shared" si="9"/>
        <v>#N/A</v>
      </c>
      <c r="AO98" t="e">
        <f t="shared" si="10"/>
        <v>#N/A</v>
      </c>
    </row>
    <row r="99" spans="1:41" x14ac:dyDescent="0.25">
      <c r="A99" t="s">
        <v>162</v>
      </c>
      <c r="B99">
        <v>2019</v>
      </c>
      <c r="C99" t="s">
        <v>37</v>
      </c>
      <c r="D99" t="s">
        <v>38</v>
      </c>
      <c r="E99">
        <v>2</v>
      </c>
      <c r="F99" t="s">
        <v>40</v>
      </c>
      <c r="G99">
        <v>0.36666670000000001</v>
      </c>
      <c r="H99" t="s">
        <v>45</v>
      </c>
      <c r="I99">
        <v>803</v>
      </c>
      <c r="J99">
        <v>1573</v>
      </c>
      <c r="K99">
        <v>0.2</v>
      </c>
      <c r="L99">
        <v>0.6</v>
      </c>
      <c r="M99">
        <v>0.8</v>
      </c>
      <c r="N99">
        <v>1.05</v>
      </c>
      <c r="O99">
        <v>1.1000000000000001</v>
      </c>
      <c r="P99">
        <v>1.1499999999999999</v>
      </c>
      <c r="Q99" t="s">
        <v>46</v>
      </c>
      <c r="R99">
        <v>4</v>
      </c>
      <c r="S99">
        <v>6</v>
      </c>
      <c r="T99" t="s">
        <v>47</v>
      </c>
      <c r="U99" t="s">
        <v>48</v>
      </c>
      <c r="V99" t="s">
        <v>35</v>
      </c>
      <c r="W99" t="s">
        <v>73</v>
      </c>
      <c r="X99">
        <v>2019</v>
      </c>
      <c r="Y99" t="s">
        <v>37</v>
      </c>
      <c r="Z99" t="s">
        <v>38</v>
      </c>
      <c r="AA99">
        <v>2</v>
      </c>
      <c r="AB99">
        <v>21</v>
      </c>
      <c r="AC99">
        <v>1.05</v>
      </c>
      <c r="AD99">
        <v>9.1666675000000003E-2</v>
      </c>
      <c r="AE99">
        <v>1651.65</v>
      </c>
      <c r="AF99">
        <f>VLOOKUP(A99,[1]DETALLE!$A$1:$AK$841,37,FALSE)</f>
        <v>0</v>
      </c>
      <c r="AG99">
        <f>VLOOKUP(A99,[1]DETALLE!$A$1:$AK$841,16,FALSE)</f>
        <v>279</v>
      </c>
      <c r="AH99">
        <f>VLOOKUP(A99,[1]DETALLE!$A$1:$AK$841,22,FALSE)</f>
        <v>1.05</v>
      </c>
      <c r="AI99">
        <f>VLOOKUP(A99,[1]DETALLE!$A$1:$AK$841,27,FALSE)</f>
        <v>0.11599999999999999</v>
      </c>
      <c r="AJ99" t="str">
        <f>VLOOKUP(A99,[1]DETALLE!$A$1:$AK$841,18,FALSE)</f>
        <v>A4 Mono MFPs</v>
      </c>
      <c r="AK99">
        <f t="shared" si="6"/>
        <v>0</v>
      </c>
      <c r="AL99">
        <f t="shared" si="7"/>
        <v>0</v>
      </c>
      <c r="AM99">
        <f t="shared" si="8"/>
        <v>1</v>
      </c>
      <c r="AN99">
        <f t="shared" si="9"/>
        <v>0</v>
      </c>
      <c r="AO99">
        <f t="shared" si="10"/>
        <v>0</v>
      </c>
    </row>
    <row r="100" spans="1:41" x14ac:dyDescent="0.25">
      <c r="A100" t="s">
        <v>102</v>
      </c>
      <c r="B100">
        <v>2019</v>
      </c>
      <c r="C100" t="s">
        <v>37</v>
      </c>
      <c r="D100" t="s">
        <v>38</v>
      </c>
      <c r="E100">
        <v>2</v>
      </c>
      <c r="F100" t="s">
        <v>44</v>
      </c>
      <c r="G100">
        <v>0</v>
      </c>
      <c r="H100" t="s">
        <v>45</v>
      </c>
      <c r="I100">
        <v>803</v>
      </c>
      <c r="J100">
        <v>1573</v>
      </c>
      <c r="K100">
        <v>0.2</v>
      </c>
      <c r="L100">
        <v>0.6</v>
      </c>
      <c r="M100">
        <v>0.8</v>
      </c>
      <c r="N100">
        <v>1.05</v>
      </c>
      <c r="O100">
        <v>1.1000000000000001</v>
      </c>
      <c r="P100">
        <v>1.1499999999999999</v>
      </c>
      <c r="Q100" t="s">
        <v>46</v>
      </c>
      <c r="R100">
        <v>4</v>
      </c>
      <c r="S100">
        <v>6</v>
      </c>
      <c r="T100" t="s">
        <v>47</v>
      </c>
      <c r="U100" t="s">
        <v>48</v>
      </c>
      <c r="V100" t="s">
        <v>35</v>
      </c>
      <c r="W100" t="s">
        <v>42</v>
      </c>
      <c r="X100">
        <v>2019</v>
      </c>
      <c r="Y100" t="s">
        <v>37</v>
      </c>
      <c r="Z100" t="s">
        <v>38</v>
      </c>
      <c r="AA100">
        <v>2</v>
      </c>
      <c r="AB100">
        <v>2</v>
      </c>
      <c r="AC100">
        <v>0</v>
      </c>
      <c r="AD100">
        <v>0</v>
      </c>
      <c r="AE100">
        <v>1573</v>
      </c>
      <c r="AF100">
        <f>VLOOKUP(A100,[1]DETALLE!$A$1:$AK$841,37,FALSE)</f>
        <v>750.75000000000011</v>
      </c>
      <c r="AG100">
        <f>VLOOKUP(A100,[1]DETALLE!$A$1:$AK$841,16,FALSE)</f>
        <v>119</v>
      </c>
      <c r="AH100">
        <f>VLOOKUP(A100,[1]DETALLE!$A$1:$AK$841,22,FALSE)</f>
        <v>1.05</v>
      </c>
      <c r="AI100">
        <f>VLOOKUP(A100,[1]DETALLE!$A$1:$AK$841,27,FALSE)</f>
        <v>0.27555555555555555</v>
      </c>
      <c r="AJ100" t="str">
        <f>VLOOKUP(A100,[1]DETALLE!$A$1:$AK$841,18,FALSE)</f>
        <v>A4 Mono MFPs</v>
      </c>
      <c r="AK100">
        <f t="shared" si="6"/>
        <v>0</v>
      </c>
      <c r="AL100">
        <f t="shared" si="7"/>
        <v>0</v>
      </c>
      <c r="AM100">
        <f t="shared" si="8"/>
        <v>0</v>
      </c>
      <c r="AN100">
        <f t="shared" si="9"/>
        <v>0</v>
      </c>
      <c r="AO100">
        <f t="shared" si="10"/>
        <v>0</v>
      </c>
    </row>
    <row r="101" spans="1:41" x14ac:dyDescent="0.25">
      <c r="A101" t="s">
        <v>163</v>
      </c>
      <c r="B101">
        <v>2019</v>
      </c>
      <c r="C101" t="s">
        <v>37</v>
      </c>
      <c r="D101" t="s">
        <v>38</v>
      </c>
      <c r="E101">
        <v>2</v>
      </c>
      <c r="F101" t="s">
        <v>40</v>
      </c>
      <c r="G101">
        <v>7.3333329999999997</v>
      </c>
      <c r="H101" t="s">
        <v>45</v>
      </c>
      <c r="I101">
        <v>803</v>
      </c>
      <c r="J101">
        <v>1573</v>
      </c>
      <c r="K101">
        <v>0.2</v>
      </c>
      <c r="L101">
        <v>0.6</v>
      </c>
      <c r="M101">
        <v>0.8</v>
      </c>
      <c r="N101">
        <v>1.05</v>
      </c>
      <c r="O101">
        <v>1.1000000000000001</v>
      </c>
      <c r="P101">
        <v>1.1499999999999999</v>
      </c>
      <c r="Q101" t="s">
        <v>46</v>
      </c>
      <c r="R101">
        <v>4</v>
      </c>
      <c r="S101">
        <v>6</v>
      </c>
      <c r="T101" t="s">
        <v>47</v>
      </c>
      <c r="U101" t="s">
        <v>48</v>
      </c>
      <c r="V101" t="s">
        <v>35</v>
      </c>
      <c r="W101" t="s">
        <v>61</v>
      </c>
      <c r="X101">
        <v>2019</v>
      </c>
      <c r="Y101" t="s">
        <v>37</v>
      </c>
      <c r="Z101" t="s">
        <v>38</v>
      </c>
      <c r="AA101">
        <v>8</v>
      </c>
      <c r="AB101">
        <v>29</v>
      </c>
      <c r="AC101">
        <v>1.05</v>
      </c>
      <c r="AD101">
        <v>1.8333332499999999</v>
      </c>
      <c r="AE101">
        <v>1323.9416994374999</v>
      </c>
      <c r="AF101">
        <f>VLOOKUP(A101,[1]DETALLE!$A$1:$AK$841,37,FALSE)</f>
        <v>1433.25</v>
      </c>
      <c r="AG101">
        <f>VLOOKUP(A101,[1]DETALLE!$A$1:$AK$841,16,FALSE)</f>
        <v>35</v>
      </c>
      <c r="AH101">
        <f>VLOOKUP(A101,[1]DETALLE!$A$1:$AK$841,22,FALSE)</f>
        <v>1.05</v>
      </c>
      <c r="AI101">
        <f>VLOOKUP(A101,[1]DETALLE!$A$1:$AK$841,27,FALSE)</f>
        <v>0.32</v>
      </c>
      <c r="AJ101" t="str">
        <f>VLOOKUP(A101,[1]DETALLE!$A$1:$AK$841,18,FALSE)</f>
        <v>Departmental Digital</v>
      </c>
      <c r="AK101">
        <f t="shared" si="6"/>
        <v>0</v>
      </c>
      <c r="AL101">
        <f t="shared" si="7"/>
        <v>0</v>
      </c>
      <c r="AM101">
        <f t="shared" si="8"/>
        <v>1</v>
      </c>
      <c r="AN101">
        <f t="shared" si="9"/>
        <v>0</v>
      </c>
      <c r="AO101">
        <f t="shared" si="10"/>
        <v>0</v>
      </c>
    </row>
    <row r="102" spans="1:41" x14ac:dyDescent="0.25">
      <c r="A102" t="s">
        <v>164</v>
      </c>
      <c r="B102">
        <v>2019</v>
      </c>
      <c r="C102" t="s">
        <v>37</v>
      </c>
      <c r="D102" t="s">
        <v>38</v>
      </c>
      <c r="E102">
        <v>2</v>
      </c>
      <c r="F102" t="s">
        <v>40</v>
      </c>
      <c r="G102">
        <v>0.85</v>
      </c>
      <c r="H102" t="s">
        <v>45</v>
      </c>
      <c r="I102">
        <v>803</v>
      </c>
      <c r="J102">
        <v>1573</v>
      </c>
      <c r="K102">
        <v>0.2</v>
      </c>
      <c r="L102">
        <v>0.6</v>
      </c>
      <c r="M102">
        <v>0.8</v>
      </c>
      <c r="N102">
        <v>1.05</v>
      </c>
      <c r="O102">
        <v>1.1000000000000001</v>
      </c>
      <c r="P102">
        <v>1.1499999999999999</v>
      </c>
      <c r="Q102" t="s">
        <v>46</v>
      </c>
      <c r="R102">
        <v>4</v>
      </c>
      <c r="S102">
        <v>6</v>
      </c>
      <c r="T102" t="s">
        <v>47</v>
      </c>
      <c r="U102" t="s">
        <v>48</v>
      </c>
      <c r="V102" t="s">
        <v>35</v>
      </c>
      <c r="W102" t="s">
        <v>73</v>
      </c>
      <c r="X102">
        <v>2019</v>
      </c>
      <c r="Y102" t="s">
        <v>37</v>
      </c>
      <c r="Z102" t="s">
        <v>38</v>
      </c>
      <c r="AA102">
        <v>3</v>
      </c>
      <c r="AB102">
        <v>37</v>
      </c>
      <c r="AC102">
        <v>1.1000000000000001</v>
      </c>
      <c r="AD102">
        <v>0.21249999999999999</v>
      </c>
      <c r="AE102">
        <v>1730.3</v>
      </c>
      <c r="AF102">
        <f>VLOOKUP(A102,[1]DETALLE!$A$1:$AK$841,37,FALSE)</f>
        <v>1287</v>
      </c>
      <c r="AG102">
        <f>VLOOKUP(A102,[1]DETALLE!$A$1:$AK$841,16,FALSE)</f>
        <v>3</v>
      </c>
      <c r="AH102">
        <f>VLOOKUP(A102,[1]DETALLE!$A$1:$AK$841,22,FALSE)</f>
        <v>0.6</v>
      </c>
      <c r="AI102">
        <f>VLOOKUP(A102,[1]DETALLE!$A$1:$AK$841,27,FALSE)</f>
        <v>0.94</v>
      </c>
      <c r="AJ102" t="str">
        <f>VLOOKUP(A102,[1]DETALLE!$A$1:$AK$841,18,FALSE)</f>
        <v>High End Cut Sheet</v>
      </c>
      <c r="AK102">
        <f t="shared" si="6"/>
        <v>0</v>
      </c>
      <c r="AL102">
        <f t="shared" si="7"/>
        <v>0</v>
      </c>
      <c r="AM102">
        <f t="shared" si="8"/>
        <v>0</v>
      </c>
      <c r="AN102">
        <f t="shared" si="9"/>
        <v>0</v>
      </c>
      <c r="AO102">
        <f t="shared" si="10"/>
        <v>0</v>
      </c>
    </row>
    <row r="103" spans="1:41" x14ac:dyDescent="0.25">
      <c r="A103" t="s">
        <v>165</v>
      </c>
      <c r="B103">
        <v>2019</v>
      </c>
      <c r="C103" t="s">
        <v>37</v>
      </c>
      <c r="D103" t="s">
        <v>38</v>
      </c>
      <c r="E103">
        <v>2</v>
      </c>
      <c r="F103" t="s">
        <v>40</v>
      </c>
      <c r="G103">
        <v>2.8166669999999998</v>
      </c>
      <c r="H103" t="s">
        <v>45</v>
      </c>
      <c r="I103">
        <v>803</v>
      </c>
      <c r="J103">
        <v>1573</v>
      </c>
      <c r="K103">
        <v>0.2</v>
      </c>
      <c r="L103">
        <v>0.6</v>
      </c>
      <c r="M103">
        <v>0.8</v>
      </c>
      <c r="N103">
        <v>1.05</v>
      </c>
      <c r="O103">
        <v>1.1000000000000001</v>
      </c>
      <c r="P103">
        <v>1.1499999999999999</v>
      </c>
      <c r="Q103" t="s">
        <v>46</v>
      </c>
      <c r="R103">
        <v>4</v>
      </c>
      <c r="S103">
        <v>6</v>
      </c>
      <c r="T103" t="s">
        <v>47</v>
      </c>
      <c r="U103" t="s">
        <v>48</v>
      </c>
      <c r="V103" t="s">
        <v>35</v>
      </c>
      <c r="W103" t="s">
        <v>73</v>
      </c>
      <c r="X103">
        <v>2019</v>
      </c>
      <c r="Y103" t="s">
        <v>37</v>
      </c>
      <c r="Z103" t="s">
        <v>38</v>
      </c>
      <c r="AA103">
        <v>2</v>
      </c>
      <c r="AB103">
        <v>21</v>
      </c>
      <c r="AC103">
        <v>1.05</v>
      </c>
      <c r="AD103">
        <v>0.70416674999999995</v>
      </c>
      <c r="AE103">
        <v>1651.65</v>
      </c>
      <c r="AF103">
        <f>VLOOKUP(A103,[1]DETALLE!$A$1:$AK$841,37,FALSE)</f>
        <v>0</v>
      </c>
      <c r="AG103">
        <f>VLOOKUP(A103,[1]DETALLE!$A$1:$AK$841,16,FALSE)</f>
        <v>13</v>
      </c>
      <c r="AH103">
        <f>VLOOKUP(A103,[1]DETALLE!$A$1:$AK$841,22,FALSE)</f>
        <v>0</v>
      </c>
      <c r="AI103">
        <f>VLOOKUP(A103,[1]DETALLE!$A$1:$AK$841,27,FALSE)</f>
        <v>0</v>
      </c>
      <c r="AJ103" t="str">
        <f>VLOOKUP(A103,[1]DETALLE!$A$1:$AK$841,18,FALSE)</f>
        <v>Color Laser Printers</v>
      </c>
      <c r="AK103">
        <f t="shared" si="6"/>
        <v>0</v>
      </c>
      <c r="AL103">
        <f t="shared" si="7"/>
        <v>0</v>
      </c>
      <c r="AM103">
        <f t="shared" si="8"/>
        <v>0</v>
      </c>
      <c r="AN103">
        <f t="shared" si="9"/>
        <v>0</v>
      </c>
      <c r="AO103">
        <f t="shared" si="10"/>
        <v>0</v>
      </c>
    </row>
    <row r="104" spans="1:41" x14ac:dyDescent="0.25">
      <c r="A104" t="s">
        <v>166</v>
      </c>
      <c r="B104">
        <v>2019</v>
      </c>
      <c r="C104" t="s">
        <v>37</v>
      </c>
      <c r="D104" t="s">
        <v>38</v>
      </c>
      <c r="E104">
        <v>2</v>
      </c>
      <c r="F104" t="s">
        <v>40</v>
      </c>
      <c r="G104">
        <v>1.5833330000000001</v>
      </c>
      <c r="H104" t="s">
        <v>45</v>
      </c>
      <c r="I104">
        <v>803</v>
      </c>
      <c r="J104">
        <v>1573</v>
      </c>
      <c r="K104">
        <v>0.2</v>
      </c>
      <c r="L104">
        <v>0.6</v>
      </c>
      <c r="M104">
        <v>0.8</v>
      </c>
      <c r="N104">
        <v>1.05</v>
      </c>
      <c r="O104">
        <v>1.1000000000000001</v>
      </c>
      <c r="P104">
        <v>1.1499999999999999</v>
      </c>
      <c r="Q104" t="s">
        <v>46</v>
      </c>
      <c r="R104">
        <v>4</v>
      </c>
      <c r="S104">
        <v>6</v>
      </c>
      <c r="T104" t="s">
        <v>47</v>
      </c>
      <c r="U104" t="s">
        <v>48</v>
      </c>
      <c r="V104" t="s">
        <v>35</v>
      </c>
      <c r="W104" t="s">
        <v>73</v>
      </c>
      <c r="X104">
        <v>2019</v>
      </c>
      <c r="Y104" t="s">
        <v>37</v>
      </c>
      <c r="Z104" t="s">
        <v>38</v>
      </c>
      <c r="AA104">
        <v>9</v>
      </c>
      <c r="AB104">
        <v>21</v>
      </c>
      <c r="AC104">
        <v>1.05</v>
      </c>
      <c r="AD104">
        <v>0.39583325000000003</v>
      </c>
      <c r="AE104">
        <v>1651.65</v>
      </c>
      <c r="AF104">
        <f>VLOOKUP(A104,[1]DETALLE!$A$1:$AK$841,37,FALSE)</f>
        <v>750.75000000000011</v>
      </c>
      <c r="AG104">
        <f>VLOOKUP(A104,[1]DETALLE!$A$1:$AK$841,16,FALSE)</f>
        <v>370</v>
      </c>
      <c r="AH104">
        <f>VLOOKUP(A104,[1]DETALLE!$A$1:$AK$841,22,FALSE)</f>
        <v>1.05</v>
      </c>
      <c r="AI104">
        <f>VLOOKUP(A104,[1]DETALLE!$A$1:$AK$841,27,FALSE)</f>
        <v>6.4444444444444443E-2</v>
      </c>
      <c r="AJ104" t="str">
        <f>VLOOKUP(A104,[1]DETALLE!$A$1:$AK$841,18,FALSE)</f>
        <v>A4 Mono MFPs</v>
      </c>
      <c r="AK104">
        <f t="shared" si="6"/>
        <v>0</v>
      </c>
      <c r="AL104">
        <f t="shared" si="7"/>
        <v>0</v>
      </c>
      <c r="AM104">
        <f t="shared" si="8"/>
        <v>1</v>
      </c>
      <c r="AN104">
        <f t="shared" si="9"/>
        <v>0</v>
      </c>
      <c r="AO104">
        <f t="shared" si="10"/>
        <v>0</v>
      </c>
    </row>
    <row r="105" spans="1:41" x14ac:dyDescent="0.25">
      <c r="A105" t="s">
        <v>167</v>
      </c>
      <c r="B105">
        <v>2019</v>
      </c>
      <c r="C105" t="s">
        <v>37</v>
      </c>
      <c r="D105" t="s">
        <v>38</v>
      </c>
      <c r="E105">
        <v>2</v>
      </c>
      <c r="F105" t="s">
        <v>40</v>
      </c>
      <c r="G105">
        <v>1.5833330000000001</v>
      </c>
      <c r="H105" t="s">
        <v>45</v>
      </c>
      <c r="I105">
        <v>803</v>
      </c>
      <c r="J105">
        <v>1573</v>
      </c>
      <c r="K105">
        <v>0.2</v>
      </c>
      <c r="L105">
        <v>0.6</v>
      </c>
      <c r="M105">
        <v>0.8</v>
      </c>
      <c r="N105">
        <v>1.05</v>
      </c>
      <c r="O105">
        <v>1.1000000000000001</v>
      </c>
      <c r="P105">
        <v>1.1499999999999999</v>
      </c>
      <c r="Q105" t="s">
        <v>46</v>
      </c>
      <c r="R105">
        <v>4</v>
      </c>
      <c r="S105">
        <v>6</v>
      </c>
      <c r="T105" t="s">
        <v>47</v>
      </c>
      <c r="U105" t="s">
        <v>48</v>
      </c>
      <c r="V105" t="s">
        <v>35</v>
      </c>
      <c r="W105" t="s">
        <v>42</v>
      </c>
      <c r="X105">
        <v>2019</v>
      </c>
      <c r="Y105" t="s">
        <v>37</v>
      </c>
      <c r="Z105" t="s">
        <v>38</v>
      </c>
      <c r="AA105">
        <v>5</v>
      </c>
      <c r="AB105">
        <v>42</v>
      </c>
      <c r="AC105">
        <v>1.1000000000000001</v>
      </c>
      <c r="AD105">
        <v>0.39583325000000003</v>
      </c>
      <c r="AE105">
        <v>1730.3</v>
      </c>
      <c r="AF105">
        <f>VLOOKUP(A105,[1]DETALLE!$A$1:$AK$841,37,FALSE)</f>
        <v>750.75000000000011</v>
      </c>
      <c r="AG105">
        <f>VLOOKUP(A105,[1]DETALLE!$A$1:$AK$841,16,FALSE)</f>
        <v>357</v>
      </c>
      <c r="AH105">
        <f>VLOOKUP(A105,[1]DETALLE!$A$1:$AK$841,22,FALSE)</f>
        <v>1.05</v>
      </c>
      <c r="AI105">
        <f>VLOOKUP(A105,[1]DETALLE!$A$1:$AK$841,27,FALSE)</f>
        <v>0.186</v>
      </c>
      <c r="AJ105" t="str">
        <f>VLOOKUP(A105,[1]DETALLE!$A$1:$AK$841,18,FALSE)</f>
        <v>Entry Mono Printers</v>
      </c>
      <c r="AK105">
        <f t="shared" si="6"/>
        <v>0</v>
      </c>
      <c r="AL105">
        <f t="shared" si="7"/>
        <v>0</v>
      </c>
      <c r="AM105">
        <f t="shared" si="8"/>
        <v>0</v>
      </c>
      <c r="AN105">
        <f t="shared" si="9"/>
        <v>0</v>
      </c>
      <c r="AO105">
        <f t="shared" si="10"/>
        <v>0</v>
      </c>
    </row>
    <row r="106" spans="1:41" x14ac:dyDescent="0.25">
      <c r="A106" t="s">
        <v>168</v>
      </c>
      <c r="B106">
        <v>2019</v>
      </c>
      <c r="C106" t="s">
        <v>37</v>
      </c>
      <c r="D106" t="s">
        <v>38</v>
      </c>
      <c r="E106">
        <v>2</v>
      </c>
      <c r="F106" t="s">
        <v>40</v>
      </c>
      <c r="G106">
        <v>2.483333</v>
      </c>
      <c r="H106" t="s">
        <v>34</v>
      </c>
      <c r="I106">
        <v>468</v>
      </c>
      <c r="J106">
        <v>715</v>
      </c>
      <c r="K106">
        <v>0</v>
      </c>
      <c r="L106">
        <v>0</v>
      </c>
      <c r="M106">
        <v>0</v>
      </c>
      <c r="N106">
        <v>0.6</v>
      </c>
      <c r="O106">
        <v>0.8</v>
      </c>
      <c r="P106">
        <v>1.05</v>
      </c>
      <c r="Q106" t="s">
        <v>46</v>
      </c>
      <c r="R106">
        <v>5</v>
      </c>
      <c r="S106">
        <v>9</v>
      </c>
      <c r="T106" t="s">
        <v>47</v>
      </c>
      <c r="U106" t="s">
        <v>34</v>
      </c>
      <c r="V106" t="s">
        <v>35</v>
      </c>
      <c r="W106" t="s">
        <v>50</v>
      </c>
      <c r="X106">
        <v>2019</v>
      </c>
      <c r="Y106" t="s">
        <v>37</v>
      </c>
      <c r="Z106" t="s">
        <v>38</v>
      </c>
      <c r="AA106">
        <v>2</v>
      </c>
      <c r="AB106">
        <v>278</v>
      </c>
      <c r="AC106">
        <v>1.05</v>
      </c>
      <c r="AD106">
        <v>0.49666660000000001</v>
      </c>
      <c r="AE106">
        <v>750.75</v>
      </c>
      <c r="AF106">
        <f>VLOOKUP(A106,[1]DETALLE!$A$1:$AK$841,37,FALSE)</f>
        <v>1651.6500000000003</v>
      </c>
      <c r="AG106">
        <f>VLOOKUP(A106,[1]DETALLE!$A$1:$AK$841,16,FALSE)</f>
        <v>17</v>
      </c>
      <c r="AH106">
        <f>VLOOKUP(A106,[1]DETALLE!$A$1:$AK$841,22,FALSE)</f>
        <v>1.05</v>
      </c>
      <c r="AI106">
        <f>VLOOKUP(A106,[1]DETALLE!$A$1:$AK$841,27,FALSE)</f>
        <v>0.38</v>
      </c>
      <c r="AJ106" t="str">
        <f>VLOOKUP(A106,[1]DETALLE!$A$1:$AK$841,18,FALSE)</f>
        <v>Light Production Digital Business</v>
      </c>
      <c r="AK106">
        <f t="shared" si="6"/>
        <v>0</v>
      </c>
      <c r="AL106">
        <f t="shared" si="7"/>
        <v>0</v>
      </c>
      <c r="AM106">
        <f t="shared" si="8"/>
        <v>1</v>
      </c>
      <c r="AN106">
        <f t="shared" si="9"/>
        <v>0</v>
      </c>
      <c r="AO106">
        <f t="shared" si="10"/>
        <v>0</v>
      </c>
    </row>
    <row r="107" spans="1:41" x14ac:dyDescent="0.25">
      <c r="A107" t="s">
        <v>169</v>
      </c>
      <c r="B107">
        <v>2019</v>
      </c>
      <c r="C107" t="s">
        <v>37</v>
      </c>
      <c r="D107" t="s">
        <v>38</v>
      </c>
      <c r="E107">
        <v>2</v>
      </c>
      <c r="F107" t="s">
        <v>40</v>
      </c>
      <c r="G107">
        <v>2.4666670000000002</v>
      </c>
      <c r="H107" t="s">
        <v>34</v>
      </c>
      <c r="I107">
        <v>468</v>
      </c>
      <c r="J107">
        <v>715</v>
      </c>
      <c r="K107">
        <v>0</v>
      </c>
      <c r="L107">
        <v>0</v>
      </c>
      <c r="M107">
        <v>0</v>
      </c>
      <c r="N107">
        <v>0.6</v>
      </c>
      <c r="O107">
        <v>0.8</v>
      </c>
      <c r="P107">
        <v>1.05</v>
      </c>
      <c r="Q107" t="s">
        <v>46</v>
      </c>
      <c r="R107">
        <v>5</v>
      </c>
      <c r="S107">
        <v>9</v>
      </c>
      <c r="T107" t="s">
        <v>47</v>
      </c>
      <c r="U107" t="s">
        <v>34</v>
      </c>
      <c r="V107" t="s">
        <v>35</v>
      </c>
      <c r="W107" t="s">
        <v>73</v>
      </c>
      <c r="X107">
        <v>2019</v>
      </c>
      <c r="Y107" t="s">
        <v>37</v>
      </c>
      <c r="Z107" t="s">
        <v>38</v>
      </c>
      <c r="AA107">
        <v>2</v>
      </c>
      <c r="AB107">
        <v>245</v>
      </c>
      <c r="AC107">
        <v>1.05</v>
      </c>
      <c r="AD107">
        <v>0.49333339999999998</v>
      </c>
      <c r="AE107">
        <v>750.75</v>
      </c>
      <c r="AF107">
        <f>VLOOKUP(A107,[1]DETALLE!$A$1:$AK$841,37,FALSE)</f>
        <v>1433.25</v>
      </c>
      <c r="AG107">
        <f>VLOOKUP(A107,[1]DETALLE!$A$1:$AK$841,16,FALSE)</f>
        <v>50</v>
      </c>
      <c r="AH107">
        <f>VLOOKUP(A107,[1]DETALLE!$A$1:$AK$841,22,FALSE)</f>
        <v>1.05</v>
      </c>
      <c r="AI107">
        <f>VLOOKUP(A107,[1]DETALLE!$A$1:$AK$841,27,FALSE)</f>
        <v>0</v>
      </c>
      <c r="AJ107" t="str">
        <f>VLOOKUP(A107,[1]DETALLE!$A$1:$AK$841,18,FALSE)</f>
        <v>A3 Office Color Laser MFPs</v>
      </c>
      <c r="AK107">
        <f t="shared" si="6"/>
        <v>0</v>
      </c>
      <c r="AL107">
        <f t="shared" si="7"/>
        <v>0</v>
      </c>
      <c r="AM107">
        <f t="shared" si="8"/>
        <v>1</v>
      </c>
      <c r="AN107">
        <f t="shared" si="9"/>
        <v>0</v>
      </c>
      <c r="AO107">
        <f t="shared" si="10"/>
        <v>0</v>
      </c>
    </row>
    <row r="108" spans="1:41" x14ac:dyDescent="0.25">
      <c r="A108" t="s">
        <v>170</v>
      </c>
      <c r="B108">
        <v>2019</v>
      </c>
      <c r="C108" t="s">
        <v>37</v>
      </c>
      <c r="D108" t="s">
        <v>38</v>
      </c>
      <c r="E108">
        <v>2</v>
      </c>
      <c r="F108" t="s">
        <v>44</v>
      </c>
      <c r="G108">
        <v>0</v>
      </c>
      <c r="H108" t="s">
        <v>71</v>
      </c>
      <c r="I108">
        <v>468</v>
      </c>
      <c r="J108">
        <v>715</v>
      </c>
      <c r="K108">
        <v>0</v>
      </c>
      <c r="L108">
        <v>0</v>
      </c>
      <c r="M108">
        <v>0</v>
      </c>
      <c r="N108">
        <v>0.6</v>
      </c>
      <c r="O108">
        <v>0.8</v>
      </c>
      <c r="P108">
        <v>1.05</v>
      </c>
      <c r="Q108" t="s">
        <v>46</v>
      </c>
      <c r="R108">
        <v>5</v>
      </c>
      <c r="S108">
        <v>9</v>
      </c>
      <c r="T108" t="s">
        <v>47</v>
      </c>
      <c r="U108" t="s">
        <v>71</v>
      </c>
      <c r="V108" t="s">
        <v>35</v>
      </c>
      <c r="W108" t="s">
        <v>55</v>
      </c>
      <c r="X108">
        <v>2019</v>
      </c>
      <c r="Y108" t="s">
        <v>37</v>
      </c>
      <c r="Z108" t="s">
        <v>38</v>
      </c>
      <c r="AA108">
        <v>4</v>
      </c>
      <c r="AB108">
        <v>68</v>
      </c>
      <c r="AC108">
        <v>0</v>
      </c>
      <c r="AD108">
        <v>0</v>
      </c>
      <c r="AE108">
        <v>715</v>
      </c>
      <c r="AF108" t="e">
        <f>VLOOKUP(A108,[1]DETALLE!$A$1:$AK$841,37,FALSE)</f>
        <v>#N/A</v>
      </c>
      <c r="AG108" t="e">
        <f>VLOOKUP(A108,[1]DETALLE!$A$1:$AK$841,16,FALSE)</f>
        <v>#N/A</v>
      </c>
      <c r="AH108" t="e">
        <f>VLOOKUP(A108,[1]DETALLE!$A$1:$AK$841,22,FALSE)</f>
        <v>#N/A</v>
      </c>
      <c r="AI108" t="e">
        <f>VLOOKUP(A108,[1]DETALLE!$A$1:$AK$841,27,FALSE)</f>
        <v>#N/A</v>
      </c>
      <c r="AJ108" t="e">
        <f>VLOOKUP(A108,[1]DETALLE!$A$1:$AK$841,18,FALSE)</f>
        <v>#N/A</v>
      </c>
      <c r="AK108" t="e">
        <f t="shared" si="6"/>
        <v>#N/A</v>
      </c>
      <c r="AL108" t="e">
        <f t="shared" si="7"/>
        <v>#N/A</v>
      </c>
      <c r="AM108" t="e">
        <f t="shared" si="8"/>
        <v>#N/A</v>
      </c>
      <c r="AN108" t="e">
        <f t="shared" si="9"/>
        <v>#N/A</v>
      </c>
      <c r="AO108" t="e">
        <f t="shared" si="10"/>
        <v>#N/A</v>
      </c>
    </row>
    <row r="109" spans="1:41" x14ac:dyDescent="0.25">
      <c r="A109" t="s">
        <v>171</v>
      </c>
      <c r="B109">
        <v>2019</v>
      </c>
      <c r="C109" t="s">
        <v>37</v>
      </c>
      <c r="D109" t="s">
        <v>38</v>
      </c>
      <c r="E109">
        <v>2</v>
      </c>
      <c r="F109" t="s">
        <v>40</v>
      </c>
      <c r="G109">
        <v>0.36666670000000001</v>
      </c>
      <c r="H109" t="s">
        <v>71</v>
      </c>
      <c r="I109">
        <v>468</v>
      </c>
      <c r="J109">
        <v>715</v>
      </c>
      <c r="K109">
        <v>0</v>
      </c>
      <c r="L109">
        <v>0</v>
      </c>
      <c r="M109">
        <v>0</v>
      </c>
      <c r="N109">
        <v>0.6</v>
      </c>
      <c r="O109">
        <v>0.8</v>
      </c>
      <c r="P109">
        <v>1.05</v>
      </c>
      <c r="Q109" t="s">
        <v>46</v>
      </c>
      <c r="R109">
        <v>5</v>
      </c>
      <c r="S109">
        <v>9</v>
      </c>
      <c r="T109" t="s">
        <v>47</v>
      </c>
      <c r="U109" t="s">
        <v>71</v>
      </c>
      <c r="V109" t="s">
        <v>35</v>
      </c>
      <c r="W109" t="s">
        <v>59</v>
      </c>
      <c r="X109">
        <v>2019</v>
      </c>
      <c r="Y109" t="s">
        <v>37</v>
      </c>
      <c r="Z109" t="s">
        <v>38</v>
      </c>
      <c r="AA109">
        <v>11</v>
      </c>
      <c r="AB109">
        <v>74</v>
      </c>
      <c r="AC109">
        <v>1.05</v>
      </c>
      <c r="AD109">
        <v>7.3333339999999997E-2</v>
      </c>
      <c r="AE109">
        <v>750.75</v>
      </c>
      <c r="AF109">
        <f>VLOOKUP(A109,[1]DETALLE!$A$1:$AK$841,37,FALSE)</f>
        <v>750.75000000000011</v>
      </c>
      <c r="AG109">
        <f>VLOOKUP(A109,[1]DETALLE!$A$1:$AK$841,16,FALSE)</f>
        <v>92</v>
      </c>
      <c r="AH109">
        <f>VLOOKUP(A109,[1]DETALLE!$A$1:$AK$841,22,FALSE)</f>
        <v>1.05</v>
      </c>
      <c r="AI109">
        <f>VLOOKUP(A109,[1]DETALLE!$A$1:$AK$841,27,FALSE)</f>
        <v>0</v>
      </c>
      <c r="AJ109" t="str">
        <f>VLOOKUP(A109,[1]DETALLE!$A$1:$AK$841,18,FALSE)</f>
        <v>A4 Mono MFPs</v>
      </c>
      <c r="AK109">
        <f t="shared" si="6"/>
        <v>1</v>
      </c>
      <c r="AL109">
        <f t="shared" si="7"/>
        <v>0</v>
      </c>
      <c r="AM109">
        <f t="shared" si="8"/>
        <v>1</v>
      </c>
      <c r="AN109">
        <f t="shared" si="9"/>
        <v>0</v>
      </c>
      <c r="AO109">
        <f t="shared" si="10"/>
        <v>0</v>
      </c>
    </row>
    <row r="110" spans="1:41" x14ac:dyDescent="0.25">
      <c r="A110" t="s">
        <v>172</v>
      </c>
      <c r="B110">
        <v>2019</v>
      </c>
      <c r="C110" t="s">
        <v>37</v>
      </c>
      <c r="D110" t="s">
        <v>38</v>
      </c>
      <c r="E110">
        <v>2</v>
      </c>
      <c r="F110" t="s">
        <v>40</v>
      </c>
      <c r="G110">
        <v>2.2166670000000002</v>
      </c>
      <c r="H110" t="s">
        <v>71</v>
      </c>
      <c r="I110">
        <v>468</v>
      </c>
      <c r="J110">
        <v>715</v>
      </c>
      <c r="K110">
        <v>0</v>
      </c>
      <c r="L110">
        <v>0</v>
      </c>
      <c r="M110">
        <v>0</v>
      </c>
      <c r="N110">
        <v>0.6</v>
      </c>
      <c r="O110">
        <v>0.8</v>
      </c>
      <c r="P110">
        <v>1.05</v>
      </c>
      <c r="Q110" t="s">
        <v>46</v>
      </c>
      <c r="R110">
        <v>5</v>
      </c>
      <c r="S110">
        <v>9</v>
      </c>
      <c r="T110" t="s">
        <v>47</v>
      </c>
      <c r="U110" t="s">
        <v>71</v>
      </c>
      <c r="V110" t="s">
        <v>35</v>
      </c>
      <c r="W110" t="s">
        <v>50</v>
      </c>
      <c r="X110">
        <v>2019</v>
      </c>
      <c r="Y110" t="s">
        <v>37</v>
      </c>
      <c r="Z110" t="s">
        <v>38</v>
      </c>
      <c r="AA110">
        <v>3</v>
      </c>
      <c r="AB110">
        <v>5</v>
      </c>
      <c r="AC110">
        <v>0</v>
      </c>
      <c r="AD110">
        <v>0.44333339999999999</v>
      </c>
      <c r="AE110">
        <v>0</v>
      </c>
      <c r="AF110">
        <f>VLOOKUP(A110,[1]DETALLE!$A$1:$AK$841,37,FALSE)</f>
        <v>1258.4000000000003</v>
      </c>
      <c r="AG110">
        <f>VLOOKUP(A110,[1]DETALLE!$A$1:$AK$841,16,FALSE)</f>
        <v>8</v>
      </c>
      <c r="AH110">
        <f>VLOOKUP(A110,[1]DETALLE!$A$1:$AK$841,22,FALSE)</f>
        <v>0.8</v>
      </c>
      <c r="AI110">
        <f>VLOOKUP(A110,[1]DETALLE!$A$1:$AK$841,27,FALSE)</f>
        <v>0.625</v>
      </c>
      <c r="AJ110" t="str">
        <f>VLOOKUP(A110,[1]DETALLE!$A$1:$AK$841,18,FALSE)</f>
        <v>Light Production Digital Business</v>
      </c>
      <c r="AK110">
        <f t="shared" si="6"/>
        <v>0</v>
      </c>
      <c r="AL110">
        <f t="shared" si="7"/>
        <v>0</v>
      </c>
      <c r="AM110">
        <f t="shared" si="8"/>
        <v>0</v>
      </c>
      <c r="AN110">
        <f t="shared" si="9"/>
        <v>0</v>
      </c>
      <c r="AO110">
        <f t="shared" si="10"/>
        <v>0</v>
      </c>
    </row>
    <row r="111" spans="1:41" x14ac:dyDescent="0.25">
      <c r="A111" t="s">
        <v>173</v>
      </c>
      <c r="B111">
        <v>2019</v>
      </c>
      <c r="C111" t="s">
        <v>37</v>
      </c>
      <c r="D111" t="s">
        <v>38</v>
      </c>
      <c r="E111">
        <v>2</v>
      </c>
      <c r="F111" t="s">
        <v>40</v>
      </c>
      <c r="G111">
        <v>1.266667</v>
      </c>
      <c r="H111" t="s">
        <v>54</v>
      </c>
      <c r="I111">
        <v>803</v>
      </c>
      <c r="J111">
        <v>1573</v>
      </c>
      <c r="K111">
        <v>0.2</v>
      </c>
      <c r="L111">
        <v>0.6</v>
      </c>
      <c r="M111">
        <v>0.8</v>
      </c>
      <c r="N111">
        <v>1.05</v>
      </c>
      <c r="O111">
        <v>1.1000000000000001</v>
      </c>
      <c r="P111">
        <v>1.1499999999999999</v>
      </c>
      <c r="Q111" t="s">
        <v>46</v>
      </c>
      <c r="R111">
        <v>4</v>
      </c>
      <c r="S111">
        <v>6</v>
      </c>
      <c r="T111" t="s">
        <v>47</v>
      </c>
      <c r="U111" t="s">
        <v>54</v>
      </c>
      <c r="V111" t="s">
        <v>35</v>
      </c>
      <c r="W111" t="s">
        <v>42</v>
      </c>
      <c r="X111">
        <v>2019</v>
      </c>
      <c r="Y111" t="s">
        <v>37</v>
      </c>
      <c r="Z111" t="s">
        <v>38</v>
      </c>
      <c r="AA111">
        <v>2</v>
      </c>
      <c r="AB111">
        <v>14</v>
      </c>
      <c r="AC111">
        <v>0.8</v>
      </c>
      <c r="AD111">
        <v>0.31666675</v>
      </c>
      <c r="AE111">
        <v>1258.4000000000001</v>
      </c>
      <c r="AF111">
        <f>VLOOKUP(A111,[1]DETALLE!$A$1:$AK$841,37,FALSE)</f>
        <v>1455.7725000000003</v>
      </c>
      <c r="AG111">
        <f>VLOOKUP(A111,[1]DETALLE!$A$1:$AK$841,16,FALSE)</f>
        <v>118</v>
      </c>
      <c r="AH111">
        <f>VLOOKUP(A111,[1]DETALLE!$A$1:$AK$841,22,FALSE)</f>
        <v>1.1000000000000001</v>
      </c>
      <c r="AI111">
        <f>VLOOKUP(A111,[1]DETALLE!$A$1:$AK$841,27,FALSE)</f>
        <v>1.1339999999999999</v>
      </c>
      <c r="AJ111" t="str">
        <f>VLOOKUP(A111,[1]DETALLE!$A$1:$AK$841,18,FALSE)</f>
        <v>Office Digital</v>
      </c>
      <c r="AK111">
        <f t="shared" si="6"/>
        <v>0</v>
      </c>
      <c r="AL111">
        <f t="shared" si="7"/>
        <v>0</v>
      </c>
      <c r="AM111">
        <f t="shared" si="8"/>
        <v>0</v>
      </c>
      <c r="AN111">
        <f t="shared" si="9"/>
        <v>0</v>
      </c>
      <c r="AO111">
        <f t="shared" si="10"/>
        <v>0</v>
      </c>
    </row>
    <row r="112" spans="1:41" x14ac:dyDescent="0.25">
      <c r="A112" t="s">
        <v>174</v>
      </c>
      <c r="B112">
        <v>2019</v>
      </c>
      <c r="C112" t="s">
        <v>37</v>
      </c>
      <c r="D112" t="s">
        <v>38</v>
      </c>
      <c r="E112">
        <v>2</v>
      </c>
      <c r="F112" t="s">
        <v>40</v>
      </c>
      <c r="G112">
        <v>1.9166669999999999</v>
      </c>
      <c r="H112" t="s">
        <v>54</v>
      </c>
      <c r="I112">
        <v>803</v>
      </c>
      <c r="J112">
        <v>1573</v>
      </c>
      <c r="K112">
        <v>0.2</v>
      </c>
      <c r="L112">
        <v>0.6</v>
      </c>
      <c r="M112">
        <v>0.8</v>
      </c>
      <c r="N112">
        <v>1.05</v>
      </c>
      <c r="O112">
        <v>1.1000000000000001</v>
      </c>
      <c r="P112">
        <v>1.1499999999999999</v>
      </c>
      <c r="Q112" t="s">
        <v>46</v>
      </c>
      <c r="R112">
        <v>4</v>
      </c>
      <c r="S112">
        <v>6</v>
      </c>
      <c r="T112" t="s">
        <v>47</v>
      </c>
      <c r="U112" t="s">
        <v>54</v>
      </c>
      <c r="V112" t="s">
        <v>35</v>
      </c>
      <c r="W112" t="s">
        <v>50</v>
      </c>
      <c r="X112">
        <v>2019</v>
      </c>
      <c r="Y112" t="s">
        <v>37</v>
      </c>
      <c r="Z112" t="s">
        <v>38</v>
      </c>
      <c r="AA112">
        <v>2</v>
      </c>
      <c r="AB112">
        <v>26</v>
      </c>
      <c r="AC112">
        <v>1.05</v>
      </c>
      <c r="AD112">
        <v>0.47916674999999997</v>
      </c>
      <c r="AE112">
        <v>1651.65</v>
      </c>
      <c r="AF112">
        <f>VLOOKUP(A112,[1]DETALLE!$A$1:$AK$841,37,FALSE)</f>
        <v>1501.5000000000002</v>
      </c>
      <c r="AG112">
        <f>VLOOKUP(A112,[1]DETALLE!$A$1:$AK$841,16,FALSE)</f>
        <v>253</v>
      </c>
      <c r="AH112">
        <f>VLOOKUP(A112,[1]DETALLE!$A$1:$AK$841,22,FALSE)</f>
        <v>1.1000000000000001</v>
      </c>
      <c r="AI112">
        <f>VLOOKUP(A112,[1]DETALLE!$A$1:$AK$841,27,FALSE)</f>
        <v>0.57599999999999996</v>
      </c>
      <c r="AJ112" t="str">
        <f>VLOOKUP(A112,[1]DETALLE!$A$1:$AK$841,18,FALSE)</f>
        <v>Office Digital</v>
      </c>
      <c r="AK112">
        <f t="shared" si="6"/>
        <v>0</v>
      </c>
      <c r="AL112">
        <f t="shared" si="7"/>
        <v>0</v>
      </c>
      <c r="AM112">
        <f t="shared" si="8"/>
        <v>0</v>
      </c>
      <c r="AN112">
        <f t="shared" si="9"/>
        <v>0</v>
      </c>
      <c r="AO112">
        <f t="shared" si="10"/>
        <v>0</v>
      </c>
    </row>
    <row r="113" spans="1:41" x14ac:dyDescent="0.25">
      <c r="A113" t="s">
        <v>175</v>
      </c>
      <c r="B113">
        <v>2019</v>
      </c>
      <c r="C113" t="s">
        <v>37</v>
      </c>
      <c r="D113" t="s">
        <v>38</v>
      </c>
      <c r="E113">
        <v>2</v>
      </c>
      <c r="F113" t="s">
        <v>40</v>
      </c>
      <c r="G113">
        <v>0.68333330000000003</v>
      </c>
      <c r="H113" t="s">
        <v>54</v>
      </c>
      <c r="I113">
        <v>803</v>
      </c>
      <c r="J113">
        <v>1573</v>
      </c>
      <c r="K113">
        <v>0.2</v>
      </c>
      <c r="L113">
        <v>0.6</v>
      </c>
      <c r="M113">
        <v>0.8</v>
      </c>
      <c r="N113">
        <v>1.05</v>
      </c>
      <c r="O113">
        <v>1.1000000000000001</v>
      </c>
      <c r="P113">
        <v>1.1499999999999999</v>
      </c>
      <c r="Q113" t="s">
        <v>46</v>
      </c>
      <c r="R113">
        <v>4</v>
      </c>
      <c r="S113">
        <v>6</v>
      </c>
      <c r="T113" t="s">
        <v>47</v>
      </c>
      <c r="U113" t="s">
        <v>54</v>
      </c>
      <c r="V113" t="s">
        <v>35</v>
      </c>
      <c r="W113" t="s">
        <v>42</v>
      </c>
      <c r="X113">
        <v>2019</v>
      </c>
      <c r="Y113" t="s">
        <v>37</v>
      </c>
      <c r="Z113" t="s">
        <v>38</v>
      </c>
      <c r="AA113">
        <v>2</v>
      </c>
      <c r="AB113">
        <v>7</v>
      </c>
      <c r="AC113">
        <v>0.8</v>
      </c>
      <c r="AD113">
        <v>0.17083332500000001</v>
      </c>
      <c r="AE113">
        <v>1258.4000000000001</v>
      </c>
      <c r="AF113">
        <f>VLOOKUP(A113,[1]DETALLE!$A$1:$AK$841,37,FALSE)</f>
        <v>1808.95</v>
      </c>
      <c r="AG113">
        <f>VLOOKUP(A113,[1]DETALLE!$A$1:$AK$841,16,FALSE)</f>
        <v>1520</v>
      </c>
      <c r="AH113">
        <f>VLOOKUP(A113,[1]DETALLE!$A$1:$AK$841,22,FALSE)</f>
        <v>1.1499999999999999</v>
      </c>
      <c r="AI113">
        <f>VLOOKUP(A113,[1]DETALLE!$A$1:$AK$841,27,FALSE)</f>
        <v>0.71250000000000002</v>
      </c>
      <c r="AJ113" t="str">
        <f>VLOOKUP(A113,[1]DETALLE!$A$1:$AK$841,18,FALSE)</f>
        <v>WF Mono Systems and Legacy Color</v>
      </c>
      <c r="AK113">
        <f t="shared" si="6"/>
        <v>0</v>
      </c>
      <c r="AL113">
        <f t="shared" si="7"/>
        <v>0</v>
      </c>
      <c r="AM113">
        <f t="shared" si="8"/>
        <v>0</v>
      </c>
      <c r="AN113">
        <f t="shared" si="9"/>
        <v>0</v>
      </c>
      <c r="AO113">
        <f t="shared" si="10"/>
        <v>0</v>
      </c>
    </row>
    <row r="114" spans="1:41" x14ac:dyDescent="0.25">
      <c r="A114" t="s">
        <v>176</v>
      </c>
      <c r="B114">
        <v>2019</v>
      </c>
      <c r="C114" t="s">
        <v>37</v>
      </c>
      <c r="D114" t="s">
        <v>38</v>
      </c>
      <c r="E114">
        <v>2</v>
      </c>
      <c r="F114" t="s">
        <v>40</v>
      </c>
      <c r="G114">
        <v>5.4166670000000003</v>
      </c>
      <c r="H114" t="s">
        <v>116</v>
      </c>
      <c r="I114">
        <v>655</v>
      </c>
      <c r="J114">
        <v>1365</v>
      </c>
      <c r="K114">
        <v>0</v>
      </c>
      <c r="L114">
        <v>0</v>
      </c>
      <c r="M114">
        <v>0.6</v>
      </c>
      <c r="N114">
        <v>0.8</v>
      </c>
      <c r="O114">
        <v>1.05</v>
      </c>
      <c r="P114">
        <v>1.1000000000000001</v>
      </c>
      <c r="Q114" t="s">
        <v>46</v>
      </c>
      <c r="R114">
        <v>5</v>
      </c>
      <c r="S114">
        <v>9</v>
      </c>
      <c r="T114" t="s">
        <v>47</v>
      </c>
      <c r="U114" t="s">
        <v>58</v>
      </c>
      <c r="V114" t="s">
        <v>35</v>
      </c>
      <c r="W114" t="s">
        <v>59</v>
      </c>
      <c r="X114">
        <v>2019</v>
      </c>
      <c r="Y114" t="s">
        <v>37</v>
      </c>
      <c r="Z114" t="s">
        <v>38</v>
      </c>
      <c r="AA114">
        <v>15</v>
      </c>
      <c r="AB114">
        <v>70</v>
      </c>
      <c r="AC114">
        <v>1.1000000000000001</v>
      </c>
      <c r="AD114">
        <v>1.0833333999999999</v>
      </c>
      <c r="AE114">
        <v>1473.06247725</v>
      </c>
      <c r="AF114">
        <f>VLOOKUP(A114,[1]DETALLE!$A$1:$AK$841,37,FALSE)</f>
        <v>1258.4000000000003</v>
      </c>
      <c r="AG114">
        <f>VLOOKUP(A114,[1]DETALLE!$A$1:$AK$841,16,FALSE)</f>
        <v>8</v>
      </c>
      <c r="AH114">
        <f>VLOOKUP(A114,[1]DETALLE!$A$1:$AK$841,22,FALSE)</f>
        <v>0.8</v>
      </c>
      <c r="AI114">
        <f>VLOOKUP(A114,[1]DETALLE!$A$1:$AK$841,27,FALSE)</f>
        <v>0.14499999999999999</v>
      </c>
      <c r="AJ114" t="str">
        <f>VLOOKUP(A114,[1]DETALLE!$A$1:$AK$841,18,FALSE)</f>
        <v>Entry Production Color Low/Mid</v>
      </c>
      <c r="AK114">
        <f t="shared" si="6"/>
        <v>0</v>
      </c>
      <c r="AL114">
        <f t="shared" si="7"/>
        <v>0</v>
      </c>
      <c r="AM114">
        <f t="shared" si="8"/>
        <v>0</v>
      </c>
      <c r="AN114">
        <f t="shared" si="9"/>
        <v>0</v>
      </c>
      <c r="AO114">
        <f t="shared" si="10"/>
        <v>0</v>
      </c>
    </row>
    <row r="115" spans="1:41" x14ac:dyDescent="0.25">
      <c r="A115" t="s">
        <v>177</v>
      </c>
      <c r="B115">
        <v>2019</v>
      </c>
      <c r="C115" t="s">
        <v>37</v>
      </c>
      <c r="D115" t="s">
        <v>38</v>
      </c>
      <c r="E115">
        <v>2</v>
      </c>
      <c r="F115" t="s">
        <v>40</v>
      </c>
      <c r="G115">
        <v>0.51666670000000003</v>
      </c>
      <c r="H115" t="s">
        <v>116</v>
      </c>
      <c r="I115">
        <v>655</v>
      </c>
      <c r="J115">
        <v>1365</v>
      </c>
      <c r="K115">
        <v>0</v>
      </c>
      <c r="L115">
        <v>0</v>
      </c>
      <c r="M115">
        <v>0.6</v>
      </c>
      <c r="N115">
        <v>0.8</v>
      </c>
      <c r="O115">
        <v>1.05</v>
      </c>
      <c r="P115">
        <v>1.1000000000000001</v>
      </c>
      <c r="Q115" t="s">
        <v>46</v>
      </c>
      <c r="R115">
        <v>5</v>
      </c>
      <c r="S115">
        <v>9</v>
      </c>
      <c r="T115" t="s">
        <v>47</v>
      </c>
      <c r="U115" t="s">
        <v>58</v>
      </c>
      <c r="V115" t="s">
        <v>35</v>
      </c>
      <c r="W115" t="s">
        <v>55</v>
      </c>
      <c r="X115">
        <v>2019</v>
      </c>
      <c r="Y115" t="s">
        <v>37</v>
      </c>
      <c r="Z115" t="s">
        <v>38</v>
      </c>
      <c r="AA115">
        <v>2</v>
      </c>
      <c r="AB115">
        <v>7</v>
      </c>
      <c r="AC115">
        <v>0.6</v>
      </c>
      <c r="AD115">
        <v>0.10333334</v>
      </c>
      <c r="AE115">
        <v>819</v>
      </c>
      <c r="AF115">
        <f>VLOOKUP(A115,[1]DETALLE!$A$1:$AK$841,37,FALSE)</f>
        <v>0</v>
      </c>
      <c r="AG115">
        <f>VLOOKUP(A115,[1]DETALLE!$A$1:$AK$841,16,FALSE)</f>
        <v>46</v>
      </c>
      <c r="AH115">
        <f>VLOOKUP(A115,[1]DETALLE!$A$1:$AK$841,22,FALSE)</f>
        <v>0.8</v>
      </c>
      <c r="AI115">
        <f>VLOOKUP(A115,[1]DETALLE!$A$1:$AK$841,27,FALSE)</f>
        <v>2.8000000000000004E-2</v>
      </c>
      <c r="AJ115" t="str">
        <f>VLOOKUP(A115,[1]DETALLE!$A$1:$AK$841,18,FALSE)</f>
        <v>Entry Mono Printers</v>
      </c>
      <c r="AK115">
        <f t="shared" si="6"/>
        <v>0</v>
      </c>
      <c r="AL115">
        <f t="shared" si="7"/>
        <v>0</v>
      </c>
      <c r="AM115">
        <f t="shared" si="8"/>
        <v>0</v>
      </c>
      <c r="AN115">
        <f t="shared" si="9"/>
        <v>0</v>
      </c>
      <c r="AO115">
        <f t="shared" si="10"/>
        <v>0</v>
      </c>
    </row>
    <row r="116" spans="1:41" x14ac:dyDescent="0.25">
      <c r="A116" t="s">
        <v>178</v>
      </c>
      <c r="B116">
        <v>2019</v>
      </c>
      <c r="C116" t="s">
        <v>37</v>
      </c>
      <c r="D116" t="s">
        <v>38</v>
      </c>
      <c r="E116">
        <v>2</v>
      </c>
      <c r="F116" t="s">
        <v>40</v>
      </c>
      <c r="G116">
        <v>2.733333</v>
      </c>
      <c r="H116" t="s">
        <v>58</v>
      </c>
      <c r="I116">
        <v>655</v>
      </c>
      <c r="J116">
        <v>1365</v>
      </c>
      <c r="K116">
        <v>0</v>
      </c>
      <c r="L116">
        <v>0</v>
      </c>
      <c r="M116">
        <v>0.6</v>
      </c>
      <c r="N116">
        <v>0.8</v>
      </c>
      <c r="O116">
        <v>1.05</v>
      </c>
      <c r="P116">
        <v>1.1000000000000001</v>
      </c>
      <c r="Q116" t="s">
        <v>46</v>
      </c>
      <c r="R116">
        <v>5</v>
      </c>
      <c r="S116">
        <v>9</v>
      </c>
      <c r="T116" t="s">
        <v>47</v>
      </c>
      <c r="U116" t="s">
        <v>58</v>
      </c>
      <c r="V116" t="s">
        <v>35</v>
      </c>
      <c r="W116" t="s">
        <v>50</v>
      </c>
      <c r="X116">
        <v>2019</v>
      </c>
      <c r="Y116" t="s">
        <v>37</v>
      </c>
      <c r="Z116" t="s">
        <v>38</v>
      </c>
      <c r="AA116">
        <v>2</v>
      </c>
      <c r="AB116">
        <v>22</v>
      </c>
      <c r="AC116">
        <v>0.8</v>
      </c>
      <c r="AD116">
        <v>0.5466666</v>
      </c>
      <c r="AE116">
        <v>1092</v>
      </c>
      <c r="AF116">
        <f>VLOOKUP(A116,[1]DETALLE!$A$1:$AK$841,37,FALSE)</f>
        <v>1433.25</v>
      </c>
      <c r="AG116">
        <f>VLOOKUP(A116,[1]DETALLE!$A$1:$AK$841,16,FALSE)</f>
        <v>36</v>
      </c>
      <c r="AH116">
        <f>VLOOKUP(A116,[1]DETALLE!$A$1:$AK$841,22,FALSE)</f>
        <v>1.05</v>
      </c>
      <c r="AI116">
        <f>VLOOKUP(A116,[1]DETALLE!$A$1:$AK$841,27,FALSE)</f>
        <v>0.99600000000000011</v>
      </c>
      <c r="AJ116" t="str">
        <f>VLOOKUP(A116,[1]DETALLE!$A$1:$AK$841,18,FALSE)</f>
        <v>Departmental Digital</v>
      </c>
      <c r="AK116">
        <f t="shared" si="6"/>
        <v>0</v>
      </c>
      <c r="AL116">
        <f t="shared" si="7"/>
        <v>0</v>
      </c>
      <c r="AM116">
        <f t="shared" si="8"/>
        <v>0</v>
      </c>
      <c r="AN116">
        <f t="shared" si="9"/>
        <v>0</v>
      </c>
      <c r="AO116">
        <f t="shared" si="10"/>
        <v>1</v>
      </c>
    </row>
    <row r="117" spans="1:41" x14ac:dyDescent="0.25">
      <c r="A117" t="s">
        <v>179</v>
      </c>
      <c r="B117">
        <v>2019</v>
      </c>
      <c r="C117" t="s">
        <v>37</v>
      </c>
      <c r="D117" t="s">
        <v>38</v>
      </c>
      <c r="E117">
        <v>2</v>
      </c>
      <c r="F117" t="s">
        <v>40</v>
      </c>
      <c r="G117">
        <v>0.8</v>
      </c>
      <c r="H117" t="s">
        <v>58</v>
      </c>
      <c r="I117">
        <v>655</v>
      </c>
      <c r="J117">
        <v>1365</v>
      </c>
      <c r="K117">
        <v>0</v>
      </c>
      <c r="L117">
        <v>0</v>
      </c>
      <c r="M117">
        <v>0.6</v>
      </c>
      <c r="N117">
        <v>0.8</v>
      </c>
      <c r="O117">
        <v>1.05</v>
      </c>
      <c r="P117">
        <v>1.1000000000000001</v>
      </c>
      <c r="Q117" t="s">
        <v>46</v>
      </c>
      <c r="R117">
        <v>5</v>
      </c>
      <c r="S117">
        <v>9</v>
      </c>
      <c r="T117" t="s">
        <v>47</v>
      </c>
      <c r="U117" t="s">
        <v>58</v>
      </c>
      <c r="V117" t="s">
        <v>35</v>
      </c>
      <c r="W117" t="s">
        <v>36</v>
      </c>
      <c r="X117">
        <v>2019</v>
      </c>
      <c r="Y117" t="s">
        <v>37</v>
      </c>
      <c r="Z117" t="s">
        <v>38</v>
      </c>
      <c r="AA117">
        <v>2</v>
      </c>
      <c r="AB117">
        <v>18</v>
      </c>
      <c r="AC117">
        <v>0.8</v>
      </c>
      <c r="AD117">
        <v>0.16</v>
      </c>
      <c r="AE117">
        <v>1092</v>
      </c>
      <c r="AF117">
        <f>VLOOKUP(A117,[1]DETALLE!$A$1:$AK$841,37,FALSE)</f>
        <v>715.00000000000011</v>
      </c>
      <c r="AG117" t="str">
        <f>VLOOKUP(A117,[1]DETALLE!$A$1:$AK$841,16,FALSE)</f>
        <v xml:space="preserve">  </v>
      </c>
      <c r="AH117">
        <f>VLOOKUP(A117,[1]DETALLE!$A$1:$AK$841,22,FALSE)</f>
        <v>1</v>
      </c>
      <c r="AI117">
        <f>VLOOKUP(A117,[1]DETALLE!$A$1:$AK$841,27,FALSE)</f>
        <v>1</v>
      </c>
      <c r="AJ117" t="str">
        <f>VLOOKUP(A117,[1]DETALLE!$A$1:$AK$841,18,FALSE)</f>
        <v>Color Solid Ink Printers</v>
      </c>
      <c r="AK117">
        <f t="shared" si="6"/>
        <v>0</v>
      </c>
      <c r="AL117">
        <f t="shared" si="7"/>
        <v>0</v>
      </c>
      <c r="AM117">
        <f t="shared" si="8"/>
        <v>0</v>
      </c>
      <c r="AN117">
        <f t="shared" si="9"/>
        <v>0</v>
      </c>
      <c r="AO117">
        <f t="shared" si="10"/>
        <v>0</v>
      </c>
    </row>
    <row r="118" spans="1:41" x14ac:dyDescent="0.25">
      <c r="A118" t="s">
        <v>180</v>
      </c>
      <c r="B118">
        <v>2019</v>
      </c>
      <c r="C118" t="s">
        <v>37</v>
      </c>
      <c r="D118" t="s">
        <v>38</v>
      </c>
      <c r="E118">
        <v>2</v>
      </c>
      <c r="F118" t="s">
        <v>40</v>
      </c>
      <c r="G118">
        <v>1.3</v>
      </c>
      <c r="H118" t="s">
        <v>34</v>
      </c>
      <c r="I118">
        <v>468</v>
      </c>
      <c r="J118">
        <v>715</v>
      </c>
      <c r="K118">
        <v>0</v>
      </c>
      <c r="L118">
        <v>0</v>
      </c>
      <c r="M118">
        <v>0</v>
      </c>
      <c r="N118">
        <v>0.6</v>
      </c>
      <c r="O118">
        <v>0.8</v>
      </c>
      <c r="P118">
        <v>1.05</v>
      </c>
      <c r="Q118" t="s">
        <v>46</v>
      </c>
      <c r="R118">
        <v>5</v>
      </c>
      <c r="S118">
        <v>9</v>
      </c>
      <c r="T118" t="s">
        <v>47</v>
      </c>
      <c r="U118" t="s">
        <v>34</v>
      </c>
      <c r="V118" t="s">
        <v>35</v>
      </c>
      <c r="W118" t="s">
        <v>55</v>
      </c>
      <c r="X118">
        <v>2019</v>
      </c>
      <c r="Y118" t="s">
        <v>37</v>
      </c>
      <c r="Z118" t="s">
        <v>38</v>
      </c>
      <c r="AA118">
        <v>4</v>
      </c>
      <c r="AB118">
        <v>88</v>
      </c>
      <c r="AC118">
        <v>1.05</v>
      </c>
      <c r="AD118">
        <v>0.26</v>
      </c>
      <c r="AE118">
        <v>750.75</v>
      </c>
      <c r="AF118">
        <f>VLOOKUP(A118,[1]DETALLE!$A$1:$AK$841,37,FALSE)</f>
        <v>1808.95</v>
      </c>
      <c r="AG118">
        <f>VLOOKUP(A118,[1]DETALLE!$A$1:$AK$841,16,FALSE)</f>
        <v>232</v>
      </c>
      <c r="AH118">
        <f>VLOOKUP(A118,[1]DETALLE!$A$1:$AK$841,22,FALSE)</f>
        <v>1.1499999999999999</v>
      </c>
      <c r="AI118">
        <f>VLOOKUP(A118,[1]DETALLE!$A$1:$AK$841,27,FALSE)</f>
        <v>0.71250000000000002</v>
      </c>
      <c r="AJ118" t="str">
        <f>VLOOKUP(A118,[1]DETALLE!$A$1:$AK$841,18,FALSE)</f>
        <v>WF Mono Systems and Legacy Color</v>
      </c>
      <c r="AK118">
        <f t="shared" si="6"/>
        <v>0</v>
      </c>
      <c r="AL118">
        <f t="shared" si="7"/>
        <v>0</v>
      </c>
      <c r="AM118">
        <f t="shared" si="8"/>
        <v>0</v>
      </c>
      <c r="AN118">
        <f t="shared" si="9"/>
        <v>0</v>
      </c>
      <c r="AO118">
        <f t="shared" si="10"/>
        <v>0</v>
      </c>
    </row>
    <row r="119" spans="1:41" x14ac:dyDescent="0.25">
      <c r="A119" t="s">
        <v>181</v>
      </c>
      <c r="B119">
        <v>2019</v>
      </c>
      <c r="C119" t="s">
        <v>37</v>
      </c>
      <c r="D119" t="s">
        <v>38</v>
      </c>
      <c r="E119">
        <v>2</v>
      </c>
      <c r="F119" t="s">
        <v>40</v>
      </c>
      <c r="G119">
        <v>2.95</v>
      </c>
      <c r="H119" t="s">
        <v>64</v>
      </c>
      <c r="I119">
        <v>655</v>
      </c>
      <c r="J119">
        <v>1365</v>
      </c>
      <c r="K119">
        <v>0</v>
      </c>
      <c r="L119">
        <v>0</v>
      </c>
      <c r="M119">
        <v>0.6</v>
      </c>
      <c r="N119">
        <v>0.8</v>
      </c>
      <c r="O119">
        <v>1.05</v>
      </c>
      <c r="P119">
        <v>1.1000000000000001</v>
      </c>
      <c r="Q119" t="s">
        <v>46</v>
      </c>
      <c r="R119">
        <v>5</v>
      </c>
      <c r="S119">
        <v>9</v>
      </c>
      <c r="T119" t="s">
        <v>47</v>
      </c>
      <c r="U119" t="s">
        <v>64</v>
      </c>
      <c r="V119" t="s">
        <v>35</v>
      </c>
      <c r="W119" t="s">
        <v>55</v>
      </c>
      <c r="X119">
        <v>2019</v>
      </c>
      <c r="Y119" t="s">
        <v>37</v>
      </c>
      <c r="Z119" t="s">
        <v>38</v>
      </c>
      <c r="AA119">
        <v>2</v>
      </c>
      <c r="AB119">
        <v>4</v>
      </c>
      <c r="AC119">
        <v>0</v>
      </c>
      <c r="AD119">
        <v>0.59</v>
      </c>
      <c r="AE119">
        <v>0</v>
      </c>
      <c r="AF119">
        <f>VLOOKUP(A119,[1]DETALLE!$A$1:$AK$841,37,FALSE)</f>
        <v>750.75000000000011</v>
      </c>
      <c r="AG119">
        <f>VLOOKUP(A119,[1]DETALLE!$A$1:$AK$841,16,FALSE)</f>
        <v>397</v>
      </c>
      <c r="AH119">
        <f>VLOOKUP(A119,[1]DETALLE!$A$1:$AK$841,22,FALSE)</f>
        <v>1.05</v>
      </c>
      <c r="AI119">
        <f>VLOOKUP(A119,[1]DETALLE!$A$1:$AK$841,27,FALSE)</f>
        <v>0.46600000000000003</v>
      </c>
      <c r="AJ119" t="str">
        <f>VLOOKUP(A119,[1]DETALLE!$A$1:$AK$841,18,FALSE)</f>
        <v>A4 Mono MFPs</v>
      </c>
      <c r="AK119">
        <f t="shared" si="6"/>
        <v>0</v>
      </c>
      <c r="AL119">
        <f t="shared" si="7"/>
        <v>0</v>
      </c>
      <c r="AM119">
        <f t="shared" si="8"/>
        <v>0</v>
      </c>
      <c r="AN119">
        <f t="shared" si="9"/>
        <v>0</v>
      </c>
      <c r="AO119">
        <f t="shared" si="10"/>
        <v>0</v>
      </c>
    </row>
    <row r="120" spans="1:41" x14ac:dyDescent="0.25">
      <c r="A120" t="s">
        <v>182</v>
      </c>
      <c r="B120">
        <v>2019</v>
      </c>
      <c r="C120" t="s">
        <v>37</v>
      </c>
      <c r="D120" t="s">
        <v>38</v>
      </c>
      <c r="E120">
        <v>2</v>
      </c>
      <c r="F120" t="s">
        <v>40</v>
      </c>
      <c r="G120">
        <v>2.8333330000000001</v>
      </c>
      <c r="H120" t="s">
        <v>64</v>
      </c>
      <c r="I120">
        <v>655</v>
      </c>
      <c r="J120">
        <v>1365</v>
      </c>
      <c r="K120">
        <v>0</v>
      </c>
      <c r="L120">
        <v>0</v>
      </c>
      <c r="M120">
        <v>0.6</v>
      </c>
      <c r="N120">
        <v>0.8</v>
      </c>
      <c r="O120">
        <v>1.05</v>
      </c>
      <c r="P120">
        <v>1.1000000000000001</v>
      </c>
      <c r="Q120" t="s">
        <v>46</v>
      </c>
      <c r="R120">
        <v>5</v>
      </c>
      <c r="S120">
        <v>9</v>
      </c>
      <c r="T120" t="s">
        <v>47</v>
      </c>
      <c r="U120" t="s">
        <v>64</v>
      </c>
      <c r="V120" t="s">
        <v>35</v>
      </c>
      <c r="W120" t="s">
        <v>55</v>
      </c>
      <c r="X120">
        <v>2019</v>
      </c>
      <c r="Y120" t="s">
        <v>37</v>
      </c>
      <c r="Z120" t="s">
        <v>38</v>
      </c>
      <c r="AA120">
        <v>3</v>
      </c>
      <c r="AB120">
        <v>33</v>
      </c>
      <c r="AC120">
        <v>1.05</v>
      </c>
      <c r="AD120">
        <v>0.56666660000000002</v>
      </c>
      <c r="AE120">
        <v>1433.25</v>
      </c>
      <c r="AF120">
        <f>VLOOKUP(A120,[1]DETALLE!$A$1:$AK$841,37,FALSE)</f>
        <v>819</v>
      </c>
      <c r="AG120">
        <f>VLOOKUP(A120,[1]DETALLE!$A$1:$AK$841,16,FALSE)</f>
        <v>15</v>
      </c>
      <c r="AH120">
        <f>VLOOKUP(A120,[1]DETALLE!$A$1:$AK$841,22,FALSE)</f>
        <v>0.6</v>
      </c>
      <c r="AI120">
        <f>VLOOKUP(A120,[1]DETALLE!$A$1:$AK$841,27,FALSE)</f>
        <v>0.22400000000000003</v>
      </c>
      <c r="AJ120" t="str">
        <f>VLOOKUP(A120,[1]DETALLE!$A$1:$AK$841,18,FALSE)</f>
        <v>Departmental Digital</v>
      </c>
      <c r="AK120">
        <f t="shared" si="6"/>
        <v>0</v>
      </c>
      <c r="AL120">
        <f t="shared" si="7"/>
        <v>0</v>
      </c>
      <c r="AM120">
        <f t="shared" si="8"/>
        <v>0</v>
      </c>
      <c r="AN120">
        <f t="shared" si="9"/>
        <v>0</v>
      </c>
      <c r="AO120">
        <f t="shared" si="10"/>
        <v>0</v>
      </c>
    </row>
    <row r="121" spans="1:41" x14ac:dyDescent="0.25">
      <c r="A121" t="s">
        <v>183</v>
      </c>
      <c r="B121">
        <v>2019</v>
      </c>
      <c r="C121" t="s">
        <v>37</v>
      </c>
      <c r="D121" t="s">
        <v>38</v>
      </c>
      <c r="E121">
        <v>2</v>
      </c>
      <c r="F121" t="s">
        <v>40</v>
      </c>
      <c r="G121">
        <v>3.9666670000000002</v>
      </c>
      <c r="H121" t="s">
        <v>64</v>
      </c>
      <c r="I121">
        <v>655</v>
      </c>
      <c r="J121">
        <v>1365</v>
      </c>
      <c r="K121">
        <v>0</v>
      </c>
      <c r="L121">
        <v>0</v>
      </c>
      <c r="M121">
        <v>0.6</v>
      </c>
      <c r="N121">
        <v>0.8</v>
      </c>
      <c r="O121">
        <v>1.05</v>
      </c>
      <c r="P121">
        <v>1.1000000000000001</v>
      </c>
      <c r="Q121" t="s">
        <v>46</v>
      </c>
      <c r="R121">
        <v>5</v>
      </c>
      <c r="S121">
        <v>9</v>
      </c>
      <c r="T121" t="s">
        <v>47</v>
      </c>
      <c r="U121" t="s">
        <v>64</v>
      </c>
      <c r="V121" t="s">
        <v>35</v>
      </c>
      <c r="W121" t="s">
        <v>55</v>
      </c>
      <c r="X121">
        <v>2019</v>
      </c>
      <c r="Y121" t="s">
        <v>37</v>
      </c>
      <c r="Z121" t="s">
        <v>38</v>
      </c>
      <c r="AA121">
        <v>3</v>
      </c>
      <c r="AB121">
        <v>75</v>
      </c>
      <c r="AC121">
        <v>1.1000000000000001</v>
      </c>
      <c r="AD121">
        <v>0.79333339999999997</v>
      </c>
      <c r="AE121">
        <v>1501.5</v>
      </c>
      <c r="AF121">
        <f>VLOOKUP(A121,[1]DETALLE!$A$1:$AK$841,37,FALSE)</f>
        <v>2047.5</v>
      </c>
      <c r="AG121" t="str">
        <f>VLOOKUP(A121,[1]DETALLE!$A$1:$AK$841,16,FALSE)</f>
        <v xml:space="preserve">  </v>
      </c>
      <c r="AH121">
        <f>VLOOKUP(A121,[1]DETALLE!$A$1:$AK$841,22,FALSE)</f>
        <v>1</v>
      </c>
      <c r="AI121">
        <f>VLOOKUP(A121,[1]DETALLE!$A$1:$AK$841,27,FALSE)</f>
        <v>1</v>
      </c>
      <c r="AJ121" t="str">
        <f>VLOOKUP(A121,[1]DETALLE!$A$1:$AK$841,18,FALSE)</f>
        <v>Departmental Digital</v>
      </c>
      <c r="AK121">
        <f t="shared" si="6"/>
        <v>0</v>
      </c>
      <c r="AL121">
        <f t="shared" si="7"/>
        <v>0</v>
      </c>
      <c r="AM121">
        <f t="shared" si="8"/>
        <v>0</v>
      </c>
      <c r="AN121">
        <f t="shared" si="9"/>
        <v>0</v>
      </c>
      <c r="AO121">
        <f t="shared" si="10"/>
        <v>0</v>
      </c>
    </row>
    <row r="122" spans="1:41" x14ac:dyDescent="0.25">
      <c r="A122" t="s">
        <v>184</v>
      </c>
      <c r="B122">
        <v>2019</v>
      </c>
      <c r="C122" t="s">
        <v>37</v>
      </c>
      <c r="D122" t="s">
        <v>38</v>
      </c>
      <c r="E122">
        <v>2</v>
      </c>
      <c r="F122" t="s">
        <v>40</v>
      </c>
      <c r="G122">
        <v>3.3333340000000003E-2</v>
      </c>
      <c r="H122" t="s">
        <v>91</v>
      </c>
      <c r="I122">
        <v>803</v>
      </c>
      <c r="J122">
        <v>1573</v>
      </c>
      <c r="K122">
        <v>0.2</v>
      </c>
      <c r="L122">
        <v>0.6</v>
      </c>
      <c r="M122">
        <v>0.8</v>
      </c>
      <c r="N122">
        <v>1.05</v>
      </c>
      <c r="O122">
        <v>1.1000000000000001</v>
      </c>
      <c r="P122">
        <v>1.1499999999999999</v>
      </c>
      <c r="Q122" t="s">
        <v>46</v>
      </c>
      <c r="R122">
        <v>4</v>
      </c>
      <c r="S122">
        <v>6</v>
      </c>
      <c r="T122" t="s">
        <v>47</v>
      </c>
      <c r="U122" t="s">
        <v>91</v>
      </c>
      <c r="V122" t="s">
        <v>35</v>
      </c>
      <c r="W122" t="s">
        <v>67</v>
      </c>
      <c r="X122">
        <v>2019</v>
      </c>
      <c r="Y122" t="s">
        <v>37</v>
      </c>
      <c r="Z122" t="s">
        <v>38</v>
      </c>
      <c r="AA122">
        <v>4</v>
      </c>
      <c r="AB122">
        <v>22</v>
      </c>
      <c r="AC122">
        <v>1.05</v>
      </c>
      <c r="AD122">
        <v>8.3333350000000007E-3</v>
      </c>
      <c r="AE122">
        <v>1651.65</v>
      </c>
      <c r="AF122">
        <f>VLOOKUP(A122,[1]DETALLE!$A$1:$AK$841,37,FALSE)</f>
        <v>1808.95</v>
      </c>
      <c r="AG122">
        <f>VLOOKUP(A122,[1]DETALLE!$A$1:$AK$841,16,FALSE)</f>
        <v>66</v>
      </c>
      <c r="AH122">
        <f>VLOOKUP(A122,[1]DETALLE!$A$1:$AK$841,22,FALSE)</f>
        <v>1.1499999999999999</v>
      </c>
      <c r="AI122">
        <f>VLOOKUP(A122,[1]DETALLE!$A$1:$AK$841,27,FALSE)</f>
        <v>0.83</v>
      </c>
      <c r="AJ122" t="str">
        <f>VLOOKUP(A122,[1]DETALLE!$A$1:$AK$841,18,FALSE)</f>
        <v>WF Mono Systems and Legacy Color</v>
      </c>
      <c r="AK122">
        <f t="shared" si="6"/>
        <v>0</v>
      </c>
      <c r="AL122">
        <f t="shared" si="7"/>
        <v>0</v>
      </c>
      <c r="AM122">
        <f t="shared" si="8"/>
        <v>0</v>
      </c>
      <c r="AN122">
        <f t="shared" si="9"/>
        <v>0</v>
      </c>
      <c r="AO122">
        <f t="shared" si="10"/>
        <v>1</v>
      </c>
    </row>
    <row r="123" spans="1:41" x14ac:dyDescent="0.25">
      <c r="A123" t="s">
        <v>185</v>
      </c>
      <c r="B123">
        <v>2019</v>
      </c>
      <c r="C123" t="s">
        <v>37</v>
      </c>
      <c r="D123" t="s">
        <v>38</v>
      </c>
      <c r="E123">
        <v>2</v>
      </c>
      <c r="F123" t="s">
        <v>40</v>
      </c>
      <c r="G123">
        <v>2.8</v>
      </c>
      <c r="H123" t="s">
        <v>48</v>
      </c>
      <c r="I123">
        <v>1116</v>
      </c>
      <c r="J123">
        <v>2145</v>
      </c>
      <c r="K123">
        <v>0.6</v>
      </c>
      <c r="L123">
        <v>0.8</v>
      </c>
      <c r="M123">
        <v>1.05</v>
      </c>
      <c r="N123">
        <v>1.1000000000000001</v>
      </c>
      <c r="O123">
        <v>1.1499999999999999</v>
      </c>
      <c r="P123">
        <v>1.2</v>
      </c>
      <c r="Q123" t="s">
        <v>46</v>
      </c>
      <c r="R123">
        <v>3</v>
      </c>
      <c r="S123">
        <v>6</v>
      </c>
      <c r="T123" t="s">
        <v>47</v>
      </c>
      <c r="U123" t="s">
        <v>48</v>
      </c>
      <c r="V123" t="s">
        <v>35</v>
      </c>
      <c r="W123" t="s">
        <v>42</v>
      </c>
      <c r="X123">
        <v>2019</v>
      </c>
      <c r="Y123" t="s">
        <v>37</v>
      </c>
      <c r="Z123" t="s">
        <v>38</v>
      </c>
      <c r="AA123">
        <v>10</v>
      </c>
      <c r="AB123">
        <v>8</v>
      </c>
      <c r="AC123">
        <v>1.05</v>
      </c>
      <c r="AD123">
        <v>0.93333333333333302</v>
      </c>
      <c r="AE123">
        <v>2252.25</v>
      </c>
      <c r="AF123">
        <f>VLOOKUP(A123,[1]DETALLE!$A$1:$AK$841,37,FALSE)</f>
        <v>750.75000000000011</v>
      </c>
      <c r="AG123">
        <f>VLOOKUP(A123,[1]DETALLE!$A$1:$AK$841,16,FALSE)</f>
        <v>126</v>
      </c>
      <c r="AH123">
        <f>VLOOKUP(A123,[1]DETALLE!$A$1:$AK$841,22,FALSE)</f>
        <v>1.05</v>
      </c>
      <c r="AI123">
        <f>VLOOKUP(A123,[1]DETALLE!$A$1:$AK$841,27,FALSE)</f>
        <v>0.65599999999999992</v>
      </c>
      <c r="AJ123" t="str">
        <f>VLOOKUP(A123,[1]DETALLE!$A$1:$AK$841,18,FALSE)</f>
        <v>Entry Mono Printers</v>
      </c>
      <c r="AK123">
        <f t="shared" si="6"/>
        <v>0</v>
      </c>
      <c r="AL123">
        <f t="shared" si="7"/>
        <v>0</v>
      </c>
      <c r="AM123">
        <f t="shared" si="8"/>
        <v>1</v>
      </c>
      <c r="AN123">
        <f t="shared" si="9"/>
        <v>0</v>
      </c>
      <c r="AO123">
        <f t="shared" si="10"/>
        <v>0</v>
      </c>
    </row>
    <row r="124" spans="1:41" x14ac:dyDescent="0.25">
      <c r="A124" t="s">
        <v>186</v>
      </c>
      <c r="B124">
        <v>2019</v>
      </c>
      <c r="C124" t="s">
        <v>37</v>
      </c>
      <c r="D124" t="s">
        <v>38</v>
      </c>
      <c r="E124">
        <v>2</v>
      </c>
      <c r="F124" t="s">
        <v>40</v>
      </c>
      <c r="G124">
        <v>3.1666669999999999</v>
      </c>
      <c r="H124" t="s">
        <v>187</v>
      </c>
      <c r="I124">
        <v>1116</v>
      </c>
      <c r="J124">
        <v>2145</v>
      </c>
      <c r="K124">
        <v>0.6</v>
      </c>
      <c r="L124">
        <v>0.8</v>
      </c>
      <c r="M124">
        <v>1.05</v>
      </c>
      <c r="N124">
        <v>1.1000000000000001</v>
      </c>
      <c r="O124">
        <v>1.1499999999999999</v>
      </c>
      <c r="P124">
        <v>1.2</v>
      </c>
      <c r="Q124" t="s">
        <v>46</v>
      </c>
      <c r="R124">
        <v>4</v>
      </c>
      <c r="S124">
        <v>6</v>
      </c>
      <c r="T124" t="s">
        <v>47</v>
      </c>
      <c r="U124" t="s">
        <v>48</v>
      </c>
      <c r="V124" t="s">
        <v>35</v>
      </c>
      <c r="W124" t="s">
        <v>42</v>
      </c>
      <c r="X124">
        <v>2019</v>
      </c>
      <c r="Y124" t="s">
        <v>37</v>
      </c>
      <c r="Z124" t="s">
        <v>38</v>
      </c>
      <c r="AA124">
        <v>13</v>
      </c>
      <c r="AB124">
        <v>4</v>
      </c>
      <c r="AC124">
        <v>0.8</v>
      </c>
      <c r="AD124">
        <v>0.79166674999999997</v>
      </c>
      <c r="AE124">
        <v>1716</v>
      </c>
      <c r="AF124">
        <f>VLOOKUP(A124,[1]DETALLE!$A$1:$AK$841,37,FALSE)</f>
        <v>922.1712500000001</v>
      </c>
      <c r="AG124">
        <f>VLOOKUP(A124,[1]DETALLE!$A$1:$AK$841,16,FALSE)</f>
        <v>5</v>
      </c>
      <c r="AH124">
        <f>VLOOKUP(A124,[1]DETALLE!$A$1:$AK$841,22,FALSE)</f>
        <v>0.6</v>
      </c>
      <c r="AI124">
        <f>VLOOKUP(A124,[1]DETALLE!$A$1:$AK$841,27,FALSE)</f>
        <v>1.0549999999999999</v>
      </c>
      <c r="AJ124" t="str">
        <f>VLOOKUP(A124,[1]DETALLE!$A$1:$AK$841,18,FALSE)</f>
        <v>Light Production Digital Business</v>
      </c>
      <c r="AK124">
        <f t="shared" si="6"/>
        <v>0</v>
      </c>
      <c r="AL124">
        <f t="shared" si="7"/>
        <v>0</v>
      </c>
      <c r="AM124">
        <f t="shared" si="8"/>
        <v>0</v>
      </c>
      <c r="AN124">
        <f t="shared" si="9"/>
        <v>0</v>
      </c>
      <c r="AO124">
        <f t="shared" si="10"/>
        <v>0</v>
      </c>
    </row>
    <row r="125" spans="1:41" x14ac:dyDescent="0.25">
      <c r="A125" t="s">
        <v>188</v>
      </c>
      <c r="B125">
        <v>2019</v>
      </c>
      <c r="C125" t="s">
        <v>37</v>
      </c>
      <c r="D125" t="s">
        <v>38</v>
      </c>
      <c r="E125">
        <v>2</v>
      </c>
      <c r="F125" t="s">
        <v>40</v>
      </c>
      <c r="G125">
        <v>0.3333333</v>
      </c>
      <c r="H125" t="s">
        <v>58</v>
      </c>
      <c r="I125">
        <v>655</v>
      </c>
      <c r="J125">
        <v>1365</v>
      </c>
      <c r="K125">
        <v>0</v>
      </c>
      <c r="L125">
        <v>0</v>
      </c>
      <c r="M125">
        <v>0.6</v>
      </c>
      <c r="N125">
        <v>0.8</v>
      </c>
      <c r="O125">
        <v>1.05</v>
      </c>
      <c r="P125">
        <v>1.1000000000000001</v>
      </c>
      <c r="Q125" t="s">
        <v>46</v>
      </c>
      <c r="R125">
        <v>5</v>
      </c>
      <c r="S125">
        <v>9</v>
      </c>
      <c r="T125" t="s">
        <v>47</v>
      </c>
      <c r="U125" t="s">
        <v>58</v>
      </c>
      <c r="V125" t="s">
        <v>35</v>
      </c>
      <c r="W125" t="s">
        <v>55</v>
      </c>
      <c r="X125">
        <v>2019</v>
      </c>
      <c r="Y125" t="s">
        <v>37</v>
      </c>
      <c r="Z125" t="s">
        <v>38</v>
      </c>
      <c r="AA125">
        <v>3</v>
      </c>
      <c r="AB125">
        <v>36</v>
      </c>
      <c r="AC125">
        <v>1.05</v>
      </c>
      <c r="AD125">
        <v>6.6666660000000003E-2</v>
      </c>
      <c r="AE125">
        <v>1433.25</v>
      </c>
      <c r="AF125">
        <f>VLOOKUP(A125,[1]DETALLE!$A$1:$AK$841,37,FALSE)</f>
        <v>-154.35062500000004</v>
      </c>
      <c r="AG125">
        <f>VLOOKUP(A125,[1]DETALLE!$A$1:$AK$841,16,FALSE)</f>
        <v>3</v>
      </c>
      <c r="AH125">
        <f>VLOOKUP(A125,[1]DETALLE!$A$1:$AK$841,22,FALSE)</f>
        <v>0</v>
      </c>
      <c r="AI125">
        <f>VLOOKUP(A125,[1]DETALLE!$A$1:$AK$841,27,FALSE)</f>
        <v>1.3925000000000001</v>
      </c>
      <c r="AJ125" t="str">
        <f>VLOOKUP(A125,[1]DETALLE!$A$1:$AK$841,18,FALSE)</f>
        <v>Entry Production Color Low/Mid</v>
      </c>
      <c r="AK125">
        <f t="shared" si="6"/>
        <v>0</v>
      </c>
      <c r="AL125">
        <f t="shared" si="7"/>
        <v>0</v>
      </c>
      <c r="AM125">
        <f t="shared" si="8"/>
        <v>0</v>
      </c>
      <c r="AN125">
        <f t="shared" si="9"/>
        <v>0</v>
      </c>
      <c r="AO125">
        <f t="shared" si="10"/>
        <v>0</v>
      </c>
    </row>
    <row r="126" spans="1:41" x14ac:dyDescent="0.25">
      <c r="A126" t="s">
        <v>189</v>
      </c>
      <c r="B126">
        <v>2019</v>
      </c>
      <c r="C126" t="s">
        <v>37</v>
      </c>
      <c r="D126" t="s">
        <v>38</v>
      </c>
      <c r="E126">
        <v>2</v>
      </c>
      <c r="F126" t="s">
        <v>40</v>
      </c>
      <c r="G126">
        <v>1.766667</v>
      </c>
      <c r="H126" t="s">
        <v>58</v>
      </c>
      <c r="I126">
        <v>655</v>
      </c>
      <c r="J126">
        <v>1365</v>
      </c>
      <c r="K126">
        <v>0</v>
      </c>
      <c r="L126">
        <v>0</v>
      </c>
      <c r="M126">
        <v>0.6</v>
      </c>
      <c r="N126">
        <v>0.8</v>
      </c>
      <c r="O126">
        <v>1.05</v>
      </c>
      <c r="P126">
        <v>1.1000000000000001</v>
      </c>
      <c r="Q126" t="s">
        <v>46</v>
      </c>
      <c r="R126">
        <v>5</v>
      </c>
      <c r="S126">
        <v>9</v>
      </c>
      <c r="T126" t="s">
        <v>85</v>
      </c>
      <c r="U126" t="s">
        <v>58</v>
      </c>
      <c r="V126" t="s">
        <v>35</v>
      </c>
      <c r="W126" t="s">
        <v>80</v>
      </c>
      <c r="X126">
        <v>2019</v>
      </c>
      <c r="Y126" t="s">
        <v>37</v>
      </c>
      <c r="Z126" t="s">
        <v>38</v>
      </c>
      <c r="AA126">
        <v>2</v>
      </c>
      <c r="AB126">
        <v>20</v>
      </c>
      <c r="AC126">
        <v>0.8</v>
      </c>
      <c r="AD126">
        <v>0.19629633333333299</v>
      </c>
      <c r="AE126">
        <v>1092</v>
      </c>
      <c r="AF126">
        <f>VLOOKUP(A126,[1]DETALLE!$A$1:$AK$841,37,FALSE)</f>
        <v>0</v>
      </c>
      <c r="AG126">
        <f>VLOOKUP(A126,[1]DETALLE!$A$1:$AK$841,16,FALSE)</f>
        <v>2</v>
      </c>
      <c r="AH126">
        <f>VLOOKUP(A126,[1]DETALLE!$A$1:$AK$841,22,FALSE)</f>
        <v>0</v>
      </c>
      <c r="AI126">
        <f>VLOOKUP(A126,[1]DETALLE!$A$1:$AK$841,27,FALSE)</f>
        <v>3.7999999999999999E-2</v>
      </c>
      <c r="AJ126" t="str">
        <f>VLOOKUP(A126,[1]DETALLE!$A$1:$AK$841,18,FALSE)</f>
        <v>Departmental Digital</v>
      </c>
      <c r="AK126">
        <f t="shared" si="6"/>
        <v>0</v>
      </c>
      <c r="AL126">
        <f t="shared" si="7"/>
        <v>0</v>
      </c>
      <c r="AM126">
        <f t="shared" si="8"/>
        <v>0</v>
      </c>
      <c r="AN126">
        <f t="shared" si="9"/>
        <v>0</v>
      </c>
      <c r="AO126">
        <f t="shared" si="10"/>
        <v>1</v>
      </c>
    </row>
    <row r="127" spans="1:41" x14ac:dyDescent="0.25">
      <c r="A127" t="s">
        <v>190</v>
      </c>
      <c r="B127">
        <v>2019</v>
      </c>
      <c r="C127" t="s">
        <v>37</v>
      </c>
      <c r="D127" t="s">
        <v>38</v>
      </c>
      <c r="E127">
        <v>2</v>
      </c>
      <c r="F127" t="s">
        <v>40</v>
      </c>
      <c r="G127">
        <v>0.43333329999999998</v>
      </c>
      <c r="H127" t="s">
        <v>58</v>
      </c>
      <c r="I127">
        <v>655</v>
      </c>
      <c r="J127">
        <v>1365</v>
      </c>
      <c r="K127">
        <v>0</v>
      </c>
      <c r="L127">
        <v>0</v>
      </c>
      <c r="M127">
        <v>0.6</v>
      </c>
      <c r="N127">
        <v>0.8</v>
      </c>
      <c r="O127">
        <v>1.05</v>
      </c>
      <c r="P127">
        <v>1.1000000000000001</v>
      </c>
      <c r="Q127" t="s">
        <v>46</v>
      </c>
      <c r="R127">
        <v>5</v>
      </c>
      <c r="S127">
        <v>9</v>
      </c>
      <c r="T127" t="s">
        <v>47</v>
      </c>
      <c r="U127" t="s">
        <v>58</v>
      </c>
      <c r="V127" t="s">
        <v>35</v>
      </c>
      <c r="W127" t="s">
        <v>50</v>
      </c>
      <c r="X127">
        <v>2019</v>
      </c>
      <c r="Y127" t="s">
        <v>37</v>
      </c>
      <c r="Z127" t="s">
        <v>38</v>
      </c>
      <c r="AA127">
        <v>3</v>
      </c>
      <c r="AB127">
        <v>7</v>
      </c>
      <c r="AC127">
        <v>0.6</v>
      </c>
      <c r="AD127">
        <v>8.6666660000000006E-2</v>
      </c>
      <c r="AE127">
        <v>819</v>
      </c>
      <c r="AF127">
        <f>VLOOKUP(A127,[1]DETALLE!$A$1:$AK$841,37,FALSE)</f>
        <v>1501.5000000000002</v>
      </c>
      <c r="AG127">
        <f>VLOOKUP(A127,[1]DETALLE!$A$1:$AK$841,16,FALSE)</f>
        <v>104</v>
      </c>
      <c r="AH127">
        <f>VLOOKUP(A127,[1]DETALLE!$A$1:$AK$841,22,FALSE)</f>
        <v>1.1000000000000001</v>
      </c>
      <c r="AI127">
        <f>VLOOKUP(A127,[1]DETALLE!$A$1:$AK$841,27,FALSE)</f>
        <v>0</v>
      </c>
      <c r="AJ127" t="str">
        <f>VLOOKUP(A127,[1]DETALLE!$A$1:$AK$841,18,FALSE)</f>
        <v>Office Digital</v>
      </c>
      <c r="AK127">
        <f t="shared" si="6"/>
        <v>0</v>
      </c>
      <c r="AL127">
        <f t="shared" si="7"/>
        <v>0</v>
      </c>
      <c r="AM127">
        <f t="shared" si="8"/>
        <v>0</v>
      </c>
      <c r="AN127">
        <f t="shared" si="9"/>
        <v>0</v>
      </c>
      <c r="AO127">
        <f t="shared" si="10"/>
        <v>0</v>
      </c>
    </row>
    <row r="128" spans="1:41" x14ac:dyDescent="0.25">
      <c r="A128" t="s">
        <v>191</v>
      </c>
      <c r="B128">
        <v>2019</v>
      </c>
      <c r="C128" t="s">
        <v>37</v>
      </c>
      <c r="D128" t="s">
        <v>38</v>
      </c>
      <c r="E128">
        <v>2</v>
      </c>
      <c r="F128" t="s">
        <v>40</v>
      </c>
      <c r="G128">
        <v>0.36666670000000001</v>
      </c>
      <c r="H128" t="s">
        <v>54</v>
      </c>
      <c r="I128">
        <v>803</v>
      </c>
      <c r="J128">
        <v>1573</v>
      </c>
      <c r="K128">
        <v>0.2</v>
      </c>
      <c r="L128">
        <v>0.6</v>
      </c>
      <c r="M128">
        <v>0.8</v>
      </c>
      <c r="N128">
        <v>1.05</v>
      </c>
      <c r="O128">
        <v>1.1000000000000001</v>
      </c>
      <c r="P128">
        <v>1.1499999999999999</v>
      </c>
      <c r="Q128" t="s">
        <v>46</v>
      </c>
      <c r="R128">
        <v>4</v>
      </c>
      <c r="S128">
        <v>6</v>
      </c>
      <c r="T128" t="s">
        <v>47</v>
      </c>
      <c r="U128" t="s">
        <v>54</v>
      </c>
      <c r="V128" t="s">
        <v>35</v>
      </c>
      <c r="W128" t="s">
        <v>73</v>
      </c>
      <c r="X128">
        <v>2019</v>
      </c>
      <c r="Y128" t="s">
        <v>37</v>
      </c>
      <c r="Z128" t="s">
        <v>38</v>
      </c>
      <c r="AA128">
        <v>2</v>
      </c>
      <c r="AB128">
        <v>97</v>
      </c>
      <c r="AC128">
        <v>1.1499999999999999</v>
      </c>
      <c r="AD128">
        <v>9.1666675000000003E-2</v>
      </c>
      <c r="AE128">
        <v>1808.95</v>
      </c>
      <c r="AF128">
        <f>VLOOKUP(A128,[1]DETALLE!$A$1:$AK$841,37,FALSE)</f>
        <v>1501.5000000000002</v>
      </c>
      <c r="AG128">
        <f>VLOOKUP(A128,[1]DETALLE!$A$1:$AK$841,16,FALSE)</f>
        <v>110</v>
      </c>
      <c r="AH128">
        <f>VLOOKUP(A128,[1]DETALLE!$A$1:$AK$841,22,FALSE)</f>
        <v>1.1000000000000001</v>
      </c>
      <c r="AI128">
        <f>VLOOKUP(A128,[1]DETALLE!$A$1:$AK$841,27,FALSE)</f>
        <v>0</v>
      </c>
      <c r="AJ128" t="str">
        <f>VLOOKUP(A128,[1]DETALLE!$A$1:$AK$841,18,FALSE)</f>
        <v>Office Digital</v>
      </c>
      <c r="AK128">
        <f t="shared" si="6"/>
        <v>0</v>
      </c>
      <c r="AL128">
        <f t="shared" si="7"/>
        <v>0</v>
      </c>
      <c r="AM128">
        <f t="shared" si="8"/>
        <v>0</v>
      </c>
      <c r="AN128">
        <f t="shared" si="9"/>
        <v>0</v>
      </c>
      <c r="AO128">
        <f t="shared" si="10"/>
        <v>0</v>
      </c>
    </row>
    <row r="129" spans="1:41" x14ac:dyDescent="0.25">
      <c r="A129" t="s">
        <v>192</v>
      </c>
      <c r="B129">
        <v>2019</v>
      </c>
      <c r="C129" t="s">
        <v>37</v>
      </c>
      <c r="D129" t="s">
        <v>38</v>
      </c>
      <c r="E129">
        <v>2</v>
      </c>
      <c r="F129" t="s">
        <v>40</v>
      </c>
      <c r="G129">
        <v>0.3333333</v>
      </c>
      <c r="H129" t="s">
        <v>54</v>
      </c>
      <c r="I129">
        <v>803</v>
      </c>
      <c r="J129">
        <v>1573</v>
      </c>
      <c r="K129">
        <v>0.2</v>
      </c>
      <c r="L129">
        <v>0.6</v>
      </c>
      <c r="M129">
        <v>0.8</v>
      </c>
      <c r="N129">
        <v>1.05</v>
      </c>
      <c r="O129">
        <v>1.1000000000000001</v>
      </c>
      <c r="P129">
        <v>1.1499999999999999</v>
      </c>
      <c r="Q129" t="s">
        <v>46</v>
      </c>
      <c r="R129">
        <v>4</v>
      </c>
      <c r="S129">
        <v>6</v>
      </c>
      <c r="T129" t="s">
        <v>47</v>
      </c>
      <c r="U129" t="s">
        <v>54</v>
      </c>
      <c r="V129" t="s">
        <v>35</v>
      </c>
      <c r="W129" t="s">
        <v>73</v>
      </c>
      <c r="X129">
        <v>2019</v>
      </c>
      <c r="Y129" t="s">
        <v>37</v>
      </c>
      <c r="Z129" t="s">
        <v>38</v>
      </c>
      <c r="AA129">
        <v>2</v>
      </c>
      <c r="AB129">
        <v>117</v>
      </c>
      <c r="AC129">
        <v>1.1499999999999999</v>
      </c>
      <c r="AD129">
        <v>8.3333325E-2</v>
      </c>
      <c r="AE129">
        <v>1808.95</v>
      </c>
      <c r="AF129">
        <f>VLOOKUP(A129,[1]DETALLE!$A$1:$AK$841,37,FALSE)</f>
        <v>1730.3000000000004</v>
      </c>
      <c r="AG129">
        <f>VLOOKUP(A129,[1]DETALLE!$A$1:$AK$841,16,FALSE)</f>
        <v>40</v>
      </c>
      <c r="AH129">
        <f>VLOOKUP(A129,[1]DETALLE!$A$1:$AK$841,22,FALSE)</f>
        <v>1.1000000000000001</v>
      </c>
      <c r="AI129">
        <f>VLOOKUP(A129,[1]DETALLE!$A$1:$AK$841,27,FALSE)</f>
        <v>0.75749999999999995</v>
      </c>
      <c r="AJ129" t="str">
        <f>VLOOKUP(A129,[1]DETALLE!$A$1:$AK$841,18,FALSE)</f>
        <v>Entry Production Color Low/Mid</v>
      </c>
      <c r="AK129">
        <f t="shared" si="6"/>
        <v>0</v>
      </c>
      <c r="AL129">
        <f t="shared" si="7"/>
        <v>0</v>
      </c>
      <c r="AM129">
        <f t="shared" si="8"/>
        <v>0</v>
      </c>
      <c r="AN129">
        <f t="shared" si="9"/>
        <v>0</v>
      </c>
      <c r="AO129">
        <f t="shared" si="10"/>
        <v>1</v>
      </c>
    </row>
    <row r="130" spans="1:41" x14ac:dyDescent="0.25">
      <c r="A130" t="s">
        <v>193</v>
      </c>
      <c r="B130">
        <v>2019</v>
      </c>
      <c r="C130" t="s">
        <v>37</v>
      </c>
      <c r="D130" t="s">
        <v>38</v>
      </c>
      <c r="E130">
        <v>2</v>
      </c>
      <c r="F130" t="s">
        <v>40</v>
      </c>
      <c r="G130">
        <v>0</v>
      </c>
      <c r="H130" t="s">
        <v>58</v>
      </c>
      <c r="I130">
        <v>655</v>
      </c>
      <c r="J130">
        <v>1365</v>
      </c>
      <c r="K130">
        <v>0</v>
      </c>
      <c r="L130">
        <v>0</v>
      </c>
      <c r="M130">
        <v>0.6</v>
      </c>
      <c r="N130">
        <v>0.8</v>
      </c>
      <c r="O130">
        <v>1.05</v>
      </c>
      <c r="P130">
        <v>1.1000000000000001</v>
      </c>
      <c r="Q130" t="s">
        <v>46</v>
      </c>
      <c r="R130">
        <v>5</v>
      </c>
      <c r="S130">
        <v>9</v>
      </c>
      <c r="T130" t="s">
        <v>47</v>
      </c>
      <c r="U130" t="s">
        <v>58</v>
      </c>
      <c r="V130" t="s">
        <v>35</v>
      </c>
      <c r="W130" t="s">
        <v>55</v>
      </c>
      <c r="X130">
        <v>2019</v>
      </c>
      <c r="Y130" t="s">
        <v>37</v>
      </c>
      <c r="Z130" t="s">
        <v>38</v>
      </c>
      <c r="AA130">
        <v>2</v>
      </c>
      <c r="AB130">
        <v>7</v>
      </c>
      <c r="AC130">
        <v>0.6</v>
      </c>
      <c r="AD130">
        <v>0</v>
      </c>
      <c r="AE130">
        <v>819</v>
      </c>
      <c r="AF130">
        <f>VLOOKUP(A130,[1]DETALLE!$A$1:$AK$841,37,FALSE)</f>
        <v>0</v>
      </c>
      <c r="AG130">
        <f>VLOOKUP(A130,[1]DETALLE!$A$1:$AK$841,16,FALSE)</f>
        <v>97</v>
      </c>
      <c r="AH130">
        <f>VLOOKUP(A130,[1]DETALLE!$A$1:$AK$841,22,FALSE)</f>
        <v>1.05</v>
      </c>
      <c r="AI130">
        <f>VLOOKUP(A130,[1]DETALLE!$A$1:$AK$841,27,FALSE)</f>
        <v>0</v>
      </c>
      <c r="AJ130" t="str">
        <f>VLOOKUP(A130,[1]DETALLE!$A$1:$AK$841,18,FALSE)</f>
        <v>A4 Mono MFPs</v>
      </c>
      <c r="AK130">
        <f t="shared" ref="AK130:AK193" si="11">IF(AE130=AF130,1,0)</f>
        <v>0</v>
      </c>
      <c r="AL130">
        <f t="shared" si="7"/>
        <v>0</v>
      </c>
      <c r="AM130">
        <f t="shared" si="8"/>
        <v>0</v>
      </c>
      <c r="AN130">
        <f t="shared" si="9"/>
        <v>1</v>
      </c>
      <c r="AO130">
        <f t="shared" si="10"/>
        <v>0</v>
      </c>
    </row>
    <row r="131" spans="1:41" x14ac:dyDescent="0.25">
      <c r="A131" t="s">
        <v>194</v>
      </c>
      <c r="B131">
        <v>2019</v>
      </c>
      <c r="C131" t="s">
        <v>37</v>
      </c>
      <c r="D131" t="s">
        <v>38</v>
      </c>
      <c r="E131">
        <v>2</v>
      </c>
      <c r="F131" t="s">
        <v>40</v>
      </c>
      <c r="G131">
        <v>1.8333330000000001</v>
      </c>
      <c r="H131" t="s">
        <v>116</v>
      </c>
      <c r="I131">
        <v>655</v>
      </c>
      <c r="J131">
        <v>1365</v>
      </c>
      <c r="K131">
        <v>0</v>
      </c>
      <c r="L131">
        <v>0</v>
      </c>
      <c r="M131">
        <v>0.6</v>
      </c>
      <c r="N131">
        <v>0.8</v>
      </c>
      <c r="O131">
        <v>1.05</v>
      </c>
      <c r="P131">
        <v>1.1000000000000001</v>
      </c>
      <c r="Q131" t="s">
        <v>46</v>
      </c>
      <c r="R131">
        <v>5</v>
      </c>
      <c r="S131">
        <v>9</v>
      </c>
      <c r="T131" t="s">
        <v>47</v>
      </c>
      <c r="U131" t="s">
        <v>45</v>
      </c>
      <c r="V131" t="s">
        <v>35</v>
      </c>
      <c r="W131" t="s">
        <v>73</v>
      </c>
      <c r="X131">
        <v>2019</v>
      </c>
      <c r="Y131" t="s">
        <v>37</v>
      </c>
      <c r="Z131" t="s">
        <v>38</v>
      </c>
      <c r="AA131">
        <v>3</v>
      </c>
      <c r="AB131">
        <v>88</v>
      </c>
      <c r="AC131">
        <v>1.1000000000000001</v>
      </c>
      <c r="AD131">
        <v>0.36666660000000001</v>
      </c>
      <c r="AE131">
        <v>1501.5</v>
      </c>
      <c r="AF131">
        <f>VLOOKUP(A131,[1]DETALLE!$A$1:$AK$841,37,FALSE)</f>
        <v>750.75000000000011</v>
      </c>
      <c r="AG131">
        <f>VLOOKUP(A131,[1]DETALLE!$A$1:$AK$841,16,FALSE)</f>
        <v>85</v>
      </c>
      <c r="AH131">
        <f>VLOOKUP(A131,[1]DETALLE!$A$1:$AK$841,22,FALSE)</f>
        <v>1.05</v>
      </c>
      <c r="AI131">
        <f>VLOOKUP(A131,[1]DETALLE!$A$1:$AK$841,27,FALSE)</f>
        <v>0.10600000000000001</v>
      </c>
      <c r="AJ131" t="str">
        <f>VLOOKUP(A131,[1]DETALLE!$A$1:$AK$841,18,FALSE)</f>
        <v>A4 Mono MFPs</v>
      </c>
      <c r="AK131">
        <f t="shared" si="11"/>
        <v>0</v>
      </c>
      <c r="AL131">
        <f t="shared" ref="AL131:AL194" si="12">IF(AB131=AG131,1,0)</f>
        <v>0</v>
      </c>
      <c r="AM131">
        <f t="shared" ref="AM131:AM194" si="13">IF(AC131=AH131,1,0)</f>
        <v>0</v>
      </c>
      <c r="AN131">
        <f t="shared" ref="AN131:AN194" si="14">IF(AD131=AI131,1,0)</f>
        <v>0</v>
      </c>
      <c r="AO131">
        <f t="shared" ref="AO131:AO194" si="15">IF(H131=AJ131,1,0)</f>
        <v>0</v>
      </c>
    </row>
    <row r="132" spans="1:41" x14ac:dyDescent="0.25">
      <c r="A132" t="s">
        <v>152</v>
      </c>
      <c r="B132">
        <v>2019</v>
      </c>
      <c r="C132" t="s">
        <v>37</v>
      </c>
      <c r="D132" t="s">
        <v>38</v>
      </c>
      <c r="E132">
        <v>3</v>
      </c>
      <c r="F132" t="s">
        <v>40</v>
      </c>
      <c r="G132">
        <v>0.45</v>
      </c>
      <c r="H132" t="s">
        <v>58</v>
      </c>
      <c r="I132">
        <v>655</v>
      </c>
      <c r="J132">
        <v>1365</v>
      </c>
      <c r="K132">
        <v>0</v>
      </c>
      <c r="L132">
        <v>0</v>
      </c>
      <c r="M132">
        <v>0.6</v>
      </c>
      <c r="N132">
        <v>0.8</v>
      </c>
      <c r="O132">
        <v>1.05</v>
      </c>
      <c r="P132">
        <v>1.1000000000000001</v>
      </c>
      <c r="Q132" t="s">
        <v>46</v>
      </c>
      <c r="R132">
        <v>5</v>
      </c>
      <c r="S132">
        <v>9</v>
      </c>
      <c r="T132" t="s">
        <v>47</v>
      </c>
      <c r="U132" t="s">
        <v>45</v>
      </c>
      <c r="V132" t="s">
        <v>35</v>
      </c>
      <c r="W132" t="s">
        <v>42</v>
      </c>
      <c r="X132">
        <v>2019</v>
      </c>
      <c r="Y132" t="s">
        <v>37</v>
      </c>
      <c r="Z132" t="s">
        <v>38</v>
      </c>
      <c r="AA132">
        <v>4</v>
      </c>
      <c r="AB132">
        <v>1</v>
      </c>
      <c r="AC132">
        <v>0</v>
      </c>
      <c r="AD132">
        <v>0.09</v>
      </c>
      <c r="AE132">
        <v>0</v>
      </c>
      <c r="AF132">
        <f>VLOOKUP(A132,[1]DETALLE!$A$1:$AK$841,37,FALSE)</f>
        <v>0</v>
      </c>
      <c r="AG132">
        <f>VLOOKUP(A132,[1]DETALLE!$A$1:$AK$841,16,FALSE)</f>
        <v>22</v>
      </c>
      <c r="AH132">
        <f>VLOOKUP(A132,[1]DETALLE!$A$1:$AK$841,22,FALSE)</f>
        <v>0.6</v>
      </c>
      <c r="AI132">
        <f>VLOOKUP(A132,[1]DETALLE!$A$1:$AK$841,27,FALSE)</f>
        <v>0.31</v>
      </c>
      <c r="AJ132" t="str">
        <f>VLOOKUP(A132,[1]DETALLE!$A$1:$AK$841,18,FALSE)</f>
        <v>A4 Mono MFPs</v>
      </c>
      <c r="AK132">
        <f t="shared" si="11"/>
        <v>1</v>
      </c>
      <c r="AL132">
        <f t="shared" si="12"/>
        <v>0</v>
      </c>
      <c r="AM132">
        <f t="shared" si="13"/>
        <v>0</v>
      </c>
      <c r="AN132">
        <f t="shared" si="14"/>
        <v>0</v>
      </c>
      <c r="AO132">
        <f t="shared" si="15"/>
        <v>0</v>
      </c>
    </row>
    <row r="133" spans="1:41" x14ac:dyDescent="0.25">
      <c r="A133" t="s">
        <v>195</v>
      </c>
      <c r="B133">
        <v>2019</v>
      </c>
      <c r="C133" t="s">
        <v>37</v>
      </c>
      <c r="D133" t="s">
        <v>38</v>
      </c>
      <c r="E133">
        <v>3</v>
      </c>
      <c r="F133" t="s">
        <v>32</v>
      </c>
      <c r="G133">
        <v>0.1666667</v>
      </c>
      <c r="H133" t="s">
        <v>34</v>
      </c>
      <c r="I133">
        <v>468</v>
      </c>
      <c r="J133">
        <v>715</v>
      </c>
      <c r="K133">
        <v>0</v>
      </c>
      <c r="L133">
        <v>0</v>
      </c>
      <c r="M133">
        <v>0</v>
      </c>
      <c r="N133">
        <v>0.6</v>
      </c>
      <c r="O133">
        <v>0.8</v>
      </c>
      <c r="P133">
        <v>1.05</v>
      </c>
      <c r="Q133" t="s">
        <v>46</v>
      </c>
      <c r="R133">
        <v>5</v>
      </c>
      <c r="S133">
        <v>9</v>
      </c>
      <c r="T133" t="s">
        <v>85</v>
      </c>
      <c r="U133" t="s">
        <v>34</v>
      </c>
      <c r="V133" t="s">
        <v>35</v>
      </c>
      <c r="W133" t="s">
        <v>83</v>
      </c>
      <c r="X133">
        <v>2019</v>
      </c>
      <c r="Y133" t="s">
        <v>37</v>
      </c>
      <c r="Z133" t="s">
        <v>38</v>
      </c>
      <c r="AA133">
        <v>8</v>
      </c>
      <c r="AB133">
        <v>34</v>
      </c>
      <c r="AC133">
        <v>0</v>
      </c>
      <c r="AD133">
        <v>0</v>
      </c>
      <c r="AE133">
        <v>715</v>
      </c>
      <c r="AF133" t="e">
        <f>VLOOKUP(A133,[1]DETALLE!$A$1:$AK$841,37,FALSE)</f>
        <v>#N/A</v>
      </c>
      <c r="AG133" t="e">
        <f>VLOOKUP(A133,[1]DETALLE!$A$1:$AK$841,16,FALSE)</f>
        <v>#N/A</v>
      </c>
      <c r="AH133" t="e">
        <f>VLOOKUP(A133,[1]DETALLE!$A$1:$AK$841,22,FALSE)</f>
        <v>#N/A</v>
      </c>
      <c r="AI133" t="e">
        <f>VLOOKUP(A133,[1]DETALLE!$A$1:$AK$841,27,FALSE)</f>
        <v>#N/A</v>
      </c>
      <c r="AJ133" t="e">
        <f>VLOOKUP(A133,[1]DETALLE!$A$1:$AK$841,18,FALSE)</f>
        <v>#N/A</v>
      </c>
      <c r="AK133" t="e">
        <f t="shared" si="11"/>
        <v>#N/A</v>
      </c>
      <c r="AL133" t="e">
        <f t="shared" si="12"/>
        <v>#N/A</v>
      </c>
      <c r="AM133" t="e">
        <f t="shared" si="13"/>
        <v>#N/A</v>
      </c>
      <c r="AN133" t="e">
        <f t="shared" si="14"/>
        <v>#N/A</v>
      </c>
      <c r="AO133" t="e">
        <f t="shared" si="15"/>
        <v>#N/A</v>
      </c>
    </row>
    <row r="134" spans="1:41" x14ac:dyDescent="0.25">
      <c r="A134" t="s">
        <v>196</v>
      </c>
      <c r="B134">
        <v>2019</v>
      </c>
      <c r="C134" t="s">
        <v>37</v>
      </c>
      <c r="D134" t="s">
        <v>38</v>
      </c>
      <c r="E134">
        <v>3</v>
      </c>
      <c r="F134" t="s">
        <v>40</v>
      </c>
      <c r="G134">
        <v>0.3333333</v>
      </c>
      <c r="H134" t="s">
        <v>116</v>
      </c>
      <c r="I134">
        <v>655</v>
      </c>
      <c r="J134">
        <v>1365</v>
      </c>
      <c r="K134">
        <v>0</v>
      </c>
      <c r="L134">
        <v>0</v>
      </c>
      <c r="M134">
        <v>0.6</v>
      </c>
      <c r="N134">
        <v>0.8</v>
      </c>
      <c r="O134">
        <v>1.05</v>
      </c>
      <c r="P134">
        <v>1.1000000000000001</v>
      </c>
      <c r="Q134" t="s">
        <v>46</v>
      </c>
      <c r="R134">
        <v>5</v>
      </c>
      <c r="S134">
        <v>9</v>
      </c>
      <c r="T134" t="s">
        <v>47</v>
      </c>
      <c r="U134" t="s">
        <v>58</v>
      </c>
      <c r="V134" t="s">
        <v>35</v>
      </c>
      <c r="W134" t="s">
        <v>50</v>
      </c>
      <c r="X134">
        <v>2019</v>
      </c>
      <c r="Y134" t="s">
        <v>37</v>
      </c>
      <c r="Z134" t="s">
        <v>38</v>
      </c>
      <c r="AA134">
        <v>4</v>
      </c>
      <c r="AB134">
        <v>103</v>
      </c>
      <c r="AC134">
        <v>1.1000000000000001</v>
      </c>
      <c r="AD134">
        <v>6.6666660000000003E-2</v>
      </c>
      <c r="AE134">
        <v>1501.5</v>
      </c>
      <c r="AF134">
        <f>VLOOKUP(A134,[1]DETALLE!$A$1:$AK$841,37,FALSE)</f>
        <v>750.75000000000011</v>
      </c>
      <c r="AG134">
        <f>VLOOKUP(A134,[1]DETALLE!$A$1:$AK$841,16,FALSE)</f>
        <v>2673</v>
      </c>
      <c r="AH134">
        <f>VLOOKUP(A134,[1]DETALLE!$A$1:$AK$841,22,FALSE)</f>
        <v>1.05</v>
      </c>
      <c r="AI134">
        <f>VLOOKUP(A134,[1]DETALLE!$A$1:$AK$841,27,FALSE)</f>
        <v>0.69199999999999995</v>
      </c>
      <c r="AJ134" t="str">
        <f>VLOOKUP(A134,[1]DETALLE!$A$1:$AK$841,18,FALSE)</f>
        <v>A4 Mono MFPs</v>
      </c>
      <c r="AK134">
        <f t="shared" si="11"/>
        <v>0</v>
      </c>
      <c r="AL134">
        <f t="shared" si="12"/>
        <v>0</v>
      </c>
      <c r="AM134">
        <f t="shared" si="13"/>
        <v>0</v>
      </c>
      <c r="AN134">
        <f t="shared" si="14"/>
        <v>0</v>
      </c>
      <c r="AO134">
        <f t="shared" si="15"/>
        <v>0</v>
      </c>
    </row>
    <row r="135" spans="1:41" x14ac:dyDescent="0.25">
      <c r="A135" t="s">
        <v>197</v>
      </c>
      <c r="B135">
        <v>2019</v>
      </c>
      <c r="C135" t="s">
        <v>37</v>
      </c>
      <c r="D135" t="s">
        <v>38</v>
      </c>
      <c r="E135">
        <v>3</v>
      </c>
      <c r="F135" t="s">
        <v>40</v>
      </c>
      <c r="G135">
        <v>0.95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R135" t="s">
        <v>33</v>
      </c>
      <c r="S135" t="s">
        <v>33</v>
      </c>
      <c r="U135" t="s">
        <v>64</v>
      </c>
      <c r="V135" t="s">
        <v>35</v>
      </c>
      <c r="W135" t="s">
        <v>42</v>
      </c>
      <c r="X135">
        <v>2019</v>
      </c>
      <c r="Y135" t="s">
        <v>37</v>
      </c>
      <c r="Z135" t="s">
        <v>38</v>
      </c>
      <c r="AA135">
        <v>5</v>
      </c>
      <c r="AB135">
        <v>43</v>
      </c>
      <c r="AC135">
        <v>1.1000000000000001</v>
      </c>
      <c r="AD135">
        <v>0</v>
      </c>
      <c r="AE135">
        <v>1433.25</v>
      </c>
      <c r="AF135">
        <f>VLOOKUP(A135,[1]DETALLE!$A$1:$AK$841,37,FALSE)</f>
        <v>1072.5000000000002</v>
      </c>
      <c r="AG135" t="str">
        <f>VLOOKUP(A135,[1]DETALLE!$A$1:$AK$841,16,FALSE)</f>
        <v xml:space="preserve">  </v>
      </c>
      <c r="AH135">
        <f>VLOOKUP(A135,[1]DETALLE!$A$1:$AK$841,22,FALSE)</f>
        <v>1</v>
      </c>
      <c r="AI135">
        <f>VLOOKUP(A135,[1]DETALLE!$A$1:$AK$841,27,FALSE)</f>
        <v>1</v>
      </c>
      <c r="AJ135" t="str">
        <f>VLOOKUP(A135,[1]DETALLE!$A$1:$AK$841,18,FALSE)</f>
        <v>A4 Mono MFPs</v>
      </c>
      <c r="AK135">
        <f t="shared" si="11"/>
        <v>0</v>
      </c>
      <c r="AL135">
        <f t="shared" si="12"/>
        <v>0</v>
      </c>
      <c r="AM135">
        <f t="shared" si="13"/>
        <v>0</v>
      </c>
      <c r="AN135">
        <f t="shared" si="14"/>
        <v>0</v>
      </c>
      <c r="AO135">
        <f t="shared" si="15"/>
        <v>0</v>
      </c>
    </row>
    <row r="136" spans="1:41" x14ac:dyDescent="0.25">
      <c r="A136" t="s">
        <v>198</v>
      </c>
      <c r="B136">
        <v>2019</v>
      </c>
      <c r="C136" t="s">
        <v>37</v>
      </c>
      <c r="D136" t="s">
        <v>38</v>
      </c>
      <c r="E136">
        <v>3</v>
      </c>
      <c r="F136" t="s">
        <v>40</v>
      </c>
      <c r="G136">
        <v>8.1333330000000004</v>
      </c>
      <c r="H136" t="s">
        <v>34</v>
      </c>
      <c r="I136">
        <v>468</v>
      </c>
      <c r="J136">
        <v>715</v>
      </c>
      <c r="K136">
        <v>0</v>
      </c>
      <c r="L136">
        <v>0</v>
      </c>
      <c r="M136">
        <v>0</v>
      </c>
      <c r="N136">
        <v>0.6</v>
      </c>
      <c r="O136">
        <v>0.8</v>
      </c>
      <c r="P136">
        <v>1.05</v>
      </c>
      <c r="Q136" t="s">
        <v>46</v>
      </c>
      <c r="R136">
        <v>5</v>
      </c>
      <c r="S136">
        <v>9</v>
      </c>
      <c r="T136" t="s">
        <v>85</v>
      </c>
      <c r="U136" t="s">
        <v>34</v>
      </c>
      <c r="V136" t="s">
        <v>35</v>
      </c>
      <c r="W136" t="s">
        <v>55</v>
      </c>
      <c r="X136">
        <v>2019</v>
      </c>
      <c r="Y136" t="s">
        <v>37</v>
      </c>
      <c r="Z136" t="s">
        <v>38</v>
      </c>
      <c r="AA136">
        <v>4</v>
      </c>
      <c r="AB136">
        <v>317</v>
      </c>
      <c r="AC136">
        <v>1.05</v>
      </c>
      <c r="AD136">
        <v>0.90370366666666702</v>
      </c>
      <c r="AE136">
        <v>750.75</v>
      </c>
      <c r="AF136">
        <f>VLOOKUP(A136,[1]DETALLE!$A$1:$AK$841,37,FALSE)</f>
        <v>1258.4000000000003</v>
      </c>
      <c r="AG136">
        <f>VLOOKUP(A136,[1]DETALLE!$A$1:$AK$841,16,FALSE)</f>
        <v>14</v>
      </c>
      <c r="AH136">
        <f>VLOOKUP(A136,[1]DETALLE!$A$1:$AK$841,22,FALSE)</f>
        <v>0.8</v>
      </c>
      <c r="AI136">
        <f>VLOOKUP(A136,[1]DETALLE!$A$1:$AK$841,27,FALSE)</f>
        <v>0.83</v>
      </c>
      <c r="AJ136" t="str">
        <f>VLOOKUP(A136,[1]DETALLE!$A$1:$AK$841,18,FALSE)</f>
        <v>Light Production Digital Business</v>
      </c>
      <c r="AK136">
        <f t="shared" si="11"/>
        <v>0</v>
      </c>
      <c r="AL136">
        <f t="shared" si="12"/>
        <v>0</v>
      </c>
      <c r="AM136">
        <f t="shared" si="13"/>
        <v>0</v>
      </c>
      <c r="AN136">
        <f t="shared" si="14"/>
        <v>0</v>
      </c>
      <c r="AO136">
        <f t="shared" si="15"/>
        <v>0</v>
      </c>
    </row>
    <row r="137" spans="1:41" x14ac:dyDescent="0.25">
      <c r="A137" t="s">
        <v>199</v>
      </c>
      <c r="B137">
        <v>2019</v>
      </c>
      <c r="C137" t="s">
        <v>37</v>
      </c>
      <c r="D137" t="s">
        <v>38</v>
      </c>
      <c r="E137">
        <v>3</v>
      </c>
      <c r="F137" t="s">
        <v>44</v>
      </c>
      <c r="G137">
        <v>0</v>
      </c>
      <c r="H137" t="s">
        <v>71</v>
      </c>
      <c r="I137">
        <v>468</v>
      </c>
      <c r="J137">
        <v>715</v>
      </c>
      <c r="K137">
        <v>0</v>
      </c>
      <c r="L137">
        <v>0</v>
      </c>
      <c r="M137">
        <v>0</v>
      </c>
      <c r="N137">
        <v>0.6</v>
      </c>
      <c r="O137">
        <v>0.8</v>
      </c>
      <c r="P137">
        <v>1.05</v>
      </c>
      <c r="Q137" t="s">
        <v>46</v>
      </c>
      <c r="R137">
        <v>5</v>
      </c>
      <c r="S137">
        <v>9</v>
      </c>
      <c r="T137" t="s">
        <v>47</v>
      </c>
      <c r="U137" t="s">
        <v>34</v>
      </c>
      <c r="V137" t="s">
        <v>35</v>
      </c>
      <c r="W137" t="s">
        <v>55</v>
      </c>
      <c r="X137">
        <v>2019</v>
      </c>
      <c r="Y137" t="s">
        <v>37</v>
      </c>
      <c r="Z137" t="s">
        <v>38</v>
      </c>
      <c r="AA137">
        <v>4</v>
      </c>
      <c r="AB137">
        <v>9</v>
      </c>
      <c r="AC137">
        <v>0</v>
      </c>
      <c r="AD137">
        <v>0</v>
      </c>
      <c r="AE137">
        <v>715</v>
      </c>
      <c r="AF137" t="e">
        <f>VLOOKUP(A137,[1]DETALLE!$A$1:$AK$841,37,FALSE)</f>
        <v>#N/A</v>
      </c>
      <c r="AG137" t="e">
        <f>VLOOKUP(A137,[1]DETALLE!$A$1:$AK$841,16,FALSE)</f>
        <v>#N/A</v>
      </c>
      <c r="AH137" t="e">
        <f>VLOOKUP(A137,[1]DETALLE!$A$1:$AK$841,22,FALSE)</f>
        <v>#N/A</v>
      </c>
      <c r="AI137" t="e">
        <f>VLOOKUP(A137,[1]DETALLE!$A$1:$AK$841,27,FALSE)</f>
        <v>#N/A</v>
      </c>
      <c r="AJ137" t="e">
        <f>VLOOKUP(A137,[1]DETALLE!$A$1:$AK$841,18,FALSE)</f>
        <v>#N/A</v>
      </c>
      <c r="AK137" t="e">
        <f t="shared" si="11"/>
        <v>#N/A</v>
      </c>
      <c r="AL137" t="e">
        <f t="shared" si="12"/>
        <v>#N/A</v>
      </c>
      <c r="AM137" t="e">
        <f t="shared" si="13"/>
        <v>#N/A</v>
      </c>
      <c r="AN137" t="e">
        <f t="shared" si="14"/>
        <v>#N/A</v>
      </c>
      <c r="AO137" t="e">
        <f t="shared" si="15"/>
        <v>#N/A</v>
      </c>
    </row>
    <row r="138" spans="1:41" x14ac:dyDescent="0.25">
      <c r="A138" t="s">
        <v>200</v>
      </c>
      <c r="B138">
        <v>2019</v>
      </c>
      <c r="C138" t="s">
        <v>37</v>
      </c>
      <c r="D138" t="s">
        <v>38</v>
      </c>
      <c r="E138">
        <v>3</v>
      </c>
      <c r="F138" t="s">
        <v>40</v>
      </c>
      <c r="G138">
        <v>1.1666669999999999</v>
      </c>
      <c r="H138" t="s">
        <v>71</v>
      </c>
      <c r="I138">
        <v>468</v>
      </c>
      <c r="J138">
        <v>715</v>
      </c>
      <c r="K138">
        <v>0</v>
      </c>
      <c r="L138">
        <v>0</v>
      </c>
      <c r="M138">
        <v>0</v>
      </c>
      <c r="N138">
        <v>0.6</v>
      </c>
      <c r="O138">
        <v>0.8</v>
      </c>
      <c r="P138">
        <v>1.05</v>
      </c>
      <c r="Q138" t="s">
        <v>46</v>
      </c>
      <c r="R138">
        <v>5</v>
      </c>
      <c r="S138">
        <v>9</v>
      </c>
      <c r="T138" t="s">
        <v>47</v>
      </c>
      <c r="U138" t="s">
        <v>34</v>
      </c>
      <c r="V138" t="s">
        <v>35</v>
      </c>
      <c r="W138" t="s">
        <v>55</v>
      </c>
      <c r="X138">
        <v>2019</v>
      </c>
      <c r="Y138" t="s">
        <v>37</v>
      </c>
      <c r="Z138" t="s">
        <v>38</v>
      </c>
      <c r="AA138">
        <v>4</v>
      </c>
      <c r="AB138">
        <v>146</v>
      </c>
      <c r="AC138">
        <v>1.05</v>
      </c>
      <c r="AD138">
        <v>0.2333334</v>
      </c>
      <c r="AE138">
        <v>750.75</v>
      </c>
      <c r="AF138">
        <f>VLOOKUP(A138,[1]DETALLE!$A$1:$AK$841,37,FALSE)</f>
        <v>715.00000000000011</v>
      </c>
      <c r="AG138" t="str">
        <f>VLOOKUP(A138,[1]DETALLE!$A$1:$AK$841,16,FALSE)</f>
        <v xml:space="preserve">  </v>
      </c>
      <c r="AH138">
        <f>VLOOKUP(A138,[1]DETALLE!$A$1:$AK$841,22,FALSE)</f>
        <v>1</v>
      </c>
      <c r="AI138">
        <f>VLOOKUP(A138,[1]DETALLE!$A$1:$AK$841,27,FALSE)</f>
        <v>1</v>
      </c>
      <c r="AJ138" t="str">
        <f>VLOOKUP(A138,[1]DETALLE!$A$1:$AK$841,18,FALSE)</f>
        <v>A4 Mono MFPs</v>
      </c>
      <c r="AK138">
        <f t="shared" si="11"/>
        <v>0</v>
      </c>
      <c r="AL138">
        <f t="shared" si="12"/>
        <v>0</v>
      </c>
      <c r="AM138">
        <f t="shared" si="13"/>
        <v>0</v>
      </c>
      <c r="AN138">
        <f t="shared" si="14"/>
        <v>0</v>
      </c>
      <c r="AO138">
        <f t="shared" si="15"/>
        <v>0</v>
      </c>
    </row>
    <row r="139" spans="1:41" x14ac:dyDescent="0.25">
      <c r="A139" t="s">
        <v>201</v>
      </c>
      <c r="B139">
        <v>2019</v>
      </c>
      <c r="C139" t="s">
        <v>37</v>
      </c>
      <c r="D139" t="s">
        <v>38</v>
      </c>
      <c r="E139">
        <v>3</v>
      </c>
      <c r="F139" t="s">
        <v>40</v>
      </c>
      <c r="G139">
        <v>1.6333329999999999</v>
      </c>
      <c r="H139" t="s">
        <v>71</v>
      </c>
      <c r="I139">
        <v>468</v>
      </c>
      <c r="J139">
        <v>715</v>
      </c>
      <c r="K139">
        <v>0</v>
      </c>
      <c r="L139">
        <v>0</v>
      </c>
      <c r="M139">
        <v>0</v>
      </c>
      <c r="N139">
        <v>0.6</v>
      </c>
      <c r="O139">
        <v>0.8</v>
      </c>
      <c r="P139">
        <v>1.05</v>
      </c>
      <c r="Q139" t="s">
        <v>46</v>
      </c>
      <c r="R139">
        <v>5</v>
      </c>
      <c r="S139">
        <v>9</v>
      </c>
      <c r="T139" t="s">
        <v>47</v>
      </c>
      <c r="U139" t="s">
        <v>34</v>
      </c>
      <c r="V139" t="s">
        <v>35</v>
      </c>
      <c r="W139" t="s">
        <v>73</v>
      </c>
      <c r="X139">
        <v>2019</v>
      </c>
      <c r="Y139" t="s">
        <v>37</v>
      </c>
      <c r="Z139" t="s">
        <v>38</v>
      </c>
      <c r="AA139">
        <v>5</v>
      </c>
      <c r="AB139">
        <v>363</v>
      </c>
      <c r="AC139">
        <v>1.05</v>
      </c>
      <c r="AD139">
        <v>0.32666659999999997</v>
      </c>
      <c r="AE139">
        <v>750.75</v>
      </c>
      <c r="AF139">
        <f>VLOOKUP(A139,[1]DETALLE!$A$1:$AK$841,37,FALSE)</f>
        <v>750.75000000000011</v>
      </c>
      <c r="AG139">
        <f>VLOOKUP(A139,[1]DETALLE!$A$1:$AK$841,16,FALSE)</f>
        <v>119</v>
      </c>
      <c r="AH139">
        <f>VLOOKUP(A139,[1]DETALLE!$A$1:$AK$841,22,FALSE)</f>
        <v>1.05</v>
      </c>
      <c r="AI139">
        <f>VLOOKUP(A139,[1]DETALLE!$A$1:$AK$841,27,FALSE)</f>
        <v>0.76</v>
      </c>
      <c r="AJ139" t="str">
        <f>VLOOKUP(A139,[1]DETALLE!$A$1:$AK$841,18,FALSE)</f>
        <v>A4 Mono MFPs</v>
      </c>
      <c r="AK139">
        <f t="shared" si="11"/>
        <v>1</v>
      </c>
      <c r="AL139">
        <f t="shared" si="12"/>
        <v>0</v>
      </c>
      <c r="AM139">
        <f t="shared" si="13"/>
        <v>1</v>
      </c>
      <c r="AN139">
        <f t="shared" si="14"/>
        <v>0</v>
      </c>
      <c r="AO139">
        <f t="shared" si="15"/>
        <v>0</v>
      </c>
    </row>
    <row r="140" spans="1:41" x14ac:dyDescent="0.25">
      <c r="A140" t="s">
        <v>202</v>
      </c>
      <c r="B140">
        <v>2019</v>
      </c>
      <c r="C140" t="s">
        <v>37</v>
      </c>
      <c r="D140" t="s">
        <v>38</v>
      </c>
      <c r="E140">
        <v>3</v>
      </c>
      <c r="F140" t="s">
        <v>40</v>
      </c>
      <c r="G140">
        <v>2.75</v>
      </c>
      <c r="H140" t="s">
        <v>34</v>
      </c>
      <c r="I140">
        <v>468</v>
      </c>
      <c r="J140">
        <v>715</v>
      </c>
      <c r="K140">
        <v>0</v>
      </c>
      <c r="L140">
        <v>0</v>
      </c>
      <c r="M140">
        <v>0</v>
      </c>
      <c r="N140">
        <v>0.6</v>
      </c>
      <c r="O140">
        <v>0.8</v>
      </c>
      <c r="P140">
        <v>1.05</v>
      </c>
      <c r="Q140" t="s">
        <v>46</v>
      </c>
      <c r="R140">
        <v>5</v>
      </c>
      <c r="S140">
        <v>9</v>
      </c>
      <c r="T140" t="s">
        <v>47</v>
      </c>
      <c r="U140" t="s">
        <v>34</v>
      </c>
      <c r="V140" t="s">
        <v>35</v>
      </c>
      <c r="W140" t="s">
        <v>50</v>
      </c>
      <c r="X140">
        <v>2019</v>
      </c>
      <c r="Y140" t="s">
        <v>37</v>
      </c>
      <c r="Z140" t="s">
        <v>38</v>
      </c>
      <c r="AA140">
        <v>3</v>
      </c>
      <c r="AB140">
        <v>106</v>
      </c>
      <c r="AC140">
        <v>1.05</v>
      </c>
      <c r="AD140">
        <v>0.55000000000000004</v>
      </c>
      <c r="AE140">
        <v>750.75</v>
      </c>
      <c r="AF140">
        <f>VLOOKUP(A140,[1]DETALLE!$A$1:$AK$841,37,FALSE)</f>
        <v>750.75000000000011</v>
      </c>
      <c r="AG140">
        <f>VLOOKUP(A140,[1]DETALLE!$A$1:$AK$841,16,FALSE)</f>
        <v>318</v>
      </c>
      <c r="AH140">
        <f>VLOOKUP(A140,[1]DETALLE!$A$1:$AK$841,22,FALSE)</f>
        <v>1.05</v>
      </c>
      <c r="AI140">
        <f>VLOOKUP(A140,[1]DETALLE!$A$1:$AK$841,27,FALSE)</f>
        <v>0.35</v>
      </c>
      <c r="AJ140" t="str">
        <f>VLOOKUP(A140,[1]DETALLE!$A$1:$AK$841,18,FALSE)</f>
        <v>A4 Mono MFPs</v>
      </c>
      <c r="AK140">
        <f t="shared" si="11"/>
        <v>1</v>
      </c>
      <c r="AL140">
        <f t="shared" si="12"/>
        <v>0</v>
      </c>
      <c r="AM140">
        <f t="shared" si="13"/>
        <v>1</v>
      </c>
      <c r="AN140">
        <f t="shared" si="14"/>
        <v>0</v>
      </c>
      <c r="AO140">
        <f t="shared" si="15"/>
        <v>1</v>
      </c>
    </row>
    <row r="141" spans="1:41" x14ac:dyDescent="0.25">
      <c r="A141" t="s">
        <v>203</v>
      </c>
      <c r="B141">
        <v>2019</v>
      </c>
      <c r="C141" t="s">
        <v>37</v>
      </c>
      <c r="D141" t="s">
        <v>38</v>
      </c>
      <c r="E141">
        <v>3</v>
      </c>
      <c r="F141" t="s">
        <v>40</v>
      </c>
      <c r="G141">
        <v>0.88333329999999999</v>
      </c>
      <c r="H141" t="s">
        <v>45</v>
      </c>
      <c r="I141">
        <v>803</v>
      </c>
      <c r="J141">
        <v>1573</v>
      </c>
      <c r="K141">
        <v>0.2</v>
      </c>
      <c r="L141">
        <v>0.6</v>
      </c>
      <c r="M141">
        <v>0.8</v>
      </c>
      <c r="N141">
        <v>1.05</v>
      </c>
      <c r="O141">
        <v>1.1000000000000001</v>
      </c>
      <c r="P141">
        <v>1.1499999999999999</v>
      </c>
      <c r="Q141" t="s">
        <v>46</v>
      </c>
      <c r="R141">
        <v>4</v>
      </c>
      <c r="S141">
        <v>6</v>
      </c>
      <c r="T141" t="s">
        <v>47</v>
      </c>
      <c r="U141" t="s">
        <v>48</v>
      </c>
      <c r="V141" t="s">
        <v>35</v>
      </c>
      <c r="W141" t="s">
        <v>36</v>
      </c>
      <c r="X141">
        <v>2019</v>
      </c>
      <c r="Y141" t="s">
        <v>37</v>
      </c>
      <c r="Z141" t="s">
        <v>38</v>
      </c>
      <c r="AA141">
        <v>5</v>
      </c>
      <c r="AB141">
        <v>26</v>
      </c>
      <c r="AC141">
        <v>1.05</v>
      </c>
      <c r="AD141">
        <v>0.220833325</v>
      </c>
      <c r="AE141">
        <v>1651.65</v>
      </c>
      <c r="AF141">
        <f>VLOOKUP(A141,[1]DETALLE!$A$1:$AK$841,37,FALSE)</f>
        <v>0</v>
      </c>
      <c r="AG141">
        <f>VLOOKUP(A141,[1]DETALLE!$A$1:$AK$841,16,FALSE)</f>
        <v>12</v>
      </c>
      <c r="AH141">
        <f>VLOOKUP(A141,[1]DETALLE!$A$1:$AK$841,22,FALSE)</f>
        <v>0</v>
      </c>
      <c r="AI141">
        <f>VLOOKUP(A141,[1]DETALLE!$A$1:$AK$841,27,FALSE)</f>
        <v>8.3999999999999991E-2</v>
      </c>
      <c r="AJ141" t="str">
        <f>VLOOKUP(A141,[1]DETALLE!$A$1:$AK$841,18,FALSE)</f>
        <v>A4 Mono MFPs</v>
      </c>
      <c r="AK141">
        <f t="shared" si="11"/>
        <v>0</v>
      </c>
      <c r="AL141">
        <f t="shared" si="12"/>
        <v>0</v>
      </c>
      <c r="AM141">
        <f t="shared" si="13"/>
        <v>0</v>
      </c>
      <c r="AN141">
        <f t="shared" si="14"/>
        <v>0</v>
      </c>
      <c r="AO141">
        <f t="shared" si="15"/>
        <v>0</v>
      </c>
    </row>
    <row r="142" spans="1:41" x14ac:dyDescent="0.25">
      <c r="A142" t="s">
        <v>204</v>
      </c>
      <c r="B142">
        <v>2019</v>
      </c>
      <c r="C142" t="s">
        <v>37</v>
      </c>
      <c r="D142" t="s">
        <v>38</v>
      </c>
      <c r="E142">
        <v>3</v>
      </c>
      <c r="F142" t="s">
        <v>40</v>
      </c>
      <c r="G142">
        <v>0.38333329999999999</v>
      </c>
      <c r="H142" t="s">
        <v>45</v>
      </c>
      <c r="I142">
        <v>803</v>
      </c>
      <c r="J142">
        <v>1573</v>
      </c>
      <c r="K142">
        <v>0.2</v>
      </c>
      <c r="L142">
        <v>0.6</v>
      </c>
      <c r="M142">
        <v>0.8</v>
      </c>
      <c r="N142">
        <v>1.05</v>
      </c>
      <c r="O142">
        <v>1.1000000000000001</v>
      </c>
      <c r="P142">
        <v>1.1499999999999999</v>
      </c>
      <c r="Q142" t="s">
        <v>46</v>
      </c>
      <c r="R142">
        <v>4</v>
      </c>
      <c r="S142">
        <v>6</v>
      </c>
      <c r="T142" t="s">
        <v>47</v>
      </c>
      <c r="U142" t="s">
        <v>48</v>
      </c>
      <c r="V142" t="s">
        <v>35</v>
      </c>
      <c r="W142" t="s">
        <v>42</v>
      </c>
      <c r="X142">
        <v>2019</v>
      </c>
      <c r="Y142" t="s">
        <v>37</v>
      </c>
      <c r="Z142" t="s">
        <v>38</v>
      </c>
      <c r="AA142">
        <v>3</v>
      </c>
      <c r="AB142">
        <v>26</v>
      </c>
      <c r="AC142">
        <v>1.05</v>
      </c>
      <c r="AD142">
        <v>9.5833324999999997E-2</v>
      </c>
      <c r="AE142">
        <v>1651.65</v>
      </c>
      <c r="AF142">
        <f>VLOOKUP(A142,[1]DETALLE!$A$1:$AK$841,37,FALSE)</f>
        <v>0</v>
      </c>
      <c r="AG142">
        <f>VLOOKUP(A142,[1]DETALLE!$A$1:$AK$841,16,FALSE)</f>
        <v>6</v>
      </c>
      <c r="AH142">
        <f>VLOOKUP(A142,[1]DETALLE!$A$1:$AK$841,22,FALSE)</f>
        <v>0</v>
      </c>
      <c r="AI142">
        <f>VLOOKUP(A142,[1]DETALLE!$A$1:$AK$841,27,FALSE)</f>
        <v>0.74</v>
      </c>
      <c r="AJ142" t="str">
        <f>VLOOKUP(A142,[1]DETALLE!$A$1:$AK$841,18,FALSE)</f>
        <v>Departmental Digital</v>
      </c>
      <c r="AK142">
        <f t="shared" si="11"/>
        <v>0</v>
      </c>
      <c r="AL142">
        <f t="shared" si="12"/>
        <v>0</v>
      </c>
      <c r="AM142">
        <f t="shared" si="13"/>
        <v>0</v>
      </c>
      <c r="AN142">
        <f t="shared" si="14"/>
        <v>0</v>
      </c>
      <c r="AO142">
        <f t="shared" si="15"/>
        <v>0</v>
      </c>
    </row>
    <row r="143" spans="1:41" x14ac:dyDescent="0.25">
      <c r="A143" t="s">
        <v>43</v>
      </c>
      <c r="B143">
        <v>2019</v>
      </c>
      <c r="C143" t="s">
        <v>37</v>
      </c>
      <c r="D143" t="s">
        <v>38</v>
      </c>
      <c r="E143">
        <v>3</v>
      </c>
      <c r="F143" t="s">
        <v>40</v>
      </c>
      <c r="G143">
        <v>1.0333330000000001</v>
      </c>
      <c r="H143" t="s">
        <v>45</v>
      </c>
      <c r="I143">
        <v>803</v>
      </c>
      <c r="J143">
        <v>1573</v>
      </c>
      <c r="K143">
        <v>0.2</v>
      </c>
      <c r="L143">
        <v>0.6</v>
      </c>
      <c r="M143">
        <v>0.8</v>
      </c>
      <c r="N143">
        <v>1.05</v>
      </c>
      <c r="O143">
        <v>1.1000000000000001</v>
      </c>
      <c r="P143">
        <v>1.1499999999999999</v>
      </c>
      <c r="Q143" t="s">
        <v>46</v>
      </c>
      <c r="R143">
        <v>4</v>
      </c>
      <c r="S143">
        <v>6</v>
      </c>
      <c r="T143" t="s">
        <v>47</v>
      </c>
      <c r="U143" t="s">
        <v>48</v>
      </c>
      <c r="V143" t="s">
        <v>35</v>
      </c>
      <c r="W143" t="s">
        <v>42</v>
      </c>
      <c r="X143">
        <v>2019</v>
      </c>
      <c r="Y143" t="s">
        <v>37</v>
      </c>
      <c r="Z143" t="s">
        <v>38</v>
      </c>
      <c r="AA143">
        <v>5</v>
      </c>
      <c r="AB143">
        <v>23</v>
      </c>
      <c r="AC143">
        <v>1.05</v>
      </c>
      <c r="AD143">
        <v>0.25833325000000001</v>
      </c>
      <c r="AE143">
        <v>1651.65</v>
      </c>
      <c r="AF143">
        <f>VLOOKUP(A143,[1]DETALLE!$A$1:$AK$841,37,FALSE)</f>
        <v>1651.6500000000003</v>
      </c>
      <c r="AG143">
        <f>VLOOKUP(A143,[1]DETALLE!$A$1:$AK$841,16,FALSE)</f>
        <v>18</v>
      </c>
      <c r="AH143">
        <f>VLOOKUP(A143,[1]DETALLE!$A$1:$AK$841,22,FALSE)</f>
        <v>1.05</v>
      </c>
      <c r="AI143">
        <f>VLOOKUP(A143,[1]DETALLE!$A$1:$AK$841,27,FALSE)</f>
        <v>0.55500000000000005</v>
      </c>
      <c r="AJ143" t="str">
        <f>VLOOKUP(A143,[1]DETALLE!$A$1:$AK$841,18,FALSE)</f>
        <v>WF Mono Systems and Legacy Color</v>
      </c>
      <c r="AK143">
        <f t="shared" si="11"/>
        <v>1</v>
      </c>
      <c r="AL143">
        <f t="shared" si="12"/>
        <v>0</v>
      </c>
      <c r="AM143">
        <f t="shared" si="13"/>
        <v>1</v>
      </c>
      <c r="AN143">
        <f t="shared" si="14"/>
        <v>0</v>
      </c>
      <c r="AO143">
        <f t="shared" si="15"/>
        <v>0</v>
      </c>
    </row>
    <row r="144" spans="1:41" x14ac:dyDescent="0.25">
      <c r="A144" t="s">
        <v>205</v>
      </c>
      <c r="B144">
        <v>2019</v>
      </c>
      <c r="C144" t="s">
        <v>37</v>
      </c>
      <c r="D144" t="s">
        <v>38</v>
      </c>
      <c r="E144">
        <v>3</v>
      </c>
      <c r="F144" t="s">
        <v>40</v>
      </c>
      <c r="G144">
        <v>2.6333329999999999</v>
      </c>
      <c r="H144" t="s">
        <v>34</v>
      </c>
      <c r="I144">
        <v>468</v>
      </c>
      <c r="J144">
        <v>715</v>
      </c>
      <c r="K144">
        <v>0</v>
      </c>
      <c r="L144">
        <v>0</v>
      </c>
      <c r="M144">
        <v>0</v>
      </c>
      <c r="N144">
        <v>0.6</v>
      </c>
      <c r="O144">
        <v>0.8</v>
      </c>
      <c r="P144">
        <v>1.05</v>
      </c>
      <c r="Q144" t="s">
        <v>46</v>
      </c>
      <c r="R144">
        <v>5</v>
      </c>
      <c r="S144">
        <v>9</v>
      </c>
      <c r="T144" t="s">
        <v>47</v>
      </c>
      <c r="U144" t="s">
        <v>34</v>
      </c>
      <c r="V144" t="s">
        <v>35</v>
      </c>
      <c r="W144" t="s">
        <v>50</v>
      </c>
      <c r="X144">
        <v>2019</v>
      </c>
      <c r="Y144" t="s">
        <v>37</v>
      </c>
      <c r="Z144" t="s">
        <v>38</v>
      </c>
      <c r="AA144">
        <v>3</v>
      </c>
      <c r="AB144">
        <v>236</v>
      </c>
      <c r="AC144">
        <v>1.05</v>
      </c>
      <c r="AD144">
        <v>0.52666659999999998</v>
      </c>
      <c r="AE144">
        <v>750.75</v>
      </c>
      <c r="AF144">
        <f>VLOOKUP(A144,[1]DETALLE!$A$1:$AK$841,37,FALSE)</f>
        <v>1730.3000000000004</v>
      </c>
      <c r="AG144">
        <f>VLOOKUP(A144,[1]DETALLE!$A$1:$AK$841,16,FALSE)</f>
        <v>34</v>
      </c>
      <c r="AH144">
        <f>VLOOKUP(A144,[1]DETALLE!$A$1:$AK$841,22,FALSE)</f>
        <v>1.1000000000000001</v>
      </c>
      <c r="AI144">
        <f>VLOOKUP(A144,[1]DETALLE!$A$1:$AK$841,27,FALSE)</f>
        <v>0.3125</v>
      </c>
      <c r="AJ144" t="str">
        <f>VLOOKUP(A144,[1]DETALLE!$A$1:$AK$841,18,FALSE)</f>
        <v>Light Production Digital Business</v>
      </c>
      <c r="AK144">
        <f t="shared" si="11"/>
        <v>0</v>
      </c>
      <c r="AL144">
        <f t="shared" si="12"/>
        <v>0</v>
      </c>
      <c r="AM144">
        <f t="shared" si="13"/>
        <v>0</v>
      </c>
      <c r="AN144">
        <f t="shared" si="14"/>
        <v>0</v>
      </c>
      <c r="AO144">
        <f t="shared" si="15"/>
        <v>0</v>
      </c>
    </row>
    <row r="145" spans="1:41" x14ac:dyDescent="0.25">
      <c r="A145" t="s">
        <v>206</v>
      </c>
      <c r="B145">
        <v>2019</v>
      </c>
      <c r="C145" t="s">
        <v>37</v>
      </c>
      <c r="D145" t="s">
        <v>38</v>
      </c>
      <c r="E145">
        <v>3</v>
      </c>
      <c r="F145" t="s">
        <v>40</v>
      </c>
      <c r="G145">
        <v>2.9166669999999999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R145" t="s">
        <v>33</v>
      </c>
      <c r="S145" t="s">
        <v>33</v>
      </c>
      <c r="U145" t="s">
        <v>34</v>
      </c>
      <c r="V145" t="s">
        <v>35</v>
      </c>
      <c r="W145" t="s">
        <v>55</v>
      </c>
      <c r="X145">
        <v>2019</v>
      </c>
      <c r="Y145" t="s">
        <v>37</v>
      </c>
      <c r="Z145" t="s">
        <v>38</v>
      </c>
      <c r="AA145">
        <v>5</v>
      </c>
      <c r="AB145">
        <v>0</v>
      </c>
      <c r="AC145">
        <v>1.1000000000000001</v>
      </c>
      <c r="AD145">
        <v>0</v>
      </c>
      <c r="AE145">
        <v>750.75</v>
      </c>
      <c r="AF145">
        <f>VLOOKUP(A145,[1]DETALLE!$A$1:$AK$841,37,FALSE)</f>
        <v>1501.5000000000002</v>
      </c>
      <c r="AG145">
        <f>VLOOKUP(A145,[1]DETALLE!$A$1:$AK$841,16,FALSE)</f>
        <v>504</v>
      </c>
      <c r="AH145">
        <f>VLOOKUP(A145,[1]DETALLE!$A$1:$AK$841,22,FALSE)</f>
        <v>1.1000000000000001</v>
      </c>
      <c r="AI145">
        <f>VLOOKUP(A145,[1]DETALLE!$A$1:$AK$841,27,FALSE)</f>
        <v>0.24</v>
      </c>
      <c r="AJ145" t="str">
        <f>VLOOKUP(A145,[1]DETALLE!$A$1:$AK$841,18,FALSE)</f>
        <v>Office Digital</v>
      </c>
      <c r="AK145">
        <f t="shared" si="11"/>
        <v>0</v>
      </c>
      <c r="AL145">
        <f t="shared" si="12"/>
        <v>0</v>
      </c>
      <c r="AM145">
        <f t="shared" si="13"/>
        <v>1</v>
      </c>
      <c r="AN145">
        <f t="shared" si="14"/>
        <v>0</v>
      </c>
      <c r="AO145">
        <f t="shared" si="15"/>
        <v>0</v>
      </c>
    </row>
    <row r="146" spans="1:41" x14ac:dyDescent="0.25">
      <c r="A146" t="s">
        <v>207</v>
      </c>
      <c r="B146">
        <v>2019</v>
      </c>
      <c r="C146" t="s">
        <v>37</v>
      </c>
      <c r="D146" t="s">
        <v>38</v>
      </c>
      <c r="E146">
        <v>3</v>
      </c>
      <c r="F146" t="s">
        <v>40</v>
      </c>
      <c r="G146">
        <v>6.0666669999999998</v>
      </c>
      <c r="H146" t="s">
        <v>34</v>
      </c>
      <c r="I146">
        <v>468</v>
      </c>
      <c r="J146">
        <v>715</v>
      </c>
      <c r="K146">
        <v>0</v>
      </c>
      <c r="L146">
        <v>0</v>
      </c>
      <c r="M146">
        <v>0</v>
      </c>
      <c r="N146">
        <v>0.6</v>
      </c>
      <c r="O146">
        <v>0.8</v>
      </c>
      <c r="P146">
        <v>1.05</v>
      </c>
      <c r="Q146" t="s">
        <v>46</v>
      </c>
      <c r="R146">
        <v>5</v>
      </c>
      <c r="S146">
        <v>9</v>
      </c>
      <c r="T146" t="s">
        <v>47</v>
      </c>
      <c r="U146" t="s">
        <v>34</v>
      </c>
      <c r="V146" t="s">
        <v>35</v>
      </c>
      <c r="W146" t="s">
        <v>59</v>
      </c>
      <c r="X146">
        <v>2019</v>
      </c>
      <c r="Y146" t="s">
        <v>37</v>
      </c>
      <c r="Z146" t="s">
        <v>38</v>
      </c>
      <c r="AA146">
        <v>12</v>
      </c>
      <c r="AB146">
        <v>54</v>
      </c>
      <c r="AC146">
        <v>0.8</v>
      </c>
      <c r="AD146">
        <v>1.2133334</v>
      </c>
      <c r="AE146">
        <v>533.86665474999995</v>
      </c>
      <c r="AF146">
        <f>VLOOKUP(A146,[1]DETALLE!$A$1:$AK$841,37,FALSE)</f>
        <v>-64.837499999999977</v>
      </c>
      <c r="AG146">
        <f>VLOOKUP(A146,[1]DETALLE!$A$1:$AK$841,16,FALSE)</f>
        <v>5</v>
      </c>
      <c r="AH146">
        <f>VLOOKUP(A146,[1]DETALLE!$A$1:$AK$841,22,FALSE)</f>
        <v>0</v>
      </c>
      <c r="AI146">
        <f>VLOOKUP(A146,[1]DETALLE!$A$1:$AK$841,27,FALSE)</f>
        <v>1.19</v>
      </c>
      <c r="AJ146" t="str">
        <f>VLOOKUP(A146,[1]DETALLE!$A$1:$AK$841,18,FALSE)</f>
        <v>Office Digital</v>
      </c>
      <c r="AK146">
        <f t="shared" si="11"/>
        <v>0</v>
      </c>
      <c r="AL146">
        <f t="shared" si="12"/>
        <v>0</v>
      </c>
      <c r="AM146">
        <f t="shared" si="13"/>
        <v>0</v>
      </c>
      <c r="AN146">
        <f t="shared" si="14"/>
        <v>0</v>
      </c>
      <c r="AO146">
        <f t="shared" si="15"/>
        <v>0</v>
      </c>
    </row>
    <row r="147" spans="1:41" x14ac:dyDescent="0.25">
      <c r="A147" t="s">
        <v>208</v>
      </c>
      <c r="B147">
        <v>2019</v>
      </c>
      <c r="C147" t="s">
        <v>37</v>
      </c>
      <c r="D147" t="s">
        <v>38</v>
      </c>
      <c r="E147">
        <v>3</v>
      </c>
      <c r="F147" t="s">
        <v>44</v>
      </c>
      <c r="G147">
        <v>0</v>
      </c>
      <c r="H147" t="s">
        <v>34</v>
      </c>
      <c r="I147">
        <v>468</v>
      </c>
      <c r="J147">
        <v>715</v>
      </c>
      <c r="K147">
        <v>0</v>
      </c>
      <c r="L147">
        <v>0</v>
      </c>
      <c r="M147">
        <v>0</v>
      </c>
      <c r="N147">
        <v>0.6</v>
      </c>
      <c r="O147">
        <v>0.8</v>
      </c>
      <c r="P147">
        <v>1.05</v>
      </c>
      <c r="Q147" t="s">
        <v>46</v>
      </c>
      <c r="R147">
        <v>5</v>
      </c>
      <c r="S147">
        <v>9</v>
      </c>
      <c r="T147" t="s">
        <v>85</v>
      </c>
      <c r="U147" t="s">
        <v>34</v>
      </c>
      <c r="V147" t="s">
        <v>35</v>
      </c>
      <c r="W147" t="s">
        <v>61</v>
      </c>
      <c r="X147">
        <v>2019</v>
      </c>
      <c r="Y147" t="s">
        <v>37</v>
      </c>
      <c r="Z147" t="s">
        <v>38</v>
      </c>
      <c r="AA147">
        <v>3</v>
      </c>
      <c r="AB147">
        <v>26</v>
      </c>
      <c r="AC147">
        <v>0</v>
      </c>
      <c r="AD147">
        <v>0</v>
      </c>
      <c r="AE147">
        <v>715</v>
      </c>
      <c r="AF147" t="e">
        <f>VLOOKUP(A147,[1]DETALLE!$A$1:$AK$841,37,FALSE)</f>
        <v>#N/A</v>
      </c>
      <c r="AG147" t="e">
        <f>VLOOKUP(A147,[1]DETALLE!$A$1:$AK$841,16,FALSE)</f>
        <v>#N/A</v>
      </c>
      <c r="AH147" t="e">
        <f>VLOOKUP(A147,[1]DETALLE!$A$1:$AK$841,22,FALSE)</f>
        <v>#N/A</v>
      </c>
      <c r="AI147" t="e">
        <f>VLOOKUP(A147,[1]DETALLE!$A$1:$AK$841,27,FALSE)</f>
        <v>#N/A</v>
      </c>
      <c r="AJ147" t="e">
        <f>VLOOKUP(A147,[1]DETALLE!$A$1:$AK$841,18,FALSE)</f>
        <v>#N/A</v>
      </c>
      <c r="AK147" t="e">
        <f t="shared" si="11"/>
        <v>#N/A</v>
      </c>
      <c r="AL147" t="e">
        <f t="shared" si="12"/>
        <v>#N/A</v>
      </c>
      <c r="AM147" t="e">
        <f t="shared" si="13"/>
        <v>#N/A</v>
      </c>
      <c r="AN147" t="e">
        <f t="shared" si="14"/>
        <v>#N/A</v>
      </c>
      <c r="AO147" t="e">
        <f t="shared" si="15"/>
        <v>#N/A</v>
      </c>
    </row>
    <row r="148" spans="1:41" x14ac:dyDescent="0.25">
      <c r="A148" t="s">
        <v>209</v>
      </c>
      <c r="B148">
        <v>2019</v>
      </c>
      <c r="C148" t="s">
        <v>37</v>
      </c>
      <c r="D148" t="s">
        <v>38</v>
      </c>
      <c r="E148">
        <v>3</v>
      </c>
      <c r="F148" t="s">
        <v>40</v>
      </c>
      <c r="G148">
        <v>0.21666669999999999</v>
      </c>
      <c r="H148" t="s">
        <v>71</v>
      </c>
      <c r="I148">
        <v>468</v>
      </c>
      <c r="J148">
        <v>715</v>
      </c>
      <c r="K148">
        <v>0</v>
      </c>
      <c r="L148">
        <v>0</v>
      </c>
      <c r="M148">
        <v>0</v>
      </c>
      <c r="N148">
        <v>0.6</v>
      </c>
      <c r="O148">
        <v>0.8</v>
      </c>
      <c r="P148">
        <v>1.05</v>
      </c>
      <c r="Q148" t="s">
        <v>46</v>
      </c>
      <c r="R148">
        <v>5</v>
      </c>
      <c r="S148">
        <v>9</v>
      </c>
      <c r="T148" t="s">
        <v>47</v>
      </c>
      <c r="U148" t="s">
        <v>71</v>
      </c>
      <c r="V148" t="s">
        <v>35</v>
      </c>
      <c r="W148" t="s">
        <v>130</v>
      </c>
      <c r="X148">
        <v>2019</v>
      </c>
      <c r="Y148" t="s">
        <v>37</v>
      </c>
      <c r="Z148" t="s">
        <v>38</v>
      </c>
      <c r="AA148">
        <v>4</v>
      </c>
      <c r="AB148">
        <v>21</v>
      </c>
      <c r="AC148">
        <v>0.6</v>
      </c>
      <c r="AD148">
        <v>4.3333339999999998E-2</v>
      </c>
      <c r="AE148">
        <v>429</v>
      </c>
      <c r="AF148">
        <f>VLOOKUP(A148,[1]DETALLE!$A$1:$AK$841,37,FALSE)</f>
        <v>1433.25</v>
      </c>
      <c r="AG148">
        <f>VLOOKUP(A148,[1]DETALLE!$A$1:$AK$841,16,FALSE)</f>
        <v>40</v>
      </c>
      <c r="AH148">
        <f>VLOOKUP(A148,[1]DETALLE!$A$1:$AK$841,22,FALSE)</f>
        <v>1.05</v>
      </c>
      <c r="AI148">
        <f>VLOOKUP(A148,[1]DETALLE!$A$1:$AK$841,27,FALSE)</f>
        <v>0.45</v>
      </c>
      <c r="AJ148" t="str">
        <f>VLOOKUP(A148,[1]DETALLE!$A$1:$AK$841,18,FALSE)</f>
        <v>Office Digital</v>
      </c>
      <c r="AK148">
        <f t="shared" si="11"/>
        <v>0</v>
      </c>
      <c r="AL148">
        <f t="shared" si="12"/>
        <v>0</v>
      </c>
      <c r="AM148">
        <f t="shared" si="13"/>
        <v>0</v>
      </c>
      <c r="AN148">
        <f t="shared" si="14"/>
        <v>0</v>
      </c>
      <c r="AO148">
        <f t="shared" si="15"/>
        <v>0</v>
      </c>
    </row>
    <row r="149" spans="1:41" x14ac:dyDescent="0.25">
      <c r="A149" t="s">
        <v>210</v>
      </c>
      <c r="B149">
        <v>2019</v>
      </c>
      <c r="C149" t="s">
        <v>37</v>
      </c>
      <c r="D149" t="s">
        <v>38</v>
      </c>
      <c r="E149">
        <v>3</v>
      </c>
      <c r="F149" t="s">
        <v>40</v>
      </c>
      <c r="G149">
        <v>0.2</v>
      </c>
      <c r="H149" t="s">
        <v>54</v>
      </c>
      <c r="I149">
        <v>803</v>
      </c>
      <c r="J149">
        <v>1573</v>
      </c>
      <c r="K149">
        <v>0.2</v>
      </c>
      <c r="L149">
        <v>0.6</v>
      </c>
      <c r="M149">
        <v>0.8</v>
      </c>
      <c r="N149">
        <v>1.05</v>
      </c>
      <c r="O149">
        <v>1.1000000000000001</v>
      </c>
      <c r="P149">
        <v>1.1499999999999999</v>
      </c>
      <c r="Q149" t="s">
        <v>46</v>
      </c>
      <c r="R149">
        <v>4</v>
      </c>
      <c r="S149">
        <v>6</v>
      </c>
      <c r="T149" t="s">
        <v>47</v>
      </c>
      <c r="U149" t="s">
        <v>54</v>
      </c>
      <c r="V149" t="s">
        <v>35</v>
      </c>
      <c r="W149" t="s">
        <v>42</v>
      </c>
      <c r="X149">
        <v>2019</v>
      </c>
      <c r="Y149" t="s">
        <v>37</v>
      </c>
      <c r="Z149" t="s">
        <v>38</v>
      </c>
      <c r="AA149">
        <v>4</v>
      </c>
      <c r="AB149">
        <v>22</v>
      </c>
      <c r="AC149">
        <v>1.05</v>
      </c>
      <c r="AD149">
        <v>0.05</v>
      </c>
      <c r="AE149">
        <v>1651.65</v>
      </c>
      <c r="AF149">
        <f>VLOOKUP(A149,[1]DETALLE!$A$1:$AK$841,37,FALSE)</f>
        <v>0</v>
      </c>
      <c r="AG149">
        <f>VLOOKUP(A149,[1]DETALLE!$A$1:$AK$841,16,FALSE)</f>
        <v>168</v>
      </c>
      <c r="AH149">
        <f>VLOOKUP(A149,[1]DETALLE!$A$1:$AK$841,22,FALSE)</f>
        <v>1.1000000000000001</v>
      </c>
      <c r="AI149">
        <f>VLOOKUP(A149,[1]DETALLE!$A$1:$AK$841,27,FALSE)</f>
        <v>0.39400000000000002</v>
      </c>
      <c r="AJ149" t="str">
        <f>VLOOKUP(A149,[1]DETALLE!$A$1:$AK$841,18,FALSE)</f>
        <v>Office Digital</v>
      </c>
      <c r="AK149">
        <f t="shared" si="11"/>
        <v>0</v>
      </c>
      <c r="AL149">
        <f t="shared" si="12"/>
        <v>0</v>
      </c>
      <c r="AM149">
        <f t="shared" si="13"/>
        <v>0</v>
      </c>
      <c r="AN149">
        <f t="shared" si="14"/>
        <v>0</v>
      </c>
      <c r="AO149">
        <f t="shared" si="15"/>
        <v>0</v>
      </c>
    </row>
    <row r="150" spans="1:41" x14ac:dyDescent="0.25">
      <c r="A150" t="s">
        <v>211</v>
      </c>
      <c r="B150">
        <v>2019</v>
      </c>
      <c r="C150" t="s">
        <v>37</v>
      </c>
      <c r="D150" t="s">
        <v>38</v>
      </c>
      <c r="E150">
        <v>3</v>
      </c>
      <c r="F150" t="s">
        <v>44</v>
      </c>
      <c r="G150">
        <v>0</v>
      </c>
      <c r="H150" t="s">
        <v>54</v>
      </c>
      <c r="I150">
        <v>803</v>
      </c>
      <c r="J150">
        <v>1573</v>
      </c>
      <c r="K150">
        <v>0.2</v>
      </c>
      <c r="L150">
        <v>0.6</v>
      </c>
      <c r="M150">
        <v>0.8</v>
      </c>
      <c r="N150">
        <v>1.05</v>
      </c>
      <c r="O150">
        <v>1.1000000000000001</v>
      </c>
      <c r="P150">
        <v>1.1499999999999999</v>
      </c>
      <c r="Q150" t="s">
        <v>46</v>
      </c>
      <c r="R150">
        <v>4</v>
      </c>
      <c r="S150">
        <v>6</v>
      </c>
      <c r="T150" t="s">
        <v>47</v>
      </c>
      <c r="U150" t="s">
        <v>54</v>
      </c>
      <c r="V150" t="s">
        <v>35</v>
      </c>
      <c r="W150" t="s">
        <v>59</v>
      </c>
      <c r="X150">
        <v>2019</v>
      </c>
      <c r="Y150" t="s">
        <v>37</v>
      </c>
      <c r="Z150" t="s">
        <v>38</v>
      </c>
      <c r="AA150">
        <v>3</v>
      </c>
      <c r="AB150">
        <v>8</v>
      </c>
      <c r="AC150">
        <v>0</v>
      </c>
      <c r="AD150">
        <v>0</v>
      </c>
      <c r="AE150">
        <v>1573</v>
      </c>
      <c r="AF150" t="e">
        <f>VLOOKUP(A150,[1]DETALLE!$A$1:$AK$841,37,FALSE)</f>
        <v>#N/A</v>
      </c>
      <c r="AG150" t="e">
        <f>VLOOKUP(A150,[1]DETALLE!$A$1:$AK$841,16,FALSE)</f>
        <v>#N/A</v>
      </c>
      <c r="AH150" t="e">
        <f>VLOOKUP(A150,[1]DETALLE!$A$1:$AK$841,22,FALSE)</f>
        <v>#N/A</v>
      </c>
      <c r="AI150" t="e">
        <f>VLOOKUP(A150,[1]DETALLE!$A$1:$AK$841,27,FALSE)</f>
        <v>#N/A</v>
      </c>
      <c r="AJ150" t="e">
        <f>VLOOKUP(A150,[1]DETALLE!$A$1:$AK$841,18,FALSE)</f>
        <v>#N/A</v>
      </c>
      <c r="AK150" t="e">
        <f t="shared" si="11"/>
        <v>#N/A</v>
      </c>
      <c r="AL150" t="e">
        <f t="shared" si="12"/>
        <v>#N/A</v>
      </c>
      <c r="AM150" t="e">
        <f t="shared" si="13"/>
        <v>#N/A</v>
      </c>
      <c r="AN150" t="e">
        <f t="shared" si="14"/>
        <v>#N/A</v>
      </c>
      <c r="AO150" t="e">
        <f t="shared" si="15"/>
        <v>#N/A</v>
      </c>
    </row>
    <row r="151" spans="1:41" x14ac:dyDescent="0.25">
      <c r="A151" t="s">
        <v>212</v>
      </c>
      <c r="B151">
        <v>2019</v>
      </c>
      <c r="C151" t="s">
        <v>37</v>
      </c>
      <c r="D151" t="s">
        <v>38</v>
      </c>
      <c r="E151">
        <v>3</v>
      </c>
      <c r="F151" t="s">
        <v>40</v>
      </c>
      <c r="G151">
        <v>0.2</v>
      </c>
      <c r="H151" t="s">
        <v>54</v>
      </c>
      <c r="I151">
        <v>803</v>
      </c>
      <c r="J151">
        <v>1573</v>
      </c>
      <c r="K151">
        <v>0.2</v>
      </c>
      <c r="L151">
        <v>0.6</v>
      </c>
      <c r="M151">
        <v>0.8</v>
      </c>
      <c r="N151">
        <v>1.05</v>
      </c>
      <c r="O151">
        <v>1.1000000000000001</v>
      </c>
      <c r="P151">
        <v>1.1499999999999999</v>
      </c>
      <c r="Q151" t="s">
        <v>46</v>
      </c>
      <c r="R151">
        <v>4</v>
      </c>
      <c r="S151">
        <v>6</v>
      </c>
      <c r="T151" t="s">
        <v>47</v>
      </c>
      <c r="U151" t="s">
        <v>54</v>
      </c>
      <c r="V151" t="s">
        <v>35</v>
      </c>
      <c r="W151" t="s">
        <v>67</v>
      </c>
      <c r="X151">
        <v>2019</v>
      </c>
      <c r="Y151" t="s">
        <v>37</v>
      </c>
      <c r="Z151" t="s">
        <v>38</v>
      </c>
      <c r="AA151">
        <v>3</v>
      </c>
      <c r="AB151">
        <v>126</v>
      </c>
      <c r="AC151">
        <v>1.1499999999999999</v>
      </c>
      <c r="AD151">
        <v>0.05</v>
      </c>
      <c r="AE151">
        <v>1808.95</v>
      </c>
      <c r="AF151">
        <f>VLOOKUP(A151,[1]DETALLE!$A$1:$AK$841,37,FALSE)</f>
        <v>750.75000000000011</v>
      </c>
      <c r="AG151">
        <f>VLOOKUP(A151,[1]DETALLE!$A$1:$AK$841,16,FALSE)</f>
        <v>183</v>
      </c>
      <c r="AH151">
        <f>VLOOKUP(A151,[1]DETALLE!$A$1:$AK$841,22,FALSE)</f>
        <v>1.05</v>
      </c>
      <c r="AI151">
        <f>VLOOKUP(A151,[1]DETALLE!$A$1:$AK$841,27,FALSE)</f>
        <v>0.51888888888888884</v>
      </c>
      <c r="AJ151" t="str">
        <f>VLOOKUP(A151,[1]DETALLE!$A$1:$AK$841,18,FALSE)</f>
        <v>A4 Mono MFPs</v>
      </c>
      <c r="AK151">
        <f t="shared" si="11"/>
        <v>0</v>
      </c>
      <c r="AL151">
        <f t="shared" si="12"/>
        <v>0</v>
      </c>
      <c r="AM151">
        <f t="shared" si="13"/>
        <v>0</v>
      </c>
      <c r="AN151">
        <f t="shared" si="14"/>
        <v>0</v>
      </c>
      <c r="AO151">
        <f t="shared" si="15"/>
        <v>0</v>
      </c>
    </row>
    <row r="152" spans="1:41" x14ac:dyDescent="0.25">
      <c r="A152" t="s">
        <v>213</v>
      </c>
      <c r="B152">
        <v>2019</v>
      </c>
      <c r="C152" t="s">
        <v>37</v>
      </c>
      <c r="D152" t="s">
        <v>38</v>
      </c>
      <c r="E152">
        <v>3</v>
      </c>
      <c r="F152" t="s">
        <v>40</v>
      </c>
      <c r="G152">
        <v>0.25</v>
      </c>
      <c r="H152" t="s">
        <v>54</v>
      </c>
      <c r="I152">
        <v>803</v>
      </c>
      <c r="J152">
        <v>1573</v>
      </c>
      <c r="K152">
        <v>0.2</v>
      </c>
      <c r="L152">
        <v>0.6</v>
      </c>
      <c r="M152">
        <v>0.8</v>
      </c>
      <c r="N152">
        <v>1.05</v>
      </c>
      <c r="O152">
        <v>1.1000000000000001</v>
      </c>
      <c r="P152">
        <v>1.1499999999999999</v>
      </c>
      <c r="Q152" t="s">
        <v>46</v>
      </c>
      <c r="R152">
        <v>4</v>
      </c>
      <c r="S152">
        <v>6</v>
      </c>
      <c r="T152" t="s">
        <v>47</v>
      </c>
      <c r="U152" t="s">
        <v>54</v>
      </c>
      <c r="V152" t="s">
        <v>35</v>
      </c>
      <c r="W152" t="s">
        <v>67</v>
      </c>
      <c r="X152">
        <v>2019</v>
      </c>
      <c r="Y152" t="s">
        <v>37</v>
      </c>
      <c r="Z152" t="s">
        <v>38</v>
      </c>
      <c r="AA152">
        <v>4</v>
      </c>
      <c r="AB152">
        <v>6</v>
      </c>
      <c r="AC152">
        <v>0.6</v>
      </c>
      <c r="AD152">
        <v>6.25E-2</v>
      </c>
      <c r="AE152">
        <v>943.8</v>
      </c>
      <c r="AF152">
        <f>VLOOKUP(A152,[1]DETALLE!$A$1:$AK$841,37,FALSE)</f>
        <v>819</v>
      </c>
      <c r="AG152">
        <f>VLOOKUP(A152,[1]DETALLE!$A$1:$AK$841,16,FALSE)</f>
        <v>8</v>
      </c>
      <c r="AH152">
        <f>VLOOKUP(A152,[1]DETALLE!$A$1:$AK$841,22,FALSE)</f>
        <v>0.6</v>
      </c>
      <c r="AI152">
        <f>VLOOKUP(A152,[1]DETALLE!$A$1:$AK$841,27,FALSE)</f>
        <v>0.7</v>
      </c>
      <c r="AJ152" t="str">
        <f>VLOOKUP(A152,[1]DETALLE!$A$1:$AK$841,18,FALSE)</f>
        <v>Departmental Digital</v>
      </c>
      <c r="AK152">
        <f t="shared" si="11"/>
        <v>0</v>
      </c>
      <c r="AL152">
        <f t="shared" si="12"/>
        <v>0</v>
      </c>
      <c r="AM152">
        <f t="shared" si="13"/>
        <v>1</v>
      </c>
      <c r="AN152">
        <f t="shared" si="14"/>
        <v>0</v>
      </c>
      <c r="AO152">
        <f t="shared" si="15"/>
        <v>0</v>
      </c>
    </row>
    <row r="153" spans="1:41" x14ac:dyDescent="0.25">
      <c r="A153" t="s">
        <v>214</v>
      </c>
      <c r="B153">
        <v>2019</v>
      </c>
      <c r="C153" t="s">
        <v>37</v>
      </c>
      <c r="D153" t="s">
        <v>38</v>
      </c>
      <c r="E153">
        <v>3</v>
      </c>
      <c r="F153" t="s">
        <v>40</v>
      </c>
      <c r="G153">
        <v>1.1666669999999999</v>
      </c>
      <c r="H153" t="s">
        <v>116</v>
      </c>
      <c r="I153">
        <v>655</v>
      </c>
      <c r="J153">
        <v>1365</v>
      </c>
      <c r="K153">
        <v>0</v>
      </c>
      <c r="L153">
        <v>0</v>
      </c>
      <c r="M153">
        <v>0.6</v>
      </c>
      <c r="N153">
        <v>0.8</v>
      </c>
      <c r="O153">
        <v>1.05</v>
      </c>
      <c r="P153">
        <v>1.1000000000000001</v>
      </c>
      <c r="Q153" t="s">
        <v>46</v>
      </c>
      <c r="R153">
        <v>5</v>
      </c>
      <c r="S153">
        <v>9</v>
      </c>
      <c r="T153" t="s">
        <v>47</v>
      </c>
      <c r="U153" t="s">
        <v>58</v>
      </c>
      <c r="V153" t="s">
        <v>35</v>
      </c>
      <c r="W153" t="s">
        <v>55</v>
      </c>
      <c r="X153">
        <v>2019</v>
      </c>
      <c r="Y153" t="s">
        <v>37</v>
      </c>
      <c r="Z153" t="s">
        <v>38</v>
      </c>
      <c r="AA153">
        <v>3</v>
      </c>
      <c r="AB153">
        <v>33</v>
      </c>
      <c r="AC153">
        <v>1.05</v>
      </c>
      <c r="AD153">
        <v>0.2333334</v>
      </c>
      <c r="AE153">
        <v>1433.25</v>
      </c>
      <c r="AF153">
        <f>VLOOKUP(A153,[1]DETALLE!$A$1:$AK$841,37,FALSE)</f>
        <v>943.80000000000007</v>
      </c>
      <c r="AG153">
        <f>VLOOKUP(A153,[1]DETALLE!$A$1:$AK$841,16,FALSE)</f>
        <v>5</v>
      </c>
      <c r="AH153">
        <f>VLOOKUP(A153,[1]DETALLE!$A$1:$AK$841,22,FALSE)</f>
        <v>0.6</v>
      </c>
      <c r="AI153">
        <f>VLOOKUP(A153,[1]DETALLE!$A$1:$AK$841,27,FALSE)</f>
        <v>0.255</v>
      </c>
      <c r="AJ153" t="str">
        <f>VLOOKUP(A153,[1]DETALLE!$A$1:$AK$841,18,FALSE)</f>
        <v>Entry Production Color Low/Mid</v>
      </c>
      <c r="AK153">
        <f t="shared" si="11"/>
        <v>0</v>
      </c>
      <c r="AL153">
        <f t="shared" si="12"/>
        <v>0</v>
      </c>
      <c r="AM153">
        <f t="shared" si="13"/>
        <v>0</v>
      </c>
      <c r="AN153">
        <f t="shared" si="14"/>
        <v>0</v>
      </c>
      <c r="AO153">
        <f t="shared" si="15"/>
        <v>0</v>
      </c>
    </row>
    <row r="154" spans="1:41" x14ac:dyDescent="0.25">
      <c r="A154" t="s">
        <v>215</v>
      </c>
      <c r="B154">
        <v>2019</v>
      </c>
      <c r="C154" t="s">
        <v>37</v>
      </c>
      <c r="D154" t="s">
        <v>38</v>
      </c>
      <c r="E154">
        <v>3</v>
      </c>
      <c r="F154" t="s">
        <v>40</v>
      </c>
      <c r="G154">
        <v>0.4</v>
      </c>
      <c r="H154" t="s">
        <v>116</v>
      </c>
      <c r="I154">
        <v>655</v>
      </c>
      <c r="J154">
        <v>1365</v>
      </c>
      <c r="K154">
        <v>0</v>
      </c>
      <c r="L154">
        <v>0</v>
      </c>
      <c r="M154">
        <v>0.6</v>
      </c>
      <c r="N154">
        <v>0.8</v>
      </c>
      <c r="O154">
        <v>1.05</v>
      </c>
      <c r="P154">
        <v>1.1000000000000001</v>
      </c>
      <c r="Q154" t="s">
        <v>46</v>
      </c>
      <c r="R154">
        <v>5</v>
      </c>
      <c r="S154">
        <v>9</v>
      </c>
      <c r="T154" t="s">
        <v>47</v>
      </c>
      <c r="U154" t="s">
        <v>58</v>
      </c>
      <c r="V154" t="s">
        <v>35</v>
      </c>
      <c r="W154" t="s">
        <v>55</v>
      </c>
      <c r="X154">
        <v>2019</v>
      </c>
      <c r="Y154" t="s">
        <v>37</v>
      </c>
      <c r="Z154" t="s">
        <v>38</v>
      </c>
      <c r="AA154">
        <v>5</v>
      </c>
      <c r="AB154">
        <v>111</v>
      </c>
      <c r="AC154">
        <v>1.1000000000000001</v>
      </c>
      <c r="AD154">
        <v>0.08</v>
      </c>
      <c r="AE154">
        <v>1501.5</v>
      </c>
      <c r="AF154">
        <f>VLOOKUP(A154,[1]DETALLE!$A$1:$AK$841,37,FALSE)</f>
        <v>750.75000000000011</v>
      </c>
      <c r="AG154">
        <f>VLOOKUP(A154,[1]DETALLE!$A$1:$AK$841,16,FALSE)</f>
        <v>2683</v>
      </c>
      <c r="AH154">
        <f>VLOOKUP(A154,[1]DETALLE!$A$1:$AK$841,22,FALSE)</f>
        <v>1.05</v>
      </c>
      <c r="AI154">
        <f>VLOOKUP(A154,[1]DETALLE!$A$1:$AK$841,27,FALSE)</f>
        <v>1</v>
      </c>
      <c r="AJ154" t="str">
        <f>VLOOKUP(A154,[1]DETALLE!$A$1:$AK$841,18,FALSE)</f>
        <v>A4 Mono MFPs</v>
      </c>
      <c r="AK154">
        <f t="shared" si="11"/>
        <v>0</v>
      </c>
      <c r="AL154">
        <f t="shared" si="12"/>
        <v>0</v>
      </c>
      <c r="AM154">
        <f t="shared" si="13"/>
        <v>0</v>
      </c>
      <c r="AN154">
        <f t="shared" si="14"/>
        <v>0</v>
      </c>
      <c r="AO154">
        <f t="shared" si="15"/>
        <v>0</v>
      </c>
    </row>
    <row r="155" spans="1:41" x14ac:dyDescent="0.25">
      <c r="A155" t="s">
        <v>216</v>
      </c>
      <c r="B155">
        <v>2019</v>
      </c>
      <c r="C155" t="s">
        <v>37</v>
      </c>
      <c r="D155" t="s">
        <v>38</v>
      </c>
      <c r="E155">
        <v>3</v>
      </c>
      <c r="F155" t="s">
        <v>40</v>
      </c>
      <c r="G155">
        <v>2.0333329999999998</v>
      </c>
      <c r="H155" t="s">
        <v>58</v>
      </c>
      <c r="I155">
        <v>655</v>
      </c>
      <c r="J155">
        <v>1365</v>
      </c>
      <c r="K155">
        <v>0</v>
      </c>
      <c r="L155">
        <v>0</v>
      </c>
      <c r="M155">
        <v>0.6</v>
      </c>
      <c r="N155">
        <v>0.8</v>
      </c>
      <c r="O155">
        <v>1.05</v>
      </c>
      <c r="P155">
        <v>1.1000000000000001</v>
      </c>
      <c r="Q155" t="s">
        <v>46</v>
      </c>
      <c r="R155">
        <v>5</v>
      </c>
      <c r="S155">
        <v>9</v>
      </c>
      <c r="T155" t="s">
        <v>47</v>
      </c>
      <c r="U155" t="s">
        <v>58</v>
      </c>
      <c r="V155" t="s">
        <v>35</v>
      </c>
      <c r="W155" t="s">
        <v>59</v>
      </c>
      <c r="X155">
        <v>2019</v>
      </c>
      <c r="Y155" t="s">
        <v>37</v>
      </c>
      <c r="Z155" t="s">
        <v>38</v>
      </c>
      <c r="AA155">
        <v>3</v>
      </c>
      <c r="AB155">
        <v>29</v>
      </c>
      <c r="AC155">
        <v>0.8</v>
      </c>
      <c r="AD155">
        <v>0.40666659999999999</v>
      </c>
      <c r="AE155">
        <v>1092</v>
      </c>
      <c r="AF155">
        <f>VLOOKUP(A155,[1]DETALLE!$A$1:$AK$841,37,FALSE)</f>
        <v>1501.5000000000002</v>
      </c>
      <c r="AG155">
        <f>VLOOKUP(A155,[1]DETALLE!$A$1:$AK$841,16,FALSE)</f>
        <v>345</v>
      </c>
      <c r="AH155">
        <f>VLOOKUP(A155,[1]DETALLE!$A$1:$AK$841,22,FALSE)</f>
        <v>1.1000000000000001</v>
      </c>
      <c r="AI155">
        <f>VLOOKUP(A155,[1]DETALLE!$A$1:$AK$841,27,FALSE)</f>
        <v>9.4E-2</v>
      </c>
      <c r="AJ155" t="str">
        <f>VLOOKUP(A155,[1]DETALLE!$A$1:$AK$841,18,FALSE)</f>
        <v>A3 Office Color Laser MFPs</v>
      </c>
      <c r="AK155">
        <f t="shared" si="11"/>
        <v>0</v>
      </c>
      <c r="AL155">
        <f t="shared" si="12"/>
        <v>0</v>
      </c>
      <c r="AM155">
        <f t="shared" si="13"/>
        <v>0</v>
      </c>
      <c r="AN155">
        <f t="shared" si="14"/>
        <v>0</v>
      </c>
      <c r="AO155">
        <f t="shared" si="15"/>
        <v>0</v>
      </c>
    </row>
    <row r="156" spans="1:41" x14ac:dyDescent="0.25">
      <c r="A156" t="s">
        <v>129</v>
      </c>
      <c r="B156">
        <v>2019</v>
      </c>
      <c r="C156" t="s">
        <v>37</v>
      </c>
      <c r="D156" t="s">
        <v>38</v>
      </c>
      <c r="E156">
        <v>3</v>
      </c>
      <c r="F156" t="s">
        <v>40</v>
      </c>
      <c r="G156">
        <v>0.1666667</v>
      </c>
      <c r="H156" t="s">
        <v>58</v>
      </c>
      <c r="I156">
        <v>655</v>
      </c>
      <c r="J156">
        <v>1365</v>
      </c>
      <c r="K156">
        <v>0</v>
      </c>
      <c r="L156">
        <v>0</v>
      </c>
      <c r="M156">
        <v>0.6</v>
      </c>
      <c r="N156">
        <v>0.8</v>
      </c>
      <c r="O156">
        <v>1.05</v>
      </c>
      <c r="P156">
        <v>1.1000000000000001</v>
      </c>
      <c r="Q156" t="s">
        <v>46</v>
      </c>
      <c r="R156">
        <v>5</v>
      </c>
      <c r="S156">
        <v>9</v>
      </c>
      <c r="T156" t="s">
        <v>47</v>
      </c>
      <c r="U156" t="s">
        <v>58</v>
      </c>
      <c r="V156" t="s">
        <v>35</v>
      </c>
      <c r="W156" t="s">
        <v>130</v>
      </c>
      <c r="X156">
        <v>2019</v>
      </c>
      <c r="Y156" t="s">
        <v>37</v>
      </c>
      <c r="Z156" t="s">
        <v>38</v>
      </c>
      <c r="AA156">
        <v>3</v>
      </c>
      <c r="AB156">
        <v>2</v>
      </c>
      <c r="AC156">
        <v>0</v>
      </c>
      <c r="AD156">
        <v>3.3333340000000003E-2</v>
      </c>
      <c r="AE156">
        <v>0</v>
      </c>
      <c r="AF156">
        <f>VLOOKUP(A156,[1]DETALLE!$A$1:$AK$841,37,FALSE)</f>
        <v>750.75000000000011</v>
      </c>
      <c r="AG156">
        <f>VLOOKUP(A156,[1]DETALLE!$A$1:$AK$841,16,FALSE)</f>
        <v>103</v>
      </c>
      <c r="AH156">
        <f>VLOOKUP(A156,[1]DETALLE!$A$1:$AK$841,22,FALSE)</f>
        <v>1.05</v>
      </c>
      <c r="AI156">
        <f>VLOOKUP(A156,[1]DETALLE!$A$1:$AK$841,27,FALSE)</f>
        <v>0.41111111111111115</v>
      </c>
      <c r="AJ156" t="str">
        <f>VLOOKUP(A156,[1]DETALLE!$A$1:$AK$841,18,FALSE)</f>
        <v>A4 Mono MFPs</v>
      </c>
      <c r="AK156">
        <f t="shared" si="11"/>
        <v>0</v>
      </c>
      <c r="AL156">
        <f t="shared" si="12"/>
        <v>0</v>
      </c>
      <c r="AM156">
        <f t="shared" si="13"/>
        <v>0</v>
      </c>
      <c r="AN156">
        <f t="shared" si="14"/>
        <v>0</v>
      </c>
      <c r="AO156">
        <f t="shared" si="15"/>
        <v>0</v>
      </c>
    </row>
    <row r="157" spans="1:41" x14ac:dyDescent="0.25">
      <c r="A157" t="s">
        <v>217</v>
      </c>
      <c r="B157">
        <v>2019</v>
      </c>
      <c r="C157" t="s">
        <v>37</v>
      </c>
      <c r="D157" t="s">
        <v>38</v>
      </c>
      <c r="E157">
        <v>3</v>
      </c>
      <c r="F157" t="s">
        <v>40</v>
      </c>
      <c r="G157">
        <v>0.4166667</v>
      </c>
      <c r="H157" t="s">
        <v>58</v>
      </c>
      <c r="I157">
        <v>655</v>
      </c>
      <c r="J157">
        <v>1365</v>
      </c>
      <c r="K157">
        <v>0</v>
      </c>
      <c r="L157">
        <v>0</v>
      </c>
      <c r="M157">
        <v>0.6</v>
      </c>
      <c r="N157">
        <v>0.8</v>
      </c>
      <c r="O157">
        <v>1.05</v>
      </c>
      <c r="P157">
        <v>1.1000000000000001</v>
      </c>
      <c r="Q157" t="s">
        <v>46</v>
      </c>
      <c r="R157">
        <v>5</v>
      </c>
      <c r="S157">
        <v>9</v>
      </c>
      <c r="T157" t="s">
        <v>47</v>
      </c>
      <c r="U157" t="s">
        <v>58</v>
      </c>
      <c r="V157" t="s">
        <v>35</v>
      </c>
      <c r="W157" t="s">
        <v>67</v>
      </c>
      <c r="X157">
        <v>2019</v>
      </c>
      <c r="Y157" t="s">
        <v>37</v>
      </c>
      <c r="Z157" t="s">
        <v>38</v>
      </c>
      <c r="AA157">
        <v>3</v>
      </c>
      <c r="AB157">
        <v>8</v>
      </c>
      <c r="AC157">
        <v>0.6</v>
      </c>
      <c r="AD157">
        <v>8.3333340000000006E-2</v>
      </c>
      <c r="AE157">
        <v>819</v>
      </c>
      <c r="AF157">
        <f>VLOOKUP(A157,[1]DETALLE!$A$1:$AK$841,37,FALSE)</f>
        <v>1730.3000000000004</v>
      </c>
      <c r="AG157">
        <f>VLOOKUP(A157,[1]DETALLE!$A$1:$AK$841,16,FALSE)</f>
        <v>50</v>
      </c>
      <c r="AH157">
        <f>VLOOKUP(A157,[1]DETALLE!$A$1:$AK$841,22,FALSE)</f>
        <v>1.1000000000000001</v>
      </c>
      <c r="AI157">
        <f>VLOOKUP(A157,[1]DETALLE!$A$1:$AK$841,27,FALSE)</f>
        <v>0.255</v>
      </c>
      <c r="AJ157" t="str">
        <f>VLOOKUP(A157,[1]DETALLE!$A$1:$AK$841,18,FALSE)</f>
        <v>Light Production Digital Business</v>
      </c>
      <c r="AK157">
        <f t="shared" si="11"/>
        <v>0</v>
      </c>
      <c r="AL157">
        <f t="shared" si="12"/>
        <v>0</v>
      </c>
      <c r="AM157">
        <f t="shared" si="13"/>
        <v>0</v>
      </c>
      <c r="AN157">
        <f t="shared" si="14"/>
        <v>0</v>
      </c>
      <c r="AO157">
        <f t="shared" si="15"/>
        <v>0</v>
      </c>
    </row>
    <row r="158" spans="1:41" x14ac:dyDescent="0.25">
      <c r="A158" t="s">
        <v>218</v>
      </c>
      <c r="B158">
        <v>2019</v>
      </c>
      <c r="C158" t="s">
        <v>37</v>
      </c>
      <c r="D158" t="s">
        <v>38</v>
      </c>
      <c r="E158">
        <v>3</v>
      </c>
      <c r="F158" t="s">
        <v>40</v>
      </c>
      <c r="G158">
        <v>1.1333329999999999</v>
      </c>
      <c r="H158" t="s">
        <v>58</v>
      </c>
      <c r="I158">
        <v>655</v>
      </c>
      <c r="J158">
        <v>1365</v>
      </c>
      <c r="K158">
        <v>0</v>
      </c>
      <c r="L158">
        <v>0</v>
      </c>
      <c r="M158">
        <v>0.6</v>
      </c>
      <c r="N158">
        <v>0.8</v>
      </c>
      <c r="O158">
        <v>1.05</v>
      </c>
      <c r="P158">
        <v>1.1000000000000001</v>
      </c>
      <c r="Q158" t="s">
        <v>46</v>
      </c>
      <c r="R158">
        <v>5</v>
      </c>
      <c r="S158">
        <v>9</v>
      </c>
      <c r="T158" t="s">
        <v>47</v>
      </c>
      <c r="U158" t="s">
        <v>58</v>
      </c>
      <c r="V158" t="s">
        <v>35</v>
      </c>
      <c r="W158" t="s">
        <v>73</v>
      </c>
      <c r="X158">
        <v>2019</v>
      </c>
      <c r="Y158" t="s">
        <v>37</v>
      </c>
      <c r="Z158" t="s">
        <v>38</v>
      </c>
      <c r="AA158">
        <v>3</v>
      </c>
      <c r="AB158">
        <v>70</v>
      </c>
      <c r="AC158">
        <v>1.1000000000000001</v>
      </c>
      <c r="AD158">
        <v>0.2266666</v>
      </c>
      <c r="AE158">
        <v>1501.5</v>
      </c>
      <c r="AF158">
        <f>VLOOKUP(A158,[1]DETALLE!$A$1:$AK$841,37,FALSE)</f>
        <v>1730.3000000000004</v>
      </c>
      <c r="AG158">
        <f>VLOOKUP(A158,[1]DETALLE!$A$1:$AK$841,16,FALSE)</f>
        <v>31</v>
      </c>
      <c r="AH158">
        <f>VLOOKUP(A158,[1]DETALLE!$A$1:$AK$841,22,FALSE)</f>
        <v>1.1000000000000001</v>
      </c>
      <c r="AI158">
        <f>VLOOKUP(A158,[1]DETALLE!$A$1:$AK$841,27,FALSE)</f>
        <v>0.24249999999999999</v>
      </c>
      <c r="AJ158" t="str">
        <f>VLOOKUP(A158,[1]DETALLE!$A$1:$AK$841,18,FALSE)</f>
        <v>Entry Production Color Low/Mid</v>
      </c>
      <c r="AK158">
        <f t="shared" si="11"/>
        <v>0</v>
      </c>
      <c r="AL158">
        <f t="shared" si="12"/>
        <v>0</v>
      </c>
      <c r="AM158">
        <f t="shared" si="13"/>
        <v>1</v>
      </c>
      <c r="AN158">
        <f t="shared" si="14"/>
        <v>0</v>
      </c>
      <c r="AO158">
        <f t="shared" si="15"/>
        <v>0</v>
      </c>
    </row>
    <row r="159" spans="1:41" x14ac:dyDescent="0.25">
      <c r="A159" t="s">
        <v>69</v>
      </c>
      <c r="B159">
        <v>2019</v>
      </c>
      <c r="C159" t="s">
        <v>37</v>
      </c>
      <c r="D159" t="s">
        <v>38</v>
      </c>
      <c r="E159">
        <v>3</v>
      </c>
      <c r="F159" t="s">
        <v>40</v>
      </c>
      <c r="G159">
        <v>1.2166669999999999</v>
      </c>
      <c r="H159" t="s">
        <v>58</v>
      </c>
      <c r="I159">
        <v>655</v>
      </c>
      <c r="J159">
        <v>1365</v>
      </c>
      <c r="K159">
        <v>0</v>
      </c>
      <c r="L159">
        <v>0</v>
      </c>
      <c r="M159">
        <v>0.6</v>
      </c>
      <c r="N159">
        <v>0.8</v>
      </c>
      <c r="O159">
        <v>1.05</v>
      </c>
      <c r="P159">
        <v>1.1000000000000001</v>
      </c>
      <c r="Q159" t="s">
        <v>46</v>
      </c>
      <c r="R159">
        <v>5</v>
      </c>
      <c r="S159">
        <v>9</v>
      </c>
      <c r="T159" t="s">
        <v>47</v>
      </c>
      <c r="U159" t="s">
        <v>58</v>
      </c>
      <c r="V159" t="s">
        <v>35</v>
      </c>
      <c r="W159" t="s">
        <v>59</v>
      </c>
      <c r="X159">
        <v>2019</v>
      </c>
      <c r="Y159" t="s">
        <v>37</v>
      </c>
      <c r="Z159" t="s">
        <v>38</v>
      </c>
      <c r="AA159">
        <v>3</v>
      </c>
      <c r="AB159">
        <v>9</v>
      </c>
      <c r="AC159">
        <v>0.6</v>
      </c>
      <c r="AD159">
        <v>0.24333340000000001</v>
      </c>
      <c r="AE159">
        <v>819</v>
      </c>
      <c r="AF159">
        <f>VLOOKUP(A159,[1]DETALLE!$A$1:$AK$841,37,FALSE)</f>
        <v>1808.95</v>
      </c>
      <c r="AG159">
        <f>VLOOKUP(A159,[1]DETALLE!$A$1:$AK$841,16,FALSE)</f>
        <v>118</v>
      </c>
      <c r="AH159">
        <f>VLOOKUP(A159,[1]DETALLE!$A$1:$AK$841,22,FALSE)</f>
        <v>1.1499999999999999</v>
      </c>
      <c r="AI159">
        <f>VLOOKUP(A159,[1]DETALLE!$A$1:$AK$841,27,FALSE)</f>
        <v>8.2500000000000004E-2</v>
      </c>
      <c r="AJ159" t="str">
        <f>VLOOKUP(A159,[1]DETALLE!$A$1:$AK$841,18,FALSE)</f>
        <v>WF Mono Systems and Legacy Color</v>
      </c>
      <c r="AK159">
        <f t="shared" si="11"/>
        <v>0</v>
      </c>
      <c r="AL159">
        <f t="shared" si="12"/>
        <v>0</v>
      </c>
      <c r="AM159">
        <f t="shared" si="13"/>
        <v>0</v>
      </c>
      <c r="AN159">
        <f t="shared" si="14"/>
        <v>0</v>
      </c>
      <c r="AO159">
        <f t="shared" si="15"/>
        <v>0</v>
      </c>
    </row>
    <row r="160" spans="1:41" x14ac:dyDescent="0.25">
      <c r="A160" t="s">
        <v>219</v>
      </c>
      <c r="B160">
        <v>2019</v>
      </c>
      <c r="C160" t="s">
        <v>37</v>
      </c>
      <c r="D160" t="s">
        <v>38</v>
      </c>
      <c r="E160">
        <v>3</v>
      </c>
      <c r="F160" t="s">
        <v>44</v>
      </c>
      <c r="G160">
        <v>0</v>
      </c>
      <c r="H160" t="s">
        <v>71</v>
      </c>
      <c r="I160">
        <v>468</v>
      </c>
      <c r="J160">
        <v>715</v>
      </c>
      <c r="K160">
        <v>0</v>
      </c>
      <c r="L160">
        <v>0</v>
      </c>
      <c r="M160">
        <v>0</v>
      </c>
      <c r="N160">
        <v>0.6</v>
      </c>
      <c r="O160">
        <v>0.8</v>
      </c>
      <c r="P160">
        <v>1.05</v>
      </c>
      <c r="Q160" t="s">
        <v>46</v>
      </c>
      <c r="R160">
        <v>5</v>
      </c>
      <c r="S160">
        <v>9</v>
      </c>
      <c r="T160" t="s">
        <v>47</v>
      </c>
      <c r="U160" t="s">
        <v>58</v>
      </c>
      <c r="V160" t="s">
        <v>35</v>
      </c>
      <c r="W160" t="s">
        <v>55</v>
      </c>
      <c r="X160">
        <v>2019</v>
      </c>
      <c r="Y160" t="s">
        <v>37</v>
      </c>
      <c r="Z160" t="s">
        <v>38</v>
      </c>
      <c r="AA160">
        <v>5</v>
      </c>
      <c r="AB160">
        <v>14</v>
      </c>
      <c r="AC160">
        <v>0</v>
      </c>
      <c r="AD160">
        <v>0</v>
      </c>
      <c r="AE160">
        <v>715</v>
      </c>
      <c r="AF160">
        <f>VLOOKUP(A160,[1]DETALLE!$A$1:$AK$841,37,FALSE)</f>
        <v>0</v>
      </c>
      <c r="AG160">
        <f>VLOOKUP(A160,[1]DETALLE!$A$1:$AK$841,16,FALSE)</f>
        <v>17</v>
      </c>
      <c r="AH160">
        <f>VLOOKUP(A160,[1]DETALLE!$A$1:$AK$841,22,FALSE)</f>
        <v>0.6</v>
      </c>
      <c r="AI160">
        <f>VLOOKUP(A160,[1]DETALLE!$A$1:$AK$841,27,FALSE)</f>
        <v>0.27799999999999997</v>
      </c>
      <c r="AJ160" t="str">
        <f>VLOOKUP(A160,[1]DETALLE!$A$1:$AK$841,18,FALSE)</f>
        <v>A4 Mono MFPs</v>
      </c>
      <c r="AK160">
        <f t="shared" si="11"/>
        <v>0</v>
      </c>
      <c r="AL160">
        <f t="shared" si="12"/>
        <v>0</v>
      </c>
      <c r="AM160">
        <f t="shared" si="13"/>
        <v>0</v>
      </c>
      <c r="AN160">
        <f t="shared" si="14"/>
        <v>0</v>
      </c>
      <c r="AO160">
        <f t="shared" si="15"/>
        <v>0</v>
      </c>
    </row>
    <row r="161" spans="1:41" x14ac:dyDescent="0.25">
      <c r="A161" t="s">
        <v>220</v>
      </c>
      <c r="B161">
        <v>2019</v>
      </c>
      <c r="C161" t="s">
        <v>37</v>
      </c>
      <c r="D161" t="s">
        <v>38</v>
      </c>
      <c r="E161">
        <v>3</v>
      </c>
      <c r="F161" t="s">
        <v>40</v>
      </c>
      <c r="G161">
        <v>1.75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R161" t="s">
        <v>33</v>
      </c>
      <c r="S161" t="s">
        <v>33</v>
      </c>
      <c r="U161" t="s">
        <v>34</v>
      </c>
      <c r="V161" t="s">
        <v>35</v>
      </c>
      <c r="W161" t="s">
        <v>36</v>
      </c>
      <c r="X161">
        <v>2019</v>
      </c>
      <c r="Y161" t="s">
        <v>37</v>
      </c>
      <c r="Z161" t="s">
        <v>38</v>
      </c>
      <c r="AA161">
        <v>3</v>
      </c>
      <c r="AB161">
        <v>0</v>
      </c>
      <c r="AC161">
        <v>1.1000000000000001</v>
      </c>
      <c r="AD161">
        <v>0</v>
      </c>
      <c r="AE161">
        <v>750.75</v>
      </c>
      <c r="AF161">
        <f>VLOOKUP(A161,[1]DETALLE!$A$1:$AK$841,37,FALSE)</f>
        <v>750.75000000000011</v>
      </c>
      <c r="AG161">
        <f>VLOOKUP(A161,[1]DETALLE!$A$1:$AK$841,16,FALSE)</f>
        <v>91</v>
      </c>
      <c r="AH161">
        <f>VLOOKUP(A161,[1]DETALLE!$A$1:$AK$841,22,FALSE)</f>
        <v>1.05</v>
      </c>
      <c r="AI161">
        <f>VLOOKUP(A161,[1]DETALLE!$A$1:$AK$841,27,FALSE)</f>
        <v>0.46666666666666667</v>
      </c>
      <c r="AJ161" t="str">
        <f>VLOOKUP(A161,[1]DETALLE!$A$1:$AK$841,18,FALSE)</f>
        <v>A4 Mono MFPs</v>
      </c>
      <c r="AK161">
        <f t="shared" si="11"/>
        <v>1</v>
      </c>
      <c r="AL161">
        <f t="shared" si="12"/>
        <v>0</v>
      </c>
      <c r="AM161">
        <f t="shared" si="13"/>
        <v>0</v>
      </c>
      <c r="AN161">
        <f t="shared" si="14"/>
        <v>0</v>
      </c>
      <c r="AO161">
        <f t="shared" si="15"/>
        <v>0</v>
      </c>
    </row>
    <row r="162" spans="1:41" x14ac:dyDescent="0.25">
      <c r="A162" t="s">
        <v>78</v>
      </c>
      <c r="B162">
        <v>2019</v>
      </c>
      <c r="C162" t="s">
        <v>37</v>
      </c>
      <c r="D162" t="s">
        <v>38</v>
      </c>
      <c r="E162">
        <v>3</v>
      </c>
      <c r="F162" t="s">
        <v>44</v>
      </c>
      <c r="G162">
        <v>0</v>
      </c>
      <c r="I162" t="s">
        <v>33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R162" t="s">
        <v>33</v>
      </c>
      <c r="S162" t="s">
        <v>33</v>
      </c>
      <c r="U162" t="s">
        <v>34</v>
      </c>
      <c r="V162" t="s">
        <v>35</v>
      </c>
      <c r="W162" t="s">
        <v>50</v>
      </c>
      <c r="X162">
        <v>2019</v>
      </c>
      <c r="Y162" t="s">
        <v>37</v>
      </c>
      <c r="Z162" t="s">
        <v>38</v>
      </c>
      <c r="AA162">
        <v>3</v>
      </c>
      <c r="AB162">
        <v>7</v>
      </c>
      <c r="AC162">
        <v>1.1000000000000001</v>
      </c>
      <c r="AD162">
        <v>0</v>
      </c>
      <c r="AE162">
        <v>715</v>
      </c>
      <c r="AF162">
        <f>VLOOKUP(A162,[1]DETALLE!$A$1:$AK$841,37,FALSE)</f>
        <v>429.00000000000006</v>
      </c>
      <c r="AG162">
        <f>VLOOKUP(A162,[1]DETALLE!$A$1:$AK$841,16,FALSE)</f>
        <v>22</v>
      </c>
      <c r="AH162">
        <f>VLOOKUP(A162,[1]DETALLE!$A$1:$AK$841,22,FALSE)</f>
        <v>0.6</v>
      </c>
      <c r="AI162">
        <f>VLOOKUP(A162,[1]DETALLE!$A$1:$AK$841,27,FALSE)</f>
        <v>0.246</v>
      </c>
      <c r="AJ162" t="str">
        <f>VLOOKUP(A162,[1]DETALLE!$A$1:$AK$841,18,FALSE)</f>
        <v>Color Laser Printers</v>
      </c>
      <c r="AK162">
        <f t="shared" si="11"/>
        <v>0</v>
      </c>
      <c r="AL162">
        <f t="shared" si="12"/>
        <v>0</v>
      </c>
      <c r="AM162">
        <f t="shared" si="13"/>
        <v>0</v>
      </c>
      <c r="AN162">
        <f t="shared" si="14"/>
        <v>0</v>
      </c>
      <c r="AO162">
        <f t="shared" si="15"/>
        <v>0</v>
      </c>
    </row>
    <row r="163" spans="1:41" x14ac:dyDescent="0.25">
      <c r="A163" t="s">
        <v>221</v>
      </c>
      <c r="B163">
        <v>2019</v>
      </c>
      <c r="C163" t="s">
        <v>37</v>
      </c>
      <c r="D163" t="s">
        <v>38</v>
      </c>
      <c r="E163">
        <v>3</v>
      </c>
      <c r="F163" t="s">
        <v>40</v>
      </c>
      <c r="G163">
        <v>0.13333329999999999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R163" t="s">
        <v>33</v>
      </c>
      <c r="S163" t="s">
        <v>33</v>
      </c>
      <c r="U163" t="s">
        <v>58</v>
      </c>
      <c r="V163" t="s">
        <v>35</v>
      </c>
      <c r="W163" t="s">
        <v>55</v>
      </c>
      <c r="X163">
        <v>2019</v>
      </c>
      <c r="Y163" t="s">
        <v>37</v>
      </c>
      <c r="Z163" t="s">
        <v>38</v>
      </c>
      <c r="AA163">
        <v>10</v>
      </c>
      <c r="AB163">
        <v>12</v>
      </c>
      <c r="AC163">
        <v>1.1000000000000001</v>
      </c>
      <c r="AD163">
        <v>0</v>
      </c>
      <c r="AE163">
        <v>347.75</v>
      </c>
      <c r="AF163">
        <f>VLOOKUP(A163,[1]DETALLE!$A$1:$AK$841,37,FALSE)</f>
        <v>1258.4000000000003</v>
      </c>
      <c r="AG163">
        <f>VLOOKUP(A163,[1]DETALLE!$A$1:$AK$841,16,FALSE)</f>
        <v>9</v>
      </c>
      <c r="AH163">
        <f>VLOOKUP(A163,[1]DETALLE!$A$1:$AK$841,22,FALSE)</f>
        <v>0.8</v>
      </c>
      <c r="AI163">
        <f>VLOOKUP(A163,[1]DETALLE!$A$1:$AK$841,27,FALSE)</f>
        <v>0.38750000000000001</v>
      </c>
      <c r="AJ163" t="str">
        <f>VLOOKUP(A163,[1]DETALLE!$A$1:$AK$841,18,FALSE)</f>
        <v>Entry Production Color Low/Mid</v>
      </c>
      <c r="AK163">
        <f t="shared" si="11"/>
        <v>0</v>
      </c>
      <c r="AL163">
        <f t="shared" si="12"/>
        <v>0</v>
      </c>
      <c r="AM163">
        <f t="shared" si="13"/>
        <v>0</v>
      </c>
      <c r="AN163">
        <f t="shared" si="14"/>
        <v>0</v>
      </c>
      <c r="AO163">
        <f t="shared" si="15"/>
        <v>0</v>
      </c>
    </row>
    <row r="164" spans="1:41" x14ac:dyDescent="0.25">
      <c r="A164" t="s">
        <v>222</v>
      </c>
      <c r="B164">
        <v>2019</v>
      </c>
      <c r="C164" t="s">
        <v>37</v>
      </c>
      <c r="D164" t="s">
        <v>38</v>
      </c>
      <c r="E164">
        <v>3</v>
      </c>
      <c r="F164" t="s">
        <v>40</v>
      </c>
      <c r="G164">
        <v>0.5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R164" t="s">
        <v>33</v>
      </c>
      <c r="S164" t="s">
        <v>33</v>
      </c>
      <c r="U164" t="s">
        <v>64</v>
      </c>
      <c r="V164" t="s">
        <v>35</v>
      </c>
      <c r="W164" t="s">
        <v>61</v>
      </c>
      <c r="X164">
        <v>2019</v>
      </c>
      <c r="Y164" t="s">
        <v>37</v>
      </c>
      <c r="Z164" t="s">
        <v>38</v>
      </c>
      <c r="AA164">
        <v>5</v>
      </c>
      <c r="AB164">
        <v>34</v>
      </c>
      <c r="AC164">
        <v>1.1000000000000001</v>
      </c>
      <c r="AD164">
        <v>0</v>
      </c>
      <c r="AE164">
        <v>1433.25</v>
      </c>
      <c r="AF164" t="e">
        <f>VLOOKUP(A164,[1]DETALLE!$A$1:$AK$841,37,FALSE)</f>
        <v>#N/A</v>
      </c>
      <c r="AG164" t="e">
        <f>VLOOKUP(A164,[1]DETALLE!$A$1:$AK$841,16,FALSE)</f>
        <v>#N/A</v>
      </c>
      <c r="AH164" t="e">
        <f>VLOOKUP(A164,[1]DETALLE!$A$1:$AK$841,22,FALSE)</f>
        <v>#N/A</v>
      </c>
      <c r="AI164" t="e">
        <f>VLOOKUP(A164,[1]DETALLE!$A$1:$AK$841,27,FALSE)</f>
        <v>#N/A</v>
      </c>
      <c r="AJ164" t="e">
        <f>VLOOKUP(A164,[1]DETALLE!$A$1:$AK$841,18,FALSE)</f>
        <v>#N/A</v>
      </c>
      <c r="AK164" t="e">
        <f t="shared" si="11"/>
        <v>#N/A</v>
      </c>
      <c r="AL164" t="e">
        <f t="shared" si="12"/>
        <v>#N/A</v>
      </c>
      <c r="AM164" t="e">
        <f t="shared" si="13"/>
        <v>#N/A</v>
      </c>
      <c r="AN164" t="e">
        <f t="shared" si="14"/>
        <v>#N/A</v>
      </c>
      <c r="AO164" t="e">
        <f t="shared" si="15"/>
        <v>#N/A</v>
      </c>
    </row>
    <row r="165" spans="1:41" x14ac:dyDescent="0.25">
      <c r="A165" t="s">
        <v>223</v>
      </c>
      <c r="B165">
        <v>2019</v>
      </c>
      <c r="C165" t="s">
        <v>37</v>
      </c>
      <c r="D165" t="s">
        <v>38</v>
      </c>
      <c r="E165">
        <v>3</v>
      </c>
      <c r="F165" t="s">
        <v>40</v>
      </c>
      <c r="G165">
        <v>0.8</v>
      </c>
      <c r="H165" t="s">
        <v>64</v>
      </c>
      <c r="I165">
        <v>655</v>
      </c>
      <c r="J165">
        <v>1365</v>
      </c>
      <c r="K165">
        <v>0</v>
      </c>
      <c r="L165">
        <v>0</v>
      </c>
      <c r="M165">
        <v>0.6</v>
      </c>
      <c r="N165">
        <v>0.8</v>
      </c>
      <c r="O165">
        <v>1.05</v>
      </c>
      <c r="P165">
        <v>1.1000000000000001</v>
      </c>
      <c r="Q165" t="s">
        <v>46</v>
      </c>
      <c r="R165">
        <v>5</v>
      </c>
      <c r="S165">
        <v>9</v>
      </c>
      <c r="T165" t="s">
        <v>47</v>
      </c>
      <c r="U165" t="s">
        <v>64</v>
      </c>
      <c r="V165" t="s">
        <v>35</v>
      </c>
      <c r="W165" t="s">
        <v>59</v>
      </c>
      <c r="X165">
        <v>2019</v>
      </c>
      <c r="Y165" t="s">
        <v>37</v>
      </c>
      <c r="Z165" t="s">
        <v>38</v>
      </c>
      <c r="AA165">
        <v>4</v>
      </c>
      <c r="AB165">
        <v>84</v>
      </c>
      <c r="AC165">
        <v>1.1000000000000001</v>
      </c>
      <c r="AD165">
        <v>0.16</v>
      </c>
      <c r="AE165">
        <v>1501.5</v>
      </c>
      <c r="AF165">
        <f>VLOOKUP(A165,[1]DETALLE!$A$1:$AK$841,37,FALSE)</f>
        <v>0</v>
      </c>
      <c r="AG165">
        <f>VLOOKUP(A165,[1]DETALLE!$A$1:$AK$841,16,FALSE)</f>
        <v>0</v>
      </c>
      <c r="AH165">
        <f>VLOOKUP(A165,[1]DETALLE!$A$1:$AK$841,22,FALSE)</f>
        <v>0</v>
      </c>
      <c r="AI165">
        <f>VLOOKUP(A165,[1]DETALLE!$A$1:$AK$841,27,FALSE)</f>
        <v>0</v>
      </c>
      <c r="AJ165" t="str">
        <f>VLOOKUP(A165,[1]DETALLE!$A$1:$AK$841,18,FALSE)</f>
        <v>Entry Production Color Low/Mid</v>
      </c>
      <c r="AK165">
        <f t="shared" si="11"/>
        <v>0</v>
      </c>
      <c r="AL165">
        <f t="shared" si="12"/>
        <v>0</v>
      </c>
      <c r="AM165">
        <f t="shared" si="13"/>
        <v>0</v>
      </c>
      <c r="AN165">
        <f t="shared" si="14"/>
        <v>0</v>
      </c>
      <c r="AO165">
        <f t="shared" si="15"/>
        <v>0</v>
      </c>
    </row>
    <row r="166" spans="1:41" x14ac:dyDescent="0.25">
      <c r="A166" t="s">
        <v>135</v>
      </c>
      <c r="B166">
        <v>2019</v>
      </c>
      <c r="C166" t="s">
        <v>37</v>
      </c>
      <c r="D166" t="s">
        <v>38</v>
      </c>
      <c r="E166">
        <v>3</v>
      </c>
      <c r="F166" t="s">
        <v>40</v>
      </c>
      <c r="G166">
        <v>0.78333339999999996</v>
      </c>
      <c r="H166" t="s">
        <v>91</v>
      </c>
      <c r="I166">
        <v>803</v>
      </c>
      <c r="J166">
        <v>1573</v>
      </c>
      <c r="K166">
        <v>0.2</v>
      </c>
      <c r="L166">
        <v>0.6</v>
      </c>
      <c r="M166">
        <v>0.8</v>
      </c>
      <c r="N166">
        <v>1.05</v>
      </c>
      <c r="O166">
        <v>1.1000000000000001</v>
      </c>
      <c r="P166">
        <v>1.1499999999999999</v>
      </c>
      <c r="Q166" t="s">
        <v>46</v>
      </c>
      <c r="R166">
        <v>4</v>
      </c>
      <c r="S166">
        <v>6</v>
      </c>
      <c r="T166" t="s">
        <v>47</v>
      </c>
      <c r="U166" t="s">
        <v>91</v>
      </c>
      <c r="V166" t="s">
        <v>35</v>
      </c>
      <c r="W166" t="s">
        <v>50</v>
      </c>
      <c r="X166">
        <v>2019</v>
      </c>
      <c r="Y166" t="s">
        <v>37</v>
      </c>
      <c r="Z166" t="s">
        <v>38</v>
      </c>
      <c r="AA166">
        <v>5</v>
      </c>
      <c r="AB166">
        <v>2</v>
      </c>
      <c r="AC166">
        <v>0.2</v>
      </c>
      <c r="AD166">
        <v>0.19583334999999999</v>
      </c>
      <c r="AE166">
        <v>314.60000000000002</v>
      </c>
      <c r="AF166">
        <f>VLOOKUP(A166,[1]DETALLE!$A$1:$AK$841,37,FALSE)</f>
        <v>0</v>
      </c>
      <c r="AG166">
        <f>VLOOKUP(A166,[1]DETALLE!$A$1:$AK$841,16,FALSE)</f>
        <v>2693</v>
      </c>
      <c r="AH166">
        <f>VLOOKUP(A166,[1]DETALLE!$A$1:$AK$841,22,FALSE)</f>
        <v>1.05</v>
      </c>
      <c r="AI166">
        <f>VLOOKUP(A166,[1]DETALLE!$A$1:$AK$841,27,FALSE)</f>
        <v>0.44400000000000006</v>
      </c>
      <c r="AJ166" t="str">
        <f>VLOOKUP(A166,[1]DETALLE!$A$1:$AK$841,18,FALSE)</f>
        <v>A4 Mono MFPs</v>
      </c>
      <c r="AK166">
        <f t="shared" si="11"/>
        <v>0</v>
      </c>
      <c r="AL166">
        <f t="shared" si="12"/>
        <v>0</v>
      </c>
      <c r="AM166">
        <f t="shared" si="13"/>
        <v>0</v>
      </c>
      <c r="AN166">
        <f t="shared" si="14"/>
        <v>0</v>
      </c>
      <c r="AO166">
        <f t="shared" si="15"/>
        <v>0</v>
      </c>
    </row>
    <row r="167" spans="1:41" x14ac:dyDescent="0.25">
      <c r="A167" t="s">
        <v>224</v>
      </c>
      <c r="B167">
        <v>2019</v>
      </c>
      <c r="C167" t="s">
        <v>37</v>
      </c>
      <c r="D167" t="s">
        <v>38</v>
      </c>
      <c r="E167">
        <v>3</v>
      </c>
      <c r="F167" t="s">
        <v>40</v>
      </c>
      <c r="G167">
        <v>1.5</v>
      </c>
      <c r="H167" t="s">
        <v>66</v>
      </c>
      <c r="I167">
        <v>468</v>
      </c>
      <c r="J167">
        <v>715</v>
      </c>
      <c r="K167">
        <v>0</v>
      </c>
      <c r="L167">
        <v>0</v>
      </c>
      <c r="M167">
        <v>0</v>
      </c>
      <c r="N167">
        <v>0.6</v>
      </c>
      <c r="O167">
        <v>0.8</v>
      </c>
      <c r="P167">
        <v>1.05</v>
      </c>
      <c r="Q167" t="s">
        <v>46</v>
      </c>
      <c r="R167">
        <v>5</v>
      </c>
      <c r="S167">
        <v>9</v>
      </c>
      <c r="T167" t="s">
        <v>47</v>
      </c>
      <c r="U167" t="s">
        <v>58</v>
      </c>
      <c r="V167" t="s">
        <v>35</v>
      </c>
      <c r="W167" t="s">
        <v>55</v>
      </c>
      <c r="X167">
        <v>2019</v>
      </c>
      <c r="Y167" t="s">
        <v>37</v>
      </c>
      <c r="Z167" t="s">
        <v>38</v>
      </c>
      <c r="AA167">
        <v>3</v>
      </c>
      <c r="AB167">
        <v>71</v>
      </c>
      <c r="AC167">
        <v>1.05</v>
      </c>
      <c r="AD167">
        <v>0.3</v>
      </c>
      <c r="AE167">
        <v>750.75</v>
      </c>
      <c r="AF167">
        <f>VLOOKUP(A167,[1]DETALLE!$A$1:$AK$841,37,FALSE)</f>
        <v>1258.4000000000003</v>
      </c>
      <c r="AG167">
        <f>VLOOKUP(A167,[1]DETALLE!$A$1:$AK$841,16,FALSE)</f>
        <v>8</v>
      </c>
      <c r="AH167">
        <f>VLOOKUP(A167,[1]DETALLE!$A$1:$AK$841,22,FALSE)</f>
        <v>0.8</v>
      </c>
      <c r="AI167">
        <f>VLOOKUP(A167,[1]DETALLE!$A$1:$AK$841,27,FALSE)</f>
        <v>0.51749999999999996</v>
      </c>
      <c r="AJ167" t="str">
        <f>VLOOKUP(A167,[1]DETALLE!$A$1:$AK$841,18,FALSE)</f>
        <v>Light Production Digital Business</v>
      </c>
      <c r="AK167">
        <f t="shared" si="11"/>
        <v>0</v>
      </c>
      <c r="AL167">
        <f t="shared" si="12"/>
        <v>0</v>
      </c>
      <c r="AM167">
        <f t="shared" si="13"/>
        <v>0</v>
      </c>
      <c r="AN167">
        <f t="shared" si="14"/>
        <v>0</v>
      </c>
      <c r="AO167">
        <f t="shared" si="15"/>
        <v>0</v>
      </c>
    </row>
    <row r="168" spans="1:41" x14ac:dyDescent="0.25">
      <c r="A168" t="s">
        <v>138</v>
      </c>
      <c r="B168">
        <v>2019</v>
      </c>
      <c r="C168" t="s">
        <v>37</v>
      </c>
      <c r="D168" t="s">
        <v>38</v>
      </c>
      <c r="E168">
        <v>3</v>
      </c>
      <c r="F168" t="s">
        <v>40</v>
      </c>
      <c r="G168">
        <v>0</v>
      </c>
      <c r="H168" t="s">
        <v>53</v>
      </c>
      <c r="I168">
        <v>655</v>
      </c>
      <c r="J168">
        <v>1365</v>
      </c>
      <c r="K168">
        <v>0</v>
      </c>
      <c r="L168">
        <v>0</v>
      </c>
      <c r="M168">
        <v>0.6</v>
      </c>
      <c r="N168">
        <v>0.8</v>
      </c>
      <c r="O168">
        <v>1.05</v>
      </c>
      <c r="P168">
        <v>1.1000000000000001</v>
      </c>
      <c r="Q168" t="s">
        <v>46</v>
      </c>
      <c r="R168">
        <v>5</v>
      </c>
      <c r="S168">
        <v>9</v>
      </c>
      <c r="T168" t="s">
        <v>47</v>
      </c>
      <c r="U168" t="s">
        <v>54</v>
      </c>
      <c r="V168" t="s">
        <v>35</v>
      </c>
      <c r="W168" t="s">
        <v>55</v>
      </c>
      <c r="X168">
        <v>2019</v>
      </c>
      <c r="Y168" t="s">
        <v>37</v>
      </c>
      <c r="Z168" t="s">
        <v>38</v>
      </c>
      <c r="AA168">
        <v>5</v>
      </c>
      <c r="AB168">
        <v>2</v>
      </c>
      <c r="AC168">
        <v>0</v>
      </c>
      <c r="AD168">
        <v>0</v>
      </c>
      <c r="AE168">
        <v>0</v>
      </c>
      <c r="AF168">
        <f>VLOOKUP(A168,[1]DETALLE!$A$1:$AK$841,37,FALSE)</f>
        <v>750.75000000000011</v>
      </c>
      <c r="AG168">
        <f>VLOOKUP(A168,[1]DETALLE!$A$1:$AK$841,16,FALSE)</f>
        <v>61</v>
      </c>
      <c r="AH168">
        <f>VLOOKUP(A168,[1]DETALLE!$A$1:$AK$841,22,FALSE)</f>
        <v>1.05</v>
      </c>
      <c r="AI168">
        <f>VLOOKUP(A168,[1]DETALLE!$A$1:$AK$841,27,FALSE)</f>
        <v>0.48799999999999999</v>
      </c>
      <c r="AJ168" t="str">
        <f>VLOOKUP(A168,[1]DETALLE!$A$1:$AK$841,18,FALSE)</f>
        <v>Entry Mono Printers</v>
      </c>
      <c r="AK168">
        <f t="shared" si="11"/>
        <v>0</v>
      </c>
      <c r="AL168">
        <f t="shared" si="12"/>
        <v>0</v>
      </c>
      <c r="AM168">
        <f t="shared" si="13"/>
        <v>0</v>
      </c>
      <c r="AN168">
        <f t="shared" si="14"/>
        <v>0</v>
      </c>
      <c r="AO168">
        <f t="shared" si="15"/>
        <v>0</v>
      </c>
    </row>
    <row r="169" spans="1:41" x14ac:dyDescent="0.25">
      <c r="A169" t="s">
        <v>225</v>
      </c>
      <c r="B169">
        <v>2019</v>
      </c>
      <c r="C169" t="s">
        <v>37</v>
      </c>
      <c r="D169" t="s">
        <v>38</v>
      </c>
      <c r="E169">
        <v>3</v>
      </c>
      <c r="F169" t="s">
        <v>40</v>
      </c>
      <c r="G169">
        <v>1.1666669999999999</v>
      </c>
      <c r="H169" t="s">
        <v>54</v>
      </c>
      <c r="I169">
        <v>803</v>
      </c>
      <c r="J169">
        <v>1573</v>
      </c>
      <c r="K169">
        <v>0.2</v>
      </c>
      <c r="L169">
        <v>0.6</v>
      </c>
      <c r="M169">
        <v>0.8</v>
      </c>
      <c r="N169">
        <v>1.05</v>
      </c>
      <c r="O169">
        <v>1.1000000000000001</v>
      </c>
      <c r="P169">
        <v>1.1499999999999999</v>
      </c>
      <c r="Q169" t="s">
        <v>46</v>
      </c>
      <c r="R169">
        <v>4</v>
      </c>
      <c r="S169">
        <v>6</v>
      </c>
      <c r="T169" t="s">
        <v>47</v>
      </c>
      <c r="U169" t="s">
        <v>54</v>
      </c>
      <c r="V169" t="s">
        <v>35</v>
      </c>
      <c r="W169" t="s">
        <v>50</v>
      </c>
      <c r="X169">
        <v>2019</v>
      </c>
      <c r="Y169" t="s">
        <v>37</v>
      </c>
      <c r="Z169" t="s">
        <v>38</v>
      </c>
      <c r="AA169">
        <v>4</v>
      </c>
      <c r="AB169">
        <v>43</v>
      </c>
      <c r="AC169">
        <v>1.1000000000000001</v>
      </c>
      <c r="AD169">
        <v>0.29166674999999997</v>
      </c>
      <c r="AE169">
        <v>1730.3</v>
      </c>
      <c r="AF169">
        <f>VLOOKUP(A169,[1]DETALLE!$A$1:$AK$841,37,FALSE)</f>
        <v>1808.95</v>
      </c>
      <c r="AG169">
        <f>VLOOKUP(A169,[1]DETALLE!$A$1:$AK$841,16,FALSE)</f>
        <v>125</v>
      </c>
      <c r="AH169">
        <f>VLOOKUP(A169,[1]DETALLE!$A$1:$AK$841,22,FALSE)</f>
        <v>1.1499999999999999</v>
      </c>
      <c r="AI169">
        <f>VLOOKUP(A169,[1]DETALLE!$A$1:$AK$841,27,FALSE)</f>
        <v>0.89500000000000002</v>
      </c>
      <c r="AJ169" t="str">
        <f>VLOOKUP(A169,[1]DETALLE!$A$1:$AK$841,18,FALSE)</f>
        <v>Light Production Digital Business</v>
      </c>
      <c r="AK169">
        <f t="shared" si="11"/>
        <v>0</v>
      </c>
      <c r="AL169">
        <f t="shared" si="12"/>
        <v>0</v>
      </c>
      <c r="AM169">
        <f t="shared" si="13"/>
        <v>0</v>
      </c>
      <c r="AN169">
        <f t="shared" si="14"/>
        <v>0</v>
      </c>
      <c r="AO169">
        <f t="shared" si="15"/>
        <v>0</v>
      </c>
    </row>
    <row r="170" spans="1:41" x14ac:dyDescent="0.25">
      <c r="A170" t="s">
        <v>226</v>
      </c>
      <c r="B170">
        <v>2019</v>
      </c>
      <c r="C170" t="s">
        <v>37</v>
      </c>
      <c r="D170" t="s">
        <v>38</v>
      </c>
      <c r="E170">
        <v>3</v>
      </c>
      <c r="F170" t="s">
        <v>40</v>
      </c>
      <c r="G170">
        <v>1.766667</v>
      </c>
      <c r="H170" t="s">
        <v>54</v>
      </c>
      <c r="I170">
        <v>803</v>
      </c>
      <c r="J170">
        <v>1573</v>
      </c>
      <c r="K170">
        <v>0.2</v>
      </c>
      <c r="L170">
        <v>0.6</v>
      </c>
      <c r="M170">
        <v>0.8</v>
      </c>
      <c r="N170">
        <v>1.05</v>
      </c>
      <c r="O170">
        <v>1.1000000000000001</v>
      </c>
      <c r="P170">
        <v>1.1499999999999999</v>
      </c>
      <c r="Q170" t="s">
        <v>46</v>
      </c>
      <c r="R170">
        <v>4</v>
      </c>
      <c r="S170">
        <v>6</v>
      </c>
      <c r="T170" t="s">
        <v>47</v>
      </c>
      <c r="U170" t="s">
        <v>54</v>
      </c>
      <c r="V170" t="s">
        <v>35</v>
      </c>
      <c r="W170" t="s">
        <v>42</v>
      </c>
      <c r="X170">
        <v>2019</v>
      </c>
      <c r="Y170" t="s">
        <v>37</v>
      </c>
      <c r="Z170" t="s">
        <v>38</v>
      </c>
      <c r="AA170">
        <v>3</v>
      </c>
      <c r="AB170">
        <v>230</v>
      </c>
      <c r="AC170">
        <v>1.1499999999999999</v>
      </c>
      <c r="AD170">
        <v>0.44166675</v>
      </c>
      <c r="AE170">
        <v>1808.95</v>
      </c>
      <c r="AF170">
        <f>VLOOKUP(A170,[1]DETALLE!$A$1:$AK$841,37,FALSE)</f>
        <v>1092</v>
      </c>
      <c r="AG170">
        <f>VLOOKUP(A170,[1]DETALLE!$A$1:$AK$841,16,FALSE)</f>
        <v>25</v>
      </c>
      <c r="AH170">
        <f>VLOOKUP(A170,[1]DETALLE!$A$1:$AK$841,22,FALSE)</f>
        <v>0.8</v>
      </c>
      <c r="AI170">
        <f>VLOOKUP(A170,[1]DETALLE!$A$1:$AK$841,27,FALSE)</f>
        <v>0.19600000000000001</v>
      </c>
      <c r="AJ170" t="str">
        <f>VLOOKUP(A170,[1]DETALLE!$A$1:$AK$841,18,FALSE)</f>
        <v>Departmental Digital</v>
      </c>
      <c r="AK170">
        <f t="shared" si="11"/>
        <v>0</v>
      </c>
      <c r="AL170">
        <f t="shared" si="12"/>
        <v>0</v>
      </c>
      <c r="AM170">
        <f t="shared" si="13"/>
        <v>0</v>
      </c>
      <c r="AN170">
        <f t="shared" si="14"/>
        <v>0</v>
      </c>
      <c r="AO170">
        <f t="shared" si="15"/>
        <v>0</v>
      </c>
    </row>
    <row r="171" spans="1:41" x14ac:dyDescent="0.25">
      <c r="A171" t="s">
        <v>227</v>
      </c>
      <c r="B171">
        <v>2019</v>
      </c>
      <c r="C171" t="s">
        <v>37</v>
      </c>
      <c r="D171" t="s">
        <v>38</v>
      </c>
      <c r="E171">
        <v>3</v>
      </c>
      <c r="F171" t="s">
        <v>44</v>
      </c>
      <c r="G171">
        <v>0</v>
      </c>
      <c r="H171" t="s">
        <v>54</v>
      </c>
      <c r="I171">
        <v>803</v>
      </c>
      <c r="J171">
        <v>1573</v>
      </c>
      <c r="K171">
        <v>0.2</v>
      </c>
      <c r="L171">
        <v>0.6</v>
      </c>
      <c r="M171">
        <v>0.8</v>
      </c>
      <c r="N171">
        <v>1.05</v>
      </c>
      <c r="O171">
        <v>1.1000000000000001</v>
      </c>
      <c r="P171">
        <v>1.1499999999999999</v>
      </c>
      <c r="Q171" t="s">
        <v>46</v>
      </c>
      <c r="R171">
        <v>4</v>
      </c>
      <c r="S171">
        <v>6</v>
      </c>
      <c r="T171" t="s">
        <v>85</v>
      </c>
      <c r="U171" t="s">
        <v>54</v>
      </c>
      <c r="V171" t="s">
        <v>35</v>
      </c>
      <c r="W171" t="s">
        <v>61</v>
      </c>
      <c r="X171">
        <v>2019</v>
      </c>
      <c r="Y171" t="s">
        <v>37</v>
      </c>
      <c r="Z171" t="s">
        <v>38</v>
      </c>
      <c r="AA171">
        <v>4</v>
      </c>
      <c r="AB171">
        <v>41</v>
      </c>
      <c r="AC171">
        <v>0</v>
      </c>
      <c r="AD171">
        <v>0</v>
      </c>
      <c r="AE171">
        <v>1573</v>
      </c>
      <c r="AF171" t="e">
        <f>VLOOKUP(A171,[1]DETALLE!$A$1:$AK$841,37,FALSE)</f>
        <v>#N/A</v>
      </c>
      <c r="AG171" t="e">
        <f>VLOOKUP(A171,[1]DETALLE!$A$1:$AK$841,16,FALSE)</f>
        <v>#N/A</v>
      </c>
      <c r="AH171" t="e">
        <f>VLOOKUP(A171,[1]DETALLE!$A$1:$AK$841,22,FALSE)</f>
        <v>#N/A</v>
      </c>
      <c r="AI171" t="e">
        <f>VLOOKUP(A171,[1]DETALLE!$A$1:$AK$841,27,FALSE)</f>
        <v>#N/A</v>
      </c>
      <c r="AJ171" t="e">
        <f>VLOOKUP(A171,[1]DETALLE!$A$1:$AK$841,18,FALSE)</f>
        <v>#N/A</v>
      </c>
      <c r="AK171" t="e">
        <f t="shared" si="11"/>
        <v>#N/A</v>
      </c>
      <c r="AL171" t="e">
        <f t="shared" si="12"/>
        <v>#N/A</v>
      </c>
      <c r="AM171" t="e">
        <f t="shared" si="13"/>
        <v>#N/A</v>
      </c>
      <c r="AN171" t="e">
        <f t="shared" si="14"/>
        <v>#N/A</v>
      </c>
      <c r="AO171" t="e">
        <f t="shared" si="15"/>
        <v>#N/A</v>
      </c>
    </row>
    <row r="172" spans="1:41" x14ac:dyDescent="0.25">
      <c r="A172" t="s">
        <v>228</v>
      </c>
      <c r="B172">
        <v>2019</v>
      </c>
      <c r="C172" t="s">
        <v>37</v>
      </c>
      <c r="D172" t="s">
        <v>38</v>
      </c>
      <c r="E172">
        <v>3</v>
      </c>
      <c r="F172" t="s">
        <v>40</v>
      </c>
      <c r="G172">
        <v>0.05</v>
      </c>
      <c r="H172" t="s">
        <v>34</v>
      </c>
      <c r="I172">
        <v>468</v>
      </c>
      <c r="J172">
        <v>715</v>
      </c>
      <c r="K172">
        <v>0</v>
      </c>
      <c r="L172">
        <v>0</v>
      </c>
      <c r="M172">
        <v>0</v>
      </c>
      <c r="N172">
        <v>0.6</v>
      </c>
      <c r="O172">
        <v>0.8</v>
      </c>
      <c r="P172">
        <v>1.05</v>
      </c>
      <c r="Q172" t="s">
        <v>46</v>
      </c>
      <c r="R172">
        <v>5</v>
      </c>
      <c r="S172">
        <v>9</v>
      </c>
      <c r="T172" t="s">
        <v>47</v>
      </c>
      <c r="U172" t="s">
        <v>34</v>
      </c>
      <c r="V172" t="s">
        <v>35</v>
      </c>
      <c r="W172" t="s">
        <v>50</v>
      </c>
      <c r="X172">
        <v>2019</v>
      </c>
      <c r="Y172" t="s">
        <v>37</v>
      </c>
      <c r="Z172" t="s">
        <v>38</v>
      </c>
      <c r="AA172">
        <v>5</v>
      </c>
      <c r="AB172">
        <v>41</v>
      </c>
      <c r="AC172">
        <v>0.8</v>
      </c>
      <c r="AD172">
        <v>0.01</v>
      </c>
      <c r="AE172">
        <v>572</v>
      </c>
      <c r="AF172">
        <f>VLOOKUP(A172,[1]DETALLE!$A$1:$AK$841,37,FALSE)</f>
        <v>819</v>
      </c>
      <c r="AG172">
        <f>VLOOKUP(A172,[1]DETALLE!$A$1:$AK$841,16,FALSE)</f>
        <v>11</v>
      </c>
      <c r="AH172">
        <f>VLOOKUP(A172,[1]DETALLE!$A$1:$AK$841,22,FALSE)</f>
        <v>0.6</v>
      </c>
      <c r="AI172">
        <f>VLOOKUP(A172,[1]DETALLE!$A$1:$AK$841,27,FALSE)</f>
        <v>0.378</v>
      </c>
      <c r="AJ172" t="str">
        <f>VLOOKUP(A172,[1]DETALLE!$A$1:$AK$841,18,FALSE)</f>
        <v>Departmental Digital</v>
      </c>
      <c r="AK172">
        <f t="shared" si="11"/>
        <v>0</v>
      </c>
      <c r="AL172">
        <f t="shared" si="12"/>
        <v>0</v>
      </c>
      <c r="AM172">
        <f t="shared" si="13"/>
        <v>0</v>
      </c>
      <c r="AN172">
        <f t="shared" si="14"/>
        <v>0</v>
      </c>
      <c r="AO172">
        <f t="shared" si="15"/>
        <v>0</v>
      </c>
    </row>
    <row r="173" spans="1:41" x14ac:dyDescent="0.25">
      <c r="A173" t="s">
        <v>229</v>
      </c>
      <c r="B173">
        <v>2019</v>
      </c>
      <c r="C173" t="s">
        <v>37</v>
      </c>
      <c r="D173" t="s">
        <v>38</v>
      </c>
      <c r="E173">
        <v>3</v>
      </c>
      <c r="F173" t="s">
        <v>40</v>
      </c>
      <c r="G173">
        <v>1.6166670000000001</v>
      </c>
      <c r="H173" t="s">
        <v>116</v>
      </c>
      <c r="I173">
        <v>655</v>
      </c>
      <c r="J173">
        <v>1365</v>
      </c>
      <c r="K173">
        <v>0</v>
      </c>
      <c r="L173">
        <v>0</v>
      </c>
      <c r="M173">
        <v>0.6</v>
      </c>
      <c r="N173">
        <v>0.8</v>
      </c>
      <c r="O173">
        <v>1.05</v>
      </c>
      <c r="P173">
        <v>1.1000000000000001</v>
      </c>
      <c r="Q173" t="s">
        <v>46</v>
      </c>
      <c r="R173">
        <v>5</v>
      </c>
      <c r="S173">
        <v>9</v>
      </c>
      <c r="T173" t="s">
        <v>47</v>
      </c>
      <c r="U173" t="s">
        <v>45</v>
      </c>
      <c r="V173" t="s">
        <v>35</v>
      </c>
      <c r="W173" t="s">
        <v>36</v>
      </c>
      <c r="X173">
        <v>2019</v>
      </c>
      <c r="Y173" t="s">
        <v>37</v>
      </c>
      <c r="Z173" t="s">
        <v>38</v>
      </c>
      <c r="AA173">
        <v>3</v>
      </c>
      <c r="AB173">
        <v>63</v>
      </c>
      <c r="AC173">
        <v>1.1000000000000001</v>
      </c>
      <c r="AD173">
        <v>0.32333339999999999</v>
      </c>
      <c r="AE173">
        <v>1501.5</v>
      </c>
      <c r="AF173">
        <f>VLOOKUP(A173,[1]DETALLE!$A$1:$AK$841,37,FALSE)</f>
        <v>1730.3000000000004</v>
      </c>
      <c r="AG173">
        <f>VLOOKUP(A173,[1]DETALLE!$A$1:$AK$841,16,FALSE)</f>
        <v>36</v>
      </c>
      <c r="AH173">
        <f>VLOOKUP(A173,[1]DETALLE!$A$1:$AK$841,22,FALSE)</f>
        <v>1.1000000000000001</v>
      </c>
      <c r="AI173">
        <f>VLOOKUP(A173,[1]DETALLE!$A$1:$AK$841,27,FALSE)</f>
        <v>0.505</v>
      </c>
      <c r="AJ173" t="str">
        <f>VLOOKUP(A173,[1]DETALLE!$A$1:$AK$841,18,FALSE)</f>
        <v>Light Production Digital Business</v>
      </c>
      <c r="AK173">
        <f t="shared" si="11"/>
        <v>0</v>
      </c>
      <c r="AL173">
        <f t="shared" si="12"/>
        <v>0</v>
      </c>
      <c r="AM173">
        <f t="shared" si="13"/>
        <v>1</v>
      </c>
      <c r="AN173">
        <f t="shared" si="14"/>
        <v>0</v>
      </c>
      <c r="AO173">
        <f t="shared" si="15"/>
        <v>0</v>
      </c>
    </row>
    <row r="174" spans="1:41" x14ac:dyDescent="0.25">
      <c r="A174" t="s">
        <v>109</v>
      </c>
      <c r="B174">
        <v>2019</v>
      </c>
      <c r="C174" t="s">
        <v>37</v>
      </c>
      <c r="D174" t="s">
        <v>38</v>
      </c>
      <c r="E174">
        <v>4</v>
      </c>
      <c r="F174" t="s">
        <v>40</v>
      </c>
      <c r="G174">
        <v>0.95</v>
      </c>
      <c r="H174" t="s">
        <v>58</v>
      </c>
      <c r="I174">
        <v>655</v>
      </c>
      <c r="J174">
        <v>1365</v>
      </c>
      <c r="K174">
        <v>0</v>
      </c>
      <c r="L174">
        <v>0</v>
      </c>
      <c r="M174">
        <v>0.6</v>
      </c>
      <c r="N174">
        <v>0.8</v>
      </c>
      <c r="O174">
        <v>1.05</v>
      </c>
      <c r="P174">
        <v>1.1000000000000001</v>
      </c>
      <c r="Q174" t="s">
        <v>46</v>
      </c>
      <c r="R174">
        <v>5</v>
      </c>
      <c r="S174">
        <v>9</v>
      </c>
      <c r="T174" t="s">
        <v>47</v>
      </c>
      <c r="U174" t="s">
        <v>45</v>
      </c>
      <c r="V174" t="s">
        <v>35</v>
      </c>
      <c r="W174" t="s">
        <v>73</v>
      </c>
      <c r="X174">
        <v>2019</v>
      </c>
      <c r="Y174" t="s">
        <v>37</v>
      </c>
      <c r="Z174" t="s">
        <v>38</v>
      </c>
      <c r="AA174">
        <v>4</v>
      </c>
      <c r="AB174">
        <v>3</v>
      </c>
      <c r="AC174">
        <v>0</v>
      </c>
      <c r="AD174">
        <v>0.19</v>
      </c>
      <c r="AE174">
        <v>0</v>
      </c>
      <c r="AF174">
        <f>VLOOKUP(A174,[1]DETALLE!$A$1:$AK$841,37,FALSE)</f>
        <v>0</v>
      </c>
      <c r="AG174">
        <f>VLOOKUP(A174,[1]DETALLE!$A$1:$AK$841,16,FALSE)</f>
        <v>3</v>
      </c>
      <c r="AH174">
        <f>VLOOKUP(A174,[1]DETALLE!$A$1:$AK$841,22,FALSE)</f>
        <v>0</v>
      </c>
      <c r="AI174">
        <f>VLOOKUP(A174,[1]DETALLE!$A$1:$AK$841,27,FALSE)</f>
        <v>0.57999999999999996</v>
      </c>
      <c r="AJ174" t="str">
        <f>VLOOKUP(A174,[1]DETALLE!$A$1:$AK$841,18,FALSE)</f>
        <v>Light Production Digital Business</v>
      </c>
      <c r="AK174">
        <f t="shared" si="11"/>
        <v>1</v>
      </c>
      <c r="AL174">
        <f t="shared" si="12"/>
        <v>1</v>
      </c>
      <c r="AM174">
        <f t="shared" si="13"/>
        <v>1</v>
      </c>
      <c r="AN174">
        <f t="shared" si="14"/>
        <v>0</v>
      </c>
      <c r="AO174">
        <f t="shared" si="15"/>
        <v>0</v>
      </c>
    </row>
    <row r="175" spans="1:41" x14ac:dyDescent="0.25">
      <c r="A175" t="s">
        <v>230</v>
      </c>
      <c r="B175">
        <v>2019</v>
      </c>
      <c r="C175" t="s">
        <v>37</v>
      </c>
      <c r="D175" t="s">
        <v>38</v>
      </c>
      <c r="E175">
        <v>4</v>
      </c>
      <c r="F175" t="s">
        <v>40</v>
      </c>
      <c r="G175">
        <v>0.26666669999999998</v>
      </c>
      <c r="H175" t="s">
        <v>34</v>
      </c>
      <c r="I175">
        <v>468</v>
      </c>
      <c r="J175">
        <v>715</v>
      </c>
      <c r="K175">
        <v>0</v>
      </c>
      <c r="L175">
        <v>0</v>
      </c>
      <c r="M175">
        <v>0</v>
      </c>
      <c r="N175">
        <v>0.6</v>
      </c>
      <c r="O175">
        <v>0.8</v>
      </c>
      <c r="P175">
        <v>1.05</v>
      </c>
      <c r="Q175" t="s">
        <v>46</v>
      </c>
      <c r="R175">
        <v>5</v>
      </c>
      <c r="S175">
        <v>9</v>
      </c>
      <c r="T175" t="s">
        <v>47</v>
      </c>
      <c r="U175" t="s">
        <v>34</v>
      </c>
      <c r="V175" t="s">
        <v>35</v>
      </c>
      <c r="W175" t="s">
        <v>80</v>
      </c>
      <c r="X175">
        <v>2019</v>
      </c>
      <c r="Y175" t="s">
        <v>37</v>
      </c>
      <c r="Z175" t="s">
        <v>38</v>
      </c>
      <c r="AA175">
        <v>5</v>
      </c>
      <c r="AB175">
        <v>155</v>
      </c>
      <c r="AC175">
        <v>1.05</v>
      </c>
      <c r="AD175">
        <v>5.333334E-2</v>
      </c>
      <c r="AE175">
        <v>750.75</v>
      </c>
      <c r="AF175">
        <f>VLOOKUP(A175,[1]DETALLE!$A$1:$AK$841,37,FALSE)</f>
        <v>819</v>
      </c>
      <c r="AG175">
        <f>VLOOKUP(A175,[1]DETALLE!$A$1:$AK$841,16,FALSE)</f>
        <v>10</v>
      </c>
      <c r="AH175">
        <f>VLOOKUP(A175,[1]DETALLE!$A$1:$AK$841,22,FALSE)</f>
        <v>0.6</v>
      </c>
      <c r="AI175">
        <f>VLOOKUP(A175,[1]DETALLE!$A$1:$AK$841,27,FALSE)</f>
        <v>0.47000000000000003</v>
      </c>
      <c r="AJ175" t="str">
        <f>VLOOKUP(A175,[1]DETALLE!$A$1:$AK$841,18,FALSE)</f>
        <v>Departmental Digital</v>
      </c>
      <c r="AK175">
        <f t="shared" si="11"/>
        <v>0</v>
      </c>
      <c r="AL175">
        <f t="shared" si="12"/>
        <v>0</v>
      </c>
      <c r="AM175">
        <f t="shared" si="13"/>
        <v>0</v>
      </c>
      <c r="AN175">
        <f t="shared" si="14"/>
        <v>0</v>
      </c>
      <c r="AO175">
        <f t="shared" si="15"/>
        <v>0</v>
      </c>
    </row>
    <row r="176" spans="1:41" x14ac:dyDescent="0.25">
      <c r="A176" t="s">
        <v>231</v>
      </c>
      <c r="B176">
        <v>2019</v>
      </c>
      <c r="C176" t="s">
        <v>37</v>
      </c>
      <c r="D176" t="s">
        <v>38</v>
      </c>
      <c r="E176">
        <v>4</v>
      </c>
      <c r="F176" t="s">
        <v>40</v>
      </c>
      <c r="G176">
        <v>1.766667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R176" t="s">
        <v>33</v>
      </c>
      <c r="S176" t="s">
        <v>33</v>
      </c>
      <c r="U176" t="s">
        <v>91</v>
      </c>
      <c r="V176" t="s">
        <v>35</v>
      </c>
      <c r="W176" t="s">
        <v>83</v>
      </c>
      <c r="X176">
        <v>2019</v>
      </c>
      <c r="Y176" t="s">
        <v>37</v>
      </c>
      <c r="Z176" t="s">
        <v>38</v>
      </c>
      <c r="AA176">
        <v>5</v>
      </c>
      <c r="AB176">
        <v>0</v>
      </c>
      <c r="AC176">
        <v>1.1000000000000001</v>
      </c>
      <c r="AD176">
        <v>0</v>
      </c>
      <c r="AE176">
        <v>235.95</v>
      </c>
      <c r="AF176">
        <f>VLOOKUP(A176,[1]DETALLE!$A$1:$AK$841,37,FALSE)</f>
        <v>1501.5000000000002</v>
      </c>
      <c r="AG176">
        <f>VLOOKUP(A176,[1]DETALLE!$A$1:$AK$841,16,FALSE)</f>
        <v>70</v>
      </c>
      <c r="AH176">
        <f>VLOOKUP(A176,[1]DETALLE!$A$1:$AK$841,22,FALSE)</f>
        <v>1.1000000000000001</v>
      </c>
      <c r="AI176">
        <f>VLOOKUP(A176,[1]DETALLE!$A$1:$AK$841,27,FALSE)</f>
        <v>0.25600000000000001</v>
      </c>
      <c r="AJ176" t="str">
        <f>VLOOKUP(A176,[1]DETALLE!$A$1:$AK$841,18,FALSE)</f>
        <v>Departmental Digital</v>
      </c>
      <c r="AK176">
        <f t="shared" si="11"/>
        <v>0</v>
      </c>
      <c r="AL176">
        <f t="shared" si="12"/>
        <v>0</v>
      </c>
      <c r="AM176">
        <f t="shared" si="13"/>
        <v>1</v>
      </c>
      <c r="AN176">
        <f t="shared" si="14"/>
        <v>0</v>
      </c>
      <c r="AO176">
        <f t="shared" si="15"/>
        <v>0</v>
      </c>
    </row>
    <row r="177" spans="1:41" x14ac:dyDescent="0.25">
      <c r="A177" t="s">
        <v>232</v>
      </c>
      <c r="B177">
        <v>2019</v>
      </c>
      <c r="C177" t="s">
        <v>37</v>
      </c>
      <c r="D177" t="s">
        <v>38</v>
      </c>
      <c r="E177">
        <v>4</v>
      </c>
      <c r="F177" t="s">
        <v>40</v>
      </c>
      <c r="G177">
        <v>1.5</v>
      </c>
      <c r="H177" t="s">
        <v>34</v>
      </c>
      <c r="I177">
        <v>468</v>
      </c>
      <c r="J177">
        <v>715</v>
      </c>
      <c r="K177">
        <v>0</v>
      </c>
      <c r="L177">
        <v>0</v>
      </c>
      <c r="M177">
        <v>0</v>
      </c>
      <c r="N177">
        <v>0.6</v>
      </c>
      <c r="O177">
        <v>0.8</v>
      </c>
      <c r="P177">
        <v>1.05</v>
      </c>
      <c r="Q177" t="s">
        <v>46</v>
      </c>
      <c r="R177">
        <v>5</v>
      </c>
      <c r="S177">
        <v>9</v>
      </c>
      <c r="T177" t="s">
        <v>47</v>
      </c>
      <c r="U177" t="s">
        <v>34</v>
      </c>
      <c r="V177" t="s">
        <v>35</v>
      </c>
      <c r="W177" t="s">
        <v>36</v>
      </c>
      <c r="X177">
        <v>2019</v>
      </c>
      <c r="Y177" t="s">
        <v>37</v>
      </c>
      <c r="Z177" t="s">
        <v>38</v>
      </c>
      <c r="AA177">
        <v>11</v>
      </c>
      <c r="AB177">
        <v>35</v>
      </c>
      <c r="AC177">
        <v>0.8</v>
      </c>
      <c r="AD177">
        <v>0.3</v>
      </c>
      <c r="AE177">
        <v>572</v>
      </c>
      <c r="AF177">
        <f>VLOOKUP(A177,[1]DETALLE!$A$1:$AK$841,37,FALSE)</f>
        <v>1501.5000000000002</v>
      </c>
      <c r="AG177">
        <f>VLOOKUP(A177,[1]DETALLE!$A$1:$AK$841,16,FALSE)</f>
        <v>117</v>
      </c>
      <c r="AH177">
        <f>VLOOKUP(A177,[1]DETALLE!$A$1:$AK$841,22,FALSE)</f>
        <v>1.1000000000000001</v>
      </c>
      <c r="AI177">
        <f>VLOOKUP(A177,[1]DETALLE!$A$1:$AK$841,27,FALSE)</f>
        <v>0.18</v>
      </c>
      <c r="AJ177" t="str">
        <f>VLOOKUP(A177,[1]DETALLE!$A$1:$AK$841,18,FALSE)</f>
        <v>Departmental Digital</v>
      </c>
      <c r="AK177">
        <f t="shared" si="11"/>
        <v>0</v>
      </c>
      <c r="AL177">
        <f t="shared" si="12"/>
        <v>0</v>
      </c>
      <c r="AM177">
        <f t="shared" si="13"/>
        <v>0</v>
      </c>
      <c r="AN177">
        <f t="shared" si="14"/>
        <v>0</v>
      </c>
      <c r="AO177">
        <f t="shared" si="15"/>
        <v>0</v>
      </c>
    </row>
    <row r="178" spans="1:41" x14ac:dyDescent="0.25">
      <c r="A178" t="s">
        <v>233</v>
      </c>
      <c r="B178">
        <v>2019</v>
      </c>
      <c r="C178" t="s">
        <v>37</v>
      </c>
      <c r="D178" t="s">
        <v>38</v>
      </c>
      <c r="E178">
        <v>4</v>
      </c>
      <c r="F178" t="s">
        <v>40</v>
      </c>
      <c r="G178">
        <v>2.4500000000000002</v>
      </c>
      <c r="H178" t="s">
        <v>34</v>
      </c>
      <c r="I178">
        <v>468</v>
      </c>
      <c r="J178">
        <v>715</v>
      </c>
      <c r="K178">
        <v>0</v>
      </c>
      <c r="L178">
        <v>0</v>
      </c>
      <c r="M178">
        <v>0</v>
      </c>
      <c r="N178">
        <v>0.6</v>
      </c>
      <c r="O178">
        <v>0.8</v>
      </c>
      <c r="P178">
        <v>1.05</v>
      </c>
      <c r="Q178" t="s">
        <v>46</v>
      </c>
      <c r="R178">
        <v>5</v>
      </c>
      <c r="S178">
        <v>9</v>
      </c>
      <c r="T178" t="s">
        <v>85</v>
      </c>
      <c r="U178" t="s">
        <v>34</v>
      </c>
      <c r="V178" t="s">
        <v>35</v>
      </c>
      <c r="W178" t="s">
        <v>42</v>
      </c>
      <c r="X178">
        <v>2019</v>
      </c>
      <c r="Y178" t="s">
        <v>37</v>
      </c>
      <c r="Z178" t="s">
        <v>38</v>
      </c>
      <c r="AA178">
        <v>8</v>
      </c>
      <c r="AB178">
        <v>119</v>
      </c>
      <c r="AC178">
        <v>1.05</v>
      </c>
      <c r="AD178">
        <v>0.27222222222222198</v>
      </c>
      <c r="AE178">
        <v>750.75</v>
      </c>
      <c r="AF178">
        <f>VLOOKUP(A178,[1]DETALLE!$A$1:$AK$841,37,FALSE)</f>
        <v>750.75000000000011</v>
      </c>
      <c r="AG178">
        <f>VLOOKUP(A178,[1]DETALLE!$A$1:$AK$841,16,FALSE)</f>
        <v>75</v>
      </c>
      <c r="AH178">
        <f>VLOOKUP(A178,[1]DETALLE!$A$1:$AK$841,22,FALSE)</f>
        <v>1.05</v>
      </c>
      <c r="AI178">
        <f>VLOOKUP(A178,[1]DETALLE!$A$1:$AK$841,27,FALSE)</f>
        <v>0</v>
      </c>
      <c r="AJ178" t="str">
        <f>VLOOKUP(A178,[1]DETALLE!$A$1:$AK$841,18,FALSE)</f>
        <v>Entry Mono Printers</v>
      </c>
      <c r="AK178">
        <f t="shared" si="11"/>
        <v>1</v>
      </c>
      <c r="AL178">
        <f t="shared" si="12"/>
        <v>0</v>
      </c>
      <c r="AM178">
        <f t="shared" si="13"/>
        <v>1</v>
      </c>
      <c r="AN178">
        <f t="shared" si="14"/>
        <v>0</v>
      </c>
      <c r="AO178">
        <f t="shared" si="15"/>
        <v>0</v>
      </c>
    </row>
    <row r="179" spans="1:41" x14ac:dyDescent="0.25">
      <c r="A179" t="s">
        <v>234</v>
      </c>
      <c r="B179">
        <v>2019</v>
      </c>
      <c r="C179" t="s">
        <v>37</v>
      </c>
      <c r="D179" t="s">
        <v>38</v>
      </c>
      <c r="E179">
        <v>4</v>
      </c>
      <c r="F179" t="s">
        <v>40</v>
      </c>
      <c r="G179">
        <v>1.066667</v>
      </c>
      <c r="H179" t="s">
        <v>71</v>
      </c>
      <c r="I179">
        <v>468</v>
      </c>
      <c r="J179">
        <v>715</v>
      </c>
      <c r="K179">
        <v>0</v>
      </c>
      <c r="L179">
        <v>0</v>
      </c>
      <c r="M179">
        <v>0</v>
      </c>
      <c r="N179">
        <v>0.6</v>
      </c>
      <c r="O179">
        <v>0.8</v>
      </c>
      <c r="P179">
        <v>1.05</v>
      </c>
      <c r="Q179" t="s">
        <v>46</v>
      </c>
      <c r="R179">
        <v>5</v>
      </c>
      <c r="S179">
        <v>9</v>
      </c>
      <c r="T179" t="s">
        <v>47</v>
      </c>
      <c r="U179" t="s">
        <v>34</v>
      </c>
      <c r="V179" t="s">
        <v>35</v>
      </c>
      <c r="W179" t="s">
        <v>50</v>
      </c>
      <c r="X179">
        <v>2019</v>
      </c>
      <c r="Y179" t="s">
        <v>37</v>
      </c>
      <c r="Z179" t="s">
        <v>38</v>
      </c>
      <c r="AA179">
        <v>9</v>
      </c>
      <c r="AB179">
        <v>41</v>
      </c>
      <c r="AC179">
        <v>0.8</v>
      </c>
      <c r="AD179">
        <v>0.21333340000000001</v>
      </c>
      <c r="AE179">
        <v>572</v>
      </c>
      <c r="AF179">
        <f>VLOOKUP(A179,[1]DETALLE!$A$1:$AK$841,37,FALSE)</f>
        <v>1686.0593750000003</v>
      </c>
      <c r="AG179">
        <f>VLOOKUP(A179,[1]DETALLE!$A$1:$AK$841,16,FALSE)</f>
        <v>47</v>
      </c>
      <c r="AH179">
        <f>VLOOKUP(A179,[1]DETALLE!$A$1:$AK$841,22,FALSE)</f>
        <v>1.1000000000000001</v>
      </c>
      <c r="AI179">
        <f>VLOOKUP(A179,[1]DETALLE!$A$1:$AK$841,27,FALSE)</f>
        <v>1.1125</v>
      </c>
      <c r="AJ179" t="str">
        <f>VLOOKUP(A179,[1]DETALLE!$A$1:$AK$841,18,FALSE)</f>
        <v>WF Mono Systems and Legacy Color</v>
      </c>
      <c r="AK179">
        <f t="shared" si="11"/>
        <v>0</v>
      </c>
      <c r="AL179">
        <f t="shared" si="12"/>
        <v>0</v>
      </c>
      <c r="AM179">
        <f t="shared" si="13"/>
        <v>0</v>
      </c>
      <c r="AN179">
        <f t="shared" si="14"/>
        <v>0</v>
      </c>
      <c r="AO179">
        <f t="shared" si="15"/>
        <v>0</v>
      </c>
    </row>
    <row r="180" spans="1:41" x14ac:dyDescent="0.25">
      <c r="A180" t="s">
        <v>235</v>
      </c>
      <c r="B180">
        <v>2019</v>
      </c>
      <c r="C180" t="s">
        <v>37</v>
      </c>
      <c r="D180" t="s">
        <v>38</v>
      </c>
      <c r="E180">
        <v>4</v>
      </c>
      <c r="F180" t="s">
        <v>40</v>
      </c>
      <c r="G180">
        <v>0.81666669999999997</v>
      </c>
      <c r="H180" t="s">
        <v>71</v>
      </c>
      <c r="I180">
        <v>468</v>
      </c>
      <c r="J180">
        <v>715</v>
      </c>
      <c r="K180">
        <v>0</v>
      </c>
      <c r="L180">
        <v>0</v>
      </c>
      <c r="M180">
        <v>0</v>
      </c>
      <c r="N180">
        <v>0.6</v>
      </c>
      <c r="O180">
        <v>0.8</v>
      </c>
      <c r="P180">
        <v>1.05</v>
      </c>
      <c r="Q180" t="s">
        <v>46</v>
      </c>
      <c r="R180">
        <v>5</v>
      </c>
      <c r="S180">
        <v>9</v>
      </c>
      <c r="T180" t="s">
        <v>47</v>
      </c>
      <c r="U180" t="s">
        <v>34</v>
      </c>
      <c r="V180" t="s">
        <v>35</v>
      </c>
      <c r="W180" t="s">
        <v>50</v>
      </c>
      <c r="X180">
        <v>2019</v>
      </c>
      <c r="Y180" t="s">
        <v>37</v>
      </c>
      <c r="Z180" t="s">
        <v>38</v>
      </c>
      <c r="AA180">
        <v>9</v>
      </c>
      <c r="AB180">
        <v>34</v>
      </c>
      <c r="AC180">
        <v>0.8</v>
      </c>
      <c r="AD180">
        <v>0.16333333999999999</v>
      </c>
      <c r="AE180">
        <v>572</v>
      </c>
      <c r="AF180">
        <f>VLOOKUP(A180,[1]DETALLE!$A$1:$AK$841,37,FALSE)</f>
        <v>1651.6500000000003</v>
      </c>
      <c r="AG180">
        <f>VLOOKUP(A180,[1]DETALLE!$A$1:$AK$841,16,FALSE)</f>
        <v>28</v>
      </c>
      <c r="AH180">
        <f>VLOOKUP(A180,[1]DETALLE!$A$1:$AK$841,22,FALSE)</f>
        <v>1.05</v>
      </c>
      <c r="AI180">
        <f>VLOOKUP(A180,[1]DETALLE!$A$1:$AK$841,27,FALSE)</f>
        <v>0.59499999999999997</v>
      </c>
      <c r="AJ180" t="str">
        <f>VLOOKUP(A180,[1]DETALLE!$A$1:$AK$841,18,FALSE)</f>
        <v>Light Production Digital Business</v>
      </c>
      <c r="AK180">
        <f t="shared" si="11"/>
        <v>0</v>
      </c>
      <c r="AL180">
        <f t="shared" si="12"/>
        <v>0</v>
      </c>
      <c r="AM180">
        <f t="shared" si="13"/>
        <v>0</v>
      </c>
      <c r="AN180">
        <f t="shared" si="14"/>
        <v>0</v>
      </c>
      <c r="AO180">
        <f t="shared" si="15"/>
        <v>0</v>
      </c>
    </row>
    <row r="181" spans="1:41" x14ac:dyDescent="0.25">
      <c r="A181" t="s">
        <v>236</v>
      </c>
      <c r="B181">
        <v>2019</v>
      </c>
      <c r="C181" t="s">
        <v>37</v>
      </c>
      <c r="D181" t="s">
        <v>38</v>
      </c>
      <c r="E181">
        <v>4</v>
      </c>
      <c r="F181" t="s">
        <v>44</v>
      </c>
      <c r="G181">
        <v>0</v>
      </c>
      <c r="H181" t="s">
        <v>91</v>
      </c>
      <c r="I181">
        <v>803</v>
      </c>
      <c r="J181">
        <v>1573</v>
      </c>
      <c r="K181">
        <v>0.2</v>
      </c>
      <c r="L181">
        <v>0.6</v>
      </c>
      <c r="M181">
        <v>0.8</v>
      </c>
      <c r="N181">
        <v>1.05</v>
      </c>
      <c r="O181">
        <v>1.1000000000000001</v>
      </c>
      <c r="P181">
        <v>1.1499999999999999</v>
      </c>
      <c r="Q181" t="s">
        <v>46</v>
      </c>
      <c r="R181">
        <v>4</v>
      </c>
      <c r="S181">
        <v>6</v>
      </c>
      <c r="T181" t="s">
        <v>47</v>
      </c>
      <c r="U181" t="s">
        <v>91</v>
      </c>
      <c r="V181" t="s">
        <v>35</v>
      </c>
      <c r="W181" t="s">
        <v>59</v>
      </c>
      <c r="X181">
        <v>2019</v>
      </c>
      <c r="Y181" t="s">
        <v>37</v>
      </c>
      <c r="Z181" t="s">
        <v>38</v>
      </c>
      <c r="AA181">
        <v>4</v>
      </c>
      <c r="AB181">
        <v>8</v>
      </c>
      <c r="AC181">
        <v>0</v>
      </c>
      <c r="AD181">
        <v>0</v>
      </c>
      <c r="AE181">
        <v>1573</v>
      </c>
      <c r="AF181" t="e">
        <f>VLOOKUP(A181,[1]DETALLE!$A$1:$AK$841,37,FALSE)</f>
        <v>#N/A</v>
      </c>
      <c r="AG181" t="e">
        <f>VLOOKUP(A181,[1]DETALLE!$A$1:$AK$841,16,FALSE)</f>
        <v>#N/A</v>
      </c>
      <c r="AH181" t="e">
        <f>VLOOKUP(A181,[1]DETALLE!$A$1:$AK$841,22,FALSE)</f>
        <v>#N/A</v>
      </c>
      <c r="AI181" t="e">
        <f>VLOOKUP(A181,[1]DETALLE!$A$1:$AK$841,27,FALSE)</f>
        <v>#N/A</v>
      </c>
      <c r="AJ181" t="e">
        <f>VLOOKUP(A181,[1]DETALLE!$A$1:$AK$841,18,FALSE)</f>
        <v>#N/A</v>
      </c>
      <c r="AK181" t="e">
        <f t="shared" si="11"/>
        <v>#N/A</v>
      </c>
      <c r="AL181" t="e">
        <f t="shared" si="12"/>
        <v>#N/A</v>
      </c>
      <c r="AM181" t="e">
        <f t="shared" si="13"/>
        <v>#N/A</v>
      </c>
      <c r="AN181" t="e">
        <f t="shared" si="14"/>
        <v>#N/A</v>
      </c>
      <c r="AO181" t="e">
        <f t="shared" si="15"/>
        <v>#N/A</v>
      </c>
    </row>
    <row r="182" spans="1:41" x14ac:dyDescent="0.25">
      <c r="A182" t="s">
        <v>237</v>
      </c>
      <c r="B182">
        <v>2019</v>
      </c>
      <c r="C182" t="s">
        <v>37</v>
      </c>
      <c r="D182" t="s">
        <v>38</v>
      </c>
      <c r="E182">
        <v>4</v>
      </c>
      <c r="F182" t="s">
        <v>40</v>
      </c>
      <c r="G182">
        <v>1.7166669999999999</v>
      </c>
      <c r="H182" t="s">
        <v>45</v>
      </c>
      <c r="I182">
        <v>803</v>
      </c>
      <c r="J182">
        <v>1573</v>
      </c>
      <c r="K182">
        <v>0.2</v>
      </c>
      <c r="L182">
        <v>0.6</v>
      </c>
      <c r="M182">
        <v>0.8</v>
      </c>
      <c r="N182">
        <v>1.05</v>
      </c>
      <c r="O182">
        <v>1.1000000000000001</v>
      </c>
      <c r="P182">
        <v>1.1499999999999999</v>
      </c>
      <c r="Q182" t="s">
        <v>46</v>
      </c>
      <c r="R182">
        <v>4</v>
      </c>
      <c r="S182">
        <v>6</v>
      </c>
      <c r="T182" t="s">
        <v>47</v>
      </c>
      <c r="U182" t="s">
        <v>48</v>
      </c>
      <c r="V182" t="s">
        <v>35</v>
      </c>
      <c r="W182" t="s">
        <v>36</v>
      </c>
      <c r="X182">
        <v>2019</v>
      </c>
      <c r="Y182" t="s">
        <v>37</v>
      </c>
      <c r="Z182" t="s">
        <v>38</v>
      </c>
      <c r="AA182">
        <v>4</v>
      </c>
      <c r="AB182">
        <v>42</v>
      </c>
      <c r="AC182">
        <v>1.1000000000000001</v>
      </c>
      <c r="AD182">
        <v>0.42916674999999999</v>
      </c>
      <c r="AE182">
        <v>1730.3</v>
      </c>
      <c r="AF182">
        <f>VLOOKUP(A182,[1]DETALLE!$A$1:$AK$841,37,FALSE)</f>
        <v>1730.3000000000004</v>
      </c>
      <c r="AG182">
        <f>VLOOKUP(A182,[1]DETALLE!$A$1:$AK$841,16,FALSE)</f>
        <v>60</v>
      </c>
      <c r="AH182">
        <f>VLOOKUP(A182,[1]DETALLE!$A$1:$AK$841,22,FALSE)</f>
        <v>1.1000000000000001</v>
      </c>
      <c r="AI182">
        <f>VLOOKUP(A182,[1]DETALLE!$A$1:$AK$841,27,FALSE)</f>
        <v>0.755</v>
      </c>
      <c r="AJ182" t="str">
        <f>VLOOKUP(A182,[1]DETALLE!$A$1:$AK$841,18,FALSE)</f>
        <v>Light Production Digital Business</v>
      </c>
      <c r="AK182">
        <f t="shared" si="11"/>
        <v>1</v>
      </c>
      <c r="AL182">
        <f t="shared" si="12"/>
        <v>0</v>
      </c>
      <c r="AM182">
        <f t="shared" si="13"/>
        <v>1</v>
      </c>
      <c r="AN182">
        <f t="shared" si="14"/>
        <v>0</v>
      </c>
      <c r="AO182">
        <f t="shared" si="15"/>
        <v>1</v>
      </c>
    </row>
    <row r="183" spans="1:41" x14ac:dyDescent="0.25">
      <c r="A183" t="s">
        <v>238</v>
      </c>
      <c r="B183">
        <v>2019</v>
      </c>
      <c r="C183" t="s">
        <v>37</v>
      </c>
      <c r="D183" t="s">
        <v>38</v>
      </c>
      <c r="E183">
        <v>4</v>
      </c>
      <c r="F183" t="s">
        <v>40</v>
      </c>
      <c r="G183">
        <v>1.766667</v>
      </c>
      <c r="H183" t="s">
        <v>45</v>
      </c>
      <c r="I183">
        <v>803</v>
      </c>
      <c r="J183">
        <v>1573</v>
      </c>
      <c r="K183">
        <v>0.2</v>
      </c>
      <c r="L183">
        <v>0.6</v>
      </c>
      <c r="M183">
        <v>0.8</v>
      </c>
      <c r="N183">
        <v>1.05</v>
      </c>
      <c r="O183">
        <v>1.1000000000000001</v>
      </c>
      <c r="P183">
        <v>1.1499999999999999</v>
      </c>
      <c r="Q183" t="s">
        <v>46</v>
      </c>
      <c r="R183">
        <v>4</v>
      </c>
      <c r="S183">
        <v>6</v>
      </c>
      <c r="T183" t="s">
        <v>47</v>
      </c>
      <c r="U183" t="s">
        <v>48</v>
      </c>
      <c r="V183" t="s">
        <v>35</v>
      </c>
      <c r="W183" t="s">
        <v>73</v>
      </c>
      <c r="X183">
        <v>2019</v>
      </c>
      <c r="Y183" t="s">
        <v>37</v>
      </c>
      <c r="Z183" t="s">
        <v>38</v>
      </c>
      <c r="AA183">
        <v>4</v>
      </c>
      <c r="AB183">
        <v>192</v>
      </c>
      <c r="AC183">
        <v>1.1499999999999999</v>
      </c>
      <c r="AD183">
        <v>0.44166675</v>
      </c>
      <c r="AE183">
        <v>1808.95</v>
      </c>
      <c r="AF183">
        <f>VLOOKUP(A183,[1]DETALLE!$A$1:$AK$841,37,FALSE)</f>
        <v>750.75000000000011</v>
      </c>
      <c r="AG183">
        <f>VLOOKUP(A183,[1]DETALLE!$A$1:$AK$841,16,FALSE)</f>
        <v>634</v>
      </c>
      <c r="AH183">
        <f>VLOOKUP(A183,[1]DETALLE!$A$1:$AK$841,22,FALSE)</f>
        <v>1.05</v>
      </c>
      <c r="AI183">
        <f>VLOOKUP(A183,[1]DETALLE!$A$1:$AK$841,27,FALSE)</f>
        <v>0.36399999999999999</v>
      </c>
      <c r="AJ183" t="str">
        <f>VLOOKUP(A183,[1]DETALLE!$A$1:$AK$841,18,FALSE)</f>
        <v>A4 Mono MFPs</v>
      </c>
      <c r="AK183">
        <f t="shared" si="11"/>
        <v>0</v>
      </c>
      <c r="AL183">
        <f t="shared" si="12"/>
        <v>0</v>
      </c>
      <c r="AM183">
        <f t="shared" si="13"/>
        <v>0</v>
      </c>
      <c r="AN183">
        <f t="shared" si="14"/>
        <v>0</v>
      </c>
      <c r="AO183">
        <f t="shared" si="15"/>
        <v>0</v>
      </c>
    </row>
    <row r="184" spans="1:41" x14ac:dyDescent="0.25">
      <c r="A184" t="s">
        <v>239</v>
      </c>
      <c r="B184">
        <v>2019</v>
      </c>
      <c r="C184" t="s">
        <v>37</v>
      </c>
      <c r="D184" t="s">
        <v>38</v>
      </c>
      <c r="E184">
        <v>4</v>
      </c>
      <c r="F184" t="s">
        <v>40</v>
      </c>
      <c r="G184">
        <v>1.266667</v>
      </c>
      <c r="H184" t="s">
        <v>45</v>
      </c>
      <c r="I184">
        <v>803</v>
      </c>
      <c r="J184">
        <v>1573</v>
      </c>
      <c r="K184">
        <v>0.2</v>
      </c>
      <c r="L184">
        <v>0.6</v>
      </c>
      <c r="M184">
        <v>0.8</v>
      </c>
      <c r="N184">
        <v>1.05</v>
      </c>
      <c r="O184">
        <v>1.1000000000000001</v>
      </c>
      <c r="P184">
        <v>1.1499999999999999</v>
      </c>
      <c r="Q184" t="s">
        <v>46</v>
      </c>
      <c r="R184">
        <v>4</v>
      </c>
      <c r="S184">
        <v>6</v>
      </c>
      <c r="T184" t="s">
        <v>47</v>
      </c>
      <c r="U184" t="s">
        <v>48</v>
      </c>
      <c r="V184" t="s">
        <v>35</v>
      </c>
      <c r="W184" t="s">
        <v>42</v>
      </c>
      <c r="X184">
        <v>2019</v>
      </c>
      <c r="Y184" t="s">
        <v>37</v>
      </c>
      <c r="Z184" t="s">
        <v>38</v>
      </c>
      <c r="AA184">
        <v>9</v>
      </c>
      <c r="AB184">
        <v>51</v>
      </c>
      <c r="AC184">
        <v>1.1000000000000001</v>
      </c>
      <c r="AD184">
        <v>0.31666675</v>
      </c>
      <c r="AE184">
        <v>1730.3</v>
      </c>
      <c r="AF184">
        <f>VLOOKUP(A184,[1]DETALLE!$A$1:$AK$841,37,FALSE)</f>
        <v>1501.5000000000002</v>
      </c>
      <c r="AG184">
        <f>VLOOKUP(A184,[1]DETALLE!$A$1:$AK$841,16,FALSE)</f>
        <v>111</v>
      </c>
      <c r="AH184">
        <f>VLOOKUP(A184,[1]DETALLE!$A$1:$AK$841,22,FALSE)</f>
        <v>1.1000000000000001</v>
      </c>
      <c r="AI184">
        <f>VLOOKUP(A184,[1]DETALLE!$A$1:$AK$841,27,FALSE)</f>
        <v>0.11000000000000001</v>
      </c>
      <c r="AJ184" t="str">
        <f>VLOOKUP(A184,[1]DETALLE!$A$1:$AK$841,18,FALSE)</f>
        <v>Office Digital</v>
      </c>
      <c r="AK184">
        <f t="shared" si="11"/>
        <v>0</v>
      </c>
      <c r="AL184">
        <f t="shared" si="12"/>
        <v>0</v>
      </c>
      <c r="AM184">
        <f t="shared" si="13"/>
        <v>1</v>
      </c>
      <c r="AN184">
        <f t="shared" si="14"/>
        <v>0</v>
      </c>
      <c r="AO184">
        <f t="shared" si="15"/>
        <v>0</v>
      </c>
    </row>
    <row r="185" spans="1:41" x14ac:dyDescent="0.25">
      <c r="A185" t="s">
        <v>240</v>
      </c>
      <c r="B185">
        <v>2019</v>
      </c>
      <c r="C185" t="s">
        <v>37</v>
      </c>
      <c r="D185" t="s">
        <v>38</v>
      </c>
      <c r="E185">
        <v>4</v>
      </c>
      <c r="F185" t="s">
        <v>40</v>
      </c>
      <c r="G185">
        <v>0.56666669999999997</v>
      </c>
      <c r="H185" t="s">
        <v>45</v>
      </c>
      <c r="I185">
        <v>803</v>
      </c>
      <c r="J185">
        <v>1573</v>
      </c>
      <c r="K185">
        <v>0.2</v>
      </c>
      <c r="L185">
        <v>0.6</v>
      </c>
      <c r="M185">
        <v>0.8</v>
      </c>
      <c r="N185">
        <v>1.05</v>
      </c>
      <c r="O185">
        <v>1.1000000000000001</v>
      </c>
      <c r="P185">
        <v>1.1499999999999999</v>
      </c>
      <c r="Q185" t="s">
        <v>46</v>
      </c>
      <c r="R185">
        <v>4</v>
      </c>
      <c r="S185">
        <v>6</v>
      </c>
      <c r="T185" t="s">
        <v>47</v>
      </c>
      <c r="U185" t="s">
        <v>48</v>
      </c>
      <c r="V185" t="s">
        <v>35</v>
      </c>
      <c r="W185" t="s">
        <v>42</v>
      </c>
      <c r="X185">
        <v>2019</v>
      </c>
      <c r="Y185" t="s">
        <v>37</v>
      </c>
      <c r="Z185" t="s">
        <v>38</v>
      </c>
      <c r="AA185">
        <v>5</v>
      </c>
      <c r="AB185">
        <v>16</v>
      </c>
      <c r="AC185">
        <v>1.05</v>
      </c>
      <c r="AD185">
        <v>0.14166667499999999</v>
      </c>
      <c r="AE185">
        <v>1651.65</v>
      </c>
      <c r="AF185">
        <f>VLOOKUP(A185,[1]DETALLE!$A$1:$AK$841,37,FALSE)</f>
        <v>1433.25</v>
      </c>
      <c r="AG185">
        <f>VLOOKUP(A185,[1]DETALLE!$A$1:$AK$841,16,FALSE)</f>
        <v>39</v>
      </c>
      <c r="AH185">
        <f>VLOOKUP(A185,[1]DETALLE!$A$1:$AK$841,22,FALSE)</f>
        <v>1.05</v>
      </c>
      <c r="AI185">
        <f>VLOOKUP(A185,[1]DETALLE!$A$1:$AK$841,27,FALSE)</f>
        <v>0.21333333333333332</v>
      </c>
      <c r="AJ185" t="str">
        <f>VLOOKUP(A185,[1]DETALLE!$A$1:$AK$841,18,FALSE)</f>
        <v>A3 Office Color Laser MFPs</v>
      </c>
      <c r="AK185">
        <f t="shared" si="11"/>
        <v>0</v>
      </c>
      <c r="AL185">
        <f t="shared" si="12"/>
        <v>0</v>
      </c>
      <c r="AM185">
        <f t="shared" si="13"/>
        <v>1</v>
      </c>
      <c r="AN185">
        <f t="shared" si="14"/>
        <v>0</v>
      </c>
      <c r="AO185">
        <f t="shared" si="15"/>
        <v>0</v>
      </c>
    </row>
    <row r="186" spans="1:41" x14ac:dyDescent="0.25">
      <c r="A186" t="s">
        <v>241</v>
      </c>
      <c r="B186">
        <v>2019</v>
      </c>
      <c r="C186" t="s">
        <v>37</v>
      </c>
      <c r="D186" t="s">
        <v>38</v>
      </c>
      <c r="E186">
        <v>4</v>
      </c>
      <c r="F186" t="s">
        <v>40</v>
      </c>
      <c r="G186">
        <v>0.46666669999999999</v>
      </c>
      <c r="H186" t="s">
        <v>45</v>
      </c>
      <c r="I186">
        <v>803</v>
      </c>
      <c r="J186">
        <v>1573</v>
      </c>
      <c r="K186">
        <v>0.2</v>
      </c>
      <c r="L186">
        <v>0.6</v>
      </c>
      <c r="M186">
        <v>0.8</v>
      </c>
      <c r="N186">
        <v>1.05</v>
      </c>
      <c r="O186">
        <v>1.1000000000000001</v>
      </c>
      <c r="P186">
        <v>1.1499999999999999</v>
      </c>
      <c r="Q186" t="s">
        <v>46</v>
      </c>
      <c r="R186">
        <v>4</v>
      </c>
      <c r="S186">
        <v>6</v>
      </c>
      <c r="T186" t="s">
        <v>85</v>
      </c>
      <c r="U186" t="s">
        <v>48</v>
      </c>
      <c r="V186" t="s">
        <v>35</v>
      </c>
      <c r="W186" t="s">
        <v>61</v>
      </c>
      <c r="X186">
        <v>2019</v>
      </c>
      <c r="Y186" t="s">
        <v>37</v>
      </c>
      <c r="Z186" t="s">
        <v>38</v>
      </c>
      <c r="AA186">
        <v>5</v>
      </c>
      <c r="AB186">
        <v>99</v>
      </c>
      <c r="AC186">
        <v>1.1499999999999999</v>
      </c>
      <c r="AD186">
        <v>7.7777783333333295E-2</v>
      </c>
      <c r="AE186">
        <v>1808.95</v>
      </c>
      <c r="AF186">
        <f>VLOOKUP(A186,[1]DETALLE!$A$1:$AK$841,37,FALSE)</f>
        <v>1730.3000000000004</v>
      </c>
      <c r="AG186">
        <f>VLOOKUP(A186,[1]DETALLE!$A$1:$AK$841,16,FALSE)</f>
        <v>44</v>
      </c>
      <c r="AH186">
        <f>VLOOKUP(A186,[1]DETALLE!$A$1:$AK$841,22,FALSE)</f>
        <v>1.1000000000000001</v>
      </c>
      <c r="AI186">
        <f>VLOOKUP(A186,[1]DETALLE!$A$1:$AK$841,27,FALSE)</f>
        <v>0.125</v>
      </c>
      <c r="AJ186" t="str">
        <f>VLOOKUP(A186,[1]DETALLE!$A$1:$AK$841,18,FALSE)</f>
        <v>Light Production Digital Business</v>
      </c>
      <c r="AK186">
        <f t="shared" si="11"/>
        <v>0</v>
      </c>
      <c r="AL186">
        <f t="shared" si="12"/>
        <v>0</v>
      </c>
      <c r="AM186">
        <f t="shared" si="13"/>
        <v>0</v>
      </c>
      <c r="AN186">
        <f t="shared" si="14"/>
        <v>0</v>
      </c>
      <c r="AO186">
        <f t="shared" si="15"/>
        <v>1</v>
      </c>
    </row>
    <row r="187" spans="1:41" x14ac:dyDescent="0.25">
      <c r="A187" t="s">
        <v>120</v>
      </c>
      <c r="B187">
        <v>2019</v>
      </c>
      <c r="C187" t="s">
        <v>37</v>
      </c>
      <c r="D187" t="s">
        <v>38</v>
      </c>
      <c r="E187">
        <v>4</v>
      </c>
      <c r="F187" t="s">
        <v>44</v>
      </c>
      <c r="G187">
        <v>0</v>
      </c>
      <c r="H187" t="s">
        <v>45</v>
      </c>
      <c r="I187">
        <v>803</v>
      </c>
      <c r="J187">
        <v>1573</v>
      </c>
      <c r="K187">
        <v>0.2</v>
      </c>
      <c r="L187">
        <v>0.6</v>
      </c>
      <c r="M187">
        <v>0.8</v>
      </c>
      <c r="N187">
        <v>1.05</v>
      </c>
      <c r="O187">
        <v>1.1000000000000001</v>
      </c>
      <c r="P187">
        <v>1.1499999999999999</v>
      </c>
      <c r="Q187" t="s">
        <v>46</v>
      </c>
      <c r="R187">
        <v>4</v>
      </c>
      <c r="S187">
        <v>6</v>
      </c>
      <c r="T187" t="s">
        <v>47</v>
      </c>
      <c r="U187" t="s">
        <v>48</v>
      </c>
      <c r="V187" t="s">
        <v>35</v>
      </c>
      <c r="W187" t="s">
        <v>42</v>
      </c>
      <c r="X187">
        <v>2019</v>
      </c>
      <c r="Y187" t="s">
        <v>37</v>
      </c>
      <c r="Z187" t="s">
        <v>38</v>
      </c>
      <c r="AA187">
        <v>4</v>
      </c>
      <c r="AB187">
        <v>3</v>
      </c>
      <c r="AC187">
        <v>0</v>
      </c>
      <c r="AD187">
        <v>0</v>
      </c>
      <c r="AE187">
        <v>1573</v>
      </c>
      <c r="AF187">
        <f>VLOOKUP(A187,[1]DETALLE!$A$1:$AK$841,37,FALSE)</f>
        <v>1258.4000000000003</v>
      </c>
      <c r="AG187">
        <f>VLOOKUP(A187,[1]DETALLE!$A$1:$AK$841,16,FALSE)</f>
        <v>12</v>
      </c>
      <c r="AH187">
        <f>VLOOKUP(A187,[1]DETALLE!$A$1:$AK$841,22,FALSE)</f>
        <v>0.8</v>
      </c>
      <c r="AI187">
        <f>VLOOKUP(A187,[1]DETALLE!$A$1:$AK$841,27,FALSE)</f>
        <v>0.35499999999999998</v>
      </c>
      <c r="AJ187" t="str">
        <f>VLOOKUP(A187,[1]DETALLE!$A$1:$AK$841,18,FALSE)</f>
        <v>Entry Production Color Low/Mid</v>
      </c>
      <c r="AK187">
        <f t="shared" si="11"/>
        <v>0</v>
      </c>
      <c r="AL187">
        <f t="shared" si="12"/>
        <v>0</v>
      </c>
      <c r="AM187">
        <f t="shared" si="13"/>
        <v>0</v>
      </c>
      <c r="AN187">
        <f t="shared" si="14"/>
        <v>0</v>
      </c>
      <c r="AO187">
        <f t="shared" si="15"/>
        <v>0</v>
      </c>
    </row>
    <row r="188" spans="1:41" x14ac:dyDescent="0.25">
      <c r="A188" t="s">
        <v>242</v>
      </c>
      <c r="B188">
        <v>2019</v>
      </c>
      <c r="C188" t="s">
        <v>37</v>
      </c>
      <c r="D188" t="s">
        <v>38</v>
      </c>
      <c r="E188">
        <v>4</v>
      </c>
      <c r="F188" t="s">
        <v>40</v>
      </c>
      <c r="G188">
        <v>0</v>
      </c>
      <c r="H188" t="s">
        <v>34</v>
      </c>
      <c r="I188">
        <v>468</v>
      </c>
      <c r="J188">
        <v>715</v>
      </c>
      <c r="K188">
        <v>0</v>
      </c>
      <c r="L188">
        <v>0</v>
      </c>
      <c r="M188">
        <v>0</v>
      </c>
      <c r="N188">
        <v>0.6</v>
      </c>
      <c r="O188">
        <v>0.8</v>
      </c>
      <c r="P188">
        <v>1.05</v>
      </c>
      <c r="Q188" t="s">
        <v>46</v>
      </c>
      <c r="R188">
        <v>5</v>
      </c>
      <c r="S188">
        <v>9</v>
      </c>
      <c r="T188" t="s">
        <v>47</v>
      </c>
      <c r="U188" t="s">
        <v>34</v>
      </c>
      <c r="V188" t="s">
        <v>35</v>
      </c>
      <c r="W188" t="s">
        <v>55</v>
      </c>
      <c r="X188">
        <v>2019</v>
      </c>
      <c r="Y188" t="s">
        <v>37</v>
      </c>
      <c r="Z188" t="s">
        <v>38</v>
      </c>
      <c r="AA188">
        <v>4</v>
      </c>
      <c r="AB188">
        <v>352</v>
      </c>
      <c r="AC188">
        <v>1.05</v>
      </c>
      <c r="AD188">
        <v>0</v>
      </c>
      <c r="AE188">
        <v>750.75</v>
      </c>
      <c r="AF188">
        <f>VLOOKUP(A188,[1]DETALLE!$A$1:$AK$841,37,FALSE)</f>
        <v>1092</v>
      </c>
      <c r="AG188">
        <f>VLOOKUP(A188,[1]DETALLE!$A$1:$AK$841,16,FALSE)</f>
        <v>18</v>
      </c>
      <c r="AH188">
        <f>VLOOKUP(A188,[1]DETALLE!$A$1:$AK$841,22,FALSE)</f>
        <v>0.8</v>
      </c>
      <c r="AI188">
        <f>VLOOKUP(A188,[1]DETALLE!$A$1:$AK$841,27,FALSE)</f>
        <v>0.374</v>
      </c>
      <c r="AJ188" t="str">
        <f>VLOOKUP(A188,[1]DETALLE!$A$1:$AK$841,18,FALSE)</f>
        <v>Office Digital</v>
      </c>
      <c r="AK188">
        <f t="shared" si="11"/>
        <v>0</v>
      </c>
      <c r="AL188">
        <f t="shared" si="12"/>
        <v>0</v>
      </c>
      <c r="AM188">
        <f t="shared" si="13"/>
        <v>0</v>
      </c>
      <c r="AN188">
        <f t="shared" si="14"/>
        <v>0</v>
      </c>
      <c r="AO188">
        <f t="shared" si="15"/>
        <v>0</v>
      </c>
    </row>
    <row r="189" spans="1:41" x14ac:dyDescent="0.25">
      <c r="A189" t="s">
        <v>243</v>
      </c>
      <c r="B189">
        <v>2019</v>
      </c>
      <c r="C189" t="s">
        <v>37</v>
      </c>
      <c r="D189" t="s">
        <v>38</v>
      </c>
      <c r="E189">
        <v>4</v>
      </c>
      <c r="F189" t="s">
        <v>40</v>
      </c>
      <c r="G189">
        <v>2.3166669999999998</v>
      </c>
      <c r="H189" t="s">
        <v>34</v>
      </c>
      <c r="I189">
        <v>468</v>
      </c>
      <c r="J189">
        <v>715</v>
      </c>
      <c r="K189">
        <v>0</v>
      </c>
      <c r="L189">
        <v>0</v>
      </c>
      <c r="M189">
        <v>0</v>
      </c>
      <c r="N189">
        <v>0.6</v>
      </c>
      <c r="O189">
        <v>0.8</v>
      </c>
      <c r="P189">
        <v>1.05</v>
      </c>
      <c r="Q189" t="s">
        <v>46</v>
      </c>
      <c r="R189">
        <v>5</v>
      </c>
      <c r="S189">
        <v>9</v>
      </c>
      <c r="T189" t="s">
        <v>47</v>
      </c>
      <c r="U189" t="s">
        <v>34</v>
      </c>
      <c r="V189" t="s">
        <v>35</v>
      </c>
      <c r="W189" t="s">
        <v>73</v>
      </c>
      <c r="X189">
        <v>2019</v>
      </c>
      <c r="Y189" t="s">
        <v>37</v>
      </c>
      <c r="Z189" t="s">
        <v>38</v>
      </c>
      <c r="AA189">
        <v>9</v>
      </c>
      <c r="AB189">
        <v>156</v>
      </c>
      <c r="AC189">
        <v>1.05</v>
      </c>
      <c r="AD189">
        <v>0.46333340000000001</v>
      </c>
      <c r="AE189">
        <v>750.75</v>
      </c>
      <c r="AF189">
        <f>VLOOKUP(A189,[1]DETALLE!$A$1:$AK$841,37,FALSE)</f>
        <v>750.75000000000011</v>
      </c>
      <c r="AG189">
        <f>VLOOKUP(A189,[1]DETALLE!$A$1:$AK$841,16,FALSE)</f>
        <v>74</v>
      </c>
      <c r="AH189">
        <f>VLOOKUP(A189,[1]DETALLE!$A$1:$AK$841,22,FALSE)</f>
        <v>1.05</v>
      </c>
      <c r="AI189">
        <f>VLOOKUP(A189,[1]DETALLE!$A$1:$AK$841,27,FALSE)</f>
        <v>0.2</v>
      </c>
      <c r="AJ189" t="str">
        <f>VLOOKUP(A189,[1]DETALLE!$A$1:$AK$841,18,FALSE)</f>
        <v>Entry Mono Printers</v>
      </c>
      <c r="AK189">
        <f t="shared" si="11"/>
        <v>1</v>
      </c>
      <c r="AL189">
        <f t="shared" si="12"/>
        <v>0</v>
      </c>
      <c r="AM189">
        <f t="shared" si="13"/>
        <v>1</v>
      </c>
      <c r="AN189">
        <f t="shared" si="14"/>
        <v>0</v>
      </c>
      <c r="AO189">
        <f t="shared" si="15"/>
        <v>0</v>
      </c>
    </row>
    <row r="190" spans="1:41" x14ac:dyDescent="0.25">
      <c r="A190" t="s">
        <v>244</v>
      </c>
      <c r="B190">
        <v>2019</v>
      </c>
      <c r="C190" t="s">
        <v>37</v>
      </c>
      <c r="D190" t="s">
        <v>38</v>
      </c>
      <c r="E190">
        <v>4</v>
      </c>
      <c r="F190" t="s">
        <v>40</v>
      </c>
      <c r="G190">
        <v>1.5</v>
      </c>
      <c r="H190" t="s">
        <v>41</v>
      </c>
      <c r="I190">
        <v>468</v>
      </c>
      <c r="J190">
        <v>715</v>
      </c>
      <c r="K190">
        <v>0</v>
      </c>
      <c r="L190">
        <v>0</v>
      </c>
      <c r="M190">
        <v>0</v>
      </c>
      <c r="N190">
        <v>0.6</v>
      </c>
      <c r="O190">
        <v>0.8</v>
      </c>
      <c r="P190">
        <v>1.05</v>
      </c>
      <c r="Q190" t="s">
        <v>46</v>
      </c>
      <c r="R190">
        <v>5</v>
      </c>
      <c r="S190">
        <v>9</v>
      </c>
      <c r="T190" t="s">
        <v>47</v>
      </c>
      <c r="U190" t="s">
        <v>34</v>
      </c>
      <c r="V190" t="s">
        <v>35</v>
      </c>
      <c r="W190" t="s">
        <v>36</v>
      </c>
      <c r="X190">
        <v>2019</v>
      </c>
      <c r="Y190" t="s">
        <v>37</v>
      </c>
      <c r="Z190" t="s">
        <v>38</v>
      </c>
      <c r="AA190">
        <v>4</v>
      </c>
      <c r="AB190">
        <v>118</v>
      </c>
      <c r="AC190">
        <v>1.05</v>
      </c>
      <c r="AD190">
        <v>0.3</v>
      </c>
      <c r="AE190">
        <v>750.75</v>
      </c>
      <c r="AF190">
        <f>VLOOKUP(A190,[1]DETALLE!$A$1:$AK$841,37,FALSE)</f>
        <v>1730.3000000000004</v>
      </c>
      <c r="AG190">
        <f>VLOOKUP(A190,[1]DETALLE!$A$1:$AK$841,16,FALSE)</f>
        <v>50</v>
      </c>
      <c r="AH190">
        <f>VLOOKUP(A190,[1]DETALLE!$A$1:$AK$841,22,FALSE)</f>
        <v>1.1000000000000001</v>
      </c>
      <c r="AI190">
        <f>VLOOKUP(A190,[1]DETALLE!$A$1:$AK$841,27,FALSE)</f>
        <v>0.67</v>
      </c>
      <c r="AJ190" t="str">
        <f>VLOOKUP(A190,[1]DETALLE!$A$1:$AK$841,18,FALSE)</f>
        <v>Entry Production Color Low/Mid</v>
      </c>
      <c r="AK190">
        <f t="shared" si="11"/>
        <v>0</v>
      </c>
      <c r="AL190">
        <f t="shared" si="12"/>
        <v>0</v>
      </c>
      <c r="AM190">
        <f t="shared" si="13"/>
        <v>0</v>
      </c>
      <c r="AN190">
        <f t="shared" si="14"/>
        <v>0</v>
      </c>
      <c r="AO190">
        <f t="shared" si="15"/>
        <v>0</v>
      </c>
    </row>
    <row r="191" spans="1:41" x14ac:dyDescent="0.25">
      <c r="A191" t="s">
        <v>125</v>
      </c>
      <c r="B191">
        <v>2019</v>
      </c>
      <c r="C191" t="s">
        <v>37</v>
      </c>
      <c r="D191" t="s">
        <v>38</v>
      </c>
      <c r="E191">
        <v>4</v>
      </c>
      <c r="F191" t="s">
        <v>44</v>
      </c>
      <c r="G191">
        <v>0</v>
      </c>
      <c r="H191" t="s">
        <v>54</v>
      </c>
      <c r="I191">
        <v>803</v>
      </c>
      <c r="J191">
        <v>1573</v>
      </c>
      <c r="K191">
        <v>0.2</v>
      </c>
      <c r="L191">
        <v>0.6</v>
      </c>
      <c r="M191">
        <v>0.8</v>
      </c>
      <c r="N191">
        <v>1.05</v>
      </c>
      <c r="O191">
        <v>1.1000000000000001</v>
      </c>
      <c r="P191">
        <v>1.1499999999999999</v>
      </c>
      <c r="Q191" t="s">
        <v>46</v>
      </c>
      <c r="R191">
        <v>4</v>
      </c>
      <c r="S191">
        <v>6</v>
      </c>
      <c r="T191" t="s">
        <v>47</v>
      </c>
      <c r="U191" t="s">
        <v>54</v>
      </c>
      <c r="V191" t="s">
        <v>35</v>
      </c>
      <c r="W191" t="s">
        <v>59</v>
      </c>
      <c r="X191">
        <v>2019</v>
      </c>
      <c r="Y191" t="s">
        <v>37</v>
      </c>
      <c r="Z191" t="s">
        <v>38</v>
      </c>
      <c r="AA191">
        <v>5</v>
      </c>
      <c r="AB191">
        <v>3</v>
      </c>
      <c r="AC191">
        <v>0</v>
      </c>
      <c r="AD191">
        <v>0</v>
      </c>
      <c r="AE191">
        <v>1573</v>
      </c>
      <c r="AF191">
        <f>VLOOKUP(A191,[1]DETALLE!$A$1:$AK$841,37,FALSE)</f>
        <v>750.75000000000011</v>
      </c>
      <c r="AG191">
        <f>VLOOKUP(A191,[1]DETALLE!$A$1:$AK$841,16,FALSE)</f>
        <v>187</v>
      </c>
      <c r="AH191">
        <f>VLOOKUP(A191,[1]DETALLE!$A$1:$AK$841,22,FALSE)</f>
        <v>1.05</v>
      </c>
      <c r="AI191">
        <f>VLOOKUP(A191,[1]DETALLE!$A$1:$AK$841,27,FALSE)</f>
        <v>0</v>
      </c>
      <c r="AJ191" t="str">
        <f>VLOOKUP(A191,[1]DETALLE!$A$1:$AK$841,18,FALSE)</f>
        <v>Entry Mono Printers</v>
      </c>
      <c r="AK191">
        <f t="shared" si="11"/>
        <v>0</v>
      </c>
      <c r="AL191">
        <f t="shared" si="12"/>
        <v>0</v>
      </c>
      <c r="AM191">
        <f t="shared" si="13"/>
        <v>0</v>
      </c>
      <c r="AN191">
        <f t="shared" si="14"/>
        <v>1</v>
      </c>
      <c r="AO191">
        <f t="shared" si="15"/>
        <v>0</v>
      </c>
    </row>
    <row r="192" spans="1:41" x14ac:dyDescent="0.25">
      <c r="A192" t="s">
        <v>245</v>
      </c>
      <c r="B192">
        <v>2019</v>
      </c>
      <c r="C192" t="s">
        <v>37</v>
      </c>
      <c r="D192" t="s">
        <v>38</v>
      </c>
      <c r="E192">
        <v>4</v>
      </c>
      <c r="F192" t="s">
        <v>40</v>
      </c>
      <c r="G192">
        <v>2.516667</v>
      </c>
      <c r="H192" t="s">
        <v>54</v>
      </c>
      <c r="I192">
        <v>803</v>
      </c>
      <c r="J192">
        <v>1573</v>
      </c>
      <c r="K192">
        <v>0.2</v>
      </c>
      <c r="L192">
        <v>0.6</v>
      </c>
      <c r="M192">
        <v>0.8</v>
      </c>
      <c r="N192">
        <v>1.05</v>
      </c>
      <c r="O192">
        <v>1.1000000000000001</v>
      </c>
      <c r="P192">
        <v>1.1499999999999999</v>
      </c>
      <c r="Q192" t="s">
        <v>46</v>
      </c>
      <c r="R192">
        <v>4</v>
      </c>
      <c r="S192">
        <v>6</v>
      </c>
      <c r="T192" t="s">
        <v>47</v>
      </c>
      <c r="U192" t="s">
        <v>54</v>
      </c>
      <c r="V192" t="s">
        <v>35</v>
      </c>
      <c r="W192" t="s">
        <v>50</v>
      </c>
      <c r="X192">
        <v>2019</v>
      </c>
      <c r="Y192" t="s">
        <v>37</v>
      </c>
      <c r="Z192" t="s">
        <v>38</v>
      </c>
      <c r="AA192">
        <v>4</v>
      </c>
      <c r="AB192">
        <v>210</v>
      </c>
      <c r="AC192">
        <v>1.1499999999999999</v>
      </c>
      <c r="AD192">
        <v>0.62916675</v>
      </c>
      <c r="AE192">
        <v>1808.95</v>
      </c>
      <c r="AF192">
        <f>VLOOKUP(A192,[1]DETALLE!$A$1:$AK$841,37,FALSE)</f>
        <v>429.00000000000006</v>
      </c>
      <c r="AG192">
        <f>VLOOKUP(A192,[1]DETALLE!$A$1:$AK$841,16,FALSE)</f>
        <v>29</v>
      </c>
      <c r="AH192">
        <f>VLOOKUP(A192,[1]DETALLE!$A$1:$AK$841,22,FALSE)</f>
        <v>0.6</v>
      </c>
      <c r="AI192">
        <f>VLOOKUP(A192,[1]DETALLE!$A$1:$AK$841,27,FALSE)</f>
        <v>0.39</v>
      </c>
      <c r="AJ192" t="str">
        <f>VLOOKUP(A192,[1]DETALLE!$A$1:$AK$841,18,FALSE)</f>
        <v>A4 Mono MFPs</v>
      </c>
      <c r="AK192">
        <f t="shared" si="11"/>
        <v>0</v>
      </c>
      <c r="AL192">
        <f t="shared" si="12"/>
        <v>0</v>
      </c>
      <c r="AM192">
        <f t="shared" si="13"/>
        <v>0</v>
      </c>
      <c r="AN192">
        <f t="shared" si="14"/>
        <v>0</v>
      </c>
      <c r="AO192">
        <f t="shared" si="15"/>
        <v>0</v>
      </c>
    </row>
    <row r="193" spans="1:41" x14ac:dyDescent="0.25">
      <c r="A193" t="s">
        <v>246</v>
      </c>
      <c r="B193">
        <v>2019</v>
      </c>
      <c r="C193" t="s">
        <v>37</v>
      </c>
      <c r="D193" t="s">
        <v>38</v>
      </c>
      <c r="E193">
        <v>4</v>
      </c>
      <c r="F193" t="s">
        <v>40</v>
      </c>
      <c r="G193">
        <v>2.4</v>
      </c>
      <c r="H193" t="s">
        <v>54</v>
      </c>
      <c r="I193">
        <v>803</v>
      </c>
      <c r="J193">
        <v>1573</v>
      </c>
      <c r="K193">
        <v>0.2</v>
      </c>
      <c r="L193">
        <v>0.6</v>
      </c>
      <c r="M193">
        <v>0.8</v>
      </c>
      <c r="N193">
        <v>1.05</v>
      </c>
      <c r="O193">
        <v>1.1000000000000001</v>
      </c>
      <c r="P193">
        <v>1.1499999999999999</v>
      </c>
      <c r="Q193" t="s">
        <v>46</v>
      </c>
      <c r="R193">
        <v>4</v>
      </c>
      <c r="S193">
        <v>6</v>
      </c>
      <c r="T193" t="s">
        <v>47</v>
      </c>
      <c r="U193" t="s">
        <v>54</v>
      </c>
      <c r="V193" t="s">
        <v>35</v>
      </c>
      <c r="W193" t="s">
        <v>50</v>
      </c>
      <c r="X193">
        <v>2019</v>
      </c>
      <c r="Y193" t="s">
        <v>37</v>
      </c>
      <c r="Z193" t="s">
        <v>38</v>
      </c>
      <c r="AA193">
        <v>4</v>
      </c>
      <c r="AB193">
        <v>7</v>
      </c>
      <c r="AC193">
        <v>0.8</v>
      </c>
      <c r="AD193">
        <v>0.6</v>
      </c>
      <c r="AE193">
        <v>1258.4000000000001</v>
      </c>
      <c r="AF193">
        <f>VLOOKUP(A193,[1]DETALLE!$A$1:$AK$841,37,FALSE)</f>
        <v>1573.0000000000002</v>
      </c>
      <c r="AG193" t="str">
        <f>VLOOKUP(A193,[1]DETALLE!$A$1:$AK$841,16,FALSE)</f>
        <v xml:space="preserve">  </v>
      </c>
      <c r="AH193">
        <f>VLOOKUP(A193,[1]DETALLE!$A$1:$AK$841,22,FALSE)</f>
        <v>1</v>
      </c>
      <c r="AI193">
        <f>VLOOKUP(A193,[1]DETALLE!$A$1:$AK$841,27,FALSE)</f>
        <v>0.1275</v>
      </c>
      <c r="AJ193" t="str">
        <f>VLOOKUP(A193,[1]DETALLE!$A$1:$AK$841,18,FALSE)</f>
        <v>Light Production Digital Business</v>
      </c>
      <c r="AK193">
        <f t="shared" si="11"/>
        <v>0</v>
      </c>
      <c r="AL193">
        <f t="shared" si="12"/>
        <v>0</v>
      </c>
      <c r="AM193">
        <f t="shared" si="13"/>
        <v>0</v>
      </c>
      <c r="AN193">
        <f t="shared" si="14"/>
        <v>0</v>
      </c>
      <c r="AO193">
        <f t="shared" si="15"/>
        <v>0</v>
      </c>
    </row>
    <row r="194" spans="1:41" x14ac:dyDescent="0.25">
      <c r="A194" t="s">
        <v>247</v>
      </c>
      <c r="B194">
        <v>2019</v>
      </c>
      <c r="C194" t="s">
        <v>37</v>
      </c>
      <c r="D194" t="s">
        <v>38</v>
      </c>
      <c r="E194">
        <v>4</v>
      </c>
      <c r="F194" t="s">
        <v>40</v>
      </c>
      <c r="G194">
        <v>2.8166669999999998</v>
      </c>
      <c r="H194" t="s">
        <v>54</v>
      </c>
      <c r="I194">
        <v>803</v>
      </c>
      <c r="J194">
        <v>1573</v>
      </c>
      <c r="K194">
        <v>0.2</v>
      </c>
      <c r="L194">
        <v>0.6</v>
      </c>
      <c r="M194">
        <v>0.8</v>
      </c>
      <c r="N194">
        <v>1.05</v>
      </c>
      <c r="O194">
        <v>1.1000000000000001</v>
      </c>
      <c r="P194">
        <v>1.1499999999999999</v>
      </c>
      <c r="Q194" t="s">
        <v>46</v>
      </c>
      <c r="R194">
        <v>4</v>
      </c>
      <c r="S194">
        <v>6</v>
      </c>
      <c r="T194" t="s">
        <v>47</v>
      </c>
      <c r="U194" t="s">
        <v>54</v>
      </c>
      <c r="V194" t="s">
        <v>35</v>
      </c>
      <c r="W194" t="s">
        <v>73</v>
      </c>
      <c r="X194">
        <v>2019</v>
      </c>
      <c r="Y194" t="s">
        <v>37</v>
      </c>
      <c r="Z194" t="s">
        <v>38</v>
      </c>
      <c r="AA194">
        <v>9</v>
      </c>
      <c r="AB194">
        <v>32</v>
      </c>
      <c r="AC194">
        <v>1.1000000000000001</v>
      </c>
      <c r="AD194">
        <v>0.70416674999999995</v>
      </c>
      <c r="AE194">
        <v>1730.3</v>
      </c>
      <c r="AF194">
        <f>VLOOKUP(A194,[1]DETALLE!$A$1:$AK$841,37,FALSE)</f>
        <v>750.75000000000011</v>
      </c>
      <c r="AG194">
        <f>VLOOKUP(A194,[1]DETALLE!$A$1:$AK$841,16,FALSE)</f>
        <v>125</v>
      </c>
      <c r="AH194">
        <f>VLOOKUP(A194,[1]DETALLE!$A$1:$AK$841,22,FALSE)</f>
        <v>1.05</v>
      </c>
      <c r="AI194">
        <f>VLOOKUP(A194,[1]DETALLE!$A$1:$AK$841,27,FALSE)</f>
        <v>0.17399999999999999</v>
      </c>
      <c r="AJ194" t="str">
        <f>VLOOKUP(A194,[1]DETALLE!$A$1:$AK$841,18,FALSE)</f>
        <v>A4 Mono MFPs</v>
      </c>
      <c r="AK194">
        <f t="shared" ref="AK194:AK257" si="16">IF(AE194=AF194,1,0)</f>
        <v>0</v>
      </c>
      <c r="AL194">
        <f t="shared" si="12"/>
        <v>0</v>
      </c>
      <c r="AM194">
        <f t="shared" si="13"/>
        <v>0</v>
      </c>
      <c r="AN194">
        <f t="shared" si="14"/>
        <v>0</v>
      </c>
      <c r="AO194">
        <f t="shared" si="15"/>
        <v>0</v>
      </c>
    </row>
    <row r="195" spans="1:41" x14ac:dyDescent="0.25">
      <c r="A195" t="s">
        <v>248</v>
      </c>
      <c r="B195">
        <v>2019</v>
      </c>
      <c r="C195" t="s">
        <v>37</v>
      </c>
      <c r="D195" t="s">
        <v>38</v>
      </c>
      <c r="E195">
        <v>4</v>
      </c>
      <c r="F195" t="s">
        <v>40</v>
      </c>
      <c r="G195">
        <v>2.6333329999999999</v>
      </c>
      <c r="H195" t="s">
        <v>54</v>
      </c>
      <c r="I195">
        <v>803</v>
      </c>
      <c r="J195">
        <v>1573</v>
      </c>
      <c r="K195">
        <v>0.2</v>
      </c>
      <c r="L195">
        <v>0.6</v>
      </c>
      <c r="M195">
        <v>0.8</v>
      </c>
      <c r="N195">
        <v>1.05</v>
      </c>
      <c r="O195">
        <v>1.1000000000000001</v>
      </c>
      <c r="P195">
        <v>1.1499999999999999</v>
      </c>
      <c r="Q195" t="s">
        <v>46</v>
      </c>
      <c r="R195">
        <v>4</v>
      </c>
      <c r="S195">
        <v>6</v>
      </c>
      <c r="T195" t="s">
        <v>47</v>
      </c>
      <c r="U195" t="s">
        <v>54</v>
      </c>
      <c r="V195" t="s">
        <v>35</v>
      </c>
      <c r="W195" t="s">
        <v>50</v>
      </c>
      <c r="X195">
        <v>2019</v>
      </c>
      <c r="Y195" t="s">
        <v>37</v>
      </c>
      <c r="Z195" t="s">
        <v>38</v>
      </c>
      <c r="AA195">
        <v>8</v>
      </c>
      <c r="AB195">
        <v>20</v>
      </c>
      <c r="AC195">
        <v>1.05</v>
      </c>
      <c r="AD195">
        <v>0.65833324999999998</v>
      </c>
      <c r="AE195">
        <v>1651.65</v>
      </c>
      <c r="AF195">
        <f>VLOOKUP(A195,[1]DETALLE!$A$1:$AK$841,37,FALSE)</f>
        <v>572.00000000000011</v>
      </c>
      <c r="AG195">
        <f>VLOOKUP(A195,[1]DETALLE!$A$1:$AK$841,16,FALSE)</f>
        <v>55</v>
      </c>
      <c r="AH195">
        <f>VLOOKUP(A195,[1]DETALLE!$A$1:$AK$841,22,FALSE)</f>
        <v>0.8</v>
      </c>
      <c r="AI195">
        <f>VLOOKUP(A195,[1]DETALLE!$A$1:$AK$841,27,FALSE)</f>
        <v>0.28799999999999998</v>
      </c>
      <c r="AJ195" t="str">
        <f>VLOOKUP(A195,[1]DETALLE!$A$1:$AK$841,18,FALSE)</f>
        <v>A4 Mono MFPs</v>
      </c>
      <c r="AK195">
        <f t="shared" si="16"/>
        <v>0</v>
      </c>
      <c r="AL195">
        <f t="shared" ref="AL195:AL258" si="17">IF(AB195=AG195,1,0)</f>
        <v>0</v>
      </c>
      <c r="AM195">
        <f t="shared" ref="AM195:AM258" si="18">IF(AC195=AH195,1,0)</f>
        <v>0</v>
      </c>
      <c r="AN195">
        <f t="shared" ref="AN195:AN258" si="19">IF(AD195=AI195,1,0)</f>
        <v>0</v>
      </c>
      <c r="AO195">
        <f t="shared" ref="AO195:AO258" si="20">IF(H195=AJ195,1,0)</f>
        <v>0</v>
      </c>
    </row>
    <row r="196" spans="1:41" x14ac:dyDescent="0.25">
      <c r="A196" t="s">
        <v>249</v>
      </c>
      <c r="B196">
        <v>2019</v>
      </c>
      <c r="C196" t="s">
        <v>37</v>
      </c>
      <c r="D196" t="s">
        <v>38</v>
      </c>
      <c r="E196">
        <v>4</v>
      </c>
      <c r="F196" t="s">
        <v>40</v>
      </c>
      <c r="G196">
        <v>1.0833330000000001</v>
      </c>
      <c r="H196" t="s">
        <v>58</v>
      </c>
      <c r="I196">
        <v>655</v>
      </c>
      <c r="J196">
        <v>1365</v>
      </c>
      <c r="K196">
        <v>0</v>
      </c>
      <c r="L196">
        <v>0</v>
      </c>
      <c r="M196">
        <v>0.6</v>
      </c>
      <c r="N196">
        <v>0.8</v>
      </c>
      <c r="O196">
        <v>1.05</v>
      </c>
      <c r="P196">
        <v>1.1000000000000001</v>
      </c>
      <c r="Q196" t="s">
        <v>46</v>
      </c>
      <c r="R196">
        <v>5</v>
      </c>
      <c r="S196">
        <v>9</v>
      </c>
      <c r="T196" t="s">
        <v>47</v>
      </c>
      <c r="U196" t="s">
        <v>58</v>
      </c>
      <c r="V196" t="s">
        <v>35</v>
      </c>
      <c r="W196" t="s">
        <v>50</v>
      </c>
      <c r="X196">
        <v>2019</v>
      </c>
      <c r="Y196" t="s">
        <v>37</v>
      </c>
      <c r="Z196" t="s">
        <v>38</v>
      </c>
      <c r="AA196">
        <v>4</v>
      </c>
      <c r="AB196">
        <v>11</v>
      </c>
      <c r="AC196">
        <v>0.6</v>
      </c>
      <c r="AD196">
        <v>0.21666659999999999</v>
      </c>
      <c r="AE196">
        <v>819</v>
      </c>
      <c r="AF196">
        <f>VLOOKUP(A196,[1]DETALLE!$A$1:$AK$841,37,FALSE)</f>
        <v>1651.6500000000003</v>
      </c>
      <c r="AG196">
        <f>VLOOKUP(A196,[1]DETALLE!$A$1:$AK$841,16,FALSE)</f>
        <v>26</v>
      </c>
      <c r="AH196">
        <f>VLOOKUP(A196,[1]DETALLE!$A$1:$AK$841,22,FALSE)</f>
        <v>1.05</v>
      </c>
      <c r="AI196">
        <f>VLOOKUP(A196,[1]DETALLE!$A$1:$AK$841,27,FALSE)</f>
        <v>0.41749999999999998</v>
      </c>
      <c r="AJ196" t="str">
        <f>VLOOKUP(A196,[1]DETALLE!$A$1:$AK$841,18,FALSE)</f>
        <v>Light Production Digital Business</v>
      </c>
      <c r="AK196">
        <f t="shared" si="16"/>
        <v>0</v>
      </c>
      <c r="AL196">
        <f t="shared" si="17"/>
        <v>0</v>
      </c>
      <c r="AM196">
        <f t="shared" si="18"/>
        <v>0</v>
      </c>
      <c r="AN196">
        <f t="shared" si="19"/>
        <v>0</v>
      </c>
      <c r="AO196">
        <f t="shared" si="20"/>
        <v>0</v>
      </c>
    </row>
    <row r="197" spans="1:41" x14ac:dyDescent="0.25">
      <c r="A197" t="s">
        <v>250</v>
      </c>
      <c r="B197">
        <v>2019</v>
      </c>
      <c r="C197" t="s">
        <v>37</v>
      </c>
      <c r="D197" t="s">
        <v>38</v>
      </c>
      <c r="E197">
        <v>4</v>
      </c>
      <c r="F197" t="s">
        <v>40</v>
      </c>
      <c r="G197">
        <v>0.35</v>
      </c>
      <c r="H197" t="s">
        <v>58</v>
      </c>
      <c r="I197">
        <v>655</v>
      </c>
      <c r="J197">
        <v>1365</v>
      </c>
      <c r="K197">
        <v>0</v>
      </c>
      <c r="L197">
        <v>0</v>
      </c>
      <c r="M197">
        <v>0.6</v>
      </c>
      <c r="N197">
        <v>0.8</v>
      </c>
      <c r="O197">
        <v>1.05</v>
      </c>
      <c r="P197">
        <v>1.1000000000000001</v>
      </c>
      <c r="Q197" t="s">
        <v>46</v>
      </c>
      <c r="R197">
        <v>5</v>
      </c>
      <c r="S197">
        <v>9</v>
      </c>
      <c r="T197" t="s">
        <v>47</v>
      </c>
      <c r="U197" t="s">
        <v>58</v>
      </c>
      <c r="V197" t="s">
        <v>35</v>
      </c>
      <c r="W197" t="s">
        <v>73</v>
      </c>
      <c r="X197">
        <v>2019</v>
      </c>
      <c r="Y197" t="s">
        <v>37</v>
      </c>
      <c r="Z197" t="s">
        <v>38</v>
      </c>
      <c r="AA197">
        <v>4</v>
      </c>
      <c r="AB197">
        <v>42</v>
      </c>
      <c r="AC197">
        <v>1.05</v>
      </c>
      <c r="AD197">
        <v>7.0000000000000007E-2</v>
      </c>
      <c r="AE197">
        <v>1433.25</v>
      </c>
      <c r="AF197">
        <f>VLOOKUP(A197,[1]DETALLE!$A$1:$AK$841,37,FALSE)</f>
        <v>1258.4000000000003</v>
      </c>
      <c r="AG197">
        <f>VLOOKUP(A197,[1]DETALLE!$A$1:$AK$841,16,FALSE)</f>
        <v>9</v>
      </c>
      <c r="AH197">
        <f>VLOOKUP(A197,[1]DETALLE!$A$1:$AK$841,22,FALSE)</f>
        <v>0.8</v>
      </c>
      <c r="AI197">
        <f>VLOOKUP(A197,[1]DETALLE!$A$1:$AK$841,27,FALSE)</f>
        <v>0.42499999999999999</v>
      </c>
      <c r="AJ197" t="str">
        <f>VLOOKUP(A197,[1]DETALLE!$A$1:$AK$841,18,FALSE)</f>
        <v>Light Production Digital Business</v>
      </c>
      <c r="AK197">
        <f t="shared" si="16"/>
        <v>0</v>
      </c>
      <c r="AL197">
        <f t="shared" si="17"/>
        <v>0</v>
      </c>
      <c r="AM197">
        <f t="shared" si="18"/>
        <v>0</v>
      </c>
      <c r="AN197">
        <f t="shared" si="19"/>
        <v>0</v>
      </c>
      <c r="AO197">
        <f t="shared" si="20"/>
        <v>0</v>
      </c>
    </row>
    <row r="198" spans="1:41" x14ac:dyDescent="0.25">
      <c r="A198" t="s">
        <v>131</v>
      </c>
      <c r="B198">
        <v>2019</v>
      </c>
      <c r="C198" t="s">
        <v>37</v>
      </c>
      <c r="D198" t="s">
        <v>38</v>
      </c>
      <c r="E198">
        <v>4</v>
      </c>
      <c r="F198" t="s">
        <v>44</v>
      </c>
      <c r="G198">
        <v>8.3333340000000006E-2</v>
      </c>
      <c r="H198" t="s">
        <v>58</v>
      </c>
      <c r="I198">
        <v>655</v>
      </c>
      <c r="J198">
        <v>1365</v>
      </c>
      <c r="K198">
        <v>0</v>
      </c>
      <c r="L198">
        <v>0</v>
      </c>
      <c r="M198">
        <v>0.6</v>
      </c>
      <c r="N198">
        <v>0.8</v>
      </c>
      <c r="O198">
        <v>1.05</v>
      </c>
      <c r="P198">
        <v>1.1000000000000001</v>
      </c>
      <c r="Q198" t="s">
        <v>46</v>
      </c>
      <c r="R198">
        <v>5</v>
      </c>
      <c r="S198">
        <v>9</v>
      </c>
      <c r="T198" t="s">
        <v>47</v>
      </c>
      <c r="U198" t="s">
        <v>58</v>
      </c>
      <c r="V198" t="s">
        <v>35</v>
      </c>
      <c r="W198" t="s">
        <v>73</v>
      </c>
      <c r="X198">
        <v>2019</v>
      </c>
      <c r="Y198" t="s">
        <v>37</v>
      </c>
      <c r="Z198" t="s">
        <v>38</v>
      </c>
      <c r="AA198">
        <v>4</v>
      </c>
      <c r="AB198">
        <v>3</v>
      </c>
      <c r="AC198">
        <v>0</v>
      </c>
      <c r="AD198">
        <v>0</v>
      </c>
      <c r="AE198">
        <v>1365</v>
      </c>
      <c r="AF198">
        <f>VLOOKUP(A198,[1]DETALLE!$A$1:$AK$841,37,FALSE)</f>
        <v>1730.3000000000004</v>
      </c>
      <c r="AG198">
        <f>VLOOKUP(A198,[1]DETALLE!$A$1:$AK$841,16,FALSE)</f>
        <v>41</v>
      </c>
      <c r="AH198">
        <f>VLOOKUP(A198,[1]DETALLE!$A$1:$AK$841,22,FALSE)</f>
        <v>1.1000000000000001</v>
      </c>
      <c r="AI198">
        <f>VLOOKUP(A198,[1]DETALLE!$A$1:$AK$841,27,FALSE)</f>
        <v>0.4</v>
      </c>
      <c r="AJ198" t="str">
        <f>VLOOKUP(A198,[1]DETALLE!$A$1:$AK$841,18,FALSE)</f>
        <v>Light Production Digital Business</v>
      </c>
      <c r="AK198">
        <f t="shared" si="16"/>
        <v>0</v>
      </c>
      <c r="AL198">
        <f t="shared" si="17"/>
        <v>0</v>
      </c>
      <c r="AM198">
        <f t="shared" si="18"/>
        <v>0</v>
      </c>
      <c r="AN198">
        <f t="shared" si="19"/>
        <v>0</v>
      </c>
      <c r="AO198">
        <f t="shared" si="20"/>
        <v>0</v>
      </c>
    </row>
    <row r="199" spans="1:41" x14ac:dyDescent="0.25">
      <c r="A199" t="s">
        <v>97</v>
      </c>
      <c r="B199">
        <v>2019</v>
      </c>
      <c r="C199" t="s">
        <v>37</v>
      </c>
      <c r="D199" t="s">
        <v>38</v>
      </c>
      <c r="E199">
        <v>4</v>
      </c>
      <c r="F199" t="s">
        <v>40</v>
      </c>
      <c r="G199">
        <v>3.3333340000000003E-2</v>
      </c>
      <c r="H199" t="s">
        <v>58</v>
      </c>
      <c r="I199">
        <v>655</v>
      </c>
      <c r="J199">
        <v>1365</v>
      </c>
      <c r="K199">
        <v>0</v>
      </c>
      <c r="L199">
        <v>0</v>
      </c>
      <c r="M199">
        <v>0.6</v>
      </c>
      <c r="N199">
        <v>0.8</v>
      </c>
      <c r="O199">
        <v>1.05</v>
      </c>
      <c r="P199">
        <v>1.1000000000000001</v>
      </c>
      <c r="Q199" t="s">
        <v>46</v>
      </c>
      <c r="R199">
        <v>5</v>
      </c>
      <c r="S199">
        <v>9</v>
      </c>
      <c r="T199" t="s">
        <v>47</v>
      </c>
      <c r="U199" t="s">
        <v>58</v>
      </c>
      <c r="V199" t="s">
        <v>35</v>
      </c>
      <c r="W199" t="s">
        <v>83</v>
      </c>
      <c r="X199">
        <v>2019</v>
      </c>
      <c r="Y199" t="s">
        <v>37</v>
      </c>
      <c r="Z199" t="s">
        <v>38</v>
      </c>
      <c r="AA199">
        <v>11</v>
      </c>
      <c r="AB199">
        <v>6</v>
      </c>
      <c r="AC199">
        <v>0</v>
      </c>
      <c r="AD199">
        <v>6.6666679999999997E-3</v>
      </c>
      <c r="AE199">
        <v>0</v>
      </c>
      <c r="AF199">
        <f>VLOOKUP(A199,[1]DETALLE!$A$1:$AK$841,37,FALSE)</f>
        <v>1808.95</v>
      </c>
      <c r="AG199">
        <f>VLOOKUP(A199,[1]DETALLE!$A$1:$AK$841,16,FALSE)</f>
        <v>129</v>
      </c>
      <c r="AH199">
        <f>VLOOKUP(A199,[1]DETALLE!$A$1:$AK$841,22,FALSE)</f>
        <v>1.1499999999999999</v>
      </c>
      <c r="AI199">
        <f>VLOOKUP(A199,[1]DETALLE!$A$1:$AK$841,27,FALSE)</f>
        <v>1</v>
      </c>
      <c r="AJ199" t="str">
        <f>VLOOKUP(A199,[1]DETALLE!$A$1:$AK$841,18,FALSE)</f>
        <v>Light Production Digital Business</v>
      </c>
      <c r="AK199">
        <f t="shared" si="16"/>
        <v>0</v>
      </c>
      <c r="AL199">
        <f t="shared" si="17"/>
        <v>0</v>
      </c>
      <c r="AM199">
        <f t="shared" si="18"/>
        <v>0</v>
      </c>
      <c r="AN199">
        <f t="shared" si="19"/>
        <v>0</v>
      </c>
      <c r="AO199">
        <f t="shared" si="20"/>
        <v>0</v>
      </c>
    </row>
    <row r="200" spans="1:41" x14ac:dyDescent="0.25">
      <c r="A200" t="s">
        <v>251</v>
      </c>
      <c r="B200">
        <v>2019</v>
      </c>
      <c r="C200" t="s">
        <v>37</v>
      </c>
      <c r="D200" t="s">
        <v>38</v>
      </c>
      <c r="E200">
        <v>4</v>
      </c>
      <c r="F200" t="s">
        <v>40</v>
      </c>
      <c r="G200">
        <v>1.8833329999999999</v>
      </c>
      <c r="H200" t="s">
        <v>58</v>
      </c>
      <c r="I200">
        <v>655</v>
      </c>
      <c r="J200">
        <v>1365</v>
      </c>
      <c r="K200">
        <v>0</v>
      </c>
      <c r="L200">
        <v>0</v>
      </c>
      <c r="M200">
        <v>0.6</v>
      </c>
      <c r="N200">
        <v>0.8</v>
      </c>
      <c r="O200">
        <v>1.05</v>
      </c>
      <c r="P200">
        <v>1.1000000000000001</v>
      </c>
      <c r="Q200" t="s">
        <v>46</v>
      </c>
      <c r="R200">
        <v>5</v>
      </c>
      <c r="S200">
        <v>9</v>
      </c>
      <c r="T200" t="s">
        <v>47</v>
      </c>
      <c r="U200" t="s">
        <v>58</v>
      </c>
      <c r="V200" t="s">
        <v>35</v>
      </c>
      <c r="W200" t="s">
        <v>80</v>
      </c>
      <c r="X200">
        <v>2019</v>
      </c>
      <c r="Y200" t="s">
        <v>37</v>
      </c>
      <c r="Z200" t="s">
        <v>38</v>
      </c>
      <c r="AA200">
        <v>4</v>
      </c>
      <c r="AB200">
        <v>51</v>
      </c>
      <c r="AC200">
        <v>1.05</v>
      </c>
      <c r="AD200">
        <v>0.37666660000000002</v>
      </c>
      <c r="AE200">
        <v>1433.25</v>
      </c>
      <c r="AF200">
        <f>VLOOKUP(A200,[1]DETALLE!$A$1:$AK$841,37,FALSE)</f>
        <v>572.00000000000011</v>
      </c>
      <c r="AG200">
        <f>VLOOKUP(A200,[1]DETALLE!$A$1:$AK$841,16,FALSE)</f>
        <v>46</v>
      </c>
      <c r="AH200">
        <f>VLOOKUP(A200,[1]DETALLE!$A$1:$AK$841,22,FALSE)</f>
        <v>0.8</v>
      </c>
      <c r="AI200">
        <f>VLOOKUP(A200,[1]DETALLE!$A$1:$AK$841,27,FALSE)</f>
        <v>0.63</v>
      </c>
      <c r="AJ200" t="str">
        <f>VLOOKUP(A200,[1]DETALLE!$A$1:$AK$841,18,FALSE)</f>
        <v>A4 Mono MFPs</v>
      </c>
      <c r="AK200">
        <f t="shared" si="16"/>
        <v>0</v>
      </c>
      <c r="AL200">
        <f t="shared" si="17"/>
        <v>0</v>
      </c>
      <c r="AM200">
        <f t="shared" si="18"/>
        <v>0</v>
      </c>
      <c r="AN200">
        <f t="shared" si="19"/>
        <v>0</v>
      </c>
      <c r="AO200">
        <f t="shared" si="20"/>
        <v>0</v>
      </c>
    </row>
    <row r="201" spans="1:41" x14ac:dyDescent="0.25">
      <c r="A201" t="s">
        <v>252</v>
      </c>
      <c r="B201">
        <v>2019</v>
      </c>
      <c r="C201" t="s">
        <v>37</v>
      </c>
      <c r="D201" t="s">
        <v>38</v>
      </c>
      <c r="E201">
        <v>4</v>
      </c>
      <c r="F201" t="s">
        <v>40</v>
      </c>
      <c r="G201">
        <v>1.45</v>
      </c>
      <c r="H201" t="s">
        <v>58</v>
      </c>
      <c r="I201">
        <v>655</v>
      </c>
      <c r="J201">
        <v>1365</v>
      </c>
      <c r="K201">
        <v>0</v>
      </c>
      <c r="L201">
        <v>0</v>
      </c>
      <c r="M201">
        <v>0.6</v>
      </c>
      <c r="N201">
        <v>0.8</v>
      </c>
      <c r="O201">
        <v>1.05</v>
      </c>
      <c r="P201">
        <v>1.1000000000000001</v>
      </c>
      <c r="Q201" t="s">
        <v>46</v>
      </c>
      <c r="R201">
        <v>5</v>
      </c>
      <c r="S201">
        <v>9</v>
      </c>
      <c r="T201" t="s">
        <v>47</v>
      </c>
      <c r="U201" t="s">
        <v>58</v>
      </c>
      <c r="V201" t="s">
        <v>35</v>
      </c>
      <c r="W201" t="s">
        <v>50</v>
      </c>
      <c r="X201">
        <v>2019</v>
      </c>
      <c r="Y201" t="s">
        <v>37</v>
      </c>
      <c r="Z201" t="s">
        <v>38</v>
      </c>
      <c r="AA201">
        <v>4</v>
      </c>
      <c r="AB201">
        <v>74</v>
      </c>
      <c r="AC201">
        <v>1.1000000000000001</v>
      </c>
      <c r="AD201">
        <v>0.28999999999999998</v>
      </c>
      <c r="AE201">
        <v>1501.5</v>
      </c>
      <c r="AF201">
        <f>VLOOKUP(A201,[1]DETALLE!$A$1:$AK$841,37,FALSE)</f>
        <v>1573.0000000000002</v>
      </c>
      <c r="AG201" t="str">
        <f>VLOOKUP(A201,[1]DETALLE!$A$1:$AK$841,16,FALSE)</f>
        <v xml:space="preserve">  </v>
      </c>
      <c r="AH201">
        <f>VLOOKUP(A201,[1]DETALLE!$A$1:$AK$841,22,FALSE)</f>
        <v>1</v>
      </c>
      <c r="AI201">
        <f>VLOOKUP(A201,[1]DETALLE!$A$1:$AK$841,27,FALSE)</f>
        <v>1</v>
      </c>
      <c r="AJ201" t="str">
        <f>VLOOKUP(A201,[1]DETALLE!$A$1:$AK$841,18,FALSE)</f>
        <v>Entry Production Color Low/Mid</v>
      </c>
      <c r="AK201">
        <f t="shared" si="16"/>
        <v>0</v>
      </c>
      <c r="AL201">
        <f t="shared" si="17"/>
        <v>0</v>
      </c>
      <c r="AM201">
        <f t="shared" si="18"/>
        <v>0</v>
      </c>
      <c r="AN201">
        <f t="shared" si="19"/>
        <v>0</v>
      </c>
      <c r="AO201">
        <f t="shared" si="20"/>
        <v>0</v>
      </c>
    </row>
    <row r="202" spans="1:41" x14ac:dyDescent="0.25">
      <c r="A202" t="s">
        <v>253</v>
      </c>
      <c r="B202">
        <v>2019</v>
      </c>
      <c r="C202" t="s">
        <v>37</v>
      </c>
      <c r="D202" t="s">
        <v>38</v>
      </c>
      <c r="E202">
        <v>4</v>
      </c>
      <c r="F202" t="s">
        <v>40</v>
      </c>
      <c r="G202">
        <v>0.23333329999999999</v>
      </c>
      <c r="H202" t="s">
        <v>58</v>
      </c>
      <c r="I202">
        <v>655</v>
      </c>
      <c r="J202">
        <v>1365</v>
      </c>
      <c r="K202">
        <v>0</v>
      </c>
      <c r="L202">
        <v>0</v>
      </c>
      <c r="M202">
        <v>0.6</v>
      </c>
      <c r="N202">
        <v>0.8</v>
      </c>
      <c r="O202">
        <v>1.05</v>
      </c>
      <c r="P202">
        <v>1.1000000000000001</v>
      </c>
      <c r="Q202" t="s">
        <v>46</v>
      </c>
      <c r="R202">
        <v>5</v>
      </c>
      <c r="S202">
        <v>9</v>
      </c>
      <c r="T202" t="s">
        <v>47</v>
      </c>
      <c r="U202" t="s">
        <v>58</v>
      </c>
      <c r="V202" t="s">
        <v>35</v>
      </c>
      <c r="W202" t="s">
        <v>61</v>
      </c>
      <c r="X202">
        <v>2019</v>
      </c>
      <c r="Y202" t="s">
        <v>37</v>
      </c>
      <c r="Z202" t="s">
        <v>38</v>
      </c>
      <c r="AA202">
        <v>4</v>
      </c>
      <c r="AB202">
        <v>9</v>
      </c>
      <c r="AC202">
        <v>0.6</v>
      </c>
      <c r="AD202">
        <v>4.6666659999999999E-2</v>
      </c>
      <c r="AE202">
        <v>819</v>
      </c>
      <c r="AF202">
        <f>VLOOKUP(A202,[1]DETALLE!$A$1:$AK$841,37,FALSE)</f>
        <v>1808.95</v>
      </c>
      <c r="AG202">
        <f>VLOOKUP(A202,[1]DETALLE!$A$1:$AK$841,16,FALSE)</f>
        <v>181</v>
      </c>
      <c r="AH202">
        <f>VLOOKUP(A202,[1]DETALLE!$A$1:$AK$841,22,FALSE)</f>
        <v>1.1499999999999999</v>
      </c>
      <c r="AI202">
        <f>VLOOKUP(A202,[1]DETALLE!$A$1:$AK$841,27,FALSE)</f>
        <v>0.7</v>
      </c>
      <c r="AJ202" t="str">
        <f>VLOOKUP(A202,[1]DETALLE!$A$1:$AK$841,18,FALSE)</f>
        <v>Entry Production Color Low/Mid</v>
      </c>
      <c r="AK202">
        <f t="shared" si="16"/>
        <v>0</v>
      </c>
      <c r="AL202">
        <f t="shared" si="17"/>
        <v>0</v>
      </c>
      <c r="AM202">
        <f t="shared" si="18"/>
        <v>0</v>
      </c>
      <c r="AN202">
        <f t="shared" si="19"/>
        <v>0</v>
      </c>
      <c r="AO202">
        <f t="shared" si="20"/>
        <v>0</v>
      </c>
    </row>
    <row r="203" spans="1:41" x14ac:dyDescent="0.25">
      <c r="A203" t="s">
        <v>254</v>
      </c>
      <c r="B203">
        <v>2019</v>
      </c>
      <c r="C203" t="s">
        <v>37</v>
      </c>
      <c r="D203" t="s">
        <v>38</v>
      </c>
      <c r="E203">
        <v>4</v>
      </c>
      <c r="F203" t="s">
        <v>40</v>
      </c>
      <c r="G203">
        <v>2</v>
      </c>
      <c r="H203" t="s">
        <v>58</v>
      </c>
      <c r="I203">
        <v>655</v>
      </c>
      <c r="J203">
        <v>1365</v>
      </c>
      <c r="K203">
        <v>0</v>
      </c>
      <c r="L203">
        <v>0</v>
      </c>
      <c r="M203">
        <v>0.6</v>
      </c>
      <c r="N203">
        <v>0.8</v>
      </c>
      <c r="O203">
        <v>1.05</v>
      </c>
      <c r="P203">
        <v>1.1000000000000001</v>
      </c>
      <c r="Q203" t="s">
        <v>46</v>
      </c>
      <c r="R203">
        <v>5</v>
      </c>
      <c r="S203">
        <v>9</v>
      </c>
      <c r="T203" t="s">
        <v>47</v>
      </c>
      <c r="U203" t="s">
        <v>58</v>
      </c>
      <c r="V203" t="s">
        <v>35</v>
      </c>
      <c r="W203" t="s">
        <v>80</v>
      </c>
      <c r="X203">
        <v>2019</v>
      </c>
      <c r="Y203" t="s">
        <v>37</v>
      </c>
      <c r="Z203" t="s">
        <v>38</v>
      </c>
      <c r="AA203">
        <v>4</v>
      </c>
      <c r="AB203">
        <v>15</v>
      </c>
      <c r="AC203">
        <v>0.6</v>
      </c>
      <c r="AD203">
        <v>0.4</v>
      </c>
      <c r="AE203">
        <v>819</v>
      </c>
      <c r="AF203">
        <f>VLOOKUP(A203,[1]DETALLE!$A$1:$AK$841,37,FALSE)</f>
        <v>1808.95</v>
      </c>
      <c r="AG203">
        <f>VLOOKUP(A203,[1]DETALLE!$A$1:$AK$841,16,FALSE)</f>
        <v>96</v>
      </c>
      <c r="AH203">
        <f>VLOOKUP(A203,[1]DETALLE!$A$1:$AK$841,22,FALSE)</f>
        <v>1.1499999999999999</v>
      </c>
      <c r="AI203">
        <f>VLOOKUP(A203,[1]DETALLE!$A$1:$AK$841,27,FALSE)</f>
        <v>0.35833333333333334</v>
      </c>
      <c r="AJ203" t="str">
        <f>VLOOKUP(A203,[1]DETALLE!$A$1:$AK$841,18,FALSE)</f>
        <v>Entry Production Color Low/Mid</v>
      </c>
      <c r="AK203">
        <f t="shared" si="16"/>
        <v>0</v>
      </c>
      <c r="AL203">
        <f t="shared" si="17"/>
        <v>0</v>
      </c>
      <c r="AM203">
        <f t="shared" si="18"/>
        <v>0</v>
      </c>
      <c r="AN203">
        <f t="shared" si="19"/>
        <v>0</v>
      </c>
      <c r="AO203">
        <f t="shared" si="20"/>
        <v>0</v>
      </c>
    </row>
    <row r="204" spans="1:41" x14ac:dyDescent="0.25">
      <c r="A204" t="s">
        <v>255</v>
      </c>
      <c r="B204">
        <v>2019</v>
      </c>
      <c r="C204" t="s">
        <v>37</v>
      </c>
      <c r="D204" t="s">
        <v>38</v>
      </c>
      <c r="E204">
        <v>4</v>
      </c>
      <c r="F204" t="s">
        <v>40</v>
      </c>
      <c r="G204">
        <v>1.7166669999999999</v>
      </c>
      <c r="H204" t="s">
        <v>45</v>
      </c>
      <c r="I204">
        <v>803</v>
      </c>
      <c r="J204">
        <v>1573</v>
      </c>
      <c r="K204">
        <v>0.2</v>
      </c>
      <c r="L204">
        <v>0.6</v>
      </c>
      <c r="M204">
        <v>0.8</v>
      </c>
      <c r="N204">
        <v>1.05</v>
      </c>
      <c r="O204">
        <v>1.1000000000000001</v>
      </c>
      <c r="P204">
        <v>1.1499999999999999</v>
      </c>
      <c r="Q204" t="s">
        <v>46</v>
      </c>
      <c r="R204">
        <v>4</v>
      </c>
      <c r="S204">
        <v>6</v>
      </c>
      <c r="T204" t="s">
        <v>47</v>
      </c>
      <c r="U204" t="s">
        <v>48</v>
      </c>
      <c r="V204" t="s">
        <v>35</v>
      </c>
      <c r="W204" t="s">
        <v>36</v>
      </c>
      <c r="X204">
        <v>2019</v>
      </c>
      <c r="Y204" t="s">
        <v>37</v>
      </c>
      <c r="Z204" t="s">
        <v>38</v>
      </c>
      <c r="AA204">
        <v>4</v>
      </c>
      <c r="AB204">
        <v>7</v>
      </c>
      <c r="AC204">
        <v>0.8</v>
      </c>
      <c r="AD204">
        <v>0.42916674999999999</v>
      </c>
      <c r="AE204">
        <v>1258.4000000000001</v>
      </c>
      <c r="AF204">
        <f>VLOOKUP(A204,[1]DETALLE!$A$1:$AK$841,37,FALSE)</f>
        <v>0</v>
      </c>
      <c r="AG204">
        <f>VLOOKUP(A204,[1]DETALLE!$A$1:$AK$841,16,FALSE)</f>
        <v>30</v>
      </c>
      <c r="AH204">
        <f>VLOOKUP(A204,[1]DETALLE!$A$1:$AK$841,22,FALSE)</f>
        <v>0.8</v>
      </c>
      <c r="AI204">
        <f>VLOOKUP(A204,[1]DETALLE!$A$1:$AK$841,27,FALSE)</f>
        <v>0.26600000000000001</v>
      </c>
      <c r="AJ204" t="str">
        <f>VLOOKUP(A204,[1]DETALLE!$A$1:$AK$841,18,FALSE)</f>
        <v>A3 Office Color Laser MFPs</v>
      </c>
      <c r="AK204">
        <f t="shared" si="16"/>
        <v>0</v>
      </c>
      <c r="AL204">
        <f t="shared" si="17"/>
        <v>0</v>
      </c>
      <c r="AM204">
        <f t="shared" si="18"/>
        <v>1</v>
      </c>
      <c r="AN204">
        <f t="shared" si="19"/>
        <v>0</v>
      </c>
      <c r="AO204">
        <f t="shared" si="20"/>
        <v>0</v>
      </c>
    </row>
    <row r="205" spans="1:41" x14ac:dyDescent="0.25">
      <c r="A205" t="s">
        <v>137</v>
      </c>
      <c r="B205">
        <v>2019</v>
      </c>
      <c r="C205" t="s">
        <v>37</v>
      </c>
      <c r="D205" t="s">
        <v>38</v>
      </c>
      <c r="E205">
        <v>4</v>
      </c>
      <c r="F205" t="s">
        <v>40</v>
      </c>
      <c r="G205">
        <v>2.5833330000000001</v>
      </c>
      <c r="H205" t="s">
        <v>48</v>
      </c>
      <c r="I205">
        <v>1116</v>
      </c>
      <c r="J205">
        <v>2145</v>
      </c>
      <c r="K205">
        <v>0.6</v>
      </c>
      <c r="L205">
        <v>0.8</v>
      </c>
      <c r="M205">
        <v>1.05</v>
      </c>
      <c r="N205">
        <v>1.1000000000000001</v>
      </c>
      <c r="O205">
        <v>1.1499999999999999</v>
      </c>
      <c r="P205">
        <v>1.2</v>
      </c>
      <c r="Q205" t="s">
        <v>46</v>
      </c>
      <c r="R205">
        <v>3</v>
      </c>
      <c r="S205">
        <v>6</v>
      </c>
      <c r="T205" t="s">
        <v>47</v>
      </c>
      <c r="U205" t="s">
        <v>48</v>
      </c>
      <c r="V205" t="s">
        <v>35</v>
      </c>
      <c r="W205" t="s">
        <v>50</v>
      </c>
      <c r="X205">
        <v>2019</v>
      </c>
      <c r="Y205" t="s">
        <v>37</v>
      </c>
      <c r="Z205" t="s">
        <v>38</v>
      </c>
      <c r="AA205">
        <v>8</v>
      </c>
      <c r="AB205">
        <v>3</v>
      </c>
      <c r="AC205">
        <v>0.8</v>
      </c>
      <c r="AD205">
        <v>0.86111099999999996</v>
      </c>
      <c r="AE205">
        <v>1716</v>
      </c>
      <c r="AF205">
        <f>VLOOKUP(A205,[1]DETALLE!$A$1:$AK$841,37,FALSE)</f>
        <v>1651.6500000000003</v>
      </c>
      <c r="AG205">
        <f>VLOOKUP(A205,[1]DETALLE!$A$1:$AK$841,16,FALSE)</f>
        <v>25</v>
      </c>
      <c r="AH205">
        <f>VLOOKUP(A205,[1]DETALLE!$A$1:$AK$841,22,FALSE)</f>
        <v>1.05</v>
      </c>
      <c r="AI205">
        <f>VLOOKUP(A205,[1]DETALLE!$A$1:$AK$841,27,FALSE)</f>
        <v>0.3</v>
      </c>
      <c r="AJ205" t="str">
        <f>VLOOKUP(A205,[1]DETALLE!$A$1:$AK$841,18,FALSE)</f>
        <v>Light Production Digital Business</v>
      </c>
      <c r="AK205">
        <f t="shared" si="16"/>
        <v>0</v>
      </c>
      <c r="AL205">
        <f t="shared" si="17"/>
        <v>0</v>
      </c>
      <c r="AM205">
        <f t="shared" si="18"/>
        <v>0</v>
      </c>
      <c r="AN205">
        <f t="shared" si="19"/>
        <v>0</v>
      </c>
      <c r="AO205">
        <f t="shared" si="20"/>
        <v>0</v>
      </c>
    </row>
    <row r="206" spans="1:41" x14ac:dyDescent="0.25">
      <c r="A206" t="s">
        <v>256</v>
      </c>
      <c r="B206">
        <v>2019</v>
      </c>
      <c r="C206" t="s">
        <v>37</v>
      </c>
      <c r="D206" t="s">
        <v>38</v>
      </c>
      <c r="E206">
        <v>4</v>
      </c>
      <c r="F206" t="s">
        <v>40</v>
      </c>
      <c r="G206">
        <v>1.3333330000000001</v>
      </c>
      <c r="H206" t="s">
        <v>71</v>
      </c>
      <c r="I206">
        <v>468</v>
      </c>
      <c r="J206">
        <v>715</v>
      </c>
      <c r="K206">
        <v>0</v>
      </c>
      <c r="L206">
        <v>0</v>
      </c>
      <c r="M206">
        <v>0</v>
      </c>
      <c r="N206">
        <v>0.6</v>
      </c>
      <c r="O206">
        <v>0.8</v>
      </c>
      <c r="P206">
        <v>1.05</v>
      </c>
      <c r="Q206" t="s">
        <v>46</v>
      </c>
      <c r="R206">
        <v>5</v>
      </c>
      <c r="S206">
        <v>9</v>
      </c>
      <c r="T206" t="s">
        <v>47</v>
      </c>
      <c r="U206" t="s">
        <v>71</v>
      </c>
      <c r="V206" t="s">
        <v>35</v>
      </c>
      <c r="W206" t="s">
        <v>55</v>
      </c>
      <c r="X206">
        <v>2019</v>
      </c>
      <c r="Y206" t="s">
        <v>37</v>
      </c>
      <c r="Z206" t="s">
        <v>38</v>
      </c>
      <c r="AA206">
        <v>5</v>
      </c>
      <c r="AB206">
        <v>316</v>
      </c>
      <c r="AC206">
        <v>1.05</v>
      </c>
      <c r="AD206">
        <v>0.26666659999999998</v>
      </c>
      <c r="AE206">
        <v>750.75</v>
      </c>
      <c r="AF206">
        <f>VLOOKUP(A206,[1]DETALLE!$A$1:$AK$841,37,FALSE)</f>
        <v>1730.3000000000004</v>
      </c>
      <c r="AG206">
        <f>VLOOKUP(A206,[1]DETALLE!$A$1:$AK$841,16,FALSE)</f>
        <v>42</v>
      </c>
      <c r="AH206">
        <f>VLOOKUP(A206,[1]DETALLE!$A$1:$AK$841,22,FALSE)</f>
        <v>1.1000000000000001</v>
      </c>
      <c r="AI206">
        <f>VLOOKUP(A206,[1]DETALLE!$A$1:$AK$841,27,FALSE)</f>
        <v>0</v>
      </c>
      <c r="AJ206" t="str">
        <f>VLOOKUP(A206,[1]DETALLE!$A$1:$AK$841,18,FALSE)</f>
        <v>Entry Production Color Low/Mid</v>
      </c>
      <c r="AK206">
        <f t="shared" si="16"/>
        <v>0</v>
      </c>
      <c r="AL206">
        <f t="shared" si="17"/>
        <v>0</v>
      </c>
      <c r="AM206">
        <f t="shared" si="18"/>
        <v>0</v>
      </c>
      <c r="AN206">
        <f t="shared" si="19"/>
        <v>0</v>
      </c>
      <c r="AO206">
        <f t="shared" si="20"/>
        <v>0</v>
      </c>
    </row>
    <row r="207" spans="1:41" x14ac:dyDescent="0.25">
      <c r="A207" t="s">
        <v>257</v>
      </c>
      <c r="B207">
        <v>2019</v>
      </c>
      <c r="C207" t="s">
        <v>37</v>
      </c>
      <c r="D207" t="s">
        <v>38</v>
      </c>
      <c r="E207">
        <v>4</v>
      </c>
      <c r="F207" t="s">
        <v>40</v>
      </c>
      <c r="G207">
        <v>1.066667</v>
      </c>
      <c r="H207" t="s">
        <v>258</v>
      </c>
      <c r="I207">
        <v>655</v>
      </c>
      <c r="J207">
        <v>1365</v>
      </c>
      <c r="K207">
        <v>0</v>
      </c>
      <c r="L207">
        <v>0</v>
      </c>
      <c r="M207">
        <v>0.6</v>
      </c>
      <c r="N207">
        <v>0.8</v>
      </c>
      <c r="O207">
        <v>1.05</v>
      </c>
      <c r="P207">
        <v>1.1000000000000001</v>
      </c>
      <c r="Q207" t="s">
        <v>46</v>
      </c>
      <c r="R207">
        <v>5</v>
      </c>
      <c r="S207">
        <v>9</v>
      </c>
      <c r="T207" t="s">
        <v>47</v>
      </c>
      <c r="U207" t="s">
        <v>145</v>
      </c>
      <c r="V207" t="s">
        <v>35</v>
      </c>
      <c r="W207" t="s">
        <v>55</v>
      </c>
      <c r="X207">
        <v>2019</v>
      </c>
      <c r="Y207" t="s">
        <v>37</v>
      </c>
      <c r="Z207" t="s">
        <v>38</v>
      </c>
      <c r="AA207">
        <v>4</v>
      </c>
      <c r="AB207">
        <v>35</v>
      </c>
      <c r="AC207">
        <v>1.05</v>
      </c>
      <c r="AD207">
        <v>0.21333340000000001</v>
      </c>
      <c r="AE207">
        <v>1433.25</v>
      </c>
      <c r="AF207">
        <f>VLOOKUP(A207,[1]DETALLE!$A$1:$AK$841,37,FALSE)</f>
        <v>750.75000000000011</v>
      </c>
      <c r="AG207">
        <f>VLOOKUP(A207,[1]DETALLE!$A$1:$AK$841,16,FALSE)</f>
        <v>428</v>
      </c>
      <c r="AH207">
        <f>VLOOKUP(A207,[1]DETALLE!$A$1:$AK$841,22,FALSE)</f>
        <v>1.05</v>
      </c>
      <c r="AI207">
        <f>VLOOKUP(A207,[1]DETALLE!$A$1:$AK$841,27,FALSE)</f>
        <v>0</v>
      </c>
      <c r="AJ207" t="str">
        <f>VLOOKUP(A207,[1]DETALLE!$A$1:$AK$841,18,FALSE)</f>
        <v>A4 Mono MFPs</v>
      </c>
      <c r="AK207">
        <f t="shared" si="16"/>
        <v>0</v>
      </c>
      <c r="AL207">
        <f t="shared" si="17"/>
        <v>0</v>
      </c>
      <c r="AM207">
        <f t="shared" si="18"/>
        <v>1</v>
      </c>
      <c r="AN207">
        <f t="shared" si="19"/>
        <v>0</v>
      </c>
      <c r="AO207">
        <f t="shared" si="20"/>
        <v>0</v>
      </c>
    </row>
    <row r="208" spans="1:41" x14ac:dyDescent="0.25">
      <c r="A208" t="s">
        <v>259</v>
      </c>
      <c r="B208">
        <v>2019</v>
      </c>
      <c r="C208" t="s">
        <v>37</v>
      </c>
      <c r="D208" t="s">
        <v>38</v>
      </c>
      <c r="E208">
        <v>4</v>
      </c>
      <c r="F208" t="s">
        <v>40</v>
      </c>
      <c r="G208">
        <v>0.58333330000000005</v>
      </c>
      <c r="H208" t="s">
        <v>54</v>
      </c>
      <c r="I208">
        <v>803</v>
      </c>
      <c r="J208">
        <v>1573</v>
      </c>
      <c r="K208">
        <v>0.2</v>
      </c>
      <c r="L208">
        <v>0.6</v>
      </c>
      <c r="M208">
        <v>0.8</v>
      </c>
      <c r="N208">
        <v>1.05</v>
      </c>
      <c r="O208">
        <v>1.1000000000000001</v>
      </c>
      <c r="P208">
        <v>1.1499999999999999</v>
      </c>
      <c r="Q208" t="s">
        <v>46</v>
      </c>
      <c r="R208">
        <v>4</v>
      </c>
      <c r="S208">
        <v>6</v>
      </c>
      <c r="T208" t="s">
        <v>47</v>
      </c>
      <c r="U208" t="s">
        <v>54</v>
      </c>
      <c r="V208" t="s">
        <v>35</v>
      </c>
      <c r="W208" t="s">
        <v>67</v>
      </c>
      <c r="X208">
        <v>2019</v>
      </c>
      <c r="Y208" t="s">
        <v>37</v>
      </c>
      <c r="Z208" t="s">
        <v>38</v>
      </c>
      <c r="AA208">
        <v>5</v>
      </c>
      <c r="AB208">
        <v>14</v>
      </c>
      <c r="AC208">
        <v>0.8</v>
      </c>
      <c r="AD208">
        <v>0.14583332500000001</v>
      </c>
      <c r="AE208">
        <v>1258.4000000000001</v>
      </c>
      <c r="AF208">
        <f>VLOOKUP(A208,[1]DETALLE!$A$1:$AK$841,37,FALSE)</f>
        <v>1786.338125</v>
      </c>
      <c r="AG208">
        <f>VLOOKUP(A208,[1]DETALLE!$A$1:$AK$841,16,FALSE)</f>
        <v>147</v>
      </c>
      <c r="AH208">
        <f>VLOOKUP(A208,[1]DETALLE!$A$1:$AK$841,22,FALSE)</f>
        <v>1.1499999999999999</v>
      </c>
      <c r="AI208">
        <f>VLOOKUP(A208,[1]DETALLE!$A$1:$AK$841,27,FALSE)</f>
        <v>1.0575000000000001</v>
      </c>
      <c r="AJ208" t="str">
        <f>VLOOKUP(A208,[1]DETALLE!$A$1:$AK$841,18,FALSE)</f>
        <v>Entry Production Color Low/Mid</v>
      </c>
      <c r="AK208">
        <f t="shared" si="16"/>
        <v>0</v>
      </c>
      <c r="AL208">
        <f t="shared" si="17"/>
        <v>0</v>
      </c>
      <c r="AM208">
        <f t="shared" si="18"/>
        <v>0</v>
      </c>
      <c r="AN208">
        <f t="shared" si="19"/>
        <v>0</v>
      </c>
      <c r="AO208">
        <f t="shared" si="20"/>
        <v>1</v>
      </c>
    </row>
    <row r="209" spans="1:41" x14ac:dyDescent="0.25">
      <c r="A209" t="s">
        <v>260</v>
      </c>
      <c r="B209">
        <v>2019</v>
      </c>
      <c r="C209" t="s">
        <v>37</v>
      </c>
      <c r="D209" t="s">
        <v>38</v>
      </c>
      <c r="E209">
        <v>4</v>
      </c>
      <c r="F209" t="s">
        <v>40</v>
      </c>
      <c r="G209">
        <v>5.016667</v>
      </c>
      <c r="H209" t="s">
        <v>41</v>
      </c>
      <c r="I209">
        <v>468</v>
      </c>
      <c r="J209">
        <v>715</v>
      </c>
      <c r="K209">
        <v>0</v>
      </c>
      <c r="L209">
        <v>0</v>
      </c>
      <c r="M209">
        <v>0</v>
      </c>
      <c r="N209">
        <v>0.6</v>
      </c>
      <c r="O209">
        <v>0.8</v>
      </c>
      <c r="P209">
        <v>1.05</v>
      </c>
      <c r="Q209" t="s">
        <v>46</v>
      </c>
      <c r="R209">
        <v>5</v>
      </c>
      <c r="S209">
        <v>9</v>
      </c>
      <c r="T209" t="s">
        <v>47</v>
      </c>
      <c r="U209" t="s">
        <v>41</v>
      </c>
      <c r="V209" t="s">
        <v>35</v>
      </c>
      <c r="W209" t="s">
        <v>59</v>
      </c>
      <c r="X209">
        <v>2019</v>
      </c>
      <c r="Y209" t="s">
        <v>37</v>
      </c>
      <c r="Z209" t="s">
        <v>38</v>
      </c>
      <c r="AA209">
        <v>5</v>
      </c>
      <c r="AB209">
        <v>8</v>
      </c>
      <c r="AC209">
        <v>0</v>
      </c>
      <c r="AD209">
        <v>1.0033334</v>
      </c>
      <c r="AE209">
        <v>-0.59584525000000799</v>
      </c>
      <c r="AF209">
        <f>VLOOKUP(A209,[1]DETALLE!$A$1:$AK$841,37,FALSE)</f>
        <v>429.00000000000006</v>
      </c>
      <c r="AG209">
        <f>VLOOKUP(A209,[1]DETALLE!$A$1:$AK$841,16,FALSE)</f>
        <v>28</v>
      </c>
      <c r="AH209">
        <f>VLOOKUP(A209,[1]DETALLE!$A$1:$AK$841,22,FALSE)</f>
        <v>0.6</v>
      </c>
      <c r="AI209">
        <f>VLOOKUP(A209,[1]DETALLE!$A$1:$AK$841,27,FALSE)</f>
        <v>0.57000000000000006</v>
      </c>
      <c r="AJ209" t="str">
        <f>VLOOKUP(A209,[1]DETALLE!$A$1:$AK$841,18,FALSE)</f>
        <v>Color Solid Ink Printers</v>
      </c>
      <c r="AK209">
        <f t="shared" si="16"/>
        <v>0</v>
      </c>
      <c r="AL209">
        <f t="shared" si="17"/>
        <v>0</v>
      </c>
      <c r="AM209">
        <f t="shared" si="18"/>
        <v>0</v>
      </c>
      <c r="AN209">
        <f t="shared" si="19"/>
        <v>0</v>
      </c>
      <c r="AO209">
        <f t="shared" si="20"/>
        <v>0</v>
      </c>
    </row>
    <row r="210" spans="1:41" x14ac:dyDescent="0.25">
      <c r="A210" t="s">
        <v>261</v>
      </c>
      <c r="B210">
        <v>2019</v>
      </c>
      <c r="C210" t="s">
        <v>37</v>
      </c>
      <c r="D210" t="s">
        <v>38</v>
      </c>
      <c r="E210">
        <v>4</v>
      </c>
      <c r="F210" t="s">
        <v>40</v>
      </c>
      <c r="G210">
        <v>4.55</v>
      </c>
      <c r="H210" t="s">
        <v>116</v>
      </c>
      <c r="I210">
        <v>655</v>
      </c>
      <c r="J210">
        <v>1365</v>
      </c>
      <c r="K210">
        <v>0</v>
      </c>
      <c r="L210">
        <v>0</v>
      </c>
      <c r="M210">
        <v>0.6</v>
      </c>
      <c r="N210">
        <v>0.8</v>
      </c>
      <c r="O210">
        <v>1.05</v>
      </c>
      <c r="P210">
        <v>1.1000000000000001</v>
      </c>
      <c r="Q210" t="s">
        <v>46</v>
      </c>
      <c r="R210">
        <v>5</v>
      </c>
      <c r="S210">
        <v>9</v>
      </c>
      <c r="T210" t="s">
        <v>47</v>
      </c>
      <c r="U210" t="s">
        <v>34</v>
      </c>
      <c r="V210" t="s">
        <v>35</v>
      </c>
      <c r="W210" t="s">
        <v>80</v>
      </c>
      <c r="X210">
        <v>2019</v>
      </c>
      <c r="Y210" t="s">
        <v>37</v>
      </c>
      <c r="Z210" t="s">
        <v>38</v>
      </c>
      <c r="AA210">
        <v>5</v>
      </c>
      <c r="AB210">
        <v>29</v>
      </c>
      <c r="AC210">
        <v>0.8</v>
      </c>
      <c r="AD210">
        <v>0.91</v>
      </c>
      <c r="AE210">
        <v>1092</v>
      </c>
      <c r="AF210">
        <f>VLOOKUP(A210,[1]DETALLE!$A$1:$AK$841,37,FALSE)</f>
        <v>0</v>
      </c>
      <c r="AG210">
        <f>VLOOKUP(A210,[1]DETALLE!$A$1:$AK$841,16,FALSE)</f>
        <v>2</v>
      </c>
      <c r="AH210">
        <f>VLOOKUP(A210,[1]DETALLE!$A$1:$AK$841,22,FALSE)</f>
        <v>0</v>
      </c>
      <c r="AI210">
        <f>VLOOKUP(A210,[1]DETALLE!$A$1:$AK$841,27,FALSE)</f>
        <v>0.126</v>
      </c>
      <c r="AJ210" t="str">
        <f>VLOOKUP(A210,[1]DETALLE!$A$1:$AK$841,18,FALSE)</f>
        <v>A4 Mono MFPs</v>
      </c>
      <c r="AK210">
        <f t="shared" si="16"/>
        <v>0</v>
      </c>
      <c r="AL210">
        <f t="shared" si="17"/>
        <v>0</v>
      </c>
      <c r="AM210">
        <f t="shared" si="18"/>
        <v>0</v>
      </c>
      <c r="AN210">
        <f t="shared" si="19"/>
        <v>0</v>
      </c>
      <c r="AO210">
        <f t="shared" si="20"/>
        <v>0</v>
      </c>
    </row>
    <row r="211" spans="1:41" x14ac:dyDescent="0.25">
      <c r="A211" t="s">
        <v>262</v>
      </c>
      <c r="B211">
        <v>2019</v>
      </c>
      <c r="C211" t="s">
        <v>37</v>
      </c>
      <c r="D211" t="s">
        <v>38</v>
      </c>
      <c r="E211">
        <v>5</v>
      </c>
      <c r="F211" t="s">
        <v>40</v>
      </c>
      <c r="G211">
        <v>1.1499999999999999</v>
      </c>
      <c r="H211" t="s">
        <v>58</v>
      </c>
      <c r="I211">
        <v>655</v>
      </c>
      <c r="J211">
        <v>1365</v>
      </c>
      <c r="K211">
        <v>0</v>
      </c>
      <c r="L211">
        <v>0</v>
      </c>
      <c r="M211">
        <v>0.6</v>
      </c>
      <c r="N211">
        <v>0.8</v>
      </c>
      <c r="O211">
        <v>1.05</v>
      </c>
      <c r="P211">
        <v>1.1000000000000001</v>
      </c>
      <c r="Q211" t="s">
        <v>46</v>
      </c>
      <c r="R211">
        <v>5</v>
      </c>
      <c r="S211">
        <v>9</v>
      </c>
      <c r="T211" t="s">
        <v>47</v>
      </c>
      <c r="U211" t="s">
        <v>45</v>
      </c>
      <c r="V211" t="s">
        <v>35</v>
      </c>
      <c r="W211" t="s">
        <v>50</v>
      </c>
      <c r="X211">
        <v>2019</v>
      </c>
      <c r="Y211" t="s">
        <v>37</v>
      </c>
      <c r="Z211" t="s">
        <v>38</v>
      </c>
      <c r="AA211">
        <v>5</v>
      </c>
      <c r="AB211">
        <v>8</v>
      </c>
      <c r="AC211">
        <v>0.6</v>
      </c>
      <c r="AD211">
        <v>0.23</v>
      </c>
      <c r="AE211">
        <v>819</v>
      </c>
      <c r="AF211">
        <f>VLOOKUP(A211,[1]DETALLE!$A$1:$AK$841,37,FALSE)</f>
        <v>0</v>
      </c>
      <c r="AG211">
        <f>VLOOKUP(A211,[1]DETALLE!$A$1:$AK$841,16,FALSE)</f>
        <v>3</v>
      </c>
      <c r="AH211">
        <f>VLOOKUP(A211,[1]DETALLE!$A$1:$AK$841,22,FALSE)</f>
        <v>0</v>
      </c>
      <c r="AI211">
        <f>VLOOKUP(A211,[1]DETALLE!$A$1:$AK$841,27,FALSE)</f>
        <v>0.374</v>
      </c>
      <c r="AJ211" t="str">
        <f>VLOOKUP(A211,[1]DETALLE!$A$1:$AK$841,18,FALSE)</f>
        <v>A4 Mono MFPs</v>
      </c>
      <c r="AK211">
        <f t="shared" si="16"/>
        <v>0</v>
      </c>
      <c r="AL211">
        <f t="shared" si="17"/>
        <v>0</v>
      </c>
      <c r="AM211">
        <f t="shared" si="18"/>
        <v>0</v>
      </c>
      <c r="AN211">
        <f t="shared" si="19"/>
        <v>0</v>
      </c>
      <c r="AO211">
        <f t="shared" si="20"/>
        <v>0</v>
      </c>
    </row>
    <row r="212" spans="1:41" x14ac:dyDescent="0.25">
      <c r="A212" t="s">
        <v>263</v>
      </c>
      <c r="B212">
        <v>2019</v>
      </c>
      <c r="C212" t="s">
        <v>37</v>
      </c>
      <c r="D212" t="s">
        <v>38</v>
      </c>
      <c r="E212">
        <v>5</v>
      </c>
      <c r="F212" t="s">
        <v>264</v>
      </c>
      <c r="G212">
        <v>0</v>
      </c>
      <c r="H212" t="s">
        <v>64</v>
      </c>
      <c r="I212">
        <v>655</v>
      </c>
      <c r="J212">
        <v>1365</v>
      </c>
      <c r="K212">
        <v>0</v>
      </c>
      <c r="L212">
        <v>0</v>
      </c>
      <c r="M212">
        <v>0.6</v>
      </c>
      <c r="N212">
        <v>0.8</v>
      </c>
      <c r="O212">
        <v>1.05</v>
      </c>
      <c r="P212">
        <v>1.1000000000000001</v>
      </c>
      <c r="Q212" t="s">
        <v>46</v>
      </c>
      <c r="R212">
        <v>5</v>
      </c>
      <c r="S212">
        <v>9</v>
      </c>
      <c r="T212" t="s">
        <v>47</v>
      </c>
      <c r="U212" t="s">
        <v>64</v>
      </c>
      <c r="V212" t="s">
        <v>35</v>
      </c>
      <c r="W212" t="s">
        <v>55</v>
      </c>
      <c r="X212">
        <v>2019</v>
      </c>
      <c r="Y212" t="s">
        <v>37</v>
      </c>
      <c r="Z212" t="s">
        <v>38</v>
      </c>
      <c r="AA212">
        <v>5</v>
      </c>
      <c r="AB212">
        <v>14</v>
      </c>
      <c r="AC212">
        <v>0.6</v>
      </c>
      <c r="AD212">
        <v>0</v>
      </c>
      <c r="AE212">
        <v>819</v>
      </c>
      <c r="AF212" t="e">
        <f>VLOOKUP(A212,[1]DETALLE!$A$1:$AK$841,37,FALSE)</f>
        <v>#N/A</v>
      </c>
      <c r="AG212" t="e">
        <f>VLOOKUP(A212,[1]DETALLE!$A$1:$AK$841,16,FALSE)</f>
        <v>#N/A</v>
      </c>
      <c r="AH212" t="e">
        <f>VLOOKUP(A212,[1]DETALLE!$A$1:$AK$841,22,FALSE)</f>
        <v>#N/A</v>
      </c>
      <c r="AI212" t="e">
        <f>VLOOKUP(A212,[1]DETALLE!$A$1:$AK$841,27,FALSE)</f>
        <v>#N/A</v>
      </c>
      <c r="AJ212" t="e">
        <f>VLOOKUP(A212,[1]DETALLE!$A$1:$AK$841,18,FALSE)</f>
        <v>#N/A</v>
      </c>
      <c r="AK212" t="e">
        <f t="shared" si="16"/>
        <v>#N/A</v>
      </c>
      <c r="AL212" t="e">
        <f t="shared" si="17"/>
        <v>#N/A</v>
      </c>
      <c r="AM212" t="e">
        <f t="shared" si="18"/>
        <v>#N/A</v>
      </c>
      <c r="AN212" t="e">
        <f t="shared" si="19"/>
        <v>#N/A</v>
      </c>
      <c r="AO212" t="e">
        <f t="shared" si="20"/>
        <v>#N/A</v>
      </c>
    </row>
    <row r="213" spans="1:41" x14ac:dyDescent="0.25">
      <c r="A213" t="s">
        <v>265</v>
      </c>
      <c r="B213">
        <v>2019</v>
      </c>
      <c r="C213" t="s">
        <v>37</v>
      </c>
      <c r="D213" t="s">
        <v>38</v>
      </c>
      <c r="E213">
        <v>5</v>
      </c>
      <c r="F213" t="s">
        <v>40</v>
      </c>
      <c r="G213">
        <v>1.566667</v>
      </c>
      <c r="H213" t="s">
        <v>34</v>
      </c>
      <c r="I213">
        <v>468</v>
      </c>
      <c r="J213">
        <v>715</v>
      </c>
      <c r="K213">
        <v>0</v>
      </c>
      <c r="L213">
        <v>0</v>
      </c>
      <c r="M213">
        <v>0</v>
      </c>
      <c r="N213">
        <v>0.6</v>
      </c>
      <c r="O213">
        <v>0.8</v>
      </c>
      <c r="P213">
        <v>1.05</v>
      </c>
      <c r="Q213" t="s">
        <v>46</v>
      </c>
      <c r="R213">
        <v>5</v>
      </c>
      <c r="S213">
        <v>9</v>
      </c>
      <c r="T213" t="s">
        <v>47</v>
      </c>
      <c r="U213" t="s">
        <v>34</v>
      </c>
      <c r="V213" t="s">
        <v>35</v>
      </c>
      <c r="W213" t="s">
        <v>67</v>
      </c>
      <c r="X213">
        <v>2019</v>
      </c>
      <c r="Y213" t="s">
        <v>37</v>
      </c>
      <c r="Z213" t="s">
        <v>38</v>
      </c>
      <c r="AA213">
        <v>5</v>
      </c>
      <c r="AB213">
        <v>310</v>
      </c>
      <c r="AC213">
        <v>1.05</v>
      </c>
      <c r="AD213">
        <v>0.31333339999999998</v>
      </c>
      <c r="AE213">
        <v>750.75</v>
      </c>
      <c r="AF213">
        <f>VLOOKUP(A213,[1]DETALLE!$A$1:$AK$841,37,FALSE)</f>
        <v>819</v>
      </c>
      <c r="AG213">
        <f>VLOOKUP(A213,[1]DETALLE!$A$1:$AK$841,16,FALSE)</f>
        <v>12</v>
      </c>
      <c r="AH213">
        <f>VLOOKUP(A213,[1]DETALLE!$A$1:$AK$841,22,FALSE)</f>
        <v>0.6</v>
      </c>
      <c r="AI213">
        <f>VLOOKUP(A213,[1]DETALLE!$A$1:$AK$841,27,FALSE)</f>
        <v>0.13600000000000001</v>
      </c>
      <c r="AJ213" t="str">
        <f>VLOOKUP(A213,[1]DETALLE!$A$1:$AK$841,18,FALSE)</f>
        <v>Departmental Digital</v>
      </c>
      <c r="AK213">
        <f t="shared" si="16"/>
        <v>0</v>
      </c>
      <c r="AL213">
        <f t="shared" si="17"/>
        <v>0</v>
      </c>
      <c r="AM213">
        <f t="shared" si="18"/>
        <v>0</v>
      </c>
      <c r="AN213">
        <f t="shared" si="19"/>
        <v>0</v>
      </c>
      <c r="AO213">
        <f t="shared" si="20"/>
        <v>0</v>
      </c>
    </row>
    <row r="214" spans="1:41" x14ac:dyDescent="0.25">
      <c r="A214" t="s">
        <v>266</v>
      </c>
      <c r="B214">
        <v>2019</v>
      </c>
      <c r="C214" t="s">
        <v>37</v>
      </c>
      <c r="D214" t="s">
        <v>38</v>
      </c>
      <c r="E214">
        <v>5</v>
      </c>
      <c r="F214" t="s">
        <v>40</v>
      </c>
      <c r="G214">
        <v>2.7166670000000002</v>
      </c>
      <c r="H214" t="s">
        <v>34</v>
      </c>
      <c r="I214">
        <v>468</v>
      </c>
      <c r="J214">
        <v>715</v>
      </c>
      <c r="K214">
        <v>0</v>
      </c>
      <c r="L214">
        <v>0</v>
      </c>
      <c r="M214">
        <v>0</v>
      </c>
      <c r="N214">
        <v>0.6</v>
      </c>
      <c r="O214">
        <v>0.8</v>
      </c>
      <c r="P214">
        <v>1.05</v>
      </c>
      <c r="Q214" t="s">
        <v>46</v>
      </c>
      <c r="R214">
        <v>5</v>
      </c>
      <c r="S214">
        <v>9</v>
      </c>
      <c r="T214" t="s">
        <v>47</v>
      </c>
      <c r="U214" t="s">
        <v>34</v>
      </c>
      <c r="V214" t="s">
        <v>35</v>
      </c>
      <c r="W214" t="s">
        <v>42</v>
      </c>
      <c r="X214">
        <v>2019</v>
      </c>
      <c r="Y214" t="s">
        <v>37</v>
      </c>
      <c r="Z214" t="s">
        <v>38</v>
      </c>
      <c r="AA214">
        <v>5</v>
      </c>
      <c r="AB214">
        <v>22</v>
      </c>
      <c r="AC214">
        <v>0.6</v>
      </c>
      <c r="AD214">
        <v>0.54333339999999997</v>
      </c>
      <c r="AE214">
        <v>429</v>
      </c>
      <c r="AF214">
        <f>VLOOKUP(A214,[1]DETALLE!$A$1:$AK$841,37,FALSE)</f>
        <v>2466.75</v>
      </c>
      <c r="AG214">
        <f>VLOOKUP(A214,[1]DETALLE!$A$1:$AK$841,16,FALSE)</f>
        <v>42</v>
      </c>
      <c r="AH214">
        <f>VLOOKUP(A214,[1]DETALLE!$A$1:$AK$841,22,FALSE)</f>
        <v>1.1499999999999999</v>
      </c>
      <c r="AI214">
        <f>VLOOKUP(A214,[1]DETALLE!$A$1:$AK$841,27,FALSE)</f>
        <v>0.31</v>
      </c>
      <c r="AJ214" t="str">
        <f>VLOOKUP(A214,[1]DETALLE!$A$1:$AK$841,18,FALSE)</f>
        <v>High End Cut Sheet</v>
      </c>
      <c r="AK214">
        <f t="shared" si="16"/>
        <v>0</v>
      </c>
      <c r="AL214">
        <f t="shared" si="17"/>
        <v>0</v>
      </c>
      <c r="AM214">
        <f t="shared" si="18"/>
        <v>0</v>
      </c>
      <c r="AN214">
        <f t="shared" si="19"/>
        <v>0</v>
      </c>
      <c r="AO214">
        <f t="shared" si="20"/>
        <v>0</v>
      </c>
    </row>
    <row r="215" spans="1:41" x14ac:dyDescent="0.25">
      <c r="A215" t="s">
        <v>267</v>
      </c>
      <c r="B215">
        <v>2019</v>
      </c>
      <c r="C215" t="s">
        <v>37</v>
      </c>
      <c r="D215" t="s">
        <v>38</v>
      </c>
      <c r="E215">
        <v>5</v>
      </c>
      <c r="F215" t="s">
        <v>44</v>
      </c>
      <c r="G215">
        <v>0</v>
      </c>
      <c r="H215" t="s">
        <v>91</v>
      </c>
      <c r="I215">
        <v>803</v>
      </c>
      <c r="J215">
        <v>1573</v>
      </c>
      <c r="K215">
        <v>0.2</v>
      </c>
      <c r="L215">
        <v>0.6</v>
      </c>
      <c r="M215">
        <v>0.8</v>
      </c>
      <c r="N215">
        <v>1.05</v>
      </c>
      <c r="O215">
        <v>1.1000000000000001</v>
      </c>
      <c r="P215">
        <v>1.1499999999999999</v>
      </c>
      <c r="Q215" t="s">
        <v>46</v>
      </c>
      <c r="R215">
        <v>4</v>
      </c>
      <c r="S215">
        <v>6</v>
      </c>
      <c r="T215" t="s">
        <v>47</v>
      </c>
      <c r="U215" t="s">
        <v>91</v>
      </c>
      <c r="V215" t="s">
        <v>35</v>
      </c>
      <c r="W215" t="s">
        <v>42</v>
      </c>
      <c r="X215">
        <v>2019</v>
      </c>
      <c r="Y215" t="s">
        <v>37</v>
      </c>
      <c r="Z215" t="s">
        <v>38</v>
      </c>
      <c r="AA215">
        <v>22</v>
      </c>
      <c r="AB215">
        <v>151</v>
      </c>
      <c r="AC215">
        <v>0</v>
      </c>
      <c r="AD215">
        <v>0</v>
      </c>
      <c r="AE215">
        <v>1573</v>
      </c>
      <c r="AF215" t="e">
        <f>VLOOKUP(A215,[1]DETALLE!$A$1:$AK$841,37,FALSE)</f>
        <v>#N/A</v>
      </c>
      <c r="AG215" t="e">
        <f>VLOOKUP(A215,[1]DETALLE!$A$1:$AK$841,16,FALSE)</f>
        <v>#N/A</v>
      </c>
      <c r="AH215" t="e">
        <f>VLOOKUP(A215,[1]DETALLE!$A$1:$AK$841,22,FALSE)</f>
        <v>#N/A</v>
      </c>
      <c r="AI215" t="e">
        <f>VLOOKUP(A215,[1]DETALLE!$A$1:$AK$841,27,FALSE)</f>
        <v>#N/A</v>
      </c>
      <c r="AJ215" t="e">
        <f>VLOOKUP(A215,[1]DETALLE!$A$1:$AK$841,18,FALSE)</f>
        <v>#N/A</v>
      </c>
      <c r="AK215" t="e">
        <f t="shared" si="16"/>
        <v>#N/A</v>
      </c>
      <c r="AL215" t="e">
        <f t="shared" si="17"/>
        <v>#N/A</v>
      </c>
      <c r="AM215" t="e">
        <f t="shared" si="18"/>
        <v>#N/A</v>
      </c>
      <c r="AN215" t="e">
        <f t="shared" si="19"/>
        <v>#N/A</v>
      </c>
      <c r="AO215" t="e">
        <f t="shared" si="20"/>
        <v>#N/A</v>
      </c>
    </row>
    <row r="216" spans="1:41" x14ac:dyDescent="0.25">
      <c r="A216" t="s">
        <v>268</v>
      </c>
      <c r="B216">
        <v>2019</v>
      </c>
      <c r="C216" t="s">
        <v>37</v>
      </c>
      <c r="D216" t="s">
        <v>38</v>
      </c>
      <c r="E216">
        <v>5</v>
      </c>
      <c r="F216" t="s">
        <v>44</v>
      </c>
      <c r="G216">
        <v>0</v>
      </c>
      <c r="H216" t="s">
        <v>91</v>
      </c>
      <c r="I216">
        <v>803</v>
      </c>
      <c r="J216">
        <v>1573</v>
      </c>
      <c r="K216">
        <v>0.2</v>
      </c>
      <c r="L216">
        <v>0.6</v>
      </c>
      <c r="M216">
        <v>0.8</v>
      </c>
      <c r="N216">
        <v>1.05</v>
      </c>
      <c r="O216">
        <v>1.1000000000000001</v>
      </c>
      <c r="P216">
        <v>1.1499999999999999</v>
      </c>
      <c r="Q216" t="s">
        <v>46</v>
      </c>
      <c r="R216">
        <v>4</v>
      </c>
      <c r="S216">
        <v>6</v>
      </c>
      <c r="T216" t="s">
        <v>47</v>
      </c>
      <c r="U216" t="s">
        <v>91</v>
      </c>
      <c r="V216" t="s">
        <v>35</v>
      </c>
      <c r="W216" t="s">
        <v>42</v>
      </c>
      <c r="X216">
        <v>2019</v>
      </c>
      <c r="Y216" t="s">
        <v>37</v>
      </c>
      <c r="Z216" t="s">
        <v>38</v>
      </c>
      <c r="AA216">
        <v>10</v>
      </c>
      <c r="AB216">
        <v>31</v>
      </c>
      <c r="AC216">
        <v>0</v>
      </c>
      <c r="AD216">
        <v>0</v>
      </c>
      <c r="AE216">
        <v>1573</v>
      </c>
      <c r="AF216" t="e">
        <f>VLOOKUP(A216,[1]DETALLE!$A$1:$AK$841,37,FALSE)</f>
        <v>#N/A</v>
      </c>
      <c r="AG216" t="e">
        <f>VLOOKUP(A216,[1]DETALLE!$A$1:$AK$841,16,FALSE)</f>
        <v>#N/A</v>
      </c>
      <c r="AH216" t="e">
        <f>VLOOKUP(A216,[1]DETALLE!$A$1:$AK$841,22,FALSE)</f>
        <v>#N/A</v>
      </c>
      <c r="AI216" t="e">
        <f>VLOOKUP(A216,[1]DETALLE!$A$1:$AK$841,27,FALSE)</f>
        <v>#N/A</v>
      </c>
      <c r="AJ216" t="e">
        <f>VLOOKUP(A216,[1]DETALLE!$A$1:$AK$841,18,FALSE)</f>
        <v>#N/A</v>
      </c>
      <c r="AK216" t="e">
        <f t="shared" si="16"/>
        <v>#N/A</v>
      </c>
      <c r="AL216" t="e">
        <f t="shared" si="17"/>
        <v>#N/A</v>
      </c>
      <c r="AM216" t="e">
        <f t="shared" si="18"/>
        <v>#N/A</v>
      </c>
      <c r="AN216" t="e">
        <f t="shared" si="19"/>
        <v>#N/A</v>
      </c>
      <c r="AO216" t="e">
        <f t="shared" si="20"/>
        <v>#N/A</v>
      </c>
    </row>
    <row r="217" spans="1:41" x14ac:dyDescent="0.25">
      <c r="A217" t="s">
        <v>269</v>
      </c>
      <c r="B217">
        <v>2019</v>
      </c>
      <c r="C217" t="s">
        <v>37</v>
      </c>
      <c r="D217" t="s">
        <v>38</v>
      </c>
      <c r="E217">
        <v>5</v>
      </c>
      <c r="F217" t="s">
        <v>44</v>
      </c>
      <c r="G217">
        <v>0</v>
      </c>
      <c r="H217" t="s">
        <v>91</v>
      </c>
      <c r="I217">
        <v>803</v>
      </c>
      <c r="J217">
        <v>1573</v>
      </c>
      <c r="K217">
        <v>0.2</v>
      </c>
      <c r="L217">
        <v>0.6</v>
      </c>
      <c r="M217">
        <v>0.8</v>
      </c>
      <c r="N217">
        <v>1.05</v>
      </c>
      <c r="O217">
        <v>1.1000000000000001</v>
      </c>
      <c r="P217">
        <v>1.1499999999999999</v>
      </c>
      <c r="Q217" t="s">
        <v>46</v>
      </c>
      <c r="R217">
        <v>4</v>
      </c>
      <c r="S217">
        <v>6</v>
      </c>
      <c r="T217" t="s">
        <v>85</v>
      </c>
      <c r="U217" t="s">
        <v>91</v>
      </c>
      <c r="V217" t="s">
        <v>35</v>
      </c>
      <c r="W217" t="s">
        <v>42</v>
      </c>
      <c r="X217">
        <v>2019</v>
      </c>
      <c r="Y217" t="s">
        <v>37</v>
      </c>
      <c r="Z217" t="s">
        <v>38</v>
      </c>
      <c r="AA217">
        <v>9</v>
      </c>
      <c r="AB217">
        <v>142</v>
      </c>
      <c r="AC217">
        <v>0</v>
      </c>
      <c r="AD217">
        <v>0</v>
      </c>
      <c r="AE217">
        <v>1573</v>
      </c>
      <c r="AF217" t="e">
        <f>VLOOKUP(A217,[1]DETALLE!$A$1:$AK$841,37,FALSE)</f>
        <v>#N/A</v>
      </c>
      <c r="AG217" t="e">
        <f>VLOOKUP(A217,[1]DETALLE!$A$1:$AK$841,16,FALSE)</f>
        <v>#N/A</v>
      </c>
      <c r="AH217" t="e">
        <f>VLOOKUP(A217,[1]DETALLE!$A$1:$AK$841,22,FALSE)</f>
        <v>#N/A</v>
      </c>
      <c r="AI217" t="e">
        <f>VLOOKUP(A217,[1]DETALLE!$A$1:$AK$841,27,FALSE)</f>
        <v>#N/A</v>
      </c>
      <c r="AJ217" t="e">
        <f>VLOOKUP(A217,[1]DETALLE!$A$1:$AK$841,18,FALSE)</f>
        <v>#N/A</v>
      </c>
      <c r="AK217" t="e">
        <f t="shared" si="16"/>
        <v>#N/A</v>
      </c>
      <c r="AL217" t="e">
        <f t="shared" si="17"/>
        <v>#N/A</v>
      </c>
      <c r="AM217" t="e">
        <f t="shared" si="18"/>
        <v>#N/A</v>
      </c>
      <c r="AN217" t="e">
        <f t="shared" si="19"/>
        <v>#N/A</v>
      </c>
      <c r="AO217" t="e">
        <f t="shared" si="20"/>
        <v>#N/A</v>
      </c>
    </row>
    <row r="218" spans="1:41" x14ac:dyDescent="0.25">
      <c r="A218" t="s">
        <v>270</v>
      </c>
      <c r="B218">
        <v>2019</v>
      </c>
      <c r="C218" t="s">
        <v>37</v>
      </c>
      <c r="D218" t="s">
        <v>38</v>
      </c>
      <c r="E218">
        <v>5</v>
      </c>
      <c r="F218" t="s">
        <v>44</v>
      </c>
      <c r="G218">
        <v>0</v>
      </c>
      <c r="H218" t="s">
        <v>91</v>
      </c>
      <c r="I218">
        <v>803</v>
      </c>
      <c r="J218">
        <v>1573</v>
      </c>
      <c r="K218">
        <v>0.2</v>
      </c>
      <c r="L218">
        <v>0.6</v>
      </c>
      <c r="M218">
        <v>0.8</v>
      </c>
      <c r="N218">
        <v>1.05</v>
      </c>
      <c r="O218">
        <v>1.1000000000000001</v>
      </c>
      <c r="P218">
        <v>1.1499999999999999</v>
      </c>
      <c r="Q218" t="s">
        <v>46</v>
      </c>
      <c r="R218">
        <v>4</v>
      </c>
      <c r="S218">
        <v>6</v>
      </c>
      <c r="T218" t="s">
        <v>47</v>
      </c>
      <c r="U218" t="s">
        <v>91</v>
      </c>
      <c r="V218" t="s">
        <v>35</v>
      </c>
      <c r="W218" t="s">
        <v>42</v>
      </c>
      <c r="X218">
        <v>2019</v>
      </c>
      <c r="Y218" t="s">
        <v>37</v>
      </c>
      <c r="Z218" t="s">
        <v>38</v>
      </c>
      <c r="AA218">
        <v>8</v>
      </c>
      <c r="AB218">
        <v>30</v>
      </c>
      <c r="AC218">
        <v>0</v>
      </c>
      <c r="AD218">
        <v>0</v>
      </c>
      <c r="AE218">
        <v>1573</v>
      </c>
      <c r="AF218" t="e">
        <f>VLOOKUP(A218,[1]DETALLE!$A$1:$AK$841,37,FALSE)</f>
        <v>#N/A</v>
      </c>
      <c r="AG218" t="e">
        <f>VLOOKUP(A218,[1]DETALLE!$A$1:$AK$841,16,FALSE)</f>
        <v>#N/A</v>
      </c>
      <c r="AH218" t="e">
        <f>VLOOKUP(A218,[1]DETALLE!$A$1:$AK$841,22,FALSE)</f>
        <v>#N/A</v>
      </c>
      <c r="AI218" t="e">
        <f>VLOOKUP(A218,[1]DETALLE!$A$1:$AK$841,27,FALSE)</f>
        <v>#N/A</v>
      </c>
      <c r="AJ218" t="e">
        <f>VLOOKUP(A218,[1]DETALLE!$A$1:$AK$841,18,FALSE)</f>
        <v>#N/A</v>
      </c>
      <c r="AK218" t="e">
        <f t="shared" si="16"/>
        <v>#N/A</v>
      </c>
      <c r="AL218" t="e">
        <f t="shared" si="17"/>
        <v>#N/A</v>
      </c>
      <c r="AM218" t="e">
        <f t="shared" si="18"/>
        <v>#N/A</v>
      </c>
      <c r="AN218" t="e">
        <f t="shared" si="19"/>
        <v>#N/A</v>
      </c>
      <c r="AO218" t="e">
        <f t="shared" si="20"/>
        <v>#N/A</v>
      </c>
    </row>
    <row r="219" spans="1:41" x14ac:dyDescent="0.25">
      <c r="A219" t="s">
        <v>271</v>
      </c>
      <c r="B219">
        <v>2019</v>
      </c>
      <c r="C219" t="s">
        <v>37</v>
      </c>
      <c r="D219" t="s">
        <v>38</v>
      </c>
      <c r="E219">
        <v>5</v>
      </c>
      <c r="F219" t="s">
        <v>44</v>
      </c>
      <c r="G219">
        <v>0</v>
      </c>
      <c r="H219" t="s">
        <v>91</v>
      </c>
      <c r="I219">
        <v>803</v>
      </c>
      <c r="J219">
        <v>1573</v>
      </c>
      <c r="K219">
        <v>0.2</v>
      </c>
      <c r="L219">
        <v>0.6</v>
      </c>
      <c r="M219">
        <v>0.8</v>
      </c>
      <c r="N219">
        <v>1.05</v>
      </c>
      <c r="O219">
        <v>1.1000000000000001</v>
      </c>
      <c r="P219">
        <v>1.1499999999999999</v>
      </c>
      <c r="Q219" t="s">
        <v>46</v>
      </c>
      <c r="R219">
        <v>4</v>
      </c>
      <c r="S219">
        <v>6</v>
      </c>
      <c r="T219" t="s">
        <v>47</v>
      </c>
      <c r="U219" t="s">
        <v>91</v>
      </c>
      <c r="V219" t="s">
        <v>35</v>
      </c>
      <c r="W219" t="s">
        <v>42</v>
      </c>
      <c r="X219">
        <v>2019</v>
      </c>
      <c r="Y219" t="s">
        <v>37</v>
      </c>
      <c r="Z219" t="s">
        <v>38</v>
      </c>
      <c r="AA219">
        <v>11</v>
      </c>
      <c r="AB219">
        <v>14</v>
      </c>
      <c r="AC219">
        <v>0</v>
      </c>
      <c r="AD219">
        <v>0</v>
      </c>
      <c r="AE219">
        <v>1573</v>
      </c>
      <c r="AF219" t="e">
        <f>VLOOKUP(A219,[1]DETALLE!$A$1:$AK$841,37,FALSE)</f>
        <v>#N/A</v>
      </c>
      <c r="AG219" t="e">
        <f>VLOOKUP(A219,[1]DETALLE!$A$1:$AK$841,16,FALSE)</f>
        <v>#N/A</v>
      </c>
      <c r="AH219" t="e">
        <f>VLOOKUP(A219,[1]DETALLE!$A$1:$AK$841,22,FALSE)</f>
        <v>#N/A</v>
      </c>
      <c r="AI219" t="e">
        <f>VLOOKUP(A219,[1]DETALLE!$A$1:$AK$841,27,FALSE)</f>
        <v>#N/A</v>
      </c>
      <c r="AJ219" t="e">
        <f>VLOOKUP(A219,[1]DETALLE!$A$1:$AK$841,18,FALSE)</f>
        <v>#N/A</v>
      </c>
      <c r="AK219" t="e">
        <f t="shared" si="16"/>
        <v>#N/A</v>
      </c>
      <c r="AL219" t="e">
        <f t="shared" si="17"/>
        <v>#N/A</v>
      </c>
      <c r="AM219" t="e">
        <f t="shared" si="18"/>
        <v>#N/A</v>
      </c>
      <c r="AN219" t="e">
        <f t="shared" si="19"/>
        <v>#N/A</v>
      </c>
      <c r="AO219" t="e">
        <f t="shared" si="20"/>
        <v>#N/A</v>
      </c>
    </row>
    <row r="220" spans="1:41" x14ac:dyDescent="0.25">
      <c r="A220" t="s">
        <v>272</v>
      </c>
      <c r="B220">
        <v>2019</v>
      </c>
      <c r="C220" t="s">
        <v>37</v>
      </c>
      <c r="D220" t="s">
        <v>38</v>
      </c>
      <c r="E220">
        <v>5</v>
      </c>
      <c r="F220" t="s">
        <v>44</v>
      </c>
      <c r="G220">
        <v>0</v>
      </c>
      <c r="H220" t="s">
        <v>91</v>
      </c>
      <c r="I220">
        <v>803</v>
      </c>
      <c r="J220">
        <v>1573</v>
      </c>
      <c r="K220">
        <v>0.2</v>
      </c>
      <c r="L220">
        <v>0.6</v>
      </c>
      <c r="M220">
        <v>0.8</v>
      </c>
      <c r="N220">
        <v>1.05</v>
      </c>
      <c r="O220">
        <v>1.1000000000000001</v>
      </c>
      <c r="P220">
        <v>1.1499999999999999</v>
      </c>
      <c r="Q220" t="s">
        <v>46</v>
      </c>
      <c r="R220">
        <v>4</v>
      </c>
      <c r="S220">
        <v>6</v>
      </c>
      <c r="T220" t="s">
        <v>47</v>
      </c>
      <c r="U220" t="s">
        <v>91</v>
      </c>
      <c r="V220" t="s">
        <v>35</v>
      </c>
      <c r="W220" t="s">
        <v>42</v>
      </c>
      <c r="X220">
        <v>2019</v>
      </c>
      <c r="Y220" t="s">
        <v>37</v>
      </c>
      <c r="Z220" t="s">
        <v>38</v>
      </c>
      <c r="AA220">
        <v>9</v>
      </c>
      <c r="AB220">
        <v>127</v>
      </c>
      <c r="AC220">
        <v>0</v>
      </c>
      <c r="AD220">
        <v>0</v>
      </c>
      <c r="AE220">
        <v>1573</v>
      </c>
      <c r="AF220" t="e">
        <f>VLOOKUP(A220,[1]DETALLE!$A$1:$AK$841,37,FALSE)</f>
        <v>#N/A</v>
      </c>
      <c r="AG220" t="e">
        <f>VLOOKUP(A220,[1]DETALLE!$A$1:$AK$841,16,FALSE)</f>
        <v>#N/A</v>
      </c>
      <c r="AH220" t="e">
        <f>VLOOKUP(A220,[1]DETALLE!$A$1:$AK$841,22,FALSE)</f>
        <v>#N/A</v>
      </c>
      <c r="AI220" t="e">
        <f>VLOOKUP(A220,[1]DETALLE!$A$1:$AK$841,27,FALSE)</f>
        <v>#N/A</v>
      </c>
      <c r="AJ220" t="e">
        <f>VLOOKUP(A220,[1]DETALLE!$A$1:$AK$841,18,FALSE)</f>
        <v>#N/A</v>
      </c>
      <c r="AK220" t="e">
        <f t="shared" si="16"/>
        <v>#N/A</v>
      </c>
      <c r="AL220" t="e">
        <f t="shared" si="17"/>
        <v>#N/A</v>
      </c>
      <c r="AM220" t="e">
        <f t="shared" si="18"/>
        <v>#N/A</v>
      </c>
      <c r="AN220" t="e">
        <f t="shared" si="19"/>
        <v>#N/A</v>
      </c>
      <c r="AO220" t="e">
        <f t="shared" si="20"/>
        <v>#N/A</v>
      </c>
    </row>
    <row r="221" spans="1:41" x14ac:dyDescent="0.25">
      <c r="A221" t="s">
        <v>273</v>
      </c>
      <c r="B221">
        <v>2019</v>
      </c>
      <c r="C221" t="s">
        <v>37</v>
      </c>
      <c r="D221" t="s">
        <v>38</v>
      </c>
      <c r="E221">
        <v>5</v>
      </c>
      <c r="F221" t="s">
        <v>44</v>
      </c>
      <c r="G221">
        <v>0</v>
      </c>
      <c r="H221" t="s">
        <v>91</v>
      </c>
      <c r="I221">
        <v>803</v>
      </c>
      <c r="J221">
        <v>1573</v>
      </c>
      <c r="K221">
        <v>0.2</v>
      </c>
      <c r="L221">
        <v>0.6</v>
      </c>
      <c r="M221">
        <v>0.8</v>
      </c>
      <c r="N221">
        <v>1.05</v>
      </c>
      <c r="O221">
        <v>1.1000000000000001</v>
      </c>
      <c r="P221">
        <v>1.1499999999999999</v>
      </c>
      <c r="Q221" t="s">
        <v>46</v>
      </c>
      <c r="R221">
        <v>4</v>
      </c>
      <c r="S221">
        <v>6</v>
      </c>
      <c r="T221" t="s">
        <v>47</v>
      </c>
      <c r="U221" t="s">
        <v>91</v>
      </c>
      <c r="V221" t="s">
        <v>35</v>
      </c>
      <c r="W221" t="s">
        <v>50</v>
      </c>
      <c r="X221">
        <v>2019</v>
      </c>
      <c r="Y221" t="s">
        <v>37</v>
      </c>
      <c r="Z221" t="s">
        <v>38</v>
      </c>
      <c r="AA221">
        <v>8</v>
      </c>
      <c r="AB221">
        <v>64</v>
      </c>
      <c r="AC221">
        <v>0</v>
      </c>
      <c r="AD221">
        <v>0</v>
      </c>
      <c r="AE221">
        <v>1573</v>
      </c>
      <c r="AF221" t="e">
        <f>VLOOKUP(A221,[1]DETALLE!$A$1:$AK$841,37,FALSE)</f>
        <v>#N/A</v>
      </c>
      <c r="AG221" t="e">
        <f>VLOOKUP(A221,[1]DETALLE!$A$1:$AK$841,16,FALSE)</f>
        <v>#N/A</v>
      </c>
      <c r="AH221" t="e">
        <f>VLOOKUP(A221,[1]DETALLE!$A$1:$AK$841,22,FALSE)</f>
        <v>#N/A</v>
      </c>
      <c r="AI221" t="e">
        <f>VLOOKUP(A221,[1]DETALLE!$A$1:$AK$841,27,FALSE)</f>
        <v>#N/A</v>
      </c>
      <c r="AJ221" t="e">
        <f>VLOOKUP(A221,[1]DETALLE!$A$1:$AK$841,18,FALSE)</f>
        <v>#N/A</v>
      </c>
      <c r="AK221" t="e">
        <f t="shared" si="16"/>
        <v>#N/A</v>
      </c>
      <c r="AL221" t="e">
        <f t="shared" si="17"/>
        <v>#N/A</v>
      </c>
      <c r="AM221" t="e">
        <f t="shared" si="18"/>
        <v>#N/A</v>
      </c>
      <c r="AN221" t="e">
        <f t="shared" si="19"/>
        <v>#N/A</v>
      </c>
      <c r="AO221" t="e">
        <f t="shared" si="20"/>
        <v>#N/A</v>
      </c>
    </row>
    <row r="222" spans="1:41" x14ac:dyDescent="0.25">
      <c r="A222" t="s">
        <v>274</v>
      </c>
      <c r="B222">
        <v>2019</v>
      </c>
      <c r="C222" t="s">
        <v>37</v>
      </c>
      <c r="D222" t="s">
        <v>38</v>
      </c>
      <c r="E222">
        <v>5</v>
      </c>
      <c r="F222" t="s">
        <v>44</v>
      </c>
      <c r="G222">
        <v>0</v>
      </c>
      <c r="H222" t="s">
        <v>91</v>
      </c>
      <c r="I222">
        <v>803</v>
      </c>
      <c r="J222">
        <v>1573</v>
      </c>
      <c r="K222">
        <v>0.2</v>
      </c>
      <c r="L222">
        <v>0.6</v>
      </c>
      <c r="M222">
        <v>0.8</v>
      </c>
      <c r="N222">
        <v>1.05</v>
      </c>
      <c r="O222">
        <v>1.1000000000000001</v>
      </c>
      <c r="P222">
        <v>1.1499999999999999</v>
      </c>
      <c r="Q222" t="s">
        <v>46</v>
      </c>
      <c r="R222">
        <v>4</v>
      </c>
      <c r="S222">
        <v>6</v>
      </c>
      <c r="T222" t="s">
        <v>47</v>
      </c>
      <c r="U222" t="s">
        <v>91</v>
      </c>
      <c r="V222" t="s">
        <v>35</v>
      </c>
      <c r="W222" t="s">
        <v>42</v>
      </c>
      <c r="X222">
        <v>2019</v>
      </c>
      <c r="Y222" t="s">
        <v>37</v>
      </c>
      <c r="Z222" t="s">
        <v>38</v>
      </c>
      <c r="AA222">
        <v>5</v>
      </c>
      <c r="AB222">
        <v>65</v>
      </c>
      <c r="AC222">
        <v>0</v>
      </c>
      <c r="AD222">
        <v>0</v>
      </c>
      <c r="AE222">
        <v>1573</v>
      </c>
      <c r="AF222" t="e">
        <f>VLOOKUP(A222,[1]DETALLE!$A$1:$AK$841,37,FALSE)</f>
        <v>#N/A</v>
      </c>
      <c r="AG222" t="e">
        <f>VLOOKUP(A222,[1]DETALLE!$A$1:$AK$841,16,FALSE)</f>
        <v>#N/A</v>
      </c>
      <c r="AH222" t="e">
        <f>VLOOKUP(A222,[1]DETALLE!$A$1:$AK$841,22,FALSE)</f>
        <v>#N/A</v>
      </c>
      <c r="AI222" t="e">
        <f>VLOOKUP(A222,[1]DETALLE!$A$1:$AK$841,27,FALSE)</f>
        <v>#N/A</v>
      </c>
      <c r="AJ222" t="e">
        <f>VLOOKUP(A222,[1]DETALLE!$A$1:$AK$841,18,FALSE)</f>
        <v>#N/A</v>
      </c>
      <c r="AK222" t="e">
        <f t="shared" si="16"/>
        <v>#N/A</v>
      </c>
      <c r="AL222" t="e">
        <f t="shared" si="17"/>
        <v>#N/A</v>
      </c>
      <c r="AM222" t="e">
        <f t="shared" si="18"/>
        <v>#N/A</v>
      </c>
      <c r="AN222" t="e">
        <f t="shared" si="19"/>
        <v>#N/A</v>
      </c>
      <c r="AO222" t="e">
        <f t="shared" si="20"/>
        <v>#N/A</v>
      </c>
    </row>
    <row r="223" spans="1:41" x14ac:dyDescent="0.25">
      <c r="A223" t="s">
        <v>275</v>
      </c>
      <c r="B223">
        <v>2019</v>
      </c>
      <c r="C223" t="s">
        <v>37</v>
      </c>
      <c r="D223" t="s">
        <v>38</v>
      </c>
      <c r="E223">
        <v>5</v>
      </c>
      <c r="F223" t="s">
        <v>40</v>
      </c>
      <c r="G223">
        <v>2.5</v>
      </c>
      <c r="H223" t="s">
        <v>91</v>
      </c>
      <c r="I223">
        <v>803</v>
      </c>
      <c r="J223">
        <v>1573</v>
      </c>
      <c r="K223">
        <v>0.2</v>
      </c>
      <c r="L223">
        <v>0.6</v>
      </c>
      <c r="M223">
        <v>0.8</v>
      </c>
      <c r="N223">
        <v>1.05</v>
      </c>
      <c r="O223">
        <v>1.1000000000000001</v>
      </c>
      <c r="P223">
        <v>1.1499999999999999</v>
      </c>
      <c r="Q223" t="s">
        <v>46</v>
      </c>
      <c r="R223">
        <v>4</v>
      </c>
      <c r="S223">
        <v>6</v>
      </c>
      <c r="T223" t="s">
        <v>47</v>
      </c>
      <c r="U223" t="s">
        <v>91</v>
      </c>
      <c r="V223" t="s">
        <v>35</v>
      </c>
      <c r="W223" t="s">
        <v>42</v>
      </c>
      <c r="X223">
        <v>2019</v>
      </c>
      <c r="Y223" t="s">
        <v>37</v>
      </c>
      <c r="Z223" t="s">
        <v>38</v>
      </c>
      <c r="AA223">
        <v>5</v>
      </c>
      <c r="AB223">
        <v>121</v>
      </c>
      <c r="AC223">
        <v>1.1499999999999999</v>
      </c>
      <c r="AD223">
        <v>0.625</v>
      </c>
      <c r="AE223">
        <v>1808.95</v>
      </c>
      <c r="AF223">
        <f>VLOOKUP(A223,[1]DETALLE!$A$1:$AK$841,37,FALSE)</f>
        <v>1433.25</v>
      </c>
      <c r="AG223">
        <f>VLOOKUP(A223,[1]DETALLE!$A$1:$AK$841,16,FALSE)</f>
        <v>33</v>
      </c>
      <c r="AH223">
        <f>VLOOKUP(A223,[1]DETALLE!$A$1:$AK$841,22,FALSE)</f>
        <v>1.05</v>
      </c>
      <c r="AI223">
        <f>VLOOKUP(A223,[1]DETALLE!$A$1:$AK$841,27,FALSE)</f>
        <v>0.3</v>
      </c>
      <c r="AJ223" t="str">
        <f>VLOOKUP(A223,[1]DETALLE!$A$1:$AK$841,18,FALSE)</f>
        <v>Office Digital</v>
      </c>
      <c r="AK223">
        <f t="shared" si="16"/>
        <v>0</v>
      </c>
      <c r="AL223">
        <f t="shared" si="17"/>
        <v>0</v>
      </c>
      <c r="AM223">
        <f t="shared" si="18"/>
        <v>0</v>
      </c>
      <c r="AN223">
        <f t="shared" si="19"/>
        <v>0</v>
      </c>
      <c r="AO223">
        <f t="shared" si="20"/>
        <v>0</v>
      </c>
    </row>
    <row r="224" spans="1:41" x14ac:dyDescent="0.25">
      <c r="A224" t="s">
        <v>275</v>
      </c>
      <c r="B224">
        <v>2019</v>
      </c>
      <c r="C224" t="s">
        <v>37</v>
      </c>
      <c r="D224" t="s">
        <v>38</v>
      </c>
      <c r="E224">
        <v>5</v>
      </c>
      <c r="F224" t="s">
        <v>44</v>
      </c>
      <c r="G224">
        <v>0</v>
      </c>
      <c r="H224" t="s">
        <v>91</v>
      </c>
      <c r="I224">
        <v>803</v>
      </c>
      <c r="J224">
        <v>1573</v>
      </c>
      <c r="K224">
        <v>0.2</v>
      </c>
      <c r="L224">
        <v>0.6</v>
      </c>
      <c r="M224">
        <v>0.8</v>
      </c>
      <c r="N224">
        <v>1.05</v>
      </c>
      <c r="O224">
        <v>1.1000000000000001</v>
      </c>
      <c r="P224">
        <v>1.1499999999999999</v>
      </c>
      <c r="Q224" t="s">
        <v>46</v>
      </c>
      <c r="R224">
        <v>4</v>
      </c>
      <c r="S224">
        <v>6</v>
      </c>
      <c r="T224" t="s">
        <v>47</v>
      </c>
      <c r="U224" t="s">
        <v>91</v>
      </c>
      <c r="V224" t="s">
        <v>35</v>
      </c>
      <c r="W224" t="s">
        <v>42</v>
      </c>
      <c r="X224">
        <v>2019</v>
      </c>
      <c r="Y224" t="s">
        <v>37</v>
      </c>
      <c r="Z224" t="s">
        <v>38</v>
      </c>
      <c r="AA224">
        <v>15</v>
      </c>
      <c r="AB224">
        <v>0</v>
      </c>
      <c r="AC224">
        <v>0</v>
      </c>
      <c r="AD224">
        <v>0</v>
      </c>
      <c r="AE224">
        <v>1573</v>
      </c>
      <c r="AF224">
        <f>VLOOKUP(A224,[1]DETALLE!$A$1:$AK$841,37,FALSE)</f>
        <v>1433.25</v>
      </c>
      <c r="AG224">
        <f>VLOOKUP(A224,[1]DETALLE!$A$1:$AK$841,16,FALSE)</f>
        <v>33</v>
      </c>
      <c r="AH224">
        <f>VLOOKUP(A224,[1]DETALLE!$A$1:$AK$841,22,FALSE)</f>
        <v>1.05</v>
      </c>
      <c r="AI224">
        <f>VLOOKUP(A224,[1]DETALLE!$A$1:$AK$841,27,FALSE)</f>
        <v>0.3</v>
      </c>
      <c r="AJ224" t="str">
        <f>VLOOKUP(A224,[1]DETALLE!$A$1:$AK$841,18,FALSE)</f>
        <v>Office Digital</v>
      </c>
      <c r="AK224">
        <f t="shared" si="16"/>
        <v>0</v>
      </c>
      <c r="AL224">
        <f t="shared" si="17"/>
        <v>0</v>
      </c>
      <c r="AM224">
        <f t="shared" si="18"/>
        <v>0</v>
      </c>
      <c r="AN224">
        <f t="shared" si="19"/>
        <v>0</v>
      </c>
      <c r="AO224">
        <f t="shared" si="20"/>
        <v>0</v>
      </c>
    </row>
    <row r="225" spans="1:41" x14ac:dyDescent="0.25">
      <c r="A225" t="s">
        <v>276</v>
      </c>
      <c r="B225">
        <v>2019</v>
      </c>
      <c r="C225" t="s">
        <v>37</v>
      </c>
      <c r="D225" t="s">
        <v>38</v>
      </c>
      <c r="E225">
        <v>5</v>
      </c>
      <c r="F225" t="s">
        <v>40</v>
      </c>
      <c r="G225">
        <v>2.2999999999999998</v>
      </c>
      <c r="H225" t="s">
        <v>91</v>
      </c>
      <c r="I225">
        <v>803</v>
      </c>
      <c r="J225">
        <v>1573</v>
      </c>
      <c r="K225">
        <v>0.2</v>
      </c>
      <c r="L225">
        <v>0.6</v>
      </c>
      <c r="M225">
        <v>0.8</v>
      </c>
      <c r="N225">
        <v>1.05</v>
      </c>
      <c r="O225">
        <v>1.1000000000000001</v>
      </c>
      <c r="P225">
        <v>1.1499999999999999</v>
      </c>
      <c r="Q225" t="s">
        <v>46</v>
      </c>
      <c r="R225">
        <v>4</v>
      </c>
      <c r="S225">
        <v>6</v>
      </c>
      <c r="T225" t="s">
        <v>47</v>
      </c>
      <c r="U225" t="s">
        <v>91</v>
      </c>
      <c r="V225" t="s">
        <v>35</v>
      </c>
      <c r="W225" t="s">
        <v>59</v>
      </c>
      <c r="X225">
        <v>2019</v>
      </c>
      <c r="Y225" t="s">
        <v>37</v>
      </c>
      <c r="Z225" t="s">
        <v>38</v>
      </c>
      <c r="AA225">
        <v>17</v>
      </c>
      <c r="AB225">
        <v>232</v>
      </c>
      <c r="AC225">
        <v>1.1499999999999999</v>
      </c>
      <c r="AD225">
        <v>0.57499999999999996</v>
      </c>
      <c r="AE225">
        <v>1808.95</v>
      </c>
      <c r="AF225">
        <f>VLOOKUP(A225,[1]DETALLE!$A$1:$AK$841,37,FALSE)</f>
        <v>1258.4000000000003</v>
      </c>
      <c r="AG225">
        <f>VLOOKUP(A225,[1]DETALLE!$A$1:$AK$841,16,FALSE)</f>
        <v>7</v>
      </c>
      <c r="AH225">
        <f>VLOOKUP(A225,[1]DETALLE!$A$1:$AK$841,22,FALSE)</f>
        <v>0.8</v>
      </c>
      <c r="AI225">
        <f>VLOOKUP(A225,[1]DETALLE!$A$1:$AK$841,27,FALSE)</f>
        <v>0.28166666666666668</v>
      </c>
      <c r="AJ225" t="str">
        <f>VLOOKUP(A225,[1]DETALLE!$A$1:$AK$841,18,FALSE)</f>
        <v>Light Production Digital Business</v>
      </c>
      <c r="AK225">
        <f t="shared" si="16"/>
        <v>0</v>
      </c>
      <c r="AL225">
        <f t="shared" si="17"/>
        <v>0</v>
      </c>
      <c r="AM225">
        <f t="shared" si="18"/>
        <v>0</v>
      </c>
      <c r="AN225">
        <f t="shared" si="19"/>
        <v>0</v>
      </c>
      <c r="AO225">
        <f t="shared" si="20"/>
        <v>0</v>
      </c>
    </row>
    <row r="226" spans="1:41" x14ac:dyDescent="0.25">
      <c r="A226" t="s">
        <v>240</v>
      </c>
      <c r="B226">
        <v>2019</v>
      </c>
      <c r="C226" t="s">
        <v>37</v>
      </c>
      <c r="D226" t="s">
        <v>38</v>
      </c>
      <c r="E226">
        <v>5</v>
      </c>
      <c r="F226" t="s">
        <v>44</v>
      </c>
      <c r="G226">
        <v>0</v>
      </c>
      <c r="H226" t="s">
        <v>45</v>
      </c>
      <c r="I226">
        <v>803</v>
      </c>
      <c r="J226">
        <v>1573</v>
      </c>
      <c r="K226">
        <v>0.2</v>
      </c>
      <c r="L226">
        <v>0.6</v>
      </c>
      <c r="M226">
        <v>0.8</v>
      </c>
      <c r="N226">
        <v>1.05</v>
      </c>
      <c r="O226">
        <v>1.1000000000000001</v>
      </c>
      <c r="P226">
        <v>1.1499999999999999</v>
      </c>
      <c r="Q226" t="s">
        <v>46</v>
      </c>
      <c r="R226">
        <v>4</v>
      </c>
      <c r="S226">
        <v>6</v>
      </c>
      <c r="T226" t="s">
        <v>47</v>
      </c>
      <c r="U226" t="s">
        <v>48</v>
      </c>
      <c r="V226" t="s">
        <v>35</v>
      </c>
      <c r="W226" t="s">
        <v>42</v>
      </c>
      <c r="X226">
        <v>2019</v>
      </c>
      <c r="Y226" t="s">
        <v>37</v>
      </c>
      <c r="Z226" t="s">
        <v>38</v>
      </c>
      <c r="AA226">
        <v>5</v>
      </c>
      <c r="AB226">
        <v>1</v>
      </c>
      <c r="AC226">
        <v>0</v>
      </c>
      <c r="AD226">
        <v>0</v>
      </c>
      <c r="AE226">
        <v>1573</v>
      </c>
      <c r="AF226">
        <f>VLOOKUP(A226,[1]DETALLE!$A$1:$AK$841,37,FALSE)</f>
        <v>1433.25</v>
      </c>
      <c r="AG226">
        <f>VLOOKUP(A226,[1]DETALLE!$A$1:$AK$841,16,FALSE)</f>
        <v>39</v>
      </c>
      <c r="AH226">
        <f>VLOOKUP(A226,[1]DETALLE!$A$1:$AK$841,22,FALSE)</f>
        <v>1.05</v>
      </c>
      <c r="AI226">
        <f>VLOOKUP(A226,[1]DETALLE!$A$1:$AK$841,27,FALSE)</f>
        <v>0.21333333333333332</v>
      </c>
      <c r="AJ226" t="str">
        <f>VLOOKUP(A226,[1]DETALLE!$A$1:$AK$841,18,FALSE)</f>
        <v>A3 Office Color Laser MFPs</v>
      </c>
      <c r="AK226">
        <f t="shared" si="16"/>
        <v>0</v>
      </c>
      <c r="AL226">
        <f t="shared" si="17"/>
        <v>0</v>
      </c>
      <c r="AM226">
        <f t="shared" si="18"/>
        <v>0</v>
      </c>
      <c r="AN226">
        <f t="shared" si="19"/>
        <v>0</v>
      </c>
      <c r="AO226">
        <f t="shared" si="20"/>
        <v>0</v>
      </c>
    </row>
    <row r="227" spans="1:41" x14ac:dyDescent="0.25">
      <c r="A227" t="s">
        <v>101</v>
      </c>
      <c r="B227">
        <v>2019</v>
      </c>
      <c r="C227" t="s">
        <v>37</v>
      </c>
      <c r="D227" t="s">
        <v>38</v>
      </c>
      <c r="E227">
        <v>5</v>
      </c>
      <c r="F227" t="s">
        <v>44</v>
      </c>
      <c r="G227">
        <v>0</v>
      </c>
      <c r="H227" t="s">
        <v>45</v>
      </c>
      <c r="I227">
        <v>803</v>
      </c>
      <c r="J227">
        <v>1573</v>
      </c>
      <c r="K227">
        <v>0.2</v>
      </c>
      <c r="L227">
        <v>0.6</v>
      </c>
      <c r="M227">
        <v>0.8</v>
      </c>
      <c r="N227">
        <v>1.05</v>
      </c>
      <c r="O227">
        <v>1.1000000000000001</v>
      </c>
      <c r="P227">
        <v>1.1499999999999999</v>
      </c>
      <c r="Q227" t="s">
        <v>46</v>
      </c>
      <c r="R227">
        <v>4</v>
      </c>
      <c r="S227">
        <v>6</v>
      </c>
      <c r="T227" t="s">
        <v>47</v>
      </c>
      <c r="U227" t="s">
        <v>48</v>
      </c>
      <c r="V227" t="s">
        <v>35</v>
      </c>
      <c r="W227" t="s">
        <v>42</v>
      </c>
      <c r="X227">
        <v>2019</v>
      </c>
      <c r="Y227" t="s">
        <v>37</v>
      </c>
      <c r="Z227" t="s">
        <v>38</v>
      </c>
      <c r="AA227">
        <v>10</v>
      </c>
      <c r="AB227">
        <v>5</v>
      </c>
      <c r="AC227">
        <v>0</v>
      </c>
      <c r="AD227">
        <v>0</v>
      </c>
      <c r="AE227">
        <v>1573</v>
      </c>
      <c r="AF227">
        <f>VLOOKUP(A227,[1]DETALLE!$A$1:$AK$841,37,FALSE)</f>
        <v>750.75000000000011</v>
      </c>
      <c r="AG227">
        <f>VLOOKUP(A227,[1]DETALLE!$A$1:$AK$841,16,FALSE)</f>
        <v>257</v>
      </c>
      <c r="AH227">
        <f>VLOOKUP(A227,[1]DETALLE!$A$1:$AK$841,22,FALSE)</f>
        <v>1.05</v>
      </c>
      <c r="AI227">
        <f>VLOOKUP(A227,[1]DETALLE!$A$1:$AK$841,27,FALSE)</f>
        <v>0.46399999999999997</v>
      </c>
      <c r="AJ227" t="str">
        <f>VLOOKUP(A227,[1]DETALLE!$A$1:$AK$841,18,FALSE)</f>
        <v>A4 Mono MFPs</v>
      </c>
      <c r="AK227">
        <f t="shared" si="16"/>
        <v>0</v>
      </c>
      <c r="AL227">
        <f t="shared" si="17"/>
        <v>0</v>
      </c>
      <c r="AM227">
        <f t="shared" si="18"/>
        <v>0</v>
      </c>
      <c r="AN227">
        <f t="shared" si="19"/>
        <v>0</v>
      </c>
      <c r="AO227">
        <f t="shared" si="20"/>
        <v>0</v>
      </c>
    </row>
    <row r="228" spans="1:41" x14ac:dyDescent="0.25">
      <c r="A228" t="s">
        <v>102</v>
      </c>
      <c r="B228">
        <v>2019</v>
      </c>
      <c r="C228" t="s">
        <v>37</v>
      </c>
      <c r="D228" t="s">
        <v>38</v>
      </c>
      <c r="E228">
        <v>5</v>
      </c>
      <c r="F228" t="s">
        <v>44</v>
      </c>
      <c r="G228">
        <v>0</v>
      </c>
      <c r="H228" t="s">
        <v>45</v>
      </c>
      <c r="I228">
        <v>803</v>
      </c>
      <c r="J228">
        <v>1573</v>
      </c>
      <c r="K228">
        <v>0.2</v>
      </c>
      <c r="L228">
        <v>0.6</v>
      </c>
      <c r="M228">
        <v>0.8</v>
      </c>
      <c r="N228">
        <v>1.05</v>
      </c>
      <c r="O228">
        <v>1.1000000000000001</v>
      </c>
      <c r="P228">
        <v>1.1499999999999999</v>
      </c>
      <c r="Q228" t="s">
        <v>46</v>
      </c>
      <c r="R228">
        <v>4</v>
      </c>
      <c r="S228">
        <v>6</v>
      </c>
      <c r="T228" t="s">
        <v>47</v>
      </c>
      <c r="U228" t="s">
        <v>48</v>
      </c>
      <c r="V228" t="s">
        <v>35</v>
      </c>
      <c r="W228" t="s">
        <v>42</v>
      </c>
      <c r="X228">
        <v>2019</v>
      </c>
      <c r="Y228" t="s">
        <v>37</v>
      </c>
      <c r="Z228" t="s">
        <v>38</v>
      </c>
      <c r="AA228">
        <v>8</v>
      </c>
      <c r="AB228">
        <v>3</v>
      </c>
      <c r="AC228">
        <v>0</v>
      </c>
      <c r="AD228">
        <v>0</v>
      </c>
      <c r="AE228">
        <v>1573</v>
      </c>
      <c r="AF228">
        <f>VLOOKUP(A228,[1]DETALLE!$A$1:$AK$841,37,FALSE)</f>
        <v>750.75000000000011</v>
      </c>
      <c r="AG228">
        <f>VLOOKUP(A228,[1]DETALLE!$A$1:$AK$841,16,FALSE)</f>
        <v>119</v>
      </c>
      <c r="AH228">
        <f>VLOOKUP(A228,[1]DETALLE!$A$1:$AK$841,22,FALSE)</f>
        <v>1.05</v>
      </c>
      <c r="AI228">
        <f>VLOOKUP(A228,[1]DETALLE!$A$1:$AK$841,27,FALSE)</f>
        <v>0.27555555555555555</v>
      </c>
      <c r="AJ228" t="str">
        <f>VLOOKUP(A228,[1]DETALLE!$A$1:$AK$841,18,FALSE)</f>
        <v>A4 Mono MFPs</v>
      </c>
      <c r="AK228">
        <f t="shared" si="16"/>
        <v>0</v>
      </c>
      <c r="AL228">
        <f t="shared" si="17"/>
        <v>0</v>
      </c>
      <c r="AM228">
        <f t="shared" si="18"/>
        <v>0</v>
      </c>
      <c r="AN228">
        <f t="shared" si="19"/>
        <v>0</v>
      </c>
      <c r="AO228">
        <f t="shared" si="20"/>
        <v>0</v>
      </c>
    </row>
    <row r="229" spans="1:41" x14ac:dyDescent="0.25">
      <c r="A229" t="s">
        <v>277</v>
      </c>
      <c r="B229">
        <v>2019</v>
      </c>
      <c r="C229" t="s">
        <v>37</v>
      </c>
      <c r="D229" t="s">
        <v>38</v>
      </c>
      <c r="E229">
        <v>5</v>
      </c>
      <c r="F229" t="s">
        <v>44</v>
      </c>
      <c r="G229">
        <v>0</v>
      </c>
      <c r="H229" t="s">
        <v>45</v>
      </c>
      <c r="I229">
        <v>803</v>
      </c>
      <c r="J229">
        <v>1573</v>
      </c>
      <c r="K229">
        <v>0.2</v>
      </c>
      <c r="L229">
        <v>0.6</v>
      </c>
      <c r="M229">
        <v>0.8</v>
      </c>
      <c r="N229">
        <v>1.05</v>
      </c>
      <c r="O229">
        <v>1.1000000000000001</v>
      </c>
      <c r="P229">
        <v>1.1499999999999999</v>
      </c>
      <c r="Q229" t="s">
        <v>46</v>
      </c>
      <c r="R229">
        <v>4</v>
      </c>
      <c r="S229">
        <v>6</v>
      </c>
      <c r="T229" t="s">
        <v>47</v>
      </c>
      <c r="U229" t="s">
        <v>48</v>
      </c>
      <c r="V229" t="s">
        <v>35</v>
      </c>
      <c r="W229" t="s">
        <v>42</v>
      </c>
      <c r="X229">
        <v>2019</v>
      </c>
      <c r="Y229" t="s">
        <v>37</v>
      </c>
      <c r="Z229" t="s">
        <v>38</v>
      </c>
      <c r="AA229">
        <v>11</v>
      </c>
      <c r="AB229">
        <v>39</v>
      </c>
      <c r="AC229">
        <v>0</v>
      </c>
      <c r="AD229">
        <v>0</v>
      </c>
      <c r="AE229">
        <v>1573</v>
      </c>
      <c r="AF229">
        <f>VLOOKUP(A229,[1]DETALLE!$A$1:$AK$841,37,FALSE)</f>
        <v>1730.3000000000004</v>
      </c>
      <c r="AG229">
        <f>VLOOKUP(A229,[1]DETALLE!$A$1:$AK$841,16,FALSE)</f>
        <v>60</v>
      </c>
      <c r="AH229">
        <f>VLOOKUP(A229,[1]DETALLE!$A$1:$AK$841,22,FALSE)</f>
        <v>1.1000000000000001</v>
      </c>
      <c r="AI229">
        <f>VLOOKUP(A229,[1]DETALLE!$A$1:$AK$841,27,FALSE)</f>
        <v>0</v>
      </c>
      <c r="AJ229" t="str">
        <f>VLOOKUP(A229,[1]DETALLE!$A$1:$AK$841,18,FALSE)</f>
        <v>Entry Production Color Low/Mid</v>
      </c>
      <c r="AK229">
        <f t="shared" si="16"/>
        <v>0</v>
      </c>
      <c r="AL229">
        <f t="shared" si="17"/>
        <v>0</v>
      </c>
      <c r="AM229">
        <f t="shared" si="18"/>
        <v>0</v>
      </c>
      <c r="AN229">
        <f t="shared" si="19"/>
        <v>1</v>
      </c>
      <c r="AO229">
        <f t="shared" si="20"/>
        <v>0</v>
      </c>
    </row>
    <row r="230" spans="1:41" x14ac:dyDescent="0.25">
      <c r="A230" t="s">
        <v>278</v>
      </c>
      <c r="B230">
        <v>2019</v>
      </c>
      <c r="C230" t="s">
        <v>37</v>
      </c>
      <c r="D230" t="s">
        <v>38</v>
      </c>
      <c r="E230">
        <v>5</v>
      </c>
      <c r="F230" t="s">
        <v>44</v>
      </c>
      <c r="G230">
        <v>0</v>
      </c>
      <c r="H230" t="s">
        <v>45</v>
      </c>
      <c r="I230">
        <v>803</v>
      </c>
      <c r="J230">
        <v>1573</v>
      </c>
      <c r="K230">
        <v>0.2</v>
      </c>
      <c r="L230">
        <v>0.6</v>
      </c>
      <c r="M230">
        <v>0.8</v>
      </c>
      <c r="N230">
        <v>1.05</v>
      </c>
      <c r="O230">
        <v>1.1000000000000001</v>
      </c>
      <c r="P230">
        <v>1.1499999999999999</v>
      </c>
      <c r="Q230" t="s">
        <v>46</v>
      </c>
      <c r="R230">
        <v>4</v>
      </c>
      <c r="S230">
        <v>6</v>
      </c>
      <c r="T230" t="s">
        <v>47</v>
      </c>
      <c r="U230" t="s">
        <v>48</v>
      </c>
      <c r="V230" t="s">
        <v>35</v>
      </c>
      <c r="W230" t="s">
        <v>42</v>
      </c>
      <c r="X230">
        <v>2019</v>
      </c>
      <c r="Y230" t="s">
        <v>37</v>
      </c>
      <c r="Z230" t="s">
        <v>38</v>
      </c>
      <c r="AA230">
        <v>16</v>
      </c>
      <c r="AB230">
        <v>59</v>
      </c>
      <c r="AC230">
        <v>0</v>
      </c>
      <c r="AD230">
        <v>0</v>
      </c>
      <c r="AE230">
        <v>1573</v>
      </c>
      <c r="AF230" t="e">
        <f>VLOOKUP(A230,[1]DETALLE!$A$1:$AK$841,37,FALSE)</f>
        <v>#N/A</v>
      </c>
      <c r="AG230" t="e">
        <f>VLOOKUP(A230,[1]DETALLE!$A$1:$AK$841,16,FALSE)</f>
        <v>#N/A</v>
      </c>
      <c r="AH230" t="e">
        <f>VLOOKUP(A230,[1]DETALLE!$A$1:$AK$841,22,FALSE)</f>
        <v>#N/A</v>
      </c>
      <c r="AI230" t="e">
        <f>VLOOKUP(A230,[1]DETALLE!$A$1:$AK$841,27,FALSE)</f>
        <v>#N/A</v>
      </c>
      <c r="AJ230" t="e">
        <f>VLOOKUP(A230,[1]DETALLE!$A$1:$AK$841,18,FALSE)</f>
        <v>#N/A</v>
      </c>
      <c r="AK230" t="e">
        <f t="shared" si="16"/>
        <v>#N/A</v>
      </c>
      <c r="AL230" t="e">
        <f t="shared" si="17"/>
        <v>#N/A</v>
      </c>
      <c r="AM230" t="e">
        <f t="shared" si="18"/>
        <v>#N/A</v>
      </c>
      <c r="AN230" t="e">
        <f t="shared" si="19"/>
        <v>#N/A</v>
      </c>
      <c r="AO230" t="e">
        <f t="shared" si="20"/>
        <v>#N/A</v>
      </c>
    </row>
    <row r="231" spans="1:41" x14ac:dyDescent="0.25">
      <c r="A231" t="s">
        <v>279</v>
      </c>
      <c r="B231">
        <v>2019</v>
      </c>
      <c r="C231" t="s">
        <v>37</v>
      </c>
      <c r="D231" t="s">
        <v>38</v>
      </c>
      <c r="E231">
        <v>5</v>
      </c>
      <c r="F231" t="s">
        <v>44</v>
      </c>
      <c r="G231">
        <v>0</v>
      </c>
      <c r="H231" t="s">
        <v>45</v>
      </c>
      <c r="I231">
        <v>803</v>
      </c>
      <c r="J231">
        <v>1573</v>
      </c>
      <c r="K231">
        <v>0.2</v>
      </c>
      <c r="L231">
        <v>0.6</v>
      </c>
      <c r="M231">
        <v>0.8</v>
      </c>
      <c r="N231">
        <v>1.05</v>
      </c>
      <c r="O231">
        <v>1.1000000000000001</v>
      </c>
      <c r="P231">
        <v>1.1499999999999999</v>
      </c>
      <c r="Q231" t="s">
        <v>46</v>
      </c>
      <c r="R231">
        <v>4</v>
      </c>
      <c r="S231">
        <v>6</v>
      </c>
      <c r="T231" t="s">
        <v>47</v>
      </c>
      <c r="U231" t="s">
        <v>48</v>
      </c>
      <c r="V231" t="s">
        <v>35</v>
      </c>
      <c r="W231" t="s">
        <v>42</v>
      </c>
      <c r="X231">
        <v>2019</v>
      </c>
      <c r="Y231" t="s">
        <v>37</v>
      </c>
      <c r="Z231" t="s">
        <v>38</v>
      </c>
      <c r="AA231">
        <v>10</v>
      </c>
      <c r="AB231">
        <v>49</v>
      </c>
      <c r="AC231">
        <v>0</v>
      </c>
      <c r="AD231">
        <v>0</v>
      </c>
      <c r="AE231">
        <v>1573</v>
      </c>
      <c r="AF231">
        <f>VLOOKUP(A231,[1]DETALLE!$A$1:$AK$841,37,FALSE)</f>
        <v>1501.5000000000002</v>
      </c>
      <c r="AG231">
        <f>VLOOKUP(A231,[1]DETALLE!$A$1:$AK$841,16,FALSE)</f>
        <v>249</v>
      </c>
      <c r="AH231">
        <f>VLOOKUP(A231,[1]DETALLE!$A$1:$AK$841,22,FALSE)</f>
        <v>1.1000000000000001</v>
      </c>
      <c r="AI231">
        <f>VLOOKUP(A231,[1]DETALLE!$A$1:$AK$841,27,FALSE)</f>
        <v>0.3</v>
      </c>
      <c r="AJ231" t="str">
        <f>VLOOKUP(A231,[1]DETALLE!$A$1:$AK$841,18,FALSE)</f>
        <v>Office Digital</v>
      </c>
      <c r="AK231">
        <f t="shared" si="16"/>
        <v>0</v>
      </c>
      <c r="AL231">
        <f t="shared" si="17"/>
        <v>0</v>
      </c>
      <c r="AM231">
        <f t="shared" si="18"/>
        <v>0</v>
      </c>
      <c r="AN231">
        <f t="shared" si="19"/>
        <v>0</v>
      </c>
      <c r="AO231">
        <f t="shared" si="20"/>
        <v>0</v>
      </c>
    </row>
    <row r="232" spans="1:41" x14ac:dyDescent="0.25">
      <c r="A232" t="s">
        <v>280</v>
      </c>
      <c r="B232">
        <v>2019</v>
      </c>
      <c r="C232" t="s">
        <v>37</v>
      </c>
      <c r="D232" t="s">
        <v>38</v>
      </c>
      <c r="E232">
        <v>5</v>
      </c>
      <c r="F232" t="s">
        <v>44</v>
      </c>
      <c r="G232">
        <v>0</v>
      </c>
      <c r="H232" t="s">
        <v>45</v>
      </c>
      <c r="I232">
        <v>803</v>
      </c>
      <c r="J232">
        <v>1573</v>
      </c>
      <c r="K232">
        <v>0.2</v>
      </c>
      <c r="L232">
        <v>0.6</v>
      </c>
      <c r="M232">
        <v>0.8</v>
      </c>
      <c r="N232">
        <v>1.05</v>
      </c>
      <c r="O232">
        <v>1.1000000000000001</v>
      </c>
      <c r="P232">
        <v>1.1499999999999999</v>
      </c>
      <c r="Q232" t="s">
        <v>46</v>
      </c>
      <c r="R232">
        <v>4</v>
      </c>
      <c r="S232">
        <v>6</v>
      </c>
      <c r="T232" t="s">
        <v>85</v>
      </c>
      <c r="U232" t="s">
        <v>48</v>
      </c>
      <c r="V232" t="s">
        <v>35</v>
      </c>
      <c r="W232" t="s">
        <v>42</v>
      </c>
      <c r="X232">
        <v>2019</v>
      </c>
      <c r="Y232" t="s">
        <v>37</v>
      </c>
      <c r="Z232" t="s">
        <v>38</v>
      </c>
      <c r="AA232">
        <v>9</v>
      </c>
      <c r="AB232">
        <v>11</v>
      </c>
      <c r="AC232">
        <v>0</v>
      </c>
      <c r="AD232">
        <v>0</v>
      </c>
      <c r="AE232">
        <v>1573</v>
      </c>
      <c r="AF232" t="e">
        <f>VLOOKUP(A232,[1]DETALLE!$A$1:$AK$841,37,FALSE)</f>
        <v>#N/A</v>
      </c>
      <c r="AG232" t="e">
        <f>VLOOKUP(A232,[1]DETALLE!$A$1:$AK$841,16,FALSE)</f>
        <v>#N/A</v>
      </c>
      <c r="AH232" t="e">
        <f>VLOOKUP(A232,[1]DETALLE!$A$1:$AK$841,22,FALSE)</f>
        <v>#N/A</v>
      </c>
      <c r="AI232" t="e">
        <f>VLOOKUP(A232,[1]DETALLE!$A$1:$AK$841,27,FALSE)</f>
        <v>#N/A</v>
      </c>
      <c r="AJ232" t="e">
        <f>VLOOKUP(A232,[1]DETALLE!$A$1:$AK$841,18,FALSE)</f>
        <v>#N/A</v>
      </c>
      <c r="AK232" t="e">
        <f t="shared" si="16"/>
        <v>#N/A</v>
      </c>
      <c r="AL232" t="e">
        <f t="shared" si="17"/>
        <v>#N/A</v>
      </c>
      <c r="AM232" t="e">
        <f t="shared" si="18"/>
        <v>#N/A</v>
      </c>
      <c r="AN232" t="e">
        <f t="shared" si="19"/>
        <v>#N/A</v>
      </c>
      <c r="AO232" t="e">
        <f t="shared" si="20"/>
        <v>#N/A</v>
      </c>
    </row>
    <row r="233" spans="1:41" x14ac:dyDescent="0.25">
      <c r="A233" t="s">
        <v>281</v>
      </c>
      <c r="B233">
        <v>2019</v>
      </c>
      <c r="C233" t="s">
        <v>37</v>
      </c>
      <c r="D233" t="s">
        <v>38</v>
      </c>
      <c r="E233">
        <v>5</v>
      </c>
      <c r="F233" t="s">
        <v>44</v>
      </c>
      <c r="G233">
        <v>0</v>
      </c>
      <c r="H233" t="s">
        <v>45</v>
      </c>
      <c r="I233">
        <v>803</v>
      </c>
      <c r="J233">
        <v>1573</v>
      </c>
      <c r="K233">
        <v>0.2</v>
      </c>
      <c r="L233">
        <v>0.6</v>
      </c>
      <c r="M233">
        <v>0.8</v>
      </c>
      <c r="N233">
        <v>1.05</v>
      </c>
      <c r="O233">
        <v>1.1000000000000001</v>
      </c>
      <c r="P233">
        <v>1.1499999999999999</v>
      </c>
      <c r="Q233" t="s">
        <v>46</v>
      </c>
      <c r="R233">
        <v>4</v>
      </c>
      <c r="S233">
        <v>6</v>
      </c>
      <c r="T233" t="s">
        <v>47</v>
      </c>
      <c r="U233" t="s">
        <v>48</v>
      </c>
      <c r="V233" t="s">
        <v>35</v>
      </c>
      <c r="W233" t="s">
        <v>42</v>
      </c>
      <c r="X233">
        <v>2019</v>
      </c>
      <c r="Y233" t="s">
        <v>37</v>
      </c>
      <c r="Z233" t="s">
        <v>38</v>
      </c>
      <c r="AA233">
        <v>23</v>
      </c>
      <c r="AB233">
        <v>7</v>
      </c>
      <c r="AC233">
        <v>0</v>
      </c>
      <c r="AD233">
        <v>0</v>
      </c>
      <c r="AE233">
        <v>1573</v>
      </c>
      <c r="AF233">
        <f>VLOOKUP(A233,[1]DETALLE!$A$1:$AK$841,37,FALSE)</f>
        <v>750.75000000000011</v>
      </c>
      <c r="AG233">
        <f>VLOOKUP(A233,[1]DETALLE!$A$1:$AK$841,16,FALSE)</f>
        <v>105</v>
      </c>
      <c r="AH233">
        <f>VLOOKUP(A233,[1]DETALLE!$A$1:$AK$841,22,FALSE)</f>
        <v>1.05</v>
      </c>
      <c r="AI233">
        <f>VLOOKUP(A233,[1]DETALLE!$A$1:$AK$841,27,FALSE)</f>
        <v>0.32999999999999996</v>
      </c>
      <c r="AJ233" t="str">
        <f>VLOOKUP(A233,[1]DETALLE!$A$1:$AK$841,18,FALSE)</f>
        <v>A4 Mono MFPs</v>
      </c>
      <c r="AK233">
        <f t="shared" si="16"/>
        <v>0</v>
      </c>
      <c r="AL233">
        <f t="shared" si="17"/>
        <v>0</v>
      </c>
      <c r="AM233">
        <f t="shared" si="18"/>
        <v>0</v>
      </c>
      <c r="AN233">
        <f t="shared" si="19"/>
        <v>0</v>
      </c>
      <c r="AO233">
        <f t="shared" si="20"/>
        <v>0</v>
      </c>
    </row>
    <row r="234" spans="1:41" x14ac:dyDescent="0.25">
      <c r="A234" t="s">
        <v>282</v>
      </c>
      <c r="B234">
        <v>2019</v>
      </c>
      <c r="C234" t="s">
        <v>37</v>
      </c>
      <c r="D234" t="s">
        <v>38</v>
      </c>
      <c r="E234">
        <v>5</v>
      </c>
      <c r="F234" t="s">
        <v>44</v>
      </c>
      <c r="G234">
        <v>0</v>
      </c>
      <c r="H234" t="s">
        <v>45</v>
      </c>
      <c r="I234">
        <v>803</v>
      </c>
      <c r="J234">
        <v>1573</v>
      </c>
      <c r="K234">
        <v>0.2</v>
      </c>
      <c r="L234">
        <v>0.6</v>
      </c>
      <c r="M234">
        <v>0.8</v>
      </c>
      <c r="N234">
        <v>1.05</v>
      </c>
      <c r="O234">
        <v>1.1000000000000001</v>
      </c>
      <c r="P234">
        <v>1.1499999999999999</v>
      </c>
      <c r="Q234" t="s">
        <v>46</v>
      </c>
      <c r="R234">
        <v>4</v>
      </c>
      <c r="S234">
        <v>6</v>
      </c>
      <c r="T234" t="s">
        <v>47</v>
      </c>
      <c r="U234" t="s">
        <v>48</v>
      </c>
      <c r="V234" t="s">
        <v>35</v>
      </c>
      <c r="W234" t="s">
        <v>42</v>
      </c>
      <c r="X234">
        <v>2019</v>
      </c>
      <c r="Y234" t="s">
        <v>37</v>
      </c>
      <c r="Z234" t="s">
        <v>38</v>
      </c>
      <c r="AA234">
        <v>12</v>
      </c>
      <c r="AB234">
        <v>59</v>
      </c>
      <c r="AC234">
        <v>0</v>
      </c>
      <c r="AD234">
        <v>0</v>
      </c>
      <c r="AE234">
        <v>1573</v>
      </c>
      <c r="AF234" t="e">
        <f>VLOOKUP(A234,[1]DETALLE!$A$1:$AK$841,37,FALSE)</f>
        <v>#N/A</v>
      </c>
      <c r="AG234" t="e">
        <f>VLOOKUP(A234,[1]DETALLE!$A$1:$AK$841,16,FALSE)</f>
        <v>#N/A</v>
      </c>
      <c r="AH234" t="e">
        <f>VLOOKUP(A234,[1]DETALLE!$A$1:$AK$841,22,FALSE)</f>
        <v>#N/A</v>
      </c>
      <c r="AI234" t="e">
        <f>VLOOKUP(A234,[1]DETALLE!$A$1:$AK$841,27,FALSE)</f>
        <v>#N/A</v>
      </c>
      <c r="AJ234" t="e">
        <f>VLOOKUP(A234,[1]DETALLE!$A$1:$AK$841,18,FALSE)</f>
        <v>#N/A</v>
      </c>
      <c r="AK234" t="e">
        <f t="shared" si="16"/>
        <v>#N/A</v>
      </c>
      <c r="AL234" t="e">
        <f t="shared" si="17"/>
        <v>#N/A</v>
      </c>
      <c r="AM234" t="e">
        <f t="shared" si="18"/>
        <v>#N/A</v>
      </c>
      <c r="AN234" t="e">
        <f t="shared" si="19"/>
        <v>#N/A</v>
      </c>
      <c r="AO234" t="e">
        <f t="shared" si="20"/>
        <v>#N/A</v>
      </c>
    </row>
    <row r="235" spans="1:41" x14ac:dyDescent="0.25">
      <c r="A235" t="s">
        <v>283</v>
      </c>
      <c r="B235">
        <v>2019</v>
      </c>
      <c r="C235" t="s">
        <v>37</v>
      </c>
      <c r="D235" t="s">
        <v>38</v>
      </c>
      <c r="E235">
        <v>5</v>
      </c>
      <c r="F235" t="s">
        <v>44</v>
      </c>
      <c r="G235">
        <v>0</v>
      </c>
      <c r="H235" t="s">
        <v>45</v>
      </c>
      <c r="I235">
        <v>803</v>
      </c>
      <c r="J235">
        <v>1573</v>
      </c>
      <c r="K235">
        <v>0.2</v>
      </c>
      <c r="L235">
        <v>0.6</v>
      </c>
      <c r="M235">
        <v>0.8</v>
      </c>
      <c r="N235">
        <v>1.05</v>
      </c>
      <c r="O235">
        <v>1.1000000000000001</v>
      </c>
      <c r="P235">
        <v>1.1499999999999999</v>
      </c>
      <c r="Q235" t="s">
        <v>46</v>
      </c>
      <c r="R235">
        <v>4</v>
      </c>
      <c r="S235">
        <v>6</v>
      </c>
      <c r="T235" t="s">
        <v>47</v>
      </c>
      <c r="U235" t="s">
        <v>48</v>
      </c>
      <c r="V235" t="s">
        <v>35</v>
      </c>
      <c r="W235" t="s">
        <v>42</v>
      </c>
      <c r="X235">
        <v>2019</v>
      </c>
      <c r="Y235" t="s">
        <v>37</v>
      </c>
      <c r="Z235" t="s">
        <v>38</v>
      </c>
      <c r="AA235">
        <v>15</v>
      </c>
      <c r="AB235">
        <v>15</v>
      </c>
      <c r="AC235">
        <v>0</v>
      </c>
      <c r="AD235">
        <v>0</v>
      </c>
      <c r="AE235">
        <v>1573</v>
      </c>
      <c r="AF235" t="e">
        <f>VLOOKUP(A235,[1]DETALLE!$A$1:$AK$841,37,FALSE)</f>
        <v>#N/A</v>
      </c>
      <c r="AG235" t="e">
        <f>VLOOKUP(A235,[1]DETALLE!$A$1:$AK$841,16,FALSE)</f>
        <v>#N/A</v>
      </c>
      <c r="AH235" t="e">
        <f>VLOOKUP(A235,[1]DETALLE!$A$1:$AK$841,22,FALSE)</f>
        <v>#N/A</v>
      </c>
      <c r="AI235" t="e">
        <f>VLOOKUP(A235,[1]DETALLE!$A$1:$AK$841,27,FALSE)</f>
        <v>#N/A</v>
      </c>
      <c r="AJ235" t="e">
        <f>VLOOKUP(A235,[1]DETALLE!$A$1:$AK$841,18,FALSE)</f>
        <v>#N/A</v>
      </c>
      <c r="AK235" t="e">
        <f t="shared" si="16"/>
        <v>#N/A</v>
      </c>
      <c r="AL235" t="e">
        <f t="shared" si="17"/>
        <v>#N/A</v>
      </c>
      <c r="AM235" t="e">
        <f t="shared" si="18"/>
        <v>#N/A</v>
      </c>
      <c r="AN235" t="e">
        <f t="shared" si="19"/>
        <v>#N/A</v>
      </c>
      <c r="AO235" t="e">
        <f t="shared" si="20"/>
        <v>#N/A</v>
      </c>
    </row>
    <row r="236" spans="1:41" x14ac:dyDescent="0.25">
      <c r="A236" t="s">
        <v>284</v>
      </c>
      <c r="B236">
        <v>2019</v>
      </c>
      <c r="C236" t="s">
        <v>37</v>
      </c>
      <c r="D236" t="s">
        <v>38</v>
      </c>
      <c r="E236">
        <v>5</v>
      </c>
      <c r="F236" t="s">
        <v>44</v>
      </c>
      <c r="G236">
        <v>0</v>
      </c>
      <c r="H236" t="s">
        <v>45</v>
      </c>
      <c r="I236">
        <v>803</v>
      </c>
      <c r="J236">
        <v>1573</v>
      </c>
      <c r="K236">
        <v>0.2</v>
      </c>
      <c r="L236">
        <v>0.6</v>
      </c>
      <c r="M236">
        <v>0.8</v>
      </c>
      <c r="N236">
        <v>1.05</v>
      </c>
      <c r="O236">
        <v>1.1000000000000001</v>
      </c>
      <c r="P236">
        <v>1.1499999999999999</v>
      </c>
      <c r="Q236" t="s">
        <v>46</v>
      </c>
      <c r="R236">
        <v>4</v>
      </c>
      <c r="S236">
        <v>6</v>
      </c>
      <c r="T236" t="s">
        <v>47</v>
      </c>
      <c r="U236" t="s">
        <v>48</v>
      </c>
      <c r="V236" t="s">
        <v>35</v>
      </c>
      <c r="W236" t="s">
        <v>59</v>
      </c>
      <c r="X236">
        <v>2019</v>
      </c>
      <c r="Y236" t="s">
        <v>37</v>
      </c>
      <c r="Z236" t="s">
        <v>38</v>
      </c>
      <c r="AA236">
        <v>5</v>
      </c>
      <c r="AB236">
        <v>8</v>
      </c>
      <c r="AC236">
        <v>0</v>
      </c>
      <c r="AD236">
        <v>0</v>
      </c>
      <c r="AE236">
        <v>1573</v>
      </c>
      <c r="AF236" t="e">
        <f>VLOOKUP(A236,[1]DETALLE!$A$1:$AK$841,37,FALSE)</f>
        <v>#N/A</v>
      </c>
      <c r="AG236" t="e">
        <f>VLOOKUP(A236,[1]DETALLE!$A$1:$AK$841,16,FALSE)</f>
        <v>#N/A</v>
      </c>
      <c r="AH236" t="e">
        <f>VLOOKUP(A236,[1]DETALLE!$A$1:$AK$841,22,FALSE)</f>
        <v>#N/A</v>
      </c>
      <c r="AI236" t="e">
        <f>VLOOKUP(A236,[1]DETALLE!$A$1:$AK$841,27,FALSE)</f>
        <v>#N/A</v>
      </c>
      <c r="AJ236" t="e">
        <f>VLOOKUP(A236,[1]DETALLE!$A$1:$AK$841,18,FALSE)</f>
        <v>#N/A</v>
      </c>
      <c r="AK236" t="e">
        <f t="shared" si="16"/>
        <v>#N/A</v>
      </c>
      <c r="AL236" t="e">
        <f t="shared" si="17"/>
        <v>#N/A</v>
      </c>
      <c r="AM236" t="e">
        <f t="shared" si="18"/>
        <v>#N/A</v>
      </c>
      <c r="AN236" t="e">
        <f t="shared" si="19"/>
        <v>#N/A</v>
      </c>
      <c r="AO236" t="e">
        <f t="shared" si="20"/>
        <v>#N/A</v>
      </c>
    </row>
    <row r="237" spans="1:41" x14ac:dyDescent="0.25">
      <c r="A237" t="s">
        <v>285</v>
      </c>
      <c r="B237">
        <v>2019</v>
      </c>
      <c r="C237" t="s">
        <v>37</v>
      </c>
      <c r="D237" t="s">
        <v>38</v>
      </c>
      <c r="E237">
        <v>5</v>
      </c>
      <c r="F237" t="s">
        <v>40</v>
      </c>
      <c r="G237">
        <v>0.71666660000000004</v>
      </c>
      <c r="H237" t="s">
        <v>71</v>
      </c>
      <c r="I237">
        <v>468</v>
      </c>
      <c r="J237">
        <v>715</v>
      </c>
      <c r="K237">
        <v>0</v>
      </c>
      <c r="L237">
        <v>0</v>
      </c>
      <c r="M237">
        <v>0</v>
      </c>
      <c r="N237">
        <v>0.6</v>
      </c>
      <c r="O237">
        <v>0.8</v>
      </c>
      <c r="P237">
        <v>1.05</v>
      </c>
      <c r="Q237" t="s">
        <v>46</v>
      </c>
      <c r="R237">
        <v>5</v>
      </c>
      <c r="S237">
        <v>9</v>
      </c>
      <c r="T237" t="s">
        <v>47</v>
      </c>
      <c r="U237" t="s">
        <v>71</v>
      </c>
      <c r="V237" t="s">
        <v>35</v>
      </c>
      <c r="W237" t="s">
        <v>55</v>
      </c>
      <c r="X237">
        <v>2019</v>
      </c>
      <c r="Y237" t="s">
        <v>37</v>
      </c>
      <c r="Z237" t="s">
        <v>38</v>
      </c>
      <c r="AA237">
        <v>9</v>
      </c>
      <c r="AB237">
        <v>357</v>
      </c>
      <c r="AC237">
        <v>1.05</v>
      </c>
      <c r="AD237">
        <v>0.14333331999999999</v>
      </c>
      <c r="AE237">
        <v>750.75</v>
      </c>
      <c r="AF237">
        <f>VLOOKUP(A237,[1]DETALLE!$A$1:$AK$841,37,FALSE)</f>
        <v>715.00000000000011</v>
      </c>
      <c r="AG237" t="str">
        <f>VLOOKUP(A237,[1]DETALLE!$A$1:$AK$841,16,FALSE)</f>
        <v xml:space="preserve">  </v>
      </c>
      <c r="AH237">
        <f>VLOOKUP(A237,[1]DETALLE!$A$1:$AK$841,22,FALSE)</f>
        <v>1</v>
      </c>
      <c r="AI237">
        <f>VLOOKUP(A237,[1]DETALLE!$A$1:$AK$841,27,FALSE)</f>
        <v>1</v>
      </c>
      <c r="AJ237" t="str">
        <f>VLOOKUP(A237,[1]DETALLE!$A$1:$AK$841,18,FALSE)</f>
        <v>A4 Mono MFPs</v>
      </c>
      <c r="AK237">
        <f t="shared" si="16"/>
        <v>0</v>
      </c>
      <c r="AL237">
        <f t="shared" si="17"/>
        <v>0</v>
      </c>
      <c r="AM237">
        <f t="shared" si="18"/>
        <v>0</v>
      </c>
      <c r="AN237">
        <f t="shared" si="19"/>
        <v>0</v>
      </c>
      <c r="AO237">
        <f t="shared" si="20"/>
        <v>0</v>
      </c>
    </row>
    <row r="238" spans="1:41" x14ac:dyDescent="0.25">
      <c r="A238" t="s">
        <v>286</v>
      </c>
      <c r="B238">
        <v>2019</v>
      </c>
      <c r="C238" t="s">
        <v>37</v>
      </c>
      <c r="D238" t="s">
        <v>38</v>
      </c>
      <c r="E238">
        <v>5</v>
      </c>
      <c r="F238" t="s">
        <v>40</v>
      </c>
      <c r="G238">
        <v>0.63333329999999999</v>
      </c>
      <c r="H238" t="s">
        <v>66</v>
      </c>
      <c r="I238">
        <v>468</v>
      </c>
      <c r="J238">
        <v>715</v>
      </c>
      <c r="K238">
        <v>0</v>
      </c>
      <c r="L238">
        <v>0</v>
      </c>
      <c r="M238">
        <v>0</v>
      </c>
      <c r="N238">
        <v>0.6</v>
      </c>
      <c r="O238">
        <v>0.8</v>
      </c>
      <c r="P238">
        <v>1.05</v>
      </c>
      <c r="Q238" t="s">
        <v>46</v>
      </c>
      <c r="R238">
        <v>5</v>
      </c>
      <c r="S238">
        <v>9</v>
      </c>
      <c r="T238" t="s">
        <v>47</v>
      </c>
      <c r="U238" t="s">
        <v>34</v>
      </c>
      <c r="V238" t="s">
        <v>35</v>
      </c>
      <c r="W238" t="s">
        <v>73</v>
      </c>
      <c r="X238">
        <v>2019</v>
      </c>
      <c r="Y238" t="s">
        <v>37</v>
      </c>
      <c r="Z238" t="s">
        <v>38</v>
      </c>
      <c r="AA238">
        <v>26</v>
      </c>
      <c r="AB238">
        <v>190</v>
      </c>
      <c r="AC238">
        <v>1.05</v>
      </c>
      <c r="AD238">
        <v>0.12666665999999999</v>
      </c>
      <c r="AE238">
        <v>750.75</v>
      </c>
      <c r="AF238">
        <f>VLOOKUP(A238,[1]DETALLE!$A$1:$AK$841,37,FALSE)</f>
        <v>1730.3000000000004</v>
      </c>
      <c r="AG238">
        <f>VLOOKUP(A238,[1]DETALLE!$A$1:$AK$841,16,FALSE)</f>
        <v>37</v>
      </c>
      <c r="AH238">
        <f>VLOOKUP(A238,[1]DETALLE!$A$1:$AK$841,22,FALSE)</f>
        <v>1.1000000000000001</v>
      </c>
      <c r="AI238">
        <f>VLOOKUP(A238,[1]DETALLE!$A$1:$AK$841,27,FALSE)</f>
        <v>0.79249999999999998</v>
      </c>
      <c r="AJ238" t="str">
        <f>VLOOKUP(A238,[1]DETALLE!$A$1:$AK$841,18,FALSE)</f>
        <v>Entry Production Color Low/Mid</v>
      </c>
      <c r="AK238">
        <f t="shared" si="16"/>
        <v>0</v>
      </c>
      <c r="AL238">
        <f t="shared" si="17"/>
        <v>0</v>
      </c>
      <c r="AM238">
        <f t="shared" si="18"/>
        <v>0</v>
      </c>
      <c r="AN238">
        <f t="shared" si="19"/>
        <v>0</v>
      </c>
      <c r="AO238">
        <f t="shared" si="20"/>
        <v>0</v>
      </c>
    </row>
    <row r="239" spans="1:41" x14ac:dyDescent="0.25">
      <c r="A239" t="s">
        <v>173</v>
      </c>
      <c r="B239">
        <v>2019</v>
      </c>
      <c r="C239" t="s">
        <v>37</v>
      </c>
      <c r="D239" t="s">
        <v>38</v>
      </c>
      <c r="E239">
        <v>5</v>
      </c>
      <c r="F239" t="s">
        <v>44</v>
      </c>
      <c r="G239">
        <v>0</v>
      </c>
      <c r="H239" t="s">
        <v>54</v>
      </c>
      <c r="I239">
        <v>803</v>
      </c>
      <c r="J239">
        <v>1573</v>
      </c>
      <c r="K239">
        <v>0.2</v>
      </c>
      <c r="L239">
        <v>0.6</v>
      </c>
      <c r="M239">
        <v>0.8</v>
      </c>
      <c r="N239">
        <v>1.05</v>
      </c>
      <c r="O239">
        <v>1.1000000000000001</v>
      </c>
      <c r="P239">
        <v>1.1499999999999999</v>
      </c>
      <c r="Q239" t="s">
        <v>46</v>
      </c>
      <c r="R239">
        <v>4</v>
      </c>
      <c r="S239">
        <v>6</v>
      </c>
      <c r="T239" t="s">
        <v>47</v>
      </c>
      <c r="U239" t="s">
        <v>54</v>
      </c>
      <c r="V239" t="s">
        <v>35</v>
      </c>
      <c r="W239" t="s">
        <v>42</v>
      </c>
      <c r="X239">
        <v>2019</v>
      </c>
      <c r="Y239" t="s">
        <v>37</v>
      </c>
      <c r="Z239" t="s">
        <v>38</v>
      </c>
      <c r="AA239">
        <v>22</v>
      </c>
      <c r="AB239">
        <v>3</v>
      </c>
      <c r="AC239">
        <v>0</v>
      </c>
      <c r="AD239">
        <v>0</v>
      </c>
      <c r="AE239">
        <v>1573</v>
      </c>
      <c r="AF239">
        <f>VLOOKUP(A239,[1]DETALLE!$A$1:$AK$841,37,FALSE)</f>
        <v>1455.7725000000003</v>
      </c>
      <c r="AG239">
        <f>VLOOKUP(A239,[1]DETALLE!$A$1:$AK$841,16,FALSE)</f>
        <v>118</v>
      </c>
      <c r="AH239">
        <f>VLOOKUP(A239,[1]DETALLE!$A$1:$AK$841,22,FALSE)</f>
        <v>1.1000000000000001</v>
      </c>
      <c r="AI239">
        <f>VLOOKUP(A239,[1]DETALLE!$A$1:$AK$841,27,FALSE)</f>
        <v>1.1339999999999999</v>
      </c>
      <c r="AJ239" t="str">
        <f>VLOOKUP(A239,[1]DETALLE!$A$1:$AK$841,18,FALSE)</f>
        <v>Office Digital</v>
      </c>
      <c r="AK239">
        <f t="shared" si="16"/>
        <v>0</v>
      </c>
      <c r="AL239">
        <f t="shared" si="17"/>
        <v>0</v>
      </c>
      <c r="AM239">
        <f t="shared" si="18"/>
        <v>0</v>
      </c>
      <c r="AN239">
        <f t="shared" si="19"/>
        <v>0</v>
      </c>
      <c r="AO239">
        <f t="shared" si="20"/>
        <v>0</v>
      </c>
    </row>
    <row r="240" spans="1:41" x14ac:dyDescent="0.25">
      <c r="A240" t="s">
        <v>287</v>
      </c>
      <c r="B240">
        <v>2019</v>
      </c>
      <c r="C240" t="s">
        <v>37</v>
      </c>
      <c r="D240" t="s">
        <v>38</v>
      </c>
      <c r="E240">
        <v>5</v>
      </c>
      <c r="F240" t="s">
        <v>44</v>
      </c>
      <c r="G240">
        <v>0</v>
      </c>
      <c r="H240" t="s">
        <v>54</v>
      </c>
      <c r="I240">
        <v>803</v>
      </c>
      <c r="J240">
        <v>1573</v>
      </c>
      <c r="K240">
        <v>0.2</v>
      </c>
      <c r="L240">
        <v>0.6</v>
      </c>
      <c r="M240">
        <v>0.8</v>
      </c>
      <c r="N240">
        <v>1.05</v>
      </c>
      <c r="O240">
        <v>1.1000000000000001</v>
      </c>
      <c r="P240">
        <v>1.1499999999999999</v>
      </c>
      <c r="Q240" t="s">
        <v>46</v>
      </c>
      <c r="R240">
        <v>4</v>
      </c>
      <c r="S240">
        <v>6</v>
      </c>
      <c r="T240" t="s">
        <v>47</v>
      </c>
      <c r="U240" t="s">
        <v>54</v>
      </c>
      <c r="V240" t="s">
        <v>35</v>
      </c>
      <c r="W240" t="s">
        <v>50</v>
      </c>
      <c r="X240">
        <v>2019</v>
      </c>
      <c r="Y240" t="s">
        <v>37</v>
      </c>
      <c r="Z240" t="s">
        <v>38</v>
      </c>
      <c r="AA240">
        <v>9</v>
      </c>
      <c r="AB240">
        <v>8</v>
      </c>
      <c r="AC240">
        <v>0</v>
      </c>
      <c r="AD240">
        <v>0</v>
      </c>
      <c r="AE240">
        <v>1573</v>
      </c>
      <c r="AF240" t="e">
        <f>VLOOKUP(A240,[1]DETALLE!$A$1:$AK$841,37,FALSE)</f>
        <v>#N/A</v>
      </c>
      <c r="AG240" t="e">
        <f>VLOOKUP(A240,[1]DETALLE!$A$1:$AK$841,16,FALSE)</f>
        <v>#N/A</v>
      </c>
      <c r="AH240" t="e">
        <f>VLOOKUP(A240,[1]DETALLE!$A$1:$AK$841,22,FALSE)</f>
        <v>#N/A</v>
      </c>
      <c r="AI240" t="e">
        <f>VLOOKUP(A240,[1]DETALLE!$A$1:$AK$841,27,FALSE)</f>
        <v>#N/A</v>
      </c>
      <c r="AJ240" t="e">
        <f>VLOOKUP(A240,[1]DETALLE!$A$1:$AK$841,18,FALSE)</f>
        <v>#N/A</v>
      </c>
      <c r="AK240" t="e">
        <f t="shared" si="16"/>
        <v>#N/A</v>
      </c>
      <c r="AL240" t="e">
        <f t="shared" si="17"/>
        <v>#N/A</v>
      </c>
      <c r="AM240" t="e">
        <f t="shared" si="18"/>
        <v>#N/A</v>
      </c>
      <c r="AN240" t="e">
        <f t="shared" si="19"/>
        <v>#N/A</v>
      </c>
      <c r="AO240" t="e">
        <f t="shared" si="20"/>
        <v>#N/A</v>
      </c>
    </row>
    <row r="241" spans="1:41" x14ac:dyDescent="0.25">
      <c r="A241" t="s">
        <v>288</v>
      </c>
      <c r="B241">
        <v>2019</v>
      </c>
      <c r="C241" t="s">
        <v>37</v>
      </c>
      <c r="D241" t="s">
        <v>38</v>
      </c>
      <c r="E241">
        <v>5</v>
      </c>
      <c r="F241" t="s">
        <v>44</v>
      </c>
      <c r="G241">
        <v>0</v>
      </c>
      <c r="H241" t="s">
        <v>54</v>
      </c>
      <c r="I241">
        <v>803</v>
      </c>
      <c r="J241">
        <v>1573</v>
      </c>
      <c r="K241">
        <v>0.2</v>
      </c>
      <c r="L241">
        <v>0.6</v>
      </c>
      <c r="M241">
        <v>0.8</v>
      </c>
      <c r="N241">
        <v>1.05</v>
      </c>
      <c r="O241">
        <v>1.1000000000000001</v>
      </c>
      <c r="P241">
        <v>1.1499999999999999</v>
      </c>
      <c r="Q241" t="s">
        <v>46</v>
      </c>
      <c r="R241">
        <v>4</v>
      </c>
      <c r="S241">
        <v>6</v>
      </c>
      <c r="T241" t="s">
        <v>85</v>
      </c>
      <c r="U241" t="s">
        <v>54</v>
      </c>
      <c r="V241" t="s">
        <v>35</v>
      </c>
      <c r="W241" t="s">
        <v>42</v>
      </c>
      <c r="X241">
        <v>2019</v>
      </c>
      <c r="Y241" t="s">
        <v>37</v>
      </c>
      <c r="Z241" t="s">
        <v>38</v>
      </c>
      <c r="AA241">
        <v>11</v>
      </c>
      <c r="AB241">
        <v>51</v>
      </c>
      <c r="AC241">
        <v>0</v>
      </c>
      <c r="AD241">
        <v>0</v>
      </c>
      <c r="AE241">
        <v>1573</v>
      </c>
      <c r="AF241" t="e">
        <f>VLOOKUP(A241,[1]DETALLE!$A$1:$AK$841,37,FALSE)</f>
        <v>#N/A</v>
      </c>
      <c r="AG241" t="e">
        <f>VLOOKUP(A241,[1]DETALLE!$A$1:$AK$841,16,FALSE)</f>
        <v>#N/A</v>
      </c>
      <c r="AH241" t="e">
        <f>VLOOKUP(A241,[1]DETALLE!$A$1:$AK$841,22,FALSE)</f>
        <v>#N/A</v>
      </c>
      <c r="AI241" t="e">
        <f>VLOOKUP(A241,[1]DETALLE!$A$1:$AK$841,27,FALSE)</f>
        <v>#N/A</v>
      </c>
      <c r="AJ241" t="e">
        <f>VLOOKUP(A241,[1]DETALLE!$A$1:$AK$841,18,FALSE)</f>
        <v>#N/A</v>
      </c>
      <c r="AK241" t="e">
        <f t="shared" si="16"/>
        <v>#N/A</v>
      </c>
      <c r="AL241" t="e">
        <f t="shared" si="17"/>
        <v>#N/A</v>
      </c>
      <c r="AM241" t="e">
        <f t="shared" si="18"/>
        <v>#N/A</v>
      </c>
      <c r="AN241" t="e">
        <f t="shared" si="19"/>
        <v>#N/A</v>
      </c>
      <c r="AO241" t="e">
        <f t="shared" si="20"/>
        <v>#N/A</v>
      </c>
    </row>
    <row r="242" spans="1:41" x14ac:dyDescent="0.25">
      <c r="A242" t="s">
        <v>289</v>
      </c>
      <c r="B242">
        <v>2019</v>
      </c>
      <c r="C242" t="s">
        <v>37</v>
      </c>
      <c r="D242" t="s">
        <v>38</v>
      </c>
      <c r="E242">
        <v>5</v>
      </c>
      <c r="F242" t="s">
        <v>40</v>
      </c>
      <c r="G242">
        <v>0.48333330000000002</v>
      </c>
      <c r="H242" t="s">
        <v>54</v>
      </c>
      <c r="I242">
        <v>803</v>
      </c>
      <c r="J242">
        <v>1573</v>
      </c>
      <c r="K242">
        <v>0.2</v>
      </c>
      <c r="L242">
        <v>0.6</v>
      </c>
      <c r="M242">
        <v>0.8</v>
      </c>
      <c r="N242">
        <v>1.05</v>
      </c>
      <c r="O242">
        <v>1.1000000000000001</v>
      </c>
      <c r="P242">
        <v>1.1499999999999999</v>
      </c>
      <c r="Q242" t="s">
        <v>46</v>
      </c>
      <c r="R242">
        <v>4</v>
      </c>
      <c r="S242">
        <v>6</v>
      </c>
      <c r="T242" t="s">
        <v>47</v>
      </c>
      <c r="U242" t="s">
        <v>54</v>
      </c>
      <c r="V242" t="s">
        <v>35</v>
      </c>
      <c r="W242" t="s">
        <v>42</v>
      </c>
      <c r="X242">
        <v>2019</v>
      </c>
      <c r="Y242" t="s">
        <v>37</v>
      </c>
      <c r="Z242" t="s">
        <v>38</v>
      </c>
      <c r="AA242">
        <v>8</v>
      </c>
      <c r="AB242">
        <v>12</v>
      </c>
      <c r="AC242">
        <v>0.8</v>
      </c>
      <c r="AD242">
        <v>0.12083332500000001</v>
      </c>
      <c r="AE242">
        <v>1258.4000000000001</v>
      </c>
      <c r="AF242">
        <f>VLOOKUP(A242,[1]DETALLE!$A$1:$AK$841,37,FALSE)</f>
        <v>0</v>
      </c>
      <c r="AG242">
        <f>VLOOKUP(A242,[1]DETALLE!$A$1:$AK$841,16,FALSE)</f>
        <v>1</v>
      </c>
      <c r="AH242">
        <f>VLOOKUP(A242,[1]DETALLE!$A$1:$AK$841,22,FALSE)</f>
        <v>0</v>
      </c>
      <c r="AI242">
        <f>VLOOKUP(A242,[1]DETALLE!$A$1:$AK$841,27,FALSE)</f>
        <v>0.8125</v>
      </c>
      <c r="AJ242" t="str">
        <f>VLOOKUP(A242,[1]DETALLE!$A$1:$AK$841,18,FALSE)</f>
        <v>Entry Production Color Low/Mid</v>
      </c>
      <c r="AK242">
        <f t="shared" si="16"/>
        <v>0</v>
      </c>
      <c r="AL242">
        <f t="shared" si="17"/>
        <v>0</v>
      </c>
      <c r="AM242">
        <f t="shared" si="18"/>
        <v>0</v>
      </c>
      <c r="AN242">
        <f t="shared" si="19"/>
        <v>0</v>
      </c>
      <c r="AO242">
        <f t="shared" si="20"/>
        <v>1</v>
      </c>
    </row>
    <row r="243" spans="1:41" x14ac:dyDescent="0.25">
      <c r="A243" t="s">
        <v>289</v>
      </c>
      <c r="B243">
        <v>2019</v>
      </c>
      <c r="C243" t="s">
        <v>37</v>
      </c>
      <c r="D243" t="s">
        <v>38</v>
      </c>
      <c r="E243">
        <v>5</v>
      </c>
      <c r="F243" t="s">
        <v>44</v>
      </c>
      <c r="G243">
        <v>0</v>
      </c>
      <c r="H243" t="s">
        <v>54</v>
      </c>
      <c r="I243">
        <v>803</v>
      </c>
      <c r="J243">
        <v>1573</v>
      </c>
      <c r="K243">
        <v>0.2</v>
      </c>
      <c r="L243">
        <v>0.6</v>
      </c>
      <c r="M243">
        <v>0.8</v>
      </c>
      <c r="N243">
        <v>1.05</v>
      </c>
      <c r="O243">
        <v>1.1000000000000001</v>
      </c>
      <c r="P243">
        <v>1.1499999999999999</v>
      </c>
      <c r="Q243" t="s">
        <v>46</v>
      </c>
      <c r="R243">
        <v>4</v>
      </c>
      <c r="S243">
        <v>6</v>
      </c>
      <c r="T243" t="s">
        <v>47</v>
      </c>
      <c r="U243" t="s">
        <v>54</v>
      </c>
      <c r="V243" t="s">
        <v>35</v>
      </c>
      <c r="W243" t="s">
        <v>42</v>
      </c>
      <c r="X243">
        <v>2019</v>
      </c>
      <c r="Y243" t="s">
        <v>37</v>
      </c>
      <c r="Z243" t="s">
        <v>38</v>
      </c>
      <c r="AA243">
        <v>5</v>
      </c>
      <c r="AB243">
        <v>0</v>
      </c>
      <c r="AC243">
        <v>0</v>
      </c>
      <c r="AD243">
        <v>0</v>
      </c>
      <c r="AE243">
        <v>1573</v>
      </c>
      <c r="AF243">
        <f>VLOOKUP(A243,[1]DETALLE!$A$1:$AK$841,37,FALSE)</f>
        <v>0</v>
      </c>
      <c r="AG243">
        <f>VLOOKUP(A243,[1]DETALLE!$A$1:$AK$841,16,FALSE)</f>
        <v>1</v>
      </c>
      <c r="AH243">
        <f>VLOOKUP(A243,[1]DETALLE!$A$1:$AK$841,22,FALSE)</f>
        <v>0</v>
      </c>
      <c r="AI243">
        <f>VLOOKUP(A243,[1]DETALLE!$A$1:$AK$841,27,FALSE)</f>
        <v>0.8125</v>
      </c>
      <c r="AJ243" t="str">
        <f>VLOOKUP(A243,[1]DETALLE!$A$1:$AK$841,18,FALSE)</f>
        <v>Entry Production Color Low/Mid</v>
      </c>
      <c r="AK243">
        <f t="shared" si="16"/>
        <v>0</v>
      </c>
      <c r="AL243">
        <f t="shared" si="17"/>
        <v>0</v>
      </c>
      <c r="AM243">
        <f t="shared" si="18"/>
        <v>1</v>
      </c>
      <c r="AN243">
        <f t="shared" si="19"/>
        <v>0</v>
      </c>
      <c r="AO243">
        <f t="shared" si="20"/>
        <v>1</v>
      </c>
    </row>
    <row r="244" spans="1:41" x14ac:dyDescent="0.25">
      <c r="A244" t="s">
        <v>290</v>
      </c>
      <c r="B244">
        <v>2019</v>
      </c>
      <c r="C244" t="s">
        <v>37</v>
      </c>
      <c r="D244" t="s">
        <v>38</v>
      </c>
      <c r="E244">
        <v>5</v>
      </c>
      <c r="F244" t="s">
        <v>40</v>
      </c>
      <c r="G244">
        <v>1.983333</v>
      </c>
      <c r="H244" t="s">
        <v>54</v>
      </c>
      <c r="I244">
        <v>803</v>
      </c>
      <c r="J244">
        <v>1573</v>
      </c>
      <c r="K244">
        <v>0.2</v>
      </c>
      <c r="L244">
        <v>0.6</v>
      </c>
      <c r="M244">
        <v>0.8</v>
      </c>
      <c r="N244">
        <v>1.05</v>
      </c>
      <c r="O244">
        <v>1.1000000000000001</v>
      </c>
      <c r="P244">
        <v>1.1499999999999999</v>
      </c>
      <c r="Q244" t="s">
        <v>46</v>
      </c>
      <c r="R244">
        <v>4</v>
      </c>
      <c r="S244">
        <v>6</v>
      </c>
      <c r="T244" t="s">
        <v>47</v>
      </c>
      <c r="U244" t="s">
        <v>54</v>
      </c>
      <c r="V244" t="s">
        <v>35</v>
      </c>
      <c r="W244" t="s">
        <v>42</v>
      </c>
      <c r="X244">
        <v>2019</v>
      </c>
      <c r="Y244" t="s">
        <v>37</v>
      </c>
      <c r="Z244" t="s">
        <v>38</v>
      </c>
      <c r="AA244">
        <v>5</v>
      </c>
      <c r="AB244">
        <v>32</v>
      </c>
      <c r="AC244">
        <v>1.1000000000000001</v>
      </c>
      <c r="AD244">
        <v>0.49583325</v>
      </c>
      <c r="AE244">
        <v>1730.3</v>
      </c>
      <c r="AF244">
        <f>VLOOKUP(A244,[1]DETALLE!$A$1:$AK$841,37,FALSE)</f>
        <v>0</v>
      </c>
      <c r="AG244" t="str">
        <f>VLOOKUP(A244,[1]DETALLE!$A$1:$AK$841,16,FALSE)</f>
        <v xml:space="preserve">  </v>
      </c>
      <c r="AH244">
        <f>VLOOKUP(A244,[1]DETALLE!$A$1:$AK$841,22,FALSE)</f>
        <v>1</v>
      </c>
      <c r="AI244">
        <f>VLOOKUP(A244,[1]DETALLE!$A$1:$AK$841,27,FALSE)</f>
        <v>1</v>
      </c>
      <c r="AJ244" t="str">
        <f>VLOOKUP(A244,[1]DETALLE!$A$1:$AK$841,18,FALSE)</f>
        <v>A4 Mono MFPs</v>
      </c>
      <c r="AK244">
        <f t="shared" si="16"/>
        <v>0</v>
      </c>
      <c r="AL244">
        <f t="shared" si="17"/>
        <v>0</v>
      </c>
      <c r="AM244">
        <f t="shared" si="18"/>
        <v>0</v>
      </c>
      <c r="AN244">
        <f t="shared" si="19"/>
        <v>0</v>
      </c>
      <c r="AO244">
        <f t="shared" si="20"/>
        <v>0</v>
      </c>
    </row>
    <row r="245" spans="1:41" x14ac:dyDescent="0.25">
      <c r="A245" t="s">
        <v>290</v>
      </c>
      <c r="B245">
        <v>2019</v>
      </c>
      <c r="C245" t="s">
        <v>37</v>
      </c>
      <c r="D245" t="s">
        <v>38</v>
      </c>
      <c r="E245">
        <v>5</v>
      </c>
      <c r="F245" t="s">
        <v>44</v>
      </c>
      <c r="G245">
        <v>0</v>
      </c>
      <c r="H245" t="s">
        <v>54</v>
      </c>
      <c r="I245">
        <v>803</v>
      </c>
      <c r="J245">
        <v>1573</v>
      </c>
      <c r="K245">
        <v>0.2</v>
      </c>
      <c r="L245">
        <v>0.6</v>
      </c>
      <c r="M245">
        <v>0.8</v>
      </c>
      <c r="N245">
        <v>1.05</v>
      </c>
      <c r="O245">
        <v>1.1000000000000001</v>
      </c>
      <c r="P245">
        <v>1.1499999999999999</v>
      </c>
      <c r="Q245" t="s">
        <v>46</v>
      </c>
      <c r="R245">
        <v>4</v>
      </c>
      <c r="S245">
        <v>6</v>
      </c>
      <c r="T245" t="s">
        <v>47</v>
      </c>
      <c r="U245" t="s">
        <v>54</v>
      </c>
      <c r="V245" t="s">
        <v>35</v>
      </c>
      <c r="W245" t="s">
        <v>42</v>
      </c>
      <c r="X245">
        <v>2019</v>
      </c>
      <c r="Y245" t="s">
        <v>37</v>
      </c>
      <c r="Z245" t="s">
        <v>38</v>
      </c>
      <c r="AA245">
        <v>16</v>
      </c>
      <c r="AB245">
        <v>0</v>
      </c>
      <c r="AC245">
        <v>0</v>
      </c>
      <c r="AD245">
        <v>0</v>
      </c>
      <c r="AE245">
        <v>1573</v>
      </c>
      <c r="AF245">
        <f>VLOOKUP(A245,[1]DETALLE!$A$1:$AK$841,37,FALSE)</f>
        <v>0</v>
      </c>
      <c r="AG245" t="str">
        <f>VLOOKUP(A245,[1]DETALLE!$A$1:$AK$841,16,FALSE)</f>
        <v xml:space="preserve">  </v>
      </c>
      <c r="AH245">
        <f>VLOOKUP(A245,[1]DETALLE!$A$1:$AK$841,22,FALSE)</f>
        <v>1</v>
      </c>
      <c r="AI245">
        <f>VLOOKUP(A245,[1]DETALLE!$A$1:$AK$841,27,FALSE)</f>
        <v>1</v>
      </c>
      <c r="AJ245" t="str">
        <f>VLOOKUP(A245,[1]DETALLE!$A$1:$AK$841,18,FALSE)</f>
        <v>A4 Mono MFPs</v>
      </c>
      <c r="AK245">
        <f t="shared" si="16"/>
        <v>0</v>
      </c>
      <c r="AL245">
        <f t="shared" si="17"/>
        <v>0</v>
      </c>
      <c r="AM245">
        <f t="shared" si="18"/>
        <v>0</v>
      </c>
      <c r="AN245">
        <f t="shared" si="19"/>
        <v>0</v>
      </c>
      <c r="AO245">
        <f t="shared" si="20"/>
        <v>0</v>
      </c>
    </row>
    <row r="246" spans="1:41" x14ac:dyDescent="0.25">
      <c r="A246" t="s">
        <v>291</v>
      </c>
      <c r="B246">
        <v>2019</v>
      </c>
      <c r="C246" t="s">
        <v>37</v>
      </c>
      <c r="D246" t="s">
        <v>38</v>
      </c>
      <c r="E246">
        <v>5</v>
      </c>
      <c r="F246" t="s">
        <v>44</v>
      </c>
      <c r="G246">
        <v>0</v>
      </c>
      <c r="H246" t="s">
        <v>54</v>
      </c>
      <c r="I246">
        <v>803</v>
      </c>
      <c r="J246">
        <v>1573</v>
      </c>
      <c r="K246">
        <v>0.2</v>
      </c>
      <c r="L246">
        <v>0.6</v>
      </c>
      <c r="M246">
        <v>0.8</v>
      </c>
      <c r="N246">
        <v>1.05</v>
      </c>
      <c r="O246">
        <v>1.1000000000000001</v>
      </c>
      <c r="P246">
        <v>1.1499999999999999</v>
      </c>
      <c r="Q246" t="s">
        <v>46</v>
      </c>
      <c r="R246">
        <v>4</v>
      </c>
      <c r="S246">
        <v>6</v>
      </c>
      <c r="T246" t="s">
        <v>47</v>
      </c>
      <c r="U246" t="s">
        <v>54</v>
      </c>
      <c r="V246" t="s">
        <v>35</v>
      </c>
      <c r="W246" t="s">
        <v>42</v>
      </c>
      <c r="X246">
        <v>2019</v>
      </c>
      <c r="Y246" t="s">
        <v>37</v>
      </c>
      <c r="Z246" t="s">
        <v>38</v>
      </c>
      <c r="AA246">
        <v>17</v>
      </c>
      <c r="AB246">
        <v>14</v>
      </c>
      <c r="AC246">
        <v>0</v>
      </c>
      <c r="AD246">
        <v>0</v>
      </c>
      <c r="AE246">
        <v>1573</v>
      </c>
      <c r="AF246" t="e">
        <f>VLOOKUP(A246,[1]DETALLE!$A$1:$AK$841,37,FALSE)</f>
        <v>#N/A</v>
      </c>
      <c r="AG246" t="e">
        <f>VLOOKUP(A246,[1]DETALLE!$A$1:$AK$841,16,FALSE)</f>
        <v>#N/A</v>
      </c>
      <c r="AH246" t="e">
        <f>VLOOKUP(A246,[1]DETALLE!$A$1:$AK$841,22,FALSE)</f>
        <v>#N/A</v>
      </c>
      <c r="AI246" t="e">
        <f>VLOOKUP(A246,[1]DETALLE!$A$1:$AK$841,27,FALSE)</f>
        <v>#N/A</v>
      </c>
      <c r="AJ246" t="e">
        <f>VLOOKUP(A246,[1]DETALLE!$A$1:$AK$841,18,FALSE)</f>
        <v>#N/A</v>
      </c>
      <c r="AK246" t="e">
        <f t="shared" si="16"/>
        <v>#N/A</v>
      </c>
      <c r="AL246" t="e">
        <f t="shared" si="17"/>
        <v>#N/A</v>
      </c>
      <c r="AM246" t="e">
        <f t="shared" si="18"/>
        <v>#N/A</v>
      </c>
      <c r="AN246" t="e">
        <f t="shared" si="19"/>
        <v>#N/A</v>
      </c>
      <c r="AO246" t="e">
        <f t="shared" si="20"/>
        <v>#N/A</v>
      </c>
    </row>
    <row r="247" spans="1:41" x14ac:dyDescent="0.25">
      <c r="A247" t="s">
        <v>212</v>
      </c>
      <c r="B247">
        <v>2019</v>
      </c>
      <c r="C247" t="s">
        <v>37</v>
      </c>
      <c r="D247" t="s">
        <v>38</v>
      </c>
      <c r="E247">
        <v>5</v>
      </c>
      <c r="F247" t="s">
        <v>40</v>
      </c>
      <c r="G247">
        <v>0.61666670000000001</v>
      </c>
      <c r="H247" t="s">
        <v>54</v>
      </c>
      <c r="I247">
        <v>803</v>
      </c>
      <c r="J247">
        <v>1573</v>
      </c>
      <c r="K247">
        <v>0.2</v>
      </c>
      <c r="L247">
        <v>0.6</v>
      </c>
      <c r="M247">
        <v>0.8</v>
      </c>
      <c r="N247">
        <v>1.05</v>
      </c>
      <c r="O247">
        <v>1.1000000000000001</v>
      </c>
      <c r="P247">
        <v>1.1499999999999999</v>
      </c>
      <c r="Q247" t="s">
        <v>46</v>
      </c>
      <c r="R247">
        <v>4</v>
      </c>
      <c r="S247">
        <v>6</v>
      </c>
      <c r="T247" t="s">
        <v>47</v>
      </c>
      <c r="U247" t="s">
        <v>54</v>
      </c>
      <c r="V247" t="s">
        <v>35</v>
      </c>
      <c r="W247" t="s">
        <v>67</v>
      </c>
      <c r="X247">
        <v>2019</v>
      </c>
      <c r="Y247" t="s">
        <v>37</v>
      </c>
      <c r="Z247" t="s">
        <v>38</v>
      </c>
      <c r="AA247">
        <v>8</v>
      </c>
      <c r="AB247">
        <v>2</v>
      </c>
      <c r="AC247">
        <v>0.2</v>
      </c>
      <c r="AD247">
        <v>0.154166675</v>
      </c>
      <c r="AE247">
        <v>314.60000000000002</v>
      </c>
      <c r="AF247">
        <f>VLOOKUP(A247,[1]DETALLE!$A$1:$AK$841,37,FALSE)</f>
        <v>750.75000000000011</v>
      </c>
      <c r="AG247">
        <f>VLOOKUP(A247,[1]DETALLE!$A$1:$AK$841,16,FALSE)</f>
        <v>183</v>
      </c>
      <c r="AH247">
        <f>VLOOKUP(A247,[1]DETALLE!$A$1:$AK$841,22,FALSE)</f>
        <v>1.05</v>
      </c>
      <c r="AI247">
        <f>VLOOKUP(A247,[1]DETALLE!$A$1:$AK$841,27,FALSE)</f>
        <v>0.51888888888888884</v>
      </c>
      <c r="AJ247" t="str">
        <f>VLOOKUP(A247,[1]DETALLE!$A$1:$AK$841,18,FALSE)</f>
        <v>A4 Mono MFPs</v>
      </c>
      <c r="AK247">
        <f t="shared" si="16"/>
        <v>0</v>
      </c>
      <c r="AL247">
        <f t="shared" si="17"/>
        <v>0</v>
      </c>
      <c r="AM247">
        <f t="shared" si="18"/>
        <v>0</v>
      </c>
      <c r="AN247">
        <f t="shared" si="19"/>
        <v>0</v>
      </c>
      <c r="AO247">
        <f t="shared" si="20"/>
        <v>0</v>
      </c>
    </row>
    <row r="248" spans="1:41" x14ac:dyDescent="0.25">
      <c r="A248" t="s">
        <v>246</v>
      </c>
      <c r="B248">
        <v>2019</v>
      </c>
      <c r="C248" t="s">
        <v>37</v>
      </c>
      <c r="D248" t="s">
        <v>38</v>
      </c>
      <c r="E248">
        <v>5</v>
      </c>
      <c r="F248" t="s">
        <v>40</v>
      </c>
      <c r="G248">
        <v>2.5</v>
      </c>
      <c r="H248" t="s">
        <v>54</v>
      </c>
      <c r="I248">
        <v>803</v>
      </c>
      <c r="J248">
        <v>1573</v>
      </c>
      <c r="K248">
        <v>0.2</v>
      </c>
      <c r="L248">
        <v>0.6</v>
      </c>
      <c r="M248">
        <v>0.8</v>
      </c>
      <c r="N248">
        <v>1.05</v>
      </c>
      <c r="O248">
        <v>1.1000000000000001</v>
      </c>
      <c r="P248">
        <v>1.1499999999999999</v>
      </c>
      <c r="Q248" t="s">
        <v>46</v>
      </c>
      <c r="R248">
        <v>4</v>
      </c>
      <c r="S248">
        <v>6</v>
      </c>
      <c r="T248" t="s">
        <v>47</v>
      </c>
      <c r="U248" t="s">
        <v>54</v>
      </c>
      <c r="V248" t="s">
        <v>35</v>
      </c>
      <c r="W248" t="s">
        <v>50</v>
      </c>
      <c r="X248">
        <v>2019</v>
      </c>
      <c r="Y248" t="s">
        <v>37</v>
      </c>
      <c r="Z248" t="s">
        <v>38</v>
      </c>
      <c r="AA248">
        <v>5</v>
      </c>
      <c r="AB248">
        <v>1</v>
      </c>
      <c r="AC248">
        <v>0.2</v>
      </c>
      <c r="AD248">
        <v>0.625</v>
      </c>
      <c r="AE248">
        <v>314.60000000000002</v>
      </c>
      <c r="AF248">
        <f>VLOOKUP(A248,[1]DETALLE!$A$1:$AK$841,37,FALSE)</f>
        <v>1573.0000000000002</v>
      </c>
      <c r="AG248" t="str">
        <f>VLOOKUP(A248,[1]DETALLE!$A$1:$AK$841,16,FALSE)</f>
        <v xml:space="preserve">  </v>
      </c>
      <c r="AH248">
        <f>VLOOKUP(A248,[1]DETALLE!$A$1:$AK$841,22,FALSE)</f>
        <v>1</v>
      </c>
      <c r="AI248">
        <f>VLOOKUP(A248,[1]DETALLE!$A$1:$AK$841,27,FALSE)</f>
        <v>0.1275</v>
      </c>
      <c r="AJ248" t="str">
        <f>VLOOKUP(A248,[1]DETALLE!$A$1:$AK$841,18,FALSE)</f>
        <v>Light Production Digital Business</v>
      </c>
      <c r="AK248">
        <f t="shared" si="16"/>
        <v>0</v>
      </c>
      <c r="AL248">
        <f t="shared" si="17"/>
        <v>0</v>
      </c>
      <c r="AM248">
        <f t="shared" si="18"/>
        <v>0</v>
      </c>
      <c r="AN248">
        <f t="shared" si="19"/>
        <v>0</v>
      </c>
      <c r="AO248">
        <f t="shared" si="20"/>
        <v>0</v>
      </c>
    </row>
    <row r="249" spans="1:41" x14ac:dyDescent="0.25">
      <c r="A249" t="s">
        <v>292</v>
      </c>
      <c r="B249">
        <v>2019</v>
      </c>
      <c r="C249" t="s">
        <v>37</v>
      </c>
      <c r="D249" t="s">
        <v>38</v>
      </c>
      <c r="E249">
        <v>5</v>
      </c>
      <c r="F249" t="s">
        <v>40</v>
      </c>
      <c r="G249">
        <v>1.566667</v>
      </c>
      <c r="H249" t="s">
        <v>54</v>
      </c>
      <c r="I249">
        <v>803</v>
      </c>
      <c r="J249">
        <v>1573</v>
      </c>
      <c r="K249">
        <v>0.2</v>
      </c>
      <c r="L249">
        <v>0.6</v>
      </c>
      <c r="M249">
        <v>0.8</v>
      </c>
      <c r="N249">
        <v>1.05</v>
      </c>
      <c r="O249">
        <v>1.1000000000000001</v>
      </c>
      <c r="P249">
        <v>1.1499999999999999</v>
      </c>
      <c r="Q249" t="s">
        <v>46</v>
      </c>
      <c r="R249">
        <v>4</v>
      </c>
      <c r="S249">
        <v>6</v>
      </c>
      <c r="T249" t="s">
        <v>47</v>
      </c>
      <c r="U249" t="s">
        <v>54</v>
      </c>
      <c r="V249" t="s">
        <v>35</v>
      </c>
      <c r="W249" t="s">
        <v>50</v>
      </c>
      <c r="X249">
        <v>2019</v>
      </c>
      <c r="Y249" t="s">
        <v>37</v>
      </c>
      <c r="Z249" t="s">
        <v>38</v>
      </c>
      <c r="AA249">
        <v>8</v>
      </c>
      <c r="AB249">
        <v>58</v>
      </c>
      <c r="AC249">
        <v>1.1000000000000001</v>
      </c>
      <c r="AD249">
        <v>0.39166675000000001</v>
      </c>
      <c r="AE249">
        <v>1730.3</v>
      </c>
      <c r="AF249">
        <f>VLOOKUP(A249,[1]DETALLE!$A$1:$AK$841,37,FALSE)</f>
        <v>750.75000000000011</v>
      </c>
      <c r="AG249">
        <f>VLOOKUP(A249,[1]DETALLE!$A$1:$AK$841,16,FALSE)</f>
        <v>71</v>
      </c>
      <c r="AH249">
        <f>VLOOKUP(A249,[1]DETALLE!$A$1:$AK$841,22,FALSE)</f>
        <v>1.05</v>
      </c>
      <c r="AI249">
        <f>VLOOKUP(A249,[1]DETALLE!$A$1:$AK$841,27,FALSE)</f>
        <v>0.22999999999999998</v>
      </c>
      <c r="AJ249" t="str">
        <f>VLOOKUP(A249,[1]DETALLE!$A$1:$AK$841,18,FALSE)</f>
        <v>A4 Mono MFPs</v>
      </c>
      <c r="AK249">
        <f t="shared" si="16"/>
        <v>0</v>
      </c>
      <c r="AL249">
        <f t="shared" si="17"/>
        <v>0</v>
      </c>
      <c r="AM249">
        <f t="shared" si="18"/>
        <v>0</v>
      </c>
      <c r="AN249">
        <f t="shared" si="19"/>
        <v>0</v>
      </c>
      <c r="AO249">
        <f t="shared" si="20"/>
        <v>0</v>
      </c>
    </row>
    <row r="250" spans="1:41" x14ac:dyDescent="0.25">
      <c r="A250" t="s">
        <v>177</v>
      </c>
      <c r="B250">
        <v>2019</v>
      </c>
      <c r="C250" t="s">
        <v>37</v>
      </c>
      <c r="D250" t="s">
        <v>38</v>
      </c>
      <c r="E250">
        <v>5</v>
      </c>
      <c r="F250" t="s">
        <v>40</v>
      </c>
      <c r="G250">
        <v>1.1333329999999999</v>
      </c>
      <c r="H250" t="s">
        <v>116</v>
      </c>
      <c r="I250">
        <v>655</v>
      </c>
      <c r="J250">
        <v>1365</v>
      </c>
      <c r="K250">
        <v>0</v>
      </c>
      <c r="L250">
        <v>0</v>
      </c>
      <c r="M250">
        <v>0.6</v>
      </c>
      <c r="N250">
        <v>0.8</v>
      </c>
      <c r="O250">
        <v>1.05</v>
      </c>
      <c r="P250">
        <v>1.1000000000000001</v>
      </c>
      <c r="Q250" t="s">
        <v>46</v>
      </c>
      <c r="R250">
        <v>5</v>
      </c>
      <c r="S250">
        <v>9</v>
      </c>
      <c r="T250" t="s">
        <v>47</v>
      </c>
      <c r="U250" t="s">
        <v>58</v>
      </c>
      <c r="V250" t="s">
        <v>35</v>
      </c>
      <c r="W250" t="s">
        <v>55</v>
      </c>
      <c r="X250">
        <v>2019</v>
      </c>
      <c r="Y250" t="s">
        <v>37</v>
      </c>
      <c r="Z250" t="s">
        <v>38</v>
      </c>
      <c r="AA250">
        <v>8</v>
      </c>
      <c r="AB250">
        <v>3</v>
      </c>
      <c r="AC250">
        <v>0</v>
      </c>
      <c r="AD250">
        <v>0.2266666</v>
      </c>
      <c r="AE250">
        <v>0</v>
      </c>
      <c r="AF250">
        <f>VLOOKUP(A250,[1]DETALLE!$A$1:$AK$841,37,FALSE)</f>
        <v>0</v>
      </c>
      <c r="AG250">
        <f>VLOOKUP(A250,[1]DETALLE!$A$1:$AK$841,16,FALSE)</f>
        <v>46</v>
      </c>
      <c r="AH250">
        <f>VLOOKUP(A250,[1]DETALLE!$A$1:$AK$841,22,FALSE)</f>
        <v>0.8</v>
      </c>
      <c r="AI250">
        <f>VLOOKUP(A250,[1]DETALLE!$A$1:$AK$841,27,FALSE)</f>
        <v>2.8000000000000004E-2</v>
      </c>
      <c r="AJ250" t="str">
        <f>VLOOKUP(A250,[1]DETALLE!$A$1:$AK$841,18,FALSE)</f>
        <v>Entry Mono Printers</v>
      </c>
      <c r="AK250">
        <f t="shared" si="16"/>
        <v>1</v>
      </c>
      <c r="AL250">
        <f t="shared" si="17"/>
        <v>0</v>
      </c>
      <c r="AM250">
        <f t="shared" si="18"/>
        <v>0</v>
      </c>
      <c r="AN250">
        <f t="shared" si="19"/>
        <v>0</v>
      </c>
      <c r="AO250">
        <f t="shared" si="20"/>
        <v>0</v>
      </c>
    </row>
    <row r="251" spans="1:41" x14ac:dyDescent="0.25">
      <c r="A251" t="s">
        <v>293</v>
      </c>
      <c r="B251">
        <v>2019</v>
      </c>
      <c r="C251" t="s">
        <v>37</v>
      </c>
      <c r="D251" t="s">
        <v>38</v>
      </c>
      <c r="E251">
        <v>5</v>
      </c>
      <c r="F251" t="s">
        <v>44</v>
      </c>
      <c r="G251">
        <v>0</v>
      </c>
      <c r="H251" t="s">
        <v>58</v>
      </c>
      <c r="I251">
        <v>655</v>
      </c>
      <c r="J251">
        <v>1365</v>
      </c>
      <c r="K251">
        <v>0</v>
      </c>
      <c r="L251">
        <v>0</v>
      </c>
      <c r="M251">
        <v>0.6</v>
      </c>
      <c r="N251">
        <v>0.8</v>
      </c>
      <c r="O251">
        <v>1.05</v>
      </c>
      <c r="P251">
        <v>1.1000000000000001</v>
      </c>
      <c r="Q251" t="s">
        <v>46</v>
      </c>
      <c r="R251">
        <v>5</v>
      </c>
      <c r="S251">
        <v>9</v>
      </c>
      <c r="T251" t="s">
        <v>47</v>
      </c>
      <c r="U251" t="s">
        <v>58</v>
      </c>
      <c r="V251" t="s">
        <v>35</v>
      </c>
      <c r="W251" t="s">
        <v>42</v>
      </c>
      <c r="X251">
        <v>2019</v>
      </c>
      <c r="Y251" t="s">
        <v>37</v>
      </c>
      <c r="Z251" t="s">
        <v>38</v>
      </c>
      <c r="AA251">
        <v>11</v>
      </c>
      <c r="AB251">
        <v>67</v>
      </c>
      <c r="AC251">
        <v>0</v>
      </c>
      <c r="AD251">
        <v>0</v>
      </c>
      <c r="AE251">
        <v>1365</v>
      </c>
      <c r="AF251" t="e">
        <f>VLOOKUP(A251,[1]DETALLE!$A$1:$AK$841,37,FALSE)</f>
        <v>#N/A</v>
      </c>
      <c r="AG251" t="e">
        <f>VLOOKUP(A251,[1]DETALLE!$A$1:$AK$841,16,FALSE)</f>
        <v>#N/A</v>
      </c>
      <c r="AH251" t="e">
        <f>VLOOKUP(A251,[1]DETALLE!$A$1:$AK$841,22,FALSE)</f>
        <v>#N/A</v>
      </c>
      <c r="AI251" t="e">
        <f>VLOOKUP(A251,[1]DETALLE!$A$1:$AK$841,27,FALSE)</f>
        <v>#N/A</v>
      </c>
      <c r="AJ251" t="e">
        <f>VLOOKUP(A251,[1]DETALLE!$A$1:$AK$841,18,FALSE)</f>
        <v>#N/A</v>
      </c>
      <c r="AK251" t="e">
        <f t="shared" si="16"/>
        <v>#N/A</v>
      </c>
      <c r="AL251" t="e">
        <f t="shared" si="17"/>
        <v>#N/A</v>
      </c>
      <c r="AM251" t="e">
        <f t="shared" si="18"/>
        <v>#N/A</v>
      </c>
      <c r="AN251" t="e">
        <f t="shared" si="19"/>
        <v>#N/A</v>
      </c>
      <c r="AO251" t="e">
        <f t="shared" si="20"/>
        <v>#N/A</v>
      </c>
    </row>
    <row r="252" spans="1:41" x14ac:dyDescent="0.25">
      <c r="A252" t="s">
        <v>294</v>
      </c>
      <c r="B252">
        <v>2019</v>
      </c>
      <c r="C252" t="s">
        <v>37</v>
      </c>
      <c r="D252" t="s">
        <v>38</v>
      </c>
      <c r="E252">
        <v>5</v>
      </c>
      <c r="F252" t="s">
        <v>44</v>
      </c>
      <c r="G252">
        <v>0</v>
      </c>
      <c r="H252" t="s">
        <v>58</v>
      </c>
      <c r="I252">
        <v>655</v>
      </c>
      <c r="J252">
        <v>1365</v>
      </c>
      <c r="K252">
        <v>0</v>
      </c>
      <c r="L252">
        <v>0</v>
      </c>
      <c r="M252">
        <v>0.6</v>
      </c>
      <c r="N252">
        <v>0.8</v>
      </c>
      <c r="O252">
        <v>1.05</v>
      </c>
      <c r="P252">
        <v>1.1000000000000001</v>
      </c>
      <c r="Q252" t="s">
        <v>46</v>
      </c>
      <c r="R252">
        <v>5</v>
      </c>
      <c r="S252">
        <v>9</v>
      </c>
      <c r="T252" t="s">
        <v>47</v>
      </c>
      <c r="U252" t="s">
        <v>58</v>
      </c>
      <c r="V252" t="s">
        <v>35</v>
      </c>
      <c r="W252" t="s">
        <v>42</v>
      </c>
      <c r="X252">
        <v>2019</v>
      </c>
      <c r="Y252" t="s">
        <v>37</v>
      </c>
      <c r="Z252" t="s">
        <v>38</v>
      </c>
      <c r="AA252">
        <v>5</v>
      </c>
      <c r="AB252">
        <v>53</v>
      </c>
      <c r="AC252">
        <v>0</v>
      </c>
      <c r="AD252">
        <v>0</v>
      </c>
      <c r="AE252">
        <v>1365</v>
      </c>
      <c r="AF252" t="e">
        <f>VLOOKUP(A252,[1]DETALLE!$A$1:$AK$841,37,FALSE)</f>
        <v>#N/A</v>
      </c>
      <c r="AG252" t="e">
        <f>VLOOKUP(A252,[1]DETALLE!$A$1:$AK$841,16,FALSE)</f>
        <v>#N/A</v>
      </c>
      <c r="AH252" t="e">
        <f>VLOOKUP(A252,[1]DETALLE!$A$1:$AK$841,22,FALSE)</f>
        <v>#N/A</v>
      </c>
      <c r="AI252" t="e">
        <f>VLOOKUP(A252,[1]DETALLE!$A$1:$AK$841,27,FALSE)</f>
        <v>#N/A</v>
      </c>
      <c r="AJ252" t="e">
        <f>VLOOKUP(A252,[1]DETALLE!$A$1:$AK$841,18,FALSE)</f>
        <v>#N/A</v>
      </c>
      <c r="AK252" t="e">
        <f t="shared" si="16"/>
        <v>#N/A</v>
      </c>
      <c r="AL252" t="e">
        <f t="shared" si="17"/>
        <v>#N/A</v>
      </c>
      <c r="AM252" t="e">
        <f t="shared" si="18"/>
        <v>#N/A</v>
      </c>
      <c r="AN252" t="e">
        <f t="shared" si="19"/>
        <v>#N/A</v>
      </c>
      <c r="AO252" t="e">
        <f t="shared" si="20"/>
        <v>#N/A</v>
      </c>
    </row>
    <row r="253" spans="1:41" x14ac:dyDescent="0.25">
      <c r="A253" t="s">
        <v>295</v>
      </c>
      <c r="B253">
        <v>2019</v>
      </c>
      <c r="C253" t="s">
        <v>37</v>
      </c>
      <c r="D253" t="s">
        <v>38</v>
      </c>
      <c r="E253">
        <v>5</v>
      </c>
      <c r="F253" t="s">
        <v>44</v>
      </c>
      <c r="G253">
        <v>0</v>
      </c>
      <c r="H253" t="s">
        <v>58</v>
      </c>
      <c r="I253">
        <v>655</v>
      </c>
      <c r="J253">
        <v>1365</v>
      </c>
      <c r="K253">
        <v>0</v>
      </c>
      <c r="L253">
        <v>0</v>
      </c>
      <c r="M253">
        <v>0.6</v>
      </c>
      <c r="N253">
        <v>0.8</v>
      </c>
      <c r="O253">
        <v>1.05</v>
      </c>
      <c r="P253">
        <v>1.1000000000000001</v>
      </c>
      <c r="Q253" t="s">
        <v>46</v>
      </c>
      <c r="R253">
        <v>5</v>
      </c>
      <c r="S253">
        <v>9</v>
      </c>
      <c r="T253" t="s">
        <v>47</v>
      </c>
      <c r="U253" t="s">
        <v>58</v>
      </c>
      <c r="V253" t="s">
        <v>35</v>
      </c>
      <c r="W253" t="s">
        <v>42</v>
      </c>
      <c r="X253">
        <v>2019</v>
      </c>
      <c r="Y253" t="s">
        <v>37</v>
      </c>
      <c r="Z253" t="s">
        <v>38</v>
      </c>
      <c r="AA253">
        <v>11</v>
      </c>
      <c r="AB253">
        <v>163</v>
      </c>
      <c r="AC253">
        <v>0</v>
      </c>
      <c r="AD253">
        <v>0</v>
      </c>
      <c r="AE253">
        <v>1365</v>
      </c>
      <c r="AF253">
        <f>VLOOKUP(A253,[1]DETALLE!$A$1:$AK$841,37,FALSE)</f>
        <v>943.80000000000007</v>
      </c>
      <c r="AG253">
        <f>VLOOKUP(A253,[1]DETALLE!$A$1:$AK$841,16,FALSE)</f>
        <v>4</v>
      </c>
      <c r="AH253">
        <f>VLOOKUP(A253,[1]DETALLE!$A$1:$AK$841,22,FALSE)</f>
        <v>0.6</v>
      </c>
      <c r="AI253">
        <f>VLOOKUP(A253,[1]DETALLE!$A$1:$AK$841,27,FALSE)</f>
        <v>0.375</v>
      </c>
      <c r="AJ253" t="str">
        <f>VLOOKUP(A253,[1]DETALLE!$A$1:$AK$841,18,FALSE)</f>
        <v>Light Production Digital Business</v>
      </c>
      <c r="AK253">
        <f t="shared" si="16"/>
        <v>0</v>
      </c>
      <c r="AL253">
        <f t="shared" si="17"/>
        <v>0</v>
      </c>
      <c r="AM253">
        <f t="shared" si="18"/>
        <v>0</v>
      </c>
      <c r="AN253">
        <f t="shared" si="19"/>
        <v>0</v>
      </c>
      <c r="AO253">
        <f t="shared" si="20"/>
        <v>0</v>
      </c>
    </row>
    <row r="254" spans="1:41" x14ac:dyDescent="0.25">
      <c r="A254" t="s">
        <v>296</v>
      </c>
      <c r="B254">
        <v>2019</v>
      </c>
      <c r="C254" t="s">
        <v>37</v>
      </c>
      <c r="D254" t="s">
        <v>38</v>
      </c>
      <c r="E254">
        <v>5</v>
      </c>
      <c r="F254" t="s">
        <v>44</v>
      </c>
      <c r="G254">
        <v>0</v>
      </c>
      <c r="H254" t="s">
        <v>58</v>
      </c>
      <c r="I254">
        <v>655</v>
      </c>
      <c r="J254">
        <v>1365</v>
      </c>
      <c r="K254">
        <v>0</v>
      </c>
      <c r="L254">
        <v>0</v>
      </c>
      <c r="M254">
        <v>0.6</v>
      </c>
      <c r="N254">
        <v>0.8</v>
      </c>
      <c r="O254">
        <v>1.05</v>
      </c>
      <c r="P254">
        <v>1.1000000000000001</v>
      </c>
      <c r="Q254" t="s">
        <v>46</v>
      </c>
      <c r="R254">
        <v>5</v>
      </c>
      <c r="S254">
        <v>9</v>
      </c>
      <c r="T254" t="s">
        <v>47</v>
      </c>
      <c r="U254" t="s">
        <v>58</v>
      </c>
      <c r="V254" t="s">
        <v>35</v>
      </c>
      <c r="W254" t="s">
        <v>50</v>
      </c>
      <c r="X254">
        <v>2019</v>
      </c>
      <c r="Y254" t="s">
        <v>37</v>
      </c>
      <c r="Z254" t="s">
        <v>38</v>
      </c>
      <c r="AA254">
        <v>9</v>
      </c>
      <c r="AB254">
        <v>23</v>
      </c>
      <c r="AC254">
        <v>0</v>
      </c>
      <c r="AD254">
        <v>0</v>
      </c>
      <c r="AE254">
        <v>1365</v>
      </c>
      <c r="AF254" t="e">
        <f>VLOOKUP(A254,[1]DETALLE!$A$1:$AK$841,37,FALSE)</f>
        <v>#N/A</v>
      </c>
      <c r="AG254" t="e">
        <f>VLOOKUP(A254,[1]DETALLE!$A$1:$AK$841,16,FALSE)</f>
        <v>#N/A</v>
      </c>
      <c r="AH254" t="e">
        <f>VLOOKUP(A254,[1]DETALLE!$A$1:$AK$841,22,FALSE)</f>
        <v>#N/A</v>
      </c>
      <c r="AI254" t="e">
        <f>VLOOKUP(A254,[1]DETALLE!$A$1:$AK$841,27,FALSE)</f>
        <v>#N/A</v>
      </c>
      <c r="AJ254" t="e">
        <f>VLOOKUP(A254,[1]DETALLE!$A$1:$AK$841,18,FALSE)</f>
        <v>#N/A</v>
      </c>
      <c r="AK254" t="e">
        <f t="shared" si="16"/>
        <v>#N/A</v>
      </c>
      <c r="AL254" t="e">
        <f t="shared" si="17"/>
        <v>#N/A</v>
      </c>
      <c r="AM254" t="e">
        <f t="shared" si="18"/>
        <v>#N/A</v>
      </c>
      <c r="AN254" t="e">
        <f t="shared" si="19"/>
        <v>#N/A</v>
      </c>
      <c r="AO254" t="e">
        <f t="shared" si="20"/>
        <v>#N/A</v>
      </c>
    </row>
    <row r="255" spans="1:41" x14ac:dyDescent="0.25">
      <c r="A255" t="s">
        <v>297</v>
      </c>
      <c r="B255">
        <v>2019</v>
      </c>
      <c r="C255" t="s">
        <v>37</v>
      </c>
      <c r="D255" t="s">
        <v>38</v>
      </c>
      <c r="E255">
        <v>5</v>
      </c>
      <c r="F255" t="s">
        <v>44</v>
      </c>
      <c r="G255">
        <v>0</v>
      </c>
      <c r="H255" t="s">
        <v>58</v>
      </c>
      <c r="I255">
        <v>655</v>
      </c>
      <c r="J255">
        <v>1365</v>
      </c>
      <c r="K255">
        <v>0</v>
      </c>
      <c r="L255">
        <v>0</v>
      </c>
      <c r="M255">
        <v>0.6</v>
      </c>
      <c r="N255">
        <v>0.8</v>
      </c>
      <c r="O255">
        <v>1.05</v>
      </c>
      <c r="P255">
        <v>1.1000000000000001</v>
      </c>
      <c r="Q255" t="s">
        <v>46</v>
      </c>
      <c r="R255">
        <v>5</v>
      </c>
      <c r="S255">
        <v>9</v>
      </c>
      <c r="T255" t="s">
        <v>85</v>
      </c>
      <c r="U255" t="s">
        <v>58</v>
      </c>
      <c r="V255" t="s">
        <v>35</v>
      </c>
      <c r="W255" t="s">
        <v>42</v>
      </c>
      <c r="X255">
        <v>2019</v>
      </c>
      <c r="Y255" t="s">
        <v>37</v>
      </c>
      <c r="Z255" t="s">
        <v>38</v>
      </c>
      <c r="AA255">
        <v>9</v>
      </c>
      <c r="AB255">
        <v>15</v>
      </c>
      <c r="AC255">
        <v>0</v>
      </c>
      <c r="AD255">
        <v>0</v>
      </c>
      <c r="AE255">
        <v>1365</v>
      </c>
      <c r="AF255" t="e">
        <f>VLOOKUP(A255,[1]DETALLE!$A$1:$AK$841,37,FALSE)</f>
        <v>#N/A</v>
      </c>
      <c r="AG255" t="e">
        <f>VLOOKUP(A255,[1]DETALLE!$A$1:$AK$841,16,FALSE)</f>
        <v>#N/A</v>
      </c>
      <c r="AH255" t="e">
        <f>VLOOKUP(A255,[1]DETALLE!$A$1:$AK$841,22,FALSE)</f>
        <v>#N/A</v>
      </c>
      <c r="AI255" t="e">
        <f>VLOOKUP(A255,[1]DETALLE!$A$1:$AK$841,27,FALSE)</f>
        <v>#N/A</v>
      </c>
      <c r="AJ255" t="e">
        <f>VLOOKUP(A255,[1]DETALLE!$A$1:$AK$841,18,FALSE)</f>
        <v>#N/A</v>
      </c>
      <c r="AK255" t="e">
        <f t="shared" si="16"/>
        <v>#N/A</v>
      </c>
      <c r="AL255" t="e">
        <f t="shared" si="17"/>
        <v>#N/A</v>
      </c>
      <c r="AM255" t="e">
        <f t="shared" si="18"/>
        <v>#N/A</v>
      </c>
      <c r="AN255" t="e">
        <f t="shared" si="19"/>
        <v>#N/A</v>
      </c>
      <c r="AO255" t="e">
        <f t="shared" si="20"/>
        <v>#N/A</v>
      </c>
    </row>
    <row r="256" spans="1:41" x14ac:dyDescent="0.25">
      <c r="A256" t="s">
        <v>298</v>
      </c>
      <c r="B256">
        <v>2019</v>
      </c>
      <c r="C256" t="s">
        <v>37</v>
      </c>
      <c r="D256" t="s">
        <v>38</v>
      </c>
      <c r="E256">
        <v>5</v>
      </c>
      <c r="F256" t="s">
        <v>44</v>
      </c>
      <c r="G256">
        <v>0</v>
      </c>
      <c r="H256" t="s">
        <v>58</v>
      </c>
      <c r="I256">
        <v>655</v>
      </c>
      <c r="J256">
        <v>1365</v>
      </c>
      <c r="K256">
        <v>0</v>
      </c>
      <c r="L256">
        <v>0</v>
      </c>
      <c r="M256">
        <v>0.6</v>
      </c>
      <c r="N256">
        <v>0.8</v>
      </c>
      <c r="O256">
        <v>1.05</v>
      </c>
      <c r="P256">
        <v>1.1000000000000001</v>
      </c>
      <c r="Q256" t="s">
        <v>46</v>
      </c>
      <c r="R256">
        <v>5</v>
      </c>
      <c r="S256">
        <v>9</v>
      </c>
      <c r="T256" t="s">
        <v>47</v>
      </c>
      <c r="U256" t="s">
        <v>58</v>
      </c>
      <c r="V256" t="s">
        <v>35</v>
      </c>
      <c r="W256" t="s">
        <v>299</v>
      </c>
      <c r="X256">
        <v>2019</v>
      </c>
      <c r="Y256" t="s">
        <v>37</v>
      </c>
      <c r="Z256" t="s">
        <v>38</v>
      </c>
      <c r="AA256">
        <v>22</v>
      </c>
      <c r="AB256">
        <v>352</v>
      </c>
      <c r="AC256">
        <v>0</v>
      </c>
      <c r="AD256">
        <v>0</v>
      </c>
      <c r="AE256">
        <v>1365</v>
      </c>
      <c r="AF256" t="e">
        <f>VLOOKUP(A256,[1]DETALLE!$A$1:$AK$841,37,FALSE)</f>
        <v>#N/A</v>
      </c>
      <c r="AG256" t="e">
        <f>VLOOKUP(A256,[1]DETALLE!$A$1:$AK$841,16,FALSE)</f>
        <v>#N/A</v>
      </c>
      <c r="AH256" t="e">
        <f>VLOOKUP(A256,[1]DETALLE!$A$1:$AK$841,22,FALSE)</f>
        <v>#N/A</v>
      </c>
      <c r="AI256" t="e">
        <f>VLOOKUP(A256,[1]DETALLE!$A$1:$AK$841,27,FALSE)</f>
        <v>#N/A</v>
      </c>
      <c r="AJ256" t="e">
        <f>VLOOKUP(A256,[1]DETALLE!$A$1:$AK$841,18,FALSE)</f>
        <v>#N/A</v>
      </c>
      <c r="AK256" t="e">
        <f t="shared" si="16"/>
        <v>#N/A</v>
      </c>
      <c r="AL256" t="e">
        <f t="shared" si="17"/>
        <v>#N/A</v>
      </c>
      <c r="AM256" t="e">
        <f t="shared" si="18"/>
        <v>#N/A</v>
      </c>
      <c r="AN256" t="e">
        <f t="shared" si="19"/>
        <v>#N/A</v>
      </c>
      <c r="AO256" t="e">
        <f t="shared" si="20"/>
        <v>#N/A</v>
      </c>
    </row>
    <row r="257" spans="1:41" x14ac:dyDescent="0.25">
      <c r="A257" t="s">
        <v>300</v>
      </c>
      <c r="B257">
        <v>2019</v>
      </c>
      <c r="C257" t="s">
        <v>37</v>
      </c>
      <c r="D257" t="s">
        <v>38</v>
      </c>
      <c r="E257">
        <v>5</v>
      </c>
      <c r="F257" t="s">
        <v>44</v>
      </c>
      <c r="G257">
        <v>0</v>
      </c>
      <c r="H257" t="s">
        <v>58</v>
      </c>
      <c r="I257">
        <v>655</v>
      </c>
      <c r="J257">
        <v>1365</v>
      </c>
      <c r="K257">
        <v>0</v>
      </c>
      <c r="L257">
        <v>0</v>
      </c>
      <c r="M257">
        <v>0.6</v>
      </c>
      <c r="N257">
        <v>0.8</v>
      </c>
      <c r="O257">
        <v>1.05</v>
      </c>
      <c r="P257">
        <v>1.1000000000000001</v>
      </c>
      <c r="Q257" t="s">
        <v>46</v>
      </c>
      <c r="R257">
        <v>5</v>
      </c>
      <c r="S257">
        <v>9</v>
      </c>
      <c r="T257" t="s">
        <v>47</v>
      </c>
      <c r="U257" t="s">
        <v>58</v>
      </c>
      <c r="V257" t="s">
        <v>35</v>
      </c>
      <c r="W257" t="s">
        <v>42</v>
      </c>
      <c r="X257">
        <v>2019</v>
      </c>
      <c r="Y257" t="s">
        <v>37</v>
      </c>
      <c r="Z257" t="s">
        <v>38</v>
      </c>
      <c r="AA257">
        <v>10</v>
      </c>
      <c r="AB257">
        <v>39</v>
      </c>
      <c r="AC257">
        <v>0</v>
      </c>
      <c r="AD257">
        <v>0</v>
      </c>
      <c r="AE257">
        <v>1365</v>
      </c>
      <c r="AF257">
        <f>VLOOKUP(A257,[1]DETALLE!$A$1:$AK$841,37,FALSE)</f>
        <v>1092</v>
      </c>
      <c r="AG257">
        <f>VLOOKUP(A257,[1]DETALLE!$A$1:$AK$841,16,FALSE)</f>
        <v>18</v>
      </c>
      <c r="AH257">
        <f>VLOOKUP(A257,[1]DETALLE!$A$1:$AK$841,22,FALSE)</f>
        <v>0.8</v>
      </c>
      <c r="AI257">
        <f>VLOOKUP(A257,[1]DETALLE!$A$1:$AK$841,27,FALSE)</f>
        <v>0.55400000000000005</v>
      </c>
      <c r="AJ257" t="str">
        <f>VLOOKUP(A257,[1]DETALLE!$A$1:$AK$841,18,FALSE)</f>
        <v>Departmental Digital</v>
      </c>
      <c r="AK257">
        <f t="shared" si="16"/>
        <v>0</v>
      </c>
      <c r="AL257">
        <f t="shared" si="17"/>
        <v>0</v>
      </c>
      <c r="AM257">
        <f t="shared" si="18"/>
        <v>0</v>
      </c>
      <c r="AN257">
        <f t="shared" si="19"/>
        <v>0</v>
      </c>
      <c r="AO257">
        <f t="shared" si="20"/>
        <v>1</v>
      </c>
    </row>
    <row r="258" spans="1:41" x14ac:dyDescent="0.25">
      <c r="A258" t="s">
        <v>301</v>
      </c>
      <c r="B258">
        <v>2019</v>
      </c>
      <c r="C258" t="s">
        <v>37</v>
      </c>
      <c r="D258" t="s">
        <v>38</v>
      </c>
      <c r="E258">
        <v>5</v>
      </c>
      <c r="F258" t="s">
        <v>44</v>
      </c>
      <c r="G258">
        <v>0</v>
      </c>
      <c r="H258" t="s">
        <v>58</v>
      </c>
      <c r="I258">
        <v>655</v>
      </c>
      <c r="J258">
        <v>1365</v>
      </c>
      <c r="K258">
        <v>0</v>
      </c>
      <c r="L258">
        <v>0</v>
      </c>
      <c r="M258">
        <v>0.6</v>
      </c>
      <c r="N258">
        <v>0.8</v>
      </c>
      <c r="O258">
        <v>1.05</v>
      </c>
      <c r="P258">
        <v>1.1000000000000001</v>
      </c>
      <c r="Q258" t="s">
        <v>46</v>
      </c>
      <c r="R258">
        <v>5</v>
      </c>
      <c r="S258">
        <v>9</v>
      </c>
      <c r="T258" t="s">
        <v>47</v>
      </c>
      <c r="U258" t="s">
        <v>58</v>
      </c>
      <c r="V258" t="s">
        <v>35</v>
      </c>
      <c r="W258" t="s">
        <v>50</v>
      </c>
      <c r="X258">
        <v>2019</v>
      </c>
      <c r="Y258" t="s">
        <v>37</v>
      </c>
      <c r="Z258" t="s">
        <v>38</v>
      </c>
      <c r="AA258">
        <v>5</v>
      </c>
      <c r="AB258">
        <v>70</v>
      </c>
      <c r="AC258">
        <v>0</v>
      </c>
      <c r="AD258">
        <v>0</v>
      </c>
      <c r="AE258">
        <v>1365</v>
      </c>
      <c r="AF258" t="e">
        <f>VLOOKUP(A258,[1]DETALLE!$A$1:$AK$841,37,FALSE)</f>
        <v>#N/A</v>
      </c>
      <c r="AG258" t="e">
        <f>VLOOKUP(A258,[1]DETALLE!$A$1:$AK$841,16,FALSE)</f>
        <v>#N/A</v>
      </c>
      <c r="AH258" t="e">
        <f>VLOOKUP(A258,[1]DETALLE!$A$1:$AK$841,22,FALSE)</f>
        <v>#N/A</v>
      </c>
      <c r="AI258" t="e">
        <f>VLOOKUP(A258,[1]DETALLE!$A$1:$AK$841,27,FALSE)</f>
        <v>#N/A</v>
      </c>
      <c r="AJ258" t="e">
        <f>VLOOKUP(A258,[1]DETALLE!$A$1:$AK$841,18,FALSE)</f>
        <v>#N/A</v>
      </c>
      <c r="AK258" t="e">
        <f t="shared" ref="AK258:AK321" si="21">IF(AE258=AF258,1,0)</f>
        <v>#N/A</v>
      </c>
      <c r="AL258" t="e">
        <f t="shared" si="17"/>
        <v>#N/A</v>
      </c>
      <c r="AM258" t="e">
        <f t="shared" si="18"/>
        <v>#N/A</v>
      </c>
      <c r="AN258" t="e">
        <f t="shared" si="19"/>
        <v>#N/A</v>
      </c>
      <c r="AO258" t="e">
        <f t="shared" si="20"/>
        <v>#N/A</v>
      </c>
    </row>
    <row r="259" spans="1:41" x14ac:dyDescent="0.25">
      <c r="A259" t="s">
        <v>302</v>
      </c>
      <c r="B259">
        <v>2019</v>
      </c>
      <c r="C259" t="s">
        <v>37</v>
      </c>
      <c r="D259" t="s">
        <v>38</v>
      </c>
      <c r="E259">
        <v>5</v>
      </c>
      <c r="F259" t="s">
        <v>44</v>
      </c>
      <c r="G259">
        <v>0</v>
      </c>
      <c r="H259" t="s">
        <v>58</v>
      </c>
      <c r="I259">
        <v>655</v>
      </c>
      <c r="J259">
        <v>1365</v>
      </c>
      <c r="K259">
        <v>0</v>
      </c>
      <c r="L259">
        <v>0</v>
      </c>
      <c r="M259">
        <v>0.6</v>
      </c>
      <c r="N259">
        <v>0.8</v>
      </c>
      <c r="O259">
        <v>1.05</v>
      </c>
      <c r="P259">
        <v>1.1000000000000001</v>
      </c>
      <c r="Q259" t="s">
        <v>46</v>
      </c>
      <c r="R259">
        <v>5</v>
      </c>
      <c r="S259">
        <v>9</v>
      </c>
      <c r="T259" t="s">
        <v>47</v>
      </c>
      <c r="U259" t="s">
        <v>58</v>
      </c>
      <c r="V259" t="s">
        <v>35</v>
      </c>
      <c r="W259" t="s">
        <v>42</v>
      </c>
      <c r="X259">
        <v>2019</v>
      </c>
      <c r="Y259" t="s">
        <v>37</v>
      </c>
      <c r="Z259" t="s">
        <v>38</v>
      </c>
      <c r="AA259">
        <v>24</v>
      </c>
      <c r="AB259">
        <v>74</v>
      </c>
      <c r="AC259">
        <v>0</v>
      </c>
      <c r="AD259">
        <v>0</v>
      </c>
      <c r="AE259">
        <v>1365</v>
      </c>
      <c r="AF259" t="e">
        <f>VLOOKUP(A259,[1]DETALLE!$A$1:$AK$841,37,FALSE)</f>
        <v>#N/A</v>
      </c>
      <c r="AG259" t="e">
        <f>VLOOKUP(A259,[1]DETALLE!$A$1:$AK$841,16,FALSE)</f>
        <v>#N/A</v>
      </c>
      <c r="AH259" t="e">
        <f>VLOOKUP(A259,[1]DETALLE!$A$1:$AK$841,22,FALSE)</f>
        <v>#N/A</v>
      </c>
      <c r="AI259" t="e">
        <f>VLOOKUP(A259,[1]DETALLE!$A$1:$AK$841,27,FALSE)</f>
        <v>#N/A</v>
      </c>
      <c r="AJ259" t="e">
        <f>VLOOKUP(A259,[1]DETALLE!$A$1:$AK$841,18,FALSE)</f>
        <v>#N/A</v>
      </c>
      <c r="AK259" t="e">
        <f t="shared" si="21"/>
        <v>#N/A</v>
      </c>
      <c r="AL259" t="e">
        <f t="shared" ref="AL259:AL322" si="22">IF(AB259=AG259,1,0)</f>
        <v>#N/A</v>
      </c>
      <c r="AM259" t="e">
        <f t="shared" ref="AM259:AM322" si="23">IF(AC259=AH259,1,0)</f>
        <v>#N/A</v>
      </c>
      <c r="AN259" t="e">
        <f t="shared" ref="AN259:AN322" si="24">IF(AD259=AI259,1,0)</f>
        <v>#N/A</v>
      </c>
      <c r="AO259" t="e">
        <f t="shared" ref="AO259:AO322" si="25">IF(H259=AJ259,1,0)</f>
        <v>#N/A</v>
      </c>
    </row>
    <row r="260" spans="1:41" x14ac:dyDescent="0.25">
      <c r="A260" t="s">
        <v>89</v>
      </c>
      <c r="B260">
        <v>2019</v>
      </c>
      <c r="C260" t="s">
        <v>37</v>
      </c>
      <c r="D260" t="s">
        <v>38</v>
      </c>
      <c r="E260">
        <v>5</v>
      </c>
      <c r="F260" t="s">
        <v>44</v>
      </c>
      <c r="G260">
        <v>0</v>
      </c>
      <c r="H260" t="s">
        <v>45</v>
      </c>
      <c r="I260">
        <v>803</v>
      </c>
      <c r="J260">
        <v>1573</v>
      </c>
      <c r="K260">
        <v>0.2</v>
      </c>
      <c r="L260">
        <v>0.6</v>
      </c>
      <c r="M260">
        <v>0.8</v>
      </c>
      <c r="N260">
        <v>1.05</v>
      </c>
      <c r="O260">
        <v>1.1000000000000001</v>
      </c>
      <c r="P260">
        <v>1.1499999999999999</v>
      </c>
      <c r="Q260" t="s">
        <v>46</v>
      </c>
      <c r="R260">
        <v>4</v>
      </c>
      <c r="S260">
        <v>6</v>
      </c>
      <c r="T260" t="s">
        <v>85</v>
      </c>
      <c r="U260" t="s">
        <v>48</v>
      </c>
      <c r="V260" t="s">
        <v>35</v>
      </c>
      <c r="W260" t="s">
        <v>42</v>
      </c>
      <c r="X260">
        <v>2019</v>
      </c>
      <c r="Y260" t="s">
        <v>37</v>
      </c>
      <c r="Z260" t="s">
        <v>38</v>
      </c>
      <c r="AA260">
        <v>9</v>
      </c>
      <c r="AB260">
        <v>8</v>
      </c>
      <c r="AC260">
        <v>0</v>
      </c>
      <c r="AD260">
        <v>0</v>
      </c>
      <c r="AE260">
        <v>1573</v>
      </c>
      <c r="AF260">
        <f>VLOOKUP(A260,[1]DETALLE!$A$1:$AK$841,37,FALSE)</f>
        <v>0</v>
      </c>
      <c r="AG260">
        <f>VLOOKUP(A260,[1]DETALLE!$A$1:$AK$841,16,FALSE)</f>
        <v>42</v>
      </c>
      <c r="AH260">
        <f>VLOOKUP(A260,[1]DETALLE!$A$1:$AK$841,22,FALSE)</f>
        <v>1.05</v>
      </c>
      <c r="AI260">
        <f>VLOOKUP(A260,[1]DETALLE!$A$1:$AK$841,27,FALSE)</f>
        <v>5.2000000000000005E-2</v>
      </c>
      <c r="AJ260" t="str">
        <f>VLOOKUP(A260,[1]DETALLE!$A$1:$AK$841,18,FALSE)</f>
        <v>Office Digital</v>
      </c>
      <c r="AK260">
        <f t="shared" si="21"/>
        <v>0</v>
      </c>
      <c r="AL260">
        <f t="shared" si="22"/>
        <v>0</v>
      </c>
      <c r="AM260">
        <f t="shared" si="23"/>
        <v>0</v>
      </c>
      <c r="AN260">
        <f t="shared" si="24"/>
        <v>0</v>
      </c>
      <c r="AO260">
        <f t="shared" si="25"/>
        <v>0</v>
      </c>
    </row>
    <row r="261" spans="1:41" x14ac:dyDescent="0.25">
      <c r="A261" t="s">
        <v>303</v>
      </c>
      <c r="B261">
        <v>2019</v>
      </c>
      <c r="C261" t="s">
        <v>37</v>
      </c>
      <c r="D261" t="s">
        <v>38</v>
      </c>
      <c r="E261">
        <v>5</v>
      </c>
      <c r="F261" t="s">
        <v>40</v>
      </c>
      <c r="G261">
        <v>1.6</v>
      </c>
      <c r="H261" t="s">
        <v>34</v>
      </c>
      <c r="I261">
        <v>468</v>
      </c>
      <c r="J261">
        <v>715</v>
      </c>
      <c r="K261">
        <v>0</v>
      </c>
      <c r="L261">
        <v>0</v>
      </c>
      <c r="M261">
        <v>0</v>
      </c>
      <c r="N261">
        <v>0.6</v>
      </c>
      <c r="O261">
        <v>0.8</v>
      </c>
      <c r="P261">
        <v>1.05</v>
      </c>
      <c r="Q261" t="s">
        <v>46</v>
      </c>
      <c r="R261">
        <v>5</v>
      </c>
      <c r="S261">
        <v>9</v>
      </c>
      <c r="T261" t="s">
        <v>47</v>
      </c>
      <c r="U261" t="s">
        <v>34</v>
      </c>
      <c r="V261" t="s">
        <v>35</v>
      </c>
      <c r="W261" t="s">
        <v>42</v>
      </c>
      <c r="X261">
        <v>2019</v>
      </c>
      <c r="Y261" t="s">
        <v>37</v>
      </c>
      <c r="Z261" t="s">
        <v>38</v>
      </c>
      <c r="AA261">
        <v>5</v>
      </c>
      <c r="AB261">
        <v>72</v>
      </c>
      <c r="AC261">
        <v>1.05</v>
      </c>
      <c r="AD261">
        <v>0.32</v>
      </c>
      <c r="AE261">
        <v>750.75</v>
      </c>
      <c r="AF261">
        <f>VLOOKUP(A261,[1]DETALLE!$A$1:$AK$841,37,FALSE)</f>
        <v>750.75000000000011</v>
      </c>
      <c r="AG261">
        <f>VLOOKUP(A261,[1]DETALLE!$A$1:$AK$841,16,FALSE)</f>
        <v>167</v>
      </c>
      <c r="AH261">
        <f>VLOOKUP(A261,[1]DETALLE!$A$1:$AK$841,22,FALSE)</f>
        <v>1.05</v>
      </c>
      <c r="AI261">
        <f>VLOOKUP(A261,[1]DETALLE!$A$1:$AK$841,27,FALSE)</f>
        <v>0.19800000000000004</v>
      </c>
      <c r="AJ261" t="str">
        <f>VLOOKUP(A261,[1]DETALLE!$A$1:$AK$841,18,FALSE)</f>
        <v>A4 Mono MFPs</v>
      </c>
      <c r="AK261">
        <f t="shared" si="21"/>
        <v>1</v>
      </c>
      <c r="AL261">
        <f t="shared" si="22"/>
        <v>0</v>
      </c>
      <c r="AM261">
        <f t="shared" si="23"/>
        <v>1</v>
      </c>
      <c r="AN261">
        <f t="shared" si="24"/>
        <v>0</v>
      </c>
      <c r="AO261">
        <f t="shared" si="25"/>
        <v>1</v>
      </c>
    </row>
    <row r="262" spans="1:41" x14ac:dyDescent="0.25">
      <c r="A262" t="s">
        <v>304</v>
      </c>
      <c r="B262">
        <v>2019</v>
      </c>
      <c r="C262" t="s">
        <v>37</v>
      </c>
      <c r="D262" t="s">
        <v>38</v>
      </c>
      <c r="E262">
        <v>5</v>
      </c>
      <c r="F262" t="s">
        <v>40</v>
      </c>
      <c r="G262">
        <v>1.7833330000000001</v>
      </c>
      <c r="H262" t="s">
        <v>64</v>
      </c>
      <c r="I262">
        <v>655</v>
      </c>
      <c r="J262">
        <v>1365</v>
      </c>
      <c r="K262">
        <v>0</v>
      </c>
      <c r="L262">
        <v>0</v>
      </c>
      <c r="M262">
        <v>0.6</v>
      </c>
      <c r="N262">
        <v>0.8</v>
      </c>
      <c r="O262">
        <v>1.05</v>
      </c>
      <c r="P262">
        <v>1.1000000000000001</v>
      </c>
      <c r="Q262" t="s">
        <v>46</v>
      </c>
      <c r="R262">
        <v>5</v>
      </c>
      <c r="S262">
        <v>9</v>
      </c>
      <c r="T262" t="s">
        <v>85</v>
      </c>
      <c r="U262" t="s">
        <v>64</v>
      </c>
      <c r="V262" t="s">
        <v>35</v>
      </c>
      <c r="W262" t="s">
        <v>59</v>
      </c>
      <c r="X262">
        <v>2019</v>
      </c>
      <c r="Y262" t="s">
        <v>37</v>
      </c>
      <c r="Z262" t="s">
        <v>38</v>
      </c>
      <c r="AA262">
        <v>5</v>
      </c>
      <c r="AB262">
        <v>39</v>
      </c>
      <c r="AC262">
        <v>1.05</v>
      </c>
      <c r="AD262">
        <v>0.198148111111111</v>
      </c>
      <c r="AE262">
        <v>1433.25</v>
      </c>
      <c r="AF262">
        <f>VLOOKUP(A262,[1]DETALLE!$A$1:$AK$841,37,FALSE)</f>
        <v>1730.3000000000004</v>
      </c>
      <c r="AG262">
        <f>VLOOKUP(A262,[1]DETALLE!$A$1:$AK$841,16,FALSE)</f>
        <v>43</v>
      </c>
      <c r="AH262">
        <f>VLOOKUP(A262,[1]DETALLE!$A$1:$AK$841,22,FALSE)</f>
        <v>1.1000000000000001</v>
      </c>
      <c r="AI262">
        <f>VLOOKUP(A262,[1]DETALLE!$A$1:$AK$841,27,FALSE)</f>
        <v>0.47499999999999998</v>
      </c>
      <c r="AJ262" t="str">
        <f>VLOOKUP(A262,[1]DETALLE!$A$1:$AK$841,18,FALSE)</f>
        <v>Entry Production Color Low/Mid</v>
      </c>
      <c r="AK262">
        <f t="shared" si="21"/>
        <v>0</v>
      </c>
      <c r="AL262">
        <f t="shared" si="22"/>
        <v>0</v>
      </c>
      <c r="AM262">
        <f t="shared" si="23"/>
        <v>0</v>
      </c>
      <c r="AN262">
        <f t="shared" si="24"/>
        <v>0</v>
      </c>
      <c r="AO262">
        <f t="shared" si="25"/>
        <v>0</v>
      </c>
    </row>
    <row r="263" spans="1:41" x14ac:dyDescent="0.25">
      <c r="A263" t="s">
        <v>305</v>
      </c>
      <c r="B263">
        <v>2019</v>
      </c>
      <c r="C263" t="s">
        <v>37</v>
      </c>
      <c r="D263" t="s">
        <v>38</v>
      </c>
      <c r="E263">
        <v>5</v>
      </c>
      <c r="F263" t="s">
        <v>40</v>
      </c>
      <c r="G263">
        <v>0</v>
      </c>
      <c r="H263" t="s">
        <v>64</v>
      </c>
      <c r="I263">
        <v>655</v>
      </c>
      <c r="J263">
        <v>1365</v>
      </c>
      <c r="K263">
        <v>0</v>
      </c>
      <c r="L263">
        <v>0</v>
      </c>
      <c r="M263">
        <v>0.6</v>
      </c>
      <c r="N263">
        <v>0.8</v>
      </c>
      <c r="O263">
        <v>1.05</v>
      </c>
      <c r="P263">
        <v>1.1000000000000001</v>
      </c>
      <c r="Q263" t="s">
        <v>46</v>
      </c>
      <c r="R263">
        <v>5</v>
      </c>
      <c r="S263">
        <v>9</v>
      </c>
      <c r="T263" t="s">
        <v>47</v>
      </c>
      <c r="U263" t="s">
        <v>64</v>
      </c>
      <c r="V263" t="s">
        <v>35</v>
      </c>
      <c r="W263" t="s">
        <v>50</v>
      </c>
      <c r="X263">
        <v>2019</v>
      </c>
      <c r="Y263" t="s">
        <v>37</v>
      </c>
      <c r="Z263" t="s">
        <v>38</v>
      </c>
      <c r="AA263">
        <v>17</v>
      </c>
      <c r="AB263">
        <v>224</v>
      </c>
      <c r="AC263">
        <v>1.1000000000000001</v>
      </c>
      <c r="AD263">
        <v>0</v>
      </c>
      <c r="AE263">
        <v>1501.5</v>
      </c>
      <c r="AF263">
        <f>VLOOKUP(A263,[1]DETALLE!$A$1:$AK$841,37,FALSE)</f>
        <v>1501.5000000000002</v>
      </c>
      <c r="AG263">
        <f>VLOOKUP(A263,[1]DETALLE!$A$1:$AK$841,16,FALSE)</f>
        <v>224</v>
      </c>
      <c r="AH263">
        <f>VLOOKUP(A263,[1]DETALLE!$A$1:$AK$841,22,FALSE)</f>
        <v>1.1000000000000001</v>
      </c>
      <c r="AI263">
        <f>VLOOKUP(A263,[1]DETALLE!$A$1:$AK$841,27,FALSE)</f>
        <v>0.16</v>
      </c>
      <c r="AJ263" t="str">
        <f>VLOOKUP(A263,[1]DETALLE!$A$1:$AK$841,18,FALSE)</f>
        <v>A3 Office Color Laser MFPs</v>
      </c>
      <c r="AK263">
        <f t="shared" si="21"/>
        <v>1</v>
      </c>
      <c r="AL263">
        <f t="shared" si="22"/>
        <v>1</v>
      </c>
      <c r="AM263">
        <f t="shared" si="23"/>
        <v>1</v>
      </c>
      <c r="AN263">
        <f t="shared" si="24"/>
        <v>0</v>
      </c>
      <c r="AO263">
        <f t="shared" si="25"/>
        <v>1</v>
      </c>
    </row>
    <row r="264" spans="1:41" x14ac:dyDescent="0.25">
      <c r="A264" t="s">
        <v>135</v>
      </c>
      <c r="B264">
        <v>2019</v>
      </c>
      <c r="C264" t="s">
        <v>37</v>
      </c>
      <c r="D264" t="s">
        <v>38</v>
      </c>
      <c r="E264">
        <v>5</v>
      </c>
      <c r="F264" t="s">
        <v>44</v>
      </c>
      <c r="G264">
        <v>0</v>
      </c>
      <c r="H264" t="s">
        <v>91</v>
      </c>
      <c r="I264">
        <v>803</v>
      </c>
      <c r="J264">
        <v>1573</v>
      </c>
      <c r="K264">
        <v>0.2</v>
      </c>
      <c r="L264">
        <v>0.6</v>
      </c>
      <c r="M264">
        <v>0.8</v>
      </c>
      <c r="N264">
        <v>1.05</v>
      </c>
      <c r="O264">
        <v>1.1000000000000001</v>
      </c>
      <c r="P264">
        <v>1.1499999999999999</v>
      </c>
      <c r="Q264" t="s">
        <v>46</v>
      </c>
      <c r="R264">
        <v>4</v>
      </c>
      <c r="S264">
        <v>6</v>
      </c>
      <c r="T264" t="s">
        <v>47</v>
      </c>
      <c r="U264" t="s">
        <v>91</v>
      </c>
      <c r="V264" t="s">
        <v>35</v>
      </c>
      <c r="W264" t="s">
        <v>50</v>
      </c>
      <c r="X264">
        <v>2019</v>
      </c>
      <c r="Y264" t="s">
        <v>37</v>
      </c>
      <c r="Z264" t="s">
        <v>38</v>
      </c>
      <c r="AA264">
        <v>5</v>
      </c>
      <c r="AB264">
        <v>2</v>
      </c>
      <c r="AC264">
        <v>0</v>
      </c>
      <c r="AD264">
        <v>0</v>
      </c>
      <c r="AE264">
        <v>1573</v>
      </c>
      <c r="AF264">
        <f>VLOOKUP(A264,[1]DETALLE!$A$1:$AK$841,37,FALSE)</f>
        <v>0</v>
      </c>
      <c r="AG264">
        <f>VLOOKUP(A264,[1]DETALLE!$A$1:$AK$841,16,FALSE)</f>
        <v>2693</v>
      </c>
      <c r="AH264">
        <f>VLOOKUP(A264,[1]DETALLE!$A$1:$AK$841,22,FALSE)</f>
        <v>1.05</v>
      </c>
      <c r="AI264">
        <f>VLOOKUP(A264,[1]DETALLE!$A$1:$AK$841,27,FALSE)</f>
        <v>0.44400000000000006</v>
      </c>
      <c r="AJ264" t="str">
        <f>VLOOKUP(A264,[1]DETALLE!$A$1:$AK$841,18,FALSE)</f>
        <v>A4 Mono MFPs</v>
      </c>
      <c r="AK264">
        <f t="shared" si="21"/>
        <v>0</v>
      </c>
      <c r="AL264">
        <f t="shared" si="22"/>
        <v>0</v>
      </c>
      <c r="AM264">
        <f t="shared" si="23"/>
        <v>0</v>
      </c>
      <c r="AN264">
        <f t="shared" si="24"/>
        <v>0</v>
      </c>
      <c r="AO264">
        <f t="shared" si="25"/>
        <v>0</v>
      </c>
    </row>
    <row r="265" spans="1:41" x14ac:dyDescent="0.25">
      <c r="A265" t="s">
        <v>306</v>
      </c>
      <c r="B265">
        <v>2019</v>
      </c>
      <c r="C265" t="s">
        <v>37</v>
      </c>
      <c r="D265" t="s">
        <v>38</v>
      </c>
      <c r="E265">
        <v>5</v>
      </c>
      <c r="F265" t="s">
        <v>44</v>
      </c>
      <c r="G265">
        <v>0</v>
      </c>
      <c r="H265" t="s">
        <v>91</v>
      </c>
      <c r="I265">
        <v>803</v>
      </c>
      <c r="J265">
        <v>1573</v>
      </c>
      <c r="K265">
        <v>0.2</v>
      </c>
      <c r="L265">
        <v>0.6</v>
      </c>
      <c r="M265">
        <v>0.8</v>
      </c>
      <c r="N265">
        <v>1.05</v>
      </c>
      <c r="O265">
        <v>1.1000000000000001</v>
      </c>
      <c r="P265">
        <v>1.1499999999999999</v>
      </c>
      <c r="Q265" t="s">
        <v>46</v>
      </c>
      <c r="R265">
        <v>4</v>
      </c>
      <c r="S265">
        <v>6</v>
      </c>
      <c r="T265" t="s">
        <v>47</v>
      </c>
      <c r="U265" t="s">
        <v>91</v>
      </c>
      <c r="V265" t="s">
        <v>35</v>
      </c>
      <c r="W265" t="s">
        <v>50</v>
      </c>
      <c r="X265">
        <v>2019</v>
      </c>
      <c r="Y265" t="s">
        <v>37</v>
      </c>
      <c r="Z265" t="s">
        <v>38</v>
      </c>
      <c r="AA265">
        <v>5</v>
      </c>
      <c r="AB265">
        <v>24</v>
      </c>
      <c r="AC265">
        <v>0</v>
      </c>
      <c r="AD265">
        <v>0</v>
      </c>
      <c r="AE265">
        <v>1573</v>
      </c>
      <c r="AF265">
        <f>VLOOKUP(A265,[1]DETALLE!$A$1:$AK$841,37,FALSE)</f>
        <v>1219.0750000000003</v>
      </c>
      <c r="AG265">
        <f>VLOOKUP(A265,[1]DETALLE!$A$1:$AK$841,16,FALSE)</f>
        <v>8</v>
      </c>
      <c r="AH265">
        <f>VLOOKUP(A265,[1]DETALLE!$A$1:$AK$841,22,FALSE)</f>
        <v>0.8</v>
      </c>
      <c r="AI265">
        <f>VLOOKUP(A265,[1]DETALLE!$A$1:$AK$841,27,FALSE)</f>
        <v>1.1000000000000001</v>
      </c>
      <c r="AJ265" t="str">
        <f>VLOOKUP(A265,[1]DETALLE!$A$1:$AK$841,18,FALSE)</f>
        <v>WF Mono Systems and Legacy Color</v>
      </c>
      <c r="AK265">
        <f t="shared" si="21"/>
        <v>0</v>
      </c>
      <c r="AL265">
        <f t="shared" si="22"/>
        <v>0</v>
      </c>
      <c r="AM265">
        <f t="shared" si="23"/>
        <v>0</v>
      </c>
      <c r="AN265">
        <f t="shared" si="24"/>
        <v>0</v>
      </c>
      <c r="AO265">
        <f t="shared" si="25"/>
        <v>1</v>
      </c>
    </row>
    <row r="266" spans="1:41" x14ac:dyDescent="0.25">
      <c r="A266" t="s">
        <v>307</v>
      </c>
      <c r="B266">
        <v>2019</v>
      </c>
      <c r="C266" t="s">
        <v>37</v>
      </c>
      <c r="D266" t="s">
        <v>38</v>
      </c>
      <c r="E266">
        <v>5</v>
      </c>
      <c r="F266" t="s">
        <v>40</v>
      </c>
      <c r="G266">
        <v>0</v>
      </c>
      <c r="H266" t="s">
        <v>66</v>
      </c>
      <c r="I266">
        <v>468</v>
      </c>
      <c r="J266">
        <v>715</v>
      </c>
      <c r="K266">
        <v>0</v>
      </c>
      <c r="L266">
        <v>0</v>
      </c>
      <c r="M266">
        <v>0</v>
      </c>
      <c r="N266">
        <v>0.6</v>
      </c>
      <c r="O266">
        <v>0.8</v>
      </c>
      <c r="P266">
        <v>1.05</v>
      </c>
      <c r="Q266" t="s">
        <v>46</v>
      </c>
      <c r="R266">
        <v>5</v>
      </c>
      <c r="S266">
        <v>9</v>
      </c>
      <c r="T266" t="s">
        <v>47</v>
      </c>
      <c r="U266" t="s">
        <v>58</v>
      </c>
      <c r="V266" t="s">
        <v>35</v>
      </c>
      <c r="W266" t="s">
        <v>55</v>
      </c>
      <c r="X266">
        <v>2019</v>
      </c>
      <c r="Y266" t="s">
        <v>37</v>
      </c>
      <c r="Z266" t="s">
        <v>38</v>
      </c>
      <c r="AA266">
        <v>8</v>
      </c>
      <c r="AB266">
        <v>159</v>
      </c>
      <c r="AC266">
        <v>1.05</v>
      </c>
      <c r="AD266">
        <v>0</v>
      </c>
      <c r="AE266">
        <v>750.75</v>
      </c>
      <c r="AF266">
        <f>VLOOKUP(A266,[1]DETALLE!$A$1:$AK$841,37,FALSE)</f>
        <v>0</v>
      </c>
      <c r="AG266">
        <f>VLOOKUP(A266,[1]DETALLE!$A$1:$AK$841,16,FALSE)</f>
        <v>13</v>
      </c>
      <c r="AH266">
        <f>VLOOKUP(A266,[1]DETALLE!$A$1:$AK$841,22,FALSE)</f>
        <v>0</v>
      </c>
      <c r="AI266">
        <f>VLOOKUP(A266,[1]DETALLE!$A$1:$AK$841,27,FALSE)</f>
        <v>0.35333333333333333</v>
      </c>
      <c r="AJ266" t="str">
        <f>VLOOKUP(A266,[1]DETALLE!$A$1:$AK$841,18,FALSE)</f>
        <v>A4 Mono MFPs</v>
      </c>
      <c r="AK266">
        <f t="shared" si="21"/>
        <v>0</v>
      </c>
      <c r="AL266">
        <f t="shared" si="22"/>
        <v>0</v>
      </c>
      <c r="AM266">
        <f t="shared" si="23"/>
        <v>0</v>
      </c>
      <c r="AN266">
        <f t="shared" si="24"/>
        <v>0</v>
      </c>
      <c r="AO266">
        <f t="shared" si="25"/>
        <v>0</v>
      </c>
    </row>
    <row r="267" spans="1:41" x14ac:dyDescent="0.25">
      <c r="A267" t="s">
        <v>308</v>
      </c>
      <c r="B267">
        <v>2019</v>
      </c>
      <c r="C267" t="s">
        <v>37</v>
      </c>
      <c r="D267" t="s">
        <v>38</v>
      </c>
      <c r="E267">
        <v>5</v>
      </c>
      <c r="F267" t="s">
        <v>40</v>
      </c>
      <c r="G267">
        <v>2.6333329999999999</v>
      </c>
      <c r="H267" t="s">
        <v>145</v>
      </c>
      <c r="I267">
        <v>468</v>
      </c>
      <c r="J267">
        <v>715</v>
      </c>
      <c r="K267">
        <v>0</v>
      </c>
      <c r="L267">
        <v>0</v>
      </c>
      <c r="M267">
        <v>0</v>
      </c>
      <c r="N267">
        <v>0.6</v>
      </c>
      <c r="O267">
        <v>0.8</v>
      </c>
      <c r="P267">
        <v>1.05</v>
      </c>
      <c r="Q267" t="s">
        <v>46</v>
      </c>
      <c r="R267">
        <v>5</v>
      </c>
      <c r="S267">
        <v>9</v>
      </c>
      <c r="T267" t="s">
        <v>47</v>
      </c>
      <c r="U267" t="s">
        <v>145</v>
      </c>
      <c r="V267" t="s">
        <v>35</v>
      </c>
      <c r="W267" t="s">
        <v>50</v>
      </c>
      <c r="X267">
        <v>2019</v>
      </c>
      <c r="Y267" t="s">
        <v>37</v>
      </c>
      <c r="Z267" t="s">
        <v>38</v>
      </c>
      <c r="AA267">
        <v>25</v>
      </c>
      <c r="AB267">
        <v>28</v>
      </c>
      <c r="AC267">
        <v>0.6</v>
      </c>
      <c r="AD267">
        <v>0.52666659999999998</v>
      </c>
      <c r="AE267">
        <v>429</v>
      </c>
      <c r="AF267">
        <f>VLOOKUP(A267,[1]DETALLE!$A$1:$AK$841,37,FALSE)</f>
        <v>0</v>
      </c>
      <c r="AG267">
        <f>VLOOKUP(A267,[1]DETALLE!$A$1:$AK$841,16,FALSE)</f>
        <v>70</v>
      </c>
      <c r="AH267">
        <f>VLOOKUP(A267,[1]DETALLE!$A$1:$AK$841,22,FALSE)</f>
        <v>1.1000000000000001</v>
      </c>
      <c r="AI267">
        <f>VLOOKUP(A267,[1]DETALLE!$A$1:$AK$841,27,FALSE)</f>
        <v>0.08</v>
      </c>
      <c r="AJ267" t="str">
        <f>VLOOKUP(A267,[1]DETALLE!$A$1:$AK$841,18,FALSE)</f>
        <v>Office Digital</v>
      </c>
      <c r="AK267">
        <f t="shared" si="21"/>
        <v>0</v>
      </c>
      <c r="AL267">
        <f t="shared" si="22"/>
        <v>0</v>
      </c>
      <c r="AM267">
        <f t="shared" si="23"/>
        <v>0</v>
      </c>
      <c r="AN267">
        <f t="shared" si="24"/>
        <v>0</v>
      </c>
      <c r="AO267">
        <f t="shared" si="25"/>
        <v>0</v>
      </c>
    </row>
    <row r="268" spans="1:41" x14ac:dyDescent="0.25">
      <c r="A268" t="s">
        <v>309</v>
      </c>
      <c r="B268">
        <v>2019</v>
      </c>
      <c r="C268" t="s">
        <v>37</v>
      </c>
      <c r="D268" t="s">
        <v>38</v>
      </c>
      <c r="E268">
        <v>5</v>
      </c>
      <c r="F268" t="s">
        <v>40</v>
      </c>
      <c r="G268">
        <v>0.81666669999999997</v>
      </c>
      <c r="H268" t="s">
        <v>58</v>
      </c>
      <c r="I268">
        <v>655</v>
      </c>
      <c r="J268">
        <v>1365</v>
      </c>
      <c r="K268">
        <v>0</v>
      </c>
      <c r="L268">
        <v>0</v>
      </c>
      <c r="M268">
        <v>0.6</v>
      </c>
      <c r="N268">
        <v>0.8</v>
      </c>
      <c r="O268">
        <v>1.05</v>
      </c>
      <c r="P268">
        <v>1.1000000000000001</v>
      </c>
      <c r="Q268" t="s">
        <v>46</v>
      </c>
      <c r="R268">
        <v>5</v>
      </c>
      <c r="S268">
        <v>9</v>
      </c>
      <c r="T268" t="s">
        <v>47</v>
      </c>
      <c r="U268" t="s">
        <v>58</v>
      </c>
      <c r="V268" t="s">
        <v>35</v>
      </c>
      <c r="W268" t="s">
        <v>55</v>
      </c>
      <c r="X268">
        <v>2019</v>
      </c>
      <c r="Y268" t="s">
        <v>37</v>
      </c>
      <c r="Z268" t="s">
        <v>38</v>
      </c>
      <c r="AA268">
        <v>5</v>
      </c>
      <c r="AB268">
        <v>28</v>
      </c>
      <c r="AC268">
        <v>0.8</v>
      </c>
      <c r="AD268">
        <v>0.16333333999999999</v>
      </c>
      <c r="AE268">
        <v>1092</v>
      </c>
      <c r="AF268">
        <f>VLOOKUP(A268,[1]DETALLE!$A$1:$AK$841,37,FALSE)</f>
        <v>0</v>
      </c>
      <c r="AG268">
        <f>VLOOKUP(A268,[1]DETALLE!$A$1:$AK$841,16,FALSE)</f>
        <v>6</v>
      </c>
      <c r="AH268">
        <f>VLOOKUP(A268,[1]DETALLE!$A$1:$AK$841,22,FALSE)</f>
        <v>0</v>
      </c>
      <c r="AI268">
        <f>VLOOKUP(A268,[1]DETALLE!$A$1:$AK$841,27,FALSE)</f>
        <v>0.4599999999999998</v>
      </c>
      <c r="AJ268" t="str">
        <f>VLOOKUP(A268,[1]DETALLE!$A$1:$AK$841,18,FALSE)</f>
        <v>Entry Mono Printers</v>
      </c>
      <c r="AK268">
        <f t="shared" si="21"/>
        <v>0</v>
      </c>
      <c r="AL268">
        <f t="shared" si="22"/>
        <v>0</v>
      </c>
      <c r="AM268">
        <f t="shared" si="23"/>
        <v>0</v>
      </c>
      <c r="AN268">
        <f t="shared" si="24"/>
        <v>0</v>
      </c>
      <c r="AO268">
        <f t="shared" si="25"/>
        <v>0</v>
      </c>
    </row>
    <row r="269" spans="1:41" x14ac:dyDescent="0.25">
      <c r="A269" t="s">
        <v>310</v>
      </c>
      <c r="B269">
        <v>2019</v>
      </c>
      <c r="C269" t="s">
        <v>37</v>
      </c>
      <c r="D269" t="s">
        <v>38</v>
      </c>
      <c r="E269">
        <v>5</v>
      </c>
      <c r="F269" t="s">
        <v>44</v>
      </c>
      <c r="G269">
        <v>0</v>
      </c>
      <c r="H269" t="s">
        <v>58</v>
      </c>
      <c r="I269">
        <v>655</v>
      </c>
      <c r="J269">
        <v>1365</v>
      </c>
      <c r="K269">
        <v>0</v>
      </c>
      <c r="L269">
        <v>0</v>
      </c>
      <c r="M269">
        <v>0.6</v>
      </c>
      <c r="N269">
        <v>0.8</v>
      </c>
      <c r="O269">
        <v>1.05</v>
      </c>
      <c r="P269">
        <v>1.1000000000000001</v>
      </c>
      <c r="Q269" t="s">
        <v>46</v>
      </c>
      <c r="R269">
        <v>5</v>
      </c>
      <c r="S269">
        <v>9</v>
      </c>
      <c r="T269" t="s">
        <v>47</v>
      </c>
      <c r="U269" t="s">
        <v>58</v>
      </c>
      <c r="V269" t="s">
        <v>35</v>
      </c>
      <c r="W269" t="s">
        <v>42</v>
      </c>
      <c r="X269">
        <v>2019</v>
      </c>
      <c r="Y269" t="s">
        <v>37</v>
      </c>
      <c r="Z269" t="s">
        <v>38</v>
      </c>
      <c r="AA269">
        <v>15</v>
      </c>
      <c r="AB269">
        <v>115</v>
      </c>
      <c r="AC269">
        <v>0</v>
      </c>
      <c r="AD269">
        <v>0</v>
      </c>
      <c r="AE269">
        <v>1365</v>
      </c>
      <c r="AF269" t="e">
        <f>VLOOKUP(A269,[1]DETALLE!$A$1:$AK$841,37,FALSE)</f>
        <v>#N/A</v>
      </c>
      <c r="AG269" t="e">
        <f>VLOOKUP(A269,[1]DETALLE!$A$1:$AK$841,16,FALSE)</f>
        <v>#N/A</v>
      </c>
      <c r="AH269" t="e">
        <f>VLOOKUP(A269,[1]DETALLE!$A$1:$AK$841,22,FALSE)</f>
        <v>#N/A</v>
      </c>
      <c r="AI269" t="e">
        <f>VLOOKUP(A269,[1]DETALLE!$A$1:$AK$841,27,FALSE)</f>
        <v>#N/A</v>
      </c>
      <c r="AJ269" t="e">
        <f>VLOOKUP(A269,[1]DETALLE!$A$1:$AK$841,18,FALSE)</f>
        <v>#N/A</v>
      </c>
      <c r="AK269" t="e">
        <f t="shared" si="21"/>
        <v>#N/A</v>
      </c>
      <c r="AL269" t="e">
        <f t="shared" si="22"/>
        <v>#N/A</v>
      </c>
      <c r="AM269" t="e">
        <f t="shared" si="23"/>
        <v>#N/A</v>
      </c>
      <c r="AN269" t="e">
        <f t="shared" si="24"/>
        <v>#N/A</v>
      </c>
      <c r="AO269" t="e">
        <f t="shared" si="25"/>
        <v>#N/A</v>
      </c>
    </row>
    <row r="270" spans="1:41" x14ac:dyDescent="0.25">
      <c r="A270" t="s">
        <v>311</v>
      </c>
      <c r="B270">
        <v>2019</v>
      </c>
      <c r="C270" t="s">
        <v>37</v>
      </c>
      <c r="D270" t="s">
        <v>38</v>
      </c>
      <c r="E270">
        <v>5</v>
      </c>
      <c r="F270" t="s">
        <v>40</v>
      </c>
      <c r="G270">
        <v>0.3333333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R270" t="s">
        <v>33</v>
      </c>
      <c r="S270" t="s">
        <v>33</v>
      </c>
      <c r="U270" t="s">
        <v>71</v>
      </c>
      <c r="V270" t="s">
        <v>35</v>
      </c>
      <c r="W270" t="s">
        <v>61</v>
      </c>
      <c r="X270">
        <v>2019</v>
      </c>
      <c r="Y270" t="s">
        <v>37</v>
      </c>
      <c r="Z270" t="s">
        <v>38</v>
      </c>
      <c r="AA270">
        <v>5</v>
      </c>
      <c r="AB270">
        <v>133</v>
      </c>
      <c r="AC270">
        <v>1.1000000000000001</v>
      </c>
      <c r="AD270">
        <v>0</v>
      </c>
      <c r="AE270">
        <v>482.625</v>
      </c>
      <c r="AF270" t="e">
        <f>VLOOKUP(A270,[1]DETALLE!$A$1:$AK$841,37,FALSE)</f>
        <v>#N/A</v>
      </c>
      <c r="AG270" t="e">
        <f>VLOOKUP(A270,[1]DETALLE!$A$1:$AK$841,16,FALSE)</f>
        <v>#N/A</v>
      </c>
      <c r="AH270" t="e">
        <f>VLOOKUP(A270,[1]DETALLE!$A$1:$AK$841,22,FALSE)</f>
        <v>#N/A</v>
      </c>
      <c r="AI270" t="e">
        <f>VLOOKUP(A270,[1]DETALLE!$A$1:$AK$841,27,FALSE)</f>
        <v>#N/A</v>
      </c>
      <c r="AJ270" t="e">
        <f>VLOOKUP(A270,[1]DETALLE!$A$1:$AK$841,18,FALSE)</f>
        <v>#N/A</v>
      </c>
      <c r="AK270" t="e">
        <f t="shared" si="21"/>
        <v>#N/A</v>
      </c>
      <c r="AL270" t="e">
        <f t="shared" si="22"/>
        <v>#N/A</v>
      </c>
      <c r="AM270" t="e">
        <f t="shared" si="23"/>
        <v>#N/A</v>
      </c>
      <c r="AN270" t="e">
        <f t="shared" si="24"/>
        <v>#N/A</v>
      </c>
      <c r="AO270" t="e">
        <f t="shared" si="25"/>
        <v>#N/A</v>
      </c>
    </row>
    <row r="271" spans="1:41" x14ac:dyDescent="0.25">
      <c r="A271" t="s">
        <v>226</v>
      </c>
      <c r="B271">
        <v>2019</v>
      </c>
      <c r="C271" t="s">
        <v>37</v>
      </c>
      <c r="D271" t="s">
        <v>38</v>
      </c>
      <c r="E271">
        <v>5</v>
      </c>
      <c r="F271" t="s">
        <v>44</v>
      </c>
      <c r="G271">
        <v>0</v>
      </c>
      <c r="H271" t="s">
        <v>54</v>
      </c>
      <c r="I271">
        <v>803</v>
      </c>
      <c r="J271">
        <v>1573</v>
      </c>
      <c r="K271">
        <v>0.2</v>
      </c>
      <c r="L271">
        <v>0.6</v>
      </c>
      <c r="M271">
        <v>0.8</v>
      </c>
      <c r="N271">
        <v>1.05</v>
      </c>
      <c r="O271">
        <v>1.1000000000000001</v>
      </c>
      <c r="P271">
        <v>1.1499999999999999</v>
      </c>
      <c r="Q271" t="s">
        <v>46</v>
      </c>
      <c r="R271">
        <v>4</v>
      </c>
      <c r="S271">
        <v>6</v>
      </c>
      <c r="T271" t="s">
        <v>47</v>
      </c>
      <c r="U271" t="s">
        <v>54</v>
      </c>
      <c r="V271" t="s">
        <v>35</v>
      </c>
      <c r="W271" t="s">
        <v>42</v>
      </c>
      <c r="X271">
        <v>2019</v>
      </c>
      <c r="Y271" t="s">
        <v>37</v>
      </c>
      <c r="Z271" t="s">
        <v>38</v>
      </c>
      <c r="AA271">
        <v>15</v>
      </c>
      <c r="AB271">
        <v>2</v>
      </c>
      <c r="AC271">
        <v>0</v>
      </c>
      <c r="AD271">
        <v>0</v>
      </c>
      <c r="AE271">
        <v>1573</v>
      </c>
      <c r="AF271">
        <f>VLOOKUP(A271,[1]DETALLE!$A$1:$AK$841,37,FALSE)</f>
        <v>1092</v>
      </c>
      <c r="AG271">
        <f>VLOOKUP(A271,[1]DETALLE!$A$1:$AK$841,16,FALSE)</f>
        <v>25</v>
      </c>
      <c r="AH271">
        <f>VLOOKUP(A271,[1]DETALLE!$A$1:$AK$841,22,FALSE)</f>
        <v>0.8</v>
      </c>
      <c r="AI271">
        <f>VLOOKUP(A271,[1]DETALLE!$A$1:$AK$841,27,FALSE)</f>
        <v>0.19600000000000001</v>
      </c>
      <c r="AJ271" t="str">
        <f>VLOOKUP(A271,[1]DETALLE!$A$1:$AK$841,18,FALSE)</f>
        <v>Departmental Digital</v>
      </c>
      <c r="AK271">
        <f t="shared" si="21"/>
        <v>0</v>
      </c>
      <c r="AL271">
        <f t="shared" si="22"/>
        <v>0</v>
      </c>
      <c r="AM271">
        <f t="shared" si="23"/>
        <v>0</v>
      </c>
      <c r="AN271">
        <f t="shared" si="24"/>
        <v>0</v>
      </c>
      <c r="AO271">
        <f t="shared" si="25"/>
        <v>0</v>
      </c>
    </row>
    <row r="272" spans="1:41" x14ac:dyDescent="0.25">
      <c r="A272" t="s">
        <v>312</v>
      </c>
      <c r="B272">
        <v>2019</v>
      </c>
      <c r="C272" t="s">
        <v>37</v>
      </c>
      <c r="D272" t="s">
        <v>38</v>
      </c>
      <c r="E272">
        <v>5</v>
      </c>
      <c r="F272" t="s">
        <v>44</v>
      </c>
      <c r="G272">
        <v>0</v>
      </c>
      <c r="H272" t="s">
        <v>54</v>
      </c>
      <c r="I272">
        <v>803</v>
      </c>
      <c r="J272">
        <v>1573</v>
      </c>
      <c r="K272">
        <v>0.2</v>
      </c>
      <c r="L272">
        <v>0.6</v>
      </c>
      <c r="M272">
        <v>0.8</v>
      </c>
      <c r="N272">
        <v>1.05</v>
      </c>
      <c r="O272">
        <v>1.1000000000000001</v>
      </c>
      <c r="P272">
        <v>1.1499999999999999</v>
      </c>
      <c r="Q272" t="s">
        <v>46</v>
      </c>
      <c r="R272">
        <v>4</v>
      </c>
      <c r="S272">
        <v>6</v>
      </c>
      <c r="T272" t="s">
        <v>85</v>
      </c>
      <c r="U272" t="s">
        <v>54</v>
      </c>
      <c r="V272" t="s">
        <v>35</v>
      </c>
      <c r="W272" t="s">
        <v>42</v>
      </c>
      <c r="X272">
        <v>2019</v>
      </c>
      <c r="Y272" t="s">
        <v>37</v>
      </c>
      <c r="Z272" t="s">
        <v>38</v>
      </c>
      <c r="AA272">
        <v>9</v>
      </c>
      <c r="AB272">
        <v>217</v>
      </c>
      <c r="AC272">
        <v>0</v>
      </c>
      <c r="AD272">
        <v>0</v>
      </c>
      <c r="AE272">
        <v>1573</v>
      </c>
      <c r="AF272" t="e">
        <f>VLOOKUP(A272,[1]DETALLE!$A$1:$AK$841,37,FALSE)</f>
        <v>#N/A</v>
      </c>
      <c r="AG272" t="e">
        <f>VLOOKUP(A272,[1]DETALLE!$A$1:$AK$841,16,FALSE)</f>
        <v>#N/A</v>
      </c>
      <c r="AH272" t="e">
        <f>VLOOKUP(A272,[1]DETALLE!$A$1:$AK$841,22,FALSE)</f>
        <v>#N/A</v>
      </c>
      <c r="AI272" t="e">
        <f>VLOOKUP(A272,[1]DETALLE!$A$1:$AK$841,27,FALSE)</f>
        <v>#N/A</v>
      </c>
      <c r="AJ272" t="e">
        <f>VLOOKUP(A272,[1]DETALLE!$A$1:$AK$841,18,FALSE)</f>
        <v>#N/A</v>
      </c>
      <c r="AK272" t="e">
        <f t="shared" si="21"/>
        <v>#N/A</v>
      </c>
      <c r="AL272" t="e">
        <f t="shared" si="22"/>
        <v>#N/A</v>
      </c>
      <c r="AM272" t="e">
        <f t="shared" si="23"/>
        <v>#N/A</v>
      </c>
      <c r="AN272" t="e">
        <f t="shared" si="24"/>
        <v>#N/A</v>
      </c>
      <c r="AO272" t="e">
        <f t="shared" si="25"/>
        <v>#N/A</v>
      </c>
    </row>
    <row r="273" spans="1:41" x14ac:dyDescent="0.25">
      <c r="A273" t="s">
        <v>313</v>
      </c>
      <c r="B273">
        <v>2019</v>
      </c>
      <c r="C273" t="s">
        <v>37</v>
      </c>
      <c r="D273" t="s">
        <v>38</v>
      </c>
      <c r="E273">
        <v>5</v>
      </c>
      <c r="F273" t="s">
        <v>44</v>
      </c>
      <c r="G273">
        <v>0</v>
      </c>
      <c r="H273" t="s">
        <v>54</v>
      </c>
      <c r="I273">
        <v>803</v>
      </c>
      <c r="J273">
        <v>1573</v>
      </c>
      <c r="K273">
        <v>0.2</v>
      </c>
      <c r="L273">
        <v>0.6</v>
      </c>
      <c r="M273">
        <v>0.8</v>
      </c>
      <c r="N273">
        <v>1.05</v>
      </c>
      <c r="O273">
        <v>1.1000000000000001</v>
      </c>
      <c r="P273">
        <v>1.1499999999999999</v>
      </c>
      <c r="Q273" t="s">
        <v>46</v>
      </c>
      <c r="R273">
        <v>4</v>
      </c>
      <c r="S273">
        <v>6</v>
      </c>
      <c r="T273" t="s">
        <v>47</v>
      </c>
      <c r="U273" t="s">
        <v>54</v>
      </c>
      <c r="V273" t="s">
        <v>35</v>
      </c>
      <c r="W273" t="s">
        <v>42</v>
      </c>
      <c r="X273">
        <v>2019</v>
      </c>
      <c r="Y273" t="s">
        <v>37</v>
      </c>
      <c r="Z273" t="s">
        <v>38</v>
      </c>
      <c r="AA273">
        <v>11</v>
      </c>
      <c r="AB273">
        <v>77</v>
      </c>
      <c r="AC273">
        <v>0</v>
      </c>
      <c r="AD273">
        <v>0</v>
      </c>
      <c r="AE273">
        <v>1573</v>
      </c>
      <c r="AF273" t="e">
        <f>VLOOKUP(A273,[1]DETALLE!$A$1:$AK$841,37,FALSE)</f>
        <v>#N/A</v>
      </c>
      <c r="AG273" t="e">
        <f>VLOOKUP(A273,[1]DETALLE!$A$1:$AK$841,16,FALSE)</f>
        <v>#N/A</v>
      </c>
      <c r="AH273" t="e">
        <f>VLOOKUP(A273,[1]DETALLE!$A$1:$AK$841,22,FALSE)</f>
        <v>#N/A</v>
      </c>
      <c r="AI273" t="e">
        <f>VLOOKUP(A273,[1]DETALLE!$A$1:$AK$841,27,FALSE)</f>
        <v>#N/A</v>
      </c>
      <c r="AJ273" t="e">
        <f>VLOOKUP(A273,[1]DETALLE!$A$1:$AK$841,18,FALSE)</f>
        <v>#N/A</v>
      </c>
      <c r="AK273" t="e">
        <f t="shared" si="21"/>
        <v>#N/A</v>
      </c>
      <c r="AL273" t="e">
        <f t="shared" si="22"/>
        <v>#N/A</v>
      </c>
      <c r="AM273" t="e">
        <f t="shared" si="23"/>
        <v>#N/A</v>
      </c>
      <c r="AN273" t="e">
        <f t="shared" si="24"/>
        <v>#N/A</v>
      </c>
      <c r="AO273" t="e">
        <f t="shared" si="25"/>
        <v>#N/A</v>
      </c>
    </row>
    <row r="274" spans="1:41" x14ac:dyDescent="0.25">
      <c r="A274" t="s">
        <v>314</v>
      </c>
      <c r="B274">
        <v>2019</v>
      </c>
      <c r="C274" t="s">
        <v>37</v>
      </c>
      <c r="D274" t="s">
        <v>38</v>
      </c>
      <c r="E274">
        <v>5</v>
      </c>
      <c r="F274" t="s">
        <v>44</v>
      </c>
      <c r="G274">
        <v>0</v>
      </c>
      <c r="H274" t="s">
        <v>54</v>
      </c>
      <c r="I274">
        <v>803</v>
      </c>
      <c r="J274">
        <v>1573</v>
      </c>
      <c r="K274">
        <v>0.2</v>
      </c>
      <c r="L274">
        <v>0.6</v>
      </c>
      <c r="M274">
        <v>0.8</v>
      </c>
      <c r="N274">
        <v>1.05</v>
      </c>
      <c r="O274">
        <v>1.1000000000000001</v>
      </c>
      <c r="P274">
        <v>1.1499999999999999</v>
      </c>
      <c r="Q274" t="s">
        <v>46</v>
      </c>
      <c r="R274">
        <v>4</v>
      </c>
      <c r="S274">
        <v>6</v>
      </c>
      <c r="T274" t="s">
        <v>47</v>
      </c>
      <c r="U274" t="s">
        <v>54</v>
      </c>
      <c r="V274" t="s">
        <v>35</v>
      </c>
      <c r="W274" t="s">
        <v>42</v>
      </c>
      <c r="X274">
        <v>2019</v>
      </c>
      <c r="Y274" t="s">
        <v>37</v>
      </c>
      <c r="Z274" t="s">
        <v>38</v>
      </c>
      <c r="AA274">
        <v>15</v>
      </c>
      <c r="AB274">
        <v>26</v>
      </c>
      <c r="AC274">
        <v>0</v>
      </c>
      <c r="AD274">
        <v>0</v>
      </c>
      <c r="AE274">
        <v>1573</v>
      </c>
      <c r="AF274" t="e">
        <f>VLOOKUP(A274,[1]DETALLE!$A$1:$AK$841,37,FALSE)</f>
        <v>#N/A</v>
      </c>
      <c r="AG274" t="e">
        <f>VLOOKUP(A274,[1]DETALLE!$A$1:$AK$841,16,FALSE)</f>
        <v>#N/A</v>
      </c>
      <c r="AH274" t="e">
        <f>VLOOKUP(A274,[1]DETALLE!$A$1:$AK$841,22,FALSE)</f>
        <v>#N/A</v>
      </c>
      <c r="AI274" t="e">
        <f>VLOOKUP(A274,[1]DETALLE!$A$1:$AK$841,27,FALSE)</f>
        <v>#N/A</v>
      </c>
      <c r="AJ274" t="e">
        <f>VLOOKUP(A274,[1]DETALLE!$A$1:$AK$841,18,FALSE)</f>
        <v>#N/A</v>
      </c>
      <c r="AK274" t="e">
        <f t="shared" si="21"/>
        <v>#N/A</v>
      </c>
      <c r="AL274" t="e">
        <f t="shared" si="22"/>
        <v>#N/A</v>
      </c>
      <c r="AM274" t="e">
        <f t="shared" si="23"/>
        <v>#N/A</v>
      </c>
      <c r="AN274" t="e">
        <f t="shared" si="24"/>
        <v>#N/A</v>
      </c>
      <c r="AO274" t="e">
        <f t="shared" si="25"/>
        <v>#N/A</v>
      </c>
    </row>
    <row r="275" spans="1:41" x14ac:dyDescent="0.25">
      <c r="A275" t="s">
        <v>315</v>
      </c>
      <c r="B275">
        <v>2019</v>
      </c>
      <c r="C275" t="s">
        <v>37</v>
      </c>
      <c r="D275" t="s">
        <v>38</v>
      </c>
      <c r="E275">
        <v>6</v>
      </c>
      <c r="F275" t="s">
        <v>44</v>
      </c>
      <c r="G275">
        <v>0</v>
      </c>
      <c r="H275" t="s">
        <v>71</v>
      </c>
      <c r="I275">
        <v>468</v>
      </c>
      <c r="J275">
        <v>715</v>
      </c>
      <c r="K275">
        <v>0</v>
      </c>
      <c r="L275">
        <v>0</v>
      </c>
      <c r="M275">
        <v>0</v>
      </c>
      <c r="N275">
        <v>0.6</v>
      </c>
      <c r="O275">
        <v>0.8</v>
      </c>
      <c r="P275">
        <v>1.05</v>
      </c>
      <c r="Q275" t="s">
        <v>46</v>
      </c>
      <c r="R275">
        <v>5</v>
      </c>
      <c r="S275">
        <v>9</v>
      </c>
      <c r="T275" t="s">
        <v>47</v>
      </c>
      <c r="U275" t="s">
        <v>71</v>
      </c>
      <c r="V275" t="s">
        <v>35</v>
      </c>
      <c r="W275" t="s">
        <v>55</v>
      </c>
      <c r="X275">
        <v>2019</v>
      </c>
      <c r="Y275" t="s">
        <v>37</v>
      </c>
      <c r="Z275" t="s">
        <v>38</v>
      </c>
      <c r="AA275">
        <v>8</v>
      </c>
      <c r="AB275">
        <v>47</v>
      </c>
      <c r="AC275">
        <v>0</v>
      </c>
      <c r="AD275">
        <v>0</v>
      </c>
      <c r="AE275">
        <v>715</v>
      </c>
      <c r="AF275" t="e">
        <f>VLOOKUP(A275,[1]DETALLE!$A$1:$AK$841,37,FALSE)</f>
        <v>#N/A</v>
      </c>
      <c r="AG275" t="e">
        <f>VLOOKUP(A275,[1]DETALLE!$A$1:$AK$841,16,FALSE)</f>
        <v>#N/A</v>
      </c>
      <c r="AH275" t="e">
        <f>VLOOKUP(A275,[1]DETALLE!$A$1:$AK$841,22,FALSE)</f>
        <v>#N/A</v>
      </c>
      <c r="AI275" t="e">
        <f>VLOOKUP(A275,[1]DETALLE!$A$1:$AK$841,27,FALSE)</f>
        <v>#N/A</v>
      </c>
      <c r="AJ275" t="e">
        <f>VLOOKUP(A275,[1]DETALLE!$A$1:$AK$841,18,FALSE)</f>
        <v>#N/A</v>
      </c>
      <c r="AK275" t="e">
        <f t="shared" si="21"/>
        <v>#N/A</v>
      </c>
      <c r="AL275" t="e">
        <f t="shared" si="22"/>
        <v>#N/A</v>
      </c>
      <c r="AM275" t="e">
        <f t="shared" si="23"/>
        <v>#N/A</v>
      </c>
      <c r="AN275" t="e">
        <f t="shared" si="24"/>
        <v>#N/A</v>
      </c>
      <c r="AO275" t="e">
        <f t="shared" si="25"/>
        <v>#N/A</v>
      </c>
    </row>
    <row r="276" spans="1:41" x14ac:dyDescent="0.25">
      <c r="A276" t="s">
        <v>153</v>
      </c>
      <c r="B276">
        <v>2019</v>
      </c>
      <c r="C276" t="s">
        <v>37</v>
      </c>
      <c r="D276" t="s">
        <v>38</v>
      </c>
      <c r="E276">
        <v>7</v>
      </c>
      <c r="F276" t="s">
        <v>40</v>
      </c>
      <c r="G276">
        <v>2.0333329999999998</v>
      </c>
      <c r="H276" t="s">
        <v>58</v>
      </c>
      <c r="I276">
        <v>655</v>
      </c>
      <c r="J276">
        <v>1365</v>
      </c>
      <c r="K276">
        <v>0</v>
      </c>
      <c r="L276">
        <v>0</v>
      </c>
      <c r="M276">
        <v>0.6</v>
      </c>
      <c r="N276">
        <v>0.8</v>
      </c>
      <c r="O276">
        <v>1.05</v>
      </c>
      <c r="P276">
        <v>1.1000000000000001</v>
      </c>
      <c r="Q276" t="s">
        <v>46</v>
      </c>
      <c r="R276">
        <v>5</v>
      </c>
      <c r="S276">
        <v>9</v>
      </c>
      <c r="T276" t="s">
        <v>47</v>
      </c>
      <c r="U276" t="s">
        <v>45</v>
      </c>
      <c r="V276" t="s">
        <v>35</v>
      </c>
      <c r="W276" t="s">
        <v>50</v>
      </c>
      <c r="X276">
        <v>2019</v>
      </c>
      <c r="Y276" t="s">
        <v>37</v>
      </c>
      <c r="Z276" t="s">
        <v>38</v>
      </c>
      <c r="AA276">
        <v>8</v>
      </c>
      <c r="AB276">
        <v>5</v>
      </c>
      <c r="AC276">
        <v>0</v>
      </c>
      <c r="AD276">
        <v>0.40666659999999999</v>
      </c>
      <c r="AE276">
        <v>0</v>
      </c>
      <c r="AF276">
        <f>VLOOKUP(A276,[1]DETALLE!$A$1:$AK$841,37,FALSE)</f>
        <v>750.75000000000011</v>
      </c>
      <c r="AG276">
        <f>VLOOKUP(A276,[1]DETALLE!$A$1:$AK$841,16,FALSE)</f>
        <v>210</v>
      </c>
      <c r="AH276">
        <f>VLOOKUP(A276,[1]DETALLE!$A$1:$AK$841,22,FALSE)</f>
        <v>1.05</v>
      </c>
      <c r="AI276">
        <f>VLOOKUP(A276,[1]DETALLE!$A$1:$AK$841,27,FALSE)</f>
        <v>0</v>
      </c>
      <c r="AJ276" t="str">
        <f>VLOOKUP(A276,[1]DETALLE!$A$1:$AK$841,18,FALSE)</f>
        <v>A4 Mono MFPs</v>
      </c>
      <c r="AK276">
        <f t="shared" si="21"/>
        <v>0</v>
      </c>
      <c r="AL276">
        <f t="shared" si="22"/>
        <v>0</v>
      </c>
      <c r="AM276">
        <f t="shared" si="23"/>
        <v>0</v>
      </c>
      <c r="AN276">
        <f t="shared" si="24"/>
        <v>0</v>
      </c>
      <c r="AO276">
        <f t="shared" si="25"/>
        <v>0</v>
      </c>
    </row>
    <row r="277" spans="1:41" x14ac:dyDescent="0.25">
      <c r="A277" t="s">
        <v>316</v>
      </c>
      <c r="B277">
        <v>2019</v>
      </c>
      <c r="C277" t="s">
        <v>37</v>
      </c>
      <c r="D277" t="s">
        <v>38</v>
      </c>
      <c r="E277">
        <v>7</v>
      </c>
      <c r="F277" t="s">
        <v>40</v>
      </c>
      <c r="G277">
        <v>0.5</v>
      </c>
      <c r="H277" t="s">
        <v>45</v>
      </c>
      <c r="I277">
        <v>803</v>
      </c>
      <c r="J277">
        <v>1573</v>
      </c>
      <c r="K277">
        <v>0.2</v>
      </c>
      <c r="L277">
        <v>0.6</v>
      </c>
      <c r="M277">
        <v>0.8</v>
      </c>
      <c r="N277">
        <v>1.05</v>
      </c>
      <c r="O277">
        <v>1.1000000000000001</v>
      </c>
      <c r="P277">
        <v>1.1499999999999999</v>
      </c>
      <c r="Q277" t="s">
        <v>46</v>
      </c>
      <c r="R277">
        <v>4</v>
      </c>
      <c r="S277">
        <v>6</v>
      </c>
      <c r="T277" t="s">
        <v>47</v>
      </c>
      <c r="U277" t="s">
        <v>48</v>
      </c>
      <c r="V277" t="s">
        <v>35</v>
      </c>
      <c r="W277" t="s">
        <v>36</v>
      </c>
      <c r="X277">
        <v>2019</v>
      </c>
      <c r="Y277" t="s">
        <v>37</v>
      </c>
      <c r="Z277" t="s">
        <v>38</v>
      </c>
      <c r="AA277">
        <v>8</v>
      </c>
      <c r="AB277">
        <v>45</v>
      </c>
      <c r="AC277">
        <v>1.1000000000000001</v>
      </c>
      <c r="AD277">
        <v>0.125</v>
      </c>
      <c r="AE277">
        <v>1730.3</v>
      </c>
      <c r="AF277">
        <f>VLOOKUP(A277,[1]DETALLE!$A$1:$AK$841,37,FALSE)</f>
        <v>819</v>
      </c>
      <c r="AG277">
        <f>VLOOKUP(A277,[1]DETALLE!$A$1:$AK$841,16,FALSE)</f>
        <v>14</v>
      </c>
      <c r="AH277">
        <f>VLOOKUP(A277,[1]DETALLE!$A$1:$AK$841,22,FALSE)</f>
        <v>0.6</v>
      </c>
      <c r="AI277">
        <f>VLOOKUP(A277,[1]DETALLE!$A$1:$AK$841,27,FALSE)</f>
        <v>0</v>
      </c>
      <c r="AJ277" t="str">
        <f>VLOOKUP(A277,[1]DETALLE!$A$1:$AK$841,18,FALSE)</f>
        <v>Departmental Digital</v>
      </c>
      <c r="AK277">
        <f t="shared" si="21"/>
        <v>0</v>
      </c>
      <c r="AL277">
        <f t="shared" si="22"/>
        <v>0</v>
      </c>
      <c r="AM277">
        <f t="shared" si="23"/>
        <v>0</v>
      </c>
      <c r="AN277">
        <f t="shared" si="24"/>
        <v>0</v>
      </c>
      <c r="AO277">
        <f t="shared" si="25"/>
        <v>0</v>
      </c>
    </row>
    <row r="278" spans="1:41" x14ac:dyDescent="0.25">
      <c r="A278" t="s">
        <v>93</v>
      </c>
      <c r="B278">
        <v>2019</v>
      </c>
      <c r="C278" t="s">
        <v>37</v>
      </c>
      <c r="D278" t="s">
        <v>38</v>
      </c>
      <c r="E278">
        <v>7</v>
      </c>
      <c r="F278" t="s">
        <v>40</v>
      </c>
      <c r="G278">
        <v>2.5</v>
      </c>
      <c r="H278" t="s">
        <v>45</v>
      </c>
      <c r="I278">
        <v>803</v>
      </c>
      <c r="J278">
        <v>1573</v>
      </c>
      <c r="K278">
        <v>0.2</v>
      </c>
      <c r="L278">
        <v>0.6</v>
      </c>
      <c r="M278">
        <v>0.8</v>
      </c>
      <c r="N278">
        <v>1.05</v>
      </c>
      <c r="O278">
        <v>1.1000000000000001</v>
      </c>
      <c r="P278">
        <v>1.1499999999999999</v>
      </c>
      <c r="Q278" t="s">
        <v>46</v>
      </c>
      <c r="R278">
        <v>4</v>
      </c>
      <c r="S278">
        <v>6</v>
      </c>
      <c r="T278" t="s">
        <v>47</v>
      </c>
      <c r="U278" t="s">
        <v>48</v>
      </c>
      <c r="V278" t="s">
        <v>35</v>
      </c>
      <c r="W278" t="s">
        <v>36</v>
      </c>
      <c r="X278">
        <v>2019</v>
      </c>
      <c r="Y278" t="s">
        <v>37</v>
      </c>
      <c r="Z278" t="s">
        <v>38</v>
      </c>
      <c r="AA278">
        <v>11</v>
      </c>
      <c r="AB278">
        <v>9</v>
      </c>
      <c r="AC278">
        <v>0.8</v>
      </c>
      <c r="AD278">
        <v>0.625</v>
      </c>
      <c r="AE278">
        <v>1258.4000000000001</v>
      </c>
      <c r="AF278">
        <f>VLOOKUP(A278,[1]DETALLE!$A$1:$AK$841,37,FALSE)</f>
        <v>1651.6500000000003</v>
      </c>
      <c r="AG278">
        <f>VLOOKUP(A278,[1]DETALLE!$A$1:$AK$841,16,FALSE)</f>
        <v>27</v>
      </c>
      <c r="AH278">
        <f>VLOOKUP(A278,[1]DETALLE!$A$1:$AK$841,22,FALSE)</f>
        <v>1.05</v>
      </c>
      <c r="AI278">
        <f>VLOOKUP(A278,[1]DETALLE!$A$1:$AK$841,27,FALSE)</f>
        <v>0.89249999999999996</v>
      </c>
      <c r="AJ278" t="str">
        <f>VLOOKUP(A278,[1]DETALLE!$A$1:$AK$841,18,FALSE)</f>
        <v>Light Production Digital Business</v>
      </c>
      <c r="AK278">
        <f t="shared" si="21"/>
        <v>0</v>
      </c>
      <c r="AL278">
        <f t="shared" si="22"/>
        <v>0</v>
      </c>
      <c r="AM278">
        <f t="shared" si="23"/>
        <v>0</v>
      </c>
      <c r="AN278">
        <f t="shared" si="24"/>
        <v>0</v>
      </c>
      <c r="AO278">
        <f t="shared" si="25"/>
        <v>1</v>
      </c>
    </row>
    <row r="279" spans="1:41" x14ac:dyDescent="0.25">
      <c r="A279" t="s">
        <v>317</v>
      </c>
      <c r="B279">
        <v>2019</v>
      </c>
      <c r="C279" t="s">
        <v>37</v>
      </c>
      <c r="D279" t="s">
        <v>38</v>
      </c>
      <c r="E279">
        <v>7</v>
      </c>
      <c r="F279" t="s">
        <v>40</v>
      </c>
      <c r="G279">
        <v>0.3</v>
      </c>
      <c r="H279" t="s">
        <v>54</v>
      </c>
      <c r="I279">
        <v>803</v>
      </c>
      <c r="J279">
        <v>1573</v>
      </c>
      <c r="K279">
        <v>0.2</v>
      </c>
      <c r="L279">
        <v>0.6</v>
      </c>
      <c r="M279">
        <v>0.8</v>
      </c>
      <c r="N279">
        <v>1.05</v>
      </c>
      <c r="O279">
        <v>1.1000000000000001</v>
      </c>
      <c r="P279">
        <v>1.1499999999999999</v>
      </c>
      <c r="Q279" t="s">
        <v>46</v>
      </c>
      <c r="R279">
        <v>4</v>
      </c>
      <c r="S279">
        <v>6</v>
      </c>
      <c r="T279" t="s">
        <v>47</v>
      </c>
      <c r="U279" t="s">
        <v>54</v>
      </c>
      <c r="V279" t="s">
        <v>35</v>
      </c>
      <c r="W279" t="s">
        <v>36</v>
      </c>
      <c r="X279">
        <v>2019</v>
      </c>
      <c r="Y279" t="s">
        <v>37</v>
      </c>
      <c r="Z279" t="s">
        <v>38</v>
      </c>
      <c r="AA279">
        <v>8</v>
      </c>
      <c r="AB279">
        <v>53</v>
      </c>
      <c r="AC279">
        <v>1.1000000000000001</v>
      </c>
      <c r="AD279">
        <v>7.4999999999999997E-2</v>
      </c>
      <c r="AE279">
        <v>1730.3</v>
      </c>
      <c r="AF279">
        <f>VLOOKUP(A279,[1]DETALLE!$A$1:$AK$841,37,FALSE)</f>
        <v>1501.5000000000002</v>
      </c>
      <c r="AG279">
        <f>VLOOKUP(A279,[1]DETALLE!$A$1:$AK$841,16,FALSE)</f>
        <v>86</v>
      </c>
      <c r="AH279">
        <f>VLOOKUP(A279,[1]DETALLE!$A$1:$AK$841,22,FALSE)</f>
        <v>1.1000000000000001</v>
      </c>
      <c r="AI279">
        <f>VLOOKUP(A279,[1]DETALLE!$A$1:$AK$841,27,FALSE)</f>
        <v>0.34199999999999997</v>
      </c>
      <c r="AJ279" t="str">
        <f>VLOOKUP(A279,[1]DETALLE!$A$1:$AK$841,18,FALSE)</f>
        <v>Departmental Digital</v>
      </c>
      <c r="AK279">
        <f t="shared" si="21"/>
        <v>0</v>
      </c>
      <c r="AL279">
        <f t="shared" si="22"/>
        <v>0</v>
      </c>
      <c r="AM279">
        <f t="shared" si="23"/>
        <v>1</v>
      </c>
      <c r="AN279">
        <f t="shared" si="24"/>
        <v>0</v>
      </c>
      <c r="AO279">
        <f t="shared" si="25"/>
        <v>0</v>
      </c>
    </row>
    <row r="280" spans="1:41" x14ac:dyDescent="0.25">
      <c r="A280" t="s">
        <v>318</v>
      </c>
      <c r="B280">
        <v>2019</v>
      </c>
      <c r="C280" t="s">
        <v>37</v>
      </c>
      <c r="D280" t="s">
        <v>38</v>
      </c>
      <c r="E280">
        <v>7</v>
      </c>
      <c r="F280" t="s">
        <v>44</v>
      </c>
      <c r="G280">
        <v>0</v>
      </c>
      <c r="H280" t="s">
        <v>58</v>
      </c>
      <c r="I280">
        <v>655</v>
      </c>
      <c r="J280">
        <v>1365</v>
      </c>
      <c r="K280">
        <v>0</v>
      </c>
      <c r="L280">
        <v>0</v>
      </c>
      <c r="M280">
        <v>0.6</v>
      </c>
      <c r="N280">
        <v>0.8</v>
      </c>
      <c r="O280">
        <v>1.05</v>
      </c>
      <c r="P280">
        <v>1.1000000000000001</v>
      </c>
      <c r="Q280" t="s">
        <v>46</v>
      </c>
      <c r="R280">
        <v>5</v>
      </c>
      <c r="S280">
        <v>9</v>
      </c>
      <c r="T280" t="s">
        <v>85</v>
      </c>
      <c r="U280" t="s">
        <v>58</v>
      </c>
      <c r="V280" t="s">
        <v>35</v>
      </c>
      <c r="W280" t="s">
        <v>61</v>
      </c>
      <c r="X280">
        <v>2019</v>
      </c>
      <c r="Y280" t="s">
        <v>37</v>
      </c>
      <c r="Z280" t="s">
        <v>38</v>
      </c>
      <c r="AA280">
        <v>8</v>
      </c>
      <c r="AB280">
        <v>13</v>
      </c>
      <c r="AC280">
        <v>0</v>
      </c>
      <c r="AD280">
        <v>0</v>
      </c>
      <c r="AE280">
        <v>1365</v>
      </c>
      <c r="AF280">
        <f>VLOOKUP(A280,[1]DETALLE!$A$1:$AK$841,37,FALSE)</f>
        <v>0</v>
      </c>
      <c r="AG280">
        <f>VLOOKUP(A280,[1]DETALLE!$A$1:$AK$841,16,FALSE)</f>
        <v>21</v>
      </c>
      <c r="AH280">
        <f>VLOOKUP(A280,[1]DETALLE!$A$1:$AK$841,22,FALSE)</f>
        <v>0.8</v>
      </c>
      <c r="AI280">
        <f>VLOOKUP(A280,[1]DETALLE!$A$1:$AK$841,27,FALSE)</f>
        <v>0.30199999999999999</v>
      </c>
      <c r="AJ280" t="str">
        <f>VLOOKUP(A280,[1]DETALLE!$A$1:$AK$841,18,FALSE)</f>
        <v>Office Digital</v>
      </c>
      <c r="AK280">
        <f t="shared" si="21"/>
        <v>0</v>
      </c>
      <c r="AL280">
        <f t="shared" si="22"/>
        <v>0</v>
      </c>
      <c r="AM280">
        <f t="shared" si="23"/>
        <v>0</v>
      </c>
      <c r="AN280">
        <f t="shared" si="24"/>
        <v>0</v>
      </c>
      <c r="AO280">
        <f t="shared" si="25"/>
        <v>0</v>
      </c>
    </row>
    <row r="281" spans="1:41" x14ac:dyDescent="0.25">
      <c r="A281" t="s">
        <v>319</v>
      </c>
      <c r="B281">
        <v>2019</v>
      </c>
      <c r="C281" t="s">
        <v>37</v>
      </c>
      <c r="D281" t="s">
        <v>38</v>
      </c>
      <c r="E281">
        <v>7</v>
      </c>
      <c r="F281" t="s">
        <v>40</v>
      </c>
      <c r="G281">
        <v>0.55000000000000004</v>
      </c>
      <c r="H281" t="s">
        <v>54</v>
      </c>
      <c r="I281">
        <v>803</v>
      </c>
      <c r="J281">
        <v>1573</v>
      </c>
      <c r="K281">
        <v>0.2</v>
      </c>
      <c r="L281">
        <v>0.6</v>
      </c>
      <c r="M281">
        <v>0.8</v>
      </c>
      <c r="N281">
        <v>1.05</v>
      </c>
      <c r="O281">
        <v>1.1000000000000001</v>
      </c>
      <c r="P281">
        <v>1.1499999999999999</v>
      </c>
      <c r="Q281" t="s">
        <v>46</v>
      </c>
      <c r="R281">
        <v>4</v>
      </c>
      <c r="S281">
        <v>6</v>
      </c>
      <c r="T281" t="s">
        <v>47</v>
      </c>
      <c r="U281" t="s">
        <v>54</v>
      </c>
      <c r="V281" t="s">
        <v>35</v>
      </c>
      <c r="W281" t="s">
        <v>42</v>
      </c>
      <c r="X281">
        <v>2019</v>
      </c>
      <c r="Y281" t="s">
        <v>37</v>
      </c>
      <c r="Z281" t="s">
        <v>38</v>
      </c>
      <c r="AA281">
        <v>8</v>
      </c>
      <c r="AB281">
        <v>56</v>
      </c>
      <c r="AC281">
        <v>1.1000000000000001</v>
      </c>
      <c r="AD281">
        <v>0.13750000000000001</v>
      </c>
      <c r="AE281">
        <v>1730.3</v>
      </c>
      <c r="AF281">
        <f>VLOOKUP(A281,[1]DETALLE!$A$1:$AK$841,37,FALSE)</f>
        <v>750.75000000000011</v>
      </c>
      <c r="AG281">
        <f>VLOOKUP(A281,[1]DETALLE!$A$1:$AK$841,16,FALSE)</f>
        <v>85</v>
      </c>
      <c r="AH281">
        <f>VLOOKUP(A281,[1]DETALLE!$A$1:$AK$841,22,FALSE)</f>
        <v>1.05</v>
      </c>
      <c r="AI281">
        <f>VLOOKUP(A281,[1]DETALLE!$A$1:$AK$841,27,FALSE)</f>
        <v>0</v>
      </c>
      <c r="AJ281" t="str">
        <f>VLOOKUP(A281,[1]DETALLE!$A$1:$AK$841,18,FALSE)</f>
        <v>Color Laser Printers</v>
      </c>
      <c r="AK281">
        <f t="shared" si="21"/>
        <v>0</v>
      </c>
      <c r="AL281">
        <f t="shared" si="22"/>
        <v>0</v>
      </c>
      <c r="AM281">
        <f t="shared" si="23"/>
        <v>0</v>
      </c>
      <c r="AN281">
        <f t="shared" si="24"/>
        <v>0</v>
      </c>
      <c r="AO281">
        <f t="shared" si="25"/>
        <v>0</v>
      </c>
    </row>
    <row r="282" spans="1:41" x14ac:dyDescent="0.25">
      <c r="A282" t="s">
        <v>148</v>
      </c>
      <c r="B282">
        <v>2019</v>
      </c>
      <c r="C282" t="s">
        <v>37</v>
      </c>
      <c r="D282" t="s">
        <v>38</v>
      </c>
      <c r="E282">
        <v>7</v>
      </c>
      <c r="F282" t="s">
        <v>40</v>
      </c>
      <c r="G282">
        <v>0.55000000000000004</v>
      </c>
      <c r="H282" t="s">
        <v>54</v>
      </c>
      <c r="I282">
        <v>803</v>
      </c>
      <c r="J282">
        <v>1573</v>
      </c>
      <c r="K282">
        <v>0.2</v>
      </c>
      <c r="L282">
        <v>0.6</v>
      </c>
      <c r="M282">
        <v>0.8</v>
      </c>
      <c r="N282">
        <v>1.05</v>
      </c>
      <c r="O282">
        <v>1.1000000000000001</v>
      </c>
      <c r="P282">
        <v>1.1499999999999999</v>
      </c>
      <c r="Q282" t="s">
        <v>46</v>
      </c>
      <c r="R282">
        <v>4</v>
      </c>
      <c r="S282">
        <v>6</v>
      </c>
      <c r="T282" t="s">
        <v>47</v>
      </c>
      <c r="U282" t="s">
        <v>54</v>
      </c>
      <c r="V282" t="s">
        <v>35</v>
      </c>
      <c r="W282" t="s">
        <v>50</v>
      </c>
      <c r="X282">
        <v>2019</v>
      </c>
      <c r="Y282" t="s">
        <v>37</v>
      </c>
      <c r="Z282" t="s">
        <v>38</v>
      </c>
      <c r="AA282">
        <v>8</v>
      </c>
      <c r="AB282">
        <v>6</v>
      </c>
      <c r="AC282">
        <v>0.6</v>
      </c>
      <c r="AD282">
        <v>0.13750000000000001</v>
      </c>
      <c r="AE282">
        <v>943.8</v>
      </c>
      <c r="AF282">
        <f>VLOOKUP(A282,[1]DETALLE!$A$1:$AK$841,37,FALSE)</f>
        <v>1258.4000000000003</v>
      </c>
      <c r="AG282">
        <f>VLOOKUP(A282,[1]DETALLE!$A$1:$AK$841,16,FALSE)</f>
        <v>12</v>
      </c>
      <c r="AH282">
        <f>VLOOKUP(A282,[1]DETALLE!$A$1:$AK$841,22,FALSE)</f>
        <v>0.8</v>
      </c>
      <c r="AI282">
        <f>VLOOKUP(A282,[1]DETALLE!$A$1:$AK$841,27,FALSE)</f>
        <v>0.58250000000000002</v>
      </c>
      <c r="AJ282" t="str">
        <f>VLOOKUP(A282,[1]DETALLE!$A$1:$AK$841,18,FALSE)</f>
        <v>Light Production Digital Business</v>
      </c>
      <c r="AK282">
        <f t="shared" si="21"/>
        <v>0</v>
      </c>
      <c r="AL282">
        <f t="shared" si="22"/>
        <v>0</v>
      </c>
      <c r="AM282">
        <f t="shared" si="23"/>
        <v>0</v>
      </c>
      <c r="AN282">
        <f t="shared" si="24"/>
        <v>0</v>
      </c>
      <c r="AO282">
        <f t="shared" si="25"/>
        <v>0</v>
      </c>
    </row>
    <row r="283" spans="1:41" x14ac:dyDescent="0.25">
      <c r="A283" t="s">
        <v>320</v>
      </c>
      <c r="B283">
        <v>2019</v>
      </c>
      <c r="C283" t="s">
        <v>37</v>
      </c>
      <c r="D283" t="s">
        <v>38</v>
      </c>
      <c r="E283">
        <v>8</v>
      </c>
      <c r="F283" t="s">
        <v>40</v>
      </c>
      <c r="G283">
        <v>1.5</v>
      </c>
      <c r="H283" t="s">
        <v>58</v>
      </c>
      <c r="I283">
        <v>655</v>
      </c>
      <c r="J283">
        <v>1365</v>
      </c>
      <c r="K283">
        <v>0</v>
      </c>
      <c r="L283">
        <v>0</v>
      </c>
      <c r="M283">
        <v>0.6</v>
      </c>
      <c r="N283">
        <v>0.8</v>
      </c>
      <c r="O283">
        <v>1.05</v>
      </c>
      <c r="P283">
        <v>1.1000000000000001</v>
      </c>
      <c r="Q283" t="s">
        <v>46</v>
      </c>
      <c r="R283">
        <v>5</v>
      </c>
      <c r="S283">
        <v>9</v>
      </c>
      <c r="T283" t="s">
        <v>47</v>
      </c>
      <c r="U283" t="s">
        <v>45</v>
      </c>
      <c r="V283" t="s">
        <v>35</v>
      </c>
      <c r="W283" t="s">
        <v>42</v>
      </c>
      <c r="X283">
        <v>2019</v>
      </c>
      <c r="Y283" t="s">
        <v>37</v>
      </c>
      <c r="Z283" t="s">
        <v>38</v>
      </c>
      <c r="AA283">
        <v>8</v>
      </c>
      <c r="AB283">
        <v>28</v>
      </c>
      <c r="AC283">
        <v>0.8</v>
      </c>
      <c r="AD283">
        <v>0.3</v>
      </c>
      <c r="AE283">
        <v>1092</v>
      </c>
      <c r="AF283">
        <f>VLOOKUP(A283,[1]DETALLE!$A$1:$AK$841,37,FALSE)</f>
        <v>750.75000000000011</v>
      </c>
      <c r="AG283">
        <f>VLOOKUP(A283,[1]DETALLE!$A$1:$AK$841,16,FALSE)</f>
        <v>540</v>
      </c>
      <c r="AH283">
        <f>VLOOKUP(A283,[1]DETALLE!$A$1:$AK$841,22,FALSE)</f>
        <v>1.05</v>
      </c>
      <c r="AI283">
        <f>VLOOKUP(A283,[1]DETALLE!$A$1:$AK$841,27,FALSE)</f>
        <v>0.16799999999999998</v>
      </c>
      <c r="AJ283" t="str">
        <f>VLOOKUP(A283,[1]DETALLE!$A$1:$AK$841,18,FALSE)</f>
        <v>A4 Mono MFPs</v>
      </c>
      <c r="AK283">
        <f t="shared" si="21"/>
        <v>0</v>
      </c>
      <c r="AL283">
        <f t="shared" si="22"/>
        <v>0</v>
      </c>
      <c r="AM283">
        <f t="shared" si="23"/>
        <v>0</v>
      </c>
      <c r="AN283">
        <f t="shared" si="24"/>
        <v>0</v>
      </c>
      <c r="AO283">
        <f t="shared" si="25"/>
        <v>0</v>
      </c>
    </row>
    <row r="284" spans="1:41" x14ac:dyDescent="0.25">
      <c r="A284" t="s">
        <v>321</v>
      </c>
      <c r="B284">
        <v>2019</v>
      </c>
      <c r="C284" t="s">
        <v>37</v>
      </c>
      <c r="D284" t="s">
        <v>38</v>
      </c>
      <c r="E284">
        <v>8</v>
      </c>
      <c r="F284" t="s">
        <v>40</v>
      </c>
      <c r="G284">
        <v>0</v>
      </c>
      <c r="H284" t="s">
        <v>58</v>
      </c>
      <c r="I284">
        <v>655</v>
      </c>
      <c r="J284">
        <v>1365</v>
      </c>
      <c r="K284">
        <v>0</v>
      </c>
      <c r="L284">
        <v>0</v>
      </c>
      <c r="M284">
        <v>0.6</v>
      </c>
      <c r="N284">
        <v>0.8</v>
      </c>
      <c r="O284">
        <v>1.05</v>
      </c>
      <c r="P284">
        <v>1.1000000000000001</v>
      </c>
      <c r="Q284" t="s">
        <v>46</v>
      </c>
      <c r="R284">
        <v>5</v>
      </c>
      <c r="S284">
        <v>9</v>
      </c>
      <c r="T284" t="s">
        <v>47</v>
      </c>
      <c r="U284" t="s">
        <v>45</v>
      </c>
      <c r="V284" t="s">
        <v>35</v>
      </c>
      <c r="W284" t="s">
        <v>55</v>
      </c>
      <c r="X284">
        <v>2019</v>
      </c>
      <c r="Y284" t="s">
        <v>37</v>
      </c>
      <c r="Z284" t="s">
        <v>38</v>
      </c>
      <c r="AA284">
        <v>8</v>
      </c>
      <c r="AB284">
        <v>14</v>
      </c>
      <c r="AC284">
        <v>0.6</v>
      </c>
      <c r="AD284">
        <v>0</v>
      </c>
      <c r="AE284">
        <v>819</v>
      </c>
      <c r="AF284">
        <f>VLOOKUP(A284,[1]DETALLE!$A$1:$AK$841,37,FALSE)</f>
        <v>572.00000000000011</v>
      </c>
      <c r="AG284">
        <f>VLOOKUP(A284,[1]DETALLE!$A$1:$AK$841,16,FALSE)</f>
        <v>37</v>
      </c>
      <c r="AH284">
        <f>VLOOKUP(A284,[1]DETALLE!$A$1:$AK$841,22,FALSE)</f>
        <v>0.8</v>
      </c>
      <c r="AI284">
        <f>VLOOKUP(A284,[1]DETALLE!$A$1:$AK$841,27,FALSE)</f>
        <v>0.11000000000000001</v>
      </c>
      <c r="AJ284" t="str">
        <f>VLOOKUP(A284,[1]DETALLE!$A$1:$AK$841,18,FALSE)</f>
        <v>Entry Mono Printers</v>
      </c>
      <c r="AK284">
        <f t="shared" si="21"/>
        <v>0</v>
      </c>
      <c r="AL284">
        <f t="shared" si="22"/>
        <v>0</v>
      </c>
      <c r="AM284">
        <f t="shared" si="23"/>
        <v>0</v>
      </c>
      <c r="AN284">
        <f t="shared" si="24"/>
        <v>0</v>
      </c>
      <c r="AO284">
        <f t="shared" si="25"/>
        <v>0</v>
      </c>
    </row>
    <row r="285" spans="1:41" x14ac:dyDescent="0.25">
      <c r="A285" t="s">
        <v>322</v>
      </c>
      <c r="B285">
        <v>2019</v>
      </c>
      <c r="C285" t="s">
        <v>37</v>
      </c>
      <c r="D285" t="s">
        <v>38</v>
      </c>
      <c r="E285">
        <v>8</v>
      </c>
      <c r="F285" t="s">
        <v>40</v>
      </c>
      <c r="G285">
        <v>1.9</v>
      </c>
      <c r="H285" t="s">
        <v>34</v>
      </c>
      <c r="I285">
        <v>468</v>
      </c>
      <c r="J285">
        <v>715</v>
      </c>
      <c r="K285">
        <v>0</v>
      </c>
      <c r="L285">
        <v>0</v>
      </c>
      <c r="M285">
        <v>0</v>
      </c>
      <c r="N285">
        <v>0.6</v>
      </c>
      <c r="O285">
        <v>0.8</v>
      </c>
      <c r="P285">
        <v>1.05</v>
      </c>
      <c r="Q285" t="s">
        <v>46</v>
      </c>
      <c r="R285">
        <v>5</v>
      </c>
      <c r="S285">
        <v>9</v>
      </c>
      <c r="T285" t="s">
        <v>47</v>
      </c>
      <c r="U285" t="s">
        <v>34</v>
      </c>
      <c r="V285" t="s">
        <v>35</v>
      </c>
      <c r="W285" t="s">
        <v>36</v>
      </c>
      <c r="X285">
        <v>2019</v>
      </c>
      <c r="Y285" t="s">
        <v>37</v>
      </c>
      <c r="Z285" t="s">
        <v>38</v>
      </c>
      <c r="AA285">
        <v>8</v>
      </c>
      <c r="AB285">
        <v>257</v>
      </c>
      <c r="AC285">
        <v>1.05</v>
      </c>
      <c r="AD285">
        <v>0.38</v>
      </c>
      <c r="AE285">
        <v>750.75</v>
      </c>
      <c r="AF285">
        <f>VLOOKUP(A285,[1]DETALLE!$A$1:$AK$841,37,FALSE)</f>
        <v>1258.4000000000003</v>
      </c>
      <c r="AG285">
        <f>VLOOKUP(A285,[1]DETALLE!$A$1:$AK$841,16,FALSE)</f>
        <v>7</v>
      </c>
      <c r="AH285">
        <f>VLOOKUP(A285,[1]DETALLE!$A$1:$AK$841,22,FALSE)</f>
        <v>0.8</v>
      </c>
      <c r="AI285">
        <f>VLOOKUP(A285,[1]DETALLE!$A$1:$AK$841,27,FALSE)</f>
        <v>0.2525</v>
      </c>
      <c r="AJ285" t="str">
        <f>VLOOKUP(A285,[1]DETALLE!$A$1:$AK$841,18,FALSE)</f>
        <v>Light Production Digital Business</v>
      </c>
      <c r="AK285">
        <f t="shared" si="21"/>
        <v>0</v>
      </c>
      <c r="AL285">
        <f t="shared" si="22"/>
        <v>0</v>
      </c>
      <c r="AM285">
        <f t="shared" si="23"/>
        <v>0</v>
      </c>
      <c r="AN285">
        <f t="shared" si="24"/>
        <v>0</v>
      </c>
      <c r="AO285">
        <f t="shared" si="25"/>
        <v>0</v>
      </c>
    </row>
    <row r="286" spans="1:41" x14ac:dyDescent="0.25">
      <c r="A286" t="s">
        <v>323</v>
      </c>
      <c r="B286">
        <v>2019</v>
      </c>
      <c r="C286" t="s">
        <v>37</v>
      </c>
      <c r="D286" t="s">
        <v>38</v>
      </c>
      <c r="E286">
        <v>8</v>
      </c>
      <c r="F286" t="s">
        <v>40</v>
      </c>
      <c r="G286">
        <v>0.38333329999999999</v>
      </c>
      <c r="H286" t="s">
        <v>34</v>
      </c>
      <c r="I286">
        <v>468</v>
      </c>
      <c r="J286">
        <v>715</v>
      </c>
      <c r="K286">
        <v>0</v>
      </c>
      <c r="L286">
        <v>0</v>
      </c>
      <c r="M286">
        <v>0</v>
      </c>
      <c r="N286">
        <v>0.6</v>
      </c>
      <c r="O286">
        <v>0.8</v>
      </c>
      <c r="P286">
        <v>1.05</v>
      </c>
      <c r="Q286" t="s">
        <v>46</v>
      </c>
      <c r="R286">
        <v>5</v>
      </c>
      <c r="S286">
        <v>9</v>
      </c>
      <c r="T286" t="s">
        <v>85</v>
      </c>
      <c r="U286" t="s">
        <v>34</v>
      </c>
      <c r="V286" t="s">
        <v>35</v>
      </c>
      <c r="W286" t="s">
        <v>61</v>
      </c>
      <c r="X286">
        <v>2019</v>
      </c>
      <c r="Y286" t="s">
        <v>37</v>
      </c>
      <c r="Z286" t="s">
        <v>38</v>
      </c>
      <c r="AA286">
        <v>8</v>
      </c>
      <c r="AB286">
        <v>81</v>
      </c>
      <c r="AC286">
        <v>1.05</v>
      </c>
      <c r="AD286">
        <v>4.2592588888888901E-2</v>
      </c>
      <c r="AE286">
        <v>750.75</v>
      </c>
      <c r="AF286">
        <f>VLOOKUP(A286,[1]DETALLE!$A$1:$AK$841,37,FALSE)</f>
        <v>1651.6500000000003</v>
      </c>
      <c r="AG286">
        <f>VLOOKUP(A286,[1]DETALLE!$A$1:$AK$841,16,FALSE)</f>
        <v>20</v>
      </c>
      <c r="AH286">
        <f>VLOOKUP(A286,[1]DETALLE!$A$1:$AK$841,22,FALSE)</f>
        <v>1.05</v>
      </c>
      <c r="AI286">
        <f>VLOOKUP(A286,[1]DETALLE!$A$1:$AK$841,27,FALSE)</f>
        <v>0.33250000000000002</v>
      </c>
      <c r="AJ286" t="str">
        <f>VLOOKUP(A286,[1]DETALLE!$A$1:$AK$841,18,FALSE)</f>
        <v>Light Production Digital Business</v>
      </c>
      <c r="AK286">
        <f t="shared" si="21"/>
        <v>0</v>
      </c>
      <c r="AL286">
        <f t="shared" si="22"/>
        <v>0</v>
      </c>
      <c r="AM286">
        <f t="shared" si="23"/>
        <v>1</v>
      </c>
      <c r="AN286">
        <f t="shared" si="24"/>
        <v>0</v>
      </c>
      <c r="AO286">
        <f t="shared" si="25"/>
        <v>0</v>
      </c>
    </row>
    <row r="287" spans="1:41" x14ac:dyDescent="0.25">
      <c r="A287" t="s">
        <v>324</v>
      </c>
      <c r="B287">
        <v>2019</v>
      </c>
      <c r="C287" t="s">
        <v>37</v>
      </c>
      <c r="D287" t="s">
        <v>38</v>
      </c>
      <c r="E287">
        <v>8</v>
      </c>
      <c r="F287" t="s">
        <v>40</v>
      </c>
      <c r="G287">
        <v>1.1333329999999999</v>
      </c>
      <c r="H287" t="s">
        <v>34</v>
      </c>
      <c r="I287">
        <v>468</v>
      </c>
      <c r="J287">
        <v>715</v>
      </c>
      <c r="K287">
        <v>0</v>
      </c>
      <c r="L287">
        <v>0</v>
      </c>
      <c r="M287">
        <v>0</v>
      </c>
      <c r="N287">
        <v>0.6</v>
      </c>
      <c r="O287">
        <v>0.8</v>
      </c>
      <c r="P287">
        <v>1.05</v>
      </c>
      <c r="Q287" t="s">
        <v>46</v>
      </c>
      <c r="R287">
        <v>5</v>
      </c>
      <c r="S287">
        <v>9</v>
      </c>
      <c r="T287" t="s">
        <v>47</v>
      </c>
      <c r="U287" t="s">
        <v>34</v>
      </c>
      <c r="V287" t="s">
        <v>35</v>
      </c>
      <c r="W287" t="s">
        <v>42</v>
      </c>
      <c r="X287">
        <v>2019</v>
      </c>
      <c r="Y287" t="s">
        <v>37</v>
      </c>
      <c r="Z287" t="s">
        <v>38</v>
      </c>
      <c r="AA287">
        <v>8</v>
      </c>
      <c r="AB287">
        <v>341</v>
      </c>
      <c r="AC287">
        <v>1.05</v>
      </c>
      <c r="AD287">
        <v>0.2266666</v>
      </c>
      <c r="AE287">
        <v>750.75</v>
      </c>
      <c r="AF287">
        <f>VLOOKUP(A287,[1]DETALLE!$A$1:$AK$841,37,FALSE)</f>
        <v>1258.4000000000003</v>
      </c>
      <c r="AG287">
        <f>VLOOKUP(A287,[1]DETALLE!$A$1:$AK$841,16,FALSE)</f>
        <v>14</v>
      </c>
      <c r="AH287">
        <f>VLOOKUP(A287,[1]DETALLE!$A$1:$AK$841,22,FALSE)</f>
        <v>0.8</v>
      </c>
      <c r="AI287">
        <f>VLOOKUP(A287,[1]DETALLE!$A$1:$AK$841,27,FALSE)</f>
        <v>0.34499999999999997</v>
      </c>
      <c r="AJ287" t="str">
        <f>VLOOKUP(A287,[1]DETALLE!$A$1:$AK$841,18,FALSE)</f>
        <v>Entry Production Color Low/Mid</v>
      </c>
      <c r="AK287">
        <f t="shared" si="21"/>
        <v>0</v>
      </c>
      <c r="AL287">
        <f t="shared" si="22"/>
        <v>0</v>
      </c>
      <c r="AM287">
        <f t="shared" si="23"/>
        <v>0</v>
      </c>
      <c r="AN287">
        <f t="shared" si="24"/>
        <v>0</v>
      </c>
      <c r="AO287">
        <f t="shared" si="25"/>
        <v>0</v>
      </c>
    </row>
    <row r="288" spans="1:41" x14ac:dyDescent="0.25">
      <c r="A288" t="s">
        <v>325</v>
      </c>
      <c r="B288">
        <v>2019</v>
      </c>
      <c r="C288" t="s">
        <v>37</v>
      </c>
      <c r="D288" t="s">
        <v>38</v>
      </c>
      <c r="E288">
        <v>8</v>
      </c>
      <c r="F288" t="s">
        <v>40</v>
      </c>
      <c r="G288">
        <v>1.066667</v>
      </c>
      <c r="H288" t="s">
        <v>91</v>
      </c>
      <c r="I288">
        <v>803</v>
      </c>
      <c r="J288">
        <v>1573</v>
      </c>
      <c r="K288">
        <v>0.2</v>
      </c>
      <c r="L288">
        <v>0.6</v>
      </c>
      <c r="M288">
        <v>0.8</v>
      </c>
      <c r="N288">
        <v>1.05</v>
      </c>
      <c r="O288">
        <v>1.1000000000000001</v>
      </c>
      <c r="P288">
        <v>1.1499999999999999</v>
      </c>
      <c r="Q288" t="s">
        <v>46</v>
      </c>
      <c r="R288">
        <v>4</v>
      </c>
      <c r="S288">
        <v>6</v>
      </c>
      <c r="T288" t="s">
        <v>47</v>
      </c>
      <c r="U288" t="s">
        <v>91</v>
      </c>
      <c r="V288" t="s">
        <v>35</v>
      </c>
      <c r="W288" t="s">
        <v>36</v>
      </c>
      <c r="X288">
        <v>2019</v>
      </c>
      <c r="Y288" t="s">
        <v>37</v>
      </c>
      <c r="Z288" t="s">
        <v>38</v>
      </c>
      <c r="AA288">
        <v>15</v>
      </c>
      <c r="AB288">
        <v>18</v>
      </c>
      <c r="AC288">
        <v>1.05</v>
      </c>
      <c r="AD288">
        <v>0.26666675000000001</v>
      </c>
      <c r="AE288">
        <v>1651.65</v>
      </c>
      <c r="AF288">
        <f>VLOOKUP(A288,[1]DETALLE!$A$1:$AK$841,37,FALSE)</f>
        <v>750.75000000000011</v>
      </c>
      <c r="AG288">
        <f>VLOOKUP(A288,[1]DETALLE!$A$1:$AK$841,16,FALSE)</f>
        <v>423</v>
      </c>
      <c r="AH288">
        <f>VLOOKUP(A288,[1]DETALLE!$A$1:$AK$841,22,FALSE)</f>
        <v>1.05</v>
      </c>
      <c r="AI288">
        <f>VLOOKUP(A288,[1]DETALLE!$A$1:$AK$841,27,FALSE)</f>
        <v>0.2</v>
      </c>
      <c r="AJ288" t="str">
        <f>VLOOKUP(A288,[1]DETALLE!$A$1:$AK$841,18,FALSE)</f>
        <v>Entry Mono Printers</v>
      </c>
      <c r="AK288">
        <f t="shared" si="21"/>
        <v>0</v>
      </c>
      <c r="AL288">
        <f t="shared" si="22"/>
        <v>0</v>
      </c>
      <c r="AM288">
        <f t="shared" si="23"/>
        <v>1</v>
      </c>
      <c r="AN288">
        <f t="shared" si="24"/>
        <v>0</v>
      </c>
      <c r="AO288">
        <f t="shared" si="25"/>
        <v>0</v>
      </c>
    </row>
    <row r="289" spans="1:41" x14ac:dyDescent="0.25">
      <c r="A289" t="s">
        <v>326</v>
      </c>
      <c r="B289">
        <v>2019</v>
      </c>
      <c r="C289" t="s">
        <v>37</v>
      </c>
      <c r="D289" t="s">
        <v>38</v>
      </c>
      <c r="E289">
        <v>8</v>
      </c>
      <c r="F289" t="s">
        <v>40</v>
      </c>
      <c r="G289">
        <v>1.766667</v>
      </c>
      <c r="H289" t="s">
        <v>91</v>
      </c>
      <c r="I289">
        <v>803</v>
      </c>
      <c r="J289">
        <v>1573</v>
      </c>
      <c r="K289">
        <v>0.2</v>
      </c>
      <c r="L289">
        <v>0.6</v>
      </c>
      <c r="M289">
        <v>0.8</v>
      </c>
      <c r="N289">
        <v>1.05</v>
      </c>
      <c r="O289">
        <v>1.1000000000000001</v>
      </c>
      <c r="P289">
        <v>1.1499999999999999</v>
      </c>
      <c r="Q289" t="s">
        <v>46</v>
      </c>
      <c r="R289">
        <v>4</v>
      </c>
      <c r="S289">
        <v>6</v>
      </c>
      <c r="T289" t="s">
        <v>47</v>
      </c>
      <c r="U289" t="s">
        <v>91</v>
      </c>
      <c r="V289" t="s">
        <v>35</v>
      </c>
      <c r="W289" t="s">
        <v>73</v>
      </c>
      <c r="X289">
        <v>2019</v>
      </c>
      <c r="Y289" t="s">
        <v>37</v>
      </c>
      <c r="Z289" t="s">
        <v>38</v>
      </c>
      <c r="AA289">
        <v>9</v>
      </c>
      <c r="AB289">
        <v>42</v>
      </c>
      <c r="AC289">
        <v>1.1000000000000001</v>
      </c>
      <c r="AD289">
        <v>0.44166675</v>
      </c>
      <c r="AE289">
        <v>1730.3</v>
      </c>
      <c r="AF289">
        <f>VLOOKUP(A289,[1]DETALLE!$A$1:$AK$841,37,FALSE)</f>
        <v>1651.6500000000003</v>
      </c>
      <c r="AG289">
        <f>VLOOKUP(A289,[1]DETALLE!$A$1:$AK$841,16,FALSE)</f>
        <v>26</v>
      </c>
      <c r="AH289">
        <f>VLOOKUP(A289,[1]DETALLE!$A$1:$AK$841,22,FALSE)</f>
        <v>1.05</v>
      </c>
      <c r="AI289">
        <f>VLOOKUP(A289,[1]DETALLE!$A$1:$AK$841,27,FALSE)</f>
        <v>0.34250000000000003</v>
      </c>
      <c r="AJ289" t="str">
        <f>VLOOKUP(A289,[1]DETALLE!$A$1:$AK$841,18,FALSE)</f>
        <v>Light Production Digital Business</v>
      </c>
      <c r="AK289">
        <f t="shared" si="21"/>
        <v>0</v>
      </c>
      <c r="AL289">
        <f t="shared" si="22"/>
        <v>0</v>
      </c>
      <c r="AM289">
        <f t="shared" si="23"/>
        <v>0</v>
      </c>
      <c r="AN289">
        <f t="shared" si="24"/>
        <v>0</v>
      </c>
      <c r="AO289">
        <f t="shared" si="25"/>
        <v>0</v>
      </c>
    </row>
    <row r="290" spans="1:41" x14ac:dyDescent="0.25">
      <c r="A290" t="s">
        <v>327</v>
      </c>
      <c r="B290">
        <v>2019</v>
      </c>
      <c r="C290" t="s">
        <v>37</v>
      </c>
      <c r="D290" t="s">
        <v>38</v>
      </c>
      <c r="E290">
        <v>8</v>
      </c>
      <c r="F290" t="s">
        <v>40</v>
      </c>
      <c r="G290">
        <v>0.43333329999999998</v>
      </c>
      <c r="I290" t="s">
        <v>33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R290" t="s">
        <v>33</v>
      </c>
      <c r="S290" t="s">
        <v>33</v>
      </c>
      <c r="U290" t="s">
        <v>58</v>
      </c>
      <c r="V290" t="s">
        <v>35</v>
      </c>
      <c r="W290" t="s">
        <v>61</v>
      </c>
      <c r="X290">
        <v>2019</v>
      </c>
      <c r="Y290" t="s">
        <v>37</v>
      </c>
      <c r="Z290" t="s">
        <v>38</v>
      </c>
      <c r="AA290">
        <v>11</v>
      </c>
      <c r="AB290">
        <v>160</v>
      </c>
      <c r="AC290">
        <v>1.1000000000000001</v>
      </c>
      <c r="AD290">
        <v>0</v>
      </c>
      <c r="AE290">
        <v>1030.25</v>
      </c>
      <c r="AF290" t="e">
        <f>VLOOKUP(A290,[1]DETALLE!$A$1:$AK$841,37,FALSE)</f>
        <v>#N/A</v>
      </c>
      <c r="AG290" t="e">
        <f>VLOOKUP(A290,[1]DETALLE!$A$1:$AK$841,16,FALSE)</f>
        <v>#N/A</v>
      </c>
      <c r="AH290" t="e">
        <f>VLOOKUP(A290,[1]DETALLE!$A$1:$AK$841,22,FALSE)</f>
        <v>#N/A</v>
      </c>
      <c r="AI290" t="e">
        <f>VLOOKUP(A290,[1]DETALLE!$A$1:$AK$841,27,FALSE)</f>
        <v>#N/A</v>
      </c>
      <c r="AJ290" t="e">
        <f>VLOOKUP(A290,[1]DETALLE!$A$1:$AK$841,18,FALSE)</f>
        <v>#N/A</v>
      </c>
      <c r="AK290" t="e">
        <f t="shared" si="21"/>
        <v>#N/A</v>
      </c>
      <c r="AL290" t="e">
        <f t="shared" si="22"/>
        <v>#N/A</v>
      </c>
      <c r="AM290" t="e">
        <f t="shared" si="23"/>
        <v>#N/A</v>
      </c>
      <c r="AN290" t="e">
        <f t="shared" si="24"/>
        <v>#N/A</v>
      </c>
      <c r="AO290" t="e">
        <f t="shared" si="25"/>
        <v>#N/A</v>
      </c>
    </row>
    <row r="291" spans="1:41" x14ac:dyDescent="0.25">
      <c r="A291" t="s">
        <v>328</v>
      </c>
      <c r="B291">
        <v>2019</v>
      </c>
      <c r="C291" t="s">
        <v>37</v>
      </c>
      <c r="D291" t="s">
        <v>38</v>
      </c>
      <c r="E291">
        <v>8</v>
      </c>
      <c r="F291" t="s">
        <v>40</v>
      </c>
      <c r="G291">
        <v>3.55</v>
      </c>
      <c r="H291" t="s">
        <v>54</v>
      </c>
      <c r="I291">
        <v>803</v>
      </c>
      <c r="J291">
        <v>1573</v>
      </c>
      <c r="K291">
        <v>0.2</v>
      </c>
      <c r="L291">
        <v>0.6</v>
      </c>
      <c r="M291">
        <v>0.8</v>
      </c>
      <c r="N291">
        <v>1.05</v>
      </c>
      <c r="O291">
        <v>1.1000000000000001</v>
      </c>
      <c r="P291">
        <v>1.1499999999999999</v>
      </c>
      <c r="Q291" t="s">
        <v>46</v>
      </c>
      <c r="R291">
        <v>4</v>
      </c>
      <c r="S291">
        <v>6</v>
      </c>
      <c r="T291" t="s">
        <v>47</v>
      </c>
      <c r="U291" t="s">
        <v>48</v>
      </c>
      <c r="V291" t="s">
        <v>35</v>
      </c>
      <c r="W291" t="s">
        <v>42</v>
      </c>
      <c r="X291">
        <v>2019</v>
      </c>
      <c r="Y291" t="s">
        <v>37</v>
      </c>
      <c r="Z291" t="s">
        <v>38</v>
      </c>
      <c r="AA291">
        <v>8</v>
      </c>
      <c r="AB291">
        <v>27</v>
      </c>
      <c r="AC291">
        <v>1.05</v>
      </c>
      <c r="AD291">
        <v>0.88749999999999996</v>
      </c>
      <c r="AE291">
        <v>1651.65</v>
      </c>
      <c r="AF291">
        <f>VLOOKUP(A291,[1]DETALLE!$A$1:$AK$841,37,FALSE)</f>
        <v>1808.95</v>
      </c>
      <c r="AG291">
        <f>VLOOKUP(A291,[1]DETALLE!$A$1:$AK$841,16,FALSE)</f>
        <v>98</v>
      </c>
      <c r="AH291">
        <f>VLOOKUP(A291,[1]DETALLE!$A$1:$AK$841,22,FALSE)</f>
        <v>1.1499999999999999</v>
      </c>
      <c r="AI291">
        <f>VLOOKUP(A291,[1]DETALLE!$A$1:$AK$841,27,FALSE)</f>
        <v>0.27500000000000002</v>
      </c>
      <c r="AJ291" t="str">
        <f>VLOOKUP(A291,[1]DETALLE!$A$1:$AK$841,18,FALSE)</f>
        <v>Entry Production Color Low/Mid</v>
      </c>
      <c r="AK291">
        <f t="shared" si="21"/>
        <v>0</v>
      </c>
      <c r="AL291">
        <f t="shared" si="22"/>
        <v>0</v>
      </c>
      <c r="AM291">
        <f t="shared" si="23"/>
        <v>0</v>
      </c>
      <c r="AN291">
        <f t="shared" si="24"/>
        <v>0</v>
      </c>
      <c r="AO291">
        <f t="shared" si="25"/>
        <v>1</v>
      </c>
    </row>
    <row r="292" spans="1:41" x14ac:dyDescent="0.25">
      <c r="A292" t="s">
        <v>329</v>
      </c>
      <c r="B292">
        <v>2019</v>
      </c>
      <c r="C292" t="s">
        <v>37</v>
      </c>
      <c r="D292" t="s">
        <v>38</v>
      </c>
      <c r="E292">
        <v>8</v>
      </c>
      <c r="F292" t="s">
        <v>40</v>
      </c>
      <c r="G292">
        <v>1.066667</v>
      </c>
      <c r="H292" t="s">
        <v>45</v>
      </c>
      <c r="I292">
        <v>803</v>
      </c>
      <c r="J292">
        <v>1573</v>
      </c>
      <c r="K292">
        <v>0.2</v>
      </c>
      <c r="L292">
        <v>0.6</v>
      </c>
      <c r="M292">
        <v>0.8</v>
      </c>
      <c r="N292">
        <v>1.05</v>
      </c>
      <c r="O292">
        <v>1.1000000000000001</v>
      </c>
      <c r="P292">
        <v>1.1499999999999999</v>
      </c>
      <c r="Q292" t="s">
        <v>46</v>
      </c>
      <c r="R292">
        <v>4</v>
      </c>
      <c r="S292">
        <v>6</v>
      </c>
      <c r="T292" t="s">
        <v>47</v>
      </c>
      <c r="U292" t="s">
        <v>48</v>
      </c>
      <c r="V292" t="s">
        <v>35</v>
      </c>
      <c r="W292" t="s">
        <v>80</v>
      </c>
      <c r="X292">
        <v>2019</v>
      </c>
      <c r="Y292" t="s">
        <v>37</v>
      </c>
      <c r="Z292" t="s">
        <v>38</v>
      </c>
      <c r="AA292">
        <v>8</v>
      </c>
      <c r="AB292">
        <v>20</v>
      </c>
      <c r="AC292">
        <v>1.05</v>
      </c>
      <c r="AD292">
        <v>0.26666675000000001</v>
      </c>
      <c r="AE292">
        <v>1651.65</v>
      </c>
      <c r="AF292">
        <f>VLOOKUP(A292,[1]DETALLE!$A$1:$AK$841,37,FALSE)</f>
        <v>1651.6500000000003</v>
      </c>
      <c r="AG292">
        <f>VLOOKUP(A292,[1]DETALLE!$A$1:$AK$841,16,FALSE)</f>
        <v>26</v>
      </c>
      <c r="AH292">
        <f>VLOOKUP(A292,[1]DETALLE!$A$1:$AK$841,22,FALSE)</f>
        <v>1.05</v>
      </c>
      <c r="AI292">
        <f>VLOOKUP(A292,[1]DETALLE!$A$1:$AK$841,27,FALSE)</f>
        <v>0.26750000000000002</v>
      </c>
      <c r="AJ292" t="str">
        <f>VLOOKUP(A292,[1]DETALLE!$A$1:$AK$841,18,FALSE)</f>
        <v>Light Production Digital Business</v>
      </c>
      <c r="AK292">
        <f t="shared" si="21"/>
        <v>1</v>
      </c>
      <c r="AL292">
        <f t="shared" si="22"/>
        <v>0</v>
      </c>
      <c r="AM292">
        <f t="shared" si="23"/>
        <v>1</v>
      </c>
      <c r="AN292">
        <f t="shared" si="24"/>
        <v>0</v>
      </c>
      <c r="AO292">
        <f t="shared" si="25"/>
        <v>1</v>
      </c>
    </row>
    <row r="293" spans="1:41" x14ac:dyDescent="0.25">
      <c r="A293" t="s">
        <v>56</v>
      </c>
      <c r="B293">
        <v>2019</v>
      </c>
      <c r="C293" t="s">
        <v>37</v>
      </c>
      <c r="D293" t="s">
        <v>38</v>
      </c>
      <c r="E293">
        <v>8</v>
      </c>
      <c r="F293" t="s">
        <v>40</v>
      </c>
      <c r="G293">
        <v>1.6666669999999999</v>
      </c>
      <c r="H293" t="s">
        <v>45</v>
      </c>
      <c r="I293">
        <v>803</v>
      </c>
      <c r="J293">
        <v>1573</v>
      </c>
      <c r="K293">
        <v>0.2</v>
      </c>
      <c r="L293">
        <v>0.6</v>
      </c>
      <c r="M293">
        <v>0.8</v>
      </c>
      <c r="N293">
        <v>1.05</v>
      </c>
      <c r="O293">
        <v>1.1000000000000001</v>
      </c>
      <c r="P293">
        <v>1.1499999999999999</v>
      </c>
      <c r="Q293" t="s">
        <v>46</v>
      </c>
      <c r="R293">
        <v>4</v>
      </c>
      <c r="S293">
        <v>6</v>
      </c>
      <c r="T293" t="s">
        <v>47</v>
      </c>
      <c r="U293" t="s">
        <v>48</v>
      </c>
      <c r="V293" t="s">
        <v>35</v>
      </c>
      <c r="W293" t="s">
        <v>42</v>
      </c>
      <c r="X293">
        <v>2019</v>
      </c>
      <c r="Y293" t="s">
        <v>37</v>
      </c>
      <c r="Z293" t="s">
        <v>38</v>
      </c>
      <c r="AA293">
        <v>8</v>
      </c>
      <c r="AB293">
        <v>19</v>
      </c>
      <c r="AC293">
        <v>1.05</v>
      </c>
      <c r="AD293">
        <v>0.41666674999999997</v>
      </c>
      <c r="AE293">
        <v>1651.65</v>
      </c>
      <c r="AF293">
        <f>VLOOKUP(A293,[1]DETALLE!$A$1:$AK$841,37,FALSE)</f>
        <v>1730.3000000000004</v>
      </c>
      <c r="AG293">
        <f>VLOOKUP(A293,[1]DETALLE!$A$1:$AK$841,16,FALSE)</f>
        <v>37</v>
      </c>
      <c r="AH293">
        <f>VLOOKUP(A293,[1]DETALLE!$A$1:$AK$841,22,FALSE)</f>
        <v>1.1000000000000001</v>
      </c>
      <c r="AI293">
        <f>VLOOKUP(A293,[1]DETALLE!$A$1:$AK$841,27,FALSE)</f>
        <v>0.59250000000000003</v>
      </c>
      <c r="AJ293" t="str">
        <f>VLOOKUP(A293,[1]DETALLE!$A$1:$AK$841,18,FALSE)</f>
        <v>Light Production Digital Business</v>
      </c>
      <c r="AK293">
        <f t="shared" si="21"/>
        <v>0</v>
      </c>
      <c r="AL293">
        <f t="shared" si="22"/>
        <v>0</v>
      </c>
      <c r="AM293">
        <f t="shared" si="23"/>
        <v>0</v>
      </c>
      <c r="AN293">
        <f t="shared" si="24"/>
        <v>0</v>
      </c>
      <c r="AO293">
        <f t="shared" si="25"/>
        <v>1</v>
      </c>
    </row>
    <row r="294" spans="1:41" x14ac:dyDescent="0.25">
      <c r="A294" t="s">
        <v>119</v>
      </c>
      <c r="B294">
        <v>2019</v>
      </c>
      <c r="C294" t="s">
        <v>37</v>
      </c>
      <c r="D294" t="s">
        <v>38</v>
      </c>
      <c r="E294">
        <v>8</v>
      </c>
      <c r="F294" t="s">
        <v>44</v>
      </c>
      <c r="G294">
        <v>0</v>
      </c>
      <c r="H294" t="s">
        <v>45</v>
      </c>
      <c r="I294">
        <v>803</v>
      </c>
      <c r="J294">
        <v>1573</v>
      </c>
      <c r="K294">
        <v>0.2</v>
      </c>
      <c r="L294">
        <v>0.6</v>
      </c>
      <c r="M294">
        <v>0.8</v>
      </c>
      <c r="N294">
        <v>1.05</v>
      </c>
      <c r="O294">
        <v>1.1000000000000001</v>
      </c>
      <c r="P294">
        <v>1.1499999999999999</v>
      </c>
      <c r="Q294" t="s">
        <v>46</v>
      </c>
      <c r="R294">
        <v>4</v>
      </c>
      <c r="S294">
        <v>6</v>
      </c>
      <c r="T294" t="s">
        <v>47</v>
      </c>
      <c r="U294" t="s">
        <v>48</v>
      </c>
      <c r="V294" t="s">
        <v>35</v>
      </c>
      <c r="W294" t="s">
        <v>55</v>
      </c>
      <c r="X294">
        <v>2019</v>
      </c>
      <c r="Y294" t="s">
        <v>37</v>
      </c>
      <c r="Z294" t="s">
        <v>38</v>
      </c>
      <c r="AA294">
        <v>8</v>
      </c>
      <c r="AB294">
        <v>7</v>
      </c>
      <c r="AC294">
        <v>0</v>
      </c>
      <c r="AD294">
        <v>0</v>
      </c>
      <c r="AE294">
        <v>1573</v>
      </c>
      <c r="AF294">
        <f>VLOOKUP(A294,[1]DETALLE!$A$1:$AK$841,37,FALSE)</f>
        <v>565.56500000000005</v>
      </c>
      <c r="AG294">
        <f>VLOOKUP(A294,[1]DETALLE!$A$1:$AK$841,16,FALSE)</f>
        <v>44</v>
      </c>
      <c r="AH294">
        <f>VLOOKUP(A294,[1]DETALLE!$A$1:$AK$841,22,FALSE)</f>
        <v>0.8</v>
      </c>
      <c r="AI294">
        <f>VLOOKUP(A294,[1]DETALLE!$A$1:$AK$841,27,FALSE)</f>
        <v>1.036</v>
      </c>
      <c r="AJ294" t="str">
        <f>VLOOKUP(A294,[1]DETALLE!$A$1:$AK$841,18,FALSE)</f>
        <v>A4 Color Laser MFPs</v>
      </c>
      <c r="AK294">
        <f t="shared" si="21"/>
        <v>0</v>
      </c>
      <c r="AL294">
        <f t="shared" si="22"/>
        <v>0</v>
      </c>
      <c r="AM294">
        <f t="shared" si="23"/>
        <v>0</v>
      </c>
      <c r="AN294">
        <f t="shared" si="24"/>
        <v>0</v>
      </c>
      <c r="AO294">
        <f t="shared" si="25"/>
        <v>0</v>
      </c>
    </row>
    <row r="295" spans="1:41" x14ac:dyDescent="0.25">
      <c r="A295" t="s">
        <v>330</v>
      </c>
      <c r="B295">
        <v>2019</v>
      </c>
      <c r="C295" t="s">
        <v>37</v>
      </c>
      <c r="D295" t="s">
        <v>38</v>
      </c>
      <c r="E295">
        <v>8</v>
      </c>
      <c r="F295" t="s">
        <v>40</v>
      </c>
      <c r="G295">
        <v>0</v>
      </c>
      <c r="H295" t="s">
        <v>45</v>
      </c>
      <c r="I295">
        <v>803</v>
      </c>
      <c r="J295">
        <v>1573</v>
      </c>
      <c r="K295">
        <v>0.2</v>
      </c>
      <c r="L295">
        <v>0.6</v>
      </c>
      <c r="M295">
        <v>0.8</v>
      </c>
      <c r="N295">
        <v>1.05</v>
      </c>
      <c r="O295">
        <v>1.1000000000000001</v>
      </c>
      <c r="P295">
        <v>1.1499999999999999</v>
      </c>
      <c r="Q295" t="s">
        <v>46</v>
      </c>
      <c r="R295">
        <v>4</v>
      </c>
      <c r="S295">
        <v>6</v>
      </c>
      <c r="T295" t="s">
        <v>47</v>
      </c>
      <c r="U295" t="s">
        <v>48</v>
      </c>
      <c r="V295" t="s">
        <v>35</v>
      </c>
      <c r="W295" t="s">
        <v>59</v>
      </c>
      <c r="X295">
        <v>2019</v>
      </c>
      <c r="Y295" t="s">
        <v>37</v>
      </c>
      <c r="Z295" t="s">
        <v>38</v>
      </c>
      <c r="AA295">
        <v>10</v>
      </c>
      <c r="AB295">
        <v>17</v>
      </c>
      <c r="AC295">
        <v>1.05</v>
      </c>
      <c r="AD295">
        <v>0</v>
      </c>
      <c r="AE295">
        <v>1651.65</v>
      </c>
      <c r="AF295">
        <f>VLOOKUP(A295,[1]DETALLE!$A$1:$AK$841,37,FALSE)</f>
        <v>0</v>
      </c>
      <c r="AG295">
        <f>VLOOKUP(A295,[1]DETALLE!$A$1:$AK$841,16,FALSE)</f>
        <v>2</v>
      </c>
      <c r="AH295">
        <f>VLOOKUP(A295,[1]DETALLE!$A$1:$AK$841,22,FALSE)</f>
        <v>0</v>
      </c>
      <c r="AI295">
        <f>VLOOKUP(A295,[1]DETALLE!$A$1:$AK$841,27,FALSE)</f>
        <v>0.44600000000000001</v>
      </c>
      <c r="AJ295" t="str">
        <f>VLOOKUP(A295,[1]DETALLE!$A$1:$AK$841,18,FALSE)</f>
        <v>A4 Mono MFPs</v>
      </c>
      <c r="AK295">
        <f t="shared" si="21"/>
        <v>0</v>
      </c>
      <c r="AL295">
        <f t="shared" si="22"/>
        <v>0</v>
      </c>
      <c r="AM295">
        <f t="shared" si="23"/>
        <v>0</v>
      </c>
      <c r="AN295">
        <f t="shared" si="24"/>
        <v>0</v>
      </c>
      <c r="AO295">
        <f t="shared" si="25"/>
        <v>0</v>
      </c>
    </row>
    <row r="296" spans="1:41" x14ac:dyDescent="0.25">
      <c r="A296" t="s">
        <v>331</v>
      </c>
      <c r="B296">
        <v>2019</v>
      </c>
      <c r="C296" t="s">
        <v>37</v>
      </c>
      <c r="D296" t="s">
        <v>38</v>
      </c>
      <c r="E296">
        <v>8</v>
      </c>
      <c r="F296" t="s">
        <v>40</v>
      </c>
      <c r="G296">
        <v>3.016667</v>
      </c>
      <c r="H296" t="s">
        <v>45</v>
      </c>
      <c r="I296">
        <v>803</v>
      </c>
      <c r="J296">
        <v>1573</v>
      </c>
      <c r="K296">
        <v>0.2</v>
      </c>
      <c r="L296">
        <v>0.6</v>
      </c>
      <c r="M296">
        <v>0.8</v>
      </c>
      <c r="N296">
        <v>1.05</v>
      </c>
      <c r="O296">
        <v>1.1000000000000001</v>
      </c>
      <c r="P296">
        <v>1.1499999999999999</v>
      </c>
      <c r="Q296" t="s">
        <v>46</v>
      </c>
      <c r="R296">
        <v>4</v>
      </c>
      <c r="S296">
        <v>6</v>
      </c>
      <c r="T296" t="s">
        <v>47</v>
      </c>
      <c r="U296" t="s">
        <v>48</v>
      </c>
      <c r="V296" t="s">
        <v>35</v>
      </c>
      <c r="W296" t="s">
        <v>83</v>
      </c>
      <c r="X296">
        <v>2019</v>
      </c>
      <c r="Y296" t="s">
        <v>37</v>
      </c>
      <c r="Z296" t="s">
        <v>38</v>
      </c>
      <c r="AA296">
        <v>8</v>
      </c>
      <c r="AB296">
        <v>31</v>
      </c>
      <c r="AC296">
        <v>1.1000000000000001</v>
      </c>
      <c r="AD296">
        <v>0.75416675</v>
      </c>
      <c r="AE296">
        <v>1730.3</v>
      </c>
      <c r="AF296">
        <f>VLOOKUP(A296,[1]DETALLE!$A$1:$AK$841,37,FALSE)</f>
        <v>1684.4208333333336</v>
      </c>
      <c r="AG296">
        <f>VLOOKUP(A296,[1]DETALLE!$A$1:$AK$841,16,FALSE)</f>
        <v>31</v>
      </c>
      <c r="AH296">
        <f>VLOOKUP(A296,[1]DETALLE!$A$1:$AK$841,22,FALSE)</f>
        <v>1.1000000000000001</v>
      </c>
      <c r="AI296">
        <f>VLOOKUP(A296,[1]DETALLE!$A$1:$AK$841,27,FALSE)</f>
        <v>1.1166666666666669</v>
      </c>
      <c r="AJ296" t="str">
        <f>VLOOKUP(A296,[1]DETALLE!$A$1:$AK$841,18,FALSE)</f>
        <v>Light Production Digital Business</v>
      </c>
      <c r="AK296">
        <f t="shared" si="21"/>
        <v>0</v>
      </c>
      <c r="AL296">
        <f t="shared" si="22"/>
        <v>1</v>
      </c>
      <c r="AM296">
        <f t="shared" si="23"/>
        <v>1</v>
      </c>
      <c r="AN296">
        <f t="shared" si="24"/>
        <v>0</v>
      </c>
      <c r="AO296">
        <f t="shared" si="25"/>
        <v>1</v>
      </c>
    </row>
    <row r="297" spans="1:41" x14ac:dyDescent="0.25">
      <c r="A297" t="s">
        <v>332</v>
      </c>
      <c r="B297">
        <v>2019</v>
      </c>
      <c r="C297" t="s">
        <v>37</v>
      </c>
      <c r="D297" t="s">
        <v>38</v>
      </c>
      <c r="E297">
        <v>8</v>
      </c>
      <c r="F297" t="s">
        <v>40</v>
      </c>
      <c r="G297">
        <v>0.05</v>
      </c>
      <c r="H297" t="s">
        <v>45</v>
      </c>
      <c r="I297">
        <v>803</v>
      </c>
      <c r="J297">
        <v>1573</v>
      </c>
      <c r="K297">
        <v>0.2</v>
      </c>
      <c r="L297">
        <v>0.6</v>
      </c>
      <c r="M297">
        <v>0.8</v>
      </c>
      <c r="N297">
        <v>1.05</v>
      </c>
      <c r="O297">
        <v>1.1000000000000001</v>
      </c>
      <c r="P297">
        <v>1.1499999999999999</v>
      </c>
      <c r="Q297" t="s">
        <v>46</v>
      </c>
      <c r="R297">
        <v>4</v>
      </c>
      <c r="S297">
        <v>6</v>
      </c>
      <c r="T297" t="s">
        <v>47</v>
      </c>
      <c r="U297" t="s">
        <v>48</v>
      </c>
      <c r="V297" t="s">
        <v>35</v>
      </c>
      <c r="W297" t="s">
        <v>59</v>
      </c>
      <c r="X297">
        <v>2019</v>
      </c>
      <c r="Y297" t="s">
        <v>37</v>
      </c>
      <c r="Z297" t="s">
        <v>38</v>
      </c>
      <c r="AA297">
        <v>9</v>
      </c>
      <c r="AB297">
        <v>14</v>
      </c>
      <c r="AC297">
        <v>0.8</v>
      </c>
      <c r="AD297">
        <v>1.2500000000000001E-2</v>
      </c>
      <c r="AE297">
        <v>1258.4000000000001</v>
      </c>
      <c r="AF297">
        <f>VLOOKUP(A297,[1]DETALLE!$A$1:$AK$841,37,FALSE)</f>
        <v>1651.6500000000003</v>
      </c>
      <c r="AG297">
        <f>VLOOKUP(A297,[1]DETALLE!$A$1:$AK$841,16,FALSE)</f>
        <v>29</v>
      </c>
      <c r="AH297">
        <f>VLOOKUP(A297,[1]DETALLE!$A$1:$AK$841,22,FALSE)</f>
        <v>1.05</v>
      </c>
      <c r="AI297">
        <f>VLOOKUP(A297,[1]DETALLE!$A$1:$AK$841,27,FALSE)</f>
        <v>0.28749999999999998</v>
      </c>
      <c r="AJ297" t="str">
        <f>VLOOKUP(A297,[1]DETALLE!$A$1:$AK$841,18,FALSE)</f>
        <v>WF Mono Systems and Legacy Color</v>
      </c>
      <c r="AK297">
        <f t="shared" si="21"/>
        <v>0</v>
      </c>
      <c r="AL297">
        <f t="shared" si="22"/>
        <v>0</v>
      </c>
      <c r="AM297">
        <f t="shared" si="23"/>
        <v>0</v>
      </c>
      <c r="AN297">
        <f t="shared" si="24"/>
        <v>0</v>
      </c>
      <c r="AO297">
        <f t="shared" si="25"/>
        <v>0</v>
      </c>
    </row>
    <row r="298" spans="1:41" x14ac:dyDescent="0.25">
      <c r="A298" t="s">
        <v>333</v>
      </c>
      <c r="B298">
        <v>2019</v>
      </c>
      <c r="C298" t="s">
        <v>37</v>
      </c>
      <c r="D298" t="s">
        <v>38</v>
      </c>
      <c r="E298">
        <v>8</v>
      </c>
      <c r="F298" t="s">
        <v>40</v>
      </c>
      <c r="G298">
        <v>2.75</v>
      </c>
      <c r="H298" t="s">
        <v>45</v>
      </c>
      <c r="I298">
        <v>803</v>
      </c>
      <c r="J298">
        <v>1573</v>
      </c>
      <c r="K298">
        <v>0.2</v>
      </c>
      <c r="L298">
        <v>0.6</v>
      </c>
      <c r="M298">
        <v>0.8</v>
      </c>
      <c r="N298">
        <v>1.05</v>
      </c>
      <c r="O298">
        <v>1.1000000000000001</v>
      </c>
      <c r="P298">
        <v>1.1499999999999999</v>
      </c>
      <c r="Q298" t="s">
        <v>46</v>
      </c>
      <c r="R298">
        <v>4</v>
      </c>
      <c r="S298">
        <v>6</v>
      </c>
      <c r="T298" t="s">
        <v>47</v>
      </c>
      <c r="U298" t="s">
        <v>48</v>
      </c>
      <c r="V298" t="s">
        <v>35</v>
      </c>
      <c r="W298" t="s">
        <v>73</v>
      </c>
      <c r="X298">
        <v>2019</v>
      </c>
      <c r="Y298" t="s">
        <v>37</v>
      </c>
      <c r="Z298" t="s">
        <v>38</v>
      </c>
      <c r="AA298">
        <v>9</v>
      </c>
      <c r="AB298">
        <v>27</v>
      </c>
      <c r="AC298">
        <v>1.05</v>
      </c>
      <c r="AD298">
        <v>0.6875</v>
      </c>
      <c r="AE298">
        <v>1651.65</v>
      </c>
      <c r="AF298">
        <f>VLOOKUP(A298,[1]DETALLE!$A$1:$AK$841,37,FALSE)</f>
        <v>1730.3000000000004</v>
      </c>
      <c r="AG298">
        <f>VLOOKUP(A298,[1]DETALLE!$A$1:$AK$841,16,FALSE)</f>
        <v>51</v>
      </c>
      <c r="AH298">
        <f>VLOOKUP(A298,[1]DETALLE!$A$1:$AK$841,22,FALSE)</f>
        <v>1.1000000000000001</v>
      </c>
      <c r="AI298">
        <f>VLOOKUP(A298,[1]DETALLE!$A$1:$AK$841,27,FALSE)</f>
        <v>0.51749999999999996</v>
      </c>
      <c r="AJ298" t="str">
        <f>VLOOKUP(A298,[1]DETALLE!$A$1:$AK$841,18,FALSE)</f>
        <v>Light Production Digital Business</v>
      </c>
      <c r="AK298">
        <f t="shared" si="21"/>
        <v>0</v>
      </c>
      <c r="AL298">
        <f t="shared" si="22"/>
        <v>0</v>
      </c>
      <c r="AM298">
        <f t="shared" si="23"/>
        <v>0</v>
      </c>
      <c r="AN298">
        <f t="shared" si="24"/>
        <v>0</v>
      </c>
      <c r="AO298">
        <f t="shared" si="25"/>
        <v>1</v>
      </c>
    </row>
    <row r="299" spans="1:41" x14ac:dyDescent="0.25">
      <c r="A299" t="s">
        <v>334</v>
      </c>
      <c r="B299">
        <v>2019</v>
      </c>
      <c r="C299" t="s">
        <v>37</v>
      </c>
      <c r="D299" t="s">
        <v>38</v>
      </c>
      <c r="E299">
        <v>8</v>
      </c>
      <c r="F299" t="s">
        <v>40</v>
      </c>
      <c r="G299">
        <v>0.4</v>
      </c>
      <c r="H299" t="s">
        <v>45</v>
      </c>
      <c r="I299">
        <v>803</v>
      </c>
      <c r="J299">
        <v>1573</v>
      </c>
      <c r="K299">
        <v>0.2</v>
      </c>
      <c r="L299">
        <v>0.6</v>
      </c>
      <c r="M299">
        <v>0.8</v>
      </c>
      <c r="N299">
        <v>1.05</v>
      </c>
      <c r="O299">
        <v>1.1000000000000001</v>
      </c>
      <c r="P299">
        <v>1.1499999999999999</v>
      </c>
      <c r="Q299" t="s">
        <v>46</v>
      </c>
      <c r="R299">
        <v>4</v>
      </c>
      <c r="S299">
        <v>6</v>
      </c>
      <c r="T299" t="s">
        <v>47</v>
      </c>
      <c r="U299" t="s">
        <v>48</v>
      </c>
      <c r="V299" t="s">
        <v>35</v>
      </c>
      <c r="W299" t="s">
        <v>50</v>
      </c>
      <c r="X299">
        <v>2019</v>
      </c>
      <c r="Y299" t="s">
        <v>37</v>
      </c>
      <c r="Z299" t="s">
        <v>38</v>
      </c>
      <c r="AA299">
        <v>9</v>
      </c>
      <c r="AB299">
        <v>11</v>
      </c>
      <c r="AC299">
        <v>0.8</v>
      </c>
      <c r="AD299">
        <v>0.1</v>
      </c>
      <c r="AE299">
        <v>1258.4000000000001</v>
      </c>
      <c r="AF299">
        <f>VLOOKUP(A299,[1]DETALLE!$A$1:$AK$841,37,FALSE)</f>
        <v>750.75000000000011</v>
      </c>
      <c r="AG299">
        <f>VLOOKUP(A299,[1]DETALLE!$A$1:$AK$841,16,FALSE)</f>
        <v>156</v>
      </c>
      <c r="AH299">
        <f>VLOOKUP(A299,[1]DETALLE!$A$1:$AK$841,22,FALSE)</f>
        <v>1.05</v>
      </c>
      <c r="AI299">
        <f>VLOOKUP(A299,[1]DETALLE!$A$1:$AK$841,27,FALSE)</f>
        <v>0.44600000000000001</v>
      </c>
      <c r="AJ299" t="str">
        <f>VLOOKUP(A299,[1]DETALLE!$A$1:$AK$841,18,FALSE)</f>
        <v>A4 Mono MFPs</v>
      </c>
      <c r="AK299">
        <f t="shared" si="21"/>
        <v>0</v>
      </c>
      <c r="AL299">
        <f t="shared" si="22"/>
        <v>0</v>
      </c>
      <c r="AM299">
        <f t="shared" si="23"/>
        <v>0</v>
      </c>
      <c r="AN299">
        <f t="shared" si="24"/>
        <v>0</v>
      </c>
      <c r="AO299">
        <f t="shared" si="25"/>
        <v>0</v>
      </c>
    </row>
    <row r="300" spans="1:41" x14ac:dyDescent="0.25">
      <c r="A300" t="s">
        <v>335</v>
      </c>
      <c r="B300">
        <v>2019</v>
      </c>
      <c r="C300" t="s">
        <v>37</v>
      </c>
      <c r="D300" t="s">
        <v>38</v>
      </c>
      <c r="E300">
        <v>8</v>
      </c>
      <c r="F300" t="s">
        <v>40</v>
      </c>
      <c r="G300">
        <v>0.28333330000000001</v>
      </c>
      <c r="H300" t="s">
        <v>45</v>
      </c>
      <c r="I300">
        <v>803</v>
      </c>
      <c r="J300">
        <v>1573</v>
      </c>
      <c r="K300">
        <v>0.2</v>
      </c>
      <c r="L300">
        <v>0.6</v>
      </c>
      <c r="M300">
        <v>0.8</v>
      </c>
      <c r="N300">
        <v>1.05</v>
      </c>
      <c r="O300">
        <v>1.1000000000000001</v>
      </c>
      <c r="P300">
        <v>1.1499999999999999</v>
      </c>
      <c r="Q300" t="s">
        <v>46</v>
      </c>
      <c r="R300">
        <v>4</v>
      </c>
      <c r="S300">
        <v>6</v>
      </c>
      <c r="T300" t="s">
        <v>47</v>
      </c>
      <c r="U300" t="s">
        <v>48</v>
      </c>
      <c r="V300" t="s">
        <v>35</v>
      </c>
      <c r="W300" t="s">
        <v>83</v>
      </c>
      <c r="X300">
        <v>2019</v>
      </c>
      <c r="Y300" t="s">
        <v>37</v>
      </c>
      <c r="Z300" t="s">
        <v>38</v>
      </c>
      <c r="AA300">
        <v>10</v>
      </c>
      <c r="AB300">
        <v>34</v>
      </c>
      <c r="AC300">
        <v>1.1000000000000001</v>
      </c>
      <c r="AD300">
        <v>7.0833325000000003E-2</v>
      </c>
      <c r="AE300">
        <v>1730.3</v>
      </c>
      <c r="AF300">
        <f>VLOOKUP(A300,[1]DETALLE!$A$1:$AK$841,37,FALSE)</f>
        <v>750.75000000000011</v>
      </c>
      <c r="AG300">
        <f>VLOOKUP(A300,[1]DETALLE!$A$1:$AK$841,16,FALSE)</f>
        <v>966</v>
      </c>
      <c r="AH300">
        <f>VLOOKUP(A300,[1]DETALLE!$A$1:$AK$841,22,FALSE)</f>
        <v>1.05</v>
      </c>
      <c r="AI300">
        <f>VLOOKUP(A300,[1]DETALLE!$A$1:$AK$841,27,FALSE)</f>
        <v>0.22999999999999998</v>
      </c>
      <c r="AJ300" t="str">
        <f>VLOOKUP(A300,[1]DETALLE!$A$1:$AK$841,18,FALSE)</f>
        <v>Entry Mono Printers</v>
      </c>
      <c r="AK300">
        <f t="shared" si="21"/>
        <v>0</v>
      </c>
      <c r="AL300">
        <f t="shared" si="22"/>
        <v>0</v>
      </c>
      <c r="AM300">
        <f t="shared" si="23"/>
        <v>0</v>
      </c>
      <c r="AN300">
        <f t="shared" si="24"/>
        <v>0</v>
      </c>
      <c r="AO300">
        <f t="shared" si="25"/>
        <v>0</v>
      </c>
    </row>
    <row r="301" spans="1:41" x14ac:dyDescent="0.25">
      <c r="A301" t="s">
        <v>336</v>
      </c>
      <c r="B301">
        <v>2019</v>
      </c>
      <c r="C301" t="s">
        <v>37</v>
      </c>
      <c r="D301" t="s">
        <v>38</v>
      </c>
      <c r="E301">
        <v>8</v>
      </c>
      <c r="F301" t="s">
        <v>40</v>
      </c>
      <c r="G301">
        <v>0.53333339999999996</v>
      </c>
      <c r="H301" t="s">
        <v>45</v>
      </c>
      <c r="I301">
        <v>803</v>
      </c>
      <c r="J301">
        <v>1573</v>
      </c>
      <c r="K301">
        <v>0.2</v>
      </c>
      <c r="L301">
        <v>0.6</v>
      </c>
      <c r="M301">
        <v>0.8</v>
      </c>
      <c r="N301">
        <v>1.05</v>
      </c>
      <c r="O301">
        <v>1.1000000000000001</v>
      </c>
      <c r="P301">
        <v>1.1499999999999999</v>
      </c>
      <c r="Q301" t="s">
        <v>46</v>
      </c>
      <c r="R301">
        <v>4</v>
      </c>
      <c r="S301">
        <v>6</v>
      </c>
      <c r="T301" t="s">
        <v>47</v>
      </c>
      <c r="U301" t="s">
        <v>48</v>
      </c>
      <c r="V301" t="s">
        <v>35</v>
      </c>
      <c r="W301" t="s">
        <v>50</v>
      </c>
      <c r="X301">
        <v>2019</v>
      </c>
      <c r="Y301" t="s">
        <v>37</v>
      </c>
      <c r="Z301" t="s">
        <v>38</v>
      </c>
      <c r="AA301">
        <v>10</v>
      </c>
      <c r="AB301">
        <v>19</v>
      </c>
      <c r="AC301">
        <v>1.05</v>
      </c>
      <c r="AD301">
        <v>0.13333334999999999</v>
      </c>
      <c r="AE301">
        <v>1651.65</v>
      </c>
      <c r="AF301">
        <f>VLOOKUP(A301,[1]DETALLE!$A$1:$AK$841,37,FALSE)</f>
        <v>1501.5000000000002</v>
      </c>
      <c r="AG301">
        <f>VLOOKUP(A301,[1]DETALLE!$A$1:$AK$841,16,FALSE)</f>
        <v>175</v>
      </c>
      <c r="AH301">
        <f>VLOOKUP(A301,[1]DETALLE!$A$1:$AK$841,22,FALSE)</f>
        <v>1.1000000000000001</v>
      </c>
      <c r="AI301">
        <f>VLOOKUP(A301,[1]DETALLE!$A$1:$AK$841,27,FALSE)</f>
        <v>0.2</v>
      </c>
      <c r="AJ301" t="str">
        <f>VLOOKUP(A301,[1]DETALLE!$A$1:$AK$841,18,FALSE)</f>
        <v>Departmental Digital</v>
      </c>
      <c r="AK301">
        <f t="shared" si="21"/>
        <v>0</v>
      </c>
      <c r="AL301">
        <f t="shared" si="22"/>
        <v>0</v>
      </c>
      <c r="AM301">
        <f t="shared" si="23"/>
        <v>0</v>
      </c>
      <c r="AN301">
        <f t="shared" si="24"/>
        <v>0</v>
      </c>
      <c r="AO301">
        <f t="shared" si="25"/>
        <v>0</v>
      </c>
    </row>
    <row r="302" spans="1:41" x14ac:dyDescent="0.25">
      <c r="A302" t="s">
        <v>337</v>
      </c>
      <c r="B302">
        <v>2019</v>
      </c>
      <c r="C302" t="s">
        <v>37</v>
      </c>
      <c r="D302" t="s">
        <v>38</v>
      </c>
      <c r="E302">
        <v>8</v>
      </c>
      <c r="F302" t="s">
        <v>40</v>
      </c>
      <c r="G302">
        <v>1.5</v>
      </c>
      <c r="H302" t="s">
        <v>34</v>
      </c>
      <c r="I302">
        <v>468</v>
      </c>
      <c r="J302">
        <v>715</v>
      </c>
      <c r="K302">
        <v>0</v>
      </c>
      <c r="L302">
        <v>0</v>
      </c>
      <c r="M302">
        <v>0</v>
      </c>
      <c r="N302">
        <v>0.6</v>
      </c>
      <c r="O302">
        <v>0.8</v>
      </c>
      <c r="P302">
        <v>1.05</v>
      </c>
      <c r="Q302" t="s">
        <v>46</v>
      </c>
      <c r="R302">
        <v>5</v>
      </c>
      <c r="S302">
        <v>9</v>
      </c>
      <c r="T302" t="s">
        <v>47</v>
      </c>
      <c r="U302" t="s">
        <v>34</v>
      </c>
      <c r="V302" t="s">
        <v>35</v>
      </c>
      <c r="W302" t="s">
        <v>55</v>
      </c>
      <c r="X302">
        <v>2019</v>
      </c>
      <c r="Y302" t="s">
        <v>37</v>
      </c>
      <c r="Z302" t="s">
        <v>38</v>
      </c>
      <c r="AA302">
        <v>9</v>
      </c>
      <c r="AB302">
        <v>105</v>
      </c>
      <c r="AC302">
        <v>1.05</v>
      </c>
      <c r="AD302">
        <v>0.3</v>
      </c>
      <c r="AE302">
        <v>750.75</v>
      </c>
      <c r="AF302">
        <f>VLOOKUP(A302,[1]DETALLE!$A$1:$AK$841,37,FALSE)</f>
        <v>1433.25</v>
      </c>
      <c r="AG302">
        <f>VLOOKUP(A302,[1]DETALLE!$A$1:$AK$841,16,FALSE)</f>
        <v>37</v>
      </c>
      <c r="AH302">
        <f>VLOOKUP(A302,[1]DETALLE!$A$1:$AK$841,22,FALSE)</f>
        <v>1.05</v>
      </c>
      <c r="AI302">
        <f>VLOOKUP(A302,[1]DETALLE!$A$1:$AK$841,27,FALSE)</f>
        <v>0.17399999999999999</v>
      </c>
      <c r="AJ302" t="str">
        <f>VLOOKUP(A302,[1]DETALLE!$A$1:$AK$841,18,FALSE)</f>
        <v>Departmental Digital</v>
      </c>
      <c r="AK302">
        <f t="shared" si="21"/>
        <v>0</v>
      </c>
      <c r="AL302">
        <f t="shared" si="22"/>
        <v>0</v>
      </c>
      <c r="AM302">
        <f t="shared" si="23"/>
        <v>1</v>
      </c>
      <c r="AN302">
        <f t="shared" si="24"/>
        <v>0</v>
      </c>
      <c r="AO302">
        <f t="shared" si="25"/>
        <v>0</v>
      </c>
    </row>
    <row r="303" spans="1:41" x14ac:dyDescent="0.25">
      <c r="A303" t="s">
        <v>338</v>
      </c>
      <c r="B303">
        <v>2019</v>
      </c>
      <c r="C303" t="s">
        <v>37</v>
      </c>
      <c r="D303" t="s">
        <v>38</v>
      </c>
      <c r="E303">
        <v>8</v>
      </c>
      <c r="F303" t="s">
        <v>40</v>
      </c>
      <c r="G303">
        <v>1.6333329999999999</v>
      </c>
      <c r="H303" t="s">
        <v>34</v>
      </c>
      <c r="I303">
        <v>468</v>
      </c>
      <c r="J303">
        <v>715</v>
      </c>
      <c r="K303">
        <v>0</v>
      </c>
      <c r="L303">
        <v>0</v>
      </c>
      <c r="M303">
        <v>0</v>
      </c>
      <c r="N303">
        <v>0.6</v>
      </c>
      <c r="O303">
        <v>0.8</v>
      </c>
      <c r="P303">
        <v>1.05</v>
      </c>
      <c r="Q303" t="s">
        <v>46</v>
      </c>
      <c r="R303">
        <v>5</v>
      </c>
      <c r="S303">
        <v>9</v>
      </c>
      <c r="T303" t="s">
        <v>47</v>
      </c>
      <c r="U303" t="s">
        <v>34</v>
      </c>
      <c r="V303" t="s">
        <v>35</v>
      </c>
      <c r="W303" t="s">
        <v>55</v>
      </c>
      <c r="X303">
        <v>2019</v>
      </c>
      <c r="Y303" t="s">
        <v>37</v>
      </c>
      <c r="Z303" t="s">
        <v>38</v>
      </c>
      <c r="AA303">
        <v>11</v>
      </c>
      <c r="AB303">
        <v>91</v>
      </c>
      <c r="AC303">
        <v>1.05</v>
      </c>
      <c r="AD303">
        <v>0.32666659999999997</v>
      </c>
      <c r="AE303">
        <v>750.75</v>
      </c>
      <c r="AF303">
        <f>VLOOKUP(A303,[1]DETALLE!$A$1:$AK$841,37,FALSE)</f>
        <v>1072.5000000000002</v>
      </c>
      <c r="AG303" t="str">
        <f>VLOOKUP(A303,[1]DETALLE!$A$1:$AK$841,16,FALSE)</f>
        <v xml:space="preserve">  </v>
      </c>
      <c r="AH303">
        <f>VLOOKUP(A303,[1]DETALLE!$A$1:$AK$841,22,FALSE)</f>
        <v>1</v>
      </c>
      <c r="AI303">
        <f>VLOOKUP(A303,[1]DETALLE!$A$1:$AK$841,27,FALSE)</f>
        <v>1</v>
      </c>
      <c r="AJ303" t="str">
        <f>VLOOKUP(A303,[1]DETALLE!$A$1:$AK$841,18,FALSE)</f>
        <v>A4 Mono MFPs</v>
      </c>
      <c r="AK303">
        <f t="shared" si="21"/>
        <v>0</v>
      </c>
      <c r="AL303">
        <f t="shared" si="22"/>
        <v>0</v>
      </c>
      <c r="AM303">
        <f t="shared" si="23"/>
        <v>0</v>
      </c>
      <c r="AN303">
        <f t="shared" si="24"/>
        <v>0</v>
      </c>
      <c r="AO303">
        <f t="shared" si="25"/>
        <v>1</v>
      </c>
    </row>
    <row r="304" spans="1:41" x14ac:dyDescent="0.25">
      <c r="A304" t="s">
        <v>339</v>
      </c>
      <c r="B304">
        <v>2019</v>
      </c>
      <c r="C304" t="s">
        <v>37</v>
      </c>
      <c r="D304" t="s">
        <v>38</v>
      </c>
      <c r="E304">
        <v>8</v>
      </c>
      <c r="F304" t="s">
        <v>40</v>
      </c>
      <c r="G304">
        <v>2.2833329999999998</v>
      </c>
      <c r="H304" t="s">
        <v>34</v>
      </c>
      <c r="I304">
        <v>468</v>
      </c>
      <c r="J304">
        <v>715</v>
      </c>
      <c r="K304">
        <v>0</v>
      </c>
      <c r="L304">
        <v>0</v>
      </c>
      <c r="M304">
        <v>0</v>
      </c>
      <c r="N304">
        <v>0.6</v>
      </c>
      <c r="O304">
        <v>0.8</v>
      </c>
      <c r="P304">
        <v>1.05</v>
      </c>
      <c r="Q304" t="s">
        <v>46</v>
      </c>
      <c r="R304">
        <v>5</v>
      </c>
      <c r="S304">
        <v>9</v>
      </c>
      <c r="T304" t="s">
        <v>47</v>
      </c>
      <c r="U304" t="s">
        <v>34</v>
      </c>
      <c r="V304" t="s">
        <v>35</v>
      </c>
      <c r="W304" t="s">
        <v>50</v>
      </c>
      <c r="X304">
        <v>2019</v>
      </c>
      <c r="Y304" t="s">
        <v>37</v>
      </c>
      <c r="Z304" t="s">
        <v>38</v>
      </c>
      <c r="AA304">
        <v>8</v>
      </c>
      <c r="AB304">
        <v>298</v>
      </c>
      <c r="AC304">
        <v>1.05</v>
      </c>
      <c r="AD304">
        <v>0.45666659999999998</v>
      </c>
      <c r="AE304">
        <v>750.75</v>
      </c>
      <c r="AF304">
        <f>VLOOKUP(A304,[1]DETALLE!$A$1:$AK$841,37,FALSE)</f>
        <v>572.00000000000011</v>
      </c>
      <c r="AG304">
        <f>VLOOKUP(A304,[1]DETALLE!$A$1:$AK$841,16,FALSE)</f>
        <v>46</v>
      </c>
      <c r="AH304">
        <f>VLOOKUP(A304,[1]DETALLE!$A$1:$AK$841,22,FALSE)</f>
        <v>0.8</v>
      </c>
      <c r="AI304">
        <f>VLOOKUP(A304,[1]DETALLE!$A$1:$AK$841,27,FALSE)</f>
        <v>0.19444444444444445</v>
      </c>
      <c r="AJ304" t="str">
        <f>VLOOKUP(A304,[1]DETALLE!$A$1:$AK$841,18,FALSE)</f>
        <v>A4 Mono MFPs</v>
      </c>
      <c r="AK304">
        <f t="shared" si="21"/>
        <v>0</v>
      </c>
      <c r="AL304">
        <f t="shared" si="22"/>
        <v>0</v>
      </c>
      <c r="AM304">
        <f t="shared" si="23"/>
        <v>0</v>
      </c>
      <c r="AN304">
        <f t="shared" si="24"/>
        <v>0</v>
      </c>
      <c r="AO304">
        <f t="shared" si="25"/>
        <v>1</v>
      </c>
    </row>
    <row r="305" spans="1:41" x14ac:dyDescent="0.25">
      <c r="A305" t="s">
        <v>340</v>
      </c>
      <c r="B305">
        <v>2019</v>
      </c>
      <c r="C305" t="s">
        <v>37</v>
      </c>
      <c r="D305" t="s">
        <v>38</v>
      </c>
      <c r="E305">
        <v>8</v>
      </c>
      <c r="F305" t="s">
        <v>40</v>
      </c>
      <c r="G305">
        <v>0.31666670000000002</v>
      </c>
      <c r="H305" t="s">
        <v>71</v>
      </c>
      <c r="I305">
        <v>468</v>
      </c>
      <c r="J305">
        <v>715</v>
      </c>
      <c r="K305">
        <v>0</v>
      </c>
      <c r="L305">
        <v>0</v>
      </c>
      <c r="M305">
        <v>0</v>
      </c>
      <c r="N305">
        <v>0.6</v>
      </c>
      <c r="O305">
        <v>0.8</v>
      </c>
      <c r="P305">
        <v>1.05</v>
      </c>
      <c r="Q305" t="s">
        <v>46</v>
      </c>
      <c r="R305">
        <v>5</v>
      </c>
      <c r="S305">
        <v>9</v>
      </c>
      <c r="T305" t="s">
        <v>47</v>
      </c>
      <c r="U305" t="s">
        <v>71</v>
      </c>
      <c r="V305" t="s">
        <v>35</v>
      </c>
      <c r="W305" t="s">
        <v>55</v>
      </c>
      <c r="X305">
        <v>2019</v>
      </c>
      <c r="Y305" t="s">
        <v>37</v>
      </c>
      <c r="Z305" t="s">
        <v>38</v>
      </c>
      <c r="AA305">
        <v>9</v>
      </c>
      <c r="AB305">
        <v>18</v>
      </c>
      <c r="AC305">
        <v>0.6</v>
      </c>
      <c r="AD305">
        <v>6.3333340000000002E-2</v>
      </c>
      <c r="AE305">
        <v>429</v>
      </c>
      <c r="AF305">
        <f>VLOOKUP(A305,[1]DETALLE!$A$1:$AK$841,37,FALSE)</f>
        <v>750.75000000000011</v>
      </c>
      <c r="AG305">
        <f>VLOOKUP(A305,[1]DETALLE!$A$1:$AK$841,16,FALSE)</f>
        <v>2686</v>
      </c>
      <c r="AH305">
        <f>VLOOKUP(A305,[1]DETALLE!$A$1:$AK$841,22,FALSE)</f>
        <v>1.05</v>
      </c>
      <c r="AI305">
        <f>VLOOKUP(A305,[1]DETALLE!$A$1:$AK$841,27,FALSE)</f>
        <v>0.45199999999999996</v>
      </c>
      <c r="AJ305" t="str">
        <f>VLOOKUP(A305,[1]DETALLE!$A$1:$AK$841,18,FALSE)</f>
        <v>A4 Mono MFPs</v>
      </c>
      <c r="AK305">
        <f t="shared" si="21"/>
        <v>0</v>
      </c>
      <c r="AL305">
        <f t="shared" si="22"/>
        <v>0</v>
      </c>
      <c r="AM305">
        <f t="shared" si="23"/>
        <v>0</v>
      </c>
      <c r="AN305">
        <f t="shared" si="24"/>
        <v>0</v>
      </c>
      <c r="AO305">
        <f t="shared" si="25"/>
        <v>0</v>
      </c>
    </row>
    <row r="306" spans="1:41" x14ac:dyDescent="0.25">
      <c r="A306" t="s">
        <v>341</v>
      </c>
      <c r="B306">
        <v>2019</v>
      </c>
      <c r="C306" t="s">
        <v>37</v>
      </c>
      <c r="D306" t="s">
        <v>38</v>
      </c>
      <c r="E306">
        <v>8</v>
      </c>
      <c r="F306" t="s">
        <v>40</v>
      </c>
      <c r="G306">
        <v>0</v>
      </c>
      <c r="H306" t="s">
        <v>71</v>
      </c>
      <c r="I306">
        <v>468</v>
      </c>
      <c r="J306">
        <v>715</v>
      </c>
      <c r="K306">
        <v>0</v>
      </c>
      <c r="L306">
        <v>0</v>
      </c>
      <c r="M306">
        <v>0</v>
      </c>
      <c r="N306">
        <v>0.6</v>
      </c>
      <c r="O306">
        <v>0.8</v>
      </c>
      <c r="P306">
        <v>1.05</v>
      </c>
      <c r="Q306" t="s">
        <v>46</v>
      </c>
      <c r="R306">
        <v>5</v>
      </c>
      <c r="S306">
        <v>9</v>
      </c>
      <c r="T306" t="s">
        <v>47</v>
      </c>
      <c r="U306" t="s">
        <v>71</v>
      </c>
      <c r="V306" t="s">
        <v>35</v>
      </c>
      <c r="W306" t="s">
        <v>55</v>
      </c>
      <c r="X306">
        <v>2019</v>
      </c>
      <c r="Y306" t="s">
        <v>37</v>
      </c>
      <c r="Z306" t="s">
        <v>38</v>
      </c>
      <c r="AA306">
        <v>11</v>
      </c>
      <c r="AB306">
        <v>271</v>
      </c>
      <c r="AC306">
        <v>1.05</v>
      </c>
      <c r="AD306">
        <v>0</v>
      </c>
      <c r="AE306">
        <v>750.75</v>
      </c>
      <c r="AF306">
        <f>VLOOKUP(A306,[1]DETALLE!$A$1:$AK$841,37,FALSE)</f>
        <v>429.00000000000006</v>
      </c>
      <c r="AG306">
        <f>VLOOKUP(A306,[1]DETALLE!$A$1:$AK$841,16,FALSE)</f>
        <v>28</v>
      </c>
      <c r="AH306">
        <f>VLOOKUP(A306,[1]DETALLE!$A$1:$AK$841,22,FALSE)</f>
        <v>0.6</v>
      </c>
      <c r="AI306">
        <f>VLOOKUP(A306,[1]DETALLE!$A$1:$AK$841,27,FALSE)</f>
        <v>0.62</v>
      </c>
      <c r="AJ306" t="str">
        <f>VLOOKUP(A306,[1]DETALLE!$A$1:$AK$841,18,FALSE)</f>
        <v>A4 Mono MFPs</v>
      </c>
      <c r="AK306">
        <f t="shared" si="21"/>
        <v>0</v>
      </c>
      <c r="AL306">
        <f t="shared" si="22"/>
        <v>0</v>
      </c>
      <c r="AM306">
        <f t="shared" si="23"/>
        <v>0</v>
      </c>
      <c r="AN306">
        <f t="shared" si="24"/>
        <v>0</v>
      </c>
      <c r="AO306">
        <f t="shared" si="25"/>
        <v>0</v>
      </c>
    </row>
    <row r="307" spans="1:41" x14ac:dyDescent="0.25">
      <c r="A307" t="s">
        <v>342</v>
      </c>
      <c r="B307">
        <v>2019</v>
      </c>
      <c r="C307" t="s">
        <v>37</v>
      </c>
      <c r="D307" t="s">
        <v>38</v>
      </c>
      <c r="E307">
        <v>8</v>
      </c>
      <c r="F307" t="s">
        <v>40</v>
      </c>
      <c r="G307">
        <v>2.25</v>
      </c>
      <c r="H307" t="s">
        <v>71</v>
      </c>
      <c r="I307">
        <v>468</v>
      </c>
      <c r="J307">
        <v>715</v>
      </c>
      <c r="K307">
        <v>0</v>
      </c>
      <c r="L307">
        <v>0</v>
      </c>
      <c r="M307">
        <v>0</v>
      </c>
      <c r="N307">
        <v>0.6</v>
      </c>
      <c r="O307">
        <v>0.8</v>
      </c>
      <c r="P307">
        <v>1.05</v>
      </c>
      <c r="Q307" t="s">
        <v>46</v>
      </c>
      <c r="R307">
        <v>5</v>
      </c>
      <c r="S307">
        <v>9</v>
      </c>
      <c r="T307" t="s">
        <v>47</v>
      </c>
      <c r="U307" t="s">
        <v>71</v>
      </c>
      <c r="V307" t="s">
        <v>35</v>
      </c>
      <c r="W307" t="s">
        <v>36</v>
      </c>
      <c r="X307">
        <v>2019</v>
      </c>
      <c r="Y307" t="s">
        <v>37</v>
      </c>
      <c r="Z307" t="s">
        <v>38</v>
      </c>
      <c r="AA307">
        <v>11</v>
      </c>
      <c r="AB307">
        <v>196</v>
      </c>
      <c r="AC307">
        <v>1.05</v>
      </c>
      <c r="AD307">
        <v>0.45</v>
      </c>
      <c r="AE307">
        <v>750.75</v>
      </c>
      <c r="AF307">
        <f>VLOOKUP(A307,[1]DETALLE!$A$1:$AK$841,37,FALSE)</f>
        <v>1651.6500000000003</v>
      </c>
      <c r="AG307">
        <f>VLOOKUP(A307,[1]DETALLE!$A$1:$AK$841,16,FALSE)</f>
        <v>27</v>
      </c>
      <c r="AH307">
        <f>VLOOKUP(A307,[1]DETALLE!$A$1:$AK$841,22,FALSE)</f>
        <v>1.05</v>
      </c>
      <c r="AI307">
        <f>VLOOKUP(A307,[1]DETALLE!$A$1:$AK$841,27,FALSE)</f>
        <v>0.75</v>
      </c>
      <c r="AJ307" t="str">
        <f>VLOOKUP(A307,[1]DETALLE!$A$1:$AK$841,18,FALSE)</f>
        <v>Light Production Digital Business</v>
      </c>
      <c r="AK307">
        <f t="shared" si="21"/>
        <v>0</v>
      </c>
      <c r="AL307">
        <f t="shared" si="22"/>
        <v>0</v>
      </c>
      <c r="AM307">
        <f t="shared" si="23"/>
        <v>1</v>
      </c>
      <c r="AN307">
        <f t="shared" si="24"/>
        <v>0</v>
      </c>
      <c r="AO307">
        <f t="shared" si="25"/>
        <v>0</v>
      </c>
    </row>
    <row r="308" spans="1:41" x14ac:dyDescent="0.25">
      <c r="A308" t="s">
        <v>343</v>
      </c>
      <c r="B308">
        <v>2019</v>
      </c>
      <c r="C308" t="s">
        <v>37</v>
      </c>
      <c r="D308" t="s">
        <v>38</v>
      </c>
      <c r="E308">
        <v>8</v>
      </c>
      <c r="F308" t="s">
        <v>40</v>
      </c>
      <c r="G308">
        <v>2.0333329999999998</v>
      </c>
      <c r="H308" t="s">
        <v>66</v>
      </c>
      <c r="I308">
        <v>468</v>
      </c>
      <c r="J308">
        <v>715</v>
      </c>
      <c r="K308">
        <v>0</v>
      </c>
      <c r="L308">
        <v>0</v>
      </c>
      <c r="M308">
        <v>0</v>
      </c>
      <c r="N308">
        <v>0.6</v>
      </c>
      <c r="O308">
        <v>0.8</v>
      </c>
      <c r="P308">
        <v>1.05</v>
      </c>
      <c r="Q308" t="s">
        <v>46</v>
      </c>
      <c r="R308">
        <v>5</v>
      </c>
      <c r="S308">
        <v>9</v>
      </c>
      <c r="T308" t="s">
        <v>47</v>
      </c>
      <c r="U308" t="s">
        <v>34</v>
      </c>
      <c r="V308" t="s">
        <v>35</v>
      </c>
      <c r="W308" t="s">
        <v>50</v>
      </c>
      <c r="X308">
        <v>2019</v>
      </c>
      <c r="Y308" t="s">
        <v>37</v>
      </c>
      <c r="Z308" t="s">
        <v>38</v>
      </c>
      <c r="AA308">
        <v>8</v>
      </c>
      <c r="AB308">
        <v>301</v>
      </c>
      <c r="AC308">
        <v>1.05</v>
      </c>
      <c r="AD308">
        <v>0.40666659999999999</v>
      </c>
      <c r="AE308">
        <v>750.75</v>
      </c>
      <c r="AF308">
        <f>VLOOKUP(A308,[1]DETALLE!$A$1:$AK$841,37,FALSE)</f>
        <v>1730.3000000000004</v>
      </c>
      <c r="AG308">
        <f>VLOOKUP(A308,[1]DETALLE!$A$1:$AK$841,16,FALSE)</f>
        <v>34</v>
      </c>
      <c r="AH308">
        <f>VLOOKUP(A308,[1]DETALLE!$A$1:$AK$841,22,FALSE)</f>
        <v>1.1000000000000001</v>
      </c>
      <c r="AI308">
        <f>VLOOKUP(A308,[1]DETALLE!$A$1:$AK$841,27,FALSE)</f>
        <v>0.48333333333333334</v>
      </c>
      <c r="AJ308" t="str">
        <f>VLOOKUP(A308,[1]DETALLE!$A$1:$AK$841,18,FALSE)</f>
        <v>Entry Production Color Low/Mid</v>
      </c>
      <c r="AK308">
        <f t="shared" si="21"/>
        <v>0</v>
      </c>
      <c r="AL308">
        <f t="shared" si="22"/>
        <v>0</v>
      </c>
      <c r="AM308">
        <f t="shared" si="23"/>
        <v>0</v>
      </c>
      <c r="AN308">
        <f t="shared" si="24"/>
        <v>0</v>
      </c>
      <c r="AO308">
        <f t="shared" si="25"/>
        <v>0</v>
      </c>
    </row>
    <row r="309" spans="1:41" x14ac:dyDescent="0.25">
      <c r="A309" t="s">
        <v>344</v>
      </c>
      <c r="B309">
        <v>2019</v>
      </c>
      <c r="C309" t="s">
        <v>37</v>
      </c>
      <c r="D309" t="s">
        <v>38</v>
      </c>
      <c r="E309">
        <v>8</v>
      </c>
      <c r="F309" t="s">
        <v>40</v>
      </c>
      <c r="G309">
        <v>1.6333329999999999</v>
      </c>
      <c r="H309" t="s">
        <v>54</v>
      </c>
      <c r="I309">
        <v>803</v>
      </c>
      <c r="J309">
        <v>1573</v>
      </c>
      <c r="K309">
        <v>0.2</v>
      </c>
      <c r="L309">
        <v>0.6</v>
      </c>
      <c r="M309">
        <v>0.8</v>
      </c>
      <c r="N309">
        <v>1.05</v>
      </c>
      <c r="O309">
        <v>1.1000000000000001</v>
      </c>
      <c r="P309">
        <v>1.1499999999999999</v>
      </c>
      <c r="Q309" t="s">
        <v>46</v>
      </c>
      <c r="R309">
        <v>4</v>
      </c>
      <c r="S309">
        <v>6</v>
      </c>
      <c r="T309" t="s">
        <v>47</v>
      </c>
      <c r="U309" t="s">
        <v>54</v>
      </c>
      <c r="V309" t="s">
        <v>35</v>
      </c>
      <c r="W309" t="s">
        <v>42</v>
      </c>
      <c r="X309">
        <v>2019</v>
      </c>
      <c r="Y309" t="s">
        <v>37</v>
      </c>
      <c r="Z309" t="s">
        <v>38</v>
      </c>
      <c r="AA309">
        <v>8</v>
      </c>
      <c r="AB309">
        <v>236</v>
      </c>
      <c r="AC309">
        <v>1.1499999999999999</v>
      </c>
      <c r="AD309">
        <v>0.40833324999999998</v>
      </c>
      <c r="AE309">
        <v>1808.95</v>
      </c>
      <c r="AF309">
        <f>VLOOKUP(A309,[1]DETALLE!$A$1:$AK$841,37,FALSE)</f>
        <v>1092</v>
      </c>
      <c r="AG309">
        <f>VLOOKUP(A309,[1]DETALLE!$A$1:$AK$841,16,FALSE)</f>
        <v>28</v>
      </c>
      <c r="AH309">
        <f>VLOOKUP(A309,[1]DETALLE!$A$1:$AK$841,22,FALSE)</f>
        <v>0.8</v>
      </c>
      <c r="AI309">
        <f>VLOOKUP(A309,[1]DETALLE!$A$1:$AK$841,27,FALSE)</f>
        <v>0.96599999999999997</v>
      </c>
      <c r="AJ309" t="str">
        <f>VLOOKUP(A309,[1]DETALLE!$A$1:$AK$841,18,FALSE)</f>
        <v>Departmental Digital</v>
      </c>
      <c r="AK309">
        <f t="shared" si="21"/>
        <v>0</v>
      </c>
      <c r="AL309">
        <f t="shared" si="22"/>
        <v>0</v>
      </c>
      <c r="AM309">
        <f t="shared" si="23"/>
        <v>0</v>
      </c>
      <c r="AN309">
        <f t="shared" si="24"/>
        <v>0</v>
      </c>
      <c r="AO309">
        <f t="shared" si="25"/>
        <v>0</v>
      </c>
    </row>
    <row r="310" spans="1:41" x14ac:dyDescent="0.25">
      <c r="A310" t="s">
        <v>345</v>
      </c>
      <c r="B310">
        <v>2019</v>
      </c>
      <c r="C310" t="s">
        <v>37</v>
      </c>
      <c r="D310" t="s">
        <v>38</v>
      </c>
      <c r="E310">
        <v>8</v>
      </c>
      <c r="F310" t="s">
        <v>40</v>
      </c>
      <c r="G310">
        <v>3.5</v>
      </c>
      <c r="H310" t="s">
        <v>54</v>
      </c>
      <c r="I310">
        <v>803</v>
      </c>
      <c r="J310">
        <v>1573</v>
      </c>
      <c r="K310">
        <v>0.2</v>
      </c>
      <c r="L310">
        <v>0.6</v>
      </c>
      <c r="M310">
        <v>0.8</v>
      </c>
      <c r="N310">
        <v>1.05</v>
      </c>
      <c r="O310">
        <v>1.1000000000000001</v>
      </c>
      <c r="P310">
        <v>1.1499999999999999</v>
      </c>
      <c r="Q310" t="s">
        <v>46</v>
      </c>
      <c r="R310">
        <v>4</v>
      </c>
      <c r="S310">
        <v>6</v>
      </c>
      <c r="T310" t="s">
        <v>47</v>
      </c>
      <c r="U310" t="s">
        <v>54</v>
      </c>
      <c r="V310" t="s">
        <v>35</v>
      </c>
      <c r="W310" t="s">
        <v>83</v>
      </c>
      <c r="X310">
        <v>2019</v>
      </c>
      <c r="Y310" t="s">
        <v>37</v>
      </c>
      <c r="Z310" t="s">
        <v>38</v>
      </c>
      <c r="AA310">
        <v>12</v>
      </c>
      <c r="AB310">
        <v>41</v>
      </c>
      <c r="AC310">
        <v>1.1000000000000001</v>
      </c>
      <c r="AD310">
        <v>0.875</v>
      </c>
      <c r="AE310">
        <v>1730.3</v>
      </c>
      <c r="AF310">
        <f>VLOOKUP(A310,[1]DETALLE!$A$1:$AK$841,37,FALSE)</f>
        <v>715.00000000000011</v>
      </c>
      <c r="AG310" t="str">
        <f>VLOOKUP(A310,[1]DETALLE!$A$1:$AK$841,16,FALSE)</f>
        <v xml:space="preserve">  </v>
      </c>
      <c r="AH310">
        <f>VLOOKUP(A310,[1]DETALLE!$A$1:$AK$841,22,FALSE)</f>
        <v>1</v>
      </c>
      <c r="AI310">
        <f>VLOOKUP(A310,[1]DETALLE!$A$1:$AK$841,27,FALSE)</f>
        <v>1</v>
      </c>
      <c r="AJ310" t="str">
        <f>VLOOKUP(A310,[1]DETALLE!$A$1:$AK$841,18,FALSE)</f>
        <v>Color Laser Printers</v>
      </c>
      <c r="AK310">
        <f t="shared" si="21"/>
        <v>0</v>
      </c>
      <c r="AL310">
        <f t="shared" si="22"/>
        <v>0</v>
      </c>
      <c r="AM310">
        <f t="shared" si="23"/>
        <v>0</v>
      </c>
      <c r="AN310">
        <f t="shared" si="24"/>
        <v>0</v>
      </c>
      <c r="AO310">
        <f t="shared" si="25"/>
        <v>0</v>
      </c>
    </row>
    <row r="311" spans="1:41" x14ac:dyDescent="0.25">
      <c r="A311" t="s">
        <v>346</v>
      </c>
      <c r="B311">
        <v>2019</v>
      </c>
      <c r="C311" t="s">
        <v>37</v>
      </c>
      <c r="D311" t="s">
        <v>38</v>
      </c>
      <c r="E311">
        <v>8</v>
      </c>
      <c r="F311" t="s">
        <v>40</v>
      </c>
      <c r="G311">
        <v>2.2999999999999998</v>
      </c>
      <c r="H311" t="s">
        <v>54</v>
      </c>
      <c r="I311">
        <v>803</v>
      </c>
      <c r="J311">
        <v>1573</v>
      </c>
      <c r="K311">
        <v>0.2</v>
      </c>
      <c r="L311">
        <v>0.6</v>
      </c>
      <c r="M311">
        <v>0.8</v>
      </c>
      <c r="N311">
        <v>1.05</v>
      </c>
      <c r="O311">
        <v>1.1000000000000001</v>
      </c>
      <c r="P311">
        <v>1.1499999999999999</v>
      </c>
      <c r="Q311" t="s">
        <v>46</v>
      </c>
      <c r="R311">
        <v>4</v>
      </c>
      <c r="S311">
        <v>6</v>
      </c>
      <c r="T311" t="s">
        <v>47</v>
      </c>
      <c r="U311" t="s">
        <v>54</v>
      </c>
      <c r="V311" t="s">
        <v>35</v>
      </c>
      <c r="W311" t="s">
        <v>80</v>
      </c>
      <c r="X311">
        <v>2019</v>
      </c>
      <c r="Y311" t="s">
        <v>37</v>
      </c>
      <c r="Z311" t="s">
        <v>38</v>
      </c>
      <c r="AA311">
        <v>10</v>
      </c>
      <c r="AB311">
        <v>165</v>
      </c>
      <c r="AC311">
        <v>1.1499999999999999</v>
      </c>
      <c r="AD311">
        <v>0.57499999999999996</v>
      </c>
      <c r="AE311">
        <v>1808.95</v>
      </c>
      <c r="AF311">
        <f>VLOOKUP(A311,[1]DETALLE!$A$1:$AK$841,37,FALSE)</f>
        <v>0</v>
      </c>
      <c r="AG311">
        <f>VLOOKUP(A311,[1]DETALLE!$A$1:$AK$841,16,FALSE)</f>
        <v>13</v>
      </c>
      <c r="AH311">
        <f>VLOOKUP(A311,[1]DETALLE!$A$1:$AK$841,22,FALSE)</f>
        <v>0.6</v>
      </c>
      <c r="AI311">
        <f>VLOOKUP(A311,[1]DETALLE!$A$1:$AK$841,27,FALSE)</f>
        <v>8.7999999999999995E-2</v>
      </c>
      <c r="AJ311" t="str">
        <f>VLOOKUP(A311,[1]DETALLE!$A$1:$AK$841,18,FALSE)</f>
        <v>Office Digital</v>
      </c>
      <c r="AK311">
        <f t="shared" si="21"/>
        <v>0</v>
      </c>
      <c r="AL311">
        <f t="shared" si="22"/>
        <v>0</v>
      </c>
      <c r="AM311">
        <f t="shared" si="23"/>
        <v>0</v>
      </c>
      <c r="AN311">
        <f t="shared" si="24"/>
        <v>0</v>
      </c>
      <c r="AO311">
        <f t="shared" si="25"/>
        <v>0</v>
      </c>
    </row>
    <row r="312" spans="1:41" x14ac:dyDescent="0.25">
      <c r="A312" t="s">
        <v>211</v>
      </c>
      <c r="B312">
        <v>2019</v>
      </c>
      <c r="C312" t="s">
        <v>37</v>
      </c>
      <c r="D312" t="s">
        <v>38</v>
      </c>
      <c r="E312">
        <v>8</v>
      </c>
      <c r="F312" t="s">
        <v>44</v>
      </c>
      <c r="G312">
        <v>0</v>
      </c>
      <c r="H312" t="s">
        <v>54</v>
      </c>
      <c r="I312">
        <v>803</v>
      </c>
      <c r="J312">
        <v>1573</v>
      </c>
      <c r="K312">
        <v>0.2</v>
      </c>
      <c r="L312">
        <v>0.6</v>
      </c>
      <c r="M312">
        <v>0.8</v>
      </c>
      <c r="N312">
        <v>1.05</v>
      </c>
      <c r="O312">
        <v>1.1000000000000001</v>
      </c>
      <c r="P312">
        <v>1.1499999999999999</v>
      </c>
      <c r="Q312" t="s">
        <v>46</v>
      </c>
      <c r="R312">
        <v>4</v>
      </c>
      <c r="S312">
        <v>6</v>
      </c>
      <c r="T312" t="s">
        <v>47</v>
      </c>
      <c r="U312" t="s">
        <v>54</v>
      </c>
      <c r="V312" t="s">
        <v>35</v>
      </c>
      <c r="W312" t="s">
        <v>59</v>
      </c>
      <c r="X312">
        <v>2019</v>
      </c>
      <c r="Y312" t="s">
        <v>37</v>
      </c>
      <c r="Z312" t="s">
        <v>38</v>
      </c>
      <c r="AA312">
        <v>8</v>
      </c>
      <c r="AB312">
        <v>5</v>
      </c>
      <c r="AC312">
        <v>0</v>
      </c>
      <c r="AD312">
        <v>0</v>
      </c>
      <c r="AE312">
        <v>1573</v>
      </c>
      <c r="AF312" t="e">
        <f>VLOOKUP(A312,[1]DETALLE!$A$1:$AK$841,37,FALSE)</f>
        <v>#N/A</v>
      </c>
      <c r="AG312" t="e">
        <f>VLOOKUP(A312,[1]DETALLE!$A$1:$AK$841,16,FALSE)</f>
        <v>#N/A</v>
      </c>
      <c r="AH312" t="e">
        <f>VLOOKUP(A312,[1]DETALLE!$A$1:$AK$841,22,FALSE)</f>
        <v>#N/A</v>
      </c>
      <c r="AI312" t="e">
        <f>VLOOKUP(A312,[1]DETALLE!$A$1:$AK$841,27,FALSE)</f>
        <v>#N/A</v>
      </c>
      <c r="AJ312" t="e">
        <f>VLOOKUP(A312,[1]DETALLE!$A$1:$AK$841,18,FALSE)</f>
        <v>#N/A</v>
      </c>
      <c r="AK312" t="e">
        <f t="shared" si="21"/>
        <v>#N/A</v>
      </c>
      <c r="AL312" t="e">
        <f t="shared" si="22"/>
        <v>#N/A</v>
      </c>
      <c r="AM312" t="e">
        <f t="shared" si="23"/>
        <v>#N/A</v>
      </c>
      <c r="AN312" t="e">
        <f t="shared" si="24"/>
        <v>#N/A</v>
      </c>
      <c r="AO312" t="e">
        <f t="shared" si="25"/>
        <v>#N/A</v>
      </c>
    </row>
    <row r="313" spans="1:41" x14ac:dyDescent="0.25">
      <c r="A313" t="s">
        <v>347</v>
      </c>
      <c r="B313">
        <v>2019</v>
      </c>
      <c r="C313" t="s">
        <v>37</v>
      </c>
      <c r="D313" t="s">
        <v>38</v>
      </c>
      <c r="E313">
        <v>8</v>
      </c>
      <c r="F313" t="s">
        <v>40</v>
      </c>
      <c r="G313">
        <v>0</v>
      </c>
      <c r="H313" t="s">
        <v>54</v>
      </c>
      <c r="I313">
        <v>803</v>
      </c>
      <c r="J313">
        <v>1573</v>
      </c>
      <c r="K313">
        <v>0.2</v>
      </c>
      <c r="L313">
        <v>0.6</v>
      </c>
      <c r="M313">
        <v>0.8</v>
      </c>
      <c r="N313">
        <v>1.05</v>
      </c>
      <c r="O313">
        <v>1.1000000000000001</v>
      </c>
      <c r="P313">
        <v>1.1499999999999999</v>
      </c>
      <c r="Q313" t="s">
        <v>46</v>
      </c>
      <c r="R313">
        <v>4</v>
      </c>
      <c r="S313">
        <v>6</v>
      </c>
      <c r="T313" t="s">
        <v>47</v>
      </c>
      <c r="U313" t="s">
        <v>54</v>
      </c>
      <c r="V313" t="s">
        <v>35</v>
      </c>
      <c r="W313" t="s">
        <v>55</v>
      </c>
      <c r="X313">
        <v>2019</v>
      </c>
      <c r="Y313" t="s">
        <v>37</v>
      </c>
      <c r="Z313" t="s">
        <v>38</v>
      </c>
      <c r="AA313">
        <v>16</v>
      </c>
      <c r="AB313">
        <v>14</v>
      </c>
      <c r="AC313">
        <v>0.8</v>
      </c>
      <c r="AD313">
        <v>0</v>
      </c>
      <c r="AE313">
        <v>1258.4000000000001</v>
      </c>
      <c r="AF313">
        <f>VLOOKUP(A313,[1]DETALLE!$A$1:$AK$841,37,FALSE)</f>
        <v>819</v>
      </c>
      <c r="AG313">
        <f>VLOOKUP(A313,[1]DETALLE!$A$1:$AK$841,16,FALSE)</f>
        <v>11</v>
      </c>
      <c r="AH313">
        <f>VLOOKUP(A313,[1]DETALLE!$A$1:$AK$841,22,FALSE)</f>
        <v>0.6</v>
      </c>
      <c r="AI313">
        <f>VLOOKUP(A313,[1]DETALLE!$A$1:$AK$841,27,FALSE)</f>
        <v>0</v>
      </c>
      <c r="AJ313" t="str">
        <f>VLOOKUP(A313,[1]DETALLE!$A$1:$AK$841,18,FALSE)</f>
        <v>Departmental Digital</v>
      </c>
      <c r="AK313">
        <f t="shared" si="21"/>
        <v>0</v>
      </c>
      <c r="AL313">
        <f t="shared" si="22"/>
        <v>0</v>
      </c>
      <c r="AM313">
        <f t="shared" si="23"/>
        <v>0</v>
      </c>
      <c r="AN313">
        <f t="shared" si="24"/>
        <v>1</v>
      </c>
      <c r="AO313">
        <f t="shared" si="25"/>
        <v>0</v>
      </c>
    </row>
    <row r="314" spans="1:41" x14ac:dyDescent="0.25">
      <c r="A314" t="s">
        <v>348</v>
      </c>
      <c r="B314">
        <v>2019</v>
      </c>
      <c r="C314" t="s">
        <v>37</v>
      </c>
      <c r="D314" t="s">
        <v>38</v>
      </c>
      <c r="E314">
        <v>8</v>
      </c>
      <c r="F314" t="s">
        <v>40</v>
      </c>
      <c r="G314">
        <v>0</v>
      </c>
      <c r="H314" t="s">
        <v>116</v>
      </c>
      <c r="I314">
        <v>655</v>
      </c>
      <c r="J314">
        <v>1365</v>
      </c>
      <c r="K314">
        <v>0</v>
      </c>
      <c r="L314">
        <v>0</v>
      </c>
      <c r="M314">
        <v>0.6</v>
      </c>
      <c r="N314">
        <v>0.8</v>
      </c>
      <c r="O314">
        <v>1.05</v>
      </c>
      <c r="P314">
        <v>1.1000000000000001</v>
      </c>
      <c r="Q314" t="s">
        <v>46</v>
      </c>
      <c r="R314">
        <v>5</v>
      </c>
      <c r="S314">
        <v>9</v>
      </c>
      <c r="T314" t="s">
        <v>47</v>
      </c>
      <c r="U314" t="s">
        <v>58</v>
      </c>
      <c r="V314" t="s">
        <v>35</v>
      </c>
      <c r="W314" t="s">
        <v>55</v>
      </c>
      <c r="X314">
        <v>2019</v>
      </c>
      <c r="Y314" t="s">
        <v>37</v>
      </c>
      <c r="Z314" t="s">
        <v>38</v>
      </c>
      <c r="AA314">
        <v>9</v>
      </c>
      <c r="AB314">
        <v>10</v>
      </c>
      <c r="AC314">
        <v>0.6</v>
      </c>
      <c r="AD314">
        <v>0</v>
      </c>
      <c r="AE314">
        <v>819</v>
      </c>
      <c r="AF314">
        <f>VLOOKUP(A314,[1]DETALLE!$A$1:$AK$841,37,FALSE)</f>
        <v>1501.5000000000002</v>
      </c>
      <c r="AG314">
        <f>VLOOKUP(A314,[1]DETALLE!$A$1:$AK$841,16,FALSE)</f>
        <v>155</v>
      </c>
      <c r="AH314">
        <f>VLOOKUP(A314,[1]DETALLE!$A$1:$AK$841,22,FALSE)</f>
        <v>1.1000000000000001</v>
      </c>
      <c r="AI314">
        <f>VLOOKUP(A314,[1]DETALLE!$A$1:$AK$841,27,FALSE)</f>
        <v>0.11399999999999999</v>
      </c>
      <c r="AJ314" t="str">
        <f>VLOOKUP(A314,[1]DETALLE!$A$1:$AK$841,18,FALSE)</f>
        <v>Office Digital</v>
      </c>
      <c r="AK314">
        <f t="shared" si="21"/>
        <v>0</v>
      </c>
      <c r="AL314">
        <f t="shared" si="22"/>
        <v>0</v>
      </c>
      <c r="AM314">
        <f t="shared" si="23"/>
        <v>0</v>
      </c>
      <c r="AN314">
        <f t="shared" si="24"/>
        <v>0</v>
      </c>
      <c r="AO314">
        <f t="shared" si="25"/>
        <v>1</v>
      </c>
    </row>
    <row r="315" spans="1:41" x14ac:dyDescent="0.25">
      <c r="A315" t="s">
        <v>349</v>
      </c>
      <c r="B315">
        <v>2019</v>
      </c>
      <c r="C315" t="s">
        <v>37</v>
      </c>
      <c r="D315" t="s">
        <v>38</v>
      </c>
      <c r="E315">
        <v>8</v>
      </c>
      <c r="F315" t="s">
        <v>40</v>
      </c>
      <c r="G315">
        <v>3.75</v>
      </c>
      <c r="H315" t="s">
        <v>58</v>
      </c>
      <c r="I315">
        <v>655</v>
      </c>
      <c r="J315">
        <v>1365</v>
      </c>
      <c r="K315">
        <v>0</v>
      </c>
      <c r="L315">
        <v>0</v>
      </c>
      <c r="M315">
        <v>0.6</v>
      </c>
      <c r="N315">
        <v>0.8</v>
      </c>
      <c r="O315">
        <v>1.05</v>
      </c>
      <c r="P315">
        <v>1.1000000000000001</v>
      </c>
      <c r="Q315" t="s">
        <v>46</v>
      </c>
      <c r="R315">
        <v>5</v>
      </c>
      <c r="S315">
        <v>9</v>
      </c>
      <c r="T315" t="s">
        <v>47</v>
      </c>
      <c r="U315" t="s">
        <v>58</v>
      </c>
      <c r="V315" t="s">
        <v>35</v>
      </c>
      <c r="W315" t="s">
        <v>36</v>
      </c>
      <c r="X315">
        <v>2019</v>
      </c>
      <c r="Y315" t="s">
        <v>37</v>
      </c>
      <c r="Z315" t="s">
        <v>38</v>
      </c>
      <c r="AA315">
        <v>12</v>
      </c>
      <c r="AB315">
        <v>24</v>
      </c>
      <c r="AC315">
        <v>0.8</v>
      </c>
      <c r="AD315">
        <v>0.75</v>
      </c>
      <c r="AE315">
        <v>1092</v>
      </c>
      <c r="AF315">
        <f>VLOOKUP(A315,[1]DETALLE!$A$1:$AK$841,37,FALSE)</f>
        <v>819</v>
      </c>
      <c r="AG315">
        <f>VLOOKUP(A315,[1]DETALLE!$A$1:$AK$841,16,FALSE)</f>
        <v>9</v>
      </c>
      <c r="AH315">
        <f>VLOOKUP(A315,[1]DETALLE!$A$1:$AK$841,22,FALSE)</f>
        <v>0.6</v>
      </c>
      <c r="AI315">
        <f>VLOOKUP(A315,[1]DETALLE!$A$1:$AK$841,27,FALSE)</f>
        <v>0.16399999999999998</v>
      </c>
      <c r="AJ315" t="str">
        <f>VLOOKUP(A315,[1]DETALLE!$A$1:$AK$841,18,FALSE)</f>
        <v>Departmental Digital</v>
      </c>
      <c r="AK315">
        <f t="shared" si="21"/>
        <v>0</v>
      </c>
      <c r="AL315">
        <f t="shared" si="22"/>
        <v>0</v>
      </c>
      <c r="AM315">
        <f t="shared" si="23"/>
        <v>0</v>
      </c>
      <c r="AN315">
        <f t="shared" si="24"/>
        <v>0</v>
      </c>
      <c r="AO315">
        <f t="shared" si="25"/>
        <v>1</v>
      </c>
    </row>
    <row r="316" spans="1:41" x14ac:dyDescent="0.25">
      <c r="A316" t="s">
        <v>350</v>
      </c>
      <c r="B316">
        <v>2019</v>
      </c>
      <c r="C316" t="s">
        <v>37</v>
      </c>
      <c r="D316" t="s">
        <v>38</v>
      </c>
      <c r="E316">
        <v>8</v>
      </c>
      <c r="F316" t="s">
        <v>44</v>
      </c>
      <c r="G316">
        <v>0</v>
      </c>
      <c r="H316" t="s">
        <v>58</v>
      </c>
      <c r="I316">
        <v>655</v>
      </c>
      <c r="J316">
        <v>1365</v>
      </c>
      <c r="K316">
        <v>0</v>
      </c>
      <c r="L316">
        <v>0</v>
      </c>
      <c r="M316">
        <v>0.6</v>
      </c>
      <c r="N316">
        <v>0.8</v>
      </c>
      <c r="O316">
        <v>1.05</v>
      </c>
      <c r="P316">
        <v>1.1000000000000001</v>
      </c>
      <c r="Q316" t="s">
        <v>46</v>
      </c>
      <c r="R316">
        <v>5</v>
      </c>
      <c r="S316">
        <v>9</v>
      </c>
      <c r="T316" t="s">
        <v>47</v>
      </c>
      <c r="U316" t="s">
        <v>58</v>
      </c>
      <c r="V316" t="s">
        <v>35</v>
      </c>
      <c r="W316" t="s">
        <v>59</v>
      </c>
      <c r="X316">
        <v>2019</v>
      </c>
      <c r="Y316" t="s">
        <v>37</v>
      </c>
      <c r="Z316" t="s">
        <v>38</v>
      </c>
      <c r="AA316">
        <v>8</v>
      </c>
      <c r="AB316">
        <v>19</v>
      </c>
      <c r="AC316">
        <v>0</v>
      </c>
      <c r="AD316">
        <v>0</v>
      </c>
      <c r="AE316">
        <v>1365</v>
      </c>
      <c r="AF316" t="e">
        <f>VLOOKUP(A316,[1]DETALLE!$A$1:$AK$841,37,FALSE)</f>
        <v>#N/A</v>
      </c>
      <c r="AG316" t="e">
        <f>VLOOKUP(A316,[1]DETALLE!$A$1:$AK$841,16,FALSE)</f>
        <v>#N/A</v>
      </c>
      <c r="AH316" t="e">
        <f>VLOOKUP(A316,[1]DETALLE!$A$1:$AK$841,22,FALSE)</f>
        <v>#N/A</v>
      </c>
      <c r="AI316" t="e">
        <f>VLOOKUP(A316,[1]DETALLE!$A$1:$AK$841,27,FALSE)</f>
        <v>#N/A</v>
      </c>
      <c r="AJ316" t="e">
        <f>VLOOKUP(A316,[1]DETALLE!$A$1:$AK$841,18,FALSE)</f>
        <v>#N/A</v>
      </c>
      <c r="AK316" t="e">
        <f t="shared" si="21"/>
        <v>#N/A</v>
      </c>
      <c r="AL316" t="e">
        <f t="shared" si="22"/>
        <v>#N/A</v>
      </c>
      <c r="AM316" t="e">
        <f t="shared" si="23"/>
        <v>#N/A</v>
      </c>
      <c r="AN316" t="e">
        <f t="shared" si="24"/>
        <v>#N/A</v>
      </c>
      <c r="AO316" t="e">
        <f t="shared" si="25"/>
        <v>#N/A</v>
      </c>
    </row>
    <row r="317" spans="1:41" x14ac:dyDescent="0.25">
      <c r="A317" t="s">
        <v>351</v>
      </c>
      <c r="B317">
        <v>2019</v>
      </c>
      <c r="C317" t="s">
        <v>37</v>
      </c>
      <c r="D317" t="s">
        <v>38</v>
      </c>
      <c r="E317">
        <v>8</v>
      </c>
      <c r="F317" t="s">
        <v>40</v>
      </c>
      <c r="G317">
        <v>1.6</v>
      </c>
      <c r="H317" t="s">
        <v>58</v>
      </c>
      <c r="I317">
        <v>655</v>
      </c>
      <c r="J317">
        <v>1365</v>
      </c>
      <c r="K317">
        <v>0</v>
      </c>
      <c r="L317">
        <v>0</v>
      </c>
      <c r="M317">
        <v>0.6</v>
      </c>
      <c r="N317">
        <v>0.8</v>
      </c>
      <c r="O317">
        <v>1.05</v>
      </c>
      <c r="P317">
        <v>1.1000000000000001</v>
      </c>
      <c r="Q317" t="s">
        <v>46</v>
      </c>
      <c r="R317">
        <v>5</v>
      </c>
      <c r="S317">
        <v>9</v>
      </c>
      <c r="T317" t="s">
        <v>47</v>
      </c>
      <c r="U317" t="s">
        <v>58</v>
      </c>
      <c r="V317" t="s">
        <v>35</v>
      </c>
      <c r="W317" t="s">
        <v>61</v>
      </c>
      <c r="X317">
        <v>2019</v>
      </c>
      <c r="Y317" t="s">
        <v>37</v>
      </c>
      <c r="Z317" t="s">
        <v>38</v>
      </c>
      <c r="AA317">
        <v>8</v>
      </c>
      <c r="AB317">
        <v>35</v>
      </c>
      <c r="AC317">
        <v>1.05</v>
      </c>
      <c r="AD317">
        <v>0.32</v>
      </c>
      <c r="AE317">
        <v>1433.25</v>
      </c>
      <c r="AF317">
        <f>VLOOKUP(A317,[1]DETALLE!$A$1:$AK$841,37,FALSE)</f>
        <v>1651.6500000000003</v>
      </c>
      <c r="AG317">
        <f>VLOOKUP(A317,[1]DETALLE!$A$1:$AK$841,16,FALSE)</f>
        <v>21</v>
      </c>
      <c r="AH317">
        <f>VLOOKUP(A317,[1]DETALLE!$A$1:$AK$841,22,FALSE)</f>
        <v>1.05</v>
      </c>
      <c r="AI317">
        <f>VLOOKUP(A317,[1]DETALLE!$A$1:$AK$841,27,FALSE)</f>
        <v>0.91249999999999998</v>
      </c>
      <c r="AJ317" t="str">
        <f>VLOOKUP(A317,[1]DETALLE!$A$1:$AK$841,18,FALSE)</f>
        <v>WF Mono Systems and Legacy Color</v>
      </c>
      <c r="AK317">
        <f t="shared" si="21"/>
        <v>0</v>
      </c>
      <c r="AL317">
        <f t="shared" si="22"/>
        <v>0</v>
      </c>
      <c r="AM317">
        <f t="shared" si="23"/>
        <v>1</v>
      </c>
      <c r="AN317">
        <f t="shared" si="24"/>
        <v>0</v>
      </c>
      <c r="AO317">
        <f t="shared" si="25"/>
        <v>0</v>
      </c>
    </row>
    <row r="318" spans="1:41" x14ac:dyDescent="0.25">
      <c r="A318" t="s">
        <v>352</v>
      </c>
      <c r="B318">
        <v>2019</v>
      </c>
      <c r="C318" t="s">
        <v>37</v>
      </c>
      <c r="D318" t="s">
        <v>38</v>
      </c>
      <c r="E318">
        <v>8</v>
      </c>
      <c r="F318" t="s">
        <v>40</v>
      </c>
      <c r="G318">
        <v>4.1500000000000004</v>
      </c>
      <c r="H318" t="s">
        <v>58</v>
      </c>
      <c r="I318">
        <v>655</v>
      </c>
      <c r="J318">
        <v>1365</v>
      </c>
      <c r="K318">
        <v>0</v>
      </c>
      <c r="L318">
        <v>0</v>
      </c>
      <c r="M318">
        <v>0.6</v>
      </c>
      <c r="N318">
        <v>0.8</v>
      </c>
      <c r="O318">
        <v>1.05</v>
      </c>
      <c r="P318">
        <v>1.1000000000000001</v>
      </c>
      <c r="Q318" t="s">
        <v>46</v>
      </c>
      <c r="R318">
        <v>5</v>
      </c>
      <c r="S318">
        <v>9</v>
      </c>
      <c r="T318" t="s">
        <v>85</v>
      </c>
      <c r="U318" t="s">
        <v>58</v>
      </c>
      <c r="V318" t="s">
        <v>35</v>
      </c>
      <c r="W318" t="s">
        <v>42</v>
      </c>
      <c r="X318">
        <v>2019</v>
      </c>
      <c r="Y318" t="s">
        <v>37</v>
      </c>
      <c r="Z318" t="s">
        <v>38</v>
      </c>
      <c r="AA318">
        <v>9</v>
      </c>
      <c r="AB318">
        <v>17</v>
      </c>
      <c r="AC318">
        <v>0.8</v>
      </c>
      <c r="AD318">
        <v>0.46111111111111103</v>
      </c>
      <c r="AE318">
        <v>1092</v>
      </c>
      <c r="AF318">
        <f>VLOOKUP(A318,[1]DETALLE!$A$1:$AK$841,37,FALSE)</f>
        <v>0</v>
      </c>
      <c r="AG318">
        <f>VLOOKUP(A318,[1]DETALLE!$A$1:$AK$841,16,FALSE)</f>
        <v>6</v>
      </c>
      <c r="AH318">
        <f>VLOOKUP(A318,[1]DETALLE!$A$1:$AK$841,22,FALSE)</f>
        <v>0</v>
      </c>
      <c r="AI318">
        <f>VLOOKUP(A318,[1]DETALLE!$A$1:$AK$841,27,FALSE)</f>
        <v>0.38</v>
      </c>
      <c r="AJ318" t="str">
        <f>VLOOKUP(A318,[1]DETALLE!$A$1:$AK$841,18,FALSE)</f>
        <v>Entry Mono Printers</v>
      </c>
      <c r="AK318">
        <f t="shared" si="21"/>
        <v>0</v>
      </c>
      <c r="AL318">
        <f t="shared" si="22"/>
        <v>0</v>
      </c>
      <c r="AM318">
        <f t="shared" si="23"/>
        <v>0</v>
      </c>
      <c r="AN318">
        <f t="shared" si="24"/>
        <v>0</v>
      </c>
      <c r="AO318">
        <f t="shared" si="25"/>
        <v>0</v>
      </c>
    </row>
    <row r="319" spans="1:41" x14ac:dyDescent="0.25">
      <c r="A319" t="s">
        <v>70</v>
      </c>
      <c r="B319">
        <v>2019</v>
      </c>
      <c r="C319" t="s">
        <v>37</v>
      </c>
      <c r="D319" t="s">
        <v>38</v>
      </c>
      <c r="E319">
        <v>8</v>
      </c>
      <c r="F319" t="s">
        <v>44</v>
      </c>
      <c r="G319">
        <v>0</v>
      </c>
      <c r="H319" t="s">
        <v>71</v>
      </c>
      <c r="I319">
        <v>468</v>
      </c>
      <c r="J319">
        <v>715</v>
      </c>
      <c r="K319">
        <v>0</v>
      </c>
      <c r="L319">
        <v>0</v>
      </c>
      <c r="M319">
        <v>0</v>
      </c>
      <c r="N319">
        <v>0.6</v>
      </c>
      <c r="O319">
        <v>0.8</v>
      </c>
      <c r="P319">
        <v>1.05</v>
      </c>
      <c r="Q319" t="s">
        <v>46</v>
      </c>
      <c r="R319">
        <v>5</v>
      </c>
      <c r="S319">
        <v>9</v>
      </c>
      <c r="T319" t="s">
        <v>47</v>
      </c>
      <c r="U319" t="s">
        <v>58</v>
      </c>
      <c r="V319" t="s">
        <v>35</v>
      </c>
      <c r="W319" t="s">
        <v>55</v>
      </c>
      <c r="X319">
        <v>2019</v>
      </c>
      <c r="Y319" t="s">
        <v>37</v>
      </c>
      <c r="Z319" t="s">
        <v>38</v>
      </c>
      <c r="AA319">
        <v>10</v>
      </c>
      <c r="AB319">
        <v>14</v>
      </c>
      <c r="AC319">
        <v>0</v>
      </c>
      <c r="AD319">
        <v>0</v>
      </c>
      <c r="AE319">
        <v>715</v>
      </c>
      <c r="AF319">
        <f>VLOOKUP(A319,[1]DETALLE!$A$1:$AK$841,37,FALSE)</f>
        <v>0</v>
      </c>
      <c r="AG319">
        <f>VLOOKUP(A319,[1]DETALLE!$A$1:$AK$841,16,FALSE)</f>
        <v>28</v>
      </c>
      <c r="AH319">
        <f>VLOOKUP(A319,[1]DETALLE!$A$1:$AK$841,22,FALSE)</f>
        <v>0.8</v>
      </c>
      <c r="AI319">
        <f>VLOOKUP(A319,[1]DETALLE!$A$1:$AK$841,27,FALSE)</f>
        <v>0.55800000000000005</v>
      </c>
      <c r="AJ319" t="str">
        <f>VLOOKUP(A319,[1]DETALLE!$A$1:$AK$841,18,FALSE)</f>
        <v>Office Digital</v>
      </c>
      <c r="AK319">
        <f t="shared" si="21"/>
        <v>0</v>
      </c>
      <c r="AL319">
        <f t="shared" si="22"/>
        <v>0</v>
      </c>
      <c r="AM319">
        <f t="shared" si="23"/>
        <v>0</v>
      </c>
      <c r="AN319">
        <f t="shared" si="24"/>
        <v>0</v>
      </c>
      <c r="AO319">
        <f t="shared" si="25"/>
        <v>0</v>
      </c>
    </row>
    <row r="320" spans="1:41" x14ac:dyDescent="0.25">
      <c r="A320" t="s">
        <v>353</v>
      </c>
      <c r="B320">
        <v>2019</v>
      </c>
      <c r="C320" t="s">
        <v>37</v>
      </c>
      <c r="D320" t="s">
        <v>38</v>
      </c>
      <c r="E320">
        <v>8</v>
      </c>
      <c r="F320" t="s">
        <v>40</v>
      </c>
      <c r="G320">
        <v>3.3333340000000003E-2</v>
      </c>
      <c r="H320" t="s">
        <v>64</v>
      </c>
      <c r="I320">
        <v>655</v>
      </c>
      <c r="J320">
        <v>1365</v>
      </c>
      <c r="K320">
        <v>0</v>
      </c>
      <c r="L320">
        <v>0</v>
      </c>
      <c r="M320">
        <v>0.6</v>
      </c>
      <c r="N320">
        <v>0.8</v>
      </c>
      <c r="O320">
        <v>1.05</v>
      </c>
      <c r="P320">
        <v>1.1000000000000001</v>
      </c>
      <c r="Q320" t="s">
        <v>46</v>
      </c>
      <c r="R320">
        <v>5</v>
      </c>
      <c r="S320">
        <v>9</v>
      </c>
      <c r="T320" t="s">
        <v>47</v>
      </c>
      <c r="U320" t="s">
        <v>64</v>
      </c>
      <c r="V320" t="s">
        <v>35</v>
      </c>
      <c r="W320" t="s">
        <v>55</v>
      </c>
      <c r="X320">
        <v>2019</v>
      </c>
      <c r="Y320" t="s">
        <v>37</v>
      </c>
      <c r="Z320" t="s">
        <v>38</v>
      </c>
      <c r="AA320">
        <v>11</v>
      </c>
      <c r="AB320">
        <v>34</v>
      </c>
      <c r="AC320">
        <v>1.05</v>
      </c>
      <c r="AD320">
        <v>6.6666679999999997E-3</v>
      </c>
      <c r="AE320">
        <v>1433.25</v>
      </c>
      <c r="AF320">
        <f>VLOOKUP(A320,[1]DETALLE!$A$1:$AK$841,37,FALSE)</f>
        <v>1730.3000000000004</v>
      </c>
      <c r="AG320">
        <f>VLOOKUP(A320,[1]DETALLE!$A$1:$AK$841,16,FALSE)</f>
        <v>50</v>
      </c>
      <c r="AH320">
        <f>VLOOKUP(A320,[1]DETALLE!$A$1:$AK$841,22,FALSE)</f>
        <v>1.1000000000000001</v>
      </c>
      <c r="AI320">
        <f>VLOOKUP(A320,[1]DETALLE!$A$1:$AK$841,27,FALSE)</f>
        <v>0</v>
      </c>
      <c r="AJ320" t="str">
        <f>VLOOKUP(A320,[1]DETALLE!$A$1:$AK$841,18,FALSE)</f>
        <v>Light Production Digital Business</v>
      </c>
      <c r="AK320">
        <f t="shared" si="21"/>
        <v>0</v>
      </c>
      <c r="AL320">
        <f t="shared" si="22"/>
        <v>0</v>
      </c>
      <c r="AM320">
        <f t="shared" si="23"/>
        <v>0</v>
      </c>
      <c r="AN320">
        <f t="shared" si="24"/>
        <v>0</v>
      </c>
      <c r="AO320">
        <f t="shared" si="25"/>
        <v>0</v>
      </c>
    </row>
    <row r="321" spans="1:41" x14ac:dyDescent="0.25">
      <c r="A321" t="s">
        <v>354</v>
      </c>
      <c r="B321">
        <v>2019</v>
      </c>
      <c r="C321" t="s">
        <v>37</v>
      </c>
      <c r="D321" t="s">
        <v>38</v>
      </c>
      <c r="E321">
        <v>8</v>
      </c>
      <c r="F321" t="s">
        <v>40</v>
      </c>
      <c r="G321">
        <v>0.28333330000000001</v>
      </c>
      <c r="I321" t="s">
        <v>33</v>
      </c>
      <c r="J321" t="s">
        <v>33</v>
      </c>
      <c r="K321" t="s">
        <v>33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R321" t="s">
        <v>33</v>
      </c>
      <c r="S321" t="s">
        <v>33</v>
      </c>
      <c r="U321" t="s">
        <v>64</v>
      </c>
      <c r="V321" t="s">
        <v>35</v>
      </c>
      <c r="W321" t="s">
        <v>61</v>
      </c>
      <c r="X321">
        <v>2019</v>
      </c>
      <c r="Y321" t="s">
        <v>37</v>
      </c>
      <c r="Z321" t="s">
        <v>38</v>
      </c>
      <c r="AA321">
        <v>10</v>
      </c>
      <c r="AB321">
        <v>48</v>
      </c>
      <c r="AC321">
        <v>1.1000000000000001</v>
      </c>
      <c r="AD321">
        <v>0</v>
      </c>
      <c r="AE321">
        <v>1433.25</v>
      </c>
      <c r="AF321" t="e">
        <f>VLOOKUP(A321,[1]DETALLE!$A$1:$AK$841,37,FALSE)</f>
        <v>#N/A</v>
      </c>
      <c r="AG321" t="e">
        <f>VLOOKUP(A321,[1]DETALLE!$A$1:$AK$841,16,FALSE)</f>
        <v>#N/A</v>
      </c>
      <c r="AH321" t="e">
        <f>VLOOKUP(A321,[1]DETALLE!$A$1:$AK$841,22,FALSE)</f>
        <v>#N/A</v>
      </c>
      <c r="AI321" t="e">
        <f>VLOOKUP(A321,[1]DETALLE!$A$1:$AK$841,27,FALSE)</f>
        <v>#N/A</v>
      </c>
      <c r="AJ321" t="e">
        <f>VLOOKUP(A321,[1]DETALLE!$A$1:$AK$841,18,FALSE)</f>
        <v>#N/A</v>
      </c>
      <c r="AK321" t="e">
        <f t="shared" si="21"/>
        <v>#N/A</v>
      </c>
      <c r="AL321" t="e">
        <f t="shared" si="22"/>
        <v>#N/A</v>
      </c>
      <c r="AM321" t="e">
        <f t="shared" si="23"/>
        <v>#N/A</v>
      </c>
      <c r="AN321" t="e">
        <f t="shared" si="24"/>
        <v>#N/A</v>
      </c>
      <c r="AO321" t="e">
        <f t="shared" si="25"/>
        <v>#N/A</v>
      </c>
    </row>
    <row r="322" spans="1:41" x14ac:dyDescent="0.25">
      <c r="A322" t="s">
        <v>223</v>
      </c>
      <c r="B322">
        <v>2019</v>
      </c>
      <c r="C322" t="s">
        <v>37</v>
      </c>
      <c r="D322" t="s">
        <v>38</v>
      </c>
      <c r="E322">
        <v>8</v>
      </c>
      <c r="F322" t="s">
        <v>44</v>
      </c>
      <c r="G322">
        <v>0</v>
      </c>
      <c r="H322" t="s">
        <v>64</v>
      </c>
      <c r="I322">
        <v>655</v>
      </c>
      <c r="J322">
        <v>1365</v>
      </c>
      <c r="K322">
        <v>0</v>
      </c>
      <c r="L322">
        <v>0</v>
      </c>
      <c r="M322">
        <v>0.6</v>
      </c>
      <c r="N322">
        <v>0.8</v>
      </c>
      <c r="O322">
        <v>1.05</v>
      </c>
      <c r="P322">
        <v>1.1000000000000001</v>
      </c>
      <c r="Q322" t="s">
        <v>46</v>
      </c>
      <c r="R322">
        <v>5</v>
      </c>
      <c r="S322">
        <v>9</v>
      </c>
      <c r="T322" t="s">
        <v>47</v>
      </c>
      <c r="U322" t="s">
        <v>64</v>
      </c>
      <c r="V322" t="s">
        <v>35</v>
      </c>
      <c r="W322" t="s">
        <v>59</v>
      </c>
      <c r="X322">
        <v>2019</v>
      </c>
      <c r="Y322" t="s">
        <v>37</v>
      </c>
      <c r="Z322" t="s">
        <v>38</v>
      </c>
      <c r="AA322">
        <v>9</v>
      </c>
      <c r="AB322">
        <v>5</v>
      </c>
      <c r="AC322">
        <v>0</v>
      </c>
      <c r="AD322">
        <v>0</v>
      </c>
      <c r="AE322">
        <v>1365</v>
      </c>
      <c r="AF322">
        <f>VLOOKUP(A322,[1]DETALLE!$A$1:$AK$841,37,FALSE)</f>
        <v>0</v>
      </c>
      <c r="AG322">
        <f>VLOOKUP(A322,[1]DETALLE!$A$1:$AK$841,16,FALSE)</f>
        <v>0</v>
      </c>
      <c r="AH322">
        <f>VLOOKUP(A322,[1]DETALLE!$A$1:$AK$841,22,FALSE)</f>
        <v>0</v>
      </c>
      <c r="AI322">
        <f>VLOOKUP(A322,[1]DETALLE!$A$1:$AK$841,27,FALSE)</f>
        <v>0</v>
      </c>
      <c r="AJ322" t="str">
        <f>VLOOKUP(A322,[1]DETALLE!$A$1:$AK$841,18,FALSE)</f>
        <v>Entry Production Color Low/Mid</v>
      </c>
      <c r="AK322">
        <f t="shared" ref="AK322:AK385" si="26">IF(AE322=AF322,1,0)</f>
        <v>0</v>
      </c>
      <c r="AL322">
        <f t="shared" si="22"/>
        <v>0</v>
      </c>
      <c r="AM322">
        <f t="shared" si="23"/>
        <v>1</v>
      </c>
      <c r="AN322">
        <f t="shared" si="24"/>
        <v>1</v>
      </c>
      <c r="AO322">
        <f t="shared" si="25"/>
        <v>0</v>
      </c>
    </row>
    <row r="323" spans="1:41" x14ac:dyDescent="0.25">
      <c r="A323" t="s">
        <v>355</v>
      </c>
      <c r="B323">
        <v>2019</v>
      </c>
      <c r="C323" t="s">
        <v>37</v>
      </c>
      <c r="D323" t="s">
        <v>38</v>
      </c>
      <c r="E323">
        <v>8</v>
      </c>
      <c r="F323" t="s">
        <v>44</v>
      </c>
      <c r="G323">
        <v>0</v>
      </c>
      <c r="H323" t="s">
        <v>64</v>
      </c>
      <c r="I323">
        <v>655</v>
      </c>
      <c r="J323">
        <v>1365</v>
      </c>
      <c r="K323">
        <v>0</v>
      </c>
      <c r="L323">
        <v>0</v>
      </c>
      <c r="M323">
        <v>0.6</v>
      </c>
      <c r="N323">
        <v>0.8</v>
      </c>
      <c r="O323">
        <v>1.05</v>
      </c>
      <c r="P323">
        <v>1.1000000000000001</v>
      </c>
      <c r="Q323" t="s">
        <v>46</v>
      </c>
      <c r="R323">
        <v>5</v>
      </c>
      <c r="S323">
        <v>9</v>
      </c>
      <c r="T323" t="s">
        <v>85</v>
      </c>
      <c r="U323" t="s">
        <v>64</v>
      </c>
      <c r="V323" t="s">
        <v>35</v>
      </c>
      <c r="W323" t="s">
        <v>61</v>
      </c>
      <c r="X323">
        <v>2019</v>
      </c>
      <c r="Y323" t="s">
        <v>37</v>
      </c>
      <c r="Z323" t="s">
        <v>38</v>
      </c>
      <c r="AA323">
        <v>9</v>
      </c>
      <c r="AB323">
        <v>19</v>
      </c>
      <c r="AC323">
        <v>0</v>
      </c>
      <c r="AD323">
        <v>0</v>
      </c>
      <c r="AE323">
        <v>1365</v>
      </c>
      <c r="AF323" t="e">
        <f>VLOOKUP(A323,[1]DETALLE!$A$1:$AK$841,37,FALSE)</f>
        <v>#N/A</v>
      </c>
      <c r="AG323" t="e">
        <f>VLOOKUP(A323,[1]DETALLE!$A$1:$AK$841,16,FALSE)</f>
        <v>#N/A</v>
      </c>
      <c r="AH323" t="e">
        <f>VLOOKUP(A323,[1]DETALLE!$A$1:$AK$841,22,FALSE)</f>
        <v>#N/A</v>
      </c>
      <c r="AI323" t="e">
        <f>VLOOKUP(A323,[1]DETALLE!$A$1:$AK$841,27,FALSE)</f>
        <v>#N/A</v>
      </c>
      <c r="AJ323" t="e">
        <f>VLOOKUP(A323,[1]DETALLE!$A$1:$AK$841,18,FALSE)</f>
        <v>#N/A</v>
      </c>
      <c r="AK323" t="e">
        <f t="shared" si="26"/>
        <v>#N/A</v>
      </c>
      <c r="AL323" t="e">
        <f t="shared" ref="AL323:AL386" si="27">IF(AB323=AG323,1,0)</f>
        <v>#N/A</v>
      </c>
      <c r="AM323" t="e">
        <f t="shared" ref="AM323:AM386" si="28">IF(AC323=AH323,1,0)</f>
        <v>#N/A</v>
      </c>
      <c r="AN323" t="e">
        <f t="shared" ref="AN323:AN386" si="29">IF(AD323=AI323,1,0)</f>
        <v>#N/A</v>
      </c>
      <c r="AO323" t="e">
        <f t="shared" ref="AO323:AO386" si="30">IF(H323=AJ323,1,0)</f>
        <v>#N/A</v>
      </c>
    </row>
    <row r="324" spans="1:41" x14ac:dyDescent="0.25">
      <c r="A324" t="s">
        <v>356</v>
      </c>
      <c r="B324">
        <v>2019</v>
      </c>
      <c r="C324" t="s">
        <v>37</v>
      </c>
      <c r="D324" t="s">
        <v>38</v>
      </c>
      <c r="E324">
        <v>8</v>
      </c>
      <c r="F324" t="s">
        <v>40</v>
      </c>
      <c r="G324">
        <v>0.76666670000000003</v>
      </c>
      <c r="H324" t="s">
        <v>64</v>
      </c>
      <c r="I324">
        <v>655</v>
      </c>
      <c r="J324">
        <v>1365</v>
      </c>
      <c r="K324">
        <v>0</v>
      </c>
      <c r="L324">
        <v>0</v>
      </c>
      <c r="M324">
        <v>0.6</v>
      </c>
      <c r="N324">
        <v>0.8</v>
      </c>
      <c r="O324">
        <v>1.05</v>
      </c>
      <c r="P324">
        <v>1.1000000000000001</v>
      </c>
      <c r="Q324" t="s">
        <v>46</v>
      </c>
      <c r="R324">
        <v>5</v>
      </c>
      <c r="S324">
        <v>9</v>
      </c>
      <c r="T324" t="s">
        <v>47</v>
      </c>
      <c r="U324" t="s">
        <v>64</v>
      </c>
      <c r="V324" t="s">
        <v>35</v>
      </c>
      <c r="W324" t="s">
        <v>55</v>
      </c>
      <c r="X324">
        <v>2019</v>
      </c>
      <c r="Y324" t="s">
        <v>37</v>
      </c>
      <c r="Z324" t="s">
        <v>38</v>
      </c>
      <c r="AA324">
        <v>9</v>
      </c>
      <c r="AB324">
        <v>171</v>
      </c>
      <c r="AC324">
        <v>1.1000000000000001</v>
      </c>
      <c r="AD324">
        <v>0.15333334000000001</v>
      </c>
      <c r="AE324">
        <v>1501.5</v>
      </c>
      <c r="AF324">
        <f>VLOOKUP(A324,[1]DETALLE!$A$1:$AK$841,37,FALSE)</f>
        <v>572.00000000000011</v>
      </c>
      <c r="AG324">
        <f>VLOOKUP(A324,[1]DETALLE!$A$1:$AK$841,16,FALSE)</f>
        <v>33</v>
      </c>
      <c r="AH324">
        <f>VLOOKUP(A324,[1]DETALLE!$A$1:$AK$841,22,FALSE)</f>
        <v>0.8</v>
      </c>
      <c r="AI324">
        <f>VLOOKUP(A324,[1]DETALLE!$A$1:$AK$841,27,FALSE)</f>
        <v>0.22222222222222221</v>
      </c>
      <c r="AJ324" t="str">
        <f>VLOOKUP(A324,[1]DETALLE!$A$1:$AK$841,18,FALSE)</f>
        <v>A4 Color Laser MFPs</v>
      </c>
      <c r="AK324">
        <f t="shared" si="26"/>
        <v>0</v>
      </c>
      <c r="AL324">
        <f t="shared" si="27"/>
        <v>0</v>
      </c>
      <c r="AM324">
        <f t="shared" si="28"/>
        <v>0</v>
      </c>
      <c r="AN324">
        <f t="shared" si="29"/>
        <v>0</v>
      </c>
      <c r="AO324">
        <f t="shared" si="30"/>
        <v>0</v>
      </c>
    </row>
    <row r="325" spans="1:41" x14ac:dyDescent="0.25">
      <c r="A325" t="s">
        <v>357</v>
      </c>
      <c r="B325">
        <v>2019</v>
      </c>
      <c r="C325" t="s">
        <v>37</v>
      </c>
      <c r="D325" t="s">
        <v>38</v>
      </c>
      <c r="E325">
        <v>8</v>
      </c>
      <c r="F325" t="s">
        <v>40</v>
      </c>
      <c r="G325">
        <v>1.5333330000000001</v>
      </c>
      <c r="H325" t="s">
        <v>91</v>
      </c>
      <c r="I325">
        <v>803</v>
      </c>
      <c r="J325">
        <v>1573</v>
      </c>
      <c r="K325">
        <v>0.2</v>
      </c>
      <c r="L325">
        <v>0.6</v>
      </c>
      <c r="M325">
        <v>0.8</v>
      </c>
      <c r="N325">
        <v>1.05</v>
      </c>
      <c r="O325">
        <v>1.1000000000000001</v>
      </c>
      <c r="P325">
        <v>1.1499999999999999</v>
      </c>
      <c r="Q325" t="s">
        <v>46</v>
      </c>
      <c r="R325">
        <v>4</v>
      </c>
      <c r="S325">
        <v>6</v>
      </c>
      <c r="T325" t="s">
        <v>47</v>
      </c>
      <c r="U325" t="s">
        <v>91</v>
      </c>
      <c r="V325" t="s">
        <v>35</v>
      </c>
      <c r="W325" t="s">
        <v>36</v>
      </c>
      <c r="X325">
        <v>2019</v>
      </c>
      <c r="Y325" t="s">
        <v>37</v>
      </c>
      <c r="Z325" t="s">
        <v>38</v>
      </c>
      <c r="AA325">
        <v>9</v>
      </c>
      <c r="AB325">
        <v>18</v>
      </c>
      <c r="AC325">
        <v>1.05</v>
      </c>
      <c r="AD325">
        <v>0.38333325000000001</v>
      </c>
      <c r="AE325">
        <v>1651.65</v>
      </c>
      <c r="AF325">
        <f>VLOOKUP(A325,[1]DETALLE!$A$1:$AK$841,37,FALSE)</f>
        <v>0</v>
      </c>
      <c r="AG325">
        <f>VLOOKUP(A325,[1]DETALLE!$A$1:$AK$841,16,FALSE)</f>
        <v>9</v>
      </c>
      <c r="AH325">
        <f>VLOOKUP(A325,[1]DETALLE!$A$1:$AK$841,22,FALSE)</f>
        <v>0.8</v>
      </c>
      <c r="AI325">
        <f>VLOOKUP(A325,[1]DETALLE!$A$1:$AK$841,27,FALSE)</f>
        <v>8.7499999999999994E-2</v>
      </c>
      <c r="AJ325" t="str">
        <f>VLOOKUP(A325,[1]DETALLE!$A$1:$AK$841,18,FALSE)</f>
        <v>Entry Production Color Low/Mid</v>
      </c>
      <c r="AK325">
        <f t="shared" si="26"/>
        <v>0</v>
      </c>
      <c r="AL325">
        <f t="shared" si="27"/>
        <v>0</v>
      </c>
      <c r="AM325">
        <f t="shared" si="28"/>
        <v>0</v>
      </c>
      <c r="AN325">
        <f t="shared" si="29"/>
        <v>0</v>
      </c>
      <c r="AO325">
        <f t="shared" si="30"/>
        <v>0</v>
      </c>
    </row>
    <row r="326" spans="1:41" x14ac:dyDescent="0.25">
      <c r="A326" t="s">
        <v>135</v>
      </c>
      <c r="B326">
        <v>2019</v>
      </c>
      <c r="C326" t="s">
        <v>37</v>
      </c>
      <c r="D326" t="s">
        <v>38</v>
      </c>
      <c r="E326">
        <v>8</v>
      </c>
      <c r="F326" t="s">
        <v>40</v>
      </c>
      <c r="G326">
        <v>1.766667</v>
      </c>
      <c r="H326" t="s">
        <v>91</v>
      </c>
      <c r="I326">
        <v>803</v>
      </c>
      <c r="J326">
        <v>1573</v>
      </c>
      <c r="K326">
        <v>0.2</v>
      </c>
      <c r="L326">
        <v>0.6</v>
      </c>
      <c r="M326">
        <v>0.8</v>
      </c>
      <c r="N326">
        <v>1.05</v>
      </c>
      <c r="O326">
        <v>1.1000000000000001</v>
      </c>
      <c r="P326">
        <v>1.1499999999999999</v>
      </c>
      <c r="Q326" t="s">
        <v>46</v>
      </c>
      <c r="R326">
        <v>4</v>
      </c>
      <c r="S326">
        <v>6</v>
      </c>
      <c r="T326" t="s">
        <v>47</v>
      </c>
      <c r="U326" t="s">
        <v>91</v>
      </c>
      <c r="V326" t="s">
        <v>35</v>
      </c>
      <c r="W326" t="s">
        <v>50</v>
      </c>
      <c r="X326">
        <v>2019</v>
      </c>
      <c r="Y326" t="s">
        <v>37</v>
      </c>
      <c r="Z326" t="s">
        <v>38</v>
      </c>
      <c r="AA326">
        <v>10</v>
      </c>
      <c r="AB326">
        <v>3</v>
      </c>
      <c r="AC326">
        <v>0.6</v>
      </c>
      <c r="AD326">
        <v>0.44166675</v>
      </c>
      <c r="AE326">
        <v>943.8</v>
      </c>
      <c r="AF326">
        <f>VLOOKUP(A326,[1]DETALLE!$A$1:$AK$841,37,FALSE)</f>
        <v>0</v>
      </c>
      <c r="AG326">
        <f>VLOOKUP(A326,[1]DETALLE!$A$1:$AK$841,16,FALSE)</f>
        <v>2693</v>
      </c>
      <c r="AH326">
        <f>VLOOKUP(A326,[1]DETALLE!$A$1:$AK$841,22,FALSE)</f>
        <v>1.05</v>
      </c>
      <c r="AI326">
        <f>VLOOKUP(A326,[1]DETALLE!$A$1:$AK$841,27,FALSE)</f>
        <v>0.44400000000000006</v>
      </c>
      <c r="AJ326" t="str">
        <f>VLOOKUP(A326,[1]DETALLE!$A$1:$AK$841,18,FALSE)</f>
        <v>A4 Mono MFPs</v>
      </c>
      <c r="AK326">
        <f t="shared" si="26"/>
        <v>0</v>
      </c>
      <c r="AL326">
        <f t="shared" si="27"/>
        <v>0</v>
      </c>
      <c r="AM326">
        <f t="shared" si="28"/>
        <v>0</v>
      </c>
      <c r="AN326">
        <f t="shared" si="29"/>
        <v>0</v>
      </c>
      <c r="AO326">
        <f t="shared" si="30"/>
        <v>0</v>
      </c>
    </row>
    <row r="327" spans="1:41" x14ac:dyDescent="0.25">
      <c r="A327" t="s">
        <v>358</v>
      </c>
      <c r="B327">
        <v>2019</v>
      </c>
      <c r="C327" t="s">
        <v>37</v>
      </c>
      <c r="D327" t="s">
        <v>38</v>
      </c>
      <c r="E327">
        <v>8</v>
      </c>
      <c r="F327" t="s">
        <v>40</v>
      </c>
      <c r="G327">
        <v>1.4</v>
      </c>
      <c r="H327" t="s">
        <v>116</v>
      </c>
      <c r="I327">
        <v>655</v>
      </c>
      <c r="J327">
        <v>1365</v>
      </c>
      <c r="K327">
        <v>0</v>
      </c>
      <c r="L327">
        <v>0</v>
      </c>
      <c r="M327">
        <v>0.6</v>
      </c>
      <c r="N327">
        <v>0.8</v>
      </c>
      <c r="O327">
        <v>1.05</v>
      </c>
      <c r="P327">
        <v>1.1000000000000001</v>
      </c>
      <c r="Q327" t="s">
        <v>46</v>
      </c>
      <c r="R327">
        <v>5</v>
      </c>
      <c r="S327">
        <v>9</v>
      </c>
      <c r="T327" t="s">
        <v>47</v>
      </c>
      <c r="U327" t="s">
        <v>58</v>
      </c>
      <c r="V327" t="s">
        <v>35</v>
      </c>
      <c r="W327" t="s">
        <v>55</v>
      </c>
      <c r="X327">
        <v>2019</v>
      </c>
      <c r="Y327" t="s">
        <v>37</v>
      </c>
      <c r="Z327" t="s">
        <v>38</v>
      </c>
      <c r="AA327">
        <v>8</v>
      </c>
      <c r="AB327">
        <v>229</v>
      </c>
      <c r="AC327">
        <v>1.1000000000000001</v>
      </c>
      <c r="AD327">
        <v>0.28000000000000003</v>
      </c>
      <c r="AE327">
        <v>1501.5</v>
      </c>
      <c r="AF327">
        <f>VLOOKUP(A327,[1]DETALLE!$A$1:$AK$841,37,FALSE)</f>
        <v>1573.0000000000002</v>
      </c>
      <c r="AG327" t="str">
        <f>VLOOKUP(A327,[1]DETALLE!$A$1:$AK$841,16,FALSE)</f>
        <v xml:space="preserve">  </v>
      </c>
      <c r="AH327">
        <f>VLOOKUP(A327,[1]DETALLE!$A$1:$AK$841,22,FALSE)</f>
        <v>1</v>
      </c>
      <c r="AI327">
        <f>VLOOKUP(A327,[1]DETALLE!$A$1:$AK$841,27,FALSE)</f>
        <v>1</v>
      </c>
      <c r="AJ327" t="str">
        <f>VLOOKUP(A327,[1]DETALLE!$A$1:$AK$841,18,FALSE)</f>
        <v>Light Production Digital Business</v>
      </c>
      <c r="AK327">
        <f t="shared" si="26"/>
        <v>0</v>
      </c>
      <c r="AL327">
        <f t="shared" si="27"/>
        <v>0</v>
      </c>
      <c r="AM327">
        <f t="shared" si="28"/>
        <v>0</v>
      </c>
      <c r="AN327">
        <f t="shared" si="29"/>
        <v>0</v>
      </c>
      <c r="AO327">
        <f t="shared" si="30"/>
        <v>0</v>
      </c>
    </row>
    <row r="328" spans="1:41" x14ac:dyDescent="0.25">
      <c r="A328" t="s">
        <v>359</v>
      </c>
      <c r="B328">
        <v>2019</v>
      </c>
      <c r="C328" t="s">
        <v>37</v>
      </c>
      <c r="D328" t="s">
        <v>38</v>
      </c>
      <c r="E328">
        <v>8</v>
      </c>
      <c r="F328" t="s">
        <v>40</v>
      </c>
      <c r="G328">
        <v>0</v>
      </c>
      <c r="H328" t="s">
        <v>71</v>
      </c>
      <c r="I328">
        <v>468</v>
      </c>
      <c r="J328">
        <v>715</v>
      </c>
      <c r="K328">
        <v>0</v>
      </c>
      <c r="L328">
        <v>0</v>
      </c>
      <c r="M328">
        <v>0</v>
      </c>
      <c r="N328">
        <v>0.6</v>
      </c>
      <c r="O328">
        <v>0.8</v>
      </c>
      <c r="P328">
        <v>1.05</v>
      </c>
      <c r="Q328" t="s">
        <v>46</v>
      </c>
      <c r="R328">
        <v>5</v>
      </c>
      <c r="S328">
        <v>9</v>
      </c>
      <c r="T328" t="s">
        <v>47</v>
      </c>
      <c r="U328" t="s">
        <v>71</v>
      </c>
      <c r="V328" t="s">
        <v>35</v>
      </c>
      <c r="W328" t="s">
        <v>55</v>
      </c>
      <c r="X328">
        <v>2019</v>
      </c>
      <c r="Y328" t="s">
        <v>37</v>
      </c>
      <c r="Z328" t="s">
        <v>38</v>
      </c>
      <c r="AA328">
        <v>9</v>
      </c>
      <c r="AB328">
        <v>294</v>
      </c>
      <c r="AC328">
        <v>1.05</v>
      </c>
      <c r="AD328">
        <v>0</v>
      </c>
      <c r="AE328">
        <v>750.75</v>
      </c>
      <c r="AF328">
        <f>VLOOKUP(A328,[1]DETALLE!$A$1:$AK$841,37,FALSE)</f>
        <v>750.75000000000011</v>
      </c>
      <c r="AG328">
        <f>VLOOKUP(A328,[1]DETALLE!$A$1:$AK$841,16,FALSE)</f>
        <v>601</v>
      </c>
      <c r="AH328">
        <f>VLOOKUP(A328,[1]DETALLE!$A$1:$AK$841,22,FALSE)</f>
        <v>1.05</v>
      </c>
      <c r="AI328">
        <f>VLOOKUP(A328,[1]DETALLE!$A$1:$AK$841,27,FALSE)</f>
        <v>0.94399999999999995</v>
      </c>
      <c r="AJ328" t="str">
        <f>VLOOKUP(A328,[1]DETALLE!$A$1:$AK$841,18,FALSE)</f>
        <v>A4 Mono MFPs</v>
      </c>
      <c r="AK328">
        <f t="shared" si="26"/>
        <v>1</v>
      </c>
      <c r="AL328">
        <f t="shared" si="27"/>
        <v>0</v>
      </c>
      <c r="AM328">
        <f t="shared" si="28"/>
        <v>1</v>
      </c>
      <c r="AN328">
        <f t="shared" si="29"/>
        <v>0</v>
      </c>
      <c r="AO328">
        <f t="shared" si="30"/>
        <v>0</v>
      </c>
    </row>
    <row r="329" spans="1:41" x14ac:dyDescent="0.25">
      <c r="A329" t="s">
        <v>225</v>
      </c>
      <c r="B329">
        <v>2019</v>
      </c>
      <c r="C329" t="s">
        <v>37</v>
      </c>
      <c r="D329" t="s">
        <v>38</v>
      </c>
      <c r="E329">
        <v>8</v>
      </c>
      <c r="F329" t="s">
        <v>40</v>
      </c>
      <c r="G329">
        <v>1.1499999999999999</v>
      </c>
      <c r="H329" t="s">
        <v>54</v>
      </c>
      <c r="I329">
        <v>803</v>
      </c>
      <c r="J329">
        <v>1573</v>
      </c>
      <c r="K329">
        <v>0.2</v>
      </c>
      <c r="L329">
        <v>0.6</v>
      </c>
      <c r="M329">
        <v>0.8</v>
      </c>
      <c r="N329">
        <v>1.05</v>
      </c>
      <c r="O329">
        <v>1.1000000000000001</v>
      </c>
      <c r="P329">
        <v>1.1499999999999999</v>
      </c>
      <c r="Q329" t="s">
        <v>46</v>
      </c>
      <c r="R329">
        <v>4</v>
      </c>
      <c r="S329">
        <v>6</v>
      </c>
      <c r="T329" t="s">
        <v>47</v>
      </c>
      <c r="U329" t="s">
        <v>54</v>
      </c>
      <c r="V329" t="s">
        <v>35</v>
      </c>
      <c r="W329" t="s">
        <v>50</v>
      </c>
      <c r="X329">
        <v>2019</v>
      </c>
      <c r="Y329" t="s">
        <v>37</v>
      </c>
      <c r="Z329" t="s">
        <v>38</v>
      </c>
      <c r="AA329">
        <v>8</v>
      </c>
      <c r="AB329">
        <v>5</v>
      </c>
      <c r="AC329">
        <v>0.6</v>
      </c>
      <c r="AD329">
        <v>0.28749999999999998</v>
      </c>
      <c r="AE329">
        <v>943.8</v>
      </c>
      <c r="AF329">
        <f>VLOOKUP(A329,[1]DETALLE!$A$1:$AK$841,37,FALSE)</f>
        <v>1808.95</v>
      </c>
      <c r="AG329">
        <f>VLOOKUP(A329,[1]DETALLE!$A$1:$AK$841,16,FALSE)</f>
        <v>125</v>
      </c>
      <c r="AH329">
        <f>VLOOKUP(A329,[1]DETALLE!$A$1:$AK$841,22,FALSE)</f>
        <v>1.1499999999999999</v>
      </c>
      <c r="AI329">
        <f>VLOOKUP(A329,[1]DETALLE!$A$1:$AK$841,27,FALSE)</f>
        <v>0.89500000000000002</v>
      </c>
      <c r="AJ329" t="str">
        <f>VLOOKUP(A329,[1]DETALLE!$A$1:$AK$841,18,FALSE)</f>
        <v>Light Production Digital Business</v>
      </c>
      <c r="AK329">
        <f t="shared" si="26"/>
        <v>0</v>
      </c>
      <c r="AL329">
        <f t="shared" si="27"/>
        <v>0</v>
      </c>
      <c r="AM329">
        <f t="shared" si="28"/>
        <v>0</v>
      </c>
      <c r="AN329">
        <f t="shared" si="29"/>
        <v>0</v>
      </c>
      <c r="AO329">
        <f t="shared" si="30"/>
        <v>0</v>
      </c>
    </row>
    <row r="330" spans="1:41" x14ac:dyDescent="0.25">
      <c r="A330" t="s">
        <v>360</v>
      </c>
      <c r="B330">
        <v>2019</v>
      </c>
      <c r="C330" t="s">
        <v>37</v>
      </c>
      <c r="D330" t="s">
        <v>38</v>
      </c>
      <c r="E330">
        <v>8</v>
      </c>
      <c r="F330" t="s">
        <v>40</v>
      </c>
      <c r="G330">
        <v>0</v>
      </c>
      <c r="H330" t="s">
        <v>54</v>
      </c>
      <c r="I330">
        <v>803</v>
      </c>
      <c r="J330">
        <v>1573</v>
      </c>
      <c r="K330">
        <v>0.2</v>
      </c>
      <c r="L330">
        <v>0.6</v>
      </c>
      <c r="M330">
        <v>0.8</v>
      </c>
      <c r="N330">
        <v>1.05</v>
      </c>
      <c r="O330">
        <v>1.1000000000000001</v>
      </c>
      <c r="P330">
        <v>1.1499999999999999</v>
      </c>
      <c r="Q330" t="s">
        <v>46</v>
      </c>
      <c r="R330">
        <v>4</v>
      </c>
      <c r="S330">
        <v>6</v>
      </c>
      <c r="T330" t="s">
        <v>47</v>
      </c>
      <c r="U330" t="s">
        <v>54</v>
      </c>
      <c r="V330" t="s">
        <v>35</v>
      </c>
      <c r="W330" t="s">
        <v>67</v>
      </c>
      <c r="X330">
        <v>2019</v>
      </c>
      <c r="Y330" t="s">
        <v>37</v>
      </c>
      <c r="Z330" t="s">
        <v>38</v>
      </c>
      <c r="AA330">
        <v>9</v>
      </c>
      <c r="AB330">
        <v>38</v>
      </c>
      <c r="AC330">
        <v>1.1000000000000001</v>
      </c>
      <c r="AD330">
        <v>0</v>
      </c>
      <c r="AE330">
        <v>1730.3</v>
      </c>
      <c r="AF330">
        <f>VLOOKUP(A330,[1]DETALLE!$A$1:$AK$841,37,FALSE)</f>
        <v>750.75000000000011</v>
      </c>
      <c r="AG330">
        <f>VLOOKUP(A330,[1]DETALLE!$A$1:$AK$841,16,FALSE)</f>
        <v>83</v>
      </c>
      <c r="AH330">
        <f>VLOOKUP(A330,[1]DETALLE!$A$1:$AK$841,22,FALSE)</f>
        <v>1.05</v>
      </c>
      <c r="AI330">
        <f>VLOOKUP(A330,[1]DETALLE!$A$1:$AK$841,27,FALSE)</f>
        <v>0.99</v>
      </c>
      <c r="AJ330" t="str">
        <f>VLOOKUP(A330,[1]DETALLE!$A$1:$AK$841,18,FALSE)</f>
        <v>A4 Mono MFPs</v>
      </c>
      <c r="AK330">
        <f t="shared" si="26"/>
        <v>0</v>
      </c>
      <c r="AL330">
        <f t="shared" si="27"/>
        <v>0</v>
      </c>
      <c r="AM330">
        <f t="shared" si="28"/>
        <v>0</v>
      </c>
      <c r="AN330">
        <f t="shared" si="29"/>
        <v>0</v>
      </c>
      <c r="AO330">
        <f t="shared" si="30"/>
        <v>0</v>
      </c>
    </row>
    <row r="331" spans="1:41" x14ac:dyDescent="0.25">
      <c r="A331" t="s">
        <v>361</v>
      </c>
      <c r="B331">
        <v>2019</v>
      </c>
      <c r="C331" t="s">
        <v>37</v>
      </c>
      <c r="D331" t="s">
        <v>38</v>
      </c>
      <c r="E331">
        <v>8</v>
      </c>
      <c r="F331" t="s">
        <v>40</v>
      </c>
      <c r="G331">
        <v>2.5499999999999998</v>
      </c>
      <c r="H331" t="s">
        <v>54</v>
      </c>
      <c r="I331">
        <v>803</v>
      </c>
      <c r="J331">
        <v>1573</v>
      </c>
      <c r="K331">
        <v>0.2</v>
      </c>
      <c r="L331">
        <v>0.6</v>
      </c>
      <c r="M331">
        <v>0.8</v>
      </c>
      <c r="N331">
        <v>1.05</v>
      </c>
      <c r="O331">
        <v>1.1000000000000001</v>
      </c>
      <c r="P331">
        <v>1.1499999999999999</v>
      </c>
      <c r="Q331" t="s">
        <v>46</v>
      </c>
      <c r="R331">
        <v>4</v>
      </c>
      <c r="S331">
        <v>6</v>
      </c>
      <c r="T331" t="s">
        <v>47</v>
      </c>
      <c r="U331" t="s">
        <v>54</v>
      </c>
      <c r="V331" t="s">
        <v>35</v>
      </c>
      <c r="W331" t="s">
        <v>61</v>
      </c>
      <c r="X331">
        <v>2019</v>
      </c>
      <c r="Y331" t="s">
        <v>37</v>
      </c>
      <c r="Z331" t="s">
        <v>38</v>
      </c>
      <c r="AA331">
        <v>8</v>
      </c>
      <c r="AB331">
        <v>20</v>
      </c>
      <c r="AC331">
        <v>1.05</v>
      </c>
      <c r="AD331">
        <v>0.63749999999999996</v>
      </c>
      <c r="AE331">
        <v>1651.65</v>
      </c>
      <c r="AF331">
        <f>VLOOKUP(A331,[1]DETALLE!$A$1:$AK$841,37,FALSE)</f>
        <v>1433.25</v>
      </c>
      <c r="AG331">
        <f>VLOOKUP(A331,[1]DETALLE!$A$1:$AK$841,16,FALSE)</f>
        <v>49</v>
      </c>
      <c r="AH331">
        <f>VLOOKUP(A331,[1]DETALLE!$A$1:$AK$841,22,FALSE)</f>
        <v>1.05</v>
      </c>
      <c r="AI331">
        <f>VLOOKUP(A331,[1]DETALLE!$A$1:$AK$841,27,FALSE)</f>
        <v>0.63600000000000001</v>
      </c>
      <c r="AJ331" t="str">
        <f>VLOOKUP(A331,[1]DETALLE!$A$1:$AK$841,18,FALSE)</f>
        <v>Departmental Digital</v>
      </c>
      <c r="AK331">
        <f t="shared" si="26"/>
        <v>0</v>
      </c>
      <c r="AL331">
        <f t="shared" si="27"/>
        <v>0</v>
      </c>
      <c r="AM331">
        <f t="shared" si="28"/>
        <v>1</v>
      </c>
      <c r="AN331">
        <f t="shared" si="29"/>
        <v>0</v>
      </c>
      <c r="AO331">
        <f t="shared" si="30"/>
        <v>0</v>
      </c>
    </row>
    <row r="332" spans="1:41" x14ac:dyDescent="0.25">
      <c r="A332" t="s">
        <v>362</v>
      </c>
      <c r="B332">
        <v>2019</v>
      </c>
      <c r="C332" t="s">
        <v>37</v>
      </c>
      <c r="D332" t="s">
        <v>38</v>
      </c>
      <c r="E332">
        <v>8</v>
      </c>
      <c r="F332" t="s">
        <v>40</v>
      </c>
      <c r="G332">
        <v>1.4166669999999999</v>
      </c>
      <c r="H332" t="s">
        <v>58</v>
      </c>
      <c r="I332">
        <v>655</v>
      </c>
      <c r="J332">
        <v>1365</v>
      </c>
      <c r="K332">
        <v>0</v>
      </c>
      <c r="L332">
        <v>0</v>
      </c>
      <c r="M332">
        <v>0.6</v>
      </c>
      <c r="N332">
        <v>0.8</v>
      </c>
      <c r="O332">
        <v>1.05</v>
      </c>
      <c r="P332">
        <v>1.1000000000000001</v>
      </c>
      <c r="Q332" t="s">
        <v>46</v>
      </c>
      <c r="R332">
        <v>5</v>
      </c>
      <c r="S332">
        <v>9</v>
      </c>
      <c r="T332" t="s">
        <v>47</v>
      </c>
      <c r="U332" t="s">
        <v>58</v>
      </c>
      <c r="V332" t="s">
        <v>35</v>
      </c>
      <c r="W332" t="s">
        <v>55</v>
      </c>
      <c r="X332">
        <v>2019</v>
      </c>
      <c r="Y332" t="s">
        <v>37</v>
      </c>
      <c r="Z332" t="s">
        <v>38</v>
      </c>
      <c r="AA332">
        <v>8</v>
      </c>
      <c r="AB332">
        <v>46</v>
      </c>
      <c r="AC332">
        <v>1.05</v>
      </c>
      <c r="AD332">
        <v>0.28333340000000001</v>
      </c>
      <c r="AE332">
        <v>1433.25</v>
      </c>
      <c r="AF332">
        <f>VLOOKUP(A332,[1]DETALLE!$A$1:$AK$841,37,FALSE)</f>
        <v>0</v>
      </c>
      <c r="AG332">
        <f>VLOOKUP(A332,[1]DETALLE!$A$1:$AK$841,16,FALSE)</f>
        <v>28</v>
      </c>
      <c r="AH332">
        <f>VLOOKUP(A332,[1]DETALLE!$A$1:$AK$841,22,FALSE)</f>
        <v>0.8</v>
      </c>
      <c r="AI332">
        <f>VLOOKUP(A332,[1]DETALLE!$A$1:$AK$841,27,FALSE)</f>
        <v>6.6000000000000003E-2</v>
      </c>
      <c r="AJ332" t="str">
        <f>VLOOKUP(A332,[1]DETALLE!$A$1:$AK$841,18,FALSE)</f>
        <v>Departmental Digital</v>
      </c>
      <c r="AK332">
        <f t="shared" si="26"/>
        <v>0</v>
      </c>
      <c r="AL332">
        <f t="shared" si="27"/>
        <v>0</v>
      </c>
      <c r="AM332">
        <f t="shared" si="28"/>
        <v>0</v>
      </c>
      <c r="AN332">
        <f t="shared" si="29"/>
        <v>0</v>
      </c>
      <c r="AO332">
        <f t="shared" si="30"/>
        <v>1</v>
      </c>
    </row>
    <row r="333" spans="1:41" x14ac:dyDescent="0.25">
      <c r="A333" t="s">
        <v>363</v>
      </c>
      <c r="B333">
        <v>2019</v>
      </c>
      <c r="C333" t="s">
        <v>37</v>
      </c>
      <c r="D333" t="s">
        <v>38</v>
      </c>
      <c r="E333">
        <v>9</v>
      </c>
      <c r="F333" t="s">
        <v>40</v>
      </c>
      <c r="G333">
        <v>0</v>
      </c>
      <c r="H333" t="s">
        <v>64</v>
      </c>
      <c r="I333">
        <v>655</v>
      </c>
      <c r="J333">
        <v>1365</v>
      </c>
      <c r="K333">
        <v>0</v>
      </c>
      <c r="L333">
        <v>0</v>
      </c>
      <c r="M333">
        <v>0.6</v>
      </c>
      <c r="N333">
        <v>0.8</v>
      </c>
      <c r="O333">
        <v>1.05</v>
      </c>
      <c r="P333">
        <v>1.1000000000000001</v>
      </c>
      <c r="Q333" t="s">
        <v>46</v>
      </c>
      <c r="R333">
        <v>5</v>
      </c>
      <c r="S333">
        <v>9</v>
      </c>
      <c r="T333" t="s">
        <v>47</v>
      </c>
      <c r="U333" t="s">
        <v>64</v>
      </c>
      <c r="V333" t="s">
        <v>35</v>
      </c>
      <c r="W333" t="s">
        <v>55</v>
      </c>
      <c r="X333">
        <v>2019</v>
      </c>
      <c r="Y333" t="s">
        <v>37</v>
      </c>
      <c r="Z333" t="s">
        <v>38</v>
      </c>
      <c r="AA333">
        <v>10</v>
      </c>
      <c r="AB333">
        <v>148</v>
      </c>
      <c r="AC333">
        <v>1.1000000000000001</v>
      </c>
      <c r="AD333">
        <v>0</v>
      </c>
      <c r="AE333">
        <v>1501.5</v>
      </c>
      <c r="AF333">
        <f>VLOOKUP(A333,[1]DETALLE!$A$1:$AK$841,37,FALSE)</f>
        <v>1651.6500000000003</v>
      </c>
      <c r="AG333">
        <f>VLOOKUP(A333,[1]DETALLE!$A$1:$AK$841,16,FALSE)</f>
        <v>25</v>
      </c>
      <c r="AH333">
        <f>VLOOKUP(A333,[1]DETALLE!$A$1:$AK$841,22,FALSE)</f>
        <v>1.05</v>
      </c>
      <c r="AI333">
        <f>VLOOKUP(A333,[1]DETALLE!$A$1:$AK$841,27,FALSE)</f>
        <v>0.66</v>
      </c>
      <c r="AJ333" t="str">
        <f>VLOOKUP(A333,[1]DETALLE!$A$1:$AK$841,18,FALSE)</f>
        <v>Light Production Digital Business</v>
      </c>
      <c r="AK333">
        <f t="shared" si="26"/>
        <v>0</v>
      </c>
      <c r="AL333">
        <f t="shared" si="27"/>
        <v>0</v>
      </c>
      <c r="AM333">
        <f t="shared" si="28"/>
        <v>0</v>
      </c>
      <c r="AN333">
        <f t="shared" si="29"/>
        <v>0</v>
      </c>
      <c r="AO333">
        <f t="shared" si="30"/>
        <v>0</v>
      </c>
    </row>
    <row r="334" spans="1:41" x14ac:dyDescent="0.25">
      <c r="A334" t="s">
        <v>364</v>
      </c>
      <c r="B334">
        <v>2019</v>
      </c>
      <c r="C334" t="s">
        <v>37</v>
      </c>
      <c r="D334" t="s">
        <v>38</v>
      </c>
      <c r="E334">
        <v>9</v>
      </c>
      <c r="F334" t="s">
        <v>40</v>
      </c>
      <c r="G334">
        <v>0.53333339999999996</v>
      </c>
      <c r="H334" t="s">
        <v>58</v>
      </c>
      <c r="I334">
        <v>655</v>
      </c>
      <c r="J334">
        <v>1365</v>
      </c>
      <c r="K334">
        <v>0</v>
      </c>
      <c r="L334">
        <v>0</v>
      </c>
      <c r="M334">
        <v>0.6</v>
      </c>
      <c r="N334">
        <v>0.8</v>
      </c>
      <c r="O334">
        <v>1.05</v>
      </c>
      <c r="P334">
        <v>1.1000000000000001</v>
      </c>
      <c r="Q334" t="s">
        <v>46</v>
      </c>
      <c r="R334">
        <v>5</v>
      </c>
      <c r="S334">
        <v>9</v>
      </c>
      <c r="T334" t="s">
        <v>47</v>
      </c>
      <c r="U334" t="s">
        <v>45</v>
      </c>
      <c r="V334" t="s">
        <v>35</v>
      </c>
      <c r="W334" t="s">
        <v>67</v>
      </c>
      <c r="X334">
        <v>2019</v>
      </c>
      <c r="Y334" t="s">
        <v>37</v>
      </c>
      <c r="Z334" t="s">
        <v>38</v>
      </c>
      <c r="AA334">
        <v>11</v>
      </c>
      <c r="AB334">
        <v>82</v>
      </c>
      <c r="AC334">
        <v>1.1000000000000001</v>
      </c>
      <c r="AD334">
        <v>0.10666668</v>
      </c>
      <c r="AE334">
        <v>1501.5</v>
      </c>
      <c r="AF334">
        <f>VLOOKUP(A334,[1]DETALLE!$A$1:$AK$841,37,FALSE)</f>
        <v>1072.5000000000002</v>
      </c>
      <c r="AG334" t="str">
        <f>VLOOKUP(A334,[1]DETALLE!$A$1:$AK$841,16,FALSE)</f>
        <v xml:space="preserve">  </v>
      </c>
      <c r="AH334">
        <f>VLOOKUP(A334,[1]DETALLE!$A$1:$AK$841,22,FALSE)</f>
        <v>1</v>
      </c>
      <c r="AI334">
        <f>VLOOKUP(A334,[1]DETALLE!$A$1:$AK$841,27,FALSE)</f>
        <v>1</v>
      </c>
      <c r="AJ334" t="str">
        <f>VLOOKUP(A334,[1]DETALLE!$A$1:$AK$841,18,FALSE)</f>
        <v>A4 Mono MFPs</v>
      </c>
      <c r="AK334">
        <f t="shared" si="26"/>
        <v>0</v>
      </c>
      <c r="AL334">
        <f t="shared" si="27"/>
        <v>0</v>
      </c>
      <c r="AM334">
        <f t="shared" si="28"/>
        <v>0</v>
      </c>
      <c r="AN334">
        <f t="shared" si="29"/>
        <v>0</v>
      </c>
      <c r="AO334">
        <f t="shared" si="30"/>
        <v>0</v>
      </c>
    </row>
    <row r="335" spans="1:41" x14ac:dyDescent="0.25">
      <c r="A335" t="s">
        <v>365</v>
      </c>
      <c r="B335">
        <v>2019</v>
      </c>
      <c r="C335" t="s">
        <v>37</v>
      </c>
      <c r="D335" t="s">
        <v>38</v>
      </c>
      <c r="E335">
        <v>9</v>
      </c>
      <c r="F335" t="s">
        <v>40</v>
      </c>
      <c r="G335">
        <v>3.25</v>
      </c>
      <c r="I335" t="s">
        <v>33</v>
      </c>
      <c r="J335" t="s">
        <v>33</v>
      </c>
      <c r="K335" t="s">
        <v>33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R335" t="s">
        <v>33</v>
      </c>
      <c r="S335" t="s">
        <v>33</v>
      </c>
      <c r="U335" t="s">
        <v>34</v>
      </c>
      <c r="V335" t="s">
        <v>35</v>
      </c>
      <c r="W335" t="s">
        <v>55</v>
      </c>
      <c r="X335">
        <v>2019</v>
      </c>
      <c r="Y335" t="s">
        <v>37</v>
      </c>
      <c r="Z335" t="s">
        <v>38</v>
      </c>
      <c r="AA335">
        <v>10</v>
      </c>
      <c r="AB335">
        <v>0</v>
      </c>
      <c r="AC335">
        <v>1.1000000000000001</v>
      </c>
      <c r="AD335">
        <v>0</v>
      </c>
      <c r="AE335">
        <v>750.75</v>
      </c>
      <c r="AF335">
        <f>VLOOKUP(A335,[1]DETALLE!$A$1:$AK$841,37,FALSE)</f>
        <v>1501.5000000000002</v>
      </c>
      <c r="AG335">
        <f>VLOOKUP(A335,[1]DETALLE!$A$1:$AK$841,16,FALSE)</f>
        <v>253</v>
      </c>
      <c r="AH335">
        <f>VLOOKUP(A335,[1]DETALLE!$A$1:$AK$841,22,FALSE)</f>
        <v>1.1000000000000001</v>
      </c>
      <c r="AI335">
        <f>VLOOKUP(A335,[1]DETALLE!$A$1:$AK$841,27,FALSE)</f>
        <v>0.41</v>
      </c>
      <c r="AJ335" t="str">
        <f>VLOOKUP(A335,[1]DETALLE!$A$1:$AK$841,18,FALSE)</f>
        <v>Office Digital</v>
      </c>
      <c r="AK335">
        <f t="shared" si="26"/>
        <v>0</v>
      </c>
      <c r="AL335">
        <f t="shared" si="27"/>
        <v>0</v>
      </c>
      <c r="AM335">
        <f t="shared" si="28"/>
        <v>1</v>
      </c>
      <c r="AN335">
        <f t="shared" si="29"/>
        <v>0</v>
      </c>
      <c r="AO335">
        <f t="shared" si="30"/>
        <v>0</v>
      </c>
    </row>
    <row r="336" spans="1:41" x14ac:dyDescent="0.25">
      <c r="A336" t="s">
        <v>366</v>
      </c>
      <c r="B336">
        <v>2019</v>
      </c>
      <c r="C336" t="s">
        <v>37</v>
      </c>
      <c r="D336" t="s">
        <v>38</v>
      </c>
      <c r="E336">
        <v>9</v>
      </c>
      <c r="F336" t="s">
        <v>40</v>
      </c>
      <c r="G336">
        <v>0.8</v>
      </c>
      <c r="H336" t="s">
        <v>91</v>
      </c>
      <c r="I336">
        <v>803</v>
      </c>
      <c r="J336">
        <v>1573</v>
      </c>
      <c r="K336">
        <v>0.2</v>
      </c>
      <c r="L336">
        <v>0.6</v>
      </c>
      <c r="M336">
        <v>0.8</v>
      </c>
      <c r="N336">
        <v>1.05</v>
      </c>
      <c r="O336">
        <v>1.1000000000000001</v>
      </c>
      <c r="P336">
        <v>1.1499999999999999</v>
      </c>
      <c r="Q336" t="s">
        <v>46</v>
      </c>
      <c r="R336">
        <v>4</v>
      </c>
      <c r="S336">
        <v>6</v>
      </c>
      <c r="T336" t="s">
        <v>47</v>
      </c>
      <c r="U336" t="s">
        <v>91</v>
      </c>
      <c r="V336" t="s">
        <v>35</v>
      </c>
      <c r="W336" t="s">
        <v>59</v>
      </c>
      <c r="X336">
        <v>2019</v>
      </c>
      <c r="Y336" t="s">
        <v>37</v>
      </c>
      <c r="Z336" t="s">
        <v>38</v>
      </c>
      <c r="AA336">
        <v>9</v>
      </c>
      <c r="AB336">
        <v>29</v>
      </c>
      <c r="AC336">
        <v>1.05</v>
      </c>
      <c r="AD336">
        <v>0.2</v>
      </c>
      <c r="AE336">
        <v>1651.65</v>
      </c>
      <c r="AF336">
        <f>VLOOKUP(A336,[1]DETALLE!$A$1:$AK$841,37,FALSE)</f>
        <v>1808.95</v>
      </c>
      <c r="AG336">
        <f>VLOOKUP(A336,[1]DETALLE!$A$1:$AK$841,16,FALSE)</f>
        <v>112</v>
      </c>
      <c r="AH336">
        <f>VLOOKUP(A336,[1]DETALLE!$A$1:$AK$841,22,FALSE)</f>
        <v>1.1499999999999999</v>
      </c>
      <c r="AI336">
        <f>VLOOKUP(A336,[1]DETALLE!$A$1:$AK$841,27,FALSE)</f>
        <v>0.29249999999999998</v>
      </c>
      <c r="AJ336" t="str">
        <f>VLOOKUP(A336,[1]DETALLE!$A$1:$AK$841,18,FALSE)</f>
        <v>Entry Production Color Low/Mid</v>
      </c>
      <c r="AK336">
        <f t="shared" si="26"/>
        <v>0</v>
      </c>
      <c r="AL336">
        <f t="shared" si="27"/>
        <v>0</v>
      </c>
      <c r="AM336">
        <f t="shared" si="28"/>
        <v>0</v>
      </c>
      <c r="AN336">
        <f t="shared" si="29"/>
        <v>0</v>
      </c>
      <c r="AO336">
        <f t="shared" si="30"/>
        <v>0</v>
      </c>
    </row>
    <row r="337" spans="1:41" x14ac:dyDescent="0.25">
      <c r="A337" t="s">
        <v>367</v>
      </c>
      <c r="B337">
        <v>2019</v>
      </c>
      <c r="C337" t="s">
        <v>37</v>
      </c>
      <c r="D337" t="s">
        <v>38</v>
      </c>
      <c r="E337">
        <v>9</v>
      </c>
      <c r="F337" t="s">
        <v>40</v>
      </c>
      <c r="G337">
        <v>8.3333340000000006E-2</v>
      </c>
      <c r="H337" t="s">
        <v>34</v>
      </c>
      <c r="I337">
        <v>468</v>
      </c>
      <c r="J337">
        <v>715</v>
      </c>
      <c r="K337">
        <v>0</v>
      </c>
      <c r="L337">
        <v>0</v>
      </c>
      <c r="M337">
        <v>0</v>
      </c>
      <c r="N337">
        <v>0.6</v>
      </c>
      <c r="O337">
        <v>0.8</v>
      </c>
      <c r="P337">
        <v>1.05</v>
      </c>
      <c r="Q337" t="s">
        <v>46</v>
      </c>
      <c r="R337">
        <v>5</v>
      </c>
      <c r="S337">
        <v>9</v>
      </c>
      <c r="T337" t="s">
        <v>47</v>
      </c>
      <c r="U337" t="s">
        <v>34</v>
      </c>
      <c r="V337" t="s">
        <v>35</v>
      </c>
      <c r="W337" t="s">
        <v>55</v>
      </c>
      <c r="X337">
        <v>2019</v>
      </c>
      <c r="Y337" t="s">
        <v>37</v>
      </c>
      <c r="Z337" t="s">
        <v>38</v>
      </c>
      <c r="AA337">
        <v>11</v>
      </c>
      <c r="AB337">
        <v>92</v>
      </c>
      <c r="AC337">
        <v>1.05</v>
      </c>
      <c r="AD337">
        <v>1.6666667999999999E-2</v>
      </c>
      <c r="AE337">
        <v>750.75</v>
      </c>
      <c r="AF337">
        <f>VLOOKUP(A337,[1]DETALLE!$A$1:$AK$841,37,FALSE)</f>
        <v>1501.5000000000002</v>
      </c>
      <c r="AG337">
        <f>VLOOKUP(A337,[1]DETALLE!$A$1:$AK$841,16,FALSE)</f>
        <v>88</v>
      </c>
      <c r="AH337">
        <f>VLOOKUP(A337,[1]DETALLE!$A$1:$AK$841,22,FALSE)</f>
        <v>1.1000000000000001</v>
      </c>
      <c r="AI337">
        <f>VLOOKUP(A337,[1]DETALLE!$A$1:$AK$841,27,FALSE)</f>
        <v>0.49000000000000005</v>
      </c>
      <c r="AJ337" t="str">
        <f>VLOOKUP(A337,[1]DETALLE!$A$1:$AK$841,18,FALSE)</f>
        <v>Office Digital</v>
      </c>
      <c r="AK337">
        <f t="shared" si="26"/>
        <v>0</v>
      </c>
      <c r="AL337">
        <f t="shared" si="27"/>
        <v>0</v>
      </c>
      <c r="AM337">
        <f t="shared" si="28"/>
        <v>0</v>
      </c>
      <c r="AN337">
        <f t="shared" si="29"/>
        <v>0</v>
      </c>
      <c r="AO337">
        <f t="shared" si="30"/>
        <v>0</v>
      </c>
    </row>
    <row r="338" spans="1:41" x14ac:dyDescent="0.25">
      <c r="A338" t="s">
        <v>368</v>
      </c>
      <c r="B338">
        <v>2019</v>
      </c>
      <c r="C338" t="s">
        <v>37</v>
      </c>
      <c r="D338" t="s">
        <v>38</v>
      </c>
      <c r="E338">
        <v>9</v>
      </c>
      <c r="F338" t="s">
        <v>40</v>
      </c>
      <c r="G338">
        <v>2.0666669999999998</v>
      </c>
      <c r="H338" t="s">
        <v>116</v>
      </c>
      <c r="I338">
        <v>655</v>
      </c>
      <c r="J338">
        <v>1365</v>
      </c>
      <c r="K338">
        <v>0</v>
      </c>
      <c r="L338">
        <v>0</v>
      </c>
      <c r="M338">
        <v>0.6</v>
      </c>
      <c r="N338">
        <v>0.8</v>
      </c>
      <c r="O338">
        <v>1.05</v>
      </c>
      <c r="P338">
        <v>1.1000000000000001</v>
      </c>
      <c r="Q338" t="s">
        <v>46</v>
      </c>
      <c r="R338">
        <v>5</v>
      </c>
      <c r="S338">
        <v>9</v>
      </c>
      <c r="T338" t="s">
        <v>47</v>
      </c>
      <c r="U338" t="s">
        <v>58</v>
      </c>
      <c r="V338" t="s">
        <v>35</v>
      </c>
      <c r="W338" t="s">
        <v>50</v>
      </c>
      <c r="X338">
        <v>2019</v>
      </c>
      <c r="Y338" t="s">
        <v>37</v>
      </c>
      <c r="Z338" t="s">
        <v>38</v>
      </c>
      <c r="AA338">
        <v>11</v>
      </c>
      <c r="AB338">
        <v>40</v>
      </c>
      <c r="AC338">
        <v>1.05</v>
      </c>
      <c r="AD338">
        <v>0.41333340000000002</v>
      </c>
      <c r="AE338">
        <v>1433.25</v>
      </c>
      <c r="AF338">
        <f>VLOOKUP(A338,[1]DETALLE!$A$1:$AK$841,37,FALSE)</f>
        <v>1501.5000000000002</v>
      </c>
      <c r="AG338">
        <f>VLOOKUP(A338,[1]DETALLE!$A$1:$AK$841,16,FALSE)</f>
        <v>75</v>
      </c>
      <c r="AH338">
        <f>VLOOKUP(A338,[1]DETALLE!$A$1:$AK$841,22,FALSE)</f>
        <v>1.1000000000000001</v>
      </c>
      <c r="AI338">
        <f>VLOOKUP(A338,[1]DETALLE!$A$1:$AK$841,27,FALSE)</f>
        <v>0.26600000000000001</v>
      </c>
      <c r="AJ338" t="str">
        <f>VLOOKUP(A338,[1]DETALLE!$A$1:$AK$841,18,FALSE)</f>
        <v>Departmental Digital</v>
      </c>
      <c r="AK338">
        <f t="shared" si="26"/>
        <v>0</v>
      </c>
      <c r="AL338">
        <f t="shared" si="27"/>
        <v>0</v>
      </c>
      <c r="AM338">
        <f t="shared" si="28"/>
        <v>0</v>
      </c>
      <c r="AN338">
        <f t="shared" si="29"/>
        <v>0</v>
      </c>
      <c r="AO338">
        <f t="shared" si="30"/>
        <v>0</v>
      </c>
    </row>
    <row r="339" spans="1:41" x14ac:dyDescent="0.25">
      <c r="A339" t="s">
        <v>369</v>
      </c>
      <c r="B339">
        <v>2019</v>
      </c>
      <c r="C339" t="s">
        <v>37</v>
      </c>
      <c r="D339" t="s">
        <v>38</v>
      </c>
      <c r="E339">
        <v>9</v>
      </c>
      <c r="F339" t="s">
        <v>40</v>
      </c>
      <c r="G339">
        <v>2.4500000000000002</v>
      </c>
      <c r="H339" t="s">
        <v>45</v>
      </c>
      <c r="I339">
        <v>803</v>
      </c>
      <c r="J339">
        <v>1573</v>
      </c>
      <c r="K339">
        <v>0.2</v>
      </c>
      <c r="L339">
        <v>0.6</v>
      </c>
      <c r="M339">
        <v>0.8</v>
      </c>
      <c r="N339">
        <v>1.05</v>
      </c>
      <c r="O339">
        <v>1.1000000000000001</v>
      </c>
      <c r="P339">
        <v>1.1499999999999999</v>
      </c>
      <c r="Q339" t="s">
        <v>46</v>
      </c>
      <c r="R339">
        <v>4</v>
      </c>
      <c r="S339">
        <v>6</v>
      </c>
      <c r="T339" t="s">
        <v>47</v>
      </c>
      <c r="U339" t="s">
        <v>48</v>
      </c>
      <c r="V339" t="s">
        <v>35</v>
      </c>
      <c r="W339" t="s">
        <v>50</v>
      </c>
      <c r="X339">
        <v>2019</v>
      </c>
      <c r="Y339" t="s">
        <v>37</v>
      </c>
      <c r="Z339" t="s">
        <v>38</v>
      </c>
      <c r="AA339">
        <v>11</v>
      </c>
      <c r="AB339">
        <v>21</v>
      </c>
      <c r="AC339">
        <v>1.05</v>
      </c>
      <c r="AD339">
        <v>0.61250000000000004</v>
      </c>
      <c r="AE339">
        <v>1651.65</v>
      </c>
      <c r="AF339">
        <f>VLOOKUP(A339,[1]DETALLE!$A$1:$AK$841,37,FALSE)</f>
        <v>750.75000000000011</v>
      </c>
      <c r="AG339">
        <f>VLOOKUP(A339,[1]DETALLE!$A$1:$AK$841,16,FALSE)</f>
        <v>363</v>
      </c>
      <c r="AH339">
        <f>VLOOKUP(A339,[1]DETALLE!$A$1:$AK$841,22,FALSE)</f>
        <v>1.05</v>
      </c>
      <c r="AI339">
        <f>VLOOKUP(A339,[1]DETALLE!$A$1:$AK$841,27,FALSE)</f>
        <v>0.13</v>
      </c>
      <c r="AJ339" t="str">
        <f>VLOOKUP(A339,[1]DETALLE!$A$1:$AK$841,18,FALSE)</f>
        <v>Entry Mono Printers</v>
      </c>
      <c r="AK339">
        <f t="shared" si="26"/>
        <v>0</v>
      </c>
      <c r="AL339">
        <f t="shared" si="27"/>
        <v>0</v>
      </c>
      <c r="AM339">
        <f t="shared" si="28"/>
        <v>1</v>
      </c>
      <c r="AN339">
        <f t="shared" si="29"/>
        <v>0</v>
      </c>
      <c r="AO339">
        <f t="shared" si="30"/>
        <v>0</v>
      </c>
    </row>
    <row r="340" spans="1:41" x14ac:dyDescent="0.25">
      <c r="A340" t="s">
        <v>240</v>
      </c>
      <c r="B340">
        <v>2019</v>
      </c>
      <c r="C340" t="s">
        <v>37</v>
      </c>
      <c r="D340" t="s">
        <v>38</v>
      </c>
      <c r="E340">
        <v>9</v>
      </c>
      <c r="F340" t="s">
        <v>40</v>
      </c>
      <c r="G340">
        <v>0.45</v>
      </c>
      <c r="H340" t="s">
        <v>45</v>
      </c>
      <c r="I340">
        <v>803</v>
      </c>
      <c r="J340">
        <v>1573</v>
      </c>
      <c r="K340">
        <v>0.2</v>
      </c>
      <c r="L340">
        <v>0.6</v>
      </c>
      <c r="M340">
        <v>0.8</v>
      </c>
      <c r="N340">
        <v>1.05</v>
      </c>
      <c r="O340">
        <v>1.1000000000000001</v>
      </c>
      <c r="P340">
        <v>1.1499999999999999</v>
      </c>
      <c r="Q340" t="s">
        <v>46</v>
      </c>
      <c r="R340">
        <v>4</v>
      </c>
      <c r="S340">
        <v>6</v>
      </c>
      <c r="T340" t="s">
        <v>47</v>
      </c>
      <c r="U340" t="s">
        <v>48</v>
      </c>
      <c r="V340" t="s">
        <v>35</v>
      </c>
      <c r="W340" t="s">
        <v>42</v>
      </c>
      <c r="X340">
        <v>2019</v>
      </c>
      <c r="Y340" t="s">
        <v>37</v>
      </c>
      <c r="Z340" t="s">
        <v>38</v>
      </c>
      <c r="AA340">
        <v>10</v>
      </c>
      <c r="AB340">
        <v>4</v>
      </c>
      <c r="AC340">
        <v>0.6</v>
      </c>
      <c r="AD340">
        <v>0.1125</v>
      </c>
      <c r="AE340">
        <v>943.8</v>
      </c>
      <c r="AF340">
        <f>VLOOKUP(A340,[1]DETALLE!$A$1:$AK$841,37,FALSE)</f>
        <v>1433.25</v>
      </c>
      <c r="AG340">
        <f>VLOOKUP(A340,[1]DETALLE!$A$1:$AK$841,16,FALSE)</f>
        <v>39</v>
      </c>
      <c r="AH340">
        <f>VLOOKUP(A340,[1]DETALLE!$A$1:$AK$841,22,FALSE)</f>
        <v>1.05</v>
      </c>
      <c r="AI340">
        <f>VLOOKUP(A340,[1]DETALLE!$A$1:$AK$841,27,FALSE)</f>
        <v>0.21333333333333332</v>
      </c>
      <c r="AJ340" t="str">
        <f>VLOOKUP(A340,[1]DETALLE!$A$1:$AK$841,18,FALSE)</f>
        <v>A3 Office Color Laser MFPs</v>
      </c>
      <c r="AK340">
        <f t="shared" si="26"/>
        <v>0</v>
      </c>
      <c r="AL340">
        <f t="shared" si="27"/>
        <v>0</v>
      </c>
      <c r="AM340">
        <f t="shared" si="28"/>
        <v>0</v>
      </c>
      <c r="AN340">
        <f t="shared" si="29"/>
        <v>0</v>
      </c>
      <c r="AO340">
        <f t="shared" si="30"/>
        <v>0</v>
      </c>
    </row>
    <row r="341" spans="1:41" x14ac:dyDescent="0.25">
      <c r="A341" t="s">
        <v>370</v>
      </c>
      <c r="B341">
        <v>2019</v>
      </c>
      <c r="C341" t="s">
        <v>37</v>
      </c>
      <c r="D341" t="s">
        <v>38</v>
      </c>
      <c r="E341">
        <v>9</v>
      </c>
      <c r="F341" t="s">
        <v>40</v>
      </c>
      <c r="G341">
        <v>1.5333330000000001</v>
      </c>
      <c r="H341" t="s">
        <v>45</v>
      </c>
      <c r="I341">
        <v>803</v>
      </c>
      <c r="J341">
        <v>1573</v>
      </c>
      <c r="K341">
        <v>0.2</v>
      </c>
      <c r="L341">
        <v>0.6</v>
      </c>
      <c r="M341">
        <v>0.8</v>
      </c>
      <c r="N341">
        <v>1.05</v>
      </c>
      <c r="O341">
        <v>1.1000000000000001</v>
      </c>
      <c r="P341">
        <v>1.1499999999999999</v>
      </c>
      <c r="Q341" t="s">
        <v>46</v>
      </c>
      <c r="R341">
        <v>4</v>
      </c>
      <c r="S341">
        <v>6</v>
      </c>
      <c r="T341" t="s">
        <v>47</v>
      </c>
      <c r="U341" t="s">
        <v>48</v>
      </c>
      <c r="V341" t="s">
        <v>35</v>
      </c>
      <c r="W341" t="s">
        <v>50</v>
      </c>
      <c r="X341">
        <v>2019</v>
      </c>
      <c r="Y341" t="s">
        <v>37</v>
      </c>
      <c r="Z341" t="s">
        <v>38</v>
      </c>
      <c r="AA341">
        <v>9</v>
      </c>
      <c r="AB341">
        <v>12</v>
      </c>
      <c r="AC341">
        <v>0.8</v>
      </c>
      <c r="AD341">
        <v>0.38333325000000001</v>
      </c>
      <c r="AE341">
        <v>1258.4000000000001</v>
      </c>
      <c r="AF341">
        <f>VLOOKUP(A341,[1]DETALLE!$A$1:$AK$841,37,FALSE)</f>
        <v>715.00000000000011</v>
      </c>
      <c r="AG341" t="str">
        <f>VLOOKUP(A341,[1]DETALLE!$A$1:$AK$841,16,FALSE)</f>
        <v xml:space="preserve">  </v>
      </c>
      <c r="AH341">
        <f>VLOOKUP(A341,[1]DETALLE!$A$1:$AK$841,22,FALSE)</f>
        <v>1</v>
      </c>
      <c r="AI341">
        <f>VLOOKUP(A341,[1]DETALLE!$A$1:$AK$841,27,FALSE)</f>
        <v>1.8888888888888889E-2</v>
      </c>
      <c r="AJ341" t="str">
        <f>VLOOKUP(A341,[1]DETALLE!$A$1:$AK$841,18,FALSE)</f>
        <v>A4 Mono MFPs</v>
      </c>
      <c r="AK341">
        <f t="shared" si="26"/>
        <v>0</v>
      </c>
      <c r="AL341">
        <f t="shared" si="27"/>
        <v>0</v>
      </c>
      <c r="AM341">
        <f t="shared" si="28"/>
        <v>0</v>
      </c>
      <c r="AN341">
        <f t="shared" si="29"/>
        <v>0</v>
      </c>
      <c r="AO341">
        <f t="shared" si="30"/>
        <v>0</v>
      </c>
    </row>
    <row r="342" spans="1:41" x14ac:dyDescent="0.25">
      <c r="A342" t="s">
        <v>370</v>
      </c>
      <c r="B342">
        <v>2019</v>
      </c>
      <c r="C342" t="s">
        <v>37</v>
      </c>
      <c r="D342" t="s">
        <v>38</v>
      </c>
      <c r="E342">
        <v>9</v>
      </c>
      <c r="F342" t="s">
        <v>40</v>
      </c>
      <c r="G342">
        <v>1.7</v>
      </c>
      <c r="H342" t="s">
        <v>45</v>
      </c>
      <c r="I342">
        <v>803</v>
      </c>
      <c r="J342">
        <v>1573</v>
      </c>
      <c r="K342">
        <v>0.2</v>
      </c>
      <c r="L342">
        <v>0.6</v>
      </c>
      <c r="M342">
        <v>0.8</v>
      </c>
      <c r="N342">
        <v>1.05</v>
      </c>
      <c r="O342">
        <v>1.1000000000000001</v>
      </c>
      <c r="P342">
        <v>1.1499999999999999</v>
      </c>
      <c r="Q342" t="s">
        <v>46</v>
      </c>
      <c r="R342">
        <v>4</v>
      </c>
      <c r="S342">
        <v>6</v>
      </c>
      <c r="T342" t="s">
        <v>47</v>
      </c>
      <c r="U342" t="s">
        <v>48</v>
      </c>
      <c r="V342" t="s">
        <v>35</v>
      </c>
      <c r="W342" t="s">
        <v>50</v>
      </c>
      <c r="X342">
        <v>2019</v>
      </c>
      <c r="Y342" t="s">
        <v>37</v>
      </c>
      <c r="Z342" t="s">
        <v>38</v>
      </c>
      <c r="AA342">
        <v>11</v>
      </c>
      <c r="AB342">
        <v>0</v>
      </c>
      <c r="AC342">
        <v>1.1499999999999999</v>
      </c>
      <c r="AD342">
        <v>0.42499999999999999</v>
      </c>
      <c r="AE342">
        <v>1808.95</v>
      </c>
      <c r="AF342">
        <f>VLOOKUP(A342,[1]DETALLE!$A$1:$AK$841,37,FALSE)</f>
        <v>715.00000000000011</v>
      </c>
      <c r="AG342" t="str">
        <f>VLOOKUP(A342,[1]DETALLE!$A$1:$AK$841,16,FALSE)</f>
        <v xml:space="preserve">  </v>
      </c>
      <c r="AH342">
        <f>VLOOKUP(A342,[1]DETALLE!$A$1:$AK$841,22,FALSE)</f>
        <v>1</v>
      </c>
      <c r="AI342">
        <f>VLOOKUP(A342,[1]DETALLE!$A$1:$AK$841,27,FALSE)</f>
        <v>1.8888888888888889E-2</v>
      </c>
      <c r="AJ342" t="str">
        <f>VLOOKUP(A342,[1]DETALLE!$A$1:$AK$841,18,FALSE)</f>
        <v>A4 Mono MFPs</v>
      </c>
      <c r="AK342">
        <f t="shared" si="26"/>
        <v>0</v>
      </c>
      <c r="AL342">
        <f t="shared" si="27"/>
        <v>0</v>
      </c>
      <c r="AM342">
        <f t="shared" si="28"/>
        <v>0</v>
      </c>
      <c r="AN342">
        <f t="shared" si="29"/>
        <v>0</v>
      </c>
      <c r="AO342">
        <f t="shared" si="30"/>
        <v>0</v>
      </c>
    </row>
    <row r="343" spans="1:41" x14ac:dyDescent="0.25">
      <c r="A343" t="s">
        <v>371</v>
      </c>
      <c r="B343">
        <v>2019</v>
      </c>
      <c r="C343" t="s">
        <v>37</v>
      </c>
      <c r="D343" t="s">
        <v>38</v>
      </c>
      <c r="E343">
        <v>9</v>
      </c>
      <c r="F343" t="s">
        <v>40</v>
      </c>
      <c r="G343">
        <v>2</v>
      </c>
      <c r="H343" t="s">
        <v>45</v>
      </c>
      <c r="I343">
        <v>803</v>
      </c>
      <c r="J343">
        <v>1573</v>
      </c>
      <c r="K343">
        <v>0.2</v>
      </c>
      <c r="L343">
        <v>0.6</v>
      </c>
      <c r="M343">
        <v>0.8</v>
      </c>
      <c r="N343">
        <v>1.05</v>
      </c>
      <c r="O343">
        <v>1.1000000000000001</v>
      </c>
      <c r="P343">
        <v>1.1499999999999999</v>
      </c>
      <c r="Q343" t="s">
        <v>46</v>
      </c>
      <c r="R343">
        <v>4</v>
      </c>
      <c r="S343">
        <v>6</v>
      </c>
      <c r="T343" t="s">
        <v>47</v>
      </c>
      <c r="U343" t="s">
        <v>48</v>
      </c>
      <c r="V343" t="s">
        <v>35</v>
      </c>
      <c r="W343" t="s">
        <v>83</v>
      </c>
      <c r="X343">
        <v>2019</v>
      </c>
      <c r="Y343" t="s">
        <v>37</v>
      </c>
      <c r="Z343" t="s">
        <v>38</v>
      </c>
      <c r="AA343">
        <v>15</v>
      </c>
      <c r="AB343">
        <v>130</v>
      </c>
      <c r="AC343">
        <v>1.1499999999999999</v>
      </c>
      <c r="AD343">
        <v>0.5</v>
      </c>
      <c r="AE343">
        <v>1808.95</v>
      </c>
      <c r="AF343">
        <f>VLOOKUP(A343,[1]DETALLE!$A$1:$AK$841,37,FALSE)</f>
        <v>943.80000000000007</v>
      </c>
      <c r="AG343">
        <f>VLOOKUP(A343,[1]DETALLE!$A$1:$AK$841,16,FALSE)</f>
        <v>4</v>
      </c>
      <c r="AH343">
        <f>VLOOKUP(A343,[1]DETALLE!$A$1:$AK$841,22,FALSE)</f>
        <v>0.6</v>
      </c>
      <c r="AI343">
        <f>VLOOKUP(A343,[1]DETALLE!$A$1:$AK$841,27,FALSE)</f>
        <v>0.48</v>
      </c>
      <c r="AJ343" t="str">
        <f>VLOOKUP(A343,[1]DETALLE!$A$1:$AK$841,18,FALSE)</f>
        <v>Light Production Digital Business</v>
      </c>
      <c r="AK343">
        <f t="shared" si="26"/>
        <v>0</v>
      </c>
      <c r="AL343">
        <f t="shared" si="27"/>
        <v>0</v>
      </c>
      <c r="AM343">
        <f t="shared" si="28"/>
        <v>0</v>
      </c>
      <c r="AN343">
        <f t="shared" si="29"/>
        <v>0</v>
      </c>
      <c r="AO343">
        <f t="shared" si="30"/>
        <v>1</v>
      </c>
    </row>
    <row r="344" spans="1:41" x14ac:dyDescent="0.25">
      <c r="A344" t="s">
        <v>334</v>
      </c>
      <c r="B344">
        <v>2019</v>
      </c>
      <c r="C344" t="s">
        <v>37</v>
      </c>
      <c r="D344" t="s">
        <v>38</v>
      </c>
      <c r="E344">
        <v>9</v>
      </c>
      <c r="F344" t="s">
        <v>40</v>
      </c>
      <c r="G344">
        <v>2.1833330000000002</v>
      </c>
      <c r="H344" t="s">
        <v>45</v>
      </c>
      <c r="I344">
        <v>803</v>
      </c>
      <c r="J344">
        <v>1573</v>
      </c>
      <c r="K344">
        <v>0.2</v>
      </c>
      <c r="L344">
        <v>0.6</v>
      </c>
      <c r="M344">
        <v>0.8</v>
      </c>
      <c r="N344">
        <v>1.05</v>
      </c>
      <c r="O344">
        <v>1.1000000000000001</v>
      </c>
      <c r="P344">
        <v>1.1499999999999999</v>
      </c>
      <c r="Q344" t="s">
        <v>46</v>
      </c>
      <c r="R344">
        <v>4</v>
      </c>
      <c r="S344">
        <v>6</v>
      </c>
      <c r="T344" t="s">
        <v>47</v>
      </c>
      <c r="U344" t="s">
        <v>48</v>
      </c>
      <c r="V344" t="s">
        <v>35</v>
      </c>
      <c r="W344" t="s">
        <v>50</v>
      </c>
      <c r="X344">
        <v>2019</v>
      </c>
      <c r="Y344" t="s">
        <v>37</v>
      </c>
      <c r="Z344" t="s">
        <v>38</v>
      </c>
      <c r="AA344">
        <v>11</v>
      </c>
      <c r="AB344">
        <v>1</v>
      </c>
      <c r="AC344">
        <v>0.2</v>
      </c>
      <c r="AD344">
        <v>0.54583325000000005</v>
      </c>
      <c r="AE344">
        <v>314.60000000000002</v>
      </c>
      <c r="AF344">
        <f>VLOOKUP(A344,[1]DETALLE!$A$1:$AK$841,37,FALSE)</f>
        <v>750.75000000000011</v>
      </c>
      <c r="AG344">
        <f>VLOOKUP(A344,[1]DETALLE!$A$1:$AK$841,16,FALSE)</f>
        <v>156</v>
      </c>
      <c r="AH344">
        <f>VLOOKUP(A344,[1]DETALLE!$A$1:$AK$841,22,FALSE)</f>
        <v>1.05</v>
      </c>
      <c r="AI344">
        <f>VLOOKUP(A344,[1]DETALLE!$A$1:$AK$841,27,FALSE)</f>
        <v>0.44600000000000001</v>
      </c>
      <c r="AJ344" t="str">
        <f>VLOOKUP(A344,[1]DETALLE!$A$1:$AK$841,18,FALSE)</f>
        <v>A4 Mono MFPs</v>
      </c>
      <c r="AK344">
        <f t="shared" si="26"/>
        <v>0</v>
      </c>
      <c r="AL344">
        <f t="shared" si="27"/>
        <v>0</v>
      </c>
      <c r="AM344">
        <f t="shared" si="28"/>
        <v>0</v>
      </c>
      <c r="AN344">
        <f t="shared" si="29"/>
        <v>0</v>
      </c>
      <c r="AO344">
        <f t="shared" si="30"/>
        <v>0</v>
      </c>
    </row>
    <row r="345" spans="1:41" x14ac:dyDescent="0.25">
      <c r="A345" t="s">
        <v>49</v>
      </c>
      <c r="B345">
        <v>2019</v>
      </c>
      <c r="C345" t="s">
        <v>37</v>
      </c>
      <c r="D345" t="s">
        <v>38</v>
      </c>
      <c r="E345">
        <v>9</v>
      </c>
      <c r="F345" t="s">
        <v>40</v>
      </c>
      <c r="G345">
        <v>1.816667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R345" t="s">
        <v>33</v>
      </c>
      <c r="S345" t="s">
        <v>33</v>
      </c>
      <c r="U345" t="s">
        <v>48</v>
      </c>
      <c r="V345" t="s">
        <v>35</v>
      </c>
      <c r="W345" t="s">
        <v>50</v>
      </c>
      <c r="X345">
        <v>2019</v>
      </c>
      <c r="Y345" t="s">
        <v>37</v>
      </c>
      <c r="Z345" t="s">
        <v>38</v>
      </c>
      <c r="AA345">
        <v>9</v>
      </c>
      <c r="AB345">
        <v>27</v>
      </c>
      <c r="AC345">
        <v>1.1000000000000001</v>
      </c>
      <c r="AD345">
        <v>0</v>
      </c>
      <c r="AE345">
        <v>214.5</v>
      </c>
      <c r="AF345">
        <f>VLOOKUP(A345,[1]DETALLE!$A$1:$AK$841,37,FALSE)</f>
        <v>750.75000000000011</v>
      </c>
      <c r="AG345">
        <f>VLOOKUP(A345,[1]DETALLE!$A$1:$AK$841,16,FALSE)</f>
        <v>294</v>
      </c>
      <c r="AH345">
        <f>VLOOKUP(A345,[1]DETALLE!$A$1:$AK$841,22,FALSE)</f>
        <v>1.05</v>
      </c>
      <c r="AI345">
        <f>VLOOKUP(A345,[1]DETALLE!$A$1:$AK$841,27,FALSE)</f>
        <v>0</v>
      </c>
      <c r="AJ345" t="str">
        <f>VLOOKUP(A345,[1]DETALLE!$A$1:$AK$841,18,FALSE)</f>
        <v>Entry Mono Printers</v>
      </c>
      <c r="AK345">
        <f t="shared" si="26"/>
        <v>0</v>
      </c>
      <c r="AL345">
        <f t="shared" si="27"/>
        <v>0</v>
      </c>
      <c r="AM345">
        <f t="shared" si="28"/>
        <v>0</v>
      </c>
      <c r="AN345">
        <f t="shared" si="29"/>
        <v>1</v>
      </c>
      <c r="AO345">
        <f t="shared" si="30"/>
        <v>0</v>
      </c>
    </row>
    <row r="346" spans="1:41" x14ac:dyDescent="0.25">
      <c r="A346" t="s">
        <v>372</v>
      </c>
      <c r="B346">
        <v>2019</v>
      </c>
      <c r="C346" t="s">
        <v>37</v>
      </c>
      <c r="D346" t="s">
        <v>38</v>
      </c>
      <c r="E346">
        <v>9</v>
      </c>
      <c r="F346" t="s">
        <v>40</v>
      </c>
      <c r="G346">
        <v>0</v>
      </c>
      <c r="H346" t="s">
        <v>34</v>
      </c>
      <c r="I346">
        <v>468</v>
      </c>
      <c r="J346">
        <v>715</v>
      </c>
      <c r="K346">
        <v>0</v>
      </c>
      <c r="L346">
        <v>0</v>
      </c>
      <c r="M346">
        <v>0</v>
      </c>
      <c r="N346">
        <v>0.6</v>
      </c>
      <c r="O346">
        <v>0.8</v>
      </c>
      <c r="P346">
        <v>1.05</v>
      </c>
      <c r="Q346" t="s">
        <v>46</v>
      </c>
      <c r="R346">
        <v>5</v>
      </c>
      <c r="S346">
        <v>9</v>
      </c>
      <c r="T346" t="s">
        <v>47</v>
      </c>
      <c r="U346" t="s">
        <v>34</v>
      </c>
      <c r="V346" t="s">
        <v>35</v>
      </c>
      <c r="W346" t="s">
        <v>55</v>
      </c>
      <c r="X346">
        <v>2019</v>
      </c>
      <c r="Y346" t="s">
        <v>37</v>
      </c>
      <c r="Z346" t="s">
        <v>38</v>
      </c>
      <c r="AA346">
        <v>12</v>
      </c>
      <c r="AB346">
        <v>239</v>
      </c>
      <c r="AC346">
        <v>1.05</v>
      </c>
      <c r="AD346">
        <v>0</v>
      </c>
      <c r="AE346">
        <v>750.75</v>
      </c>
      <c r="AF346">
        <f>VLOOKUP(A346,[1]DETALLE!$A$1:$AK$841,37,FALSE)</f>
        <v>750.75000000000011</v>
      </c>
      <c r="AG346">
        <f>VLOOKUP(A346,[1]DETALLE!$A$1:$AK$841,16,FALSE)</f>
        <v>564</v>
      </c>
      <c r="AH346">
        <f>VLOOKUP(A346,[1]DETALLE!$A$1:$AK$841,22,FALSE)</f>
        <v>1.05</v>
      </c>
      <c r="AI346">
        <f>VLOOKUP(A346,[1]DETALLE!$A$1:$AK$841,27,FALSE)</f>
        <v>0.40777777777777779</v>
      </c>
      <c r="AJ346" t="str">
        <f>VLOOKUP(A346,[1]DETALLE!$A$1:$AK$841,18,FALSE)</f>
        <v>A4 Mono MFPs</v>
      </c>
      <c r="AK346">
        <f t="shared" si="26"/>
        <v>1</v>
      </c>
      <c r="AL346">
        <f t="shared" si="27"/>
        <v>0</v>
      </c>
      <c r="AM346">
        <f t="shared" si="28"/>
        <v>1</v>
      </c>
      <c r="AN346">
        <f t="shared" si="29"/>
        <v>0</v>
      </c>
      <c r="AO346">
        <f t="shared" si="30"/>
        <v>1</v>
      </c>
    </row>
    <row r="347" spans="1:41" x14ac:dyDescent="0.25">
      <c r="A347" t="s">
        <v>373</v>
      </c>
      <c r="B347">
        <v>2019</v>
      </c>
      <c r="C347" t="s">
        <v>37</v>
      </c>
      <c r="D347" t="s">
        <v>38</v>
      </c>
      <c r="E347">
        <v>9</v>
      </c>
      <c r="F347" t="s">
        <v>40</v>
      </c>
      <c r="G347">
        <v>8.3333340000000006E-2</v>
      </c>
      <c r="H347" t="s">
        <v>34</v>
      </c>
      <c r="I347">
        <v>468</v>
      </c>
      <c r="J347">
        <v>715</v>
      </c>
      <c r="K347">
        <v>0</v>
      </c>
      <c r="L347">
        <v>0</v>
      </c>
      <c r="M347">
        <v>0</v>
      </c>
      <c r="N347">
        <v>0.6</v>
      </c>
      <c r="O347">
        <v>0.8</v>
      </c>
      <c r="P347">
        <v>1.05</v>
      </c>
      <c r="Q347" t="s">
        <v>46</v>
      </c>
      <c r="R347">
        <v>5</v>
      </c>
      <c r="S347">
        <v>9</v>
      </c>
      <c r="T347" t="s">
        <v>47</v>
      </c>
      <c r="U347" t="s">
        <v>34</v>
      </c>
      <c r="V347" t="s">
        <v>35</v>
      </c>
      <c r="W347" t="s">
        <v>59</v>
      </c>
      <c r="X347">
        <v>2019</v>
      </c>
      <c r="Y347" t="s">
        <v>37</v>
      </c>
      <c r="Z347" t="s">
        <v>38</v>
      </c>
      <c r="AA347">
        <v>12</v>
      </c>
      <c r="AB347">
        <v>125</v>
      </c>
      <c r="AC347">
        <v>1.05</v>
      </c>
      <c r="AD347">
        <v>1.6666667999999999E-2</v>
      </c>
      <c r="AE347">
        <v>750.75</v>
      </c>
      <c r="AF347">
        <f>VLOOKUP(A347,[1]DETALLE!$A$1:$AK$841,37,FALSE)</f>
        <v>750.75000000000011</v>
      </c>
      <c r="AG347">
        <f>VLOOKUP(A347,[1]DETALLE!$A$1:$AK$841,16,FALSE)</f>
        <v>114</v>
      </c>
      <c r="AH347">
        <f>VLOOKUP(A347,[1]DETALLE!$A$1:$AK$841,22,FALSE)</f>
        <v>1.05</v>
      </c>
      <c r="AI347">
        <f>VLOOKUP(A347,[1]DETALLE!$A$1:$AK$841,27,FALSE)</f>
        <v>0.43</v>
      </c>
      <c r="AJ347" t="str">
        <f>VLOOKUP(A347,[1]DETALLE!$A$1:$AK$841,18,FALSE)</f>
        <v>A4 Mono MFPs</v>
      </c>
      <c r="AK347">
        <f t="shared" si="26"/>
        <v>1</v>
      </c>
      <c r="AL347">
        <f t="shared" si="27"/>
        <v>0</v>
      </c>
      <c r="AM347">
        <f t="shared" si="28"/>
        <v>1</v>
      </c>
      <c r="AN347">
        <f t="shared" si="29"/>
        <v>0</v>
      </c>
      <c r="AO347">
        <f t="shared" si="30"/>
        <v>1</v>
      </c>
    </row>
    <row r="348" spans="1:41" x14ac:dyDescent="0.25">
      <c r="A348" t="s">
        <v>74</v>
      </c>
      <c r="B348">
        <v>2019</v>
      </c>
      <c r="C348" t="s">
        <v>37</v>
      </c>
      <c r="D348" t="s">
        <v>38</v>
      </c>
      <c r="E348">
        <v>9</v>
      </c>
      <c r="F348" t="s">
        <v>40</v>
      </c>
      <c r="G348">
        <v>0.83333330000000005</v>
      </c>
      <c r="H348" t="s">
        <v>54</v>
      </c>
      <c r="I348">
        <v>803</v>
      </c>
      <c r="J348">
        <v>1573</v>
      </c>
      <c r="K348">
        <v>0.2</v>
      </c>
      <c r="L348">
        <v>0.6</v>
      </c>
      <c r="M348">
        <v>0.8</v>
      </c>
      <c r="N348">
        <v>1.05</v>
      </c>
      <c r="O348">
        <v>1.1000000000000001</v>
      </c>
      <c r="P348">
        <v>1.1499999999999999</v>
      </c>
      <c r="Q348" t="s">
        <v>46</v>
      </c>
      <c r="R348">
        <v>4</v>
      </c>
      <c r="S348">
        <v>6</v>
      </c>
      <c r="T348" t="s">
        <v>47</v>
      </c>
      <c r="U348" t="s">
        <v>54</v>
      </c>
      <c r="V348" t="s">
        <v>35</v>
      </c>
      <c r="W348" t="s">
        <v>50</v>
      </c>
      <c r="X348">
        <v>2019</v>
      </c>
      <c r="Y348" t="s">
        <v>37</v>
      </c>
      <c r="Z348" t="s">
        <v>38</v>
      </c>
      <c r="AA348">
        <v>9</v>
      </c>
      <c r="AB348">
        <v>14</v>
      </c>
      <c r="AC348">
        <v>0.8</v>
      </c>
      <c r="AD348">
        <v>0.20833332500000001</v>
      </c>
      <c r="AE348">
        <v>1258.4000000000001</v>
      </c>
      <c r="AF348">
        <f>VLOOKUP(A348,[1]DETALLE!$A$1:$AK$841,37,FALSE)</f>
        <v>750.75000000000011</v>
      </c>
      <c r="AG348">
        <f>VLOOKUP(A348,[1]DETALLE!$A$1:$AK$841,16,FALSE)</f>
        <v>177</v>
      </c>
      <c r="AH348">
        <f>VLOOKUP(A348,[1]DETALLE!$A$1:$AK$841,22,FALSE)</f>
        <v>1.05</v>
      </c>
      <c r="AI348">
        <f>VLOOKUP(A348,[1]DETALLE!$A$1:$AK$841,27,FALSE)</f>
        <v>0.46600000000000003</v>
      </c>
      <c r="AJ348" t="str">
        <f>VLOOKUP(A348,[1]DETALLE!$A$1:$AK$841,18,FALSE)</f>
        <v>Entry Mono Printers</v>
      </c>
      <c r="AK348">
        <f t="shared" si="26"/>
        <v>0</v>
      </c>
      <c r="AL348">
        <f t="shared" si="27"/>
        <v>0</v>
      </c>
      <c r="AM348">
        <f t="shared" si="28"/>
        <v>0</v>
      </c>
      <c r="AN348">
        <f t="shared" si="29"/>
        <v>0</v>
      </c>
      <c r="AO348">
        <f t="shared" si="30"/>
        <v>0</v>
      </c>
    </row>
    <row r="349" spans="1:41" x14ac:dyDescent="0.25">
      <c r="A349" t="s">
        <v>374</v>
      </c>
      <c r="B349">
        <v>2019</v>
      </c>
      <c r="C349" t="s">
        <v>37</v>
      </c>
      <c r="D349" t="s">
        <v>38</v>
      </c>
      <c r="E349">
        <v>9</v>
      </c>
      <c r="F349" t="s">
        <v>40</v>
      </c>
      <c r="G349">
        <v>1.65</v>
      </c>
      <c r="H349" t="s">
        <v>66</v>
      </c>
      <c r="I349">
        <v>468</v>
      </c>
      <c r="J349">
        <v>715</v>
      </c>
      <c r="K349">
        <v>0</v>
      </c>
      <c r="L349">
        <v>0</v>
      </c>
      <c r="M349">
        <v>0</v>
      </c>
      <c r="N349">
        <v>0.6</v>
      </c>
      <c r="O349">
        <v>0.8</v>
      </c>
      <c r="P349">
        <v>1.05</v>
      </c>
      <c r="Q349" t="s">
        <v>46</v>
      </c>
      <c r="R349">
        <v>5</v>
      </c>
      <c r="S349">
        <v>9</v>
      </c>
      <c r="T349" t="s">
        <v>47</v>
      </c>
      <c r="U349" t="s">
        <v>34</v>
      </c>
      <c r="V349" t="s">
        <v>35</v>
      </c>
      <c r="W349" t="s">
        <v>36</v>
      </c>
      <c r="X349">
        <v>2019</v>
      </c>
      <c r="Y349" t="s">
        <v>37</v>
      </c>
      <c r="Z349" t="s">
        <v>38</v>
      </c>
      <c r="AA349">
        <v>9</v>
      </c>
      <c r="AB349">
        <v>284</v>
      </c>
      <c r="AC349">
        <v>1.05</v>
      </c>
      <c r="AD349">
        <v>0.33</v>
      </c>
      <c r="AE349">
        <v>750.75</v>
      </c>
      <c r="AF349">
        <f>VLOOKUP(A349,[1]DETALLE!$A$1:$AK$841,37,FALSE)</f>
        <v>750.75000000000011</v>
      </c>
      <c r="AG349">
        <f>VLOOKUP(A349,[1]DETALLE!$A$1:$AK$841,16,FALSE)</f>
        <v>196</v>
      </c>
      <c r="AH349">
        <f>VLOOKUP(A349,[1]DETALLE!$A$1:$AK$841,22,FALSE)</f>
        <v>1.05</v>
      </c>
      <c r="AI349">
        <f>VLOOKUP(A349,[1]DETALLE!$A$1:$AK$841,27,FALSE)</f>
        <v>0.49000000000000005</v>
      </c>
      <c r="AJ349" t="str">
        <f>VLOOKUP(A349,[1]DETALLE!$A$1:$AK$841,18,FALSE)</f>
        <v>Entry Mono Printers</v>
      </c>
      <c r="AK349">
        <f t="shared" si="26"/>
        <v>1</v>
      </c>
      <c r="AL349">
        <f t="shared" si="27"/>
        <v>0</v>
      </c>
      <c r="AM349">
        <f t="shared" si="28"/>
        <v>1</v>
      </c>
      <c r="AN349">
        <f t="shared" si="29"/>
        <v>0</v>
      </c>
      <c r="AO349">
        <f t="shared" si="30"/>
        <v>0</v>
      </c>
    </row>
    <row r="350" spans="1:41" x14ac:dyDescent="0.25">
      <c r="A350" t="s">
        <v>375</v>
      </c>
      <c r="B350">
        <v>2019</v>
      </c>
      <c r="C350" t="s">
        <v>37</v>
      </c>
      <c r="D350" t="s">
        <v>38</v>
      </c>
      <c r="E350">
        <v>9</v>
      </c>
      <c r="F350" t="s">
        <v>40</v>
      </c>
      <c r="G350">
        <v>2.3833329999999999</v>
      </c>
      <c r="H350" t="s">
        <v>54</v>
      </c>
      <c r="I350">
        <v>803</v>
      </c>
      <c r="J350">
        <v>1573</v>
      </c>
      <c r="K350">
        <v>0.2</v>
      </c>
      <c r="L350">
        <v>0.6</v>
      </c>
      <c r="M350">
        <v>0.8</v>
      </c>
      <c r="N350">
        <v>1.05</v>
      </c>
      <c r="O350">
        <v>1.1000000000000001</v>
      </c>
      <c r="P350">
        <v>1.1499999999999999</v>
      </c>
      <c r="Q350" t="s">
        <v>46</v>
      </c>
      <c r="R350">
        <v>4</v>
      </c>
      <c r="S350">
        <v>6</v>
      </c>
      <c r="T350" t="s">
        <v>85</v>
      </c>
      <c r="U350" t="s">
        <v>54</v>
      </c>
      <c r="V350" t="s">
        <v>35</v>
      </c>
      <c r="W350" t="s">
        <v>59</v>
      </c>
      <c r="X350">
        <v>2019</v>
      </c>
      <c r="Y350" t="s">
        <v>37</v>
      </c>
      <c r="Z350" t="s">
        <v>38</v>
      </c>
      <c r="AA350">
        <v>12</v>
      </c>
      <c r="AB350">
        <v>34</v>
      </c>
      <c r="AC350">
        <v>1.1000000000000001</v>
      </c>
      <c r="AD350">
        <v>0.39722216666666699</v>
      </c>
      <c r="AE350">
        <v>1730.3</v>
      </c>
      <c r="AF350">
        <f>VLOOKUP(A350,[1]DETALLE!$A$1:$AK$841,37,FALSE)</f>
        <v>0</v>
      </c>
      <c r="AG350">
        <f>VLOOKUP(A350,[1]DETALLE!$A$1:$AK$841,16,FALSE)</f>
        <v>65</v>
      </c>
      <c r="AH350">
        <f>VLOOKUP(A350,[1]DETALLE!$A$1:$AK$841,22,FALSE)</f>
        <v>1.05</v>
      </c>
      <c r="AI350">
        <f>VLOOKUP(A350,[1]DETALLE!$A$1:$AK$841,27,FALSE)</f>
        <v>0.66600000000000004</v>
      </c>
      <c r="AJ350" t="str">
        <f>VLOOKUP(A350,[1]DETALLE!$A$1:$AK$841,18,FALSE)</f>
        <v>A4 Mono MFPs</v>
      </c>
      <c r="AK350">
        <f t="shared" si="26"/>
        <v>0</v>
      </c>
      <c r="AL350">
        <f t="shared" si="27"/>
        <v>0</v>
      </c>
      <c r="AM350">
        <f t="shared" si="28"/>
        <v>0</v>
      </c>
      <c r="AN350">
        <f t="shared" si="29"/>
        <v>0</v>
      </c>
      <c r="AO350">
        <f t="shared" si="30"/>
        <v>0</v>
      </c>
    </row>
    <row r="351" spans="1:41" x14ac:dyDescent="0.25">
      <c r="A351" t="s">
        <v>376</v>
      </c>
      <c r="B351">
        <v>2019</v>
      </c>
      <c r="C351" t="s">
        <v>37</v>
      </c>
      <c r="D351" t="s">
        <v>38</v>
      </c>
      <c r="E351">
        <v>9</v>
      </c>
      <c r="F351" t="s">
        <v>40</v>
      </c>
      <c r="G351">
        <v>3.983333</v>
      </c>
      <c r="H351" t="s">
        <v>54</v>
      </c>
      <c r="I351">
        <v>803</v>
      </c>
      <c r="J351">
        <v>1573</v>
      </c>
      <c r="K351">
        <v>0.2</v>
      </c>
      <c r="L351">
        <v>0.6</v>
      </c>
      <c r="M351">
        <v>0.8</v>
      </c>
      <c r="N351">
        <v>1.05</v>
      </c>
      <c r="O351">
        <v>1.1000000000000001</v>
      </c>
      <c r="P351">
        <v>1.1499999999999999</v>
      </c>
      <c r="Q351" t="s">
        <v>46</v>
      </c>
      <c r="R351">
        <v>4</v>
      </c>
      <c r="S351">
        <v>6</v>
      </c>
      <c r="T351" t="s">
        <v>47</v>
      </c>
      <c r="U351" t="s">
        <v>54</v>
      </c>
      <c r="V351" t="s">
        <v>35</v>
      </c>
      <c r="W351" t="s">
        <v>83</v>
      </c>
      <c r="X351">
        <v>2019</v>
      </c>
      <c r="Y351" t="s">
        <v>37</v>
      </c>
      <c r="Z351" t="s">
        <v>38</v>
      </c>
      <c r="AA351">
        <v>9</v>
      </c>
      <c r="AB351">
        <v>15</v>
      </c>
      <c r="AC351">
        <v>0.8</v>
      </c>
      <c r="AD351">
        <v>0.99583325</v>
      </c>
      <c r="AE351">
        <v>1258.4000000000001</v>
      </c>
      <c r="AF351">
        <f>VLOOKUP(A351,[1]DETALLE!$A$1:$AK$841,37,FALSE)</f>
        <v>0</v>
      </c>
      <c r="AG351">
        <f>VLOOKUP(A351,[1]DETALLE!$A$1:$AK$841,16,FALSE)</f>
        <v>35</v>
      </c>
      <c r="AH351">
        <f>VLOOKUP(A351,[1]DETALLE!$A$1:$AK$841,22,FALSE)</f>
        <v>1.05</v>
      </c>
      <c r="AI351">
        <f>VLOOKUP(A351,[1]DETALLE!$A$1:$AK$841,27,FALSE)</f>
        <v>0.28999999999999998</v>
      </c>
      <c r="AJ351" t="str">
        <f>VLOOKUP(A351,[1]DETALLE!$A$1:$AK$841,18,FALSE)</f>
        <v>A3 Office Color Laser MFPs</v>
      </c>
      <c r="AK351">
        <f t="shared" si="26"/>
        <v>0</v>
      </c>
      <c r="AL351">
        <f t="shared" si="27"/>
        <v>0</v>
      </c>
      <c r="AM351">
        <f t="shared" si="28"/>
        <v>0</v>
      </c>
      <c r="AN351">
        <f t="shared" si="29"/>
        <v>0</v>
      </c>
      <c r="AO351">
        <f t="shared" si="30"/>
        <v>0</v>
      </c>
    </row>
    <row r="352" spans="1:41" x14ac:dyDescent="0.25">
      <c r="A352" t="s">
        <v>377</v>
      </c>
      <c r="B352">
        <v>2019</v>
      </c>
      <c r="C352" t="s">
        <v>37</v>
      </c>
      <c r="D352" t="s">
        <v>38</v>
      </c>
      <c r="E352">
        <v>9</v>
      </c>
      <c r="F352" t="s">
        <v>40</v>
      </c>
      <c r="G352">
        <v>0</v>
      </c>
      <c r="H352" t="s">
        <v>116</v>
      </c>
      <c r="I352">
        <v>655</v>
      </c>
      <c r="J352">
        <v>1365</v>
      </c>
      <c r="K352">
        <v>0</v>
      </c>
      <c r="L352">
        <v>0</v>
      </c>
      <c r="M352">
        <v>0.6</v>
      </c>
      <c r="N352">
        <v>0.8</v>
      </c>
      <c r="O352">
        <v>1.05</v>
      </c>
      <c r="P352">
        <v>1.1000000000000001</v>
      </c>
      <c r="Q352" t="s">
        <v>46</v>
      </c>
      <c r="R352">
        <v>5</v>
      </c>
      <c r="S352">
        <v>9</v>
      </c>
      <c r="T352" t="s">
        <v>47</v>
      </c>
      <c r="U352" t="s">
        <v>58</v>
      </c>
      <c r="V352" t="s">
        <v>35</v>
      </c>
      <c r="W352" t="s">
        <v>55</v>
      </c>
      <c r="X352">
        <v>2019</v>
      </c>
      <c r="Y352" t="s">
        <v>37</v>
      </c>
      <c r="Z352" t="s">
        <v>38</v>
      </c>
      <c r="AA352">
        <v>9</v>
      </c>
      <c r="AB352">
        <v>89</v>
      </c>
      <c r="AC352">
        <v>1.1000000000000001</v>
      </c>
      <c r="AD352">
        <v>0</v>
      </c>
      <c r="AE352">
        <v>1501.5</v>
      </c>
      <c r="AF352">
        <f>VLOOKUP(A352,[1]DETALLE!$A$1:$AK$841,37,FALSE)</f>
        <v>0</v>
      </c>
      <c r="AG352">
        <f>VLOOKUP(A352,[1]DETALLE!$A$1:$AK$841,16,FALSE)</f>
        <v>35</v>
      </c>
      <c r="AH352">
        <f>VLOOKUP(A352,[1]DETALLE!$A$1:$AK$841,22,FALSE)</f>
        <v>0.8</v>
      </c>
      <c r="AI352">
        <f>VLOOKUP(A352,[1]DETALLE!$A$1:$AK$841,27,FALSE)</f>
        <v>0</v>
      </c>
      <c r="AJ352" t="str">
        <f>VLOOKUP(A352,[1]DETALLE!$A$1:$AK$841,18,FALSE)</f>
        <v>Entry Mono Printers</v>
      </c>
      <c r="AK352">
        <f t="shared" si="26"/>
        <v>0</v>
      </c>
      <c r="AL352">
        <f t="shared" si="27"/>
        <v>0</v>
      </c>
      <c r="AM352">
        <f t="shared" si="28"/>
        <v>0</v>
      </c>
      <c r="AN352">
        <f t="shared" si="29"/>
        <v>1</v>
      </c>
      <c r="AO352">
        <f t="shared" si="30"/>
        <v>0</v>
      </c>
    </row>
    <row r="353" spans="1:41" x14ac:dyDescent="0.25">
      <c r="A353" t="s">
        <v>378</v>
      </c>
      <c r="B353">
        <v>2019</v>
      </c>
      <c r="C353" t="s">
        <v>37</v>
      </c>
      <c r="D353" t="s">
        <v>38</v>
      </c>
      <c r="E353">
        <v>9</v>
      </c>
      <c r="F353" t="s">
        <v>44</v>
      </c>
      <c r="G353">
        <v>0</v>
      </c>
      <c r="H353" t="s">
        <v>58</v>
      </c>
      <c r="I353">
        <v>655</v>
      </c>
      <c r="J353">
        <v>1365</v>
      </c>
      <c r="K353">
        <v>0</v>
      </c>
      <c r="L353">
        <v>0</v>
      </c>
      <c r="M353">
        <v>0.6</v>
      </c>
      <c r="N353">
        <v>0.8</v>
      </c>
      <c r="O353">
        <v>1.05</v>
      </c>
      <c r="P353">
        <v>1.1000000000000001</v>
      </c>
      <c r="Q353" t="s">
        <v>46</v>
      </c>
      <c r="R353">
        <v>5</v>
      </c>
      <c r="S353">
        <v>9</v>
      </c>
      <c r="T353" t="s">
        <v>47</v>
      </c>
      <c r="U353" t="s">
        <v>58</v>
      </c>
      <c r="V353" t="s">
        <v>35</v>
      </c>
      <c r="W353" t="s">
        <v>55</v>
      </c>
      <c r="X353">
        <v>2019</v>
      </c>
      <c r="Y353" t="s">
        <v>37</v>
      </c>
      <c r="Z353" t="s">
        <v>38</v>
      </c>
      <c r="AA353">
        <v>9</v>
      </c>
      <c r="AB353">
        <v>13</v>
      </c>
      <c r="AC353">
        <v>0</v>
      </c>
      <c r="AD353">
        <v>0</v>
      </c>
      <c r="AE353">
        <v>1365</v>
      </c>
      <c r="AF353" t="e">
        <f>VLOOKUP(A353,[1]DETALLE!$A$1:$AK$841,37,FALSE)</f>
        <v>#N/A</v>
      </c>
      <c r="AG353" t="e">
        <f>VLOOKUP(A353,[1]DETALLE!$A$1:$AK$841,16,FALSE)</f>
        <v>#N/A</v>
      </c>
      <c r="AH353" t="e">
        <f>VLOOKUP(A353,[1]DETALLE!$A$1:$AK$841,22,FALSE)</f>
        <v>#N/A</v>
      </c>
      <c r="AI353" t="e">
        <f>VLOOKUP(A353,[1]DETALLE!$A$1:$AK$841,27,FALSE)</f>
        <v>#N/A</v>
      </c>
      <c r="AJ353" t="e">
        <f>VLOOKUP(A353,[1]DETALLE!$A$1:$AK$841,18,FALSE)</f>
        <v>#N/A</v>
      </c>
      <c r="AK353" t="e">
        <f t="shared" si="26"/>
        <v>#N/A</v>
      </c>
      <c r="AL353" t="e">
        <f t="shared" si="27"/>
        <v>#N/A</v>
      </c>
      <c r="AM353" t="e">
        <f t="shared" si="28"/>
        <v>#N/A</v>
      </c>
      <c r="AN353" t="e">
        <f t="shared" si="29"/>
        <v>#N/A</v>
      </c>
      <c r="AO353" t="e">
        <f t="shared" si="30"/>
        <v>#N/A</v>
      </c>
    </row>
    <row r="354" spans="1:41" x14ac:dyDescent="0.25">
      <c r="A354" t="s">
        <v>69</v>
      </c>
      <c r="B354">
        <v>2019</v>
      </c>
      <c r="C354" t="s">
        <v>37</v>
      </c>
      <c r="D354" t="s">
        <v>38</v>
      </c>
      <c r="E354">
        <v>9</v>
      </c>
      <c r="F354" t="s">
        <v>40</v>
      </c>
      <c r="G354">
        <v>3.516667</v>
      </c>
      <c r="H354" t="s">
        <v>58</v>
      </c>
      <c r="I354">
        <v>655</v>
      </c>
      <c r="J354">
        <v>1365</v>
      </c>
      <c r="K354">
        <v>0</v>
      </c>
      <c r="L354">
        <v>0</v>
      </c>
      <c r="M354">
        <v>0.6</v>
      </c>
      <c r="N354">
        <v>0.8</v>
      </c>
      <c r="O354">
        <v>1.05</v>
      </c>
      <c r="P354">
        <v>1.1000000000000001</v>
      </c>
      <c r="Q354" t="s">
        <v>46</v>
      </c>
      <c r="R354">
        <v>5</v>
      </c>
      <c r="S354">
        <v>9</v>
      </c>
      <c r="T354" t="s">
        <v>47</v>
      </c>
      <c r="U354" t="s">
        <v>58</v>
      </c>
      <c r="V354" t="s">
        <v>35</v>
      </c>
      <c r="W354" t="s">
        <v>59</v>
      </c>
      <c r="X354">
        <v>2019</v>
      </c>
      <c r="Y354" t="s">
        <v>37</v>
      </c>
      <c r="Z354" t="s">
        <v>38</v>
      </c>
      <c r="AA354">
        <v>9</v>
      </c>
      <c r="AB354">
        <v>6</v>
      </c>
      <c r="AC354">
        <v>0</v>
      </c>
      <c r="AD354">
        <v>0.7033334</v>
      </c>
      <c r="AE354">
        <v>0</v>
      </c>
      <c r="AF354">
        <f>VLOOKUP(A354,[1]DETALLE!$A$1:$AK$841,37,FALSE)</f>
        <v>1808.95</v>
      </c>
      <c r="AG354">
        <f>VLOOKUP(A354,[1]DETALLE!$A$1:$AK$841,16,FALSE)</f>
        <v>118</v>
      </c>
      <c r="AH354">
        <f>VLOOKUP(A354,[1]DETALLE!$A$1:$AK$841,22,FALSE)</f>
        <v>1.1499999999999999</v>
      </c>
      <c r="AI354">
        <f>VLOOKUP(A354,[1]DETALLE!$A$1:$AK$841,27,FALSE)</f>
        <v>8.2500000000000004E-2</v>
      </c>
      <c r="AJ354" t="str">
        <f>VLOOKUP(A354,[1]DETALLE!$A$1:$AK$841,18,FALSE)</f>
        <v>WF Mono Systems and Legacy Color</v>
      </c>
      <c r="AK354">
        <f t="shared" si="26"/>
        <v>0</v>
      </c>
      <c r="AL354">
        <f t="shared" si="27"/>
        <v>0</v>
      </c>
      <c r="AM354">
        <f t="shared" si="28"/>
        <v>0</v>
      </c>
      <c r="AN354">
        <f t="shared" si="29"/>
        <v>0</v>
      </c>
      <c r="AO354">
        <f t="shared" si="30"/>
        <v>0</v>
      </c>
    </row>
    <row r="355" spans="1:41" x14ac:dyDescent="0.25">
      <c r="A355" t="s">
        <v>379</v>
      </c>
      <c r="B355">
        <v>2019</v>
      </c>
      <c r="C355" t="s">
        <v>37</v>
      </c>
      <c r="D355" t="s">
        <v>38</v>
      </c>
      <c r="E355">
        <v>9</v>
      </c>
      <c r="F355" t="s">
        <v>40</v>
      </c>
      <c r="G355">
        <v>1</v>
      </c>
      <c r="H355" t="s">
        <v>58</v>
      </c>
      <c r="I355">
        <v>655</v>
      </c>
      <c r="J355">
        <v>1365</v>
      </c>
      <c r="K355">
        <v>0</v>
      </c>
      <c r="L355">
        <v>0</v>
      </c>
      <c r="M355">
        <v>0.6</v>
      </c>
      <c r="N355">
        <v>0.8</v>
      </c>
      <c r="O355">
        <v>1.05</v>
      </c>
      <c r="P355">
        <v>1.1000000000000001</v>
      </c>
      <c r="Q355" t="s">
        <v>46</v>
      </c>
      <c r="R355">
        <v>5</v>
      </c>
      <c r="S355">
        <v>9</v>
      </c>
      <c r="T355" t="s">
        <v>47</v>
      </c>
      <c r="U355" t="s">
        <v>58</v>
      </c>
      <c r="V355" t="s">
        <v>35</v>
      </c>
      <c r="W355" t="s">
        <v>67</v>
      </c>
      <c r="X355">
        <v>2019</v>
      </c>
      <c r="Y355" t="s">
        <v>37</v>
      </c>
      <c r="Z355" t="s">
        <v>38</v>
      </c>
      <c r="AA355">
        <v>9</v>
      </c>
      <c r="AB355">
        <v>176</v>
      </c>
      <c r="AC355">
        <v>1.1000000000000001</v>
      </c>
      <c r="AD355">
        <v>0.2</v>
      </c>
      <c r="AE355">
        <v>1501.5</v>
      </c>
      <c r="AF355">
        <f>VLOOKUP(A355,[1]DETALLE!$A$1:$AK$841,37,FALSE)</f>
        <v>750.75000000000011</v>
      </c>
      <c r="AG355">
        <f>VLOOKUP(A355,[1]DETALLE!$A$1:$AK$841,16,FALSE)</f>
        <v>468</v>
      </c>
      <c r="AH355">
        <f>VLOOKUP(A355,[1]DETALLE!$A$1:$AK$841,22,FALSE)</f>
        <v>1.05</v>
      </c>
      <c r="AI355">
        <f>VLOOKUP(A355,[1]DETALLE!$A$1:$AK$841,27,FALSE)</f>
        <v>0.48</v>
      </c>
      <c r="AJ355" t="str">
        <f>VLOOKUP(A355,[1]DETALLE!$A$1:$AK$841,18,FALSE)</f>
        <v>A4 Mono MFPs</v>
      </c>
      <c r="AK355">
        <f t="shared" si="26"/>
        <v>0</v>
      </c>
      <c r="AL355">
        <f t="shared" si="27"/>
        <v>0</v>
      </c>
      <c r="AM355">
        <f t="shared" si="28"/>
        <v>0</v>
      </c>
      <c r="AN355">
        <f t="shared" si="29"/>
        <v>0</v>
      </c>
      <c r="AO355">
        <f t="shared" si="30"/>
        <v>0</v>
      </c>
    </row>
    <row r="356" spans="1:41" x14ac:dyDescent="0.25">
      <c r="A356" t="s">
        <v>380</v>
      </c>
      <c r="B356">
        <v>2019</v>
      </c>
      <c r="C356" t="s">
        <v>37</v>
      </c>
      <c r="D356" t="s">
        <v>38</v>
      </c>
      <c r="E356">
        <v>9</v>
      </c>
      <c r="F356" t="s">
        <v>40</v>
      </c>
      <c r="G356">
        <v>1.8666670000000001</v>
      </c>
      <c r="H356" t="s">
        <v>58</v>
      </c>
      <c r="I356">
        <v>655</v>
      </c>
      <c r="J356">
        <v>1365</v>
      </c>
      <c r="K356">
        <v>0</v>
      </c>
      <c r="L356">
        <v>0</v>
      </c>
      <c r="M356">
        <v>0.6</v>
      </c>
      <c r="N356">
        <v>0.8</v>
      </c>
      <c r="O356">
        <v>1.05</v>
      </c>
      <c r="P356">
        <v>1.1000000000000001</v>
      </c>
      <c r="Q356" t="s">
        <v>46</v>
      </c>
      <c r="R356">
        <v>5</v>
      </c>
      <c r="S356">
        <v>9</v>
      </c>
      <c r="T356" t="s">
        <v>47</v>
      </c>
      <c r="U356" t="s">
        <v>58</v>
      </c>
      <c r="V356" t="s">
        <v>35</v>
      </c>
      <c r="W356" t="s">
        <v>55</v>
      </c>
      <c r="X356">
        <v>2019</v>
      </c>
      <c r="Y356" t="s">
        <v>37</v>
      </c>
      <c r="Z356" t="s">
        <v>38</v>
      </c>
      <c r="AA356">
        <v>10</v>
      </c>
      <c r="AB356">
        <v>15</v>
      </c>
      <c r="AC356">
        <v>0.6</v>
      </c>
      <c r="AD356">
        <v>0.37333339999999998</v>
      </c>
      <c r="AE356">
        <v>819</v>
      </c>
      <c r="AF356">
        <f>VLOOKUP(A356,[1]DETALLE!$A$1:$AK$841,37,FALSE)</f>
        <v>1433.25</v>
      </c>
      <c r="AG356">
        <f>VLOOKUP(A356,[1]DETALLE!$A$1:$AK$841,16,FALSE)</f>
        <v>48</v>
      </c>
      <c r="AH356">
        <f>VLOOKUP(A356,[1]DETALLE!$A$1:$AK$841,22,FALSE)</f>
        <v>1.05</v>
      </c>
      <c r="AI356">
        <f>VLOOKUP(A356,[1]DETALLE!$A$1:$AK$841,27,FALSE)</f>
        <v>0.3</v>
      </c>
      <c r="AJ356" t="str">
        <f>VLOOKUP(A356,[1]DETALLE!$A$1:$AK$841,18,FALSE)</f>
        <v>Departmental Digital</v>
      </c>
      <c r="AK356">
        <f t="shared" si="26"/>
        <v>0</v>
      </c>
      <c r="AL356">
        <f t="shared" si="27"/>
        <v>0</v>
      </c>
      <c r="AM356">
        <f t="shared" si="28"/>
        <v>0</v>
      </c>
      <c r="AN356">
        <f t="shared" si="29"/>
        <v>0</v>
      </c>
      <c r="AO356">
        <f t="shared" si="30"/>
        <v>1</v>
      </c>
    </row>
    <row r="357" spans="1:41" x14ac:dyDescent="0.25">
      <c r="A357" t="s">
        <v>253</v>
      </c>
      <c r="B357">
        <v>2019</v>
      </c>
      <c r="C357" t="s">
        <v>37</v>
      </c>
      <c r="D357" t="s">
        <v>38</v>
      </c>
      <c r="E357">
        <v>9</v>
      </c>
      <c r="F357" t="s">
        <v>44</v>
      </c>
      <c r="G357">
        <v>0</v>
      </c>
      <c r="H357" t="s">
        <v>58</v>
      </c>
      <c r="I357">
        <v>655</v>
      </c>
      <c r="J357">
        <v>1365</v>
      </c>
      <c r="K357">
        <v>0</v>
      </c>
      <c r="L357">
        <v>0</v>
      </c>
      <c r="M357">
        <v>0.6</v>
      </c>
      <c r="N357">
        <v>0.8</v>
      </c>
      <c r="O357">
        <v>1.05</v>
      </c>
      <c r="P357">
        <v>1.1000000000000001</v>
      </c>
      <c r="Q357" t="s">
        <v>46</v>
      </c>
      <c r="R357">
        <v>5</v>
      </c>
      <c r="S357">
        <v>9</v>
      </c>
      <c r="T357" t="s">
        <v>47</v>
      </c>
      <c r="U357" t="s">
        <v>58</v>
      </c>
      <c r="V357" t="s">
        <v>35</v>
      </c>
      <c r="W357" t="s">
        <v>61</v>
      </c>
      <c r="X357">
        <v>2019</v>
      </c>
      <c r="Y357" t="s">
        <v>37</v>
      </c>
      <c r="Z357" t="s">
        <v>38</v>
      </c>
      <c r="AA357">
        <v>9</v>
      </c>
      <c r="AB357">
        <v>5</v>
      </c>
      <c r="AC357">
        <v>0</v>
      </c>
      <c r="AD357">
        <v>0</v>
      </c>
      <c r="AE357">
        <v>1365</v>
      </c>
      <c r="AF357">
        <f>VLOOKUP(A357,[1]DETALLE!$A$1:$AK$841,37,FALSE)</f>
        <v>1808.95</v>
      </c>
      <c r="AG357">
        <f>VLOOKUP(A357,[1]DETALLE!$A$1:$AK$841,16,FALSE)</f>
        <v>181</v>
      </c>
      <c r="AH357">
        <f>VLOOKUP(A357,[1]DETALLE!$A$1:$AK$841,22,FALSE)</f>
        <v>1.1499999999999999</v>
      </c>
      <c r="AI357">
        <f>VLOOKUP(A357,[1]DETALLE!$A$1:$AK$841,27,FALSE)</f>
        <v>0.7</v>
      </c>
      <c r="AJ357" t="str">
        <f>VLOOKUP(A357,[1]DETALLE!$A$1:$AK$841,18,FALSE)</f>
        <v>Entry Production Color Low/Mid</v>
      </c>
      <c r="AK357">
        <f t="shared" si="26"/>
        <v>0</v>
      </c>
      <c r="AL357">
        <f t="shared" si="27"/>
        <v>0</v>
      </c>
      <c r="AM357">
        <f t="shared" si="28"/>
        <v>0</v>
      </c>
      <c r="AN357">
        <f t="shared" si="29"/>
        <v>0</v>
      </c>
      <c r="AO357">
        <f t="shared" si="30"/>
        <v>0</v>
      </c>
    </row>
    <row r="358" spans="1:41" x14ac:dyDescent="0.25">
      <c r="A358" t="s">
        <v>138</v>
      </c>
      <c r="B358">
        <v>2019</v>
      </c>
      <c r="C358" t="s">
        <v>37</v>
      </c>
      <c r="D358" t="s">
        <v>38</v>
      </c>
      <c r="E358">
        <v>9</v>
      </c>
      <c r="F358" t="s">
        <v>40</v>
      </c>
      <c r="G358">
        <v>2</v>
      </c>
      <c r="H358" t="s">
        <v>53</v>
      </c>
      <c r="I358">
        <v>655</v>
      </c>
      <c r="J358">
        <v>1365</v>
      </c>
      <c r="K358">
        <v>0</v>
      </c>
      <c r="L358">
        <v>0</v>
      </c>
      <c r="M358">
        <v>0.6</v>
      </c>
      <c r="N358">
        <v>0.8</v>
      </c>
      <c r="O358">
        <v>1.05</v>
      </c>
      <c r="P358">
        <v>1.1000000000000001</v>
      </c>
      <c r="Q358" t="s">
        <v>46</v>
      </c>
      <c r="R358">
        <v>5</v>
      </c>
      <c r="S358">
        <v>9</v>
      </c>
      <c r="T358" t="s">
        <v>47</v>
      </c>
      <c r="U358" t="s">
        <v>54</v>
      </c>
      <c r="V358" t="s">
        <v>35</v>
      </c>
      <c r="W358" t="s">
        <v>55</v>
      </c>
      <c r="X358">
        <v>2019</v>
      </c>
      <c r="Y358" t="s">
        <v>37</v>
      </c>
      <c r="Z358" t="s">
        <v>38</v>
      </c>
      <c r="AA358">
        <v>9</v>
      </c>
      <c r="AB358">
        <v>6</v>
      </c>
      <c r="AC358">
        <v>0</v>
      </c>
      <c r="AD358">
        <v>0.4</v>
      </c>
      <c r="AE358">
        <v>0</v>
      </c>
      <c r="AF358">
        <f>VLOOKUP(A358,[1]DETALLE!$A$1:$AK$841,37,FALSE)</f>
        <v>750.75000000000011</v>
      </c>
      <c r="AG358">
        <f>VLOOKUP(A358,[1]DETALLE!$A$1:$AK$841,16,FALSE)</f>
        <v>61</v>
      </c>
      <c r="AH358">
        <f>VLOOKUP(A358,[1]DETALLE!$A$1:$AK$841,22,FALSE)</f>
        <v>1.05</v>
      </c>
      <c r="AI358">
        <f>VLOOKUP(A358,[1]DETALLE!$A$1:$AK$841,27,FALSE)</f>
        <v>0.48799999999999999</v>
      </c>
      <c r="AJ358" t="str">
        <f>VLOOKUP(A358,[1]DETALLE!$A$1:$AK$841,18,FALSE)</f>
        <v>Entry Mono Printers</v>
      </c>
      <c r="AK358">
        <f t="shared" si="26"/>
        <v>0</v>
      </c>
      <c r="AL358">
        <f t="shared" si="27"/>
        <v>0</v>
      </c>
      <c r="AM358">
        <f t="shared" si="28"/>
        <v>0</v>
      </c>
      <c r="AN358">
        <f t="shared" si="29"/>
        <v>0</v>
      </c>
      <c r="AO358">
        <f t="shared" si="30"/>
        <v>0</v>
      </c>
    </row>
    <row r="359" spans="1:41" x14ac:dyDescent="0.25">
      <c r="A359" t="s">
        <v>381</v>
      </c>
      <c r="B359">
        <v>2019</v>
      </c>
      <c r="C359" t="s">
        <v>37</v>
      </c>
      <c r="D359" t="s">
        <v>38</v>
      </c>
      <c r="E359">
        <v>9</v>
      </c>
      <c r="F359" t="s">
        <v>40</v>
      </c>
      <c r="G359">
        <v>0.21666669999999999</v>
      </c>
      <c r="I359" t="s">
        <v>33</v>
      </c>
      <c r="J359" t="s">
        <v>33</v>
      </c>
      <c r="K359" t="s">
        <v>33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R359" t="s">
        <v>33</v>
      </c>
      <c r="S359" t="s">
        <v>33</v>
      </c>
      <c r="U359" t="s">
        <v>58</v>
      </c>
      <c r="V359" t="s">
        <v>35</v>
      </c>
      <c r="W359" t="s">
        <v>61</v>
      </c>
      <c r="X359">
        <v>2019</v>
      </c>
      <c r="Y359" t="s">
        <v>37</v>
      </c>
      <c r="Z359" t="s">
        <v>38</v>
      </c>
      <c r="AA359">
        <v>11</v>
      </c>
      <c r="AB359">
        <v>15</v>
      </c>
      <c r="AC359">
        <v>1.1000000000000001</v>
      </c>
      <c r="AD359">
        <v>0</v>
      </c>
      <c r="AE359">
        <v>347.75</v>
      </c>
      <c r="AF359" t="e">
        <f>VLOOKUP(A359,[1]DETALLE!$A$1:$AK$841,37,FALSE)</f>
        <v>#N/A</v>
      </c>
      <c r="AG359" t="e">
        <f>VLOOKUP(A359,[1]DETALLE!$A$1:$AK$841,16,FALSE)</f>
        <v>#N/A</v>
      </c>
      <c r="AH359" t="e">
        <f>VLOOKUP(A359,[1]DETALLE!$A$1:$AK$841,22,FALSE)</f>
        <v>#N/A</v>
      </c>
      <c r="AI359" t="e">
        <f>VLOOKUP(A359,[1]DETALLE!$A$1:$AK$841,27,FALSE)</f>
        <v>#N/A</v>
      </c>
      <c r="AJ359" t="e">
        <f>VLOOKUP(A359,[1]DETALLE!$A$1:$AK$841,18,FALSE)</f>
        <v>#N/A</v>
      </c>
      <c r="AK359" t="e">
        <f t="shared" si="26"/>
        <v>#N/A</v>
      </c>
      <c r="AL359" t="e">
        <f t="shared" si="27"/>
        <v>#N/A</v>
      </c>
      <c r="AM359" t="e">
        <f t="shared" si="28"/>
        <v>#N/A</v>
      </c>
      <c r="AN359" t="e">
        <f t="shared" si="29"/>
        <v>#N/A</v>
      </c>
      <c r="AO359" t="e">
        <f t="shared" si="30"/>
        <v>#N/A</v>
      </c>
    </row>
    <row r="360" spans="1:41" x14ac:dyDescent="0.25">
      <c r="A360" t="s">
        <v>382</v>
      </c>
      <c r="B360">
        <v>2019</v>
      </c>
      <c r="C360" t="s">
        <v>37</v>
      </c>
      <c r="D360" t="s">
        <v>38</v>
      </c>
      <c r="E360">
        <v>9</v>
      </c>
      <c r="F360" t="s">
        <v>40</v>
      </c>
      <c r="G360">
        <v>0.48333330000000002</v>
      </c>
      <c r="H360" t="s">
        <v>58</v>
      </c>
      <c r="I360">
        <v>655</v>
      </c>
      <c r="J360">
        <v>1365</v>
      </c>
      <c r="K360">
        <v>0</v>
      </c>
      <c r="L360">
        <v>0</v>
      </c>
      <c r="M360">
        <v>0.6</v>
      </c>
      <c r="N360">
        <v>0.8</v>
      </c>
      <c r="O360">
        <v>1.05</v>
      </c>
      <c r="P360">
        <v>1.1000000000000001</v>
      </c>
      <c r="Q360" t="s">
        <v>46</v>
      </c>
      <c r="R360">
        <v>5</v>
      </c>
      <c r="S360">
        <v>9</v>
      </c>
      <c r="T360" t="s">
        <v>47</v>
      </c>
      <c r="U360" t="s">
        <v>58</v>
      </c>
      <c r="V360" t="s">
        <v>35</v>
      </c>
      <c r="W360" t="s">
        <v>83</v>
      </c>
      <c r="X360">
        <v>2019</v>
      </c>
      <c r="Y360" t="s">
        <v>37</v>
      </c>
      <c r="Z360" t="s">
        <v>38</v>
      </c>
      <c r="AA360">
        <v>9</v>
      </c>
      <c r="AB360">
        <v>141</v>
      </c>
      <c r="AC360">
        <v>1.1000000000000001</v>
      </c>
      <c r="AD360">
        <v>9.6666660000000001E-2</v>
      </c>
      <c r="AE360">
        <v>1501.5</v>
      </c>
      <c r="AF360">
        <f>VLOOKUP(A360,[1]DETALLE!$A$1:$AK$841,37,FALSE)</f>
        <v>1092</v>
      </c>
      <c r="AG360">
        <f>VLOOKUP(A360,[1]DETALLE!$A$1:$AK$841,16,FALSE)</f>
        <v>25</v>
      </c>
      <c r="AH360">
        <f>VLOOKUP(A360,[1]DETALLE!$A$1:$AK$841,22,FALSE)</f>
        <v>0.8</v>
      </c>
      <c r="AI360">
        <f>VLOOKUP(A360,[1]DETALLE!$A$1:$AK$841,27,FALSE)</f>
        <v>0.17399999999999999</v>
      </c>
      <c r="AJ360" t="str">
        <f>VLOOKUP(A360,[1]DETALLE!$A$1:$AK$841,18,FALSE)</f>
        <v>Departmental Digital</v>
      </c>
      <c r="AK360">
        <f t="shared" si="26"/>
        <v>0</v>
      </c>
      <c r="AL360">
        <f t="shared" si="27"/>
        <v>0</v>
      </c>
      <c r="AM360">
        <f t="shared" si="28"/>
        <v>0</v>
      </c>
      <c r="AN360">
        <f t="shared" si="29"/>
        <v>0</v>
      </c>
      <c r="AO360">
        <f t="shared" si="30"/>
        <v>1</v>
      </c>
    </row>
    <row r="361" spans="1:41" x14ac:dyDescent="0.25">
      <c r="A361" t="s">
        <v>383</v>
      </c>
      <c r="B361">
        <v>2019</v>
      </c>
      <c r="C361" t="s">
        <v>37</v>
      </c>
      <c r="D361" t="s">
        <v>38</v>
      </c>
      <c r="E361">
        <v>9</v>
      </c>
      <c r="F361" t="s">
        <v>40</v>
      </c>
      <c r="G361">
        <v>0</v>
      </c>
      <c r="H361" t="s">
        <v>71</v>
      </c>
      <c r="I361">
        <v>468</v>
      </c>
      <c r="J361">
        <v>715</v>
      </c>
      <c r="K361">
        <v>0</v>
      </c>
      <c r="L361">
        <v>0</v>
      </c>
      <c r="M361">
        <v>0</v>
      </c>
      <c r="N361">
        <v>0.6</v>
      </c>
      <c r="O361">
        <v>0.8</v>
      </c>
      <c r="P361">
        <v>1.05</v>
      </c>
      <c r="Q361" t="s">
        <v>46</v>
      </c>
      <c r="R361">
        <v>5</v>
      </c>
      <c r="S361">
        <v>9</v>
      </c>
      <c r="T361" t="s">
        <v>47</v>
      </c>
      <c r="U361" t="s">
        <v>71</v>
      </c>
      <c r="V361" t="s">
        <v>35</v>
      </c>
      <c r="W361" t="s">
        <v>55</v>
      </c>
      <c r="X361">
        <v>2019</v>
      </c>
      <c r="Y361" t="s">
        <v>37</v>
      </c>
      <c r="Z361" t="s">
        <v>38</v>
      </c>
      <c r="AA361">
        <v>11</v>
      </c>
      <c r="AB361">
        <v>187</v>
      </c>
      <c r="AC361">
        <v>1.05</v>
      </c>
      <c r="AD361">
        <v>0</v>
      </c>
      <c r="AE361">
        <v>750.75</v>
      </c>
      <c r="AF361">
        <f>VLOOKUP(A361,[1]DETALLE!$A$1:$AK$841,37,FALSE)</f>
        <v>750.75000000000011</v>
      </c>
      <c r="AG361">
        <f>VLOOKUP(A361,[1]DETALLE!$A$1:$AK$841,16,FALSE)</f>
        <v>2699</v>
      </c>
      <c r="AH361">
        <f>VLOOKUP(A361,[1]DETALLE!$A$1:$AK$841,22,FALSE)</f>
        <v>1.05</v>
      </c>
      <c r="AI361">
        <f>VLOOKUP(A361,[1]DETALLE!$A$1:$AK$841,27,FALSE)</f>
        <v>0.51</v>
      </c>
      <c r="AJ361" t="str">
        <f>VLOOKUP(A361,[1]DETALLE!$A$1:$AK$841,18,FALSE)</f>
        <v>A4 Mono MFPs</v>
      </c>
      <c r="AK361">
        <f t="shared" si="26"/>
        <v>1</v>
      </c>
      <c r="AL361">
        <f t="shared" si="27"/>
        <v>0</v>
      </c>
      <c r="AM361">
        <f t="shared" si="28"/>
        <v>1</v>
      </c>
      <c r="AN361">
        <f t="shared" si="29"/>
        <v>0</v>
      </c>
      <c r="AO361">
        <f t="shared" si="30"/>
        <v>0</v>
      </c>
    </row>
    <row r="362" spans="1:41" x14ac:dyDescent="0.25">
      <c r="A362" t="s">
        <v>191</v>
      </c>
      <c r="B362">
        <v>2019</v>
      </c>
      <c r="C362" t="s">
        <v>37</v>
      </c>
      <c r="D362" t="s">
        <v>38</v>
      </c>
      <c r="E362">
        <v>9</v>
      </c>
      <c r="F362" t="s">
        <v>40</v>
      </c>
      <c r="G362">
        <v>1.2</v>
      </c>
      <c r="H362" t="s">
        <v>54</v>
      </c>
      <c r="I362">
        <v>803</v>
      </c>
      <c r="J362">
        <v>1573</v>
      </c>
      <c r="K362">
        <v>0.2</v>
      </c>
      <c r="L362">
        <v>0.6</v>
      </c>
      <c r="M362">
        <v>0.8</v>
      </c>
      <c r="N362">
        <v>1.05</v>
      </c>
      <c r="O362">
        <v>1.1000000000000001</v>
      </c>
      <c r="P362">
        <v>1.1499999999999999</v>
      </c>
      <c r="Q362" t="s">
        <v>46</v>
      </c>
      <c r="R362">
        <v>4</v>
      </c>
      <c r="S362">
        <v>6</v>
      </c>
      <c r="T362" t="s">
        <v>47</v>
      </c>
      <c r="U362" t="s">
        <v>54</v>
      </c>
      <c r="V362" t="s">
        <v>35</v>
      </c>
      <c r="W362" t="s">
        <v>73</v>
      </c>
      <c r="X362">
        <v>2019</v>
      </c>
      <c r="Y362" t="s">
        <v>37</v>
      </c>
      <c r="Z362" t="s">
        <v>38</v>
      </c>
      <c r="AA362">
        <v>12</v>
      </c>
      <c r="AB362">
        <v>7</v>
      </c>
      <c r="AC362">
        <v>0.8</v>
      </c>
      <c r="AD362">
        <v>0.3</v>
      </c>
      <c r="AE362">
        <v>1258.4000000000001</v>
      </c>
      <c r="AF362">
        <f>VLOOKUP(A362,[1]DETALLE!$A$1:$AK$841,37,FALSE)</f>
        <v>1501.5000000000002</v>
      </c>
      <c r="AG362">
        <f>VLOOKUP(A362,[1]DETALLE!$A$1:$AK$841,16,FALSE)</f>
        <v>110</v>
      </c>
      <c r="AH362">
        <f>VLOOKUP(A362,[1]DETALLE!$A$1:$AK$841,22,FALSE)</f>
        <v>1.1000000000000001</v>
      </c>
      <c r="AI362">
        <f>VLOOKUP(A362,[1]DETALLE!$A$1:$AK$841,27,FALSE)</f>
        <v>0</v>
      </c>
      <c r="AJ362" t="str">
        <f>VLOOKUP(A362,[1]DETALLE!$A$1:$AK$841,18,FALSE)</f>
        <v>Office Digital</v>
      </c>
      <c r="AK362">
        <f t="shared" si="26"/>
        <v>0</v>
      </c>
      <c r="AL362">
        <f t="shared" si="27"/>
        <v>0</v>
      </c>
      <c r="AM362">
        <f t="shared" si="28"/>
        <v>0</v>
      </c>
      <c r="AN362">
        <f t="shared" si="29"/>
        <v>0</v>
      </c>
      <c r="AO362">
        <f t="shared" si="30"/>
        <v>0</v>
      </c>
    </row>
    <row r="363" spans="1:41" x14ac:dyDescent="0.25">
      <c r="A363" t="s">
        <v>225</v>
      </c>
      <c r="B363">
        <v>2019</v>
      </c>
      <c r="C363" t="s">
        <v>37</v>
      </c>
      <c r="D363" t="s">
        <v>38</v>
      </c>
      <c r="E363">
        <v>9</v>
      </c>
      <c r="F363" t="s">
        <v>264</v>
      </c>
      <c r="G363">
        <v>0</v>
      </c>
      <c r="H363" t="s">
        <v>54</v>
      </c>
      <c r="I363">
        <v>803</v>
      </c>
      <c r="J363">
        <v>1573</v>
      </c>
      <c r="K363">
        <v>0.2</v>
      </c>
      <c r="L363">
        <v>0.6</v>
      </c>
      <c r="M363">
        <v>0.8</v>
      </c>
      <c r="N363">
        <v>1.05</v>
      </c>
      <c r="O363">
        <v>1.1000000000000001</v>
      </c>
      <c r="P363">
        <v>1.1499999999999999</v>
      </c>
      <c r="Q363" t="s">
        <v>46</v>
      </c>
      <c r="R363">
        <v>4</v>
      </c>
      <c r="S363">
        <v>6</v>
      </c>
      <c r="T363" t="s">
        <v>47</v>
      </c>
      <c r="U363" t="s">
        <v>54</v>
      </c>
      <c r="V363" t="s">
        <v>35</v>
      </c>
      <c r="W363" t="s">
        <v>50</v>
      </c>
      <c r="X363">
        <v>2019</v>
      </c>
      <c r="Y363" t="s">
        <v>37</v>
      </c>
      <c r="Z363" t="s">
        <v>38</v>
      </c>
      <c r="AA363">
        <v>12</v>
      </c>
      <c r="AB363">
        <v>1</v>
      </c>
      <c r="AC363">
        <v>0.2</v>
      </c>
      <c r="AD363">
        <v>0</v>
      </c>
      <c r="AE363">
        <v>314.60000000000002</v>
      </c>
      <c r="AF363">
        <f>VLOOKUP(A363,[1]DETALLE!$A$1:$AK$841,37,FALSE)</f>
        <v>1808.95</v>
      </c>
      <c r="AG363">
        <f>VLOOKUP(A363,[1]DETALLE!$A$1:$AK$841,16,FALSE)</f>
        <v>125</v>
      </c>
      <c r="AH363">
        <f>VLOOKUP(A363,[1]DETALLE!$A$1:$AK$841,22,FALSE)</f>
        <v>1.1499999999999999</v>
      </c>
      <c r="AI363">
        <f>VLOOKUP(A363,[1]DETALLE!$A$1:$AK$841,27,FALSE)</f>
        <v>0.89500000000000002</v>
      </c>
      <c r="AJ363" t="str">
        <f>VLOOKUP(A363,[1]DETALLE!$A$1:$AK$841,18,FALSE)</f>
        <v>Light Production Digital Business</v>
      </c>
      <c r="AK363">
        <f t="shared" si="26"/>
        <v>0</v>
      </c>
      <c r="AL363">
        <f t="shared" si="27"/>
        <v>0</v>
      </c>
      <c r="AM363">
        <f t="shared" si="28"/>
        <v>0</v>
      </c>
      <c r="AN363">
        <f t="shared" si="29"/>
        <v>0</v>
      </c>
      <c r="AO363">
        <f t="shared" si="30"/>
        <v>0</v>
      </c>
    </row>
    <row r="364" spans="1:41" x14ac:dyDescent="0.25">
      <c r="A364" t="s">
        <v>384</v>
      </c>
      <c r="B364">
        <v>2019</v>
      </c>
      <c r="C364" t="s">
        <v>37</v>
      </c>
      <c r="D364" t="s">
        <v>38</v>
      </c>
      <c r="E364">
        <v>9</v>
      </c>
      <c r="F364" t="s">
        <v>40</v>
      </c>
      <c r="G364">
        <v>1.483333</v>
      </c>
      <c r="H364" t="s">
        <v>54</v>
      </c>
      <c r="I364">
        <v>803</v>
      </c>
      <c r="J364">
        <v>1573</v>
      </c>
      <c r="K364">
        <v>0.2</v>
      </c>
      <c r="L364">
        <v>0.6</v>
      </c>
      <c r="M364">
        <v>0.8</v>
      </c>
      <c r="N364">
        <v>1.05</v>
      </c>
      <c r="O364">
        <v>1.1000000000000001</v>
      </c>
      <c r="P364">
        <v>1.1499999999999999</v>
      </c>
      <c r="Q364" t="s">
        <v>46</v>
      </c>
      <c r="R364">
        <v>4</v>
      </c>
      <c r="S364">
        <v>6</v>
      </c>
      <c r="T364" t="s">
        <v>47</v>
      </c>
      <c r="U364" t="s">
        <v>54</v>
      </c>
      <c r="V364" t="s">
        <v>35</v>
      </c>
      <c r="W364" t="s">
        <v>42</v>
      </c>
      <c r="X364">
        <v>2019</v>
      </c>
      <c r="Y364" t="s">
        <v>37</v>
      </c>
      <c r="Z364" t="s">
        <v>38</v>
      </c>
      <c r="AA364">
        <v>9</v>
      </c>
      <c r="AB364">
        <v>33</v>
      </c>
      <c r="AC364">
        <v>1.1000000000000001</v>
      </c>
      <c r="AD364">
        <v>0.37083325</v>
      </c>
      <c r="AE364">
        <v>1730.3</v>
      </c>
      <c r="AF364">
        <f>VLOOKUP(A364,[1]DETALLE!$A$1:$AK$841,37,FALSE)</f>
        <v>1730.3000000000004</v>
      </c>
      <c r="AG364">
        <f>VLOOKUP(A364,[1]DETALLE!$A$1:$AK$841,16,FALSE)</f>
        <v>43</v>
      </c>
      <c r="AH364">
        <f>VLOOKUP(A364,[1]DETALLE!$A$1:$AK$841,22,FALSE)</f>
        <v>1.1000000000000001</v>
      </c>
      <c r="AI364">
        <f>VLOOKUP(A364,[1]DETALLE!$A$1:$AK$841,27,FALSE)</f>
        <v>0.375</v>
      </c>
      <c r="AJ364" t="str">
        <f>VLOOKUP(A364,[1]DETALLE!$A$1:$AK$841,18,FALSE)</f>
        <v>Entry Production Color Low/Mid</v>
      </c>
      <c r="AK364">
        <f t="shared" si="26"/>
        <v>1</v>
      </c>
      <c r="AL364">
        <f t="shared" si="27"/>
        <v>0</v>
      </c>
      <c r="AM364">
        <f t="shared" si="28"/>
        <v>1</v>
      </c>
      <c r="AN364">
        <f t="shared" si="29"/>
        <v>0</v>
      </c>
      <c r="AO364">
        <f t="shared" si="30"/>
        <v>1</v>
      </c>
    </row>
    <row r="365" spans="1:41" x14ac:dyDescent="0.25">
      <c r="A365" t="s">
        <v>385</v>
      </c>
      <c r="B365">
        <v>2019</v>
      </c>
      <c r="C365" t="s">
        <v>37</v>
      </c>
      <c r="D365" t="s">
        <v>38</v>
      </c>
      <c r="E365">
        <v>9</v>
      </c>
      <c r="F365" t="s">
        <v>40</v>
      </c>
      <c r="G365">
        <v>0.86666670000000001</v>
      </c>
      <c r="H365" t="s">
        <v>54</v>
      </c>
      <c r="I365">
        <v>803</v>
      </c>
      <c r="J365">
        <v>1573</v>
      </c>
      <c r="K365">
        <v>0.2</v>
      </c>
      <c r="L365">
        <v>0.6</v>
      </c>
      <c r="M365">
        <v>0.8</v>
      </c>
      <c r="N365">
        <v>1.05</v>
      </c>
      <c r="O365">
        <v>1.1000000000000001</v>
      </c>
      <c r="P365">
        <v>1.1499999999999999</v>
      </c>
      <c r="Q365" t="s">
        <v>46</v>
      </c>
      <c r="R365">
        <v>4</v>
      </c>
      <c r="S365">
        <v>6</v>
      </c>
      <c r="T365" t="s">
        <v>47</v>
      </c>
      <c r="U365" t="s">
        <v>54</v>
      </c>
      <c r="V365" t="s">
        <v>35</v>
      </c>
      <c r="W365" t="s">
        <v>55</v>
      </c>
      <c r="X365">
        <v>2019</v>
      </c>
      <c r="Y365" t="s">
        <v>37</v>
      </c>
      <c r="Z365" t="s">
        <v>38</v>
      </c>
      <c r="AA365">
        <v>9</v>
      </c>
      <c r="AB365">
        <v>13</v>
      </c>
      <c r="AC365">
        <v>0.8</v>
      </c>
      <c r="AD365">
        <v>0.216666675</v>
      </c>
      <c r="AE365">
        <v>1258.4000000000001</v>
      </c>
      <c r="AF365">
        <f>VLOOKUP(A365,[1]DETALLE!$A$1:$AK$841,37,FALSE)</f>
        <v>1365</v>
      </c>
      <c r="AG365" t="str">
        <f>VLOOKUP(A365,[1]DETALLE!$A$1:$AK$841,16,FALSE)</f>
        <v xml:space="preserve">  </v>
      </c>
      <c r="AH365">
        <f>VLOOKUP(A365,[1]DETALLE!$A$1:$AK$841,22,FALSE)</f>
        <v>1</v>
      </c>
      <c r="AI365">
        <f>VLOOKUP(A365,[1]DETALLE!$A$1:$AK$841,27,FALSE)</f>
        <v>1</v>
      </c>
      <c r="AJ365" t="str">
        <f>VLOOKUP(A365,[1]DETALLE!$A$1:$AK$841,18,FALSE)</f>
        <v>Departmental Digital</v>
      </c>
      <c r="AK365">
        <f t="shared" si="26"/>
        <v>0</v>
      </c>
      <c r="AL365">
        <f t="shared" si="27"/>
        <v>0</v>
      </c>
      <c r="AM365">
        <f t="shared" si="28"/>
        <v>0</v>
      </c>
      <c r="AN365">
        <f t="shared" si="29"/>
        <v>0</v>
      </c>
      <c r="AO365">
        <f t="shared" si="30"/>
        <v>0</v>
      </c>
    </row>
    <row r="366" spans="1:41" x14ac:dyDescent="0.25">
      <c r="A366" t="s">
        <v>259</v>
      </c>
      <c r="B366">
        <v>2019</v>
      </c>
      <c r="C366" t="s">
        <v>37</v>
      </c>
      <c r="D366" t="s">
        <v>38</v>
      </c>
      <c r="E366">
        <v>9</v>
      </c>
      <c r="F366" t="s">
        <v>40</v>
      </c>
      <c r="G366">
        <v>0.73333329999999997</v>
      </c>
      <c r="H366" t="s">
        <v>54</v>
      </c>
      <c r="I366">
        <v>803</v>
      </c>
      <c r="J366">
        <v>1573</v>
      </c>
      <c r="K366">
        <v>0.2</v>
      </c>
      <c r="L366">
        <v>0.6</v>
      </c>
      <c r="M366">
        <v>0.8</v>
      </c>
      <c r="N366">
        <v>1.05</v>
      </c>
      <c r="O366">
        <v>1.1000000000000001</v>
      </c>
      <c r="P366">
        <v>1.1499999999999999</v>
      </c>
      <c r="Q366" t="s">
        <v>46</v>
      </c>
      <c r="R366">
        <v>4</v>
      </c>
      <c r="S366">
        <v>6</v>
      </c>
      <c r="T366" t="s">
        <v>47</v>
      </c>
      <c r="U366" t="s">
        <v>54</v>
      </c>
      <c r="V366" t="s">
        <v>35</v>
      </c>
      <c r="W366" t="s">
        <v>67</v>
      </c>
      <c r="X366">
        <v>2019</v>
      </c>
      <c r="Y366" t="s">
        <v>37</v>
      </c>
      <c r="Z366" t="s">
        <v>38</v>
      </c>
      <c r="AA366">
        <v>9</v>
      </c>
      <c r="AB366">
        <v>5</v>
      </c>
      <c r="AC366">
        <v>0.6</v>
      </c>
      <c r="AD366">
        <v>0.18333332499999999</v>
      </c>
      <c r="AE366">
        <v>943.8</v>
      </c>
      <c r="AF366">
        <f>VLOOKUP(A366,[1]DETALLE!$A$1:$AK$841,37,FALSE)</f>
        <v>1786.338125</v>
      </c>
      <c r="AG366">
        <f>VLOOKUP(A366,[1]DETALLE!$A$1:$AK$841,16,FALSE)</f>
        <v>147</v>
      </c>
      <c r="AH366">
        <f>VLOOKUP(A366,[1]DETALLE!$A$1:$AK$841,22,FALSE)</f>
        <v>1.1499999999999999</v>
      </c>
      <c r="AI366">
        <f>VLOOKUP(A366,[1]DETALLE!$A$1:$AK$841,27,FALSE)</f>
        <v>1.0575000000000001</v>
      </c>
      <c r="AJ366" t="str">
        <f>VLOOKUP(A366,[1]DETALLE!$A$1:$AK$841,18,FALSE)</f>
        <v>Entry Production Color Low/Mid</v>
      </c>
      <c r="AK366">
        <f t="shared" si="26"/>
        <v>0</v>
      </c>
      <c r="AL366">
        <f t="shared" si="27"/>
        <v>0</v>
      </c>
      <c r="AM366">
        <f t="shared" si="28"/>
        <v>0</v>
      </c>
      <c r="AN366">
        <f t="shared" si="29"/>
        <v>0</v>
      </c>
      <c r="AO366">
        <f t="shared" si="30"/>
        <v>1</v>
      </c>
    </row>
    <row r="367" spans="1:41" x14ac:dyDescent="0.25">
      <c r="A367" t="s">
        <v>386</v>
      </c>
      <c r="B367">
        <v>2019</v>
      </c>
      <c r="C367" t="s">
        <v>37</v>
      </c>
      <c r="D367" t="s">
        <v>38</v>
      </c>
      <c r="E367">
        <v>9</v>
      </c>
      <c r="F367" t="s">
        <v>40</v>
      </c>
      <c r="G367">
        <v>3.9166669999999999</v>
      </c>
      <c r="H367" t="s">
        <v>58</v>
      </c>
      <c r="I367">
        <v>655</v>
      </c>
      <c r="J367">
        <v>1365</v>
      </c>
      <c r="K367">
        <v>0</v>
      </c>
      <c r="L367">
        <v>0</v>
      </c>
      <c r="M367">
        <v>0.6</v>
      </c>
      <c r="N367">
        <v>0.8</v>
      </c>
      <c r="O367">
        <v>1.05</v>
      </c>
      <c r="P367">
        <v>1.1000000000000001</v>
      </c>
      <c r="Q367" t="s">
        <v>46</v>
      </c>
      <c r="R367">
        <v>5</v>
      </c>
      <c r="S367">
        <v>9</v>
      </c>
      <c r="T367" t="s">
        <v>47</v>
      </c>
      <c r="U367" t="s">
        <v>58</v>
      </c>
      <c r="V367" t="s">
        <v>35</v>
      </c>
      <c r="W367" t="s">
        <v>36</v>
      </c>
      <c r="X367">
        <v>2019</v>
      </c>
      <c r="Y367" t="s">
        <v>37</v>
      </c>
      <c r="Z367" t="s">
        <v>38</v>
      </c>
      <c r="AA367">
        <v>11</v>
      </c>
      <c r="AB367">
        <v>228</v>
      </c>
      <c r="AC367">
        <v>1.1000000000000001</v>
      </c>
      <c r="AD367">
        <v>0.78333339999999996</v>
      </c>
      <c r="AE367">
        <v>1501.5</v>
      </c>
      <c r="AF367">
        <f>VLOOKUP(A367,[1]DETALLE!$A$1:$AK$841,37,FALSE)</f>
        <v>715.00000000000011</v>
      </c>
      <c r="AG367" t="str">
        <f>VLOOKUP(A367,[1]DETALLE!$A$1:$AK$841,16,FALSE)</f>
        <v xml:space="preserve">  </v>
      </c>
      <c r="AH367">
        <f>VLOOKUP(A367,[1]DETALLE!$A$1:$AK$841,22,FALSE)</f>
        <v>1</v>
      </c>
      <c r="AI367">
        <f>VLOOKUP(A367,[1]DETALLE!$A$1:$AK$841,27,FALSE)</f>
        <v>0.80600000000000005</v>
      </c>
      <c r="AJ367" t="str">
        <f>VLOOKUP(A367,[1]DETALLE!$A$1:$AK$841,18,FALSE)</f>
        <v>A4 Color Laser MFPs</v>
      </c>
      <c r="AK367">
        <f t="shared" si="26"/>
        <v>0</v>
      </c>
      <c r="AL367">
        <f t="shared" si="27"/>
        <v>0</v>
      </c>
      <c r="AM367">
        <f t="shared" si="28"/>
        <v>0</v>
      </c>
      <c r="AN367">
        <f t="shared" si="29"/>
        <v>0</v>
      </c>
      <c r="AO367">
        <f t="shared" si="30"/>
        <v>0</v>
      </c>
    </row>
    <row r="368" spans="1:41" x14ac:dyDescent="0.25">
      <c r="A368" t="s">
        <v>387</v>
      </c>
      <c r="B368">
        <v>2019</v>
      </c>
      <c r="C368" t="s">
        <v>37</v>
      </c>
      <c r="D368" t="s">
        <v>38</v>
      </c>
      <c r="E368">
        <v>9</v>
      </c>
      <c r="F368" t="s">
        <v>44</v>
      </c>
      <c r="G368">
        <v>0</v>
      </c>
      <c r="H368" t="s">
        <v>116</v>
      </c>
      <c r="I368">
        <v>655</v>
      </c>
      <c r="J368">
        <v>1365</v>
      </c>
      <c r="K368">
        <v>0</v>
      </c>
      <c r="L368">
        <v>0</v>
      </c>
      <c r="M368">
        <v>0.6</v>
      </c>
      <c r="N368">
        <v>0.8</v>
      </c>
      <c r="O368">
        <v>1.05</v>
      </c>
      <c r="P368">
        <v>1.1000000000000001</v>
      </c>
      <c r="Q368" t="s">
        <v>46</v>
      </c>
      <c r="R368">
        <v>5</v>
      </c>
      <c r="S368">
        <v>9</v>
      </c>
      <c r="T368" t="s">
        <v>47</v>
      </c>
      <c r="U368" t="s">
        <v>45</v>
      </c>
      <c r="V368" t="s">
        <v>35</v>
      </c>
      <c r="W368" t="s">
        <v>59</v>
      </c>
      <c r="X368">
        <v>2019</v>
      </c>
      <c r="Y368" t="s">
        <v>37</v>
      </c>
      <c r="Z368" t="s">
        <v>38</v>
      </c>
      <c r="AA368">
        <v>10</v>
      </c>
      <c r="AB368">
        <v>81</v>
      </c>
      <c r="AC368">
        <v>0</v>
      </c>
      <c r="AD368">
        <v>0</v>
      </c>
      <c r="AE368">
        <v>1365</v>
      </c>
      <c r="AF368" t="e">
        <f>VLOOKUP(A368,[1]DETALLE!$A$1:$AK$841,37,FALSE)</f>
        <v>#N/A</v>
      </c>
      <c r="AG368" t="e">
        <f>VLOOKUP(A368,[1]DETALLE!$A$1:$AK$841,16,FALSE)</f>
        <v>#N/A</v>
      </c>
      <c r="AH368" t="e">
        <f>VLOOKUP(A368,[1]DETALLE!$A$1:$AK$841,22,FALSE)</f>
        <v>#N/A</v>
      </c>
      <c r="AI368" t="e">
        <f>VLOOKUP(A368,[1]DETALLE!$A$1:$AK$841,27,FALSE)</f>
        <v>#N/A</v>
      </c>
      <c r="AJ368" t="e">
        <f>VLOOKUP(A368,[1]DETALLE!$A$1:$AK$841,18,FALSE)</f>
        <v>#N/A</v>
      </c>
      <c r="AK368" t="e">
        <f t="shared" si="26"/>
        <v>#N/A</v>
      </c>
      <c r="AL368" t="e">
        <f t="shared" si="27"/>
        <v>#N/A</v>
      </c>
      <c r="AM368" t="e">
        <f t="shared" si="28"/>
        <v>#N/A</v>
      </c>
      <c r="AN368" t="e">
        <f t="shared" si="29"/>
        <v>#N/A</v>
      </c>
      <c r="AO368" t="e">
        <f t="shared" si="30"/>
        <v>#N/A</v>
      </c>
    </row>
    <row r="369" spans="1:41" x14ac:dyDescent="0.25">
      <c r="A369" t="s">
        <v>388</v>
      </c>
      <c r="B369">
        <v>2019</v>
      </c>
      <c r="C369" t="s">
        <v>37</v>
      </c>
      <c r="D369" t="s">
        <v>38</v>
      </c>
      <c r="E369">
        <v>9</v>
      </c>
      <c r="F369" t="s">
        <v>40</v>
      </c>
      <c r="G369">
        <v>1.6666670000000001E-2</v>
      </c>
      <c r="H369" t="s">
        <v>116</v>
      </c>
      <c r="I369">
        <v>655</v>
      </c>
      <c r="J369">
        <v>1365</v>
      </c>
      <c r="K369">
        <v>0</v>
      </c>
      <c r="L369">
        <v>0</v>
      </c>
      <c r="M369">
        <v>0.6</v>
      </c>
      <c r="N369">
        <v>0.8</v>
      </c>
      <c r="O369">
        <v>1.05</v>
      </c>
      <c r="P369">
        <v>1.1000000000000001</v>
      </c>
      <c r="Q369" t="s">
        <v>46</v>
      </c>
      <c r="R369">
        <v>5</v>
      </c>
      <c r="S369">
        <v>9</v>
      </c>
      <c r="T369" t="s">
        <v>47</v>
      </c>
      <c r="U369" t="s">
        <v>45</v>
      </c>
      <c r="V369" t="s">
        <v>35</v>
      </c>
      <c r="W369" t="s">
        <v>59</v>
      </c>
      <c r="X369">
        <v>2019</v>
      </c>
      <c r="Y369" t="s">
        <v>37</v>
      </c>
      <c r="Z369" t="s">
        <v>38</v>
      </c>
      <c r="AA369">
        <v>10</v>
      </c>
      <c r="AB369">
        <v>47</v>
      </c>
      <c r="AC369">
        <v>1.05</v>
      </c>
      <c r="AD369">
        <v>3.3333339999999999E-3</v>
      </c>
      <c r="AE369">
        <v>1433.25</v>
      </c>
      <c r="AF369">
        <f>VLOOKUP(A369,[1]DETALLE!$A$1:$AK$841,37,FALSE)</f>
        <v>750.75000000000011</v>
      </c>
      <c r="AG369">
        <f>VLOOKUP(A369,[1]DETALLE!$A$1:$AK$841,16,FALSE)</f>
        <v>2702</v>
      </c>
      <c r="AH369">
        <f>VLOOKUP(A369,[1]DETALLE!$A$1:$AK$841,22,FALSE)</f>
        <v>1.05</v>
      </c>
      <c r="AI369">
        <f>VLOOKUP(A369,[1]DETALLE!$A$1:$AK$841,27,FALSE)</f>
        <v>0.63</v>
      </c>
      <c r="AJ369" t="str">
        <f>VLOOKUP(A369,[1]DETALLE!$A$1:$AK$841,18,FALSE)</f>
        <v>A4 Mono MFPs</v>
      </c>
      <c r="AK369">
        <f t="shared" si="26"/>
        <v>0</v>
      </c>
      <c r="AL369">
        <f t="shared" si="27"/>
        <v>0</v>
      </c>
      <c r="AM369">
        <f t="shared" si="28"/>
        <v>1</v>
      </c>
      <c r="AN369">
        <f t="shared" si="29"/>
        <v>0</v>
      </c>
      <c r="AO369">
        <f t="shared" si="30"/>
        <v>0</v>
      </c>
    </row>
    <row r="370" spans="1:41" x14ac:dyDescent="0.25">
      <c r="A370" t="s">
        <v>389</v>
      </c>
      <c r="B370">
        <v>2019</v>
      </c>
      <c r="C370" t="s">
        <v>37</v>
      </c>
      <c r="D370" t="s">
        <v>38</v>
      </c>
      <c r="E370">
        <v>9</v>
      </c>
      <c r="F370" t="s">
        <v>40</v>
      </c>
      <c r="G370">
        <v>1.55</v>
      </c>
      <c r="H370" t="s">
        <v>116</v>
      </c>
      <c r="I370">
        <v>655</v>
      </c>
      <c r="J370">
        <v>1365</v>
      </c>
      <c r="K370">
        <v>0</v>
      </c>
      <c r="L370">
        <v>0</v>
      </c>
      <c r="M370">
        <v>0.6</v>
      </c>
      <c r="N370">
        <v>0.8</v>
      </c>
      <c r="O370">
        <v>1.05</v>
      </c>
      <c r="P370">
        <v>1.1000000000000001</v>
      </c>
      <c r="Q370" t="s">
        <v>46</v>
      </c>
      <c r="R370">
        <v>5</v>
      </c>
      <c r="S370">
        <v>9</v>
      </c>
      <c r="T370" t="s">
        <v>47</v>
      </c>
      <c r="U370" t="s">
        <v>45</v>
      </c>
      <c r="V370" t="s">
        <v>35</v>
      </c>
      <c r="W370" t="s">
        <v>36</v>
      </c>
      <c r="X370">
        <v>2019</v>
      </c>
      <c r="Y370" t="s">
        <v>37</v>
      </c>
      <c r="Z370" t="s">
        <v>38</v>
      </c>
      <c r="AA370">
        <v>9</v>
      </c>
      <c r="AB370">
        <v>18</v>
      </c>
      <c r="AC370">
        <v>0.8</v>
      </c>
      <c r="AD370">
        <v>0.31</v>
      </c>
      <c r="AE370">
        <v>1092</v>
      </c>
      <c r="AF370">
        <f>VLOOKUP(A370,[1]DETALLE!$A$1:$AK$841,37,FALSE)</f>
        <v>1367.8545833333337</v>
      </c>
      <c r="AG370">
        <f>VLOOKUP(A370,[1]DETALLE!$A$1:$AK$841,16,FALSE)</f>
        <v>42</v>
      </c>
      <c r="AH370">
        <f>VLOOKUP(A370,[1]DETALLE!$A$1:$AK$841,22,FALSE)</f>
        <v>1.1000000000000001</v>
      </c>
      <c r="AI370">
        <f>VLOOKUP(A370,[1]DETALLE!$A$1:$AK$841,27,FALSE)</f>
        <v>1.9216666666666666</v>
      </c>
      <c r="AJ370" t="str">
        <f>VLOOKUP(A370,[1]DETALLE!$A$1:$AK$841,18,FALSE)</f>
        <v>Light Production Digital Business</v>
      </c>
      <c r="AK370">
        <f t="shared" si="26"/>
        <v>0</v>
      </c>
      <c r="AL370">
        <f t="shared" si="27"/>
        <v>0</v>
      </c>
      <c r="AM370">
        <f t="shared" si="28"/>
        <v>0</v>
      </c>
      <c r="AN370">
        <f t="shared" si="29"/>
        <v>0</v>
      </c>
      <c r="AO370">
        <f t="shared" si="30"/>
        <v>0</v>
      </c>
    </row>
    <row r="371" spans="1:41" x14ac:dyDescent="0.25">
      <c r="A371" t="s">
        <v>390</v>
      </c>
      <c r="B371">
        <v>2019</v>
      </c>
      <c r="C371" t="s">
        <v>37</v>
      </c>
      <c r="D371" t="s">
        <v>38</v>
      </c>
      <c r="E371">
        <v>9</v>
      </c>
      <c r="F371" t="s">
        <v>40</v>
      </c>
      <c r="G371">
        <v>3.6333329999999999</v>
      </c>
      <c r="H371" t="s">
        <v>64</v>
      </c>
      <c r="I371">
        <v>655</v>
      </c>
      <c r="J371">
        <v>1365</v>
      </c>
      <c r="K371">
        <v>0</v>
      </c>
      <c r="L371">
        <v>0</v>
      </c>
      <c r="M371">
        <v>0.6</v>
      </c>
      <c r="N371">
        <v>0.8</v>
      </c>
      <c r="O371">
        <v>1.05</v>
      </c>
      <c r="P371">
        <v>1.1000000000000001</v>
      </c>
      <c r="Q371" t="s">
        <v>46</v>
      </c>
      <c r="R371">
        <v>5</v>
      </c>
      <c r="S371">
        <v>9</v>
      </c>
      <c r="T371" t="s">
        <v>85</v>
      </c>
      <c r="U371" t="s">
        <v>64</v>
      </c>
      <c r="V371" t="s">
        <v>35</v>
      </c>
      <c r="W371" t="s">
        <v>42</v>
      </c>
      <c r="X371">
        <v>2019</v>
      </c>
      <c r="Y371" t="s">
        <v>37</v>
      </c>
      <c r="Z371" t="s">
        <v>38</v>
      </c>
      <c r="AA371">
        <v>9</v>
      </c>
      <c r="AB371">
        <v>147</v>
      </c>
      <c r="AC371">
        <v>1.1000000000000001</v>
      </c>
      <c r="AD371">
        <v>0.40370366666666702</v>
      </c>
      <c r="AE371">
        <v>1501.5</v>
      </c>
      <c r="AF371">
        <f>VLOOKUP(A371,[1]DETALLE!$A$1:$AK$841,37,FALSE)</f>
        <v>1365</v>
      </c>
      <c r="AG371" t="str">
        <f>VLOOKUP(A371,[1]DETALLE!$A$1:$AK$841,16,FALSE)</f>
        <v xml:space="preserve">  </v>
      </c>
      <c r="AH371">
        <f>VLOOKUP(A371,[1]DETALLE!$A$1:$AK$841,22,FALSE)</f>
        <v>1</v>
      </c>
      <c r="AI371">
        <f>VLOOKUP(A371,[1]DETALLE!$A$1:$AK$841,27,FALSE)</f>
        <v>1</v>
      </c>
      <c r="AJ371" t="str">
        <f>VLOOKUP(A371,[1]DETALLE!$A$1:$AK$841,18,FALSE)</f>
        <v>Office Digital</v>
      </c>
      <c r="AK371">
        <f t="shared" si="26"/>
        <v>0</v>
      </c>
      <c r="AL371">
        <f t="shared" si="27"/>
        <v>0</v>
      </c>
      <c r="AM371">
        <f t="shared" si="28"/>
        <v>0</v>
      </c>
      <c r="AN371">
        <f t="shared" si="29"/>
        <v>0</v>
      </c>
      <c r="AO371">
        <f t="shared" si="30"/>
        <v>0</v>
      </c>
    </row>
    <row r="372" spans="1:41" x14ac:dyDescent="0.25">
      <c r="A372" t="s">
        <v>261</v>
      </c>
      <c r="B372">
        <v>2019</v>
      </c>
      <c r="C372" t="s">
        <v>37</v>
      </c>
      <c r="D372" t="s">
        <v>38</v>
      </c>
      <c r="E372">
        <v>9</v>
      </c>
      <c r="F372" t="s">
        <v>40</v>
      </c>
      <c r="G372">
        <v>3.05</v>
      </c>
      <c r="H372" t="s">
        <v>116</v>
      </c>
      <c r="I372">
        <v>655</v>
      </c>
      <c r="J372">
        <v>1365</v>
      </c>
      <c r="K372">
        <v>0</v>
      </c>
      <c r="L372">
        <v>0</v>
      </c>
      <c r="M372">
        <v>0.6</v>
      </c>
      <c r="N372">
        <v>0.8</v>
      </c>
      <c r="O372">
        <v>1.05</v>
      </c>
      <c r="P372">
        <v>1.1000000000000001</v>
      </c>
      <c r="Q372" t="s">
        <v>46</v>
      </c>
      <c r="R372">
        <v>5</v>
      </c>
      <c r="S372">
        <v>9</v>
      </c>
      <c r="T372" t="s">
        <v>47</v>
      </c>
      <c r="U372" t="s">
        <v>34</v>
      </c>
      <c r="V372" t="s">
        <v>35</v>
      </c>
      <c r="W372" t="s">
        <v>80</v>
      </c>
      <c r="X372">
        <v>2019</v>
      </c>
      <c r="Y372" t="s">
        <v>37</v>
      </c>
      <c r="Z372" t="s">
        <v>38</v>
      </c>
      <c r="AA372">
        <v>10</v>
      </c>
      <c r="AB372">
        <v>5</v>
      </c>
      <c r="AC372">
        <v>0</v>
      </c>
      <c r="AD372">
        <v>0.61</v>
      </c>
      <c r="AE372">
        <v>0</v>
      </c>
      <c r="AF372">
        <f>VLOOKUP(A372,[1]DETALLE!$A$1:$AK$841,37,FALSE)</f>
        <v>0</v>
      </c>
      <c r="AG372">
        <f>VLOOKUP(A372,[1]DETALLE!$A$1:$AK$841,16,FALSE)</f>
        <v>2</v>
      </c>
      <c r="AH372">
        <f>VLOOKUP(A372,[1]DETALLE!$A$1:$AK$841,22,FALSE)</f>
        <v>0</v>
      </c>
      <c r="AI372">
        <f>VLOOKUP(A372,[1]DETALLE!$A$1:$AK$841,27,FALSE)</f>
        <v>0.126</v>
      </c>
      <c r="AJ372" t="str">
        <f>VLOOKUP(A372,[1]DETALLE!$A$1:$AK$841,18,FALSE)</f>
        <v>A4 Mono MFPs</v>
      </c>
      <c r="AK372">
        <f t="shared" si="26"/>
        <v>1</v>
      </c>
      <c r="AL372">
        <f t="shared" si="27"/>
        <v>0</v>
      </c>
      <c r="AM372">
        <f t="shared" si="28"/>
        <v>1</v>
      </c>
      <c r="AN372">
        <f t="shared" si="29"/>
        <v>0</v>
      </c>
      <c r="AO372">
        <f t="shared" si="30"/>
        <v>0</v>
      </c>
    </row>
    <row r="373" spans="1:41" x14ac:dyDescent="0.25">
      <c r="A373" t="s">
        <v>229</v>
      </c>
      <c r="B373">
        <v>2019</v>
      </c>
      <c r="C373" t="s">
        <v>37</v>
      </c>
      <c r="D373" t="s">
        <v>38</v>
      </c>
      <c r="E373">
        <v>9</v>
      </c>
      <c r="F373" t="s">
        <v>40</v>
      </c>
      <c r="G373">
        <v>2.4166669999999999</v>
      </c>
      <c r="H373" t="s">
        <v>116</v>
      </c>
      <c r="I373">
        <v>655</v>
      </c>
      <c r="J373">
        <v>1365</v>
      </c>
      <c r="K373">
        <v>0</v>
      </c>
      <c r="L373">
        <v>0</v>
      </c>
      <c r="M373">
        <v>0.6</v>
      </c>
      <c r="N373">
        <v>0.8</v>
      </c>
      <c r="O373">
        <v>1.05</v>
      </c>
      <c r="P373">
        <v>1.1000000000000001</v>
      </c>
      <c r="Q373" t="s">
        <v>46</v>
      </c>
      <c r="R373">
        <v>5</v>
      </c>
      <c r="S373">
        <v>9</v>
      </c>
      <c r="T373" t="s">
        <v>47</v>
      </c>
      <c r="U373" t="s">
        <v>45</v>
      </c>
      <c r="V373" t="s">
        <v>35</v>
      </c>
      <c r="W373" t="s">
        <v>36</v>
      </c>
      <c r="X373">
        <v>2019</v>
      </c>
      <c r="Y373" t="s">
        <v>37</v>
      </c>
      <c r="Z373" t="s">
        <v>38</v>
      </c>
      <c r="AA373">
        <v>10</v>
      </c>
      <c r="AB373">
        <v>6</v>
      </c>
      <c r="AC373">
        <v>0</v>
      </c>
      <c r="AD373">
        <v>0.48333340000000002</v>
      </c>
      <c r="AE373">
        <v>0</v>
      </c>
      <c r="AF373">
        <f>VLOOKUP(A373,[1]DETALLE!$A$1:$AK$841,37,FALSE)</f>
        <v>1730.3000000000004</v>
      </c>
      <c r="AG373">
        <f>VLOOKUP(A373,[1]DETALLE!$A$1:$AK$841,16,FALSE)</f>
        <v>36</v>
      </c>
      <c r="AH373">
        <f>VLOOKUP(A373,[1]DETALLE!$A$1:$AK$841,22,FALSE)</f>
        <v>1.1000000000000001</v>
      </c>
      <c r="AI373">
        <f>VLOOKUP(A373,[1]DETALLE!$A$1:$AK$841,27,FALSE)</f>
        <v>0.505</v>
      </c>
      <c r="AJ373" t="str">
        <f>VLOOKUP(A373,[1]DETALLE!$A$1:$AK$841,18,FALSE)</f>
        <v>Light Production Digital Business</v>
      </c>
      <c r="AK373">
        <f t="shared" si="26"/>
        <v>0</v>
      </c>
      <c r="AL373">
        <f t="shared" si="27"/>
        <v>0</v>
      </c>
      <c r="AM373">
        <f t="shared" si="28"/>
        <v>0</v>
      </c>
      <c r="AN373">
        <f t="shared" si="29"/>
        <v>0</v>
      </c>
      <c r="AO373">
        <f t="shared" si="30"/>
        <v>0</v>
      </c>
    </row>
    <row r="374" spans="1:41" x14ac:dyDescent="0.25">
      <c r="A374" t="s">
        <v>391</v>
      </c>
      <c r="B374">
        <v>2019</v>
      </c>
      <c r="C374" t="s">
        <v>37</v>
      </c>
      <c r="D374" t="s">
        <v>38</v>
      </c>
      <c r="E374">
        <v>10</v>
      </c>
      <c r="F374" t="s">
        <v>40</v>
      </c>
      <c r="G374">
        <v>0.58333330000000005</v>
      </c>
      <c r="H374" t="s">
        <v>58</v>
      </c>
      <c r="I374">
        <v>655</v>
      </c>
      <c r="J374">
        <v>1365</v>
      </c>
      <c r="K374">
        <v>0</v>
      </c>
      <c r="L374">
        <v>0</v>
      </c>
      <c r="M374">
        <v>0.6</v>
      </c>
      <c r="N374">
        <v>0.8</v>
      </c>
      <c r="O374">
        <v>1.05</v>
      </c>
      <c r="P374">
        <v>1.1000000000000001</v>
      </c>
      <c r="Q374" t="s">
        <v>46</v>
      </c>
      <c r="R374">
        <v>5</v>
      </c>
      <c r="S374">
        <v>9</v>
      </c>
      <c r="T374" t="s">
        <v>47</v>
      </c>
      <c r="U374" t="s">
        <v>45</v>
      </c>
      <c r="V374" t="s">
        <v>35</v>
      </c>
      <c r="W374" t="s">
        <v>67</v>
      </c>
      <c r="X374">
        <v>2019</v>
      </c>
      <c r="Y374" t="s">
        <v>37</v>
      </c>
      <c r="Z374" t="s">
        <v>38</v>
      </c>
      <c r="AA374">
        <v>10</v>
      </c>
      <c r="AB374">
        <v>37</v>
      </c>
      <c r="AC374">
        <v>1.05</v>
      </c>
      <c r="AD374">
        <v>0.11666666000000001</v>
      </c>
      <c r="AE374">
        <v>1433.25</v>
      </c>
      <c r="AF374">
        <f>VLOOKUP(A374,[1]DETALLE!$A$1:$AK$841,37,FALSE)</f>
        <v>943.80000000000007</v>
      </c>
      <c r="AG374">
        <f>VLOOKUP(A374,[1]DETALLE!$A$1:$AK$841,16,FALSE)</f>
        <v>4</v>
      </c>
      <c r="AH374">
        <f>VLOOKUP(A374,[1]DETALLE!$A$1:$AK$841,22,FALSE)</f>
        <v>0.6</v>
      </c>
      <c r="AI374">
        <f>VLOOKUP(A374,[1]DETALLE!$A$1:$AK$841,27,FALSE)</f>
        <v>0.22750000000000001</v>
      </c>
      <c r="AJ374" t="str">
        <f>VLOOKUP(A374,[1]DETALLE!$A$1:$AK$841,18,FALSE)</f>
        <v>Light Production Digital Business</v>
      </c>
      <c r="AK374">
        <f t="shared" si="26"/>
        <v>0</v>
      </c>
      <c r="AL374">
        <f t="shared" si="27"/>
        <v>0</v>
      </c>
      <c r="AM374">
        <f t="shared" si="28"/>
        <v>0</v>
      </c>
      <c r="AN374">
        <f t="shared" si="29"/>
        <v>0</v>
      </c>
      <c r="AO374">
        <f t="shared" si="30"/>
        <v>0</v>
      </c>
    </row>
    <row r="375" spans="1:41" x14ac:dyDescent="0.25">
      <c r="A375" t="s">
        <v>392</v>
      </c>
      <c r="B375">
        <v>2019</v>
      </c>
      <c r="C375" t="s">
        <v>37</v>
      </c>
      <c r="D375" t="s">
        <v>38</v>
      </c>
      <c r="E375">
        <v>10</v>
      </c>
      <c r="F375" t="s">
        <v>40</v>
      </c>
      <c r="G375">
        <v>0.78333339999999996</v>
      </c>
      <c r="H375" t="s">
        <v>64</v>
      </c>
      <c r="I375">
        <v>655</v>
      </c>
      <c r="J375">
        <v>1365</v>
      </c>
      <c r="K375">
        <v>0</v>
      </c>
      <c r="L375">
        <v>0</v>
      </c>
      <c r="M375">
        <v>0.6</v>
      </c>
      <c r="N375">
        <v>0.8</v>
      </c>
      <c r="O375">
        <v>1.05</v>
      </c>
      <c r="P375">
        <v>1.1000000000000001</v>
      </c>
      <c r="Q375" t="s">
        <v>46</v>
      </c>
      <c r="R375">
        <v>5</v>
      </c>
      <c r="S375">
        <v>9</v>
      </c>
      <c r="T375" t="s">
        <v>47</v>
      </c>
      <c r="U375" t="s">
        <v>64</v>
      </c>
      <c r="V375" t="s">
        <v>35</v>
      </c>
      <c r="W375" t="s">
        <v>55</v>
      </c>
      <c r="X375">
        <v>2019</v>
      </c>
      <c r="Y375" t="s">
        <v>37</v>
      </c>
      <c r="Z375" t="s">
        <v>38</v>
      </c>
      <c r="AA375">
        <v>12</v>
      </c>
      <c r="AB375">
        <v>390</v>
      </c>
      <c r="AC375">
        <v>1.1000000000000001</v>
      </c>
      <c r="AD375">
        <v>0.15666668</v>
      </c>
      <c r="AE375">
        <v>1501.5</v>
      </c>
      <c r="AF375">
        <f>VLOOKUP(A375,[1]DETALLE!$A$1:$AK$841,37,FALSE)</f>
        <v>1436.6625000000004</v>
      </c>
      <c r="AG375">
        <f>VLOOKUP(A375,[1]DETALLE!$A$1:$AK$841,16,FALSE)</f>
        <v>2675</v>
      </c>
      <c r="AH375">
        <f>VLOOKUP(A375,[1]DETALLE!$A$1:$AK$841,22,FALSE)</f>
        <v>1.1000000000000001</v>
      </c>
      <c r="AI375">
        <f>VLOOKUP(A375,[1]DETALLE!$A$1:$AK$841,27,FALSE)</f>
        <v>1.19</v>
      </c>
      <c r="AJ375" t="str">
        <f>VLOOKUP(A375,[1]DETALLE!$A$1:$AK$841,18,FALSE)</f>
        <v>Office Digital</v>
      </c>
      <c r="AK375">
        <f t="shared" si="26"/>
        <v>0</v>
      </c>
      <c r="AL375">
        <f t="shared" si="27"/>
        <v>0</v>
      </c>
      <c r="AM375">
        <f t="shared" si="28"/>
        <v>1</v>
      </c>
      <c r="AN375">
        <f t="shared" si="29"/>
        <v>0</v>
      </c>
      <c r="AO375">
        <f t="shared" si="30"/>
        <v>0</v>
      </c>
    </row>
    <row r="376" spans="1:41" x14ac:dyDescent="0.25">
      <c r="A376" t="s">
        <v>393</v>
      </c>
      <c r="B376">
        <v>2019</v>
      </c>
      <c r="C376" t="s">
        <v>37</v>
      </c>
      <c r="D376" t="s">
        <v>38</v>
      </c>
      <c r="E376">
        <v>10</v>
      </c>
      <c r="F376" t="s">
        <v>40</v>
      </c>
      <c r="G376">
        <v>1.183333</v>
      </c>
      <c r="H376" t="s">
        <v>64</v>
      </c>
      <c r="I376">
        <v>655</v>
      </c>
      <c r="J376">
        <v>1365</v>
      </c>
      <c r="K376">
        <v>0</v>
      </c>
      <c r="L376">
        <v>0</v>
      </c>
      <c r="M376">
        <v>0.6</v>
      </c>
      <c r="N376">
        <v>0.8</v>
      </c>
      <c r="O376">
        <v>1.05</v>
      </c>
      <c r="P376">
        <v>1.1000000000000001</v>
      </c>
      <c r="Q376" t="s">
        <v>46</v>
      </c>
      <c r="R376">
        <v>5</v>
      </c>
      <c r="S376">
        <v>9</v>
      </c>
      <c r="T376" t="s">
        <v>47</v>
      </c>
      <c r="U376" t="s">
        <v>64</v>
      </c>
      <c r="V376" t="s">
        <v>35</v>
      </c>
      <c r="W376" t="s">
        <v>55</v>
      </c>
      <c r="X376">
        <v>2019</v>
      </c>
      <c r="Y376" t="s">
        <v>37</v>
      </c>
      <c r="Z376" t="s">
        <v>38</v>
      </c>
      <c r="AA376">
        <v>15</v>
      </c>
      <c r="AB376">
        <v>345</v>
      </c>
      <c r="AC376">
        <v>1.1000000000000001</v>
      </c>
      <c r="AD376">
        <v>0.2366666</v>
      </c>
      <c r="AE376">
        <v>1501.5</v>
      </c>
      <c r="AF376">
        <f>VLOOKUP(A376,[1]DETALLE!$A$1:$AK$841,37,FALSE)</f>
        <v>1417.5525000000002</v>
      </c>
      <c r="AG376">
        <f>VLOOKUP(A376,[1]DETALLE!$A$1:$AK$841,16,FALSE)</f>
        <v>2675</v>
      </c>
      <c r="AH376">
        <f>VLOOKUP(A376,[1]DETALLE!$A$1:$AK$841,22,FALSE)</f>
        <v>1.1000000000000001</v>
      </c>
      <c r="AI376">
        <f>VLOOKUP(A376,[1]DETALLE!$A$1:$AK$841,27,FALSE)</f>
        <v>1.246</v>
      </c>
      <c r="AJ376" t="str">
        <f>VLOOKUP(A376,[1]DETALLE!$A$1:$AK$841,18,FALSE)</f>
        <v>A3 Office Color Laser MFPs</v>
      </c>
      <c r="AK376">
        <f t="shared" si="26"/>
        <v>0</v>
      </c>
      <c r="AL376">
        <f t="shared" si="27"/>
        <v>0</v>
      </c>
      <c r="AM376">
        <f t="shared" si="28"/>
        <v>1</v>
      </c>
      <c r="AN376">
        <f t="shared" si="29"/>
        <v>0</v>
      </c>
      <c r="AO376">
        <f t="shared" si="30"/>
        <v>1</v>
      </c>
    </row>
    <row r="377" spans="1:41" x14ac:dyDescent="0.25">
      <c r="A377" t="s">
        <v>394</v>
      </c>
      <c r="B377">
        <v>2019</v>
      </c>
      <c r="C377" t="s">
        <v>37</v>
      </c>
      <c r="D377" t="s">
        <v>38</v>
      </c>
      <c r="E377">
        <v>10</v>
      </c>
      <c r="F377" t="s">
        <v>44</v>
      </c>
      <c r="G377">
        <v>0</v>
      </c>
      <c r="H377" t="s">
        <v>34</v>
      </c>
      <c r="I377">
        <v>468</v>
      </c>
      <c r="J377">
        <v>715</v>
      </c>
      <c r="K377">
        <v>0</v>
      </c>
      <c r="L377">
        <v>0</v>
      </c>
      <c r="M377">
        <v>0</v>
      </c>
      <c r="N377">
        <v>0.6</v>
      </c>
      <c r="O377">
        <v>0.8</v>
      </c>
      <c r="P377">
        <v>1.05</v>
      </c>
      <c r="Q377" t="s">
        <v>46</v>
      </c>
      <c r="R377">
        <v>5</v>
      </c>
      <c r="S377">
        <v>9</v>
      </c>
      <c r="T377" t="s">
        <v>47</v>
      </c>
      <c r="U377" t="s">
        <v>34</v>
      </c>
      <c r="V377" t="s">
        <v>35</v>
      </c>
      <c r="W377" t="s">
        <v>55</v>
      </c>
      <c r="X377">
        <v>2019</v>
      </c>
      <c r="Y377" t="s">
        <v>37</v>
      </c>
      <c r="Z377" t="s">
        <v>38</v>
      </c>
      <c r="AA377">
        <v>11</v>
      </c>
      <c r="AB377">
        <v>147</v>
      </c>
      <c r="AC377">
        <v>0</v>
      </c>
      <c r="AD377">
        <v>0</v>
      </c>
      <c r="AE377">
        <v>715</v>
      </c>
      <c r="AF377">
        <f>VLOOKUP(A377,[1]DETALLE!$A$1:$AK$841,37,FALSE)</f>
        <v>1501.5000000000002</v>
      </c>
      <c r="AG377">
        <f>VLOOKUP(A377,[1]DETALLE!$A$1:$AK$841,16,FALSE)</f>
        <v>160</v>
      </c>
      <c r="AH377">
        <f>VLOOKUP(A377,[1]DETALLE!$A$1:$AK$841,22,FALSE)</f>
        <v>1.1000000000000001</v>
      </c>
      <c r="AI377">
        <f>VLOOKUP(A377,[1]DETALLE!$A$1:$AK$841,27,FALSE)</f>
        <v>0.35</v>
      </c>
      <c r="AJ377" t="str">
        <f>VLOOKUP(A377,[1]DETALLE!$A$1:$AK$841,18,FALSE)</f>
        <v>Office Digital</v>
      </c>
      <c r="AK377">
        <f t="shared" si="26"/>
        <v>0</v>
      </c>
      <c r="AL377">
        <f t="shared" si="27"/>
        <v>0</v>
      </c>
      <c r="AM377">
        <f t="shared" si="28"/>
        <v>0</v>
      </c>
      <c r="AN377">
        <f t="shared" si="29"/>
        <v>0</v>
      </c>
      <c r="AO377">
        <f t="shared" si="30"/>
        <v>0</v>
      </c>
    </row>
    <row r="378" spans="1:41" x14ac:dyDescent="0.25">
      <c r="A378" t="s">
        <v>395</v>
      </c>
      <c r="B378">
        <v>2019</v>
      </c>
      <c r="C378" t="s">
        <v>37</v>
      </c>
      <c r="D378" t="s">
        <v>38</v>
      </c>
      <c r="E378">
        <v>10</v>
      </c>
      <c r="F378" t="s">
        <v>40</v>
      </c>
      <c r="G378">
        <v>0.1666667</v>
      </c>
      <c r="H378" t="s">
        <v>71</v>
      </c>
      <c r="I378">
        <v>468</v>
      </c>
      <c r="J378">
        <v>715</v>
      </c>
      <c r="K378">
        <v>0</v>
      </c>
      <c r="L378">
        <v>0</v>
      </c>
      <c r="M378">
        <v>0</v>
      </c>
      <c r="N378">
        <v>0.6</v>
      </c>
      <c r="O378">
        <v>0.8</v>
      </c>
      <c r="P378">
        <v>1.05</v>
      </c>
      <c r="Q378" t="s">
        <v>46</v>
      </c>
      <c r="R378">
        <v>5</v>
      </c>
      <c r="S378">
        <v>9</v>
      </c>
      <c r="T378" t="s">
        <v>47</v>
      </c>
      <c r="U378" t="s">
        <v>34</v>
      </c>
      <c r="V378" t="s">
        <v>35</v>
      </c>
      <c r="W378" t="s">
        <v>50</v>
      </c>
      <c r="X378">
        <v>2019</v>
      </c>
      <c r="Y378" t="s">
        <v>37</v>
      </c>
      <c r="Z378" t="s">
        <v>38</v>
      </c>
      <c r="AA378">
        <v>11</v>
      </c>
      <c r="AB378">
        <v>91</v>
      </c>
      <c r="AC378">
        <v>1.05</v>
      </c>
      <c r="AD378">
        <v>3.3333340000000003E-2</v>
      </c>
      <c r="AE378">
        <v>750.75</v>
      </c>
      <c r="AF378">
        <f>VLOOKUP(A378,[1]DETALLE!$A$1:$AK$841,37,FALSE)</f>
        <v>1415.5050000000001</v>
      </c>
      <c r="AG378">
        <f>VLOOKUP(A378,[1]DETALLE!$A$1:$AK$841,16,FALSE)</f>
        <v>313</v>
      </c>
      <c r="AH378">
        <f>VLOOKUP(A378,[1]DETALLE!$A$1:$AK$841,22,FALSE)</f>
        <v>1.1000000000000001</v>
      </c>
      <c r="AI378">
        <f>VLOOKUP(A378,[1]DETALLE!$A$1:$AK$841,27,FALSE)</f>
        <v>1.252</v>
      </c>
      <c r="AJ378" t="str">
        <f>VLOOKUP(A378,[1]DETALLE!$A$1:$AK$841,18,FALSE)</f>
        <v>Office Digital</v>
      </c>
      <c r="AK378">
        <f t="shared" si="26"/>
        <v>0</v>
      </c>
      <c r="AL378">
        <f t="shared" si="27"/>
        <v>0</v>
      </c>
      <c r="AM378">
        <f t="shared" si="28"/>
        <v>0</v>
      </c>
      <c r="AN378">
        <f t="shared" si="29"/>
        <v>0</v>
      </c>
      <c r="AO378">
        <f t="shared" si="30"/>
        <v>0</v>
      </c>
    </row>
    <row r="379" spans="1:41" x14ac:dyDescent="0.25">
      <c r="A379" t="s">
        <v>396</v>
      </c>
      <c r="B379">
        <v>2019</v>
      </c>
      <c r="C379" t="s">
        <v>37</v>
      </c>
      <c r="D379" t="s">
        <v>38</v>
      </c>
      <c r="E379">
        <v>10</v>
      </c>
      <c r="F379" t="s">
        <v>40</v>
      </c>
      <c r="G379">
        <v>0</v>
      </c>
      <c r="H379" t="s">
        <v>45</v>
      </c>
      <c r="I379">
        <v>803</v>
      </c>
      <c r="J379">
        <v>1573</v>
      </c>
      <c r="K379">
        <v>0.2</v>
      </c>
      <c r="L379">
        <v>0.6</v>
      </c>
      <c r="M379">
        <v>0.8</v>
      </c>
      <c r="N379">
        <v>1.05</v>
      </c>
      <c r="O379">
        <v>1.1000000000000001</v>
      </c>
      <c r="P379">
        <v>1.1499999999999999</v>
      </c>
      <c r="Q379" t="s">
        <v>46</v>
      </c>
      <c r="R379">
        <v>4</v>
      </c>
      <c r="S379">
        <v>6</v>
      </c>
      <c r="T379" t="s">
        <v>47</v>
      </c>
      <c r="U379" t="s">
        <v>48</v>
      </c>
      <c r="V379" t="s">
        <v>35</v>
      </c>
      <c r="W379" t="s">
        <v>55</v>
      </c>
      <c r="X379">
        <v>2019</v>
      </c>
      <c r="Y379" t="s">
        <v>37</v>
      </c>
      <c r="Z379" t="s">
        <v>38</v>
      </c>
      <c r="AA379">
        <v>25</v>
      </c>
      <c r="AB379">
        <v>48</v>
      </c>
      <c r="AC379">
        <v>1.1000000000000001</v>
      </c>
      <c r="AD379">
        <v>0</v>
      </c>
      <c r="AE379">
        <v>1730.3</v>
      </c>
      <c r="AF379">
        <f>VLOOKUP(A379,[1]DETALLE!$A$1:$AK$841,37,FALSE)</f>
        <v>750.75000000000011</v>
      </c>
      <c r="AG379">
        <f>VLOOKUP(A379,[1]DETALLE!$A$1:$AK$841,16,FALSE)</f>
        <v>72</v>
      </c>
      <c r="AH379">
        <f>VLOOKUP(A379,[1]DETALLE!$A$1:$AK$841,22,FALSE)</f>
        <v>1.05</v>
      </c>
      <c r="AI379">
        <f>VLOOKUP(A379,[1]DETALLE!$A$1:$AK$841,27,FALSE)</f>
        <v>0.42400000000000004</v>
      </c>
      <c r="AJ379" t="str">
        <f>VLOOKUP(A379,[1]DETALLE!$A$1:$AK$841,18,FALSE)</f>
        <v>A4 Mono MFPs</v>
      </c>
      <c r="AK379">
        <f t="shared" si="26"/>
        <v>0</v>
      </c>
      <c r="AL379">
        <f t="shared" si="27"/>
        <v>0</v>
      </c>
      <c r="AM379">
        <f t="shared" si="28"/>
        <v>0</v>
      </c>
      <c r="AN379">
        <f t="shared" si="29"/>
        <v>0</v>
      </c>
      <c r="AO379">
        <f t="shared" si="30"/>
        <v>0</v>
      </c>
    </row>
    <row r="380" spans="1:41" x14ac:dyDescent="0.25">
      <c r="A380" t="s">
        <v>161</v>
      </c>
      <c r="B380">
        <v>2019</v>
      </c>
      <c r="C380" t="s">
        <v>37</v>
      </c>
      <c r="D380" t="s">
        <v>38</v>
      </c>
      <c r="E380">
        <v>10</v>
      </c>
      <c r="F380" t="s">
        <v>44</v>
      </c>
      <c r="G380">
        <v>0</v>
      </c>
      <c r="H380" t="s">
        <v>45</v>
      </c>
      <c r="I380">
        <v>803</v>
      </c>
      <c r="J380">
        <v>1573</v>
      </c>
      <c r="K380">
        <v>0.2</v>
      </c>
      <c r="L380">
        <v>0.6</v>
      </c>
      <c r="M380">
        <v>0.8</v>
      </c>
      <c r="N380">
        <v>1.05</v>
      </c>
      <c r="O380">
        <v>1.1000000000000001</v>
      </c>
      <c r="P380">
        <v>1.1499999999999999</v>
      </c>
      <c r="Q380" t="s">
        <v>46</v>
      </c>
      <c r="R380">
        <v>4</v>
      </c>
      <c r="S380">
        <v>6</v>
      </c>
      <c r="T380" t="s">
        <v>47</v>
      </c>
      <c r="U380" t="s">
        <v>48</v>
      </c>
      <c r="V380" t="s">
        <v>35</v>
      </c>
      <c r="W380" t="s">
        <v>59</v>
      </c>
      <c r="X380">
        <v>2019</v>
      </c>
      <c r="Y380" t="s">
        <v>37</v>
      </c>
      <c r="Z380" t="s">
        <v>38</v>
      </c>
      <c r="AA380">
        <v>10</v>
      </c>
      <c r="AB380">
        <v>8</v>
      </c>
      <c r="AC380">
        <v>0</v>
      </c>
      <c r="AD380">
        <v>0</v>
      </c>
      <c r="AE380">
        <v>1573</v>
      </c>
      <c r="AF380" t="e">
        <f>VLOOKUP(A380,[1]DETALLE!$A$1:$AK$841,37,FALSE)</f>
        <v>#N/A</v>
      </c>
      <c r="AG380" t="e">
        <f>VLOOKUP(A380,[1]DETALLE!$A$1:$AK$841,16,FALSE)</f>
        <v>#N/A</v>
      </c>
      <c r="AH380" t="e">
        <f>VLOOKUP(A380,[1]DETALLE!$A$1:$AK$841,22,FALSE)</f>
        <v>#N/A</v>
      </c>
      <c r="AI380" t="e">
        <f>VLOOKUP(A380,[1]DETALLE!$A$1:$AK$841,27,FALSE)</f>
        <v>#N/A</v>
      </c>
      <c r="AJ380" t="e">
        <f>VLOOKUP(A380,[1]DETALLE!$A$1:$AK$841,18,FALSE)</f>
        <v>#N/A</v>
      </c>
      <c r="AK380" t="e">
        <f t="shared" si="26"/>
        <v>#N/A</v>
      </c>
      <c r="AL380" t="e">
        <f t="shared" si="27"/>
        <v>#N/A</v>
      </c>
      <c r="AM380" t="e">
        <f t="shared" si="28"/>
        <v>#N/A</v>
      </c>
      <c r="AN380" t="e">
        <f t="shared" si="29"/>
        <v>#N/A</v>
      </c>
      <c r="AO380" t="e">
        <f t="shared" si="30"/>
        <v>#N/A</v>
      </c>
    </row>
    <row r="381" spans="1:41" x14ac:dyDescent="0.25">
      <c r="A381" t="s">
        <v>397</v>
      </c>
      <c r="B381">
        <v>2019</v>
      </c>
      <c r="C381" t="s">
        <v>37</v>
      </c>
      <c r="D381" t="s">
        <v>38</v>
      </c>
      <c r="E381">
        <v>10</v>
      </c>
      <c r="F381" t="s">
        <v>40</v>
      </c>
      <c r="G381">
        <v>1.1499999999999999</v>
      </c>
      <c r="H381" t="s">
        <v>45</v>
      </c>
      <c r="I381">
        <v>803</v>
      </c>
      <c r="J381">
        <v>1573</v>
      </c>
      <c r="K381">
        <v>0.2</v>
      </c>
      <c r="L381">
        <v>0.6</v>
      </c>
      <c r="M381">
        <v>0.8</v>
      </c>
      <c r="N381">
        <v>1.05</v>
      </c>
      <c r="O381">
        <v>1.1000000000000001</v>
      </c>
      <c r="P381">
        <v>1.1499999999999999</v>
      </c>
      <c r="Q381" t="s">
        <v>46</v>
      </c>
      <c r="R381">
        <v>4</v>
      </c>
      <c r="S381">
        <v>6</v>
      </c>
      <c r="T381" t="s">
        <v>47</v>
      </c>
      <c r="U381" t="s">
        <v>48</v>
      </c>
      <c r="V381" t="s">
        <v>35</v>
      </c>
      <c r="W381" t="s">
        <v>50</v>
      </c>
      <c r="X381">
        <v>2019</v>
      </c>
      <c r="Y381" t="s">
        <v>37</v>
      </c>
      <c r="Z381" t="s">
        <v>38</v>
      </c>
      <c r="AA381">
        <v>11</v>
      </c>
      <c r="AB381">
        <v>21</v>
      </c>
      <c r="AC381">
        <v>1.05</v>
      </c>
      <c r="AD381">
        <v>0.28749999999999998</v>
      </c>
      <c r="AE381">
        <v>1651.65</v>
      </c>
      <c r="AF381">
        <f>VLOOKUP(A381,[1]DETALLE!$A$1:$AK$841,37,FALSE)</f>
        <v>1092</v>
      </c>
      <c r="AG381">
        <f>VLOOKUP(A381,[1]DETALLE!$A$1:$AK$841,16,FALSE)</f>
        <v>28</v>
      </c>
      <c r="AH381">
        <f>VLOOKUP(A381,[1]DETALLE!$A$1:$AK$841,22,FALSE)</f>
        <v>0.8</v>
      </c>
      <c r="AI381">
        <f>VLOOKUP(A381,[1]DETALLE!$A$1:$AK$841,27,FALSE)</f>
        <v>0.28999999999999998</v>
      </c>
      <c r="AJ381" t="str">
        <f>VLOOKUP(A381,[1]DETALLE!$A$1:$AK$841,18,FALSE)</f>
        <v>Departmental Digital</v>
      </c>
      <c r="AK381">
        <f t="shared" si="26"/>
        <v>0</v>
      </c>
      <c r="AL381">
        <f t="shared" si="27"/>
        <v>0</v>
      </c>
      <c r="AM381">
        <f t="shared" si="28"/>
        <v>0</v>
      </c>
      <c r="AN381">
        <f t="shared" si="29"/>
        <v>0</v>
      </c>
      <c r="AO381">
        <f t="shared" si="30"/>
        <v>0</v>
      </c>
    </row>
    <row r="382" spans="1:41" x14ac:dyDescent="0.25">
      <c r="A382" t="s">
        <v>102</v>
      </c>
      <c r="B382">
        <v>2019</v>
      </c>
      <c r="C382" t="s">
        <v>37</v>
      </c>
      <c r="D382" t="s">
        <v>38</v>
      </c>
      <c r="E382">
        <v>10</v>
      </c>
      <c r="F382" t="s">
        <v>40</v>
      </c>
      <c r="G382">
        <v>2.2833329999999998</v>
      </c>
      <c r="H382" t="s">
        <v>45</v>
      </c>
      <c r="I382">
        <v>803</v>
      </c>
      <c r="J382">
        <v>1573</v>
      </c>
      <c r="K382">
        <v>0.2</v>
      </c>
      <c r="L382">
        <v>0.6</v>
      </c>
      <c r="M382">
        <v>0.8</v>
      </c>
      <c r="N382">
        <v>1.05</v>
      </c>
      <c r="O382">
        <v>1.1000000000000001</v>
      </c>
      <c r="P382">
        <v>1.1499999999999999</v>
      </c>
      <c r="Q382" t="s">
        <v>46</v>
      </c>
      <c r="R382">
        <v>4</v>
      </c>
      <c r="S382">
        <v>6</v>
      </c>
      <c r="T382" t="s">
        <v>47</v>
      </c>
      <c r="U382" t="s">
        <v>48</v>
      </c>
      <c r="V382" t="s">
        <v>35</v>
      </c>
      <c r="W382" t="s">
        <v>42</v>
      </c>
      <c r="X382">
        <v>2019</v>
      </c>
      <c r="Y382" t="s">
        <v>37</v>
      </c>
      <c r="Z382" t="s">
        <v>38</v>
      </c>
      <c r="AA382">
        <v>11</v>
      </c>
      <c r="AB382">
        <v>5</v>
      </c>
      <c r="AC382">
        <v>0.6</v>
      </c>
      <c r="AD382">
        <v>0.57083324999999996</v>
      </c>
      <c r="AE382">
        <v>943.8</v>
      </c>
      <c r="AF382">
        <f>VLOOKUP(A382,[1]DETALLE!$A$1:$AK$841,37,FALSE)</f>
        <v>750.75000000000011</v>
      </c>
      <c r="AG382">
        <f>VLOOKUP(A382,[1]DETALLE!$A$1:$AK$841,16,FALSE)</f>
        <v>119</v>
      </c>
      <c r="AH382">
        <f>VLOOKUP(A382,[1]DETALLE!$A$1:$AK$841,22,FALSE)</f>
        <v>1.05</v>
      </c>
      <c r="AI382">
        <f>VLOOKUP(A382,[1]DETALLE!$A$1:$AK$841,27,FALSE)</f>
        <v>0.27555555555555555</v>
      </c>
      <c r="AJ382" t="str">
        <f>VLOOKUP(A382,[1]DETALLE!$A$1:$AK$841,18,FALSE)</f>
        <v>A4 Mono MFPs</v>
      </c>
      <c r="AK382">
        <f t="shared" si="26"/>
        <v>0</v>
      </c>
      <c r="AL382">
        <f t="shared" si="27"/>
        <v>0</v>
      </c>
      <c r="AM382">
        <f t="shared" si="28"/>
        <v>0</v>
      </c>
      <c r="AN382">
        <f t="shared" si="29"/>
        <v>0</v>
      </c>
      <c r="AO382">
        <f t="shared" si="30"/>
        <v>0</v>
      </c>
    </row>
    <row r="383" spans="1:41" x14ac:dyDescent="0.25">
      <c r="A383" t="s">
        <v>72</v>
      </c>
      <c r="B383">
        <v>2019</v>
      </c>
      <c r="C383" t="s">
        <v>37</v>
      </c>
      <c r="D383" t="s">
        <v>38</v>
      </c>
      <c r="E383">
        <v>10</v>
      </c>
      <c r="F383" t="s">
        <v>40</v>
      </c>
      <c r="G383">
        <v>1.266667</v>
      </c>
      <c r="H383" t="s">
        <v>45</v>
      </c>
      <c r="I383">
        <v>803</v>
      </c>
      <c r="J383">
        <v>1573</v>
      </c>
      <c r="K383">
        <v>0.2</v>
      </c>
      <c r="L383">
        <v>0.6</v>
      </c>
      <c r="M383">
        <v>0.8</v>
      </c>
      <c r="N383">
        <v>1.05</v>
      </c>
      <c r="O383">
        <v>1.1000000000000001</v>
      </c>
      <c r="P383">
        <v>1.1499999999999999</v>
      </c>
      <c r="Q383" t="s">
        <v>46</v>
      </c>
      <c r="R383">
        <v>4</v>
      </c>
      <c r="S383">
        <v>6</v>
      </c>
      <c r="T383" t="s">
        <v>47</v>
      </c>
      <c r="U383" t="s">
        <v>48</v>
      </c>
      <c r="V383" t="s">
        <v>35</v>
      </c>
      <c r="W383" t="s">
        <v>73</v>
      </c>
      <c r="X383">
        <v>2019</v>
      </c>
      <c r="Y383" t="s">
        <v>37</v>
      </c>
      <c r="Z383" t="s">
        <v>38</v>
      </c>
      <c r="AA383">
        <v>11</v>
      </c>
      <c r="AB383">
        <v>15</v>
      </c>
      <c r="AC383">
        <v>0.8</v>
      </c>
      <c r="AD383">
        <v>0.31666675</v>
      </c>
      <c r="AE383">
        <v>1258.4000000000001</v>
      </c>
      <c r="AF383">
        <f>VLOOKUP(A383,[1]DETALLE!$A$1:$AK$841,37,FALSE)</f>
        <v>750.75000000000011</v>
      </c>
      <c r="AG383">
        <f>VLOOKUP(A383,[1]DETALLE!$A$1:$AK$841,16,FALSE)</f>
        <v>194</v>
      </c>
      <c r="AH383">
        <f>VLOOKUP(A383,[1]DETALLE!$A$1:$AK$841,22,FALSE)</f>
        <v>1.05</v>
      </c>
      <c r="AI383">
        <f>VLOOKUP(A383,[1]DETALLE!$A$1:$AK$841,27,FALSE)</f>
        <v>0</v>
      </c>
      <c r="AJ383" t="str">
        <f>VLOOKUP(A383,[1]DETALLE!$A$1:$AK$841,18,FALSE)</f>
        <v>Color Laser Printers</v>
      </c>
      <c r="AK383">
        <f t="shared" si="26"/>
        <v>0</v>
      </c>
      <c r="AL383">
        <f t="shared" si="27"/>
        <v>0</v>
      </c>
      <c r="AM383">
        <f t="shared" si="28"/>
        <v>0</v>
      </c>
      <c r="AN383">
        <f t="shared" si="29"/>
        <v>0</v>
      </c>
      <c r="AO383">
        <f t="shared" si="30"/>
        <v>0</v>
      </c>
    </row>
    <row r="384" spans="1:41" x14ac:dyDescent="0.25">
      <c r="A384" t="s">
        <v>398</v>
      </c>
      <c r="B384">
        <v>2019</v>
      </c>
      <c r="C384" t="s">
        <v>37</v>
      </c>
      <c r="D384" t="s">
        <v>38</v>
      </c>
      <c r="E384">
        <v>10</v>
      </c>
      <c r="F384" t="s">
        <v>40</v>
      </c>
      <c r="G384">
        <v>3.1666669999999999</v>
      </c>
      <c r="H384" t="s">
        <v>45</v>
      </c>
      <c r="I384">
        <v>803</v>
      </c>
      <c r="J384">
        <v>1573</v>
      </c>
      <c r="K384">
        <v>0.2</v>
      </c>
      <c r="L384">
        <v>0.6</v>
      </c>
      <c r="M384">
        <v>0.8</v>
      </c>
      <c r="N384">
        <v>1.05</v>
      </c>
      <c r="O384">
        <v>1.1000000000000001</v>
      </c>
      <c r="P384">
        <v>1.1499999999999999</v>
      </c>
      <c r="Q384" t="s">
        <v>46</v>
      </c>
      <c r="R384">
        <v>4</v>
      </c>
      <c r="S384">
        <v>6</v>
      </c>
      <c r="T384" t="s">
        <v>47</v>
      </c>
      <c r="U384" t="s">
        <v>48</v>
      </c>
      <c r="V384" t="s">
        <v>35</v>
      </c>
      <c r="W384" t="s">
        <v>50</v>
      </c>
      <c r="X384">
        <v>2019</v>
      </c>
      <c r="Y384" t="s">
        <v>37</v>
      </c>
      <c r="Z384" t="s">
        <v>38</v>
      </c>
      <c r="AA384">
        <v>10</v>
      </c>
      <c r="AB384">
        <v>26</v>
      </c>
      <c r="AC384">
        <v>1.05</v>
      </c>
      <c r="AD384">
        <v>0.79166674999999997</v>
      </c>
      <c r="AE384">
        <v>1651.65</v>
      </c>
      <c r="AF384">
        <f>VLOOKUP(A384,[1]DETALLE!$A$1:$AK$841,37,FALSE)</f>
        <v>750.75000000000011</v>
      </c>
      <c r="AG384">
        <f>VLOOKUP(A384,[1]DETALLE!$A$1:$AK$841,16,FALSE)</f>
        <v>959</v>
      </c>
      <c r="AH384">
        <f>VLOOKUP(A384,[1]DETALLE!$A$1:$AK$841,22,FALSE)</f>
        <v>1.05</v>
      </c>
      <c r="AI384">
        <f>VLOOKUP(A384,[1]DETALLE!$A$1:$AK$841,27,FALSE)</f>
        <v>0.192</v>
      </c>
      <c r="AJ384" t="str">
        <f>VLOOKUP(A384,[1]DETALLE!$A$1:$AK$841,18,FALSE)</f>
        <v>A4 Mono MFPs</v>
      </c>
      <c r="AK384">
        <f t="shared" si="26"/>
        <v>0</v>
      </c>
      <c r="AL384">
        <f t="shared" si="27"/>
        <v>0</v>
      </c>
      <c r="AM384">
        <f t="shared" si="28"/>
        <v>1</v>
      </c>
      <c r="AN384">
        <f t="shared" si="29"/>
        <v>0</v>
      </c>
      <c r="AO384">
        <f t="shared" si="30"/>
        <v>0</v>
      </c>
    </row>
    <row r="385" spans="1:41" x14ac:dyDescent="0.25">
      <c r="A385" t="s">
        <v>399</v>
      </c>
      <c r="B385">
        <v>2019</v>
      </c>
      <c r="C385" t="s">
        <v>37</v>
      </c>
      <c r="D385" t="s">
        <v>38</v>
      </c>
      <c r="E385">
        <v>10</v>
      </c>
      <c r="F385" t="s">
        <v>40</v>
      </c>
      <c r="G385">
        <v>1.75</v>
      </c>
      <c r="H385" t="s">
        <v>34</v>
      </c>
      <c r="I385">
        <v>468</v>
      </c>
      <c r="J385">
        <v>715</v>
      </c>
      <c r="K385">
        <v>0</v>
      </c>
      <c r="L385">
        <v>0</v>
      </c>
      <c r="M385">
        <v>0</v>
      </c>
      <c r="N385">
        <v>0.6</v>
      </c>
      <c r="O385">
        <v>0.8</v>
      </c>
      <c r="P385">
        <v>1.05</v>
      </c>
      <c r="Q385" t="s">
        <v>46</v>
      </c>
      <c r="R385">
        <v>5</v>
      </c>
      <c r="S385">
        <v>9</v>
      </c>
      <c r="T385" t="s">
        <v>85</v>
      </c>
      <c r="U385" t="s">
        <v>34</v>
      </c>
      <c r="V385" t="s">
        <v>35</v>
      </c>
      <c r="W385" t="s">
        <v>55</v>
      </c>
      <c r="X385">
        <v>2019</v>
      </c>
      <c r="Y385" t="s">
        <v>37</v>
      </c>
      <c r="Z385" t="s">
        <v>38</v>
      </c>
      <c r="AA385">
        <v>10</v>
      </c>
      <c r="AB385">
        <v>47</v>
      </c>
      <c r="AC385">
        <v>0.8</v>
      </c>
      <c r="AD385">
        <v>0.194444444444444</v>
      </c>
      <c r="AE385">
        <v>572</v>
      </c>
      <c r="AF385">
        <f>VLOOKUP(A385,[1]DETALLE!$A$1:$AK$841,37,FALSE)</f>
        <v>1501.5000000000002</v>
      </c>
      <c r="AG385">
        <f>VLOOKUP(A385,[1]DETALLE!$A$1:$AK$841,16,FALSE)</f>
        <v>2685</v>
      </c>
      <c r="AH385">
        <f>VLOOKUP(A385,[1]DETALLE!$A$1:$AK$841,22,FALSE)</f>
        <v>1.1000000000000001</v>
      </c>
      <c r="AI385">
        <f>VLOOKUP(A385,[1]DETALLE!$A$1:$AK$841,27,FALSE)</f>
        <v>0.31888888888888889</v>
      </c>
      <c r="AJ385" t="str">
        <f>VLOOKUP(A385,[1]DETALLE!$A$1:$AK$841,18,FALSE)</f>
        <v>A3 Color Solid Ink MFPs</v>
      </c>
      <c r="AK385">
        <f t="shared" si="26"/>
        <v>0</v>
      </c>
      <c r="AL385">
        <f t="shared" si="27"/>
        <v>0</v>
      </c>
      <c r="AM385">
        <f t="shared" si="28"/>
        <v>0</v>
      </c>
      <c r="AN385">
        <f t="shared" si="29"/>
        <v>0</v>
      </c>
      <c r="AO385">
        <f t="shared" si="30"/>
        <v>0</v>
      </c>
    </row>
    <row r="386" spans="1:41" x14ac:dyDescent="0.25">
      <c r="A386" t="s">
        <v>400</v>
      </c>
      <c r="B386">
        <v>2019</v>
      </c>
      <c r="C386" t="s">
        <v>37</v>
      </c>
      <c r="D386" t="s">
        <v>38</v>
      </c>
      <c r="E386">
        <v>10</v>
      </c>
      <c r="F386" t="s">
        <v>40</v>
      </c>
      <c r="G386">
        <v>0</v>
      </c>
      <c r="H386" t="s">
        <v>34</v>
      </c>
      <c r="I386">
        <v>468</v>
      </c>
      <c r="J386">
        <v>715</v>
      </c>
      <c r="K386">
        <v>0</v>
      </c>
      <c r="L386">
        <v>0</v>
      </c>
      <c r="M386">
        <v>0</v>
      </c>
      <c r="N386">
        <v>0.6</v>
      </c>
      <c r="O386">
        <v>0.8</v>
      </c>
      <c r="P386">
        <v>1.05</v>
      </c>
      <c r="Q386" t="s">
        <v>46</v>
      </c>
      <c r="R386">
        <v>5</v>
      </c>
      <c r="S386">
        <v>9</v>
      </c>
      <c r="T386" t="s">
        <v>47</v>
      </c>
      <c r="U386" t="s">
        <v>34</v>
      </c>
      <c r="V386" t="s">
        <v>35</v>
      </c>
      <c r="W386" t="s">
        <v>55</v>
      </c>
      <c r="X386">
        <v>2019</v>
      </c>
      <c r="Y386" t="s">
        <v>37</v>
      </c>
      <c r="Z386" t="s">
        <v>38</v>
      </c>
      <c r="AA386">
        <v>10</v>
      </c>
      <c r="AB386">
        <v>26</v>
      </c>
      <c r="AC386">
        <v>0.6</v>
      </c>
      <c r="AD386">
        <v>0</v>
      </c>
      <c r="AE386">
        <v>429</v>
      </c>
      <c r="AF386">
        <f>VLOOKUP(A386,[1]DETALLE!$A$1:$AK$841,37,FALSE)</f>
        <v>0</v>
      </c>
      <c r="AG386">
        <f>VLOOKUP(A386,[1]DETALLE!$A$1:$AK$841,16,FALSE)</f>
        <v>15</v>
      </c>
      <c r="AH386">
        <f>VLOOKUP(A386,[1]DETALLE!$A$1:$AK$841,22,FALSE)</f>
        <v>0.8</v>
      </c>
      <c r="AI386">
        <f>VLOOKUP(A386,[1]DETALLE!$A$1:$AK$841,27,FALSE)</f>
        <v>0.3</v>
      </c>
      <c r="AJ386" t="str">
        <f>VLOOKUP(A386,[1]DETALLE!$A$1:$AK$841,18,FALSE)</f>
        <v>Entry Production Color Mid</v>
      </c>
      <c r="AK386">
        <f t="shared" ref="AK386:AK449" si="31">IF(AE386=AF386,1,0)</f>
        <v>0</v>
      </c>
      <c r="AL386">
        <f t="shared" si="27"/>
        <v>0</v>
      </c>
      <c r="AM386">
        <f t="shared" si="28"/>
        <v>0</v>
      </c>
      <c r="AN386">
        <f t="shared" si="29"/>
        <v>0</v>
      </c>
      <c r="AO386">
        <f t="shared" si="30"/>
        <v>0</v>
      </c>
    </row>
    <row r="387" spans="1:41" x14ac:dyDescent="0.25">
      <c r="A387" t="s">
        <v>401</v>
      </c>
      <c r="B387">
        <v>2019</v>
      </c>
      <c r="C387" t="s">
        <v>37</v>
      </c>
      <c r="D387" t="s">
        <v>38</v>
      </c>
      <c r="E387">
        <v>10</v>
      </c>
      <c r="F387" t="s">
        <v>40</v>
      </c>
      <c r="G387">
        <v>1.316667</v>
      </c>
      <c r="H387" t="s">
        <v>34</v>
      </c>
      <c r="I387">
        <v>468</v>
      </c>
      <c r="J387">
        <v>715</v>
      </c>
      <c r="K387">
        <v>0</v>
      </c>
      <c r="L387">
        <v>0</v>
      </c>
      <c r="M387">
        <v>0</v>
      </c>
      <c r="N387">
        <v>0.6</v>
      </c>
      <c r="O387">
        <v>0.8</v>
      </c>
      <c r="P387">
        <v>1.05</v>
      </c>
      <c r="Q387" t="s">
        <v>46</v>
      </c>
      <c r="R387">
        <v>5</v>
      </c>
      <c r="S387">
        <v>9</v>
      </c>
      <c r="T387" t="s">
        <v>47</v>
      </c>
      <c r="U387" t="s">
        <v>34</v>
      </c>
      <c r="V387" t="s">
        <v>35</v>
      </c>
      <c r="W387" t="s">
        <v>50</v>
      </c>
      <c r="X387">
        <v>2019</v>
      </c>
      <c r="Y387" t="s">
        <v>37</v>
      </c>
      <c r="Z387" t="s">
        <v>38</v>
      </c>
      <c r="AA387">
        <v>12</v>
      </c>
      <c r="AB387">
        <v>55</v>
      </c>
      <c r="AC387">
        <v>0.8</v>
      </c>
      <c r="AD387">
        <v>0.2633334</v>
      </c>
      <c r="AE387">
        <v>572</v>
      </c>
      <c r="AF387">
        <f>VLOOKUP(A387,[1]DETALLE!$A$1:$AK$841,37,FALSE)</f>
        <v>750.75000000000011</v>
      </c>
      <c r="AG387">
        <f>VLOOKUP(A387,[1]DETALLE!$A$1:$AK$841,16,FALSE)</f>
        <v>2687</v>
      </c>
      <c r="AH387">
        <f>VLOOKUP(A387,[1]DETALLE!$A$1:$AK$841,22,FALSE)</f>
        <v>1.05</v>
      </c>
      <c r="AI387">
        <f>VLOOKUP(A387,[1]DETALLE!$A$1:$AK$841,27,FALSE)</f>
        <v>0.376</v>
      </c>
      <c r="AJ387" t="str">
        <f>VLOOKUP(A387,[1]DETALLE!$A$1:$AK$841,18,FALSE)</f>
        <v>A4 Mono MFPs</v>
      </c>
      <c r="AK387">
        <f t="shared" si="31"/>
        <v>0</v>
      </c>
      <c r="AL387">
        <f t="shared" ref="AL387:AL450" si="32">IF(AB387=AG387,1,0)</f>
        <v>0</v>
      </c>
      <c r="AM387">
        <f t="shared" ref="AM387:AM450" si="33">IF(AC387=AH387,1,0)</f>
        <v>0</v>
      </c>
      <c r="AN387">
        <f t="shared" ref="AN387:AN450" si="34">IF(AD387=AI387,1,0)</f>
        <v>0</v>
      </c>
      <c r="AO387">
        <f t="shared" ref="AO387:AO450" si="35">IF(H387=AJ387,1,0)</f>
        <v>1</v>
      </c>
    </row>
    <row r="388" spans="1:41" x14ac:dyDescent="0.25">
      <c r="A388" t="s">
        <v>402</v>
      </c>
      <c r="B388">
        <v>2019</v>
      </c>
      <c r="C388" t="s">
        <v>37</v>
      </c>
      <c r="D388" t="s">
        <v>38</v>
      </c>
      <c r="E388">
        <v>10</v>
      </c>
      <c r="F388" t="s">
        <v>40</v>
      </c>
      <c r="G388">
        <v>1.233333</v>
      </c>
      <c r="H388" t="s">
        <v>54</v>
      </c>
      <c r="I388">
        <v>803</v>
      </c>
      <c r="J388">
        <v>1573</v>
      </c>
      <c r="K388">
        <v>0.2</v>
      </c>
      <c r="L388">
        <v>0.6</v>
      </c>
      <c r="M388">
        <v>0.8</v>
      </c>
      <c r="N388">
        <v>1.05</v>
      </c>
      <c r="O388">
        <v>1.1000000000000001</v>
      </c>
      <c r="P388">
        <v>1.1499999999999999</v>
      </c>
      <c r="Q388" t="s">
        <v>46</v>
      </c>
      <c r="R388">
        <v>4</v>
      </c>
      <c r="S388">
        <v>6</v>
      </c>
      <c r="T388" t="s">
        <v>47</v>
      </c>
      <c r="U388" t="s">
        <v>54</v>
      </c>
      <c r="V388" t="s">
        <v>35</v>
      </c>
      <c r="W388" t="s">
        <v>50</v>
      </c>
      <c r="X388">
        <v>2019</v>
      </c>
      <c r="Y388" t="s">
        <v>37</v>
      </c>
      <c r="Z388" t="s">
        <v>38</v>
      </c>
      <c r="AA388">
        <v>12</v>
      </c>
      <c r="AB388">
        <v>43</v>
      </c>
      <c r="AC388">
        <v>1.1000000000000001</v>
      </c>
      <c r="AD388">
        <v>0.30833325</v>
      </c>
      <c r="AE388">
        <v>1730.3</v>
      </c>
      <c r="AF388">
        <f>VLOOKUP(A388,[1]DETALLE!$A$1:$AK$841,37,FALSE)</f>
        <v>1573.0000000000002</v>
      </c>
      <c r="AG388" t="str">
        <f>VLOOKUP(A388,[1]DETALLE!$A$1:$AK$841,16,FALSE)</f>
        <v xml:space="preserve">  </v>
      </c>
      <c r="AH388">
        <f>VLOOKUP(A388,[1]DETALLE!$A$1:$AK$841,22,FALSE)</f>
        <v>1</v>
      </c>
      <c r="AI388">
        <f>VLOOKUP(A388,[1]DETALLE!$A$1:$AK$841,27,FALSE)</f>
        <v>0.23499999999999999</v>
      </c>
      <c r="AJ388" t="str">
        <f>VLOOKUP(A388,[1]DETALLE!$A$1:$AK$841,18,FALSE)</f>
        <v>WF Mono Systems and Legacy Color</v>
      </c>
      <c r="AK388">
        <f t="shared" si="31"/>
        <v>0</v>
      </c>
      <c r="AL388">
        <f t="shared" si="32"/>
        <v>0</v>
      </c>
      <c r="AM388">
        <f t="shared" si="33"/>
        <v>0</v>
      </c>
      <c r="AN388">
        <f t="shared" si="34"/>
        <v>0</v>
      </c>
      <c r="AO388">
        <f t="shared" si="35"/>
        <v>0</v>
      </c>
    </row>
    <row r="389" spans="1:41" x14ac:dyDescent="0.25">
      <c r="A389" t="s">
        <v>403</v>
      </c>
      <c r="B389">
        <v>2019</v>
      </c>
      <c r="C389" t="s">
        <v>37</v>
      </c>
      <c r="D389" t="s">
        <v>38</v>
      </c>
      <c r="E389">
        <v>10</v>
      </c>
      <c r="F389" t="s">
        <v>40</v>
      </c>
      <c r="G389">
        <v>2.516667</v>
      </c>
      <c r="H389" t="s">
        <v>54</v>
      </c>
      <c r="I389">
        <v>803</v>
      </c>
      <c r="J389">
        <v>1573</v>
      </c>
      <c r="K389">
        <v>0.2</v>
      </c>
      <c r="L389">
        <v>0.6</v>
      </c>
      <c r="M389">
        <v>0.8</v>
      </c>
      <c r="N389">
        <v>1.05</v>
      </c>
      <c r="O389">
        <v>1.1000000000000001</v>
      </c>
      <c r="P389">
        <v>1.1499999999999999</v>
      </c>
      <c r="Q389" t="s">
        <v>46</v>
      </c>
      <c r="R389">
        <v>4</v>
      </c>
      <c r="S389">
        <v>6</v>
      </c>
      <c r="T389" t="s">
        <v>47</v>
      </c>
      <c r="U389" t="s">
        <v>54</v>
      </c>
      <c r="V389" t="s">
        <v>35</v>
      </c>
      <c r="W389" t="s">
        <v>42</v>
      </c>
      <c r="X389">
        <v>2019</v>
      </c>
      <c r="Y389" t="s">
        <v>37</v>
      </c>
      <c r="Z389" t="s">
        <v>38</v>
      </c>
      <c r="AA389">
        <v>11</v>
      </c>
      <c r="AB389">
        <v>37</v>
      </c>
      <c r="AC389">
        <v>1.1000000000000001</v>
      </c>
      <c r="AD389">
        <v>0.62916675</v>
      </c>
      <c r="AE389">
        <v>1730.3</v>
      </c>
      <c r="AF389">
        <f>VLOOKUP(A389,[1]DETALLE!$A$1:$AK$841,37,FALSE)</f>
        <v>1072.5000000000002</v>
      </c>
      <c r="AG389" t="str">
        <f>VLOOKUP(A389,[1]DETALLE!$A$1:$AK$841,16,FALSE)</f>
        <v xml:space="preserve">  </v>
      </c>
      <c r="AH389">
        <f>VLOOKUP(A389,[1]DETALLE!$A$1:$AK$841,22,FALSE)</f>
        <v>1</v>
      </c>
      <c r="AI389">
        <f>VLOOKUP(A389,[1]DETALLE!$A$1:$AK$841,27,FALSE)</f>
        <v>1</v>
      </c>
      <c r="AJ389" t="str">
        <f>VLOOKUP(A389,[1]DETALLE!$A$1:$AK$841,18,FALSE)</f>
        <v>A4 Mono MFPs</v>
      </c>
      <c r="AK389">
        <f t="shared" si="31"/>
        <v>0</v>
      </c>
      <c r="AL389">
        <f t="shared" si="32"/>
        <v>0</v>
      </c>
      <c r="AM389">
        <f t="shared" si="33"/>
        <v>0</v>
      </c>
      <c r="AN389">
        <f t="shared" si="34"/>
        <v>0</v>
      </c>
      <c r="AO389">
        <f t="shared" si="35"/>
        <v>0</v>
      </c>
    </row>
    <row r="390" spans="1:41" x14ac:dyDescent="0.25">
      <c r="A390" t="s">
        <v>404</v>
      </c>
      <c r="B390">
        <v>2019</v>
      </c>
      <c r="C390" t="s">
        <v>37</v>
      </c>
      <c r="D390" t="s">
        <v>38</v>
      </c>
      <c r="E390">
        <v>10</v>
      </c>
      <c r="F390" t="s">
        <v>40</v>
      </c>
      <c r="G390">
        <v>1.3</v>
      </c>
      <c r="H390" t="s">
        <v>54</v>
      </c>
      <c r="I390">
        <v>803</v>
      </c>
      <c r="J390">
        <v>1573</v>
      </c>
      <c r="K390">
        <v>0.2</v>
      </c>
      <c r="L390">
        <v>0.6</v>
      </c>
      <c r="M390">
        <v>0.8</v>
      </c>
      <c r="N390">
        <v>1.05</v>
      </c>
      <c r="O390">
        <v>1.1000000000000001</v>
      </c>
      <c r="P390">
        <v>1.1499999999999999</v>
      </c>
      <c r="Q390" t="s">
        <v>46</v>
      </c>
      <c r="R390">
        <v>4</v>
      </c>
      <c r="S390">
        <v>6</v>
      </c>
      <c r="T390" t="s">
        <v>47</v>
      </c>
      <c r="U390" t="s">
        <v>54</v>
      </c>
      <c r="V390" t="s">
        <v>35</v>
      </c>
      <c r="W390" t="s">
        <v>42</v>
      </c>
      <c r="X390">
        <v>2019</v>
      </c>
      <c r="Y390" t="s">
        <v>37</v>
      </c>
      <c r="Z390" t="s">
        <v>38</v>
      </c>
      <c r="AA390">
        <v>10</v>
      </c>
      <c r="AB390">
        <v>16</v>
      </c>
      <c r="AC390">
        <v>1.05</v>
      </c>
      <c r="AD390">
        <v>0.32500000000000001</v>
      </c>
      <c r="AE390">
        <v>1651.65</v>
      </c>
      <c r="AF390">
        <f>VLOOKUP(A390,[1]DETALLE!$A$1:$AK$841,37,FALSE)</f>
        <v>1092</v>
      </c>
      <c r="AG390">
        <f>VLOOKUP(A390,[1]DETALLE!$A$1:$AK$841,16,FALSE)</f>
        <v>24</v>
      </c>
      <c r="AH390">
        <f>VLOOKUP(A390,[1]DETALLE!$A$1:$AK$841,22,FALSE)</f>
        <v>0.8</v>
      </c>
      <c r="AI390">
        <f>VLOOKUP(A390,[1]DETALLE!$A$1:$AK$841,27,FALSE)</f>
        <v>0.80399999999999994</v>
      </c>
      <c r="AJ390" t="str">
        <f>VLOOKUP(A390,[1]DETALLE!$A$1:$AK$841,18,FALSE)</f>
        <v>Departmental Digital</v>
      </c>
      <c r="AK390">
        <f t="shared" si="31"/>
        <v>0</v>
      </c>
      <c r="AL390">
        <f t="shared" si="32"/>
        <v>0</v>
      </c>
      <c r="AM390">
        <f t="shared" si="33"/>
        <v>0</v>
      </c>
      <c r="AN390">
        <f t="shared" si="34"/>
        <v>0</v>
      </c>
      <c r="AO390">
        <f t="shared" si="35"/>
        <v>0</v>
      </c>
    </row>
    <row r="391" spans="1:41" x14ac:dyDescent="0.25">
      <c r="A391" t="s">
        <v>405</v>
      </c>
      <c r="B391">
        <v>2019</v>
      </c>
      <c r="C391" t="s">
        <v>37</v>
      </c>
      <c r="D391" t="s">
        <v>38</v>
      </c>
      <c r="E391">
        <v>10</v>
      </c>
      <c r="F391" t="s">
        <v>40</v>
      </c>
      <c r="G391">
        <v>0.43333329999999998</v>
      </c>
      <c r="H391" t="s">
        <v>116</v>
      </c>
      <c r="I391">
        <v>655</v>
      </c>
      <c r="J391">
        <v>1365</v>
      </c>
      <c r="K391">
        <v>0</v>
      </c>
      <c r="L391">
        <v>0</v>
      </c>
      <c r="M391">
        <v>0.6</v>
      </c>
      <c r="N391">
        <v>0.8</v>
      </c>
      <c r="O391">
        <v>1.05</v>
      </c>
      <c r="P391">
        <v>1.1000000000000001</v>
      </c>
      <c r="Q391" t="s">
        <v>46</v>
      </c>
      <c r="R391">
        <v>5</v>
      </c>
      <c r="S391">
        <v>9</v>
      </c>
      <c r="T391" t="s">
        <v>47</v>
      </c>
      <c r="U391" t="s">
        <v>58</v>
      </c>
      <c r="V391" t="s">
        <v>35</v>
      </c>
      <c r="W391" t="s">
        <v>55</v>
      </c>
      <c r="X391">
        <v>2019</v>
      </c>
      <c r="Y391" t="s">
        <v>37</v>
      </c>
      <c r="Z391" t="s">
        <v>38</v>
      </c>
      <c r="AA391">
        <v>10</v>
      </c>
      <c r="AB391">
        <v>120</v>
      </c>
      <c r="AC391">
        <v>1.1000000000000001</v>
      </c>
      <c r="AD391">
        <v>8.6666660000000006E-2</v>
      </c>
      <c r="AE391">
        <v>1501.5</v>
      </c>
      <c r="AF391">
        <f>VLOOKUP(A391,[1]DETALLE!$A$1:$AK$841,37,FALSE)</f>
        <v>1501.5000000000002</v>
      </c>
      <c r="AG391">
        <f>VLOOKUP(A391,[1]DETALLE!$A$1:$AK$841,16,FALSE)</f>
        <v>125</v>
      </c>
      <c r="AH391">
        <f>VLOOKUP(A391,[1]DETALLE!$A$1:$AK$841,22,FALSE)</f>
        <v>1.1000000000000001</v>
      </c>
      <c r="AI391">
        <f>VLOOKUP(A391,[1]DETALLE!$A$1:$AK$841,27,FALSE)</f>
        <v>0.80600000000000005</v>
      </c>
      <c r="AJ391" t="str">
        <f>VLOOKUP(A391,[1]DETALLE!$A$1:$AK$841,18,FALSE)</f>
        <v>Office Digital</v>
      </c>
      <c r="AK391">
        <f t="shared" si="31"/>
        <v>1</v>
      </c>
      <c r="AL391">
        <f t="shared" si="32"/>
        <v>0</v>
      </c>
      <c r="AM391">
        <f t="shared" si="33"/>
        <v>1</v>
      </c>
      <c r="AN391">
        <f t="shared" si="34"/>
        <v>0</v>
      </c>
      <c r="AO391">
        <f t="shared" si="35"/>
        <v>1</v>
      </c>
    </row>
    <row r="392" spans="1:41" x14ac:dyDescent="0.25">
      <c r="A392" t="s">
        <v>406</v>
      </c>
      <c r="B392">
        <v>2019</v>
      </c>
      <c r="C392" t="s">
        <v>37</v>
      </c>
      <c r="D392" t="s">
        <v>38</v>
      </c>
      <c r="E392">
        <v>10</v>
      </c>
      <c r="F392" t="s">
        <v>40</v>
      </c>
      <c r="G392">
        <v>1.6666670000000001E-2</v>
      </c>
      <c r="H392" t="s">
        <v>58</v>
      </c>
      <c r="I392">
        <v>655</v>
      </c>
      <c r="J392">
        <v>1365</v>
      </c>
      <c r="K392">
        <v>0</v>
      </c>
      <c r="L392">
        <v>0</v>
      </c>
      <c r="M392">
        <v>0.6</v>
      </c>
      <c r="N392">
        <v>0.8</v>
      </c>
      <c r="O392">
        <v>1.05</v>
      </c>
      <c r="P392">
        <v>1.1000000000000001</v>
      </c>
      <c r="Q392" t="s">
        <v>46</v>
      </c>
      <c r="R392">
        <v>5</v>
      </c>
      <c r="S392">
        <v>9</v>
      </c>
      <c r="T392" t="s">
        <v>47</v>
      </c>
      <c r="U392" t="s">
        <v>58</v>
      </c>
      <c r="V392" t="s">
        <v>35</v>
      </c>
      <c r="W392" t="s">
        <v>61</v>
      </c>
      <c r="X392">
        <v>2019</v>
      </c>
      <c r="Y392" t="s">
        <v>37</v>
      </c>
      <c r="Z392" t="s">
        <v>38</v>
      </c>
      <c r="AA392">
        <v>10</v>
      </c>
      <c r="AB392">
        <v>160</v>
      </c>
      <c r="AC392">
        <v>1.1000000000000001</v>
      </c>
      <c r="AD392">
        <v>3.3333339999999999E-3</v>
      </c>
      <c r="AE392">
        <v>1501.5</v>
      </c>
      <c r="AF392" t="e">
        <f>VLOOKUP(A392,[1]DETALLE!$A$1:$AK$841,37,FALSE)</f>
        <v>#N/A</v>
      </c>
      <c r="AG392" t="e">
        <f>VLOOKUP(A392,[1]DETALLE!$A$1:$AK$841,16,FALSE)</f>
        <v>#N/A</v>
      </c>
      <c r="AH392" t="e">
        <f>VLOOKUP(A392,[1]DETALLE!$A$1:$AK$841,22,FALSE)</f>
        <v>#N/A</v>
      </c>
      <c r="AI392" t="e">
        <f>VLOOKUP(A392,[1]DETALLE!$A$1:$AK$841,27,FALSE)</f>
        <v>#N/A</v>
      </c>
      <c r="AJ392" t="e">
        <f>VLOOKUP(A392,[1]DETALLE!$A$1:$AK$841,18,FALSE)</f>
        <v>#N/A</v>
      </c>
      <c r="AK392" t="e">
        <f t="shared" si="31"/>
        <v>#N/A</v>
      </c>
      <c r="AL392" t="e">
        <f t="shared" si="32"/>
        <v>#N/A</v>
      </c>
      <c r="AM392" t="e">
        <f t="shared" si="33"/>
        <v>#N/A</v>
      </c>
      <c r="AN392" t="e">
        <f t="shared" si="34"/>
        <v>#N/A</v>
      </c>
      <c r="AO392" t="e">
        <f t="shared" si="35"/>
        <v>#N/A</v>
      </c>
    </row>
    <row r="393" spans="1:41" x14ac:dyDescent="0.25">
      <c r="A393" t="s">
        <v>131</v>
      </c>
      <c r="B393">
        <v>2019</v>
      </c>
      <c r="C393" t="s">
        <v>37</v>
      </c>
      <c r="D393" t="s">
        <v>38</v>
      </c>
      <c r="E393">
        <v>10</v>
      </c>
      <c r="F393" t="s">
        <v>44</v>
      </c>
      <c r="G393">
        <v>0</v>
      </c>
      <c r="H393" t="s">
        <v>58</v>
      </c>
      <c r="I393">
        <v>655</v>
      </c>
      <c r="J393">
        <v>1365</v>
      </c>
      <c r="K393">
        <v>0</v>
      </c>
      <c r="L393">
        <v>0</v>
      </c>
      <c r="M393">
        <v>0.6</v>
      </c>
      <c r="N393">
        <v>0.8</v>
      </c>
      <c r="O393">
        <v>1.05</v>
      </c>
      <c r="P393">
        <v>1.1000000000000001</v>
      </c>
      <c r="Q393" t="s">
        <v>46</v>
      </c>
      <c r="R393">
        <v>5</v>
      </c>
      <c r="S393">
        <v>9</v>
      </c>
      <c r="T393" t="s">
        <v>47</v>
      </c>
      <c r="U393" t="s">
        <v>58</v>
      </c>
      <c r="V393" t="s">
        <v>35</v>
      </c>
      <c r="W393" t="s">
        <v>73</v>
      </c>
      <c r="X393">
        <v>2019</v>
      </c>
      <c r="Y393" t="s">
        <v>37</v>
      </c>
      <c r="Z393" t="s">
        <v>38</v>
      </c>
      <c r="AA393">
        <v>10</v>
      </c>
      <c r="AB393">
        <v>6</v>
      </c>
      <c r="AC393">
        <v>0</v>
      </c>
      <c r="AD393">
        <v>0</v>
      </c>
      <c r="AE393">
        <v>1365</v>
      </c>
      <c r="AF393">
        <f>VLOOKUP(A393,[1]DETALLE!$A$1:$AK$841,37,FALSE)</f>
        <v>1730.3000000000004</v>
      </c>
      <c r="AG393">
        <f>VLOOKUP(A393,[1]DETALLE!$A$1:$AK$841,16,FALSE)</f>
        <v>41</v>
      </c>
      <c r="AH393">
        <f>VLOOKUP(A393,[1]DETALLE!$A$1:$AK$841,22,FALSE)</f>
        <v>1.1000000000000001</v>
      </c>
      <c r="AI393">
        <f>VLOOKUP(A393,[1]DETALLE!$A$1:$AK$841,27,FALSE)</f>
        <v>0.4</v>
      </c>
      <c r="AJ393" t="str">
        <f>VLOOKUP(A393,[1]DETALLE!$A$1:$AK$841,18,FALSE)</f>
        <v>Light Production Digital Business</v>
      </c>
      <c r="AK393">
        <f t="shared" si="31"/>
        <v>0</v>
      </c>
      <c r="AL393">
        <f t="shared" si="32"/>
        <v>0</v>
      </c>
      <c r="AM393">
        <f t="shared" si="33"/>
        <v>0</v>
      </c>
      <c r="AN393">
        <f t="shared" si="34"/>
        <v>0</v>
      </c>
      <c r="AO393">
        <f t="shared" si="35"/>
        <v>0</v>
      </c>
    </row>
    <row r="394" spans="1:41" x14ac:dyDescent="0.25">
      <c r="A394" t="s">
        <v>300</v>
      </c>
      <c r="B394">
        <v>2019</v>
      </c>
      <c r="C394" t="s">
        <v>37</v>
      </c>
      <c r="D394" t="s">
        <v>38</v>
      </c>
      <c r="E394">
        <v>10</v>
      </c>
      <c r="F394" t="s">
        <v>40</v>
      </c>
      <c r="G394">
        <v>2.1</v>
      </c>
      <c r="H394" t="s">
        <v>58</v>
      </c>
      <c r="I394">
        <v>655</v>
      </c>
      <c r="J394">
        <v>1365</v>
      </c>
      <c r="K394">
        <v>0</v>
      </c>
      <c r="L394">
        <v>0</v>
      </c>
      <c r="M394">
        <v>0.6</v>
      </c>
      <c r="N394">
        <v>0.8</v>
      </c>
      <c r="O394">
        <v>1.05</v>
      </c>
      <c r="P394">
        <v>1.1000000000000001</v>
      </c>
      <c r="Q394" t="s">
        <v>46</v>
      </c>
      <c r="R394">
        <v>5</v>
      </c>
      <c r="S394">
        <v>9</v>
      </c>
      <c r="T394" t="s">
        <v>47</v>
      </c>
      <c r="U394" t="s">
        <v>58</v>
      </c>
      <c r="V394" t="s">
        <v>35</v>
      </c>
      <c r="W394" t="s">
        <v>42</v>
      </c>
      <c r="X394">
        <v>2019</v>
      </c>
      <c r="Y394" t="s">
        <v>37</v>
      </c>
      <c r="Z394" t="s">
        <v>38</v>
      </c>
      <c r="AA394">
        <v>15</v>
      </c>
      <c r="AB394">
        <v>5</v>
      </c>
      <c r="AC394">
        <v>0</v>
      </c>
      <c r="AD394">
        <v>0.42</v>
      </c>
      <c r="AE394">
        <v>0</v>
      </c>
      <c r="AF394">
        <f>VLOOKUP(A394,[1]DETALLE!$A$1:$AK$841,37,FALSE)</f>
        <v>1092</v>
      </c>
      <c r="AG394">
        <f>VLOOKUP(A394,[1]DETALLE!$A$1:$AK$841,16,FALSE)</f>
        <v>18</v>
      </c>
      <c r="AH394">
        <f>VLOOKUP(A394,[1]DETALLE!$A$1:$AK$841,22,FALSE)</f>
        <v>0.8</v>
      </c>
      <c r="AI394">
        <f>VLOOKUP(A394,[1]DETALLE!$A$1:$AK$841,27,FALSE)</f>
        <v>0.55400000000000005</v>
      </c>
      <c r="AJ394" t="str">
        <f>VLOOKUP(A394,[1]DETALLE!$A$1:$AK$841,18,FALSE)</f>
        <v>Departmental Digital</v>
      </c>
      <c r="AK394">
        <f t="shared" si="31"/>
        <v>0</v>
      </c>
      <c r="AL394">
        <f t="shared" si="32"/>
        <v>0</v>
      </c>
      <c r="AM394">
        <f t="shared" si="33"/>
        <v>0</v>
      </c>
      <c r="AN394">
        <f t="shared" si="34"/>
        <v>0</v>
      </c>
      <c r="AO394">
        <f t="shared" si="35"/>
        <v>1</v>
      </c>
    </row>
    <row r="395" spans="1:41" x14ac:dyDescent="0.25">
      <c r="A395" t="s">
        <v>407</v>
      </c>
      <c r="B395">
        <v>2019</v>
      </c>
      <c r="C395" t="s">
        <v>37</v>
      </c>
      <c r="D395" t="s">
        <v>38</v>
      </c>
      <c r="E395">
        <v>10</v>
      </c>
      <c r="F395" t="s">
        <v>40</v>
      </c>
      <c r="G395">
        <v>1</v>
      </c>
      <c r="H395" t="s">
        <v>34</v>
      </c>
      <c r="I395">
        <v>468</v>
      </c>
      <c r="J395">
        <v>715</v>
      </c>
      <c r="K395">
        <v>0</v>
      </c>
      <c r="L395">
        <v>0</v>
      </c>
      <c r="M395">
        <v>0</v>
      </c>
      <c r="N395">
        <v>0.6</v>
      </c>
      <c r="O395">
        <v>0.8</v>
      </c>
      <c r="P395">
        <v>1.05</v>
      </c>
      <c r="Q395" t="s">
        <v>46</v>
      </c>
      <c r="R395">
        <v>5</v>
      </c>
      <c r="S395">
        <v>9</v>
      </c>
      <c r="T395" t="s">
        <v>47</v>
      </c>
      <c r="U395" t="s">
        <v>34</v>
      </c>
      <c r="V395" t="s">
        <v>35</v>
      </c>
      <c r="W395" t="s">
        <v>80</v>
      </c>
      <c r="X395">
        <v>2019</v>
      </c>
      <c r="Y395" t="s">
        <v>37</v>
      </c>
      <c r="Z395" t="s">
        <v>38</v>
      </c>
      <c r="AA395">
        <v>12</v>
      </c>
      <c r="AB395">
        <v>26</v>
      </c>
      <c r="AC395">
        <v>0.6</v>
      </c>
      <c r="AD395">
        <v>0.2</v>
      </c>
      <c r="AE395">
        <v>429</v>
      </c>
      <c r="AF395">
        <f>VLOOKUP(A395,[1]DETALLE!$A$1:$AK$841,37,FALSE)</f>
        <v>750.75000000000011</v>
      </c>
      <c r="AG395">
        <f>VLOOKUP(A395,[1]DETALLE!$A$1:$AK$841,16,FALSE)</f>
        <v>560</v>
      </c>
      <c r="AH395">
        <f>VLOOKUP(A395,[1]DETALLE!$A$1:$AK$841,22,FALSE)</f>
        <v>1.05</v>
      </c>
      <c r="AI395">
        <f>VLOOKUP(A395,[1]DETALLE!$A$1:$AK$841,27,FALSE)</f>
        <v>0.79200000000000004</v>
      </c>
      <c r="AJ395" t="str">
        <f>VLOOKUP(A395,[1]DETALLE!$A$1:$AK$841,18,FALSE)</f>
        <v>Entry Mono Printers</v>
      </c>
      <c r="AK395">
        <f t="shared" si="31"/>
        <v>0</v>
      </c>
      <c r="AL395">
        <f t="shared" si="32"/>
        <v>0</v>
      </c>
      <c r="AM395">
        <f t="shared" si="33"/>
        <v>0</v>
      </c>
      <c r="AN395">
        <f t="shared" si="34"/>
        <v>0</v>
      </c>
      <c r="AO395">
        <f t="shared" si="35"/>
        <v>0</v>
      </c>
    </row>
    <row r="396" spans="1:41" x14ac:dyDescent="0.25">
      <c r="A396" t="s">
        <v>408</v>
      </c>
      <c r="B396">
        <v>2019</v>
      </c>
      <c r="C396" t="s">
        <v>37</v>
      </c>
      <c r="D396" t="s">
        <v>38</v>
      </c>
      <c r="E396">
        <v>10</v>
      </c>
      <c r="F396" t="s">
        <v>40</v>
      </c>
      <c r="G396">
        <v>0</v>
      </c>
      <c r="H396" t="s">
        <v>64</v>
      </c>
      <c r="I396">
        <v>655</v>
      </c>
      <c r="J396">
        <v>1365</v>
      </c>
      <c r="K396">
        <v>0</v>
      </c>
      <c r="L396">
        <v>0</v>
      </c>
      <c r="M396">
        <v>0.6</v>
      </c>
      <c r="N396">
        <v>0.8</v>
      </c>
      <c r="O396">
        <v>1.05</v>
      </c>
      <c r="P396">
        <v>1.1000000000000001</v>
      </c>
      <c r="Q396" t="s">
        <v>46</v>
      </c>
      <c r="R396">
        <v>5</v>
      </c>
      <c r="S396">
        <v>9</v>
      </c>
      <c r="T396" t="s">
        <v>47</v>
      </c>
      <c r="U396" t="s">
        <v>64</v>
      </c>
      <c r="V396" t="s">
        <v>35</v>
      </c>
      <c r="W396" t="s">
        <v>55</v>
      </c>
      <c r="X396">
        <v>2019</v>
      </c>
      <c r="Y396" t="s">
        <v>37</v>
      </c>
      <c r="Z396" t="s">
        <v>38</v>
      </c>
      <c r="AA396">
        <v>24</v>
      </c>
      <c r="AB396">
        <v>155</v>
      </c>
      <c r="AC396">
        <v>1.1000000000000001</v>
      </c>
      <c r="AD396">
        <v>0</v>
      </c>
      <c r="AE396">
        <v>1501.5</v>
      </c>
      <c r="AF396">
        <f>VLOOKUP(A396,[1]DETALLE!$A$1:$AK$841,37,FALSE)</f>
        <v>1573.0000000000002</v>
      </c>
      <c r="AG396" t="str">
        <f>VLOOKUP(A396,[1]DETALLE!$A$1:$AK$841,16,FALSE)</f>
        <v xml:space="preserve">  </v>
      </c>
      <c r="AH396">
        <f>VLOOKUP(A396,[1]DETALLE!$A$1:$AK$841,22,FALSE)</f>
        <v>1</v>
      </c>
      <c r="AI396">
        <f>VLOOKUP(A396,[1]DETALLE!$A$1:$AK$841,27,FALSE)</f>
        <v>1</v>
      </c>
      <c r="AJ396" t="str">
        <f>VLOOKUP(A396,[1]DETALLE!$A$1:$AK$841,18,FALSE)</f>
        <v>Entry Production Color Low/Mid</v>
      </c>
      <c r="AK396">
        <f t="shared" si="31"/>
        <v>0</v>
      </c>
      <c r="AL396">
        <f t="shared" si="32"/>
        <v>0</v>
      </c>
      <c r="AM396">
        <f t="shared" si="33"/>
        <v>0</v>
      </c>
      <c r="AN396">
        <f t="shared" si="34"/>
        <v>0</v>
      </c>
      <c r="AO396">
        <f t="shared" si="35"/>
        <v>0</v>
      </c>
    </row>
    <row r="397" spans="1:41" x14ac:dyDescent="0.25">
      <c r="A397" t="s">
        <v>409</v>
      </c>
      <c r="B397">
        <v>2019</v>
      </c>
      <c r="C397" t="s">
        <v>37</v>
      </c>
      <c r="D397" t="s">
        <v>38</v>
      </c>
      <c r="E397">
        <v>10</v>
      </c>
      <c r="F397" t="s">
        <v>40</v>
      </c>
      <c r="G397">
        <v>0.93333330000000003</v>
      </c>
      <c r="H397" t="s">
        <v>64</v>
      </c>
      <c r="I397">
        <v>655</v>
      </c>
      <c r="J397">
        <v>1365</v>
      </c>
      <c r="K397">
        <v>0</v>
      </c>
      <c r="L397">
        <v>0</v>
      </c>
      <c r="M397">
        <v>0.6</v>
      </c>
      <c r="N397">
        <v>0.8</v>
      </c>
      <c r="O397">
        <v>1.05</v>
      </c>
      <c r="P397">
        <v>1.1000000000000001</v>
      </c>
      <c r="Q397" t="s">
        <v>46</v>
      </c>
      <c r="R397">
        <v>5</v>
      </c>
      <c r="S397">
        <v>9</v>
      </c>
      <c r="T397" t="s">
        <v>47</v>
      </c>
      <c r="U397" t="s">
        <v>64</v>
      </c>
      <c r="V397" t="s">
        <v>35</v>
      </c>
      <c r="W397" t="s">
        <v>42</v>
      </c>
      <c r="X397">
        <v>2019</v>
      </c>
      <c r="Y397" t="s">
        <v>37</v>
      </c>
      <c r="Z397" t="s">
        <v>38</v>
      </c>
      <c r="AA397">
        <v>10</v>
      </c>
      <c r="AB397">
        <v>48</v>
      </c>
      <c r="AC397">
        <v>1.05</v>
      </c>
      <c r="AD397">
        <v>0.18666666000000001</v>
      </c>
      <c r="AE397">
        <v>1433.25</v>
      </c>
      <c r="AF397">
        <f>VLOOKUP(A397,[1]DETALLE!$A$1:$AK$841,37,FALSE)</f>
        <v>2252.25</v>
      </c>
      <c r="AG397">
        <f>VLOOKUP(A397,[1]DETALLE!$A$1:$AK$841,16,FALSE)</f>
        <v>7</v>
      </c>
      <c r="AH397">
        <f>VLOOKUP(A397,[1]DETALLE!$A$1:$AK$841,22,FALSE)</f>
        <v>1.05</v>
      </c>
      <c r="AI397">
        <f>VLOOKUP(A397,[1]DETALLE!$A$1:$AK$841,27,FALSE)</f>
        <v>0.3833333333333333</v>
      </c>
      <c r="AJ397" t="str">
        <f>VLOOKUP(A397,[1]DETALLE!$A$1:$AK$841,18,FALSE)</f>
        <v>High End Cut Sheet</v>
      </c>
      <c r="AK397">
        <f t="shared" si="31"/>
        <v>0</v>
      </c>
      <c r="AL397">
        <f t="shared" si="32"/>
        <v>0</v>
      </c>
      <c r="AM397">
        <f t="shared" si="33"/>
        <v>1</v>
      </c>
      <c r="AN397">
        <f t="shared" si="34"/>
        <v>0</v>
      </c>
      <c r="AO397">
        <f t="shared" si="35"/>
        <v>0</v>
      </c>
    </row>
    <row r="398" spans="1:41" x14ac:dyDescent="0.25">
      <c r="A398" t="s">
        <v>410</v>
      </c>
      <c r="B398">
        <v>2019</v>
      </c>
      <c r="C398" t="s">
        <v>37</v>
      </c>
      <c r="D398" t="s">
        <v>38</v>
      </c>
      <c r="E398">
        <v>10</v>
      </c>
      <c r="F398" t="s">
        <v>40</v>
      </c>
      <c r="G398">
        <v>3.1333329999999999</v>
      </c>
      <c r="H398" t="s">
        <v>64</v>
      </c>
      <c r="I398">
        <v>655</v>
      </c>
      <c r="J398">
        <v>1365</v>
      </c>
      <c r="K398">
        <v>0</v>
      </c>
      <c r="L398">
        <v>0</v>
      </c>
      <c r="M398">
        <v>0.6</v>
      </c>
      <c r="N398">
        <v>0.8</v>
      </c>
      <c r="O398">
        <v>1.05</v>
      </c>
      <c r="P398">
        <v>1.1000000000000001</v>
      </c>
      <c r="Q398" t="s">
        <v>46</v>
      </c>
      <c r="R398">
        <v>5</v>
      </c>
      <c r="S398">
        <v>9</v>
      </c>
      <c r="T398" t="s">
        <v>47</v>
      </c>
      <c r="U398" t="s">
        <v>64</v>
      </c>
      <c r="V398" t="s">
        <v>35</v>
      </c>
      <c r="W398" t="s">
        <v>83</v>
      </c>
      <c r="X398">
        <v>2019</v>
      </c>
      <c r="Y398" t="s">
        <v>37</v>
      </c>
      <c r="Z398" t="s">
        <v>38</v>
      </c>
      <c r="AA398">
        <v>10</v>
      </c>
      <c r="AB398">
        <v>41</v>
      </c>
      <c r="AC398">
        <v>1.05</v>
      </c>
      <c r="AD398">
        <v>0.62666659999999996</v>
      </c>
      <c r="AE398">
        <v>1433.25</v>
      </c>
      <c r="AF398">
        <f>VLOOKUP(A398,[1]DETALLE!$A$1:$AK$841,37,FALSE)</f>
        <v>1501.5000000000002</v>
      </c>
      <c r="AG398">
        <f>VLOOKUP(A398,[1]DETALLE!$A$1:$AK$841,16,FALSE)</f>
        <v>68</v>
      </c>
      <c r="AH398">
        <f>VLOOKUP(A398,[1]DETALLE!$A$1:$AK$841,22,FALSE)</f>
        <v>1.1000000000000001</v>
      </c>
      <c r="AI398">
        <f>VLOOKUP(A398,[1]DETALLE!$A$1:$AK$841,27,FALSE)</f>
        <v>0.21800000000000003</v>
      </c>
      <c r="AJ398" t="str">
        <f>VLOOKUP(A398,[1]DETALLE!$A$1:$AK$841,18,FALSE)</f>
        <v>Departmental Digital</v>
      </c>
      <c r="AK398">
        <f t="shared" si="31"/>
        <v>0</v>
      </c>
      <c r="AL398">
        <f t="shared" si="32"/>
        <v>0</v>
      </c>
      <c r="AM398">
        <f t="shared" si="33"/>
        <v>0</v>
      </c>
      <c r="AN398">
        <f t="shared" si="34"/>
        <v>0</v>
      </c>
      <c r="AO398">
        <f t="shared" si="35"/>
        <v>0</v>
      </c>
    </row>
    <row r="399" spans="1:41" x14ac:dyDescent="0.25">
      <c r="A399" t="s">
        <v>411</v>
      </c>
      <c r="B399">
        <v>2019</v>
      </c>
      <c r="C399" t="s">
        <v>37</v>
      </c>
      <c r="D399" t="s">
        <v>38</v>
      </c>
      <c r="E399">
        <v>10</v>
      </c>
      <c r="F399" t="s">
        <v>40</v>
      </c>
      <c r="G399">
        <v>1.266667</v>
      </c>
      <c r="H399" t="s">
        <v>64</v>
      </c>
      <c r="I399">
        <v>655</v>
      </c>
      <c r="J399">
        <v>1365</v>
      </c>
      <c r="K399">
        <v>0</v>
      </c>
      <c r="L399">
        <v>0</v>
      </c>
      <c r="M399">
        <v>0.6</v>
      </c>
      <c r="N399">
        <v>0.8</v>
      </c>
      <c r="O399">
        <v>1.05</v>
      </c>
      <c r="P399">
        <v>1.1000000000000001</v>
      </c>
      <c r="Q399" t="s">
        <v>46</v>
      </c>
      <c r="R399">
        <v>5</v>
      </c>
      <c r="S399">
        <v>9</v>
      </c>
      <c r="T399" t="s">
        <v>47</v>
      </c>
      <c r="U399" t="s">
        <v>64</v>
      </c>
      <c r="V399" t="s">
        <v>35</v>
      </c>
      <c r="W399" t="s">
        <v>55</v>
      </c>
      <c r="X399">
        <v>2019</v>
      </c>
      <c r="Y399" t="s">
        <v>37</v>
      </c>
      <c r="Z399" t="s">
        <v>38</v>
      </c>
      <c r="AA399">
        <v>12</v>
      </c>
      <c r="AB399">
        <v>56</v>
      </c>
      <c r="AC399">
        <v>1.05</v>
      </c>
      <c r="AD399">
        <v>0.25333339999999999</v>
      </c>
      <c r="AE399">
        <v>1433.25</v>
      </c>
      <c r="AF399">
        <f>VLOOKUP(A399,[1]DETALLE!$A$1:$AK$841,37,FALSE)</f>
        <v>1501.5000000000002</v>
      </c>
      <c r="AG399">
        <f>VLOOKUP(A399,[1]DETALLE!$A$1:$AK$841,16,FALSE)</f>
        <v>1258</v>
      </c>
      <c r="AH399">
        <f>VLOOKUP(A399,[1]DETALLE!$A$1:$AK$841,22,FALSE)</f>
        <v>1.1000000000000001</v>
      </c>
      <c r="AI399">
        <f>VLOOKUP(A399,[1]DETALLE!$A$1:$AK$841,27,FALSE)</f>
        <v>0.26</v>
      </c>
      <c r="AJ399" t="str">
        <f>VLOOKUP(A399,[1]DETALLE!$A$1:$AK$841,18,FALSE)</f>
        <v>Office Digital</v>
      </c>
      <c r="AK399">
        <f t="shared" si="31"/>
        <v>0</v>
      </c>
      <c r="AL399">
        <f t="shared" si="32"/>
        <v>0</v>
      </c>
      <c r="AM399">
        <f t="shared" si="33"/>
        <v>0</v>
      </c>
      <c r="AN399">
        <f t="shared" si="34"/>
        <v>0</v>
      </c>
      <c r="AO399">
        <f t="shared" si="35"/>
        <v>0</v>
      </c>
    </row>
    <row r="400" spans="1:41" x14ac:dyDescent="0.25">
      <c r="A400" t="s">
        <v>412</v>
      </c>
      <c r="B400">
        <v>2019</v>
      </c>
      <c r="C400" t="s">
        <v>37</v>
      </c>
      <c r="D400" t="s">
        <v>38</v>
      </c>
      <c r="E400">
        <v>10</v>
      </c>
      <c r="F400" t="s">
        <v>40</v>
      </c>
      <c r="G400">
        <v>1.016667</v>
      </c>
      <c r="H400" t="s">
        <v>64</v>
      </c>
      <c r="I400">
        <v>655</v>
      </c>
      <c r="J400">
        <v>1365</v>
      </c>
      <c r="K400">
        <v>0</v>
      </c>
      <c r="L400">
        <v>0</v>
      </c>
      <c r="M400">
        <v>0.6</v>
      </c>
      <c r="N400">
        <v>0.8</v>
      </c>
      <c r="O400">
        <v>1.05</v>
      </c>
      <c r="P400">
        <v>1.1000000000000001</v>
      </c>
      <c r="Q400" t="s">
        <v>46</v>
      </c>
      <c r="R400">
        <v>5</v>
      </c>
      <c r="S400">
        <v>9</v>
      </c>
      <c r="T400" t="s">
        <v>47</v>
      </c>
      <c r="U400" t="s">
        <v>64</v>
      </c>
      <c r="V400" t="s">
        <v>35</v>
      </c>
      <c r="W400" t="s">
        <v>55</v>
      </c>
      <c r="X400">
        <v>2019</v>
      </c>
      <c r="Y400" t="s">
        <v>37</v>
      </c>
      <c r="Z400" t="s">
        <v>38</v>
      </c>
      <c r="AA400">
        <v>10</v>
      </c>
      <c r="AB400">
        <v>64</v>
      </c>
      <c r="AC400">
        <v>1.1000000000000001</v>
      </c>
      <c r="AD400">
        <v>0.2033334</v>
      </c>
      <c r="AE400">
        <v>1501.5</v>
      </c>
      <c r="AF400">
        <f>VLOOKUP(A400,[1]DETALLE!$A$1:$AK$841,37,FALSE)</f>
        <v>750.75000000000011</v>
      </c>
      <c r="AG400">
        <f>VLOOKUP(A400,[1]DETALLE!$A$1:$AK$841,16,FALSE)</f>
        <v>178</v>
      </c>
      <c r="AH400">
        <f>VLOOKUP(A400,[1]DETALLE!$A$1:$AK$841,22,FALSE)</f>
        <v>1.05</v>
      </c>
      <c r="AI400">
        <f>VLOOKUP(A400,[1]DETALLE!$A$1:$AK$841,27,FALSE)</f>
        <v>0</v>
      </c>
      <c r="AJ400" t="str">
        <f>VLOOKUP(A400,[1]DETALLE!$A$1:$AK$841,18,FALSE)</f>
        <v>Entry Mono Printers</v>
      </c>
      <c r="AK400">
        <f t="shared" si="31"/>
        <v>0</v>
      </c>
      <c r="AL400">
        <f t="shared" si="32"/>
        <v>0</v>
      </c>
      <c r="AM400">
        <f t="shared" si="33"/>
        <v>0</v>
      </c>
      <c r="AN400">
        <f t="shared" si="34"/>
        <v>0</v>
      </c>
      <c r="AO400">
        <f t="shared" si="35"/>
        <v>0</v>
      </c>
    </row>
    <row r="401" spans="1:41" x14ac:dyDescent="0.25">
      <c r="A401" t="s">
        <v>413</v>
      </c>
      <c r="B401">
        <v>2019</v>
      </c>
      <c r="C401" t="s">
        <v>37</v>
      </c>
      <c r="D401" t="s">
        <v>38</v>
      </c>
      <c r="E401">
        <v>10</v>
      </c>
      <c r="F401" t="s">
        <v>40</v>
      </c>
      <c r="G401">
        <v>1.5333330000000001</v>
      </c>
      <c r="H401" t="s">
        <v>64</v>
      </c>
      <c r="I401">
        <v>655</v>
      </c>
      <c r="J401">
        <v>1365</v>
      </c>
      <c r="K401">
        <v>0</v>
      </c>
      <c r="L401">
        <v>0</v>
      </c>
      <c r="M401">
        <v>0.6</v>
      </c>
      <c r="N401">
        <v>0.8</v>
      </c>
      <c r="O401">
        <v>1.05</v>
      </c>
      <c r="P401">
        <v>1.1000000000000001</v>
      </c>
      <c r="Q401" t="s">
        <v>46</v>
      </c>
      <c r="R401">
        <v>5</v>
      </c>
      <c r="S401">
        <v>9</v>
      </c>
      <c r="T401" t="s">
        <v>47</v>
      </c>
      <c r="U401" t="s">
        <v>64</v>
      </c>
      <c r="V401" t="s">
        <v>35</v>
      </c>
      <c r="W401" t="s">
        <v>55</v>
      </c>
      <c r="X401">
        <v>2019</v>
      </c>
      <c r="Y401" t="s">
        <v>37</v>
      </c>
      <c r="Z401" t="s">
        <v>38</v>
      </c>
      <c r="AA401">
        <v>17</v>
      </c>
      <c r="AB401">
        <v>155</v>
      </c>
      <c r="AC401">
        <v>1.1000000000000001</v>
      </c>
      <c r="AD401">
        <v>0.30666660000000001</v>
      </c>
      <c r="AE401">
        <v>1501.5</v>
      </c>
      <c r="AF401">
        <f>VLOOKUP(A401,[1]DETALLE!$A$1:$AK$841,37,FALSE)</f>
        <v>-65.541666666666615</v>
      </c>
      <c r="AG401">
        <f>VLOOKUP(A401,[1]DETALLE!$A$1:$AK$841,16,FALSE)</f>
        <v>32</v>
      </c>
      <c r="AH401">
        <f>VLOOKUP(A401,[1]DETALLE!$A$1:$AK$841,22,FALSE)</f>
        <v>1.1000000000000001</v>
      </c>
      <c r="AI401">
        <f>VLOOKUP(A401,[1]DETALLE!$A$1:$AK$841,27,FALSE)</f>
        <v>1.1666666666666665</v>
      </c>
      <c r="AJ401" t="str">
        <f>VLOOKUP(A401,[1]DETALLE!$A$1:$AK$841,18,FALSE)</f>
        <v>Light Production Digital Business</v>
      </c>
      <c r="AK401">
        <f t="shared" si="31"/>
        <v>0</v>
      </c>
      <c r="AL401">
        <f t="shared" si="32"/>
        <v>0</v>
      </c>
      <c r="AM401">
        <f t="shared" si="33"/>
        <v>1</v>
      </c>
      <c r="AN401">
        <f t="shared" si="34"/>
        <v>0</v>
      </c>
      <c r="AO401">
        <f t="shared" si="35"/>
        <v>0</v>
      </c>
    </row>
    <row r="402" spans="1:41" x14ac:dyDescent="0.25">
      <c r="A402" t="s">
        <v>414</v>
      </c>
      <c r="B402">
        <v>2019</v>
      </c>
      <c r="C402" t="s">
        <v>37</v>
      </c>
      <c r="D402" t="s">
        <v>38</v>
      </c>
      <c r="E402">
        <v>10</v>
      </c>
      <c r="F402" t="s">
        <v>40</v>
      </c>
      <c r="G402">
        <v>2.266667</v>
      </c>
      <c r="H402" t="s">
        <v>116</v>
      </c>
      <c r="I402">
        <v>655</v>
      </c>
      <c r="J402">
        <v>1365</v>
      </c>
      <c r="K402">
        <v>0</v>
      </c>
      <c r="L402">
        <v>0</v>
      </c>
      <c r="M402">
        <v>0.6</v>
      </c>
      <c r="N402">
        <v>0.8</v>
      </c>
      <c r="O402">
        <v>1.05</v>
      </c>
      <c r="P402">
        <v>1.1000000000000001</v>
      </c>
      <c r="Q402" t="s">
        <v>46</v>
      </c>
      <c r="R402">
        <v>5</v>
      </c>
      <c r="S402">
        <v>9</v>
      </c>
      <c r="T402" t="s">
        <v>47</v>
      </c>
      <c r="U402" t="s">
        <v>58</v>
      </c>
      <c r="V402" t="s">
        <v>35</v>
      </c>
      <c r="W402" t="s">
        <v>67</v>
      </c>
      <c r="X402">
        <v>2019</v>
      </c>
      <c r="Y402" t="s">
        <v>37</v>
      </c>
      <c r="Z402" t="s">
        <v>38</v>
      </c>
      <c r="AA402">
        <v>11</v>
      </c>
      <c r="AB402">
        <v>118</v>
      </c>
      <c r="AC402">
        <v>1.1000000000000001</v>
      </c>
      <c r="AD402">
        <v>0.4533334</v>
      </c>
      <c r="AE402">
        <v>1501.5</v>
      </c>
      <c r="AF402">
        <f>VLOOKUP(A402,[1]DETALLE!$A$1:$AK$841,37,FALSE)</f>
        <v>1092</v>
      </c>
      <c r="AG402">
        <f>VLOOKUP(A402,[1]DETALLE!$A$1:$AK$841,16,FALSE)</f>
        <v>18</v>
      </c>
      <c r="AH402">
        <f>VLOOKUP(A402,[1]DETALLE!$A$1:$AK$841,22,FALSE)</f>
        <v>0.8</v>
      </c>
      <c r="AI402">
        <f>VLOOKUP(A402,[1]DETALLE!$A$1:$AK$841,27,FALSE)</f>
        <v>0.25600000000000001</v>
      </c>
      <c r="AJ402" t="str">
        <f>VLOOKUP(A402,[1]DETALLE!$A$1:$AK$841,18,FALSE)</f>
        <v>Departmental Digital</v>
      </c>
      <c r="AK402">
        <f t="shared" si="31"/>
        <v>0</v>
      </c>
      <c r="AL402">
        <f t="shared" si="32"/>
        <v>0</v>
      </c>
      <c r="AM402">
        <f t="shared" si="33"/>
        <v>0</v>
      </c>
      <c r="AN402">
        <f t="shared" si="34"/>
        <v>0</v>
      </c>
      <c r="AO402">
        <f t="shared" si="35"/>
        <v>0</v>
      </c>
    </row>
    <row r="403" spans="1:41" x14ac:dyDescent="0.25">
      <c r="A403" t="s">
        <v>415</v>
      </c>
      <c r="B403">
        <v>2019</v>
      </c>
      <c r="C403" t="s">
        <v>37</v>
      </c>
      <c r="D403" t="s">
        <v>38</v>
      </c>
      <c r="E403">
        <v>10</v>
      </c>
      <c r="F403" t="s">
        <v>40</v>
      </c>
      <c r="G403">
        <v>1.9666669999999999</v>
      </c>
      <c r="H403" t="s">
        <v>34</v>
      </c>
      <c r="I403">
        <v>468</v>
      </c>
      <c r="J403">
        <v>715</v>
      </c>
      <c r="K403">
        <v>0</v>
      </c>
      <c r="L403">
        <v>0</v>
      </c>
      <c r="M403">
        <v>0</v>
      </c>
      <c r="N403">
        <v>0.6</v>
      </c>
      <c r="O403">
        <v>0.8</v>
      </c>
      <c r="P403">
        <v>1.05</v>
      </c>
      <c r="Q403" t="s">
        <v>46</v>
      </c>
      <c r="R403">
        <v>5</v>
      </c>
      <c r="S403">
        <v>9</v>
      </c>
      <c r="T403" t="s">
        <v>47</v>
      </c>
      <c r="U403" t="s">
        <v>34</v>
      </c>
      <c r="V403" t="s">
        <v>35</v>
      </c>
      <c r="W403" t="s">
        <v>59</v>
      </c>
      <c r="X403">
        <v>2019</v>
      </c>
      <c r="Y403" t="s">
        <v>37</v>
      </c>
      <c r="Z403" t="s">
        <v>38</v>
      </c>
      <c r="AA403">
        <v>10</v>
      </c>
      <c r="AB403">
        <v>114</v>
      </c>
      <c r="AC403">
        <v>1.05</v>
      </c>
      <c r="AD403">
        <v>0.3933334</v>
      </c>
      <c r="AE403">
        <v>750.75</v>
      </c>
      <c r="AF403">
        <f>VLOOKUP(A403,[1]DETALLE!$A$1:$AK$841,37,FALSE)</f>
        <v>741.81250000000011</v>
      </c>
      <c r="AG403">
        <f>VLOOKUP(A403,[1]DETALLE!$A$1:$AK$841,16,FALSE)</f>
        <v>2701</v>
      </c>
      <c r="AH403">
        <f>VLOOKUP(A403,[1]DETALLE!$A$1:$AK$841,22,FALSE)</f>
        <v>1.05</v>
      </c>
      <c r="AI403">
        <f>VLOOKUP(A403,[1]DETALLE!$A$1:$AK$841,27,FALSE)</f>
        <v>1.05</v>
      </c>
      <c r="AJ403" t="str">
        <f>VLOOKUP(A403,[1]DETALLE!$A$1:$AK$841,18,FALSE)</f>
        <v>A4 Mono MFPs</v>
      </c>
      <c r="AK403">
        <f t="shared" si="31"/>
        <v>0</v>
      </c>
      <c r="AL403">
        <f t="shared" si="32"/>
        <v>0</v>
      </c>
      <c r="AM403">
        <f t="shared" si="33"/>
        <v>1</v>
      </c>
      <c r="AN403">
        <f t="shared" si="34"/>
        <v>0</v>
      </c>
      <c r="AO403">
        <f t="shared" si="35"/>
        <v>1</v>
      </c>
    </row>
    <row r="404" spans="1:41" x14ac:dyDescent="0.25">
      <c r="A404" t="s">
        <v>416</v>
      </c>
      <c r="B404">
        <v>2019</v>
      </c>
      <c r="C404" t="s">
        <v>37</v>
      </c>
      <c r="D404" t="s">
        <v>38</v>
      </c>
      <c r="E404">
        <v>11</v>
      </c>
      <c r="F404" t="s">
        <v>40</v>
      </c>
      <c r="G404">
        <v>0.96666660000000004</v>
      </c>
      <c r="H404" t="s">
        <v>34</v>
      </c>
      <c r="I404">
        <v>468</v>
      </c>
      <c r="J404">
        <v>715</v>
      </c>
      <c r="K404">
        <v>0</v>
      </c>
      <c r="L404">
        <v>0</v>
      </c>
      <c r="M404">
        <v>0</v>
      </c>
      <c r="N404">
        <v>0.6</v>
      </c>
      <c r="O404">
        <v>0.8</v>
      </c>
      <c r="P404">
        <v>1.05</v>
      </c>
      <c r="Q404" t="s">
        <v>46</v>
      </c>
      <c r="R404">
        <v>5</v>
      </c>
      <c r="S404">
        <v>9</v>
      </c>
      <c r="T404" t="s">
        <v>47</v>
      </c>
      <c r="U404" t="s">
        <v>34</v>
      </c>
      <c r="V404" t="s">
        <v>35</v>
      </c>
      <c r="W404" t="s">
        <v>42</v>
      </c>
      <c r="X404">
        <v>2019</v>
      </c>
      <c r="Y404" t="s">
        <v>37</v>
      </c>
      <c r="Z404" t="s">
        <v>38</v>
      </c>
      <c r="AA404">
        <v>11</v>
      </c>
      <c r="AB404">
        <v>63</v>
      </c>
      <c r="AC404">
        <v>1.05</v>
      </c>
      <c r="AD404">
        <v>0.19333332</v>
      </c>
      <c r="AE404">
        <v>750.75</v>
      </c>
      <c r="AF404">
        <f>VLOOKUP(A404,[1]DETALLE!$A$1:$AK$841,37,FALSE)</f>
        <v>0</v>
      </c>
      <c r="AG404">
        <f>VLOOKUP(A404,[1]DETALLE!$A$1:$AK$841,16,FALSE)</f>
        <v>3</v>
      </c>
      <c r="AH404">
        <f>VLOOKUP(A404,[1]DETALLE!$A$1:$AK$841,22,FALSE)</f>
        <v>0</v>
      </c>
      <c r="AI404">
        <f>VLOOKUP(A404,[1]DETALLE!$A$1:$AK$841,27,FALSE)</f>
        <v>0.1</v>
      </c>
      <c r="AJ404" t="str">
        <f>VLOOKUP(A404,[1]DETALLE!$A$1:$AK$841,18,FALSE)</f>
        <v>Departmental Digital</v>
      </c>
      <c r="AK404">
        <f t="shared" si="31"/>
        <v>0</v>
      </c>
      <c r="AL404">
        <f t="shared" si="32"/>
        <v>0</v>
      </c>
      <c r="AM404">
        <f t="shared" si="33"/>
        <v>0</v>
      </c>
      <c r="AN404">
        <f t="shared" si="34"/>
        <v>0</v>
      </c>
      <c r="AO404">
        <f t="shared" si="35"/>
        <v>0</v>
      </c>
    </row>
    <row r="405" spans="1:41" x14ac:dyDescent="0.25">
      <c r="A405" t="s">
        <v>417</v>
      </c>
      <c r="B405">
        <v>2019</v>
      </c>
      <c r="C405" t="s">
        <v>37</v>
      </c>
      <c r="D405" t="s">
        <v>38</v>
      </c>
      <c r="E405">
        <v>11</v>
      </c>
      <c r="F405" t="s">
        <v>40</v>
      </c>
      <c r="G405">
        <v>0.76666670000000003</v>
      </c>
      <c r="H405" t="s">
        <v>34</v>
      </c>
      <c r="I405">
        <v>468</v>
      </c>
      <c r="J405">
        <v>715</v>
      </c>
      <c r="K405">
        <v>0</v>
      </c>
      <c r="L405">
        <v>0</v>
      </c>
      <c r="M405">
        <v>0</v>
      </c>
      <c r="N405">
        <v>0.6</v>
      </c>
      <c r="O405">
        <v>0.8</v>
      </c>
      <c r="P405">
        <v>1.05</v>
      </c>
      <c r="Q405" t="s">
        <v>46</v>
      </c>
      <c r="R405">
        <v>5</v>
      </c>
      <c r="S405">
        <v>9</v>
      </c>
      <c r="T405" t="s">
        <v>85</v>
      </c>
      <c r="U405" t="s">
        <v>34</v>
      </c>
      <c r="V405" t="s">
        <v>35</v>
      </c>
      <c r="W405" t="s">
        <v>61</v>
      </c>
      <c r="X405">
        <v>2019</v>
      </c>
      <c r="Y405" t="s">
        <v>37</v>
      </c>
      <c r="Z405" t="s">
        <v>38</v>
      </c>
      <c r="AA405">
        <v>11</v>
      </c>
      <c r="AB405">
        <v>73</v>
      </c>
      <c r="AC405">
        <v>1.05</v>
      </c>
      <c r="AD405">
        <v>8.5185188888888902E-2</v>
      </c>
      <c r="AE405">
        <v>750.75</v>
      </c>
      <c r="AF405">
        <f>VLOOKUP(A405,[1]DETALLE!$A$1:$AK$841,37,FALSE)</f>
        <v>1501.5000000000002</v>
      </c>
      <c r="AG405">
        <f>VLOOKUP(A405,[1]DETALLE!$A$1:$AK$841,16,FALSE)</f>
        <v>77</v>
      </c>
      <c r="AH405">
        <f>VLOOKUP(A405,[1]DETALLE!$A$1:$AK$841,22,FALSE)</f>
        <v>1.1000000000000001</v>
      </c>
      <c r="AI405">
        <f>VLOOKUP(A405,[1]DETALLE!$A$1:$AK$841,27,FALSE)</f>
        <v>0.374</v>
      </c>
      <c r="AJ405" t="str">
        <f>VLOOKUP(A405,[1]DETALLE!$A$1:$AK$841,18,FALSE)</f>
        <v>Departmental Digital</v>
      </c>
      <c r="AK405">
        <f t="shared" si="31"/>
        <v>0</v>
      </c>
      <c r="AL405">
        <f t="shared" si="32"/>
        <v>0</v>
      </c>
      <c r="AM405">
        <f t="shared" si="33"/>
        <v>0</v>
      </c>
      <c r="AN405">
        <f t="shared" si="34"/>
        <v>0</v>
      </c>
      <c r="AO405">
        <f t="shared" si="35"/>
        <v>0</v>
      </c>
    </row>
    <row r="406" spans="1:41" x14ac:dyDescent="0.25">
      <c r="A406" t="s">
        <v>418</v>
      </c>
      <c r="B406">
        <v>2019</v>
      </c>
      <c r="C406" t="s">
        <v>37</v>
      </c>
      <c r="D406" t="s">
        <v>38</v>
      </c>
      <c r="E406">
        <v>11</v>
      </c>
      <c r="F406" t="s">
        <v>40</v>
      </c>
      <c r="G406">
        <v>2.4666670000000002</v>
      </c>
      <c r="H406" t="s">
        <v>91</v>
      </c>
      <c r="I406">
        <v>803</v>
      </c>
      <c r="J406">
        <v>1573</v>
      </c>
      <c r="K406">
        <v>0.2</v>
      </c>
      <c r="L406">
        <v>0.6</v>
      </c>
      <c r="M406">
        <v>0.8</v>
      </c>
      <c r="N406">
        <v>1.05</v>
      </c>
      <c r="O406">
        <v>1.1000000000000001</v>
      </c>
      <c r="P406">
        <v>1.1499999999999999</v>
      </c>
      <c r="Q406" t="s">
        <v>46</v>
      </c>
      <c r="R406">
        <v>4</v>
      </c>
      <c r="S406">
        <v>6</v>
      </c>
      <c r="T406" t="s">
        <v>47</v>
      </c>
      <c r="U406" t="s">
        <v>91</v>
      </c>
      <c r="V406" t="s">
        <v>35</v>
      </c>
      <c r="W406" t="s">
        <v>73</v>
      </c>
      <c r="X406">
        <v>2019</v>
      </c>
      <c r="Y406" t="s">
        <v>37</v>
      </c>
      <c r="Z406" t="s">
        <v>38</v>
      </c>
      <c r="AA406">
        <v>11</v>
      </c>
      <c r="AB406">
        <v>72</v>
      </c>
      <c r="AC406">
        <v>1.1499999999999999</v>
      </c>
      <c r="AD406">
        <v>0.61666675000000004</v>
      </c>
      <c r="AE406">
        <v>1808.95</v>
      </c>
      <c r="AF406">
        <f>VLOOKUP(A406,[1]DETALLE!$A$1:$AK$841,37,FALSE)</f>
        <v>1730.3000000000004</v>
      </c>
      <c r="AG406">
        <f>VLOOKUP(A406,[1]DETALLE!$A$1:$AK$841,16,FALSE)</f>
        <v>38</v>
      </c>
      <c r="AH406">
        <f>VLOOKUP(A406,[1]DETALLE!$A$1:$AK$841,22,FALSE)</f>
        <v>1.1000000000000001</v>
      </c>
      <c r="AI406">
        <f>VLOOKUP(A406,[1]DETALLE!$A$1:$AK$841,27,FALSE)</f>
        <v>0.48249999999999998</v>
      </c>
      <c r="AJ406" t="str">
        <f>VLOOKUP(A406,[1]DETALLE!$A$1:$AK$841,18,FALSE)</f>
        <v>Light Production Digital Business</v>
      </c>
      <c r="AK406">
        <f t="shared" si="31"/>
        <v>0</v>
      </c>
      <c r="AL406">
        <f t="shared" si="32"/>
        <v>0</v>
      </c>
      <c r="AM406">
        <f t="shared" si="33"/>
        <v>0</v>
      </c>
      <c r="AN406">
        <f t="shared" si="34"/>
        <v>0</v>
      </c>
      <c r="AO406">
        <f t="shared" si="35"/>
        <v>0</v>
      </c>
    </row>
    <row r="407" spans="1:41" x14ac:dyDescent="0.25">
      <c r="A407" t="s">
        <v>419</v>
      </c>
      <c r="B407">
        <v>2019</v>
      </c>
      <c r="C407" t="s">
        <v>37</v>
      </c>
      <c r="D407" t="s">
        <v>38</v>
      </c>
      <c r="E407">
        <v>11</v>
      </c>
      <c r="F407" t="s">
        <v>40</v>
      </c>
      <c r="G407">
        <v>0.15</v>
      </c>
      <c r="H407" t="s">
        <v>91</v>
      </c>
      <c r="I407">
        <v>803</v>
      </c>
      <c r="J407">
        <v>1573</v>
      </c>
      <c r="K407">
        <v>0.2</v>
      </c>
      <c r="L407">
        <v>0.6</v>
      </c>
      <c r="M407">
        <v>0.8</v>
      </c>
      <c r="N407">
        <v>1.05</v>
      </c>
      <c r="O407">
        <v>1.1000000000000001</v>
      </c>
      <c r="P407">
        <v>1.1499999999999999</v>
      </c>
      <c r="Q407" t="s">
        <v>420</v>
      </c>
      <c r="R407">
        <v>4</v>
      </c>
      <c r="S407">
        <v>6</v>
      </c>
      <c r="T407" t="s">
        <v>47</v>
      </c>
      <c r="U407" t="s">
        <v>91</v>
      </c>
      <c r="V407" t="s">
        <v>35</v>
      </c>
      <c r="W407" t="s">
        <v>42</v>
      </c>
      <c r="X407">
        <v>2019</v>
      </c>
      <c r="Y407" t="s">
        <v>37</v>
      </c>
      <c r="Z407" t="s">
        <v>38</v>
      </c>
      <c r="AA407">
        <v>15</v>
      </c>
      <c r="AB407">
        <v>374</v>
      </c>
      <c r="AC407">
        <v>1.1499999999999999</v>
      </c>
      <c r="AD407">
        <v>3.7499999999999999E-2</v>
      </c>
      <c r="AE407">
        <v>923.45</v>
      </c>
      <c r="AF407">
        <f>VLOOKUP(A407,[1]DETALLE!$A$1:$AK$841,37,FALSE)</f>
        <v>1092</v>
      </c>
      <c r="AG407">
        <f>VLOOKUP(A407,[1]DETALLE!$A$1:$AK$841,16,FALSE)</f>
        <v>25</v>
      </c>
      <c r="AH407">
        <f>VLOOKUP(A407,[1]DETALLE!$A$1:$AK$841,22,FALSE)</f>
        <v>0.8</v>
      </c>
      <c r="AI407">
        <f>VLOOKUP(A407,[1]DETALLE!$A$1:$AK$841,27,FALSE)</f>
        <v>5.6000000000000008E-2</v>
      </c>
      <c r="AJ407" t="str">
        <f>VLOOKUP(A407,[1]DETALLE!$A$1:$AK$841,18,FALSE)</f>
        <v>Departmental Digital</v>
      </c>
      <c r="AK407">
        <f t="shared" si="31"/>
        <v>0</v>
      </c>
      <c r="AL407">
        <f t="shared" si="32"/>
        <v>0</v>
      </c>
      <c r="AM407">
        <f t="shared" si="33"/>
        <v>0</v>
      </c>
      <c r="AN407">
        <f t="shared" si="34"/>
        <v>0</v>
      </c>
      <c r="AO407">
        <f t="shared" si="35"/>
        <v>0</v>
      </c>
    </row>
    <row r="408" spans="1:41" x14ac:dyDescent="0.25">
      <c r="A408" t="s">
        <v>421</v>
      </c>
      <c r="B408">
        <v>2019</v>
      </c>
      <c r="C408" t="s">
        <v>37</v>
      </c>
      <c r="D408" t="s">
        <v>38</v>
      </c>
      <c r="E408">
        <v>11</v>
      </c>
      <c r="F408" t="s">
        <v>40</v>
      </c>
      <c r="G408">
        <v>0.48333330000000002</v>
      </c>
      <c r="H408" t="s">
        <v>91</v>
      </c>
      <c r="I408">
        <v>803</v>
      </c>
      <c r="J408">
        <v>1573</v>
      </c>
      <c r="K408">
        <v>0.2</v>
      </c>
      <c r="L408">
        <v>0.6</v>
      </c>
      <c r="M408">
        <v>0.8</v>
      </c>
      <c r="N408">
        <v>1.05</v>
      </c>
      <c r="O408">
        <v>1.1000000000000001</v>
      </c>
      <c r="P408">
        <v>1.1499999999999999</v>
      </c>
      <c r="Q408" t="s">
        <v>46</v>
      </c>
      <c r="R408">
        <v>4</v>
      </c>
      <c r="S408">
        <v>6</v>
      </c>
      <c r="T408" t="s">
        <v>47</v>
      </c>
      <c r="U408" t="s">
        <v>91</v>
      </c>
      <c r="V408" t="s">
        <v>35</v>
      </c>
      <c r="W408" t="s">
        <v>67</v>
      </c>
      <c r="X408">
        <v>2019</v>
      </c>
      <c r="Y408" t="s">
        <v>37</v>
      </c>
      <c r="Z408" t="s">
        <v>38</v>
      </c>
      <c r="AA408">
        <v>12</v>
      </c>
      <c r="AB408">
        <v>94</v>
      </c>
      <c r="AC408">
        <v>1.1499999999999999</v>
      </c>
      <c r="AD408">
        <v>0.12083332500000001</v>
      </c>
      <c r="AE408">
        <v>1808.95</v>
      </c>
      <c r="AF408">
        <f>VLOOKUP(A408,[1]DETALLE!$A$1:$AK$841,37,FALSE)</f>
        <v>819</v>
      </c>
      <c r="AG408">
        <f>VLOOKUP(A408,[1]DETALLE!$A$1:$AK$841,16,FALSE)</f>
        <v>9</v>
      </c>
      <c r="AH408">
        <f>VLOOKUP(A408,[1]DETALLE!$A$1:$AK$841,22,FALSE)</f>
        <v>0.6</v>
      </c>
      <c r="AI408">
        <f>VLOOKUP(A408,[1]DETALLE!$A$1:$AK$841,27,FALSE)</f>
        <v>0.47800000000000004</v>
      </c>
      <c r="AJ408" t="str">
        <f>VLOOKUP(A408,[1]DETALLE!$A$1:$AK$841,18,FALSE)</f>
        <v>Departmental Digital</v>
      </c>
      <c r="AK408">
        <f t="shared" si="31"/>
        <v>0</v>
      </c>
      <c r="AL408">
        <f t="shared" si="32"/>
        <v>0</v>
      </c>
      <c r="AM408">
        <f t="shared" si="33"/>
        <v>0</v>
      </c>
      <c r="AN408">
        <f t="shared" si="34"/>
        <v>0</v>
      </c>
      <c r="AO408">
        <f t="shared" si="35"/>
        <v>0</v>
      </c>
    </row>
    <row r="409" spans="1:41" x14ac:dyDescent="0.25">
      <c r="A409" t="s">
        <v>422</v>
      </c>
      <c r="B409">
        <v>2019</v>
      </c>
      <c r="C409" t="s">
        <v>37</v>
      </c>
      <c r="D409" t="s">
        <v>38</v>
      </c>
      <c r="E409">
        <v>11</v>
      </c>
      <c r="F409" t="s">
        <v>40</v>
      </c>
      <c r="G409">
        <v>2.8333330000000001</v>
      </c>
      <c r="H409" t="s">
        <v>34</v>
      </c>
      <c r="I409">
        <v>468</v>
      </c>
      <c r="J409">
        <v>715</v>
      </c>
      <c r="K409">
        <v>0</v>
      </c>
      <c r="L409">
        <v>0</v>
      </c>
      <c r="M409">
        <v>0</v>
      </c>
      <c r="N409">
        <v>0.6</v>
      </c>
      <c r="O409">
        <v>0.8</v>
      </c>
      <c r="P409">
        <v>1.05</v>
      </c>
      <c r="Q409" t="s">
        <v>46</v>
      </c>
      <c r="R409">
        <v>5</v>
      </c>
      <c r="S409">
        <v>9</v>
      </c>
      <c r="T409" t="s">
        <v>85</v>
      </c>
      <c r="U409" t="s">
        <v>34</v>
      </c>
      <c r="V409" t="s">
        <v>35</v>
      </c>
      <c r="W409" t="s">
        <v>42</v>
      </c>
      <c r="X409">
        <v>2019</v>
      </c>
      <c r="Y409" t="s">
        <v>37</v>
      </c>
      <c r="Z409" t="s">
        <v>38</v>
      </c>
      <c r="AA409">
        <v>12</v>
      </c>
      <c r="AB409">
        <v>183</v>
      </c>
      <c r="AC409">
        <v>1.05</v>
      </c>
      <c r="AD409">
        <v>0.314814777777778</v>
      </c>
      <c r="AE409">
        <v>750.75</v>
      </c>
      <c r="AF409">
        <f>VLOOKUP(A409,[1]DETALLE!$A$1:$AK$841,37,FALSE)</f>
        <v>943.80000000000007</v>
      </c>
      <c r="AG409">
        <f>VLOOKUP(A409,[1]DETALLE!$A$1:$AK$841,16,FALSE)</f>
        <v>6</v>
      </c>
      <c r="AH409">
        <f>VLOOKUP(A409,[1]DETALLE!$A$1:$AK$841,22,FALSE)</f>
        <v>0.6</v>
      </c>
      <c r="AI409">
        <f>VLOOKUP(A409,[1]DETALLE!$A$1:$AK$841,27,FALSE)</f>
        <v>9.2499999999999999E-2</v>
      </c>
      <c r="AJ409" t="str">
        <f>VLOOKUP(A409,[1]DETALLE!$A$1:$AK$841,18,FALSE)</f>
        <v>Entry Production Color Low/Mid</v>
      </c>
      <c r="AK409">
        <f t="shared" si="31"/>
        <v>0</v>
      </c>
      <c r="AL409">
        <f t="shared" si="32"/>
        <v>0</v>
      </c>
      <c r="AM409">
        <f t="shared" si="33"/>
        <v>0</v>
      </c>
      <c r="AN409">
        <f t="shared" si="34"/>
        <v>0</v>
      </c>
      <c r="AO409">
        <f t="shared" si="35"/>
        <v>0</v>
      </c>
    </row>
    <row r="410" spans="1:41" x14ac:dyDescent="0.25">
      <c r="A410" t="s">
        <v>423</v>
      </c>
      <c r="B410">
        <v>2019</v>
      </c>
      <c r="C410" t="s">
        <v>37</v>
      </c>
      <c r="D410" t="s">
        <v>38</v>
      </c>
      <c r="E410">
        <v>11</v>
      </c>
      <c r="F410" t="s">
        <v>40</v>
      </c>
      <c r="G410">
        <v>2.5</v>
      </c>
      <c r="H410" t="s">
        <v>34</v>
      </c>
      <c r="I410">
        <v>468</v>
      </c>
      <c r="J410">
        <v>715</v>
      </c>
      <c r="K410">
        <v>0</v>
      </c>
      <c r="L410">
        <v>0</v>
      </c>
      <c r="M410">
        <v>0</v>
      </c>
      <c r="N410">
        <v>0.6</v>
      </c>
      <c r="O410">
        <v>0.8</v>
      </c>
      <c r="P410">
        <v>1.05</v>
      </c>
      <c r="Q410" t="s">
        <v>46</v>
      </c>
      <c r="R410">
        <v>5</v>
      </c>
      <c r="S410">
        <v>9</v>
      </c>
      <c r="T410" t="s">
        <v>47</v>
      </c>
      <c r="U410" t="s">
        <v>34</v>
      </c>
      <c r="V410" t="s">
        <v>35</v>
      </c>
      <c r="W410" t="s">
        <v>55</v>
      </c>
      <c r="X410">
        <v>2019</v>
      </c>
      <c r="Y410" t="s">
        <v>37</v>
      </c>
      <c r="Z410" t="s">
        <v>38</v>
      </c>
      <c r="AA410">
        <v>11</v>
      </c>
      <c r="AB410">
        <v>28</v>
      </c>
      <c r="AC410">
        <v>0.6</v>
      </c>
      <c r="AD410">
        <v>0.5</v>
      </c>
      <c r="AE410">
        <v>429</v>
      </c>
      <c r="AF410">
        <f>VLOOKUP(A410,[1]DETALLE!$A$1:$AK$841,37,FALSE)</f>
        <v>0</v>
      </c>
      <c r="AG410">
        <f>VLOOKUP(A410,[1]DETALLE!$A$1:$AK$841,16,FALSE)</f>
        <v>2681</v>
      </c>
      <c r="AH410">
        <f>VLOOKUP(A410,[1]DETALLE!$A$1:$AK$841,22,FALSE)</f>
        <v>1.05</v>
      </c>
      <c r="AI410">
        <f>VLOOKUP(A410,[1]DETALLE!$A$1:$AK$841,27,FALSE)</f>
        <v>0.11000000000000001</v>
      </c>
      <c r="AJ410" t="str">
        <f>VLOOKUP(A410,[1]DETALLE!$A$1:$AK$841,18,FALSE)</f>
        <v>Entry Mono Printers</v>
      </c>
      <c r="AK410">
        <f t="shared" si="31"/>
        <v>0</v>
      </c>
      <c r="AL410">
        <f t="shared" si="32"/>
        <v>0</v>
      </c>
      <c r="AM410">
        <f t="shared" si="33"/>
        <v>0</v>
      </c>
      <c r="AN410">
        <f t="shared" si="34"/>
        <v>0</v>
      </c>
      <c r="AO410">
        <f t="shared" si="35"/>
        <v>0</v>
      </c>
    </row>
    <row r="411" spans="1:41" x14ac:dyDescent="0.25">
      <c r="A411" t="s">
        <v>424</v>
      </c>
      <c r="B411">
        <v>2019</v>
      </c>
      <c r="C411" t="s">
        <v>37</v>
      </c>
      <c r="D411" t="s">
        <v>38</v>
      </c>
      <c r="E411">
        <v>11</v>
      </c>
      <c r="F411" t="s">
        <v>40</v>
      </c>
      <c r="G411">
        <v>3.9</v>
      </c>
      <c r="H411" t="s">
        <v>45</v>
      </c>
      <c r="I411">
        <v>803</v>
      </c>
      <c r="J411">
        <v>1573</v>
      </c>
      <c r="K411">
        <v>0.2</v>
      </c>
      <c r="L411">
        <v>0.6</v>
      </c>
      <c r="M411">
        <v>0.8</v>
      </c>
      <c r="N411">
        <v>1.05</v>
      </c>
      <c r="O411">
        <v>1.1000000000000001</v>
      </c>
      <c r="P411">
        <v>1.1499999999999999</v>
      </c>
      <c r="Q411" t="s">
        <v>46</v>
      </c>
      <c r="R411">
        <v>4</v>
      </c>
      <c r="S411">
        <v>6</v>
      </c>
      <c r="T411" t="s">
        <v>47</v>
      </c>
      <c r="U411" t="s">
        <v>48</v>
      </c>
      <c r="V411" t="s">
        <v>35</v>
      </c>
      <c r="W411" t="s">
        <v>83</v>
      </c>
      <c r="X411">
        <v>2019</v>
      </c>
      <c r="Y411" t="s">
        <v>37</v>
      </c>
      <c r="Z411" t="s">
        <v>38</v>
      </c>
      <c r="AA411">
        <v>18</v>
      </c>
      <c r="AB411">
        <v>16</v>
      </c>
      <c r="AC411">
        <v>1.05</v>
      </c>
      <c r="AD411">
        <v>0.97499999999999998</v>
      </c>
      <c r="AE411">
        <v>1651.65</v>
      </c>
      <c r="AF411">
        <f>VLOOKUP(A411,[1]DETALLE!$A$1:$AK$841,37,FALSE)</f>
        <v>1258.4000000000003</v>
      </c>
      <c r="AG411">
        <f>VLOOKUP(A411,[1]DETALLE!$A$1:$AK$841,16,FALSE)</f>
        <v>12</v>
      </c>
      <c r="AH411">
        <f>VLOOKUP(A411,[1]DETALLE!$A$1:$AK$841,22,FALSE)</f>
        <v>0.8</v>
      </c>
      <c r="AI411">
        <f>VLOOKUP(A411,[1]DETALLE!$A$1:$AK$841,27,FALSE)</f>
        <v>0.49249999999999999</v>
      </c>
      <c r="AJ411" t="str">
        <f>VLOOKUP(A411,[1]DETALLE!$A$1:$AK$841,18,FALSE)</f>
        <v>Light Production Digital Business</v>
      </c>
      <c r="AK411">
        <f t="shared" si="31"/>
        <v>0</v>
      </c>
      <c r="AL411">
        <f t="shared" si="32"/>
        <v>0</v>
      </c>
      <c r="AM411">
        <f t="shared" si="33"/>
        <v>0</v>
      </c>
      <c r="AN411">
        <f t="shared" si="34"/>
        <v>0</v>
      </c>
      <c r="AO411">
        <f t="shared" si="35"/>
        <v>1</v>
      </c>
    </row>
    <row r="412" spans="1:41" x14ac:dyDescent="0.25">
      <c r="A412" t="s">
        <v>329</v>
      </c>
      <c r="B412">
        <v>2019</v>
      </c>
      <c r="C412" t="s">
        <v>37</v>
      </c>
      <c r="D412" t="s">
        <v>38</v>
      </c>
      <c r="E412">
        <v>11</v>
      </c>
      <c r="F412" t="s">
        <v>40</v>
      </c>
      <c r="G412">
        <v>2.2833329999999998</v>
      </c>
      <c r="H412" t="s">
        <v>45</v>
      </c>
      <c r="I412">
        <v>803</v>
      </c>
      <c r="J412">
        <v>1573</v>
      </c>
      <c r="K412">
        <v>0.2</v>
      </c>
      <c r="L412">
        <v>0.6</v>
      </c>
      <c r="M412">
        <v>0.8</v>
      </c>
      <c r="N412">
        <v>1.05</v>
      </c>
      <c r="O412">
        <v>1.1000000000000001</v>
      </c>
      <c r="P412">
        <v>1.1499999999999999</v>
      </c>
      <c r="Q412" t="s">
        <v>46</v>
      </c>
      <c r="R412">
        <v>4</v>
      </c>
      <c r="S412">
        <v>6</v>
      </c>
      <c r="T412" t="s">
        <v>47</v>
      </c>
      <c r="U412" t="s">
        <v>48</v>
      </c>
      <c r="V412" t="s">
        <v>35</v>
      </c>
      <c r="W412" t="s">
        <v>80</v>
      </c>
      <c r="X412">
        <v>2019</v>
      </c>
      <c r="Y412" t="s">
        <v>37</v>
      </c>
      <c r="Z412" t="s">
        <v>38</v>
      </c>
      <c r="AA412">
        <v>11</v>
      </c>
      <c r="AB412">
        <v>3</v>
      </c>
      <c r="AC412">
        <v>0.6</v>
      </c>
      <c r="AD412">
        <v>0.57083324999999996</v>
      </c>
      <c r="AE412">
        <v>943.8</v>
      </c>
      <c r="AF412">
        <f>VLOOKUP(A412,[1]DETALLE!$A$1:$AK$841,37,FALSE)</f>
        <v>1651.6500000000003</v>
      </c>
      <c r="AG412">
        <f>VLOOKUP(A412,[1]DETALLE!$A$1:$AK$841,16,FALSE)</f>
        <v>26</v>
      </c>
      <c r="AH412">
        <f>VLOOKUP(A412,[1]DETALLE!$A$1:$AK$841,22,FALSE)</f>
        <v>1.05</v>
      </c>
      <c r="AI412">
        <f>VLOOKUP(A412,[1]DETALLE!$A$1:$AK$841,27,FALSE)</f>
        <v>0.26750000000000002</v>
      </c>
      <c r="AJ412" t="str">
        <f>VLOOKUP(A412,[1]DETALLE!$A$1:$AK$841,18,FALSE)</f>
        <v>Light Production Digital Business</v>
      </c>
      <c r="AK412">
        <f t="shared" si="31"/>
        <v>0</v>
      </c>
      <c r="AL412">
        <f t="shared" si="32"/>
        <v>0</v>
      </c>
      <c r="AM412">
        <f t="shared" si="33"/>
        <v>0</v>
      </c>
      <c r="AN412">
        <f t="shared" si="34"/>
        <v>0</v>
      </c>
      <c r="AO412">
        <f t="shared" si="35"/>
        <v>1</v>
      </c>
    </row>
    <row r="413" spans="1:41" x14ac:dyDescent="0.25">
      <c r="A413" t="s">
        <v>161</v>
      </c>
      <c r="B413">
        <v>2019</v>
      </c>
      <c r="C413" t="s">
        <v>37</v>
      </c>
      <c r="D413" t="s">
        <v>38</v>
      </c>
      <c r="E413">
        <v>11</v>
      </c>
      <c r="F413" t="s">
        <v>44</v>
      </c>
      <c r="G413">
        <v>0</v>
      </c>
      <c r="H413" t="s">
        <v>45</v>
      </c>
      <c r="I413">
        <v>803</v>
      </c>
      <c r="J413">
        <v>1573</v>
      </c>
      <c r="K413">
        <v>0.2</v>
      </c>
      <c r="L413">
        <v>0.6</v>
      </c>
      <c r="M413">
        <v>0.8</v>
      </c>
      <c r="N413">
        <v>1.05</v>
      </c>
      <c r="O413">
        <v>1.1000000000000001</v>
      </c>
      <c r="P413">
        <v>1.1499999999999999</v>
      </c>
      <c r="Q413" t="s">
        <v>46</v>
      </c>
      <c r="R413">
        <v>4</v>
      </c>
      <c r="S413">
        <v>6</v>
      </c>
      <c r="T413" t="s">
        <v>47</v>
      </c>
      <c r="U413" t="s">
        <v>48</v>
      </c>
      <c r="V413" t="s">
        <v>35</v>
      </c>
      <c r="W413" t="s">
        <v>59</v>
      </c>
      <c r="X413">
        <v>2019</v>
      </c>
      <c r="Y413" t="s">
        <v>37</v>
      </c>
      <c r="Z413" t="s">
        <v>38</v>
      </c>
      <c r="AA413">
        <v>11</v>
      </c>
      <c r="AB413">
        <v>1</v>
      </c>
      <c r="AC413">
        <v>0</v>
      </c>
      <c r="AD413">
        <v>0</v>
      </c>
      <c r="AE413">
        <v>1573</v>
      </c>
      <c r="AF413" t="e">
        <f>VLOOKUP(A413,[1]DETALLE!$A$1:$AK$841,37,FALSE)</f>
        <v>#N/A</v>
      </c>
      <c r="AG413" t="e">
        <f>VLOOKUP(A413,[1]DETALLE!$A$1:$AK$841,16,FALSE)</f>
        <v>#N/A</v>
      </c>
      <c r="AH413" t="e">
        <f>VLOOKUP(A413,[1]DETALLE!$A$1:$AK$841,22,FALSE)</f>
        <v>#N/A</v>
      </c>
      <c r="AI413" t="e">
        <f>VLOOKUP(A413,[1]DETALLE!$A$1:$AK$841,27,FALSE)</f>
        <v>#N/A</v>
      </c>
      <c r="AJ413" t="e">
        <f>VLOOKUP(A413,[1]DETALLE!$A$1:$AK$841,18,FALSE)</f>
        <v>#N/A</v>
      </c>
      <c r="AK413" t="e">
        <f t="shared" si="31"/>
        <v>#N/A</v>
      </c>
      <c r="AL413" t="e">
        <f t="shared" si="32"/>
        <v>#N/A</v>
      </c>
      <c r="AM413" t="e">
        <f t="shared" si="33"/>
        <v>#N/A</v>
      </c>
      <c r="AN413" t="e">
        <f t="shared" si="34"/>
        <v>#N/A</v>
      </c>
      <c r="AO413" t="e">
        <f t="shared" si="35"/>
        <v>#N/A</v>
      </c>
    </row>
    <row r="414" spans="1:41" x14ac:dyDescent="0.25">
      <c r="A414" t="s">
        <v>425</v>
      </c>
      <c r="B414">
        <v>2019</v>
      </c>
      <c r="C414" t="s">
        <v>37</v>
      </c>
      <c r="D414" t="s">
        <v>38</v>
      </c>
      <c r="E414">
        <v>11</v>
      </c>
      <c r="F414" t="s">
        <v>40</v>
      </c>
      <c r="G414">
        <v>3.1</v>
      </c>
      <c r="H414" t="s">
        <v>45</v>
      </c>
      <c r="I414">
        <v>803</v>
      </c>
      <c r="J414">
        <v>1573</v>
      </c>
      <c r="K414">
        <v>0.2</v>
      </c>
      <c r="L414">
        <v>0.6</v>
      </c>
      <c r="M414">
        <v>0.8</v>
      </c>
      <c r="N414">
        <v>1.05</v>
      </c>
      <c r="O414">
        <v>1.1000000000000001</v>
      </c>
      <c r="P414">
        <v>1.1499999999999999</v>
      </c>
      <c r="Q414" t="s">
        <v>46</v>
      </c>
      <c r="R414">
        <v>4</v>
      </c>
      <c r="S414">
        <v>6</v>
      </c>
      <c r="T414" t="s">
        <v>47</v>
      </c>
      <c r="U414" t="s">
        <v>48</v>
      </c>
      <c r="V414" t="s">
        <v>35</v>
      </c>
      <c r="W414" t="s">
        <v>36</v>
      </c>
      <c r="X414">
        <v>2019</v>
      </c>
      <c r="Y414" t="s">
        <v>37</v>
      </c>
      <c r="Z414" t="s">
        <v>38</v>
      </c>
      <c r="AA414">
        <v>16</v>
      </c>
      <c r="AB414">
        <v>35</v>
      </c>
      <c r="AC414">
        <v>1.1000000000000001</v>
      </c>
      <c r="AD414">
        <v>0.77500000000000002</v>
      </c>
      <c r="AE414">
        <v>1730.3</v>
      </c>
      <c r="AF414">
        <f>VLOOKUP(A414,[1]DETALLE!$A$1:$AK$841,37,FALSE)</f>
        <v>750.75000000000011</v>
      </c>
      <c r="AG414">
        <f>VLOOKUP(A414,[1]DETALLE!$A$1:$AK$841,16,FALSE)</f>
        <v>2685</v>
      </c>
      <c r="AH414">
        <f>VLOOKUP(A414,[1]DETALLE!$A$1:$AK$841,22,FALSE)</f>
        <v>1.05</v>
      </c>
      <c r="AI414">
        <f>VLOOKUP(A414,[1]DETALLE!$A$1:$AK$841,27,FALSE)</f>
        <v>0.32999999999999996</v>
      </c>
      <c r="AJ414" t="str">
        <f>VLOOKUP(A414,[1]DETALLE!$A$1:$AK$841,18,FALSE)</f>
        <v>A4 Color Laser MFPs</v>
      </c>
      <c r="AK414">
        <f t="shared" si="31"/>
        <v>0</v>
      </c>
      <c r="AL414">
        <f t="shared" si="32"/>
        <v>0</v>
      </c>
      <c r="AM414">
        <f t="shared" si="33"/>
        <v>0</v>
      </c>
      <c r="AN414">
        <f t="shared" si="34"/>
        <v>0</v>
      </c>
      <c r="AO414">
        <f t="shared" si="35"/>
        <v>0</v>
      </c>
    </row>
    <row r="415" spans="1:41" x14ac:dyDescent="0.25">
      <c r="A415" t="s">
        <v>426</v>
      </c>
      <c r="B415">
        <v>2019</v>
      </c>
      <c r="C415" t="s">
        <v>37</v>
      </c>
      <c r="D415" t="s">
        <v>38</v>
      </c>
      <c r="E415">
        <v>11</v>
      </c>
      <c r="F415" t="s">
        <v>40</v>
      </c>
      <c r="G415">
        <v>1.45</v>
      </c>
      <c r="H415" t="s">
        <v>45</v>
      </c>
      <c r="I415">
        <v>803</v>
      </c>
      <c r="J415">
        <v>1573</v>
      </c>
      <c r="K415">
        <v>0.2</v>
      </c>
      <c r="L415">
        <v>0.6</v>
      </c>
      <c r="M415">
        <v>0.8</v>
      </c>
      <c r="N415">
        <v>1.05</v>
      </c>
      <c r="O415">
        <v>1.1000000000000001</v>
      </c>
      <c r="P415">
        <v>1.1499999999999999</v>
      </c>
      <c r="Q415" t="s">
        <v>46</v>
      </c>
      <c r="R415">
        <v>4</v>
      </c>
      <c r="S415">
        <v>6</v>
      </c>
      <c r="T415" t="s">
        <v>85</v>
      </c>
      <c r="U415" t="s">
        <v>48</v>
      </c>
      <c r="V415" t="s">
        <v>35</v>
      </c>
      <c r="W415" t="s">
        <v>61</v>
      </c>
      <c r="X415">
        <v>2019</v>
      </c>
      <c r="Y415" t="s">
        <v>37</v>
      </c>
      <c r="Z415" t="s">
        <v>38</v>
      </c>
      <c r="AA415">
        <v>12</v>
      </c>
      <c r="AB415">
        <v>232</v>
      </c>
      <c r="AC415">
        <v>1.1499999999999999</v>
      </c>
      <c r="AD415">
        <v>0.241666666666667</v>
      </c>
      <c r="AE415">
        <v>1808.95</v>
      </c>
      <c r="AF415">
        <f>VLOOKUP(A415,[1]DETALLE!$A$1:$AK$841,37,FALSE)</f>
        <v>0</v>
      </c>
      <c r="AG415">
        <f>VLOOKUP(A415,[1]DETALLE!$A$1:$AK$841,16,FALSE)</f>
        <v>229</v>
      </c>
      <c r="AH415">
        <f>VLOOKUP(A415,[1]DETALLE!$A$1:$AK$841,22,FALSE)</f>
        <v>1.1000000000000001</v>
      </c>
      <c r="AI415">
        <f>VLOOKUP(A415,[1]DETALLE!$A$1:$AK$841,27,FALSE)</f>
        <v>0</v>
      </c>
      <c r="AJ415" t="str">
        <f>VLOOKUP(A415,[1]DETALLE!$A$1:$AK$841,18,FALSE)</f>
        <v>Office Digital</v>
      </c>
      <c r="AK415">
        <f t="shared" si="31"/>
        <v>0</v>
      </c>
      <c r="AL415">
        <f t="shared" si="32"/>
        <v>0</v>
      </c>
      <c r="AM415">
        <f t="shared" si="33"/>
        <v>0</v>
      </c>
      <c r="AN415">
        <f t="shared" si="34"/>
        <v>0</v>
      </c>
      <c r="AO415">
        <f t="shared" si="35"/>
        <v>0</v>
      </c>
    </row>
    <row r="416" spans="1:41" x14ac:dyDescent="0.25">
      <c r="A416" t="s">
        <v>427</v>
      </c>
      <c r="B416">
        <v>2019</v>
      </c>
      <c r="C416" t="s">
        <v>37</v>
      </c>
      <c r="D416" t="s">
        <v>38</v>
      </c>
      <c r="E416">
        <v>11</v>
      </c>
      <c r="F416" t="s">
        <v>40</v>
      </c>
      <c r="G416">
        <v>2.3666670000000001</v>
      </c>
      <c r="H416" t="s">
        <v>45</v>
      </c>
      <c r="I416">
        <v>803</v>
      </c>
      <c r="J416">
        <v>1573</v>
      </c>
      <c r="K416">
        <v>0.2</v>
      </c>
      <c r="L416">
        <v>0.6</v>
      </c>
      <c r="M416">
        <v>0.8</v>
      </c>
      <c r="N416">
        <v>1.05</v>
      </c>
      <c r="O416">
        <v>1.1000000000000001</v>
      </c>
      <c r="P416">
        <v>1.1499999999999999</v>
      </c>
      <c r="Q416" t="s">
        <v>46</v>
      </c>
      <c r="R416">
        <v>4</v>
      </c>
      <c r="S416">
        <v>6</v>
      </c>
      <c r="T416" t="s">
        <v>47</v>
      </c>
      <c r="U416" t="s">
        <v>48</v>
      </c>
      <c r="V416" t="s">
        <v>35</v>
      </c>
      <c r="W416" t="s">
        <v>36</v>
      </c>
      <c r="X416">
        <v>2019</v>
      </c>
      <c r="Y416" t="s">
        <v>37</v>
      </c>
      <c r="Z416" t="s">
        <v>38</v>
      </c>
      <c r="AA416">
        <v>12</v>
      </c>
      <c r="AB416">
        <v>35</v>
      </c>
      <c r="AC416">
        <v>1.1000000000000001</v>
      </c>
      <c r="AD416">
        <v>0.59166675000000002</v>
      </c>
      <c r="AE416">
        <v>1730.3</v>
      </c>
      <c r="AF416">
        <f>VLOOKUP(A416,[1]DETALLE!$A$1:$AK$841,37,FALSE)</f>
        <v>1501.5000000000002</v>
      </c>
      <c r="AG416">
        <f>VLOOKUP(A416,[1]DETALLE!$A$1:$AK$841,16,FALSE)</f>
        <v>171</v>
      </c>
      <c r="AH416">
        <f>VLOOKUP(A416,[1]DETALLE!$A$1:$AK$841,22,FALSE)</f>
        <v>1.1000000000000001</v>
      </c>
      <c r="AI416">
        <f>VLOOKUP(A416,[1]DETALLE!$A$1:$AK$841,27,FALSE)</f>
        <v>0.22599999999999998</v>
      </c>
      <c r="AJ416" t="str">
        <f>VLOOKUP(A416,[1]DETALLE!$A$1:$AK$841,18,FALSE)</f>
        <v>A3 Office Color Laser MFPs</v>
      </c>
      <c r="AK416">
        <f t="shared" si="31"/>
        <v>0</v>
      </c>
      <c r="AL416">
        <f t="shared" si="32"/>
        <v>0</v>
      </c>
      <c r="AM416">
        <f t="shared" si="33"/>
        <v>1</v>
      </c>
      <c r="AN416">
        <f t="shared" si="34"/>
        <v>0</v>
      </c>
      <c r="AO416">
        <f t="shared" si="35"/>
        <v>0</v>
      </c>
    </row>
    <row r="417" spans="1:41" x14ac:dyDescent="0.25">
      <c r="A417" t="s">
        <v>428</v>
      </c>
      <c r="B417">
        <v>2019</v>
      </c>
      <c r="C417" t="s">
        <v>37</v>
      </c>
      <c r="D417" t="s">
        <v>38</v>
      </c>
      <c r="E417">
        <v>11</v>
      </c>
      <c r="F417" t="s">
        <v>40</v>
      </c>
      <c r="G417">
        <v>0.56666669999999997</v>
      </c>
      <c r="H417" t="s">
        <v>45</v>
      </c>
      <c r="I417">
        <v>803</v>
      </c>
      <c r="J417">
        <v>1573</v>
      </c>
      <c r="K417">
        <v>0.2</v>
      </c>
      <c r="L417">
        <v>0.6</v>
      </c>
      <c r="M417">
        <v>0.8</v>
      </c>
      <c r="N417">
        <v>1.05</v>
      </c>
      <c r="O417">
        <v>1.1000000000000001</v>
      </c>
      <c r="P417">
        <v>1.1499999999999999</v>
      </c>
      <c r="Q417" t="s">
        <v>46</v>
      </c>
      <c r="R417">
        <v>4</v>
      </c>
      <c r="S417">
        <v>6</v>
      </c>
      <c r="T417" t="s">
        <v>47</v>
      </c>
      <c r="U417" t="s">
        <v>48</v>
      </c>
      <c r="V417" t="s">
        <v>35</v>
      </c>
      <c r="W417" t="s">
        <v>50</v>
      </c>
      <c r="X417">
        <v>2019</v>
      </c>
      <c r="Y417" t="s">
        <v>37</v>
      </c>
      <c r="Z417" t="s">
        <v>38</v>
      </c>
      <c r="AA417">
        <v>15</v>
      </c>
      <c r="AB417">
        <v>50</v>
      </c>
      <c r="AC417">
        <v>1.1000000000000001</v>
      </c>
      <c r="AD417">
        <v>0.14166667499999999</v>
      </c>
      <c r="AE417">
        <v>1730.3</v>
      </c>
      <c r="AF417">
        <f>VLOOKUP(A417,[1]DETALLE!$A$1:$AK$841,37,FALSE)</f>
        <v>1092</v>
      </c>
      <c r="AG417">
        <f>VLOOKUP(A417,[1]DETALLE!$A$1:$AK$841,16,FALSE)</f>
        <v>29</v>
      </c>
      <c r="AH417">
        <f>VLOOKUP(A417,[1]DETALLE!$A$1:$AK$841,22,FALSE)</f>
        <v>0.8</v>
      </c>
      <c r="AI417">
        <f>VLOOKUP(A417,[1]DETALLE!$A$1:$AK$841,27,FALSE)</f>
        <v>6.9999999999999993E-2</v>
      </c>
      <c r="AJ417" t="str">
        <f>VLOOKUP(A417,[1]DETALLE!$A$1:$AK$841,18,FALSE)</f>
        <v>A3 Professional Color Laser MFPs</v>
      </c>
      <c r="AK417">
        <f t="shared" si="31"/>
        <v>0</v>
      </c>
      <c r="AL417">
        <f t="shared" si="32"/>
        <v>0</v>
      </c>
      <c r="AM417">
        <f t="shared" si="33"/>
        <v>0</v>
      </c>
      <c r="AN417">
        <f t="shared" si="34"/>
        <v>0</v>
      </c>
      <c r="AO417">
        <f t="shared" si="35"/>
        <v>0</v>
      </c>
    </row>
    <row r="418" spans="1:41" x14ac:dyDescent="0.25">
      <c r="A418" t="s">
        <v>429</v>
      </c>
      <c r="B418">
        <v>2019</v>
      </c>
      <c r="C418" t="s">
        <v>37</v>
      </c>
      <c r="D418" t="s">
        <v>38</v>
      </c>
      <c r="E418">
        <v>11</v>
      </c>
      <c r="F418" t="s">
        <v>40</v>
      </c>
      <c r="G418">
        <v>1.816667</v>
      </c>
      <c r="H418" t="s">
        <v>34</v>
      </c>
      <c r="I418">
        <v>468</v>
      </c>
      <c r="J418">
        <v>715</v>
      </c>
      <c r="K418">
        <v>0</v>
      </c>
      <c r="L418">
        <v>0</v>
      </c>
      <c r="M418">
        <v>0</v>
      </c>
      <c r="N418">
        <v>0.6</v>
      </c>
      <c r="O418">
        <v>0.8</v>
      </c>
      <c r="P418">
        <v>1.05</v>
      </c>
      <c r="Q418" t="s">
        <v>46</v>
      </c>
      <c r="R418">
        <v>5</v>
      </c>
      <c r="S418">
        <v>9</v>
      </c>
      <c r="T418" t="s">
        <v>47</v>
      </c>
      <c r="U418" t="s">
        <v>34</v>
      </c>
      <c r="V418" t="s">
        <v>35</v>
      </c>
      <c r="W418" t="s">
        <v>80</v>
      </c>
      <c r="X418">
        <v>2019</v>
      </c>
      <c r="Y418" t="s">
        <v>37</v>
      </c>
      <c r="Z418" t="s">
        <v>38</v>
      </c>
      <c r="AA418">
        <v>22</v>
      </c>
      <c r="AB418">
        <v>87</v>
      </c>
      <c r="AC418">
        <v>1.05</v>
      </c>
      <c r="AD418">
        <v>0.36333339999999997</v>
      </c>
      <c r="AE418">
        <v>750.75</v>
      </c>
      <c r="AF418">
        <f>VLOOKUP(A418,[1]DETALLE!$A$1:$AK$841,37,FALSE)</f>
        <v>943.80000000000007</v>
      </c>
      <c r="AG418">
        <f>VLOOKUP(A418,[1]DETALLE!$A$1:$AK$841,16,FALSE)</f>
        <v>5</v>
      </c>
      <c r="AH418">
        <f>VLOOKUP(A418,[1]DETALLE!$A$1:$AK$841,22,FALSE)</f>
        <v>0.6</v>
      </c>
      <c r="AI418">
        <f>VLOOKUP(A418,[1]DETALLE!$A$1:$AK$841,27,FALSE)</f>
        <v>9.2499999999999999E-2</v>
      </c>
      <c r="AJ418" t="str">
        <f>VLOOKUP(A418,[1]DETALLE!$A$1:$AK$841,18,FALSE)</f>
        <v>Light Production Digital Business</v>
      </c>
      <c r="AK418">
        <f t="shared" si="31"/>
        <v>0</v>
      </c>
      <c r="AL418">
        <f t="shared" si="32"/>
        <v>0</v>
      </c>
      <c r="AM418">
        <f t="shared" si="33"/>
        <v>0</v>
      </c>
      <c r="AN418">
        <f t="shared" si="34"/>
        <v>0</v>
      </c>
      <c r="AO418">
        <f t="shared" si="35"/>
        <v>0</v>
      </c>
    </row>
    <row r="419" spans="1:41" x14ac:dyDescent="0.25">
      <c r="A419" t="s">
        <v>430</v>
      </c>
      <c r="B419">
        <v>2019</v>
      </c>
      <c r="C419" t="s">
        <v>37</v>
      </c>
      <c r="D419" t="s">
        <v>38</v>
      </c>
      <c r="E419">
        <v>11</v>
      </c>
      <c r="F419" t="s">
        <v>40</v>
      </c>
      <c r="G419">
        <v>1.8333330000000001</v>
      </c>
      <c r="H419" t="s">
        <v>71</v>
      </c>
      <c r="I419">
        <v>468</v>
      </c>
      <c r="J419">
        <v>715</v>
      </c>
      <c r="K419">
        <v>0</v>
      </c>
      <c r="L419">
        <v>0</v>
      </c>
      <c r="M419">
        <v>0</v>
      </c>
      <c r="N419">
        <v>0.6</v>
      </c>
      <c r="O419">
        <v>0.8</v>
      </c>
      <c r="P419">
        <v>1.05</v>
      </c>
      <c r="Q419" t="s">
        <v>46</v>
      </c>
      <c r="R419">
        <v>5</v>
      </c>
      <c r="S419">
        <v>9</v>
      </c>
      <c r="T419" t="s">
        <v>47</v>
      </c>
      <c r="U419" t="s">
        <v>71</v>
      </c>
      <c r="V419" t="s">
        <v>35</v>
      </c>
      <c r="W419" t="s">
        <v>55</v>
      </c>
      <c r="X419">
        <v>2019</v>
      </c>
      <c r="Y419" t="s">
        <v>37</v>
      </c>
      <c r="Z419" t="s">
        <v>38</v>
      </c>
      <c r="AA419">
        <v>11</v>
      </c>
      <c r="AB419">
        <v>177</v>
      </c>
      <c r="AC419">
        <v>1.05</v>
      </c>
      <c r="AD419">
        <v>0.36666660000000001</v>
      </c>
      <c r="AE419">
        <v>750.75</v>
      </c>
      <c r="AF419">
        <f>VLOOKUP(A419,[1]DETALLE!$A$1:$AK$841,37,FALSE)</f>
        <v>572.00000000000011</v>
      </c>
      <c r="AG419">
        <f>VLOOKUP(A419,[1]DETALLE!$A$1:$AK$841,16,FALSE)</f>
        <v>35</v>
      </c>
      <c r="AH419">
        <f>VLOOKUP(A419,[1]DETALLE!$A$1:$AK$841,22,FALSE)</f>
        <v>0.8</v>
      </c>
      <c r="AI419">
        <f>VLOOKUP(A419,[1]DETALLE!$A$1:$AK$841,27,FALSE)</f>
        <v>0.34399999999999997</v>
      </c>
      <c r="AJ419" t="str">
        <f>VLOOKUP(A419,[1]DETALLE!$A$1:$AK$841,18,FALSE)</f>
        <v>A4 Mono MFPs</v>
      </c>
      <c r="AK419">
        <f t="shared" si="31"/>
        <v>0</v>
      </c>
      <c r="AL419">
        <f t="shared" si="32"/>
        <v>0</v>
      </c>
      <c r="AM419">
        <f t="shared" si="33"/>
        <v>0</v>
      </c>
      <c r="AN419">
        <f t="shared" si="34"/>
        <v>0</v>
      </c>
      <c r="AO419">
        <f t="shared" si="35"/>
        <v>0</v>
      </c>
    </row>
    <row r="420" spans="1:41" x14ac:dyDescent="0.25">
      <c r="A420" t="s">
        <v>431</v>
      </c>
      <c r="B420">
        <v>2019</v>
      </c>
      <c r="C420" t="s">
        <v>37</v>
      </c>
      <c r="D420" t="s">
        <v>38</v>
      </c>
      <c r="E420">
        <v>11</v>
      </c>
      <c r="F420" t="s">
        <v>40</v>
      </c>
      <c r="G420">
        <v>5.016667</v>
      </c>
      <c r="I420" t="s">
        <v>33</v>
      </c>
      <c r="J420" t="s">
        <v>33</v>
      </c>
      <c r="K420" t="s">
        <v>33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R420" t="s">
        <v>33</v>
      </c>
      <c r="S420" t="s">
        <v>33</v>
      </c>
      <c r="U420" t="s">
        <v>71</v>
      </c>
      <c r="V420" t="s">
        <v>35</v>
      </c>
      <c r="W420" t="s">
        <v>83</v>
      </c>
      <c r="X420">
        <v>2019</v>
      </c>
      <c r="Y420" t="s">
        <v>37</v>
      </c>
      <c r="Z420" t="s">
        <v>38</v>
      </c>
      <c r="AA420">
        <v>12</v>
      </c>
      <c r="AB420">
        <v>0</v>
      </c>
      <c r="AC420">
        <v>1.1000000000000001</v>
      </c>
      <c r="AD420">
        <v>0</v>
      </c>
      <c r="AE420">
        <v>482.625</v>
      </c>
      <c r="AF420">
        <f>VLOOKUP(A420,[1]DETALLE!$A$1:$AK$841,37,FALSE)</f>
        <v>0</v>
      </c>
      <c r="AG420">
        <f>VLOOKUP(A420,[1]DETALLE!$A$1:$AK$841,16,FALSE)</f>
        <v>1</v>
      </c>
      <c r="AH420">
        <f>VLOOKUP(A420,[1]DETALLE!$A$1:$AK$841,22,FALSE)</f>
        <v>0</v>
      </c>
      <c r="AI420">
        <f>VLOOKUP(A420,[1]DETALLE!$A$1:$AK$841,27,FALSE)</f>
        <v>0.88749999999999996</v>
      </c>
      <c r="AJ420" t="str">
        <f>VLOOKUP(A420,[1]DETALLE!$A$1:$AK$841,18,FALSE)</f>
        <v>Light Production Digital Business</v>
      </c>
      <c r="AK420">
        <f t="shared" si="31"/>
        <v>0</v>
      </c>
      <c r="AL420">
        <f t="shared" si="32"/>
        <v>0</v>
      </c>
      <c r="AM420">
        <f t="shared" si="33"/>
        <v>0</v>
      </c>
      <c r="AN420">
        <f t="shared" si="34"/>
        <v>0</v>
      </c>
      <c r="AO420">
        <f t="shared" si="35"/>
        <v>0</v>
      </c>
    </row>
    <row r="421" spans="1:41" x14ac:dyDescent="0.25">
      <c r="A421" t="s">
        <v>432</v>
      </c>
      <c r="B421">
        <v>2019</v>
      </c>
      <c r="C421" t="s">
        <v>37</v>
      </c>
      <c r="D421" t="s">
        <v>38</v>
      </c>
      <c r="E421">
        <v>11</v>
      </c>
      <c r="F421" t="s">
        <v>40</v>
      </c>
      <c r="G421">
        <v>1.066667</v>
      </c>
      <c r="H421" t="s">
        <v>54</v>
      </c>
      <c r="I421">
        <v>803</v>
      </c>
      <c r="J421">
        <v>1573</v>
      </c>
      <c r="K421">
        <v>0.2</v>
      </c>
      <c r="L421">
        <v>0.6</v>
      </c>
      <c r="M421">
        <v>0.8</v>
      </c>
      <c r="N421">
        <v>1.05</v>
      </c>
      <c r="O421">
        <v>1.1000000000000001</v>
      </c>
      <c r="P421">
        <v>1.1499999999999999</v>
      </c>
      <c r="Q421" t="s">
        <v>46</v>
      </c>
      <c r="R421">
        <v>4</v>
      </c>
      <c r="S421">
        <v>6</v>
      </c>
      <c r="T421" t="s">
        <v>47</v>
      </c>
      <c r="U421" t="s">
        <v>54</v>
      </c>
      <c r="V421" t="s">
        <v>35</v>
      </c>
      <c r="W421" t="s">
        <v>36</v>
      </c>
      <c r="X421">
        <v>2019</v>
      </c>
      <c r="Y421" t="s">
        <v>37</v>
      </c>
      <c r="Z421" t="s">
        <v>38</v>
      </c>
      <c r="AA421">
        <v>11</v>
      </c>
      <c r="AB421">
        <v>35</v>
      </c>
      <c r="AC421">
        <v>1.1000000000000001</v>
      </c>
      <c r="AD421">
        <v>0.26666675000000001</v>
      </c>
      <c r="AE421">
        <v>1730.3</v>
      </c>
      <c r="AF421">
        <f>VLOOKUP(A421,[1]DETALLE!$A$1:$AK$841,37,FALSE)</f>
        <v>750.75000000000011</v>
      </c>
      <c r="AG421">
        <f>VLOOKUP(A421,[1]DETALLE!$A$1:$AK$841,16,FALSE)</f>
        <v>260</v>
      </c>
      <c r="AH421">
        <f>VLOOKUP(A421,[1]DETALLE!$A$1:$AK$841,22,FALSE)</f>
        <v>1.05</v>
      </c>
      <c r="AI421">
        <f>VLOOKUP(A421,[1]DETALLE!$A$1:$AK$841,27,FALSE)</f>
        <v>0.22400000000000003</v>
      </c>
      <c r="AJ421" t="str">
        <f>VLOOKUP(A421,[1]DETALLE!$A$1:$AK$841,18,FALSE)</f>
        <v>A4 Mono MFPs</v>
      </c>
      <c r="AK421">
        <f t="shared" si="31"/>
        <v>0</v>
      </c>
      <c r="AL421">
        <f t="shared" si="32"/>
        <v>0</v>
      </c>
      <c r="AM421">
        <f t="shared" si="33"/>
        <v>0</v>
      </c>
      <c r="AN421">
        <f t="shared" si="34"/>
        <v>0</v>
      </c>
      <c r="AO421">
        <f t="shared" si="35"/>
        <v>0</v>
      </c>
    </row>
    <row r="422" spans="1:41" x14ac:dyDescent="0.25">
      <c r="A422" t="s">
        <v>433</v>
      </c>
      <c r="B422">
        <v>2019</v>
      </c>
      <c r="C422" t="s">
        <v>37</v>
      </c>
      <c r="D422" t="s">
        <v>38</v>
      </c>
      <c r="E422">
        <v>11</v>
      </c>
      <c r="F422" t="s">
        <v>44</v>
      </c>
      <c r="G422">
        <v>0</v>
      </c>
      <c r="H422" t="s">
        <v>58</v>
      </c>
      <c r="I422">
        <v>655</v>
      </c>
      <c r="J422">
        <v>1365</v>
      </c>
      <c r="K422">
        <v>0</v>
      </c>
      <c r="L422">
        <v>0</v>
      </c>
      <c r="M422">
        <v>0.6</v>
      </c>
      <c r="N422">
        <v>0.8</v>
      </c>
      <c r="O422">
        <v>1.05</v>
      </c>
      <c r="P422">
        <v>1.1000000000000001</v>
      </c>
      <c r="Q422" t="s">
        <v>46</v>
      </c>
      <c r="R422">
        <v>5</v>
      </c>
      <c r="S422">
        <v>9</v>
      </c>
      <c r="T422" t="s">
        <v>47</v>
      </c>
      <c r="U422" t="s">
        <v>58</v>
      </c>
      <c r="V422" t="s">
        <v>35</v>
      </c>
      <c r="W422" t="s">
        <v>73</v>
      </c>
      <c r="X422">
        <v>2019</v>
      </c>
      <c r="Y422" t="s">
        <v>37</v>
      </c>
      <c r="Z422" t="s">
        <v>38</v>
      </c>
      <c r="AA422">
        <v>11</v>
      </c>
      <c r="AB422">
        <v>16</v>
      </c>
      <c r="AC422">
        <v>0</v>
      </c>
      <c r="AD422">
        <v>0</v>
      </c>
      <c r="AE422">
        <v>1365</v>
      </c>
      <c r="AF422" t="e">
        <f>VLOOKUP(A422,[1]DETALLE!$A$1:$AK$841,37,FALSE)</f>
        <v>#N/A</v>
      </c>
      <c r="AG422" t="e">
        <f>VLOOKUP(A422,[1]DETALLE!$A$1:$AK$841,16,FALSE)</f>
        <v>#N/A</v>
      </c>
      <c r="AH422" t="e">
        <f>VLOOKUP(A422,[1]DETALLE!$A$1:$AK$841,22,FALSE)</f>
        <v>#N/A</v>
      </c>
      <c r="AI422" t="e">
        <f>VLOOKUP(A422,[1]DETALLE!$A$1:$AK$841,27,FALSE)</f>
        <v>#N/A</v>
      </c>
      <c r="AJ422" t="e">
        <f>VLOOKUP(A422,[1]DETALLE!$A$1:$AK$841,18,FALSE)</f>
        <v>#N/A</v>
      </c>
      <c r="AK422" t="e">
        <f t="shared" si="31"/>
        <v>#N/A</v>
      </c>
      <c r="AL422" t="e">
        <f t="shared" si="32"/>
        <v>#N/A</v>
      </c>
      <c r="AM422" t="e">
        <f t="shared" si="33"/>
        <v>#N/A</v>
      </c>
      <c r="AN422" t="e">
        <f t="shared" si="34"/>
        <v>#N/A</v>
      </c>
      <c r="AO422" t="e">
        <f t="shared" si="35"/>
        <v>#N/A</v>
      </c>
    </row>
    <row r="423" spans="1:41" x14ac:dyDescent="0.25">
      <c r="A423" t="s">
        <v>434</v>
      </c>
      <c r="B423">
        <v>2019</v>
      </c>
      <c r="C423" t="s">
        <v>37</v>
      </c>
      <c r="D423" t="s">
        <v>38</v>
      </c>
      <c r="E423">
        <v>11</v>
      </c>
      <c r="F423" t="s">
        <v>40</v>
      </c>
      <c r="G423">
        <v>4.8333329999999997</v>
      </c>
      <c r="H423" t="s">
        <v>58</v>
      </c>
      <c r="I423">
        <v>655</v>
      </c>
      <c r="J423">
        <v>1365</v>
      </c>
      <c r="K423">
        <v>0</v>
      </c>
      <c r="L423">
        <v>0</v>
      </c>
      <c r="M423">
        <v>0.6</v>
      </c>
      <c r="N423">
        <v>0.8</v>
      </c>
      <c r="O423">
        <v>1.05</v>
      </c>
      <c r="P423">
        <v>1.1000000000000001</v>
      </c>
      <c r="Q423" t="s">
        <v>46</v>
      </c>
      <c r="R423">
        <v>5</v>
      </c>
      <c r="S423">
        <v>9</v>
      </c>
      <c r="T423" t="s">
        <v>47</v>
      </c>
      <c r="U423" t="s">
        <v>58</v>
      </c>
      <c r="V423" t="s">
        <v>35</v>
      </c>
      <c r="W423" t="s">
        <v>83</v>
      </c>
      <c r="X423">
        <v>2019</v>
      </c>
      <c r="Y423" t="s">
        <v>37</v>
      </c>
      <c r="Z423" t="s">
        <v>38</v>
      </c>
      <c r="AA423">
        <v>11</v>
      </c>
      <c r="AB423">
        <v>29</v>
      </c>
      <c r="AC423">
        <v>0.8</v>
      </c>
      <c r="AD423">
        <v>0.96666660000000004</v>
      </c>
      <c r="AE423">
        <v>1092</v>
      </c>
      <c r="AF423">
        <f>VLOOKUP(A423,[1]DETALLE!$A$1:$AK$841,37,FALSE)</f>
        <v>1092</v>
      </c>
      <c r="AG423">
        <f>VLOOKUP(A423,[1]DETALLE!$A$1:$AK$841,16,FALSE)</f>
        <v>16</v>
      </c>
      <c r="AH423">
        <f>VLOOKUP(A423,[1]DETALLE!$A$1:$AK$841,22,FALSE)</f>
        <v>0.8</v>
      </c>
      <c r="AI423">
        <f>VLOOKUP(A423,[1]DETALLE!$A$1:$AK$841,27,FALSE)</f>
        <v>0.7</v>
      </c>
      <c r="AJ423" t="str">
        <f>VLOOKUP(A423,[1]DETALLE!$A$1:$AK$841,18,FALSE)</f>
        <v>Departmental Digital</v>
      </c>
      <c r="AK423">
        <f t="shared" si="31"/>
        <v>1</v>
      </c>
      <c r="AL423">
        <f t="shared" si="32"/>
        <v>0</v>
      </c>
      <c r="AM423">
        <f t="shared" si="33"/>
        <v>1</v>
      </c>
      <c r="AN423">
        <f t="shared" si="34"/>
        <v>0</v>
      </c>
      <c r="AO423">
        <f t="shared" si="35"/>
        <v>1</v>
      </c>
    </row>
    <row r="424" spans="1:41" x14ac:dyDescent="0.25">
      <c r="A424" t="s">
        <v>88</v>
      </c>
      <c r="B424">
        <v>2019</v>
      </c>
      <c r="C424" t="s">
        <v>37</v>
      </c>
      <c r="D424" t="s">
        <v>38</v>
      </c>
      <c r="E424">
        <v>11</v>
      </c>
      <c r="F424" t="s">
        <v>40</v>
      </c>
      <c r="G424">
        <v>0.98333329999999997</v>
      </c>
      <c r="H424" t="s">
        <v>58</v>
      </c>
      <c r="I424">
        <v>655</v>
      </c>
      <c r="J424">
        <v>1365</v>
      </c>
      <c r="K424">
        <v>0</v>
      </c>
      <c r="L424">
        <v>0</v>
      </c>
      <c r="M424">
        <v>0.6</v>
      </c>
      <c r="N424">
        <v>0.8</v>
      </c>
      <c r="O424">
        <v>1.05</v>
      </c>
      <c r="P424">
        <v>1.1000000000000001</v>
      </c>
      <c r="Q424" t="s">
        <v>46</v>
      </c>
      <c r="R424">
        <v>5</v>
      </c>
      <c r="S424">
        <v>9</v>
      </c>
      <c r="T424" t="s">
        <v>47</v>
      </c>
      <c r="U424" t="s">
        <v>58</v>
      </c>
      <c r="V424" t="s">
        <v>35</v>
      </c>
      <c r="W424" t="s">
        <v>50</v>
      </c>
      <c r="X424">
        <v>2019</v>
      </c>
      <c r="Y424" t="s">
        <v>37</v>
      </c>
      <c r="Z424" t="s">
        <v>38</v>
      </c>
      <c r="AA424">
        <v>15</v>
      </c>
      <c r="AB424">
        <v>10</v>
      </c>
      <c r="AC424">
        <v>0.6</v>
      </c>
      <c r="AD424">
        <v>0.19666665999999999</v>
      </c>
      <c r="AE424">
        <v>819</v>
      </c>
      <c r="AF424">
        <f>VLOOKUP(A424,[1]DETALLE!$A$1:$AK$841,37,FALSE)</f>
        <v>819</v>
      </c>
      <c r="AG424">
        <f>VLOOKUP(A424,[1]DETALLE!$A$1:$AK$841,16,FALSE)</f>
        <v>14</v>
      </c>
      <c r="AH424">
        <f>VLOOKUP(A424,[1]DETALLE!$A$1:$AK$841,22,FALSE)</f>
        <v>0.6</v>
      </c>
      <c r="AI424">
        <f>VLOOKUP(A424,[1]DETALLE!$A$1:$AK$841,27,FALSE)</f>
        <v>0.32400000000000001</v>
      </c>
      <c r="AJ424" t="str">
        <f>VLOOKUP(A424,[1]DETALLE!$A$1:$AK$841,18,FALSE)</f>
        <v>Departmental Digital</v>
      </c>
      <c r="AK424">
        <f t="shared" si="31"/>
        <v>1</v>
      </c>
      <c r="AL424">
        <f t="shared" si="32"/>
        <v>0</v>
      </c>
      <c r="AM424">
        <f t="shared" si="33"/>
        <v>1</v>
      </c>
      <c r="AN424">
        <f t="shared" si="34"/>
        <v>0</v>
      </c>
      <c r="AO424">
        <f t="shared" si="35"/>
        <v>1</v>
      </c>
    </row>
    <row r="425" spans="1:41" x14ac:dyDescent="0.25">
      <c r="A425" t="s">
        <v>69</v>
      </c>
      <c r="B425">
        <v>2019</v>
      </c>
      <c r="C425" t="s">
        <v>37</v>
      </c>
      <c r="D425" t="s">
        <v>38</v>
      </c>
      <c r="E425">
        <v>11</v>
      </c>
      <c r="F425" t="s">
        <v>40</v>
      </c>
      <c r="G425">
        <v>1.6</v>
      </c>
      <c r="H425" t="s">
        <v>58</v>
      </c>
      <c r="I425">
        <v>655</v>
      </c>
      <c r="J425">
        <v>1365</v>
      </c>
      <c r="K425">
        <v>0</v>
      </c>
      <c r="L425">
        <v>0</v>
      </c>
      <c r="M425">
        <v>0.6</v>
      </c>
      <c r="N425">
        <v>0.8</v>
      </c>
      <c r="O425">
        <v>1.05</v>
      </c>
      <c r="P425">
        <v>1.1000000000000001</v>
      </c>
      <c r="Q425" t="s">
        <v>46</v>
      </c>
      <c r="R425">
        <v>5</v>
      </c>
      <c r="S425">
        <v>9</v>
      </c>
      <c r="T425" t="s">
        <v>47</v>
      </c>
      <c r="U425" t="s">
        <v>58</v>
      </c>
      <c r="V425" t="s">
        <v>35</v>
      </c>
      <c r="W425" t="s">
        <v>59</v>
      </c>
      <c r="X425">
        <v>2019</v>
      </c>
      <c r="Y425" t="s">
        <v>37</v>
      </c>
      <c r="Z425" t="s">
        <v>38</v>
      </c>
      <c r="AA425">
        <v>12</v>
      </c>
      <c r="AB425">
        <v>2</v>
      </c>
      <c r="AC425">
        <v>0</v>
      </c>
      <c r="AD425">
        <v>0.32</v>
      </c>
      <c r="AE425">
        <v>0</v>
      </c>
      <c r="AF425">
        <f>VLOOKUP(A425,[1]DETALLE!$A$1:$AK$841,37,FALSE)</f>
        <v>1808.95</v>
      </c>
      <c r="AG425">
        <f>VLOOKUP(A425,[1]DETALLE!$A$1:$AK$841,16,FALSE)</f>
        <v>118</v>
      </c>
      <c r="AH425">
        <f>VLOOKUP(A425,[1]DETALLE!$A$1:$AK$841,22,FALSE)</f>
        <v>1.1499999999999999</v>
      </c>
      <c r="AI425">
        <f>VLOOKUP(A425,[1]DETALLE!$A$1:$AK$841,27,FALSE)</f>
        <v>8.2500000000000004E-2</v>
      </c>
      <c r="AJ425" t="str">
        <f>VLOOKUP(A425,[1]DETALLE!$A$1:$AK$841,18,FALSE)</f>
        <v>WF Mono Systems and Legacy Color</v>
      </c>
      <c r="AK425">
        <f t="shared" si="31"/>
        <v>0</v>
      </c>
      <c r="AL425">
        <f t="shared" si="32"/>
        <v>0</v>
      </c>
      <c r="AM425">
        <f t="shared" si="33"/>
        <v>0</v>
      </c>
      <c r="AN425">
        <f t="shared" si="34"/>
        <v>0</v>
      </c>
      <c r="AO425">
        <f t="shared" si="35"/>
        <v>0</v>
      </c>
    </row>
    <row r="426" spans="1:41" x14ac:dyDescent="0.25">
      <c r="A426" t="s">
        <v>132</v>
      </c>
      <c r="B426">
        <v>2019</v>
      </c>
      <c r="C426" t="s">
        <v>37</v>
      </c>
      <c r="D426" t="s">
        <v>38</v>
      </c>
      <c r="E426">
        <v>11</v>
      </c>
      <c r="F426" t="s">
        <v>40</v>
      </c>
      <c r="G426">
        <v>0.66666669999999995</v>
      </c>
      <c r="H426" t="s">
        <v>58</v>
      </c>
      <c r="I426">
        <v>655</v>
      </c>
      <c r="J426">
        <v>1365</v>
      </c>
      <c r="K426">
        <v>0</v>
      </c>
      <c r="L426">
        <v>0</v>
      </c>
      <c r="M426">
        <v>0.6</v>
      </c>
      <c r="N426">
        <v>0.8</v>
      </c>
      <c r="O426">
        <v>1.05</v>
      </c>
      <c r="P426">
        <v>1.1000000000000001</v>
      </c>
      <c r="Q426" t="s">
        <v>46</v>
      </c>
      <c r="R426">
        <v>5</v>
      </c>
      <c r="S426">
        <v>9</v>
      </c>
      <c r="T426" t="s">
        <v>47</v>
      </c>
      <c r="U426" t="s">
        <v>58</v>
      </c>
      <c r="V426" t="s">
        <v>35</v>
      </c>
      <c r="W426" t="s">
        <v>50</v>
      </c>
      <c r="X426">
        <v>2019</v>
      </c>
      <c r="Y426" t="s">
        <v>37</v>
      </c>
      <c r="Z426" t="s">
        <v>38</v>
      </c>
      <c r="AA426">
        <v>12</v>
      </c>
      <c r="AB426">
        <v>10</v>
      </c>
      <c r="AC426">
        <v>0.6</v>
      </c>
      <c r="AD426">
        <v>0.13333333999999999</v>
      </c>
      <c r="AE426">
        <v>819</v>
      </c>
      <c r="AF426">
        <f>VLOOKUP(A426,[1]DETALLE!$A$1:$AK$841,37,FALSE)</f>
        <v>1501.5000000000002</v>
      </c>
      <c r="AG426">
        <f>VLOOKUP(A426,[1]DETALLE!$A$1:$AK$841,16,FALSE)</f>
        <v>211</v>
      </c>
      <c r="AH426">
        <f>VLOOKUP(A426,[1]DETALLE!$A$1:$AK$841,22,FALSE)</f>
        <v>1.1000000000000001</v>
      </c>
      <c r="AI426">
        <f>VLOOKUP(A426,[1]DETALLE!$A$1:$AK$841,27,FALSE)</f>
        <v>0.79600000000000004</v>
      </c>
      <c r="AJ426" t="str">
        <f>VLOOKUP(A426,[1]DETALLE!$A$1:$AK$841,18,FALSE)</f>
        <v>Departmental Digital</v>
      </c>
      <c r="AK426">
        <f t="shared" si="31"/>
        <v>0</v>
      </c>
      <c r="AL426">
        <f t="shared" si="32"/>
        <v>0</v>
      </c>
      <c r="AM426">
        <f t="shared" si="33"/>
        <v>0</v>
      </c>
      <c r="AN426">
        <f t="shared" si="34"/>
        <v>0</v>
      </c>
      <c r="AO426">
        <f t="shared" si="35"/>
        <v>1</v>
      </c>
    </row>
    <row r="427" spans="1:41" x14ac:dyDescent="0.25">
      <c r="A427" t="s">
        <v>435</v>
      </c>
      <c r="B427">
        <v>2019</v>
      </c>
      <c r="C427" t="s">
        <v>37</v>
      </c>
      <c r="D427" t="s">
        <v>38</v>
      </c>
      <c r="E427">
        <v>11</v>
      </c>
      <c r="F427" t="s">
        <v>44</v>
      </c>
      <c r="G427">
        <v>0</v>
      </c>
      <c r="H427" t="s">
        <v>71</v>
      </c>
      <c r="I427">
        <v>468</v>
      </c>
      <c r="J427">
        <v>715</v>
      </c>
      <c r="K427">
        <v>0</v>
      </c>
      <c r="L427">
        <v>0</v>
      </c>
      <c r="M427">
        <v>0</v>
      </c>
      <c r="N427">
        <v>0.6</v>
      </c>
      <c r="O427">
        <v>0.8</v>
      </c>
      <c r="P427">
        <v>1.05</v>
      </c>
      <c r="Q427" t="s">
        <v>46</v>
      </c>
      <c r="R427">
        <v>5</v>
      </c>
      <c r="S427">
        <v>9</v>
      </c>
      <c r="T427" t="s">
        <v>47</v>
      </c>
      <c r="U427" t="s">
        <v>58</v>
      </c>
      <c r="V427" t="s">
        <v>35</v>
      </c>
      <c r="W427" t="s">
        <v>55</v>
      </c>
      <c r="X427">
        <v>2019</v>
      </c>
      <c r="Y427" t="s">
        <v>37</v>
      </c>
      <c r="Z427" t="s">
        <v>38</v>
      </c>
      <c r="AA427">
        <v>12</v>
      </c>
      <c r="AB427">
        <v>30</v>
      </c>
      <c r="AC427">
        <v>0</v>
      </c>
      <c r="AD427">
        <v>0</v>
      </c>
      <c r="AE427">
        <v>715</v>
      </c>
      <c r="AF427" t="e">
        <f>VLOOKUP(A427,[1]DETALLE!$A$1:$AK$841,37,FALSE)</f>
        <v>#N/A</v>
      </c>
      <c r="AG427" t="e">
        <f>VLOOKUP(A427,[1]DETALLE!$A$1:$AK$841,16,FALSE)</f>
        <v>#N/A</v>
      </c>
      <c r="AH427" t="e">
        <f>VLOOKUP(A427,[1]DETALLE!$A$1:$AK$841,22,FALSE)</f>
        <v>#N/A</v>
      </c>
      <c r="AI427" t="e">
        <f>VLOOKUP(A427,[1]DETALLE!$A$1:$AK$841,27,FALSE)</f>
        <v>#N/A</v>
      </c>
      <c r="AJ427" t="e">
        <f>VLOOKUP(A427,[1]DETALLE!$A$1:$AK$841,18,FALSE)</f>
        <v>#N/A</v>
      </c>
      <c r="AK427" t="e">
        <f t="shared" si="31"/>
        <v>#N/A</v>
      </c>
      <c r="AL427" t="e">
        <f t="shared" si="32"/>
        <v>#N/A</v>
      </c>
      <c r="AM427" t="e">
        <f t="shared" si="33"/>
        <v>#N/A</v>
      </c>
      <c r="AN427" t="e">
        <f t="shared" si="34"/>
        <v>#N/A</v>
      </c>
      <c r="AO427" t="e">
        <f t="shared" si="35"/>
        <v>#N/A</v>
      </c>
    </row>
    <row r="428" spans="1:41" x14ac:dyDescent="0.25">
      <c r="A428" t="s">
        <v>436</v>
      </c>
      <c r="B428">
        <v>2019</v>
      </c>
      <c r="C428" t="s">
        <v>37</v>
      </c>
      <c r="D428" t="s">
        <v>38</v>
      </c>
      <c r="E428">
        <v>11</v>
      </c>
      <c r="F428" t="s">
        <v>40</v>
      </c>
      <c r="G428">
        <v>0.23333329999999999</v>
      </c>
      <c r="H428" t="s">
        <v>91</v>
      </c>
      <c r="I428">
        <v>803</v>
      </c>
      <c r="J428">
        <v>1573</v>
      </c>
      <c r="K428">
        <v>0.2</v>
      </c>
      <c r="L428">
        <v>0.6</v>
      </c>
      <c r="M428">
        <v>0.8</v>
      </c>
      <c r="N428">
        <v>1.05</v>
      </c>
      <c r="O428">
        <v>1.1000000000000001</v>
      </c>
      <c r="P428">
        <v>1.1499999999999999</v>
      </c>
      <c r="Q428" t="s">
        <v>46</v>
      </c>
      <c r="R428">
        <v>4</v>
      </c>
      <c r="S428">
        <v>6</v>
      </c>
      <c r="T428" t="s">
        <v>47</v>
      </c>
      <c r="U428" t="s">
        <v>91</v>
      </c>
      <c r="V428" t="s">
        <v>35</v>
      </c>
      <c r="W428" t="s">
        <v>55</v>
      </c>
      <c r="X428">
        <v>2019</v>
      </c>
      <c r="Y428" t="s">
        <v>37</v>
      </c>
      <c r="Z428" t="s">
        <v>38</v>
      </c>
      <c r="AA428">
        <v>11</v>
      </c>
      <c r="AB428">
        <v>64</v>
      </c>
      <c r="AC428">
        <v>1.1499999999999999</v>
      </c>
      <c r="AD428">
        <v>5.8333324999999998E-2</v>
      </c>
      <c r="AE428">
        <v>1808.95</v>
      </c>
      <c r="AF428">
        <f>VLOOKUP(A428,[1]DETALLE!$A$1:$AK$841,37,FALSE)</f>
        <v>1501.5000000000002</v>
      </c>
      <c r="AG428">
        <f>VLOOKUP(A428,[1]DETALLE!$A$1:$AK$841,16,FALSE)</f>
        <v>63</v>
      </c>
      <c r="AH428">
        <f>VLOOKUP(A428,[1]DETALLE!$A$1:$AK$841,22,FALSE)</f>
        <v>1.1000000000000001</v>
      </c>
      <c r="AI428">
        <f>VLOOKUP(A428,[1]DETALLE!$A$1:$AK$841,27,FALSE)</f>
        <v>2.1999999999999999E-2</v>
      </c>
      <c r="AJ428" t="str">
        <f>VLOOKUP(A428,[1]DETALLE!$A$1:$AK$841,18,FALSE)</f>
        <v>A3 Office Color Laser MFPs</v>
      </c>
      <c r="AK428">
        <f t="shared" si="31"/>
        <v>0</v>
      </c>
      <c r="AL428">
        <f t="shared" si="32"/>
        <v>0</v>
      </c>
      <c r="AM428">
        <f t="shared" si="33"/>
        <v>0</v>
      </c>
      <c r="AN428">
        <f t="shared" si="34"/>
        <v>0</v>
      </c>
      <c r="AO428">
        <f t="shared" si="35"/>
        <v>0</v>
      </c>
    </row>
    <row r="429" spans="1:41" x14ac:dyDescent="0.25">
      <c r="A429" t="s">
        <v>437</v>
      </c>
      <c r="B429">
        <v>2019</v>
      </c>
      <c r="C429" t="s">
        <v>37</v>
      </c>
      <c r="D429" t="s">
        <v>38</v>
      </c>
      <c r="E429">
        <v>11</v>
      </c>
      <c r="F429" t="s">
        <v>44</v>
      </c>
      <c r="G429">
        <v>0</v>
      </c>
      <c r="H429" t="s">
        <v>66</v>
      </c>
      <c r="I429">
        <v>468</v>
      </c>
      <c r="J429">
        <v>715</v>
      </c>
      <c r="K429">
        <v>0</v>
      </c>
      <c r="L429">
        <v>0</v>
      </c>
      <c r="M429">
        <v>0</v>
      </c>
      <c r="N429">
        <v>0.6</v>
      </c>
      <c r="O429">
        <v>0.8</v>
      </c>
      <c r="P429">
        <v>1.05</v>
      </c>
      <c r="Q429" t="s">
        <v>46</v>
      </c>
      <c r="R429">
        <v>5</v>
      </c>
      <c r="S429">
        <v>9</v>
      </c>
      <c r="T429" t="s">
        <v>47</v>
      </c>
      <c r="U429" t="s">
        <v>64</v>
      </c>
      <c r="V429" t="s">
        <v>35</v>
      </c>
      <c r="W429" t="s">
        <v>55</v>
      </c>
      <c r="X429">
        <v>2019</v>
      </c>
      <c r="Y429" t="s">
        <v>37</v>
      </c>
      <c r="Z429" t="s">
        <v>38</v>
      </c>
      <c r="AA429">
        <v>11</v>
      </c>
      <c r="AB429">
        <v>176</v>
      </c>
      <c r="AC429">
        <v>0</v>
      </c>
      <c r="AD429">
        <v>0</v>
      </c>
      <c r="AE429">
        <v>715</v>
      </c>
      <c r="AF429">
        <f>VLOOKUP(A429,[1]DETALLE!$A$1:$AK$841,37,FALSE)</f>
        <v>1433.25</v>
      </c>
      <c r="AG429">
        <f>VLOOKUP(A429,[1]DETALLE!$A$1:$AK$841,16,FALSE)</f>
        <v>36</v>
      </c>
      <c r="AH429">
        <f>VLOOKUP(A429,[1]DETALLE!$A$1:$AK$841,22,FALSE)</f>
        <v>1.05</v>
      </c>
      <c r="AI429">
        <f>VLOOKUP(A429,[1]DETALLE!$A$1:$AK$841,27,FALSE)</f>
        <v>0.48600000000000004</v>
      </c>
      <c r="AJ429" t="str">
        <f>VLOOKUP(A429,[1]DETALLE!$A$1:$AK$841,18,FALSE)</f>
        <v>Departmental Digital</v>
      </c>
      <c r="AK429">
        <f t="shared" si="31"/>
        <v>0</v>
      </c>
      <c r="AL429">
        <f t="shared" si="32"/>
        <v>0</v>
      </c>
      <c r="AM429">
        <f t="shared" si="33"/>
        <v>0</v>
      </c>
      <c r="AN429">
        <f t="shared" si="34"/>
        <v>0</v>
      </c>
      <c r="AO429">
        <f t="shared" si="35"/>
        <v>0</v>
      </c>
    </row>
    <row r="430" spans="1:41" x14ac:dyDescent="0.25">
      <c r="A430" t="s">
        <v>137</v>
      </c>
      <c r="B430">
        <v>2019</v>
      </c>
      <c r="C430" t="s">
        <v>37</v>
      </c>
      <c r="D430" t="s">
        <v>38</v>
      </c>
      <c r="E430">
        <v>11</v>
      </c>
      <c r="F430" t="s">
        <v>40</v>
      </c>
      <c r="G430">
        <v>0.88333329999999999</v>
      </c>
      <c r="H430" t="s">
        <v>48</v>
      </c>
      <c r="I430">
        <v>1116</v>
      </c>
      <c r="J430">
        <v>2145</v>
      </c>
      <c r="K430">
        <v>0.6</v>
      </c>
      <c r="L430">
        <v>0.8</v>
      </c>
      <c r="M430">
        <v>1.05</v>
      </c>
      <c r="N430">
        <v>1.1000000000000001</v>
      </c>
      <c r="O430">
        <v>1.1499999999999999</v>
      </c>
      <c r="P430">
        <v>1.2</v>
      </c>
      <c r="Q430" t="s">
        <v>46</v>
      </c>
      <c r="R430">
        <v>3</v>
      </c>
      <c r="S430">
        <v>6</v>
      </c>
      <c r="T430" t="s">
        <v>47</v>
      </c>
      <c r="U430" t="s">
        <v>48</v>
      </c>
      <c r="V430" t="s">
        <v>35</v>
      </c>
      <c r="W430" t="s">
        <v>50</v>
      </c>
      <c r="X430">
        <v>2019</v>
      </c>
      <c r="Y430" t="s">
        <v>37</v>
      </c>
      <c r="Z430" t="s">
        <v>38</v>
      </c>
      <c r="AA430">
        <v>17</v>
      </c>
      <c r="AB430">
        <v>7</v>
      </c>
      <c r="AC430">
        <v>1.05</v>
      </c>
      <c r="AD430">
        <v>0.29444443333333298</v>
      </c>
      <c r="AE430">
        <v>2252.25</v>
      </c>
      <c r="AF430">
        <f>VLOOKUP(A430,[1]DETALLE!$A$1:$AK$841,37,FALSE)</f>
        <v>1651.6500000000003</v>
      </c>
      <c r="AG430">
        <f>VLOOKUP(A430,[1]DETALLE!$A$1:$AK$841,16,FALSE)</f>
        <v>25</v>
      </c>
      <c r="AH430">
        <f>VLOOKUP(A430,[1]DETALLE!$A$1:$AK$841,22,FALSE)</f>
        <v>1.05</v>
      </c>
      <c r="AI430">
        <f>VLOOKUP(A430,[1]DETALLE!$A$1:$AK$841,27,FALSE)</f>
        <v>0.3</v>
      </c>
      <c r="AJ430" t="str">
        <f>VLOOKUP(A430,[1]DETALLE!$A$1:$AK$841,18,FALSE)</f>
        <v>Light Production Digital Business</v>
      </c>
      <c r="AK430">
        <f t="shared" si="31"/>
        <v>0</v>
      </c>
      <c r="AL430">
        <f t="shared" si="32"/>
        <v>0</v>
      </c>
      <c r="AM430">
        <f t="shared" si="33"/>
        <v>1</v>
      </c>
      <c r="AN430">
        <f t="shared" si="34"/>
        <v>0</v>
      </c>
      <c r="AO430">
        <f t="shared" si="35"/>
        <v>0</v>
      </c>
    </row>
    <row r="431" spans="1:41" x14ac:dyDescent="0.25">
      <c r="A431" t="s">
        <v>438</v>
      </c>
      <c r="B431">
        <v>2019</v>
      </c>
      <c r="C431" t="s">
        <v>37</v>
      </c>
      <c r="D431" t="s">
        <v>38</v>
      </c>
      <c r="E431">
        <v>11</v>
      </c>
      <c r="F431" t="s">
        <v>40</v>
      </c>
      <c r="G431">
        <v>0.86666670000000001</v>
      </c>
      <c r="H431" t="s">
        <v>116</v>
      </c>
      <c r="I431">
        <v>655</v>
      </c>
      <c r="J431">
        <v>1365</v>
      </c>
      <c r="K431">
        <v>0</v>
      </c>
      <c r="L431">
        <v>0</v>
      </c>
      <c r="M431">
        <v>0.6</v>
      </c>
      <c r="N431">
        <v>0.8</v>
      </c>
      <c r="O431">
        <v>1.05</v>
      </c>
      <c r="P431">
        <v>1.1000000000000001</v>
      </c>
      <c r="Q431" t="s">
        <v>46</v>
      </c>
      <c r="R431">
        <v>5</v>
      </c>
      <c r="S431">
        <v>9</v>
      </c>
      <c r="T431" t="s">
        <v>47</v>
      </c>
      <c r="U431" t="s">
        <v>58</v>
      </c>
      <c r="V431" t="s">
        <v>35</v>
      </c>
      <c r="W431" t="s">
        <v>80</v>
      </c>
      <c r="X431">
        <v>2019</v>
      </c>
      <c r="Y431" t="s">
        <v>37</v>
      </c>
      <c r="Z431" t="s">
        <v>38</v>
      </c>
      <c r="AA431">
        <v>11</v>
      </c>
      <c r="AB431">
        <v>253</v>
      </c>
      <c r="AC431">
        <v>1.1000000000000001</v>
      </c>
      <c r="AD431">
        <v>0.17333334</v>
      </c>
      <c r="AE431">
        <v>1501.5</v>
      </c>
      <c r="AF431">
        <f>VLOOKUP(A431,[1]DETALLE!$A$1:$AK$841,37,FALSE)</f>
        <v>2246.8874999999998</v>
      </c>
      <c r="AG431">
        <f>VLOOKUP(A431,[1]DETALLE!$A$1:$AK$841,16,FALSE)</f>
        <v>68</v>
      </c>
      <c r="AH431">
        <f>VLOOKUP(A431,[1]DETALLE!$A$1:$AK$841,22,FALSE)</f>
        <v>1.2</v>
      </c>
      <c r="AI431">
        <f>VLOOKUP(A431,[1]DETALLE!$A$1:$AK$841,27,FALSE)</f>
        <v>1.61</v>
      </c>
      <c r="AJ431" t="str">
        <f>VLOOKUP(A431,[1]DETALLE!$A$1:$AK$841,18,FALSE)</f>
        <v>High End Cut Sheet</v>
      </c>
      <c r="AK431">
        <f t="shared" si="31"/>
        <v>0</v>
      </c>
      <c r="AL431">
        <f t="shared" si="32"/>
        <v>0</v>
      </c>
      <c r="AM431">
        <f t="shared" si="33"/>
        <v>0</v>
      </c>
      <c r="AN431">
        <f t="shared" si="34"/>
        <v>0</v>
      </c>
      <c r="AO431">
        <f t="shared" si="35"/>
        <v>0</v>
      </c>
    </row>
    <row r="432" spans="1:41" x14ac:dyDescent="0.25">
      <c r="A432" t="s">
        <v>439</v>
      </c>
      <c r="B432">
        <v>2019</v>
      </c>
      <c r="C432" t="s">
        <v>37</v>
      </c>
      <c r="D432" t="s">
        <v>38</v>
      </c>
      <c r="E432">
        <v>11</v>
      </c>
      <c r="F432" t="s">
        <v>44</v>
      </c>
      <c r="G432">
        <v>0</v>
      </c>
      <c r="H432" t="s">
        <v>116</v>
      </c>
      <c r="I432">
        <v>655</v>
      </c>
      <c r="J432">
        <v>1365</v>
      </c>
      <c r="K432">
        <v>0</v>
      </c>
      <c r="L432">
        <v>0</v>
      </c>
      <c r="M432">
        <v>0.6</v>
      </c>
      <c r="N432">
        <v>0.8</v>
      </c>
      <c r="O432">
        <v>1.05</v>
      </c>
      <c r="P432">
        <v>1.1000000000000001</v>
      </c>
      <c r="Q432" t="s">
        <v>46</v>
      </c>
      <c r="R432">
        <v>5</v>
      </c>
      <c r="S432">
        <v>9</v>
      </c>
      <c r="T432" t="s">
        <v>47</v>
      </c>
      <c r="U432" t="s">
        <v>58</v>
      </c>
      <c r="V432" t="s">
        <v>35</v>
      </c>
      <c r="W432" t="s">
        <v>55</v>
      </c>
      <c r="X432">
        <v>2019</v>
      </c>
      <c r="Y432" t="s">
        <v>37</v>
      </c>
      <c r="Z432" t="s">
        <v>38</v>
      </c>
      <c r="AA432">
        <v>12</v>
      </c>
      <c r="AB432">
        <v>93</v>
      </c>
      <c r="AC432">
        <v>0</v>
      </c>
      <c r="AD432">
        <v>0</v>
      </c>
      <c r="AE432">
        <v>1365</v>
      </c>
      <c r="AF432" t="e">
        <f>VLOOKUP(A432,[1]DETALLE!$A$1:$AK$841,37,FALSE)</f>
        <v>#N/A</v>
      </c>
      <c r="AG432" t="e">
        <f>VLOOKUP(A432,[1]DETALLE!$A$1:$AK$841,16,FALSE)</f>
        <v>#N/A</v>
      </c>
      <c r="AH432" t="e">
        <f>VLOOKUP(A432,[1]DETALLE!$A$1:$AK$841,22,FALSE)</f>
        <v>#N/A</v>
      </c>
      <c r="AI432" t="e">
        <f>VLOOKUP(A432,[1]DETALLE!$A$1:$AK$841,27,FALSE)</f>
        <v>#N/A</v>
      </c>
      <c r="AJ432" t="e">
        <f>VLOOKUP(A432,[1]DETALLE!$A$1:$AK$841,18,FALSE)</f>
        <v>#N/A</v>
      </c>
      <c r="AK432" t="e">
        <f t="shared" si="31"/>
        <v>#N/A</v>
      </c>
      <c r="AL432" t="e">
        <f t="shared" si="32"/>
        <v>#N/A</v>
      </c>
      <c r="AM432" t="e">
        <f t="shared" si="33"/>
        <v>#N/A</v>
      </c>
      <c r="AN432" t="e">
        <f t="shared" si="34"/>
        <v>#N/A</v>
      </c>
      <c r="AO432" t="e">
        <f t="shared" si="35"/>
        <v>#N/A</v>
      </c>
    </row>
    <row r="433" spans="1:41" x14ac:dyDescent="0.25">
      <c r="A433" t="s">
        <v>440</v>
      </c>
      <c r="B433">
        <v>2019</v>
      </c>
      <c r="C433" t="s">
        <v>37</v>
      </c>
      <c r="D433" t="s">
        <v>38</v>
      </c>
      <c r="E433">
        <v>11</v>
      </c>
      <c r="F433" t="s">
        <v>40</v>
      </c>
      <c r="G433">
        <v>2.2999999999999998</v>
      </c>
      <c r="H433" t="s">
        <v>58</v>
      </c>
      <c r="I433">
        <v>655</v>
      </c>
      <c r="J433">
        <v>1365</v>
      </c>
      <c r="K433">
        <v>0</v>
      </c>
      <c r="L433">
        <v>0</v>
      </c>
      <c r="M433">
        <v>0.6</v>
      </c>
      <c r="N433">
        <v>0.8</v>
      </c>
      <c r="O433">
        <v>1.05</v>
      </c>
      <c r="P433">
        <v>1.1000000000000001</v>
      </c>
      <c r="Q433" t="s">
        <v>46</v>
      </c>
      <c r="R433">
        <v>5</v>
      </c>
      <c r="S433">
        <v>9</v>
      </c>
      <c r="T433" t="s">
        <v>47</v>
      </c>
      <c r="U433" t="s">
        <v>58</v>
      </c>
      <c r="V433" t="s">
        <v>35</v>
      </c>
      <c r="W433" t="s">
        <v>55</v>
      </c>
      <c r="X433">
        <v>2019</v>
      </c>
      <c r="Y433" t="s">
        <v>37</v>
      </c>
      <c r="Z433" t="s">
        <v>38</v>
      </c>
      <c r="AA433">
        <v>16</v>
      </c>
      <c r="AB433">
        <v>44</v>
      </c>
      <c r="AC433">
        <v>1.05</v>
      </c>
      <c r="AD433">
        <v>0.46</v>
      </c>
      <c r="AE433">
        <v>1433.25</v>
      </c>
      <c r="AF433">
        <f>VLOOKUP(A433,[1]DETALLE!$A$1:$AK$841,37,FALSE)</f>
        <v>819</v>
      </c>
      <c r="AG433">
        <f>VLOOKUP(A433,[1]DETALLE!$A$1:$AK$841,16,FALSE)</f>
        <v>14</v>
      </c>
      <c r="AH433">
        <f>VLOOKUP(A433,[1]DETALLE!$A$1:$AK$841,22,FALSE)</f>
        <v>0.6</v>
      </c>
      <c r="AI433">
        <f>VLOOKUP(A433,[1]DETALLE!$A$1:$AK$841,27,FALSE)</f>
        <v>0</v>
      </c>
      <c r="AJ433" t="str">
        <f>VLOOKUP(A433,[1]DETALLE!$A$1:$AK$841,18,FALSE)</f>
        <v>Departmental Digital</v>
      </c>
      <c r="AK433">
        <f t="shared" si="31"/>
        <v>0</v>
      </c>
      <c r="AL433">
        <f t="shared" si="32"/>
        <v>0</v>
      </c>
      <c r="AM433">
        <f t="shared" si="33"/>
        <v>0</v>
      </c>
      <c r="AN433">
        <f t="shared" si="34"/>
        <v>0</v>
      </c>
      <c r="AO433">
        <f t="shared" si="35"/>
        <v>1</v>
      </c>
    </row>
    <row r="434" spans="1:41" x14ac:dyDescent="0.25">
      <c r="A434" t="s">
        <v>441</v>
      </c>
      <c r="B434">
        <v>2019</v>
      </c>
      <c r="C434" t="s">
        <v>37</v>
      </c>
      <c r="D434" t="s">
        <v>38</v>
      </c>
      <c r="E434">
        <v>11</v>
      </c>
      <c r="F434" t="s">
        <v>40</v>
      </c>
      <c r="G434">
        <v>0.21666669999999999</v>
      </c>
      <c r="H434" t="s">
        <v>116</v>
      </c>
      <c r="I434">
        <v>655</v>
      </c>
      <c r="J434">
        <v>1365</v>
      </c>
      <c r="K434">
        <v>0</v>
      </c>
      <c r="L434">
        <v>0</v>
      </c>
      <c r="M434">
        <v>0.6</v>
      </c>
      <c r="N434">
        <v>0.8</v>
      </c>
      <c r="O434">
        <v>1.05</v>
      </c>
      <c r="P434">
        <v>1.1000000000000001</v>
      </c>
      <c r="Q434" t="s">
        <v>46</v>
      </c>
      <c r="R434">
        <v>5</v>
      </c>
      <c r="S434">
        <v>9</v>
      </c>
      <c r="T434" t="s">
        <v>47</v>
      </c>
      <c r="U434" t="s">
        <v>58</v>
      </c>
      <c r="V434" t="s">
        <v>35</v>
      </c>
      <c r="W434" t="s">
        <v>55</v>
      </c>
      <c r="X434">
        <v>2019</v>
      </c>
      <c r="Y434" t="s">
        <v>37</v>
      </c>
      <c r="Z434" t="s">
        <v>38</v>
      </c>
      <c r="AA434">
        <v>11</v>
      </c>
      <c r="AB434">
        <v>0</v>
      </c>
      <c r="AC434">
        <v>1.1000000000000001</v>
      </c>
      <c r="AD434">
        <v>4.3333339999999998E-2</v>
      </c>
      <c r="AE434">
        <v>1501.5</v>
      </c>
      <c r="AF434">
        <f>VLOOKUP(A434,[1]DETALLE!$A$1:$AK$841,37,FALSE)</f>
        <v>1808.95</v>
      </c>
      <c r="AG434">
        <f>VLOOKUP(A434,[1]DETALLE!$A$1:$AK$841,16,FALSE)</f>
        <v>337</v>
      </c>
      <c r="AH434">
        <f>VLOOKUP(A434,[1]DETALLE!$A$1:$AK$841,22,FALSE)</f>
        <v>1.1499999999999999</v>
      </c>
      <c r="AI434">
        <f>VLOOKUP(A434,[1]DETALLE!$A$1:$AK$841,27,FALSE)</f>
        <v>0.67749999999999999</v>
      </c>
      <c r="AJ434" t="str">
        <f>VLOOKUP(A434,[1]DETALLE!$A$1:$AK$841,18,FALSE)</f>
        <v>WF Mono Systems and Legacy Color</v>
      </c>
      <c r="AK434">
        <f t="shared" si="31"/>
        <v>0</v>
      </c>
      <c r="AL434">
        <f t="shared" si="32"/>
        <v>0</v>
      </c>
      <c r="AM434">
        <f t="shared" si="33"/>
        <v>0</v>
      </c>
      <c r="AN434">
        <f t="shared" si="34"/>
        <v>0</v>
      </c>
      <c r="AO434">
        <f t="shared" si="35"/>
        <v>0</v>
      </c>
    </row>
    <row r="435" spans="1:41" x14ac:dyDescent="0.25">
      <c r="A435" t="s">
        <v>442</v>
      </c>
      <c r="B435">
        <v>2019</v>
      </c>
      <c r="C435" t="s">
        <v>37</v>
      </c>
      <c r="D435" t="s">
        <v>38</v>
      </c>
      <c r="E435">
        <v>11</v>
      </c>
      <c r="F435" t="s">
        <v>40</v>
      </c>
      <c r="G435">
        <v>0.35</v>
      </c>
      <c r="H435" t="s">
        <v>58</v>
      </c>
      <c r="I435">
        <v>655</v>
      </c>
      <c r="J435">
        <v>1365</v>
      </c>
      <c r="K435">
        <v>0</v>
      </c>
      <c r="L435">
        <v>0</v>
      </c>
      <c r="M435">
        <v>0.6</v>
      </c>
      <c r="N435">
        <v>0.8</v>
      </c>
      <c r="O435">
        <v>1.05</v>
      </c>
      <c r="P435">
        <v>1.1000000000000001</v>
      </c>
      <c r="Q435" t="s">
        <v>46</v>
      </c>
      <c r="R435">
        <v>5</v>
      </c>
      <c r="S435">
        <v>9</v>
      </c>
      <c r="T435" t="s">
        <v>47</v>
      </c>
      <c r="U435" t="s">
        <v>58</v>
      </c>
      <c r="V435" t="s">
        <v>35</v>
      </c>
      <c r="W435" t="s">
        <v>36</v>
      </c>
      <c r="X435">
        <v>2019</v>
      </c>
      <c r="Y435" t="s">
        <v>37</v>
      </c>
      <c r="Z435" t="s">
        <v>38</v>
      </c>
      <c r="AA435">
        <v>12</v>
      </c>
      <c r="AB435">
        <v>324</v>
      </c>
      <c r="AC435">
        <v>1.1000000000000001</v>
      </c>
      <c r="AD435">
        <v>7.0000000000000007E-2</v>
      </c>
      <c r="AE435">
        <v>1501.5</v>
      </c>
      <c r="AF435">
        <f>VLOOKUP(A435,[1]DETALLE!$A$1:$AK$841,37,FALSE)</f>
        <v>1433.25</v>
      </c>
      <c r="AG435">
        <f>VLOOKUP(A435,[1]DETALLE!$A$1:$AK$841,16,FALSE)</f>
        <v>32</v>
      </c>
      <c r="AH435">
        <f>VLOOKUP(A435,[1]DETALLE!$A$1:$AK$841,22,FALSE)</f>
        <v>1.05</v>
      </c>
      <c r="AI435">
        <f>VLOOKUP(A435,[1]DETALLE!$A$1:$AK$841,27,FALSE)</f>
        <v>0.58600000000000008</v>
      </c>
      <c r="AJ435" t="str">
        <f>VLOOKUP(A435,[1]DETALLE!$A$1:$AK$841,18,FALSE)</f>
        <v>Departmental Digital</v>
      </c>
      <c r="AK435">
        <f t="shared" si="31"/>
        <v>0</v>
      </c>
      <c r="AL435">
        <f t="shared" si="32"/>
        <v>0</v>
      </c>
      <c r="AM435">
        <f t="shared" si="33"/>
        <v>0</v>
      </c>
      <c r="AN435">
        <f t="shared" si="34"/>
        <v>0</v>
      </c>
      <c r="AO435">
        <f t="shared" si="35"/>
        <v>1</v>
      </c>
    </row>
    <row r="436" spans="1:41" x14ac:dyDescent="0.25">
      <c r="A436" t="s">
        <v>443</v>
      </c>
      <c r="B436">
        <v>2019</v>
      </c>
      <c r="C436" t="s">
        <v>37</v>
      </c>
      <c r="D436" t="s">
        <v>38</v>
      </c>
      <c r="E436">
        <v>11</v>
      </c>
      <c r="F436" t="s">
        <v>44</v>
      </c>
      <c r="G436">
        <v>0</v>
      </c>
      <c r="H436" t="s">
        <v>116</v>
      </c>
      <c r="I436">
        <v>655</v>
      </c>
      <c r="J436">
        <v>1365</v>
      </c>
      <c r="K436">
        <v>0</v>
      </c>
      <c r="L436">
        <v>0</v>
      </c>
      <c r="M436">
        <v>0.6</v>
      </c>
      <c r="N436">
        <v>0.8</v>
      </c>
      <c r="O436">
        <v>1.05</v>
      </c>
      <c r="P436">
        <v>1.1000000000000001</v>
      </c>
      <c r="Q436" t="s">
        <v>46</v>
      </c>
      <c r="R436">
        <v>5</v>
      </c>
      <c r="S436">
        <v>9</v>
      </c>
      <c r="T436" t="s">
        <v>47</v>
      </c>
      <c r="U436" t="s">
        <v>58</v>
      </c>
      <c r="V436" t="s">
        <v>35</v>
      </c>
      <c r="W436" t="s">
        <v>55</v>
      </c>
      <c r="X436">
        <v>2019</v>
      </c>
      <c r="Y436" t="s">
        <v>37</v>
      </c>
      <c r="Z436" t="s">
        <v>38</v>
      </c>
      <c r="AA436">
        <v>12</v>
      </c>
      <c r="AB436">
        <v>28</v>
      </c>
      <c r="AC436">
        <v>0</v>
      </c>
      <c r="AD436">
        <v>0</v>
      </c>
      <c r="AE436">
        <v>1365</v>
      </c>
      <c r="AF436" t="e">
        <f>VLOOKUP(A436,[1]DETALLE!$A$1:$AK$841,37,FALSE)</f>
        <v>#N/A</v>
      </c>
      <c r="AG436" t="e">
        <f>VLOOKUP(A436,[1]DETALLE!$A$1:$AK$841,16,FALSE)</f>
        <v>#N/A</v>
      </c>
      <c r="AH436" t="e">
        <f>VLOOKUP(A436,[1]DETALLE!$A$1:$AK$841,22,FALSE)</f>
        <v>#N/A</v>
      </c>
      <c r="AI436" t="e">
        <f>VLOOKUP(A436,[1]DETALLE!$A$1:$AK$841,27,FALSE)</f>
        <v>#N/A</v>
      </c>
      <c r="AJ436" t="e">
        <f>VLOOKUP(A436,[1]DETALLE!$A$1:$AK$841,18,FALSE)</f>
        <v>#N/A</v>
      </c>
      <c r="AK436" t="e">
        <f t="shared" si="31"/>
        <v>#N/A</v>
      </c>
      <c r="AL436" t="e">
        <f t="shared" si="32"/>
        <v>#N/A</v>
      </c>
      <c r="AM436" t="e">
        <f t="shared" si="33"/>
        <v>#N/A</v>
      </c>
      <c r="AN436" t="e">
        <f t="shared" si="34"/>
        <v>#N/A</v>
      </c>
      <c r="AO436" t="e">
        <f t="shared" si="35"/>
        <v>#N/A</v>
      </c>
    </row>
    <row r="437" spans="1:41" x14ac:dyDescent="0.25">
      <c r="A437" t="s">
        <v>444</v>
      </c>
      <c r="B437">
        <v>2019</v>
      </c>
      <c r="C437" t="s">
        <v>37</v>
      </c>
      <c r="D437" t="s">
        <v>38</v>
      </c>
      <c r="E437">
        <v>11</v>
      </c>
      <c r="F437" t="s">
        <v>40</v>
      </c>
      <c r="G437">
        <v>0</v>
      </c>
      <c r="H437" t="s">
        <v>64</v>
      </c>
      <c r="I437">
        <v>655</v>
      </c>
      <c r="J437">
        <v>1365</v>
      </c>
      <c r="K437">
        <v>0</v>
      </c>
      <c r="L437">
        <v>0</v>
      </c>
      <c r="M437">
        <v>0.6</v>
      </c>
      <c r="N437">
        <v>0.8</v>
      </c>
      <c r="O437">
        <v>1.05</v>
      </c>
      <c r="P437">
        <v>1.1000000000000001</v>
      </c>
      <c r="Q437" t="s">
        <v>46</v>
      </c>
      <c r="R437">
        <v>5</v>
      </c>
      <c r="S437">
        <v>9</v>
      </c>
      <c r="T437" t="s">
        <v>47</v>
      </c>
      <c r="U437" t="s">
        <v>64</v>
      </c>
      <c r="V437" t="s">
        <v>35</v>
      </c>
      <c r="W437" t="s">
        <v>55</v>
      </c>
      <c r="X437">
        <v>2019</v>
      </c>
      <c r="Y437" t="s">
        <v>37</v>
      </c>
      <c r="Z437" t="s">
        <v>38</v>
      </c>
      <c r="AA437">
        <v>15</v>
      </c>
      <c r="AB437">
        <v>92</v>
      </c>
      <c r="AC437">
        <v>1.1000000000000001</v>
      </c>
      <c r="AD437">
        <v>0</v>
      </c>
      <c r="AE437">
        <v>1501.5</v>
      </c>
      <c r="AF437">
        <f>VLOOKUP(A437,[1]DETALLE!$A$1:$AK$841,37,FALSE)</f>
        <v>858.8125</v>
      </c>
      <c r="AG437">
        <f>VLOOKUP(A437,[1]DETALLE!$A$1:$AK$841,16,FALSE)</f>
        <v>20</v>
      </c>
      <c r="AH437">
        <f>VLOOKUP(A437,[1]DETALLE!$A$1:$AK$841,22,FALSE)</f>
        <v>0.8</v>
      </c>
      <c r="AI437">
        <f>VLOOKUP(A437,[1]DETALLE!$A$1:$AK$841,27,FALSE)</f>
        <v>1.6833333333333333</v>
      </c>
      <c r="AJ437" t="str">
        <f>VLOOKUP(A437,[1]DETALLE!$A$1:$AK$841,18,FALSE)</f>
        <v>Departmental Digital</v>
      </c>
      <c r="AK437">
        <f t="shared" si="31"/>
        <v>0</v>
      </c>
      <c r="AL437">
        <f t="shared" si="32"/>
        <v>0</v>
      </c>
      <c r="AM437">
        <f t="shared" si="33"/>
        <v>0</v>
      </c>
      <c r="AN437">
        <f t="shared" si="34"/>
        <v>0</v>
      </c>
      <c r="AO437">
        <f t="shared" si="35"/>
        <v>0</v>
      </c>
    </row>
    <row r="438" spans="1:41" x14ac:dyDescent="0.25">
      <c r="A438" t="s">
        <v>445</v>
      </c>
      <c r="B438">
        <v>2019</v>
      </c>
      <c r="C438" t="s">
        <v>37</v>
      </c>
      <c r="D438" t="s">
        <v>38</v>
      </c>
      <c r="E438">
        <v>11</v>
      </c>
      <c r="F438" t="s">
        <v>40</v>
      </c>
      <c r="G438">
        <v>2.8833329999999999</v>
      </c>
      <c r="H438" t="s">
        <v>71</v>
      </c>
      <c r="I438">
        <v>468</v>
      </c>
      <c r="J438">
        <v>715</v>
      </c>
      <c r="K438">
        <v>0</v>
      </c>
      <c r="L438">
        <v>0</v>
      </c>
      <c r="M438">
        <v>0</v>
      </c>
      <c r="N438">
        <v>0.6</v>
      </c>
      <c r="O438">
        <v>0.8</v>
      </c>
      <c r="P438">
        <v>1.05</v>
      </c>
      <c r="Q438" t="s">
        <v>46</v>
      </c>
      <c r="R438">
        <v>5</v>
      </c>
      <c r="S438">
        <v>9</v>
      </c>
      <c r="T438" t="s">
        <v>47</v>
      </c>
      <c r="U438" t="s">
        <v>71</v>
      </c>
      <c r="V438" t="s">
        <v>35</v>
      </c>
      <c r="W438" t="s">
        <v>59</v>
      </c>
      <c r="X438">
        <v>2019</v>
      </c>
      <c r="Y438" t="s">
        <v>37</v>
      </c>
      <c r="Z438" t="s">
        <v>38</v>
      </c>
      <c r="AA438">
        <v>12</v>
      </c>
      <c r="AB438">
        <v>87</v>
      </c>
      <c r="AC438">
        <v>1.05</v>
      </c>
      <c r="AD438">
        <v>0.57666660000000003</v>
      </c>
      <c r="AE438">
        <v>750.75</v>
      </c>
      <c r="AF438">
        <f>VLOOKUP(A438,[1]DETALLE!$A$1:$AK$841,37,FALSE)</f>
        <v>750.75000000000011</v>
      </c>
      <c r="AG438">
        <f>VLOOKUP(A438,[1]DETALLE!$A$1:$AK$841,16,FALSE)</f>
        <v>73</v>
      </c>
      <c r="AH438">
        <f>VLOOKUP(A438,[1]DETALLE!$A$1:$AK$841,22,FALSE)</f>
        <v>1.05</v>
      </c>
      <c r="AI438">
        <f>VLOOKUP(A438,[1]DETALLE!$A$1:$AK$841,27,FALSE)</f>
        <v>3.5999999999999997E-2</v>
      </c>
      <c r="AJ438" t="str">
        <f>VLOOKUP(A438,[1]DETALLE!$A$1:$AK$841,18,FALSE)</f>
        <v>A4 Color Laser MFPs</v>
      </c>
      <c r="AK438">
        <f t="shared" si="31"/>
        <v>1</v>
      </c>
      <c r="AL438">
        <f t="shared" si="32"/>
        <v>0</v>
      </c>
      <c r="AM438">
        <f t="shared" si="33"/>
        <v>1</v>
      </c>
      <c r="AN438">
        <f t="shared" si="34"/>
        <v>0</v>
      </c>
      <c r="AO438">
        <f t="shared" si="35"/>
        <v>0</v>
      </c>
    </row>
    <row r="439" spans="1:41" x14ac:dyDescent="0.25">
      <c r="A439" t="s">
        <v>446</v>
      </c>
      <c r="B439">
        <v>2019</v>
      </c>
      <c r="C439" t="s">
        <v>37</v>
      </c>
      <c r="D439" t="s">
        <v>38</v>
      </c>
      <c r="E439">
        <v>11</v>
      </c>
      <c r="F439" t="s">
        <v>40</v>
      </c>
      <c r="G439">
        <v>0</v>
      </c>
      <c r="H439" t="s">
        <v>54</v>
      </c>
      <c r="I439">
        <v>803</v>
      </c>
      <c r="J439">
        <v>1573</v>
      </c>
      <c r="K439">
        <v>0.2</v>
      </c>
      <c r="L439">
        <v>0.6</v>
      </c>
      <c r="M439">
        <v>0.8</v>
      </c>
      <c r="N439">
        <v>1.05</v>
      </c>
      <c r="O439">
        <v>1.1000000000000001</v>
      </c>
      <c r="P439">
        <v>1.1499999999999999</v>
      </c>
      <c r="Q439" t="s">
        <v>46</v>
      </c>
      <c r="R439">
        <v>4</v>
      </c>
      <c r="S439">
        <v>6</v>
      </c>
      <c r="T439" t="s">
        <v>47</v>
      </c>
      <c r="U439" t="s">
        <v>54</v>
      </c>
      <c r="V439" t="s">
        <v>35</v>
      </c>
      <c r="W439" t="s">
        <v>67</v>
      </c>
      <c r="X439">
        <v>2019</v>
      </c>
      <c r="Y439" t="s">
        <v>37</v>
      </c>
      <c r="Z439" t="s">
        <v>38</v>
      </c>
      <c r="AA439">
        <v>15</v>
      </c>
      <c r="AB439">
        <v>31</v>
      </c>
      <c r="AC439">
        <v>1.1000000000000001</v>
      </c>
      <c r="AD439">
        <v>0</v>
      </c>
      <c r="AE439">
        <v>1730.3</v>
      </c>
      <c r="AF439">
        <f>VLOOKUP(A439,[1]DETALLE!$A$1:$AK$841,37,FALSE)</f>
        <v>429.00000000000006</v>
      </c>
      <c r="AG439">
        <f>VLOOKUP(A439,[1]DETALLE!$A$1:$AK$841,16,FALSE)</f>
        <v>28</v>
      </c>
      <c r="AH439">
        <f>VLOOKUP(A439,[1]DETALLE!$A$1:$AK$841,22,FALSE)</f>
        <v>0.6</v>
      </c>
      <c r="AI439">
        <f>VLOOKUP(A439,[1]DETALLE!$A$1:$AK$841,27,FALSE)</f>
        <v>0.13999999999999999</v>
      </c>
      <c r="AJ439" t="str">
        <f>VLOOKUP(A439,[1]DETALLE!$A$1:$AK$841,18,FALSE)</f>
        <v>Entry Mono Printers</v>
      </c>
      <c r="AK439">
        <f t="shared" si="31"/>
        <v>0</v>
      </c>
      <c r="AL439">
        <f t="shared" si="32"/>
        <v>0</v>
      </c>
      <c r="AM439">
        <f t="shared" si="33"/>
        <v>0</v>
      </c>
      <c r="AN439">
        <f t="shared" si="34"/>
        <v>0</v>
      </c>
      <c r="AO439">
        <f t="shared" si="35"/>
        <v>0</v>
      </c>
    </row>
    <row r="440" spans="1:41" x14ac:dyDescent="0.25">
      <c r="A440" t="s">
        <v>385</v>
      </c>
      <c r="B440">
        <v>2019</v>
      </c>
      <c r="C440" t="s">
        <v>37</v>
      </c>
      <c r="D440" t="s">
        <v>38</v>
      </c>
      <c r="E440">
        <v>11</v>
      </c>
      <c r="F440" t="s">
        <v>40</v>
      </c>
      <c r="G440">
        <v>3</v>
      </c>
      <c r="H440" t="s">
        <v>54</v>
      </c>
      <c r="I440">
        <v>803</v>
      </c>
      <c r="J440">
        <v>1573</v>
      </c>
      <c r="K440">
        <v>0.2</v>
      </c>
      <c r="L440">
        <v>0.6</v>
      </c>
      <c r="M440">
        <v>0.8</v>
      </c>
      <c r="N440">
        <v>1.05</v>
      </c>
      <c r="O440">
        <v>1.1000000000000001</v>
      </c>
      <c r="P440">
        <v>1.1499999999999999</v>
      </c>
      <c r="Q440" t="s">
        <v>46</v>
      </c>
      <c r="R440">
        <v>4</v>
      </c>
      <c r="S440">
        <v>6</v>
      </c>
      <c r="T440" t="s">
        <v>47</v>
      </c>
      <c r="U440" t="s">
        <v>54</v>
      </c>
      <c r="V440" t="s">
        <v>35</v>
      </c>
      <c r="W440" t="s">
        <v>55</v>
      </c>
      <c r="X440">
        <v>2019</v>
      </c>
      <c r="Y440" t="s">
        <v>37</v>
      </c>
      <c r="Z440" t="s">
        <v>38</v>
      </c>
      <c r="AA440">
        <v>11</v>
      </c>
      <c r="AB440">
        <v>2</v>
      </c>
      <c r="AC440">
        <v>0.2</v>
      </c>
      <c r="AD440">
        <v>0.75</v>
      </c>
      <c r="AE440">
        <v>314.60000000000002</v>
      </c>
      <c r="AF440">
        <f>VLOOKUP(A440,[1]DETALLE!$A$1:$AK$841,37,FALSE)</f>
        <v>1365</v>
      </c>
      <c r="AG440" t="str">
        <f>VLOOKUP(A440,[1]DETALLE!$A$1:$AK$841,16,FALSE)</f>
        <v xml:space="preserve">  </v>
      </c>
      <c r="AH440">
        <f>VLOOKUP(A440,[1]DETALLE!$A$1:$AK$841,22,FALSE)</f>
        <v>1</v>
      </c>
      <c r="AI440">
        <f>VLOOKUP(A440,[1]DETALLE!$A$1:$AK$841,27,FALSE)</f>
        <v>1</v>
      </c>
      <c r="AJ440" t="str">
        <f>VLOOKUP(A440,[1]DETALLE!$A$1:$AK$841,18,FALSE)</f>
        <v>Departmental Digital</v>
      </c>
      <c r="AK440">
        <f t="shared" si="31"/>
        <v>0</v>
      </c>
      <c r="AL440">
        <f t="shared" si="32"/>
        <v>0</v>
      </c>
      <c r="AM440">
        <f t="shared" si="33"/>
        <v>0</v>
      </c>
      <c r="AN440">
        <f t="shared" si="34"/>
        <v>0</v>
      </c>
      <c r="AO440">
        <f t="shared" si="35"/>
        <v>0</v>
      </c>
    </row>
    <row r="441" spans="1:41" x14ac:dyDescent="0.25">
      <c r="A441" t="s">
        <v>447</v>
      </c>
      <c r="B441">
        <v>2019</v>
      </c>
      <c r="C441" t="s">
        <v>37</v>
      </c>
      <c r="D441" t="s">
        <v>38</v>
      </c>
      <c r="E441">
        <v>11</v>
      </c>
      <c r="F441" t="s">
        <v>40</v>
      </c>
      <c r="G441">
        <v>1.5333330000000001</v>
      </c>
      <c r="H441" t="s">
        <v>58</v>
      </c>
      <c r="I441">
        <v>655</v>
      </c>
      <c r="J441">
        <v>1365</v>
      </c>
      <c r="K441">
        <v>0</v>
      </c>
      <c r="L441">
        <v>0</v>
      </c>
      <c r="M441">
        <v>0.6</v>
      </c>
      <c r="N441">
        <v>0.8</v>
      </c>
      <c r="O441">
        <v>1.05</v>
      </c>
      <c r="P441">
        <v>1.1000000000000001</v>
      </c>
      <c r="Q441" t="s">
        <v>46</v>
      </c>
      <c r="R441">
        <v>5</v>
      </c>
      <c r="S441">
        <v>9</v>
      </c>
      <c r="T441" t="s">
        <v>47</v>
      </c>
      <c r="U441" t="s">
        <v>45</v>
      </c>
      <c r="V441" t="s">
        <v>35</v>
      </c>
      <c r="W441" t="s">
        <v>55</v>
      </c>
      <c r="X441">
        <v>2019</v>
      </c>
      <c r="Y441" t="s">
        <v>37</v>
      </c>
      <c r="Z441" t="s">
        <v>38</v>
      </c>
      <c r="AA441">
        <v>11</v>
      </c>
      <c r="AB441">
        <v>86</v>
      </c>
      <c r="AC441">
        <v>1.1000000000000001</v>
      </c>
      <c r="AD441">
        <v>0.30666660000000001</v>
      </c>
      <c r="AE441">
        <v>1501.5</v>
      </c>
      <c r="AF441">
        <f>VLOOKUP(A441,[1]DETALLE!$A$1:$AK$841,37,FALSE)</f>
        <v>1433.25</v>
      </c>
      <c r="AG441">
        <f>VLOOKUP(A441,[1]DETALLE!$A$1:$AK$841,16,FALSE)</f>
        <v>31</v>
      </c>
      <c r="AH441">
        <f>VLOOKUP(A441,[1]DETALLE!$A$1:$AK$841,22,FALSE)</f>
        <v>1.05</v>
      </c>
      <c r="AI441">
        <f>VLOOKUP(A441,[1]DETALLE!$A$1:$AK$841,27,FALSE)</f>
        <v>0.4</v>
      </c>
      <c r="AJ441" t="str">
        <f>VLOOKUP(A441,[1]DETALLE!$A$1:$AK$841,18,FALSE)</f>
        <v>Departmental Digital</v>
      </c>
      <c r="AK441">
        <f t="shared" si="31"/>
        <v>0</v>
      </c>
      <c r="AL441">
        <f t="shared" si="32"/>
        <v>0</v>
      </c>
      <c r="AM441">
        <f t="shared" si="33"/>
        <v>0</v>
      </c>
      <c r="AN441">
        <f t="shared" si="34"/>
        <v>0</v>
      </c>
      <c r="AO441">
        <f t="shared" si="35"/>
        <v>1</v>
      </c>
    </row>
    <row r="442" spans="1:41" x14ac:dyDescent="0.25">
      <c r="A442" t="s">
        <v>448</v>
      </c>
      <c r="B442">
        <v>2019</v>
      </c>
      <c r="C442" t="s">
        <v>37</v>
      </c>
      <c r="D442" t="s">
        <v>38</v>
      </c>
      <c r="E442">
        <v>11</v>
      </c>
      <c r="F442" t="s">
        <v>44</v>
      </c>
      <c r="G442">
        <v>0</v>
      </c>
      <c r="H442" t="s">
        <v>58</v>
      </c>
      <c r="I442">
        <v>655</v>
      </c>
      <c r="J442">
        <v>1365</v>
      </c>
      <c r="K442">
        <v>0</v>
      </c>
      <c r="L442">
        <v>0</v>
      </c>
      <c r="M442">
        <v>0.6</v>
      </c>
      <c r="N442">
        <v>0.8</v>
      </c>
      <c r="O442">
        <v>1.05</v>
      </c>
      <c r="P442">
        <v>1.1000000000000001</v>
      </c>
      <c r="Q442" t="s">
        <v>46</v>
      </c>
      <c r="R442">
        <v>5</v>
      </c>
      <c r="S442">
        <v>9</v>
      </c>
      <c r="T442" t="s">
        <v>47</v>
      </c>
      <c r="U442" t="s">
        <v>45</v>
      </c>
      <c r="V442" t="s">
        <v>35</v>
      </c>
      <c r="W442" t="s">
        <v>59</v>
      </c>
      <c r="X442">
        <v>2019</v>
      </c>
      <c r="Y442" t="s">
        <v>37</v>
      </c>
      <c r="Z442" t="s">
        <v>38</v>
      </c>
      <c r="AA442">
        <v>12</v>
      </c>
      <c r="AB442">
        <v>28</v>
      </c>
      <c r="AC442">
        <v>0</v>
      </c>
      <c r="AD442">
        <v>0</v>
      </c>
      <c r="AE442">
        <v>1365</v>
      </c>
      <c r="AF442" t="e">
        <f>VLOOKUP(A442,[1]DETALLE!$A$1:$AK$841,37,FALSE)</f>
        <v>#N/A</v>
      </c>
      <c r="AG442" t="e">
        <f>VLOOKUP(A442,[1]DETALLE!$A$1:$AK$841,16,FALSE)</f>
        <v>#N/A</v>
      </c>
      <c r="AH442" t="e">
        <f>VLOOKUP(A442,[1]DETALLE!$A$1:$AK$841,22,FALSE)</f>
        <v>#N/A</v>
      </c>
      <c r="AI442" t="e">
        <f>VLOOKUP(A442,[1]DETALLE!$A$1:$AK$841,27,FALSE)</f>
        <v>#N/A</v>
      </c>
      <c r="AJ442" t="e">
        <f>VLOOKUP(A442,[1]DETALLE!$A$1:$AK$841,18,FALSE)</f>
        <v>#N/A</v>
      </c>
      <c r="AK442" t="e">
        <f t="shared" si="31"/>
        <v>#N/A</v>
      </c>
      <c r="AL442" t="e">
        <f t="shared" si="32"/>
        <v>#N/A</v>
      </c>
      <c r="AM442" t="e">
        <f t="shared" si="33"/>
        <v>#N/A</v>
      </c>
      <c r="AN442" t="e">
        <f t="shared" si="34"/>
        <v>#N/A</v>
      </c>
      <c r="AO442" t="e">
        <f t="shared" si="35"/>
        <v>#N/A</v>
      </c>
    </row>
    <row r="443" spans="1:41" x14ac:dyDescent="0.25">
      <c r="A443">
        <v>2411031</v>
      </c>
      <c r="B443">
        <v>2019</v>
      </c>
      <c r="C443" t="s">
        <v>37</v>
      </c>
      <c r="D443" t="s">
        <v>38</v>
      </c>
      <c r="E443">
        <v>12</v>
      </c>
      <c r="F443" t="s">
        <v>264</v>
      </c>
      <c r="G443">
        <v>0.66666669999999995</v>
      </c>
      <c r="H443" t="s">
        <v>91</v>
      </c>
      <c r="I443">
        <v>803</v>
      </c>
      <c r="J443">
        <v>1573</v>
      </c>
      <c r="K443">
        <v>0.2</v>
      </c>
      <c r="L443">
        <v>0.6</v>
      </c>
      <c r="M443">
        <v>0.8</v>
      </c>
      <c r="N443">
        <v>1.05</v>
      </c>
      <c r="O443">
        <v>1.1000000000000001</v>
      </c>
      <c r="P443">
        <v>1.1499999999999999</v>
      </c>
      <c r="Q443" t="s">
        <v>46</v>
      </c>
      <c r="R443">
        <v>4</v>
      </c>
      <c r="S443">
        <v>6</v>
      </c>
      <c r="T443" t="s">
        <v>47</v>
      </c>
      <c r="U443" t="s">
        <v>91</v>
      </c>
      <c r="V443" t="s">
        <v>35</v>
      </c>
      <c r="W443" t="s">
        <v>67</v>
      </c>
      <c r="X443">
        <v>2019</v>
      </c>
      <c r="Y443" t="s">
        <v>37</v>
      </c>
      <c r="Z443" t="s">
        <v>38</v>
      </c>
      <c r="AA443">
        <v>12</v>
      </c>
      <c r="AB443">
        <v>21</v>
      </c>
      <c r="AC443">
        <v>1.05</v>
      </c>
      <c r="AD443">
        <v>0.16666667499999999</v>
      </c>
      <c r="AE443">
        <v>1651.65</v>
      </c>
      <c r="AF443" t="e">
        <f>VLOOKUP(A443,[1]DETALLE!$A$1:$AK$841,37,FALSE)</f>
        <v>#N/A</v>
      </c>
      <c r="AG443" t="e">
        <f>VLOOKUP(A443,[1]DETALLE!$A$1:$AK$841,16,FALSE)</f>
        <v>#N/A</v>
      </c>
      <c r="AH443" t="e">
        <f>VLOOKUP(A443,[1]DETALLE!$A$1:$AK$841,22,FALSE)</f>
        <v>#N/A</v>
      </c>
      <c r="AI443" t="e">
        <f>VLOOKUP(A443,[1]DETALLE!$A$1:$AK$841,27,FALSE)</f>
        <v>#N/A</v>
      </c>
      <c r="AJ443" t="e">
        <f>VLOOKUP(A443,[1]DETALLE!$A$1:$AK$841,18,FALSE)</f>
        <v>#N/A</v>
      </c>
      <c r="AK443" t="e">
        <f t="shared" si="31"/>
        <v>#N/A</v>
      </c>
      <c r="AL443" t="e">
        <f t="shared" si="32"/>
        <v>#N/A</v>
      </c>
      <c r="AM443" t="e">
        <f t="shared" si="33"/>
        <v>#N/A</v>
      </c>
      <c r="AN443" t="e">
        <f t="shared" si="34"/>
        <v>#N/A</v>
      </c>
      <c r="AO443" t="e">
        <f t="shared" si="35"/>
        <v>#N/A</v>
      </c>
    </row>
    <row r="444" spans="1:41" x14ac:dyDescent="0.25">
      <c r="A444" t="s">
        <v>449</v>
      </c>
      <c r="B444">
        <v>2019</v>
      </c>
      <c r="C444" t="s">
        <v>37</v>
      </c>
      <c r="D444" t="s">
        <v>38</v>
      </c>
      <c r="E444">
        <v>12</v>
      </c>
      <c r="F444" t="s">
        <v>40</v>
      </c>
      <c r="G444">
        <v>2.1</v>
      </c>
      <c r="H444" t="s">
        <v>58</v>
      </c>
      <c r="I444">
        <v>655</v>
      </c>
      <c r="J444">
        <v>1365</v>
      </c>
      <c r="K444">
        <v>0</v>
      </c>
      <c r="L444">
        <v>0</v>
      </c>
      <c r="M444">
        <v>0.6</v>
      </c>
      <c r="N444">
        <v>0.8</v>
      </c>
      <c r="O444">
        <v>1.05</v>
      </c>
      <c r="P444">
        <v>1.1000000000000001</v>
      </c>
      <c r="Q444" t="s">
        <v>46</v>
      </c>
      <c r="R444">
        <v>5</v>
      </c>
      <c r="S444">
        <v>9</v>
      </c>
      <c r="T444" t="s">
        <v>47</v>
      </c>
      <c r="U444" t="s">
        <v>45</v>
      </c>
      <c r="V444" t="s">
        <v>35</v>
      </c>
      <c r="W444" t="s">
        <v>50</v>
      </c>
      <c r="X444">
        <v>2019</v>
      </c>
      <c r="Y444" t="s">
        <v>37</v>
      </c>
      <c r="Z444" t="s">
        <v>38</v>
      </c>
      <c r="AA444">
        <v>16</v>
      </c>
      <c r="AB444">
        <v>17</v>
      </c>
      <c r="AC444">
        <v>0.8</v>
      </c>
      <c r="AD444">
        <v>0.42</v>
      </c>
      <c r="AE444">
        <v>1092</v>
      </c>
      <c r="AF444">
        <f>VLOOKUP(A444,[1]DETALLE!$A$1:$AK$841,37,FALSE)</f>
        <v>1092</v>
      </c>
      <c r="AG444">
        <f>VLOOKUP(A444,[1]DETALLE!$A$1:$AK$841,16,FALSE)</f>
        <v>17</v>
      </c>
      <c r="AH444">
        <f>VLOOKUP(A444,[1]DETALLE!$A$1:$AK$841,22,FALSE)</f>
        <v>0.8</v>
      </c>
      <c r="AI444">
        <f>VLOOKUP(A444,[1]DETALLE!$A$1:$AK$841,27,FALSE)</f>
        <v>0.19600000000000001</v>
      </c>
      <c r="AJ444" t="str">
        <f>VLOOKUP(A444,[1]DETALLE!$A$1:$AK$841,18,FALSE)</f>
        <v>Departmental Digital</v>
      </c>
      <c r="AK444">
        <f t="shared" si="31"/>
        <v>1</v>
      </c>
      <c r="AL444">
        <f t="shared" si="32"/>
        <v>1</v>
      </c>
      <c r="AM444">
        <f t="shared" si="33"/>
        <v>1</v>
      </c>
      <c r="AN444">
        <f t="shared" si="34"/>
        <v>0</v>
      </c>
      <c r="AO444">
        <f t="shared" si="35"/>
        <v>1</v>
      </c>
    </row>
    <row r="445" spans="1:41" x14ac:dyDescent="0.25">
      <c r="A445" t="s">
        <v>450</v>
      </c>
      <c r="B445">
        <v>2019</v>
      </c>
      <c r="C445" t="s">
        <v>37</v>
      </c>
      <c r="D445" t="s">
        <v>38</v>
      </c>
      <c r="E445">
        <v>12</v>
      </c>
      <c r="F445" t="s">
        <v>40</v>
      </c>
      <c r="G445">
        <v>1.6666669999999999</v>
      </c>
      <c r="H445" t="s">
        <v>34</v>
      </c>
      <c r="I445">
        <v>468</v>
      </c>
      <c r="J445">
        <v>715</v>
      </c>
      <c r="K445">
        <v>0</v>
      </c>
      <c r="L445">
        <v>0</v>
      </c>
      <c r="M445">
        <v>0</v>
      </c>
      <c r="N445">
        <v>0.6</v>
      </c>
      <c r="O445">
        <v>0.8</v>
      </c>
      <c r="P445">
        <v>1.05</v>
      </c>
      <c r="Q445" t="s">
        <v>46</v>
      </c>
      <c r="R445">
        <v>5</v>
      </c>
      <c r="S445">
        <v>9</v>
      </c>
      <c r="T445" t="s">
        <v>47</v>
      </c>
      <c r="U445" t="s">
        <v>34</v>
      </c>
      <c r="V445" t="s">
        <v>35</v>
      </c>
      <c r="W445" t="s">
        <v>59</v>
      </c>
      <c r="X445">
        <v>2019</v>
      </c>
      <c r="Y445" t="s">
        <v>37</v>
      </c>
      <c r="Z445" t="s">
        <v>38</v>
      </c>
      <c r="AA445">
        <v>12</v>
      </c>
      <c r="AB445">
        <v>332</v>
      </c>
      <c r="AC445">
        <v>1.05</v>
      </c>
      <c r="AD445">
        <v>0.3333334</v>
      </c>
      <c r="AE445">
        <v>750.75</v>
      </c>
      <c r="AF445">
        <f>VLOOKUP(A445,[1]DETALLE!$A$1:$AK$841,37,FALSE)</f>
        <v>1489.8975000000003</v>
      </c>
      <c r="AG445">
        <f>VLOOKUP(A445,[1]DETALLE!$A$1:$AK$841,16,FALSE)</f>
        <v>348</v>
      </c>
      <c r="AH445">
        <f>VLOOKUP(A445,[1]DETALLE!$A$1:$AK$841,22,FALSE)</f>
        <v>1.1000000000000001</v>
      </c>
      <c r="AI445">
        <f>VLOOKUP(A445,[1]DETALLE!$A$1:$AK$841,27,FALSE)</f>
        <v>1.034</v>
      </c>
      <c r="AJ445" t="str">
        <f>VLOOKUP(A445,[1]DETALLE!$A$1:$AK$841,18,FALSE)</f>
        <v>Departmental Digital</v>
      </c>
      <c r="AK445">
        <f t="shared" si="31"/>
        <v>0</v>
      </c>
      <c r="AL445">
        <f t="shared" si="32"/>
        <v>0</v>
      </c>
      <c r="AM445">
        <f t="shared" si="33"/>
        <v>0</v>
      </c>
      <c r="AN445">
        <f t="shared" si="34"/>
        <v>0</v>
      </c>
      <c r="AO445">
        <f t="shared" si="35"/>
        <v>0</v>
      </c>
    </row>
    <row r="446" spans="1:41" x14ac:dyDescent="0.25">
      <c r="A446" t="s">
        <v>451</v>
      </c>
      <c r="B446">
        <v>2019</v>
      </c>
      <c r="C446" t="s">
        <v>37</v>
      </c>
      <c r="D446" t="s">
        <v>38</v>
      </c>
      <c r="E446">
        <v>12</v>
      </c>
      <c r="F446" t="s">
        <v>40</v>
      </c>
      <c r="G446">
        <v>1.183333</v>
      </c>
      <c r="H446" t="s">
        <v>34</v>
      </c>
      <c r="I446">
        <v>468</v>
      </c>
      <c r="J446">
        <v>715</v>
      </c>
      <c r="K446">
        <v>0</v>
      </c>
      <c r="L446">
        <v>0</v>
      </c>
      <c r="M446">
        <v>0</v>
      </c>
      <c r="N446">
        <v>0.6</v>
      </c>
      <c r="O446">
        <v>0.8</v>
      </c>
      <c r="P446">
        <v>1.05</v>
      </c>
      <c r="Q446" t="s">
        <v>46</v>
      </c>
      <c r="R446">
        <v>5</v>
      </c>
      <c r="S446">
        <v>9</v>
      </c>
      <c r="T446" t="s">
        <v>47</v>
      </c>
      <c r="U446" t="s">
        <v>34</v>
      </c>
      <c r="V446" t="s">
        <v>35</v>
      </c>
      <c r="W446" t="s">
        <v>42</v>
      </c>
      <c r="X446">
        <v>2019</v>
      </c>
      <c r="Y446" t="s">
        <v>37</v>
      </c>
      <c r="Z446" t="s">
        <v>38</v>
      </c>
      <c r="AA446">
        <v>12</v>
      </c>
      <c r="AB446">
        <v>260</v>
      </c>
      <c r="AC446">
        <v>1.05</v>
      </c>
      <c r="AD446">
        <v>0.2366666</v>
      </c>
      <c r="AE446">
        <v>750.75</v>
      </c>
      <c r="AF446">
        <f>VLOOKUP(A446,[1]DETALLE!$A$1:$AK$841,37,FALSE)</f>
        <v>1651.6500000000003</v>
      </c>
      <c r="AG446">
        <f>VLOOKUP(A446,[1]DETALLE!$A$1:$AK$841,16,FALSE)</f>
        <v>21</v>
      </c>
      <c r="AH446">
        <f>VLOOKUP(A446,[1]DETALLE!$A$1:$AK$841,22,FALSE)</f>
        <v>1.05</v>
      </c>
      <c r="AI446">
        <f>VLOOKUP(A446,[1]DETALLE!$A$1:$AK$841,27,FALSE)</f>
        <v>0.27500000000000002</v>
      </c>
      <c r="AJ446" t="str">
        <f>VLOOKUP(A446,[1]DETALLE!$A$1:$AK$841,18,FALSE)</f>
        <v>Light Production Digital Business</v>
      </c>
      <c r="AK446">
        <f t="shared" si="31"/>
        <v>0</v>
      </c>
      <c r="AL446">
        <f t="shared" si="32"/>
        <v>0</v>
      </c>
      <c r="AM446">
        <f t="shared" si="33"/>
        <v>1</v>
      </c>
      <c r="AN446">
        <f t="shared" si="34"/>
        <v>0</v>
      </c>
      <c r="AO446">
        <f t="shared" si="35"/>
        <v>0</v>
      </c>
    </row>
    <row r="447" spans="1:41" x14ac:dyDescent="0.25">
      <c r="A447" t="s">
        <v>452</v>
      </c>
      <c r="B447">
        <v>2019</v>
      </c>
      <c r="C447" t="s">
        <v>37</v>
      </c>
      <c r="D447" t="s">
        <v>38</v>
      </c>
      <c r="E447">
        <v>12</v>
      </c>
      <c r="F447" t="s">
        <v>44</v>
      </c>
      <c r="G447">
        <v>0.4166667</v>
      </c>
      <c r="H447" t="s">
        <v>91</v>
      </c>
      <c r="I447">
        <v>803</v>
      </c>
      <c r="J447">
        <v>1573</v>
      </c>
      <c r="K447">
        <v>0.2</v>
      </c>
      <c r="L447">
        <v>0.6</v>
      </c>
      <c r="M447">
        <v>0.8</v>
      </c>
      <c r="N447">
        <v>1.05</v>
      </c>
      <c r="O447">
        <v>1.1000000000000001</v>
      </c>
      <c r="P447">
        <v>1.1499999999999999</v>
      </c>
      <c r="Q447" t="s">
        <v>46</v>
      </c>
      <c r="R447">
        <v>4</v>
      </c>
      <c r="S447">
        <v>6</v>
      </c>
      <c r="T447" t="s">
        <v>47</v>
      </c>
      <c r="U447" t="s">
        <v>91</v>
      </c>
      <c r="V447" t="s">
        <v>35</v>
      </c>
      <c r="W447" t="s">
        <v>55</v>
      </c>
      <c r="X447">
        <v>2019</v>
      </c>
      <c r="Y447" t="s">
        <v>37</v>
      </c>
      <c r="Z447" t="s">
        <v>38</v>
      </c>
      <c r="AA447">
        <v>12</v>
      </c>
      <c r="AB447">
        <v>18</v>
      </c>
      <c r="AC447">
        <v>0</v>
      </c>
      <c r="AD447">
        <v>0</v>
      </c>
      <c r="AE447">
        <v>1573</v>
      </c>
      <c r="AF447" t="e">
        <f>VLOOKUP(A447,[1]DETALLE!$A$1:$AK$841,37,FALSE)</f>
        <v>#N/A</v>
      </c>
      <c r="AG447" t="e">
        <f>VLOOKUP(A447,[1]DETALLE!$A$1:$AK$841,16,FALSE)</f>
        <v>#N/A</v>
      </c>
      <c r="AH447" t="e">
        <f>VLOOKUP(A447,[1]DETALLE!$A$1:$AK$841,22,FALSE)</f>
        <v>#N/A</v>
      </c>
      <c r="AI447" t="e">
        <f>VLOOKUP(A447,[1]DETALLE!$A$1:$AK$841,27,FALSE)</f>
        <v>#N/A</v>
      </c>
      <c r="AJ447" t="e">
        <f>VLOOKUP(A447,[1]DETALLE!$A$1:$AK$841,18,FALSE)</f>
        <v>#N/A</v>
      </c>
      <c r="AK447" t="e">
        <f t="shared" si="31"/>
        <v>#N/A</v>
      </c>
      <c r="AL447" t="e">
        <f t="shared" si="32"/>
        <v>#N/A</v>
      </c>
      <c r="AM447" t="e">
        <f t="shared" si="33"/>
        <v>#N/A</v>
      </c>
      <c r="AN447" t="e">
        <f t="shared" si="34"/>
        <v>#N/A</v>
      </c>
      <c r="AO447" t="e">
        <f t="shared" si="35"/>
        <v>#N/A</v>
      </c>
    </row>
    <row r="448" spans="1:41" x14ac:dyDescent="0.25">
      <c r="A448" t="s">
        <v>453</v>
      </c>
      <c r="B448">
        <v>2019</v>
      </c>
      <c r="C448" t="s">
        <v>37</v>
      </c>
      <c r="D448" t="s">
        <v>38</v>
      </c>
      <c r="E448">
        <v>12</v>
      </c>
      <c r="F448" t="s">
        <v>40</v>
      </c>
      <c r="G448">
        <v>2.75</v>
      </c>
      <c r="H448" t="s">
        <v>91</v>
      </c>
      <c r="I448">
        <v>803</v>
      </c>
      <c r="J448">
        <v>1573</v>
      </c>
      <c r="K448">
        <v>0.2</v>
      </c>
      <c r="L448">
        <v>0.6</v>
      </c>
      <c r="M448">
        <v>0.8</v>
      </c>
      <c r="N448">
        <v>1.05</v>
      </c>
      <c r="O448">
        <v>1.1000000000000001</v>
      </c>
      <c r="P448">
        <v>1.1499999999999999</v>
      </c>
      <c r="Q448" t="s">
        <v>46</v>
      </c>
      <c r="R448">
        <v>4</v>
      </c>
      <c r="S448">
        <v>6</v>
      </c>
      <c r="T448" t="s">
        <v>47</v>
      </c>
      <c r="U448" t="s">
        <v>91</v>
      </c>
      <c r="V448" t="s">
        <v>35</v>
      </c>
      <c r="W448" t="s">
        <v>67</v>
      </c>
      <c r="X448">
        <v>2019</v>
      </c>
      <c r="Y448" t="s">
        <v>37</v>
      </c>
      <c r="Z448" t="s">
        <v>38</v>
      </c>
      <c r="AA448">
        <v>15</v>
      </c>
      <c r="AB448">
        <v>65</v>
      </c>
      <c r="AC448">
        <v>1.1499999999999999</v>
      </c>
      <c r="AD448">
        <v>0.6875</v>
      </c>
      <c r="AE448">
        <v>1808.95</v>
      </c>
      <c r="AF448">
        <f>VLOOKUP(A448,[1]DETALLE!$A$1:$AK$841,37,FALSE)</f>
        <v>2291.5749999999998</v>
      </c>
      <c r="AG448">
        <f>VLOOKUP(A448,[1]DETALLE!$A$1:$AK$841,16,FALSE)</f>
        <v>36</v>
      </c>
      <c r="AH448">
        <f>VLOOKUP(A448,[1]DETALLE!$A$1:$AK$841,22,FALSE)</f>
        <v>1.1499999999999999</v>
      </c>
      <c r="AI448">
        <f>VLOOKUP(A448,[1]DETALLE!$A$1:$AK$841,27,FALSE)</f>
        <v>1.3266666666666667</v>
      </c>
      <c r="AJ448" t="str">
        <f>VLOOKUP(A448,[1]DETALLE!$A$1:$AK$841,18,FALSE)</f>
        <v>CF Mono</v>
      </c>
      <c r="AK448">
        <f t="shared" si="31"/>
        <v>0</v>
      </c>
      <c r="AL448">
        <f t="shared" si="32"/>
        <v>0</v>
      </c>
      <c r="AM448">
        <f t="shared" si="33"/>
        <v>1</v>
      </c>
      <c r="AN448">
        <f t="shared" si="34"/>
        <v>0</v>
      </c>
      <c r="AO448">
        <f t="shared" si="35"/>
        <v>0</v>
      </c>
    </row>
    <row r="449" spans="1:41" x14ac:dyDescent="0.25">
      <c r="A449" t="s">
        <v>454</v>
      </c>
      <c r="B449">
        <v>2019</v>
      </c>
      <c r="C449" t="s">
        <v>37</v>
      </c>
      <c r="D449" t="s">
        <v>38</v>
      </c>
      <c r="E449">
        <v>12</v>
      </c>
      <c r="F449" t="s">
        <v>40</v>
      </c>
      <c r="G449">
        <v>1.2833330000000001</v>
      </c>
      <c r="H449" t="s">
        <v>34</v>
      </c>
      <c r="I449">
        <v>468</v>
      </c>
      <c r="J449">
        <v>715</v>
      </c>
      <c r="K449">
        <v>0</v>
      </c>
      <c r="L449">
        <v>0</v>
      </c>
      <c r="M449">
        <v>0</v>
      </c>
      <c r="N449">
        <v>0.6</v>
      </c>
      <c r="O449">
        <v>0.8</v>
      </c>
      <c r="P449">
        <v>1.05</v>
      </c>
      <c r="Q449" t="s">
        <v>46</v>
      </c>
      <c r="R449">
        <v>5</v>
      </c>
      <c r="S449">
        <v>9</v>
      </c>
      <c r="T449" t="s">
        <v>47</v>
      </c>
      <c r="U449" t="s">
        <v>34</v>
      </c>
      <c r="V449" t="s">
        <v>35</v>
      </c>
      <c r="W449" t="s">
        <v>55</v>
      </c>
      <c r="X449">
        <v>2019</v>
      </c>
      <c r="Y449" t="s">
        <v>37</v>
      </c>
      <c r="Z449" t="s">
        <v>38</v>
      </c>
      <c r="AA449">
        <v>12</v>
      </c>
      <c r="AB449">
        <v>29</v>
      </c>
      <c r="AC449">
        <v>0.6</v>
      </c>
      <c r="AD449">
        <v>0.25666660000000002</v>
      </c>
      <c r="AE449">
        <v>429</v>
      </c>
      <c r="AF449">
        <f>VLOOKUP(A449,[1]DETALLE!$A$1:$AK$841,37,FALSE)</f>
        <v>819</v>
      </c>
      <c r="AG449">
        <f>VLOOKUP(A449,[1]DETALLE!$A$1:$AK$841,16,FALSE)</f>
        <v>8</v>
      </c>
      <c r="AH449">
        <f>VLOOKUP(A449,[1]DETALLE!$A$1:$AK$841,22,FALSE)</f>
        <v>0.6</v>
      </c>
      <c r="AI449">
        <f>VLOOKUP(A449,[1]DETALLE!$A$1:$AK$841,27,FALSE)</f>
        <v>0.21600000000000003</v>
      </c>
      <c r="AJ449" t="str">
        <f>VLOOKUP(A449,[1]DETALLE!$A$1:$AK$841,18,FALSE)</f>
        <v>Departmental Digital</v>
      </c>
      <c r="AK449">
        <f t="shared" si="31"/>
        <v>0</v>
      </c>
      <c r="AL449">
        <f t="shared" si="32"/>
        <v>0</v>
      </c>
      <c r="AM449">
        <f t="shared" si="33"/>
        <v>1</v>
      </c>
      <c r="AN449">
        <f t="shared" si="34"/>
        <v>0</v>
      </c>
      <c r="AO449">
        <f t="shared" si="35"/>
        <v>0</v>
      </c>
    </row>
    <row r="450" spans="1:41" x14ac:dyDescent="0.25">
      <c r="A450" t="s">
        <v>455</v>
      </c>
      <c r="B450">
        <v>2019</v>
      </c>
      <c r="C450" t="s">
        <v>37</v>
      </c>
      <c r="D450" t="s">
        <v>38</v>
      </c>
      <c r="E450">
        <v>12</v>
      </c>
      <c r="F450" t="s">
        <v>40</v>
      </c>
      <c r="G450">
        <v>1.6666669999999999</v>
      </c>
      <c r="H450" t="s">
        <v>45</v>
      </c>
      <c r="I450">
        <v>803</v>
      </c>
      <c r="J450">
        <v>1573</v>
      </c>
      <c r="K450">
        <v>0.2</v>
      </c>
      <c r="L450">
        <v>0.6</v>
      </c>
      <c r="M450">
        <v>0.8</v>
      </c>
      <c r="N450">
        <v>1.05</v>
      </c>
      <c r="O450">
        <v>1.1000000000000001</v>
      </c>
      <c r="P450">
        <v>1.1499999999999999</v>
      </c>
      <c r="Q450" t="s">
        <v>46</v>
      </c>
      <c r="R450">
        <v>4</v>
      </c>
      <c r="S450">
        <v>6</v>
      </c>
      <c r="T450" t="s">
        <v>47</v>
      </c>
      <c r="U450" t="s">
        <v>48</v>
      </c>
      <c r="V450" t="s">
        <v>35</v>
      </c>
      <c r="W450" t="s">
        <v>42</v>
      </c>
      <c r="X450">
        <v>2019</v>
      </c>
      <c r="Y450" t="s">
        <v>37</v>
      </c>
      <c r="Z450" t="s">
        <v>38</v>
      </c>
      <c r="AA450">
        <v>12</v>
      </c>
      <c r="AB450">
        <v>15</v>
      </c>
      <c r="AC450">
        <v>0.8</v>
      </c>
      <c r="AD450">
        <v>0.41666674999999997</v>
      </c>
      <c r="AE450">
        <v>1258.4000000000001</v>
      </c>
      <c r="AF450">
        <f>VLOOKUP(A450,[1]DETALLE!$A$1:$AK$841,37,FALSE)</f>
        <v>1808.95</v>
      </c>
      <c r="AG450">
        <f>VLOOKUP(A450,[1]DETALLE!$A$1:$AK$841,16,FALSE)</f>
        <v>64</v>
      </c>
      <c r="AH450">
        <f>VLOOKUP(A450,[1]DETALLE!$A$1:$AK$841,22,FALSE)</f>
        <v>1.1499999999999999</v>
      </c>
      <c r="AI450">
        <f>VLOOKUP(A450,[1]DETALLE!$A$1:$AK$841,27,FALSE)</f>
        <v>0.505</v>
      </c>
      <c r="AJ450" t="str">
        <f>VLOOKUP(A450,[1]DETALLE!$A$1:$AK$841,18,FALSE)</f>
        <v>Entry Production Color Low/Mid</v>
      </c>
      <c r="AK450">
        <f t="shared" ref="AK450:AK513" si="36">IF(AE450=AF450,1,0)</f>
        <v>0</v>
      </c>
      <c r="AL450">
        <f t="shared" si="32"/>
        <v>0</v>
      </c>
      <c r="AM450">
        <f t="shared" si="33"/>
        <v>0</v>
      </c>
      <c r="AN450">
        <f t="shared" si="34"/>
        <v>0</v>
      </c>
      <c r="AO450">
        <f t="shared" si="35"/>
        <v>0</v>
      </c>
    </row>
    <row r="451" spans="1:41" x14ac:dyDescent="0.25">
      <c r="A451" t="s">
        <v>92</v>
      </c>
      <c r="B451">
        <v>2019</v>
      </c>
      <c r="C451" t="s">
        <v>37</v>
      </c>
      <c r="D451" t="s">
        <v>38</v>
      </c>
      <c r="E451">
        <v>12</v>
      </c>
      <c r="F451" t="s">
        <v>40</v>
      </c>
      <c r="G451">
        <v>1.5</v>
      </c>
      <c r="H451" t="s">
        <v>45</v>
      </c>
      <c r="I451">
        <v>803</v>
      </c>
      <c r="J451">
        <v>1573</v>
      </c>
      <c r="K451">
        <v>0.2</v>
      </c>
      <c r="L451">
        <v>0.6</v>
      </c>
      <c r="M451">
        <v>0.8</v>
      </c>
      <c r="N451">
        <v>1.05</v>
      </c>
      <c r="O451">
        <v>1.1000000000000001</v>
      </c>
      <c r="P451">
        <v>1.1499999999999999</v>
      </c>
      <c r="Q451" t="s">
        <v>46</v>
      </c>
      <c r="R451">
        <v>4</v>
      </c>
      <c r="S451">
        <v>6</v>
      </c>
      <c r="T451" t="s">
        <v>47</v>
      </c>
      <c r="U451" t="s">
        <v>48</v>
      </c>
      <c r="V451" t="s">
        <v>35</v>
      </c>
      <c r="W451" t="s">
        <v>50</v>
      </c>
      <c r="X451">
        <v>2019</v>
      </c>
      <c r="Y451" t="s">
        <v>37</v>
      </c>
      <c r="Z451" t="s">
        <v>38</v>
      </c>
      <c r="AA451">
        <v>15</v>
      </c>
      <c r="AB451">
        <v>14</v>
      </c>
      <c r="AC451">
        <v>0.8</v>
      </c>
      <c r="AD451">
        <v>0.375</v>
      </c>
      <c r="AE451">
        <v>1258.4000000000001</v>
      </c>
      <c r="AF451">
        <f>VLOOKUP(A451,[1]DETALLE!$A$1:$AK$841,37,FALSE)</f>
        <v>750.75000000000011</v>
      </c>
      <c r="AG451">
        <f>VLOOKUP(A451,[1]DETALLE!$A$1:$AK$841,16,FALSE)</f>
        <v>854</v>
      </c>
      <c r="AH451">
        <f>VLOOKUP(A451,[1]DETALLE!$A$1:$AK$841,22,FALSE)</f>
        <v>1.05</v>
      </c>
      <c r="AI451">
        <f>VLOOKUP(A451,[1]DETALLE!$A$1:$AK$841,27,FALSE)</f>
        <v>0.312</v>
      </c>
      <c r="AJ451" t="str">
        <f>VLOOKUP(A451,[1]DETALLE!$A$1:$AK$841,18,FALSE)</f>
        <v>Entry Mono Printers</v>
      </c>
      <c r="AK451">
        <f t="shared" si="36"/>
        <v>0</v>
      </c>
      <c r="AL451">
        <f t="shared" ref="AL451:AL514" si="37">IF(AB451=AG451,1,0)</f>
        <v>0</v>
      </c>
      <c r="AM451">
        <f t="shared" ref="AM451:AM514" si="38">IF(AC451=AH451,1,0)</f>
        <v>0</v>
      </c>
      <c r="AN451">
        <f t="shared" ref="AN451:AN514" si="39">IF(AD451=AI451,1,0)</f>
        <v>0</v>
      </c>
      <c r="AO451">
        <f t="shared" ref="AO451:AO514" si="40">IF(H451=AJ451,1,0)</f>
        <v>0</v>
      </c>
    </row>
    <row r="452" spans="1:41" x14ac:dyDescent="0.25">
      <c r="A452" t="s">
        <v>242</v>
      </c>
      <c r="B452">
        <v>2019</v>
      </c>
      <c r="C452" t="s">
        <v>37</v>
      </c>
      <c r="D452" t="s">
        <v>38</v>
      </c>
      <c r="E452">
        <v>12</v>
      </c>
      <c r="F452" t="s">
        <v>40</v>
      </c>
      <c r="G452">
        <v>0.98333329999999997</v>
      </c>
      <c r="H452" t="s">
        <v>34</v>
      </c>
      <c r="I452">
        <v>468</v>
      </c>
      <c r="J452">
        <v>715</v>
      </c>
      <c r="K452">
        <v>0</v>
      </c>
      <c r="L452">
        <v>0</v>
      </c>
      <c r="M452">
        <v>0</v>
      </c>
      <c r="N452">
        <v>0.6</v>
      </c>
      <c r="O452">
        <v>0.8</v>
      </c>
      <c r="P452">
        <v>1.05</v>
      </c>
      <c r="Q452" t="s">
        <v>46</v>
      </c>
      <c r="R452">
        <v>5</v>
      </c>
      <c r="S452">
        <v>9</v>
      </c>
      <c r="T452" t="s">
        <v>47</v>
      </c>
      <c r="U452" t="s">
        <v>34</v>
      </c>
      <c r="V452" t="s">
        <v>35</v>
      </c>
      <c r="W452" t="s">
        <v>55</v>
      </c>
      <c r="X452">
        <v>2019</v>
      </c>
      <c r="Y452" t="s">
        <v>37</v>
      </c>
      <c r="Z452" t="s">
        <v>38</v>
      </c>
      <c r="AA452">
        <v>12</v>
      </c>
      <c r="AB452">
        <v>8</v>
      </c>
      <c r="AC452">
        <v>0</v>
      </c>
      <c r="AD452">
        <v>0.19666665999999999</v>
      </c>
      <c r="AE452">
        <v>0</v>
      </c>
      <c r="AF452">
        <f>VLOOKUP(A452,[1]DETALLE!$A$1:$AK$841,37,FALSE)</f>
        <v>1092</v>
      </c>
      <c r="AG452">
        <f>VLOOKUP(A452,[1]DETALLE!$A$1:$AK$841,16,FALSE)</f>
        <v>18</v>
      </c>
      <c r="AH452">
        <f>VLOOKUP(A452,[1]DETALLE!$A$1:$AK$841,22,FALSE)</f>
        <v>0.8</v>
      </c>
      <c r="AI452">
        <f>VLOOKUP(A452,[1]DETALLE!$A$1:$AK$841,27,FALSE)</f>
        <v>0.374</v>
      </c>
      <c r="AJ452" t="str">
        <f>VLOOKUP(A452,[1]DETALLE!$A$1:$AK$841,18,FALSE)</f>
        <v>Office Digital</v>
      </c>
      <c r="AK452">
        <f t="shared" si="36"/>
        <v>0</v>
      </c>
      <c r="AL452">
        <f t="shared" si="37"/>
        <v>0</v>
      </c>
      <c r="AM452">
        <f t="shared" si="38"/>
        <v>0</v>
      </c>
      <c r="AN452">
        <f t="shared" si="39"/>
        <v>0</v>
      </c>
      <c r="AO452">
        <f t="shared" si="40"/>
        <v>0</v>
      </c>
    </row>
    <row r="453" spans="1:41" x14ac:dyDescent="0.25">
      <c r="A453" t="s">
        <v>456</v>
      </c>
      <c r="B453">
        <v>2019</v>
      </c>
      <c r="C453" t="s">
        <v>37</v>
      </c>
      <c r="D453" t="s">
        <v>38</v>
      </c>
      <c r="E453">
        <v>12</v>
      </c>
      <c r="F453" t="s">
        <v>40</v>
      </c>
      <c r="G453">
        <v>0.66666669999999995</v>
      </c>
      <c r="H453" t="s">
        <v>34</v>
      </c>
      <c r="I453">
        <v>468</v>
      </c>
      <c r="J453">
        <v>715</v>
      </c>
      <c r="K453">
        <v>0</v>
      </c>
      <c r="L453">
        <v>0</v>
      </c>
      <c r="M453">
        <v>0</v>
      </c>
      <c r="N453">
        <v>0.6</v>
      </c>
      <c r="O453">
        <v>0.8</v>
      </c>
      <c r="P453">
        <v>1.05</v>
      </c>
      <c r="Q453" t="s">
        <v>46</v>
      </c>
      <c r="R453">
        <v>5</v>
      </c>
      <c r="S453">
        <v>9</v>
      </c>
      <c r="T453" t="s">
        <v>47</v>
      </c>
      <c r="U453" t="s">
        <v>34</v>
      </c>
      <c r="V453" t="s">
        <v>35</v>
      </c>
      <c r="W453" t="s">
        <v>55</v>
      </c>
      <c r="X453">
        <v>2019</v>
      </c>
      <c r="Y453" t="s">
        <v>37</v>
      </c>
      <c r="Z453" t="s">
        <v>38</v>
      </c>
      <c r="AA453">
        <v>12</v>
      </c>
      <c r="AB453">
        <v>71</v>
      </c>
      <c r="AC453">
        <v>1.05</v>
      </c>
      <c r="AD453">
        <v>0.13333333999999999</v>
      </c>
      <c r="AE453">
        <v>750.75</v>
      </c>
      <c r="AF453">
        <f>VLOOKUP(A453,[1]DETALLE!$A$1:$AK$841,37,FALSE)</f>
        <v>0</v>
      </c>
      <c r="AG453" t="str">
        <f>VLOOKUP(A453,[1]DETALLE!$A$1:$AK$841,16,FALSE)</f>
        <v xml:space="preserve">  </v>
      </c>
      <c r="AH453">
        <f>VLOOKUP(A453,[1]DETALLE!$A$1:$AK$841,22,FALSE)</f>
        <v>1</v>
      </c>
      <c r="AI453">
        <f>VLOOKUP(A453,[1]DETALLE!$A$1:$AK$841,27,FALSE)</f>
        <v>1</v>
      </c>
      <c r="AJ453" t="str">
        <f>VLOOKUP(A453,[1]DETALLE!$A$1:$AK$841,18,FALSE)</f>
        <v>A4 Mono MFPs</v>
      </c>
      <c r="AK453">
        <f t="shared" si="36"/>
        <v>0</v>
      </c>
      <c r="AL453">
        <f t="shared" si="37"/>
        <v>0</v>
      </c>
      <c r="AM453">
        <f t="shared" si="38"/>
        <v>0</v>
      </c>
      <c r="AN453">
        <f t="shared" si="39"/>
        <v>0</v>
      </c>
      <c r="AO453">
        <f t="shared" si="40"/>
        <v>1</v>
      </c>
    </row>
    <row r="454" spans="1:41" x14ac:dyDescent="0.25">
      <c r="A454" t="s">
        <v>401</v>
      </c>
      <c r="B454">
        <v>2019</v>
      </c>
      <c r="C454" t="s">
        <v>37</v>
      </c>
      <c r="D454" t="s">
        <v>38</v>
      </c>
      <c r="E454">
        <v>12</v>
      </c>
      <c r="F454" t="s">
        <v>44</v>
      </c>
      <c r="G454">
        <v>0</v>
      </c>
      <c r="H454" t="s">
        <v>34</v>
      </c>
      <c r="I454">
        <v>468</v>
      </c>
      <c r="J454">
        <v>715</v>
      </c>
      <c r="K454">
        <v>0</v>
      </c>
      <c r="L454">
        <v>0</v>
      </c>
      <c r="M454">
        <v>0</v>
      </c>
      <c r="N454">
        <v>0.6</v>
      </c>
      <c r="O454">
        <v>0.8</v>
      </c>
      <c r="P454">
        <v>1.05</v>
      </c>
      <c r="Q454" t="s">
        <v>46</v>
      </c>
      <c r="R454">
        <v>5</v>
      </c>
      <c r="S454">
        <v>9</v>
      </c>
      <c r="T454" t="s">
        <v>47</v>
      </c>
      <c r="U454" t="s">
        <v>34</v>
      </c>
      <c r="V454" t="s">
        <v>35</v>
      </c>
      <c r="W454" t="s">
        <v>50</v>
      </c>
      <c r="X454">
        <v>2019</v>
      </c>
      <c r="Y454" t="s">
        <v>37</v>
      </c>
      <c r="Z454" t="s">
        <v>38</v>
      </c>
      <c r="AA454">
        <v>12</v>
      </c>
      <c r="AB454">
        <v>2</v>
      </c>
      <c r="AC454">
        <v>0</v>
      </c>
      <c r="AD454">
        <v>0</v>
      </c>
      <c r="AE454">
        <v>715</v>
      </c>
      <c r="AF454">
        <f>VLOOKUP(A454,[1]DETALLE!$A$1:$AK$841,37,FALSE)</f>
        <v>750.75000000000011</v>
      </c>
      <c r="AG454">
        <f>VLOOKUP(A454,[1]DETALLE!$A$1:$AK$841,16,FALSE)</f>
        <v>2687</v>
      </c>
      <c r="AH454">
        <f>VLOOKUP(A454,[1]DETALLE!$A$1:$AK$841,22,FALSE)</f>
        <v>1.05</v>
      </c>
      <c r="AI454">
        <f>VLOOKUP(A454,[1]DETALLE!$A$1:$AK$841,27,FALSE)</f>
        <v>0.376</v>
      </c>
      <c r="AJ454" t="str">
        <f>VLOOKUP(A454,[1]DETALLE!$A$1:$AK$841,18,FALSE)</f>
        <v>A4 Mono MFPs</v>
      </c>
      <c r="AK454">
        <f t="shared" si="36"/>
        <v>0</v>
      </c>
      <c r="AL454">
        <f t="shared" si="37"/>
        <v>0</v>
      </c>
      <c r="AM454">
        <f t="shared" si="38"/>
        <v>0</v>
      </c>
      <c r="AN454">
        <f t="shared" si="39"/>
        <v>0</v>
      </c>
      <c r="AO454">
        <f t="shared" si="40"/>
        <v>1</v>
      </c>
    </row>
    <row r="455" spans="1:41" x14ac:dyDescent="0.25">
      <c r="A455" t="s">
        <v>175</v>
      </c>
      <c r="B455">
        <v>2019</v>
      </c>
      <c r="C455" t="s">
        <v>37</v>
      </c>
      <c r="D455" t="s">
        <v>38</v>
      </c>
      <c r="E455">
        <v>12</v>
      </c>
      <c r="F455" t="s">
        <v>40</v>
      </c>
      <c r="G455">
        <v>0.4</v>
      </c>
      <c r="H455" t="s">
        <v>54</v>
      </c>
      <c r="I455">
        <v>803</v>
      </c>
      <c r="J455">
        <v>1573</v>
      </c>
      <c r="K455">
        <v>0.2</v>
      </c>
      <c r="L455">
        <v>0.6</v>
      </c>
      <c r="M455">
        <v>0.8</v>
      </c>
      <c r="N455">
        <v>1.05</v>
      </c>
      <c r="O455">
        <v>1.1000000000000001</v>
      </c>
      <c r="P455">
        <v>1.1499999999999999</v>
      </c>
      <c r="Q455" t="s">
        <v>46</v>
      </c>
      <c r="R455">
        <v>4</v>
      </c>
      <c r="S455">
        <v>6</v>
      </c>
      <c r="T455" t="s">
        <v>47</v>
      </c>
      <c r="U455" t="s">
        <v>54</v>
      </c>
      <c r="V455" t="s">
        <v>35</v>
      </c>
      <c r="W455" t="s">
        <v>42</v>
      </c>
      <c r="X455">
        <v>2019</v>
      </c>
      <c r="Y455" t="s">
        <v>37</v>
      </c>
      <c r="Z455" t="s">
        <v>38</v>
      </c>
      <c r="AA455">
        <v>17</v>
      </c>
      <c r="AB455">
        <v>10</v>
      </c>
      <c r="AC455">
        <v>0.8</v>
      </c>
      <c r="AD455">
        <v>0.1</v>
      </c>
      <c r="AE455">
        <v>1258.4000000000001</v>
      </c>
      <c r="AF455">
        <f>VLOOKUP(A455,[1]DETALLE!$A$1:$AK$841,37,FALSE)</f>
        <v>1808.95</v>
      </c>
      <c r="AG455">
        <f>VLOOKUP(A455,[1]DETALLE!$A$1:$AK$841,16,FALSE)</f>
        <v>1520</v>
      </c>
      <c r="AH455">
        <f>VLOOKUP(A455,[1]DETALLE!$A$1:$AK$841,22,FALSE)</f>
        <v>1.1499999999999999</v>
      </c>
      <c r="AI455">
        <f>VLOOKUP(A455,[1]DETALLE!$A$1:$AK$841,27,FALSE)</f>
        <v>0.71250000000000002</v>
      </c>
      <c r="AJ455" t="str">
        <f>VLOOKUP(A455,[1]DETALLE!$A$1:$AK$841,18,FALSE)</f>
        <v>WF Mono Systems and Legacy Color</v>
      </c>
      <c r="AK455">
        <f t="shared" si="36"/>
        <v>0</v>
      </c>
      <c r="AL455">
        <f t="shared" si="37"/>
        <v>0</v>
      </c>
      <c r="AM455">
        <f t="shared" si="38"/>
        <v>0</v>
      </c>
      <c r="AN455">
        <f t="shared" si="39"/>
        <v>0</v>
      </c>
      <c r="AO455">
        <f t="shared" si="40"/>
        <v>0</v>
      </c>
    </row>
    <row r="456" spans="1:41" x14ac:dyDescent="0.25">
      <c r="A456" t="s">
        <v>246</v>
      </c>
      <c r="B456">
        <v>2019</v>
      </c>
      <c r="C456" t="s">
        <v>37</v>
      </c>
      <c r="D456" t="s">
        <v>38</v>
      </c>
      <c r="E456">
        <v>12</v>
      </c>
      <c r="F456" t="s">
        <v>40</v>
      </c>
      <c r="G456">
        <v>2.6166670000000001</v>
      </c>
      <c r="H456" t="s">
        <v>54</v>
      </c>
      <c r="I456">
        <v>803</v>
      </c>
      <c r="J456">
        <v>1573</v>
      </c>
      <c r="K456">
        <v>0.2</v>
      </c>
      <c r="L456">
        <v>0.6</v>
      </c>
      <c r="M456">
        <v>0.8</v>
      </c>
      <c r="N456">
        <v>1.05</v>
      </c>
      <c r="O456">
        <v>1.1000000000000001</v>
      </c>
      <c r="P456">
        <v>1.1499999999999999</v>
      </c>
      <c r="Q456" t="s">
        <v>46</v>
      </c>
      <c r="R456">
        <v>4</v>
      </c>
      <c r="S456">
        <v>6</v>
      </c>
      <c r="T456" t="s">
        <v>47</v>
      </c>
      <c r="U456" t="s">
        <v>54</v>
      </c>
      <c r="V456" t="s">
        <v>35</v>
      </c>
      <c r="W456" t="s">
        <v>50</v>
      </c>
      <c r="X456">
        <v>2019</v>
      </c>
      <c r="Y456" t="s">
        <v>37</v>
      </c>
      <c r="Z456" t="s">
        <v>38</v>
      </c>
      <c r="AA456">
        <v>12</v>
      </c>
      <c r="AB456">
        <v>7</v>
      </c>
      <c r="AC456">
        <v>0.8</v>
      </c>
      <c r="AD456">
        <v>0.65416675000000002</v>
      </c>
      <c r="AE456">
        <v>1258.4000000000001</v>
      </c>
      <c r="AF456">
        <f>VLOOKUP(A456,[1]DETALLE!$A$1:$AK$841,37,FALSE)</f>
        <v>1573.0000000000002</v>
      </c>
      <c r="AG456" t="str">
        <f>VLOOKUP(A456,[1]DETALLE!$A$1:$AK$841,16,FALSE)</f>
        <v xml:space="preserve">  </v>
      </c>
      <c r="AH456">
        <f>VLOOKUP(A456,[1]DETALLE!$A$1:$AK$841,22,FALSE)</f>
        <v>1</v>
      </c>
      <c r="AI456">
        <f>VLOOKUP(A456,[1]DETALLE!$A$1:$AK$841,27,FALSE)</f>
        <v>0.1275</v>
      </c>
      <c r="AJ456" t="str">
        <f>VLOOKUP(A456,[1]DETALLE!$A$1:$AK$841,18,FALSE)</f>
        <v>Light Production Digital Business</v>
      </c>
      <c r="AK456">
        <f t="shared" si="36"/>
        <v>0</v>
      </c>
      <c r="AL456">
        <f t="shared" si="37"/>
        <v>0</v>
      </c>
      <c r="AM456">
        <f t="shared" si="38"/>
        <v>0</v>
      </c>
      <c r="AN456">
        <f t="shared" si="39"/>
        <v>0</v>
      </c>
      <c r="AO456">
        <f t="shared" si="40"/>
        <v>0</v>
      </c>
    </row>
    <row r="457" spans="1:41" x14ac:dyDescent="0.25">
      <c r="A457" t="s">
        <v>127</v>
      </c>
      <c r="B457">
        <v>2019</v>
      </c>
      <c r="C457" t="s">
        <v>37</v>
      </c>
      <c r="D457" t="s">
        <v>38</v>
      </c>
      <c r="E457">
        <v>12</v>
      </c>
      <c r="F457" t="s">
        <v>40</v>
      </c>
      <c r="G457">
        <v>0</v>
      </c>
      <c r="H457" t="s">
        <v>58</v>
      </c>
      <c r="I457">
        <v>655</v>
      </c>
      <c r="J457">
        <v>1365</v>
      </c>
      <c r="K457">
        <v>0</v>
      </c>
      <c r="L457">
        <v>0</v>
      </c>
      <c r="M457">
        <v>0.6</v>
      </c>
      <c r="N457">
        <v>0.8</v>
      </c>
      <c r="O457">
        <v>1.05</v>
      </c>
      <c r="P457">
        <v>1.1000000000000001</v>
      </c>
      <c r="Q457" t="s">
        <v>46</v>
      </c>
      <c r="R457">
        <v>5</v>
      </c>
      <c r="S457">
        <v>9</v>
      </c>
      <c r="T457" t="s">
        <v>47</v>
      </c>
      <c r="U457" t="s">
        <v>58</v>
      </c>
      <c r="V457" t="s">
        <v>35</v>
      </c>
      <c r="W457" t="s">
        <v>55</v>
      </c>
      <c r="X457">
        <v>2019</v>
      </c>
      <c r="Y457" t="s">
        <v>37</v>
      </c>
      <c r="Z457" t="s">
        <v>38</v>
      </c>
      <c r="AA457">
        <v>12</v>
      </c>
      <c r="AB457">
        <v>11</v>
      </c>
      <c r="AC457">
        <v>0.6</v>
      </c>
      <c r="AD457">
        <v>0</v>
      </c>
      <c r="AE457">
        <v>819</v>
      </c>
      <c r="AF457">
        <f>VLOOKUP(A457,[1]DETALLE!$A$1:$AK$841,37,FALSE)</f>
        <v>1433.25</v>
      </c>
      <c r="AG457">
        <f>VLOOKUP(A457,[1]DETALLE!$A$1:$AK$841,16,FALSE)</f>
        <v>36</v>
      </c>
      <c r="AH457">
        <f>VLOOKUP(A457,[1]DETALLE!$A$1:$AK$841,22,FALSE)</f>
        <v>1.05</v>
      </c>
      <c r="AI457">
        <f>VLOOKUP(A457,[1]DETALLE!$A$1:$AK$841,27,FALSE)</f>
        <v>0.32</v>
      </c>
      <c r="AJ457" t="str">
        <f>VLOOKUP(A457,[1]DETALLE!$A$1:$AK$841,18,FALSE)</f>
        <v>Departmental Digital</v>
      </c>
      <c r="AK457">
        <f t="shared" si="36"/>
        <v>0</v>
      </c>
      <c r="AL457">
        <f t="shared" si="37"/>
        <v>0</v>
      </c>
      <c r="AM457">
        <f t="shared" si="38"/>
        <v>0</v>
      </c>
      <c r="AN457">
        <f t="shared" si="39"/>
        <v>0</v>
      </c>
      <c r="AO457">
        <f t="shared" si="40"/>
        <v>1</v>
      </c>
    </row>
    <row r="458" spans="1:41" x14ac:dyDescent="0.25">
      <c r="A458" t="s">
        <v>457</v>
      </c>
      <c r="B458">
        <v>2019</v>
      </c>
      <c r="C458" t="s">
        <v>37</v>
      </c>
      <c r="D458" t="s">
        <v>38</v>
      </c>
      <c r="E458">
        <v>12</v>
      </c>
      <c r="F458" t="s">
        <v>40</v>
      </c>
      <c r="G458">
        <v>0.66666669999999995</v>
      </c>
      <c r="H458" t="s">
        <v>58</v>
      </c>
      <c r="I458">
        <v>655</v>
      </c>
      <c r="J458">
        <v>1365</v>
      </c>
      <c r="K458">
        <v>0</v>
      </c>
      <c r="L458">
        <v>0</v>
      </c>
      <c r="M458">
        <v>0.6</v>
      </c>
      <c r="N458">
        <v>0.8</v>
      </c>
      <c r="O458">
        <v>1.05</v>
      </c>
      <c r="P458">
        <v>1.1000000000000001</v>
      </c>
      <c r="Q458" t="s">
        <v>46</v>
      </c>
      <c r="R458">
        <v>5</v>
      </c>
      <c r="S458">
        <v>9</v>
      </c>
      <c r="T458" t="s">
        <v>47</v>
      </c>
      <c r="U458" t="s">
        <v>58</v>
      </c>
      <c r="V458" t="s">
        <v>35</v>
      </c>
      <c r="W458" t="s">
        <v>42</v>
      </c>
      <c r="X458">
        <v>2019</v>
      </c>
      <c r="Y458" t="s">
        <v>37</v>
      </c>
      <c r="Z458" t="s">
        <v>38</v>
      </c>
      <c r="AA458">
        <v>17</v>
      </c>
      <c r="AB458">
        <v>15</v>
      </c>
      <c r="AC458">
        <v>0.6</v>
      </c>
      <c r="AD458">
        <v>0.13333333999999999</v>
      </c>
      <c r="AE458">
        <v>819</v>
      </c>
      <c r="AF458">
        <f>VLOOKUP(A458,[1]DETALLE!$A$1:$AK$841,37,FALSE)</f>
        <v>819</v>
      </c>
      <c r="AG458">
        <f>VLOOKUP(A458,[1]DETALLE!$A$1:$AK$841,16,FALSE)</f>
        <v>11</v>
      </c>
      <c r="AH458">
        <f>VLOOKUP(A458,[1]DETALLE!$A$1:$AK$841,22,FALSE)</f>
        <v>0.6</v>
      </c>
      <c r="AI458">
        <f>VLOOKUP(A458,[1]DETALLE!$A$1:$AK$841,27,FALSE)</f>
        <v>6.4000000000000001E-2</v>
      </c>
      <c r="AJ458" t="str">
        <f>VLOOKUP(A458,[1]DETALLE!$A$1:$AK$841,18,FALSE)</f>
        <v>Departmental Digital</v>
      </c>
      <c r="AK458">
        <f t="shared" si="36"/>
        <v>1</v>
      </c>
      <c r="AL458">
        <f t="shared" si="37"/>
        <v>0</v>
      </c>
      <c r="AM458">
        <f t="shared" si="38"/>
        <v>1</v>
      </c>
      <c r="AN458">
        <f t="shared" si="39"/>
        <v>0</v>
      </c>
      <c r="AO458">
        <f t="shared" si="40"/>
        <v>1</v>
      </c>
    </row>
    <row r="459" spans="1:41" x14ac:dyDescent="0.25">
      <c r="A459" t="s">
        <v>252</v>
      </c>
      <c r="B459">
        <v>2019</v>
      </c>
      <c r="C459" t="s">
        <v>37</v>
      </c>
      <c r="D459" t="s">
        <v>38</v>
      </c>
      <c r="E459">
        <v>12</v>
      </c>
      <c r="F459" t="s">
        <v>40</v>
      </c>
      <c r="G459">
        <v>3.5</v>
      </c>
      <c r="H459" t="s">
        <v>58</v>
      </c>
      <c r="I459">
        <v>655</v>
      </c>
      <c r="J459">
        <v>1365</v>
      </c>
      <c r="K459">
        <v>0</v>
      </c>
      <c r="L459">
        <v>0</v>
      </c>
      <c r="M459">
        <v>0.6</v>
      </c>
      <c r="N459">
        <v>0.8</v>
      </c>
      <c r="O459">
        <v>1.05</v>
      </c>
      <c r="P459">
        <v>1.1000000000000001</v>
      </c>
      <c r="Q459" t="s">
        <v>46</v>
      </c>
      <c r="R459">
        <v>5</v>
      </c>
      <c r="S459">
        <v>9</v>
      </c>
      <c r="T459" t="s">
        <v>47</v>
      </c>
      <c r="U459" t="s">
        <v>58</v>
      </c>
      <c r="V459" t="s">
        <v>35</v>
      </c>
      <c r="W459" t="s">
        <v>50</v>
      </c>
      <c r="X459">
        <v>2019</v>
      </c>
      <c r="Y459" t="s">
        <v>37</v>
      </c>
      <c r="Z459" t="s">
        <v>38</v>
      </c>
      <c r="AA459">
        <v>12</v>
      </c>
      <c r="AB459">
        <v>8</v>
      </c>
      <c r="AC459">
        <v>0.6</v>
      </c>
      <c r="AD459">
        <v>0.7</v>
      </c>
      <c r="AE459">
        <v>819</v>
      </c>
      <c r="AF459">
        <f>VLOOKUP(A459,[1]DETALLE!$A$1:$AK$841,37,FALSE)</f>
        <v>1573.0000000000002</v>
      </c>
      <c r="AG459" t="str">
        <f>VLOOKUP(A459,[1]DETALLE!$A$1:$AK$841,16,FALSE)</f>
        <v xml:space="preserve">  </v>
      </c>
      <c r="AH459">
        <f>VLOOKUP(A459,[1]DETALLE!$A$1:$AK$841,22,FALSE)</f>
        <v>1</v>
      </c>
      <c r="AI459">
        <f>VLOOKUP(A459,[1]DETALLE!$A$1:$AK$841,27,FALSE)</f>
        <v>1</v>
      </c>
      <c r="AJ459" t="str">
        <f>VLOOKUP(A459,[1]DETALLE!$A$1:$AK$841,18,FALSE)</f>
        <v>Entry Production Color Low/Mid</v>
      </c>
      <c r="AK459">
        <f t="shared" si="36"/>
        <v>0</v>
      </c>
      <c r="AL459">
        <f t="shared" si="37"/>
        <v>0</v>
      </c>
      <c r="AM459">
        <f t="shared" si="38"/>
        <v>0</v>
      </c>
      <c r="AN459">
        <f t="shared" si="39"/>
        <v>0</v>
      </c>
      <c r="AO459">
        <f t="shared" si="40"/>
        <v>0</v>
      </c>
    </row>
    <row r="460" spans="1:41" x14ac:dyDescent="0.25">
      <c r="A460" t="s">
        <v>70</v>
      </c>
      <c r="B460">
        <v>2019</v>
      </c>
      <c r="C460" t="s">
        <v>37</v>
      </c>
      <c r="D460" t="s">
        <v>38</v>
      </c>
      <c r="E460">
        <v>12</v>
      </c>
      <c r="F460" t="s">
        <v>44</v>
      </c>
      <c r="G460">
        <v>0</v>
      </c>
      <c r="H460" t="s">
        <v>71</v>
      </c>
      <c r="I460">
        <v>468</v>
      </c>
      <c r="J460">
        <v>715</v>
      </c>
      <c r="K460">
        <v>0</v>
      </c>
      <c r="L460">
        <v>0</v>
      </c>
      <c r="M460">
        <v>0</v>
      </c>
      <c r="N460">
        <v>0.6</v>
      </c>
      <c r="O460">
        <v>0.8</v>
      </c>
      <c r="P460">
        <v>1.05</v>
      </c>
      <c r="Q460" t="s">
        <v>46</v>
      </c>
      <c r="R460">
        <v>5</v>
      </c>
      <c r="S460">
        <v>9</v>
      </c>
      <c r="T460" t="s">
        <v>47</v>
      </c>
      <c r="U460" t="s">
        <v>58</v>
      </c>
      <c r="V460" t="s">
        <v>35</v>
      </c>
      <c r="W460" t="s">
        <v>55</v>
      </c>
      <c r="X460">
        <v>2019</v>
      </c>
      <c r="Y460" t="s">
        <v>37</v>
      </c>
      <c r="Z460" t="s">
        <v>38</v>
      </c>
      <c r="AA460">
        <v>12</v>
      </c>
      <c r="AB460">
        <v>4</v>
      </c>
      <c r="AC460">
        <v>0</v>
      </c>
      <c r="AD460">
        <v>0</v>
      </c>
      <c r="AE460">
        <v>715</v>
      </c>
      <c r="AF460">
        <f>VLOOKUP(A460,[1]DETALLE!$A$1:$AK$841,37,FALSE)</f>
        <v>0</v>
      </c>
      <c r="AG460">
        <f>VLOOKUP(A460,[1]DETALLE!$A$1:$AK$841,16,FALSE)</f>
        <v>28</v>
      </c>
      <c r="AH460">
        <f>VLOOKUP(A460,[1]DETALLE!$A$1:$AK$841,22,FALSE)</f>
        <v>0.8</v>
      </c>
      <c r="AI460">
        <f>VLOOKUP(A460,[1]DETALLE!$A$1:$AK$841,27,FALSE)</f>
        <v>0.55800000000000005</v>
      </c>
      <c r="AJ460" t="str">
        <f>VLOOKUP(A460,[1]DETALLE!$A$1:$AK$841,18,FALSE)</f>
        <v>Office Digital</v>
      </c>
      <c r="AK460">
        <f t="shared" si="36"/>
        <v>0</v>
      </c>
      <c r="AL460">
        <f t="shared" si="37"/>
        <v>0</v>
      </c>
      <c r="AM460">
        <f t="shared" si="38"/>
        <v>0</v>
      </c>
      <c r="AN460">
        <f t="shared" si="39"/>
        <v>0</v>
      </c>
      <c r="AO460">
        <f t="shared" si="40"/>
        <v>0</v>
      </c>
    </row>
    <row r="461" spans="1:41" x14ac:dyDescent="0.25">
      <c r="A461" t="s">
        <v>182</v>
      </c>
      <c r="B461">
        <v>2019</v>
      </c>
      <c r="C461" t="s">
        <v>37</v>
      </c>
      <c r="D461" t="s">
        <v>38</v>
      </c>
      <c r="E461">
        <v>12</v>
      </c>
      <c r="F461" t="s">
        <v>40</v>
      </c>
      <c r="G461">
        <v>0.1833333</v>
      </c>
      <c r="H461" t="s">
        <v>64</v>
      </c>
      <c r="I461">
        <v>655</v>
      </c>
      <c r="J461">
        <v>1365</v>
      </c>
      <c r="K461">
        <v>0</v>
      </c>
      <c r="L461">
        <v>0</v>
      </c>
      <c r="M461">
        <v>0.6</v>
      </c>
      <c r="N461">
        <v>0.8</v>
      </c>
      <c r="O461">
        <v>1.05</v>
      </c>
      <c r="P461">
        <v>1.1000000000000001</v>
      </c>
      <c r="Q461" t="s">
        <v>46</v>
      </c>
      <c r="R461">
        <v>5</v>
      </c>
      <c r="S461">
        <v>9</v>
      </c>
      <c r="T461" t="s">
        <v>47</v>
      </c>
      <c r="U461" t="s">
        <v>64</v>
      </c>
      <c r="V461" t="s">
        <v>35</v>
      </c>
      <c r="W461" t="s">
        <v>55</v>
      </c>
      <c r="X461">
        <v>2019</v>
      </c>
      <c r="Y461" t="s">
        <v>37</v>
      </c>
      <c r="Z461" t="s">
        <v>38</v>
      </c>
      <c r="AA461">
        <v>15</v>
      </c>
      <c r="AB461">
        <v>10</v>
      </c>
      <c r="AC461">
        <v>0.6</v>
      </c>
      <c r="AD461">
        <v>3.6666659999999997E-2</v>
      </c>
      <c r="AE461">
        <v>819</v>
      </c>
      <c r="AF461">
        <f>VLOOKUP(A461,[1]DETALLE!$A$1:$AK$841,37,FALSE)</f>
        <v>819</v>
      </c>
      <c r="AG461">
        <f>VLOOKUP(A461,[1]DETALLE!$A$1:$AK$841,16,FALSE)</f>
        <v>15</v>
      </c>
      <c r="AH461">
        <f>VLOOKUP(A461,[1]DETALLE!$A$1:$AK$841,22,FALSE)</f>
        <v>0.6</v>
      </c>
      <c r="AI461">
        <f>VLOOKUP(A461,[1]DETALLE!$A$1:$AK$841,27,FALSE)</f>
        <v>0.22400000000000003</v>
      </c>
      <c r="AJ461" t="str">
        <f>VLOOKUP(A461,[1]DETALLE!$A$1:$AK$841,18,FALSE)</f>
        <v>Departmental Digital</v>
      </c>
      <c r="AK461">
        <f t="shared" si="36"/>
        <v>1</v>
      </c>
      <c r="AL461">
        <f t="shared" si="37"/>
        <v>0</v>
      </c>
      <c r="AM461">
        <f t="shared" si="38"/>
        <v>1</v>
      </c>
      <c r="AN461">
        <f t="shared" si="39"/>
        <v>0</v>
      </c>
      <c r="AO461">
        <f t="shared" si="40"/>
        <v>0</v>
      </c>
    </row>
    <row r="462" spans="1:41" x14ac:dyDescent="0.25">
      <c r="A462" t="s">
        <v>185</v>
      </c>
      <c r="B462">
        <v>2019</v>
      </c>
      <c r="C462" t="s">
        <v>37</v>
      </c>
      <c r="D462" t="s">
        <v>38</v>
      </c>
      <c r="E462">
        <v>12</v>
      </c>
      <c r="F462" t="s">
        <v>44</v>
      </c>
      <c r="G462">
        <v>0</v>
      </c>
      <c r="H462" t="s">
        <v>48</v>
      </c>
      <c r="I462">
        <v>1116</v>
      </c>
      <c r="J462">
        <v>2145</v>
      </c>
      <c r="K462">
        <v>0.6</v>
      </c>
      <c r="L462">
        <v>0.8</v>
      </c>
      <c r="M462">
        <v>1.05</v>
      </c>
      <c r="N462">
        <v>1.1000000000000001</v>
      </c>
      <c r="O462">
        <v>1.1499999999999999</v>
      </c>
      <c r="P462">
        <v>1.2</v>
      </c>
      <c r="Q462" t="s">
        <v>46</v>
      </c>
      <c r="R462">
        <v>3</v>
      </c>
      <c r="S462">
        <v>6</v>
      </c>
      <c r="T462" t="s">
        <v>47</v>
      </c>
      <c r="U462" t="s">
        <v>48</v>
      </c>
      <c r="V462" t="s">
        <v>35</v>
      </c>
      <c r="W462" t="s">
        <v>42</v>
      </c>
      <c r="X462">
        <v>2019</v>
      </c>
      <c r="Y462" t="s">
        <v>37</v>
      </c>
      <c r="Z462" t="s">
        <v>38</v>
      </c>
      <c r="AA462">
        <v>12</v>
      </c>
      <c r="AB462">
        <v>10</v>
      </c>
      <c r="AC462">
        <v>0</v>
      </c>
      <c r="AD462">
        <v>0</v>
      </c>
      <c r="AE462">
        <v>2145</v>
      </c>
      <c r="AF462">
        <f>VLOOKUP(A462,[1]DETALLE!$A$1:$AK$841,37,FALSE)</f>
        <v>750.75000000000011</v>
      </c>
      <c r="AG462">
        <f>VLOOKUP(A462,[1]DETALLE!$A$1:$AK$841,16,FALSE)</f>
        <v>126</v>
      </c>
      <c r="AH462">
        <f>VLOOKUP(A462,[1]DETALLE!$A$1:$AK$841,22,FALSE)</f>
        <v>1.05</v>
      </c>
      <c r="AI462">
        <f>VLOOKUP(A462,[1]DETALLE!$A$1:$AK$841,27,FALSE)</f>
        <v>0.65599999999999992</v>
      </c>
      <c r="AJ462" t="str">
        <f>VLOOKUP(A462,[1]DETALLE!$A$1:$AK$841,18,FALSE)</f>
        <v>Entry Mono Printers</v>
      </c>
      <c r="AK462">
        <f t="shared" si="36"/>
        <v>0</v>
      </c>
      <c r="AL462">
        <f t="shared" si="37"/>
        <v>0</v>
      </c>
      <c r="AM462">
        <f t="shared" si="38"/>
        <v>0</v>
      </c>
      <c r="AN462">
        <f t="shared" si="39"/>
        <v>0</v>
      </c>
      <c r="AO462">
        <f t="shared" si="40"/>
        <v>0</v>
      </c>
    </row>
    <row r="463" spans="1:41" x14ac:dyDescent="0.25">
      <c r="A463" t="s">
        <v>99</v>
      </c>
      <c r="B463">
        <v>2019</v>
      </c>
      <c r="C463" t="s">
        <v>37</v>
      </c>
      <c r="D463" t="s">
        <v>38</v>
      </c>
      <c r="E463">
        <v>12</v>
      </c>
      <c r="F463" t="s">
        <v>40</v>
      </c>
      <c r="G463">
        <v>3.3333340000000003E-2</v>
      </c>
      <c r="H463" t="s">
        <v>54</v>
      </c>
      <c r="I463">
        <v>803</v>
      </c>
      <c r="J463">
        <v>1573</v>
      </c>
      <c r="K463">
        <v>0.2</v>
      </c>
      <c r="L463">
        <v>0.6</v>
      </c>
      <c r="M463">
        <v>0.8</v>
      </c>
      <c r="N463">
        <v>1.05</v>
      </c>
      <c r="O463">
        <v>1.1000000000000001</v>
      </c>
      <c r="P463">
        <v>1.1499999999999999</v>
      </c>
      <c r="Q463" t="s">
        <v>46</v>
      </c>
      <c r="R463">
        <v>4</v>
      </c>
      <c r="S463">
        <v>6</v>
      </c>
      <c r="T463" t="s">
        <v>47</v>
      </c>
      <c r="U463" t="s">
        <v>54</v>
      </c>
      <c r="V463" t="s">
        <v>35</v>
      </c>
      <c r="W463" t="s">
        <v>55</v>
      </c>
      <c r="X463">
        <v>2019</v>
      </c>
      <c r="Y463" t="s">
        <v>37</v>
      </c>
      <c r="Z463" t="s">
        <v>38</v>
      </c>
      <c r="AA463">
        <v>12</v>
      </c>
      <c r="AB463">
        <v>14</v>
      </c>
      <c r="AC463">
        <v>0.8</v>
      </c>
      <c r="AD463">
        <v>8.3333350000000007E-3</v>
      </c>
      <c r="AE463">
        <v>1258.4000000000001</v>
      </c>
      <c r="AF463">
        <f>VLOOKUP(A463,[1]DETALLE!$A$1:$AK$841,37,FALSE)</f>
        <v>1433.25</v>
      </c>
      <c r="AG463">
        <f>VLOOKUP(A463,[1]DETALLE!$A$1:$AK$841,16,FALSE)</f>
        <v>40</v>
      </c>
      <c r="AH463">
        <f>VLOOKUP(A463,[1]DETALLE!$A$1:$AK$841,22,FALSE)</f>
        <v>1.05</v>
      </c>
      <c r="AI463">
        <f>VLOOKUP(A463,[1]DETALLE!$A$1:$AK$841,27,FALSE)</f>
        <v>0.35599999999999998</v>
      </c>
      <c r="AJ463" t="str">
        <f>VLOOKUP(A463,[1]DETALLE!$A$1:$AK$841,18,FALSE)</f>
        <v>Departmental Digital</v>
      </c>
      <c r="AK463">
        <f t="shared" si="36"/>
        <v>0</v>
      </c>
      <c r="AL463">
        <f t="shared" si="37"/>
        <v>0</v>
      </c>
      <c r="AM463">
        <f t="shared" si="38"/>
        <v>0</v>
      </c>
      <c r="AN463">
        <f t="shared" si="39"/>
        <v>0</v>
      </c>
      <c r="AO463">
        <f t="shared" si="40"/>
        <v>0</v>
      </c>
    </row>
    <row r="464" spans="1:41" x14ac:dyDescent="0.25">
      <c r="A464" t="s">
        <v>458</v>
      </c>
      <c r="B464">
        <v>2019</v>
      </c>
      <c r="C464" t="s">
        <v>37</v>
      </c>
      <c r="D464" t="s">
        <v>38</v>
      </c>
      <c r="E464">
        <v>12</v>
      </c>
      <c r="F464" t="s">
        <v>40</v>
      </c>
      <c r="G464">
        <v>1.4666669999999999</v>
      </c>
      <c r="H464" t="s">
        <v>116</v>
      </c>
      <c r="I464">
        <v>655</v>
      </c>
      <c r="J464">
        <v>1365</v>
      </c>
      <c r="K464">
        <v>0</v>
      </c>
      <c r="L464">
        <v>0</v>
      </c>
      <c r="M464">
        <v>0.6</v>
      </c>
      <c r="N464">
        <v>0.8</v>
      </c>
      <c r="O464">
        <v>1.05</v>
      </c>
      <c r="P464">
        <v>1.1000000000000001</v>
      </c>
      <c r="Q464" t="s">
        <v>46</v>
      </c>
      <c r="R464">
        <v>5</v>
      </c>
      <c r="S464">
        <v>9</v>
      </c>
      <c r="T464" t="s">
        <v>47</v>
      </c>
      <c r="U464" t="s">
        <v>58</v>
      </c>
      <c r="V464" t="s">
        <v>35</v>
      </c>
      <c r="W464" t="s">
        <v>55</v>
      </c>
      <c r="X464">
        <v>2019</v>
      </c>
      <c r="Y464" t="s">
        <v>37</v>
      </c>
      <c r="Z464" t="s">
        <v>38</v>
      </c>
      <c r="AA464">
        <v>12</v>
      </c>
      <c r="AB464">
        <v>155</v>
      </c>
      <c r="AC464">
        <v>1.1000000000000001</v>
      </c>
      <c r="AD464">
        <v>0.29333340000000002</v>
      </c>
      <c r="AE464">
        <v>1501.5</v>
      </c>
      <c r="AF464">
        <f>VLOOKUP(A464,[1]DETALLE!$A$1:$AK$841,37,FALSE)</f>
        <v>1808.95</v>
      </c>
      <c r="AG464">
        <f>VLOOKUP(A464,[1]DETALLE!$A$1:$AK$841,16,FALSE)</f>
        <v>152</v>
      </c>
      <c r="AH464">
        <f>VLOOKUP(A464,[1]DETALLE!$A$1:$AK$841,22,FALSE)</f>
        <v>1.1499999999999999</v>
      </c>
      <c r="AI464">
        <f>VLOOKUP(A464,[1]DETALLE!$A$1:$AK$841,27,FALSE)</f>
        <v>0.59250000000000003</v>
      </c>
      <c r="AJ464" t="str">
        <f>VLOOKUP(A464,[1]DETALLE!$A$1:$AK$841,18,FALSE)</f>
        <v>Entry Production Color Low/Mid</v>
      </c>
      <c r="AK464">
        <f t="shared" si="36"/>
        <v>0</v>
      </c>
      <c r="AL464">
        <f t="shared" si="37"/>
        <v>0</v>
      </c>
      <c r="AM464">
        <f t="shared" si="38"/>
        <v>0</v>
      </c>
      <c r="AN464">
        <f t="shared" si="39"/>
        <v>0</v>
      </c>
      <c r="AO464">
        <f t="shared" si="40"/>
        <v>0</v>
      </c>
    </row>
    <row r="465" spans="1:41" x14ac:dyDescent="0.25">
      <c r="A465" t="s">
        <v>459</v>
      </c>
      <c r="B465">
        <v>2019</v>
      </c>
      <c r="C465" t="s">
        <v>37</v>
      </c>
      <c r="D465" t="s">
        <v>38</v>
      </c>
      <c r="E465">
        <v>12</v>
      </c>
      <c r="F465" t="s">
        <v>40</v>
      </c>
      <c r="G465">
        <v>0.3333333</v>
      </c>
      <c r="H465" t="s">
        <v>58</v>
      </c>
      <c r="I465">
        <v>655</v>
      </c>
      <c r="J465">
        <v>1365</v>
      </c>
      <c r="K465">
        <v>0</v>
      </c>
      <c r="L465">
        <v>0</v>
      </c>
      <c r="M465">
        <v>0.6</v>
      </c>
      <c r="N465">
        <v>0.8</v>
      </c>
      <c r="O465">
        <v>1.05</v>
      </c>
      <c r="P465">
        <v>1.1000000000000001</v>
      </c>
      <c r="Q465" t="s">
        <v>46</v>
      </c>
      <c r="R465">
        <v>5</v>
      </c>
      <c r="S465">
        <v>9</v>
      </c>
      <c r="T465" t="s">
        <v>47</v>
      </c>
      <c r="U465" t="s">
        <v>58</v>
      </c>
      <c r="V465" t="s">
        <v>35</v>
      </c>
      <c r="W465" t="s">
        <v>36</v>
      </c>
      <c r="X465">
        <v>2019</v>
      </c>
      <c r="Y465" t="s">
        <v>37</v>
      </c>
      <c r="Z465" t="s">
        <v>38</v>
      </c>
      <c r="AA465">
        <v>15</v>
      </c>
      <c r="AB465">
        <v>150</v>
      </c>
      <c r="AC465">
        <v>1.1000000000000001</v>
      </c>
      <c r="AD465">
        <v>6.6666660000000003E-2</v>
      </c>
      <c r="AE465">
        <v>1501.5</v>
      </c>
      <c r="AF465">
        <f>VLOOKUP(A465,[1]DETALLE!$A$1:$AK$841,37,FALSE)</f>
        <v>750.75000000000011</v>
      </c>
      <c r="AG465">
        <f>VLOOKUP(A465,[1]DETALLE!$A$1:$AK$841,16,FALSE)</f>
        <v>613</v>
      </c>
      <c r="AH465">
        <f>VLOOKUP(A465,[1]DETALLE!$A$1:$AK$841,22,FALSE)</f>
        <v>1.05</v>
      </c>
      <c r="AI465">
        <f>VLOOKUP(A465,[1]DETALLE!$A$1:$AK$841,27,FALSE)</f>
        <v>0.89399999999999991</v>
      </c>
      <c r="AJ465" t="str">
        <f>VLOOKUP(A465,[1]DETALLE!$A$1:$AK$841,18,FALSE)</f>
        <v>A4 Mono MFPs</v>
      </c>
      <c r="AK465">
        <f t="shared" si="36"/>
        <v>0</v>
      </c>
      <c r="AL465">
        <f t="shared" si="37"/>
        <v>0</v>
      </c>
      <c r="AM465">
        <f t="shared" si="38"/>
        <v>0</v>
      </c>
      <c r="AN465">
        <f t="shared" si="39"/>
        <v>0</v>
      </c>
      <c r="AO465">
        <f t="shared" si="40"/>
        <v>0</v>
      </c>
    </row>
    <row r="466" spans="1:41" x14ac:dyDescent="0.25">
      <c r="A466" t="s">
        <v>460</v>
      </c>
      <c r="B466">
        <v>2019</v>
      </c>
      <c r="C466" t="s">
        <v>37</v>
      </c>
      <c r="D466" t="s">
        <v>38</v>
      </c>
      <c r="E466">
        <v>12</v>
      </c>
      <c r="F466" t="s">
        <v>44</v>
      </c>
      <c r="G466">
        <v>0</v>
      </c>
      <c r="H466" t="s">
        <v>116</v>
      </c>
      <c r="I466">
        <v>655</v>
      </c>
      <c r="J466">
        <v>1365</v>
      </c>
      <c r="K466">
        <v>0</v>
      </c>
      <c r="L466">
        <v>0</v>
      </c>
      <c r="M466">
        <v>0.6</v>
      </c>
      <c r="N466">
        <v>0.8</v>
      </c>
      <c r="O466">
        <v>1.05</v>
      </c>
      <c r="P466">
        <v>1.1000000000000001</v>
      </c>
      <c r="Q466" t="s">
        <v>46</v>
      </c>
      <c r="R466">
        <v>5</v>
      </c>
      <c r="S466">
        <v>9</v>
      </c>
      <c r="T466" t="s">
        <v>47</v>
      </c>
      <c r="U466" t="s">
        <v>58</v>
      </c>
      <c r="V466" t="s">
        <v>35</v>
      </c>
      <c r="W466" t="s">
        <v>55</v>
      </c>
      <c r="X466">
        <v>2019</v>
      </c>
      <c r="Y466" t="s">
        <v>37</v>
      </c>
      <c r="Z466" t="s">
        <v>38</v>
      </c>
      <c r="AA466">
        <v>15</v>
      </c>
      <c r="AB466">
        <v>28</v>
      </c>
      <c r="AC466">
        <v>0</v>
      </c>
      <c r="AD466">
        <v>0</v>
      </c>
      <c r="AE466">
        <v>1365</v>
      </c>
      <c r="AF466" t="e">
        <f>VLOOKUP(A466,[1]DETALLE!$A$1:$AK$841,37,FALSE)</f>
        <v>#N/A</v>
      </c>
      <c r="AG466" t="e">
        <f>VLOOKUP(A466,[1]DETALLE!$A$1:$AK$841,16,FALSE)</f>
        <v>#N/A</v>
      </c>
      <c r="AH466" t="e">
        <f>VLOOKUP(A466,[1]DETALLE!$A$1:$AK$841,22,FALSE)</f>
        <v>#N/A</v>
      </c>
      <c r="AI466" t="e">
        <f>VLOOKUP(A466,[1]DETALLE!$A$1:$AK$841,27,FALSE)</f>
        <v>#N/A</v>
      </c>
      <c r="AJ466" t="e">
        <f>VLOOKUP(A466,[1]DETALLE!$A$1:$AK$841,18,FALSE)</f>
        <v>#N/A</v>
      </c>
      <c r="AK466" t="e">
        <f t="shared" si="36"/>
        <v>#N/A</v>
      </c>
      <c r="AL466" t="e">
        <f t="shared" si="37"/>
        <v>#N/A</v>
      </c>
      <c r="AM466" t="e">
        <f t="shared" si="38"/>
        <v>#N/A</v>
      </c>
      <c r="AN466" t="e">
        <f t="shared" si="39"/>
        <v>#N/A</v>
      </c>
      <c r="AO466" t="e">
        <f t="shared" si="40"/>
        <v>#N/A</v>
      </c>
    </row>
    <row r="467" spans="1:41" x14ac:dyDescent="0.25">
      <c r="A467" t="s">
        <v>461</v>
      </c>
      <c r="B467">
        <v>2019</v>
      </c>
      <c r="C467" t="s">
        <v>37</v>
      </c>
      <c r="D467" t="s">
        <v>38</v>
      </c>
      <c r="E467">
        <v>12</v>
      </c>
      <c r="F467" t="s">
        <v>40</v>
      </c>
      <c r="G467">
        <v>1.45</v>
      </c>
      <c r="H467" t="s">
        <v>58</v>
      </c>
      <c r="I467">
        <v>655</v>
      </c>
      <c r="J467">
        <v>1365</v>
      </c>
      <c r="K467">
        <v>0</v>
      </c>
      <c r="L467">
        <v>0</v>
      </c>
      <c r="M467">
        <v>0.6</v>
      </c>
      <c r="N467">
        <v>0.8</v>
      </c>
      <c r="O467">
        <v>1.05</v>
      </c>
      <c r="P467">
        <v>1.1000000000000001</v>
      </c>
      <c r="Q467" t="s">
        <v>46</v>
      </c>
      <c r="R467">
        <v>5</v>
      </c>
      <c r="S467">
        <v>9</v>
      </c>
      <c r="T467" t="s">
        <v>47</v>
      </c>
      <c r="U467" t="s">
        <v>58</v>
      </c>
      <c r="V467" t="s">
        <v>35</v>
      </c>
      <c r="W467" t="s">
        <v>59</v>
      </c>
      <c r="X467">
        <v>2019</v>
      </c>
      <c r="Y467" t="s">
        <v>37</v>
      </c>
      <c r="Z467" t="s">
        <v>38</v>
      </c>
      <c r="AA467">
        <v>12</v>
      </c>
      <c r="AB467">
        <v>22</v>
      </c>
      <c r="AC467">
        <v>0.8</v>
      </c>
      <c r="AD467">
        <v>0.28999999999999998</v>
      </c>
      <c r="AE467">
        <v>1092</v>
      </c>
      <c r="AF467">
        <f>VLOOKUP(A467,[1]DETALLE!$A$1:$AK$841,37,FALSE)</f>
        <v>819</v>
      </c>
      <c r="AG467">
        <f>VLOOKUP(A467,[1]DETALLE!$A$1:$AK$841,16,FALSE)</f>
        <v>11</v>
      </c>
      <c r="AH467">
        <f>VLOOKUP(A467,[1]DETALLE!$A$1:$AK$841,22,FALSE)</f>
        <v>0.6</v>
      </c>
      <c r="AI467">
        <f>VLOOKUP(A467,[1]DETALLE!$A$1:$AK$841,27,FALSE)</f>
        <v>0</v>
      </c>
      <c r="AJ467" t="str">
        <f>VLOOKUP(A467,[1]DETALLE!$A$1:$AK$841,18,FALSE)</f>
        <v>A3 Office Color Laser MFPs</v>
      </c>
      <c r="AK467">
        <f t="shared" si="36"/>
        <v>0</v>
      </c>
      <c r="AL467">
        <f t="shared" si="37"/>
        <v>0</v>
      </c>
      <c r="AM467">
        <f t="shared" si="38"/>
        <v>0</v>
      </c>
      <c r="AN467">
        <f t="shared" si="39"/>
        <v>0</v>
      </c>
      <c r="AO467">
        <f t="shared" si="40"/>
        <v>0</v>
      </c>
    </row>
    <row r="468" spans="1:41" x14ac:dyDescent="0.25">
      <c r="A468" t="s">
        <v>462</v>
      </c>
      <c r="B468">
        <v>2019</v>
      </c>
      <c r="C468" t="s">
        <v>37</v>
      </c>
      <c r="D468" t="s">
        <v>38</v>
      </c>
      <c r="E468">
        <v>12</v>
      </c>
      <c r="F468" t="s">
        <v>40</v>
      </c>
      <c r="G468">
        <v>0.35</v>
      </c>
      <c r="I468" t="s">
        <v>33</v>
      </c>
      <c r="J468" t="s">
        <v>33</v>
      </c>
      <c r="K468" t="s">
        <v>33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R468" t="s">
        <v>33</v>
      </c>
      <c r="S468" t="s">
        <v>33</v>
      </c>
      <c r="U468" t="s">
        <v>64</v>
      </c>
      <c r="V468" t="s">
        <v>35</v>
      </c>
      <c r="W468" t="s">
        <v>61</v>
      </c>
      <c r="X468">
        <v>2019</v>
      </c>
      <c r="Y468" t="s">
        <v>37</v>
      </c>
      <c r="Z468" t="s">
        <v>38</v>
      </c>
      <c r="AA468">
        <v>17</v>
      </c>
      <c r="AB468">
        <v>21</v>
      </c>
      <c r="AC468">
        <v>1.1000000000000001</v>
      </c>
      <c r="AD468">
        <v>0</v>
      </c>
      <c r="AE468">
        <v>1092</v>
      </c>
      <c r="AF468" t="e">
        <f>VLOOKUP(A468,[1]DETALLE!$A$1:$AK$841,37,FALSE)</f>
        <v>#N/A</v>
      </c>
      <c r="AG468" t="e">
        <f>VLOOKUP(A468,[1]DETALLE!$A$1:$AK$841,16,FALSE)</f>
        <v>#N/A</v>
      </c>
      <c r="AH468" t="e">
        <f>VLOOKUP(A468,[1]DETALLE!$A$1:$AK$841,22,FALSE)</f>
        <v>#N/A</v>
      </c>
      <c r="AI468" t="e">
        <f>VLOOKUP(A468,[1]DETALLE!$A$1:$AK$841,27,FALSE)</f>
        <v>#N/A</v>
      </c>
      <c r="AJ468" t="e">
        <f>VLOOKUP(A468,[1]DETALLE!$A$1:$AK$841,18,FALSE)</f>
        <v>#N/A</v>
      </c>
      <c r="AK468" t="e">
        <f t="shared" si="36"/>
        <v>#N/A</v>
      </c>
      <c r="AL468" t="e">
        <f t="shared" si="37"/>
        <v>#N/A</v>
      </c>
      <c r="AM468" t="e">
        <f t="shared" si="38"/>
        <v>#N/A</v>
      </c>
      <c r="AN468" t="e">
        <f t="shared" si="39"/>
        <v>#N/A</v>
      </c>
      <c r="AO468" t="e">
        <f t="shared" si="40"/>
        <v>#N/A</v>
      </c>
    </row>
    <row r="469" spans="1:41" x14ac:dyDescent="0.25">
      <c r="A469" t="s">
        <v>463</v>
      </c>
      <c r="B469">
        <v>2019</v>
      </c>
      <c r="C469" t="s">
        <v>37</v>
      </c>
      <c r="D469" t="s">
        <v>38</v>
      </c>
      <c r="E469">
        <v>12</v>
      </c>
      <c r="F469" t="s">
        <v>44</v>
      </c>
      <c r="G469">
        <v>0</v>
      </c>
      <c r="H469" t="s">
        <v>71</v>
      </c>
      <c r="I469">
        <v>468</v>
      </c>
      <c r="J469">
        <v>715</v>
      </c>
      <c r="K469">
        <v>0</v>
      </c>
      <c r="L469">
        <v>0</v>
      </c>
      <c r="M469">
        <v>0</v>
      </c>
      <c r="N469">
        <v>0.6</v>
      </c>
      <c r="O469">
        <v>0.8</v>
      </c>
      <c r="P469">
        <v>1.05</v>
      </c>
      <c r="Q469" t="s">
        <v>46</v>
      </c>
      <c r="R469">
        <v>5</v>
      </c>
      <c r="S469">
        <v>9</v>
      </c>
      <c r="T469" t="s">
        <v>47</v>
      </c>
      <c r="U469" t="s">
        <v>71</v>
      </c>
      <c r="V469" t="s">
        <v>35</v>
      </c>
      <c r="W469" t="s">
        <v>55</v>
      </c>
      <c r="X469">
        <v>2019</v>
      </c>
      <c r="Y469" t="s">
        <v>37</v>
      </c>
      <c r="Z469" t="s">
        <v>38</v>
      </c>
      <c r="AA469">
        <v>12</v>
      </c>
      <c r="AB469">
        <v>70</v>
      </c>
      <c r="AC469">
        <v>0</v>
      </c>
      <c r="AD469">
        <v>0</v>
      </c>
      <c r="AE469">
        <v>715</v>
      </c>
      <c r="AF469" t="e">
        <f>VLOOKUP(A469,[1]DETALLE!$A$1:$AK$841,37,FALSE)</f>
        <v>#N/A</v>
      </c>
      <c r="AG469" t="e">
        <f>VLOOKUP(A469,[1]DETALLE!$A$1:$AK$841,16,FALSE)</f>
        <v>#N/A</v>
      </c>
      <c r="AH469" t="e">
        <f>VLOOKUP(A469,[1]DETALLE!$A$1:$AK$841,22,FALSE)</f>
        <v>#N/A</v>
      </c>
      <c r="AI469" t="e">
        <f>VLOOKUP(A469,[1]DETALLE!$A$1:$AK$841,27,FALSE)</f>
        <v>#N/A</v>
      </c>
      <c r="AJ469" t="e">
        <f>VLOOKUP(A469,[1]DETALLE!$A$1:$AK$841,18,FALSE)</f>
        <v>#N/A</v>
      </c>
      <c r="AK469" t="e">
        <f t="shared" si="36"/>
        <v>#N/A</v>
      </c>
      <c r="AL469" t="e">
        <f t="shared" si="37"/>
        <v>#N/A</v>
      </c>
      <c r="AM469" t="e">
        <f t="shared" si="38"/>
        <v>#N/A</v>
      </c>
      <c r="AN469" t="e">
        <f t="shared" si="39"/>
        <v>#N/A</v>
      </c>
      <c r="AO469" t="e">
        <f t="shared" si="40"/>
        <v>#N/A</v>
      </c>
    </row>
    <row r="470" spans="1:41" x14ac:dyDescent="0.25">
      <c r="A470" t="s">
        <v>464</v>
      </c>
      <c r="B470">
        <v>2019</v>
      </c>
      <c r="C470" t="s">
        <v>37</v>
      </c>
      <c r="D470" t="s">
        <v>38</v>
      </c>
      <c r="E470">
        <v>12</v>
      </c>
      <c r="F470" t="s">
        <v>40</v>
      </c>
      <c r="G470">
        <v>0</v>
      </c>
      <c r="H470" t="s">
        <v>71</v>
      </c>
      <c r="I470">
        <v>468</v>
      </c>
      <c r="J470">
        <v>715</v>
      </c>
      <c r="K470">
        <v>0</v>
      </c>
      <c r="L470">
        <v>0</v>
      </c>
      <c r="M470">
        <v>0</v>
      </c>
      <c r="N470">
        <v>0.6</v>
      </c>
      <c r="O470">
        <v>0.8</v>
      </c>
      <c r="P470">
        <v>1.05</v>
      </c>
      <c r="Q470" t="s">
        <v>46</v>
      </c>
      <c r="R470">
        <v>5</v>
      </c>
      <c r="S470">
        <v>9</v>
      </c>
      <c r="T470" t="s">
        <v>47</v>
      </c>
      <c r="U470" t="s">
        <v>71</v>
      </c>
      <c r="V470" t="s">
        <v>35</v>
      </c>
      <c r="W470" t="s">
        <v>55</v>
      </c>
      <c r="X470">
        <v>2019</v>
      </c>
      <c r="Y470" t="s">
        <v>37</v>
      </c>
      <c r="Z470" t="s">
        <v>38</v>
      </c>
      <c r="AA470">
        <v>17</v>
      </c>
      <c r="AB470">
        <v>178</v>
      </c>
      <c r="AC470">
        <v>1.05</v>
      </c>
      <c r="AD470">
        <v>0</v>
      </c>
      <c r="AE470">
        <v>750.75</v>
      </c>
      <c r="AF470">
        <f>VLOOKUP(A470,[1]DETALLE!$A$1:$AK$841,37,FALSE)</f>
        <v>1651.6500000000003</v>
      </c>
      <c r="AG470">
        <f>VLOOKUP(A470,[1]DETALLE!$A$1:$AK$841,16,FALSE)</f>
        <v>28</v>
      </c>
      <c r="AH470">
        <f>VLOOKUP(A470,[1]DETALLE!$A$1:$AK$841,22,FALSE)</f>
        <v>1.05</v>
      </c>
      <c r="AI470">
        <f>VLOOKUP(A470,[1]DETALLE!$A$1:$AK$841,27,FALSE)</f>
        <v>0.505</v>
      </c>
      <c r="AJ470" t="str">
        <f>VLOOKUP(A470,[1]DETALLE!$A$1:$AK$841,18,FALSE)</f>
        <v>WF Mono Systems and Legacy Color</v>
      </c>
      <c r="AK470">
        <f t="shared" si="36"/>
        <v>0</v>
      </c>
      <c r="AL470">
        <f t="shared" si="37"/>
        <v>0</v>
      </c>
      <c r="AM470">
        <f t="shared" si="38"/>
        <v>1</v>
      </c>
      <c r="AN470">
        <f t="shared" si="39"/>
        <v>0</v>
      </c>
      <c r="AO470">
        <f t="shared" si="40"/>
        <v>0</v>
      </c>
    </row>
    <row r="471" spans="1:41" x14ac:dyDescent="0.25">
      <c r="A471" t="s">
        <v>465</v>
      </c>
      <c r="B471">
        <v>2019</v>
      </c>
      <c r="C471" t="s">
        <v>37</v>
      </c>
      <c r="D471" t="s">
        <v>38</v>
      </c>
      <c r="E471">
        <v>12</v>
      </c>
      <c r="F471" t="s">
        <v>40</v>
      </c>
      <c r="G471">
        <v>3.4333330000000002</v>
      </c>
      <c r="H471" t="s">
        <v>58</v>
      </c>
      <c r="I471">
        <v>655</v>
      </c>
      <c r="J471">
        <v>1365</v>
      </c>
      <c r="K471">
        <v>0</v>
      </c>
      <c r="L471">
        <v>0</v>
      </c>
      <c r="M471">
        <v>0.6</v>
      </c>
      <c r="N471">
        <v>0.8</v>
      </c>
      <c r="O471">
        <v>1.05</v>
      </c>
      <c r="P471">
        <v>1.1000000000000001</v>
      </c>
      <c r="Q471" t="s">
        <v>46</v>
      </c>
      <c r="R471">
        <v>5</v>
      </c>
      <c r="S471">
        <v>9</v>
      </c>
      <c r="T471" t="s">
        <v>85</v>
      </c>
      <c r="U471" t="s">
        <v>45</v>
      </c>
      <c r="V471" t="s">
        <v>35</v>
      </c>
      <c r="W471" t="s">
        <v>55</v>
      </c>
      <c r="X471">
        <v>2019</v>
      </c>
      <c r="Y471" t="s">
        <v>37</v>
      </c>
      <c r="Z471" t="s">
        <v>38</v>
      </c>
      <c r="AA471">
        <v>15</v>
      </c>
      <c r="AB471">
        <v>123</v>
      </c>
      <c r="AC471">
        <v>1.1000000000000001</v>
      </c>
      <c r="AD471">
        <v>0.38148144444444398</v>
      </c>
      <c r="AE471">
        <v>1501.5</v>
      </c>
      <c r="AF471">
        <f>VLOOKUP(A471,[1]DETALLE!$A$1:$AK$841,37,FALSE)</f>
        <v>715.00000000000011</v>
      </c>
      <c r="AG471" t="str">
        <f>VLOOKUP(A471,[1]DETALLE!$A$1:$AK$841,16,FALSE)</f>
        <v xml:space="preserve">  </v>
      </c>
      <c r="AH471">
        <f>VLOOKUP(A471,[1]DETALLE!$A$1:$AK$841,22,FALSE)</f>
        <v>1</v>
      </c>
      <c r="AI471">
        <f>VLOOKUP(A471,[1]DETALLE!$A$1:$AK$841,27,FALSE)</f>
        <v>1</v>
      </c>
      <c r="AJ471" t="str">
        <f>VLOOKUP(A471,[1]DETALLE!$A$1:$AK$841,18,FALSE)</f>
        <v>A4 Mono MFPs</v>
      </c>
      <c r="AK471">
        <f t="shared" si="36"/>
        <v>0</v>
      </c>
      <c r="AL471">
        <f t="shared" si="37"/>
        <v>0</v>
      </c>
      <c r="AM471">
        <f t="shared" si="38"/>
        <v>0</v>
      </c>
      <c r="AN471">
        <f t="shared" si="39"/>
        <v>0</v>
      </c>
      <c r="AO471">
        <f t="shared" si="40"/>
        <v>0</v>
      </c>
    </row>
    <row r="472" spans="1:41" x14ac:dyDescent="0.25">
      <c r="A472" t="s">
        <v>466</v>
      </c>
      <c r="B472">
        <v>2019</v>
      </c>
      <c r="C472" t="s">
        <v>37</v>
      </c>
      <c r="D472" t="s">
        <v>38</v>
      </c>
      <c r="E472">
        <v>14</v>
      </c>
      <c r="F472" t="s">
        <v>44</v>
      </c>
      <c r="G472">
        <v>0</v>
      </c>
      <c r="H472" t="s">
        <v>91</v>
      </c>
      <c r="I472">
        <v>803</v>
      </c>
      <c r="J472">
        <v>1573</v>
      </c>
      <c r="K472">
        <v>0.2</v>
      </c>
      <c r="L472">
        <v>0.6</v>
      </c>
      <c r="M472">
        <v>0.8</v>
      </c>
      <c r="N472">
        <v>1.05</v>
      </c>
      <c r="O472">
        <v>1.1000000000000001</v>
      </c>
      <c r="P472">
        <v>1.1499999999999999</v>
      </c>
      <c r="Q472" t="s">
        <v>46</v>
      </c>
      <c r="R472">
        <v>4</v>
      </c>
      <c r="S472">
        <v>6</v>
      </c>
      <c r="T472" t="s">
        <v>47</v>
      </c>
      <c r="U472" t="s">
        <v>91</v>
      </c>
      <c r="V472" t="s">
        <v>35</v>
      </c>
      <c r="W472" t="s">
        <v>59</v>
      </c>
      <c r="X472">
        <v>2019</v>
      </c>
      <c r="Y472" t="s">
        <v>37</v>
      </c>
      <c r="Z472" t="s">
        <v>38</v>
      </c>
      <c r="AA472">
        <v>15</v>
      </c>
      <c r="AB472">
        <v>398</v>
      </c>
      <c r="AC472">
        <v>0</v>
      </c>
      <c r="AD472">
        <v>0</v>
      </c>
      <c r="AE472">
        <v>1573</v>
      </c>
      <c r="AF472" t="e">
        <f>VLOOKUP(A472,[1]DETALLE!$A$1:$AK$841,37,FALSE)</f>
        <v>#N/A</v>
      </c>
      <c r="AG472" t="e">
        <f>VLOOKUP(A472,[1]DETALLE!$A$1:$AK$841,16,FALSE)</f>
        <v>#N/A</v>
      </c>
      <c r="AH472" t="e">
        <f>VLOOKUP(A472,[1]DETALLE!$A$1:$AK$841,22,FALSE)</f>
        <v>#N/A</v>
      </c>
      <c r="AI472" t="e">
        <f>VLOOKUP(A472,[1]DETALLE!$A$1:$AK$841,27,FALSE)</f>
        <v>#N/A</v>
      </c>
      <c r="AJ472" t="e">
        <f>VLOOKUP(A472,[1]DETALLE!$A$1:$AK$841,18,FALSE)</f>
        <v>#N/A</v>
      </c>
      <c r="AK472" t="e">
        <f t="shared" si="36"/>
        <v>#N/A</v>
      </c>
      <c r="AL472" t="e">
        <f t="shared" si="37"/>
        <v>#N/A</v>
      </c>
      <c r="AM472" t="e">
        <f t="shared" si="38"/>
        <v>#N/A</v>
      </c>
      <c r="AN472" t="e">
        <f t="shared" si="39"/>
        <v>#N/A</v>
      </c>
      <c r="AO472" t="e">
        <f t="shared" si="40"/>
        <v>#N/A</v>
      </c>
    </row>
    <row r="473" spans="1:41" x14ac:dyDescent="0.25">
      <c r="A473" t="s">
        <v>467</v>
      </c>
      <c r="B473">
        <v>2019</v>
      </c>
      <c r="C473" t="s">
        <v>37</v>
      </c>
      <c r="D473" t="s">
        <v>38</v>
      </c>
      <c r="E473">
        <v>14</v>
      </c>
      <c r="F473" t="s">
        <v>40</v>
      </c>
      <c r="G473">
        <v>1.1499999999999999</v>
      </c>
      <c r="H473" t="s">
        <v>45</v>
      </c>
      <c r="I473">
        <v>803</v>
      </c>
      <c r="J473">
        <v>1573</v>
      </c>
      <c r="K473">
        <v>0.2</v>
      </c>
      <c r="L473">
        <v>0.6</v>
      </c>
      <c r="M473">
        <v>0.8</v>
      </c>
      <c r="N473">
        <v>1.05</v>
      </c>
      <c r="O473">
        <v>1.1000000000000001</v>
      </c>
      <c r="P473">
        <v>1.1499999999999999</v>
      </c>
      <c r="Q473" t="s">
        <v>46</v>
      </c>
      <c r="R473">
        <v>4</v>
      </c>
      <c r="S473">
        <v>6</v>
      </c>
      <c r="T473" t="s">
        <v>47</v>
      </c>
      <c r="U473" t="s">
        <v>48</v>
      </c>
      <c r="V473" t="s">
        <v>35</v>
      </c>
      <c r="W473" t="s">
        <v>50</v>
      </c>
      <c r="X473">
        <v>2019</v>
      </c>
      <c r="Y473" t="s">
        <v>37</v>
      </c>
      <c r="Z473" t="s">
        <v>38</v>
      </c>
      <c r="AA473">
        <v>17</v>
      </c>
      <c r="AB473">
        <v>31</v>
      </c>
      <c r="AC473">
        <v>1.1000000000000001</v>
      </c>
      <c r="AD473">
        <v>0.28749999999999998</v>
      </c>
      <c r="AE473">
        <v>1730.3</v>
      </c>
      <c r="AF473">
        <f>VLOOKUP(A473,[1]DETALLE!$A$1:$AK$841,37,FALSE)</f>
        <v>943.80000000000007</v>
      </c>
      <c r="AG473">
        <f>VLOOKUP(A473,[1]DETALLE!$A$1:$AK$841,16,FALSE)</f>
        <v>5</v>
      </c>
      <c r="AH473">
        <f>VLOOKUP(A473,[1]DETALLE!$A$1:$AK$841,22,FALSE)</f>
        <v>0.6</v>
      </c>
      <c r="AI473">
        <f>VLOOKUP(A473,[1]DETALLE!$A$1:$AK$841,27,FALSE)</f>
        <v>0</v>
      </c>
      <c r="AJ473" t="str">
        <f>VLOOKUP(A473,[1]DETALLE!$A$1:$AK$841,18,FALSE)</f>
        <v>Entry Production Color Low/Mid</v>
      </c>
      <c r="AK473">
        <f t="shared" si="36"/>
        <v>0</v>
      </c>
      <c r="AL473">
        <f t="shared" si="37"/>
        <v>0</v>
      </c>
      <c r="AM473">
        <f t="shared" si="38"/>
        <v>0</v>
      </c>
      <c r="AN473">
        <f t="shared" si="39"/>
        <v>0</v>
      </c>
      <c r="AO473">
        <f t="shared" si="40"/>
        <v>0</v>
      </c>
    </row>
    <row r="474" spans="1:41" x14ac:dyDescent="0.25">
      <c r="A474" t="s">
        <v>468</v>
      </c>
      <c r="B474">
        <v>2019</v>
      </c>
      <c r="C474" t="s">
        <v>37</v>
      </c>
      <c r="D474" t="s">
        <v>38</v>
      </c>
      <c r="E474">
        <v>14</v>
      </c>
      <c r="F474" t="s">
        <v>40</v>
      </c>
      <c r="G474">
        <v>0.43333329999999998</v>
      </c>
      <c r="H474" t="s">
        <v>45</v>
      </c>
      <c r="I474">
        <v>803</v>
      </c>
      <c r="J474">
        <v>1573</v>
      </c>
      <c r="K474">
        <v>0.2</v>
      </c>
      <c r="L474">
        <v>0.6</v>
      </c>
      <c r="M474">
        <v>0.8</v>
      </c>
      <c r="N474">
        <v>1.05</v>
      </c>
      <c r="O474">
        <v>1.1000000000000001</v>
      </c>
      <c r="P474">
        <v>1.1499999999999999</v>
      </c>
      <c r="Q474" t="s">
        <v>46</v>
      </c>
      <c r="R474">
        <v>4</v>
      </c>
      <c r="S474">
        <v>6</v>
      </c>
      <c r="T474" t="s">
        <v>47</v>
      </c>
      <c r="U474" t="s">
        <v>48</v>
      </c>
      <c r="V474" t="s">
        <v>35</v>
      </c>
      <c r="W474" t="s">
        <v>50</v>
      </c>
      <c r="X474">
        <v>2019</v>
      </c>
      <c r="Y474" t="s">
        <v>37</v>
      </c>
      <c r="Z474" t="s">
        <v>38</v>
      </c>
      <c r="AA474">
        <v>15</v>
      </c>
      <c r="AB474">
        <v>38</v>
      </c>
      <c r="AC474">
        <v>1.1000000000000001</v>
      </c>
      <c r="AD474">
        <v>0.10833332499999999</v>
      </c>
      <c r="AE474">
        <v>1730.3</v>
      </c>
      <c r="AF474">
        <f>VLOOKUP(A474,[1]DETALLE!$A$1:$AK$841,37,FALSE)</f>
        <v>750.75000000000011</v>
      </c>
      <c r="AG474">
        <f>VLOOKUP(A474,[1]DETALLE!$A$1:$AK$841,16,FALSE)</f>
        <v>640</v>
      </c>
      <c r="AH474">
        <f>VLOOKUP(A474,[1]DETALLE!$A$1:$AK$841,22,FALSE)</f>
        <v>1.05</v>
      </c>
      <c r="AI474">
        <f>VLOOKUP(A474,[1]DETALLE!$A$1:$AK$841,27,FALSE)</f>
        <v>0.51333333333333331</v>
      </c>
      <c r="AJ474" t="str">
        <f>VLOOKUP(A474,[1]DETALLE!$A$1:$AK$841,18,FALSE)</f>
        <v>A4 Mono MFPs</v>
      </c>
      <c r="AK474">
        <f t="shared" si="36"/>
        <v>0</v>
      </c>
      <c r="AL474">
        <f t="shared" si="37"/>
        <v>0</v>
      </c>
      <c r="AM474">
        <f t="shared" si="38"/>
        <v>0</v>
      </c>
      <c r="AN474">
        <f t="shared" si="39"/>
        <v>0</v>
      </c>
      <c r="AO474">
        <f t="shared" si="40"/>
        <v>0</v>
      </c>
    </row>
    <row r="475" spans="1:41" x14ac:dyDescent="0.25">
      <c r="A475" t="s">
        <v>335</v>
      </c>
      <c r="B475">
        <v>2019</v>
      </c>
      <c r="C475" t="s">
        <v>37</v>
      </c>
      <c r="D475" t="s">
        <v>38</v>
      </c>
      <c r="E475">
        <v>14</v>
      </c>
      <c r="F475" t="s">
        <v>40</v>
      </c>
      <c r="G475">
        <v>8.3333340000000006E-2</v>
      </c>
      <c r="H475" t="s">
        <v>45</v>
      </c>
      <c r="I475">
        <v>803</v>
      </c>
      <c r="J475">
        <v>1573</v>
      </c>
      <c r="K475">
        <v>0.2</v>
      </c>
      <c r="L475">
        <v>0.6</v>
      </c>
      <c r="M475">
        <v>0.8</v>
      </c>
      <c r="N475">
        <v>1.05</v>
      </c>
      <c r="O475">
        <v>1.1000000000000001</v>
      </c>
      <c r="P475">
        <v>1.1499999999999999</v>
      </c>
      <c r="Q475" t="s">
        <v>46</v>
      </c>
      <c r="R475">
        <v>4</v>
      </c>
      <c r="S475">
        <v>6</v>
      </c>
      <c r="T475" t="s">
        <v>47</v>
      </c>
      <c r="U475" t="s">
        <v>48</v>
      </c>
      <c r="V475" t="s">
        <v>35</v>
      </c>
      <c r="W475" t="s">
        <v>83</v>
      </c>
      <c r="X475">
        <v>2019</v>
      </c>
      <c r="Y475" t="s">
        <v>37</v>
      </c>
      <c r="Z475" t="s">
        <v>38</v>
      </c>
      <c r="AA475">
        <v>15</v>
      </c>
      <c r="AB475">
        <v>6</v>
      </c>
      <c r="AC475">
        <v>0.6</v>
      </c>
      <c r="AD475">
        <v>2.0833335000000001E-2</v>
      </c>
      <c r="AE475">
        <v>943.8</v>
      </c>
      <c r="AF475">
        <f>VLOOKUP(A475,[1]DETALLE!$A$1:$AK$841,37,FALSE)</f>
        <v>750.75000000000011</v>
      </c>
      <c r="AG475">
        <f>VLOOKUP(A475,[1]DETALLE!$A$1:$AK$841,16,FALSE)</f>
        <v>966</v>
      </c>
      <c r="AH475">
        <f>VLOOKUP(A475,[1]DETALLE!$A$1:$AK$841,22,FALSE)</f>
        <v>1.05</v>
      </c>
      <c r="AI475">
        <f>VLOOKUP(A475,[1]DETALLE!$A$1:$AK$841,27,FALSE)</f>
        <v>0.22999999999999998</v>
      </c>
      <c r="AJ475" t="str">
        <f>VLOOKUP(A475,[1]DETALLE!$A$1:$AK$841,18,FALSE)</f>
        <v>Entry Mono Printers</v>
      </c>
      <c r="AK475">
        <f t="shared" si="36"/>
        <v>0</v>
      </c>
      <c r="AL475">
        <f t="shared" si="37"/>
        <v>0</v>
      </c>
      <c r="AM475">
        <f t="shared" si="38"/>
        <v>0</v>
      </c>
      <c r="AN475">
        <f t="shared" si="39"/>
        <v>0</v>
      </c>
      <c r="AO475">
        <f t="shared" si="40"/>
        <v>0</v>
      </c>
    </row>
    <row r="476" spans="1:41" x14ac:dyDescent="0.25">
      <c r="A476" t="s">
        <v>336</v>
      </c>
      <c r="B476">
        <v>2019</v>
      </c>
      <c r="C476" t="s">
        <v>37</v>
      </c>
      <c r="D476" t="s">
        <v>38</v>
      </c>
      <c r="E476">
        <v>14</v>
      </c>
      <c r="F476" t="s">
        <v>40</v>
      </c>
      <c r="G476">
        <v>1.5</v>
      </c>
      <c r="H476" t="s">
        <v>45</v>
      </c>
      <c r="I476">
        <v>803</v>
      </c>
      <c r="J476">
        <v>1573</v>
      </c>
      <c r="K476">
        <v>0.2</v>
      </c>
      <c r="L476">
        <v>0.6</v>
      </c>
      <c r="M476">
        <v>0.8</v>
      </c>
      <c r="N476">
        <v>1.05</v>
      </c>
      <c r="O476">
        <v>1.1000000000000001</v>
      </c>
      <c r="P476">
        <v>1.1499999999999999</v>
      </c>
      <c r="Q476" t="s">
        <v>46</v>
      </c>
      <c r="R476">
        <v>4</v>
      </c>
      <c r="S476">
        <v>6</v>
      </c>
      <c r="T476" t="s">
        <v>47</v>
      </c>
      <c r="U476" t="s">
        <v>48</v>
      </c>
      <c r="V476" t="s">
        <v>35</v>
      </c>
      <c r="W476" t="s">
        <v>50</v>
      </c>
      <c r="X476">
        <v>2019</v>
      </c>
      <c r="Y476" t="s">
        <v>37</v>
      </c>
      <c r="Z476" t="s">
        <v>38</v>
      </c>
      <c r="AA476">
        <v>15</v>
      </c>
      <c r="AB476">
        <v>6</v>
      </c>
      <c r="AC476">
        <v>0.6</v>
      </c>
      <c r="AD476">
        <v>0.375</v>
      </c>
      <c r="AE476">
        <v>943.8</v>
      </c>
      <c r="AF476">
        <f>VLOOKUP(A476,[1]DETALLE!$A$1:$AK$841,37,FALSE)</f>
        <v>1501.5000000000002</v>
      </c>
      <c r="AG476">
        <f>VLOOKUP(A476,[1]DETALLE!$A$1:$AK$841,16,FALSE)</f>
        <v>175</v>
      </c>
      <c r="AH476">
        <f>VLOOKUP(A476,[1]DETALLE!$A$1:$AK$841,22,FALSE)</f>
        <v>1.1000000000000001</v>
      </c>
      <c r="AI476">
        <f>VLOOKUP(A476,[1]DETALLE!$A$1:$AK$841,27,FALSE)</f>
        <v>0.2</v>
      </c>
      <c r="AJ476" t="str">
        <f>VLOOKUP(A476,[1]DETALLE!$A$1:$AK$841,18,FALSE)</f>
        <v>Departmental Digital</v>
      </c>
      <c r="AK476">
        <f t="shared" si="36"/>
        <v>0</v>
      </c>
      <c r="AL476">
        <f t="shared" si="37"/>
        <v>0</v>
      </c>
      <c r="AM476">
        <f t="shared" si="38"/>
        <v>0</v>
      </c>
      <c r="AN476">
        <f t="shared" si="39"/>
        <v>0</v>
      </c>
      <c r="AO476">
        <f t="shared" si="40"/>
        <v>0</v>
      </c>
    </row>
    <row r="477" spans="1:41" x14ac:dyDescent="0.25">
      <c r="A477" t="s">
        <v>134</v>
      </c>
      <c r="B477">
        <v>2019</v>
      </c>
      <c r="C477" t="s">
        <v>37</v>
      </c>
      <c r="D477" t="s">
        <v>38</v>
      </c>
      <c r="E477">
        <v>14</v>
      </c>
      <c r="F477" t="s">
        <v>40</v>
      </c>
      <c r="G477">
        <v>0.2</v>
      </c>
      <c r="I477" t="s">
        <v>33</v>
      </c>
      <c r="J477" t="s">
        <v>33</v>
      </c>
      <c r="K477" t="s">
        <v>33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R477" t="s">
        <v>33</v>
      </c>
      <c r="S477" t="s">
        <v>33</v>
      </c>
      <c r="U477" t="s">
        <v>64</v>
      </c>
      <c r="V477" t="s">
        <v>35</v>
      </c>
      <c r="W477" t="s">
        <v>73</v>
      </c>
      <c r="X477">
        <v>2019</v>
      </c>
      <c r="Y477" t="s">
        <v>37</v>
      </c>
      <c r="Z477" t="s">
        <v>38</v>
      </c>
      <c r="AA477">
        <v>23</v>
      </c>
      <c r="AB477">
        <v>13</v>
      </c>
      <c r="AC477">
        <v>1.1000000000000001</v>
      </c>
      <c r="AD477">
        <v>0</v>
      </c>
      <c r="AE477">
        <v>819</v>
      </c>
      <c r="AF477">
        <f>VLOOKUP(A477,[1]DETALLE!$A$1:$AK$841,37,FALSE)</f>
        <v>1501.5000000000002</v>
      </c>
      <c r="AG477">
        <f>VLOOKUP(A477,[1]DETALLE!$A$1:$AK$841,16,FALSE)</f>
        <v>155</v>
      </c>
      <c r="AH477">
        <f>VLOOKUP(A477,[1]DETALLE!$A$1:$AK$841,22,FALSE)</f>
        <v>1.1000000000000001</v>
      </c>
      <c r="AI477">
        <f>VLOOKUP(A477,[1]DETALLE!$A$1:$AK$841,27,FALSE)</f>
        <v>0.33799999999999997</v>
      </c>
      <c r="AJ477" t="str">
        <f>VLOOKUP(A477,[1]DETALLE!$A$1:$AK$841,18,FALSE)</f>
        <v>A3 Office Color Laser MFPs</v>
      </c>
      <c r="AK477">
        <f t="shared" si="36"/>
        <v>0</v>
      </c>
      <c r="AL477">
        <f t="shared" si="37"/>
        <v>0</v>
      </c>
      <c r="AM477">
        <f t="shared" si="38"/>
        <v>1</v>
      </c>
      <c r="AN477">
        <f t="shared" si="39"/>
        <v>0</v>
      </c>
      <c r="AO477">
        <f t="shared" si="40"/>
        <v>0</v>
      </c>
    </row>
    <row r="478" spans="1:41" x14ac:dyDescent="0.25">
      <c r="A478" t="s">
        <v>99</v>
      </c>
      <c r="B478">
        <v>2019</v>
      </c>
      <c r="C478" t="s">
        <v>37</v>
      </c>
      <c r="D478" t="s">
        <v>38</v>
      </c>
      <c r="E478">
        <v>14</v>
      </c>
      <c r="F478" t="s">
        <v>40</v>
      </c>
      <c r="G478">
        <v>0.25</v>
      </c>
      <c r="H478" t="s">
        <v>54</v>
      </c>
      <c r="I478">
        <v>803</v>
      </c>
      <c r="J478">
        <v>1573</v>
      </c>
      <c r="K478">
        <v>0.2</v>
      </c>
      <c r="L478">
        <v>0.6</v>
      </c>
      <c r="M478">
        <v>0.8</v>
      </c>
      <c r="N478">
        <v>1.05</v>
      </c>
      <c r="O478">
        <v>1.1000000000000001</v>
      </c>
      <c r="P478">
        <v>1.1499999999999999</v>
      </c>
      <c r="Q478" t="s">
        <v>46</v>
      </c>
      <c r="R478">
        <v>4</v>
      </c>
      <c r="S478">
        <v>6</v>
      </c>
      <c r="T478" t="s">
        <v>47</v>
      </c>
      <c r="U478" t="s">
        <v>54</v>
      </c>
      <c r="V478" t="s">
        <v>35</v>
      </c>
      <c r="W478" t="s">
        <v>55</v>
      </c>
      <c r="X478">
        <v>2019</v>
      </c>
      <c r="Y478" t="s">
        <v>37</v>
      </c>
      <c r="Z478" t="s">
        <v>38</v>
      </c>
      <c r="AA478">
        <v>17</v>
      </c>
      <c r="AB478">
        <v>2</v>
      </c>
      <c r="AC478">
        <v>0.2</v>
      </c>
      <c r="AD478">
        <v>6.25E-2</v>
      </c>
      <c r="AE478">
        <v>314.60000000000002</v>
      </c>
      <c r="AF478">
        <f>VLOOKUP(A478,[1]DETALLE!$A$1:$AK$841,37,FALSE)</f>
        <v>1433.25</v>
      </c>
      <c r="AG478">
        <f>VLOOKUP(A478,[1]DETALLE!$A$1:$AK$841,16,FALSE)</f>
        <v>40</v>
      </c>
      <c r="AH478">
        <f>VLOOKUP(A478,[1]DETALLE!$A$1:$AK$841,22,FALSE)</f>
        <v>1.05</v>
      </c>
      <c r="AI478">
        <f>VLOOKUP(A478,[1]DETALLE!$A$1:$AK$841,27,FALSE)</f>
        <v>0.35599999999999998</v>
      </c>
      <c r="AJ478" t="str">
        <f>VLOOKUP(A478,[1]DETALLE!$A$1:$AK$841,18,FALSE)</f>
        <v>Departmental Digital</v>
      </c>
      <c r="AK478">
        <f t="shared" si="36"/>
        <v>0</v>
      </c>
      <c r="AL478">
        <f t="shared" si="37"/>
        <v>0</v>
      </c>
      <c r="AM478">
        <f t="shared" si="38"/>
        <v>0</v>
      </c>
      <c r="AN478">
        <f t="shared" si="39"/>
        <v>0</v>
      </c>
      <c r="AO478">
        <f t="shared" si="40"/>
        <v>0</v>
      </c>
    </row>
    <row r="479" spans="1:41" x14ac:dyDescent="0.25">
      <c r="A479" t="s">
        <v>469</v>
      </c>
      <c r="B479">
        <v>2019</v>
      </c>
      <c r="C479" t="s">
        <v>37</v>
      </c>
      <c r="D479" t="s">
        <v>38</v>
      </c>
      <c r="E479">
        <v>14</v>
      </c>
      <c r="F479" t="s">
        <v>40</v>
      </c>
      <c r="G479">
        <v>0.43333329999999998</v>
      </c>
      <c r="H479" t="s">
        <v>54</v>
      </c>
      <c r="I479">
        <v>803</v>
      </c>
      <c r="J479">
        <v>1573</v>
      </c>
      <c r="K479">
        <v>0.2</v>
      </c>
      <c r="L479">
        <v>0.6</v>
      </c>
      <c r="M479">
        <v>0.8</v>
      </c>
      <c r="N479">
        <v>1.05</v>
      </c>
      <c r="O479">
        <v>1.1000000000000001</v>
      </c>
      <c r="P479">
        <v>1.1499999999999999</v>
      </c>
      <c r="Q479" t="s">
        <v>46</v>
      </c>
      <c r="R479">
        <v>4</v>
      </c>
      <c r="S479">
        <v>6</v>
      </c>
      <c r="T479" t="s">
        <v>47</v>
      </c>
      <c r="U479" t="s">
        <v>54</v>
      </c>
      <c r="V479" t="s">
        <v>35</v>
      </c>
      <c r="W479" t="s">
        <v>50</v>
      </c>
      <c r="X479">
        <v>2019</v>
      </c>
      <c r="Y479" t="s">
        <v>37</v>
      </c>
      <c r="Z479" t="s">
        <v>38</v>
      </c>
      <c r="AA479">
        <v>17</v>
      </c>
      <c r="AB479">
        <v>30</v>
      </c>
      <c r="AC479">
        <v>1.05</v>
      </c>
      <c r="AD479">
        <v>0.10833332499999999</v>
      </c>
      <c r="AE479">
        <v>1651.65</v>
      </c>
      <c r="AF479">
        <f>VLOOKUP(A479,[1]DETALLE!$A$1:$AK$841,37,FALSE)</f>
        <v>750.75000000000011</v>
      </c>
      <c r="AG479">
        <f>VLOOKUP(A479,[1]DETALLE!$A$1:$AK$841,16,FALSE)</f>
        <v>440</v>
      </c>
      <c r="AH479">
        <f>VLOOKUP(A479,[1]DETALLE!$A$1:$AK$841,22,FALSE)</f>
        <v>1.05</v>
      </c>
      <c r="AI479">
        <f>VLOOKUP(A479,[1]DETALLE!$A$1:$AK$841,27,FALSE)</f>
        <v>0</v>
      </c>
      <c r="AJ479" t="str">
        <f>VLOOKUP(A479,[1]DETALLE!$A$1:$AK$841,18,FALSE)</f>
        <v>Entry Mono Printers</v>
      </c>
      <c r="AK479">
        <f t="shared" si="36"/>
        <v>0</v>
      </c>
      <c r="AL479">
        <f t="shared" si="37"/>
        <v>0</v>
      </c>
      <c r="AM479">
        <f t="shared" si="38"/>
        <v>1</v>
      </c>
      <c r="AN479">
        <f t="shared" si="39"/>
        <v>0</v>
      </c>
      <c r="AO479">
        <f t="shared" si="40"/>
        <v>0</v>
      </c>
    </row>
    <row r="480" spans="1:41" x14ac:dyDescent="0.25">
      <c r="A480" t="s">
        <v>470</v>
      </c>
      <c r="B480">
        <v>2019</v>
      </c>
      <c r="C480" t="s">
        <v>37</v>
      </c>
      <c r="D480" t="s">
        <v>38</v>
      </c>
      <c r="E480">
        <v>15</v>
      </c>
      <c r="F480" t="s">
        <v>40</v>
      </c>
      <c r="G480">
        <v>2.5833330000000001</v>
      </c>
      <c r="H480" t="s">
        <v>58</v>
      </c>
      <c r="I480">
        <v>655</v>
      </c>
      <c r="J480">
        <v>1365</v>
      </c>
      <c r="K480">
        <v>0</v>
      </c>
      <c r="L480">
        <v>0</v>
      </c>
      <c r="M480">
        <v>0.6</v>
      </c>
      <c r="N480">
        <v>0.8</v>
      </c>
      <c r="O480">
        <v>1.05</v>
      </c>
      <c r="P480">
        <v>1.1000000000000001</v>
      </c>
      <c r="Q480" t="s">
        <v>46</v>
      </c>
      <c r="R480">
        <v>5</v>
      </c>
      <c r="S480">
        <v>9</v>
      </c>
      <c r="T480" t="s">
        <v>47</v>
      </c>
      <c r="U480" t="s">
        <v>45</v>
      </c>
      <c r="V480" t="s">
        <v>35</v>
      </c>
      <c r="W480" t="s">
        <v>50</v>
      </c>
      <c r="X480">
        <v>2019</v>
      </c>
      <c r="Y480" t="s">
        <v>37</v>
      </c>
      <c r="Z480" t="s">
        <v>38</v>
      </c>
      <c r="AA480">
        <v>18</v>
      </c>
      <c r="AB480">
        <v>41</v>
      </c>
      <c r="AC480">
        <v>1.05</v>
      </c>
      <c r="AD480">
        <v>0.51666659999999998</v>
      </c>
      <c r="AE480">
        <v>1433.25</v>
      </c>
      <c r="AF480">
        <f>VLOOKUP(A480,[1]DETALLE!$A$1:$AK$841,37,FALSE)</f>
        <v>0</v>
      </c>
      <c r="AG480">
        <f>VLOOKUP(A480,[1]DETALLE!$A$1:$AK$841,16,FALSE)</f>
        <v>3</v>
      </c>
      <c r="AH480">
        <f>VLOOKUP(A480,[1]DETALLE!$A$1:$AK$841,22,FALSE)</f>
        <v>0</v>
      </c>
      <c r="AI480">
        <f>VLOOKUP(A480,[1]DETALLE!$A$1:$AK$841,27,FALSE)</f>
        <v>0.186</v>
      </c>
      <c r="AJ480" t="str">
        <f>VLOOKUP(A480,[1]DETALLE!$A$1:$AK$841,18,FALSE)</f>
        <v>Office Digital</v>
      </c>
      <c r="AK480">
        <f t="shared" si="36"/>
        <v>0</v>
      </c>
      <c r="AL480">
        <f t="shared" si="37"/>
        <v>0</v>
      </c>
      <c r="AM480">
        <f t="shared" si="38"/>
        <v>0</v>
      </c>
      <c r="AN480">
        <f t="shared" si="39"/>
        <v>0</v>
      </c>
      <c r="AO480">
        <f t="shared" si="40"/>
        <v>0</v>
      </c>
    </row>
    <row r="481" spans="1:41" x14ac:dyDescent="0.25">
      <c r="A481" t="s">
        <v>153</v>
      </c>
      <c r="B481">
        <v>2019</v>
      </c>
      <c r="C481" t="s">
        <v>37</v>
      </c>
      <c r="D481" t="s">
        <v>38</v>
      </c>
      <c r="E481">
        <v>15</v>
      </c>
      <c r="F481" t="s">
        <v>40</v>
      </c>
      <c r="G481">
        <v>0.38333329999999999</v>
      </c>
      <c r="H481" t="s">
        <v>58</v>
      </c>
      <c r="I481">
        <v>655</v>
      </c>
      <c r="J481">
        <v>1365</v>
      </c>
      <c r="K481">
        <v>0</v>
      </c>
      <c r="L481">
        <v>0</v>
      </c>
      <c r="M481">
        <v>0.6</v>
      </c>
      <c r="N481">
        <v>0.8</v>
      </c>
      <c r="O481">
        <v>1.05</v>
      </c>
      <c r="P481">
        <v>1.1000000000000001</v>
      </c>
      <c r="Q481" t="s">
        <v>46</v>
      </c>
      <c r="R481">
        <v>5</v>
      </c>
      <c r="S481">
        <v>9</v>
      </c>
      <c r="T481" t="s">
        <v>47</v>
      </c>
      <c r="U481" t="s">
        <v>45</v>
      </c>
      <c r="V481" t="s">
        <v>35</v>
      </c>
      <c r="W481" t="s">
        <v>50</v>
      </c>
      <c r="X481">
        <v>2019</v>
      </c>
      <c r="Y481" t="s">
        <v>37</v>
      </c>
      <c r="Z481" t="s">
        <v>38</v>
      </c>
      <c r="AA481">
        <v>15</v>
      </c>
      <c r="AB481">
        <v>8</v>
      </c>
      <c r="AC481">
        <v>0.6</v>
      </c>
      <c r="AD481">
        <v>7.6666659999999998E-2</v>
      </c>
      <c r="AE481">
        <v>819</v>
      </c>
      <c r="AF481">
        <f>VLOOKUP(A481,[1]DETALLE!$A$1:$AK$841,37,FALSE)</f>
        <v>750.75000000000011</v>
      </c>
      <c r="AG481">
        <f>VLOOKUP(A481,[1]DETALLE!$A$1:$AK$841,16,FALSE)</f>
        <v>210</v>
      </c>
      <c r="AH481">
        <f>VLOOKUP(A481,[1]DETALLE!$A$1:$AK$841,22,FALSE)</f>
        <v>1.05</v>
      </c>
      <c r="AI481">
        <f>VLOOKUP(A481,[1]DETALLE!$A$1:$AK$841,27,FALSE)</f>
        <v>0</v>
      </c>
      <c r="AJ481" t="str">
        <f>VLOOKUP(A481,[1]DETALLE!$A$1:$AK$841,18,FALSE)</f>
        <v>A4 Mono MFPs</v>
      </c>
      <c r="AK481">
        <f t="shared" si="36"/>
        <v>0</v>
      </c>
      <c r="AL481">
        <f t="shared" si="37"/>
        <v>0</v>
      </c>
      <c r="AM481">
        <f t="shared" si="38"/>
        <v>0</v>
      </c>
      <c r="AN481">
        <f t="shared" si="39"/>
        <v>0</v>
      </c>
      <c r="AO481">
        <f t="shared" si="40"/>
        <v>0</v>
      </c>
    </row>
    <row r="482" spans="1:41" x14ac:dyDescent="0.25">
      <c r="A482" t="s">
        <v>471</v>
      </c>
      <c r="B482">
        <v>2019</v>
      </c>
      <c r="C482" t="s">
        <v>37</v>
      </c>
      <c r="D482" t="s">
        <v>38</v>
      </c>
      <c r="E482">
        <v>15</v>
      </c>
      <c r="F482" t="s">
        <v>40</v>
      </c>
      <c r="G482">
        <v>0.58333330000000005</v>
      </c>
      <c r="H482" t="s">
        <v>116</v>
      </c>
      <c r="I482">
        <v>655</v>
      </c>
      <c r="J482">
        <v>1365</v>
      </c>
      <c r="K482">
        <v>0</v>
      </c>
      <c r="L482">
        <v>0</v>
      </c>
      <c r="M482">
        <v>0.6</v>
      </c>
      <c r="N482">
        <v>0.8</v>
      </c>
      <c r="O482">
        <v>1.05</v>
      </c>
      <c r="P482">
        <v>1.1000000000000001</v>
      </c>
      <c r="Q482" t="s">
        <v>46</v>
      </c>
      <c r="R482">
        <v>5</v>
      </c>
      <c r="S482">
        <v>9</v>
      </c>
      <c r="T482" t="s">
        <v>47</v>
      </c>
      <c r="U482" t="s">
        <v>58</v>
      </c>
      <c r="V482" t="s">
        <v>35</v>
      </c>
      <c r="W482" t="s">
        <v>42</v>
      </c>
      <c r="X482">
        <v>2019</v>
      </c>
      <c r="Y482" t="s">
        <v>37</v>
      </c>
      <c r="Z482" t="s">
        <v>38</v>
      </c>
      <c r="AA482">
        <v>15</v>
      </c>
      <c r="AB482">
        <v>368</v>
      </c>
      <c r="AC482">
        <v>1.1000000000000001</v>
      </c>
      <c r="AD482">
        <v>0.11666666000000001</v>
      </c>
      <c r="AE482">
        <v>1501.5</v>
      </c>
      <c r="AF482">
        <f>VLOOKUP(A482,[1]DETALLE!$A$1:$AK$841,37,FALSE)</f>
        <v>661.73250000000007</v>
      </c>
      <c r="AG482">
        <f>VLOOKUP(A482,[1]DETALLE!$A$1:$AK$841,16,FALSE)</f>
        <v>69</v>
      </c>
      <c r="AH482">
        <f>VLOOKUP(A482,[1]DETALLE!$A$1:$AK$841,22,FALSE)</f>
        <v>1.05</v>
      </c>
      <c r="AI482">
        <f>VLOOKUP(A482,[1]DETALLE!$A$1:$AK$841,27,FALSE)</f>
        <v>1.498</v>
      </c>
      <c r="AJ482" t="str">
        <f>VLOOKUP(A482,[1]DETALLE!$A$1:$AK$841,18,FALSE)</f>
        <v>Color Solid Ink Printers</v>
      </c>
      <c r="AK482">
        <f t="shared" si="36"/>
        <v>0</v>
      </c>
      <c r="AL482">
        <f t="shared" si="37"/>
        <v>0</v>
      </c>
      <c r="AM482">
        <f t="shared" si="38"/>
        <v>0</v>
      </c>
      <c r="AN482">
        <f t="shared" si="39"/>
        <v>0</v>
      </c>
      <c r="AO482">
        <f t="shared" si="40"/>
        <v>0</v>
      </c>
    </row>
    <row r="483" spans="1:41" x14ac:dyDescent="0.25">
      <c r="A483" t="s">
        <v>472</v>
      </c>
      <c r="B483">
        <v>2019</v>
      </c>
      <c r="C483" t="s">
        <v>37</v>
      </c>
      <c r="D483" t="s">
        <v>38</v>
      </c>
      <c r="E483">
        <v>15</v>
      </c>
      <c r="F483" t="s">
        <v>40</v>
      </c>
      <c r="G483">
        <v>3.3333340000000003E-2</v>
      </c>
      <c r="H483" t="s">
        <v>34</v>
      </c>
      <c r="I483">
        <v>468</v>
      </c>
      <c r="J483">
        <v>715</v>
      </c>
      <c r="K483">
        <v>0</v>
      </c>
      <c r="L483">
        <v>0</v>
      </c>
      <c r="M483">
        <v>0</v>
      </c>
      <c r="N483">
        <v>0.6</v>
      </c>
      <c r="O483">
        <v>0.8</v>
      </c>
      <c r="P483">
        <v>1.05</v>
      </c>
      <c r="Q483" t="s">
        <v>46</v>
      </c>
      <c r="R483">
        <v>5</v>
      </c>
      <c r="S483">
        <v>9</v>
      </c>
      <c r="T483" t="s">
        <v>85</v>
      </c>
      <c r="U483" t="s">
        <v>34</v>
      </c>
      <c r="V483" t="s">
        <v>35</v>
      </c>
      <c r="W483" t="s">
        <v>42</v>
      </c>
      <c r="X483">
        <v>2019</v>
      </c>
      <c r="Y483" t="s">
        <v>37</v>
      </c>
      <c r="Z483" t="s">
        <v>38</v>
      </c>
      <c r="AA483">
        <v>15</v>
      </c>
      <c r="AB483">
        <v>103</v>
      </c>
      <c r="AC483">
        <v>1.05</v>
      </c>
      <c r="AD483">
        <v>3.70370444444444E-3</v>
      </c>
      <c r="AE483">
        <v>750.75</v>
      </c>
      <c r="AF483">
        <f>VLOOKUP(A483,[1]DETALLE!$A$1:$AK$841,37,FALSE)</f>
        <v>1092</v>
      </c>
      <c r="AG483">
        <f>VLOOKUP(A483,[1]DETALLE!$A$1:$AK$841,16,FALSE)</f>
        <v>29</v>
      </c>
      <c r="AH483">
        <f>VLOOKUP(A483,[1]DETALLE!$A$1:$AK$841,22,FALSE)</f>
        <v>0.8</v>
      </c>
      <c r="AI483">
        <f>VLOOKUP(A483,[1]DETALLE!$A$1:$AK$841,27,FALSE)</f>
        <v>0.30399999999999999</v>
      </c>
      <c r="AJ483" t="str">
        <f>VLOOKUP(A483,[1]DETALLE!$A$1:$AK$841,18,FALSE)</f>
        <v>Departmental Digital</v>
      </c>
      <c r="AK483">
        <f t="shared" si="36"/>
        <v>0</v>
      </c>
      <c r="AL483">
        <f t="shared" si="37"/>
        <v>0</v>
      </c>
      <c r="AM483">
        <f t="shared" si="38"/>
        <v>0</v>
      </c>
      <c r="AN483">
        <f t="shared" si="39"/>
        <v>0</v>
      </c>
      <c r="AO483">
        <f t="shared" si="40"/>
        <v>0</v>
      </c>
    </row>
    <row r="484" spans="1:41" x14ac:dyDescent="0.25">
      <c r="A484" t="s">
        <v>473</v>
      </c>
      <c r="B484">
        <v>2019</v>
      </c>
      <c r="C484" t="s">
        <v>37</v>
      </c>
      <c r="D484" t="s">
        <v>38</v>
      </c>
      <c r="E484">
        <v>15</v>
      </c>
      <c r="F484" t="s">
        <v>40</v>
      </c>
      <c r="G484">
        <v>2.766667</v>
      </c>
      <c r="H484" t="s">
        <v>34</v>
      </c>
      <c r="I484">
        <v>468</v>
      </c>
      <c r="J484">
        <v>715</v>
      </c>
      <c r="K484">
        <v>0</v>
      </c>
      <c r="L484">
        <v>0</v>
      </c>
      <c r="M484">
        <v>0</v>
      </c>
      <c r="N484">
        <v>0.6</v>
      </c>
      <c r="O484">
        <v>0.8</v>
      </c>
      <c r="P484">
        <v>1.05</v>
      </c>
      <c r="Q484" t="s">
        <v>46</v>
      </c>
      <c r="R484">
        <v>5</v>
      </c>
      <c r="S484">
        <v>9</v>
      </c>
      <c r="T484" t="s">
        <v>47</v>
      </c>
      <c r="U484" t="s">
        <v>34</v>
      </c>
      <c r="V484" t="s">
        <v>35</v>
      </c>
      <c r="W484" t="s">
        <v>67</v>
      </c>
      <c r="X484">
        <v>2019</v>
      </c>
      <c r="Y484" t="s">
        <v>37</v>
      </c>
      <c r="Z484" t="s">
        <v>38</v>
      </c>
      <c r="AA484">
        <v>17</v>
      </c>
      <c r="AB484">
        <v>21</v>
      </c>
      <c r="AC484">
        <v>0.6</v>
      </c>
      <c r="AD484">
        <v>0.55333339999999998</v>
      </c>
      <c r="AE484">
        <v>429</v>
      </c>
      <c r="AF484">
        <f>VLOOKUP(A484,[1]DETALLE!$A$1:$AK$841,37,FALSE)</f>
        <v>819</v>
      </c>
      <c r="AG484">
        <f>VLOOKUP(A484,[1]DETALLE!$A$1:$AK$841,16,FALSE)</f>
        <v>7</v>
      </c>
      <c r="AH484">
        <f>VLOOKUP(A484,[1]DETALLE!$A$1:$AK$841,22,FALSE)</f>
        <v>0.6</v>
      </c>
      <c r="AI484">
        <f>VLOOKUP(A484,[1]DETALLE!$A$1:$AK$841,27,FALSE)</f>
        <v>1.6E-2</v>
      </c>
      <c r="AJ484" t="str">
        <f>VLOOKUP(A484,[1]DETALLE!$A$1:$AK$841,18,FALSE)</f>
        <v>Office Digital</v>
      </c>
      <c r="AK484">
        <f t="shared" si="36"/>
        <v>0</v>
      </c>
      <c r="AL484">
        <f t="shared" si="37"/>
        <v>0</v>
      </c>
      <c r="AM484">
        <f t="shared" si="38"/>
        <v>1</v>
      </c>
      <c r="AN484">
        <f t="shared" si="39"/>
        <v>0</v>
      </c>
      <c r="AO484">
        <f t="shared" si="40"/>
        <v>0</v>
      </c>
    </row>
    <row r="485" spans="1:41" x14ac:dyDescent="0.25">
      <c r="A485" t="s">
        <v>474</v>
      </c>
      <c r="B485">
        <v>2019</v>
      </c>
      <c r="C485" t="s">
        <v>37</v>
      </c>
      <c r="D485" t="s">
        <v>38</v>
      </c>
      <c r="E485">
        <v>15</v>
      </c>
      <c r="F485" t="s">
        <v>40</v>
      </c>
      <c r="G485">
        <v>0</v>
      </c>
      <c r="H485" t="s">
        <v>91</v>
      </c>
      <c r="I485">
        <v>803</v>
      </c>
      <c r="J485">
        <v>1573</v>
      </c>
      <c r="K485">
        <v>0.2</v>
      </c>
      <c r="L485">
        <v>0.6</v>
      </c>
      <c r="M485">
        <v>0.8</v>
      </c>
      <c r="N485">
        <v>1.05</v>
      </c>
      <c r="O485">
        <v>1.1000000000000001</v>
      </c>
      <c r="P485">
        <v>1.1499999999999999</v>
      </c>
      <c r="Q485" t="s">
        <v>46</v>
      </c>
      <c r="R485">
        <v>4</v>
      </c>
      <c r="S485">
        <v>6</v>
      </c>
      <c r="T485" t="s">
        <v>47</v>
      </c>
      <c r="U485" t="s">
        <v>91</v>
      </c>
      <c r="V485" t="s">
        <v>35</v>
      </c>
      <c r="W485" t="s">
        <v>73</v>
      </c>
      <c r="X485">
        <v>2019</v>
      </c>
      <c r="Y485" t="s">
        <v>37</v>
      </c>
      <c r="Z485" t="s">
        <v>38</v>
      </c>
      <c r="AA485">
        <v>16</v>
      </c>
      <c r="AB485">
        <v>118</v>
      </c>
      <c r="AC485">
        <v>1.1499999999999999</v>
      </c>
      <c r="AD485">
        <v>0</v>
      </c>
      <c r="AE485">
        <v>1808.95</v>
      </c>
      <c r="AF485">
        <f>VLOOKUP(A485,[1]DETALLE!$A$1:$AK$841,37,FALSE)</f>
        <v>750.75000000000011</v>
      </c>
      <c r="AG485">
        <f>VLOOKUP(A485,[1]DETALLE!$A$1:$AK$841,16,FALSE)</f>
        <v>66</v>
      </c>
      <c r="AH485">
        <f>VLOOKUP(A485,[1]DETALLE!$A$1:$AK$841,22,FALSE)</f>
        <v>1.05</v>
      </c>
      <c r="AI485">
        <f>VLOOKUP(A485,[1]DETALLE!$A$1:$AK$841,27,FALSE)</f>
        <v>0.47777777777777775</v>
      </c>
      <c r="AJ485" t="str">
        <f>VLOOKUP(A485,[1]DETALLE!$A$1:$AK$841,18,FALSE)</f>
        <v>A4 Mono MFPs</v>
      </c>
      <c r="AK485">
        <f t="shared" si="36"/>
        <v>0</v>
      </c>
      <c r="AL485">
        <f t="shared" si="37"/>
        <v>0</v>
      </c>
      <c r="AM485">
        <f t="shared" si="38"/>
        <v>0</v>
      </c>
      <c r="AN485">
        <f t="shared" si="39"/>
        <v>0</v>
      </c>
      <c r="AO485">
        <f t="shared" si="40"/>
        <v>0</v>
      </c>
    </row>
    <row r="486" spans="1:41" x14ac:dyDescent="0.25">
      <c r="A486" t="s">
        <v>475</v>
      </c>
      <c r="B486">
        <v>2019</v>
      </c>
      <c r="C486" t="s">
        <v>37</v>
      </c>
      <c r="D486" t="s">
        <v>38</v>
      </c>
      <c r="E486">
        <v>15</v>
      </c>
      <c r="F486" t="s">
        <v>40</v>
      </c>
      <c r="G486">
        <v>1.183333</v>
      </c>
      <c r="H486" t="s">
        <v>91</v>
      </c>
      <c r="I486">
        <v>803</v>
      </c>
      <c r="J486">
        <v>1573</v>
      </c>
      <c r="K486">
        <v>0.2</v>
      </c>
      <c r="L486">
        <v>0.6</v>
      </c>
      <c r="M486">
        <v>0.8</v>
      </c>
      <c r="N486">
        <v>1.05</v>
      </c>
      <c r="O486">
        <v>1.1000000000000001</v>
      </c>
      <c r="P486">
        <v>1.1499999999999999</v>
      </c>
      <c r="Q486" t="s">
        <v>46</v>
      </c>
      <c r="R486">
        <v>4</v>
      </c>
      <c r="S486">
        <v>6</v>
      </c>
      <c r="T486" t="s">
        <v>47</v>
      </c>
      <c r="U486" t="s">
        <v>91</v>
      </c>
      <c r="V486" t="s">
        <v>35</v>
      </c>
      <c r="W486" t="s">
        <v>50</v>
      </c>
      <c r="X486">
        <v>2019</v>
      </c>
      <c r="Y486" t="s">
        <v>37</v>
      </c>
      <c r="Z486" t="s">
        <v>38</v>
      </c>
      <c r="AA486">
        <v>15</v>
      </c>
      <c r="AB486">
        <v>251</v>
      </c>
      <c r="AC486">
        <v>1.1499999999999999</v>
      </c>
      <c r="AD486">
        <v>0.29583324999999999</v>
      </c>
      <c r="AE486">
        <v>1808.95</v>
      </c>
      <c r="AF486">
        <f>VLOOKUP(A486,[1]DETALLE!$A$1:$AK$841,37,FALSE)</f>
        <v>0</v>
      </c>
      <c r="AG486">
        <f>VLOOKUP(A486,[1]DETALLE!$A$1:$AK$841,16,FALSE)</f>
        <v>2</v>
      </c>
      <c r="AH486">
        <f>VLOOKUP(A486,[1]DETALLE!$A$1:$AK$841,22,FALSE)</f>
        <v>0</v>
      </c>
      <c r="AI486">
        <f>VLOOKUP(A486,[1]DETALLE!$A$1:$AK$841,27,FALSE)</f>
        <v>6.9999999999999993E-2</v>
      </c>
      <c r="AJ486" t="str">
        <f>VLOOKUP(A486,[1]DETALLE!$A$1:$AK$841,18,FALSE)</f>
        <v>Departmental Digital</v>
      </c>
      <c r="AK486">
        <f t="shared" si="36"/>
        <v>0</v>
      </c>
      <c r="AL486">
        <f t="shared" si="37"/>
        <v>0</v>
      </c>
      <c r="AM486">
        <f t="shared" si="38"/>
        <v>0</v>
      </c>
      <c r="AN486">
        <f t="shared" si="39"/>
        <v>0</v>
      </c>
      <c r="AO486">
        <f t="shared" si="40"/>
        <v>0</v>
      </c>
    </row>
    <row r="487" spans="1:41" x14ac:dyDescent="0.25">
      <c r="A487" t="s">
        <v>476</v>
      </c>
      <c r="B487">
        <v>2019</v>
      </c>
      <c r="C487" t="s">
        <v>37</v>
      </c>
      <c r="D487" t="s">
        <v>38</v>
      </c>
      <c r="E487">
        <v>15</v>
      </c>
      <c r="F487" t="s">
        <v>40</v>
      </c>
      <c r="G487">
        <v>1.1166670000000001</v>
      </c>
      <c r="H487" t="s">
        <v>91</v>
      </c>
      <c r="I487">
        <v>803</v>
      </c>
      <c r="J487">
        <v>1573</v>
      </c>
      <c r="K487">
        <v>0.2</v>
      </c>
      <c r="L487">
        <v>0.6</v>
      </c>
      <c r="M487">
        <v>0.8</v>
      </c>
      <c r="N487">
        <v>1.05</v>
      </c>
      <c r="O487">
        <v>1.1000000000000001</v>
      </c>
      <c r="P487">
        <v>1.1499999999999999</v>
      </c>
      <c r="Q487" t="s">
        <v>46</v>
      </c>
      <c r="R487">
        <v>4</v>
      </c>
      <c r="S487">
        <v>6</v>
      </c>
      <c r="T487" t="s">
        <v>47</v>
      </c>
      <c r="U487" t="s">
        <v>91</v>
      </c>
      <c r="V487" t="s">
        <v>35</v>
      </c>
      <c r="W487" t="s">
        <v>50</v>
      </c>
      <c r="X487">
        <v>2019</v>
      </c>
      <c r="Y487" t="s">
        <v>37</v>
      </c>
      <c r="Z487" t="s">
        <v>38</v>
      </c>
      <c r="AA487">
        <v>15</v>
      </c>
      <c r="AB487">
        <v>34</v>
      </c>
      <c r="AC487">
        <v>1.1000000000000001</v>
      </c>
      <c r="AD487">
        <v>0.27916675000000002</v>
      </c>
      <c r="AE487">
        <v>1730.3</v>
      </c>
      <c r="AF487">
        <f>VLOOKUP(A487,[1]DETALLE!$A$1:$AK$841,37,FALSE)</f>
        <v>750.75000000000011</v>
      </c>
      <c r="AG487">
        <f>VLOOKUP(A487,[1]DETALLE!$A$1:$AK$841,16,FALSE)</f>
        <v>587</v>
      </c>
      <c r="AH487">
        <f>VLOOKUP(A487,[1]DETALLE!$A$1:$AK$841,22,FALSE)</f>
        <v>1.05</v>
      </c>
      <c r="AI487">
        <f>VLOOKUP(A487,[1]DETALLE!$A$1:$AK$841,27,FALSE)</f>
        <v>0.38200000000000001</v>
      </c>
      <c r="AJ487" t="str">
        <f>VLOOKUP(A487,[1]DETALLE!$A$1:$AK$841,18,FALSE)</f>
        <v>A4 Mono MFPs</v>
      </c>
      <c r="AK487">
        <f t="shared" si="36"/>
        <v>0</v>
      </c>
      <c r="AL487">
        <f t="shared" si="37"/>
        <v>0</v>
      </c>
      <c r="AM487">
        <f t="shared" si="38"/>
        <v>0</v>
      </c>
      <c r="AN487">
        <f t="shared" si="39"/>
        <v>0</v>
      </c>
      <c r="AO487">
        <f t="shared" si="40"/>
        <v>0</v>
      </c>
    </row>
    <row r="488" spans="1:41" x14ac:dyDescent="0.25">
      <c r="A488" t="s">
        <v>477</v>
      </c>
      <c r="B488">
        <v>2019</v>
      </c>
      <c r="C488" t="s">
        <v>37</v>
      </c>
      <c r="D488" t="s">
        <v>38</v>
      </c>
      <c r="E488">
        <v>15</v>
      </c>
      <c r="F488" t="s">
        <v>40</v>
      </c>
      <c r="G488">
        <v>1.733333</v>
      </c>
      <c r="H488" t="s">
        <v>91</v>
      </c>
      <c r="I488">
        <v>803</v>
      </c>
      <c r="J488">
        <v>1573</v>
      </c>
      <c r="K488">
        <v>0.2</v>
      </c>
      <c r="L488">
        <v>0.6</v>
      </c>
      <c r="M488">
        <v>0.8</v>
      </c>
      <c r="N488">
        <v>1.05</v>
      </c>
      <c r="O488">
        <v>1.1000000000000001</v>
      </c>
      <c r="P488">
        <v>1.1499999999999999</v>
      </c>
      <c r="Q488" t="s">
        <v>46</v>
      </c>
      <c r="R488">
        <v>4</v>
      </c>
      <c r="S488">
        <v>6</v>
      </c>
      <c r="T488" t="s">
        <v>47</v>
      </c>
      <c r="U488" t="s">
        <v>91</v>
      </c>
      <c r="V488" t="s">
        <v>35</v>
      </c>
      <c r="W488" t="s">
        <v>130</v>
      </c>
      <c r="X488">
        <v>2019</v>
      </c>
      <c r="Y488" t="s">
        <v>37</v>
      </c>
      <c r="Z488" t="s">
        <v>38</v>
      </c>
      <c r="AA488">
        <v>15</v>
      </c>
      <c r="AB488">
        <v>35</v>
      </c>
      <c r="AC488">
        <v>1.1000000000000001</v>
      </c>
      <c r="AD488">
        <v>0.43333325</v>
      </c>
      <c r="AE488">
        <v>1730.3</v>
      </c>
      <c r="AF488">
        <f>VLOOKUP(A488,[1]DETALLE!$A$1:$AK$841,37,FALSE)</f>
        <v>750.75000000000011</v>
      </c>
      <c r="AG488">
        <f>VLOOKUP(A488,[1]DETALLE!$A$1:$AK$841,16,FALSE)</f>
        <v>88</v>
      </c>
      <c r="AH488">
        <f>VLOOKUP(A488,[1]DETALLE!$A$1:$AK$841,22,FALSE)</f>
        <v>1.05</v>
      </c>
      <c r="AI488">
        <f>VLOOKUP(A488,[1]DETALLE!$A$1:$AK$841,27,FALSE)</f>
        <v>0.316</v>
      </c>
      <c r="AJ488" t="str">
        <f>VLOOKUP(A488,[1]DETALLE!$A$1:$AK$841,18,FALSE)</f>
        <v>A4 Mono MFPs</v>
      </c>
      <c r="AK488">
        <f t="shared" si="36"/>
        <v>0</v>
      </c>
      <c r="AL488">
        <f t="shared" si="37"/>
        <v>0</v>
      </c>
      <c r="AM488">
        <f t="shared" si="38"/>
        <v>0</v>
      </c>
      <c r="AN488">
        <f t="shared" si="39"/>
        <v>0</v>
      </c>
      <c r="AO488">
        <f t="shared" si="40"/>
        <v>0</v>
      </c>
    </row>
    <row r="489" spans="1:41" x14ac:dyDescent="0.25">
      <c r="A489" t="s">
        <v>236</v>
      </c>
      <c r="B489">
        <v>2019</v>
      </c>
      <c r="C489" t="s">
        <v>37</v>
      </c>
      <c r="D489" t="s">
        <v>38</v>
      </c>
      <c r="E489">
        <v>15</v>
      </c>
      <c r="F489" t="s">
        <v>44</v>
      </c>
      <c r="G489">
        <v>0</v>
      </c>
      <c r="H489" t="s">
        <v>91</v>
      </c>
      <c r="I489">
        <v>803</v>
      </c>
      <c r="J489">
        <v>1573</v>
      </c>
      <c r="K489">
        <v>0.2</v>
      </c>
      <c r="L489">
        <v>0.6</v>
      </c>
      <c r="M489">
        <v>0.8</v>
      </c>
      <c r="N489">
        <v>1.05</v>
      </c>
      <c r="O489">
        <v>1.1000000000000001</v>
      </c>
      <c r="P489">
        <v>1.1499999999999999</v>
      </c>
      <c r="Q489" t="s">
        <v>46</v>
      </c>
      <c r="R489">
        <v>4</v>
      </c>
      <c r="S489">
        <v>6</v>
      </c>
      <c r="T489" t="s">
        <v>47</v>
      </c>
      <c r="U489" t="s">
        <v>91</v>
      </c>
      <c r="V489" t="s">
        <v>35</v>
      </c>
      <c r="W489" t="s">
        <v>59</v>
      </c>
      <c r="X489">
        <v>2019</v>
      </c>
      <c r="Y489" t="s">
        <v>37</v>
      </c>
      <c r="Z489" t="s">
        <v>38</v>
      </c>
      <c r="AA489">
        <v>15</v>
      </c>
      <c r="AB489">
        <v>11</v>
      </c>
      <c r="AC489">
        <v>0</v>
      </c>
      <c r="AD489">
        <v>0</v>
      </c>
      <c r="AE489">
        <v>1573</v>
      </c>
      <c r="AF489" t="e">
        <f>VLOOKUP(A489,[1]DETALLE!$A$1:$AK$841,37,FALSE)</f>
        <v>#N/A</v>
      </c>
      <c r="AG489" t="e">
        <f>VLOOKUP(A489,[1]DETALLE!$A$1:$AK$841,16,FALSE)</f>
        <v>#N/A</v>
      </c>
      <c r="AH489" t="e">
        <f>VLOOKUP(A489,[1]DETALLE!$A$1:$AK$841,22,FALSE)</f>
        <v>#N/A</v>
      </c>
      <c r="AI489" t="e">
        <f>VLOOKUP(A489,[1]DETALLE!$A$1:$AK$841,27,FALSE)</f>
        <v>#N/A</v>
      </c>
      <c r="AJ489" t="e">
        <f>VLOOKUP(A489,[1]DETALLE!$A$1:$AK$841,18,FALSE)</f>
        <v>#N/A</v>
      </c>
      <c r="AK489" t="e">
        <f t="shared" si="36"/>
        <v>#N/A</v>
      </c>
      <c r="AL489" t="e">
        <f t="shared" si="37"/>
        <v>#N/A</v>
      </c>
      <c r="AM489" t="e">
        <f t="shared" si="38"/>
        <v>#N/A</v>
      </c>
      <c r="AN489" t="e">
        <f t="shared" si="39"/>
        <v>#N/A</v>
      </c>
      <c r="AO489" t="e">
        <f t="shared" si="40"/>
        <v>#N/A</v>
      </c>
    </row>
    <row r="490" spans="1:41" x14ac:dyDescent="0.25">
      <c r="A490" t="s">
        <v>478</v>
      </c>
      <c r="B490">
        <v>2019</v>
      </c>
      <c r="C490" t="s">
        <v>37</v>
      </c>
      <c r="D490" t="s">
        <v>38</v>
      </c>
      <c r="E490">
        <v>15</v>
      </c>
      <c r="F490" t="s">
        <v>40</v>
      </c>
      <c r="G490">
        <v>6.6666669999999997E-2</v>
      </c>
      <c r="H490" t="s">
        <v>45</v>
      </c>
      <c r="I490">
        <v>803</v>
      </c>
      <c r="J490">
        <v>1573</v>
      </c>
      <c r="K490">
        <v>0.2</v>
      </c>
      <c r="L490">
        <v>0.6</v>
      </c>
      <c r="M490">
        <v>0.8</v>
      </c>
      <c r="N490">
        <v>1.05</v>
      </c>
      <c r="O490">
        <v>1.1000000000000001</v>
      </c>
      <c r="P490">
        <v>1.1499999999999999</v>
      </c>
      <c r="Q490" t="s">
        <v>46</v>
      </c>
      <c r="R490">
        <v>4</v>
      </c>
      <c r="S490">
        <v>6</v>
      </c>
      <c r="T490" t="s">
        <v>47</v>
      </c>
      <c r="U490" t="s">
        <v>48</v>
      </c>
      <c r="V490" t="s">
        <v>35</v>
      </c>
      <c r="W490" t="s">
        <v>50</v>
      </c>
      <c r="X490">
        <v>2019</v>
      </c>
      <c r="Y490" t="s">
        <v>37</v>
      </c>
      <c r="Z490" t="s">
        <v>38</v>
      </c>
      <c r="AA490">
        <v>17</v>
      </c>
      <c r="AB490">
        <v>18</v>
      </c>
      <c r="AC490">
        <v>1.05</v>
      </c>
      <c r="AD490">
        <v>1.6666667499999999E-2</v>
      </c>
      <c r="AE490">
        <v>1651.65</v>
      </c>
      <c r="AF490">
        <f>VLOOKUP(A490,[1]DETALLE!$A$1:$AK$841,37,FALSE)</f>
        <v>1808.95</v>
      </c>
      <c r="AG490">
        <f>VLOOKUP(A490,[1]DETALLE!$A$1:$AK$841,16,FALSE)</f>
        <v>101</v>
      </c>
      <c r="AH490">
        <f>VLOOKUP(A490,[1]DETALLE!$A$1:$AK$841,22,FALSE)</f>
        <v>1.1499999999999999</v>
      </c>
      <c r="AI490">
        <f>VLOOKUP(A490,[1]DETALLE!$A$1:$AK$841,27,FALSE)</f>
        <v>0.17166666666666666</v>
      </c>
      <c r="AJ490" t="str">
        <f>VLOOKUP(A490,[1]DETALLE!$A$1:$AK$841,18,FALSE)</f>
        <v>Light Production Digital Business</v>
      </c>
      <c r="AK490">
        <f t="shared" si="36"/>
        <v>0</v>
      </c>
      <c r="AL490">
        <f t="shared" si="37"/>
        <v>0</v>
      </c>
      <c r="AM490">
        <f t="shared" si="38"/>
        <v>0</v>
      </c>
      <c r="AN490">
        <f t="shared" si="39"/>
        <v>0</v>
      </c>
      <c r="AO490">
        <f t="shared" si="40"/>
        <v>1</v>
      </c>
    </row>
    <row r="491" spans="1:41" x14ac:dyDescent="0.25">
      <c r="A491" t="s">
        <v>479</v>
      </c>
      <c r="B491">
        <v>2019</v>
      </c>
      <c r="C491" t="s">
        <v>37</v>
      </c>
      <c r="D491" t="s">
        <v>38</v>
      </c>
      <c r="E491">
        <v>15</v>
      </c>
      <c r="F491" t="s">
        <v>40</v>
      </c>
      <c r="G491">
        <v>1.433333</v>
      </c>
      <c r="H491" t="s">
        <v>45</v>
      </c>
      <c r="I491">
        <v>803</v>
      </c>
      <c r="J491">
        <v>1573</v>
      </c>
      <c r="K491">
        <v>0.2</v>
      </c>
      <c r="L491">
        <v>0.6</v>
      </c>
      <c r="M491">
        <v>0.8</v>
      </c>
      <c r="N491">
        <v>1.05</v>
      </c>
      <c r="O491">
        <v>1.1000000000000001</v>
      </c>
      <c r="P491">
        <v>1.1499999999999999</v>
      </c>
      <c r="Q491" t="s">
        <v>46</v>
      </c>
      <c r="R491">
        <v>4</v>
      </c>
      <c r="S491">
        <v>6</v>
      </c>
      <c r="T491" t="s">
        <v>47</v>
      </c>
      <c r="U491" t="s">
        <v>48</v>
      </c>
      <c r="V491" t="s">
        <v>35</v>
      </c>
      <c r="W491" t="s">
        <v>36</v>
      </c>
      <c r="X491">
        <v>2019</v>
      </c>
      <c r="Y491" t="s">
        <v>37</v>
      </c>
      <c r="Z491" t="s">
        <v>38</v>
      </c>
      <c r="AA491">
        <v>15</v>
      </c>
      <c r="AB491">
        <v>26</v>
      </c>
      <c r="AC491">
        <v>1.05</v>
      </c>
      <c r="AD491">
        <v>0.35833324999999999</v>
      </c>
      <c r="AE491">
        <v>1651.65</v>
      </c>
      <c r="AF491">
        <f>VLOOKUP(A491,[1]DETALLE!$A$1:$AK$841,37,FALSE)</f>
        <v>1808.95</v>
      </c>
      <c r="AG491">
        <f>VLOOKUP(A491,[1]DETALLE!$A$1:$AK$841,16,FALSE)</f>
        <v>557</v>
      </c>
      <c r="AH491">
        <f>VLOOKUP(A491,[1]DETALLE!$A$1:$AK$841,22,FALSE)</f>
        <v>1.1499999999999999</v>
      </c>
      <c r="AI491">
        <f>VLOOKUP(A491,[1]DETALLE!$A$1:$AK$841,27,FALSE)</f>
        <v>0.75</v>
      </c>
      <c r="AJ491" t="str">
        <f>VLOOKUP(A491,[1]DETALLE!$A$1:$AK$841,18,FALSE)</f>
        <v>Entry Production Color Low/Mid</v>
      </c>
      <c r="AK491">
        <f t="shared" si="36"/>
        <v>0</v>
      </c>
      <c r="AL491">
        <f t="shared" si="37"/>
        <v>0</v>
      </c>
      <c r="AM491">
        <f t="shared" si="38"/>
        <v>0</v>
      </c>
      <c r="AN491">
        <f t="shared" si="39"/>
        <v>0</v>
      </c>
      <c r="AO491">
        <f t="shared" si="40"/>
        <v>0</v>
      </c>
    </row>
    <row r="492" spans="1:41" x14ac:dyDescent="0.25">
      <c r="A492" t="s">
        <v>480</v>
      </c>
      <c r="B492">
        <v>2019</v>
      </c>
      <c r="C492" t="s">
        <v>37</v>
      </c>
      <c r="D492" t="s">
        <v>38</v>
      </c>
      <c r="E492">
        <v>15</v>
      </c>
      <c r="F492" t="s">
        <v>40</v>
      </c>
      <c r="G492">
        <v>1.05</v>
      </c>
      <c r="H492" t="s">
        <v>45</v>
      </c>
      <c r="I492">
        <v>803</v>
      </c>
      <c r="J492">
        <v>1573</v>
      </c>
      <c r="K492">
        <v>0.2</v>
      </c>
      <c r="L492">
        <v>0.6</v>
      </c>
      <c r="M492">
        <v>0.8</v>
      </c>
      <c r="N492">
        <v>1.05</v>
      </c>
      <c r="O492">
        <v>1.1000000000000001</v>
      </c>
      <c r="P492">
        <v>1.1499999999999999</v>
      </c>
      <c r="Q492" t="s">
        <v>46</v>
      </c>
      <c r="R492">
        <v>4</v>
      </c>
      <c r="S492">
        <v>6</v>
      </c>
      <c r="T492" t="s">
        <v>47</v>
      </c>
      <c r="U492" t="s">
        <v>48</v>
      </c>
      <c r="V492" t="s">
        <v>35</v>
      </c>
      <c r="W492" t="s">
        <v>59</v>
      </c>
      <c r="X492">
        <v>2019</v>
      </c>
      <c r="Y492" t="s">
        <v>37</v>
      </c>
      <c r="Z492" t="s">
        <v>38</v>
      </c>
      <c r="AA492">
        <v>24</v>
      </c>
      <c r="AB492">
        <v>81</v>
      </c>
      <c r="AC492">
        <v>1.1499999999999999</v>
      </c>
      <c r="AD492">
        <v>0.26250000000000001</v>
      </c>
      <c r="AE492">
        <v>1808.95</v>
      </c>
      <c r="AF492">
        <f>VLOOKUP(A492,[1]DETALLE!$A$1:$AK$841,37,FALSE)</f>
        <v>0</v>
      </c>
      <c r="AG492">
        <f>VLOOKUP(A492,[1]DETALLE!$A$1:$AK$841,16,FALSE)</f>
        <v>11</v>
      </c>
      <c r="AH492">
        <f>VLOOKUP(A492,[1]DETALLE!$A$1:$AK$841,22,FALSE)</f>
        <v>0.8</v>
      </c>
      <c r="AI492">
        <f>VLOOKUP(A492,[1]DETALLE!$A$1:$AK$841,27,FALSE)</f>
        <v>0.33</v>
      </c>
      <c r="AJ492" t="str">
        <f>VLOOKUP(A492,[1]DETALLE!$A$1:$AK$841,18,FALSE)</f>
        <v>Entry Production Color Low/Mid</v>
      </c>
      <c r="AK492">
        <f t="shared" si="36"/>
        <v>0</v>
      </c>
      <c r="AL492">
        <f t="shared" si="37"/>
        <v>0</v>
      </c>
      <c r="AM492">
        <f t="shared" si="38"/>
        <v>0</v>
      </c>
      <c r="AN492">
        <f t="shared" si="39"/>
        <v>0</v>
      </c>
      <c r="AO492">
        <f t="shared" si="40"/>
        <v>0</v>
      </c>
    </row>
    <row r="493" spans="1:41" x14ac:dyDescent="0.25">
      <c r="A493" t="s">
        <v>330</v>
      </c>
      <c r="B493">
        <v>2019</v>
      </c>
      <c r="C493" t="s">
        <v>37</v>
      </c>
      <c r="D493" t="s">
        <v>38</v>
      </c>
      <c r="E493">
        <v>15</v>
      </c>
      <c r="F493" t="s">
        <v>40</v>
      </c>
      <c r="G493">
        <v>1.0833330000000001</v>
      </c>
      <c r="H493" t="s">
        <v>45</v>
      </c>
      <c r="I493">
        <v>803</v>
      </c>
      <c r="J493">
        <v>1573</v>
      </c>
      <c r="K493">
        <v>0.2</v>
      </c>
      <c r="L493">
        <v>0.6</v>
      </c>
      <c r="M493">
        <v>0.8</v>
      </c>
      <c r="N493">
        <v>1.05</v>
      </c>
      <c r="O493">
        <v>1.1000000000000001</v>
      </c>
      <c r="P493">
        <v>1.1499999999999999</v>
      </c>
      <c r="Q493" t="s">
        <v>46</v>
      </c>
      <c r="R493">
        <v>4</v>
      </c>
      <c r="S493">
        <v>6</v>
      </c>
      <c r="T493" t="s">
        <v>47</v>
      </c>
      <c r="U493" t="s">
        <v>48</v>
      </c>
      <c r="V493" t="s">
        <v>35</v>
      </c>
      <c r="W493" t="s">
        <v>59</v>
      </c>
      <c r="X493">
        <v>2019</v>
      </c>
      <c r="Y493" t="s">
        <v>37</v>
      </c>
      <c r="Z493" t="s">
        <v>38</v>
      </c>
      <c r="AA493">
        <v>17</v>
      </c>
      <c r="AB493">
        <v>7</v>
      </c>
      <c r="AC493">
        <v>0.8</v>
      </c>
      <c r="AD493">
        <v>0.27083325000000003</v>
      </c>
      <c r="AE493">
        <v>1258.4000000000001</v>
      </c>
      <c r="AF493">
        <f>VLOOKUP(A493,[1]DETALLE!$A$1:$AK$841,37,FALSE)</f>
        <v>0</v>
      </c>
      <c r="AG493">
        <f>VLOOKUP(A493,[1]DETALLE!$A$1:$AK$841,16,FALSE)</f>
        <v>2</v>
      </c>
      <c r="AH493">
        <f>VLOOKUP(A493,[1]DETALLE!$A$1:$AK$841,22,FALSE)</f>
        <v>0</v>
      </c>
      <c r="AI493">
        <f>VLOOKUP(A493,[1]DETALLE!$A$1:$AK$841,27,FALSE)</f>
        <v>0.44600000000000001</v>
      </c>
      <c r="AJ493" t="str">
        <f>VLOOKUP(A493,[1]DETALLE!$A$1:$AK$841,18,FALSE)</f>
        <v>A4 Mono MFPs</v>
      </c>
      <c r="AK493">
        <f t="shared" si="36"/>
        <v>0</v>
      </c>
      <c r="AL493">
        <f t="shared" si="37"/>
        <v>0</v>
      </c>
      <c r="AM493">
        <f t="shared" si="38"/>
        <v>0</v>
      </c>
      <c r="AN493">
        <f t="shared" si="39"/>
        <v>0</v>
      </c>
      <c r="AO493">
        <f t="shared" si="40"/>
        <v>0</v>
      </c>
    </row>
    <row r="494" spans="1:41" x14ac:dyDescent="0.25">
      <c r="A494" t="s">
        <v>316</v>
      </c>
      <c r="B494">
        <v>2019</v>
      </c>
      <c r="C494" t="s">
        <v>37</v>
      </c>
      <c r="D494" t="s">
        <v>38</v>
      </c>
      <c r="E494">
        <v>15</v>
      </c>
      <c r="F494" t="s">
        <v>40</v>
      </c>
      <c r="G494">
        <v>0.98333329999999997</v>
      </c>
      <c r="H494" t="s">
        <v>45</v>
      </c>
      <c r="I494">
        <v>803</v>
      </c>
      <c r="J494">
        <v>1573</v>
      </c>
      <c r="K494">
        <v>0.2</v>
      </c>
      <c r="L494">
        <v>0.6</v>
      </c>
      <c r="M494">
        <v>0.8</v>
      </c>
      <c r="N494">
        <v>1.05</v>
      </c>
      <c r="O494">
        <v>1.1000000000000001</v>
      </c>
      <c r="P494">
        <v>1.1499999999999999</v>
      </c>
      <c r="Q494" t="s">
        <v>46</v>
      </c>
      <c r="R494">
        <v>4</v>
      </c>
      <c r="S494">
        <v>6</v>
      </c>
      <c r="T494" t="s">
        <v>47</v>
      </c>
      <c r="U494" t="s">
        <v>48</v>
      </c>
      <c r="V494" t="s">
        <v>35</v>
      </c>
      <c r="W494" t="s">
        <v>36</v>
      </c>
      <c r="X494">
        <v>2019</v>
      </c>
      <c r="Y494" t="s">
        <v>37</v>
      </c>
      <c r="Z494" t="s">
        <v>38</v>
      </c>
      <c r="AA494">
        <v>15</v>
      </c>
      <c r="AB494">
        <v>8</v>
      </c>
      <c r="AC494">
        <v>0.8</v>
      </c>
      <c r="AD494">
        <v>0.24583332499999999</v>
      </c>
      <c r="AE494">
        <v>1258.4000000000001</v>
      </c>
      <c r="AF494">
        <f>VLOOKUP(A494,[1]DETALLE!$A$1:$AK$841,37,FALSE)</f>
        <v>819</v>
      </c>
      <c r="AG494">
        <f>VLOOKUP(A494,[1]DETALLE!$A$1:$AK$841,16,FALSE)</f>
        <v>14</v>
      </c>
      <c r="AH494">
        <f>VLOOKUP(A494,[1]DETALLE!$A$1:$AK$841,22,FALSE)</f>
        <v>0.6</v>
      </c>
      <c r="AI494">
        <f>VLOOKUP(A494,[1]DETALLE!$A$1:$AK$841,27,FALSE)</f>
        <v>0</v>
      </c>
      <c r="AJ494" t="str">
        <f>VLOOKUP(A494,[1]DETALLE!$A$1:$AK$841,18,FALSE)</f>
        <v>Departmental Digital</v>
      </c>
      <c r="AK494">
        <f t="shared" si="36"/>
        <v>0</v>
      </c>
      <c r="AL494">
        <f t="shared" si="37"/>
        <v>0</v>
      </c>
      <c r="AM494">
        <f t="shared" si="38"/>
        <v>0</v>
      </c>
      <c r="AN494">
        <f t="shared" si="39"/>
        <v>0</v>
      </c>
      <c r="AO494">
        <f t="shared" si="40"/>
        <v>0</v>
      </c>
    </row>
    <row r="495" spans="1:41" x14ac:dyDescent="0.25">
      <c r="A495" t="s">
        <v>72</v>
      </c>
      <c r="B495">
        <v>2019</v>
      </c>
      <c r="C495" t="s">
        <v>37</v>
      </c>
      <c r="D495" t="s">
        <v>38</v>
      </c>
      <c r="E495">
        <v>15</v>
      </c>
      <c r="F495" t="s">
        <v>40</v>
      </c>
      <c r="G495">
        <v>7.6166669999999996</v>
      </c>
      <c r="H495" t="s">
        <v>45</v>
      </c>
      <c r="I495">
        <v>803</v>
      </c>
      <c r="J495">
        <v>1573</v>
      </c>
      <c r="K495">
        <v>0.2</v>
      </c>
      <c r="L495">
        <v>0.6</v>
      </c>
      <c r="M495">
        <v>0.8</v>
      </c>
      <c r="N495">
        <v>1.05</v>
      </c>
      <c r="O495">
        <v>1.1000000000000001</v>
      </c>
      <c r="P495">
        <v>1.1499999999999999</v>
      </c>
      <c r="Q495" t="s">
        <v>46</v>
      </c>
      <c r="R495">
        <v>4</v>
      </c>
      <c r="S495">
        <v>6</v>
      </c>
      <c r="T495" t="s">
        <v>47</v>
      </c>
      <c r="U495" t="s">
        <v>48</v>
      </c>
      <c r="V495" t="s">
        <v>35</v>
      </c>
      <c r="W495" t="s">
        <v>73</v>
      </c>
      <c r="X495">
        <v>2019</v>
      </c>
      <c r="Y495" t="s">
        <v>37</v>
      </c>
      <c r="Z495" t="s">
        <v>38</v>
      </c>
      <c r="AA495">
        <v>22</v>
      </c>
      <c r="AB495">
        <v>5</v>
      </c>
      <c r="AC495">
        <v>0.6</v>
      </c>
      <c r="AD495">
        <v>1.9041667499999999</v>
      </c>
      <c r="AE495">
        <v>588.23642556250002</v>
      </c>
      <c r="AF495">
        <f>VLOOKUP(A495,[1]DETALLE!$A$1:$AK$841,37,FALSE)</f>
        <v>750.75000000000011</v>
      </c>
      <c r="AG495">
        <f>VLOOKUP(A495,[1]DETALLE!$A$1:$AK$841,16,FALSE)</f>
        <v>194</v>
      </c>
      <c r="AH495">
        <f>VLOOKUP(A495,[1]DETALLE!$A$1:$AK$841,22,FALSE)</f>
        <v>1.05</v>
      </c>
      <c r="AI495">
        <f>VLOOKUP(A495,[1]DETALLE!$A$1:$AK$841,27,FALSE)</f>
        <v>0</v>
      </c>
      <c r="AJ495" t="str">
        <f>VLOOKUP(A495,[1]DETALLE!$A$1:$AK$841,18,FALSE)</f>
        <v>Color Laser Printers</v>
      </c>
      <c r="AK495">
        <f t="shared" si="36"/>
        <v>0</v>
      </c>
      <c r="AL495">
        <f t="shared" si="37"/>
        <v>0</v>
      </c>
      <c r="AM495">
        <f t="shared" si="38"/>
        <v>0</v>
      </c>
      <c r="AN495">
        <f t="shared" si="39"/>
        <v>0</v>
      </c>
      <c r="AO495">
        <f t="shared" si="40"/>
        <v>0</v>
      </c>
    </row>
    <row r="496" spans="1:41" x14ac:dyDescent="0.25">
      <c r="A496" t="s">
        <v>481</v>
      </c>
      <c r="B496">
        <v>2019</v>
      </c>
      <c r="C496" t="s">
        <v>37</v>
      </c>
      <c r="D496" t="s">
        <v>38</v>
      </c>
      <c r="E496">
        <v>15</v>
      </c>
      <c r="F496" t="s">
        <v>40</v>
      </c>
      <c r="G496">
        <v>1.1666669999999999</v>
      </c>
      <c r="H496" t="s">
        <v>45</v>
      </c>
      <c r="I496">
        <v>803</v>
      </c>
      <c r="J496">
        <v>1573</v>
      </c>
      <c r="K496">
        <v>0.2</v>
      </c>
      <c r="L496">
        <v>0.6</v>
      </c>
      <c r="M496">
        <v>0.8</v>
      </c>
      <c r="N496">
        <v>1.05</v>
      </c>
      <c r="O496">
        <v>1.1000000000000001</v>
      </c>
      <c r="P496">
        <v>1.1499999999999999</v>
      </c>
      <c r="Q496" t="s">
        <v>46</v>
      </c>
      <c r="R496">
        <v>4</v>
      </c>
      <c r="S496">
        <v>6</v>
      </c>
      <c r="T496" t="s">
        <v>47</v>
      </c>
      <c r="U496" t="s">
        <v>48</v>
      </c>
      <c r="V496" t="s">
        <v>35</v>
      </c>
      <c r="W496" t="s">
        <v>73</v>
      </c>
      <c r="X496">
        <v>2019</v>
      </c>
      <c r="Y496" t="s">
        <v>37</v>
      </c>
      <c r="Z496" t="s">
        <v>38</v>
      </c>
      <c r="AA496">
        <v>15</v>
      </c>
      <c r="AB496">
        <v>82</v>
      </c>
      <c r="AC496">
        <v>1.1499999999999999</v>
      </c>
      <c r="AD496">
        <v>0.29166674999999997</v>
      </c>
      <c r="AE496">
        <v>1808.95</v>
      </c>
      <c r="AF496">
        <f>VLOOKUP(A496,[1]DETALLE!$A$1:$AK$841,37,FALSE)</f>
        <v>1405.8687500000003</v>
      </c>
      <c r="AG496">
        <f>VLOOKUP(A496,[1]DETALLE!$A$1:$AK$841,16,FALSE)</f>
        <v>29</v>
      </c>
      <c r="AH496">
        <f>VLOOKUP(A496,[1]DETALLE!$A$1:$AK$841,22,FALSE)</f>
        <v>1.05</v>
      </c>
      <c r="AI496">
        <f>VLOOKUP(A496,[1]DETALLE!$A$1:$AK$841,27,FALSE)</f>
        <v>1.625</v>
      </c>
      <c r="AJ496" t="str">
        <f>VLOOKUP(A496,[1]DETALLE!$A$1:$AK$841,18,FALSE)</f>
        <v>Light Production Digital Business</v>
      </c>
      <c r="AK496">
        <f t="shared" si="36"/>
        <v>0</v>
      </c>
      <c r="AL496">
        <f t="shared" si="37"/>
        <v>0</v>
      </c>
      <c r="AM496">
        <f t="shared" si="38"/>
        <v>0</v>
      </c>
      <c r="AN496">
        <f t="shared" si="39"/>
        <v>0</v>
      </c>
      <c r="AO496">
        <f t="shared" si="40"/>
        <v>1</v>
      </c>
    </row>
    <row r="497" spans="1:41" x14ac:dyDescent="0.25">
      <c r="A497" t="s">
        <v>482</v>
      </c>
      <c r="B497">
        <v>2019</v>
      </c>
      <c r="C497" t="s">
        <v>37</v>
      </c>
      <c r="D497" t="s">
        <v>38</v>
      </c>
      <c r="E497">
        <v>15</v>
      </c>
      <c r="F497" t="s">
        <v>40</v>
      </c>
      <c r="G497">
        <v>0.85</v>
      </c>
      <c r="H497" t="s">
        <v>45</v>
      </c>
      <c r="I497">
        <v>803</v>
      </c>
      <c r="J497">
        <v>1573</v>
      </c>
      <c r="K497">
        <v>0.2</v>
      </c>
      <c r="L497">
        <v>0.6</v>
      </c>
      <c r="M497">
        <v>0.8</v>
      </c>
      <c r="N497">
        <v>1.05</v>
      </c>
      <c r="O497">
        <v>1.1000000000000001</v>
      </c>
      <c r="P497">
        <v>1.1499999999999999</v>
      </c>
      <c r="Q497" t="s">
        <v>46</v>
      </c>
      <c r="R497">
        <v>4</v>
      </c>
      <c r="S497">
        <v>6</v>
      </c>
      <c r="T497" t="s">
        <v>47</v>
      </c>
      <c r="U497" t="s">
        <v>48</v>
      </c>
      <c r="V497" t="s">
        <v>35</v>
      </c>
      <c r="W497" t="s">
        <v>50</v>
      </c>
      <c r="X497">
        <v>2019</v>
      </c>
      <c r="Y497" t="s">
        <v>37</v>
      </c>
      <c r="Z497" t="s">
        <v>38</v>
      </c>
      <c r="AA497">
        <v>15</v>
      </c>
      <c r="AB497">
        <v>39</v>
      </c>
      <c r="AC497">
        <v>1.1000000000000001</v>
      </c>
      <c r="AD497">
        <v>0.21249999999999999</v>
      </c>
      <c r="AE497">
        <v>1730.3</v>
      </c>
      <c r="AF497">
        <f>VLOOKUP(A497,[1]DETALLE!$A$1:$AK$841,37,FALSE)</f>
        <v>0</v>
      </c>
      <c r="AG497">
        <f>VLOOKUP(A497,[1]DETALLE!$A$1:$AK$841,16,FALSE)</f>
        <v>3</v>
      </c>
      <c r="AH497">
        <f>VLOOKUP(A497,[1]DETALLE!$A$1:$AK$841,22,FALSE)</f>
        <v>0</v>
      </c>
      <c r="AI497">
        <f>VLOOKUP(A497,[1]DETALLE!$A$1:$AK$841,27,FALSE)</f>
        <v>0.32</v>
      </c>
      <c r="AJ497" t="str">
        <f>VLOOKUP(A497,[1]DETALLE!$A$1:$AK$841,18,FALSE)</f>
        <v>Office Digital</v>
      </c>
      <c r="AK497">
        <f t="shared" si="36"/>
        <v>0</v>
      </c>
      <c r="AL497">
        <f t="shared" si="37"/>
        <v>0</v>
      </c>
      <c r="AM497">
        <f t="shared" si="38"/>
        <v>0</v>
      </c>
      <c r="AN497">
        <f t="shared" si="39"/>
        <v>0</v>
      </c>
      <c r="AO497">
        <f t="shared" si="40"/>
        <v>0</v>
      </c>
    </row>
    <row r="498" spans="1:41" x14ac:dyDescent="0.25">
      <c r="A498" t="s">
        <v>483</v>
      </c>
      <c r="B498">
        <v>2019</v>
      </c>
      <c r="C498" t="s">
        <v>37</v>
      </c>
      <c r="D498" t="s">
        <v>38</v>
      </c>
      <c r="E498">
        <v>15</v>
      </c>
      <c r="F498" t="s">
        <v>40</v>
      </c>
      <c r="G498">
        <v>0.88333329999999999</v>
      </c>
      <c r="H498" t="s">
        <v>45</v>
      </c>
      <c r="I498">
        <v>803</v>
      </c>
      <c r="J498">
        <v>1573</v>
      </c>
      <c r="K498">
        <v>0.2</v>
      </c>
      <c r="L498">
        <v>0.6</v>
      </c>
      <c r="M498">
        <v>0.8</v>
      </c>
      <c r="N498">
        <v>1.05</v>
      </c>
      <c r="O498">
        <v>1.1000000000000001</v>
      </c>
      <c r="P498">
        <v>1.1499999999999999</v>
      </c>
      <c r="Q498" t="s">
        <v>46</v>
      </c>
      <c r="R498">
        <v>4</v>
      </c>
      <c r="S498">
        <v>6</v>
      </c>
      <c r="T498" t="s">
        <v>47</v>
      </c>
      <c r="U498" t="s">
        <v>48</v>
      </c>
      <c r="V498" t="s">
        <v>35</v>
      </c>
      <c r="W498" t="s">
        <v>130</v>
      </c>
      <c r="X498">
        <v>2019</v>
      </c>
      <c r="Y498" t="s">
        <v>37</v>
      </c>
      <c r="Z498" t="s">
        <v>38</v>
      </c>
      <c r="AA498">
        <v>23</v>
      </c>
      <c r="AB498">
        <v>80</v>
      </c>
      <c r="AC498">
        <v>1.1499999999999999</v>
      </c>
      <c r="AD498">
        <v>0.220833325</v>
      </c>
      <c r="AE498">
        <v>1808.95</v>
      </c>
      <c r="AF498">
        <f>VLOOKUP(A498,[1]DETALLE!$A$1:$AK$841,37,FALSE)</f>
        <v>1258.4000000000003</v>
      </c>
      <c r="AG498">
        <f>VLOOKUP(A498,[1]DETALLE!$A$1:$AK$841,16,FALSE)</f>
        <v>14</v>
      </c>
      <c r="AH498">
        <f>VLOOKUP(A498,[1]DETALLE!$A$1:$AK$841,22,FALSE)</f>
        <v>0.8</v>
      </c>
      <c r="AI498">
        <f>VLOOKUP(A498,[1]DETALLE!$A$1:$AK$841,27,FALSE)</f>
        <v>1</v>
      </c>
      <c r="AJ498" t="str">
        <f>VLOOKUP(A498,[1]DETALLE!$A$1:$AK$841,18,FALSE)</f>
        <v>Entry Production Color Low/Mid</v>
      </c>
      <c r="AK498">
        <f t="shared" si="36"/>
        <v>0</v>
      </c>
      <c r="AL498">
        <f t="shared" si="37"/>
        <v>0</v>
      </c>
      <c r="AM498">
        <f t="shared" si="38"/>
        <v>0</v>
      </c>
      <c r="AN498">
        <f t="shared" si="39"/>
        <v>0</v>
      </c>
      <c r="AO498">
        <f t="shared" si="40"/>
        <v>0</v>
      </c>
    </row>
    <row r="499" spans="1:41" x14ac:dyDescent="0.25">
      <c r="A499" t="s">
        <v>484</v>
      </c>
      <c r="B499">
        <v>2019</v>
      </c>
      <c r="C499" t="s">
        <v>37</v>
      </c>
      <c r="D499" t="s">
        <v>38</v>
      </c>
      <c r="E499">
        <v>15</v>
      </c>
      <c r="F499" t="s">
        <v>40</v>
      </c>
      <c r="G499">
        <v>2.8666670000000001</v>
      </c>
      <c r="H499" t="s">
        <v>34</v>
      </c>
      <c r="I499">
        <v>468</v>
      </c>
      <c r="J499">
        <v>715</v>
      </c>
      <c r="K499">
        <v>0</v>
      </c>
      <c r="L499">
        <v>0</v>
      </c>
      <c r="M499">
        <v>0</v>
      </c>
      <c r="N499">
        <v>0.6</v>
      </c>
      <c r="O499">
        <v>0.8</v>
      </c>
      <c r="P499">
        <v>1.05</v>
      </c>
      <c r="Q499" t="s">
        <v>46</v>
      </c>
      <c r="R499">
        <v>5</v>
      </c>
      <c r="S499">
        <v>9</v>
      </c>
      <c r="T499" t="s">
        <v>47</v>
      </c>
      <c r="U499" t="s">
        <v>34</v>
      </c>
      <c r="V499" t="s">
        <v>35</v>
      </c>
      <c r="W499" t="s">
        <v>50</v>
      </c>
      <c r="X499">
        <v>2019</v>
      </c>
      <c r="Y499" t="s">
        <v>37</v>
      </c>
      <c r="Z499" t="s">
        <v>38</v>
      </c>
      <c r="AA499">
        <v>16</v>
      </c>
      <c r="AB499">
        <v>46</v>
      </c>
      <c r="AC499">
        <v>0.8</v>
      </c>
      <c r="AD499">
        <v>0.57333339999999999</v>
      </c>
      <c r="AE499">
        <v>572</v>
      </c>
      <c r="AF499">
        <f>VLOOKUP(A499,[1]DETALLE!$A$1:$AK$841,37,FALSE)</f>
        <v>819</v>
      </c>
      <c r="AG499">
        <f>VLOOKUP(A499,[1]DETALLE!$A$1:$AK$841,16,FALSE)</f>
        <v>14</v>
      </c>
      <c r="AH499">
        <f>VLOOKUP(A499,[1]DETALLE!$A$1:$AK$841,22,FALSE)</f>
        <v>0.6</v>
      </c>
      <c r="AI499">
        <f>VLOOKUP(A499,[1]DETALLE!$A$1:$AK$841,27,FALSE)</f>
        <v>0</v>
      </c>
      <c r="AJ499" t="str">
        <f>VLOOKUP(A499,[1]DETALLE!$A$1:$AK$841,18,FALSE)</f>
        <v>Departmental Digital</v>
      </c>
      <c r="AK499">
        <f t="shared" si="36"/>
        <v>0</v>
      </c>
      <c r="AL499">
        <f t="shared" si="37"/>
        <v>0</v>
      </c>
      <c r="AM499">
        <f t="shared" si="38"/>
        <v>0</v>
      </c>
      <c r="AN499">
        <f t="shared" si="39"/>
        <v>0</v>
      </c>
      <c r="AO499">
        <f t="shared" si="40"/>
        <v>0</v>
      </c>
    </row>
    <row r="500" spans="1:41" x14ac:dyDescent="0.25">
      <c r="A500" t="s">
        <v>485</v>
      </c>
      <c r="B500">
        <v>2019</v>
      </c>
      <c r="C500" t="s">
        <v>37</v>
      </c>
      <c r="D500" t="s">
        <v>38</v>
      </c>
      <c r="E500">
        <v>15</v>
      </c>
      <c r="F500" t="s">
        <v>40</v>
      </c>
      <c r="G500">
        <v>0.93333330000000003</v>
      </c>
      <c r="H500" t="s">
        <v>34</v>
      </c>
      <c r="I500">
        <v>468</v>
      </c>
      <c r="J500">
        <v>715</v>
      </c>
      <c r="K500">
        <v>0</v>
      </c>
      <c r="L500">
        <v>0</v>
      </c>
      <c r="M500">
        <v>0</v>
      </c>
      <c r="N500">
        <v>0.6</v>
      </c>
      <c r="O500">
        <v>0.8</v>
      </c>
      <c r="P500">
        <v>1.05</v>
      </c>
      <c r="Q500" t="s">
        <v>46</v>
      </c>
      <c r="R500">
        <v>5</v>
      </c>
      <c r="S500">
        <v>9</v>
      </c>
      <c r="T500" t="s">
        <v>47</v>
      </c>
      <c r="U500" t="s">
        <v>34</v>
      </c>
      <c r="V500" t="s">
        <v>35</v>
      </c>
      <c r="W500" t="s">
        <v>50</v>
      </c>
      <c r="X500">
        <v>2019</v>
      </c>
      <c r="Y500" t="s">
        <v>37</v>
      </c>
      <c r="Z500" t="s">
        <v>38</v>
      </c>
      <c r="AA500">
        <v>16</v>
      </c>
      <c r="AB500">
        <v>40</v>
      </c>
      <c r="AC500">
        <v>0.8</v>
      </c>
      <c r="AD500">
        <v>0.18666666000000001</v>
      </c>
      <c r="AE500">
        <v>572</v>
      </c>
      <c r="AF500">
        <f>VLOOKUP(A500,[1]DETALLE!$A$1:$AK$841,37,FALSE)</f>
        <v>750.75000000000011</v>
      </c>
      <c r="AG500">
        <f>VLOOKUP(A500,[1]DETALLE!$A$1:$AK$841,16,FALSE)</f>
        <v>153</v>
      </c>
      <c r="AH500">
        <f>VLOOKUP(A500,[1]DETALLE!$A$1:$AK$841,22,FALSE)</f>
        <v>1.05</v>
      </c>
      <c r="AI500">
        <f>VLOOKUP(A500,[1]DETALLE!$A$1:$AK$841,27,FALSE)</f>
        <v>0.33799999999999997</v>
      </c>
      <c r="AJ500" t="str">
        <f>VLOOKUP(A500,[1]DETALLE!$A$1:$AK$841,18,FALSE)</f>
        <v>A4 Mono MFPs</v>
      </c>
      <c r="AK500">
        <f t="shared" si="36"/>
        <v>0</v>
      </c>
      <c r="AL500">
        <f t="shared" si="37"/>
        <v>0</v>
      </c>
      <c r="AM500">
        <f t="shared" si="38"/>
        <v>0</v>
      </c>
      <c r="AN500">
        <f t="shared" si="39"/>
        <v>0</v>
      </c>
      <c r="AO500">
        <f t="shared" si="40"/>
        <v>1</v>
      </c>
    </row>
    <row r="501" spans="1:41" x14ac:dyDescent="0.25">
      <c r="A501" t="s">
        <v>486</v>
      </c>
      <c r="B501">
        <v>2019</v>
      </c>
      <c r="C501" t="s">
        <v>37</v>
      </c>
      <c r="D501" t="s">
        <v>38</v>
      </c>
      <c r="E501">
        <v>15</v>
      </c>
      <c r="F501" t="s">
        <v>40</v>
      </c>
      <c r="G501">
        <v>1.516667</v>
      </c>
      <c r="H501" t="s">
        <v>34</v>
      </c>
      <c r="I501">
        <v>468</v>
      </c>
      <c r="J501">
        <v>715</v>
      </c>
      <c r="K501">
        <v>0</v>
      </c>
      <c r="L501">
        <v>0</v>
      </c>
      <c r="M501">
        <v>0</v>
      </c>
      <c r="N501">
        <v>0.6</v>
      </c>
      <c r="O501">
        <v>0.8</v>
      </c>
      <c r="P501">
        <v>1.05</v>
      </c>
      <c r="Q501" t="s">
        <v>46</v>
      </c>
      <c r="R501">
        <v>5</v>
      </c>
      <c r="S501">
        <v>9</v>
      </c>
      <c r="T501" t="s">
        <v>47</v>
      </c>
      <c r="U501" t="s">
        <v>34</v>
      </c>
      <c r="V501" t="s">
        <v>35</v>
      </c>
      <c r="W501" t="s">
        <v>50</v>
      </c>
      <c r="X501">
        <v>2019</v>
      </c>
      <c r="Y501" t="s">
        <v>37</v>
      </c>
      <c r="Z501" t="s">
        <v>38</v>
      </c>
      <c r="AA501">
        <v>15</v>
      </c>
      <c r="AB501">
        <v>42</v>
      </c>
      <c r="AC501">
        <v>0.8</v>
      </c>
      <c r="AD501">
        <v>0.30333339999999998</v>
      </c>
      <c r="AE501">
        <v>572</v>
      </c>
      <c r="AF501">
        <f>VLOOKUP(A501,[1]DETALLE!$A$1:$AK$841,37,FALSE)</f>
        <v>0</v>
      </c>
      <c r="AG501">
        <f>VLOOKUP(A501,[1]DETALLE!$A$1:$AK$841,16,FALSE)</f>
        <v>148</v>
      </c>
      <c r="AH501">
        <f>VLOOKUP(A501,[1]DETALLE!$A$1:$AK$841,22,FALSE)</f>
        <v>1.1000000000000001</v>
      </c>
      <c r="AI501">
        <f>VLOOKUP(A501,[1]DETALLE!$A$1:$AK$841,27,FALSE)</f>
        <v>0</v>
      </c>
      <c r="AJ501" t="str">
        <f>VLOOKUP(A501,[1]DETALLE!$A$1:$AK$841,18,FALSE)</f>
        <v>A3 Office Color Laser MFPs</v>
      </c>
      <c r="AK501">
        <f t="shared" si="36"/>
        <v>0</v>
      </c>
      <c r="AL501">
        <f t="shared" si="37"/>
        <v>0</v>
      </c>
      <c r="AM501">
        <f t="shared" si="38"/>
        <v>0</v>
      </c>
      <c r="AN501">
        <f t="shared" si="39"/>
        <v>0</v>
      </c>
      <c r="AO501">
        <f t="shared" si="40"/>
        <v>0</v>
      </c>
    </row>
    <row r="502" spans="1:41" x14ac:dyDescent="0.25">
      <c r="A502" t="s">
        <v>487</v>
      </c>
      <c r="B502">
        <v>2019</v>
      </c>
      <c r="C502" t="s">
        <v>37</v>
      </c>
      <c r="D502" t="s">
        <v>38</v>
      </c>
      <c r="E502">
        <v>15</v>
      </c>
      <c r="F502" t="s">
        <v>40</v>
      </c>
      <c r="G502">
        <v>1.1499999999999999</v>
      </c>
      <c r="H502" t="s">
        <v>34</v>
      </c>
      <c r="I502">
        <v>468</v>
      </c>
      <c r="J502">
        <v>715</v>
      </c>
      <c r="K502">
        <v>0</v>
      </c>
      <c r="L502">
        <v>0</v>
      </c>
      <c r="M502">
        <v>0</v>
      </c>
      <c r="N502">
        <v>0.6</v>
      </c>
      <c r="O502">
        <v>0.8</v>
      </c>
      <c r="P502">
        <v>1.05</v>
      </c>
      <c r="Q502" t="s">
        <v>46</v>
      </c>
      <c r="R502">
        <v>5</v>
      </c>
      <c r="S502">
        <v>9</v>
      </c>
      <c r="T502" t="s">
        <v>47</v>
      </c>
      <c r="U502" t="s">
        <v>34</v>
      </c>
      <c r="V502" t="s">
        <v>35</v>
      </c>
      <c r="W502" t="s">
        <v>50</v>
      </c>
      <c r="X502">
        <v>2019</v>
      </c>
      <c r="Y502" t="s">
        <v>37</v>
      </c>
      <c r="Z502" t="s">
        <v>38</v>
      </c>
      <c r="AA502">
        <v>15</v>
      </c>
      <c r="AB502">
        <v>230</v>
      </c>
      <c r="AC502">
        <v>1.05</v>
      </c>
      <c r="AD502">
        <v>0.23</v>
      </c>
      <c r="AE502">
        <v>750.75</v>
      </c>
      <c r="AF502">
        <f>VLOOKUP(A502,[1]DETALLE!$A$1:$AK$841,37,FALSE)</f>
        <v>2359.5000000000005</v>
      </c>
      <c r="AG502" t="str">
        <f>VLOOKUP(A502,[1]DETALLE!$A$1:$AK$841,16,FALSE)</f>
        <v xml:space="preserve">  </v>
      </c>
      <c r="AH502">
        <f>VLOOKUP(A502,[1]DETALLE!$A$1:$AK$841,22,FALSE)</f>
        <v>1</v>
      </c>
      <c r="AI502">
        <f>VLOOKUP(A502,[1]DETALLE!$A$1:$AK$841,27,FALSE)</f>
        <v>1</v>
      </c>
      <c r="AJ502" t="str">
        <f>VLOOKUP(A502,[1]DETALLE!$A$1:$AK$841,18,FALSE)</f>
        <v>WF Mono Systems and Legacy Color</v>
      </c>
      <c r="AK502">
        <f t="shared" si="36"/>
        <v>0</v>
      </c>
      <c r="AL502">
        <f t="shared" si="37"/>
        <v>0</v>
      </c>
      <c r="AM502">
        <f t="shared" si="38"/>
        <v>0</v>
      </c>
      <c r="AN502">
        <f t="shared" si="39"/>
        <v>0</v>
      </c>
      <c r="AO502">
        <f t="shared" si="40"/>
        <v>0</v>
      </c>
    </row>
    <row r="503" spans="1:41" x14ac:dyDescent="0.25">
      <c r="A503" t="s">
        <v>488</v>
      </c>
      <c r="B503">
        <v>2019</v>
      </c>
      <c r="C503" t="s">
        <v>37</v>
      </c>
      <c r="D503" t="s">
        <v>38</v>
      </c>
      <c r="E503">
        <v>15</v>
      </c>
      <c r="F503" t="s">
        <v>40</v>
      </c>
      <c r="G503">
        <v>2.8333330000000001</v>
      </c>
      <c r="H503" t="s">
        <v>34</v>
      </c>
      <c r="I503">
        <v>468</v>
      </c>
      <c r="J503">
        <v>715</v>
      </c>
      <c r="K503">
        <v>0</v>
      </c>
      <c r="L503">
        <v>0</v>
      </c>
      <c r="M503">
        <v>0</v>
      </c>
      <c r="N503">
        <v>0.6</v>
      </c>
      <c r="O503">
        <v>0.8</v>
      </c>
      <c r="P503">
        <v>1.05</v>
      </c>
      <c r="Q503" t="s">
        <v>46</v>
      </c>
      <c r="R503">
        <v>5</v>
      </c>
      <c r="S503">
        <v>9</v>
      </c>
      <c r="T503" t="s">
        <v>47</v>
      </c>
      <c r="U503" t="s">
        <v>34</v>
      </c>
      <c r="V503" t="s">
        <v>35</v>
      </c>
      <c r="W503" t="s">
        <v>50</v>
      </c>
      <c r="X503">
        <v>2019</v>
      </c>
      <c r="Y503" t="s">
        <v>37</v>
      </c>
      <c r="Z503" t="s">
        <v>38</v>
      </c>
      <c r="AA503">
        <v>16</v>
      </c>
      <c r="AB503">
        <v>19</v>
      </c>
      <c r="AC503">
        <v>0.6</v>
      </c>
      <c r="AD503">
        <v>0.56666660000000002</v>
      </c>
      <c r="AE503">
        <v>429</v>
      </c>
      <c r="AF503">
        <f>VLOOKUP(A503,[1]DETALLE!$A$1:$AK$841,37,FALSE)</f>
        <v>0</v>
      </c>
      <c r="AG503">
        <f>VLOOKUP(A503,[1]DETALLE!$A$1:$AK$841,16,FALSE)</f>
        <v>14</v>
      </c>
      <c r="AH503">
        <f>VLOOKUP(A503,[1]DETALLE!$A$1:$AK$841,22,FALSE)</f>
        <v>0</v>
      </c>
      <c r="AI503">
        <f>VLOOKUP(A503,[1]DETALLE!$A$1:$AK$841,27,FALSE)</f>
        <v>0.53666666666666663</v>
      </c>
      <c r="AJ503" t="str">
        <f>VLOOKUP(A503,[1]DETALLE!$A$1:$AK$841,18,FALSE)</f>
        <v>A4 Mono MFPs</v>
      </c>
      <c r="AK503">
        <f t="shared" si="36"/>
        <v>0</v>
      </c>
      <c r="AL503">
        <f t="shared" si="37"/>
        <v>0</v>
      </c>
      <c r="AM503">
        <f t="shared" si="38"/>
        <v>0</v>
      </c>
      <c r="AN503">
        <f t="shared" si="39"/>
        <v>0</v>
      </c>
      <c r="AO503">
        <f t="shared" si="40"/>
        <v>1</v>
      </c>
    </row>
    <row r="504" spans="1:41" x14ac:dyDescent="0.25">
      <c r="A504" t="s">
        <v>208</v>
      </c>
      <c r="B504">
        <v>2019</v>
      </c>
      <c r="C504" t="s">
        <v>37</v>
      </c>
      <c r="D504" t="s">
        <v>38</v>
      </c>
      <c r="E504">
        <v>15</v>
      </c>
      <c r="F504" t="s">
        <v>40</v>
      </c>
      <c r="G504">
        <v>4.1833330000000002</v>
      </c>
      <c r="H504" t="s">
        <v>34</v>
      </c>
      <c r="I504">
        <v>468</v>
      </c>
      <c r="J504">
        <v>715</v>
      </c>
      <c r="K504">
        <v>0</v>
      </c>
      <c r="L504">
        <v>0</v>
      </c>
      <c r="M504">
        <v>0</v>
      </c>
      <c r="N504">
        <v>0.6</v>
      </c>
      <c r="O504">
        <v>0.8</v>
      </c>
      <c r="P504">
        <v>1.05</v>
      </c>
      <c r="Q504" t="s">
        <v>46</v>
      </c>
      <c r="R504">
        <v>5</v>
      </c>
      <c r="S504">
        <v>9</v>
      </c>
      <c r="T504" t="s">
        <v>85</v>
      </c>
      <c r="U504" t="s">
        <v>34</v>
      </c>
      <c r="V504" t="s">
        <v>35</v>
      </c>
      <c r="W504" t="s">
        <v>61</v>
      </c>
      <c r="X504">
        <v>2019</v>
      </c>
      <c r="Y504" t="s">
        <v>37</v>
      </c>
      <c r="Z504" t="s">
        <v>38</v>
      </c>
      <c r="AA504">
        <v>30</v>
      </c>
      <c r="AB504">
        <v>12</v>
      </c>
      <c r="AC504">
        <v>0</v>
      </c>
      <c r="AD504">
        <v>0.46481477777777802</v>
      </c>
      <c r="AE504">
        <v>0</v>
      </c>
      <c r="AF504" t="e">
        <f>VLOOKUP(A504,[1]DETALLE!$A$1:$AK$841,37,FALSE)</f>
        <v>#N/A</v>
      </c>
      <c r="AG504" t="e">
        <f>VLOOKUP(A504,[1]DETALLE!$A$1:$AK$841,16,FALSE)</f>
        <v>#N/A</v>
      </c>
      <c r="AH504" t="e">
        <f>VLOOKUP(A504,[1]DETALLE!$A$1:$AK$841,22,FALSE)</f>
        <v>#N/A</v>
      </c>
      <c r="AI504" t="e">
        <f>VLOOKUP(A504,[1]DETALLE!$A$1:$AK$841,27,FALSE)</f>
        <v>#N/A</v>
      </c>
      <c r="AJ504" t="e">
        <f>VLOOKUP(A504,[1]DETALLE!$A$1:$AK$841,18,FALSE)</f>
        <v>#N/A</v>
      </c>
      <c r="AK504" t="e">
        <f t="shared" si="36"/>
        <v>#N/A</v>
      </c>
      <c r="AL504" t="e">
        <f t="shared" si="37"/>
        <v>#N/A</v>
      </c>
      <c r="AM504" t="e">
        <f t="shared" si="38"/>
        <v>#N/A</v>
      </c>
      <c r="AN504" t="e">
        <f t="shared" si="39"/>
        <v>#N/A</v>
      </c>
      <c r="AO504" t="e">
        <f t="shared" si="40"/>
        <v>#N/A</v>
      </c>
    </row>
    <row r="505" spans="1:41" x14ac:dyDescent="0.25">
      <c r="A505" t="s">
        <v>340</v>
      </c>
      <c r="B505">
        <v>2019</v>
      </c>
      <c r="C505" t="s">
        <v>37</v>
      </c>
      <c r="D505" t="s">
        <v>38</v>
      </c>
      <c r="E505">
        <v>15</v>
      </c>
      <c r="F505" t="s">
        <v>44</v>
      </c>
      <c r="G505">
        <v>0</v>
      </c>
      <c r="H505" t="s">
        <v>71</v>
      </c>
      <c r="I505">
        <v>468</v>
      </c>
      <c r="J505">
        <v>715</v>
      </c>
      <c r="K505">
        <v>0</v>
      </c>
      <c r="L505">
        <v>0</v>
      </c>
      <c r="M505">
        <v>0</v>
      </c>
      <c r="N505">
        <v>0.6</v>
      </c>
      <c r="O505">
        <v>0.8</v>
      </c>
      <c r="P505">
        <v>1.05</v>
      </c>
      <c r="Q505" t="s">
        <v>46</v>
      </c>
      <c r="R505">
        <v>5</v>
      </c>
      <c r="S505">
        <v>9</v>
      </c>
      <c r="T505" t="s">
        <v>47</v>
      </c>
      <c r="U505" t="s">
        <v>71</v>
      </c>
      <c r="V505" t="s">
        <v>35</v>
      </c>
      <c r="W505" t="s">
        <v>55</v>
      </c>
      <c r="X505">
        <v>2019</v>
      </c>
      <c r="Y505" t="s">
        <v>37</v>
      </c>
      <c r="Z505" t="s">
        <v>38</v>
      </c>
      <c r="AA505">
        <v>15</v>
      </c>
      <c r="AB505">
        <v>7</v>
      </c>
      <c r="AC505">
        <v>0</v>
      </c>
      <c r="AD505">
        <v>0</v>
      </c>
      <c r="AE505">
        <v>715</v>
      </c>
      <c r="AF505">
        <f>VLOOKUP(A505,[1]DETALLE!$A$1:$AK$841,37,FALSE)</f>
        <v>750.75000000000011</v>
      </c>
      <c r="AG505">
        <f>VLOOKUP(A505,[1]DETALLE!$A$1:$AK$841,16,FALSE)</f>
        <v>2686</v>
      </c>
      <c r="AH505">
        <f>VLOOKUP(A505,[1]DETALLE!$A$1:$AK$841,22,FALSE)</f>
        <v>1.05</v>
      </c>
      <c r="AI505">
        <f>VLOOKUP(A505,[1]DETALLE!$A$1:$AK$841,27,FALSE)</f>
        <v>0.45199999999999996</v>
      </c>
      <c r="AJ505" t="str">
        <f>VLOOKUP(A505,[1]DETALLE!$A$1:$AK$841,18,FALSE)</f>
        <v>A4 Mono MFPs</v>
      </c>
      <c r="AK505">
        <f t="shared" si="36"/>
        <v>0</v>
      </c>
      <c r="AL505">
        <f t="shared" si="37"/>
        <v>0</v>
      </c>
      <c r="AM505">
        <f t="shared" si="38"/>
        <v>0</v>
      </c>
      <c r="AN505">
        <f t="shared" si="39"/>
        <v>0</v>
      </c>
      <c r="AO505">
        <f t="shared" si="40"/>
        <v>0</v>
      </c>
    </row>
    <row r="506" spans="1:41" x14ac:dyDescent="0.25">
      <c r="A506" t="s">
        <v>489</v>
      </c>
      <c r="B506">
        <v>2019</v>
      </c>
      <c r="C506" t="s">
        <v>37</v>
      </c>
      <c r="D506" t="s">
        <v>38</v>
      </c>
      <c r="E506">
        <v>15</v>
      </c>
      <c r="F506" t="s">
        <v>40</v>
      </c>
      <c r="G506">
        <v>2.5499999999999998</v>
      </c>
      <c r="I506" t="s">
        <v>33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R506" t="s">
        <v>33</v>
      </c>
      <c r="S506" t="s">
        <v>33</v>
      </c>
      <c r="U506" t="s">
        <v>71</v>
      </c>
      <c r="V506" t="s">
        <v>35</v>
      </c>
      <c r="W506" t="s">
        <v>59</v>
      </c>
      <c r="X506">
        <v>2019</v>
      </c>
      <c r="Y506" t="s">
        <v>37</v>
      </c>
      <c r="Z506" t="s">
        <v>38</v>
      </c>
      <c r="AA506">
        <v>16</v>
      </c>
      <c r="AB506">
        <v>0</v>
      </c>
      <c r="AC506">
        <v>1.1000000000000001</v>
      </c>
      <c r="AD506">
        <v>0</v>
      </c>
      <c r="AE506">
        <v>482.625</v>
      </c>
      <c r="AF506">
        <f>VLOOKUP(A506,[1]DETALLE!$A$1:$AK$841,37,FALSE)</f>
        <v>750.75000000000011</v>
      </c>
      <c r="AG506">
        <f>VLOOKUP(A506,[1]DETALLE!$A$1:$AK$841,16,FALSE)</f>
        <v>91</v>
      </c>
      <c r="AH506">
        <f>VLOOKUP(A506,[1]DETALLE!$A$1:$AK$841,22,FALSE)</f>
        <v>1.05</v>
      </c>
      <c r="AI506">
        <f>VLOOKUP(A506,[1]DETALLE!$A$1:$AK$841,27,FALSE)</f>
        <v>0.53600000000000003</v>
      </c>
      <c r="AJ506" t="str">
        <f>VLOOKUP(A506,[1]DETALLE!$A$1:$AK$841,18,FALSE)</f>
        <v>Entry Mono Printers</v>
      </c>
      <c r="AK506">
        <f t="shared" si="36"/>
        <v>0</v>
      </c>
      <c r="AL506">
        <f t="shared" si="37"/>
        <v>0</v>
      </c>
      <c r="AM506">
        <f t="shared" si="38"/>
        <v>0</v>
      </c>
      <c r="AN506">
        <f t="shared" si="39"/>
        <v>0</v>
      </c>
      <c r="AO506">
        <f t="shared" si="40"/>
        <v>0</v>
      </c>
    </row>
    <row r="507" spans="1:41" x14ac:dyDescent="0.25">
      <c r="A507" t="s">
        <v>490</v>
      </c>
      <c r="B507">
        <v>2019</v>
      </c>
      <c r="C507" t="s">
        <v>37</v>
      </c>
      <c r="D507" t="s">
        <v>38</v>
      </c>
      <c r="E507">
        <v>15</v>
      </c>
      <c r="F507" t="s">
        <v>40</v>
      </c>
      <c r="G507">
        <v>1.3</v>
      </c>
      <c r="H507" t="s">
        <v>71</v>
      </c>
      <c r="I507">
        <v>468</v>
      </c>
      <c r="J507">
        <v>715</v>
      </c>
      <c r="K507">
        <v>0</v>
      </c>
      <c r="L507">
        <v>0</v>
      </c>
      <c r="M507">
        <v>0</v>
      </c>
      <c r="N507">
        <v>0.6</v>
      </c>
      <c r="O507">
        <v>0.8</v>
      </c>
      <c r="P507">
        <v>1.05</v>
      </c>
      <c r="Q507" t="s">
        <v>46</v>
      </c>
      <c r="R507">
        <v>5</v>
      </c>
      <c r="S507">
        <v>9</v>
      </c>
      <c r="T507" t="s">
        <v>47</v>
      </c>
      <c r="U507" t="s">
        <v>71</v>
      </c>
      <c r="V507" t="s">
        <v>35</v>
      </c>
      <c r="W507" t="s">
        <v>59</v>
      </c>
      <c r="X507">
        <v>2019</v>
      </c>
      <c r="Y507" t="s">
        <v>37</v>
      </c>
      <c r="Z507" t="s">
        <v>38</v>
      </c>
      <c r="AA507">
        <v>16</v>
      </c>
      <c r="AB507">
        <v>152</v>
      </c>
      <c r="AC507">
        <v>1.05</v>
      </c>
      <c r="AD507">
        <v>0.26</v>
      </c>
      <c r="AE507">
        <v>750.75</v>
      </c>
      <c r="AF507">
        <f>VLOOKUP(A507,[1]DETALLE!$A$1:$AK$841,37,FALSE)</f>
        <v>750.75000000000011</v>
      </c>
      <c r="AG507">
        <f>VLOOKUP(A507,[1]DETALLE!$A$1:$AK$841,16,FALSE)</f>
        <v>2686</v>
      </c>
      <c r="AH507">
        <f>VLOOKUP(A507,[1]DETALLE!$A$1:$AK$841,22,FALSE)</f>
        <v>1.05</v>
      </c>
      <c r="AI507">
        <f>VLOOKUP(A507,[1]DETALLE!$A$1:$AK$841,27,FALSE)</f>
        <v>0.22999999999999998</v>
      </c>
      <c r="AJ507" t="str">
        <f>VLOOKUP(A507,[1]DETALLE!$A$1:$AK$841,18,FALSE)</f>
        <v>Entry Mono Printers</v>
      </c>
      <c r="AK507">
        <f t="shared" si="36"/>
        <v>1</v>
      </c>
      <c r="AL507">
        <f t="shared" si="37"/>
        <v>0</v>
      </c>
      <c r="AM507">
        <f t="shared" si="38"/>
        <v>1</v>
      </c>
      <c r="AN507">
        <f t="shared" si="39"/>
        <v>0</v>
      </c>
      <c r="AO507">
        <f t="shared" si="40"/>
        <v>1</v>
      </c>
    </row>
    <row r="508" spans="1:41" x14ac:dyDescent="0.25">
      <c r="A508" t="s">
        <v>491</v>
      </c>
      <c r="B508">
        <v>2019</v>
      </c>
      <c r="C508" t="s">
        <v>37</v>
      </c>
      <c r="D508" t="s">
        <v>38</v>
      </c>
      <c r="E508">
        <v>15</v>
      </c>
      <c r="F508" t="s">
        <v>40</v>
      </c>
      <c r="G508">
        <v>1.4</v>
      </c>
      <c r="H508" t="s">
        <v>71</v>
      </c>
      <c r="I508">
        <v>468</v>
      </c>
      <c r="J508">
        <v>715</v>
      </c>
      <c r="K508">
        <v>0</v>
      </c>
      <c r="L508">
        <v>0</v>
      </c>
      <c r="M508">
        <v>0</v>
      </c>
      <c r="N508">
        <v>0.6</v>
      </c>
      <c r="O508">
        <v>0.8</v>
      </c>
      <c r="P508">
        <v>1.05</v>
      </c>
      <c r="Q508" t="s">
        <v>46</v>
      </c>
      <c r="R508">
        <v>5</v>
      </c>
      <c r="S508">
        <v>9</v>
      </c>
      <c r="T508" t="s">
        <v>85</v>
      </c>
      <c r="U508" t="s">
        <v>71</v>
      </c>
      <c r="V508" t="s">
        <v>35</v>
      </c>
      <c r="W508" t="s">
        <v>42</v>
      </c>
      <c r="X508">
        <v>2019</v>
      </c>
      <c r="Y508" t="s">
        <v>37</v>
      </c>
      <c r="Z508" t="s">
        <v>38</v>
      </c>
      <c r="AA508">
        <v>15</v>
      </c>
      <c r="AB508">
        <v>63</v>
      </c>
      <c r="AC508">
        <v>1.05</v>
      </c>
      <c r="AD508">
        <v>0.155555555555556</v>
      </c>
      <c r="AE508">
        <v>750.75</v>
      </c>
      <c r="AF508">
        <f>VLOOKUP(A508,[1]DETALLE!$A$1:$AK$841,37,FALSE)</f>
        <v>0</v>
      </c>
      <c r="AG508">
        <f>VLOOKUP(A508,[1]DETALLE!$A$1:$AK$841,16,FALSE)</f>
        <v>3</v>
      </c>
      <c r="AH508">
        <f>VLOOKUP(A508,[1]DETALLE!$A$1:$AK$841,22,FALSE)</f>
        <v>0</v>
      </c>
      <c r="AI508">
        <f>VLOOKUP(A508,[1]DETALLE!$A$1:$AK$841,27,FALSE)</f>
        <v>0.82</v>
      </c>
      <c r="AJ508" t="str">
        <f>VLOOKUP(A508,[1]DETALLE!$A$1:$AK$841,18,FALSE)</f>
        <v>Light Production Digital Business</v>
      </c>
      <c r="AK508">
        <f t="shared" si="36"/>
        <v>0</v>
      </c>
      <c r="AL508">
        <f t="shared" si="37"/>
        <v>0</v>
      </c>
      <c r="AM508">
        <f t="shared" si="38"/>
        <v>0</v>
      </c>
      <c r="AN508">
        <f t="shared" si="39"/>
        <v>0</v>
      </c>
      <c r="AO508">
        <f t="shared" si="40"/>
        <v>0</v>
      </c>
    </row>
    <row r="509" spans="1:41" x14ac:dyDescent="0.25">
      <c r="A509" t="s">
        <v>125</v>
      </c>
      <c r="B509">
        <v>2019</v>
      </c>
      <c r="C509" t="s">
        <v>37</v>
      </c>
      <c r="D509" t="s">
        <v>38</v>
      </c>
      <c r="E509">
        <v>15</v>
      </c>
      <c r="F509" t="s">
        <v>40</v>
      </c>
      <c r="G509">
        <v>0.66666669999999995</v>
      </c>
      <c r="H509" t="s">
        <v>54</v>
      </c>
      <c r="I509">
        <v>803</v>
      </c>
      <c r="J509">
        <v>1573</v>
      </c>
      <c r="K509">
        <v>0.2</v>
      </c>
      <c r="L509">
        <v>0.6</v>
      </c>
      <c r="M509">
        <v>0.8</v>
      </c>
      <c r="N509">
        <v>1.05</v>
      </c>
      <c r="O509">
        <v>1.1000000000000001</v>
      </c>
      <c r="P509">
        <v>1.1499999999999999</v>
      </c>
      <c r="Q509" t="s">
        <v>46</v>
      </c>
      <c r="R509">
        <v>4</v>
      </c>
      <c r="S509">
        <v>6</v>
      </c>
      <c r="T509" t="s">
        <v>47</v>
      </c>
      <c r="U509" t="s">
        <v>54</v>
      </c>
      <c r="V509" t="s">
        <v>35</v>
      </c>
      <c r="W509" t="s">
        <v>59</v>
      </c>
      <c r="X509">
        <v>2019</v>
      </c>
      <c r="Y509" t="s">
        <v>37</v>
      </c>
      <c r="Z509" t="s">
        <v>38</v>
      </c>
      <c r="AA509">
        <v>17</v>
      </c>
      <c r="AB509">
        <v>11</v>
      </c>
      <c r="AC509">
        <v>0.8</v>
      </c>
      <c r="AD509">
        <v>0.16666667499999999</v>
      </c>
      <c r="AE509">
        <v>1258.4000000000001</v>
      </c>
      <c r="AF509">
        <f>VLOOKUP(A509,[1]DETALLE!$A$1:$AK$841,37,FALSE)</f>
        <v>750.75000000000011</v>
      </c>
      <c r="AG509">
        <f>VLOOKUP(A509,[1]DETALLE!$A$1:$AK$841,16,FALSE)</f>
        <v>187</v>
      </c>
      <c r="AH509">
        <f>VLOOKUP(A509,[1]DETALLE!$A$1:$AK$841,22,FALSE)</f>
        <v>1.05</v>
      </c>
      <c r="AI509">
        <f>VLOOKUP(A509,[1]DETALLE!$A$1:$AK$841,27,FALSE)</f>
        <v>0</v>
      </c>
      <c r="AJ509" t="str">
        <f>VLOOKUP(A509,[1]DETALLE!$A$1:$AK$841,18,FALSE)</f>
        <v>Entry Mono Printers</v>
      </c>
      <c r="AK509">
        <f t="shared" si="36"/>
        <v>0</v>
      </c>
      <c r="AL509">
        <f t="shared" si="37"/>
        <v>0</v>
      </c>
      <c r="AM509">
        <f t="shared" si="38"/>
        <v>0</v>
      </c>
      <c r="AN509">
        <f t="shared" si="39"/>
        <v>0</v>
      </c>
      <c r="AO509">
        <f t="shared" si="40"/>
        <v>0</v>
      </c>
    </row>
    <row r="510" spans="1:41" x14ac:dyDescent="0.25">
      <c r="A510" t="s">
        <v>216</v>
      </c>
      <c r="B510">
        <v>2019</v>
      </c>
      <c r="C510" t="s">
        <v>37</v>
      </c>
      <c r="D510" t="s">
        <v>38</v>
      </c>
      <c r="E510">
        <v>15</v>
      </c>
      <c r="F510" t="s">
        <v>44</v>
      </c>
      <c r="G510">
        <v>0</v>
      </c>
      <c r="H510" t="s">
        <v>58</v>
      </c>
      <c r="I510">
        <v>655</v>
      </c>
      <c r="J510">
        <v>1365</v>
      </c>
      <c r="K510">
        <v>0</v>
      </c>
      <c r="L510">
        <v>0</v>
      </c>
      <c r="M510">
        <v>0.6</v>
      </c>
      <c r="N510">
        <v>0.8</v>
      </c>
      <c r="O510">
        <v>1.05</v>
      </c>
      <c r="P510">
        <v>1.1000000000000001</v>
      </c>
      <c r="Q510" t="s">
        <v>46</v>
      </c>
      <c r="R510">
        <v>5</v>
      </c>
      <c r="S510">
        <v>9</v>
      </c>
      <c r="T510" t="s">
        <v>47</v>
      </c>
      <c r="U510" t="s">
        <v>58</v>
      </c>
      <c r="V510" t="s">
        <v>35</v>
      </c>
      <c r="W510" t="s">
        <v>59</v>
      </c>
      <c r="X510">
        <v>2019</v>
      </c>
      <c r="Y510" t="s">
        <v>37</v>
      </c>
      <c r="Z510" t="s">
        <v>38</v>
      </c>
      <c r="AA510">
        <v>16</v>
      </c>
      <c r="AB510">
        <v>12</v>
      </c>
      <c r="AC510">
        <v>0</v>
      </c>
      <c r="AD510">
        <v>0</v>
      </c>
      <c r="AE510">
        <v>1365</v>
      </c>
      <c r="AF510">
        <f>VLOOKUP(A510,[1]DETALLE!$A$1:$AK$841,37,FALSE)</f>
        <v>1501.5000000000002</v>
      </c>
      <c r="AG510">
        <f>VLOOKUP(A510,[1]DETALLE!$A$1:$AK$841,16,FALSE)</f>
        <v>345</v>
      </c>
      <c r="AH510">
        <f>VLOOKUP(A510,[1]DETALLE!$A$1:$AK$841,22,FALSE)</f>
        <v>1.1000000000000001</v>
      </c>
      <c r="AI510">
        <f>VLOOKUP(A510,[1]DETALLE!$A$1:$AK$841,27,FALSE)</f>
        <v>9.4E-2</v>
      </c>
      <c r="AJ510" t="str">
        <f>VLOOKUP(A510,[1]DETALLE!$A$1:$AK$841,18,FALSE)</f>
        <v>A3 Office Color Laser MFPs</v>
      </c>
      <c r="AK510">
        <f t="shared" si="36"/>
        <v>0</v>
      </c>
      <c r="AL510">
        <f t="shared" si="37"/>
        <v>0</v>
      </c>
      <c r="AM510">
        <f t="shared" si="38"/>
        <v>0</v>
      </c>
      <c r="AN510">
        <f t="shared" si="39"/>
        <v>0</v>
      </c>
      <c r="AO510">
        <f t="shared" si="40"/>
        <v>0</v>
      </c>
    </row>
    <row r="511" spans="1:41" x14ac:dyDescent="0.25">
      <c r="A511" t="s">
        <v>250</v>
      </c>
      <c r="B511">
        <v>2019</v>
      </c>
      <c r="C511" t="s">
        <v>37</v>
      </c>
      <c r="D511" t="s">
        <v>38</v>
      </c>
      <c r="E511">
        <v>15</v>
      </c>
      <c r="F511" t="s">
        <v>40</v>
      </c>
      <c r="G511">
        <v>2.9</v>
      </c>
      <c r="H511" t="s">
        <v>58</v>
      </c>
      <c r="I511">
        <v>655</v>
      </c>
      <c r="J511">
        <v>1365</v>
      </c>
      <c r="K511">
        <v>0</v>
      </c>
      <c r="L511">
        <v>0</v>
      </c>
      <c r="M511">
        <v>0.6</v>
      </c>
      <c r="N511">
        <v>0.8</v>
      </c>
      <c r="O511">
        <v>1.05</v>
      </c>
      <c r="P511">
        <v>1.1000000000000001</v>
      </c>
      <c r="Q511" t="s">
        <v>46</v>
      </c>
      <c r="R511">
        <v>5</v>
      </c>
      <c r="S511">
        <v>9</v>
      </c>
      <c r="T511" t="s">
        <v>47</v>
      </c>
      <c r="U511" t="s">
        <v>58</v>
      </c>
      <c r="V511" t="s">
        <v>35</v>
      </c>
      <c r="W511" t="s">
        <v>73</v>
      </c>
      <c r="X511">
        <v>2019</v>
      </c>
      <c r="Y511" t="s">
        <v>37</v>
      </c>
      <c r="Z511" t="s">
        <v>38</v>
      </c>
      <c r="AA511">
        <v>15</v>
      </c>
      <c r="AB511">
        <v>11</v>
      </c>
      <c r="AC511">
        <v>0.6</v>
      </c>
      <c r="AD511">
        <v>0.57999999999999996</v>
      </c>
      <c r="AE511">
        <v>819</v>
      </c>
      <c r="AF511">
        <f>VLOOKUP(A511,[1]DETALLE!$A$1:$AK$841,37,FALSE)</f>
        <v>1258.4000000000003</v>
      </c>
      <c r="AG511">
        <f>VLOOKUP(A511,[1]DETALLE!$A$1:$AK$841,16,FALSE)</f>
        <v>9</v>
      </c>
      <c r="AH511">
        <f>VLOOKUP(A511,[1]DETALLE!$A$1:$AK$841,22,FALSE)</f>
        <v>0.8</v>
      </c>
      <c r="AI511">
        <f>VLOOKUP(A511,[1]DETALLE!$A$1:$AK$841,27,FALSE)</f>
        <v>0.42499999999999999</v>
      </c>
      <c r="AJ511" t="str">
        <f>VLOOKUP(A511,[1]DETALLE!$A$1:$AK$841,18,FALSE)</f>
        <v>Light Production Digital Business</v>
      </c>
      <c r="AK511">
        <f t="shared" si="36"/>
        <v>0</v>
      </c>
      <c r="AL511">
        <f t="shared" si="37"/>
        <v>0</v>
      </c>
      <c r="AM511">
        <f t="shared" si="38"/>
        <v>0</v>
      </c>
      <c r="AN511">
        <f t="shared" si="39"/>
        <v>0</v>
      </c>
      <c r="AO511">
        <f t="shared" si="40"/>
        <v>0</v>
      </c>
    </row>
    <row r="512" spans="1:41" x14ac:dyDescent="0.25">
      <c r="A512" t="s">
        <v>131</v>
      </c>
      <c r="B512">
        <v>2019</v>
      </c>
      <c r="C512" t="s">
        <v>37</v>
      </c>
      <c r="D512" t="s">
        <v>38</v>
      </c>
      <c r="E512">
        <v>15</v>
      </c>
      <c r="F512" t="s">
        <v>44</v>
      </c>
      <c r="G512">
        <v>0</v>
      </c>
      <c r="H512" t="s">
        <v>58</v>
      </c>
      <c r="I512">
        <v>655</v>
      </c>
      <c r="J512">
        <v>1365</v>
      </c>
      <c r="K512">
        <v>0</v>
      </c>
      <c r="L512">
        <v>0</v>
      </c>
      <c r="M512">
        <v>0.6</v>
      </c>
      <c r="N512">
        <v>0.8</v>
      </c>
      <c r="O512">
        <v>1.05</v>
      </c>
      <c r="P512">
        <v>1.1000000000000001</v>
      </c>
      <c r="Q512" t="s">
        <v>46</v>
      </c>
      <c r="R512">
        <v>5</v>
      </c>
      <c r="S512">
        <v>9</v>
      </c>
      <c r="T512" t="s">
        <v>47</v>
      </c>
      <c r="U512" t="s">
        <v>58</v>
      </c>
      <c r="V512" t="s">
        <v>35</v>
      </c>
      <c r="W512" t="s">
        <v>73</v>
      </c>
      <c r="X512">
        <v>2019</v>
      </c>
      <c r="Y512" t="s">
        <v>37</v>
      </c>
      <c r="Z512" t="s">
        <v>38</v>
      </c>
      <c r="AA512">
        <v>15</v>
      </c>
      <c r="AB512">
        <v>5</v>
      </c>
      <c r="AC512">
        <v>0</v>
      </c>
      <c r="AD512">
        <v>0</v>
      </c>
      <c r="AE512">
        <v>1365</v>
      </c>
      <c r="AF512">
        <f>VLOOKUP(A512,[1]DETALLE!$A$1:$AK$841,37,FALSE)</f>
        <v>1730.3000000000004</v>
      </c>
      <c r="AG512">
        <f>VLOOKUP(A512,[1]DETALLE!$A$1:$AK$841,16,FALSE)</f>
        <v>41</v>
      </c>
      <c r="AH512">
        <f>VLOOKUP(A512,[1]DETALLE!$A$1:$AK$841,22,FALSE)</f>
        <v>1.1000000000000001</v>
      </c>
      <c r="AI512">
        <f>VLOOKUP(A512,[1]DETALLE!$A$1:$AK$841,27,FALSE)</f>
        <v>0.4</v>
      </c>
      <c r="AJ512" t="str">
        <f>VLOOKUP(A512,[1]DETALLE!$A$1:$AK$841,18,FALSE)</f>
        <v>Light Production Digital Business</v>
      </c>
      <c r="AK512">
        <f t="shared" si="36"/>
        <v>0</v>
      </c>
      <c r="AL512">
        <f t="shared" si="37"/>
        <v>0</v>
      </c>
      <c r="AM512">
        <f t="shared" si="38"/>
        <v>0</v>
      </c>
      <c r="AN512">
        <f t="shared" si="39"/>
        <v>0</v>
      </c>
      <c r="AO512">
        <f t="shared" si="40"/>
        <v>0</v>
      </c>
    </row>
    <row r="513" spans="1:41" x14ac:dyDescent="0.25">
      <c r="A513" t="s">
        <v>492</v>
      </c>
      <c r="B513">
        <v>2019</v>
      </c>
      <c r="C513" t="s">
        <v>37</v>
      </c>
      <c r="D513" t="s">
        <v>38</v>
      </c>
      <c r="E513">
        <v>15</v>
      </c>
      <c r="F513" t="s">
        <v>40</v>
      </c>
      <c r="G513">
        <v>3.75</v>
      </c>
      <c r="H513" t="s">
        <v>58</v>
      </c>
      <c r="I513">
        <v>655</v>
      </c>
      <c r="J513">
        <v>1365</v>
      </c>
      <c r="K513">
        <v>0</v>
      </c>
      <c r="L513">
        <v>0</v>
      </c>
      <c r="M513">
        <v>0.6</v>
      </c>
      <c r="N513">
        <v>0.8</v>
      </c>
      <c r="O513">
        <v>1.05</v>
      </c>
      <c r="P513">
        <v>1.1000000000000001</v>
      </c>
      <c r="Q513" t="s">
        <v>46</v>
      </c>
      <c r="R513">
        <v>5</v>
      </c>
      <c r="S513">
        <v>9</v>
      </c>
      <c r="T513" t="s">
        <v>47</v>
      </c>
      <c r="U513" t="s">
        <v>58</v>
      </c>
      <c r="V513" t="s">
        <v>35</v>
      </c>
      <c r="W513" t="s">
        <v>73</v>
      </c>
      <c r="X513">
        <v>2019</v>
      </c>
      <c r="Y513" t="s">
        <v>37</v>
      </c>
      <c r="Z513" t="s">
        <v>38</v>
      </c>
      <c r="AA513">
        <v>15</v>
      </c>
      <c r="AB513">
        <v>17</v>
      </c>
      <c r="AC513">
        <v>0.8</v>
      </c>
      <c r="AD513">
        <v>0.75</v>
      </c>
      <c r="AE513">
        <v>1092</v>
      </c>
      <c r="AF513">
        <f>VLOOKUP(A513,[1]DETALLE!$A$1:$AK$841,37,FALSE)</f>
        <v>750.75000000000011</v>
      </c>
      <c r="AG513">
        <f>VLOOKUP(A513,[1]DETALLE!$A$1:$AK$841,16,FALSE)</f>
        <v>230</v>
      </c>
      <c r="AH513">
        <f>VLOOKUP(A513,[1]DETALLE!$A$1:$AK$841,22,FALSE)</f>
        <v>1.05</v>
      </c>
      <c r="AI513">
        <f>VLOOKUP(A513,[1]DETALLE!$A$1:$AK$841,27,FALSE)</f>
        <v>0.33199999999999996</v>
      </c>
      <c r="AJ513" t="str">
        <f>VLOOKUP(A513,[1]DETALLE!$A$1:$AK$841,18,FALSE)</f>
        <v>A4 Mono MFPs</v>
      </c>
      <c r="AK513">
        <f t="shared" si="36"/>
        <v>0</v>
      </c>
      <c r="AL513">
        <f t="shared" si="37"/>
        <v>0</v>
      </c>
      <c r="AM513">
        <f t="shared" si="38"/>
        <v>0</v>
      </c>
      <c r="AN513">
        <f t="shared" si="39"/>
        <v>0</v>
      </c>
      <c r="AO513">
        <f t="shared" si="40"/>
        <v>0</v>
      </c>
    </row>
    <row r="514" spans="1:41" x14ac:dyDescent="0.25">
      <c r="A514" t="s">
        <v>493</v>
      </c>
      <c r="B514">
        <v>2019</v>
      </c>
      <c r="C514" t="s">
        <v>37</v>
      </c>
      <c r="D514" t="s">
        <v>38</v>
      </c>
      <c r="E514">
        <v>15</v>
      </c>
      <c r="F514" t="s">
        <v>40</v>
      </c>
      <c r="G514">
        <v>5.266667</v>
      </c>
      <c r="H514" t="s">
        <v>58</v>
      </c>
      <c r="I514">
        <v>655</v>
      </c>
      <c r="J514">
        <v>1365</v>
      </c>
      <c r="K514">
        <v>0</v>
      </c>
      <c r="L514">
        <v>0</v>
      </c>
      <c r="M514">
        <v>0.6</v>
      </c>
      <c r="N514">
        <v>0.8</v>
      </c>
      <c r="O514">
        <v>1.05</v>
      </c>
      <c r="P514">
        <v>1.1000000000000001</v>
      </c>
      <c r="Q514" t="s">
        <v>46</v>
      </c>
      <c r="R514">
        <v>5</v>
      </c>
      <c r="S514">
        <v>9</v>
      </c>
      <c r="T514" t="s">
        <v>47</v>
      </c>
      <c r="U514" t="s">
        <v>58</v>
      </c>
      <c r="V514" t="s">
        <v>35</v>
      </c>
      <c r="W514" t="s">
        <v>73</v>
      </c>
      <c r="X514">
        <v>2019</v>
      </c>
      <c r="Y514" t="s">
        <v>37</v>
      </c>
      <c r="Z514" t="s">
        <v>38</v>
      </c>
      <c r="AA514">
        <v>15</v>
      </c>
      <c r="AB514">
        <v>41</v>
      </c>
      <c r="AC514">
        <v>1.05</v>
      </c>
      <c r="AD514">
        <v>1.0533334000000001</v>
      </c>
      <c r="AE514">
        <v>1415.04997725</v>
      </c>
      <c r="AF514">
        <f>VLOOKUP(A514,[1]DETALLE!$A$1:$AK$841,37,FALSE)</f>
        <v>1808.95</v>
      </c>
      <c r="AG514">
        <f>VLOOKUP(A514,[1]DETALLE!$A$1:$AK$841,16,FALSE)</f>
        <v>2685</v>
      </c>
      <c r="AH514">
        <f>VLOOKUP(A514,[1]DETALLE!$A$1:$AK$841,22,FALSE)</f>
        <v>1.1499999999999999</v>
      </c>
      <c r="AI514">
        <f>VLOOKUP(A514,[1]DETALLE!$A$1:$AK$841,27,FALSE)</f>
        <v>0.24</v>
      </c>
      <c r="AJ514" t="str">
        <f>VLOOKUP(A514,[1]DETALLE!$A$1:$AK$841,18,FALSE)</f>
        <v>Entry Production Color Low/Mid</v>
      </c>
      <c r="AK514">
        <f t="shared" ref="AK514:AK577" si="41">IF(AE514=AF514,1,0)</f>
        <v>0</v>
      </c>
      <c r="AL514">
        <f t="shared" si="37"/>
        <v>0</v>
      </c>
      <c r="AM514">
        <f t="shared" si="38"/>
        <v>0</v>
      </c>
      <c r="AN514">
        <f t="shared" si="39"/>
        <v>0</v>
      </c>
      <c r="AO514">
        <f t="shared" si="40"/>
        <v>0</v>
      </c>
    </row>
    <row r="515" spans="1:41" x14ac:dyDescent="0.25">
      <c r="A515" t="s">
        <v>318</v>
      </c>
      <c r="B515">
        <v>2019</v>
      </c>
      <c r="C515" t="s">
        <v>37</v>
      </c>
      <c r="D515" t="s">
        <v>38</v>
      </c>
      <c r="E515">
        <v>15</v>
      </c>
      <c r="F515" t="s">
        <v>44</v>
      </c>
      <c r="G515">
        <v>0</v>
      </c>
      <c r="H515" t="s">
        <v>58</v>
      </c>
      <c r="I515">
        <v>655</v>
      </c>
      <c r="J515">
        <v>1365</v>
      </c>
      <c r="K515">
        <v>0</v>
      </c>
      <c r="L515">
        <v>0</v>
      </c>
      <c r="M515">
        <v>0.6</v>
      </c>
      <c r="N515">
        <v>0.8</v>
      </c>
      <c r="O515">
        <v>1.05</v>
      </c>
      <c r="P515">
        <v>1.1000000000000001</v>
      </c>
      <c r="Q515" t="s">
        <v>46</v>
      </c>
      <c r="R515">
        <v>5</v>
      </c>
      <c r="S515">
        <v>9</v>
      </c>
      <c r="T515" t="s">
        <v>85</v>
      </c>
      <c r="U515" t="s">
        <v>58</v>
      </c>
      <c r="V515" t="s">
        <v>35</v>
      </c>
      <c r="W515" t="s">
        <v>61</v>
      </c>
      <c r="X515">
        <v>2019</v>
      </c>
      <c r="Y515" t="s">
        <v>37</v>
      </c>
      <c r="Z515" t="s">
        <v>38</v>
      </c>
      <c r="AA515">
        <v>16</v>
      </c>
      <c r="AB515">
        <v>8</v>
      </c>
      <c r="AC515">
        <v>0</v>
      </c>
      <c r="AD515">
        <v>0</v>
      </c>
      <c r="AE515">
        <v>1365</v>
      </c>
      <c r="AF515">
        <f>VLOOKUP(A515,[1]DETALLE!$A$1:$AK$841,37,FALSE)</f>
        <v>0</v>
      </c>
      <c r="AG515">
        <f>VLOOKUP(A515,[1]DETALLE!$A$1:$AK$841,16,FALSE)</f>
        <v>21</v>
      </c>
      <c r="AH515">
        <f>VLOOKUP(A515,[1]DETALLE!$A$1:$AK$841,22,FALSE)</f>
        <v>0.8</v>
      </c>
      <c r="AI515">
        <f>VLOOKUP(A515,[1]DETALLE!$A$1:$AK$841,27,FALSE)</f>
        <v>0.30199999999999999</v>
      </c>
      <c r="AJ515" t="str">
        <f>VLOOKUP(A515,[1]DETALLE!$A$1:$AK$841,18,FALSE)</f>
        <v>Office Digital</v>
      </c>
      <c r="AK515">
        <f t="shared" si="41"/>
        <v>0</v>
      </c>
      <c r="AL515">
        <f t="shared" ref="AL515:AL578" si="42">IF(AB515=AG515,1,0)</f>
        <v>0</v>
      </c>
      <c r="AM515">
        <f t="shared" ref="AM515:AM578" si="43">IF(AC515=AH515,1,0)</f>
        <v>0</v>
      </c>
      <c r="AN515">
        <f t="shared" ref="AN515:AN578" si="44">IF(AD515=AI515,1,0)</f>
        <v>0</v>
      </c>
      <c r="AO515">
        <f t="shared" ref="AO515:AO578" si="45">IF(H515=AJ515,1,0)</f>
        <v>0</v>
      </c>
    </row>
    <row r="516" spans="1:41" x14ac:dyDescent="0.25">
      <c r="A516" t="s">
        <v>306</v>
      </c>
      <c r="B516">
        <v>2019</v>
      </c>
      <c r="C516" t="s">
        <v>37</v>
      </c>
      <c r="D516" t="s">
        <v>38</v>
      </c>
      <c r="E516">
        <v>15</v>
      </c>
      <c r="F516" t="s">
        <v>40</v>
      </c>
      <c r="G516">
        <v>2.4333330000000002</v>
      </c>
      <c r="H516" t="s">
        <v>91</v>
      </c>
      <c r="I516">
        <v>803</v>
      </c>
      <c r="J516">
        <v>1573</v>
      </c>
      <c r="K516">
        <v>0.2</v>
      </c>
      <c r="L516">
        <v>0.6</v>
      </c>
      <c r="M516">
        <v>0.8</v>
      </c>
      <c r="N516">
        <v>1.05</v>
      </c>
      <c r="O516">
        <v>1.1000000000000001</v>
      </c>
      <c r="P516">
        <v>1.1499999999999999</v>
      </c>
      <c r="Q516" t="s">
        <v>46</v>
      </c>
      <c r="R516">
        <v>4</v>
      </c>
      <c r="S516">
        <v>6</v>
      </c>
      <c r="T516" t="s">
        <v>47</v>
      </c>
      <c r="U516" t="s">
        <v>91</v>
      </c>
      <c r="V516" t="s">
        <v>35</v>
      </c>
      <c r="W516" t="s">
        <v>50</v>
      </c>
      <c r="X516">
        <v>2019</v>
      </c>
      <c r="Y516" t="s">
        <v>37</v>
      </c>
      <c r="Z516" t="s">
        <v>38</v>
      </c>
      <c r="AA516">
        <v>17</v>
      </c>
      <c r="AB516">
        <v>10</v>
      </c>
      <c r="AC516">
        <v>0.8</v>
      </c>
      <c r="AD516">
        <v>0.60833325000000005</v>
      </c>
      <c r="AE516">
        <v>1258.4000000000001</v>
      </c>
      <c r="AF516">
        <f>VLOOKUP(A516,[1]DETALLE!$A$1:$AK$841,37,FALSE)</f>
        <v>1219.0750000000003</v>
      </c>
      <c r="AG516">
        <f>VLOOKUP(A516,[1]DETALLE!$A$1:$AK$841,16,FALSE)</f>
        <v>8</v>
      </c>
      <c r="AH516">
        <f>VLOOKUP(A516,[1]DETALLE!$A$1:$AK$841,22,FALSE)</f>
        <v>0.8</v>
      </c>
      <c r="AI516">
        <f>VLOOKUP(A516,[1]DETALLE!$A$1:$AK$841,27,FALSE)</f>
        <v>1.1000000000000001</v>
      </c>
      <c r="AJ516" t="str">
        <f>VLOOKUP(A516,[1]DETALLE!$A$1:$AK$841,18,FALSE)</f>
        <v>WF Mono Systems and Legacy Color</v>
      </c>
      <c r="AK516">
        <f t="shared" si="41"/>
        <v>0</v>
      </c>
      <c r="AL516">
        <f t="shared" si="42"/>
        <v>0</v>
      </c>
      <c r="AM516">
        <f t="shared" si="43"/>
        <v>1</v>
      </c>
      <c r="AN516">
        <f t="shared" si="44"/>
        <v>0</v>
      </c>
      <c r="AO516">
        <f t="shared" si="45"/>
        <v>1</v>
      </c>
    </row>
    <row r="517" spans="1:41" x14ac:dyDescent="0.25">
      <c r="A517" t="s">
        <v>52</v>
      </c>
      <c r="B517">
        <v>2019</v>
      </c>
      <c r="C517" t="s">
        <v>37</v>
      </c>
      <c r="D517" t="s">
        <v>38</v>
      </c>
      <c r="E517">
        <v>15</v>
      </c>
      <c r="F517" t="s">
        <v>40</v>
      </c>
      <c r="G517">
        <v>0.4</v>
      </c>
      <c r="H517" t="s">
        <v>53</v>
      </c>
      <c r="I517">
        <v>655</v>
      </c>
      <c r="J517">
        <v>1365</v>
      </c>
      <c r="K517">
        <v>0</v>
      </c>
      <c r="L517">
        <v>0</v>
      </c>
      <c r="M517">
        <v>0.6</v>
      </c>
      <c r="N517">
        <v>0.8</v>
      </c>
      <c r="O517">
        <v>1.05</v>
      </c>
      <c r="P517">
        <v>1.1000000000000001</v>
      </c>
      <c r="Q517" t="s">
        <v>46</v>
      </c>
      <c r="R517">
        <v>5</v>
      </c>
      <c r="S517">
        <v>9</v>
      </c>
      <c r="T517" t="s">
        <v>47</v>
      </c>
      <c r="U517" t="s">
        <v>54</v>
      </c>
      <c r="V517" t="s">
        <v>35</v>
      </c>
      <c r="W517" t="s">
        <v>55</v>
      </c>
      <c r="X517">
        <v>2019</v>
      </c>
      <c r="Y517" t="s">
        <v>37</v>
      </c>
      <c r="Z517" t="s">
        <v>38</v>
      </c>
      <c r="AA517">
        <v>15</v>
      </c>
      <c r="AB517">
        <v>31</v>
      </c>
      <c r="AC517">
        <v>1.05</v>
      </c>
      <c r="AD517">
        <v>0.08</v>
      </c>
      <c r="AE517">
        <v>1433.25</v>
      </c>
      <c r="AF517">
        <f>VLOOKUP(A517,[1]DETALLE!$A$1:$AK$841,37,FALSE)</f>
        <v>452.23750000000001</v>
      </c>
      <c r="AG517">
        <f>VLOOKUP(A517,[1]DETALLE!$A$1:$AK$841,16,FALSE)</f>
        <v>5</v>
      </c>
      <c r="AH517">
        <f>VLOOKUP(A517,[1]DETALLE!$A$1:$AK$841,22,FALSE)</f>
        <v>0.6</v>
      </c>
      <c r="AI517">
        <f>VLOOKUP(A517,[1]DETALLE!$A$1:$AK$841,27,FALSE)</f>
        <v>2.25</v>
      </c>
      <c r="AJ517" t="str">
        <f>VLOOKUP(A517,[1]DETALLE!$A$1:$AK$841,18,FALSE)</f>
        <v>Light Production Digital Business</v>
      </c>
      <c r="AK517">
        <f t="shared" si="41"/>
        <v>0</v>
      </c>
      <c r="AL517">
        <f t="shared" si="42"/>
        <v>0</v>
      </c>
      <c r="AM517">
        <f t="shared" si="43"/>
        <v>0</v>
      </c>
      <c r="AN517">
        <f t="shared" si="44"/>
        <v>0</v>
      </c>
      <c r="AO517">
        <f t="shared" si="45"/>
        <v>0</v>
      </c>
    </row>
    <row r="518" spans="1:41" x14ac:dyDescent="0.25">
      <c r="A518" t="s">
        <v>494</v>
      </c>
      <c r="B518">
        <v>2019</v>
      </c>
      <c r="C518" t="s">
        <v>37</v>
      </c>
      <c r="D518" t="s">
        <v>38</v>
      </c>
      <c r="E518">
        <v>15</v>
      </c>
      <c r="F518" t="s">
        <v>40</v>
      </c>
      <c r="G518">
        <v>0.61666670000000001</v>
      </c>
      <c r="H518" t="s">
        <v>58</v>
      </c>
      <c r="I518">
        <v>655</v>
      </c>
      <c r="J518">
        <v>1365</v>
      </c>
      <c r="K518">
        <v>0</v>
      </c>
      <c r="L518">
        <v>0</v>
      </c>
      <c r="M518">
        <v>0.6</v>
      </c>
      <c r="N518">
        <v>0.8</v>
      </c>
      <c r="O518">
        <v>1.05</v>
      </c>
      <c r="P518">
        <v>1.1000000000000001</v>
      </c>
      <c r="Q518" t="s">
        <v>46</v>
      </c>
      <c r="R518">
        <v>5</v>
      </c>
      <c r="S518">
        <v>9</v>
      </c>
      <c r="T518" t="s">
        <v>47</v>
      </c>
      <c r="U518" t="s">
        <v>58</v>
      </c>
      <c r="V518" t="s">
        <v>35</v>
      </c>
      <c r="W518" t="s">
        <v>59</v>
      </c>
      <c r="X518">
        <v>2019</v>
      </c>
      <c r="Y518" t="s">
        <v>37</v>
      </c>
      <c r="Z518" t="s">
        <v>38</v>
      </c>
      <c r="AA518">
        <v>17</v>
      </c>
      <c r="AB518">
        <v>68</v>
      </c>
      <c r="AC518">
        <v>1.1000000000000001</v>
      </c>
      <c r="AD518">
        <v>0.12333334</v>
      </c>
      <c r="AE518">
        <v>1501.5</v>
      </c>
      <c r="AF518">
        <f>VLOOKUP(A518,[1]DETALLE!$A$1:$AK$841,37,FALSE)</f>
        <v>0</v>
      </c>
      <c r="AG518">
        <f>VLOOKUP(A518,[1]DETALLE!$A$1:$AK$841,16,FALSE)</f>
        <v>4</v>
      </c>
      <c r="AH518">
        <f>VLOOKUP(A518,[1]DETALLE!$A$1:$AK$841,22,FALSE)</f>
        <v>0</v>
      </c>
      <c r="AI518">
        <f>VLOOKUP(A518,[1]DETALLE!$A$1:$AK$841,27,FALSE)</f>
        <v>0</v>
      </c>
      <c r="AJ518" t="str">
        <f>VLOOKUP(A518,[1]DETALLE!$A$1:$AK$841,18,FALSE)</f>
        <v>Entry Mono Printers</v>
      </c>
      <c r="AK518">
        <f t="shared" si="41"/>
        <v>0</v>
      </c>
      <c r="AL518">
        <f t="shared" si="42"/>
        <v>0</v>
      </c>
      <c r="AM518">
        <f t="shared" si="43"/>
        <v>0</v>
      </c>
      <c r="AN518">
        <f t="shared" si="44"/>
        <v>0</v>
      </c>
      <c r="AO518">
        <f t="shared" si="45"/>
        <v>0</v>
      </c>
    </row>
    <row r="519" spans="1:41" x14ac:dyDescent="0.25">
      <c r="A519" t="s">
        <v>495</v>
      </c>
      <c r="B519">
        <v>2019</v>
      </c>
      <c r="C519" t="s">
        <v>37</v>
      </c>
      <c r="D519" t="s">
        <v>38</v>
      </c>
      <c r="E519">
        <v>15</v>
      </c>
      <c r="F519" t="s">
        <v>44</v>
      </c>
      <c r="G519">
        <v>0</v>
      </c>
      <c r="H519" t="s">
        <v>145</v>
      </c>
      <c r="I519">
        <v>468</v>
      </c>
      <c r="J519">
        <v>715</v>
      </c>
      <c r="K519">
        <v>0</v>
      </c>
      <c r="L519">
        <v>0</v>
      </c>
      <c r="M519">
        <v>0</v>
      </c>
      <c r="N519">
        <v>0.6</v>
      </c>
      <c r="O519">
        <v>0.8</v>
      </c>
      <c r="P519">
        <v>1.05</v>
      </c>
      <c r="Q519" t="s">
        <v>46</v>
      </c>
      <c r="R519">
        <v>5</v>
      </c>
      <c r="S519">
        <v>9</v>
      </c>
      <c r="T519" t="s">
        <v>47</v>
      </c>
      <c r="U519" t="s">
        <v>145</v>
      </c>
      <c r="V519" t="s">
        <v>35</v>
      </c>
      <c r="W519" t="s">
        <v>55</v>
      </c>
      <c r="X519">
        <v>2019</v>
      </c>
      <c r="Y519" t="s">
        <v>37</v>
      </c>
      <c r="Z519" t="s">
        <v>38</v>
      </c>
      <c r="AA519">
        <v>16</v>
      </c>
      <c r="AB519">
        <v>127</v>
      </c>
      <c r="AC519">
        <v>0</v>
      </c>
      <c r="AD519">
        <v>0</v>
      </c>
      <c r="AE519">
        <v>715</v>
      </c>
      <c r="AF519">
        <f>VLOOKUP(A519,[1]DETALLE!$A$1:$AK$841,37,FALSE)</f>
        <v>819</v>
      </c>
      <c r="AG519">
        <f>VLOOKUP(A519,[1]DETALLE!$A$1:$AK$841,16,FALSE)</f>
        <v>15</v>
      </c>
      <c r="AH519">
        <f>VLOOKUP(A519,[1]DETALLE!$A$1:$AK$841,22,FALSE)</f>
        <v>0.6</v>
      </c>
      <c r="AI519">
        <f>VLOOKUP(A519,[1]DETALLE!$A$1:$AK$841,27,FALSE)</f>
        <v>0</v>
      </c>
      <c r="AJ519" t="str">
        <f>VLOOKUP(A519,[1]DETALLE!$A$1:$AK$841,18,FALSE)</f>
        <v>Departmental Digital</v>
      </c>
      <c r="AK519">
        <f t="shared" si="41"/>
        <v>0</v>
      </c>
      <c r="AL519">
        <f t="shared" si="42"/>
        <v>0</v>
      </c>
      <c r="AM519">
        <f t="shared" si="43"/>
        <v>0</v>
      </c>
      <c r="AN519">
        <f t="shared" si="44"/>
        <v>1</v>
      </c>
      <c r="AO519">
        <f t="shared" si="45"/>
        <v>0</v>
      </c>
    </row>
    <row r="520" spans="1:41" x14ac:dyDescent="0.25">
      <c r="A520" t="s">
        <v>383</v>
      </c>
      <c r="B520">
        <v>2019</v>
      </c>
      <c r="C520" t="s">
        <v>37</v>
      </c>
      <c r="D520" t="s">
        <v>38</v>
      </c>
      <c r="E520">
        <v>15</v>
      </c>
      <c r="F520" t="s">
        <v>40</v>
      </c>
      <c r="G520">
        <v>1.266667</v>
      </c>
      <c r="H520" t="s">
        <v>71</v>
      </c>
      <c r="I520">
        <v>468</v>
      </c>
      <c r="J520">
        <v>715</v>
      </c>
      <c r="K520">
        <v>0</v>
      </c>
      <c r="L520">
        <v>0</v>
      </c>
      <c r="M520">
        <v>0</v>
      </c>
      <c r="N520">
        <v>0.6</v>
      </c>
      <c r="O520">
        <v>0.8</v>
      </c>
      <c r="P520">
        <v>1.05</v>
      </c>
      <c r="Q520" t="s">
        <v>46</v>
      </c>
      <c r="R520">
        <v>5</v>
      </c>
      <c r="S520">
        <v>9</v>
      </c>
      <c r="T520" t="s">
        <v>47</v>
      </c>
      <c r="U520" t="s">
        <v>71</v>
      </c>
      <c r="V520" t="s">
        <v>35</v>
      </c>
      <c r="W520" t="s">
        <v>55</v>
      </c>
      <c r="X520">
        <v>2019</v>
      </c>
      <c r="Y520" t="s">
        <v>37</v>
      </c>
      <c r="Z520" t="s">
        <v>38</v>
      </c>
      <c r="AA520">
        <v>16</v>
      </c>
      <c r="AB520">
        <v>6</v>
      </c>
      <c r="AC520">
        <v>0</v>
      </c>
      <c r="AD520">
        <v>0.25333339999999999</v>
      </c>
      <c r="AE520">
        <v>0</v>
      </c>
      <c r="AF520">
        <f>VLOOKUP(A520,[1]DETALLE!$A$1:$AK$841,37,FALSE)</f>
        <v>750.75000000000011</v>
      </c>
      <c r="AG520">
        <f>VLOOKUP(A520,[1]DETALLE!$A$1:$AK$841,16,FALSE)</f>
        <v>2699</v>
      </c>
      <c r="AH520">
        <f>VLOOKUP(A520,[1]DETALLE!$A$1:$AK$841,22,FALSE)</f>
        <v>1.05</v>
      </c>
      <c r="AI520">
        <f>VLOOKUP(A520,[1]DETALLE!$A$1:$AK$841,27,FALSE)</f>
        <v>0.51</v>
      </c>
      <c r="AJ520" t="str">
        <f>VLOOKUP(A520,[1]DETALLE!$A$1:$AK$841,18,FALSE)</f>
        <v>A4 Mono MFPs</v>
      </c>
      <c r="AK520">
        <f t="shared" si="41"/>
        <v>0</v>
      </c>
      <c r="AL520">
        <f t="shared" si="42"/>
        <v>0</v>
      </c>
      <c r="AM520">
        <f t="shared" si="43"/>
        <v>0</v>
      </c>
      <c r="AN520">
        <f t="shared" si="44"/>
        <v>0</v>
      </c>
      <c r="AO520">
        <f t="shared" si="45"/>
        <v>0</v>
      </c>
    </row>
    <row r="521" spans="1:41" x14ac:dyDescent="0.25">
      <c r="A521" t="s">
        <v>496</v>
      </c>
      <c r="B521">
        <v>2019</v>
      </c>
      <c r="C521" t="s">
        <v>37</v>
      </c>
      <c r="D521" t="s">
        <v>38</v>
      </c>
      <c r="E521">
        <v>15</v>
      </c>
      <c r="F521" t="s">
        <v>40</v>
      </c>
      <c r="G521">
        <v>1.5833330000000001</v>
      </c>
      <c r="H521" t="s">
        <v>54</v>
      </c>
      <c r="I521">
        <v>803</v>
      </c>
      <c r="J521">
        <v>1573</v>
      </c>
      <c r="K521">
        <v>0.2</v>
      </c>
      <c r="L521">
        <v>0.6</v>
      </c>
      <c r="M521">
        <v>0.8</v>
      </c>
      <c r="N521">
        <v>1.05</v>
      </c>
      <c r="O521">
        <v>1.1000000000000001</v>
      </c>
      <c r="P521">
        <v>1.1499999999999999</v>
      </c>
      <c r="Q521" t="s">
        <v>46</v>
      </c>
      <c r="R521">
        <v>4</v>
      </c>
      <c r="S521">
        <v>6</v>
      </c>
      <c r="T521" t="s">
        <v>47</v>
      </c>
      <c r="U521" t="s">
        <v>54</v>
      </c>
      <c r="V521" t="s">
        <v>35</v>
      </c>
      <c r="W521" t="s">
        <v>73</v>
      </c>
      <c r="X521">
        <v>2019</v>
      </c>
      <c r="Y521" t="s">
        <v>37</v>
      </c>
      <c r="Z521" t="s">
        <v>38</v>
      </c>
      <c r="AA521">
        <v>16</v>
      </c>
      <c r="AB521">
        <v>180</v>
      </c>
      <c r="AC521">
        <v>1.1499999999999999</v>
      </c>
      <c r="AD521">
        <v>0.39583325000000003</v>
      </c>
      <c r="AE521">
        <v>1808.95</v>
      </c>
      <c r="AF521">
        <f>VLOOKUP(A521,[1]DETALLE!$A$1:$AK$841,37,FALSE)</f>
        <v>2073.5</v>
      </c>
      <c r="AG521">
        <f>VLOOKUP(A521,[1]DETALLE!$A$1:$AK$841,16,FALSE)</f>
        <v>41</v>
      </c>
      <c r="AH521">
        <f>VLOOKUP(A521,[1]DETALLE!$A$1:$AK$841,22,FALSE)</f>
        <v>1.1499999999999999</v>
      </c>
      <c r="AI521">
        <f>VLOOKUP(A521,[1]DETALLE!$A$1:$AK$841,27,FALSE)</f>
        <v>1.7333333333333334</v>
      </c>
      <c r="AJ521" t="str">
        <f>VLOOKUP(A521,[1]DETALLE!$A$1:$AK$841,18,FALSE)</f>
        <v>CF Mono</v>
      </c>
      <c r="AK521">
        <f t="shared" si="41"/>
        <v>0</v>
      </c>
      <c r="AL521">
        <f t="shared" si="42"/>
        <v>0</v>
      </c>
      <c r="AM521">
        <f t="shared" si="43"/>
        <v>1</v>
      </c>
      <c r="AN521">
        <f t="shared" si="44"/>
        <v>0</v>
      </c>
      <c r="AO521">
        <f t="shared" si="45"/>
        <v>0</v>
      </c>
    </row>
    <row r="522" spans="1:41" x14ac:dyDescent="0.25">
      <c r="A522" t="s">
        <v>497</v>
      </c>
      <c r="B522">
        <v>2019</v>
      </c>
      <c r="C522" t="s">
        <v>37</v>
      </c>
      <c r="D522" t="s">
        <v>38</v>
      </c>
      <c r="E522">
        <v>15</v>
      </c>
      <c r="F522" t="s">
        <v>40</v>
      </c>
      <c r="G522">
        <v>1.066667</v>
      </c>
      <c r="H522" t="s">
        <v>54</v>
      </c>
      <c r="I522">
        <v>803</v>
      </c>
      <c r="J522">
        <v>1573</v>
      </c>
      <c r="K522">
        <v>0.2</v>
      </c>
      <c r="L522">
        <v>0.6</v>
      </c>
      <c r="M522">
        <v>0.8</v>
      </c>
      <c r="N522">
        <v>1.05</v>
      </c>
      <c r="O522">
        <v>1.1000000000000001</v>
      </c>
      <c r="P522">
        <v>1.1499999999999999</v>
      </c>
      <c r="Q522" t="s">
        <v>46</v>
      </c>
      <c r="R522">
        <v>4</v>
      </c>
      <c r="S522">
        <v>6</v>
      </c>
      <c r="T522" t="s">
        <v>85</v>
      </c>
      <c r="U522" t="s">
        <v>54</v>
      </c>
      <c r="V522" t="s">
        <v>35</v>
      </c>
      <c r="W522" t="s">
        <v>67</v>
      </c>
      <c r="X522">
        <v>2019</v>
      </c>
      <c r="Y522" t="s">
        <v>37</v>
      </c>
      <c r="Z522" t="s">
        <v>38</v>
      </c>
      <c r="AA522">
        <v>16</v>
      </c>
      <c r="AB522">
        <v>96</v>
      </c>
      <c r="AC522">
        <v>1.1499999999999999</v>
      </c>
      <c r="AD522">
        <v>0.177777833333333</v>
      </c>
      <c r="AE522">
        <v>1808.95</v>
      </c>
      <c r="AF522">
        <f>VLOOKUP(A522,[1]DETALLE!$A$1:$AK$841,37,FALSE)</f>
        <v>750.75000000000011</v>
      </c>
      <c r="AG522">
        <f>VLOOKUP(A522,[1]DETALLE!$A$1:$AK$841,16,FALSE)</f>
        <v>294</v>
      </c>
      <c r="AH522">
        <f>VLOOKUP(A522,[1]DETALLE!$A$1:$AK$841,22,FALSE)</f>
        <v>1.05</v>
      </c>
      <c r="AI522">
        <f>VLOOKUP(A522,[1]DETALLE!$A$1:$AK$841,27,FALSE)</f>
        <v>0</v>
      </c>
      <c r="AJ522" t="str">
        <f>VLOOKUP(A522,[1]DETALLE!$A$1:$AK$841,18,FALSE)</f>
        <v>A4 Mono MFPs</v>
      </c>
      <c r="AK522">
        <f t="shared" si="41"/>
        <v>0</v>
      </c>
      <c r="AL522">
        <f t="shared" si="42"/>
        <v>0</v>
      </c>
      <c r="AM522">
        <f t="shared" si="43"/>
        <v>0</v>
      </c>
      <c r="AN522">
        <f t="shared" si="44"/>
        <v>0</v>
      </c>
      <c r="AO522">
        <f t="shared" si="45"/>
        <v>0</v>
      </c>
    </row>
    <row r="523" spans="1:41" x14ac:dyDescent="0.25">
      <c r="A523" t="s">
        <v>498</v>
      </c>
      <c r="B523">
        <v>2019</v>
      </c>
      <c r="C523" t="s">
        <v>37</v>
      </c>
      <c r="D523" t="s">
        <v>38</v>
      </c>
      <c r="E523">
        <v>15</v>
      </c>
      <c r="F523" t="s">
        <v>40</v>
      </c>
      <c r="G523">
        <v>1.683333</v>
      </c>
      <c r="H523" t="s">
        <v>116</v>
      </c>
      <c r="I523">
        <v>655</v>
      </c>
      <c r="J523">
        <v>1365</v>
      </c>
      <c r="K523">
        <v>0</v>
      </c>
      <c r="L523">
        <v>0</v>
      </c>
      <c r="M523">
        <v>0.6</v>
      </c>
      <c r="N523">
        <v>0.8</v>
      </c>
      <c r="O523">
        <v>1.05</v>
      </c>
      <c r="P523">
        <v>1.1000000000000001</v>
      </c>
      <c r="Q523" t="s">
        <v>46</v>
      </c>
      <c r="R523">
        <v>5</v>
      </c>
      <c r="S523">
        <v>9</v>
      </c>
      <c r="T523" t="s">
        <v>47</v>
      </c>
      <c r="U523" t="s">
        <v>45</v>
      </c>
      <c r="V523" t="s">
        <v>35</v>
      </c>
      <c r="W523" t="s">
        <v>73</v>
      </c>
      <c r="X523">
        <v>2019</v>
      </c>
      <c r="Y523" t="s">
        <v>37</v>
      </c>
      <c r="Z523" t="s">
        <v>38</v>
      </c>
      <c r="AA523">
        <v>16</v>
      </c>
      <c r="AB523">
        <v>26</v>
      </c>
      <c r="AC523">
        <v>0.8</v>
      </c>
      <c r="AD523">
        <v>0.33666659999999998</v>
      </c>
      <c r="AE523">
        <v>1092</v>
      </c>
      <c r="AF523">
        <f>VLOOKUP(A523,[1]DETALLE!$A$1:$AK$841,37,FALSE)</f>
        <v>1730.3000000000004</v>
      </c>
      <c r="AG523">
        <f>VLOOKUP(A523,[1]DETALLE!$A$1:$AK$841,16,FALSE)</f>
        <v>59</v>
      </c>
      <c r="AH523">
        <f>VLOOKUP(A523,[1]DETALLE!$A$1:$AK$841,22,FALSE)</f>
        <v>1.1000000000000001</v>
      </c>
      <c r="AI523">
        <f>VLOOKUP(A523,[1]DETALLE!$A$1:$AK$841,27,FALSE)</f>
        <v>0.3</v>
      </c>
      <c r="AJ523" t="str">
        <f>VLOOKUP(A523,[1]DETALLE!$A$1:$AK$841,18,FALSE)</f>
        <v>Light Production Digital Business</v>
      </c>
      <c r="AK523">
        <f t="shared" si="41"/>
        <v>0</v>
      </c>
      <c r="AL523">
        <f t="shared" si="42"/>
        <v>0</v>
      </c>
      <c r="AM523">
        <f t="shared" si="43"/>
        <v>0</v>
      </c>
      <c r="AN523">
        <f t="shared" si="44"/>
        <v>0</v>
      </c>
      <c r="AO523">
        <f t="shared" si="45"/>
        <v>0</v>
      </c>
    </row>
    <row r="524" spans="1:41" x14ac:dyDescent="0.25">
      <c r="A524" t="s">
        <v>449</v>
      </c>
      <c r="B524">
        <v>2019</v>
      </c>
      <c r="C524" t="s">
        <v>37</v>
      </c>
      <c r="D524" t="s">
        <v>38</v>
      </c>
      <c r="E524">
        <v>16</v>
      </c>
      <c r="F524" t="s">
        <v>44</v>
      </c>
      <c r="G524">
        <v>0</v>
      </c>
      <c r="H524" t="s">
        <v>58</v>
      </c>
      <c r="I524">
        <v>655</v>
      </c>
      <c r="J524">
        <v>1365</v>
      </c>
      <c r="K524">
        <v>0</v>
      </c>
      <c r="L524">
        <v>0</v>
      </c>
      <c r="M524">
        <v>0.6</v>
      </c>
      <c r="N524">
        <v>0.8</v>
      </c>
      <c r="O524">
        <v>1.05</v>
      </c>
      <c r="P524">
        <v>1.1000000000000001</v>
      </c>
      <c r="Q524" t="s">
        <v>46</v>
      </c>
      <c r="R524">
        <v>5</v>
      </c>
      <c r="S524">
        <v>9</v>
      </c>
      <c r="T524" t="s">
        <v>47</v>
      </c>
      <c r="U524" t="s">
        <v>45</v>
      </c>
      <c r="V524" t="s">
        <v>35</v>
      </c>
      <c r="W524" t="s">
        <v>50</v>
      </c>
      <c r="X524">
        <v>2019</v>
      </c>
      <c r="Y524" t="s">
        <v>37</v>
      </c>
      <c r="Z524" t="s">
        <v>38</v>
      </c>
      <c r="AA524">
        <v>16</v>
      </c>
      <c r="AB524">
        <v>4</v>
      </c>
      <c r="AC524">
        <v>0</v>
      </c>
      <c r="AD524">
        <v>0</v>
      </c>
      <c r="AE524">
        <v>1365</v>
      </c>
      <c r="AF524">
        <f>VLOOKUP(A524,[1]DETALLE!$A$1:$AK$841,37,FALSE)</f>
        <v>1092</v>
      </c>
      <c r="AG524">
        <f>VLOOKUP(A524,[1]DETALLE!$A$1:$AK$841,16,FALSE)</f>
        <v>17</v>
      </c>
      <c r="AH524">
        <f>VLOOKUP(A524,[1]DETALLE!$A$1:$AK$841,22,FALSE)</f>
        <v>0.8</v>
      </c>
      <c r="AI524">
        <f>VLOOKUP(A524,[1]DETALLE!$A$1:$AK$841,27,FALSE)</f>
        <v>0.19600000000000001</v>
      </c>
      <c r="AJ524" t="str">
        <f>VLOOKUP(A524,[1]DETALLE!$A$1:$AK$841,18,FALSE)</f>
        <v>Departmental Digital</v>
      </c>
      <c r="AK524">
        <f t="shared" si="41"/>
        <v>0</v>
      </c>
      <c r="AL524">
        <f t="shared" si="42"/>
        <v>0</v>
      </c>
      <c r="AM524">
        <f t="shared" si="43"/>
        <v>0</v>
      </c>
      <c r="AN524">
        <f t="shared" si="44"/>
        <v>0</v>
      </c>
      <c r="AO524">
        <f t="shared" si="45"/>
        <v>1</v>
      </c>
    </row>
    <row r="525" spans="1:41" x14ac:dyDescent="0.25">
      <c r="A525" t="s">
        <v>499</v>
      </c>
      <c r="B525">
        <v>2019</v>
      </c>
      <c r="C525" t="s">
        <v>37</v>
      </c>
      <c r="D525" t="s">
        <v>38</v>
      </c>
      <c r="E525">
        <v>16</v>
      </c>
      <c r="F525" t="s">
        <v>40</v>
      </c>
      <c r="G525">
        <v>0.78333339999999996</v>
      </c>
      <c r="H525" t="s">
        <v>71</v>
      </c>
      <c r="I525">
        <v>468</v>
      </c>
      <c r="J525">
        <v>715</v>
      </c>
      <c r="K525">
        <v>0</v>
      </c>
      <c r="L525">
        <v>0</v>
      </c>
      <c r="M525">
        <v>0</v>
      </c>
      <c r="N525">
        <v>0.6</v>
      </c>
      <c r="O525">
        <v>0.8</v>
      </c>
      <c r="P525">
        <v>1.05</v>
      </c>
      <c r="Q525" t="s">
        <v>46</v>
      </c>
      <c r="R525">
        <v>5</v>
      </c>
      <c r="S525">
        <v>9</v>
      </c>
      <c r="T525" t="s">
        <v>47</v>
      </c>
      <c r="U525" t="s">
        <v>34</v>
      </c>
      <c r="V525" t="s">
        <v>35</v>
      </c>
      <c r="W525" t="s">
        <v>42</v>
      </c>
      <c r="X525">
        <v>2019</v>
      </c>
      <c r="Y525" t="s">
        <v>37</v>
      </c>
      <c r="Z525" t="s">
        <v>38</v>
      </c>
      <c r="AA525">
        <v>16</v>
      </c>
      <c r="AB525">
        <v>126</v>
      </c>
      <c r="AC525">
        <v>1.05</v>
      </c>
      <c r="AD525">
        <v>0.15666668</v>
      </c>
      <c r="AE525">
        <v>750.75</v>
      </c>
      <c r="AF525">
        <f>VLOOKUP(A525,[1]DETALLE!$A$1:$AK$841,37,FALSE)</f>
        <v>819</v>
      </c>
      <c r="AG525">
        <f>VLOOKUP(A525,[1]DETALLE!$A$1:$AK$841,16,FALSE)</f>
        <v>10</v>
      </c>
      <c r="AH525">
        <f>VLOOKUP(A525,[1]DETALLE!$A$1:$AK$841,22,FALSE)</f>
        <v>0.6</v>
      </c>
      <c r="AI525">
        <f>VLOOKUP(A525,[1]DETALLE!$A$1:$AK$841,27,FALSE)</f>
        <v>0</v>
      </c>
      <c r="AJ525" t="str">
        <f>VLOOKUP(A525,[1]DETALLE!$A$1:$AK$841,18,FALSE)</f>
        <v>A3 Professional Color Laser MFPs</v>
      </c>
      <c r="AK525">
        <f t="shared" si="41"/>
        <v>0</v>
      </c>
      <c r="AL525">
        <f t="shared" si="42"/>
        <v>0</v>
      </c>
      <c r="AM525">
        <f t="shared" si="43"/>
        <v>0</v>
      </c>
      <c r="AN525">
        <f t="shared" si="44"/>
        <v>0</v>
      </c>
      <c r="AO525">
        <f t="shared" si="45"/>
        <v>0</v>
      </c>
    </row>
    <row r="526" spans="1:41" x14ac:dyDescent="0.25">
      <c r="A526" t="s">
        <v>500</v>
      </c>
      <c r="B526">
        <v>2019</v>
      </c>
      <c r="C526" t="s">
        <v>37</v>
      </c>
      <c r="D526" t="s">
        <v>38</v>
      </c>
      <c r="E526">
        <v>16</v>
      </c>
      <c r="F526" t="s">
        <v>40</v>
      </c>
      <c r="G526">
        <v>2.4500000000000002</v>
      </c>
      <c r="H526" t="s">
        <v>91</v>
      </c>
      <c r="I526">
        <v>803</v>
      </c>
      <c r="J526">
        <v>1573</v>
      </c>
      <c r="K526">
        <v>0.2</v>
      </c>
      <c r="L526">
        <v>0.6</v>
      </c>
      <c r="M526">
        <v>0.8</v>
      </c>
      <c r="N526">
        <v>1.05</v>
      </c>
      <c r="O526">
        <v>1.1000000000000001</v>
      </c>
      <c r="P526">
        <v>1.1499999999999999</v>
      </c>
      <c r="Q526" t="s">
        <v>46</v>
      </c>
      <c r="R526">
        <v>4</v>
      </c>
      <c r="S526">
        <v>6</v>
      </c>
      <c r="T526" t="s">
        <v>47</v>
      </c>
      <c r="U526" t="s">
        <v>91</v>
      </c>
      <c r="V526" t="s">
        <v>35</v>
      </c>
      <c r="W526" t="s">
        <v>61</v>
      </c>
      <c r="X526">
        <v>2019</v>
      </c>
      <c r="Y526" t="s">
        <v>37</v>
      </c>
      <c r="Z526" t="s">
        <v>38</v>
      </c>
      <c r="AA526">
        <v>24</v>
      </c>
      <c r="AB526">
        <v>50</v>
      </c>
      <c r="AC526">
        <v>1.1000000000000001</v>
      </c>
      <c r="AD526">
        <v>0.61250000000000004</v>
      </c>
      <c r="AE526">
        <v>1730.3</v>
      </c>
      <c r="AF526">
        <f>VLOOKUP(A526,[1]DETALLE!$A$1:$AK$841,37,FALSE)</f>
        <v>429.00000000000006</v>
      </c>
      <c r="AG526">
        <f>VLOOKUP(A526,[1]DETALLE!$A$1:$AK$841,16,FALSE)</f>
        <v>21</v>
      </c>
      <c r="AH526">
        <f>VLOOKUP(A526,[1]DETALLE!$A$1:$AK$841,22,FALSE)</f>
        <v>0.6</v>
      </c>
      <c r="AI526">
        <f>VLOOKUP(A526,[1]DETALLE!$A$1:$AK$841,27,FALSE)</f>
        <v>8.3999999999999991E-2</v>
      </c>
      <c r="AJ526" t="str">
        <f>VLOOKUP(A526,[1]DETALLE!$A$1:$AK$841,18,FALSE)</f>
        <v>Entry Mono Printers</v>
      </c>
      <c r="AK526">
        <f t="shared" si="41"/>
        <v>0</v>
      </c>
      <c r="AL526">
        <f t="shared" si="42"/>
        <v>0</v>
      </c>
      <c r="AM526">
        <f t="shared" si="43"/>
        <v>0</v>
      </c>
      <c r="AN526">
        <f t="shared" si="44"/>
        <v>0</v>
      </c>
      <c r="AO526">
        <f t="shared" si="45"/>
        <v>0</v>
      </c>
    </row>
    <row r="527" spans="1:41" x14ac:dyDescent="0.25">
      <c r="A527" t="s">
        <v>501</v>
      </c>
      <c r="B527">
        <v>2019</v>
      </c>
      <c r="C527" t="s">
        <v>37</v>
      </c>
      <c r="D527" t="s">
        <v>38</v>
      </c>
      <c r="E527">
        <v>16</v>
      </c>
      <c r="F527" t="s">
        <v>40</v>
      </c>
      <c r="G527">
        <v>1.2833330000000001</v>
      </c>
      <c r="H527" t="s">
        <v>71</v>
      </c>
      <c r="I527">
        <v>468</v>
      </c>
      <c r="J527">
        <v>715</v>
      </c>
      <c r="K527">
        <v>0</v>
      </c>
      <c r="L527">
        <v>0</v>
      </c>
      <c r="M527">
        <v>0</v>
      </c>
      <c r="N527">
        <v>0.6</v>
      </c>
      <c r="O527">
        <v>0.8</v>
      </c>
      <c r="P527">
        <v>1.05</v>
      </c>
      <c r="Q527" t="s">
        <v>46</v>
      </c>
      <c r="R527">
        <v>5</v>
      </c>
      <c r="S527">
        <v>9</v>
      </c>
      <c r="T527" t="s">
        <v>47</v>
      </c>
      <c r="U527" t="s">
        <v>34</v>
      </c>
      <c r="V527" t="s">
        <v>35</v>
      </c>
      <c r="W527" t="s">
        <v>55</v>
      </c>
      <c r="X527">
        <v>2019</v>
      </c>
      <c r="Y527" t="s">
        <v>37</v>
      </c>
      <c r="Z527" t="s">
        <v>38</v>
      </c>
      <c r="AA527">
        <v>16</v>
      </c>
      <c r="AB527">
        <v>62</v>
      </c>
      <c r="AC527">
        <v>1.05</v>
      </c>
      <c r="AD527">
        <v>0.25666660000000002</v>
      </c>
      <c r="AE527">
        <v>750.75</v>
      </c>
      <c r="AF527">
        <f>VLOOKUP(A527,[1]DETALLE!$A$1:$AK$841,37,FALSE)</f>
        <v>750.75000000000011</v>
      </c>
      <c r="AG527">
        <f>VLOOKUP(A527,[1]DETALLE!$A$1:$AK$841,16,FALSE)</f>
        <v>412</v>
      </c>
      <c r="AH527">
        <f>VLOOKUP(A527,[1]DETALLE!$A$1:$AK$841,22,FALSE)</f>
        <v>1.05</v>
      </c>
      <c r="AI527">
        <f>VLOOKUP(A527,[1]DETALLE!$A$1:$AK$841,27,FALSE)</f>
        <v>0.54</v>
      </c>
      <c r="AJ527" t="str">
        <f>VLOOKUP(A527,[1]DETALLE!$A$1:$AK$841,18,FALSE)</f>
        <v>A4 Mono MFPs</v>
      </c>
      <c r="AK527">
        <f t="shared" si="41"/>
        <v>1</v>
      </c>
      <c r="AL527">
        <f t="shared" si="42"/>
        <v>0</v>
      </c>
      <c r="AM527">
        <f t="shared" si="43"/>
        <v>1</v>
      </c>
      <c r="AN527">
        <f t="shared" si="44"/>
        <v>0</v>
      </c>
      <c r="AO527">
        <f t="shared" si="45"/>
        <v>0</v>
      </c>
    </row>
    <row r="528" spans="1:41" x14ac:dyDescent="0.25">
      <c r="A528" t="s">
        <v>502</v>
      </c>
      <c r="B528">
        <v>2019</v>
      </c>
      <c r="C528" t="s">
        <v>37</v>
      </c>
      <c r="D528" t="s">
        <v>38</v>
      </c>
      <c r="E528">
        <v>16</v>
      </c>
      <c r="F528" t="s">
        <v>40</v>
      </c>
      <c r="G528">
        <v>2.1666669999999999</v>
      </c>
      <c r="H528" t="s">
        <v>71</v>
      </c>
      <c r="I528">
        <v>468</v>
      </c>
      <c r="J528">
        <v>715</v>
      </c>
      <c r="K528">
        <v>0</v>
      </c>
      <c r="L528">
        <v>0</v>
      </c>
      <c r="M528">
        <v>0</v>
      </c>
      <c r="N528">
        <v>0.6</v>
      </c>
      <c r="O528">
        <v>0.8</v>
      </c>
      <c r="P528">
        <v>1.05</v>
      </c>
      <c r="Q528" t="s">
        <v>46</v>
      </c>
      <c r="R528">
        <v>5</v>
      </c>
      <c r="S528">
        <v>9</v>
      </c>
      <c r="T528" t="s">
        <v>47</v>
      </c>
      <c r="U528" t="s">
        <v>34</v>
      </c>
      <c r="V528" t="s">
        <v>35</v>
      </c>
      <c r="W528" t="s">
        <v>50</v>
      </c>
      <c r="X528">
        <v>2019</v>
      </c>
      <c r="Y528" t="s">
        <v>37</v>
      </c>
      <c r="Z528" t="s">
        <v>38</v>
      </c>
      <c r="AA528">
        <v>22</v>
      </c>
      <c r="AB528">
        <v>61</v>
      </c>
      <c r="AC528">
        <v>1.05</v>
      </c>
      <c r="AD528">
        <v>0.43333339999999998</v>
      </c>
      <c r="AE528">
        <v>750.75</v>
      </c>
      <c r="AF528">
        <f>VLOOKUP(A528,[1]DETALLE!$A$1:$AK$841,37,FALSE)</f>
        <v>1258.4000000000003</v>
      </c>
      <c r="AG528">
        <f>VLOOKUP(A528,[1]DETALLE!$A$1:$AK$841,16,FALSE)</f>
        <v>12</v>
      </c>
      <c r="AH528">
        <f>VLOOKUP(A528,[1]DETALLE!$A$1:$AK$841,22,FALSE)</f>
        <v>0.8</v>
      </c>
      <c r="AI528">
        <f>VLOOKUP(A528,[1]DETALLE!$A$1:$AK$841,27,FALSE)</f>
        <v>0.5675</v>
      </c>
      <c r="AJ528" t="str">
        <f>VLOOKUP(A528,[1]DETALLE!$A$1:$AK$841,18,FALSE)</f>
        <v>Light Production Digital Business</v>
      </c>
      <c r="AK528">
        <f t="shared" si="41"/>
        <v>0</v>
      </c>
      <c r="AL528">
        <f t="shared" si="42"/>
        <v>0</v>
      </c>
      <c r="AM528">
        <f t="shared" si="43"/>
        <v>0</v>
      </c>
      <c r="AN528">
        <f t="shared" si="44"/>
        <v>0</v>
      </c>
      <c r="AO528">
        <f t="shared" si="45"/>
        <v>0</v>
      </c>
    </row>
    <row r="529" spans="1:41" x14ac:dyDescent="0.25">
      <c r="A529" t="s">
        <v>65</v>
      </c>
      <c r="B529">
        <v>2019</v>
      </c>
      <c r="C529" t="s">
        <v>37</v>
      </c>
      <c r="D529" t="s">
        <v>38</v>
      </c>
      <c r="E529">
        <v>16</v>
      </c>
      <c r="F529" t="s">
        <v>40</v>
      </c>
      <c r="G529">
        <v>0.13333329999999999</v>
      </c>
      <c r="H529" t="s">
        <v>66</v>
      </c>
      <c r="I529">
        <v>468</v>
      </c>
      <c r="J529">
        <v>715</v>
      </c>
      <c r="K529">
        <v>0</v>
      </c>
      <c r="L529">
        <v>0</v>
      </c>
      <c r="M529">
        <v>0</v>
      </c>
      <c r="N529">
        <v>0.6</v>
      </c>
      <c r="O529">
        <v>0.8</v>
      </c>
      <c r="P529">
        <v>1.05</v>
      </c>
      <c r="Q529" t="s">
        <v>46</v>
      </c>
      <c r="R529">
        <v>5</v>
      </c>
      <c r="S529">
        <v>9</v>
      </c>
      <c r="T529" t="s">
        <v>47</v>
      </c>
      <c r="U529" t="s">
        <v>58</v>
      </c>
      <c r="V529" t="s">
        <v>35</v>
      </c>
      <c r="W529" t="s">
        <v>67</v>
      </c>
      <c r="X529">
        <v>2019</v>
      </c>
      <c r="Y529" t="s">
        <v>37</v>
      </c>
      <c r="Z529" t="s">
        <v>38</v>
      </c>
      <c r="AA529">
        <v>17</v>
      </c>
      <c r="AB529">
        <v>22</v>
      </c>
      <c r="AC529">
        <v>0.6</v>
      </c>
      <c r="AD529">
        <v>2.6666659999999998E-2</v>
      </c>
      <c r="AE529">
        <v>429</v>
      </c>
      <c r="AF529">
        <f>VLOOKUP(A529,[1]DETALLE!$A$1:$AK$841,37,FALSE)</f>
        <v>750.75000000000011</v>
      </c>
      <c r="AG529">
        <f>VLOOKUP(A529,[1]DETALLE!$A$1:$AK$841,16,FALSE)</f>
        <v>117</v>
      </c>
      <c r="AH529">
        <f>VLOOKUP(A529,[1]DETALLE!$A$1:$AK$841,22,FALSE)</f>
        <v>1.05</v>
      </c>
      <c r="AI529">
        <f>VLOOKUP(A529,[1]DETALLE!$A$1:$AK$841,27,FALSE)</f>
        <v>0.3</v>
      </c>
      <c r="AJ529" t="str">
        <f>VLOOKUP(A529,[1]DETALLE!$A$1:$AK$841,18,FALSE)</f>
        <v>A4 Color Laser MFPs</v>
      </c>
      <c r="AK529">
        <f t="shared" si="41"/>
        <v>0</v>
      </c>
      <c r="AL529">
        <f t="shared" si="42"/>
        <v>0</v>
      </c>
      <c r="AM529">
        <f t="shared" si="43"/>
        <v>0</v>
      </c>
      <c r="AN529">
        <f t="shared" si="44"/>
        <v>0</v>
      </c>
      <c r="AO529">
        <f t="shared" si="45"/>
        <v>0</v>
      </c>
    </row>
    <row r="530" spans="1:41" x14ac:dyDescent="0.25">
      <c r="A530" t="s">
        <v>503</v>
      </c>
      <c r="B530">
        <v>2019</v>
      </c>
      <c r="C530" t="s">
        <v>37</v>
      </c>
      <c r="D530" t="s">
        <v>38</v>
      </c>
      <c r="E530">
        <v>16</v>
      </c>
      <c r="F530" t="s">
        <v>44</v>
      </c>
      <c r="G530">
        <v>0</v>
      </c>
      <c r="H530" t="s">
        <v>34</v>
      </c>
      <c r="I530">
        <v>468</v>
      </c>
      <c r="J530">
        <v>715</v>
      </c>
      <c r="K530">
        <v>0</v>
      </c>
      <c r="L530">
        <v>0</v>
      </c>
      <c r="M530">
        <v>0</v>
      </c>
      <c r="N530">
        <v>0.6</v>
      </c>
      <c r="O530">
        <v>0.8</v>
      </c>
      <c r="P530">
        <v>1.05</v>
      </c>
      <c r="Q530" t="s">
        <v>46</v>
      </c>
      <c r="R530">
        <v>5</v>
      </c>
      <c r="S530">
        <v>9</v>
      </c>
      <c r="T530" t="s">
        <v>47</v>
      </c>
      <c r="U530" t="s">
        <v>34</v>
      </c>
      <c r="V530" t="s">
        <v>35</v>
      </c>
      <c r="W530" t="s">
        <v>55</v>
      </c>
      <c r="X530">
        <v>2019</v>
      </c>
      <c r="Y530" t="s">
        <v>37</v>
      </c>
      <c r="Z530" t="s">
        <v>38</v>
      </c>
      <c r="AA530">
        <v>23</v>
      </c>
      <c r="AB530">
        <v>41</v>
      </c>
      <c r="AC530">
        <v>0</v>
      </c>
      <c r="AD530">
        <v>0</v>
      </c>
      <c r="AE530">
        <v>715</v>
      </c>
      <c r="AF530">
        <f>VLOOKUP(A530,[1]DETALLE!$A$1:$AK$841,37,FALSE)</f>
        <v>1501.5000000000002</v>
      </c>
      <c r="AG530">
        <f>VLOOKUP(A530,[1]DETALLE!$A$1:$AK$841,16,FALSE)</f>
        <v>2680</v>
      </c>
      <c r="AH530">
        <f>VLOOKUP(A530,[1]DETALLE!$A$1:$AK$841,22,FALSE)</f>
        <v>1.1000000000000001</v>
      </c>
      <c r="AI530">
        <f>VLOOKUP(A530,[1]DETALLE!$A$1:$AK$841,27,FALSE)</f>
        <v>0.23599999999999999</v>
      </c>
      <c r="AJ530" t="str">
        <f>VLOOKUP(A530,[1]DETALLE!$A$1:$AK$841,18,FALSE)</f>
        <v>A3 Office Color Laser MFPs</v>
      </c>
      <c r="AK530">
        <f t="shared" si="41"/>
        <v>0</v>
      </c>
      <c r="AL530">
        <f t="shared" si="42"/>
        <v>0</v>
      </c>
      <c r="AM530">
        <f t="shared" si="43"/>
        <v>0</v>
      </c>
      <c r="AN530">
        <f t="shared" si="44"/>
        <v>0</v>
      </c>
      <c r="AO530">
        <f t="shared" si="45"/>
        <v>0</v>
      </c>
    </row>
    <row r="531" spans="1:41" x14ac:dyDescent="0.25">
      <c r="A531" t="s">
        <v>504</v>
      </c>
      <c r="B531">
        <v>2019</v>
      </c>
      <c r="C531" t="s">
        <v>37</v>
      </c>
      <c r="D531" t="s">
        <v>38</v>
      </c>
      <c r="E531">
        <v>16</v>
      </c>
      <c r="F531" t="s">
        <v>40</v>
      </c>
      <c r="G531">
        <v>0</v>
      </c>
      <c r="H531" t="s">
        <v>34</v>
      </c>
      <c r="I531">
        <v>468</v>
      </c>
      <c r="J531">
        <v>715</v>
      </c>
      <c r="K531">
        <v>0</v>
      </c>
      <c r="L531">
        <v>0</v>
      </c>
      <c r="M531">
        <v>0</v>
      </c>
      <c r="N531">
        <v>0.6</v>
      </c>
      <c r="O531">
        <v>0.8</v>
      </c>
      <c r="P531">
        <v>1.05</v>
      </c>
      <c r="Q531" t="s">
        <v>46</v>
      </c>
      <c r="R531">
        <v>5</v>
      </c>
      <c r="S531">
        <v>9</v>
      </c>
      <c r="T531" t="s">
        <v>47</v>
      </c>
      <c r="U531" t="s">
        <v>34</v>
      </c>
      <c r="V531" t="s">
        <v>35</v>
      </c>
      <c r="W531" t="s">
        <v>55</v>
      </c>
      <c r="X531">
        <v>2019</v>
      </c>
      <c r="Y531" t="s">
        <v>37</v>
      </c>
      <c r="Z531" t="s">
        <v>38</v>
      </c>
      <c r="AA531">
        <v>16</v>
      </c>
      <c r="AB531">
        <v>223</v>
      </c>
      <c r="AC531">
        <v>1.05</v>
      </c>
      <c r="AD531">
        <v>0</v>
      </c>
      <c r="AE531">
        <v>750.75</v>
      </c>
      <c r="AF531">
        <f>VLOOKUP(A531,[1]DETALLE!$A$1:$AK$841,37,FALSE)</f>
        <v>0</v>
      </c>
      <c r="AG531">
        <f>VLOOKUP(A531,[1]DETALLE!$A$1:$AK$841,16,FALSE)</f>
        <v>139</v>
      </c>
      <c r="AH531">
        <f>VLOOKUP(A531,[1]DETALLE!$A$1:$AK$841,22,FALSE)</f>
        <v>1.05</v>
      </c>
      <c r="AI531">
        <f>VLOOKUP(A531,[1]DETALLE!$A$1:$AK$841,27,FALSE)</f>
        <v>2.6000000000000002E-2</v>
      </c>
      <c r="AJ531" t="str">
        <f>VLOOKUP(A531,[1]DETALLE!$A$1:$AK$841,18,FALSE)</f>
        <v>A4 Mono MFPs</v>
      </c>
      <c r="AK531">
        <f t="shared" si="41"/>
        <v>0</v>
      </c>
      <c r="AL531">
        <f t="shared" si="42"/>
        <v>0</v>
      </c>
      <c r="AM531">
        <f t="shared" si="43"/>
        <v>1</v>
      </c>
      <c r="AN531">
        <f t="shared" si="44"/>
        <v>0</v>
      </c>
      <c r="AO531">
        <f t="shared" si="45"/>
        <v>1</v>
      </c>
    </row>
    <row r="532" spans="1:41" x14ac:dyDescent="0.25">
      <c r="A532" t="s">
        <v>484</v>
      </c>
      <c r="B532">
        <v>2019</v>
      </c>
      <c r="C532" t="s">
        <v>37</v>
      </c>
      <c r="D532" t="s">
        <v>38</v>
      </c>
      <c r="E532">
        <v>16</v>
      </c>
      <c r="F532" t="s">
        <v>44</v>
      </c>
      <c r="G532">
        <v>0</v>
      </c>
      <c r="H532" t="s">
        <v>34</v>
      </c>
      <c r="I532">
        <v>468</v>
      </c>
      <c r="J532">
        <v>715</v>
      </c>
      <c r="K532">
        <v>0</v>
      </c>
      <c r="L532">
        <v>0</v>
      </c>
      <c r="M532">
        <v>0</v>
      </c>
      <c r="N532">
        <v>0.6</v>
      </c>
      <c r="O532">
        <v>0.8</v>
      </c>
      <c r="P532">
        <v>1.05</v>
      </c>
      <c r="Q532" t="s">
        <v>46</v>
      </c>
      <c r="R532">
        <v>5</v>
      </c>
      <c r="S532">
        <v>9</v>
      </c>
      <c r="T532" t="s">
        <v>47</v>
      </c>
      <c r="U532" t="s">
        <v>34</v>
      </c>
      <c r="V532" t="s">
        <v>35</v>
      </c>
      <c r="W532" t="s">
        <v>50</v>
      </c>
      <c r="X532">
        <v>2019</v>
      </c>
      <c r="Y532" t="s">
        <v>37</v>
      </c>
      <c r="Z532" t="s">
        <v>38</v>
      </c>
      <c r="AA532">
        <v>16</v>
      </c>
      <c r="AB532">
        <v>1</v>
      </c>
      <c r="AC532">
        <v>0</v>
      </c>
      <c r="AD532">
        <v>0</v>
      </c>
      <c r="AE532">
        <v>715</v>
      </c>
      <c r="AF532">
        <f>VLOOKUP(A532,[1]DETALLE!$A$1:$AK$841,37,FALSE)</f>
        <v>819</v>
      </c>
      <c r="AG532">
        <f>VLOOKUP(A532,[1]DETALLE!$A$1:$AK$841,16,FALSE)</f>
        <v>14</v>
      </c>
      <c r="AH532">
        <f>VLOOKUP(A532,[1]DETALLE!$A$1:$AK$841,22,FALSE)</f>
        <v>0.6</v>
      </c>
      <c r="AI532">
        <f>VLOOKUP(A532,[1]DETALLE!$A$1:$AK$841,27,FALSE)</f>
        <v>0</v>
      </c>
      <c r="AJ532" t="str">
        <f>VLOOKUP(A532,[1]DETALLE!$A$1:$AK$841,18,FALSE)</f>
        <v>Departmental Digital</v>
      </c>
      <c r="AK532">
        <f t="shared" si="41"/>
        <v>0</v>
      </c>
      <c r="AL532">
        <f t="shared" si="42"/>
        <v>0</v>
      </c>
      <c r="AM532">
        <f t="shared" si="43"/>
        <v>0</v>
      </c>
      <c r="AN532">
        <f t="shared" si="44"/>
        <v>1</v>
      </c>
      <c r="AO532">
        <f t="shared" si="45"/>
        <v>0</v>
      </c>
    </row>
    <row r="533" spans="1:41" x14ac:dyDescent="0.25">
      <c r="A533" t="s">
        <v>208</v>
      </c>
      <c r="B533">
        <v>2019</v>
      </c>
      <c r="C533" t="s">
        <v>37</v>
      </c>
      <c r="D533" t="s">
        <v>38</v>
      </c>
      <c r="E533">
        <v>16</v>
      </c>
      <c r="F533" t="s">
        <v>44</v>
      </c>
      <c r="G533">
        <v>0</v>
      </c>
      <c r="H533" t="s">
        <v>34</v>
      </c>
      <c r="I533">
        <v>468</v>
      </c>
      <c r="J533">
        <v>715</v>
      </c>
      <c r="K533">
        <v>0</v>
      </c>
      <c r="L533">
        <v>0</v>
      </c>
      <c r="M533">
        <v>0</v>
      </c>
      <c r="N533">
        <v>0.6</v>
      </c>
      <c r="O533">
        <v>0.8</v>
      </c>
      <c r="P533">
        <v>1.05</v>
      </c>
      <c r="Q533" t="s">
        <v>46</v>
      </c>
      <c r="R533">
        <v>5</v>
      </c>
      <c r="S533">
        <v>9</v>
      </c>
      <c r="T533" t="s">
        <v>85</v>
      </c>
      <c r="U533" t="s">
        <v>34</v>
      </c>
      <c r="V533" t="s">
        <v>35</v>
      </c>
      <c r="W533" t="s">
        <v>61</v>
      </c>
      <c r="X533">
        <v>2019</v>
      </c>
      <c r="Y533" t="s">
        <v>37</v>
      </c>
      <c r="Z533" t="s">
        <v>38</v>
      </c>
      <c r="AA533">
        <v>16</v>
      </c>
      <c r="AB533">
        <v>1</v>
      </c>
      <c r="AC533">
        <v>0</v>
      </c>
      <c r="AD533">
        <v>0</v>
      </c>
      <c r="AE533">
        <v>715</v>
      </c>
      <c r="AF533" t="e">
        <f>VLOOKUP(A533,[1]DETALLE!$A$1:$AK$841,37,FALSE)</f>
        <v>#N/A</v>
      </c>
      <c r="AG533" t="e">
        <f>VLOOKUP(A533,[1]DETALLE!$A$1:$AK$841,16,FALSE)</f>
        <v>#N/A</v>
      </c>
      <c r="AH533" t="e">
        <f>VLOOKUP(A533,[1]DETALLE!$A$1:$AK$841,22,FALSE)</f>
        <v>#N/A</v>
      </c>
      <c r="AI533" t="e">
        <f>VLOOKUP(A533,[1]DETALLE!$A$1:$AK$841,27,FALSE)</f>
        <v>#N/A</v>
      </c>
      <c r="AJ533" t="e">
        <f>VLOOKUP(A533,[1]DETALLE!$A$1:$AK$841,18,FALSE)</f>
        <v>#N/A</v>
      </c>
      <c r="AK533" t="e">
        <f t="shared" si="41"/>
        <v>#N/A</v>
      </c>
      <c r="AL533" t="e">
        <f t="shared" si="42"/>
        <v>#N/A</v>
      </c>
      <c r="AM533" t="e">
        <f t="shared" si="43"/>
        <v>#N/A</v>
      </c>
      <c r="AN533" t="e">
        <f t="shared" si="44"/>
        <v>#N/A</v>
      </c>
      <c r="AO533" t="e">
        <f t="shared" si="45"/>
        <v>#N/A</v>
      </c>
    </row>
    <row r="534" spans="1:41" x14ac:dyDescent="0.25">
      <c r="A534" t="s">
        <v>505</v>
      </c>
      <c r="B534">
        <v>2019</v>
      </c>
      <c r="C534" t="s">
        <v>37</v>
      </c>
      <c r="D534" t="s">
        <v>38</v>
      </c>
      <c r="E534">
        <v>16</v>
      </c>
      <c r="F534" t="s">
        <v>40</v>
      </c>
      <c r="G534">
        <v>0.38333329999999999</v>
      </c>
      <c r="H534" t="s">
        <v>71</v>
      </c>
      <c r="I534">
        <v>468</v>
      </c>
      <c r="J534">
        <v>715</v>
      </c>
      <c r="K534">
        <v>0</v>
      </c>
      <c r="L534">
        <v>0</v>
      </c>
      <c r="M534">
        <v>0</v>
      </c>
      <c r="N534">
        <v>0.6</v>
      </c>
      <c r="O534">
        <v>0.8</v>
      </c>
      <c r="P534">
        <v>1.05</v>
      </c>
      <c r="Q534" t="s">
        <v>46</v>
      </c>
      <c r="R534">
        <v>5</v>
      </c>
      <c r="S534">
        <v>9</v>
      </c>
      <c r="T534" t="s">
        <v>47</v>
      </c>
      <c r="U534" t="s">
        <v>71</v>
      </c>
      <c r="V534" t="s">
        <v>35</v>
      </c>
      <c r="W534" t="s">
        <v>130</v>
      </c>
      <c r="X534">
        <v>2019</v>
      </c>
      <c r="Y534" t="s">
        <v>37</v>
      </c>
      <c r="Z534" t="s">
        <v>38</v>
      </c>
      <c r="AA534">
        <v>17</v>
      </c>
      <c r="AB534">
        <v>50</v>
      </c>
      <c r="AC534">
        <v>0.8</v>
      </c>
      <c r="AD534">
        <v>7.6666659999999998E-2</v>
      </c>
      <c r="AE534">
        <v>572</v>
      </c>
      <c r="AF534">
        <f>VLOOKUP(A534,[1]DETALLE!$A$1:$AK$841,37,FALSE)</f>
        <v>750.75000000000011</v>
      </c>
      <c r="AG534">
        <f>VLOOKUP(A534,[1]DETALLE!$A$1:$AK$841,16,FALSE)</f>
        <v>462</v>
      </c>
      <c r="AH534">
        <f>VLOOKUP(A534,[1]DETALLE!$A$1:$AK$841,22,FALSE)</f>
        <v>1.05</v>
      </c>
      <c r="AI534">
        <f>VLOOKUP(A534,[1]DETALLE!$A$1:$AK$841,27,FALSE)</f>
        <v>0.39</v>
      </c>
      <c r="AJ534" t="str">
        <f>VLOOKUP(A534,[1]DETALLE!$A$1:$AK$841,18,FALSE)</f>
        <v>A4 Mono MFPs</v>
      </c>
      <c r="AK534">
        <f t="shared" si="41"/>
        <v>0</v>
      </c>
      <c r="AL534">
        <f t="shared" si="42"/>
        <v>0</v>
      </c>
      <c r="AM534">
        <f t="shared" si="43"/>
        <v>0</v>
      </c>
      <c r="AN534">
        <f t="shared" si="44"/>
        <v>0</v>
      </c>
      <c r="AO534">
        <f t="shared" si="45"/>
        <v>0</v>
      </c>
    </row>
    <row r="535" spans="1:41" x14ac:dyDescent="0.25">
      <c r="A535" t="s">
        <v>506</v>
      </c>
      <c r="B535">
        <v>2019</v>
      </c>
      <c r="C535" t="s">
        <v>37</v>
      </c>
      <c r="D535" t="s">
        <v>38</v>
      </c>
      <c r="E535">
        <v>16</v>
      </c>
      <c r="F535" t="s">
        <v>40</v>
      </c>
      <c r="G535">
        <v>1.3333330000000001</v>
      </c>
      <c r="H535" t="s">
        <v>54</v>
      </c>
      <c r="I535">
        <v>803</v>
      </c>
      <c r="J535">
        <v>1573</v>
      </c>
      <c r="K535">
        <v>0.2</v>
      </c>
      <c r="L535">
        <v>0.6</v>
      </c>
      <c r="M535">
        <v>0.8</v>
      </c>
      <c r="N535">
        <v>1.05</v>
      </c>
      <c r="O535">
        <v>1.1000000000000001</v>
      </c>
      <c r="P535">
        <v>1.1499999999999999</v>
      </c>
      <c r="Q535" t="s">
        <v>46</v>
      </c>
      <c r="R535">
        <v>4</v>
      </c>
      <c r="S535">
        <v>6</v>
      </c>
      <c r="T535" t="s">
        <v>47</v>
      </c>
      <c r="U535" t="s">
        <v>54</v>
      </c>
      <c r="V535" t="s">
        <v>35</v>
      </c>
      <c r="W535" t="s">
        <v>73</v>
      </c>
      <c r="X535">
        <v>2019</v>
      </c>
      <c r="Y535" t="s">
        <v>37</v>
      </c>
      <c r="Z535" t="s">
        <v>38</v>
      </c>
      <c r="AA535">
        <v>16</v>
      </c>
      <c r="AB535">
        <v>133</v>
      </c>
      <c r="AC535">
        <v>1.1499999999999999</v>
      </c>
      <c r="AD535">
        <v>0.33333325000000003</v>
      </c>
      <c r="AE535">
        <v>1808.95</v>
      </c>
      <c r="AF535">
        <f>VLOOKUP(A535,[1]DETALLE!$A$1:$AK$841,37,FALSE)</f>
        <v>0</v>
      </c>
      <c r="AG535">
        <f>VLOOKUP(A535,[1]DETALLE!$A$1:$AK$841,16,FALSE)</f>
        <v>2</v>
      </c>
      <c r="AH535">
        <f>VLOOKUP(A535,[1]DETALLE!$A$1:$AK$841,22,FALSE)</f>
        <v>0</v>
      </c>
      <c r="AI535">
        <f>VLOOKUP(A535,[1]DETALLE!$A$1:$AK$841,27,FALSE)</f>
        <v>0.42599999999999999</v>
      </c>
      <c r="AJ535" t="str">
        <f>VLOOKUP(A535,[1]DETALLE!$A$1:$AK$841,18,FALSE)</f>
        <v>Departmental Digital</v>
      </c>
      <c r="AK535">
        <f t="shared" si="41"/>
        <v>0</v>
      </c>
      <c r="AL535">
        <f t="shared" si="42"/>
        <v>0</v>
      </c>
      <c r="AM535">
        <f t="shared" si="43"/>
        <v>0</v>
      </c>
      <c r="AN535">
        <f t="shared" si="44"/>
        <v>0</v>
      </c>
      <c r="AO535">
        <f t="shared" si="45"/>
        <v>0</v>
      </c>
    </row>
    <row r="536" spans="1:41" x14ac:dyDescent="0.25">
      <c r="A536" t="s">
        <v>507</v>
      </c>
      <c r="B536">
        <v>2019</v>
      </c>
      <c r="C536" t="s">
        <v>37</v>
      </c>
      <c r="D536" t="s">
        <v>38</v>
      </c>
      <c r="E536">
        <v>16</v>
      </c>
      <c r="F536" t="s">
        <v>40</v>
      </c>
      <c r="G536">
        <v>2.1666669999999999</v>
      </c>
      <c r="H536" t="s">
        <v>58</v>
      </c>
      <c r="I536">
        <v>655</v>
      </c>
      <c r="J536">
        <v>1365</v>
      </c>
      <c r="K536">
        <v>0</v>
      </c>
      <c r="L536">
        <v>0</v>
      </c>
      <c r="M536">
        <v>0.6</v>
      </c>
      <c r="N536">
        <v>0.8</v>
      </c>
      <c r="O536">
        <v>1.05</v>
      </c>
      <c r="P536">
        <v>1.1000000000000001</v>
      </c>
      <c r="Q536" t="s">
        <v>46</v>
      </c>
      <c r="R536">
        <v>5</v>
      </c>
      <c r="S536">
        <v>9</v>
      </c>
      <c r="T536" t="s">
        <v>47</v>
      </c>
      <c r="U536" t="s">
        <v>58</v>
      </c>
      <c r="V536" t="s">
        <v>35</v>
      </c>
      <c r="W536" t="s">
        <v>73</v>
      </c>
      <c r="X536">
        <v>2019</v>
      </c>
      <c r="Y536" t="s">
        <v>37</v>
      </c>
      <c r="Z536" t="s">
        <v>38</v>
      </c>
      <c r="AA536">
        <v>18</v>
      </c>
      <c r="AB536">
        <v>36</v>
      </c>
      <c r="AC536">
        <v>1.05</v>
      </c>
      <c r="AD536">
        <v>0.43333339999999998</v>
      </c>
      <c r="AE536">
        <v>1433.25</v>
      </c>
      <c r="AF536">
        <f>VLOOKUP(A536,[1]DETALLE!$A$1:$AK$841,37,FALSE)</f>
        <v>1501.5000000000002</v>
      </c>
      <c r="AG536">
        <f>VLOOKUP(A536,[1]DETALLE!$A$1:$AK$841,16,FALSE)</f>
        <v>363</v>
      </c>
      <c r="AH536">
        <f>VLOOKUP(A536,[1]DETALLE!$A$1:$AK$841,22,FALSE)</f>
        <v>1.1000000000000001</v>
      </c>
      <c r="AI536">
        <f>VLOOKUP(A536,[1]DETALLE!$A$1:$AK$841,27,FALSE)</f>
        <v>0.46333333333333332</v>
      </c>
      <c r="AJ536" t="str">
        <f>VLOOKUP(A536,[1]DETALLE!$A$1:$AK$841,18,FALSE)</f>
        <v>Office Digital</v>
      </c>
      <c r="AK536">
        <f t="shared" si="41"/>
        <v>0</v>
      </c>
      <c r="AL536">
        <f t="shared" si="42"/>
        <v>0</v>
      </c>
      <c r="AM536">
        <f t="shared" si="43"/>
        <v>0</v>
      </c>
      <c r="AN536">
        <f t="shared" si="44"/>
        <v>0</v>
      </c>
      <c r="AO536">
        <f t="shared" si="45"/>
        <v>0</v>
      </c>
    </row>
    <row r="537" spans="1:41" x14ac:dyDescent="0.25">
      <c r="A537" t="s">
        <v>508</v>
      </c>
      <c r="B537">
        <v>2019</v>
      </c>
      <c r="C537" t="s">
        <v>37</v>
      </c>
      <c r="D537" t="s">
        <v>38</v>
      </c>
      <c r="E537">
        <v>16</v>
      </c>
      <c r="F537" t="s">
        <v>40</v>
      </c>
      <c r="G537">
        <v>3.1166670000000001</v>
      </c>
      <c r="H537" t="s">
        <v>58</v>
      </c>
      <c r="I537">
        <v>655</v>
      </c>
      <c r="J537">
        <v>1365</v>
      </c>
      <c r="K537">
        <v>0</v>
      </c>
      <c r="L537">
        <v>0</v>
      </c>
      <c r="M537">
        <v>0.6</v>
      </c>
      <c r="N537">
        <v>0.8</v>
      </c>
      <c r="O537">
        <v>1.05</v>
      </c>
      <c r="P537">
        <v>1.1000000000000001</v>
      </c>
      <c r="Q537" t="s">
        <v>46</v>
      </c>
      <c r="R537">
        <v>5</v>
      </c>
      <c r="S537">
        <v>9</v>
      </c>
      <c r="T537" t="s">
        <v>47</v>
      </c>
      <c r="U537" t="s">
        <v>58</v>
      </c>
      <c r="V537" t="s">
        <v>35</v>
      </c>
      <c r="W537" t="s">
        <v>42</v>
      </c>
      <c r="X537">
        <v>2019</v>
      </c>
      <c r="Y537" t="s">
        <v>37</v>
      </c>
      <c r="Z537" t="s">
        <v>38</v>
      </c>
      <c r="AA537">
        <v>16</v>
      </c>
      <c r="AB537">
        <v>25</v>
      </c>
      <c r="AC537">
        <v>0.8</v>
      </c>
      <c r="AD537">
        <v>0.62333340000000004</v>
      </c>
      <c r="AE537">
        <v>1092</v>
      </c>
      <c r="AF537">
        <f>VLOOKUP(A537,[1]DETALLE!$A$1:$AK$841,37,FALSE)</f>
        <v>0</v>
      </c>
      <c r="AG537">
        <f>VLOOKUP(A537,[1]DETALLE!$A$1:$AK$841,16,FALSE)</f>
        <v>12</v>
      </c>
      <c r="AH537">
        <f>VLOOKUP(A537,[1]DETALLE!$A$1:$AK$841,22,FALSE)</f>
        <v>0</v>
      </c>
      <c r="AI537">
        <f>VLOOKUP(A537,[1]DETALLE!$A$1:$AK$841,27,FALSE)</f>
        <v>0.44000000000000006</v>
      </c>
      <c r="AJ537" t="str">
        <f>VLOOKUP(A537,[1]DETALLE!$A$1:$AK$841,18,FALSE)</f>
        <v>A4 Mono MFPs</v>
      </c>
      <c r="AK537">
        <f t="shared" si="41"/>
        <v>0</v>
      </c>
      <c r="AL537">
        <f t="shared" si="42"/>
        <v>0</v>
      </c>
      <c r="AM537">
        <f t="shared" si="43"/>
        <v>0</v>
      </c>
      <c r="AN537">
        <f t="shared" si="44"/>
        <v>0</v>
      </c>
      <c r="AO537">
        <f t="shared" si="45"/>
        <v>0</v>
      </c>
    </row>
    <row r="538" spans="1:41" x14ac:dyDescent="0.25">
      <c r="A538" t="s">
        <v>509</v>
      </c>
      <c r="B538">
        <v>2019</v>
      </c>
      <c r="C538" t="s">
        <v>37</v>
      </c>
      <c r="D538" t="s">
        <v>38</v>
      </c>
      <c r="E538">
        <v>16</v>
      </c>
      <c r="F538" t="s">
        <v>40</v>
      </c>
      <c r="G538">
        <v>1.4</v>
      </c>
      <c r="H538" t="s">
        <v>58</v>
      </c>
      <c r="I538">
        <v>655</v>
      </c>
      <c r="J538">
        <v>1365</v>
      </c>
      <c r="K538">
        <v>0</v>
      </c>
      <c r="L538">
        <v>0</v>
      </c>
      <c r="M538">
        <v>0.6</v>
      </c>
      <c r="N538">
        <v>0.8</v>
      </c>
      <c r="O538">
        <v>1.05</v>
      </c>
      <c r="P538">
        <v>1.1000000000000001</v>
      </c>
      <c r="Q538" t="s">
        <v>46</v>
      </c>
      <c r="R538">
        <v>5</v>
      </c>
      <c r="S538">
        <v>9</v>
      </c>
      <c r="T538" t="s">
        <v>47</v>
      </c>
      <c r="U538" t="s">
        <v>58</v>
      </c>
      <c r="V538" t="s">
        <v>35</v>
      </c>
      <c r="W538" t="s">
        <v>50</v>
      </c>
      <c r="X538">
        <v>2019</v>
      </c>
      <c r="Y538" t="s">
        <v>37</v>
      </c>
      <c r="Z538" t="s">
        <v>38</v>
      </c>
      <c r="AA538">
        <v>16</v>
      </c>
      <c r="AB538">
        <v>49</v>
      </c>
      <c r="AC538">
        <v>1.05</v>
      </c>
      <c r="AD538">
        <v>0.28000000000000003</v>
      </c>
      <c r="AE538">
        <v>1433.25</v>
      </c>
      <c r="AF538">
        <f>VLOOKUP(A538,[1]DETALLE!$A$1:$AK$841,37,FALSE)</f>
        <v>1808.95</v>
      </c>
      <c r="AG538">
        <f>VLOOKUP(A538,[1]DETALLE!$A$1:$AK$841,16,FALSE)</f>
        <v>175</v>
      </c>
      <c r="AH538">
        <f>VLOOKUP(A538,[1]DETALLE!$A$1:$AK$841,22,FALSE)</f>
        <v>1.1499999999999999</v>
      </c>
      <c r="AI538">
        <f>VLOOKUP(A538,[1]DETALLE!$A$1:$AK$841,27,FALSE)</f>
        <v>0.78249999999999997</v>
      </c>
      <c r="AJ538" t="str">
        <f>VLOOKUP(A538,[1]DETALLE!$A$1:$AK$841,18,FALSE)</f>
        <v>WF Mono Systems and Legacy Color</v>
      </c>
      <c r="AK538">
        <f t="shared" si="41"/>
        <v>0</v>
      </c>
      <c r="AL538">
        <f t="shared" si="42"/>
        <v>0</v>
      </c>
      <c r="AM538">
        <f t="shared" si="43"/>
        <v>0</v>
      </c>
      <c r="AN538">
        <f t="shared" si="44"/>
        <v>0</v>
      </c>
      <c r="AO538">
        <f t="shared" si="45"/>
        <v>0</v>
      </c>
    </row>
    <row r="539" spans="1:41" x14ac:dyDescent="0.25">
      <c r="A539" t="s">
        <v>510</v>
      </c>
      <c r="B539">
        <v>2019</v>
      </c>
      <c r="C539" t="s">
        <v>37</v>
      </c>
      <c r="D539" t="s">
        <v>38</v>
      </c>
      <c r="E539">
        <v>16</v>
      </c>
      <c r="F539" t="s">
        <v>40</v>
      </c>
      <c r="G539">
        <v>1.8</v>
      </c>
      <c r="H539" t="s">
        <v>58</v>
      </c>
      <c r="I539">
        <v>655</v>
      </c>
      <c r="J539">
        <v>1365</v>
      </c>
      <c r="K539">
        <v>0</v>
      </c>
      <c r="L539">
        <v>0</v>
      </c>
      <c r="M539">
        <v>0.6</v>
      </c>
      <c r="N539">
        <v>0.8</v>
      </c>
      <c r="O539">
        <v>1.05</v>
      </c>
      <c r="P539">
        <v>1.1000000000000001</v>
      </c>
      <c r="Q539" t="s">
        <v>46</v>
      </c>
      <c r="R539">
        <v>5</v>
      </c>
      <c r="S539">
        <v>9</v>
      </c>
      <c r="T539" t="s">
        <v>47</v>
      </c>
      <c r="U539" t="s">
        <v>58</v>
      </c>
      <c r="V539" t="s">
        <v>35</v>
      </c>
      <c r="W539" t="s">
        <v>42</v>
      </c>
      <c r="X539">
        <v>2019</v>
      </c>
      <c r="Y539" t="s">
        <v>37</v>
      </c>
      <c r="Z539" t="s">
        <v>38</v>
      </c>
      <c r="AA539">
        <v>17</v>
      </c>
      <c r="AB539">
        <v>71</v>
      </c>
      <c r="AC539">
        <v>1.1000000000000001</v>
      </c>
      <c r="AD539">
        <v>0.36</v>
      </c>
      <c r="AE539">
        <v>1501.5</v>
      </c>
      <c r="AF539">
        <f>VLOOKUP(A539,[1]DETALLE!$A$1:$AK$841,37,FALSE)</f>
        <v>1501.5000000000002</v>
      </c>
      <c r="AG539">
        <f>VLOOKUP(A539,[1]DETALLE!$A$1:$AK$841,16,FALSE)</f>
        <v>63</v>
      </c>
      <c r="AH539">
        <f>VLOOKUP(A539,[1]DETALLE!$A$1:$AK$841,22,FALSE)</f>
        <v>1.1000000000000001</v>
      </c>
      <c r="AI539">
        <f>VLOOKUP(A539,[1]DETALLE!$A$1:$AK$841,27,FALSE)</f>
        <v>0.70599999999999996</v>
      </c>
      <c r="AJ539" t="str">
        <f>VLOOKUP(A539,[1]DETALLE!$A$1:$AK$841,18,FALSE)</f>
        <v>Office Digital</v>
      </c>
      <c r="AK539">
        <f t="shared" si="41"/>
        <v>1</v>
      </c>
      <c r="AL539">
        <f t="shared" si="42"/>
        <v>0</v>
      </c>
      <c r="AM539">
        <f t="shared" si="43"/>
        <v>1</v>
      </c>
      <c r="AN539">
        <f t="shared" si="44"/>
        <v>0</v>
      </c>
      <c r="AO539">
        <f t="shared" si="45"/>
        <v>0</v>
      </c>
    </row>
    <row r="540" spans="1:41" x14ac:dyDescent="0.25">
      <c r="A540" t="s">
        <v>511</v>
      </c>
      <c r="B540">
        <v>2019</v>
      </c>
      <c r="C540" t="s">
        <v>37</v>
      </c>
      <c r="D540" t="s">
        <v>38</v>
      </c>
      <c r="E540">
        <v>16</v>
      </c>
      <c r="F540" t="s">
        <v>40</v>
      </c>
      <c r="G540">
        <v>3.9666670000000002</v>
      </c>
      <c r="H540" t="s">
        <v>58</v>
      </c>
      <c r="I540">
        <v>655</v>
      </c>
      <c r="J540">
        <v>1365</v>
      </c>
      <c r="K540">
        <v>0</v>
      </c>
      <c r="L540">
        <v>0</v>
      </c>
      <c r="M540">
        <v>0.6</v>
      </c>
      <c r="N540">
        <v>0.8</v>
      </c>
      <c r="O540">
        <v>1.05</v>
      </c>
      <c r="P540">
        <v>1.1000000000000001</v>
      </c>
      <c r="Q540" t="s">
        <v>46</v>
      </c>
      <c r="R540">
        <v>5</v>
      </c>
      <c r="S540">
        <v>9</v>
      </c>
      <c r="T540" t="s">
        <v>47</v>
      </c>
      <c r="U540" t="s">
        <v>58</v>
      </c>
      <c r="V540" t="s">
        <v>35</v>
      </c>
      <c r="W540" t="s">
        <v>73</v>
      </c>
      <c r="X540">
        <v>2019</v>
      </c>
      <c r="Y540" t="s">
        <v>37</v>
      </c>
      <c r="Z540" t="s">
        <v>38</v>
      </c>
      <c r="AA540">
        <v>16</v>
      </c>
      <c r="AB540">
        <v>27</v>
      </c>
      <c r="AC540">
        <v>0.8</v>
      </c>
      <c r="AD540">
        <v>0.79333339999999997</v>
      </c>
      <c r="AE540">
        <v>1092</v>
      </c>
      <c r="AF540">
        <f>VLOOKUP(A540,[1]DETALLE!$A$1:$AK$841,37,FALSE)</f>
        <v>821.0474999999999</v>
      </c>
      <c r="AG540" t="str">
        <f>VLOOKUP(A540,[1]DETALLE!$A$1:$AK$841,16,FALSE)</f>
        <v xml:space="preserve">  </v>
      </c>
      <c r="AH540">
        <f>VLOOKUP(A540,[1]DETALLE!$A$1:$AK$841,22,FALSE)</f>
        <v>1</v>
      </c>
      <c r="AI540">
        <f>VLOOKUP(A540,[1]DETALLE!$A$1:$AK$841,27,FALSE)</f>
        <v>2.5940000000000003</v>
      </c>
      <c r="AJ540" t="str">
        <f>VLOOKUP(A540,[1]DETALLE!$A$1:$AK$841,18,FALSE)</f>
        <v>A3 Office Color Laser MFPs</v>
      </c>
      <c r="AK540">
        <f t="shared" si="41"/>
        <v>0</v>
      </c>
      <c r="AL540">
        <f t="shared" si="42"/>
        <v>0</v>
      </c>
      <c r="AM540">
        <f t="shared" si="43"/>
        <v>0</v>
      </c>
      <c r="AN540">
        <f t="shared" si="44"/>
        <v>0</v>
      </c>
      <c r="AO540">
        <f t="shared" si="45"/>
        <v>0</v>
      </c>
    </row>
    <row r="541" spans="1:41" x14ac:dyDescent="0.25">
      <c r="A541" t="s">
        <v>90</v>
      </c>
      <c r="B541">
        <v>2019</v>
      </c>
      <c r="C541" t="s">
        <v>37</v>
      </c>
      <c r="D541" t="s">
        <v>38</v>
      </c>
      <c r="E541">
        <v>16</v>
      </c>
      <c r="F541" t="s">
        <v>40</v>
      </c>
      <c r="G541">
        <v>2.4</v>
      </c>
      <c r="H541" t="s">
        <v>91</v>
      </c>
      <c r="I541">
        <v>803</v>
      </c>
      <c r="J541">
        <v>1573</v>
      </c>
      <c r="K541">
        <v>0.2</v>
      </c>
      <c r="L541">
        <v>0.6</v>
      </c>
      <c r="M541">
        <v>0.8</v>
      </c>
      <c r="N541">
        <v>1.05</v>
      </c>
      <c r="O541">
        <v>1.1000000000000001</v>
      </c>
      <c r="P541">
        <v>1.1499999999999999</v>
      </c>
      <c r="Q541" t="s">
        <v>46</v>
      </c>
      <c r="R541">
        <v>4</v>
      </c>
      <c r="S541">
        <v>6</v>
      </c>
      <c r="T541" t="s">
        <v>47</v>
      </c>
      <c r="U541" t="s">
        <v>91</v>
      </c>
      <c r="V541" t="s">
        <v>35</v>
      </c>
      <c r="W541" t="s">
        <v>61</v>
      </c>
      <c r="X541">
        <v>2019</v>
      </c>
      <c r="Y541" t="s">
        <v>37</v>
      </c>
      <c r="Z541" t="s">
        <v>38</v>
      </c>
      <c r="AA541">
        <v>16</v>
      </c>
      <c r="AB541">
        <v>19</v>
      </c>
      <c r="AC541">
        <v>1.05</v>
      </c>
      <c r="AD541">
        <v>0.6</v>
      </c>
      <c r="AE541">
        <v>1651.65</v>
      </c>
      <c r="AF541">
        <f>VLOOKUP(A541,[1]DETALLE!$A$1:$AK$841,37,FALSE)</f>
        <v>0</v>
      </c>
      <c r="AG541">
        <f>VLOOKUP(A541,[1]DETALLE!$A$1:$AK$841,16,FALSE)</f>
        <v>34</v>
      </c>
      <c r="AH541">
        <f>VLOOKUP(A541,[1]DETALLE!$A$1:$AK$841,22,FALSE)</f>
        <v>1.05</v>
      </c>
      <c r="AI541">
        <f>VLOOKUP(A541,[1]DETALLE!$A$1:$AK$841,27,FALSE)</f>
        <v>0.28199999999999997</v>
      </c>
      <c r="AJ541" t="str">
        <f>VLOOKUP(A541,[1]DETALLE!$A$1:$AK$841,18,FALSE)</f>
        <v>Office Digital</v>
      </c>
      <c r="AK541">
        <f t="shared" si="41"/>
        <v>0</v>
      </c>
      <c r="AL541">
        <f t="shared" si="42"/>
        <v>0</v>
      </c>
      <c r="AM541">
        <f t="shared" si="43"/>
        <v>1</v>
      </c>
      <c r="AN541">
        <f t="shared" si="44"/>
        <v>0</v>
      </c>
      <c r="AO541">
        <f t="shared" si="45"/>
        <v>0</v>
      </c>
    </row>
    <row r="542" spans="1:41" x14ac:dyDescent="0.25">
      <c r="A542" t="s">
        <v>512</v>
      </c>
      <c r="B542">
        <v>2019</v>
      </c>
      <c r="C542" t="s">
        <v>37</v>
      </c>
      <c r="D542" t="s">
        <v>38</v>
      </c>
      <c r="E542">
        <v>16</v>
      </c>
      <c r="F542" t="s">
        <v>40</v>
      </c>
      <c r="G542">
        <v>0.63333329999999999</v>
      </c>
      <c r="H542" t="s">
        <v>66</v>
      </c>
      <c r="I542">
        <v>468</v>
      </c>
      <c r="J542">
        <v>715</v>
      </c>
      <c r="K542">
        <v>0</v>
      </c>
      <c r="L542">
        <v>0</v>
      </c>
      <c r="M542">
        <v>0</v>
      </c>
      <c r="N542">
        <v>0.6</v>
      </c>
      <c r="O542">
        <v>0.8</v>
      </c>
      <c r="P542">
        <v>1.05</v>
      </c>
      <c r="Q542" t="s">
        <v>46</v>
      </c>
      <c r="R542">
        <v>5</v>
      </c>
      <c r="S542">
        <v>9</v>
      </c>
      <c r="T542" t="s">
        <v>47</v>
      </c>
      <c r="U542" t="s">
        <v>64</v>
      </c>
      <c r="V542" t="s">
        <v>35</v>
      </c>
      <c r="W542" t="s">
        <v>130</v>
      </c>
      <c r="X542">
        <v>2019</v>
      </c>
      <c r="Y542" t="s">
        <v>37</v>
      </c>
      <c r="Z542" t="s">
        <v>38</v>
      </c>
      <c r="AA542">
        <v>25</v>
      </c>
      <c r="AB542">
        <v>55</v>
      </c>
      <c r="AC542">
        <v>0.8</v>
      </c>
      <c r="AD542">
        <v>0.12666665999999999</v>
      </c>
      <c r="AE542">
        <v>572</v>
      </c>
      <c r="AF542">
        <f>VLOOKUP(A542,[1]DETALLE!$A$1:$AK$841,37,FALSE)</f>
        <v>1258.4000000000003</v>
      </c>
      <c r="AG542">
        <f>VLOOKUP(A542,[1]DETALLE!$A$1:$AK$841,16,FALSE)</f>
        <v>9</v>
      </c>
      <c r="AH542">
        <f>VLOOKUP(A542,[1]DETALLE!$A$1:$AK$841,22,FALSE)</f>
        <v>0.8</v>
      </c>
      <c r="AI542">
        <f>VLOOKUP(A542,[1]DETALLE!$A$1:$AK$841,27,FALSE)</f>
        <v>0.60750000000000004</v>
      </c>
      <c r="AJ542" t="str">
        <f>VLOOKUP(A542,[1]DETALLE!$A$1:$AK$841,18,FALSE)</f>
        <v>Light Production Digital Business</v>
      </c>
      <c r="AK542">
        <f t="shared" si="41"/>
        <v>0</v>
      </c>
      <c r="AL542">
        <f t="shared" si="42"/>
        <v>0</v>
      </c>
      <c r="AM542">
        <f t="shared" si="43"/>
        <v>1</v>
      </c>
      <c r="AN542">
        <f t="shared" si="44"/>
        <v>0</v>
      </c>
      <c r="AO542">
        <f t="shared" si="45"/>
        <v>0</v>
      </c>
    </row>
    <row r="543" spans="1:41" x14ac:dyDescent="0.25">
      <c r="A543" t="s">
        <v>513</v>
      </c>
      <c r="B543">
        <v>2019</v>
      </c>
      <c r="C543" t="s">
        <v>37</v>
      </c>
      <c r="D543" t="s">
        <v>38</v>
      </c>
      <c r="E543">
        <v>16</v>
      </c>
      <c r="F543" t="s">
        <v>40</v>
      </c>
      <c r="G543">
        <v>6.7166670000000002</v>
      </c>
      <c r="H543" t="s">
        <v>48</v>
      </c>
      <c r="I543">
        <v>1116</v>
      </c>
      <c r="J543">
        <v>2145</v>
      </c>
      <c r="K543">
        <v>0.6</v>
      </c>
      <c r="L543">
        <v>0.8</v>
      </c>
      <c r="M543">
        <v>1.05</v>
      </c>
      <c r="N543">
        <v>1.1000000000000001</v>
      </c>
      <c r="O543">
        <v>1.1499999999999999</v>
      </c>
      <c r="P543">
        <v>1.2</v>
      </c>
      <c r="Q543" t="s">
        <v>46</v>
      </c>
      <c r="R543">
        <v>3</v>
      </c>
      <c r="S543">
        <v>6</v>
      </c>
      <c r="T543" t="s">
        <v>47</v>
      </c>
      <c r="U543" t="s">
        <v>48</v>
      </c>
      <c r="V543" t="s">
        <v>35</v>
      </c>
      <c r="W543" t="s">
        <v>50</v>
      </c>
      <c r="X543">
        <v>2019</v>
      </c>
      <c r="Y543" t="s">
        <v>37</v>
      </c>
      <c r="Z543" t="s">
        <v>38</v>
      </c>
      <c r="AA543">
        <v>22</v>
      </c>
      <c r="AB543">
        <v>53</v>
      </c>
      <c r="AC543">
        <v>1.1499999999999999</v>
      </c>
      <c r="AD543">
        <v>2.2388889999999999</v>
      </c>
      <c r="AE543">
        <v>1802.39577375</v>
      </c>
      <c r="AF543">
        <f>VLOOKUP(A543,[1]DETALLE!$A$1:$AK$841,37,FALSE)</f>
        <v>1808.95</v>
      </c>
      <c r="AG543">
        <f>VLOOKUP(A543,[1]DETALLE!$A$1:$AK$841,16,FALSE)</f>
        <v>87</v>
      </c>
      <c r="AH543">
        <f>VLOOKUP(A543,[1]DETALLE!$A$1:$AK$841,22,FALSE)</f>
        <v>1.1499999999999999</v>
      </c>
      <c r="AI543">
        <f>VLOOKUP(A543,[1]DETALLE!$A$1:$AK$841,27,FALSE)</f>
        <v>0.1125</v>
      </c>
      <c r="AJ543" t="str">
        <f>VLOOKUP(A543,[1]DETALLE!$A$1:$AK$841,18,FALSE)</f>
        <v>Entry Production Color Low/Mid</v>
      </c>
      <c r="AK543">
        <f t="shared" si="41"/>
        <v>0</v>
      </c>
      <c r="AL543">
        <f t="shared" si="42"/>
        <v>0</v>
      </c>
      <c r="AM543">
        <f t="shared" si="43"/>
        <v>1</v>
      </c>
      <c r="AN543">
        <f t="shared" si="44"/>
        <v>0</v>
      </c>
      <c r="AO543">
        <f t="shared" si="45"/>
        <v>0</v>
      </c>
    </row>
    <row r="544" spans="1:41" x14ac:dyDescent="0.25">
      <c r="A544" t="s">
        <v>514</v>
      </c>
      <c r="B544">
        <v>2019</v>
      </c>
      <c r="C544" t="s">
        <v>37</v>
      </c>
      <c r="D544" t="s">
        <v>38</v>
      </c>
      <c r="E544">
        <v>16</v>
      </c>
      <c r="F544" t="s">
        <v>40</v>
      </c>
      <c r="G544">
        <v>1.3666670000000001</v>
      </c>
      <c r="H544" t="s">
        <v>58</v>
      </c>
      <c r="I544">
        <v>655</v>
      </c>
      <c r="J544">
        <v>1365</v>
      </c>
      <c r="K544">
        <v>0</v>
      </c>
      <c r="L544">
        <v>0</v>
      </c>
      <c r="M544">
        <v>0.6</v>
      </c>
      <c r="N544">
        <v>0.8</v>
      </c>
      <c r="O544">
        <v>1.05</v>
      </c>
      <c r="P544">
        <v>1.1000000000000001</v>
      </c>
      <c r="Q544" t="s">
        <v>46</v>
      </c>
      <c r="R544">
        <v>5</v>
      </c>
      <c r="S544">
        <v>9</v>
      </c>
      <c r="T544" t="s">
        <v>47</v>
      </c>
      <c r="U544" t="s">
        <v>58</v>
      </c>
      <c r="V544" t="s">
        <v>35</v>
      </c>
      <c r="W544" t="s">
        <v>50</v>
      </c>
      <c r="X544">
        <v>2019</v>
      </c>
      <c r="Y544" t="s">
        <v>37</v>
      </c>
      <c r="Z544" t="s">
        <v>38</v>
      </c>
      <c r="AA544">
        <v>16</v>
      </c>
      <c r="AB544">
        <v>40</v>
      </c>
      <c r="AC544">
        <v>1.05</v>
      </c>
      <c r="AD544">
        <v>0.2733334</v>
      </c>
      <c r="AE544">
        <v>1433.25</v>
      </c>
      <c r="AF544">
        <f>VLOOKUP(A544,[1]DETALLE!$A$1:$AK$841,37,FALSE)</f>
        <v>1433.25</v>
      </c>
      <c r="AG544">
        <f>VLOOKUP(A544,[1]DETALLE!$A$1:$AK$841,16,FALSE)</f>
        <v>48</v>
      </c>
      <c r="AH544">
        <f>VLOOKUP(A544,[1]DETALLE!$A$1:$AK$841,22,FALSE)</f>
        <v>1.05</v>
      </c>
      <c r="AI544">
        <f>VLOOKUP(A544,[1]DETALLE!$A$1:$AK$841,27,FALSE)</f>
        <v>0.12777777777777777</v>
      </c>
      <c r="AJ544" t="str">
        <f>VLOOKUP(A544,[1]DETALLE!$A$1:$AK$841,18,FALSE)</f>
        <v>Departmental Digital</v>
      </c>
      <c r="AK544">
        <f t="shared" si="41"/>
        <v>1</v>
      </c>
      <c r="AL544">
        <f t="shared" si="42"/>
        <v>0</v>
      </c>
      <c r="AM544">
        <f t="shared" si="43"/>
        <v>1</v>
      </c>
      <c r="AN544">
        <f t="shared" si="44"/>
        <v>0</v>
      </c>
      <c r="AO544">
        <f t="shared" si="45"/>
        <v>1</v>
      </c>
    </row>
    <row r="545" spans="1:41" x14ac:dyDescent="0.25">
      <c r="A545" t="s">
        <v>515</v>
      </c>
      <c r="B545">
        <v>2019</v>
      </c>
      <c r="C545" t="s">
        <v>37</v>
      </c>
      <c r="D545" t="s">
        <v>38</v>
      </c>
      <c r="E545">
        <v>16</v>
      </c>
      <c r="F545" t="s">
        <v>40</v>
      </c>
      <c r="G545">
        <v>0</v>
      </c>
      <c r="H545" t="s">
        <v>116</v>
      </c>
      <c r="I545">
        <v>655</v>
      </c>
      <c r="J545">
        <v>1365</v>
      </c>
      <c r="K545">
        <v>0</v>
      </c>
      <c r="L545">
        <v>0</v>
      </c>
      <c r="M545">
        <v>0.6</v>
      </c>
      <c r="N545">
        <v>0.8</v>
      </c>
      <c r="O545">
        <v>1.05</v>
      </c>
      <c r="P545">
        <v>1.1000000000000001</v>
      </c>
      <c r="Q545" t="s">
        <v>46</v>
      </c>
      <c r="R545">
        <v>5</v>
      </c>
      <c r="S545">
        <v>9</v>
      </c>
      <c r="T545" t="s">
        <v>47</v>
      </c>
      <c r="U545" t="s">
        <v>45</v>
      </c>
      <c r="V545" t="s">
        <v>35</v>
      </c>
      <c r="W545" t="s">
        <v>55</v>
      </c>
      <c r="X545">
        <v>2019</v>
      </c>
      <c r="Y545" t="s">
        <v>37</v>
      </c>
      <c r="Z545" t="s">
        <v>38</v>
      </c>
      <c r="AA545">
        <v>24</v>
      </c>
      <c r="AB545">
        <v>39</v>
      </c>
      <c r="AC545">
        <v>1.05</v>
      </c>
      <c r="AD545">
        <v>0</v>
      </c>
      <c r="AE545">
        <v>1433.25</v>
      </c>
      <c r="AF545">
        <f>VLOOKUP(A545,[1]DETALLE!$A$1:$AK$841,37,FALSE)</f>
        <v>0</v>
      </c>
      <c r="AG545">
        <f>VLOOKUP(A545,[1]DETALLE!$A$1:$AK$841,16,FALSE)</f>
        <v>160</v>
      </c>
      <c r="AH545">
        <f>VLOOKUP(A545,[1]DETALLE!$A$1:$AK$841,22,FALSE)</f>
        <v>1.1000000000000001</v>
      </c>
      <c r="AI545">
        <f>VLOOKUP(A545,[1]DETALLE!$A$1:$AK$841,27,FALSE)</f>
        <v>0</v>
      </c>
      <c r="AJ545" t="str">
        <f>VLOOKUP(A545,[1]DETALLE!$A$1:$AK$841,18,FALSE)</f>
        <v>Departmental Digital</v>
      </c>
      <c r="AK545">
        <f t="shared" si="41"/>
        <v>0</v>
      </c>
      <c r="AL545">
        <f t="shared" si="42"/>
        <v>0</v>
      </c>
      <c r="AM545">
        <f t="shared" si="43"/>
        <v>0</v>
      </c>
      <c r="AN545">
        <f t="shared" si="44"/>
        <v>1</v>
      </c>
      <c r="AO545">
        <f t="shared" si="45"/>
        <v>0</v>
      </c>
    </row>
    <row r="546" spans="1:41" x14ac:dyDescent="0.25">
      <c r="A546" t="s">
        <v>516</v>
      </c>
      <c r="B546">
        <v>2019</v>
      </c>
      <c r="C546" t="s">
        <v>37</v>
      </c>
      <c r="D546" t="s">
        <v>38</v>
      </c>
      <c r="E546">
        <v>16</v>
      </c>
      <c r="F546" t="s">
        <v>40</v>
      </c>
      <c r="G546">
        <v>1.8333330000000001</v>
      </c>
      <c r="H546" t="s">
        <v>41</v>
      </c>
      <c r="I546">
        <v>468</v>
      </c>
      <c r="J546">
        <v>715</v>
      </c>
      <c r="K546">
        <v>0</v>
      </c>
      <c r="L546">
        <v>0</v>
      </c>
      <c r="M546">
        <v>0</v>
      </c>
      <c r="N546">
        <v>0.6</v>
      </c>
      <c r="O546">
        <v>0.8</v>
      </c>
      <c r="P546">
        <v>1.05</v>
      </c>
      <c r="Q546" t="s">
        <v>46</v>
      </c>
      <c r="R546">
        <v>5</v>
      </c>
      <c r="S546">
        <v>9</v>
      </c>
      <c r="T546" t="s">
        <v>85</v>
      </c>
      <c r="U546" t="s">
        <v>41</v>
      </c>
      <c r="V546" t="s">
        <v>35</v>
      </c>
      <c r="W546" t="s">
        <v>42</v>
      </c>
      <c r="X546">
        <v>2019</v>
      </c>
      <c r="Y546" t="s">
        <v>37</v>
      </c>
      <c r="Z546" t="s">
        <v>38</v>
      </c>
      <c r="AA546">
        <v>17</v>
      </c>
      <c r="AB546">
        <v>33</v>
      </c>
      <c r="AC546">
        <v>0.8</v>
      </c>
      <c r="AD546">
        <v>0.203703666666667</v>
      </c>
      <c r="AE546">
        <v>572</v>
      </c>
      <c r="AF546">
        <f>VLOOKUP(A546,[1]DETALLE!$A$1:$AK$841,37,FALSE)</f>
        <v>1501.5000000000002</v>
      </c>
      <c r="AG546">
        <f>VLOOKUP(A546,[1]DETALLE!$A$1:$AK$841,16,FALSE)</f>
        <v>102</v>
      </c>
      <c r="AH546">
        <f>VLOOKUP(A546,[1]DETALLE!$A$1:$AK$841,22,FALSE)</f>
        <v>1.1000000000000001</v>
      </c>
      <c r="AI546">
        <f>VLOOKUP(A546,[1]DETALLE!$A$1:$AK$841,27,FALSE)</f>
        <v>0.14444444444444446</v>
      </c>
      <c r="AJ546" t="str">
        <f>VLOOKUP(A546,[1]DETALLE!$A$1:$AK$841,18,FALSE)</f>
        <v>Departmental Digital</v>
      </c>
      <c r="AK546">
        <f t="shared" si="41"/>
        <v>0</v>
      </c>
      <c r="AL546">
        <f t="shared" si="42"/>
        <v>0</v>
      </c>
      <c r="AM546">
        <f t="shared" si="43"/>
        <v>0</v>
      </c>
      <c r="AN546">
        <f t="shared" si="44"/>
        <v>0</v>
      </c>
      <c r="AO546">
        <f t="shared" si="45"/>
        <v>0</v>
      </c>
    </row>
    <row r="547" spans="1:41" x14ac:dyDescent="0.25">
      <c r="A547" t="s">
        <v>517</v>
      </c>
      <c r="B547">
        <v>2019</v>
      </c>
      <c r="C547" t="s">
        <v>37</v>
      </c>
      <c r="D547" t="s">
        <v>38</v>
      </c>
      <c r="E547">
        <v>17</v>
      </c>
      <c r="F547" t="s">
        <v>40</v>
      </c>
      <c r="G547">
        <v>1.266667</v>
      </c>
      <c r="H547" t="s">
        <v>34</v>
      </c>
      <c r="I547">
        <v>468</v>
      </c>
      <c r="J547">
        <v>715</v>
      </c>
      <c r="K547">
        <v>0</v>
      </c>
      <c r="L547">
        <v>0</v>
      </c>
      <c r="M547">
        <v>0</v>
      </c>
      <c r="N547">
        <v>0.6</v>
      </c>
      <c r="O547">
        <v>0.8</v>
      </c>
      <c r="P547">
        <v>1.05</v>
      </c>
      <c r="Q547" t="s">
        <v>46</v>
      </c>
      <c r="R547">
        <v>5</v>
      </c>
      <c r="S547">
        <v>9</v>
      </c>
      <c r="T547" t="s">
        <v>47</v>
      </c>
      <c r="U547" t="s">
        <v>34</v>
      </c>
      <c r="V547" t="s">
        <v>35</v>
      </c>
      <c r="W547" t="s">
        <v>42</v>
      </c>
      <c r="X547">
        <v>2019</v>
      </c>
      <c r="Y547" t="s">
        <v>37</v>
      </c>
      <c r="Z547" t="s">
        <v>38</v>
      </c>
      <c r="AA547">
        <v>17</v>
      </c>
      <c r="AB547">
        <v>295</v>
      </c>
      <c r="AC547">
        <v>1.05</v>
      </c>
      <c r="AD547">
        <v>0.25333339999999999</v>
      </c>
      <c r="AE547">
        <v>750.75</v>
      </c>
      <c r="AF547">
        <f>VLOOKUP(A547,[1]DETALLE!$A$1:$AK$841,37,FALSE)</f>
        <v>750.75000000000011</v>
      </c>
      <c r="AG547">
        <f>VLOOKUP(A547,[1]DETALLE!$A$1:$AK$841,16,FALSE)</f>
        <v>2679</v>
      </c>
      <c r="AH547">
        <f>VLOOKUP(A547,[1]DETALLE!$A$1:$AK$841,22,FALSE)</f>
        <v>1.05</v>
      </c>
      <c r="AI547">
        <f>VLOOKUP(A547,[1]DETALLE!$A$1:$AK$841,27,FALSE)</f>
        <v>0.5</v>
      </c>
      <c r="AJ547" t="str">
        <f>VLOOKUP(A547,[1]DETALLE!$A$1:$AK$841,18,FALSE)</f>
        <v>A4 Mono MFPs</v>
      </c>
      <c r="AK547">
        <f t="shared" si="41"/>
        <v>1</v>
      </c>
      <c r="AL547">
        <f t="shared" si="42"/>
        <v>0</v>
      </c>
      <c r="AM547">
        <f t="shared" si="43"/>
        <v>1</v>
      </c>
      <c r="AN547">
        <f t="shared" si="44"/>
        <v>0</v>
      </c>
      <c r="AO547">
        <f t="shared" si="45"/>
        <v>1</v>
      </c>
    </row>
    <row r="548" spans="1:41" x14ac:dyDescent="0.25">
      <c r="A548" t="s">
        <v>518</v>
      </c>
      <c r="B548">
        <v>2019</v>
      </c>
      <c r="C548" t="s">
        <v>37</v>
      </c>
      <c r="D548" t="s">
        <v>38</v>
      </c>
      <c r="E548">
        <v>17</v>
      </c>
      <c r="F548" t="s">
        <v>40</v>
      </c>
      <c r="G548">
        <v>2.2000000000000002</v>
      </c>
      <c r="H548" t="s">
        <v>34</v>
      </c>
      <c r="I548">
        <v>468</v>
      </c>
      <c r="J548">
        <v>715</v>
      </c>
      <c r="K548">
        <v>0</v>
      </c>
      <c r="L548">
        <v>0</v>
      </c>
      <c r="M548">
        <v>0</v>
      </c>
      <c r="N548">
        <v>0.6</v>
      </c>
      <c r="O548">
        <v>0.8</v>
      </c>
      <c r="P548">
        <v>1.05</v>
      </c>
      <c r="Q548" t="s">
        <v>46</v>
      </c>
      <c r="R548">
        <v>5</v>
      </c>
      <c r="S548">
        <v>9</v>
      </c>
      <c r="T548" t="s">
        <v>85</v>
      </c>
      <c r="U548" t="s">
        <v>34</v>
      </c>
      <c r="V548" t="s">
        <v>35</v>
      </c>
      <c r="W548" t="s">
        <v>42</v>
      </c>
      <c r="X548">
        <v>2019</v>
      </c>
      <c r="Y548" t="s">
        <v>37</v>
      </c>
      <c r="Z548" t="s">
        <v>38</v>
      </c>
      <c r="AA548">
        <v>17</v>
      </c>
      <c r="AB548">
        <v>91</v>
      </c>
      <c r="AC548">
        <v>1.05</v>
      </c>
      <c r="AD548">
        <v>0.24444444444444399</v>
      </c>
      <c r="AE548">
        <v>750.75</v>
      </c>
      <c r="AF548">
        <f>VLOOKUP(A548,[1]DETALLE!$A$1:$AK$841,37,FALSE)</f>
        <v>1258.4000000000003</v>
      </c>
      <c r="AG548">
        <f>VLOOKUP(A548,[1]DETALLE!$A$1:$AK$841,16,FALSE)</f>
        <v>8</v>
      </c>
      <c r="AH548">
        <f>VLOOKUP(A548,[1]DETALLE!$A$1:$AK$841,22,FALSE)</f>
        <v>0.8</v>
      </c>
      <c r="AI548">
        <f>VLOOKUP(A548,[1]DETALLE!$A$1:$AK$841,27,FALSE)</f>
        <v>0.36749999999999999</v>
      </c>
      <c r="AJ548" t="str">
        <f>VLOOKUP(A548,[1]DETALLE!$A$1:$AK$841,18,FALSE)</f>
        <v>Entry Production Color Low/Mid</v>
      </c>
      <c r="AK548">
        <f t="shared" si="41"/>
        <v>0</v>
      </c>
      <c r="AL548">
        <f t="shared" si="42"/>
        <v>0</v>
      </c>
      <c r="AM548">
        <f t="shared" si="43"/>
        <v>0</v>
      </c>
      <c r="AN548">
        <f t="shared" si="44"/>
        <v>0</v>
      </c>
      <c r="AO548">
        <f t="shared" si="45"/>
        <v>0</v>
      </c>
    </row>
    <row r="549" spans="1:41" x14ac:dyDescent="0.25">
      <c r="A549" t="s">
        <v>366</v>
      </c>
      <c r="B549">
        <v>2019</v>
      </c>
      <c r="C549" t="s">
        <v>37</v>
      </c>
      <c r="D549" t="s">
        <v>38</v>
      </c>
      <c r="E549">
        <v>17</v>
      </c>
      <c r="F549" t="s">
        <v>40</v>
      </c>
      <c r="G549">
        <v>4.6333330000000004</v>
      </c>
      <c r="H549" t="s">
        <v>91</v>
      </c>
      <c r="I549">
        <v>803</v>
      </c>
      <c r="J549">
        <v>1573</v>
      </c>
      <c r="K549">
        <v>0.2</v>
      </c>
      <c r="L549">
        <v>0.6</v>
      </c>
      <c r="M549">
        <v>0.8</v>
      </c>
      <c r="N549">
        <v>1.05</v>
      </c>
      <c r="O549">
        <v>1.1000000000000001</v>
      </c>
      <c r="P549">
        <v>1.1499999999999999</v>
      </c>
      <c r="Q549" t="s">
        <v>46</v>
      </c>
      <c r="R549">
        <v>4</v>
      </c>
      <c r="S549">
        <v>6</v>
      </c>
      <c r="T549" t="s">
        <v>47</v>
      </c>
      <c r="U549" t="s">
        <v>91</v>
      </c>
      <c r="V549" t="s">
        <v>35</v>
      </c>
      <c r="W549" t="s">
        <v>59</v>
      </c>
      <c r="X549">
        <v>2019</v>
      </c>
      <c r="Y549" t="s">
        <v>37</v>
      </c>
      <c r="Z549" t="s">
        <v>38</v>
      </c>
      <c r="AA549">
        <v>18</v>
      </c>
      <c r="AB549">
        <v>8</v>
      </c>
      <c r="AC549">
        <v>0.8</v>
      </c>
      <c r="AD549">
        <v>1.1583332500000001</v>
      </c>
      <c r="AE549">
        <v>1196.1354494375</v>
      </c>
      <c r="AF549">
        <f>VLOOKUP(A549,[1]DETALLE!$A$1:$AK$841,37,FALSE)</f>
        <v>1808.95</v>
      </c>
      <c r="AG549">
        <f>VLOOKUP(A549,[1]DETALLE!$A$1:$AK$841,16,FALSE)</f>
        <v>112</v>
      </c>
      <c r="AH549">
        <f>VLOOKUP(A549,[1]DETALLE!$A$1:$AK$841,22,FALSE)</f>
        <v>1.1499999999999999</v>
      </c>
      <c r="AI549">
        <f>VLOOKUP(A549,[1]DETALLE!$A$1:$AK$841,27,FALSE)</f>
        <v>0.29249999999999998</v>
      </c>
      <c r="AJ549" t="str">
        <f>VLOOKUP(A549,[1]DETALLE!$A$1:$AK$841,18,FALSE)</f>
        <v>Entry Production Color Low/Mid</v>
      </c>
      <c r="AK549">
        <f t="shared" si="41"/>
        <v>0</v>
      </c>
      <c r="AL549">
        <f t="shared" si="42"/>
        <v>0</v>
      </c>
      <c r="AM549">
        <f t="shared" si="43"/>
        <v>0</v>
      </c>
      <c r="AN549">
        <f t="shared" si="44"/>
        <v>0</v>
      </c>
      <c r="AO549">
        <f t="shared" si="45"/>
        <v>0</v>
      </c>
    </row>
    <row r="550" spans="1:41" x14ac:dyDescent="0.25">
      <c r="A550" t="s">
        <v>519</v>
      </c>
      <c r="B550">
        <v>2019</v>
      </c>
      <c r="C550" t="s">
        <v>37</v>
      </c>
      <c r="D550" t="s">
        <v>38</v>
      </c>
      <c r="E550">
        <v>17</v>
      </c>
      <c r="F550" t="s">
        <v>40</v>
      </c>
      <c r="G550">
        <v>3.1333329999999999</v>
      </c>
      <c r="H550" t="s">
        <v>34</v>
      </c>
      <c r="I550">
        <v>468</v>
      </c>
      <c r="J550">
        <v>715</v>
      </c>
      <c r="K550">
        <v>0</v>
      </c>
      <c r="L550">
        <v>0</v>
      </c>
      <c r="M550">
        <v>0</v>
      </c>
      <c r="N550">
        <v>0.6</v>
      </c>
      <c r="O550">
        <v>0.8</v>
      </c>
      <c r="P550">
        <v>1.05</v>
      </c>
      <c r="Q550" t="s">
        <v>46</v>
      </c>
      <c r="R550">
        <v>5</v>
      </c>
      <c r="S550">
        <v>9</v>
      </c>
      <c r="T550" t="s">
        <v>47</v>
      </c>
      <c r="U550" t="s">
        <v>34</v>
      </c>
      <c r="V550" t="s">
        <v>35</v>
      </c>
      <c r="W550" t="s">
        <v>50</v>
      </c>
      <c r="X550">
        <v>2019</v>
      </c>
      <c r="Y550" t="s">
        <v>37</v>
      </c>
      <c r="Z550" t="s">
        <v>38</v>
      </c>
      <c r="AA550">
        <v>17</v>
      </c>
      <c r="AB550">
        <v>167</v>
      </c>
      <c r="AC550">
        <v>1.05</v>
      </c>
      <c r="AD550">
        <v>0.62666659999999996</v>
      </c>
      <c r="AE550">
        <v>750.75</v>
      </c>
      <c r="AF550">
        <f>VLOOKUP(A550,[1]DETALLE!$A$1:$AK$841,37,FALSE)</f>
        <v>0</v>
      </c>
      <c r="AG550">
        <f>VLOOKUP(A550,[1]DETALLE!$A$1:$AK$841,16,FALSE)</f>
        <v>5</v>
      </c>
      <c r="AH550">
        <f>VLOOKUP(A550,[1]DETALLE!$A$1:$AK$841,22,FALSE)</f>
        <v>0</v>
      </c>
      <c r="AI550">
        <f>VLOOKUP(A550,[1]DETALLE!$A$1:$AK$841,27,FALSE)</f>
        <v>0</v>
      </c>
      <c r="AJ550" t="str">
        <f>VLOOKUP(A550,[1]DETALLE!$A$1:$AK$841,18,FALSE)</f>
        <v>Office Digital</v>
      </c>
      <c r="AK550">
        <f t="shared" si="41"/>
        <v>0</v>
      </c>
      <c r="AL550">
        <f t="shared" si="42"/>
        <v>0</v>
      </c>
      <c r="AM550">
        <f t="shared" si="43"/>
        <v>0</v>
      </c>
      <c r="AN550">
        <f t="shared" si="44"/>
        <v>0</v>
      </c>
      <c r="AO550">
        <f t="shared" si="45"/>
        <v>0</v>
      </c>
    </row>
    <row r="551" spans="1:41" x14ac:dyDescent="0.25">
      <c r="A551" t="s">
        <v>520</v>
      </c>
      <c r="B551">
        <v>2019</v>
      </c>
      <c r="C551" t="s">
        <v>37</v>
      </c>
      <c r="D551" t="s">
        <v>38</v>
      </c>
      <c r="E551">
        <v>17</v>
      </c>
      <c r="F551" t="s">
        <v>40</v>
      </c>
      <c r="G551">
        <v>3.75</v>
      </c>
      <c r="I551" t="s">
        <v>33</v>
      </c>
      <c r="J551" t="s">
        <v>33</v>
      </c>
      <c r="K551" t="s">
        <v>33</v>
      </c>
      <c r="L551" t="s">
        <v>33</v>
      </c>
      <c r="M551" t="s">
        <v>33</v>
      </c>
      <c r="N551" t="s">
        <v>33</v>
      </c>
      <c r="O551" t="s">
        <v>33</v>
      </c>
      <c r="P551" t="s">
        <v>33</v>
      </c>
      <c r="R551" t="s">
        <v>33</v>
      </c>
      <c r="S551" t="s">
        <v>33</v>
      </c>
      <c r="U551" t="s">
        <v>34</v>
      </c>
      <c r="V551" t="s">
        <v>35</v>
      </c>
      <c r="W551" t="s">
        <v>50</v>
      </c>
      <c r="X551">
        <v>2019</v>
      </c>
      <c r="Y551" t="s">
        <v>37</v>
      </c>
      <c r="Z551" t="s">
        <v>38</v>
      </c>
      <c r="AA551">
        <v>17</v>
      </c>
      <c r="AB551">
        <v>119</v>
      </c>
      <c r="AC551">
        <v>1.1000000000000001</v>
      </c>
      <c r="AD551">
        <v>0</v>
      </c>
      <c r="AE551">
        <v>750.75</v>
      </c>
      <c r="AF551">
        <f>VLOOKUP(A551,[1]DETALLE!$A$1:$AK$841,37,FALSE)</f>
        <v>750.75000000000011</v>
      </c>
      <c r="AG551">
        <f>VLOOKUP(A551,[1]DETALLE!$A$1:$AK$841,16,FALSE)</f>
        <v>317</v>
      </c>
      <c r="AH551">
        <f>VLOOKUP(A551,[1]DETALLE!$A$1:$AK$841,22,FALSE)</f>
        <v>1.05</v>
      </c>
      <c r="AI551">
        <f>VLOOKUP(A551,[1]DETALLE!$A$1:$AK$841,27,FALSE)</f>
        <v>0.92444444444444451</v>
      </c>
      <c r="AJ551" t="str">
        <f>VLOOKUP(A551,[1]DETALLE!$A$1:$AK$841,18,FALSE)</f>
        <v>A4 Mono MFPs</v>
      </c>
      <c r="AK551">
        <f t="shared" si="41"/>
        <v>1</v>
      </c>
      <c r="AL551">
        <f t="shared" si="42"/>
        <v>0</v>
      </c>
      <c r="AM551">
        <f t="shared" si="43"/>
        <v>0</v>
      </c>
      <c r="AN551">
        <f t="shared" si="44"/>
        <v>0</v>
      </c>
      <c r="AO551">
        <f t="shared" si="45"/>
        <v>0</v>
      </c>
    </row>
    <row r="552" spans="1:41" x14ac:dyDescent="0.25">
      <c r="A552" t="s">
        <v>395</v>
      </c>
      <c r="B552">
        <v>2019</v>
      </c>
      <c r="C552" t="s">
        <v>37</v>
      </c>
      <c r="D552" t="s">
        <v>38</v>
      </c>
      <c r="E552">
        <v>17</v>
      </c>
      <c r="F552" t="s">
        <v>40</v>
      </c>
      <c r="G552">
        <v>3.6833330000000002</v>
      </c>
      <c r="H552" t="s">
        <v>71</v>
      </c>
      <c r="I552">
        <v>468</v>
      </c>
      <c r="J552">
        <v>715</v>
      </c>
      <c r="K552">
        <v>0</v>
      </c>
      <c r="L552">
        <v>0</v>
      </c>
      <c r="M552">
        <v>0</v>
      </c>
      <c r="N552">
        <v>0.6</v>
      </c>
      <c r="O552">
        <v>0.8</v>
      </c>
      <c r="P552">
        <v>1.05</v>
      </c>
      <c r="Q552" t="s">
        <v>46</v>
      </c>
      <c r="R552">
        <v>5</v>
      </c>
      <c r="S552">
        <v>9</v>
      </c>
      <c r="T552" t="s">
        <v>47</v>
      </c>
      <c r="U552" t="s">
        <v>34</v>
      </c>
      <c r="V552" t="s">
        <v>35</v>
      </c>
      <c r="W552" t="s">
        <v>50</v>
      </c>
      <c r="X552">
        <v>2019</v>
      </c>
      <c r="Y552" t="s">
        <v>37</v>
      </c>
      <c r="Z552" t="s">
        <v>38</v>
      </c>
      <c r="AA552">
        <v>17</v>
      </c>
      <c r="AB552">
        <v>7</v>
      </c>
      <c r="AC552">
        <v>0</v>
      </c>
      <c r="AD552">
        <v>0.73666659999999995</v>
      </c>
      <c r="AE552">
        <v>0</v>
      </c>
      <c r="AF552">
        <f>VLOOKUP(A552,[1]DETALLE!$A$1:$AK$841,37,FALSE)</f>
        <v>1415.5050000000001</v>
      </c>
      <c r="AG552">
        <f>VLOOKUP(A552,[1]DETALLE!$A$1:$AK$841,16,FALSE)</f>
        <v>313</v>
      </c>
      <c r="AH552">
        <f>VLOOKUP(A552,[1]DETALLE!$A$1:$AK$841,22,FALSE)</f>
        <v>1.1000000000000001</v>
      </c>
      <c r="AI552">
        <f>VLOOKUP(A552,[1]DETALLE!$A$1:$AK$841,27,FALSE)</f>
        <v>1.252</v>
      </c>
      <c r="AJ552" t="str">
        <f>VLOOKUP(A552,[1]DETALLE!$A$1:$AK$841,18,FALSE)</f>
        <v>Office Digital</v>
      </c>
      <c r="AK552">
        <f t="shared" si="41"/>
        <v>0</v>
      </c>
      <c r="AL552">
        <f t="shared" si="42"/>
        <v>0</v>
      </c>
      <c r="AM552">
        <f t="shared" si="43"/>
        <v>0</v>
      </c>
      <c r="AN552">
        <f t="shared" si="44"/>
        <v>0</v>
      </c>
      <c r="AO552">
        <f t="shared" si="45"/>
        <v>0</v>
      </c>
    </row>
    <row r="553" spans="1:41" x14ac:dyDescent="0.25">
      <c r="A553" t="s">
        <v>328</v>
      </c>
      <c r="B553">
        <v>2019</v>
      </c>
      <c r="C553" t="s">
        <v>37</v>
      </c>
      <c r="D553" t="s">
        <v>38</v>
      </c>
      <c r="E553">
        <v>17</v>
      </c>
      <c r="F553" t="s">
        <v>40</v>
      </c>
      <c r="G553">
        <v>1.233333</v>
      </c>
      <c r="H553" t="s">
        <v>54</v>
      </c>
      <c r="I553">
        <v>803</v>
      </c>
      <c r="J553">
        <v>1573</v>
      </c>
      <c r="K553">
        <v>0.2</v>
      </c>
      <c r="L553">
        <v>0.6</v>
      </c>
      <c r="M553">
        <v>0.8</v>
      </c>
      <c r="N553">
        <v>1.05</v>
      </c>
      <c r="O553">
        <v>1.1000000000000001</v>
      </c>
      <c r="P553">
        <v>1.1499999999999999</v>
      </c>
      <c r="Q553" t="s">
        <v>46</v>
      </c>
      <c r="R553">
        <v>4</v>
      </c>
      <c r="S553">
        <v>6</v>
      </c>
      <c r="T553" t="s">
        <v>47</v>
      </c>
      <c r="U553" t="s">
        <v>48</v>
      </c>
      <c r="V553" t="s">
        <v>35</v>
      </c>
      <c r="W553" t="s">
        <v>42</v>
      </c>
      <c r="X553">
        <v>2019</v>
      </c>
      <c r="Y553" t="s">
        <v>37</v>
      </c>
      <c r="Z553" t="s">
        <v>38</v>
      </c>
      <c r="AA553">
        <v>17</v>
      </c>
      <c r="AB553">
        <v>9</v>
      </c>
      <c r="AC553">
        <v>0.8</v>
      </c>
      <c r="AD553">
        <v>0.30833325</v>
      </c>
      <c r="AE553">
        <v>1258.4000000000001</v>
      </c>
      <c r="AF553">
        <f>VLOOKUP(A553,[1]DETALLE!$A$1:$AK$841,37,FALSE)</f>
        <v>1808.95</v>
      </c>
      <c r="AG553">
        <f>VLOOKUP(A553,[1]DETALLE!$A$1:$AK$841,16,FALSE)</f>
        <v>98</v>
      </c>
      <c r="AH553">
        <f>VLOOKUP(A553,[1]DETALLE!$A$1:$AK$841,22,FALSE)</f>
        <v>1.1499999999999999</v>
      </c>
      <c r="AI553">
        <f>VLOOKUP(A553,[1]DETALLE!$A$1:$AK$841,27,FALSE)</f>
        <v>0.27500000000000002</v>
      </c>
      <c r="AJ553" t="str">
        <f>VLOOKUP(A553,[1]DETALLE!$A$1:$AK$841,18,FALSE)</f>
        <v>Entry Production Color Low/Mid</v>
      </c>
      <c r="AK553">
        <f t="shared" si="41"/>
        <v>0</v>
      </c>
      <c r="AL553">
        <f t="shared" si="42"/>
        <v>0</v>
      </c>
      <c r="AM553">
        <f t="shared" si="43"/>
        <v>0</v>
      </c>
      <c r="AN553">
        <f t="shared" si="44"/>
        <v>0</v>
      </c>
      <c r="AO553">
        <f t="shared" si="45"/>
        <v>1</v>
      </c>
    </row>
    <row r="554" spans="1:41" x14ac:dyDescent="0.25">
      <c r="A554" t="s">
        <v>521</v>
      </c>
      <c r="B554">
        <v>2019</v>
      </c>
      <c r="C554" t="s">
        <v>37</v>
      </c>
      <c r="D554" t="s">
        <v>38</v>
      </c>
      <c r="E554">
        <v>17</v>
      </c>
      <c r="F554" t="s">
        <v>40</v>
      </c>
      <c r="G554">
        <v>2.0499999999999998</v>
      </c>
      <c r="H554" t="s">
        <v>34</v>
      </c>
      <c r="I554">
        <v>468</v>
      </c>
      <c r="J554">
        <v>715</v>
      </c>
      <c r="K554">
        <v>0</v>
      </c>
      <c r="L554">
        <v>0</v>
      </c>
      <c r="M554">
        <v>0</v>
      </c>
      <c r="N554">
        <v>0.6</v>
      </c>
      <c r="O554">
        <v>0.8</v>
      </c>
      <c r="P554">
        <v>1.05</v>
      </c>
      <c r="Q554" t="s">
        <v>46</v>
      </c>
      <c r="R554">
        <v>5</v>
      </c>
      <c r="S554">
        <v>9</v>
      </c>
      <c r="T554" t="s">
        <v>47</v>
      </c>
      <c r="U554" t="s">
        <v>34</v>
      </c>
      <c r="V554" t="s">
        <v>35</v>
      </c>
      <c r="W554" t="s">
        <v>73</v>
      </c>
      <c r="X554">
        <v>2019</v>
      </c>
      <c r="Y554" t="s">
        <v>37</v>
      </c>
      <c r="Z554" t="s">
        <v>38</v>
      </c>
      <c r="AA554">
        <v>17</v>
      </c>
      <c r="AB554">
        <v>47</v>
      </c>
      <c r="AC554">
        <v>0.8</v>
      </c>
      <c r="AD554">
        <v>0.41</v>
      </c>
      <c r="AE554">
        <v>572</v>
      </c>
      <c r="AF554">
        <f>VLOOKUP(A554,[1]DETALLE!$A$1:$AK$841,37,FALSE)</f>
        <v>750.75000000000011</v>
      </c>
      <c r="AG554">
        <f>VLOOKUP(A554,[1]DETALLE!$A$1:$AK$841,16,FALSE)</f>
        <v>155</v>
      </c>
      <c r="AH554">
        <f>VLOOKUP(A554,[1]DETALLE!$A$1:$AK$841,22,FALSE)</f>
        <v>1.05</v>
      </c>
      <c r="AI554">
        <f>VLOOKUP(A554,[1]DETALLE!$A$1:$AK$841,27,FALSE)</f>
        <v>0.2040000000000001</v>
      </c>
      <c r="AJ554" t="str">
        <f>VLOOKUP(A554,[1]DETALLE!$A$1:$AK$841,18,FALSE)</f>
        <v>A4 Mono MFPs</v>
      </c>
      <c r="AK554">
        <f t="shared" si="41"/>
        <v>0</v>
      </c>
      <c r="AL554">
        <f t="shared" si="42"/>
        <v>0</v>
      </c>
      <c r="AM554">
        <f t="shared" si="43"/>
        <v>0</v>
      </c>
      <c r="AN554">
        <f t="shared" si="44"/>
        <v>0</v>
      </c>
      <c r="AO554">
        <f t="shared" si="45"/>
        <v>1</v>
      </c>
    </row>
    <row r="555" spans="1:41" x14ac:dyDescent="0.25">
      <c r="A555" t="s">
        <v>522</v>
      </c>
      <c r="B555">
        <v>2019</v>
      </c>
      <c r="C555" t="s">
        <v>37</v>
      </c>
      <c r="D555" t="s">
        <v>38</v>
      </c>
      <c r="E555">
        <v>17</v>
      </c>
      <c r="F555" t="s">
        <v>32</v>
      </c>
      <c r="G555">
        <v>0</v>
      </c>
      <c r="H555" t="s">
        <v>45</v>
      </c>
      <c r="I555">
        <v>803</v>
      </c>
      <c r="J555">
        <v>1573</v>
      </c>
      <c r="K555">
        <v>0.2</v>
      </c>
      <c r="L555">
        <v>0.6</v>
      </c>
      <c r="M555">
        <v>0.8</v>
      </c>
      <c r="N555">
        <v>1.05</v>
      </c>
      <c r="O555">
        <v>1.1000000000000001</v>
      </c>
      <c r="P555">
        <v>1.1499999999999999</v>
      </c>
      <c r="Q555" t="s">
        <v>46</v>
      </c>
      <c r="R555">
        <v>4</v>
      </c>
      <c r="S555">
        <v>6</v>
      </c>
      <c r="T555" t="s">
        <v>47</v>
      </c>
      <c r="U555" t="s">
        <v>48</v>
      </c>
      <c r="V555" t="s">
        <v>35</v>
      </c>
      <c r="W555" t="s">
        <v>50</v>
      </c>
      <c r="X555">
        <v>2019</v>
      </c>
      <c r="Y555" t="s">
        <v>37</v>
      </c>
      <c r="Z555" t="s">
        <v>38</v>
      </c>
      <c r="AA555">
        <v>23</v>
      </c>
      <c r="AB555">
        <v>58</v>
      </c>
      <c r="AC555">
        <v>0</v>
      </c>
      <c r="AD555">
        <v>0</v>
      </c>
      <c r="AE555">
        <v>1573</v>
      </c>
      <c r="AF555">
        <f>VLOOKUP(A555,[1]DETALLE!$A$1:$AK$841,37,FALSE)</f>
        <v>0</v>
      </c>
      <c r="AG555">
        <f>VLOOKUP(A555,[1]DETALLE!$A$1:$AK$841,16,FALSE)</f>
        <v>1</v>
      </c>
      <c r="AH555">
        <f>VLOOKUP(A555,[1]DETALLE!$A$1:$AK$841,22,FALSE)</f>
        <v>0</v>
      </c>
      <c r="AI555">
        <f>VLOOKUP(A555,[1]DETALLE!$A$1:$AK$841,27,FALSE)</f>
        <v>0.78249999999999997</v>
      </c>
      <c r="AJ555" t="str">
        <f>VLOOKUP(A555,[1]DETALLE!$A$1:$AK$841,18,FALSE)</f>
        <v>Entry Production Color Low/Mid</v>
      </c>
      <c r="AK555">
        <f t="shared" si="41"/>
        <v>0</v>
      </c>
      <c r="AL555">
        <f t="shared" si="42"/>
        <v>0</v>
      </c>
      <c r="AM555">
        <f t="shared" si="43"/>
        <v>1</v>
      </c>
      <c r="AN555">
        <f t="shared" si="44"/>
        <v>0</v>
      </c>
      <c r="AO555">
        <f t="shared" si="45"/>
        <v>0</v>
      </c>
    </row>
    <row r="556" spans="1:41" x14ac:dyDescent="0.25">
      <c r="A556" t="s">
        <v>523</v>
      </c>
      <c r="B556">
        <v>2019</v>
      </c>
      <c r="C556" t="s">
        <v>37</v>
      </c>
      <c r="D556" t="s">
        <v>38</v>
      </c>
      <c r="E556">
        <v>17</v>
      </c>
      <c r="F556" t="s">
        <v>40</v>
      </c>
      <c r="G556">
        <v>14.966670000000001</v>
      </c>
      <c r="H556" t="s">
        <v>45</v>
      </c>
      <c r="I556">
        <v>803</v>
      </c>
      <c r="J556">
        <v>1573</v>
      </c>
      <c r="K556">
        <v>0.2</v>
      </c>
      <c r="L556">
        <v>0.6</v>
      </c>
      <c r="M556">
        <v>0.8</v>
      </c>
      <c r="N556">
        <v>1.05</v>
      </c>
      <c r="O556">
        <v>1.1000000000000001</v>
      </c>
      <c r="P556">
        <v>1.1499999999999999</v>
      </c>
      <c r="Q556" t="s">
        <v>46</v>
      </c>
      <c r="R556">
        <v>4</v>
      </c>
      <c r="S556">
        <v>6</v>
      </c>
      <c r="T556" t="s">
        <v>47</v>
      </c>
      <c r="U556" t="s">
        <v>48</v>
      </c>
      <c r="V556" t="s">
        <v>35</v>
      </c>
      <c r="W556" t="s">
        <v>50</v>
      </c>
      <c r="X556">
        <v>2019</v>
      </c>
      <c r="Y556" t="s">
        <v>37</v>
      </c>
      <c r="Z556" t="s">
        <v>38</v>
      </c>
      <c r="AA556">
        <v>22</v>
      </c>
      <c r="AB556">
        <v>24</v>
      </c>
      <c r="AC556">
        <v>1.05</v>
      </c>
      <c r="AD556">
        <v>3.7416675000000001</v>
      </c>
      <c r="AE556">
        <v>78.650000000000105</v>
      </c>
      <c r="AF556">
        <f>VLOOKUP(A556,[1]DETALLE!$A$1:$AK$841,37,FALSE)</f>
        <v>1423.6950000000002</v>
      </c>
      <c r="AG556">
        <f>VLOOKUP(A556,[1]DETALLE!$A$1:$AK$841,16,FALSE)</f>
        <v>2681</v>
      </c>
      <c r="AH556">
        <f>VLOOKUP(A556,[1]DETALLE!$A$1:$AK$841,22,FALSE)</f>
        <v>1.1000000000000001</v>
      </c>
      <c r="AI556">
        <f>VLOOKUP(A556,[1]DETALLE!$A$1:$AK$841,27,FALSE)</f>
        <v>1.228</v>
      </c>
      <c r="AJ556" t="str">
        <f>VLOOKUP(A556,[1]DETALLE!$A$1:$AK$841,18,FALSE)</f>
        <v>Office Digital</v>
      </c>
      <c r="AK556">
        <f t="shared" si="41"/>
        <v>0</v>
      </c>
      <c r="AL556">
        <f t="shared" si="42"/>
        <v>0</v>
      </c>
      <c r="AM556">
        <f t="shared" si="43"/>
        <v>0</v>
      </c>
      <c r="AN556">
        <f t="shared" si="44"/>
        <v>0</v>
      </c>
      <c r="AO556">
        <f t="shared" si="45"/>
        <v>0</v>
      </c>
    </row>
    <row r="557" spans="1:41" x14ac:dyDescent="0.25">
      <c r="A557" t="s">
        <v>524</v>
      </c>
      <c r="B557">
        <v>2019</v>
      </c>
      <c r="C557" t="s">
        <v>37</v>
      </c>
      <c r="D557" t="s">
        <v>38</v>
      </c>
      <c r="E557">
        <v>17</v>
      </c>
      <c r="F557" t="s">
        <v>40</v>
      </c>
      <c r="G557">
        <v>1.183333</v>
      </c>
      <c r="H557" t="s">
        <v>45</v>
      </c>
      <c r="I557">
        <v>803</v>
      </c>
      <c r="J557">
        <v>1573</v>
      </c>
      <c r="K557">
        <v>0.2</v>
      </c>
      <c r="L557">
        <v>0.6</v>
      </c>
      <c r="M557">
        <v>0.8</v>
      </c>
      <c r="N557">
        <v>1.05</v>
      </c>
      <c r="O557">
        <v>1.1000000000000001</v>
      </c>
      <c r="P557">
        <v>1.1499999999999999</v>
      </c>
      <c r="Q557" t="s">
        <v>46</v>
      </c>
      <c r="R557">
        <v>4</v>
      </c>
      <c r="S557">
        <v>6</v>
      </c>
      <c r="T557" t="s">
        <v>47</v>
      </c>
      <c r="U557" t="s">
        <v>48</v>
      </c>
      <c r="V557" t="s">
        <v>35</v>
      </c>
      <c r="W557" t="s">
        <v>59</v>
      </c>
      <c r="X557">
        <v>2019</v>
      </c>
      <c r="Y557" t="s">
        <v>37</v>
      </c>
      <c r="Z557" t="s">
        <v>38</v>
      </c>
      <c r="AA557">
        <v>17</v>
      </c>
      <c r="AB557">
        <v>43</v>
      </c>
      <c r="AC557">
        <v>1.1000000000000001</v>
      </c>
      <c r="AD557">
        <v>0.29583324999999999</v>
      </c>
      <c r="AE557">
        <v>1730.3</v>
      </c>
      <c r="AF557">
        <f>VLOOKUP(A557,[1]DETALLE!$A$1:$AK$841,37,FALSE)</f>
        <v>750.75000000000011</v>
      </c>
      <c r="AG557">
        <f>VLOOKUP(A557,[1]DETALLE!$A$1:$AK$841,16,FALSE)</f>
        <v>81</v>
      </c>
      <c r="AH557">
        <f>VLOOKUP(A557,[1]DETALLE!$A$1:$AK$841,22,FALSE)</f>
        <v>1.05</v>
      </c>
      <c r="AI557">
        <f>VLOOKUP(A557,[1]DETALLE!$A$1:$AK$841,27,FALSE)</f>
        <v>6.0000000000000005E-2</v>
      </c>
      <c r="AJ557" t="str">
        <f>VLOOKUP(A557,[1]DETALLE!$A$1:$AK$841,18,FALSE)</f>
        <v>A4 Mono MFPs</v>
      </c>
      <c r="AK557">
        <f t="shared" si="41"/>
        <v>0</v>
      </c>
      <c r="AL557">
        <f t="shared" si="42"/>
        <v>0</v>
      </c>
      <c r="AM557">
        <f t="shared" si="43"/>
        <v>0</v>
      </c>
      <c r="AN557">
        <f t="shared" si="44"/>
        <v>0</v>
      </c>
      <c r="AO557">
        <f t="shared" si="45"/>
        <v>0</v>
      </c>
    </row>
    <row r="558" spans="1:41" x14ac:dyDescent="0.25">
      <c r="A558" t="s">
        <v>332</v>
      </c>
      <c r="B558">
        <v>2019</v>
      </c>
      <c r="C558" t="s">
        <v>37</v>
      </c>
      <c r="D558" t="s">
        <v>38</v>
      </c>
      <c r="E558">
        <v>17</v>
      </c>
      <c r="F558" t="s">
        <v>40</v>
      </c>
      <c r="G558">
        <v>1.983333</v>
      </c>
      <c r="H558" t="s">
        <v>45</v>
      </c>
      <c r="I558">
        <v>803</v>
      </c>
      <c r="J558">
        <v>1573</v>
      </c>
      <c r="K558">
        <v>0.2</v>
      </c>
      <c r="L558">
        <v>0.6</v>
      </c>
      <c r="M558">
        <v>0.8</v>
      </c>
      <c r="N558">
        <v>1.05</v>
      </c>
      <c r="O558">
        <v>1.1000000000000001</v>
      </c>
      <c r="P558">
        <v>1.1499999999999999</v>
      </c>
      <c r="Q558" t="s">
        <v>46</v>
      </c>
      <c r="R558">
        <v>4</v>
      </c>
      <c r="S558">
        <v>6</v>
      </c>
      <c r="T558" t="s">
        <v>47</v>
      </c>
      <c r="U558" t="s">
        <v>48</v>
      </c>
      <c r="V558" t="s">
        <v>35</v>
      </c>
      <c r="W558" t="s">
        <v>59</v>
      </c>
      <c r="X558">
        <v>2019</v>
      </c>
      <c r="Y558" t="s">
        <v>37</v>
      </c>
      <c r="Z558" t="s">
        <v>38</v>
      </c>
      <c r="AA558">
        <v>18</v>
      </c>
      <c r="AB558">
        <v>9</v>
      </c>
      <c r="AC558">
        <v>0.8</v>
      </c>
      <c r="AD558">
        <v>0.49583325</v>
      </c>
      <c r="AE558">
        <v>1258.4000000000001</v>
      </c>
      <c r="AF558">
        <f>VLOOKUP(A558,[1]DETALLE!$A$1:$AK$841,37,FALSE)</f>
        <v>1651.6500000000003</v>
      </c>
      <c r="AG558">
        <f>VLOOKUP(A558,[1]DETALLE!$A$1:$AK$841,16,FALSE)</f>
        <v>29</v>
      </c>
      <c r="AH558">
        <f>VLOOKUP(A558,[1]DETALLE!$A$1:$AK$841,22,FALSE)</f>
        <v>1.05</v>
      </c>
      <c r="AI558">
        <f>VLOOKUP(A558,[1]DETALLE!$A$1:$AK$841,27,FALSE)</f>
        <v>0.28749999999999998</v>
      </c>
      <c r="AJ558" t="str">
        <f>VLOOKUP(A558,[1]DETALLE!$A$1:$AK$841,18,FALSE)</f>
        <v>WF Mono Systems and Legacy Color</v>
      </c>
      <c r="AK558">
        <f t="shared" si="41"/>
        <v>0</v>
      </c>
      <c r="AL558">
        <f t="shared" si="42"/>
        <v>0</v>
      </c>
      <c r="AM558">
        <f t="shared" si="43"/>
        <v>0</v>
      </c>
      <c r="AN558">
        <f t="shared" si="44"/>
        <v>0</v>
      </c>
      <c r="AO558">
        <f t="shared" si="45"/>
        <v>0</v>
      </c>
    </row>
    <row r="559" spans="1:41" x14ac:dyDescent="0.25">
      <c r="A559" t="s">
        <v>525</v>
      </c>
      <c r="B559">
        <v>2019</v>
      </c>
      <c r="C559" t="s">
        <v>37</v>
      </c>
      <c r="D559" t="s">
        <v>38</v>
      </c>
      <c r="E559">
        <v>17</v>
      </c>
      <c r="F559" t="s">
        <v>40</v>
      </c>
      <c r="G559">
        <v>1.2</v>
      </c>
      <c r="H559" t="s">
        <v>45</v>
      </c>
      <c r="I559">
        <v>803</v>
      </c>
      <c r="J559">
        <v>1573</v>
      </c>
      <c r="K559">
        <v>0.2</v>
      </c>
      <c r="L559">
        <v>0.6</v>
      </c>
      <c r="M559">
        <v>0.8</v>
      </c>
      <c r="N559">
        <v>1.05</v>
      </c>
      <c r="O559">
        <v>1.1000000000000001</v>
      </c>
      <c r="P559">
        <v>1.1499999999999999</v>
      </c>
      <c r="Q559" t="s">
        <v>46</v>
      </c>
      <c r="R559">
        <v>4</v>
      </c>
      <c r="S559">
        <v>6</v>
      </c>
      <c r="T559" t="s">
        <v>47</v>
      </c>
      <c r="U559" t="s">
        <v>48</v>
      </c>
      <c r="V559" t="s">
        <v>35</v>
      </c>
      <c r="W559" t="s">
        <v>36</v>
      </c>
      <c r="X559">
        <v>2019</v>
      </c>
      <c r="Y559" t="s">
        <v>37</v>
      </c>
      <c r="Z559" t="s">
        <v>38</v>
      </c>
      <c r="AA559">
        <v>22</v>
      </c>
      <c r="AB559">
        <v>55</v>
      </c>
      <c r="AC559">
        <v>1.1000000000000001</v>
      </c>
      <c r="AD559">
        <v>0.3</v>
      </c>
      <c r="AE559">
        <v>1730.3</v>
      </c>
      <c r="AF559">
        <f>VLOOKUP(A559,[1]DETALLE!$A$1:$AK$841,37,FALSE)</f>
        <v>572.00000000000011</v>
      </c>
      <c r="AG559">
        <f>VLOOKUP(A559,[1]DETALLE!$A$1:$AK$841,16,FALSE)</f>
        <v>33</v>
      </c>
      <c r="AH559">
        <f>VLOOKUP(A559,[1]DETALLE!$A$1:$AK$841,22,FALSE)</f>
        <v>0.8</v>
      </c>
      <c r="AI559">
        <f>VLOOKUP(A559,[1]DETALLE!$A$1:$AK$841,27,FALSE)</f>
        <v>0.16399999999999998</v>
      </c>
      <c r="AJ559" t="str">
        <f>VLOOKUP(A559,[1]DETALLE!$A$1:$AK$841,18,FALSE)</f>
        <v>Entry Mono Printers</v>
      </c>
      <c r="AK559">
        <f t="shared" si="41"/>
        <v>0</v>
      </c>
      <c r="AL559">
        <f t="shared" si="42"/>
        <v>0</v>
      </c>
      <c r="AM559">
        <f t="shared" si="43"/>
        <v>0</v>
      </c>
      <c r="AN559">
        <f t="shared" si="44"/>
        <v>0</v>
      </c>
      <c r="AO559">
        <f t="shared" si="45"/>
        <v>0</v>
      </c>
    </row>
    <row r="560" spans="1:41" x14ac:dyDescent="0.25">
      <c r="A560" t="s">
        <v>284</v>
      </c>
      <c r="B560">
        <v>2019</v>
      </c>
      <c r="C560" t="s">
        <v>37</v>
      </c>
      <c r="D560" t="s">
        <v>38</v>
      </c>
      <c r="E560">
        <v>17</v>
      </c>
      <c r="F560" t="s">
        <v>44</v>
      </c>
      <c r="G560">
        <v>0</v>
      </c>
      <c r="H560" t="s">
        <v>45</v>
      </c>
      <c r="I560">
        <v>803</v>
      </c>
      <c r="J560">
        <v>1573</v>
      </c>
      <c r="K560">
        <v>0.2</v>
      </c>
      <c r="L560">
        <v>0.6</v>
      </c>
      <c r="M560">
        <v>0.8</v>
      </c>
      <c r="N560">
        <v>1.05</v>
      </c>
      <c r="O560">
        <v>1.1000000000000001</v>
      </c>
      <c r="P560">
        <v>1.1499999999999999</v>
      </c>
      <c r="Q560" t="s">
        <v>46</v>
      </c>
      <c r="R560">
        <v>4</v>
      </c>
      <c r="S560">
        <v>6</v>
      </c>
      <c r="T560" t="s">
        <v>47</v>
      </c>
      <c r="U560" t="s">
        <v>48</v>
      </c>
      <c r="V560" t="s">
        <v>35</v>
      </c>
      <c r="W560" t="s">
        <v>59</v>
      </c>
      <c r="X560">
        <v>2019</v>
      </c>
      <c r="Y560" t="s">
        <v>37</v>
      </c>
      <c r="Z560" t="s">
        <v>38</v>
      </c>
      <c r="AA560">
        <v>17</v>
      </c>
      <c r="AB560">
        <v>12</v>
      </c>
      <c r="AC560">
        <v>0</v>
      </c>
      <c r="AD560">
        <v>0</v>
      </c>
      <c r="AE560">
        <v>1573</v>
      </c>
      <c r="AF560" t="e">
        <f>VLOOKUP(A560,[1]DETALLE!$A$1:$AK$841,37,FALSE)</f>
        <v>#N/A</v>
      </c>
      <c r="AG560" t="e">
        <f>VLOOKUP(A560,[1]DETALLE!$A$1:$AK$841,16,FALSE)</f>
        <v>#N/A</v>
      </c>
      <c r="AH560" t="e">
        <f>VLOOKUP(A560,[1]DETALLE!$A$1:$AK$841,22,FALSE)</f>
        <v>#N/A</v>
      </c>
      <c r="AI560" t="e">
        <f>VLOOKUP(A560,[1]DETALLE!$A$1:$AK$841,27,FALSE)</f>
        <v>#N/A</v>
      </c>
      <c r="AJ560" t="e">
        <f>VLOOKUP(A560,[1]DETALLE!$A$1:$AK$841,18,FALSE)</f>
        <v>#N/A</v>
      </c>
      <c r="AK560" t="e">
        <f t="shared" si="41"/>
        <v>#N/A</v>
      </c>
      <c r="AL560" t="e">
        <f t="shared" si="42"/>
        <v>#N/A</v>
      </c>
      <c r="AM560" t="e">
        <f t="shared" si="43"/>
        <v>#N/A</v>
      </c>
      <c r="AN560" t="e">
        <f t="shared" si="44"/>
        <v>#N/A</v>
      </c>
      <c r="AO560" t="e">
        <f t="shared" si="45"/>
        <v>#N/A</v>
      </c>
    </row>
    <row r="561" spans="1:41" x14ac:dyDescent="0.25">
      <c r="A561" t="s">
        <v>526</v>
      </c>
      <c r="B561">
        <v>2019</v>
      </c>
      <c r="C561" t="s">
        <v>37</v>
      </c>
      <c r="D561" t="s">
        <v>38</v>
      </c>
      <c r="E561">
        <v>17</v>
      </c>
      <c r="F561" t="s">
        <v>40</v>
      </c>
      <c r="G561">
        <v>0.71666660000000004</v>
      </c>
      <c r="H561" t="s">
        <v>34</v>
      </c>
      <c r="I561">
        <v>468</v>
      </c>
      <c r="J561">
        <v>715</v>
      </c>
      <c r="K561">
        <v>0</v>
      </c>
      <c r="L561">
        <v>0</v>
      </c>
      <c r="M561">
        <v>0</v>
      </c>
      <c r="N561">
        <v>0.6</v>
      </c>
      <c r="O561">
        <v>0.8</v>
      </c>
      <c r="P561">
        <v>1.05</v>
      </c>
      <c r="Q561" t="s">
        <v>46</v>
      </c>
      <c r="R561">
        <v>5</v>
      </c>
      <c r="S561">
        <v>9</v>
      </c>
      <c r="T561" t="s">
        <v>47</v>
      </c>
      <c r="U561" t="s">
        <v>34</v>
      </c>
      <c r="V561" t="s">
        <v>35</v>
      </c>
      <c r="W561" t="s">
        <v>67</v>
      </c>
      <c r="X561">
        <v>2019</v>
      </c>
      <c r="Y561" t="s">
        <v>37</v>
      </c>
      <c r="Z561" t="s">
        <v>38</v>
      </c>
      <c r="AA561">
        <v>23</v>
      </c>
      <c r="AB561">
        <v>216</v>
      </c>
      <c r="AC561">
        <v>1.05</v>
      </c>
      <c r="AD561">
        <v>0.14333331999999999</v>
      </c>
      <c r="AE561">
        <v>750.75</v>
      </c>
      <c r="AF561">
        <f>VLOOKUP(A561,[1]DETALLE!$A$1:$AK$841,37,FALSE)</f>
        <v>572.00000000000011</v>
      </c>
      <c r="AG561">
        <f>VLOOKUP(A561,[1]DETALLE!$A$1:$AK$841,16,FALSE)</f>
        <v>59</v>
      </c>
      <c r="AH561">
        <f>VLOOKUP(A561,[1]DETALLE!$A$1:$AK$841,22,FALSE)</f>
        <v>0.8</v>
      </c>
      <c r="AI561">
        <f>VLOOKUP(A561,[1]DETALLE!$A$1:$AK$841,27,FALSE)</f>
        <v>0.252</v>
      </c>
      <c r="AJ561" t="str">
        <f>VLOOKUP(A561,[1]DETALLE!$A$1:$AK$841,18,FALSE)</f>
        <v>A4 Mono MFPs</v>
      </c>
      <c r="AK561">
        <f t="shared" si="41"/>
        <v>0</v>
      </c>
      <c r="AL561">
        <f t="shared" si="42"/>
        <v>0</v>
      </c>
      <c r="AM561">
        <f t="shared" si="43"/>
        <v>0</v>
      </c>
      <c r="AN561">
        <f t="shared" si="44"/>
        <v>0</v>
      </c>
      <c r="AO561">
        <f t="shared" si="45"/>
        <v>1</v>
      </c>
    </row>
    <row r="562" spans="1:41" x14ac:dyDescent="0.25">
      <c r="A562" t="s">
        <v>527</v>
      </c>
      <c r="B562">
        <v>2019</v>
      </c>
      <c r="C562" t="s">
        <v>37</v>
      </c>
      <c r="D562" t="s">
        <v>38</v>
      </c>
      <c r="E562">
        <v>17</v>
      </c>
      <c r="F562" t="s">
        <v>40</v>
      </c>
      <c r="G562">
        <v>2.233333</v>
      </c>
      <c r="H562" t="s">
        <v>54</v>
      </c>
      <c r="I562">
        <v>803</v>
      </c>
      <c r="J562">
        <v>1573</v>
      </c>
      <c r="K562">
        <v>0.2</v>
      </c>
      <c r="L562">
        <v>0.6</v>
      </c>
      <c r="M562">
        <v>0.8</v>
      </c>
      <c r="N562">
        <v>1.05</v>
      </c>
      <c r="O562">
        <v>1.1000000000000001</v>
      </c>
      <c r="P562">
        <v>1.1499999999999999</v>
      </c>
      <c r="Q562" t="s">
        <v>46</v>
      </c>
      <c r="R562">
        <v>4</v>
      </c>
      <c r="S562">
        <v>6</v>
      </c>
      <c r="T562" t="s">
        <v>47</v>
      </c>
      <c r="U562" t="s">
        <v>54</v>
      </c>
      <c r="V562" t="s">
        <v>35</v>
      </c>
      <c r="W562" t="s">
        <v>50</v>
      </c>
      <c r="X562">
        <v>2019</v>
      </c>
      <c r="Y562" t="s">
        <v>37</v>
      </c>
      <c r="Z562" t="s">
        <v>38</v>
      </c>
      <c r="AA562">
        <v>22</v>
      </c>
      <c r="AB562">
        <v>152</v>
      </c>
      <c r="AC562">
        <v>1.1499999999999999</v>
      </c>
      <c r="AD562">
        <v>0.55833325</v>
      </c>
      <c r="AE562">
        <v>1808.95</v>
      </c>
      <c r="AF562">
        <f>VLOOKUP(A562,[1]DETALLE!$A$1:$AK$841,37,FALSE)</f>
        <v>0</v>
      </c>
      <c r="AG562">
        <f>VLOOKUP(A562,[1]DETALLE!$A$1:$AK$841,16,FALSE)</f>
        <v>6</v>
      </c>
      <c r="AH562">
        <f>VLOOKUP(A562,[1]DETALLE!$A$1:$AK$841,22,FALSE)</f>
        <v>0</v>
      </c>
      <c r="AI562">
        <f>VLOOKUP(A562,[1]DETALLE!$A$1:$AK$841,27,FALSE)</f>
        <v>6.6000000000000003E-2</v>
      </c>
      <c r="AJ562" t="str">
        <f>VLOOKUP(A562,[1]DETALLE!$A$1:$AK$841,18,FALSE)</f>
        <v>Departmental Digital</v>
      </c>
      <c r="AK562">
        <f t="shared" si="41"/>
        <v>0</v>
      </c>
      <c r="AL562">
        <f t="shared" si="42"/>
        <v>0</v>
      </c>
      <c r="AM562">
        <f t="shared" si="43"/>
        <v>0</v>
      </c>
      <c r="AN562">
        <f t="shared" si="44"/>
        <v>0</v>
      </c>
      <c r="AO562">
        <f t="shared" si="45"/>
        <v>0</v>
      </c>
    </row>
    <row r="563" spans="1:41" x14ac:dyDescent="0.25">
      <c r="A563" t="s">
        <v>528</v>
      </c>
      <c r="B563">
        <v>2019</v>
      </c>
      <c r="C563" t="s">
        <v>37</v>
      </c>
      <c r="D563" t="s">
        <v>38</v>
      </c>
      <c r="E563">
        <v>17</v>
      </c>
      <c r="F563" t="s">
        <v>32</v>
      </c>
      <c r="G563">
        <v>0</v>
      </c>
      <c r="H563" t="s">
        <v>54</v>
      </c>
      <c r="I563">
        <v>803</v>
      </c>
      <c r="J563">
        <v>1573</v>
      </c>
      <c r="K563">
        <v>0.2</v>
      </c>
      <c r="L563">
        <v>0.6</v>
      </c>
      <c r="M563">
        <v>0.8</v>
      </c>
      <c r="N563">
        <v>1.05</v>
      </c>
      <c r="O563">
        <v>1.1000000000000001</v>
      </c>
      <c r="P563">
        <v>1.1499999999999999</v>
      </c>
      <c r="Q563" t="s">
        <v>46</v>
      </c>
      <c r="R563">
        <v>4</v>
      </c>
      <c r="S563">
        <v>6</v>
      </c>
      <c r="T563" t="s">
        <v>47</v>
      </c>
      <c r="U563" t="s">
        <v>54</v>
      </c>
      <c r="V563" t="s">
        <v>35</v>
      </c>
      <c r="W563" t="s">
        <v>67</v>
      </c>
      <c r="X563">
        <v>2019</v>
      </c>
      <c r="Y563" t="s">
        <v>37</v>
      </c>
      <c r="Z563" t="s">
        <v>38</v>
      </c>
      <c r="AA563">
        <v>17</v>
      </c>
      <c r="AB563">
        <v>47</v>
      </c>
      <c r="AC563">
        <v>0</v>
      </c>
      <c r="AD563">
        <v>0</v>
      </c>
      <c r="AE563">
        <v>1573</v>
      </c>
      <c r="AF563">
        <f>VLOOKUP(A563,[1]DETALLE!$A$1:$AK$841,37,FALSE)</f>
        <v>0</v>
      </c>
      <c r="AG563">
        <f>VLOOKUP(A563,[1]DETALLE!$A$1:$AK$841,16,FALSE)</f>
        <v>14</v>
      </c>
      <c r="AH563">
        <f>VLOOKUP(A563,[1]DETALLE!$A$1:$AK$841,22,FALSE)</f>
        <v>0.8</v>
      </c>
      <c r="AI563">
        <f>VLOOKUP(A563,[1]DETALLE!$A$1:$AK$841,27,FALSE)</f>
        <v>0.33750000000000002</v>
      </c>
      <c r="AJ563" t="str">
        <f>VLOOKUP(A563,[1]DETALLE!$A$1:$AK$841,18,FALSE)</f>
        <v>Light Production Digital Business</v>
      </c>
      <c r="AK563">
        <f t="shared" si="41"/>
        <v>0</v>
      </c>
      <c r="AL563">
        <f t="shared" si="42"/>
        <v>0</v>
      </c>
      <c r="AM563">
        <f t="shared" si="43"/>
        <v>0</v>
      </c>
      <c r="AN563">
        <f t="shared" si="44"/>
        <v>0</v>
      </c>
      <c r="AO563">
        <f t="shared" si="45"/>
        <v>0</v>
      </c>
    </row>
    <row r="564" spans="1:41" x14ac:dyDescent="0.25">
      <c r="A564" t="s">
        <v>529</v>
      </c>
      <c r="B564">
        <v>2019</v>
      </c>
      <c r="C564" t="s">
        <v>37</v>
      </c>
      <c r="D564" t="s">
        <v>38</v>
      </c>
      <c r="E564">
        <v>17</v>
      </c>
      <c r="F564" t="s">
        <v>40</v>
      </c>
      <c r="G564">
        <v>1.05</v>
      </c>
      <c r="H564" t="s">
        <v>54</v>
      </c>
      <c r="I564">
        <v>803</v>
      </c>
      <c r="J564">
        <v>1573</v>
      </c>
      <c r="K564">
        <v>0.2</v>
      </c>
      <c r="L564">
        <v>0.6</v>
      </c>
      <c r="M564">
        <v>0.8</v>
      </c>
      <c r="N564">
        <v>1.05</v>
      </c>
      <c r="O564">
        <v>1.1000000000000001</v>
      </c>
      <c r="P564">
        <v>1.1499999999999999</v>
      </c>
      <c r="Q564" t="s">
        <v>46</v>
      </c>
      <c r="R564">
        <v>4</v>
      </c>
      <c r="S564">
        <v>6</v>
      </c>
      <c r="T564" t="s">
        <v>47</v>
      </c>
      <c r="U564" t="s">
        <v>54</v>
      </c>
      <c r="V564" t="s">
        <v>35</v>
      </c>
      <c r="W564" t="s">
        <v>130</v>
      </c>
      <c r="X564">
        <v>2019</v>
      </c>
      <c r="Y564" t="s">
        <v>37</v>
      </c>
      <c r="Z564" t="s">
        <v>38</v>
      </c>
      <c r="AA564">
        <v>17</v>
      </c>
      <c r="AB564">
        <v>43</v>
      </c>
      <c r="AC564">
        <v>1.1000000000000001</v>
      </c>
      <c r="AD564">
        <v>0.26250000000000001</v>
      </c>
      <c r="AE564">
        <v>1730.3</v>
      </c>
      <c r="AF564">
        <f>VLOOKUP(A564,[1]DETALLE!$A$1:$AK$841,37,FALSE)</f>
        <v>1501.5000000000002</v>
      </c>
      <c r="AG564">
        <f>VLOOKUP(A564,[1]DETALLE!$A$1:$AK$841,16,FALSE)</f>
        <v>391</v>
      </c>
      <c r="AH564">
        <f>VLOOKUP(A564,[1]DETALLE!$A$1:$AK$841,22,FALSE)</f>
        <v>1.1000000000000001</v>
      </c>
      <c r="AI564">
        <f>VLOOKUP(A564,[1]DETALLE!$A$1:$AK$841,27,FALSE)</f>
        <v>0.192</v>
      </c>
      <c r="AJ564" t="str">
        <f>VLOOKUP(A564,[1]DETALLE!$A$1:$AK$841,18,FALSE)</f>
        <v>A3 Office Color Laser MFPs</v>
      </c>
      <c r="AK564">
        <f t="shared" si="41"/>
        <v>0</v>
      </c>
      <c r="AL564">
        <f t="shared" si="42"/>
        <v>0</v>
      </c>
      <c r="AM564">
        <f t="shared" si="43"/>
        <v>1</v>
      </c>
      <c r="AN564">
        <f t="shared" si="44"/>
        <v>0</v>
      </c>
      <c r="AO564">
        <f t="shared" si="45"/>
        <v>0</v>
      </c>
    </row>
    <row r="565" spans="1:41" x14ac:dyDescent="0.25">
      <c r="A565" t="s">
        <v>530</v>
      </c>
      <c r="B565">
        <v>2019</v>
      </c>
      <c r="C565" t="s">
        <v>37</v>
      </c>
      <c r="D565" t="s">
        <v>38</v>
      </c>
      <c r="E565">
        <v>17</v>
      </c>
      <c r="F565" t="s">
        <v>40</v>
      </c>
      <c r="G565">
        <v>2.1333329999999999</v>
      </c>
      <c r="H565" t="s">
        <v>54</v>
      </c>
      <c r="I565">
        <v>803</v>
      </c>
      <c r="J565">
        <v>1573</v>
      </c>
      <c r="K565">
        <v>0.2</v>
      </c>
      <c r="L565">
        <v>0.6</v>
      </c>
      <c r="M565">
        <v>0.8</v>
      </c>
      <c r="N565">
        <v>1.05</v>
      </c>
      <c r="O565">
        <v>1.1000000000000001</v>
      </c>
      <c r="P565">
        <v>1.1499999999999999</v>
      </c>
      <c r="Q565" t="s">
        <v>46</v>
      </c>
      <c r="R565">
        <v>4</v>
      </c>
      <c r="S565">
        <v>6</v>
      </c>
      <c r="T565" t="s">
        <v>85</v>
      </c>
      <c r="U565" t="s">
        <v>54</v>
      </c>
      <c r="V565" t="s">
        <v>35</v>
      </c>
      <c r="W565" t="s">
        <v>36</v>
      </c>
      <c r="X565">
        <v>2019</v>
      </c>
      <c r="Y565" t="s">
        <v>37</v>
      </c>
      <c r="Z565" t="s">
        <v>38</v>
      </c>
      <c r="AA565">
        <v>23</v>
      </c>
      <c r="AB565">
        <v>55</v>
      </c>
      <c r="AC565">
        <v>1.1000000000000001</v>
      </c>
      <c r="AD565">
        <v>0.35555550000000002</v>
      </c>
      <c r="AE565">
        <v>1730.3</v>
      </c>
      <c r="AF565">
        <f>VLOOKUP(A565,[1]DETALLE!$A$1:$AK$841,37,FALSE)</f>
        <v>750.75000000000011</v>
      </c>
      <c r="AG565">
        <f>VLOOKUP(A565,[1]DETALLE!$A$1:$AK$841,16,FALSE)</f>
        <v>590</v>
      </c>
      <c r="AH565">
        <f>VLOOKUP(A565,[1]DETALLE!$A$1:$AK$841,22,FALSE)</f>
        <v>1.05</v>
      </c>
      <c r="AI565">
        <f>VLOOKUP(A565,[1]DETALLE!$A$1:$AK$841,27,FALSE)</f>
        <v>0</v>
      </c>
      <c r="AJ565" t="str">
        <f>VLOOKUP(A565,[1]DETALLE!$A$1:$AK$841,18,FALSE)</f>
        <v>A4 Mono MFPs</v>
      </c>
      <c r="AK565">
        <f t="shared" si="41"/>
        <v>0</v>
      </c>
      <c r="AL565">
        <f t="shared" si="42"/>
        <v>0</v>
      </c>
      <c r="AM565">
        <f t="shared" si="43"/>
        <v>0</v>
      </c>
      <c r="AN565">
        <f t="shared" si="44"/>
        <v>0</v>
      </c>
      <c r="AO565">
        <f t="shared" si="45"/>
        <v>0</v>
      </c>
    </row>
    <row r="566" spans="1:41" x14ac:dyDescent="0.25">
      <c r="A566" t="s">
        <v>248</v>
      </c>
      <c r="B566">
        <v>2019</v>
      </c>
      <c r="C566" t="s">
        <v>37</v>
      </c>
      <c r="D566" t="s">
        <v>38</v>
      </c>
      <c r="E566">
        <v>17</v>
      </c>
      <c r="F566" t="s">
        <v>32</v>
      </c>
      <c r="G566">
        <v>0</v>
      </c>
      <c r="H566" t="s">
        <v>54</v>
      </c>
      <c r="I566">
        <v>803</v>
      </c>
      <c r="J566">
        <v>1573</v>
      </c>
      <c r="K566">
        <v>0.2</v>
      </c>
      <c r="L566">
        <v>0.6</v>
      </c>
      <c r="M566">
        <v>0.8</v>
      </c>
      <c r="N566">
        <v>1.05</v>
      </c>
      <c r="O566">
        <v>1.1000000000000001</v>
      </c>
      <c r="P566">
        <v>1.1499999999999999</v>
      </c>
      <c r="Q566" t="s">
        <v>46</v>
      </c>
      <c r="R566">
        <v>4</v>
      </c>
      <c r="S566">
        <v>6</v>
      </c>
      <c r="T566" t="s">
        <v>47</v>
      </c>
      <c r="U566" t="s">
        <v>54</v>
      </c>
      <c r="V566" t="s">
        <v>35</v>
      </c>
      <c r="W566" t="s">
        <v>50</v>
      </c>
      <c r="X566">
        <v>2019</v>
      </c>
      <c r="Y566" t="s">
        <v>37</v>
      </c>
      <c r="Z566" t="s">
        <v>38</v>
      </c>
      <c r="AA566">
        <v>22</v>
      </c>
      <c r="AB566">
        <v>13</v>
      </c>
      <c r="AC566">
        <v>0</v>
      </c>
      <c r="AD566">
        <v>0</v>
      </c>
      <c r="AE566">
        <v>1573</v>
      </c>
      <c r="AF566">
        <f>VLOOKUP(A566,[1]DETALLE!$A$1:$AK$841,37,FALSE)</f>
        <v>572.00000000000011</v>
      </c>
      <c r="AG566">
        <f>VLOOKUP(A566,[1]DETALLE!$A$1:$AK$841,16,FALSE)</f>
        <v>55</v>
      </c>
      <c r="AH566">
        <f>VLOOKUP(A566,[1]DETALLE!$A$1:$AK$841,22,FALSE)</f>
        <v>0.8</v>
      </c>
      <c r="AI566">
        <f>VLOOKUP(A566,[1]DETALLE!$A$1:$AK$841,27,FALSE)</f>
        <v>0.28799999999999998</v>
      </c>
      <c r="AJ566" t="str">
        <f>VLOOKUP(A566,[1]DETALLE!$A$1:$AK$841,18,FALSE)</f>
        <v>A4 Mono MFPs</v>
      </c>
      <c r="AK566">
        <f t="shared" si="41"/>
        <v>0</v>
      </c>
      <c r="AL566">
        <f t="shared" si="42"/>
        <v>0</v>
      </c>
      <c r="AM566">
        <f t="shared" si="43"/>
        <v>0</v>
      </c>
      <c r="AN566">
        <f t="shared" si="44"/>
        <v>0</v>
      </c>
      <c r="AO566">
        <f t="shared" si="45"/>
        <v>0</v>
      </c>
    </row>
    <row r="567" spans="1:41" x14ac:dyDescent="0.25">
      <c r="A567" t="s">
        <v>88</v>
      </c>
      <c r="B567">
        <v>2019</v>
      </c>
      <c r="C567" t="s">
        <v>37</v>
      </c>
      <c r="D567" t="s">
        <v>38</v>
      </c>
      <c r="E567">
        <v>17</v>
      </c>
      <c r="F567" t="s">
        <v>40</v>
      </c>
      <c r="G567">
        <v>0.98333329999999997</v>
      </c>
      <c r="H567" t="s">
        <v>58</v>
      </c>
      <c r="I567">
        <v>655</v>
      </c>
      <c r="J567">
        <v>1365</v>
      </c>
      <c r="K567">
        <v>0</v>
      </c>
      <c r="L567">
        <v>0</v>
      </c>
      <c r="M567">
        <v>0.6</v>
      </c>
      <c r="N567">
        <v>0.8</v>
      </c>
      <c r="O567">
        <v>1.05</v>
      </c>
      <c r="P567">
        <v>1.1000000000000001</v>
      </c>
      <c r="Q567" t="s">
        <v>46</v>
      </c>
      <c r="R567">
        <v>5</v>
      </c>
      <c r="S567">
        <v>9</v>
      </c>
      <c r="T567" t="s">
        <v>47</v>
      </c>
      <c r="U567" t="s">
        <v>58</v>
      </c>
      <c r="V567" t="s">
        <v>35</v>
      </c>
      <c r="W567" t="s">
        <v>50</v>
      </c>
      <c r="X567">
        <v>2019</v>
      </c>
      <c r="Y567" t="s">
        <v>37</v>
      </c>
      <c r="Z567" t="s">
        <v>38</v>
      </c>
      <c r="AA567">
        <v>17</v>
      </c>
      <c r="AB567">
        <v>6</v>
      </c>
      <c r="AC567">
        <v>0</v>
      </c>
      <c r="AD567">
        <v>0.19666665999999999</v>
      </c>
      <c r="AE567">
        <v>0</v>
      </c>
      <c r="AF567">
        <f>VLOOKUP(A567,[1]DETALLE!$A$1:$AK$841,37,FALSE)</f>
        <v>819</v>
      </c>
      <c r="AG567">
        <f>VLOOKUP(A567,[1]DETALLE!$A$1:$AK$841,16,FALSE)</f>
        <v>14</v>
      </c>
      <c r="AH567">
        <f>VLOOKUP(A567,[1]DETALLE!$A$1:$AK$841,22,FALSE)</f>
        <v>0.6</v>
      </c>
      <c r="AI567">
        <f>VLOOKUP(A567,[1]DETALLE!$A$1:$AK$841,27,FALSE)</f>
        <v>0.32400000000000001</v>
      </c>
      <c r="AJ567" t="str">
        <f>VLOOKUP(A567,[1]DETALLE!$A$1:$AK$841,18,FALSE)</f>
        <v>Departmental Digital</v>
      </c>
      <c r="AK567">
        <f t="shared" si="41"/>
        <v>0</v>
      </c>
      <c r="AL567">
        <f t="shared" si="42"/>
        <v>0</v>
      </c>
      <c r="AM567">
        <f t="shared" si="43"/>
        <v>0</v>
      </c>
      <c r="AN567">
        <f t="shared" si="44"/>
        <v>0</v>
      </c>
      <c r="AO567">
        <f t="shared" si="45"/>
        <v>1</v>
      </c>
    </row>
    <row r="568" spans="1:41" x14ac:dyDescent="0.25">
      <c r="A568" t="s">
        <v>509</v>
      </c>
      <c r="B568">
        <v>2019</v>
      </c>
      <c r="C568" t="s">
        <v>37</v>
      </c>
      <c r="D568" t="s">
        <v>38</v>
      </c>
      <c r="E568">
        <v>17</v>
      </c>
      <c r="F568" t="s">
        <v>40</v>
      </c>
      <c r="G568">
        <v>0.21666669999999999</v>
      </c>
      <c r="H568" t="s">
        <v>58</v>
      </c>
      <c r="I568">
        <v>655</v>
      </c>
      <c r="J568">
        <v>1365</v>
      </c>
      <c r="K568">
        <v>0</v>
      </c>
      <c r="L568">
        <v>0</v>
      </c>
      <c r="M568">
        <v>0.6</v>
      </c>
      <c r="N568">
        <v>0.8</v>
      </c>
      <c r="O568">
        <v>1.05</v>
      </c>
      <c r="P568">
        <v>1.1000000000000001</v>
      </c>
      <c r="Q568" t="s">
        <v>46</v>
      </c>
      <c r="R568">
        <v>5</v>
      </c>
      <c r="S568">
        <v>9</v>
      </c>
      <c r="T568" t="s">
        <v>47</v>
      </c>
      <c r="U568" t="s">
        <v>58</v>
      </c>
      <c r="V568" t="s">
        <v>35</v>
      </c>
      <c r="W568" t="s">
        <v>50</v>
      </c>
      <c r="X568">
        <v>2019</v>
      </c>
      <c r="Y568" t="s">
        <v>37</v>
      </c>
      <c r="Z568" t="s">
        <v>38</v>
      </c>
      <c r="AA568">
        <v>23</v>
      </c>
      <c r="AB568">
        <v>1</v>
      </c>
      <c r="AC568">
        <v>0</v>
      </c>
      <c r="AD568">
        <v>4.3333339999999998E-2</v>
      </c>
      <c r="AE568">
        <v>0</v>
      </c>
      <c r="AF568">
        <f>VLOOKUP(A568,[1]DETALLE!$A$1:$AK$841,37,FALSE)</f>
        <v>1808.95</v>
      </c>
      <c r="AG568">
        <f>VLOOKUP(A568,[1]DETALLE!$A$1:$AK$841,16,FALSE)</f>
        <v>175</v>
      </c>
      <c r="AH568">
        <f>VLOOKUP(A568,[1]DETALLE!$A$1:$AK$841,22,FALSE)</f>
        <v>1.1499999999999999</v>
      </c>
      <c r="AI568">
        <f>VLOOKUP(A568,[1]DETALLE!$A$1:$AK$841,27,FALSE)</f>
        <v>0.78249999999999997</v>
      </c>
      <c r="AJ568" t="str">
        <f>VLOOKUP(A568,[1]DETALLE!$A$1:$AK$841,18,FALSE)</f>
        <v>WF Mono Systems and Legacy Color</v>
      </c>
      <c r="AK568">
        <f t="shared" si="41"/>
        <v>0</v>
      </c>
      <c r="AL568">
        <f t="shared" si="42"/>
        <v>0</v>
      </c>
      <c r="AM568">
        <f t="shared" si="43"/>
        <v>0</v>
      </c>
      <c r="AN568">
        <f t="shared" si="44"/>
        <v>0</v>
      </c>
      <c r="AO568">
        <f t="shared" si="45"/>
        <v>0</v>
      </c>
    </row>
    <row r="569" spans="1:41" x14ac:dyDescent="0.25">
      <c r="A569" t="s">
        <v>531</v>
      </c>
      <c r="B569">
        <v>2019</v>
      </c>
      <c r="C569" t="s">
        <v>37</v>
      </c>
      <c r="D569" t="s">
        <v>38</v>
      </c>
      <c r="E569">
        <v>17</v>
      </c>
      <c r="F569" t="s">
        <v>40</v>
      </c>
      <c r="G569">
        <v>0.95</v>
      </c>
      <c r="H569" t="s">
        <v>34</v>
      </c>
      <c r="I569">
        <v>468</v>
      </c>
      <c r="J569">
        <v>715</v>
      </c>
      <c r="K569">
        <v>0</v>
      </c>
      <c r="L569">
        <v>0</v>
      </c>
      <c r="M569">
        <v>0</v>
      </c>
      <c r="N569">
        <v>0.6</v>
      </c>
      <c r="O569">
        <v>0.8</v>
      </c>
      <c r="P569">
        <v>1.05</v>
      </c>
      <c r="Q569" t="s">
        <v>46</v>
      </c>
      <c r="R569">
        <v>5</v>
      </c>
      <c r="S569">
        <v>9</v>
      </c>
      <c r="T569" t="s">
        <v>47</v>
      </c>
      <c r="U569" t="s">
        <v>34</v>
      </c>
      <c r="V569" t="s">
        <v>35</v>
      </c>
      <c r="W569" t="s">
        <v>67</v>
      </c>
      <c r="X569">
        <v>2019</v>
      </c>
      <c r="Y569" t="s">
        <v>37</v>
      </c>
      <c r="Z569" t="s">
        <v>38</v>
      </c>
      <c r="AA569">
        <v>25</v>
      </c>
      <c r="AB569">
        <v>68</v>
      </c>
      <c r="AC569">
        <v>1.05</v>
      </c>
      <c r="AD569">
        <v>0.19</v>
      </c>
      <c r="AE569">
        <v>750.75</v>
      </c>
      <c r="AF569">
        <f>VLOOKUP(A569,[1]DETALLE!$A$1:$AK$841,37,FALSE)</f>
        <v>0</v>
      </c>
      <c r="AG569">
        <f>VLOOKUP(A569,[1]DETALLE!$A$1:$AK$841,16,FALSE)</f>
        <v>7</v>
      </c>
      <c r="AH569">
        <f>VLOOKUP(A569,[1]DETALLE!$A$1:$AK$841,22,FALSE)</f>
        <v>0</v>
      </c>
      <c r="AI569">
        <f>VLOOKUP(A569,[1]DETALLE!$A$1:$AK$841,27,FALSE)</f>
        <v>0.82400000000000007</v>
      </c>
      <c r="AJ569" t="str">
        <f>VLOOKUP(A569,[1]DETALLE!$A$1:$AK$841,18,FALSE)</f>
        <v>Entry Mono Printers</v>
      </c>
      <c r="AK569">
        <f t="shared" si="41"/>
        <v>0</v>
      </c>
      <c r="AL569">
        <f t="shared" si="42"/>
        <v>0</v>
      </c>
      <c r="AM569">
        <f t="shared" si="43"/>
        <v>0</v>
      </c>
      <c r="AN569">
        <f t="shared" si="44"/>
        <v>0</v>
      </c>
      <c r="AO569">
        <f t="shared" si="45"/>
        <v>0</v>
      </c>
    </row>
    <row r="570" spans="1:41" x14ac:dyDescent="0.25">
      <c r="A570" t="s">
        <v>532</v>
      </c>
      <c r="B570">
        <v>2019</v>
      </c>
      <c r="C570" t="s">
        <v>37</v>
      </c>
      <c r="D570" t="s">
        <v>38</v>
      </c>
      <c r="E570">
        <v>17</v>
      </c>
      <c r="F570" t="s">
        <v>40</v>
      </c>
      <c r="G570">
        <v>2.8666670000000001</v>
      </c>
      <c r="I570" t="s">
        <v>33</v>
      </c>
      <c r="J570" t="s">
        <v>33</v>
      </c>
      <c r="K570" t="s">
        <v>33</v>
      </c>
      <c r="L570" t="s">
        <v>33</v>
      </c>
      <c r="M570" t="s">
        <v>33</v>
      </c>
      <c r="N570" t="s">
        <v>33</v>
      </c>
      <c r="O570" t="s">
        <v>33</v>
      </c>
      <c r="P570" t="s">
        <v>33</v>
      </c>
      <c r="R570" t="s">
        <v>33</v>
      </c>
      <c r="S570" t="s">
        <v>33</v>
      </c>
      <c r="U570" t="s">
        <v>58</v>
      </c>
      <c r="V570" t="s">
        <v>35</v>
      </c>
      <c r="W570" t="s">
        <v>50</v>
      </c>
      <c r="X570">
        <v>2019</v>
      </c>
      <c r="Y570" t="s">
        <v>37</v>
      </c>
      <c r="Z570" t="s">
        <v>38</v>
      </c>
      <c r="AA570">
        <v>30</v>
      </c>
      <c r="AB570">
        <v>0</v>
      </c>
      <c r="AC570">
        <v>1.1000000000000001</v>
      </c>
      <c r="AD570">
        <v>0</v>
      </c>
      <c r="AE570">
        <v>1030.25</v>
      </c>
      <c r="AF570">
        <f>VLOOKUP(A570,[1]DETALLE!$A$1:$AK$841,37,FALSE)</f>
        <v>1651.6500000000003</v>
      </c>
      <c r="AG570">
        <f>VLOOKUP(A570,[1]DETALLE!$A$1:$AK$841,16,FALSE)</f>
        <v>27</v>
      </c>
      <c r="AH570">
        <f>VLOOKUP(A570,[1]DETALLE!$A$1:$AK$841,22,FALSE)</f>
        <v>1.05</v>
      </c>
      <c r="AI570">
        <f>VLOOKUP(A570,[1]DETALLE!$A$1:$AK$841,27,FALSE)</f>
        <v>0.39</v>
      </c>
      <c r="AJ570" t="str">
        <f>VLOOKUP(A570,[1]DETALLE!$A$1:$AK$841,18,FALSE)</f>
        <v>Light Production Digital Business</v>
      </c>
      <c r="AK570">
        <f t="shared" si="41"/>
        <v>0</v>
      </c>
      <c r="AL570">
        <f t="shared" si="42"/>
        <v>0</v>
      </c>
      <c r="AM570">
        <f t="shared" si="43"/>
        <v>0</v>
      </c>
      <c r="AN570">
        <f t="shared" si="44"/>
        <v>0</v>
      </c>
      <c r="AO570">
        <f t="shared" si="45"/>
        <v>0</v>
      </c>
    </row>
    <row r="571" spans="1:41" x14ac:dyDescent="0.25">
      <c r="A571" t="s">
        <v>533</v>
      </c>
      <c r="B571">
        <v>2019</v>
      </c>
      <c r="C571" t="s">
        <v>37</v>
      </c>
      <c r="D571" t="s">
        <v>38</v>
      </c>
      <c r="E571">
        <v>17</v>
      </c>
      <c r="F571" t="s">
        <v>40</v>
      </c>
      <c r="G571">
        <v>1.5</v>
      </c>
      <c r="H571" t="s">
        <v>58</v>
      </c>
      <c r="I571">
        <v>655</v>
      </c>
      <c r="J571">
        <v>1365</v>
      </c>
      <c r="K571">
        <v>0</v>
      </c>
      <c r="L571">
        <v>0</v>
      </c>
      <c r="M571">
        <v>0.6</v>
      </c>
      <c r="N571">
        <v>0.8</v>
      </c>
      <c r="O571">
        <v>1.05</v>
      </c>
      <c r="P571">
        <v>1.1000000000000001</v>
      </c>
      <c r="Q571" t="s">
        <v>46</v>
      </c>
      <c r="R571">
        <v>5</v>
      </c>
      <c r="S571">
        <v>9</v>
      </c>
      <c r="T571" t="s">
        <v>47</v>
      </c>
      <c r="U571" t="s">
        <v>58</v>
      </c>
      <c r="V571" t="s">
        <v>35</v>
      </c>
      <c r="W571" t="s">
        <v>50</v>
      </c>
      <c r="X571">
        <v>2019</v>
      </c>
      <c r="Y571" t="s">
        <v>37</v>
      </c>
      <c r="Z571" t="s">
        <v>38</v>
      </c>
      <c r="AA571">
        <v>17</v>
      </c>
      <c r="AB571">
        <v>180</v>
      </c>
      <c r="AC571">
        <v>1.1000000000000001</v>
      </c>
      <c r="AD571">
        <v>0.3</v>
      </c>
      <c r="AE571">
        <v>1501.5</v>
      </c>
      <c r="AF571">
        <f>VLOOKUP(A571,[1]DETALLE!$A$1:$AK$841,37,FALSE)</f>
        <v>750.75000000000011</v>
      </c>
      <c r="AG571">
        <f>VLOOKUP(A571,[1]DETALLE!$A$1:$AK$841,16,FALSE)</f>
        <v>86</v>
      </c>
      <c r="AH571">
        <f>VLOOKUP(A571,[1]DETALLE!$A$1:$AK$841,22,FALSE)</f>
        <v>1.05</v>
      </c>
      <c r="AI571">
        <f>VLOOKUP(A571,[1]DETALLE!$A$1:$AK$841,27,FALSE)</f>
        <v>0.36399999999999999</v>
      </c>
      <c r="AJ571" t="str">
        <f>VLOOKUP(A571,[1]DETALLE!$A$1:$AK$841,18,FALSE)</f>
        <v>A4 Mono MFPs</v>
      </c>
      <c r="AK571">
        <f t="shared" si="41"/>
        <v>0</v>
      </c>
      <c r="AL571">
        <f t="shared" si="42"/>
        <v>0</v>
      </c>
      <c r="AM571">
        <f t="shared" si="43"/>
        <v>0</v>
      </c>
      <c r="AN571">
        <f t="shared" si="44"/>
        <v>0</v>
      </c>
      <c r="AO571">
        <f t="shared" si="45"/>
        <v>0</v>
      </c>
    </row>
    <row r="572" spans="1:41" x14ac:dyDescent="0.25">
      <c r="A572" t="s">
        <v>153</v>
      </c>
      <c r="B572">
        <v>2019</v>
      </c>
      <c r="C572" t="s">
        <v>37</v>
      </c>
      <c r="D572" t="s">
        <v>38</v>
      </c>
      <c r="E572">
        <v>18</v>
      </c>
      <c r="F572" t="s">
        <v>40</v>
      </c>
      <c r="G572">
        <v>1.1499999999999999</v>
      </c>
      <c r="H572" t="s">
        <v>58</v>
      </c>
      <c r="I572">
        <v>655</v>
      </c>
      <c r="J572">
        <v>1365</v>
      </c>
      <c r="K572">
        <v>0</v>
      </c>
      <c r="L572">
        <v>0</v>
      </c>
      <c r="M572">
        <v>0.6</v>
      </c>
      <c r="N572">
        <v>0.8</v>
      </c>
      <c r="O572">
        <v>1.05</v>
      </c>
      <c r="P572">
        <v>1.1000000000000001</v>
      </c>
      <c r="Q572" t="s">
        <v>46</v>
      </c>
      <c r="R572">
        <v>5</v>
      </c>
      <c r="S572">
        <v>9</v>
      </c>
      <c r="T572" t="s">
        <v>47</v>
      </c>
      <c r="U572" t="s">
        <v>45</v>
      </c>
      <c r="V572" t="s">
        <v>35</v>
      </c>
      <c r="W572" t="s">
        <v>50</v>
      </c>
      <c r="X572">
        <v>2019</v>
      </c>
      <c r="Y572" t="s">
        <v>37</v>
      </c>
      <c r="Z572" t="s">
        <v>38</v>
      </c>
      <c r="AA572">
        <v>18</v>
      </c>
      <c r="AB572">
        <v>3</v>
      </c>
      <c r="AC572">
        <v>0</v>
      </c>
      <c r="AD572">
        <v>0.23</v>
      </c>
      <c r="AE572">
        <v>0</v>
      </c>
      <c r="AF572">
        <f>VLOOKUP(A572,[1]DETALLE!$A$1:$AK$841,37,FALSE)</f>
        <v>750.75000000000011</v>
      </c>
      <c r="AG572">
        <f>VLOOKUP(A572,[1]DETALLE!$A$1:$AK$841,16,FALSE)</f>
        <v>210</v>
      </c>
      <c r="AH572">
        <f>VLOOKUP(A572,[1]DETALLE!$A$1:$AK$841,22,FALSE)</f>
        <v>1.05</v>
      </c>
      <c r="AI572">
        <f>VLOOKUP(A572,[1]DETALLE!$A$1:$AK$841,27,FALSE)</f>
        <v>0</v>
      </c>
      <c r="AJ572" t="str">
        <f>VLOOKUP(A572,[1]DETALLE!$A$1:$AK$841,18,FALSE)</f>
        <v>A4 Mono MFPs</v>
      </c>
      <c r="AK572">
        <f t="shared" si="41"/>
        <v>0</v>
      </c>
      <c r="AL572">
        <f t="shared" si="42"/>
        <v>0</v>
      </c>
      <c r="AM572">
        <f t="shared" si="43"/>
        <v>0</v>
      </c>
      <c r="AN572">
        <f t="shared" si="44"/>
        <v>0</v>
      </c>
      <c r="AO572">
        <f t="shared" si="45"/>
        <v>0</v>
      </c>
    </row>
    <row r="573" spans="1:41" x14ac:dyDescent="0.25">
      <c r="A573" t="s">
        <v>499</v>
      </c>
      <c r="B573">
        <v>2019</v>
      </c>
      <c r="C573" t="s">
        <v>37</v>
      </c>
      <c r="D573" t="s">
        <v>38</v>
      </c>
      <c r="E573">
        <v>18</v>
      </c>
      <c r="F573" t="s">
        <v>40</v>
      </c>
      <c r="G573">
        <v>2.4500000000000002</v>
      </c>
      <c r="H573" t="s">
        <v>71</v>
      </c>
      <c r="I573">
        <v>468</v>
      </c>
      <c r="J573">
        <v>715</v>
      </c>
      <c r="K573">
        <v>0</v>
      </c>
      <c r="L573">
        <v>0</v>
      </c>
      <c r="M573">
        <v>0</v>
      </c>
      <c r="N573">
        <v>0.6</v>
      </c>
      <c r="O573">
        <v>0.8</v>
      </c>
      <c r="P573">
        <v>1.05</v>
      </c>
      <c r="Q573" t="s">
        <v>46</v>
      </c>
      <c r="R573">
        <v>5</v>
      </c>
      <c r="S573">
        <v>9</v>
      </c>
      <c r="T573" t="s">
        <v>47</v>
      </c>
      <c r="U573" t="s">
        <v>34</v>
      </c>
      <c r="V573" t="s">
        <v>35</v>
      </c>
      <c r="W573" t="s">
        <v>42</v>
      </c>
      <c r="X573">
        <v>2019</v>
      </c>
      <c r="Y573" t="s">
        <v>37</v>
      </c>
      <c r="Z573" t="s">
        <v>38</v>
      </c>
      <c r="AA573">
        <v>19</v>
      </c>
      <c r="AB573">
        <v>2</v>
      </c>
      <c r="AC573">
        <v>0</v>
      </c>
      <c r="AD573">
        <v>0.49</v>
      </c>
      <c r="AE573">
        <v>0</v>
      </c>
      <c r="AF573">
        <f>VLOOKUP(A573,[1]DETALLE!$A$1:$AK$841,37,FALSE)</f>
        <v>819</v>
      </c>
      <c r="AG573">
        <f>VLOOKUP(A573,[1]DETALLE!$A$1:$AK$841,16,FALSE)</f>
        <v>10</v>
      </c>
      <c r="AH573">
        <f>VLOOKUP(A573,[1]DETALLE!$A$1:$AK$841,22,FALSE)</f>
        <v>0.6</v>
      </c>
      <c r="AI573">
        <f>VLOOKUP(A573,[1]DETALLE!$A$1:$AK$841,27,FALSE)</f>
        <v>0</v>
      </c>
      <c r="AJ573" t="str">
        <f>VLOOKUP(A573,[1]DETALLE!$A$1:$AK$841,18,FALSE)</f>
        <v>A3 Professional Color Laser MFPs</v>
      </c>
      <c r="AK573">
        <f t="shared" si="41"/>
        <v>0</v>
      </c>
      <c r="AL573">
        <f t="shared" si="42"/>
        <v>0</v>
      </c>
      <c r="AM573">
        <f t="shared" si="43"/>
        <v>0</v>
      </c>
      <c r="AN573">
        <f t="shared" si="44"/>
        <v>0</v>
      </c>
      <c r="AO573">
        <f t="shared" si="45"/>
        <v>0</v>
      </c>
    </row>
    <row r="574" spans="1:41" x14ac:dyDescent="0.25">
      <c r="A574" t="s">
        <v>534</v>
      </c>
      <c r="B574">
        <v>2019</v>
      </c>
      <c r="C574" t="s">
        <v>37</v>
      </c>
      <c r="D574" t="s">
        <v>38</v>
      </c>
      <c r="E574">
        <v>18</v>
      </c>
      <c r="F574" t="s">
        <v>40</v>
      </c>
      <c r="G574">
        <v>0.65</v>
      </c>
      <c r="H574" t="s">
        <v>64</v>
      </c>
      <c r="I574">
        <v>655</v>
      </c>
      <c r="J574">
        <v>1365</v>
      </c>
      <c r="K574">
        <v>0</v>
      </c>
      <c r="L574">
        <v>0</v>
      </c>
      <c r="M574">
        <v>0.6</v>
      </c>
      <c r="N574">
        <v>0.8</v>
      </c>
      <c r="O574">
        <v>1.05</v>
      </c>
      <c r="P574">
        <v>1.1000000000000001</v>
      </c>
      <c r="Q574" t="s">
        <v>46</v>
      </c>
      <c r="R574">
        <v>5</v>
      </c>
      <c r="S574">
        <v>9</v>
      </c>
      <c r="T574" t="s">
        <v>47</v>
      </c>
      <c r="U574" t="s">
        <v>64</v>
      </c>
      <c r="V574" t="s">
        <v>35</v>
      </c>
      <c r="W574" t="s">
        <v>59</v>
      </c>
      <c r="X574">
        <v>2019</v>
      </c>
      <c r="Y574" t="s">
        <v>37</v>
      </c>
      <c r="Z574" t="s">
        <v>38</v>
      </c>
      <c r="AA574">
        <v>18</v>
      </c>
      <c r="AB574">
        <v>58</v>
      </c>
      <c r="AC574">
        <v>1.05</v>
      </c>
      <c r="AD574">
        <v>0.13</v>
      </c>
      <c r="AE574">
        <v>1433.25</v>
      </c>
      <c r="AF574">
        <f>VLOOKUP(A574,[1]DETALLE!$A$1:$AK$841,37,FALSE)</f>
        <v>1433.25</v>
      </c>
      <c r="AG574">
        <f>VLOOKUP(A574,[1]DETALLE!$A$1:$AK$841,16,FALSE)</f>
        <v>53</v>
      </c>
      <c r="AH574">
        <f>VLOOKUP(A574,[1]DETALLE!$A$1:$AK$841,22,FALSE)</f>
        <v>1.05</v>
      </c>
      <c r="AI574">
        <f>VLOOKUP(A574,[1]DETALLE!$A$1:$AK$841,27,FALSE)</f>
        <v>0.26400000000000001</v>
      </c>
      <c r="AJ574" t="str">
        <f>VLOOKUP(A574,[1]DETALLE!$A$1:$AK$841,18,FALSE)</f>
        <v>Departmental Digital</v>
      </c>
      <c r="AK574">
        <f t="shared" si="41"/>
        <v>1</v>
      </c>
      <c r="AL574">
        <f t="shared" si="42"/>
        <v>0</v>
      </c>
      <c r="AM574">
        <f t="shared" si="43"/>
        <v>1</v>
      </c>
      <c r="AN574">
        <f t="shared" si="44"/>
        <v>0</v>
      </c>
      <c r="AO574">
        <f t="shared" si="45"/>
        <v>0</v>
      </c>
    </row>
    <row r="575" spans="1:41" x14ac:dyDescent="0.25">
      <c r="A575" t="s">
        <v>535</v>
      </c>
      <c r="B575">
        <v>2019</v>
      </c>
      <c r="C575" t="s">
        <v>37</v>
      </c>
      <c r="D575" t="s">
        <v>38</v>
      </c>
      <c r="E575">
        <v>18</v>
      </c>
      <c r="F575" t="s">
        <v>40</v>
      </c>
      <c r="G575">
        <v>3.1833330000000002</v>
      </c>
      <c r="H575" t="s">
        <v>91</v>
      </c>
      <c r="I575">
        <v>803</v>
      </c>
      <c r="J575">
        <v>1573</v>
      </c>
      <c r="K575">
        <v>0.2</v>
      </c>
      <c r="L575">
        <v>0.6</v>
      </c>
      <c r="M575">
        <v>0.8</v>
      </c>
      <c r="N575">
        <v>1.05</v>
      </c>
      <c r="O575">
        <v>1.1000000000000001</v>
      </c>
      <c r="P575">
        <v>1.1499999999999999</v>
      </c>
      <c r="Q575" t="s">
        <v>46</v>
      </c>
      <c r="R575">
        <v>4</v>
      </c>
      <c r="S575">
        <v>6</v>
      </c>
      <c r="T575" t="s">
        <v>47</v>
      </c>
      <c r="U575" t="s">
        <v>91</v>
      </c>
      <c r="V575" t="s">
        <v>35</v>
      </c>
      <c r="W575" t="s">
        <v>80</v>
      </c>
      <c r="X575">
        <v>2019</v>
      </c>
      <c r="Y575" t="s">
        <v>37</v>
      </c>
      <c r="Z575" t="s">
        <v>38</v>
      </c>
      <c r="AA575">
        <v>18</v>
      </c>
      <c r="AB575">
        <v>66</v>
      </c>
      <c r="AC575">
        <v>1.1499999999999999</v>
      </c>
      <c r="AD575">
        <v>0.79583325000000005</v>
      </c>
      <c r="AE575">
        <v>1808.95</v>
      </c>
      <c r="AF575">
        <f>VLOOKUP(A575,[1]DETALLE!$A$1:$AK$841,37,FALSE)</f>
        <v>0</v>
      </c>
      <c r="AG575">
        <f>VLOOKUP(A575,[1]DETALLE!$A$1:$AK$841,16,FALSE)</f>
        <v>6</v>
      </c>
      <c r="AH575">
        <f>VLOOKUP(A575,[1]DETALLE!$A$1:$AK$841,22,FALSE)</f>
        <v>0</v>
      </c>
      <c r="AI575">
        <f>VLOOKUP(A575,[1]DETALLE!$A$1:$AK$841,27,FALSE)</f>
        <v>0.25600000000000001</v>
      </c>
      <c r="AJ575" t="str">
        <f>VLOOKUP(A575,[1]DETALLE!$A$1:$AK$841,18,FALSE)</f>
        <v>Departmental Digital</v>
      </c>
      <c r="AK575">
        <f t="shared" si="41"/>
        <v>0</v>
      </c>
      <c r="AL575">
        <f t="shared" si="42"/>
        <v>0</v>
      </c>
      <c r="AM575">
        <f t="shared" si="43"/>
        <v>0</v>
      </c>
      <c r="AN575">
        <f t="shared" si="44"/>
        <v>0</v>
      </c>
      <c r="AO575">
        <f t="shared" si="45"/>
        <v>0</v>
      </c>
    </row>
    <row r="576" spans="1:41" x14ac:dyDescent="0.25">
      <c r="A576" t="s">
        <v>161</v>
      </c>
      <c r="B576">
        <v>2019</v>
      </c>
      <c r="C576" t="s">
        <v>37</v>
      </c>
      <c r="D576" t="s">
        <v>38</v>
      </c>
      <c r="E576">
        <v>18</v>
      </c>
      <c r="F576" t="s">
        <v>44</v>
      </c>
      <c r="G576">
        <v>0</v>
      </c>
      <c r="H576" t="s">
        <v>45</v>
      </c>
      <c r="I576">
        <v>803</v>
      </c>
      <c r="J576">
        <v>1573</v>
      </c>
      <c r="K576">
        <v>0.2</v>
      </c>
      <c r="L576">
        <v>0.6</v>
      </c>
      <c r="M576">
        <v>0.8</v>
      </c>
      <c r="N576">
        <v>1.05</v>
      </c>
      <c r="O576">
        <v>1.1000000000000001</v>
      </c>
      <c r="P576">
        <v>1.1499999999999999</v>
      </c>
      <c r="Q576" t="s">
        <v>46</v>
      </c>
      <c r="R576">
        <v>4</v>
      </c>
      <c r="S576">
        <v>6</v>
      </c>
      <c r="T576" t="s">
        <v>47</v>
      </c>
      <c r="U576" t="s">
        <v>48</v>
      </c>
      <c r="V576" t="s">
        <v>35</v>
      </c>
      <c r="W576" t="s">
        <v>59</v>
      </c>
      <c r="X576">
        <v>2019</v>
      </c>
      <c r="Y576" t="s">
        <v>37</v>
      </c>
      <c r="Z576" t="s">
        <v>38</v>
      </c>
      <c r="AA576">
        <v>18</v>
      </c>
      <c r="AB576">
        <v>7</v>
      </c>
      <c r="AC576">
        <v>0</v>
      </c>
      <c r="AD576">
        <v>0</v>
      </c>
      <c r="AE576">
        <v>1573</v>
      </c>
      <c r="AF576" t="e">
        <f>VLOOKUP(A576,[1]DETALLE!$A$1:$AK$841,37,FALSE)</f>
        <v>#N/A</v>
      </c>
      <c r="AG576" t="e">
        <f>VLOOKUP(A576,[1]DETALLE!$A$1:$AK$841,16,FALSE)</f>
        <v>#N/A</v>
      </c>
      <c r="AH576" t="e">
        <f>VLOOKUP(A576,[1]DETALLE!$A$1:$AK$841,22,FALSE)</f>
        <v>#N/A</v>
      </c>
      <c r="AI576" t="e">
        <f>VLOOKUP(A576,[1]DETALLE!$A$1:$AK$841,27,FALSE)</f>
        <v>#N/A</v>
      </c>
      <c r="AJ576" t="e">
        <f>VLOOKUP(A576,[1]DETALLE!$A$1:$AK$841,18,FALSE)</f>
        <v>#N/A</v>
      </c>
      <c r="AK576" t="e">
        <f t="shared" si="41"/>
        <v>#N/A</v>
      </c>
      <c r="AL576" t="e">
        <f t="shared" si="42"/>
        <v>#N/A</v>
      </c>
      <c r="AM576" t="e">
        <f t="shared" si="43"/>
        <v>#N/A</v>
      </c>
      <c r="AN576" t="e">
        <f t="shared" si="44"/>
        <v>#N/A</v>
      </c>
      <c r="AO576" t="e">
        <f t="shared" si="45"/>
        <v>#N/A</v>
      </c>
    </row>
    <row r="577" spans="1:41" x14ac:dyDescent="0.25">
      <c r="A577" t="s">
        <v>398</v>
      </c>
      <c r="B577">
        <v>2019</v>
      </c>
      <c r="C577" t="s">
        <v>37</v>
      </c>
      <c r="D577" t="s">
        <v>38</v>
      </c>
      <c r="E577">
        <v>18</v>
      </c>
      <c r="F577" t="s">
        <v>40</v>
      </c>
      <c r="G577">
        <v>1.75</v>
      </c>
      <c r="H577" t="s">
        <v>45</v>
      </c>
      <c r="I577">
        <v>803</v>
      </c>
      <c r="J577">
        <v>1573</v>
      </c>
      <c r="K577">
        <v>0.2</v>
      </c>
      <c r="L577">
        <v>0.6</v>
      </c>
      <c r="M577">
        <v>0.8</v>
      </c>
      <c r="N577">
        <v>1.05</v>
      </c>
      <c r="O577">
        <v>1.1000000000000001</v>
      </c>
      <c r="P577">
        <v>1.1499999999999999</v>
      </c>
      <c r="Q577" t="s">
        <v>46</v>
      </c>
      <c r="R577">
        <v>4</v>
      </c>
      <c r="S577">
        <v>6</v>
      </c>
      <c r="T577" t="s">
        <v>47</v>
      </c>
      <c r="U577" t="s">
        <v>48</v>
      </c>
      <c r="V577" t="s">
        <v>35</v>
      </c>
      <c r="W577" t="s">
        <v>50</v>
      </c>
      <c r="X577">
        <v>2019</v>
      </c>
      <c r="Y577" t="s">
        <v>37</v>
      </c>
      <c r="Z577" t="s">
        <v>38</v>
      </c>
      <c r="AA577">
        <v>18</v>
      </c>
      <c r="AB577">
        <v>8</v>
      </c>
      <c r="AC577">
        <v>0.8</v>
      </c>
      <c r="AD577">
        <v>0.4375</v>
      </c>
      <c r="AE577">
        <v>1258.4000000000001</v>
      </c>
      <c r="AF577">
        <f>VLOOKUP(A577,[1]DETALLE!$A$1:$AK$841,37,FALSE)</f>
        <v>750.75000000000011</v>
      </c>
      <c r="AG577">
        <f>VLOOKUP(A577,[1]DETALLE!$A$1:$AK$841,16,FALSE)</f>
        <v>959</v>
      </c>
      <c r="AH577">
        <f>VLOOKUP(A577,[1]DETALLE!$A$1:$AK$841,22,FALSE)</f>
        <v>1.05</v>
      </c>
      <c r="AI577">
        <f>VLOOKUP(A577,[1]DETALLE!$A$1:$AK$841,27,FALSE)</f>
        <v>0.192</v>
      </c>
      <c r="AJ577" t="str">
        <f>VLOOKUP(A577,[1]DETALLE!$A$1:$AK$841,18,FALSE)</f>
        <v>A4 Mono MFPs</v>
      </c>
      <c r="AK577">
        <f t="shared" si="41"/>
        <v>0</v>
      </c>
      <c r="AL577">
        <f t="shared" si="42"/>
        <v>0</v>
      </c>
      <c r="AM577">
        <f t="shared" si="43"/>
        <v>0</v>
      </c>
      <c r="AN577">
        <f t="shared" si="44"/>
        <v>0</v>
      </c>
      <c r="AO577">
        <f t="shared" si="45"/>
        <v>0</v>
      </c>
    </row>
    <row r="578" spans="1:41" x14ac:dyDescent="0.25">
      <c r="A578" t="s">
        <v>279</v>
      </c>
      <c r="B578">
        <v>2019</v>
      </c>
      <c r="C578" t="s">
        <v>37</v>
      </c>
      <c r="D578" t="s">
        <v>38</v>
      </c>
      <c r="E578">
        <v>18</v>
      </c>
      <c r="F578" t="s">
        <v>40</v>
      </c>
      <c r="G578">
        <v>1.9166669999999999</v>
      </c>
      <c r="H578" t="s">
        <v>45</v>
      </c>
      <c r="I578">
        <v>803</v>
      </c>
      <c r="J578">
        <v>1573</v>
      </c>
      <c r="K578">
        <v>0.2</v>
      </c>
      <c r="L578">
        <v>0.6</v>
      </c>
      <c r="M578">
        <v>0.8</v>
      </c>
      <c r="N578">
        <v>1.05</v>
      </c>
      <c r="O578">
        <v>1.1000000000000001</v>
      </c>
      <c r="P578">
        <v>1.1499999999999999</v>
      </c>
      <c r="Q578" t="s">
        <v>46</v>
      </c>
      <c r="R578">
        <v>4</v>
      </c>
      <c r="S578">
        <v>6</v>
      </c>
      <c r="T578" t="s">
        <v>47</v>
      </c>
      <c r="U578" t="s">
        <v>48</v>
      </c>
      <c r="V578" t="s">
        <v>35</v>
      </c>
      <c r="W578" t="s">
        <v>42</v>
      </c>
      <c r="X578">
        <v>2019</v>
      </c>
      <c r="Y578" t="s">
        <v>37</v>
      </c>
      <c r="Z578" t="s">
        <v>38</v>
      </c>
      <c r="AA578">
        <v>19</v>
      </c>
      <c r="AB578">
        <v>13</v>
      </c>
      <c r="AC578">
        <v>0.8</v>
      </c>
      <c r="AD578">
        <v>0.47916674999999997</v>
      </c>
      <c r="AE578">
        <v>1258.4000000000001</v>
      </c>
      <c r="AF578">
        <f>VLOOKUP(A578,[1]DETALLE!$A$1:$AK$841,37,FALSE)</f>
        <v>1501.5000000000002</v>
      </c>
      <c r="AG578">
        <f>VLOOKUP(A578,[1]DETALLE!$A$1:$AK$841,16,FALSE)</f>
        <v>249</v>
      </c>
      <c r="AH578">
        <f>VLOOKUP(A578,[1]DETALLE!$A$1:$AK$841,22,FALSE)</f>
        <v>1.1000000000000001</v>
      </c>
      <c r="AI578">
        <f>VLOOKUP(A578,[1]DETALLE!$A$1:$AK$841,27,FALSE)</f>
        <v>0.3</v>
      </c>
      <c r="AJ578" t="str">
        <f>VLOOKUP(A578,[1]DETALLE!$A$1:$AK$841,18,FALSE)</f>
        <v>Office Digital</v>
      </c>
      <c r="AK578">
        <f t="shared" ref="AK578:AK641" si="46">IF(AE578=AF578,1,0)</f>
        <v>0</v>
      </c>
      <c r="AL578">
        <f t="shared" si="42"/>
        <v>0</v>
      </c>
      <c r="AM578">
        <f t="shared" si="43"/>
        <v>0</v>
      </c>
      <c r="AN578">
        <f t="shared" si="44"/>
        <v>0</v>
      </c>
      <c r="AO578">
        <f t="shared" si="45"/>
        <v>0</v>
      </c>
    </row>
    <row r="579" spans="1:41" x14ac:dyDescent="0.25">
      <c r="A579" t="s">
        <v>536</v>
      </c>
      <c r="B579">
        <v>2019</v>
      </c>
      <c r="C579" t="s">
        <v>37</v>
      </c>
      <c r="D579" t="s">
        <v>38</v>
      </c>
      <c r="E579">
        <v>18</v>
      </c>
      <c r="F579" t="s">
        <v>40</v>
      </c>
      <c r="G579">
        <v>1.6666669999999999</v>
      </c>
      <c r="H579" t="s">
        <v>54</v>
      </c>
      <c r="I579">
        <v>803</v>
      </c>
      <c r="J579">
        <v>1573</v>
      </c>
      <c r="K579">
        <v>0.2</v>
      </c>
      <c r="L579">
        <v>0.6</v>
      </c>
      <c r="M579">
        <v>0.8</v>
      </c>
      <c r="N579">
        <v>1.05</v>
      </c>
      <c r="O579">
        <v>1.1000000000000001</v>
      </c>
      <c r="P579">
        <v>1.1499999999999999</v>
      </c>
      <c r="Q579" t="s">
        <v>46</v>
      </c>
      <c r="R579">
        <v>4</v>
      </c>
      <c r="S579">
        <v>6</v>
      </c>
      <c r="T579" t="s">
        <v>47</v>
      </c>
      <c r="U579" t="s">
        <v>54</v>
      </c>
      <c r="V579" t="s">
        <v>35</v>
      </c>
      <c r="W579" t="s">
        <v>50</v>
      </c>
      <c r="X579">
        <v>2019</v>
      </c>
      <c r="Y579" t="s">
        <v>37</v>
      </c>
      <c r="Z579" t="s">
        <v>38</v>
      </c>
      <c r="AA579">
        <v>23</v>
      </c>
      <c r="AB579">
        <v>42</v>
      </c>
      <c r="AC579">
        <v>1.1000000000000001</v>
      </c>
      <c r="AD579">
        <v>0.41666674999999997</v>
      </c>
      <c r="AE579">
        <v>1730.3</v>
      </c>
      <c r="AF579">
        <f>VLOOKUP(A579,[1]DETALLE!$A$1:$AK$841,37,FALSE)</f>
        <v>1730.3000000000004</v>
      </c>
      <c r="AG579">
        <f>VLOOKUP(A579,[1]DETALLE!$A$1:$AK$841,16,FALSE)</f>
        <v>39</v>
      </c>
      <c r="AH579">
        <f>VLOOKUP(A579,[1]DETALLE!$A$1:$AK$841,22,FALSE)</f>
        <v>1.1000000000000001</v>
      </c>
      <c r="AI579">
        <f>VLOOKUP(A579,[1]DETALLE!$A$1:$AK$841,27,FALSE)</f>
        <v>0.155</v>
      </c>
      <c r="AJ579" t="str">
        <f>VLOOKUP(A579,[1]DETALLE!$A$1:$AK$841,18,FALSE)</f>
        <v>Light Production Digital Business</v>
      </c>
      <c r="AK579">
        <f t="shared" si="46"/>
        <v>1</v>
      </c>
      <c r="AL579">
        <f t="shared" ref="AL579:AL642" si="47">IF(AB579=AG579,1,0)</f>
        <v>0</v>
      </c>
      <c r="AM579">
        <f t="shared" ref="AM579:AM642" si="48">IF(AC579=AH579,1,0)</f>
        <v>1</v>
      </c>
      <c r="AN579">
        <f t="shared" ref="AN579:AN642" si="49">IF(AD579=AI579,1,0)</f>
        <v>0</v>
      </c>
      <c r="AO579">
        <f t="shared" ref="AO579:AO642" si="50">IF(H579=AJ579,1,0)</f>
        <v>0</v>
      </c>
    </row>
    <row r="580" spans="1:41" x14ac:dyDescent="0.25">
      <c r="A580" t="s">
        <v>403</v>
      </c>
      <c r="B580">
        <v>2019</v>
      </c>
      <c r="C580" t="s">
        <v>37</v>
      </c>
      <c r="D580" t="s">
        <v>38</v>
      </c>
      <c r="E580">
        <v>19</v>
      </c>
      <c r="F580" t="s">
        <v>40</v>
      </c>
      <c r="G580">
        <v>0.9</v>
      </c>
      <c r="H580" t="s">
        <v>54</v>
      </c>
      <c r="I580">
        <v>803</v>
      </c>
      <c r="J580">
        <v>1573</v>
      </c>
      <c r="K580">
        <v>0.2</v>
      </c>
      <c r="L580">
        <v>0.6</v>
      </c>
      <c r="M580">
        <v>0.8</v>
      </c>
      <c r="N580">
        <v>1.05</v>
      </c>
      <c r="O580">
        <v>1.1000000000000001</v>
      </c>
      <c r="P580">
        <v>1.1499999999999999</v>
      </c>
      <c r="Q580" t="s">
        <v>46</v>
      </c>
      <c r="R580">
        <v>4</v>
      </c>
      <c r="S580">
        <v>6</v>
      </c>
      <c r="T580" t="s">
        <v>47</v>
      </c>
      <c r="U580" t="s">
        <v>54</v>
      </c>
      <c r="V580" t="s">
        <v>35</v>
      </c>
      <c r="W580" t="s">
        <v>42</v>
      </c>
      <c r="X580">
        <v>2019</v>
      </c>
      <c r="Y580" t="s">
        <v>37</v>
      </c>
      <c r="Z580" t="s">
        <v>38</v>
      </c>
      <c r="AA580">
        <v>19</v>
      </c>
      <c r="AB580">
        <v>9</v>
      </c>
      <c r="AC580">
        <v>0.8</v>
      </c>
      <c r="AD580">
        <v>0.22500000000000001</v>
      </c>
      <c r="AE580">
        <v>1258.4000000000001</v>
      </c>
      <c r="AF580">
        <f>VLOOKUP(A580,[1]DETALLE!$A$1:$AK$841,37,FALSE)</f>
        <v>1072.5000000000002</v>
      </c>
      <c r="AG580" t="str">
        <f>VLOOKUP(A580,[1]DETALLE!$A$1:$AK$841,16,FALSE)</f>
        <v xml:space="preserve">  </v>
      </c>
      <c r="AH580">
        <f>VLOOKUP(A580,[1]DETALLE!$A$1:$AK$841,22,FALSE)</f>
        <v>1</v>
      </c>
      <c r="AI580">
        <f>VLOOKUP(A580,[1]DETALLE!$A$1:$AK$841,27,FALSE)</f>
        <v>1</v>
      </c>
      <c r="AJ580" t="str">
        <f>VLOOKUP(A580,[1]DETALLE!$A$1:$AK$841,18,FALSE)</f>
        <v>A4 Mono MFPs</v>
      </c>
      <c r="AK580">
        <f t="shared" si="46"/>
        <v>0</v>
      </c>
      <c r="AL580">
        <f t="shared" si="47"/>
        <v>0</v>
      </c>
      <c r="AM580">
        <f t="shared" si="48"/>
        <v>0</v>
      </c>
      <c r="AN580">
        <f t="shared" si="49"/>
        <v>0</v>
      </c>
      <c r="AO580">
        <f t="shared" si="50"/>
        <v>0</v>
      </c>
    </row>
    <row r="581" spans="1:41" x14ac:dyDescent="0.25">
      <c r="A581" t="s">
        <v>412</v>
      </c>
      <c r="B581">
        <v>2019</v>
      </c>
      <c r="C581" t="s">
        <v>37</v>
      </c>
      <c r="D581" t="s">
        <v>38</v>
      </c>
      <c r="E581">
        <v>19</v>
      </c>
      <c r="F581" t="s">
        <v>40</v>
      </c>
      <c r="G581">
        <v>0.3</v>
      </c>
      <c r="H581" t="s">
        <v>64</v>
      </c>
      <c r="I581">
        <v>655</v>
      </c>
      <c r="J581">
        <v>1365</v>
      </c>
      <c r="K581">
        <v>0</v>
      </c>
      <c r="L581">
        <v>0</v>
      </c>
      <c r="M581">
        <v>0.6</v>
      </c>
      <c r="N581">
        <v>0.8</v>
      </c>
      <c r="O581">
        <v>1.05</v>
      </c>
      <c r="P581">
        <v>1.1000000000000001</v>
      </c>
      <c r="Q581" t="s">
        <v>46</v>
      </c>
      <c r="R581">
        <v>5</v>
      </c>
      <c r="S581">
        <v>9</v>
      </c>
      <c r="T581" t="s">
        <v>47</v>
      </c>
      <c r="U581" t="s">
        <v>64</v>
      </c>
      <c r="V581" t="s">
        <v>35</v>
      </c>
      <c r="W581" t="s">
        <v>55</v>
      </c>
      <c r="X581">
        <v>2019</v>
      </c>
      <c r="Y581" t="s">
        <v>37</v>
      </c>
      <c r="Z581" t="s">
        <v>38</v>
      </c>
      <c r="AA581">
        <v>22</v>
      </c>
      <c r="AB581">
        <v>9</v>
      </c>
      <c r="AC581">
        <v>0.6</v>
      </c>
      <c r="AD581">
        <v>0.06</v>
      </c>
      <c r="AE581">
        <v>819</v>
      </c>
      <c r="AF581">
        <f>VLOOKUP(A581,[1]DETALLE!$A$1:$AK$841,37,FALSE)</f>
        <v>750.75000000000011</v>
      </c>
      <c r="AG581">
        <f>VLOOKUP(A581,[1]DETALLE!$A$1:$AK$841,16,FALSE)</f>
        <v>178</v>
      </c>
      <c r="AH581">
        <f>VLOOKUP(A581,[1]DETALLE!$A$1:$AK$841,22,FALSE)</f>
        <v>1.05</v>
      </c>
      <c r="AI581">
        <f>VLOOKUP(A581,[1]DETALLE!$A$1:$AK$841,27,FALSE)</f>
        <v>0</v>
      </c>
      <c r="AJ581" t="str">
        <f>VLOOKUP(A581,[1]DETALLE!$A$1:$AK$841,18,FALSE)</f>
        <v>Entry Mono Printers</v>
      </c>
      <c r="AK581">
        <f t="shared" si="46"/>
        <v>0</v>
      </c>
      <c r="AL581">
        <f t="shared" si="47"/>
        <v>0</v>
      </c>
      <c r="AM581">
        <f t="shared" si="48"/>
        <v>0</v>
      </c>
      <c r="AN581">
        <f t="shared" si="49"/>
        <v>0</v>
      </c>
      <c r="AO581">
        <f t="shared" si="50"/>
        <v>0</v>
      </c>
    </row>
    <row r="582" spans="1:41" x14ac:dyDescent="0.25">
      <c r="A582" t="s">
        <v>537</v>
      </c>
      <c r="B582">
        <v>2019</v>
      </c>
      <c r="C582" t="s">
        <v>37</v>
      </c>
      <c r="D582" t="s">
        <v>38</v>
      </c>
      <c r="E582">
        <v>19</v>
      </c>
      <c r="F582" t="s">
        <v>40</v>
      </c>
      <c r="G582">
        <v>1.2</v>
      </c>
      <c r="H582" t="s">
        <v>54</v>
      </c>
      <c r="I582">
        <v>803</v>
      </c>
      <c r="J582">
        <v>1573</v>
      </c>
      <c r="K582">
        <v>0.2</v>
      </c>
      <c r="L582">
        <v>0.6</v>
      </c>
      <c r="M582">
        <v>0.8</v>
      </c>
      <c r="N582">
        <v>1.05</v>
      </c>
      <c r="O582">
        <v>1.1000000000000001</v>
      </c>
      <c r="P582">
        <v>1.1499999999999999</v>
      </c>
      <c r="Q582" t="s">
        <v>46</v>
      </c>
      <c r="R582">
        <v>4</v>
      </c>
      <c r="S582">
        <v>6</v>
      </c>
      <c r="T582" t="s">
        <v>47</v>
      </c>
      <c r="U582" t="s">
        <v>54</v>
      </c>
      <c r="V582" t="s">
        <v>35</v>
      </c>
      <c r="W582" t="s">
        <v>50</v>
      </c>
      <c r="X582">
        <v>2019</v>
      </c>
      <c r="Y582" t="s">
        <v>37</v>
      </c>
      <c r="Z582" t="s">
        <v>38</v>
      </c>
      <c r="AA582">
        <v>19</v>
      </c>
      <c r="AB582">
        <v>57</v>
      </c>
      <c r="AC582">
        <v>1.1000000000000001</v>
      </c>
      <c r="AD582">
        <v>0.3</v>
      </c>
      <c r="AE582">
        <v>1730.3</v>
      </c>
      <c r="AF582">
        <f>VLOOKUP(A582,[1]DETALLE!$A$1:$AK$841,37,FALSE)</f>
        <v>1730.3000000000004</v>
      </c>
      <c r="AG582">
        <f>VLOOKUP(A582,[1]DETALLE!$A$1:$AK$841,16,FALSE)</f>
        <v>49</v>
      </c>
      <c r="AH582">
        <f>VLOOKUP(A582,[1]DETALLE!$A$1:$AK$841,22,FALSE)</f>
        <v>1.1000000000000001</v>
      </c>
      <c r="AI582">
        <f>VLOOKUP(A582,[1]DETALLE!$A$1:$AK$841,27,FALSE)</f>
        <v>0.17</v>
      </c>
      <c r="AJ582" t="str">
        <f>VLOOKUP(A582,[1]DETALLE!$A$1:$AK$841,18,FALSE)</f>
        <v>WF Mono Systems and Legacy Color</v>
      </c>
      <c r="AK582">
        <f t="shared" si="46"/>
        <v>1</v>
      </c>
      <c r="AL582">
        <f t="shared" si="47"/>
        <v>0</v>
      </c>
      <c r="AM582">
        <f t="shared" si="48"/>
        <v>1</v>
      </c>
      <c r="AN582">
        <f t="shared" si="49"/>
        <v>0</v>
      </c>
      <c r="AO582">
        <f t="shared" si="50"/>
        <v>0</v>
      </c>
    </row>
    <row r="583" spans="1:41" x14ac:dyDescent="0.25">
      <c r="A583" t="s">
        <v>538</v>
      </c>
      <c r="B583">
        <v>2019</v>
      </c>
      <c r="C583" t="s">
        <v>37</v>
      </c>
      <c r="D583" t="s">
        <v>38</v>
      </c>
      <c r="E583">
        <v>21</v>
      </c>
      <c r="F583" t="s">
        <v>40</v>
      </c>
      <c r="G583">
        <v>0</v>
      </c>
      <c r="H583" t="s">
        <v>45</v>
      </c>
      <c r="I583">
        <v>803</v>
      </c>
      <c r="J583">
        <v>1573</v>
      </c>
      <c r="K583">
        <v>0.2</v>
      </c>
      <c r="L583">
        <v>0.6</v>
      </c>
      <c r="M583">
        <v>0.8</v>
      </c>
      <c r="N583">
        <v>1.05</v>
      </c>
      <c r="O583">
        <v>1.1000000000000001</v>
      </c>
      <c r="P583">
        <v>1.1499999999999999</v>
      </c>
      <c r="Q583" t="s">
        <v>46</v>
      </c>
      <c r="R583">
        <v>4</v>
      </c>
      <c r="S583">
        <v>6</v>
      </c>
      <c r="T583" t="s">
        <v>47</v>
      </c>
      <c r="U583" t="s">
        <v>48</v>
      </c>
      <c r="V583" t="s">
        <v>35</v>
      </c>
      <c r="W583" t="s">
        <v>73</v>
      </c>
      <c r="X583">
        <v>2019</v>
      </c>
      <c r="Y583" t="s">
        <v>37</v>
      </c>
      <c r="Z583" t="s">
        <v>38</v>
      </c>
      <c r="AA583">
        <v>22</v>
      </c>
      <c r="AB583">
        <v>30</v>
      </c>
      <c r="AC583">
        <v>1.05</v>
      </c>
      <c r="AD583">
        <v>0</v>
      </c>
      <c r="AE583">
        <v>1651.65</v>
      </c>
      <c r="AF583">
        <f>VLOOKUP(A583,[1]DETALLE!$A$1:$AK$841,37,FALSE)</f>
        <v>750.75000000000011</v>
      </c>
      <c r="AG583">
        <f>VLOOKUP(A583,[1]DETALLE!$A$1:$AK$841,16,FALSE)</f>
        <v>325</v>
      </c>
      <c r="AH583">
        <f>VLOOKUP(A583,[1]DETALLE!$A$1:$AK$841,22,FALSE)</f>
        <v>1.05</v>
      </c>
      <c r="AI583">
        <f>VLOOKUP(A583,[1]DETALLE!$A$1:$AK$841,27,FALSE)</f>
        <v>7.3999999999999996E-2</v>
      </c>
      <c r="AJ583" t="str">
        <f>VLOOKUP(A583,[1]DETALLE!$A$1:$AK$841,18,FALSE)</f>
        <v>Color Laser Printers</v>
      </c>
      <c r="AK583">
        <f t="shared" si="46"/>
        <v>0</v>
      </c>
      <c r="AL583">
        <f t="shared" si="47"/>
        <v>0</v>
      </c>
      <c r="AM583">
        <f t="shared" si="48"/>
        <v>1</v>
      </c>
      <c r="AN583">
        <f t="shared" si="49"/>
        <v>0</v>
      </c>
      <c r="AO583">
        <f t="shared" si="50"/>
        <v>0</v>
      </c>
    </row>
    <row r="584" spans="1:41" x14ac:dyDescent="0.25">
      <c r="A584" t="s">
        <v>539</v>
      </c>
      <c r="B584">
        <v>2019</v>
      </c>
      <c r="C584" t="s">
        <v>37</v>
      </c>
      <c r="D584" t="s">
        <v>38</v>
      </c>
      <c r="E584">
        <v>21</v>
      </c>
      <c r="F584" t="s">
        <v>44</v>
      </c>
      <c r="G584">
        <v>0</v>
      </c>
      <c r="H584" t="s">
        <v>45</v>
      </c>
      <c r="I584">
        <v>803</v>
      </c>
      <c r="J584">
        <v>1573</v>
      </c>
      <c r="K584">
        <v>0.2</v>
      </c>
      <c r="L584">
        <v>0.6</v>
      </c>
      <c r="M584">
        <v>0.8</v>
      </c>
      <c r="N584">
        <v>1.05</v>
      </c>
      <c r="O584">
        <v>1.1000000000000001</v>
      </c>
      <c r="P584">
        <v>1.1499999999999999</v>
      </c>
      <c r="Q584" t="s">
        <v>46</v>
      </c>
      <c r="R584">
        <v>4</v>
      </c>
      <c r="S584">
        <v>6</v>
      </c>
      <c r="T584" t="s">
        <v>47</v>
      </c>
      <c r="U584" t="s">
        <v>48</v>
      </c>
      <c r="V584" t="s">
        <v>35</v>
      </c>
      <c r="W584" t="s">
        <v>67</v>
      </c>
      <c r="X584">
        <v>2019</v>
      </c>
      <c r="Y584" t="s">
        <v>37</v>
      </c>
      <c r="Z584" t="s">
        <v>38</v>
      </c>
      <c r="AA584">
        <v>23</v>
      </c>
      <c r="AB584">
        <v>30</v>
      </c>
      <c r="AC584">
        <v>0</v>
      </c>
      <c r="AD584">
        <v>0</v>
      </c>
      <c r="AE584">
        <v>1573</v>
      </c>
      <c r="AF584">
        <f>VLOOKUP(A584,[1]DETALLE!$A$1:$AK$841,37,FALSE)</f>
        <v>819</v>
      </c>
      <c r="AG584">
        <f>VLOOKUP(A584,[1]DETALLE!$A$1:$AK$841,16,FALSE)</f>
        <v>7</v>
      </c>
      <c r="AH584">
        <f>VLOOKUP(A584,[1]DETALLE!$A$1:$AK$841,22,FALSE)</f>
        <v>0.6</v>
      </c>
      <c r="AI584">
        <f>VLOOKUP(A584,[1]DETALLE!$A$1:$AK$841,27,FALSE)</f>
        <v>0.21000000000000002</v>
      </c>
      <c r="AJ584" t="str">
        <f>VLOOKUP(A584,[1]DETALLE!$A$1:$AK$841,18,FALSE)</f>
        <v>A3 Professional Color Laser MFPs</v>
      </c>
      <c r="AK584">
        <f t="shared" si="46"/>
        <v>0</v>
      </c>
      <c r="AL584">
        <f t="shared" si="47"/>
        <v>0</v>
      </c>
      <c r="AM584">
        <f t="shared" si="48"/>
        <v>0</v>
      </c>
      <c r="AN584">
        <f t="shared" si="49"/>
        <v>0</v>
      </c>
      <c r="AO584">
        <f t="shared" si="50"/>
        <v>0</v>
      </c>
    </row>
    <row r="585" spans="1:41" x14ac:dyDescent="0.25">
      <c r="A585" t="s">
        <v>526</v>
      </c>
      <c r="B585">
        <v>2019</v>
      </c>
      <c r="C585" t="s">
        <v>37</v>
      </c>
      <c r="D585" t="s">
        <v>38</v>
      </c>
      <c r="E585">
        <v>21</v>
      </c>
      <c r="F585" t="s">
        <v>44</v>
      </c>
      <c r="G585">
        <v>0</v>
      </c>
      <c r="H585" t="s">
        <v>34</v>
      </c>
      <c r="I585">
        <v>468</v>
      </c>
      <c r="J585">
        <v>715</v>
      </c>
      <c r="K585">
        <v>0</v>
      </c>
      <c r="L585">
        <v>0</v>
      </c>
      <c r="M585">
        <v>0</v>
      </c>
      <c r="N585">
        <v>0.6</v>
      </c>
      <c r="O585">
        <v>0.8</v>
      </c>
      <c r="P585">
        <v>1.05</v>
      </c>
      <c r="Q585" t="s">
        <v>46</v>
      </c>
      <c r="R585">
        <v>5</v>
      </c>
      <c r="S585">
        <v>9</v>
      </c>
      <c r="T585" t="s">
        <v>47</v>
      </c>
      <c r="U585" t="s">
        <v>34</v>
      </c>
      <c r="V585" t="s">
        <v>35</v>
      </c>
      <c r="W585" t="s">
        <v>67</v>
      </c>
      <c r="X585">
        <v>2019</v>
      </c>
      <c r="Y585" t="s">
        <v>37</v>
      </c>
      <c r="Z585" t="s">
        <v>38</v>
      </c>
      <c r="AA585">
        <v>23</v>
      </c>
      <c r="AB585">
        <v>4</v>
      </c>
      <c r="AC585">
        <v>0</v>
      </c>
      <c r="AD585">
        <v>0</v>
      </c>
      <c r="AE585">
        <v>715</v>
      </c>
      <c r="AF585">
        <f>VLOOKUP(A585,[1]DETALLE!$A$1:$AK$841,37,FALSE)</f>
        <v>572.00000000000011</v>
      </c>
      <c r="AG585">
        <f>VLOOKUP(A585,[1]DETALLE!$A$1:$AK$841,16,FALSE)</f>
        <v>59</v>
      </c>
      <c r="AH585">
        <f>VLOOKUP(A585,[1]DETALLE!$A$1:$AK$841,22,FALSE)</f>
        <v>0.8</v>
      </c>
      <c r="AI585">
        <f>VLOOKUP(A585,[1]DETALLE!$A$1:$AK$841,27,FALSE)</f>
        <v>0.252</v>
      </c>
      <c r="AJ585" t="str">
        <f>VLOOKUP(A585,[1]DETALLE!$A$1:$AK$841,18,FALSE)</f>
        <v>A4 Mono MFPs</v>
      </c>
      <c r="AK585">
        <f t="shared" si="46"/>
        <v>0</v>
      </c>
      <c r="AL585">
        <f t="shared" si="47"/>
        <v>0</v>
      </c>
      <c r="AM585">
        <f t="shared" si="48"/>
        <v>0</v>
      </c>
      <c r="AN585">
        <f t="shared" si="49"/>
        <v>0</v>
      </c>
      <c r="AO585">
        <f t="shared" si="50"/>
        <v>1</v>
      </c>
    </row>
    <row r="586" spans="1:41" x14ac:dyDescent="0.25">
      <c r="A586" t="s">
        <v>491</v>
      </c>
      <c r="B586">
        <v>2019</v>
      </c>
      <c r="C586" t="s">
        <v>37</v>
      </c>
      <c r="D586" t="s">
        <v>38</v>
      </c>
      <c r="E586">
        <v>21</v>
      </c>
      <c r="F586" t="s">
        <v>40</v>
      </c>
      <c r="G586">
        <v>0.13333329999999999</v>
      </c>
      <c r="H586" t="s">
        <v>71</v>
      </c>
      <c r="I586">
        <v>468</v>
      </c>
      <c r="J586">
        <v>715</v>
      </c>
      <c r="K586">
        <v>0</v>
      </c>
      <c r="L586">
        <v>0</v>
      </c>
      <c r="M586">
        <v>0</v>
      </c>
      <c r="N586">
        <v>0.6</v>
      </c>
      <c r="O586">
        <v>0.8</v>
      </c>
      <c r="P586">
        <v>1.05</v>
      </c>
      <c r="Q586" t="s">
        <v>46</v>
      </c>
      <c r="R586">
        <v>5</v>
      </c>
      <c r="S586">
        <v>9</v>
      </c>
      <c r="T586" t="s">
        <v>85</v>
      </c>
      <c r="U586" t="s">
        <v>71</v>
      </c>
      <c r="V586" t="s">
        <v>35</v>
      </c>
      <c r="W586" t="s">
        <v>42</v>
      </c>
      <c r="X586">
        <v>2019</v>
      </c>
      <c r="Y586" t="s">
        <v>37</v>
      </c>
      <c r="Z586" t="s">
        <v>38</v>
      </c>
      <c r="AA586">
        <v>22</v>
      </c>
      <c r="AB586">
        <v>6</v>
      </c>
      <c r="AC586">
        <v>0</v>
      </c>
      <c r="AD586">
        <v>1.48148111111111E-2</v>
      </c>
      <c r="AE586">
        <v>0</v>
      </c>
      <c r="AF586">
        <f>VLOOKUP(A586,[1]DETALLE!$A$1:$AK$841,37,FALSE)</f>
        <v>0</v>
      </c>
      <c r="AG586">
        <f>VLOOKUP(A586,[1]DETALLE!$A$1:$AK$841,16,FALSE)</f>
        <v>3</v>
      </c>
      <c r="AH586">
        <f>VLOOKUP(A586,[1]DETALLE!$A$1:$AK$841,22,FALSE)</f>
        <v>0</v>
      </c>
      <c r="AI586">
        <f>VLOOKUP(A586,[1]DETALLE!$A$1:$AK$841,27,FALSE)</f>
        <v>0.82</v>
      </c>
      <c r="AJ586" t="str">
        <f>VLOOKUP(A586,[1]DETALLE!$A$1:$AK$841,18,FALSE)</f>
        <v>Light Production Digital Business</v>
      </c>
      <c r="AK586">
        <f t="shared" si="46"/>
        <v>1</v>
      </c>
      <c r="AL586">
        <f t="shared" si="47"/>
        <v>0</v>
      </c>
      <c r="AM586">
        <f t="shared" si="48"/>
        <v>1</v>
      </c>
      <c r="AN586">
        <f t="shared" si="49"/>
        <v>0</v>
      </c>
      <c r="AO586">
        <f t="shared" si="50"/>
        <v>0</v>
      </c>
    </row>
    <row r="587" spans="1:41" x14ac:dyDescent="0.25">
      <c r="A587" t="s">
        <v>414</v>
      </c>
      <c r="B587">
        <v>2019</v>
      </c>
      <c r="C587" t="s">
        <v>37</v>
      </c>
      <c r="D587" t="s">
        <v>38</v>
      </c>
      <c r="E587">
        <v>21</v>
      </c>
      <c r="F587" t="s">
        <v>44</v>
      </c>
      <c r="G587">
        <v>0</v>
      </c>
      <c r="H587" t="s">
        <v>116</v>
      </c>
      <c r="I587">
        <v>655</v>
      </c>
      <c r="J587">
        <v>1365</v>
      </c>
      <c r="K587">
        <v>0</v>
      </c>
      <c r="L587">
        <v>0</v>
      </c>
      <c r="M587">
        <v>0.6</v>
      </c>
      <c r="N587">
        <v>0.8</v>
      </c>
      <c r="O587">
        <v>1.05</v>
      </c>
      <c r="P587">
        <v>1.1000000000000001</v>
      </c>
      <c r="Q587" t="s">
        <v>46</v>
      </c>
      <c r="R587">
        <v>5</v>
      </c>
      <c r="S587">
        <v>9</v>
      </c>
      <c r="T587" t="s">
        <v>47</v>
      </c>
      <c r="U587" t="s">
        <v>58</v>
      </c>
      <c r="V587" t="s">
        <v>35</v>
      </c>
      <c r="W587" t="s">
        <v>67</v>
      </c>
      <c r="X587">
        <v>2019</v>
      </c>
      <c r="Y587" t="s">
        <v>37</v>
      </c>
      <c r="Z587" t="s">
        <v>38</v>
      </c>
      <c r="AA587">
        <v>23</v>
      </c>
      <c r="AB587">
        <v>11</v>
      </c>
      <c r="AC587">
        <v>0</v>
      </c>
      <c r="AD587">
        <v>0</v>
      </c>
      <c r="AE587">
        <v>1365</v>
      </c>
      <c r="AF587">
        <f>VLOOKUP(A587,[1]DETALLE!$A$1:$AK$841,37,FALSE)</f>
        <v>1092</v>
      </c>
      <c r="AG587">
        <f>VLOOKUP(A587,[1]DETALLE!$A$1:$AK$841,16,FALSE)</f>
        <v>18</v>
      </c>
      <c r="AH587">
        <f>VLOOKUP(A587,[1]DETALLE!$A$1:$AK$841,22,FALSE)</f>
        <v>0.8</v>
      </c>
      <c r="AI587">
        <f>VLOOKUP(A587,[1]DETALLE!$A$1:$AK$841,27,FALSE)</f>
        <v>0.25600000000000001</v>
      </c>
      <c r="AJ587" t="str">
        <f>VLOOKUP(A587,[1]DETALLE!$A$1:$AK$841,18,FALSE)</f>
        <v>Departmental Digital</v>
      </c>
      <c r="AK587">
        <f t="shared" si="46"/>
        <v>0</v>
      </c>
      <c r="AL587">
        <f t="shared" si="47"/>
        <v>0</v>
      </c>
      <c r="AM587">
        <f t="shared" si="48"/>
        <v>0</v>
      </c>
      <c r="AN587">
        <f t="shared" si="49"/>
        <v>0</v>
      </c>
      <c r="AO587">
        <f t="shared" si="50"/>
        <v>0</v>
      </c>
    </row>
    <row r="588" spans="1:41" x14ac:dyDescent="0.25">
      <c r="A588" t="s">
        <v>148</v>
      </c>
      <c r="B588">
        <v>2019</v>
      </c>
      <c r="C588" t="s">
        <v>37</v>
      </c>
      <c r="D588" t="s">
        <v>38</v>
      </c>
      <c r="E588">
        <v>21</v>
      </c>
      <c r="F588" t="s">
        <v>40</v>
      </c>
      <c r="G588">
        <v>0.55000000000000004</v>
      </c>
      <c r="H588" t="s">
        <v>54</v>
      </c>
      <c r="I588">
        <v>803</v>
      </c>
      <c r="J588">
        <v>1573</v>
      </c>
      <c r="K588">
        <v>0.2</v>
      </c>
      <c r="L588">
        <v>0.6</v>
      </c>
      <c r="M588">
        <v>0.8</v>
      </c>
      <c r="N588">
        <v>1.05</v>
      </c>
      <c r="O588">
        <v>1.1000000000000001</v>
      </c>
      <c r="P588">
        <v>1.1499999999999999</v>
      </c>
      <c r="Q588" t="s">
        <v>46</v>
      </c>
      <c r="R588">
        <v>4</v>
      </c>
      <c r="S588">
        <v>6</v>
      </c>
      <c r="T588" t="s">
        <v>47</v>
      </c>
      <c r="U588" t="s">
        <v>54</v>
      </c>
      <c r="V588" t="s">
        <v>35</v>
      </c>
      <c r="W588" t="s">
        <v>50</v>
      </c>
      <c r="X588">
        <v>2019</v>
      </c>
      <c r="Y588" t="s">
        <v>37</v>
      </c>
      <c r="Z588" t="s">
        <v>38</v>
      </c>
      <c r="AA588">
        <v>22</v>
      </c>
      <c r="AB588">
        <v>14</v>
      </c>
      <c r="AC588">
        <v>0.8</v>
      </c>
      <c r="AD588">
        <v>0.13750000000000001</v>
      </c>
      <c r="AE588">
        <v>1258.4000000000001</v>
      </c>
      <c r="AF588">
        <f>VLOOKUP(A588,[1]DETALLE!$A$1:$AK$841,37,FALSE)</f>
        <v>1258.4000000000003</v>
      </c>
      <c r="AG588">
        <f>VLOOKUP(A588,[1]DETALLE!$A$1:$AK$841,16,FALSE)</f>
        <v>12</v>
      </c>
      <c r="AH588">
        <f>VLOOKUP(A588,[1]DETALLE!$A$1:$AK$841,22,FALSE)</f>
        <v>0.8</v>
      </c>
      <c r="AI588">
        <f>VLOOKUP(A588,[1]DETALLE!$A$1:$AK$841,27,FALSE)</f>
        <v>0.58250000000000002</v>
      </c>
      <c r="AJ588" t="str">
        <f>VLOOKUP(A588,[1]DETALLE!$A$1:$AK$841,18,FALSE)</f>
        <v>Light Production Digital Business</v>
      </c>
      <c r="AK588">
        <f t="shared" si="46"/>
        <v>1</v>
      </c>
      <c r="AL588">
        <f t="shared" si="47"/>
        <v>0</v>
      </c>
      <c r="AM588">
        <f t="shared" si="48"/>
        <v>1</v>
      </c>
      <c r="AN588">
        <f t="shared" si="49"/>
        <v>0</v>
      </c>
      <c r="AO588">
        <f t="shared" si="50"/>
        <v>0</v>
      </c>
    </row>
    <row r="589" spans="1:41" x14ac:dyDescent="0.25">
      <c r="A589" t="s">
        <v>540</v>
      </c>
      <c r="B589">
        <v>2019</v>
      </c>
      <c r="C589" t="s">
        <v>37</v>
      </c>
      <c r="D589" t="s">
        <v>38</v>
      </c>
      <c r="E589">
        <v>21</v>
      </c>
      <c r="F589" t="s">
        <v>44</v>
      </c>
      <c r="G589">
        <v>0</v>
      </c>
      <c r="H589" t="s">
        <v>58</v>
      </c>
      <c r="I589">
        <v>655</v>
      </c>
      <c r="J589">
        <v>1365</v>
      </c>
      <c r="K589">
        <v>0</v>
      </c>
      <c r="L589">
        <v>0</v>
      </c>
      <c r="M589">
        <v>0.6</v>
      </c>
      <c r="N589">
        <v>0.8</v>
      </c>
      <c r="O589">
        <v>1.05</v>
      </c>
      <c r="P589">
        <v>1.1000000000000001</v>
      </c>
      <c r="Q589" t="s">
        <v>46</v>
      </c>
      <c r="R589">
        <v>5</v>
      </c>
      <c r="S589">
        <v>9</v>
      </c>
      <c r="T589" t="s">
        <v>47</v>
      </c>
      <c r="U589" t="s">
        <v>45</v>
      </c>
      <c r="V589" t="s">
        <v>35</v>
      </c>
      <c r="W589" t="s">
        <v>55</v>
      </c>
      <c r="X589">
        <v>2019</v>
      </c>
      <c r="Y589" t="s">
        <v>37</v>
      </c>
      <c r="Z589" t="s">
        <v>38</v>
      </c>
      <c r="AA589">
        <v>22</v>
      </c>
      <c r="AB589">
        <v>44</v>
      </c>
      <c r="AC589">
        <v>0</v>
      </c>
      <c r="AD589">
        <v>0</v>
      </c>
      <c r="AE589">
        <v>1365</v>
      </c>
      <c r="AF589" t="e">
        <f>VLOOKUP(A589,[1]DETALLE!$A$1:$AK$841,37,FALSE)</f>
        <v>#N/A</v>
      </c>
      <c r="AG589" t="e">
        <f>VLOOKUP(A589,[1]DETALLE!$A$1:$AK$841,16,FALSE)</f>
        <v>#N/A</v>
      </c>
      <c r="AH589" t="e">
        <f>VLOOKUP(A589,[1]DETALLE!$A$1:$AK$841,22,FALSE)</f>
        <v>#N/A</v>
      </c>
      <c r="AI589" t="e">
        <f>VLOOKUP(A589,[1]DETALLE!$A$1:$AK$841,27,FALSE)</f>
        <v>#N/A</v>
      </c>
      <c r="AJ589" t="e">
        <f>VLOOKUP(A589,[1]DETALLE!$A$1:$AK$841,18,FALSE)</f>
        <v>#N/A</v>
      </c>
      <c r="AK589" t="e">
        <f t="shared" si="46"/>
        <v>#N/A</v>
      </c>
      <c r="AL589" t="e">
        <f t="shared" si="47"/>
        <v>#N/A</v>
      </c>
      <c r="AM589" t="e">
        <f t="shared" si="48"/>
        <v>#N/A</v>
      </c>
      <c r="AN589" t="e">
        <f t="shared" si="49"/>
        <v>#N/A</v>
      </c>
      <c r="AO589" t="e">
        <f t="shared" si="50"/>
        <v>#N/A</v>
      </c>
    </row>
    <row r="590" spans="1:41" x14ac:dyDescent="0.25">
      <c r="A590" t="s">
        <v>541</v>
      </c>
      <c r="B590">
        <v>2019</v>
      </c>
      <c r="C590" t="s">
        <v>37</v>
      </c>
      <c r="D590" t="s">
        <v>38</v>
      </c>
      <c r="E590">
        <v>22</v>
      </c>
      <c r="F590" t="s">
        <v>40</v>
      </c>
      <c r="G590">
        <v>1.75</v>
      </c>
      <c r="H590" t="s">
        <v>58</v>
      </c>
      <c r="I590">
        <v>655</v>
      </c>
      <c r="J590">
        <v>1365</v>
      </c>
      <c r="K590">
        <v>0</v>
      </c>
      <c r="L590">
        <v>0</v>
      </c>
      <c r="M590">
        <v>0.6</v>
      </c>
      <c r="N590">
        <v>0.8</v>
      </c>
      <c r="O590">
        <v>1.05</v>
      </c>
      <c r="P590">
        <v>1.1000000000000001</v>
      </c>
      <c r="Q590" t="s">
        <v>46</v>
      </c>
      <c r="R590">
        <v>5</v>
      </c>
      <c r="S590">
        <v>9</v>
      </c>
      <c r="T590" t="s">
        <v>47</v>
      </c>
      <c r="U590" t="s">
        <v>45</v>
      </c>
      <c r="V590" t="s">
        <v>35</v>
      </c>
      <c r="W590" t="s">
        <v>59</v>
      </c>
      <c r="X590">
        <v>2019</v>
      </c>
      <c r="Y590" t="s">
        <v>37</v>
      </c>
      <c r="Z590" t="s">
        <v>38</v>
      </c>
      <c r="AA590">
        <v>22</v>
      </c>
      <c r="AB590">
        <v>60</v>
      </c>
      <c r="AC590">
        <v>1.1000000000000001</v>
      </c>
      <c r="AD590">
        <v>0.35</v>
      </c>
      <c r="AE590">
        <v>1501.5</v>
      </c>
      <c r="AF590">
        <f>VLOOKUP(A590,[1]DETALLE!$A$1:$AK$841,37,FALSE)</f>
        <v>750.75000000000011</v>
      </c>
      <c r="AG590">
        <f>VLOOKUP(A590,[1]DETALLE!$A$1:$AK$841,16,FALSE)</f>
        <v>220</v>
      </c>
      <c r="AH590">
        <f>VLOOKUP(A590,[1]DETALLE!$A$1:$AK$841,22,FALSE)</f>
        <v>1.05</v>
      </c>
      <c r="AI590">
        <f>VLOOKUP(A590,[1]DETALLE!$A$1:$AK$841,27,FALSE)</f>
        <v>0.184</v>
      </c>
      <c r="AJ590" t="str">
        <f>VLOOKUP(A590,[1]DETALLE!$A$1:$AK$841,18,FALSE)</f>
        <v>A4 Mono MFPs</v>
      </c>
      <c r="AK590">
        <f t="shared" si="46"/>
        <v>0</v>
      </c>
      <c r="AL590">
        <f t="shared" si="47"/>
        <v>0</v>
      </c>
      <c r="AM590">
        <f t="shared" si="48"/>
        <v>0</v>
      </c>
      <c r="AN590">
        <f t="shared" si="49"/>
        <v>0</v>
      </c>
      <c r="AO590">
        <f t="shared" si="50"/>
        <v>0</v>
      </c>
    </row>
    <row r="591" spans="1:41" x14ac:dyDescent="0.25">
      <c r="A591" t="s">
        <v>542</v>
      </c>
      <c r="B591">
        <v>2019</v>
      </c>
      <c r="C591" t="s">
        <v>37</v>
      </c>
      <c r="D591" t="s">
        <v>38</v>
      </c>
      <c r="E591">
        <v>22</v>
      </c>
      <c r="F591" t="s">
        <v>40</v>
      </c>
      <c r="G591">
        <v>2.95</v>
      </c>
      <c r="H591" t="s">
        <v>116</v>
      </c>
      <c r="I591">
        <v>655</v>
      </c>
      <c r="J591">
        <v>1365</v>
      </c>
      <c r="K591">
        <v>0</v>
      </c>
      <c r="L591">
        <v>0</v>
      </c>
      <c r="M591">
        <v>0.6</v>
      </c>
      <c r="N591">
        <v>0.8</v>
      </c>
      <c r="O591">
        <v>1.05</v>
      </c>
      <c r="P591">
        <v>1.1000000000000001</v>
      </c>
      <c r="Q591" t="s">
        <v>46</v>
      </c>
      <c r="R591">
        <v>5</v>
      </c>
      <c r="S591">
        <v>9</v>
      </c>
      <c r="T591" t="s">
        <v>47</v>
      </c>
      <c r="U591" t="s">
        <v>64</v>
      </c>
      <c r="V591" t="s">
        <v>35</v>
      </c>
      <c r="W591" t="s">
        <v>59</v>
      </c>
      <c r="X591">
        <v>2019</v>
      </c>
      <c r="Y591" t="s">
        <v>37</v>
      </c>
      <c r="Z591" t="s">
        <v>38</v>
      </c>
      <c r="AA591">
        <v>22</v>
      </c>
      <c r="AB591">
        <v>28</v>
      </c>
      <c r="AC591">
        <v>0.8</v>
      </c>
      <c r="AD591">
        <v>0.59</v>
      </c>
      <c r="AE591">
        <v>1092</v>
      </c>
      <c r="AF591">
        <f>VLOOKUP(A591,[1]DETALLE!$A$1:$AK$841,37,FALSE)</f>
        <v>426.14000000000004</v>
      </c>
      <c r="AG591">
        <f>VLOOKUP(A591,[1]DETALLE!$A$1:$AK$841,16,FALSE)</f>
        <v>20</v>
      </c>
      <c r="AH591">
        <f>VLOOKUP(A591,[1]DETALLE!$A$1:$AK$841,22,FALSE)</f>
        <v>0.6</v>
      </c>
      <c r="AI591">
        <f>VLOOKUP(A591,[1]DETALLE!$A$1:$AK$841,27,FALSE)</f>
        <v>1.016</v>
      </c>
      <c r="AJ591" t="str">
        <f>VLOOKUP(A591,[1]DETALLE!$A$1:$AK$841,18,FALSE)</f>
        <v>Color Solid Ink Printers</v>
      </c>
      <c r="AK591">
        <f t="shared" si="46"/>
        <v>0</v>
      </c>
      <c r="AL591">
        <f t="shared" si="47"/>
        <v>0</v>
      </c>
      <c r="AM591">
        <f t="shared" si="48"/>
        <v>0</v>
      </c>
      <c r="AN591">
        <f t="shared" si="49"/>
        <v>0</v>
      </c>
      <c r="AO591">
        <f t="shared" si="50"/>
        <v>0</v>
      </c>
    </row>
    <row r="592" spans="1:41" x14ac:dyDescent="0.25">
      <c r="A592" t="s">
        <v>366</v>
      </c>
      <c r="B592">
        <v>2019</v>
      </c>
      <c r="C592" t="s">
        <v>37</v>
      </c>
      <c r="D592" t="s">
        <v>38</v>
      </c>
      <c r="E592">
        <v>22</v>
      </c>
      <c r="F592" t="s">
        <v>40</v>
      </c>
      <c r="G592">
        <v>3.4</v>
      </c>
      <c r="H592" t="s">
        <v>91</v>
      </c>
      <c r="I592">
        <v>803</v>
      </c>
      <c r="J592">
        <v>1573</v>
      </c>
      <c r="K592">
        <v>0.2</v>
      </c>
      <c r="L592">
        <v>0.6</v>
      </c>
      <c r="M592">
        <v>0.8</v>
      </c>
      <c r="N592">
        <v>1.05</v>
      </c>
      <c r="O592">
        <v>1.1000000000000001</v>
      </c>
      <c r="P592">
        <v>1.1499999999999999</v>
      </c>
      <c r="Q592" t="s">
        <v>46</v>
      </c>
      <c r="R592">
        <v>4</v>
      </c>
      <c r="S592">
        <v>6</v>
      </c>
      <c r="T592" t="s">
        <v>47</v>
      </c>
      <c r="U592" t="s">
        <v>91</v>
      </c>
      <c r="V592" t="s">
        <v>35</v>
      </c>
      <c r="W592" t="s">
        <v>59</v>
      </c>
      <c r="X592">
        <v>2019</v>
      </c>
      <c r="Y592" t="s">
        <v>37</v>
      </c>
      <c r="Z592" t="s">
        <v>38</v>
      </c>
      <c r="AA592">
        <v>22</v>
      </c>
      <c r="AB592">
        <v>5</v>
      </c>
      <c r="AC592">
        <v>0.6</v>
      </c>
      <c r="AD592">
        <v>0.85</v>
      </c>
      <c r="AE592">
        <v>943.8</v>
      </c>
      <c r="AF592">
        <f>VLOOKUP(A592,[1]DETALLE!$A$1:$AK$841,37,FALSE)</f>
        <v>1808.95</v>
      </c>
      <c r="AG592">
        <f>VLOOKUP(A592,[1]DETALLE!$A$1:$AK$841,16,FALSE)</f>
        <v>112</v>
      </c>
      <c r="AH592">
        <f>VLOOKUP(A592,[1]DETALLE!$A$1:$AK$841,22,FALSE)</f>
        <v>1.1499999999999999</v>
      </c>
      <c r="AI592">
        <f>VLOOKUP(A592,[1]DETALLE!$A$1:$AK$841,27,FALSE)</f>
        <v>0.29249999999999998</v>
      </c>
      <c r="AJ592" t="str">
        <f>VLOOKUP(A592,[1]DETALLE!$A$1:$AK$841,18,FALSE)</f>
        <v>Entry Production Color Low/Mid</v>
      </c>
      <c r="AK592">
        <f t="shared" si="46"/>
        <v>0</v>
      </c>
      <c r="AL592">
        <f t="shared" si="47"/>
        <v>0</v>
      </c>
      <c r="AM592">
        <f t="shared" si="48"/>
        <v>0</v>
      </c>
      <c r="AN592">
        <f t="shared" si="49"/>
        <v>0</v>
      </c>
      <c r="AO592">
        <f t="shared" si="50"/>
        <v>0</v>
      </c>
    </row>
    <row r="593" spans="1:41" x14ac:dyDescent="0.25">
      <c r="A593" t="s">
        <v>543</v>
      </c>
      <c r="B593">
        <v>2019</v>
      </c>
      <c r="C593" t="s">
        <v>37</v>
      </c>
      <c r="D593" t="s">
        <v>38</v>
      </c>
      <c r="E593">
        <v>22</v>
      </c>
      <c r="F593" t="s">
        <v>40</v>
      </c>
      <c r="G593">
        <v>1.683333</v>
      </c>
      <c r="H593" t="s">
        <v>91</v>
      </c>
      <c r="I593">
        <v>803</v>
      </c>
      <c r="J593">
        <v>1573</v>
      </c>
      <c r="K593">
        <v>0.2</v>
      </c>
      <c r="L593">
        <v>0.6</v>
      </c>
      <c r="M593">
        <v>0.8</v>
      </c>
      <c r="N593">
        <v>1.05</v>
      </c>
      <c r="O593">
        <v>1.1000000000000001</v>
      </c>
      <c r="P593">
        <v>1.1499999999999999</v>
      </c>
      <c r="Q593" t="s">
        <v>46</v>
      </c>
      <c r="R593">
        <v>4</v>
      </c>
      <c r="S593">
        <v>6</v>
      </c>
      <c r="T593" t="s">
        <v>47</v>
      </c>
      <c r="U593" t="s">
        <v>91</v>
      </c>
      <c r="V593" t="s">
        <v>35</v>
      </c>
      <c r="W593" t="s">
        <v>50</v>
      </c>
      <c r="X593">
        <v>2019</v>
      </c>
      <c r="Y593" t="s">
        <v>37</v>
      </c>
      <c r="Z593" t="s">
        <v>38</v>
      </c>
      <c r="AA593">
        <v>22</v>
      </c>
      <c r="AB593">
        <v>32</v>
      </c>
      <c r="AC593">
        <v>1.1000000000000001</v>
      </c>
      <c r="AD593">
        <v>0.42083324999999999</v>
      </c>
      <c r="AE593">
        <v>1730.3</v>
      </c>
      <c r="AF593">
        <f>VLOOKUP(A593,[1]DETALLE!$A$1:$AK$841,37,FALSE)</f>
        <v>1501.5000000000002</v>
      </c>
      <c r="AG593">
        <f>VLOOKUP(A593,[1]DETALLE!$A$1:$AK$841,16,FALSE)</f>
        <v>84</v>
      </c>
      <c r="AH593">
        <f>VLOOKUP(A593,[1]DETALLE!$A$1:$AK$841,22,FALSE)</f>
        <v>1.1000000000000001</v>
      </c>
      <c r="AI593">
        <f>VLOOKUP(A593,[1]DETALLE!$A$1:$AK$841,27,FALSE)</f>
        <v>0.11000000000000001</v>
      </c>
      <c r="AJ593" t="str">
        <f>VLOOKUP(A593,[1]DETALLE!$A$1:$AK$841,18,FALSE)</f>
        <v>A3 Office Color Laser MFPs</v>
      </c>
      <c r="AK593">
        <f t="shared" si="46"/>
        <v>0</v>
      </c>
      <c r="AL593">
        <f t="shared" si="47"/>
        <v>0</v>
      </c>
      <c r="AM593">
        <f t="shared" si="48"/>
        <v>1</v>
      </c>
      <c r="AN593">
        <f t="shared" si="49"/>
        <v>0</v>
      </c>
      <c r="AO593">
        <f t="shared" si="50"/>
        <v>0</v>
      </c>
    </row>
    <row r="594" spans="1:41" x14ac:dyDescent="0.25">
      <c r="A594" t="s">
        <v>544</v>
      </c>
      <c r="B594">
        <v>2019</v>
      </c>
      <c r="C594" t="s">
        <v>37</v>
      </c>
      <c r="D594" t="s">
        <v>38</v>
      </c>
      <c r="E594">
        <v>22</v>
      </c>
      <c r="F594" t="s">
        <v>40</v>
      </c>
      <c r="G594">
        <v>1.6666670000000001E-2</v>
      </c>
      <c r="H594" t="s">
        <v>95</v>
      </c>
      <c r="I594">
        <v>803</v>
      </c>
      <c r="J594">
        <v>1573</v>
      </c>
      <c r="K594">
        <v>0.2</v>
      </c>
      <c r="L594">
        <v>0.6</v>
      </c>
      <c r="M594">
        <v>0.8</v>
      </c>
      <c r="N594">
        <v>1.05</v>
      </c>
      <c r="O594">
        <v>1.1000000000000001</v>
      </c>
      <c r="P594">
        <v>1.1499999999999999</v>
      </c>
      <c r="Q594" t="s">
        <v>46</v>
      </c>
      <c r="R594">
        <v>4</v>
      </c>
      <c r="S594">
        <v>6</v>
      </c>
      <c r="T594" t="s">
        <v>47</v>
      </c>
      <c r="U594" t="s">
        <v>48</v>
      </c>
      <c r="V594" t="s">
        <v>35</v>
      </c>
      <c r="W594" t="s">
        <v>42</v>
      </c>
      <c r="X594">
        <v>2019</v>
      </c>
      <c r="Y594" t="s">
        <v>37</v>
      </c>
      <c r="Z594" t="s">
        <v>38</v>
      </c>
      <c r="AA594">
        <v>23</v>
      </c>
      <c r="AB594">
        <v>31</v>
      </c>
      <c r="AC594">
        <v>1.1000000000000001</v>
      </c>
      <c r="AD594">
        <v>4.1666675000000004E-3</v>
      </c>
      <c r="AE594">
        <v>1730.3</v>
      </c>
      <c r="AF594">
        <f>VLOOKUP(A594,[1]DETALLE!$A$1:$AK$841,37,FALSE)</f>
        <v>1433.25</v>
      </c>
      <c r="AG594">
        <f>VLOOKUP(A594,[1]DETALLE!$A$1:$AK$841,16,FALSE)</f>
        <v>37</v>
      </c>
      <c r="AH594">
        <f>VLOOKUP(A594,[1]DETALLE!$A$1:$AK$841,22,FALSE)</f>
        <v>1.05</v>
      </c>
      <c r="AI594">
        <f>VLOOKUP(A594,[1]DETALLE!$A$1:$AK$841,27,FALSE)</f>
        <v>0.3</v>
      </c>
      <c r="AJ594" t="str">
        <f>VLOOKUP(A594,[1]DETALLE!$A$1:$AK$841,18,FALSE)</f>
        <v>A3 Color Solid Ink MFPs</v>
      </c>
      <c r="AK594">
        <f t="shared" si="46"/>
        <v>0</v>
      </c>
      <c r="AL594">
        <f t="shared" si="47"/>
        <v>0</v>
      </c>
      <c r="AM594">
        <f t="shared" si="48"/>
        <v>0</v>
      </c>
      <c r="AN594">
        <f t="shared" si="49"/>
        <v>0</v>
      </c>
      <c r="AO594">
        <f t="shared" si="50"/>
        <v>0</v>
      </c>
    </row>
    <row r="595" spans="1:41" x14ac:dyDescent="0.25">
      <c r="A595" t="s">
        <v>545</v>
      </c>
      <c r="B595">
        <v>2019</v>
      </c>
      <c r="C595" t="s">
        <v>37</v>
      </c>
      <c r="D595" t="s">
        <v>38</v>
      </c>
      <c r="E595">
        <v>22</v>
      </c>
      <c r="F595" t="s">
        <v>40</v>
      </c>
      <c r="G595">
        <v>2.233333</v>
      </c>
      <c r="H595" t="s">
        <v>34</v>
      </c>
      <c r="I595">
        <v>468</v>
      </c>
      <c r="J595">
        <v>715</v>
      </c>
      <c r="K595">
        <v>0</v>
      </c>
      <c r="L595">
        <v>0</v>
      </c>
      <c r="M595">
        <v>0</v>
      </c>
      <c r="N595">
        <v>0.6</v>
      </c>
      <c r="O595">
        <v>0.8</v>
      </c>
      <c r="P595">
        <v>1.05</v>
      </c>
      <c r="Q595" t="s">
        <v>46</v>
      </c>
      <c r="R595">
        <v>5</v>
      </c>
      <c r="S595">
        <v>9</v>
      </c>
      <c r="T595" t="s">
        <v>47</v>
      </c>
      <c r="U595" t="s">
        <v>34</v>
      </c>
      <c r="V595" t="s">
        <v>35</v>
      </c>
      <c r="W595" t="s">
        <v>73</v>
      </c>
      <c r="X595">
        <v>2019</v>
      </c>
      <c r="Y595" t="s">
        <v>37</v>
      </c>
      <c r="Z595" t="s">
        <v>38</v>
      </c>
      <c r="AA595">
        <v>26</v>
      </c>
      <c r="AB595">
        <v>131</v>
      </c>
      <c r="AC595">
        <v>1.05</v>
      </c>
      <c r="AD595">
        <v>0.44666660000000002</v>
      </c>
      <c r="AE595">
        <v>750.75</v>
      </c>
      <c r="AF595">
        <f>VLOOKUP(A595,[1]DETALLE!$A$1:$AK$841,37,FALSE)</f>
        <v>715.00000000000011</v>
      </c>
      <c r="AG595" t="str">
        <f>VLOOKUP(A595,[1]DETALLE!$A$1:$AK$841,16,FALSE)</f>
        <v xml:space="preserve">  </v>
      </c>
      <c r="AH595">
        <f>VLOOKUP(A595,[1]DETALLE!$A$1:$AK$841,22,FALSE)</f>
        <v>1</v>
      </c>
      <c r="AI595">
        <f>VLOOKUP(A595,[1]DETALLE!$A$1:$AK$841,27,FALSE)</f>
        <v>1</v>
      </c>
      <c r="AJ595" t="str">
        <f>VLOOKUP(A595,[1]DETALLE!$A$1:$AK$841,18,FALSE)</f>
        <v>Entry Mono Printers</v>
      </c>
      <c r="AK595">
        <f t="shared" si="46"/>
        <v>0</v>
      </c>
      <c r="AL595">
        <f t="shared" si="47"/>
        <v>0</v>
      </c>
      <c r="AM595">
        <f t="shared" si="48"/>
        <v>0</v>
      </c>
      <c r="AN595">
        <f t="shared" si="49"/>
        <v>0</v>
      </c>
      <c r="AO595">
        <f t="shared" si="50"/>
        <v>0</v>
      </c>
    </row>
    <row r="596" spans="1:41" x14ac:dyDescent="0.25">
      <c r="A596" t="s">
        <v>455</v>
      </c>
      <c r="B596">
        <v>2019</v>
      </c>
      <c r="C596" t="s">
        <v>37</v>
      </c>
      <c r="D596" t="s">
        <v>38</v>
      </c>
      <c r="E596">
        <v>22</v>
      </c>
      <c r="F596" t="s">
        <v>40</v>
      </c>
      <c r="G596">
        <v>2.6833330000000002</v>
      </c>
      <c r="H596" t="s">
        <v>45</v>
      </c>
      <c r="I596">
        <v>803</v>
      </c>
      <c r="J596">
        <v>1573</v>
      </c>
      <c r="K596">
        <v>0.2</v>
      </c>
      <c r="L596">
        <v>0.6</v>
      </c>
      <c r="M596">
        <v>0.8</v>
      </c>
      <c r="N596">
        <v>1.05</v>
      </c>
      <c r="O596">
        <v>1.1000000000000001</v>
      </c>
      <c r="P596">
        <v>1.1499999999999999</v>
      </c>
      <c r="Q596" t="s">
        <v>46</v>
      </c>
      <c r="R596">
        <v>4</v>
      </c>
      <c r="S596">
        <v>6</v>
      </c>
      <c r="T596" t="s">
        <v>47</v>
      </c>
      <c r="U596" t="s">
        <v>48</v>
      </c>
      <c r="V596" t="s">
        <v>35</v>
      </c>
      <c r="W596" t="s">
        <v>42</v>
      </c>
      <c r="X596">
        <v>2019</v>
      </c>
      <c r="Y596" t="s">
        <v>37</v>
      </c>
      <c r="Z596" t="s">
        <v>38</v>
      </c>
      <c r="AA596">
        <v>22</v>
      </c>
      <c r="AB596">
        <v>10</v>
      </c>
      <c r="AC596">
        <v>0.8</v>
      </c>
      <c r="AD596">
        <v>0.67083325000000005</v>
      </c>
      <c r="AE596">
        <v>1258.4000000000001</v>
      </c>
      <c r="AF596">
        <f>VLOOKUP(A596,[1]DETALLE!$A$1:$AK$841,37,FALSE)</f>
        <v>1808.95</v>
      </c>
      <c r="AG596">
        <f>VLOOKUP(A596,[1]DETALLE!$A$1:$AK$841,16,FALSE)</f>
        <v>64</v>
      </c>
      <c r="AH596">
        <f>VLOOKUP(A596,[1]DETALLE!$A$1:$AK$841,22,FALSE)</f>
        <v>1.1499999999999999</v>
      </c>
      <c r="AI596">
        <f>VLOOKUP(A596,[1]DETALLE!$A$1:$AK$841,27,FALSE)</f>
        <v>0.505</v>
      </c>
      <c r="AJ596" t="str">
        <f>VLOOKUP(A596,[1]DETALLE!$A$1:$AK$841,18,FALSE)</f>
        <v>Entry Production Color Low/Mid</v>
      </c>
      <c r="AK596">
        <f t="shared" si="46"/>
        <v>0</v>
      </c>
      <c r="AL596">
        <f t="shared" si="47"/>
        <v>0</v>
      </c>
      <c r="AM596">
        <f t="shared" si="48"/>
        <v>0</v>
      </c>
      <c r="AN596">
        <f t="shared" si="49"/>
        <v>0</v>
      </c>
      <c r="AO596">
        <f t="shared" si="50"/>
        <v>0</v>
      </c>
    </row>
    <row r="597" spans="1:41" x14ac:dyDescent="0.25">
      <c r="A597" t="s">
        <v>546</v>
      </c>
      <c r="B597">
        <v>2019</v>
      </c>
      <c r="C597" t="s">
        <v>37</v>
      </c>
      <c r="D597" t="s">
        <v>38</v>
      </c>
      <c r="E597">
        <v>22</v>
      </c>
      <c r="F597" t="s">
        <v>40</v>
      </c>
      <c r="G597">
        <v>7.65</v>
      </c>
      <c r="H597" t="s">
        <v>45</v>
      </c>
      <c r="I597">
        <v>803</v>
      </c>
      <c r="J597">
        <v>1573</v>
      </c>
      <c r="K597">
        <v>0.2</v>
      </c>
      <c r="L597">
        <v>0.6</v>
      </c>
      <c r="M597">
        <v>0.8</v>
      </c>
      <c r="N597">
        <v>1.05</v>
      </c>
      <c r="O597">
        <v>1.1000000000000001</v>
      </c>
      <c r="P597">
        <v>1.1499999999999999</v>
      </c>
      <c r="Q597" t="s">
        <v>46</v>
      </c>
      <c r="R597">
        <v>4</v>
      </c>
      <c r="S597">
        <v>6</v>
      </c>
      <c r="T597" t="s">
        <v>85</v>
      </c>
      <c r="U597" t="s">
        <v>48</v>
      </c>
      <c r="V597" t="s">
        <v>35</v>
      </c>
      <c r="W597" t="s">
        <v>80</v>
      </c>
      <c r="X597">
        <v>2019</v>
      </c>
      <c r="Y597" t="s">
        <v>37</v>
      </c>
      <c r="Z597" t="s">
        <v>38</v>
      </c>
      <c r="AA597">
        <v>25</v>
      </c>
      <c r="AB597">
        <v>42</v>
      </c>
      <c r="AC597">
        <v>1.1000000000000001</v>
      </c>
      <c r="AD597">
        <v>1.2749999999999999</v>
      </c>
      <c r="AE597">
        <v>1622.15625</v>
      </c>
      <c r="AF597">
        <f>VLOOKUP(A597,[1]DETALLE!$A$1:$AK$841,37,FALSE)</f>
        <v>750.75000000000011</v>
      </c>
      <c r="AG597">
        <f>VLOOKUP(A597,[1]DETALLE!$A$1:$AK$841,16,FALSE)</f>
        <v>316</v>
      </c>
      <c r="AH597">
        <f>VLOOKUP(A597,[1]DETALLE!$A$1:$AK$841,22,FALSE)</f>
        <v>1.05</v>
      </c>
      <c r="AI597">
        <f>VLOOKUP(A597,[1]DETALLE!$A$1:$AK$841,27,FALSE)</f>
        <v>0.30599999999999999</v>
      </c>
      <c r="AJ597" t="str">
        <f>VLOOKUP(A597,[1]DETALLE!$A$1:$AK$841,18,FALSE)</f>
        <v>Entry Mono Printers</v>
      </c>
      <c r="AK597">
        <f t="shared" si="46"/>
        <v>0</v>
      </c>
      <c r="AL597">
        <f t="shared" si="47"/>
        <v>0</v>
      </c>
      <c r="AM597">
        <f t="shared" si="48"/>
        <v>0</v>
      </c>
      <c r="AN597">
        <f t="shared" si="49"/>
        <v>0</v>
      </c>
      <c r="AO597">
        <f t="shared" si="50"/>
        <v>0</v>
      </c>
    </row>
    <row r="598" spans="1:41" x14ac:dyDescent="0.25">
      <c r="A598" t="s">
        <v>524</v>
      </c>
      <c r="B598">
        <v>2019</v>
      </c>
      <c r="C598" t="s">
        <v>37</v>
      </c>
      <c r="D598" t="s">
        <v>38</v>
      </c>
      <c r="E598">
        <v>22</v>
      </c>
      <c r="F598" t="s">
        <v>40</v>
      </c>
      <c r="G598">
        <v>1.433333</v>
      </c>
      <c r="H598" t="s">
        <v>45</v>
      </c>
      <c r="I598">
        <v>803</v>
      </c>
      <c r="J598">
        <v>1573</v>
      </c>
      <c r="K598">
        <v>0.2</v>
      </c>
      <c r="L598">
        <v>0.6</v>
      </c>
      <c r="M598">
        <v>0.8</v>
      </c>
      <c r="N598">
        <v>1.05</v>
      </c>
      <c r="O598">
        <v>1.1000000000000001</v>
      </c>
      <c r="P598">
        <v>1.1499999999999999</v>
      </c>
      <c r="Q598" t="s">
        <v>46</v>
      </c>
      <c r="R598">
        <v>4</v>
      </c>
      <c r="S598">
        <v>6</v>
      </c>
      <c r="T598" t="s">
        <v>47</v>
      </c>
      <c r="U598" t="s">
        <v>48</v>
      </c>
      <c r="V598" t="s">
        <v>35</v>
      </c>
      <c r="W598" t="s">
        <v>59</v>
      </c>
      <c r="X598">
        <v>2019</v>
      </c>
      <c r="Y598" t="s">
        <v>37</v>
      </c>
      <c r="Z598" t="s">
        <v>38</v>
      </c>
      <c r="AA598">
        <v>22</v>
      </c>
      <c r="AB598">
        <v>5</v>
      </c>
      <c r="AC598">
        <v>0.6</v>
      </c>
      <c r="AD598">
        <v>0.35833324999999999</v>
      </c>
      <c r="AE598">
        <v>943.8</v>
      </c>
      <c r="AF598">
        <f>VLOOKUP(A598,[1]DETALLE!$A$1:$AK$841,37,FALSE)</f>
        <v>750.75000000000011</v>
      </c>
      <c r="AG598">
        <f>VLOOKUP(A598,[1]DETALLE!$A$1:$AK$841,16,FALSE)</f>
        <v>81</v>
      </c>
      <c r="AH598">
        <f>VLOOKUP(A598,[1]DETALLE!$A$1:$AK$841,22,FALSE)</f>
        <v>1.05</v>
      </c>
      <c r="AI598">
        <f>VLOOKUP(A598,[1]DETALLE!$A$1:$AK$841,27,FALSE)</f>
        <v>6.0000000000000005E-2</v>
      </c>
      <c r="AJ598" t="str">
        <f>VLOOKUP(A598,[1]DETALLE!$A$1:$AK$841,18,FALSE)</f>
        <v>A4 Mono MFPs</v>
      </c>
      <c r="AK598">
        <f t="shared" si="46"/>
        <v>0</v>
      </c>
      <c r="AL598">
        <f t="shared" si="47"/>
        <v>0</v>
      </c>
      <c r="AM598">
        <f t="shared" si="48"/>
        <v>0</v>
      </c>
      <c r="AN598">
        <f t="shared" si="49"/>
        <v>0</v>
      </c>
      <c r="AO598">
        <f t="shared" si="50"/>
        <v>0</v>
      </c>
    </row>
    <row r="599" spans="1:41" x14ac:dyDescent="0.25">
      <c r="A599" t="s">
        <v>398</v>
      </c>
      <c r="B599">
        <v>2019</v>
      </c>
      <c r="C599" t="s">
        <v>37</v>
      </c>
      <c r="D599" t="s">
        <v>38</v>
      </c>
      <c r="E599">
        <v>22</v>
      </c>
      <c r="F599" t="s">
        <v>40</v>
      </c>
      <c r="G599">
        <v>0.83333330000000005</v>
      </c>
      <c r="H599" t="s">
        <v>45</v>
      </c>
      <c r="I599">
        <v>803</v>
      </c>
      <c r="J599">
        <v>1573</v>
      </c>
      <c r="K599">
        <v>0.2</v>
      </c>
      <c r="L599">
        <v>0.6</v>
      </c>
      <c r="M599">
        <v>0.8</v>
      </c>
      <c r="N599">
        <v>1.05</v>
      </c>
      <c r="O599">
        <v>1.1000000000000001</v>
      </c>
      <c r="P599">
        <v>1.1499999999999999</v>
      </c>
      <c r="Q599" t="s">
        <v>46</v>
      </c>
      <c r="R599">
        <v>4</v>
      </c>
      <c r="S599">
        <v>6</v>
      </c>
      <c r="T599" t="s">
        <v>47</v>
      </c>
      <c r="U599" t="s">
        <v>48</v>
      </c>
      <c r="V599" t="s">
        <v>35</v>
      </c>
      <c r="W599" t="s">
        <v>50</v>
      </c>
      <c r="X599">
        <v>2019</v>
      </c>
      <c r="Y599" t="s">
        <v>37</v>
      </c>
      <c r="Z599" t="s">
        <v>38</v>
      </c>
      <c r="AA599">
        <v>23</v>
      </c>
      <c r="AB599">
        <v>4</v>
      </c>
      <c r="AC599">
        <v>0.6</v>
      </c>
      <c r="AD599">
        <v>0.20833332500000001</v>
      </c>
      <c r="AE599">
        <v>943.8</v>
      </c>
      <c r="AF599">
        <f>VLOOKUP(A599,[1]DETALLE!$A$1:$AK$841,37,FALSE)</f>
        <v>750.75000000000011</v>
      </c>
      <c r="AG599">
        <f>VLOOKUP(A599,[1]DETALLE!$A$1:$AK$841,16,FALSE)</f>
        <v>959</v>
      </c>
      <c r="AH599">
        <f>VLOOKUP(A599,[1]DETALLE!$A$1:$AK$841,22,FALSE)</f>
        <v>1.05</v>
      </c>
      <c r="AI599">
        <f>VLOOKUP(A599,[1]DETALLE!$A$1:$AK$841,27,FALSE)</f>
        <v>0.192</v>
      </c>
      <c r="AJ599" t="str">
        <f>VLOOKUP(A599,[1]DETALLE!$A$1:$AK$841,18,FALSE)</f>
        <v>A4 Mono MFPs</v>
      </c>
      <c r="AK599">
        <f t="shared" si="46"/>
        <v>0</v>
      </c>
      <c r="AL599">
        <f t="shared" si="47"/>
        <v>0</v>
      </c>
      <c r="AM599">
        <f t="shared" si="48"/>
        <v>0</v>
      </c>
      <c r="AN599">
        <f t="shared" si="49"/>
        <v>0</v>
      </c>
      <c r="AO599">
        <f t="shared" si="50"/>
        <v>0</v>
      </c>
    </row>
    <row r="600" spans="1:41" x14ac:dyDescent="0.25">
      <c r="A600" t="s">
        <v>547</v>
      </c>
      <c r="B600">
        <v>2019</v>
      </c>
      <c r="C600" t="s">
        <v>37</v>
      </c>
      <c r="D600" t="s">
        <v>38</v>
      </c>
      <c r="E600">
        <v>22</v>
      </c>
      <c r="F600" t="s">
        <v>40</v>
      </c>
      <c r="G600">
        <v>3.8833329999999999</v>
      </c>
      <c r="H600" t="s">
        <v>45</v>
      </c>
      <c r="I600">
        <v>803</v>
      </c>
      <c r="J600">
        <v>1573</v>
      </c>
      <c r="K600">
        <v>0.2</v>
      </c>
      <c r="L600">
        <v>0.6</v>
      </c>
      <c r="M600">
        <v>0.8</v>
      </c>
      <c r="N600">
        <v>1.05</v>
      </c>
      <c r="O600">
        <v>1.1000000000000001</v>
      </c>
      <c r="P600">
        <v>1.1499999999999999</v>
      </c>
      <c r="Q600" t="s">
        <v>46</v>
      </c>
      <c r="R600">
        <v>4</v>
      </c>
      <c r="S600">
        <v>6</v>
      </c>
      <c r="T600" t="s">
        <v>47</v>
      </c>
      <c r="U600" t="s">
        <v>48</v>
      </c>
      <c r="V600" t="s">
        <v>35</v>
      </c>
      <c r="W600" t="s">
        <v>80</v>
      </c>
      <c r="X600">
        <v>2019</v>
      </c>
      <c r="Y600" t="s">
        <v>37</v>
      </c>
      <c r="Z600" t="s">
        <v>38</v>
      </c>
      <c r="AA600">
        <v>26</v>
      </c>
      <c r="AB600">
        <v>70</v>
      </c>
      <c r="AC600">
        <v>1.1499999999999999</v>
      </c>
      <c r="AD600">
        <v>0.97083324999999998</v>
      </c>
      <c r="AE600">
        <v>1808.95</v>
      </c>
      <c r="AF600">
        <f>VLOOKUP(A600,[1]DETALLE!$A$1:$AK$841,37,FALSE)</f>
        <v>1573.0000000000002</v>
      </c>
      <c r="AG600" t="str">
        <f>VLOOKUP(A600,[1]DETALLE!$A$1:$AK$841,16,FALSE)</f>
        <v xml:space="preserve">  </v>
      </c>
      <c r="AH600">
        <f>VLOOKUP(A600,[1]DETALLE!$A$1:$AK$841,22,FALSE)</f>
        <v>1</v>
      </c>
      <c r="AI600">
        <f>VLOOKUP(A600,[1]DETALLE!$A$1:$AK$841,27,FALSE)</f>
        <v>0.72499999999999998</v>
      </c>
      <c r="AJ600" t="str">
        <f>VLOOKUP(A600,[1]DETALLE!$A$1:$AK$841,18,FALSE)</f>
        <v>Entry Production Color Low/Mid</v>
      </c>
      <c r="AK600">
        <f t="shared" si="46"/>
        <v>0</v>
      </c>
      <c r="AL600">
        <f t="shared" si="47"/>
        <v>0</v>
      </c>
      <c r="AM600">
        <f t="shared" si="48"/>
        <v>0</v>
      </c>
      <c r="AN600">
        <f t="shared" si="49"/>
        <v>0</v>
      </c>
      <c r="AO600">
        <f t="shared" si="50"/>
        <v>0</v>
      </c>
    </row>
    <row r="601" spans="1:41" x14ac:dyDescent="0.25">
      <c r="A601" t="s">
        <v>425</v>
      </c>
      <c r="B601">
        <v>2019</v>
      </c>
      <c r="C601" t="s">
        <v>37</v>
      </c>
      <c r="D601" t="s">
        <v>38</v>
      </c>
      <c r="E601">
        <v>22</v>
      </c>
      <c r="F601" t="s">
        <v>40</v>
      </c>
      <c r="G601">
        <v>1.5333330000000001</v>
      </c>
      <c r="H601" t="s">
        <v>45</v>
      </c>
      <c r="I601">
        <v>803</v>
      </c>
      <c r="J601">
        <v>1573</v>
      </c>
      <c r="K601">
        <v>0.2</v>
      </c>
      <c r="L601">
        <v>0.6</v>
      </c>
      <c r="M601">
        <v>0.8</v>
      </c>
      <c r="N601">
        <v>1.05</v>
      </c>
      <c r="O601">
        <v>1.1000000000000001</v>
      </c>
      <c r="P601">
        <v>1.1499999999999999</v>
      </c>
      <c r="Q601" t="s">
        <v>46</v>
      </c>
      <c r="R601">
        <v>4</v>
      </c>
      <c r="S601">
        <v>6</v>
      </c>
      <c r="T601" t="s">
        <v>47</v>
      </c>
      <c r="U601" t="s">
        <v>48</v>
      </c>
      <c r="V601" t="s">
        <v>35</v>
      </c>
      <c r="W601" t="s">
        <v>36</v>
      </c>
      <c r="X601">
        <v>2019</v>
      </c>
      <c r="Y601" t="s">
        <v>37</v>
      </c>
      <c r="Z601" t="s">
        <v>38</v>
      </c>
      <c r="AA601">
        <v>22</v>
      </c>
      <c r="AB601">
        <v>11</v>
      </c>
      <c r="AC601">
        <v>0.8</v>
      </c>
      <c r="AD601">
        <v>0.38333325000000001</v>
      </c>
      <c r="AE601">
        <v>1258.4000000000001</v>
      </c>
      <c r="AF601">
        <f>VLOOKUP(A601,[1]DETALLE!$A$1:$AK$841,37,FALSE)</f>
        <v>750.75000000000011</v>
      </c>
      <c r="AG601">
        <f>VLOOKUP(A601,[1]DETALLE!$A$1:$AK$841,16,FALSE)</f>
        <v>2685</v>
      </c>
      <c r="AH601">
        <f>VLOOKUP(A601,[1]DETALLE!$A$1:$AK$841,22,FALSE)</f>
        <v>1.05</v>
      </c>
      <c r="AI601">
        <f>VLOOKUP(A601,[1]DETALLE!$A$1:$AK$841,27,FALSE)</f>
        <v>0.32999999999999996</v>
      </c>
      <c r="AJ601" t="str">
        <f>VLOOKUP(A601,[1]DETALLE!$A$1:$AK$841,18,FALSE)</f>
        <v>A4 Color Laser MFPs</v>
      </c>
      <c r="AK601">
        <f t="shared" si="46"/>
        <v>0</v>
      </c>
      <c r="AL601">
        <f t="shared" si="47"/>
        <v>0</v>
      </c>
      <c r="AM601">
        <f t="shared" si="48"/>
        <v>0</v>
      </c>
      <c r="AN601">
        <f t="shared" si="49"/>
        <v>0</v>
      </c>
      <c r="AO601">
        <f t="shared" si="50"/>
        <v>0</v>
      </c>
    </row>
    <row r="602" spans="1:41" x14ac:dyDescent="0.25">
      <c r="A602" t="s">
        <v>332</v>
      </c>
      <c r="B602">
        <v>2019</v>
      </c>
      <c r="C602" t="s">
        <v>37</v>
      </c>
      <c r="D602" t="s">
        <v>38</v>
      </c>
      <c r="E602">
        <v>22</v>
      </c>
      <c r="F602" t="s">
        <v>40</v>
      </c>
      <c r="G602">
        <v>3.4333330000000002</v>
      </c>
      <c r="H602" t="s">
        <v>45</v>
      </c>
      <c r="I602">
        <v>803</v>
      </c>
      <c r="J602">
        <v>1573</v>
      </c>
      <c r="K602">
        <v>0.2</v>
      </c>
      <c r="L602">
        <v>0.6</v>
      </c>
      <c r="M602">
        <v>0.8</v>
      </c>
      <c r="N602">
        <v>1.05</v>
      </c>
      <c r="O602">
        <v>1.1000000000000001</v>
      </c>
      <c r="P602">
        <v>1.1499999999999999</v>
      </c>
      <c r="Q602" t="s">
        <v>46</v>
      </c>
      <c r="R602">
        <v>4</v>
      </c>
      <c r="S602">
        <v>6</v>
      </c>
      <c r="T602" t="s">
        <v>47</v>
      </c>
      <c r="U602" t="s">
        <v>48</v>
      </c>
      <c r="V602" t="s">
        <v>35</v>
      </c>
      <c r="W602" t="s">
        <v>59</v>
      </c>
      <c r="X602">
        <v>2019</v>
      </c>
      <c r="Y602" t="s">
        <v>37</v>
      </c>
      <c r="Z602" t="s">
        <v>38</v>
      </c>
      <c r="AA602">
        <v>22</v>
      </c>
      <c r="AB602">
        <v>5</v>
      </c>
      <c r="AC602">
        <v>0.6</v>
      </c>
      <c r="AD602">
        <v>0.85833325000000005</v>
      </c>
      <c r="AE602">
        <v>943.8</v>
      </c>
      <c r="AF602">
        <f>VLOOKUP(A602,[1]DETALLE!$A$1:$AK$841,37,FALSE)</f>
        <v>1651.6500000000003</v>
      </c>
      <c r="AG602">
        <f>VLOOKUP(A602,[1]DETALLE!$A$1:$AK$841,16,FALSE)</f>
        <v>29</v>
      </c>
      <c r="AH602">
        <f>VLOOKUP(A602,[1]DETALLE!$A$1:$AK$841,22,FALSE)</f>
        <v>1.05</v>
      </c>
      <c r="AI602">
        <f>VLOOKUP(A602,[1]DETALLE!$A$1:$AK$841,27,FALSE)</f>
        <v>0.28749999999999998</v>
      </c>
      <c r="AJ602" t="str">
        <f>VLOOKUP(A602,[1]DETALLE!$A$1:$AK$841,18,FALSE)</f>
        <v>WF Mono Systems and Legacy Color</v>
      </c>
      <c r="AK602">
        <f t="shared" si="46"/>
        <v>0</v>
      </c>
      <c r="AL602">
        <f t="shared" si="47"/>
        <v>0</v>
      </c>
      <c r="AM602">
        <f t="shared" si="48"/>
        <v>0</v>
      </c>
      <c r="AN602">
        <f t="shared" si="49"/>
        <v>0</v>
      </c>
      <c r="AO602">
        <f t="shared" si="50"/>
        <v>0</v>
      </c>
    </row>
    <row r="603" spans="1:41" x14ac:dyDescent="0.25">
      <c r="A603" t="s">
        <v>281</v>
      </c>
      <c r="B603">
        <v>2019</v>
      </c>
      <c r="C603" t="s">
        <v>37</v>
      </c>
      <c r="D603" t="s">
        <v>38</v>
      </c>
      <c r="E603">
        <v>22</v>
      </c>
      <c r="F603" t="s">
        <v>40</v>
      </c>
      <c r="G603">
        <v>1.4166669999999999</v>
      </c>
      <c r="H603" t="s">
        <v>45</v>
      </c>
      <c r="I603">
        <v>803</v>
      </c>
      <c r="J603">
        <v>1573</v>
      </c>
      <c r="K603">
        <v>0.2</v>
      </c>
      <c r="L603">
        <v>0.6</v>
      </c>
      <c r="M603">
        <v>0.8</v>
      </c>
      <c r="N603">
        <v>1.05</v>
      </c>
      <c r="O603">
        <v>1.1000000000000001</v>
      </c>
      <c r="P603">
        <v>1.1499999999999999</v>
      </c>
      <c r="Q603" t="s">
        <v>46</v>
      </c>
      <c r="R603">
        <v>4</v>
      </c>
      <c r="S603">
        <v>6</v>
      </c>
      <c r="T603" t="s">
        <v>47</v>
      </c>
      <c r="U603" t="s">
        <v>48</v>
      </c>
      <c r="V603" t="s">
        <v>35</v>
      </c>
      <c r="W603" t="s">
        <v>42</v>
      </c>
      <c r="X603">
        <v>2019</v>
      </c>
      <c r="Y603" t="s">
        <v>37</v>
      </c>
      <c r="Z603" t="s">
        <v>38</v>
      </c>
      <c r="AA603">
        <v>22</v>
      </c>
      <c r="AB603">
        <v>17</v>
      </c>
      <c r="AC603">
        <v>1.05</v>
      </c>
      <c r="AD603">
        <v>0.35416674999999997</v>
      </c>
      <c r="AE603">
        <v>1651.65</v>
      </c>
      <c r="AF603">
        <f>VLOOKUP(A603,[1]DETALLE!$A$1:$AK$841,37,FALSE)</f>
        <v>750.75000000000011</v>
      </c>
      <c r="AG603">
        <f>VLOOKUP(A603,[1]DETALLE!$A$1:$AK$841,16,FALSE)</f>
        <v>105</v>
      </c>
      <c r="AH603">
        <f>VLOOKUP(A603,[1]DETALLE!$A$1:$AK$841,22,FALSE)</f>
        <v>1.05</v>
      </c>
      <c r="AI603">
        <f>VLOOKUP(A603,[1]DETALLE!$A$1:$AK$841,27,FALSE)</f>
        <v>0.32999999999999996</v>
      </c>
      <c r="AJ603" t="str">
        <f>VLOOKUP(A603,[1]DETALLE!$A$1:$AK$841,18,FALSE)</f>
        <v>A4 Mono MFPs</v>
      </c>
      <c r="AK603">
        <f t="shared" si="46"/>
        <v>0</v>
      </c>
      <c r="AL603">
        <f t="shared" si="47"/>
        <v>0</v>
      </c>
      <c r="AM603">
        <f t="shared" si="48"/>
        <v>1</v>
      </c>
      <c r="AN603">
        <f t="shared" si="49"/>
        <v>0</v>
      </c>
      <c r="AO603">
        <f t="shared" si="50"/>
        <v>0</v>
      </c>
    </row>
    <row r="604" spans="1:41" x14ac:dyDescent="0.25">
      <c r="A604" t="s">
        <v>122</v>
      </c>
      <c r="B604">
        <v>2019</v>
      </c>
      <c r="C604" t="s">
        <v>37</v>
      </c>
      <c r="D604" t="s">
        <v>38</v>
      </c>
      <c r="E604">
        <v>22</v>
      </c>
      <c r="F604" t="s">
        <v>44</v>
      </c>
      <c r="G604">
        <v>0</v>
      </c>
      <c r="H604" t="s">
        <v>45</v>
      </c>
      <c r="I604">
        <v>803</v>
      </c>
      <c r="J604">
        <v>1573</v>
      </c>
      <c r="K604">
        <v>0.2</v>
      </c>
      <c r="L604">
        <v>0.6</v>
      </c>
      <c r="M604">
        <v>0.8</v>
      </c>
      <c r="N604">
        <v>1.05</v>
      </c>
      <c r="O604">
        <v>1.1000000000000001</v>
      </c>
      <c r="P604">
        <v>1.1499999999999999</v>
      </c>
      <c r="Q604" t="s">
        <v>46</v>
      </c>
      <c r="R604">
        <v>4</v>
      </c>
      <c r="S604">
        <v>6</v>
      </c>
      <c r="T604" t="s">
        <v>47</v>
      </c>
      <c r="U604" t="s">
        <v>48</v>
      </c>
      <c r="V604" t="s">
        <v>35</v>
      </c>
      <c r="W604" t="s">
        <v>59</v>
      </c>
      <c r="X604">
        <v>2019</v>
      </c>
      <c r="Y604" t="s">
        <v>37</v>
      </c>
      <c r="Z604" t="s">
        <v>38</v>
      </c>
      <c r="AA604">
        <v>22</v>
      </c>
      <c r="AB604">
        <v>21</v>
      </c>
      <c r="AC604">
        <v>0</v>
      </c>
      <c r="AD604">
        <v>0</v>
      </c>
      <c r="AE604">
        <v>1573</v>
      </c>
      <c r="AF604" t="e">
        <f>VLOOKUP(A604,[1]DETALLE!$A$1:$AK$841,37,FALSE)</f>
        <v>#N/A</v>
      </c>
      <c r="AG604" t="e">
        <f>VLOOKUP(A604,[1]DETALLE!$A$1:$AK$841,16,FALSE)</f>
        <v>#N/A</v>
      </c>
      <c r="AH604" t="e">
        <f>VLOOKUP(A604,[1]DETALLE!$A$1:$AK$841,22,FALSE)</f>
        <v>#N/A</v>
      </c>
      <c r="AI604" t="e">
        <f>VLOOKUP(A604,[1]DETALLE!$A$1:$AK$841,27,FALSE)</f>
        <v>#N/A</v>
      </c>
      <c r="AJ604" t="e">
        <f>VLOOKUP(A604,[1]DETALLE!$A$1:$AK$841,18,FALSE)</f>
        <v>#N/A</v>
      </c>
      <c r="AK604" t="e">
        <f t="shared" si="46"/>
        <v>#N/A</v>
      </c>
      <c r="AL604" t="e">
        <f t="shared" si="47"/>
        <v>#N/A</v>
      </c>
      <c r="AM604" t="e">
        <f t="shared" si="48"/>
        <v>#N/A</v>
      </c>
      <c r="AN604" t="e">
        <f t="shared" si="49"/>
        <v>#N/A</v>
      </c>
      <c r="AO604" t="e">
        <f t="shared" si="50"/>
        <v>#N/A</v>
      </c>
    </row>
    <row r="605" spans="1:41" x14ac:dyDescent="0.25">
      <c r="A605" t="s">
        <v>548</v>
      </c>
      <c r="B605">
        <v>2019</v>
      </c>
      <c r="C605" t="s">
        <v>37</v>
      </c>
      <c r="D605" t="s">
        <v>38</v>
      </c>
      <c r="E605">
        <v>22</v>
      </c>
      <c r="F605" t="s">
        <v>40</v>
      </c>
      <c r="G605">
        <v>1.3833329999999999</v>
      </c>
      <c r="H605" t="s">
        <v>34</v>
      </c>
      <c r="I605">
        <v>468</v>
      </c>
      <c r="J605">
        <v>715</v>
      </c>
      <c r="K605">
        <v>0</v>
      </c>
      <c r="L605">
        <v>0</v>
      </c>
      <c r="M605">
        <v>0</v>
      </c>
      <c r="N605">
        <v>0.6</v>
      </c>
      <c r="O605">
        <v>0.8</v>
      </c>
      <c r="P605">
        <v>1.05</v>
      </c>
      <c r="Q605" t="s">
        <v>46</v>
      </c>
      <c r="R605">
        <v>5</v>
      </c>
      <c r="S605">
        <v>9</v>
      </c>
      <c r="T605" t="s">
        <v>47</v>
      </c>
      <c r="U605" t="s">
        <v>34</v>
      </c>
      <c r="V605" t="s">
        <v>35</v>
      </c>
      <c r="W605" t="s">
        <v>55</v>
      </c>
      <c r="X605">
        <v>2019</v>
      </c>
      <c r="Y605" t="s">
        <v>37</v>
      </c>
      <c r="Z605" t="s">
        <v>38</v>
      </c>
      <c r="AA605">
        <v>24</v>
      </c>
      <c r="AB605">
        <v>80</v>
      </c>
      <c r="AC605">
        <v>1.05</v>
      </c>
      <c r="AD605">
        <v>0.27666659999999998</v>
      </c>
      <c r="AE605">
        <v>750.75</v>
      </c>
      <c r="AF605">
        <f>VLOOKUP(A605,[1]DETALLE!$A$1:$AK$841,37,FALSE)</f>
        <v>750.75000000000011</v>
      </c>
      <c r="AG605">
        <f>VLOOKUP(A605,[1]DETALLE!$A$1:$AK$841,16,FALSE)</f>
        <v>1584</v>
      </c>
      <c r="AH605">
        <f>VLOOKUP(A605,[1]DETALLE!$A$1:$AK$841,22,FALSE)</f>
        <v>1.05</v>
      </c>
      <c r="AI605">
        <f>VLOOKUP(A605,[1]DETALLE!$A$1:$AK$841,27,FALSE)</f>
        <v>0.25</v>
      </c>
      <c r="AJ605" t="str">
        <f>VLOOKUP(A605,[1]DETALLE!$A$1:$AK$841,18,FALSE)</f>
        <v>A4 Mono MFPs</v>
      </c>
      <c r="AK605">
        <f t="shared" si="46"/>
        <v>1</v>
      </c>
      <c r="AL605">
        <f t="shared" si="47"/>
        <v>0</v>
      </c>
      <c r="AM605">
        <f t="shared" si="48"/>
        <v>1</v>
      </c>
      <c r="AN605">
        <f t="shared" si="49"/>
        <v>0</v>
      </c>
      <c r="AO605">
        <f t="shared" si="50"/>
        <v>1</v>
      </c>
    </row>
    <row r="606" spans="1:41" x14ac:dyDescent="0.25">
      <c r="A606" t="s">
        <v>549</v>
      </c>
      <c r="B606">
        <v>2019</v>
      </c>
      <c r="C606" t="s">
        <v>37</v>
      </c>
      <c r="D606" t="s">
        <v>38</v>
      </c>
      <c r="E606">
        <v>22</v>
      </c>
      <c r="F606" t="s">
        <v>40</v>
      </c>
      <c r="G606">
        <v>4.7833329999999998</v>
      </c>
      <c r="H606" t="s">
        <v>34</v>
      </c>
      <c r="I606">
        <v>468</v>
      </c>
      <c r="J606">
        <v>715</v>
      </c>
      <c r="K606">
        <v>0</v>
      </c>
      <c r="L606">
        <v>0</v>
      </c>
      <c r="M606">
        <v>0</v>
      </c>
      <c r="N606">
        <v>0.6</v>
      </c>
      <c r="O606">
        <v>0.8</v>
      </c>
      <c r="P606">
        <v>1.05</v>
      </c>
      <c r="Q606" t="s">
        <v>46</v>
      </c>
      <c r="R606">
        <v>5</v>
      </c>
      <c r="S606">
        <v>9</v>
      </c>
      <c r="T606" t="s">
        <v>47</v>
      </c>
      <c r="U606" t="s">
        <v>34</v>
      </c>
      <c r="V606" t="s">
        <v>35</v>
      </c>
      <c r="W606" t="s">
        <v>50</v>
      </c>
      <c r="X606">
        <v>2019</v>
      </c>
      <c r="Y606" t="s">
        <v>37</v>
      </c>
      <c r="Z606" t="s">
        <v>38</v>
      </c>
      <c r="AA606">
        <v>24</v>
      </c>
      <c r="AB606">
        <v>83</v>
      </c>
      <c r="AC606">
        <v>1.05</v>
      </c>
      <c r="AD606">
        <v>0.95666660000000003</v>
      </c>
      <c r="AE606">
        <v>750.75</v>
      </c>
      <c r="AF606">
        <f>VLOOKUP(A606,[1]DETALLE!$A$1:$AK$841,37,FALSE)</f>
        <v>750.75000000000011</v>
      </c>
      <c r="AG606">
        <f>VLOOKUP(A606,[1]DETALLE!$A$1:$AK$841,16,FALSE)</f>
        <v>2681</v>
      </c>
      <c r="AH606">
        <f>VLOOKUP(A606,[1]DETALLE!$A$1:$AK$841,22,FALSE)</f>
        <v>1.05</v>
      </c>
      <c r="AI606">
        <f>VLOOKUP(A606,[1]DETALLE!$A$1:$AK$841,27,FALSE)</f>
        <v>0.69444444444444442</v>
      </c>
      <c r="AJ606" t="str">
        <f>VLOOKUP(A606,[1]DETALLE!$A$1:$AK$841,18,FALSE)</f>
        <v>A4 Mono MFPs</v>
      </c>
      <c r="AK606">
        <f t="shared" si="46"/>
        <v>1</v>
      </c>
      <c r="AL606">
        <f t="shared" si="47"/>
        <v>0</v>
      </c>
      <c r="AM606">
        <f t="shared" si="48"/>
        <v>1</v>
      </c>
      <c r="AN606">
        <f t="shared" si="49"/>
        <v>0</v>
      </c>
      <c r="AO606">
        <f t="shared" si="50"/>
        <v>1</v>
      </c>
    </row>
    <row r="607" spans="1:41" x14ac:dyDescent="0.25">
      <c r="A607" t="s">
        <v>550</v>
      </c>
      <c r="B607">
        <v>2019</v>
      </c>
      <c r="C607" t="s">
        <v>37</v>
      </c>
      <c r="D607" t="s">
        <v>38</v>
      </c>
      <c r="E607">
        <v>22</v>
      </c>
      <c r="F607" t="s">
        <v>40</v>
      </c>
      <c r="G607">
        <v>1.4666669999999999</v>
      </c>
      <c r="H607" t="s">
        <v>54</v>
      </c>
      <c r="I607">
        <v>803</v>
      </c>
      <c r="J607">
        <v>1573</v>
      </c>
      <c r="K607">
        <v>0.2</v>
      </c>
      <c r="L607">
        <v>0.6</v>
      </c>
      <c r="M607">
        <v>0.8</v>
      </c>
      <c r="N607">
        <v>1.05</v>
      </c>
      <c r="O607">
        <v>1.1000000000000001</v>
      </c>
      <c r="P607">
        <v>1.1499999999999999</v>
      </c>
      <c r="Q607" t="s">
        <v>46</v>
      </c>
      <c r="R607">
        <v>4</v>
      </c>
      <c r="S607">
        <v>6</v>
      </c>
      <c r="T607" t="s">
        <v>47</v>
      </c>
      <c r="U607" t="s">
        <v>54</v>
      </c>
      <c r="V607" t="s">
        <v>35</v>
      </c>
      <c r="W607" t="s">
        <v>83</v>
      </c>
      <c r="X607">
        <v>2019</v>
      </c>
      <c r="Y607" t="s">
        <v>37</v>
      </c>
      <c r="Z607" t="s">
        <v>38</v>
      </c>
      <c r="AA607">
        <v>22</v>
      </c>
      <c r="AB607">
        <v>130</v>
      </c>
      <c r="AC607">
        <v>1.1499999999999999</v>
      </c>
      <c r="AD607">
        <v>0.36666674999999999</v>
      </c>
      <c r="AE607">
        <v>1808.95</v>
      </c>
      <c r="AF607">
        <f>VLOOKUP(A607,[1]DETALLE!$A$1:$AK$841,37,FALSE)</f>
        <v>1501.5000000000002</v>
      </c>
      <c r="AG607">
        <f>VLOOKUP(A607,[1]DETALLE!$A$1:$AK$841,16,FALSE)</f>
        <v>227</v>
      </c>
      <c r="AH607">
        <f>VLOOKUP(A607,[1]DETALLE!$A$1:$AK$841,22,FALSE)</f>
        <v>1.1000000000000001</v>
      </c>
      <c r="AI607">
        <f>VLOOKUP(A607,[1]DETALLE!$A$1:$AK$841,27,FALSE)</f>
        <v>0</v>
      </c>
      <c r="AJ607" t="str">
        <f>VLOOKUP(A607,[1]DETALLE!$A$1:$AK$841,18,FALSE)</f>
        <v>Departmental Digital</v>
      </c>
      <c r="AK607">
        <f t="shared" si="46"/>
        <v>0</v>
      </c>
      <c r="AL607">
        <f t="shared" si="47"/>
        <v>0</v>
      </c>
      <c r="AM607">
        <f t="shared" si="48"/>
        <v>0</v>
      </c>
      <c r="AN607">
        <f t="shared" si="49"/>
        <v>0</v>
      </c>
      <c r="AO607">
        <f t="shared" si="50"/>
        <v>0</v>
      </c>
    </row>
    <row r="608" spans="1:41" x14ac:dyDescent="0.25">
      <c r="A608" t="s">
        <v>551</v>
      </c>
      <c r="B608">
        <v>2019</v>
      </c>
      <c r="C608" t="s">
        <v>37</v>
      </c>
      <c r="D608" t="s">
        <v>38</v>
      </c>
      <c r="E608">
        <v>22</v>
      </c>
      <c r="F608" t="s">
        <v>40</v>
      </c>
      <c r="G608">
        <v>1.5</v>
      </c>
      <c r="H608" t="s">
        <v>54</v>
      </c>
      <c r="I608">
        <v>803</v>
      </c>
      <c r="J608">
        <v>1573</v>
      </c>
      <c r="K608">
        <v>0.2</v>
      </c>
      <c r="L608">
        <v>0.6</v>
      </c>
      <c r="M608">
        <v>0.8</v>
      </c>
      <c r="N608">
        <v>1.05</v>
      </c>
      <c r="O608">
        <v>1.1000000000000001</v>
      </c>
      <c r="P608">
        <v>1.1499999999999999</v>
      </c>
      <c r="Q608" t="s">
        <v>46</v>
      </c>
      <c r="R608">
        <v>4</v>
      </c>
      <c r="S608">
        <v>6</v>
      </c>
      <c r="T608" t="s">
        <v>47</v>
      </c>
      <c r="U608" t="s">
        <v>54</v>
      </c>
      <c r="V608" t="s">
        <v>35</v>
      </c>
      <c r="W608" t="s">
        <v>73</v>
      </c>
      <c r="X608">
        <v>2019</v>
      </c>
      <c r="Y608" t="s">
        <v>37</v>
      </c>
      <c r="Z608" t="s">
        <v>38</v>
      </c>
      <c r="AA608">
        <v>25</v>
      </c>
      <c r="AB608">
        <v>45</v>
      </c>
      <c r="AC608">
        <v>1.1000000000000001</v>
      </c>
      <c r="AD608">
        <v>0.375</v>
      </c>
      <c r="AE608">
        <v>1730.3</v>
      </c>
      <c r="AF608">
        <f>VLOOKUP(A608,[1]DETALLE!$A$1:$AK$841,37,FALSE)</f>
        <v>750.75000000000011</v>
      </c>
      <c r="AG608">
        <f>VLOOKUP(A608,[1]DETALLE!$A$1:$AK$841,16,FALSE)</f>
        <v>239</v>
      </c>
      <c r="AH608">
        <f>VLOOKUP(A608,[1]DETALLE!$A$1:$AK$841,22,FALSE)</f>
        <v>1.05</v>
      </c>
      <c r="AI608">
        <f>VLOOKUP(A608,[1]DETALLE!$A$1:$AK$841,27,FALSE)</f>
        <v>0</v>
      </c>
      <c r="AJ608" t="str">
        <f>VLOOKUP(A608,[1]DETALLE!$A$1:$AK$841,18,FALSE)</f>
        <v>A4 Mono MFPs</v>
      </c>
      <c r="AK608">
        <f t="shared" si="46"/>
        <v>0</v>
      </c>
      <c r="AL608">
        <f t="shared" si="47"/>
        <v>0</v>
      </c>
      <c r="AM608">
        <f t="shared" si="48"/>
        <v>0</v>
      </c>
      <c r="AN608">
        <f t="shared" si="49"/>
        <v>0</v>
      </c>
      <c r="AO608">
        <f t="shared" si="50"/>
        <v>0</v>
      </c>
    </row>
    <row r="609" spans="1:41" x14ac:dyDescent="0.25">
      <c r="A609" t="s">
        <v>552</v>
      </c>
      <c r="B609">
        <v>2019</v>
      </c>
      <c r="C609" t="s">
        <v>37</v>
      </c>
      <c r="D609" t="s">
        <v>38</v>
      </c>
      <c r="E609">
        <v>22</v>
      </c>
      <c r="F609" t="s">
        <v>40</v>
      </c>
      <c r="G609">
        <v>0.88333329999999999</v>
      </c>
      <c r="H609" t="s">
        <v>58</v>
      </c>
      <c r="I609">
        <v>655</v>
      </c>
      <c r="J609">
        <v>1365</v>
      </c>
      <c r="K609">
        <v>0</v>
      </c>
      <c r="L609">
        <v>0</v>
      </c>
      <c r="M609">
        <v>0.6</v>
      </c>
      <c r="N609">
        <v>0.8</v>
      </c>
      <c r="O609">
        <v>1.05</v>
      </c>
      <c r="P609">
        <v>1.1000000000000001</v>
      </c>
      <c r="Q609" t="s">
        <v>46</v>
      </c>
      <c r="R609">
        <v>5</v>
      </c>
      <c r="S609">
        <v>9</v>
      </c>
      <c r="T609" t="s">
        <v>85</v>
      </c>
      <c r="U609" t="s">
        <v>58</v>
      </c>
      <c r="V609" t="s">
        <v>35</v>
      </c>
      <c r="W609" t="s">
        <v>36</v>
      </c>
      <c r="X609">
        <v>2019</v>
      </c>
      <c r="Y609" t="s">
        <v>37</v>
      </c>
      <c r="Z609" t="s">
        <v>38</v>
      </c>
      <c r="AA609">
        <v>22</v>
      </c>
      <c r="AB609">
        <v>48</v>
      </c>
      <c r="AC609">
        <v>1.05</v>
      </c>
      <c r="AD609">
        <v>9.8148144444444405E-2</v>
      </c>
      <c r="AE609">
        <v>1433.25</v>
      </c>
      <c r="AF609">
        <f>VLOOKUP(A609,[1]DETALLE!$A$1:$AK$841,37,FALSE)</f>
        <v>1808.95</v>
      </c>
      <c r="AG609">
        <f>VLOOKUP(A609,[1]DETALLE!$A$1:$AK$841,16,FALSE)</f>
        <v>374</v>
      </c>
      <c r="AH609">
        <f>VLOOKUP(A609,[1]DETALLE!$A$1:$AK$841,22,FALSE)</f>
        <v>1.1499999999999999</v>
      </c>
      <c r="AI609">
        <f>VLOOKUP(A609,[1]DETALLE!$A$1:$AK$841,27,FALSE)</f>
        <v>6.25E-2</v>
      </c>
      <c r="AJ609" t="str">
        <f>VLOOKUP(A609,[1]DETALLE!$A$1:$AK$841,18,FALSE)</f>
        <v>WF Mono Systems and Legacy Color</v>
      </c>
      <c r="AK609">
        <f t="shared" si="46"/>
        <v>0</v>
      </c>
      <c r="AL609">
        <f t="shared" si="47"/>
        <v>0</v>
      </c>
      <c r="AM609">
        <f t="shared" si="48"/>
        <v>0</v>
      </c>
      <c r="AN609">
        <f t="shared" si="49"/>
        <v>0</v>
      </c>
      <c r="AO609">
        <f t="shared" si="50"/>
        <v>0</v>
      </c>
    </row>
    <row r="610" spans="1:41" x14ac:dyDescent="0.25">
      <c r="A610" t="s">
        <v>249</v>
      </c>
      <c r="B610">
        <v>2019</v>
      </c>
      <c r="C610" t="s">
        <v>37</v>
      </c>
      <c r="D610" t="s">
        <v>38</v>
      </c>
      <c r="E610">
        <v>22</v>
      </c>
      <c r="F610" t="s">
        <v>40</v>
      </c>
      <c r="G610">
        <v>1.183333</v>
      </c>
      <c r="H610" t="s">
        <v>58</v>
      </c>
      <c r="I610">
        <v>655</v>
      </c>
      <c r="J610">
        <v>1365</v>
      </c>
      <c r="K610">
        <v>0</v>
      </c>
      <c r="L610">
        <v>0</v>
      </c>
      <c r="M610">
        <v>0.6</v>
      </c>
      <c r="N610">
        <v>0.8</v>
      </c>
      <c r="O610">
        <v>1.05</v>
      </c>
      <c r="P610">
        <v>1.1000000000000001</v>
      </c>
      <c r="Q610" t="s">
        <v>46</v>
      </c>
      <c r="R610">
        <v>5</v>
      </c>
      <c r="S610">
        <v>9</v>
      </c>
      <c r="T610" t="s">
        <v>47</v>
      </c>
      <c r="U610" t="s">
        <v>58</v>
      </c>
      <c r="V610" t="s">
        <v>35</v>
      </c>
      <c r="W610" t="s">
        <v>50</v>
      </c>
      <c r="X610">
        <v>2019</v>
      </c>
      <c r="Y610" t="s">
        <v>37</v>
      </c>
      <c r="Z610" t="s">
        <v>38</v>
      </c>
      <c r="AA610">
        <v>22</v>
      </c>
      <c r="AB610">
        <v>18</v>
      </c>
      <c r="AC610">
        <v>0.8</v>
      </c>
      <c r="AD610">
        <v>0.2366666</v>
      </c>
      <c r="AE610">
        <v>1092</v>
      </c>
      <c r="AF610">
        <f>VLOOKUP(A610,[1]DETALLE!$A$1:$AK$841,37,FALSE)</f>
        <v>1651.6500000000003</v>
      </c>
      <c r="AG610">
        <f>VLOOKUP(A610,[1]DETALLE!$A$1:$AK$841,16,FALSE)</f>
        <v>26</v>
      </c>
      <c r="AH610">
        <f>VLOOKUP(A610,[1]DETALLE!$A$1:$AK$841,22,FALSE)</f>
        <v>1.05</v>
      </c>
      <c r="AI610">
        <f>VLOOKUP(A610,[1]DETALLE!$A$1:$AK$841,27,FALSE)</f>
        <v>0.41749999999999998</v>
      </c>
      <c r="AJ610" t="str">
        <f>VLOOKUP(A610,[1]DETALLE!$A$1:$AK$841,18,FALSE)</f>
        <v>Light Production Digital Business</v>
      </c>
      <c r="AK610">
        <f t="shared" si="46"/>
        <v>0</v>
      </c>
      <c r="AL610">
        <f t="shared" si="47"/>
        <v>0</v>
      </c>
      <c r="AM610">
        <f t="shared" si="48"/>
        <v>0</v>
      </c>
      <c r="AN610">
        <f t="shared" si="49"/>
        <v>0</v>
      </c>
      <c r="AO610">
        <f t="shared" si="50"/>
        <v>0</v>
      </c>
    </row>
    <row r="611" spans="1:41" x14ac:dyDescent="0.25">
      <c r="A611" t="s">
        <v>136</v>
      </c>
      <c r="B611">
        <v>2019</v>
      </c>
      <c r="C611" t="s">
        <v>37</v>
      </c>
      <c r="D611" t="s">
        <v>38</v>
      </c>
      <c r="E611">
        <v>22</v>
      </c>
      <c r="F611" t="s">
        <v>44</v>
      </c>
      <c r="G611">
        <v>0</v>
      </c>
      <c r="H611" t="s">
        <v>66</v>
      </c>
      <c r="I611">
        <v>468</v>
      </c>
      <c r="J611">
        <v>715</v>
      </c>
      <c r="K611">
        <v>0</v>
      </c>
      <c r="L611">
        <v>0</v>
      </c>
      <c r="M611">
        <v>0</v>
      </c>
      <c r="N611">
        <v>0.6</v>
      </c>
      <c r="O611">
        <v>0.8</v>
      </c>
      <c r="P611">
        <v>1.05</v>
      </c>
      <c r="Q611" t="s">
        <v>46</v>
      </c>
      <c r="R611">
        <v>5</v>
      </c>
      <c r="S611">
        <v>9</v>
      </c>
      <c r="T611" t="s">
        <v>47</v>
      </c>
      <c r="U611" t="s">
        <v>58</v>
      </c>
      <c r="V611" t="s">
        <v>35</v>
      </c>
      <c r="W611" t="s">
        <v>55</v>
      </c>
      <c r="X611">
        <v>2019</v>
      </c>
      <c r="Y611" t="s">
        <v>37</v>
      </c>
      <c r="Z611" t="s">
        <v>38</v>
      </c>
      <c r="AA611">
        <v>22</v>
      </c>
      <c r="AB611">
        <v>21</v>
      </c>
      <c r="AC611">
        <v>0</v>
      </c>
      <c r="AD611">
        <v>0</v>
      </c>
      <c r="AE611">
        <v>715</v>
      </c>
      <c r="AF611">
        <f>VLOOKUP(A611,[1]DETALLE!$A$1:$AK$841,37,FALSE)</f>
        <v>1527.7762500000003</v>
      </c>
      <c r="AG611">
        <f>VLOOKUP(A611,[1]DETALLE!$A$1:$AK$841,16,FALSE)</f>
        <v>16</v>
      </c>
      <c r="AH611">
        <f>VLOOKUP(A611,[1]DETALLE!$A$1:$AK$841,22,FALSE)</f>
        <v>1.05</v>
      </c>
      <c r="AI611">
        <f>VLOOKUP(A611,[1]DETALLE!$A$1:$AK$841,27,FALSE)</f>
        <v>1.3149999999999999</v>
      </c>
      <c r="AJ611" t="str">
        <f>VLOOKUP(A611,[1]DETALLE!$A$1:$AK$841,18,FALSE)</f>
        <v>Light Production Digital Business</v>
      </c>
      <c r="AK611">
        <f t="shared" si="46"/>
        <v>0</v>
      </c>
      <c r="AL611">
        <f t="shared" si="47"/>
        <v>0</v>
      </c>
      <c r="AM611">
        <f t="shared" si="48"/>
        <v>0</v>
      </c>
      <c r="AN611">
        <f t="shared" si="49"/>
        <v>0</v>
      </c>
      <c r="AO611">
        <f t="shared" si="50"/>
        <v>0</v>
      </c>
    </row>
    <row r="612" spans="1:41" x14ac:dyDescent="0.25">
      <c r="A612" t="s">
        <v>307</v>
      </c>
      <c r="B612">
        <v>2019</v>
      </c>
      <c r="C612" t="s">
        <v>37</v>
      </c>
      <c r="D612" t="s">
        <v>38</v>
      </c>
      <c r="E612">
        <v>22</v>
      </c>
      <c r="F612" t="s">
        <v>44</v>
      </c>
      <c r="G612">
        <v>0</v>
      </c>
      <c r="H612" t="s">
        <v>66</v>
      </c>
      <c r="I612">
        <v>468</v>
      </c>
      <c r="J612">
        <v>715</v>
      </c>
      <c r="K612">
        <v>0</v>
      </c>
      <c r="L612">
        <v>0</v>
      </c>
      <c r="M612">
        <v>0</v>
      </c>
      <c r="N612">
        <v>0.6</v>
      </c>
      <c r="O612">
        <v>0.8</v>
      </c>
      <c r="P612">
        <v>1.05</v>
      </c>
      <c r="Q612" t="s">
        <v>46</v>
      </c>
      <c r="R612">
        <v>5</v>
      </c>
      <c r="S612">
        <v>9</v>
      </c>
      <c r="T612" t="s">
        <v>47</v>
      </c>
      <c r="U612" t="s">
        <v>58</v>
      </c>
      <c r="V612" t="s">
        <v>35</v>
      </c>
      <c r="W612" t="s">
        <v>55</v>
      </c>
      <c r="X612">
        <v>2019</v>
      </c>
      <c r="Y612" t="s">
        <v>37</v>
      </c>
      <c r="Z612" t="s">
        <v>38</v>
      </c>
      <c r="AA612">
        <v>23</v>
      </c>
      <c r="AB612">
        <v>17</v>
      </c>
      <c r="AC612">
        <v>0</v>
      </c>
      <c r="AD612">
        <v>0</v>
      </c>
      <c r="AE612">
        <v>715</v>
      </c>
      <c r="AF612">
        <f>VLOOKUP(A612,[1]DETALLE!$A$1:$AK$841,37,FALSE)</f>
        <v>0</v>
      </c>
      <c r="AG612">
        <f>VLOOKUP(A612,[1]DETALLE!$A$1:$AK$841,16,FALSE)</f>
        <v>13</v>
      </c>
      <c r="AH612">
        <f>VLOOKUP(A612,[1]DETALLE!$A$1:$AK$841,22,FALSE)</f>
        <v>0</v>
      </c>
      <c r="AI612">
        <f>VLOOKUP(A612,[1]DETALLE!$A$1:$AK$841,27,FALSE)</f>
        <v>0.35333333333333333</v>
      </c>
      <c r="AJ612" t="str">
        <f>VLOOKUP(A612,[1]DETALLE!$A$1:$AK$841,18,FALSE)</f>
        <v>A4 Mono MFPs</v>
      </c>
      <c r="AK612">
        <f t="shared" si="46"/>
        <v>0</v>
      </c>
      <c r="AL612">
        <f t="shared" si="47"/>
        <v>0</v>
      </c>
      <c r="AM612">
        <f t="shared" si="48"/>
        <v>1</v>
      </c>
      <c r="AN612">
        <f t="shared" si="49"/>
        <v>0</v>
      </c>
      <c r="AO612">
        <f t="shared" si="50"/>
        <v>0</v>
      </c>
    </row>
    <row r="613" spans="1:41" x14ac:dyDescent="0.25">
      <c r="A613" t="s">
        <v>458</v>
      </c>
      <c r="B613">
        <v>2019</v>
      </c>
      <c r="C613" t="s">
        <v>37</v>
      </c>
      <c r="D613" t="s">
        <v>38</v>
      </c>
      <c r="E613">
        <v>22</v>
      </c>
      <c r="F613" t="s">
        <v>40</v>
      </c>
      <c r="G613">
        <v>0.35</v>
      </c>
      <c r="H613" t="s">
        <v>116</v>
      </c>
      <c r="I613">
        <v>655</v>
      </c>
      <c r="J613">
        <v>1365</v>
      </c>
      <c r="K613">
        <v>0</v>
      </c>
      <c r="L613">
        <v>0</v>
      </c>
      <c r="M613">
        <v>0.6</v>
      </c>
      <c r="N613">
        <v>0.8</v>
      </c>
      <c r="O613">
        <v>1.05</v>
      </c>
      <c r="P613">
        <v>1.1000000000000001</v>
      </c>
      <c r="Q613" t="s">
        <v>46</v>
      </c>
      <c r="R613">
        <v>5</v>
      </c>
      <c r="S613">
        <v>9</v>
      </c>
      <c r="T613" t="s">
        <v>47</v>
      </c>
      <c r="U613" t="s">
        <v>58</v>
      </c>
      <c r="V613" t="s">
        <v>35</v>
      </c>
      <c r="W613" t="s">
        <v>55</v>
      </c>
      <c r="X613">
        <v>2019</v>
      </c>
      <c r="Y613" t="s">
        <v>37</v>
      </c>
      <c r="Z613" t="s">
        <v>38</v>
      </c>
      <c r="AA613">
        <v>24</v>
      </c>
      <c r="AB613">
        <v>10</v>
      </c>
      <c r="AC613">
        <v>0.6</v>
      </c>
      <c r="AD613">
        <v>7.0000000000000007E-2</v>
      </c>
      <c r="AE613">
        <v>819</v>
      </c>
      <c r="AF613">
        <f>VLOOKUP(A613,[1]DETALLE!$A$1:$AK$841,37,FALSE)</f>
        <v>1808.95</v>
      </c>
      <c r="AG613">
        <f>VLOOKUP(A613,[1]DETALLE!$A$1:$AK$841,16,FALSE)</f>
        <v>152</v>
      </c>
      <c r="AH613">
        <f>VLOOKUP(A613,[1]DETALLE!$A$1:$AK$841,22,FALSE)</f>
        <v>1.1499999999999999</v>
      </c>
      <c r="AI613">
        <f>VLOOKUP(A613,[1]DETALLE!$A$1:$AK$841,27,FALSE)</f>
        <v>0.59250000000000003</v>
      </c>
      <c r="AJ613" t="str">
        <f>VLOOKUP(A613,[1]DETALLE!$A$1:$AK$841,18,FALSE)</f>
        <v>Entry Production Color Low/Mid</v>
      </c>
      <c r="AK613">
        <f t="shared" si="46"/>
        <v>0</v>
      </c>
      <c r="AL613">
        <f t="shared" si="47"/>
        <v>0</v>
      </c>
      <c r="AM613">
        <f t="shared" si="48"/>
        <v>0</v>
      </c>
      <c r="AN613">
        <f t="shared" si="49"/>
        <v>0</v>
      </c>
      <c r="AO613">
        <f t="shared" si="50"/>
        <v>0</v>
      </c>
    </row>
    <row r="614" spans="1:41" x14ac:dyDescent="0.25">
      <c r="A614" t="s">
        <v>553</v>
      </c>
      <c r="B614">
        <v>2019</v>
      </c>
      <c r="C614" t="s">
        <v>37</v>
      </c>
      <c r="D614" t="s">
        <v>38</v>
      </c>
      <c r="E614">
        <v>22</v>
      </c>
      <c r="F614" t="s">
        <v>40</v>
      </c>
      <c r="G614">
        <v>1.35</v>
      </c>
      <c r="H614" t="s">
        <v>58</v>
      </c>
      <c r="I614">
        <v>655</v>
      </c>
      <c r="J614">
        <v>1365</v>
      </c>
      <c r="K614">
        <v>0</v>
      </c>
      <c r="L614">
        <v>0</v>
      </c>
      <c r="M614">
        <v>0.6</v>
      </c>
      <c r="N614">
        <v>0.8</v>
      </c>
      <c r="O614">
        <v>1.05</v>
      </c>
      <c r="P614">
        <v>1.1000000000000001</v>
      </c>
      <c r="Q614" t="s">
        <v>46</v>
      </c>
      <c r="R614">
        <v>5</v>
      </c>
      <c r="S614">
        <v>9</v>
      </c>
      <c r="T614" t="s">
        <v>47</v>
      </c>
      <c r="U614" t="s">
        <v>58</v>
      </c>
      <c r="V614" t="s">
        <v>35</v>
      </c>
      <c r="W614" t="s">
        <v>42</v>
      </c>
      <c r="X614">
        <v>2019</v>
      </c>
      <c r="Y614" t="s">
        <v>37</v>
      </c>
      <c r="Z614" t="s">
        <v>38</v>
      </c>
      <c r="AA614">
        <v>22</v>
      </c>
      <c r="AB614">
        <v>60</v>
      </c>
      <c r="AC614">
        <v>1.1000000000000001</v>
      </c>
      <c r="AD614">
        <v>0.27</v>
      </c>
      <c r="AE614">
        <v>1501.5</v>
      </c>
      <c r="AF614">
        <f>VLOOKUP(A614,[1]DETALLE!$A$1:$AK$841,37,FALSE)</f>
        <v>1573.0000000000002</v>
      </c>
      <c r="AG614" t="str">
        <f>VLOOKUP(A614,[1]DETALLE!$A$1:$AK$841,16,FALSE)</f>
        <v xml:space="preserve">  </v>
      </c>
      <c r="AH614">
        <f>VLOOKUP(A614,[1]DETALLE!$A$1:$AK$841,22,FALSE)</f>
        <v>1</v>
      </c>
      <c r="AI614">
        <f>VLOOKUP(A614,[1]DETALLE!$A$1:$AK$841,27,FALSE)</f>
        <v>1</v>
      </c>
      <c r="AJ614" t="str">
        <f>VLOOKUP(A614,[1]DETALLE!$A$1:$AK$841,18,FALSE)</f>
        <v>Entry Production Color Low/Mid</v>
      </c>
      <c r="AK614">
        <f t="shared" si="46"/>
        <v>0</v>
      </c>
      <c r="AL614">
        <f t="shared" si="47"/>
        <v>0</v>
      </c>
      <c r="AM614">
        <f t="shared" si="48"/>
        <v>0</v>
      </c>
      <c r="AN614">
        <f t="shared" si="49"/>
        <v>0</v>
      </c>
      <c r="AO614">
        <f t="shared" si="50"/>
        <v>0</v>
      </c>
    </row>
    <row r="615" spans="1:41" x14ac:dyDescent="0.25">
      <c r="A615" t="s">
        <v>554</v>
      </c>
      <c r="B615">
        <v>2019</v>
      </c>
      <c r="C615" t="s">
        <v>37</v>
      </c>
      <c r="D615" t="s">
        <v>38</v>
      </c>
      <c r="E615">
        <v>22</v>
      </c>
      <c r="F615" t="s">
        <v>40</v>
      </c>
      <c r="G615">
        <v>0.1833333</v>
      </c>
      <c r="H615" t="s">
        <v>58</v>
      </c>
      <c r="I615">
        <v>655</v>
      </c>
      <c r="J615">
        <v>1365</v>
      </c>
      <c r="K615">
        <v>0</v>
      </c>
      <c r="L615">
        <v>0</v>
      </c>
      <c r="M615">
        <v>0.6</v>
      </c>
      <c r="N615">
        <v>0.8</v>
      </c>
      <c r="O615">
        <v>1.05</v>
      </c>
      <c r="P615">
        <v>1.1000000000000001</v>
      </c>
      <c r="Q615" t="s">
        <v>46</v>
      </c>
      <c r="R615">
        <v>5</v>
      </c>
      <c r="S615">
        <v>9</v>
      </c>
      <c r="T615" t="s">
        <v>47</v>
      </c>
      <c r="U615" t="s">
        <v>58</v>
      </c>
      <c r="V615" t="s">
        <v>35</v>
      </c>
      <c r="W615" t="s">
        <v>55</v>
      </c>
      <c r="X615">
        <v>2019</v>
      </c>
      <c r="Y615" t="s">
        <v>37</v>
      </c>
      <c r="Z615" t="s">
        <v>38</v>
      </c>
      <c r="AA615">
        <v>22</v>
      </c>
      <c r="AB615">
        <v>84</v>
      </c>
      <c r="AC615">
        <v>1.1000000000000001</v>
      </c>
      <c r="AD615">
        <v>3.6666659999999997E-2</v>
      </c>
      <c r="AE615">
        <v>1501.5</v>
      </c>
      <c r="AF615">
        <f>VLOOKUP(A615,[1]DETALLE!$A$1:$AK$841,37,FALSE)</f>
        <v>0</v>
      </c>
      <c r="AG615">
        <f>VLOOKUP(A615,[1]DETALLE!$A$1:$AK$841,16,FALSE)</f>
        <v>12</v>
      </c>
      <c r="AH615">
        <f>VLOOKUP(A615,[1]DETALLE!$A$1:$AK$841,22,FALSE)</f>
        <v>0.8</v>
      </c>
      <c r="AI615">
        <f>VLOOKUP(A615,[1]DETALLE!$A$1:$AK$841,27,FALSE)</f>
        <v>9.5000000000000001E-2</v>
      </c>
      <c r="AJ615" t="str">
        <f>VLOOKUP(A615,[1]DETALLE!$A$1:$AK$841,18,FALSE)</f>
        <v>Entry Production Color Low/Mid</v>
      </c>
      <c r="AK615">
        <f t="shared" si="46"/>
        <v>0</v>
      </c>
      <c r="AL615">
        <f t="shared" si="47"/>
        <v>0</v>
      </c>
      <c r="AM615">
        <f t="shared" si="48"/>
        <v>0</v>
      </c>
      <c r="AN615">
        <f t="shared" si="49"/>
        <v>0</v>
      </c>
      <c r="AO615">
        <f t="shared" si="50"/>
        <v>0</v>
      </c>
    </row>
    <row r="616" spans="1:41" x14ac:dyDescent="0.25">
      <c r="A616" t="s">
        <v>555</v>
      </c>
      <c r="B616">
        <v>2019</v>
      </c>
      <c r="C616" t="s">
        <v>37</v>
      </c>
      <c r="D616" t="s">
        <v>38</v>
      </c>
      <c r="E616">
        <v>22</v>
      </c>
      <c r="F616" t="s">
        <v>40</v>
      </c>
      <c r="G616">
        <v>1.066667</v>
      </c>
      <c r="H616" t="s">
        <v>116</v>
      </c>
      <c r="I616">
        <v>655</v>
      </c>
      <c r="J616">
        <v>1365</v>
      </c>
      <c r="K616">
        <v>0</v>
      </c>
      <c r="L616">
        <v>0</v>
      </c>
      <c r="M616">
        <v>0.6</v>
      </c>
      <c r="N616">
        <v>0.8</v>
      </c>
      <c r="O616">
        <v>1.05</v>
      </c>
      <c r="P616">
        <v>1.1000000000000001</v>
      </c>
      <c r="Q616" t="s">
        <v>46</v>
      </c>
      <c r="R616">
        <v>5</v>
      </c>
      <c r="S616">
        <v>9</v>
      </c>
      <c r="T616" t="s">
        <v>47</v>
      </c>
      <c r="U616" t="s">
        <v>58</v>
      </c>
      <c r="V616" t="s">
        <v>35</v>
      </c>
      <c r="W616" t="s">
        <v>130</v>
      </c>
      <c r="X616">
        <v>2019</v>
      </c>
      <c r="Y616" t="s">
        <v>37</v>
      </c>
      <c r="Z616" t="s">
        <v>38</v>
      </c>
      <c r="AA616">
        <v>23</v>
      </c>
      <c r="AB616">
        <v>48</v>
      </c>
      <c r="AC616">
        <v>1.05</v>
      </c>
      <c r="AD616">
        <v>0.21333340000000001</v>
      </c>
      <c r="AE616">
        <v>1433.25</v>
      </c>
      <c r="AF616">
        <f>VLOOKUP(A616,[1]DETALLE!$A$1:$AK$841,37,FALSE)</f>
        <v>750.75000000000011</v>
      </c>
      <c r="AG616">
        <f>VLOOKUP(A616,[1]DETALLE!$A$1:$AK$841,16,FALSE)</f>
        <v>217</v>
      </c>
      <c r="AH616">
        <f>VLOOKUP(A616,[1]DETALLE!$A$1:$AK$841,22,FALSE)</f>
        <v>1.05</v>
      </c>
      <c r="AI616">
        <f>VLOOKUP(A616,[1]DETALLE!$A$1:$AK$841,27,FALSE)</f>
        <v>0.08</v>
      </c>
      <c r="AJ616" t="str">
        <f>VLOOKUP(A616,[1]DETALLE!$A$1:$AK$841,18,FALSE)</f>
        <v>A4 Mono MFPs</v>
      </c>
      <c r="AK616">
        <f t="shared" si="46"/>
        <v>0</v>
      </c>
      <c r="AL616">
        <f t="shared" si="47"/>
        <v>0</v>
      </c>
      <c r="AM616">
        <f t="shared" si="48"/>
        <v>1</v>
      </c>
      <c r="AN616">
        <f t="shared" si="49"/>
        <v>0</v>
      </c>
      <c r="AO616">
        <f t="shared" si="50"/>
        <v>0</v>
      </c>
    </row>
    <row r="617" spans="1:41" x14ac:dyDescent="0.25">
      <c r="A617" t="s">
        <v>556</v>
      </c>
      <c r="B617">
        <v>2019</v>
      </c>
      <c r="C617" t="s">
        <v>37</v>
      </c>
      <c r="D617" t="s">
        <v>38</v>
      </c>
      <c r="E617">
        <v>22</v>
      </c>
      <c r="F617" t="s">
        <v>40</v>
      </c>
      <c r="G617">
        <v>1.816667</v>
      </c>
      <c r="I617" t="s">
        <v>33</v>
      </c>
      <c r="J617" t="s">
        <v>33</v>
      </c>
      <c r="K617" t="s">
        <v>33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R617" t="s">
        <v>33</v>
      </c>
      <c r="S617" t="s">
        <v>33</v>
      </c>
      <c r="U617" t="s">
        <v>58</v>
      </c>
      <c r="V617" t="s">
        <v>35</v>
      </c>
      <c r="W617" t="s">
        <v>55</v>
      </c>
      <c r="X617">
        <v>2019</v>
      </c>
      <c r="Y617" t="s">
        <v>37</v>
      </c>
      <c r="Z617" t="s">
        <v>38</v>
      </c>
      <c r="AA617">
        <v>22</v>
      </c>
      <c r="AB617">
        <v>0</v>
      </c>
      <c r="AC617">
        <v>1.1000000000000001</v>
      </c>
      <c r="AD617">
        <v>0</v>
      </c>
      <c r="AE617">
        <v>1030.25</v>
      </c>
      <c r="AF617">
        <f>VLOOKUP(A617,[1]DETALLE!$A$1:$AK$841,37,FALSE)</f>
        <v>1092</v>
      </c>
      <c r="AG617">
        <f>VLOOKUP(A617,[1]DETALLE!$A$1:$AK$841,16,FALSE)</f>
        <v>20</v>
      </c>
      <c r="AH617">
        <f>VLOOKUP(A617,[1]DETALLE!$A$1:$AK$841,22,FALSE)</f>
        <v>0.8</v>
      </c>
      <c r="AI617">
        <f>VLOOKUP(A617,[1]DETALLE!$A$1:$AK$841,27,FALSE)</f>
        <v>0.49199999999999999</v>
      </c>
      <c r="AJ617" t="str">
        <f>VLOOKUP(A617,[1]DETALLE!$A$1:$AK$841,18,FALSE)</f>
        <v>Departmental Digital</v>
      </c>
      <c r="AK617">
        <f t="shared" si="46"/>
        <v>0</v>
      </c>
      <c r="AL617">
        <f t="shared" si="47"/>
        <v>0</v>
      </c>
      <c r="AM617">
        <f t="shared" si="48"/>
        <v>0</v>
      </c>
      <c r="AN617">
        <f t="shared" si="49"/>
        <v>0</v>
      </c>
      <c r="AO617">
        <f t="shared" si="50"/>
        <v>0</v>
      </c>
    </row>
    <row r="618" spans="1:41" x14ac:dyDescent="0.25">
      <c r="A618" t="s">
        <v>189</v>
      </c>
      <c r="B618">
        <v>2019</v>
      </c>
      <c r="C618" t="s">
        <v>37</v>
      </c>
      <c r="D618" t="s">
        <v>38</v>
      </c>
      <c r="E618">
        <v>22</v>
      </c>
      <c r="F618" t="s">
        <v>40</v>
      </c>
      <c r="G618">
        <v>10.283329999999999</v>
      </c>
      <c r="H618" t="s">
        <v>58</v>
      </c>
      <c r="I618">
        <v>655</v>
      </c>
      <c r="J618">
        <v>1365</v>
      </c>
      <c r="K618">
        <v>0</v>
      </c>
      <c r="L618">
        <v>0</v>
      </c>
      <c r="M618">
        <v>0.6</v>
      </c>
      <c r="N618">
        <v>0.8</v>
      </c>
      <c r="O618">
        <v>1.05</v>
      </c>
      <c r="P618">
        <v>1.1000000000000001</v>
      </c>
      <c r="Q618" t="s">
        <v>46</v>
      </c>
      <c r="R618">
        <v>5</v>
      </c>
      <c r="S618">
        <v>9</v>
      </c>
      <c r="T618" t="s">
        <v>85</v>
      </c>
      <c r="U618" t="s">
        <v>58</v>
      </c>
      <c r="V618" t="s">
        <v>35</v>
      </c>
      <c r="W618" t="s">
        <v>80</v>
      </c>
      <c r="X618">
        <v>2019</v>
      </c>
      <c r="Y618" t="s">
        <v>37</v>
      </c>
      <c r="Z618" t="s">
        <v>38</v>
      </c>
      <c r="AA618">
        <v>23</v>
      </c>
      <c r="AB618">
        <v>20</v>
      </c>
      <c r="AC618">
        <v>0.8</v>
      </c>
      <c r="AD618">
        <v>1.14259222222222</v>
      </c>
      <c r="AE618">
        <v>1043.3404041666699</v>
      </c>
      <c r="AF618">
        <f>VLOOKUP(A618,[1]DETALLE!$A$1:$AK$841,37,FALSE)</f>
        <v>0</v>
      </c>
      <c r="AG618">
        <f>VLOOKUP(A618,[1]DETALLE!$A$1:$AK$841,16,FALSE)</f>
        <v>2</v>
      </c>
      <c r="AH618">
        <f>VLOOKUP(A618,[1]DETALLE!$A$1:$AK$841,22,FALSE)</f>
        <v>0</v>
      </c>
      <c r="AI618">
        <f>VLOOKUP(A618,[1]DETALLE!$A$1:$AK$841,27,FALSE)</f>
        <v>3.7999999999999999E-2</v>
      </c>
      <c r="AJ618" t="str">
        <f>VLOOKUP(A618,[1]DETALLE!$A$1:$AK$841,18,FALSE)</f>
        <v>Departmental Digital</v>
      </c>
      <c r="AK618">
        <f t="shared" si="46"/>
        <v>0</v>
      </c>
      <c r="AL618">
        <f t="shared" si="47"/>
        <v>0</v>
      </c>
      <c r="AM618">
        <f t="shared" si="48"/>
        <v>0</v>
      </c>
      <c r="AN618">
        <f t="shared" si="49"/>
        <v>0</v>
      </c>
      <c r="AO618">
        <f t="shared" si="50"/>
        <v>1</v>
      </c>
    </row>
    <row r="619" spans="1:41" x14ac:dyDescent="0.25">
      <c r="A619" t="s">
        <v>557</v>
      </c>
      <c r="B619">
        <v>2019</v>
      </c>
      <c r="C619" t="s">
        <v>37</v>
      </c>
      <c r="D619" t="s">
        <v>38</v>
      </c>
      <c r="E619">
        <v>22</v>
      </c>
      <c r="F619" t="s">
        <v>40</v>
      </c>
      <c r="G619">
        <v>1.183333</v>
      </c>
      <c r="H619" t="s">
        <v>41</v>
      </c>
      <c r="I619">
        <v>468</v>
      </c>
      <c r="J619">
        <v>715</v>
      </c>
      <c r="K619">
        <v>0</v>
      </c>
      <c r="L619">
        <v>0</v>
      </c>
      <c r="M619">
        <v>0</v>
      </c>
      <c r="N619">
        <v>0.6</v>
      </c>
      <c r="O619">
        <v>0.8</v>
      </c>
      <c r="P619">
        <v>1.05</v>
      </c>
      <c r="Q619" t="s">
        <v>46</v>
      </c>
      <c r="R619">
        <v>5</v>
      </c>
      <c r="S619">
        <v>9</v>
      </c>
      <c r="T619" t="s">
        <v>47</v>
      </c>
      <c r="U619" t="s">
        <v>34</v>
      </c>
      <c r="V619" t="s">
        <v>35</v>
      </c>
      <c r="W619" t="s">
        <v>55</v>
      </c>
      <c r="X619">
        <v>2019</v>
      </c>
      <c r="Y619" t="s">
        <v>37</v>
      </c>
      <c r="Z619" t="s">
        <v>38</v>
      </c>
      <c r="AA619">
        <v>25</v>
      </c>
      <c r="AB619">
        <v>369</v>
      </c>
      <c r="AC619">
        <v>1.05</v>
      </c>
      <c r="AD619">
        <v>0.2366666</v>
      </c>
      <c r="AE619">
        <v>750.75</v>
      </c>
      <c r="AF619">
        <f>VLOOKUP(A619,[1]DETALLE!$A$1:$AK$841,37,FALSE)</f>
        <v>1808.95</v>
      </c>
      <c r="AG619">
        <f>VLOOKUP(A619,[1]DETALLE!$A$1:$AK$841,16,FALSE)</f>
        <v>68</v>
      </c>
      <c r="AH619">
        <f>VLOOKUP(A619,[1]DETALLE!$A$1:$AK$841,22,FALSE)</f>
        <v>1.1499999999999999</v>
      </c>
      <c r="AI619">
        <f>VLOOKUP(A619,[1]DETALLE!$A$1:$AK$841,27,FALSE)</f>
        <v>0.53</v>
      </c>
      <c r="AJ619" t="str">
        <f>VLOOKUP(A619,[1]DETALLE!$A$1:$AK$841,18,FALSE)</f>
        <v>Entry Production Color Low/Mid</v>
      </c>
      <c r="AK619">
        <f t="shared" si="46"/>
        <v>0</v>
      </c>
      <c r="AL619">
        <f t="shared" si="47"/>
        <v>0</v>
      </c>
      <c r="AM619">
        <f t="shared" si="48"/>
        <v>0</v>
      </c>
      <c r="AN619">
        <f t="shared" si="49"/>
        <v>0</v>
      </c>
      <c r="AO619">
        <f t="shared" si="50"/>
        <v>0</v>
      </c>
    </row>
    <row r="620" spans="1:41" x14ac:dyDescent="0.25">
      <c r="A620" t="s">
        <v>558</v>
      </c>
      <c r="B620">
        <v>2019</v>
      </c>
      <c r="C620" t="s">
        <v>37</v>
      </c>
      <c r="D620" t="s">
        <v>38</v>
      </c>
      <c r="E620">
        <v>22</v>
      </c>
      <c r="F620" t="s">
        <v>44</v>
      </c>
      <c r="G620">
        <v>0</v>
      </c>
      <c r="I620" t="s">
        <v>33</v>
      </c>
      <c r="J620" t="s">
        <v>33</v>
      </c>
      <c r="K620" t="s">
        <v>33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R620" t="s">
        <v>33</v>
      </c>
      <c r="S620" t="s">
        <v>33</v>
      </c>
      <c r="U620" t="s">
        <v>71</v>
      </c>
      <c r="V620" t="s">
        <v>35</v>
      </c>
      <c r="W620" t="s">
        <v>55</v>
      </c>
      <c r="X620">
        <v>2019</v>
      </c>
      <c r="Y620" t="s">
        <v>37</v>
      </c>
      <c r="Z620" t="s">
        <v>38</v>
      </c>
      <c r="AA620">
        <v>22</v>
      </c>
      <c r="AB620">
        <v>176</v>
      </c>
      <c r="AC620">
        <v>1.1000000000000001</v>
      </c>
      <c r="AD620">
        <v>0</v>
      </c>
      <c r="AE620">
        <v>715</v>
      </c>
      <c r="AF620">
        <f>VLOOKUP(A620,[1]DETALLE!$A$1:$AK$841,37,FALSE)</f>
        <v>1501.5000000000002</v>
      </c>
      <c r="AG620">
        <f>VLOOKUP(A620,[1]DETALLE!$A$1:$AK$841,16,FALSE)</f>
        <v>78</v>
      </c>
      <c r="AH620">
        <f>VLOOKUP(A620,[1]DETALLE!$A$1:$AK$841,22,FALSE)</f>
        <v>1.1000000000000001</v>
      </c>
      <c r="AI620">
        <f>VLOOKUP(A620,[1]DETALLE!$A$1:$AK$841,27,FALSE)</f>
        <v>0.47599999999999998</v>
      </c>
      <c r="AJ620" t="str">
        <f>VLOOKUP(A620,[1]DETALLE!$A$1:$AK$841,18,FALSE)</f>
        <v>Departmental Digital</v>
      </c>
      <c r="AK620">
        <f t="shared" si="46"/>
        <v>0</v>
      </c>
      <c r="AL620">
        <f t="shared" si="47"/>
        <v>0</v>
      </c>
      <c r="AM620">
        <f t="shared" si="48"/>
        <v>1</v>
      </c>
      <c r="AN620">
        <f t="shared" si="49"/>
        <v>0</v>
      </c>
      <c r="AO620">
        <f t="shared" si="50"/>
        <v>0</v>
      </c>
    </row>
    <row r="621" spans="1:41" x14ac:dyDescent="0.25">
      <c r="A621" t="s">
        <v>359</v>
      </c>
      <c r="B621">
        <v>2019</v>
      </c>
      <c r="C621" t="s">
        <v>37</v>
      </c>
      <c r="D621" t="s">
        <v>38</v>
      </c>
      <c r="E621">
        <v>22</v>
      </c>
      <c r="F621" t="s">
        <v>44</v>
      </c>
      <c r="G621">
        <v>0</v>
      </c>
      <c r="H621" t="s">
        <v>71</v>
      </c>
      <c r="I621">
        <v>468</v>
      </c>
      <c r="J621">
        <v>715</v>
      </c>
      <c r="K621">
        <v>0</v>
      </c>
      <c r="L621">
        <v>0</v>
      </c>
      <c r="M621">
        <v>0</v>
      </c>
      <c r="N621">
        <v>0.6</v>
      </c>
      <c r="O621">
        <v>0.8</v>
      </c>
      <c r="P621">
        <v>1.05</v>
      </c>
      <c r="Q621" t="s">
        <v>46</v>
      </c>
      <c r="R621">
        <v>5</v>
      </c>
      <c r="S621">
        <v>9</v>
      </c>
      <c r="T621" t="s">
        <v>47</v>
      </c>
      <c r="U621" t="s">
        <v>71</v>
      </c>
      <c r="V621" t="s">
        <v>35</v>
      </c>
      <c r="W621" t="s">
        <v>55</v>
      </c>
      <c r="X621">
        <v>2019</v>
      </c>
      <c r="Y621" t="s">
        <v>37</v>
      </c>
      <c r="Z621" t="s">
        <v>38</v>
      </c>
      <c r="AA621">
        <v>22</v>
      </c>
      <c r="AB621">
        <v>14</v>
      </c>
      <c r="AC621">
        <v>0</v>
      </c>
      <c r="AD621">
        <v>0</v>
      </c>
      <c r="AE621">
        <v>715</v>
      </c>
      <c r="AF621">
        <f>VLOOKUP(A621,[1]DETALLE!$A$1:$AK$841,37,FALSE)</f>
        <v>750.75000000000011</v>
      </c>
      <c r="AG621">
        <f>VLOOKUP(A621,[1]DETALLE!$A$1:$AK$841,16,FALSE)</f>
        <v>601</v>
      </c>
      <c r="AH621">
        <f>VLOOKUP(A621,[1]DETALLE!$A$1:$AK$841,22,FALSE)</f>
        <v>1.05</v>
      </c>
      <c r="AI621">
        <f>VLOOKUP(A621,[1]DETALLE!$A$1:$AK$841,27,FALSE)</f>
        <v>0.94399999999999995</v>
      </c>
      <c r="AJ621" t="str">
        <f>VLOOKUP(A621,[1]DETALLE!$A$1:$AK$841,18,FALSE)</f>
        <v>A4 Mono MFPs</v>
      </c>
      <c r="AK621">
        <f t="shared" si="46"/>
        <v>0</v>
      </c>
      <c r="AL621">
        <f t="shared" si="47"/>
        <v>0</v>
      </c>
      <c r="AM621">
        <f t="shared" si="48"/>
        <v>0</v>
      </c>
      <c r="AN621">
        <f t="shared" si="49"/>
        <v>0</v>
      </c>
      <c r="AO621">
        <f t="shared" si="50"/>
        <v>0</v>
      </c>
    </row>
    <row r="622" spans="1:41" x14ac:dyDescent="0.25">
      <c r="A622" t="s">
        <v>559</v>
      </c>
      <c r="B622">
        <v>2019</v>
      </c>
      <c r="C622" t="s">
        <v>37</v>
      </c>
      <c r="D622" t="s">
        <v>38</v>
      </c>
      <c r="E622">
        <v>22</v>
      </c>
      <c r="F622" t="s">
        <v>40</v>
      </c>
      <c r="G622">
        <v>2.9</v>
      </c>
      <c r="H622" t="s">
        <v>54</v>
      </c>
      <c r="I622">
        <v>803</v>
      </c>
      <c r="J622">
        <v>1573</v>
      </c>
      <c r="K622">
        <v>0.2</v>
      </c>
      <c r="L622">
        <v>0.6</v>
      </c>
      <c r="M622">
        <v>0.8</v>
      </c>
      <c r="N622">
        <v>1.05</v>
      </c>
      <c r="O622">
        <v>1.1000000000000001</v>
      </c>
      <c r="P622">
        <v>1.1499999999999999</v>
      </c>
      <c r="Q622" t="s">
        <v>46</v>
      </c>
      <c r="R622">
        <v>4</v>
      </c>
      <c r="S622">
        <v>6</v>
      </c>
      <c r="T622" t="s">
        <v>47</v>
      </c>
      <c r="U622" t="s">
        <v>54</v>
      </c>
      <c r="V622" t="s">
        <v>35</v>
      </c>
      <c r="W622" t="s">
        <v>59</v>
      </c>
      <c r="X622">
        <v>2019</v>
      </c>
      <c r="Y622" t="s">
        <v>37</v>
      </c>
      <c r="Z622" t="s">
        <v>38</v>
      </c>
      <c r="AA622">
        <v>24</v>
      </c>
      <c r="AB622">
        <v>125</v>
      </c>
      <c r="AC622">
        <v>1.1499999999999999</v>
      </c>
      <c r="AD622">
        <v>0.72499999999999998</v>
      </c>
      <c r="AE622">
        <v>1808.95</v>
      </c>
      <c r="AF622">
        <f>VLOOKUP(A622,[1]DETALLE!$A$1:$AK$841,37,FALSE)</f>
        <v>715.00000000000011</v>
      </c>
      <c r="AG622" t="str">
        <f>VLOOKUP(A622,[1]DETALLE!$A$1:$AK$841,16,FALSE)</f>
        <v xml:space="preserve">  </v>
      </c>
      <c r="AH622">
        <f>VLOOKUP(A622,[1]DETALLE!$A$1:$AK$841,22,FALSE)</f>
        <v>1</v>
      </c>
      <c r="AI622">
        <f>VLOOKUP(A622,[1]DETALLE!$A$1:$AK$841,27,FALSE)</f>
        <v>1</v>
      </c>
      <c r="AJ622" t="str">
        <f>VLOOKUP(A622,[1]DETALLE!$A$1:$AK$841,18,FALSE)</f>
        <v>Entry Mono Printers</v>
      </c>
      <c r="AK622">
        <f t="shared" si="46"/>
        <v>0</v>
      </c>
      <c r="AL622">
        <f t="shared" si="47"/>
        <v>0</v>
      </c>
      <c r="AM622">
        <f t="shared" si="48"/>
        <v>0</v>
      </c>
      <c r="AN622">
        <f t="shared" si="49"/>
        <v>0</v>
      </c>
      <c r="AO622">
        <f t="shared" si="50"/>
        <v>0</v>
      </c>
    </row>
    <row r="623" spans="1:41" x14ac:dyDescent="0.25">
      <c r="A623" t="s">
        <v>560</v>
      </c>
      <c r="B623">
        <v>2019</v>
      </c>
      <c r="C623" t="s">
        <v>37</v>
      </c>
      <c r="D623" t="s">
        <v>38</v>
      </c>
      <c r="E623">
        <v>22</v>
      </c>
      <c r="F623" t="s">
        <v>40</v>
      </c>
      <c r="G623">
        <v>1.9</v>
      </c>
      <c r="H623" t="s">
        <v>116</v>
      </c>
      <c r="I623">
        <v>655</v>
      </c>
      <c r="J623">
        <v>1365</v>
      </c>
      <c r="K623">
        <v>0</v>
      </c>
      <c r="L623">
        <v>0</v>
      </c>
      <c r="M623">
        <v>0.6</v>
      </c>
      <c r="N623">
        <v>0.8</v>
      </c>
      <c r="O623">
        <v>1.05</v>
      </c>
      <c r="P623">
        <v>1.1000000000000001</v>
      </c>
      <c r="Q623" t="s">
        <v>46</v>
      </c>
      <c r="R623">
        <v>5</v>
      </c>
      <c r="S623">
        <v>9</v>
      </c>
      <c r="T623" t="s">
        <v>47</v>
      </c>
      <c r="U623" t="s">
        <v>45</v>
      </c>
      <c r="V623" t="s">
        <v>35</v>
      </c>
      <c r="W623" t="s">
        <v>42</v>
      </c>
      <c r="X623">
        <v>2019</v>
      </c>
      <c r="Y623" t="s">
        <v>37</v>
      </c>
      <c r="Z623" t="s">
        <v>38</v>
      </c>
      <c r="AA623">
        <v>25</v>
      </c>
      <c r="AB623">
        <v>314</v>
      </c>
      <c r="AC623">
        <v>1.1000000000000001</v>
      </c>
      <c r="AD623">
        <v>0.38</v>
      </c>
      <c r="AE623">
        <v>1501.5</v>
      </c>
      <c r="AF623">
        <f>VLOOKUP(A623,[1]DETALLE!$A$1:$AK$841,37,FALSE)</f>
        <v>1651.6500000000003</v>
      </c>
      <c r="AG623">
        <f>VLOOKUP(A623,[1]DETALLE!$A$1:$AK$841,16,FALSE)</f>
        <v>17</v>
      </c>
      <c r="AH623">
        <f>VLOOKUP(A623,[1]DETALLE!$A$1:$AK$841,22,FALSE)</f>
        <v>1.05</v>
      </c>
      <c r="AI623">
        <f>VLOOKUP(A623,[1]DETALLE!$A$1:$AK$841,27,FALSE)</f>
        <v>0.625</v>
      </c>
      <c r="AJ623" t="str">
        <f>VLOOKUP(A623,[1]DETALLE!$A$1:$AK$841,18,FALSE)</f>
        <v>Light Production Digital Business</v>
      </c>
      <c r="AK623">
        <f t="shared" si="46"/>
        <v>0</v>
      </c>
      <c r="AL623">
        <f t="shared" si="47"/>
        <v>0</v>
      </c>
      <c r="AM623">
        <f t="shared" si="48"/>
        <v>0</v>
      </c>
      <c r="AN623">
        <f t="shared" si="49"/>
        <v>0</v>
      </c>
      <c r="AO623">
        <f t="shared" si="50"/>
        <v>0</v>
      </c>
    </row>
    <row r="624" spans="1:41" x14ac:dyDescent="0.25">
      <c r="A624" t="s">
        <v>561</v>
      </c>
      <c r="B624">
        <v>2019</v>
      </c>
      <c r="C624" t="s">
        <v>37</v>
      </c>
      <c r="D624" t="s">
        <v>38</v>
      </c>
      <c r="E624">
        <v>22</v>
      </c>
      <c r="F624" t="s">
        <v>40</v>
      </c>
      <c r="G624">
        <v>0</v>
      </c>
      <c r="H624" t="s">
        <v>58</v>
      </c>
      <c r="I624">
        <v>655</v>
      </c>
      <c r="J624">
        <v>1365</v>
      </c>
      <c r="K624">
        <v>0</v>
      </c>
      <c r="L624">
        <v>0</v>
      </c>
      <c r="M624">
        <v>0.6</v>
      </c>
      <c r="N624">
        <v>0.8</v>
      </c>
      <c r="O624">
        <v>1.05</v>
      </c>
      <c r="P624">
        <v>1.1000000000000001</v>
      </c>
      <c r="Q624" t="s">
        <v>46</v>
      </c>
      <c r="R624">
        <v>5</v>
      </c>
      <c r="S624">
        <v>9</v>
      </c>
      <c r="T624" t="s">
        <v>47</v>
      </c>
      <c r="U624" t="s">
        <v>45</v>
      </c>
      <c r="V624" t="s">
        <v>35</v>
      </c>
      <c r="W624" t="s">
        <v>55</v>
      </c>
      <c r="X624">
        <v>2019</v>
      </c>
      <c r="Y624" t="s">
        <v>37</v>
      </c>
      <c r="Z624" t="s">
        <v>38</v>
      </c>
      <c r="AA624">
        <v>24</v>
      </c>
      <c r="AB624">
        <v>160</v>
      </c>
      <c r="AC624">
        <v>1.1000000000000001</v>
      </c>
      <c r="AD624">
        <v>0</v>
      </c>
      <c r="AE624">
        <v>1501.5</v>
      </c>
      <c r="AF624">
        <f>VLOOKUP(A624,[1]DETALLE!$A$1:$AK$841,37,FALSE)</f>
        <v>572.00000000000011</v>
      </c>
      <c r="AG624">
        <f>VLOOKUP(A624,[1]DETALLE!$A$1:$AK$841,16,FALSE)</f>
        <v>34</v>
      </c>
      <c r="AH624">
        <f>VLOOKUP(A624,[1]DETALLE!$A$1:$AK$841,22,FALSE)</f>
        <v>0.8</v>
      </c>
      <c r="AI624">
        <f>VLOOKUP(A624,[1]DETALLE!$A$1:$AK$841,27,FALSE)</f>
        <v>0.47000000000000003</v>
      </c>
      <c r="AJ624" t="str">
        <f>VLOOKUP(A624,[1]DETALLE!$A$1:$AK$841,18,FALSE)</f>
        <v>A4 Mono MFPs</v>
      </c>
      <c r="AK624">
        <f t="shared" si="46"/>
        <v>0</v>
      </c>
      <c r="AL624">
        <f t="shared" si="47"/>
        <v>0</v>
      </c>
      <c r="AM624">
        <f t="shared" si="48"/>
        <v>0</v>
      </c>
      <c r="AN624">
        <f t="shared" si="49"/>
        <v>0</v>
      </c>
      <c r="AO624">
        <f t="shared" si="50"/>
        <v>0</v>
      </c>
    </row>
    <row r="625" spans="1:41" x14ac:dyDescent="0.25">
      <c r="A625" t="s">
        <v>562</v>
      </c>
      <c r="B625">
        <v>2019</v>
      </c>
      <c r="C625" t="s">
        <v>37</v>
      </c>
      <c r="D625" t="s">
        <v>38</v>
      </c>
      <c r="E625">
        <v>22</v>
      </c>
      <c r="F625" t="s">
        <v>40</v>
      </c>
      <c r="G625">
        <v>1.6666670000000001E-2</v>
      </c>
      <c r="H625" t="s">
        <v>41</v>
      </c>
      <c r="I625">
        <v>468</v>
      </c>
      <c r="J625">
        <v>715</v>
      </c>
      <c r="K625">
        <v>0</v>
      </c>
      <c r="L625">
        <v>0</v>
      </c>
      <c r="M625">
        <v>0</v>
      </c>
      <c r="N625">
        <v>0.6</v>
      </c>
      <c r="O625">
        <v>0.8</v>
      </c>
      <c r="P625">
        <v>1.05</v>
      </c>
      <c r="Q625" t="s">
        <v>46</v>
      </c>
      <c r="R625">
        <v>5</v>
      </c>
      <c r="S625">
        <v>9</v>
      </c>
      <c r="T625" t="s">
        <v>47</v>
      </c>
      <c r="U625" t="s">
        <v>41</v>
      </c>
      <c r="V625" t="s">
        <v>35</v>
      </c>
      <c r="W625" t="s">
        <v>73</v>
      </c>
      <c r="X625">
        <v>2019</v>
      </c>
      <c r="Y625" t="s">
        <v>37</v>
      </c>
      <c r="Z625" t="s">
        <v>38</v>
      </c>
      <c r="AA625">
        <v>23</v>
      </c>
      <c r="AB625">
        <v>71</v>
      </c>
      <c r="AC625">
        <v>1.05</v>
      </c>
      <c r="AD625">
        <v>3.3333339999999999E-3</v>
      </c>
      <c r="AE625">
        <v>750.75</v>
      </c>
      <c r="AF625">
        <f>VLOOKUP(A625,[1]DETALLE!$A$1:$AK$841,37,FALSE)</f>
        <v>572.00000000000011</v>
      </c>
      <c r="AG625">
        <f>VLOOKUP(A625,[1]DETALLE!$A$1:$AK$841,16,FALSE)</f>
        <v>55</v>
      </c>
      <c r="AH625">
        <f>VLOOKUP(A625,[1]DETALLE!$A$1:$AK$841,22,FALSE)</f>
        <v>0.8</v>
      </c>
      <c r="AI625">
        <f>VLOOKUP(A625,[1]DETALLE!$A$1:$AK$841,27,FALSE)</f>
        <v>0.17799999999999999</v>
      </c>
      <c r="AJ625" t="str">
        <f>VLOOKUP(A625,[1]DETALLE!$A$1:$AK$841,18,FALSE)</f>
        <v>Color Laser Printers</v>
      </c>
      <c r="AK625">
        <f t="shared" si="46"/>
        <v>0</v>
      </c>
      <c r="AL625">
        <f t="shared" si="47"/>
        <v>0</v>
      </c>
      <c r="AM625">
        <f t="shared" si="48"/>
        <v>0</v>
      </c>
      <c r="AN625">
        <f t="shared" si="49"/>
        <v>0</v>
      </c>
      <c r="AO625">
        <f t="shared" si="50"/>
        <v>0</v>
      </c>
    </row>
    <row r="626" spans="1:41" x14ac:dyDescent="0.25">
      <c r="A626" t="s">
        <v>364</v>
      </c>
      <c r="B626">
        <v>2019</v>
      </c>
      <c r="C626" t="s">
        <v>37</v>
      </c>
      <c r="D626" t="s">
        <v>38</v>
      </c>
      <c r="E626">
        <v>23</v>
      </c>
      <c r="F626" t="s">
        <v>40</v>
      </c>
      <c r="G626">
        <v>0.71666660000000004</v>
      </c>
      <c r="H626" t="s">
        <v>58</v>
      </c>
      <c r="I626">
        <v>655</v>
      </c>
      <c r="J626">
        <v>1365</v>
      </c>
      <c r="K626">
        <v>0</v>
      </c>
      <c r="L626">
        <v>0</v>
      </c>
      <c r="M626">
        <v>0.6</v>
      </c>
      <c r="N626">
        <v>0.8</v>
      </c>
      <c r="O626">
        <v>1.05</v>
      </c>
      <c r="P626">
        <v>1.1000000000000001</v>
      </c>
      <c r="Q626" t="s">
        <v>46</v>
      </c>
      <c r="R626">
        <v>5</v>
      </c>
      <c r="S626">
        <v>9</v>
      </c>
      <c r="T626" t="s">
        <v>47</v>
      </c>
      <c r="U626" t="s">
        <v>45</v>
      </c>
      <c r="V626" t="s">
        <v>35</v>
      </c>
      <c r="W626" t="s">
        <v>67</v>
      </c>
      <c r="X626">
        <v>2019</v>
      </c>
      <c r="Y626" t="s">
        <v>37</v>
      </c>
      <c r="Z626" t="s">
        <v>38</v>
      </c>
      <c r="AA626">
        <v>23</v>
      </c>
      <c r="AB626">
        <v>14</v>
      </c>
      <c r="AC626">
        <v>0.6</v>
      </c>
      <c r="AD626">
        <v>0.14333331999999999</v>
      </c>
      <c r="AE626">
        <v>819</v>
      </c>
      <c r="AF626">
        <f>VLOOKUP(A626,[1]DETALLE!$A$1:$AK$841,37,FALSE)</f>
        <v>1072.5000000000002</v>
      </c>
      <c r="AG626" t="str">
        <f>VLOOKUP(A626,[1]DETALLE!$A$1:$AK$841,16,FALSE)</f>
        <v xml:space="preserve">  </v>
      </c>
      <c r="AH626">
        <f>VLOOKUP(A626,[1]DETALLE!$A$1:$AK$841,22,FALSE)</f>
        <v>1</v>
      </c>
      <c r="AI626">
        <f>VLOOKUP(A626,[1]DETALLE!$A$1:$AK$841,27,FALSE)</f>
        <v>1</v>
      </c>
      <c r="AJ626" t="str">
        <f>VLOOKUP(A626,[1]DETALLE!$A$1:$AK$841,18,FALSE)</f>
        <v>A4 Mono MFPs</v>
      </c>
      <c r="AK626">
        <f t="shared" si="46"/>
        <v>0</v>
      </c>
      <c r="AL626">
        <f t="shared" si="47"/>
        <v>0</v>
      </c>
      <c r="AM626">
        <f t="shared" si="48"/>
        <v>0</v>
      </c>
      <c r="AN626">
        <f t="shared" si="49"/>
        <v>0</v>
      </c>
      <c r="AO626">
        <f t="shared" si="50"/>
        <v>0</v>
      </c>
    </row>
    <row r="627" spans="1:41" x14ac:dyDescent="0.25">
      <c r="A627" t="s">
        <v>499</v>
      </c>
      <c r="B627">
        <v>2019</v>
      </c>
      <c r="C627" t="s">
        <v>37</v>
      </c>
      <c r="D627" t="s">
        <v>38</v>
      </c>
      <c r="E627">
        <v>23</v>
      </c>
      <c r="F627" t="s">
        <v>40</v>
      </c>
      <c r="G627">
        <v>2.1</v>
      </c>
      <c r="H627" t="s">
        <v>71</v>
      </c>
      <c r="I627">
        <v>468</v>
      </c>
      <c r="J627">
        <v>715</v>
      </c>
      <c r="K627">
        <v>0</v>
      </c>
      <c r="L627">
        <v>0</v>
      </c>
      <c r="M627">
        <v>0</v>
      </c>
      <c r="N627">
        <v>0.6</v>
      </c>
      <c r="O627">
        <v>0.8</v>
      </c>
      <c r="P627">
        <v>1.05</v>
      </c>
      <c r="Q627" t="s">
        <v>46</v>
      </c>
      <c r="R627">
        <v>5</v>
      </c>
      <c r="S627">
        <v>9</v>
      </c>
      <c r="T627" t="s">
        <v>47</v>
      </c>
      <c r="U627" t="s">
        <v>34</v>
      </c>
      <c r="V627" t="s">
        <v>35</v>
      </c>
      <c r="W627" t="s">
        <v>42</v>
      </c>
      <c r="X627">
        <v>2019</v>
      </c>
      <c r="Y627" t="s">
        <v>37</v>
      </c>
      <c r="Z627" t="s">
        <v>38</v>
      </c>
      <c r="AA627">
        <v>23</v>
      </c>
      <c r="AB627">
        <v>5</v>
      </c>
      <c r="AC627">
        <v>0</v>
      </c>
      <c r="AD627">
        <v>0.42</v>
      </c>
      <c r="AE627">
        <v>0</v>
      </c>
      <c r="AF627">
        <f>VLOOKUP(A627,[1]DETALLE!$A$1:$AK$841,37,FALSE)</f>
        <v>819</v>
      </c>
      <c r="AG627">
        <f>VLOOKUP(A627,[1]DETALLE!$A$1:$AK$841,16,FALSE)</f>
        <v>10</v>
      </c>
      <c r="AH627">
        <f>VLOOKUP(A627,[1]DETALLE!$A$1:$AK$841,22,FALSE)</f>
        <v>0.6</v>
      </c>
      <c r="AI627">
        <f>VLOOKUP(A627,[1]DETALLE!$A$1:$AK$841,27,FALSE)</f>
        <v>0</v>
      </c>
      <c r="AJ627" t="str">
        <f>VLOOKUP(A627,[1]DETALLE!$A$1:$AK$841,18,FALSE)</f>
        <v>A3 Professional Color Laser MFPs</v>
      </c>
      <c r="AK627">
        <f t="shared" si="46"/>
        <v>0</v>
      </c>
      <c r="AL627">
        <f t="shared" si="47"/>
        <v>0</v>
      </c>
      <c r="AM627">
        <f t="shared" si="48"/>
        <v>0</v>
      </c>
      <c r="AN627">
        <f t="shared" si="49"/>
        <v>0</v>
      </c>
      <c r="AO627">
        <f t="shared" si="50"/>
        <v>0</v>
      </c>
    </row>
    <row r="628" spans="1:41" x14ac:dyDescent="0.25">
      <c r="A628" t="s">
        <v>563</v>
      </c>
      <c r="B628">
        <v>2019</v>
      </c>
      <c r="C628" t="s">
        <v>37</v>
      </c>
      <c r="D628" t="s">
        <v>38</v>
      </c>
      <c r="E628">
        <v>23</v>
      </c>
      <c r="F628" t="s">
        <v>40</v>
      </c>
      <c r="G628">
        <v>0.88333329999999999</v>
      </c>
      <c r="H628" t="s">
        <v>34</v>
      </c>
      <c r="I628">
        <v>468</v>
      </c>
      <c r="J628">
        <v>715</v>
      </c>
      <c r="K628">
        <v>0</v>
      </c>
      <c r="L628">
        <v>0</v>
      </c>
      <c r="M628">
        <v>0</v>
      </c>
      <c r="N628">
        <v>0.6</v>
      </c>
      <c r="O628">
        <v>0.8</v>
      </c>
      <c r="P628">
        <v>1.05</v>
      </c>
      <c r="Q628" t="s">
        <v>46</v>
      </c>
      <c r="R628">
        <v>5</v>
      </c>
      <c r="S628">
        <v>9</v>
      </c>
      <c r="T628" t="s">
        <v>47</v>
      </c>
      <c r="U628" t="s">
        <v>34</v>
      </c>
      <c r="V628" t="s">
        <v>35</v>
      </c>
      <c r="W628" t="s">
        <v>42</v>
      </c>
      <c r="X628">
        <v>2019</v>
      </c>
      <c r="Y628" t="s">
        <v>37</v>
      </c>
      <c r="Z628" t="s">
        <v>38</v>
      </c>
      <c r="AA628">
        <v>23</v>
      </c>
      <c r="AB628">
        <v>189</v>
      </c>
      <c r="AC628">
        <v>1.05</v>
      </c>
      <c r="AD628">
        <v>0.17666666</v>
      </c>
      <c r="AE628">
        <v>750.75</v>
      </c>
      <c r="AF628">
        <f>VLOOKUP(A628,[1]DETALLE!$A$1:$AK$841,37,FALSE)</f>
        <v>0</v>
      </c>
      <c r="AG628">
        <f>VLOOKUP(A628,[1]DETALLE!$A$1:$AK$841,16,FALSE)</f>
        <v>54</v>
      </c>
      <c r="AH628">
        <f>VLOOKUP(A628,[1]DETALLE!$A$1:$AK$841,22,FALSE)</f>
        <v>1.1000000000000001</v>
      </c>
      <c r="AI628">
        <f>VLOOKUP(A628,[1]DETALLE!$A$1:$AK$841,27,FALSE)</f>
        <v>0.13250000000000001</v>
      </c>
      <c r="AJ628" t="str">
        <f>VLOOKUP(A628,[1]DETALLE!$A$1:$AK$841,18,FALSE)</f>
        <v>WF Mono Systems and Legacy Color</v>
      </c>
      <c r="AK628">
        <f t="shared" si="46"/>
        <v>0</v>
      </c>
      <c r="AL628">
        <f t="shared" si="47"/>
        <v>0</v>
      </c>
      <c r="AM628">
        <f t="shared" si="48"/>
        <v>0</v>
      </c>
      <c r="AN628">
        <f t="shared" si="49"/>
        <v>0</v>
      </c>
      <c r="AO628">
        <f t="shared" si="50"/>
        <v>0</v>
      </c>
    </row>
    <row r="629" spans="1:41" x14ac:dyDescent="0.25">
      <c r="A629" t="s">
        <v>474</v>
      </c>
      <c r="B629">
        <v>2019</v>
      </c>
      <c r="C629" t="s">
        <v>37</v>
      </c>
      <c r="D629" t="s">
        <v>38</v>
      </c>
      <c r="E629">
        <v>23</v>
      </c>
      <c r="F629" t="s">
        <v>40</v>
      </c>
      <c r="G629">
        <v>0.46666669999999999</v>
      </c>
      <c r="H629" t="s">
        <v>91</v>
      </c>
      <c r="I629">
        <v>803</v>
      </c>
      <c r="J629">
        <v>1573</v>
      </c>
      <c r="K629">
        <v>0.2</v>
      </c>
      <c r="L629">
        <v>0.6</v>
      </c>
      <c r="M629">
        <v>0.8</v>
      </c>
      <c r="N629">
        <v>1.05</v>
      </c>
      <c r="O629">
        <v>1.1000000000000001</v>
      </c>
      <c r="P629">
        <v>1.1499999999999999</v>
      </c>
      <c r="Q629" t="s">
        <v>46</v>
      </c>
      <c r="R629">
        <v>4</v>
      </c>
      <c r="S629">
        <v>6</v>
      </c>
      <c r="T629" t="s">
        <v>47</v>
      </c>
      <c r="U629" t="s">
        <v>91</v>
      </c>
      <c r="V629" t="s">
        <v>35</v>
      </c>
      <c r="W629" t="s">
        <v>73</v>
      </c>
      <c r="X629">
        <v>2019</v>
      </c>
      <c r="Y629" t="s">
        <v>37</v>
      </c>
      <c r="Z629" t="s">
        <v>38</v>
      </c>
      <c r="AA629">
        <v>24</v>
      </c>
      <c r="AB629">
        <v>8</v>
      </c>
      <c r="AC629">
        <v>0.8</v>
      </c>
      <c r="AD629">
        <v>0.116666675</v>
      </c>
      <c r="AE629">
        <v>1258.4000000000001</v>
      </c>
      <c r="AF629">
        <f>VLOOKUP(A629,[1]DETALLE!$A$1:$AK$841,37,FALSE)</f>
        <v>750.75000000000011</v>
      </c>
      <c r="AG629">
        <f>VLOOKUP(A629,[1]DETALLE!$A$1:$AK$841,16,FALSE)</f>
        <v>66</v>
      </c>
      <c r="AH629">
        <f>VLOOKUP(A629,[1]DETALLE!$A$1:$AK$841,22,FALSE)</f>
        <v>1.05</v>
      </c>
      <c r="AI629">
        <f>VLOOKUP(A629,[1]DETALLE!$A$1:$AK$841,27,FALSE)</f>
        <v>0.47777777777777775</v>
      </c>
      <c r="AJ629" t="str">
        <f>VLOOKUP(A629,[1]DETALLE!$A$1:$AK$841,18,FALSE)</f>
        <v>A4 Mono MFPs</v>
      </c>
      <c r="AK629">
        <f t="shared" si="46"/>
        <v>0</v>
      </c>
      <c r="AL629">
        <f t="shared" si="47"/>
        <v>0</v>
      </c>
      <c r="AM629">
        <f t="shared" si="48"/>
        <v>0</v>
      </c>
      <c r="AN629">
        <f t="shared" si="49"/>
        <v>0</v>
      </c>
      <c r="AO629">
        <f t="shared" si="50"/>
        <v>0</v>
      </c>
    </row>
    <row r="630" spans="1:41" x14ac:dyDescent="0.25">
      <c r="A630" t="s">
        <v>564</v>
      </c>
      <c r="B630">
        <v>2019</v>
      </c>
      <c r="C630" t="s">
        <v>37</v>
      </c>
      <c r="D630" t="s">
        <v>38</v>
      </c>
      <c r="E630">
        <v>23</v>
      </c>
      <c r="F630" t="s">
        <v>40</v>
      </c>
      <c r="G630">
        <v>2.2166670000000002</v>
      </c>
      <c r="H630" t="s">
        <v>91</v>
      </c>
      <c r="I630">
        <v>803</v>
      </c>
      <c r="J630">
        <v>1573</v>
      </c>
      <c r="K630">
        <v>0.2</v>
      </c>
      <c r="L630">
        <v>0.6</v>
      </c>
      <c r="M630">
        <v>0.8</v>
      </c>
      <c r="N630">
        <v>1.05</v>
      </c>
      <c r="O630">
        <v>1.1000000000000001</v>
      </c>
      <c r="P630">
        <v>1.1499999999999999</v>
      </c>
      <c r="Q630" t="s">
        <v>46</v>
      </c>
      <c r="R630">
        <v>4</v>
      </c>
      <c r="S630">
        <v>6</v>
      </c>
      <c r="T630" t="s">
        <v>47</v>
      </c>
      <c r="U630" t="s">
        <v>91</v>
      </c>
      <c r="V630" t="s">
        <v>35</v>
      </c>
      <c r="W630" t="s">
        <v>83</v>
      </c>
      <c r="X630">
        <v>2019</v>
      </c>
      <c r="Y630" t="s">
        <v>37</v>
      </c>
      <c r="Z630" t="s">
        <v>38</v>
      </c>
      <c r="AA630">
        <v>23</v>
      </c>
      <c r="AB630">
        <v>337</v>
      </c>
      <c r="AC630">
        <v>1.1499999999999999</v>
      </c>
      <c r="AD630">
        <v>0.55416675000000004</v>
      </c>
      <c r="AE630">
        <v>1808.95</v>
      </c>
      <c r="AF630">
        <f>VLOOKUP(A630,[1]DETALLE!$A$1:$AK$841,37,FALSE)</f>
        <v>1365</v>
      </c>
      <c r="AG630" t="str">
        <f>VLOOKUP(A630,[1]DETALLE!$A$1:$AK$841,16,FALSE)</f>
        <v xml:space="preserve">  </v>
      </c>
      <c r="AH630">
        <f>VLOOKUP(A630,[1]DETALLE!$A$1:$AK$841,22,FALSE)</f>
        <v>1</v>
      </c>
      <c r="AI630">
        <f>VLOOKUP(A630,[1]DETALLE!$A$1:$AK$841,27,FALSE)</f>
        <v>1</v>
      </c>
      <c r="AJ630" t="str">
        <f>VLOOKUP(A630,[1]DETALLE!$A$1:$AK$841,18,FALSE)</f>
        <v>Office Digital</v>
      </c>
      <c r="AK630">
        <f t="shared" si="46"/>
        <v>0</v>
      </c>
      <c r="AL630">
        <f t="shared" si="47"/>
        <v>0</v>
      </c>
      <c r="AM630">
        <f t="shared" si="48"/>
        <v>0</v>
      </c>
      <c r="AN630">
        <f t="shared" si="49"/>
        <v>0</v>
      </c>
      <c r="AO630">
        <f t="shared" si="50"/>
        <v>0</v>
      </c>
    </row>
    <row r="631" spans="1:41" x14ac:dyDescent="0.25">
      <c r="A631" t="s">
        <v>565</v>
      </c>
      <c r="B631">
        <v>2019</v>
      </c>
      <c r="C631" t="s">
        <v>37</v>
      </c>
      <c r="D631" t="s">
        <v>38</v>
      </c>
      <c r="E631">
        <v>23</v>
      </c>
      <c r="F631" t="s">
        <v>44</v>
      </c>
      <c r="G631">
        <v>0</v>
      </c>
      <c r="H631" t="s">
        <v>34</v>
      </c>
      <c r="I631">
        <v>468</v>
      </c>
      <c r="J631">
        <v>715</v>
      </c>
      <c r="K631">
        <v>0</v>
      </c>
      <c r="L631">
        <v>0</v>
      </c>
      <c r="M631">
        <v>0</v>
      </c>
      <c r="N631">
        <v>0.6</v>
      </c>
      <c r="O631">
        <v>0.8</v>
      </c>
      <c r="P631">
        <v>1.05</v>
      </c>
      <c r="Q631" t="s">
        <v>46</v>
      </c>
      <c r="R631">
        <v>5</v>
      </c>
      <c r="S631">
        <v>9</v>
      </c>
      <c r="T631" t="s">
        <v>47</v>
      </c>
      <c r="U631" t="s">
        <v>34</v>
      </c>
      <c r="V631" t="s">
        <v>35</v>
      </c>
      <c r="W631" t="s">
        <v>55</v>
      </c>
      <c r="X631">
        <v>2019</v>
      </c>
      <c r="Y631" t="s">
        <v>37</v>
      </c>
      <c r="Z631" t="s">
        <v>38</v>
      </c>
      <c r="AA631">
        <v>24</v>
      </c>
      <c r="AB631">
        <v>35</v>
      </c>
      <c r="AC631">
        <v>0</v>
      </c>
      <c r="AD631">
        <v>0</v>
      </c>
      <c r="AE631">
        <v>715</v>
      </c>
      <c r="AF631">
        <f>VLOOKUP(A631,[1]DETALLE!$A$1:$AK$841,37,FALSE)</f>
        <v>0</v>
      </c>
      <c r="AG631">
        <f>VLOOKUP(A631,[1]DETALLE!$A$1:$AK$841,16,FALSE)</f>
        <v>2680</v>
      </c>
      <c r="AH631">
        <f>VLOOKUP(A631,[1]DETALLE!$A$1:$AK$841,22,FALSE)</f>
        <v>1.05</v>
      </c>
      <c r="AI631">
        <f>VLOOKUP(A631,[1]DETALLE!$A$1:$AK$841,27,FALSE)</f>
        <v>0.13555555555555554</v>
      </c>
      <c r="AJ631" t="str">
        <f>VLOOKUP(A631,[1]DETALLE!$A$1:$AK$841,18,FALSE)</f>
        <v>A4 Mono MFPs</v>
      </c>
      <c r="AK631">
        <f t="shared" si="46"/>
        <v>0</v>
      </c>
      <c r="AL631">
        <f t="shared" si="47"/>
        <v>0</v>
      </c>
      <c r="AM631">
        <f t="shared" si="48"/>
        <v>0</v>
      </c>
      <c r="AN631">
        <f t="shared" si="49"/>
        <v>0</v>
      </c>
      <c r="AO631">
        <f t="shared" si="50"/>
        <v>1</v>
      </c>
    </row>
    <row r="632" spans="1:41" x14ac:dyDescent="0.25">
      <c r="A632" t="s">
        <v>566</v>
      </c>
      <c r="B632">
        <v>2019</v>
      </c>
      <c r="C632" t="s">
        <v>37</v>
      </c>
      <c r="D632" t="s">
        <v>38</v>
      </c>
      <c r="E632">
        <v>23</v>
      </c>
      <c r="F632" t="s">
        <v>40</v>
      </c>
      <c r="G632">
        <v>0</v>
      </c>
      <c r="H632" t="s">
        <v>116</v>
      </c>
      <c r="I632">
        <v>655</v>
      </c>
      <c r="J632">
        <v>1365</v>
      </c>
      <c r="K632">
        <v>0</v>
      </c>
      <c r="L632">
        <v>0</v>
      </c>
      <c r="M632">
        <v>0.6</v>
      </c>
      <c r="N632">
        <v>0.8</v>
      </c>
      <c r="O632">
        <v>1.05</v>
      </c>
      <c r="P632">
        <v>1.1000000000000001</v>
      </c>
      <c r="Q632" t="s">
        <v>46</v>
      </c>
      <c r="R632">
        <v>5</v>
      </c>
      <c r="S632">
        <v>9</v>
      </c>
      <c r="T632" t="s">
        <v>47</v>
      </c>
      <c r="U632" t="s">
        <v>58</v>
      </c>
      <c r="V632" t="s">
        <v>35</v>
      </c>
      <c r="W632" t="s">
        <v>55</v>
      </c>
      <c r="X632">
        <v>2019</v>
      </c>
      <c r="Y632" t="s">
        <v>37</v>
      </c>
      <c r="Z632" t="s">
        <v>38</v>
      </c>
      <c r="AA632">
        <v>24</v>
      </c>
      <c r="AB632">
        <v>110</v>
      </c>
      <c r="AC632">
        <v>1.1000000000000001</v>
      </c>
      <c r="AD632">
        <v>0</v>
      </c>
      <c r="AE632">
        <v>1501.5</v>
      </c>
      <c r="AF632">
        <f>VLOOKUP(A632,[1]DETALLE!$A$1:$AK$841,37,FALSE)</f>
        <v>1433.25</v>
      </c>
      <c r="AG632">
        <f>VLOOKUP(A632,[1]DETALLE!$A$1:$AK$841,16,FALSE)</f>
        <v>51</v>
      </c>
      <c r="AH632">
        <f>VLOOKUP(A632,[1]DETALLE!$A$1:$AK$841,22,FALSE)</f>
        <v>1.05</v>
      </c>
      <c r="AI632">
        <f>VLOOKUP(A632,[1]DETALLE!$A$1:$AK$841,27,FALSE)</f>
        <v>0.39200000000000002</v>
      </c>
      <c r="AJ632" t="str">
        <f>VLOOKUP(A632,[1]DETALLE!$A$1:$AK$841,18,FALSE)</f>
        <v>Departmental Digital</v>
      </c>
      <c r="AK632">
        <f t="shared" si="46"/>
        <v>0</v>
      </c>
      <c r="AL632">
        <f t="shared" si="47"/>
        <v>0</v>
      </c>
      <c r="AM632">
        <f t="shared" si="48"/>
        <v>0</v>
      </c>
      <c r="AN632">
        <f t="shared" si="49"/>
        <v>0</v>
      </c>
      <c r="AO632">
        <f t="shared" si="50"/>
        <v>0</v>
      </c>
    </row>
    <row r="633" spans="1:41" x14ac:dyDescent="0.25">
      <c r="A633" t="s">
        <v>567</v>
      </c>
      <c r="B633">
        <v>2019</v>
      </c>
      <c r="C633" t="s">
        <v>37</v>
      </c>
      <c r="D633" t="s">
        <v>38</v>
      </c>
      <c r="E633">
        <v>23</v>
      </c>
      <c r="F633" t="s">
        <v>40</v>
      </c>
      <c r="G633">
        <v>0.71666660000000004</v>
      </c>
      <c r="H633" t="s">
        <v>91</v>
      </c>
      <c r="I633">
        <v>803</v>
      </c>
      <c r="J633">
        <v>1573</v>
      </c>
      <c r="K633">
        <v>0.2</v>
      </c>
      <c r="L633">
        <v>0.6</v>
      </c>
      <c r="M633">
        <v>0.8</v>
      </c>
      <c r="N633">
        <v>1.05</v>
      </c>
      <c r="O633">
        <v>1.1000000000000001</v>
      </c>
      <c r="P633">
        <v>1.1499999999999999</v>
      </c>
      <c r="Q633" t="s">
        <v>46</v>
      </c>
      <c r="R633">
        <v>4</v>
      </c>
      <c r="S633">
        <v>6</v>
      </c>
      <c r="T633" t="s">
        <v>47</v>
      </c>
      <c r="U633" t="s">
        <v>91</v>
      </c>
      <c r="V633" t="s">
        <v>35</v>
      </c>
      <c r="W633" t="s">
        <v>50</v>
      </c>
      <c r="X633">
        <v>2019</v>
      </c>
      <c r="Y633" t="s">
        <v>37</v>
      </c>
      <c r="Z633" t="s">
        <v>38</v>
      </c>
      <c r="AA633">
        <v>23</v>
      </c>
      <c r="AB633">
        <v>48</v>
      </c>
      <c r="AC633">
        <v>1.1000000000000001</v>
      </c>
      <c r="AD633">
        <v>0.17916665000000001</v>
      </c>
      <c r="AE633">
        <v>1730.3</v>
      </c>
      <c r="AF633">
        <f>VLOOKUP(A633,[1]DETALLE!$A$1:$AK$841,37,FALSE)</f>
        <v>1573.0000000000002</v>
      </c>
      <c r="AG633" t="str">
        <f>VLOOKUP(A633,[1]DETALLE!$A$1:$AK$841,16,FALSE)</f>
        <v xml:space="preserve">  </v>
      </c>
      <c r="AH633">
        <f>VLOOKUP(A633,[1]DETALLE!$A$1:$AK$841,22,FALSE)</f>
        <v>1</v>
      </c>
      <c r="AI633">
        <f>VLOOKUP(A633,[1]DETALLE!$A$1:$AK$841,27,FALSE)</f>
        <v>0.105</v>
      </c>
      <c r="AJ633" t="str">
        <f>VLOOKUP(A633,[1]DETALLE!$A$1:$AK$841,18,FALSE)</f>
        <v>WF Mono Systems and Legacy Color</v>
      </c>
      <c r="AK633">
        <f t="shared" si="46"/>
        <v>0</v>
      </c>
      <c r="AL633">
        <f t="shared" si="47"/>
        <v>0</v>
      </c>
      <c r="AM633">
        <f t="shared" si="48"/>
        <v>0</v>
      </c>
      <c r="AN633">
        <f t="shared" si="49"/>
        <v>0</v>
      </c>
      <c r="AO633">
        <f t="shared" si="50"/>
        <v>1</v>
      </c>
    </row>
    <row r="634" spans="1:41" x14ac:dyDescent="0.25">
      <c r="A634" t="s">
        <v>503</v>
      </c>
      <c r="B634">
        <v>2019</v>
      </c>
      <c r="C634" t="s">
        <v>37</v>
      </c>
      <c r="D634" t="s">
        <v>38</v>
      </c>
      <c r="E634">
        <v>23</v>
      </c>
      <c r="F634" t="s">
        <v>40</v>
      </c>
      <c r="G634">
        <v>0</v>
      </c>
      <c r="H634" t="s">
        <v>34</v>
      </c>
      <c r="I634">
        <v>468</v>
      </c>
      <c r="J634">
        <v>715</v>
      </c>
      <c r="K634">
        <v>0</v>
      </c>
      <c r="L634">
        <v>0</v>
      </c>
      <c r="M634">
        <v>0</v>
      </c>
      <c r="N634">
        <v>0.6</v>
      </c>
      <c r="O634">
        <v>0.8</v>
      </c>
      <c r="P634">
        <v>1.05</v>
      </c>
      <c r="Q634" t="s">
        <v>46</v>
      </c>
      <c r="R634">
        <v>5</v>
      </c>
      <c r="S634">
        <v>9</v>
      </c>
      <c r="T634" t="s">
        <v>47</v>
      </c>
      <c r="U634" t="s">
        <v>34</v>
      </c>
      <c r="V634" t="s">
        <v>35</v>
      </c>
      <c r="W634" t="s">
        <v>55</v>
      </c>
      <c r="X634">
        <v>2019</v>
      </c>
      <c r="Y634" t="s">
        <v>37</v>
      </c>
      <c r="Z634" t="s">
        <v>38</v>
      </c>
      <c r="AA634">
        <v>23</v>
      </c>
      <c r="AB634">
        <v>7</v>
      </c>
      <c r="AC634">
        <v>0</v>
      </c>
      <c r="AD634">
        <v>0</v>
      </c>
      <c r="AE634">
        <v>0</v>
      </c>
      <c r="AF634">
        <f>VLOOKUP(A634,[1]DETALLE!$A$1:$AK$841,37,FALSE)</f>
        <v>1501.5000000000002</v>
      </c>
      <c r="AG634">
        <f>VLOOKUP(A634,[1]DETALLE!$A$1:$AK$841,16,FALSE)</f>
        <v>2680</v>
      </c>
      <c r="AH634">
        <f>VLOOKUP(A634,[1]DETALLE!$A$1:$AK$841,22,FALSE)</f>
        <v>1.1000000000000001</v>
      </c>
      <c r="AI634">
        <f>VLOOKUP(A634,[1]DETALLE!$A$1:$AK$841,27,FALSE)</f>
        <v>0.23599999999999999</v>
      </c>
      <c r="AJ634" t="str">
        <f>VLOOKUP(A634,[1]DETALLE!$A$1:$AK$841,18,FALSE)</f>
        <v>A3 Office Color Laser MFPs</v>
      </c>
      <c r="AK634">
        <f t="shared" si="46"/>
        <v>0</v>
      </c>
      <c r="AL634">
        <f t="shared" si="47"/>
        <v>0</v>
      </c>
      <c r="AM634">
        <f t="shared" si="48"/>
        <v>0</v>
      </c>
      <c r="AN634">
        <f t="shared" si="49"/>
        <v>0</v>
      </c>
      <c r="AO634">
        <f t="shared" si="50"/>
        <v>0</v>
      </c>
    </row>
    <row r="635" spans="1:41" x14ac:dyDescent="0.25">
      <c r="A635" t="s">
        <v>568</v>
      </c>
      <c r="B635">
        <v>2019</v>
      </c>
      <c r="C635" t="s">
        <v>37</v>
      </c>
      <c r="D635" t="s">
        <v>38</v>
      </c>
      <c r="E635">
        <v>23</v>
      </c>
      <c r="F635" t="s">
        <v>40</v>
      </c>
      <c r="G635">
        <v>0.9</v>
      </c>
      <c r="H635" t="s">
        <v>45</v>
      </c>
      <c r="I635">
        <v>803</v>
      </c>
      <c r="J635">
        <v>1573</v>
      </c>
      <c r="K635">
        <v>0.2</v>
      </c>
      <c r="L635">
        <v>0.6</v>
      </c>
      <c r="M635">
        <v>0.8</v>
      </c>
      <c r="N635">
        <v>1.05</v>
      </c>
      <c r="O635">
        <v>1.1000000000000001</v>
      </c>
      <c r="P635">
        <v>1.1499999999999999</v>
      </c>
      <c r="Q635" t="s">
        <v>46</v>
      </c>
      <c r="R635">
        <v>4</v>
      </c>
      <c r="S635">
        <v>6</v>
      </c>
      <c r="T635" t="s">
        <v>47</v>
      </c>
      <c r="U635" t="s">
        <v>48</v>
      </c>
      <c r="V635" t="s">
        <v>35</v>
      </c>
      <c r="W635" t="s">
        <v>55</v>
      </c>
      <c r="X635">
        <v>2019</v>
      </c>
      <c r="Y635" t="s">
        <v>37</v>
      </c>
      <c r="Z635" t="s">
        <v>38</v>
      </c>
      <c r="AA635">
        <v>24</v>
      </c>
      <c r="AB635">
        <v>39</v>
      </c>
      <c r="AC635">
        <v>1.1000000000000001</v>
      </c>
      <c r="AD635">
        <v>0.22500000000000001</v>
      </c>
      <c r="AE635">
        <v>1730.3</v>
      </c>
      <c r="AF635">
        <f>VLOOKUP(A635,[1]DETALLE!$A$1:$AK$841,37,FALSE)</f>
        <v>1501.5000000000002</v>
      </c>
      <c r="AG635">
        <f>VLOOKUP(A635,[1]DETALLE!$A$1:$AK$841,16,FALSE)</f>
        <v>668</v>
      </c>
      <c r="AH635">
        <f>VLOOKUP(A635,[1]DETALLE!$A$1:$AK$841,22,FALSE)</f>
        <v>1.1000000000000001</v>
      </c>
      <c r="AI635">
        <f>VLOOKUP(A635,[1]DETALLE!$A$1:$AK$841,27,FALSE)</f>
        <v>0.47400000000000003</v>
      </c>
      <c r="AJ635" t="str">
        <f>VLOOKUP(A635,[1]DETALLE!$A$1:$AK$841,18,FALSE)</f>
        <v>Departmental Digital</v>
      </c>
      <c r="AK635">
        <f t="shared" si="46"/>
        <v>0</v>
      </c>
      <c r="AL635">
        <f t="shared" si="47"/>
        <v>0</v>
      </c>
      <c r="AM635">
        <f t="shared" si="48"/>
        <v>1</v>
      </c>
      <c r="AN635">
        <f t="shared" si="49"/>
        <v>0</v>
      </c>
      <c r="AO635">
        <f t="shared" si="50"/>
        <v>0</v>
      </c>
    </row>
    <row r="636" spans="1:41" x14ac:dyDescent="0.25">
      <c r="A636" t="s">
        <v>161</v>
      </c>
      <c r="B636">
        <v>2019</v>
      </c>
      <c r="C636" t="s">
        <v>37</v>
      </c>
      <c r="D636" t="s">
        <v>38</v>
      </c>
      <c r="E636">
        <v>23</v>
      </c>
      <c r="F636" t="s">
        <v>44</v>
      </c>
      <c r="G636">
        <v>0</v>
      </c>
      <c r="H636" t="s">
        <v>45</v>
      </c>
      <c r="I636">
        <v>803</v>
      </c>
      <c r="J636">
        <v>1573</v>
      </c>
      <c r="K636">
        <v>0.2</v>
      </c>
      <c r="L636">
        <v>0.6</v>
      </c>
      <c r="M636">
        <v>0.8</v>
      </c>
      <c r="N636">
        <v>1.05</v>
      </c>
      <c r="O636">
        <v>1.1000000000000001</v>
      </c>
      <c r="P636">
        <v>1.1499999999999999</v>
      </c>
      <c r="Q636" t="s">
        <v>46</v>
      </c>
      <c r="R636">
        <v>4</v>
      </c>
      <c r="S636">
        <v>6</v>
      </c>
      <c r="T636" t="s">
        <v>47</v>
      </c>
      <c r="U636" t="s">
        <v>48</v>
      </c>
      <c r="V636" t="s">
        <v>35</v>
      </c>
      <c r="W636" t="s">
        <v>59</v>
      </c>
      <c r="X636">
        <v>2019</v>
      </c>
      <c r="Y636" t="s">
        <v>37</v>
      </c>
      <c r="Z636" t="s">
        <v>38</v>
      </c>
      <c r="AA636">
        <v>23</v>
      </c>
      <c r="AB636">
        <v>5</v>
      </c>
      <c r="AC636">
        <v>0</v>
      </c>
      <c r="AD636">
        <v>0</v>
      </c>
      <c r="AE636">
        <v>1573</v>
      </c>
      <c r="AF636" t="e">
        <f>VLOOKUP(A636,[1]DETALLE!$A$1:$AK$841,37,FALSE)</f>
        <v>#N/A</v>
      </c>
      <c r="AG636" t="e">
        <f>VLOOKUP(A636,[1]DETALLE!$A$1:$AK$841,16,FALSE)</f>
        <v>#N/A</v>
      </c>
      <c r="AH636" t="e">
        <f>VLOOKUP(A636,[1]DETALLE!$A$1:$AK$841,22,FALSE)</f>
        <v>#N/A</v>
      </c>
      <c r="AI636" t="e">
        <f>VLOOKUP(A636,[1]DETALLE!$A$1:$AK$841,27,FALSE)</f>
        <v>#N/A</v>
      </c>
      <c r="AJ636" t="e">
        <f>VLOOKUP(A636,[1]DETALLE!$A$1:$AK$841,18,FALSE)</f>
        <v>#N/A</v>
      </c>
      <c r="AK636" t="e">
        <f t="shared" si="46"/>
        <v>#N/A</v>
      </c>
      <c r="AL636" t="e">
        <f t="shared" si="47"/>
        <v>#N/A</v>
      </c>
      <c r="AM636" t="e">
        <f t="shared" si="48"/>
        <v>#N/A</v>
      </c>
      <c r="AN636" t="e">
        <f t="shared" si="49"/>
        <v>#N/A</v>
      </c>
      <c r="AO636" t="e">
        <f t="shared" si="50"/>
        <v>#N/A</v>
      </c>
    </row>
    <row r="637" spans="1:41" x14ac:dyDescent="0.25">
      <c r="A637" t="s">
        <v>72</v>
      </c>
      <c r="B637">
        <v>2019</v>
      </c>
      <c r="C637" t="s">
        <v>37</v>
      </c>
      <c r="D637" t="s">
        <v>38</v>
      </c>
      <c r="E637">
        <v>23</v>
      </c>
      <c r="F637" t="s">
        <v>40</v>
      </c>
      <c r="G637">
        <v>0.53333339999999996</v>
      </c>
      <c r="H637" t="s">
        <v>45</v>
      </c>
      <c r="I637">
        <v>803</v>
      </c>
      <c r="J637">
        <v>1573</v>
      </c>
      <c r="K637">
        <v>0.2</v>
      </c>
      <c r="L637">
        <v>0.6</v>
      </c>
      <c r="M637">
        <v>0.8</v>
      </c>
      <c r="N637">
        <v>1.05</v>
      </c>
      <c r="O637">
        <v>1.1000000000000001</v>
      </c>
      <c r="P637">
        <v>1.1499999999999999</v>
      </c>
      <c r="Q637" t="s">
        <v>46</v>
      </c>
      <c r="R637">
        <v>4</v>
      </c>
      <c r="S637">
        <v>6</v>
      </c>
      <c r="T637" t="s">
        <v>47</v>
      </c>
      <c r="U637" t="s">
        <v>48</v>
      </c>
      <c r="V637" t="s">
        <v>35</v>
      </c>
      <c r="W637" t="s">
        <v>73</v>
      </c>
      <c r="X637">
        <v>2019</v>
      </c>
      <c r="Y637" t="s">
        <v>37</v>
      </c>
      <c r="Z637" t="s">
        <v>38</v>
      </c>
      <c r="AA637">
        <v>24</v>
      </c>
      <c r="AB637">
        <v>8</v>
      </c>
      <c r="AC637">
        <v>0.8</v>
      </c>
      <c r="AD637">
        <v>0.13333334999999999</v>
      </c>
      <c r="AE637">
        <v>1258.4000000000001</v>
      </c>
      <c r="AF637">
        <f>VLOOKUP(A637,[1]DETALLE!$A$1:$AK$841,37,FALSE)</f>
        <v>750.75000000000011</v>
      </c>
      <c r="AG637">
        <f>VLOOKUP(A637,[1]DETALLE!$A$1:$AK$841,16,FALSE)</f>
        <v>194</v>
      </c>
      <c r="AH637">
        <f>VLOOKUP(A637,[1]DETALLE!$A$1:$AK$841,22,FALSE)</f>
        <v>1.05</v>
      </c>
      <c r="AI637">
        <f>VLOOKUP(A637,[1]DETALLE!$A$1:$AK$841,27,FALSE)</f>
        <v>0</v>
      </c>
      <c r="AJ637" t="str">
        <f>VLOOKUP(A637,[1]DETALLE!$A$1:$AK$841,18,FALSE)</f>
        <v>Color Laser Printers</v>
      </c>
      <c r="AK637">
        <f t="shared" si="46"/>
        <v>0</v>
      </c>
      <c r="AL637">
        <f t="shared" si="47"/>
        <v>0</v>
      </c>
      <c r="AM637">
        <f t="shared" si="48"/>
        <v>0</v>
      </c>
      <c r="AN637">
        <f t="shared" si="49"/>
        <v>0</v>
      </c>
      <c r="AO637">
        <f t="shared" si="50"/>
        <v>0</v>
      </c>
    </row>
    <row r="638" spans="1:41" x14ac:dyDescent="0.25">
      <c r="A638" t="s">
        <v>569</v>
      </c>
      <c r="B638">
        <v>2019</v>
      </c>
      <c r="C638" t="s">
        <v>37</v>
      </c>
      <c r="D638" t="s">
        <v>38</v>
      </c>
      <c r="E638">
        <v>23</v>
      </c>
      <c r="F638" t="s">
        <v>44</v>
      </c>
      <c r="G638">
        <v>0</v>
      </c>
      <c r="H638" t="s">
        <v>45</v>
      </c>
      <c r="I638">
        <v>803</v>
      </c>
      <c r="J638">
        <v>1573</v>
      </c>
      <c r="K638">
        <v>0.2</v>
      </c>
      <c r="L638">
        <v>0.6</v>
      </c>
      <c r="M638">
        <v>0.8</v>
      </c>
      <c r="N638">
        <v>1.05</v>
      </c>
      <c r="O638">
        <v>1.1000000000000001</v>
      </c>
      <c r="P638">
        <v>1.1499999999999999</v>
      </c>
      <c r="Q638" t="s">
        <v>46</v>
      </c>
      <c r="R638">
        <v>4</v>
      </c>
      <c r="S638">
        <v>6</v>
      </c>
      <c r="T638" t="s">
        <v>47</v>
      </c>
      <c r="U638" t="s">
        <v>48</v>
      </c>
      <c r="V638" t="s">
        <v>35</v>
      </c>
      <c r="W638" t="s">
        <v>55</v>
      </c>
      <c r="X638">
        <v>2019</v>
      </c>
      <c r="Y638" t="s">
        <v>37</v>
      </c>
      <c r="Z638" t="s">
        <v>38</v>
      </c>
      <c r="AA638">
        <v>23</v>
      </c>
      <c r="AB638">
        <v>25</v>
      </c>
      <c r="AC638">
        <v>0</v>
      </c>
      <c r="AD638">
        <v>0</v>
      </c>
      <c r="AE638">
        <v>1573</v>
      </c>
      <c r="AF638">
        <f>VLOOKUP(A638,[1]DETALLE!$A$1:$AK$841,37,FALSE)</f>
        <v>1651.6500000000003</v>
      </c>
      <c r="AG638">
        <f>VLOOKUP(A638,[1]DETALLE!$A$1:$AK$841,16,FALSE)</f>
        <v>28</v>
      </c>
      <c r="AH638">
        <f>VLOOKUP(A638,[1]DETALLE!$A$1:$AK$841,22,FALSE)</f>
        <v>1.05</v>
      </c>
      <c r="AI638">
        <f>VLOOKUP(A638,[1]DETALLE!$A$1:$AK$841,27,FALSE)</f>
        <v>0.40749999999999997</v>
      </c>
      <c r="AJ638" t="str">
        <f>VLOOKUP(A638,[1]DETALLE!$A$1:$AK$841,18,FALSE)</f>
        <v>Entry Production Color Low/Mid</v>
      </c>
      <c r="AK638">
        <f t="shared" si="46"/>
        <v>0</v>
      </c>
      <c r="AL638">
        <f t="shared" si="47"/>
        <v>0</v>
      </c>
      <c r="AM638">
        <f t="shared" si="48"/>
        <v>0</v>
      </c>
      <c r="AN638">
        <f t="shared" si="49"/>
        <v>0</v>
      </c>
      <c r="AO638">
        <f t="shared" si="50"/>
        <v>0</v>
      </c>
    </row>
    <row r="639" spans="1:41" x14ac:dyDescent="0.25">
      <c r="A639" t="s">
        <v>164</v>
      </c>
      <c r="B639">
        <v>2019</v>
      </c>
      <c r="C639" t="s">
        <v>37</v>
      </c>
      <c r="D639" t="s">
        <v>38</v>
      </c>
      <c r="E639">
        <v>23</v>
      </c>
      <c r="F639" t="s">
        <v>44</v>
      </c>
      <c r="G639">
        <v>0</v>
      </c>
      <c r="H639" t="s">
        <v>45</v>
      </c>
      <c r="I639">
        <v>803</v>
      </c>
      <c r="J639">
        <v>1573</v>
      </c>
      <c r="K639">
        <v>0.2</v>
      </c>
      <c r="L639">
        <v>0.6</v>
      </c>
      <c r="M639">
        <v>0.8</v>
      </c>
      <c r="N639">
        <v>1.05</v>
      </c>
      <c r="O639">
        <v>1.1000000000000001</v>
      </c>
      <c r="P639">
        <v>1.1499999999999999</v>
      </c>
      <c r="Q639" t="s">
        <v>46</v>
      </c>
      <c r="R639">
        <v>4</v>
      </c>
      <c r="S639">
        <v>6</v>
      </c>
      <c r="T639" t="s">
        <v>47</v>
      </c>
      <c r="U639" t="s">
        <v>48</v>
      </c>
      <c r="V639" t="s">
        <v>35</v>
      </c>
      <c r="W639" t="s">
        <v>73</v>
      </c>
      <c r="X639">
        <v>2019</v>
      </c>
      <c r="Y639" t="s">
        <v>37</v>
      </c>
      <c r="Z639" t="s">
        <v>38</v>
      </c>
      <c r="AA639">
        <v>23</v>
      </c>
      <c r="AB639">
        <v>21</v>
      </c>
      <c r="AC639">
        <v>0</v>
      </c>
      <c r="AD639">
        <v>0</v>
      </c>
      <c r="AE639">
        <v>1573</v>
      </c>
      <c r="AF639">
        <f>VLOOKUP(A639,[1]DETALLE!$A$1:$AK$841,37,FALSE)</f>
        <v>1287</v>
      </c>
      <c r="AG639">
        <f>VLOOKUP(A639,[1]DETALLE!$A$1:$AK$841,16,FALSE)</f>
        <v>3</v>
      </c>
      <c r="AH639">
        <f>VLOOKUP(A639,[1]DETALLE!$A$1:$AK$841,22,FALSE)</f>
        <v>0.6</v>
      </c>
      <c r="AI639">
        <f>VLOOKUP(A639,[1]DETALLE!$A$1:$AK$841,27,FALSE)</f>
        <v>0.94</v>
      </c>
      <c r="AJ639" t="str">
        <f>VLOOKUP(A639,[1]DETALLE!$A$1:$AK$841,18,FALSE)</f>
        <v>High End Cut Sheet</v>
      </c>
      <c r="AK639">
        <f t="shared" si="46"/>
        <v>0</v>
      </c>
      <c r="AL639">
        <f t="shared" si="47"/>
        <v>0</v>
      </c>
      <c r="AM639">
        <f t="shared" si="48"/>
        <v>0</v>
      </c>
      <c r="AN639">
        <f t="shared" si="49"/>
        <v>0</v>
      </c>
      <c r="AO639">
        <f t="shared" si="50"/>
        <v>0</v>
      </c>
    </row>
    <row r="640" spans="1:41" x14ac:dyDescent="0.25">
      <c r="A640" t="s">
        <v>51</v>
      </c>
      <c r="B640">
        <v>2019</v>
      </c>
      <c r="C640" t="s">
        <v>37</v>
      </c>
      <c r="D640" t="s">
        <v>38</v>
      </c>
      <c r="E640">
        <v>23</v>
      </c>
      <c r="F640" t="s">
        <v>40</v>
      </c>
      <c r="G640">
        <v>3.6833330000000002</v>
      </c>
      <c r="I640" t="s">
        <v>33</v>
      </c>
      <c r="J640" t="s">
        <v>33</v>
      </c>
      <c r="K640" t="s">
        <v>33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R640" t="s">
        <v>33</v>
      </c>
      <c r="S640" t="s">
        <v>33</v>
      </c>
      <c r="U640" t="s">
        <v>48</v>
      </c>
      <c r="V640" t="s">
        <v>35</v>
      </c>
      <c r="W640" t="s">
        <v>50</v>
      </c>
      <c r="X640">
        <v>2019</v>
      </c>
      <c r="Y640" t="s">
        <v>37</v>
      </c>
      <c r="Z640" t="s">
        <v>38</v>
      </c>
      <c r="AA640">
        <v>24</v>
      </c>
      <c r="AB640">
        <v>41</v>
      </c>
      <c r="AC640">
        <v>1.1000000000000001</v>
      </c>
      <c r="AD640">
        <v>0</v>
      </c>
      <c r="AE640">
        <v>321.75</v>
      </c>
      <c r="AF640">
        <f>VLOOKUP(A640,[1]DETALLE!$A$1:$AK$841,37,FALSE)</f>
        <v>1730.3000000000004</v>
      </c>
      <c r="AG640">
        <f>VLOOKUP(A640,[1]DETALLE!$A$1:$AK$841,16,FALSE)</f>
        <v>50</v>
      </c>
      <c r="AH640">
        <f>VLOOKUP(A640,[1]DETALLE!$A$1:$AK$841,22,FALSE)</f>
        <v>1.1000000000000001</v>
      </c>
      <c r="AI640">
        <f>VLOOKUP(A640,[1]DETALLE!$A$1:$AK$841,27,FALSE)</f>
        <v>0.505</v>
      </c>
      <c r="AJ640" t="str">
        <f>VLOOKUP(A640,[1]DETALLE!$A$1:$AK$841,18,FALSE)</f>
        <v>Entry Production Color Low/Mid</v>
      </c>
      <c r="AK640">
        <f t="shared" si="46"/>
        <v>0</v>
      </c>
      <c r="AL640">
        <f t="shared" si="47"/>
        <v>0</v>
      </c>
      <c r="AM640">
        <f t="shared" si="48"/>
        <v>1</v>
      </c>
      <c r="AN640">
        <f t="shared" si="49"/>
        <v>0</v>
      </c>
      <c r="AO640">
        <f t="shared" si="50"/>
        <v>0</v>
      </c>
    </row>
    <row r="641" spans="1:41" x14ac:dyDescent="0.25">
      <c r="A641" t="s">
        <v>570</v>
      </c>
      <c r="B641">
        <v>2019</v>
      </c>
      <c r="C641" t="s">
        <v>37</v>
      </c>
      <c r="D641" t="s">
        <v>38</v>
      </c>
      <c r="E641">
        <v>23</v>
      </c>
      <c r="F641" t="s">
        <v>40</v>
      </c>
      <c r="G641">
        <v>4.0666669999999998</v>
      </c>
      <c r="I641" t="s">
        <v>33</v>
      </c>
      <c r="J641" t="s">
        <v>33</v>
      </c>
      <c r="K641" t="s">
        <v>33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R641" t="s">
        <v>33</v>
      </c>
      <c r="S641" t="s">
        <v>33</v>
      </c>
      <c r="U641" t="s">
        <v>34</v>
      </c>
      <c r="V641" t="s">
        <v>35</v>
      </c>
      <c r="W641" t="s">
        <v>80</v>
      </c>
      <c r="X641">
        <v>2019</v>
      </c>
      <c r="Y641" t="s">
        <v>37</v>
      </c>
      <c r="Z641" t="s">
        <v>38</v>
      </c>
      <c r="AA641">
        <v>23</v>
      </c>
      <c r="AB641">
        <v>342</v>
      </c>
      <c r="AC641">
        <v>1.1000000000000001</v>
      </c>
      <c r="AD641">
        <v>0</v>
      </c>
      <c r="AE641">
        <v>750.75</v>
      </c>
      <c r="AF641">
        <f>VLOOKUP(A641,[1]DETALLE!$A$1:$AK$841,37,FALSE)</f>
        <v>1651.6500000000003</v>
      </c>
      <c r="AG641">
        <f>VLOOKUP(A641,[1]DETALLE!$A$1:$AK$841,16,FALSE)</f>
        <v>20</v>
      </c>
      <c r="AH641">
        <f>VLOOKUP(A641,[1]DETALLE!$A$1:$AK$841,22,FALSE)</f>
        <v>1.05</v>
      </c>
      <c r="AI641">
        <f>VLOOKUP(A641,[1]DETALLE!$A$1:$AK$841,27,FALSE)</f>
        <v>0.66749999999999998</v>
      </c>
      <c r="AJ641" t="str">
        <f>VLOOKUP(A641,[1]DETALLE!$A$1:$AK$841,18,FALSE)</f>
        <v>Light Production Digital Business</v>
      </c>
      <c r="AK641">
        <f t="shared" si="46"/>
        <v>0</v>
      </c>
      <c r="AL641">
        <f t="shared" si="47"/>
        <v>0</v>
      </c>
      <c r="AM641">
        <f t="shared" si="48"/>
        <v>0</v>
      </c>
      <c r="AN641">
        <f t="shared" si="49"/>
        <v>0</v>
      </c>
      <c r="AO641">
        <f t="shared" si="50"/>
        <v>0</v>
      </c>
    </row>
    <row r="642" spans="1:41" x14ac:dyDescent="0.25">
      <c r="A642" t="s">
        <v>103</v>
      </c>
      <c r="B642">
        <v>2019</v>
      </c>
      <c r="C642" t="s">
        <v>37</v>
      </c>
      <c r="D642" t="s">
        <v>38</v>
      </c>
      <c r="E642">
        <v>23</v>
      </c>
      <c r="F642" t="s">
        <v>44</v>
      </c>
      <c r="G642">
        <v>0</v>
      </c>
      <c r="H642" t="s">
        <v>34</v>
      </c>
      <c r="I642">
        <v>468</v>
      </c>
      <c r="J642">
        <v>715</v>
      </c>
      <c r="K642">
        <v>0</v>
      </c>
      <c r="L642">
        <v>0</v>
      </c>
      <c r="M642">
        <v>0</v>
      </c>
      <c r="N642">
        <v>0.6</v>
      </c>
      <c r="O642">
        <v>0.8</v>
      </c>
      <c r="P642">
        <v>1.05</v>
      </c>
      <c r="Q642" t="s">
        <v>46</v>
      </c>
      <c r="R642">
        <v>5</v>
      </c>
      <c r="S642">
        <v>9</v>
      </c>
      <c r="T642" t="s">
        <v>47</v>
      </c>
      <c r="U642" t="s">
        <v>34</v>
      </c>
      <c r="V642" t="s">
        <v>35</v>
      </c>
      <c r="W642" t="s">
        <v>59</v>
      </c>
      <c r="X642">
        <v>2019</v>
      </c>
      <c r="Y642" t="s">
        <v>37</v>
      </c>
      <c r="Z642" t="s">
        <v>38</v>
      </c>
      <c r="AA642">
        <v>23</v>
      </c>
      <c r="AB642">
        <v>23</v>
      </c>
      <c r="AC642">
        <v>0</v>
      </c>
      <c r="AD642">
        <v>0</v>
      </c>
      <c r="AE642">
        <v>715</v>
      </c>
      <c r="AF642" t="e">
        <f>VLOOKUP(A642,[1]DETALLE!$A$1:$AK$841,37,FALSE)</f>
        <v>#N/A</v>
      </c>
      <c r="AG642" t="e">
        <f>VLOOKUP(A642,[1]DETALLE!$A$1:$AK$841,16,FALSE)</f>
        <v>#N/A</v>
      </c>
      <c r="AH642" t="e">
        <f>VLOOKUP(A642,[1]DETALLE!$A$1:$AK$841,22,FALSE)</f>
        <v>#N/A</v>
      </c>
      <c r="AI642" t="e">
        <f>VLOOKUP(A642,[1]DETALLE!$A$1:$AK$841,27,FALSE)</f>
        <v>#N/A</v>
      </c>
      <c r="AJ642" t="e">
        <f>VLOOKUP(A642,[1]DETALLE!$A$1:$AK$841,18,FALSE)</f>
        <v>#N/A</v>
      </c>
      <c r="AK642" t="e">
        <f t="shared" ref="AK642:AK705" si="51">IF(AE642=AF642,1,0)</f>
        <v>#N/A</v>
      </c>
      <c r="AL642" t="e">
        <f t="shared" si="47"/>
        <v>#N/A</v>
      </c>
      <c r="AM642" t="e">
        <f t="shared" si="48"/>
        <v>#N/A</v>
      </c>
      <c r="AN642" t="e">
        <f t="shared" si="49"/>
        <v>#N/A</v>
      </c>
      <c r="AO642" t="e">
        <f t="shared" si="50"/>
        <v>#N/A</v>
      </c>
    </row>
    <row r="643" spans="1:41" x14ac:dyDescent="0.25">
      <c r="A643" t="s">
        <v>571</v>
      </c>
      <c r="B643">
        <v>2019</v>
      </c>
      <c r="C643" t="s">
        <v>37</v>
      </c>
      <c r="D643" t="s">
        <v>38</v>
      </c>
      <c r="E643">
        <v>23</v>
      </c>
      <c r="F643" t="s">
        <v>40</v>
      </c>
      <c r="G643">
        <v>2.4333330000000002</v>
      </c>
      <c r="H643" t="s">
        <v>34</v>
      </c>
      <c r="I643">
        <v>468</v>
      </c>
      <c r="J643">
        <v>715</v>
      </c>
      <c r="K643">
        <v>0</v>
      </c>
      <c r="L643">
        <v>0</v>
      </c>
      <c r="M643">
        <v>0</v>
      </c>
      <c r="N643">
        <v>0.6</v>
      </c>
      <c r="O643">
        <v>0.8</v>
      </c>
      <c r="P643">
        <v>1.05</v>
      </c>
      <c r="Q643" t="s">
        <v>46</v>
      </c>
      <c r="R643">
        <v>5</v>
      </c>
      <c r="S643">
        <v>9</v>
      </c>
      <c r="T643" t="s">
        <v>47</v>
      </c>
      <c r="U643" t="s">
        <v>34</v>
      </c>
      <c r="V643" t="s">
        <v>35</v>
      </c>
      <c r="W643" t="s">
        <v>36</v>
      </c>
      <c r="X643">
        <v>2019</v>
      </c>
      <c r="Y643" t="s">
        <v>37</v>
      </c>
      <c r="Z643" t="s">
        <v>38</v>
      </c>
      <c r="AA643">
        <v>25</v>
      </c>
      <c r="AB643">
        <v>69</v>
      </c>
      <c r="AC643">
        <v>1.05</v>
      </c>
      <c r="AD643">
        <v>0.4866666</v>
      </c>
      <c r="AE643">
        <v>750.75</v>
      </c>
      <c r="AF643">
        <f>VLOOKUP(A643,[1]DETALLE!$A$1:$AK$841,37,FALSE)</f>
        <v>2252.25</v>
      </c>
      <c r="AG643">
        <f>VLOOKUP(A643,[1]DETALLE!$A$1:$AK$841,16,FALSE)</f>
        <v>8</v>
      </c>
      <c r="AH643">
        <f>VLOOKUP(A643,[1]DETALLE!$A$1:$AK$841,22,FALSE)</f>
        <v>1.05</v>
      </c>
      <c r="AI643">
        <f>VLOOKUP(A643,[1]DETALLE!$A$1:$AK$841,27,FALSE)</f>
        <v>0.18000000000000002</v>
      </c>
      <c r="AJ643" t="str">
        <f>VLOOKUP(A643,[1]DETALLE!$A$1:$AK$841,18,FALSE)</f>
        <v>High End Cut Sheet</v>
      </c>
      <c r="AK643">
        <f t="shared" si="51"/>
        <v>0</v>
      </c>
      <c r="AL643">
        <f t="shared" ref="AL643:AL706" si="52">IF(AB643=AG643,1,0)</f>
        <v>0</v>
      </c>
      <c r="AM643">
        <f t="shared" ref="AM643:AM706" si="53">IF(AC643=AH643,1,0)</f>
        <v>1</v>
      </c>
      <c r="AN643">
        <f t="shared" ref="AN643:AN706" si="54">IF(AD643=AI643,1,0)</f>
        <v>0</v>
      </c>
      <c r="AO643">
        <f t="shared" ref="AO643:AO706" si="55">IF(H643=AJ643,1,0)</f>
        <v>0</v>
      </c>
    </row>
    <row r="644" spans="1:41" x14ac:dyDescent="0.25">
      <c r="A644" t="s">
        <v>572</v>
      </c>
      <c r="B644">
        <v>2019</v>
      </c>
      <c r="C644" t="s">
        <v>37</v>
      </c>
      <c r="D644" t="s">
        <v>38</v>
      </c>
      <c r="E644">
        <v>23</v>
      </c>
      <c r="F644" t="s">
        <v>40</v>
      </c>
      <c r="G644">
        <v>1.4666669999999999</v>
      </c>
      <c r="H644" t="s">
        <v>34</v>
      </c>
      <c r="I644">
        <v>468</v>
      </c>
      <c r="J644">
        <v>715</v>
      </c>
      <c r="K644">
        <v>0</v>
      </c>
      <c r="L644">
        <v>0</v>
      </c>
      <c r="M644">
        <v>0</v>
      </c>
      <c r="N644">
        <v>0.6</v>
      </c>
      <c r="O644">
        <v>0.8</v>
      </c>
      <c r="P644">
        <v>1.05</v>
      </c>
      <c r="Q644" t="s">
        <v>46</v>
      </c>
      <c r="R644">
        <v>5</v>
      </c>
      <c r="S644">
        <v>9</v>
      </c>
      <c r="T644" t="s">
        <v>47</v>
      </c>
      <c r="U644" t="s">
        <v>34</v>
      </c>
      <c r="V644" t="s">
        <v>35</v>
      </c>
      <c r="W644" t="s">
        <v>55</v>
      </c>
      <c r="X644">
        <v>2019</v>
      </c>
      <c r="Y644" t="s">
        <v>37</v>
      </c>
      <c r="Z644" t="s">
        <v>38</v>
      </c>
      <c r="AA644">
        <v>25</v>
      </c>
      <c r="AB644">
        <v>85</v>
      </c>
      <c r="AC644">
        <v>1.05</v>
      </c>
      <c r="AD644">
        <v>0.29333340000000002</v>
      </c>
      <c r="AE644">
        <v>750.75</v>
      </c>
      <c r="AF644">
        <f>VLOOKUP(A644,[1]DETALLE!$A$1:$AK$841,37,FALSE)</f>
        <v>0</v>
      </c>
      <c r="AG644" t="str">
        <f>VLOOKUP(A644,[1]DETALLE!$A$1:$AK$841,16,FALSE)</f>
        <v xml:space="preserve">  </v>
      </c>
      <c r="AH644">
        <f>VLOOKUP(A644,[1]DETALLE!$A$1:$AK$841,22,FALSE)</f>
        <v>1</v>
      </c>
      <c r="AI644">
        <f>VLOOKUP(A644,[1]DETALLE!$A$1:$AK$841,27,FALSE)</f>
        <v>1</v>
      </c>
      <c r="AJ644" t="str">
        <f>VLOOKUP(A644,[1]DETALLE!$A$1:$AK$841,18,FALSE)</f>
        <v>A4 Mono MFPs</v>
      </c>
      <c r="AK644">
        <f t="shared" si="51"/>
        <v>0</v>
      </c>
      <c r="AL644">
        <f t="shared" si="52"/>
        <v>0</v>
      </c>
      <c r="AM644">
        <f t="shared" si="53"/>
        <v>0</v>
      </c>
      <c r="AN644">
        <f t="shared" si="54"/>
        <v>0</v>
      </c>
      <c r="AO644">
        <f t="shared" si="55"/>
        <v>1</v>
      </c>
    </row>
    <row r="645" spans="1:41" x14ac:dyDescent="0.25">
      <c r="A645" t="s">
        <v>573</v>
      </c>
      <c r="B645">
        <v>2019</v>
      </c>
      <c r="C645" t="s">
        <v>37</v>
      </c>
      <c r="D645" t="s">
        <v>38</v>
      </c>
      <c r="E645">
        <v>23</v>
      </c>
      <c r="F645" t="s">
        <v>40</v>
      </c>
      <c r="G645">
        <v>0.1166667</v>
      </c>
      <c r="H645" t="s">
        <v>71</v>
      </c>
      <c r="I645">
        <v>468</v>
      </c>
      <c r="J645">
        <v>715</v>
      </c>
      <c r="K645">
        <v>0</v>
      </c>
      <c r="L645">
        <v>0</v>
      </c>
      <c r="M645">
        <v>0</v>
      </c>
      <c r="N645">
        <v>0.6</v>
      </c>
      <c r="O645">
        <v>0.8</v>
      </c>
      <c r="P645">
        <v>1.05</v>
      </c>
      <c r="Q645" t="s">
        <v>46</v>
      </c>
      <c r="R645">
        <v>5</v>
      </c>
      <c r="S645">
        <v>9</v>
      </c>
      <c r="T645" t="s">
        <v>47</v>
      </c>
      <c r="U645" t="s">
        <v>71</v>
      </c>
      <c r="V645" t="s">
        <v>35</v>
      </c>
      <c r="W645" t="s">
        <v>55</v>
      </c>
      <c r="X645">
        <v>2019</v>
      </c>
      <c r="Y645" t="s">
        <v>37</v>
      </c>
      <c r="Z645" t="s">
        <v>38</v>
      </c>
      <c r="AA645">
        <v>24</v>
      </c>
      <c r="AB645">
        <v>28</v>
      </c>
      <c r="AC645">
        <v>0.6</v>
      </c>
      <c r="AD645">
        <v>2.3333340000000001E-2</v>
      </c>
      <c r="AE645">
        <v>429</v>
      </c>
      <c r="AF645">
        <f>VLOOKUP(A645,[1]DETALLE!$A$1:$AK$841,37,FALSE)</f>
        <v>750.75000000000011</v>
      </c>
      <c r="AG645">
        <f>VLOOKUP(A645,[1]DETALLE!$A$1:$AK$841,16,FALSE)</f>
        <v>2688</v>
      </c>
      <c r="AH645">
        <f>VLOOKUP(A645,[1]DETALLE!$A$1:$AK$841,22,FALSE)</f>
        <v>1.05</v>
      </c>
      <c r="AI645">
        <f>VLOOKUP(A645,[1]DETALLE!$A$1:$AK$841,27,FALSE)</f>
        <v>0.33999999999999997</v>
      </c>
      <c r="AJ645" t="str">
        <f>VLOOKUP(A645,[1]DETALLE!$A$1:$AK$841,18,FALSE)</f>
        <v>A4 Mono MFPs</v>
      </c>
      <c r="AK645">
        <f t="shared" si="51"/>
        <v>0</v>
      </c>
      <c r="AL645">
        <f t="shared" si="52"/>
        <v>0</v>
      </c>
      <c r="AM645">
        <f t="shared" si="53"/>
        <v>0</v>
      </c>
      <c r="AN645">
        <f t="shared" si="54"/>
        <v>0</v>
      </c>
      <c r="AO645">
        <f t="shared" si="55"/>
        <v>0</v>
      </c>
    </row>
    <row r="646" spans="1:41" x14ac:dyDescent="0.25">
      <c r="A646" t="s">
        <v>574</v>
      </c>
      <c r="B646">
        <v>2019</v>
      </c>
      <c r="C646" t="s">
        <v>37</v>
      </c>
      <c r="D646" t="s">
        <v>38</v>
      </c>
      <c r="E646">
        <v>23</v>
      </c>
      <c r="F646" t="s">
        <v>44</v>
      </c>
      <c r="G646">
        <v>0</v>
      </c>
      <c r="I646" t="s">
        <v>33</v>
      </c>
      <c r="J646" t="s">
        <v>33</v>
      </c>
      <c r="K646" t="s">
        <v>33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R646" t="s">
        <v>33</v>
      </c>
      <c r="S646" t="s">
        <v>33</v>
      </c>
      <c r="U646" t="s">
        <v>71</v>
      </c>
      <c r="V646" t="s">
        <v>35</v>
      </c>
      <c r="W646" t="s">
        <v>61</v>
      </c>
      <c r="X646">
        <v>2019</v>
      </c>
      <c r="Y646" t="s">
        <v>37</v>
      </c>
      <c r="Z646" t="s">
        <v>38</v>
      </c>
      <c r="AA646">
        <v>23</v>
      </c>
      <c r="AB646">
        <v>33</v>
      </c>
      <c r="AC646">
        <v>1.1000000000000001</v>
      </c>
      <c r="AD646">
        <v>0</v>
      </c>
      <c r="AE646">
        <v>715</v>
      </c>
      <c r="AF646" t="e">
        <f>VLOOKUP(A646,[1]DETALLE!$A$1:$AK$841,37,FALSE)</f>
        <v>#N/A</v>
      </c>
      <c r="AG646" t="e">
        <f>VLOOKUP(A646,[1]DETALLE!$A$1:$AK$841,16,FALSE)</f>
        <v>#N/A</v>
      </c>
      <c r="AH646" t="e">
        <f>VLOOKUP(A646,[1]DETALLE!$A$1:$AK$841,22,FALSE)</f>
        <v>#N/A</v>
      </c>
      <c r="AI646" t="e">
        <f>VLOOKUP(A646,[1]DETALLE!$A$1:$AK$841,27,FALSE)</f>
        <v>#N/A</v>
      </c>
      <c r="AJ646" t="e">
        <f>VLOOKUP(A646,[1]DETALLE!$A$1:$AK$841,18,FALSE)</f>
        <v>#N/A</v>
      </c>
      <c r="AK646" t="e">
        <f t="shared" si="51"/>
        <v>#N/A</v>
      </c>
      <c r="AL646" t="e">
        <f t="shared" si="52"/>
        <v>#N/A</v>
      </c>
      <c r="AM646" t="e">
        <f t="shared" si="53"/>
        <v>#N/A</v>
      </c>
      <c r="AN646" t="e">
        <f t="shared" si="54"/>
        <v>#N/A</v>
      </c>
      <c r="AO646" t="e">
        <f t="shared" si="55"/>
        <v>#N/A</v>
      </c>
    </row>
    <row r="647" spans="1:41" x14ac:dyDescent="0.25">
      <c r="A647" t="s">
        <v>575</v>
      </c>
      <c r="B647">
        <v>2019</v>
      </c>
      <c r="C647" t="s">
        <v>37</v>
      </c>
      <c r="D647" t="s">
        <v>38</v>
      </c>
      <c r="E647">
        <v>23</v>
      </c>
      <c r="F647" t="s">
        <v>40</v>
      </c>
      <c r="G647">
        <v>2.8</v>
      </c>
      <c r="H647" t="s">
        <v>58</v>
      </c>
      <c r="I647">
        <v>655</v>
      </c>
      <c r="J647">
        <v>1365</v>
      </c>
      <c r="K647">
        <v>0</v>
      </c>
      <c r="L647">
        <v>0</v>
      </c>
      <c r="M647">
        <v>0.6</v>
      </c>
      <c r="N647">
        <v>0.8</v>
      </c>
      <c r="O647">
        <v>1.05</v>
      </c>
      <c r="P647">
        <v>1.1000000000000001</v>
      </c>
      <c r="Q647" t="s">
        <v>46</v>
      </c>
      <c r="R647">
        <v>5</v>
      </c>
      <c r="S647">
        <v>9</v>
      </c>
      <c r="T647" t="s">
        <v>47</v>
      </c>
      <c r="U647" t="s">
        <v>58</v>
      </c>
      <c r="V647" t="s">
        <v>35</v>
      </c>
      <c r="W647" t="s">
        <v>42</v>
      </c>
      <c r="X647">
        <v>2019</v>
      </c>
      <c r="Y647" t="s">
        <v>37</v>
      </c>
      <c r="Z647" t="s">
        <v>38</v>
      </c>
      <c r="AA647">
        <v>23</v>
      </c>
      <c r="AB647">
        <v>32</v>
      </c>
      <c r="AC647">
        <v>1.05</v>
      </c>
      <c r="AD647">
        <v>0.56000000000000005</v>
      </c>
      <c r="AE647">
        <v>1433.25</v>
      </c>
      <c r="AF647">
        <f>VLOOKUP(A647,[1]DETALLE!$A$1:$AK$841,37,FALSE)</f>
        <v>1730.3000000000004</v>
      </c>
      <c r="AG647">
        <f>VLOOKUP(A647,[1]DETALLE!$A$1:$AK$841,16,FALSE)</f>
        <v>39</v>
      </c>
      <c r="AH647">
        <f>VLOOKUP(A647,[1]DETALLE!$A$1:$AK$841,22,FALSE)</f>
        <v>1.1000000000000001</v>
      </c>
      <c r="AI647">
        <f>VLOOKUP(A647,[1]DETALLE!$A$1:$AK$841,27,FALSE)</f>
        <v>0.45750000000000002</v>
      </c>
      <c r="AJ647" t="str">
        <f>VLOOKUP(A647,[1]DETALLE!$A$1:$AK$841,18,FALSE)</f>
        <v>WF Mono Systems and Legacy Color</v>
      </c>
      <c r="AK647">
        <f t="shared" si="51"/>
        <v>0</v>
      </c>
      <c r="AL647">
        <f t="shared" si="52"/>
        <v>0</v>
      </c>
      <c r="AM647">
        <f t="shared" si="53"/>
        <v>0</v>
      </c>
      <c r="AN647">
        <f t="shared" si="54"/>
        <v>0</v>
      </c>
      <c r="AO647">
        <f t="shared" si="55"/>
        <v>0</v>
      </c>
    </row>
    <row r="648" spans="1:41" x14ac:dyDescent="0.25">
      <c r="A648" t="s">
        <v>508</v>
      </c>
      <c r="B648">
        <v>2019</v>
      </c>
      <c r="C648" t="s">
        <v>37</v>
      </c>
      <c r="D648" t="s">
        <v>38</v>
      </c>
      <c r="E648">
        <v>23</v>
      </c>
      <c r="F648" t="s">
        <v>40</v>
      </c>
      <c r="G648">
        <v>3.4166669999999999</v>
      </c>
      <c r="H648" t="s">
        <v>58</v>
      </c>
      <c r="I648">
        <v>655</v>
      </c>
      <c r="J648">
        <v>1365</v>
      </c>
      <c r="K648">
        <v>0</v>
      </c>
      <c r="L648">
        <v>0</v>
      </c>
      <c r="M648">
        <v>0.6</v>
      </c>
      <c r="N648">
        <v>0.8</v>
      </c>
      <c r="O648">
        <v>1.05</v>
      </c>
      <c r="P648">
        <v>1.1000000000000001</v>
      </c>
      <c r="Q648" t="s">
        <v>46</v>
      </c>
      <c r="R648">
        <v>5</v>
      </c>
      <c r="S648">
        <v>9</v>
      </c>
      <c r="T648" t="s">
        <v>47</v>
      </c>
      <c r="U648" t="s">
        <v>58</v>
      </c>
      <c r="V648" t="s">
        <v>35</v>
      </c>
      <c r="W648" t="s">
        <v>42</v>
      </c>
      <c r="X648">
        <v>2019</v>
      </c>
      <c r="Y648" t="s">
        <v>37</v>
      </c>
      <c r="Z648" t="s">
        <v>38</v>
      </c>
      <c r="AA648">
        <v>23</v>
      </c>
      <c r="AB648">
        <v>7</v>
      </c>
      <c r="AC648">
        <v>0.6</v>
      </c>
      <c r="AD648">
        <v>0.68333339999999998</v>
      </c>
      <c r="AE648">
        <v>819</v>
      </c>
      <c r="AF648">
        <f>VLOOKUP(A648,[1]DETALLE!$A$1:$AK$841,37,FALSE)</f>
        <v>0</v>
      </c>
      <c r="AG648">
        <f>VLOOKUP(A648,[1]DETALLE!$A$1:$AK$841,16,FALSE)</f>
        <v>12</v>
      </c>
      <c r="AH648">
        <f>VLOOKUP(A648,[1]DETALLE!$A$1:$AK$841,22,FALSE)</f>
        <v>0</v>
      </c>
      <c r="AI648">
        <f>VLOOKUP(A648,[1]DETALLE!$A$1:$AK$841,27,FALSE)</f>
        <v>0.44000000000000006</v>
      </c>
      <c r="AJ648" t="str">
        <f>VLOOKUP(A648,[1]DETALLE!$A$1:$AK$841,18,FALSE)</f>
        <v>A4 Mono MFPs</v>
      </c>
      <c r="AK648">
        <f t="shared" si="51"/>
        <v>0</v>
      </c>
      <c r="AL648">
        <f t="shared" si="52"/>
        <v>0</v>
      </c>
      <c r="AM648">
        <f t="shared" si="53"/>
        <v>0</v>
      </c>
      <c r="AN648">
        <f t="shared" si="54"/>
        <v>0</v>
      </c>
      <c r="AO648">
        <f t="shared" si="55"/>
        <v>0</v>
      </c>
    </row>
    <row r="649" spans="1:41" x14ac:dyDescent="0.25">
      <c r="A649" t="s">
        <v>576</v>
      </c>
      <c r="B649">
        <v>2019</v>
      </c>
      <c r="C649" t="s">
        <v>37</v>
      </c>
      <c r="D649" t="s">
        <v>38</v>
      </c>
      <c r="E649">
        <v>23</v>
      </c>
      <c r="F649" t="s">
        <v>40</v>
      </c>
      <c r="G649">
        <v>1.933333</v>
      </c>
      <c r="H649" t="s">
        <v>58</v>
      </c>
      <c r="I649">
        <v>655</v>
      </c>
      <c r="J649">
        <v>1365</v>
      </c>
      <c r="K649">
        <v>0</v>
      </c>
      <c r="L649">
        <v>0</v>
      </c>
      <c r="M649">
        <v>0.6</v>
      </c>
      <c r="N649">
        <v>0.8</v>
      </c>
      <c r="O649">
        <v>1.05</v>
      </c>
      <c r="P649">
        <v>1.1000000000000001</v>
      </c>
      <c r="Q649" t="s">
        <v>46</v>
      </c>
      <c r="R649">
        <v>5</v>
      </c>
      <c r="S649">
        <v>9</v>
      </c>
      <c r="T649" t="s">
        <v>47</v>
      </c>
      <c r="U649" t="s">
        <v>58</v>
      </c>
      <c r="V649" t="s">
        <v>35</v>
      </c>
      <c r="W649" t="s">
        <v>42</v>
      </c>
      <c r="X649">
        <v>2019</v>
      </c>
      <c r="Y649" t="s">
        <v>37</v>
      </c>
      <c r="Z649" t="s">
        <v>38</v>
      </c>
      <c r="AA649">
        <v>23</v>
      </c>
      <c r="AB649">
        <v>64</v>
      </c>
      <c r="AC649">
        <v>1.1000000000000001</v>
      </c>
      <c r="AD649">
        <v>0.38666660000000003</v>
      </c>
      <c r="AE649">
        <v>1501.5</v>
      </c>
      <c r="AF649">
        <f>VLOOKUP(A649,[1]DETALLE!$A$1:$AK$841,37,FALSE)</f>
        <v>1258.4000000000003</v>
      </c>
      <c r="AG649">
        <f>VLOOKUP(A649,[1]DETALLE!$A$1:$AK$841,16,FALSE)</f>
        <v>12</v>
      </c>
      <c r="AH649">
        <f>VLOOKUP(A649,[1]DETALLE!$A$1:$AK$841,22,FALSE)</f>
        <v>0.8</v>
      </c>
      <c r="AI649">
        <f>VLOOKUP(A649,[1]DETALLE!$A$1:$AK$841,27,FALSE)</f>
        <v>0.5</v>
      </c>
      <c r="AJ649" t="str">
        <f>VLOOKUP(A649,[1]DETALLE!$A$1:$AK$841,18,FALSE)</f>
        <v>Light Production Digital Business</v>
      </c>
      <c r="AK649">
        <f t="shared" si="51"/>
        <v>0</v>
      </c>
      <c r="AL649">
        <f t="shared" si="52"/>
        <v>0</v>
      </c>
      <c r="AM649">
        <f t="shared" si="53"/>
        <v>0</v>
      </c>
      <c r="AN649">
        <f t="shared" si="54"/>
        <v>0</v>
      </c>
      <c r="AO649">
        <f t="shared" si="55"/>
        <v>0</v>
      </c>
    </row>
    <row r="650" spans="1:41" x14ac:dyDescent="0.25">
      <c r="A650" t="s">
        <v>217</v>
      </c>
      <c r="B650">
        <v>2019</v>
      </c>
      <c r="C650" t="s">
        <v>37</v>
      </c>
      <c r="D650" t="s">
        <v>38</v>
      </c>
      <c r="E650">
        <v>23</v>
      </c>
      <c r="F650" t="s">
        <v>40</v>
      </c>
      <c r="G650">
        <v>1.566667</v>
      </c>
      <c r="H650" t="s">
        <v>58</v>
      </c>
      <c r="I650">
        <v>655</v>
      </c>
      <c r="J650">
        <v>1365</v>
      </c>
      <c r="K650">
        <v>0</v>
      </c>
      <c r="L650">
        <v>0</v>
      </c>
      <c r="M650">
        <v>0.6</v>
      </c>
      <c r="N650">
        <v>0.8</v>
      </c>
      <c r="O650">
        <v>1.05</v>
      </c>
      <c r="P650">
        <v>1.1000000000000001</v>
      </c>
      <c r="Q650" t="s">
        <v>46</v>
      </c>
      <c r="R650">
        <v>5</v>
      </c>
      <c r="S650">
        <v>9</v>
      </c>
      <c r="T650" t="s">
        <v>47</v>
      </c>
      <c r="U650" t="s">
        <v>58</v>
      </c>
      <c r="V650" t="s">
        <v>35</v>
      </c>
      <c r="W650" t="s">
        <v>67</v>
      </c>
      <c r="X650">
        <v>2019</v>
      </c>
      <c r="Y650" t="s">
        <v>37</v>
      </c>
      <c r="Z650" t="s">
        <v>38</v>
      </c>
      <c r="AA650">
        <v>23</v>
      </c>
      <c r="AB650">
        <v>20</v>
      </c>
      <c r="AC650">
        <v>0.8</v>
      </c>
      <c r="AD650">
        <v>0.31333339999999998</v>
      </c>
      <c r="AE650">
        <v>1092</v>
      </c>
      <c r="AF650">
        <f>VLOOKUP(A650,[1]DETALLE!$A$1:$AK$841,37,FALSE)</f>
        <v>1730.3000000000004</v>
      </c>
      <c r="AG650">
        <f>VLOOKUP(A650,[1]DETALLE!$A$1:$AK$841,16,FALSE)</f>
        <v>50</v>
      </c>
      <c r="AH650">
        <f>VLOOKUP(A650,[1]DETALLE!$A$1:$AK$841,22,FALSE)</f>
        <v>1.1000000000000001</v>
      </c>
      <c r="AI650">
        <f>VLOOKUP(A650,[1]DETALLE!$A$1:$AK$841,27,FALSE)</f>
        <v>0.255</v>
      </c>
      <c r="AJ650" t="str">
        <f>VLOOKUP(A650,[1]DETALLE!$A$1:$AK$841,18,FALSE)</f>
        <v>Light Production Digital Business</v>
      </c>
      <c r="AK650">
        <f t="shared" si="51"/>
        <v>0</v>
      </c>
      <c r="AL650">
        <f t="shared" si="52"/>
        <v>0</v>
      </c>
      <c r="AM650">
        <f t="shared" si="53"/>
        <v>0</v>
      </c>
      <c r="AN650">
        <f t="shared" si="54"/>
        <v>0</v>
      </c>
      <c r="AO650">
        <f t="shared" si="55"/>
        <v>0</v>
      </c>
    </row>
    <row r="651" spans="1:41" x14ac:dyDescent="0.25">
      <c r="A651" t="s">
        <v>492</v>
      </c>
      <c r="B651">
        <v>2019</v>
      </c>
      <c r="C651" t="s">
        <v>37</v>
      </c>
      <c r="D651" t="s">
        <v>38</v>
      </c>
      <c r="E651">
        <v>23</v>
      </c>
      <c r="F651" t="s">
        <v>40</v>
      </c>
      <c r="G651">
        <v>0.71666660000000004</v>
      </c>
      <c r="H651" t="s">
        <v>58</v>
      </c>
      <c r="I651">
        <v>655</v>
      </c>
      <c r="J651">
        <v>1365</v>
      </c>
      <c r="K651">
        <v>0</v>
      </c>
      <c r="L651">
        <v>0</v>
      </c>
      <c r="M651">
        <v>0.6</v>
      </c>
      <c r="N651">
        <v>0.8</v>
      </c>
      <c r="O651">
        <v>1.05</v>
      </c>
      <c r="P651">
        <v>1.1000000000000001</v>
      </c>
      <c r="Q651" t="s">
        <v>46</v>
      </c>
      <c r="R651">
        <v>5</v>
      </c>
      <c r="S651">
        <v>9</v>
      </c>
      <c r="T651" t="s">
        <v>47</v>
      </c>
      <c r="U651" t="s">
        <v>58</v>
      </c>
      <c r="V651" t="s">
        <v>35</v>
      </c>
      <c r="W651" t="s">
        <v>73</v>
      </c>
      <c r="X651">
        <v>2019</v>
      </c>
      <c r="Y651" t="s">
        <v>37</v>
      </c>
      <c r="Z651" t="s">
        <v>38</v>
      </c>
      <c r="AA651">
        <v>23</v>
      </c>
      <c r="AB651">
        <v>8</v>
      </c>
      <c r="AC651">
        <v>0.6</v>
      </c>
      <c r="AD651">
        <v>0.14333331999999999</v>
      </c>
      <c r="AE651">
        <v>819</v>
      </c>
      <c r="AF651">
        <f>VLOOKUP(A651,[1]DETALLE!$A$1:$AK$841,37,FALSE)</f>
        <v>750.75000000000011</v>
      </c>
      <c r="AG651">
        <f>VLOOKUP(A651,[1]DETALLE!$A$1:$AK$841,16,FALSE)</f>
        <v>230</v>
      </c>
      <c r="AH651">
        <f>VLOOKUP(A651,[1]DETALLE!$A$1:$AK$841,22,FALSE)</f>
        <v>1.05</v>
      </c>
      <c r="AI651">
        <f>VLOOKUP(A651,[1]DETALLE!$A$1:$AK$841,27,FALSE)</f>
        <v>0.33199999999999996</v>
      </c>
      <c r="AJ651" t="str">
        <f>VLOOKUP(A651,[1]DETALLE!$A$1:$AK$841,18,FALSE)</f>
        <v>A4 Mono MFPs</v>
      </c>
      <c r="AK651">
        <f t="shared" si="51"/>
        <v>0</v>
      </c>
      <c r="AL651">
        <f t="shared" si="52"/>
        <v>0</v>
      </c>
      <c r="AM651">
        <f t="shared" si="53"/>
        <v>0</v>
      </c>
      <c r="AN651">
        <f t="shared" si="54"/>
        <v>0</v>
      </c>
      <c r="AO651">
        <f t="shared" si="55"/>
        <v>0</v>
      </c>
    </row>
    <row r="652" spans="1:41" x14ac:dyDescent="0.25">
      <c r="A652" t="s">
        <v>493</v>
      </c>
      <c r="B652">
        <v>2019</v>
      </c>
      <c r="C652" t="s">
        <v>37</v>
      </c>
      <c r="D652" t="s">
        <v>38</v>
      </c>
      <c r="E652">
        <v>23</v>
      </c>
      <c r="F652" t="s">
        <v>40</v>
      </c>
      <c r="G652">
        <v>0.83333330000000005</v>
      </c>
      <c r="H652" t="s">
        <v>58</v>
      </c>
      <c r="I652">
        <v>655</v>
      </c>
      <c r="J652">
        <v>1365</v>
      </c>
      <c r="K652">
        <v>0</v>
      </c>
      <c r="L652">
        <v>0</v>
      </c>
      <c r="M652">
        <v>0.6</v>
      </c>
      <c r="N652">
        <v>0.8</v>
      </c>
      <c r="O652">
        <v>1.05</v>
      </c>
      <c r="P652">
        <v>1.1000000000000001</v>
      </c>
      <c r="Q652" t="s">
        <v>46</v>
      </c>
      <c r="R652">
        <v>5</v>
      </c>
      <c r="S652">
        <v>9</v>
      </c>
      <c r="T652" t="s">
        <v>47</v>
      </c>
      <c r="U652" t="s">
        <v>58</v>
      </c>
      <c r="V652" t="s">
        <v>35</v>
      </c>
      <c r="W652" t="s">
        <v>73</v>
      </c>
      <c r="X652">
        <v>2019</v>
      </c>
      <c r="Y652" t="s">
        <v>37</v>
      </c>
      <c r="Z652" t="s">
        <v>38</v>
      </c>
      <c r="AA652">
        <v>26</v>
      </c>
      <c r="AB652">
        <v>8</v>
      </c>
      <c r="AC652">
        <v>0.6</v>
      </c>
      <c r="AD652">
        <v>0.16666665999999999</v>
      </c>
      <c r="AE652">
        <v>819</v>
      </c>
      <c r="AF652">
        <f>VLOOKUP(A652,[1]DETALLE!$A$1:$AK$841,37,FALSE)</f>
        <v>1808.95</v>
      </c>
      <c r="AG652">
        <f>VLOOKUP(A652,[1]DETALLE!$A$1:$AK$841,16,FALSE)</f>
        <v>2685</v>
      </c>
      <c r="AH652">
        <f>VLOOKUP(A652,[1]DETALLE!$A$1:$AK$841,22,FALSE)</f>
        <v>1.1499999999999999</v>
      </c>
      <c r="AI652">
        <f>VLOOKUP(A652,[1]DETALLE!$A$1:$AK$841,27,FALSE)</f>
        <v>0.24</v>
      </c>
      <c r="AJ652" t="str">
        <f>VLOOKUP(A652,[1]DETALLE!$A$1:$AK$841,18,FALSE)</f>
        <v>Entry Production Color Low/Mid</v>
      </c>
      <c r="AK652">
        <f t="shared" si="51"/>
        <v>0</v>
      </c>
      <c r="AL652">
        <f t="shared" si="52"/>
        <v>0</v>
      </c>
      <c r="AM652">
        <f t="shared" si="53"/>
        <v>0</v>
      </c>
      <c r="AN652">
        <f t="shared" si="54"/>
        <v>0</v>
      </c>
      <c r="AO652">
        <f t="shared" si="55"/>
        <v>0</v>
      </c>
    </row>
    <row r="653" spans="1:41" x14ac:dyDescent="0.25">
      <c r="A653" t="s">
        <v>98</v>
      </c>
      <c r="B653">
        <v>2019</v>
      </c>
      <c r="C653" t="s">
        <v>37</v>
      </c>
      <c r="D653" t="s">
        <v>38</v>
      </c>
      <c r="E653">
        <v>23</v>
      </c>
      <c r="F653" t="s">
        <v>40</v>
      </c>
      <c r="G653">
        <v>0.76666670000000003</v>
      </c>
      <c r="H653" t="s">
        <v>58</v>
      </c>
      <c r="I653">
        <v>655</v>
      </c>
      <c r="J653">
        <v>1365</v>
      </c>
      <c r="K653">
        <v>0</v>
      </c>
      <c r="L653">
        <v>0</v>
      </c>
      <c r="M653">
        <v>0.6</v>
      </c>
      <c r="N653">
        <v>0.8</v>
      </c>
      <c r="O653">
        <v>1.05</v>
      </c>
      <c r="P653">
        <v>1.1000000000000001</v>
      </c>
      <c r="Q653" t="s">
        <v>46</v>
      </c>
      <c r="R653">
        <v>5</v>
      </c>
      <c r="S653">
        <v>9</v>
      </c>
      <c r="T653" t="s">
        <v>47</v>
      </c>
      <c r="U653" t="s">
        <v>58</v>
      </c>
      <c r="V653" t="s">
        <v>35</v>
      </c>
      <c r="W653" t="s">
        <v>61</v>
      </c>
      <c r="X653">
        <v>2019</v>
      </c>
      <c r="Y653" t="s">
        <v>37</v>
      </c>
      <c r="Z653" t="s">
        <v>38</v>
      </c>
      <c r="AA653">
        <v>24</v>
      </c>
      <c r="AB653">
        <v>25</v>
      </c>
      <c r="AC653">
        <v>0.8</v>
      </c>
      <c r="AD653">
        <v>0.15333334000000001</v>
      </c>
      <c r="AE653">
        <v>1092</v>
      </c>
      <c r="AF653">
        <f>VLOOKUP(A653,[1]DETALLE!$A$1:$AK$841,37,FALSE)</f>
        <v>1501.5000000000002</v>
      </c>
      <c r="AG653">
        <f>VLOOKUP(A653,[1]DETALLE!$A$1:$AK$841,16,FALSE)</f>
        <v>123</v>
      </c>
      <c r="AH653">
        <f>VLOOKUP(A653,[1]DETALLE!$A$1:$AK$841,22,FALSE)</f>
        <v>1.1000000000000001</v>
      </c>
      <c r="AI653">
        <f>VLOOKUP(A653,[1]DETALLE!$A$1:$AK$841,27,FALSE)</f>
        <v>0.39666666666666667</v>
      </c>
      <c r="AJ653" t="str">
        <f>VLOOKUP(A653,[1]DETALLE!$A$1:$AK$841,18,FALSE)</f>
        <v>Departmental Digital</v>
      </c>
      <c r="AK653">
        <f t="shared" si="51"/>
        <v>0</v>
      </c>
      <c r="AL653">
        <f t="shared" si="52"/>
        <v>0</v>
      </c>
      <c r="AM653">
        <f t="shared" si="53"/>
        <v>0</v>
      </c>
      <c r="AN653">
        <f t="shared" si="54"/>
        <v>0</v>
      </c>
      <c r="AO653">
        <f t="shared" si="55"/>
        <v>1</v>
      </c>
    </row>
    <row r="654" spans="1:41" x14ac:dyDescent="0.25">
      <c r="A654" t="s">
        <v>577</v>
      </c>
      <c r="B654">
        <v>2019</v>
      </c>
      <c r="C654" t="s">
        <v>37</v>
      </c>
      <c r="D654" t="s">
        <v>38</v>
      </c>
      <c r="E654">
        <v>23</v>
      </c>
      <c r="F654" t="s">
        <v>40</v>
      </c>
      <c r="G654">
        <v>0</v>
      </c>
      <c r="H654" t="s">
        <v>58</v>
      </c>
      <c r="I654">
        <v>655</v>
      </c>
      <c r="J654">
        <v>1365</v>
      </c>
      <c r="K654">
        <v>0</v>
      </c>
      <c r="L654">
        <v>0</v>
      </c>
      <c r="M654">
        <v>0.6</v>
      </c>
      <c r="N654">
        <v>0.8</v>
      </c>
      <c r="O654">
        <v>1.05</v>
      </c>
      <c r="P654">
        <v>1.1000000000000001</v>
      </c>
      <c r="Q654" t="s">
        <v>46</v>
      </c>
      <c r="R654">
        <v>5</v>
      </c>
      <c r="S654">
        <v>9</v>
      </c>
      <c r="T654" t="s">
        <v>47</v>
      </c>
      <c r="U654" t="s">
        <v>58</v>
      </c>
      <c r="V654" t="s">
        <v>35</v>
      </c>
      <c r="W654" t="s">
        <v>55</v>
      </c>
      <c r="X654">
        <v>2019</v>
      </c>
      <c r="Y654" t="s">
        <v>37</v>
      </c>
      <c r="Z654" t="s">
        <v>38</v>
      </c>
      <c r="AA654">
        <v>23</v>
      </c>
      <c r="AB654">
        <v>25</v>
      </c>
      <c r="AC654">
        <v>0.8</v>
      </c>
      <c r="AD654">
        <v>0</v>
      </c>
      <c r="AE654">
        <v>1092</v>
      </c>
      <c r="AF654">
        <f>VLOOKUP(A654,[1]DETALLE!$A$1:$AK$841,37,FALSE)</f>
        <v>0</v>
      </c>
      <c r="AG654">
        <f>VLOOKUP(A654,[1]DETALLE!$A$1:$AK$841,16,FALSE)</f>
        <v>2692</v>
      </c>
      <c r="AH654">
        <f>VLOOKUP(A654,[1]DETALLE!$A$1:$AK$841,22,FALSE)</f>
        <v>1.05</v>
      </c>
      <c r="AI654">
        <f>VLOOKUP(A654,[1]DETALLE!$A$1:$AK$841,27,FALSE)</f>
        <v>1.3519999999999999</v>
      </c>
      <c r="AJ654" t="str">
        <f>VLOOKUP(A654,[1]DETALLE!$A$1:$AK$841,18,FALSE)</f>
        <v>A4 Mono MFPs</v>
      </c>
      <c r="AK654">
        <f t="shared" si="51"/>
        <v>0</v>
      </c>
      <c r="AL654">
        <f t="shared" si="52"/>
        <v>0</v>
      </c>
      <c r="AM654">
        <f t="shared" si="53"/>
        <v>0</v>
      </c>
      <c r="AN654">
        <f t="shared" si="54"/>
        <v>0</v>
      </c>
      <c r="AO654">
        <f t="shared" si="55"/>
        <v>0</v>
      </c>
    </row>
    <row r="655" spans="1:41" x14ac:dyDescent="0.25">
      <c r="A655" t="s">
        <v>578</v>
      </c>
      <c r="B655">
        <v>2019</v>
      </c>
      <c r="C655" t="s">
        <v>37</v>
      </c>
      <c r="D655" t="s">
        <v>38</v>
      </c>
      <c r="E655">
        <v>23</v>
      </c>
      <c r="F655" t="s">
        <v>44</v>
      </c>
      <c r="G655">
        <v>0</v>
      </c>
      <c r="H655" t="s">
        <v>34</v>
      </c>
      <c r="I655">
        <v>468</v>
      </c>
      <c r="J655">
        <v>715</v>
      </c>
      <c r="K655">
        <v>0</v>
      </c>
      <c r="L655">
        <v>0</v>
      </c>
      <c r="M655">
        <v>0</v>
      </c>
      <c r="N655">
        <v>0.6</v>
      </c>
      <c r="O655">
        <v>0.8</v>
      </c>
      <c r="P655">
        <v>1.05</v>
      </c>
      <c r="Q655" t="s">
        <v>46</v>
      </c>
      <c r="R655">
        <v>5</v>
      </c>
      <c r="S655">
        <v>9</v>
      </c>
      <c r="T655" t="s">
        <v>47</v>
      </c>
      <c r="U655" t="s">
        <v>34</v>
      </c>
      <c r="V655" t="s">
        <v>35</v>
      </c>
      <c r="W655" t="s">
        <v>55</v>
      </c>
      <c r="X655">
        <v>2019</v>
      </c>
      <c r="Y655" t="s">
        <v>37</v>
      </c>
      <c r="Z655" t="s">
        <v>38</v>
      </c>
      <c r="AA655">
        <v>24</v>
      </c>
      <c r="AB655">
        <v>46</v>
      </c>
      <c r="AC655">
        <v>0</v>
      </c>
      <c r="AD655">
        <v>0</v>
      </c>
      <c r="AE655">
        <v>715</v>
      </c>
      <c r="AF655" t="e">
        <f>VLOOKUP(A655,[1]DETALLE!$A$1:$AK$841,37,FALSE)</f>
        <v>#N/A</v>
      </c>
      <c r="AG655" t="e">
        <f>VLOOKUP(A655,[1]DETALLE!$A$1:$AK$841,16,FALSE)</f>
        <v>#N/A</v>
      </c>
      <c r="AH655" t="e">
        <f>VLOOKUP(A655,[1]DETALLE!$A$1:$AK$841,22,FALSE)</f>
        <v>#N/A</v>
      </c>
      <c r="AI655" t="e">
        <f>VLOOKUP(A655,[1]DETALLE!$A$1:$AK$841,27,FALSE)</f>
        <v>#N/A</v>
      </c>
      <c r="AJ655" t="e">
        <f>VLOOKUP(A655,[1]DETALLE!$A$1:$AK$841,18,FALSE)</f>
        <v>#N/A</v>
      </c>
      <c r="AK655" t="e">
        <f t="shared" si="51"/>
        <v>#N/A</v>
      </c>
      <c r="AL655" t="e">
        <f t="shared" si="52"/>
        <v>#N/A</v>
      </c>
      <c r="AM655" t="e">
        <f t="shared" si="53"/>
        <v>#N/A</v>
      </c>
      <c r="AN655" t="e">
        <f t="shared" si="54"/>
        <v>#N/A</v>
      </c>
      <c r="AO655" t="e">
        <f t="shared" si="55"/>
        <v>#N/A</v>
      </c>
    </row>
    <row r="656" spans="1:41" x14ac:dyDescent="0.25">
      <c r="A656" t="s">
        <v>63</v>
      </c>
      <c r="B656">
        <v>2019</v>
      </c>
      <c r="C656" t="s">
        <v>37</v>
      </c>
      <c r="D656" t="s">
        <v>38</v>
      </c>
      <c r="E656">
        <v>23</v>
      </c>
      <c r="F656" t="s">
        <v>40</v>
      </c>
      <c r="G656">
        <v>2.4666670000000002</v>
      </c>
      <c r="H656" t="s">
        <v>64</v>
      </c>
      <c r="I656">
        <v>655</v>
      </c>
      <c r="J656">
        <v>1365</v>
      </c>
      <c r="K656">
        <v>0</v>
      </c>
      <c r="L656">
        <v>0</v>
      </c>
      <c r="M656">
        <v>0.6</v>
      </c>
      <c r="N656">
        <v>0.8</v>
      </c>
      <c r="O656">
        <v>1.05</v>
      </c>
      <c r="P656">
        <v>1.1000000000000001</v>
      </c>
      <c r="Q656" t="s">
        <v>46</v>
      </c>
      <c r="R656">
        <v>5</v>
      </c>
      <c r="S656">
        <v>9</v>
      </c>
      <c r="T656" t="s">
        <v>47</v>
      </c>
      <c r="U656" t="s">
        <v>64</v>
      </c>
      <c r="V656" t="s">
        <v>35</v>
      </c>
      <c r="W656" t="s">
        <v>55</v>
      </c>
      <c r="X656">
        <v>2019</v>
      </c>
      <c r="Y656" t="s">
        <v>37</v>
      </c>
      <c r="Z656" t="s">
        <v>38</v>
      </c>
      <c r="AA656">
        <v>26</v>
      </c>
      <c r="AB656">
        <v>32</v>
      </c>
      <c r="AC656">
        <v>1.05</v>
      </c>
      <c r="AD656">
        <v>0.49333339999999998</v>
      </c>
      <c r="AE656">
        <v>1433.25</v>
      </c>
      <c r="AF656">
        <f>VLOOKUP(A656,[1]DETALLE!$A$1:$AK$841,37,FALSE)</f>
        <v>1258.4000000000003</v>
      </c>
      <c r="AG656">
        <f>VLOOKUP(A656,[1]DETALLE!$A$1:$AK$841,16,FALSE)</f>
        <v>7</v>
      </c>
      <c r="AH656">
        <f>VLOOKUP(A656,[1]DETALLE!$A$1:$AK$841,22,FALSE)</f>
        <v>0.8</v>
      </c>
      <c r="AI656">
        <f>VLOOKUP(A656,[1]DETALLE!$A$1:$AK$841,27,FALSE)</f>
        <v>0.3125</v>
      </c>
      <c r="AJ656" t="str">
        <f>VLOOKUP(A656,[1]DETALLE!$A$1:$AK$841,18,FALSE)</f>
        <v>Light Production Digital Business</v>
      </c>
      <c r="AK656">
        <f t="shared" si="51"/>
        <v>0</v>
      </c>
      <c r="AL656">
        <f t="shared" si="52"/>
        <v>0</v>
      </c>
      <c r="AM656">
        <f t="shared" si="53"/>
        <v>0</v>
      </c>
      <c r="AN656">
        <f t="shared" si="54"/>
        <v>0</v>
      </c>
      <c r="AO656">
        <f t="shared" si="55"/>
        <v>0</v>
      </c>
    </row>
    <row r="657" spans="1:41" x14ac:dyDescent="0.25">
      <c r="A657" t="s">
        <v>353</v>
      </c>
      <c r="B657">
        <v>2019</v>
      </c>
      <c r="C657" t="s">
        <v>37</v>
      </c>
      <c r="D657" t="s">
        <v>38</v>
      </c>
      <c r="E657">
        <v>23</v>
      </c>
      <c r="F657" t="s">
        <v>40</v>
      </c>
      <c r="G657">
        <v>0</v>
      </c>
      <c r="H657" t="s">
        <v>64</v>
      </c>
      <c r="I657">
        <v>655</v>
      </c>
      <c r="J657">
        <v>1365</v>
      </c>
      <c r="K657">
        <v>0</v>
      </c>
      <c r="L657">
        <v>0</v>
      </c>
      <c r="M657">
        <v>0.6</v>
      </c>
      <c r="N657">
        <v>0.8</v>
      </c>
      <c r="O657">
        <v>1.05</v>
      </c>
      <c r="P657">
        <v>1.1000000000000001</v>
      </c>
      <c r="Q657" t="s">
        <v>46</v>
      </c>
      <c r="R657">
        <v>5</v>
      </c>
      <c r="S657">
        <v>9</v>
      </c>
      <c r="T657" t="s">
        <v>47</v>
      </c>
      <c r="U657" t="s">
        <v>64</v>
      </c>
      <c r="V657" t="s">
        <v>35</v>
      </c>
      <c r="W657" t="s">
        <v>55</v>
      </c>
      <c r="X657">
        <v>2019</v>
      </c>
      <c r="Y657" t="s">
        <v>37</v>
      </c>
      <c r="Z657" t="s">
        <v>38</v>
      </c>
      <c r="AA657">
        <v>23</v>
      </c>
      <c r="AB657">
        <v>15</v>
      </c>
      <c r="AC657">
        <v>0.6</v>
      </c>
      <c r="AD657">
        <v>0</v>
      </c>
      <c r="AE657">
        <v>819</v>
      </c>
      <c r="AF657">
        <f>VLOOKUP(A657,[1]DETALLE!$A$1:$AK$841,37,FALSE)</f>
        <v>1730.3000000000004</v>
      </c>
      <c r="AG657">
        <f>VLOOKUP(A657,[1]DETALLE!$A$1:$AK$841,16,FALSE)</f>
        <v>50</v>
      </c>
      <c r="AH657">
        <f>VLOOKUP(A657,[1]DETALLE!$A$1:$AK$841,22,FALSE)</f>
        <v>1.1000000000000001</v>
      </c>
      <c r="AI657">
        <f>VLOOKUP(A657,[1]DETALLE!$A$1:$AK$841,27,FALSE)</f>
        <v>0</v>
      </c>
      <c r="AJ657" t="str">
        <f>VLOOKUP(A657,[1]DETALLE!$A$1:$AK$841,18,FALSE)</f>
        <v>Light Production Digital Business</v>
      </c>
      <c r="AK657">
        <f t="shared" si="51"/>
        <v>0</v>
      </c>
      <c r="AL657">
        <f t="shared" si="52"/>
        <v>0</v>
      </c>
      <c r="AM657">
        <f t="shared" si="53"/>
        <v>0</v>
      </c>
      <c r="AN657">
        <f t="shared" si="54"/>
        <v>1</v>
      </c>
      <c r="AO657">
        <f t="shared" si="55"/>
        <v>0</v>
      </c>
    </row>
    <row r="658" spans="1:41" x14ac:dyDescent="0.25">
      <c r="A658" t="s">
        <v>138</v>
      </c>
      <c r="B658">
        <v>2019</v>
      </c>
      <c r="C658" t="s">
        <v>37</v>
      </c>
      <c r="D658" t="s">
        <v>38</v>
      </c>
      <c r="E658">
        <v>23</v>
      </c>
      <c r="F658" t="s">
        <v>40</v>
      </c>
      <c r="G658">
        <v>0</v>
      </c>
      <c r="H658" t="s">
        <v>53</v>
      </c>
      <c r="I658">
        <v>655</v>
      </c>
      <c r="J658">
        <v>1365</v>
      </c>
      <c r="K658">
        <v>0</v>
      </c>
      <c r="L658">
        <v>0</v>
      </c>
      <c r="M658">
        <v>0.6</v>
      </c>
      <c r="N658">
        <v>0.8</v>
      </c>
      <c r="O658">
        <v>1.05</v>
      </c>
      <c r="P658">
        <v>1.1000000000000001</v>
      </c>
      <c r="Q658" t="s">
        <v>46</v>
      </c>
      <c r="R658">
        <v>5</v>
      </c>
      <c r="S658">
        <v>9</v>
      </c>
      <c r="T658" t="s">
        <v>47</v>
      </c>
      <c r="U658" t="s">
        <v>54</v>
      </c>
      <c r="V658" t="s">
        <v>35</v>
      </c>
      <c r="W658" t="s">
        <v>55</v>
      </c>
      <c r="X658">
        <v>2019</v>
      </c>
      <c r="Y658" t="s">
        <v>37</v>
      </c>
      <c r="Z658" t="s">
        <v>38</v>
      </c>
      <c r="AA658">
        <v>23</v>
      </c>
      <c r="AB658">
        <v>14</v>
      </c>
      <c r="AC658">
        <v>0.6</v>
      </c>
      <c r="AD658">
        <v>0</v>
      </c>
      <c r="AE658">
        <v>819</v>
      </c>
      <c r="AF658">
        <f>VLOOKUP(A658,[1]DETALLE!$A$1:$AK$841,37,FALSE)</f>
        <v>750.75000000000011</v>
      </c>
      <c r="AG658">
        <f>VLOOKUP(A658,[1]DETALLE!$A$1:$AK$841,16,FALSE)</f>
        <v>61</v>
      </c>
      <c r="AH658">
        <f>VLOOKUP(A658,[1]DETALLE!$A$1:$AK$841,22,FALSE)</f>
        <v>1.05</v>
      </c>
      <c r="AI658">
        <f>VLOOKUP(A658,[1]DETALLE!$A$1:$AK$841,27,FALSE)</f>
        <v>0.48799999999999999</v>
      </c>
      <c r="AJ658" t="str">
        <f>VLOOKUP(A658,[1]DETALLE!$A$1:$AK$841,18,FALSE)</f>
        <v>Entry Mono Printers</v>
      </c>
      <c r="AK658">
        <f t="shared" si="51"/>
        <v>0</v>
      </c>
      <c r="AL658">
        <f t="shared" si="52"/>
        <v>0</v>
      </c>
      <c r="AM658">
        <f t="shared" si="53"/>
        <v>0</v>
      </c>
      <c r="AN658">
        <f t="shared" si="54"/>
        <v>0</v>
      </c>
      <c r="AO658">
        <f t="shared" si="55"/>
        <v>0</v>
      </c>
    </row>
    <row r="659" spans="1:41" x14ac:dyDescent="0.25">
      <c r="A659" t="s">
        <v>579</v>
      </c>
      <c r="B659">
        <v>2019</v>
      </c>
      <c r="C659" t="s">
        <v>37</v>
      </c>
      <c r="D659" t="s">
        <v>38</v>
      </c>
      <c r="E659">
        <v>23</v>
      </c>
      <c r="F659" t="s">
        <v>40</v>
      </c>
      <c r="G659">
        <v>0</v>
      </c>
      <c r="H659" t="s">
        <v>116</v>
      </c>
      <c r="I659">
        <v>655</v>
      </c>
      <c r="J659">
        <v>1365</v>
      </c>
      <c r="K659">
        <v>0</v>
      </c>
      <c r="L659">
        <v>0</v>
      </c>
      <c r="M659">
        <v>0.6</v>
      </c>
      <c r="N659">
        <v>0.8</v>
      </c>
      <c r="O659">
        <v>1.05</v>
      </c>
      <c r="P659">
        <v>1.1000000000000001</v>
      </c>
      <c r="Q659" t="s">
        <v>46</v>
      </c>
      <c r="R659">
        <v>5</v>
      </c>
      <c r="S659">
        <v>9</v>
      </c>
      <c r="T659" t="s">
        <v>47</v>
      </c>
      <c r="U659" t="s">
        <v>58</v>
      </c>
      <c r="V659" t="s">
        <v>35</v>
      </c>
      <c r="W659" t="s">
        <v>55</v>
      </c>
      <c r="X659">
        <v>2019</v>
      </c>
      <c r="Y659" t="s">
        <v>37</v>
      </c>
      <c r="Z659" t="s">
        <v>38</v>
      </c>
      <c r="AA659">
        <v>23</v>
      </c>
      <c r="AB659">
        <v>104</v>
      </c>
      <c r="AC659">
        <v>1.1000000000000001</v>
      </c>
      <c r="AD659">
        <v>0</v>
      </c>
      <c r="AE659">
        <v>1501.5</v>
      </c>
      <c r="AF659">
        <f>VLOOKUP(A659,[1]DETALLE!$A$1:$AK$841,37,FALSE)</f>
        <v>1433.25</v>
      </c>
      <c r="AG659">
        <f>VLOOKUP(A659,[1]DETALLE!$A$1:$AK$841,16,FALSE)</f>
        <v>60</v>
      </c>
      <c r="AH659">
        <f>VLOOKUP(A659,[1]DETALLE!$A$1:$AK$841,22,FALSE)</f>
        <v>1.05</v>
      </c>
      <c r="AI659">
        <f>VLOOKUP(A659,[1]DETALLE!$A$1:$AK$841,27,FALSE)</f>
        <v>0.3</v>
      </c>
      <c r="AJ659" t="str">
        <f>VLOOKUP(A659,[1]DETALLE!$A$1:$AK$841,18,FALSE)</f>
        <v>Departmental Digital</v>
      </c>
      <c r="AK659">
        <f t="shared" si="51"/>
        <v>0</v>
      </c>
      <c r="AL659">
        <f t="shared" si="52"/>
        <v>0</v>
      </c>
      <c r="AM659">
        <f t="shared" si="53"/>
        <v>0</v>
      </c>
      <c r="AN659">
        <f t="shared" si="54"/>
        <v>0</v>
      </c>
      <c r="AO659">
        <f t="shared" si="55"/>
        <v>0</v>
      </c>
    </row>
    <row r="660" spans="1:41" x14ac:dyDescent="0.25">
      <c r="A660" t="s">
        <v>382</v>
      </c>
      <c r="B660">
        <v>2019</v>
      </c>
      <c r="C660" t="s">
        <v>37</v>
      </c>
      <c r="D660" t="s">
        <v>38</v>
      </c>
      <c r="E660">
        <v>23</v>
      </c>
      <c r="F660" t="s">
        <v>40</v>
      </c>
      <c r="G660">
        <v>0.86666670000000001</v>
      </c>
      <c r="H660" t="s">
        <v>58</v>
      </c>
      <c r="I660">
        <v>655</v>
      </c>
      <c r="J660">
        <v>1365</v>
      </c>
      <c r="K660">
        <v>0</v>
      </c>
      <c r="L660">
        <v>0</v>
      </c>
      <c r="M660">
        <v>0.6</v>
      </c>
      <c r="N660">
        <v>0.8</v>
      </c>
      <c r="O660">
        <v>1.05</v>
      </c>
      <c r="P660">
        <v>1.1000000000000001</v>
      </c>
      <c r="Q660" t="s">
        <v>46</v>
      </c>
      <c r="R660">
        <v>5</v>
      </c>
      <c r="S660">
        <v>9</v>
      </c>
      <c r="T660" t="s">
        <v>47</v>
      </c>
      <c r="U660" t="s">
        <v>58</v>
      </c>
      <c r="V660" t="s">
        <v>35</v>
      </c>
      <c r="W660" t="s">
        <v>83</v>
      </c>
      <c r="X660">
        <v>2019</v>
      </c>
      <c r="Y660" t="s">
        <v>37</v>
      </c>
      <c r="Z660" t="s">
        <v>38</v>
      </c>
      <c r="AA660">
        <v>23</v>
      </c>
      <c r="AB660">
        <v>14</v>
      </c>
      <c r="AC660">
        <v>0.6</v>
      </c>
      <c r="AD660">
        <v>0.17333334</v>
      </c>
      <c r="AE660">
        <v>819</v>
      </c>
      <c r="AF660">
        <f>VLOOKUP(A660,[1]DETALLE!$A$1:$AK$841,37,FALSE)</f>
        <v>1092</v>
      </c>
      <c r="AG660">
        <f>VLOOKUP(A660,[1]DETALLE!$A$1:$AK$841,16,FALSE)</f>
        <v>25</v>
      </c>
      <c r="AH660">
        <f>VLOOKUP(A660,[1]DETALLE!$A$1:$AK$841,22,FALSE)</f>
        <v>0.8</v>
      </c>
      <c r="AI660">
        <f>VLOOKUP(A660,[1]DETALLE!$A$1:$AK$841,27,FALSE)</f>
        <v>0.17399999999999999</v>
      </c>
      <c r="AJ660" t="str">
        <f>VLOOKUP(A660,[1]DETALLE!$A$1:$AK$841,18,FALSE)</f>
        <v>Departmental Digital</v>
      </c>
      <c r="AK660">
        <f t="shared" si="51"/>
        <v>0</v>
      </c>
      <c r="AL660">
        <f t="shared" si="52"/>
        <v>0</v>
      </c>
      <c r="AM660">
        <f t="shared" si="53"/>
        <v>0</v>
      </c>
      <c r="AN660">
        <f t="shared" si="54"/>
        <v>0</v>
      </c>
      <c r="AO660">
        <f t="shared" si="55"/>
        <v>1</v>
      </c>
    </row>
    <row r="661" spans="1:41" x14ac:dyDescent="0.25">
      <c r="A661" t="s">
        <v>580</v>
      </c>
      <c r="B661">
        <v>2019</v>
      </c>
      <c r="C661" t="s">
        <v>37</v>
      </c>
      <c r="D661" t="s">
        <v>38</v>
      </c>
      <c r="E661">
        <v>23</v>
      </c>
      <c r="F661" t="s">
        <v>40</v>
      </c>
      <c r="G661">
        <v>1.9</v>
      </c>
      <c r="H661" t="s">
        <v>54</v>
      </c>
      <c r="I661">
        <v>803</v>
      </c>
      <c r="J661">
        <v>1573</v>
      </c>
      <c r="K661">
        <v>0.2</v>
      </c>
      <c r="L661">
        <v>0.6</v>
      </c>
      <c r="M661">
        <v>0.8</v>
      </c>
      <c r="N661">
        <v>1.05</v>
      </c>
      <c r="O661">
        <v>1.1000000000000001</v>
      </c>
      <c r="P661">
        <v>1.1499999999999999</v>
      </c>
      <c r="Q661" t="s">
        <v>46</v>
      </c>
      <c r="R661">
        <v>4</v>
      </c>
      <c r="S661">
        <v>6</v>
      </c>
      <c r="T661" t="s">
        <v>47</v>
      </c>
      <c r="U661" t="s">
        <v>54</v>
      </c>
      <c r="V661" t="s">
        <v>35</v>
      </c>
      <c r="W661" t="s">
        <v>42</v>
      </c>
      <c r="X661">
        <v>2019</v>
      </c>
      <c r="Y661" t="s">
        <v>37</v>
      </c>
      <c r="Z661" t="s">
        <v>38</v>
      </c>
      <c r="AA661">
        <v>23</v>
      </c>
      <c r="AB661">
        <v>68</v>
      </c>
      <c r="AC661">
        <v>1.1499999999999999</v>
      </c>
      <c r="AD661">
        <v>0.47499999999999998</v>
      </c>
      <c r="AE661">
        <v>1808.95</v>
      </c>
      <c r="AF661">
        <f>VLOOKUP(A661,[1]DETALLE!$A$1:$AK$841,37,FALSE)</f>
        <v>715.00000000000011</v>
      </c>
      <c r="AG661" t="str">
        <f>VLOOKUP(A661,[1]DETALLE!$A$1:$AK$841,16,FALSE)</f>
        <v xml:space="preserve">  </v>
      </c>
      <c r="AH661">
        <f>VLOOKUP(A661,[1]DETALLE!$A$1:$AK$841,22,FALSE)</f>
        <v>1</v>
      </c>
      <c r="AI661">
        <f>VLOOKUP(A661,[1]DETALLE!$A$1:$AK$841,27,FALSE)</f>
        <v>1</v>
      </c>
      <c r="AJ661" t="str">
        <f>VLOOKUP(A661,[1]DETALLE!$A$1:$AK$841,18,FALSE)</f>
        <v>Entry Mono Printers</v>
      </c>
      <c r="AK661">
        <f t="shared" si="51"/>
        <v>0</v>
      </c>
      <c r="AL661">
        <f t="shared" si="52"/>
        <v>0</v>
      </c>
      <c r="AM661">
        <f t="shared" si="53"/>
        <v>0</v>
      </c>
      <c r="AN661">
        <f t="shared" si="54"/>
        <v>0</v>
      </c>
      <c r="AO661">
        <f t="shared" si="55"/>
        <v>0</v>
      </c>
    </row>
    <row r="662" spans="1:41" x14ac:dyDescent="0.25">
      <c r="A662" t="s">
        <v>581</v>
      </c>
      <c r="B662">
        <v>2019</v>
      </c>
      <c r="C662" t="s">
        <v>37</v>
      </c>
      <c r="D662" t="s">
        <v>38</v>
      </c>
      <c r="E662">
        <v>23</v>
      </c>
      <c r="F662" t="s">
        <v>40</v>
      </c>
      <c r="G662">
        <v>1.85</v>
      </c>
      <c r="H662" t="s">
        <v>116</v>
      </c>
      <c r="I662">
        <v>655</v>
      </c>
      <c r="J662">
        <v>1365</v>
      </c>
      <c r="K662">
        <v>0</v>
      </c>
      <c r="L662">
        <v>0</v>
      </c>
      <c r="M662">
        <v>0.6</v>
      </c>
      <c r="N662">
        <v>0.8</v>
      </c>
      <c r="O662">
        <v>1.05</v>
      </c>
      <c r="P662">
        <v>1.1000000000000001</v>
      </c>
      <c r="Q662" t="s">
        <v>46</v>
      </c>
      <c r="R662">
        <v>5</v>
      </c>
      <c r="S662">
        <v>9</v>
      </c>
      <c r="T662" t="s">
        <v>47</v>
      </c>
      <c r="U662" t="s">
        <v>45</v>
      </c>
      <c r="V662" t="s">
        <v>35</v>
      </c>
      <c r="W662" t="s">
        <v>59</v>
      </c>
      <c r="X662">
        <v>2019</v>
      </c>
      <c r="Y662" t="s">
        <v>37</v>
      </c>
      <c r="Z662" t="s">
        <v>38</v>
      </c>
      <c r="AA662">
        <v>30</v>
      </c>
      <c r="AB662">
        <v>69</v>
      </c>
      <c r="AC662">
        <v>1.1000000000000001</v>
      </c>
      <c r="AD662">
        <v>0.37</v>
      </c>
      <c r="AE662">
        <v>1501.5</v>
      </c>
      <c r="AF662">
        <f>VLOOKUP(A662,[1]DETALLE!$A$1:$AK$841,37,FALSE)</f>
        <v>1092</v>
      </c>
      <c r="AG662">
        <f>VLOOKUP(A662,[1]DETALLE!$A$1:$AK$841,16,FALSE)</f>
        <v>21</v>
      </c>
      <c r="AH662">
        <f>VLOOKUP(A662,[1]DETALLE!$A$1:$AK$841,22,FALSE)</f>
        <v>0.8</v>
      </c>
      <c r="AI662">
        <f>VLOOKUP(A662,[1]DETALLE!$A$1:$AK$841,27,FALSE)</f>
        <v>0.11000000000000001</v>
      </c>
      <c r="AJ662" t="str">
        <f>VLOOKUP(A662,[1]DETALLE!$A$1:$AK$841,18,FALSE)</f>
        <v>Departmental Digital</v>
      </c>
      <c r="AK662">
        <f t="shared" si="51"/>
        <v>0</v>
      </c>
      <c r="AL662">
        <f t="shared" si="52"/>
        <v>0</v>
      </c>
      <c r="AM662">
        <f t="shared" si="53"/>
        <v>0</v>
      </c>
      <c r="AN662">
        <f t="shared" si="54"/>
        <v>0</v>
      </c>
      <c r="AO662">
        <f t="shared" si="55"/>
        <v>0</v>
      </c>
    </row>
    <row r="663" spans="1:41" x14ac:dyDescent="0.25">
      <c r="A663" t="s">
        <v>582</v>
      </c>
      <c r="B663">
        <v>2019</v>
      </c>
      <c r="C663" t="s">
        <v>37</v>
      </c>
      <c r="D663" t="s">
        <v>38</v>
      </c>
      <c r="E663">
        <v>24</v>
      </c>
      <c r="F663" t="s">
        <v>40</v>
      </c>
      <c r="G663">
        <v>1.683333</v>
      </c>
      <c r="H663" t="s">
        <v>58</v>
      </c>
      <c r="I663">
        <v>655</v>
      </c>
      <c r="J663">
        <v>1365</v>
      </c>
      <c r="K663">
        <v>0</v>
      </c>
      <c r="L663">
        <v>0</v>
      </c>
      <c r="M663">
        <v>0.6</v>
      </c>
      <c r="N663">
        <v>0.8</v>
      </c>
      <c r="O663">
        <v>1.05</v>
      </c>
      <c r="P663">
        <v>1.1000000000000001</v>
      </c>
      <c r="Q663" t="s">
        <v>420</v>
      </c>
      <c r="R663">
        <v>5</v>
      </c>
      <c r="S663">
        <v>9</v>
      </c>
      <c r="T663" t="s">
        <v>47</v>
      </c>
      <c r="U663" t="s">
        <v>45</v>
      </c>
      <c r="V663" t="s">
        <v>35</v>
      </c>
      <c r="W663" t="s">
        <v>55</v>
      </c>
      <c r="X663">
        <v>2019</v>
      </c>
      <c r="Y663" t="s">
        <v>37</v>
      </c>
      <c r="Z663" t="s">
        <v>38</v>
      </c>
      <c r="AA663">
        <v>24</v>
      </c>
      <c r="AB663">
        <v>47</v>
      </c>
      <c r="AC663">
        <v>1.05</v>
      </c>
      <c r="AD663">
        <v>0.33666659999999998</v>
      </c>
      <c r="AE663">
        <v>687.75</v>
      </c>
      <c r="AF663">
        <f>VLOOKUP(A663,[1]DETALLE!$A$1:$AK$841,37,FALSE)</f>
        <v>572.00000000000011</v>
      </c>
      <c r="AG663">
        <f>VLOOKUP(A663,[1]DETALLE!$A$1:$AK$841,16,FALSE)</f>
        <v>42</v>
      </c>
      <c r="AH663">
        <f>VLOOKUP(A663,[1]DETALLE!$A$1:$AK$841,22,FALSE)</f>
        <v>0.8</v>
      </c>
      <c r="AI663">
        <f>VLOOKUP(A663,[1]DETALLE!$A$1:$AK$841,27,FALSE)</f>
        <v>0.55199999999999994</v>
      </c>
      <c r="AJ663" t="str">
        <f>VLOOKUP(A663,[1]DETALLE!$A$1:$AK$841,18,FALSE)</f>
        <v>Entry Mono Printers</v>
      </c>
      <c r="AK663">
        <f t="shared" si="51"/>
        <v>0</v>
      </c>
      <c r="AL663">
        <f t="shared" si="52"/>
        <v>0</v>
      </c>
      <c r="AM663">
        <f t="shared" si="53"/>
        <v>0</v>
      </c>
      <c r="AN663">
        <f t="shared" si="54"/>
        <v>0</v>
      </c>
      <c r="AO663">
        <f t="shared" si="55"/>
        <v>0</v>
      </c>
    </row>
    <row r="664" spans="1:41" x14ac:dyDescent="0.25">
      <c r="A664" t="s">
        <v>321</v>
      </c>
      <c r="B664">
        <v>2019</v>
      </c>
      <c r="C664" t="s">
        <v>37</v>
      </c>
      <c r="D664" t="s">
        <v>38</v>
      </c>
      <c r="E664">
        <v>24</v>
      </c>
      <c r="F664" t="s">
        <v>40</v>
      </c>
      <c r="G664">
        <v>0.38333329999999999</v>
      </c>
      <c r="H664" t="s">
        <v>58</v>
      </c>
      <c r="I664">
        <v>655</v>
      </c>
      <c r="J664">
        <v>1365</v>
      </c>
      <c r="K664">
        <v>0</v>
      </c>
      <c r="L664">
        <v>0</v>
      </c>
      <c r="M664">
        <v>0.6</v>
      </c>
      <c r="N664">
        <v>0.8</v>
      </c>
      <c r="O664">
        <v>1.05</v>
      </c>
      <c r="P664">
        <v>1.1000000000000001</v>
      </c>
      <c r="Q664" t="s">
        <v>46</v>
      </c>
      <c r="R664">
        <v>5</v>
      </c>
      <c r="S664">
        <v>9</v>
      </c>
      <c r="T664" t="s">
        <v>47</v>
      </c>
      <c r="U664" t="s">
        <v>45</v>
      </c>
      <c r="V664" t="s">
        <v>35</v>
      </c>
      <c r="W664" t="s">
        <v>55</v>
      </c>
      <c r="X664">
        <v>2019</v>
      </c>
      <c r="Y664" t="s">
        <v>37</v>
      </c>
      <c r="Z664" t="s">
        <v>38</v>
      </c>
      <c r="AA664">
        <v>24</v>
      </c>
      <c r="AB664">
        <v>16</v>
      </c>
      <c r="AC664">
        <v>0.8</v>
      </c>
      <c r="AD664">
        <v>7.6666659999999998E-2</v>
      </c>
      <c r="AE664">
        <v>1092</v>
      </c>
      <c r="AF664">
        <f>VLOOKUP(A664,[1]DETALLE!$A$1:$AK$841,37,FALSE)</f>
        <v>572.00000000000011</v>
      </c>
      <c r="AG664">
        <f>VLOOKUP(A664,[1]DETALLE!$A$1:$AK$841,16,FALSE)</f>
        <v>37</v>
      </c>
      <c r="AH664">
        <f>VLOOKUP(A664,[1]DETALLE!$A$1:$AK$841,22,FALSE)</f>
        <v>0.8</v>
      </c>
      <c r="AI664">
        <f>VLOOKUP(A664,[1]DETALLE!$A$1:$AK$841,27,FALSE)</f>
        <v>0.11000000000000001</v>
      </c>
      <c r="AJ664" t="str">
        <f>VLOOKUP(A664,[1]DETALLE!$A$1:$AK$841,18,FALSE)</f>
        <v>Entry Mono Printers</v>
      </c>
      <c r="AK664">
        <f t="shared" si="51"/>
        <v>0</v>
      </c>
      <c r="AL664">
        <f t="shared" si="52"/>
        <v>0</v>
      </c>
      <c r="AM664">
        <f t="shared" si="53"/>
        <v>1</v>
      </c>
      <c r="AN664">
        <f t="shared" si="54"/>
        <v>0</v>
      </c>
      <c r="AO664">
        <f t="shared" si="55"/>
        <v>0</v>
      </c>
    </row>
    <row r="665" spans="1:41" x14ac:dyDescent="0.25">
      <c r="A665" t="s">
        <v>583</v>
      </c>
      <c r="B665">
        <v>2019</v>
      </c>
      <c r="C665" t="s">
        <v>37</v>
      </c>
      <c r="D665" t="s">
        <v>38</v>
      </c>
      <c r="E665">
        <v>24</v>
      </c>
      <c r="F665" t="s">
        <v>40</v>
      </c>
      <c r="G665">
        <v>2.0833330000000001</v>
      </c>
      <c r="H665" t="s">
        <v>58</v>
      </c>
      <c r="I665">
        <v>655</v>
      </c>
      <c r="J665">
        <v>1365</v>
      </c>
      <c r="K665">
        <v>0</v>
      </c>
      <c r="L665">
        <v>0</v>
      </c>
      <c r="M665">
        <v>0.6</v>
      </c>
      <c r="N665">
        <v>0.8</v>
      </c>
      <c r="O665">
        <v>1.05</v>
      </c>
      <c r="P665">
        <v>1.1000000000000001</v>
      </c>
      <c r="Q665" t="s">
        <v>46</v>
      </c>
      <c r="R665">
        <v>5</v>
      </c>
      <c r="S665">
        <v>9</v>
      </c>
      <c r="T665" t="s">
        <v>47</v>
      </c>
      <c r="U665" t="s">
        <v>58</v>
      </c>
      <c r="V665" t="s">
        <v>35</v>
      </c>
      <c r="W665" t="s">
        <v>50</v>
      </c>
      <c r="X665">
        <v>2019</v>
      </c>
      <c r="Y665" t="s">
        <v>37</v>
      </c>
      <c r="Z665" t="s">
        <v>38</v>
      </c>
      <c r="AA665">
        <v>24</v>
      </c>
      <c r="AB665">
        <v>35</v>
      </c>
      <c r="AC665">
        <v>1.05</v>
      </c>
      <c r="AD665">
        <v>0.4166666</v>
      </c>
      <c r="AE665">
        <v>1433.25</v>
      </c>
      <c r="AF665">
        <f>VLOOKUP(A665,[1]DETALLE!$A$1:$AK$841,37,FALSE)</f>
        <v>819</v>
      </c>
      <c r="AG665">
        <f>VLOOKUP(A665,[1]DETALLE!$A$1:$AK$841,16,FALSE)</f>
        <v>11</v>
      </c>
      <c r="AH665">
        <f>VLOOKUP(A665,[1]DETALLE!$A$1:$AK$841,22,FALSE)</f>
        <v>0.6</v>
      </c>
      <c r="AI665">
        <f>VLOOKUP(A665,[1]DETALLE!$A$1:$AK$841,27,FALSE)</f>
        <v>0.25800000000000001</v>
      </c>
      <c r="AJ665" t="str">
        <f>VLOOKUP(A665,[1]DETALLE!$A$1:$AK$841,18,FALSE)</f>
        <v>Departmental Digital</v>
      </c>
      <c r="AK665">
        <f t="shared" si="51"/>
        <v>0</v>
      </c>
      <c r="AL665">
        <f t="shared" si="52"/>
        <v>0</v>
      </c>
      <c r="AM665">
        <f t="shared" si="53"/>
        <v>0</v>
      </c>
      <c r="AN665">
        <f t="shared" si="54"/>
        <v>0</v>
      </c>
      <c r="AO665">
        <f t="shared" si="55"/>
        <v>1</v>
      </c>
    </row>
    <row r="666" spans="1:41" x14ac:dyDescent="0.25">
      <c r="A666" t="s">
        <v>584</v>
      </c>
      <c r="B666">
        <v>2019</v>
      </c>
      <c r="C666" t="s">
        <v>37</v>
      </c>
      <c r="D666" t="s">
        <v>38</v>
      </c>
      <c r="E666">
        <v>24</v>
      </c>
      <c r="F666" t="s">
        <v>40</v>
      </c>
      <c r="G666">
        <v>3.3333330000000001</v>
      </c>
      <c r="H666" t="s">
        <v>34</v>
      </c>
      <c r="I666">
        <v>468</v>
      </c>
      <c r="J666">
        <v>715</v>
      </c>
      <c r="K666">
        <v>0</v>
      </c>
      <c r="L666">
        <v>0</v>
      </c>
      <c r="M666">
        <v>0</v>
      </c>
      <c r="N666">
        <v>0.6</v>
      </c>
      <c r="O666">
        <v>0.8</v>
      </c>
      <c r="P666">
        <v>1.05</v>
      </c>
      <c r="Q666" t="s">
        <v>46</v>
      </c>
      <c r="R666">
        <v>5</v>
      </c>
      <c r="S666">
        <v>9</v>
      </c>
      <c r="T666" t="s">
        <v>85</v>
      </c>
      <c r="U666" t="s">
        <v>34</v>
      </c>
      <c r="V666" t="s">
        <v>35</v>
      </c>
      <c r="W666" t="s">
        <v>59</v>
      </c>
      <c r="X666">
        <v>2019</v>
      </c>
      <c r="Y666" t="s">
        <v>37</v>
      </c>
      <c r="Z666" t="s">
        <v>38</v>
      </c>
      <c r="AA666">
        <v>25</v>
      </c>
      <c r="AB666">
        <v>357</v>
      </c>
      <c r="AC666">
        <v>1.05</v>
      </c>
      <c r="AD666">
        <v>0.37037033333333302</v>
      </c>
      <c r="AE666">
        <v>750.75</v>
      </c>
      <c r="AF666">
        <f>VLOOKUP(A666,[1]DETALLE!$A$1:$AK$841,37,FALSE)</f>
        <v>1808.95</v>
      </c>
      <c r="AG666">
        <f>VLOOKUP(A666,[1]DETALLE!$A$1:$AK$841,16,FALSE)</f>
        <v>126</v>
      </c>
      <c r="AH666">
        <f>VLOOKUP(A666,[1]DETALLE!$A$1:$AK$841,22,FALSE)</f>
        <v>1.1499999999999999</v>
      </c>
      <c r="AI666">
        <f>VLOOKUP(A666,[1]DETALLE!$A$1:$AK$841,27,FALSE)</f>
        <v>0.5</v>
      </c>
      <c r="AJ666" t="str">
        <f>VLOOKUP(A666,[1]DETALLE!$A$1:$AK$841,18,FALSE)</f>
        <v>Entry Production Color Low/Mid</v>
      </c>
      <c r="AK666">
        <f t="shared" si="51"/>
        <v>0</v>
      </c>
      <c r="AL666">
        <f t="shared" si="52"/>
        <v>0</v>
      </c>
      <c r="AM666">
        <f t="shared" si="53"/>
        <v>0</v>
      </c>
      <c r="AN666">
        <f t="shared" si="54"/>
        <v>0</v>
      </c>
      <c r="AO666">
        <f t="shared" si="55"/>
        <v>0</v>
      </c>
    </row>
    <row r="667" spans="1:41" x14ac:dyDescent="0.25">
      <c r="A667" t="s">
        <v>535</v>
      </c>
      <c r="B667">
        <v>2019</v>
      </c>
      <c r="C667" t="s">
        <v>37</v>
      </c>
      <c r="D667" t="s">
        <v>38</v>
      </c>
      <c r="E667">
        <v>24</v>
      </c>
      <c r="F667" t="s">
        <v>40</v>
      </c>
      <c r="G667">
        <v>1.75</v>
      </c>
      <c r="H667" t="s">
        <v>91</v>
      </c>
      <c r="I667">
        <v>803</v>
      </c>
      <c r="J667">
        <v>1573</v>
      </c>
      <c r="K667">
        <v>0.2</v>
      </c>
      <c r="L667">
        <v>0.6</v>
      </c>
      <c r="M667">
        <v>0.8</v>
      </c>
      <c r="N667">
        <v>1.05</v>
      </c>
      <c r="O667">
        <v>1.1000000000000001</v>
      </c>
      <c r="P667">
        <v>1.1499999999999999</v>
      </c>
      <c r="Q667" t="s">
        <v>46</v>
      </c>
      <c r="R667">
        <v>4</v>
      </c>
      <c r="S667">
        <v>6</v>
      </c>
      <c r="T667" t="s">
        <v>47</v>
      </c>
      <c r="U667" t="s">
        <v>91</v>
      </c>
      <c r="V667" t="s">
        <v>35</v>
      </c>
      <c r="W667" t="s">
        <v>80</v>
      </c>
      <c r="X667">
        <v>2019</v>
      </c>
      <c r="Y667" t="s">
        <v>37</v>
      </c>
      <c r="Z667" t="s">
        <v>38</v>
      </c>
      <c r="AA667">
        <v>24</v>
      </c>
      <c r="AB667">
        <v>6</v>
      </c>
      <c r="AC667">
        <v>0.6</v>
      </c>
      <c r="AD667">
        <v>0.4375</v>
      </c>
      <c r="AE667">
        <v>943.8</v>
      </c>
      <c r="AF667">
        <f>VLOOKUP(A667,[1]DETALLE!$A$1:$AK$841,37,FALSE)</f>
        <v>0</v>
      </c>
      <c r="AG667">
        <f>VLOOKUP(A667,[1]DETALLE!$A$1:$AK$841,16,FALSE)</f>
        <v>6</v>
      </c>
      <c r="AH667">
        <f>VLOOKUP(A667,[1]DETALLE!$A$1:$AK$841,22,FALSE)</f>
        <v>0</v>
      </c>
      <c r="AI667">
        <f>VLOOKUP(A667,[1]DETALLE!$A$1:$AK$841,27,FALSE)</f>
        <v>0.25600000000000001</v>
      </c>
      <c r="AJ667" t="str">
        <f>VLOOKUP(A667,[1]DETALLE!$A$1:$AK$841,18,FALSE)</f>
        <v>Departmental Digital</v>
      </c>
      <c r="AK667">
        <f t="shared" si="51"/>
        <v>0</v>
      </c>
      <c r="AL667">
        <f t="shared" si="52"/>
        <v>1</v>
      </c>
      <c r="AM667">
        <f t="shared" si="53"/>
        <v>0</v>
      </c>
      <c r="AN667">
        <f t="shared" si="54"/>
        <v>0</v>
      </c>
      <c r="AO667">
        <f t="shared" si="55"/>
        <v>0</v>
      </c>
    </row>
    <row r="668" spans="1:41" x14ac:dyDescent="0.25">
      <c r="A668" t="s">
        <v>585</v>
      </c>
      <c r="B668">
        <v>2019</v>
      </c>
      <c r="C668" t="s">
        <v>37</v>
      </c>
      <c r="D668" t="s">
        <v>38</v>
      </c>
      <c r="E668">
        <v>24</v>
      </c>
      <c r="F668" t="s">
        <v>40</v>
      </c>
      <c r="G668">
        <v>1.566667</v>
      </c>
      <c r="H668" t="s">
        <v>91</v>
      </c>
      <c r="I668">
        <v>803</v>
      </c>
      <c r="J668">
        <v>1573</v>
      </c>
      <c r="K668">
        <v>0.2</v>
      </c>
      <c r="L668">
        <v>0.6</v>
      </c>
      <c r="M668">
        <v>0.8</v>
      </c>
      <c r="N668">
        <v>1.05</v>
      </c>
      <c r="O668">
        <v>1.1000000000000001</v>
      </c>
      <c r="P668">
        <v>1.1499999999999999</v>
      </c>
      <c r="Q668" t="s">
        <v>46</v>
      </c>
      <c r="R668">
        <v>4</v>
      </c>
      <c r="S668">
        <v>6</v>
      </c>
      <c r="T668" t="s">
        <v>47</v>
      </c>
      <c r="U668" t="s">
        <v>91</v>
      </c>
      <c r="V668" t="s">
        <v>35</v>
      </c>
      <c r="W668" t="s">
        <v>67</v>
      </c>
      <c r="X668">
        <v>2019</v>
      </c>
      <c r="Y668" t="s">
        <v>37</v>
      </c>
      <c r="Z668" t="s">
        <v>38</v>
      </c>
      <c r="AA668">
        <v>24</v>
      </c>
      <c r="AB668">
        <v>29</v>
      </c>
      <c r="AC668">
        <v>1.05</v>
      </c>
      <c r="AD668">
        <v>0.39166675000000001</v>
      </c>
      <c r="AE668">
        <v>1651.65</v>
      </c>
      <c r="AF668">
        <f>VLOOKUP(A668,[1]DETALLE!$A$1:$AK$841,37,FALSE)</f>
        <v>1651.6500000000003</v>
      </c>
      <c r="AG668">
        <f>VLOOKUP(A668,[1]DETALLE!$A$1:$AK$841,16,FALSE)</f>
        <v>29</v>
      </c>
      <c r="AH668">
        <f>VLOOKUP(A668,[1]DETALLE!$A$1:$AK$841,22,FALSE)</f>
        <v>1.05</v>
      </c>
      <c r="AI668">
        <f>VLOOKUP(A668,[1]DETALLE!$A$1:$AK$841,27,FALSE)</f>
        <v>0.43</v>
      </c>
      <c r="AJ668" t="str">
        <f>VLOOKUP(A668,[1]DETALLE!$A$1:$AK$841,18,FALSE)</f>
        <v>Entry Production Color Low/Mid</v>
      </c>
      <c r="AK668">
        <f t="shared" si="51"/>
        <v>1</v>
      </c>
      <c r="AL668">
        <f t="shared" si="52"/>
        <v>1</v>
      </c>
      <c r="AM668">
        <f t="shared" si="53"/>
        <v>1</v>
      </c>
      <c r="AN668">
        <f t="shared" si="54"/>
        <v>0</v>
      </c>
      <c r="AO668">
        <f t="shared" si="55"/>
        <v>0</v>
      </c>
    </row>
    <row r="669" spans="1:41" x14ac:dyDescent="0.25">
      <c r="A669" t="s">
        <v>565</v>
      </c>
      <c r="B669">
        <v>2019</v>
      </c>
      <c r="C669" t="s">
        <v>37</v>
      </c>
      <c r="D669" t="s">
        <v>38</v>
      </c>
      <c r="E669">
        <v>24</v>
      </c>
      <c r="F669" t="s">
        <v>40</v>
      </c>
      <c r="G669">
        <v>0</v>
      </c>
      <c r="H669" t="s">
        <v>34</v>
      </c>
      <c r="I669">
        <v>468</v>
      </c>
      <c r="J669">
        <v>715</v>
      </c>
      <c r="K669">
        <v>0</v>
      </c>
      <c r="L669">
        <v>0</v>
      </c>
      <c r="M669">
        <v>0</v>
      </c>
      <c r="N669">
        <v>0.6</v>
      </c>
      <c r="O669">
        <v>0.8</v>
      </c>
      <c r="P669">
        <v>1.05</v>
      </c>
      <c r="Q669" t="s">
        <v>46</v>
      </c>
      <c r="R669">
        <v>5</v>
      </c>
      <c r="S669">
        <v>9</v>
      </c>
      <c r="T669" t="s">
        <v>47</v>
      </c>
      <c r="U669" t="s">
        <v>34</v>
      </c>
      <c r="V669" t="s">
        <v>35</v>
      </c>
      <c r="W669" t="s">
        <v>55</v>
      </c>
      <c r="X669">
        <v>2019</v>
      </c>
      <c r="Y669" t="s">
        <v>37</v>
      </c>
      <c r="Z669" t="s">
        <v>38</v>
      </c>
      <c r="AA669">
        <v>24</v>
      </c>
      <c r="AB669">
        <v>1</v>
      </c>
      <c r="AC669">
        <v>0</v>
      </c>
      <c r="AD669">
        <v>0</v>
      </c>
      <c r="AE669">
        <v>0</v>
      </c>
      <c r="AF669">
        <f>VLOOKUP(A669,[1]DETALLE!$A$1:$AK$841,37,FALSE)</f>
        <v>0</v>
      </c>
      <c r="AG669">
        <f>VLOOKUP(A669,[1]DETALLE!$A$1:$AK$841,16,FALSE)</f>
        <v>2680</v>
      </c>
      <c r="AH669">
        <f>VLOOKUP(A669,[1]DETALLE!$A$1:$AK$841,22,FALSE)</f>
        <v>1.05</v>
      </c>
      <c r="AI669">
        <f>VLOOKUP(A669,[1]DETALLE!$A$1:$AK$841,27,FALSE)</f>
        <v>0.13555555555555554</v>
      </c>
      <c r="AJ669" t="str">
        <f>VLOOKUP(A669,[1]DETALLE!$A$1:$AK$841,18,FALSE)</f>
        <v>A4 Mono MFPs</v>
      </c>
      <c r="AK669">
        <f t="shared" si="51"/>
        <v>1</v>
      </c>
      <c r="AL669">
        <f t="shared" si="52"/>
        <v>0</v>
      </c>
      <c r="AM669">
        <f t="shared" si="53"/>
        <v>0</v>
      </c>
      <c r="AN669">
        <f t="shared" si="54"/>
        <v>0</v>
      </c>
      <c r="AO669">
        <f t="shared" si="55"/>
        <v>1</v>
      </c>
    </row>
    <row r="670" spans="1:41" x14ac:dyDescent="0.25">
      <c r="A670" t="s">
        <v>586</v>
      </c>
      <c r="B670">
        <v>2019</v>
      </c>
      <c r="C670" t="s">
        <v>37</v>
      </c>
      <c r="D670" t="s">
        <v>38</v>
      </c>
      <c r="E670">
        <v>24</v>
      </c>
      <c r="F670" t="s">
        <v>40</v>
      </c>
      <c r="G670">
        <v>0</v>
      </c>
      <c r="H670" t="s">
        <v>66</v>
      </c>
      <c r="I670">
        <v>468</v>
      </c>
      <c r="J670">
        <v>715</v>
      </c>
      <c r="K670">
        <v>0</v>
      </c>
      <c r="L670">
        <v>0</v>
      </c>
      <c r="M670">
        <v>0</v>
      </c>
      <c r="N670">
        <v>0.6</v>
      </c>
      <c r="O670">
        <v>0.8</v>
      </c>
      <c r="P670">
        <v>1.05</v>
      </c>
      <c r="Q670" t="s">
        <v>46</v>
      </c>
      <c r="R670">
        <v>5</v>
      </c>
      <c r="S670">
        <v>9</v>
      </c>
      <c r="T670" t="s">
        <v>47</v>
      </c>
      <c r="U670" t="s">
        <v>58</v>
      </c>
      <c r="V670" t="s">
        <v>35</v>
      </c>
      <c r="W670" t="s">
        <v>55</v>
      </c>
      <c r="X670">
        <v>2019</v>
      </c>
      <c r="Y670" t="s">
        <v>37</v>
      </c>
      <c r="Z670" t="s">
        <v>38</v>
      </c>
      <c r="AA670">
        <v>24</v>
      </c>
      <c r="AB670">
        <v>85</v>
      </c>
      <c r="AC670">
        <v>1.05</v>
      </c>
      <c r="AD670">
        <v>0</v>
      </c>
      <c r="AE670">
        <v>750.75</v>
      </c>
      <c r="AF670">
        <f>VLOOKUP(A670,[1]DETALLE!$A$1:$AK$841,37,FALSE)</f>
        <v>1808.95</v>
      </c>
      <c r="AG670">
        <f>VLOOKUP(A670,[1]DETALLE!$A$1:$AK$841,16,FALSE)</f>
        <v>210</v>
      </c>
      <c r="AH670">
        <f>VLOOKUP(A670,[1]DETALLE!$A$1:$AK$841,22,FALSE)</f>
        <v>1.1499999999999999</v>
      </c>
      <c r="AI670">
        <f>VLOOKUP(A670,[1]DETALLE!$A$1:$AK$841,27,FALSE)</f>
        <v>0.72</v>
      </c>
      <c r="AJ670" t="str">
        <f>VLOOKUP(A670,[1]DETALLE!$A$1:$AK$841,18,FALSE)</f>
        <v>Entry Production Color Low/Mid</v>
      </c>
      <c r="AK670">
        <f t="shared" si="51"/>
        <v>0</v>
      </c>
      <c r="AL670">
        <f t="shared" si="52"/>
        <v>0</v>
      </c>
      <c r="AM670">
        <f t="shared" si="53"/>
        <v>0</v>
      </c>
      <c r="AN670">
        <f t="shared" si="54"/>
        <v>0</v>
      </c>
      <c r="AO670">
        <f t="shared" si="55"/>
        <v>0</v>
      </c>
    </row>
    <row r="671" spans="1:41" x14ac:dyDescent="0.25">
      <c r="A671" t="s">
        <v>587</v>
      </c>
      <c r="B671">
        <v>2019</v>
      </c>
      <c r="C671" t="s">
        <v>37</v>
      </c>
      <c r="D671" t="s">
        <v>38</v>
      </c>
      <c r="E671">
        <v>24</v>
      </c>
      <c r="F671" t="s">
        <v>40</v>
      </c>
      <c r="G671">
        <v>2.233333</v>
      </c>
      <c r="I671" t="s">
        <v>33</v>
      </c>
      <c r="J671" t="s">
        <v>33</v>
      </c>
      <c r="K671" t="s">
        <v>33</v>
      </c>
      <c r="L671" t="s">
        <v>33</v>
      </c>
      <c r="M671" t="s">
        <v>33</v>
      </c>
      <c r="N671" t="s">
        <v>33</v>
      </c>
      <c r="O671" t="s">
        <v>33</v>
      </c>
      <c r="P671" t="s">
        <v>33</v>
      </c>
      <c r="R671" t="s">
        <v>33</v>
      </c>
      <c r="S671" t="s">
        <v>33</v>
      </c>
      <c r="U671" t="s">
        <v>91</v>
      </c>
      <c r="V671" t="s">
        <v>35</v>
      </c>
      <c r="W671" t="s">
        <v>36</v>
      </c>
      <c r="X671">
        <v>2019</v>
      </c>
      <c r="Y671" t="s">
        <v>37</v>
      </c>
      <c r="Z671" t="s">
        <v>38</v>
      </c>
      <c r="AA671">
        <v>24</v>
      </c>
      <c r="AB671">
        <v>71</v>
      </c>
      <c r="AC671">
        <v>1.1000000000000001</v>
      </c>
      <c r="AD671">
        <v>0</v>
      </c>
      <c r="AE671">
        <v>235.95</v>
      </c>
      <c r="AF671">
        <f>VLOOKUP(A671,[1]DETALLE!$A$1:$AK$841,37,FALSE)</f>
        <v>1133.5431250000004</v>
      </c>
      <c r="AG671">
        <f>VLOOKUP(A671,[1]DETALLE!$A$1:$AK$841,16,FALSE)</f>
        <v>7</v>
      </c>
      <c r="AH671">
        <f>VLOOKUP(A671,[1]DETALLE!$A$1:$AK$841,22,FALSE)</f>
        <v>0.8</v>
      </c>
      <c r="AI671">
        <f>VLOOKUP(A671,[1]DETALLE!$A$1:$AK$841,27,FALSE)</f>
        <v>1.3174999999999999</v>
      </c>
      <c r="AJ671" t="str">
        <f>VLOOKUP(A671,[1]DETALLE!$A$1:$AK$841,18,FALSE)</f>
        <v>Light Production Digital Business</v>
      </c>
      <c r="AK671">
        <f t="shared" si="51"/>
        <v>0</v>
      </c>
      <c r="AL671">
        <f t="shared" si="52"/>
        <v>0</v>
      </c>
      <c r="AM671">
        <f t="shared" si="53"/>
        <v>0</v>
      </c>
      <c r="AN671">
        <f t="shared" si="54"/>
        <v>0</v>
      </c>
      <c r="AO671">
        <f t="shared" si="55"/>
        <v>0</v>
      </c>
    </row>
    <row r="672" spans="1:41" x14ac:dyDescent="0.25">
      <c r="A672" t="s">
        <v>236</v>
      </c>
      <c r="B672">
        <v>2019</v>
      </c>
      <c r="C672" t="s">
        <v>37</v>
      </c>
      <c r="D672" t="s">
        <v>38</v>
      </c>
      <c r="E672">
        <v>24</v>
      </c>
      <c r="F672" t="s">
        <v>44</v>
      </c>
      <c r="G672">
        <v>0</v>
      </c>
      <c r="H672" t="s">
        <v>91</v>
      </c>
      <c r="I672">
        <v>803</v>
      </c>
      <c r="J672">
        <v>1573</v>
      </c>
      <c r="K672">
        <v>0.2</v>
      </c>
      <c r="L672">
        <v>0.6</v>
      </c>
      <c r="M672">
        <v>0.8</v>
      </c>
      <c r="N672">
        <v>1.05</v>
      </c>
      <c r="O672">
        <v>1.1000000000000001</v>
      </c>
      <c r="P672">
        <v>1.1499999999999999</v>
      </c>
      <c r="Q672" t="s">
        <v>46</v>
      </c>
      <c r="R672">
        <v>4</v>
      </c>
      <c r="S672">
        <v>6</v>
      </c>
      <c r="T672" t="s">
        <v>47</v>
      </c>
      <c r="U672" t="s">
        <v>91</v>
      </c>
      <c r="V672" t="s">
        <v>35</v>
      </c>
      <c r="W672" t="s">
        <v>59</v>
      </c>
      <c r="X672">
        <v>2019</v>
      </c>
      <c r="Y672" t="s">
        <v>37</v>
      </c>
      <c r="Z672" t="s">
        <v>38</v>
      </c>
      <c r="AA672">
        <v>24</v>
      </c>
      <c r="AB672">
        <v>9</v>
      </c>
      <c r="AC672">
        <v>0</v>
      </c>
      <c r="AD672">
        <v>0</v>
      </c>
      <c r="AE672">
        <v>1573</v>
      </c>
      <c r="AF672" t="e">
        <f>VLOOKUP(A672,[1]DETALLE!$A$1:$AK$841,37,FALSE)</f>
        <v>#N/A</v>
      </c>
      <c r="AG672" t="e">
        <f>VLOOKUP(A672,[1]DETALLE!$A$1:$AK$841,16,FALSE)</f>
        <v>#N/A</v>
      </c>
      <c r="AH672" t="e">
        <f>VLOOKUP(A672,[1]DETALLE!$A$1:$AK$841,22,FALSE)</f>
        <v>#N/A</v>
      </c>
      <c r="AI672" t="e">
        <f>VLOOKUP(A672,[1]DETALLE!$A$1:$AK$841,27,FALSE)</f>
        <v>#N/A</v>
      </c>
      <c r="AJ672" t="e">
        <f>VLOOKUP(A672,[1]DETALLE!$A$1:$AK$841,18,FALSE)</f>
        <v>#N/A</v>
      </c>
      <c r="AK672" t="e">
        <f t="shared" si="51"/>
        <v>#N/A</v>
      </c>
      <c r="AL672" t="e">
        <f t="shared" si="52"/>
        <v>#N/A</v>
      </c>
      <c r="AM672" t="e">
        <f t="shared" si="53"/>
        <v>#N/A</v>
      </c>
      <c r="AN672" t="e">
        <f t="shared" si="54"/>
        <v>#N/A</v>
      </c>
      <c r="AO672" t="e">
        <f t="shared" si="55"/>
        <v>#N/A</v>
      </c>
    </row>
    <row r="673" spans="1:41" x14ac:dyDescent="0.25">
      <c r="A673" t="s">
        <v>158</v>
      </c>
      <c r="B673">
        <v>2019</v>
      </c>
      <c r="C673" t="s">
        <v>37</v>
      </c>
      <c r="D673" t="s">
        <v>38</v>
      </c>
      <c r="E673">
        <v>24</v>
      </c>
      <c r="F673" t="s">
        <v>40</v>
      </c>
      <c r="G673">
        <v>3.7</v>
      </c>
      <c r="H673" t="s">
        <v>54</v>
      </c>
      <c r="I673">
        <v>803</v>
      </c>
      <c r="J673">
        <v>1573</v>
      </c>
      <c r="K673">
        <v>0.2</v>
      </c>
      <c r="L673">
        <v>0.6</v>
      </c>
      <c r="M673">
        <v>0.8</v>
      </c>
      <c r="N673">
        <v>1.05</v>
      </c>
      <c r="O673">
        <v>1.1000000000000001</v>
      </c>
      <c r="P673">
        <v>1.1499999999999999</v>
      </c>
      <c r="Q673" t="s">
        <v>46</v>
      </c>
      <c r="R673">
        <v>4</v>
      </c>
      <c r="S673">
        <v>6</v>
      </c>
      <c r="T673" t="s">
        <v>47</v>
      </c>
      <c r="U673" t="s">
        <v>48</v>
      </c>
      <c r="V673" t="s">
        <v>35</v>
      </c>
      <c r="W673" t="s">
        <v>42</v>
      </c>
      <c r="X673">
        <v>2019</v>
      </c>
      <c r="Y673" t="s">
        <v>37</v>
      </c>
      <c r="Z673" t="s">
        <v>38</v>
      </c>
      <c r="AA673">
        <v>24</v>
      </c>
      <c r="AB673">
        <v>22</v>
      </c>
      <c r="AC673">
        <v>1.05</v>
      </c>
      <c r="AD673">
        <v>0.92500000000000004</v>
      </c>
      <c r="AE673">
        <v>1651.65</v>
      </c>
      <c r="AF673">
        <f>VLOOKUP(A673,[1]DETALLE!$A$1:$AK$841,37,FALSE)</f>
        <v>750.75000000000011</v>
      </c>
      <c r="AG673">
        <f>VLOOKUP(A673,[1]DETALLE!$A$1:$AK$841,16,FALSE)</f>
        <v>2678</v>
      </c>
      <c r="AH673">
        <f>VLOOKUP(A673,[1]DETALLE!$A$1:$AK$841,22,FALSE)</f>
        <v>1.05</v>
      </c>
      <c r="AI673">
        <f>VLOOKUP(A673,[1]DETALLE!$A$1:$AK$841,27,FALSE)</f>
        <v>0.67</v>
      </c>
      <c r="AJ673" t="str">
        <f>VLOOKUP(A673,[1]DETALLE!$A$1:$AK$841,18,FALSE)</f>
        <v>A4 Mono MFPs</v>
      </c>
      <c r="AK673">
        <f t="shared" si="51"/>
        <v>0</v>
      </c>
      <c r="AL673">
        <f t="shared" si="52"/>
        <v>0</v>
      </c>
      <c r="AM673">
        <f t="shared" si="53"/>
        <v>1</v>
      </c>
      <c r="AN673">
        <f t="shared" si="54"/>
        <v>0</v>
      </c>
      <c r="AO673">
        <f t="shared" si="55"/>
        <v>0</v>
      </c>
    </row>
    <row r="674" spans="1:41" x14ac:dyDescent="0.25">
      <c r="A674" t="s">
        <v>588</v>
      </c>
      <c r="B674">
        <v>2019</v>
      </c>
      <c r="C674" t="s">
        <v>37</v>
      </c>
      <c r="D674" t="s">
        <v>38</v>
      </c>
      <c r="E674">
        <v>24</v>
      </c>
      <c r="F674" t="s">
        <v>40</v>
      </c>
      <c r="G674">
        <v>1.7166669999999999</v>
      </c>
      <c r="H674" t="s">
        <v>45</v>
      </c>
      <c r="I674">
        <v>803</v>
      </c>
      <c r="J674">
        <v>1573</v>
      </c>
      <c r="K674">
        <v>0.2</v>
      </c>
      <c r="L674">
        <v>0.6</v>
      </c>
      <c r="M674">
        <v>0.8</v>
      </c>
      <c r="N674">
        <v>1.05</v>
      </c>
      <c r="O674">
        <v>1.1000000000000001</v>
      </c>
      <c r="P674">
        <v>1.1499999999999999</v>
      </c>
      <c r="Q674" t="s">
        <v>46</v>
      </c>
      <c r="R674">
        <v>4</v>
      </c>
      <c r="S674">
        <v>6</v>
      </c>
      <c r="T674" t="s">
        <v>47</v>
      </c>
      <c r="U674" t="s">
        <v>48</v>
      </c>
      <c r="V674" t="s">
        <v>35</v>
      </c>
      <c r="W674" t="s">
        <v>59</v>
      </c>
      <c r="X674">
        <v>2019</v>
      </c>
      <c r="Y674" t="s">
        <v>37</v>
      </c>
      <c r="Z674" t="s">
        <v>38</v>
      </c>
      <c r="AA674">
        <v>26</v>
      </c>
      <c r="AB674">
        <v>50</v>
      </c>
      <c r="AC674">
        <v>1.1000000000000001</v>
      </c>
      <c r="AD674">
        <v>0.42916674999999999</v>
      </c>
      <c r="AE674">
        <v>1730.3</v>
      </c>
      <c r="AF674">
        <f>VLOOKUP(A674,[1]DETALLE!$A$1:$AK$841,37,FALSE)</f>
        <v>0</v>
      </c>
      <c r="AG674">
        <f>VLOOKUP(A674,[1]DETALLE!$A$1:$AK$841,16,FALSE)</f>
        <v>1</v>
      </c>
      <c r="AH674">
        <f>VLOOKUP(A674,[1]DETALLE!$A$1:$AK$841,22,FALSE)</f>
        <v>0</v>
      </c>
      <c r="AI674">
        <f>VLOOKUP(A674,[1]DETALLE!$A$1:$AK$841,27,FALSE)</f>
        <v>0</v>
      </c>
      <c r="AJ674" t="str">
        <f>VLOOKUP(A674,[1]DETALLE!$A$1:$AK$841,18,FALSE)</f>
        <v>A3 Professional Color Laser MFPs</v>
      </c>
      <c r="AK674">
        <f t="shared" si="51"/>
        <v>0</v>
      </c>
      <c r="AL674">
        <f t="shared" si="52"/>
        <v>0</v>
      </c>
      <c r="AM674">
        <f t="shared" si="53"/>
        <v>0</v>
      </c>
      <c r="AN674">
        <f t="shared" si="54"/>
        <v>0</v>
      </c>
      <c r="AO674">
        <f t="shared" si="55"/>
        <v>0</v>
      </c>
    </row>
    <row r="675" spans="1:41" x14ac:dyDescent="0.25">
      <c r="A675" t="s">
        <v>119</v>
      </c>
      <c r="B675">
        <v>2019</v>
      </c>
      <c r="C675" t="s">
        <v>37</v>
      </c>
      <c r="D675" t="s">
        <v>38</v>
      </c>
      <c r="E675">
        <v>24</v>
      </c>
      <c r="F675" t="s">
        <v>44</v>
      </c>
      <c r="G675">
        <v>0</v>
      </c>
      <c r="H675" t="s">
        <v>45</v>
      </c>
      <c r="I675">
        <v>803</v>
      </c>
      <c r="J675">
        <v>1573</v>
      </c>
      <c r="K675">
        <v>0.2</v>
      </c>
      <c r="L675">
        <v>0.6</v>
      </c>
      <c r="M675">
        <v>0.8</v>
      </c>
      <c r="N675">
        <v>1.05</v>
      </c>
      <c r="O675">
        <v>1.1000000000000001</v>
      </c>
      <c r="P675">
        <v>1.1499999999999999</v>
      </c>
      <c r="Q675" t="s">
        <v>46</v>
      </c>
      <c r="R675">
        <v>4</v>
      </c>
      <c r="S675">
        <v>6</v>
      </c>
      <c r="T675" t="s">
        <v>47</v>
      </c>
      <c r="U675" t="s">
        <v>48</v>
      </c>
      <c r="V675" t="s">
        <v>35</v>
      </c>
      <c r="W675" t="s">
        <v>55</v>
      </c>
      <c r="X675">
        <v>2019</v>
      </c>
      <c r="Y675" t="s">
        <v>37</v>
      </c>
      <c r="Z675" t="s">
        <v>38</v>
      </c>
      <c r="AA675">
        <v>24</v>
      </c>
      <c r="AB675">
        <v>16</v>
      </c>
      <c r="AC675">
        <v>0</v>
      </c>
      <c r="AD675">
        <v>0</v>
      </c>
      <c r="AE675">
        <v>1573</v>
      </c>
      <c r="AF675">
        <f>VLOOKUP(A675,[1]DETALLE!$A$1:$AK$841,37,FALSE)</f>
        <v>565.56500000000005</v>
      </c>
      <c r="AG675">
        <f>VLOOKUP(A675,[1]DETALLE!$A$1:$AK$841,16,FALSE)</f>
        <v>44</v>
      </c>
      <c r="AH675">
        <f>VLOOKUP(A675,[1]DETALLE!$A$1:$AK$841,22,FALSE)</f>
        <v>0.8</v>
      </c>
      <c r="AI675">
        <f>VLOOKUP(A675,[1]DETALLE!$A$1:$AK$841,27,FALSE)</f>
        <v>1.036</v>
      </c>
      <c r="AJ675" t="str">
        <f>VLOOKUP(A675,[1]DETALLE!$A$1:$AK$841,18,FALSE)</f>
        <v>A4 Color Laser MFPs</v>
      </c>
      <c r="AK675">
        <f t="shared" si="51"/>
        <v>0</v>
      </c>
      <c r="AL675">
        <f t="shared" si="52"/>
        <v>0</v>
      </c>
      <c r="AM675">
        <f t="shared" si="53"/>
        <v>0</v>
      </c>
      <c r="AN675">
        <f t="shared" si="54"/>
        <v>0</v>
      </c>
      <c r="AO675">
        <f t="shared" si="55"/>
        <v>0</v>
      </c>
    </row>
    <row r="676" spans="1:41" x14ac:dyDescent="0.25">
      <c r="A676" t="s">
        <v>523</v>
      </c>
      <c r="B676">
        <v>2019</v>
      </c>
      <c r="C676" t="s">
        <v>37</v>
      </c>
      <c r="D676" t="s">
        <v>38</v>
      </c>
      <c r="E676">
        <v>24</v>
      </c>
      <c r="F676" t="s">
        <v>40</v>
      </c>
      <c r="G676">
        <v>3.9333330000000002</v>
      </c>
      <c r="H676" t="s">
        <v>45</v>
      </c>
      <c r="I676">
        <v>803</v>
      </c>
      <c r="J676">
        <v>1573</v>
      </c>
      <c r="K676">
        <v>0.2</v>
      </c>
      <c r="L676">
        <v>0.6</v>
      </c>
      <c r="M676">
        <v>0.8</v>
      </c>
      <c r="N676">
        <v>1.05</v>
      </c>
      <c r="O676">
        <v>1.1000000000000001</v>
      </c>
      <c r="P676">
        <v>1.1499999999999999</v>
      </c>
      <c r="Q676" t="s">
        <v>46</v>
      </c>
      <c r="R676">
        <v>4</v>
      </c>
      <c r="S676">
        <v>6</v>
      </c>
      <c r="T676" t="s">
        <v>47</v>
      </c>
      <c r="U676" t="s">
        <v>48</v>
      </c>
      <c r="V676" t="s">
        <v>35</v>
      </c>
      <c r="W676" t="s">
        <v>50</v>
      </c>
      <c r="X676">
        <v>2019</v>
      </c>
      <c r="Y676" t="s">
        <v>37</v>
      </c>
      <c r="Z676" t="s">
        <v>38</v>
      </c>
      <c r="AA676">
        <v>26</v>
      </c>
      <c r="AB676">
        <v>7</v>
      </c>
      <c r="AC676">
        <v>0.8</v>
      </c>
      <c r="AD676">
        <v>0.98333325000000005</v>
      </c>
      <c r="AE676">
        <v>1258.4000000000001</v>
      </c>
      <c r="AF676">
        <f>VLOOKUP(A676,[1]DETALLE!$A$1:$AK$841,37,FALSE)</f>
        <v>1423.6950000000002</v>
      </c>
      <c r="AG676">
        <f>VLOOKUP(A676,[1]DETALLE!$A$1:$AK$841,16,FALSE)</f>
        <v>2681</v>
      </c>
      <c r="AH676">
        <f>VLOOKUP(A676,[1]DETALLE!$A$1:$AK$841,22,FALSE)</f>
        <v>1.1000000000000001</v>
      </c>
      <c r="AI676">
        <f>VLOOKUP(A676,[1]DETALLE!$A$1:$AK$841,27,FALSE)</f>
        <v>1.228</v>
      </c>
      <c r="AJ676" t="str">
        <f>VLOOKUP(A676,[1]DETALLE!$A$1:$AK$841,18,FALSE)</f>
        <v>Office Digital</v>
      </c>
      <c r="AK676">
        <f t="shared" si="51"/>
        <v>0</v>
      </c>
      <c r="AL676">
        <f t="shared" si="52"/>
        <v>0</v>
      </c>
      <c r="AM676">
        <f t="shared" si="53"/>
        <v>0</v>
      </c>
      <c r="AN676">
        <f t="shared" si="54"/>
        <v>0</v>
      </c>
      <c r="AO676">
        <f t="shared" si="55"/>
        <v>0</v>
      </c>
    </row>
    <row r="677" spans="1:41" x14ac:dyDescent="0.25">
      <c r="A677" t="s">
        <v>277</v>
      </c>
      <c r="B677">
        <v>2019</v>
      </c>
      <c r="C677" t="s">
        <v>37</v>
      </c>
      <c r="D677" t="s">
        <v>38</v>
      </c>
      <c r="E677">
        <v>24</v>
      </c>
      <c r="F677" t="s">
        <v>40</v>
      </c>
      <c r="G677">
        <v>1.0833330000000001</v>
      </c>
      <c r="H677" t="s">
        <v>45</v>
      </c>
      <c r="I677">
        <v>803</v>
      </c>
      <c r="J677">
        <v>1573</v>
      </c>
      <c r="K677">
        <v>0.2</v>
      </c>
      <c r="L677">
        <v>0.6</v>
      </c>
      <c r="M677">
        <v>0.8</v>
      </c>
      <c r="N677">
        <v>1.05</v>
      </c>
      <c r="O677">
        <v>1.1000000000000001</v>
      </c>
      <c r="P677">
        <v>1.1499999999999999</v>
      </c>
      <c r="Q677" t="s">
        <v>46</v>
      </c>
      <c r="R677">
        <v>4</v>
      </c>
      <c r="S677">
        <v>6</v>
      </c>
      <c r="T677" t="s">
        <v>47</v>
      </c>
      <c r="U677" t="s">
        <v>48</v>
      </c>
      <c r="V677" t="s">
        <v>35</v>
      </c>
      <c r="W677" t="s">
        <v>42</v>
      </c>
      <c r="X677">
        <v>2019</v>
      </c>
      <c r="Y677" t="s">
        <v>37</v>
      </c>
      <c r="Z677" t="s">
        <v>38</v>
      </c>
      <c r="AA677">
        <v>25</v>
      </c>
      <c r="AB677">
        <v>19</v>
      </c>
      <c r="AC677">
        <v>1.05</v>
      </c>
      <c r="AD677">
        <v>0.27083325000000003</v>
      </c>
      <c r="AE677">
        <v>1651.65</v>
      </c>
      <c r="AF677">
        <f>VLOOKUP(A677,[1]DETALLE!$A$1:$AK$841,37,FALSE)</f>
        <v>1730.3000000000004</v>
      </c>
      <c r="AG677">
        <f>VLOOKUP(A677,[1]DETALLE!$A$1:$AK$841,16,FALSE)</f>
        <v>60</v>
      </c>
      <c r="AH677">
        <f>VLOOKUP(A677,[1]DETALLE!$A$1:$AK$841,22,FALSE)</f>
        <v>1.1000000000000001</v>
      </c>
      <c r="AI677">
        <f>VLOOKUP(A677,[1]DETALLE!$A$1:$AK$841,27,FALSE)</f>
        <v>0</v>
      </c>
      <c r="AJ677" t="str">
        <f>VLOOKUP(A677,[1]DETALLE!$A$1:$AK$841,18,FALSE)</f>
        <v>Entry Production Color Low/Mid</v>
      </c>
      <c r="AK677">
        <f t="shared" si="51"/>
        <v>0</v>
      </c>
      <c r="AL677">
        <f t="shared" si="52"/>
        <v>0</v>
      </c>
      <c r="AM677">
        <f t="shared" si="53"/>
        <v>0</v>
      </c>
      <c r="AN677">
        <f t="shared" si="54"/>
        <v>0</v>
      </c>
      <c r="AO677">
        <f t="shared" si="55"/>
        <v>0</v>
      </c>
    </row>
    <row r="678" spans="1:41" x14ac:dyDescent="0.25">
      <c r="A678" t="s">
        <v>589</v>
      </c>
      <c r="B678">
        <v>2019</v>
      </c>
      <c r="C678" t="s">
        <v>37</v>
      </c>
      <c r="D678" t="s">
        <v>38</v>
      </c>
      <c r="E678">
        <v>24</v>
      </c>
      <c r="F678" t="s">
        <v>40</v>
      </c>
      <c r="G678">
        <v>0.78333339999999996</v>
      </c>
      <c r="H678" t="s">
        <v>45</v>
      </c>
      <c r="I678">
        <v>803</v>
      </c>
      <c r="J678">
        <v>1573</v>
      </c>
      <c r="K678">
        <v>0.2</v>
      </c>
      <c r="L678">
        <v>0.6</v>
      </c>
      <c r="M678">
        <v>0.8</v>
      </c>
      <c r="N678">
        <v>1.05</v>
      </c>
      <c r="O678">
        <v>1.1000000000000001</v>
      </c>
      <c r="P678">
        <v>1.1499999999999999</v>
      </c>
      <c r="Q678" t="s">
        <v>46</v>
      </c>
      <c r="R678">
        <v>4</v>
      </c>
      <c r="S678">
        <v>6</v>
      </c>
      <c r="T678" t="s">
        <v>47</v>
      </c>
      <c r="U678" t="s">
        <v>48</v>
      </c>
      <c r="V678" t="s">
        <v>35</v>
      </c>
      <c r="W678" t="s">
        <v>83</v>
      </c>
      <c r="X678">
        <v>2019</v>
      </c>
      <c r="Y678" t="s">
        <v>37</v>
      </c>
      <c r="Z678" t="s">
        <v>38</v>
      </c>
      <c r="AA678">
        <v>24</v>
      </c>
      <c r="AB678">
        <v>126</v>
      </c>
      <c r="AC678">
        <v>1.1499999999999999</v>
      </c>
      <c r="AD678">
        <v>0.19583334999999999</v>
      </c>
      <c r="AE678">
        <v>1808.95</v>
      </c>
      <c r="AF678">
        <f>VLOOKUP(A678,[1]DETALLE!$A$1:$AK$841,37,FALSE)</f>
        <v>0</v>
      </c>
      <c r="AG678">
        <f>VLOOKUP(A678,[1]DETALLE!$A$1:$AK$841,16,FALSE)</f>
        <v>2</v>
      </c>
      <c r="AH678">
        <f>VLOOKUP(A678,[1]DETALLE!$A$1:$AK$841,22,FALSE)</f>
        <v>0</v>
      </c>
      <c r="AI678">
        <f>VLOOKUP(A678,[1]DETALLE!$A$1:$AK$841,27,FALSE)</f>
        <v>0.27500000000000002</v>
      </c>
      <c r="AJ678" t="str">
        <f>VLOOKUP(A678,[1]DETALLE!$A$1:$AK$841,18,FALSE)</f>
        <v>Entry Production Color Low/Mid</v>
      </c>
      <c r="AK678">
        <f t="shared" si="51"/>
        <v>0</v>
      </c>
      <c r="AL678">
        <f t="shared" si="52"/>
        <v>0</v>
      </c>
      <c r="AM678">
        <f t="shared" si="53"/>
        <v>0</v>
      </c>
      <c r="AN678">
        <f t="shared" si="54"/>
        <v>0</v>
      </c>
      <c r="AO678">
        <f t="shared" si="55"/>
        <v>0</v>
      </c>
    </row>
    <row r="679" spans="1:41" x14ac:dyDescent="0.25">
      <c r="A679" t="s">
        <v>467</v>
      </c>
      <c r="B679">
        <v>2019</v>
      </c>
      <c r="C679" t="s">
        <v>37</v>
      </c>
      <c r="D679" t="s">
        <v>38</v>
      </c>
      <c r="E679">
        <v>24</v>
      </c>
      <c r="F679" t="s">
        <v>40</v>
      </c>
      <c r="G679">
        <v>2.0333329999999998</v>
      </c>
      <c r="H679" t="s">
        <v>45</v>
      </c>
      <c r="I679">
        <v>803</v>
      </c>
      <c r="J679">
        <v>1573</v>
      </c>
      <c r="K679">
        <v>0.2</v>
      </c>
      <c r="L679">
        <v>0.6</v>
      </c>
      <c r="M679">
        <v>0.8</v>
      </c>
      <c r="N679">
        <v>1.05</v>
      </c>
      <c r="O679">
        <v>1.1000000000000001</v>
      </c>
      <c r="P679">
        <v>1.1499999999999999</v>
      </c>
      <c r="Q679" t="s">
        <v>46</v>
      </c>
      <c r="R679">
        <v>4</v>
      </c>
      <c r="S679">
        <v>6</v>
      </c>
      <c r="T679" t="s">
        <v>47</v>
      </c>
      <c r="U679" t="s">
        <v>48</v>
      </c>
      <c r="V679" t="s">
        <v>35</v>
      </c>
      <c r="W679" t="s">
        <v>50</v>
      </c>
      <c r="X679">
        <v>2019</v>
      </c>
      <c r="Y679" t="s">
        <v>37</v>
      </c>
      <c r="Z679" t="s">
        <v>38</v>
      </c>
      <c r="AA679">
        <v>24</v>
      </c>
      <c r="AB679">
        <v>10</v>
      </c>
      <c r="AC679">
        <v>0.8</v>
      </c>
      <c r="AD679">
        <v>0.50833324999999996</v>
      </c>
      <c r="AE679">
        <v>1258.4000000000001</v>
      </c>
      <c r="AF679">
        <f>VLOOKUP(A679,[1]DETALLE!$A$1:$AK$841,37,FALSE)</f>
        <v>943.80000000000007</v>
      </c>
      <c r="AG679">
        <f>VLOOKUP(A679,[1]DETALLE!$A$1:$AK$841,16,FALSE)</f>
        <v>5</v>
      </c>
      <c r="AH679">
        <f>VLOOKUP(A679,[1]DETALLE!$A$1:$AK$841,22,FALSE)</f>
        <v>0.6</v>
      </c>
      <c r="AI679">
        <f>VLOOKUP(A679,[1]DETALLE!$A$1:$AK$841,27,FALSE)</f>
        <v>0</v>
      </c>
      <c r="AJ679" t="str">
        <f>VLOOKUP(A679,[1]DETALLE!$A$1:$AK$841,18,FALSE)</f>
        <v>Entry Production Color Low/Mid</v>
      </c>
      <c r="AK679">
        <f t="shared" si="51"/>
        <v>0</v>
      </c>
      <c r="AL679">
        <f t="shared" si="52"/>
        <v>0</v>
      </c>
      <c r="AM679">
        <f t="shared" si="53"/>
        <v>0</v>
      </c>
      <c r="AN679">
        <f t="shared" si="54"/>
        <v>0</v>
      </c>
      <c r="AO679">
        <f t="shared" si="55"/>
        <v>0</v>
      </c>
    </row>
    <row r="680" spans="1:41" x14ac:dyDescent="0.25">
      <c r="A680" t="s">
        <v>590</v>
      </c>
      <c r="B680">
        <v>2019</v>
      </c>
      <c r="C680" t="s">
        <v>37</v>
      </c>
      <c r="D680" t="s">
        <v>38</v>
      </c>
      <c r="E680">
        <v>24</v>
      </c>
      <c r="F680" t="s">
        <v>40</v>
      </c>
      <c r="G680">
        <v>1.6333329999999999</v>
      </c>
      <c r="H680" t="s">
        <v>45</v>
      </c>
      <c r="I680">
        <v>803</v>
      </c>
      <c r="J680">
        <v>1573</v>
      </c>
      <c r="K680">
        <v>0.2</v>
      </c>
      <c r="L680">
        <v>0.6</v>
      </c>
      <c r="M680">
        <v>0.8</v>
      </c>
      <c r="N680">
        <v>1.05</v>
      </c>
      <c r="O680">
        <v>1.1000000000000001</v>
      </c>
      <c r="P680">
        <v>1.1499999999999999</v>
      </c>
      <c r="Q680" t="s">
        <v>46</v>
      </c>
      <c r="R680">
        <v>4</v>
      </c>
      <c r="S680">
        <v>6</v>
      </c>
      <c r="T680" t="s">
        <v>47</v>
      </c>
      <c r="U680" t="s">
        <v>48</v>
      </c>
      <c r="V680" t="s">
        <v>35</v>
      </c>
      <c r="W680" t="s">
        <v>59</v>
      </c>
      <c r="X680">
        <v>2019</v>
      </c>
      <c r="Y680" t="s">
        <v>37</v>
      </c>
      <c r="Z680" t="s">
        <v>38</v>
      </c>
      <c r="AA680">
        <v>29</v>
      </c>
      <c r="AB680">
        <v>35</v>
      </c>
      <c r="AC680">
        <v>1.1000000000000001</v>
      </c>
      <c r="AD680">
        <v>0.40833324999999998</v>
      </c>
      <c r="AE680">
        <v>1730.3</v>
      </c>
      <c r="AF680">
        <f>VLOOKUP(A680,[1]DETALLE!$A$1:$AK$841,37,FALSE)</f>
        <v>750.75000000000011</v>
      </c>
      <c r="AG680">
        <f>VLOOKUP(A680,[1]DETALLE!$A$1:$AK$841,16,FALSE)</f>
        <v>283</v>
      </c>
      <c r="AH680">
        <f>VLOOKUP(A680,[1]DETALLE!$A$1:$AK$841,22,FALSE)</f>
        <v>1.05</v>
      </c>
      <c r="AI680">
        <f>VLOOKUP(A680,[1]DETALLE!$A$1:$AK$841,27,FALSE)</f>
        <v>0.32999999999999996</v>
      </c>
      <c r="AJ680" t="str">
        <f>VLOOKUP(A680,[1]DETALLE!$A$1:$AK$841,18,FALSE)</f>
        <v>Color Laser Printers</v>
      </c>
      <c r="AK680">
        <f t="shared" si="51"/>
        <v>0</v>
      </c>
      <c r="AL680">
        <f t="shared" si="52"/>
        <v>0</v>
      </c>
      <c r="AM680">
        <f t="shared" si="53"/>
        <v>0</v>
      </c>
      <c r="AN680">
        <f t="shared" si="54"/>
        <v>0</v>
      </c>
      <c r="AO680">
        <f t="shared" si="55"/>
        <v>0</v>
      </c>
    </row>
    <row r="681" spans="1:41" x14ac:dyDescent="0.25">
      <c r="A681" t="s">
        <v>591</v>
      </c>
      <c r="B681">
        <v>2019</v>
      </c>
      <c r="C681" t="s">
        <v>37</v>
      </c>
      <c r="D681" t="s">
        <v>38</v>
      </c>
      <c r="E681">
        <v>24</v>
      </c>
      <c r="F681" t="s">
        <v>40</v>
      </c>
      <c r="G681">
        <v>0.8</v>
      </c>
      <c r="H681" t="s">
        <v>34</v>
      </c>
      <c r="I681">
        <v>468</v>
      </c>
      <c r="J681">
        <v>715</v>
      </c>
      <c r="K681">
        <v>0</v>
      </c>
      <c r="L681">
        <v>0</v>
      </c>
      <c r="M681">
        <v>0</v>
      </c>
      <c r="N681">
        <v>0.6</v>
      </c>
      <c r="O681">
        <v>0.8</v>
      </c>
      <c r="P681">
        <v>1.05</v>
      </c>
      <c r="Q681" t="s">
        <v>46</v>
      </c>
      <c r="R681">
        <v>5</v>
      </c>
      <c r="S681">
        <v>9</v>
      </c>
      <c r="T681" t="s">
        <v>47</v>
      </c>
      <c r="U681" t="s">
        <v>34</v>
      </c>
      <c r="V681" t="s">
        <v>35</v>
      </c>
      <c r="W681" t="s">
        <v>67</v>
      </c>
      <c r="X681">
        <v>2019</v>
      </c>
      <c r="Y681" t="s">
        <v>37</v>
      </c>
      <c r="Z681" t="s">
        <v>38</v>
      </c>
      <c r="AA681">
        <v>24</v>
      </c>
      <c r="AB681">
        <v>93</v>
      </c>
      <c r="AC681">
        <v>1.05</v>
      </c>
      <c r="AD681">
        <v>0.16</v>
      </c>
      <c r="AE681">
        <v>750.75</v>
      </c>
      <c r="AF681">
        <f>VLOOKUP(A681,[1]DETALLE!$A$1:$AK$841,37,FALSE)</f>
        <v>1808.95</v>
      </c>
      <c r="AG681">
        <f>VLOOKUP(A681,[1]DETALLE!$A$1:$AK$841,16,FALSE)</f>
        <v>259</v>
      </c>
      <c r="AH681">
        <f>VLOOKUP(A681,[1]DETALLE!$A$1:$AK$841,22,FALSE)</f>
        <v>1.1499999999999999</v>
      </c>
      <c r="AI681">
        <f>VLOOKUP(A681,[1]DETALLE!$A$1:$AK$841,27,FALSE)</f>
        <v>0.83750000000000002</v>
      </c>
      <c r="AJ681" t="str">
        <f>VLOOKUP(A681,[1]DETALLE!$A$1:$AK$841,18,FALSE)</f>
        <v>Entry Production Color Low/Mid</v>
      </c>
      <c r="AK681">
        <f t="shared" si="51"/>
        <v>0</v>
      </c>
      <c r="AL681">
        <f t="shared" si="52"/>
        <v>0</v>
      </c>
      <c r="AM681">
        <f t="shared" si="53"/>
        <v>0</v>
      </c>
      <c r="AN681">
        <f t="shared" si="54"/>
        <v>0</v>
      </c>
      <c r="AO681">
        <f t="shared" si="55"/>
        <v>0</v>
      </c>
    </row>
    <row r="682" spans="1:41" x14ac:dyDescent="0.25">
      <c r="A682" t="s">
        <v>123</v>
      </c>
      <c r="B682">
        <v>2019</v>
      </c>
      <c r="C682" t="s">
        <v>37</v>
      </c>
      <c r="D682" t="s">
        <v>38</v>
      </c>
      <c r="E682">
        <v>24</v>
      </c>
      <c r="F682" t="s">
        <v>44</v>
      </c>
      <c r="G682">
        <v>0</v>
      </c>
      <c r="H682" t="s">
        <v>34</v>
      </c>
      <c r="I682">
        <v>468</v>
      </c>
      <c r="J682">
        <v>715</v>
      </c>
      <c r="K682">
        <v>0</v>
      </c>
      <c r="L682">
        <v>0</v>
      </c>
      <c r="M682">
        <v>0</v>
      </c>
      <c r="N682">
        <v>0.6</v>
      </c>
      <c r="O682">
        <v>0.8</v>
      </c>
      <c r="P682">
        <v>1.05</v>
      </c>
      <c r="Q682" t="s">
        <v>46</v>
      </c>
      <c r="R682">
        <v>5</v>
      </c>
      <c r="S682">
        <v>9</v>
      </c>
      <c r="T682" t="s">
        <v>85</v>
      </c>
      <c r="U682" t="s">
        <v>34</v>
      </c>
      <c r="V682" t="s">
        <v>35</v>
      </c>
      <c r="W682" t="s">
        <v>42</v>
      </c>
      <c r="X682">
        <v>2019</v>
      </c>
      <c r="Y682" t="s">
        <v>37</v>
      </c>
      <c r="Z682" t="s">
        <v>38</v>
      </c>
      <c r="AA682">
        <v>24</v>
      </c>
      <c r="AB682">
        <v>23</v>
      </c>
      <c r="AC682">
        <v>0</v>
      </c>
      <c r="AD682">
        <v>0</v>
      </c>
      <c r="AE682">
        <v>715</v>
      </c>
      <c r="AF682" t="e">
        <f>VLOOKUP(A682,[1]DETALLE!$A$1:$AK$841,37,FALSE)</f>
        <v>#N/A</v>
      </c>
      <c r="AG682" t="e">
        <f>VLOOKUP(A682,[1]DETALLE!$A$1:$AK$841,16,FALSE)</f>
        <v>#N/A</v>
      </c>
      <c r="AH682" t="e">
        <f>VLOOKUP(A682,[1]DETALLE!$A$1:$AK$841,22,FALSE)</f>
        <v>#N/A</v>
      </c>
      <c r="AI682" t="e">
        <f>VLOOKUP(A682,[1]DETALLE!$A$1:$AK$841,27,FALSE)</f>
        <v>#N/A</v>
      </c>
      <c r="AJ682" t="e">
        <f>VLOOKUP(A682,[1]DETALLE!$A$1:$AK$841,18,FALSE)</f>
        <v>#N/A</v>
      </c>
      <c r="AK682" t="e">
        <f t="shared" si="51"/>
        <v>#N/A</v>
      </c>
      <c r="AL682" t="e">
        <f t="shared" si="52"/>
        <v>#N/A</v>
      </c>
      <c r="AM682" t="e">
        <f t="shared" si="53"/>
        <v>#N/A</v>
      </c>
      <c r="AN682" t="e">
        <f t="shared" si="54"/>
        <v>#N/A</v>
      </c>
      <c r="AO682" t="e">
        <f t="shared" si="55"/>
        <v>#N/A</v>
      </c>
    </row>
    <row r="683" spans="1:41" x14ac:dyDescent="0.25">
      <c r="A683" t="s">
        <v>592</v>
      </c>
      <c r="B683">
        <v>2019</v>
      </c>
      <c r="C683" t="s">
        <v>37</v>
      </c>
      <c r="D683" t="s">
        <v>38</v>
      </c>
      <c r="E683">
        <v>24</v>
      </c>
      <c r="F683" t="s">
        <v>40</v>
      </c>
      <c r="G683">
        <v>0.23333329999999999</v>
      </c>
      <c r="H683" t="s">
        <v>34</v>
      </c>
      <c r="I683">
        <v>468</v>
      </c>
      <c r="J683">
        <v>715</v>
      </c>
      <c r="K683">
        <v>0</v>
      </c>
      <c r="L683">
        <v>0</v>
      </c>
      <c r="M683">
        <v>0</v>
      </c>
      <c r="N683">
        <v>0.6</v>
      </c>
      <c r="O683">
        <v>0.8</v>
      </c>
      <c r="P683">
        <v>1.05</v>
      </c>
      <c r="Q683" t="s">
        <v>46</v>
      </c>
      <c r="R683">
        <v>5</v>
      </c>
      <c r="S683">
        <v>9</v>
      </c>
      <c r="T683" t="s">
        <v>47</v>
      </c>
      <c r="U683" t="s">
        <v>34</v>
      </c>
      <c r="V683" t="s">
        <v>35</v>
      </c>
      <c r="W683" t="s">
        <v>73</v>
      </c>
      <c r="X683">
        <v>2019</v>
      </c>
      <c r="Y683" t="s">
        <v>37</v>
      </c>
      <c r="Z683" t="s">
        <v>38</v>
      </c>
      <c r="AA683">
        <v>24</v>
      </c>
      <c r="AB683">
        <v>279</v>
      </c>
      <c r="AC683">
        <v>1.05</v>
      </c>
      <c r="AD683">
        <v>4.6666659999999999E-2</v>
      </c>
      <c r="AE683">
        <v>750.75</v>
      </c>
      <c r="AF683">
        <f>VLOOKUP(A683,[1]DETALLE!$A$1:$AK$841,37,FALSE)</f>
        <v>0</v>
      </c>
      <c r="AG683">
        <f>VLOOKUP(A683,[1]DETALLE!$A$1:$AK$841,16,FALSE)</f>
        <v>146</v>
      </c>
      <c r="AH683">
        <f>VLOOKUP(A683,[1]DETALLE!$A$1:$AK$841,22,FALSE)</f>
        <v>1.1000000000000001</v>
      </c>
      <c r="AI683">
        <f>VLOOKUP(A683,[1]DETALLE!$A$1:$AK$841,27,FALSE)</f>
        <v>0</v>
      </c>
      <c r="AJ683" t="str">
        <f>VLOOKUP(A683,[1]DETALLE!$A$1:$AK$841,18,FALSE)</f>
        <v>Office Digital</v>
      </c>
      <c r="AK683">
        <f t="shared" si="51"/>
        <v>0</v>
      </c>
      <c r="AL683">
        <f t="shared" si="52"/>
        <v>0</v>
      </c>
      <c r="AM683">
        <f t="shared" si="53"/>
        <v>0</v>
      </c>
      <c r="AN683">
        <f t="shared" si="54"/>
        <v>0</v>
      </c>
      <c r="AO683">
        <f t="shared" si="55"/>
        <v>0</v>
      </c>
    </row>
    <row r="684" spans="1:41" x14ac:dyDescent="0.25">
      <c r="A684" t="s">
        <v>248</v>
      </c>
      <c r="B684">
        <v>2019</v>
      </c>
      <c r="C684" t="s">
        <v>37</v>
      </c>
      <c r="D684" t="s">
        <v>38</v>
      </c>
      <c r="E684">
        <v>24</v>
      </c>
      <c r="F684" t="s">
        <v>40</v>
      </c>
      <c r="G684">
        <v>3.1166670000000001</v>
      </c>
      <c r="H684" t="s">
        <v>54</v>
      </c>
      <c r="I684">
        <v>803</v>
      </c>
      <c r="J684">
        <v>1573</v>
      </c>
      <c r="K684">
        <v>0.2</v>
      </c>
      <c r="L684">
        <v>0.6</v>
      </c>
      <c r="M684">
        <v>0.8</v>
      </c>
      <c r="N684">
        <v>1.05</v>
      </c>
      <c r="O684">
        <v>1.1000000000000001</v>
      </c>
      <c r="P684">
        <v>1.1499999999999999</v>
      </c>
      <c r="Q684" t="s">
        <v>46</v>
      </c>
      <c r="R684">
        <v>4</v>
      </c>
      <c r="S684">
        <v>6</v>
      </c>
      <c r="T684" t="s">
        <v>47</v>
      </c>
      <c r="U684" t="s">
        <v>54</v>
      </c>
      <c r="V684" t="s">
        <v>35</v>
      </c>
      <c r="W684" t="s">
        <v>50</v>
      </c>
      <c r="X684">
        <v>2019</v>
      </c>
      <c r="Y684" t="s">
        <v>37</v>
      </c>
      <c r="Z684" t="s">
        <v>38</v>
      </c>
      <c r="AA684">
        <v>25</v>
      </c>
      <c r="AB684">
        <v>7</v>
      </c>
      <c r="AC684">
        <v>0.8</v>
      </c>
      <c r="AD684">
        <v>0.77916675000000002</v>
      </c>
      <c r="AE684">
        <v>1258.4000000000001</v>
      </c>
      <c r="AF684">
        <f>VLOOKUP(A684,[1]DETALLE!$A$1:$AK$841,37,FALSE)</f>
        <v>572.00000000000011</v>
      </c>
      <c r="AG684">
        <f>VLOOKUP(A684,[1]DETALLE!$A$1:$AK$841,16,FALSE)</f>
        <v>55</v>
      </c>
      <c r="AH684">
        <f>VLOOKUP(A684,[1]DETALLE!$A$1:$AK$841,22,FALSE)</f>
        <v>0.8</v>
      </c>
      <c r="AI684">
        <f>VLOOKUP(A684,[1]DETALLE!$A$1:$AK$841,27,FALSE)</f>
        <v>0.28799999999999998</v>
      </c>
      <c r="AJ684" t="str">
        <f>VLOOKUP(A684,[1]DETALLE!$A$1:$AK$841,18,FALSE)</f>
        <v>A4 Mono MFPs</v>
      </c>
      <c r="AK684">
        <f t="shared" si="51"/>
        <v>0</v>
      </c>
      <c r="AL684">
        <f t="shared" si="52"/>
        <v>0</v>
      </c>
      <c r="AM684">
        <f t="shared" si="53"/>
        <v>1</v>
      </c>
      <c r="AN684">
        <f t="shared" si="54"/>
        <v>0</v>
      </c>
      <c r="AO684">
        <f t="shared" si="55"/>
        <v>0</v>
      </c>
    </row>
    <row r="685" spans="1:41" x14ac:dyDescent="0.25">
      <c r="A685" t="s">
        <v>593</v>
      </c>
      <c r="B685">
        <v>2019</v>
      </c>
      <c r="C685" t="s">
        <v>37</v>
      </c>
      <c r="D685" t="s">
        <v>38</v>
      </c>
      <c r="E685">
        <v>24</v>
      </c>
      <c r="F685" t="s">
        <v>40</v>
      </c>
      <c r="G685">
        <v>4.516667</v>
      </c>
      <c r="H685" t="s">
        <v>58</v>
      </c>
      <c r="I685">
        <v>655</v>
      </c>
      <c r="J685">
        <v>1365</v>
      </c>
      <c r="K685">
        <v>0</v>
      </c>
      <c r="L685">
        <v>0</v>
      </c>
      <c r="M685">
        <v>0.6</v>
      </c>
      <c r="N685">
        <v>0.8</v>
      </c>
      <c r="O685">
        <v>1.05</v>
      </c>
      <c r="P685">
        <v>1.1000000000000001</v>
      </c>
      <c r="Q685" t="s">
        <v>46</v>
      </c>
      <c r="R685">
        <v>5</v>
      </c>
      <c r="S685">
        <v>9</v>
      </c>
      <c r="T685" t="s">
        <v>47</v>
      </c>
      <c r="U685" t="s">
        <v>58</v>
      </c>
      <c r="V685" t="s">
        <v>35</v>
      </c>
      <c r="W685" t="s">
        <v>80</v>
      </c>
      <c r="X685">
        <v>2019</v>
      </c>
      <c r="Y685" t="s">
        <v>37</v>
      </c>
      <c r="Z685" t="s">
        <v>38</v>
      </c>
      <c r="AA685">
        <v>24</v>
      </c>
      <c r="AB685">
        <v>49</v>
      </c>
      <c r="AC685">
        <v>1.05</v>
      </c>
      <c r="AD685">
        <v>0.90333339999999995</v>
      </c>
      <c r="AE685">
        <v>1433.25</v>
      </c>
      <c r="AF685">
        <f>VLOOKUP(A685,[1]DETALLE!$A$1:$AK$841,37,FALSE)</f>
        <v>1072.5000000000002</v>
      </c>
      <c r="AG685" t="str">
        <f>VLOOKUP(A685,[1]DETALLE!$A$1:$AK$841,16,FALSE)</f>
        <v xml:space="preserve">  </v>
      </c>
      <c r="AH685">
        <f>VLOOKUP(A685,[1]DETALLE!$A$1:$AK$841,22,FALSE)</f>
        <v>1</v>
      </c>
      <c r="AI685">
        <f>VLOOKUP(A685,[1]DETALLE!$A$1:$AK$841,27,FALSE)</f>
        <v>1</v>
      </c>
      <c r="AJ685" t="str">
        <f>VLOOKUP(A685,[1]DETALLE!$A$1:$AK$841,18,FALSE)</f>
        <v>Entry Mono Printers</v>
      </c>
      <c r="AK685">
        <f t="shared" si="51"/>
        <v>0</v>
      </c>
      <c r="AL685">
        <f t="shared" si="52"/>
        <v>0</v>
      </c>
      <c r="AM685">
        <f t="shared" si="53"/>
        <v>0</v>
      </c>
      <c r="AN685">
        <f t="shared" si="54"/>
        <v>0</v>
      </c>
      <c r="AO685">
        <f t="shared" si="55"/>
        <v>0</v>
      </c>
    </row>
    <row r="686" spans="1:41" x14ac:dyDescent="0.25">
      <c r="A686" t="s">
        <v>129</v>
      </c>
      <c r="B686">
        <v>2019</v>
      </c>
      <c r="C686" t="s">
        <v>37</v>
      </c>
      <c r="D686" t="s">
        <v>38</v>
      </c>
      <c r="E686">
        <v>24</v>
      </c>
      <c r="F686" t="s">
        <v>40</v>
      </c>
      <c r="G686">
        <v>1.25</v>
      </c>
      <c r="H686" t="s">
        <v>58</v>
      </c>
      <c r="I686">
        <v>655</v>
      </c>
      <c r="J686">
        <v>1365</v>
      </c>
      <c r="K686">
        <v>0</v>
      </c>
      <c r="L686">
        <v>0</v>
      </c>
      <c r="M686">
        <v>0.6</v>
      </c>
      <c r="N686">
        <v>0.8</v>
      </c>
      <c r="O686">
        <v>1.05</v>
      </c>
      <c r="P686">
        <v>1.1000000000000001</v>
      </c>
      <c r="Q686" t="s">
        <v>46</v>
      </c>
      <c r="R686">
        <v>5</v>
      </c>
      <c r="S686">
        <v>9</v>
      </c>
      <c r="T686" t="s">
        <v>47</v>
      </c>
      <c r="U686" t="s">
        <v>58</v>
      </c>
      <c r="V686" t="s">
        <v>35</v>
      </c>
      <c r="W686" t="s">
        <v>130</v>
      </c>
      <c r="X686">
        <v>2019</v>
      </c>
      <c r="Y686" t="s">
        <v>37</v>
      </c>
      <c r="Z686" t="s">
        <v>38</v>
      </c>
      <c r="AA686">
        <v>24</v>
      </c>
      <c r="AB686">
        <v>21</v>
      </c>
      <c r="AC686">
        <v>0.8</v>
      </c>
      <c r="AD686">
        <v>0.25</v>
      </c>
      <c r="AE686">
        <v>1092</v>
      </c>
      <c r="AF686">
        <f>VLOOKUP(A686,[1]DETALLE!$A$1:$AK$841,37,FALSE)</f>
        <v>750.75000000000011</v>
      </c>
      <c r="AG686">
        <f>VLOOKUP(A686,[1]DETALLE!$A$1:$AK$841,16,FALSE)</f>
        <v>103</v>
      </c>
      <c r="AH686">
        <f>VLOOKUP(A686,[1]DETALLE!$A$1:$AK$841,22,FALSE)</f>
        <v>1.05</v>
      </c>
      <c r="AI686">
        <f>VLOOKUP(A686,[1]DETALLE!$A$1:$AK$841,27,FALSE)</f>
        <v>0.41111111111111115</v>
      </c>
      <c r="AJ686" t="str">
        <f>VLOOKUP(A686,[1]DETALLE!$A$1:$AK$841,18,FALSE)</f>
        <v>A4 Mono MFPs</v>
      </c>
      <c r="AK686">
        <f t="shared" si="51"/>
        <v>0</v>
      </c>
      <c r="AL686">
        <f t="shared" si="52"/>
        <v>0</v>
      </c>
      <c r="AM686">
        <f t="shared" si="53"/>
        <v>0</v>
      </c>
      <c r="AN686">
        <f t="shared" si="54"/>
        <v>0</v>
      </c>
      <c r="AO686">
        <f t="shared" si="55"/>
        <v>0</v>
      </c>
    </row>
    <row r="687" spans="1:41" x14ac:dyDescent="0.25">
      <c r="A687" t="s">
        <v>318</v>
      </c>
      <c r="B687">
        <v>2019</v>
      </c>
      <c r="C687" t="s">
        <v>37</v>
      </c>
      <c r="D687" t="s">
        <v>38</v>
      </c>
      <c r="E687">
        <v>24</v>
      </c>
      <c r="F687" t="s">
        <v>40</v>
      </c>
      <c r="G687">
        <v>0.98333329999999997</v>
      </c>
      <c r="H687" t="s">
        <v>58</v>
      </c>
      <c r="I687">
        <v>655</v>
      </c>
      <c r="J687">
        <v>1365</v>
      </c>
      <c r="K687">
        <v>0</v>
      </c>
      <c r="L687">
        <v>0</v>
      </c>
      <c r="M687">
        <v>0.6</v>
      </c>
      <c r="N687">
        <v>0.8</v>
      </c>
      <c r="O687">
        <v>1.05</v>
      </c>
      <c r="P687">
        <v>1.1000000000000001</v>
      </c>
      <c r="Q687" t="s">
        <v>46</v>
      </c>
      <c r="R687">
        <v>5</v>
      </c>
      <c r="S687">
        <v>9</v>
      </c>
      <c r="T687" t="s">
        <v>85</v>
      </c>
      <c r="U687" t="s">
        <v>58</v>
      </c>
      <c r="V687" t="s">
        <v>35</v>
      </c>
      <c r="W687" t="s">
        <v>61</v>
      </c>
      <c r="X687">
        <v>2019</v>
      </c>
      <c r="Y687" t="s">
        <v>37</v>
      </c>
      <c r="Z687" t="s">
        <v>38</v>
      </c>
      <c r="AA687">
        <v>25</v>
      </c>
      <c r="AB687">
        <v>9</v>
      </c>
      <c r="AC687">
        <v>0.6</v>
      </c>
      <c r="AD687">
        <v>0.109259255555556</v>
      </c>
      <c r="AE687">
        <v>819</v>
      </c>
      <c r="AF687">
        <f>VLOOKUP(A687,[1]DETALLE!$A$1:$AK$841,37,FALSE)</f>
        <v>0</v>
      </c>
      <c r="AG687">
        <f>VLOOKUP(A687,[1]DETALLE!$A$1:$AK$841,16,FALSE)</f>
        <v>21</v>
      </c>
      <c r="AH687">
        <f>VLOOKUP(A687,[1]DETALLE!$A$1:$AK$841,22,FALSE)</f>
        <v>0.8</v>
      </c>
      <c r="AI687">
        <f>VLOOKUP(A687,[1]DETALLE!$A$1:$AK$841,27,FALSE)</f>
        <v>0.30199999999999999</v>
      </c>
      <c r="AJ687" t="str">
        <f>VLOOKUP(A687,[1]DETALLE!$A$1:$AK$841,18,FALSE)</f>
        <v>Office Digital</v>
      </c>
      <c r="AK687">
        <f t="shared" si="51"/>
        <v>0</v>
      </c>
      <c r="AL687">
        <f t="shared" si="52"/>
        <v>0</v>
      </c>
      <c r="AM687">
        <f t="shared" si="53"/>
        <v>0</v>
      </c>
      <c r="AN687">
        <f t="shared" si="54"/>
        <v>0</v>
      </c>
      <c r="AO687">
        <f t="shared" si="55"/>
        <v>0</v>
      </c>
    </row>
    <row r="688" spans="1:41" x14ac:dyDescent="0.25">
      <c r="A688" t="s">
        <v>90</v>
      </c>
      <c r="B688">
        <v>2019</v>
      </c>
      <c r="C688" t="s">
        <v>37</v>
      </c>
      <c r="D688" t="s">
        <v>38</v>
      </c>
      <c r="E688">
        <v>24</v>
      </c>
      <c r="F688" t="s">
        <v>44</v>
      </c>
      <c r="G688">
        <v>0</v>
      </c>
      <c r="H688" t="s">
        <v>91</v>
      </c>
      <c r="I688">
        <v>803</v>
      </c>
      <c r="J688">
        <v>1573</v>
      </c>
      <c r="K688">
        <v>0.2</v>
      </c>
      <c r="L688">
        <v>0.6</v>
      </c>
      <c r="M688">
        <v>0.8</v>
      </c>
      <c r="N688">
        <v>1.05</v>
      </c>
      <c r="O688">
        <v>1.1000000000000001</v>
      </c>
      <c r="P688">
        <v>1.1499999999999999</v>
      </c>
      <c r="Q688" t="s">
        <v>46</v>
      </c>
      <c r="R688">
        <v>4</v>
      </c>
      <c r="S688">
        <v>6</v>
      </c>
      <c r="T688" t="s">
        <v>47</v>
      </c>
      <c r="U688" t="s">
        <v>91</v>
      </c>
      <c r="V688" t="s">
        <v>35</v>
      </c>
      <c r="W688" t="s">
        <v>61</v>
      </c>
      <c r="X688">
        <v>2019</v>
      </c>
      <c r="Y688" t="s">
        <v>37</v>
      </c>
      <c r="Z688" t="s">
        <v>38</v>
      </c>
      <c r="AA688">
        <v>24</v>
      </c>
      <c r="AB688">
        <v>8</v>
      </c>
      <c r="AC688">
        <v>0</v>
      </c>
      <c r="AD688">
        <v>0</v>
      </c>
      <c r="AE688">
        <v>1573</v>
      </c>
      <c r="AF688">
        <f>VLOOKUP(A688,[1]DETALLE!$A$1:$AK$841,37,FALSE)</f>
        <v>0</v>
      </c>
      <c r="AG688">
        <f>VLOOKUP(A688,[1]DETALLE!$A$1:$AK$841,16,FALSE)</f>
        <v>34</v>
      </c>
      <c r="AH688">
        <f>VLOOKUP(A688,[1]DETALLE!$A$1:$AK$841,22,FALSE)</f>
        <v>1.05</v>
      </c>
      <c r="AI688">
        <f>VLOOKUP(A688,[1]DETALLE!$A$1:$AK$841,27,FALSE)</f>
        <v>0.28199999999999997</v>
      </c>
      <c r="AJ688" t="str">
        <f>VLOOKUP(A688,[1]DETALLE!$A$1:$AK$841,18,FALSE)</f>
        <v>Office Digital</v>
      </c>
      <c r="AK688">
        <f t="shared" si="51"/>
        <v>0</v>
      </c>
      <c r="AL688">
        <f t="shared" si="52"/>
        <v>0</v>
      </c>
      <c r="AM688">
        <f t="shared" si="53"/>
        <v>0</v>
      </c>
      <c r="AN688">
        <f t="shared" si="54"/>
        <v>0</v>
      </c>
      <c r="AO688">
        <f t="shared" si="55"/>
        <v>0</v>
      </c>
    </row>
    <row r="689" spans="1:41" x14ac:dyDescent="0.25">
      <c r="A689" t="s">
        <v>52</v>
      </c>
      <c r="B689">
        <v>2019</v>
      </c>
      <c r="C689" t="s">
        <v>37</v>
      </c>
      <c r="D689" t="s">
        <v>38</v>
      </c>
      <c r="E689">
        <v>24</v>
      </c>
      <c r="F689" t="s">
        <v>40</v>
      </c>
      <c r="G689">
        <v>1.3833329999999999</v>
      </c>
      <c r="H689" t="s">
        <v>53</v>
      </c>
      <c r="I689">
        <v>655</v>
      </c>
      <c r="J689">
        <v>1365</v>
      </c>
      <c r="K689">
        <v>0</v>
      </c>
      <c r="L689">
        <v>0</v>
      </c>
      <c r="M689">
        <v>0.6</v>
      </c>
      <c r="N689">
        <v>0.8</v>
      </c>
      <c r="O689">
        <v>1.05</v>
      </c>
      <c r="P689">
        <v>1.1000000000000001</v>
      </c>
      <c r="Q689" t="s">
        <v>46</v>
      </c>
      <c r="R689">
        <v>5</v>
      </c>
      <c r="S689">
        <v>9</v>
      </c>
      <c r="T689" t="s">
        <v>47</v>
      </c>
      <c r="U689" t="s">
        <v>54</v>
      </c>
      <c r="V689" t="s">
        <v>35</v>
      </c>
      <c r="W689" t="s">
        <v>55</v>
      </c>
      <c r="X689">
        <v>2019</v>
      </c>
      <c r="Y689" t="s">
        <v>37</v>
      </c>
      <c r="Z689" t="s">
        <v>38</v>
      </c>
      <c r="AA689">
        <v>29</v>
      </c>
      <c r="AB689">
        <v>9</v>
      </c>
      <c r="AC689">
        <v>0.6</v>
      </c>
      <c r="AD689">
        <v>0.27666659999999998</v>
      </c>
      <c r="AE689">
        <v>819</v>
      </c>
      <c r="AF689">
        <f>VLOOKUP(A689,[1]DETALLE!$A$1:$AK$841,37,FALSE)</f>
        <v>452.23750000000001</v>
      </c>
      <c r="AG689">
        <f>VLOOKUP(A689,[1]DETALLE!$A$1:$AK$841,16,FALSE)</f>
        <v>5</v>
      </c>
      <c r="AH689">
        <f>VLOOKUP(A689,[1]DETALLE!$A$1:$AK$841,22,FALSE)</f>
        <v>0.6</v>
      </c>
      <c r="AI689">
        <f>VLOOKUP(A689,[1]DETALLE!$A$1:$AK$841,27,FALSE)</f>
        <v>2.25</v>
      </c>
      <c r="AJ689" t="str">
        <f>VLOOKUP(A689,[1]DETALLE!$A$1:$AK$841,18,FALSE)</f>
        <v>Light Production Digital Business</v>
      </c>
      <c r="AK689">
        <f t="shared" si="51"/>
        <v>0</v>
      </c>
      <c r="AL689">
        <f t="shared" si="52"/>
        <v>0</v>
      </c>
      <c r="AM689">
        <f t="shared" si="53"/>
        <v>1</v>
      </c>
      <c r="AN689">
        <f t="shared" si="54"/>
        <v>0</v>
      </c>
      <c r="AO689">
        <f t="shared" si="55"/>
        <v>0</v>
      </c>
    </row>
    <row r="690" spans="1:41" x14ac:dyDescent="0.25">
      <c r="A690" t="s">
        <v>186</v>
      </c>
      <c r="B690">
        <v>2019</v>
      </c>
      <c r="C690" t="s">
        <v>37</v>
      </c>
      <c r="D690" t="s">
        <v>38</v>
      </c>
      <c r="E690">
        <v>24</v>
      </c>
      <c r="F690" t="s">
        <v>40</v>
      </c>
      <c r="G690">
        <v>3.233333</v>
      </c>
      <c r="H690" t="s">
        <v>187</v>
      </c>
      <c r="I690">
        <v>1116</v>
      </c>
      <c r="J690">
        <v>2145</v>
      </c>
      <c r="K690">
        <v>0.6</v>
      </c>
      <c r="L690">
        <v>0.8</v>
      </c>
      <c r="M690">
        <v>1.05</v>
      </c>
      <c r="N690">
        <v>1.1000000000000001</v>
      </c>
      <c r="O690">
        <v>1.1499999999999999</v>
      </c>
      <c r="P690">
        <v>1.2</v>
      </c>
      <c r="Q690" t="s">
        <v>46</v>
      </c>
      <c r="R690">
        <v>4</v>
      </c>
      <c r="S690">
        <v>6</v>
      </c>
      <c r="T690" t="s">
        <v>47</v>
      </c>
      <c r="U690" t="s">
        <v>48</v>
      </c>
      <c r="V690" t="s">
        <v>35</v>
      </c>
      <c r="W690" t="s">
        <v>42</v>
      </c>
      <c r="X690">
        <v>2019</v>
      </c>
      <c r="Y690" t="s">
        <v>37</v>
      </c>
      <c r="Z690" t="s">
        <v>38</v>
      </c>
      <c r="AA690">
        <v>26</v>
      </c>
      <c r="AB690">
        <v>22</v>
      </c>
      <c r="AC690">
        <v>1.1000000000000001</v>
      </c>
      <c r="AD690">
        <v>0.80833325</v>
      </c>
      <c r="AE690">
        <v>2359.5</v>
      </c>
      <c r="AF690">
        <f>VLOOKUP(A690,[1]DETALLE!$A$1:$AK$841,37,FALSE)</f>
        <v>922.1712500000001</v>
      </c>
      <c r="AG690">
        <f>VLOOKUP(A690,[1]DETALLE!$A$1:$AK$841,16,FALSE)</f>
        <v>5</v>
      </c>
      <c r="AH690">
        <f>VLOOKUP(A690,[1]DETALLE!$A$1:$AK$841,22,FALSE)</f>
        <v>0.6</v>
      </c>
      <c r="AI690">
        <f>VLOOKUP(A690,[1]DETALLE!$A$1:$AK$841,27,FALSE)</f>
        <v>1.0549999999999999</v>
      </c>
      <c r="AJ690" t="str">
        <f>VLOOKUP(A690,[1]DETALLE!$A$1:$AK$841,18,FALSE)</f>
        <v>Light Production Digital Business</v>
      </c>
      <c r="AK690">
        <f t="shared" si="51"/>
        <v>0</v>
      </c>
      <c r="AL690">
        <f t="shared" si="52"/>
        <v>0</v>
      </c>
      <c r="AM690">
        <f t="shared" si="53"/>
        <v>0</v>
      </c>
      <c r="AN690">
        <f t="shared" si="54"/>
        <v>0</v>
      </c>
      <c r="AO690">
        <f t="shared" si="55"/>
        <v>0</v>
      </c>
    </row>
    <row r="691" spans="1:41" x14ac:dyDescent="0.25">
      <c r="A691" t="s">
        <v>594</v>
      </c>
      <c r="B691">
        <v>2019</v>
      </c>
      <c r="C691" t="s">
        <v>37</v>
      </c>
      <c r="D691" t="s">
        <v>38</v>
      </c>
      <c r="E691">
        <v>24</v>
      </c>
      <c r="F691" t="s">
        <v>40</v>
      </c>
      <c r="G691">
        <v>3.6333329999999999</v>
      </c>
      <c r="H691" t="s">
        <v>58</v>
      </c>
      <c r="I691">
        <v>655</v>
      </c>
      <c r="J691">
        <v>1365</v>
      </c>
      <c r="K691">
        <v>0</v>
      </c>
      <c r="L691">
        <v>0</v>
      </c>
      <c r="M691">
        <v>0.6</v>
      </c>
      <c r="N691">
        <v>0.8</v>
      </c>
      <c r="O691">
        <v>1.05</v>
      </c>
      <c r="P691">
        <v>1.1000000000000001</v>
      </c>
      <c r="Q691" t="s">
        <v>46</v>
      </c>
      <c r="R691">
        <v>5</v>
      </c>
      <c r="S691">
        <v>9</v>
      </c>
      <c r="T691" t="s">
        <v>85</v>
      </c>
      <c r="U691" t="s">
        <v>58</v>
      </c>
      <c r="V691" t="s">
        <v>35</v>
      </c>
      <c r="W691" t="s">
        <v>42</v>
      </c>
      <c r="X691">
        <v>2019</v>
      </c>
      <c r="Y691" t="s">
        <v>37</v>
      </c>
      <c r="Z691" t="s">
        <v>38</v>
      </c>
      <c r="AA691">
        <v>24</v>
      </c>
      <c r="AB691">
        <v>208</v>
      </c>
      <c r="AC691">
        <v>1.1000000000000001</v>
      </c>
      <c r="AD691">
        <v>0.40370366666666702</v>
      </c>
      <c r="AE691">
        <v>1501.5</v>
      </c>
      <c r="AF691">
        <f>VLOOKUP(A691,[1]DETALLE!$A$1:$AK$841,37,FALSE)</f>
        <v>0</v>
      </c>
      <c r="AG691">
        <f>VLOOKUP(A691,[1]DETALLE!$A$1:$AK$841,16,FALSE)</f>
        <v>38</v>
      </c>
      <c r="AH691">
        <f>VLOOKUP(A691,[1]DETALLE!$A$1:$AK$841,22,FALSE)</f>
        <v>1.1000000000000001</v>
      </c>
      <c r="AI691">
        <f>VLOOKUP(A691,[1]DETALLE!$A$1:$AK$841,27,FALSE)</f>
        <v>0.41249999999999998</v>
      </c>
      <c r="AJ691" t="str">
        <f>VLOOKUP(A691,[1]DETALLE!$A$1:$AK$841,18,FALSE)</f>
        <v>Light Production Digital Business</v>
      </c>
      <c r="AK691">
        <f t="shared" si="51"/>
        <v>0</v>
      </c>
      <c r="AL691">
        <f t="shared" si="52"/>
        <v>0</v>
      </c>
      <c r="AM691">
        <f t="shared" si="53"/>
        <v>1</v>
      </c>
      <c r="AN691">
        <f t="shared" si="54"/>
        <v>0</v>
      </c>
      <c r="AO691">
        <f t="shared" si="55"/>
        <v>0</v>
      </c>
    </row>
    <row r="692" spans="1:41" x14ac:dyDescent="0.25">
      <c r="A692" t="s">
        <v>595</v>
      </c>
      <c r="B692">
        <v>2019</v>
      </c>
      <c r="C692" t="s">
        <v>37</v>
      </c>
      <c r="D692" t="s">
        <v>38</v>
      </c>
      <c r="E692">
        <v>24</v>
      </c>
      <c r="F692" t="s">
        <v>40</v>
      </c>
      <c r="G692">
        <v>0.25</v>
      </c>
      <c r="H692" t="s">
        <v>116</v>
      </c>
      <c r="I692">
        <v>655</v>
      </c>
      <c r="J692">
        <v>1365</v>
      </c>
      <c r="K692">
        <v>0</v>
      </c>
      <c r="L692">
        <v>0</v>
      </c>
      <c r="M692">
        <v>0.6</v>
      </c>
      <c r="N692">
        <v>0.8</v>
      </c>
      <c r="O692">
        <v>1.05</v>
      </c>
      <c r="P692">
        <v>1.1000000000000001</v>
      </c>
      <c r="Q692" t="s">
        <v>46</v>
      </c>
      <c r="R692">
        <v>5</v>
      </c>
      <c r="S692">
        <v>9</v>
      </c>
      <c r="T692" t="s">
        <v>47</v>
      </c>
      <c r="U692" t="s">
        <v>58</v>
      </c>
      <c r="V692" t="s">
        <v>35</v>
      </c>
      <c r="W692" t="s">
        <v>55</v>
      </c>
      <c r="X692">
        <v>2019</v>
      </c>
      <c r="Y692" t="s">
        <v>37</v>
      </c>
      <c r="Z692" t="s">
        <v>38</v>
      </c>
      <c r="AA692">
        <v>25</v>
      </c>
      <c r="AB692">
        <v>86</v>
      </c>
      <c r="AC692">
        <v>1.1000000000000001</v>
      </c>
      <c r="AD692">
        <v>0.05</v>
      </c>
      <c r="AE692">
        <v>1501.5</v>
      </c>
      <c r="AF692">
        <f>VLOOKUP(A692,[1]DETALLE!$A$1:$AK$841,37,FALSE)</f>
        <v>750.75000000000011</v>
      </c>
      <c r="AG692">
        <f>VLOOKUP(A692,[1]DETALLE!$A$1:$AK$841,16,FALSE)</f>
        <v>204</v>
      </c>
      <c r="AH692">
        <f>VLOOKUP(A692,[1]DETALLE!$A$1:$AK$841,22,FALSE)</f>
        <v>1.05</v>
      </c>
      <c r="AI692">
        <f>VLOOKUP(A692,[1]DETALLE!$A$1:$AK$841,27,FALSE)</f>
        <v>0</v>
      </c>
      <c r="AJ692" t="str">
        <f>VLOOKUP(A692,[1]DETALLE!$A$1:$AK$841,18,FALSE)</f>
        <v>A4 Mono MFPs</v>
      </c>
      <c r="AK692">
        <f t="shared" si="51"/>
        <v>0</v>
      </c>
      <c r="AL692">
        <f t="shared" si="52"/>
        <v>0</v>
      </c>
      <c r="AM692">
        <f t="shared" si="53"/>
        <v>0</v>
      </c>
      <c r="AN692">
        <f t="shared" si="54"/>
        <v>0</v>
      </c>
      <c r="AO692">
        <f t="shared" si="55"/>
        <v>0</v>
      </c>
    </row>
    <row r="693" spans="1:41" x14ac:dyDescent="0.25">
      <c r="A693" t="s">
        <v>596</v>
      </c>
      <c r="B693">
        <v>2019</v>
      </c>
      <c r="C693" t="s">
        <v>37</v>
      </c>
      <c r="D693" t="s">
        <v>38</v>
      </c>
      <c r="E693">
        <v>24</v>
      </c>
      <c r="F693" t="s">
        <v>40</v>
      </c>
      <c r="G693">
        <v>3.45</v>
      </c>
      <c r="H693" t="s">
        <v>116</v>
      </c>
      <c r="I693">
        <v>655</v>
      </c>
      <c r="J693">
        <v>1365</v>
      </c>
      <c r="K693">
        <v>0</v>
      </c>
      <c r="L693">
        <v>0</v>
      </c>
      <c r="M693">
        <v>0.6</v>
      </c>
      <c r="N693">
        <v>0.8</v>
      </c>
      <c r="O693">
        <v>1.05</v>
      </c>
      <c r="P693">
        <v>1.1000000000000001</v>
      </c>
      <c r="Q693" t="s">
        <v>46</v>
      </c>
      <c r="R693">
        <v>5</v>
      </c>
      <c r="S693">
        <v>9</v>
      </c>
      <c r="T693" t="s">
        <v>47</v>
      </c>
      <c r="U693" t="s">
        <v>58</v>
      </c>
      <c r="V693" t="s">
        <v>35</v>
      </c>
      <c r="W693" t="s">
        <v>130</v>
      </c>
      <c r="X693">
        <v>2019</v>
      </c>
      <c r="Y693" t="s">
        <v>37</v>
      </c>
      <c r="Z693" t="s">
        <v>38</v>
      </c>
      <c r="AA693">
        <v>26</v>
      </c>
      <c r="AB693">
        <v>47</v>
      </c>
      <c r="AC693">
        <v>1.05</v>
      </c>
      <c r="AD693">
        <v>0.69</v>
      </c>
      <c r="AE693">
        <v>1433.25</v>
      </c>
      <c r="AF693">
        <f>VLOOKUP(A693,[1]DETALLE!$A$1:$AK$841,37,FALSE)</f>
        <v>750.75000000000011</v>
      </c>
      <c r="AG693">
        <f>VLOOKUP(A693,[1]DETALLE!$A$1:$AK$841,16,FALSE)</f>
        <v>1086</v>
      </c>
      <c r="AH693">
        <f>VLOOKUP(A693,[1]DETALLE!$A$1:$AK$841,22,FALSE)</f>
        <v>1.05</v>
      </c>
      <c r="AI693">
        <f>VLOOKUP(A693,[1]DETALLE!$A$1:$AK$841,27,FALSE)</f>
        <v>0</v>
      </c>
      <c r="AJ693" t="str">
        <f>VLOOKUP(A693,[1]DETALLE!$A$1:$AK$841,18,FALSE)</f>
        <v>A4 Mono MFPs</v>
      </c>
      <c r="AK693">
        <f t="shared" si="51"/>
        <v>0</v>
      </c>
      <c r="AL693">
        <f t="shared" si="52"/>
        <v>0</v>
      </c>
      <c r="AM693">
        <f t="shared" si="53"/>
        <v>1</v>
      </c>
      <c r="AN693">
        <f t="shared" si="54"/>
        <v>0</v>
      </c>
      <c r="AO693">
        <f t="shared" si="55"/>
        <v>0</v>
      </c>
    </row>
    <row r="694" spans="1:41" x14ac:dyDescent="0.25">
      <c r="A694" t="s">
        <v>597</v>
      </c>
      <c r="B694">
        <v>2019</v>
      </c>
      <c r="C694" t="s">
        <v>37</v>
      </c>
      <c r="D694" t="s">
        <v>38</v>
      </c>
      <c r="E694">
        <v>24</v>
      </c>
      <c r="F694" t="s">
        <v>40</v>
      </c>
      <c r="G694">
        <v>0.1833333</v>
      </c>
      <c r="H694" t="s">
        <v>116</v>
      </c>
      <c r="I694">
        <v>655</v>
      </c>
      <c r="J694">
        <v>1365</v>
      </c>
      <c r="K694">
        <v>0</v>
      </c>
      <c r="L694">
        <v>0</v>
      </c>
      <c r="M694">
        <v>0.6</v>
      </c>
      <c r="N694">
        <v>0.8</v>
      </c>
      <c r="O694">
        <v>1.05</v>
      </c>
      <c r="P694">
        <v>1.1000000000000001</v>
      </c>
      <c r="Q694" t="s">
        <v>46</v>
      </c>
      <c r="R694">
        <v>5</v>
      </c>
      <c r="S694">
        <v>9</v>
      </c>
      <c r="T694" t="s">
        <v>47</v>
      </c>
      <c r="U694" t="s">
        <v>58</v>
      </c>
      <c r="V694" t="s">
        <v>35</v>
      </c>
      <c r="W694" t="s">
        <v>130</v>
      </c>
      <c r="X694">
        <v>2019</v>
      </c>
      <c r="Y694" t="s">
        <v>37</v>
      </c>
      <c r="Z694" t="s">
        <v>38</v>
      </c>
      <c r="AA694">
        <v>24</v>
      </c>
      <c r="AB694">
        <v>29</v>
      </c>
      <c r="AC694">
        <v>0.8</v>
      </c>
      <c r="AD694">
        <v>3.6666659999999997E-2</v>
      </c>
      <c r="AE694">
        <v>1092</v>
      </c>
      <c r="AF694">
        <f>VLOOKUP(A694,[1]DETALLE!$A$1:$AK$841,37,FALSE)</f>
        <v>819</v>
      </c>
      <c r="AG694">
        <f>VLOOKUP(A694,[1]DETALLE!$A$1:$AK$841,16,FALSE)</f>
        <v>7</v>
      </c>
      <c r="AH694">
        <f>VLOOKUP(A694,[1]DETALLE!$A$1:$AK$841,22,FALSE)</f>
        <v>0.6</v>
      </c>
      <c r="AI694">
        <f>VLOOKUP(A694,[1]DETALLE!$A$1:$AK$841,27,FALSE)</f>
        <v>0.71</v>
      </c>
      <c r="AJ694" t="str">
        <f>VLOOKUP(A694,[1]DETALLE!$A$1:$AK$841,18,FALSE)</f>
        <v>Departmental Digital</v>
      </c>
      <c r="AK694">
        <f t="shared" si="51"/>
        <v>0</v>
      </c>
      <c r="AL694">
        <f t="shared" si="52"/>
        <v>0</v>
      </c>
      <c r="AM694">
        <f t="shared" si="53"/>
        <v>0</v>
      </c>
      <c r="AN694">
        <f t="shared" si="54"/>
        <v>0</v>
      </c>
      <c r="AO694">
        <f t="shared" si="55"/>
        <v>0</v>
      </c>
    </row>
    <row r="695" spans="1:41" x14ac:dyDescent="0.25">
      <c r="A695" t="s">
        <v>383</v>
      </c>
      <c r="B695">
        <v>2019</v>
      </c>
      <c r="C695" t="s">
        <v>37</v>
      </c>
      <c r="D695" t="s">
        <v>38</v>
      </c>
      <c r="E695">
        <v>24</v>
      </c>
      <c r="F695" t="s">
        <v>44</v>
      </c>
      <c r="G695">
        <v>0</v>
      </c>
      <c r="H695" t="s">
        <v>71</v>
      </c>
      <c r="I695">
        <v>468</v>
      </c>
      <c r="J695">
        <v>715</v>
      </c>
      <c r="K695">
        <v>0</v>
      </c>
      <c r="L695">
        <v>0</v>
      </c>
      <c r="M695">
        <v>0</v>
      </c>
      <c r="N695">
        <v>0.6</v>
      </c>
      <c r="O695">
        <v>0.8</v>
      </c>
      <c r="P695">
        <v>1.05</v>
      </c>
      <c r="Q695" t="s">
        <v>46</v>
      </c>
      <c r="R695">
        <v>5</v>
      </c>
      <c r="S695">
        <v>9</v>
      </c>
      <c r="T695" t="s">
        <v>47</v>
      </c>
      <c r="U695" t="s">
        <v>71</v>
      </c>
      <c r="V695" t="s">
        <v>35</v>
      </c>
      <c r="W695" t="s">
        <v>55</v>
      </c>
      <c r="X695">
        <v>2019</v>
      </c>
      <c r="Y695" t="s">
        <v>37</v>
      </c>
      <c r="Z695" t="s">
        <v>38</v>
      </c>
      <c r="AA695">
        <v>24</v>
      </c>
      <c r="AB695">
        <v>9</v>
      </c>
      <c r="AC695">
        <v>0</v>
      </c>
      <c r="AD695">
        <v>0</v>
      </c>
      <c r="AE695">
        <v>715</v>
      </c>
      <c r="AF695">
        <f>VLOOKUP(A695,[1]DETALLE!$A$1:$AK$841,37,FALSE)</f>
        <v>750.75000000000011</v>
      </c>
      <c r="AG695">
        <f>VLOOKUP(A695,[1]DETALLE!$A$1:$AK$841,16,FALSE)</f>
        <v>2699</v>
      </c>
      <c r="AH695">
        <f>VLOOKUP(A695,[1]DETALLE!$A$1:$AK$841,22,FALSE)</f>
        <v>1.05</v>
      </c>
      <c r="AI695">
        <f>VLOOKUP(A695,[1]DETALLE!$A$1:$AK$841,27,FALSE)</f>
        <v>0.51</v>
      </c>
      <c r="AJ695" t="str">
        <f>VLOOKUP(A695,[1]DETALLE!$A$1:$AK$841,18,FALSE)</f>
        <v>A4 Mono MFPs</v>
      </c>
      <c r="AK695">
        <f t="shared" si="51"/>
        <v>0</v>
      </c>
      <c r="AL695">
        <f t="shared" si="52"/>
        <v>0</v>
      </c>
      <c r="AM695">
        <f t="shared" si="53"/>
        <v>0</v>
      </c>
      <c r="AN695">
        <f t="shared" si="54"/>
        <v>0</v>
      </c>
      <c r="AO695">
        <f t="shared" si="55"/>
        <v>0</v>
      </c>
    </row>
    <row r="696" spans="1:41" x14ac:dyDescent="0.25">
      <c r="A696" t="s">
        <v>598</v>
      </c>
      <c r="B696">
        <v>2019</v>
      </c>
      <c r="C696" t="s">
        <v>37</v>
      </c>
      <c r="D696" t="s">
        <v>38</v>
      </c>
      <c r="E696">
        <v>24</v>
      </c>
      <c r="F696" t="s">
        <v>44</v>
      </c>
      <c r="G696">
        <v>0.1166667</v>
      </c>
      <c r="H696" t="s">
        <v>71</v>
      </c>
      <c r="I696">
        <v>468</v>
      </c>
      <c r="J696">
        <v>715</v>
      </c>
      <c r="K696">
        <v>0</v>
      </c>
      <c r="L696">
        <v>0</v>
      </c>
      <c r="M696">
        <v>0</v>
      </c>
      <c r="N696">
        <v>0.6</v>
      </c>
      <c r="O696">
        <v>0.8</v>
      </c>
      <c r="P696">
        <v>1.05</v>
      </c>
      <c r="Q696" t="s">
        <v>46</v>
      </c>
      <c r="R696">
        <v>5</v>
      </c>
      <c r="S696">
        <v>9</v>
      </c>
      <c r="T696" t="s">
        <v>47</v>
      </c>
      <c r="U696" t="s">
        <v>71</v>
      </c>
      <c r="V696" t="s">
        <v>35</v>
      </c>
      <c r="W696" t="s">
        <v>55</v>
      </c>
      <c r="X696">
        <v>2019</v>
      </c>
      <c r="Y696" t="s">
        <v>37</v>
      </c>
      <c r="Z696" t="s">
        <v>38</v>
      </c>
      <c r="AA696">
        <v>25</v>
      </c>
      <c r="AB696">
        <v>146</v>
      </c>
      <c r="AC696">
        <v>0</v>
      </c>
      <c r="AD696">
        <v>0</v>
      </c>
      <c r="AE696">
        <v>715</v>
      </c>
      <c r="AF696">
        <f>VLOOKUP(A696,[1]DETALLE!$A$1:$AK$841,37,FALSE)</f>
        <v>1730.3000000000004</v>
      </c>
      <c r="AG696">
        <f>VLOOKUP(A696,[1]DETALLE!$A$1:$AK$841,16,FALSE)</f>
        <v>50</v>
      </c>
      <c r="AH696">
        <f>VLOOKUP(A696,[1]DETALLE!$A$1:$AK$841,22,FALSE)</f>
        <v>1.1000000000000001</v>
      </c>
      <c r="AI696">
        <f>VLOOKUP(A696,[1]DETALLE!$A$1:$AK$841,27,FALSE)</f>
        <v>0.8</v>
      </c>
      <c r="AJ696" t="str">
        <f>VLOOKUP(A696,[1]DETALLE!$A$1:$AK$841,18,FALSE)</f>
        <v>WF Mono Systems and Legacy Color</v>
      </c>
      <c r="AK696">
        <f t="shared" si="51"/>
        <v>0</v>
      </c>
      <c r="AL696">
        <f t="shared" si="52"/>
        <v>0</v>
      </c>
      <c r="AM696">
        <f t="shared" si="53"/>
        <v>0</v>
      </c>
      <c r="AN696">
        <f t="shared" si="54"/>
        <v>0</v>
      </c>
      <c r="AO696">
        <f t="shared" si="55"/>
        <v>0</v>
      </c>
    </row>
    <row r="697" spans="1:41" x14ac:dyDescent="0.25">
      <c r="A697" t="s">
        <v>599</v>
      </c>
      <c r="B697">
        <v>2019</v>
      </c>
      <c r="C697" t="s">
        <v>37</v>
      </c>
      <c r="D697" t="s">
        <v>38</v>
      </c>
      <c r="E697">
        <v>24</v>
      </c>
      <c r="F697" t="s">
        <v>40</v>
      </c>
      <c r="G697">
        <v>0</v>
      </c>
      <c r="H697" t="s">
        <v>71</v>
      </c>
      <c r="I697">
        <v>468</v>
      </c>
      <c r="J697">
        <v>715</v>
      </c>
      <c r="K697">
        <v>0</v>
      </c>
      <c r="L697">
        <v>0</v>
      </c>
      <c r="M697">
        <v>0</v>
      </c>
      <c r="N697">
        <v>0.6</v>
      </c>
      <c r="O697">
        <v>0.8</v>
      </c>
      <c r="P697">
        <v>1.05</v>
      </c>
      <c r="Q697" t="s">
        <v>46</v>
      </c>
      <c r="R697">
        <v>5</v>
      </c>
      <c r="S697">
        <v>9</v>
      </c>
      <c r="T697" t="s">
        <v>47</v>
      </c>
      <c r="U697" t="s">
        <v>71</v>
      </c>
      <c r="V697" t="s">
        <v>35</v>
      </c>
      <c r="W697" t="s">
        <v>55</v>
      </c>
      <c r="X697">
        <v>2019</v>
      </c>
      <c r="Y697" t="s">
        <v>37</v>
      </c>
      <c r="Z697" t="s">
        <v>38</v>
      </c>
      <c r="AA697">
        <v>24</v>
      </c>
      <c r="AB697">
        <v>128</v>
      </c>
      <c r="AC697">
        <v>1.05</v>
      </c>
      <c r="AD697">
        <v>0</v>
      </c>
      <c r="AE697">
        <v>750.75</v>
      </c>
      <c r="AF697">
        <f>VLOOKUP(A697,[1]DETALLE!$A$1:$AK$841,37,FALSE)</f>
        <v>750.75000000000011</v>
      </c>
      <c r="AG697">
        <f>VLOOKUP(A697,[1]DETALLE!$A$1:$AK$841,16,FALSE)</f>
        <v>907</v>
      </c>
      <c r="AH697">
        <f>VLOOKUP(A697,[1]DETALLE!$A$1:$AK$841,22,FALSE)</f>
        <v>1.05</v>
      </c>
      <c r="AI697">
        <f>VLOOKUP(A697,[1]DETALLE!$A$1:$AK$841,27,FALSE)</f>
        <v>0.30333333333333351</v>
      </c>
      <c r="AJ697" t="str">
        <f>VLOOKUP(A697,[1]DETALLE!$A$1:$AK$841,18,FALSE)</f>
        <v>A4 Mono MFPs</v>
      </c>
      <c r="AK697">
        <f t="shared" si="51"/>
        <v>1</v>
      </c>
      <c r="AL697">
        <f t="shared" si="52"/>
        <v>0</v>
      </c>
      <c r="AM697">
        <f t="shared" si="53"/>
        <v>1</v>
      </c>
      <c r="AN697">
        <f t="shared" si="54"/>
        <v>0</v>
      </c>
      <c r="AO697">
        <f t="shared" si="55"/>
        <v>0</v>
      </c>
    </row>
    <row r="698" spans="1:41" x14ac:dyDescent="0.25">
      <c r="A698" t="s">
        <v>600</v>
      </c>
      <c r="B698">
        <v>2019</v>
      </c>
      <c r="C698" t="s">
        <v>37</v>
      </c>
      <c r="D698" t="s">
        <v>38</v>
      </c>
      <c r="E698">
        <v>24</v>
      </c>
      <c r="F698" t="s">
        <v>40</v>
      </c>
      <c r="G698">
        <v>3.85</v>
      </c>
      <c r="H698" t="s">
        <v>54</v>
      </c>
      <c r="I698">
        <v>803</v>
      </c>
      <c r="J698">
        <v>1573</v>
      </c>
      <c r="K698">
        <v>0.2</v>
      </c>
      <c r="L698">
        <v>0.6</v>
      </c>
      <c r="M698">
        <v>0.8</v>
      </c>
      <c r="N698">
        <v>1.05</v>
      </c>
      <c r="O698">
        <v>1.1000000000000001</v>
      </c>
      <c r="P698">
        <v>1.1499999999999999</v>
      </c>
      <c r="Q698" t="s">
        <v>46</v>
      </c>
      <c r="R698">
        <v>4</v>
      </c>
      <c r="S698">
        <v>6</v>
      </c>
      <c r="T698" t="s">
        <v>47</v>
      </c>
      <c r="U698" t="s">
        <v>54</v>
      </c>
      <c r="V698" t="s">
        <v>35</v>
      </c>
      <c r="W698" t="s">
        <v>80</v>
      </c>
      <c r="X698">
        <v>2019</v>
      </c>
      <c r="Y698" t="s">
        <v>37</v>
      </c>
      <c r="Z698" t="s">
        <v>38</v>
      </c>
      <c r="AA698">
        <v>24</v>
      </c>
      <c r="AB698">
        <v>148</v>
      </c>
      <c r="AC698">
        <v>1.1499999999999999</v>
      </c>
      <c r="AD698">
        <v>0.96250000000000002</v>
      </c>
      <c r="AE698">
        <v>1808.95</v>
      </c>
      <c r="AF698">
        <f>VLOOKUP(A698,[1]DETALLE!$A$1:$AK$841,37,FALSE)</f>
        <v>1092</v>
      </c>
      <c r="AG698">
        <f>VLOOKUP(A698,[1]DETALLE!$A$1:$AK$841,16,FALSE)</f>
        <v>21</v>
      </c>
      <c r="AH698">
        <f>VLOOKUP(A698,[1]DETALLE!$A$1:$AK$841,22,FALSE)</f>
        <v>0.8</v>
      </c>
      <c r="AI698">
        <f>VLOOKUP(A698,[1]DETALLE!$A$1:$AK$841,27,FALSE)</f>
        <v>0.28199999999999997</v>
      </c>
      <c r="AJ698" t="str">
        <f>VLOOKUP(A698,[1]DETALLE!$A$1:$AK$841,18,FALSE)</f>
        <v>Departmental Digital</v>
      </c>
      <c r="AK698">
        <f t="shared" si="51"/>
        <v>0</v>
      </c>
      <c r="AL698">
        <f t="shared" si="52"/>
        <v>0</v>
      </c>
      <c r="AM698">
        <f t="shared" si="53"/>
        <v>0</v>
      </c>
      <c r="AN698">
        <f t="shared" si="54"/>
        <v>0</v>
      </c>
      <c r="AO698">
        <f t="shared" si="55"/>
        <v>0</v>
      </c>
    </row>
    <row r="699" spans="1:41" x14ac:dyDescent="0.25">
      <c r="A699" t="s">
        <v>601</v>
      </c>
      <c r="B699">
        <v>2019</v>
      </c>
      <c r="C699" t="s">
        <v>37</v>
      </c>
      <c r="D699" t="s">
        <v>38</v>
      </c>
      <c r="E699">
        <v>24</v>
      </c>
      <c r="F699" t="s">
        <v>40</v>
      </c>
      <c r="G699">
        <v>2.4166669999999999</v>
      </c>
      <c r="H699" t="s">
        <v>54</v>
      </c>
      <c r="I699">
        <v>803</v>
      </c>
      <c r="J699">
        <v>1573</v>
      </c>
      <c r="K699">
        <v>0.2</v>
      </c>
      <c r="L699">
        <v>0.6</v>
      </c>
      <c r="M699">
        <v>0.8</v>
      </c>
      <c r="N699">
        <v>1.05</v>
      </c>
      <c r="O699">
        <v>1.1000000000000001</v>
      </c>
      <c r="P699">
        <v>1.1499999999999999</v>
      </c>
      <c r="Q699" t="s">
        <v>46</v>
      </c>
      <c r="R699">
        <v>4</v>
      </c>
      <c r="S699">
        <v>6</v>
      </c>
      <c r="T699" t="s">
        <v>47</v>
      </c>
      <c r="U699" t="s">
        <v>54</v>
      </c>
      <c r="V699" t="s">
        <v>35</v>
      </c>
      <c r="W699" t="s">
        <v>83</v>
      </c>
      <c r="X699">
        <v>2019</v>
      </c>
      <c r="Y699" t="s">
        <v>37</v>
      </c>
      <c r="Z699" t="s">
        <v>38</v>
      </c>
      <c r="AA699">
        <v>24</v>
      </c>
      <c r="AB699">
        <v>29</v>
      </c>
      <c r="AC699">
        <v>1.05</v>
      </c>
      <c r="AD699">
        <v>0.60416674999999997</v>
      </c>
      <c r="AE699">
        <v>1651.65</v>
      </c>
      <c r="AF699">
        <f>VLOOKUP(A699,[1]DETALLE!$A$1:$AK$841,37,FALSE)</f>
        <v>819</v>
      </c>
      <c r="AG699">
        <f>VLOOKUP(A699,[1]DETALLE!$A$1:$AK$841,16,FALSE)</f>
        <v>10</v>
      </c>
      <c r="AH699">
        <f>VLOOKUP(A699,[1]DETALLE!$A$1:$AK$841,22,FALSE)</f>
        <v>0.6</v>
      </c>
      <c r="AI699">
        <f>VLOOKUP(A699,[1]DETALLE!$A$1:$AK$841,27,FALSE)</f>
        <v>0.30599999999999999</v>
      </c>
      <c r="AJ699" t="str">
        <f>VLOOKUP(A699,[1]DETALLE!$A$1:$AK$841,18,FALSE)</f>
        <v>Office Digital</v>
      </c>
      <c r="AK699">
        <f t="shared" si="51"/>
        <v>0</v>
      </c>
      <c r="AL699">
        <f t="shared" si="52"/>
        <v>0</v>
      </c>
      <c r="AM699">
        <f t="shared" si="53"/>
        <v>0</v>
      </c>
      <c r="AN699">
        <f t="shared" si="54"/>
        <v>0</v>
      </c>
      <c r="AO699">
        <f t="shared" si="55"/>
        <v>0</v>
      </c>
    </row>
    <row r="700" spans="1:41" x14ac:dyDescent="0.25">
      <c r="A700" t="s">
        <v>602</v>
      </c>
      <c r="B700">
        <v>2019</v>
      </c>
      <c r="C700" t="s">
        <v>37</v>
      </c>
      <c r="D700" t="s">
        <v>38</v>
      </c>
      <c r="E700">
        <v>25</v>
      </c>
      <c r="F700" t="s">
        <v>40</v>
      </c>
      <c r="G700">
        <v>1.4166669999999999</v>
      </c>
      <c r="H700" t="s">
        <v>58</v>
      </c>
      <c r="I700">
        <v>655</v>
      </c>
      <c r="J700">
        <v>1365</v>
      </c>
      <c r="K700">
        <v>0</v>
      </c>
      <c r="L700">
        <v>0</v>
      </c>
      <c r="M700">
        <v>0.6</v>
      </c>
      <c r="N700">
        <v>0.8</v>
      </c>
      <c r="O700">
        <v>1.05</v>
      </c>
      <c r="P700">
        <v>1.1000000000000001</v>
      </c>
      <c r="Q700" t="s">
        <v>46</v>
      </c>
      <c r="R700">
        <v>5</v>
      </c>
      <c r="S700">
        <v>9</v>
      </c>
      <c r="T700" t="s">
        <v>47</v>
      </c>
      <c r="U700" t="s">
        <v>45</v>
      </c>
      <c r="V700" t="s">
        <v>35</v>
      </c>
      <c r="W700" t="s">
        <v>67</v>
      </c>
      <c r="X700">
        <v>2019</v>
      </c>
      <c r="Y700" t="s">
        <v>37</v>
      </c>
      <c r="Z700" t="s">
        <v>38</v>
      </c>
      <c r="AA700">
        <v>25</v>
      </c>
      <c r="AB700">
        <v>31</v>
      </c>
      <c r="AC700">
        <v>1.05</v>
      </c>
      <c r="AD700">
        <v>0.28333340000000001</v>
      </c>
      <c r="AE700">
        <v>1433.25</v>
      </c>
      <c r="AF700">
        <f>VLOOKUP(A700,[1]DETALLE!$A$1:$AK$841,37,FALSE)</f>
        <v>750.75000000000011</v>
      </c>
      <c r="AG700">
        <f>VLOOKUP(A700,[1]DETALLE!$A$1:$AK$841,16,FALSE)</f>
        <v>162</v>
      </c>
      <c r="AH700">
        <f>VLOOKUP(A700,[1]DETALLE!$A$1:$AK$841,22,FALSE)</f>
        <v>1.05</v>
      </c>
      <c r="AI700">
        <f>VLOOKUP(A700,[1]DETALLE!$A$1:$AK$841,27,FALSE)</f>
        <v>0</v>
      </c>
      <c r="AJ700" t="str">
        <f>VLOOKUP(A700,[1]DETALLE!$A$1:$AK$841,18,FALSE)</f>
        <v>Color Laser Printers</v>
      </c>
      <c r="AK700">
        <f t="shared" si="51"/>
        <v>0</v>
      </c>
      <c r="AL700">
        <f t="shared" si="52"/>
        <v>0</v>
      </c>
      <c r="AM700">
        <f t="shared" si="53"/>
        <v>1</v>
      </c>
      <c r="AN700">
        <f t="shared" si="54"/>
        <v>0</v>
      </c>
      <c r="AO700">
        <f t="shared" si="55"/>
        <v>0</v>
      </c>
    </row>
    <row r="701" spans="1:41" x14ac:dyDescent="0.25">
      <c r="A701" t="s">
        <v>109</v>
      </c>
      <c r="B701">
        <v>2019</v>
      </c>
      <c r="C701" t="s">
        <v>37</v>
      </c>
      <c r="D701" t="s">
        <v>38</v>
      </c>
      <c r="E701">
        <v>25</v>
      </c>
      <c r="F701" t="s">
        <v>40</v>
      </c>
      <c r="G701">
        <v>6.6666669999999997E-2</v>
      </c>
      <c r="H701" t="s">
        <v>58</v>
      </c>
      <c r="I701">
        <v>655</v>
      </c>
      <c r="J701">
        <v>1365</v>
      </c>
      <c r="K701">
        <v>0</v>
      </c>
      <c r="L701">
        <v>0</v>
      </c>
      <c r="M701">
        <v>0.6</v>
      </c>
      <c r="N701">
        <v>0.8</v>
      </c>
      <c r="O701">
        <v>1.05</v>
      </c>
      <c r="P701">
        <v>1.1000000000000001</v>
      </c>
      <c r="Q701" t="s">
        <v>46</v>
      </c>
      <c r="R701">
        <v>5</v>
      </c>
      <c r="S701">
        <v>9</v>
      </c>
      <c r="T701" t="s">
        <v>47</v>
      </c>
      <c r="U701" t="s">
        <v>45</v>
      </c>
      <c r="V701" t="s">
        <v>35</v>
      </c>
      <c r="W701" t="s">
        <v>73</v>
      </c>
      <c r="X701">
        <v>2019</v>
      </c>
      <c r="Y701" t="s">
        <v>37</v>
      </c>
      <c r="Z701" t="s">
        <v>38</v>
      </c>
      <c r="AA701">
        <v>25</v>
      </c>
      <c r="AB701">
        <v>21</v>
      </c>
      <c r="AC701">
        <v>0.8</v>
      </c>
      <c r="AD701">
        <v>1.3333334000000001E-2</v>
      </c>
      <c r="AE701">
        <v>1092</v>
      </c>
      <c r="AF701">
        <f>VLOOKUP(A701,[1]DETALLE!$A$1:$AK$841,37,FALSE)</f>
        <v>0</v>
      </c>
      <c r="AG701">
        <f>VLOOKUP(A701,[1]DETALLE!$A$1:$AK$841,16,FALSE)</f>
        <v>3</v>
      </c>
      <c r="AH701">
        <f>VLOOKUP(A701,[1]DETALLE!$A$1:$AK$841,22,FALSE)</f>
        <v>0</v>
      </c>
      <c r="AI701">
        <f>VLOOKUP(A701,[1]DETALLE!$A$1:$AK$841,27,FALSE)</f>
        <v>0.57999999999999996</v>
      </c>
      <c r="AJ701" t="str">
        <f>VLOOKUP(A701,[1]DETALLE!$A$1:$AK$841,18,FALSE)</f>
        <v>Light Production Digital Business</v>
      </c>
      <c r="AK701">
        <f t="shared" si="51"/>
        <v>0</v>
      </c>
      <c r="AL701">
        <f t="shared" si="52"/>
        <v>0</v>
      </c>
      <c r="AM701">
        <f t="shared" si="53"/>
        <v>0</v>
      </c>
      <c r="AN701">
        <f t="shared" si="54"/>
        <v>0</v>
      </c>
      <c r="AO701">
        <f t="shared" si="55"/>
        <v>0</v>
      </c>
    </row>
    <row r="702" spans="1:41" x14ac:dyDescent="0.25">
      <c r="A702" t="s">
        <v>603</v>
      </c>
      <c r="B702">
        <v>2019</v>
      </c>
      <c r="C702" t="s">
        <v>37</v>
      </c>
      <c r="D702" t="s">
        <v>38</v>
      </c>
      <c r="E702">
        <v>25</v>
      </c>
      <c r="F702" t="s">
        <v>44</v>
      </c>
      <c r="G702">
        <v>0</v>
      </c>
      <c r="H702" t="s">
        <v>34</v>
      </c>
      <c r="I702">
        <v>468</v>
      </c>
      <c r="J702">
        <v>715</v>
      </c>
      <c r="K702">
        <v>0</v>
      </c>
      <c r="L702">
        <v>0</v>
      </c>
      <c r="M702">
        <v>0</v>
      </c>
      <c r="N702">
        <v>0.6</v>
      </c>
      <c r="O702">
        <v>0.8</v>
      </c>
      <c r="P702">
        <v>1.05</v>
      </c>
      <c r="Q702" t="s">
        <v>46</v>
      </c>
      <c r="R702">
        <v>5</v>
      </c>
      <c r="S702">
        <v>9</v>
      </c>
      <c r="T702" t="s">
        <v>47</v>
      </c>
      <c r="U702" t="s">
        <v>34</v>
      </c>
      <c r="V702" t="s">
        <v>35</v>
      </c>
      <c r="W702" t="s">
        <v>50</v>
      </c>
      <c r="X702">
        <v>2019</v>
      </c>
      <c r="Y702" t="s">
        <v>37</v>
      </c>
      <c r="Z702" t="s">
        <v>38</v>
      </c>
      <c r="AA702">
        <v>25</v>
      </c>
      <c r="AB702">
        <v>28</v>
      </c>
      <c r="AC702">
        <v>0</v>
      </c>
      <c r="AD702">
        <v>0</v>
      </c>
      <c r="AE702">
        <v>715</v>
      </c>
      <c r="AF702" t="e">
        <f>VLOOKUP(A702,[1]DETALLE!$A$1:$AK$841,37,FALSE)</f>
        <v>#N/A</v>
      </c>
      <c r="AG702" t="e">
        <f>VLOOKUP(A702,[1]DETALLE!$A$1:$AK$841,16,FALSE)</f>
        <v>#N/A</v>
      </c>
      <c r="AH702" t="e">
        <f>VLOOKUP(A702,[1]DETALLE!$A$1:$AK$841,22,FALSE)</f>
        <v>#N/A</v>
      </c>
      <c r="AI702" t="e">
        <f>VLOOKUP(A702,[1]DETALLE!$A$1:$AK$841,27,FALSE)</f>
        <v>#N/A</v>
      </c>
      <c r="AJ702" t="e">
        <f>VLOOKUP(A702,[1]DETALLE!$A$1:$AK$841,18,FALSE)</f>
        <v>#N/A</v>
      </c>
      <c r="AK702" t="e">
        <f t="shared" si="51"/>
        <v>#N/A</v>
      </c>
      <c r="AL702" t="e">
        <f t="shared" si="52"/>
        <v>#N/A</v>
      </c>
      <c r="AM702" t="e">
        <f t="shared" si="53"/>
        <v>#N/A</v>
      </c>
      <c r="AN702" t="e">
        <f t="shared" si="54"/>
        <v>#N/A</v>
      </c>
      <c r="AO702" t="e">
        <f t="shared" si="55"/>
        <v>#N/A</v>
      </c>
    </row>
    <row r="703" spans="1:41" x14ac:dyDescent="0.25">
      <c r="A703" t="s">
        <v>604</v>
      </c>
      <c r="B703">
        <v>2019</v>
      </c>
      <c r="C703" t="s">
        <v>37</v>
      </c>
      <c r="D703" t="s">
        <v>38</v>
      </c>
      <c r="E703">
        <v>25</v>
      </c>
      <c r="F703" t="s">
        <v>40</v>
      </c>
      <c r="G703">
        <v>0.56666669999999997</v>
      </c>
      <c r="H703" t="s">
        <v>34</v>
      </c>
      <c r="I703">
        <v>468</v>
      </c>
      <c r="J703">
        <v>715</v>
      </c>
      <c r="K703">
        <v>0</v>
      </c>
      <c r="L703">
        <v>0</v>
      </c>
      <c r="M703">
        <v>0</v>
      </c>
      <c r="N703">
        <v>0.6</v>
      </c>
      <c r="O703">
        <v>0.8</v>
      </c>
      <c r="P703">
        <v>1.05</v>
      </c>
      <c r="Q703" t="s">
        <v>46</v>
      </c>
      <c r="R703">
        <v>5</v>
      </c>
      <c r="S703">
        <v>9</v>
      </c>
      <c r="T703" t="s">
        <v>47</v>
      </c>
      <c r="U703" t="s">
        <v>34</v>
      </c>
      <c r="V703" t="s">
        <v>35</v>
      </c>
      <c r="W703" t="s">
        <v>42</v>
      </c>
      <c r="X703">
        <v>2019</v>
      </c>
      <c r="Y703" t="s">
        <v>37</v>
      </c>
      <c r="Z703" t="s">
        <v>38</v>
      </c>
      <c r="AA703">
        <v>26</v>
      </c>
      <c r="AB703">
        <v>94</v>
      </c>
      <c r="AC703">
        <v>1.05</v>
      </c>
      <c r="AD703">
        <v>0.11333334</v>
      </c>
      <c r="AE703">
        <v>750.75</v>
      </c>
      <c r="AF703">
        <f>VLOOKUP(A703,[1]DETALLE!$A$1:$AK$841,37,FALSE)</f>
        <v>750.75000000000011</v>
      </c>
      <c r="AG703">
        <f>VLOOKUP(A703,[1]DETALLE!$A$1:$AK$841,16,FALSE)</f>
        <v>754</v>
      </c>
      <c r="AH703">
        <f>VLOOKUP(A703,[1]DETALLE!$A$1:$AK$841,22,FALSE)</f>
        <v>1.05</v>
      </c>
      <c r="AI703">
        <f>VLOOKUP(A703,[1]DETALLE!$A$1:$AK$841,27,FALSE)</f>
        <v>0</v>
      </c>
      <c r="AJ703" t="str">
        <f>VLOOKUP(A703,[1]DETALLE!$A$1:$AK$841,18,FALSE)</f>
        <v>A4 Mono MFPs</v>
      </c>
      <c r="AK703">
        <f t="shared" si="51"/>
        <v>1</v>
      </c>
      <c r="AL703">
        <f t="shared" si="52"/>
        <v>0</v>
      </c>
      <c r="AM703">
        <f t="shared" si="53"/>
        <v>1</v>
      </c>
      <c r="AN703">
        <f t="shared" si="54"/>
        <v>0</v>
      </c>
      <c r="AO703">
        <f t="shared" si="55"/>
        <v>1</v>
      </c>
    </row>
    <row r="704" spans="1:41" x14ac:dyDescent="0.25">
      <c r="A704" t="s">
        <v>605</v>
      </c>
      <c r="B704">
        <v>2019</v>
      </c>
      <c r="C704" t="s">
        <v>37</v>
      </c>
      <c r="D704" t="s">
        <v>38</v>
      </c>
      <c r="E704">
        <v>25</v>
      </c>
      <c r="F704" t="s">
        <v>40</v>
      </c>
      <c r="G704">
        <v>0.26666669999999998</v>
      </c>
      <c r="H704" t="s">
        <v>91</v>
      </c>
      <c r="I704">
        <v>803</v>
      </c>
      <c r="J704">
        <v>1573</v>
      </c>
      <c r="K704">
        <v>0.2</v>
      </c>
      <c r="L704">
        <v>0.6</v>
      </c>
      <c r="M704">
        <v>0.8</v>
      </c>
      <c r="N704">
        <v>1.05</v>
      </c>
      <c r="O704">
        <v>1.1000000000000001</v>
      </c>
      <c r="P704">
        <v>1.1499999999999999</v>
      </c>
      <c r="Q704" t="s">
        <v>46</v>
      </c>
      <c r="R704">
        <v>4</v>
      </c>
      <c r="S704">
        <v>6</v>
      </c>
      <c r="T704" t="s">
        <v>47</v>
      </c>
      <c r="U704" t="s">
        <v>91</v>
      </c>
      <c r="V704" t="s">
        <v>35</v>
      </c>
      <c r="W704" t="s">
        <v>73</v>
      </c>
      <c r="X704">
        <v>2019</v>
      </c>
      <c r="Y704" t="s">
        <v>37</v>
      </c>
      <c r="Z704" t="s">
        <v>38</v>
      </c>
      <c r="AA704">
        <v>26</v>
      </c>
      <c r="AB704">
        <v>64</v>
      </c>
      <c r="AC704">
        <v>1.1499999999999999</v>
      </c>
      <c r="AD704">
        <v>6.6666674999999995E-2</v>
      </c>
      <c r="AE704">
        <v>1808.95</v>
      </c>
      <c r="AF704">
        <f>VLOOKUP(A704,[1]DETALLE!$A$1:$AK$841,37,FALSE)</f>
        <v>1501.5000000000002</v>
      </c>
      <c r="AG704">
        <f>VLOOKUP(A704,[1]DETALLE!$A$1:$AK$841,16,FALSE)</f>
        <v>128</v>
      </c>
      <c r="AH704">
        <f>VLOOKUP(A704,[1]DETALLE!$A$1:$AK$841,22,FALSE)</f>
        <v>1.1000000000000001</v>
      </c>
      <c r="AI704">
        <f>VLOOKUP(A704,[1]DETALLE!$A$1:$AK$841,27,FALSE)</f>
        <v>0.63200000000000001</v>
      </c>
      <c r="AJ704" t="str">
        <f>VLOOKUP(A704,[1]DETALLE!$A$1:$AK$841,18,FALSE)</f>
        <v>Departmental Digital</v>
      </c>
      <c r="AK704">
        <f t="shared" si="51"/>
        <v>0</v>
      </c>
      <c r="AL704">
        <f t="shared" si="52"/>
        <v>0</v>
      </c>
      <c r="AM704">
        <f t="shared" si="53"/>
        <v>0</v>
      </c>
      <c r="AN704">
        <f t="shared" si="54"/>
        <v>0</v>
      </c>
      <c r="AO704">
        <f t="shared" si="55"/>
        <v>0</v>
      </c>
    </row>
    <row r="705" spans="1:41" x14ac:dyDescent="0.25">
      <c r="A705" t="s">
        <v>606</v>
      </c>
      <c r="B705">
        <v>2019</v>
      </c>
      <c r="C705" t="s">
        <v>37</v>
      </c>
      <c r="D705" t="s">
        <v>38</v>
      </c>
      <c r="E705">
        <v>25</v>
      </c>
      <c r="F705" t="s">
        <v>40</v>
      </c>
      <c r="G705">
        <v>1.4166669999999999</v>
      </c>
      <c r="H705" t="s">
        <v>91</v>
      </c>
      <c r="I705">
        <v>803</v>
      </c>
      <c r="J705">
        <v>1573</v>
      </c>
      <c r="K705">
        <v>0.2</v>
      </c>
      <c r="L705">
        <v>0.6</v>
      </c>
      <c r="M705">
        <v>0.8</v>
      </c>
      <c r="N705">
        <v>1.05</v>
      </c>
      <c r="O705">
        <v>1.1000000000000001</v>
      </c>
      <c r="P705">
        <v>1.1499999999999999</v>
      </c>
      <c r="Q705" t="s">
        <v>46</v>
      </c>
      <c r="R705">
        <v>4</v>
      </c>
      <c r="S705">
        <v>6</v>
      </c>
      <c r="T705" t="s">
        <v>47</v>
      </c>
      <c r="U705" t="s">
        <v>91</v>
      </c>
      <c r="V705" t="s">
        <v>35</v>
      </c>
      <c r="W705" t="s">
        <v>55</v>
      </c>
      <c r="X705">
        <v>2019</v>
      </c>
      <c r="Y705" t="s">
        <v>37</v>
      </c>
      <c r="Z705" t="s">
        <v>38</v>
      </c>
      <c r="AA705">
        <v>25</v>
      </c>
      <c r="AB705">
        <v>185</v>
      </c>
      <c r="AC705">
        <v>1.1499999999999999</v>
      </c>
      <c r="AD705">
        <v>0.35416674999999997</v>
      </c>
      <c r="AE705">
        <v>1808.95</v>
      </c>
      <c r="AF705">
        <f>VLOOKUP(A705,[1]DETALLE!$A$1:$AK$841,37,FALSE)</f>
        <v>819</v>
      </c>
      <c r="AG705">
        <f>VLOOKUP(A705,[1]DETALLE!$A$1:$AK$841,16,FALSE)</f>
        <v>8</v>
      </c>
      <c r="AH705">
        <f>VLOOKUP(A705,[1]DETALLE!$A$1:$AK$841,22,FALSE)</f>
        <v>0.6</v>
      </c>
      <c r="AI705">
        <f>VLOOKUP(A705,[1]DETALLE!$A$1:$AK$841,27,FALSE)</f>
        <v>0.122</v>
      </c>
      <c r="AJ705" t="str">
        <f>VLOOKUP(A705,[1]DETALLE!$A$1:$AK$841,18,FALSE)</f>
        <v>Departmental Digital</v>
      </c>
      <c r="AK705">
        <f t="shared" si="51"/>
        <v>0</v>
      </c>
      <c r="AL705">
        <f t="shared" si="52"/>
        <v>0</v>
      </c>
      <c r="AM705">
        <f t="shared" si="53"/>
        <v>0</v>
      </c>
      <c r="AN705">
        <f t="shared" si="54"/>
        <v>0</v>
      </c>
      <c r="AO705">
        <f t="shared" si="55"/>
        <v>0</v>
      </c>
    </row>
    <row r="706" spans="1:41" x14ac:dyDescent="0.25">
      <c r="A706" t="s">
        <v>607</v>
      </c>
      <c r="B706">
        <v>2019</v>
      </c>
      <c r="C706" t="s">
        <v>37</v>
      </c>
      <c r="D706" t="s">
        <v>38</v>
      </c>
      <c r="E706">
        <v>25</v>
      </c>
      <c r="F706" t="s">
        <v>44</v>
      </c>
      <c r="G706">
        <v>0</v>
      </c>
      <c r="H706" t="s">
        <v>91</v>
      </c>
      <c r="I706">
        <v>803</v>
      </c>
      <c r="J706">
        <v>1573</v>
      </c>
      <c r="K706">
        <v>0.2</v>
      </c>
      <c r="L706">
        <v>0.6</v>
      </c>
      <c r="M706">
        <v>0.8</v>
      </c>
      <c r="N706">
        <v>1.05</v>
      </c>
      <c r="O706">
        <v>1.1000000000000001</v>
      </c>
      <c r="P706">
        <v>1.1499999999999999</v>
      </c>
      <c r="Q706" t="s">
        <v>46</v>
      </c>
      <c r="R706">
        <v>4</v>
      </c>
      <c r="S706">
        <v>6</v>
      </c>
      <c r="T706" t="s">
        <v>47</v>
      </c>
      <c r="U706" t="s">
        <v>91</v>
      </c>
      <c r="V706" t="s">
        <v>35</v>
      </c>
      <c r="W706" t="s">
        <v>50</v>
      </c>
      <c r="X706">
        <v>2019</v>
      </c>
      <c r="Y706" t="s">
        <v>37</v>
      </c>
      <c r="Z706" t="s">
        <v>38</v>
      </c>
      <c r="AA706">
        <v>25</v>
      </c>
      <c r="AB706">
        <v>246</v>
      </c>
      <c r="AC706">
        <v>0</v>
      </c>
      <c r="AD706">
        <v>0</v>
      </c>
      <c r="AE706">
        <v>1573</v>
      </c>
      <c r="AF706" t="e">
        <f>VLOOKUP(A706,[1]DETALLE!$A$1:$AK$841,37,FALSE)</f>
        <v>#N/A</v>
      </c>
      <c r="AG706" t="e">
        <f>VLOOKUP(A706,[1]DETALLE!$A$1:$AK$841,16,FALSE)</f>
        <v>#N/A</v>
      </c>
      <c r="AH706" t="e">
        <f>VLOOKUP(A706,[1]DETALLE!$A$1:$AK$841,22,FALSE)</f>
        <v>#N/A</v>
      </c>
      <c r="AI706" t="e">
        <f>VLOOKUP(A706,[1]DETALLE!$A$1:$AK$841,27,FALSE)</f>
        <v>#N/A</v>
      </c>
      <c r="AJ706" t="e">
        <f>VLOOKUP(A706,[1]DETALLE!$A$1:$AK$841,18,FALSE)</f>
        <v>#N/A</v>
      </c>
      <c r="AK706" t="e">
        <f t="shared" ref="AK706:AK769" si="56">IF(AE706=AF706,1,0)</f>
        <v>#N/A</v>
      </c>
      <c r="AL706" t="e">
        <f t="shared" si="52"/>
        <v>#N/A</v>
      </c>
      <c r="AM706" t="e">
        <f t="shared" si="53"/>
        <v>#N/A</v>
      </c>
      <c r="AN706" t="e">
        <f t="shared" si="54"/>
        <v>#N/A</v>
      </c>
      <c r="AO706" t="e">
        <f t="shared" si="55"/>
        <v>#N/A</v>
      </c>
    </row>
    <row r="707" spans="1:41" x14ac:dyDescent="0.25">
      <c r="A707" t="s">
        <v>608</v>
      </c>
      <c r="B707">
        <v>2019</v>
      </c>
      <c r="C707" t="s">
        <v>37</v>
      </c>
      <c r="D707" t="s">
        <v>38</v>
      </c>
      <c r="E707">
        <v>25</v>
      </c>
      <c r="F707" t="s">
        <v>40</v>
      </c>
      <c r="G707">
        <v>1.983333</v>
      </c>
      <c r="H707" t="s">
        <v>34</v>
      </c>
      <c r="I707">
        <v>468</v>
      </c>
      <c r="J707">
        <v>715</v>
      </c>
      <c r="K707">
        <v>0</v>
      </c>
      <c r="L707">
        <v>0</v>
      </c>
      <c r="M707">
        <v>0</v>
      </c>
      <c r="N707">
        <v>0.6</v>
      </c>
      <c r="O707">
        <v>0.8</v>
      </c>
      <c r="P707">
        <v>1.05</v>
      </c>
      <c r="Q707" t="s">
        <v>46</v>
      </c>
      <c r="R707">
        <v>5</v>
      </c>
      <c r="S707">
        <v>9</v>
      </c>
      <c r="T707" t="s">
        <v>47</v>
      </c>
      <c r="U707" t="s">
        <v>34</v>
      </c>
      <c r="V707" t="s">
        <v>35</v>
      </c>
      <c r="W707" t="s">
        <v>50</v>
      </c>
      <c r="X707">
        <v>2019</v>
      </c>
      <c r="Y707" t="s">
        <v>37</v>
      </c>
      <c r="Z707" t="s">
        <v>38</v>
      </c>
      <c r="AA707">
        <v>26</v>
      </c>
      <c r="AB707">
        <v>330</v>
      </c>
      <c r="AC707">
        <v>1.05</v>
      </c>
      <c r="AD707">
        <v>0.39666659999999998</v>
      </c>
      <c r="AE707">
        <v>750.75</v>
      </c>
      <c r="AF707">
        <f>VLOOKUP(A707,[1]DETALLE!$A$1:$AK$841,37,FALSE)</f>
        <v>750.75000000000011</v>
      </c>
      <c r="AG707">
        <f>VLOOKUP(A707,[1]DETALLE!$A$1:$AK$841,16,FALSE)</f>
        <v>71</v>
      </c>
      <c r="AH707">
        <f>VLOOKUP(A707,[1]DETALLE!$A$1:$AK$841,22,FALSE)</f>
        <v>1.05</v>
      </c>
      <c r="AI707">
        <f>VLOOKUP(A707,[1]DETALLE!$A$1:$AK$841,27,FALSE)</f>
        <v>0.32999999999999996</v>
      </c>
      <c r="AJ707" t="str">
        <f>VLOOKUP(A707,[1]DETALLE!$A$1:$AK$841,18,FALSE)</f>
        <v>Color Laser Printers</v>
      </c>
      <c r="AK707">
        <f t="shared" si="56"/>
        <v>1</v>
      </c>
      <c r="AL707">
        <f t="shared" ref="AL707:AL770" si="57">IF(AB707=AG707,1,0)</f>
        <v>0</v>
      </c>
      <c r="AM707">
        <f t="shared" ref="AM707:AM770" si="58">IF(AC707=AH707,1,0)</f>
        <v>1</v>
      </c>
      <c r="AN707">
        <f t="shared" ref="AN707:AN770" si="59">IF(AD707=AI707,1,0)</f>
        <v>0</v>
      </c>
      <c r="AO707">
        <f t="shared" ref="AO707:AO770" si="60">IF(H707=AJ707,1,0)</f>
        <v>0</v>
      </c>
    </row>
    <row r="708" spans="1:41" x14ac:dyDescent="0.25">
      <c r="A708" t="s">
        <v>394</v>
      </c>
      <c r="B708">
        <v>2019</v>
      </c>
      <c r="C708" t="s">
        <v>37</v>
      </c>
      <c r="D708" t="s">
        <v>38</v>
      </c>
      <c r="E708">
        <v>25</v>
      </c>
      <c r="F708" t="s">
        <v>44</v>
      </c>
      <c r="G708">
        <v>0</v>
      </c>
      <c r="H708" t="s">
        <v>34</v>
      </c>
      <c r="I708">
        <v>468</v>
      </c>
      <c r="J708">
        <v>715</v>
      </c>
      <c r="K708">
        <v>0</v>
      </c>
      <c r="L708">
        <v>0</v>
      </c>
      <c r="M708">
        <v>0</v>
      </c>
      <c r="N708">
        <v>0.6</v>
      </c>
      <c r="O708">
        <v>0.8</v>
      </c>
      <c r="P708">
        <v>1.05</v>
      </c>
      <c r="Q708" t="s">
        <v>46</v>
      </c>
      <c r="R708">
        <v>5</v>
      </c>
      <c r="S708">
        <v>9</v>
      </c>
      <c r="T708" t="s">
        <v>47</v>
      </c>
      <c r="U708" t="s">
        <v>34</v>
      </c>
      <c r="V708" t="s">
        <v>35</v>
      </c>
      <c r="W708" t="s">
        <v>55</v>
      </c>
      <c r="X708">
        <v>2019</v>
      </c>
      <c r="Y708" t="s">
        <v>37</v>
      </c>
      <c r="Z708" t="s">
        <v>38</v>
      </c>
      <c r="AA708">
        <v>26</v>
      </c>
      <c r="AB708">
        <v>15</v>
      </c>
      <c r="AC708">
        <v>0</v>
      </c>
      <c r="AD708">
        <v>0</v>
      </c>
      <c r="AE708">
        <v>715</v>
      </c>
      <c r="AF708">
        <f>VLOOKUP(A708,[1]DETALLE!$A$1:$AK$841,37,FALSE)</f>
        <v>1501.5000000000002</v>
      </c>
      <c r="AG708">
        <f>VLOOKUP(A708,[1]DETALLE!$A$1:$AK$841,16,FALSE)</f>
        <v>160</v>
      </c>
      <c r="AH708">
        <f>VLOOKUP(A708,[1]DETALLE!$A$1:$AK$841,22,FALSE)</f>
        <v>1.1000000000000001</v>
      </c>
      <c r="AI708">
        <f>VLOOKUP(A708,[1]DETALLE!$A$1:$AK$841,27,FALSE)</f>
        <v>0.35</v>
      </c>
      <c r="AJ708" t="str">
        <f>VLOOKUP(A708,[1]DETALLE!$A$1:$AK$841,18,FALSE)</f>
        <v>Office Digital</v>
      </c>
      <c r="AK708">
        <f t="shared" si="56"/>
        <v>0</v>
      </c>
      <c r="AL708">
        <f t="shared" si="57"/>
        <v>0</v>
      </c>
      <c r="AM708">
        <f t="shared" si="58"/>
        <v>0</v>
      </c>
      <c r="AN708">
        <f t="shared" si="59"/>
        <v>0</v>
      </c>
      <c r="AO708">
        <f t="shared" si="60"/>
        <v>0</v>
      </c>
    </row>
    <row r="709" spans="1:41" x14ac:dyDescent="0.25">
      <c r="A709" t="s">
        <v>609</v>
      </c>
      <c r="B709">
        <v>2019</v>
      </c>
      <c r="C709" t="s">
        <v>37</v>
      </c>
      <c r="D709" t="s">
        <v>38</v>
      </c>
      <c r="E709">
        <v>25</v>
      </c>
      <c r="F709" t="s">
        <v>40</v>
      </c>
      <c r="G709">
        <v>0.25</v>
      </c>
      <c r="H709" t="s">
        <v>71</v>
      </c>
      <c r="I709">
        <v>468</v>
      </c>
      <c r="J709">
        <v>715</v>
      </c>
      <c r="K709">
        <v>0</v>
      </c>
      <c r="L709">
        <v>0</v>
      </c>
      <c r="M709">
        <v>0</v>
      </c>
      <c r="N709">
        <v>0.6</v>
      </c>
      <c r="O709">
        <v>0.8</v>
      </c>
      <c r="P709">
        <v>1.05</v>
      </c>
      <c r="Q709" t="s">
        <v>46</v>
      </c>
      <c r="R709">
        <v>5</v>
      </c>
      <c r="S709">
        <v>9</v>
      </c>
      <c r="T709" t="s">
        <v>47</v>
      </c>
      <c r="U709" t="s">
        <v>34</v>
      </c>
      <c r="V709" t="s">
        <v>35</v>
      </c>
      <c r="W709" t="s">
        <v>55</v>
      </c>
      <c r="X709">
        <v>2019</v>
      </c>
      <c r="Y709" t="s">
        <v>37</v>
      </c>
      <c r="Z709" t="s">
        <v>38</v>
      </c>
      <c r="AA709">
        <v>30</v>
      </c>
      <c r="AB709">
        <v>84</v>
      </c>
      <c r="AC709">
        <v>1.05</v>
      </c>
      <c r="AD709">
        <v>0.05</v>
      </c>
      <c r="AE709">
        <v>750.75</v>
      </c>
      <c r="AF709">
        <f>VLOOKUP(A709,[1]DETALLE!$A$1:$AK$841,37,FALSE)</f>
        <v>1072.5000000000002</v>
      </c>
      <c r="AG709" t="str">
        <f>VLOOKUP(A709,[1]DETALLE!$A$1:$AK$841,16,FALSE)</f>
        <v xml:space="preserve">  </v>
      </c>
      <c r="AH709">
        <f>VLOOKUP(A709,[1]DETALLE!$A$1:$AK$841,22,FALSE)</f>
        <v>1</v>
      </c>
      <c r="AI709">
        <f>VLOOKUP(A709,[1]DETALLE!$A$1:$AK$841,27,FALSE)</f>
        <v>1</v>
      </c>
      <c r="AJ709" t="str">
        <f>VLOOKUP(A709,[1]DETALLE!$A$1:$AK$841,18,FALSE)</f>
        <v>A4 Mono MFPs</v>
      </c>
      <c r="AK709">
        <f t="shared" si="56"/>
        <v>0</v>
      </c>
      <c r="AL709">
        <f t="shared" si="57"/>
        <v>0</v>
      </c>
      <c r="AM709">
        <f t="shared" si="58"/>
        <v>0</v>
      </c>
      <c r="AN709">
        <f t="shared" si="59"/>
        <v>0</v>
      </c>
      <c r="AO709">
        <f t="shared" si="60"/>
        <v>0</v>
      </c>
    </row>
    <row r="710" spans="1:41" x14ac:dyDescent="0.25">
      <c r="A710" t="s">
        <v>72</v>
      </c>
      <c r="B710">
        <v>2019</v>
      </c>
      <c r="C710" t="s">
        <v>37</v>
      </c>
      <c r="D710" t="s">
        <v>38</v>
      </c>
      <c r="E710">
        <v>25</v>
      </c>
      <c r="F710" t="s">
        <v>40</v>
      </c>
      <c r="G710">
        <v>0.61666670000000001</v>
      </c>
      <c r="H710" t="s">
        <v>45</v>
      </c>
      <c r="I710">
        <v>803</v>
      </c>
      <c r="J710">
        <v>1573</v>
      </c>
      <c r="K710">
        <v>0.2</v>
      </c>
      <c r="L710">
        <v>0.6</v>
      </c>
      <c r="M710">
        <v>0.8</v>
      </c>
      <c r="N710">
        <v>1.05</v>
      </c>
      <c r="O710">
        <v>1.1000000000000001</v>
      </c>
      <c r="P710">
        <v>1.1499999999999999</v>
      </c>
      <c r="Q710" t="s">
        <v>46</v>
      </c>
      <c r="R710">
        <v>4</v>
      </c>
      <c r="S710">
        <v>6</v>
      </c>
      <c r="T710" t="s">
        <v>47</v>
      </c>
      <c r="U710" t="s">
        <v>48</v>
      </c>
      <c r="V710" t="s">
        <v>35</v>
      </c>
      <c r="W710" t="s">
        <v>73</v>
      </c>
      <c r="X710">
        <v>2019</v>
      </c>
      <c r="Y710" t="s">
        <v>37</v>
      </c>
      <c r="Z710" t="s">
        <v>38</v>
      </c>
      <c r="AA710">
        <v>29</v>
      </c>
      <c r="AB710">
        <v>2</v>
      </c>
      <c r="AC710">
        <v>0.2</v>
      </c>
      <c r="AD710">
        <v>0.154166675</v>
      </c>
      <c r="AE710">
        <v>314.60000000000002</v>
      </c>
      <c r="AF710">
        <f>VLOOKUP(A710,[1]DETALLE!$A$1:$AK$841,37,FALSE)</f>
        <v>750.75000000000011</v>
      </c>
      <c r="AG710">
        <f>VLOOKUP(A710,[1]DETALLE!$A$1:$AK$841,16,FALSE)</f>
        <v>194</v>
      </c>
      <c r="AH710">
        <f>VLOOKUP(A710,[1]DETALLE!$A$1:$AK$841,22,FALSE)</f>
        <v>1.05</v>
      </c>
      <c r="AI710">
        <f>VLOOKUP(A710,[1]DETALLE!$A$1:$AK$841,27,FALSE)</f>
        <v>0</v>
      </c>
      <c r="AJ710" t="str">
        <f>VLOOKUP(A710,[1]DETALLE!$A$1:$AK$841,18,FALSE)</f>
        <v>Color Laser Printers</v>
      </c>
      <c r="AK710">
        <f t="shared" si="56"/>
        <v>0</v>
      </c>
      <c r="AL710">
        <f t="shared" si="57"/>
        <v>0</v>
      </c>
      <c r="AM710">
        <f t="shared" si="58"/>
        <v>0</v>
      </c>
      <c r="AN710">
        <f t="shared" si="59"/>
        <v>0</v>
      </c>
      <c r="AO710">
        <f t="shared" si="60"/>
        <v>0</v>
      </c>
    </row>
    <row r="711" spans="1:41" x14ac:dyDescent="0.25">
      <c r="A711" t="s">
        <v>333</v>
      </c>
      <c r="B711">
        <v>2019</v>
      </c>
      <c r="C711" t="s">
        <v>37</v>
      </c>
      <c r="D711" t="s">
        <v>38</v>
      </c>
      <c r="E711">
        <v>25</v>
      </c>
      <c r="F711" t="s">
        <v>40</v>
      </c>
      <c r="G711">
        <v>1.483333</v>
      </c>
      <c r="H711" t="s">
        <v>45</v>
      </c>
      <c r="I711">
        <v>803</v>
      </c>
      <c r="J711">
        <v>1573</v>
      </c>
      <c r="K711">
        <v>0.2</v>
      </c>
      <c r="L711">
        <v>0.6</v>
      </c>
      <c r="M711">
        <v>0.8</v>
      </c>
      <c r="N711">
        <v>1.05</v>
      </c>
      <c r="O711">
        <v>1.1000000000000001</v>
      </c>
      <c r="P711">
        <v>1.1499999999999999</v>
      </c>
      <c r="Q711" t="s">
        <v>46</v>
      </c>
      <c r="R711">
        <v>4</v>
      </c>
      <c r="S711">
        <v>6</v>
      </c>
      <c r="T711" t="s">
        <v>47</v>
      </c>
      <c r="U711" t="s">
        <v>48</v>
      </c>
      <c r="V711" t="s">
        <v>35</v>
      </c>
      <c r="W711" t="s">
        <v>73</v>
      </c>
      <c r="X711">
        <v>2019</v>
      </c>
      <c r="Y711" t="s">
        <v>37</v>
      </c>
      <c r="Z711" t="s">
        <v>38</v>
      </c>
      <c r="AA711">
        <v>25</v>
      </c>
      <c r="AB711">
        <v>17</v>
      </c>
      <c r="AC711">
        <v>1.05</v>
      </c>
      <c r="AD711">
        <v>0.37083325</v>
      </c>
      <c r="AE711">
        <v>1651.65</v>
      </c>
      <c r="AF711">
        <f>VLOOKUP(A711,[1]DETALLE!$A$1:$AK$841,37,FALSE)</f>
        <v>1730.3000000000004</v>
      </c>
      <c r="AG711">
        <f>VLOOKUP(A711,[1]DETALLE!$A$1:$AK$841,16,FALSE)</f>
        <v>51</v>
      </c>
      <c r="AH711">
        <f>VLOOKUP(A711,[1]DETALLE!$A$1:$AK$841,22,FALSE)</f>
        <v>1.1000000000000001</v>
      </c>
      <c r="AI711">
        <f>VLOOKUP(A711,[1]DETALLE!$A$1:$AK$841,27,FALSE)</f>
        <v>0.51749999999999996</v>
      </c>
      <c r="AJ711" t="str">
        <f>VLOOKUP(A711,[1]DETALLE!$A$1:$AK$841,18,FALSE)</f>
        <v>Light Production Digital Business</v>
      </c>
      <c r="AK711">
        <f t="shared" si="56"/>
        <v>0</v>
      </c>
      <c r="AL711">
        <f t="shared" si="57"/>
        <v>0</v>
      </c>
      <c r="AM711">
        <f t="shared" si="58"/>
        <v>0</v>
      </c>
      <c r="AN711">
        <f t="shared" si="59"/>
        <v>0</v>
      </c>
      <c r="AO711">
        <f t="shared" si="60"/>
        <v>1</v>
      </c>
    </row>
    <row r="712" spans="1:41" x14ac:dyDescent="0.25">
      <c r="A712" t="s">
        <v>284</v>
      </c>
      <c r="B712">
        <v>2019</v>
      </c>
      <c r="C712" t="s">
        <v>37</v>
      </c>
      <c r="D712" t="s">
        <v>38</v>
      </c>
      <c r="E712">
        <v>25</v>
      </c>
      <c r="F712" t="s">
        <v>44</v>
      </c>
      <c r="G712">
        <v>0</v>
      </c>
      <c r="H712" t="s">
        <v>45</v>
      </c>
      <c r="I712">
        <v>803</v>
      </c>
      <c r="J712">
        <v>1573</v>
      </c>
      <c r="K712">
        <v>0.2</v>
      </c>
      <c r="L712">
        <v>0.6</v>
      </c>
      <c r="M712">
        <v>0.8</v>
      </c>
      <c r="N712">
        <v>1.05</v>
      </c>
      <c r="O712">
        <v>1.1000000000000001</v>
      </c>
      <c r="P712">
        <v>1.1499999999999999</v>
      </c>
      <c r="Q712" t="s">
        <v>46</v>
      </c>
      <c r="R712">
        <v>4</v>
      </c>
      <c r="S712">
        <v>6</v>
      </c>
      <c r="T712" t="s">
        <v>47</v>
      </c>
      <c r="U712" t="s">
        <v>48</v>
      </c>
      <c r="V712" t="s">
        <v>35</v>
      </c>
      <c r="W712" t="s">
        <v>59</v>
      </c>
      <c r="X712">
        <v>2019</v>
      </c>
      <c r="Y712" t="s">
        <v>37</v>
      </c>
      <c r="Z712" t="s">
        <v>38</v>
      </c>
      <c r="AA712">
        <v>25</v>
      </c>
      <c r="AB712">
        <v>8</v>
      </c>
      <c r="AC712">
        <v>0</v>
      </c>
      <c r="AD712">
        <v>0</v>
      </c>
      <c r="AE712">
        <v>1573</v>
      </c>
      <c r="AF712" t="e">
        <f>VLOOKUP(A712,[1]DETALLE!$A$1:$AK$841,37,FALSE)</f>
        <v>#N/A</v>
      </c>
      <c r="AG712" t="e">
        <f>VLOOKUP(A712,[1]DETALLE!$A$1:$AK$841,16,FALSE)</f>
        <v>#N/A</v>
      </c>
      <c r="AH712" t="e">
        <f>VLOOKUP(A712,[1]DETALLE!$A$1:$AK$841,22,FALSE)</f>
        <v>#N/A</v>
      </c>
      <c r="AI712" t="e">
        <f>VLOOKUP(A712,[1]DETALLE!$A$1:$AK$841,27,FALSE)</f>
        <v>#N/A</v>
      </c>
      <c r="AJ712" t="e">
        <f>VLOOKUP(A712,[1]DETALLE!$A$1:$AK$841,18,FALSE)</f>
        <v>#N/A</v>
      </c>
      <c r="AK712" t="e">
        <f t="shared" si="56"/>
        <v>#N/A</v>
      </c>
      <c r="AL712" t="e">
        <f t="shared" si="57"/>
        <v>#N/A</v>
      </c>
      <c r="AM712" t="e">
        <f t="shared" si="58"/>
        <v>#N/A</v>
      </c>
      <c r="AN712" t="e">
        <f t="shared" si="59"/>
        <v>#N/A</v>
      </c>
      <c r="AO712" t="e">
        <f t="shared" si="60"/>
        <v>#N/A</v>
      </c>
    </row>
    <row r="713" spans="1:41" x14ac:dyDescent="0.25">
      <c r="A713" t="s">
        <v>610</v>
      </c>
      <c r="B713">
        <v>2019</v>
      </c>
      <c r="C713" t="s">
        <v>37</v>
      </c>
      <c r="D713" t="s">
        <v>38</v>
      </c>
      <c r="E713">
        <v>25</v>
      </c>
      <c r="F713" t="s">
        <v>40</v>
      </c>
      <c r="G713">
        <v>1.1166670000000001</v>
      </c>
      <c r="H713" t="s">
        <v>45</v>
      </c>
      <c r="I713">
        <v>803</v>
      </c>
      <c r="J713">
        <v>1573</v>
      </c>
      <c r="K713">
        <v>0.2</v>
      </c>
      <c r="L713">
        <v>0.6</v>
      </c>
      <c r="M713">
        <v>0.8</v>
      </c>
      <c r="N713">
        <v>1.05</v>
      </c>
      <c r="O713">
        <v>1.1000000000000001</v>
      </c>
      <c r="P713">
        <v>1.1499999999999999</v>
      </c>
      <c r="Q713" t="s">
        <v>46</v>
      </c>
      <c r="R713">
        <v>4</v>
      </c>
      <c r="S713">
        <v>6</v>
      </c>
      <c r="T713" t="s">
        <v>47</v>
      </c>
      <c r="U713" t="s">
        <v>48</v>
      </c>
      <c r="V713" t="s">
        <v>35</v>
      </c>
      <c r="W713" t="s">
        <v>73</v>
      </c>
      <c r="X713">
        <v>2019</v>
      </c>
      <c r="Y713" t="s">
        <v>37</v>
      </c>
      <c r="Z713" t="s">
        <v>38</v>
      </c>
      <c r="AA713">
        <v>25</v>
      </c>
      <c r="AB713">
        <v>59</v>
      </c>
      <c r="AC713">
        <v>1.1000000000000001</v>
      </c>
      <c r="AD713">
        <v>0.27916675000000002</v>
      </c>
      <c r="AE713">
        <v>1730.3</v>
      </c>
      <c r="AF713">
        <f>VLOOKUP(A713,[1]DETALLE!$A$1:$AK$841,37,FALSE)</f>
        <v>1501.5000000000002</v>
      </c>
      <c r="AG713">
        <f>VLOOKUP(A713,[1]DETALLE!$A$1:$AK$841,16,FALSE)</f>
        <v>142</v>
      </c>
      <c r="AH713">
        <f>VLOOKUP(A713,[1]DETALLE!$A$1:$AK$841,22,FALSE)</f>
        <v>1.1000000000000001</v>
      </c>
      <c r="AI713">
        <f>VLOOKUP(A713,[1]DETALLE!$A$1:$AK$841,27,FALSE)</f>
        <v>3.4000000000000002E-2</v>
      </c>
      <c r="AJ713" t="str">
        <f>VLOOKUP(A713,[1]DETALLE!$A$1:$AK$841,18,FALSE)</f>
        <v>Departmental Digital</v>
      </c>
      <c r="AK713">
        <f t="shared" si="56"/>
        <v>0</v>
      </c>
      <c r="AL713">
        <f t="shared" si="57"/>
        <v>0</v>
      </c>
      <c r="AM713">
        <f t="shared" si="58"/>
        <v>1</v>
      </c>
      <c r="AN713">
        <f t="shared" si="59"/>
        <v>0</v>
      </c>
      <c r="AO713">
        <f t="shared" si="60"/>
        <v>0</v>
      </c>
    </row>
    <row r="714" spans="1:41" x14ac:dyDescent="0.25">
      <c r="A714" t="s">
        <v>573</v>
      </c>
      <c r="B714">
        <v>2019</v>
      </c>
      <c r="C714" t="s">
        <v>37</v>
      </c>
      <c r="D714" t="s">
        <v>38</v>
      </c>
      <c r="E714">
        <v>25</v>
      </c>
      <c r="F714" t="s">
        <v>40</v>
      </c>
      <c r="G714">
        <v>0.83333330000000005</v>
      </c>
      <c r="H714" t="s">
        <v>71</v>
      </c>
      <c r="I714">
        <v>468</v>
      </c>
      <c r="J714">
        <v>715</v>
      </c>
      <c r="K714">
        <v>0</v>
      </c>
      <c r="L714">
        <v>0</v>
      </c>
      <c r="M714">
        <v>0</v>
      </c>
      <c r="N714">
        <v>0.6</v>
      </c>
      <c r="O714">
        <v>0.8</v>
      </c>
      <c r="P714">
        <v>1.05</v>
      </c>
      <c r="Q714" t="s">
        <v>46</v>
      </c>
      <c r="R714">
        <v>5</v>
      </c>
      <c r="S714">
        <v>9</v>
      </c>
      <c r="T714" t="s">
        <v>47</v>
      </c>
      <c r="U714" t="s">
        <v>71</v>
      </c>
      <c r="V714" t="s">
        <v>35</v>
      </c>
      <c r="W714" t="s">
        <v>55</v>
      </c>
      <c r="X714">
        <v>2019</v>
      </c>
      <c r="Y714" t="s">
        <v>37</v>
      </c>
      <c r="Z714" t="s">
        <v>38</v>
      </c>
      <c r="AA714">
        <v>26</v>
      </c>
      <c r="AB714">
        <v>2</v>
      </c>
      <c r="AC714">
        <v>0</v>
      </c>
      <c r="AD714">
        <v>0.16666665999999999</v>
      </c>
      <c r="AE714">
        <v>0</v>
      </c>
      <c r="AF714">
        <f>VLOOKUP(A714,[1]DETALLE!$A$1:$AK$841,37,FALSE)</f>
        <v>750.75000000000011</v>
      </c>
      <c r="AG714">
        <f>VLOOKUP(A714,[1]DETALLE!$A$1:$AK$841,16,FALSE)</f>
        <v>2688</v>
      </c>
      <c r="AH714">
        <f>VLOOKUP(A714,[1]DETALLE!$A$1:$AK$841,22,FALSE)</f>
        <v>1.05</v>
      </c>
      <c r="AI714">
        <f>VLOOKUP(A714,[1]DETALLE!$A$1:$AK$841,27,FALSE)</f>
        <v>0.33999999999999997</v>
      </c>
      <c r="AJ714" t="str">
        <f>VLOOKUP(A714,[1]DETALLE!$A$1:$AK$841,18,FALSE)</f>
        <v>A4 Mono MFPs</v>
      </c>
      <c r="AK714">
        <f t="shared" si="56"/>
        <v>0</v>
      </c>
      <c r="AL714">
        <f t="shared" si="57"/>
        <v>0</v>
      </c>
      <c r="AM714">
        <f t="shared" si="58"/>
        <v>0</v>
      </c>
      <c r="AN714">
        <f t="shared" si="59"/>
        <v>0</v>
      </c>
      <c r="AO714">
        <f t="shared" si="60"/>
        <v>0</v>
      </c>
    </row>
    <row r="715" spans="1:41" x14ac:dyDescent="0.25">
      <c r="A715" t="s">
        <v>611</v>
      </c>
      <c r="B715">
        <v>2019</v>
      </c>
      <c r="C715" t="s">
        <v>37</v>
      </c>
      <c r="D715" t="s">
        <v>38</v>
      </c>
      <c r="E715">
        <v>25</v>
      </c>
      <c r="F715" t="s">
        <v>40</v>
      </c>
      <c r="G715">
        <v>0</v>
      </c>
      <c r="H715" t="s">
        <v>71</v>
      </c>
      <c r="I715">
        <v>468</v>
      </c>
      <c r="J715">
        <v>715</v>
      </c>
      <c r="K715">
        <v>0</v>
      </c>
      <c r="L715">
        <v>0</v>
      </c>
      <c r="M715">
        <v>0</v>
      </c>
      <c r="N715">
        <v>0.6</v>
      </c>
      <c r="O715">
        <v>0.8</v>
      </c>
      <c r="P715">
        <v>1.05</v>
      </c>
      <c r="Q715" t="s">
        <v>46</v>
      </c>
      <c r="R715">
        <v>5</v>
      </c>
      <c r="S715">
        <v>9</v>
      </c>
      <c r="T715" t="s">
        <v>47</v>
      </c>
      <c r="U715" t="s">
        <v>71</v>
      </c>
      <c r="V715" t="s">
        <v>35</v>
      </c>
      <c r="W715" t="s">
        <v>55</v>
      </c>
      <c r="X715">
        <v>2019</v>
      </c>
      <c r="Y715" t="s">
        <v>37</v>
      </c>
      <c r="Z715" t="s">
        <v>38</v>
      </c>
      <c r="AA715">
        <v>25</v>
      </c>
      <c r="AB715">
        <v>336</v>
      </c>
      <c r="AC715">
        <v>1.05</v>
      </c>
      <c r="AD715">
        <v>0</v>
      </c>
      <c r="AE715">
        <v>750.75</v>
      </c>
      <c r="AF715">
        <f>VLOOKUP(A715,[1]DETALLE!$A$1:$AK$841,37,FALSE)</f>
        <v>750.75000000000011</v>
      </c>
      <c r="AG715">
        <f>VLOOKUP(A715,[1]DETALLE!$A$1:$AK$841,16,FALSE)</f>
        <v>91</v>
      </c>
      <c r="AH715">
        <f>VLOOKUP(A715,[1]DETALLE!$A$1:$AK$841,22,FALSE)</f>
        <v>1.05</v>
      </c>
      <c r="AI715">
        <f>VLOOKUP(A715,[1]DETALLE!$A$1:$AK$841,27,FALSE)</f>
        <v>0</v>
      </c>
      <c r="AJ715" t="str">
        <f>VLOOKUP(A715,[1]DETALLE!$A$1:$AK$841,18,FALSE)</f>
        <v>A4 Mono MFPs</v>
      </c>
      <c r="AK715">
        <f t="shared" si="56"/>
        <v>1</v>
      </c>
      <c r="AL715">
        <f t="shared" si="57"/>
        <v>0</v>
      </c>
      <c r="AM715">
        <f t="shared" si="58"/>
        <v>1</v>
      </c>
      <c r="AN715">
        <f t="shared" si="59"/>
        <v>1</v>
      </c>
      <c r="AO715">
        <f t="shared" si="60"/>
        <v>0</v>
      </c>
    </row>
    <row r="716" spans="1:41" x14ac:dyDescent="0.25">
      <c r="A716" t="s">
        <v>612</v>
      </c>
      <c r="B716">
        <v>2019</v>
      </c>
      <c r="C716" t="s">
        <v>37</v>
      </c>
      <c r="D716" t="s">
        <v>38</v>
      </c>
      <c r="E716">
        <v>25</v>
      </c>
      <c r="F716" t="s">
        <v>40</v>
      </c>
      <c r="G716">
        <v>0.28333330000000001</v>
      </c>
      <c r="H716" t="s">
        <v>54</v>
      </c>
      <c r="I716">
        <v>803</v>
      </c>
      <c r="J716">
        <v>1573</v>
      </c>
      <c r="K716">
        <v>0.2</v>
      </c>
      <c r="L716">
        <v>0.6</v>
      </c>
      <c r="M716">
        <v>0.8</v>
      </c>
      <c r="N716">
        <v>1.05</v>
      </c>
      <c r="O716">
        <v>1.1000000000000001</v>
      </c>
      <c r="P716">
        <v>1.1499999999999999</v>
      </c>
      <c r="Q716" t="s">
        <v>46</v>
      </c>
      <c r="R716">
        <v>4</v>
      </c>
      <c r="S716">
        <v>6</v>
      </c>
      <c r="T716" t="s">
        <v>47</v>
      </c>
      <c r="U716" t="s">
        <v>54</v>
      </c>
      <c r="V716" t="s">
        <v>35</v>
      </c>
      <c r="W716" t="s">
        <v>67</v>
      </c>
      <c r="X716">
        <v>2019</v>
      </c>
      <c r="Y716" t="s">
        <v>37</v>
      </c>
      <c r="Z716" t="s">
        <v>38</v>
      </c>
      <c r="AA716">
        <v>30</v>
      </c>
      <c r="AB716">
        <v>31</v>
      </c>
      <c r="AC716">
        <v>1.1000000000000001</v>
      </c>
      <c r="AD716">
        <v>7.0833325000000003E-2</v>
      </c>
      <c r="AE716">
        <v>1730.3</v>
      </c>
      <c r="AF716" t="e">
        <f>VLOOKUP(A716,[1]DETALLE!$A$1:$AK$841,37,FALSE)</f>
        <v>#N/A</v>
      </c>
      <c r="AG716" t="e">
        <f>VLOOKUP(A716,[1]DETALLE!$A$1:$AK$841,16,FALSE)</f>
        <v>#N/A</v>
      </c>
      <c r="AH716" t="e">
        <f>VLOOKUP(A716,[1]DETALLE!$A$1:$AK$841,22,FALSE)</f>
        <v>#N/A</v>
      </c>
      <c r="AI716" t="e">
        <f>VLOOKUP(A716,[1]DETALLE!$A$1:$AK$841,27,FALSE)</f>
        <v>#N/A</v>
      </c>
      <c r="AJ716" t="e">
        <f>VLOOKUP(A716,[1]DETALLE!$A$1:$AK$841,18,FALSE)</f>
        <v>#N/A</v>
      </c>
      <c r="AK716" t="e">
        <f t="shared" si="56"/>
        <v>#N/A</v>
      </c>
      <c r="AL716" t="e">
        <f t="shared" si="57"/>
        <v>#N/A</v>
      </c>
      <c r="AM716" t="e">
        <f t="shared" si="58"/>
        <v>#N/A</v>
      </c>
      <c r="AN716" t="e">
        <f t="shared" si="59"/>
        <v>#N/A</v>
      </c>
      <c r="AO716" t="e">
        <f t="shared" si="60"/>
        <v>#N/A</v>
      </c>
    </row>
    <row r="717" spans="1:41" x14ac:dyDescent="0.25">
      <c r="A717" t="s">
        <v>613</v>
      </c>
      <c r="B717">
        <v>2019</v>
      </c>
      <c r="C717" t="s">
        <v>37</v>
      </c>
      <c r="D717" t="s">
        <v>38</v>
      </c>
      <c r="E717">
        <v>25</v>
      </c>
      <c r="F717" t="s">
        <v>40</v>
      </c>
      <c r="G717">
        <v>0.43333329999999998</v>
      </c>
      <c r="H717" t="s">
        <v>54</v>
      </c>
      <c r="I717">
        <v>803</v>
      </c>
      <c r="J717">
        <v>1573</v>
      </c>
      <c r="K717">
        <v>0.2</v>
      </c>
      <c r="L717">
        <v>0.6</v>
      </c>
      <c r="M717">
        <v>0.8</v>
      </c>
      <c r="N717">
        <v>1.05</v>
      </c>
      <c r="O717">
        <v>1.1000000000000001</v>
      </c>
      <c r="P717">
        <v>1.1499999999999999</v>
      </c>
      <c r="Q717" t="s">
        <v>46</v>
      </c>
      <c r="R717">
        <v>4</v>
      </c>
      <c r="S717">
        <v>6</v>
      </c>
      <c r="T717" t="s">
        <v>47</v>
      </c>
      <c r="U717" t="s">
        <v>54</v>
      </c>
      <c r="V717" t="s">
        <v>35</v>
      </c>
      <c r="W717" t="s">
        <v>73</v>
      </c>
      <c r="X717">
        <v>2019</v>
      </c>
      <c r="Y717" t="s">
        <v>37</v>
      </c>
      <c r="Z717" t="s">
        <v>38</v>
      </c>
      <c r="AA717">
        <v>26</v>
      </c>
      <c r="AB717">
        <v>44</v>
      </c>
      <c r="AC717">
        <v>1.1000000000000001</v>
      </c>
      <c r="AD717">
        <v>0.10833332499999999</v>
      </c>
      <c r="AE717">
        <v>1730.3</v>
      </c>
      <c r="AF717">
        <f>VLOOKUP(A717,[1]DETALLE!$A$1:$AK$841,37,FALSE)</f>
        <v>519.4475000000001</v>
      </c>
      <c r="AG717">
        <f>VLOOKUP(A717,[1]DETALLE!$A$1:$AK$841,16,FALSE)</f>
        <v>54</v>
      </c>
      <c r="AH717">
        <f>VLOOKUP(A717,[1]DETALLE!$A$1:$AK$841,22,FALSE)</f>
        <v>0.8</v>
      </c>
      <c r="AI717">
        <f>VLOOKUP(A717,[1]DETALLE!$A$1:$AK$841,27,FALSE)</f>
        <v>1.294</v>
      </c>
      <c r="AJ717" t="str">
        <f>VLOOKUP(A717,[1]DETALLE!$A$1:$AK$841,18,FALSE)</f>
        <v>A4 Mono MFPs</v>
      </c>
      <c r="AK717">
        <f t="shared" si="56"/>
        <v>0</v>
      </c>
      <c r="AL717">
        <f t="shared" si="57"/>
        <v>0</v>
      </c>
      <c r="AM717">
        <f t="shared" si="58"/>
        <v>0</v>
      </c>
      <c r="AN717">
        <f t="shared" si="59"/>
        <v>0</v>
      </c>
      <c r="AO717">
        <f t="shared" si="60"/>
        <v>0</v>
      </c>
    </row>
    <row r="718" spans="1:41" x14ac:dyDescent="0.25">
      <c r="A718" t="s">
        <v>348</v>
      </c>
      <c r="B718">
        <v>2019</v>
      </c>
      <c r="C718" t="s">
        <v>37</v>
      </c>
      <c r="D718" t="s">
        <v>38</v>
      </c>
      <c r="E718">
        <v>25</v>
      </c>
      <c r="F718" t="s">
        <v>44</v>
      </c>
      <c r="G718">
        <v>0</v>
      </c>
      <c r="H718" t="s">
        <v>116</v>
      </c>
      <c r="I718">
        <v>655</v>
      </c>
      <c r="J718">
        <v>1365</v>
      </c>
      <c r="K718">
        <v>0</v>
      </c>
      <c r="L718">
        <v>0</v>
      </c>
      <c r="M718">
        <v>0.6</v>
      </c>
      <c r="N718">
        <v>0.8</v>
      </c>
      <c r="O718">
        <v>1.05</v>
      </c>
      <c r="P718">
        <v>1.1000000000000001</v>
      </c>
      <c r="Q718" t="s">
        <v>46</v>
      </c>
      <c r="R718">
        <v>5</v>
      </c>
      <c r="S718">
        <v>9</v>
      </c>
      <c r="T718" t="s">
        <v>47</v>
      </c>
      <c r="U718" t="s">
        <v>58</v>
      </c>
      <c r="V718" t="s">
        <v>35</v>
      </c>
      <c r="W718" t="s">
        <v>55</v>
      </c>
      <c r="X718">
        <v>2019</v>
      </c>
      <c r="Y718" t="s">
        <v>37</v>
      </c>
      <c r="Z718" t="s">
        <v>38</v>
      </c>
      <c r="AA718">
        <v>25</v>
      </c>
      <c r="AB718">
        <v>17</v>
      </c>
      <c r="AC718">
        <v>0</v>
      </c>
      <c r="AD718">
        <v>0</v>
      </c>
      <c r="AE718">
        <v>1365</v>
      </c>
      <c r="AF718">
        <f>VLOOKUP(A718,[1]DETALLE!$A$1:$AK$841,37,FALSE)</f>
        <v>1501.5000000000002</v>
      </c>
      <c r="AG718">
        <f>VLOOKUP(A718,[1]DETALLE!$A$1:$AK$841,16,FALSE)</f>
        <v>155</v>
      </c>
      <c r="AH718">
        <f>VLOOKUP(A718,[1]DETALLE!$A$1:$AK$841,22,FALSE)</f>
        <v>1.1000000000000001</v>
      </c>
      <c r="AI718">
        <f>VLOOKUP(A718,[1]DETALLE!$A$1:$AK$841,27,FALSE)</f>
        <v>0.11399999999999999</v>
      </c>
      <c r="AJ718" t="str">
        <f>VLOOKUP(A718,[1]DETALLE!$A$1:$AK$841,18,FALSE)</f>
        <v>Office Digital</v>
      </c>
      <c r="AK718">
        <f t="shared" si="56"/>
        <v>0</v>
      </c>
      <c r="AL718">
        <f t="shared" si="57"/>
        <v>0</v>
      </c>
      <c r="AM718">
        <f t="shared" si="58"/>
        <v>0</v>
      </c>
      <c r="AN718">
        <f t="shared" si="59"/>
        <v>0</v>
      </c>
      <c r="AO718">
        <f t="shared" si="60"/>
        <v>1</v>
      </c>
    </row>
    <row r="719" spans="1:41" x14ac:dyDescent="0.25">
      <c r="A719" t="s">
        <v>614</v>
      </c>
      <c r="B719">
        <v>2019</v>
      </c>
      <c r="C719" t="s">
        <v>37</v>
      </c>
      <c r="D719" t="s">
        <v>38</v>
      </c>
      <c r="E719">
        <v>25</v>
      </c>
      <c r="F719" t="s">
        <v>40</v>
      </c>
      <c r="G719">
        <v>0.68333330000000003</v>
      </c>
      <c r="H719" t="s">
        <v>58</v>
      </c>
      <c r="I719">
        <v>655</v>
      </c>
      <c r="J719">
        <v>1365</v>
      </c>
      <c r="K719">
        <v>0</v>
      </c>
      <c r="L719">
        <v>0</v>
      </c>
      <c r="M719">
        <v>0.6</v>
      </c>
      <c r="N719">
        <v>0.8</v>
      </c>
      <c r="O719">
        <v>1.05</v>
      </c>
      <c r="P719">
        <v>1.1000000000000001</v>
      </c>
      <c r="Q719" t="s">
        <v>46</v>
      </c>
      <c r="R719">
        <v>5</v>
      </c>
      <c r="S719">
        <v>9</v>
      </c>
      <c r="T719" t="s">
        <v>47</v>
      </c>
      <c r="U719" t="s">
        <v>58</v>
      </c>
      <c r="V719" t="s">
        <v>35</v>
      </c>
      <c r="W719" t="s">
        <v>67</v>
      </c>
      <c r="X719">
        <v>2019</v>
      </c>
      <c r="Y719" t="s">
        <v>37</v>
      </c>
      <c r="Z719" t="s">
        <v>38</v>
      </c>
      <c r="AA719">
        <v>25</v>
      </c>
      <c r="AB719">
        <v>35</v>
      </c>
      <c r="AC719">
        <v>1.05</v>
      </c>
      <c r="AD719">
        <v>0.13666666</v>
      </c>
      <c r="AE719">
        <v>1433.25</v>
      </c>
      <c r="AF719">
        <f>VLOOKUP(A719,[1]DETALLE!$A$1:$AK$841,37,FALSE)</f>
        <v>1808.95</v>
      </c>
      <c r="AG719">
        <f>VLOOKUP(A719,[1]DETALLE!$A$1:$AK$841,16,FALSE)</f>
        <v>251</v>
      </c>
      <c r="AH719">
        <f>VLOOKUP(A719,[1]DETALLE!$A$1:$AK$841,22,FALSE)</f>
        <v>1.1499999999999999</v>
      </c>
      <c r="AI719">
        <f>VLOOKUP(A719,[1]DETALLE!$A$1:$AK$841,27,FALSE)</f>
        <v>0.49249999999999999</v>
      </c>
      <c r="AJ719" t="str">
        <f>VLOOKUP(A719,[1]DETALLE!$A$1:$AK$841,18,FALSE)</f>
        <v>WF Mono Systems and Legacy Color</v>
      </c>
      <c r="AK719">
        <f t="shared" si="56"/>
        <v>0</v>
      </c>
      <c r="AL719">
        <f t="shared" si="57"/>
        <v>0</v>
      </c>
      <c r="AM719">
        <f t="shared" si="58"/>
        <v>0</v>
      </c>
      <c r="AN719">
        <f t="shared" si="59"/>
        <v>0</v>
      </c>
      <c r="AO719">
        <f t="shared" si="60"/>
        <v>0</v>
      </c>
    </row>
    <row r="720" spans="1:41" x14ac:dyDescent="0.25">
      <c r="A720" t="s">
        <v>250</v>
      </c>
      <c r="B720">
        <v>2019</v>
      </c>
      <c r="C720" t="s">
        <v>37</v>
      </c>
      <c r="D720" t="s">
        <v>38</v>
      </c>
      <c r="E720">
        <v>25</v>
      </c>
      <c r="F720" t="s">
        <v>40</v>
      </c>
      <c r="G720">
        <v>0.46666669999999999</v>
      </c>
      <c r="H720" t="s">
        <v>58</v>
      </c>
      <c r="I720">
        <v>655</v>
      </c>
      <c r="J720">
        <v>1365</v>
      </c>
      <c r="K720">
        <v>0</v>
      </c>
      <c r="L720">
        <v>0</v>
      </c>
      <c r="M720">
        <v>0.6</v>
      </c>
      <c r="N720">
        <v>0.8</v>
      </c>
      <c r="O720">
        <v>1.05</v>
      </c>
      <c r="P720">
        <v>1.1000000000000001</v>
      </c>
      <c r="Q720" t="s">
        <v>46</v>
      </c>
      <c r="R720">
        <v>5</v>
      </c>
      <c r="S720">
        <v>9</v>
      </c>
      <c r="T720" t="s">
        <v>47</v>
      </c>
      <c r="U720" t="s">
        <v>58</v>
      </c>
      <c r="V720" t="s">
        <v>35</v>
      </c>
      <c r="W720" t="s">
        <v>73</v>
      </c>
      <c r="X720">
        <v>2019</v>
      </c>
      <c r="Y720" t="s">
        <v>37</v>
      </c>
      <c r="Z720" t="s">
        <v>38</v>
      </c>
      <c r="AA720">
        <v>26</v>
      </c>
      <c r="AB720">
        <v>10</v>
      </c>
      <c r="AC720">
        <v>0.6</v>
      </c>
      <c r="AD720">
        <v>9.3333340000000001E-2</v>
      </c>
      <c r="AE720">
        <v>819</v>
      </c>
      <c r="AF720">
        <f>VLOOKUP(A720,[1]DETALLE!$A$1:$AK$841,37,FALSE)</f>
        <v>1258.4000000000003</v>
      </c>
      <c r="AG720">
        <f>VLOOKUP(A720,[1]DETALLE!$A$1:$AK$841,16,FALSE)</f>
        <v>9</v>
      </c>
      <c r="AH720">
        <f>VLOOKUP(A720,[1]DETALLE!$A$1:$AK$841,22,FALSE)</f>
        <v>0.8</v>
      </c>
      <c r="AI720">
        <f>VLOOKUP(A720,[1]DETALLE!$A$1:$AK$841,27,FALSE)</f>
        <v>0.42499999999999999</v>
      </c>
      <c r="AJ720" t="str">
        <f>VLOOKUP(A720,[1]DETALLE!$A$1:$AK$841,18,FALSE)</f>
        <v>Light Production Digital Business</v>
      </c>
      <c r="AK720">
        <f t="shared" si="56"/>
        <v>0</v>
      </c>
      <c r="AL720">
        <f t="shared" si="57"/>
        <v>0</v>
      </c>
      <c r="AM720">
        <f t="shared" si="58"/>
        <v>0</v>
      </c>
      <c r="AN720">
        <f t="shared" si="59"/>
        <v>0</v>
      </c>
      <c r="AO720">
        <f t="shared" si="60"/>
        <v>0</v>
      </c>
    </row>
    <row r="721" spans="1:41" x14ac:dyDescent="0.25">
      <c r="A721" t="s">
        <v>131</v>
      </c>
      <c r="B721">
        <v>2019</v>
      </c>
      <c r="C721" t="s">
        <v>37</v>
      </c>
      <c r="D721" t="s">
        <v>38</v>
      </c>
      <c r="E721">
        <v>25</v>
      </c>
      <c r="F721" t="s">
        <v>44</v>
      </c>
      <c r="G721">
        <v>0</v>
      </c>
      <c r="H721" t="s">
        <v>58</v>
      </c>
      <c r="I721">
        <v>655</v>
      </c>
      <c r="J721">
        <v>1365</v>
      </c>
      <c r="K721">
        <v>0</v>
      </c>
      <c r="L721">
        <v>0</v>
      </c>
      <c r="M721">
        <v>0.6</v>
      </c>
      <c r="N721">
        <v>0.8</v>
      </c>
      <c r="O721">
        <v>1.05</v>
      </c>
      <c r="P721">
        <v>1.1000000000000001</v>
      </c>
      <c r="Q721" t="s">
        <v>46</v>
      </c>
      <c r="R721">
        <v>5</v>
      </c>
      <c r="S721">
        <v>9</v>
      </c>
      <c r="T721" t="s">
        <v>47</v>
      </c>
      <c r="U721" t="s">
        <v>58</v>
      </c>
      <c r="V721" t="s">
        <v>35</v>
      </c>
      <c r="W721" t="s">
        <v>73</v>
      </c>
      <c r="X721">
        <v>2019</v>
      </c>
      <c r="Y721" t="s">
        <v>37</v>
      </c>
      <c r="Z721" t="s">
        <v>38</v>
      </c>
      <c r="AA721">
        <v>25</v>
      </c>
      <c r="AB721">
        <v>10</v>
      </c>
      <c r="AC721">
        <v>0</v>
      </c>
      <c r="AD721">
        <v>0</v>
      </c>
      <c r="AE721">
        <v>1365</v>
      </c>
      <c r="AF721">
        <f>VLOOKUP(A721,[1]DETALLE!$A$1:$AK$841,37,FALSE)</f>
        <v>1730.3000000000004</v>
      </c>
      <c r="AG721">
        <f>VLOOKUP(A721,[1]DETALLE!$A$1:$AK$841,16,FALSE)</f>
        <v>41</v>
      </c>
      <c r="AH721">
        <f>VLOOKUP(A721,[1]DETALLE!$A$1:$AK$841,22,FALSE)</f>
        <v>1.1000000000000001</v>
      </c>
      <c r="AI721">
        <f>VLOOKUP(A721,[1]DETALLE!$A$1:$AK$841,27,FALSE)</f>
        <v>0.4</v>
      </c>
      <c r="AJ721" t="str">
        <f>VLOOKUP(A721,[1]DETALLE!$A$1:$AK$841,18,FALSE)</f>
        <v>Light Production Digital Business</v>
      </c>
      <c r="AK721">
        <f t="shared" si="56"/>
        <v>0</v>
      </c>
      <c r="AL721">
        <f t="shared" si="57"/>
        <v>0</v>
      </c>
      <c r="AM721">
        <f t="shared" si="58"/>
        <v>0</v>
      </c>
      <c r="AN721">
        <f t="shared" si="59"/>
        <v>0</v>
      </c>
      <c r="AO721">
        <f t="shared" si="60"/>
        <v>0</v>
      </c>
    </row>
    <row r="722" spans="1:41" x14ac:dyDescent="0.25">
      <c r="A722" t="s">
        <v>615</v>
      </c>
      <c r="B722">
        <v>2019</v>
      </c>
      <c r="C722" t="s">
        <v>37</v>
      </c>
      <c r="D722" t="s">
        <v>38</v>
      </c>
      <c r="E722">
        <v>25</v>
      </c>
      <c r="F722" t="s">
        <v>44</v>
      </c>
      <c r="G722">
        <v>0</v>
      </c>
      <c r="H722" t="s">
        <v>64</v>
      </c>
      <c r="I722">
        <v>655</v>
      </c>
      <c r="J722">
        <v>1365</v>
      </c>
      <c r="K722">
        <v>0</v>
      </c>
      <c r="L722">
        <v>0</v>
      </c>
      <c r="M722">
        <v>0.6</v>
      </c>
      <c r="N722">
        <v>0.8</v>
      </c>
      <c r="O722">
        <v>1.05</v>
      </c>
      <c r="P722">
        <v>1.1000000000000001</v>
      </c>
      <c r="Q722" t="s">
        <v>46</v>
      </c>
      <c r="R722">
        <v>5</v>
      </c>
      <c r="S722">
        <v>9</v>
      </c>
      <c r="T722" t="s">
        <v>47</v>
      </c>
      <c r="U722" t="s">
        <v>64</v>
      </c>
      <c r="V722" t="s">
        <v>35</v>
      </c>
      <c r="W722" t="s">
        <v>55</v>
      </c>
      <c r="X722">
        <v>2019</v>
      </c>
      <c r="Y722" t="s">
        <v>37</v>
      </c>
      <c r="Z722" t="s">
        <v>38</v>
      </c>
      <c r="AA722">
        <v>25</v>
      </c>
      <c r="AB722">
        <v>246</v>
      </c>
      <c r="AC722">
        <v>0</v>
      </c>
      <c r="AD722">
        <v>0</v>
      </c>
      <c r="AE722">
        <v>1365</v>
      </c>
      <c r="AF722" t="e">
        <f>VLOOKUP(A722,[1]DETALLE!$A$1:$AK$841,37,FALSE)</f>
        <v>#N/A</v>
      </c>
      <c r="AG722" t="e">
        <f>VLOOKUP(A722,[1]DETALLE!$A$1:$AK$841,16,FALSE)</f>
        <v>#N/A</v>
      </c>
      <c r="AH722" t="e">
        <f>VLOOKUP(A722,[1]DETALLE!$A$1:$AK$841,22,FALSE)</f>
        <v>#N/A</v>
      </c>
      <c r="AI722" t="e">
        <f>VLOOKUP(A722,[1]DETALLE!$A$1:$AK$841,27,FALSE)</f>
        <v>#N/A</v>
      </c>
      <c r="AJ722" t="e">
        <f>VLOOKUP(A722,[1]DETALLE!$A$1:$AK$841,18,FALSE)</f>
        <v>#N/A</v>
      </c>
      <c r="AK722" t="e">
        <f t="shared" si="56"/>
        <v>#N/A</v>
      </c>
      <c r="AL722" t="e">
        <f t="shared" si="57"/>
        <v>#N/A</v>
      </c>
      <c r="AM722" t="e">
        <f t="shared" si="58"/>
        <v>#N/A</v>
      </c>
      <c r="AN722" t="e">
        <f t="shared" si="59"/>
        <v>#N/A</v>
      </c>
      <c r="AO722" t="e">
        <f t="shared" si="60"/>
        <v>#N/A</v>
      </c>
    </row>
    <row r="723" spans="1:41" x14ac:dyDescent="0.25">
      <c r="A723" t="s">
        <v>616</v>
      </c>
      <c r="B723">
        <v>2019</v>
      </c>
      <c r="C723" t="s">
        <v>37</v>
      </c>
      <c r="D723" t="s">
        <v>38</v>
      </c>
      <c r="E723">
        <v>25</v>
      </c>
      <c r="F723" t="s">
        <v>40</v>
      </c>
      <c r="G723">
        <v>1.7166669999999999</v>
      </c>
      <c r="H723" t="s">
        <v>71</v>
      </c>
      <c r="I723">
        <v>468</v>
      </c>
      <c r="J723">
        <v>715</v>
      </c>
      <c r="K723">
        <v>0</v>
      </c>
      <c r="L723">
        <v>0</v>
      </c>
      <c r="M723">
        <v>0</v>
      </c>
      <c r="N723">
        <v>0.6</v>
      </c>
      <c r="O723">
        <v>0.8</v>
      </c>
      <c r="P723">
        <v>1.05</v>
      </c>
      <c r="Q723" t="s">
        <v>46</v>
      </c>
      <c r="R723">
        <v>5</v>
      </c>
      <c r="S723">
        <v>9</v>
      </c>
      <c r="T723" t="s">
        <v>47</v>
      </c>
      <c r="U723" t="s">
        <v>34</v>
      </c>
      <c r="V723" t="s">
        <v>35</v>
      </c>
      <c r="W723" t="s">
        <v>67</v>
      </c>
      <c r="X723">
        <v>2019</v>
      </c>
      <c r="Y723" t="s">
        <v>37</v>
      </c>
      <c r="Z723" t="s">
        <v>38</v>
      </c>
      <c r="AA723">
        <v>26</v>
      </c>
      <c r="AB723">
        <v>108</v>
      </c>
      <c r="AC723">
        <v>1.05</v>
      </c>
      <c r="AD723">
        <v>0.34333340000000001</v>
      </c>
      <c r="AE723">
        <v>750.75</v>
      </c>
      <c r="AF723">
        <f>VLOOKUP(A723,[1]DETALLE!$A$1:$AK$841,37,FALSE)</f>
        <v>1258.4000000000003</v>
      </c>
      <c r="AG723">
        <f>VLOOKUP(A723,[1]DETALLE!$A$1:$AK$841,16,FALSE)</f>
        <v>10</v>
      </c>
      <c r="AH723">
        <f>VLOOKUP(A723,[1]DETALLE!$A$1:$AK$841,22,FALSE)</f>
        <v>0.8</v>
      </c>
      <c r="AI723">
        <f>VLOOKUP(A723,[1]DETALLE!$A$1:$AK$841,27,FALSE)</f>
        <v>0.1125</v>
      </c>
      <c r="AJ723" t="str">
        <f>VLOOKUP(A723,[1]DETALLE!$A$1:$AK$841,18,FALSE)</f>
        <v>Entry Production Color Low/Mid</v>
      </c>
      <c r="AK723">
        <f t="shared" si="56"/>
        <v>0</v>
      </c>
      <c r="AL723">
        <f t="shared" si="57"/>
        <v>0</v>
      </c>
      <c r="AM723">
        <f t="shared" si="58"/>
        <v>0</v>
      </c>
      <c r="AN723">
        <f t="shared" si="59"/>
        <v>0</v>
      </c>
      <c r="AO723">
        <f t="shared" si="60"/>
        <v>0</v>
      </c>
    </row>
    <row r="724" spans="1:41" x14ac:dyDescent="0.25">
      <c r="A724" t="s">
        <v>617</v>
      </c>
      <c r="B724">
        <v>2019</v>
      </c>
      <c r="C724" t="s">
        <v>37</v>
      </c>
      <c r="D724" t="s">
        <v>38</v>
      </c>
      <c r="E724">
        <v>25</v>
      </c>
      <c r="F724" t="s">
        <v>40</v>
      </c>
      <c r="G724">
        <v>0.75</v>
      </c>
      <c r="H724" t="s">
        <v>64</v>
      </c>
      <c r="I724">
        <v>655</v>
      </c>
      <c r="J724">
        <v>1365</v>
      </c>
      <c r="K724">
        <v>0</v>
      </c>
      <c r="L724">
        <v>0</v>
      </c>
      <c r="M724">
        <v>0.6</v>
      </c>
      <c r="N724">
        <v>0.8</v>
      </c>
      <c r="O724">
        <v>1.05</v>
      </c>
      <c r="P724">
        <v>1.1000000000000001</v>
      </c>
      <c r="Q724" t="s">
        <v>46</v>
      </c>
      <c r="R724">
        <v>5</v>
      </c>
      <c r="S724">
        <v>9</v>
      </c>
      <c r="T724" t="s">
        <v>47</v>
      </c>
      <c r="U724" t="s">
        <v>64</v>
      </c>
      <c r="V724" t="s">
        <v>35</v>
      </c>
      <c r="W724" t="s">
        <v>55</v>
      </c>
      <c r="X724">
        <v>2019</v>
      </c>
      <c r="Y724" t="s">
        <v>37</v>
      </c>
      <c r="Z724" t="s">
        <v>38</v>
      </c>
      <c r="AA724">
        <v>25</v>
      </c>
      <c r="AB724">
        <v>185</v>
      </c>
      <c r="AC724">
        <v>1.1000000000000001</v>
      </c>
      <c r="AD724">
        <v>0.15</v>
      </c>
      <c r="AE724">
        <v>1501.5</v>
      </c>
      <c r="AF724">
        <f>VLOOKUP(A724,[1]DETALLE!$A$1:$AK$841,37,FALSE)</f>
        <v>1501.5000000000002</v>
      </c>
      <c r="AG724">
        <f>VLOOKUP(A724,[1]DETALLE!$A$1:$AK$841,16,FALSE)</f>
        <v>2693</v>
      </c>
      <c r="AH724">
        <f>VLOOKUP(A724,[1]DETALLE!$A$1:$AK$841,22,FALSE)</f>
        <v>1.1000000000000001</v>
      </c>
      <c r="AI724">
        <f>VLOOKUP(A724,[1]DETALLE!$A$1:$AK$841,27,FALSE)</f>
        <v>0.47599999999999998</v>
      </c>
      <c r="AJ724" t="str">
        <f>VLOOKUP(A724,[1]DETALLE!$A$1:$AK$841,18,FALSE)</f>
        <v>Departmental Digital</v>
      </c>
      <c r="AK724">
        <f t="shared" si="56"/>
        <v>1</v>
      </c>
      <c r="AL724">
        <f t="shared" si="57"/>
        <v>0</v>
      </c>
      <c r="AM724">
        <f t="shared" si="58"/>
        <v>1</v>
      </c>
      <c r="AN724">
        <f t="shared" si="59"/>
        <v>0</v>
      </c>
      <c r="AO724">
        <f t="shared" si="60"/>
        <v>0</v>
      </c>
    </row>
    <row r="725" spans="1:41" x14ac:dyDescent="0.25">
      <c r="A725" t="s">
        <v>135</v>
      </c>
      <c r="B725">
        <v>2019</v>
      </c>
      <c r="C725" t="s">
        <v>37</v>
      </c>
      <c r="D725" t="s">
        <v>38</v>
      </c>
      <c r="E725">
        <v>25</v>
      </c>
      <c r="F725" t="s">
        <v>44</v>
      </c>
      <c r="G725">
        <v>0</v>
      </c>
      <c r="H725" t="s">
        <v>91</v>
      </c>
      <c r="I725">
        <v>803</v>
      </c>
      <c r="J725">
        <v>1573</v>
      </c>
      <c r="K725">
        <v>0.2</v>
      </c>
      <c r="L725">
        <v>0.6</v>
      </c>
      <c r="M725">
        <v>0.8</v>
      </c>
      <c r="N725">
        <v>1.05</v>
      </c>
      <c r="O725">
        <v>1.1000000000000001</v>
      </c>
      <c r="P725">
        <v>1.1499999999999999</v>
      </c>
      <c r="Q725" t="s">
        <v>46</v>
      </c>
      <c r="R725">
        <v>4</v>
      </c>
      <c r="S725">
        <v>6</v>
      </c>
      <c r="T725" t="s">
        <v>47</v>
      </c>
      <c r="U725" t="s">
        <v>91</v>
      </c>
      <c r="V725" t="s">
        <v>35</v>
      </c>
      <c r="W725" t="s">
        <v>50</v>
      </c>
      <c r="X725">
        <v>2019</v>
      </c>
      <c r="Y725" t="s">
        <v>37</v>
      </c>
      <c r="Z725" t="s">
        <v>38</v>
      </c>
      <c r="AA725">
        <v>25</v>
      </c>
      <c r="AB725">
        <v>17</v>
      </c>
      <c r="AC725">
        <v>0</v>
      </c>
      <c r="AD725">
        <v>0</v>
      </c>
      <c r="AE725">
        <v>1573</v>
      </c>
      <c r="AF725">
        <f>VLOOKUP(A725,[1]DETALLE!$A$1:$AK$841,37,FALSE)</f>
        <v>0</v>
      </c>
      <c r="AG725">
        <f>VLOOKUP(A725,[1]DETALLE!$A$1:$AK$841,16,FALSE)</f>
        <v>2693</v>
      </c>
      <c r="AH725">
        <f>VLOOKUP(A725,[1]DETALLE!$A$1:$AK$841,22,FALSE)</f>
        <v>1.05</v>
      </c>
      <c r="AI725">
        <f>VLOOKUP(A725,[1]DETALLE!$A$1:$AK$841,27,FALSE)</f>
        <v>0.44400000000000006</v>
      </c>
      <c r="AJ725" t="str">
        <f>VLOOKUP(A725,[1]DETALLE!$A$1:$AK$841,18,FALSE)</f>
        <v>A4 Mono MFPs</v>
      </c>
      <c r="AK725">
        <f t="shared" si="56"/>
        <v>0</v>
      </c>
      <c r="AL725">
        <f t="shared" si="57"/>
        <v>0</v>
      </c>
      <c r="AM725">
        <f t="shared" si="58"/>
        <v>0</v>
      </c>
      <c r="AN725">
        <f t="shared" si="59"/>
        <v>0</v>
      </c>
      <c r="AO725">
        <f t="shared" si="60"/>
        <v>0</v>
      </c>
    </row>
    <row r="726" spans="1:41" x14ac:dyDescent="0.25">
      <c r="A726" t="s">
        <v>618</v>
      </c>
      <c r="B726">
        <v>2019</v>
      </c>
      <c r="C726" t="s">
        <v>37</v>
      </c>
      <c r="D726" t="s">
        <v>38</v>
      </c>
      <c r="E726">
        <v>25</v>
      </c>
      <c r="F726" t="s">
        <v>40</v>
      </c>
      <c r="G726">
        <v>1</v>
      </c>
      <c r="H726" t="s">
        <v>91</v>
      </c>
      <c r="I726">
        <v>803</v>
      </c>
      <c r="J726">
        <v>1573</v>
      </c>
      <c r="K726">
        <v>0.2</v>
      </c>
      <c r="L726">
        <v>0.6</v>
      </c>
      <c r="M726">
        <v>0.8</v>
      </c>
      <c r="N726">
        <v>1.05</v>
      </c>
      <c r="O726">
        <v>1.1000000000000001</v>
      </c>
      <c r="P726">
        <v>1.1499999999999999</v>
      </c>
      <c r="Q726" t="s">
        <v>46</v>
      </c>
      <c r="R726">
        <v>4</v>
      </c>
      <c r="S726">
        <v>6</v>
      </c>
      <c r="T726" t="s">
        <v>47</v>
      </c>
      <c r="U726" t="s">
        <v>91</v>
      </c>
      <c r="V726" t="s">
        <v>35</v>
      </c>
      <c r="W726" t="s">
        <v>50</v>
      </c>
      <c r="X726">
        <v>2019</v>
      </c>
      <c r="Y726" t="s">
        <v>37</v>
      </c>
      <c r="Z726" t="s">
        <v>38</v>
      </c>
      <c r="AA726">
        <v>28</v>
      </c>
      <c r="AB726">
        <v>31</v>
      </c>
      <c r="AC726">
        <v>1.1000000000000001</v>
      </c>
      <c r="AD726">
        <v>0.25</v>
      </c>
      <c r="AE726">
        <v>1730.3</v>
      </c>
      <c r="AF726">
        <f>VLOOKUP(A726,[1]DETALLE!$A$1:$AK$841,37,FALSE)</f>
        <v>0</v>
      </c>
      <c r="AG726">
        <f>VLOOKUP(A726,[1]DETALLE!$A$1:$AK$841,16,FALSE)</f>
        <v>3</v>
      </c>
      <c r="AH726">
        <f>VLOOKUP(A726,[1]DETALLE!$A$1:$AK$841,22,FALSE)</f>
        <v>0</v>
      </c>
      <c r="AI726">
        <f>VLOOKUP(A726,[1]DETALLE!$A$1:$AK$841,27,FALSE)</f>
        <v>0</v>
      </c>
      <c r="AJ726" t="str">
        <f>VLOOKUP(A726,[1]DETALLE!$A$1:$AK$841,18,FALSE)</f>
        <v>Departmental Digital</v>
      </c>
      <c r="AK726">
        <f t="shared" si="56"/>
        <v>0</v>
      </c>
      <c r="AL726">
        <f t="shared" si="57"/>
        <v>0</v>
      </c>
      <c r="AM726">
        <f t="shared" si="58"/>
        <v>0</v>
      </c>
      <c r="AN726">
        <f t="shared" si="59"/>
        <v>0</v>
      </c>
      <c r="AO726">
        <f t="shared" si="60"/>
        <v>0</v>
      </c>
    </row>
    <row r="727" spans="1:41" x14ac:dyDescent="0.25">
      <c r="A727" t="s">
        <v>619</v>
      </c>
      <c r="B727">
        <v>2019</v>
      </c>
      <c r="C727" t="s">
        <v>37</v>
      </c>
      <c r="D727" t="s">
        <v>38</v>
      </c>
      <c r="E727">
        <v>25</v>
      </c>
      <c r="F727" t="s">
        <v>40</v>
      </c>
      <c r="G727">
        <v>2.0333329999999998</v>
      </c>
      <c r="H727" t="s">
        <v>116</v>
      </c>
      <c r="I727">
        <v>655</v>
      </c>
      <c r="J727">
        <v>1365</v>
      </c>
      <c r="K727">
        <v>0</v>
      </c>
      <c r="L727">
        <v>0</v>
      </c>
      <c r="M727">
        <v>0.6</v>
      </c>
      <c r="N727">
        <v>0.8</v>
      </c>
      <c r="O727">
        <v>1.05</v>
      </c>
      <c r="P727">
        <v>1.1000000000000001</v>
      </c>
      <c r="Q727" t="s">
        <v>46</v>
      </c>
      <c r="R727">
        <v>5</v>
      </c>
      <c r="S727">
        <v>9</v>
      </c>
      <c r="T727" t="s">
        <v>47</v>
      </c>
      <c r="U727" t="s">
        <v>58</v>
      </c>
      <c r="V727" t="s">
        <v>35</v>
      </c>
      <c r="W727" t="s">
        <v>59</v>
      </c>
      <c r="X727">
        <v>2019</v>
      </c>
      <c r="Y727" t="s">
        <v>37</v>
      </c>
      <c r="Z727" t="s">
        <v>38</v>
      </c>
      <c r="AA727">
        <v>25</v>
      </c>
      <c r="AB727">
        <v>42</v>
      </c>
      <c r="AC727">
        <v>1.05</v>
      </c>
      <c r="AD727">
        <v>0.40666659999999999</v>
      </c>
      <c r="AE727">
        <v>1433.25</v>
      </c>
      <c r="AF727">
        <f>VLOOKUP(A727,[1]DETALLE!$A$1:$AK$841,37,FALSE)</f>
        <v>1501.5000000000002</v>
      </c>
      <c r="AG727">
        <f>VLOOKUP(A727,[1]DETALLE!$A$1:$AK$841,16,FALSE)</f>
        <v>2699</v>
      </c>
      <c r="AH727">
        <f>VLOOKUP(A727,[1]DETALLE!$A$1:$AK$841,22,FALSE)</f>
        <v>1.1000000000000001</v>
      </c>
      <c r="AI727">
        <f>VLOOKUP(A727,[1]DETALLE!$A$1:$AK$841,27,FALSE)</f>
        <v>0.04</v>
      </c>
      <c r="AJ727" t="str">
        <f>VLOOKUP(A727,[1]DETALLE!$A$1:$AK$841,18,FALSE)</f>
        <v>A3 Office Color Laser MFPs</v>
      </c>
      <c r="AK727">
        <f t="shared" si="56"/>
        <v>0</v>
      </c>
      <c r="AL727">
        <f t="shared" si="57"/>
        <v>0</v>
      </c>
      <c r="AM727">
        <f t="shared" si="58"/>
        <v>0</v>
      </c>
      <c r="AN727">
        <f t="shared" si="59"/>
        <v>0</v>
      </c>
      <c r="AO727">
        <f t="shared" si="60"/>
        <v>0</v>
      </c>
    </row>
    <row r="728" spans="1:41" x14ac:dyDescent="0.25">
      <c r="A728" t="s">
        <v>620</v>
      </c>
      <c r="B728">
        <v>2019</v>
      </c>
      <c r="C728" t="s">
        <v>37</v>
      </c>
      <c r="D728" t="s">
        <v>38</v>
      </c>
      <c r="E728">
        <v>25</v>
      </c>
      <c r="F728" t="s">
        <v>44</v>
      </c>
      <c r="G728">
        <v>0</v>
      </c>
      <c r="H728" t="s">
        <v>58</v>
      </c>
      <c r="I728">
        <v>655</v>
      </c>
      <c r="J728">
        <v>1365</v>
      </c>
      <c r="K728">
        <v>0</v>
      </c>
      <c r="L728">
        <v>0</v>
      </c>
      <c r="M728">
        <v>0.6</v>
      </c>
      <c r="N728">
        <v>0.8</v>
      </c>
      <c r="O728">
        <v>1.05</v>
      </c>
      <c r="P728">
        <v>1.1000000000000001</v>
      </c>
      <c r="Q728" t="s">
        <v>46</v>
      </c>
      <c r="R728">
        <v>5</v>
      </c>
      <c r="S728">
        <v>9</v>
      </c>
      <c r="T728" t="s">
        <v>47</v>
      </c>
      <c r="U728" t="s">
        <v>58</v>
      </c>
      <c r="V728" t="s">
        <v>35</v>
      </c>
      <c r="W728" t="s">
        <v>50</v>
      </c>
      <c r="X728">
        <v>2019</v>
      </c>
      <c r="Y728" t="s">
        <v>37</v>
      </c>
      <c r="Z728" t="s">
        <v>38</v>
      </c>
      <c r="AA728">
        <v>26</v>
      </c>
      <c r="AB728">
        <v>1</v>
      </c>
      <c r="AC728">
        <v>0</v>
      </c>
      <c r="AD728">
        <v>0</v>
      </c>
      <c r="AE728">
        <v>1365</v>
      </c>
      <c r="AF728">
        <f>VLOOKUP(A728,[1]DETALLE!$A$1:$AK$841,37,FALSE)</f>
        <v>819</v>
      </c>
      <c r="AG728">
        <f>VLOOKUP(A728,[1]DETALLE!$A$1:$AK$841,16,FALSE)</f>
        <v>14</v>
      </c>
      <c r="AH728">
        <f>VLOOKUP(A728,[1]DETALLE!$A$1:$AK$841,22,FALSE)</f>
        <v>0.6</v>
      </c>
      <c r="AI728">
        <f>VLOOKUP(A728,[1]DETALLE!$A$1:$AK$841,27,FALSE)</f>
        <v>0</v>
      </c>
      <c r="AJ728" t="str">
        <f>VLOOKUP(A728,[1]DETALLE!$A$1:$AK$841,18,FALSE)</f>
        <v>A3 Professional Color Laser MFPs</v>
      </c>
      <c r="AK728">
        <f t="shared" si="56"/>
        <v>0</v>
      </c>
      <c r="AL728">
        <f t="shared" si="57"/>
        <v>0</v>
      </c>
      <c r="AM728">
        <f t="shared" si="58"/>
        <v>0</v>
      </c>
      <c r="AN728">
        <f t="shared" si="59"/>
        <v>1</v>
      </c>
      <c r="AO728">
        <f t="shared" si="60"/>
        <v>0</v>
      </c>
    </row>
    <row r="729" spans="1:41" x14ac:dyDescent="0.25">
      <c r="A729" t="s">
        <v>621</v>
      </c>
      <c r="B729">
        <v>2019</v>
      </c>
      <c r="C729" t="s">
        <v>37</v>
      </c>
      <c r="D729" t="s">
        <v>38</v>
      </c>
      <c r="E729">
        <v>25</v>
      </c>
      <c r="F729" t="s">
        <v>44</v>
      </c>
      <c r="G729">
        <v>0</v>
      </c>
      <c r="H729" t="s">
        <v>145</v>
      </c>
      <c r="I729">
        <v>468</v>
      </c>
      <c r="J729">
        <v>715</v>
      </c>
      <c r="K729">
        <v>0</v>
      </c>
      <c r="L729">
        <v>0</v>
      </c>
      <c r="M729">
        <v>0</v>
      </c>
      <c r="N729">
        <v>0.6</v>
      </c>
      <c r="O729">
        <v>0.8</v>
      </c>
      <c r="P729">
        <v>1.05</v>
      </c>
      <c r="Q729" t="s">
        <v>46</v>
      </c>
      <c r="R729">
        <v>5</v>
      </c>
      <c r="S729">
        <v>9</v>
      </c>
      <c r="T729" t="s">
        <v>47</v>
      </c>
      <c r="U729" t="s">
        <v>145</v>
      </c>
      <c r="V729" t="s">
        <v>35</v>
      </c>
      <c r="W729" t="s">
        <v>55</v>
      </c>
      <c r="X729">
        <v>2019</v>
      </c>
      <c r="Y729" t="s">
        <v>37</v>
      </c>
      <c r="Z729" t="s">
        <v>38</v>
      </c>
      <c r="AA729">
        <v>26</v>
      </c>
      <c r="AB729">
        <v>45</v>
      </c>
      <c r="AC729">
        <v>0</v>
      </c>
      <c r="AD729">
        <v>0</v>
      </c>
      <c r="AE729">
        <v>715</v>
      </c>
      <c r="AF729" t="e">
        <f>VLOOKUP(A729,[1]DETALLE!$A$1:$AK$841,37,FALSE)</f>
        <v>#N/A</v>
      </c>
      <c r="AG729" t="e">
        <f>VLOOKUP(A729,[1]DETALLE!$A$1:$AK$841,16,FALSE)</f>
        <v>#N/A</v>
      </c>
      <c r="AH729" t="e">
        <f>VLOOKUP(A729,[1]DETALLE!$A$1:$AK$841,22,FALSE)</f>
        <v>#N/A</v>
      </c>
      <c r="AI729" t="e">
        <f>VLOOKUP(A729,[1]DETALLE!$A$1:$AK$841,27,FALSE)</f>
        <v>#N/A</v>
      </c>
      <c r="AJ729" t="e">
        <f>VLOOKUP(A729,[1]DETALLE!$A$1:$AK$841,18,FALSE)</f>
        <v>#N/A</v>
      </c>
      <c r="AK729" t="e">
        <f t="shared" si="56"/>
        <v>#N/A</v>
      </c>
      <c r="AL729" t="e">
        <f t="shared" si="57"/>
        <v>#N/A</v>
      </c>
      <c r="AM729" t="e">
        <f t="shared" si="58"/>
        <v>#N/A</v>
      </c>
      <c r="AN729" t="e">
        <f t="shared" si="59"/>
        <v>#N/A</v>
      </c>
      <c r="AO729" t="e">
        <f t="shared" si="60"/>
        <v>#N/A</v>
      </c>
    </row>
    <row r="730" spans="1:41" x14ac:dyDescent="0.25">
      <c r="A730" t="s">
        <v>622</v>
      </c>
      <c r="B730">
        <v>2019</v>
      </c>
      <c r="C730" t="s">
        <v>37</v>
      </c>
      <c r="D730" t="s">
        <v>38</v>
      </c>
      <c r="E730">
        <v>25</v>
      </c>
      <c r="F730" t="s">
        <v>44</v>
      </c>
      <c r="G730">
        <v>0</v>
      </c>
      <c r="H730" t="s">
        <v>71</v>
      </c>
      <c r="I730">
        <v>468</v>
      </c>
      <c r="J730">
        <v>715</v>
      </c>
      <c r="K730">
        <v>0</v>
      </c>
      <c r="L730">
        <v>0</v>
      </c>
      <c r="M730">
        <v>0</v>
      </c>
      <c r="N730">
        <v>0.6</v>
      </c>
      <c r="O730">
        <v>0.8</v>
      </c>
      <c r="P730">
        <v>1.05</v>
      </c>
      <c r="Q730" t="s">
        <v>46</v>
      </c>
      <c r="R730">
        <v>5</v>
      </c>
      <c r="S730">
        <v>9</v>
      </c>
      <c r="T730" t="s">
        <v>47</v>
      </c>
      <c r="U730" t="s">
        <v>71</v>
      </c>
      <c r="V730" t="s">
        <v>35</v>
      </c>
      <c r="W730" t="s">
        <v>55</v>
      </c>
      <c r="X730">
        <v>2019</v>
      </c>
      <c r="Y730" t="s">
        <v>37</v>
      </c>
      <c r="Z730" t="s">
        <v>38</v>
      </c>
      <c r="AA730">
        <v>25</v>
      </c>
      <c r="AB730">
        <v>357</v>
      </c>
      <c r="AC730">
        <v>0</v>
      </c>
      <c r="AD730">
        <v>0</v>
      </c>
      <c r="AE730">
        <v>715</v>
      </c>
      <c r="AF730">
        <f>VLOOKUP(A730,[1]DETALLE!$A$1:$AK$841,37,FALSE)</f>
        <v>1258.4000000000003</v>
      </c>
      <c r="AG730">
        <f>VLOOKUP(A730,[1]DETALLE!$A$1:$AK$841,16,FALSE)</f>
        <v>8</v>
      </c>
      <c r="AH730">
        <f>VLOOKUP(A730,[1]DETALLE!$A$1:$AK$841,22,FALSE)</f>
        <v>0.8</v>
      </c>
      <c r="AI730">
        <f>VLOOKUP(A730,[1]DETALLE!$A$1:$AK$841,27,FALSE)</f>
        <v>0.26750000000000002</v>
      </c>
      <c r="AJ730" t="str">
        <f>VLOOKUP(A730,[1]DETALLE!$A$1:$AK$841,18,FALSE)</f>
        <v>WF Mono Systems and Legacy Color</v>
      </c>
      <c r="AK730">
        <f t="shared" si="56"/>
        <v>0</v>
      </c>
      <c r="AL730">
        <f t="shared" si="57"/>
        <v>0</v>
      </c>
      <c r="AM730">
        <f t="shared" si="58"/>
        <v>0</v>
      </c>
      <c r="AN730">
        <f t="shared" si="59"/>
        <v>0</v>
      </c>
      <c r="AO730">
        <f t="shared" si="60"/>
        <v>0</v>
      </c>
    </row>
    <row r="731" spans="1:41" x14ac:dyDescent="0.25">
      <c r="A731" t="s">
        <v>623</v>
      </c>
      <c r="B731">
        <v>2019</v>
      </c>
      <c r="C731" t="s">
        <v>37</v>
      </c>
      <c r="D731" t="s">
        <v>38</v>
      </c>
      <c r="E731">
        <v>25</v>
      </c>
      <c r="F731" t="s">
        <v>40</v>
      </c>
      <c r="G731">
        <v>0.55000000000000004</v>
      </c>
      <c r="H731" t="s">
        <v>54</v>
      </c>
      <c r="I731">
        <v>803</v>
      </c>
      <c r="J731">
        <v>1573</v>
      </c>
      <c r="K731">
        <v>0.2</v>
      </c>
      <c r="L731">
        <v>0.6</v>
      </c>
      <c r="M731">
        <v>0.8</v>
      </c>
      <c r="N731">
        <v>1.05</v>
      </c>
      <c r="O731">
        <v>1.1000000000000001</v>
      </c>
      <c r="P731">
        <v>1.1499999999999999</v>
      </c>
      <c r="Q731" t="s">
        <v>46</v>
      </c>
      <c r="R731">
        <v>4</v>
      </c>
      <c r="S731">
        <v>6</v>
      </c>
      <c r="T731" t="s">
        <v>47</v>
      </c>
      <c r="U731" t="s">
        <v>54</v>
      </c>
      <c r="V731" t="s">
        <v>35</v>
      </c>
      <c r="W731" t="s">
        <v>50</v>
      </c>
      <c r="X731">
        <v>2019</v>
      </c>
      <c r="Y731" t="s">
        <v>37</v>
      </c>
      <c r="Z731" t="s">
        <v>38</v>
      </c>
      <c r="AA731">
        <v>30</v>
      </c>
      <c r="AB731">
        <v>56</v>
      </c>
      <c r="AC731">
        <v>1.1000000000000001</v>
      </c>
      <c r="AD731">
        <v>0.13750000000000001</v>
      </c>
      <c r="AE731">
        <v>1730.3</v>
      </c>
      <c r="AF731">
        <f>VLOOKUP(A731,[1]DETALLE!$A$1:$AK$841,37,FALSE)</f>
        <v>750.75000000000011</v>
      </c>
      <c r="AG731">
        <f>VLOOKUP(A731,[1]DETALLE!$A$1:$AK$841,16,FALSE)</f>
        <v>93</v>
      </c>
      <c r="AH731">
        <f>VLOOKUP(A731,[1]DETALLE!$A$1:$AK$841,22,FALSE)</f>
        <v>1.05</v>
      </c>
      <c r="AI731">
        <f>VLOOKUP(A731,[1]DETALLE!$A$1:$AK$841,27,FALSE)</f>
        <v>0.2</v>
      </c>
      <c r="AJ731" t="str">
        <f>VLOOKUP(A731,[1]DETALLE!$A$1:$AK$841,18,FALSE)</f>
        <v>A4 Mono MFPs</v>
      </c>
      <c r="AK731">
        <f t="shared" si="56"/>
        <v>0</v>
      </c>
      <c r="AL731">
        <f t="shared" si="57"/>
        <v>0</v>
      </c>
      <c r="AM731">
        <f t="shared" si="58"/>
        <v>0</v>
      </c>
      <c r="AN731">
        <f t="shared" si="59"/>
        <v>0</v>
      </c>
      <c r="AO731">
        <f t="shared" si="60"/>
        <v>0</v>
      </c>
    </row>
    <row r="732" spans="1:41" x14ac:dyDescent="0.25">
      <c r="A732" t="s">
        <v>624</v>
      </c>
      <c r="B732">
        <v>2019</v>
      </c>
      <c r="C732" t="s">
        <v>37</v>
      </c>
      <c r="D732" t="s">
        <v>38</v>
      </c>
      <c r="E732">
        <v>25</v>
      </c>
      <c r="F732" t="s">
        <v>40</v>
      </c>
      <c r="G732">
        <v>0.93333330000000003</v>
      </c>
      <c r="H732" t="s">
        <v>54</v>
      </c>
      <c r="I732">
        <v>803</v>
      </c>
      <c r="J732">
        <v>1573</v>
      </c>
      <c r="K732">
        <v>0.2</v>
      </c>
      <c r="L732">
        <v>0.6</v>
      </c>
      <c r="M732">
        <v>0.8</v>
      </c>
      <c r="N732">
        <v>1.05</v>
      </c>
      <c r="O732">
        <v>1.1000000000000001</v>
      </c>
      <c r="P732">
        <v>1.1499999999999999</v>
      </c>
      <c r="Q732" t="s">
        <v>46</v>
      </c>
      <c r="R732">
        <v>4</v>
      </c>
      <c r="S732">
        <v>6</v>
      </c>
      <c r="T732" t="s">
        <v>47</v>
      </c>
      <c r="U732" t="s">
        <v>54</v>
      </c>
      <c r="V732" t="s">
        <v>35</v>
      </c>
      <c r="W732" t="s">
        <v>73</v>
      </c>
      <c r="X732">
        <v>2019</v>
      </c>
      <c r="Y732" t="s">
        <v>37</v>
      </c>
      <c r="Z732" t="s">
        <v>38</v>
      </c>
      <c r="AA732">
        <v>25</v>
      </c>
      <c r="AB732">
        <v>59</v>
      </c>
      <c r="AC732">
        <v>1.1000000000000001</v>
      </c>
      <c r="AD732">
        <v>0.23333332500000001</v>
      </c>
      <c r="AE732">
        <v>1730.3</v>
      </c>
      <c r="AF732">
        <f>VLOOKUP(A732,[1]DETALLE!$A$1:$AK$841,37,FALSE)</f>
        <v>750.75000000000011</v>
      </c>
      <c r="AG732">
        <f>VLOOKUP(A732,[1]DETALLE!$A$1:$AK$841,16,FALSE)</f>
        <v>279</v>
      </c>
      <c r="AH732">
        <f>VLOOKUP(A732,[1]DETALLE!$A$1:$AK$841,22,FALSE)</f>
        <v>1.05</v>
      </c>
      <c r="AI732">
        <f>VLOOKUP(A732,[1]DETALLE!$A$1:$AK$841,27,FALSE)</f>
        <v>0</v>
      </c>
      <c r="AJ732" t="str">
        <f>VLOOKUP(A732,[1]DETALLE!$A$1:$AK$841,18,FALSE)</f>
        <v>A4 Mono MFPs</v>
      </c>
      <c r="AK732">
        <f t="shared" si="56"/>
        <v>0</v>
      </c>
      <c r="AL732">
        <f t="shared" si="57"/>
        <v>0</v>
      </c>
      <c r="AM732">
        <f t="shared" si="58"/>
        <v>0</v>
      </c>
      <c r="AN732">
        <f t="shared" si="59"/>
        <v>0</v>
      </c>
      <c r="AO732">
        <f t="shared" si="60"/>
        <v>0</v>
      </c>
    </row>
    <row r="733" spans="1:41" x14ac:dyDescent="0.25">
      <c r="A733" t="s">
        <v>625</v>
      </c>
      <c r="B733">
        <v>2019</v>
      </c>
      <c r="C733" t="s">
        <v>37</v>
      </c>
      <c r="D733" t="s">
        <v>38</v>
      </c>
      <c r="E733">
        <v>25</v>
      </c>
      <c r="F733" t="s">
        <v>40</v>
      </c>
      <c r="G733">
        <v>1.5</v>
      </c>
      <c r="H733" t="s">
        <v>58</v>
      </c>
      <c r="I733">
        <v>655</v>
      </c>
      <c r="J733">
        <v>1365</v>
      </c>
      <c r="K733">
        <v>0</v>
      </c>
      <c r="L733">
        <v>0</v>
      </c>
      <c r="M733">
        <v>0.6</v>
      </c>
      <c r="N733">
        <v>0.8</v>
      </c>
      <c r="O733">
        <v>1.05</v>
      </c>
      <c r="P733">
        <v>1.1000000000000001</v>
      </c>
      <c r="Q733" t="s">
        <v>46</v>
      </c>
      <c r="R733">
        <v>5</v>
      </c>
      <c r="S733">
        <v>9</v>
      </c>
      <c r="T733" t="s">
        <v>47</v>
      </c>
      <c r="U733" t="s">
        <v>58</v>
      </c>
      <c r="V733" t="s">
        <v>35</v>
      </c>
      <c r="W733" t="s">
        <v>55</v>
      </c>
      <c r="X733">
        <v>2019</v>
      </c>
      <c r="Y733" t="s">
        <v>37</v>
      </c>
      <c r="Z733" t="s">
        <v>38</v>
      </c>
      <c r="AA733">
        <v>25</v>
      </c>
      <c r="AB733">
        <v>42</v>
      </c>
      <c r="AC733">
        <v>1.05</v>
      </c>
      <c r="AD733">
        <v>0.3</v>
      </c>
      <c r="AE733">
        <v>1433.25</v>
      </c>
      <c r="AF733">
        <f>VLOOKUP(A733,[1]DETALLE!$A$1:$AK$841,37,FALSE)</f>
        <v>1433.25</v>
      </c>
      <c r="AG733">
        <f>VLOOKUP(A733,[1]DETALLE!$A$1:$AK$841,16,FALSE)</f>
        <v>38</v>
      </c>
      <c r="AH733">
        <f>VLOOKUP(A733,[1]DETALLE!$A$1:$AK$841,22,FALSE)</f>
        <v>1.05</v>
      </c>
      <c r="AI733">
        <f>VLOOKUP(A733,[1]DETALLE!$A$1:$AK$841,27,FALSE)</f>
        <v>0.22400000000000003</v>
      </c>
      <c r="AJ733" t="str">
        <f>VLOOKUP(A733,[1]DETALLE!$A$1:$AK$841,18,FALSE)</f>
        <v>Office Digital</v>
      </c>
      <c r="AK733">
        <f t="shared" si="56"/>
        <v>1</v>
      </c>
      <c r="AL733">
        <f t="shared" si="57"/>
        <v>0</v>
      </c>
      <c r="AM733">
        <f t="shared" si="58"/>
        <v>1</v>
      </c>
      <c r="AN733">
        <f t="shared" si="59"/>
        <v>0</v>
      </c>
      <c r="AO733">
        <f t="shared" si="60"/>
        <v>0</v>
      </c>
    </row>
    <row r="734" spans="1:41" x14ac:dyDescent="0.25">
      <c r="A734" t="s">
        <v>626</v>
      </c>
      <c r="B734">
        <v>2019</v>
      </c>
      <c r="C734" t="s">
        <v>37</v>
      </c>
      <c r="D734" t="s">
        <v>38</v>
      </c>
      <c r="E734">
        <v>26</v>
      </c>
      <c r="F734" t="s">
        <v>40</v>
      </c>
      <c r="G734">
        <v>0.86666670000000001</v>
      </c>
      <c r="H734" t="s">
        <v>58</v>
      </c>
      <c r="I734">
        <v>655</v>
      </c>
      <c r="J734">
        <v>1365</v>
      </c>
      <c r="K734">
        <v>0</v>
      </c>
      <c r="L734">
        <v>0</v>
      </c>
      <c r="M734">
        <v>0.6</v>
      </c>
      <c r="N734">
        <v>0.8</v>
      </c>
      <c r="O734">
        <v>1.05</v>
      </c>
      <c r="P734">
        <v>1.1000000000000001</v>
      </c>
      <c r="Q734" t="s">
        <v>46</v>
      </c>
      <c r="R734">
        <v>5</v>
      </c>
      <c r="S734">
        <v>9</v>
      </c>
      <c r="T734" t="s">
        <v>47</v>
      </c>
      <c r="U734" t="s">
        <v>45</v>
      </c>
      <c r="V734" t="s">
        <v>35</v>
      </c>
      <c r="W734" t="s">
        <v>73</v>
      </c>
      <c r="X734">
        <v>2019</v>
      </c>
      <c r="Y734" t="s">
        <v>37</v>
      </c>
      <c r="Z734" t="s">
        <v>38</v>
      </c>
      <c r="AA734">
        <v>26</v>
      </c>
      <c r="AB734">
        <v>33</v>
      </c>
      <c r="AC734">
        <v>1.05</v>
      </c>
      <c r="AD734">
        <v>0.17333334</v>
      </c>
      <c r="AE734">
        <v>1433.25</v>
      </c>
      <c r="AF734">
        <f>VLOOKUP(A734,[1]DETALLE!$A$1:$AK$841,37,FALSE)</f>
        <v>819</v>
      </c>
      <c r="AG734">
        <f>VLOOKUP(A734,[1]DETALLE!$A$1:$AK$841,16,FALSE)</f>
        <v>9</v>
      </c>
      <c r="AH734">
        <f>VLOOKUP(A734,[1]DETALLE!$A$1:$AK$841,22,FALSE)</f>
        <v>0.6</v>
      </c>
      <c r="AI734">
        <f>VLOOKUP(A734,[1]DETALLE!$A$1:$AK$841,27,FALSE)</f>
        <v>0.35399999999999998</v>
      </c>
      <c r="AJ734" t="str">
        <f>VLOOKUP(A734,[1]DETALLE!$A$1:$AK$841,18,FALSE)</f>
        <v>Departmental Digital</v>
      </c>
      <c r="AK734">
        <f t="shared" si="56"/>
        <v>0</v>
      </c>
      <c r="AL734">
        <f t="shared" si="57"/>
        <v>0</v>
      </c>
      <c r="AM734">
        <f t="shared" si="58"/>
        <v>0</v>
      </c>
      <c r="AN734">
        <f t="shared" si="59"/>
        <v>0</v>
      </c>
      <c r="AO734">
        <f t="shared" si="60"/>
        <v>1</v>
      </c>
    </row>
    <row r="735" spans="1:41" x14ac:dyDescent="0.25">
      <c r="A735" t="s">
        <v>470</v>
      </c>
      <c r="B735">
        <v>2019</v>
      </c>
      <c r="C735" t="s">
        <v>37</v>
      </c>
      <c r="D735" t="s">
        <v>38</v>
      </c>
      <c r="E735">
        <v>26</v>
      </c>
      <c r="F735" t="s">
        <v>40</v>
      </c>
      <c r="G735">
        <v>1.733333</v>
      </c>
      <c r="H735" t="s">
        <v>58</v>
      </c>
      <c r="I735">
        <v>655</v>
      </c>
      <c r="J735">
        <v>1365</v>
      </c>
      <c r="K735">
        <v>0</v>
      </c>
      <c r="L735">
        <v>0</v>
      </c>
      <c r="M735">
        <v>0.6</v>
      </c>
      <c r="N735">
        <v>0.8</v>
      </c>
      <c r="O735">
        <v>1.05</v>
      </c>
      <c r="P735">
        <v>1.1000000000000001</v>
      </c>
      <c r="Q735" t="s">
        <v>46</v>
      </c>
      <c r="R735">
        <v>5</v>
      </c>
      <c r="S735">
        <v>9</v>
      </c>
      <c r="T735" t="s">
        <v>47</v>
      </c>
      <c r="U735" t="s">
        <v>45</v>
      </c>
      <c r="V735" t="s">
        <v>35</v>
      </c>
      <c r="W735" t="s">
        <v>50</v>
      </c>
      <c r="X735">
        <v>2019</v>
      </c>
      <c r="Y735" t="s">
        <v>37</v>
      </c>
      <c r="Z735" t="s">
        <v>38</v>
      </c>
      <c r="AA735">
        <v>26</v>
      </c>
      <c r="AB735">
        <v>11</v>
      </c>
      <c r="AC735">
        <v>0.6</v>
      </c>
      <c r="AD735">
        <v>0.34666659999999999</v>
      </c>
      <c r="AE735">
        <v>819</v>
      </c>
      <c r="AF735">
        <f>VLOOKUP(A735,[1]DETALLE!$A$1:$AK$841,37,FALSE)</f>
        <v>0</v>
      </c>
      <c r="AG735">
        <f>VLOOKUP(A735,[1]DETALLE!$A$1:$AK$841,16,FALSE)</f>
        <v>3</v>
      </c>
      <c r="AH735">
        <f>VLOOKUP(A735,[1]DETALLE!$A$1:$AK$841,22,FALSE)</f>
        <v>0</v>
      </c>
      <c r="AI735">
        <f>VLOOKUP(A735,[1]DETALLE!$A$1:$AK$841,27,FALSE)</f>
        <v>0.186</v>
      </c>
      <c r="AJ735" t="str">
        <f>VLOOKUP(A735,[1]DETALLE!$A$1:$AK$841,18,FALSE)</f>
        <v>Office Digital</v>
      </c>
      <c r="AK735">
        <f t="shared" si="56"/>
        <v>0</v>
      </c>
      <c r="AL735">
        <f t="shared" si="57"/>
        <v>0</v>
      </c>
      <c r="AM735">
        <f t="shared" si="58"/>
        <v>0</v>
      </c>
      <c r="AN735">
        <f t="shared" si="59"/>
        <v>0</v>
      </c>
      <c r="AO735">
        <f t="shared" si="60"/>
        <v>0</v>
      </c>
    </row>
    <row r="736" spans="1:41" x14ac:dyDescent="0.25">
      <c r="A736" t="s">
        <v>542</v>
      </c>
      <c r="B736">
        <v>2019</v>
      </c>
      <c r="C736" t="s">
        <v>37</v>
      </c>
      <c r="D736" t="s">
        <v>38</v>
      </c>
      <c r="E736">
        <v>26</v>
      </c>
      <c r="F736" t="s">
        <v>40</v>
      </c>
      <c r="G736">
        <v>0.13333329999999999</v>
      </c>
      <c r="H736" t="s">
        <v>116</v>
      </c>
      <c r="I736">
        <v>655</v>
      </c>
      <c r="J736">
        <v>1365</v>
      </c>
      <c r="K736">
        <v>0</v>
      </c>
      <c r="L736">
        <v>0</v>
      </c>
      <c r="M736">
        <v>0.6</v>
      </c>
      <c r="N736">
        <v>0.8</v>
      </c>
      <c r="O736">
        <v>1.05</v>
      </c>
      <c r="P736">
        <v>1.1000000000000001</v>
      </c>
      <c r="Q736" t="s">
        <v>46</v>
      </c>
      <c r="R736">
        <v>5</v>
      </c>
      <c r="S736">
        <v>9</v>
      </c>
      <c r="T736" t="s">
        <v>47</v>
      </c>
      <c r="U736" t="s">
        <v>64</v>
      </c>
      <c r="V736" t="s">
        <v>35</v>
      </c>
      <c r="W736" t="s">
        <v>59</v>
      </c>
      <c r="X736">
        <v>2019</v>
      </c>
      <c r="Y736" t="s">
        <v>37</v>
      </c>
      <c r="Z736" t="s">
        <v>38</v>
      </c>
      <c r="AA736">
        <v>29</v>
      </c>
      <c r="AB736">
        <v>4</v>
      </c>
      <c r="AC736">
        <v>0</v>
      </c>
      <c r="AD736">
        <v>2.6666659999999998E-2</v>
      </c>
      <c r="AE736">
        <v>0</v>
      </c>
      <c r="AF736">
        <f>VLOOKUP(A736,[1]DETALLE!$A$1:$AK$841,37,FALSE)</f>
        <v>426.14000000000004</v>
      </c>
      <c r="AG736">
        <f>VLOOKUP(A736,[1]DETALLE!$A$1:$AK$841,16,FALSE)</f>
        <v>20</v>
      </c>
      <c r="AH736">
        <f>VLOOKUP(A736,[1]DETALLE!$A$1:$AK$841,22,FALSE)</f>
        <v>0.6</v>
      </c>
      <c r="AI736">
        <f>VLOOKUP(A736,[1]DETALLE!$A$1:$AK$841,27,FALSE)</f>
        <v>1.016</v>
      </c>
      <c r="AJ736" t="str">
        <f>VLOOKUP(A736,[1]DETALLE!$A$1:$AK$841,18,FALSE)</f>
        <v>Color Solid Ink Printers</v>
      </c>
      <c r="AK736">
        <f t="shared" si="56"/>
        <v>0</v>
      </c>
      <c r="AL736">
        <f t="shared" si="57"/>
        <v>0</v>
      </c>
      <c r="AM736">
        <f t="shared" si="58"/>
        <v>0</v>
      </c>
      <c r="AN736">
        <f t="shared" si="59"/>
        <v>0</v>
      </c>
      <c r="AO736">
        <f t="shared" si="60"/>
        <v>0</v>
      </c>
    </row>
    <row r="737" spans="1:41" x14ac:dyDescent="0.25">
      <c r="A737" t="s">
        <v>563</v>
      </c>
      <c r="B737">
        <v>2019</v>
      </c>
      <c r="C737" t="s">
        <v>37</v>
      </c>
      <c r="D737" t="s">
        <v>38</v>
      </c>
      <c r="E737">
        <v>26</v>
      </c>
      <c r="F737" t="s">
        <v>40</v>
      </c>
      <c r="G737">
        <v>1.066667</v>
      </c>
      <c r="H737" t="s">
        <v>34</v>
      </c>
      <c r="I737">
        <v>468</v>
      </c>
      <c r="J737">
        <v>715</v>
      </c>
      <c r="K737">
        <v>0</v>
      </c>
      <c r="L737">
        <v>0</v>
      </c>
      <c r="M737">
        <v>0</v>
      </c>
      <c r="N737">
        <v>0.6</v>
      </c>
      <c r="O737">
        <v>0.8</v>
      </c>
      <c r="P737">
        <v>1.05</v>
      </c>
      <c r="Q737" t="s">
        <v>46</v>
      </c>
      <c r="R737">
        <v>5</v>
      </c>
      <c r="S737">
        <v>9</v>
      </c>
      <c r="T737" t="s">
        <v>47</v>
      </c>
      <c r="U737" t="s">
        <v>34</v>
      </c>
      <c r="V737" t="s">
        <v>35</v>
      </c>
      <c r="W737" t="s">
        <v>42</v>
      </c>
      <c r="X737">
        <v>2019</v>
      </c>
      <c r="Y737" t="s">
        <v>37</v>
      </c>
      <c r="Z737" t="s">
        <v>38</v>
      </c>
      <c r="AA737">
        <v>26</v>
      </c>
      <c r="AB737">
        <v>3</v>
      </c>
      <c r="AC737">
        <v>0</v>
      </c>
      <c r="AD737">
        <v>0.21333340000000001</v>
      </c>
      <c r="AE737">
        <v>0</v>
      </c>
      <c r="AF737">
        <f>VLOOKUP(A737,[1]DETALLE!$A$1:$AK$841,37,FALSE)</f>
        <v>0</v>
      </c>
      <c r="AG737">
        <f>VLOOKUP(A737,[1]DETALLE!$A$1:$AK$841,16,FALSE)</f>
        <v>54</v>
      </c>
      <c r="AH737">
        <f>VLOOKUP(A737,[1]DETALLE!$A$1:$AK$841,22,FALSE)</f>
        <v>1.1000000000000001</v>
      </c>
      <c r="AI737">
        <f>VLOOKUP(A737,[1]DETALLE!$A$1:$AK$841,27,FALSE)</f>
        <v>0.13250000000000001</v>
      </c>
      <c r="AJ737" t="str">
        <f>VLOOKUP(A737,[1]DETALLE!$A$1:$AK$841,18,FALSE)</f>
        <v>WF Mono Systems and Legacy Color</v>
      </c>
      <c r="AK737">
        <f t="shared" si="56"/>
        <v>1</v>
      </c>
      <c r="AL737">
        <f t="shared" si="57"/>
        <v>0</v>
      </c>
      <c r="AM737">
        <f t="shared" si="58"/>
        <v>0</v>
      </c>
      <c r="AN737">
        <f t="shared" si="59"/>
        <v>0</v>
      </c>
      <c r="AO737">
        <f t="shared" si="60"/>
        <v>0</v>
      </c>
    </row>
    <row r="738" spans="1:41" x14ac:dyDescent="0.25">
      <c r="A738" t="s">
        <v>627</v>
      </c>
      <c r="B738">
        <v>2019</v>
      </c>
      <c r="C738" t="s">
        <v>37</v>
      </c>
      <c r="D738" t="s">
        <v>38</v>
      </c>
      <c r="E738">
        <v>26</v>
      </c>
      <c r="F738" t="s">
        <v>40</v>
      </c>
      <c r="G738">
        <v>0.76666670000000003</v>
      </c>
      <c r="H738" t="s">
        <v>34</v>
      </c>
      <c r="I738">
        <v>468</v>
      </c>
      <c r="J738">
        <v>715</v>
      </c>
      <c r="K738">
        <v>0</v>
      </c>
      <c r="L738">
        <v>0</v>
      </c>
      <c r="M738">
        <v>0</v>
      </c>
      <c r="N738">
        <v>0.6</v>
      </c>
      <c r="O738">
        <v>0.8</v>
      </c>
      <c r="P738">
        <v>1.05</v>
      </c>
      <c r="Q738" t="s">
        <v>46</v>
      </c>
      <c r="R738">
        <v>5</v>
      </c>
      <c r="S738">
        <v>9</v>
      </c>
      <c r="T738" t="s">
        <v>47</v>
      </c>
      <c r="U738" t="s">
        <v>34</v>
      </c>
      <c r="V738" t="s">
        <v>35</v>
      </c>
      <c r="W738" t="s">
        <v>42</v>
      </c>
      <c r="X738">
        <v>2019</v>
      </c>
      <c r="Y738" t="s">
        <v>37</v>
      </c>
      <c r="Z738" t="s">
        <v>38</v>
      </c>
      <c r="AA738">
        <v>26</v>
      </c>
      <c r="AB738">
        <v>84</v>
      </c>
      <c r="AC738">
        <v>1.05</v>
      </c>
      <c r="AD738">
        <v>0.15333334000000001</v>
      </c>
      <c r="AE738">
        <v>750.75</v>
      </c>
      <c r="AF738">
        <f>VLOOKUP(A738,[1]DETALLE!$A$1:$AK$841,37,FALSE)</f>
        <v>750.75000000000011</v>
      </c>
      <c r="AG738">
        <f>VLOOKUP(A738,[1]DETALLE!$A$1:$AK$841,16,FALSE)</f>
        <v>278</v>
      </c>
      <c r="AH738">
        <f>VLOOKUP(A738,[1]DETALLE!$A$1:$AK$841,22,FALSE)</f>
        <v>1.05</v>
      </c>
      <c r="AI738">
        <f>VLOOKUP(A738,[1]DETALLE!$A$1:$AK$841,27,FALSE)</f>
        <v>0.36</v>
      </c>
      <c r="AJ738" t="str">
        <f>VLOOKUP(A738,[1]DETALLE!$A$1:$AK$841,18,FALSE)</f>
        <v>A4 Mono MFPs</v>
      </c>
      <c r="AK738">
        <f t="shared" si="56"/>
        <v>1</v>
      </c>
      <c r="AL738">
        <f t="shared" si="57"/>
        <v>0</v>
      </c>
      <c r="AM738">
        <f t="shared" si="58"/>
        <v>1</v>
      </c>
      <c r="AN738">
        <f t="shared" si="59"/>
        <v>0</v>
      </c>
      <c r="AO738">
        <f t="shared" si="60"/>
        <v>1</v>
      </c>
    </row>
    <row r="739" spans="1:41" x14ac:dyDescent="0.25">
      <c r="A739" t="s">
        <v>628</v>
      </c>
      <c r="B739">
        <v>2019</v>
      </c>
      <c r="C739" t="s">
        <v>37</v>
      </c>
      <c r="D739" t="s">
        <v>38</v>
      </c>
      <c r="E739">
        <v>26</v>
      </c>
      <c r="F739" t="s">
        <v>40</v>
      </c>
      <c r="G739">
        <v>0.28333330000000001</v>
      </c>
      <c r="H739" t="s">
        <v>71</v>
      </c>
      <c r="I739">
        <v>468</v>
      </c>
      <c r="J739">
        <v>715</v>
      </c>
      <c r="K739">
        <v>0</v>
      </c>
      <c r="L739">
        <v>0</v>
      </c>
      <c r="M739">
        <v>0</v>
      </c>
      <c r="N739">
        <v>0.6</v>
      </c>
      <c r="O739">
        <v>0.8</v>
      </c>
      <c r="P739">
        <v>1.05</v>
      </c>
      <c r="Q739" t="s">
        <v>46</v>
      </c>
      <c r="R739">
        <v>5</v>
      </c>
      <c r="S739">
        <v>9</v>
      </c>
      <c r="T739" t="s">
        <v>47</v>
      </c>
      <c r="U739" t="s">
        <v>34</v>
      </c>
      <c r="V739" t="s">
        <v>35</v>
      </c>
      <c r="W739" t="s">
        <v>50</v>
      </c>
      <c r="X739">
        <v>2019</v>
      </c>
      <c r="Y739" t="s">
        <v>37</v>
      </c>
      <c r="Z739" t="s">
        <v>38</v>
      </c>
      <c r="AA739">
        <v>29</v>
      </c>
      <c r="AB739">
        <v>179</v>
      </c>
      <c r="AC739">
        <v>1.05</v>
      </c>
      <c r="AD739">
        <v>5.6666660000000001E-2</v>
      </c>
      <c r="AE739">
        <v>750.75</v>
      </c>
      <c r="AF739">
        <f>VLOOKUP(A739,[1]DETALLE!$A$1:$AK$841,37,FALSE)</f>
        <v>750.75000000000011</v>
      </c>
      <c r="AG739">
        <f>VLOOKUP(A739,[1]DETALLE!$A$1:$AK$841,16,FALSE)</f>
        <v>526</v>
      </c>
      <c r="AH739">
        <f>VLOOKUP(A739,[1]DETALLE!$A$1:$AK$841,22,FALSE)</f>
        <v>1.05</v>
      </c>
      <c r="AI739">
        <f>VLOOKUP(A739,[1]DETALLE!$A$1:$AK$841,27,FALSE)</f>
        <v>0.33399999999999996</v>
      </c>
      <c r="AJ739" t="str">
        <f>VLOOKUP(A739,[1]DETALLE!$A$1:$AK$841,18,FALSE)</f>
        <v>A4 Mono MFPs</v>
      </c>
      <c r="AK739">
        <f t="shared" si="56"/>
        <v>1</v>
      </c>
      <c r="AL739">
        <f t="shared" si="57"/>
        <v>0</v>
      </c>
      <c r="AM739">
        <f t="shared" si="58"/>
        <v>1</v>
      </c>
      <c r="AN739">
        <f t="shared" si="59"/>
        <v>0</v>
      </c>
      <c r="AO739">
        <f t="shared" si="60"/>
        <v>0</v>
      </c>
    </row>
    <row r="740" spans="1:41" x14ac:dyDescent="0.25">
      <c r="A740" t="s">
        <v>629</v>
      </c>
      <c r="B740">
        <v>2019</v>
      </c>
      <c r="C740" t="s">
        <v>37</v>
      </c>
      <c r="D740" t="s">
        <v>38</v>
      </c>
      <c r="E740">
        <v>26</v>
      </c>
      <c r="F740" t="s">
        <v>40</v>
      </c>
      <c r="G740">
        <v>2.266667</v>
      </c>
      <c r="H740" t="s">
        <v>71</v>
      </c>
      <c r="I740">
        <v>468</v>
      </c>
      <c r="J740">
        <v>715</v>
      </c>
      <c r="K740">
        <v>0</v>
      </c>
      <c r="L740">
        <v>0</v>
      </c>
      <c r="M740">
        <v>0</v>
      </c>
      <c r="N740">
        <v>0.6</v>
      </c>
      <c r="O740">
        <v>0.8</v>
      </c>
      <c r="P740">
        <v>1.05</v>
      </c>
      <c r="Q740" t="s">
        <v>46</v>
      </c>
      <c r="R740">
        <v>5</v>
      </c>
      <c r="S740">
        <v>9</v>
      </c>
      <c r="T740" t="s">
        <v>47</v>
      </c>
      <c r="U740" t="s">
        <v>34</v>
      </c>
      <c r="V740" t="s">
        <v>35</v>
      </c>
      <c r="W740" t="s">
        <v>50</v>
      </c>
      <c r="X740">
        <v>2019</v>
      </c>
      <c r="Y740" t="s">
        <v>37</v>
      </c>
      <c r="Z740" t="s">
        <v>38</v>
      </c>
      <c r="AA740">
        <v>29</v>
      </c>
      <c r="AB740">
        <v>395</v>
      </c>
      <c r="AC740">
        <v>1.05</v>
      </c>
      <c r="AD740">
        <v>0.4533334</v>
      </c>
      <c r="AE740">
        <v>750.75</v>
      </c>
      <c r="AF740">
        <f>VLOOKUP(A740,[1]DETALLE!$A$1:$AK$841,37,FALSE)</f>
        <v>0</v>
      </c>
      <c r="AG740">
        <f>VLOOKUP(A740,[1]DETALLE!$A$1:$AK$841,16,FALSE)</f>
        <v>1</v>
      </c>
      <c r="AH740">
        <f>VLOOKUP(A740,[1]DETALLE!$A$1:$AK$841,22,FALSE)</f>
        <v>0</v>
      </c>
      <c r="AI740">
        <f>VLOOKUP(A740,[1]DETALLE!$A$1:$AK$841,27,FALSE)</f>
        <v>0.50749999999999995</v>
      </c>
      <c r="AJ740" t="str">
        <f>VLOOKUP(A740,[1]DETALLE!$A$1:$AK$841,18,FALSE)</f>
        <v>Light Production Digital Business</v>
      </c>
      <c r="AK740">
        <f t="shared" si="56"/>
        <v>0</v>
      </c>
      <c r="AL740">
        <f t="shared" si="57"/>
        <v>0</v>
      </c>
      <c r="AM740">
        <f t="shared" si="58"/>
        <v>0</v>
      </c>
      <c r="AN740">
        <f t="shared" si="59"/>
        <v>0</v>
      </c>
      <c r="AO740">
        <f t="shared" si="60"/>
        <v>0</v>
      </c>
    </row>
    <row r="741" spans="1:41" x14ac:dyDescent="0.25">
      <c r="A741" t="s">
        <v>161</v>
      </c>
      <c r="B741">
        <v>2019</v>
      </c>
      <c r="C741" t="s">
        <v>37</v>
      </c>
      <c r="D741" t="s">
        <v>38</v>
      </c>
      <c r="E741">
        <v>26</v>
      </c>
      <c r="F741" t="s">
        <v>44</v>
      </c>
      <c r="G741">
        <v>0</v>
      </c>
      <c r="H741" t="s">
        <v>45</v>
      </c>
      <c r="I741">
        <v>803</v>
      </c>
      <c r="J741">
        <v>1573</v>
      </c>
      <c r="K741">
        <v>0.2</v>
      </c>
      <c r="L741">
        <v>0.6</v>
      </c>
      <c r="M741">
        <v>0.8</v>
      </c>
      <c r="N741">
        <v>1.05</v>
      </c>
      <c r="O741">
        <v>1.1000000000000001</v>
      </c>
      <c r="P741">
        <v>1.1499999999999999</v>
      </c>
      <c r="Q741" t="s">
        <v>46</v>
      </c>
      <c r="R741">
        <v>4</v>
      </c>
      <c r="S741">
        <v>6</v>
      </c>
      <c r="T741" t="s">
        <v>47</v>
      </c>
      <c r="U741" t="s">
        <v>48</v>
      </c>
      <c r="V741" t="s">
        <v>35</v>
      </c>
      <c r="W741" t="s">
        <v>59</v>
      </c>
      <c r="X741">
        <v>2019</v>
      </c>
      <c r="Y741" t="s">
        <v>37</v>
      </c>
      <c r="Z741" t="s">
        <v>38</v>
      </c>
      <c r="AA741">
        <v>26</v>
      </c>
      <c r="AB741">
        <v>3</v>
      </c>
      <c r="AC741">
        <v>0</v>
      </c>
      <c r="AD741">
        <v>0</v>
      </c>
      <c r="AE741">
        <v>1573</v>
      </c>
      <c r="AF741" t="e">
        <f>VLOOKUP(A741,[1]DETALLE!$A$1:$AK$841,37,FALSE)</f>
        <v>#N/A</v>
      </c>
      <c r="AG741" t="e">
        <f>VLOOKUP(A741,[1]DETALLE!$A$1:$AK$841,16,FALSE)</f>
        <v>#N/A</v>
      </c>
      <c r="AH741" t="e">
        <f>VLOOKUP(A741,[1]DETALLE!$A$1:$AK$841,22,FALSE)</f>
        <v>#N/A</v>
      </c>
      <c r="AI741" t="e">
        <f>VLOOKUP(A741,[1]DETALLE!$A$1:$AK$841,27,FALSE)</f>
        <v>#N/A</v>
      </c>
      <c r="AJ741" t="e">
        <f>VLOOKUP(A741,[1]DETALLE!$A$1:$AK$841,18,FALSE)</f>
        <v>#N/A</v>
      </c>
      <c r="AK741" t="e">
        <f t="shared" si="56"/>
        <v>#N/A</v>
      </c>
      <c r="AL741" t="e">
        <f t="shared" si="57"/>
        <v>#N/A</v>
      </c>
      <c r="AM741" t="e">
        <f t="shared" si="58"/>
        <v>#N/A</v>
      </c>
      <c r="AN741" t="e">
        <f t="shared" si="59"/>
        <v>#N/A</v>
      </c>
      <c r="AO741" t="e">
        <f t="shared" si="60"/>
        <v>#N/A</v>
      </c>
    </row>
    <row r="742" spans="1:41" x14ac:dyDescent="0.25">
      <c r="A742" t="s">
        <v>630</v>
      </c>
      <c r="B742">
        <v>2019</v>
      </c>
      <c r="C742" t="s">
        <v>37</v>
      </c>
      <c r="D742" t="s">
        <v>38</v>
      </c>
      <c r="E742">
        <v>26</v>
      </c>
      <c r="F742" t="s">
        <v>40</v>
      </c>
      <c r="G742">
        <v>0.53333339999999996</v>
      </c>
      <c r="H742" t="s">
        <v>45</v>
      </c>
      <c r="I742">
        <v>803</v>
      </c>
      <c r="J742">
        <v>1573</v>
      </c>
      <c r="K742">
        <v>0.2</v>
      </c>
      <c r="L742">
        <v>0.6</v>
      </c>
      <c r="M742">
        <v>0.8</v>
      </c>
      <c r="N742">
        <v>1.05</v>
      </c>
      <c r="O742">
        <v>1.1000000000000001</v>
      </c>
      <c r="P742">
        <v>1.1499999999999999</v>
      </c>
      <c r="Q742" t="s">
        <v>46</v>
      </c>
      <c r="R742">
        <v>4</v>
      </c>
      <c r="S742">
        <v>6</v>
      </c>
      <c r="T742" t="s">
        <v>47</v>
      </c>
      <c r="U742" t="s">
        <v>48</v>
      </c>
      <c r="V742" t="s">
        <v>35</v>
      </c>
      <c r="W742" t="s">
        <v>73</v>
      </c>
      <c r="X742">
        <v>2019</v>
      </c>
      <c r="Y742" t="s">
        <v>37</v>
      </c>
      <c r="Z742" t="s">
        <v>38</v>
      </c>
      <c r="AA742">
        <v>26</v>
      </c>
      <c r="AB742">
        <v>31</v>
      </c>
      <c r="AC742">
        <v>1.1000000000000001</v>
      </c>
      <c r="AD742">
        <v>0.13333334999999999</v>
      </c>
      <c r="AE742">
        <v>1730.3</v>
      </c>
      <c r="AF742">
        <f>VLOOKUP(A742,[1]DETALLE!$A$1:$AK$841,37,FALSE)</f>
        <v>1730.3000000000004</v>
      </c>
      <c r="AG742">
        <f>VLOOKUP(A742,[1]DETALLE!$A$1:$AK$841,16,FALSE)</f>
        <v>50</v>
      </c>
      <c r="AH742">
        <f>VLOOKUP(A742,[1]DETALLE!$A$1:$AK$841,22,FALSE)</f>
        <v>1.1000000000000001</v>
      </c>
      <c r="AI742">
        <f>VLOOKUP(A742,[1]DETALLE!$A$1:$AK$841,27,FALSE)</f>
        <v>1</v>
      </c>
      <c r="AJ742" t="str">
        <f>VLOOKUP(A742,[1]DETALLE!$A$1:$AK$841,18,FALSE)</f>
        <v>WF Mono Systems and Legacy Color</v>
      </c>
      <c r="AK742">
        <f t="shared" si="56"/>
        <v>1</v>
      </c>
      <c r="AL742">
        <f t="shared" si="57"/>
        <v>0</v>
      </c>
      <c r="AM742">
        <f t="shared" si="58"/>
        <v>1</v>
      </c>
      <c r="AN742">
        <f t="shared" si="59"/>
        <v>0</v>
      </c>
      <c r="AO742">
        <f t="shared" si="60"/>
        <v>0</v>
      </c>
    </row>
    <row r="743" spans="1:41" x14ac:dyDescent="0.25">
      <c r="A743" t="s">
        <v>467</v>
      </c>
      <c r="B743">
        <v>2019</v>
      </c>
      <c r="C743" t="s">
        <v>37</v>
      </c>
      <c r="D743" t="s">
        <v>38</v>
      </c>
      <c r="E743">
        <v>26</v>
      </c>
      <c r="F743" t="s">
        <v>40</v>
      </c>
      <c r="G743">
        <v>2.95</v>
      </c>
      <c r="H743" t="s">
        <v>45</v>
      </c>
      <c r="I743">
        <v>803</v>
      </c>
      <c r="J743">
        <v>1573</v>
      </c>
      <c r="K743">
        <v>0.2</v>
      </c>
      <c r="L743">
        <v>0.6</v>
      </c>
      <c r="M743">
        <v>0.8</v>
      </c>
      <c r="N743">
        <v>1.05</v>
      </c>
      <c r="O743">
        <v>1.1000000000000001</v>
      </c>
      <c r="P743">
        <v>1.1499999999999999</v>
      </c>
      <c r="Q743" t="s">
        <v>46</v>
      </c>
      <c r="R743">
        <v>4</v>
      </c>
      <c r="S743">
        <v>6</v>
      </c>
      <c r="T743" t="s">
        <v>47</v>
      </c>
      <c r="U743" t="s">
        <v>48</v>
      </c>
      <c r="V743" t="s">
        <v>35</v>
      </c>
      <c r="W743" t="s">
        <v>50</v>
      </c>
      <c r="X743">
        <v>2019</v>
      </c>
      <c r="Y743" t="s">
        <v>37</v>
      </c>
      <c r="Z743" t="s">
        <v>38</v>
      </c>
      <c r="AA743">
        <v>26</v>
      </c>
      <c r="AB743">
        <v>2</v>
      </c>
      <c r="AC743">
        <v>0.2</v>
      </c>
      <c r="AD743">
        <v>0.73750000000000004</v>
      </c>
      <c r="AE743">
        <v>314.60000000000002</v>
      </c>
      <c r="AF743">
        <f>VLOOKUP(A743,[1]DETALLE!$A$1:$AK$841,37,FALSE)</f>
        <v>943.80000000000007</v>
      </c>
      <c r="AG743">
        <f>VLOOKUP(A743,[1]DETALLE!$A$1:$AK$841,16,FALSE)</f>
        <v>5</v>
      </c>
      <c r="AH743">
        <f>VLOOKUP(A743,[1]DETALLE!$A$1:$AK$841,22,FALSE)</f>
        <v>0.6</v>
      </c>
      <c r="AI743">
        <f>VLOOKUP(A743,[1]DETALLE!$A$1:$AK$841,27,FALSE)</f>
        <v>0</v>
      </c>
      <c r="AJ743" t="str">
        <f>VLOOKUP(A743,[1]DETALLE!$A$1:$AK$841,18,FALSE)</f>
        <v>Entry Production Color Low/Mid</v>
      </c>
      <c r="AK743">
        <f t="shared" si="56"/>
        <v>0</v>
      </c>
      <c r="AL743">
        <f t="shared" si="57"/>
        <v>0</v>
      </c>
      <c r="AM743">
        <f t="shared" si="58"/>
        <v>0</v>
      </c>
      <c r="AN743">
        <f t="shared" si="59"/>
        <v>0</v>
      </c>
      <c r="AO743">
        <f t="shared" si="60"/>
        <v>0</v>
      </c>
    </row>
    <row r="744" spans="1:41" x14ac:dyDescent="0.25">
      <c r="A744" t="s">
        <v>483</v>
      </c>
      <c r="B744">
        <v>2019</v>
      </c>
      <c r="C744" t="s">
        <v>37</v>
      </c>
      <c r="D744" t="s">
        <v>38</v>
      </c>
      <c r="E744">
        <v>26</v>
      </c>
      <c r="F744" t="s">
        <v>40</v>
      </c>
      <c r="G744">
        <v>0.1833333</v>
      </c>
      <c r="H744" t="s">
        <v>45</v>
      </c>
      <c r="I744">
        <v>803</v>
      </c>
      <c r="J744">
        <v>1573</v>
      </c>
      <c r="K744">
        <v>0.2</v>
      </c>
      <c r="L744">
        <v>0.6</v>
      </c>
      <c r="M744">
        <v>0.8</v>
      </c>
      <c r="N744">
        <v>1.05</v>
      </c>
      <c r="O744">
        <v>1.1000000000000001</v>
      </c>
      <c r="P744">
        <v>1.1499999999999999</v>
      </c>
      <c r="Q744" t="s">
        <v>46</v>
      </c>
      <c r="R744">
        <v>4</v>
      </c>
      <c r="S744">
        <v>6</v>
      </c>
      <c r="T744" t="s">
        <v>47</v>
      </c>
      <c r="U744" t="s">
        <v>48</v>
      </c>
      <c r="V744" t="s">
        <v>35</v>
      </c>
      <c r="W744" t="s">
        <v>130</v>
      </c>
      <c r="X744">
        <v>2019</v>
      </c>
      <c r="Y744" t="s">
        <v>37</v>
      </c>
      <c r="Z744" t="s">
        <v>38</v>
      </c>
      <c r="AA744">
        <v>26</v>
      </c>
      <c r="AB744">
        <v>11</v>
      </c>
      <c r="AC744">
        <v>0.8</v>
      </c>
      <c r="AD744">
        <v>4.5833325000000001E-2</v>
      </c>
      <c r="AE744">
        <v>1258.4000000000001</v>
      </c>
      <c r="AF744">
        <f>VLOOKUP(A744,[1]DETALLE!$A$1:$AK$841,37,FALSE)</f>
        <v>1258.4000000000003</v>
      </c>
      <c r="AG744">
        <f>VLOOKUP(A744,[1]DETALLE!$A$1:$AK$841,16,FALSE)</f>
        <v>14</v>
      </c>
      <c r="AH744">
        <f>VLOOKUP(A744,[1]DETALLE!$A$1:$AK$841,22,FALSE)</f>
        <v>0.8</v>
      </c>
      <c r="AI744">
        <f>VLOOKUP(A744,[1]DETALLE!$A$1:$AK$841,27,FALSE)</f>
        <v>1</v>
      </c>
      <c r="AJ744" t="str">
        <f>VLOOKUP(A744,[1]DETALLE!$A$1:$AK$841,18,FALSE)</f>
        <v>Entry Production Color Low/Mid</v>
      </c>
      <c r="AK744">
        <f t="shared" si="56"/>
        <v>1</v>
      </c>
      <c r="AL744">
        <f t="shared" si="57"/>
        <v>0</v>
      </c>
      <c r="AM744">
        <f t="shared" si="58"/>
        <v>1</v>
      </c>
      <c r="AN744">
        <f t="shared" si="59"/>
        <v>0</v>
      </c>
      <c r="AO744">
        <f t="shared" si="60"/>
        <v>0</v>
      </c>
    </row>
    <row r="745" spans="1:41" x14ac:dyDescent="0.25">
      <c r="A745" t="s">
        <v>631</v>
      </c>
      <c r="B745">
        <v>2019</v>
      </c>
      <c r="C745" t="s">
        <v>37</v>
      </c>
      <c r="D745" t="s">
        <v>38</v>
      </c>
      <c r="E745">
        <v>26</v>
      </c>
      <c r="F745" t="s">
        <v>40</v>
      </c>
      <c r="G745">
        <v>3.266667</v>
      </c>
      <c r="H745" t="s">
        <v>34</v>
      </c>
      <c r="I745">
        <v>468</v>
      </c>
      <c r="J745">
        <v>715</v>
      </c>
      <c r="K745">
        <v>0</v>
      </c>
      <c r="L745">
        <v>0</v>
      </c>
      <c r="M745">
        <v>0</v>
      </c>
      <c r="N745">
        <v>0.6</v>
      </c>
      <c r="O745">
        <v>0.8</v>
      </c>
      <c r="P745">
        <v>1.05</v>
      </c>
      <c r="Q745" t="s">
        <v>46</v>
      </c>
      <c r="R745">
        <v>5</v>
      </c>
      <c r="S745">
        <v>9</v>
      </c>
      <c r="T745" t="s">
        <v>47</v>
      </c>
      <c r="U745" t="s">
        <v>34</v>
      </c>
      <c r="V745" t="s">
        <v>35</v>
      </c>
      <c r="W745" t="s">
        <v>67</v>
      </c>
      <c r="X745">
        <v>2019</v>
      </c>
      <c r="Y745" t="s">
        <v>37</v>
      </c>
      <c r="Z745" t="s">
        <v>38</v>
      </c>
      <c r="AA745">
        <v>26</v>
      </c>
      <c r="AB745">
        <v>105</v>
      </c>
      <c r="AC745">
        <v>1.05</v>
      </c>
      <c r="AD745">
        <v>0.65333339999999995</v>
      </c>
      <c r="AE745">
        <v>750.75</v>
      </c>
      <c r="AF745">
        <f>VLOOKUP(A745,[1]DETALLE!$A$1:$AK$841,37,FALSE)</f>
        <v>1651.6500000000003</v>
      </c>
      <c r="AG745">
        <f>VLOOKUP(A745,[1]DETALLE!$A$1:$AK$841,16,FALSE)</f>
        <v>16</v>
      </c>
      <c r="AH745">
        <f>VLOOKUP(A745,[1]DETALLE!$A$1:$AK$841,22,FALSE)</f>
        <v>1.05</v>
      </c>
      <c r="AI745">
        <f>VLOOKUP(A745,[1]DETALLE!$A$1:$AK$841,27,FALSE)</f>
        <v>0.27500000000000002</v>
      </c>
      <c r="AJ745" t="str">
        <f>VLOOKUP(A745,[1]DETALLE!$A$1:$AK$841,18,FALSE)</f>
        <v>Entry Production Color Low/Mid</v>
      </c>
      <c r="AK745">
        <f t="shared" si="56"/>
        <v>0</v>
      </c>
      <c r="AL745">
        <f t="shared" si="57"/>
        <v>0</v>
      </c>
      <c r="AM745">
        <f t="shared" si="58"/>
        <v>1</v>
      </c>
      <c r="AN745">
        <f t="shared" si="59"/>
        <v>0</v>
      </c>
      <c r="AO745">
        <f t="shared" si="60"/>
        <v>0</v>
      </c>
    </row>
    <row r="746" spans="1:41" x14ac:dyDescent="0.25">
      <c r="A746" t="s">
        <v>632</v>
      </c>
      <c r="B746">
        <v>2019</v>
      </c>
      <c r="C746" t="s">
        <v>37</v>
      </c>
      <c r="D746" t="s">
        <v>38</v>
      </c>
      <c r="E746">
        <v>26</v>
      </c>
      <c r="F746" t="s">
        <v>40</v>
      </c>
      <c r="G746">
        <v>0</v>
      </c>
      <c r="H746" t="s">
        <v>71</v>
      </c>
      <c r="I746">
        <v>468</v>
      </c>
      <c r="J746">
        <v>715</v>
      </c>
      <c r="K746">
        <v>0</v>
      </c>
      <c r="L746">
        <v>0</v>
      </c>
      <c r="M746">
        <v>0</v>
      </c>
      <c r="N746">
        <v>0.6</v>
      </c>
      <c r="O746">
        <v>0.8</v>
      </c>
      <c r="P746">
        <v>1.05</v>
      </c>
      <c r="Q746" t="s">
        <v>46</v>
      </c>
      <c r="R746">
        <v>5</v>
      </c>
      <c r="S746">
        <v>9</v>
      </c>
      <c r="T746" t="s">
        <v>47</v>
      </c>
      <c r="U746" t="s">
        <v>71</v>
      </c>
      <c r="V746" t="s">
        <v>35</v>
      </c>
      <c r="W746" t="s">
        <v>55</v>
      </c>
      <c r="X746">
        <v>2019</v>
      </c>
      <c r="Y746" t="s">
        <v>37</v>
      </c>
      <c r="Z746" t="s">
        <v>38</v>
      </c>
      <c r="AA746">
        <v>30</v>
      </c>
      <c r="AB746">
        <v>255</v>
      </c>
      <c r="AC746">
        <v>1.05</v>
      </c>
      <c r="AD746">
        <v>0</v>
      </c>
      <c r="AE746">
        <v>750.75</v>
      </c>
      <c r="AF746">
        <f>VLOOKUP(A746,[1]DETALLE!$A$1:$AK$841,37,FALSE)</f>
        <v>0</v>
      </c>
      <c r="AG746">
        <f>VLOOKUP(A746,[1]DETALLE!$A$1:$AK$841,16,FALSE)</f>
        <v>1</v>
      </c>
      <c r="AH746">
        <f>VLOOKUP(A746,[1]DETALLE!$A$1:$AK$841,22,FALSE)</f>
        <v>0</v>
      </c>
      <c r="AI746">
        <f>VLOOKUP(A746,[1]DETALLE!$A$1:$AK$841,27,FALSE)</f>
        <v>0.375</v>
      </c>
      <c r="AJ746" t="str">
        <f>VLOOKUP(A746,[1]DETALLE!$A$1:$AK$841,18,FALSE)</f>
        <v>Light Production Digital Business</v>
      </c>
      <c r="AK746">
        <f t="shared" si="56"/>
        <v>0</v>
      </c>
      <c r="AL746">
        <f t="shared" si="57"/>
        <v>0</v>
      </c>
      <c r="AM746">
        <f t="shared" si="58"/>
        <v>0</v>
      </c>
      <c r="AN746">
        <f t="shared" si="59"/>
        <v>0</v>
      </c>
      <c r="AO746">
        <f t="shared" si="60"/>
        <v>0</v>
      </c>
    </row>
    <row r="747" spans="1:41" x14ac:dyDescent="0.25">
      <c r="A747" t="s">
        <v>174</v>
      </c>
      <c r="B747">
        <v>2019</v>
      </c>
      <c r="C747" t="s">
        <v>37</v>
      </c>
      <c r="D747" t="s">
        <v>38</v>
      </c>
      <c r="E747">
        <v>26</v>
      </c>
      <c r="F747" t="s">
        <v>40</v>
      </c>
      <c r="G747">
        <v>1.1666669999999999</v>
      </c>
      <c r="H747" t="s">
        <v>54</v>
      </c>
      <c r="I747">
        <v>803</v>
      </c>
      <c r="J747">
        <v>1573</v>
      </c>
      <c r="K747">
        <v>0.2</v>
      </c>
      <c r="L747">
        <v>0.6</v>
      </c>
      <c r="M747">
        <v>0.8</v>
      </c>
      <c r="N747">
        <v>1.05</v>
      </c>
      <c r="O747">
        <v>1.1000000000000001</v>
      </c>
      <c r="P747">
        <v>1.1499999999999999</v>
      </c>
      <c r="Q747" t="s">
        <v>46</v>
      </c>
      <c r="R747">
        <v>4</v>
      </c>
      <c r="S747">
        <v>6</v>
      </c>
      <c r="T747" t="s">
        <v>47</v>
      </c>
      <c r="U747" t="s">
        <v>54</v>
      </c>
      <c r="V747" t="s">
        <v>35</v>
      </c>
      <c r="W747" t="s">
        <v>50</v>
      </c>
      <c r="X747">
        <v>2019</v>
      </c>
      <c r="Y747" t="s">
        <v>37</v>
      </c>
      <c r="Z747" t="s">
        <v>38</v>
      </c>
      <c r="AA747">
        <v>29</v>
      </c>
      <c r="AB747">
        <v>24</v>
      </c>
      <c r="AC747">
        <v>1.05</v>
      </c>
      <c r="AD747">
        <v>0.29166674999999997</v>
      </c>
      <c r="AE747">
        <v>1651.65</v>
      </c>
      <c r="AF747">
        <f>VLOOKUP(A747,[1]DETALLE!$A$1:$AK$841,37,FALSE)</f>
        <v>1501.5000000000002</v>
      </c>
      <c r="AG747">
        <f>VLOOKUP(A747,[1]DETALLE!$A$1:$AK$841,16,FALSE)</f>
        <v>253</v>
      </c>
      <c r="AH747">
        <f>VLOOKUP(A747,[1]DETALLE!$A$1:$AK$841,22,FALSE)</f>
        <v>1.1000000000000001</v>
      </c>
      <c r="AI747">
        <f>VLOOKUP(A747,[1]DETALLE!$A$1:$AK$841,27,FALSE)</f>
        <v>0.57599999999999996</v>
      </c>
      <c r="AJ747" t="str">
        <f>VLOOKUP(A747,[1]DETALLE!$A$1:$AK$841,18,FALSE)</f>
        <v>Office Digital</v>
      </c>
      <c r="AK747">
        <f t="shared" si="56"/>
        <v>0</v>
      </c>
      <c r="AL747">
        <f t="shared" si="57"/>
        <v>0</v>
      </c>
      <c r="AM747">
        <f t="shared" si="58"/>
        <v>0</v>
      </c>
      <c r="AN747">
        <f t="shared" si="59"/>
        <v>0</v>
      </c>
      <c r="AO747">
        <f t="shared" si="60"/>
        <v>0</v>
      </c>
    </row>
    <row r="748" spans="1:41" x14ac:dyDescent="0.25">
      <c r="A748" t="s">
        <v>633</v>
      </c>
      <c r="B748">
        <v>2019</v>
      </c>
      <c r="C748" t="s">
        <v>37</v>
      </c>
      <c r="D748" t="s">
        <v>38</v>
      </c>
      <c r="E748">
        <v>26</v>
      </c>
      <c r="F748" t="s">
        <v>40</v>
      </c>
      <c r="G748">
        <v>2.8833329999999999</v>
      </c>
      <c r="H748" t="s">
        <v>54</v>
      </c>
      <c r="I748">
        <v>803</v>
      </c>
      <c r="J748">
        <v>1573</v>
      </c>
      <c r="K748">
        <v>0.2</v>
      </c>
      <c r="L748">
        <v>0.6</v>
      </c>
      <c r="M748">
        <v>0.8</v>
      </c>
      <c r="N748">
        <v>1.05</v>
      </c>
      <c r="O748">
        <v>1.1000000000000001</v>
      </c>
      <c r="P748">
        <v>1.1499999999999999</v>
      </c>
      <c r="Q748" t="s">
        <v>46</v>
      </c>
      <c r="R748">
        <v>4</v>
      </c>
      <c r="S748">
        <v>6</v>
      </c>
      <c r="T748" t="s">
        <v>47</v>
      </c>
      <c r="U748" t="s">
        <v>54</v>
      </c>
      <c r="V748" t="s">
        <v>35</v>
      </c>
      <c r="W748" t="s">
        <v>50</v>
      </c>
      <c r="X748">
        <v>2019</v>
      </c>
      <c r="Y748" t="s">
        <v>37</v>
      </c>
      <c r="Z748" t="s">
        <v>38</v>
      </c>
      <c r="AA748">
        <v>26</v>
      </c>
      <c r="AB748">
        <v>44</v>
      </c>
      <c r="AC748">
        <v>1.1000000000000001</v>
      </c>
      <c r="AD748">
        <v>0.72083324999999998</v>
      </c>
      <c r="AE748">
        <v>1730.3</v>
      </c>
      <c r="AF748">
        <f>VLOOKUP(A748,[1]DETALLE!$A$1:$AK$841,37,FALSE)</f>
        <v>1258.4000000000003</v>
      </c>
      <c r="AG748">
        <f>VLOOKUP(A748,[1]DETALLE!$A$1:$AK$841,16,FALSE)</f>
        <v>7</v>
      </c>
      <c r="AH748">
        <f>VLOOKUP(A748,[1]DETALLE!$A$1:$AK$841,22,FALSE)</f>
        <v>0.8</v>
      </c>
      <c r="AI748">
        <f>VLOOKUP(A748,[1]DETALLE!$A$1:$AK$841,27,FALSE)</f>
        <v>0.65500000000000003</v>
      </c>
      <c r="AJ748" t="str">
        <f>VLOOKUP(A748,[1]DETALLE!$A$1:$AK$841,18,FALSE)</f>
        <v>Entry Production Color Low/Mid</v>
      </c>
      <c r="AK748">
        <f t="shared" si="56"/>
        <v>0</v>
      </c>
      <c r="AL748">
        <f t="shared" si="57"/>
        <v>0</v>
      </c>
      <c r="AM748">
        <f t="shared" si="58"/>
        <v>0</v>
      </c>
      <c r="AN748">
        <f t="shared" si="59"/>
        <v>0</v>
      </c>
      <c r="AO748">
        <f t="shared" si="60"/>
        <v>1</v>
      </c>
    </row>
    <row r="749" spans="1:41" x14ac:dyDescent="0.25">
      <c r="A749" t="s">
        <v>129</v>
      </c>
      <c r="B749">
        <v>2019</v>
      </c>
      <c r="C749" t="s">
        <v>37</v>
      </c>
      <c r="D749" t="s">
        <v>38</v>
      </c>
      <c r="E749">
        <v>26</v>
      </c>
      <c r="F749" t="s">
        <v>40</v>
      </c>
      <c r="G749">
        <v>0</v>
      </c>
      <c r="H749" t="s">
        <v>58</v>
      </c>
      <c r="I749">
        <v>655</v>
      </c>
      <c r="J749">
        <v>1365</v>
      </c>
      <c r="K749">
        <v>0</v>
      </c>
      <c r="L749">
        <v>0</v>
      </c>
      <c r="M749">
        <v>0.6</v>
      </c>
      <c r="N749">
        <v>0.8</v>
      </c>
      <c r="O749">
        <v>1.05</v>
      </c>
      <c r="P749">
        <v>1.1000000000000001</v>
      </c>
      <c r="Q749" t="s">
        <v>46</v>
      </c>
      <c r="R749">
        <v>5</v>
      </c>
      <c r="S749">
        <v>9</v>
      </c>
      <c r="T749" t="s">
        <v>47</v>
      </c>
      <c r="U749" t="s">
        <v>58</v>
      </c>
      <c r="V749" t="s">
        <v>35</v>
      </c>
      <c r="W749" t="s">
        <v>130</v>
      </c>
      <c r="X749">
        <v>2019</v>
      </c>
      <c r="Y749" t="s">
        <v>37</v>
      </c>
      <c r="Z749" t="s">
        <v>38</v>
      </c>
      <c r="AA749">
        <v>29</v>
      </c>
      <c r="AB749">
        <v>2</v>
      </c>
      <c r="AC749">
        <v>0</v>
      </c>
      <c r="AD749">
        <v>0</v>
      </c>
      <c r="AE749">
        <v>0</v>
      </c>
      <c r="AF749">
        <f>VLOOKUP(A749,[1]DETALLE!$A$1:$AK$841,37,FALSE)</f>
        <v>750.75000000000011</v>
      </c>
      <c r="AG749">
        <f>VLOOKUP(A749,[1]DETALLE!$A$1:$AK$841,16,FALSE)</f>
        <v>103</v>
      </c>
      <c r="AH749">
        <f>VLOOKUP(A749,[1]DETALLE!$A$1:$AK$841,22,FALSE)</f>
        <v>1.05</v>
      </c>
      <c r="AI749">
        <f>VLOOKUP(A749,[1]DETALLE!$A$1:$AK$841,27,FALSE)</f>
        <v>0.41111111111111115</v>
      </c>
      <c r="AJ749" t="str">
        <f>VLOOKUP(A749,[1]DETALLE!$A$1:$AK$841,18,FALSE)</f>
        <v>A4 Mono MFPs</v>
      </c>
      <c r="AK749">
        <f t="shared" si="56"/>
        <v>0</v>
      </c>
      <c r="AL749">
        <f t="shared" si="57"/>
        <v>0</v>
      </c>
      <c r="AM749">
        <f t="shared" si="58"/>
        <v>0</v>
      </c>
      <c r="AN749">
        <f t="shared" si="59"/>
        <v>0</v>
      </c>
      <c r="AO749">
        <f t="shared" si="60"/>
        <v>0</v>
      </c>
    </row>
    <row r="750" spans="1:41" x14ac:dyDescent="0.25">
      <c r="A750" t="s">
        <v>88</v>
      </c>
      <c r="B750">
        <v>2019</v>
      </c>
      <c r="C750" t="s">
        <v>37</v>
      </c>
      <c r="D750" t="s">
        <v>38</v>
      </c>
      <c r="E750">
        <v>26</v>
      </c>
      <c r="F750" t="s">
        <v>40</v>
      </c>
      <c r="G750">
        <v>2.2000000000000002</v>
      </c>
      <c r="H750" t="s">
        <v>58</v>
      </c>
      <c r="I750">
        <v>655</v>
      </c>
      <c r="J750">
        <v>1365</v>
      </c>
      <c r="K750">
        <v>0</v>
      </c>
      <c r="L750">
        <v>0</v>
      </c>
      <c r="M750">
        <v>0.6</v>
      </c>
      <c r="N750">
        <v>0.8</v>
      </c>
      <c r="O750">
        <v>1.05</v>
      </c>
      <c r="P750">
        <v>1.1000000000000001</v>
      </c>
      <c r="Q750" t="s">
        <v>46</v>
      </c>
      <c r="R750">
        <v>5</v>
      </c>
      <c r="S750">
        <v>9</v>
      </c>
      <c r="T750" t="s">
        <v>47</v>
      </c>
      <c r="U750" t="s">
        <v>58</v>
      </c>
      <c r="V750" t="s">
        <v>35</v>
      </c>
      <c r="W750" t="s">
        <v>50</v>
      </c>
      <c r="X750">
        <v>2019</v>
      </c>
      <c r="Y750" t="s">
        <v>37</v>
      </c>
      <c r="Z750" t="s">
        <v>38</v>
      </c>
      <c r="AA750">
        <v>30</v>
      </c>
      <c r="AB750">
        <v>9</v>
      </c>
      <c r="AC750">
        <v>0.6</v>
      </c>
      <c r="AD750">
        <v>0.44</v>
      </c>
      <c r="AE750">
        <v>819</v>
      </c>
      <c r="AF750">
        <f>VLOOKUP(A750,[1]DETALLE!$A$1:$AK$841,37,FALSE)</f>
        <v>819</v>
      </c>
      <c r="AG750">
        <f>VLOOKUP(A750,[1]DETALLE!$A$1:$AK$841,16,FALSE)</f>
        <v>14</v>
      </c>
      <c r="AH750">
        <f>VLOOKUP(A750,[1]DETALLE!$A$1:$AK$841,22,FALSE)</f>
        <v>0.6</v>
      </c>
      <c r="AI750">
        <f>VLOOKUP(A750,[1]DETALLE!$A$1:$AK$841,27,FALSE)</f>
        <v>0.32400000000000001</v>
      </c>
      <c r="AJ750" t="str">
        <f>VLOOKUP(A750,[1]DETALLE!$A$1:$AK$841,18,FALSE)</f>
        <v>Departmental Digital</v>
      </c>
      <c r="AK750">
        <f t="shared" si="56"/>
        <v>1</v>
      </c>
      <c r="AL750">
        <f t="shared" si="57"/>
        <v>0</v>
      </c>
      <c r="AM750">
        <f t="shared" si="58"/>
        <v>1</v>
      </c>
      <c r="AN750">
        <f t="shared" si="59"/>
        <v>0</v>
      </c>
      <c r="AO750">
        <f t="shared" si="60"/>
        <v>1</v>
      </c>
    </row>
    <row r="751" spans="1:41" x14ac:dyDescent="0.25">
      <c r="A751" t="s">
        <v>77</v>
      </c>
      <c r="B751">
        <v>2019</v>
      </c>
      <c r="C751" t="s">
        <v>37</v>
      </c>
      <c r="D751" t="s">
        <v>38</v>
      </c>
      <c r="E751">
        <v>26</v>
      </c>
      <c r="F751" t="s">
        <v>40</v>
      </c>
      <c r="G751">
        <v>1.1333329999999999</v>
      </c>
      <c r="H751" t="s">
        <v>58</v>
      </c>
      <c r="I751">
        <v>655</v>
      </c>
      <c r="J751">
        <v>1365</v>
      </c>
      <c r="K751">
        <v>0</v>
      </c>
      <c r="L751">
        <v>0</v>
      </c>
      <c r="M751">
        <v>0.6</v>
      </c>
      <c r="N751">
        <v>0.8</v>
      </c>
      <c r="O751">
        <v>1.05</v>
      </c>
      <c r="P751">
        <v>1.1000000000000001</v>
      </c>
      <c r="Q751" t="s">
        <v>46</v>
      </c>
      <c r="R751">
        <v>5</v>
      </c>
      <c r="S751">
        <v>9</v>
      </c>
      <c r="T751" t="s">
        <v>47</v>
      </c>
      <c r="U751" t="s">
        <v>58</v>
      </c>
      <c r="V751" t="s">
        <v>35</v>
      </c>
      <c r="W751" t="s">
        <v>73</v>
      </c>
      <c r="X751">
        <v>2019</v>
      </c>
      <c r="Y751" t="s">
        <v>37</v>
      </c>
      <c r="Z751" t="s">
        <v>38</v>
      </c>
      <c r="AA751">
        <v>26</v>
      </c>
      <c r="AB751">
        <v>30</v>
      </c>
      <c r="AC751">
        <v>0.8</v>
      </c>
      <c r="AD751">
        <v>0.2266666</v>
      </c>
      <c r="AE751">
        <v>1092</v>
      </c>
      <c r="AF751">
        <f>VLOOKUP(A751,[1]DETALLE!$A$1:$AK$841,37,FALSE)</f>
        <v>1501.5000000000002</v>
      </c>
      <c r="AG751">
        <f>VLOOKUP(A751,[1]DETALLE!$A$1:$AK$841,16,FALSE)</f>
        <v>150</v>
      </c>
      <c r="AH751">
        <f>VLOOKUP(A751,[1]DETALLE!$A$1:$AK$841,22,FALSE)</f>
        <v>1.1000000000000001</v>
      </c>
      <c r="AI751">
        <f>VLOOKUP(A751,[1]DETALLE!$A$1:$AK$841,27,FALSE)</f>
        <v>0.55400000000000005</v>
      </c>
      <c r="AJ751" t="str">
        <f>VLOOKUP(A751,[1]DETALLE!$A$1:$AK$841,18,FALSE)</f>
        <v>Departmental Digital</v>
      </c>
      <c r="AK751">
        <f t="shared" si="56"/>
        <v>0</v>
      </c>
      <c r="AL751">
        <f t="shared" si="57"/>
        <v>0</v>
      </c>
      <c r="AM751">
        <f t="shared" si="58"/>
        <v>0</v>
      </c>
      <c r="AN751">
        <f t="shared" si="59"/>
        <v>0</v>
      </c>
      <c r="AO751">
        <f t="shared" si="60"/>
        <v>1</v>
      </c>
    </row>
    <row r="752" spans="1:41" x14ac:dyDescent="0.25">
      <c r="A752" t="s">
        <v>219</v>
      </c>
      <c r="B752">
        <v>2019</v>
      </c>
      <c r="C752" t="s">
        <v>37</v>
      </c>
      <c r="D752" t="s">
        <v>38</v>
      </c>
      <c r="E752">
        <v>26</v>
      </c>
      <c r="F752" t="s">
        <v>44</v>
      </c>
      <c r="G752">
        <v>0</v>
      </c>
      <c r="H752" t="s">
        <v>71</v>
      </c>
      <c r="I752">
        <v>468</v>
      </c>
      <c r="J752">
        <v>715</v>
      </c>
      <c r="K752">
        <v>0</v>
      </c>
      <c r="L752">
        <v>0</v>
      </c>
      <c r="M752">
        <v>0</v>
      </c>
      <c r="N752">
        <v>0.6</v>
      </c>
      <c r="O752">
        <v>0.8</v>
      </c>
      <c r="P752">
        <v>1.05</v>
      </c>
      <c r="Q752" t="s">
        <v>46</v>
      </c>
      <c r="R752">
        <v>5</v>
      </c>
      <c r="S752">
        <v>9</v>
      </c>
      <c r="T752" t="s">
        <v>47</v>
      </c>
      <c r="U752" t="s">
        <v>58</v>
      </c>
      <c r="V752" t="s">
        <v>35</v>
      </c>
      <c r="W752" t="s">
        <v>55</v>
      </c>
      <c r="X752">
        <v>2019</v>
      </c>
      <c r="Y752" t="s">
        <v>37</v>
      </c>
      <c r="Z752" t="s">
        <v>38</v>
      </c>
      <c r="AA752">
        <v>26</v>
      </c>
      <c r="AB752">
        <v>23</v>
      </c>
      <c r="AC752">
        <v>0</v>
      </c>
      <c r="AD752">
        <v>0</v>
      </c>
      <c r="AE752">
        <v>715</v>
      </c>
      <c r="AF752">
        <f>VLOOKUP(A752,[1]DETALLE!$A$1:$AK$841,37,FALSE)</f>
        <v>0</v>
      </c>
      <c r="AG752">
        <f>VLOOKUP(A752,[1]DETALLE!$A$1:$AK$841,16,FALSE)</f>
        <v>17</v>
      </c>
      <c r="AH752">
        <f>VLOOKUP(A752,[1]DETALLE!$A$1:$AK$841,22,FALSE)</f>
        <v>0.6</v>
      </c>
      <c r="AI752">
        <f>VLOOKUP(A752,[1]DETALLE!$A$1:$AK$841,27,FALSE)</f>
        <v>0.27799999999999997</v>
      </c>
      <c r="AJ752" t="str">
        <f>VLOOKUP(A752,[1]DETALLE!$A$1:$AK$841,18,FALSE)</f>
        <v>A4 Mono MFPs</v>
      </c>
      <c r="AK752">
        <f t="shared" si="56"/>
        <v>0</v>
      </c>
      <c r="AL752">
        <f t="shared" si="57"/>
        <v>0</v>
      </c>
      <c r="AM752">
        <f t="shared" si="58"/>
        <v>0</v>
      </c>
      <c r="AN752">
        <f t="shared" si="59"/>
        <v>0</v>
      </c>
      <c r="AO752">
        <f t="shared" si="60"/>
        <v>0</v>
      </c>
    </row>
    <row r="753" spans="1:41" x14ac:dyDescent="0.25">
      <c r="A753" t="s">
        <v>634</v>
      </c>
      <c r="B753">
        <v>2019</v>
      </c>
      <c r="C753" t="s">
        <v>37</v>
      </c>
      <c r="D753" t="s">
        <v>38</v>
      </c>
      <c r="E753">
        <v>26</v>
      </c>
      <c r="F753" t="s">
        <v>44</v>
      </c>
      <c r="G753">
        <v>0</v>
      </c>
      <c r="H753" t="s">
        <v>64</v>
      </c>
      <c r="I753">
        <v>655</v>
      </c>
      <c r="J753">
        <v>1365</v>
      </c>
      <c r="K753">
        <v>0</v>
      </c>
      <c r="L753">
        <v>0</v>
      </c>
      <c r="M753">
        <v>0.6</v>
      </c>
      <c r="N753">
        <v>0.8</v>
      </c>
      <c r="O753">
        <v>1.05</v>
      </c>
      <c r="P753">
        <v>1.1000000000000001</v>
      </c>
      <c r="Q753" t="s">
        <v>46</v>
      </c>
      <c r="R753">
        <v>5</v>
      </c>
      <c r="S753">
        <v>9</v>
      </c>
      <c r="T753" t="s">
        <v>47</v>
      </c>
      <c r="U753" t="s">
        <v>64</v>
      </c>
      <c r="V753" t="s">
        <v>35</v>
      </c>
      <c r="W753" t="s">
        <v>55</v>
      </c>
      <c r="X753">
        <v>2019</v>
      </c>
      <c r="Y753" t="s">
        <v>37</v>
      </c>
      <c r="Z753" t="s">
        <v>38</v>
      </c>
      <c r="AA753">
        <v>26</v>
      </c>
      <c r="AB753">
        <v>71</v>
      </c>
      <c r="AC753">
        <v>0</v>
      </c>
      <c r="AD753">
        <v>0</v>
      </c>
      <c r="AE753">
        <v>1365</v>
      </c>
      <c r="AF753" t="e">
        <f>VLOOKUP(A753,[1]DETALLE!$A$1:$AK$841,37,FALSE)</f>
        <v>#N/A</v>
      </c>
      <c r="AG753" t="e">
        <f>VLOOKUP(A753,[1]DETALLE!$A$1:$AK$841,16,FALSE)</f>
        <v>#N/A</v>
      </c>
      <c r="AH753" t="e">
        <f>VLOOKUP(A753,[1]DETALLE!$A$1:$AK$841,22,FALSE)</f>
        <v>#N/A</v>
      </c>
      <c r="AI753" t="e">
        <f>VLOOKUP(A753,[1]DETALLE!$A$1:$AK$841,27,FALSE)</f>
        <v>#N/A</v>
      </c>
      <c r="AJ753" t="e">
        <f>VLOOKUP(A753,[1]DETALLE!$A$1:$AK$841,18,FALSE)</f>
        <v>#N/A</v>
      </c>
      <c r="AK753" t="e">
        <f t="shared" si="56"/>
        <v>#N/A</v>
      </c>
      <c r="AL753" t="e">
        <f t="shared" si="57"/>
        <v>#N/A</v>
      </c>
      <c r="AM753" t="e">
        <f t="shared" si="58"/>
        <v>#N/A</v>
      </c>
      <c r="AN753" t="e">
        <f t="shared" si="59"/>
        <v>#N/A</v>
      </c>
      <c r="AO753" t="e">
        <f t="shared" si="60"/>
        <v>#N/A</v>
      </c>
    </row>
    <row r="754" spans="1:41" x14ac:dyDescent="0.25">
      <c r="A754" t="s">
        <v>635</v>
      </c>
      <c r="B754">
        <v>2019</v>
      </c>
      <c r="C754" t="s">
        <v>37</v>
      </c>
      <c r="D754" t="s">
        <v>38</v>
      </c>
      <c r="E754">
        <v>26</v>
      </c>
      <c r="F754" t="s">
        <v>40</v>
      </c>
      <c r="G754">
        <v>1</v>
      </c>
      <c r="H754" t="s">
        <v>91</v>
      </c>
      <c r="I754">
        <v>803</v>
      </c>
      <c r="J754">
        <v>1573</v>
      </c>
      <c r="K754">
        <v>0.2</v>
      </c>
      <c r="L754">
        <v>0.6</v>
      </c>
      <c r="M754">
        <v>0.8</v>
      </c>
      <c r="N754">
        <v>1.05</v>
      </c>
      <c r="O754">
        <v>1.1000000000000001</v>
      </c>
      <c r="P754">
        <v>1.1499999999999999</v>
      </c>
      <c r="Q754" t="s">
        <v>46</v>
      </c>
      <c r="R754">
        <v>4</v>
      </c>
      <c r="S754">
        <v>6</v>
      </c>
      <c r="T754" t="s">
        <v>47</v>
      </c>
      <c r="U754" t="s">
        <v>91</v>
      </c>
      <c r="V754" t="s">
        <v>35</v>
      </c>
      <c r="W754" t="s">
        <v>59</v>
      </c>
      <c r="X754">
        <v>2019</v>
      </c>
      <c r="Y754" t="s">
        <v>37</v>
      </c>
      <c r="Z754" t="s">
        <v>38</v>
      </c>
      <c r="AA754">
        <v>29</v>
      </c>
      <c r="AB754">
        <v>98</v>
      </c>
      <c r="AC754">
        <v>1.1499999999999999</v>
      </c>
      <c r="AD754">
        <v>0.25</v>
      </c>
      <c r="AE754">
        <v>1808.95</v>
      </c>
      <c r="AF754">
        <f>VLOOKUP(A754,[1]DETALLE!$A$1:$AK$841,37,FALSE)</f>
        <v>0</v>
      </c>
      <c r="AG754">
        <f>VLOOKUP(A754,[1]DETALLE!$A$1:$AK$841,16,FALSE)</f>
        <v>240</v>
      </c>
      <c r="AH754">
        <f>VLOOKUP(A754,[1]DETALLE!$A$1:$AK$841,22,FALSE)</f>
        <v>1.05</v>
      </c>
      <c r="AI754">
        <f>VLOOKUP(A754,[1]DETALLE!$A$1:$AK$841,27,FALSE)</f>
        <v>0.29199999999999998</v>
      </c>
      <c r="AJ754" t="str">
        <f>VLOOKUP(A754,[1]DETALLE!$A$1:$AK$841,18,FALSE)</f>
        <v>A4 Mono MFPs</v>
      </c>
      <c r="AK754">
        <f t="shared" si="56"/>
        <v>0</v>
      </c>
      <c r="AL754">
        <f t="shared" si="57"/>
        <v>0</v>
      </c>
      <c r="AM754">
        <f t="shared" si="58"/>
        <v>0</v>
      </c>
      <c r="AN754">
        <f t="shared" si="59"/>
        <v>0</v>
      </c>
      <c r="AO754">
        <f t="shared" si="60"/>
        <v>0</v>
      </c>
    </row>
    <row r="755" spans="1:41" x14ac:dyDescent="0.25">
      <c r="A755" t="s">
        <v>636</v>
      </c>
      <c r="B755">
        <v>2019</v>
      </c>
      <c r="C755" t="s">
        <v>37</v>
      </c>
      <c r="D755" t="s">
        <v>38</v>
      </c>
      <c r="E755">
        <v>26</v>
      </c>
      <c r="F755" t="s">
        <v>44</v>
      </c>
      <c r="G755">
        <v>0</v>
      </c>
      <c r="H755" t="s">
        <v>71</v>
      </c>
      <c r="I755">
        <v>468</v>
      </c>
      <c r="J755">
        <v>715</v>
      </c>
      <c r="K755">
        <v>0</v>
      </c>
      <c r="L755">
        <v>0</v>
      </c>
      <c r="M755">
        <v>0</v>
      </c>
      <c r="N755">
        <v>0.6</v>
      </c>
      <c r="O755">
        <v>0.8</v>
      </c>
      <c r="P755">
        <v>1.05</v>
      </c>
      <c r="Q755" t="s">
        <v>46</v>
      </c>
      <c r="R755">
        <v>5</v>
      </c>
      <c r="S755">
        <v>9</v>
      </c>
      <c r="T755" t="s">
        <v>47</v>
      </c>
      <c r="U755" t="s">
        <v>71</v>
      </c>
      <c r="V755" t="s">
        <v>35</v>
      </c>
      <c r="W755" t="s">
        <v>55</v>
      </c>
      <c r="X755">
        <v>2019</v>
      </c>
      <c r="Y755" t="s">
        <v>37</v>
      </c>
      <c r="Z755" t="s">
        <v>38</v>
      </c>
      <c r="AA755">
        <v>26</v>
      </c>
      <c r="AB755">
        <v>60</v>
      </c>
      <c r="AC755">
        <v>0</v>
      </c>
      <c r="AD755">
        <v>0</v>
      </c>
      <c r="AE755">
        <v>715</v>
      </c>
      <c r="AF755">
        <f>VLOOKUP(A755,[1]DETALLE!$A$1:$AK$841,37,FALSE)</f>
        <v>0</v>
      </c>
      <c r="AG755">
        <f>VLOOKUP(A755,[1]DETALLE!$A$1:$AK$841,16,FALSE)</f>
        <v>40</v>
      </c>
      <c r="AH755">
        <f>VLOOKUP(A755,[1]DETALLE!$A$1:$AK$841,22,FALSE)</f>
        <v>0.8</v>
      </c>
      <c r="AI755">
        <f>VLOOKUP(A755,[1]DETALLE!$A$1:$AK$841,27,FALSE)</f>
        <v>0.90999999999999992</v>
      </c>
      <c r="AJ755" t="str">
        <f>VLOOKUP(A755,[1]DETALLE!$A$1:$AK$841,18,FALSE)</f>
        <v>A4 Mono MFPs</v>
      </c>
      <c r="AK755">
        <f t="shared" si="56"/>
        <v>0</v>
      </c>
      <c r="AL755">
        <f t="shared" si="57"/>
        <v>0</v>
      </c>
      <c r="AM755">
        <f t="shared" si="58"/>
        <v>0</v>
      </c>
      <c r="AN755">
        <f t="shared" si="59"/>
        <v>0</v>
      </c>
      <c r="AO755">
        <f t="shared" si="60"/>
        <v>0</v>
      </c>
    </row>
    <row r="756" spans="1:41" x14ac:dyDescent="0.25">
      <c r="A756" t="s">
        <v>637</v>
      </c>
      <c r="B756">
        <v>2019</v>
      </c>
      <c r="C756" t="s">
        <v>37</v>
      </c>
      <c r="D756" t="s">
        <v>38</v>
      </c>
      <c r="E756">
        <v>26</v>
      </c>
      <c r="F756" t="s">
        <v>40</v>
      </c>
      <c r="G756">
        <v>3.3333340000000003E-2</v>
      </c>
      <c r="H756" t="s">
        <v>54</v>
      </c>
      <c r="I756">
        <v>803</v>
      </c>
      <c r="J756">
        <v>1573</v>
      </c>
      <c r="K756">
        <v>0.2</v>
      </c>
      <c r="L756">
        <v>0.6</v>
      </c>
      <c r="M756">
        <v>0.8</v>
      </c>
      <c r="N756">
        <v>1.05</v>
      </c>
      <c r="O756">
        <v>1.1000000000000001</v>
      </c>
      <c r="P756">
        <v>1.1499999999999999</v>
      </c>
      <c r="Q756" t="s">
        <v>46</v>
      </c>
      <c r="R756">
        <v>4</v>
      </c>
      <c r="S756">
        <v>6</v>
      </c>
      <c r="T756" t="s">
        <v>47</v>
      </c>
      <c r="U756" t="s">
        <v>54</v>
      </c>
      <c r="V756" t="s">
        <v>35</v>
      </c>
      <c r="W756" t="s">
        <v>50</v>
      </c>
      <c r="X756">
        <v>2019</v>
      </c>
      <c r="Y756" t="s">
        <v>37</v>
      </c>
      <c r="Z756" t="s">
        <v>38</v>
      </c>
      <c r="AA756">
        <v>30</v>
      </c>
      <c r="AB756">
        <v>44</v>
      </c>
      <c r="AC756">
        <v>1.1000000000000001</v>
      </c>
      <c r="AD756">
        <v>8.3333350000000007E-3</v>
      </c>
      <c r="AE756">
        <v>1730.3</v>
      </c>
      <c r="AF756" t="e">
        <f>VLOOKUP(A756,[1]DETALLE!$A$1:$AK$841,37,FALSE)</f>
        <v>#N/A</v>
      </c>
      <c r="AG756" t="e">
        <f>VLOOKUP(A756,[1]DETALLE!$A$1:$AK$841,16,FALSE)</f>
        <v>#N/A</v>
      </c>
      <c r="AH756" t="e">
        <f>VLOOKUP(A756,[1]DETALLE!$A$1:$AK$841,22,FALSE)</f>
        <v>#N/A</v>
      </c>
      <c r="AI756" t="e">
        <f>VLOOKUP(A756,[1]DETALLE!$A$1:$AK$841,27,FALSE)</f>
        <v>#N/A</v>
      </c>
      <c r="AJ756" t="e">
        <f>VLOOKUP(A756,[1]DETALLE!$A$1:$AK$841,18,FALSE)</f>
        <v>#N/A</v>
      </c>
      <c r="AK756" t="e">
        <f t="shared" si="56"/>
        <v>#N/A</v>
      </c>
      <c r="AL756" t="e">
        <f t="shared" si="57"/>
        <v>#N/A</v>
      </c>
      <c r="AM756" t="e">
        <f t="shared" si="58"/>
        <v>#N/A</v>
      </c>
      <c r="AN756" t="e">
        <f t="shared" si="59"/>
        <v>#N/A</v>
      </c>
      <c r="AO756" t="e">
        <f t="shared" si="60"/>
        <v>#N/A</v>
      </c>
    </row>
    <row r="757" spans="1:41" x14ac:dyDescent="0.25">
      <c r="A757" t="s">
        <v>638</v>
      </c>
      <c r="B757">
        <v>2019</v>
      </c>
      <c r="C757" t="s">
        <v>37</v>
      </c>
      <c r="D757" t="s">
        <v>38</v>
      </c>
      <c r="E757">
        <v>28</v>
      </c>
      <c r="F757" t="s">
        <v>40</v>
      </c>
      <c r="G757">
        <v>0.5</v>
      </c>
      <c r="H757" t="s">
        <v>116</v>
      </c>
      <c r="I757">
        <v>655</v>
      </c>
      <c r="J757">
        <v>1365</v>
      </c>
      <c r="K757">
        <v>0</v>
      </c>
      <c r="L757">
        <v>0</v>
      </c>
      <c r="M757">
        <v>0.6</v>
      </c>
      <c r="N757">
        <v>0.8</v>
      </c>
      <c r="O757">
        <v>1.05</v>
      </c>
      <c r="P757">
        <v>1.1000000000000001</v>
      </c>
      <c r="Q757" t="s">
        <v>46</v>
      </c>
      <c r="R757">
        <v>5</v>
      </c>
      <c r="S757">
        <v>9</v>
      </c>
      <c r="T757" t="s">
        <v>47</v>
      </c>
      <c r="U757" t="s">
        <v>58</v>
      </c>
      <c r="V757" t="s">
        <v>35</v>
      </c>
      <c r="W757" t="s">
        <v>80</v>
      </c>
      <c r="X757">
        <v>2019</v>
      </c>
      <c r="Y757" t="s">
        <v>37</v>
      </c>
      <c r="Z757" t="s">
        <v>38</v>
      </c>
      <c r="AA757">
        <v>29</v>
      </c>
      <c r="AB757">
        <v>103</v>
      </c>
      <c r="AC757">
        <v>1.1000000000000001</v>
      </c>
      <c r="AD757">
        <v>0.1</v>
      </c>
      <c r="AE757">
        <v>1501.5</v>
      </c>
      <c r="AF757">
        <f>VLOOKUP(A757,[1]DETALLE!$A$1:$AK$841,37,FALSE)</f>
        <v>943.80000000000007</v>
      </c>
      <c r="AG757">
        <f>VLOOKUP(A757,[1]DETALLE!$A$1:$AK$841,16,FALSE)</f>
        <v>6</v>
      </c>
      <c r="AH757">
        <f>VLOOKUP(A757,[1]DETALLE!$A$1:$AK$841,22,FALSE)</f>
        <v>0.6</v>
      </c>
      <c r="AI757">
        <f>VLOOKUP(A757,[1]DETALLE!$A$1:$AK$841,27,FALSE)</f>
        <v>0.14499999999999999</v>
      </c>
      <c r="AJ757" t="str">
        <f>VLOOKUP(A757,[1]DETALLE!$A$1:$AK$841,18,FALSE)</f>
        <v>Entry Production Color Low/Mid</v>
      </c>
      <c r="AK757">
        <f t="shared" si="56"/>
        <v>0</v>
      </c>
      <c r="AL757">
        <f t="shared" si="57"/>
        <v>0</v>
      </c>
      <c r="AM757">
        <f t="shared" si="58"/>
        <v>0</v>
      </c>
      <c r="AN757">
        <f t="shared" si="59"/>
        <v>0</v>
      </c>
      <c r="AO757">
        <f t="shared" si="60"/>
        <v>0</v>
      </c>
    </row>
    <row r="758" spans="1:41" x14ac:dyDescent="0.25">
      <c r="A758" s="1" t="s">
        <v>369</v>
      </c>
      <c r="B758">
        <v>2019</v>
      </c>
      <c r="C758" t="s">
        <v>37</v>
      </c>
      <c r="D758" t="s">
        <v>38</v>
      </c>
      <c r="E758">
        <v>28</v>
      </c>
      <c r="F758" t="s">
        <v>40</v>
      </c>
      <c r="G758">
        <v>2.9333330000000002</v>
      </c>
      <c r="H758" t="s">
        <v>45</v>
      </c>
      <c r="I758">
        <v>803</v>
      </c>
      <c r="J758">
        <v>1573</v>
      </c>
      <c r="K758">
        <v>0.2</v>
      </c>
      <c r="L758">
        <v>0.6</v>
      </c>
      <c r="M758">
        <v>0.8</v>
      </c>
      <c r="N758">
        <v>1.05</v>
      </c>
      <c r="O758">
        <v>1.1000000000000001</v>
      </c>
      <c r="P758">
        <v>1.1499999999999999</v>
      </c>
      <c r="Q758" t="s">
        <v>46</v>
      </c>
      <c r="R758">
        <v>4</v>
      </c>
      <c r="S758">
        <v>6</v>
      </c>
      <c r="T758" t="s">
        <v>47</v>
      </c>
      <c r="U758" t="s">
        <v>48</v>
      </c>
      <c r="V758" t="s">
        <v>35</v>
      </c>
      <c r="W758" t="s">
        <v>50</v>
      </c>
      <c r="X758">
        <v>2019</v>
      </c>
      <c r="Y758" t="s">
        <v>37</v>
      </c>
      <c r="Z758" t="s">
        <v>38</v>
      </c>
      <c r="AA758">
        <v>30</v>
      </c>
      <c r="AB758">
        <v>19</v>
      </c>
      <c r="AC758">
        <v>1.05</v>
      </c>
      <c r="AD758">
        <v>0.73333325000000005</v>
      </c>
      <c r="AE758">
        <v>1651.65</v>
      </c>
      <c r="AF758">
        <f>VLOOKUP(A758,[1]DETALLE!$A$1:$AK$841,37,FALSE)</f>
        <v>750.75000000000011</v>
      </c>
      <c r="AG758">
        <f>VLOOKUP(A758,[1]DETALLE!$A$1:$AK$841,16,FALSE)</f>
        <v>363</v>
      </c>
      <c r="AH758">
        <f>VLOOKUP(A758,[1]DETALLE!$A$1:$AK$841,22,FALSE)</f>
        <v>1.05</v>
      </c>
      <c r="AI758">
        <f>VLOOKUP(A758,[1]DETALLE!$A$1:$AK$841,27,FALSE)</f>
        <v>0.13</v>
      </c>
      <c r="AJ758" t="str">
        <f>VLOOKUP(A758,[1]DETALLE!$A$1:$AK$841,18,FALSE)</f>
        <v>Entry Mono Printers</v>
      </c>
      <c r="AK758">
        <f t="shared" si="56"/>
        <v>0</v>
      </c>
      <c r="AL758">
        <f t="shared" si="57"/>
        <v>0</v>
      </c>
      <c r="AM758">
        <f t="shared" si="58"/>
        <v>1</v>
      </c>
      <c r="AN758">
        <f t="shared" si="59"/>
        <v>0</v>
      </c>
      <c r="AO758">
        <f t="shared" si="60"/>
        <v>0</v>
      </c>
    </row>
    <row r="759" spans="1:41" x14ac:dyDescent="0.25">
      <c r="A759" t="s">
        <v>70</v>
      </c>
      <c r="B759">
        <v>2019</v>
      </c>
      <c r="C759" t="s">
        <v>37</v>
      </c>
      <c r="D759" t="s">
        <v>38</v>
      </c>
      <c r="E759">
        <v>28</v>
      </c>
      <c r="F759" t="s">
        <v>44</v>
      </c>
      <c r="G759">
        <v>0</v>
      </c>
      <c r="H759" t="s">
        <v>71</v>
      </c>
      <c r="I759">
        <v>468</v>
      </c>
      <c r="J759">
        <v>715</v>
      </c>
      <c r="K759">
        <v>0</v>
      </c>
      <c r="L759">
        <v>0</v>
      </c>
      <c r="M759">
        <v>0</v>
      </c>
      <c r="N759">
        <v>0.6</v>
      </c>
      <c r="O759">
        <v>0.8</v>
      </c>
      <c r="P759">
        <v>1.05</v>
      </c>
      <c r="Q759" t="s">
        <v>46</v>
      </c>
      <c r="R759">
        <v>5</v>
      </c>
      <c r="S759">
        <v>9</v>
      </c>
      <c r="T759" t="s">
        <v>47</v>
      </c>
      <c r="U759" t="s">
        <v>58</v>
      </c>
      <c r="V759" t="s">
        <v>35</v>
      </c>
      <c r="W759" t="s">
        <v>55</v>
      </c>
      <c r="X759">
        <v>2019</v>
      </c>
      <c r="Y759" t="s">
        <v>37</v>
      </c>
      <c r="Z759" t="s">
        <v>38</v>
      </c>
      <c r="AA759">
        <v>29</v>
      </c>
      <c r="AB759">
        <v>16</v>
      </c>
      <c r="AC759">
        <v>0</v>
      </c>
      <c r="AD759">
        <v>0</v>
      </c>
      <c r="AE759">
        <v>715</v>
      </c>
      <c r="AF759">
        <f>VLOOKUP(A759,[1]DETALLE!$A$1:$AK$841,37,FALSE)</f>
        <v>0</v>
      </c>
      <c r="AG759">
        <f>VLOOKUP(A759,[1]DETALLE!$A$1:$AK$841,16,FALSE)</f>
        <v>28</v>
      </c>
      <c r="AH759">
        <f>VLOOKUP(A759,[1]DETALLE!$A$1:$AK$841,22,FALSE)</f>
        <v>0.8</v>
      </c>
      <c r="AI759">
        <f>VLOOKUP(A759,[1]DETALLE!$A$1:$AK$841,27,FALSE)</f>
        <v>0.55800000000000005</v>
      </c>
      <c r="AJ759" t="str">
        <f>VLOOKUP(A759,[1]DETALLE!$A$1:$AK$841,18,FALSE)</f>
        <v>Office Digital</v>
      </c>
      <c r="AK759">
        <f t="shared" si="56"/>
        <v>0</v>
      </c>
      <c r="AL759">
        <f t="shared" si="57"/>
        <v>0</v>
      </c>
      <c r="AM759">
        <f t="shared" si="58"/>
        <v>0</v>
      </c>
      <c r="AN759">
        <f t="shared" si="59"/>
        <v>0</v>
      </c>
      <c r="AO759">
        <f t="shared" si="60"/>
        <v>0</v>
      </c>
    </row>
    <row r="760" spans="1:41" x14ac:dyDescent="0.25">
      <c r="A760" t="s">
        <v>639</v>
      </c>
      <c r="B760">
        <v>2019</v>
      </c>
      <c r="C760" t="s">
        <v>37</v>
      </c>
      <c r="D760" t="s">
        <v>38</v>
      </c>
      <c r="E760">
        <v>28</v>
      </c>
      <c r="F760" t="s">
        <v>40</v>
      </c>
      <c r="G760">
        <v>2.6833330000000002</v>
      </c>
      <c r="H760" t="s">
        <v>54</v>
      </c>
      <c r="I760">
        <v>803</v>
      </c>
      <c r="J760">
        <v>1573</v>
      </c>
      <c r="K760">
        <v>0.2</v>
      </c>
      <c r="L760">
        <v>0.6</v>
      </c>
      <c r="M760">
        <v>0.8</v>
      </c>
      <c r="N760">
        <v>1.05</v>
      </c>
      <c r="O760">
        <v>1.1000000000000001</v>
      </c>
      <c r="P760">
        <v>1.1499999999999999</v>
      </c>
      <c r="Q760" t="s">
        <v>46</v>
      </c>
      <c r="R760">
        <v>4</v>
      </c>
      <c r="S760">
        <v>6</v>
      </c>
      <c r="T760" t="s">
        <v>47</v>
      </c>
      <c r="U760" t="s">
        <v>54</v>
      </c>
      <c r="V760" t="s">
        <v>35</v>
      </c>
      <c r="W760" t="s">
        <v>50</v>
      </c>
      <c r="X760">
        <v>2019</v>
      </c>
      <c r="Y760" t="s">
        <v>37</v>
      </c>
      <c r="Z760" t="s">
        <v>38</v>
      </c>
      <c r="AA760">
        <v>30</v>
      </c>
      <c r="AB760">
        <v>40</v>
      </c>
      <c r="AC760">
        <v>1.1000000000000001</v>
      </c>
      <c r="AD760">
        <v>0.67083325000000005</v>
      </c>
      <c r="AE760">
        <v>1730.3</v>
      </c>
      <c r="AF760" t="e">
        <f>VLOOKUP(A760,[1]DETALLE!$A$1:$AK$841,37,FALSE)</f>
        <v>#N/A</v>
      </c>
      <c r="AG760" t="e">
        <f>VLOOKUP(A760,[1]DETALLE!$A$1:$AK$841,16,FALSE)</f>
        <v>#N/A</v>
      </c>
      <c r="AH760" t="e">
        <f>VLOOKUP(A760,[1]DETALLE!$A$1:$AK$841,22,FALSE)</f>
        <v>#N/A</v>
      </c>
      <c r="AI760" t="e">
        <f>VLOOKUP(A760,[1]DETALLE!$A$1:$AK$841,27,FALSE)</f>
        <v>#N/A</v>
      </c>
      <c r="AJ760" t="e">
        <f>VLOOKUP(A760,[1]DETALLE!$A$1:$AK$841,18,FALSE)</f>
        <v>#N/A</v>
      </c>
      <c r="AK760" t="e">
        <f t="shared" si="56"/>
        <v>#N/A</v>
      </c>
      <c r="AL760" t="e">
        <f t="shared" si="57"/>
        <v>#N/A</v>
      </c>
      <c r="AM760" t="e">
        <f t="shared" si="58"/>
        <v>#N/A</v>
      </c>
      <c r="AN760" t="e">
        <f t="shared" si="59"/>
        <v>#N/A</v>
      </c>
      <c r="AO760" t="e">
        <f t="shared" si="60"/>
        <v>#N/A</v>
      </c>
    </row>
    <row r="761" spans="1:41" x14ac:dyDescent="0.25">
      <c r="A761" t="s">
        <v>364</v>
      </c>
      <c r="B761">
        <v>2019</v>
      </c>
      <c r="C761" t="s">
        <v>37</v>
      </c>
      <c r="D761" t="s">
        <v>38</v>
      </c>
      <c r="E761">
        <v>29</v>
      </c>
      <c r="F761" t="s">
        <v>40</v>
      </c>
      <c r="G761">
        <v>0.75</v>
      </c>
      <c r="H761" t="s">
        <v>58</v>
      </c>
      <c r="I761">
        <v>655</v>
      </c>
      <c r="J761">
        <v>1365</v>
      </c>
      <c r="K761">
        <v>0</v>
      </c>
      <c r="L761">
        <v>0</v>
      </c>
      <c r="M761">
        <v>0.6</v>
      </c>
      <c r="N761">
        <v>0.8</v>
      </c>
      <c r="O761">
        <v>1.05</v>
      </c>
      <c r="P761">
        <v>1.1000000000000001</v>
      </c>
      <c r="Q761" t="s">
        <v>46</v>
      </c>
      <c r="R761">
        <v>5</v>
      </c>
      <c r="S761">
        <v>9</v>
      </c>
      <c r="T761" t="s">
        <v>47</v>
      </c>
      <c r="U761" t="s">
        <v>45</v>
      </c>
      <c r="V761" t="s">
        <v>35</v>
      </c>
      <c r="W761" t="s">
        <v>67</v>
      </c>
      <c r="X761">
        <v>2019</v>
      </c>
      <c r="Y761" t="s">
        <v>37</v>
      </c>
      <c r="Z761" t="s">
        <v>38</v>
      </c>
      <c r="AA761">
        <v>29</v>
      </c>
      <c r="AB761">
        <v>6</v>
      </c>
      <c r="AC761">
        <v>0</v>
      </c>
      <c r="AD761">
        <v>0.15</v>
      </c>
      <c r="AE761">
        <v>0</v>
      </c>
      <c r="AF761">
        <f>VLOOKUP(A761,[1]DETALLE!$A$1:$AK$841,37,FALSE)</f>
        <v>1072.5000000000002</v>
      </c>
      <c r="AG761" t="str">
        <f>VLOOKUP(A761,[1]DETALLE!$A$1:$AK$841,16,FALSE)</f>
        <v xml:space="preserve">  </v>
      </c>
      <c r="AH761">
        <f>VLOOKUP(A761,[1]DETALLE!$A$1:$AK$841,22,FALSE)</f>
        <v>1</v>
      </c>
      <c r="AI761">
        <f>VLOOKUP(A761,[1]DETALLE!$A$1:$AK$841,27,FALSE)</f>
        <v>1</v>
      </c>
      <c r="AJ761" t="str">
        <f>VLOOKUP(A761,[1]DETALLE!$A$1:$AK$841,18,FALSE)</f>
        <v>A4 Mono MFPs</v>
      </c>
      <c r="AK761">
        <f t="shared" si="56"/>
        <v>0</v>
      </c>
      <c r="AL761">
        <f t="shared" si="57"/>
        <v>0</v>
      </c>
      <c r="AM761">
        <f t="shared" si="58"/>
        <v>0</v>
      </c>
      <c r="AN761">
        <f t="shared" si="59"/>
        <v>0</v>
      </c>
      <c r="AO761">
        <f t="shared" si="60"/>
        <v>0</v>
      </c>
    </row>
    <row r="762" spans="1:41" x14ac:dyDescent="0.25">
      <c r="A762" t="s">
        <v>109</v>
      </c>
      <c r="B762">
        <v>2019</v>
      </c>
      <c r="C762" t="s">
        <v>37</v>
      </c>
      <c r="D762" t="s">
        <v>38</v>
      </c>
      <c r="E762">
        <v>29</v>
      </c>
      <c r="F762" t="s">
        <v>40</v>
      </c>
      <c r="G762">
        <v>0.5</v>
      </c>
      <c r="H762" t="s">
        <v>58</v>
      </c>
      <c r="I762">
        <v>655</v>
      </c>
      <c r="J762">
        <v>1365</v>
      </c>
      <c r="K762">
        <v>0</v>
      </c>
      <c r="L762">
        <v>0</v>
      </c>
      <c r="M762">
        <v>0.6</v>
      </c>
      <c r="N762">
        <v>0.8</v>
      </c>
      <c r="O762">
        <v>1.05</v>
      </c>
      <c r="P762">
        <v>1.1000000000000001</v>
      </c>
      <c r="Q762" t="s">
        <v>46</v>
      </c>
      <c r="R762">
        <v>5</v>
      </c>
      <c r="S762">
        <v>9</v>
      </c>
      <c r="T762" t="s">
        <v>47</v>
      </c>
      <c r="U762" t="s">
        <v>45</v>
      </c>
      <c r="V762" t="s">
        <v>35</v>
      </c>
      <c r="W762" t="s">
        <v>73</v>
      </c>
      <c r="X762">
        <v>2019</v>
      </c>
      <c r="Y762" t="s">
        <v>37</v>
      </c>
      <c r="Z762" t="s">
        <v>38</v>
      </c>
      <c r="AA762">
        <v>29</v>
      </c>
      <c r="AB762">
        <v>4</v>
      </c>
      <c r="AC762">
        <v>0</v>
      </c>
      <c r="AD762">
        <v>0.1</v>
      </c>
      <c r="AE762">
        <v>0</v>
      </c>
      <c r="AF762">
        <f>VLOOKUP(A762,[1]DETALLE!$A$1:$AK$841,37,FALSE)</f>
        <v>0</v>
      </c>
      <c r="AG762">
        <f>VLOOKUP(A762,[1]DETALLE!$A$1:$AK$841,16,FALSE)</f>
        <v>3</v>
      </c>
      <c r="AH762">
        <f>VLOOKUP(A762,[1]DETALLE!$A$1:$AK$841,22,FALSE)</f>
        <v>0</v>
      </c>
      <c r="AI762">
        <f>VLOOKUP(A762,[1]DETALLE!$A$1:$AK$841,27,FALSE)</f>
        <v>0.57999999999999996</v>
      </c>
      <c r="AJ762" t="str">
        <f>VLOOKUP(A762,[1]DETALLE!$A$1:$AK$841,18,FALSE)</f>
        <v>Light Production Digital Business</v>
      </c>
      <c r="AK762">
        <f t="shared" si="56"/>
        <v>1</v>
      </c>
      <c r="AL762">
        <f t="shared" si="57"/>
        <v>0</v>
      </c>
      <c r="AM762">
        <f t="shared" si="58"/>
        <v>1</v>
      </c>
      <c r="AN762">
        <f t="shared" si="59"/>
        <v>0</v>
      </c>
      <c r="AO762">
        <f t="shared" si="60"/>
        <v>0</v>
      </c>
    </row>
    <row r="763" spans="1:41" x14ac:dyDescent="0.25">
      <c r="A763" t="s">
        <v>640</v>
      </c>
      <c r="B763">
        <v>2019</v>
      </c>
      <c r="C763" t="s">
        <v>37</v>
      </c>
      <c r="D763" t="s">
        <v>38</v>
      </c>
      <c r="E763">
        <v>29</v>
      </c>
      <c r="F763" t="s">
        <v>40</v>
      </c>
      <c r="G763">
        <v>2.5</v>
      </c>
      <c r="H763" t="s">
        <v>34</v>
      </c>
      <c r="I763">
        <v>468</v>
      </c>
      <c r="J763">
        <v>715</v>
      </c>
      <c r="K763">
        <v>0</v>
      </c>
      <c r="L763">
        <v>0</v>
      </c>
      <c r="M763">
        <v>0</v>
      </c>
      <c r="N763">
        <v>0.6</v>
      </c>
      <c r="O763">
        <v>0.8</v>
      </c>
      <c r="P763">
        <v>1.05</v>
      </c>
      <c r="Q763" t="s">
        <v>46</v>
      </c>
      <c r="R763">
        <v>5</v>
      </c>
      <c r="S763">
        <v>9</v>
      </c>
      <c r="T763" t="s">
        <v>47</v>
      </c>
      <c r="U763" t="s">
        <v>34</v>
      </c>
      <c r="V763" t="s">
        <v>35</v>
      </c>
      <c r="W763" t="s">
        <v>42</v>
      </c>
      <c r="X763">
        <v>2019</v>
      </c>
      <c r="Y763" t="s">
        <v>37</v>
      </c>
      <c r="Z763" t="s">
        <v>38</v>
      </c>
      <c r="AA763">
        <v>30</v>
      </c>
      <c r="AB763">
        <v>326</v>
      </c>
      <c r="AC763">
        <v>1.05</v>
      </c>
      <c r="AD763">
        <v>0.5</v>
      </c>
      <c r="AE763">
        <v>750.75</v>
      </c>
      <c r="AF763">
        <f>VLOOKUP(A763,[1]DETALLE!$A$1:$AK$841,37,FALSE)</f>
        <v>819</v>
      </c>
      <c r="AG763">
        <f>VLOOKUP(A763,[1]DETALLE!$A$1:$AK$841,16,FALSE)</f>
        <v>8</v>
      </c>
      <c r="AH763">
        <f>VLOOKUP(A763,[1]DETALLE!$A$1:$AK$841,22,FALSE)</f>
        <v>0.6</v>
      </c>
      <c r="AI763">
        <f>VLOOKUP(A763,[1]DETALLE!$A$1:$AK$841,27,FALSE)</f>
        <v>0</v>
      </c>
      <c r="AJ763" t="str">
        <f>VLOOKUP(A763,[1]DETALLE!$A$1:$AK$841,18,FALSE)</f>
        <v>Departmental Digital</v>
      </c>
      <c r="AK763">
        <f t="shared" si="56"/>
        <v>0</v>
      </c>
      <c r="AL763">
        <f t="shared" si="57"/>
        <v>0</v>
      </c>
      <c r="AM763">
        <f t="shared" si="58"/>
        <v>0</v>
      </c>
      <c r="AN763">
        <f t="shared" si="59"/>
        <v>0</v>
      </c>
      <c r="AO763">
        <f t="shared" si="60"/>
        <v>0</v>
      </c>
    </row>
    <row r="764" spans="1:41" x14ac:dyDescent="0.25">
      <c r="A764" t="s">
        <v>266</v>
      </c>
      <c r="B764">
        <v>2019</v>
      </c>
      <c r="C764" t="s">
        <v>37</v>
      </c>
      <c r="D764" t="s">
        <v>38</v>
      </c>
      <c r="E764">
        <v>29</v>
      </c>
      <c r="F764" t="s">
        <v>40</v>
      </c>
      <c r="G764">
        <v>0</v>
      </c>
      <c r="H764" t="s">
        <v>34</v>
      </c>
      <c r="I764">
        <v>468</v>
      </c>
      <c r="J764">
        <v>715</v>
      </c>
      <c r="K764">
        <v>0</v>
      </c>
      <c r="L764">
        <v>0</v>
      </c>
      <c r="M764">
        <v>0</v>
      </c>
      <c r="N764">
        <v>0.6</v>
      </c>
      <c r="O764">
        <v>0.8</v>
      </c>
      <c r="P764">
        <v>1.05</v>
      </c>
      <c r="Q764" t="s">
        <v>46</v>
      </c>
      <c r="R764">
        <v>5</v>
      </c>
      <c r="S764">
        <v>9</v>
      </c>
      <c r="T764" t="s">
        <v>47</v>
      </c>
      <c r="U764" t="s">
        <v>34</v>
      </c>
      <c r="V764" t="s">
        <v>35</v>
      </c>
      <c r="W764" t="s">
        <v>42</v>
      </c>
      <c r="X764">
        <v>2019</v>
      </c>
      <c r="Y764" t="s">
        <v>37</v>
      </c>
      <c r="Z764" t="s">
        <v>38</v>
      </c>
      <c r="AA764">
        <v>30</v>
      </c>
      <c r="AB764">
        <v>24</v>
      </c>
      <c r="AC764">
        <v>0.6</v>
      </c>
      <c r="AD764">
        <v>0</v>
      </c>
      <c r="AE764">
        <v>429</v>
      </c>
      <c r="AF764">
        <f>VLOOKUP(A764,[1]DETALLE!$A$1:$AK$841,37,FALSE)</f>
        <v>2466.75</v>
      </c>
      <c r="AG764">
        <f>VLOOKUP(A764,[1]DETALLE!$A$1:$AK$841,16,FALSE)</f>
        <v>42</v>
      </c>
      <c r="AH764">
        <f>VLOOKUP(A764,[1]DETALLE!$A$1:$AK$841,22,FALSE)</f>
        <v>1.1499999999999999</v>
      </c>
      <c r="AI764">
        <f>VLOOKUP(A764,[1]DETALLE!$A$1:$AK$841,27,FALSE)</f>
        <v>0.31</v>
      </c>
      <c r="AJ764" t="str">
        <f>VLOOKUP(A764,[1]DETALLE!$A$1:$AK$841,18,FALSE)</f>
        <v>High End Cut Sheet</v>
      </c>
      <c r="AK764">
        <f t="shared" si="56"/>
        <v>0</v>
      </c>
      <c r="AL764">
        <f t="shared" si="57"/>
        <v>0</v>
      </c>
      <c r="AM764">
        <f t="shared" si="58"/>
        <v>0</v>
      </c>
      <c r="AN764">
        <f t="shared" si="59"/>
        <v>0</v>
      </c>
      <c r="AO764">
        <f t="shared" si="60"/>
        <v>0</v>
      </c>
    </row>
    <row r="765" spans="1:41" x14ac:dyDescent="0.25">
      <c r="A765" t="s">
        <v>545</v>
      </c>
      <c r="B765">
        <v>2019</v>
      </c>
      <c r="C765" t="s">
        <v>37</v>
      </c>
      <c r="D765" t="s">
        <v>38</v>
      </c>
      <c r="E765">
        <v>29</v>
      </c>
      <c r="F765" t="s">
        <v>40</v>
      </c>
      <c r="G765">
        <v>2.85</v>
      </c>
      <c r="H765" t="s">
        <v>34</v>
      </c>
      <c r="I765">
        <v>468</v>
      </c>
      <c r="J765">
        <v>715</v>
      </c>
      <c r="K765">
        <v>0</v>
      </c>
      <c r="L765">
        <v>0</v>
      </c>
      <c r="M765">
        <v>0</v>
      </c>
      <c r="N765">
        <v>0.6</v>
      </c>
      <c r="O765">
        <v>0.8</v>
      </c>
      <c r="P765">
        <v>1.05</v>
      </c>
      <c r="Q765" t="s">
        <v>46</v>
      </c>
      <c r="R765">
        <v>5</v>
      </c>
      <c r="S765">
        <v>9</v>
      </c>
      <c r="T765" t="s">
        <v>47</v>
      </c>
      <c r="U765" t="s">
        <v>34</v>
      </c>
      <c r="V765" t="s">
        <v>35</v>
      </c>
      <c r="W765" t="s">
        <v>73</v>
      </c>
      <c r="X765">
        <v>2019</v>
      </c>
      <c r="Y765" t="s">
        <v>37</v>
      </c>
      <c r="Z765" t="s">
        <v>38</v>
      </c>
      <c r="AA765">
        <v>30</v>
      </c>
      <c r="AB765">
        <v>7</v>
      </c>
      <c r="AC765">
        <v>0</v>
      </c>
      <c r="AD765">
        <v>0.56999999999999995</v>
      </c>
      <c r="AE765">
        <v>0</v>
      </c>
      <c r="AF765">
        <f>VLOOKUP(A765,[1]DETALLE!$A$1:$AK$841,37,FALSE)</f>
        <v>715.00000000000011</v>
      </c>
      <c r="AG765" t="str">
        <f>VLOOKUP(A765,[1]DETALLE!$A$1:$AK$841,16,FALSE)</f>
        <v xml:space="preserve">  </v>
      </c>
      <c r="AH765">
        <f>VLOOKUP(A765,[1]DETALLE!$A$1:$AK$841,22,FALSE)</f>
        <v>1</v>
      </c>
      <c r="AI765">
        <f>VLOOKUP(A765,[1]DETALLE!$A$1:$AK$841,27,FALSE)</f>
        <v>1</v>
      </c>
      <c r="AJ765" t="str">
        <f>VLOOKUP(A765,[1]DETALLE!$A$1:$AK$841,18,FALSE)</f>
        <v>Entry Mono Printers</v>
      </c>
      <c r="AK765">
        <f t="shared" si="56"/>
        <v>0</v>
      </c>
      <c r="AL765">
        <f t="shared" si="57"/>
        <v>0</v>
      </c>
      <c r="AM765">
        <f t="shared" si="58"/>
        <v>0</v>
      </c>
      <c r="AN765">
        <f t="shared" si="59"/>
        <v>0</v>
      </c>
      <c r="AO765">
        <f t="shared" si="60"/>
        <v>0</v>
      </c>
    </row>
    <row r="766" spans="1:41" x14ac:dyDescent="0.25">
      <c r="A766" t="s">
        <v>239</v>
      </c>
      <c r="B766">
        <v>2019</v>
      </c>
      <c r="C766" t="s">
        <v>37</v>
      </c>
      <c r="D766" t="s">
        <v>38</v>
      </c>
      <c r="E766">
        <v>29</v>
      </c>
      <c r="F766" t="s">
        <v>40</v>
      </c>
      <c r="G766">
        <v>2.1166670000000001</v>
      </c>
      <c r="H766" t="s">
        <v>45</v>
      </c>
      <c r="I766">
        <v>803</v>
      </c>
      <c r="J766">
        <v>1573</v>
      </c>
      <c r="K766">
        <v>0.2</v>
      </c>
      <c r="L766">
        <v>0.6</v>
      </c>
      <c r="M766">
        <v>0.8</v>
      </c>
      <c r="N766">
        <v>1.05</v>
      </c>
      <c r="O766">
        <v>1.1000000000000001</v>
      </c>
      <c r="P766">
        <v>1.1499999999999999</v>
      </c>
      <c r="Q766" t="s">
        <v>46</v>
      </c>
      <c r="R766">
        <v>4</v>
      </c>
      <c r="S766">
        <v>6</v>
      </c>
      <c r="T766" t="s">
        <v>47</v>
      </c>
      <c r="U766" t="s">
        <v>48</v>
      </c>
      <c r="V766" t="s">
        <v>35</v>
      </c>
      <c r="W766" t="s">
        <v>42</v>
      </c>
      <c r="X766">
        <v>2019</v>
      </c>
      <c r="Y766" t="s">
        <v>37</v>
      </c>
      <c r="Z766" t="s">
        <v>38</v>
      </c>
      <c r="AA766">
        <v>29</v>
      </c>
      <c r="AB766">
        <v>25</v>
      </c>
      <c r="AC766">
        <v>1.05</v>
      </c>
      <c r="AD766">
        <v>0.52916675000000002</v>
      </c>
      <c r="AE766">
        <v>1651.65</v>
      </c>
      <c r="AF766">
        <f>VLOOKUP(A766,[1]DETALLE!$A$1:$AK$841,37,FALSE)</f>
        <v>1501.5000000000002</v>
      </c>
      <c r="AG766">
        <f>VLOOKUP(A766,[1]DETALLE!$A$1:$AK$841,16,FALSE)</f>
        <v>111</v>
      </c>
      <c r="AH766">
        <f>VLOOKUP(A766,[1]DETALLE!$A$1:$AK$841,22,FALSE)</f>
        <v>1.1000000000000001</v>
      </c>
      <c r="AI766">
        <f>VLOOKUP(A766,[1]DETALLE!$A$1:$AK$841,27,FALSE)</f>
        <v>0.11000000000000001</v>
      </c>
      <c r="AJ766" t="str">
        <f>VLOOKUP(A766,[1]DETALLE!$A$1:$AK$841,18,FALSE)</f>
        <v>Office Digital</v>
      </c>
      <c r="AK766">
        <f t="shared" si="56"/>
        <v>0</v>
      </c>
      <c r="AL766">
        <f t="shared" si="57"/>
        <v>0</v>
      </c>
      <c r="AM766">
        <f t="shared" si="58"/>
        <v>0</v>
      </c>
      <c r="AN766">
        <f t="shared" si="59"/>
        <v>0</v>
      </c>
      <c r="AO766">
        <f t="shared" si="60"/>
        <v>0</v>
      </c>
    </row>
    <row r="767" spans="1:41" x14ac:dyDescent="0.25">
      <c r="A767" t="s">
        <v>330</v>
      </c>
      <c r="B767">
        <v>2019</v>
      </c>
      <c r="C767" t="s">
        <v>37</v>
      </c>
      <c r="D767" t="s">
        <v>38</v>
      </c>
      <c r="E767">
        <v>29</v>
      </c>
      <c r="F767" t="s">
        <v>40</v>
      </c>
      <c r="G767">
        <v>2.6666669999999999</v>
      </c>
      <c r="H767" t="s">
        <v>45</v>
      </c>
      <c r="I767">
        <v>803</v>
      </c>
      <c r="J767">
        <v>1573</v>
      </c>
      <c r="K767">
        <v>0.2</v>
      </c>
      <c r="L767">
        <v>0.6</v>
      </c>
      <c r="M767">
        <v>0.8</v>
      </c>
      <c r="N767">
        <v>1.05</v>
      </c>
      <c r="O767">
        <v>1.1000000000000001</v>
      </c>
      <c r="P767">
        <v>1.1499999999999999</v>
      </c>
      <c r="Q767" t="s">
        <v>46</v>
      </c>
      <c r="R767">
        <v>4</v>
      </c>
      <c r="S767">
        <v>6</v>
      </c>
      <c r="T767" t="s">
        <v>47</v>
      </c>
      <c r="U767" t="s">
        <v>48</v>
      </c>
      <c r="V767" t="s">
        <v>35</v>
      </c>
      <c r="W767" t="s">
        <v>59</v>
      </c>
      <c r="X767">
        <v>2019</v>
      </c>
      <c r="Y767" t="s">
        <v>37</v>
      </c>
      <c r="Z767" t="s">
        <v>38</v>
      </c>
      <c r="AA767">
        <v>29</v>
      </c>
      <c r="AB767">
        <v>14</v>
      </c>
      <c r="AC767">
        <v>0.8</v>
      </c>
      <c r="AD767">
        <v>0.66666674999999997</v>
      </c>
      <c r="AE767">
        <v>1258.4000000000001</v>
      </c>
      <c r="AF767">
        <f>VLOOKUP(A767,[1]DETALLE!$A$1:$AK$841,37,FALSE)</f>
        <v>0</v>
      </c>
      <c r="AG767">
        <f>VLOOKUP(A767,[1]DETALLE!$A$1:$AK$841,16,FALSE)</f>
        <v>2</v>
      </c>
      <c r="AH767">
        <f>VLOOKUP(A767,[1]DETALLE!$A$1:$AK$841,22,FALSE)</f>
        <v>0</v>
      </c>
      <c r="AI767">
        <f>VLOOKUP(A767,[1]DETALLE!$A$1:$AK$841,27,FALSE)</f>
        <v>0.44600000000000001</v>
      </c>
      <c r="AJ767" t="str">
        <f>VLOOKUP(A767,[1]DETALLE!$A$1:$AK$841,18,FALSE)</f>
        <v>A4 Mono MFPs</v>
      </c>
      <c r="AK767">
        <f t="shared" si="56"/>
        <v>0</v>
      </c>
      <c r="AL767">
        <f t="shared" si="57"/>
        <v>0</v>
      </c>
      <c r="AM767">
        <f t="shared" si="58"/>
        <v>0</v>
      </c>
      <c r="AN767">
        <f t="shared" si="59"/>
        <v>0</v>
      </c>
      <c r="AO767">
        <f t="shared" si="60"/>
        <v>0</v>
      </c>
    </row>
    <row r="768" spans="1:41" x14ac:dyDescent="0.25">
      <c r="A768" t="s">
        <v>93</v>
      </c>
      <c r="B768">
        <v>2019</v>
      </c>
      <c r="C768" t="s">
        <v>37</v>
      </c>
      <c r="D768" t="s">
        <v>38</v>
      </c>
      <c r="E768">
        <v>29</v>
      </c>
      <c r="F768" t="s">
        <v>40</v>
      </c>
      <c r="G768">
        <v>1.1499999999999999</v>
      </c>
      <c r="H768" t="s">
        <v>45</v>
      </c>
      <c r="I768">
        <v>803</v>
      </c>
      <c r="J768">
        <v>1573</v>
      </c>
      <c r="K768">
        <v>0.2</v>
      </c>
      <c r="L768">
        <v>0.6</v>
      </c>
      <c r="M768">
        <v>0.8</v>
      </c>
      <c r="N768">
        <v>1.05</v>
      </c>
      <c r="O768">
        <v>1.1000000000000001</v>
      </c>
      <c r="P768">
        <v>1.1499999999999999</v>
      </c>
      <c r="Q768" t="s">
        <v>46</v>
      </c>
      <c r="R768">
        <v>4</v>
      </c>
      <c r="S768">
        <v>6</v>
      </c>
      <c r="T768" t="s">
        <v>47</v>
      </c>
      <c r="U768" t="s">
        <v>48</v>
      </c>
      <c r="V768" t="s">
        <v>35</v>
      </c>
      <c r="W768" t="s">
        <v>36</v>
      </c>
      <c r="X768">
        <v>2019</v>
      </c>
      <c r="Y768" t="s">
        <v>37</v>
      </c>
      <c r="Z768" t="s">
        <v>38</v>
      </c>
      <c r="AA768">
        <v>29</v>
      </c>
      <c r="AB768">
        <v>22</v>
      </c>
      <c r="AC768">
        <v>1.05</v>
      </c>
      <c r="AD768">
        <v>0.28749999999999998</v>
      </c>
      <c r="AE768">
        <v>1651.65</v>
      </c>
      <c r="AF768">
        <f>VLOOKUP(A768,[1]DETALLE!$A$1:$AK$841,37,FALSE)</f>
        <v>1651.6500000000003</v>
      </c>
      <c r="AG768">
        <f>VLOOKUP(A768,[1]DETALLE!$A$1:$AK$841,16,FALSE)</f>
        <v>27</v>
      </c>
      <c r="AH768">
        <f>VLOOKUP(A768,[1]DETALLE!$A$1:$AK$841,22,FALSE)</f>
        <v>1.05</v>
      </c>
      <c r="AI768">
        <f>VLOOKUP(A768,[1]DETALLE!$A$1:$AK$841,27,FALSE)</f>
        <v>0.89249999999999996</v>
      </c>
      <c r="AJ768" t="str">
        <f>VLOOKUP(A768,[1]DETALLE!$A$1:$AK$841,18,FALSE)</f>
        <v>Light Production Digital Business</v>
      </c>
      <c r="AK768">
        <f t="shared" si="56"/>
        <v>1</v>
      </c>
      <c r="AL768">
        <f t="shared" si="57"/>
        <v>0</v>
      </c>
      <c r="AM768">
        <f t="shared" si="58"/>
        <v>1</v>
      </c>
      <c r="AN768">
        <f t="shared" si="59"/>
        <v>0</v>
      </c>
      <c r="AO768">
        <f t="shared" si="60"/>
        <v>1</v>
      </c>
    </row>
    <row r="769" spans="1:41" x14ac:dyDescent="0.25">
      <c r="A769" t="s">
        <v>641</v>
      </c>
      <c r="B769">
        <v>2019</v>
      </c>
      <c r="C769" t="s">
        <v>37</v>
      </c>
      <c r="D769" t="s">
        <v>38</v>
      </c>
      <c r="E769">
        <v>29</v>
      </c>
      <c r="F769" t="s">
        <v>40</v>
      </c>
      <c r="G769">
        <v>0.5</v>
      </c>
      <c r="H769" t="s">
        <v>45</v>
      </c>
      <c r="I769">
        <v>803</v>
      </c>
      <c r="J769">
        <v>1573</v>
      </c>
      <c r="K769">
        <v>0.2</v>
      </c>
      <c r="L769">
        <v>0.6</v>
      </c>
      <c r="M769">
        <v>0.8</v>
      </c>
      <c r="N769">
        <v>1.05</v>
      </c>
      <c r="O769">
        <v>1.1000000000000001</v>
      </c>
      <c r="P769">
        <v>1.1499999999999999</v>
      </c>
      <c r="Q769" t="s">
        <v>46</v>
      </c>
      <c r="R769">
        <v>4</v>
      </c>
      <c r="S769">
        <v>6</v>
      </c>
      <c r="T769" t="s">
        <v>47</v>
      </c>
      <c r="U769" t="s">
        <v>48</v>
      </c>
      <c r="V769" t="s">
        <v>35</v>
      </c>
      <c r="W769" t="s">
        <v>59</v>
      </c>
      <c r="X769">
        <v>2019</v>
      </c>
      <c r="Y769" t="s">
        <v>37</v>
      </c>
      <c r="Z769" t="s">
        <v>38</v>
      </c>
      <c r="AA769">
        <v>29</v>
      </c>
      <c r="AB769">
        <v>88</v>
      </c>
      <c r="AC769">
        <v>1.1499999999999999</v>
      </c>
      <c r="AD769">
        <v>0.125</v>
      </c>
      <c r="AE769">
        <v>1808.95</v>
      </c>
      <c r="AF769">
        <f>VLOOKUP(A769,[1]DETALLE!$A$1:$AK$841,37,FALSE)</f>
        <v>819</v>
      </c>
      <c r="AG769">
        <f>VLOOKUP(A769,[1]DETALLE!$A$1:$AK$841,16,FALSE)</f>
        <v>11</v>
      </c>
      <c r="AH769">
        <f>VLOOKUP(A769,[1]DETALLE!$A$1:$AK$841,22,FALSE)</f>
        <v>0.6</v>
      </c>
      <c r="AI769">
        <f>VLOOKUP(A769,[1]DETALLE!$A$1:$AK$841,27,FALSE)</f>
        <v>0</v>
      </c>
      <c r="AJ769" t="str">
        <f>VLOOKUP(A769,[1]DETALLE!$A$1:$AK$841,18,FALSE)</f>
        <v>Office Digital</v>
      </c>
      <c r="AK769">
        <f t="shared" si="56"/>
        <v>0</v>
      </c>
      <c r="AL769">
        <f t="shared" si="57"/>
        <v>0</v>
      </c>
      <c r="AM769">
        <f t="shared" si="58"/>
        <v>0</v>
      </c>
      <c r="AN769">
        <f t="shared" si="59"/>
        <v>0</v>
      </c>
      <c r="AO769">
        <f t="shared" si="60"/>
        <v>0</v>
      </c>
    </row>
    <row r="770" spans="1:41" x14ac:dyDescent="0.25">
      <c r="A770" t="s">
        <v>284</v>
      </c>
      <c r="B770">
        <v>2019</v>
      </c>
      <c r="C770" t="s">
        <v>37</v>
      </c>
      <c r="D770" t="s">
        <v>38</v>
      </c>
      <c r="E770">
        <v>29</v>
      </c>
      <c r="F770" t="s">
        <v>44</v>
      </c>
      <c r="G770">
        <v>0</v>
      </c>
      <c r="H770" t="s">
        <v>45</v>
      </c>
      <c r="I770">
        <v>803</v>
      </c>
      <c r="J770">
        <v>1573</v>
      </c>
      <c r="K770">
        <v>0.2</v>
      </c>
      <c r="L770">
        <v>0.6</v>
      </c>
      <c r="M770">
        <v>0.8</v>
      </c>
      <c r="N770">
        <v>1.05</v>
      </c>
      <c r="O770">
        <v>1.1000000000000001</v>
      </c>
      <c r="P770">
        <v>1.1499999999999999</v>
      </c>
      <c r="Q770" t="s">
        <v>46</v>
      </c>
      <c r="R770">
        <v>4</v>
      </c>
      <c r="S770">
        <v>6</v>
      </c>
      <c r="T770" t="s">
        <v>47</v>
      </c>
      <c r="U770" t="s">
        <v>48</v>
      </c>
      <c r="V770" t="s">
        <v>35</v>
      </c>
      <c r="W770" t="s">
        <v>59</v>
      </c>
      <c r="X770">
        <v>2019</v>
      </c>
      <c r="Y770" t="s">
        <v>37</v>
      </c>
      <c r="Z770" t="s">
        <v>38</v>
      </c>
      <c r="AA770">
        <v>29</v>
      </c>
      <c r="AB770">
        <v>0</v>
      </c>
      <c r="AC770">
        <v>0</v>
      </c>
      <c r="AD770">
        <v>0</v>
      </c>
      <c r="AE770">
        <v>1573</v>
      </c>
      <c r="AF770" t="e">
        <f>VLOOKUP(A770,[1]DETALLE!$A$1:$AK$841,37,FALSE)</f>
        <v>#N/A</v>
      </c>
      <c r="AG770" t="e">
        <f>VLOOKUP(A770,[1]DETALLE!$A$1:$AK$841,16,FALSE)</f>
        <v>#N/A</v>
      </c>
      <c r="AH770" t="e">
        <f>VLOOKUP(A770,[1]DETALLE!$A$1:$AK$841,22,FALSE)</f>
        <v>#N/A</v>
      </c>
      <c r="AI770" t="e">
        <f>VLOOKUP(A770,[1]DETALLE!$A$1:$AK$841,27,FALSE)</f>
        <v>#N/A</v>
      </c>
      <c r="AJ770" t="e">
        <f>VLOOKUP(A770,[1]DETALLE!$A$1:$AK$841,18,FALSE)</f>
        <v>#N/A</v>
      </c>
      <c r="AK770" t="e">
        <f t="shared" ref="AK770:AK787" si="61">IF(AE770=AF770,1,0)</f>
        <v>#N/A</v>
      </c>
      <c r="AL770" t="e">
        <f t="shared" si="57"/>
        <v>#N/A</v>
      </c>
      <c r="AM770" t="e">
        <f t="shared" si="58"/>
        <v>#N/A</v>
      </c>
      <c r="AN770" t="e">
        <f t="shared" si="59"/>
        <v>#N/A</v>
      </c>
      <c r="AO770" t="e">
        <f t="shared" si="60"/>
        <v>#N/A</v>
      </c>
    </row>
    <row r="771" spans="1:41" x14ac:dyDescent="0.25">
      <c r="A771" t="s">
        <v>87</v>
      </c>
      <c r="B771">
        <v>2019</v>
      </c>
      <c r="C771" t="s">
        <v>37</v>
      </c>
      <c r="D771" t="s">
        <v>38</v>
      </c>
      <c r="E771">
        <v>29</v>
      </c>
      <c r="F771" t="s">
        <v>44</v>
      </c>
      <c r="G771">
        <v>0.31666670000000002</v>
      </c>
      <c r="H771" t="s">
        <v>45</v>
      </c>
      <c r="I771">
        <v>803</v>
      </c>
      <c r="J771">
        <v>1573</v>
      </c>
      <c r="K771">
        <v>0.2</v>
      </c>
      <c r="L771">
        <v>0.6</v>
      </c>
      <c r="M771">
        <v>0.8</v>
      </c>
      <c r="N771">
        <v>1.05</v>
      </c>
      <c r="O771">
        <v>1.1000000000000001</v>
      </c>
      <c r="P771">
        <v>1.1499999999999999</v>
      </c>
      <c r="Q771" t="s">
        <v>46</v>
      </c>
      <c r="R771">
        <v>4</v>
      </c>
      <c r="S771">
        <v>6</v>
      </c>
      <c r="T771" t="s">
        <v>47</v>
      </c>
      <c r="U771" t="s">
        <v>48</v>
      </c>
      <c r="V771" t="s">
        <v>35</v>
      </c>
      <c r="W771" t="s">
        <v>59</v>
      </c>
      <c r="X771">
        <v>2019</v>
      </c>
      <c r="Y771" t="s">
        <v>37</v>
      </c>
      <c r="Z771" t="s">
        <v>38</v>
      </c>
      <c r="AA771">
        <v>30</v>
      </c>
      <c r="AB771">
        <v>32</v>
      </c>
      <c r="AC771">
        <v>0</v>
      </c>
      <c r="AD771">
        <v>0</v>
      </c>
      <c r="AE771">
        <v>1573</v>
      </c>
      <c r="AF771">
        <f>VLOOKUP(A771,[1]DETALLE!$A$1:$AK$841,37,FALSE)</f>
        <v>1501.5000000000002</v>
      </c>
      <c r="AG771">
        <f>VLOOKUP(A771,[1]DETALLE!$A$1:$AK$841,16,FALSE)</f>
        <v>89</v>
      </c>
      <c r="AH771">
        <f>VLOOKUP(A771,[1]DETALLE!$A$1:$AK$841,22,FALSE)</f>
        <v>1.1000000000000001</v>
      </c>
      <c r="AI771">
        <f>VLOOKUP(A771,[1]DETALLE!$A$1:$AK$841,27,FALSE)</f>
        <v>5.4000000000000006E-2</v>
      </c>
      <c r="AJ771" t="str">
        <f>VLOOKUP(A771,[1]DETALLE!$A$1:$AK$841,18,FALSE)</f>
        <v>Office Digital</v>
      </c>
      <c r="AK771">
        <f t="shared" si="61"/>
        <v>0</v>
      </c>
      <c r="AL771">
        <f t="shared" ref="AL771:AL787" si="62">IF(AB771=AG771,1,0)</f>
        <v>0</v>
      </c>
      <c r="AM771">
        <f t="shared" ref="AM771:AM787" si="63">IF(AC771=AH771,1,0)</f>
        <v>0</v>
      </c>
      <c r="AN771">
        <f t="shared" ref="AN771:AN787" si="64">IF(AD771=AI771,1,0)</f>
        <v>0</v>
      </c>
      <c r="AO771">
        <f t="shared" ref="AO771:AO787" si="65">IF(H771=AJ771,1,0)</f>
        <v>0</v>
      </c>
    </row>
    <row r="772" spans="1:41" x14ac:dyDescent="0.25">
      <c r="A772" t="s">
        <v>642</v>
      </c>
      <c r="B772">
        <v>2019</v>
      </c>
      <c r="C772" t="s">
        <v>37</v>
      </c>
      <c r="D772" t="s">
        <v>38</v>
      </c>
      <c r="E772">
        <v>29</v>
      </c>
      <c r="F772" t="s">
        <v>40</v>
      </c>
      <c r="G772">
        <v>0.15</v>
      </c>
      <c r="H772" t="s">
        <v>34</v>
      </c>
      <c r="I772">
        <v>468</v>
      </c>
      <c r="J772">
        <v>715</v>
      </c>
      <c r="K772">
        <v>0</v>
      </c>
      <c r="L772">
        <v>0</v>
      </c>
      <c r="M772">
        <v>0</v>
      </c>
      <c r="N772">
        <v>0.6</v>
      </c>
      <c r="O772">
        <v>0.8</v>
      </c>
      <c r="P772">
        <v>1.05</v>
      </c>
      <c r="Q772" t="s">
        <v>46</v>
      </c>
      <c r="R772">
        <v>5</v>
      </c>
      <c r="S772">
        <v>9</v>
      </c>
      <c r="T772" t="s">
        <v>47</v>
      </c>
      <c r="U772" t="s">
        <v>34</v>
      </c>
      <c r="V772" t="s">
        <v>35</v>
      </c>
      <c r="W772" t="s">
        <v>55</v>
      </c>
      <c r="X772">
        <v>2019</v>
      </c>
      <c r="Y772" t="s">
        <v>37</v>
      </c>
      <c r="Z772" t="s">
        <v>38</v>
      </c>
      <c r="AA772">
        <v>29</v>
      </c>
      <c r="AB772">
        <v>83</v>
      </c>
      <c r="AC772">
        <v>1.05</v>
      </c>
      <c r="AD772">
        <v>0.03</v>
      </c>
      <c r="AE772">
        <v>750.75</v>
      </c>
      <c r="AF772">
        <f>VLOOKUP(A772,[1]DETALLE!$A$1:$AK$841,37,FALSE)</f>
        <v>1433.25</v>
      </c>
      <c r="AG772">
        <f>VLOOKUP(A772,[1]DETALLE!$A$1:$AK$841,16,FALSE)</f>
        <v>47</v>
      </c>
      <c r="AH772">
        <f>VLOOKUP(A772,[1]DETALLE!$A$1:$AK$841,22,FALSE)</f>
        <v>1.05</v>
      </c>
      <c r="AI772">
        <f>VLOOKUP(A772,[1]DETALLE!$A$1:$AK$841,27,FALSE)</f>
        <v>0.13600000000000001</v>
      </c>
      <c r="AJ772" t="str">
        <f>VLOOKUP(A772,[1]DETALLE!$A$1:$AK$841,18,FALSE)</f>
        <v>Office Digital</v>
      </c>
      <c r="AK772">
        <f t="shared" si="61"/>
        <v>0</v>
      </c>
      <c r="AL772">
        <f t="shared" si="62"/>
        <v>0</v>
      </c>
      <c r="AM772">
        <f t="shared" si="63"/>
        <v>1</v>
      </c>
      <c r="AN772">
        <f t="shared" si="64"/>
        <v>0</v>
      </c>
      <c r="AO772">
        <f t="shared" si="65"/>
        <v>0</v>
      </c>
    </row>
    <row r="773" spans="1:41" x14ac:dyDescent="0.25">
      <c r="A773" t="s">
        <v>643</v>
      </c>
      <c r="B773">
        <v>2019</v>
      </c>
      <c r="C773" t="s">
        <v>37</v>
      </c>
      <c r="D773" t="s">
        <v>38</v>
      </c>
      <c r="E773">
        <v>29</v>
      </c>
      <c r="F773" t="s">
        <v>40</v>
      </c>
      <c r="G773">
        <v>0.36666670000000001</v>
      </c>
      <c r="H773" t="s">
        <v>71</v>
      </c>
      <c r="I773">
        <v>468</v>
      </c>
      <c r="J773">
        <v>715</v>
      </c>
      <c r="K773">
        <v>0</v>
      </c>
      <c r="L773">
        <v>0</v>
      </c>
      <c r="M773">
        <v>0</v>
      </c>
      <c r="N773">
        <v>0.6</v>
      </c>
      <c r="O773">
        <v>0.8</v>
      </c>
      <c r="P773">
        <v>1.05</v>
      </c>
      <c r="Q773" t="s">
        <v>46</v>
      </c>
      <c r="R773">
        <v>5</v>
      </c>
      <c r="S773">
        <v>9</v>
      </c>
      <c r="T773" t="s">
        <v>47</v>
      </c>
      <c r="U773" t="s">
        <v>71</v>
      </c>
      <c r="V773" t="s">
        <v>35</v>
      </c>
      <c r="W773" t="s">
        <v>55</v>
      </c>
      <c r="X773">
        <v>2019</v>
      </c>
      <c r="Y773" t="s">
        <v>37</v>
      </c>
      <c r="Z773" t="s">
        <v>38</v>
      </c>
      <c r="AA773">
        <v>29</v>
      </c>
      <c r="AB773">
        <v>32</v>
      </c>
      <c r="AC773">
        <v>0.8</v>
      </c>
      <c r="AD773">
        <v>7.3333339999999997E-2</v>
      </c>
      <c r="AE773">
        <v>572</v>
      </c>
      <c r="AF773">
        <f>VLOOKUP(A773,[1]DETALLE!$A$1:$AK$841,37,FALSE)</f>
        <v>1651.6500000000003</v>
      </c>
      <c r="AG773">
        <f>VLOOKUP(A773,[1]DETALLE!$A$1:$AK$841,16,FALSE)</f>
        <v>21</v>
      </c>
      <c r="AH773">
        <f>VLOOKUP(A773,[1]DETALLE!$A$1:$AK$841,22,FALSE)</f>
        <v>1.05</v>
      </c>
      <c r="AI773">
        <f>VLOOKUP(A773,[1]DETALLE!$A$1:$AK$841,27,FALSE)</f>
        <v>0.90500000000000003</v>
      </c>
      <c r="AJ773" t="str">
        <f>VLOOKUP(A773,[1]DETALLE!$A$1:$AK$841,18,FALSE)</f>
        <v>Light Production Digital Business</v>
      </c>
      <c r="AK773">
        <f t="shared" si="61"/>
        <v>0</v>
      </c>
      <c r="AL773">
        <f t="shared" si="62"/>
        <v>0</v>
      </c>
      <c r="AM773">
        <f t="shared" si="63"/>
        <v>0</v>
      </c>
      <c r="AN773">
        <f t="shared" si="64"/>
        <v>0</v>
      </c>
      <c r="AO773">
        <f t="shared" si="65"/>
        <v>0</v>
      </c>
    </row>
    <row r="774" spans="1:41" x14ac:dyDescent="0.25">
      <c r="A774" t="s">
        <v>644</v>
      </c>
      <c r="B774">
        <v>2019</v>
      </c>
      <c r="C774" t="s">
        <v>37</v>
      </c>
      <c r="D774" t="s">
        <v>38</v>
      </c>
      <c r="E774">
        <v>29</v>
      </c>
      <c r="F774" t="s">
        <v>40</v>
      </c>
      <c r="G774">
        <v>3.1333329999999999</v>
      </c>
      <c r="H774" t="s">
        <v>54</v>
      </c>
      <c r="I774">
        <v>803</v>
      </c>
      <c r="J774">
        <v>1573</v>
      </c>
      <c r="K774">
        <v>0.2</v>
      </c>
      <c r="L774">
        <v>0.6</v>
      </c>
      <c r="M774">
        <v>0.8</v>
      </c>
      <c r="N774">
        <v>1.05</v>
      </c>
      <c r="O774">
        <v>1.1000000000000001</v>
      </c>
      <c r="P774">
        <v>1.1499999999999999</v>
      </c>
      <c r="Q774" t="s">
        <v>46</v>
      </c>
      <c r="R774">
        <v>4</v>
      </c>
      <c r="S774">
        <v>6</v>
      </c>
      <c r="T774" t="s">
        <v>47</v>
      </c>
      <c r="U774" t="s">
        <v>54</v>
      </c>
      <c r="V774" t="s">
        <v>35</v>
      </c>
      <c r="W774" t="s">
        <v>42</v>
      </c>
      <c r="X774">
        <v>2019</v>
      </c>
      <c r="Y774" t="s">
        <v>37</v>
      </c>
      <c r="Z774" t="s">
        <v>38</v>
      </c>
      <c r="AA774">
        <v>29</v>
      </c>
      <c r="AB774">
        <v>70</v>
      </c>
      <c r="AC774">
        <v>1.1499999999999999</v>
      </c>
      <c r="AD774">
        <v>0.78333324999999998</v>
      </c>
      <c r="AE774">
        <v>1808.95</v>
      </c>
      <c r="AF774">
        <f>VLOOKUP(A774,[1]DETALLE!$A$1:$AK$841,37,FALSE)</f>
        <v>1730.3000000000004</v>
      </c>
      <c r="AG774">
        <f>VLOOKUP(A774,[1]DETALLE!$A$1:$AK$841,16,FALSE)</f>
        <v>43</v>
      </c>
      <c r="AH774">
        <f>VLOOKUP(A774,[1]DETALLE!$A$1:$AK$841,22,FALSE)</f>
        <v>1.1000000000000001</v>
      </c>
      <c r="AI774">
        <f>VLOOKUP(A774,[1]DETALLE!$A$1:$AK$841,27,FALSE)</f>
        <v>0.41499999999999998</v>
      </c>
      <c r="AJ774" t="str">
        <f>VLOOKUP(A774,[1]DETALLE!$A$1:$AK$841,18,FALSE)</f>
        <v>Entry Production Color Low/Mid</v>
      </c>
      <c r="AK774">
        <f t="shared" si="61"/>
        <v>0</v>
      </c>
      <c r="AL774">
        <f t="shared" si="62"/>
        <v>0</v>
      </c>
      <c r="AM774">
        <f t="shared" si="63"/>
        <v>0</v>
      </c>
      <c r="AN774">
        <f t="shared" si="64"/>
        <v>0</v>
      </c>
      <c r="AO774">
        <f t="shared" si="65"/>
        <v>1</v>
      </c>
    </row>
    <row r="775" spans="1:41" x14ac:dyDescent="0.25">
      <c r="A775" t="s">
        <v>507</v>
      </c>
      <c r="B775">
        <v>2019</v>
      </c>
      <c r="C775" t="s">
        <v>37</v>
      </c>
      <c r="D775" t="s">
        <v>38</v>
      </c>
      <c r="E775">
        <v>29</v>
      </c>
      <c r="F775" t="s">
        <v>44</v>
      </c>
      <c r="G775">
        <v>0</v>
      </c>
      <c r="H775" t="s">
        <v>58</v>
      </c>
      <c r="I775">
        <v>655</v>
      </c>
      <c r="J775">
        <v>1365</v>
      </c>
      <c r="K775">
        <v>0</v>
      </c>
      <c r="L775">
        <v>0</v>
      </c>
      <c r="M775">
        <v>0.6</v>
      </c>
      <c r="N775">
        <v>0.8</v>
      </c>
      <c r="O775">
        <v>1.05</v>
      </c>
      <c r="P775">
        <v>1.1000000000000001</v>
      </c>
      <c r="Q775" t="s">
        <v>46</v>
      </c>
      <c r="R775">
        <v>5</v>
      </c>
      <c r="S775">
        <v>9</v>
      </c>
      <c r="T775" t="s">
        <v>47</v>
      </c>
      <c r="U775" t="s">
        <v>58</v>
      </c>
      <c r="V775" t="s">
        <v>35</v>
      </c>
      <c r="W775" t="s">
        <v>73</v>
      </c>
      <c r="X775">
        <v>2019</v>
      </c>
      <c r="Y775" t="s">
        <v>37</v>
      </c>
      <c r="Z775" t="s">
        <v>38</v>
      </c>
      <c r="AA775">
        <v>29</v>
      </c>
      <c r="AB775">
        <v>13</v>
      </c>
      <c r="AC775">
        <v>0</v>
      </c>
      <c r="AD775">
        <v>0</v>
      </c>
      <c r="AE775">
        <v>1365</v>
      </c>
      <c r="AF775">
        <f>VLOOKUP(A775,[1]DETALLE!$A$1:$AK$841,37,FALSE)</f>
        <v>1501.5000000000002</v>
      </c>
      <c r="AG775">
        <f>VLOOKUP(A775,[1]DETALLE!$A$1:$AK$841,16,FALSE)</f>
        <v>363</v>
      </c>
      <c r="AH775">
        <f>VLOOKUP(A775,[1]DETALLE!$A$1:$AK$841,22,FALSE)</f>
        <v>1.1000000000000001</v>
      </c>
      <c r="AI775">
        <f>VLOOKUP(A775,[1]DETALLE!$A$1:$AK$841,27,FALSE)</f>
        <v>0.46333333333333332</v>
      </c>
      <c r="AJ775" t="str">
        <f>VLOOKUP(A775,[1]DETALLE!$A$1:$AK$841,18,FALSE)</f>
        <v>Office Digital</v>
      </c>
      <c r="AK775">
        <f t="shared" si="61"/>
        <v>0</v>
      </c>
      <c r="AL775">
        <f t="shared" si="62"/>
        <v>0</v>
      </c>
      <c r="AM775">
        <f t="shared" si="63"/>
        <v>0</v>
      </c>
      <c r="AN775">
        <f t="shared" si="64"/>
        <v>0</v>
      </c>
      <c r="AO775">
        <f t="shared" si="65"/>
        <v>0</v>
      </c>
    </row>
    <row r="776" spans="1:41" x14ac:dyDescent="0.25">
      <c r="A776" t="s">
        <v>645</v>
      </c>
      <c r="B776">
        <v>2019</v>
      </c>
      <c r="C776" t="s">
        <v>37</v>
      </c>
      <c r="D776" t="s">
        <v>38</v>
      </c>
      <c r="E776">
        <v>29</v>
      </c>
      <c r="F776" t="s">
        <v>40</v>
      </c>
      <c r="G776">
        <v>1.1499999999999999</v>
      </c>
      <c r="H776" t="s">
        <v>58</v>
      </c>
      <c r="I776">
        <v>655</v>
      </c>
      <c r="J776">
        <v>1365</v>
      </c>
      <c r="K776">
        <v>0</v>
      </c>
      <c r="L776">
        <v>0</v>
      </c>
      <c r="M776">
        <v>0.6</v>
      </c>
      <c r="N776">
        <v>0.8</v>
      </c>
      <c r="O776">
        <v>1.05</v>
      </c>
      <c r="P776">
        <v>1.1000000000000001</v>
      </c>
      <c r="Q776" t="s">
        <v>46</v>
      </c>
      <c r="R776">
        <v>5</v>
      </c>
      <c r="S776">
        <v>9</v>
      </c>
      <c r="T776" t="s">
        <v>85</v>
      </c>
      <c r="U776" t="s">
        <v>58</v>
      </c>
      <c r="V776" t="s">
        <v>35</v>
      </c>
      <c r="W776" t="s">
        <v>61</v>
      </c>
      <c r="X776">
        <v>2019</v>
      </c>
      <c r="Y776" t="s">
        <v>37</v>
      </c>
      <c r="Z776" t="s">
        <v>38</v>
      </c>
      <c r="AA776">
        <v>30</v>
      </c>
      <c r="AB776">
        <v>105</v>
      </c>
      <c r="AC776">
        <v>1.1000000000000001</v>
      </c>
      <c r="AD776">
        <v>0.12777777777777799</v>
      </c>
      <c r="AE776">
        <v>1501.5</v>
      </c>
      <c r="AF776" t="e">
        <f>VLOOKUP(A776,[1]DETALLE!$A$1:$AK$841,37,FALSE)</f>
        <v>#N/A</v>
      </c>
      <c r="AG776" t="e">
        <f>VLOOKUP(A776,[1]DETALLE!$A$1:$AK$841,16,FALSE)</f>
        <v>#N/A</v>
      </c>
      <c r="AH776" t="e">
        <f>VLOOKUP(A776,[1]DETALLE!$A$1:$AK$841,22,FALSE)</f>
        <v>#N/A</v>
      </c>
      <c r="AI776" t="e">
        <f>VLOOKUP(A776,[1]DETALLE!$A$1:$AK$841,27,FALSE)</f>
        <v>#N/A</v>
      </c>
      <c r="AJ776" t="e">
        <f>VLOOKUP(A776,[1]DETALLE!$A$1:$AK$841,18,FALSE)</f>
        <v>#N/A</v>
      </c>
      <c r="AK776" t="e">
        <f t="shared" si="61"/>
        <v>#N/A</v>
      </c>
      <c r="AL776" t="e">
        <f t="shared" si="62"/>
        <v>#N/A</v>
      </c>
      <c r="AM776" t="e">
        <f t="shared" si="63"/>
        <v>#N/A</v>
      </c>
      <c r="AN776" t="e">
        <f t="shared" si="64"/>
        <v>#N/A</v>
      </c>
      <c r="AO776" t="e">
        <f t="shared" si="65"/>
        <v>#N/A</v>
      </c>
    </row>
    <row r="777" spans="1:41" x14ac:dyDescent="0.25">
      <c r="A777" t="s">
        <v>295</v>
      </c>
      <c r="B777">
        <v>2019</v>
      </c>
      <c r="C777" t="s">
        <v>37</v>
      </c>
      <c r="D777" t="s">
        <v>38</v>
      </c>
      <c r="E777">
        <v>29</v>
      </c>
      <c r="F777" t="s">
        <v>40</v>
      </c>
      <c r="G777">
        <v>1.5333330000000001</v>
      </c>
      <c r="H777" t="s">
        <v>58</v>
      </c>
      <c r="I777">
        <v>655</v>
      </c>
      <c r="J777">
        <v>1365</v>
      </c>
      <c r="K777">
        <v>0</v>
      </c>
      <c r="L777">
        <v>0</v>
      </c>
      <c r="M777">
        <v>0.6</v>
      </c>
      <c r="N777">
        <v>0.8</v>
      </c>
      <c r="O777">
        <v>1.05</v>
      </c>
      <c r="P777">
        <v>1.1000000000000001</v>
      </c>
      <c r="Q777" t="s">
        <v>46</v>
      </c>
      <c r="R777">
        <v>5</v>
      </c>
      <c r="S777">
        <v>9</v>
      </c>
      <c r="T777" t="s">
        <v>47</v>
      </c>
      <c r="U777" t="s">
        <v>58</v>
      </c>
      <c r="V777" t="s">
        <v>35</v>
      </c>
      <c r="W777" t="s">
        <v>42</v>
      </c>
      <c r="X777">
        <v>2019</v>
      </c>
      <c r="Y777" t="s">
        <v>37</v>
      </c>
      <c r="Z777" t="s">
        <v>38</v>
      </c>
      <c r="AA777">
        <v>29</v>
      </c>
      <c r="AB777">
        <v>24</v>
      </c>
      <c r="AC777">
        <v>0.8</v>
      </c>
      <c r="AD777">
        <v>0.30666660000000001</v>
      </c>
      <c r="AE777">
        <v>1092</v>
      </c>
      <c r="AF777">
        <f>VLOOKUP(A777,[1]DETALLE!$A$1:$AK$841,37,FALSE)</f>
        <v>943.80000000000007</v>
      </c>
      <c r="AG777">
        <f>VLOOKUP(A777,[1]DETALLE!$A$1:$AK$841,16,FALSE)</f>
        <v>4</v>
      </c>
      <c r="AH777">
        <f>VLOOKUP(A777,[1]DETALLE!$A$1:$AK$841,22,FALSE)</f>
        <v>0.6</v>
      </c>
      <c r="AI777">
        <f>VLOOKUP(A777,[1]DETALLE!$A$1:$AK$841,27,FALSE)</f>
        <v>0.375</v>
      </c>
      <c r="AJ777" t="str">
        <f>VLOOKUP(A777,[1]DETALLE!$A$1:$AK$841,18,FALSE)</f>
        <v>Light Production Digital Business</v>
      </c>
      <c r="AK777">
        <f t="shared" si="61"/>
        <v>0</v>
      </c>
      <c r="AL777">
        <f t="shared" si="62"/>
        <v>0</v>
      </c>
      <c r="AM777">
        <f t="shared" si="63"/>
        <v>0</v>
      </c>
      <c r="AN777">
        <f t="shared" si="64"/>
        <v>0</v>
      </c>
      <c r="AO777">
        <f t="shared" si="65"/>
        <v>0</v>
      </c>
    </row>
    <row r="778" spans="1:41" x14ac:dyDescent="0.25">
      <c r="A778" t="s">
        <v>576</v>
      </c>
      <c r="B778">
        <v>2019</v>
      </c>
      <c r="C778" t="s">
        <v>37</v>
      </c>
      <c r="D778" t="s">
        <v>38</v>
      </c>
      <c r="E778">
        <v>29</v>
      </c>
      <c r="F778" t="s">
        <v>40</v>
      </c>
      <c r="G778">
        <v>0.98333329999999997</v>
      </c>
      <c r="H778" t="s">
        <v>58</v>
      </c>
      <c r="I778">
        <v>655</v>
      </c>
      <c r="J778">
        <v>1365</v>
      </c>
      <c r="K778">
        <v>0</v>
      </c>
      <c r="L778">
        <v>0</v>
      </c>
      <c r="M778">
        <v>0.6</v>
      </c>
      <c r="N778">
        <v>0.8</v>
      </c>
      <c r="O778">
        <v>1.05</v>
      </c>
      <c r="P778">
        <v>1.1000000000000001</v>
      </c>
      <c r="Q778" t="s">
        <v>46</v>
      </c>
      <c r="R778">
        <v>5</v>
      </c>
      <c r="S778">
        <v>9</v>
      </c>
      <c r="T778" t="s">
        <v>47</v>
      </c>
      <c r="U778" t="s">
        <v>58</v>
      </c>
      <c r="V778" t="s">
        <v>35</v>
      </c>
      <c r="W778" t="s">
        <v>42</v>
      </c>
      <c r="X778">
        <v>2019</v>
      </c>
      <c r="Y778" t="s">
        <v>37</v>
      </c>
      <c r="Z778" t="s">
        <v>38</v>
      </c>
      <c r="AA778">
        <v>29</v>
      </c>
      <c r="AB778">
        <v>6</v>
      </c>
      <c r="AC778">
        <v>0</v>
      </c>
      <c r="AD778">
        <v>0.19666665999999999</v>
      </c>
      <c r="AE778">
        <v>0</v>
      </c>
      <c r="AF778">
        <f>VLOOKUP(A778,[1]DETALLE!$A$1:$AK$841,37,FALSE)</f>
        <v>1258.4000000000003</v>
      </c>
      <c r="AG778">
        <f>VLOOKUP(A778,[1]DETALLE!$A$1:$AK$841,16,FALSE)</f>
        <v>12</v>
      </c>
      <c r="AH778">
        <f>VLOOKUP(A778,[1]DETALLE!$A$1:$AK$841,22,FALSE)</f>
        <v>0.8</v>
      </c>
      <c r="AI778">
        <f>VLOOKUP(A778,[1]DETALLE!$A$1:$AK$841,27,FALSE)</f>
        <v>0.5</v>
      </c>
      <c r="AJ778" t="str">
        <f>VLOOKUP(A778,[1]DETALLE!$A$1:$AK$841,18,FALSE)</f>
        <v>Light Production Digital Business</v>
      </c>
      <c r="AK778">
        <f t="shared" si="61"/>
        <v>0</v>
      </c>
      <c r="AL778">
        <f t="shared" si="62"/>
        <v>0</v>
      </c>
      <c r="AM778">
        <f t="shared" si="63"/>
        <v>0</v>
      </c>
      <c r="AN778">
        <f t="shared" si="64"/>
        <v>0</v>
      </c>
      <c r="AO778">
        <f t="shared" si="65"/>
        <v>0</v>
      </c>
    </row>
    <row r="779" spans="1:41" x14ac:dyDescent="0.25">
      <c r="A779" t="s">
        <v>434</v>
      </c>
      <c r="B779">
        <v>2019</v>
      </c>
      <c r="C779" t="s">
        <v>37</v>
      </c>
      <c r="D779" t="s">
        <v>38</v>
      </c>
      <c r="E779">
        <v>29</v>
      </c>
      <c r="F779" t="s">
        <v>40</v>
      </c>
      <c r="G779">
        <v>3.0666669999999998</v>
      </c>
      <c r="H779" t="s">
        <v>58</v>
      </c>
      <c r="I779">
        <v>655</v>
      </c>
      <c r="J779">
        <v>1365</v>
      </c>
      <c r="K779">
        <v>0</v>
      </c>
      <c r="L779">
        <v>0</v>
      </c>
      <c r="M779">
        <v>0.6</v>
      </c>
      <c r="N779">
        <v>0.8</v>
      </c>
      <c r="O779">
        <v>1.05</v>
      </c>
      <c r="P779">
        <v>1.1000000000000001</v>
      </c>
      <c r="Q779" t="s">
        <v>46</v>
      </c>
      <c r="R779">
        <v>5</v>
      </c>
      <c r="S779">
        <v>9</v>
      </c>
      <c r="T779" t="s">
        <v>47</v>
      </c>
      <c r="U779" t="s">
        <v>58</v>
      </c>
      <c r="V779" t="s">
        <v>35</v>
      </c>
      <c r="W779" t="s">
        <v>83</v>
      </c>
      <c r="X779">
        <v>2019</v>
      </c>
      <c r="Y779" t="s">
        <v>37</v>
      </c>
      <c r="Z779" t="s">
        <v>38</v>
      </c>
      <c r="AA779">
        <v>30</v>
      </c>
      <c r="AB779">
        <v>18</v>
      </c>
      <c r="AC779">
        <v>0.8</v>
      </c>
      <c r="AD779">
        <v>0.61333340000000003</v>
      </c>
      <c r="AE779">
        <v>1092</v>
      </c>
      <c r="AF779">
        <f>VLOOKUP(A779,[1]DETALLE!$A$1:$AK$841,37,FALSE)</f>
        <v>1092</v>
      </c>
      <c r="AG779">
        <f>VLOOKUP(A779,[1]DETALLE!$A$1:$AK$841,16,FALSE)</f>
        <v>16</v>
      </c>
      <c r="AH779">
        <f>VLOOKUP(A779,[1]DETALLE!$A$1:$AK$841,22,FALSE)</f>
        <v>0.8</v>
      </c>
      <c r="AI779">
        <f>VLOOKUP(A779,[1]DETALLE!$A$1:$AK$841,27,FALSE)</f>
        <v>0.7</v>
      </c>
      <c r="AJ779" t="str">
        <f>VLOOKUP(A779,[1]DETALLE!$A$1:$AK$841,18,FALSE)</f>
        <v>Departmental Digital</v>
      </c>
      <c r="AK779">
        <f t="shared" si="61"/>
        <v>1</v>
      </c>
      <c r="AL779">
        <f t="shared" si="62"/>
        <v>0</v>
      </c>
      <c r="AM779">
        <f t="shared" si="63"/>
        <v>1</v>
      </c>
      <c r="AN779">
        <f t="shared" si="64"/>
        <v>0</v>
      </c>
      <c r="AO779">
        <f t="shared" si="65"/>
        <v>1</v>
      </c>
    </row>
    <row r="780" spans="1:41" x14ac:dyDescent="0.25">
      <c r="A780" t="s">
        <v>646</v>
      </c>
      <c r="B780">
        <v>2019</v>
      </c>
      <c r="C780" t="s">
        <v>37</v>
      </c>
      <c r="D780" t="s">
        <v>38</v>
      </c>
      <c r="E780">
        <v>29</v>
      </c>
      <c r="F780" t="s">
        <v>44</v>
      </c>
      <c r="G780">
        <v>0</v>
      </c>
      <c r="H780" t="s">
        <v>71</v>
      </c>
      <c r="I780">
        <v>468</v>
      </c>
      <c r="J780">
        <v>715</v>
      </c>
      <c r="K780">
        <v>0</v>
      </c>
      <c r="L780">
        <v>0</v>
      </c>
      <c r="M780">
        <v>0</v>
      </c>
      <c r="N780">
        <v>0.6</v>
      </c>
      <c r="O780">
        <v>0.8</v>
      </c>
      <c r="P780">
        <v>1.05</v>
      </c>
      <c r="Q780" t="s">
        <v>46</v>
      </c>
      <c r="R780">
        <v>5</v>
      </c>
      <c r="S780">
        <v>9</v>
      </c>
      <c r="T780" t="s">
        <v>47</v>
      </c>
      <c r="U780" t="s">
        <v>34</v>
      </c>
      <c r="V780" t="s">
        <v>35</v>
      </c>
      <c r="W780" t="s">
        <v>55</v>
      </c>
      <c r="X780">
        <v>2019</v>
      </c>
      <c r="Y780" t="s">
        <v>37</v>
      </c>
      <c r="Z780" t="s">
        <v>38</v>
      </c>
      <c r="AA780">
        <v>30</v>
      </c>
      <c r="AB780">
        <v>96</v>
      </c>
      <c r="AC780">
        <v>0</v>
      </c>
      <c r="AD780">
        <v>0</v>
      </c>
      <c r="AE780">
        <v>715</v>
      </c>
      <c r="AF780" t="e">
        <f>VLOOKUP(A780,[1]DETALLE!$A$1:$AK$841,37,FALSE)</f>
        <v>#N/A</v>
      </c>
      <c r="AG780" t="e">
        <f>VLOOKUP(A780,[1]DETALLE!$A$1:$AK$841,16,FALSE)</f>
        <v>#N/A</v>
      </c>
      <c r="AH780" t="e">
        <f>VLOOKUP(A780,[1]DETALLE!$A$1:$AK$841,22,FALSE)</f>
        <v>#N/A</v>
      </c>
      <c r="AI780" t="e">
        <f>VLOOKUP(A780,[1]DETALLE!$A$1:$AK$841,27,FALSE)</f>
        <v>#N/A</v>
      </c>
      <c r="AJ780" t="e">
        <f>VLOOKUP(A780,[1]DETALLE!$A$1:$AK$841,18,FALSE)</f>
        <v>#N/A</v>
      </c>
      <c r="AK780" t="e">
        <f t="shared" si="61"/>
        <v>#N/A</v>
      </c>
      <c r="AL780" t="e">
        <f t="shared" si="62"/>
        <v>#N/A</v>
      </c>
      <c r="AM780" t="e">
        <f t="shared" si="63"/>
        <v>#N/A</v>
      </c>
      <c r="AN780" t="e">
        <f t="shared" si="64"/>
        <v>#N/A</v>
      </c>
      <c r="AO780" t="e">
        <f t="shared" si="65"/>
        <v>#N/A</v>
      </c>
    </row>
    <row r="781" spans="1:41" x14ac:dyDescent="0.25">
      <c r="A781" t="s">
        <v>634</v>
      </c>
      <c r="B781">
        <v>2019</v>
      </c>
      <c r="C781" t="s">
        <v>37</v>
      </c>
      <c r="D781" t="s">
        <v>38</v>
      </c>
      <c r="E781">
        <v>29</v>
      </c>
      <c r="F781" t="s">
        <v>44</v>
      </c>
      <c r="G781">
        <v>0</v>
      </c>
      <c r="H781" t="s">
        <v>64</v>
      </c>
      <c r="I781">
        <v>655</v>
      </c>
      <c r="J781">
        <v>1365</v>
      </c>
      <c r="K781">
        <v>0</v>
      </c>
      <c r="L781">
        <v>0</v>
      </c>
      <c r="M781">
        <v>0.6</v>
      </c>
      <c r="N781">
        <v>0.8</v>
      </c>
      <c r="O781">
        <v>1.05</v>
      </c>
      <c r="P781">
        <v>1.1000000000000001</v>
      </c>
      <c r="Q781" t="s">
        <v>46</v>
      </c>
      <c r="R781">
        <v>5</v>
      </c>
      <c r="S781">
        <v>9</v>
      </c>
      <c r="T781" t="s">
        <v>47</v>
      </c>
      <c r="U781" t="s">
        <v>64</v>
      </c>
      <c r="V781" t="s">
        <v>35</v>
      </c>
      <c r="W781" t="s">
        <v>55</v>
      </c>
      <c r="X781">
        <v>2019</v>
      </c>
      <c r="Y781" t="s">
        <v>37</v>
      </c>
      <c r="Z781" t="s">
        <v>38</v>
      </c>
      <c r="AA781">
        <v>29</v>
      </c>
      <c r="AB781">
        <v>3</v>
      </c>
      <c r="AC781">
        <v>0</v>
      </c>
      <c r="AD781">
        <v>0</v>
      </c>
      <c r="AE781">
        <v>1365</v>
      </c>
      <c r="AF781" t="e">
        <f>VLOOKUP(A781,[1]DETALLE!$A$1:$AK$841,37,FALSE)</f>
        <v>#N/A</v>
      </c>
      <c r="AG781" t="e">
        <f>VLOOKUP(A781,[1]DETALLE!$A$1:$AK$841,16,FALSE)</f>
        <v>#N/A</v>
      </c>
      <c r="AH781" t="e">
        <f>VLOOKUP(A781,[1]DETALLE!$A$1:$AK$841,22,FALSE)</f>
        <v>#N/A</v>
      </c>
      <c r="AI781" t="e">
        <f>VLOOKUP(A781,[1]DETALLE!$A$1:$AK$841,27,FALSE)</f>
        <v>#N/A</v>
      </c>
      <c r="AJ781" t="e">
        <f>VLOOKUP(A781,[1]DETALLE!$A$1:$AK$841,18,FALSE)</f>
        <v>#N/A</v>
      </c>
      <c r="AK781" t="e">
        <f t="shared" si="61"/>
        <v>#N/A</v>
      </c>
      <c r="AL781" t="e">
        <f t="shared" si="62"/>
        <v>#N/A</v>
      </c>
      <c r="AM781" t="e">
        <f t="shared" si="63"/>
        <v>#N/A</v>
      </c>
      <c r="AN781" t="e">
        <f t="shared" si="64"/>
        <v>#N/A</v>
      </c>
      <c r="AO781" t="e">
        <f t="shared" si="65"/>
        <v>#N/A</v>
      </c>
    </row>
    <row r="782" spans="1:41" x14ac:dyDescent="0.25">
      <c r="A782" t="s">
        <v>647</v>
      </c>
      <c r="B782">
        <v>2019</v>
      </c>
      <c r="C782" t="s">
        <v>37</v>
      </c>
      <c r="D782" t="s">
        <v>38</v>
      </c>
      <c r="E782">
        <v>29</v>
      </c>
      <c r="F782" t="s">
        <v>44</v>
      </c>
      <c r="G782">
        <v>0</v>
      </c>
      <c r="H782" t="s">
        <v>71</v>
      </c>
      <c r="I782">
        <v>468</v>
      </c>
      <c r="J782">
        <v>715</v>
      </c>
      <c r="K782">
        <v>0</v>
      </c>
      <c r="L782">
        <v>0</v>
      </c>
      <c r="M782">
        <v>0</v>
      </c>
      <c r="N782">
        <v>0.6</v>
      </c>
      <c r="O782">
        <v>0.8</v>
      </c>
      <c r="P782">
        <v>1.05</v>
      </c>
      <c r="Q782" t="s">
        <v>46</v>
      </c>
      <c r="R782">
        <v>5</v>
      </c>
      <c r="S782">
        <v>9</v>
      </c>
      <c r="T782" t="s">
        <v>47</v>
      </c>
      <c r="U782" t="s">
        <v>71</v>
      </c>
      <c r="V782" t="s">
        <v>35</v>
      </c>
      <c r="W782" t="s">
        <v>55</v>
      </c>
      <c r="X782">
        <v>2019</v>
      </c>
      <c r="Y782" t="s">
        <v>37</v>
      </c>
      <c r="Z782" t="s">
        <v>38</v>
      </c>
      <c r="AA782">
        <v>30</v>
      </c>
      <c r="AB782">
        <v>45</v>
      </c>
      <c r="AC782">
        <v>0</v>
      </c>
      <c r="AD782">
        <v>0</v>
      </c>
      <c r="AE782">
        <v>715</v>
      </c>
      <c r="AF782">
        <f>VLOOKUP(A782,[1]DETALLE!$A$1:$AK$841,37,FALSE)</f>
        <v>1433.25</v>
      </c>
      <c r="AG782">
        <f>VLOOKUP(A782,[1]DETALLE!$A$1:$AK$841,16,FALSE)</f>
        <v>47</v>
      </c>
      <c r="AH782">
        <f>VLOOKUP(A782,[1]DETALLE!$A$1:$AK$841,22,FALSE)</f>
        <v>1.05</v>
      </c>
      <c r="AI782">
        <f>VLOOKUP(A782,[1]DETALLE!$A$1:$AK$841,27,FALSE)</f>
        <v>0.35599999999999998</v>
      </c>
      <c r="AJ782" t="str">
        <f>VLOOKUP(A782,[1]DETALLE!$A$1:$AK$841,18,FALSE)</f>
        <v>Departmental Digital</v>
      </c>
      <c r="AK782">
        <f t="shared" si="61"/>
        <v>0</v>
      </c>
      <c r="AL782">
        <f t="shared" si="62"/>
        <v>0</v>
      </c>
      <c r="AM782">
        <f t="shared" si="63"/>
        <v>0</v>
      </c>
      <c r="AN782">
        <f t="shared" si="64"/>
        <v>0</v>
      </c>
      <c r="AO782">
        <f t="shared" si="65"/>
        <v>0</v>
      </c>
    </row>
    <row r="783" spans="1:41" x14ac:dyDescent="0.25">
      <c r="A783" t="s">
        <v>648</v>
      </c>
      <c r="B783">
        <v>2019</v>
      </c>
      <c r="C783" t="s">
        <v>37</v>
      </c>
      <c r="D783" t="s">
        <v>38</v>
      </c>
      <c r="E783">
        <v>29</v>
      </c>
      <c r="F783" t="s">
        <v>44</v>
      </c>
      <c r="G783">
        <v>0</v>
      </c>
      <c r="H783" t="s">
        <v>71</v>
      </c>
      <c r="I783">
        <v>468</v>
      </c>
      <c r="J783">
        <v>715</v>
      </c>
      <c r="K783">
        <v>0</v>
      </c>
      <c r="L783">
        <v>0</v>
      </c>
      <c r="M783">
        <v>0</v>
      </c>
      <c r="N783">
        <v>0.6</v>
      </c>
      <c r="O783">
        <v>0.8</v>
      </c>
      <c r="P783">
        <v>1.05</v>
      </c>
      <c r="Q783" t="s">
        <v>46</v>
      </c>
      <c r="R783">
        <v>5</v>
      </c>
      <c r="S783">
        <v>9</v>
      </c>
      <c r="T783" t="s">
        <v>47</v>
      </c>
      <c r="U783" t="s">
        <v>71</v>
      </c>
      <c r="V783" t="s">
        <v>35</v>
      </c>
      <c r="W783" t="s">
        <v>55</v>
      </c>
      <c r="X783">
        <v>2019</v>
      </c>
      <c r="Y783" t="s">
        <v>37</v>
      </c>
      <c r="Z783" t="s">
        <v>38</v>
      </c>
      <c r="AA783">
        <v>29</v>
      </c>
      <c r="AB783">
        <v>49</v>
      </c>
      <c r="AC783">
        <v>0</v>
      </c>
      <c r="AD783">
        <v>0</v>
      </c>
      <c r="AE783">
        <v>715</v>
      </c>
      <c r="AF783">
        <f>VLOOKUP(A783,[1]DETALLE!$A$1:$AK$841,37,FALSE)</f>
        <v>1092</v>
      </c>
      <c r="AG783">
        <f>VLOOKUP(A783,[1]DETALLE!$A$1:$AK$841,16,FALSE)</f>
        <v>16</v>
      </c>
      <c r="AH783">
        <f>VLOOKUP(A783,[1]DETALLE!$A$1:$AK$841,22,FALSE)</f>
        <v>0.8</v>
      </c>
      <c r="AI783">
        <f>VLOOKUP(A783,[1]DETALLE!$A$1:$AK$841,27,FALSE)</f>
        <v>0.41600000000000004</v>
      </c>
      <c r="AJ783" t="str">
        <f>VLOOKUP(A783,[1]DETALLE!$A$1:$AK$841,18,FALSE)</f>
        <v>Departmental Digital</v>
      </c>
      <c r="AK783">
        <f t="shared" si="61"/>
        <v>0</v>
      </c>
      <c r="AL783">
        <f t="shared" si="62"/>
        <v>0</v>
      </c>
      <c r="AM783">
        <f t="shared" si="63"/>
        <v>0</v>
      </c>
      <c r="AN783">
        <f t="shared" si="64"/>
        <v>0</v>
      </c>
      <c r="AO783">
        <f t="shared" si="65"/>
        <v>0</v>
      </c>
    </row>
    <row r="784" spans="1:41" x14ac:dyDescent="0.25">
      <c r="A784" t="s">
        <v>649</v>
      </c>
      <c r="B784">
        <v>2019</v>
      </c>
      <c r="C784" t="s">
        <v>37</v>
      </c>
      <c r="D784" t="s">
        <v>38</v>
      </c>
      <c r="E784">
        <v>29</v>
      </c>
      <c r="F784" t="s">
        <v>40</v>
      </c>
      <c r="G784">
        <v>0</v>
      </c>
      <c r="H784" t="s">
        <v>54</v>
      </c>
      <c r="I784">
        <v>803</v>
      </c>
      <c r="J784">
        <v>1573</v>
      </c>
      <c r="K784">
        <v>0.2</v>
      </c>
      <c r="L784">
        <v>0.6</v>
      </c>
      <c r="M784">
        <v>0.8</v>
      </c>
      <c r="N784">
        <v>1.05</v>
      </c>
      <c r="O784">
        <v>1.1000000000000001</v>
      </c>
      <c r="P784">
        <v>1.1499999999999999</v>
      </c>
      <c r="Q784" t="s">
        <v>46</v>
      </c>
      <c r="R784">
        <v>4</v>
      </c>
      <c r="S784">
        <v>6</v>
      </c>
      <c r="T784" t="s">
        <v>47</v>
      </c>
      <c r="U784" t="s">
        <v>54</v>
      </c>
      <c r="V784" t="s">
        <v>35</v>
      </c>
      <c r="W784" t="s">
        <v>55</v>
      </c>
      <c r="X784">
        <v>2019</v>
      </c>
      <c r="Y784" t="s">
        <v>37</v>
      </c>
      <c r="Z784" t="s">
        <v>38</v>
      </c>
      <c r="AA784">
        <v>30</v>
      </c>
      <c r="AB784">
        <v>75</v>
      </c>
      <c r="AC784">
        <v>1.1499999999999999</v>
      </c>
      <c r="AD784">
        <v>0</v>
      </c>
      <c r="AE784">
        <v>1808.95</v>
      </c>
      <c r="AF784" t="e">
        <f>VLOOKUP(A784,[1]DETALLE!$A$1:$AK$841,37,FALSE)</f>
        <v>#N/A</v>
      </c>
      <c r="AG784" t="e">
        <f>VLOOKUP(A784,[1]DETALLE!$A$1:$AK$841,16,FALSE)</f>
        <v>#N/A</v>
      </c>
      <c r="AH784" t="e">
        <f>VLOOKUP(A784,[1]DETALLE!$A$1:$AK$841,22,FALSE)</f>
        <v>#N/A</v>
      </c>
      <c r="AI784" t="e">
        <f>VLOOKUP(A784,[1]DETALLE!$A$1:$AK$841,27,FALSE)</f>
        <v>#N/A</v>
      </c>
      <c r="AJ784" t="e">
        <f>VLOOKUP(A784,[1]DETALLE!$A$1:$AK$841,18,FALSE)</f>
        <v>#N/A</v>
      </c>
      <c r="AK784" t="e">
        <f t="shared" si="61"/>
        <v>#N/A</v>
      </c>
      <c r="AL784" t="e">
        <f t="shared" si="62"/>
        <v>#N/A</v>
      </c>
      <c r="AM784" t="e">
        <f t="shared" si="63"/>
        <v>#N/A</v>
      </c>
      <c r="AN784" t="e">
        <f t="shared" si="64"/>
        <v>#N/A</v>
      </c>
      <c r="AO784" t="e">
        <f t="shared" si="65"/>
        <v>#N/A</v>
      </c>
    </row>
    <row r="785" spans="1:41" x14ac:dyDescent="0.25">
      <c r="A785" t="s">
        <v>537</v>
      </c>
      <c r="B785">
        <v>2019</v>
      </c>
      <c r="C785" t="s">
        <v>37</v>
      </c>
      <c r="D785" t="s">
        <v>38</v>
      </c>
      <c r="E785">
        <v>29</v>
      </c>
      <c r="F785" t="s">
        <v>40</v>
      </c>
      <c r="G785">
        <v>0.96666660000000004</v>
      </c>
      <c r="H785" t="s">
        <v>54</v>
      </c>
      <c r="I785">
        <v>803</v>
      </c>
      <c r="J785">
        <v>1573</v>
      </c>
      <c r="K785">
        <v>0.2</v>
      </c>
      <c r="L785">
        <v>0.6</v>
      </c>
      <c r="M785">
        <v>0.8</v>
      </c>
      <c r="N785">
        <v>1.05</v>
      </c>
      <c r="O785">
        <v>1.1000000000000001</v>
      </c>
      <c r="P785">
        <v>1.1499999999999999</v>
      </c>
      <c r="Q785" t="s">
        <v>46</v>
      </c>
      <c r="R785">
        <v>4</v>
      </c>
      <c r="S785">
        <v>6</v>
      </c>
      <c r="T785" t="s">
        <v>47</v>
      </c>
      <c r="U785" t="s">
        <v>54</v>
      </c>
      <c r="V785" t="s">
        <v>35</v>
      </c>
      <c r="W785" t="s">
        <v>50</v>
      </c>
      <c r="X785">
        <v>2019</v>
      </c>
      <c r="Y785" t="s">
        <v>37</v>
      </c>
      <c r="Z785" t="s">
        <v>38</v>
      </c>
      <c r="AA785">
        <v>29</v>
      </c>
      <c r="AB785">
        <v>10</v>
      </c>
      <c r="AC785">
        <v>0.8</v>
      </c>
      <c r="AD785">
        <v>0.24166665000000001</v>
      </c>
      <c r="AE785">
        <v>1258.4000000000001</v>
      </c>
      <c r="AF785">
        <f>VLOOKUP(A785,[1]DETALLE!$A$1:$AK$841,37,FALSE)</f>
        <v>1730.3000000000004</v>
      </c>
      <c r="AG785">
        <f>VLOOKUP(A785,[1]DETALLE!$A$1:$AK$841,16,FALSE)</f>
        <v>49</v>
      </c>
      <c r="AH785">
        <f>VLOOKUP(A785,[1]DETALLE!$A$1:$AK$841,22,FALSE)</f>
        <v>1.1000000000000001</v>
      </c>
      <c r="AI785">
        <f>VLOOKUP(A785,[1]DETALLE!$A$1:$AK$841,27,FALSE)</f>
        <v>0.17</v>
      </c>
      <c r="AJ785" t="str">
        <f>VLOOKUP(A785,[1]DETALLE!$A$1:$AK$841,18,FALSE)</f>
        <v>WF Mono Systems and Legacy Color</v>
      </c>
      <c r="AK785">
        <f t="shared" si="61"/>
        <v>0</v>
      </c>
      <c r="AL785">
        <f t="shared" si="62"/>
        <v>0</v>
      </c>
      <c r="AM785">
        <f t="shared" si="63"/>
        <v>0</v>
      </c>
      <c r="AN785">
        <f t="shared" si="64"/>
        <v>0</v>
      </c>
      <c r="AO785">
        <f t="shared" si="65"/>
        <v>0</v>
      </c>
    </row>
    <row r="786" spans="1:41" x14ac:dyDescent="0.25">
      <c r="A786" t="s">
        <v>261</v>
      </c>
      <c r="B786">
        <v>2019</v>
      </c>
      <c r="C786" t="s">
        <v>37</v>
      </c>
      <c r="D786" t="s">
        <v>38</v>
      </c>
      <c r="E786">
        <v>29</v>
      </c>
      <c r="F786" t="s">
        <v>40</v>
      </c>
      <c r="G786">
        <v>8.2333339999999993</v>
      </c>
      <c r="H786" t="s">
        <v>116</v>
      </c>
      <c r="I786">
        <v>655</v>
      </c>
      <c r="J786">
        <v>1365</v>
      </c>
      <c r="K786">
        <v>0</v>
      </c>
      <c r="L786">
        <v>0</v>
      </c>
      <c r="M786">
        <v>0.6</v>
      </c>
      <c r="N786">
        <v>0.8</v>
      </c>
      <c r="O786">
        <v>1.05</v>
      </c>
      <c r="P786">
        <v>1.1000000000000001</v>
      </c>
      <c r="Q786" t="s">
        <v>46</v>
      </c>
      <c r="R786">
        <v>5</v>
      </c>
      <c r="S786">
        <v>9</v>
      </c>
      <c r="T786" t="s">
        <v>47</v>
      </c>
      <c r="U786" t="s">
        <v>34</v>
      </c>
      <c r="V786" t="s">
        <v>35</v>
      </c>
      <c r="W786" t="s">
        <v>80</v>
      </c>
      <c r="X786">
        <v>2019</v>
      </c>
      <c r="Y786" t="s">
        <v>37</v>
      </c>
      <c r="Z786" t="s">
        <v>38</v>
      </c>
      <c r="AA786">
        <v>30</v>
      </c>
      <c r="AB786">
        <v>20</v>
      </c>
      <c r="AC786">
        <v>0.8</v>
      </c>
      <c r="AD786">
        <v>1.6466668</v>
      </c>
      <c r="AE786">
        <v>871.32495449999999</v>
      </c>
      <c r="AF786">
        <f>VLOOKUP(A786,[1]DETALLE!$A$1:$AK$841,37,FALSE)</f>
        <v>0</v>
      </c>
      <c r="AG786">
        <f>VLOOKUP(A786,[1]DETALLE!$A$1:$AK$841,16,FALSE)</f>
        <v>2</v>
      </c>
      <c r="AH786">
        <f>VLOOKUP(A786,[1]DETALLE!$A$1:$AK$841,22,FALSE)</f>
        <v>0</v>
      </c>
      <c r="AI786">
        <f>VLOOKUP(A786,[1]DETALLE!$A$1:$AK$841,27,FALSE)</f>
        <v>0.126</v>
      </c>
      <c r="AJ786" t="str">
        <f>VLOOKUP(A786,[1]DETALLE!$A$1:$AK$841,18,FALSE)</f>
        <v>A4 Mono MFPs</v>
      </c>
      <c r="AK786">
        <f t="shared" si="61"/>
        <v>0</v>
      </c>
      <c r="AL786">
        <f t="shared" si="62"/>
        <v>0</v>
      </c>
      <c r="AM786">
        <f t="shared" si="63"/>
        <v>0</v>
      </c>
      <c r="AN786">
        <f t="shared" si="64"/>
        <v>0</v>
      </c>
      <c r="AO786">
        <f t="shared" si="65"/>
        <v>0</v>
      </c>
    </row>
    <row r="787" spans="1:41" x14ac:dyDescent="0.25">
      <c r="A787" t="s">
        <v>650</v>
      </c>
      <c r="B787">
        <v>2019</v>
      </c>
      <c r="C787" t="s">
        <v>37</v>
      </c>
      <c r="D787" t="s">
        <v>38</v>
      </c>
      <c r="E787">
        <v>29</v>
      </c>
      <c r="F787" t="s">
        <v>40</v>
      </c>
      <c r="G787">
        <v>1.1166670000000001</v>
      </c>
      <c r="H787" t="s">
        <v>34</v>
      </c>
      <c r="I787">
        <v>468</v>
      </c>
      <c r="J787">
        <v>715</v>
      </c>
      <c r="K787">
        <v>0</v>
      </c>
      <c r="L787">
        <v>0</v>
      </c>
      <c r="M787">
        <v>0</v>
      </c>
      <c r="N787">
        <v>0.6</v>
      </c>
      <c r="O787">
        <v>0.8</v>
      </c>
      <c r="P787">
        <v>1.05</v>
      </c>
      <c r="Q787" t="s">
        <v>46</v>
      </c>
      <c r="R787">
        <v>5</v>
      </c>
      <c r="S787">
        <v>9</v>
      </c>
      <c r="T787" t="s">
        <v>85</v>
      </c>
      <c r="U787" t="s">
        <v>34</v>
      </c>
      <c r="V787" t="s">
        <v>35</v>
      </c>
      <c r="W787" t="s">
        <v>42</v>
      </c>
      <c r="X787">
        <v>2019</v>
      </c>
      <c r="Y787" t="s">
        <v>37</v>
      </c>
      <c r="Z787" t="s">
        <v>38</v>
      </c>
      <c r="AA787">
        <v>29</v>
      </c>
      <c r="AB787">
        <v>362</v>
      </c>
      <c r="AC787">
        <v>1.05</v>
      </c>
      <c r="AD787">
        <v>0.124074111111111</v>
      </c>
      <c r="AE787">
        <v>750.75</v>
      </c>
      <c r="AF787">
        <f>VLOOKUP(A787,[1]DETALLE!$A$1:$AK$841,37,FALSE)</f>
        <v>1184.6656250000003</v>
      </c>
      <c r="AG787">
        <f>VLOOKUP(A787,[1]DETALLE!$A$1:$AK$841,16,FALSE)</f>
        <v>7</v>
      </c>
      <c r="AH787">
        <f>VLOOKUP(A787,[1]DETALLE!$A$1:$AK$841,22,FALSE)</f>
        <v>0.8</v>
      </c>
      <c r="AI787">
        <f>VLOOKUP(A787,[1]DETALLE!$A$1:$AK$841,27,FALSE)</f>
        <v>1.1875</v>
      </c>
      <c r="AJ787" t="str">
        <f>VLOOKUP(A787,[1]DETALLE!$A$1:$AK$841,18,FALSE)</f>
        <v>Light Production Digital Business</v>
      </c>
      <c r="AK787">
        <f t="shared" si="61"/>
        <v>0</v>
      </c>
      <c r="AL787">
        <f t="shared" si="62"/>
        <v>0</v>
      </c>
      <c r="AM787">
        <f t="shared" si="63"/>
        <v>0</v>
      </c>
      <c r="AN787">
        <f t="shared" si="64"/>
        <v>0</v>
      </c>
      <c r="AO787">
        <f t="shared" si="65"/>
        <v>0</v>
      </c>
    </row>
  </sheetData>
  <autoFilter ref="A1:AO787" xr:uid="{D8A01BF9-85E9-48E6-A30B-2DDE42032F06}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C93F-7322-4DCA-9B26-FB66725C5363}">
  <dimension ref="A1:AO804"/>
  <sheetViews>
    <sheetView topLeftCell="Y780" workbookViewId="0">
      <selection activeCell="AW7" sqref="AW7"/>
    </sheetView>
  </sheetViews>
  <sheetFormatPr baseColWidth="10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651</v>
      </c>
      <c r="AD1" t="s">
        <v>652</v>
      </c>
      <c r="AE1" t="s">
        <v>28</v>
      </c>
      <c r="AF1" t="s">
        <v>653</v>
      </c>
      <c r="AG1" t="s">
        <v>654</v>
      </c>
      <c r="AH1" t="s">
        <v>655</v>
      </c>
      <c r="AI1" t="s">
        <v>656</v>
      </c>
      <c r="AJ1" t="s">
        <v>661</v>
      </c>
      <c r="AK1" t="s">
        <v>657</v>
      </c>
      <c r="AL1" t="s">
        <v>658</v>
      </c>
      <c r="AM1" t="s">
        <v>659</v>
      </c>
      <c r="AN1" t="s">
        <v>660</v>
      </c>
      <c r="AO1" t="s">
        <v>662</v>
      </c>
    </row>
    <row r="2" spans="1:41" x14ac:dyDescent="0.25">
      <c r="A2" t="s">
        <v>29</v>
      </c>
      <c r="B2">
        <v>2019</v>
      </c>
      <c r="C2" t="s">
        <v>30</v>
      </c>
      <c r="D2" t="s">
        <v>31</v>
      </c>
      <c r="E2">
        <v>4</v>
      </c>
      <c r="F2" t="s">
        <v>32</v>
      </c>
      <c r="G2">
        <v>0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R2" t="s">
        <v>33</v>
      </c>
      <c r="S2" t="s">
        <v>33</v>
      </c>
      <c r="U2" t="s">
        <v>34</v>
      </c>
      <c r="V2" t="s">
        <v>35</v>
      </c>
      <c r="W2" t="s">
        <v>36</v>
      </c>
      <c r="X2">
        <v>2019</v>
      </c>
      <c r="Y2" t="s">
        <v>37</v>
      </c>
      <c r="Z2" t="s">
        <v>38</v>
      </c>
      <c r="AA2">
        <v>4</v>
      </c>
      <c r="AB2">
        <v>0</v>
      </c>
      <c r="AC2">
        <v>1.1000000000000001</v>
      </c>
      <c r="AD2">
        <v>0</v>
      </c>
      <c r="AE2">
        <v>715</v>
      </c>
      <c r="AF2">
        <f>VLOOKUP(A2,[1]DETALLE!$A$1:$AK$841,37,FALSE)</f>
        <v>1501.5000000000002</v>
      </c>
      <c r="AG2">
        <f>VLOOKUP(A2,[1]DETALLE!$A$1:$AK$841,16,FALSE)</f>
        <v>88</v>
      </c>
      <c r="AH2">
        <f>VLOOKUP(A2,[1]DETALLE!$A$1:$AK$841,22,FALSE)</f>
        <v>1.1000000000000001</v>
      </c>
      <c r="AI2">
        <f>VLOOKUP(A2,[1]DETALLE!$A$1:$AK$841,27,FALSE)</f>
        <v>0.22000000000000003</v>
      </c>
      <c r="AJ2" t="str">
        <f>VLOOKUP(A2,[1]DETALLE!$A$1:$AK$841,18,FALSE)</f>
        <v>Departmental Digital</v>
      </c>
      <c r="AK2">
        <f t="shared" ref="AK2:AK65" si="0">IF(AE2=AF2,1,0)</f>
        <v>0</v>
      </c>
      <c r="AL2">
        <f t="shared" ref="AL2:AL65" si="1">IF(AB2=AG2,1,0)</f>
        <v>0</v>
      </c>
      <c r="AM2">
        <f t="shared" ref="AM2:AM65" si="2">IF(AC2=AH2,1,0)</f>
        <v>1</v>
      </c>
      <c r="AN2">
        <f t="shared" ref="AN2:AN65" si="3">IF(AD2=AI2,1,0)</f>
        <v>0</v>
      </c>
      <c r="AO2">
        <f t="shared" ref="AO2:AO65" si="4">IF(H2=AJ2,1,0)</f>
        <v>0</v>
      </c>
    </row>
    <row r="3" spans="1:41" x14ac:dyDescent="0.25">
      <c r="A3" t="s">
        <v>39</v>
      </c>
      <c r="B3">
        <v>2019</v>
      </c>
      <c r="C3" t="s">
        <v>30</v>
      </c>
      <c r="D3" t="s">
        <v>31</v>
      </c>
      <c r="E3">
        <v>5</v>
      </c>
      <c r="F3" t="s">
        <v>40</v>
      </c>
      <c r="G3">
        <v>2.8666670000000001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R3" t="s">
        <v>33</v>
      </c>
      <c r="S3" t="s">
        <v>33</v>
      </c>
      <c r="U3" t="s">
        <v>41</v>
      </c>
      <c r="V3" t="s">
        <v>35</v>
      </c>
      <c r="W3" t="s">
        <v>42</v>
      </c>
      <c r="X3">
        <v>2019</v>
      </c>
      <c r="Y3" t="s">
        <v>37</v>
      </c>
      <c r="Z3" t="s">
        <v>38</v>
      </c>
      <c r="AA3">
        <v>22</v>
      </c>
      <c r="AB3">
        <v>12</v>
      </c>
      <c r="AC3">
        <v>1.1000000000000001</v>
      </c>
      <c r="AD3">
        <v>0</v>
      </c>
      <c r="AE3">
        <v>0</v>
      </c>
      <c r="AF3">
        <f>VLOOKUP(A3,[1]DETALLE!$A$1:$AK$841,37,FALSE)</f>
        <v>1092</v>
      </c>
      <c r="AG3">
        <f>VLOOKUP(A3,[1]DETALLE!$A$1:$AK$841,16,FALSE)</f>
        <v>17</v>
      </c>
      <c r="AH3">
        <f>VLOOKUP(A3,[1]DETALLE!$A$1:$AK$841,22,FALSE)</f>
        <v>0.8</v>
      </c>
      <c r="AI3">
        <f>VLOOKUP(A3,[1]DETALLE!$A$1:$AK$841,27,FALSE)</f>
        <v>0.19600000000000001</v>
      </c>
      <c r="AJ3" t="str">
        <f>VLOOKUP(A3,[1]DETALLE!$A$1:$AK$841,18,FALSE)</f>
        <v>A3 Office Color Laser MFPs</v>
      </c>
      <c r="AK3">
        <f t="shared" si="0"/>
        <v>0</v>
      </c>
      <c r="AL3">
        <f t="shared" si="1"/>
        <v>0</v>
      </c>
      <c r="AM3">
        <f t="shared" si="2"/>
        <v>0</v>
      </c>
      <c r="AN3">
        <f t="shared" si="3"/>
        <v>0</v>
      </c>
      <c r="AO3">
        <f t="shared" si="4"/>
        <v>0</v>
      </c>
    </row>
    <row r="4" spans="1:41" x14ac:dyDescent="0.25">
      <c r="A4" t="s">
        <v>43</v>
      </c>
      <c r="B4">
        <v>2019</v>
      </c>
      <c r="C4" t="s">
        <v>30</v>
      </c>
      <c r="D4" t="s">
        <v>31</v>
      </c>
      <c r="E4">
        <v>11</v>
      </c>
      <c r="F4" t="s">
        <v>44</v>
      </c>
      <c r="G4">
        <v>0</v>
      </c>
      <c r="H4" t="s">
        <v>45</v>
      </c>
      <c r="I4">
        <v>803</v>
      </c>
      <c r="J4">
        <v>1573</v>
      </c>
      <c r="K4">
        <v>0.2</v>
      </c>
      <c r="L4">
        <v>0.6</v>
      </c>
      <c r="M4">
        <v>0.8</v>
      </c>
      <c r="N4">
        <v>1.05</v>
      </c>
      <c r="O4">
        <v>1.1000000000000001</v>
      </c>
      <c r="P4">
        <v>1.1499999999999999</v>
      </c>
      <c r="Q4" t="s">
        <v>46</v>
      </c>
      <c r="R4">
        <v>4</v>
      </c>
      <c r="S4">
        <v>6</v>
      </c>
      <c r="T4" t="s">
        <v>47</v>
      </c>
      <c r="U4" t="s">
        <v>48</v>
      </c>
      <c r="V4" t="s">
        <v>35</v>
      </c>
      <c r="W4" t="s">
        <v>42</v>
      </c>
      <c r="X4">
        <v>2019</v>
      </c>
      <c r="Y4" t="s">
        <v>37</v>
      </c>
      <c r="Z4" t="s">
        <v>38</v>
      </c>
      <c r="AA4">
        <v>11</v>
      </c>
      <c r="AB4">
        <v>14</v>
      </c>
      <c r="AC4">
        <v>0</v>
      </c>
      <c r="AD4">
        <v>0</v>
      </c>
      <c r="AE4">
        <v>1573</v>
      </c>
      <c r="AF4">
        <f>VLOOKUP(A4,[1]DETALLE!$A$1:$AK$841,37,FALSE)</f>
        <v>1651.6500000000003</v>
      </c>
      <c r="AG4">
        <f>VLOOKUP(A4,[1]DETALLE!$A$1:$AK$841,16,FALSE)</f>
        <v>18</v>
      </c>
      <c r="AH4">
        <f>VLOOKUP(A4,[1]DETALLE!$A$1:$AK$841,22,FALSE)</f>
        <v>1.05</v>
      </c>
      <c r="AI4">
        <f>VLOOKUP(A4,[1]DETALLE!$A$1:$AK$841,27,FALSE)</f>
        <v>0.55500000000000005</v>
      </c>
      <c r="AJ4" t="str">
        <f>VLOOKUP(A4,[1]DETALLE!$A$1:$AK$841,18,FALSE)</f>
        <v>WF Mono Systems and Legacy Color</v>
      </c>
      <c r="AK4">
        <f t="shared" si="0"/>
        <v>0</v>
      </c>
      <c r="AL4">
        <f t="shared" si="1"/>
        <v>0</v>
      </c>
      <c r="AM4">
        <f t="shared" si="2"/>
        <v>0</v>
      </c>
      <c r="AN4">
        <f t="shared" si="3"/>
        <v>0</v>
      </c>
      <c r="AO4">
        <f t="shared" si="4"/>
        <v>0</v>
      </c>
    </row>
    <row r="5" spans="1:41" x14ac:dyDescent="0.25">
      <c r="A5" t="s">
        <v>49</v>
      </c>
      <c r="B5">
        <v>2019</v>
      </c>
      <c r="C5" t="s">
        <v>30</v>
      </c>
      <c r="D5" t="s">
        <v>31</v>
      </c>
      <c r="E5">
        <v>13</v>
      </c>
      <c r="F5" t="s">
        <v>40</v>
      </c>
      <c r="G5">
        <v>2.2166670000000002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R5" t="s">
        <v>33</v>
      </c>
      <c r="S5" t="s">
        <v>33</v>
      </c>
      <c r="U5" t="s">
        <v>48</v>
      </c>
      <c r="V5" t="s">
        <v>35</v>
      </c>
      <c r="W5" t="s">
        <v>50</v>
      </c>
      <c r="X5">
        <v>2019</v>
      </c>
      <c r="Y5" t="s">
        <v>37</v>
      </c>
      <c r="Z5" t="s">
        <v>38</v>
      </c>
      <c r="AA5">
        <v>1</v>
      </c>
      <c r="AB5">
        <v>13</v>
      </c>
      <c r="AC5">
        <v>1.1000000000000001</v>
      </c>
      <c r="AD5">
        <v>0</v>
      </c>
      <c r="AE5">
        <v>107.25</v>
      </c>
      <c r="AF5">
        <f>VLOOKUP(A5,[1]DETALLE!$A$1:$AK$841,37,FALSE)</f>
        <v>750.75000000000011</v>
      </c>
      <c r="AG5">
        <f>VLOOKUP(A5,[1]DETALLE!$A$1:$AK$841,16,FALSE)</f>
        <v>294</v>
      </c>
      <c r="AH5">
        <f>VLOOKUP(A5,[1]DETALLE!$A$1:$AK$841,22,FALSE)</f>
        <v>1.05</v>
      </c>
      <c r="AI5">
        <f>VLOOKUP(A5,[1]DETALLE!$A$1:$AK$841,27,FALSE)</f>
        <v>0</v>
      </c>
      <c r="AJ5" t="str">
        <f>VLOOKUP(A5,[1]DETALLE!$A$1:$AK$841,18,FALSE)</f>
        <v>Entry Mono Printers</v>
      </c>
      <c r="AK5">
        <f t="shared" si="0"/>
        <v>0</v>
      </c>
      <c r="AL5">
        <f t="shared" si="1"/>
        <v>0</v>
      </c>
      <c r="AM5">
        <f t="shared" si="2"/>
        <v>0</v>
      </c>
      <c r="AN5">
        <f t="shared" si="3"/>
        <v>1</v>
      </c>
      <c r="AO5">
        <f t="shared" si="4"/>
        <v>0</v>
      </c>
    </row>
    <row r="6" spans="1:41" x14ac:dyDescent="0.25">
      <c r="A6" t="s">
        <v>51</v>
      </c>
      <c r="B6">
        <v>2019</v>
      </c>
      <c r="C6" t="s">
        <v>30</v>
      </c>
      <c r="D6" t="s">
        <v>31</v>
      </c>
      <c r="E6">
        <v>13</v>
      </c>
      <c r="F6" t="s">
        <v>40</v>
      </c>
      <c r="G6">
        <v>4.233333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R6" t="s">
        <v>33</v>
      </c>
      <c r="S6" t="s">
        <v>33</v>
      </c>
      <c r="U6" t="s">
        <v>48</v>
      </c>
      <c r="V6" t="s">
        <v>35</v>
      </c>
      <c r="W6" t="s">
        <v>50</v>
      </c>
      <c r="X6">
        <v>2019</v>
      </c>
      <c r="Y6" t="s">
        <v>37</v>
      </c>
      <c r="Z6" t="s">
        <v>38</v>
      </c>
      <c r="AA6">
        <v>3</v>
      </c>
      <c r="AB6">
        <v>35</v>
      </c>
      <c r="AC6">
        <v>1.1000000000000001</v>
      </c>
      <c r="AD6">
        <v>0</v>
      </c>
      <c r="AE6">
        <v>321.75</v>
      </c>
      <c r="AF6">
        <f>VLOOKUP(A6,[1]DETALLE!$A$1:$AK$841,37,FALSE)</f>
        <v>1730.3000000000004</v>
      </c>
      <c r="AG6">
        <f>VLOOKUP(A6,[1]DETALLE!$A$1:$AK$841,16,FALSE)</f>
        <v>50</v>
      </c>
      <c r="AH6">
        <f>VLOOKUP(A6,[1]DETALLE!$A$1:$AK$841,22,FALSE)</f>
        <v>1.1000000000000001</v>
      </c>
      <c r="AI6">
        <f>VLOOKUP(A6,[1]DETALLE!$A$1:$AK$841,27,FALSE)</f>
        <v>0.505</v>
      </c>
      <c r="AJ6" t="str">
        <f>VLOOKUP(A6,[1]DETALLE!$A$1:$AK$841,18,FALSE)</f>
        <v>Entry Production Color Low/Mid</v>
      </c>
      <c r="AK6">
        <f t="shared" si="0"/>
        <v>0</v>
      </c>
      <c r="AL6">
        <f t="shared" si="1"/>
        <v>0</v>
      </c>
      <c r="AM6">
        <f t="shared" si="2"/>
        <v>1</v>
      </c>
      <c r="AN6">
        <f t="shared" si="3"/>
        <v>0</v>
      </c>
      <c r="AO6">
        <f t="shared" si="4"/>
        <v>0</v>
      </c>
    </row>
    <row r="7" spans="1:41" x14ac:dyDescent="0.25">
      <c r="A7" t="s">
        <v>52</v>
      </c>
      <c r="B7">
        <v>2019</v>
      </c>
      <c r="C7" t="s">
        <v>30</v>
      </c>
      <c r="D7" t="s">
        <v>31</v>
      </c>
      <c r="E7">
        <v>15</v>
      </c>
      <c r="F7" t="s">
        <v>40</v>
      </c>
      <c r="G7">
        <v>0.25</v>
      </c>
      <c r="H7" t="s">
        <v>53</v>
      </c>
      <c r="I7">
        <v>655</v>
      </c>
      <c r="J7">
        <v>1365</v>
      </c>
      <c r="K7">
        <v>0</v>
      </c>
      <c r="L7">
        <v>0</v>
      </c>
      <c r="M7">
        <v>0.6</v>
      </c>
      <c r="N7">
        <v>0.8</v>
      </c>
      <c r="O7">
        <v>1.05</v>
      </c>
      <c r="P7">
        <v>1.1000000000000001</v>
      </c>
      <c r="Q7" t="s">
        <v>46</v>
      </c>
      <c r="R7">
        <v>5</v>
      </c>
      <c r="S7">
        <v>9</v>
      </c>
      <c r="T7" t="s">
        <v>47</v>
      </c>
      <c r="U7" t="s">
        <v>54</v>
      </c>
      <c r="V7" t="s">
        <v>35</v>
      </c>
      <c r="W7" t="s">
        <v>55</v>
      </c>
      <c r="X7">
        <v>2019</v>
      </c>
      <c r="Y7" t="s">
        <v>37</v>
      </c>
      <c r="Z7" t="s">
        <v>38</v>
      </c>
      <c r="AA7">
        <v>9</v>
      </c>
      <c r="AB7">
        <v>29</v>
      </c>
      <c r="AC7">
        <v>0.8</v>
      </c>
      <c r="AD7">
        <v>0.05</v>
      </c>
      <c r="AE7">
        <v>1092</v>
      </c>
      <c r="AF7">
        <f>VLOOKUP(A7,[1]DETALLE!$A$1:$AK$841,37,FALSE)</f>
        <v>452.23750000000001</v>
      </c>
      <c r="AG7">
        <f>VLOOKUP(A7,[1]DETALLE!$A$1:$AK$841,16,FALSE)</f>
        <v>5</v>
      </c>
      <c r="AH7">
        <f>VLOOKUP(A7,[1]DETALLE!$A$1:$AK$841,22,FALSE)</f>
        <v>0.6</v>
      </c>
      <c r="AI7">
        <f>VLOOKUP(A7,[1]DETALLE!$A$1:$AK$841,27,FALSE)</f>
        <v>2.25</v>
      </c>
      <c r="AJ7" t="str">
        <f>VLOOKUP(A7,[1]DETALLE!$A$1:$AK$841,18,FALSE)</f>
        <v>Light Production Digital Business</v>
      </c>
      <c r="AK7">
        <f t="shared" si="0"/>
        <v>0</v>
      </c>
      <c r="AL7">
        <f t="shared" si="1"/>
        <v>0</v>
      </c>
      <c r="AM7">
        <f t="shared" si="2"/>
        <v>0</v>
      </c>
      <c r="AN7">
        <f t="shared" si="3"/>
        <v>0</v>
      </c>
      <c r="AO7">
        <f t="shared" si="4"/>
        <v>0</v>
      </c>
    </row>
    <row r="8" spans="1:41" x14ac:dyDescent="0.25">
      <c r="A8" t="s">
        <v>56</v>
      </c>
      <c r="B8">
        <v>2019</v>
      </c>
      <c r="C8" t="s">
        <v>30</v>
      </c>
      <c r="D8" t="s">
        <v>31</v>
      </c>
      <c r="E8">
        <v>20</v>
      </c>
      <c r="F8" t="s">
        <v>40</v>
      </c>
      <c r="G8">
        <v>1.183333</v>
      </c>
      <c r="H8" t="s">
        <v>45</v>
      </c>
      <c r="I8">
        <v>803</v>
      </c>
      <c r="J8">
        <v>1573</v>
      </c>
      <c r="K8">
        <v>0.2</v>
      </c>
      <c r="L8">
        <v>0.6</v>
      </c>
      <c r="M8">
        <v>0.8</v>
      </c>
      <c r="N8">
        <v>1.05</v>
      </c>
      <c r="O8">
        <v>1.1000000000000001</v>
      </c>
      <c r="P8">
        <v>1.1499999999999999</v>
      </c>
      <c r="Q8" t="s">
        <v>46</v>
      </c>
      <c r="R8">
        <v>4</v>
      </c>
      <c r="S8">
        <v>6</v>
      </c>
      <c r="T8" t="s">
        <v>47</v>
      </c>
      <c r="U8" t="s">
        <v>48</v>
      </c>
      <c r="V8" t="s">
        <v>35</v>
      </c>
      <c r="W8" t="s">
        <v>42</v>
      </c>
      <c r="X8">
        <v>2019</v>
      </c>
      <c r="Y8" t="s">
        <v>37</v>
      </c>
      <c r="Z8" t="s">
        <v>38</v>
      </c>
      <c r="AA8">
        <v>3</v>
      </c>
      <c r="AB8">
        <v>49</v>
      </c>
      <c r="AC8">
        <v>1.1000000000000001</v>
      </c>
      <c r="AD8">
        <v>0.29583324999999999</v>
      </c>
      <c r="AE8">
        <v>1730.3</v>
      </c>
      <c r="AF8">
        <f>VLOOKUP(A8,[1]DETALLE!$A$1:$AK$841,37,FALSE)</f>
        <v>1730.3000000000004</v>
      </c>
      <c r="AG8">
        <f>VLOOKUP(A8,[1]DETALLE!$A$1:$AK$841,16,FALSE)</f>
        <v>37</v>
      </c>
      <c r="AH8">
        <f>VLOOKUP(A8,[1]DETALLE!$A$1:$AK$841,22,FALSE)</f>
        <v>1.1000000000000001</v>
      </c>
      <c r="AI8">
        <f>VLOOKUP(A8,[1]DETALLE!$A$1:$AK$841,27,FALSE)</f>
        <v>0.59250000000000003</v>
      </c>
      <c r="AJ8" t="str">
        <f>VLOOKUP(A8,[1]DETALLE!$A$1:$AK$841,18,FALSE)</f>
        <v>Light Production Digital Business</v>
      </c>
      <c r="AK8">
        <f t="shared" si="0"/>
        <v>1</v>
      </c>
      <c r="AL8">
        <f t="shared" si="1"/>
        <v>0</v>
      </c>
      <c r="AM8">
        <f t="shared" si="2"/>
        <v>1</v>
      </c>
      <c r="AN8">
        <f t="shared" si="3"/>
        <v>0</v>
      </c>
      <c r="AO8">
        <f t="shared" si="4"/>
        <v>1</v>
      </c>
    </row>
    <row r="9" spans="1:41" x14ac:dyDescent="0.25">
      <c r="A9" t="s">
        <v>57</v>
      </c>
      <c r="B9">
        <v>2019</v>
      </c>
      <c r="C9" t="s">
        <v>30</v>
      </c>
      <c r="D9" t="s">
        <v>31</v>
      </c>
      <c r="E9">
        <v>21</v>
      </c>
      <c r="F9" t="s">
        <v>40</v>
      </c>
      <c r="G9">
        <v>1.6666669999999999</v>
      </c>
      <c r="H9" t="s">
        <v>58</v>
      </c>
      <c r="I9">
        <v>655</v>
      </c>
      <c r="J9">
        <v>1365</v>
      </c>
      <c r="K9">
        <v>0</v>
      </c>
      <c r="L9">
        <v>0</v>
      </c>
      <c r="M9">
        <v>0.6</v>
      </c>
      <c r="N9">
        <v>0.8</v>
      </c>
      <c r="O9">
        <v>1.05</v>
      </c>
      <c r="P9">
        <v>1.1000000000000001</v>
      </c>
      <c r="Q9" t="s">
        <v>46</v>
      </c>
      <c r="R9">
        <v>5</v>
      </c>
      <c r="S9">
        <v>9</v>
      </c>
      <c r="T9" t="s">
        <v>47</v>
      </c>
      <c r="U9" t="s">
        <v>58</v>
      </c>
      <c r="V9" t="s">
        <v>35</v>
      </c>
      <c r="W9" t="s">
        <v>59</v>
      </c>
      <c r="X9">
        <v>2019</v>
      </c>
      <c r="Y9" t="s">
        <v>37</v>
      </c>
      <c r="Z9" t="s">
        <v>38</v>
      </c>
      <c r="AA9">
        <v>5</v>
      </c>
      <c r="AB9">
        <v>48</v>
      </c>
      <c r="AC9">
        <v>1.05</v>
      </c>
      <c r="AD9">
        <v>0.3333334</v>
      </c>
      <c r="AE9">
        <v>1433.25</v>
      </c>
      <c r="AF9">
        <f>VLOOKUP(A9,[1]DETALLE!$A$1:$AK$841,37,FALSE)</f>
        <v>1258.4000000000003</v>
      </c>
      <c r="AG9">
        <f>VLOOKUP(A9,[1]DETALLE!$A$1:$AK$841,16,FALSE)</f>
        <v>14</v>
      </c>
      <c r="AH9">
        <f>VLOOKUP(A9,[1]DETALLE!$A$1:$AK$841,22,FALSE)</f>
        <v>0.8</v>
      </c>
      <c r="AI9">
        <f>VLOOKUP(A9,[1]DETALLE!$A$1:$AK$841,27,FALSE)</f>
        <v>0</v>
      </c>
      <c r="AJ9" t="str">
        <f>VLOOKUP(A9,[1]DETALLE!$A$1:$AK$841,18,FALSE)</f>
        <v>Entry Production Color Low/Mid</v>
      </c>
      <c r="AK9">
        <f t="shared" si="0"/>
        <v>0</v>
      </c>
      <c r="AL9">
        <f t="shared" si="1"/>
        <v>0</v>
      </c>
      <c r="AM9">
        <f t="shared" si="2"/>
        <v>0</v>
      </c>
      <c r="AN9">
        <f t="shared" si="3"/>
        <v>0</v>
      </c>
      <c r="AO9">
        <f t="shared" si="4"/>
        <v>0</v>
      </c>
    </row>
    <row r="10" spans="1:41" x14ac:dyDescent="0.25">
      <c r="A10" t="s">
        <v>60</v>
      </c>
      <c r="B10">
        <v>2019</v>
      </c>
      <c r="C10" t="s">
        <v>30</v>
      </c>
      <c r="D10" t="s">
        <v>31</v>
      </c>
      <c r="E10">
        <v>21</v>
      </c>
      <c r="F10" t="s">
        <v>40</v>
      </c>
      <c r="G10">
        <v>0.31666670000000002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R10" t="s">
        <v>33</v>
      </c>
      <c r="S10" t="s">
        <v>33</v>
      </c>
      <c r="U10" t="s">
        <v>58</v>
      </c>
      <c r="V10" t="s">
        <v>35</v>
      </c>
      <c r="W10" t="s">
        <v>61</v>
      </c>
      <c r="X10">
        <v>2019</v>
      </c>
      <c r="Y10" t="s">
        <v>37</v>
      </c>
      <c r="Z10" t="s">
        <v>38</v>
      </c>
      <c r="AA10">
        <v>5</v>
      </c>
      <c r="AB10">
        <v>58</v>
      </c>
      <c r="AC10">
        <v>1.1000000000000001</v>
      </c>
      <c r="AD10">
        <v>0</v>
      </c>
      <c r="AE10">
        <v>962</v>
      </c>
      <c r="AF10" t="e">
        <f>VLOOKUP(A10,[1]DETALLE!$A$1:$AK$841,37,FALSE)</f>
        <v>#N/A</v>
      </c>
      <c r="AG10" t="e">
        <f>VLOOKUP(A10,[1]DETALLE!$A$1:$AK$841,16,FALSE)</f>
        <v>#N/A</v>
      </c>
      <c r="AH10" t="e">
        <f>VLOOKUP(A10,[1]DETALLE!$A$1:$AK$841,22,FALSE)</f>
        <v>#N/A</v>
      </c>
      <c r="AI10" t="e">
        <f>VLOOKUP(A10,[1]DETALLE!$A$1:$AK$841,27,FALSE)</f>
        <v>#N/A</v>
      </c>
      <c r="AJ10" t="e">
        <f>VLOOKUP(A10,[1]DETALLE!$A$1:$AK$841,18,FALSE)</f>
        <v>#N/A</v>
      </c>
      <c r="AK10" t="e">
        <f t="shared" si="0"/>
        <v>#N/A</v>
      </c>
      <c r="AL10" t="e">
        <f t="shared" si="1"/>
        <v>#N/A</v>
      </c>
      <c r="AM10" t="e">
        <f t="shared" si="2"/>
        <v>#N/A</v>
      </c>
      <c r="AN10" t="e">
        <f t="shared" si="3"/>
        <v>#N/A</v>
      </c>
      <c r="AO10" t="e">
        <f t="shared" si="4"/>
        <v>#N/A</v>
      </c>
    </row>
    <row r="11" spans="1:41" x14ac:dyDescent="0.25">
      <c r="A11" t="s">
        <v>62</v>
      </c>
      <c r="B11">
        <v>2019</v>
      </c>
      <c r="C11" t="s">
        <v>30</v>
      </c>
      <c r="D11" t="s">
        <v>31</v>
      </c>
      <c r="E11">
        <v>22</v>
      </c>
      <c r="F11" t="s">
        <v>40</v>
      </c>
      <c r="G11">
        <v>2.65</v>
      </c>
      <c r="H11" t="s">
        <v>45</v>
      </c>
      <c r="I11">
        <v>803</v>
      </c>
      <c r="J11">
        <v>1573</v>
      </c>
      <c r="K11">
        <v>0.2</v>
      </c>
      <c r="L11">
        <v>0.6</v>
      </c>
      <c r="M11">
        <v>0.8</v>
      </c>
      <c r="N11">
        <v>1.05</v>
      </c>
      <c r="O11">
        <v>1.1000000000000001</v>
      </c>
      <c r="P11">
        <v>1.1499999999999999</v>
      </c>
      <c r="Q11" t="s">
        <v>46</v>
      </c>
      <c r="R11">
        <v>4</v>
      </c>
      <c r="S11">
        <v>6</v>
      </c>
      <c r="T11" t="s">
        <v>47</v>
      </c>
      <c r="U11" t="s">
        <v>48</v>
      </c>
      <c r="V11" t="s">
        <v>35</v>
      </c>
      <c r="W11" t="s">
        <v>42</v>
      </c>
      <c r="X11">
        <v>2019</v>
      </c>
      <c r="Y11" t="s">
        <v>37</v>
      </c>
      <c r="Z11" t="s">
        <v>38</v>
      </c>
      <c r="AA11">
        <v>4</v>
      </c>
      <c r="AB11">
        <v>15</v>
      </c>
      <c r="AC11">
        <v>0.8</v>
      </c>
      <c r="AD11">
        <v>0.66249999999999998</v>
      </c>
      <c r="AE11">
        <v>1258.4000000000001</v>
      </c>
      <c r="AF11">
        <f>VLOOKUP(A11,[1]DETALLE!$A$1:$AK$841,37,FALSE)</f>
        <v>0</v>
      </c>
      <c r="AG11">
        <f>VLOOKUP(A11,[1]DETALLE!$A$1:$AK$841,16,FALSE)</f>
        <v>10</v>
      </c>
      <c r="AH11">
        <f>VLOOKUP(A11,[1]DETALLE!$A$1:$AK$841,22,FALSE)</f>
        <v>0</v>
      </c>
      <c r="AI11">
        <f>VLOOKUP(A11,[1]DETALLE!$A$1:$AK$841,27,FALSE)</f>
        <v>0.21600000000000003</v>
      </c>
      <c r="AJ11" t="str">
        <f>VLOOKUP(A11,[1]DETALLE!$A$1:$AK$841,18,FALSE)</f>
        <v>A4 Color Laser MFPs</v>
      </c>
      <c r="AK11">
        <f t="shared" si="0"/>
        <v>0</v>
      </c>
      <c r="AL11">
        <f t="shared" si="1"/>
        <v>0</v>
      </c>
      <c r="AM11">
        <f t="shared" si="2"/>
        <v>0</v>
      </c>
      <c r="AN11">
        <f t="shared" si="3"/>
        <v>0</v>
      </c>
      <c r="AO11">
        <f t="shared" si="4"/>
        <v>0</v>
      </c>
    </row>
    <row r="12" spans="1:41" x14ac:dyDescent="0.25">
      <c r="A12" t="s">
        <v>63</v>
      </c>
      <c r="B12">
        <v>2019</v>
      </c>
      <c r="C12" t="s">
        <v>30</v>
      </c>
      <c r="D12" t="s">
        <v>31</v>
      </c>
      <c r="E12">
        <v>22</v>
      </c>
      <c r="F12" t="s">
        <v>40</v>
      </c>
      <c r="G12">
        <v>1.066667</v>
      </c>
      <c r="H12" t="s">
        <v>64</v>
      </c>
      <c r="I12">
        <v>655</v>
      </c>
      <c r="J12">
        <v>1365</v>
      </c>
      <c r="K12">
        <v>0</v>
      </c>
      <c r="L12">
        <v>0</v>
      </c>
      <c r="M12">
        <v>0.6</v>
      </c>
      <c r="N12">
        <v>0.8</v>
      </c>
      <c r="O12">
        <v>1.05</v>
      </c>
      <c r="P12">
        <v>1.1000000000000001</v>
      </c>
      <c r="Q12" t="s">
        <v>46</v>
      </c>
      <c r="R12">
        <v>5</v>
      </c>
      <c r="S12">
        <v>9</v>
      </c>
      <c r="T12" t="s">
        <v>47</v>
      </c>
      <c r="U12" t="s">
        <v>64</v>
      </c>
      <c r="V12" t="s">
        <v>35</v>
      </c>
      <c r="W12" t="s">
        <v>55</v>
      </c>
      <c r="X12">
        <v>2019</v>
      </c>
      <c r="Y12" t="s">
        <v>37</v>
      </c>
      <c r="Z12" t="s">
        <v>38</v>
      </c>
      <c r="AA12">
        <v>4</v>
      </c>
      <c r="AB12">
        <v>17</v>
      </c>
      <c r="AC12">
        <v>0.8</v>
      </c>
      <c r="AD12">
        <v>0.21333340000000001</v>
      </c>
      <c r="AE12">
        <v>1092</v>
      </c>
      <c r="AF12">
        <f>VLOOKUP(A12,[1]DETALLE!$A$1:$AK$841,37,FALSE)</f>
        <v>1258.4000000000003</v>
      </c>
      <c r="AG12">
        <f>VLOOKUP(A12,[1]DETALLE!$A$1:$AK$841,16,FALSE)</f>
        <v>7</v>
      </c>
      <c r="AH12">
        <f>VLOOKUP(A12,[1]DETALLE!$A$1:$AK$841,22,FALSE)</f>
        <v>0.8</v>
      </c>
      <c r="AI12">
        <f>VLOOKUP(A12,[1]DETALLE!$A$1:$AK$841,27,FALSE)</f>
        <v>0.3125</v>
      </c>
      <c r="AJ12" t="str">
        <f>VLOOKUP(A12,[1]DETALLE!$A$1:$AK$841,18,FALSE)</f>
        <v>Light Production Digital Business</v>
      </c>
      <c r="AK12">
        <f t="shared" si="0"/>
        <v>0</v>
      </c>
      <c r="AL12">
        <f t="shared" si="1"/>
        <v>0</v>
      </c>
      <c r="AM12">
        <f t="shared" si="2"/>
        <v>1</v>
      </c>
      <c r="AN12">
        <f t="shared" si="3"/>
        <v>0</v>
      </c>
      <c r="AO12">
        <f t="shared" si="4"/>
        <v>0</v>
      </c>
    </row>
    <row r="13" spans="1:41" x14ac:dyDescent="0.25">
      <c r="A13" t="s">
        <v>65</v>
      </c>
      <c r="B13">
        <v>2019</v>
      </c>
      <c r="C13" t="s">
        <v>30</v>
      </c>
      <c r="D13" t="s">
        <v>31</v>
      </c>
      <c r="E13">
        <v>25</v>
      </c>
      <c r="F13" t="s">
        <v>40</v>
      </c>
      <c r="G13">
        <v>0</v>
      </c>
      <c r="H13" t="s">
        <v>66</v>
      </c>
      <c r="I13">
        <v>468</v>
      </c>
      <c r="J13">
        <v>715</v>
      </c>
      <c r="K13">
        <v>0</v>
      </c>
      <c r="L13">
        <v>0</v>
      </c>
      <c r="M13">
        <v>0</v>
      </c>
      <c r="N13">
        <v>0.6</v>
      </c>
      <c r="O13">
        <v>0.8</v>
      </c>
      <c r="P13">
        <v>1.05</v>
      </c>
      <c r="Q13" t="s">
        <v>46</v>
      </c>
      <c r="R13">
        <v>5</v>
      </c>
      <c r="S13">
        <v>9</v>
      </c>
      <c r="T13" t="s">
        <v>47</v>
      </c>
      <c r="U13" t="s">
        <v>58</v>
      </c>
      <c r="V13" t="s">
        <v>35</v>
      </c>
      <c r="W13" t="s">
        <v>67</v>
      </c>
      <c r="X13">
        <v>2019</v>
      </c>
      <c r="Y13" t="s">
        <v>37</v>
      </c>
      <c r="Z13" t="s">
        <v>38</v>
      </c>
      <c r="AA13">
        <v>8</v>
      </c>
      <c r="AB13">
        <v>194</v>
      </c>
      <c r="AC13">
        <v>1.05</v>
      </c>
      <c r="AD13">
        <v>0</v>
      </c>
      <c r="AE13">
        <v>750.75</v>
      </c>
      <c r="AF13">
        <f>VLOOKUP(A13,[1]DETALLE!$A$1:$AK$841,37,FALSE)</f>
        <v>750.75000000000011</v>
      </c>
      <c r="AG13">
        <f>VLOOKUP(A13,[1]DETALLE!$A$1:$AK$841,16,FALSE)</f>
        <v>117</v>
      </c>
      <c r="AH13">
        <f>VLOOKUP(A13,[1]DETALLE!$A$1:$AK$841,22,FALSE)</f>
        <v>1.05</v>
      </c>
      <c r="AI13">
        <f>VLOOKUP(A13,[1]DETALLE!$A$1:$AK$841,27,FALSE)</f>
        <v>0.3</v>
      </c>
      <c r="AJ13" t="str">
        <f>VLOOKUP(A13,[1]DETALLE!$A$1:$AK$841,18,FALSE)</f>
        <v>A4 Color Laser MFPs</v>
      </c>
      <c r="AK13">
        <f t="shared" si="0"/>
        <v>1</v>
      </c>
      <c r="AL13">
        <f t="shared" si="1"/>
        <v>0</v>
      </c>
      <c r="AM13">
        <f t="shared" si="2"/>
        <v>1</v>
      </c>
      <c r="AN13">
        <f t="shared" si="3"/>
        <v>0</v>
      </c>
      <c r="AO13">
        <f t="shared" si="4"/>
        <v>0</v>
      </c>
    </row>
    <row r="14" spans="1:41" x14ac:dyDescent="0.25">
      <c r="A14" t="s">
        <v>68</v>
      </c>
      <c r="B14">
        <v>2019</v>
      </c>
      <c r="C14" t="s">
        <v>30</v>
      </c>
      <c r="D14" t="s">
        <v>31</v>
      </c>
      <c r="E14">
        <v>25</v>
      </c>
      <c r="F14" t="s">
        <v>40</v>
      </c>
      <c r="G14">
        <v>2.733333</v>
      </c>
      <c r="H14" t="s">
        <v>45</v>
      </c>
      <c r="I14">
        <v>803</v>
      </c>
      <c r="J14">
        <v>1573</v>
      </c>
      <c r="K14">
        <v>0.2</v>
      </c>
      <c r="L14">
        <v>0.6</v>
      </c>
      <c r="M14">
        <v>0.8</v>
      </c>
      <c r="N14">
        <v>1.05</v>
      </c>
      <c r="O14">
        <v>1.1000000000000001</v>
      </c>
      <c r="P14">
        <v>1.1499999999999999</v>
      </c>
      <c r="Q14" t="s">
        <v>46</v>
      </c>
      <c r="R14">
        <v>4</v>
      </c>
      <c r="S14">
        <v>6</v>
      </c>
      <c r="T14" t="s">
        <v>47</v>
      </c>
      <c r="U14" t="s">
        <v>48</v>
      </c>
      <c r="V14" t="s">
        <v>35</v>
      </c>
      <c r="W14" t="s">
        <v>36</v>
      </c>
      <c r="X14">
        <v>2019</v>
      </c>
      <c r="Y14" t="s">
        <v>37</v>
      </c>
      <c r="Z14" t="s">
        <v>38</v>
      </c>
      <c r="AA14">
        <v>2</v>
      </c>
      <c r="AB14">
        <v>14</v>
      </c>
      <c r="AC14">
        <v>0.8</v>
      </c>
      <c r="AD14">
        <v>0.68333325</v>
      </c>
      <c r="AE14">
        <v>1258.4000000000001</v>
      </c>
      <c r="AF14">
        <f>VLOOKUP(A14,[1]DETALLE!$A$1:$AK$841,37,FALSE)</f>
        <v>1258.4000000000003</v>
      </c>
      <c r="AG14">
        <f>VLOOKUP(A14,[1]DETALLE!$A$1:$AK$841,16,FALSE)</f>
        <v>14</v>
      </c>
      <c r="AH14">
        <f>VLOOKUP(A14,[1]DETALLE!$A$1:$AK$841,22,FALSE)</f>
        <v>0.8</v>
      </c>
      <c r="AI14">
        <f>VLOOKUP(A14,[1]DETALLE!$A$1:$AK$841,27,FALSE)</f>
        <v>0.1875</v>
      </c>
      <c r="AJ14" t="str">
        <f>VLOOKUP(A14,[1]DETALLE!$A$1:$AK$841,18,FALSE)</f>
        <v>Light Production Digital Business</v>
      </c>
      <c r="AK14">
        <f t="shared" si="0"/>
        <v>1</v>
      </c>
      <c r="AL14">
        <f t="shared" si="1"/>
        <v>1</v>
      </c>
      <c r="AM14">
        <f t="shared" si="2"/>
        <v>1</v>
      </c>
      <c r="AN14">
        <f t="shared" si="3"/>
        <v>0</v>
      </c>
      <c r="AO14">
        <f t="shared" si="4"/>
        <v>1</v>
      </c>
    </row>
    <row r="15" spans="1:41" x14ac:dyDescent="0.25">
      <c r="A15" t="s">
        <v>69</v>
      </c>
      <c r="B15">
        <v>2019</v>
      </c>
      <c r="C15" t="s">
        <v>30</v>
      </c>
      <c r="D15" t="s">
        <v>31</v>
      </c>
      <c r="E15">
        <v>25</v>
      </c>
      <c r="F15" t="s">
        <v>40</v>
      </c>
      <c r="G15">
        <v>2.7833329999999998</v>
      </c>
      <c r="H15" t="s">
        <v>58</v>
      </c>
      <c r="I15">
        <v>655</v>
      </c>
      <c r="J15">
        <v>1365</v>
      </c>
      <c r="K15">
        <v>0</v>
      </c>
      <c r="L15">
        <v>0</v>
      </c>
      <c r="M15">
        <v>0.6</v>
      </c>
      <c r="N15">
        <v>0.8</v>
      </c>
      <c r="O15">
        <v>1.05</v>
      </c>
      <c r="P15">
        <v>1.1000000000000001</v>
      </c>
      <c r="Q15" t="s">
        <v>46</v>
      </c>
      <c r="R15">
        <v>5</v>
      </c>
      <c r="S15">
        <v>9</v>
      </c>
      <c r="T15" t="s">
        <v>47</v>
      </c>
      <c r="U15" t="s">
        <v>58</v>
      </c>
      <c r="V15" t="s">
        <v>35</v>
      </c>
      <c r="W15" t="s">
        <v>59</v>
      </c>
      <c r="X15">
        <v>2019</v>
      </c>
      <c r="Y15" t="s">
        <v>37</v>
      </c>
      <c r="Z15" t="s">
        <v>38</v>
      </c>
      <c r="AA15">
        <v>2</v>
      </c>
      <c r="AB15">
        <v>348</v>
      </c>
      <c r="AC15">
        <v>1.1000000000000001</v>
      </c>
      <c r="AD15">
        <v>0.55666660000000001</v>
      </c>
      <c r="AE15">
        <v>1501.5</v>
      </c>
      <c r="AF15">
        <f>VLOOKUP(A15,[1]DETALLE!$A$1:$AK$841,37,FALSE)</f>
        <v>1808.95</v>
      </c>
      <c r="AG15">
        <f>VLOOKUP(A15,[1]DETALLE!$A$1:$AK$841,16,FALSE)</f>
        <v>118</v>
      </c>
      <c r="AH15">
        <f>VLOOKUP(A15,[1]DETALLE!$A$1:$AK$841,22,FALSE)</f>
        <v>1.1499999999999999</v>
      </c>
      <c r="AI15">
        <f>VLOOKUP(A15,[1]DETALLE!$A$1:$AK$841,27,FALSE)</f>
        <v>8.2500000000000004E-2</v>
      </c>
      <c r="AJ15" t="str">
        <f>VLOOKUP(A15,[1]DETALLE!$A$1:$AK$841,18,FALSE)</f>
        <v>WF Mono Systems and Legacy Color</v>
      </c>
      <c r="AK15">
        <f t="shared" si="0"/>
        <v>0</v>
      </c>
      <c r="AL15">
        <f t="shared" si="1"/>
        <v>0</v>
      </c>
      <c r="AM15">
        <f t="shared" si="2"/>
        <v>0</v>
      </c>
      <c r="AN15">
        <f t="shared" si="3"/>
        <v>0</v>
      </c>
      <c r="AO15">
        <f t="shared" si="4"/>
        <v>0</v>
      </c>
    </row>
    <row r="16" spans="1:41" x14ac:dyDescent="0.25">
      <c r="A16" t="s">
        <v>70</v>
      </c>
      <c r="B16">
        <v>2019</v>
      </c>
      <c r="C16" t="s">
        <v>30</v>
      </c>
      <c r="D16" t="s">
        <v>31</v>
      </c>
      <c r="E16">
        <v>25</v>
      </c>
      <c r="F16" t="s">
        <v>44</v>
      </c>
      <c r="G16">
        <v>0</v>
      </c>
      <c r="H16" t="s">
        <v>71</v>
      </c>
      <c r="I16">
        <v>468</v>
      </c>
      <c r="J16">
        <v>715</v>
      </c>
      <c r="K16">
        <v>0</v>
      </c>
      <c r="L16">
        <v>0</v>
      </c>
      <c r="M16">
        <v>0</v>
      </c>
      <c r="N16">
        <v>0.6</v>
      </c>
      <c r="O16">
        <v>0.8</v>
      </c>
      <c r="P16">
        <v>1.05</v>
      </c>
      <c r="Q16" t="s">
        <v>46</v>
      </c>
      <c r="R16">
        <v>5</v>
      </c>
      <c r="S16">
        <v>9</v>
      </c>
      <c r="T16" t="s">
        <v>47</v>
      </c>
      <c r="U16" t="s">
        <v>58</v>
      </c>
      <c r="V16" t="s">
        <v>35</v>
      </c>
      <c r="W16" t="s">
        <v>55</v>
      </c>
      <c r="X16">
        <v>2019</v>
      </c>
      <c r="Y16" t="s">
        <v>37</v>
      </c>
      <c r="Z16" t="s">
        <v>38</v>
      </c>
      <c r="AA16">
        <v>1</v>
      </c>
      <c r="AB16">
        <v>12</v>
      </c>
      <c r="AC16">
        <v>0</v>
      </c>
      <c r="AD16">
        <v>0</v>
      </c>
      <c r="AE16">
        <v>715</v>
      </c>
      <c r="AF16">
        <f>VLOOKUP(A16,[1]DETALLE!$A$1:$AK$841,37,FALSE)</f>
        <v>0</v>
      </c>
      <c r="AG16">
        <f>VLOOKUP(A16,[1]DETALLE!$A$1:$AK$841,16,FALSE)</f>
        <v>28</v>
      </c>
      <c r="AH16">
        <f>VLOOKUP(A16,[1]DETALLE!$A$1:$AK$841,22,FALSE)</f>
        <v>0.8</v>
      </c>
      <c r="AI16">
        <f>VLOOKUP(A16,[1]DETALLE!$A$1:$AK$841,27,FALSE)</f>
        <v>0.55800000000000005</v>
      </c>
      <c r="AJ16" t="str">
        <f>VLOOKUP(A16,[1]DETALLE!$A$1:$AK$841,18,FALSE)</f>
        <v>Office Digital</v>
      </c>
      <c r="AK16">
        <f t="shared" si="0"/>
        <v>0</v>
      </c>
      <c r="AL16">
        <f t="shared" si="1"/>
        <v>0</v>
      </c>
      <c r="AM16">
        <f t="shared" si="2"/>
        <v>0</v>
      </c>
      <c r="AN16">
        <f t="shared" si="3"/>
        <v>0</v>
      </c>
      <c r="AO16">
        <f t="shared" si="4"/>
        <v>0</v>
      </c>
    </row>
    <row r="17" spans="1:41" x14ac:dyDescent="0.25">
      <c r="A17" t="s">
        <v>72</v>
      </c>
      <c r="B17">
        <v>2019</v>
      </c>
      <c r="C17" t="s">
        <v>30</v>
      </c>
      <c r="D17" t="s">
        <v>31</v>
      </c>
      <c r="E17">
        <v>26</v>
      </c>
      <c r="F17" t="s">
        <v>40</v>
      </c>
      <c r="G17">
        <v>3.95</v>
      </c>
      <c r="H17" t="s">
        <v>45</v>
      </c>
      <c r="I17">
        <v>803</v>
      </c>
      <c r="J17">
        <v>1573</v>
      </c>
      <c r="K17">
        <v>0.2</v>
      </c>
      <c r="L17">
        <v>0.6</v>
      </c>
      <c r="M17">
        <v>0.8</v>
      </c>
      <c r="N17">
        <v>1.05</v>
      </c>
      <c r="O17">
        <v>1.1000000000000001</v>
      </c>
      <c r="P17">
        <v>1.1499999999999999</v>
      </c>
      <c r="Q17" t="s">
        <v>46</v>
      </c>
      <c r="R17">
        <v>4</v>
      </c>
      <c r="S17">
        <v>6</v>
      </c>
      <c r="T17" t="s">
        <v>47</v>
      </c>
      <c r="U17" t="s">
        <v>48</v>
      </c>
      <c r="V17" t="s">
        <v>35</v>
      </c>
      <c r="W17" t="s">
        <v>73</v>
      </c>
      <c r="X17">
        <v>2019</v>
      </c>
      <c r="Y17" t="s">
        <v>37</v>
      </c>
      <c r="Z17" t="s">
        <v>38</v>
      </c>
      <c r="AA17">
        <v>2</v>
      </c>
      <c r="AB17">
        <v>7</v>
      </c>
      <c r="AC17">
        <v>0.8</v>
      </c>
      <c r="AD17">
        <v>0.98750000000000004</v>
      </c>
      <c r="AE17">
        <v>1258.4000000000001</v>
      </c>
      <c r="AF17">
        <f>VLOOKUP(A17,[1]DETALLE!$A$1:$AK$841,37,FALSE)</f>
        <v>750.75000000000011</v>
      </c>
      <c r="AG17">
        <f>VLOOKUP(A17,[1]DETALLE!$A$1:$AK$841,16,FALSE)</f>
        <v>194</v>
      </c>
      <c r="AH17">
        <f>VLOOKUP(A17,[1]DETALLE!$A$1:$AK$841,22,FALSE)</f>
        <v>1.05</v>
      </c>
      <c r="AI17">
        <f>VLOOKUP(A17,[1]DETALLE!$A$1:$AK$841,27,FALSE)</f>
        <v>0</v>
      </c>
      <c r="AJ17" t="str">
        <f>VLOOKUP(A17,[1]DETALLE!$A$1:$AK$841,18,FALSE)</f>
        <v>Color Laser Printers</v>
      </c>
      <c r="AK17">
        <f t="shared" si="0"/>
        <v>0</v>
      </c>
      <c r="AL17">
        <f t="shared" si="1"/>
        <v>0</v>
      </c>
      <c r="AM17">
        <f t="shared" si="2"/>
        <v>0</v>
      </c>
      <c r="AN17">
        <f t="shared" si="3"/>
        <v>0</v>
      </c>
      <c r="AO17">
        <f t="shared" si="4"/>
        <v>0</v>
      </c>
    </row>
    <row r="18" spans="1:41" x14ac:dyDescent="0.25">
      <c r="A18" t="s">
        <v>74</v>
      </c>
      <c r="B18">
        <v>2019</v>
      </c>
      <c r="C18" t="s">
        <v>30</v>
      </c>
      <c r="D18" t="s">
        <v>31</v>
      </c>
      <c r="E18">
        <v>26</v>
      </c>
      <c r="F18" t="s">
        <v>40</v>
      </c>
      <c r="G18">
        <v>1.816667</v>
      </c>
      <c r="H18" t="s">
        <v>54</v>
      </c>
      <c r="I18">
        <v>803</v>
      </c>
      <c r="J18">
        <v>1573</v>
      </c>
      <c r="K18">
        <v>0.2</v>
      </c>
      <c r="L18">
        <v>0.6</v>
      </c>
      <c r="M18">
        <v>0.8</v>
      </c>
      <c r="N18">
        <v>1.05</v>
      </c>
      <c r="O18">
        <v>1.1000000000000001</v>
      </c>
      <c r="P18">
        <v>1.1499999999999999</v>
      </c>
      <c r="Q18" t="s">
        <v>46</v>
      </c>
      <c r="R18">
        <v>4</v>
      </c>
      <c r="S18">
        <v>6</v>
      </c>
      <c r="T18" t="s">
        <v>47</v>
      </c>
      <c r="U18" t="s">
        <v>54</v>
      </c>
      <c r="V18" t="s">
        <v>35</v>
      </c>
      <c r="W18" t="s">
        <v>50</v>
      </c>
      <c r="X18">
        <v>2019</v>
      </c>
      <c r="Y18" t="s">
        <v>37</v>
      </c>
      <c r="Z18" t="s">
        <v>38</v>
      </c>
      <c r="AA18">
        <v>5</v>
      </c>
      <c r="AB18">
        <v>64</v>
      </c>
      <c r="AC18">
        <v>1.1499999999999999</v>
      </c>
      <c r="AD18">
        <v>0.45416675000000001</v>
      </c>
      <c r="AE18">
        <v>1808.95</v>
      </c>
      <c r="AF18">
        <f>VLOOKUP(A18,[1]DETALLE!$A$1:$AK$841,37,FALSE)</f>
        <v>750.75000000000011</v>
      </c>
      <c r="AG18">
        <f>VLOOKUP(A18,[1]DETALLE!$A$1:$AK$841,16,FALSE)</f>
        <v>177</v>
      </c>
      <c r="AH18">
        <f>VLOOKUP(A18,[1]DETALLE!$A$1:$AK$841,22,FALSE)</f>
        <v>1.05</v>
      </c>
      <c r="AI18">
        <f>VLOOKUP(A18,[1]DETALLE!$A$1:$AK$841,27,FALSE)</f>
        <v>0.46600000000000003</v>
      </c>
      <c r="AJ18" t="str">
        <f>VLOOKUP(A18,[1]DETALLE!$A$1:$AK$841,18,FALSE)</f>
        <v>Entry Mono Printers</v>
      </c>
      <c r="AK18">
        <f t="shared" si="0"/>
        <v>0</v>
      </c>
      <c r="AL18">
        <f t="shared" si="1"/>
        <v>0</v>
      </c>
      <c r="AM18">
        <f t="shared" si="2"/>
        <v>0</v>
      </c>
      <c r="AN18">
        <f t="shared" si="3"/>
        <v>0</v>
      </c>
      <c r="AO18">
        <f t="shared" si="4"/>
        <v>0</v>
      </c>
    </row>
    <row r="19" spans="1:41" x14ac:dyDescent="0.25">
      <c r="A19" t="s">
        <v>75</v>
      </c>
      <c r="B19">
        <v>2019</v>
      </c>
      <c r="C19" t="s">
        <v>30</v>
      </c>
      <c r="D19" t="s">
        <v>31</v>
      </c>
      <c r="E19">
        <v>26</v>
      </c>
      <c r="F19" t="s">
        <v>40</v>
      </c>
      <c r="G19">
        <v>0.35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R19" t="s">
        <v>33</v>
      </c>
      <c r="S19" t="s">
        <v>33</v>
      </c>
      <c r="U19" t="s">
        <v>64</v>
      </c>
      <c r="V19" t="s">
        <v>35</v>
      </c>
      <c r="W19" t="s">
        <v>61</v>
      </c>
      <c r="X19">
        <v>2019</v>
      </c>
      <c r="Y19" t="s">
        <v>37</v>
      </c>
      <c r="Z19" t="s">
        <v>38</v>
      </c>
      <c r="AA19">
        <v>1</v>
      </c>
      <c r="AB19">
        <v>41</v>
      </c>
      <c r="AC19">
        <v>1.1000000000000001</v>
      </c>
      <c r="AD19">
        <v>0</v>
      </c>
      <c r="AE19">
        <v>1433.25</v>
      </c>
      <c r="AF19" t="e">
        <f>VLOOKUP(A19,[1]DETALLE!$A$1:$AK$841,37,FALSE)</f>
        <v>#N/A</v>
      </c>
      <c r="AG19" t="e">
        <f>VLOOKUP(A19,[1]DETALLE!$A$1:$AK$841,16,FALSE)</f>
        <v>#N/A</v>
      </c>
      <c r="AH19" t="e">
        <f>VLOOKUP(A19,[1]DETALLE!$A$1:$AK$841,22,FALSE)</f>
        <v>#N/A</v>
      </c>
      <c r="AI19" t="e">
        <f>VLOOKUP(A19,[1]DETALLE!$A$1:$AK$841,27,FALSE)</f>
        <v>#N/A</v>
      </c>
      <c r="AJ19" t="e">
        <f>VLOOKUP(A19,[1]DETALLE!$A$1:$AK$841,18,FALSE)</f>
        <v>#N/A</v>
      </c>
      <c r="AK19" t="e">
        <f t="shared" si="0"/>
        <v>#N/A</v>
      </c>
      <c r="AL19" t="e">
        <f t="shared" si="1"/>
        <v>#N/A</v>
      </c>
      <c r="AM19" t="e">
        <f t="shared" si="2"/>
        <v>#N/A</v>
      </c>
      <c r="AN19" t="e">
        <f t="shared" si="3"/>
        <v>#N/A</v>
      </c>
      <c r="AO19" t="e">
        <f t="shared" si="4"/>
        <v>#N/A</v>
      </c>
    </row>
    <row r="20" spans="1:41" x14ac:dyDescent="0.25">
      <c r="A20" t="s">
        <v>76</v>
      </c>
      <c r="B20">
        <v>2019</v>
      </c>
      <c r="C20" t="s">
        <v>30</v>
      </c>
      <c r="D20" t="s">
        <v>31</v>
      </c>
      <c r="E20">
        <v>27</v>
      </c>
      <c r="F20" t="s">
        <v>40</v>
      </c>
      <c r="G20">
        <v>1.433333</v>
      </c>
      <c r="H20" t="s">
        <v>45</v>
      </c>
      <c r="I20">
        <v>803</v>
      </c>
      <c r="J20">
        <v>1573</v>
      </c>
      <c r="K20">
        <v>0.2</v>
      </c>
      <c r="L20">
        <v>0.6</v>
      </c>
      <c r="M20">
        <v>0.8</v>
      </c>
      <c r="N20">
        <v>1.05</v>
      </c>
      <c r="O20">
        <v>1.1000000000000001</v>
      </c>
      <c r="P20">
        <v>1.1499999999999999</v>
      </c>
      <c r="Q20" t="s">
        <v>46</v>
      </c>
      <c r="R20">
        <v>4</v>
      </c>
      <c r="S20">
        <v>6</v>
      </c>
      <c r="T20" t="s">
        <v>47</v>
      </c>
      <c r="U20" t="s">
        <v>48</v>
      </c>
      <c r="V20" t="s">
        <v>35</v>
      </c>
      <c r="W20" t="s">
        <v>67</v>
      </c>
      <c r="X20">
        <v>2019</v>
      </c>
      <c r="Y20" t="s">
        <v>37</v>
      </c>
      <c r="Z20" t="s">
        <v>38</v>
      </c>
      <c r="AA20">
        <v>15</v>
      </c>
      <c r="AB20">
        <v>41</v>
      </c>
      <c r="AC20">
        <v>1.1000000000000001</v>
      </c>
      <c r="AD20">
        <v>0.35833324999999999</v>
      </c>
      <c r="AE20">
        <v>1730.3</v>
      </c>
      <c r="AF20">
        <f>VLOOKUP(A20,[1]DETALLE!$A$1:$AK$841,37,FALSE)</f>
        <v>1730.3000000000004</v>
      </c>
      <c r="AG20">
        <f>VLOOKUP(A20,[1]DETALLE!$A$1:$AK$841,16,FALSE)</f>
        <v>56</v>
      </c>
      <c r="AH20">
        <f>VLOOKUP(A20,[1]DETALLE!$A$1:$AK$841,22,FALSE)</f>
        <v>1.1000000000000001</v>
      </c>
      <c r="AI20">
        <f>VLOOKUP(A20,[1]DETALLE!$A$1:$AK$841,27,FALSE)</f>
        <v>0.155</v>
      </c>
      <c r="AJ20" t="str">
        <f>VLOOKUP(A20,[1]DETALLE!$A$1:$AK$841,18,FALSE)</f>
        <v>Entry Production Color Low/Mid</v>
      </c>
      <c r="AK20">
        <f t="shared" si="0"/>
        <v>1</v>
      </c>
      <c r="AL20">
        <f t="shared" si="1"/>
        <v>0</v>
      </c>
      <c r="AM20">
        <f t="shared" si="2"/>
        <v>1</v>
      </c>
      <c r="AN20">
        <f t="shared" si="3"/>
        <v>0</v>
      </c>
      <c r="AO20">
        <f t="shared" si="4"/>
        <v>0</v>
      </c>
    </row>
    <row r="21" spans="1:41" x14ac:dyDescent="0.25">
      <c r="A21" t="s">
        <v>77</v>
      </c>
      <c r="B21">
        <v>2019</v>
      </c>
      <c r="C21" t="s">
        <v>30</v>
      </c>
      <c r="D21" t="s">
        <v>31</v>
      </c>
      <c r="E21">
        <v>27</v>
      </c>
      <c r="F21" t="s">
        <v>40</v>
      </c>
      <c r="G21">
        <v>1.066667</v>
      </c>
      <c r="H21" t="s">
        <v>58</v>
      </c>
      <c r="I21">
        <v>655</v>
      </c>
      <c r="J21">
        <v>1365</v>
      </c>
      <c r="K21">
        <v>0</v>
      </c>
      <c r="L21">
        <v>0</v>
      </c>
      <c r="M21">
        <v>0.6</v>
      </c>
      <c r="N21">
        <v>0.8</v>
      </c>
      <c r="O21">
        <v>1.05</v>
      </c>
      <c r="P21">
        <v>1.1000000000000001</v>
      </c>
      <c r="Q21" t="s">
        <v>46</v>
      </c>
      <c r="R21">
        <v>5</v>
      </c>
      <c r="S21">
        <v>9</v>
      </c>
      <c r="T21" t="s">
        <v>47</v>
      </c>
      <c r="U21" t="s">
        <v>58</v>
      </c>
      <c r="V21" t="s">
        <v>35</v>
      </c>
      <c r="W21" t="s">
        <v>73</v>
      </c>
      <c r="X21">
        <v>2019</v>
      </c>
      <c r="Y21" t="s">
        <v>37</v>
      </c>
      <c r="Z21" t="s">
        <v>38</v>
      </c>
      <c r="AA21">
        <v>2</v>
      </c>
      <c r="AB21">
        <v>15</v>
      </c>
      <c r="AC21">
        <v>0.6</v>
      </c>
      <c r="AD21">
        <v>0.21333340000000001</v>
      </c>
      <c r="AE21">
        <v>819</v>
      </c>
      <c r="AF21">
        <f>VLOOKUP(A21,[1]DETALLE!$A$1:$AK$841,37,FALSE)</f>
        <v>1501.5000000000002</v>
      </c>
      <c r="AG21">
        <f>VLOOKUP(A21,[1]DETALLE!$A$1:$AK$841,16,FALSE)</f>
        <v>150</v>
      </c>
      <c r="AH21">
        <f>VLOOKUP(A21,[1]DETALLE!$A$1:$AK$841,22,FALSE)</f>
        <v>1.1000000000000001</v>
      </c>
      <c r="AI21">
        <f>VLOOKUP(A21,[1]DETALLE!$A$1:$AK$841,27,FALSE)</f>
        <v>0.55400000000000005</v>
      </c>
      <c r="AJ21" t="str">
        <f>VLOOKUP(A21,[1]DETALLE!$A$1:$AK$841,18,FALSE)</f>
        <v>Departmental Digital</v>
      </c>
      <c r="AK21">
        <f t="shared" si="0"/>
        <v>0</v>
      </c>
      <c r="AL21">
        <f t="shared" si="1"/>
        <v>0</v>
      </c>
      <c r="AM21">
        <f t="shared" si="2"/>
        <v>0</v>
      </c>
      <c r="AN21">
        <f t="shared" si="3"/>
        <v>0</v>
      </c>
      <c r="AO21">
        <f t="shared" si="4"/>
        <v>1</v>
      </c>
    </row>
    <row r="22" spans="1:41" x14ac:dyDescent="0.25">
      <c r="A22" t="s">
        <v>78</v>
      </c>
      <c r="B22">
        <v>2019</v>
      </c>
      <c r="C22" t="s">
        <v>30</v>
      </c>
      <c r="D22" t="s">
        <v>31</v>
      </c>
      <c r="E22">
        <v>27</v>
      </c>
      <c r="F22" t="s">
        <v>40</v>
      </c>
      <c r="G22">
        <v>4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R22" t="s">
        <v>33</v>
      </c>
      <c r="S22" t="s">
        <v>33</v>
      </c>
      <c r="U22" t="s">
        <v>34</v>
      </c>
      <c r="V22" t="s">
        <v>35</v>
      </c>
      <c r="W22" t="s">
        <v>50</v>
      </c>
      <c r="X22">
        <v>2019</v>
      </c>
      <c r="Y22" t="s">
        <v>37</v>
      </c>
      <c r="Z22" t="s">
        <v>38</v>
      </c>
      <c r="AA22">
        <v>3</v>
      </c>
      <c r="AB22">
        <v>0</v>
      </c>
      <c r="AC22">
        <v>1.1000000000000001</v>
      </c>
      <c r="AD22">
        <v>0</v>
      </c>
      <c r="AE22">
        <v>750.75</v>
      </c>
      <c r="AF22">
        <f>VLOOKUP(A22,[1]DETALLE!$A$1:$AK$841,37,FALSE)</f>
        <v>429.00000000000006</v>
      </c>
      <c r="AG22">
        <f>VLOOKUP(A22,[1]DETALLE!$A$1:$AK$841,16,FALSE)</f>
        <v>22</v>
      </c>
      <c r="AH22">
        <f>VLOOKUP(A22,[1]DETALLE!$A$1:$AK$841,22,FALSE)</f>
        <v>0.6</v>
      </c>
      <c r="AI22">
        <f>VLOOKUP(A22,[1]DETALLE!$A$1:$AK$841,27,FALSE)</f>
        <v>0.246</v>
      </c>
      <c r="AJ22" t="str">
        <f>VLOOKUP(A22,[1]DETALLE!$A$1:$AK$841,18,FALSE)</f>
        <v>Color Laser Printers</v>
      </c>
      <c r="AK22">
        <f t="shared" si="0"/>
        <v>0</v>
      </c>
      <c r="AL22">
        <f t="shared" si="1"/>
        <v>0</v>
      </c>
      <c r="AM22">
        <f t="shared" si="2"/>
        <v>0</v>
      </c>
      <c r="AN22">
        <f t="shared" si="3"/>
        <v>0</v>
      </c>
      <c r="AO22">
        <f t="shared" si="4"/>
        <v>0</v>
      </c>
    </row>
    <row r="23" spans="1:41" x14ac:dyDescent="0.25">
      <c r="A23" t="s">
        <v>79</v>
      </c>
      <c r="B23">
        <v>2019</v>
      </c>
      <c r="C23" t="s">
        <v>30</v>
      </c>
      <c r="D23" t="s">
        <v>31</v>
      </c>
      <c r="E23">
        <v>27</v>
      </c>
      <c r="F23" t="s">
        <v>44</v>
      </c>
      <c r="G23">
        <v>0</v>
      </c>
      <c r="H23" t="s">
        <v>64</v>
      </c>
      <c r="I23">
        <v>655</v>
      </c>
      <c r="J23">
        <v>1365</v>
      </c>
      <c r="K23">
        <v>0</v>
      </c>
      <c r="L23">
        <v>0</v>
      </c>
      <c r="M23">
        <v>0.6</v>
      </c>
      <c r="N23">
        <v>0.8</v>
      </c>
      <c r="O23">
        <v>1.05</v>
      </c>
      <c r="P23">
        <v>1.1000000000000001</v>
      </c>
      <c r="Q23" t="s">
        <v>46</v>
      </c>
      <c r="R23">
        <v>5</v>
      </c>
      <c r="S23">
        <v>9</v>
      </c>
      <c r="T23" t="s">
        <v>47</v>
      </c>
      <c r="U23" t="s">
        <v>64</v>
      </c>
      <c r="V23" t="s">
        <v>35</v>
      </c>
      <c r="W23" t="s">
        <v>80</v>
      </c>
      <c r="X23">
        <v>2019</v>
      </c>
      <c r="Y23" t="s">
        <v>37</v>
      </c>
      <c r="Z23" t="s">
        <v>38</v>
      </c>
      <c r="AA23">
        <v>16</v>
      </c>
      <c r="AB23">
        <v>76</v>
      </c>
      <c r="AC23">
        <v>0</v>
      </c>
      <c r="AD23">
        <v>0</v>
      </c>
      <c r="AE23">
        <v>1365</v>
      </c>
      <c r="AF23">
        <f>VLOOKUP(A23,[1]DETALLE!$A$1:$AK$841,37,FALSE)</f>
        <v>1433.25</v>
      </c>
      <c r="AG23">
        <f>VLOOKUP(A23,[1]DETALLE!$A$1:$AK$841,16,FALSE)</f>
        <v>42</v>
      </c>
      <c r="AH23">
        <f>VLOOKUP(A23,[1]DETALLE!$A$1:$AK$841,22,FALSE)</f>
        <v>1.05</v>
      </c>
      <c r="AI23">
        <f>VLOOKUP(A23,[1]DETALLE!$A$1:$AK$841,27,FALSE)</f>
        <v>0</v>
      </c>
      <c r="AJ23" t="str">
        <f>VLOOKUP(A23,[1]DETALLE!$A$1:$AK$841,18,FALSE)</f>
        <v>Departmental Digital</v>
      </c>
      <c r="AK23">
        <f t="shared" si="0"/>
        <v>0</v>
      </c>
      <c r="AL23">
        <f t="shared" si="1"/>
        <v>0</v>
      </c>
      <c r="AM23">
        <f t="shared" si="2"/>
        <v>0</v>
      </c>
      <c r="AN23">
        <f t="shared" si="3"/>
        <v>1</v>
      </c>
      <c r="AO23">
        <f t="shared" si="4"/>
        <v>0</v>
      </c>
    </row>
    <row r="24" spans="1:41" x14ac:dyDescent="0.25">
      <c r="A24" t="s">
        <v>81</v>
      </c>
      <c r="B24">
        <v>2019</v>
      </c>
      <c r="C24" t="s">
        <v>30</v>
      </c>
      <c r="D24" t="s">
        <v>31</v>
      </c>
      <c r="E24">
        <v>28</v>
      </c>
      <c r="F24" t="s">
        <v>40</v>
      </c>
      <c r="G24">
        <v>0.25</v>
      </c>
      <c r="H24" t="s">
        <v>58</v>
      </c>
      <c r="I24">
        <v>655</v>
      </c>
      <c r="J24">
        <v>1365</v>
      </c>
      <c r="K24">
        <v>0</v>
      </c>
      <c r="L24">
        <v>0</v>
      </c>
      <c r="M24">
        <v>0.6</v>
      </c>
      <c r="N24">
        <v>0.8</v>
      </c>
      <c r="O24">
        <v>1.05</v>
      </c>
      <c r="P24">
        <v>1.1000000000000001</v>
      </c>
      <c r="Q24" t="s">
        <v>46</v>
      </c>
      <c r="R24">
        <v>5</v>
      </c>
      <c r="S24">
        <v>9</v>
      </c>
      <c r="T24" t="s">
        <v>47</v>
      </c>
      <c r="U24" t="s">
        <v>45</v>
      </c>
      <c r="V24" t="s">
        <v>35</v>
      </c>
      <c r="W24" t="s">
        <v>42</v>
      </c>
      <c r="X24">
        <v>2019</v>
      </c>
      <c r="Y24" t="s">
        <v>37</v>
      </c>
      <c r="Z24" t="s">
        <v>38</v>
      </c>
      <c r="AA24">
        <v>2</v>
      </c>
      <c r="AB24">
        <v>7</v>
      </c>
      <c r="AC24">
        <v>0.6</v>
      </c>
      <c r="AD24">
        <v>0.05</v>
      </c>
      <c r="AE24">
        <v>819</v>
      </c>
      <c r="AF24">
        <f>VLOOKUP(A24,[1]DETALLE!$A$1:$AK$841,37,FALSE)</f>
        <v>2234.375</v>
      </c>
      <c r="AG24">
        <f>VLOOKUP(A24,[1]DETALLE!$A$1:$AK$841,16,FALSE)</f>
        <v>7</v>
      </c>
      <c r="AH24">
        <f>VLOOKUP(A24,[1]DETALLE!$A$1:$AK$841,22,FALSE)</f>
        <v>1.05</v>
      </c>
      <c r="AI24">
        <f>VLOOKUP(A24,[1]DETALLE!$A$1:$AK$841,27,FALSE)</f>
        <v>1.0333333333333334</v>
      </c>
      <c r="AJ24" t="str">
        <f>VLOOKUP(A24,[1]DETALLE!$A$1:$AK$841,18,FALSE)</f>
        <v>Xerox Color Press</v>
      </c>
      <c r="AK24">
        <f t="shared" si="0"/>
        <v>0</v>
      </c>
      <c r="AL24">
        <f t="shared" si="1"/>
        <v>1</v>
      </c>
      <c r="AM24">
        <f t="shared" si="2"/>
        <v>0</v>
      </c>
      <c r="AN24">
        <f t="shared" si="3"/>
        <v>0</v>
      </c>
      <c r="AO24">
        <f t="shared" si="4"/>
        <v>0</v>
      </c>
    </row>
    <row r="25" spans="1:41" x14ac:dyDescent="0.25">
      <c r="A25" t="s">
        <v>82</v>
      </c>
      <c r="B25">
        <v>2019</v>
      </c>
      <c r="C25" t="s">
        <v>30</v>
      </c>
      <c r="D25" t="s">
        <v>31</v>
      </c>
      <c r="E25">
        <v>28</v>
      </c>
      <c r="F25" t="s">
        <v>32</v>
      </c>
      <c r="G25">
        <v>0</v>
      </c>
      <c r="H25" t="s">
        <v>34</v>
      </c>
      <c r="I25">
        <v>468</v>
      </c>
      <c r="J25">
        <v>715</v>
      </c>
      <c r="K25">
        <v>0</v>
      </c>
      <c r="L25">
        <v>0</v>
      </c>
      <c r="M25">
        <v>0</v>
      </c>
      <c r="N25">
        <v>0.6</v>
      </c>
      <c r="O25">
        <v>0.8</v>
      </c>
      <c r="P25">
        <v>1.05</v>
      </c>
      <c r="Q25" t="s">
        <v>46</v>
      </c>
      <c r="R25">
        <v>5</v>
      </c>
      <c r="S25">
        <v>9</v>
      </c>
      <c r="T25" t="s">
        <v>47</v>
      </c>
      <c r="U25" t="s">
        <v>34</v>
      </c>
      <c r="V25" t="s">
        <v>35</v>
      </c>
      <c r="W25" t="s">
        <v>83</v>
      </c>
      <c r="X25">
        <v>2019</v>
      </c>
      <c r="Y25" t="s">
        <v>37</v>
      </c>
      <c r="Z25" t="s">
        <v>38</v>
      </c>
      <c r="AA25">
        <v>1</v>
      </c>
      <c r="AB25">
        <v>34</v>
      </c>
      <c r="AC25">
        <v>0</v>
      </c>
      <c r="AD25">
        <v>0</v>
      </c>
      <c r="AE25">
        <v>715</v>
      </c>
      <c r="AF25" t="e">
        <f>VLOOKUP(A25,[1]DETALLE!$A$1:$AK$841,37,FALSE)</f>
        <v>#N/A</v>
      </c>
      <c r="AG25" t="e">
        <f>VLOOKUP(A25,[1]DETALLE!$A$1:$AK$841,16,FALSE)</f>
        <v>#N/A</v>
      </c>
      <c r="AH25" t="e">
        <f>VLOOKUP(A25,[1]DETALLE!$A$1:$AK$841,22,FALSE)</f>
        <v>#N/A</v>
      </c>
      <c r="AI25" t="e">
        <f>VLOOKUP(A25,[1]DETALLE!$A$1:$AK$841,27,FALSE)</f>
        <v>#N/A</v>
      </c>
      <c r="AJ25" t="e">
        <f>VLOOKUP(A25,[1]DETALLE!$A$1:$AK$841,18,FALSE)</f>
        <v>#N/A</v>
      </c>
      <c r="AK25" t="e">
        <f t="shared" si="0"/>
        <v>#N/A</v>
      </c>
      <c r="AL25" t="e">
        <f t="shared" si="1"/>
        <v>#N/A</v>
      </c>
      <c r="AM25" t="e">
        <f t="shared" si="2"/>
        <v>#N/A</v>
      </c>
      <c r="AN25" t="e">
        <f t="shared" si="3"/>
        <v>#N/A</v>
      </c>
      <c r="AO25" t="e">
        <f t="shared" si="4"/>
        <v>#N/A</v>
      </c>
    </row>
    <row r="26" spans="1:41" x14ac:dyDescent="0.25">
      <c r="A26" t="s">
        <v>84</v>
      </c>
      <c r="B26">
        <v>2019</v>
      </c>
      <c r="C26" t="s">
        <v>30</v>
      </c>
      <c r="D26" t="s">
        <v>31</v>
      </c>
      <c r="E26">
        <v>28</v>
      </c>
      <c r="F26" t="s">
        <v>40</v>
      </c>
      <c r="G26">
        <v>0</v>
      </c>
      <c r="H26" t="s">
        <v>34</v>
      </c>
      <c r="I26">
        <v>468</v>
      </c>
      <c r="J26">
        <v>715</v>
      </c>
      <c r="K26">
        <v>0</v>
      </c>
      <c r="L26">
        <v>0</v>
      </c>
      <c r="M26">
        <v>0</v>
      </c>
      <c r="N26">
        <v>0.6</v>
      </c>
      <c r="O26">
        <v>0.8</v>
      </c>
      <c r="P26">
        <v>1.05</v>
      </c>
      <c r="Q26" t="s">
        <v>46</v>
      </c>
      <c r="R26">
        <v>5</v>
      </c>
      <c r="S26">
        <v>9</v>
      </c>
      <c r="T26" t="s">
        <v>85</v>
      </c>
      <c r="U26" t="s">
        <v>34</v>
      </c>
      <c r="V26" t="s">
        <v>35</v>
      </c>
      <c r="W26" t="s">
        <v>59</v>
      </c>
      <c r="X26">
        <v>2019</v>
      </c>
      <c r="Y26" t="s">
        <v>37</v>
      </c>
      <c r="Z26" t="s">
        <v>38</v>
      </c>
      <c r="AA26">
        <v>4</v>
      </c>
      <c r="AB26">
        <v>66</v>
      </c>
      <c r="AC26">
        <v>1.05</v>
      </c>
      <c r="AD26">
        <v>0</v>
      </c>
      <c r="AE26">
        <v>750.75</v>
      </c>
      <c r="AF26">
        <f>VLOOKUP(A26,[1]DETALLE!$A$1:$AK$841,37,FALSE)</f>
        <v>1808.95</v>
      </c>
      <c r="AG26">
        <f>VLOOKUP(A26,[1]DETALLE!$A$1:$AK$841,16,FALSE)</f>
        <v>230</v>
      </c>
      <c r="AH26">
        <f>VLOOKUP(A26,[1]DETALLE!$A$1:$AK$841,22,FALSE)</f>
        <v>1.1499999999999999</v>
      </c>
      <c r="AI26">
        <f>VLOOKUP(A26,[1]DETALLE!$A$1:$AK$841,27,FALSE)</f>
        <v>0.66500000000000004</v>
      </c>
      <c r="AJ26" t="str">
        <f>VLOOKUP(A26,[1]DETALLE!$A$1:$AK$841,18,FALSE)</f>
        <v>Entry Production Color Low/Mid</v>
      </c>
      <c r="AK26">
        <f t="shared" si="0"/>
        <v>0</v>
      </c>
      <c r="AL26">
        <f t="shared" si="1"/>
        <v>0</v>
      </c>
      <c r="AM26">
        <f t="shared" si="2"/>
        <v>0</v>
      </c>
      <c r="AN26">
        <f t="shared" si="3"/>
        <v>0</v>
      </c>
      <c r="AO26">
        <f t="shared" si="4"/>
        <v>0</v>
      </c>
    </row>
    <row r="27" spans="1:41" x14ac:dyDescent="0.25">
      <c r="A27" t="s">
        <v>86</v>
      </c>
      <c r="B27">
        <v>2019</v>
      </c>
      <c r="C27" t="s">
        <v>30</v>
      </c>
      <c r="D27" t="s">
        <v>31</v>
      </c>
      <c r="E27">
        <v>28</v>
      </c>
      <c r="F27" t="s">
        <v>40</v>
      </c>
      <c r="G27">
        <v>1.816667</v>
      </c>
      <c r="H27" t="s">
        <v>45</v>
      </c>
      <c r="I27">
        <v>803</v>
      </c>
      <c r="J27">
        <v>1573</v>
      </c>
      <c r="K27">
        <v>0.2</v>
      </c>
      <c r="L27">
        <v>0.6</v>
      </c>
      <c r="M27">
        <v>0.8</v>
      </c>
      <c r="N27">
        <v>1.05</v>
      </c>
      <c r="O27">
        <v>1.1000000000000001</v>
      </c>
      <c r="P27">
        <v>1.1499999999999999</v>
      </c>
      <c r="Q27" t="s">
        <v>46</v>
      </c>
      <c r="R27">
        <v>4</v>
      </c>
      <c r="S27">
        <v>6</v>
      </c>
      <c r="T27" t="s">
        <v>47</v>
      </c>
      <c r="U27" t="s">
        <v>48</v>
      </c>
      <c r="V27" t="s">
        <v>35</v>
      </c>
      <c r="W27" t="s">
        <v>55</v>
      </c>
      <c r="X27">
        <v>2019</v>
      </c>
      <c r="Y27" t="s">
        <v>37</v>
      </c>
      <c r="Z27" t="s">
        <v>38</v>
      </c>
      <c r="AA27">
        <v>1</v>
      </c>
      <c r="AB27">
        <v>3</v>
      </c>
      <c r="AC27">
        <v>0.6</v>
      </c>
      <c r="AD27">
        <v>0.45416675000000001</v>
      </c>
      <c r="AE27">
        <v>943.8</v>
      </c>
      <c r="AF27">
        <f>VLOOKUP(A27,[1]DETALLE!$A$1:$AK$841,37,FALSE)</f>
        <v>-97.597500000000025</v>
      </c>
      <c r="AG27">
        <f>VLOOKUP(A27,[1]DETALLE!$A$1:$AK$841,16,FALSE)</f>
        <v>1</v>
      </c>
      <c r="AH27">
        <f>VLOOKUP(A27,[1]DETALLE!$A$1:$AK$841,22,FALSE)</f>
        <v>0</v>
      </c>
      <c r="AI27">
        <f>VLOOKUP(A27,[1]DETALLE!$A$1:$AK$841,27,FALSE)</f>
        <v>1.546</v>
      </c>
      <c r="AJ27" t="str">
        <f>VLOOKUP(A27,[1]DETALLE!$A$1:$AK$841,18,FALSE)</f>
        <v>A4 Mono MFPs</v>
      </c>
      <c r="AK27">
        <f t="shared" si="0"/>
        <v>0</v>
      </c>
      <c r="AL27">
        <f t="shared" si="1"/>
        <v>0</v>
      </c>
      <c r="AM27">
        <f t="shared" si="2"/>
        <v>0</v>
      </c>
      <c r="AN27">
        <f t="shared" si="3"/>
        <v>0</v>
      </c>
      <c r="AO27">
        <f t="shared" si="4"/>
        <v>0</v>
      </c>
    </row>
    <row r="28" spans="1:41" x14ac:dyDescent="0.25">
      <c r="A28" t="s">
        <v>87</v>
      </c>
      <c r="B28">
        <v>2019</v>
      </c>
      <c r="C28" t="s">
        <v>30</v>
      </c>
      <c r="D28" t="s">
        <v>31</v>
      </c>
      <c r="E28">
        <v>28</v>
      </c>
      <c r="F28" t="s">
        <v>40</v>
      </c>
      <c r="G28">
        <v>6.6666669999999997E-2</v>
      </c>
      <c r="H28" t="s">
        <v>45</v>
      </c>
      <c r="I28">
        <v>803</v>
      </c>
      <c r="J28">
        <v>1573</v>
      </c>
      <c r="K28">
        <v>0.2</v>
      </c>
      <c r="L28">
        <v>0.6</v>
      </c>
      <c r="M28">
        <v>0.8</v>
      </c>
      <c r="N28">
        <v>1.05</v>
      </c>
      <c r="O28">
        <v>1.1000000000000001</v>
      </c>
      <c r="P28">
        <v>1.1499999999999999</v>
      </c>
      <c r="Q28" t="s">
        <v>46</v>
      </c>
      <c r="R28">
        <v>4</v>
      </c>
      <c r="S28">
        <v>6</v>
      </c>
      <c r="T28" t="s">
        <v>47</v>
      </c>
      <c r="U28" t="s">
        <v>48</v>
      </c>
      <c r="V28" t="s">
        <v>35</v>
      </c>
      <c r="W28" t="s">
        <v>59</v>
      </c>
      <c r="X28">
        <v>2019</v>
      </c>
      <c r="Y28" t="s">
        <v>37</v>
      </c>
      <c r="Z28" t="s">
        <v>38</v>
      </c>
      <c r="AA28">
        <v>15</v>
      </c>
      <c r="AB28">
        <v>10</v>
      </c>
      <c r="AC28">
        <v>0.8</v>
      </c>
      <c r="AD28">
        <v>1.6666667499999999E-2</v>
      </c>
      <c r="AE28">
        <v>1258.4000000000001</v>
      </c>
      <c r="AF28">
        <f>VLOOKUP(A28,[1]DETALLE!$A$1:$AK$841,37,FALSE)</f>
        <v>1501.5000000000002</v>
      </c>
      <c r="AG28">
        <f>VLOOKUP(A28,[1]DETALLE!$A$1:$AK$841,16,FALSE)</f>
        <v>89</v>
      </c>
      <c r="AH28">
        <f>VLOOKUP(A28,[1]DETALLE!$A$1:$AK$841,22,FALSE)</f>
        <v>1.1000000000000001</v>
      </c>
      <c r="AI28">
        <f>VLOOKUP(A28,[1]DETALLE!$A$1:$AK$841,27,FALSE)</f>
        <v>5.4000000000000006E-2</v>
      </c>
      <c r="AJ28" t="str">
        <f>VLOOKUP(A28,[1]DETALLE!$A$1:$AK$841,18,FALSE)</f>
        <v>Office Digital</v>
      </c>
      <c r="AK28">
        <f t="shared" si="0"/>
        <v>0</v>
      </c>
      <c r="AL28">
        <f t="shared" si="1"/>
        <v>0</v>
      </c>
      <c r="AM28">
        <f t="shared" si="2"/>
        <v>0</v>
      </c>
      <c r="AN28">
        <f t="shared" si="3"/>
        <v>0</v>
      </c>
      <c r="AO28">
        <f t="shared" si="4"/>
        <v>0</v>
      </c>
    </row>
    <row r="29" spans="1:41" x14ac:dyDescent="0.25">
      <c r="A29" t="s">
        <v>88</v>
      </c>
      <c r="B29">
        <v>2019</v>
      </c>
      <c r="C29" t="s">
        <v>30</v>
      </c>
      <c r="D29" t="s">
        <v>31</v>
      </c>
      <c r="E29">
        <v>28</v>
      </c>
      <c r="F29" t="s">
        <v>40</v>
      </c>
      <c r="G29">
        <v>3.3333340000000003E-2</v>
      </c>
      <c r="H29" t="s">
        <v>58</v>
      </c>
      <c r="I29">
        <v>655</v>
      </c>
      <c r="J29">
        <v>1365</v>
      </c>
      <c r="K29">
        <v>0</v>
      </c>
      <c r="L29">
        <v>0</v>
      </c>
      <c r="M29">
        <v>0.6</v>
      </c>
      <c r="N29">
        <v>0.8</v>
      </c>
      <c r="O29">
        <v>1.05</v>
      </c>
      <c r="P29">
        <v>1.1000000000000001</v>
      </c>
      <c r="Q29" t="s">
        <v>46</v>
      </c>
      <c r="R29">
        <v>5</v>
      </c>
      <c r="S29">
        <v>9</v>
      </c>
      <c r="T29" t="s">
        <v>47</v>
      </c>
      <c r="U29" t="s">
        <v>58</v>
      </c>
      <c r="V29" t="s">
        <v>35</v>
      </c>
      <c r="W29" t="s">
        <v>50</v>
      </c>
      <c r="X29">
        <v>2019</v>
      </c>
      <c r="Y29" t="s">
        <v>37</v>
      </c>
      <c r="Z29" t="s">
        <v>38</v>
      </c>
      <c r="AA29">
        <v>1</v>
      </c>
      <c r="AB29">
        <v>8</v>
      </c>
      <c r="AC29">
        <v>0.6</v>
      </c>
      <c r="AD29">
        <v>6.6666679999999997E-3</v>
      </c>
      <c r="AE29">
        <v>819</v>
      </c>
      <c r="AF29">
        <f>VLOOKUP(A29,[1]DETALLE!$A$1:$AK$841,37,FALSE)</f>
        <v>819</v>
      </c>
      <c r="AG29">
        <f>VLOOKUP(A29,[1]DETALLE!$A$1:$AK$841,16,FALSE)</f>
        <v>14</v>
      </c>
      <c r="AH29">
        <f>VLOOKUP(A29,[1]DETALLE!$A$1:$AK$841,22,FALSE)</f>
        <v>0.6</v>
      </c>
      <c r="AI29">
        <f>VLOOKUP(A29,[1]DETALLE!$A$1:$AK$841,27,FALSE)</f>
        <v>0.32400000000000001</v>
      </c>
      <c r="AJ29" t="str">
        <f>VLOOKUP(A29,[1]DETALLE!$A$1:$AK$841,18,FALSE)</f>
        <v>Departmental Digital</v>
      </c>
      <c r="AK29">
        <f t="shared" si="0"/>
        <v>1</v>
      </c>
      <c r="AL29">
        <f t="shared" si="1"/>
        <v>0</v>
      </c>
      <c r="AM29">
        <f t="shared" si="2"/>
        <v>1</v>
      </c>
      <c r="AN29">
        <f t="shared" si="3"/>
        <v>0</v>
      </c>
      <c r="AO29">
        <f t="shared" si="4"/>
        <v>1</v>
      </c>
    </row>
    <row r="30" spans="1:41" x14ac:dyDescent="0.25">
      <c r="A30" t="s">
        <v>89</v>
      </c>
      <c r="B30">
        <v>2019</v>
      </c>
      <c r="C30" t="s">
        <v>30</v>
      </c>
      <c r="D30" t="s">
        <v>31</v>
      </c>
      <c r="E30">
        <v>28</v>
      </c>
      <c r="F30" t="s">
        <v>40</v>
      </c>
      <c r="G30">
        <v>1.3833329999999999</v>
      </c>
      <c r="H30" t="s">
        <v>45</v>
      </c>
      <c r="I30">
        <v>803</v>
      </c>
      <c r="J30">
        <v>1573</v>
      </c>
      <c r="K30">
        <v>0.2</v>
      </c>
      <c r="L30">
        <v>0.6</v>
      </c>
      <c r="M30">
        <v>0.8</v>
      </c>
      <c r="N30">
        <v>1.05</v>
      </c>
      <c r="O30">
        <v>1.1000000000000001</v>
      </c>
      <c r="P30">
        <v>1.1499999999999999</v>
      </c>
      <c r="Q30" t="s">
        <v>46</v>
      </c>
      <c r="R30">
        <v>4</v>
      </c>
      <c r="S30">
        <v>6</v>
      </c>
      <c r="T30" t="s">
        <v>85</v>
      </c>
      <c r="U30" t="s">
        <v>48</v>
      </c>
      <c r="V30" t="s">
        <v>35</v>
      </c>
      <c r="W30" t="s">
        <v>42</v>
      </c>
      <c r="X30">
        <v>2019</v>
      </c>
      <c r="Y30" t="s">
        <v>37</v>
      </c>
      <c r="Z30" t="s">
        <v>38</v>
      </c>
      <c r="AA30">
        <v>4</v>
      </c>
      <c r="AB30">
        <v>7</v>
      </c>
      <c r="AC30">
        <v>0.8</v>
      </c>
      <c r="AD30">
        <v>0.2305555</v>
      </c>
      <c r="AE30">
        <v>1258.4000000000001</v>
      </c>
      <c r="AF30">
        <f>VLOOKUP(A30,[1]DETALLE!$A$1:$AK$841,37,FALSE)</f>
        <v>0</v>
      </c>
      <c r="AG30">
        <f>VLOOKUP(A30,[1]DETALLE!$A$1:$AK$841,16,FALSE)</f>
        <v>42</v>
      </c>
      <c r="AH30">
        <f>VLOOKUP(A30,[1]DETALLE!$A$1:$AK$841,22,FALSE)</f>
        <v>1.05</v>
      </c>
      <c r="AI30">
        <f>VLOOKUP(A30,[1]DETALLE!$A$1:$AK$841,27,FALSE)</f>
        <v>5.2000000000000005E-2</v>
      </c>
      <c r="AJ30" t="str">
        <f>VLOOKUP(A30,[1]DETALLE!$A$1:$AK$841,18,FALSE)</f>
        <v>Office Digital</v>
      </c>
      <c r="AK30">
        <f t="shared" si="0"/>
        <v>0</v>
      </c>
      <c r="AL30">
        <f t="shared" si="1"/>
        <v>0</v>
      </c>
      <c r="AM30">
        <f t="shared" si="2"/>
        <v>0</v>
      </c>
      <c r="AN30">
        <f t="shared" si="3"/>
        <v>0</v>
      </c>
      <c r="AO30">
        <f t="shared" si="4"/>
        <v>0</v>
      </c>
    </row>
    <row r="31" spans="1:41" x14ac:dyDescent="0.25">
      <c r="A31" t="s">
        <v>90</v>
      </c>
      <c r="B31">
        <v>2019</v>
      </c>
      <c r="C31" t="s">
        <v>30</v>
      </c>
      <c r="D31" t="s">
        <v>31</v>
      </c>
      <c r="E31">
        <v>28</v>
      </c>
      <c r="F31" t="s">
        <v>44</v>
      </c>
      <c r="G31">
        <v>0</v>
      </c>
      <c r="H31" t="s">
        <v>91</v>
      </c>
      <c r="I31">
        <v>803</v>
      </c>
      <c r="J31">
        <v>1573</v>
      </c>
      <c r="K31">
        <v>0.2</v>
      </c>
      <c r="L31">
        <v>0.6</v>
      </c>
      <c r="M31">
        <v>0.8</v>
      </c>
      <c r="N31">
        <v>1.05</v>
      </c>
      <c r="O31">
        <v>1.1000000000000001</v>
      </c>
      <c r="P31">
        <v>1.1499999999999999</v>
      </c>
      <c r="Q31" t="s">
        <v>46</v>
      </c>
      <c r="R31">
        <v>4</v>
      </c>
      <c r="S31">
        <v>6</v>
      </c>
      <c r="T31" t="s">
        <v>47</v>
      </c>
      <c r="U31" t="s">
        <v>91</v>
      </c>
      <c r="V31" t="s">
        <v>35</v>
      </c>
      <c r="W31" t="s">
        <v>61</v>
      </c>
      <c r="X31">
        <v>2019</v>
      </c>
      <c r="Y31" t="s">
        <v>37</v>
      </c>
      <c r="Z31" t="s">
        <v>38</v>
      </c>
      <c r="AA31">
        <v>3</v>
      </c>
      <c r="AB31">
        <v>156</v>
      </c>
      <c r="AC31">
        <v>0</v>
      </c>
      <c r="AD31">
        <v>0</v>
      </c>
      <c r="AE31">
        <v>1573</v>
      </c>
      <c r="AF31">
        <f>VLOOKUP(A31,[1]DETALLE!$A$1:$AK$841,37,FALSE)</f>
        <v>0</v>
      </c>
      <c r="AG31">
        <f>VLOOKUP(A31,[1]DETALLE!$A$1:$AK$841,16,FALSE)</f>
        <v>34</v>
      </c>
      <c r="AH31">
        <f>VLOOKUP(A31,[1]DETALLE!$A$1:$AK$841,22,FALSE)</f>
        <v>1.05</v>
      </c>
      <c r="AI31">
        <f>VLOOKUP(A31,[1]DETALLE!$A$1:$AK$841,27,FALSE)</f>
        <v>0.28199999999999997</v>
      </c>
      <c r="AJ31" t="str">
        <f>VLOOKUP(A31,[1]DETALLE!$A$1:$AK$841,18,FALSE)</f>
        <v>Office Digital</v>
      </c>
      <c r="AK31">
        <f t="shared" si="0"/>
        <v>0</v>
      </c>
      <c r="AL31">
        <f t="shared" si="1"/>
        <v>0</v>
      </c>
      <c r="AM31">
        <f t="shared" si="2"/>
        <v>0</v>
      </c>
      <c r="AN31">
        <f t="shared" si="3"/>
        <v>0</v>
      </c>
      <c r="AO31">
        <f t="shared" si="4"/>
        <v>0</v>
      </c>
    </row>
    <row r="32" spans="1:41" x14ac:dyDescent="0.25">
      <c r="A32" t="s">
        <v>92</v>
      </c>
      <c r="B32">
        <v>2019</v>
      </c>
      <c r="C32" t="s">
        <v>30</v>
      </c>
      <c r="D32" t="s">
        <v>31</v>
      </c>
      <c r="E32">
        <v>29</v>
      </c>
      <c r="F32" t="s">
        <v>40</v>
      </c>
      <c r="G32">
        <v>0.5</v>
      </c>
      <c r="H32" t="s">
        <v>45</v>
      </c>
      <c r="I32">
        <v>803</v>
      </c>
      <c r="J32">
        <v>1573</v>
      </c>
      <c r="K32">
        <v>0.2</v>
      </c>
      <c r="L32">
        <v>0.6</v>
      </c>
      <c r="M32">
        <v>0.8</v>
      </c>
      <c r="N32">
        <v>1.05</v>
      </c>
      <c r="O32">
        <v>1.1000000000000001</v>
      </c>
      <c r="P32">
        <v>1.1499999999999999</v>
      </c>
      <c r="Q32" t="s">
        <v>46</v>
      </c>
      <c r="R32">
        <v>4</v>
      </c>
      <c r="S32">
        <v>6</v>
      </c>
      <c r="T32" t="s">
        <v>47</v>
      </c>
      <c r="U32" t="s">
        <v>48</v>
      </c>
      <c r="V32" t="s">
        <v>35</v>
      </c>
      <c r="W32" t="s">
        <v>50</v>
      </c>
      <c r="X32">
        <v>2019</v>
      </c>
      <c r="Y32" t="s">
        <v>37</v>
      </c>
      <c r="Z32" t="s">
        <v>38</v>
      </c>
      <c r="AA32">
        <v>4</v>
      </c>
      <c r="AB32">
        <v>1</v>
      </c>
      <c r="AC32">
        <v>0.2</v>
      </c>
      <c r="AD32">
        <v>0.125</v>
      </c>
      <c r="AE32">
        <v>314.60000000000002</v>
      </c>
      <c r="AF32">
        <f>VLOOKUP(A32,[1]DETALLE!$A$1:$AK$841,37,FALSE)</f>
        <v>750.75000000000011</v>
      </c>
      <c r="AG32">
        <f>VLOOKUP(A32,[1]DETALLE!$A$1:$AK$841,16,FALSE)</f>
        <v>854</v>
      </c>
      <c r="AH32">
        <f>VLOOKUP(A32,[1]DETALLE!$A$1:$AK$841,22,FALSE)</f>
        <v>1.05</v>
      </c>
      <c r="AI32">
        <f>VLOOKUP(A32,[1]DETALLE!$A$1:$AK$841,27,FALSE)</f>
        <v>0.312</v>
      </c>
      <c r="AJ32" t="str">
        <f>VLOOKUP(A32,[1]DETALLE!$A$1:$AK$841,18,FALSE)</f>
        <v>Entry Mono Printers</v>
      </c>
      <c r="AK32">
        <f t="shared" si="0"/>
        <v>0</v>
      </c>
      <c r="AL32">
        <f t="shared" si="1"/>
        <v>0</v>
      </c>
      <c r="AM32">
        <f t="shared" si="2"/>
        <v>0</v>
      </c>
      <c r="AN32">
        <f t="shared" si="3"/>
        <v>0</v>
      </c>
      <c r="AO32">
        <f t="shared" si="4"/>
        <v>0</v>
      </c>
    </row>
    <row r="33" spans="1:41" x14ac:dyDescent="0.25">
      <c r="A33" t="s">
        <v>93</v>
      </c>
      <c r="B33">
        <v>2019</v>
      </c>
      <c r="C33" t="s">
        <v>30</v>
      </c>
      <c r="D33" t="s">
        <v>31</v>
      </c>
      <c r="E33">
        <v>29</v>
      </c>
      <c r="F33" t="s">
        <v>40</v>
      </c>
      <c r="G33">
        <v>1.316667</v>
      </c>
      <c r="H33" t="s">
        <v>45</v>
      </c>
      <c r="I33">
        <v>803</v>
      </c>
      <c r="J33">
        <v>1573</v>
      </c>
      <c r="K33">
        <v>0.2</v>
      </c>
      <c r="L33">
        <v>0.6</v>
      </c>
      <c r="M33">
        <v>0.8</v>
      </c>
      <c r="N33">
        <v>1.05</v>
      </c>
      <c r="O33">
        <v>1.1000000000000001</v>
      </c>
      <c r="P33">
        <v>1.1499999999999999</v>
      </c>
      <c r="Q33" t="s">
        <v>46</v>
      </c>
      <c r="R33">
        <v>4</v>
      </c>
      <c r="S33">
        <v>6</v>
      </c>
      <c r="T33" t="s">
        <v>47</v>
      </c>
      <c r="U33" t="s">
        <v>48</v>
      </c>
      <c r="V33" t="s">
        <v>35</v>
      </c>
      <c r="W33" t="s">
        <v>36</v>
      </c>
      <c r="X33">
        <v>2019</v>
      </c>
      <c r="Y33" t="s">
        <v>37</v>
      </c>
      <c r="Z33" t="s">
        <v>38</v>
      </c>
      <c r="AA33">
        <v>1</v>
      </c>
      <c r="AB33">
        <v>36</v>
      </c>
      <c r="AC33">
        <v>1.1000000000000001</v>
      </c>
      <c r="AD33">
        <v>0.32916675000000001</v>
      </c>
      <c r="AE33">
        <v>1730.3</v>
      </c>
      <c r="AF33">
        <f>VLOOKUP(A33,[1]DETALLE!$A$1:$AK$841,37,FALSE)</f>
        <v>1651.6500000000003</v>
      </c>
      <c r="AG33">
        <f>VLOOKUP(A33,[1]DETALLE!$A$1:$AK$841,16,FALSE)</f>
        <v>27</v>
      </c>
      <c r="AH33">
        <f>VLOOKUP(A33,[1]DETALLE!$A$1:$AK$841,22,FALSE)</f>
        <v>1.05</v>
      </c>
      <c r="AI33">
        <f>VLOOKUP(A33,[1]DETALLE!$A$1:$AK$841,27,FALSE)</f>
        <v>0.89249999999999996</v>
      </c>
      <c r="AJ33" t="str">
        <f>VLOOKUP(A33,[1]DETALLE!$A$1:$AK$841,18,FALSE)</f>
        <v>Light Production Digital Business</v>
      </c>
      <c r="AK33">
        <f t="shared" si="0"/>
        <v>0</v>
      </c>
      <c r="AL33">
        <f t="shared" si="1"/>
        <v>0</v>
      </c>
      <c r="AM33">
        <f t="shared" si="2"/>
        <v>0</v>
      </c>
      <c r="AN33">
        <f t="shared" si="3"/>
        <v>0</v>
      </c>
      <c r="AO33">
        <f t="shared" si="4"/>
        <v>1</v>
      </c>
    </row>
    <row r="34" spans="1:41" x14ac:dyDescent="0.25">
      <c r="A34" t="s">
        <v>94</v>
      </c>
      <c r="B34">
        <v>2019</v>
      </c>
      <c r="C34" t="s">
        <v>30</v>
      </c>
      <c r="D34" t="s">
        <v>31</v>
      </c>
      <c r="E34">
        <v>29</v>
      </c>
      <c r="F34" t="s">
        <v>40</v>
      </c>
      <c r="G34">
        <v>0.23333329999999999</v>
      </c>
      <c r="H34" t="s">
        <v>95</v>
      </c>
      <c r="I34">
        <v>803</v>
      </c>
      <c r="J34">
        <v>1573</v>
      </c>
      <c r="K34">
        <v>0.2</v>
      </c>
      <c r="L34">
        <v>0.6</v>
      </c>
      <c r="M34">
        <v>0.8</v>
      </c>
      <c r="N34">
        <v>1.05</v>
      </c>
      <c r="O34">
        <v>1.1000000000000001</v>
      </c>
      <c r="P34">
        <v>1.1499999999999999</v>
      </c>
      <c r="Q34" t="s">
        <v>46</v>
      </c>
      <c r="R34">
        <v>4</v>
      </c>
      <c r="S34">
        <v>6</v>
      </c>
      <c r="T34" t="s">
        <v>47</v>
      </c>
      <c r="U34" t="s">
        <v>96</v>
      </c>
      <c r="V34" t="s">
        <v>35</v>
      </c>
      <c r="W34" t="s">
        <v>55</v>
      </c>
      <c r="X34">
        <v>2019</v>
      </c>
      <c r="Y34" t="s">
        <v>37</v>
      </c>
      <c r="Z34" t="s">
        <v>38</v>
      </c>
      <c r="AA34">
        <v>1</v>
      </c>
      <c r="AB34">
        <v>28</v>
      </c>
      <c r="AC34">
        <v>1.05</v>
      </c>
      <c r="AD34">
        <v>5.8333324999999998E-2</v>
      </c>
      <c r="AE34">
        <v>1651.65</v>
      </c>
      <c r="AF34">
        <f>VLOOKUP(A34,[1]DETALLE!$A$1:$AK$841,37,FALSE)</f>
        <v>679.96500000000003</v>
      </c>
      <c r="AG34">
        <f>VLOOKUP(A34,[1]DETALLE!$A$1:$AK$841,16,FALSE)</f>
        <v>575</v>
      </c>
      <c r="AH34">
        <f>VLOOKUP(A34,[1]DETALLE!$A$1:$AK$841,22,FALSE)</f>
        <v>1.05</v>
      </c>
      <c r="AI34">
        <f>VLOOKUP(A34,[1]DETALLE!$A$1:$AK$841,27,FALSE)</f>
        <v>1.3960000000000001</v>
      </c>
      <c r="AJ34" t="str">
        <f>VLOOKUP(A34,[1]DETALLE!$A$1:$AK$841,18,FALSE)</f>
        <v>A4 Mono MFPs</v>
      </c>
      <c r="AK34">
        <f t="shared" si="0"/>
        <v>0</v>
      </c>
      <c r="AL34">
        <f t="shared" si="1"/>
        <v>0</v>
      </c>
      <c r="AM34">
        <f t="shared" si="2"/>
        <v>1</v>
      </c>
      <c r="AN34">
        <f t="shared" si="3"/>
        <v>0</v>
      </c>
      <c r="AO34">
        <f t="shared" si="4"/>
        <v>0</v>
      </c>
    </row>
    <row r="35" spans="1:41" x14ac:dyDescent="0.25">
      <c r="A35" t="s">
        <v>97</v>
      </c>
      <c r="B35">
        <v>2019</v>
      </c>
      <c r="C35" t="s">
        <v>30</v>
      </c>
      <c r="D35" t="s">
        <v>31</v>
      </c>
      <c r="E35">
        <v>29</v>
      </c>
      <c r="F35" t="s">
        <v>40</v>
      </c>
      <c r="G35">
        <v>1.6333329999999999</v>
      </c>
      <c r="H35" t="s">
        <v>58</v>
      </c>
      <c r="I35">
        <v>655</v>
      </c>
      <c r="J35">
        <v>1365</v>
      </c>
      <c r="K35">
        <v>0</v>
      </c>
      <c r="L35">
        <v>0</v>
      </c>
      <c r="M35">
        <v>0.6</v>
      </c>
      <c r="N35">
        <v>0.8</v>
      </c>
      <c r="O35">
        <v>1.05</v>
      </c>
      <c r="P35">
        <v>1.1000000000000001</v>
      </c>
      <c r="Q35" t="s">
        <v>46</v>
      </c>
      <c r="R35">
        <v>5</v>
      </c>
      <c r="S35">
        <v>9</v>
      </c>
      <c r="T35" t="s">
        <v>47</v>
      </c>
      <c r="U35" t="s">
        <v>58</v>
      </c>
      <c r="V35" t="s">
        <v>35</v>
      </c>
      <c r="W35" t="s">
        <v>83</v>
      </c>
      <c r="X35">
        <v>2019</v>
      </c>
      <c r="Y35" t="s">
        <v>37</v>
      </c>
      <c r="Z35" t="s">
        <v>38</v>
      </c>
      <c r="AA35">
        <v>2</v>
      </c>
      <c r="AB35">
        <v>45</v>
      </c>
      <c r="AC35">
        <v>1.05</v>
      </c>
      <c r="AD35">
        <v>0.32666659999999997</v>
      </c>
      <c r="AE35">
        <v>1433.25</v>
      </c>
      <c r="AF35">
        <f>VLOOKUP(A35,[1]DETALLE!$A$1:$AK$841,37,FALSE)</f>
        <v>1808.95</v>
      </c>
      <c r="AG35">
        <f>VLOOKUP(A35,[1]DETALLE!$A$1:$AK$841,16,FALSE)</f>
        <v>129</v>
      </c>
      <c r="AH35">
        <f>VLOOKUP(A35,[1]DETALLE!$A$1:$AK$841,22,FALSE)</f>
        <v>1.1499999999999999</v>
      </c>
      <c r="AI35">
        <f>VLOOKUP(A35,[1]DETALLE!$A$1:$AK$841,27,FALSE)</f>
        <v>1</v>
      </c>
      <c r="AJ35" t="str">
        <f>VLOOKUP(A35,[1]DETALLE!$A$1:$AK$841,18,FALSE)</f>
        <v>Light Production Digital Business</v>
      </c>
      <c r="AK35">
        <f t="shared" si="0"/>
        <v>0</v>
      </c>
      <c r="AL35">
        <f t="shared" si="1"/>
        <v>0</v>
      </c>
      <c r="AM35">
        <f t="shared" si="2"/>
        <v>0</v>
      </c>
      <c r="AN35">
        <f t="shared" si="3"/>
        <v>0</v>
      </c>
      <c r="AO35">
        <f t="shared" si="4"/>
        <v>0</v>
      </c>
    </row>
    <row r="36" spans="1:41" x14ac:dyDescent="0.25">
      <c r="A36" t="s">
        <v>98</v>
      </c>
      <c r="B36">
        <v>2019</v>
      </c>
      <c r="C36" t="s">
        <v>30</v>
      </c>
      <c r="D36" t="s">
        <v>31</v>
      </c>
      <c r="E36">
        <v>29</v>
      </c>
      <c r="F36" t="s">
        <v>40</v>
      </c>
      <c r="G36">
        <v>2.0833330000000001</v>
      </c>
      <c r="H36" t="s">
        <v>58</v>
      </c>
      <c r="I36">
        <v>655</v>
      </c>
      <c r="J36">
        <v>1365</v>
      </c>
      <c r="K36">
        <v>0</v>
      </c>
      <c r="L36">
        <v>0</v>
      </c>
      <c r="M36">
        <v>0.6</v>
      </c>
      <c r="N36">
        <v>0.8</v>
      </c>
      <c r="O36">
        <v>1.05</v>
      </c>
      <c r="P36">
        <v>1.1000000000000001</v>
      </c>
      <c r="Q36" t="s">
        <v>46</v>
      </c>
      <c r="R36">
        <v>5</v>
      </c>
      <c r="S36">
        <v>9</v>
      </c>
      <c r="T36" t="s">
        <v>47</v>
      </c>
      <c r="U36" t="s">
        <v>58</v>
      </c>
      <c r="V36" t="s">
        <v>35</v>
      </c>
      <c r="W36" t="s">
        <v>61</v>
      </c>
      <c r="X36">
        <v>2019</v>
      </c>
      <c r="Y36" t="s">
        <v>37</v>
      </c>
      <c r="Z36" t="s">
        <v>38</v>
      </c>
      <c r="AA36">
        <v>1</v>
      </c>
      <c r="AB36">
        <v>35</v>
      </c>
      <c r="AC36">
        <v>1.05</v>
      </c>
      <c r="AD36">
        <v>0.4166666</v>
      </c>
      <c r="AE36">
        <v>1433.25</v>
      </c>
      <c r="AF36">
        <f>VLOOKUP(A36,[1]DETALLE!$A$1:$AK$841,37,FALSE)</f>
        <v>1501.5000000000002</v>
      </c>
      <c r="AG36">
        <f>VLOOKUP(A36,[1]DETALLE!$A$1:$AK$841,16,FALSE)</f>
        <v>123</v>
      </c>
      <c r="AH36">
        <f>VLOOKUP(A36,[1]DETALLE!$A$1:$AK$841,22,FALSE)</f>
        <v>1.1000000000000001</v>
      </c>
      <c r="AI36">
        <f>VLOOKUP(A36,[1]DETALLE!$A$1:$AK$841,27,FALSE)</f>
        <v>0.39666666666666667</v>
      </c>
      <c r="AJ36" t="str">
        <f>VLOOKUP(A36,[1]DETALLE!$A$1:$AK$841,18,FALSE)</f>
        <v>Departmental Digital</v>
      </c>
      <c r="AK36">
        <f t="shared" si="0"/>
        <v>0</v>
      </c>
      <c r="AL36">
        <f t="shared" si="1"/>
        <v>0</v>
      </c>
      <c r="AM36">
        <f t="shared" si="2"/>
        <v>0</v>
      </c>
      <c r="AN36">
        <f t="shared" si="3"/>
        <v>0</v>
      </c>
      <c r="AO36">
        <f t="shared" si="4"/>
        <v>1</v>
      </c>
    </row>
    <row r="37" spans="1:41" x14ac:dyDescent="0.25">
      <c r="A37" t="s">
        <v>99</v>
      </c>
      <c r="B37">
        <v>2019</v>
      </c>
      <c r="C37" t="s">
        <v>30</v>
      </c>
      <c r="D37" t="s">
        <v>31</v>
      </c>
      <c r="E37">
        <v>29</v>
      </c>
      <c r="F37" t="s">
        <v>40</v>
      </c>
      <c r="G37">
        <v>1.65</v>
      </c>
      <c r="H37" t="s">
        <v>54</v>
      </c>
      <c r="I37">
        <v>803</v>
      </c>
      <c r="J37">
        <v>1573</v>
      </c>
      <c r="K37">
        <v>0.2</v>
      </c>
      <c r="L37">
        <v>0.6</v>
      </c>
      <c r="M37">
        <v>0.8</v>
      </c>
      <c r="N37">
        <v>1.05</v>
      </c>
      <c r="O37">
        <v>1.1000000000000001</v>
      </c>
      <c r="P37">
        <v>1.1499999999999999</v>
      </c>
      <c r="Q37" t="s">
        <v>46</v>
      </c>
      <c r="R37">
        <v>4</v>
      </c>
      <c r="S37">
        <v>6</v>
      </c>
      <c r="T37" t="s">
        <v>47</v>
      </c>
      <c r="U37" t="s">
        <v>54</v>
      </c>
      <c r="V37" t="s">
        <v>35</v>
      </c>
      <c r="W37" t="s">
        <v>55</v>
      </c>
      <c r="X37">
        <v>2019</v>
      </c>
      <c r="Y37" t="s">
        <v>37</v>
      </c>
      <c r="Z37" t="s">
        <v>38</v>
      </c>
      <c r="AA37">
        <v>2</v>
      </c>
      <c r="AB37">
        <v>15</v>
      </c>
      <c r="AC37">
        <v>0.8</v>
      </c>
      <c r="AD37">
        <v>0.41249999999999998</v>
      </c>
      <c r="AE37">
        <v>1258.4000000000001</v>
      </c>
      <c r="AF37">
        <f>VLOOKUP(A37,[1]DETALLE!$A$1:$AK$841,37,FALSE)</f>
        <v>1433.25</v>
      </c>
      <c r="AG37">
        <f>VLOOKUP(A37,[1]DETALLE!$A$1:$AK$841,16,FALSE)</f>
        <v>40</v>
      </c>
      <c r="AH37">
        <f>VLOOKUP(A37,[1]DETALLE!$A$1:$AK$841,22,FALSE)</f>
        <v>1.05</v>
      </c>
      <c r="AI37">
        <f>VLOOKUP(A37,[1]DETALLE!$A$1:$AK$841,27,FALSE)</f>
        <v>0.35599999999999998</v>
      </c>
      <c r="AJ37" t="str">
        <f>VLOOKUP(A37,[1]DETALLE!$A$1:$AK$841,18,FALSE)</f>
        <v>Departmental Digital</v>
      </c>
      <c r="AK37">
        <f t="shared" si="0"/>
        <v>0</v>
      </c>
      <c r="AL37">
        <f t="shared" si="1"/>
        <v>0</v>
      </c>
      <c r="AM37">
        <f t="shared" si="2"/>
        <v>0</v>
      </c>
      <c r="AN37">
        <f t="shared" si="3"/>
        <v>0</v>
      </c>
      <c r="AO37">
        <f t="shared" si="4"/>
        <v>0</v>
      </c>
    </row>
    <row r="38" spans="1:41" x14ac:dyDescent="0.25">
      <c r="A38" t="s">
        <v>100</v>
      </c>
      <c r="B38">
        <v>2019</v>
      </c>
      <c r="C38" t="s">
        <v>30</v>
      </c>
      <c r="D38" t="s">
        <v>31</v>
      </c>
      <c r="E38">
        <v>31</v>
      </c>
      <c r="F38" t="s">
        <v>44</v>
      </c>
      <c r="G38">
        <v>0.1666667</v>
      </c>
      <c r="H38" t="s">
        <v>34</v>
      </c>
      <c r="I38">
        <v>468</v>
      </c>
      <c r="J38">
        <v>715</v>
      </c>
      <c r="K38">
        <v>0</v>
      </c>
      <c r="L38">
        <v>0</v>
      </c>
      <c r="M38">
        <v>0</v>
      </c>
      <c r="N38">
        <v>0.6</v>
      </c>
      <c r="O38">
        <v>0.8</v>
      </c>
      <c r="P38">
        <v>1.05</v>
      </c>
      <c r="Q38" t="s">
        <v>46</v>
      </c>
      <c r="R38">
        <v>5</v>
      </c>
      <c r="S38">
        <v>9</v>
      </c>
      <c r="T38" t="s">
        <v>47</v>
      </c>
      <c r="U38" t="s">
        <v>34</v>
      </c>
      <c r="V38" t="s">
        <v>35</v>
      </c>
      <c r="W38" t="s">
        <v>55</v>
      </c>
      <c r="X38">
        <v>2019</v>
      </c>
      <c r="Y38" t="s">
        <v>37</v>
      </c>
      <c r="Z38" t="s">
        <v>38</v>
      </c>
      <c r="AA38">
        <v>1</v>
      </c>
      <c r="AB38">
        <v>24</v>
      </c>
      <c r="AC38">
        <v>0</v>
      </c>
      <c r="AD38">
        <v>0</v>
      </c>
      <c r="AE38">
        <v>715</v>
      </c>
      <c r="AF38" t="e">
        <f>VLOOKUP(A38,[1]DETALLE!$A$1:$AK$841,37,FALSE)</f>
        <v>#N/A</v>
      </c>
      <c r="AG38" t="e">
        <f>VLOOKUP(A38,[1]DETALLE!$A$1:$AK$841,16,FALSE)</f>
        <v>#N/A</v>
      </c>
      <c r="AH38" t="e">
        <f>VLOOKUP(A38,[1]DETALLE!$A$1:$AK$841,22,FALSE)</f>
        <v>#N/A</v>
      </c>
      <c r="AI38" t="e">
        <f>VLOOKUP(A38,[1]DETALLE!$A$1:$AK$841,27,FALSE)</f>
        <v>#N/A</v>
      </c>
      <c r="AJ38" t="e">
        <f>VLOOKUP(A38,[1]DETALLE!$A$1:$AK$841,18,FALSE)</f>
        <v>#N/A</v>
      </c>
      <c r="AK38" t="e">
        <f t="shared" si="0"/>
        <v>#N/A</v>
      </c>
      <c r="AL38" t="e">
        <f t="shared" si="1"/>
        <v>#N/A</v>
      </c>
      <c r="AM38" t="e">
        <f t="shared" si="2"/>
        <v>#N/A</v>
      </c>
      <c r="AN38" t="e">
        <f t="shared" si="3"/>
        <v>#N/A</v>
      </c>
      <c r="AO38" t="e">
        <f t="shared" si="4"/>
        <v>#N/A</v>
      </c>
    </row>
    <row r="39" spans="1:41" x14ac:dyDescent="0.25">
      <c r="A39" t="s">
        <v>101</v>
      </c>
      <c r="B39">
        <v>2019</v>
      </c>
      <c r="C39" t="s">
        <v>30</v>
      </c>
      <c r="D39" t="s">
        <v>31</v>
      </c>
      <c r="E39">
        <v>31</v>
      </c>
      <c r="F39" t="s">
        <v>40</v>
      </c>
      <c r="G39">
        <v>0.4</v>
      </c>
      <c r="H39" t="s">
        <v>45</v>
      </c>
      <c r="I39">
        <v>803</v>
      </c>
      <c r="J39">
        <v>1573</v>
      </c>
      <c r="K39">
        <v>0.2</v>
      </c>
      <c r="L39">
        <v>0.6</v>
      </c>
      <c r="M39">
        <v>0.8</v>
      </c>
      <c r="N39">
        <v>1.05</v>
      </c>
      <c r="O39">
        <v>1.1000000000000001</v>
      </c>
      <c r="P39">
        <v>1.1499999999999999</v>
      </c>
      <c r="Q39" t="s">
        <v>46</v>
      </c>
      <c r="R39">
        <v>4</v>
      </c>
      <c r="S39">
        <v>6</v>
      </c>
      <c r="T39" t="s">
        <v>47</v>
      </c>
      <c r="U39" t="s">
        <v>48</v>
      </c>
      <c r="V39" t="s">
        <v>35</v>
      </c>
      <c r="W39" t="s">
        <v>42</v>
      </c>
      <c r="X39">
        <v>2019</v>
      </c>
      <c r="Y39" t="s">
        <v>37</v>
      </c>
      <c r="Z39" t="s">
        <v>38</v>
      </c>
      <c r="AA39">
        <v>4</v>
      </c>
      <c r="AB39">
        <v>5</v>
      </c>
      <c r="AC39">
        <v>0.6</v>
      </c>
      <c r="AD39">
        <v>0.1</v>
      </c>
      <c r="AE39">
        <v>943.8</v>
      </c>
      <c r="AF39">
        <f>VLOOKUP(A39,[1]DETALLE!$A$1:$AK$841,37,FALSE)</f>
        <v>750.75000000000011</v>
      </c>
      <c r="AG39">
        <f>VLOOKUP(A39,[1]DETALLE!$A$1:$AK$841,16,FALSE)</f>
        <v>257</v>
      </c>
      <c r="AH39">
        <f>VLOOKUP(A39,[1]DETALLE!$A$1:$AK$841,22,FALSE)</f>
        <v>1.05</v>
      </c>
      <c r="AI39">
        <f>VLOOKUP(A39,[1]DETALLE!$A$1:$AK$841,27,FALSE)</f>
        <v>0.46399999999999997</v>
      </c>
      <c r="AJ39" t="str">
        <f>VLOOKUP(A39,[1]DETALLE!$A$1:$AK$841,18,FALSE)</f>
        <v>A4 Mono MFPs</v>
      </c>
      <c r="AK39">
        <f t="shared" si="0"/>
        <v>0</v>
      </c>
      <c r="AL39">
        <f t="shared" si="1"/>
        <v>0</v>
      </c>
      <c r="AM39">
        <f t="shared" si="2"/>
        <v>0</v>
      </c>
      <c r="AN39">
        <f t="shared" si="3"/>
        <v>0</v>
      </c>
      <c r="AO39">
        <f t="shared" si="4"/>
        <v>0</v>
      </c>
    </row>
    <row r="40" spans="1:41" x14ac:dyDescent="0.25">
      <c r="A40" t="s">
        <v>102</v>
      </c>
      <c r="B40">
        <v>2019</v>
      </c>
      <c r="C40" t="s">
        <v>30</v>
      </c>
      <c r="D40" t="s">
        <v>31</v>
      </c>
      <c r="E40">
        <v>31</v>
      </c>
      <c r="F40" t="s">
        <v>44</v>
      </c>
      <c r="G40">
        <v>0</v>
      </c>
      <c r="H40" t="s">
        <v>45</v>
      </c>
      <c r="I40">
        <v>803</v>
      </c>
      <c r="J40">
        <v>1573</v>
      </c>
      <c r="K40">
        <v>0.2</v>
      </c>
      <c r="L40">
        <v>0.6</v>
      </c>
      <c r="M40">
        <v>0.8</v>
      </c>
      <c r="N40">
        <v>1.05</v>
      </c>
      <c r="O40">
        <v>1.1000000000000001</v>
      </c>
      <c r="P40">
        <v>1.1499999999999999</v>
      </c>
      <c r="Q40" t="s">
        <v>46</v>
      </c>
      <c r="R40">
        <v>4</v>
      </c>
      <c r="S40">
        <v>6</v>
      </c>
      <c r="T40" t="s">
        <v>47</v>
      </c>
      <c r="U40" t="s">
        <v>48</v>
      </c>
      <c r="V40" t="s">
        <v>35</v>
      </c>
      <c r="W40" t="s">
        <v>42</v>
      </c>
      <c r="X40">
        <v>2019</v>
      </c>
      <c r="Y40" t="s">
        <v>37</v>
      </c>
      <c r="Z40" t="s">
        <v>38</v>
      </c>
      <c r="AA40">
        <v>1</v>
      </c>
      <c r="AB40">
        <v>3</v>
      </c>
      <c r="AC40">
        <v>0</v>
      </c>
      <c r="AD40">
        <v>0</v>
      </c>
      <c r="AE40">
        <v>1573</v>
      </c>
      <c r="AF40">
        <f>VLOOKUP(A40,[1]DETALLE!$A$1:$AK$841,37,FALSE)</f>
        <v>750.75000000000011</v>
      </c>
      <c r="AG40">
        <f>VLOOKUP(A40,[1]DETALLE!$A$1:$AK$841,16,FALSE)</f>
        <v>119</v>
      </c>
      <c r="AH40">
        <f>VLOOKUP(A40,[1]DETALLE!$A$1:$AK$841,22,FALSE)</f>
        <v>1.05</v>
      </c>
      <c r="AI40">
        <f>VLOOKUP(A40,[1]DETALLE!$A$1:$AK$841,27,FALSE)</f>
        <v>0.27555555555555555</v>
      </c>
      <c r="AJ40" t="str">
        <f>VLOOKUP(A40,[1]DETALLE!$A$1:$AK$841,18,FALSE)</f>
        <v>A4 Mono MFPs</v>
      </c>
      <c r="AK40">
        <f t="shared" si="0"/>
        <v>0</v>
      </c>
      <c r="AL40">
        <f t="shared" si="1"/>
        <v>0</v>
      </c>
      <c r="AM40">
        <f t="shared" si="2"/>
        <v>0</v>
      </c>
      <c r="AN40">
        <f t="shared" si="3"/>
        <v>0</v>
      </c>
      <c r="AO40">
        <f t="shared" si="4"/>
        <v>0</v>
      </c>
    </row>
    <row r="41" spans="1:41" x14ac:dyDescent="0.25">
      <c r="A41" t="s">
        <v>103</v>
      </c>
      <c r="B41">
        <v>2019</v>
      </c>
      <c r="C41" t="s">
        <v>30</v>
      </c>
      <c r="D41" t="s">
        <v>31</v>
      </c>
      <c r="E41">
        <v>31</v>
      </c>
      <c r="F41" t="s">
        <v>44</v>
      </c>
      <c r="G41">
        <v>0</v>
      </c>
      <c r="H41" t="s">
        <v>34</v>
      </c>
      <c r="I41">
        <v>468</v>
      </c>
      <c r="J41">
        <v>715</v>
      </c>
      <c r="K41">
        <v>0</v>
      </c>
      <c r="L41">
        <v>0</v>
      </c>
      <c r="M41">
        <v>0</v>
      </c>
      <c r="N41">
        <v>0.6</v>
      </c>
      <c r="O41">
        <v>0.8</v>
      </c>
      <c r="P41">
        <v>1.05</v>
      </c>
      <c r="Q41" t="s">
        <v>46</v>
      </c>
      <c r="R41">
        <v>5</v>
      </c>
      <c r="S41">
        <v>9</v>
      </c>
      <c r="T41" t="s">
        <v>47</v>
      </c>
      <c r="U41" t="s">
        <v>34</v>
      </c>
      <c r="V41" t="s">
        <v>35</v>
      </c>
      <c r="W41" t="s">
        <v>59</v>
      </c>
      <c r="X41">
        <v>2019</v>
      </c>
      <c r="Y41" t="s">
        <v>37</v>
      </c>
      <c r="Z41" t="s">
        <v>38</v>
      </c>
      <c r="AA41">
        <v>1</v>
      </c>
      <c r="AB41">
        <v>17</v>
      </c>
      <c r="AC41">
        <v>0</v>
      </c>
      <c r="AD41">
        <v>0</v>
      </c>
      <c r="AE41">
        <v>715</v>
      </c>
      <c r="AF41" t="e">
        <f>VLOOKUP(A41,[1]DETALLE!$A$1:$AK$841,37,FALSE)</f>
        <v>#N/A</v>
      </c>
      <c r="AG41" t="e">
        <f>VLOOKUP(A41,[1]DETALLE!$A$1:$AK$841,16,FALSE)</f>
        <v>#N/A</v>
      </c>
      <c r="AH41" t="e">
        <f>VLOOKUP(A41,[1]DETALLE!$A$1:$AK$841,22,FALSE)</f>
        <v>#N/A</v>
      </c>
      <c r="AI41" t="e">
        <f>VLOOKUP(A41,[1]DETALLE!$A$1:$AK$841,27,FALSE)</f>
        <v>#N/A</v>
      </c>
      <c r="AJ41" t="e">
        <f>VLOOKUP(A41,[1]DETALLE!$A$1:$AK$841,18,FALSE)</f>
        <v>#N/A</v>
      </c>
      <c r="AK41" t="e">
        <f t="shared" si="0"/>
        <v>#N/A</v>
      </c>
      <c r="AL41" t="e">
        <f t="shared" si="1"/>
        <v>#N/A</v>
      </c>
      <c r="AM41" t="e">
        <f t="shared" si="2"/>
        <v>#N/A</v>
      </c>
      <c r="AN41" t="e">
        <f t="shared" si="3"/>
        <v>#N/A</v>
      </c>
      <c r="AO41" t="e">
        <f t="shared" si="4"/>
        <v>#N/A</v>
      </c>
    </row>
    <row r="42" spans="1:41" x14ac:dyDescent="0.25">
      <c r="A42" t="s">
        <v>104</v>
      </c>
      <c r="B42">
        <v>2019</v>
      </c>
      <c r="C42" t="s">
        <v>30</v>
      </c>
      <c r="D42" t="s">
        <v>31</v>
      </c>
      <c r="E42">
        <v>31</v>
      </c>
      <c r="F42" t="s">
        <v>40</v>
      </c>
      <c r="G42">
        <v>1.3</v>
      </c>
      <c r="H42" t="s">
        <v>54</v>
      </c>
      <c r="I42">
        <v>803</v>
      </c>
      <c r="J42">
        <v>1573</v>
      </c>
      <c r="K42">
        <v>0.2</v>
      </c>
      <c r="L42">
        <v>0.6</v>
      </c>
      <c r="M42">
        <v>0.8</v>
      </c>
      <c r="N42">
        <v>1.05</v>
      </c>
      <c r="O42">
        <v>1.1000000000000001</v>
      </c>
      <c r="P42">
        <v>1.1499999999999999</v>
      </c>
      <c r="Q42" t="s">
        <v>46</v>
      </c>
      <c r="R42">
        <v>4</v>
      </c>
      <c r="S42">
        <v>6</v>
      </c>
      <c r="T42" t="s">
        <v>47</v>
      </c>
      <c r="U42" t="s">
        <v>54</v>
      </c>
      <c r="V42" t="s">
        <v>35</v>
      </c>
      <c r="W42" t="s">
        <v>59</v>
      </c>
      <c r="X42">
        <v>2019</v>
      </c>
      <c r="Y42" t="s">
        <v>37</v>
      </c>
      <c r="Z42" t="s">
        <v>38</v>
      </c>
      <c r="AA42">
        <v>2</v>
      </c>
      <c r="AB42">
        <v>46</v>
      </c>
      <c r="AC42">
        <v>1.1000000000000001</v>
      </c>
      <c r="AD42">
        <v>0.32500000000000001</v>
      </c>
      <c r="AE42">
        <v>1730.3</v>
      </c>
      <c r="AF42">
        <f>VLOOKUP(A42,[1]DETALLE!$A$1:$AK$841,37,FALSE)</f>
        <v>1808.95</v>
      </c>
      <c r="AG42">
        <f>VLOOKUP(A42,[1]DETALLE!$A$1:$AK$841,16,FALSE)</f>
        <v>64</v>
      </c>
      <c r="AH42">
        <f>VLOOKUP(A42,[1]DETALLE!$A$1:$AK$841,22,FALSE)</f>
        <v>1.1499999999999999</v>
      </c>
      <c r="AI42">
        <f>VLOOKUP(A42,[1]DETALLE!$A$1:$AK$841,27,FALSE)</f>
        <v>0.185</v>
      </c>
      <c r="AJ42" t="str">
        <f>VLOOKUP(A42,[1]DETALLE!$A$1:$AK$841,18,FALSE)</f>
        <v>WF Mono Systems and Legacy Color</v>
      </c>
      <c r="AK42">
        <f t="shared" si="0"/>
        <v>0</v>
      </c>
      <c r="AL42">
        <f t="shared" si="1"/>
        <v>0</v>
      </c>
      <c r="AM42">
        <f t="shared" si="2"/>
        <v>0</v>
      </c>
      <c r="AN42">
        <f t="shared" si="3"/>
        <v>0</v>
      </c>
      <c r="AO42">
        <f t="shared" si="4"/>
        <v>0</v>
      </c>
    </row>
    <row r="43" spans="1:41" x14ac:dyDescent="0.25">
      <c r="A43" t="s">
        <v>105</v>
      </c>
      <c r="B43">
        <v>2019</v>
      </c>
      <c r="C43" t="s">
        <v>30</v>
      </c>
      <c r="D43" t="s">
        <v>31</v>
      </c>
      <c r="E43">
        <v>31</v>
      </c>
      <c r="F43" t="s">
        <v>40</v>
      </c>
      <c r="G43">
        <v>0.51666670000000003</v>
      </c>
      <c r="H43" t="s">
        <v>58</v>
      </c>
      <c r="I43">
        <v>655</v>
      </c>
      <c r="J43">
        <v>1365</v>
      </c>
      <c r="K43">
        <v>0</v>
      </c>
      <c r="L43">
        <v>0</v>
      </c>
      <c r="M43">
        <v>0.6</v>
      </c>
      <c r="N43">
        <v>0.8</v>
      </c>
      <c r="O43">
        <v>1.05</v>
      </c>
      <c r="P43">
        <v>1.1000000000000001</v>
      </c>
      <c r="Q43" t="s">
        <v>46</v>
      </c>
      <c r="R43">
        <v>5</v>
      </c>
      <c r="S43">
        <v>9</v>
      </c>
      <c r="T43" t="s">
        <v>47</v>
      </c>
      <c r="U43" t="s">
        <v>58</v>
      </c>
      <c r="V43" t="s">
        <v>35</v>
      </c>
      <c r="W43" t="s">
        <v>67</v>
      </c>
      <c r="X43">
        <v>2019</v>
      </c>
      <c r="Y43" t="s">
        <v>37</v>
      </c>
      <c r="Z43" t="s">
        <v>38</v>
      </c>
      <c r="AA43">
        <v>1</v>
      </c>
      <c r="AB43">
        <v>5</v>
      </c>
      <c r="AC43">
        <v>0</v>
      </c>
      <c r="AD43">
        <v>0.10333334</v>
      </c>
      <c r="AE43">
        <v>0</v>
      </c>
      <c r="AF43">
        <f>VLOOKUP(A43,[1]DETALLE!$A$1:$AK$841,37,FALSE)</f>
        <v>750.75000000000011</v>
      </c>
      <c r="AG43">
        <f>VLOOKUP(A43,[1]DETALLE!$A$1:$AK$841,16,FALSE)</f>
        <v>152</v>
      </c>
      <c r="AH43">
        <f>VLOOKUP(A43,[1]DETALLE!$A$1:$AK$841,22,FALSE)</f>
        <v>1.05</v>
      </c>
      <c r="AI43">
        <f>VLOOKUP(A43,[1]DETALLE!$A$1:$AK$841,27,FALSE)</f>
        <v>0.38400000000000001</v>
      </c>
      <c r="AJ43" t="str">
        <f>VLOOKUP(A43,[1]DETALLE!$A$1:$AK$841,18,FALSE)</f>
        <v>Entry Mono Printers</v>
      </c>
      <c r="AK43">
        <f t="shared" si="0"/>
        <v>0</v>
      </c>
      <c r="AL43">
        <f t="shared" si="1"/>
        <v>0</v>
      </c>
      <c r="AM43">
        <f t="shared" si="2"/>
        <v>0</v>
      </c>
      <c r="AN43">
        <f t="shared" si="3"/>
        <v>0</v>
      </c>
      <c r="AO43">
        <f t="shared" si="4"/>
        <v>0</v>
      </c>
    </row>
    <row r="44" spans="1:41" x14ac:dyDescent="0.25">
      <c r="A44" t="s">
        <v>106</v>
      </c>
      <c r="B44">
        <v>2019</v>
      </c>
      <c r="C44" t="s">
        <v>30</v>
      </c>
      <c r="D44" t="s">
        <v>31</v>
      </c>
      <c r="E44">
        <v>31</v>
      </c>
      <c r="F44" t="s">
        <v>44</v>
      </c>
      <c r="G44">
        <v>0</v>
      </c>
      <c r="H44" t="s">
        <v>71</v>
      </c>
      <c r="I44">
        <v>468</v>
      </c>
      <c r="J44">
        <v>715</v>
      </c>
      <c r="K44">
        <v>0</v>
      </c>
      <c r="L44">
        <v>0</v>
      </c>
      <c r="M44">
        <v>0</v>
      </c>
      <c r="N44">
        <v>0.6</v>
      </c>
      <c r="O44">
        <v>0.8</v>
      </c>
      <c r="P44">
        <v>1.05</v>
      </c>
      <c r="Q44" t="s">
        <v>46</v>
      </c>
      <c r="R44">
        <v>5</v>
      </c>
      <c r="S44">
        <v>9</v>
      </c>
      <c r="T44" t="s">
        <v>47</v>
      </c>
      <c r="U44" t="s">
        <v>34</v>
      </c>
      <c r="V44" t="s">
        <v>35</v>
      </c>
      <c r="W44" t="s">
        <v>55</v>
      </c>
      <c r="X44">
        <v>2019</v>
      </c>
      <c r="Y44" t="s">
        <v>37</v>
      </c>
      <c r="Z44" t="s">
        <v>38</v>
      </c>
      <c r="AA44">
        <v>1</v>
      </c>
      <c r="AB44">
        <v>30</v>
      </c>
      <c r="AC44">
        <v>0</v>
      </c>
      <c r="AD44">
        <v>0</v>
      </c>
      <c r="AE44">
        <v>715</v>
      </c>
      <c r="AF44" t="e">
        <f>VLOOKUP(A44,[1]DETALLE!$A$1:$AK$841,37,FALSE)</f>
        <v>#N/A</v>
      </c>
      <c r="AG44" t="e">
        <f>VLOOKUP(A44,[1]DETALLE!$A$1:$AK$841,16,FALSE)</f>
        <v>#N/A</v>
      </c>
      <c r="AH44" t="e">
        <f>VLOOKUP(A44,[1]DETALLE!$A$1:$AK$841,22,FALSE)</f>
        <v>#N/A</v>
      </c>
      <c r="AI44" t="e">
        <f>VLOOKUP(A44,[1]DETALLE!$A$1:$AK$841,27,FALSE)</f>
        <v>#N/A</v>
      </c>
      <c r="AJ44" t="e">
        <f>VLOOKUP(A44,[1]DETALLE!$A$1:$AK$841,18,FALSE)</f>
        <v>#N/A</v>
      </c>
      <c r="AK44" t="e">
        <f t="shared" si="0"/>
        <v>#N/A</v>
      </c>
      <c r="AL44" t="e">
        <f t="shared" si="1"/>
        <v>#N/A</v>
      </c>
      <c r="AM44" t="e">
        <f t="shared" si="2"/>
        <v>#N/A</v>
      </c>
      <c r="AN44" t="e">
        <f t="shared" si="3"/>
        <v>#N/A</v>
      </c>
      <c r="AO44" t="e">
        <f t="shared" si="4"/>
        <v>#N/A</v>
      </c>
    </row>
    <row r="45" spans="1:41" x14ac:dyDescent="0.25">
      <c r="A45" t="s">
        <v>107</v>
      </c>
      <c r="B45">
        <v>2019</v>
      </c>
      <c r="C45" t="s">
        <v>30</v>
      </c>
      <c r="D45" t="s">
        <v>31</v>
      </c>
      <c r="E45">
        <v>31</v>
      </c>
      <c r="F45" t="s">
        <v>44</v>
      </c>
      <c r="G45">
        <v>0</v>
      </c>
      <c r="H45" t="s">
        <v>71</v>
      </c>
      <c r="I45">
        <v>468</v>
      </c>
      <c r="J45">
        <v>715</v>
      </c>
      <c r="K45">
        <v>0</v>
      </c>
      <c r="L45">
        <v>0</v>
      </c>
      <c r="M45">
        <v>0</v>
      </c>
      <c r="N45">
        <v>0.6</v>
      </c>
      <c r="O45">
        <v>0.8</v>
      </c>
      <c r="P45">
        <v>1.05</v>
      </c>
      <c r="Q45" t="s">
        <v>46</v>
      </c>
      <c r="R45">
        <v>5</v>
      </c>
      <c r="S45">
        <v>9</v>
      </c>
      <c r="T45" t="s">
        <v>47</v>
      </c>
      <c r="U45" t="s">
        <v>34</v>
      </c>
      <c r="V45" t="s">
        <v>35</v>
      </c>
      <c r="W45" t="s">
        <v>61</v>
      </c>
      <c r="X45">
        <v>2019</v>
      </c>
      <c r="Y45" t="s">
        <v>37</v>
      </c>
      <c r="Z45" t="s">
        <v>38</v>
      </c>
      <c r="AA45">
        <v>1</v>
      </c>
      <c r="AB45">
        <v>109</v>
      </c>
      <c r="AC45">
        <v>0</v>
      </c>
      <c r="AD45">
        <v>0</v>
      </c>
      <c r="AE45">
        <v>715</v>
      </c>
      <c r="AF45" t="e">
        <f>VLOOKUP(A45,[1]DETALLE!$A$1:$AK$841,37,FALSE)</f>
        <v>#N/A</v>
      </c>
      <c r="AG45" t="e">
        <f>VLOOKUP(A45,[1]DETALLE!$A$1:$AK$841,16,FALSE)</f>
        <v>#N/A</v>
      </c>
      <c r="AH45" t="e">
        <f>VLOOKUP(A45,[1]DETALLE!$A$1:$AK$841,22,FALSE)</f>
        <v>#N/A</v>
      </c>
      <c r="AI45" t="e">
        <f>VLOOKUP(A45,[1]DETALLE!$A$1:$AK$841,27,FALSE)</f>
        <v>#N/A</v>
      </c>
      <c r="AJ45" t="e">
        <f>VLOOKUP(A45,[1]DETALLE!$A$1:$AK$841,18,FALSE)</f>
        <v>#N/A</v>
      </c>
      <c r="AK45" t="e">
        <f t="shared" si="0"/>
        <v>#N/A</v>
      </c>
      <c r="AL45" t="e">
        <f t="shared" si="1"/>
        <v>#N/A</v>
      </c>
      <c r="AM45" t="e">
        <f t="shared" si="2"/>
        <v>#N/A</v>
      </c>
      <c r="AN45" t="e">
        <f t="shared" si="3"/>
        <v>#N/A</v>
      </c>
      <c r="AO45" t="e">
        <f t="shared" si="4"/>
        <v>#N/A</v>
      </c>
    </row>
    <row r="46" spans="1:41" x14ac:dyDescent="0.25">
      <c r="A46" t="s">
        <v>108</v>
      </c>
      <c r="B46">
        <v>2019</v>
      </c>
      <c r="C46" t="s">
        <v>37</v>
      </c>
      <c r="D46" t="s">
        <v>38</v>
      </c>
      <c r="E46">
        <v>1</v>
      </c>
      <c r="F46" t="s">
        <v>44</v>
      </c>
      <c r="G46">
        <v>0</v>
      </c>
      <c r="H46" t="s">
        <v>58</v>
      </c>
      <c r="I46">
        <v>655</v>
      </c>
      <c r="J46">
        <v>1365</v>
      </c>
      <c r="K46">
        <v>0</v>
      </c>
      <c r="L46">
        <v>0</v>
      </c>
      <c r="M46">
        <v>0.6</v>
      </c>
      <c r="N46">
        <v>0.8</v>
      </c>
      <c r="O46">
        <v>1.05</v>
      </c>
      <c r="P46">
        <v>1.1000000000000001</v>
      </c>
      <c r="Q46" t="s">
        <v>46</v>
      </c>
      <c r="R46">
        <v>5</v>
      </c>
      <c r="S46">
        <v>9</v>
      </c>
      <c r="T46" t="s">
        <v>47</v>
      </c>
      <c r="U46" t="s">
        <v>45</v>
      </c>
      <c r="V46" t="s">
        <v>35</v>
      </c>
      <c r="W46" t="s">
        <v>50</v>
      </c>
      <c r="X46">
        <v>2019</v>
      </c>
      <c r="Y46" t="s">
        <v>37</v>
      </c>
      <c r="Z46" t="s">
        <v>38</v>
      </c>
      <c r="AA46">
        <v>1</v>
      </c>
      <c r="AB46">
        <v>54</v>
      </c>
      <c r="AC46">
        <v>0</v>
      </c>
      <c r="AD46">
        <v>0</v>
      </c>
      <c r="AE46">
        <v>1365</v>
      </c>
      <c r="AF46">
        <f>VLOOKUP(A46,[1]DETALLE!$A$1:$AK$841,37,FALSE)</f>
        <v>1651.6500000000003</v>
      </c>
      <c r="AG46">
        <f>VLOOKUP(A46,[1]DETALLE!$A$1:$AK$841,16,FALSE)</f>
        <v>20</v>
      </c>
      <c r="AH46">
        <f>VLOOKUP(A46,[1]DETALLE!$A$1:$AK$841,22,FALSE)</f>
        <v>1.05</v>
      </c>
      <c r="AI46">
        <f>VLOOKUP(A46,[1]DETALLE!$A$1:$AK$841,27,FALSE)</f>
        <v>7.4999999999999997E-3</v>
      </c>
      <c r="AJ46" t="str">
        <f>VLOOKUP(A46,[1]DETALLE!$A$1:$AK$841,18,FALSE)</f>
        <v>Light Production Digital Business</v>
      </c>
      <c r="AK46">
        <f t="shared" si="0"/>
        <v>0</v>
      </c>
      <c r="AL46">
        <f t="shared" si="1"/>
        <v>0</v>
      </c>
      <c r="AM46">
        <f t="shared" si="2"/>
        <v>0</v>
      </c>
      <c r="AN46">
        <f t="shared" si="3"/>
        <v>0</v>
      </c>
      <c r="AO46">
        <f t="shared" si="4"/>
        <v>0</v>
      </c>
    </row>
    <row r="47" spans="1:41" x14ac:dyDescent="0.25">
      <c r="A47" t="s">
        <v>109</v>
      </c>
      <c r="B47">
        <v>2019</v>
      </c>
      <c r="C47" t="s">
        <v>37</v>
      </c>
      <c r="D47" t="s">
        <v>38</v>
      </c>
      <c r="E47">
        <v>1</v>
      </c>
      <c r="F47" t="s">
        <v>40</v>
      </c>
      <c r="G47">
        <v>1</v>
      </c>
      <c r="H47" t="s">
        <v>58</v>
      </c>
      <c r="I47">
        <v>655</v>
      </c>
      <c r="J47">
        <v>1365</v>
      </c>
      <c r="K47">
        <v>0</v>
      </c>
      <c r="L47">
        <v>0</v>
      </c>
      <c r="M47">
        <v>0.6</v>
      </c>
      <c r="N47">
        <v>0.8</v>
      </c>
      <c r="O47">
        <v>1.05</v>
      </c>
      <c r="P47">
        <v>1.1000000000000001</v>
      </c>
      <c r="Q47" t="s">
        <v>46</v>
      </c>
      <c r="R47">
        <v>5</v>
      </c>
      <c r="S47">
        <v>9</v>
      </c>
      <c r="T47" t="s">
        <v>47</v>
      </c>
      <c r="U47" t="s">
        <v>45</v>
      </c>
      <c r="V47" t="s">
        <v>35</v>
      </c>
      <c r="W47" t="s">
        <v>73</v>
      </c>
      <c r="X47">
        <v>2019</v>
      </c>
      <c r="Y47" t="s">
        <v>37</v>
      </c>
      <c r="Z47" t="s">
        <v>38</v>
      </c>
      <c r="AA47">
        <v>1</v>
      </c>
      <c r="AB47">
        <v>11</v>
      </c>
      <c r="AC47">
        <v>0.6</v>
      </c>
      <c r="AD47">
        <v>0.2</v>
      </c>
      <c r="AE47">
        <v>819</v>
      </c>
      <c r="AF47">
        <f>VLOOKUP(A47,[1]DETALLE!$A$1:$AK$841,37,FALSE)</f>
        <v>0</v>
      </c>
      <c r="AG47">
        <f>VLOOKUP(A47,[1]DETALLE!$A$1:$AK$841,16,FALSE)</f>
        <v>3</v>
      </c>
      <c r="AH47">
        <f>VLOOKUP(A47,[1]DETALLE!$A$1:$AK$841,22,FALSE)</f>
        <v>0</v>
      </c>
      <c r="AI47">
        <f>VLOOKUP(A47,[1]DETALLE!$A$1:$AK$841,27,FALSE)</f>
        <v>0.57999999999999996</v>
      </c>
      <c r="AJ47" t="str">
        <f>VLOOKUP(A47,[1]DETALLE!$A$1:$AK$841,18,FALSE)</f>
        <v>Light Production Digital Business</v>
      </c>
      <c r="AK47">
        <f t="shared" si="0"/>
        <v>0</v>
      </c>
      <c r="AL47">
        <f t="shared" si="1"/>
        <v>0</v>
      </c>
      <c r="AM47">
        <f t="shared" si="2"/>
        <v>0</v>
      </c>
      <c r="AN47">
        <f t="shared" si="3"/>
        <v>0</v>
      </c>
      <c r="AO47">
        <f t="shared" si="4"/>
        <v>0</v>
      </c>
    </row>
    <row r="48" spans="1:41" x14ac:dyDescent="0.25">
      <c r="A48" t="s">
        <v>110</v>
      </c>
      <c r="B48">
        <v>2019</v>
      </c>
      <c r="C48" t="s">
        <v>37</v>
      </c>
      <c r="D48" t="s">
        <v>38</v>
      </c>
      <c r="E48">
        <v>1</v>
      </c>
      <c r="F48" t="s">
        <v>40</v>
      </c>
      <c r="G48">
        <v>1.3666670000000001</v>
      </c>
      <c r="H48" t="s">
        <v>34</v>
      </c>
      <c r="I48">
        <v>468</v>
      </c>
      <c r="J48">
        <v>715</v>
      </c>
      <c r="K48">
        <v>0</v>
      </c>
      <c r="L48">
        <v>0</v>
      </c>
      <c r="M48">
        <v>0</v>
      </c>
      <c r="N48">
        <v>0.6</v>
      </c>
      <c r="O48">
        <v>0.8</v>
      </c>
      <c r="P48">
        <v>1.05</v>
      </c>
      <c r="Q48" t="s">
        <v>46</v>
      </c>
      <c r="R48">
        <v>5</v>
      </c>
      <c r="S48">
        <v>9</v>
      </c>
      <c r="T48" t="s">
        <v>47</v>
      </c>
      <c r="U48" t="s">
        <v>34</v>
      </c>
      <c r="V48" t="s">
        <v>35</v>
      </c>
      <c r="W48" t="s">
        <v>55</v>
      </c>
      <c r="X48">
        <v>2019</v>
      </c>
      <c r="Y48" t="s">
        <v>37</v>
      </c>
      <c r="Z48" t="s">
        <v>38</v>
      </c>
      <c r="AA48">
        <v>1</v>
      </c>
      <c r="AB48">
        <v>210</v>
      </c>
      <c r="AC48">
        <v>1.05</v>
      </c>
      <c r="AD48">
        <v>0.2733334</v>
      </c>
      <c r="AE48">
        <v>750.75</v>
      </c>
      <c r="AF48">
        <f>VLOOKUP(A48,[1]DETALLE!$A$1:$AK$841,37,FALSE)</f>
        <v>1433.25</v>
      </c>
      <c r="AG48">
        <f>VLOOKUP(A48,[1]DETALLE!$A$1:$AK$841,16,FALSE)</f>
        <v>35</v>
      </c>
      <c r="AH48">
        <f>VLOOKUP(A48,[1]DETALLE!$A$1:$AK$841,22,FALSE)</f>
        <v>1.05</v>
      </c>
      <c r="AI48">
        <f>VLOOKUP(A48,[1]DETALLE!$A$1:$AK$841,27,FALSE)</f>
        <v>0.84600000000000009</v>
      </c>
      <c r="AJ48" t="str">
        <f>VLOOKUP(A48,[1]DETALLE!$A$1:$AK$841,18,FALSE)</f>
        <v>Departmental Digital</v>
      </c>
      <c r="AK48">
        <f t="shared" si="0"/>
        <v>0</v>
      </c>
      <c r="AL48">
        <f t="shared" si="1"/>
        <v>0</v>
      </c>
      <c r="AM48">
        <f t="shared" si="2"/>
        <v>1</v>
      </c>
      <c r="AN48">
        <f t="shared" si="3"/>
        <v>0</v>
      </c>
      <c r="AO48">
        <f t="shared" si="4"/>
        <v>0</v>
      </c>
    </row>
    <row r="49" spans="1:41" x14ac:dyDescent="0.25">
      <c r="A49" t="s">
        <v>111</v>
      </c>
      <c r="B49">
        <v>2019</v>
      </c>
      <c r="C49" t="s">
        <v>37</v>
      </c>
      <c r="D49" t="s">
        <v>38</v>
      </c>
      <c r="E49">
        <v>1</v>
      </c>
      <c r="F49" t="s">
        <v>40</v>
      </c>
      <c r="G49">
        <v>0.93333330000000003</v>
      </c>
      <c r="H49" t="s">
        <v>34</v>
      </c>
      <c r="I49">
        <v>468</v>
      </c>
      <c r="J49">
        <v>715</v>
      </c>
      <c r="K49">
        <v>0</v>
      </c>
      <c r="L49">
        <v>0</v>
      </c>
      <c r="M49">
        <v>0</v>
      </c>
      <c r="N49">
        <v>0.6</v>
      </c>
      <c r="O49">
        <v>0.8</v>
      </c>
      <c r="P49">
        <v>1.05</v>
      </c>
      <c r="Q49" t="s">
        <v>46</v>
      </c>
      <c r="R49">
        <v>5</v>
      </c>
      <c r="S49">
        <v>9</v>
      </c>
      <c r="T49" t="s">
        <v>47</v>
      </c>
      <c r="U49" t="s">
        <v>34</v>
      </c>
      <c r="V49" t="s">
        <v>35</v>
      </c>
      <c r="W49" t="s">
        <v>42</v>
      </c>
      <c r="X49">
        <v>2019</v>
      </c>
      <c r="Y49" t="s">
        <v>37</v>
      </c>
      <c r="Z49" t="s">
        <v>38</v>
      </c>
      <c r="AA49">
        <v>1</v>
      </c>
      <c r="AB49">
        <v>17</v>
      </c>
      <c r="AC49">
        <v>0.6</v>
      </c>
      <c r="AD49">
        <v>0.18666666000000001</v>
      </c>
      <c r="AE49">
        <v>429</v>
      </c>
      <c r="AF49">
        <f>VLOOKUP(A49,[1]DETALLE!$A$1:$AK$841,37,FALSE)</f>
        <v>1808.95</v>
      </c>
      <c r="AG49">
        <f>VLOOKUP(A49,[1]DETALLE!$A$1:$AK$841,16,FALSE)</f>
        <v>96</v>
      </c>
      <c r="AH49">
        <f>VLOOKUP(A49,[1]DETALLE!$A$1:$AK$841,22,FALSE)</f>
        <v>1.1499999999999999</v>
      </c>
      <c r="AI49">
        <f>VLOOKUP(A49,[1]DETALLE!$A$1:$AK$841,27,FALSE)</f>
        <v>0.3125</v>
      </c>
      <c r="AJ49" t="str">
        <f>VLOOKUP(A49,[1]DETALLE!$A$1:$AK$841,18,FALSE)</f>
        <v>Entry Production Color Low/Mid</v>
      </c>
      <c r="AK49">
        <f t="shared" si="0"/>
        <v>0</v>
      </c>
      <c r="AL49">
        <f t="shared" si="1"/>
        <v>0</v>
      </c>
      <c r="AM49">
        <f t="shared" si="2"/>
        <v>0</v>
      </c>
      <c r="AN49">
        <f t="shared" si="3"/>
        <v>0</v>
      </c>
      <c r="AO49">
        <f t="shared" si="4"/>
        <v>0</v>
      </c>
    </row>
    <row r="50" spans="1:41" x14ac:dyDescent="0.25">
      <c r="A50" t="s">
        <v>112</v>
      </c>
      <c r="B50">
        <v>2019</v>
      </c>
      <c r="C50" t="s">
        <v>37</v>
      </c>
      <c r="D50" t="s">
        <v>38</v>
      </c>
      <c r="E50">
        <v>1</v>
      </c>
      <c r="F50" t="s">
        <v>40</v>
      </c>
      <c r="G50">
        <v>0</v>
      </c>
      <c r="H50" t="s">
        <v>91</v>
      </c>
      <c r="I50">
        <v>803</v>
      </c>
      <c r="J50">
        <v>1573</v>
      </c>
      <c r="K50">
        <v>0.2</v>
      </c>
      <c r="L50">
        <v>0.6</v>
      </c>
      <c r="M50">
        <v>0.8</v>
      </c>
      <c r="N50">
        <v>1.05</v>
      </c>
      <c r="O50">
        <v>1.1000000000000001</v>
      </c>
      <c r="P50">
        <v>1.1499999999999999</v>
      </c>
      <c r="Q50" t="s">
        <v>46</v>
      </c>
      <c r="R50">
        <v>4</v>
      </c>
      <c r="S50">
        <v>6</v>
      </c>
      <c r="T50" t="s">
        <v>47</v>
      </c>
      <c r="U50" t="s">
        <v>91</v>
      </c>
      <c r="V50" t="s">
        <v>35</v>
      </c>
      <c r="W50" t="s">
        <v>55</v>
      </c>
      <c r="X50">
        <v>2019</v>
      </c>
      <c r="Y50" t="s">
        <v>37</v>
      </c>
      <c r="Z50" t="s">
        <v>38</v>
      </c>
      <c r="AA50">
        <v>4</v>
      </c>
      <c r="AB50">
        <v>47</v>
      </c>
      <c r="AC50">
        <v>1.1000000000000001</v>
      </c>
      <c r="AD50">
        <v>0</v>
      </c>
      <c r="AE50">
        <v>1730.3</v>
      </c>
      <c r="AF50">
        <f>VLOOKUP(A50,[1]DETALLE!$A$1:$AK$841,37,FALSE)</f>
        <v>750.75000000000011</v>
      </c>
      <c r="AG50">
        <f>VLOOKUP(A50,[1]DETALLE!$A$1:$AK$841,16,FALSE)</f>
        <v>236</v>
      </c>
      <c r="AH50">
        <f>VLOOKUP(A50,[1]DETALLE!$A$1:$AK$841,22,FALSE)</f>
        <v>1.05</v>
      </c>
      <c r="AI50">
        <f>VLOOKUP(A50,[1]DETALLE!$A$1:$AK$841,27,FALSE)</f>
        <v>0.55999999999999994</v>
      </c>
      <c r="AJ50" t="str">
        <f>VLOOKUP(A50,[1]DETALLE!$A$1:$AK$841,18,FALSE)</f>
        <v>A4 Mono MFPs</v>
      </c>
      <c r="AK50">
        <f t="shared" si="0"/>
        <v>0</v>
      </c>
      <c r="AL50">
        <f t="shared" si="1"/>
        <v>0</v>
      </c>
      <c r="AM50">
        <f t="shared" si="2"/>
        <v>0</v>
      </c>
      <c r="AN50">
        <f t="shared" si="3"/>
        <v>0</v>
      </c>
      <c r="AO50">
        <f t="shared" si="4"/>
        <v>0</v>
      </c>
    </row>
    <row r="51" spans="1:41" x14ac:dyDescent="0.25">
      <c r="A51" t="s">
        <v>113</v>
      </c>
      <c r="B51">
        <v>2019</v>
      </c>
      <c r="C51" t="s">
        <v>37</v>
      </c>
      <c r="D51" t="s">
        <v>38</v>
      </c>
      <c r="E51">
        <v>1</v>
      </c>
      <c r="F51" t="s">
        <v>40</v>
      </c>
      <c r="G51">
        <v>1.2833330000000001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R51" t="s">
        <v>33</v>
      </c>
      <c r="S51" t="s">
        <v>33</v>
      </c>
      <c r="U51" t="s">
        <v>34</v>
      </c>
      <c r="V51" t="s">
        <v>35</v>
      </c>
      <c r="W51" t="s">
        <v>55</v>
      </c>
      <c r="X51">
        <v>2019</v>
      </c>
      <c r="Y51" t="s">
        <v>37</v>
      </c>
      <c r="Z51" t="s">
        <v>38</v>
      </c>
      <c r="AA51">
        <v>3</v>
      </c>
      <c r="AB51">
        <v>0</v>
      </c>
      <c r="AC51">
        <v>1.1000000000000001</v>
      </c>
      <c r="AD51">
        <v>0</v>
      </c>
      <c r="AE51">
        <v>750.75</v>
      </c>
      <c r="AF51">
        <f>VLOOKUP(A51,[1]DETALLE!$A$1:$AK$841,37,FALSE)</f>
        <v>0</v>
      </c>
      <c r="AG51">
        <f>VLOOKUP(A51,[1]DETALLE!$A$1:$AK$841,16,FALSE)</f>
        <v>3</v>
      </c>
      <c r="AH51">
        <f>VLOOKUP(A51,[1]DETALLE!$A$1:$AK$841,22,FALSE)</f>
        <v>0</v>
      </c>
      <c r="AI51">
        <f>VLOOKUP(A51,[1]DETALLE!$A$1:$AK$841,27,FALSE)</f>
        <v>0.25600000000000001</v>
      </c>
      <c r="AJ51" t="str">
        <f>VLOOKUP(A51,[1]DETALLE!$A$1:$AK$841,18,FALSE)</f>
        <v>Departmental Digital</v>
      </c>
      <c r="AK51">
        <f t="shared" si="0"/>
        <v>0</v>
      </c>
      <c r="AL51">
        <f t="shared" si="1"/>
        <v>0</v>
      </c>
      <c r="AM51">
        <f t="shared" si="2"/>
        <v>0</v>
      </c>
      <c r="AN51">
        <f t="shared" si="3"/>
        <v>0</v>
      </c>
      <c r="AO51">
        <f t="shared" si="4"/>
        <v>0</v>
      </c>
    </row>
    <row r="52" spans="1:41" x14ac:dyDescent="0.25">
      <c r="A52" t="s">
        <v>114</v>
      </c>
      <c r="B52">
        <v>2019</v>
      </c>
      <c r="C52" t="s">
        <v>37</v>
      </c>
      <c r="D52" t="s">
        <v>38</v>
      </c>
      <c r="E52">
        <v>1</v>
      </c>
      <c r="F52" t="s">
        <v>40</v>
      </c>
      <c r="G52">
        <v>1.6666669999999999</v>
      </c>
      <c r="H52" t="s">
        <v>71</v>
      </c>
      <c r="I52">
        <v>468</v>
      </c>
      <c r="J52">
        <v>715</v>
      </c>
      <c r="K52">
        <v>0</v>
      </c>
      <c r="L52">
        <v>0</v>
      </c>
      <c r="M52">
        <v>0</v>
      </c>
      <c r="N52">
        <v>0.6</v>
      </c>
      <c r="O52">
        <v>0.8</v>
      </c>
      <c r="P52">
        <v>1.05</v>
      </c>
      <c r="Q52" t="s">
        <v>46</v>
      </c>
      <c r="R52">
        <v>5</v>
      </c>
      <c r="S52">
        <v>9</v>
      </c>
      <c r="T52" t="s">
        <v>47</v>
      </c>
      <c r="U52" t="s">
        <v>34</v>
      </c>
      <c r="V52" t="s">
        <v>35</v>
      </c>
      <c r="W52" t="s">
        <v>73</v>
      </c>
      <c r="X52">
        <v>2019</v>
      </c>
      <c r="Y52" t="s">
        <v>37</v>
      </c>
      <c r="Z52" t="s">
        <v>38</v>
      </c>
      <c r="AA52">
        <v>3</v>
      </c>
      <c r="AB52">
        <v>383</v>
      </c>
      <c r="AC52">
        <v>1.05</v>
      </c>
      <c r="AD52">
        <v>0.3333334</v>
      </c>
      <c r="AE52">
        <v>750.75</v>
      </c>
      <c r="AF52">
        <f>VLOOKUP(A52,[1]DETALLE!$A$1:$AK$841,37,FALSE)</f>
        <v>750.75000000000011</v>
      </c>
      <c r="AG52">
        <f>VLOOKUP(A52,[1]DETALLE!$A$1:$AK$841,16,FALSE)</f>
        <v>146</v>
      </c>
      <c r="AH52">
        <f>VLOOKUP(A52,[1]DETALLE!$A$1:$AK$841,22,FALSE)</f>
        <v>1.05</v>
      </c>
      <c r="AI52">
        <f>VLOOKUP(A52,[1]DETALLE!$A$1:$AK$841,27,FALSE)</f>
        <v>0.25800000000000001</v>
      </c>
      <c r="AJ52" t="str">
        <f>VLOOKUP(A52,[1]DETALLE!$A$1:$AK$841,18,FALSE)</f>
        <v>Entry Mono Printers</v>
      </c>
      <c r="AK52">
        <f t="shared" si="0"/>
        <v>1</v>
      </c>
      <c r="AL52">
        <f t="shared" si="1"/>
        <v>0</v>
      </c>
      <c r="AM52">
        <f t="shared" si="2"/>
        <v>1</v>
      </c>
      <c r="AN52">
        <f t="shared" si="3"/>
        <v>0</v>
      </c>
      <c r="AO52">
        <f t="shared" si="4"/>
        <v>1</v>
      </c>
    </row>
    <row r="53" spans="1:41" x14ac:dyDescent="0.25">
      <c r="A53" t="s">
        <v>115</v>
      </c>
      <c r="B53">
        <v>2019</v>
      </c>
      <c r="C53" t="s">
        <v>37</v>
      </c>
      <c r="D53" t="s">
        <v>38</v>
      </c>
      <c r="E53">
        <v>1</v>
      </c>
      <c r="F53" t="s">
        <v>40</v>
      </c>
      <c r="G53">
        <v>3.95</v>
      </c>
      <c r="H53" t="s">
        <v>116</v>
      </c>
      <c r="I53">
        <v>655</v>
      </c>
      <c r="J53">
        <v>1365</v>
      </c>
      <c r="K53">
        <v>0</v>
      </c>
      <c r="L53">
        <v>0</v>
      </c>
      <c r="M53">
        <v>0.6</v>
      </c>
      <c r="N53">
        <v>0.8</v>
      </c>
      <c r="O53">
        <v>1.05</v>
      </c>
      <c r="P53">
        <v>1.1000000000000001</v>
      </c>
      <c r="Q53" t="s">
        <v>46</v>
      </c>
      <c r="R53">
        <v>5</v>
      </c>
      <c r="S53">
        <v>9</v>
      </c>
      <c r="T53" t="s">
        <v>47</v>
      </c>
      <c r="U53" t="s">
        <v>58</v>
      </c>
      <c r="V53" t="s">
        <v>35</v>
      </c>
      <c r="W53" t="s">
        <v>59</v>
      </c>
      <c r="X53">
        <v>2019</v>
      </c>
      <c r="Y53" t="s">
        <v>37</v>
      </c>
      <c r="Z53" t="s">
        <v>38</v>
      </c>
      <c r="AA53">
        <v>5</v>
      </c>
      <c r="AB53">
        <v>313</v>
      </c>
      <c r="AC53">
        <v>1.1000000000000001</v>
      </c>
      <c r="AD53">
        <v>0.79</v>
      </c>
      <c r="AE53">
        <v>1501.5</v>
      </c>
      <c r="AF53">
        <f>VLOOKUP(A53,[1]DETALLE!$A$1:$AK$841,37,FALSE)</f>
        <v>1258.4000000000003</v>
      </c>
      <c r="AG53">
        <f>VLOOKUP(A53,[1]DETALLE!$A$1:$AK$841,16,FALSE)</f>
        <v>7</v>
      </c>
      <c r="AH53">
        <f>VLOOKUP(A53,[1]DETALLE!$A$1:$AK$841,22,FALSE)</f>
        <v>0.8</v>
      </c>
      <c r="AI53">
        <f>VLOOKUP(A53,[1]DETALLE!$A$1:$AK$841,27,FALSE)</f>
        <v>0.625</v>
      </c>
      <c r="AJ53" t="str">
        <f>VLOOKUP(A53,[1]DETALLE!$A$1:$AK$841,18,FALSE)</f>
        <v>Entry Production Color Low/Mid</v>
      </c>
      <c r="AK53">
        <f t="shared" si="0"/>
        <v>0</v>
      </c>
      <c r="AL53">
        <f t="shared" si="1"/>
        <v>0</v>
      </c>
      <c r="AM53">
        <f t="shared" si="2"/>
        <v>0</v>
      </c>
      <c r="AN53">
        <f t="shared" si="3"/>
        <v>0</v>
      </c>
      <c r="AO53">
        <f t="shared" si="4"/>
        <v>0</v>
      </c>
    </row>
    <row r="54" spans="1:41" x14ac:dyDescent="0.25">
      <c r="A54" t="s">
        <v>117</v>
      </c>
      <c r="B54">
        <v>2019</v>
      </c>
      <c r="C54" t="s">
        <v>37</v>
      </c>
      <c r="D54" t="s">
        <v>38</v>
      </c>
      <c r="E54">
        <v>1</v>
      </c>
      <c r="F54" t="s">
        <v>40</v>
      </c>
      <c r="G54">
        <v>0.28333330000000001</v>
      </c>
      <c r="H54" t="s">
        <v>34</v>
      </c>
      <c r="I54">
        <v>468</v>
      </c>
      <c r="J54">
        <v>715</v>
      </c>
      <c r="K54">
        <v>0</v>
      </c>
      <c r="L54">
        <v>0</v>
      </c>
      <c r="M54">
        <v>0</v>
      </c>
      <c r="N54">
        <v>0.6</v>
      </c>
      <c r="O54">
        <v>0.8</v>
      </c>
      <c r="P54">
        <v>1.05</v>
      </c>
      <c r="Q54" t="s">
        <v>46</v>
      </c>
      <c r="R54">
        <v>5</v>
      </c>
      <c r="S54">
        <v>9</v>
      </c>
      <c r="T54" t="s">
        <v>47</v>
      </c>
      <c r="U54" t="s">
        <v>34</v>
      </c>
      <c r="V54" t="s">
        <v>35</v>
      </c>
      <c r="W54" t="s">
        <v>55</v>
      </c>
      <c r="X54">
        <v>2019</v>
      </c>
      <c r="Y54" t="s">
        <v>37</v>
      </c>
      <c r="Z54" t="s">
        <v>38</v>
      </c>
      <c r="AA54">
        <v>1</v>
      </c>
      <c r="AB54">
        <v>32</v>
      </c>
      <c r="AC54">
        <v>0.8</v>
      </c>
      <c r="AD54">
        <v>5.6666660000000001E-2</v>
      </c>
      <c r="AE54">
        <v>572</v>
      </c>
      <c r="AF54">
        <f>VLOOKUP(A54,[1]DETALLE!$A$1:$AK$841,37,FALSE)</f>
        <v>0</v>
      </c>
      <c r="AG54">
        <f>VLOOKUP(A54,[1]DETALLE!$A$1:$AK$841,16,FALSE)</f>
        <v>210</v>
      </c>
      <c r="AH54">
        <f>VLOOKUP(A54,[1]DETALLE!$A$1:$AK$841,22,FALSE)</f>
        <v>1.1000000000000001</v>
      </c>
      <c r="AI54">
        <f>VLOOKUP(A54,[1]DETALLE!$A$1:$AK$841,27,FALSE)</f>
        <v>0.10600000000000001</v>
      </c>
      <c r="AJ54" t="str">
        <f>VLOOKUP(A54,[1]DETALLE!$A$1:$AK$841,18,FALSE)</f>
        <v>Office Digital</v>
      </c>
      <c r="AK54">
        <f t="shared" si="0"/>
        <v>0</v>
      </c>
      <c r="AL54">
        <f t="shared" si="1"/>
        <v>0</v>
      </c>
      <c r="AM54">
        <f t="shared" si="2"/>
        <v>0</v>
      </c>
      <c r="AN54">
        <f t="shared" si="3"/>
        <v>0</v>
      </c>
      <c r="AO54">
        <f t="shared" si="4"/>
        <v>0</v>
      </c>
    </row>
    <row r="55" spans="1:41" x14ac:dyDescent="0.25">
      <c r="A55" t="s">
        <v>118</v>
      </c>
      <c r="B55">
        <v>2019</v>
      </c>
      <c r="C55" t="s">
        <v>37</v>
      </c>
      <c r="D55" t="s">
        <v>38</v>
      </c>
      <c r="E55">
        <v>1</v>
      </c>
      <c r="F55" t="s">
        <v>40</v>
      </c>
      <c r="G55">
        <v>0.93333330000000003</v>
      </c>
      <c r="H55" t="s">
        <v>45</v>
      </c>
      <c r="I55">
        <v>803</v>
      </c>
      <c r="J55">
        <v>1573</v>
      </c>
      <c r="K55">
        <v>0.2</v>
      </c>
      <c r="L55">
        <v>0.6</v>
      </c>
      <c r="M55">
        <v>0.8</v>
      </c>
      <c r="N55">
        <v>1.05</v>
      </c>
      <c r="O55">
        <v>1.1000000000000001</v>
      </c>
      <c r="P55">
        <v>1.1499999999999999</v>
      </c>
      <c r="Q55" t="s">
        <v>46</v>
      </c>
      <c r="R55">
        <v>4</v>
      </c>
      <c r="S55">
        <v>6</v>
      </c>
      <c r="T55" t="s">
        <v>47</v>
      </c>
      <c r="U55" t="s">
        <v>48</v>
      </c>
      <c r="V55" t="s">
        <v>35</v>
      </c>
      <c r="W55" t="s">
        <v>73</v>
      </c>
      <c r="X55">
        <v>2019</v>
      </c>
      <c r="Y55" t="s">
        <v>37</v>
      </c>
      <c r="Z55" t="s">
        <v>38</v>
      </c>
      <c r="AA55">
        <v>9</v>
      </c>
      <c r="AB55">
        <v>4</v>
      </c>
      <c r="AC55">
        <v>0.6</v>
      </c>
      <c r="AD55">
        <v>0.23333332500000001</v>
      </c>
      <c r="AE55">
        <v>943.8</v>
      </c>
      <c r="AF55">
        <f>VLOOKUP(A55,[1]DETALLE!$A$1:$AK$841,37,FALSE)</f>
        <v>1808.95</v>
      </c>
      <c r="AG55">
        <f>VLOOKUP(A55,[1]DETALLE!$A$1:$AK$841,16,FALSE)</f>
        <v>121</v>
      </c>
      <c r="AH55">
        <f>VLOOKUP(A55,[1]DETALLE!$A$1:$AK$841,22,FALSE)</f>
        <v>1.1499999999999999</v>
      </c>
      <c r="AI55">
        <f>VLOOKUP(A55,[1]DETALLE!$A$1:$AK$841,27,FALSE)</f>
        <v>0.79500000000000004</v>
      </c>
      <c r="AJ55" t="str">
        <f>VLOOKUP(A55,[1]DETALLE!$A$1:$AK$841,18,FALSE)</f>
        <v>WF Mono Systems and Legacy Color</v>
      </c>
      <c r="AK55">
        <f t="shared" si="0"/>
        <v>0</v>
      </c>
      <c r="AL55">
        <f t="shared" si="1"/>
        <v>0</v>
      </c>
      <c r="AM55">
        <f t="shared" si="2"/>
        <v>0</v>
      </c>
      <c r="AN55">
        <f t="shared" si="3"/>
        <v>0</v>
      </c>
      <c r="AO55">
        <f t="shared" si="4"/>
        <v>0</v>
      </c>
    </row>
    <row r="56" spans="1:41" x14ac:dyDescent="0.25">
      <c r="A56" t="s">
        <v>119</v>
      </c>
      <c r="B56">
        <v>2019</v>
      </c>
      <c r="C56" t="s">
        <v>37</v>
      </c>
      <c r="D56" t="s">
        <v>38</v>
      </c>
      <c r="E56">
        <v>1</v>
      </c>
      <c r="F56" t="s">
        <v>40</v>
      </c>
      <c r="G56">
        <v>1.433333</v>
      </c>
      <c r="H56" t="s">
        <v>45</v>
      </c>
      <c r="I56">
        <v>803</v>
      </c>
      <c r="J56">
        <v>1573</v>
      </c>
      <c r="K56">
        <v>0.2</v>
      </c>
      <c r="L56">
        <v>0.6</v>
      </c>
      <c r="M56">
        <v>0.8</v>
      </c>
      <c r="N56">
        <v>1.05</v>
      </c>
      <c r="O56">
        <v>1.1000000000000001</v>
      </c>
      <c r="P56">
        <v>1.1499999999999999</v>
      </c>
      <c r="Q56" t="s">
        <v>46</v>
      </c>
      <c r="R56">
        <v>4</v>
      </c>
      <c r="S56">
        <v>6</v>
      </c>
      <c r="T56" t="s">
        <v>47</v>
      </c>
      <c r="U56" t="s">
        <v>48</v>
      </c>
      <c r="V56" t="s">
        <v>35</v>
      </c>
      <c r="W56" t="s">
        <v>55</v>
      </c>
      <c r="X56">
        <v>2019</v>
      </c>
      <c r="Y56" t="s">
        <v>37</v>
      </c>
      <c r="Z56" t="s">
        <v>38</v>
      </c>
      <c r="AA56">
        <v>12</v>
      </c>
      <c r="AB56">
        <v>12</v>
      </c>
      <c r="AC56">
        <v>0.8</v>
      </c>
      <c r="AD56">
        <v>0.35833324999999999</v>
      </c>
      <c r="AE56">
        <v>1258.4000000000001</v>
      </c>
      <c r="AF56">
        <f>VLOOKUP(A56,[1]DETALLE!$A$1:$AK$841,37,FALSE)</f>
        <v>565.56500000000005</v>
      </c>
      <c r="AG56">
        <f>VLOOKUP(A56,[1]DETALLE!$A$1:$AK$841,16,FALSE)</f>
        <v>44</v>
      </c>
      <c r="AH56">
        <f>VLOOKUP(A56,[1]DETALLE!$A$1:$AK$841,22,FALSE)</f>
        <v>0.8</v>
      </c>
      <c r="AI56">
        <f>VLOOKUP(A56,[1]DETALLE!$A$1:$AK$841,27,FALSE)</f>
        <v>1.036</v>
      </c>
      <c r="AJ56" t="str">
        <f>VLOOKUP(A56,[1]DETALLE!$A$1:$AK$841,18,FALSE)</f>
        <v>A4 Color Laser MFPs</v>
      </c>
      <c r="AK56">
        <f t="shared" si="0"/>
        <v>0</v>
      </c>
      <c r="AL56">
        <f t="shared" si="1"/>
        <v>0</v>
      </c>
      <c r="AM56">
        <f t="shared" si="2"/>
        <v>1</v>
      </c>
      <c r="AN56">
        <f t="shared" si="3"/>
        <v>0</v>
      </c>
      <c r="AO56">
        <f t="shared" si="4"/>
        <v>0</v>
      </c>
    </row>
    <row r="57" spans="1:41" x14ac:dyDescent="0.25">
      <c r="A57" t="s">
        <v>120</v>
      </c>
      <c r="B57">
        <v>2019</v>
      </c>
      <c r="C57" t="s">
        <v>37</v>
      </c>
      <c r="D57" t="s">
        <v>38</v>
      </c>
      <c r="E57">
        <v>1</v>
      </c>
      <c r="F57" t="s">
        <v>40</v>
      </c>
      <c r="G57">
        <v>1.9166669999999999</v>
      </c>
      <c r="H57" t="s">
        <v>45</v>
      </c>
      <c r="I57">
        <v>803</v>
      </c>
      <c r="J57">
        <v>1573</v>
      </c>
      <c r="K57">
        <v>0.2</v>
      </c>
      <c r="L57">
        <v>0.6</v>
      </c>
      <c r="M57">
        <v>0.8</v>
      </c>
      <c r="N57">
        <v>1.05</v>
      </c>
      <c r="O57">
        <v>1.1000000000000001</v>
      </c>
      <c r="P57">
        <v>1.1499999999999999</v>
      </c>
      <c r="Q57" t="s">
        <v>46</v>
      </c>
      <c r="R57">
        <v>4</v>
      </c>
      <c r="S57">
        <v>6</v>
      </c>
      <c r="T57" t="s">
        <v>47</v>
      </c>
      <c r="U57" t="s">
        <v>48</v>
      </c>
      <c r="V57" t="s">
        <v>35</v>
      </c>
      <c r="W57" t="s">
        <v>42</v>
      </c>
      <c r="X57">
        <v>2019</v>
      </c>
      <c r="Y57" t="s">
        <v>37</v>
      </c>
      <c r="Z57" t="s">
        <v>38</v>
      </c>
      <c r="AA57">
        <v>4</v>
      </c>
      <c r="AB57">
        <v>12</v>
      </c>
      <c r="AC57">
        <v>0.8</v>
      </c>
      <c r="AD57">
        <v>0.47916674999999997</v>
      </c>
      <c r="AE57">
        <v>1258.4000000000001</v>
      </c>
      <c r="AF57">
        <f>VLOOKUP(A57,[1]DETALLE!$A$1:$AK$841,37,FALSE)</f>
        <v>1258.4000000000003</v>
      </c>
      <c r="AG57">
        <f>VLOOKUP(A57,[1]DETALLE!$A$1:$AK$841,16,FALSE)</f>
        <v>12</v>
      </c>
      <c r="AH57">
        <f>VLOOKUP(A57,[1]DETALLE!$A$1:$AK$841,22,FALSE)</f>
        <v>0.8</v>
      </c>
      <c r="AI57">
        <f>VLOOKUP(A57,[1]DETALLE!$A$1:$AK$841,27,FALSE)</f>
        <v>0.35499999999999998</v>
      </c>
      <c r="AJ57" t="str">
        <f>VLOOKUP(A57,[1]DETALLE!$A$1:$AK$841,18,FALSE)</f>
        <v>Entry Production Color Low/Mid</v>
      </c>
      <c r="AK57">
        <f t="shared" si="0"/>
        <v>1</v>
      </c>
      <c r="AL57">
        <f t="shared" si="1"/>
        <v>1</v>
      </c>
      <c r="AM57">
        <f t="shared" si="2"/>
        <v>1</v>
      </c>
      <c r="AN57">
        <f t="shared" si="3"/>
        <v>0</v>
      </c>
      <c r="AO57">
        <f t="shared" si="4"/>
        <v>0</v>
      </c>
    </row>
    <row r="58" spans="1:41" x14ac:dyDescent="0.25">
      <c r="A58" t="s">
        <v>121</v>
      </c>
      <c r="B58">
        <v>2019</v>
      </c>
      <c r="C58" t="s">
        <v>37</v>
      </c>
      <c r="D58" t="s">
        <v>38</v>
      </c>
      <c r="E58">
        <v>1</v>
      </c>
      <c r="F58" t="s">
        <v>40</v>
      </c>
      <c r="G58">
        <v>0.58333330000000005</v>
      </c>
      <c r="H58" t="s">
        <v>45</v>
      </c>
      <c r="I58">
        <v>803</v>
      </c>
      <c r="J58">
        <v>1573</v>
      </c>
      <c r="K58">
        <v>0.2</v>
      </c>
      <c r="L58">
        <v>0.6</v>
      </c>
      <c r="M58">
        <v>0.8</v>
      </c>
      <c r="N58">
        <v>1.05</v>
      </c>
      <c r="O58">
        <v>1.1000000000000001</v>
      </c>
      <c r="P58">
        <v>1.1499999999999999</v>
      </c>
      <c r="Q58" t="s">
        <v>46</v>
      </c>
      <c r="R58">
        <v>4</v>
      </c>
      <c r="S58">
        <v>6</v>
      </c>
      <c r="T58" t="s">
        <v>85</v>
      </c>
      <c r="U58" t="s">
        <v>48</v>
      </c>
      <c r="V58" t="s">
        <v>35</v>
      </c>
      <c r="W58" t="s">
        <v>61</v>
      </c>
      <c r="X58">
        <v>2019</v>
      </c>
      <c r="Y58" t="s">
        <v>37</v>
      </c>
      <c r="Z58" t="s">
        <v>38</v>
      </c>
      <c r="AA58">
        <v>1</v>
      </c>
      <c r="AB58">
        <v>56</v>
      </c>
      <c r="AC58">
        <v>1.1000000000000001</v>
      </c>
      <c r="AD58">
        <v>9.7222216666666694E-2</v>
      </c>
      <c r="AE58">
        <v>1730.3</v>
      </c>
      <c r="AF58">
        <f>VLOOKUP(A58,[1]DETALLE!$A$1:$AK$841,37,FALSE)</f>
        <v>1808.95</v>
      </c>
      <c r="AG58">
        <f>VLOOKUP(A58,[1]DETALLE!$A$1:$AK$841,16,FALSE)</f>
        <v>116</v>
      </c>
      <c r="AH58">
        <f>VLOOKUP(A58,[1]DETALLE!$A$1:$AK$841,22,FALSE)</f>
        <v>1.1499999999999999</v>
      </c>
      <c r="AI58">
        <f>VLOOKUP(A58,[1]DETALLE!$A$1:$AK$841,27,FALSE)</f>
        <v>0.55249999999999999</v>
      </c>
      <c r="AJ58" t="str">
        <f>VLOOKUP(A58,[1]DETALLE!$A$1:$AK$841,18,FALSE)</f>
        <v>Entry Production Color Low/Mid</v>
      </c>
      <c r="AK58">
        <f t="shared" si="0"/>
        <v>0</v>
      </c>
      <c r="AL58">
        <f t="shared" si="1"/>
        <v>0</v>
      </c>
      <c r="AM58">
        <f t="shared" si="2"/>
        <v>0</v>
      </c>
      <c r="AN58">
        <f t="shared" si="3"/>
        <v>0</v>
      </c>
      <c r="AO58">
        <f t="shared" si="4"/>
        <v>0</v>
      </c>
    </row>
    <row r="59" spans="1:41" x14ac:dyDescent="0.25">
      <c r="A59" t="s">
        <v>122</v>
      </c>
      <c r="B59">
        <v>2019</v>
      </c>
      <c r="C59" t="s">
        <v>37</v>
      </c>
      <c r="D59" t="s">
        <v>38</v>
      </c>
      <c r="E59">
        <v>1</v>
      </c>
      <c r="F59" t="s">
        <v>44</v>
      </c>
      <c r="G59">
        <v>0</v>
      </c>
      <c r="H59" t="s">
        <v>45</v>
      </c>
      <c r="I59">
        <v>803</v>
      </c>
      <c r="J59">
        <v>1573</v>
      </c>
      <c r="K59">
        <v>0.2</v>
      </c>
      <c r="L59">
        <v>0.6</v>
      </c>
      <c r="M59">
        <v>0.8</v>
      </c>
      <c r="N59">
        <v>1.05</v>
      </c>
      <c r="O59">
        <v>1.1000000000000001</v>
      </c>
      <c r="P59">
        <v>1.1499999999999999</v>
      </c>
      <c r="Q59" t="s">
        <v>46</v>
      </c>
      <c r="R59">
        <v>4</v>
      </c>
      <c r="S59">
        <v>6</v>
      </c>
      <c r="T59" t="s">
        <v>47</v>
      </c>
      <c r="U59" t="s">
        <v>48</v>
      </c>
      <c r="V59" t="s">
        <v>35</v>
      </c>
      <c r="W59" t="s">
        <v>59</v>
      </c>
      <c r="X59">
        <v>2019</v>
      </c>
      <c r="Y59" t="s">
        <v>37</v>
      </c>
      <c r="Z59" t="s">
        <v>38</v>
      </c>
      <c r="AA59">
        <v>1</v>
      </c>
      <c r="AB59">
        <v>4</v>
      </c>
      <c r="AC59">
        <v>0</v>
      </c>
      <c r="AD59">
        <v>0</v>
      </c>
      <c r="AE59">
        <v>1573</v>
      </c>
      <c r="AF59" t="e">
        <f>VLOOKUP(A59,[1]DETALLE!$A$1:$AK$841,37,FALSE)</f>
        <v>#N/A</v>
      </c>
      <c r="AG59" t="e">
        <f>VLOOKUP(A59,[1]DETALLE!$A$1:$AK$841,16,FALSE)</f>
        <v>#N/A</v>
      </c>
      <c r="AH59" t="e">
        <f>VLOOKUP(A59,[1]DETALLE!$A$1:$AK$841,22,FALSE)</f>
        <v>#N/A</v>
      </c>
      <c r="AI59" t="e">
        <f>VLOOKUP(A59,[1]DETALLE!$A$1:$AK$841,27,FALSE)</f>
        <v>#N/A</v>
      </c>
      <c r="AJ59" t="e">
        <f>VLOOKUP(A59,[1]DETALLE!$A$1:$AK$841,18,FALSE)</f>
        <v>#N/A</v>
      </c>
      <c r="AK59" t="e">
        <f t="shared" si="0"/>
        <v>#N/A</v>
      </c>
      <c r="AL59" t="e">
        <f t="shared" si="1"/>
        <v>#N/A</v>
      </c>
      <c r="AM59" t="e">
        <f t="shared" si="2"/>
        <v>#N/A</v>
      </c>
      <c r="AN59" t="e">
        <f t="shared" si="3"/>
        <v>#N/A</v>
      </c>
      <c r="AO59" t="e">
        <f t="shared" si="4"/>
        <v>#N/A</v>
      </c>
    </row>
    <row r="60" spans="1:41" x14ac:dyDescent="0.25">
      <c r="A60" t="s">
        <v>123</v>
      </c>
      <c r="B60">
        <v>2019</v>
      </c>
      <c r="C60" t="s">
        <v>37</v>
      </c>
      <c r="D60" t="s">
        <v>38</v>
      </c>
      <c r="E60">
        <v>1</v>
      </c>
      <c r="F60" t="s">
        <v>44</v>
      </c>
      <c r="G60">
        <v>0</v>
      </c>
      <c r="H60" t="s">
        <v>34</v>
      </c>
      <c r="I60">
        <v>468</v>
      </c>
      <c r="J60">
        <v>715</v>
      </c>
      <c r="K60">
        <v>0</v>
      </c>
      <c r="L60">
        <v>0</v>
      </c>
      <c r="M60">
        <v>0</v>
      </c>
      <c r="N60">
        <v>0.6</v>
      </c>
      <c r="O60">
        <v>0.8</v>
      </c>
      <c r="P60">
        <v>1.05</v>
      </c>
      <c r="Q60" t="s">
        <v>46</v>
      </c>
      <c r="R60">
        <v>5</v>
      </c>
      <c r="S60">
        <v>9</v>
      </c>
      <c r="T60" t="s">
        <v>85</v>
      </c>
      <c r="U60" t="s">
        <v>34</v>
      </c>
      <c r="V60" t="s">
        <v>35</v>
      </c>
      <c r="W60" t="s">
        <v>42</v>
      </c>
      <c r="X60">
        <v>2019</v>
      </c>
      <c r="Y60" t="s">
        <v>37</v>
      </c>
      <c r="Z60" t="s">
        <v>38</v>
      </c>
      <c r="AA60">
        <v>1</v>
      </c>
      <c r="AB60">
        <v>26</v>
      </c>
      <c r="AC60">
        <v>0</v>
      </c>
      <c r="AD60">
        <v>0</v>
      </c>
      <c r="AE60">
        <v>715</v>
      </c>
      <c r="AF60" t="e">
        <f>VLOOKUP(A60,[1]DETALLE!$A$1:$AK$841,37,FALSE)</f>
        <v>#N/A</v>
      </c>
      <c r="AG60" t="e">
        <f>VLOOKUP(A60,[1]DETALLE!$A$1:$AK$841,16,FALSE)</f>
        <v>#N/A</v>
      </c>
      <c r="AH60" t="e">
        <f>VLOOKUP(A60,[1]DETALLE!$A$1:$AK$841,22,FALSE)</f>
        <v>#N/A</v>
      </c>
      <c r="AI60" t="e">
        <f>VLOOKUP(A60,[1]DETALLE!$A$1:$AK$841,27,FALSE)</f>
        <v>#N/A</v>
      </c>
      <c r="AJ60" t="e">
        <f>VLOOKUP(A60,[1]DETALLE!$A$1:$AK$841,18,FALSE)</f>
        <v>#N/A</v>
      </c>
      <c r="AK60" t="e">
        <f t="shared" si="0"/>
        <v>#N/A</v>
      </c>
      <c r="AL60" t="e">
        <f t="shared" si="1"/>
        <v>#N/A</v>
      </c>
      <c r="AM60" t="e">
        <f t="shared" si="2"/>
        <v>#N/A</v>
      </c>
      <c r="AN60" t="e">
        <f t="shared" si="3"/>
        <v>#N/A</v>
      </c>
      <c r="AO60" t="e">
        <f t="shared" si="4"/>
        <v>#N/A</v>
      </c>
    </row>
    <row r="61" spans="1:41" x14ac:dyDescent="0.25">
      <c r="A61" t="s">
        <v>124</v>
      </c>
      <c r="B61">
        <v>2019</v>
      </c>
      <c r="C61" t="s">
        <v>37</v>
      </c>
      <c r="D61" t="s">
        <v>38</v>
      </c>
      <c r="E61">
        <v>1</v>
      </c>
      <c r="F61" t="s">
        <v>40</v>
      </c>
      <c r="G61">
        <v>0</v>
      </c>
      <c r="H61" t="s">
        <v>34</v>
      </c>
      <c r="I61">
        <v>468</v>
      </c>
      <c r="J61">
        <v>715</v>
      </c>
      <c r="K61">
        <v>0</v>
      </c>
      <c r="L61">
        <v>0</v>
      </c>
      <c r="M61">
        <v>0</v>
      </c>
      <c r="N61">
        <v>0.6</v>
      </c>
      <c r="O61">
        <v>0.8</v>
      </c>
      <c r="P61">
        <v>1.05</v>
      </c>
      <c r="Q61" t="s">
        <v>46</v>
      </c>
      <c r="R61">
        <v>5</v>
      </c>
      <c r="S61">
        <v>9</v>
      </c>
      <c r="T61" t="s">
        <v>47</v>
      </c>
      <c r="U61" t="s">
        <v>34</v>
      </c>
      <c r="V61" t="s">
        <v>35</v>
      </c>
      <c r="W61" t="s">
        <v>59</v>
      </c>
      <c r="X61">
        <v>2019</v>
      </c>
      <c r="Y61" t="s">
        <v>37</v>
      </c>
      <c r="Z61" t="s">
        <v>38</v>
      </c>
      <c r="AA61">
        <v>1</v>
      </c>
      <c r="AB61">
        <v>3</v>
      </c>
      <c r="AC61">
        <v>0</v>
      </c>
      <c r="AD61">
        <v>0</v>
      </c>
      <c r="AE61">
        <v>0</v>
      </c>
      <c r="AF61">
        <f>VLOOKUP(A61,[1]DETALLE!$A$1:$AK$841,37,FALSE)</f>
        <v>0</v>
      </c>
      <c r="AG61">
        <f>VLOOKUP(A61,[1]DETALLE!$A$1:$AK$841,16,FALSE)</f>
        <v>6</v>
      </c>
      <c r="AH61">
        <f>VLOOKUP(A61,[1]DETALLE!$A$1:$AK$841,22,FALSE)</f>
        <v>0</v>
      </c>
      <c r="AI61">
        <f>VLOOKUP(A61,[1]DETALLE!$A$1:$AK$841,27,FALSE)</f>
        <v>0.53</v>
      </c>
      <c r="AJ61" t="str">
        <f>VLOOKUP(A61,[1]DETALLE!$A$1:$AK$841,18,FALSE)</f>
        <v>Office Digital</v>
      </c>
      <c r="AK61">
        <f t="shared" si="0"/>
        <v>1</v>
      </c>
      <c r="AL61">
        <f t="shared" si="1"/>
        <v>0</v>
      </c>
      <c r="AM61">
        <f t="shared" si="2"/>
        <v>1</v>
      </c>
      <c r="AN61">
        <f t="shared" si="3"/>
        <v>0</v>
      </c>
      <c r="AO61">
        <f t="shared" si="4"/>
        <v>0</v>
      </c>
    </row>
    <row r="62" spans="1:41" x14ac:dyDescent="0.25">
      <c r="A62" t="s">
        <v>125</v>
      </c>
      <c r="B62">
        <v>2019</v>
      </c>
      <c r="C62" t="s">
        <v>37</v>
      </c>
      <c r="D62" t="s">
        <v>38</v>
      </c>
      <c r="E62">
        <v>1</v>
      </c>
      <c r="F62" t="s">
        <v>44</v>
      </c>
      <c r="G62">
        <v>0</v>
      </c>
      <c r="H62" t="s">
        <v>54</v>
      </c>
      <c r="I62">
        <v>803</v>
      </c>
      <c r="J62">
        <v>1573</v>
      </c>
      <c r="K62">
        <v>0.2</v>
      </c>
      <c r="L62">
        <v>0.6</v>
      </c>
      <c r="M62">
        <v>0.8</v>
      </c>
      <c r="N62">
        <v>1.05</v>
      </c>
      <c r="O62">
        <v>1.1000000000000001</v>
      </c>
      <c r="P62">
        <v>1.1499999999999999</v>
      </c>
      <c r="Q62" t="s">
        <v>46</v>
      </c>
      <c r="R62">
        <v>4</v>
      </c>
      <c r="S62">
        <v>6</v>
      </c>
      <c r="T62" t="s">
        <v>47</v>
      </c>
      <c r="U62" t="s">
        <v>54</v>
      </c>
      <c r="V62" t="s">
        <v>35</v>
      </c>
      <c r="W62" t="s">
        <v>59</v>
      </c>
      <c r="X62">
        <v>2019</v>
      </c>
      <c r="Y62" t="s">
        <v>37</v>
      </c>
      <c r="Z62" t="s">
        <v>38</v>
      </c>
      <c r="AA62">
        <v>2</v>
      </c>
      <c r="AB62">
        <v>25</v>
      </c>
      <c r="AC62">
        <v>0</v>
      </c>
      <c r="AD62">
        <v>0</v>
      </c>
      <c r="AE62">
        <v>1573</v>
      </c>
      <c r="AF62">
        <f>VLOOKUP(A62,[1]DETALLE!$A$1:$AK$841,37,FALSE)</f>
        <v>750.75000000000011</v>
      </c>
      <c r="AG62">
        <f>VLOOKUP(A62,[1]DETALLE!$A$1:$AK$841,16,FALSE)</f>
        <v>187</v>
      </c>
      <c r="AH62">
        <f>VLOOKUP(A62,[1]DETALLE!$A$1:$AK$841,22,FALSE)</f>
        <v>1.05</v>
      </c>
      <c r="AI62">
        <f>VLOOKUP(A62,[1]DETALLE!$A$1:$AK$841,27,FALSE)</f>
        <v>0</v>
      </c>
      <c r="AJ62" t="str">
        <f>VLOOKUP(A62,[1]DETALLE!$A$1:$AK$841,18,FALSE)</f>
        <v>Entry Mono Printers</v>
      </c>
      <c r="AK62">
        <f t="shared" si="0"/>
        <v>0</v>
      </c>
      <c r="AL62">
        <f t="shared" si="1"/>
        <v>0</v>
      </c>
      <c r="AM62">
        <f t="shared" si="2"/>
        <v>0</v>
      </c>
      <c r="AN62">
        <f t="shared" si="3"/>
        <v>1</v>
      </c>
      <c r="AO62">
        <f t="shared" si="4"/>
        <v>0</v>
      </c>
    </row>
    <row r="63" spans="1:41" x14ac:dyDescent="0.25">
      <c r="A63" t="s">
        <v>126</v>
      </c>
      <c r="B63">
        <v>2019</v>
      </c>
      <c r="C63" t="s">
        <v>37</v>
      </c>
      <c r="D63" t="s">
        <v>38</v>
      </c>
      <c r="E63">
        <v>1</v>
      </c>
      <c r="F63" t="s">
        <v>44</v>
      </c>
      <c r="G63">
        <v>0</v>
      </c>
      <c r="H63" t="s">
        <v>54</v>
      </c>
      <c r="I63">
        <v>803</v>
      </c>
      <c r="J63">
        <v>1573</v>
      </c>
      <c r="K63">
        <v>0.2</v>
      </c>
      <c r="L63">
        <v>0.6</v>
      </c>
      <c r="M63">
        <v>0.8</v>
      </c>
      <c r="N63">
        <v>1.05</v>
      </c>
      <c r="O63">
        <v>1.1000000000000001</v>
      </c>
      <c r="P63">
        <v>1.1499999999999999</v>
      </c>
      <c r="Q63" t="s">
        <v>46</v>
      </c>
      <c r="R63">
        <v>4</v>
      </c>
      <c r="S63">
        <v>6</v>
      </c>
      <c r="T63" t="s">
        <v>47</v>
      </c>
      <c r="U63" t="s">
        <v>54</v>
      </c>
      <c r="V63" t="s">
        <v>35</v>
      </c>
      <c r="W63" t="s">
        <v>55</v>
      </c>
      <c r="X63">
        <v>2019</v>
      </c>
      <c r="Y63" t="s">
        <v>37</v>
      </c>
      <c r="Z63" t="s">
        <v>38</v>
      </c>
      <c r="AA63">
        <v>1</v>
      </c>
      <c r="AB63">
        <v>48</v>
      </c>
      <c r="AC63">
        <v>0</v>
      </c>
      <c r="AD63">
        <v>0</v>
      </c>
      <c r="AE63">
        <v>1573</v>
      </c>
      <c r="AF63" t="e">
        <f>VLOOKUP(A63,[1]DETALLE!$A$1:$AK$841,37,FALSE)</f>
        <v>#N/A</v>
      </c>
      <c r="AG63" t="e">
        <f>VLOOKUP(A63,[1]DETALLE!$A$1:$AK$841,16,FALSE)</f>
        <v>#N/A</v>
      </c>
      <c r="AH63" t="e">
        <f>VLOOKUP(A63,[1]DETALLE!$A$1:$AK$841,22,FALSE)</f>
        <v>#N/A</v>
      </c>
      <c r="AI63" t="e">
        <f>VLOOKUP(A63,[1]DETALLE!$A$1:$AK$841,27,FALSE)</f>
        <v>#N/A</v>
      </c>
      <c r="AJ63" t="e">
        <f>VLOOKUP(A63,[1]DETALLE!$A$1:$AK$841,18,FALSE)</f>
        <v>#N/A</v>
      </c>
      <c r="AK63" t="e">
        <f t="shared" si="0"/>
        <v>#N/A</v>
      </c>
      <c r="AL63" t="e">
        <f t="shared" si="1"/>
        <v>#N/A</v>
      </c>
      <c r="AM63" t="e">
        <f t="shared" si="2"/>
        <v>#N/A</v>
      </c>
      <c r="AN63" t="e">
        <f t="shared" si="3"/>
        <v>#N/A</v>
      </c>
      <c r="AO63" t="e">
        <f t="shared" si="4"/>
        <v>#N/A</v>
      </c>
    </row>
    <row r="64" spans="1:41" x14ac:dyDescent="0.25">
      <c r="A64" t="s">
        <v>127</v>
      </c>
      <c r="B64">
        <v>2019</v>
      </c>
      <c r="C64" t="s">
        <v>37</v>
      </c>
      <c r="D64" t="s">
        <v>38</v>
      </c>
      <c r="E64">
        <v>1</v>
      </c>
      <c r="F64" t="s">
        <v>40</v>
      </c>
      <c r="G64">
        <v>2.1833330000000002</v>
      </c>
      <c r="H64" t="s">
        <v>58</v>
      </c>
      <c r="I64">
        <v>655</v>
      </c>
      <c r="J64">
        <v>1365</v>
      </c>
      <c r="K64">
        <v>0</v>
      </c>
      <c r="L64">
        <v>0</v>
      </c>
      <c r="M64">
        <v>0.6</v>
      </c>
      <c r="N64">
        <v>0.8</v>
      </c>
      <c r="O64">
        <v>1.05</v>
      </c>
      <c r="P64">
        <v>1.1000000000000001</v>
      </c>
      <c r="Q64" t="s">
        <v>46</v>
      </c>
      <c r="R64">
        <v>5</v>
      </c>
      <c r="S64">
        <v>9</v>
      </c>
      <c r="T64" t="s">
        <v>47</v>
      </c>
      <c r="U64" t="s">
        <v>58</v>
      </c>
      <c r="V64" t="s">
        <v>35</v>
      </c>
      <c r="W64" t="s">
        <v>55</v>
      </c>
      <c r="X64">
        <v>2019</v>
      </c>
      <c r="Y64" t="s">
        <v>37</v>
      </c>
      <c r="Z64" t="s">
        <v>38</v>
      </c>
      <c r="AA64">
        <v>1</v>
      </c>
      <c r="AB64">
        <v>10</v>
      </c>
      <c r="AC64">
        <v>0.6</v>
      </c>
      <c r="AD64">
        <v>0.43666660000000002</v>
      </c>
      <c r="AE64">
        <v>819</v>
      </c>
      <c r="AF64">
        <f>VLOOKUP(A64,[1]DETALLE!$A$1:$AK$841,37,FALSE)</f>
        <v>1433.25</v>
      </c>
      <c r="AG64">
        <f>VLOOKUP(A64,[1]DETALLE!$A$1:$AK$841,16,FALSE)</f>
        <v>36</v>
      </c>
      <c r="AH64">
        <f>VLOOKUP(A64,[1]DETALLE!$A$1:$AK$841,22,FALSE)</f>
        <v>1.05</v>
      </c>
      <c r="AI64">
        <f>VLOOKUP(A64,[1]DETALLE!$A$1:$AK$841,27,FALSE)</f>
        <v>0.32</v>
      </c>
      <c r="AJ64" t="str">
        <f>VLOOKUP(A64,[1]DETALLE!$A$1:$AK$841,18,FALSE)</f>
        <v>Departmental Digital</v>
      </c>
      <c r="AK64">
        <f t="shared" si="0"/>
        <v>0</v>
      </c>
      <c r="AL64">
        <f t="shared" si="1"/>
        <v>0</v>
      </c>
      <c r="AM64">
        <f t="shared" si="2"/>
        <v>0</v>
      </c>
      <c r="AN64">
        <f t="shared" si="3"/>
        <v>0</v>
      </c>
      <c r="AO64">
        <f t="shared" si="4"/>
        <v>1</v>
      </c>
    </row>
    <row r="65" spans="1:41" x14ac:dyDescent="0.25">
      <c r="A65" t="s">
        <v>128</v>
      </c>
      <c r="B65">
        <v>2019</v>
      </c>
      <c r="C65" t="s">
        <v>37</v>
      </c>
      <c r="D65" t="s">
        <v>38</v>
      </c>
      <c r="E65">
        <v>1</v>
      </c>
      <c r="F65" t="s">
        <v>44</v>
      </c>
      <c r="G65">
        <v>0</v>
      </c>
      <c r="H65" t="s">
        <v>116</v>
      </c>
      <c r="I65">
        <v>655</v>
      </c>
      <c r="J65">
        <v>1365</v>
      </c>
      <c r="K65">
        <v>0</v>
      </c>
      <c r="L65">
        <v>0</v>
      </c>
      <c r="M65">
        <v>0.6</v>
      </c>
      <c r="N65">
        <v>0.8</v>
      </c>
      <c r="O65">
        <v>1.05</v>
      </c>
      <c r="P65">
        <v>1.1000000000000001</v>
      </c>
      <c r="Q65" t="s">
        <v>46</v>
      </c>
      <c r="R65">
        <v>5</v>
      </c>
      <c r="S65">
        <v>9</v>
      </c>
      <c r="T65" t="s">
        <v>47</v>
      </c>
      <c r="U65" t="s">
        <v>58</v>
      </c>
      <c r="V65" t="s">
        <v>35</v>
      </c>
      <c r="W65" t="s">
        <v>55</v>
      </c>
      <c r="X65">
        <v>2019</v>
      </c>
      <c r="Y65" t="s">
        <v>37</v>
      </c>
      <c r="Z65" t="s">
        <v>38</v>
      </c>
      <c r="AA65">
        <v>2</v>
      </c>
      <c r="AB65">
        <v>25</v>
      </c>
      <c r="AC65">
        <v>0</v>
      </c>
      <c r="AD65">
        <v>0</v>
      </c>
      <c r="AE65">
        <v>1365</v>
      </c>
      <c r="AF65" t="e">
        <f>VLOOKUP(A65,[1]DETALLE!$A$1:$AK$841,37,FALSE)</f>
        <v>#N/A</v>
      </c>
      <c r="AG65" t="e">
        <f>VLOOKUP(A65,[1]DETALLE!$A$1:$AK$841,16,FALSE)</f>
        <v>#N/A</v>
      </c>
      <c r="AH65" t="e">
        <f>VLOOKUP(A65,[1]DETALLE!$A$1:$AK$841,22,FALSE)</f>
        <v>#N/A</v>
      </c>
      <c r="AI65" t="e">
        <f>VLOOKUP(A65,[1]DETALLE!$A$1:$AK$841,27,FALSE)</f>
        <v>#N/A</v>
      </c>
      <c r="AJ65" t="e">
        <f>VLOOKUP(A65,[1]DETALLE!$A$1:$AK$841,18,FALSE)</f>
        <v>#N/A</v>
      </c>
      <c r="AK65" t="e">
        <f t="shared" si="0"/>
        <v>#N/A</v>
      </c>
      <c r="AL65" t="e">
        <f t="shared" si="1"/>
        <v>#N/A</v>
      </c>
      <c r="AM65" t="e">
        <f t="shared" si="2"/>
        <v>#N/A</v>
      </c>
      <c r="AN65" t="e">
        <f t="shared" si="3"/>
        <v>#N/A</v>
      </c>
      <c r="AO65" t="e">
        <f t="shared" si="4"/>
        <v>#N/A</v>
      </c>
    </row>
    <row r="66" spans="1:41" x14ac:dyDescent="0.25">
      <c r="A66" t="s">
        <v>129</v>
      </c>
      <c r="B66">
        <v>2019</v>
      </c>
      <c r="C66" t="s">
        <v>37</v>
      </c>
      <c r="D66" t="s">
        <v>38</v>
      </c>
      <c r="E66">
        <v>1</v>
      </c>
      <c r="F66" t="s">
        <v>40</v>
      </c>
      <c r="G66">
        <v>0.3</v>
      </c>
      <c r="H66" t="s">
        <v>58</v>
      </c>
      <c r="I66">
        <v>655</v>
      </c>
      <c r="J66">
        <v>1365</v>
      </c>
      <c r="K66">
        <v>0</v>
      </c>
      <c r="L66">
        <v>0</v>
      </c>
      <c r="M66">
        <v>0.6</v>
      </c>
      <c r="N66">
        <v>0.8</v>
      </c>
      <c r="O66">
        <v>1.05</v>
      </c>
      <c r="P66">
        <v>1.1000000000000001</v>
      </c>
      <c r="Q66" t="s">
        <v>46</v>
      </c>
      <c r="R66">
        <v>5</v>
      </c>
      <c r="S66">
        <v>9</v>
      </c>
      <c r="T66" t="s">
        <v>47</v>
      </c>
      <c r="U66" t="s">
        <v>58</v>
      </c>
      <c r="V66" t="s">
        <v>35</v>
      </c>
      <c r="W66" t="s">
        <v>130</v>
      </c>
      <c r="X66">
        <v>2019</v>
      </c>
      <c r="Y66" t="s">
        <v>37</v>
      </c>
      <c r="Z66" t="s">
        <v>38</v>
      </c>
      <c r="AA66">
        <v>2</v>
      </c>
      <c r="AB66">
        <v>12</v>
      </c>
      <c r="AC66">
        <v>0.6</v>
      </c>
      <c r="AD66">
        <v>0.06</v>
      </c>
      <c r="AE66">
        <v>819</v>
      </c>
      <c r="AF66">
        <f>VLOOKUP(A66,[1]DETALLE!$A$1:$AK$841,37,FALSE)</f>
        <v>750.75000000000011</v>
      </c>
      <c r="AG66">
        <f>VLOOKUP(A66,[1]DETALLE!$A$1:$AK$841,16,FALSE)</f>
        <v>103</v>
      </c>
      <c r="AH66">
        <f>VLOOKUP(A66,[1]DETALLE!$A$1:$AK$841,22,FALSE)</f>
        <v>1.05</v>
      </c>
      <c r="AI66">
        <f>VLOOKUP(A66,[1]DETALLE!$A$1:$AK$841,27,FALSE)</f>
        <v>0.41111111111111115</v>
      </c>
      <c r="AJ66" t="str">
        <f>VLOOKUP(A66,[1]DETALLE!$A$1:$AK$841,18,FALSE)</f>
        <v>A4 Mono MFPs</v>
      </c>
      <c r="AK66">
        <f t="shared" ref="AK66:AK129" si="5">IF(AE66=AF66,1,0)</f>
        <v>0</v>
      </c>
      <c r="AL66">
        <f t="shared" ref="AL66:AL129" si="6">IF(AB66=AG66,1,0)</f>
        <v>0</v>
      </c>
      <c r="AM66">
        <f t="shared" ref="AM66:AM129" si="7">IF(AC66=AH66,1,0)</f>
        <v>0</v>
      </c>
      <c r="AN66">
        <f t="shared" ref="AN66:AN129" si="8">IF(AD66=AI66,1,0)</f>
        <v>0</v>
      </c>
      <c r="AO66">
        <f t="shared" ref="AO66:AO129" si="9">IF(H66=AJ66,1,0)</f>
        <v>0</v>
      </c>
    </row>
    <row r="67" spans="1:41" x14ac:dyDescent="0.25">
      <c r="A67" t="s">
        <v>131</v>
      </c>
      <c r="B67">
        <v>2019</v>
      </c>
      <c r="C67" t="s">
        <v>37</v>
      </c>
      <c r="D67" t="s">
        <v>38</v>
      </c>
      <c r="E67">
        <v>1</v>
      </c>
      <c r="F67" t="s">
        <v>40</v>
      </c>
      <c r="G67">
        <v>2.233333</v>
      </c>
      <c r="H67" t="s">
        <v>58</v>
      </c>
      <c r="I67">
        <v>655</v>
      </c>
      <c r="J67">
        <v>1365</v>
      </c>
      <c r="K67">
        <v>0</v>
      </c>
      <c r="L67">
        <v>0</v>
      </c>
      <c r="M67">
        <v>0.6</v>
      </c>
      <c r="N67">
        <v>0.8</v>
      </c>
      <c r="O67">
        <v>1.05</v>
      </c>
      <c r="P67">
        <v>1.1000000000000001</v>
      </c>
      <c r="Q67" t="s">
        <v>46</v>
      </c>
      <c r="R67">
        <v>5</v>
      </c>
      <c r="S67">
        <v>9</v>
      </c>
      <c r="T67" t="s">
        <v>47</v>
      </c>
      <c r="U67" t="s">
        <v>58</v>
      </c>
      <c r="V67" t="s">
        <v>35</v>
      </c>
      <c r="W67" t="s">
        <v>73</v>
      </c>
      <c r="X67">
        <v>2019</v>
      </c>
      <c r="Y67" t="s">
        <v>37</v>
      </c>
      <c r="Z67" t="s">
        <v>38</v>
      </c>
      <c r="AA67">
        <v>3</v>
      </c>
      <c r="AB67">
        <v>25</v>
      </c>
      <c r="AC67">
        <v>0.8</v>
      </c>
      <c r="AD67">
        <v>0.44666660000000002</v>
      </c>
      <c r="AE67">
        <v>1092</v>
      </c>
      <c r="AF67">
        <f>VLOOKUP(A67,[1]DETALLE!$A$1:$AK$841,37,FALSE)</f>
        <v>1730.3000000000004</v>
      </c>
      <c r="AG67">
        <f>VLOOKUP(A67,[1]DETALLE!$A$1:$AK$841,16,FALSE)</f>
        <v>41</v>
      </c>
      <c r="AH67">
        <f>VLOOKUP(A67,[1]DETALLE!$A$1:$AK$841,22,FALSE)</f>
        <v>1.1000000000000001</v>
      </c>
      <c r="AI67">
        <f>VLOOKUP(A67,[1]DETALLE!$A$1:$AK$841,27,FALSE)</f>
        <v>0.4</v>
      </c>
      <c r="AJ67" t="str">
        <f>VLOOKUP(A67,[1]DETALLE!$A$1:$AK$841,18,FALSE)</f>
        <v>Light Production Digital Business</v>
      </c>
      <c r="AK67">
        <f t="shared" si="5"/>
        <v>0</v>
      </c>
      <c r="AL67">
        <f t="shared" si="6"/>
        <v>0</v>
      </c>
      <c r="AM67">
        <f t="shared" si="7"/>
        <v>0</v>
      </c>
      <c r="AN67">
        <f t="shared" si="8"/>
        <v>0</v>
      </c>
      <c r="AO67">
        <f t="shared" si="9"/>
        <v>0</v>
      </c>
    </row>
    <row r="68" spans="1:41" x14ac:dyDescent="0.25">
      <c r="A68" t="s">
        <v>88</v>
      </c>
      <c r="B68">
        <v>2019</v>
      </c>
      <c r="C68" t="s">
        <v>37</v>
      </c>
      <c r="D68" t="s">
        <v>38</v>
      </c>
      <c r="E68">
        <v>1</v>
      </c>
      <c r="F68" t="s">
        <v>44</v>
      </c>
      <c r="G68">
        <v>0</v>
      </c>
      <c r="H68" t="s">
        <v>58</v>
      </c>
      <c r="I68">
        <v>655</v>
      </c>
      <c r="J68">
        <v>1365</v>
      </c>
      <c r="K68">
        <v>0</v>
      </c>
      <c r="L68">
        <v>0</v>
      </c>
      <c r="M68">
        <v>0.6</v>
      </c>
      <c r="N68">
        <v>0.8</v>
      </c>
      <c r="O68">
        <v>1.05</v>
      </c>
      <c r="P68">
        <v>1.1000000000000001</v>
      </c>
      <c r="Q68" t="s">
        <v>46</v>
      </c>
      <c r="R68">
        <v>5</v>
      </c>
      <c r="S68">
        <v>9</v>
      </c>
      <c r="T68" t="s">
        <v>47</v>
      </c>
      <c r="U68" t="s">
        <v>58</v>
      </c>
      <c r="V68" t="s">
        <v>35</v>
      </c>
      <c r="W68" t="s">
        <v>50</v>
      </c>
      <c r="X68">
        <v>2019</v>
      </c>
      <c r="Y68" t="s">
        <v>37</v>
      </c>
      <c r="Z68" t="s">
        <v>38</v>
      </c>
      <c r="AA68">
        <v>1</v>
      </c>
      <c r="AB68">
        <v>4</v>
      </c>
      <c r="AC68">
        <v>0</v>
      </c>
      <c r="AD68">
        <v>0</v>
      </c>
      <c r="AE68">
        <v>1365</v>
      </c>
      <c r="AF68">
        <f>VLOOKUP(A68,[1]DETALLE!$A$1:$AK$841,37,FALSE)</f>
        <v>819</v>
      </c>
      <c r="AG68">
        <f>VLOOKUP(A68,[1]DETALLE!$A$1:$AK$841,16,FALSE)</f>
        <v>14</v>
      </c>
      <c r="AH68">
        <f>VLOOKUP(A68,[1]DETALLE!$A$1:$AK$841,22,FALSE)</f>
        <v>0.6</v>
      </c>
      <c r="AI68">
        <f>VLOOKUP(A68,[1]DETALLE!$A$1:$AK$841,27,FALSE)</f>
        <v>0.32400000000000001</v>
      </c>
      <c r="AJ68" t="str">
        <f>VLOOKUP(A68,[1]DETALLE!$A$1:$AK$841,18,FALSE)</f>
        <v>Departmental Digital</v>
      </c>
      <c r="AK68">
        <f t="shared" si="5"/>
        <v>0</v>
      </c>
      <c r="AL68">
        <f t="shared" si="6"/>
        <v>0</v>
      </c>
      <c r="AM68">
        <f t="shared" si="7"/>
        <v>0</v>
      </c>
      <c r="AN68">
        <f t="shared" si="8"/>
        <v>0</v>
      </c>
      <c r="AO68">
        <f t="shared" si="9"/>
        <v>1</v>
      </c>
    </row>
    <row r="69" spans="1:41" x14ac:dyDescent="0.25">
      <c r="A69" t="s">
        <v>132</v>
      </c>
      <c r="B69">
        <v>2019</v>
      </c>
      <c r="C69" t="s">
        <v>37</v>
      </c>
      <c r="D69" t="s">
        <v>38</v>
      </c>
      <c r="E69">
        <v>1</v>
      </c>
      <c r="F69" t="s">
        <v>40</v>
      </c>
      <c r="G69">
        <v>0.45</v>
      </c>
      <c r="H69" t="s">
        <v>58</v>
      </c>
      <c r="I69">
        <v>655</v>
      </c>
      <c r="J69">
        <v>1365</v>
      </c>
      <c r="K69">
        <v>0</v>
      </c>
      <c r="L69">
        <v>0</v>
      </c>
      <c r="M69">
        <v>0.6</v>
      </c>
      <c r="N69">
        <v>0.8</v>
      </c>
      <c r="O69">
        <v>1.05</v>
      </c>
      <c r="P69">
        <v>1.1000000000000001</v>
      </c>
      <c r="Q69" t="s">
        <v>46</v>
      </c>
      <c r="R69">
        <v>5</v>
      </c>
      <c r="S69">
        <v>9</v>
      </c>
      <c r="T69" t="s">
        <v>47</v>
      </c>
      <c r="U69" t="s">
        <v>58</v>
      </c>
      <c r="V69" t="s">
        <v>35</v>
      </c>
      <c r="W69" t="s">
        <v>50</v>
      </c>
      <c r="X69">
        <v>2019</v>
      </c>
      <c r="Y69" t="s">
        <v>37</v>
      </c>
      <c r="Z69" t="s">
        <v>38</v>
      </c>
      <c r="AA69">
        <v>1</v>
      </c>
      <c r="AB69">
        <v>10</v>
      </c>
      <c r="AC69">
        <v>0.6</v>
      </c>
      <c r="AD69">
        <v>0.09</v>
      </c>
      <c r="AE69">
        <v>819</v>
      </c>
      <c r="AF69">
        <f>VLOOKUP(A69,[1]DETALLE!$A$1:$AK$841,37,FALSE)</f>
        <v>1501.5000000000002</v>
      </c>
      <c r="AG69">
        <f>VLOOKUP(A69,[1]DETALLE!$A$1:$AK$841,16,FALSE)</f>
        <v>211</v>
      </c>
      <c r="AH69">
        <f>VLOOKUP(A69,[1]DETALLE!$A$1:$AK$841,22,FALSE)</f>
        <v>1.1000000000000001</v>
      </c>
      <c r="AI69">
        <f>VLOOKUP(A69,[1]DETALLE!$A$1:$AK$841,27,FALSE)</f>
        <v>0.79600000000000004</v>
      </c>
      <c r="AJ69" t="str">
        <f>VLOOKUP(A69,[1]DETALLE!$A$1:$AK$841,18,FALSE)</f>
        <v>Departmental Digital</v>
      </c>
      <c r="AK69">
        <f t="shared" si="5"/>
        <v>0</v>
      </c>
      <c r="AL69">
        <f t="shared" si="6"/>
        <v>0</v>
      </c>
      <c r="AM69">
        <f t="shared" si="7"/>
        <v>0</v>
      </c>
      <c r="AN69">
        <f t="shared" si="8"/>
        <v>0</v>
      </c>
      <c r="AO69">
        <f t="shared" si="9"/>
        <v>1</v>
      </c>
    </row>
    <row r="70" spans="1:41" x14ac:dyDescent="0.25">
      <c r="A70" t="s">
        <v>133</v>
      </c>
      <c r="B70">
        <v>2019</v>
      </c>
      <c r="C70" t="s">
        <v>37</v>
      </c>
      <c r="D70" t="s">
        <v>38</v>
      </c>
      <c r="E70">
        <v>1</v>
      </c>
      <c r="F70" t="s">
        <v>40</v>
      </c>
      <c r="G70">
        <v>1.6333329999999999</v>
      </c>
      <c r="H70" t="s">
        <v>64</v>
      </c>
      <c r="I70">
        <v>655</v>
      </c>
      <c r="J70">
        <v>1365</v>
      </c>
      <c r="K70">
        <v>0</v>
      </c>
      <c r="L70">
        <v>0</v>
      </c>
      <c r="M70">
        <v>0.6</v>
      </c>
      <c r="N70">
        <v>0.8</v>
      </c>
      <c r="O70">
        <v>1.05</v>
      </c>
      <c r="P70">
        <v>1.1000000000000001</v>
      </c>
      <c r="Q70" t="s">
        <v>46</v>
      </c>
      <c r="R70">
        <v>5</v>
      </c>
      <c r="S70">
        <v>9</v>
      </c>
      <c r="T70" t="s">
        <v>47</v>
      </c>
      <c r="U70" t="s">
        <v>64</v>
      </c>
      <c r="V70" t="s">
        <v>35</v>
      </c>
      <c r="W70" t="s">
        <v>55</v>
      </c>
      <c r="X70">
        <v>2019</v>
      </c>
      <c r="Y70" t="s">
        <v>37</v>
      </c>
      <c r="Z70" t="s">
        <v>38</v>
      </c>
      <c r="AA70">
        <v>1</v>
      </c>
      <c r="AB70">
        <v>255</v>
      </c>
      <c r="AC70">
        <v>1.1000000000000001</v>
      </c>
      <c r="AD70">
        <v>0.32666659999999997</v>
      </c>
      <c r="AE70">
        <v>1501.5</v>
      </c>
      <c r="AF70">
        <f>VLOOKUP(A70,[1]DETALLE!$A$1:$AK$841,37,FALSE)</f>
        <v>1501.5000000000002</v>
      </c>
      <c r="AG70">
        <f>VLOOKUP(A70,[1]DETALLE!$A$1:$AK$841,16,FALSE)</f>
        <v>71</v>
      </c>
      <c r="AH70">
        <f>VLOOKUP(A70,[1]DETALLE!$A$1:$AK$841,22,FALSE)</f>
        <v>1.1000000000000001</v>
      </c>
      <c r="AI70">
        <f>VLOOKUP(A70,[1]DETALLE!$A$1:$AK$841,27,FALSE)</f>
        <v>0.35</v>
      </c>
      <c r="AJ70" t="str">
        <f>VLOOKUP(A70,[1]DETALLE!$A$1:$AK$841,18,FALSE)</f>
        <v>Departmental Digital</v>
      </c>
      <c r="AK70">
        <f t="shared" si="5"/>
        <v>1</v>
      </c>
      <c r="AL70">
        <f t="shared" si="6"/>
        <v>0</v>
      </c>
      <c r="AM70">
        <f t="shared" si="7"/>
        <v>1</v>
      </c>
      <c r="AN70">
        <f t="shared" si="8"/>
        <v>0</v>
      </c>
      <c r="AO70">
        <f t="shared" si="9"/>
        <v>0</v>
      </c>
    </row>
    <row r="71" spans="1:41" x14ac:dyDescent="0.25">
      <c r="A71" t="s">
        <v>134</v>
      </c>
      <c r="B71">
        <v>2019</v>
      </c>
      <c r="C71" t="s">
        <v>37</v>
      </c>
      <c r="D71" t="s">
        <v>38</v>
      </c>
      <c r="E71">
        <v>1</v>
      </c>
      <c r="F71" t="s">
        <v>40</v>
      </c>
      <c r="G71">
        <v>0.3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R71" t="s">
        <v>33</v>
      </c>
      <c r="S71" t="s">
        <v>33</v>
      </c>
      <c r="U71" t="s">
        <v>64</v>
      </c>
      <c r="V71" t="s">
        <v>35</v>
      </c>
      <c r="W71" t="s">
        <v>73</v>
      </c>
      <c r="X71">
        <v>2019</v>
      </c>
      <c r="Y71" t="s">
        <v>37</v>
      </c>
      <c r="Z71" t="s">
        <v>38</v>
      </c>
      <c r="AA71">
        <v>2</v>
      </c>
      <c r="AB71">
        <v>0</v>
      </c>
      <c r="AC71">
        <v>1.1000000000000001</v>
      </c>
      <c r="AD71">
        <v>0</v>
      </c>
      <c r="AE71">
        <v>1501.5</v>
      </c>
      <c r="AF71">
        <f>VLOOKUP(A71,[1]DETALLE!$A$1:$AK$841,37,FALSE)</f>
        <v>1501.5000000000002</v>
      </c>
      <c r="AG71">
        <f>VLOOKUP(A71,[1]DETALLE!$A$1:$AK$841,16,FALSE)</f>
        <v>155</v>
      </c>
      <c r="AH71">
        <f>VLOOKUP(A71,[1]DETALLE!$A$1:$AK$841,22,FALSE)</f>
        <v>1.1000000000000001</v>
      </c>
      <c r="AI71">
        <f>VLOOKUP(A71,[1]DETALLE!$A$1:$AK$841,27,FALSE)</f>
        <v>0.33799999999999997</v>
      </c>
      <c r="AJ71" t="str">
        <f>VLOOKUP(A71,[1]DETALLE!$A$1:$AK$841,18,FALSE)</f>
        <v>A3 Office Color Laser MFPs</v>
      </c>
      <c r="AK71">
        <f t="shared" si="5"/>
        <v>1</v>
      </c>
      <c r="AL71">
        <f t="shared" si="6"/>
        <v>0</v>
      </c>
      <c r="AM71">
        <f t="shared" si="7"/>
        <v>1</v>
      </c>
      <c r="AN71">
        <f t="shared" si="8"/>
        <v>0</v>
      </c>
      <c r="AO71">
        <f t="shared" si="9"/>
        <v>0</v>
      </c>
    </row>
    <row r="72" spans="1:41" x14ac:dyDescent="0.25">
      <c r="A72" t="s">
        <v>135</v>
      </c>
      <c r="B72">
        <v>2019</v>
      </c>
      <c r="C72" t="s">
        <v>37</v>
      </c>
      <c r="D72" t="s">
        <v>38</v>
      </c>
      <c r="E72">
        <v>1</v>
      </c>
      <c r="F72" t="s">
        <v>44</v>
      </c>
      <c r="G72">
        <v>0</v>
      </c>
      <c r="H72" t="s">
        <v>91</v>
      </c>
      <c r="I72">
        <v>803</v>
      </c>
      <c r="J72">
        <v>1573</v>
      </c>
      <c r="K72">
        <v>0.2</v>
      </c>
      <c r="L72">
        <v>0.6</v>
      </c>
      <c r="M72">
        <v>0.8</v>
      </c>
      <c r="N72">
        <v>1.05</v>
      </c>
      <c r="O72">
        <v>1.1000000000000001</v>
      </c>
      <c r="P72">
        <v>1.1499999999999999</v>
      </c>
      <c r="Q72" t="s">
        <v>46</v>
      </c>
      <c r="R72">
        <v>4</v>
      </c>
      <c r="S72">
        <v>6</v>
      </c>
      <c r="T72" t="s">
        <v>47</v>
      </c>
      <c r="U72" t="s">
        <v>91</v>
      </c>
      <c r="V72" t="s">
        <v>35</v>
      </c>
      <c r="W72" t="s">
        <v>50</v>
      </c>
      <c r="X72">
        <v>2019</v>
      </c>
      <c r="Y72" t="s">
        <v>37</v>
      </c>
      <c r="Z72" t="s">
        <v>38</v>
      </c>
      <c r="AA72">
        <v>1</v>
      </c>
      <c r="AB72">
        <v>5</v>
      </c>
      <c r="AC72">
        <v>0</v>
      </c>
      <c r="AD72">
        <v>0</v>
      </c>
      <c r="AE72">
        <v>1573</v>
      </c>
      <c r="AF72">
        <f>VLOOKUP(A72,[1]DETALLE!$A$1:$AK$841,37,FALSE)</f>
        <v>0</v>
      </c>
      <c r="AG72">
        <f>VLOOKUP(A72,[1]DETALLE!$A$1:$AK$841,16,FALSE)</f>
        <v>2693</v>
      </c>
      <c r="AH72">
        <f>VLOOKUP(A72,[1]DETALLE!$A$1:$AK$841,22,FALSE)</f>
        <v>1.05</v>
      </c>
      <c r="AI72">
        <f>VLOOKUP(A72,[1]DETALLE!$A$1:$AK$841,27,FALSE)</f>
        <v>0.44400000000000006</v>
      </c>
      <c r="AJ72" t="str">
        <f>VLOOKUP(A72,[1]DETALLE!$A$1:$AK$841,18,FALSE)</f>
        <v>A4 Mono MFPs</v>
      </c>
      <c r="AK72">
        <f t="shared" si="5"/>
        <v>0</v>
      </c>
      <c r="AL72">
        <f t="shared" si="6"/>
        <v>0</v>
      </c>
      <c r="AM72">
        <f t="shared" si="7"/>
        <v>0</v>
      </c>
      <c r="AN72">
        <f t="shared" si="8"/>
        <v>0</v>
      </c>
      <c r="AO72">
        <f t="shared" si="9"/>
        <v>0</v>
      </c>
    </row>
    <row r="73" spans="1:41" x14ac:dyDescent="0.25">
      <c r="A73" t="s">
        <v>136</v>
      </c>
      <c r="B73">
        <v>2019</v>
      </c>
      <c r="C73" t="s">
        <v>37</v>
      </c>
      <c r="D73" t="s">
        <v>38</v>
      </c>
      <c r="E73">
        <v>1</v>
      </c>
      <c r="F73" t="s">
        <v>44</v>
      </c>
      <c r="G73">
        <v>0</v>
      </c>
      <c r="H73" t="s">
        <v>66</v>
      </c>
      <c r="I73">
        <v>468</v>
      </c>
      <c r="J73">
        <v>715</v>
      </c>
      <c r="K73">
        <v>0</v>
      </c>
      <c r="L73">
        <v>0</v>
      </c>
      <c r="M73">
        <v>0</v>
      </c>
      <c r="N73">
        <v>0.6</v>
      </c>
      <c r="O73">
        <v>0.8</v>
      </c>
      <c r="P73">
        <v>1.05</v>
      </c>
      <c r="Q73" t="s">
        <v>46</v>
      </c>
      <c r="R73">
        <v>5</v>
      </c>
      <c r="S73">
        <v>9</v>
      </c>
      <c r="T73" t="s">
        <v>47</v>
      </c>
      <c r="U73" t="s">
        <v>58</v>
      </c>
      <c r="V73" t="s">
        <v>35</v>
      </c>
      <c r="W73" t="s">
        <v>55</v>
      </c>
      <c r="X73">
        <v>2019</v>
      </c>
      <c r="Y73" t="s">
        <v>37</v>
      </c>
      <c r="Z73" t="s">
        <v>38</v>
      </c>
      <c r="AA73">
        <v>3</v>
      </c>
      <c r="AB73">
        <v>14</v>
      </c>
      <c r="AC73">
        <v>0</v>
      </c>
      <c r="AD73">
        <v>0</v>
      </c>
      <c r="AE73">
        <v>715</v>
      </c>
      <c r="AF73">
        <f>VLOOKUP(A73,[1]DETALLE!$A$1:$AK$841,37,FALSE)</f>
        <v>1527.7762500000003</v>
      </c>
      <c r="AG73">
        <f>VLOOKUP(A73,[1]DETALLE!$A$1:$AK$841,16,FALSE)</f>
        <v>16</v>
      </c>
      <c r="AH73">
        <f>VLOOKUP(A73,[1]DETALLE!$A$1:$AK$841,22,FALSE)</f>
        <v>1.05</v>
      </c>
      <c r="AI73">
        <f>VLOOKUP(A73,[1]DETALLE!$A$1:$AK$841,27,FALSE)</f>
        <v>1.3149999999999999</v>
      </c>
      <c r="AJ73" t="str">
        <f>VLOOKUP(A73,[1]DETALLE!$A$1:$AK$841,18,FALSE)</f>
        <v>Light Production Digital Business</v>
      </c>
      <c r="AK73">
        <f t="shared" si="5"/>
        <v>0</v>
      </c>
      <c r="AL73">
        <f t="shared" si="6"/>
        <v>0</v>
      </c>
      <c r="AM73">
        <f t="shared" si="7"/>
        <v>0</v>
      </c>
      <c r="AN73">
        <f t="shared" si="8"/>
        <v>0</v>
      </c>
      <c r="AO73">
        <f t="shared" si="9"/>
        <v>0</v>
      </c>
    </row>
    <row r="74" spans="1:41" x14ac:dyDescent="0.25">
      <c r="A74" t="s">
        <v>137</v>
      </c>
      <c r="B74">
        <v>2019</v>
      </c>
      <c r="C74" t="s">
        <v>37</v>
      </c>
      <c r="D74" t="s">
        <v>38</v>
      </c>
      <c r="E74">
        <v>1</v>
      </c>
      <c r="F74" t="s">
        <v>40</v>
      </c>
      <c r="G74">
        <v>1.75</v>
      </c>
      <c r="H74" t="s">
        <v>48</v>
      </c>
      <c r="I74">
        <v>1116</v>
      </c>
      <c r="J74">
        <v>2145</v>
      </c>
      <c r="K74">
        <v>0.6</v>
      </c>
      <c r="L74">
        <v>0.8</v>
      </c>
      <c r="M74">
        <v>1.05</v>
      </c>
      <c r="N74">
        <v>1.1000000000000001</v>
      </c>
      <c r="O74">
        <v>1.1499999999999999</v>
      </c>
      <c r="P74">
        <v>1.2</v>
      </c>
      <c r="Q74" t="s">
        <v>46</v>
      </c>
      <c r="R74">
        <v>3</v>
      </c>
      <c r="S74">
        <v>6</v>
      </c>
      <c r="T74" t="s">
        <v>47</v>
      </c>
      <c r="U74" t="s">
        <v>48</v>
      </c>
      <c r="V74" t="s">
        <v>35</v>
      </c>
      <c r="W74" t="s">
        <v>50</v>
      </c>
      <c r="X74">
        <v>2019</v>
      </c>
      <c r="Y74" t="s">
        <v>37</v>
      </c>
      <c r="Z74" t="s">
        <v>38</v>
      </c>
      <c r="AA74">
        <v>2</v>
      </c>
      <c r="AB74">
        <v>46</v>
      </c>
      <c r="AC74">
        <v>1.1499999999999999</v>
      </c>
      <c r="AD74">
        <v>0.58333333333333304</v>
      </c>
      <c r="AE74">
        <v>2466.75</v>
      </c>
      <c r="AF74">
        <f>VLOOKUP(A74,[1]DETALLE!$A$1:$AK$841,37,FALSE)</f>
        <v>1651.6500000000003</v>
      </c>
      <c r="AG74">
        <f>VLOOKUP(A74,[1]DETALLE!$A$1:$AK$841,16,FALSE)</f>
        <v>25</v>
      </c>
      <c r="AH74">
        <f>VLOOKUP(A74,[1]DETALLE!$A$1:$AK$841,22,FALSE)</f>
        <v>1.05</v>
      </c>
      <c r="AI74">
        <f>VLOOKUP(A74,[1]DETALLE!$A$1:$AK$841,27,FALSE)</f>
        <v>0.3</v>
      </c>
      <c r="AJ74" t="str">
        <f>VLOOKUP(A74,[1]DETALLE!$A$1:$AK$841,18,FALSE)</f>
        <v>Light Production Digital Business</v>
      </c>
      <c r="AK74">
        <f t="shared" si="5"/>
        <v>0</v>
      </c>
      <c r="AL74">
        <f t="shared" si="6"/>
        <v>0</v>
      </c>
      <c r="AM74">
        <f t="shared" si="7"/>
        <v>0</v>
      </c>
      <c r="AN74">
        <f t="shared" si="8"/>
        <v>0</v>
      </c>
      <c r="AO74">
        <f t="shared" si="9"/>
        <v>0</v>
      </c>
    </row>
    <row r="75" spans="1:41" x14ac:dyDescent="0.25">
      <c r="A75" t="s">
        <v>138</v>
      </c>
      <c r="B75">
        <v>2019</v>
      </c>
      <c r="C75" t="s">
        <v>37</v>
      </c>
      <c r="D75" t="s">
        <v>38</v>
      </c>
      <c r="E75">
        <v>1</v>
      </c>
      <c r="F75" t="s">
        <v>40</v>
      </c>
      <c r="G75">
        <v>0</v>
      </c>
      <c r="H75" t="s">
        <v>53</v>
      </c>
      <c r="I75">
        <v>655</v>
      </c>
      <c r="J75">
        <v>1365</v>
      </c>
      <c r="K75">
        <v>0</v>
      </c>
      <c r="L75">
        <v>0</v>
      </c>
      <c r="M75">
        <v>0.6</v>
      </c>
      <c r="N75">
        <v>0.8</v>
      </c>
      <c r="O75">
        <v>1.05</v>
      </c>
      <c r="P75">
        <v>1.1000000000000001</v>
      </c>
      <c r="Q75" t="s">
        <v>46</v>
      </c>
      <c r="R75">
        <v>5</v>
      </c>
      <c r="S75">
        <v>9</v>
      </c>
      <c r="T75" t="s">
        <v>47</v>
      </c>
      <c r="U75" t="s">
        <v>54</v>
      </c>
      <c r="V75" t="s">
        <v>35</v>
      </c>
      <c r="W75" t="s">
        <v>55</v>
      </c>
      <c r="X75">
        <v>2019</v>
      </c>
      <c r="Y75" t="s">
        <v>37</v>
      </c>
      <c r="Z75" t="s">
        <v>38</v>
      </c>
      <c r="AA75">
        <v>1</v>
      </c>
      <c r="AB75">
        <v>10</v>
      </c>
      <c r="AC75">
        <v>0.6</v>
      </c>
      <c r="AD75">
        <v>0</v>
      </c>
      <c r="AE75">
        <v>819</v>
      </c>
      <c r="AF75">
        <f>VLOOKUP(A75,[1]DETALLE!$A$1:$AK$841,37,FALSE)</f>
        <v>750.75000000000011</v>
      </c>
      <c r="AG75">
        <f>VLOOKUP(A75,[1]DETALLE!$A$1:$AK$841,16,FALSE)</f>
        <v>61</v>
      </c>
      <c r="AH75">
        <f>VLOOKUP(A75,[1]DETALLE!$A$1:$AK$841,22,FALSE)</f>
        <v>1.05</v>
      </c>
      <c r="AI75">
        <f>VLOOKUP(A75,[1]DETALLE!$A$1:$AK$841,27,FALSE)</f>
        <v>0.48799999999999999</v>
      </c>
      <c r="AJ75" t="str">
        <f>VLOOKUP(A75,[1]DETALLE!$A$1:$AK$841,18,FALSE)</f>
        <v>Entry Mono Printers</v>
      </c>
      <c r="AK75">
        <f t="shared" si="5"/>
        <v>0</v>
      </c>
      <c r="AL75">
        <f t="shared" si="6"/>
        <v>0</v>
      </c>
      <c r="AM75">
        <f t="shared" si="7"/>
        <v>0</v>
      </c>
      <c r="AN75">
        <f t="shared" si="8"/>
        <v>0</v>
      </c>
      <c r="AO75">
        <f t="shared" si="9"/>
        <v>0</v>
      </c>
    </row>
    <row r="76" spans="1:41" x14ac:dyDescent="0.25">
      <c r="A76" t="s">
        <v>139</v>
      </c>
      <c r="B76">
        <v>2019</v>
      </c>
      <c r="C76" t="s">
        <v>37</v>
      </c>
      <c r="D76" t="s">
        <v>38</v>
      </c>
      <c r="E76">
        <v>1</v>
      </c>
      <c r="F76" t="s">
        <v>40</v>
      </c>
      <c r="G76">
        <v>1.55</v>
      </c>
      <c r="H76" t="s">
        <v>58</v>
      </c>
      <c r="I76">
        <v>655</v>
      </c>
      <c r="J76">
        <v>1365</v>
      </c>
      <c r="K76">
        <v>0</v>
      </c>
      <c r="L76">
        <v>0</v>
      </c>
      <c r="M76">
        <v>0.6</v>
      </c>
      <c r="N76">
        <v>0.8</v>
      </c>
      <c r="O76">
        <v>1.05</v>
      </c>
      <c r="P76">
        <v>1.1000000000000001</v>
      </c>
      <c r="Q76" t="s">
        <v>46</v>
      </c>
      <c r="R76">
        <v>5</v>
      </c>
      <c r="S76">
        <v>9</v>
      </c>
      <c r="T76" t="s">
        <v>47</v>
      </c>
      <c r="U76" t="s">
        <v>58</v>
      </c>
      <c r="V76" t="s">
        <v>35</v>
      </c>
      <c r="W76" t="s">
        <v>50</v>
      </c>
      <c r="X76">
        <v>2019</v>
      </c>
      <c r="Y76" t="s">
        <v>37</v>
      </c>
      <c r="Z76" t="s">
        <v>38</v>
      </c>
      <c r="AA76">
        <v>1</v>
      </c>
      <c r="AB76">
        <v>264</v>
      </c>
      <c r="AC76">
        <v>1.1000000000000001</v>
      </c>
      <c r="AD76">
        <v>0.31</v>
      </c>
      <c r="AE76">
        <v>1501.5</v>
      </c>
      <c r="AF76">
        <f>VLOOKUP(A76,[1]DETALLE!$A$1:$AK$841,37,FALSE)</f>
        <v>750.75000000000011</v>
      </c>
      <c r="AG76">
        <f>VLOOKUP(A76,[1]DETALLE!$A$1:$AK$841,16,FALSE)</f>
        <v>775</v>
      </c>
      <c r="AH76">
        <f>VLOOKUP(A76,[1]DETALLE!$A$1:$AK$841,22,FALSE)</f>
        <v>1.05</v>
      </c>
      <c r="AI76">
        <f>VLOOKUP(A76,[1]DETALLE!$A$1:$AK$841,27,FALSE)</f>
        <v>0.186</v>
      </c>
      <c r="AJ76" t="str">
        <f>VLOOKUP(A76,[1]DETALLE!$A$1:$AK$841,18,FALSE)</f>
        <v>A4 Mono MFPs</v>
      </c>
      <c r="AK76">
        <f t="shared" si="5"/>
        <v>0</v>
      </c>
      <c r="AL76">
        <f t="shared" si="6"/>
        <v>0</v>
      </c>
      <c r="AM76">
        <f t="shared" si="7"/>
        <v>0</v>
      </c>
      <c r="AN76">
        <f t="shared" si="8"/>
        <v>0</v>
      </c>
      <c r="AO76">
        <f t="shared" si="9"/>
        <v>0</v>
      </c>
    </row>
    <row r="77" spans="1:41" x14ac:dyDescent="0.25">
      <c r="A77" t="s">
        <v>140</v>
      </c>
      <c r="B77">
        <v>2019</v>
      </c>
      <c r="C77" t="s">
        <v>37</v>
      </c>
      <c r="D77" t="s">
        <v>38</v>
      </c>
      <c r="E77">
        <v>1</v>
      </c>
      <c r="F77" t="s">
        <v>40</v>
      </c>
      <c r="G77">
        <v>0</v>
      </c>
      <c r="H77" t="s">
        <v>116</v>
      </c>
      <c r="I77">
        <v>655</v>
      </c>
      <c r="J77">
        <v>1365</v>
      </c>
      <c r="K77">
        <v>0</v>
      </c>
      <c r="L77">
        <v>0</v>
      </c>
      <c r="M77">
        <v>0.6</v>
      </c>
      <c r="N77">
        <v>0.8</v>
      </c>
      <c r="O77">
        <v>1.05</v>
      </c>
      <c r="P77">
        <v>1.1000000000000001</v>
      </c>
      <c r="Q77" t="s">
        <v>46</v>
      </c>
      <c r="R77">
        <v>5</v>
      </c>
      <c r="S77">
        <v>9</v>
      </c>
      <c r="T77" t="s">
        <v>47</v>
      </c>
      <c r="U77" t="s">
        <v>58</v>
      </c>
      <c r="V77" t="s">
        <v>35</v>
      </c>
      <c r="W77" t="s">
        <v>67</v>
      </c>
      <c r="X77">
        <v>2019</v>
      </c>
      <c r="Y77" t="s">
        <v>37</v>
      </c>
      <c r="Z77" t="s">
        <v>38</v>
      </c>
      <c r="AA77">
        <v>3</v>
      </c>
      <c r="AB77">
        <v>5</v>
      </c>
      <c r="AC77">
        <v>0</v>
      </c>
      <c r="AD77">
        <v>0</v>
      </c>
      <c r="AE77">
        <v>0</v>
      </c>
      <c r="AF77">
        <f>VLOOKUP(A77,[1]DETALLE!$A$1:$AK$841,37,FALSE)</f>
        <v>1808.95</v>
      </c>
      <c r="AG77">
        <f>VLOOKUP(A77,[1]DETALLE!$A$1:$AK$841,16,FALSE)</f>
        <v>146</v>
      </c>
      <c r="AH77">
        <f>VLOOKUP(A77,[1]DETALLE!$A$1:$AK$841,22,FALSE)</f>
        <v>1.1499999999999999</v>
      </c>
      <c r="AI77">
        <f>VLOOKUP(A77,[1]DETALLE!$A$1:$AK$841,27,FALSE)</f>
        <v>0.41249999999999998</v>
      </c>
      <c r="AJ77" t="str">
        <f>VLOOKUP(A77,[1]DETALLE!$A$1:$AK$841,18,FALSE)</f>
        <v>Light Production Digital Business</v>
      </c>
      <c r="AK77">
        <f t="shared" si="5"/>
        <v>0</v>
      </c>
      <c r="AL77">
        <f t="shared" si="6"/>
        <v>0</v>
      </c>
      <c r="AM77">
        <f t="shared" si="7"/>
        <v>0</v>
      </c>
      <c r="AN77">
        <f t="shared" si="8"/>
        <v>0</v>
      </c>
      <c r="AO77">
        <f t="shared" si="9"/>
        <v>0</v>
      </c>
    </row>
    <row r="78" spans="1:41" x14ac:dyDescent="0.25">
      <c r="A78" t="s">
        <v>141</v>
      </c>
      <c r="B78">
        <v>2019</v>
      </c>
      <c r="C78" t="s">
        <v>37</v>
      </c>
      <c r="D78" t="s">
        <v>38</v>
      </c>
      <c r="E78">
        <v>1</v>
      </c>
      <c r="F78" t="s">
        <v>40</v>
      </c>
      <c r="G78">
        <v>1.183333</v>
      </c>
      <c r="H78" t="s">
        <v>116</v>
      </c>
      <c r="I78">
        <v>655</v>
      </c>
      <c r="J78">
        <v>1365</v>
      </c>
      <c r="K78">
        <v>0</v>
      </c>
      <c r="L78">
        <v>0</v>
      </c>
      <c r="M78">
        <v>0.6</v>
      </c>
      <c r="N78">
        <v>0.8</v>
      </c>
      <c r="O78">
        <v>1.05</v>
      </c>
      <c r="P78">
        <v>1.1000000000000001</v>
      </c>
      <c r="Q78" t="s">
        <v>46</v>
      </c>
      <c r="R78">
        <v>5</v>
      </c>
      <c r="S78">
        <v>9</v>
      </c>
      <c r="T78" t="s">
        <v>85</v>
      </c>
      <c r="U78" t="s">
        <v>58</v>
      </c>
      <c r="V78" t="s">
        <v>35</v>
      </c>
      <c r="W78" t="s">
        <v>61</v>
      </c>
      <c r="X78">
        <v>2019</v>
      </c>
      <c r="Y78" t="s">
        <v>37</v>
      </c>
      <c r="Z78" t="s">
        <v>38</v>
      </c>
      <c r="AA78">
        <v>1</v>
      </c>
      <c r="AB78">
        <v>6</v>
      </c>
      <c r="AC78">
        <v>0</v>
      </c>
      <c r="AD78">
        <v>0.13148144444444401</v>
      </c>
      <c r="AE78">
        <v>0</v>
      </c>
      <c r="AF78">
        <f>VLOOKUP(A78,[1]DETALLE!$A$1:$AK$841,37,FALSE)</f>
        <v>1808.95</v>
      </c>
      <c r="AG78">
        <f>VLOOKUP(A78,[1]DETALLE!$A$1:$AK$841,16,FALSE)</f>
        <v>387</v>
      </c>
      <c r="AH78">
        <f>VLOOKUP(A78,[1]DETALLE!$A$1:$AK$841,22,FALSE)</f>
        <v>1.1499999999999999</v>
      </c>
      <c r="AI78">
        <f>VLOOKUP(A78,[1]DETALLE!$A$1:$AK$841,27,FALSE)</f>
        <v>0.6875</v>
      </c>
      <c r="AJ78" t="str">
        <f>VLOOKUP(A78,[1]DETALLE!$A$1:$AK$841,18,FALSE)</f>
        <v>Entry Production Color Low/Mid</v>
      </c>
      <c r="AK78">
        <f t="shared" si="5"/>
        <v>0</v>
      </c>
      <c r="AL78">
        <f t="shared" si="6"/>
        <v>0</v>
      </c>
      <c r="AM78">
        <f t="shared" si="7"/>
        <v>0</v>
      </c>
      <c r="AN78">
        <f t="shared" si="8"/>
        <v>0</v>
      </c>
      <c r="AO78">
        <f t="shared" si="9"/>
        <v>0</v>
      </c>
    </row>
    <row r="79" spans="1:41" x14ac:dyDescent="0.25">
      <c r="A79" t="s">
        <v>142</v>
      </c>
      <c r="B79">
        <v>2019</v>
      </c>
      <c r="C79" t="s">
        <v>37</v>
      </c>
      <c r="D79" t="s">
        <v>38</v>
      </c>
      <c r="E79">
        <v>1</v>
      </c>
      <c r="F79" t="s">
        <v>40</v>
      </c>
      <c r="G79">
        <v>0.25</v>
      </c>
      <c r="H79" t="s">
        <v>116</v>
      </c>
      <c r="I79">
        <v>655</v>
      </c>
      <c r="J79">
        <v>1365</v>
      </c>
      <c r="K79">
        <v>0</v>
      </c>
      <c r="L79">
        <v>0</v>
      </c>
      <c r="M79">
        <v>0.6</v>
      </c>
      <c r="N79">
        <v>0.8</v>
      </c>
      <c r="O79">
        <v>1.05</v>
      </c>
      <c r="P79">
        <v>1.1000000000000001</v>
      </c>
      <c r="Q79" t="s">
        <v>46</v>
      </c>
      <c r="R79">
        <v>5</v>
      </c>
      <c r="S79">
        <v>9</v>
      </c>
      <c r="T79" t="s">
        <v>47</v>
      </c>
      <c r="U79" t="s">
        <v>58</v>
      </c>
      <c r="V79" t="s">
        <v>35</v>
      </c>
      <c r="W79" t="s">
        <v>55</v>
      </c>
      <c r="X79">
        <v>2019</v>
      </c>
      <c r="Y79" t="s">
        <v>37</v>
      </c>
      <c r="Z79" t="s">
        <v>38</v>
      </c>
      <c r="AA79">
        <v>3</v>
      </c>
      <c r="AB79">
        <v>6</v>
      </c>
      <c r="AC79">
        <v>0</v>
      </c>
      <c r="AD79">
        <v>0.05</v>
      </c>
      <c r="AE79">
        <v>0</v>
      </c>
      <c r="AF79">
        <f>VLOOKUP(A79,[1]DETALLE!$A$1:$AK$841,37,FALSE)</f>
        <v>1501.5000000000002</v>
      </c>
      <c r="AG79">
        <f>VLOOKUP(A79,[1]DETALLE!$A$1:$AK$841,16,FALSE)</f>
        <v>64</v>
      </c>
      <c r="AH79">
        <f>VLOOKUP(A79,[1]DETALLE!$A$1:$AK$841,22,FALSE)</f>
        <v>1.1000000000000001</v>
      </c>
      <c r="AI79">
        <f>VLOOKUP(A79,[1]DETALLE!$A$1:$AK$841,27,FALSE)</f>
        <v>0.41600000000000004</v>
      </c>
      <c r="AJ79" t="str">
        <f>VLOOKUP(A79,[1]DETALLE!$A$1:$AK$841,18,FALSE)</f>
        <v>Departmental Digital</v>
      </c>
      <c r="AK79">
        <f t="shared" si="5"/>
        <v>0</v>
      </c>
      <c r="AL79">
        <f t="shared" si="6"/>
        <v>0</v>
      </c>
      <c r="AM79">
        <f t="shared" si="7"/>
        <v>0</v>
      </c>
      <c r="AN79">
        <f t="shared" si="8"/>
        <v>0</v>
      </c>
      <c r="AO79">
        <f t="shared" si="9"/>
        <v>0</v>
      </c>
    </row>
    <row r="80" spans="1:41" x14ac:dyDescent="0.25">
      <c r="A80" t="s">
        <v>143</v>
      </c>
      <c r="B80">
        <v>2019</v>
      </c>
      <c r="C80" t="s">
        <v>37</v>
      </c>
      <c r="D80" t="s">
        <v>38</v>
      </c>
      <c r="E80">
        <v>1</v>
      </c>
      <c r="F80" t="s">
        <v>40</v>
      </c>
      <c r="G80">
        <v>1.1166670000000001</v>
      </c>
      <c r="H80" t="s">
        <v>58</v>
      </c>
      <c r="I80">
        <v>655</v>
      </c>
      <c r="J80">
        <v>1365</v>
      </c>
      <c r="K80">
        <v>0</v>
      </c>
      <c r="L80">
        <v>0</v>
      </c>
      <c r="M80">
        <v>0.6</v>
      </c>
      <c r="N80">
        <v>0.8</v>
      </c>
      <c r="O80">
        <v>1.05</v>
      </c>
      <c r="P80">
        <v>1.1000000000000001</v>
      </c>
      <c r="Q80" t="s">
        <v>46</v>
      </c>
      <c r="R80">
        <v>5</v>
      </c>
      <c r="S80">
        <v>9</v>
      </c>
      <c r="T80" t="s">
        <v>47</v>
      </c>
      <c r="U80" t="s">
        <v>58</v>
      </c>
      <c r="V80" t="s">
        <v>35</v>
      </c>
      <c r="W80" t="s">
        <v>55</v>
      </c>
      <c r="X80">
        <v>2019</v>
      </c>
      <c r="Y80" t="s">
        <v>37</v>
      </c>
      <c r="Z80" t="s">
        <v>38</v>
      </c>
      <c r="AA80">
        <v>1</v>
      </c>
      <c r="AB80">
        <v>53</v>
      </c>
      <c r="AC80">
        <v>1.05</v>
      </c>
      <c r="AD80">
        <v>0.22333339999999999</v>
      </c>
      <c r="AE80">
        <v>1433.25</v>
      </c>
      <c r="AF80">
        <f>VLOOKUP(A80,[1]DETALLE!$A$1:$AK$841,37,FALSE)</f>
        <v>819</v>
      </c>
      <c r="AG80">
        <f>VLOOKUP(A80,[1]DETALLE!$A$1:$AK$841,16,FALSE)</f>
        <v>8</v>
      </c>
      <c r="AH80">
        <f>VLOOKUP(A80,[1]DETALLE!$A$1:$AK$841,22,FALSE)</f>
        <v>0.6</v>
      </c>
      <c r="AI80">
        <f>VLOOKUP(A80,[1]DETALLE!$A$1:$AK$841,27,FALSE)</f>
        <v>0.15</v>
      </c>
      <c r="AJ80" t="str">
        <f>VLOOKUP(A80,[1]DETALLE!$A$1:$AK$841,18,FALSE)</f>
        <v>Departmental Digital</v>
      </c>
      <c r="AK80">
        <f t="shared" si="5"/>
        <v>0</v>
      </c>
      <c r="AL80">
        <f t="shared" si="6"/>
        <v>0</v>
      </c>
      <c r="AM80">
        <f t="shared" si="7"/>
        <v>0</v>
      </c>
      <c r="AN80">
        <f t="shared" si="8"/>
        <v>0</v>
      </c>
      <c r="AO80">
        <f t="shared" si="9"/>
        <v>1</v>
      </c>
    </row>
    <row r="81" spans="1:41" x14ac:dyDescent="0.25">
      <c r="A81" t="s">
        <v>144</v>
      </c>
      <c r="B81">
        <v>2019</v>
      </c>
      <c r="C81" t="s">
        <v>37</v>
      </c>
      <c r="D81" t="s">
        <v>38</v>
      </c>
      <c r="E81">
        <v>1</v>
      </c>
      <c r="F81" t="s">
        <v>40</v>
      </c>
      <c r="G81">
        <v>4.1666670000000003</v>
      </c>
      <c r="H81" t="s">
        <v>145</v>
      </c>
      <c r="I81">
        <v>468</v>
      </c>
      <c r="J81">
        <v>715</v>
      </c>
      <c r="K81">
        <v>0</v>
      </c>
      <c r="L81">
        <v>0</v>
      </c>
      <c r="M81">
        <v>0</v>
      </c>
      <c r="N81">
        <v>0.6</v>
      </c>
      <c r="O81">
        <v>0.8</v>
      </c>
      <c r="P81">
        <v>1.05</v>
      </c>
      <c r="Q81" t="s">
        <v>46</v>
      </c>
      <c r="R81">
        <v>5</v>
      </c>
      <c r="S81">
        <v>9</v>
      </c>
      <c r="T81" t="s">
        <v>47</v>
      </c>
      <c r="U81" t="s">
        <v>145</v>
      </c>
      <c r="V81" t="s">
        <v>35</v>
      </c>
      <c r="W81" t="s">
        <v>59</v>
      </c>
      <c r="X81">
        <v>2019</v>
      </c>
      <c r="Y81" t="s">
        <v>37</v>
      </c>
      <c r="Z81" t="s">
        <v>38</v>
      </c>
      <c r="AA81">
        <v>2</v>
      </c>
      <c r="AB81">
        <v>69</v>
      </c>
      <c r="AC81">
        <v>1.05</v>
      </c>
      <c r="AD81">
        <v>0.8333334</v>
      </c>
      <c r="AE81">
        <v>750.75</v>
      </c>
      <c r="AF81">
        <f>VLOOKUP(A81,[1]DETALLE!$A$1:$AK$841,37,FALSE)</f>
        <v>1501.5000000000002</v>
      </c>
      <c r="AG81">
        <f>VLOOKUP(A81,[1]DETALLE!$A$1:$AK$841,16,FALSE)</f>
        <v>287</v>
      </c>
      <c r="AH81">
        <f>VLOOKUP(A81,[1]DETALLE!$A$1:$AK$841,22,FALSE)</f>
        <v>1.1000000000000001</v>
      </c>
      <c r="AI81">
        <f>VLOOKUP(A81,[1]DETALLE!$A$1:$AK$841,27,FALSE)</f>
        <v>0</v>
      </c>
      <c r="AJ81" t="str">
        <f>VLOOKUP(A81,[1]DETALLE!$A$1:$AK$841,18,FALSE)</f>
        <v>Office Digital</v>
      </c>
      <c r="AK81">
        <f t="shared" si="5"/>
        <v>0</v>
      </c>
      <c r="AL81">
        <f t="shared" si="6"/>
        <v>0</v>
      </c>
      <c r="AM81">
        <f t="shared" si="7"/>
        <v>0</v>
      </c>
      <c r="AN81">
        <f t="shared" si="8"/>
        <v>0</v>
      </c>
      <c r="AO81">
        <f t="shared" si="9"/>
        <v>0</v>
      </c>
    </row>
    <row r="82" spans="1:41" x14ac:dyDescent="0.25">
      <c r="A82" t="s">
        <v>146</v>
      </c>
      <c r="B82">
        <v>2019</v>
      </c>
      <c r="C82" t="s">
        <v>37</v>
      </c>
      <c r="D82" t="s">
        <v>38</v>
      </c>
      <c r="E82">
        <v>1</v>
      </c>
      <c r="F82" t="s">
        <v>40</v>
      </c>
      <c r="G82">
        <v>3.9666670000000002</v>
      </c>
      <c r="H82" t="s">
        <v>145</v>
      </c>
      <c r="I82">
        <v>468</v>
      </c>
      <c r="J82">
        <v>715</v>
      </c>
      <c r="K82">
        <v>0</v>
      </c>
      <c r="L82">
        <v>0</v>
      </c>
      <c r="M82">
        <v>0</v>
      </c>
      <c r="N82">
        <v>0.6</v>
      </c>
      <c r="O82">
        <v>0.8</v>
      </c>
      <c r="P82">
        <v>1.05</v>
      </c>
      <c r="Q82" t="s">
        <v>46</v>
      </c>
      <c r="R82">
        <v>5</v>
      </c>
      <c r="S82">
        <v>9</v>
      </c>
      <c r="T82" t="s">
        <v>47</v>
      </c>
      <c r="U82" t="s">
        <v>145</v>
      </c>
      <c r="V82" t="s">
        <v>35</v>
      </c>
      <c r="W82" t="s">
        <v>59</v>
      </c>
      <c r="X82">
        <v>2019</v>
      </c>
      <c r="Y82" t="s">
        <v>37</v>
      </c>
      <c r="Z82" t="s">
        <v>38</v>
      </c>
      <c r="AA82">
        <v>2</v>
      </c>
      <c r="AB82">
        <v>20</v>
      </c>
      <c r="AC82">
        <v>0.6</v>
      </c>
      <c r="AD82">
        <v>0.79333339999999997</v>
      </c>
      <c r="AE82">
        <v>429</v>
      </c>
      <c r="AF82">
        <f>VLOOKUP(A82,[1]DETALLE!$A$1:$AK$841,37,FALSE)</f>
        <v>1433.25</v>
      </c>
      <c r="AG82">
        <f>VLOOKUP(A82,[1]DETALLE!$A$1:$AK$841,16,FALSE)</f>
        <v>48</v>
      </c>
      <c r="AH82">
        <f>VLOOKUP(A82,[1]DETALLE!$A$1:$AK$841,22,FALSE)</f>
        <v>1.05</v>
      </c>
      <c r="AI82">
        <f>VLOOKUP(A82,[1]DETALLE!$A$1:$AK$841,27,FALSE)</f>
        <v>0.26</v>
      </c>
      <c r="AJ82" t="str">
        <f>VLOOKUP(A82,[1]DETALLE!$A$1:$AK$841,18,FALSE)</f>
        <v>Office Digital</v>
      </c>
      <c r="AK82">
        <f t="shared" si="5"/>
        <v>0</v>
      </c>
      <c r="AL82">
        <f t="shared" si="6"/>
        <v>0</v>
      </c>
      <c r="AM82">
        <f t="shared" si="7"/>
        <v>0</v>
      </c>
      <c r="AN82">
        <f t="shared" si="8"/>
        <v>0</v>
      </c>
      <c r="AO82">
        <f t="shared" si="9"/>
        <v>0</v>
      </c>
    </row>
    <row r="83" spans="1:41" x14ac:dyDescent="0.25">
      <c r="A83" t="s">
        <v>147</v>
      </c>
      <c r="B83">
        <v>2019</v>
      </c>
      <c r="C83" t="s">
        <v>37</v>
      </c>
      <c r="D83" t="s">
        <v>38</v>
      </c>
      <c r="E83">
        <v>1</v>
      </c>
      <c r="F83" t="s">
        <v>40</v>
      </c>
      <c r="G83">
        <v>0</v>
      </c>
      <c r="H83" t="s">
        <v>71</v>
      </c>
      <c r="I83">
        <v>468</v>
      </c>
      <c r="J83">
        <v>715</v>
      </c>
      <c r="K83">
        <v>0</v>
      </c>
      <c r="L83">
        <v>0</v>
      </c>
      <c r="M83">
        <v>0</v>
      </c>
      <c r="N83">
        <v>0.6</v>
      </c>
      <c r="O83">
        <v>0.8</v>
      </c>
      <c r="P83">
        <v>1.05</v>
      </c>
      <c r="Q83" t="s">
        <v>46</v>
      </c>
      <c r="R83">
        <v>5</v>
      </c>
      <c r="S83">
        <v>9</v>
      </c>
      <c r="T83" t="s">
        <v>47</v>
      </c>
      <c r="U83" t="s">
        <v>71</v>
      </c>
      <c r="V83" t="s">
        <v>35</v>
      </c>
      <c r="W83" t="s">
        <v>55</v>
      </c>
      <c r="X83">
        <v>2019</v>
      </c>
      <c r="Y83" t="s">
        <v>37</v>
      </c>
      <c r="Z83" t="s">
        <v>38</v>
      </c>
      <c r="AA83">
        <v>3</v>
      </c>
      <c r="AB83">
        <v>36</v>
      </c>
      <c r="AC83">
        <v>0.8</v>
      </c>
      <c r="AD83">
        <v>0</v>
      </c>
      <c r="AE83">
        <v>572</v>
      </c>
      <c r="AF83">
        <f>VLOOKUP(A83,[1]DETALLE!$A$1:$AK$841,37,FALSE)</f>
        <v>0</v>
      </c>
      <c r="AG83">
        <f>VLOOKUP(A83,[1]DETALLE!$A$1:$AK$841,16,FALSE)</f>
        <v>5</v>
      </c>
      <c r="AH83">
        <f>VLOOKUP(A83,[1]DETALLE!$A$1:$AK$841,22,FALSE)</f>
        <v>0.6</v>
      </c>
      <c r="AI83">
        <f>VLOOKUP(A83,[1]DETALLE!$A$1:$AK$841,27,FALSE)</f>
        <v>0.1575</v>
      </c>
      <c r="AJ83" t="str">
        <f>VLOOKUP(A83,[1]DETALLE!$A$1:$AK$841,18,FALSE)</f>
        <v>Light Production Digital Business</v>
      </c>
      <c r="AK83">
        <f t="shared" si="5"/>
        <v>0</v>
      </c>
      <c r="AL83">
        <f t="shared" si="6"/>
        <v>0</v>
      </c>
      <c r="AM83">
        <f t="shared" si="7"/>
        <v>0</v>
      </c>
      <c r="AN83">
        <f t="shared" si="8"/>
        <v>0</v>
      </c>
      <c r="AO83">
        <f t="shared" si="9"/>
        <v>0</v>
      </c>
    </row>
    <row r="84" spans="1:41" x14ac:dyDescent="0.25">
      <c r="A84" t="s">
        <v>148</v>
      </c>
      <c r="B84">
        <v>2019</v>
      </c>
      <c r="C84" t="s">
        <v>37</v>
      </c>
      <c r="D84" t="s">
        <v>38</v>
      </c>
      <c r="E84">
        <v>1</v>
      </c>
      <c r="F84" t="s">
        <v>40</v>
      </c>
      <c r="G84">
        <v>0.05</v>
      </c>
      <c r="H84" t="s">
        <v>54</v>
      </c>
      <c r="I84">
        <v>803</v>
      </c>
      <c r="J84">
        <v>1573</v>
      </c>
      <c r="K84">
        <v>0.2</v>
      </c>
      <c r="L84">
        <v>0.6</v>
      </c>
      <c r="M84">
        <v>0.8</v>
      </c>
      <c r="N84">
        <v>1.05</v>
      </c>
      <c r="O84">
        <v>1.1000000000000001</v>
      </c>
      <c r="P84">
        <v>1.1499999999999999</v>
      </c>
      <c r="Q84" t="s">
        <v>46</v>
      </c>
      <c r="R84">
        <v>4</v>
      </c>
      <c r="S84">
        <v>6</v>
      </c>
      <c r="T84" t="s">
        <v>47</v>
      </c>
      <c r="U84" t="s">
        <v>54</v>
      </c>
      <c r="V84" t="s">
        <v>35</v>
      </c>
      <c r="W84" t="s">
        <v>50</v>
      </c>
      <c r="X84">
        <v>2019</v>
      </c>
      <c r="Y84" t="s">
        <v>37</v>
      </c>
      <c r="Z84" t="s">
        <v>38</v>
      </c>
      <c r="AA84">
        <v>3</v>
      </c>
      <c r="AB84">
        <v>6</v>
      </c>
      <c r="AC84">
        <v>0.6</v>
      </c>
      <c r="AD84">
        <v>1.2500000000000001E-2</v>
      </c>
      <c r="AE84">
        <v>943.8</v>
      </c>
      <c r="AF84">
        <f>VLOOKUP(A84,[1]DETALLE!$A$1:$AK$841,37,FALSE)</f>
        <v>1258.4000000000003</v>
      </c>
      <c r="AG84">
        <f>VLOOKUP(A84,[1]DETALLE!$A$1:$AK$841,16,FALSE)</f>
        <v>12</v>
      </c>
      <c r="AH84">
        <f>VLOOKUP(A84,[1]DETALLE!$A$1:$AK$841,22,FALSE)</f>
        <v>0.8</v>
      </c>
      <c r="AI84">
        <f>VLOOKUP(A84,[1]DETALLE!$A$1:$AK$841,27,FALSE)</f>
        <v>0.58250000000000002</v>
      </c>
      <c r="AJ84" t="str">
        <f>VLOOKUP(A84,[1]DETALLE!$A$1:$AK$841,18,FALSE)</f>
        <v>Light Production Digital Business</v>
      </c>
      <c r="AK84">
        <f t="shared" si="5"/>
        <v>0</v>
      </c>
      <c r="AL84">
        <f t="shared" si="6"/>
        <v>0</v>
      </c>
      <c r="AM84">
        <f t="shared" si="7"/>
        <v>0</v>
      </c>
      <c r="AN84">
        <f t="shared" si="8"/>
        <v>0</v>
      </c>
      <c r="AO84">
        <f t="shared" si="9"/>
        <v>0</v>
      </c>
    </row>
    <row r="85" spans="1:41" x14ac:dyDescent="0.25">
      <c r="A85" t="s">
        <v>149</v>
      </c>
      <c r="B85">
        <v>2019</v>
      </c>
      <c r="C85" t="s">
        <v>37</v>
      </c>
      <c r="D85" t="s">
        <v>38</v>
      </c>
      <c r="E85">
        <v>1</v>
      </c>
      <c r="F85" t="s">
        <v>40</v>
      </c>
      <c r="G85">
        <v>0</v>
      </c>
      <c r="H85" t="s">
        <v>54</v>
      </c>
      <c r="I85">
        <v>803</v>
      </c>
      <c r="J85">
        <v>1573</v>
      </c>
      <c r="K85">
        <v>0.2</v>
      </c>
      <c r="L85">
        <v>0.6</v>
      </c>
      <c r="M85">
        <v>0.8</v>
      </c>
      <c r="N85">
        <v>1.05</v>
      </c>
      <c r="O85">
        <v>1.1000000000000001</v>
      </c>
      <c r="P85">
        <v>1.1499999999999999</v>
      </c>
      <c r="Q85" t="s">
        <v>46</v>
      </c>
      <c r="R85">
        <v>4</v>
      </c>
      <c r="S85">
        <v>6</v>
      </c>
      <c r="T85" t="s">
        <v>47</v>
      </c>
      <c r="U85" t="s">
        <v>54</v>
      </c>
      <c r="V85" t="s">
        <v>35</v>
      </c>
      <c r="W85" t="s">
        <v>55</v>
      </c>
      <c r="X85">
        <v>2019</v>
      </c>
      <c r="Y85" t="s">
        <v>37</v>
      </c>
      <c r="Z85" t="s">
        <v>38</v>
      </c>
      <c r="AA85">
        <v>1</v>
      </c>
      <c r="AB85">
        <v>14</v>
      </c>
      <c r="AC85">
        <v>0.8</v>
      </c>
      <c r="AD85">
        <v>0</v>
      </c>
      <c r="AE85">
        <v>1258.4000000000001</v>
      </c>
      <c r="AF85">
        <f>VLOOKUP(A85,[1]DETALLE!$A$1:$AK$841,37,FALSE)</f>
        <v>1501.5000000000002</v>
      </c>
      <c r="AG85">
        <f>VLOOKUP(A85,[1]DETALLE!$A$1:$AK$841,16,FALSE)</f>
        <v>155</v>
      </c>
      <c r="AH85">
        <f>VLOOKUP(A85,[1]DETALLE!$A$1:$AK$841,22,FALSE)</f>
        <v>1.1000000000000001</v>
      </c>
      <c r="AI85">
        <f>VLOOKUP(A85,[1]DETALLE!$A$1:$AK$841,27,FALSE)</f>
        <v>2.6000000000000002E-2</v>
      </c>
      <c r="AJ85" t="str">
        <f>VLOOKUP(A85,[1]DETALLE!$A$1:$AK$841,18,FALSE)</f>
        <v>A3 Office Color Laser MFPs</v>
      </c>
      <c r="AK85">
        <f t="shared" si="5"/>
        <v>0</v>
      </c>
      <c r="AL85">
        <f t="shared" si="6"/>
        <v>0</v>
      </c>
      <c r="AM85">
        <f t="shared" si="7"/>
        <v>0</v>
      </c>
      <c r="AN85">
        <f t="shared" si="8"/>
        <v>0</v>
      </c>
      <c r="AO85">
        <f t="shared" si="9"/>
        <v>0</v>
      </c>
    </row>
    <row r="86" spans="1:41" x14ac:dyDescent="0.25">
      <c r="A86" t="s">
        <v>150</v>
      </c>
      <c r="B86">
        <v>2019</v>
      </c>
      <c r="C86" t="s">
        <v>37</v>
      </c>
      <c r="D86" t="s">
        <v>38</v>
      </c>
      <c r="E86">
        <v>1</v>
      </c>
      <c r="F86" t="s">
        <v>40</v>
      </c>
      <c r="G86">
        <v>0.48333330000000002</v>
      </c>
      <c r="H86" t="s">
        <v>58</v>
      </c>
      <c r="I86">
        <v>655</v>
      </c>
      <c r="J86">
        <v>1365</v>
      </c>
      <c r="K86">
        <v>0</v>
      </c>
      <c r="L86">
        <v>0</v>
      </c>
      <c r="M86">
        <v>0.6</v>
      </c>
      <c r="N86">
        <v>0.8</v>
      </c>
      <c r="O86">
        <v>1.05</v>
      </c>
      <c r="P86">
        <v>1.1000000000000001</v>
      </c>
      <c r="Q86" t="s">
        <v>46</v>
      </c>
      <c r="R86">
        <v>5</v>
      </c>
      <c r="S86">
        <v>9</v>
      </c>
      <c r="T86" t="s">
        <v>47</v>
      </c>
      <c r="U86" t="s">
        <v>45</v>
      </c>
      <c r="V86" t="s">
        <v>35</v>
      </c>
      <c r="W86" t="s">
        <v>130</v>
      </c>
      <c r="X86">
        <v>2019</v>
      </c>
      <c r="Y86" t="s">
        <v>37</v>
      </c>
      <c r="Z86" t="s">
        <v>38</v>
      </c>
      <c r="AA86">
        <v>2</v>
      </c>
      <c r="AB86">
        <v>32</v>
      </c>
      <c r="AC86">
        <v>1.05</v>
      </c>
      <c r="AD86">
        <v>9.6666660000000001E-2</v>
      </c>
      <c r="AE86">
        <v>1433.25</v>
      </c>
      <c r="AF86">
        <f>VLOOKUP(A86,[1]DETALLE!$A$1:$AK$841,37,FALSE)</f>
        <v>1808.95</v>
      </c>
      <c r="AG86">
        <f>VLOOKUP(A86,[1]DETALLE!$A$1:$AK$841,16,FALSE)</f>
        <v>185</v>
      </c>
      <c r="AH86">
        <f>VLOOKUP(A86,[1]DETALLE!$A$1:$AK$841,22,FALSE)</f>
        <v>1.1499999999999999</v>
      </c>
      <c r="AI86">
        <f>VLOOKUP(A86,[1]DETALLE!$A$1:$AK$841,27,FALSE)</f>
        <v>0.5</v>
      </c>
      <c r="AJ86" t="str">
        <f>VLOOKUP(A86,[1]DETALLE!$A$1:$AK$841,18,FALSE)</f>
        <v>WF Mono Systems and Legacy Color</v>
      </c>
      <c r="AK86">
        <f t="shared" si="5"/>
        <v>0</v>
      </c>
      <c r="AL86">
        <f t="shared" si="6"/>
        <v>0</v>
      </c>
      <c r="AM86">
        <f t="shared" si="7"/>
        <v>0</v>
      </c>
      <c r="AN86">
        <f t="shared" si="8"/>
        <v>0</v>
      </c>
      <c r="AO86">
        <f t="shared" si="9"/>
        <v>0</v>
      </c>
    </row>
    <row r="87" spans="1:41" x14ac:dyDescent="0.25">
      <c r="A87" t="s">
        <v>151</v>
      </c>
      <c r="B87">
        <v>2019</v>
      </c>
      <c r="C87" t="s">
        <v>37</v>
      </c>
      <c r="D87" t="s">
        <v>38</v>
      </c>
      <c r="E87">
        <v>1</v>
      </c>
      <c r="F87" t="s">
        <v>40</v>
      </c>
      <c r="G87">
        <v>0.31666670000000002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R87" t="s">
        <v>33</v>
      </c>
      <c r="S87" t="s">
        <v>33</v>
      </c>
      <c r="U87" t="s">
        <v>34</v>
      </c>
      <c r="V87" t="s">
        <v>35</v>
      </c>
      <c r="W87" t="s">
        <v>61</v>
      </c>
      <c r="X87">
        <v>2019</v>
      </c>
      <c r="Y87" t="s">
        <v>37</v>
      </c>
      <c r="Z87" t="s">
        <v>38</v>
      </c>
      <c r="AA87">
        <v>4</v>
      </c>
      <c r="AB87">
        <v>75</v>
      </c>
      <c r="AC87">
        <v>1.1000000000000001</v>
      </c>
      <c r="AD87">
        <v>0</v>
      </c>
      <c r="AE87">
        <v>750.75</v>
      </c>
      <c r="AF87" t="e">
        <f>VLOOKUP(A87,[1]DETALLE!$A$1:$AK$841,37,FALSE)</f>
        <v>#N/A</v>
      </c>
      <c r="AG87" t="e">
        <f>VLOOKUP(A87,[1]DETALLE!$A$1:$AK$841,16,FALSE)</f>
        <v>#N/A</v>
      </c>
      <c r="AH87" t="e">
        <f>VLOOKUP(A87,[1]DETALLE!$A$1:$AK$841,22,FALSE)</f>
        <v>#N/A</v>
      </c>
      <c r="AI87" t="e">
        <f>VLOOKUP(A87,[1]DETALLE!$A$1:$AK$841,27,FALSE)</f>
        <v>#N/A</v>
      </c>
      <c r="AJ87" t="e">
        <f>VLOOKUP(A87,[1]DETALLE!$A$1:$AK$841,18,FALSE)</f>
        <v>#N/A</v>
      </c>
      <c r="AK87" t="e">
        <f t="shared" si="5"/>
        <v>#N/A</v>
      </c>
      <c r="AL87" t="e">
        <f t="shared" si="6"/>
        <v>#N/A</v>
      </c>
      <c r="AM87" t="e">
        <f t="shared" si="7"/>
        <v>#N/A</v>
      </c>
      <c r="AN87" t="e">
        <f t="shared" si="8"/>
        <v>#N/A</v>
      </c>
      <c r="AO87" t="e">
        <f t="shared" si="9"/>
        <v>#N/A</v>
      </c>
    </row>
    <row r="88" spans="1:41" x14ac:dyDescent="0.25">
      <c r="A88" t="s">
        <v>108</v>
      </c>
      <c r="B88">
        <v>2019</v>
      </c>
      <c r="C88" t="s">
        <v>37</v>
      </c>
      <c r="D88" t="s">
        <v>38</v>
      </c>
      <c r="E88">
        <v>2</v>
      </c>
      <c r="F88" t="s">
        <v>40</v>
      </c>
      <c r="G88">
        <v>2.3333330000000001</v>
      </c>
      <c r="H88" t="s">
        <v>58</v>
      </c>
      <c r="I88">
        <v>655</v>
      </c>
      <c r="J88">
        <v>1365</v>
      </c>
      <c r="K88">
        <v>0</v>
      </c>
      <c r="L88">
        <v>0</v>
      </c>
      <c r="M88">
        <v>0.6</v>
      </c>
      <c r="N88">
        <v>0.8</v>
      </c>
      <c r="O88">
        <v>1.05</v>
      </c>
      <c r="P88">
        <v>1.1000000000000001</v>
      </c>
      <c r="Q88" t="s">
        <v>46</v>
      </c>
      <c r="R88">
        <v>5</v>
      </c>
      <c r="S88">
        <v>9</v>
      </c>
      <c r="T88" t="s">
        <v>47</v>
      </c>
      <c r="U88" t="s">
        <v>45</v>
      </c>
      <c r="V88" t="s">
        <v>35</v>
      </c>
      <c r="W88" t="s">
        <v>50</v>
      </c>
      <c r="X88">
        <v>2019</v>
      </c>
      <c r="Y88" t="s">
        <v>37</v>
      </c>
      <c r="Z88" t="s">
        <v>38</v>
      </c>
      <c r="AA88">
        <v>2</v>
      </c>
      <c r="AB88">
        <v>1</v>
      </c>
      <c r="AC88">
        <v>0</v>
      </c>
      <c r="AD88">
        <v>0.46666659999999999</v>
      </c>
      <c r="AE88">
        <v>0</v>
      </c>
      <c r="AF88">
        <f>VLOOKUP(A88,[1]DETALLE!$A$1:$AK$841,37,FALSE)</f>
        <v>1651.6500000000003</v>
      </c>
      <c r="AG88">
        <f>VLOOKUP(A88,[1]DETALLE!$A$1:$AK$841,16,FALSE)</f>
        <v>20</v>
      </c>
      <c r="AH88">
        <f>VLOOKUP(A88,[1]DETALLE!$A$1:$AK$841,22,FALSE)</f>
        <v>1.05</v>
      </c>
      <c r="AI88">
        <f>VLOOKUP(A88,[1]DETALLE!$A$1:$AK$841,27,FALSE)</f>
        <v>7.4999999999999997E-3</v>
      </c>
      <c r="AJ88" t="str">
        <f>VLOOKUP(A88,[1]DETALLE!$A$1:$AK$841,18,FALSE)</f>
        <v>Light Production Digital Business</v>
      </c>
      <c r="AK88">
        <f t="shared" si="5"/>
        <v>0</v>
      </c>
      <c r="AL88">
        <f t="shared" si="6"/>
        <v>0</v>
      </c>
      <c r="AM88">
        <f t="shared" si="7"/>
        <v>0</v>
      </c>
      <c r="AN88">
        <f t="shared" si="8"/>
        <v>0</v>
      </c>
      <c r="AO88">
        <f t="shared" si="9"/>
        <v>0</v>
      </c>
    </row>
    <row r="89" spans="1:41" x14ac:dyDescent="0.25">
      <c r="A89" t="s">
        <v>152</v>
      </c>
      <c r="B89">
        <v>2019</v>
      </c>
      <c r="C89" t="s">
        <v>37</v>
      </c>
      <c r="D89" t="s">
        <v>38</v>
      </c>
      <c r="E89">
        <v>2</v>
      </c>
      <c r="F89" t="s">
        <v>40</v>
      </c>
      <c r="G89">
        <v>0.3</v>
      </c>
      <c r="H89" t="s">
        <v>58</v>
      </c>
      <c r="I89">
        <v>655</v>
      </c>
      <c r="J89">
        <v>1365</v>
      </c>
      <c r="K89">
        <v>0</v>
      </c>
      <c r="L89">
        <v>0</v>
      </c>
      <c r="M89">
        <v>0.6</v>
      </c>
      <c r="N89">
        <v>0.8</v>
      </c>
      <c r="O89">
        <v>1.05</v>
      </c>
      <c r="P89">
        <v>1.1000000000000001</v>
      </c>
      <c r="Q89" t="s">
        <v>46</v>
      </c>
      <c r="R89">
        <v>5</v>
      </c>
      <c r="S89">
        <v>9</v>
      </c>
      <c r="T89" t="s">
        <v>47</v>
      </c>
      <c r="U89" t="s">
        <v>45</v>
      </c>
      <c r="V89" t="s">
        <v>35</v>
      </c>
      <c r="W89" t="s">
        <v>42</v>
      </c>
      <c r="X89">
        <v>2019</v>
      </c>
      <c r="Y89" t="s">
        <v>37</v>
      </c>
      <c r="Z89" t="s">
        <v>38</v>
      </c>
      <c r="AA89">
        <v>2</v>
      </c>
      <c r="AB89">
        <v>21</v>
      </c>
      <c r="AC89">
        <v>0.8</v>
      </c>
      <c r="AD89">
        <v>0.06</v>
      </c>
      <c r="AE89">
        <v>1092</v>
      </c>
      <c r="AF89">
        <f>VLOOKUP(A89,[1]DETALLE!$A$1:$AK$841,37,FALSE)</f>
        <v>0</v>
      </c>
      <c r="AG89">
        <f>VLOOKUP(A89,[1]DETALLE!$A$1:$AK$841,16,FALSE)</f>
        <v>22</v>
      </c>
      <c r="AH89">
        <f>VLOOKUP(A89,[1]DETALLE!$A$1:$AK$841,22,FALSE)</f>
        <v>0.6</v>
      </c>
      <c r="AI89">
        <f>VLOOKUP(A89,[1]DETALLE!$A$1:$AK$841,27,FALSE)</f>
        <v>0.31</v>
      </c>
      <c r="AJ89" t="str">
        <f>VLOOKUP(A89,[1]DETALLE!$A$1:$AK$841,18,FALSE)</f>
        <v>A4 Mono MFPs</v>
      </c>
      <c r="AK89">
        <f t="shared" si="5"/>
        <v>0</v>
      </c>
      <c r="AL89">
        <f t="shared" si="6"/>
        <v>0</v>
      </c>
      <c r="AM89">
        <f t="shared" si="7"/>
        <v>0</v>
      </c>
      <c r="AN89">
        <f t="shared" si="8"/>
        <v>0</v>
      </c>
      <c r="AO89">
        <f t="shared" si="9"/>
        <v>0</v>
      </c>
    </row>
    <row r="90" spans="1:41" x14ac:dyDescent="0.25">
      <c r="A90" t="s">
        <v>153</v>
      </c>
      <c r="B90">
        <v>2019</v>
      </c>
      <c r="C90" t="s">
        <v>37</v>
      </c>
      <c r="D90" t="s">
        <v>38</v>
      </c>
      <c r="E90">
        <v>2</v>
      </c>
      <c r="F90" t="s">
        <v>40</v>
      </c>
      <c r="G90">
        <v>0.6</v>
      </c>
      <c r="H90" t="s">
        <v>58</v>
      </c>
      <c r="I90">
        <v>655</v>
      </c>
      <c r="J90">
        <v>1365</v>
      </c>
      <c r="K90">
        <v>0</v>
      </c>
      <c r="L90">
        <v>0</v>
      </c>
      <c r="M90">
        <v>0.6</v>
      </c>
      <c r="N90">
        <v>0.8</v>
      </c>
      <c r="O90">
        <v>1.05</v>
      </c>
      <c r="P90">
        <v>1.1000000000000001</v>
      </c>
      <c r="Q90" t="s">
        <v>46</v>
      </c>
      <c r="R90">
        <v>5</v>
      </c>
      <c r="S90">
        <v>9</v>
      </c>
      <c r="T90" t="s">
        <v>47</v>
      </c>
      <c r="U90" t="s">
        <v>45</v>
      </c>
      <c r="V90" t="s">
        <v>35</v>
      </c>
      <c r="W90" t="s">
        <v>50</v>
      </c>
      <c r="X90">
        <v>2019</v>
      </c>
      <c r="Y90" t="s">
        <v>37</v>
      </c>
      <c r="Z90" t="s">
        <v>38</v>
      </c>
      <c r="AA90">
        <v>3</v>
      </c>
      <c r="AB90">
        <v>6</v>
      </c>
      <c r="AC90">
        <v>0</v>
      </c>
      <c r="AD90">
        <v>0.12</v>
      </c>
      <c r="AE90">
        <v>0</v>
      </c>
      <c r="AF90">
        <f>VLOOKUP(A90,[1]DETALLE!$A$1:$AK$841,37,FALSE)</f>
        <v>750.75000000000011</v>
      </c>
      <c r="AG90">
        <f>VLOOKUP(A90,[1]DETALLE!$A$1:$AK$841,16,FALSE)</f>
        <v>210</v>
      </c>
      <c r="AH90">
        <f>VLOOKUP(A90,[1]DETALLE!$A$1:$AK$841,22,FALSE)</f>
        <v>1.05</v>
      </c>
      <c r="AI90">
        <f>VLOOKUP(A90,[1]DETALLE!$A$1:$AK$841,27,FALSE)</f>
        <v>0</v>
      </c>
      <c r="AJ90" t="str">
        <f>VLOOKUP(A90,[1]DETALLE!$A$1:$AK$841,18,FALSE)</f>
        <v>A4 Mono MFPs</v>
      </c>
      <c r="AK90">
        <f t="shared" si="5"/>
        <v>0</v>
      </c>
      <c r="AL90">
        <f t="shared" si="6"/>
        <v>0</v>
      </c>
      <c r="AM90">
        <f t="shared" si="7"/>
        <v>0</v>
      </c>
      <c r="AN90">
        <f t="shared" si="8"/>
        <v>0</v>
      </c>
      <c r="AO90">
        <f t="shared" si="9"/>
        <v>0</v>
      </c>
    </row>
    <row r="91" spans="1:41" x14ac:dyDescent="0.25">
      <c r="A91" t="s">
        <v>154</v>
      </c>
      <c r="B91">
        <v>2019</v>
      </c>
      <c r="C91" t="s">
        <v>37</v>
      </c>
      <c r="D91" t="s">
        <v>38</v>
      </c>
      <c r="E91">
        <v>2</v>
      </c>
      <c r="F91" t="s">
        <v>40</v>
      </c>
      <c r="G91">
        <v>2.5333329999999998</v>
      </c>
      <c r="H91" t="s">
        <v>34</v>
      </c>
      <c r="I91">
        <v>468</v>
      </c>
      <c r="J91">
        <v>715</v>
      </c>
      <c r="K91">
        <v>0</v>
      </c>
      <c r="L91">
        <v>0</v>
      </c>
      <c r="M91">
        <v>0</v>
      </c>
      <c r="N91">
        <v>0.6</v>
      </c>
      <c r="O91">
        <v>0.8</v>
      </c>
      <c r="P91">
        <v>1.05</v>
      </c>
      <c r="Q91" t="s">
        <v>46</v>
      </c>
      <c r="R91">
        <v>5</v>
      </c>
      <c r="S91">
        <v>9</v>
      </c>
      <c r="T91" t="s">
        <v>47</v>
      </c>
      <c r="U91" t="s">
        <v>34</v>
      </c>
      <c r="V91" t="s">
        <v>35</v>
      </c>
      <c r="W91" t="s">
        <v>55</v>
      </c>
      <c r="X91">
        <v>2019</v>
      </c>
      <c r="Y91" t="s">
        <v>37</v>
      </c>
      <c r="Z91" t="s">
        <v>38</v>
      </c>
      <c r="AA91">
        <v>2</v>
      </c>
      <c r="AB91">
        <v>48</v>
      </c>
      <c r="AC91">
        <v>0.8</v>
      </c>
      <c r="AD91">
        <v>0.50666659999999997</v>
      </c>
      <c r="AE91">
        <v>572</v>
      </c>
      <c r="AF91">
        <f>VLOOKUP(A91,[1]DETALLE!$A$1:$AK$841,37,FALSE)</f>
        <v>1808.95</v>
      </c>
      <c r="AG91">
        <f>VLOOKUP(A91,[1]DETALLE!$A$1:$AK$841,16,FALSE)</f>
        <v>117</v>
      </c>
      <c r="AH91">
        <f>VLOOKUP(A91,[1]DETALLE!$A$1:$AK$841,22,FALSE)</f>
        <v>1.1499999999999999</v>
      </c>
      <c r="AI91">
        <f>VLOOKUP(A91,[1]DETALLE!$A$1:$AK$841,27,FALSE)</f>
        <v>0.28000000000000003</v>
      </c>
      <c r="AJ91" t="str">
        <f>VLOOKUP(A91,[1]DETALLE!$A$1:$AK$841,18,FALSE)</f>
        <v>Entry Production Color Low/Mid</v>
      </c>
      <c r="AK91">
        <f t="shared" si="5"/>
        <v>0</v>
      </c>
      <c r="AL91">
        <f t="shared" si="6"/>
        <v>0</v>
      </c>
      <c r="AM91">
        <f t="shared" si="7"/>
        <v>0</v>
      </c>
      <c r="AN91">
        <f t="shared" si="8"/>
        <v>0</v>
      </c>
      <c r="AO91">
        <f t="shared" si="9"/>
        <v>0</v>
      </c>
    </row>
    <row r="92" spans="1:41" x14ac:dyDescent="0.25">
      <c r="A92" t="s">
        <v>155</v>
      </c>
      <c r="B92">
        <v>2019</v>
      </c>
      <c r="C92" t="s">
        <v>37</v>
      </c>
      <c r="D92" t="s">
        <v>38</v>
      </c>
      <c r="E92">
        <v>2</v>
      </c>
      <c r="F92" t="s">
        <v>40</v>
      </c>
      <c r="G92">
        <v>3</v>
      </c>
      <c r="H92" t="s">
        <v>91</v>
      </c>
      <c r="I92">
        <v>803</v>
      </c>
      <c r="J92">
        <v>1573</v>
      </c>
      <c r="K92">
        <v>0.2</v>
      </c>
      <c r="L92">
        <v>0.6</v>
      </c>
      <c r="M92">
        <v>0.8</v>
      </c>
      <c r="N92">
        <v>1.05</v>
      </c>
      <c r="O92">
        <v>1.1000000000000001</v>
      </c>
      <c r="P92">
        <v>1.1499999999999999</v>
      </c>
      <c r="Q92" t="s">
        <v>46</v>
      </c>
      <c r="R92">
        <v>4</v>
      </c>
      <c r="S92">
        <v>6</v>
      </c>
      <c r="T92" t="s">
        <v>47</v>
      </c>
      <c r="U92" t="s">
        <v>91</v>
      </c>
      <c r="V92" t="s">
        <v>35</v>
      </c>
      <c r="W92" t="s">
        <v>50</v>
      </c>
      <c r="X92">
        <v>2019</v>
      </c>
      <c r="Y92" t="s">
        <v>37</v>
      </c>
      <c r="Z92" t="s">
        <v>38</v>
      </c>
      <c r="AA92">
        <v>8</v>
      </c>
      <c r="AB92">
        <v>26</v>
      </c>
      <c r="AC92">
        <v>1.05</v>
      </c>
      <c r="AD92">
        <v>0.75</v>
      </c>
      <c r="AE92">
        <v>1651.65</v>
      </c>
      <c r="AF92">
        <f>VLOOKUP(A92,[1]DETALLE!$A$1:$AK$841,37,FALSE)</f>
        <v>750.75000000000011</v>
      </c>
      <c r="AG92">
        <f>VLOOKUP(A92,[1]DETALLE!$A$1:$AK$841,16,FALSE)</f>
        <v>384</v>
      </c>
      <c r="AH92">
        <f>VLOOKUP(A92,[1]DETALLE!$A$1:$AK$841,22,FALSE)</f>
        <v>1.05</v>
      </c>
      <c r="AI92">
        <f>VLOOKUP(A92,[1]DETALLE!$A$1:$AK$841,27,FALSE)</f>
        <v>0.05</v>
      </c>
      <c r="AJ92" t="str">
        <f>VLOOKUP(A92,[1]DETALLE!$A$1:$AK$841,18,FALSE)</f>
        <v>Entry Mono Printers</v>
      </c>
      <c r="AK92">
        <f t="shared" si="5"/>
        <v>0</v>
      </c>
      <c r="AL92">
        <f t="shared" si="6"/>
        <v>0</v>
      </c>
      <c r="AM92">
        <f t="shared" si="7"/>
        <v>1</v>
      </c>
      <c r="AN92">
        <f t="shared" si="8"/>
        <v>0</v>
      </c>
      <c r="AO92">
        <f t="shared" si="9"/>
        <v>0</v>
      </c>
    </row>
    <row r="93" spans="1:41" x14ac:dyDescent="0.25">
      <c r="A93" t="s">
        <v>156</v>
      </c>
      <c r="B93">
        <v>2019</v>
      </c>
      <c r="C93" t="s">
        <v>37</v>
      </c>
      <c r="D93" t="s">
        <v>38</v>
      </c>
      <c r="E93">
        <v>2</v>
      </c>
      <c r="F93" t="s">
        <v>40</v>
      </c>
      <c r="G93">
        <v>2.65</v>
      </c>
      <c r="H93" t="s">
        <v>34</v>
      </c>
      <c r="I93">
        <v>468</v>
      </c>
      <c r="J93">
        <v>715</v>
      </c>
      <c r="K93">
        <v>0</v>
      </c>
      <c r="L93">
        <v>0</v>
      </c>
      <c r="M93">
        <v>0</v>
      </c>
      <c r="N93">
        <v>0.6</v>
      </c>
      <c r="O93">
        <v>0.8</v>
      </c>
      <c r="P93">
        <v>1.05</v>
      </c>
      <c r="Q93" t="s">
        <v>46</v>
      </c>
      <c r="R93">
        <v>5</v>
      </c>
      <c r="S93">
        <v>9</v>
      </c>
      <c r="T93" t="s">
        <v>47</v>
      </c>
      <c r="U93" t="s">
        <v>34</v>
      </c>
      <c r="V93" t="s">
        <v>35</v>
      </c>
      <c r="W93" t="s">
        <v>50</v>
      </c>
      <c r="X93">
        <v>2019</v>
      </c>
      <c r="Y93" t="s">
        <v>37</v>
      </c>
      <c r="Z93" t="s">
        <v>38</v>
      </c>
      <c r="AA93">
        <v>4</v>
      </c>
      <c r="AB93">
        <v>119</v>
      </c>
      <c r="AC93">
        <v>1.05</v>
      </c>
      <c r="AD93">
        <v>0.53</v>
      </c>
      <c r="AE93">
        <v>750.75</v>
      </c>
      <c r="AF93">
        <f>VLOOKUP(A93,[1]DETALLE!$A$1:$AK$841,37,FALSE)</f>
        <v>2047.5</v>
      </c>
      <c r="AG93" t="str">
        <f>VLOOKUP(A93,[1]DETALLE!$A$1:$AK$841,16,FALSE)</f>
        <v xml:space="preserve">  </v>
      </c>
      <c r="AH93">
        <f>VLOOKUP(A93,[1]DETALLE!$A$1:$AK$841,22,FALSE)</f>
        <v>1</v>
      </c>
      <c r="AI93">
        <f>VLOOKUP(A93,[1]DETALLE!$A$1:$AK$841,27,FALSE)</f>
        <v>1</v>
      </c>
      <c r="AJ93" t="str">
        <f>VLOOKUP(A93,[1]DETALLE!$A$1:$AK$841,18,FALSE)</f>
        <v>Office Digital</v>
      </c>
      <c r="AK93">
        <f t="shared" si="5"/>
        <v>0</v>
      </c>
      <c r="AL93">
        <f t="shared" si="6"/>
        <v>0</v>
      </c>
      <c r="AM93">
        <f t="shared" si="7"/>
        <v>0</v>
      </c>
      <c r="AN93">
        <f t="shared" si="8"/>
        <v>0</v>
      </c>
      <c r="AO93">
        <f t="shared" si="9"/>
        <v>0</v>
      </c>
    </row>
    <row r="94" spans="1:41" x14ac:dyDescent="0.25">
      <c r="A94" t="s">
        <v>157</v>
      </c>
      <c r="B94">
        <v>2019</v>
      </c>
      <c r="C94" t="s">
        <v>37</v>
      </c>
      <c r="D94" t="s">
        <v>38</v>
      </c>
      <c r="E94">
        <v>2</v>
      </c>
      <c r="F94" t="s">
        <v>40</v>
      </c>
      <c r="G94">
        <v>2.483333</v>
      </c>
      <c r="H94" t="s">
        <v>116</v>
      </c>
      <c r="I94">
        <v>655</v>
      </c>
      <c r="J94">
        <v>1365</v>
      </c>
      <c r="K94">
        <v>0</v>
      </c>
      <c r="L94">
        <v>0</v>
      </c>
      <c r="M94">
        <v>0.6</v>
      </c>
      <c r="N94">
        <v>0.8</v>
      </c>
      <c r="O94">
        <v>1.05</v>
      </c>
      <c r="P94">
        <v>1.1000000000000001</v>
      </c>
      <c r="Q94" t="s">
        <v>46</v>
      </c>
      <c r="R94">
        <v>5</v>
      </c>
      <c r="S94">
        <v>9</v>
      </c>
      <c r="T94" t="s">
        <v>47</v>
      </c>
      <c r="U94" t="s">
        <v>58</v>
      </c>
      <c r="V94" t="s">
        <v>35</v>
      </c>
      <c r="W94" t="s">
        <v>55</v>
      </c>
      <c r="X94">
        <v>2019</v>
      </c>
      <c r="Y94" t="s">
        <v>37</v>
      </c>
      <c r="Z94" t="s">
        <v>38</v>
      </c>
      <c r="AA94">
        <v>2</v>
      </c>
      <c r="AB94">
        <v>253</v>
      </c>
      <c r="AC94">
        <v>1.1000000000000001</v>
      </c>
      <c r="AD94">
        <v>0.49666660000000001</v>
      </c>
      <c r="AE94">
        <v>1501.5</v>
      </c>
      <c r="AF94">
        <f>VLOOKUP(A94,[1]DETALLE!$A$1:$AK$841,37,FALSE)</f>
        <v>819</v>
      </c>
      <c r="AG94">
        <f>VLOOKUP(A94,[1]DETALLE!$A$1:$AK$841,16,FALSE)</f>
        <v>12</v>
      </c>
      <c r="AH94">
        <f>VLOOKUP(A94,[1]DETALLE!$A$1:$AK$841,22,FALSE)</f>
        <v>0.6</v>
      </c>
      <c r="AI94">
        <f>VLOOKUP(A94,[1]DETALLE!$A$1:$AK$841,27,FALSE)</f>
        <v>0.27999999999999997</v>
      </c>
      <c r="AJ94" t="str">
        <f>VLOOKUP(A94,[1]DETALLE!$A$1:$AK$841,18,FALSE)</f>
        <v>Departmental Digital</v>
      </c>
      <c r="AK94">
        <f t="shared" si="5"/>
        <v>0</v>
      </c>
      <c r="AL94">
        <f t="shared" si="6"/>
        <v>0</v>
      </c>
      <c r="AM94">
        <f t="shared" si="7"/>
        <v>0</v>
      </c>
      <c r="AN94">
        <f t="shared" si="8"/>
        <v>0</v>
      </c>
      <c r="AO94">
        <f t="shared" si="9"/>
        <v>0</v>
      </c>
    </row>
    <row r="95" spans="1:41" x14ac:dyDescent="0.25">
      <c r="A95" t="s">
        <v>158</v>
      </c>
      <c r="B95">
        <v>2019</v>
      </c>
      <c r="C95" t="s">
        <v>37</v>
      </c>
      <c r="D95" t="s">
        <v>38</v>
      </c>
      <c r="E95">
        <v>2</v>
      </c>
      <c r="F95" t="s">
        <v>40</v>
      </c>
      <c r="G95">
        <v>0.61666670000000001</v>
      </c>
      <c r="H95" t="s">
        <v>54</v>
      </c>
      <c r="I95">
        <v>803</v>
      </c>
      <c r="J95">
        <v>1573</v>
      </c>
      <c r="K95">
        <v>0.2</v>
      </c>
      <c r="L95">
        <v>0.6</v>
      </c>
      <c r="M95">
        <v>0.8</v>
      </c>
      <c r="N95">
        <v>1.05</v>
      </c>
      <c r="O95">
        <v>1.1000000000000001</v>
      </c>
      <c r="P95">
        <v>1.1499999999999999</v>
      </c>
      <c r="Q95" t="s">
        <v>46</v>
      </c>
      <c r="R95">
        <v>4</v>
      </c>
      <c r="S95">
        <v>6</v>
      </c>
      <c r="T95" t="s">
        <v>47</v>
      </c>
      <c r="U95" t="s">
        <v>48</v>
      </c>
      <c r="V95" t="s">
        <v>35</v>
      </c>
      <c r="W95" t="s">
        <v>42</v>
      </c>
      <c r="X95">
        <v>2019</v>
      </c>
      <c r="Y95" t="s">
        <v>37</v>
      </c>
      <c r="Z95" t="s">
        <v>38</v>
      </c>
      <c r="AA95">
        <v>3</v>
      </c>
      <c r="AB95">
        <v>112</v>
      </c>
      <c r="AC95">
        <v>1.1499999999999999</v>
      </c>
      <c r="AD95">
        <v>0.154166675</v>
      </c>
      <c r="AE95">
        <v>1808.95</v>
      </c>
      <c r="AF95">
        <f>VLOOKUP(A95,[1]DETALLE!$A$1:$AK$841,37,FALSE)</f>
        <v>750.75000000000011</v>
      </c>
      <c r="AG95">
        <f>VLOOKUP(A95,[1]DETALLE!$A$1:$AK$841,16,FALSE)</f>
        <v>2678</v>
      </c>
      <c r="AH95">
        <f>VLOOKUP(A95,[1]DETALLE!$A$1:$AK$841,22,FALSE)</f>
        <v>1.05</v>
      </c>
      <c r="AI95">
        <f>VLOOKUP(A95,[1]DETALLE!$A$1:$AK$841,27,FALSE)</f>
        <v>0.67</v>
      </c>
      <c r="AJ95" t="str">
        <f>VLOOKUP(A95,[1]DETALLE!$A$1:$AK$841,18,FALSE)</f>
        <v>A4 Mono MFPs</v>
      </c>
      <c r="AK95">
        <f t="shared" si="5"/>
        <v>0</v>
      </c>
      <c r="AL95">
        <f t="shared" si="6"/>
        <v>0</v>
      </c>
      <c r="AM95">
        <f t="shared" si="7"/>
        <v>0</v>
      </c>
      <c r="AN95">
        <f t="shared" si="8"/>
        <v>0</v>
      </c>
      <c r="AO95">
        <f t="shared" si="9"/>
        <v>0</v>
      </c>
    </row>
    <row r="96" spans="1:41" x14ac:dyDescent="0.25">
      <c r="A96" t="s">
        <v>159</v>
      </c>
      <c r="B96">
        <v>2019</v>
      </c>
      <c r="C96" t="s">
        <v>37</v>
      </c>
      <c r="D96" t="s">
        <v>38</v>
      </c>
      <c r="E96">
        <v>2</v>
      </c>
      <c r="F96" t="s">
        <v>40</v>
      </c>
      <c r="G96">
        <v>0.51666670000000003</v>
      </c>
      <c r="H96" t="s">
        <v>34</v>
      </c>
      <c r="I96">
        <v>468</v>
      </c>
      <c r="J96">
        <v>715</v>
      </c>
      <c r="K96">
        <v>0</v>
      </c>
      <c r="L96">
        <v>0</v>
      </c>
      <c r="M96">
        <v>0</v>
      </c>
      <c r="N96">
        <v>0.6</v>
      </c>
      <c r="O96">
        <v>0.8</v>
      </c>
      <c r="P96">
        <v>1.05</v>
      </c>
      <c r="Q96" t="s">
        <v>46</v>
      </c>
      <c r="R96">
        <v>5</v>
      </c>
      <c r="S96">
        <v>9</v>
      </c>
      <c r="T96" t="s">
        <v>85</v>
      </c>
      <c r="U96" t="s">
        <v>34</v>
      </c>
      <c r="V96" t="s">
        <v>35</v>
      </c>
      <c r="W96" t="s">
        <v>80</v>
      </c>
      <c r="X96">
        <v>2019</v>
      </c>
      <c r="Y96" t="s">
        <v>37</v>
      </c>
      <c r="Z96" t="s">
        <v>38</v>
      </c>
      <c r="AA96">
        <v>9</v>
      </c>
      <c r="AB96">
        <v>370</v>
      </c>
      <c r="AC96">
        <v>1.05</v>
      </c>
      <c r="AD96">
        <v>5.7407411111111098E-2</v>
      </c>
      <c r="AE96">
        <v>750.75</v>
      </c>
      <c r="AF96">
        <f>VLOOKUP(A96,[1]DETALLE!$A$1:$AK$841,37,FALSE)</f>
        <v>0</v>
      </c>
      <c r="AG96">
        <f>VLOOKUP(A96,[1]DETALLE!$A$1:$AK$841,16,FALSE)</f>
        <v>195</v>
      </c>
      <c r="AH96">
        <f>VLOOKUP(A96,[1]DETALLE!$A$1:$AK$841,22,FALSE)</f>
        <v>1.05</v>
      </c>
      <c r="AI96">
        <f>VLOOKUP(A96,[1]DETALLE!$A$1:$AK$841,27,FALSE)</f>
        <v>0.50600000000000001</v>
      </c>
      <c r="AJ96" t="str">
        <f>VLOOKUP(A96,[1]DETALLE!$A$1:$AK$841,18,FALSE)</f>
        <v>A4 Mono MFPs</v>
      </c>
      <c r="AK96">
        <f t="shared" si="5"/>
        <v>0</v>
      </c>
      <c r="AL96">
        <f t="shared" si="6"/>
        <v>0</v>
      </c>
      <c r="AM96">
        <f t="shared" si="7"/>
        <v>1</v>
      </c>
      <c r="AN96">
        <f t="shared" si="8"/>
        <v>0</v>
      </c>
      <c r="AO96">
        <f t="shared" si="9"/>
        <v>1</v>
      </c>
    </row>
    <row r="97" spans="1:41" x14ac:dyDescent="0.25">
      <c r="A97" t="s">
        <v>160</v>
      </c>
      <c r="B97">
        <v>2019</v>
      </c>
      <c r="C97" t="s">
        <v>37</v>
      </c>
      <c r="D97" t="s">
        <v>38</v>
      </c>
      <c r="E97">
        <v>2</v>
      </c>
      <c r="F97" t="s">
        <v>40</v>
      </c>
      <c r="G97">
        <v>0.55000000000000004</v>
      </c>
      <c r="H97" t="s">
        <v>45</v>
      </c>
      <c r="I97">
        <v>803</v>
      </c>
      <c r="J97">
        <v>1573</v>
      </c>
      <c r="K97">
        <v>0.2</v>
      </c>
      <c r="L97">
        <v>0.6</v>
      </c>
      <c r="M97">
        <v>0.8</v>
      </c>
      <c r="N97">
        <v>1.05</v>
      </c>
      <c r="O97">
        <v>1.1000000000000001</v>
      </c>
      <c r="P97">
        <v>1.1499999999999999</v>
      </c>
      <c r="Q97" t="s">
        <v>46</v>
      </c>
      <c r="R97">
        <v>4</v>
      </c>
      <c r="S97">
        <v>6</v>
      </c>
      <c r="T97" t="s">
        <v>47</v>
      </c>
      <c r="U97" t="s">
        <v>48</v>
      </c>
      <c r="V97" t="s">
        <v>35</v>
      </c>
      <c r="W97" t="s">
        <v>42</v>
      </c>
      <c r="X97">
        <v>2019</v>
      </c>
      <c r="Y97" t="s">
        <v>37</v>
      </c>
      <c r="Z97" t="s">
        <v>38</v>
      </c>
      <c r="AA97">
        <v>5</v>
      </c>
      <c r="AB97">
        <v>11</v>
      </c>
      <c r="AC97">
        <v>0.8</v>
      </c>
      <c r="AD97">
        <v>0.13750000000000001</v>
      </c>
      <c r="AE97">
        <v>1258.4000000000001</v>
      </c>
      <c r="AF97">
        <f>VLOOKUP(A97,[1]DETALLE!$A$1:$AK$841,37,FALSE)</f>
        <v>429.00000000000006</v>
      </c>
      <c r="AG97">
        <f>VLOOKUP(A97,[1]DETALLE!$A$1:$AK$841,16,FALSE)</f>
        <v>22</v>
      </c>
      <c r="AH97">
        <f>VLOOKUP(A97,[1]DETALLE!$A$1:$AK$841,22,FALSE)</f>
        <v>0.6</v>
      </c>
      <c r="AI97">
        <f>VLOOKUP(A97,[1]DETALLE!$A$1:$AK$841,27,FALSE)</f>
        <v>0.60599999999999998</v>
      </c>
      <c r="AJ97" t="str">
        <f>VLOOKUP(A97,[1]DETALLE!$A$1:$AK$841,18,FALSE)</f>
        <v>A4 Mono MFPs</v>
      </c>
      <c r="AK97">
        <f t="shared" si="5"/>
        <v>0</v>
      </c>
      <c r="AL97">
        <f t="shared" si="6"/>
        <v>0</v>
      </c>
      <c r="AM97">
        <f t="shared" si="7"/>
        <v>0</v>
      </c>
      <c r="AN97">
        <f t="shared" si="8"/>
        <v>0</v>
      </c>
      <c r="AO97">
        <f t="shared" si="9"/>
        <v>0</v>
      </c>
    </row>
    <row r="98" spans="1:41" x14ac:dyDescent="0.25">
      <c r="A98" t="s">
        <v>161</v>
      </c>
      <c r="B98">
        <v>2019</v>
      </c>
      <c r="C98" t="s">
        <v>37</v>
      </c>
      <c r="D98" t="s">
        <v>38</v>
      </c>
      <c r="E98">
        <v>2</v>
      </c>
      <c r="F98" t="s">
        <v>44</v>
      </c>
      <c r="G98">
        <v>0</v>
      </c>
      <c r="H98" t="s">
        <v>45</v>
      </c>
      <c r="I98">
        <v>803</v>
      </c>
      <c r="J98">
        <v>1573</v>
      </c>
      <c r="K98">
        <v>0.2</v>
      </c>
      <c r="L98">
        <v>0.6</v>
      </c>
      <c r="M98">
        <v>0.8</v>
      </c>
      <c r="N98">
        <v>1.05</v>
      </c>
      <c r="O98">
        <v>1.1000000000000001</v>
      </c>
      <c r="P98">
        <v>1.1499999999999999</v>
      </c>
      <c r="Q98" t="s">
        <v>46</v>
      </c>
      <c r="R98">
        <v>4</v>
      </c>
      <c r="S98">
        <v>6</v>
      </c>
      <c r="T98" t="s">
        <v>47</v>
      </c>
      <c r="U98" t="s">
        <v>48</v>
      </c>
      <c r="V98" t="s">
        <v>35</v>
      </c>
      <c r="W98" t="s">
        <v>59</v>
      </c>
      <c r="X98">
        <v>2019</v>
      </c>
      <c r="Y98" t="s">
        <v>37</v>
      </c>
      <c r="Z98" t="s">
        <v>38</v>
      </c>
      <c r="AA98">
        <v>2</v>
      </c>
      <c r="AB98">
        <v>4</v>
      </c>
      <c r="AC98">
        <v>0</v>
      </c>
      <c r="AD98">
        <v>0</v>
      </c>
      <c r="AE98">
        <v>1573</v>
      </c>
      <c r="AF98" t="e">
        <f>VLOOKUP(A98,[1]DETALLE!$A$1:$AK$841,37,FALSE)</f>
        <v>#N/A</v>
      </c>
      <c r="AG98" t="e">
        <f>VLOOKUP(A98,[1]DETALLE!$A$1:$AK$841,16,FALSE)</f>
        <v>#N/A</v>
      </c>
      <c r="AH98" t="e">
        <f>VLOOKUP(A98,[1]DETALLE!$A$1:$AK$841,22,FALSE)</f>
        <v>#N/A</v>
      </c>
      <c r="AI98" t="e">
        <f>VLOOKUP(A98,[1]DETALLE!$A$1:$AK$841,27,FALSE)</f>
        <v>#N/A</v>
      </c>
      <c r="AJ98" t="e">
        <f>VLOOKUP(A98,[1]DETALLE!$A$1:$AK$841,18,FALSE)</f>
        <v>#N/A</v>
      </c>
      <c r="AK98" t="e">
        <f t="shared" si="5"/>
        <v>#N/A</v>
      </c>
      <c r="AL98" t="e">
        <f t="shared" si="6"/>
        <v>#N/A</v>
      </c>
      <c r="AM98" t="e">
        <f t="shared" si="7"/>
        <v>#N/A</v>
      </c>
      <c r="AN98" t="e">
        <f t="shared" si="8"/>
        <v>#N/A</v>
      </c>
      <c r="AO98" t="e">
        <f t="shared" si="9"/>
        <v>#N/A</v>
      </c>
    </row>
    <row r="99" spans="1:41" x14ac:dyDescent="0.25">
      <c r="A99" t="s">
        <v>162</v>
      </c>
      <c r="B99">
        <v>2019</v>
      </c>
      <c r="C99" t="s">
        <v>37</v>
      </c>
      <c r="D99" t="s">
        <v>38</v>
      </c>
      <c r="E99">
        <v>2</v>
      </c>
      <c r="F99" t="s">
        <v>40</v>
      </c>
      <c r="G99">
        <v>0.36666670000000001</v>
      </c>
      <c r="H99" t="s">
        <v>45</v>
      </c>
      <c r="I99">
        <v>803</v>
      </c>
      <c r="J99">
        <v>1573</v>
      </c>
      <c r="K99">
        <v>0.2</v>
      </c>
      <c r="L99">
        <v>0.6</v>
      </c>
      <c r="M99">
        <v>0.8</v>
      </c>
      <c r="N99">
        <v>1.05</v>
      </c>
      <c r="O99">
        <v>1.1000000000000001</v>
      </c>
      <c r="P99">
        <v>1.1499999999999999</v>
      </c>
      <c r="Q99" t="s">
        <v>46</v>
      </c>
      <c r="R99">
        <v>4</v>
      </c>
      <c r="S99">
        <v>6</v>
      </c>
      <c r="T99" t="s">
        <v>47</v>
      </c>
      <c r="U99" t="s">
        <v>48</v>
      </c>
      <c r="V99" t="s">
        <v>35</v>
      </c>
      <c r="W99" t="s">
        <v>73</v>
      </c>
      <c r="X99">
        <v>2019</v>
      </c>
      <c r="Y99" t="s">
        <v>37</v>
      </c>
      <c r="Z99" t="s">
        <v>38</v>
      </c>
      <c r="AA99">
        <v>2</v>
      </c>
      <c r="AB99">
        <v>21</v>
      </c>
      <c r="AC99">
        <v>1.05</v>
      </c>
      <c r="AD99">
        <v>9.1666675000000003E-2</v>
      </c>
      <c r="AE99">
        <v>1651.65</v>
      </c>
      <c r="AF99">
        <f>VLOOKUP(A99,[1]DETALLE!$A$1:$AK$841,37,FALSE)</f>
        <v>0</v>
      </c>
      <c r="AG99">
        <f>VLOOKUP(A99,[1]DETALLE!$A$1:$AK$841,16,FALSE)</f>
        <v>279</v>
      </c>
      <c r="AH99">
        <f>VLOOKUP(A99,[1]DETALLE!$A$1:$AK$841,22,FALSE)</f>
        <v>1.05</v>
      </c>
      <c r="AI99">
        <f>VLOOKUP(A99,[1]DETALLE!$A$1:$AK$841,27,FALSE)</f>
        <v>0.11599999999999999</v>
      </c>
      <c r="AJ99" t="str">
        <f>VLOOKUP(A99,[1]DETALLE!$A$1:$AK$841,18,FALSE)</f>
        <v>A4 Mono MFPs</v>
      </c>
      <c r="AK99">
        <f t="shared" si="5"/>
        <v>0</v>
      </c>
      <c r="AL99">
        <f t="shared" si="6"/>
        <v>0</v>
      </c>
      <c r="AM99">
        <f t="shared" si="7"/>
        <v>1</v>
      </c>
      <c r="AN99">
        <f t="shared" si="8"/>
        <v>0</v>
      </c>
      <c r="AO99">
        <f t="shared" si="9"/>
        <v>0</v>
      </c>
    </row>
    <row r="100" spans="1:41" x14ac:dyDescent="0.25">
      <c r="A100" t="s">
        <v>102</v>
      </c>
      <c r="B100">
        <v>2019</v>
      </c>
      <c r="C100" t="s">
        <v>37</v>
      </c>
      <c r="D100" t="s">
        <v>38</v>
      </c>
      <c r="E100">
        <v>2</v>
      </c>
      <c r="F100" t="s">
        <v>44</v>
      </c>
      <c r="G100">
        <v>0</v>
      </c>
      <c r="H100" t="s">
        <v>45</v>
      </c>
      <c r="I100">
        <v>803</v>
      </c>
      <c r="J100">
        <v>1573</v>
      </c>
      <c r="K100">
        <v>0.2</v>
      </c>
      <c r="L100">
        <v>0.6</v>
      </c>
      <c r="M100">
        <v>0.8</v>
      </c>
      <c r="N100">
        <v>1.05</v>
      </c>
      <c r="O100">
        <v>1.1000000000000001</v>
      </c>
      <c r="P100">
        <v>1.1499999999999999</v>
      </c>
      <c r="Q100" t="s">
        <v>46</v>
      </c>
      <c r="R100">
        <v>4</v>
      </c>
      <c r="S100">
        <v>6</v>
      </c>
      <c r="T100" t="s">
        <v>47</v>
      </c>
      <c r="U100" t="s">
        <v>48</v>
      </c>
      <c r="V100" t="s">
        <v>35</v>
      </c>
      <c r="W100" t="s">
        <v>42</v>
      </c>
      <c r="X100">
        <v>2019</v>
      </c>
      <c r="Y100" t="s">
        <v>37</v>
      </c>
      <c r="Z100" t="s">
        <v>38</v>
      </c>
      <c r="AA100">
        <v>2</v>
      </c>
      <c r="AB100">
        <v>2</v>
      </c>
      <c r="AC100">
        <v>0</v>
      </c>
      <c r="AD100">
        <v>0</v>
      </c>
      <c r="AE100">
        <v>1573</v>
      </c>
      <c r="AF100">
        <f>VLOOKUP(A100,[1]DETALLE!$A$1:$AK$841,37,FALSE)</f>
        <v>750.75000000000011</v>
      </c>
      <c r="AG100">
        <f>VLOOKUP(A100,[1]DETALLE!$A$1:$AK$841,16,FALSE)</f>
        <v>119</v>
      </c>
      <c r="AH100">
        <f>VLOOKUP(A100,[1]DETALLE!$A$1:$AK$841,22,FALSE)</f>
        <v>1.05</v>
      </c>
      <c r="AI100">
        <f>VLOOKUP(A100,[1]DETALLE!$A$1:$AK$841,27,FALSE)</f>
        <v>0.27555555555555555</v>
      </c>
      <c r="AJ100" t="str">
        <f>VLOOKUP(A100,[1]DETALLE!$A$1:$AK$841,18,FALSE)</f>
        <v>A4 Mono MFPs</v>
      </c>
      <c r="AK100">
        <f t="shared" si="5"/>
        <v>0</v>
      </c>
      <c r="AL100">
        <f t="shared" si="6"/>
        <v>0</v>
      </c>
      <c r="AM100">
        <f t="shared" si="7"/>
        <v>0</v>
      </c>
      <c r="AN100">
        <f t="shared" si="8"/>
        <v>0</v>
      </c>
      <c r="AO100">
        <f t="shared" si="9"/>
        <v>0</v>
      </c>
    </row>
    <row r="101" spans="1:41" x14ac:dyDescent="0.25">
      <c r="A101" t="s">
        <v>163</v>
      </c>
      <c r="B101">
        <v>2019</v>
      </c>
      <c r="C101" t="s">
        <v>37</v>
      </c>
      <c r="D101" t="s">
        <v>38</v>
      </c>
      <c r="E101">
        <v>2</v>
      </c>
      <c r="F101" t="s">
        <v>40</v>
      </c>
      <c r="G101">
        <v>7.3333329999999997</v>
      </c>
      <c r="H101" t="s">
        <v>45</v>
      </c>
      <c r="I101">
        <v>803</v>
      </c>
      <c r="J101">
        <v>1573</v>
      </c>
      <c r="K101">
        <v>0.2</v>
      </c>
      <c r="L101">
        <v>0.6</v>
      </c>
      <c r="M101">
        <v>0.8</v>
      </c>
      <c r="N101">
        <v>1.05</v>
      </c>
      <c r="O101">
        <v>1.1000000000000001</v>
      </c>
      <c r="P101">
        <v>1.1499999999999999</v>
      </c>
      <c r="Q101" t="s">
        <v>46</v>
      </c>
      <c r="R101">
        <v>4</v>
      </c>
      <c r="S101">
        <v>6</v>
      </c>
      <c r="T101" t="s">
        <v>47</v>
      </c>
      <c r="U101" t="s">
        <v>48</v>
      </c>
      <c r="V101" t="s">
        <v>35</v>
      </c>
      <c r="W101" t="s">
        <v>61</v>
      </c>
      <c r="X101">
        <v>2019</v>
      </c>
      <c r="Y101" t="s">
        <v>37</v>
      </c>
      <c r="Z101" t="s">
        <v>38</v>
      </c>
      <c r="AA101">
        <v>8</v>
      </c>
      <c r="AB101">
        <v>29</v>
      </c>
      <c r="AC101">
        <v>1.05</v>
      </c>
      <c r="AD101">
        <v>1.8333332499999999</v>
      </c>
      <c r="AE101">
        <v>1323.9416994374999</v>
      </c>
      <c r="AF101">
        <f>VLOOKUP(A101,[1]DETALLE!$A$1:$AK$841,37,FALSE)</f>
        <v>1433.25</v>
      </c>
      <c r="AG101">
        <f>VLOOKUP(A101,[1]DETALLE!$A$1:$AK$841,16,FALSE)</f>
        <v>35</v>
      </c>
      <c r="AH101">
        <f>VLOOKUP(A101,[1]DETALLE!$A$1:$AK$841,22,FALSE)</f>
        <v>1.05</v>
      </c>
      <c r="AI101">
        <f>VLOOKUP(A101,[1]DETALLE!$A$1:$AK$841,27,FALSE)</f>
        <v>0.32</v>
      </c>
      <c r="AJ101" t="str">
        <f>VLOOKUP(A101,[1]DETALLE!$A$1:$AK$841,18,FALSE)</f>
        <v>Departmental Digital</v>
      </c>
      <c r="AK101">
        <f t="shared" si="5"/>
        <v>0</v>
      </c>
      <c r="AL101">
        <f t="shared" si="6"/>
        <v>0</v>
      </c>
      <c r="AM101">
        <f t="shared" si="7"/>
        <v>1</v>
      </c>
      <c r="AN101">
        <f t="shared" si="8"/>
        <v>0</v>
      </c>
      <c r="AO101">
        <f t="shared" si="9"/>
        <v>0</v>
      </c>
    </row>
    <row r="102" spans="1:41" x14ac:dyDescent="0.25">
      <c r="A102" t="s">
        <v>164</v>
      </c>
      <c r="B102">
        <v>2019</v>
      </c>
      <c r="C102" t="s">
        <v>37</v>
      </c>
      <c r="D102" t="s">
        <v>38</v>
      </c>
      <c r="E102">
        <v>2</v>
      </c>
      <c r="F102" t="s">
        <v>40</v>
      </c>
      <c r="G102">
        <v>0.85</v>
      </c>
      <c r="H102" t="s">
        <v>45</v>
      </c>
      <c r="I102">
        <v>803</v>
      </c>
      <c r="J102">
        <v>1573</v>
      </c>
      <c r="K102">
        <v>0.2</v>
      </c>
      <c r="L102">
        <v>0.6</v>
      </c>
      <c r="M102">
        <v>0.8</v>
      </c>
      <c r="N102">
        <v>1.05</v>
      </c>
      <c r="O102">
        <v>1.1000000000000001</v>
      </c>
      <c r="P102">
        <v>1.1499999999999999</v>
      </c>
      <c r="Q102" t="s">
        <v>46</v>
      </c>
      <c r="R102">
        <v>4</v>
      </c>
      <c r="S102">
        <v>6</v>
      </c>
      <c r="T102" t="s">
        <v>47</v>
      </c>
      <c r="U102" t="s">
        <v>48</v>
      </c>
      <c r="V102" t="s">
        <v>35</v>
      </c>
      <c r="W102" t="s">
        <v>73</v>
      </c>
      <c r="X102">
        <v>2019</v>
      </c>
      <c r="Y102" t="s">
        <v>37</v>
      </c>
      <c r="Z102" t="s">
        <v>38</v>
      </c>
      <c r="AA102">
        <v>3</v>
      </c>
      <c r="AB102">
        <v>37</v>
      </c>
      <c r="AC102">
        <v>1.1000000000000001</v>
      </c>
      <c r="AD102">
        <v>0.21249999999999999</v>
      </c>
      <c r="AE102">
        <v>1730.3</v>
      </c>
      <c r="AF102">
        <f>VLOOKUP(A102,[1]DETALLE!$A$1:$AK$841,37,FALSE)</f>
        <v>1287</v>
      </c>
      <c r="AG102">
        <f>VLOOKUP(A102,[1]DETALLE!$A$1:$AK$841,16,FALSE)</f>
        <v>3</v>
      </c>
      <c r="AH102">
        <f>VLOOKUP(A102,[1]DETALLE!$A$1:$AK$841,22,FALSE)</f>
        <v>0.6</v>
      </c>
      <c r="AI102">
        <f>VLOOKUP(A102,[1]DETALLE!$A$1:$AK$841,27,FALSE)</f>
        <v>0.94</v>
      </c>
      <c r="AJ102" t="str">
        <f>VLOOKUP(A102,[1]DETALLE!$A$1:$AK$841,18,FALSE)</f>
        <v>High End Cut Sheet</v>
      </c>
      <c r="AK102">
        <f t="shared" si="5"/>
        <v>0</v>
      </c>
      <c r="AL102">
        <f t="shared" si="6"/>
        <v>0</v>
      </c>
      <c r="AM102">
        <f t="shared" si="7"/>
        <v>0</v>
      </c>
      <c r="AN102">
        <f t="shared" si="8"/>
        <v>0</v>
      </c>
      <c r="AO102">
        <f t="shared" si="9"/>
        <v>0</v>
      </c>
    </row>
    <row r="103" spans="1:41" x14ac:dyDescent="0.25">
      <c r="A103" t="s">
        <v>165</v>
      </c>
      <c r="B103">
        <v>2019</v>
      </c>
      <c r="C103" t="s">
        <v>37</v>
      </c>
      <c r="D103" t="s">
        <v>38</v>
      </c>
      <c r="E103">
        <v>2</v>
      </c>
      <c r="F103" t="s">
        <v>40</v>
      </c>
      <c r="G103">
        <v>2.8166669999999998</v>
      </c>
      <c r="H103" t="s">
        <v>45</v>
      </c>
      <c r="I103">
        <v>803</v>
      </c>
      <c r="J103">
        <v>1573</v>
      </c>
      <c r="K103">
        <v>0.2</v>
      </c>
      <c r="L103">
        <v>0.6</v>
      </c>
      <c r="M103">
        <v>0.8</v>
      </c>
      <c r="N103">
        <v>1.05</v>
      </c>
      <c r="O103">
        <v>1.1000000000000001</v>
      </c>
      <c r="P103">
        <v>1.1499999999999999</v>
      </c>
      <c r="Q103" t="s">
        <v>46</v>
      </c>
      <c r="R103">
        <v>4</v>
      </c>
      <c r="S103">
        <v>6</v>
      </c>
      <c r="T103" t="s">
        <v>47</v>
      </c>
      <c r="U103" t="s">
        <v>48</v>
      </c>
      <c r="V103" t="s">
        <v>35</v>
      </c>
      <c r="W103" t="s">
        <v>73</v>
      </c>
      <c r="X103">
        <v>2019</v>
      </c>
      <c r="Y103" t="s">
        <v>37</v>
      </c>
      <c r="Z103" t="s">
        <v>38</v>
      </c>
      <c r="AA103">
        <v>2</v>
      </c>
      <c r="AB103">
        <v>21</v>
      </c>
      <c r="AC103">
        <v>1.05</v>
      </c>
      <c r="AD103">
        <v>0.70416674999999995</v>
      </c>
      <c r="AE103">
        <v>1651.65</v>
      </c>
      <c r="AF103">
        <f>VLOOKUP(A103,[1]DETALLE!$A$1:$AK$841,37,FALSE)</f>
        <v>0</v>
      </c>
      <c r="AG103">
        <f>VLOOKUP(A103,[1]DETALLE!$A$1:$AK$841,16,FALSE)</f>
        <v>13</v>
      </c>
      <c r="AH103">
        <f>VLOOKUP(A103,[1]DETALLE!$A$1:$AK$841,22,FALSE)</f>
        <v>0</v>
      </c>
      <c r="AI103">
        <f>VLOOKUP(A103,[1]DETALLE!$A$1:$AK$841,27,FALSE)</f>
        <v>0</v>
      </c>
      <c r="AJ103" t="str">
        <f>VLOOKUP(A103,[1]DETALLE!$A$1:$AK$841,18,FALSE)</f>
        <v>Color Laser Printers</v>
      </c>
      <c r="AK103">
        <f t="shared" si="5"/>
        <v>0</v>
      </c>
      <c r="AL103">
        <f t="shared" si="6"/>
        <v>0</v>
      </c>
      <c r="AM103">
        <f t="shared" si="7"/>
        <v>0</v>
      </c>
      <c r="AN103">
        <f t="shared" si="8"/>
        <v>0</v>
      </c>
      <c r="AO103">
        <f t="shared" si="9"/>
        <v>0</v>
      </c>
    </row>
    <row r="104" spans="1:41" x14ac:dyDescent="0.25">
      <c r="A104" t="s">
        <v>166</v>
      </c>
      <c r="B104">
        <v>2019</v>
      </c>
      <c r="C104" t="s">
        <v>37</v>
      </c>
      <c r="D104" t="s">
        <v>38</v>
      </c>
      <c r="E104">
        <v>2</v>
      </c>
      <c r="F104" t="s">
        <v>40</v>
      </c>
      <c r="G104">
        <v>1.5833330000000001</v>
      </c>
      <c r="H104" t="s">
        <v>45</v>
      </c>
      <c r="I104">
        <v>803</v>
      </c>
      <c r="J104">
        <v>1573</v>
      </c>
      <c r="K104">
        <v>0.2</v>
      </c>
      <c r="L104">
        <v>0.6</v>
      </c>
      <c r="M104">
        <v>0.8</v>
      </c>
      <c r="N104">
        <v>1.05</v>
      </c>
      <c r="O104">
        <v>1.1000000000000001</v>
      </c>
      <c r="P104">
        <v>1.1499999999999999</v>
      </c>
      <c r="Q104" t="s">
        <v>46</v>
      </c>
      <c r="R104">
        <v>4</v>
      </c>
      <c r="S104">
        <v>6</v>
      </c>
      <c r="T104" t="s">
        <v>47</v>
      </c>
      <c r="U104" t="s">
        <v>48</v>
      </c>
      <c r="V104" t="s">
        <v>35</v>
      </c>
      <c r="W104" t="s">
        <v>73</v>
      </c>
      <c r="X104">
        <v>2019</v>
      </c>
      <c r="Y104" t="s">
        <v>37</v>
      </c>
      <c r="Z104" t="s">
        <v>38</v>
      </c>
      <c r="AA104">
        <v>9</v>
      </c>
      <c r="AB104">
        <v>21</v>
      </c>
      <c r="AC104">
        <v>1.05</v>
      </c>
      <c r="AD104">
        <v>0.39583325000000003</v>
      </c>
      <c r="AE104">
        <v>1651.65</v>
      </c>
      <c r="AF104">
        <f>VLOOKUP(A104,[1]DETALLE!$A$1:$AK$841,37,FALSE)</f>
        <v>750.75000000000011</v>
      </c>
      <c r="AG104">
        <f>VLOOKUP(A104,[1]DETALLE!$A$1:$AK$841,16,FALSE)</f>
        <v>370</v>
      </c>
      <c r="AH104">
        <f>VLOOKUP(A104,[1]DETALLE!$A$1:$AK$841,22,FALSE)</f>
        <v>1.05</v>
      </c>
      <c r="AI104">
        <f>VLOOKUP(A104,[1]DETALLE!$A$1:$AK$841,27,FALSE)</f>
        <v>6.4444444444444443E-2</v>
      </c>
      <c r="AJ104" t="str">
        <f>VLOOKUP(A104,[1]DETALLE!$A$1:$AK$841,18,FALSE)</f>
        <v>A4 Mono MFPs</v>
      </c>
      <c r="AK104">
        <f t="shared" si="5"/>
        <v>0</v>
      </c>
      <c r="AL104">
        <f t="shared" si="6"/>
        <v>0</v>
      </c>
      <c r="AM104">
        <f t="shared" si="7"/>
        <v>1</v>
      </c>
      <c r="AN104">
        <f t="shared" si="8"/>
        <v>0</v>
      </c>
      <c r="AO104">
        <f t="shared" si="9"/>
        <v>0</v>
      </c>
    </row>
    <row r="105" spans="1:41" x14ac:dyDescent="0.25">
      <c r="A105" t="s">
        <v>167</v>
      </c>
      <c r="B105">
        <v>2019</v>
      </c>
      <c r="C105" t="s">
        <v>37</v>
      </c>
      <c r="D105" t="s">
        <v>38</v>
      </c>
      <c r="E105">
        <v>2</v>
      </c>
      <c r="F105" t="s">
        <v>40</v>
      </c>
      <c r="G105">
        <v>1.5833330000000001</v>
      </c>
      <c r="H105" t="s">
        <v>45</v>
      </c>
      <c r="I105">
        <v>803</v>
      </c>
      <c r="J105">
        <v>1573</v>
      </c>
      <c r="K105">
        <v>0.2</v>
      </c>
      <c r="L105">
        <v>0.6</v>
      </c>
      <c r="M105">
        <v>0.8</v>
      </c>
      <c r="N105">
        <v>1.05</v>
      </c>
      <c r="O105">
        <v>1.1000000000000001</v>
      </c>
      <c r="P105">
        <v>1.1499999999999999</v>
      </c>
      <c r="Q105" t="s">
        <v>46</v>
      </c>
      <c r="R105">
        <v>4</v>
      </c>
      <c r="S105">
        <v>6</v>
      </c>
      <c r="T105" t="s">
        <v>47</v>
      </c>
      <c r="U105" t="s">
        <v>48</v>
      </c>
      <c r="V105" t="s">
        <v>35</v>
      </c>
      <c r="W105" t="s">
        <v>42</v>
      </c>
      <c r="X105">
        <v>2019</v>
      </c>
      <c r="Y105" t="s">
        <v>37</v>
      </c>
      <c r="Z105" t="s">
        <v>38</v>
      </c>
      <c r="AA105">
        <v>5</v>
      </c>
      <c r="AB105">
        <v>42</v>
      </c>
      <c r="AC105">
        <v>1.1000000000000001</v>
      </c>
      <c r="AD105">
        <v>0.39583325000000003</v>
      </c>
      <c r="AE105">
        <v>1730.3</v>
      </c>
      <c r="AF105">
        <f>VLOOKUP(A105,[1]DETALLE!$A$1:$AK$841,37,FALSE)</f>
        <v>750.75000000000011</v>
      </c>
      <c r="AG105">
        <f>VLOOKUP(A105,[1]DETALLE!$A$1:$AK$841,16,FALSE)</f>
        <v>357</v>
      </c>
      <c r="AH105">
        <f>VLOOKUP(A105,[1]DETALLE!$A$1:$AK$841,22,FALSE)</f>
        <v>1.05</v>
      </c>
      <c r="AI105">
        <f>VLOOKUP(A105,[1]DETALLE!$A$1:$AK$841,27,FALSE)</f>
        <v>0.186</v>
      </c>
      <c r="AJ105" t="str">
        <f>VLOOKUP(A105,[1]DETALLE!$A$1:$AK$841,18,FALSE)</f>
        <v>Entry Mono Printers</v>
      </c>
      <c r="AK105">
        <f t="shared" si="5"/>
        <v>0</v>
      </c>
      <c r="AL105">
        <f t="shared" si="6"/>
        <v>0</v>
      </c>
      <c r="AM105">
        <f t="shared" si="7"/>
        <v>0</v>
      </c>
      <c r="AN105">
        <f t="shared" si="8"/>
        <v>0</v>
      </c>
      <c r="AO105">
        <f t="shared" si="9"/>
        <v>0</v>
      </c>
    </row>
    <row r="106" spans="1:41" x14ac:dyDescent="0.25">
      <c r="A106" t="s">
        <v>168</v>
      </c>
      <c r="B106">
        <v>2019</v>
      </c>
      <c r="C106" t="s">
        <v>37</v>
      </c>
      <c r="D106" t="s">
        <v>38</v>
      </c>
      <c r="E106">
        <v>2</v>
      </c>
      <c r="F106" t="s">
        <v>40</v>
      </c>
      <c r="G106">
        <v>2.483333</v>
      </c>
      <c r="H106" t="s">
        <v>34</v>
      </c>
      <c r="I106">
        <v>468</v>
      </c>
      <c r="J106">
        <v>715</v>
      </c>
      <c r="K106">
        <v>0</v>
      </c>
      <c r="L106">
        <v>0</v>
      </c>
      <c r="M106">
        <v>0</v>
      </c>
      <c r="N106">
        <v>0.6</v>
      </c>
      <c r="O106">
        <v>0.8</v>
      </c>
      <c r="P106">
        <v>1.05</v>
      </c>
      <c r="Q106" t="s">
        <v>46</v>
      </c>
      <c r="R106">
        <v>5</v>
      </c>
      <c r="S106">
        <v>9</v>
      </c>
      <c r="T106" t="s">
        <v>47</v>
      </c>
      <c r="U106" t="s">
        <v>34</v>
      </c>
      <c r="V106" t="s">
        <v>35</v>
      </c>
      <c r="W106" t="s">
        <v>50</v>
      </c>
      <c r="X106">
        <v>2019</v>
      </c>
      <c r="Y106" t="s">
        <v>37</v>
      </c>
      <c r="Z106" t="s">
        <v>38</v>
      </c>
      <c r="AA106">
        <v>2</v>
      </c>
      <c r="AB106">
        <v>278</v>
      </c>
      <c r="AC106">
        <v>1.05</v>
      </c>
      <c r="AD106">
        <v>0.49666660000000001</v>
      </c>
      <c r="AE106">
        <v>750.75</v>
      </c>
      <c r="AF106">
        <f>VLOOKUP(A106,[1]DETALLE!$A$1:$AK$841,37,FALSE)</f>
        <v>1651.6500000000003</v>
      </c>
      <c r="AG106">
        <f>VLOOKUP(A106,[1]DETALLE!$A$1:$AK$841,16,FALSE)</f>
        <v>17</v>
      </c>
      <c r="AH106">
        <f>VLOOKUP(A106,[1]DETALLE!$A$1:$AK$841,22,FALSE)</f>
        <v>1.05</v>
      </c>
      <c r="AI106">
        <f>VLOOKUP(A106,[1]DETALLE!$A$1:$AK$841,27,FALSE)</f>
        <v>0.38</v>
      </c>
      <c r="AJ106" t="str">
        <f>VLOOKUP(A106,[1]DETALLE!$A$1:$AK$841,18,FALSE)</f>
        <v>Light Production Digital Business</v>
      </c>
      <c r="AK106">
        <f t="shared" si="5"/>
        <v>0</v>
      </c>
      <c r="AL106">
        <f t="shared" si="6"/>
        <v>0</v>
      </c>
      <c r="AM106">
        <f t="shared" si="7"/>
        <v>1</v>
      </c>
      <c r="AN106">
        <f t="shared" si="8"/>
        <v>0</v>
      </c>
      <c r="AO106">
        <f t="shared" si="9"/>
        <v>0</v>
      </c>
    </row>
    <row r="107" spans="1:41" x14ac:dyDescent="0.25">
      <c r="A107" t="s">
        <v>169</v>
      </c>
      <c r="B107">
        <v>2019</v>
      </c>
      <c r="C107" t="s">
        <v>37</v>
      </c>
      <c r="D107" t="s">
        <v>38</v>
      </c>
      <c r="E107">
        <v>2</v>
      </c>
      <c r="F107" t="s">
        <v>40</v>
      </c>
      <c r="G107">
        <v>2.4666670000000002</v>
      </c>
      <c r="H107" t="s">
        <v>34</v>
      </c>
      <c r="I107">
        <v>468</v>
      </c>
      <c r="J107">
        <v>715</v>
      </c>
      <c r="K107">
        <v>0</v>
      </c>
      <c r="L107">
        <v>0</v>
      </c>
      <c r="M107">
        <v>0</v>
      </c>
      <c r="N107">
        <v>0.6</v>
      </c>
      <c r="O107">
        <v>0.8</v>
      </c>
      <c r="P107">
        <v>1.05</v>
      </c>
      <c r="Q107" t="s">
        <v>46</v>
      </c>
      <c r="R107">
        <v>5</v>
      </c>
      <c r="S107">
        <v>9</v>
      </c>
      <c r="T107" t="s">
        <v>47</v>
      </c>
      <c r="U107" t="s">
        <v>34</v>
      </c>
      <c r="V107" t="s">
        <v>35</v>
      </c>
      <c r="W107" t="s">
        <v>73</v>
      </c>
      <c r="X107">
        <v>2019</v>
      </c>
      <c r="Y107" t="s">
        <v>37</v>
      </c>
      <c r="Z107" t="s">
        <v>38</v>
      </c>
      <c r="AA107">
        <v>2</v>
      </c>
      <c r="AB107">
        <v>245</v>
      </c>
      <c r="AC107">
        <v>1.05</v>
      </c>
      <c r="AD107">
        <v>0.49333339999999998</v>
      </c>
      <c r="AE107">
        <v>750.75</v>
      </c>
      <c r="AF107">
        <f>VLOOKUP(A107,[1]DETALLE!$A$1:$AK$841,37,FALSE)</f>
        <v>1433.25</v>
      </c>
      <c r="AG107">
        <f>VLOOKUP(A107,[1]DETALLE!$A$1:$AK$841,16,FALSE)</f>
        <v>50</v>
      </c>
      <c r="AH107">
        <f>VLOOKUP(A107,[1]DETALLE!$A$1:$AK$841,22,FALSE)</f>
        <v>1.05</v>
      </c>
      <c r="AI107">
        <f>VLOOKUP(A107,[1]DETALLE!$A$1:$AK$841,27,FALSE)</f>
        <v>0</v>
      </c>
      <c r="AJ107" t="str">
        <f>VLOOKUP(A107,[1]DETALLE!$A$1:$AK$841,18,FALSE)</f>
        <v>A3 Office Color Laser MFPs</v>
      </c>
      <c r="AK107">
        <f t="shared" si="5"/>
        <v>0</v>
      </c>
      <c r="AL107">
        <f t="shared" si="6"/>
        <v>0</v>
      </c>
      <c r="AM107">
        <f t="shared" si="7"/>
        <v>1</v>
      </c>
      <c r="AN107">
        <f t="shared" si="8"/>
        <v>0</v>
      </c>
      <c r="AO107">
        <f t="shared" si="9"/>
        <v>0</v>
      </c>
    </row>
    <row r="108" spans="1:41" x14ac:dyDescent="0.25">
      <c r="A108" t="s">
        <v>170</v>
      </c>
      <c r="B108">
        <v>2019</v>
      </c>
      <c r="C108" t="s">
        <v>37</v>
      </c>
      <c r="D108" t="s">
        <v>38</v>
      </c>
      <c r="E108">
        <v>2</v>
      </c>
      <c r="F108" t="s">
        <v>44</v>
      </c>
      <c r="G108">
        <v>0</v>
      </c>
      <c r="H108" t="s">
        <v>71</v>
      </c>
      <c r="I108">
        <v>468</v>
      </c>
      <c r="J108">
        <v>715</v>
      </c>
      <c r="K108">
        <v>0</v>
      </c>
      <c r="L108">
        <v>0</v>
      </c>
      <c r="M108">
        <v>0</v>
      </c>
      <c r="N108">
        <v>0.6</v>
      </c>
      <c r="O108">
        <v>0.8</v>
      </c>
      <c r="P108">
        <v>1.05</v>
      </c>
      <c r="Q108" t="s">
        <v>46</v>
      </c>
      <c r="R108">
        <v>5</v>
      </c>
      <c r="S108">
        <v>9</v>
      </c>
      <c r="T108" t="s">
        <v>47</v>
      </c>
      <c r="U108" t="s">
        <v>71</v>
      </c>
      <c r="V108" t="s">
        <v>35</v>
      </c>
      <c r="W108" t="s">
        <v>55</v>
      </c>
      <c r="X108">
        <v>2019</v>
      </c>
      <c r="Y108" t="s">
        <v>37</v>
      </c>
      <c r="Z108" t="s">
        <v>38</v>
      </c>
      <c r="AA108">
        <v>4</v>
      </c>
      <c r="AB108">
        <v>68</v>
      </c>
      <c r="AC108">
        <v>0</v>
      </c>
      <c r="AD108">
        <v>0</v>
      </c>
      <c r="AE108">
        <v>715</v>
      </c>
      <c r="AF108" t="e">
        <f>VLOOKUP(A108,[1]DETALLE!$A$1:$AK$841,37,FALSE)</f>
        <v>#N/A</v>
      </c>
      <c r="AG108" t="e">
        <f>VLOOKUP(A108,[1]DETALLE!$A$1:$AK$841,16,FALSE)</f>
        <v>#N/A</v>
      </c>
      <c r="AH108" t="e">
        <f>VLOOKUP(A108,[1]DETALLE!$A$1:$AK$841,22,FALSE)</f>
        <v>#N/A</v>
      </c>
      <c r="AI108" t="e">
        <f>VLOOKUP(A108,[1]DETALLE!$A$1:$AK$841,27,FALSE)</f>
        <v>#N/A</v>
      </c>
      <c r="AJ108" t="e">
        <f>VLOOKUP(A108,[1]DETALLE!$A$1:$AK$841,18,FALSE)</f>
        <v>#N/A</v>
      </c>
      <c r="AK108" t="e">
        <f t="shared" si="5"/>
        <v>#N/A</v>
      </c>
      <c r="AL108" t="e">
        <f t="shared" si="6"/>
        <v>#N/A</v>
      </c>
      <c r="AM108" t="e">
        <f t="shared" si="7"/>
        <v>#N/A</v>
      </c>
      <c r="AN108" t="e">
        <f t="shared" si="8"/>
        <v>#N/A</v>
      </c>
      <c r="AO108" t="e">
        <f t="shared" si="9"/>
        <v>#N/A</v>
      </c>
    </row>
    <row r="109" spans="1:41" x14ac:dyDescent="0.25">
      <c r="A109" t="s">
        <v>171</v>
      </c>
      <c r="B109">
        <v>2019</v>
      </c>
      <c r="C109" t="s">
        <v>37</v>
      </c>
      <c r="D109" t="s">
        <v>38</v>
      </c>
      <c r="E109">
        <v>2</v>
      </c>
      <c r="F109" t="s">
        <v>40</v>
      </c>
      <c r="G109">
        <v>0.36666670000000001</v>
      </c>
      <c r="H109" t="s">
        <v>71</v>
      </c>
      <c r="I109">
        <v>468</v>
      </c>
      <c r="J109">
        <v>715</v>
      </c>
      <c r="K109">
        <v>0</v>
      </c>
      <c r="L109">
        <v>0</v>
      </c>
      <c r="M109">
        <v>0</v>
      </c>
      <c r="N109">
        <v>0.6</v>
      </c>
      <c r="O109">
        <v>0.8</v>
      </c>
      <c r="P109">
        <v>1.05</v>
      </c>
      <c r="Q109" t="s">
        <v>46</v>
      </c>
      <c r="R109">
        <v>5</v>
      </c>
      <c r="S109">
        <v>9</v>
      </c>
      <c r="T109" t="s">
        <v>47</v>
      </c>
      <c r="U109" t="s">
        <v>71</v>
      </c>
      <c r="V109" t="s">
        <v>35</v>
      </c>
      <c r="W109" t="s">
        <v>59</v>
      </c>
      <c r="X109">
        <v>2019</v>
      </c>
      <c r="Y109" t="s">
        <v>37</v>
      </c>
      <c r="Z109" t="s">
        <v>38</v>
      </c>
      <c r="AA109">
        <v>11</v>
      </c>
      <c r="AB109">
        <v>74</v>
      </c>
      <c r="AC109">
        <v>1.05</v>
      </c>
      <c r="AD109">
        <v>7.3333339999999997E-2</v>
      </c>
      <c r="AE109">
        <v>750.75</v>
      </c>
      <c r="AF109">
        <f>VLOOKUP(A109,[1]DETALLE!$A$1:$AK$841,37,FALSE)</f>
        <v>750.75000000000011</v>
      </c>
      <c r="AG109">
        <f>VLOOKUP(A109,[1]DETALLE!$A$1:$AK$841,16,FALSE)</f>
        <v>92</v>
      </c>
      <c r="AH109">
        <f>VLOOKUP(A109,[1]DETALLE!$A$1:$AK$841,22,FALSE)</f>
        <v>1.05</v>
      </c>
      <c r="AI109">
        <f>VLOOKUP(A109,[1]DETALLE!$A$1:$AK$841,27,FALSE)</f>
        <v>0</v>
      </c>
      <c r="AJ109" t="str">
        <f>VLOOKUP(A109,[1]DETALLE!$A$1:$AK$841,18,FALSE)</f>
        <v>A4 Mono MFPs</v>
      </c>
      <c r="AK109">
        <f t="shared" si="5"/>
        <v>1</v>
      </c>
      <c r="AL109">
        <f t="shared" si="6"/>
        <v>0</v>
      </c>
      <c r="AM109">
        <f t="shared" si="7"/>
        <v>1</v>
      </c>
      <c r="AN109">
        <f t="shared" si="8"/>
        <v>0</v>
      </c>
      <c r="AO109">
        <f t="shared" si="9"/>
        <v>0</v>
      </c>
    </row>
    <row r="110" spans="1:41" x14ac:dyDescent="0.25">
      <c r="A110" t="s">
        <v>172</v>
      </c>
      <c r="B110">
        <v>2019</v>
      </c>
      <c r="C110" t="s">
        <v>37</v>
      </c>
      <c r="D110" t="s">
        <v>38</v>
      </c>
      <c r="E110">
        <v>2</v>
      </c>
      <c r="F110" t="s">
        <v>40</v>
      </c>
      <c r="G110">
        <v>2.2166670000000002</v>
      </c>
      <c r="H110" t="s">
        <v>71</v>
      </c>
      <c r="I110">
        <v>468</v>
      </c>
      <c r="J110">
        <v>715</v>
      </c>
      <c r="K110">
        <v>0</v>
      </c>
      <c r="L110">
        <v>0</v>
      </c>
      <c r="M110">
        <v>0</v>
      </c>
      <c r="N110">
        <v>0.6</v>
      </c>
      <c r="O110">
        <v>0.8</v>
      </c>
      <c r="P110">
        <v>1.05</v>
      </c>
      <c r="Q110" t="s">
        <v>46</v>
      </c>
      <c r="R110">
        <v>5</v>
      </c>
      <c r="S110">
        <v>9</v>
      </c>
      <c r="T110" t="s">
        <v>47</v>
      </c>
      <c r="U110" t="s">
        <v>71</v>
      </c>
      <c r="V110" t="s">
        <v>35</v>
      </c>
      <c r="W110" t="s">
        <v>50</v>
      </c>
      <c r="X110">
        <v>2019</v>
      </c>
      <c r="Y110" t="s">
        <v>37</v>
      </c>
      <c r="Z110" t="s">
        <v>38</v>
      </c>
      <c r="AA110">
        <v>3</v>
      </c>
      <c r="AB110">
        <v>5</v>
      </c>
      <c r="AC110">
        <v>0</v>
      </c>
      <c r="AD110">
        <v>0.44333339999999999</v>
      </c>
      <c r="AE110">
        <v>0</v>
      </c>
      <c r="AF110">
        <f>VLOOKUP(A110,[1]DETALLE!$A$1:$AK$841,37,FALSE)</f>
        <v>1258.4000000000003</v>
      </c>
      <c r="AG110">
        <f>VLOOKUP(A110,[1]DETALLE!$A$1:$AK$841,16,FALSE)</f>
        <v>8</v>
      </c>
      <c r="AH110">
        <f>VLOOKUP(A110,[1]DETALLE!$A$1:$AK$841,22,FALSE)</f>
        <v>0.8</v>
      </c>
      <c r="AI110">
        <f>VLOOKUP(A110,[1]DETALLE!$A$1:$AK$841,27,FALSE)</f>
        <v>0.625</v>
      </c>
      <c r="AJ110" t="str">
        <f>VLOOKUP(A110,[1]DETALLE!$A$1:$AK$841,18,FALSE)</f>
        <v>Light Production Digital Business</v>
      </c>
      <c r="AK110">
        <f t="shared" si="5"/>
        <v>0</v>
      </c>
      <c r="AL110">
        <f t="shared" si="6"/>
        <v>0</v>
      </c>
      <c r="AM110">
        <f t="shared" si="7"/>
        <v>0</v>
      </c>
      <c r="AN110">
        <f t="shared" si="8"/>
        <v>0</v>
      </c>
      <c r="AO110">
        <f t="shared" si="9"/>
        <v>0</v>
      </c>
    </row>
    <row r="111" spans="1:41" x14ac:dyDescent="0.25">
      <c r="A111" t="s">
        <v>173</v>
      </c>
      <c r="B111">
        <v>2019</v>
      </c>
      <c r="C111" t="s">
        <v>37</v>
      </c>
      <c r="D111" t="s">
        <v>38</v>
      </c>
      <c r="E111">
        <v>2</v>
      </c>
      <c r="F111" t="s">
        <v>40</v>
      </c>
      <c r="G111">
        <v>1.266667</v>
      </c>
      <c r="H111" t="s">
        <v>54</v>
      </c>
      <c r="I111">
        <v>803</v>
      </c>
      <c r="J111">
        <v>1573</v>
      </c>
      <c r="K111">
        <v>0.2</v>
      </c>
      <c r="L111">
        <v>0.6</v>
      </c>
      <c r="M111">
        <v>0.8</v>
      </c>
      <c r="N111">
        <v>1.05</v>
      </c>
      <c r="O111">
        <v>1.1000000000000001</v>
      </c>
      <c r="P111">
        <v>1.1499999999999999</v>
      </c>
      <c r="Q111" t="s">
        <v>46</v>
      </c>
      <c r="R111">
        <v>4</v>
      </c>
      <c r="S111">
        <v>6</v>
      </c>
      <c r="T111" t="s">
        <v>47</v>
      </c>
      <c r="U111" t="s">
        <v>54</v>
      </c>
      <c r="V111" t="s">
        <v>35</v>
      </c>
      <c r="W111" t="s">
        <v>42</v>
      </c>
      <c r="X111">
        <v>2019</v>
      </c>
      <c r="Y111" t="s">
        <v>37</v>
      </c>
      <c r="Z111" t="s">
        <v>38</v>
      </c>
      <c r="AA111">
        <v>2</v>
      </c>
      <c r="AB111">
        <v>14</v>
      </c>
      <c r="AC111">
        <v>0.8</v>
      </c>
      <c r="AD111">
        <v>0.31666675</v>
      </c>
      <c r="AE111">
        <v>1258.4000000000001</v>
      </c>
      <c r="AF111">
        <f>VLOOKUP(A111,[1]DETALLE!$A$1:$AK$841,37,FALSE)</f>
        <v>1455.7725000000003</v>
      </c>
      <c r="AG111">
        <f>VLOOKUP(A111,[1]DETALLE!$A$1:$AK$841,16,FALSE)</f>
        <v>118</v>
      </c>
      <c r="AH111">
        <f>VLOOKUP(A111,[1]DETALLE!$A$1:$AK$841,22,FALSE)</f>
        <v>1.1000000000000001</v>
      </c>
      <c r="AI111">
        <f>VLOOKUP(A111,[1]DETALLE!$A$1:$AK$841,27,FALSE)</f>
        <v>1.1339999999999999</v>
      </c>
      <c r="AJ111" t="str">
        <f>VLOOKUP(A111,[1]DETALLE!$A$1:$AK$841,18,FALSE)</f>
        <v>Office Digital</v>
      </c>
      <c r="AK111">
        <f t="shared" si="5"/>
        <v>0</v>
      </c>
      <c r="AL111">
        <f t="shared" si="6"/>
        <v>0</v>
      </c>
      <c r="AM111">
        <f t="shared" si="7"/>
        <v>0</v>
      </c>
      <c r="AN111">
        <f t="shared" si="8"/>
        <v>0</v>
      </c>
      <c r="AO111">
        <f t="shared" si="9"/>
        <v>0</v>
      </c>
    </row>
    <row r="112" spans="1:41" x14ac:dyDescent="0.25">
      <c r="A112" t="s">
        <v>174</v>
      </c>
      <c r="B112">
        <v>2019</v>
      </c>
      <c r="C112" t="s">
        <v>37</v>
      </c>
      <c r="D112" t="s">
        <v>38</v>
      </c>
      <c r="E112">
        <v>2</v>
      </c>
      <c r="F112" t="s">
        <v>40</v>
      </c>
      <c r="G112">
        <v>1.9166669999999999</v>
      </c>
      <c r="H112" t="s">
        <v>54</v>
      </c>
      <c r="I112">
        <v>803</v>
      </c>
      <c r="J112">
        <v>1573</v>
      </c>
      <c r="K112">
        <v>0.2</v>
      </c>
      <c r="L112">
        <v>0.6</v>
      </c>
      <c r="M112">
        <v>0.8</v>
      </c>
      <c r="N112">
        <v>1.05</v>
      </c>
      <c r="O112">
        <v>1.1000000000000001</v>
      </c>
      <c r="P112">
        <v>1.1499999999999999</v>
      </c>
      <c r="Q112" t="s">
        <v>46</v>
      </c>
      <c r="R112">
        <v>4</v>
      </c>
      <c r="S112">
        <v>6</v>
      </c>
      <c r="T112" t="s">
        <v>47</v>
      </c>
      <c r="U112" t="s">
        <v>54</v>
      </c>
      <c r="V112" t="s">
        <v>35</v>
      </c>
      <c r="W112" t="s">
        <v>50</v>
      </c>
      <c r="X112">
        <v>2019</v>
      </c>
      <c r="Y112" t="s">
        <v>37</v>
      </c>
      <c r="Z112" t="s">
        <v>38</v>
      </c>
      <c r="AA112">
        <v>2</v>
      </c>
      <c r="AB112">
        <v>26</v>
      </c>
      <c r="AC112">
        <v>1.05</v>
      </c>
      <c r="AD112">
        <v>0.47916674999999997</v>
      </c>
      <c r="AE112">
        <v>1651.65</v>
      </c>
      <c r="AF112">
        <f>VLOOKUP(A112,[1]DETALLE!$A$1:$AK$841,37,FALSE)</f>
        <v>1501.5000000000002</v>
      </c>
      <c r="AG112">
        <f>VLOOKUP(A112,[1]DETALLE!$A$1:$AK$841,16,FALSE)</f>
        <v>253</v>
      </c>
      <c r="AH112">
        <f>VLOOKUP(A112,[1]DETALLE!$A$1:$AK$841,22,FALSE)</f>
        <v>1.1000000000000001</v>
      </c>
      <c r="AI112">
        <f>VLOOKUP(A112,[1]DETALLE!$A$1:$AK$841,27,FALSE)</f>
        <v>0.57599999999999996</v>
      </c>
      <c r="AJ112" t="str">
        <f>VLOOKUP(A112,[1]DETALLE!$A$1:$AK$841,18,FALSE)</f>
        <v>Office Digital</v>
      </c>
      <c r="AK112">
        <f t="shared" si="5"/>
        <v>0</v>
      </c>
      <c r="AL112">
        <f t="shared" si="6"/>
        <v>0</v>
      </c>
      <c r="AM112">
        <f t="shared" si="7"/>
        <v>0</v>
      </c>
      <c r="AN112">
        <f t="shared" si="8"/>
        <v>0</v>
      </c>
      <c r="AO112">
        <f t="shared" si="9"/>
        <v>0</v>
      </c>
    </row>
    <row r="113" spans="1:41" x14ac:dyDescent="0.25">
      <c r="A113" t="s">
        <v>175</v>
      </c>
      <c r="B113">
        <v>2019</v>
      </c>
      <c r="C113" t="s">
        <v>37</v>
      </c>
      <c r="D113" t="s">
        <v>38</v>
      </c>
      <c r="E113">
        <v>2</v>
      </c>
      <c r="F113" t="s">
        <v>40</v>
      </c>
      <c r="G113">
        <v>0.68333330000000003</v>
      </c>
      <c r="H113" t="s">
        <v>54</v>
      </c>
      <c r="I113">
        <v>803</v>
      </c>
      <c r="J113">
        <v>1573</v>
      </c>
      <c r="K113">
        <v>0.2</v>
      </c>
      <c r="L113">
        <v>0.6</v>
      </c>
      <c r="M113">
        <v>0.8</v>
      </c>
      <c r="N113">
        <v>1.05</v>
      </c>
      <c r="O113">
        <v>1.1000000000000001</v>
      </c>
      <c r="P113">
        <v>1.1499999999999999</v>
      </c>
      <c r="Q113" t="s">
        <v>46</v>
      </c>
      <c r="R113">
        <v>4</v>
      </c>
      <c r="S113">
        <v>6</v>
      </c>
      <c r="T113" t="s">
        <v>47</v>
      </c>
      <c r="U113" t="s">
        <v>54</v>
      </c>
      <c r="V113" t="s">
        <v>35</v>
      </c>
      <c r="W113" t="s">
        <v>42</v>
      </c>
      <c r="X113">
        <v>2019</v>
      </c>
      <c r="Y113" t="s">
        <v>37</v>
      </c>
      <c r="Z113" t="s">
        <v>38</v>
      </c>
      <c r="AA113">
        <v>2</v>
      </c>
      <c r="AB113">
        <v>7</v>
      </c>
      <c r="AC113">
        <v>0.8</v>
      </c>
      <c r="AD113">
        <v>0.17083332500000001</v>
      </c>
      <c r="AE113">
        <v>1258.4000000000001</v>
      </c>
      <c r="AF113">
        <f>VLOOKUP(A113,[1]DETALLE!$A$1:$AK$841,37,FALSE)</f>
        <v>1808.95</v>
      </c>
      <c r="AG113">
        <f>VLOOKUP(A113,[1]DETALLE!$A$1:$AK$841,16,FALSE)</f>
        <v>1520</v>
      </c>
      <c r="AH113">
        <f>VLOOKUP(A113,[1]DETALLE!$A$1:$AK$841,22,FALSE)</f>
        <v>1.1499999999999999</v>
      </c>
      <c r="AI113">
        <f>VLOOKUP(A113,[1]DETALLE!$A$1:$AK$841,27,FALSE)</f>
        <v>0.71250000000000002</v>
      </c>
      <c r="AJ113" t="str">
        <f>VLOOKUP(A113,[1]DETALLE!$A$1:$AK$841,18,FALSE)</f>
        <v>WF Mono Systems and Legacy Color</v>
      </c>
      <c r="AK113">
        <f t="shared" si="5"/>
        <v>0</v>
      </c>
      <c r="AL113">
        <f t="shared" si="6"/>
        <v>0</v>
      </c>
      <c r="AM113">
        <f t="shared" si="7"/>
        <v>0</v>
      </c>
      <c r="AN113">
        <f t="shared" si="8"/>
        <v>0</v>
      </c>
      <c r="AO113">
        <f t="shared" si="9"/>
        <v>0</v>
      </c>
    </row>
    <row r="114" spans="1:41" x14ac:dyDescent="0.25">
      <c r="A114" t="s">
        <v>176</v>
      </c>
      <c r="B114">
        <v>2019</v>
      </c>
      <c r="C114" t="s">
        <v>37</v>
      </c>
      <c r="D114" t="s">
        <v>38</v>
      </c>
      <c r="E114">
        <v>2</v>
      </c>
      <c r="F114" t="s">
        <v>40</v>
      </c>
      <c r="G114">
        <v>5.4166670000000003</v>
      </c>
      <c r="H114" t="s">
        <v>116</v>
      </c>
      <c r="I114">
        <v>655</v>
      </c>
      <c r="J114">
        <v>1365</v>
      </c>
      <c r="K114">
        <v>0</v>
      </c>
      <c r="L114">
        <v>0</v>
      </c>
      <c r="M114">
        <v>0.6</v>
      </c>
      <c r="N114">
        <v>0.8</v>
      </c>
      <c r="O114">
        <v>1.05</v>
      </c>
      <c r="P114">
        <v>1.1000000000000001</v>
      </c>
      <c r="Q114" t="s">
        <v>46</v>
      </c>
      <c r="R114">
        <v>5</v>
      </c>
      <c r="S114">
        <v>9</v>
      </c>
      <c r="T114" t="s">
        <v>47</v>
      </c>
      <c r="U114" t="s">
        <v>58</v>
      </c>
      <c r="V114" t="s">
        <v>35</v>
      </c>
      <c r="W114" t="s">
        <v>59</v>
      </c>
      <c r="X114">
        <v>2019</v>
      </c>
      <c r="Y114" t="s">
        <v>37</v>
      </c>
      <c r="Z114" t="s">
        <v>38</v>
      </c>
      <c r="AA114">
        <v>15</v>
      </c>
      <c r="AB114">
        <v>70</v>
      </c>
      <c r="AC114">
        <v>1.1000000000000001</v>
      </c>
      <c r="AD114">
        <v>1.0833333999999999</v>
      </c>
      <c r="AE114">
        <v>1473.06247725</v>
      </c>
      <c r="AF114">
        <f>VLOOKUP(A114,[1]DETALLE!$A$1:$AK$841,37,FALSE)</f>
        <v>1258.4000000000003</v>
      </c>
      <c r="AG114">
        <f>VLOOKUP(A114,[1]DETALLE!$A$1:$AK$841,16,FALSE)</f>
        <v>8</v>
      </c>
      <c r="AH114">
        <f>VLOOKUP(A114,[1]DETALLE!$A$1:$AK$841,22,FALSE)</f>
        <v>0.8</v>
      </c>
      <c r="AI114">
        <f>VLOOKUP(A114,[1]DETALLE!$A$1:$AK$841,27,FALSE)</f>
        <v>0.14499999999999999</v>
      </c>
      <c r="AJ114" t="str">
        <f>VLOOKUP(A114,[1]DETALLE!$A$1:$AK$841,18,FALSE)</f>
        <v>Entry Production Color Low/Mid</v>
      </c>
      <c r="AK114">
        <f t="shared" si="5"/>
        <v>0</v>
      </c>
      <c r="AL114">
        <f t="shared" si="6"/>
        <v>0</v>
      </c>
      <c r="AM114">
        <f t="shared" si="7"/>
        <v>0</v>
      </c>
      <c r="AN114">
        <f t="shared" si="8"/>
        <v>0</v>
      </c>
      <c r="AO114">
        <f t="shared" si="9"/>
        <v>0</v>
      </c>
    </row>
    <row r="115" spans="1:41" x14ac:dyDescent="0.25">
      <c r="A115" t="s">
        <v>177</v>
      </c>
      <c r="B115">
        <v>2019</v>
      </c>
      <c r="C115" t="s">
        <v>37</v>
      </c>
      <c r="D115" t="s">
        <v>38</v>
      </c>
      <c r="E115">
        <v>2</v>
      </c>
      <c r="F115" t="s">
        <v>40</v>
      </c>
      <c r="G115">
        <v>0.51666670000000003</v>
      </c>
      <c r="H115" t="s">
        <v>116</v>
      </c>
      <c r="I115">
        <v>655</v>
      </c>
      <c r="J115">
        <v>1365</v>
      </c>
      <c r="K115">
        <v>0</v>
      </c>
      <c r="L115">
        <v>0</v>
      </c>
      <c r="M115">
        <v>0.6</v>
      </c>
      <c r="N115">
        <v>0.8</v>
      </c>
      <c r="O115">
        <v>1.05</v>
      </c>
      <c r="P115">
        <v>1.1000000000000001</v>
      </c>
      <c r="Q115" t="s">
        <v>46</v>
      </c>
      <c r="R115">
        <v>5</v>
      </c>
      <c r="S115">
        <v>9</v>
      </c>
      <c r="T115" t="s">
        <v>47</v>
      </c>
      <c r="U115" t="s">
        <v>58</v>
      </c>
      <c r="V115" t="s">
        <v>35</v>
      </c>
      <c r="W115" t="s">
        <v>55</v>
      </c>
      <c r="X115">
        <v>2019</v>
      </c>
      <c r="Y115" t="s">
        <v>37</v>
      </c>
      <c r="Z115" t="s">
        <v>38</v>
      </c>
      <c r="AA115">
        <v>2</v>
      </c>
      <c r="AB115">
        <v>7</v>
      </c>
      <c r="AC115">
        <v>0.6</v>
      </c>
      <c r="AD115">
        <v>0.10333334</v>
      </c>
      <c r="AE115">
        <v>819</v>
      </c>
      <c r="AF115">
        <f>VLOOKUP(A115,[1]DETALLE!$A$1:$AK$841,37,FALSE)</f>
        <v>0</v>
      </c>
      <c r="AG115">
        <f>VLOOKUP(A115,[1]DETALLE!$A$1:$AK$841,16,FALSE)</f>
        <v>46</v>
      </c>
      <c r="AH115">
        <f>VLOOKUP(A115,[1]DETALLE!$A$1:$AK$841,22,FALSE)</f>
        <v>0.8</v>
      </c>
      <c r="AI115">
        <f>VLOOKUP(A115,[1]DETALLE!$A$1:$AK$841,27,FALSE)</f>
        <v>2.8000000000000004E-2</v>
      </c>
      <c r="AJ115" t="str">
        <f>VLOOKUP(A115,[1]DETALLE!$A$1:$AK$841,18,FALSE)</f>
        <v>Entry Mono Printers</v>
      </c>
      <c r="AK115">
        <f t="shared" si="5"/>
        <v>0</v>
      </c>
      <c r="AL115">
        <f t="shared" si="6"/>
        <v>0</v>
      </c>
      <c r="AM115">
        <f t="shared" si="7"/>
        <v>0</v>
      </c>
      <c r="AN115">
        <f t="shared" si="8"/>
        <v>0</v>
      </c>
      <c r="AO115">
        <f t="shared" si="9"/>
        <v>0</v>
      </c>
    </row>
    <row r="116" spans="1:41" x14ac:dyDescent="0.25">
      <c r="A116" t="s">
        <v>178</v>
      </c>
      <c r="B116">
        <v>2019</v>
      </c>
      <c r="C116" t="s">
        <v>37</v>
      </c>
      <c r="D116" t="s">
        <v>38</v>
      </c>
      <c r="E116">
        <v>2</v>
      </c>
      <c r="F116" t="s">
        <v>40</v>
      </c>
      <c r="G116">
        <v>2.733333</v>
      </c>
      <c r="H116" t="s">
        <v>58</v>
      </c>
      <c r="I116">
        <v>655</v>
      </c>
      <c r="J116">
        <v>1365</v>
      </c>
      <c r="K116">
        <v>0</v>
      </c>
      <c r="L116">
        <v>0</v>
      </c>
      <c r="M116">
        <v>0.6</v>
      </c>
      <c r="N116">
        <v>0.8</v>
      </c>
      <c r="O116">
        <v>1.05</v>
      </c>
      <c r="P116">
        <v>1.1000000000000001</v>
      </c>
      <c r="Q116" t="s">
        <v>46</v>
      </c>
      <c r="R116">
        <v>5</v>
      </c>
      <c r="S116">
        <v>9</v>
      </c>
      <c r="T116" t="s">
        <v>47</v>
      </c>
      <c r="U116" t="s">
        <v>58</v>
      </c>
      <c r="V116" t="s">
        <v>35</v>
      </c>
      <c r="W116" t="s">
        <v>50</v>
      </c>
      <c r="X116">
        <v>2019</v>
      </c>
      <c r="Y116" t="s">
        <v>37</v>
      </c>
      <c r="Z116" t="s">
        <v>38</v>
      </c>
      <c r="AA116">
        <v>2</v>
      </c>
      <c r="AB116">
        <v>22</v>
      </c>
      <c r="AC116">
        <v>0.8</v>
      </c>
      <c r="AD116">
        <v>0.5466666</v>
      </c>
      <c r="AE116">
        <v>1092</v>
      </c>
      <c r="AF116">
        <f>VLOOKUP(A116,[1]DETALLE!$A$1:$AK$841,37,FALSE)</f>
        <v>1433.25</v>
      </c>
      <c r="AG116">
        <f>VLOOKUP(A116,[1]DETALLE!$A$1:$AK$841,16,FALSE)</f>
        <v>36</v>
      </c>
      <c r="AH116">
        <f>VLOOKUP(A116,[1]DETALLE!$A$1:$AK$841,22,FALSE)</f>
        <v>1.05</v>
      </c>
      <c r="AI116">
        <f>VLOOKUP(A116,[1]DETALLE!$A$1:$AK$841,27,FALSE)</f>
        <v>0.99600000000000011</v>
      </c>
      <c r="AJ116" t="str">
        <f>VLOOKUP(A116,[1]DETALLE!$A$1:$AK$841,18,FALSE)</f>
        <v>Departmental Digital</v>
      </c>
      <c r="AK116">
        <f t="shared" si="5"/>
        <v>0</v>
      </c>
      <c r="AL116">
        <f t="shared" si="6"/>
        <v>0</v>
      </c>
      <c r="AM116">
        <f t="shared" si="7"/>
        <v>0</v>
      </c>
      <c r="AN116">
        <f t="shared" si="8"/>
        <v>0</v>
      </c>
      <c r="AO116">
        <f t="shared" si="9"/>
        <v>1</v>
      </c>
    </row>
    <row r="117" spans="1:41" x14ac:dyDescent="0.25">
      <c r="A117" t="s">
        <v>179</v>
      </c>
      <c r="B117">
        <v>2019</v>
      </c>
      <c r="C117" t="s">
        <v>37</v>
      </c>
      <c r="D117" t="s">
        <v>38</v>
      </c>
      <c r="E117">
        <v>2</v>
      </c>
      <c r="F117" t="s">
        <v>40</v>
      </c>
      <c r="G117">
        <v>0.8</v>
      </c>
      <c r="H117" t="s">
        <v>58</v>
      </c>
      <c r="I117">
        <v>655</v>
      </c>
      <c r="J117">
        <v>1365</v>
      </c>
      <c r="K117">
        <v>0</v>
      </c>
      <c r="L117">
        <v>0</v>
      </c>
      <c r="M117">
        <v>0.6</v>
      </c>
      <c r="N117">
        <v>0.8</v>
      </c>
      <c r="O117">
        <v>1.05</v>
      </c>
      <c r="P117">
        <v>1.1000000000000001</v>
      </c>
      <c r="Q117" t="s">
        <v>46</v>
      </c>
      <c r="R117">
        <v>5</v>
      </c>
      <c r="S117">
        <v>9</v>
      </c>
      <c r="T117" t="s">
        <v>47</v>
      </c>
      <c r="U117" t="s">
        <v>58</v>
      </c>
      <c r="V117" t="s">
        <v>35</v>
      </c>
      <c r="W117" t="s">
        <v>36</v>
      </c>
      <c r="X117">
        <v>2019</v>
      </c>
      <c r="Y117" t="s">
        <v>37</v>
      </c>
      <c r="Z117" t="s">
        <v>38</v>
      </c>
      <c r="AA117">
        <v>2</v>
      </c>
      <c r="AB117">
        <v>18</v>
      </c>
      <c r="AC117">
        <v>0.8</v>
      </c>
      <c r="AD117">
        <v>0.16</v>
      </c>
      <c r="AE117">
        <v>1092</v>
      </c>
      <c r="AF117">
        <f>VLOOKUP(A117,[1]DETALLE!$A$1:$AK$841,37,FALSE)</f>
        <v>715.00000000000011</v>
      </c>
      <c r="AG117" t="str">
        <f>VLOOKUP(A117,[1]DETALLE!$A$1:$AK$841,16,FALSE)</f>
        <v xml:space="preserve">  </v>
      </c>
      <c r="AH117">
        <f>VLOOKUP(A117,[1]DETALLE!$A$1:$AK$841,22,FALSE)</f>
        <v>1</v>
      </c>
      <c r="AI117">
        <f>VLOOKUP(A117,[1]DETALLE!$A$1:$AK$841,27,FALSE)</f>
        <v>1</v>
      </c>
      <c r="AJ117" t="str">
        <f>VLOOKUP(A117,[1]DETALLE!$A$1:$AK$841,18,FALSE)</f>
        <v>Color Solid Ink Printers</v>
      </c>
      <c r="AK117">
        <f t="shared" si="5"/>
        <v>0</v>
      </c>
      <c r="AL117">
        <f t="shared" si="6"/>
        <v>0</v>
      </c>
      <c r="AM117">
        <f t="shared" si="7"/>
        <v>0</v>
      </c>
      <c r="AN117">
        <f t="shared" si="8"/>
        <v>0</v>
      </c>
      <c r="AO117">
        <f t="shared" si="9"/>
        <v>0</v>
      </c>
    </row>
    <row r="118" spans="1:41" x14ac:dyDescent="0.25">
      <c r="A118" t="s">
        <v>180</v>
      </c>
      <c r="B118">
        <v>2019</v>
      </c>
      <c r="C118" t="s">
        <v>37</v>
      </c>
      <c r="D118" t="s">
        <v>38</v>
      </c>
      <c r="E118">
        <v>2</v>
      </c>
      <c r="F118" t="s">
        <v>40</v>
      </c>
      <c r="G118">
        <v>1.3</v>
      </c>
      <c r="H118" t="s">
        <v>34</v>
      </c>
      <c r="I118">
        <v>468</v>
      </c>
      <c r="J118">
        <v>715</v>
      </c>
      <c r="K118">
        <v>0</v>
      </c>
      <c r="L118">
        <v>0</v>
      </c>
      <c r="M118">
        <v>0</v>
      </c>
      <c r="N118">
        <v>0.6</v>
      </c>
      <c r="O118">
        <v>0.8</v>
      </c>
      <c r="P118">
        <v>1.05</v>
      </c>
      <c r="Q118" t="s">
        <v>46</v>
      </c>
      <c r="R118">
        <v>5</v>
      </c>
      <c r="S118">
        <v>9</v>
      </c>
      <c r="T118" t="s">
        <v>47</v>
      </c>
      <c r="U118" t="s">
        <v>34</v>
      </c>
      <c r="V118" t="s">
        <v>35</v>
      </c>
      <c r="W118" t="s">
        <v>55</v>
      </c>
      <c r="X118">
        <v>2019</v>
      </c>
      <c r="Y118" t="s">
        <v>37</v>
      </c>
      <c r="Z118" t="s">
        <v>38</v>
      </c>
      <c r="AA118">
        <v>4</v>
      </c>
      <c r="AB118">
        <v>88</v>
      </c>
      <c r="AC118">
        <v>1.05</v>
      </c>
      <c r="AD118">
        <v>0.26</v>
      </c>
      <c r="AE118">
        <v>750.75</v>
      </c>
      <c r="AF118">
        <f>VLOOKUP(A118,[1]DETALLE!$A$1:$AK$841,37,FALSE)</f>
        <v>1808.95</v>
      </c>
      <c r="AG118">
        <f>VLOOKUP(A118,[1]DETALLE!$A$1:$AK$841,16,FALSE)</f>
        <v>232</v>
      </c>
      <c r="AH118">
        <f>VLOOKUP(A118,[1]DETALLE!$A$1:$AK$841,22,FALSE)</f>
        <v>1.1499999999999999</v>
      </c>
      <c r="AI118">
        <f>VLOOKUP(A118,[1]DETALLE!$A$1:$AK$841,27,FALSE)</f>
        <v>0.71250000000000002</v>
      </c>
      <c r="AJ118" t="str">
        <f>VLOOKUP(A118,[1]DETALLE!$A$1:$AK$841,18,FALSE)</f>
        <v>WF Mono Systems and Legacy Color</v>
      </c>
      <c r="AK118">
        <f t="shared" si="5"/>
        <v>0</v>
      </c>
      <c r="AL118">
        <f t="shared" si="6"/>
        <v>0</v>
      </c>
      <c r="AM118">
        <f t="shared" si="7"/>
        <v>0</v>
      </c>
      <c r="AN118">
        <f t="shared" si="8"/>
        <v>0</v>
      </c>
      <c r="AO118">
        <f t="shared" si="9"/>
        <v>0</v>
      </c>
    </row>
    <row r="119" spans="1:41" x14ac:dyDescent="0.25">
      <c r="A119" t="s">
        <v>181</v>
      </c>
      <c r="B119">
        <v>2019</v>
      </c>
      <c r="C119" t="s">
        <v>37</v>
      </c>
      <c r="D119" t="s">
        <v>38</v>
      </c>
      <c r="E119">
        <v>2</v>
      </c>
      <c r="F119" t="s">
        <v>40</v>
      </c>
      <c r="G119">
        <v>2.95</v>
      </c>
      <c r="H119" t="s">
        <v>64</v>
      </c>
      <c r="I119">
        <v>655</v>
      </c>
      <c r="J119">
        <v>1365</v>
      </c>
      <c r="K119">
        <v>0</v>
      </c>
      <c r="L119">
        <v>0</v>
      </c>
      <c r="M119">
        <v>0.6</v>
      </c>
      <c r="N119">
        <v>0.8</v>
      </c>
      <c r="O119">
        <v>1.05</v>
      </c>
      <c r="P119">
        <v>1.1000000000000001</v>
      </c>
      <c r="Q119" t="s">
        <v>46</v>
      </c>
      <c r="R119">
        <v>5</v>
      </c>
      <c r="S119">
        <v>9</v>
      </c>
      <c r="T119" t="s">
        <v>47</v>
      </c>
      <c r="U119" t="s">
        <v>64</v>
      </c>
      <c r="V119" t="s">
        <v>35</v>
      </c>
      <c r="W119" t="s">
        <v>55</v>
      </c>
      <c r="X119">
        <v>2019</v>
      </c>
      <c r="Y119" t="s">
        <v>37</v>
      </c>
      <c r="Z119" t="s">
        <v>38</v>
      </c>
      <c r="AA119">
        <v>2</v>
      </c>
      <c r="AB119">
        <v>4</v>
      </c>
      <c r="AC119">
        <v>0</v>
      </c>
      <c r="AD119">
        <v>0.59</v>
      </c>
      <c r="AE119">
        <v>0</v>
      </c>
      <c r="AF119">
        <f>VLOOKUP(A119,[1]DETALLE!$A$1:$AK$841,37,FALSE)</f>
        <v>750.75000000000011</v>
      </c>
      <c r="AG119">
        <f>VLOOKUP(A119,[1]DETALLE!$A$1:$AK$841,16,FALSE)</f>
        <v>397</v>
      </c>
      <c r="AH119">
        <f>VLOOKUP(A119,[1]DETALLE!$A$1:$AK$841,22,FALSE)</f>
        <v>1.05</v>
      </c>
      <c r="AI119">
        <f>VLOOKUP(A119,[1]DETALLE!$A$1:$AK$841,27,FALSE)</f>
        <v>0.46600000000000003</v>
      </c>
      <c r="AJ119" t="str">
        <f>VLOOKUP(A119,[1]DETALLE!$A$1:$AK$841,18,FALSE)</f>
        <v>A4 Mono MFPs</v>
      </c>
      <c r="AK119">
        <f t="shared" si="5"/>
        <v>0</v>
      </c>
      <c r="AL119">
        <f t="shared" si="6"/>
        <v>0</v>
      </c>
      <c r="AM119">
        <f t="shared" si="7"/>
        <v>0</v>
      </c>
      <c r="AN119">
        <f t="shared" si="8"/>
        <v>0</v>
      </c>
      <c r="AO119">
        <f t="shared" si="9"/>
        <v>0</v>
      </c>
    </row>
    <row r="120" spans="1:41" x14ac:dyDescent="0.25">
      <c r="A120" t="s">
        <v>182</v>
      </c>
      <c r="B120">
        <v>2019</v>
      </c>
      <c r="C120" t="s">
        <v>37</v>
      </c>
      <c r="D120" t="s">
        <v>38</v>
      </c>
      <c r="E120">
        <v>2</v>
      </c>
      <c r="F120" t="s">
        <v>40</v>
      </c>
      <c r="G120">
        <v>2.8333330000000001</v>
      </c>
      <c r="H120" t="s">
        <v>64</v>
      </c>
      <c r="I120">
        <v>655</v>
      </c>
      <c r="J120">
        <v>1365</v>
      </c>
      <c r="K120">
        <v>0</v>
      </c>
      <c r="L120">
        <v>0</v>
      </c>
      <c r="M120">
        <v>0.6</v>
      </c>
      <c r="N120">
        <v>0.8</v>
      </c>
      <c r="O120">
        <v>1.05</v>
      </c>
      <c r="P120">
        <v>1.1000000000000001</v>
      </c>
      <c r="Q120" t="s">
        <v>46</v>
      </c>
      <c r="R120">
        <v>5</v>
      </c>
      <c r="S120">
        <v>9</v>
      </c>
      <c r="T120" t="s">
        <v>47</v>
      </c>
      <c r="U120" t="s">
        <v>64</v>
      </c>
      <c r="V120" t="s">
        <v>35</v>
      </c>
      <c r="W120" t="s">
        <v>55</v>
      </c>
      <c r="X120">
        <v>2019</v>
      </c>
      <c r="Y120" t="s">
        <v>37</v>
      </c>
      <c r="Z120" t="s">
        <v>38</v>
      </c>
      <c r="AA120">
        <v>3</v>
      </c>
      <c r="AB120">
        <v>33</v>
      </c>
      <c r="AC120">
        <v>1.05</v>
      </c>
      <c r="AD120">
        <v>0.56666660000000002</v>
      </c>
      <c r="AE120">
        <v>1433.25</v>
      </c>
      <c r="AF120">
        <f>VLOOKUP(A120,[1]DETALLE!$A$1:$AK$841,37,FALSE)</f>
        <v>819</v>
      </c>
      <c r="AG120">
        <f>VLOOKUP(A120,[1]DETALLE!$A$1:$AK$841,16,FALSE)</f>
        <v>15</v>
      </c>
      <c r="AH120">
        <f>VLOOKUP(A120,[1]DETALLE!$A$1:$AK$841,22,FALSE)</f>
        <v>0.6</v>
      </c>
      <c r="AI120">
        <f>VLOOKUP(A120,[1]DETALLE!$A$1:$AK$841,27,FALSE)</f>
        <v>0.22400000000000003</v>
      </c>
      <c r="AJ120" t="str">
        <f>VLOOKUP(A120,[1]DETALLE!$A$1:$AK$841,18,FALSE)</f>
        <v>Departmental Digital</v>
      </c>
      <c r="AK120">
        <f t="shared" si="5"/>
        <v>0</v>
      </c>
      <c r="AL120">
        <f t="shared" si="6"/>
        <v>0</v>
      </c>
      <c r="AM120">
        <f t="shared" si="7"/>
        <v>0</v>
      </c>
      <c r="AN120">
        <f t="shared" si="8"/>
        <v>0</v>
      </c>
      <c r="AO120">
        <f t="shared" si="9"/>
        <v>0</v>
      </c>
    </row>
    <row r="121" spans="1:41" x14ac:dyDescent="0.25">
      <c r="A121" t="s">
        <v>183</v>
      </c>
      <c r="B121">
        <v>2019</v>
      </c>
      <c r="C121" t="s">
        <v>37</v>
      </c>
      <c r="D121" t="s">
        <v>38</v>
      </c>
      <c r="E121">
        <v>2</v>
      </c>
      <c r="F121" t="s">
        <v>40</v>
      </c>
      <c r="G121">
        <v>3.9666670000000002</v>
      </c>
      <c r="H121" t="s">
        <v>64</v>
      </c>
      <c r="I121">
        <v>655</v>
      </c>
      <c r="J121">
        <v>1365</v>
      </c>
      <c r="K121">
        <v>0</v>
      </c>
      <c r="L121">
        <v>0</v>
      </c>
      <c r="M121">
        <v>0.6</v>
      </c>
      <c r="N121">
        <v>0.8</v>
      </c>
      <c r="O121">
        <v>1.05</v>
      </c>
      <c r="P121">
        <v>1.1000000000000001</v>
      </c>
      <c r="Q121" t="s">
        <v>46</v>
      </c>
      <c r="R121">
        <v>5</v>
      </c>
      <c r="S121">
        <v>9</v>
      </c>
      <c r="T121" t="s">
        <v>47</v>
      </c>
      <c r="U121" t="s">
        <v>64</v>
      </c>
      <c r="V121" t="s">
        <v>35</v>
      </c>
      <c r="W121" t="s">
        <v>55</v>
      </c>
      <c r="X121">
        <v>2019</v>
      </c>
      <c r="Y121" t="s">
        <v>37</v>
      </c>
      <c r="Z121" t="s">
        <v>38</v>
      </c>
      <c r="AA121">
        <v>3</v>
      </c>
      <c r="AB121">
        <v>75</v>
      </c>
      <c r="AC121">
        <v>1.1000000000000001</v>
      </c>
      <c r="AD121">
        <v>0.79333339999999997</v>
      </c>
      <c r="AE121">
        <v>1501.5</v>
      </c>
      <c r="AF121">
        <f>VLOOKUP(A121,[1]DETALLE!$A$1:$AK$841,37,FALSE)</f>
        <v>2047.5</v>
      </c>
      <c r="AG121" t="str">
        <f>VLOOKUP(A121,[1]DETALLE!$A$1:$AK$841,16,FALSE)</f>
        <v xml:space="preserve">  </v>
      </c>
      <c r="AH121">
        <f>VLOOKUP(A121,[1]DETALLE!$A$1:$AK$841,22,FALSE)</f>
        <v>1</v>
      </c>
      <c r="AI121">
        <f>VLOOKUP(A121,[1]DETALLE!$A$1:$AK$841,27,FALSE)</f>
        <v>1</v>
      </c>
      <c r="AJ121" t="str">
        <f>VLOOKUP(A121,[1]DETALLE!$A$1:$AK$841,18,FALSE)</f>
        <v>Departmental Digital</v>
      </c>
      <c r="AK121">
        <f t="shared" si="5"/>
        <v>0</v>
      </c>
      <c r="AL121">
        <f t="shared" si="6"/>
        <v>0</v>
      </c>
      <c r="AM121">
        <f t="shared" si="7"/>
        <v>0</v>
      </c>
      <c r="AN121">
        <f t="shared" si="8"/>
        <v>0</v>
      </c>
      <c r="AO121">
        <f t="shared" si="9"/>
        <v>0</v>
      </c>
    </row>
    <row r="122" spans="1:41" x14ac:dyDescent="0.25">
      <c r="A122" t="s">
        <v>184</v>
      </c>
      <c r="B122">
        <v>2019</v>
      </c>
      <c r="C122" t="s">
        <v>37</v>
      </c>
      <c r="D122" t="s">
        <v>38</v>
      </c>
      <c r="E122">
        <v>2</v>
      </c>
      <c r="F122" t="s">
        <v>40</v>
      </c>
      <c r="G122">
        <v>3.3333340000000003E-2</v>
      </c>
      <c r="H122" t="s">
        <v>91</v>
      </c>
      <c r="I122">
        <v>803</v>
      </c>
      <c r="J122">
        <v>1573</v>
      </c>
      <c r="K122">
        <v>0.2</v>
      </c>
      <c r="L122">
        <v>0.6</v>
      </c>
      <c r="M122">
        <v>0.8</v>
      </c>
      <c r="N122">
        <v>1.05</v>
      </c>
      <c r="O122">
        <v>1.1000000000000001</v>
      </c>
      <c r="P122">
        <v>1.1499999999999999</v>
      </c>
      <c r="Q122" t="s">
        <v>46</v>
      </c>
      <c r="R122">
        <v>4</v>
      </c>
      <c r="S122">
        <v>6</v>
      </c>
      <c r="T122" t="s">
        <v>47</v>
      </c>
      <c r="U122" t="s">
        <v>91</v>
      </c>
      <c r="V122" t="s">
        <v>35</v>
      </c>
      <c r="W122" t="s">
        <v>67</v>
      </c>
      <c r="X122">
        <v>2019</v>
      </c>
      <c r="Y122" t="s">
        <v>37</v>
      </c>
      <c r="Z122" t="s">
        <v>38</v>
      </c>
      <c r="AA122">
        <v>4</v>
      </c>
      <c r="AB122">
        <v>22</v>
      </c>
      <c r="AC122">
        <v>1.05</v>
      </c>
      <c r="AD122">
        <v>8.3333350000000007E-3</v>
      </c>
      <c r="AE122">
        <v>1651.65</v>
      </c>
      <c r="AF122">
        <f>VLOOKUP(A122,[1]DETALLE!$A$1:$AK$841,37,FALSE)</f>
        <v>1808.95</v>
      </c>
      <c r="AG122">
        <f>VLOOKUP(A122,[1]DETALLE!$A$1:$AK$841,16,FALSE)</f>
        <v>66</v>
      </c>
      <c r="AH122">
        <f>VLOOKUP(A122,[1]DETALLE!$A$1:$AK$841,22,FALSE)</f>
        <v>1.1499999999999999</v>
      </c>
      <c r="AI122">
        <f>VLOOKUP(A122,[1]DETALLE!$A$1:$AK$841,27,FALSE)</f>
        <v>0.83</v>
      </c>
      <c r="AJ122" t="str">
        <f>VLOOKUP(A122,[1]DETALLE!$A$1:$AK$841,18,FALSE)</f>
        <v>WF Mono Systems and Legacy Color</v>
      </c>
      <c r="AK122">
        <f t="shared" si="5"/>
        <v>0</v>
      </c>
      <c r="AL122">
        <f t="shared" si="6"/>
        <v>0</v>
      </c>
      <c r="AM122">
        <f t="shared" si="7"/>
        <v>0</v>
      </c>
      <c r="AN122">
        <f t="shared" si="8"/>
        <v>0</v>
      </c>
      <c r="AO122">
        <f t="shared" si="9"/>
        <v>1</v>
      </c>
    </row>
    <row r="123" spans="1:41" x14ac:dyDescent="0.25">
      <c r="A123" t="s">
        <v>185</v>
      </c>
      <c r="B123">
        <v>2019</v>
      </c>
      <c r="C123" t="s">
        <v>37</v>
      </c>
      <c r="D123" t="s">
        <v>38</v>
      </c>
      <c r="E123">
        <v>2</v>
      </c>
      <c r="F123" t="s">
        <v>40</v>
      </c>
      <c r="G123">
        <v>2.8</v>
      </c>
      <c r="H123" t="s">
        <v>48</v>
      </c>
      <c r="I123">
        <v>1116</v>
      </c>
      <c r="J123">
        <v>2145</v>
      </c>
      <c r="K123">
        <v>0.6</v>
      </c>
      <c r="L123">
        <v>0.8</v>
      </c>
      <c r="M123">
        <v>1.05</v>
      </c>
      <c r="N123">
        <v>1.1000000000000001</v>
      </c>
      <c r="O123">
        <v>1.1499999999999999</v>
      </c>
      <c r="P123">
        <v>1.2</v>
      </c>
      <c r="Q123" t="s">
        <v>46</v>
      </c>
      <c r="R123">
        <v>3</v>
      </c>
      <c r="S123">
        <v>6</v>
      </c>
      <c r="T123" t="s">
        <v>47</v>
      </c>
      <c r="U123" t="s">
        <v>48</v>
      </c>
      <c r="V123" t="s">
        <v>35</v>
      </c>
      <c r="W123" t="s">
        <v>42</v>
      </c>
      <c r="X123">
        <v>2019</v>
      </c>
      <c r="Y123" t="s">
        <v>37</v>
      </c>
      <c r="Z123" t="s">
        <v>38</v>
      </c>
      <c r="AA123">
        <v>10</v>
      </c>
      <c r="AB123">
        <v>8</v>
      </c>
      <c r="AC123">
        <v>1.05</v>
      </c>
      <c r="AD123">
        <v>0.93333333333333302</v>
      </c>
      <c r="AE123">
        <v>2252.25</v>
      </c>
      <c r="AF123">
        <f>VLOOKUP(A123,[1]DETALLE!$A$1:$AK$841,37,FALSE)</f>
        <v>750.75000000000011</v>
      </c>
      <c r="AG123">
        <f>VLOOKUP(A123,[1]DETALLE!$A$1:$AK$841,16,FALSE)</f>
        <v>126</v>
      </c>
      <c r="AH123">
        <f>VLOOKUP(A123,[1]DETALLE!$A$1:$AK$841,22,FALSE)</f>
        <v>1.05</v>
      </c>
      <c r="AI123">
        <f>VLOOKUP(A123,[1]DETALLE!$A$1:$AK$841,27,FALSE)</f>
        <v>0.65599999999999992</v>
      </c>
      <c r="AJ123" t="str">
        <f>VLOOKUP(A123,[1]DETALLE!$A$1:$AK$841,18,FALSE)</f>
        <v>Entry Mono Printers</v>
      </c>
      <c r="AK123">
        <f t="shared" si="5"/>
        <v>0</v>
      </c>
      <c r="AL123">
        <f t="shared" si="6"/>
        <v>0</v>
      </c>
      <c r="AM123">
        <f t="shared" si="7"/>
        <v>1</v>
      </c>
      <c r="AN123">
        <f t="shared" si="8"/>
        <v>0</v>
      </c>
      <c r="AO123">
        <f t="shared" si="9"/>
        <v>0</v>
      </c>
    </row>
    <row r="124" spans="1:41" x14ac:dyDescent="0.25">
      <c r="A124" t="s">
        <v>186</v>
      </c>
      <c r="B124">
        <v>2019</v>
      </c>
      <c r="C124" t="s">
        <v>37</v>
      </c>
      <c r="D124" t="s">
        <v>38</v>
      </c>
      <c r="E124">
        <v>2</v>
      </c>
      <c r="F124" t="s">
        <v>40</v>
      </c>
      <c r="G124">
        <v>3.1666669999999999</v>
      </c>
      <c r="H124" t="s">
        <v>187</v>
      </c>
      <c r="I124">
        <v>1116</v>
      </c>
      <c r="J124">
        <v>2145</v>
      </c>
      <c r="K124">
        <v>0.6</v>
      </c>
      <c r="L124">
        <v>0.8</v>
      </c>
      <c r="M124">
        <v>1.05</v>
      </c>
      <c r="N124">
        <v>1.1000000000000001</v>
      </c>
      <c r="O124">
        <v>1.1499999999999999</v>
      </c>
      <c r="P124">
        <v>1.2</v>
      </c>
      <c r="Q124" t="s">
        <v>46</v>
      </c>
      <c r="R124">
        <v>4</v>
      </c>
      <c r="S124">
        <v>6</v>
      </c>
      <c r="T124" t="s">
        <v>47</v>
      </c>
      <c r="U124" t="s">
        <v>48</v>
      </c>
      <c r="V124" t="s">
        <v>35</v>
      </c>
      <c r="W124" t="s">
        <v>42</v>
      </c>
      <c r="X124">
        <v>2019</v>
      </c>
      <c r="Y124" t="s">
        <v>37</v>
      </c>
      <c r="Z124" t="s">
        <v>38</v>
      </c>
      <c r="AA124">
        <v>13</v>
      </c>
      <c r="AB124">
        <v>4</v>
      </c>
      <c r="AC124">
        <v>0.8</v>
      </c>
      <c r="AD124">
        <v>0.79166674999999997</v>
      </c>
      <c r="AE124">
        <v>1716</v>
      </c>
      <c r="AF124">
        <f>VLOOKUP(A124,[1]DETALLE!$A$1:$AK$841,37,FALSE)</f>
        <v>922.1712500000001</v>
      </c>
      <c r="AG124">
        <f>VLOOKUP(A124,[1]DETALLE!$A$1:$AK$841,16,FALSE)</f>
        <v>5</v>
      </c>
      <c r="AH124">
        <f>VLOOKUP(A124,[1]DETALLE!$A$1:$AK$841,22,FALSE)</f>
        <v>0.6</v>
      </c>
      <c r="AI124">
        <f>VLOOKUP(A124,[1]DETALLE!$A$1:$AK$841,27,FALSE)</f>
        <v>1.0549999999999999</v>
      </c>
      <c r="AJ124" t="str">
        <f>VLOOKUP(A124,[1]DETALLE!$A$1:$AK$841,18,FALSE)</f>
        <v>Light Production Digital Business</v>
      </c>
      <c r="AK124">
        <f t="shared" si="5"/>
        <v>0</v>
      </c>
      <c r="AL124">
        <f t="shared" si="6"/>
        <v>0</v>
      </c>
      <c r="AM124">
        <f t="shared" si="7"/>
        <v>0</v>
      </c>
      <c r="AN124">
        <f t="shared" si="8"/>
        <v>0</v>
      </c>
      <c r="AO124">
        <f t="shared" si="9"/>
        <v>0</v>
      </c>
    </row>
    <row r="125" spans="1:41" x14ac:dyDescent="0.25">
      <c r="A125" t="s">
        <v>188</v>
      </c>
      <c r="B125">
        <v>2019</v>
      </c>
      <c r="C125" t="s">
        <v>37</v>
      </c>
      <c r="D125" t="s">
        <v>38</v>
      </c>
      <c r="E125">
        <v>2</v>
      </c>
      <c r="F125" t="s">
        <v>40</v>
      </c>
      <c r="G125">
        <v>0.3333333</v>
      </c>
      <c r="H125" t="s">
        <v>58</v>
      </c>
      <c r="I125">
        <v>655</v>
      </c>
      <c r="J125">
        <v>1365</v>
      </c>
      <c r="K125">
        <v>0</v>
      </c>
      <c r="L125">
        <v>0</v>
      </c>
      <c r="M125">
        <v>0.6</v>
      </c>
      <c r="N125">
        <v>0.8</v>
      </c>
      <c r="O125">
        <v>1.05</v>
      </c>
      <c r="P125">
        <v>1.1000000000000001</v>
      </c>
      <c r="Q125" t="s">
        <v>46</v>
      </c>
      <c r="R125">
        <v>5</v>
      </c>
      <c r="S125">
        <v>9</v>
      </c>
      <c r="T125" t="s">
        <v>47</v>
      </c>
      <c r="U125" t="s">
        <v>58</v>
      </c>
      <c r="V125" t="s">
        <v>35</v>
      </c>
      <c r="W125" t="s">
        <v>55</v>
      </c>
      <c r="X125">
        <v>2019</v>
      </c>
      <c r="Y125" t="s">
        <v>37</v>
      </c>
      <c r="Z125" t="s">
        <v>38</v>
      </c>
      <c r="AA125">
        <v>3</v>
      </c>
      <c r="AB125">
        <v>36</v>
      </c>
      <c r="AC125">
        <v>1.05</v>
      </c>
      <c r="AD125">
        <v>6.6666660000000003E-2</v>
      </c>
      <c r="AE125">
        <v>1433.25</v>
      </c>
      <c r="AF125">
        <f>VLOOKUP(A125,[1]DETALLE!$A$1:$AK$841,37,FALSE)</f>
        <v>-154.35062500000004</v>
      </c>
      <c r="AG125">
        <f>VLOOKUP(A125,[1]DETALLE!$A$1:$AK$841,16,FALSE)</f>
        <v>3</v>
      </c>
      <c r="AH125">
        <f>VLOOKUP(A125,[1]DETALLE!$A$1:$AK$841,22,FALSE)</f>
        <v>0</v>
      </c>
      <c r="AI125">
        <f>VLOOKUP(A125,[1]DETALLE!$A$1:$AK$841,27,FALSE)</f>
        <v>1.3925000000000001</v>
      </c>
      <c r="AJ125" t="str">
        <f>VLOOKUP(A125,[1]DETALLE!$A$1:$AK$841,18,FALSE)</f>
        <v>Entry Production Color Low/Mid</v>
      </c>
      <c r="AK125">
        <f t="shared" si="5"/>
        <v>0</v>
      </c>
      <c r="AL125">
        <f t="shared" si="6"/>
        <v>0</v>
      </c>
      <c r="AM125">
        <f t="shared" si="7"/>
        <v>0</v>
      </c>
      <c r="AN125">
        <f t="shared" si="8"/>
        <v>0</v>
      </c>
      <c r="AO125">
        <f t="shared" si="9"/>
        <v>0</v>
      </c>
    </row>
    <row r="126" spans="1:41" x14ac:dyDescent="0.25">
      <c r="A126" t="s">
        <v>189</v>
      </c>
      <c r="B126">
        <v>2019</v>
      </c>
      <c r="C126" t="s">
        <v>37</v>
      </c>
      <c r="D126" t="s">
        <v>38</v>
      </c>
      <c r="E126">
        <v>2</v>
      </c>
      <c r="F126" t="s">
        <v>40</v>
      </c>
      <c r="G126">
        <v>1.766667</v>
      </c>
      <c r="H126" t="s">
        <v>58</v>
      </c>
      <c r="I126">
        <v>655</v>
      </c>
      <c r="J126">
        <v>1365</v>
      </c>
      <c r="K126">
        <v>0</v>
      </c>
      <c r="L126">
        <v>0</v>
      </c>
      <c r="M126">
        <v>0.6</v>
      </c>
      <c r="N126">
        <v>0.8</v>
      </c>
      <c r="O126">
        <v>1.05</v>
      </c>
      <c r="P126">
        <v>1.1000000000000001</v>
      </c>
      <c r="Q126" t="s">
        <v>46</v>
      </c>
      <c r="R126">
        <v>5</v>
      </c>
      <c r="S126">
        <v>9</v>
      </c>
      <c r="T126" t="s">
        <v>85</v>
      </c>
      <c r="U126" t="s">
        <v>58</v>
      </c>
      <c r="V126" t="s">
        <v>35</v>
      </c>
      <c r="W126" t="s">
        <v>80</v>
      </c>
      <c r="X126">
        <v>2019</v>
      </c>
      <c r="Y126" t="s">
        <v>37</v>
      </c>
      <c r="Z126" t="s">
        <v>38</v>
      </c>
      <c r="AA126">
        <v>2</v>
      </c>
      <c r="AB126">
        <v>20</v>
      </c>
      <c r="AC126">
        <v>0.8</v>
      </c>
      <c r="AD126">
        <v>0.19629633333333299</v>
      </c>
      <c r="AE126">
        <v>1092</v>
      </c>
      <c r="AF126">
        <f>VLOOKUP(A126,[1]DETALLE!$A$1:$AK$841,37,FALSE)</f>
        <v>0</v>
      </c>
      <c r="AG126">
        <f>VLOOKUP(A126,[1]DETALLE!$A$1:$AK$841,16,FALSE)</f>
        <v>2</v>
      </c>
      <c r="AH126">
        <f>VLOOKUP(A126,[1]DETALLE!$A$1:$AK$841,22,FALSE)</f>
        <v>0</v>
      </c>
      <c r="AI126">
        <f>VLOOKUP(A126,[1]DETALLE!$A$1:$AK$841,27,FALSE)</f>
        <v>3.7999999999999999E-2</v>
      </c>
      <c r="AJ126" t="str">
        <f>VLOOKUP(A126,[1]DETALLE!$A$1:$AK$841,18,FALSE)</f>
        <v>Departmental Digital</v>
      </c>
      <c r="AK126">
        <f t="shared" si="5"/>
        <v>0</v>
      </c>
      <c r="AL126">
        <f t="shared" si="6"/>
        <v>0</v>
      </c>
      <c r="AM126">
        <f t="shared" si="7"/>
        <v>0</v>
      </c>
      <c r="AN126">
        <f t="shared" si="8"/>
        <v>0</v>
      </c>
      <c r="AO126">
        <f t="shared" si="9"/>
        <v>1</v>
      </c>
    </row>
    <row r="127" spans="1:41" x14ac:dyDescent="0.25">
      <c r="A127" t="s">
        <v>190</v>
      </c>
      <c r="B127">
        <v>2019</v>
      </c>
      <c r="C127" t="s">
        <v>37</v>
      </c>
      <c r="D127" t="s">
        <v>38</v>
      </c>
      <c r="E127">
        <v>2</v>
      </c>
      <c r="F127" t="s">
        <v>40</v>
      </c>
      <c r="G127">
        <v>0.43333329999999998</v>
      </c>
      <c r="H127" t="s">
        <v>58</v>
      </c>
      <c r="I127">
        <v>655</v>
      </c>
      <c r="J127">
        <v>1365</v>
      </c>
      <c r="K127">
        <v>0</v>
      </c>
      <c r="L127">
        <v>0</v>
      </c>
      <c r="M127">
        <v>0.6</v>
      </c>
      <c r="N127">
        <v>0.8</v>
      </c>
      <c r="O127">
        <v>1.05</v>
      </c>
      <c r="P127">
        <v>1.1000000000000001</v>
      </c>
      <c r="Q127" t="s">
        <v>46</v>
      </c>
      <c r="R127">
        <v>5</v>
      </c>
      <c r="S127">
        <v>9</v>
      </c>
      <c r="T127" t="s">
        <v>47</v>
      </c>
      <c r="U127" t="s">
        <v>58</v>
      </c>
      <c r="V127" t="s">
        <v>35</v>
      </c>
      <c r="W127" t="s">
        <v>50</v>
      </c>
      <c r="X127">
        <v>2019</v>
      </c>
      <c r="Y127" t="s">
        <v>37</v>
      </c>
      <c r="Z127" t="s">
        <v>38</v>
      </c>
      <c r="AA127">
        <v>3</v>
      </c>
      <c r="AB127">
        <v>7</v>
      </c>
      <c r="AC127">
        <v>0.6</v>
      </c>
      <c r="AD127">
        <v>8.6666660000000006E-2</v>
      </c>
      <c r="AE127">
        <v>819</v>
      </c>
      <c r="AF127">
        <f>VLOOKUP(A127,[1]DETALLE!$A$1:$AK$841,37,FALSE)</f>
        <v>1501.5000000000002</v>
      </c>
      <c r="AG127">
        <f>VLOOKUP(A127,[1]DETALLE!$A$1:$AK$841,16,FALSE)</f>
        <v>104</v>
      </c>
      <c r="AH127">
        <f>VLOOKUP(A127,[1]DETALLE!$A$1:$AK$841,22,FALSE)</f>
        <v>1.1000000000000001</v>
      </c>
      <c r="AI127">
        <f>VLOOKUP(A127,[1]DETALLE!$A$1:$AK$841,27,FALSE)</f>
        <v>0</v>
      </c>
      <c r="AJ127" t="str">
        <f>VLOOKUP(A127,[1]DETALLE!$A$1:$AK$841,18,FALSE)</f>
        <v>Office Digital</v>
      </c>
      <c r="AK127">
        <f t="shared" si="5"/>
        <v>0</v>
      </c>
      <c r="AL127">
        <f t="shared" si="6"/>
        <v>0</v>
      </c>
      <c r="AM127">
        <f t="shared" si="7"/>
        <v>0</v>
      </c>
      <c r="AN127">
        <f t="shared" si="8"/>
        <v>0</v>
      </c>
      <c r="AO127">
        <f t="shared" si="9"/>
        <v>0</v>
      </c>
    </row>
    <row r="128" spans="1:41" x14ac:dyDescent="0.25">
      <c r="A128" t="s">
        <v>191</v>
      </c>
      <c r="B128">
        <v>2019</v>
      </c>
      <c r="C128" t="s">
        <v>37</v>
      </c>
      <c r="D128" t="s">
        <v>38</v>
      </c>
      <c r="E128">
        <v>2</v>
      </c>
      <c r="F128" t="s">
        <v>40</v>
      </c>
      <c r="G128">
        <v>0.36666670000000001</v>
      </c>
      <c r="H128" t="s">
        <v>54</v>
      </c>
      <c r="I128">
        <v>803</v>
      </c>
      <c r="J128">
        <v>1573</v>
      </c>
      <c r="K128">
        <v>0.2</v>
      </c>
      <c r="L128">
        <v>0.6</v>
      </c>
      <c r="M128">
        <v>0.8</v>
      </c>
      <c r="N128">
        <v>1.05</v>
      </c>
      <c r="O128">
        <v>1.1000000000000001</v>
      </c>
      <c r="P128">
        <v>1.1499999999999999</v>
      </c>
      <c r="Q128" t="s">
        <v>46</v>
      </c>
      <c r="R128">
        <v>4</v>
      </c>
      <c r="S128">
        <v>6</v>
      </c>
      <c r="T128" t="s">
        <v>47</v>
      </c>
      <c r="U128" t="s">
        <v>54</v>
      </c>
      <c r="V128" t="s">
        <v>35</v>
      </c>
      <c r="W128" t="s">
        <v>73</v>
      </c>
      <c r="X128">
        <v>2019</v>
      </c>
      <c r="Y128" t="s">
        <v>37</v>
      </c>
      <c r="Z128" t="s">
        <v>38</v>
      </c>
      <c r="AA128">
        <v>2</v>
      </c>
      <c r="AB128">
        <v>97</v>
      </c>
      <c r="AC128">
        <v>1.1499999999999999</v>
      </c>
      <c r="AD128">
        <v>9.1666675000000003E-2</v>
      </c>
      <c r="AE128">
        <v>1808.95</v>
      </c>
      <c r="AF128">
        <f>VLOOKUP(A128,[1]DETALLE!$A$1:$AK$841,37,FALSE)</f>
        <v>1501.5000000000002</v>
      </c>
      <c r="AG128">
        <f>VLOOKUP(A128,[1]DETALLE!$A$1:$AK$841,16,FALSE)</f>
        <v>110</v>
      </c>
      <c r="AH128">
        <f>VLOOKUP(A128,[1]DETALLE!$A$1:$AK$841,22,FALSE)</f>
        <v>1.1000000000000001</v>
      </c>
      <c r="AI128">
        <f>VLOOKUP(A128,[1]DETALLE!$A$1:$AK$841,27,FALSE)</f>
        <v>0</v>
      </c>
      <c r="AJ128" t="str">
        <f>VLOOKUP(A128,[1]DETALLE!$A$1:$AK$841,18,FALSE)</f>
        <v>Office Digital</v>
      </c>
      <c r="AK128">
        <f t="shared" si="5"/>
        <v>0</v>
      </c>
      <c r="AL128">
        <f t="shared" si="6"/>
        <v>0</v>
      </c>
      <c r="AM128">
        <f t="shared" si="7"/>
        <v>0</v>
      </c>
      <c r="AN128">
        <f t="shared" si="8"/>
        <v>0</v>
      </c>
      <c r="AO128">
        <f t="shared" si="9"/>
        <v>0</v>
      </c>
    </row>
    <row r="129" spans="1:41" x14ac:dyDescent="0.25">
      <c r="A129" t="s">
        <v>192</v>
      </c>
      <c r="B129">
        <v>2019</v>
      </c>
      <c r="C129" t="s">
        <v>37</v>
      </c>
      <c r="D129" t="s">
        <v>38</v>
      </c>
      <c r="E129">
        <v>2</v>
      </c>
      <c r="F129" t="s">
        <v>40</v>
      </c>
      <c r="G129">
        <v>0.3333333</v>
      </c>
      <c r="H129" t="s">
        <v>54</v>
      </c>
      <c r="I129">
        <v>803</v>
      </c>
      <c r="J129">
        <v>1573</v>
      </c>
      <c r="K129">
        <v>0.2</v>
      </c>
      <c r="L129">
        <v>0.6</v>
      </c>
      <c r="M129">
        <v>0.8</v>
      </c>
      <c r="N129">
        <v>1.05</v>
      </c>
      <c r="O129">
        <v>1.1000000000000001</v>
      </c>
      <c r="P129">
        <v>1.1499999999999999</v>
      </c>
      <c r="Q129" t="s">
        <v>46</v>
      </c>
      <c r="R129">
        <v>4</v>
      </c>
      <c r="S129">
        <v>6</v>
      </c>
      <c r="T129" t="s">
        <v>47</v>
      </c>
      <c r="U129" t="s">
        <v>54</v>
      </c>
      <c r="V129" t="s">
        <v>35</v>
      </c>
      <c r="W129" t="s">
        <v>73</v>
      </c>
      <c r="X129">
        <v>2019</v>
      </c>
      <c r="Y129" t="s">
        <v>37</v>
      </c>
      <c r="Z129" t="s">
        <v>38</v>
      </c>
      <c r="AA129">
        <v>2</v>
      </c>
      <c r="AB129">
        <v>117</v>
      </c>
      <c r="AC129">
        <v>1.1499999999999999</v>
      </c>
      <c r="AD129">
        <v>8.3333325E-2</v>
      </c>
      <c r="AE129">
        <v>1808.95</v>
      </c>
      <c r="AF129">
        <f>VLOOKUP(A129,[1]DETALLE!$A$1:$AK$841,37,FALSE)</f>
        <v>1730.3000000000004</v>
      </c>
      <c r="AG129">
        <f>VLOOKUP(A129,[1]DETALLE!$A$1:$AK$841,16,FALSE)</f>
        <v>40</v>
      </c>
      <c r="AH129">
        <f>VLOOKUP(A129,[1]DETALLE!$A$1:$AK$841,22,FALSE)</f>
        <v>1.1000000000000001</v>
      </c>
      <c r="AI129">
        <f>VLOOKUP(A129,[1]DETALLE!$A$1:$AK$841,27,FALSE)</f>
        <v>0.75749999999999995</v>
      </c>
      <c r="AJ129" t="str">
        <f>VLOOKUP(A129,[1]DETALLE!$A$1:$AK$841,18,FALSE)</f>
        <v>Entry Production Color Low/Mid</v>
      </c>
      <c r="AK129">
        <f t="shared" si="5"/>
        <v>0</v>
      </c>
      <c r="AL129">
        <f t="shared" si="6"/>
        <v>0</v>
      </c>
      <c r="AM129">
        <f t="shared" si="7"/>
        <v>0</v>
      </c>
      <c r="AN129">
        <f t="shared" si="8"/>
        <v>0</v>
      </c>
      <c r="AO129">
        <f t="shared" si="9"/>
        <v>1</v>
      </c>
    </row>
    <row r="130" spans="1:41" x14ac:dyDescent="0.25">
      <c r="A130" t="s">
        <v>193</v>
      </c>
      <c r="B130">
        <v>2019</v>
      </c>
      <c r="C130" t="s">
        <v>37</v>
      </c>
      <c r="D130" t="s">
        <v>38</v>
      </c>
      <c r="E130">
        <v>2</v>
      </c>
      <c r="F130" t="s">
        <v>40</v>
      </c>
      <c r="G130">
        <v>0</v>
      </c>
      <c r="H130" t="s">
        <v>58</v>
      </c>
      <c r="I130">
        <v>655</v>
      </c>
      <c r="J130">
        <v>1365</v>
      </c>
      <c r="K130">
        <v>0</v>
      </c>
      <c r="L130">
        <v>0</v>
      </c>
      <c r="M130">
        <v>0.6</v>
      </c>
      <c r="N130">
        <v>0.8</v>
      </c>
      <c r="O130">
        <v>1.05</v>
      </c>
      <c r="P130">
        <v>1.1000000000000001</v>
      </c>
      <c r="Q130" t="s">
        <v>46</v>
      </c>
      <c r="R130">
        <v>5</v>
      </c>
      <c r="S130">
        <v>9</v>
      </c>
      <c r="T130" t="s">
        <v>47</v>
      </c>
      <c r="U130" t="s">
        <v>58</v>
      </c>
      <c r="V130" t="s">
        <v>35</v>
      </c>
      <c r="W130" t="s">
        <v>55</v>
      </c>
      <c r="X130">
        <v>2019</v>
      </c>
      <c r="Y130" t="s">
        <v>37</v>
      </c>
      <c r="Z130" t="s">
        <v>38</v>
      </c>
      <c r="AA130">
        <v>2</v>
      </c>
      <c r="AB130">
        <v>7</v>
      </c>
      <c r="AC130">
        <v>0.6</v>
      </c>
      <c r="AD130">
        <v>0</v>
      </c>
      <c r="AE130">
        <v>819</v>
      </c>
      <c r="AF130">
        <f>VLOOKUP(A130,[1]DETALLE!$A$1:$AK$841,37,FALSE)</f>
        <v>0</v>
      </c>
      <c r="AG130">
        <f>VLOOKUP(A130,[1]DETALLE!$A$1:$AK$841,16,FALSE)</f>
        <v>97</v>
      </c>
      <c r="AH130">
        <f>VLOOKUP(A130,[1]DETALLE!$A$1:$AK$841,22,FALSE)</f>
        <v>1.05</v>
      </c>
      <c r="AI130">
        <f>VLOOKUP(A130,[1]DETALLE!$A$1:$AK$841,27,FALSE)</f>
        <v>0</v>
      </c>
      <c r="AJ130" t="str">
        <f>VLOOKUP(A130,[1]DETALLE!$A$1:$AK$841,18,FALSE)</f>
        <v>A4 Mono MFPs</v>
      </c>
      <c r="AK130">
        <f t="shared" ref="AK130:AK193" si="10">IF(AE130=AF130,1,0)</f>
        <v>0</v>
      </c>
      <c r="AL130">
        <f t="shared" ref="AL130:AL193" si="11">IF(AB130=AG130,1,0)</f>
        <v>0</v>
      </c>
      <c r="AM130">
        <f t="shared" ref="AM130:AM193" si="12">IF(AC130=AH130,1,0)</f>
        <v>0</v>
      </c>
      <c r="AN130">
        <f t="shared" ref="AN130:AN193" si="13">IF(AD130=AI130,1,0)</f>
        <v>1</v>
      </c>
      <c r="AO130">
        <f t="shared" ref="AO130:AO193" si="14">IF(H130=AJ130,1,0)</f>
        <v>0</v>
      </c>
    </row>
    <row r="131" spans="1:41" x14ac:dyDescent="0.25">
      <c r="A131" t="s">
        <v>194</v>
      </c>
      <c r="B131">
        <v>2019</v>
      </c>
      <c r="C131" t="s">
        <v>37</v>
      </c>
      <c r="D131" t="s">
        <v>38</v>
      </c>
      <c r="E131">
        <v>2</v>
      </c>
      <c r="F131" t="s">
        <v>40</v>
      </c>
      <c r="G131">
        <v>1.8333330000000001</v>
      </c>
      <c r="H131" t="s">
        <v>116</v>
      </c>
      <c r="I131">
        <v>655</v>
      </c>
      <c r="J131">
        <v>1365</v>
      </c>
      <c r="K131">
        <v>0</v>
      </c>
      <c r="L131">
        <v>0</v>
      </c>
      <c r="M131">
        <v>0.6</v>
      </c>
      <c r="N131">
        <v>0.8</v>
      </c>
      <c r="O131">
        <v>1.05</v>
      </c>
      <c r="P131">
        <v>1.1000000000000001</v>
      </c>
      <c r="Q131" t="s">
        <v>46</v>
      </c>
      <c r="R131">
        <v>5</v>
      </c>
      <c r="S131">
        <v>9</v>
      </c>
      <c r="T131" t="s">
        <v>47</v>
      </c>
      <c r="U131" t="s">
        <v>45</v>
      </c>
      <c r="V131" t="s">
        <v>35</v>
      </c>
      <c r="W131" t="s">
        <v>73</v>
      </c>
      <c r="X131">
        <v>2019</v>
      </c>
      <c r="Y131" t="s">
        <v>37</v>
      </c>
      <c r="Z131" t="s">
        <v>38</v>
      </c>
      <c r="AA131">
        <v>3</v>
      </c>
      <c r="AB131">
        <v>88</v>
      </c>
      <c r="AC131">
        <v>1.1000000000000001</v>
      </c>
      <c r="AD131">
        <v>0.36666660000000001</v>
      </c>
      <c r="AE131">
        <v>1501.5</v>
      </c>
      <c r="AF131">
        <f>VLOOKUP(A131,[1]DETALLE!$A$1:$AK$841,37,FALSE)</f>
        <v>750.75000000000011</v>
      </c>
      <c r="AG131">
        <f>VLOOKUP(A131,[1]DETALLE!$A$1:$AK$841,16,FALSE)</f>
        <v>85</v>
      </c>
      <c r="AH131">
        <f>VLOOKUP(A131,[1]DETALLE!$A$1:$AK$841,22,FALSE)</f>
        <v>1.05</v>
      </c>
      <c r="AI131">
        <f>VLOOKUP(A131,[1]DETALLE!$A$1:$AK$841,27,FALSE)</f>
        <v>0.10600000000000001</v>
      </c>
      <c r="AJ131" t="str">
        <f>VLOOKUP(A131,[1]DETALLE!$A$1:$AK$841,18,FALSE)</f>
        <v>A4 Mono MFPs</v>
      </c>
      <c r="AK131">
        <f t="shared" si="10"/>
        <v>0</v>
      </c>
      <c r="AL131">
        <f t="shared" si="11"/>
        <v>0</v>
      </c>
      <c r="AM131">
        <f t="shared" si="12"/>
        <v>0</v>
      </c>
      <c r="AN131">
        <f t="shared" si="13"/>
        <v>0</v>
      </c>
      <c r="AO131">
        <f t="shared" si="14"/>
        <v>0</v>
      </c>
    </row>
    <row r="132" spans="1:41" x14ac:dyDescent="0.25">
      <c r="A132" t="s">
        <v>152</v>
      </c>
      <c r="B132">
        <v>2019</v>
      </c>
      <c r="C132" t="s">
        <v>37</v>
      </c>
      <c r="D132" t="s">
        <v>38</v>
      </c>
      <c r="E132">
        <v>3</v>
      </c>
      <c r="F132" t="s">
        <v>40</v>
      </c>
      <c r="G132">
        <v>0.45</v>
      </c>
      <c r="H132" t="s">
        <v>58</v>
      </c>
      <c r="I132">
        <v>655</v>
      </c>
      <c r="J132">
        <v>1365</v>
      </c>
      <c r="K132">
        <v>0</v>
      </c>
      <c r="L132">
        <v>0</v>
      </c>
      <c r="M132">
        <v>0.6</v>
      </c>
      <c r="N132">
        <v>0.8</v>
      </c>
      <c r="O132">
        <v>1.05</v>
      </c>
      <c r="P132">
        <v>1.1000000000000001</v>
      </c>
      <c r="Q132" t="s">
        <v>46</v>
      </c>
      <c r="R132">
        <v>5</v>
      </c>
      <c r="S132">
        <v>9</v>
      </c>
      <c r="T132" t="s">
        <v>47</v>
      </c>
      <c r="U132" t="s">
        <v>45</v>
      </c>
      <c r="V132" t="s">
        <v>35</v>
      </c>
      <c r="W132" t="s">
        <v>42</v>
      </c>
      <c r="X132">
        <v>2019</v>
      </c>
      <c r="Y132" t="s">
        <v>37</v>
      </c>
      <c r="Z132" t="s">
        <v>38</v>
      </c>
      <c r="AA132">
        <v>4</v>
      </c>
      <c r="AB132">
        <v>1</v>
      </c>
      <c r="AC132">
        <v>0</v>
      </c>
      <c r="AD132">
        <v>0.09</v>
      </c>
      <c r="AE132">
        <v>0</v>
      </c>
      <c r="AF132">
        <f>VLOOKUP(A132,[1]DETALLE!$A$1:$AK$841,37,FALSE)</f>
        <v>0</v>
      </c>
      <c r="AG132">
        <f>VLOOKUP(A132,[1]DETALLE!$A$1:$AK$841,16,FALSE)</f>
        <v>22</v>
      </c>
      <c r="AH132">
        <f>VLOOKUP(A132,[1]DETALLE!$A$1:$AK$841,22,FALSE)</f>
        <v>0.6</v>
      </c>
      <c r="AI132">
        <f>VLOOKUP(A132,[1]DETALLE!$A$1:$AK$841,27,FALSE)</f>
        <v>0.31</v>
      </c>
      <c r="AJ132" t="str">
        <f>VLOOKUP(A132,[1]DETALLE!$A$1:$AK$841,18,FALSE)</f>
        <v>A4 Mono MFPs</v>
      </c>
      <c r="AK132">
        <f t="shared" si="10"/>
        <v>1</v>
      </c>
      <c r="AL132">
        <f t="shared" si="11"/>
        <v>0</v>
      </c>
      <c r="AM132">
        <f t="shared" si="12"/>
        <v>0</v>
      </c>
      <c r="AN132">
        <f t="shared" si="13"/>
        <v>0</v>
      </c>
      <c r="AO132">
        <f t="shared" si="14"/>
        <v>0</v>
      </c>
    </row>
    <row r="133" spans="1:41" x14ac:dyDescent="0.25">
      <c r="A133" t="s">
        <v>195</v>
      </c>
      <c r="B133">
        <v>2019</v>
      </c>
      <c r="C133" t="s">
        <v>37</v>
      </c>
      <c r="D133" t="s">
        <v>38</v>
      </c>
      <c r="E133">
        <v>3</v>
      </c>
      <c r="F133" t="s">
        <v>32</v>
      </c>
      <c r="G133">
        <v>0.1666667</v>
      </c>
      <c r="H133" t="s">
        <v>34</v>
      </c>
      <c r="I133">
        <v>468</v>
      </c>
      <c r="J133">
        <v>715</v>
      </c>
      <c r="K133">
        <v>0</v>
      </c>
      <c r="L133">
        <v>0</v>
      </c>
      <c r="M133">
        <v>0</v>
      </c>
      <c r="N133">
        <v>0.6</v>
      </c>
      <c r="O133">
        <v>0.8</v>
      </c>
      <c r="P133">
        <v>1.05</v>
      </c>
      <c r="Q133" t="s">
        <v>46</v>
      </c>
      <c r="R133">
        <v>5</v>
      </c>
      <c r="S133">
        <v>9</v>
      </c>
      <c r="T133" t="s">
        <v>85</v>
      </c>
      <c r="U133" t="s">
        <v>34</v>
      </c>
      <c r="V133" t="s">
        <v>35</v>
      </c>
      <c r="W133" t="s">
        <v>83</v>
      </c>
      <c r="X133">
        <v>2019</v>
      </c>
      <c r="Y133" t="s">
        <v>37</v>
      </c>
      <c r="Z133" t="s">
        <v>38</v>
      </c>
      <c r="AA133">
        <v>8</v>
      </c>
      <c r="AB133">
        <v>34</v>
      </c>
      <c r="AC133">
        <v>0</v>
      </c>
      <c r="AD133">
        <v>0</v>
      </c>
      <c r="AE133">
        <v>715</v>
      </c>
      <c r="AF133" t="e">
        <f>VLOOKUP(A133,[1]DETALLE!$A$1:$AK$841,37,FALSE)</f>
        <v>#N/A</v>
      </c>
      <c r="AG133" t="e">
        <f>VLOOKUP(A133,[1]DETALLE!$A$1:$AK$841,16,FALSE)</f>
        <v>#N/A</v>
      </c>
      <c r="AH133" t="e">
        <f>VLOOKUP(A133,[1]DETALLE!$A$1:$AK$841,22,FALSE)</f>
        <v>#N/A</v>
      </c>
      <c r="AI133" t="e">
        <f>VLOOKUP(A133,[1]DETALLE!$A$1:$AK$841,27,FALSE)</f>
        <v>#N/A</v>
      </c>
      <c r="AJ133" t="e">
        <f>VLOOKUP(A133,[1]DETALLE!$A$1:$AK$841,18,FALSE)</f>
        <v>#N/A</v>
      </c>
      <c r="AK133" t="e">
        <f t="shared" si="10"/>
        <v>#N/A</v>
      </c>
      <c r="AL133" t="e">
        <f t="shared" si="11"/>
        <v>#N/A</v>
      </c>
      <c r="AM133" t="e">
        <f t="shared" si="12"/>
        <v>#N/A</v>
      </c>
      <c r="AN133" t="e">
        <f t="shared" si="13"/>
        <v>#N/A</v>
      </c>
      <c r="AO133" t="e">
        <f t="shared" si="14"/>
        <v>#N/A</v>
      </c>
    </row>
    <row r="134" spans="1:41" x14ac:dyDescent="0.25">
      <c r="A134" t="s">
        <v>196</v>
      </c>
      <c r="B134">
        <v>2019</v>
      </c>
      <c r="C134" t="s">
        <v>37</v>
      </c>
      <c r="D134" t="s">
        <v>38</v>
      </c>
      <c r="E134">
        <v>3</v>
      </c>
      <c r="F134" t="s">
        <v>40</v>
      </c>
      <c r="G134">
        <v>0.3333333</v>
      </c>
      <c r="H134" t="s">
        <v>116</v>
      </c>
      <c r="I134">
        <v>655</v>
      </c>
      <c r="J134">
        <v>1365</v>
      </c>
      <c r="K134">
        <v>0</v>
      </c>
      <c r="L134">
        <v>0</v>
      </c>
      <c r="M134">
        <v>0.6</v>
      </c>
      <c r="N134">
        <v>0.8</v>
      </c>
      <c r="O134">
        <v>1.05</v>
      </c>
      <c r="P134">
        <v>1.1000000000000001</v>
      </c>
      <c r="Q134" t="s">
        <v>46</v>
      </c>
      <c r="R134">
        <v>5</v>
      </c>
      <c r="S134">
        <v>9</v>
      </c>
      <c r="T134" t="s">
        <v>47</v>
      </c>
      <c r="U134" t="s">
        <v>58</v>
      </c>
      <c r="V134" t="s">
        <v>35</v>
      </c>
      <c r="W134" t="s">
        <v>50</v>
      </c>
      <c r="X134">
        <v>2019</v>
      </c>
      <c r="Y134" t="s">
        <v>37</v>
      </c>
      <c r="Z134" t="s">
        <v>38</v>
      </c>
      <c r="AA134">
        <v>4</v>
      </c>
      <c r="AB134">
        <v>103</v>
      </c>
      <c r="AC134">
        <v>1.1000000000000001</v>
      </c>
      <c r="AD134">
        <v>6.6666660000000003E-2</v>
      </c>
      <c r="AE134">
        <v>1501.5</v>
      </c>
      <c r="AF134">
        <f>VLOOKUP(A134,[1]DETALLE!$A$1:$AK$841,37,FALSE)</f>
        <v>750.75000000000011</v>
      </c>
      <c r="AG134">
        <f>VLOOKUP(A134,[1]DETALLE!$A$1:$AK$841,16,FALSE)</f>
        <v>2673</v>
      </c>
      <c r="AH134">
        <f>VLOOKUP(A134,[1]DETALLE!$A$1:$AK$841,22,FALSE)</f>
        <v>1.05</v>
      </c>
      <c r="AI134">
        <f>VLOOKUP(A134,[1]DETALLE!$A$1:$AK$841,27,FALSE)</f>
        <v>0.69199999999999995</v>
      </c>
      <c r="AJ134" t="str">
        <f>VLOOKUP(A134,[1]DETALLE!$A$1:$AK$841,18,FALSE)</f>
        <v>A4 Mono MFPs</v>
      </c>
      <c r="AK134">
        <f t="shared" si="10"/>
        <v>0</v>
      </c>
      <c r="AL134">
        <f t="shared" si="11"/>
        <v>0</v>
      </c>
      <c r="AM134">
        <f t="shared" si="12"/>
        <v>0</v>
      </c>
      <c r="AN134">
        <f t="shared" si="13"/>
        <v>0</v>
      </c>
      <c r="AO134">
        <f t="shared" si="14"/>
        <v>0</v>
      </c>
    </row>
    <row r="135" spans="1:41" x14ac:dyDescent="0.25">
      <c r="A135" t="s">
        <v>197</v>
      </c>
      <c r="B135">
        <v>2019</v>
      </c>
      <c r="C135" t="s">
        <v>37</v>
      </c>
      <c r="D135" t="s">
        <v>38</v>
      </c>
      <c r="E135">
        <v>3</v>
      </c>
      <c r="F135" t="s">
        <v>40</v>
      </c>
      <c r="G135">
        <v>0.95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R135" t="s">
        <v>33</v>
      </c>
      <c r="S135" t="s">
        <v>33</v>
      </c>
      <c r="U135" t="s">
        <v>64</v>
      </c>
      <c r="V135" t="s">
        <v>35</v>
      </c>
      <c r="W135" t="s">
        <v>42</v>
      </c>
      <c r="X135">
        <v>2019</v>
      </c>
      <c r="Y135" t="s">
        <v>37</v>
      </c>
      <c r="Z135" t="s">
        <v>38</v>
      </c>
      <c r="AA135">
        <v>5</v>
      </c>
      <c r="AB135">
        <v>43</v>
      </c>
      <c r="AC135">
        <v>1.1000000000000001</v>
      </c>
      <c r="AD135">
        <v>0</v>
      </c>
      <c r="AE135">
        <v>1433.25</v>
      </c>
      <c r="AF135">
        <f>VLOOKUP(A135,[1]DETALLE!$A$1:$AK$841,37,FALSE)</f>
        <v>1072.5000000000002</v>
      </c>
      <c r="AG135" t="str">
        <f>VLOOKUP(A135,[1]DETALLE!$A$1:$AK$841,16,FALSE)</f>
        <v xml:space="preserve">  </v>
      </c>
      <c r="AH135">
        <f>VLOOKUP(A135,[1]DETALLE!$A$1:$AK$841,22,FALSE)</f>
        <v>1</v>
      </c>
      <c r="AI135">
        <f>VLOOKUP(A135,[1]DETALLE!$A$1:$AK$841,27,FALSE)</f>
        <v>1</v>
      </c>
      <c r="AJ135" t="str">
        <f>VLOOKUP(A135,[1]DETALLE!$A$1:$AK$841,18,FALSE)</f>
        <v>A4 Mono MFPs</v>
      </c>
      <c r="AK135">
        <f t="shared" si="10"/>
        <v>0</v>
      </c>
      <c r="AL135">
        <f t="shared" si="11"/>
        <v>0</v>
      </c>
      <c r="AM135">
        <f t="shared" si="12"/>
        <v>0</v>
      </c>
      <c r="AN135">
        <f t="shared" si="13"/>
        <v>0</v>
      </c>
      <c r="AO135">
        <f t="shared" si="14"/>
        <v>0</v>
      </c>
    </row>
    <row r="136" spans="1:41" x14ac:dyDescent="0.25">
      <c r="A136" t="s">
        <v>198</v>
      </c>
      <c r="B136">
        <v>2019</v>
      </c>
      <c r="C136" t="s">
        <v>37</v>
      </c>
      <c r="D136" t="s">
        <v>38</v>
      </c>
      <c r="E136">
        <v>3</v>
      </c>
      <c r="F136" t="s">
        <v>40</v>
      </c>
      <c r="G136">
        <v>8.1333330000000004</v>
      </c>
      <c r="H136" t="s">
        <v>34</v>
      </c>
      <c r="I136">
        <v>468</v>
      </c>
      <c r="J136">
        <v>715</v>
      </c>
      <c r="K136">
        <v>0</v>
      </c>
      <c r="L136">
        <v>0</v>
      </c>
      <c r="M136">
        <v>0</v>
      </c>
      <c r="N136">
        <v>0.6</v>
      </c>
      <c r="O136">
        <v>0.8</v>
      </c>
      <c r="P136">
        <v>1.05</v>
      </c>
      <c r="Q136" t="s">
        <v>46</v>
      </c>
      <c r="R136">
        <v>5</v>
      </c>
      <c r="S136">
        <v>9</v>
      </c>
      <c r="T136" t="s">
        <v>85</v>
      </c>
      <c r="U136" t="s">
        <v>34</v>
      </c>
      <c r="V136" t="s">
        <v>35</v>
      </c>
      <c r="W136" t="s">
        <v>55</v>
      </c>
      <c r="X136">
        <v>2019</v>
      </c>
      <c r="Y136" t="s">
        <v>37</v>
      </c>
      <c r="Z136" t="s">
        <v>38</v>
      </c>
      <c r="AA136">
        <v>4</v>
      </c>
      <c r="AB136">
        <v>317</v>
      </c>
      <c r="AC136">
        <v>1.05</v>
      </c>
      <c r="AD136">
        <v>0.90370366666666702</v>
      </c>
      <c r="AE136">
        <v>750.75</v>
      </c>
      <c r="AF136">
        <f>VLOOKUP(A136,[1]DETALLE!$A$1:$AK$841,37,FALSE)</f>
        <v>1258.4000000000003</v>
      </c>
      <c r="AG136">
        <f>VLOOKUP(A136,[1]DETALLE!$A$1:$AK$841,16,FALSE)</f>
        <v>14</v>
      </c>
      <c r="AH136">
        <f>VLOOKUP(A136,[1]DETALLE!$A$1:$AK$841,22,FALSE)</f>
        <v>0.8</v>
      </c>
      <c r="AI136">
        <f>VLOOKUP(A136,[1]DETALLE!$A$1:$AK$841,27,FALSE)</f>
        <v>0.83</v>
      </c>
      <c r="AJ136" t="str">
        <f>VLOOKUP(A136,[1]DETALLE!$A$1:$AK$841,18,FALSE)</f>
        <v>Light Production Digital Business</v>
      </c>
      <c r="AK136">
        <f t="shared" si="10"/>
        <v>0</v>
      </c>
      <c r="AL136">
        <f t="shared" si="11"/>
        <v>0</v>
      </c>
      <c r="AM136">
        <f t="shared" si="12"/>
        <v>0</v>
      </c>
      <c r="AN136">
        <f t="shared" si="13"/>
        <v>0</v>
      </c>
      <c r="AO136">
        <f t="shared" si="14"/>
        <v>0</v>
      </c>
    </row>
    <row r="137" spans="1:41" x14ac:dyDescent="0.25">
      <c r="A137" t="s">
        <v>199</v>
      </c>
      <c r="B137">
        <v>2019</v>
      </c>
      <c r="C137" t="s">
        <v>37</v>
      </c>
      <c r="D137" t="s">
        <v>38</v>
      </c>
      <c r="E137">
        <v>3</v>
      </c>
      <c r="F137" t="s">
        <v>44</v>
      </c>
      <c r="G137">
        <v>0</v>
      </c>
      <c r="H137" t="s">
        <v>71</v>
      </c>
      <c r="I137">
        <v>468</v>
      </c>
      <c r="J137">
        <v>715</v>
      </c>
      <c r="K137">
        <v>0</v>
      </c>
      <c r="L137">
        <v>0</v>
      </c>
      <c r="M137">
        <v>0</v>
      </c>
      <c r="N137">
        <v>0.6</v>
      </c>
      <c r="O137">
        <v>0.8</v>
      </c>
      <c r="P137">
        <v>1.05</v>
      </c>
      <c r="Q137" t="s">
        <v>46</v>
      </c>
      <c r="R137">
        <v>5</v>
      </c>
      <c r="S137">
        <v>9</v>
      </c>
      <c r="T137" t="s">
        <v>47</v>
      </c>
      <c r="U137" t="s">
        <v>34</v>
      </c>
      <c r="V137" t="s">
        <v>35</v>
      </c>
      <c r="W137" t="s">
        <v>55</v>
      </c>
      <c r="X137">
        <v>2019</v>
      </c>
      <c r="Y137" t="s">
        <v>37</v>
      </c>
      <c r="Z137" t="s">
        <v>38</v>
      </c>
      <c r="AA137">
        <v>4</v>
      </c>
      <c r="AB137">
        <v>9</v>
      </c>
      <c r="AC137">
        <v>0</v>
      </c>
      <c r="AD137">
        <v>0</v>
      </c>
      <c r="AE137">
        <v>715</v>
      </c>
      <c r="AF137" t="e">
        <f>VLOOKUP(A137,[1]DETALLE!$A$1:$AK$841,37,FALSE)</f>
        <v>#N/A</v>
      </c>
      <c r="AG137" t="e">
        <f>VLOOKUP(A137,[1]DETALLE!$A$1:$AK$841,16,FALSE)</f>
        <v>#N/A</v>
      </c>
      <c r="AH137" t="e">
        <f>VLOOKUP(A137,[1]DETALLE!$A$1:$AK$841,22,FALSE)</f>
        <v>#N/A</v>
      </c>
      <c r="AI137" t="e">
        <f>VLOOKUP(A137,[1]DETALLE!$A$1:$AK$841,27,FALSE)</f>
        <v>#N/A</v>
      </c>
      <c r="AJ137" t="e">
        <f>VLOOKUP(A137,[1]DETALLE!$A$1:$AK$841,18,FALSE)</f>
        <v>#N/A</v>
      </c>
      <c r="AK137" t="e">
        <f t="shared" si="10"/>
        <v>#N/A</v>
      </c>
      <c r="AL137" t="e">
        <f t="shared" si="11"/>
        <v>#N/A</v>
      </c>
      <c r="AM137" t="e">
        <f t="shared" si="12"/>
        <v>#N/A</v>
      </c>
      <c r="AN137" t="e">
        <f t="shared" si="13"/>
        <v>#N/A</v>
      </c>
      <c r="AO137" t="e">
        <f t="shared" si="14"/>
        <v>#N/A</v>
      </c>
    </row>
    <row r="138" spans="1:41" x14ac:dyDescent="0.25">
      <c r="A138" t="s">
        <v>200</v>
      </c>
      <c r="B138">
        <v>2019</v>
      </c>
      <c r="C138" t="s">
        <v>37</v>
      </c>
      <c r="D138" t="s">
        <v>38</v>
      </c>
      <c r="E138">
        <v>3</v>
      </c>
      <c r="F138" t="s">
        <v>40</v>
      </c>
      <c r="G138">
        <v>1.1666669999999999</v>
      </c>
      <c r="H138" t="s">
        <v>71</v>
      </c>
      <c r="I138">
        <v>468</v>
      </c>
      <c r="J138">
        <v>715</v>
      </c>
      <c r="K138">
        <v>0</v>
      </c>
      <c r="L138">
        <v>0</v>
      </c>
      <c r="M138">
        <v>0</v>
      </c>
      <c r="N138">
        <v>0.6</v>
      </c>
      <c r="O138">
        <v>0.8</v>
      </c>
      <c r="P138">
        <v>1.05</v>
      </c>
      <c r="Q138" t="s">
        <v>46</v>
      </c>
      <c r="R138">
        <v>5</v>
      </c>
      <c r="S138">
        <v>9</v>
      </c>
      <c r="T138" t="s">
        <v>47</v>
      </c>
      <c r="U138" t="s">
        <v>34</v>
      </c>
      <c r="V138" t="s">
        <v>35</v>
      </c>
      <c r="W138" t="s">
        <v>55</v>
      </c>
      <c r="X138">
        <v>2019</v>
      </c>
      <c r="Y138" t="s">
        <v>37</v>
      </c>
      <c r="Z138" t="s">
        <v>38</v>
      </c>
      <c r="AA138">
        <v>4</v>
      </c>
      <c r="AB138">
        <v>146</v>
      </c>
      <c r="AC138">
        <v>1.05</v>
      </c>
      <c r="AD138">
        <v>0.2333334</v>
      </c>
      <c r="AE138">
        <v>750.75</v>
      </c>
      <c r="AF138">
        <f>VLOOKUP(A138,[1]DETALLE!$A$1:$AK$841,37,FALSE)</f>
        <v>715.00000000000011</v>
      </c>
      <c r="AG138" t="str">
        <f>VLOOKUP(A138,[1]DETALLE!$A$1:$AK$841,16,FALSE)</f>
        <v xml:space="preserve">  </v>
      </c>
      <c r="AH138">
        <f>VLOOKUP(A138,[1]DETALLE!$A$1:$AK$841,22,FALSE)</f>
        <v>1</v>
      </c>
      <c r="AI138">
        <f>VLOOKUP(A138,[1]DETALLE!$A$1:$AK$841,27,FALSE)</f>
        <v>1</v>
      </c>
      <c r="AJ138" t="str">
        <f>VLOOKUP(A138,[1]DETALLE!$A$1:$AK$841,18,FALSE)</f>
        <v>A4 Mono MFPs</v>
      </c>
      <c r="AK138">
        <f t="shared" si="10"/>
        <v>0</v>
      </c>
      <c r="AL138">
        <f t="shared" si="11"/>
        <v>0</v>
      </c>
      <c r="AM138">
        <f t="shared" si="12"/>
        <v>0</v>
      </c>
      <c r="AN138">
        <f t="shared" si="13"/>
        <v>0</v>
      </c>
      <c r="AO138">
        <f t="shared" si="14"/>
        <v>0</v>
      </c>
    </row>
    <row r="139" spans="1:41" x14ac:dyDescent="0.25">
      <c r="A139" t="s">
        <v>201</v>
      </c>
      <c r="B139">
        <v>2019</v>
      </c>
      <c r="C139" t="s">
        <v>37</v>
      </c>
      <c r="D139" t="s">
        <v>38</v>
      </c>
      <c r="E139">
        <v>3</v>
      </c>
      <c r="F139" t="s">
        <v>40</v>
      </c>
      <c r="G139">
        <v>1.6333329999999999</v>
      </c>
      <c r="H139" t="s">
        <v>71</v>
      </c>
      <c r="I139">
        <v>468</v>
      </c>
      <c r="J139">
        <v>715</v>
      </c>
      <c r="K139">
        <v>0</v>
      </c>
      <c r="L139">
        <v>0</v>
      </c>
      <c r="M139">
        <v>0</v>
      </c>
      <c r="N139">
        <v>0.6</v>
      </c>
      <c r="O139">
        <v>0.8</v>
      </c>
      <c r="P139">
        <v>1.05</v>
      </c>
      <c r="Q139" t="s">
        <v>46</v>
      </c>
      <c r="R139">
        <v>5</v>
      </c>
      <c r="S139">
        <v>9</v>
      </c>
      <c r="T139" t="s">
        <v>47</v>
      </c>
      <c r="U139" t="s">
        <v>34</v>
      </c>
      <c r="V139" t="s">
        <v>35</v>
      </c>
      <c r="W139" t="s">
        <v>73</v>
      </c>
      <c r="X139">
        <v>2019</v>
      </c>
      <c r="Y139" t="s">
        <v>37</v>
      </c>
      <c r="Z139" t="s">
        <v>38</v>
      </c>
      <c r="AA139">
        <v>5</v>
      </c>
      <c r="AB139">
        <v>363</v>
      </c>
      <c r="AC139">
        <v>1.05</v>
      </c>
      <c r="AD139">
        <v>0.32666659999999997</v>
      </c>
      <c r="AE139">
        <v>750.75</v>
      </c>
      <c r="AF139">
        <f>VLOOKUP(A139,[1]DETALLE!$A$1:$AK$841,37,FALSE)</f>
        <v>750.75000000000011</v>
      </c>
      <c r="AG139">
        <f>VLOOKUP(A139,[1]DETALLE!$A$1:$AK$841,16,FALSE)</f>
        <v>119</v>
      </c>
      <c r="AH139">
        <f>VLOOKUP(A139,[1]DETALLE!$A$1:$AK$841,22,FALSE)</f>
        <v>1.05</v>
      </c>
      <c r="AI139">
        <f>VLOOKUP(A139,[1]DETALLE!$A$1:$AK$841,27,FALSE)</f>
        <v>0.76</v>
      </c>
      <c r="AJ139" t="str">
        <f>VLOOKUP(A139,[1]DETALLE!$A$1:$AK$841,18,FALSE)</f>
        <v>A4 Mono MFPs</v>
      </c>
      <c r="AK139">
        <f t="shared" si="10"/>
        <v>1</v>
      </c>
      <c r="AL139">
        <f t="shared" si="11"/>
        <v>0</v>
      </c>
      <c r="AM139">
        <f t="shared" si="12"/>
        <v>1</v>
      </c>
      <c r="AN139">
        <f t="shared" si="13"/>
        <v>0</v>
      </c>
      <c r="AO139">
        <f t="shared" si="14"/>
        <v>0</v>
      </c>
    </row>
    <row r="140" spans="1:41" x14ac:dyDescent="0.25">
      <c r="A140" t="s">
        <v>202</v>
      </c>
      <c r="B140">
        <v>2019</v>
      </c>
      <c r="C140" t="s">
        <v>37</v>
      </c>
      <c r="D140" t="s">
        <v>38</v>
      </c>
      <c r="E140">
        <v>3</v>
      </c>
      <c r="F140" t="s">
        <v>40</v>
      </c>
      <c r="G140">
        <v>2.75</v>
      </c>
      <c r="H140" t="s">
        <v>34</v>
      </c>
      <c r="I140">
        <v>468</v>
      </c>
      <c r="J140">
        <v>715</v>
      </c>
      <c r="K140">
        <v>0</v>
      </c>
      <c r="L140">
        <v>0</v>
      </c>
      <c r="M140">
        <v>0</v>
      </c>
      <c r="N140">
        <v>0.6</v>
      </c>
      <c r="O140">
        <v>0.8</v>
      </c>
      <c r="P140">
        <v>1.05</v>
      </c>
      <c r="Q140" t="s">
        <v>46</v>
      </c>
      <c r="R140">
        <v>5</v>
      </c>
      <c r="S140">
        <v>9</v>
      </c>
      <c r="T140" t="s">
        <v>47</v>
      </c>
      <c r="U140" t="s">
        <v>34</v>
      </c>
      <c r="V140" t="s">
        <v>35</v>
      </c>
      <c r="W140" t="s">
        <v>50</v>
      </c>
      <c r="X140">
        <v>2019</v>
      </c>
      <c r="Y140" t="s">
        <v>37</v>
      </c>
      <c r="Z140" t="s">
        <v>38</v>
      </c>
      <c r="AA140">
        <v>3</v>
      </c>
      <c r="AB140">
        <v>106</v>
      </c>
      <c r="AC140">
        <v>1.05</v>
      </c>
      <c r="AD140">
        <v>0.55000000000000004</v>
      </c>
      <c r="AE140">
        <v>750.75</v>
      </c>
      <c r="AF140">
        <f>VLOOKUP(A140,[1]DETALLE!$A$1:$AK$841,37,FALSE)</f>
        <v>750.75000000000011</v>
      </c>
      <c r="AG140">
        <f>VLOOKUP(A140,[1]DETALLE!$A$1:$AK$841,16,FALSE)</f>
        <v>318</v>
      </c>
      <c r="AH140">
        <f>VLOOKUP(A140,[1]DETALLE!$A$1:$AK$841,22,FALSE)</f>
        <v>1.05</v>
      </c>
      <c r="AI140">
        <f>VLOOKUP(A140,[1]DETALLE!$A$1:$AK$841,27,FALSE)</f>
        <v>0.35</v>
      </c>
      <c r="AJ140" t="str">
        <f>VLOOKUP(A140,[1]DETALLE!$A$1:$AK$841,18,FALSE)</f>
        <v>A4 Mono MFPs</v>
      </c>
      <c r="AK140">
        <f t="shared" si="10"/>
        <v>1</v>
      </c>
      <c r="AL140">
        <f t="shared" si="11"/>
        <v>0</v>
      </c>
      <c r="AM140">
        <f t="shared" si="12"/>
        <v>1</v>
      </c>
      <c r="AN140">
        <f t="shared" si="13"/>
        <v>0</v>
      </c>
      <c r="AO140">
        <f t="shared" si="14"/>
        <v>1</v>
      </c>
    </row>
    <row r="141" spans="1:41" x14ac:dyDescent="0.25">
      <c r="A141" t="s">
        <v>203</v>
      </c>
      <c r="B141">
        <v>2019</v>
      </c>
      <c r="C141" t="s">
        <v>37</v>
      </c>
      <c r="D141" t="s">
        <v>38</v>
      </c>
      <c r="E141">
        <v>3</v>
      </c>
      <c r="F141" t="s">
        <v>40</v>
      </c>
      <c r="G141">
        <v>0.88333329999999999</v>
      </c>
      <c r="H141" t="s">
        <v>45</v>
      </c>
      <c r="I141">
        <v>803</v>
      </c>
      <c r="J141">
        <v>1573</v>
      </c>
      <c r="K141">
        <v>0.2</v>
      </c>
      <c r="L141">
        <v>0.6</v>
      </c>
      <c r="M141">
        <v>0.8</v>
      </c>
      <c r="N141">
        <v>1.05</v>
      </c>
      <c r="O141">
        <v>1.1000000000000001</v>
      </c>
      <c r="P141">
        <v>1.1499999999999999</v>
      </c>
      <c r="Q141" t="s">
        <v>46</v>
      </c>
      <c r="R141">
        <v>4</v>
      </c>
      <c r="S141">
        <v>6</v>
      </c>
      <c r="T141" t="s">
        <v>47</v>
      </c>
      <c r="U141" t="s">
        <v>48</v>
      </c>
      <c r="V141" t="s">
        <v>35</v>
      </c>
      <c r="W141" t="s">
        <v>36</v>
      </c>
      <c r="X141">
        <v>2019</v>
      </c>
      <c r="Y141" t="s">
        <v>37</v>
      </c>
      <c r="Z141" t="s">
        <v>38</v>
      </c>
      <c r="AA141">
        <v>5</v>
      </c>
      <c r="AB141">
        <v>26</v>
      </c>
      <c r="AC141">
        <v>1.05</v>
      </c>
      <c r="AD141">
        <v>0.220833325</v>
      </c>
      <c r="AE141">
        <v>1651.65</v>
      </c>
      <c r="AF141">
        <f>VLOOKUP(A141,[1]DETALLE!$A$1:$AK$841,37,FALSE)</f>
        <v>0</v>
      </c>
      <c r="AG141">
        <f>VLOOKUP(A141,[1]DETALLE!$A$1:$AK$841,16,FALSE)</f>
        <v>12</v>
      </c>
      <c r="AH141">
        <f>VLOOKUP(A141,[1]DETALLE!$A$1:$AK$841,22,FALSE)</f>
        <v>0</v>
      </c>
      <c r="AI141">
        <f>VLOOKUP(A141,[1]DETALLE!$A$1:$AK$841,27,FALSE)</f>
        <v>8.3999999999999991E-2</v>
      </c>
      <c r="AJ141" t="str">
        <f>VLOOKUP(A141,[1]DETALLE!$A$1:$AK$841,18,FALSE)</f>
        <v>A4 Mono MFPs</v>
      </c>
      <c r="AK141">
        <f t="shared" si="10"/>
        <v>0</v>
      </c>
      <c r="AL141">
        <f t="shared" si="11"/>
        <v>0</v>
      </c>
      <c r="AM141">
        <f t="shared" si="12"/>
        <v>0</v>
      </c>
      <c r="AN141">
        <f t="shared" si="13"/>
        <v>0</v>
      </c>
      <c r="AO141">
        <f t="shared" si="14"/>
        <v>0</v>
      </c>
    </row>
    <row r="142" spans="1:41" x14ac:dyDescent="0.25">
      <c r="A142" t="s">
        <v>204</v>
      </c>
      <c r="B142">
        <v>2019</v>
      </c>
      <c r="C142" t="s">
        <v>37</v>
      </c>
      <c r="D142" t="s">
        <v>38</v>
      </c>
      <c r="E142">
        <v>3</v>
      </c>
      <c r="F142" t="s">
        <v>40</v>
      </c>
      <c r="G142">
        <v>0.38333329999999999</v>
      </c>
      <c r="H142" t="s">
        <v>45</v>
      </c>
      <c r="I142">
        <v>803</v>
      </c>
      <c r="J142">
        <v>1573</v>
      </c>
      <c r="K142">
        <v>0.2</v>
      </c>
      <c r="L142">
        <v>0.6</v>
      </c>
      <c r="M142">
        <v>0.8</v>
      </c>
      <c r="N142">
        <v>1.05</v>
      </c>
      <c r="O142">
        <v>1.1000000000000001</v>
      </c>
      <c r="P142">
        <v>1.1499999999999999</v>
      </c>
      <c r="Q142" t="s">
        <v>46</v>
      </c>
      <c r="R142">
        <v>4</v>
      </c>
      <c r="S142">
        <v>6</v>
      </c>
      <c r="T142" t="s">
        <v>47</v>
      </c>
      <c r="U142" t="s">
        <v>48</v>
      </c>
      <c r="V142" t="s">
        <v>35</v>
      </c>
      <c r="W142" t="s">
        <v>42</v>
      </c>
      <c r="X142">
        <v>2019</v>
      </c>
      <c r="Y142" t="s">
        <v>37</v>
      </c>
      <c r="Z142" t="s">
        <v>38</v>
      </c>
      <c r="AA142">
        <v>3</v>
      </c>
      <c r="AB142">
        <v>26</v>
      </c>
      <c r="AC142">
        <v>1.05</v>
      </c>
      <c r="AD142">
        <v>9.5833324999999997E-2</v>
      </c>
      <c r="AE142">
        <v>1651.65</v>
      </c>
      <c r="AF142">
        <f>VLOOKUP(A142,[1]DETALLE!$A$1:$AK$841,37,FALSE)</f>
        <v>0</v>
      </c>
      <c r="AG142">
        <f>VLOOKUP(A142,[1]DETALLE!$A$1:$AK$841,16,FALSE)</f>
        <v>6</v>
      </c>
      <c r="AH142">
        <f>VLOOKUP(A142,[1]DETALLE!$A$1:$AK$841,22,FALSE)</f>
        <v>0</v>
      </c>
      <c r="AI142">
        <f>VLOOKUP(A142,[1]DETALLE!$A$1:$AK$841,27,FALSE)</f>
        <v>0.74</v>
      </c>
      <c r="AJ142" t="str">
        <f>VLOOKUP(A142,[1]DETALLE!$A$1:$AK$841,18,FALSE)</f>
        <v>Departmental Digital</v>
      </c>
      <c r="AK142">
        <f t="shared" si="10"/>
        <v>0</v>
      </c>
      <c r="AL142">
        <f t="shared" si="11"/>
        <v>0</v>
      </c>
      <c r="AM142">
        <f t="shared" si="12"/>
        <v>0</v>
      </c>
      <c r="AN142">
        <f t="shared" si="13"/>
        <v>0</v>
      </c>
      <c r="AO142">
        <f t="shared" si="14"/>
        <v>0</v>
      </c>
    </row>
    <row r="143" spans="1:41" x14ac:dyDescent="0.25">
      <c r="A143" t="s">
        <v>43</v>
      </c>
      <c r="B143">
        <v>2019</v>
      </c>
      <c r="C143" t="s">
        <v>37</v>
      </c>
      <c r="D143" t="s">
        <v>38</v>
      </c>
      <c r="E143">
        <v>3</v>
      </c>
      <c r="F143" t="s">
        <v>40</v>
      </c>
      <c r="G143">
        <v>1.0333330000000001</v>
      </c>
      <c r="H143" t="s">
        <v>45</v>
      </c>
      <c r="I143">
        <v>803</v>
      </c>
      <c r="J143">
        <v>1573</v>
      </c>
      <c r="K143">
        <v>0.2</v>
      </c>
      <c r="L143">
        <v>0.6</v>
      </c>
      <c r="M143">
        <v>0.8</v>
      </c>
      <c r="N143">
        <v>1.05</v>
      </c>
      <c r="O143">
        <v>1.1000000000000001</v>
      </c>
      <c r="P143">
        <v>1.1499999999999999</v>
      </c>
      <c r="Q143" t="s">
        <v>46</v>
      </c>
      <c r="R143">
        <v>4</v>
      </c>
      <c r="S143">
        <v>6</v>
      </c>
      <c r="T143" t="s">
        <v>47</v>
      </c>
      <c r="U143" t="s">
        <v>48</v>
      </c>
      <c r="V143" t="s">
        <v>35</v>
      </c>
      <c r="W143" t="s">
        <v>42</v>
      </c>
      <c r="X143">
        <v>2019</v>
      </c>
      <c r="Y143" t="s">
        <v>37</v>
      </c>
      <c r="Z143" t="s">
        <v>38</v>
      </c>
      <c r="AA143">
        <v>5</v>
      </c>
      <c r="AB143">
        <v>23</v>
      </c>
      <c r="AC143">
        <v>1.05</v>
      </c>
      <c r="AD143">
        <v>0.25833325000000001</v>
      </c>
      <c r="AE143">
        <v>1651.65</v>
      </c>
      <c r="AF143">
        <f>VLOOKUP(A143,[1]DETALLE!$A$1:$AK$841,37,FALSE)</f>
        <v>1651.6500000000003</v>
      </c>
      <c r="AG143">
        <f>VLOOKUP(A143,[1]DETALLE!$A$1:$AK$841,16,FALSE)</f>
        <v>18</v>
      </c>
      <c r="AH143">
        <f>VLOOKUP(A143,[1]DETALLE!$A$1:$AK$841,22,FALSE)</f>
        <v>1.05</v>
      </c>
      <c r="AI143">
        <f>VLOOKUP(A143,[1]DETALLE!$A$1:$AK$841,27,FALSE)</f>
        <v>0.55500000000000005</v>
      </c>
      <c r="AJ143" t="str">
        <f>VLOOKUP(A143,[1]DETALLE!$A$1:$AK$841,18,FALSE)</f>
        <v>WF Mono Systems and Legacy Color</v>
      </c>
      <c r="AK143">
        <f t="shared" si="10"/>
        <v>1</v>
      </c>
      <c r="AL143">
        <f t="shared" si="11"/>
        <v>0</v>
      </c>
      <c r="AM143">
        <f t="shared" si="12"/>
        <v>1</v>
      </c>
      <c r="AN143">
        <f t="shared" si="13"/>
        <v>0</v>
      </c>
      <c r="AO143">
        <f t="shared" si="14"/>
        <v>0</v>
      </c>
    </row>
    <row r="144" spans="1:41" x14ac:dyDescent="0.25">
      <c r="A144" t="s">
        <v>205</v>
      </c>
      <c r="B144">
        <v>2019</v>
      </c>
      <c r="C144" t="s">
        <v>37</v>
      </c>
      <c r="D144" t="s">
        <v>38</v>
      </c>
      <c r="E144">
        <v>3</v>
      </c>
      <c r="F144" t="s">
        <v>40</v>
      </c>
      <c r="G144">
        <v>2.6333329999999999</v>
      </c>
      <c r="H144" t="s">
        <v>34</v>
      </c>
      <c r="I144">
        <v>468</v>
      </c>
      <c r="J144">
        <v>715</v>
      </c>
      <c r="K144">
        <v>0</v>
      </c>
      <c r="L144">
        <v>0</v>
      </c>
      <c r="M144">
        <v>0</v>
      </c>
      <c r="N144">
        <v>0.6</v>
      </c>
      <c r="O144">
        <v>0.8</v>
      </c>
      <c r="P144">
        <v>1.05</v>
      </c>
      <c r="Q144" t="s">
        <v>46</v>
      </c>
      <c r="R144">
        <v>5</v>
      </c>
      <c r="S144">
        <v>9</v>
      </c>
      <c r="T144" t="s">
        <v>47</v>
      </c>
      <c r="U144" t="s">
        <v>34</v>
      </c>
      <c r="V144" t="s">
        <v>35</v>
      </c>
      <c r="W144" t="s">
        <v>50</v>
      </c>
      <c r="X144">
        <v>2019</v>
      </c>
      <c r="Y144" t="s">
        <v>37</v>
      </c>
      <c r="Z144" t="s">
        <v>38</v>
      </c>
      <c r="AA144">
        <v>3</v>
      </c>
      <c r="AB144">
        <v>236</v>
      </c>
      <c r="AC144">
        <v>1.05</v>
      </c>
      <c r="AD144">
        <v>0.52666659999999998</v>
      </c>
      <c r="AE144">
        <v>750.75</v>
      </c>
      <c r="AF144">
        <f>VLOOKUP(A144,[1]DETALLE!$A$1:$AK$841,37,FALSE)</f>
        <v>1730.3000000000004</v>
      </c>
      <c r="AG144">
        <f>VLOOKUP(A144,[1]DETALLE!$A$1:$AK$841,16,FALSE)</f>
        <v>34</v>
      </c>
      <c r="AH144">
        <f>VLOOKUP(A144,[1]DETALLE!$A$1:$AK$841,22,FALSE)</f>
        <v>1.1000000000000001</v>
      </c>
      <c r="AI144">
        <f>VLOOKUP(A144,[1]DETALLE!$A$1:$AK$841,27,FALSE)</f>
        <v>0.3125</v>
      </c>
      <c r="AJ144" t="str">
        <f>VLOOKUP(A144,[1]DETALLE!$A$1:$AK$841,18,FALSE)</f>
        <v>Light Production Digital Business</v>
      </c>
      <c r="AK144">
        <f t="shared" si="10"/>
        <v>0</v>
      </c>
      <c r="AL144">
        <f t="shared" si="11"/>
        <v>0</v>
      </c>
      <c r="AM144">
        <f t="shared" si="12"/>
        <v>0</v>
      </c>
      <c r="AN144">
        <f t="shared" si="13"/>
        <v>0</v>
      </c>
      <c r="AO144">
        <f t="shared" si="14"/>
        <v>0</v>
      </c>
    </row>
    <row r="145" spans="1:41" x14ac:dyDescent="0.25">
      <c r="A145" t="s">
        <v>206</v>
      </c>
      <c r="B145">
        <v>2019</v>
      </c>
      <c r="C145" t="s">
        <v>37</v>
      </c>
      <c r="D145" t="s">
        <v>38</v>
      </c>
      <c r="E145">
        <v>3</v>
      </c>
      <c r="F145" t="s">
        <v>40</v>
      </c>
      <c r="G145">
        <v>2.9166669999999999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R145" t="s">
        <v>33</v>
      </c>
      <c r="S145" t="s">
        <v>33</v>
      </c>
      <c r="U145" t="s">
        <v>34</v>
      </c>
      <c r="V145" t="s">
        <v>35</v>
      </c>
      <c r="W145" t="s">
        <v>55</v>
      </c>
      <c r="X145">
        <v>2019</v>
      </c>
      <c r="Y145" t="s">
        <v>37</v>
      </c>
      <c r="Z145" t="s">
        <v>38</v>
      </c>
      <c r="AA145">
        <v>5</v>
      </c>
      <c r="AB145">
        <v>0</v>
      </c>
      <c r="AC145">
        <v>1.1000000000000001</v>
      </c>
      <c r="AD145">
        <v>0</v>
      </c>
      <c r="AE145">
        <v>750.75</v>
      </c>
      <c r="AF145">
        <f>VLOOKUP(A145,[1]DETALLE!$A$1:$AK$841,37,FALSE)</f>
        <v>1501.5000000000002</v>
      </c>
      <c r="AG145">
        <f>VLOOKUP(A145,[1]DETALLE!$A$1:$AK$841,16,FALSE)</f>
        <v>504</v>
      </c>
      <c r="AH145">
        <f>VLOOKUP(A145,[1]DETALLE!$A$1:$AK$841,22,FALSE)</f>
        <v>1.1000000000000001</v>
      </c>
      <c r="AI145">
        <f>VLOOKUP(A145,[1]DETALLE!$A$1:$AK$841,27,FALSE)</f>
        <v>0.24</v>
      </c>
      <c r="AJ145" t="str">
        <f>VLOOKUP(A145,[1]DETALLE!$A$1:$AK$841,18,FALSE)</f>
        <v>Office Digital</v>
      </c>
      <c r="AK145">
        <f t="shared" si="10"/>
        <v>0</v>
      </c>
      <c r="AL145">
        <f t="shared" si="11"/>
        <v>0</v>
      </c>
      <c r="AM145">
        <f t="shared" si="12"/>
        <v>1</v>
      </c>
      <c r="AN145">
        <f t="shared" si="13"/>
        <v>0</v>
      </c>
      <c r="AO145">
        <f t="shared" si="14"/>
        <v>0</v>
      </c>
    </row>
    <row r="146" spans="1:41" x14ac:dyDescent="0.25">
      <c r="A146" t="s">
        <v>207</v>
      </c>
      <c r="B146">
        <v>2019</v>
      </c>
      <c r="C146" t="s">
        <v>37</v>
      </c>
      <c r="D146" t="s">
        <v>38</v>
      </c>
      <c r="E146">
        <v>3</v>
      </c>
      <c r="F146" t="s">
        <v>40</v>
      </c>
      <c r="G146">
        <v>6.0666669999999998</v>
      </c>
      <c r="H146" t="s">
        <v>34</v>
      </c>
      <c r="I146">
        <v>468</v>
      </c>
      <c r="J146">
        <v>715</v>
      </c>
      <c r="K146">
        <v>0</v>
      </c>
      <c r="L146">
        <v>0</v>
      </c>
      <c r="M146">
        <v>0</v>
      </c>
      <c r="N146">
        <v>0.6</v>
      </c>
      <c r="O146">
        <v>0.8</v>
      </c>
      <c r="P146">
        <v>1.05</v>
      </c>
      <c r="Q146" t="s">
        <v>46</v>
      </c>
      <c r="R146">
        <v>5</v>
      </c>
      <c r="S146">
        <v>9</v>
      </c>
      <c r="T146" t="s">
        <v>47</v>
      </c>
      <c r="U146" t="s">
        <v>34</v>
      </c>
      <c r="V146" t="s">
        <v>35</v>
      </c>
      <c r="W146" t="s">
        <v>59</v>
      </c>
      <c r="X146">
        <v>2019</v>
      </c>
      <c r="Y146" t="s">
        <v>37</v>
      </c>
      <c r="Z146" t="s">
        <v>38</v>
      </c>
      <c r="AA146">
        <v>12</v>
      </c>
      <c r="AB146">
        <v>54</v>
      </c>
      <c r="AC146">
        <v>0.8</v>
      </c>
      <c r="AD146">
        <v>1.2133334</v>
      </c>
      <c r="AE146">
        <v>533.86665474999995</v>
      </c>
      <c r="AF146">
        <f>VLOOKUP(A146,[1]DETALLE!$A$1:$AK$841,37,FALSE)</f>
        <v>-64.837499999999977</v>
      </c>
      <c r="AG146">
        <f>VLOOKUP(A146,[1]DETALLE!$A$1:$AK$841,16,FALSE)</f>
        <v>5</v>
      </c>
      <c r="AH146">
        <f>VLOOKUP(A146,[1]DETALLE!$A$1:$AK$841,22,FALSE)</f>
        <v>0</v>
      </c>
      <c r="AI146">
        <f>VLOOKUP(A146,[1]DETALLE!$A$1:$AK$841,27,FALSE)</f>
        <v>1.19</v>
      </c>
      <c r="AJ146" t="str">
        <f>VLOOKUP(A146,[1]DETALLE!$A$1:$AK$841,18,FALSE)</f>
        <v>Office Digital</v>
      </c>
      <c r="AK146">
        <f t="shared" si="10"/>
        <v>0</v>
      </c>
      <c r="AL146">
        <f t="shared" si="11"/>
        <v>0</v>
      </c>
      <c r="AM146">
        <f t="shared" si="12"/>
        <v>0</v>
      </c>
      <c r="AN146">
        <f t="shared" si="13"/>
        <v>0</v>
      </c>
      <c r="AO146">
        <f t="shared" si="14"/>
        <v>0</v>
      </c>
    </row>
    <row r="147" spans="1:41" x14ac:dyDescent="0.25">
      <c r="A147" t="s">
        <v>208</v>
      </c>
      <c r="B147">
        <v>2019</v>
      </c>
      <c r="C147" t="s">
        <v>37</v>
      </c>
      <c r="D147" t="s">
        <v>38</v>
      </c>
      <c r="E147">
        <v>3</v>
      </c>
      <c r="F147" t="s">
        <v>44</v>
      </c>
      <c r="G147">
        <v>0</v>
      </c>
      <c r="H147" t="s">
        <v>34</v>
      </c>
      <c r="I147">
        <v>468</v>
      </c>
      <c r="J147">
        <v>715</v>
      </c>
      <c r="K147">
        <v>0</v>
      </c>
      <c r="L147">
        <v>0</v>
      </c>
      <c r="M147">
        <v>0</v>
      </c>
      <c r="N147">
        <v>0.6</v>
      </c>
      <c r="O147">
        <v>0.8</v>
      </c>
      <c r="P147">
        <v>1.05</v>
      </c>
      <c r="Q147" t="s">
        <v>46</v>
      </c>
      <c r="R147">
        <v>5</v>
      </c>
      <c r="S147">
        <v>9</v>
      </c>
      <c r="T147" t="s">
        <v>85</v>
      </c>
      <c r="U147" t="s">
        <v>34</v>
      </c>
      <c r="V147" t="s">
        <v>35</v>
      </c>
      <c r="W147" t="s">
        <v>61</v>
      </c>
      <c r="X147">
        <v>2019</v>
      </c>
      <c r="Y147" t="s">
        <v>37</v>
      </c>
      <c r="Z147" t="s">
        <v>38</v>
      </c>
      <c r="AA147">
        <v>3</v>
      </c>
      <c r="AB147">
        <v>26</v>
      </c>
      <c r="AC147">
        <v>0</v>
      </c>
      <c r="AD147">
        <v>0</v>
      </c>
      <c r="AE147">
        <v>715</v>
      </c>
      <c r="AF147" t="e">
        <f>VLOOKUP(A147,[1]DETALLE!$A$1:$AK$841,37,FALSE)</f>
        <v>#N/A</v>
      </c>
      <c r="AG147" t="e">
        <f>VLOOKUP(A147,[1]DETALLE!$A$1:$AK$841,16,FALSE)</f>
        <v>#N/A</v>
      </c>
      <c r="AH147" t="e">
        <f>VLOOKUP(A147,[1]DETALLE!$A$1:$AK$841,22,FALSE)</f>
        <v>#N/A</v>
      </c>
      <c r="AI147" t="e">
        <f>VLOOKUP(A147,[1]DETALLE!$A$1:$AK$841,27,FALSE)</f>
        <v>#N/A</v>
      </c>
      <c r="AJ147" t="e">
        <f>VLOOKUP(A147,[1]DETALLE!$A$1:$AK$841,18,FALSE)</f>
        <v>#N/A</v>
      </c>
      <c r="AK147" t="e">
        <f t="shared" si="10"/>
        <v>#N/A</v>
      </c>
      <c r="AL147" t="e">
        <f t="shared" si="11"/>
        <v>#N/A</v>
      </c>
      <c r="AM147" t="e">
        <f t="shared" si="12"/>
        <v>#N/A</v>
      </c>
      <c r="AN147" t="e">
        <f t="shared" si="13"/>
        <v>#N/A</v>
      </c>
      <c r="AO147" t="e">
        <f t="shared" si="14"/>
        <v>#N/A</v>
      </c>
    </row>
    <row r="148" spans="1:41" x14ac:dyDescent="0.25">
      <c r="A148" t="s">
        <v>209</v>
      </c>
      <c r="B148">
        <v>2019</v>
      </c>
      <c r="C148" t="s">
        <v>37</v>
      </c>
      <c r="D148" t="s">
        <v>38</v>
      </c>
      <c r="E148">
        <v>3</v>
      </c>
      <c r="F148" t="s">
        <v>40</v>
      </c>
      <c r="G148">
        <v>0.21666669999999999</v>
      </c>
      <c r="H148" t="s">
        <v>71</v>
      </c>
      <c r="I148">
        <v>468</v>
      </c>
      <c r="J148">
        <v>715</v>
      </c>
      <c r="K148">
        <v>0</v>
      </c>
      <c r="L148">
        <v>0</v>
      </c>
      <c r="M148">
        <v>0</v>
      </c>
      <c r="N148">
        <v>0.6</v>
      </c>
      <c r="O148">
        <v>0.8</v>
      </c>
      <c r="P148">
        <v>1.05</v>
      </c>
      <c r="Q148" t="s">
        <v>46</v>
      </c>
      <c r="R148">
        <v>5</v>
      </c>
      <c r="S148">
        <v>9</v>
      </c>
      <c r="T148" t="s">
        <v>47</v>
      </c>
      <c r="U148" t="s">
        <v>71</v>
      </c>
      <c r="V148" t="s">
        <v>35</v>
      </c>
      <c r="W148" t="s">
        <v>130</v>
      </c>
      <c r="X148">
        <v>2019</v>
      </c>
      <c r="Y148" t="s">
        <v>37</v>
      </c>
      <c r="Z148" t="s">
        <v>38</v>
      </c>
      <c r="AA148">
        <v>4</v>
      </c>
      <c r="AB148">
        <v>21</v>
      </c>
      <c r="AC148">
        <v>0.6</v>
      </c>
      <c r="AD148">
        <v>4.3333339999999998E-2</v>
      </c>
      <c r="AE148">
        <v>429</v>
      </c>
      <c r="AF148">
        <f>VLOOKUP(A148,[1]DETALLE!$A$1:$AK$841,37,FALSE)</f>
        <v>1433.25</v>
      </c>
      <c r="AG148">
        <f>VLOOKUP(A148,[1]DETALLE!$A$1:$AK$841,16,FALSE)</f>
        <v>40</v>
      </c>
      <c r="AH148">
        <f>VLOOKUP(A148,[1]DETALLE!$A$1:$AK$841,22,FALSE)</f>
        <v>1.05</v>
      </c>
      <c r="AI148">
        <f>VLOOKUP(A148,[1]DETALLE!$A$1:$AK$841,27,FALSE)</f>
        <v>0.45</v>
      </c>
      <c r="AJ148" t="str">
        <f>VLOOKUP(A148,[1]DETALLE!$A$1:$AK$841,18,FALSE)</f>
        <v>Office Digital</v>
      </c>
      <c r="AK148">
        <f t="shared" si="10"/>
        <v>0</v>
      </c>
      <c r="AL148">
        <f t="shared" si="11"/>
        <v>0</v>
      </c>
      <c r="AM148">
        <f t="shared" si="12"/>
        <v>0</v>
      </c>
      <c r="AN148">
        <f t="shared" si="13"/>
        <v>0</v>
      </c>
      <c r="AO148">
        <f t="shared" si="14"/>
        <v>0</v>
      </c>
    </row>
    <row r="149" spans="1:41" x14ac:dyDescent="0.25">
      <c r="A149" t="s">
        <v>210</v>
      </c>
      <c r="B149">
        <v>2019</v>
      </c>
      <c r="C149" t="s">
        <v>37</v>
      </c>
      <c r="D149" t="s">
        <v>38</v>
      </c>
      <c r="E149">
        <v>3</v>
      </c>
      <c r="F149" t="s">
        <v>40</v>
      </c>
      <c r="G149">
        <v>0.2</v>
      </c>
      <c r="H149" t="s">
        <v>54</v>
      </c>
      <c r="I149">
        <v>803</v>
      </c>
      <c r="J149">
        <v>1573</v>
      </c>
      <c r="K149">
        <v>0.2</v>
      </c>
      <c r="L149">
        <v>0.6</v>
      </c>
      <c r="M149">
        <v>0.8</v>
      </c>
      <c r="N149">
        <v>1.05</v>
      </c>
      <c r="O149">
        <v>1.1000000000000001</v>
      </c>
      <c r="P149">
        <v>1.1499999999999999</v>
      </c>
      <c r="Q149" t="s">
        <v>46</v>
      </c>
      <c r="R149">
        <v>4</v>
      </c>
      <c r="S149">
        <v>6</v>
      </c>
      <c r="T149" t="s">
        <v>47</v>
      </c>
      <c r="U149" t="s">
        <v>54</v>
      </c>
      <c r="V149" t="s">
        <v>35</v>
      </c>
      <c r="W149" t="s">
        <v>42</v>
      </c>
      <c r="X149">
        <v>2019</v>
      </c>
      <c r="Y149" t="s">
        <v>37</v>
      </c>
      <c r="Z149" t="s">
        <v>38</v>
      </c>
      <c r="AA149">
        <v>4</v>
      </c>
      <c r="AB149">
        <v>22</v>
      </c>
      <c r="AC149">
        <v>1.05</v>
      </c>
      <c r="AD149">
        <v>0.05</v>
      </c>
      <c r="AE149">
        <v>1651.65</v>
      </c>
      <c r="AF149">
        <f>VLOOKUP(A149,[1]DETALLE!$A$1:$AK$841,37,FALSE)</f>
        <v>0</v>
      </c>
      <c r="AG149">
        <f>VLOOKUP(A149,[1]DETALLE!$A$1:$AK$841,16,FALSE)</f>
        <v>168</v>
      </c>
      <c r="AH149">
        <f>VLOOKUP(A149,[1]DETALLE!$A$1:$AK$841,22,FALSE)</f>
        <v>1.1000000000000001</v>
      </c>
      <c r="AI149">
        <f>VLOOKUP(A149,[1]DETALLE!$A$1:$AK$841,27,FALSE)</f>
        <v>0.39400000000000002</v>
      </c>
      <c r="AJ149" t="str">
        <f>VLOOKUP(A149,[1]DETALLE!$A$1:$AK$841,18,FALSE)</f>
        <v>Office Digital</v>
      </c>
      <c r="AK149">
        <f t="shared" si="10"/>
        <v>0</v>
      </c>
      <c r="AL149">
        <f t="shared" si="11"/>
        <v>0</v>
      </c>
      <c r="AM149">
        <f t="shared" si="12"/>
        <v>0</v>
      </c>
      <c r="AN149">
        <f t="shared" si="13"/>
        <v>0</v>
      </c>
      <c r="AO149">
        <f t="shared" si="14"/>
        <v>0</v>
      </c>
    </row>
    <row r="150" spans="1:41" x14ac:dyDescent="0.25">
      <c r="A150" t="s">
        <v>211</v>
      </c>
      <c r="B150">
        <v>2019</v>
      </c>
      <c r="C150" t="s">
        <v>37</v>
      </c>
      <c r="D150" t="s">
        <v>38</v>
      </c>
      <c r="E150">
        <v>3</v>
      </c>
      <c r="F150" t="s">
        <v>44</v>
      </c>
      <c r="G150">
        <v>0</v>
      </c>
      <c r="H150" t="s">
        <v>54</v>
      </c>
      <c r="I150">
        <v>803</v>
      </c>
      <c r="J150">
        <v>1573</v>
      </c>
      <c r="K150">
        <v>0.2</v>
      </c>
      <c r="L150">
        <v>0.6</v>
      </c>
      <c r="M150">
        <v>0.8</v>
      </c>
      <c r="N150">
        <v>1.05</v>
      </c>
      <c r="O150">
        <v>1.1000000000000001</v>
      </c>
      <c r="P150">
        <v>1.1499999999999999</v>
      </c>
      <c r="Q150" t="s">
        <v>46</v>
      </c>
      <c r="R150">
        <v>4</v>
      </c>
      <c r="S150">
        <v>6</v>
      </c>
      <c r="T150" t="s">
        <v>47</v>
      </c>
      <c r="U150" t="s">
        <v>54</v>
      </c>
      <c r="V150" t="s">
        <v>35</v>
      </c>
      <c r="W150" t="s">
        <v>59</v>
      </c>
      <c r="X150">
        <v>2019</v>
      </c>
      <c r="Y150" t="s">
        <v>37</v>
      </c>
      <c r="Z150" t="s">
        <v>38</v>
      </c>
      <c r="AA150">
        <v>3</v>
      </c>
      <c r="AB150">
        <v>8</v>
      </c>
      <c r="AC150">
        <v>0</v>
      </c>
      <c r="AD150">
        <v>0</v>
      </c>
      <c r="AE150">
        <v>1573</v>
      </c>
      <c r="AF150" t="e">
        <f>VLOOKUP(A150,[1]DETALLE!$A$1:$AK$841,37,FALSE)</f>
        <v>#N/A</v>
      </c>
      <c r="AG150" t="e">
        <f>VLOOKUP(A150,[1]DETALLE!$A$1:$AK$841,16,FALSE)</f>
        <v>#N/A</v>
      </c>
      <c r="AH150" t="e">
        <f>VLOOKUP(A150,[1]DETALLE!$A$1:$AK$841,22,FALSE)</f>
        <v>#N/A</v>
      </c>
      <c r="AI150" t="e">
        <f>VLOOKUP(A150,[1]DETALLE!$A$1:$AK$841,27,FALSE)</f>
        <v>#N/A</v>
      </c>
      <c r="AJ150" t="e">
        <f>VLOOKUP(A150,[1]DETALLE!$A$1:$AK$841,18,FALSE)</f>
        <v>#N/A</v>
      </c>
      <c r="AK150" t="e">
        <f t="shared" si="10"/>
        <v>#N/A</v>
      </c>
      <c r="AL150" t="e">
        <f t="shared" si="11"/>
        <v>#N/A</v>
      </c>
      <c r="AM150" t="e">
        <f t="shared" si="12"/>
        <v>#N/A</v>
      </c>
      <c r="AN150" t="e">
        <f t="shared" si="13"/>
        <v>#N/A</v>
      </c>
      <c r="AO150" t="e">
        <f t="shared" si="14"/>
        <v>#N/A</v>
      </c>
    </row>
    <row r="151" spans="1:41" x14ac:dyDescent="0.25">
      <c r="A151" t="s">
        <v>212</v>
      </c>
      <c r="B151">
        <v>2019</v>
      </c>
      <c r="C151" t="s">
        <v>37</v>
      </c>
      <c r="D151" t="s">
        <v>38</v>
      </c>
      <c r="E151">
        <v>3</v>
      </c>
      <c r="F151" t="s">
        <v>40</v>
      </c>
      <c r="G151">
        <v>0.2</v>
      </c>
      <c r="H151" t="s">
        <v>54</v>
      </c>
      <c r="I151">
        <v>803</v>
      </c>
      <c r="J151">
        <v>1573</v>
      </c>
      <c r="K151">
        <v>0.2</v>
      </c>
      <c r="L151">
        <v>0.6</v>
      </c>
      <c r="M151">
        <v>0.8</v>
      </c>
      <c r="N151">
        <v>1.05</v>
      </c>
      <c r="O151">
        <v>1.1000000000000001</v>
      </c>
      <c r="P151">
        <v>1.1499999999999999</v>
      </c>
      <c r="Q151" t="s">
        <v>46</v>
      </c>
      <c r="R151">
        <v>4</v>
      </c>
      <c r="S151">
        <v>6</v>
      </c>
      <c r="T151" t="s">
        <v>47</v>
      </c>
      <c r="U151" t="s">
        <v>54</v>
      </c>
      <c r="V151" t="s">
        <v>35</v>
      </c>
      <c r="W151" t="s">
        <v>67</v>
      </c>
      <c r="X151">
        <v>2019</v>
      </c>
      <c r="Y151" t="s">
        <v>37</v>
      </c>
      <c r="Z151" t="s">
        <v>38</v>
      </c>
      <c r="AA151">
        <v>3</v>
      </c>
      <c r="AB151">
        <v>126</v>
      </c>
      <c r="AC151">
        <v>1.1499999999999999</v>
      </c>
      <c r="AD151">
        <v>0.05</v>
      </c>
      <c r="AE151">
        <v>1808.95</v>
      </c>
      <c r="AF151">
        <f>VLOOKUP(A151,[1]DETALLE!$A$1:$AK$841,37,FALSE)</f>
        <v>750.75000000000011</v>
      </c>
      <c r="AG151">
        <f>VLOOKUP(A151,[1]DETALLE!$A$1:$AK$841,16,FALSE)</f>
        <v>183</v>
      </c>
      <c r="AH151">
        <f>VLOOKUP(A151,[1]DETALLE!$A$1:$AK$841,22,FALSE)</f>
        <v>1.05</v>
      </c>
      <c r="AI151">
        <f>VLOOKUP(A151,[1]DETALLE!$A$1:$AK$841,27,FALSE)</f>
        <v>0.51888888888888884</v>
      </c>
      <c r="AJ151" t="str">
        <f>VLOOKUP(A151,[1]DETALLE!$A$1:$AK$841,18,FALSE)</f>
        <v>A4 Mono MFPs</v>
      </c>
      <c r="AK151">
        <f t="shared" si="10"/>
        <v>0</v>
      </c>
      <c r="AL151">
        <f t="shared" si="11"/>
        <v>0</v>
      </c>
      <c r="AM151">
        <f t="shared" si="12"/>
        <v>0</v>
      </c>
      <c r="AN151">
        <f t="shared" si="13"/>
        <v>0</v>
      </c>
      <c r="AO151">
        <f t="shared" si="14"/>
        <v>0</v>
      </c>
    </row>
    <row r="152" spans="1:41" x14ac:dyDescent="0.25">
      <c r="A152" t="s">
        <v>213</v>
      </c>
      <c r="B152">
        <v>2019</v>
      </c>
      <c r="C152" t="s">
        <v>37</v>
      </c>
      <c r="D152" t="s">
        <v>38</v>
      </c>
      <c r="E152">
        <v>3</v>
      </c>
      <c r="F152" t="s">
        <v>40</v>
      </c>
      <c r="G152">
        <v>0.25</v>
      </c>
      <c r="H152" t="s">
        <v>54</v>
      </c>
      <c r="I152">
        <v>803</v>
      </c>
      <c r="J152">
        <v>1573</v>
      </c>
      <c r="K152">
        <v>0.2</v>
      </c>
      <c r="L152">
        <v>0.6</v>
      </c>
      <c r="M152">
        <v>0.8</v>
      </c>
      <c r="N152">
        <v>1.05</v>
      </c>
      <c r="O152">
        <v>1.1000000000000001</v>
      </c>
      <c r="P152">
        <v>1.1499999999999999</v>
      </c>
      <c r="Q152" t="s">
        <v>46</v>
      </c>
      <c r="R152">
        <v>4</v>
      </c>
      <c r="S152">
        <v>6</v>
      </c>
      <c r="T152" t="s">
        <v>47</v>
      </c>
      <c r="U152" t="s">
        <v>54</v>
      </c>
      <c r="V152" t="s">
        <v>35</v>
      </c>
      <c r="W152" t="s">
        <v>67</v>
      </c>
      <c r="X152">
        <v>2019</v>
      </c>
      <c r="Y152" t="s">
        <v>37</v>
      </c>
      <c r="Z152" t="s">
        <v>38</v>
      </c>
      <c r="AA152">
        <v>4</v>
      </c>
      <c r="AB152">
        <v>6</v>
      </c>
      <c r="AC152">
        <v>0.6</v>
      </c>
      <c r="AD152">
        <v>6.25E-2</v>
      </c>
      <c r="AE152">
        <v>943.8</v>
      </c>
      <c r="AF152">
        <f>VLOOKUP(A152,[1]DETALLE!$A$1:$AK$841,37,FALSE)</f>
        <v>819</v>
      </c>
      <c r="AG152">
        <f>VLOOKUP(A152,[1]DETALLE!$A$1:$AK$841,16,FALSE)</f>
        <v>8</v>
      </c>
      <c r="AH152">
        <f>VLOOKUP(A152,[1]DETALLE!$A$1:$AK$841,22,FALSE)</f>
        <v>0.6</v>
      </c>
      <c r="AI152">
        <f>VLOOKUP(A152,[1]DETALLE!$A$1:$AK$841,27,FALSE)</f>
        <v>0.7</v>
      </c>
      <c r="AJ152" t="str">
        <f>VLOOKUP(A152,[1]DETALLE!$A$1:$AK$841,18,FALSE)</f>
        <v>Departmental Digital</v>
      </c>
      <c r="AK152">
        <f t="shared" si="10"/>
        <v>0</v>
      </c>
      <c r="AL152">
        <f t="shared" si="11"/>
        <v>0</v>
      </c>
      <c r="AM152">
        <f t="shared" si="12"/>
        <v>1</v>
      </c>
      <c r="AN152">
        <f t="shared" si="13"/>
        <v>0</v>
      </c>
      <c r="AO152">
        <f t="shared" si="14"/>
        <v>0</v>
      </c>
    </row>
    <row r="153" spans="1:41" x14ac:dyDescent="0.25">
      <c r="A153" t="s">
        <v>214</v>
      </c>
      <c r="B153">
        <v>2019</v>
      </c>
      <c r="C153" t="s">
        <v>37</v>
      </c>
      <c r="D153" t="s">
        <v>38</v>
      </c>
      <c r="E153">
        <v>3</v>
      </c>
      <c r="F153" t="s">
        <v>40</v>
      </c>
      <c r="G153">
        <v>1.1666669999999999</v>
      </c>
      <c r="H153" t="s">
        <v>116</v>
      </c>
      <c r="I153">
        <v>655</v>
      </c>
      <c r="J153">
        <v>1365</v>
      </c>
      <c r="K153">
        <v>0</v>
      </c>
      <c r="L153">
        <v>0</v>
      </c>
      <c r="M153">
        <v>0.6</v>
      </c>
      <c r="N153">
        <v>0.8</v>
      </c>
      <c r="O153">
        <v>1.05</v>
      </c>
      <c r="P153">
        <v>1.1000000000000001</v>
      </c>
      <c r="Q153" t="s">
        <v>46</v>
      </c>
      <c r="R153">
        <v>5</v>
      </c>
      <c r="S153">
        <v>9</v>
      </c>
      <c r="T153" t="s">
        <v>47</v>
      </c>
      <c r="U153" t="s">
        <v>58</v>
      </c>
      <c r="V153" t="s">
        <v>35</v>
      </c>
      <c r="W153" t="s">
        <v>55</v>
      </c>
      <c r="X153">
        <v>2019</v>
      </c>
      <c r="Y153" t="s">
        <v>37</v>
      </c>
      <c r="Z153" t="s">
        <v>38</v>
      </c>
      <c r="AA153">
        <v>3</v>
      </c>
      <c r="AB153">
        <v>33</v>
      </c>
      <c r="AC153">
        <v>1.05</v>
      </c>
      <c r="AD153">
        <v>0.2333334</v>
      </c>
      <c r="AE153">
        <v>1433.25</v>
      </c>
      <c r="AF153">
        <f>VLOOKUP(A153,[1]DETALLE!$A$1:$AK$841,37,FALSE)</f>
        <v>943.80000000000007</v>
      </c>
      <c r="AG153">
        <f>VLOOKUP(A153,[1]DETALLE!$A$1:$AK$841,16,FALSE)</f>
        <v>5</v>
      </c>
      <c r="AH153">
        <f>VLOOKUP(A153,[1]DETALLE!$A$1:$AK$841,22,FALSE)</f>
        <v>0.6</v>
      </c>
      <c r="AI153">
        <f>VLOOKUP(A153,[1]DETALLE!$A$1:$AK$841,27,FALSE)</f>
        <v>0.255</v>
      </c>
      <c r="AJ153" t="str">
        <f>VLOOKUP(A153,[1]DETALLE!$A$1:$AK$841,18,FALSE)</f>
        <v>Entry Production Color Low/Mid</v>
      </c>
      <c r="AK153">
        <f t="shared" si="10"/>
        <v>0</v>
      </c>
      <c r="AL153">
        <f t="shared" si="11"/>
        <v>0</v>
      </c>
      <c r="AM153">
        <f t="shared" si="12"/>
        <v>0</v>
      </c>
      <c r="AN153">
        <f t="shared" si="13"/>
        <v>0</v>
      </c>
      <c r="AO153">
        <f t="shared" si="14"/>
        <v>0</v>
      </c>
    </row>
    <row r="154" spans="1:41" x14ac:dyDescent="0.25">
      <c r="A154" t="s">
        <v>215</v>
      </c>
      <c r="B154">
        <v>2019</v>
      </c>
      <c r="C154" t="s">
        <v>37</v>
      </c>
      <c r="D154" t="s">
        <v>38</v>
      </c>
      <c r="E154">
        <v>3</v>
      </c>
      <c r="F154" t="s">
        <v>40</v>
      </c>
      <c r="G154">
        <v>0.4</v>
      </c>
      <c r="H154" t="s">
        <v>116</v>
      </c>
      <c r="I154">
        <v>655</v>
      </c>
      <c r="J154">
        <v>1365</v>
      </c>
      <c r="K154">
        <v>0</v>
      </c>
      <c r="L154">
        <v>0</v>
      </c>
      <c r="M154">
        <v>0.6</v>
      </c>
      <c r="N154">
        <v>0.8</v>
      </c>
      <c r="O154">
        <v>1.05</v>
      </c>
      <c r="P154">
        <v>1.1000000000000001</v>
      </c>
      <c r="Q154" t="s">
        <v>46</v>
      </c>
      <c r="R154">
        <v>5</v>
      </c>
      <c r="S154">
        <v>9</v>
      </c>
      <c r="T154" t="s">
        <v>47</v>
      </c>
      <c r="U154" t="s">
        <v>58</v>
      </c>
      <c r="V154" t="s">
        <v>35</v>
      </c>
      <c r="W154" t="s">
        <v>55</v>
      </c>
      <c r="X154">
        <v>2019</v>
      </c>
      <c r="Y154" t="s">
        <v>37</v>
      </c>
      <c r="Z154" t="s">
        <v>38</v>
      </c>
      <c r="AA154">
        <v>5</v>
      </c>
      <c r="AB154">
        <v>111</v>
      </c>
      <c r="AC154">
        <v>1.1000000000000001</v>
      </c>
      <c r="AD154">
        <v>0.08</v>
      </c>
      <c r="AE154">
        <v>1501.5</v>
      </c>
      <c r="AF154">
        <f>VLOOKUP(A154,[1]DETALLE!$A$1:$AK$841,37,FALSE)</f>
        <v>750.75000000000011</v>
      </c>
      <c r="AG154">
        <f>VLOOKUP(A154,[1]DETALLE!$A$1:$AK$841,16,FALSE)</f>
        <v>2683</v>
      </c>
      <c r="AH154">
        <f>VLOOKUP(A154,[1]DETALLE!$A$1:$AK$841,22,FALSE)</f>
        <v>1.05</v>
      </c>
      <c r="AI154">
        <f>VLOOKUP(A154,[1]DETALLE!$A$1:$AK$841,27,FALSE)</f>
        <v>1</v>
      </c>
      <c r="AJ154" t="str">
        <f>VLOOKUP(A154,[1]DETALLE!$A$1:$AK$841,18,FALSE)</f>
        <v>A4 Mono MFPs</v>
      </c>
      <c r="AK154">
        <f t="shared" si="10"/>
        <v>0</v>
      </c>
      <c r="AL154">
        <f t="shared" si="11"/>
        <v>0</v>
      </c>
      <c r="AM154">
        <f t="shared" si="12"/>
        <v>0</v>
      </c>
      <c r="AN154">
        <f t="shared" si="13"/>
        <v>0</v>
      </c>
      <c r="AO154">
        <f t="shared" si="14"/>
        <v>0</v>
      </c>
    </row>
    <row r="155" spans="1:41" x14ac:dyDescent="0.25">
      <c r="A155" t="s">
        <v>216</v>
      </c>
      <c r="B155">
        <v>2019</v>
      </c>
      <c r="C155" t="s">
        <v>37</v>
      </c>
      <c r="D155" t="s">
        <v>38</v>
      </c>
      <c r="E155">
        <v>3</v>
      </c>
      <c r="F155" t="s">
        <v>40</v>
      </c>
      <c r="G155">
        <v>2.0333329999999998</v>
      </c>
      <c r="H155" t="s">
        <v>58</v>
      </c>
      <c r="I155">
        <v>655</v>
      </c>
      <c r="J155">
        <v>1365</v>
      </c>
      <c r="K155">
        <v>0</v>
      </c>
      <c r="L155">
        <v>0</v>
      </c>
      <c r="M155">
        <v>0.6</v>
      </c>
      <c r="N155">
        <v>0.8</v>
      </c>
      <c r="O155">
        <v>1.05</v>
      </c>
      <c r="P155">
        <v>1.1000000000000001</v>
      </c>
      <c r="Q155" t="s">
        <v>46</v>
      </c>
      <c r="R155">
        <v>5</v>
      </c>
      <c r="S155">
        <v>9</v>
      </c>
      <c r="T155" t="s">
        <v>47</v>
      </c>
      <c r="U155" t="s">
        <v>58</v>
      </c>
      <c r="V155" t="s">
        <v>35</v>
      </c>
      <c r="W155" t="s">
        <v>59</v>
      </c>
      <c r="X155">
        <v>2019</v>
      </c>
      <c r="Y155" t="s">
        <v>37</v>
      </c>
      <c r="Z155" t="s">
        <v>38</v>
      </c>
      <c r="AA155">
        <v>3</v>
      </c>
      <c r="AB155">
        <v>29</v>
      </c>
      <c r="AC155">
        <v>0.8</v>
      </c>
      <c r="AD155">
        <v>0.40666659999999999</v>
      </c>
      <c r="AE155">
        <v>1092</v>
      </c>
      <c r="AF155">
        <f>VLOOKUP(A155,[1]DETALLE!$A$1:$AK$841,37,FALSE)</f>
        <v>1501.5000000000002</v>
      </c>
      <c r="AG155">
        <f>VLOOKUP(A155,[1]DETALLE!$A$1:$AK$841,16,FALSE)</f>
        <v>345</v>
      </c>
      <c r="AH155">
        <f>VLOOKUP(A155,[1]DETALLE!$A$1:$AK$841,22,FALSE)</f>
        <v>1.1000000000000001</v>
      </c>
      <c r="AI155">
        <f>VLOOKUP(A155,[1]DETALLE!$A$1:$AK$841,27,FALSE)</f>
        <v>9.4E-2</v>
      </c>
      <c r="AJ155" t="str">
        <f>VLOOKUP(A155,[1]DETALLE!$A$1:$AK$841,18,FALSE)</f>
        <v>A3 Office Color Laser MFPs</v>
      </c>
      <c r="AK155">
        <f t="shared" si="10"/>
        <v>0</v>
      </c>
      <c r="AL155">
        <f t="shared" si="11"/>
        <v>0</v>
      </c>
      <c r="AM155">
        <f t="shared" si="12"/>
        <v>0</v>
      </c>
      <c r="AN155">
        <f t="shared" si="13"/>
        <v>0</v>
      </c>
      <c r="AO155">
        <f t="shared" si="14"/>
        <v>0</v>
      </c>
    </row>
    <row r="156" spans="1:41" x14ac:dyDescent="0.25">
      <c r="A156" t="s">
        <v>129</v>
      </c>
      <c r="B156">
        <v>2019</v>
      </c>
      <c r="C156" t="s">
        <v>37</v>
      </c>
      <c r="D156" t="s">
        <v>38</v>
      </c>
      <c r="E156">
        <v>3</v>
      </c>
      <c r="F156" t="s">
        <v>40</v>
      </c>
      <c r="G156">
        <v>0.1666667</v>
      </c>
      <c r="H156" t="s">
        <v>58</v>
      </c>
      <c r="I156">
        <v>655</v>
      </c>
      <c r="J156">
        <v>1365</v>
      </c>
      <c r="K156">
        <v>0</v>
      </c>
      <c r="L156">
        <v>0</v>
      </c>
      <c r="M156">
        <v>0.6</v>
      </c>
      <c r="N156">
        <v>0.8</v>
      </c>
      <c r="O156">
        <v>1.05</v>
      </c>
      <c r="P156">
        <v>1.1000000000000001</v>
      </c>
      <c r="Q156" t="s">
        <v>46</v>
      </c>
      <c r="R156">
        <v>5</v>
      </c>
      <c r="S156">
        <v>9</v>
      </c>
      <c r="T156" t="s">
        <v>47</v>
      </c>
      <c r="U156" t="s">
        <v>58</v>
      </c>
      <c r="V156" t="s">
        <v>35</v>
      </c>
      <c r="W156" t="s">
        <v>130</v>
      </c>
      <c r="X156">
        <v>2019</v>
      </c>
      <c r="Y156" t="s">
        <v>37</v>
      </c>
      <c r="Z156" t="s">
        <v>38</v>
      </c>
      <c r="AA156">
        <v>3</v>
      </c>
      <c r="AB156">
        <v>2</v>
      </c>
      <c r="AC156">
        <v>0</v>
      </c>
      <c r="AD156">
        <v>3.3333340000000003E-2</v>
      </c>
      <c r="AE156">
        <v>0</v>
      </c>
      <c r="AF156">
        <f>VLOOKUP(A156,[1]DETALLE!$A$1:$AK$841,37,FALSE)</f>
        <v>750.75000000000011</v>
      </c>
      <c r="AG156">
        <f>VLOOKUP(A156,[1]DETALLE!$A$1:$AK$841,16,FALSE)</f>
        <v>103</v>
      </c>
      <c r="AH156">
        <f>VLOOKUP(A156,[1]DETALLE!$A$1:$AK$841,22,FALSE)</f>
        <v>1.05</v>
      </c>
      <c r="AI156">
        <f>VLOOKUP(A156,[1]DETALLE!$A$1:$AK$841,27,FALSE)</f>
        <v>0.41111111111111115</v>
      </c>
      <c r="AJ156" t="str">
        <f>VLOOKUP(A156,[1]DETALLE!$A$1:$AK$841,18,FALSE)</f>
        <v>A4 Mono MFPs</v>
      </c>
      <c r="AK156">
        <f t="shared" si="10"/>
        <v>0</v>
      </c>
      <c r="AL156">
        <f t="shared" si="11"/>
        <v>0</v>
      </c>
      <c r="AM156">
        <f t="shared" si="12"/>
        <v>0</v>
      </c>
      <c r="AN156">
        <f t="shared" si="13"/>
        <v>0</v>
      </c>
      <c r="AO156">
        <f t="shared" si="14"/>
        <v>0</v>
      </c>
    </row>
    <row r="157" spans="1:41" x14ac:dyDescent="0.25">
      <c r="A157" t="s">
        <v>217</v>
      </c>
      <c r="B157">
        <v>2019</v>
      </c>
      <c r="C157" t="s">
        <v>37</v>
      </c>
      <c r="D157" t="s">
        <v>38</v>
      </c>
      <c r="E157">
        <v>3</v>
      </c>
      <c r="F157" t="s">
        <v>40</v>
      </c>
      <c r="G157">
        <v>0.4166667</v>
      </c>
      <c r="H157" t="s">
        <v>58</v>
      </c>
      <c r="I157">
        <v>655</v>
      </c>
      <c r="J157">
        <v>1365</v>
      </c>
      <c r="K157">
        <v>0</v>
      </c>
      <c r="L157">
        <v>0</v>
      </c>
      <c r="M157">
        <v>0.6</v>
      </c>
      <c r="N157">
        <v>0.8</v>
      </c>
      <c r="O157">
        <v>1.05</v>
      </c>
      <c r="P157">
        <v>1.1000000000000001</v>
      </c>
      <c r="Q157" t="s">
        <v>46</v>
      </c>
      <c r="R157">
        <v>5</v>
      </c>
      <c r="S157">
        <v>9</v>
      </c>
      <c r="T157" t="s">
        <v>47</v>
      </c>
      <c r="U157" t="s">
        <v>58</v>
      </c>
      <c r="V157" t="s">
        <v>35</v>
      </c>
      <c r="W157" t="s">
        <v>67</v>
      </c>
      <c r="X157">
        <v>2019</v>
      </c>
      <c r="Y157" t="s">
        <v>37</v>
      </c>
      <c r="Z157" t="s">
        <v>38</v>
      </c>
      <c r="AA157">
        <v>3</v>
      </c>
      <c r="AB157">
        <v>8</v>
      </c>
      <c r="AC157">
        <v>0.6</v>
      </c>
      <c r="AD157">
        <v>8.3333340000000006E-2</v>
      </c>
      <c r="AE157">
        <v>819</v>
      </c>
      <c r="AF157">
        <f>VLOOKUP(A157,[1]DETALLE!$A$1:$AK$841,37,FALSE)</f>
        <v>1730.3000000000004</v>
      </c>
      <c r="AG157">
        <f>VLOOKUP(A157,[1]DETALLE!$A$1:$AK$841,16,FALSE)</f>
        <v>50</v>
      </c>
      <c r="AH157">
        <f>VLOOKUP(A157,[1]DETALLE!$A$1:$AK$841,22,FALSE)</f>
        <v>1.1000000000000001</v>
      </c>
      <c r="AI157">
        <f>VLOOKUP(A157,[1]DETALLE!$A$1:$AK$841,27,FALSE)</f>
        <v>0.255</v>
      </c>
      <c r="AJ157" t="str">
        <f>VLOOKUP(A157,[1]DETALLE!$A$1:$AK$841,18,FALSE)</f>
        <v>Light Production Digital Business</v>
      </c>
      <c r="AK157">
        <f t="shared" si="10"/>
        <v>0</v>
      </c>
      <c r="AL157">
        <f t="shared" si="11"/>
        <v>0</v>
      </c>
      <c r="AM157">
        <f t="shared" si="12"/>
        <v>0</v>
      </c>
      <c r="AN157">
        <f t="shared" si="13"/>
        <v>0</v>
      </c>
      <c r="AO157">
        <f t="shared" si="14"/>
        <v>0</v>
      </c>
    </row>
    <row r="158" spans="1:41" x14ac:dyDescent="0.25">
      <c r="A158" t="s">
        <v>218</v>
      </c>
      <c r="B158">
        <v>2019</v>
      </c>
      <c r="C158" t="s">
        <v>37</v>
      </c>
      <c r="D158" t="s">
        <v>38</v>
      </c>
      <c r="E158">
        <v>3</v>
      </c>
      <c r="F158" t="s">
        <v>40</v>
      </c>
      <c r="G158">
        <v>1.1333329999999999</v>
      </c>
      <c r="H158" t="s">
        <v>58</v>
      </c>
      <c r="I158">
        <v>655</v>
      </c>
      <c r="J158">
        <v>1365</v>
      </c>
      <c r="K158">
        <v>0</v>
      </c>
      <c r="L158">
        <v>0</v>
      </c>
      <c r="M158">
        <v>0.6</v>
      </c>
      <c r="N158">
        <v>0.8</v>
      </c>
      <c r="O158">
        <v>1.05</v>
      </c>
      <c r="P158">
        <v>1.1000000000000001</v>
      </c>
      <c r="Q158" t="s">
        <v>46</v>
      </c>
      <c r="R158">
        <v>5</v>
      </c>
      <c r="S158">
        <v>9</v>
      </c>
      <c r="T158" t="s">
        <v>47</v>
      </c>
      <c r="U158" t="s">
        <v>58</v>
      </c>
      <c r="V158" t="s">
        <v>35</v>
      </c>
      <c r="W158" t="s">
        <v>73</v>
      </c>
      <c r="X158">
        <v>2019</v>
      </c>
      <c r="Y158" t="s">
        <v>37</v>
      </c>
      <c r="Z158" t="s">
        <v>38</v>
      </c>
      <c r="AA158">
        <v>3</v>
      </c>
      <c r="AB158">
        <v>70</v>
      </c>
      <c r="AC158">
        <v>1.1000000000000001</v>
      </c>
      <c r="AD158">
        <v>0.2266666</v>
      </c>
      <c r="AE158">
        <v>1501.5</v>
      </c>
      <c r="AF158">
        <f>VLOOKUP(A158,[1]DETALLE!$A$1:$AK$841,37,FALSE)</f>
        <v>1730.3000000000004</v>
      </c>
      <c r="AG158">
        <f>VLOOKUP(A158,[1]DETALLE!$A$1:$AK$841,16,FALSE)</f>
        <v>31</v>
      </c>
      <c r="AH158">
        <f>VLOOKUP(A158,[1]DETALLE!$A$1:$AK$841,22,FALSE)</f>
        <v>1.1000000000000001</v>
      </c>
      <c r="AI158">
        <f>VLOOKUP(A158,[1]DETALLE!$A$1:$AK$841,27,FALSE)</f>
        <v>0.24249999999999999</v>
      </c>
      <c r="AJ158" t="str">
        <f>VLOOKUP(A158,[1]DETALLE!$A$1:$AK$841,18,FALSE)</f>
        <v>Entry Production Color Low/Mid</v>
      </c>
      <c r="AK158">
        <f t="shared" si="10"/>
        <v>0</v>
      </c>
      <c r="AL158">
        <f t="shared" si="11"/>
        <v>0</v>
      </c>
      <c r="AM158">
        <f t="shared" si="12"/>
        <v>1</v>
      </c>
      <c r="AN158">
        <f t="shared" si="13"/>
        <v>0</v>
      </c>
      <c r="AO158">
        <f t="shared" si="14"/>
        <v>0</v>
      </c>
    </row>
    <row r="159" spans="1:41" x14ac:dyDescent="0.25">
      <c r="A159" t="s">
        <v>69</v>
      </c>
      <c r="B159">
        <v>2019</v>
      </c>
      <c r="C159" t="s">
        <v>37</v>
      </c>
      <c r="D159" t="s">
        <v>38</v>
      </c>
      <c r="E159">
        <v>3</v>
      </c>
      <c r="F159" t="s">
        <v>40</v>
      </c>
      <c r="G159">
        <v>1.2166669999999999</v>
      </c>
      <c r="H159" t="s">
        <v>58</v>
      </c>
      <c r="I159">
        <v>655</v>
      </c>
      <c r="J159">
        <v>1365</v>
      </c>
      <c r="K159">
        <v>0</v>
      </c>
      <c r="L159">
        <v>0</v>
      </c>
      <c r="M159">
        <v>0.6</v>
      </c>
      <c r="N159">
        <v>0.8</v>
      </c>
      <c r="O159">
        <v>1.05</v>
      </c>
      <c r="P159">
        <v>1.1000000000000001</v>
      </c>
      <c r="Q159" t="s">
        <v>46</v>
      </c>
      <c r="R159">
        <v>5</v>
      </c>
      <c r="S159">
        <v>9</v>
      </c>
      <c r="T159" t="s">
        <v>47</v>
      </c>
      <c r="U159" t="s">
        <v>58</v>
      </c>
      <c r="V159" t="s">
        <v>35</v>
      </c>
      <c r="W159" t="s">
        <v>59</v>
      </c>
      <c r="X159">
        <v>2019</v>
      </c>
      <c r="Y159" t="s">
        <v>37</v>
      </c>
      <c r="Z159" t="s">
        <v>38</v>
      </c>
      <c r="AA159">
        <v>3</v>
      </c>
      <c r="AB159">
        <v>9</v>
      </c>
      <c r="AC159">
        <v>0.6</v>
      </c>
      <c r="AD159">
        <v>0.24333340000000001</v>
      </c>
      <c r="AE159">
        <v>819</v>
      </c>
      <c r="AF159">
        <f>VLOOKUP(A159,[1]DETALLE!$A$1:$AK$841,37,FALSE)</f>
        <v>1808.95</v>
      </c>
      <c r="AG159">
        <f>VLOOKUP(A159,[1]DETALLE!$A$1:$AK$841,16,FALSE)</f>
        <v>118</v>
      </c>
      <c r="AH159">
        <f>VLOOKUP(A159,[1]DETALLE!$A$1:$AK$841,22,FALSE)</f>
        <v>1.1499999999999999</v>
      </c>
      <c r="AI159">
        <f>VLOOKUP(A159,[1]DETALLE!$A$1:$AK$841,27,FALSE)</f>
        <v>8.2500000000000004E-2</v>
      </c>
      <c r="AJ159" t="str">
        <f>VLOOKUP(A159,[1]DETALLE!$A$1:$AK$841,18,FALSE)</f>
        <v>WF Mono Systems and Legacy Color</v>
      </c>
      <c r="AK159">
        <f t="shared" si="10"/>
        <v>0</v>
      </c>
      <c r="AL159">
        <f t="shared" si="11"/>
        <v>0</v>
      </c>
      <c r="AM159">
        <f t="shared" si="12"/>
        <v>0</v>
      </c>
      <c r="AN159">
        <f t="shared" si="13"/>
        <v>0</v>
      </c>
      <c r="AO159">
        <f t="shared" si="14"/>
        <v>0</v>
      </c>
    </row>
    <row r="160" spans="1:41" x14ac:dyDescent="0.25">
      <c r="A160" t="s">
        <v>219</v>
      </c>
      <c r="B160">
        <v>2019</v>
      </c>
      <c r="C160" t="s">
        <v>37</v>
      </c>
      <c r="D160" t="s">
        <v>38</v>
      </c>
      <c r="E160">
        <v>3</v>
      </c>
      <c r="F160" t="s">
        <v>44</v>
      </c>
      <c r="G160">
        <v>0</v>
      </c>
      <c r="H160" t="s">
        <v>71</v>
      </c>
      <c r="I160">
        <v>468</v>
      </c>
      <c r="J160">
        <v>715</v>
      </c>
      <c r="K160">
        <v>0</v>
      </c>
      <c r="L160">
        <v>0</v>
      </c>
      <c r="M160">
        <v>0</v>
      </c>
      <c r="N160">
        <v>0.6</v>
      </c>
      <c r="O160">
        <v>0.8</v>
      </c>
      <c r="P160">
        <v>1.05</v>
      </c>
      <c r="Q160" t="s">
        <v>46</v>
      </c>
      <c r="R160">
        <v>5</v>
      </c>
      <c r="S160">
        <v>9</v>
      </c>
      <c r="T160" t="s">
        <v>47</v>
      </c>
      <c r="U160" t="s">
        <v>58</v>
      </c>
      <c r="V160" t="s">
        <v>35</v>
      </c>
      <c r="W160" t="s">
        <v>55</v>
      </c>
      <c r="X160">
        <v>2019</v>
      </c>
      <c r="Y160" t="s">
        <v>37</v>
      </c>
      <c r="Z160" t="s">
        <v>38</v>
      </c>
      <c r="AA160">
        <v>5</v>
      </c>
      <c r="AB160">
        <v>14</v>
      </c>
      <c r="AC160">
        <v>0</v>
      </c>
      <c r="AD160">
        <v>0</v>
      </c>
      <c r="AE160">
        <v>715</v>
      </c>
      <c r="AF160">
        <f>VLOOKUP(A160,[1]DETALLE!$A$1:$AK$841,37,FALSE)</f>
        <v>0</v>
      </c>
      <c r="AG160">
        <f>VLOOKUP(A160,[1]DETALLE!$A$1:$AK$841,16,FALSE)</f>
        <v>17</v>
      </c>
      <c r="AH160">
        <f>VLOOKUP(A160,[1]DETALLE!$A$1:$AK$841,22,FALSE)</f>
        <v>0.6</v>
      </c>
      <c r="AI160">
        <f>VLOOKUP(A160,[1]DETALLE!$A$1:$AK$841,27,FALSE)</f>
        <v>0.27799999999999997</v>
      </c>
      <c r="AJ160" t="str">
        <f>VLOOKUP(A160,[1]DETALLE!$A$1:$AK$841,18,FALSE)</f>
        <v>A4 Mono MFPs</v>
      </c>
      <c r="AK160">
        <f t="shared" si="10"/>
        <v>0</v>
      </c>
      <c r="AL160">
        <f t="shared" si="11"/>
        <v>0</v>
      </c>
      <c r="AM160">
        <f t="shared" si="12"/>
        <v>0</v>
      </c>
      <c r="AN160">
        <f t="shared" si="13"/>
        <v>0</v>
      </c>
      <c r="AO160">
        <f t="shared" si="14"/>
        <v>0</v>
      </c>
    </row>
    <row r="161" spans="1:41" x14ac:dyDescent="0.25">
      <c r="A161" t="s">
        <v>220</v>
      </c>
      <c r="B161">
        <v>2019</v>
      </c>
      <c r="C161" t="s">
        <v>37</v>
      </c>
      <c r="D161" t="s">
        <v>38</v>
      </c>
      <c r="E161">
        <v>3</v>
      </c>
      <c r="F161" t="s">
        <v>40</v>
      </c>
      <c r="G161">
        <v>1.75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R161" t="s">
        <v>33</v>
      </c>
      <c r="S161" t="s">
        <v>33</v>
      </c>
      <c r="U161" t="s">
        <v>34</v>
      </c>
      <c r="V161" t="s">
        <v>35</v>
      </c>
      <c r="W161" t="s">
        <v>36</v>
      </c>
      <c r="X161">
        <v>2019</v>
      </c>
      <c r="Y161" t="s">
        <v>37</v>
      </c>
      <c r="Z161" t="s">
        <v>38</v>
      </c>
      <c r="AA161">
        <v>3</v>
      </c>
      <c r="AB161">
        <v>0</v>
      </c>
      <c r="AC161">
        <v>1.1000000000000001</v>
      </c>
      <c r="AD161">
        <v>0</v>
      </c>
      <c r="AE161">
        <v>750.75</v>
      </c>
      <c r="AF161">
        <f>VLOOKUP(A161,[1]DETALLE!$A$1:$AK$841,37,FALSE)</f>
        <v>750.75000000000011</v>
      </c>
      <c r="AG161">
        <f>VLOOKUP(A161,[1]DETALLE!$A$1:$AK$841,16,FALSE)</f>
        <v>91</v>
      </c>
      <c r="AH161">
        <f>VLOOKUP(A161,[1]DETALLE!$A$1:$AK$841,22,FALSE)</f>
        <v>1.05</v>
      </c>
      <c r="AI161">
        <f>VLOOKUP(A161,[1]DETALLE!$A$1:$AK$841,27,FALSE)</f>
        <v>0.46666666666666667</v>
      </c>
      <c r="AJ161" t="str">
        <f>VLOOKUP(A161,[1]DETALLE!$A$1:$AK$841,18,FALSE)</f>
        <v>A4 Mono MFPs</v>
      </c>
      <c r="AK161">
        <f t="shared" si="10"/>
        <v>1</v>
      </c>
      <c r="AL161">
        <f t="shared" si="11"/>
        <v>0</v>
      </c>
      <c r="AM161">
        <f t="shared" si="12"/>
        <v>0</v>
      </c>
      <c r="AN161">
        <f t="shared" si="13"/>
        <v>0</v>
      </c>
      <c r="AO161">
        <f t="shared" si="14"/>
        <v>0</v>
      </c>
    </row>
    <row r="162" spans="1:41" x14ac:dyDescent="0.25">
      <c r="A162" t="s">
        <v>78</v>
      </c>
      <c r="B162">
        <v>2019</v>
      </c>
      <c r="C162" t="s">
        <v>37</v>
      </c>
      <c r="D162" t="s">
        <v>38</v>
      </c>
      <c r="E162">
        <v>3</v>
      </c>
      <c r="F162" t="s">
        <v>44</v>
      </c>
      <c r="G162">
        <v>0</v>
      </c>
      <c r="I162" t="s">
        <v>33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R162" t="s">
        <v>33</v>
      </c>
      <c r="S162" t="s">
        <v>33</v>
      </c>
      <c r="U162" t="s">
        <v>34</v>
      </c>
      <c r="V162" t="s">
        <v>35</v>
      </c>
      <c r="W162" t="s">
        <v>50</v>
      </c>
      <c r="X162">
        <v>2019</v>
      </c>
      <c r="Y162" t="s">
        <v>37</v>
      </c>
      <c r="Z162" t="s">
        <v>38</v>
      </c>
      <c r="AA162">
        <v>3</v>
      </c>
      <c r="AB162">
        <v>7</v>
      </c>
      <c r="AC162">
        <v>1.1000000000000001</v>
      </c>
      <c r="AD162">
        <v>0</v>
      </c>
      <c r="AE162">
        <v>715</v>
      </c>
      <c r="AF162">
        <f>VLOOKUP(A162,[1]DETALLE!$A$1:$AK$841,37,FALSE)</f>
        <v>429.00000000000006</v>
      </c>
      <c r="AG162">
        <f>VLOOKUP(A162,[1]DETALLE!$A$1:$AK$841,16,FALSE)</f>
        <v>22</v>
      </c>
      <c r="AH162">
        <f>VLOOKUP(A162,[1]DETALLE!$A$1:$AK$841,22,FALSE)</f>
        <v>0.6</v>
      </c>
      <c r="AI162">
        <f>VLOOKUP(A162,[1]DETALLE!$A$1:$AK$841,27,FALSE)</f>
        <v>0.246</v>
      </c>
      <c r="AJ162" t="str">
        <f>VLOOKUP(A162,[1]DETALLE!$A$1:$AK$841,18,FALSE)</f>
        <v>Color Laser Printers</v>
      </c>
      <c r="AK162">
        <f t="shared" si="10"/>
        <v>0</v>
      </c>
      <c r="AL162">
        <f t="shared" si="11"/>
        <v>0</v>
      </c>
      <c r="AM162">
        <f t="shared" si="12"/>
        <v>0</v>
      </c>
      <c r="AN162">
        <f t="shared" si="13"/>
        <v>0</v>
      </c>
      <c r="AO162">
        <f t="shared" si="14"/>
        <v>0</v>
      </c>
    </row>
    <row r="163" spans="1:41" x14ac:dyDescent="0.25">
      <c r="A163" t="s">
        <v>221</v>
      </c>
      <c r="B163">
        <v>2019</v>
      </c>
      <c r="C163" t="s">
        <v>37</v>
      </c>
      <c r="D163" t="s">
        <v>38</v>
      </c>
      <c r="E163">
        <v>3</v>
      </c>
      <c r="F163" t="s">
        <v>40</v>
      </c>
      <c r="G163">
        <v>0.13333329999999999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R163" t="s">
        <v>33</v>
      </c>
      <c r="S163" t="s">
        <v>33</v>
      </c>
      <c r="U163" t="s">
        <v>58</v>
      </c>
      <c r="V163" t="s">
        <v>35</v>
      </c>
      <c r="W163" t="s">
        <v>55</v>
      </c>
      <c r="X163">
        <v>2019</v>
      </c>
      <c r="Y163" t="s">
        <v>37</v>
      </c>
      <c r="Z163" t="s">
        <v>38</v>
      </c>
      <c r="AA163">
        <v>10</v>
      </c>
      <c r="AB163">
        <v>12</v>
      </c>
      <c r="AC163">
        <v>1.1000000000000001</v>
      </c>
      <c r="AD163">
        <v>0</v>
      </c>
      <c r="AE163">
        <v>347.75</v>
      </c>
      <c r="AF163">
        <f>VLOOKUP(A163,[1]DETALLE!$A$1:$AK$841,37,FALSE)</f>
        <v>1258.4000000000003</v>
      </c>
      <c r="AG163">
        <f>VLOOKUP(A163,[1]DETALLE!$A$1:$AK$841,16,FALSE)</f>
        <v>9</v>
      </c>
      <c r="AH163">
        <f>VLOOKUP(A163,[1]DETALLE!$A$1:$AK$841,22,FALSE)</f>
        <v>0.8</v>
      </c>
      <c r="AI163">
        <f>VLOOKUP(A163,[1]DETALLE!$A$1:$AK$841,27,FALSE)</f>
        <v>0.38750000000000001</v>
      </c>
      <c r="AJ163" t="str">
        <f>VLOOKUP(A163,[1]DETALLE!$A$1:$AK$841,18,FALSE)</f>
        <v>Entry Production Color Low/Mid</v>
      </c>
      <c r="AK163">
        <f t="shared" si="10"/>
        <v>0</v>
      </c>
      <c r="AL163">
        <f t="shared" si="11"/>
        <v>0</v>
      </c>
      <c r="AM163">
        <f t="shared" si="12"/>
        <v>0</v>
      </c>
      <c r="AN163">
        <f t="shared" si="13"/>
        <v>0</v>
      </c>
      <c r="AO163">
        <f t="shared" si="14"/>
        <v>0</v>
      </c>
    </row>
    <row r="164" spans="1:41" x14ac:dyDescent="0.25">
      <c r="A164" t="s">
        <v>222</v>
      </c>
      <c r="B164">
        <v>2019</v>
      </c>
      <c r="C164" t="s">
        <v>37</v>
      </c>
      <c r="D164" t="s">
        <v>38</v>
      </c>
      <c r="E164">
        <v>3</v>
      </c>
      <c r="F164" t="s">
        <v>40</v>
      </c>
      <c r="G164">
        <v>0.5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R164" t="s">
        <v>33</v>
      </c>
      <c r="S164" t="s">
        <v>33</v>
      </c>
      <c r="U164" t="s">
        <v>64</v>
      </c>
      <c r="V164" t="s">
        <v>35</v>
      </c>
      <c r="W164" t="s">
        <v>61</v>
      </c>
      <c r="X164">
        <v>2019</v>
      </c>
      <c r="Y164" t="s">
        <v>37</v>
      </c>
      <c r="Z164" t="s">
        <v>38</v>
      </c>
      <c r="AA164">
        <v>5</v>
      </c>
      <c r="AB164">
        <v>34</v>
      </c>
      <c r="AC164">
        <v>1.1000000000000001</v>
      </c>
      <c r="AD164">
        <v>0</v>
      </c>
      <c r="AE164">
        <v>1433.25</v>
      </c>
      <c r="AF164" t="e">
        <f>VLOOKUP(A164,[1]DETALLE!$A$1:$AK$841,37,FALSE)</f>
        <v>#N/A</v>
      </c>
      <c r="AG164" t="e">
        <f>VLOOKUP(A164,[1]DETALLE!$A$1:$AK$841,16,FALSE)</f>
        <v>#N/A</v>
      </c>
      <c r="AH164" t="e">
        <f>VLOOKUP(A164,[1]DETALLE!$A$1:$AK$841,22,FALSE)</f>
        <v>#N/A</v>
      </c>
      <c r="AI164" t="e">
        <f>VLOOKUP(A164,[1]DETALLE!$A$1:$AK$841,27,FALSE)</f>
        <v>#N/A</v>
      </c>
      <c r="AJ164" t="e">
        <f>VLOOKUP(A164,[1]DETALLE!$A$1:$AK$841,18,FALSE)</f>
        <v>#N/A</v>
      </c>
      <c r="AK164" t="e">
        <f t="shared" si="10"/>
        <v>#N/A</v>
      </c>
      <c r="AL164" t="e">
        <f t="shared" si="11"/>
        <v>#N/A</v>
      </c>
      <c r="AM164" t="e">
        <f t="shared" si="12"/>
        <v>#N/A</v>
      </c>
      <c r="AN164" t="e">
        <f t="shared" si="13"/>
        <v>#N/A</v>
      </c>
      <c r="AO164" t="e">
        <f t="shared" si="14"/>
        <v>#N/A</v>
      </c>
    </row>
    <row r="165" spans="1:41" x14ac:dyDescent="0.25">
      <c r="A165" t="s">
        <v>223</v>
      </c>
      <c r="B165">
        <v>2019</v>
      </c>
      <c r="C165" t="s">
        <v>37</v>
      </c>
      <c r="D165" t="s">
        <v>38</v>
      </c>
      <c r="E165">
        <v>3</v>
      </c>
      <c r="F165" t="s">
        <v>40</v>
      </c>
      <c r="G165">
        <v>0.8</v>
      </c>
      <c r="H165" t="s">
        <v>64</v>
      </c>
      <c r="I165">
        <v>655</v>
      </c>
      <c r="J165">
        <v>1365</v>
      </c>
      <c r="K165">
        <v>0</v>
      </c>
      <c r="L165">
        <v>0</v>
      </c>
      <c r="M165">
        <v>0.6</v>
      </c>
      <c r="N165">
        <v>0.8</v>
      </c>
      <c r="O165">
        <v>1.05</v>
      </c>
      <c r="P165">
        <v>1.1000000000000001</v>
      </c>
      <c r="Q165" t="s">
        <v>46</v>
      </c>
      <c r="R165">
        <v>5</v>
      </c>
      <c r="S165">
        <v>9</v>
      </c>
      <c r="T165" t="s">
        <v>47</v>
      </c>
      <c r="U165" t="s">
        <v>64</v>
      </c>
      <c r="V165" t="s">
        <v>35</v>
      </c>
      <c r="W165" t="s">
        <v>59</v>
      </c>
      <c r="X165">
        <v>2019</v>
      </c>
      <c r="Y165" t="s">
        <v>37</v>
      </c>
      <c r="Z165" t="s">
        <v>38</v>
      </c>
      <c r="AA165">
        <v>4</v>
      </c>
      <c r="AB165">
        <v>84</v>
      </c>
      <c r="AC165">
        <v>1.1000000000000001</v>
      </c>
      <c r="AD165">
        <v>0.16</v>
      </c>
      <c r="AE165">
        <v>1501.5</v>
      </c>
      <c r="AF165">
        <f>VLOOKUP(A165,[1]DETALLE!$A$1:$AK$841,37,FALSE)</f>
        <v>0</v>
      </c>
      <c r="AG165">
        <f>VLOOKUP(A165,[1]DETALLE!$A$1:$AK$841,16,FALSE)</f>
        <v>0</v>
      </c>
      <c r="AH165">
        <f>VLOOKUP(A165,[1]DETALLE!$A$1:$AK$841,22,FALSE)</f>
        <v>0</v>
      </c>
      <c r="AI165">
        <f>VLOOKUP(A165,[1]DETALLE!$A$1:$AK$841,27,FALSE)</f>
        <v>0</v>
      </c>
      <c r="AJ165" t="str">
        <f>VLOOKUP(A165,[1]DETALLE!$A$1:$AK$841,18,FALSE)</f>
        <v>Entry Production Color Low/Mid</v>
      </c>
      <c r="AK165">
        <f t="shared" si="10"/>
        <v>0</v>
      </c>
      <c r="AL165">
        <f t="shared" si="11"/>
        <v>0</v>
      </c>
      <c r="AM165">
        <f t="shared" si="12"/>
        <v>0</v>
      </c>
      <c r="AN165">
        <f t="shared" si="13"/>
        <v>0</v>
      </c>
      <c r="AO165">
        <f t="shared" si="14"/>
        <v>0</v>
      </c>
    </row>
    <row r="166" spans="1:41" x14ac:dyDescent="0.25">
      <c r="A166" t="s">
        <v>135</v>
      </c>
      <c r="B166">
        <v>2019</v>
      </c>
      <c r="C166" t="s">
        <v>37</v>
      </c>
      <c r="D166" t="s">
        <v>38</v>
      </c>
      <c r="E166">
        <v>3</v>
      </c>
      <c r="F166" t="s">
        <v>40</v>
      </c>
      <c r="G166">
        <v>0.78333339999999996</v>
      </c>
      <c r="H166" t="s">
        <v>91</v>
      </c>
      <c r="I166">
        <v>803</v>
      </c>
      <c r="J166">
        <v>1573</v>
      </c>
      <c r="K166">
        <v>0.2</v>
      </c>
      <c r="L166">
        <v>0.6</v>
      </c>
      <c r="M166">
        <v>0.8</v>
      </c>
      <c r="N166">
        <v>1.05</v>
      </c>
      <c r="O166">
        <v>1.1000000000000001</v>
      </c>
      <c r="P166">
        <v>1.1499999999999999</v>
      </c>
      <c r="Q166" t="s">
        <v>46</v>
      </c>
      <c r="R166">
        <v>4</v>
      </c>
      <c r="S166">
        <v>6</v>
      </c>
      <c r="T166" t="s">
        <v>47</v>
      </c>
      <c r="U166" t="s">
        <v>91</v>
      </c>
      <c r="V166" t="s">
        <v>35</v>
      </c>
      <c r="W166" t="s">
        <v>50</v>
      </c>
      <c r="X166">
        <v>2019</v>
      </c>
      <c r="Y166" t="s">
        <v>37</v>
      </c>
      <c r="Z166" t="s">
        <v>38</v>
      </c>
      <c r="AA166">
        <v>5</v>
      </c>
      <c r="AB166">
        <v>2</v>
      </c>
      <c r="AC166">
        <v>0.2</v>
      </c>
      <c r="AD166">
        <v>0.19583334999999999</v>
      </c>
      <c r="AE166">
        <v>314.60000000000002</v>
      </c>
      <c r="AF166">
        <f>VLOOKUP(A166,[1]DETALLE!$A$1:$AK$841,37,FALSE)</f>
        <v>0</v>
      </c>
      <c r="AG166">
        <f>VLOOKUP(A166,[1]DETALLE!$A$1:$AK$841,16,FALSE)</f>
        <v>2693</v>
      </c>
      <c r="AH166">
        <f>VLOOKUP(A166,[1]DETALLE!$A$1:$AK$841,22,FALSE)</f>
        <v>1.05</v>
      </c>
      <c r="AI166">
        <f>VLOOKUP(A166,[1]DETALLE!$A$1:$AK$841,27,FALSE)</f>
        <v>0.44400000000000006</v>
      </c>
      <c r="AJ166" t="str">
        <f>VLOOKUP(A166,[1]DETALLE!$A$1:$AK$841,18,FALSE)</f>
        <v>A4 Mono MFPs</v>
      </c>
      <c r="AK166">
        <f t="shared" si="10"/>
        <v>0</v>
      </c>
      <c r="AL166">
        <f t="shared" si="11"/>
        <v>0</v>
      </c>
      <c r="AM166">
        <f t="shared" si="12"/>
        <v>0</v>
      </c>
      <c r="AN166">
        <f t="shared" si="13"/>
        <v>0</v>
      </c>
      <c r="AO166">
        <f t="shared" si="14"/>
        <v>0</v>
      </c>
    </row>
    <row r="167" spans="1:41" x14ac:dyDescent="0.25">
      <c r="A167" t="s">
        <v>224</v>
      </c>
      <c r="B167">
        <v>2019</v>
      </c>
      <c r="C167" t="s">
        <v>37</v>
      </c>
      <c r="D167" t="s">
        <v>38</v>
      </c>
      <c r="E167">
        <v>3</v>
      </c>
      <c r="F167" t="s">
        <v>40</v>
      </c>
      <c r="G167">
        <v>1.5</v>
      </c>
      <c r="H167" t="s">
        <v>66</v>
      </c>
      <c r="I167">
        <v>468</v>
      </c>
      <c r="J167">
        <v>715</v>
      </c>
      <c r="K167">
        <v>0</v>
      </c>
      <c r="L167">
        <v>0</v>
      </c>
      <c r="M167">
        <v>0</v>
      </c>
      <c r="N167">
        <v>0.6</v>
      </c>
      <c r="O167">
        <v>0.8</v>
      </c>
      <c r="P167">
        <v>1.05</v>
      </c>
      <c r="Q167" t="s">
        <v>46</v>
      </c>
      <c r="R167">
        <v>5</v>
      </c>
      <c r="S167">
        <v>9</v>
      </c>
      <c r="T167" t="s">
        <v>47</v>
      </c>
      <c r="U167" t="s">
        <v>58</v>
      </c>
      <c r="V167" t="s">
        <v>35</v>
      </c>
      <c r="W167" t="s">
        <v>55</v>
      </c>
      <c r="X167">
        <v>2019</v>
      </c>
      <c r="Y167" t="s">
        <v>37</v>
      </c>
      <c r="Z167" t="s">
        <v>38</v>
      </c>
      <c r="AA167">
        <v>3</v>
      </c>
      <c r="AB167">
        <v>71</v>
      </c>
      <c r="AC167">
        <v>1.05</v>
      </c>
      <c r="AD167">
        <v>0.3</v>
      </c>
      <c r="AE167">
        <v>750.75</v>
      </c>
      <c r="AF167">
        <f>VLOOKUP(A167,[1]DETALLE!$A$1:$AK$841,37,FALSE)</f>
        <v>1258.4000000000003</v>
      </c>
      <c r="AG167">
        <f>VLOOKUP(A167,[1]DETALLE!$A$1:$AK$841,16,FALSE)</f>
        <v>8</v>
      </c>
      <c r="AH167">
        <f>VLOOKUP(A167,[1]DETALLE!$A$1:$AK$841,22,FALSE)</f>
        <v>0.8</v>
      </c>
      <c r="AI167">
        <f>VLOOKUP(A167,[1]DETALLE!$A$1:$AK$841,27,FALSE)</f>
        <v>0.51749999999999996</v>
      </c>
      <c r="AJ167" t="str">
        <f>VLOOKUP(A167,[1]DETALLE!$A$1:$AK$841,18,FALSE)</f>
        <v>Light Production Digital Business</v>
      </c>
      <c r="AK167">
        <f t="shared" si="10"/>
        <v>0</v>
      </c>
      <c r="AL167">
        <f t="shared" si="11"/>
        <v>0</v>
      </c>
      <c r="AM167">
        <f t="shared" si="12"/>
        <v>0</v>
      </c>
      <c r="AN167">
        <f t="shared" si="13"/>
        <v>0</v>
      </c>
      <c r="AO167">
        <f t="shared" si="14"/>
        <v>0</v>
      </c>
    </row>
    <row r="168" spans="1:41" x14ac:dyDescent="0.25">
      <c r="A168" t="s">
        <v>138</v>
      </c>
      <c r="B168">
        <v>2019</v>
      </c>
      <c r="C168" t="s">
        <v>37</v>
      </c>
      <c r="D168" t="s">
        <v>38</v>
      </c>
      <c r="E168">
        <v>3</v>
      </c>
      <c r="F168" t="s">
        <v>40</v>
      </c>
      <c r="G168">
        <v>0</v>
      </c>
      <c r="H168" t="s">
        <v>53</v>
      </c>
      <c r="I168">
        <v>655</v>
      </c>
      <c r="J168">
        <v>1365</v>
      </c>
      <c r="K168">
        <v>0</v>
      </c>
      <c r="L168">
        <v>0</v>
      </c>
      <c r="M168">
        <v>0.6</v>
      </c>
      <c r="N168">
        <v>0.8</v>
      </c>
      <c r="O168">
        <v>1.05</v>
      </c>
      <c r="P168">
        <v>1.1000000000000001</v>
      </c>
      <c r="Q168" t="s">
        <v>46</v>
      </c>
      <c r="R168">
        <v>5</v>
      </c>
      <c r="S168">
        <v>9</v>
      </c>
      <c r="T168" t="s">
        <v>47</v>
      </c>
      <c r="U168" t="s">
        <v>54</v>
      </c>
      <c r="V168" t="s">
        <v>35</v>
      </c>
      <c r="W168" t="s">
        <v>55</v>
      </c>
      <c r="X168">
        <v>2019</v>
      </c>
      <c r="Y168" t="s">
        <v>37</v>
      </c>
      <c r="Z168" t="s">
        <v>38</v>
      </c>
      <c r="AA168">
        <v>5</v>
      </c>
      <c r="AB168">
        <v>2</v>
      </c>
      <c r="AC168">
        <v>0</v>
      </c>
      <c r="AD168">
        <v>0</v>
      </c>
      <c r="AE168">
        <v>0</v>
      </c>
      <c r="AF168">
        <f>VLOOKUP(A168,[1]DETALLE!$A$1:$AK$841,37,FALSE)</f>
        <v>750.75000000000011</v>
      </c>
      <c r="AG168">
        <f>VLOOKUP(A168,[1]DETALLE!$A$1:$AK$841,16,FALSE)</f>
        <v>61</v>
      </c>
      <c r="AH168">
        <f>VLOOKUP(A168,[1]DETALLE!$A$1:$AK$841,22,FALSE)</f>
        <v>1.05</v>
      </c>
      <c r="AI168">
        <f>VLOOKUP(A168,[1]DETALLE!$A$1:$AK$841,27,FALSE)</f>
        <v>0.48799999999999999</v>
      </c>
      <c r="AJ168" t="str">
        <f>VLOOKUP(A168,[1]DETALLE!$A$1:$AK$841,18,FALSE)</f>
        <v>Entry Mono Printers</v>
      </c>
      <c r="AK168">
        <f t="shared" si="10"/>
        <v>0</v>
      </c>
      <c r="AL168">
        <f t="shared" si="11"/>
        <v>0</v>
      </c>
      <c r="AM168">
        <f t="shared" si="12"/>
        <v>0</v>
      </c>
      <c r="AN168">
        <f t="shared" si="13"/>
        <v>0</v>
      </c>
      <c r="AO168">
        <f t="shared" si="14"/>
        <v>0</v>
      </c>
    </row>
    <row r="169" spans="1:41" x14ac:dyDescent="0.25">
      <c r="A169" t="s">
        <v>225</v>
      </c>
      <c r="B169">
        <v>2019</v>
      </c>
      <c r="C169" t="s">
        <v>37</v>
      </c>
      <c r="D169" t="s">
        <v>38</v>
      </c>
      <c r="E169">
        <v>3</v>
      </c>
      <c r="F169" t="s">
        <v>40</v>
      </c>
      <c r="G169">
        <v>1.1666669999999999</v>
      </c>
      <c r="H169" t="s">
        <v>54</v>
      </c>
      <c r="I169">
        <v>803</v>
      </c>
      <c r="J169">
        <v>1573</v>
      </c>
      <c r="K169">
        <v>0.2</v>
      </c>
      <c r="L169">
        <v>0.6</v>
      </c>
      <c r="M169">
        <v>0.8</v>
      </c>
      <c r="N169">
        <v>1.05</v>
      </c>
      <c r="O169">
        <v>1.1000000000000001</v>
      </c>
      <c r="P169">
        <v>1.1499999999999999</v>
      </c>
      <c r="Q169" t="s">
        <v>46</v>
      </c>
      <c r="R169">
        <v>4</v>
      </c>
      <c r="S169">
        <v>6</v>
      </c>
      <c r="T169" t="s">
        <v>47</v>
      </c>
      <c r="U169" t="s">
        <v>54</v>
      </c>
      <c r="V169" t="s">
        <v>35</v>
      </c>
      <c r="W169" t="s">
        <v>50</v>
      </c>
      <c r="X169">
        <v>2019</v>
      </c>
      <c r="Y169" t="s">
        <v>37</v>
      </c>
      <c r="Z169" t="s">
        <v>38</v>
      </c>
      <c r="AA169">
        <v>4</v>
      </c>
      <c r="AB169">
        <v>43</v>
      </c>
      <c r="AC169">
        <v>1.1000000000000001</v>
      </c>
      <c r="AD169">
        <v>0.29166674999999997</v>
      </c>
      <c r="AE169">
        <v>1730.3</v>
      </c>
      <c r="AF169">
        <f>VLOOKUP(A169,[1]DETALLE!$A$1:$AK$841,37,FALSE)</f>
        <v>1808.95</v>
      </c>
      <c r="AG169">
        <f>VLOOKUP(A169,[1]DETALLE!$A$1:$AK$841,16,FALSE)</f>
        <v>125</v>
      </c>
      <c r="AH169">
        <f>VLOOKUP(A169,[1]DETALLE!$A$1:$AK$841,22,FALSE)</f>
        <v>1.1499999999999999</v>
      </c>
      <c r="AI169">
        <f>VLOOKUP(A169,[1]DETALLE!$A$1:$AK$841,27,FALSE)</f>
        <v>0.89500000000000002</v>
      </c>
      <c r="AJ169" t="str">
        <f>VLOOKUP(A169,[1]DETALLE!$A$1:$AK$841,18,FALSE)</f>
        <v>Light Production Digital Business</v>
      </c>
      <c r="AK169">
        <f t="shared" si="10"/>
        <v>0</v>
      </c>
      <c r="AL169">
        <f t="shared" si="11"/>
        <v>0</v>
      </c>
      <c r="AM169">
        <f t="shared" si="12"/>
        <v>0</v>
      </c>
      <c r="AN169">
        <f t="shared" si="13"/>
        <v>0</v>
      </c>
      <c r="AO169">
        <f t="shared" si="14"/>
        <v>0</v>
      </c>
    </row>
    <row r="170" spans="1:41" x14ac:dyDescent="0.25">
      <c r="A170" t="s">
        <v>226</v>
      </c>
      <c r="B170">
        <v>2019</v>
      </c>
      <c r="C170" t="s">
        <v>37</v>
      </c>
      <c r="D170" t="s">
        <v>38</v>
      </c>
      <c r="E170">
        <v>3</v>
      </c>
      <c r="F170" t="s">
        <v>40</v>
      </c>
      <c r="G170">
        <v>1.766667</v>
      </c>
      <c r="H170" t="s">
        <v>54</v>
      </c>
      <c r="I170">
        <v>803</v>
      </c>
      <c r="J170">
        <v>1573</v>
      </c>
      <c r="K170">
        <v>0.2</v>
      </c>
      <c r="L170">
        <v>0.6</v>
      </c>
      <c r="M170">
        <v>0.8</v>
      </c>
      <c r="N170">
        <v>1.05</v>
      </c>
      <c r="O170">
        <v>1.1000000000000001</v>
      </c>
      <c r="P170">
        <v>1.1499999999999999</v>
      </c>
      <c r="Q170" t="s">
        <v>46</v>
      </c>
      <c r="R170">
        <v>4</v>
      </c>
      <c r="S170">
        <v>6</v>
      </c>
      <c r="T170" t="s">
        <v>47</v>
      </c>
      <c r="U170" t="s">
        <v>54</v>
      </c>
      <c r="V170" t="s">
        <v>35</v>
      </c>
      <c r="W170" t="s">
        <v>42</v>
      </c>
      <c r="X170">
        <v>2019</v>
      </c>
      <c r="Y170" t="s">
        <v>37</v>
      </c>
      <c r="Z170" t="s">
        <v>38</v>
      </c>
      <c r="AA170">
        <v>3</v>
      </c>
      <c r="AB170">
        <v>230</v>
      </c>
      <c r="AC170">
        <v>1.1499999999999999</v>
      </c>
      <c r="AD170">
        <v>0.44166675</v>
      </c>
      <c r="AE170">
        <v>1808.95</v>
      </c>
      <c r="AF170">
        <f>VLOOKUP(A170,[1]DETALLE!$A$1:$AK$841,37,FALSE)</f>
        <v>1092</v>
      </c>
      <c r="AG170">
        <f>VLOOKUP(A170,[1]DETALLE!$A$1:$AK$841,16,FALSE)</f>
        <v>25</v>
      </c>
      <c r="AH170">
        <f>VLOOKUP(A170,[1]DETALLE!$A$1:$AK$841,22,FALSE)</f>
        <v>0.8</v>
      </c>
      <c r="AI170">
        <f>VLOOKUP(A170,[1]DETALLE!$A$1:$AK$841,27,FALSE)</f>
        <v>0.19600000000000001</v>
      </c>
      <c r="AJ170" t="str">
        <f>VLOOKUP(A170,[1]DETALLE!$A$1:$AK$841,18,FALSE)</f>
        <v>Departmental Digital</v>
      </c>
      <c r="AK170">
        <f t="shared" si="10"/>
        <v>0</v>
      </c>
      <c r="AL170">
        <f t="shared" si="11"/>
        <v>0</v>
      </c>
      <c r="AM170">
        <f t="shared" si="12"/>
        <v>0</v>
      </c>
      <c r="AN170">
        <f t="shared" si="13"/>
        <v>0</v>
      </c>
      <c r="AO170">
        <f t="shared" si="14"/>
        <v>0</v>
      </c>
    </row>
    <row r="171" spans="1:41" x14ac:dyDescent="0.25">
      <c r="A171" t="s">
        <v>227</v>
      </c>
      <c r="B171">
        <v>2019</v>
      </c>
      <c r="C171" t="s">
        <v>37</v>
      </c>
      <c r="D171" t="s">
        <v>38</v>
      </c>
      <c r="E171">
        <v>3</v>
      </c>
      <c r="F171" t="s">
        <v>44</v>
      </c>
      <c r="G171">
        <v>0</v>
      </c>
      <c r="H171" t="s">
        <v>54</v>
      </c>
      <c r="I171">
        <v>803</v>
      </c>
      <c r="J171">
        <v>1573</v>
      </c>
      <c r="K171">
        <v>0.2</v>
      </c>
      <c r="L171">
        <v>0.6</v>
      </c>
      <c r="M171">
        <v>0.8</v>
      </c>
      <c r="N171">
        <v>1.05</v>
      </c>
      <c r="O171">
        <v>1.1000000000000001</v>
      </c>
      <c r="P171">
        <v>1.1499999999999999</v>
      </c>
      <c r="Q171" t="s">
        <v>46</v>
      </c>
      <c r="R171">
        <v>4</v>
      </c>
      <c r="S171">
        <v>6</v>
      </c>
      <c r="T171" t="s">
        <v>85</v>
      </c>
      <c r="U171" t="s">
        <v>54</v>
      </c>
      <c r="V171" t="s">
        <v>35</v>
      </c>
      <c r="W171" t="s">
        <v>61</v>
      </c>
      <c r="X171">
        <v>2019</v>
      </c>
      <c r="Y171" t="s">
        <v>37</v>
      </c>
      <c r="Z171" t="s">
        <v>38</v>
      </c>
      <c r="AA171">
        <v>4</v>
      </c>
      <c r="AB171">
        <v>41</v>
      </c>
      <c r="AC171">
        <v>0</v>
      </c>
      <c r="AD171">
        <v>0</v>
      </c>
      <c r="AE171">
        <v>1573</v>
      </c>
      <c r="AF171" t="e">
        <f>VLOOKUP(A171,[1]DETALLE!$A$1:$AK$841,37,FALSE)</f>
        <v>#N/A</v>
      </c>
      <c r="AG171" t="e">
        <f>VLOOKUP(A171,[1]DETALLE!$A$1:$AK$841,16,FALSE)</f>
        <v>#N/A</v>
      </c>
      <c r="AH171" t="e">
        <f>VLOOKUP(A171,[1]DETALLE!$A$1:$AK$841,22,FALSE)</f>
        <v>#N/A</v>
      </c>
      <c r="AI171" t="e">
        <f>VLOOKUP(A171,[1]DETALLE!$A$1:$AK$841,27,FALSE)</f>
        <v>#N/A</v>
      </c>
      <c r="AJ171" t="e">
        <f>VLOOKUP(A171,[1]DETALLE!$A$1:$AK$841,18,FALSE)</f>
        <v>#N/A</v>
      </c>
      <c r="AK171" t="e">
        <f t="shared" si="10"/>
        <v>#N/A</v>
      </c>
      <c r="AL171" t="e">
        <f t="shared" si="11"/>
        <v>#N/A</v>
      </c>
      <c r="AM171" t="e">
        <f t="shared" si="12"/>
        <v>#N/A</v>
      </c>
      <c r="AN171" t="e">
        <f t="shared" si="13"/>
        <v>#N/A</v>
      </c>
      <c r="AO171" t="e">
        <f t="shared" si="14"/>
        <v>#N/A</v>
      </c>
    </row>
    <row r="172" spans="1:41" x14ac:dyDescent="0.25">
      <c r="A172" t="s">
        <v>228</v>
      </c>
      <c r="B172">
        <v>2019</v>
      </c>
      <c r="C172" t="s">
        <v>37</v>
      </c>
      <c r="D172" t="s">
        <v>38</v>
      </c>
      <c r="E172">
        <v>3</v>
      </c>
      <c r="F172" t="s">
        <v>40</v>
      </c>
      <c r="G172">
        <v>0.05</v>
      </c>
      <c r="H172" t="s">
        <v>34</v>
      </c>
      <c r="I172">
        <v>468</v>
      </c>
      <c r="J172">
        <v>715</v>
      </c>
      <c r="K172">
        <v>0</v>
      </c>
      <c r="L172">
        <v>0</v>
      </c>
      <c r="M172">
        <v>0</v>
      </c>
      <c r="N172">
        <v>0.6</v>
      </c>
      <c r="O172">
        <v>0.8</v>
      </c>
      <c r="P172">
        <v>1.05</v>
      </c>
      <c r="Q172" t="s">
        <v>46</v>
      </c>
      <c r="R172">
        <v>5</v>
      </c>
      <c r="S172">
        <v>9</v>
      </c>
      <c r="T172" t="s">
        <v>47</v>
      </c>
      <c r="U172" t="s">
        <v>34</v>
      </c>
      <c r="V172" t="s">
        <v>35</v>
      </c>
      <c r="W172" t="s">
        <v>50</v>
      </c>
      <c r="X172">
        <v>2019</v>
      </c>
      <c r="Y172" t="s">
        <v>37</v>
      </c>
      <c r="Z172" t="s">
        <v>38</v>
      </c>
      <c r="AA172">
        <v>5</v>
      </c>
      <c r="AB172">
        <v>41</v>
      </c>
      <c r="AC172">
        <v>0.8</v>
      </c>
      <c r="AD172">
        <v>0.01</v>
      </c>
      <c r="AE172">
        <v>572</v>
      </c>
      <c r="AF172">
        <f>VLOOKUP(A172,[1]DETALLE!$A$1:$AK$841,37,FALSE)</f>
        <v>819</v>
      </c>
      <c r="AG172">
        <f>VLOOKUP(A172,[1]DETALLE!$A$1:$AK$841,16,FALSE)</f>
        <v>11</v>
      </c>
      <c r="AH172">
        <f>VLOOKUP(A172,[1]DETALLE!$A$1:$AK$841,22,FALSE)</f>
        <v>0.6</v>
      </c>
      <c r="AI172">
        <f>VLOOKUP(A172,[1]DETALLE!$A$1:$AK$841,27,FALSE)</f>
        <v>0.378</v>
      </c>
      <c r="AJ172" t="str">
        <f>VLOOKUP(A172,[1]DETALLE!$A$1:$AK$841,18,FALSE)</f>
        <v>Departmental Digital</v>
      </c>
      <c r="AK172">
        <f t="shared" si="10"/>
        <v>0</v>
      </c>
      <c r="AL172">
        <f t="shared" si="11"/>
        <v>0</v>
      </c>
      <c r="AM172">
        <f t="shared" si="12"/>
        <v>0</v>
      </c>
      <c r="AN172">
        <f t="shared" si="13"/>
        <v>0</v>
      </c>
      <c r="AO172">
        <f t="shared" si="14"/>
        <v>0</v>
      </c>
    </row>
    <row r="173" spans="1:41" x14ac:dyDescent="0.25">
      <c r="A173" t="s">
        <v>229</v>
      </c>
      <c r="B173">
        <v>2019</v>
      </c>
      <c r="C173" t="s">
        <v>37</v>
      </c>
      <c r="D173" t="s">
        <v>38</v>
      </c>
      <c r="E173">
        <v>3</v>
      </c>
      <c r="F173" t="s">
        <v>40</v>
      </c>
      <c r="G173">
        <v>1.6166670000000001</v>
      </c>
      <c r="H173" t="s">
        <v>116</v>
      </c>
      <c r="I173">
        <v>655</v>
      </c>
      <c r="J173">
        <v>1365</v>
      </c>
      <c r="K173">
        <v>0</v>
      </c>
      <c r="L173">
        <v>0</v>
      </c>
      <c r="M173">
        <v>0.6</v>
      </c>
      <c r="N173">
        <v>0.8</v>
      </c>
      <c r="O173">
        <v>1.05</v>
      </c>
      <c r="P173">
        <v>1.1000000000000001</v>
      </c>
      <c r="Q173" t="s">
        <v>46</v>
      </c>
      <c r="R173">
        <v>5</v>
      </c>
      <c r="S173">
        <v>9</v>
      </c>
      <c r="T173" t="s">
        <v>47</v>
      </c>
      <c r="U173" t="s">
        <v>45</v>
      </c>
      <c r="V173" t="s">
        <v>35</v>
      </c>
      <c r="W173" t="s">
        <v>36</v>
      </c>
      <c r="X173">
        <v>2019</v>
      </c>
      <c r="Y173" t="s">
        <v>37</v>
      </c>
      <c r="Z173" t="s">
        <v>38</v>
      </c>
      <c r="AA173">
        <v>3</v>
      </c>
      <c r="AB173">
        <v>63</v>
      </c>
      <c r="AC173">
        <v>1.1000000000000001</v>
      </c>
      <c r="AD173">
        <v>0.32333339999999999</v>
      </c>
      <c r="AE173">
        <v>1501.5</v>
      </c>
      <c r="AF173">
        <f>VLOOKUP(A173,[1]DETALLE!$A$1:$AK$841,37,FALSE)</f>
        <v>1730.3000000000004</v>
      </c>
      <c r="AG173">
        <f>VLOOKUP(A173,[1]DETALLE!$A$1:$AK$841,16,FALSE)</f>
        <v>36</v>
      </c>
      <c r="AH173">
        <f>VLOOKUP(A173,[1]DETALLE!$A$1:$AK$841,22,FALSE)</f>
        <v>1.1000000000000001</v>
      </c>
      <c r="AI173">
        <f>VLOOKUP(A173,[1]DETALLE!$A$1:$AK$841,27,FALSE)</f>
        <v>0.505</v>
      </c>
      <c r="AJ173" t="str">
        <f>VLOOKUP(A173,[1]DETALLE!$A$1:$AK$841,18,FALSE)</f>
        <v>Light Production Digital Business</v>
      </c>
      <c r="AK173">
        <f t="shared" si="10"/>
        <v>0</v>
      </c>
      <c r="AL173">
        <f t="shared" si="11"/>
        <v>0</v>
      </c>
      <c r="AM173">
        <f t="shared" si="12"/>
        <v>1</v>
      </c>
      <c r="AN173">
        <f t="shared" si="13"/>
        <v>0</v>
      </c>
      <c r="AO173">
        <f t="shared" si="14"/>
        <v>0</v>
      </c>
    </row>
    <row r="174" spans="1:41" x14ac:dyDescent="0.25">
      <c r="A174" t="s">
        <v>109</v>
      </c>
      <c r="B174">
        <v>2019</v>
      </c>
      <c r="C174" t="s">
        <v>37</v>
      </c>
      <c r="D174" t="s">
        <v>38</v>
      </c>
      <c r="E174">
        <v>4</v>
      </c>
      <c r="F174" t="s">
        <v>40</v>
      </c>
      <c r="G174">
        <v>0.95</v>
      </c>
      <c r="H174" t="s">
        <v>58</v>
      </c>
      <c r="I174">
        <v>655</v>
      </c>
      <c r="J174">
        <v>1365</v>
      </c>
      <c r="K174">
        <v>0</v>
      </c>
      <c r="L174">
        <v>0</v>
      </c>
      <c r="M174">
        <v>0.6</v>
      </c>
      <c r="N174">
        <v>0.8</v>
      </c>
      <c r="O174">
        <v>1.05</v>
      </c>
      <c r="P174">
        <v>1.1000000000000001</v>
      </c>
      <c r="Q174" t="s">
        <v>46</v>
      </c>
      <c r="R174">
        <v>5</v>
      </c>
      <c r="S174">
        <v>9</v>
      </c>
      <c r="T174" t="s">
        <v>47</v>
      </c>
      <c r="U174" t="s">
        <v>45</v>
      </c>
      <c r="V174" t="s">
        <v>35</v>
      </c>
      <c r="W174" t="s">
        <v>73</v>
      </c>
      <c r="X174">
        <v>2019</v>
      </c>
      <c r="Y174" t="s">
        <v>37</v>
      </c>
      <c r="Z174" t="s">
        <v>38</v>
      </c>
      <c r="AA174">
        <v>4</v>
      </c>
      <c r="AB174">
        <v>3</v>
      </c>
      <c r="AC174">
        <v>0</v>
      </c>
      <c r="AD174">
        <v>0.19</v>
      </c>
      <c r="AE174">
        <v>0</v>
      </c>
      <c r="AF174">
        <f>VLOOKUP(A174,[1]DETALLE!$A$1:$AK$841,37,FALSE)</f>
        <v>0</v>
      </c>
      <c r="AG174">
        <f>VLOOKUP(A174,[1]DETALLE!$A$1:$AK$841,16,FALSE)</f>
        <v>3</v>
      </c>
      <c r="AH174">
        <f>VLOOKUP(A174,[1]DETALLE!$A$1:$AK$841,22,FALSE)</f>
        <v>0</v>
      </c>
      <c r="AI174">
        <f>VLOOKUP(A174,[1]DETALLE!$A$1:$AK$841,27,FALSE)</f>
        <v>0.57999999999999996</v>
      </c>
      <c r="AJ174" t="str">
        <f>VLOOKUP(A174,[1]DETALLE!$A$1:$AK$841,18,FALSE)</f>
        <v>Light Production Digital Business</v>
      </c>
      <c r="AK174">
        <f t="shared" si="10"/>
        <v>1</v>
      </c>
      <c r="AL174">
        <f t="shared" si="11"/>
        <v>1</v>
      </c>
      <c r="AM174">
        <f t="shared" si="12"/>
        <v>1</v>
      </c>
      <c r="AN174">
        <f t="shared" si="13"/>
        <v>0</v>
      </c>
      <c r="AO174">
        <f t="shared" si="14"/>
        <v>0</v>
      </c>
    </row>
    <row r="175" spans="1:41" x14ac:dyDescent="0.25">
      <c r="A175" t="s">
        <v>230</v>
      </c>
      <c r="B175">
        <v>2019</v>
      </c>
      <c r="C175" t="s">
        <v>37</v>
      </c>
      <c r="D175" t="s">
        <v>38</v>
      </c>
      <c r="E175">
        <v>4</v>
      </c>
      <c r="F175" t="s">
        <v>40</v>
      </c>
      <c r="G175">
        <v>0.26666669999999998</v>
      </c>
      <c r="H175" t="s">
        <v>34</v>
      </c>
      <c r="I175">
        <v>468</v>
      </c>
      <c r="J175">
        <v>715</v>
      </c>
      <c r="K175">
        <v>0</v>
      </c>
      <c r="L175">
        <v>0</v>
      </c>
      <c r="M175">
        <v>0</v>
      </c>
      <c r="N175">
        <v>0.6</v>
      </c>
      <c r="O175">
        <v>0.8</v>
      </c>
      <c r="P175">
        <v>1.05</v>
      </c>
      <c r="Q175" t="s">
        <v>46</v>
      </c>
      <c r="R175">
        <v>5</v>
      </c>
      <c r="S175">
        <v>9</v>
      </c>
      <c r="T175" t="s">
        <v>47</v>
      </c>
      <c r="U175" t="s">
        <v>34</v>
      </c>
      <c r="V175" t="s">
        <v>35</v>
      </c>
      <c r="W175" t="s">
        <v>80</v>
      </c>
      <c r="X175">
        <v>2019</v>
      </c>
      <c r="Y175" t="s">
        <v>37</v>
      </c>
      <c r="Z175" t="s">
        <v>38</v>
      </c>
      <c r="AA175">
        <v>5</v>
      </c>
      <c r="AB175">
        <v>155</v>
      </c>
      <c r="AC175">
        <v>1.05</v>
      </c>
      <c r="AD175">
        <v>5.333334E-2</v>
      </c>
      <c r="AE175">
        <v>750.75</v>
      </c>
      <c r="AF175">
        <f>VLOOKUP(A175,[1]DETALLE!$A$1:$AK$841,37,FALSE)</f>
        <v>819</v>
      </c>
      <c r="AG175">
        <f>VLOOKUP(A175,[1]DETALLE!$A$1:$AK$841,16,FALSE)</f>
        <v>10</v>
      </c>
      <c r="AH175">
        <f>VLOOKUP(A175,[1]DETALLE!$A$1:$AK$841,22,FALSE)</f>
        <v>0.6</v>
      </c>
      <c r="AI175">
        <f>VLOOKUP(A175,[1]DETALLE!$A$1:$AK$841,27,FALSE)</f>
        <v>0.47000000000000003</v>
      </c>
      <c r="AJ175" t="str">
        <f>VLOOKUP(A175,[1]DETALLE!$A$1:$AK$841,18,FALSE)</f>
        <v>Departmental Digital</v>
      </c>
      <c r="AK175">
        <f t="shared" si="10"/>
        <v>0</v>
      </c>
      <c r="AL175">
        <f t="shared" si="11"/>
        <v>0</v>
      </c>
      <c r="AM175">
        <f t="shared" si="12"/>
        <v>0</v>
      </c>
      <c r="AN175">
        <f t="shared" si="13"/>
        <v>0</v>
      </c>
      <c r="AO175">
        <f t="shared" si="14"/>
        <v>0</v>
      </c>
    </row>
    <row r="176" spans="1:41" x14ac:dyDescent="0.25">
      <c r="A176" t="s">
        <v>231</v>
      </c>
      <c r="B176">
        <v>2019</v>
      </c>
      <c r="C176" t="s">
        <v>37</v>
      </c>
      <c r="D176" t="s">
        <v>38</v>
      </c>
      <c r="E176">
        <v>4</v>
      </c>
      <c r="F176" t="s">
        <v>40</v>
      </c>
      <c r="G176">
        <v>1.766667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R176" t="s">
        <v>33</v>
      </c>
      <c r="S176" t="s">
        <v>33</v>
      </c>
      <c r="U176" t="s">
        <v>91</v>
      </c>
      <c r="V176" t="s">
        <v>35</v>
      </c>
      <c r="W176" t="s">
        <v>83</v>
      </c>
      <c r="X176">
        <v>2019</v>
      </c>
      <c r="Y176" t="s">
        <v>37</v>
      </c>
      <c r="Z176" t="s">
        <v>38</v>
      </c>
      <c r="AA176">
        <v>5</v>
      </c>
      <c r="AB176">
        <v>0</v>
      </c>
      <c r="AC176">
        <v>1.1000000000000001</v>
      </c>
      <c r="AD176">
        <v>0</v>
      </c>
      <c r="AE176">
        <v>235.95</v>
      </c>
      <c r="AF176">
        <f>VLOOKUP(A176,[1]DETALLE!$A$1:$AK$841,37,FALSE)</f>
        <v>1501.5000000000002</v>
      </c>
      <c r="AG176">
        <f>VLOOKUP(A176,[1]DETALLE!$A$1:$AK$841,16,FALSE)</f>
        <v>70</v>
      </c>
      <c r="AH176">
        <f>VLOOKUP(A176,[1]DETALLE!$A$1:$AK$841,22,FALSE)</f>
        <v>1.1000000000000001</v>
      </c>
      <c r="AI176">
        <f>VLOOKUP(A176,[1]DETALLE!$A$1:$AK$841,27,FALSE)</f>
        <v>0.25600000000000001</v>
      </c>
      <c r="AJ176" t="str">
        <f>VLOOKUP(A176,[1]DETALLE!$A$1:$AK$841,18,FALSE)</f>
        <v>Departmental Digital</v>
      </c>
      <c r="AK176">
        <f t="shared" si="10"/>
        <v>0</v>
      </c>
      <c r="AL176">
        <f t="shared" si="11"/>
        <v>0</v>
      </c>
      <c r="AM176">
        <f t="shared" si="12"/>
        <v>1</v>
      </c>
      <c r="AN176">
        <f t="shared" si="13"/>
        <v>0</v>
      </c>
      <c r="AO176">
        <f t="shared" si="14"/>
        <v>0</v>
      </c>
    </row>
    <row r="177" spans="1:41" x14ac:dyDescent="0.25">
      <c r="A177" t="s">
        <v>232</v>
      </c>
      <c r="B177">
        <v>2019</v>
      </c>
      <c r="C177" t="s">
        <v>37</v>
      </c>
      <c r="D177" t="s">
        <v>38</v>
      </c>
      <c r="E177">
        <v>4</v>
      </c>
      <c r="F177" t="s">
        <v>40</v>
      </c>
      <c r="G177">
        <v>1.5</v>
      </c>
      <c r="H177" t="s">
        <v>34</v>
      </c>
      <c r="I177">
        <v>468</v>
      </c>
      <c r="J177">
        <v>715</v>
      </c>
      <c r="K177">
        <v>0</v>
      </c>
      <c r="L177">
        <v>0</v>
      </c>
      <c r="M177">
        <v>0</v>
      </c>
      <c r="N177">
        <v>0.6</v>
      </c>
      <c r="O177">
        <v>0.8</v>
      </c>
      <c r="P177">
        <v>1.05</v>
      </c>
      <c r="Q177" t="s">
        <v>46</v>
      </c>
      <c r="R177">
        <v>5</v>
      </c>
      <c r="S177">
        <v>9</v>
      </c>
      <c r="T177" t="s">
        <v>47</v>
      </c>
      <c r="U177" t="s">
        <v>34</v>
      </c>
      <c r="V177" t="s">
        <v>35</v>
      </c>
      <c r="W177" t="s">
        <v>36</v>
      </c>
      <c r="X177">
        <v>2019</v>
      </c>
      <c r="Y177" t="s">
        <v>37</v>
      </c>
      <c r="Z177" t="s">
        <v>38</v>
      </c>
      <c r="AA177">
        <v>11</v>
      </c>
      <c r="AB177">
        <v>35</v>
      </c>
      <c r="AC177">
        <v>0.8</v>
      </c>
      <c r="AD177">
        <v>0.3</v>
      </c>
      <c r="AE177">
        <v>572</v>
      </c>
      <c r="AF177">
        <f>VLOOKUP(A177,[1]DETALLE!$A$1:$AK$841,37,FALSE)</f>
        <v>1501.5000000000002</v>
      </c>
      <c r="AG177">
        <f>VLOOKUP(A177,[1]DETALLE!$A$1:$AK$841,16,FALSE)</f>
        <v>117</v>
      </c>
      <c r="AH177">
        <f>VLOOKUP(A177,[1]DETALLE!$A$1:$AK$841,22,FALSE)</f>
        <v>1.1000000000000001</v>
      </c>
      <c r="AI177">
        <f>VLOOKUP(A177,[1]DETALLE!$A$1:$AK$841,27,FALSE)</f>
        <v>0.18</v>
      </c>
      <c r="AJ177" t="str">
        <f>VLOOKUP(A177,[1]DETALLE!$A$1:$AK$841,18,FALSE)</f>
        <v>Departmental Digital</v>
      </c>
      <c r="AK177">
        <f t="shared" si="10"/>
        <v>0</v>
      </c>
      <c r="AL177">
        <f t="shared" si="11"/>
        <v>0</v>
      </c>
      <c r="AM177">
        <f t="shared" si="12"/>
        <v>0</v>
      </c>
      <c r="AN177">
        <f t="shared" si="13"/>
        <v>0</v>
      </c>
      <c r="AO177">
        <f t="shared" si="14"/>
        <v>0</v>
      </c>
    </row>
    <row r="178" spans="1:41" x14ac:dyDescent="0.25">
      <c r="A178" t="s">
        <v>233</v>
      </c>
      <c r="B178">
        <v>2019</v>
      </c>
      <c r="C178" t="s">
        <v>37</v>
      </c>
      <c r="D178" t="s">
        <v>38</v>
      </c>
      <c r="E178">
        <v>4</v>
      </c>
      <c r="F178" t="s">
        <v>40</v>
      </c>
      <c r="G178">
        <v>2.4500000000000002</v>
      </c>
      <c r="H178" t="s">
        <v>34</v>
      </c>
      <c r="I178">
        <v>468</v>
      </c>
      <c r="J178">
        <v>715</v>
      </c>
      <c r="K178">
        <v>0</v>
      </c>
      <c r="L178">
        <v>0</v>
      </c>
      <c r="M178">
        <v>0</v>
      </c>
      <c r="N178">
        <v>0.6</v>
      </c>
      <c r="O178">
        <v>0.8</v>
      </c>
      <c r="P178">
        <v>1.05</v>
      </c>
      <c r="Q178" t="s">
        <v>46</v>
      </c>
      <c r="R178">
        <v>5</v>
      </c>
      <c r="S178">
        <v>9</v>
      </c>
      <c r="T178" t="s">
        <v>85</v>
      </c>
      <c r="U178" t="s">
        <v>34</v>
      </c>
      <c r="V178" t="s">
        <v>35</v>
      </c>
      <c r="W178" t="s">
        <v>42</v>
      </c>
      <c r="X178">
        <v>2019</v>
      </c>
      <c r="Y178" t="s">
        <v>37</v>
      </c>
      <c r="Z178" t="s">
        <v>38</v>
      </c>
      <c r="AA178">
        <v>8</v>
      </c>
      <c r="AB178">
        <v>119</v>
      </c>
      <c r="AC178">
        <v>1.05</v>
      </c>
      <c r="AD178">
        <v>0.27222222222222198</v>
      </c>
      <c r="AE178">
        <v>750.75</v>
      </c>
      <c r="AF178">
        <f>VLOOKUP(A178,[1]DETALLE!$A$1:$AK$841,37,FALSE)</f>
        <v>750.75000000000011</v>
      </c>
      <c r="AG178">
        <f>VLOOKUP(A178,[1]DETALLE!$A$1:$AK$841,16,FALSE)</f>
        <v>75</v>
      </c>
      <c r="AH178">
        <f>VLOOKUP(A178,[1]DETALLE!$A$1:$AK$841,22,FALSE)</f>
        <v>1.05</v>
      </c>
      <c r="AI178">
        <f>VLOOKUP(A178,[1]DETALLE!$A$1:$AK$841,27,FALSE)</f>
        <v>0</v>
      </c>
      <c r="AJ178" t="str">
        <f>VLOOKUP(A178,[1]DETALLE!$A$1:$AK$841,18,FALSE)</f>
        <v>Entry Mono Printers</v>
      </c>
      <c r="AK178">
        <f t="shared" si="10"/>
        <v>1</v>
      </c>
      <c r="AL178">
        <f t="shared" si="11"/>
        <v>0</v>
      </c>
      <c r="AM178">
        <f t="shared" si="12"/>
        <v>1</v>
      </c>
      <c r="AN178">
        <f t="shared" si="13"/>
        <v>0</v>
      </c>
      <c r="AO178">
        <f t="shared" si="14"/>
        <v>0</v>
      </c>
    </row>
    <row r="179" spans="1:41" x14ac:dyDescent="0.25">
      <c r="A179" t="s">
        <v>234</v>
      </c>
      <c r="B179">
        <v>2019</v>
      </c>
      <c r="C179" t="s">
        <v>37</v>
      </c>
      <c r="D179" t="s">
        <v>38</v>
      </c>
      <c r="E179">
        <v>4</v>
      </c>
      <c r="F179" t="s">
        <v>40</v>
      </c>
      <c r="G179">
        <v>1.066667</v>
      </c>
      <c r="H179" t="s">
        <v>71</v>
      </c>
      <c r="I179">
        <v>468</v>
      </c>
      <c r="J179">
        <v>715</v>
      </c>
      <c r="K179">
        <v>0</v>
      </c>
      <c r="L179">
        <v>0</v>
      </c>
      <c r="M179">
        <v>0</v>
      </c>
      <c r="N179">
        <v>0.6</v>
      </c>
      <c r="O179">
        <v>0.8</v>
      </c>
      <c r="P179">
        <v>1.05</v>
      </c>
      <c r="Q179" t="s">
        <v>46</v>
      </c>
      <c r="R179">
        <v>5</v>
      </c>
      <c r="S179">
        <v>9</v>
      </c>
      <c r="T179" t="s">
        <v>47</v>
      </c>
      <c r="U179" t="s">
        <v>34</v>
      </c>
      <c r="V179" t="s">
        <v>35</v>
      </c>
      <c r="W179" t="s">
        <v>50</v>
      </c>
      <c r="X179">
        <v>2019</v>
      </c>
      <c r="Y179" t="s">
        <v>37</v>
      </c>
      <c r="Z179" t="s">
        <v>38</v>
      </c>
      <c r="AA179">
        <v>9</v>
      </c>
      <c r="AB179">
        <v>41</v>
      </c>
      <c r="AC179">
        <v>0.8</v>
      </c>
      <c r="AD179">
        <v>0.21333340000000001</v>
      </c>
      <c r="AE179">
        <v>572</v>
      </c>
      <c r="AF179">
        <f>VLOOKUP(A179,[1]DETALLE!$A$1:$AK$841,37,FALSE)</f>
        <v>1686.0593750000003</v>
      </c>
      <c r="AG179">
        <f>VLOOKUP(A179,[1]DETALLE!$A$1:$AK$841,16,FALSE)</f>
        <v>47</v>
      </c>
      <c r="AH179">
        <f>VLOOKUP(A179,[1]DETALLE!$A$1:$AK$841,22,FALSE)</f>
        <v>1.1000000000000001</v>
      </c>
      <c r="AI179">
        <f>VLOOKUP(A179,[1]DETALLE!$A$1:$AK$841,27,FALSE)</f>
        <v>1.1125</v>
      </c>
      <c r="AJ179" t="str">
        <f>VLOOKUP(A179,[1]DETALLE!$A$1:$AK$841,18,FALSE)</f>
        <v>WF Mono Systems and Legacy Color</v>
      </c>
      <c r="AK179">
        <f t="shared" si="10"/>
        <v>0</v>
      </c>
      <c r="AL179">
        <f t="shared" si="11"/>
        <v>0</v>
      </c>
      <c r="AM179">
        <f t="shared" si="12"/>
        <v>0</v>
      </c>
      <c r="AN179">
        <f t="shared" si="13"/>
        <v>0</v>
      </c>
      <c r="AO179">
        <f t="shared" si="14"/>
        <v>0</v>
      </c>
    </row>
    <row r="180" spans="1:41" x14ac:dyDescent="0.25">
      <c r="A180" t="s">
        <v>235</v>
      </c>
      <c r="B180">
        <v>2019</v>
      </c>
      <c r="C180" t="s">
        <v>37</v>
      </c>
      <c r="D180" t="s">
        <v>38</v>
      </c>
      <c r="E180">
        <v>4</v>
      </c>
      <c r="F180" t="s">
        <v>40</v>
      </c>
      <c r="G180">
        <v>0.81666669999999997</v>
      </c>
      <c r="H180" t="s">
        <v>71</v>
      </c>
      <c r="I180">
        <v>468</v>
      </c>
      <c r="J180">
        <v>715</v>
      </c>
      <c r="K180">
        <v>0</v>
      </c>
      <c r="L180">
        <v>0</v>
      </c>
      <c r="M180">
        <v>0</v>
      </c>
      <c r="N180">
        <v>0.6</v>
      </c>
      <c r="O180">
        <v>0.8</v>
      </c>
      <c r="P180">
        <v>1.05</v>
      </c>
      <c r="Q180" t="s">
        <v>46</v>
      </c>
      <c r="R180">
        <v>5</v>
      </c>
      <c r="S180">
        <v>9</v>
      </c>
      <c r="T180" t="s">
        <v>47</v>
      </c>
      <c r="U180" t="s">
        <v>34</v>
      </c>
      <c r="V180" t="s">
        <v>35</v>
      </c>
      <c r="W180" t="s">
        <v>50</v>
      </c>
      <c r="X180">
        <v>2019</v>
      </c>
      <c r="Y180" t="s">
        <v>37</v>
      </c>
      <c r="Z180" t="s">
        <v>38</v>
      </c>
      <c r="AA180">
        <v>9</v>
      </c>
      <c r="AB180">
        <v>34</v>
      </c>
      <c r="AC180">
        <v>0.8</v>
      </c>
      <c r="AD180">
        <v>0.16333333999999999</v>
      </c>
      <c r="AE180">
        <v>572</v>
      </c>
      <c r="AF180">
        <f>VLOOKUP(A180,[1]DETALLE!$A$1:$AK$841,37,FALSE)</f>
        <v>1651.6500000000003</v>
      </c>
      <c r="AG180">
        <f>VLOOKUP(A180,[1]DETALLE!$A$1:$AK$841,16,FALSE)</f>
        <v>28</v>
      </c>
      <c r="AH180">
        <f>VLOOKUP(A180,[1]DETALLE!$A$1:$AK$841,22,FALSE)</f>
        <v>1.05</v>
      </c>
      <c r="AI180">
        <f>VLOOKUP(A180,[1]DETALLE!$A$1:$AK$841,27,FALSE)</f>
        <v>0.59499999999999997</v>
      </c>
      <c r="AJ180" t="str">
        <f>VLOOKUP(A180,[1]DETALLE!$A$1:$AK$841,18,FALSE)</f>
        <v>Light Production Digital Business</v>
      </c>
      <c r="AK180">
        <f t="shared" si="10"/>
        <v>0</v>
      </c>
      <c r="AL180">
        <f t="shared" si="11"/>
        <v>0</v>
      </c>
      <c r="AM180">
        <f t="shared" si="12"/>
        <v>0</v>
      </c>
      <c r="AN180">
        <f t="shared" si="13"/>
        <v>0</v>
      </c>
      <c r="AO180">
        <f t="shared" si="14"/>
        <v>0</v>
      </c>
    </row>
    <row r="181" spans="1:41" x14ac:dyDescent="0.25">
      <c r="A181" t="s">
        <v>236</v>
      </c>
      <c r="B181">
        <v>2019</v>
      </c>
      <c r="C181" t="s">
        <v>37</v>
      </c>
      <c r="D181" t="s">
        <v>38</v>
      </c>
      <c r="E181">
        <v>4</v>
      </c>
      <c r="F181" t="s">
        <v>44</v>
      </c>
      <c r="G181">
        <v>0</v>
      </c>
      <c r="H181" t="s">
        <v>91</v>
      </c>
      <c r="I181">
        <v>803</v>
      </c>
      <c r="J181">
        <v>1573</v>
      </c>
      <c r="K181">
        <v>0.2</v>
      </c>
      <c r="L181">
        <v>0.6</v>
      </c>
      <c r="M181">
        <v>0.8</v>
      </c>
      <c r="N181">
        <v>1.05</v>
      </c>
      <c r="O181">
        <v>1.1000000000000001</v>
      </c>
      <c r="P181">
        <v>1.1499999999999999</v>
      </c>
      <c r="Q181" t="s">
        <v>46</v>
      </c>
      <c r="R181">
        <v>4</v>
      </c>
      <c r="S181">
        <v>6</v>
      </c>
      <c r="T181" t="s">
        <v>47</v>
      </c>
      <c r="U181" t="s">
        <v>91</v>
      </c>
      <c r="V181" t="s">
        <v>35</v>
      </c>
      <c r="W181" t="s">
        <v>59</v>
      </c>
      <c r="X181">
        <v>2019</v>
      </c>
      <c r="Y181" t="s">
        <v>37</v>
      </c>
      <c r="Z181" t="s">
        <v>38</v>
      </c>
      <c r="AA181">
        <v>4</v>
      </c>
      <c r="AB181">
        <v>8</v>
      </c>
      <c r="AC181">
        <v>0</v>
      </c>
      <c r="AD181">
        <v>0</v>
      </c>
      <c r="AE181">
        <v>1573</v>
      </c>
      <c r="AF181" t="e">
        <f>VLOOKUP(A181,[1]DETALLE!$A$1:$AK$841,37,FALSE)</f>
        <v>#N/A</v>
      </c>
      <c r="AG181" t="e">
        <f>VLOOKUP(A181,[1]DETALLE!$A$1:$AK$841,16,FALSE)</f>
        <v>#N/A</v>
      </c>
      <c r="AH181" t="e">
        <f>VLOOKUP(A181,[1]DETALLE!$A$1:$AK$841,22,FALSE)</f>
        <v>#N/A</v>
      </c>
      <c r="AI181" t="e">
        <f>VLOOKUP(A181,[1]DETALLE!$A$1:$AK$841,27,FALSE)</f>
        <v>#N/A</v>
      </c>
      <c r="AJ181" t="e">
        <f>VLOOKUP(A181,[1]DETALLE!$A$1:$AK$841,18,FALSE)</f>
        <v>#N/A</v>
      </c>
      <c r="AK181" t="e">
        <f t="shared" si="10"/>
        <v>#N/A</v>
      </c>
      <c r="AL181" t="e">
        <f t="shared" si="11"/>
        <v>#N/A</v>
      </c>
      <c r="AM181" t="e">
        <f t="shared" si="12"/>
        <v>#N/A</v>
      </c>
      <c r="AN181" t="e">
        <f t="shared" si="13"/>
        <v>#N/A</v>
      </c>
      <c r="AO181" t="e">
        <f t="shared" si="14"/>
        <v>#N/A</v>
      </c>
    </row>
    <row r="182" spans="1:41" x14ac:dyDescent="0.25">
      <c r="A182" t="s">
        <v>237</v>
      </c>
      <c r="B182">
        <v>2019</v>
      </c>
      <c r="C182" t="s">
        <v>37</v>
      </c>
      <c r="D182" t="s">
        <v>38</v>
      </c>
      <c r="E182">
        <v>4</v>
      </c>
      <c r="F182" t="s">
        <v>40</v>
      </c>
      <c r="G182">
        <v>1.7166669999999999</v>
      </c>
      <c r="H182" t="s">
        <v>45</v>
      </c>
      <c r="I182">
        <v>803</v>
      </c>
      <c r="J182">
        <v>1573</v>
      </c>
      <c r="K182">
        <v>0.2</v>
      </c>
      <c r="L182">
        <v>0.6</v>
      </c>
      <c r="M182">
        <v>0.8</v>
      </c>
      <c r="N182">
        <v>1.05</v>
      </c>
      <c r="O182">
        <v>1.1000000000000001</v>
      </c>
      <c r="P182">
        <v>1.1499999999999999</v>
      </c>
      <c r="Q182" t="s">
        <v>46</v>
      </c>
      <c r="R182">
        <v>4</v>
      </c>
      <c r="S182">
        <v>6</v>
      </c>
      <c r="T182" t="s">
        <v>47</v>
      </c>
      <c r="U182" t="s">
        <v>48</v>
      </c>
      <c r="V182" t="s">
        <v>35</v>
      </c>
      <c r="W182" t="s">
        <v>36</v>
      </c>
      <c r="X182">
        <v>2019</v>
      </c>
      <c r="Y182" t="s">
        <v>37</v>
      </c>
      <c r="Z182" t="s">
        <v>38</v>
      </c>
      <c r="AA182">
        <v>4</v>
      </c>
      <c r="AB182">
        <v>42</v>
      </c>
      <c r="AC182">
        <v>1.1000000000000001</v>
      </c>
      <c r="AD182">
        <v>0.42916674999999999</v>
      </c>
      <c r="AE182">
        <v>1730.3</v>
      </c>
      <c r="AF182">
        <f>VLOOKUP(A182,[1]DETALLE!$A$1:$AK$841,37,FALSE)</f>
        <v>1730.3000000000004</v>
      </c>
      <c r="AG182">
        <f>VLOOKUP(A182,[1]DETALLE!$A$1:$AK$841,16,FALSE)</f>
        <v>60</v>
      </c>
      <c r="AH182">
        <f>VLOOKUP(A182,[1]DETALLE!$A$1:$AK$841,22,FALSE)</f>
        <v>1.1000000000000001</v>
      </c>
      <c r="AI182">
        <f>VLOOKUP(A182,[1]DETALLE!$A$1:$AK$841,27,FALSE)</f>
        <v>0.755</v>
      </c>
      <c r="AJ182" t="str">
        <f>VLOOKUP(A182,[1]DETALLE!$A$1:$AK$841,18,FALSE)</f>
        <v>Light Production Digital Business</v>
      </c>
      <c r="AK182">
        <f t="shared" si="10"/>
        <v>1</v>
      </c>
      <c r="AL182">
        <f t="shared" si="11"/>
        <v>0</v>
      </c>
      <c r="AM182">
        <f t="shared" si="12"/>
        <v>1</v>
      </c>
      <c r="AN182">
        <f t="shared" si="13"/>
        <v>0</v>
      </c>
      <c r="AO182">
        <f t="shared" si="14"/>
        <v>1</v>
      </c>
    </row>
    <row r="183" spans="1:41" x14ac:dyDescent="0.25">
      <c r="A183" t="s">
        <v>238</v>
      </c>
      <c r="B183">
        <v>2019</v>
      </c>
      <c r="C183" t="s">
        <v>37</v>
      </c>
      <c r="D183" t="s">
        <v>38</v>
      </c>
      <c r="E183">
        <v>4</v>
      </c>
      <c r="F183" t="s">
        <v>40</v>
      </c>
      <c r="G183">
        <v>1.766667</v>
      </c>
      <c r="H183" t="s">
        <v>45</v>
      </c>
      <c r="I183">
        <v>803</v>
      </c>
      <c r="J183">
        <v>1573</v>
      </c>
      <c r="K183">
        <v>0.2</v>
      </c>
      <c r="L183">
        <v>0.6</v>
      </c>
      <c r="M183">
        <v>0.8</v>
      </c>
      <c r="N183">
        <v>1.05</v>
      </c>
      <c r="O183">
        <v>1.1000000000000001</v>
      </c>
      <c r="P183">
        <v>1.1499999999999999</v>
      </c>
      <c r="Q183" t="s">
        <v>46</v>
      </c>
      <c r="R183">
        <v>4</v>
      </c>
      <c r="S183">
        <v>6</v>
      </c>
      <c r="T183" t="s">
        <v>47</v>
      </c>
      <c r="U183" t="s">
        <v>48</v>
      </c>
      <c r="V183" t="s">
        <v>35</v>
      </c>
      <c r="W183" t="s">
        <v>73</v>
      </c>
      <c r="X183">
        <v>2019</v>
      </c>
      <c r="Y183" t="s">
        <v>37</v>
      </c>
      <c r="Z183" t="s">
        <v>38</v>
      </c>
      <c r="AA183">
        <v>4</v>
      </c>
      <c r="AB183">
        <v>192</v>
      </c>
      <c r="AC183">
        <v>1.1499999999999999</v>
      </c>
      <c r="AD183">
        <v>0.44166675</v>
      </c>
      <c r="AE183">
        <v>1808.95</v>
      </c>
      <c r="AF183">
        <f>VLOOKUP(A183,[1]DETALLE!$A$1:$AK$841,37,FALSE)</f>
        <v>750.75000000000011</v>
      </c>
      <c r="AG183">
        <f>VLOOKUP(A183,[1]DETALLE!$A$1:$AK$841,16,FALSE)</f>
        <v>634</v>
      </c>
      <c r="AH183">
        <f>VLOOKUP(A183,[1]DETALLE!$A$1:$AK$841,22,FALSE)</f>
        <v>1.05</v>
      </c>
      <c r="AI183">
        <f>VLOOKUP(A183,[1]DETALLE!$A$1:$AK$841,27,FALSE)</f>
        <v>0.36399999999999999</v>
      </c>
      <c r="AJ183" t="str">
        <f>VLOOKUP(A183,[1]DETALLE!$A$1:$AK$841,18,FALSE)</f>
        <v>A4 Mono MFPs</v>
      </c>
      <c r="AK183">
        <f t="shared" si="10"/>
        <v>0</v>
      </c>
      <c r="AL183">
        <f t="shared" si="11"/>
        <v>0</v>
      </c>
      <c r="AM183">
        <f t="shared" si="12"/>
        <v>0</v>
      </c>
      <c r="AN183">
        <f t="shared" si="13"/>
        <v>0</v>
      </c>
      <c r="AO183">
        <f t="shared" si="14"/>
        <v>0</v>
      </c>
    </row>
    <row r="184" spans="1:41" x14ac:dyDescent="0.25">
      <c r="A184" t="s">
        <v>239</v>
      </c>
      <c r="B184">
        <v>2019</v>
      </c>
      <c r="C184" t="s">
        <v>37</v>
      </c>
      <c r="D184" t="s">
        <v>38</v>
      </c>
      <c r="E184">
        <v>4</v>
      </c>
      <c r="F184" t="s">
        <v>40</v>
      </c>
      <c r="G184">
        <v>1.266667</v>
      </c>
      <c r="H184" t="s">
        <v>45</v>
      </c>
      <c r="I184">
        <v>803</v>
      </c>
      <c r="J184">
        <v>1573</v>
      </c>
      <c r="K184">
        <v>0.2</v>
      </c>
      <c r="L184">
        <v>0.6</v>
      </c>
      <c r="M184">
        <v>0.8</v>
      </c>
      <c r="N184">
        <v>1.05</v>
      </c>
      <c r="O184">
        <v>1.1000000000000001</v>
      </c>
      <c r="P184">
        <v>1.1499999999999999</v>
      </c>
      <c r="Q184" t="s">
        <v>46</v>
      </c>
      <c r="R184">
        <v>4</v>
      </c>
      <c r="S184">
        <v>6</v>
      </c>
      <c r="T184" t="s">
        <v>47</v>
      </c>
      <c r="U184" t="s">
        <v>48</v>
      </c>
      <c r="V184" t="s">
        <v>35</v>
      </c>
      <c r="W184" t="s">
        <v>42</v>
      </c>
      <c r="X184">
        <v>2019</v>
      </c>
      <c r="Y184" t="s">
        <v>37</v>
      </c>
      <c r="Z184" t="s">
        <v>38</v>
      </c>
      <c r="AA184">
        <v>9</v>
      </c>
      <c r="AB184">
        <v>51</v>
      </c>
      <c r="AC184">
        <v>1.1000000000000001</v>
      </c>
      <c r="AD184">
        <v>0.31666675</v>
      </c>
      <c r="AE184">
        <v>1730.3</v>
      </c>
      <c r="AF184">
        <f>VLOOKUP(A184,[1]DETALLE!$A$1:$AK$841,37,FALSE)</f>
        <v>1501.5000000000002</v>
      </c>
      <c r="AG184">
        <f>VLOOKUP(A184,[1]DETALLE!$A$1:$AK$841,16,FALSE)</f>
        <v>111</v>
      </c>
      <c r="AH184">
        <f>VLOOKUP(A184,[1]DETALLE!$A$1:$AK$841,22,FALSE)</f>
        <v>1.1000000000000001</v>
      </c>
      <c r="AI184">
        <f>VLOOKUP(A184,[1]DETALLE!$A$1:$AK$841,27,FALSE)</f>
        <v>0.11000000000000001</v>
      </c>
      <c r="AJ184" t="str">
        <f>VLOOKUP(A184,[1]DETALLE!$A$1:$AK$841,18,FALSE)</f>
        <v>Office Digital</v>
      </c>
      <c r="AK184">
        <f t="shared" si="10"/>
        <v>0</v>
      </c>
      <c r="AL184">
        <f t="shared" si="11"/>
        <v>0</v>
      </c>
      <c r="AM184">
        <f t="shared" si="12"/>
        <v>1</v>
      </c>
      <c r="AN184">
        <f t="shared" si="13"/>
        <v>0</v>
      </c>
      <c r="AO184">
        <f t="shared" si="14"/>
        <v>0</v>
      </c>
    </row>
    <row r="185" spans="1:41" x14ac:dyDescent="0.25">
      <c r="A185" t="s">
        <v>240</v>
      </c>
      <c r="B185">
        <v>2019</v>
      </c>
      <c r="C185" t="s">
        <v>37</v>
      </c>
      <c r="D185" t="s">
        <v>38</v>
      </c>
      <c r="E185">
        <v>4</v>
      </c>
      <c r="F185" t="s">
        <v>40</v>
      </c>
      <c r="G185">
        <v>0.56666669999999997</v>
      </c>
      <c r="H185" t="s">
        <v>45</v>
      </c>
      <c r="I185">
        <v>803</v>
      </c>
      <c r="J185">
        <v>1573</v>
      </c>
      <c r="K185">
        <v>0.2</v>
      </c>
      <c r="L185">
        <v>0.6</v>
      </c>
      <c r="M185">
        <v>0.8</v>
      </c>
      <c r="N185">
        <v>1.05</v>
      </c>
      <c r="O185">
        <v>1.1000000000000001</v>
      </c>
      <c r="P185">
        <v>1.1499999999999999</v>
      </c>
      <c r="Q185" t="s">
        <v>46</v>
      </c>
      <c r="R185">
        <v>4</v>
      </c>
      <c r="S185">
        <v>6</v>
      </c>
      <c r="T185" t="s">
        <v>47</v>
      </c>
      <c r="U185" t="s">
        <v>48</v>
      </c>
      <c r="V185" t="s">
        <v>35</v>
      </c>
      <c r="W185" t="s">
        <v>42</v>
      </c>
      <c r="X185">
        <v>2019</v>
      </c>
      <c r="Y185" t="s">
        <v>37</v>
      </c>
      <c r="Z185" t="s">
        <v>38</v>
      </c>
      <c r="AA185">
        <v>5</v>
      </c>
      <c r="AB185">
        <v>16</v>
      </c>
      <c r="AC185">
        <v>1.05</v>
      </c>
      <c r="AD185">
        <v>0.14166667499999999</v>
      </c>
      <c r="AE185">
        <v>1651.65</v>
      </c>
      <c r="AF185">
        <f>VLOOKUP(A185,[1]DETALLE!$A$1:$AK$841,37,FALSE)</f>
        <v>1433.25</v>
      </c>
      <c r="AG185">
        <f>VLOOKUP(A185,[1]DETALLE!$A$1:$AK$841,16,FALSE)</f>
        <v>39</v>
      </c>
      <c r="AH185">
        <f>VLOOKUP(A185,[1]DETALLE!$A$1:$AK$841,22,FALSE)</f>
        <v>1.05</v>
      </c>
      <c r="AI185">
        <f>VLOOKUP(A185,[1]DETALLE!$A$1:$AK$841,27,FALSE)</f>
        <v>0.21333333333333332</v>
      </c>
      <c r="AJ185" t="str">
        <f>VLOOKUP(A185,[1]DETALLE!$A$1:$AK$841,18,FALSE)</f>
        <v>A3 Office Color Laser MFPs</v>
      </c>
      <c r="AK185">
        <f t="shared" si="10"/>
        <v>0</v>
      </c>
      <c r="AL185">
        <f t="shared" si="11"/>
        <v>0</v>
      </c>
      <c r="AM185">
        <f t="shared" si="12"/>
        <v>1</v>
      </c>
      <c r="AN185">
        <f t="shared" si="13"/>
        <v>0</v>
      </c>
      <c r="AO185">
        <f t="shared" si="14"/>
        <v>0</v>
      </c>
    </row>
    <row r="186" spans="1:41" x14ac:dyDescent="0.25">
      <c r="A186" t="s">
        <v>241</v>
      </c>
      <c r="B186">
        <v>2019</v>
      </c>
      <c r="C186" t="s">
        <v>37</v>
      </c>
      <c r="D186" t="s">
        <v>38</v>
      </c>
      <c r="E186">
        <v>4</v>
      </c>
      <c r="F186" t="s">
        <v>40</v>
      </c>
      <c r="G186">
        <v>0.46666669999999999</v>
      </c>
      <c r="H186" t="s">
        <v>45</v>
      </c>
      <c r="I186">
        <v>803</v>
      </c>
      <c r="J186">
        <v>1573</v>
      </c>
      <c r="K186">
        <v>0.2</v>
      </c>
      <c r="L186">
        <v>0.6</v>
      </c>
      <c r="M186">
        <v>0.8</v>
      </c>
      <c r="N186">
        <v>1.05</v>
      </c>
      <c r="O186">
        <v>1.1000000000000001</v>
      </c>
      <c r="P186">
        <v>1.1499999999999999</v>
      </c>
      <c r="Q186" t="s">
        <v>46</v>
      </c>
      <c r="R186">
        <v>4</v>
      </c>
      <c r="S186">
        <v>6</v>
      </c>
      <c r="T186" t="s">
        <v>85</v>
      </c>
      <c r="U186" t="s">
        <v>48</v>
      </c>
      <c r="V186" t="s">
        <v>35</v>
      </c>
      <c r="W186" t="s">
        <v>61</v>
      </c>
      <c r="X186">
        <v>2019</v>
      </c>
      <c r="Y186" t="s">
        <v>37</v>
      </c>
      <c r="Z186" t="s">
        <v>38</v>
      </c>
      <c r="AA186">
        <v>5</v>
      </c>
      <c r="AB186">
        <v>99</v>
      </c>
      <c r="AC186">
        <v>1.1499999999999999</v>
      </c>
      <c r="AD186">
        <v>7.7777783333333295E-2</v>
      </c>
      <c r="AE186">
        <v>1808.95</v>
      </c>
      <c r="AF186">
        <f>VLOOKUP(A186,[1]DETALLE!$A$1:$AK$841,37,FALSE)</f>
        <v>1730.3000000000004</v>
      </c>
      <c r="AG186">
        <f>VLOOKUP(A186,[1]DETALLE!$A$1:$AK$841,16,FALSE)</f>
        <v>44</v>
      </c>
      <c r="AH186">
        <f>VLOOKUP(A186,[1]DETALLE!$A$1:$AK$841,22,FALSE)</f>
        <v>1.1000000000000001</v>
      </c>
      <c r="AI186">
        <f>VLOOKUP(A186,[1]DETALLE!$A$1:$AK$841,27,FALSE)</f>
        <v>0.125</v>
      </c>
      <c r="AJ186" t="str">
        <f>VLOOKUP(A186,[1]DETALLE!$A$1:$AK$841,18,FALSE)</f>
        <v>Light Production Digital Business</v>
      </c>
      <c r="AK186">
        <f t="shared" si="10"/>
        <v>0</v>
      </c>
      <c r="AL186">
        <f t="shared" si="11"/>
        <v>0</v>
      </c>
      <c r="AM186">
        <f t="shared" si="12"/>
        <v>0</v>
      </c>
      <c r="AN186">
        <f t="shared" si="13"/>
        <v>0</v>
      </c>
      <c r="AO186">
        <f t="shared" si="14"/>
        <v>1</v>
      </c>
    </row>
    <row r="187" spans="1:41" x14ac:dyDescent="0.25">
      <c r="A187" t="s">
        <v>120</v>
      </c>
      <c r="B187">
        <v>2019</v>
      </c>
      <c r="C187" t="s">
        <v>37</v>
      </c>
      <c r="D187" t="s">
        <v>38</v>
      </c>
      <c r="E187">
        <v>4</v>
      </c>
      <c r="F187" t="s">
        <v>44</v>
      </c>
      <c r="G187">
        <v>0</v>
      </c>
      <c r="H187" t="s">
        <v>45</v>
      </c>
      <c r="I187">
        <v>803</v>
      </c>
      <c r="J187">
        <v>1573</v>
      </c>
      <c r="K187">
        <v>0.2</v>
      </c>
      <c r="L187">
        <v>0.6</v>
      </c>
      <c r="M187">
        <v>0.8</v>
      </c>
      <c r="N187">
        <v>1.05</v>
      </c>
      <c r="O187">
        <v>1.1000000000000001</v>
      </c>
      <c r="P187">
        <v>1.1499999999999999</v>
      </c>
      <c r="Q187" t="s">
        <v>46</v>
      </c>
      <c r="R187">
        <v>4</v>
      </c>
      <c r="S187">
        <v>6</v>
      </c>
      <c r="T187" t="s">
        <v>47</v>
      </c>
      <c r="U187" t="s">
        <v>48</v>
      </c>
      <c r="V187" t="s">
        <v>35</v>
      </c>
      <c r="W187" t="s">
        <v>42</v>
      </c>
      <c r="X187">
        <v>2019</v>
      </c>
      <c r="Y187" t="s">
        <v>37</v>
      </c>
      <c r="Z187" t="s">
        <v>38</v>
      </c>
      <c r="AA187">
        <v>4</v>
      </c>
      <c r="AB187">
        <v>3</v>
      </c>
      <c r="AC187">
        <v>0</v>
      </c>
      <c r="AD187">
        <v>0</v>
      </c>
      <c r="AE187">
        <v>1573</v>
      </c>
      <c r="AF187">
        <f>VLOOKUP(A187,[1]DETALLE!$A$1:$AK$841,37,FALSE)</f>
        <v>1258.4000000000003</v>
      </c>
      <c r="AG187">
        <f>VLOOKUP(A187,[1]DETALLE!$A$1:$AK$841,16,FALSE)</f>
        <v>12</v>
      </c>
      <c r="AH187">
        <f>VLOOKUP(A187,[1]DETALLE!$A$1:$AK$841,22,FALSE)</f>
        <v>0.8</v>
      </c>
      <c r="AI187">
        <f>VLOOKUP(A187,[1]DETALLE!$A$1:$AK$841,27,FALSE)</f>
        <v>0.35499999999999998</v>
      </c>
      <c r="AJ187" t="str">
        <f>VLOOKUP(A187,[1]DETALLE!$A$1:$AK$841,18,FALSE)</f>
        <v>Entry Production Color Low/Mid</v>
      </c>
      <c r="AK187">
        <f t="shared" si="10"/>
        <v>0</v>
      </c>
      <c r="AL187">
        <f t="shared" si="11"/>
        <v>0</v>
      </c>
      <c r="AM187">
        <f t="shared" si="12"/>
        <v>0</v>
      </c>
      <c r="AN187">
        <f t="shared" si="13"/>
        <v>0</v>
      </c>
      <c r="AO187">
        <f t="shared" si="14"/>
        <v>0</v>
      </c>
    </row>
    <row r="188" spans="1:41" x14ac:dyDescent="0.25">
      <c r="A188" t="s">
        <v>242</v>
      </c>
      <c r="B188">
        <v>2019</v>
      </c>
      <c r="C188" t="s">
        <v>37</v>
      </c>
      <c r="D188" t="s">
        <v>38</v>
      </c>
      <c r="E188">
        <v>4</v>
      </c>
      <c r="F188" t="s">
        <v>40</v>
      </c>
      <c r="G188">
        <v>0</v>
      </c>
      <c r="H188" t="s">
        <v>34</v>
      </c>
      <c r="I188">
        <v>468</v>
      </c>
      <c r="J188">
        <v>715</v>
      </c>
      <c r="K188">
        <v>0</v>
      </c>
      <c r="L188">
        <v>0</v>
      </c>
      <c r="M188">
        <v>0</v>
      </c>
      <c r="N188">
        <v>0.6</v>
      </c>
      <c r="O188">
        <v>0.8</v>
      </c>
      <c r="P188">
        <v>1.05</v>
      </c>
      <c r="Q188" t="s">
        <v>46</v>
      </c>
      <c r="R188">
        <v>5</v>
      </c>
      <c r="S188">
        <v>9</v>
      </c>
      <c r="T188" t="s">
        <v>47</v>
      </c>
      <c r="U188" t="s">
        <v>34</v>
      </c>
      <c r="V188" t="s">
        <v>35</v>
      </c>
      <c r="W188" t="s">
        <v>55</v>
      </c>
      <c r="X188">
        <v>2019</v>
      </c>
      <c r="Y188" t="s">
        <v>37</v>
      </c>
      <c r="Z188" t="s">
        <v>38</v>
      </c>
      <c r="AA188">
        <v>4</v>
      </c>
      <c r="AB188">
        <v>352</v>
      </c>
      <c r="AC188">
        <v>1.05</v>
      </c>
      <c r="AD188">
        <v>0</v>
      </c>
      <c r="AE188">
        <v>750.75</v>
      </c>
      <c r="AF188">
        <f>VLOOKUP(A188,[1]DETALLE!$A$1:$AK$841,37,FALSE)</f>
        <v>1092</v>
      </c>
      <c r="AG188">
        <f>VLOOKUP(A188,[1]DETALLE!$A$1:$AK$841,16,FALSE)</f>
        <v>18</v>
      </c>
      <c r="AH188">
        <f>VLOOKUP(A188,[1]DETALLE!$A$1:$AK$841,22,FALSE)</f>
        <v>0.8</v>
      </c>
      <c r="AI188">
        <f>VLOOKUP(A188,[1]DETALLE!$A$1:$AK$841,27,FALSE)</f>
        <v>0.374</v>
      </c>
      <c r="AJ188" t="str">
        <f>VLOOKUP(A188,[1]DETALLE!$A$1:$AK$841,18,FALSE)</f>
        <v>Office Digital</v>
      </c>
      <c r="AK188">
        <f t="shared" si="10"/>
        <v>0</v>
      </c>
      <c r="AL188">
        <f t="shared" si="11"/>
        <v>0</v>
      </c>
      <c r="AM188">
        <f t="shared" si="12"/>
        <v>0</v>
      </c>
      <c r="AN188">
        <f t="shared" si="13"/>
        <v>0</v>
      </c>
      <c r="AO188">
        <f t="shared" si="14"/>
        <v>0</v>
      </c>
    </row>
    <row r="189" spans="1:41" x14ac:dyDescent="0.25">
      <c r="A189" t="s">
        <v>243</v>
      </c>
      <c r="B189">
        <v>2019</v>
      </c>
      <c r="C189" t="s">
        <v>37</v>
      </c>
      <c r="D189" t="s">
        <v>38</v>
      </c>
      <c r="E189">
        <v>4</v>
      </c>
      <c r="F189" t="s">
        <v>40</v>
      </c>
      <c r="G189">
        <v>2.3166669999999998</v>
      </c>
      <c r="H189" t="s">
        <v>34</v>
      </c>
      <c r="I189">
        <v>468</v>
      </c>
      <c r="J189">
        <v>715</v>
      </c>
      <c r="K189">
        <v>0</v>
      </c>
      <c r="L189">
        <v>0</v>
      </c>
      <c r="M189">
        <v>0</v>
      </c>
      <c r="N189">
        <v>0.6</v>
      </c>
      <c r="O189">
        <v>0.8</v>
      </c>
      <c r="P189">
        <v>1.05</v>
      </c>
      <c r="Q189" t="s">
        <v>46</v>
      </c>
      <c r="R189">
        <v>5</v>
      </c>
      <c r="S189">
        <v>9</v>
      </c>
      <c r="T189" t="s">
        <v>47</v>
      </c>
      <c r="U189" t="s">
        <v>34</v>
      </c>
      <c r="V189" t="s">
        <v>35</v>
      </c>
      <c r="W189" t="s">
        <v>73</v>
      </c>
      <c r="X189">
        <v>2019</v>
      </c>
      <c r="Y189" t="s">
        <v>37</v>
      </c>
      <c r="Z189" t="s">
        <v>38</v>
      </c>
      <c r="AA189">
        <v>9</v>
      </c>
      <c r="AB189">
        <v>156</v>
      </c>
      <c r="AC189">
        <v>1.05</v>
      </c>
      <c r="AD189">
        <v>0.46333340000000001</v>
      </c>
      <c r="AE189">
        <v>750.75</v>
      </c>
      <c r="AF189">
        <f>VLOOKUP(A189,[1]DETALLE!$A$1:$AK$841,37,FALSE)</f>
        <v>750.75000000000011</v>
      </c>
      <c r="AG189">
        <f>VLOOKUP(A189,[1]DETALLE!$A$1:$AK$841,16,FALSE)</f>
        <v>74</v>
      </c>
      <c r="AH189">
        <f>VLOOKUP(A189,[1]DETALLE!$A$1:$AK$841,22,FALSE)</f>
        <v>1.05</v>
      </c>
      <c r="AI189">
        <f>VLOOKUP(A189,[1]DETALLE!$A$1:$AK$841,27,FALSE)</f>
        <v>0.2</v>
      </c>
      <c r="AJ189" t="str">
        <f>VLOOKUP(A189,[1]DETALLE!$A$1:$AK$841,18,FALSE)</f>
        <v>Entry Mono Printers</v>
      </c>
      <c r="AK189">
        <f t="shared" si="10"/>
        <v>1</v>
      </c>
      <c r="AL189">
        <f t="shared" si="11"/>
        <v>0</v>
      </c>
      <c r="AM189">
        <f t="shared" si="12"/>
        <v>1</v>
      </c>
      <c r="AN189">
        <f t="shared" si="13"/>
        <v>0</v>
      </c>
      <c r="AO189">
        <f t="shared" si="14"/>
        <v>0</v>
      </c>
    </row>
    <row r="190" spans="1:41" x14ac:dyDescent="0.25">
      <c r="A190" t="s">
        <v>244</v>
      </c>
      <c r="B190">
        <v>2019</v>
      </c>
      <c r="C190" t="s">
        <v>37</v>
      </c>
      <c r="D190" t="s">
        <v>38</v>
      </c>
      <c r="E190">
        <v>4</v>
      </c>
      <c r="F190" t="s">
        <v>40</v>
      </c>
      <c r="G190">
        <v>1.5</v>
      </c>
      <c r="H190" t="s">
        <v>41</v>
      </c>
      <c r="I190">
        <v>468</v>
      </c>
      <c r="J190">
        <v>715</v>
      </c>
      <c r="K190">
        <v>0</v>
      </c>
      <c r="L190">
        <v>0</v>
      </c>
      <c r="M190">
        <v>0</v>
      </c>
      <c r="N190">
        <v>0.6</v>
      </c>
      <c r="O190">
        <v>0.8</v>
      </c>
      <c r="P190">
        <v>1.05</v>
      </c>
      <c r="Q190" t="s">
        <v>46</v>
      </c>
      <c r="R190">
        <v>5</v>
      </c>
      <c r="S190">
        <v>9</v>
      </c>
      <c r="T190" t="s">
        <v>47</v>
      </c>
      <c r="U190" t="s">
        <v>34</v>
      </c>
      <c r="V190" t="s">
        <v>35</v>
      </c>
      <c r="W190" t="s">
        <v>36</v>
      </c>
      <c r="X190">
        <v>2019</v>
      </c>
      <c r="Y190" t="s">
        <v>37</v>
      </c>
      <c r="Z190" t="s">
        <v>38</v>
      </c>
      <c r="AA190">
        <v>4</v>
      </c>
      <c r="AB190">
        <v>118</v>
      </c>
      <c r="AC190">
        <v>1.05</v>
      </c>
      <c r="AD190">
        <v>0.3</v>
      </c>
      <c r="AE190">
        <v>750.75</v>
      </c>
      <c r="AF190">
        <f>VLOOKUP(A190,[1]DETALLE!$A$1:$AK$841,37,FALSE)</f>
        <v>1730.3000000000004</v>
      </c>
      <c r="AG190">
        <f>VLOOKUP(A190,[1]DETALLE!$A$1:$AK$841,16,FALSE)</f>
        <v>50</v>
      </c>
      <c r="AH190">
        <f>VLOOKUP(A190,[1]DETALLE!$A$1:$AK$841,22,FALSE)</f>
        <v>1.1000000000000001</v>
      </c>
      <c r="AI190">
        <f>VLOOKUP(A190,[1]DETALLE!$A$1:$AK$841,27,FALSE)</f>
        <v>0.67</v>
      </c>
      <c r="AJ190" t="str">
        <f>VLOOKUP(A190,[1]DETALLE!$A$1:$AK$841,18,FALSE)</f>
        <v>Entry Production Color Low/Mid</v>
      </c>
      <c r="AK190">
        <f t="shared" si="10"/>
        <v>0</v>
      </c>
      <c r="AL190">
        <f t="shared" si="11"/>
        <v>0</v>
      </c>
      <c r="AM190">
        <f t="shared" si="12"/>
        <v>0</v>
      </c>
      <c r="AN190">
        <f t="shared" si="13"/>
        <v>0</v>
      </c>
      <c r="AO190">
        <f t="shared" si="14"/>
        <v>0</v>
      </c>
    </row>
    <row r="191" spans="1:41" x14ac:dyDescent="0.25">
      <c r="A191" t="s">
        <v>125</v>
      </c>
      <c r="B191">
        <v>2019</v>
      </c>
      <c r="C191" t="s">
        <v>37</v>
      </c>
      <c r="D191" t="s">
        <v>38</v>
      </c>
      <c r="E191">
        <v>4</v>
      </c>
      <c r="F191" t="s">
        <v>44</v>
      </c>
      <c r="G191">
        <v>0</v>
      </c>
      <c r="H191" t="s">
        <v>54</v>
      </c>
      <c r="I191">
        <v>803</v>
      </c>
      <c r="J191">
        <v>1573</v>
      </c>
      <c r="K191">
        <v>0.2</v>
      </c>
      <c r="L191">
        <v>0.6</v>
      </c>
      <c r="M191">
        <v>0.8</v>
      </c>
      <c r="N191">
        <v>1.05</v>
      </c>
      <c r="O191">
        <v>1.1000000000000001</v>
      </c>
      <c r="P191">
        <v>1.1499999999999999</v>
      </c>
      <c r="Q191" t="s">
        <v>46</v>
      </c>
      <c r="R191">
        <v>4</v>
      </c>
      <c r="S191">
        <v>6</v>
      </c>
      <c r="T191" t="s">
        <v>47</v>
      </c>
      <c r="U191" t="s">
        <v>54</v>
      </c>
      <c r="V191" t="s">
        <v>35</v>
      </c>
      <c r="W191" t="s">
        <v>59</v>
      </c>
      <c r="X191">
        <v>2019</v>
      </c>
      <c r="Y191" t="s">
        <v>37</v>
      </c>
      <c r="Z191" t="s">
        <v>38</v>
      </c>
      <c r="AA191">
        <v>5</v>
      </c>
      <c r="AB191">
        <v>3</v>
      </c>
      <c r="AC191">
        <v>0</v>
      </c>
      <c r="AD191">
        <v>0</v>
      </c>
      <c r="AE191">
        <v>1573</v>
      </c>
      <c r="AF191">
        <f>VLOOKUP(A191,[1]DETALLE!$A$1:$AK$841,37,FALSE)</f>
        <v>750.75000000000011</v>
      </c>
      <c r="AG191">
        <f>VLOOKUP(A191,[1]DETALLE!$A$1:$AK$841,16,FALSE)</f>
        <v>187</v>
      </c>
      <c r="AH191">
        <f>VLOOKUP(A191,[1]DETALLE!$A$1:$AK$841,22,FALSE)</f>
        <v>1.05</v>
      </c>
      <c r="AI191">
        <f>VLOOKUP(A191,[1]DETALLE!$A$1:$AK$841,27,FALSE)</f>
        <v>0</v>
      </c>
      <c r="AJ191" t="str">
        <f>VLOOKUP(A191,[1]DETALLE!$A$1:$AK$841,18,FALSE)</f>
        <v>Entry Mono Printers</v>
      </c>
      <c r="AK191">
        <f t="shared" si="10"/>
        <v>0</v>
      </c>
      <c r="AL191">
        <f t="shared" si="11"/>
        <v>0</v>
      </c>
      <c r="AM191">
        <f t="shared" si="12"/>
        <v>0</v>
      </c>
      <c r="AN191">
        <f t="shared" si="13"/>
        <v>1</v>
      </c>
      <c r="AO191">
        <f t="shared" si="14"/>
        <v>0</v>
      </c>
    </row>
    <row r="192" spans="1:41" x14ac:dyDescent="0.25">
      <c r="A192" t="s">
        <v>245</v>
      </c>
      <c r="B192">
        <v>2019</v>
      </c>
      <c r="C192" t="s">
        <v>37</v>
      </c>
      <c r="D192" t="s">
        <v>38</v>
      </c>
      <c r="E192">
        <v>4</v>
      </c>
      <c r="F192" t="s">
        <v>40</v>
      </c>
      <c r="G192">
        <v>2.516667</v>
      </c>
      <c r="H192" t="s">
        <v>54</v>
      </c>
      <c r="I192">
        <v>803</v>
      </c>
      <c r="J192">
        <v>1573</v>
      </c>
      <c r="K192">
        <v>0.2</v>
      </c>
      <c r="L192">
        <v>0.6</v>
      </c>
      <c r="M192">
        <v>0.8</v>
      </c>
      <c r="N192">
        <v>1.05</v>
      </c>
      <c r="O192">
        <v>1.1000000000000001</v>
      </c>
      <c r="P192">
        <v>1.1499999999999999</v>
      </c>
      <c r="Q192" t="s">
        <v>46</v>
      </c>
      <c r="R192">
        <v>4</v>
      </c>
      <c r="S192">
        <v>6</v>
      </c>
      <c r="T192" t="s">
        <v>47</v>
      </c>
      <c r="U192" t="s">
        <v>54</v>
      </c>
      <c r="V192" t="s">
        <v>35</v>
      </c>
      <c r="W192" t="s">
        <v>50</v>
      </c>
      <c r="X192">
        <v>2019</v>
      </c>
      <c r="Y192" t="s">
        <v>37</v>
      </c>
      <c r="Z192" t="s">
        <v>38</v>
      </c>
      <c r="AA192">
        <v>4</v>
      </c>
      <c r="AB192">
        <v>210</v>
      </c>
      <c r="AC192">
        <v>1.1499999999999999</v>
      </c>
      <c r="AD192">
        <v>0.62916675</v>
      </c>
      <c r="AE192">
        <v>1808.95</v>
      </c>
      <c r="AF192">
        <f>VLOOKUP(A192,[1]DETALLE!$A$1:$AK$841,37,FALSE)</f>
        <v>429.00000000000006</v>
      </c>
      <c r="AG192">
        <f>VLOOKUP(A192,[1]DETALLE!$A$1:$AK$841,16,FALSE)</f>
        <v>29</v>
      </c>
      <c r="AH192">
        <f>VLOOKUP(A192,[1]DETALLE!$A$1:$AK$841,22,FALSE)</f>
        <v>0.6</v>
      </c>
      <c r="AI192">
        <f>VLOOKUP(A192,[1]DETALLE!$A$1:$AK$841,27,FALSE)</f>
        <v>0.39</v>
      </c>
      <c r="AJ192" t="str">
        <f>VLOOKUP(A192,[1]DETALLE!$A$1:$AK$841,18,FALSE)</f>
        <v>A4 Mono MFPs</v>
      </c>
      <c r="AK192">
        <f t="shared" si="10"/>
        <v>0</v>
      </c>
      <c r="AL192">
        <f t="shared" si="11"/>
        <v>0</v>
      </c>
      <c r="AM192">
        <f t="shared" si="12"/>
        <v>0</v>
      </c>
      <c r="AN192">
        <f t="shared" si="13"/>
        <v>0</v>
      </c>
      <c r="AO192">
        <f t="shared" si="14"/>
        <v>0</v>
      </c>
    </row>
    <row r="193" spans="1:41" x14ac:dyDescent="0.25">
      <c r="A193" t="s">
        <v>246</v>
      </c>
      <c r="B193">
        <v>2019</v>
      </c>
      <c r="C193" t="s">
        <v>37</v>
      </c>
      <c r="D193" t="s">
        <v>38</v>
      </c>
      <c r="E193">
        <v>4</v>
      </c>
      <c r="F193" t="s">
        <v>40</v>
      </c>
      <c r="G193">
        <v>2.4</v>
      </c>
      <c r="H193" t="s">
        <v>54</v>
      </c>
      <c r="I193">
        <v>803</v>
      </c>
      <c r="J193">
        <v>1573</v>
      </c>
      <c r="K193">
        <v>0.2</v>
      </c>
      <c r="L193">
        <v>0.6</v>
      </c>
      <c r="M193">
        <v>0.8</v>
      </c>
      <c r="N193">
        <v>1.05</v>
      </c>
      <c r="O193">
        <v>1.1000000000000001</v>
      </c>
      <c r="P193">
        <v>1.1499999999999999</v>
      </c>
      <c r="Q193" t="s">
        <v>46</v>
      </c>
      <c r="R193">
        <v>4</v>
      </c>
      <c r="S193">
        <v>6</v>
      </c>
      <c r="T193" t="s">
        <v>47</v>
      </c>
      <c r="U193" t="s">
        <v>54</v>
      </c>
      <c r="V193" t="s">
        <v>35</v>
      </c>
      <c r="W193" t="s">
        <v>50</v>
      </c>
      <c r="X193">
        <v>2019</v>
      </c>
      <c r="Y193" t="s">
        <v>37</v>
      </c>
      <c r="Z193" t="s">
        <v>38</v>
      </c>
      <c r="AA193">
        <v>4</v>
      </c>
      <c r="AB193">
        <v>7</v>
      </c>
      <c r="AC193">
        <v>0.8</v>
      </c>
      <c r="AD193">
        <v>0.6</v>
      </c>
      <c r="AE193">
        <v>1258.4000000000001</v>
      </c>
      <c r="AF193">
        <f>VLOOKUP(A193,[1]DETALLE!$A$1:$AK$841,37,FALSE)</f>
        <v>1573.0000000000002</v>
      </c>
      <c r="AG193" t="str">
        <f>VLOOKUP(A193,[1]DETALLE!$A$1:$AK$841,16,FALSE)</f>
        <v xml:space="preserve">  </v>
      </c>
      <c r="AH193">
        <f>VLOOKUP(A193,[1]DETALLE!$A$1:$AK$841,22,FALSE)</f>
        <v>1</v>
      </c>
      <c r="AI193">
        <f>VLOOKUP(A193,[1]DETALLE!$A$1:$AK$841,27,FALSE)</f>
        <v>0.1275</v>
      </c>
      <c r="AJ193" t="str">
        <f>VLOOKUP(A193,[1]DETALLE!$A$1:$AK$841,18,FALSE)</f>
        <v>Light Production Digital Business</v>
      </c>
      <c r="AK193">
        <f t="shared" si="10"/>
        <v>0</v>
      </c>
      <c r="AL193">
        <f t="shared" si="11"/>
        <v>0</v>
      </c>
      <c r="AM193">
        <f t="shared" si="12"/>
        <v>0</v>
      </c>
      <c r="AN193">
        <f t="shared" si="13"/>
        <v>0</v>
      </c>
      <c r="AO193">
        <f t="shared" si="14"/>
        <v>0</v>
      </c>
    </row>
    <row r="194" spans="1:41" x14ac:dyDescent="0.25">
      <c r="A194" t="s">
        <v>247</v>
      </c>
      <c r="B194">
        <v>2019</v>
      </c>
      <c r="C194" t="s">
        <v>37</v>
      </c>
      <c r="D194" t="s">
        <v>38</v>
      </c>
      <c r="E194">
        <v>4</v>
      </c>
      <c r="F194" t="s">
        <v>40</v>
      </c>
      <c r="G194">
        <v>2.8166669999999998</v>
      </c>
      <c r="H194" t="s">
        <v>54</v>
      </c>
      <c r="I194">
        <v>803</v>
      </c>
      <c r="J194">
        <v>1573</v>
      </c>
      <c r="K194">
        <v>0.2</v>
      </c>
      <c r="L194">
        <v>0.6</v>
      </c>
      <c r="M194">
        <v>0.8</v>
      </c>
      <c r="N194">
        <v>1.05</v>
      </c>
      <c r="O194">
        <v>1.1000000000000001</v>
      </c>
      <c r="P194">
        <v>1.1499999999999999</v>
      </c>
      <c r="Q194" t="s">
        <v>46</v>
      </c>
      <c r="R194">
        <v>4</v>
      </c>
      <c r="S194">
        <v>6</v>
      </c>
      <c r="T194" t="s">
        <v>47</v>
      </c>
      <c r="U194" t="s">
        <v>54</v>
      </c>
      <c r="V194" t="s">
        <v>35</v>
      </c>
      <c r="W194" t="s">
        <v>73</v>
      </c>
      <c r="X194">
        <v>2019</v>
      </c>
      <c r="Y194" t="s">
        <v>37</v>
      </c>
      <c r="Z194" t="s">
        <v>38</v>
      </c>
      <c r="AA194">
        <v>9</v>
      </c>
      <c r="AB194">
        <v>32</v>
      </c>
      <c r="AC194">
        <v>1.1000000000000001</v>
      </c>
      <c r="AD194">
        <v>0.70416674999999995</v>
      </c>
      <c r="AE194">
        <v>1730.3</v>
      </c>
      <c r="AF194">
        <f>VLOOKUP(A194,[1]DETALLE!$A$1:$AK$841,37,FALSE)</f>
        <v>750.75000000000011</v>
      </c>
      <c r="AG194">
        <f>VLOOKUP(A194,[1]DETALLE!$A$1:$AK$841,16,FALSE)</f>
        <v>125</v>
      </c>
      <c r="AH194">
        <f>VLOOKUP(A194,[1]DETALLE!$A$1:$AK$841,22,FALSE)</f>
        <v>1.05</v>
      </c>
      <c r="AI194">
        <f>VLOOKUP(A194,[1]DETALLE!$A$1:$AK$841,27,FALSE)</f>
        <v>0.17399999999999999</v>
      </c>
      <c r="AJ194" t="str">
        <f>VLOOKUP(A194,[1]DETALLE!$A$1:$AK$841,18,FALSE)</f>
        <v>A4 Mono MFPs</v>
      </c>
      <c r="AK194">
        <f t="shared" ref="AK194:AK257" si="15">IF(AE194=AF194,1,0)</f>
        <v>0</v>
      </c>
      <c r="AL194">
        <f t="shared" ref="AL194:AL257" si="16">IF(AB194=AG194,1,0)</f>
        <v>0</v>
      </c>
      <c r="AM194">
        <f t="shared" ref="AM194:AM257" si="17">IF(AC194=AH194,1,0)</f>
        <v>0</v>
      </c>
      <c r="AN194">
        <f t="shared" ref="AN194:AN257" si="18">IF(AD194=AI194,1,0)</f>
        <v>0</v>
      </c>
      <c r="AO194">
        <f t="shared" ref="AO194:AO257" si="19">IF(H194=AJ194,1,0)</f>
        <v>0</v>
      </c>
    </row>
    <row r="195" spans="1:41" x14ac:dyDescent="0.25">
      <c r="A195" t="s">
        <v>248</v>
      </c>
      <c r="B195">
        <v>2019</v>
      </c>
      <c r="C195" t="s">
        <v>37</v>
      </c>
      <c r="D195" t="s">
        <v>38</v>
      </c>
      <c r="E195">
        <v>4</v>
      </c>
      <c r="F195" t="s">
        <v>40</v>
      </c>
      <c r="G195">
        <v>2.6333329999999999</v>
      </c>
      <c r="H195" t="s">
        <v>54</v>
      </c>
      <c r="I195">
        <v>803</v>
      </c>
      <c r="J195">
        <v>1573</v>
      </c>
      <c r="K195">
        <v>0.2</v>
      </c>
      <c r="L195">
        <v>0.6</v>
      </c>
      <c r="M195">
        <v>0.8</v>
      </c>
      <c r="N195">
        <v>1.05</v>
      </c>
      <c r="O195">
        <v>1.1000000000000001</v>
      </c>
      <c r="P195">
        <v>1.1499999999999999</v>
      </c>
      <c r="Q195" t="s">
        <v>46</v>
      </c>
      <c r="R195">
        <v>4</v>
      </c>
      <c r="S195">
        <v>6</v>
      </c>
      <c r="T195" t="s">
        <v>47</v>
      </c>
      <c r="U195" t="s">
        <v>54</v>
      </c>
      <c r="V195" t="s">
        <v>35</v>
      </c>
      <c r="W195" t="s">
        <v>50</v>
      </c>
      <c r="X195">
        <v>2019</v>
      </c>
      <c r="Y195" t="s">
        <v>37</v>
      </c>
      <c r="Z195" t="s">
        <v>38</v>
      </c>
      <c r="AA195">
        <v>8</v>
      </c>
      <c r="AB195">
        <v>20</v>
      </c>
      <c r="AC195">
        <v>1.05</v>
      </c>
      <c r="AD195">
        <v>0.65833324999999998</v>
      </c>
      <c r="AE195">
        <v>1651.65</v>
      </c>
      <c r="AF195">
        <f>VLOOKUP(A195,[1]DETALLE!$A$1:$AK$841,37,FALSE)</f>
        <v>572.00000000000011</v>
      </c>
      <c r="AG195">
        <f>VLOOKUP(A195,[1]DETALLE!$A$1:$AK$841,16,FALSE)</f>
        <v>55</v>
      </c>
      <c r="AH195">
        <f>VLOOKUP(A195,[1]DETALLE!$A$1:$AK$841,22,FALSE)</f>
        <v>0.8</v>
      </c>
      <c r="AI195">
        <f>VLOOKUP(A195,[1]DETALLE!$A$1:$AK$841,27,FALSE)</f>
        <v>0.28799999999999998</v>
      </c>
      <c r="AJ195" t="str">
        <f>VLOOKUP(A195,[1]DETALLE!$A$1:$AK$841,18,FALSE)</f>
        <v>A4 Mono MFPs</v>
      </c>
      <c r="AK195">
        <f t="shared" si="15"/>
        <v>0</v>
      </c>
      <c r="AL195">
        <f t="shared" si="16"/>
        <v>0</v>
      </c>
      <c r="AM195">
        <f t="shared" si="17"/>
        <v>0</v>
      </c>
      <c r="AN195">
        <f t="shared" si="18"/>
        <v>0</v>
      </c>
      <c r="AO195">
        <f t="shared" si="19"/>
        <v>0</v>
      </c>
    </row>
    <row r="196" spans="1:41" x14ac:dyDescent="0.25">
      <c r="A196" t="s">
        <v>249</v>
      </c>
      <c r="B196">
        <v>2019</v>
      </c>
      <c r="C196" t="s">
        <v>37</v>
      </c>
      <c r="D196" t="s">
        <v>38</v>
      </c>
      <c r="E196">
        <v>4</v>
      </c>
      <c r="F196" t="s">
        <v>40</v>
      </c>
      <c r="G196">
        <v>1.0833330000000001</v>
      </c>
      <c r="H196" t="s">
        <v>58</v>
      </c>
      <c r="I196">
        <v>655</v>
      </c>
      <c r="J196">
        <v>1365</v>
      </c>
      <c r="K196">
        <v>0</v>
      </c>
      <c r="L196">
        <v>0</v>
      </c>
      <c r="M196">
        <v>0.6</v>
      </c>
      <c r="N196">
        <v>0.8</v>
      </c>
      <c r="O196">
        <v>1.05</v>
      </c>
      <c r="P196">
        <v>1.1000000000000001</v>
      </c>
      <c r="Q196" t="s">
        <v>46</v>
      </c>
      <c r="R196">
        <v>5</v>
      </c>
      <c r="S196">
        <v>9</v>
      </c>
      <c r="T196" t="s">
        <v>47</v>
      </c>
      <c r="U196" t="s">
        <v>58</v>
      </c>
      <c r="V196" t="s">
        <v>35</v>
      </c>
      <c r="W196" t="s">
        <v>50</v>
      </c>
      <c r="X196">
        <v>2019</v>
      </c>
      <c r="Y196" t="s">
        <v>37</v>
      </c>
      <c r="Z196" t="s">
        <v>38</v>
      </c>
      <c r="AA196">
        <v>4</v>
      </c>
      <c r="AB196">
        <v>11</v>
      </c>
      <c r="AC196">
        <v>0.6</v>
      </c>
      <c r="AD196">
        <v>0.21666659999999999</v>
      </c>
      <c r="AE196">
        <v>819</v>
      </c>
      <c r="AF196">
        <f>VLOOKUP(A196,[1]DETALLE!$A$1:$AK$841,37,FALSE)</f>
        <v>1651.6500000000003</v>
      </c>
      <c r="AG196">
        <f>VLOOKUP(A196,[1]DETALLE!$A$1:$AK$841,16,FALSE)</f>
        <v>26</v>
      </c>
      <c r="AH196">
        <f>VLOOKUP(A196,[1]DETALLE!$A$1:$AK$841,22,FALSE)</f>
        <v>1.05</v>
      </c>
      <c r="AI196">
        <f>VLOOKUP(A196,[1]DETALLE!$A$1:$AK$841,27,FALSE)</f>
        <v>0.41749999999999998</v>
      </c>
      <c r="AJ196" t="str">
        <f>VLOOKUP(A196,[1]DETALLE!$A$1:$AK$841,18,FALSE)</f>
        <v>Light Production Digital Business</v>
      </c>
      <c r="AK196">
        <f t="shared" si="15"/>
        <v>0</v>
      </c>
      <c r="AL196">
        <f t="shared" si="16"/>
        <v>0</v>
      </c>
      <c r="AM196">
        <f t="shared" si="17"/>
        <v>0</v>
      </c>
      <c r="AN196">
        <f t="shared" si="18"/>
        <v>0</v>
      </c>
      <c r="AO196">
        <f t="shared" si="19"/>
        <v>0</v>
      </c>
    </row>
    <row r="197" spans="1:41" x14ac:dyDescent="0.25">
      <c r="A197" t="s">
        <v>250</v>
      </c>
      <c r="B197">
        <v>2019</v>
      </c>
      <c r="C197" t="s">
        <v>37</v>
      </c>
      <c r="D197" t="s">
        <v>38</v>
      </c>
      <c r="E197">
        <v>4</v>
      </c>
      <c r="F197" t="s">
        <v>40</v>
      </c>
      <c r="G197">
        <v>0.35</v>
      </c>
      <c r="H197" t="s">
        <v>58</v>
      </c>
      <c r="I197">
        <v>655</v>
      </c>
      <c r="J197">
        <v>1365</v>
      </c>
      <c r="K197">
        <v>0</v>
      </c>
      <c r="L197">
        <v>0</v>
      </c>
      <c r="M197">
        <v>0.6</v>
      </c>
      <c r="N197">
        <v>0.8</v>
      </c>
      <c r="O197">
        <v>1.05</v>
      </c>
      <c r="P197">
        <v>1.1000000000000001</v>
      </c>
      <c r="Q197" t="s">
        <v>46</v>
      </c>
      <c r="R197">
        <v>5</v>
      </c>
      <c r="S197">
        <v>9</v>
      </c>
      <c r="T197" t="s">
        <v>47</v>
      </c>
      <c r="U197" t="s">
        <v>58</v>
      </c>
      <c r="V197" t="s">
        <v>35</v>
      </c>
      <c r="W197" t="s">
        <v>73</v>
      </c>
      <c r="X197">
        <v>2019</v>
      </c>
      <c r="Y197" t="s">
        <v>37</v>
      </c>
      <c r="Z197" t="s">
        <v>38</v>
      </c>
      <c r="AA197">
        <v>4</v>
      </c>
      <c r="AB197">
        <v>42</v>
      </c>
      <c r="AC197">
        <v>1.05</v>
      </c>
      <c r="AD197">
        <v>7.0000000000000007E-2</v>
      </c>
      <c r="AE197">
        <v>1433.25</v>
      </c>
      <c r="AF197">
        <f>VLOOKUP(A197,[1]DETALLE!$A$1:$AK$841,37,FALSE)</f>
        <v>1258.4000000000003</v>
      </c>
      <c r="AG197">
        <f>VLOOKUP(A197,[1]DETALLE!$A$1:$AK$841,16,FALSE)</f>
        <v>9</v>
      </c>
      <c r="AH197">
        <f>VLOOKUP(A197,[1]DETALLE!$A$1:$AK$841,22,FALSE)</f>
        <v>0.8</v>
      </c>
      <c r="AI197">
        <f>VLOOKUP(A197,[1]DETALLE!$A$1:$AK$841,27,FALSE)</f>
        <v>0.42499999999999999</v>
      </c>
      <c r="AJ197" t="str">
        <f>VLOOKUP(A197,[1]DETALLE!$A$1:$AK$841,18,FALSE)</f>
        <v>Light Production Digital Business</v>
      </c>
      <c r="AK197">
        <f t="shared" si="15"/>
        <v>0</v>
      </c>
      <c r="AL197">
        <f t="shared" si="16"/>
        <v>0</v>
      </c>
      <c r="AM197">
        <f t="shared" si="17"/>
        <v>0</v>
      </c>
      <c r="AN197">
        <f t="shared" si="18"/>
        <v>0</v>
      </c>
      <c r="AO197">
        <f t="shared" si="19"/>
        <v>0</v>
      </c>
    </row>
    <row r="198" spans="1:41" x14ac:dyDescent="0.25">
      <c r="A198" t="s">
        <v>131</v>
      </c>
      <c r="B198">
        <v>2019</v>
      </c>
      <c r="C198" t="s">
        <v>37</v>
      </c>
      <c r="D198" t="s">
        <v>38</v>
      </c>
      <c r="E198">
        <v>4</v>
      </c>
      <c r="F198" t="s">
        <v>44</v>
      </c>
      <c r="G198">
        <v>8.3333340000000006E-2</v>
      </c>
      <c r="H198" t="s">
        <v>58</v>
      </c>
      <c r="I198">
        <v>655</v>
      </c>
      <c r="J198">
        <v>1365</v>
      </c>
      <c r="K198">
        <v>0</v>
      </c>
      <c r="L198">
        <v>0</v>
      </c>
      <c r="M198">
        <v>0.6</v>
      </c>
      <c r="N198">
        <v>0.8</v>
      </c>
      <c r="O198">
        <v>1.05</v>
      </c>
      <c r="P198">
        <v>1.1000000000000001</v>
      </c>
      <c r="Q198" t="s">
        <v>46</v>
      </c>
      <c r="R198">
        <v>5</v>
      </c>
      <c r="S198">
        <v>9</v>
      </c>
      <c r="T198" t="s">
        <v>47</v>
      </c>
      <c r="U198" t="s">
        <v>58</v>
      </c>
      <c r="V198" t="s">
        <v>35</v>
      </c>
      <c r="W198" t="s">
        <v>73</v>
      </c>
      <c r="X198">
        <v>2019</v>
      </c>
      <c r="Y198" t="s">
        <v>37</v>
      </c>
      <c r="Z198" t="s">
        <v>38</v>
      </c>
      <c r="AA198">
        <v>4</v>
      </c>
      <c r="AB198">
        <v>3</v>
      </c>
      <c r="AC198">
        <v>0</v>
      </c>
      <c r="AD198">
        <v>0</v>
      </c>
      <c r="AE198">
        <v>1365</v>
      </c>
      <c r="AF198">
        <f>VLOOKUP(A198,[1]DETALLE!$A$1:$AK$841,37,FALSE)</f>
        <v>1730.3000000000004</v>
      </c>
      <c r="AG198">
        <f>VLOOKUP(A198,[1]DETALLE!$A$1:$AK$841,16,FALSE)</f>
        <v>41</v>
      </c>
      <c r="AH198">
        <f>VLOOKUP(A198,[1]DETALLE!$A$1:$AK$841,22,FALSE)</f>
        <v>1.1000000000000001</v>
      </c>
      <c r="AI198">
        <f>VLOOKUP(A198,[1]DETALLE!$A$1:$AK$841,27,FALSE)</f>
        <v>0.4</v>
      </c>
      <c r="AJ198" t="str">
        <f>VLOOKUP(A198,[1]DETALLE!$A$1:$AK$841,18,FALSE)</f>
        <v>Light Production Digital Business</v>
      </c>
      <c r="AK198">
        <f t="shared" si="15"/>
        <v>0</v>
      </c>
      <c r="AL198">
        <f t="shared" si="16"/>
        <v>0</v>
      </c>
      <c r="AM198">
        <f t="shared" si="17"/>
        <v>0</v>
      </c>
      <c r="AN198">
        <f t="shared" si="18"/>
        <v>0</v>
      </c>
      <c r="AO198">
        <f t="shared" si="19"/>
        <v>0</v>
      </c>
    </row>
    <row r="199" spans="1:41" x14ac:dyDescent="0.25">
      <c r="A199" t="s">
        <v>97</v>
      </c>
      <c r="B199">
        <v>2019</v>
      </c>
      <c r="C199" t="s">
        <v>37</v>
      </c>
      <c r="D199" t="s">
        <v>38</v>
      </c>
      <c r="E199">
        <v>4</v>
      </c>
      <c r="F199" t="s">
        <v>40</v>
      </c>
      <c r="G199">
        <v>3.3333340000000003E-2</v>
      </c>
      <c r="H199" t="s">
        <v>58</v>
      </c>
      <c r="I199">
        <v>655</v>
      </c>
      <c r="J199">
        <v>1365</v>
      </c>
      <c r="K199">
        <v>0</v>
      </c>
      <c r="L199">
        <v>0</v>
      </c>
      <c r="M199">
        <v>0.6</v>
      </c>
      <c r="N199">
        <v>0.8</v>
      </c>
      <c r="O199">
        <v>1.05</v>
      </c>
      <c r="P199">
        <v>1.1000000000000001</v>
      </c>
      <c r="Q199" t="s">
        <v>46</v>
      </c>
      <c r="R199">
        <v>5</v>
      </c>
      <c r="S199">
        <v>9</v>
      </c>
      <c r="T199" t="s">
        <v>47</v>
      </c>
      <c r="U199" t="s">
        <v>58</v>
      </c>
      <c r="V199" t="s">
        <v>35</v>
      </c>
      <c r="W199" t="s">
        <v>83</v>
      </c>
      <c r="X199">
        <v>2019</v>
      </c>
      <c r="Y199" t="s">
        <v>37</v>
      </c>
      <c r="Z199" t="s">
        <v>38</v>
      </c>
      <c r="AA199">
        <v>11</v>
      </c>
      <c r="AB199">
        <v>6</v>
      </c>
      <c r="AC199">
        <v>0</v>
      </c>
      <c r="AD199">
        <v>6.6666679999999997E-3</v>
      </c>
      <c r="AE199">
        <v>0</v>
      </c>
      <c r="AF199">
        <f>VLOOKUP(A199,[1]DETALLE!$A$1:$AK$841,37,FALSE)</f>
        <v>1808.95</v>
      </c>
      <c r="AG199">
        <f>VLOOKUP(A199,[1]DETALLE!$A$1:$AK$841,16,FALSE)</f>
        <v>129</v>
      </c>
      <c r="AH199">
        <f>VLOOKUP(A199,[1]DETALLE!$A$1:$AK$841,22,FALSE)</f>
        <v>1.1499999999999999</v>
      </c>
      <c r="AI199">
        <f>VLOOKUP(A199,[1]DETALLE!$A$1:$AK$841,27,FALSE)</f>
        <v>1</v>
      </c>
      <c r="AJ199" t="str">
        <f>VLOOKUP(A199,[1]DETALLE!$A$1:$AK$841,18,FALSE)</f>
        <v>Light Production Digital Business</v>
      </c>
      <c r="AK199">
        <f t="shared" si="15"/>
        <v>0</v>
      </c>
      <c r="AL199">
        <f t="shared" si="16"/>
        <v>0</v>
      </c>
      <c r="AM199">
        <f t="shared" si="17"/>
        <v>0</v>
      </c>
      <c r="AN199">
        <f t="shared" si="18"/>
        <v>0</v>
      </c>
      <c r="AO199">
        <f t="shared" si="19"/>
        <v>0</v>
      </c>
    </row>
    <row r="200" spans="1:41" x14ac:dyDescent="0.25">
      <c r="A200" t="s">
        <v>251</v>
      </c>
      <c r="B200">
        <v>2019</v>
      </c>
      <c r="C200" t="s">
        <v>37</v>
      </c>
      <c r="D200" t="s">
        <v>38</v>
      </c>
      <c r="E200">
        <v>4</v>
      </c>
      <c r="F200" t="s">
        <v>40</v>
      </c>
      <c r="G200">
        <v>1.8833329999999999</v>
      </c>
      <c r="H200" t="s">
        <v>58</v>
      </c>
      <c r="I200">
        <v>655</v>
      </c>
      <c r="J200">
        <v>1365</v>
      </c>
      <c r="K200">
        <v>0</v>
      </c>
      <c r="L200">
        <v>0</v>
      </c>
      <c r="M200">
        <v>0.6</v>
      </c>
      <c r="N200">
        <v>0.8</v>
      </c>
      <c r="O200">
        <v>1.05</v>
      </c>
      <c r="P200">
        <v>1.1000000000000001</v>
      </c>
      <c r="Q200" t="s">
        <v>46</v>
      </c>
      <c r="R200">
        <v>5</v>
      </c>
      <c r="S200">
        <v>9</v>
      </c>
      <c r="T200" t="s">
        <v>47</v>
      </c>
      <c r="U200" t="s">
        <v>58</v>
      </c>
      <c r="V200" t="s">
        <v>35</v>
      </c>
      <c r="W200" t="s">
        <v>80</v>
      </c>
      <c r="X200">
        <v>2019</v>
      </c>
      <c r="Y200" t="s">
        <v>37</v>
      </c>
      <c r="Z200" t="s">
        <v>38</v>
      </c>
      <c r="AA200">
        <v>4</v>
      </c>
      <c r="AB200">
        <v>51</v>
      </c>
      <c r="AC200">
        <v>1.05</v>
      </c>
      <c r="AD200">
        <v>0.37666660000000002</v>
      </c>
      <c r="AE200">
        <v>1433.25</v>
      </c>
      <c r="AF200">
        <f>VLOOKUP(A200,[1]DETALLE!$A$1:$AK$841,37,FALSE)</f>
        <v>572.00000000000011</v>
      </c>
      <c r="AG200">
        <f>VLOOKUP(A200,[1]DETALLE!$A$1:$AK$841,16,FALSE)</f>
        <v>46</v>
      </c>
      <c r="AH200">
        <f>VLOOKUP(A200,[1]DETALLE!$A$1:$AK$841,22,FALSE)</f>
        <v>0.8</v>
      </c>
      <c r="AI200">
        <f>VLOOKUP(A200,[1]DETALLE!$A$1:$AK$841,27,FALSE)</f>
        <v>0.63</v>
      </c>
      <c r="AJ200" t="str">
        <f>VLOOKUP(A200,[1]DETALLE!$A$1:$AK$841,18,FALSE)</f>
        <v>A4 Mono MFPs</v>
      </c>
      <c r="AK200">
        <f t="shared" si="15"/>
        <v>0</v>
      </c>
      <c r="AL200">
        <f t="shared" si="16"/>
        <v>0</v>
      </c>
      <c r="AM200">
        <f t="shared" si="17"/>
        <v>0</v>
      </c>
      <c r="AN200">
        <f t="shared" si="18"/>
        <v>0</v>
      </c>
      <c r="AO200">
        <f t="shared" si="19"/>
        <v>0</v>
      </c>
    </row>
    <row r="201" spans="1:41" x14ac:dyDescent="0.25">
      <c r="A201" t="s">
        <v>252</v>
      </c>
      <c r="B201">
        <v>2019</v>
      </c>
      <c r="C201" t="s">
        <v>37</v>
      </c>
      <c r="D201" t="s">
        <v>38</v>
      </c>
      <c r="E201">
        <v>4</v>
      </c>
      <c r="F201" t="s">
        <v>40</v>
      </c>
      <c r="G201">
        <v>1.45</v>
      </c>
      <c r="H201" t="s">
        <v>58</v>
      </c>
      <c r="I201">
        <v>655</v>
      </c>
      <c r="J201">
        <v>1365</v>
      </c>
      <c r="K201">
        <v>0</v>
      </c>
      <c r="L201">
        <v>0</v>
      </c>
      <c r="M201">
        <v>0.6</v>
      </c>
      <c r="N201">
        <v>0.8</v>
      </c>
      <c r="O201">
        <v>1.05</v>
      </c>
      <c r="P201">
        <v>1.1000000000000001</v>
      </c>
      <c r="Q201" t="s">
        <v>46</v>
      </c>
      <c r="R201">
        <v>5</v>
      </c>
      <c r="S201">
        <v>9</v>
      </c>
      <c r="T201" t="s">
        <v>47</v>
      </c>
      <c r="U201" t="s">
        <v>58</v>
      </c>
      <c r="V201" t="s">
        <v>35</v>
      </c>
      <c r="W201" t="s">
        <v>50</v>
      </c>
      <c r="X201">
        <v>2019</v>
      </c>
      <c r="Y201" t="s">
        <v>37</v>
      </c>
      <c r="Z201" t="s">
        <v>38</v>
      </c>
      <c r="AA201">
        <v>4</v>
      </c>
      <c r="AB201">
        <v>74</v>
      </c>
      <c r="AC201">
        <v>1.1000000000000001</v>
      </c>
      <c r="AD201">
        <v>0.28999999999999998</v>
      </c>
      <c r="AE201">
        <v>1501.5</v>
      </c>
      <c r="AF201">
        <f>VLOOKUP(A201,[1]DETALLE!$A$1:$AK$841,37,FALSE)</f>
        <v>1573.0000000000002</v>
      </c>
      <c r="AG201" t="str">
        <f>VLOOKUP(A201,[1]DETALLE!$A$1:$AK$841,16,FALSE)</f>
        <v xml:space="preserve">  </v>
      </c>
      <c r="AH201">
        <f>VLOOKUP(A201,[1]DETALLE!$A$1:$AK$841,22,FALSE)</f>
        <v>1</v>
      </c>
      <c r="AI201">
        <f>VLOOKUP(A201,[1]DETALLE!$A$1:$AK$841,27,FALSE)</f>
        <v>1</v>
      </c>
      <c r="AJ201" t="str">
        <f>VLOOKUP(A201,[1]DETALLE!$A$1:$AK$841,18,FALSE)</f>
        <v>Entry Production Color Low/Mid</v>
      </c>
      <c r="AK201">
        <f t="shared" si="15"/>
        <v>0</v>
      </c>
      <c r="AL201">
        <f t="shared" si="16"/>
        <v>0</v>
      </c>
      <c r="AM201">
        <f t="shared" si="17"/>
        <v>0</v>
      </c>
      <c r="AN201">
        <f t="shared" si="18"/>
        <v>0</v>
      </c>
      <c r="AO201">
        <f t="shared" si="19"/>
        <v>0</v>
      </c>
    </row>
    <row r="202" spans="1:41" x14ac:dyDescent="0.25">
      <c r="A202" t="s">
        <v>253</v>
      </c>
      <c r="B202">
        <v>2019</v>
      </c>
      <c r="C202" t="s">
        <v>37</v>
      </c>
      <c r="D202" t="s">
        <v>38</v>
      </c>
      <c r="E202">
        <v>4</v>
      </c>
      <c r="F202" t="s">
        <v>40</v>
      </c>
      <c r="G202">
        <v>0.23333329999999999</v>
      </c>
      <c r="H202" t="s">
        <v>58</v>
      </c>
      <c r="I202">
        <v>655</v>
      </c>
      <c r="J202">
        <v>1365</v>
      </c>
      <c r="K202">
        <v>0</v>
      </c>
      <c r="L202">
        <v>0</v>
      </c>
      <c r="M202">
        <v>0.6</v>
      </c>
      <c r="N202">
        <v>0.8</v>
      </c>
      <c r="O202">
        <v>1.05</v>
      </c>
      <c r="P202">
        <v>1.1000000000000001</v>
      </c>
      <c r="Q202" t="s">
        <v>46</v>
      </c>
      <c r="R202">
        <v>5</v>
      </c>
      <c r="S202">
        <v>9</v>
      </c>
      <c r="T202" t="s">
        <v>47</v>
      </c>
      <c r="U202" t="s">
        <v>58</v>
      </c>
      <c r="V202" t="s">
        <v>35</v>
      </c>
      <c r="W202" t="s">
        <v>61</v>
      </c>
      <c r="X202">
        <v>2019</v>
      </c>
      <c r="Y202" t="s">
        <v>37</v>
      </c>
      <c r="Z202" t="s">
        <v>38</v>
      </c>
      <c r="AA202">
        <v>4</v>
      </c>
      <c r="AB202">
        <v>9</v>
      </c>
      <c r="AC202">
        <v>0.6</v>
      </c>
      <c r="AD202">
        <v>4.6666659999999999E-2</v>
      </c>
      <c r="AE202">
        <v>819</v>
      </c>
      <c r="AF202">
        <f>VLOOKUP(A202,[1]DETALLE!$A$1:$AK$841,37,FALSE)</f>
        <v>1808.95</v>
      </c>
      <c r="AG202">
        <f>VLOOKUP(A202,[1]DETALLE!$A$1:$AK$841,16,FALSE)</f>
        <v>181</v>
      </c>
      <c r="AH202">
        <f>VLOOKUP(A202,[1]DETALLE!$A$1:$AK$841,22,FALSE)</f>
        <v>1.1499999999999999</v>
      </c>
      <c r="AI202">
        <f>VLOOKUP(A202,[1]DETALLE!$A$1:$AK$841,27,FALSE)</f>
        <v>0.7</v>
      </c>
      <c r="AJ202" t="str">
        <f>VLOOKUP(A202,[1]DETALLE!$A$1:$AK$841,18,FALSE)</f>
        <v>Entry Production Color Low/Mid</v>
      </c>
      <c r="AK202">
        <f t="shared" si="15"/>
        <v>0</v>
      </c>
      <c r="AL202">
        <f t="shared" si="16"/>
        <v>0</v>
      </c>
      <c r="AM202">
        <f t="shared" si="17"/>
        <v>0</v>
      </c>
      <c r="AN202">
        <f t="shared" si="18"/>
        <v>0</v>
      </c>
      <c r="AO202">
        <f t="shared" si="19"/>
        <v>0</v>
      </c>
    </row>
    <row r="203" spans="1:41" x14ac:dyDescent="0.25">
      <c r="A203" t="s">
        <v>254</v>
      </c>
      <c r="B203">
        <v>2019</v>
      </c>
      <c r="C203" t="s">
        <v>37</v>
      </c>
      <c r="D203" t="s">
        <v>38</v>
      </c>
      <c r="E203">
        <v>4</v>
      </c>
      <c r="F203" t="s">
        <v>40</v>
      </c>
      <c r="G203">
        <v>2</v>
      </c>
      <c r="H203" t="s">
        <v>58</v>
      </c>
      <c r="I203">
        <v>655</v>
      </c>
      <c r="J203">
        <v>1365</v>
      </c>
      <c r="K203">
        <v>0</v>
      </c>
      <c r="L203">
        <v>0</v>
      </c>
      <c r="M203">
        <v>0.6</v>
      </c>
      <c r="N203">
        <v>0.8</v>
      </c>
      <c r="O203">
        <v>1.05</v>
      </c>
      <c r="P203">
        <v>1.1000000000000001</v>
      </c>
      <c r="Q203" t="s">
        <v>46</v>
      </c>
      <c r="R203">
        <v>5</v>
      </c>
      <c r="S203">
        <v>9</v>
      </c>
      <c r="T203" t="s">
        <v>47</v>
      </c>
      <c r="U203" t="s">
        <v>58</v>
      </c>
      <c r="V203" t="s">
        <v>35</v>
      </c>
      <c r="W203" t="s">
        <v>80</v>
      </c>
      <c r="X203">
        <v>2019</v>
      </c>
      <c r="Y203" t="s">
        <v>37</v>
      </c>
      <c r="Z203" t="s">
        <v>38</v>
      </c>
      <c r="AA203">
        <v>4</v>
      </c>
      <c r="AB203">
        <v>15</v>
      </c>
      <c r="AC203">
        <v>0.6</v>
      </c>
      <c r="AD203">
        <v>0.4</v>
      </c>
      <c r="AE203">
        <v>819</v>
      </c>
      <c r="AF203">
        <f>VLOOKUP(A203,[1]DETALLE!$A$1:$AK$841,37,FALSE)</f>
        <v>1808.95</v>
      </c>
      <c r="AG203">
        <f>VLOOKUP(A203,[1]DETALLE!$A$1:$AK$841,16,FALSE)</f>
        <v>96</v>
      </c>
      <c r="AH203">
        <f>VLOOKUP(A203,[1]DETALLE!$A$1:$AK$841,22,FALSE)</f>
        <v>1.1499999999999999</v>
      </c>
      <c r="AI203">
        <f>VLOOKUP(A203,[1]DETALLE!$A$1:$AK$841,27,FALSE)</f>
        <v>0.35833333333333334</v>
      </c>
      <c r="AJ203" t="str">
        <f>VLOOKUP(A203,[1]DETALLE!$A$1:$AK$841,18,FALSE)</f>
        <v>Entry Production Color Low/Mid</v>
      </c>
      <c r="AK203">
        <f t="shared" si="15"/>
        <v>0</v>
      </c>
      <c r="AL203">
        <f t="shared" si="16"/>
        <v>0</v>
      </c>
      <c r="AM203">
        <f t="shared" si="17"/>
        <v>0</v>
      </c>
      <c r="AN203">
        <f t="shared" si="18"/>
        <v>0</v>
      </c>
      <c r="AO203">
        <f t="shared" si="19"/>
        <v>0</v>
      </c>
    </row>
    <row r="204" spans="1:41" x14ac:dyDescent="0.25">
      <c r="A204" t="s">
        <v>255</v>
      </c>
      <c r="B204">
        <v>2019</v>
      </c>
      <c r="C204" t="s">
        <v>37</v>
      </c>
      <c r="D204" t="s">
        <v>38</v>
      </c>
      <c r="E204">
        <v>4</v>
      </c>
      <c r="F204" t="s">
        <v>40</v>
      </c>
      <c r="G204">
        <v>1.7166669999999999</v>
      </c>
      <c r="H204" t="s">
        <v>45</v>
      </c>
      <c r="I204">
        <v>803</v>
      </c>
      <c r="J204">
        <v>1573</v>
      </c>
      <c r="K204">
        <v>0.2</v>
      </c>
      <c r="L204">
        <v>0.6</v>
      </c>
      <c r="M204">
        <v>0.8</v>
      </c>
      <c r="N204">
        <v>1.05</v>
      </c>
      <c r="O204">
        <v>1.1000000000000001</v>
      </c>
      <c r="P204">
        <v>1.1499999999999999</v>
      </c>
      <c r="Q204" t="s">
        <v>46</v>
      </c>
      <c r="R204">
        <v>4</v>
      </c>
      <c r="S204">
        <v>6</v>
      </c>
      <c r="T204" t="s">
        <v>47</v>
      </c>
      <c r="U204" t="s">
        <v>48</v>
      </c>
      <c r="V204" t="s">
        <v>35</v>
      </c>
      <c r="W204" t="s">
        <v>36</v>
      </c>
      <c r="X204">
        <v>2019</v>
      </c>
      <c r="Y204" t="s">
        <v>37</v>
      </c>
      <c r="Z204" t="s">
        <v>38</v>
      </c>
      <c r="AA204">
        <v>4</v>
      </c>
      <c r="AB204">
        <v>7</v>
      </c>
      <c r="AC204">
        <v>0.8</v>
      </c>
      <c r="AD204">
        <v>0.42916674999999999</v>
      </c>
      <c r="AE204">
        <v>1258.4000000000001</v>
      </c>
      <c r="AF204">
        <f>VLOOKUP(A204,[1]DETALLE!$A$1:$AK$841,37,FALSE)</f>
        <v>0</v>
      </c>
      <c r="AG204">
        <f>VLOOKUP(A204,[1]DETALLE!$A$1:$AK$841,16,FALSE)</f>
        <v>30</v>
      </c>
      <c r="AH204">
        <f>VLOOKUP(A204,[1]DETALLE!$A$1:$AK$841,22,FALSE)</f>
        <v>0.8</v>
      </c>
      <c r="AI204">
        <f>VLOOKUP(A204,[1]DETALLE!$A$1:$AK$841,27,FALSE)</f>
        <v>0.26600000000000001</v>
      </c>
      <c r="AJ204" t="str">
        <f>VLOOKUP(A204,[1]DETALLE!$A$1:$AK$841,18,FALSE)</f>
        <v>A3 Office Color Laser MFPs</v>
      </c>
      <c r="AK204">
        <f t="shared" si="15"/>
        <v>0</v>
      </c>
      <c r="AL204">
        <f t="shared" si="16"/>
        <v>0</v>
      </c>
      <c r="AM204">
        <f t="shared" si="17"/>
        <v>1</v>
      </c>
      <c r="AN204">
        <f t="shared" si="18"/>
        <v>0</v>
      </c>
      <c r="AO204">
        <f t="shared" si="19"/>
        <v>0</v>
      </c>
    </row>
    <row r="205" spans="1:41" x14ac:dyDescent="0.25">
      <c r="A205" t="s">
        <v>137</v>
      </c>
      <c r="B205">
        <v>2019</v>
      </c>
      <c r="C205" t="s">
        <v>37</v>
      </c>
      <c r="D205" t="s">
        <v>38</v>
      </c>
      <c r="E205">
        <v>4</v>
      </c>
      <c r="F205" t="s">
        <v>40</v>
      </c>
      <c r="G205">
        <v>2.5833330000000001</v>
      </c>
      <c r="H205" t="s">
        <v>48</v>
      </c>
      <c r="I205">
        <v>1116</v>
      </c>
      <c r="J205">
        <v>2145</v>
      </c>
      <c r="K205">
        <v>0.6</v>
      </c>
      <c r="L205">
        <v>0.8</v>
      </c>
      <c r="M205">
        <v>1.05</v>
      </c>
      <c r="N205">
        <v>1.1000000000000001</v>
      </c>
      <c r="O205">
        <v>1.1499999999999999</v>
      </c>
      <c r="P205">
        <v>1.2</v>
      </c>
      <c r="Q205" t="s">
        <v>46</v>
      </c>
      <c r="R205">
        <v>3</v>
      </c>
      <c r="S205">
        <v>6</v>
      </c>
      <c r="T205" t="s">
        <v>47</v>
      </c>
      <c r="U205" t="s">
        <v>48</v>
      </c>
      <c r="V205" t="s">
        <v>35</v>
      </c>
      <c r="W205" t="s">
        <v>50</v>
      </c>
      <c r="X205">
        <v>2019</v>
      </c>
      <c r="Y205" t="s">
        <v>37</v>
      </c>
      <c r="Z205" t="s">
        <v>38</v>
      </c>
      <c r="AA205">
        <v>8</v>
      </c>
      <c r="AB205">
        <v>3</v>
      </c>
      <c r="AC205">
        <v>0.8</v>
      </c>
      <c r="AD205">
        <v>0.86111099999999996</v>
      </c>
      <c r="AE205">
        <v>1716</v>
      </c>
      <c r="AF205">
        <f>VLOOKUP(A205,[1]DETALLE!$A$1:$AK$841,37,FALSE)</f>
        <v>1651.6500000000003</v>
      </c>
      <c r="AG205">
        <f>VLOOKUP(A205,[1]DETALLE!$A$1:$AK$841,16,FALSE)</f>
        <v>25</v>
      </c>
      <c r="AH205">
        <f>VLOOKUP(A205,[1]DETALLE!$A$1:$AK$841,22,FALSE)</f>
        <v>1.05</v>
      </c>
      <c r="AI205">
        <f>VLOOKUP(A205,[1]DETALLE!$A$1:$AK$841,27,FALSE)</f>
        <v>0.3</v>
      </c>
      <c r="AJ205" t="str">
        <f>VLOOKUP(A205,[1]DETALLE!$A$1:$AK$841,18,FALSE)</f>
        <v>Light Production Digital Business</v>
      </c>
      <c r="AK205">
        <f t="shared" si="15"/>
        <v>0</v>
      </c>
      <c r="AL205">
        <f t="shared" si="16"/>
        <v>0</v>
      </c>
      <c r="AM205">
        <f t="shared" si="17"/>
        <v>0</v>
      </c>
      <c r="AN205">
        <f t="shared" si="18"/>
        <v>0</v>
      </c>
      <c r="AO205">
        <f t="shared" si="19"/>
        <v>0</v>
      </c>
    </row>
    <row r="206" spans="1:41" x14ac:dyDescent="0.25">
      <c r="A206" t="s">
        <v>256</v>
      </c>
      <c r="B206">
        <v>2019</v>
      </c>
      <c r="C206" t="s">
        <v>37</v>
      </c>
      <c r="D206" t="s">
        <v>38</v>
      </c>
      <c r="E206">
        <v>4</v>
      </c>
      <c r="F206" t="s">
        <v>40</v>
      </c>
      <c r="G206">
        <v>1.3333330000000001</v>
      </c>
      <c r="H206" t="s">
        <v>71</v>
      </c>
      <c r="I206">
        <v>468</v>
      </c>
      <c r="J206">
        <v>715</v>
      </c>
      <c r="K206">
        <v>0</v>
      </c>
      <c r="L206">
        <v>0</v>
      </c>
      <c r="M206">
        <v>0</v>
      </c>
      <c r="N206">
        <v>0.6</v>
      </c>
      <c r="O206">
        <v>0.8</v>
      </c>
      <c r="P206">
        <v>1.05</v>
      </c>
      <c r="Q206" t="s">
        <v>46</v>
      </c>
      <c r="R206">
        <v>5</v>
      </c>
      <c r="S206">
        <v>9</v>
      </c>
      <c r="T206" t="s">
        <v>47</v>
      </c>
      <c r="U206" t="s">
        <v>71</v>
      </c>
      <c r="V206" t="s">
        <v>35</v>
      </c>
      <c r="W206" t="s">
        <v>55</v>
      </c>
      <c r="X206">
        <v>2019</v>
      </c>
      <c r="Y206" t="s">
        <v>37</v>
      </c>
      <c r="Z206" t="s">
        <v>38</v>
      </c>
      <c r="AA206">
        <v>5</v>
      </c>
      <c r="AB206">
        <v>316</v>
      </c>
      <c r="AC206">
        <v>1.05</v>
      </c>
      <c r="AD206">
        <v>0.26666659999999998</v>
      </c>
      <c r="AE206">
        <v>750.75</v>
      </c>
      <c r="AF206">
        <f>VLOOKUP(A206,[1]DETALLE!$A$1:$AK$841,37,FALSE)</f>
        <v>1730.3000000000004</v>
      </c>
      <c r="AG206">
        <f>VLOOKUP(A206,[1]DETALLE!$A$1:$AK$841,16,FALSE)</f>
        <v>42</v>
      </c>
      <c r="AH206">
        <f>VLOOKUP(A206,[1]DETALLE!$A$1:$AK$841,22,FALSE)</f>
        <v>1.1000000000000001</v>
      </c>
      <c r="AI206">
        <f>VLOOKUP(A206,[1]DETALLE!$A$1:$AK$841,27,FALSE)</f>
        <v>0</v>
      </c>
      <c r="AJ206" t="str">
        <f>VLOOKUP(A206,[1]DETALLE!$A$1:$AK$841,18,FALSE)</f>
        <v>Entry Production Color Low/Mid</v>
      </c>
      <c r="AK206">
        <f t="shared" si="15"/>
        <v>0</v>
      </c>
      <c r="AL206">
        <f t="shared" si="16"/>
        <v>0</v>
      </c>
      <c r="AM206">
        <f t="shared" si="17"/>
        <v>0</v>
      </c>
      <c r="AN206">
        <f t="shared" si="18"/>
        <v>0</v>
      </c>
      <c r="AO206">
        <f t="shared" si="19"/>
        <v>0</v>
      </c>
    </row>
    <row r="207" spans="1:41" x14ac:dyDescent="0.25">
      <c r="A207" t="s">
        <v>257</v>
      </c>
      <c r="B207">
        <v>2019</v>
      </c>
      <c r="C207" t="s">
        <v>37</v>
      </c>
      <c r="D207" t="s">
        <v>38</v>
      </c>
      <c r="E207">
        <v>4</v>
      </c>
      <c r="F207" t="s">
        <v>40</v>
      </c>
      <c r="G207">
        <v>1.066667</v>
      </c>
      <c r="H207" t="s">
        <v>258</v>
      </c>
      <c r="I207">
        <v>655</v>
      </c>
      <c r="J207">
        <v>1365</v>
      </c>
      <c r="K207">
        <v>0</v>
      </c>
      <c r="L207">
        <v>0</v>
      </c>
      <c r="M207">
        <v>0.6</v>
      </c>
      <c r="N207">
        <v>0.8</v>
      </c>
      <c r="O207">
        <v>1.05</v>
      </c>
      <c r="P207">
        <v>1.1000000000000001</v>
      </c>
      <c r="Q207" t="s">
        <v>46</v>
      </c>
      <c r="R207">
        <v>5</v>
      </c>
      <c r="S207">
        <v>9</v>
      </c>
      <c r="T207" t="s">
        <v>47</v>
      </c>
      <c r="U207" t="s">
        <v>145</v>
      </c>
      <c r="V207" t="s">
        <v>35</v>
      </c>
      <c r="W207" t="s">
        <v>55</v>
      </c>
      <c r="X207">
        <v>2019</v>
      </c>
      <c r="Y207" t="s">
        <v>37</v>
      </c>
      <c r="Z207" t="s">
        <v>38</v>
      </c>
      <c r="AA207">
        <v>4</v>
      </c>
      <c r="AB207">
        <v>35</v>
      </c>
      <c r="AC207">
        <v>1.05</v>
      </c>
      <c r="AD207">
        <v>0.21333340000000001</v>
      </c>
      <c r="AE207">
        <v>1433.25</v>
      </c>
      <c r="AF207">
        <f>VLOOKUP(A207,[1]DETALLE!$A$1:$AK$841,37,FALSE)</f>
        <v>750.75000000000011</v>
      </c>
      <c r="AG207">
        <f>VLOOKUP(A207,[1]DETALLE!$A$1:$AK$841,16,FALSE)</f>
        <v>428</v>
      </c>
      <c r="AH207">
        <f>VLOOKUP(A207,[1]DETALLE!$A$1:$AK$841,22,FALSE)</f>
        <v>1.05</v>
      </c>
      <c r="AI207">
        <f>VLOOKUP(A207,[1]DETALLE!$A$1:$AK$841,27,FALSE)</f>
        <v>0</v>
      </c>
      <c r="AJ207" t="str">
        <f>VLOOKUP(A207,[1]DETALLE!$A$1:$AK$841,18,FALSE)</f>
        <v>A4 Mono MFPs</v>
      </c>
      <c r="AK207">
        <f t="shared" si="15"/>
        <v>0</v>
      </c>
      <c r="AL207">
        <f t="shared" si="16"/>
        <v>0</v>
      </c>
      <c r="AM207">
        <f t="shared" si="17"/>
        <v>1</v>
      </c>
      <c r="AN207">
        <f t="shared" si="18"/>
        <v>0</v>
      </c>
      <c r="AO207">
        <f t="shared" si="19"/>
        <v>0</v>
      </c>
    </row>
    <row r="208" spans="1:41" x14ac:dyDescent="0.25">
      <c r="A208" t="s">
        <v>259</v>
      </c>
      <c r="B208">
        <v>2019</v>
      </c>
      <c r="C208" t="s">
        <v>37</v>
      </c>
      <c r="D208" t="s">
        <v>38</v>
      </c>
      <c r="E208">
        <v>4</v>
      </c>
      <c r="F208" t="s">
        <v>40</v>
      </c>
      <c r="G208">
        <v>0.58333330000000005</v>
      </c>
      <c r="H208" t="s">
        <v>54</v>
      </c>
      <c r="I208">
        <v>803</v>
      </c>
      <c r="J208">
        <v>1573</v>
      </c>
      <c r="K208">
        <v>0.2</v>
      </c>
      <c r="L208">
        <v>0.6</v>
      </c>
      <c r="M208">
        <v>0.8</v>
      </c>
      <c r="N208">
        <v>1.05</v>
      </c>
      <c r="O208">
        <v>1.1000000000000001</v>
      </c>
      <c r="P208">
        <v>1.1499999999999999</v>
      </c>
      <c r="Q208" t="s">
        <v>46</v>
      </c>
      <c r="R208">
        <v>4</v>
      </c>
      <c r="S208">
        <v>6</v>
      </c>
      <c r="T208" t="s">
        <v>47</v>
      </c>
      <c r="U208" t="s">
        <v>54</v>
      </c>
      <c r="V208" t="s">
        <v>35</v>
      </c>
      <c r="W208" t="s">
        <v>67</v>
      </c>
      <c r="X208">
        <v>2019</v>
      </c>
      <c r="Y208" t="s">
        <v>37</v>
      </c>
      <c r="Z208" t="s">
        <v>38</v>
      </c>
      <c r="AA208">
        <v>5</v>
      </c>
      <c r="AB208">
        <v>14</v>
      </c>
      <c r="AC208">
        <v>0.8</v>
      </c>
      <c r="AD208">
        <v>0.14583332500000001</v>
      </c>
      <c r="AE208">
        <v>1258.4000000000001</v>
      </c>
      <c r="AF208">
        <f>VLOOKUP(A208,[1]DETALLE!$A$1:$AK$841,37,FALSE)</f>
        <v>1786.338125</v>
      </c>
      <c r="AG208">
        <f>VLOOKUP(A208,[1]DETALLE!$A$1:$AK$841,16,FALSE)</f>
        <v>147</v>
      </c>
      <c r="AH208">
        <f>VLOOKUP(A208,[1]DETALLE!$A$1:$AK$841,22,FALSE)</f>
        <v>1.1499999999999999</v>
      </c>
      <c r="AI208">
        <f>VLOOKUP(A208,[1]DETALLE!$A$1:$AK$841,27,FALSE)</f>
        <v>1.0575000000000001</v>
      </c>
      <c r="AJ208" t="str">
        <f>VLOOKUP(A208,[1]DETALLE!$A$1:$AK$841,18,FALSE)</f>
        <v>Entry Production Color Low/Mid</v>
      </c>
      <c r="AK208">
        <f t="shared" si="15"/>
        <v>0</v>
      </c>
      <c r="AL208">
        <f t="shared" si="16"/>
        <v>0</v>
      </c>
      <c r="AM208">
        <f t="shared" si="17"/>
        <v>0</v>
      </c>
      <c r="AN208">
        <f t="shared" si="18"/>
        <v>0</v>
      </c>
      <c r="AO208">
        <f t="shared" si="19"/>
        <v>1</v>
      </c>
    </row>
    <row r="209" spans="1:41" x14ac:dyDescent="0.25">
      <c r="A209" t="s">
        <v>260</v>
      </c>
      <c r="B209">
        <v>2019</v>
      </c>
      <c r="C209" t="s">
        <v>37</v>
      </c>
      <c r="D209" t="s">
        <v>38</v>
      </c>
      <c r="E209">
        <v>4</v>
      </c>
      <c r="F209" t="s">
        <v>40</v>
      </c>
      <c r="G209">
        <v>5.016667</v>
      </c>
      <c r="H209" t="s">
        <v>41</v>
      </c>
      <c r="I209">
        <v>468</v>
      </c>
      <c r="J209">
        <v>715</v>
      </c>
      <c r="K209">
        <v>0</v>
      </c>
      <c r="L209">
        <v>0</v>
      </c>
      <c r="M209">
        <v>0</v>
      </c>
      <c r="N209">
        <v>0.6</v>
      </c>
      <c r="O209">
        <v>0.8</v>
      </c>
      <c r="P209">
        <v>1.05</v>
      </c>
      <c r="Q209" t="s">
        <v>46</v>
      </c>
      <c r="R209">
        <v>5</v>
      </c>
      <c r="S209">
        <v>9</v>
      </c>
      <c r="T209" t="s">
        <v>47</v>
      </c>
      <c r="U209" t="s">
        <v>41</v>
      </c>
      <c r="V209" t="s">
        <v>35</v>
      </c>
      <c r="W209" t="s">
        <v>59</v>
      </c>
      <c r="X209">
        <v>2019</v>
      </c>
      <c r="Y209" t="s">
        <v>37</v>
      </c>
      <c r="Z209" t="s">
        <v>38</v>
      </c>
      <c r="AA209">
        <v>5</v>
      </c>
      <c r="AB209">
        <v>8</v>
      </c>
      <c r="AC209">
        <v>0</v>
      </c>
      <c r="AD209">
        <v>1.0033334</v>
      </c>
      <c r="AE209">
        <v>-0.59584525000000799</v>
      </c>
      <c r="AF209">
        <f>VLOOKUP(A209,[1]DETALLE!$A$1:$AK$841,37,FALSE)</f>
        <v>429.00000000000006</v>
      </c>
      <c r="AG209">
        <f>VLOOKUP(A209,[1]DETALLE!$A$1:$AK$841,16,FALSE)</f>
        <v>28</v>
      </c>
      <c r="AH209">
        <f>VLOOKUP(A209,[1]DETALLE!$A$1:$AK$841,22,FALSE)</f>
        <v>0.6</v>
      </c>
      <c r="AI209">
        <f>VLOOKUP(A209,[1]DETALLE!$A$1:$AK$841,27,FALSE)</f>
        <v>0.57000000000000006</v>
      </c>
      <c r="AJ209" t="str">
        <f>VLOOKUP(A209,[1]DETALLE!$A$1:$AK$841,18,FALSE)</f>
        <v>Color Solid Ink Printers</v>
      </c>
      <c r="AK209">
        <f t="shared" si="15"/>
        <v>0</v>
      </c>
      <c r="AL209">
        <f t="shared" si="16"/>
        <v>0</v>
      </c>
      <c r="AM209">
        <f t="shared" si="17"/>
        <v>0</v>
      </c>
      <c r="AN209">
        <f t="shared" si="18"/>
        <v>0</v>
      </c>
      <c r="AO209">
        <f t="shared" si="19"/>
        <v>0</v>
      </c>
    </row>
    <row r="210" spans="1:41" x14ac:dyDescent="0.25">
      <c r="A210" t="s">
        <v>261</v>
      </c>
      <c r="B210">
        <v>2019</v>
      </c>
      <c r="C210" t="s">
        <v>37</v>
      </c>
      <c r="D210" t="s">
        <v>38</v>
      </c>
      <c r="E210">
        <v>4</v>
      </c>
      <c r="F210" t="s">
        <v>40</v>
      </c>
      <c r="G210">
        <v>4.55</v>
      </c>
      <c r="H210" t="s">
        <v>116</v>
      </c>
      <c r="I210">
        <v>655</v>
      </c>
      <c r="J210">
        <v>1365</v>
      </c>
      <c r="K210">
        <v>0</v>
      </c>
      <c r="L210">
        <v>0</v>
      </c>
      <c r="M210">
        <v>0.6</v>
      </c>
      <c r="N210">
        <v>0.8</v>
      </c>
      <c r="O210">
        <v>1.05</v>
      </c>
      <c r="P210">
        <v>1.1000000000000001</v>
      </c>
      <c r="Q210" t="s">
        <v>46</v>
      </c>
      <c r="R210">
        <v>5</v>
      </c>
      <c r="S210">
        <v>9</v>
      </c>
      <c r="T210" t="s">
        <v>47</v>
      </c>
      <c r="U210" t="s">
        <v>34</v>
      </c>
      <c r="V210" t="s">
        <v>35</v>
      </c>
      <c r="W210" t="s">
        <v>80</v>
      </c>
      <c r="X210">
        <v>2019</v>
      </c>
      <c r="Y210" t="s">
        <v>37</v>
      </c>
      <c r="Z210" t="s">
        <v>38</v>
      </c>
      <c r="AA210">
        <v>5</v>
      </c>
      <c r="AB210">
        <v>29</v>
      </c>
      <c r="AC210">
        <v>0.8</v>
      </c>
      <c r="AD210">
        <v>0.91</v>
      </c>
      <c r="AE210">
        <v>1092</v>
      </c>
      <c r="AF210">
        <f>VLOOKUP(A210,[1]DETALLE!$A$1:$AK$841,37,FALSE)</f>
        <v>0</v>
      </c>
      <c r="AG210">
        <f>VLOOKUP(A210,[1]DETALLE!$A$1:$AK$841,16,FALSE)</f>
        <v>2</v>
      </c>
      <c r="AH210">
        <f>VLOOKUP(A210,[1]DETALLE!$A$1:$AK$841,22,FALSE)</f>
        <v>0</v>
      </c>
      <c r="AI210">
        <f>VLOOKUP(A210,[1]DETALLE!$A$1:$AK$841,27,FALSE)</f>
        <v>0.126</v>
      </c>
      <c r="AJ210" t="str">
        <f>VLOOKUP(A210,[1]DETALLE!$A$1:$AK$841,18,FALSE)</f>
        <v>A4 Mono MFPs</v>
      </c>
      <c r="AK210">
        <f t="shared" si="15"/>
        <v>0</v>
      </c>
      <c r="AL210">
        <f t="shared" si="16"/>
        <v>0</v>
      </c>
      <c r="AM210">
        <f t="shared" si="17"/>
        <v>0</v>
      </c>
      <c r="AN210">
        <f t="shared" si="18"/>
        <v>0</v>
      </c>
      <c r="AO210">
        <f t="shared" si="19"/>
        <v>0</v>
      </c>
    </row>
    <row r="211" spans="1:41" x14ac:dyDescent="0.25">
      <c r="A211" t="s">
        <v>262</v>
      </c>
      <c r="B211">
        <v>2019</v>
      </c>
      <c r="C211" t="s">
        <v>37</v>
      </c>
      <c r="D211" t="s">
        <v>38</v>
      </c>
      <c r="E211">
        <v>5</v>
      </c>
      <c r="F211" t="s">
        <v>40</v>
      </c>
      <c r="G211">
        <v>1.1499999999999999</v>
      </c>
      <c r="H211" t="s">
        <v>58</v>
      </c>
      <c r="I211">
        <v>655</v>
      </c>
      <c r="J211">
        <v>1365</v>
      </c>
      <c r="K211">
        <v>0</v>
      </c>
      <c r="L211">
        <v>0</v>
      </c>
      <c r="M211">
        <v>0.6</v>
      </c>
      <c r="N211">
        <v>0.8</v>
      </c>
      <c r="O211">
        <v>1.05</v>
      </c>
      <c r="P211">
        <v>1.1000000000000001</v>
      </c>
      <c r="Q211" t="s">
        <v>46</v>
      </c>
      <c r="R211">
        <v>5</v>
      </c>
      <c r="S211">
        <v>9</v>
      </c>
      <c r="T211" t="s">
        <v>47</v>
      </c>
      <c r="U211" t="s">
        <v>45</v>
      </c>
      <c r="V211" t="s">
        <v>35</v>
      </c>
      <c r="W211" t="s">
        <v>50</v>
      </c>
      <c r="X211">
        <v>2019</v>
      </c>
      <c r="Y211" t="s">
        <v>37</v>
      </c>
      <c r="Z211" t="s">
        <v>38</v>
      </c>
      <c r="AA211">
        <v>5</v>
      </c>
      <c r="AB211">
        <v>8</v>
      </c>
      <c r="AC211">
        <v>0.6</v>
      </c>
      <c r="AD211">
        <v>0.23</v>
      </c>
      <c r="AE211">
        <v>819</v>
      </c>
      <c r="AF211">
        <f>VLOOKUP(A211,[1]DETALLE!$A$1:$AK$841,37,FALSE)</f>
        <v>0</v>
      </c>
      <c r="AG211">
        <f>VLOOKUP(A211,[1]DETALLE!$A$1:$AK$841,16,FALSE)</f>
        <v>3</v>
      </c>
      <c r="AH211">
        <f>VLOOKUP(A211,[1]DETALLE!$A$1:$AK$841,22,FALSE)</f>
        <v>0</v>
      </c>
      <c r="AI211">
        <f>VLOOKUP(A211,[1]DETALLE!$A$1:$AK$841,27,FALSE)</f>
        <v>0.374</v>
      </c>
      <c r="AJ211" t="str">
        <f>VLOOKUP(A211,[1]DETALLE!$A$1:$AK$841,18,FALSE)</f>
        <v>A4 Mono MFPs</v>
      </c>
      <c r="AK211">
        <f t="shared" si="15"/>
        <v>0</v>
      </c>
      <c r="AL211">
        <f t="shared" si="16"/>
        <v>0</v>
      </c>
      <c r="AM211">
        <f t="shared" si="17"/>
        <v>0</v>
      </c>
      <c r="AN211">
        <f t="shared" si="18"/>
        <v>0</v>
      </c>
      <c r="AO211">
        <f t="shared" si="19"/>
        <v>0</v>
      </c>
    </row>
    <row r="212" spans="1:41" x14ac:dyDescent="0.25">
      <c r="A212" t="s">
        <v>263</v>
      </c>
      <c r="B212">
        <v>2019</v>
      </c>
      <c r="C212" t="s">
        <v>37</v>
      </c>
      <c r="D212" t="s">
        <v>38</v>
      </c>
      <c r="E212">
        <v>5</v>
      </c>
      <c r="F212" t="s">
        <v>264</v>
      </c>
      <c r="G212">
        <v>0</v>
      </c>
      <c r="H212" t="s">
        <v>64</v>
      </c>
      <c r="I212">
        <v>655</v>
      </c>
      <c r="J212">
        <v>1365</v>
      </c>
      <c r="K212">
        <v>0</v>
      </c>
      <c r="L212">
        <v>0</v>
      </c>
      <c r="M212">
        <v>0.6</v>
      </c>
      <c r="N212">
        <v>0.8</v>
      </c>
      <c r="O212">
        <v>1.05</v>
      </c>
      <c r="P212">
        <v>1.1000000000000001</v>
      </c>
      <c r="Q212" t="s">
        <v>46</v>
      </c>
      <c r="R212">
        <v>5</v>
      </c>
      <c r="S212">
        <v>9</v>
      </c>
      <c r="T212" t="s">
        <v>47</v>
      </c>
      <c r="U212" t="s">
        <v>64</v>
      </c>
      <c r="V212" t="s">
        <v>35</v>
      </c>
      <c r="W212" t="s">
        <v>55</v>
      </c>
      <c r="X212">
        <v>2019</v>
      </c>
      <c r="Y212" t="s">
        <v>37</v>
      </c>
      <c r="Z212" t="s">
        <v>38</v>
      </c>
      <c r="AA212">
        <v>5</v>
      </c>
      <c r="AB212">
        <v>14</v>
      </c>
      <c r="AC212">
        <v>0.6</v>
      </c>
      <c r="AD212">
        <v>0</v>
      </c>
      <c r="AE212">
        <v>819</v>
      </c>
      <c r="AF212" t="e">
        <f>VLOOKUP(A212,[1]DETALLE!$A$1:$AK$841,37,FALSE)</f>
        <v>#N/A</v>
      </c>
      <c r="AG212" t="e">
        <f>VLOOKUP(A212,[1]DETALLE!$A$1:$AK$841,16,FALSE)</f>
        <v>#N/A</v>
      </c>
      <c r="AH212" t="e">
        <f>VLOOKUP(A212,[1]DETALLE!$A$1:$AK$841,22,FALSE)</f>
        <v>#N/A</v>
      </c>
      <c r="AI212" t="e">
        <f>VLOOKUP(A212,[1]DETALLE!$A$1:$AK$841,27,FALSE)</f>
        <v>#N/A</v>
      </c>
      <c r="AJ212" t="e">
        <f>VLOOKUP(A212,[1]DETALLE!$A$1:$AK$841,18,FALSE)</f>
        <v>#N/A</v>
      </c>
      <c r="AK212" t="e">
        <f t="shared" si="15"/>
        <v>#N/A</v>
      </c>
      <c r="AL212" t="e">
        <f t="shared" si="16"/>
        <v>#N/A</v>
      </c>
      <c r="AM212" t="e">
        <f t="shared" si="17"/>
        <v>#N/A</v>
      </c>
      <c r="AN212" t="e">
        <f t="shared" si="18"/>
        <v>#N/A</v>
      </c>
      <c r="AO212" t="e">
        <f t="shared" si="19"/>
        <v>#N/A</v>
      </c>
    </row>
    <row r="213" spans="1:41" x14ac:dyDescent="0.25">
      <c r="A213" t="s">
        <v>265</v>
      </c>
      <c r="B213">
        <v>2019</v>
      </c>
      <c r="C213" t="s">
        <v>37</v>
      </c>
      <c r="D213" t="s">
        <v>38</v>
      </c>
      <c r="E213">
        <v>5</v>
      </c>
      <c r="F213" t="s">
        <v>40</v>
      </c>
      <c r="G213">
        <v>1.566667</v>
      </c>
      <c r="H213" t="s">
        <v>34</v>
      </c>
      <c r="I213">
        <v>468</v>
      </c>
      <c r="J213">
        <v>715</v>
      </c>
      <c r="K213">
        <v>0</v>
      </c>
      <c r="L213">
        <v>0</v>
      </c>
      <c r="M213">
        <v>0</v>
      </c>
      <c r="N213">
        <v>0.6</v>
      </c>
      <c r="O213">
        <v>0.8</v>
      </c>
      <c r="P213">
        <v>1.05</v>
      </c>
      <c r="Q213" t="s">
        <v>46</v>
      </c>
      <c r="R213">
        <v>5</v>
      </c>
      <c r="S213">
        <v>9</v>
      </c>
      <c r="T213" t="s">
        <v>47</v>
      </c>
      <c r="U213" t="s">
        <v>34</v>
      </c>
      <c r="V213" t="s">
        <v>35</v>
      </c>
      <c r="W213" t="s">
        <v>67</v>
      </c>
      <c r="X213">
        <v>2019</v>
      </c>
      <c r="Y213" t="s">
        <v>37</v>
      </c>
      <c r="Z213" t="s">
        <v>38</v>
      </c>
      <c r="AA213">
        <v>5</v>
      </c>
      <c r="AB213">
        <v>310</v>
      </c>
      <c r="AC213">
        <v>1.05</v>
      </c>
      <c r="AD213">
        <v>0.31333339999999998</v>
      </c>
      <c r="AE213">
        <v>750.75</v>
      </c>
      <c r="AF213">
        <f>VLOOKUP(A213,[1]DETALLE!$A$1:$AK$841,37,FALSE)</f>
        <v>819</v>
      </c>
      <c r="AG213">
        <f>VLOOKUP(A213,[1]DETALLE!$A$1:$AK$841,16,FALSE)</f>
        <v>12</v>
      </c>
      <c r="AH213">
        <f>VLOOKUP(A213,[1]DETALLE!$A$1:$AK$841,22,FALSE)</f>
        <v>0.6</v>
      </c>
      <c r="AI213">
        <f>VLOOKUP(A213,[1]DETALLE!$A$1:$AK$841,27,FALSE)</f>
        <v>0.13600000000000001</v>
      </c>
      <c r="AJ213" t="str">
        <f>VLOOKUP(A213,[1]DETALLE!$A$1:$AK$841,18,FALSE)</f>
        <v>Departmental Digital</v>
      </c>
      <c r="AK213">
        <f t="shared" si="15"/>
        <v>0</v>
      </c>
      <c r="AL213">
        <f t="shared" si="16"/>
        <v>0</v>
      </c>
      <c r="AM213">
        <f t="shared" si="17"/>
        <v>0</v>
      </c>
      <c r="AN213">
        <f t="shared" si="18"/>
        <v>0</v>
      </c>
      <c r="AO213">
        <f t="shared" si="19"/>
        <v>0</v>
      </c>
    </row>
    <row r="214" spans="1:41" x14ac:dyDescent="0.25">
      <c r="A214" t="s">
        <v>266</v>
      </c>
      <c r="B214">
        <v>2019</v>
      </c>
      <c r="C214" t="s">
        <v>37</v>
      </c>
      <c r="D214" t="s">
        <v>38</v>
      </c>
      <c r="E214">
        <v>5</v>
      </c>
      <c r="F214" t="s">
        <v>40</v>
      </c>
      <c r="G214">
        <v>2.7166670000000002</v>
      </c>
      <c r="H214" t="s">
        <v>34</v>
      </c>
      <c r="I214">
        <v>468</v>
      </c>
      <c r="J214">
        <v>715</v>
      </c>
      <c r="K214">
        <v>0</v>
      </c>
      <c r="L214">
        <v>0</v>
      </c>
      <c r="M214">
        <v>0</v>
      </c>
      <c r="N214">
        <v>0.6</v>
      </c>
      <c r="O214">
        <v>0.8</v>
      </c>
      <c r="P214">
        <v>1.05</v>
      </c>
      <c r="Q214" t="s">
        <v>46</v>
      </c>
      <c r="R214">
        <v>5</v>
      </c>
      <c r="S214">
        <v>9</v>
      </c>
      <c r="T214" t="s">
        <v>47</v>
      </c>
      <c r="U214" t="s">
        <v>34</v>
      </c>
      <c r="V214" t="s">
        <v>35</v>
      </c>
      <c r="W214" t="s">
        <v>42</v>
      </c>
      <c r="X214">
        <v>2019</v>
      </c>
      <c r="Y214" t="s">
        <v>37</v>
      </c>
      <c r="Z214" t="s">
        <v>38</v>
      </c>
      <c r="AA214">
        <v>5</v>
      </c>
      <c r="AB214">
        <v>22</v>
      </c>
      <c r="AC214">
        <v>0.6</v>
      </c>
      <c r="AD214">
        <v>0.54333339999999997</v>
      </c>
      <c r="AE214">
        <v>429</v>
      </c>
      <c r="AF214">
        <f>VLOOKUP(A214,[1]DETALLE!$A$1:$AK$841,37,FALSE)</f>
        <v>2466.75</v>
      </c>
      <c r="AG214">
        <f>VLOOKUP(A214,[1]DETALLE!$A$1:$AK$841,16,FALSE)</f>
        <v>42</v>
      </c>
      <c r="AH214">
        <f>VLOOKUP(A214,[1]DETALLE!$A$1:$AK$841,22,FALSE)</f>
        <v>1.1499999999999999</v>
      </c>
      <c r="AI214">
        <f>VLOOKUP(A214,[1]DETALLE!$A$1:$AK$841,27,FALSE)</f>
        <v>0.31</v>
      </c>
      <c r="AJ214" t="str">
        <f>VLOOKUP(A214,[1]DETALLE!$A$1:$AK$841,18,FALSE)</f>
        <v>High End Cut Sheet</v>
      </c>
      <c r="AK214">
        <f t="shared" si="15"/>
        <v>0</v>
      </c>
      <c r="AL214">
        <f t="shared" si="16"/>
        <v>0</v>
      </c>
      <c r="AM214">
        <f t="shared" si="17"/>
        <v>0</v>
      </c>
      <c r="AN214">
        <f t="shared" si="18"/>
        <v>0</v>
      </c>
      <c r="AO214">
        <f t="shared" si="19"/>
        <v>0</v>
      </c>
    </row>
    <row r="215" spans="1:41" x14ac:dyDescent="0.25">
      <c r="A215" t="s">
        <v>267</v>
      </c>
      <c r="B215">
        <v>2019</v>
      </c>
      <c r="C215" t="s">
        <v>37</v>
      </c>
      <c r="D215" t="s">
        <v>38</v>
      </c>
      <c r="E215">
        <v>5</v>
      </c>
      <c r="F215" t="s">
        <v>44</v>
      </c>
      <c r="G215">
        <v>0</v>
      </c>
      <c r="H215" t="s">
        <v>91</v>
      </c>
      <c r="I215">
        <v>803</v>
      </c>
      <c r="J215">
        <v>1573</v>
      </c>
      <c r="K215">
        <v>0.2</v>
      </c>
      <c r="L215">
        <v>0.6</v>
      </c>
      <c r="M215">
        <v>0.8</v>
      </c>
      <c r="N215">
        <v>1.05</v>
      </c>
      <c r="O215">
        <v>1.1000000000000001</v>
      </c>
      <c r="P215">
        <v>1.1499999999999999</v>
      </c>
      <c r="Q215" t="s">
        <v>46</v>
      </c>
      <c r="R215">
        <v>4</v>
      </c>
      <c r="S215">
        <v>6</v>
      </c>
      <c r="T215" t="s">
        <v>47</v>
      </c>
      <c r="U215" t="s">
        <v>91</v>
      </c>
      <c r="V215" t="s">
        <v>35</v>
      </c>
      <c r="W215" t="s">
        <v>42</v>
      </c>
      <c r="X215">
        <v>2019</v>
      </c>
      <c r="Y215" t="s">
        <v>37</v>
      </c>
      <c r="Z215" t="s">
        <v>38</v>
      </c>
      <c r="AA215">
        <v>22</v>
      </c>
      <c r="AB215">
        <v>151</v>
      </c>
      <c r="AC215">
        <v>0</v>
      </c>
      <c r="AD215">
        <v>0</v>
      </c>
      <c r="AE215">
        <v>1573</v>
      </c>
      <c r="AF215" t="e">
        <f>VLOOKUP(A215,[1]DETALLE!$A$1:$AK$841,37,FALSE)</f>
        <v>#N/A</v>
      </c>
      <c r="AG215" t="e">
        <f>VLOOKUP(A215,[1]DETALLE!$A$1:$AK$841,16,FALSE)</f>
        <v>#N/A</v>
      </c>
      <c r="AH215" t="e">
        <f>VLOOKUP(A215,[1]DETALLE!$A$1:$AK$841,22,FALSE)</f>
        <v>#N/A</v>
      </c>
      <c r="AI215" t="e">
        <f>VLOOKUP(A215,[1]DETALLE!$A$1:$AK$841,27,FALSE)</f>
        <v>#N/A</v>
      </c>
      <c r="AJ215" t="e">
        <f>VLOOKUP(A215,[1]DETALLE!$A$1:$AK$841,18,FALSE)</f>
        <v>#N/A</v>
      </c>
      <c r="AK215" t="e">
        <f t="shared" si="15"/>
        <v>#N/A</v>
      </c>
      <c r="AL215" t="e">
        <f t="shared" si="16"/>
        <v>#N/A</v>
      </c>
      <c r="AM215" t="e">
        <f t="shared" si="17"/>
        <v>#N/A</v>
      </c>
      <c r="AN215" t="e">
        <f t="shared" si="18"/>
        <v>#N/A</v>
      </c>
      <c r="AO215" t="e">
        <f t="shared" si="19"/>
        <v>#N/A</v>
      </c>
    </row>
    <row r="216" spans="1:41" x14ac:dyDescent="0.25">
      <c r="A216" t="s">
        <v>268</v>
      </c>
      <c r="B216">
        <v>2019</v>
      </c>
      <c r="C216" t="s">
        <v>37</v>
      </c>
      <c r="D216" t="s">
        <v>38</v>
      </c>
      <c r="E216">
        <v>5</v>
      </c>
      <c r="F216" t="s">
        <v>44</v>
      </c>
      <c r="G216">
        <v>0</v>
      </c>
      <c r="H216" t="s">
        <v>91</v>
      </c>
      <c r="I216">
        <v>803</v>
      </c>
      <c r="J216">
        <v>1573</v>
      </c>
      <c r="K216">
        <v>0.2</v>
      </c>
      <c r="L216">
        <v>0.6</v>
      </c>
      <c r="M216">
        <v>0.8</v>
      </c>
      <c r="N216">
        <v>1.05</v>
      </c>
      <c r="O216">
        <v>1.1000000000000001</v>
      </c>
      <c r="P216">
        <v>1.1499999999999999</v>
      </c>
      <c r="Q216" t="s">
        <v>46</v>
      </c>
      <c r="R216">
        <v>4</v>
      </c>
      <c r="S216">
        <v>6</v>
      </c>
      <c r="T216" t="s">
        <v>47</v>
      </c>
      <c r="U216" t="s">
        <v>91</v>
      </c>
      <c r="V216" t="s">
        <v>35</v>
      </c>
      <c r="W216" t="s">
        <v>42</v>
      </c>
      <c r="X216">
        <v>2019</v>
      </c>
      <c r="Y216" t="s">
        <v>37</v>
      </c>
      <c r="Z216" t="s">
        <v>38</v>
      </c>
      <c r="AA216">
        <v>10</v>
      </c>
      <c r="AB216">
        <v>31</v>
      </c>
      <c r="AC216">
        <v>0</v>
      </c>
      <c r="AD216">
        <v>0</v>
      </c>
      <c r="AE216">
        <v>1573</v>
      </c>
      <c r="AF216" t="e">
        <f>VLOOKUP(A216,[1]DETALLE!$A$1:$AK$841,37,FALSE)</f>
        <v>#N/A</v>
      </c>
      <c r="AG216" t="e">
        <f>VLOOKUP(A216,[1]DETALLE!$A$1:$AK$841,16,FALSE)</f>
        <v>#N/A</v>
      </c>
      <c r="AH216" t="e">
        <f>VLOOKUP(A216,[1]DETALLE!$A$1:$AK$841,22,FALSE)</f>
        <v>#N/A</v>
      </c>
      <c r="AI216" t="e">
        <f>VLOOKUP(A216,[1]DETALLE!$A$1:$AK$841,27,FALSE)</f>
        <v>#N/A</v>
      </c>
      <c r="AJ216" t="e">
        <f>VLOOKUP(A216,[1]DETALLE!$A$1:$AK$841,18,FALSE)</f>
        <v>#N/A</v>
      </c>
      <c r="AK216" t="e">
        <f t="shared" si="15"/>
        <v>#N/A</v>
      </c>
      <c r="AL216" t="e">
        <f t="shared" si="16"/>
        <v>#N/A</v>
      </c>
      <c r="AM216" t="e">
        <f t="shared" si="17"/>
        <v>#N/A</v>
      </c>
      <c r="AN216" t="e">
        <f t="shared" si="18"/>
        <v>#N/A</v>
      </c>
      <c r="AO216" t="e">
        <f t="shared" si="19"/>
        <v>#N/A</v>
      </c>
    </row>
    <row r="217" spans="1:41" x14ac:dyDescent="0.25">
      <c r="A217" t="s">
        <v>269</v>
      </c>
      <c r="B217">
        <v>2019</v>
      </c>
      <c r="C217" t="s">
        <v>37</v>
      </c>
      <c r="D217" t="s">
        <v>38</v>
      </c>
      <c r="E217">
        <v>5</v>
      </c>
      <c r="F217" t="s">
        <v>44</v>
      </c>
      <c r="G217">
        <v>0</v>
      </c>
      <c r="H217" t="s">
        <v>91</v>
      </c>
      <c r="I217">
        <v>803</v>
      </c>
      <c r="J217">
        <v>1573</v>
      </c>
      <c r="K217">
        <v>0.2</v>
      </c>
      <c r="L217">
        <v>0.6</v>
      </c>
      <c r="M217">
        <v>0.8</v>
      </c>
      <c r="N217">
        <v>1.05</v>
      </c>
      <c r="O217">
        <v>1.1000000000000001</v>
      </c>
      <c r="P217">
        <v>1.1499999999999999</v>
      </c>
      <c r="Q217" t="s">
        <v>46</v>
      </c>
      <c r="R217">
        <v>4</v>
      </c>
      <c r="S217">
        <v>6</v>
      </c>
      <c r="T217" t="s">
        <v>85</v>
      </c>
      <c r="U217" t="s">
        <v>91</v>
      </c>
      <c r="V217" t="s">
        <v>35</v>
      </c>
      <c r="W217" t="s">
        <v>42</v>
      </c>
      <c r="X217">
        <v>2019</v>
      </c>
      <c r="Y217" t="s">
        <v>37</v>
      </c>
      <c r="Z217" t="s">
        <v>38</v>
      </c>
      <c r="AA217">
        <v>9</v>
      </c>
      <c r="AB217">
        <v>142</v>
      </c>
      <c r="AC217">
        <v>0</v>
      </c>
      <c r="AD217">
        <v>0</v>
      </c>
      <c r="AE217">
        <v>1573</v>
      </c>
      <c r="AF217" t="e">
        <f>VLOOKUP(A217,[1]DETALLE!$A$1:$AK$841,37,FALSE)</f>
        <v>#N/A</v>
      </c>
      <c r="AG217" t="e">
        <f>VLOOKUP(A217,[1]DETALLE!$A$1:$AK$841,16,FALSE)</f>
        <v>#N/A</v>
      </c>
      <c r="AH217" t="e">
        <f>VLOOKUP(A217,[1]DETALLE!$A$1:$AK$841,22,FALSE)</f>
        <v>#N/A</v>
      </c>
      <c r="AI217" t="e">
        <f>VLOOKUP(A217,[1]DETALLE!$A$1:$AK$841,27,FALSE)</f>
        <v>#N/A</v>
      </c>
      <c r="AJ217" t="e">
        <f>VLOOKUP(A217,[1]DETALLE!$A$1:$AK$841,18,FALSE)</f>
        <v>#N/A</v>
      </c>
      <c r="AK217" t="e">
        <f t="shared" si="15"/>
        <v>#N/A</v>
      </c>
      <c r="AL217" t="e">
        <f t="shared" si="16"/>
        <v>#N/A</v>
      </c>
      <c r="AM217" t="e">
        <f t="shared" si="17"/>
        <v>#N/A</v>
      </c>
      <c r="AN217" t="e">
        <f t="shared" si="18"/>
        <v>#N/A</v>
      </c>
      <c r="AO217" t="e">
        <f t="shared" si="19"/>
        <v>#N/A</v>
      </c>
    </row>
    <row r="218" spans="1:41" x14ac:dyDescent="0.25">
      <c r="A218" t="s">
        <v>270</v>
      </c>
      <c r="B218">
        <v>2019</v>
      </c>
      <c r="C218" t="s">
        <v>37</v>
      </c>
      <c r="D218" t="s">
        <v>38</v>
      </c>
      <c r="E218">
        <v>5</v>
      </c>
      <c r="F218" t="s">
        <v>44</v>
      </c>
      <c r="G218">
        <v>0</v>
      </c>
      <c r="H218" t="s">
        <v>91</v>
      </c>
      <c r="I218">
        <v>803</v>
      </c>
      <c r="J218">
        <v>1573</v>
      </c>
      <c r="K218">
        <v>0.2</v>
      </c>
      <c r="L218">
        <v>0.6</v>
      </c>
      <c r="M218">
        <v>0.8</v>
      </c>
      <c r="N218">
        <v>1.05</v>
      </c>
      <c r="O218">
        <v>1.1000000000000001</v>
      </c>
      <c r="P218">
        <v>1.1499999999999999</v>
      </c>
      <c r="Q218" t="s">
        <v>46</v>
      </c>
      <c r="R218">
        <v>4</v>
      </c>
      <c r="S218">
        <v>6</v>
      </c>
      <c r="T218" t="s">
        <v>47</v>
      </c>
      <c r="U218" t="s">
        <v>91</v>
      </c>
      <c r="V218" t="s">
        <v>35</v>
      </c>
      <c r="W218" t="s">
        <v>42</v>
      </c>
      <c r="X218">
        <v>2019</v>
      </c>
      <c r="Y218" t="s">
        <v>37</v>
      </c>
      <c r="Z218" t="s">
        <v>38</v>
      </c>
      <c r="AA218">
        <v>8</v>
      </c>
      <c r="AB218">
        <v>30</v>
      </c>
      <c r="AC218">
        <v>0</v>
      </c>
      <c r="AD218">
        <v>0</v>
      </c>
      <c r="AE218">
        <v>1573</v>
      </c>
      <c r="AF218" t="e">
        <f>VLOOKUP(A218,[1]DETALLE!$A$1:$AK$841,37,FALSE)</f>
        <v>#N/A</v>
      </c>
      <c r="AG218" t="e">
        <f>VLOOKUP(A218,[1]DETALLE!$A$1:$AK$841,16,FALSE)</f>
        <v>#N/A</v>
      </c>
      <c r="AH218" t="e">
        <f>VLOOKUP(A218,[1]DETALLE!$A$1:$AK$841,22,FALSE)</f>
        <v>#N/A</v>
      </c>
      <c r="AI218" t="e">
        <f>VLOOKUP(A218,[1]DETALLE!$A$1:$AK$841,27,FALSE)</f>
        <v>#N/A</v>
      </c>
      <c r="AJ218" t="e">
        <f>VLOOKUP(A218,[1]DETALLE!$A$1:$AK$841,18,FALSE)</f>
        <v>#N/A</v>
      </c>
      <c r="AK218" t="e">
        <f t="shared" si="15"/>
        <v>#N/A</v>
      </c>
      <c r="AL218" t="e">
        <f t="shared" si="16"/>
        <v>#N/A</v>
      </c>
      <c r="AM218" t="e">
        <f t="shared" si="17"/>
        <v>#N/A</v>
      </c>
      <c r="AN218" t="e">
        <f t="shared" si="18"/>
        <v>#N/A</v>
      </c>
      <c r="AO218" t="e">
        <f t="shared" si="19"/>
        <v>#N/A</v>
      </c>
    </row>
    <row r="219" spans="1:41" x14ac:dyDescent="0.25">
      <c r="A219" t="s">
        <v>271</v>
      </c>
      <c r="B219">
        <v>2019</v>
      </c>
      <c r="C219" t="s">
        <v>37</v>
      </c>
      <c r="D219" t="s">
        <v>38</v>
      </c>
      <c r="E219">
        <v>5</v>
      </c>
      <c r="F219" t="s">
        <v>44</v>
      </c>
      <c r="G219">
        <v>0</v>
      </c>
      <c r="H219" t="s">
        <v>91</v>
      </c>
      <c r="I219">
        <v>803</v>
      </c>
      <c r="J219">
        <v>1573</v>
      </c>
      <c r="K219">
        <v>0.2</v>
      </c>
      <c r="L219">
        <v>0.6</v>
      </c>
      <c r="M219">
        <v>0.8</v>
      </c>
      <c r="N219">
        <v>1.05</v>
      </c>
      <c r="O219">
        <v>1.1000000000000001</v>
      </c>
      <c r="P219">
        <v>1.1499999999999999</v>
      </c>
      <c r="Q219" t="s">
        <v>46</v>
      </c>
      <c r="R219">
        <v>4</v>
      </c>
      <c r="S219">
        <v>6</v>
      </c>
      <c r="T219" t="s">
        <v>47</v>
      </c>
      <c r="U219" t="s">
        <v>91</v>
      </c>
      <c r="V219" t="s">
        <v>35</v>
      </c>
      <c r="W219" t="s">
        <v>42</v>
      </c>
      <c r="X219">
        <v>2019</v>
      </c>
      <c r="Y219" t="s">
        <v>37</v>
      </c>
      <c r="Z219" t="s">
        <v>38</v>
      </c>
      <c r="AA219">
        <v>11</v>
      </c>
      <c r="AB219">
        <v>14</v>
      </c>
      <c r="AC219">
        <v>0</v>
      </c>
      <c r="AD219">
        <v>0</v>
      </c>
      <c r="AE219">
        <v>1573</v>
      </c>
      <c r="AF219" t="e">
        <f>VLOOKUP(A219,[1]DETALLE!$A$1:$AK$841,37,FALSE)</f>
        <v>#N/A</v>
      </c>
      <c r="AG219" t="e">
        <f>VLOOKUP(A219,[1]DETALLE!$A$1:$AK$841,16,FALSE)</f>
        <v>#N/A</v>
      </c>
      <c r="AH219" t="e">
        <f>VLOOKUP(A219,[1]DETALLE!$A$1:$AK$841,22,FALSE)</f>
        <v>#N/A</v>
      </c>
      <c r="AI219" t="e">
        <f>VLOOKUP(A219,[1]DETALLE!$A$1:$AK$841,27,FALSE)</f>
        <v>#N/A</v>
      </c>
      <c r="AJ219" t="e">
        <f>VLOOKUP(A219,[1]DETALLE!$A$1:$AK$841,18,FALSE)</f>
        <v>#N/A</v>
      </c>
      <c r="AK219" t="e">
        <f t="shared" si="15"/>
        <v>#N/A</v>
      </c>
      <c r="AL219" t="e">
        <f t="shared" si="16"/>
        <v>#N/A</v>
      </c>
      <c r="AM219" t="e">
        <f t="shared" si="17"/>
        <v>#N/A</v>
      </c>
      <c r="AN219" t="e">
        <f t="shared" si="18"/>
        <v>#N/A</v>
      </c>
      <c r="AO219" t="e">
        <f t="shared" si="19"/>
        <v>#N/A</v>
      </c>
    </row>
    <row r="220" spans="1:41" x14ac:dyDescent="0.25">
      <c r="A220" t="s">
        <v>272</v>
      </c>
      <c r="B220">
        <v>2019</v>
      </c>
      <c r="C220" t="s">
        <v>37</v>
      </c>
      <c r="D220" t="s">
        <v>38</v>
      </c>
      <c r="E220">
        <v>5</v>
      </c>
      <c r="F220" t="s">
        <v>44</v>
      </c>
      <c r="G220">
        <v>0</v>
      </c>
      <c r="H220" t="s">
        <v>91</v>
      </c>
      <c r="I220">
        <v>803</v>
      </c>
      <c r="J220">
        <v>1573</v>
      </c>
      <c r="K220">
        <v>0.2</v>
      </c>
      <c r="L220">
        <v>0.6</v>
      </c>
      <c r="M220">
        <v>0.8</v>
      </c>
      <c r="N220">
        <v>1.05</v>
      </c>
      <c r="O220">
        <v>1.1000000000000001</v>
      </c>
      <c r="P220">
        <v>1.1499999999999999</v>
      </c>
      <c r="Q220" t="s">
        <v>46</v>
      </c>
      <c r="R220">
        <v>4</v>
      </c>
      <c r="S220">
        <v>6</v>
      </c>
      <c r="T220" t="s">
        <v>47</v>
      </c>
      <c r="U220" t="s">
        <v>91</v>
      </c>
      <c r="V220" t="s">
        <v>35</v>
      </c>
      <c r="W220" t="s">
        <v>42</v>
      </c>
      <c r="X220">
        <v>2019</v>
      </c>
      <c r="Y220" t="s">
        <v>37</v>
      </c>
      <c r="Z220" t="s">
        <v>38</v>
      </c>
      <c r="AA220">
        <v>9</v>
      </c>
      <c r="AB220">
        <v>127</v>
      </c>
      <c r="AC220">
        <v>0</v>
      </c>
      <c r="AD220">
        <v>0</v>
      </c>
      <c r="AE220">
        <v>1573</v>
      </c>
      <c r="AF220" t="e">
        <f>VLOOKUP(A220,[1]DETALLE!$A$1:$AK$841,37,FALSE)</f>
        <v>#N/A</v>
      </c>
      <c r="AG220" t="e">
        <f>VLOOKUP(A220,[1]DETALLE!$A$1:$AK$841,16,FALSE)</f>
        <v>#N/A</v>
      </c>
      <c r="AH220" t="e">
        <f>VLOOKUP(A220,[1]DETALLE!$A$1:$AK$841,22,FALSE)</f>
        <v>#N/A</v>
      </c>
      <c r="AI220" t="e">
        <f>VLOOKUP(A220,[1]DETALLE!$A$1:$AK$841,27,FALSE)</f>
        <v>#N/A</v>
      </c>
      <c r="AJ220" t="e">
        <f>VLOOKUP(A220,[1]DETALLE!$A$1:$AK$841,18,FALSE)</f>
        <v>#N/A</v>
      </c>
      <c r="AK220" t="e">
        <f t="shared" si="15"/>
        <v>#N/A</v>
      </c>
      <c r="AL220" t="e">
        <f t="shared" si="16"/>
        <v>#N/A</v>
      </c>
      <c r="AM220" t="e">
        <f t="shared" si="17"/>
        <v>#N/A</v>
      </c>
      <c r="AN220" t="e">
        <f t="shared" si="18"/>
        <v>#N/A</v>
      </c>
      <c r="AO220" t="e">
        <f t="shared" si="19"/>
        <v>#N/A</v>
      </c>
    </row>
    <row r="221" spans="1:41" x14ac:dyDescent="0.25">
      <c r="A221" t="s">
        <v>273</v>
      </c>
      <c r="B221">
        <v>2019</v>
      </c>
      <c r="C221" t="s">
        <v>37</v>
      </c>
      <c r="D221" t="s">
        <v>38</v>
      </c>
      <c r="E221">
        <v>5</v>
      </c>
      <c r="F221" t="s">
        <v>44</v>
      </c>
      <c r="G221">
        <v>0</v>
      </c>
      <c r="H221" t="s">
        <v>91</v>
      </c>
      <c r="I221">
        <v>803</v>
      </c>
      <c r="J221">
        <v>1573</v>
      </c>
      <c r="K221">
        <v>0.2</v>
      </c>
      <c r="L221">
        <v>0.6</v>
      </c>
      <c r="M221">
        <v>0.8</v>
      </c>
      <c r="N221">
        <v>1.05</v>
      </c>
      <c r="O221">
        <v>1.1000000000000001</v>
      </c>
      <c r="P221">
        <v>1.1499999999999999</v>
      </c>
      <c r="Q221" t="s">
        <v>46</v>
      </c>
      <c r="R221">
        <v>4</v>
      </c>
      <c r="S221">
        <v>6</v>
      </c>
      <c r="T221" t="s">
        <v>47</v>
      </c>
      <c r="U221" t="s">
        <v>91</v>
      </c>
      <c r="V221" t="s">
        <v>35</v>
      </c>
      <c r="W221" t="s">
        <v>50</v>
      </c>
      <c r="X221">
        <v>2019</v>
      </c>
      <c r="Y221" t="s">
        <v>37</v>
      </c>
      <c r="Z221" t="s">
        <v>38</v>
      </c>
      <c r="AA221">
        <v>8</v>
      </c>
      <c r="AB221">
        <v>64</v>
      </c>
      <c r="AC221">
        <v>0</v>
      </c>
      <c r="AD221">
        <v>0</v>
      </c>
      <c r="AE221">
        <v>1573</v>
      </c>
      <c r="AF221" t="e">
        <f>VLOOKUP(A221,[1]DETALLE!$A$1:$AK$841,37,FALSE)</f>
        <v>#N/A</v>
      </c>
      <c r="AG221" t="e">
        <f>VLOOKUP(A221,[1]DETALLE!$A$1:$AK$841,16,FALSE)</f>
        <v>#N/A</v>
      </c>
      <c r="AH221" t="e">
        <f>VLOOKUP(A221,[1]DETALLE!$A$1:$AK$841,22,FALSE)</f>
        <v>#N/A</v>
      </c>
      <c r="AI221" t="e">
        <f>VLOOKUP(A221,[1]DETALLE!$A$1:$AK$841,27,FALSE)</f>
        <v>#N/A</v>
      </c>
      <c r="AJ221" t="e">
        <f>VLOOKUP(A221,[1]DETALLE!$A$1:$AK$841,18,FALSE)</f>
        <v>#N/A</v>
      </c>
      <c r="AK221" t="e">
        <f t="shared" si="15"/>
        <v>#N/A</v>
      </c>
      <c r="AL221" t="e">
        <f t="shared" si="16"/>
        <v>#N/A</v>
      </c>
      <c r="AM221" t="e">
        <f t="shared" si="17"/>
        <v>#N/A</v>
      </c>
      <c r="AN221" t="e">
        <f t="shared" si="18"/>
        <v>#N/A</v>
      </c>
      <c r="AO221" t="e">
        <f t="shared" si="19"/>
        <v>#N/A</v>
      </c>
    </row>
    <row r="222" spans="1:41" x14ac:dyDescent="0.25">
      <c r="A222" t="s">
        <v>274</v>
      </c>
      <c r="B222">
        <v>2019</v>
      </c>
      <c r="C222" t="s">
        <v>37</v>
      </c>
      <c r="D222" t="s">
        <v>38</v>
      </c>
      <c r="E222">
        <v>5</v>
      </c>
      <c r="F222" t="s">
        <v>44</v>
      </c>
      <c r="G222">
        <v>0</v>
      </c>
      <c r="H222" t="s">
        <v>91</v>
      </c>
      <c r="I222">
        <v>803</v>
      </c>
      <c r="J222">
        <v>1573</v>
      </c>
      <c r="K222">
        <v>0.2</v>
      </c>
      <c r="L222">
        <v>0.6</v>
      </c>
      <c r="M222">
        <v>0.8</v>
      </c>
      <c r="N222">
        <v>1.05</v>
      </c>
      <c r="O222">
        <v>1.1000000000000001</v>
      </c>
      <c r="P222">
        <v>1.1499999999999999</v>
      </c>
      <c r="Q222" t="s">
        <v>46</v>
      </c>
      <c r="R222">
        <v>4</v>
      </c>
      <c r="S222">
        <v>6</v>
      </c>
      <c r="T222" t="s">
        <v>47</v>
      </c>
      <c r="U222" t="s">
        <v>91</v>
      </c>
      <c r="V222" t="s">
        <v>35</v>
      </c>
      <c r="W222" t="s">
        <v>42</v>
      </c>
      <c r="X222">
        <v>2019</v>
      </c>
      <c r="Y222" t="s">
        <v>37</v>
      </c>
      <c r="Z222" t="s">
        <v>38</v>
      </c>
      <c r="AA222">
        <v>5</v>
      </c>
      <c r="AB222">
        <v>65</v>
      </c>
      <c r="AC222">
        <v>0</v>
      </c>
      <c r="AD222">
        <v>0</v>
      </c>
      <c r="AE222">
        <v>1573</v>
      </c>
      <c r="AF222" t="e">
        <f>VLOOKUP(A222,[1]DETALLE!$A$1:$AK$841,37,FALSE)</f>
        <v>#N/A</v>
      </c>
      <c r="AG222" t="e">
        <f>VLOOKUP(A222,[1]DETALLE!$A$1:$AK$841,16,FALSE)</f>
        <v>#N/A</v>
      </c>
      <c r="AH222" t="e">
        <f>VLOOKUP(A222,[1]DETALLE!$A$1:$AK$841,22,FALSE)</f>
        <v>#N/A</v>
      </c>
      <c r="AI222" t="e">
        <f>VLOOKUP(A222,[1]DETALLE!$A$1:$AK$841,27,FALSE)</f>
        <v>#N/A</v>
      </c>
      <c r="AJ222" t="e">
        <f>VLOOKUP(A222,[1]DETALLE!$A$1:$AK$841,18,FALSE)</f>
        <v>#N/A</v>
      </c>
      <c r="AK222" t="e">
        <f t="shared" si="15"/>
        <v>#N/A</v>
      </c>
      <c r="AL222" t="e">
        <f t="shared" si="16"/>
        <v>#N/A</v>
      </c>
      <c r="AM222" t="e">
        <f t="shared" si="17"/>
        <v>#N/A</v>
      </c>
      <c r="AN222" t="e">
        <f t="shared" si="18"/>
        <v>#N/A</v>
      </c>
      <c r="AO222" t="e">
        <f t="shared" si="19"/>
        <v>#N/A</v>
      </c>
    </row>
    <row r="223" spans="1:41" x14ac:dyDescent="0.25">
      <c r="A223" t="s">
        <v>275</v>
      </c>
      <c r="B223">
        <v>2019</v>
      </c>
      <c r="C223" t="s">
        <v>37</v>
      </c>
      <c r="D223" t="s">
        <v>38</v>
      </c>
      <c r="E223">
        <v>5</v>
      </c>
      <c r="F223" t="s">
        <v>40</v>
      </c>
      <c r="G223">
        <v>2.5</v>
      </c>
      <c r="H223" t="s">
        <v>91</v>
      </c>
      <c r="I223">
        <v>803</v>
      </c>
      <c r="J223">
        <v>1573</v>
      </c>
      <c r="K223">
        <v>0.2</v>
      </c>
      <c r="L223">
        <v>0.6</v>
      </c>
      <c r="M223">
        <v>0.8</v>
      </c>
      <c r="N223">
        <v>1.05</v>
      </c>
      <c r="O223">
        <v>1.1000000000000001</v>
      </c>
      <c r="P223">
        <v>1.1499999999999999</v>
      </c>
      <c r="Q223" t="s">
        <v>46</v>
      </c>
      <c r="R223">
        <v>4</v>
      </c>
      <c r="S223">
        <v>6</v>
      </c>
      <c r="T223" t="s">
        <v>47</v>
      </c>
      <c r="U223" t="s">
        <v>91</v>
      </c>
      <c r="V223" t="s">
        <v>35</v>
      </c>
      <c r="W223" t="s">
        <v>42</v>
      </c>
      <c r="X223">
        <v>2019</v>
      </c>
      <c r="Y223" t="s">
        <v>37</v>
      </c>
      <c r="Z223" t="s">
        <v>38</v>
      </c>
      <c r="AA223">
        <v>5</v>
      </c>
      <c r="AB223">
        <v>121</v>
      </c>
      <c r="AC223">
        <v>1.1499999999999999</v>
      </c>
      <c r="AD223">
        <v>0.625</v>
      </c>
      <c r="AE223">
        <v>1808.95</v>
      </c>
      <c r="AF223">
        <f>VLOOKUP(A223,[1]DETALLE!$A$1:$AK$841,37,FALSE)</f>
        <v>1433.25</v>
      </c>
      <c r="AG223">
        <f>VLOOKUP(A223,[1]DETALLE!$A$1:$AK$841,16,FALSE)</f>
        <v>33</v>
      </c>
      <c r="AH223">
        <f>VLOOKUP(A223,[1]DETALLE!$A$1:$AK$841,22,FALSE)</f>
        <v>1.05</v>
      </c>
      <c r="AI223">
        <f>VLOOKUP(A223,[1]DETALLE!$A$1:$AK$841,27,FALSE)</f>
        <v>0.3</v>
      </c>
      <c r="AJ223" t="str">
        <f>VLOOKUP(A223,[1]DETALLE!$A$1:$AK$841,18,FALSE)</f>
        <v>Office Digital</v>
      </c>
      <c r="AK223">
        <f t="shared" si="15"/>
        <v>0</v>
      </c>
      <c r="AL223">
        <f t="shared" si="16"/>
        <v>0</v>
      </c>
      <c r="AM223">
        <f t="shared" si="17"/>
        <v>0</v>
      </c>
      <c r="AN223">
        <f t="shared" si="18"/>
        <v>0</v>
      </c>
      <c r="AO223">
        <f t="shared" si="19"/>
        <v>0</v>
      </c>
    </row>
    <row r="224" spans="1:41" x14ac:dyDescent="0.25">
      <c r="A224" t="s">
        <v>275</v>
      </c>
      <c r="B224">
        <v>2019</v>
      </c>
      <c r="C224" t="s">
        <v>37</v>
      </c>
      <c r="D224" t="s">
        <v>38</v>
      </c>
      <c r="E224">
        <v>5</v>
      </c>
      <c r="F224" t="s">
        <v>44</v>
      </c>
      <c r="G224">
        <v>0</v>
      </c>
      <c r="H224" t="s">
        <v>91</v>
      </c>
      <c r="I224">
        <v>803</v>
      </c>
      <c r="J224">
        <v>1573</v>
      </c>
      <c r="K224">
        <v>0.2</v>
      </c>
      <c r="L224">
        <v>0.6</v>
      </c>
      <c r="M224">
        <v>0.8</v>
      </c>
      <c r="N224">
        <v>1.05</v>
      </c>
      <c r="O224">
        <v>1.1000000000000001</v>
      </c>
      <c r="P224">
        <v>1.1499999999999999</v>
      </c>
      <c r="Q224" t="s">
        <v>46</v>
      </c>
      <c r="R224">
        <v>4</v>
      </c>
      <c r="S224">
        <v>6</v>
      </c>
      <c r="T224" t="s">
        <v>47</v>
      </c>
      <c r="U224" t="s">
        <v>91</v>
      </c>
      <c r="V224" t="s">
        <v>35</v>
      </c>
      <c r="W224" t="s">
        <v>42</v>
      </c>
      <c r="X224">
        <v>2019</v>
      </c>
      <c r="Y224" t="s">
        <v>37</v>
      </c>
      <c r="Z224" t="s">
        <v>38</v>
      </c>
      <c r="AA224">
        <v>15</v>
      </c>
      <c r="AB224">
        <v>0</v>
      </c>
      <c r="AC224">
        <v>0</v>
      </c>
      <c r="AD224">
        <v>0</v>
      </c>
      <c r="AE224">
        <v>1573</v>
      </c>
      <c r="AF224">
        <f>VLOOKUP(A224,[1]DETALLE!$A$1:$AK$841,37,FALSE)</f>
        <v>1433.25</v>
      </c>
      <c r="AG224">
        <f>VLOOKUP(A224,[1]DETALLE!$A$1:$AK$841,16,FALSE)</f>
        <v>33</v>
      </c>
      <c r="AH224">
        <f>VLOOKUP(A224,[1]DETALLE!$A$1:$AK$841,22,FALSE)</f>
        <v>1.05</v>
      </c>
      <c r="AI224">
        <f>VLOOKUP(A224,[1]DETALLE!$A$1:$AK$841,27,FALSE)</f>
        <v>0.3</v>
      </c>
      <c r="AJ224" t="str">
        <f>VLOOKUP(A224,[1]DETALLE!$A$1:$AK$841,18,FALSE)</f>
        <v>Office Digital</v>
      </c>
      <c r="AK224">
        <f t="shared" si="15"/>
        <v>0</v>
      </c>
      <c r="AL224">
        <f t="shared" si="16"/>
        <v>0</v>
      </c>
      <c r="AM224">
        <f t="shared" si="17"/>
        <v>0</v>
      </c>
      <c r="AN224">
        <f t="shared" si="18"/>
        <v>0</v>
      </c>
      <c r="AO224">
        <f t="shared" si="19"/>
        <v>0</v>
      </c>
    </row>
    <row r="225" spans="1:41" x14ac:dyDescent="0.25">
      <c r="A225" t="s">
        <v>276</v>
      </c>
      <c r="B225">
        <v>2019</v>
      </c>
      <c r="C225" t="s">
        <v>37</v>
      </c>
      <c r="D225" t="s">
        <v>38</v>
      </c>
      <c r="E225">
        <v>5</v>
      </c>
      <c r="F225" t="s">
        <v>40</v>
      </c>
      <c r="G225">
        <v>2.2999999999999998</v>
      </c>
      <c r="H225" t="s">
        <v>91</v>
      </c>
      <c r="I225">
        <v>803</v>
      </c>
      <c r="J225">
        <v>1573</v>
      </c>
      <c r="K225">
        <v>0.2</v>
      </c>
      <c r="L225">
        <v>0.6</v>
      </c>
      <c r="M225">
        <v>0.8</v>
      </c>
      <c r="N225">
        <v>1.05</v>
      </c>
      <c r="O225">
        <v>1.1000000000000001</v>
      </c>
      <c r="P225">
        <v>1.1499999999999999</v>
      </c>
      <c r="Q225" t="s">
        <v>46</v>
      </c>
      <c r="R225">
        <v>4</v>
      </c>
      <c r="S225">
        <v>6</v>
      </c>
      <c r="T225" t="s">
        <v>47</v>
      </c>
      <c r="U225" t="s">
        <v>91</v>
      </c>
      <c r="V225" t="s">
        <v>35</v>
      </c>
      <c r="W225" t="s">
        <v>59</v>
      </c>
      <c r="X225">
        <v>2019</v>
      </c>
      <c r="Y225" t="s">
        <v>37</v>
      </c>
      <c r="Z225" t="s">
        <v>38</v>
      </c>
      <c r="AA225">
        <v>17</v>
      </c>
      <c r="AB225">
        <v>232</v>
      </c>
      <c r="AC225">
        <v>1.1499999999999999</v>
      </c>
      <c r="AD225">
        <v>0.57499999999999996</v>
      </c>
      <c r="AE225">
        <v>1808.95</v>
      </c>
      <c r="AF225">
        <f>VLOOKUP(A225,[1]DETALLE!$A$1:$AK$841,37,FALSE)</f>
        <v>1258.4000000000003</v>
      </c>
      <c r="AG225">
        <f>VLOOKUP(A225,[1]DETALLE!$A$1:$AK$841,16,FALSE)</f>
        <v>7</v>
      </c>
      <c r="AH225">
        <f>VLOOKUP(A225,[1]DETALLE!$A$1:$AK$841,22,FALSE)</f>
        <v>0.8</v>
      </c>
      <c r="AI225">
        <f>VLOOKUP(A225,[1]DETALLE!$A$1:$AK$841,27,FALSE)</f>
        <v>0.28166666666666668</v>
      </c>
      <c r="AJ225" t="str">
        <f>VLOOKUP(A225,[1]DETALLE!$A$1:$AK$841,18,FALSE)</f>
        <v>Light Production Digital Business</v>
      </c>
      <c r="AK225">
        <f t="shared" si="15"/>
        <v>0</v>
      </c>
      <c r="AL225">
        <f t="shared" si="16"/>
        <v>0</v>
      </c>
      <c r="AM225">
        <f t="shared" si="17"/>
        <v>0</v>
      </c>
      <c r="AN225">
        <f t="shared" si="18"/>
        <v>0</v>
      </c>
      <c r="AO225">
        <f t="shared" si="19"/>
        <v>0</v>
      </c>
    </row>
    <row r="226" spans="1:41" x14ac:dyDescent="0.25">
      <c r="A226" t="s">
        <v>240</v>
      </c>
      <c r="B226">
        <v>2019</v>
      </c>
      <c r="C226" t="s">
        <v>37</v>
      </c>
      <c r="D226" t="s">
        <v>38</v>
      </c>
      <c r="E226">
        <v>5</v>
      </c>
      <c r="F226" t="s">
        <v>44</v>
      </c>
      <c r="G226">
        <v>0</v>
      </c>
      <c r="H226" t="s">
        <v>45</v>
      </c>
      <c r="I226">
        <v>803</v>
      </c>
      <c r="J226">
        <v>1573</v>
      </c>
      <c r="K226">
        <v>0.2</v>
      </c>
      <c r="L226">
        <v>0.6</v>
      </c>
      <c r="M226">
        <v>0.8</v>
      </c>
      <c r="N226">
        <v>1.05</v>
      </c>
      <c r="O226">
        <v>1.1000000000000001</v>
      </c>
      <c r="P226">
        <v>1.1499999999999999</v>
      </c>
      <c r="Q226" t="s">
        <v>46</v>
      </c>
      <c r="R226">
        <v>4</v>
      </c>
      <c r="S226">
        <v>6</v>
      </c>
      <c r="T226" t="s">
        <v>47</v>
      </c>
      <c r="U226" t="s">
        <v>48</v>
      </c>
      <c r="V226" t="s">
        <v>35</v>
      </c>
      <c r="W226" t="s">
        <v>42</v>
      </c>
      <c r="X226">
        <v>2019</v>
      </c>
      <c r="Y226" t="s">
        <v>37</v>
      </c>
      <c r="Z226" t="s">
        <v>38</v>
      </c>
      <c r="AA226">
        <v>5</v>
      </c>
      <c r="AB226">
        <v>1</v>
      </c>
      <c r="AC226">
        <v>0</v>
      </c>
      <c r="AD226">
        <v>0</v>
      </c>
      <c r="AE226">
        <v>1573</v>
      </c>
      <c r="AF226">
        <f>VLOOKUP(A226,[1]DETALLE!$A$1:$AK$841,37,FALSE)</f>
        <v>1433.25</v>
      </c>
      <c r="AG226">
        <f>VLOOKUP(A226,[1]DETALLE!$A$1:$AK$841,16,FALSE)</f>
        <v>39</v>
      </c>
      <c r="AH226">
        <f>VLOOKUP(A226,[1]DETALLE!$A$1:$AK$841,22,FALSE)</f>
        <v>1.05</v>
      </c>
      <c r="AI226">
        <f>VLOOKUP(A226,[1]DETALLE!$A$1:$AK$841,27,FALSE)</f>
        <v>0.21333333333333332</v>
      </c>
      <c r="AJ226" t="str">
        <f>VLOOKUP(A226,[1]DETALLE!$A$1:$AK$841,18,FALSE)</f>
        <v>A3 Office Color Laser MFPs</v>
      </c>
      <c r="AK226">
        <f t="shared" si="15"/>
        <v>0</v>
      </c>
      <c r="AL226">
        <f t="shared" si="16"/>
        <v>0</v>
      </c>
      <c r="AM226">
        <f t="shared" si="17"/>
        <v>0</v>
      </c>
      <c r="AN226">
        <f t="shared" si="18"/>
        <v>0</v>
      </c>
      <c r="AO226">
        <f t="shared" si="19"/>
        <v>0</v>
      </c>
    </row>
    <row r="227" spans="1:41" x14ac:dyDescent="0.25">
      <c r="A227" t="s">
        <v>101</v>
      </c>
      <c r="B227">
        <v>2019</v>
      </c>
      <c r="C227" t="s">
        <v>37</v>
      </c>
      <c r="D227" t="s">
        <v>38</v>
      </c>
      <c r="E227">
        <v>5</v>
      </c>
      <c r="F227" t="s">
        <v>44</v>
      </c>
      <c r="G227">
        <v>0</v>
      </c>
      <c r="H227" t="s">
        <v>45</v>
      </c>
      <c r="I227">
        <v>803</v>
      </c>
      <c r="J227">
        <v>1573</v>
      </c>
      <c r="K227">
        <v>0.2</v>
      </c>
      <c r="L227">
        <v>0.6</v>
      </c>
      <c r="M227">
        <v>0.8</v>
      </c>
      <c r="N227">
        <v>1.05</v>
      </c>
      <c r="O227">
        <v>1.1000000000000001</v>
      </c>
      <c r="P227">
        <v>1.1499999999999999</v>
      </c>
      <c r="Q227" t="s">
        <v>46</v>
      </c>
      <c r="R227">
        <v>4</v>
      </c>
      <c r="S227">
        <v>6</v>
      </c>
      <c r="T227" t="s">
        <v>47</v>
      </c>
      <c r="U227" t="s">
        <v>48</v>
      </c>
      <c r="V227" t="s">
        <v>35</v>
      </c>
      <c r="W227" t="s">
        <v>42</v>
      </c>
      <c r="X227">
        <v>2019</v>
      </c>
      <c r="Y227" t="s">
        <v>37</v>
      </c>
      <c r="Z227" t="s">
        <v>38</v>
      </c>
      <c r="AA227">
        <v>10</v>
      </c>
      <c r="AB227">
        <v>5</v>
      </c>
      <c r="AC227">
        <v>0</v>
      </c>
      <c r="AD227">
        <v>0</v>
      </c>
      <c r="AE227">
        <v>1573</v>
      </c>
      <c r="AF227">
        <f>VLOOKUP(A227,[1]DETALLE!$A$1:$AK$841,37,FALSE)</f>
        <v>750.75000000000011</v>
      </c>
      <c r="AG227">
        <f>VLOOKUP(A227,[1]DETALLE!$A$1:$AK$841,16,FALSE)</f>
        <v>257</v>
      </c>
      <c r="AH227">
        <f>VLOOKUP(A227,[1]DETALLE!$A$1:$AK$841,22,FALSE)</f>
        <v>1.05</v>
      </c>
      <c r="AI227">
        <f>VLOOKUP(A227,[1]DETALLE!$A$1:$AK$841,27,FALSE)</f>
        <v>0.46399999999999997</v>
      </c>
      <c r="AJ227" t="str">
        <f>VLOOKUP(A227,[1]DETALLE!$A$1:$AK$841,18,FALSE)</f>
        <v>A4 Mono MFPs</v>
      </c>
      <c r="AK227">
        <f t="shared" si="15"/>
        <v>0</v>
      </c>
      <c r="AL227">
        <f t="shared" si="16"/>
        <v>0</v>
      </c>
      <c r="AM227">
        <f t="shared" si="17"/>
        <v>0</v>
      </c>
      <c r="AN227">
        <f t="shared" si="18"/>
        <v>0</v>
      </c>
      <c r="AO227">
        <f t="shared" si="19"/>
        <v>0</v>
      </c>
    </row>
    <row r="228" spans="1:41" x14ac:dyDescent="0.25">
      <c r="A228" t="s">
        <v>102</v>
      </c>
      <c r="B228">
        <v>2019</v>
      </c>
      <c r="C228" t="s">
        <v>37</v>
      </c>
      <c r="D228" t="s">
        <v>38</v>
      </c>
      <c r="E228">
        <v>5</v>
      </c>
      <c r="F228" t="s">
        <v>44</v>
      </c>
      <c r="G228">
        <v>0</v>
      </c>
      <c r="H228" t="s">
        <v>45</v>
      </c>
      <c r="I228">
        <v>803</v>
      </c>
      <c r="J228">
        <v>1573</v>
      </c>
      <c r="K228">
        <v>0.2</v>
      </c>
      <c r="L228">
        <v>0.6</v>
      </c>
      <c r="M228">
        <v>0.8</v>
      </c>
      <c r="N228">
        <v>1.05</v>
      </c>
      <c r="O228">
        <v>1.1000000000000001</v>
      </c>
      <c r="P228">
        <v>1.1499999999999999</v>
      </c>
      <c r="Q228" t="s">
        <v>46</v>
      </c>
      <c r="R228">
        <v>4</v>
      </c>
      <c r="S228">
        <v>6</v>
      </c>
      <c r="T228" t="s">
        <v>47</v>
      </c>
      <c r="U228" t="s">
        <v>48</v>
      </c>
      <c r="V228" t="s">
        <v>35</v>
      </c>
      <c r="W228" t="s">
        <v>42</v>
      </c>
      <c r="X228">
        <v>2019</v>
      </c>
      <c r="Y228" t="s">
        <v>37</v>
      </c>
      <c r="Z228" t="s">
        <v>38</v>
      </c>
      <c r="AA228">
        <v>8</v>
      </c>
      <c r="AB228">
        <v>3</v>
      </c>
      <c r="AC228">
        <v>0</v>
      </c>
      <c r="AD228">
        <v>0</v>
      </c>
      <c r="AE228">
        <v>1573</v>
      </c>
      <c r="AF228">
        <f>VLOOKUP(A228,[1]DETALLE!$A$1:$AK$841,37,FALSE)</f>
        <v>750.75000000000011</v>
      </c>
      <c r="AG228">
        <f>VLOOKUP(A228,[1]DETALLE!$A$1:$AK$841,16,FALSE)</f>
        <v>119</v>
      </c>
      <c r="AH228">
        <f>VLOOKUP(A228,[1]DETALLE!$A$1:$AK$841,22,FALSE)</f>
        <v>1.05</v>
      </c>
      <c r="AI228">
        <f>VLOOKUP(A228,[1]DETALLE!$A$1:$AK$841,27,FALSE)</f>
        <v>0.27555555555555555</v>
      </c>
      <c r="AJ228" t="str">
        <f>VLOOKUP(A228,[1]DETALLE!$A$1:$AK$841,18,FALSE)</f>
        <v>A4 Mono MFPs</v>
      </c>
      <c r="AK228">
        <f t="shared" si="15"/>
        <v>0</v>
      </c>
      <c r="AL228">
        <f t="shared" si="16"/>
        <v>0</v>
      </c>
      <c r="AM228">
        <f t="shared" si="17"/>
        <v>0</v>
      </c>
      <c r="AN228">
        <f t="shared" si="18"/>
        <v>0</v>
      </c>
      <c r="AO228">
        <f t="shared" si="19"/>
        <v>0</v>
      </c>
    </row>
    <row r="229" spans="1:41" x14ac:dyDescent="0.25">
      <c r="A229" t="s">
        <v>277</v>
      </c>
      <c r="B229">
        <v>2019</v>
      </c>
      <c r="C229" t="s">
        <v>37</v>
      </c>
      <c r="D229" t="s">
        <v>38</v>
      </c>
      <c r="E229">
        <v>5</v>
      </c>
      <c r="F229" t="s">
        <v>44</v>
      </c>
      <c r="G229">
        <v>0</v>
      </c>
      <c r="H229" t="s">
        <v>45</v>
      </c>
      <c r="I229">
        <v>803</v>
      </c>
      <c r="J229">
        <v>1573</v>
      </c>
      <c r="K229">
        <v>0.2</v>
      </c>
      <c r="L229">
        <v>0.6</v>
      </c>
      <c r="M229">
        <v>0.8</v>
      </c>
      <c r="N229">
        <v>1.05</v>
      </c>
      <c r="O229">
        <v>1.1000000000000001</v>
      </c>
      <c r="P229">
        <v>1.1499999999999999</v>
      </c>
      <c r="Q229" t="s">
        <v>46</v>
      </c>
      <c r="R229">
        <v>4</v>
      </c>
      <c r="S229">
        <v>6</v>
      </c>
      <c r="T229" t="s">
        <v>47</v>
      </c>
      <c r="U229" t="s">
        <v>48</v>
      </c>
      <c r="V229" t="s">
        <v>35</v>
      </c>
      <c r="W229" t="s">
        <v>42</v>
      </c>
      <c r="X229">
        <v>2019</v>
      </c>
      <c r="Y229" t="s">
        <v>37</v>
      </c>
      <c r="Z229" t="s">
        <v>38</v>
      </c>
      <c r="AA229">
        <v>11</v>
      </c>
      <c r="AB229">
        <v>39</v>
      </c>
      <c r="AC229">
        <v>0</v>
      </c>
      <c r="AD229">
        <v>0</v>
      </c>
      <c r="AE229">
        <v>1573</v>
      </c>
      <c r="AF229">
        <f>VLOOKUP(A229,[1]DETALLE!$A$1:$AK$841,37,FALSE)</f>
        <v>1730.3000000000004</v>
      </c>
      <c r="AG229">
        <f>VLOOKUP(A229,[1]DETALLE!$A$1:$AK$841,16,FALSE)</f>
        <v>60</v>
      </c>
      <c r="AH229">
        <f>VLOOKUP(A229,[1]DETALLE!$A$1:$AK$841,22,FALSE)</f>
        <v>1.1000000000000001</v>
      </c>
      <c r="AI229">
        <f>VLOOKUP(A229,[1]DETALLE!$A$1:$AK$841,27,FALSE)</f>
        <v>0</v>
      </c>
      <c r="AJ229" t="str">
        <f>VLOOKUP(A229,[1]DETALLE!$A$1:$AK$841,18,FALSE)</f>
        <v>Entry Production Color Low/Mid</v>
      </c>
      <c r="AK229">
        <f t="shared" si="15"/>
        <v>0</v>
      </c>
      <c r="AL229">
        <f t="shared" si="16"/>
        <v>0</v>
      </c>
      <c r="AM229">
        <f t="shared" si="17"/>
        <v>0</v>
      </c>
      <c r="AN229">
        <f t="shared" si="18"/>
        <v>1</v>
      </c>
      <c r="AO229">
        <f t="shared" si="19"/>
        <v>0</v>
      </c>
    </row>
    <row r="230" spans="1:41" x14ac:dyDescent="0.25">
      <c r="A230" t="s">
        <v>278</v>
      </c>
      <c r="B230">
        <v>2019</v>
      </c>
      <c r="C230" t="s">
        <v>37</v>
      </c>
      <c r="D230" t="s">
        <v>38</v>
      </c>
      <c r="E230">
        <v>5</v>
      </c>
      <c r="F230" t="s">
        <v>44</v>
      </c>
      <c r="G230">
        <v>0</v>
      </c>
      <c r="H230" t="s">
        <v>45</v>
      </c>
      <c r="I230">
        <v>803</v>
      </c>
      <c r="J230">
        <v>1573</v>
      </c>
      <c r="K230">
        <v>0.2</v>
      </c>
      <c r="L230">
        <v>0.6</v>
      </c>
      <c r="M230">
        <v>0.8</v>
      </c>
      <c r="N230">
        <v>1.05</v>
      </c>
      <c r="O230">
        <v>1.1000000000000001</v>
      </c>
      <c r="P230">
        <v>1.1499999999999999</v>
      </c>
      <c r="Q230" t="s">
        <v>46</v>
      </c>
      <c r="R230">
        <v>4</v>
      </c>
      <c r="S230">
        <v>6</v>
      </c>
      <c r="T230" t="s">
        <v>47</v>
      </c>
      <c r="U230" t="s">
        <v>48</v>
      </c>
      <c r="V230" t="s">
        <v>35</v>
      </c>
      <c r="W230" t="s">
        <v>42</v>
      </c>
      <c r="X230">
        <v>2019</v>
      </c>
      <c r="Y230" t="s">
        <v>37</v>
      </c>
      <c r="Z230" t="s">
        <v>38</v>
      </c>
      <c r="AA230">
        <v>16</v>
      </c>
      <c r="AB230">
        <v>59</v>
      </c>
      <c r="AC230">
        <v>0</v>
      </c>
      <c r="AD230">
        <v>0</v>
      </c>
      <c r="AE230">
        <v>1573</v>
      </c>
      <c r="AF230" t="e">
        <f>VLOOKUP(A230,[1]DETALLE!$A$1:$AK$841,37,FALSE)</f>
        <v>#N/A</v>
      </c>
      <c r="AG230" t="e">
        <f>VLOOKUP(A230,[1]DETALLE!$A$1:$AK$841,16,FALSE)</f>
        <v>#N/A</v>
      </c>
      <c r="AH230" t="e">
        <f>VLOOKUP(A230,[1]DETALLE!$A$1:$AK$841,22,FALSE)</f>
        <v>#N/A</v>
      </c>
      <c r="AI230" t="e">
        <f>VLOOKUP(A230,[1]DETALLE!$A$1:$AK$841,27,FALSE)</f>
        <v>#N/A</v>
      </c>
      <c r="AJ230" t="e">
        <f>VLOOKUP(A230,[1]DETALLE!$A$1:$AK$841,18,FALSE)</f>
        <v>#N/A</v>
      </c>
      <c r="AK230" t="e">
        <f t="shared" si="15"/>
        <v>#N/A</v>
      </c>
      <c r="AL230" t="e">
        <f t="shared" si="16"/>
        <v>#N/A</v>
      </c>
      <c r="AM230" t="e">
        <f t="shared" si="17"/>
        <v>#N/A</v>
      </c>
      <c r="AN230" t="e">
        <f t="shared" si="18"/>
        <v>#N/A</v>
      </c>
      <c r="AO230" t="e">
        <f t="shared" si="19"/>
        <v>#N/A</v>
      </c>
    </row>
    <row r="231" spans="1:41" x14ac:dyDescent="0.25">
      <c r="A231" t="s">
        <v>279</v>
      </c>
      <c r="B231">
        <v>2019</v>
      </c>
      <c r="C231" t="s">
        <v>37</v>
      </c>
      <c r="D231" t="s">
        <v>38</v>
      </c>
      <c r="E231">
        <v>5</v>
      </c>
      <c r="F231" t="s">
        <v>44</v>
      </c>
      <c r="G231">
        <v>0</v>
      </c>
      <c r="H231" t="s">
        <v>45</v>
      </c>
      <c r="I231">
        <v>803</v>
      </c>
      <c r="J231">
        <v>1573</v>
      </c>
      <c r="K231">
        <v>0.2</v>
      </c>
      <c r="L231">
        <v>0.6</v>
      </c>
      <c r="M231">
        <v>0.8</v>
      </c>
      <c r="N231">
        <v>1.05</v>
      </c>
      <c r="O231">
        <v>1.1000000000000001</v>
      </c>
      <c r="P231">
        <v>1.1499999999999999</v>
      </c>
      <c r="Q231" t="s">
        <v>46</v>
      </c>
      <c r="R231">
        <v>4</v>
      </c>
      <c r="S231">
        <v>6</v>
      </c>
      <c r="T231" t="s">
        <v>47</v>
      </c>
      <c r="U231" t="s">
        <v>48</v>
      </c>
      <c r="V231" t="s">
        <v>35</v>
      </c>
      <c r="W231" t="s">
        <v>42</v>
      </c>
      <c r="X231">
        <v>2019</v>
      </c>
      <c r="Y231" t="s">
        <v>37</v>
      </c>
      <c r="Z231" t="s">
        <v>38</v>
      </c>
      <c r="AA231">
        <v>10</v>
      </c>
      <c r="AB231">
        <v>49</v>
      </c>
      <c r="AC231">
        <v>0</v>
      </c>
      <c r="AD231">
        <v>0</v>
      </c>
      <c r="AE231">
        <v>1573</v>
      </c>
      <c r="AF231">
        <f>VLOOKUP(A231,[1]DETALLE!$A$1:$AK$841,37,FALSE)</f>
        <v>1501.5000000000002</v>
      </c>
      <c r="AG231">
        <f>VLOOKUP(A231,[1]DETALLE!$A$1:$AK$841,16,FALSE)</f>
        <v>249</v>
      </c>
      <c r="AH231">
        <f>VLOOKUP(A231,[1]DETALLE!$A$1:$AK$841,22,FALSE)</f>
        <v>1.1000000000000001</v>
      </c>
      <c r="AI231">
        <f>VLOOKUP(A231,[1]DETALLE!$A$1:$AK$841,27,FALSE)</f>
        <v>0.3</v>
      </c>
      <c r="AJ231" t="str">
        <f>VLOOKUP(A231,[1]DETALLE!$A$1:$AK$841,18,FALSE)</f>
        <v>Office Digital</v>
      </c>
      <c r="AK231">
        <f t="shared" si="15"/>
        <v>0</v>
      </c>
      <c r="AL231">
        <f t="shared" si="16"/>
        <v>0</v>
      </c>
      <c r="AM231">
        <f t="shared" si="17"/>
        <v>0</v>
      </c>
      <c r="AN231">
        <f t="shared" si="18"/>
        <v>0</v>
      </c>
      <c r="AO231">
        <f t="shared" si="19"/>
        <v>0</v>
      </c>
    </row>
    <row r="232" spans="1:41" x14ac:dyDescent="0.25">
      <c r="A232" t="s">
        <v>280</v>
      </c>
      <c r="B232">
        <v>2019</v>
      </c>
      <c r="C232" t="s">
        <v>37</v>
      </c>
      <c r="D232" t="s">
        <v>38</v>
      </c>
      <c r="E232">
        <v>5</v>
      </c>
      <c r="F232" t="s">
        <v>44</v>
      </c>
      <c r="G232">
        <v>0</v>
      </c>
      <c r="H232" t="s">
        <v>45</v>
      </c>
      <c r="I232">
        <v>803</v>
      </c>
      <c r="J232">
        <v>1573</v>
      </c>
      <c r="K232">
        <v>0.2</v>
      </c>
      <c r="L232">
        <v>0.6</v>
      </c>
      <c r="M232">
        <v>0.8</v>
      </c>
      <c r="N232">
        <v>1.05</v>
      </c>
      <c r="O232">
        <v>1.1000000000000001</v>
      </c>
      <c r="P232">
        <v>1.1499999999999999</v>
      </c>
      <c r="Q232" t="s">
        <v>46</v>
      </c>
      <c r="R232">
        <v>4</v>
      </c>
      <c r="S232">
        <v>6</v>
      </c>
      <c r="T232" t="s">
        <v>85</v>
      </c>
      <c r="U232" t="s">
        <v>48</v>
      </c>
      <c r="V232" t="s">
        <v>35</v>
      </c>
      <c r="W232" t="s">
        <v>42</v>
      </c>
      <c r="X232">
        <v>2019</v>
      </c>
      <c r="Y232" t="s">
        <v>37</v>
      </c>
      <c r="Z232" t="s">
        <v>38</v>
      </c>
      <c r="AA232">
        <v>9</v>
      </c>
      <c r="AB232">
        <v>11</v>
      </c>
      <c r="AC232">
        <v>0</v>
      </c>
      <c r="AD232">
        <v>0</v>
      </c>
      <c r="AE232">
        <v>1573</v>
      </c>
      <c r="AF232" t="e">
        <f>VLOOKUP(A232,[1]DETALLE!$A$1:$AK$841,37,FALSE)</f>
        <v>#N/A</v>
      </c>
      <c r="AG232" t="e">
        <f>VLOOKUP(A232,[1]DETALLE!$A$1:$AK$841,16,FALSE)</f>
        <v>#N/A</v>
      </c>
      <c r="AH232" t="e">
        <f>VLOOKUP(A232,[1]DETALLE!$A$1:$AK$841,22,FALSE)</f>
        <v>#N/A</v>
      </c>
      <c r="AI232" t="e">
        <f>VLOOKUP(A232,[1]DETALLE!$A$1:$AK$841,27,FALSE)</f>
        <v>#N/A</v>
      </c>
      <c r="AJ232" t="e">
        <f>VLOOKUP(A232,[1]DETALLE!$A$1:$AK$841,18,FALSE)</f>
        <v>#N/A</v>
      </c>
      <c r="AK232" t="e">
        <f t="shared" si="15"/>
        <v>#N/A</v>
      </c>
      <c r="AL232" t="e">
        <f t="shared" si="16"/>
        <v>#N/A</v>
      </c>
      <c r="AM232" t="e">
        <f t="shared" si="17"/>
        <v>#N/A</v>
      </c>
      <c r="AN232" t="e">
        <f t="shared" si="18"/>
        <v>#N/A</v>
      </c>
      <c r="AO232" t="e">
        <f t="shared" si="19"/>
        <v>#N/A</v>
      </c>
    </row>
    <row r="233" spans="1:41" x14ac:dyDescent="0.25">
      <c r="A233" t="s">
        <v>281</v>
      </c>
      <c r="B233">
        <v>2019</v>
      </c>
      <c r="C233" t="s">
        <v>37</v>
      </c>
      <c r="D233" t="s">
        <v>38</v>
      </c>
      <c r="E233">
        <v>5</v>
      </c>
      <c r="F233" t="s">
        <v>44</v>
      </c>
      <c r="G233">
        <v>0</v>
      </c>
      <c r="H233" t="s">
        <v>45</v>
      </c>
      <c r="I233">
        <v>803</v>
      </c>
      <c r="J233">
        <v>1573</v>
      </c>
      <c r="K233">
        <v>0.2</v>
      </c>
      <c r="L233">
        <v>0.6</v>
      </c>
      <c r="M233">
        <v>0.8</v>
      </c>
      <c r="N233">
        <v>1.05</v>
      </c>
      <c r="O233">
        <v>1.1000000000000001</v>
      </c>
      <c r="P233">
        <v>1.1499999999999999</v>
      </c>
      <c r="Q233" t="s">
        <v>46</v>
      </c>
      <c r="R233">
        <v>4</v>
      </c>
      <c r="S233">
        <v>6</v>
      </c>
      <c r="T233" t="s">
        <v>47</v>
      </c>
      <c r="U233" t="s">
        <v>48</v>
      </c>
      <c r="V233" t="s">
        <v>35</v>
      </c>
      <c r="W233" t="s">
        <v>42</v>
      </c>
      <c r="X233">
        <v>2019</v>
      </c>
      <c r="Y233" t="s">
        <v>37</v>
      </c>
      <c r="Z233" t="s">
        <v>38</v>
      </c>
      <c r="AA233">
        <v>23</v>
      </c>
      <c r="AB233">
        <v>7</v>
      </c>
      <c r="AC233">
        <v>0</v>
      </c>
      <c r="AD233">
        <v>0</v>
      </c>
      <c r="AE233">
        <v>1573</v>
      </c>
      <c r="AF233">
        <f>VLOOKUP(A233,[1]DETALLE!$A$1:$AK$841,37,FALSE)</f>
        <v>750.75000000000011</v>
      </c>
      <c r="AG233">
        <f>VLOOKUP(A233,[1]DETALLE!$A$1:$AK$841,16,FALSE)</f>
        <v>105</v>
      </c>
      <c r="AH233">
        <f>VLOOKUP(A233,[1]DETALLE!$A$1:$AK$841,22,FALSE)</f>
        <v>1.05</v>
      </c>
      <c r="AI233">
        <f>VLOOKUP(A233,[1]DETALLE!$A$1:$AK$841,27,FALSE)</f>
        <v>0.32999999999999996</v>
      </c>
      <c r="AJ233" t="str">
        <f>VLOOKUP(A233,[1]DETALLE!$A$1:$AK$841,18,FALSE)</f>
        <v>A4 Mono MFPs</v>
      </c>
      <c r="AK233">
        <f t="shared" si="15"/>
        <v>0</v>
      </c>
      <c r="AL233">
        <f t="shared" si="16"/>
        <v>0</v>
      </c>
      <c r="AM233">
        <f t="shared" si="17"/>
        <v>0</v>
      </c>
      <c r="AN233">
        <f t="shared" si="18"/>
        <v>0</v>
      </c>
      <c r="AO233">
        <f t="shared" si="19"/>
        <v>0</v>
      </c>
    </row>
    <row r="234" spans="1:41" x14ac:dyDescent="0.25">
      <c r="A234" t="s">
        <v>282</v>
      </c>
      <c r="B234">
        <v>2019</v>
      </c>
      <c r="C234" t="s">
        <v>37</v>
      </c>
      <c r="D234" t="s">
        <v>38</v>
      </c>
      <c r="E234">
        <v>5</v>
      </c>
      <c r="F234" t="s">
        <v>44</v>
      </c>
      <c r="G234">
        <v>0</v>
      </c>
      <c r="H234" t="s">
        <v>45</v>
      </c>
      <c r="I234">
        <v>803</v>
      </c>
      <c r="J234">
        <v>1573</v>
      </c>
      <c r="K234">
        <v>0.2</v>
      </c>
      <c r="L234">
        <v>0.6</v>
      </c>
      <c r="M234">
        <v>0.8</v>
      </c>
      <c r="N234">
        <v>1.05</v>
      </c>
      <c r="O234">
        <v>1.1000000000000001</v>
      </c>
      <c r="P234">
        <v>1.1499999999999999</v>
      </c>
      <c r="Q234" t="s">
        <v>46</v>
      </c>
      <c r="R234">
        <v>4</v>
      </c>
      <c r="S234">
        <v>6</v>
      </c>
      <c r="T234" t="s">
        <v>47</v>
      </c>
      <c r="U234" t="s">
        <v>48</v>
      </c>
      <c r="V234" t="s">
        <v>35</v>
      </c>
      <c r="W234" t="s">
        <v>42</v>
      </c>
      <c r="X234">
        <v>2019</v>
      </c>
      <c r="Y234" t="s">
        <v>37</v>
      </c>
      <c r="Z234" t="s">
        <v>38</v>
      </c>
      <c r="AA234">
        <v>12</v>
      </c>
      <c r="AB234">
        <v>59</v>
      </c>
      <c r="AC234">
        <v>0</v>
      </c>
      <c r="AD234">
        <v>0</v>
      </c>
      <c r="AE234">
        <v>1573</v>
      </c>
      <c r="AF234" t="e">
        <f>VLOOKUP(A234,[1]DETALLE!$A$1:$AK$841,37,FALSE)</f>
        <v>#N/A</v>
      </c>
      <c r="AG234" t="e">
        <f>VLOOKUP(A234,[1]DETALLE!$A$1:$AK$841,16,FALSE)</f>
        <v>#N/A</v>
      </c>
      <c r="AH234" t="e">
        <f>VLOOKUP(A234,[1]DETALLE!$A$1:$AK$841,22,FALSE)</f>
        <v>#N/A</v>
      </c>
      <c r="AI234" t="e">
        <f>VLOOKUP(A234,[1]DETALLE!$A$1:$AK$841,27,FALSE)</f>
        <v>#N/A</v>
      </c>
      <c r="AJ234" t="e">
        <f>VLOOKUP(A234,[1]DETALLE!$A$1:$AK$841,18,FALSE)</f>
        <v>#N/A</v>
      </c>
      <c r="AK234" t="e">
        <f t="shared" si="15"/>
        <v>#N/A</v>
      </c>
      <c r="AL234" t="e">
        <f t="shared" si="16"/>
        <v>#N/A</v>
      </c>
      <c r="AM234" t="e">
        <f t="shared" si="17"/>
        <v>#N/A</v>
      </c>
      <c r="AN234" t="e">
        <f t="shared" si="18"/>
        <v>#N/A</v>
      </c>
      <c r="AO234" t="e">
        <f t="shared" si="19"/>
        <v>#N/A</v>
      </c>
    </row>
    <row r="235" spans="1:41" x14ac:dyDescent="0.25">
      <c r="A235" t="s">
        <v>283</v>
      </c>
      <c r="B235">
        <v>2019</v>
      </c>
      <c r="C235" t="s">
        <v>37</v>
      </c>
      <c r="D235" t="s">
        <v>38</v>
      </c>
      <c r="E235">
        <v>5</v>
      </c>
      <c r="F235" t="s">
        <v>44</v>
      </c>
      <c r="G235">
        <v>0</v>
      </c>
      <c r="H235" t="s">
        <v>45</v>
      </c>
      <c r="I235">
        <v>803</v>
      </c>
      <c r="J235">
        <v>1573</v>
      </c>
      <c r="K235">
        <v>0.2</v>
      </c>
      <c r="L235">
        <v>0.6</v>
      </c>
      <c r="M235">
        <v>0.8</v>
      </c>
      <c r="N235">
        <v>1.05</v>
      </c>
      <c r="O235">
        <v>1.1000000000000001</v>
      </c>
      <c r="P235">
        <v>1.1499999999999999</v>
      </c>
      <c r="Q235" t="s">
        <v>46</v>
      </c>
      <c r="R235">
        <v>4</v>
      </c>
      <c r="S235">
        <v>6</v>
      </c>
      <c r="T235" t="s">
        <v>47</v>
      </c>
      <c r="U235" t="s">
        <v>48</v>
      </c>
      <c r="V235" t="s">
        <v>35</v>
      </c>
      <c r="W235" t="s">
        <v>42</v>
      </c>
      <c r="X235">
        <v>2019</v>
      </c>
      <c r="Y235" t="s">
        <v>37</v>
      </c>
      <c r="Z235" t="s">
        <v>38</v>
      </c>
      <c r="AA235">
        <v>15</v>
      </c>
      <c r="AB235">
        <v>15</v>
      </c>
      <c r="AC235">
        <v>0</v>
      </c>
      <c r="AD235">
        <v>0</v>
      </c>
      <c r="AE235">
        <v>1573</v>
      </c>
      <c r="AF235" t="e">
        <f>VLOOKUP(A235,[1]DETALLE!$A$1:$AK$841,37,FALSE)</f>
        <v>#N/A</v>
      </c>
      <c r="AG235" t="e">
        <f>VLOOKUP(A235,[1]DETALLE!$A$1:$AK$841,16,FALSE)</f>
        <v>#N/A</v>
      </c>
      <c r="AH235" t="e">
        <f>VLOOKUP(A235,[1]DETALLE!$A$1:$AK$841,22,FALSE)</f>
        <v>#N/A</v>
      </c>
      <c r="AI235" t="e">
        <f>VLOOKUP(A235,[1]DETALLE!$A$1:$AK$841,27,FALSE)</f>
        <v>#N/A</v>
      </c>
      <c r="AJ235" t="e">
        <f>VLOOKUP(A235,[1]DETALLE!$A$1:$AK$841,18,FALSE)</f>
        <v>#N/A</v>
      </c>
      <c r="AK235" t="e">
        <f t="shared" si="15"/>
        <v>#N/A</v>
      </c>
      <c r="AL235" t="e">
        <f t="shared" si="16"/>
        <v>#N/A</v>
      </c>
      <c r="AM235" t="e">
        <f t="shared" si="17"/>
        <v>#N/A</v>
      </c>
      <c r="AN235" t="e">
        <f t="shared" si="18"/>
        <v>#N/A</v>
      </c>
      <c r="AO235" t="e">
        <f t="shared" si="19"/>
        <v>#N/A</v>
      </c>
    </row>
    <row r="236" spans="1:41" x14ac:dyDescent="0.25">
      <c r="A236" t="s">
        <v>284</v>
      </c>
      <c r="B236">
        <v>2019</v>
      </c>
      <c r="C236" t="s">
        <v>37</v>
      </c>
      <c r="D236" t="s">
        <v>38</v>
      </c>
      <c r="E236">
        <v>5</v>
      </c>
      <c r="F236" t="s">
        <v>44</v>
      </c>
      <c r="G236">
        <v>0</v>
      </c>
      <c r="H236" t="s">
        <v>45</v>
      </c>
      <c r="I236">
        <v>803</v>
      </c>
      <c r="J236">
        <v>1573</v>
      </c>
      <c r="K236">
        <v>0.2</v>
      </c>
      <c r="L236">
        <v>0.6</v>
      </c>
      <c r="M236">
        <v>0.8</v>
      </c>
      <c r="N236">
        <v>1.05</v>
      </c>
      <c r="O236">
        <v>1.1000000000000001</v>
      </c>
      <c r="P236">
        <v>1.1499999999999999</v>
      </c>
      <c r="Q236" t="s">
        <v>46</v>
      </c>
      <c r="R236">
        <v>4</v>
      </c>
      <c r="S236">
        <v>6</v>
      </c>
      <c r="T236" t="s">
        <v>47</v>
      </c>
      <c r="U236" t="s">
        <v>48</v>
      </c>
      <c r="V236" t="s">
        <v>35</v>
      </c>
      <c r="W236" t="s">
        <v>59</v>
      </c>
      <c r="X236">
        <v>2019</v>
      </c>
      <c r="Y236" t="s">
        <v>37</v>
      </c>
      <c r="Z236" t="s">
        <v>38</v>
      </c>
      <c r="AA236">
        <v>5</v>
      </c>
      <c r="AB236">
        <v>8</v>
      </c>
      <c r="AC236">
        <v>0</v>
      </c>
      <c r="AD236">
        <v>0</v>
      </c>
      <c r="AE236">
        <v>1573</v>
      </c>
      <c r="AF236" t="e">
        <f>VLOOKUP(A236,[1]DETALLE!$A$1:$AK$841,37,FALSE)</f>
        <v>#N/A</v>
      </c>
      <c r="AG236" t="e">
        <f>VLOOKUP(A236,[1]DETALLE!$A$1:$AK$841,16,FALSE)</f>
        <v>#N/A</v>
      </c>
      <c r="AH236" t="e">
        <f>VLOOKUP(A236,[1]DETALLE!$A$1:$AK$841,22,FALSE)</f>
        <v>#N/A</v>
      </c>
      <c r="AI236" t="e">
        <f>VLOOKUP(A236,[1]DETALLE!$A$1:$AK$841,27,FALSE)</f>
        <v>#N/A</v>
      </c>
      <c r="AJ236" t="e">
        <f>VLOOKUP(A236,[1]DETALLE!$A$1:$AK$841,18,FALSE)</f>
        <v>#N/A</v>
      </c>
      <c r="AK236" t="e">
        <f t="shared" si="15"/>
        <v>#N/A</v>
      </c>
      <c r="AL236" t="e">
        <f t="shared" si="16"/>
        <v>#N/A</v>
      </c>
      <c r="AM236" t="e">
        <f t="shared" si="17"/>
        <v>#N/A</v>
      </c>
      <c r="AN236" t="e">
        <f t="shared" si="18"/>
        <v>#N/A</v>
      </c>
      <c r="AO236" t="e">
        <f t="shared" si="19"/>
        <v>#N/A</v>
      </c>
    </row>
    <row r="237" spans="1:41" x14ac:dyDescent="0.25">
      <c r="A237" t="s">
        <v>285</v>
      </c>
      <c r="B237">
        <v>2019</v>
      </c>
      <c r="C237" t="s">
        <v>37</v>
      </c>
      <c r="D237" t="s">
        <v>38</v>
      </c>
      <c r="E237">
        <v>5</v>
      </c>
      <c r="F237" t="s">
        <v>40</v>
      </c>
      <c r="G237">
        <v>0.71666660000000004</v>
      </c>
      <c r="H237" t="s">
        <v>71</v>
      </c>
      <c r="I237">
        <v>468</v>
      </c>
      <c r="J237">
        <v>715</v>
      </c>
      <c r="K237">
        <v>0</v>
      </c>
      <c r="L237">
        <v>0</v>
      </c>
      <c r="M237">
        <v>0</v>
      </c>
      <c r="N237">
        <v>0.6</v>
      </c>
      <c r="O237">
        <v>0.8</v>
      </c>
      <c r="P237">
        <v>1.05</v>
      </c>
      <c r="Q237" t="s">
        <v>46</v>
      </c>
      <c r="R237">
        <v>5</v>
      </c>
      <c r="S237">
        <v>9</v>
      </c>
      <c r="T237" t="s">
        <v>47</v>
      </c>
      <c r="U237" t="s">
        <v>71</v>
      </c>
      <c r="V237" t="s">
        <v>35</v>
      </c>
      <c r="W237" t="s">
        <v>55</v>
      </c>
      <c r="X237">
        <v>2019</v>
      </c>
      <c r="Y237" t="s">
        <v>37</v>
      </c>
      <c r="Z237" t="s">
        <v>38</v>
      </c>
      <c r="AA237">
        <v>9</v>
      </c>
      <c r="AB237">
        <v>357</v>
      </c>
      <c r="AC237">
        <v>1.05</v>
      </c>
      <c r="AD237">
        <v>0.14333331999999999</v>
      </c>
      <c r="AE237">
        <v>750.75</v>
      </c>
      <c r="AF237">
        <f>VLOOKUP(A237,[1]DETALLE!$A$1:$AK$841,37,FALSE)</f>
        <v>715.00000000000011</v>
      </c>
      <c r="AG237" t="str">
        <f>VLOOKUP(A237,[1]DETALLE!$A$1:$AK$841,16,FALSE)</f>
        <v xml:space="preserve">  </v>
      </c>
      <c r="AH237">
        <f>VLOOKUP(A237,[1]DETALLE!$A$1:$AK$841,22,FALSE)</f>
        <v>1</v>
      </c>
      <c r="AI237">
        <f>VLOOKUP(A237,[1]DETALLE!$A$1:$AK$841,27,FALSE)</f>
        <v>1</v>
      </c>
      <c r="AJ237" t="str">
        <f>VLOOKUP(A237,[1]DETALLE!$A$1:$AK$841,18,FALSE)</f>
        <v>A4 Mono MFPs</v>
      </c>
      <c r="AK237">
        <f t="shared" si="15"/>
        <v>0</v>
      </c>
      <c r="AL237">
        <f t="shared" si="16"/>
        <v>0</v>
      </c>
      <c r="AM237">
        <f t="shared" si="17"/>
        <v>0</v>
      </c>
      <c r="AN237">
        <f t="shared" si="18"/>
        <v>0</v>
      </c>
      <c r="AO237">
        <f t="shared" si="19"/>
        <v>0</v>
      </c>
    </row>
    <row r="238" spans="1:41" x14ac:dyDescent="0.25">
      <c r="A238" t="s">
        <v>286</v>
      </c>
      <c r="B238">
        <v>2019</v>
      </c>
      <c r="C238" t="s">
        <v>37</v>
      </c>
      <c r="D238" t="s">
        <v>38</v>
      </c>
      <c r="E238">
        <v>5</v>
      </c>
      <c r="F238" t="s">
        <v>40</v>
      </c>
      <c r="G238">
        <v>0.63333329999999999</v>
      </c>
      <c r="H238" t="s">
        <v>66</v>
      </c>
      <c r="I238">
        <v>468</v>
      </c>
      <c r="J238">
        <v>715</v>
      </c>
      <c r="K238">
        <v>0</v>
      </c>
      <c r="L238">
        <v>0</v>
      </c>
      <c r="M238">
        <v>0</v>
      </c>
      <c r="N238">
        <v>0.6</v>
      </c>
      <c r="O238">
        <v>0.8</v>
      </c>
      <c r="P238">
        <v>1.05</v>
      </c>
      <c r="Q238" t="s">
        <v>46</v>
      </c>
      <c r="R238">
        <v>5</v>
      </c>
      <c r="S238">
        <v>9</v>
      </c>
      <c r="T238" t="s">
        <v>47</v>
      </c>
      <c r="U238" t="s">
        <v>34</v>
      </c>
      <c r="V238" t="s">
        <v>35</v>
      </c>
      <c r="W238" t="s">
        <v>73</v>
      </c>
      <c r="X238">
        <v>2019</v>
      </c>
      <c r="Y238" t="s">
        <v>37</v>
      </c>
      <c r="Z238" t="s">
        <v>38</v>
      </c>
      <c r="AA238">
        <v>26</v>
      </c>
      <c r="AB238">
        <v>190</v>
      </c>
      <c r="AC238">
        <v>1.05</v>
      </c>
      <c r="AD238">
        <v>0.12666665999999999</v>
      </c>
      <c r="AE238">
        <v>750.75</v>
      </c>
      <c r="AF238">
        <f>VLOOKUP(A238,[1]DETALLE!$A$1:$AK$841,37,FALSE)</f>
        <v>1730.3000000000004</v>
      </c>
      <c r="AG238">
        <f>VLOOKUP(A238,[1]DETALLE!$A$1:$AK$841,16,FALSE)</f>
        <v>37</v>
      </c>
      <c r="AH238">
        <f>VLOOKUP(A238,[1]DETALLE!$A$1:$AK$841,22,FALSE)</f>
        <v>1.1000000000000001</v>
      </c>
      <c r="AI238">
        <f>VLOOKUP(A238,[1]DETALLE!$A$1:$AK$841,27,FALSE)</f>
        <v>0.79249999999999998</v>
      </c>
      <c r="AJ238" t="str">
        <f>VLOOKUP(A238,[1]DETALLE!$A$1:$AK$841,18,FALSE)</f>
        <v>Entry Production Color Low/Mid</v>
      </c>
      <c r="AK238">
        <f t="shared" si="15"/>
        <v>0</v>
      </c>
      <c r="AL238">
        <f t="shared" si="16"/>
        <v>0</v>
      </c>
      <c r="AM238">
        <f t="shared" si="17"/>
        <v>0</v>
      </c>
      <c r="AN238">
        <f t="shared" si="18"/>
        <v>0</v>
      </c>
      <c r="AO238">
        <f t="shared" si="19"/>
        <v>0</v>
      </c>
    </row>
    <row r="239" spans="1:41" x14ac:dyDescent="0.25">
      <c r="A239" t="s">
        <v>173</v>
      </c>
      <c r="B239">
        <v>2019</v>
      </c>
      <c r="C239" t="s">
        <v>37</v>
      </c>
      <c r="D239" t="s">
        <v>38</v>
      </c>
      <c r="E239">
        <v>5</v>
      </c>
      <c r="F239" t="s">
        <v>44</v>
      </c>
      <c r="G239">
        <v>0</v>
      </c>
      <c r="H239" t="s">
        <v>54</v>
      </c>
      <c r="I239">
        <v>803</v>
      </c>
      <c r="J239">
        <v>1573</v>
      </c>
      <c r="K239">
        <v>0.2</v>
      </c>
      <c r="L239">
        <v>0.6</v>
      </c>
      <c r="M239">
        <v>0.8</v>
      </c>
      <c r="N239">
        <v>1.05</v>
      </c>
      <c r="O239">
        <v>1.1000000000000001</v>
      </c>
      <c r="P239">
        <v>1.1499999999999999</v>
      </c>
      <c r="Q239" t="s">
        <v>46</v>
      </c>
      <c r="R239">
        <v>4</v>
      </c>
      <c r="S239">
        <v>6</v>
      </c>
      <c r="T239" t="s">
        <v>47</v>
      </c>
      <c r="U239" t="s">
        <v>54</v>
      </c>
      <c r="V239" t="s">
        <v>35</v>
      </c>
      <c r="W239" t="s">
        <v>42</v>
      </c>
      <c r="X239">
        <v>2019</v>
      </c>
      <c r="Y239" t="s">
        <v>37</v>
      </c>
      <c r="Z239" t="s">
        <v>38</v>
      </c>
      <c r="AA239">
        <v>22</v>
      </c>
      <c r="AB239">
        <v>3</v>
      </c>
      <c r="AC239">
        <v>0</v>
      </c>
      <c r="AD239">
        <v>0</v>
      </c>
      <c r="AE239">
        <v>1573</v>
      </c>
      <c r="AF239">
        <f>VLOOKUP(A239,[1]DETALLE!$A$1:$AK$841,37,FALSE)</f>
        <v>1455.7725000000003</v>
      </c>
      <c r="AG239">
        <f>VLOOKUP(A239,[1]DETALLE!$A$1:$AK$841,16,FALSE)</f>
        <v>118</v>
      </c>
      <c r="AH239">
        <f>VLOOKUP(A239,[1]DETALLE!$A$1:$AK$841,22,FALSE)</f>
        <v>1.1000000000000001</v>
      </c>
      <c r="AI239">
        <f>VLOOKUP(A239,[1]DETALLE!$A$1:$AK$841,27,FALSE)</f>
        <v>1.1339999999999999</v>
      </c>
      <c r="AJ239" t="str">
        <f>VLOOKUP(A239,[1]DETALLE!$A$1:$AK$841,18,FALSE)</f>
        <v>Office Digital</v>
      </c>
      <c r="AK239">
        <f t="shared" si="15"/>
        <v>0</v>
      </c>
      <c r="AL239">
        <f t="shared" si="16"/>
        <v>0</v>
      </c>
      <c r="AM239">
        <f t="shared" si="17"/>
        <v>0</v>
      </c>
      <c r="AN239">
        <f t="shared" si="18"/>
        <v>0</v>
      </c>
      <c r="AO239">
        <f t="shared" si="19"/>
        <v>0</v>
      </c>
    </row>
    <row r="240" spans="1:41" x14ac:dyDescent="0.25">
      <c r="A240" t="s">
        <v>287</v>
      </c>
      <c r="B240">
        <v>2019</v>
      </c>
      <c r="C240" t="s">
        <v>37</v>
      </c>
      <c r="D240" t="s">
        <v>38</v>
      </c>
      <c r="E240">
        <v>5</v>
      </c>
      <c r="F240" t="s">
        <v>44</v>
      </c>
      <c r="G240">
        <v>0</v>
      </c>
      <c r="H240" t="s">
        <v>54</v>
      </c>
      <c r="I240">
        <v>803</v>
      </c>
      <c r="J240">
        <v>1573</v>
      </c>
      <c r="K240">
        <v>0.2</v>
      </c>
      <c r="L240">
        <v>0.6</v>
      </c>
      <c r="M240">
        <v>0.8</v>
      </c>
      <c r="N240">
        <v>1.05</v>
      </c>
      <c r="O240">
        <v>1.1000000000000001</v>
      </c>
      <c r="P240">
        <v>1.1499999999999999</v>
      </c>
      <c r="Q240" t="s">
        <v>46</v>
      </c>
      <c r="R240">
        <v>4</v>
      </c>
      <c r="S240">
        <v>6</v>
      </c>
      <c r="T240" t="s">
        <v>47</v>
      </c>
      <c r="U240" t="s">
        <v>54</v>
      </c>
      <c r="V240" t="s">
        <v>35</v>
      </c>
      <c r="W240" t="s">
        <v>50</v>
      </c>
      <c r="X240">
        <v>2019</v>
      </c>
      <c r="Y240" t="s">
        <v>37</v>
      </c>
      <c r="Z240" t="s">
        <v>38</v>
      </c>
      <c r="AA240">
        <v>9</v>
      </c>
      <c r="AB240">
        <v>8</v>
      </c>
      <c r="AC240">
        <v>0</v>
      </c>
      <c r="AD240">
        <v>0</v>
      </c>
      <c r="AE240">
        <v>1573</v>
      </c>
      <c r="AF240" t="e">
        <f>VLOOKUP(A240,[1]DETALLE!$A$1:$AK$841,37,FALSE)</f>
        <v>#N/A</v>
      </c>
      <c r="AG240" t="e">
        <f>VLOOKUP(A240,[1]DETALLE!$A$1:$AK$841,16,FALSE)</f>
        <v>#N/A</v>
      </c>
      <c r="AH240" t="e">
        <f>VLOOKUP(A240,[1]DETALLE!$A$1:$AK$841,22,FALSE)</f>
        <v>#N/A</v>
      </c>
      <c r="AI240" t="e">
        <f>VLOOKUP(A240,[1]DETALLE!$A$1:$AK$841,27,FALSE)</f>
        <v>#N/A</v>
      </c>
      <c r="AJ240" t="e">
        <f>VLOOKUP(A240,[1]DETALLE!$A$1:$AK$841,18,FALSE)</f>
        <v>#N/A</v>
      </c>
      <c r="AK240" t="e">
        <f t="shared" si="15"/>
        <v>#N/A</v>
      </c>
      <c r="AL240" t="e">
        <f t="shared" si="16"/>
        <v>#N/A</v>
      </c>
      <c r="AM240" t="e">
        <f t="shared" si="17"/>
        <v>#N/A</v>
      </c>
      <c r="AN240" t="e">
        <f t="shared" si="18"/>
        <v>#N/A</v>
      </c>
      <c r="AO240" t="e">
        <f t="shared" si="19"/>
        <v>#N/A</v>
      </c>
    </row>
    <row r="241" spans="1:41" x14ac:dyDescent="0.25">
      <c r="A241" t="s">
        <v>288</v>
      </c>
      <c r="B241">
        <v>2019</v>
      </c>
      <c r="C241" t="s">
        <v>37</v>
      </c>
      <c r="D241" t="s">
        <v>38</v>
      </c>
      <c r="E241">
        <v>5</v>
      </c>
      <c r="F241" t="s">
        <v>44</v>
      </c>
      <c r="G241">
        <v>0</v>
      </c>
      <c r="H241" t="s">
        <v>54</v>
      </c>
      <c r="I241">
        <v>803</v>
      </c>
      <c r="J241">
        <v>1573</v>
      </c>
      <c r="K241">
        <v>0.2</v>
      </c>
      <c r="L241">
        <v>0.6</v>
      </c>
      <c r="M241">
        <v>0.8</v>
      </c>
      <c r="N241">
        <v>1.05</v>
      </c>
      <c r="O241">
        <v>1.1000000000000001</v>
      </c>
      <c r="P241">
        <v>1.1499999999999999</v>
      </c>
      <c r="Q241" t="s">
        <v>46</v>
      </c>
      <c r="R241">
        <v>4</v>
      </c>
      <c r="S241">
        <v>6</v>
      </c>
      <c r="T241" t="s">
        <v>85</v>
      </c>
      <c r="U241" t="s">
        <v>54</v>
      </c>
      <c r="V241" t="s">
        <v>35</v>
      </c>
      <c r="W241" t="s">
        <v>42</v>
      </c>
      <c r="X241">
        <v>2019</v>
      </c>
      <c r="Y241" t="s">
        <v>37</v>
      </c>
      <c r="Z241" t="s">
        <v>38</v>
      </c>
      <c r="AA241">
        <v>11</v>
      </c>
      <c r="AB241">
        <v>51</v>
      </c>
      <c r="AC241">
        <v>0</v>
      </c>
      <c r="AD241">
        <v>0</v>
      </c>
      <c r="AE241">
        <v>1573</v>
      </c>
      <c r="AF241" t="e">
        <f>VLOOKUP(A241,[1]DETALLE!$A$1:$AK$841,37,FALSE)</f>
        <v>#N/A</v>
      </c>
      <c r="AG241" t="e">
        <f>VLOOKUP(A241,[1]DETALLE!$A$1:$AK$841,16,FALSE)</f>
        <v>#N/A</v>
      </c>
      <c r="AH241" t="e">
        <f>VLOOKUP(A241,[1]DETALLE!$A$1:$AK$841,22,FALSE)</f>
        <v>#N/A</v>
      </c>
      <c r="AI241" t="e">
        <f>VLOOKUP(A241,[1]DETALLE!$A$1:$AK$841,27,FALSE)</f>
        <v>#N/A</v>
      </c>
      <c r="AJ241" t="e">
        <f>VLOOKUP(A241,[1]DETALLE!$A$1:$AK$841,18,FALSE)</f>
        <v>#N/A</v>
      </c>
      <c r="AK241" t="e">
        <f t="shared" si="15"/>
        <v>#N/A</v>
      </c>
      <c r="AL241" t="e">
        <f t="shared" si="16"/>
        <v>#N/A</v>
      </c>
      <c r="AM241" t="e">
        <f t="shared" si="17"/>
        <v>#N/A</v>
      </c>
      <c r="AN241" t="e">
        <f t="shared" si="18"/>
        <v>#N/A</v>
      </c>
      <c r="AO241" t="e">
        <f t="shared" si="19"/>
        <v>#N/A</v>
      </c>
    </row>
    <row r="242" spans="1:41" x14ac:dyDescent="0.25">
      <c r="A242" t="s">
        <v>289</v>
      </c>
      <c r="B242">
        <v>2019</v>
      </c>
      <c r="C242" t="s">
        <v>37</v>
      </c>
      <c r="D242" t="s">
        <v>38</v>
      </c>
      <c r="E242">
        <v>5</v>
      </c>
      <c r="F242" t="s">
        <v>40</v>
      </c>
      <c r="G242">
        <v>0.48333330000000002</v>
      </c>
      <c r="H242" t="s">
        <v>54</v>
      </c>
      <c r="I242">
        <v>803</v>
      </c>
      <c r="J242">
        <v>1573</v>
      </c>
      <c r="K242">
        <v>0.2</v>
      </c>
      <c r="L242">
        <v>0.6</v>
      </c>
      <c r="M242">
        <v>0.8</v>
      </c>
      <c r="N242">
        <v>1.05</v>
      </c>
      <c r="O242">
        <v>1.1000000000000001</v>
      </c>
      <c r="P242">
        <v>1.1499999999999999</v>
      </c>
      <c r="Q242" t="s">
        <v>46</v>
      </c>
      <c r="R242">
        <v>4</v>
      </c>
      <c r="S242">
        <v>6</v>
      </c>
      <c r="T242" t="s">
        <v>47</v>
      </c>
      <c r="U242" t="s">
        <v>54</v>
      </c>
      <c r="V242" t="s">
        <v>35</v>
      </c>
      <c r="W242" t="s">
        <v>42</v>
      </c>
      <c r="X242">
        <v>2019</v>
      </c>
      <c r="Y242" t="s">
        <v>37</v>
      </c>
      <c r="Z242" t="s">
        <v>38</v>
      </c>
      <c r="AA242">
        <v>8</v>
      </c>
      <c r="AB242">
        <v>12</v>
      </c>
      <c r="AC242">
        <v>0.8</v>
      </c>
      <c r="AD242">
        <v>0.12083332500000001</v>
      </c>
      <c r="AE242">
        <v>1258.4000000000001</v>
      </c>
      <c r="AF242">
        <f>VLOOKUP(A242,[1]DETALLE!$A$1:$AK$841,37,FALSE)</f>
        <v>0</v>
      </c>
      <c r="AG242">
        <f>VLOOKUP(A242,[1]DETALLE!$A$1:$AK$841,16,FALSE)</f>
        <v>1</v>
      </c>
      <c r="AH242">
        <f>VLOOKUP(A242,[1]DETALLE!$A$1:$AK$841,22,FALSE)</f>
        <v>0</v>
      </c>
      <c r="AI242">
        <f>VLOOKUP(A242,[1]DETALLE!$A$1:$AK$841,27,FALSE)</f>
        <v>0.8125</v>
      </c>
      <c r="AJ242" t="str">
        <f>VLOOKUP(A242,[1]DETALLE!$A$1:$AK$841,18,FALSE)</f>
        <v>Entry Production Color Low/Mid</v>
      </c>
      <c r="AK242">
        <f t="shared" si="15"/>
        <v>0</v>
      </c>
      <c r="AL242">
        <f t="shared" si="16"/>
        <v>0</v>
      </c>
      <c r="AM242">
        <f t="shared" si="17"/>
        <v>0</v>
      </c>
      <c r="AN242">
        <f t="shared" si="18"/>
        <v>0</v>
      </c>
      <c r="AO242">
        <f t="shared" si="19"/>
        <v>1</v>
      </c>
    </row>
    <row r="243" spans="1:41" x14ac:dyDescent="0.25">
      <c r="A243" t="s">
        <v>289</v>
      </c>
      <c r="B243">
        <v>2019</v>
      </c>
      <c r="C243" t="s">
        <v>37</v>
      </c>
      <c r="D243" t="s">
        <v>38</v>
      </c>
      <c r="E243">
        <v>5</v>
      </c>
      <c r="F243" t="s">
        <v>44</v>
      </c>
      <c r="G243">
        <v>0</v>
      </c>
      <c r="H243" t="s">
        <v>54</v>
      </c>
      <c r="I243">
        <v>803</v>
      </c>
      <c r="J243">
        <v>1573</v>
      </c>
      <c r="K243">
        <v>0.2</v>
      </c>
      <c r="L243">
        <v>0.6</v>
      </c>
      <c r="M243">
        <v>0.8</v>
      </c>
      <c r="N243">
        <v>1.05</v>
      </c>
      <c r="O243">
        <v>1.1000000000000001</v>
      </c>
      <c r="P243">
        <v>1.1499999999999999</v>
      </c>
      <c r="Q243" t="s">
        <v>46</v>
      </c>
      <c r="R243">
        <v>4</v>
      </c>
      <c r="S243">
        <v>6</v>
      </c>
      <c r="T243" t="s">
        <v>47</v>
      </c>
      <c r="U243" t="s">
        <v>54</v>
      </c>
      <c r="V243" t="s">
        <v>35</v>
      </c>
      <c r="W243" t="s">
        <v>42</v>
      </c>
      <c r="X243">
        <v>2019</v>
      </c>
      <c r="Y243" t="s">
        <v>37</v>
      </c>
      <c r="Z243" t="s">
        <v>38</v>
      </c>
      <c r="AA243">
        <v>5</v>
      </c>
      <c r="AB243">
        <v>0</v>
      </c>
      <c r="AC243">
        <v>0</v>
      </c>
      <c r="AD243">
        <v>0</v>
      </c>
      <c r="AE243">
        <v>1573</v>
      </c>
      <c r="AF243">
        <f>VLOOKUP(A243,[1]DETALLE!$A$1:$AK$841,37,FALSE)</f>
        <v>0</v>
      </c>
      <c r="AG243">
        <f>VLOOKUP(A243,[1]DETALLE!$A$1:$AK$841,16,FALSE)</f>
        <v>1</v>
      </c>
      <c r="AH243">
        <f>VLOOKUP(A243,[1]DETALLE!$A$1:$AK$841,22,FALSE)</f>
        <v>0</v>
      </c>
      <c r="AI243">
        <f>VLOOKUP(A243,[1]DETALLE!$A$1:$AK$841,27,FALSE)</f>
        <v>0.8125</v>
      </c>
      <c r="AJ243" t="str">
        <f>VLOOKUP(A243,[1]DETALLE!$A$1:$AK$841,18,FALSE)</f>
        <v>Entry Production Color Low/Mid</v>
      </c>
      <c r="AK243">
        <f t="shared" si="15"/>
        <v>0</v>
      </c>
      <c r="AL243">
        <f t="shared" si="16"/>
        <v>0</v>
      </c>
      <c r="AM243">
        <f t="shared" si="17"/>
        <v>1</v>
      </c>
      <c r="AN243">
        <f t="shared" si="18"/>
        <v>0</v>
      </c>
      <c r="AO243">
        <f t="shared" si="19"/>
        <v>1</v>
      </c>
    </row>
    <row r="244" spans="1:41" x14ac:dyDescent="0.25">
      <c r="A244" t="s">
        <v>290</v>
      </c>
      <c r="B244">
        <v>2019</v>
      </c>
      <c r="C244" t="s">
        <v>37</v>
      </c>
      <c r="D244" t="s">
        <v>38</v>
      </c>
      <c r="E244">
        <v>5</v>
      </c>
      <c r="F244" t="s">
        <v>40</v>
      </c>
      <c r="G244">
        <v>1.983333</v>
      </c>
      <c r="H244" t="s">
        <v>54</v>
      </c>
      <c r="I244">
        <v>803</v>
      </c>
      <c r="J244">
        <v>1573</v>
      </c>
      <c r="K244">
        <v>0.2</v>
      </c>
      <c r="L244">
        <v>0.6</v>
      </c>
      <c r="M244">
        <v>0.8</v>
      </c>
      <c r="N244">
        <v>1.05</v>
      </c>
      <c r="O244">
        <v>1.1000000000000001</v>
      </c>
      <c r="P244">
        <v>1.1499999999999999</v>
      </c>
      <c r="Q244" t="s">
        <v>46</v>
      </c>
      <c r="R244">
        <v>4</v>
      </c>
      <c r="S244">
        <v>6</v>
      </c>
      <c r="T244" t="s">
        <v>47</v>
      </c>
      <c r="U244" t="s">
        <v>54</v>
      </c>
      <c r="V244" t="s">
        <v>35</v>
      </c>
      <c r="W244" t="s">
        <v>42</v>
      </c>
      <c r="X244">
        <v>2019</v>
      </c>
      <c r="Y244" t="s">
        <v>37</v>
      </c>
      <c r="Z244" t="s">
        <v>38</v>
      </c>
      <c r="AA244">
        <v>5</v>
      </c>
      <c r="AB244">
        <v>32</v>
      </c>
      <c r="AC244">
        <v>1.1000000000000001</v>
      </c>
      <c r="AD244">
        <v>0.49583325</v>
      </c>
      <c r="AE244">
        <v>1730.3</v>
      </c>
      <c r="AF244">
        <f>VLOOKUP(A244,[1]DETALLE!$A$1:$AK$841,37,FALSE)</f>
        <v>0</v>
      </c>
      <c r="AG244" t="str">
        <f>VLOOKUP(A244,[1]DETALLE!$A$1:$AK$841,16,FALSE)</f>
        <v xml:space="preserve">  </v>
      </c>
      <c r="AH244">
        <f>VLOOKUP(A244,[1]DETALLE!$A$1:$AK$841,22,FALSE)</f>
        <v>1</v>
      </c>
      <c r="AI244">
        <f>VLOOKUP(A244,[1]DETALLE!$A$1:$AK$841,27,FALSE)</f>
        <v>1</v>
      </c>
      <c r="AJ244" t="str">
        <f>VLOOKUP(A244,[1]DETALLE!$A$1:$AK$841,18,FALSE)</f>
        <v>A4 Mono MFPs</v>
      </c>
      <c r="AK244">
        <f t="shared" si="15"/>
        <v>0</v>
      </c>
      <c r="AL244">
        <f t="shared" si="16"/>
        <v>0</v>
      </c>
      <c r="AM244">
        <f t="shared" si="17"/>
        <v>0</v>
      </c>
      <c r="AN244">
        <f t="shared" si="18"/>
        <v>0</v>
      </c>
      <c r="AO244">
        <f t="shared" si="19"/>
        <v>0</v>
      </c>
    </row>
    <row r="245" spans="1:41" x14ac:dyDescent="0.25">
      <c r="A245" t="s">
        <v>290</v>
      </c>
      <c r="B245">
        <v>2019</v>
      </c>
      <c r="C245" t="s">
        <v>37</v>
      </c>
      <c r="D245" t="s">
        <v>38</v>
      </c>
      <c r="E245">
        <v>5</v>
      </c>
      <c r="F245" t="s">
        <v>44</v>
      </c>
      <c r="G245">
        <v>0</v>
      </c>
      <c r="H245" t="s">
        <v>54</v>
      </c>
      <c r="I245">
        <v>803</v>
      </c>
      <c r="J245">
        <v>1573</v>
      </c>
      <c r="K245">
        <v>0.2</v>
      </c>
      <c r="L245">
        <v>0.6</v>
      </c>
      <c r="M245">
        <v>0.8</v>
      </c>
      <c r="N245">
        <v>1.05</v>
      </c>
      <c r="O245">
        <v>1.1000000000000001</v>
      </c>
      <c r="P245">
        <v>1.1499999999999999</v>
      </c>
      <c r="Q245" t="s">
        <v>46</v>
      </c>
      <c r="R245">
        <v>4</v>
      </c>
      <c r="S245">
        <v>6</v>
      </c>
      <c r="T245" t="s">
        <v>47</v>
      </c>
      <c r="U245" t="s">
        <v>54</v>
      </c>
      <c r="V245" t="s">
        <v>35</v>
      </c>
      <c r="W245" t="s">
        <v>42</v>
      </c>
      <c r="X245">
        <v>2019</v>
      </c>
      <c r="Y245" t="s">
        <v>37</v>
      </c>
      <c r="Z245" t="s">
        <v>38</v>
      </c>
      <c r="AA245">
        <v>16</v>
      </c>
      <c r="AB245">
        <v>0</v>
      </c>
      <c r="AC245">
        <v>0</v>
      </c>
      <c r="AD245">
        <v>0</v>
      </c>
      <c r="AE245">
        <v>1573</v>
      </c>
      <c r="AF245">
        <f>VLOOKUP(A245,[1]DETALLE!$A$1:$AK$841,37,FALSE)</f>
        <v>0</v>
      </c>
      <c r="AG245" t="str">
        <f>VLOOKUP(A245,[1]DETALLE!$A$1:$AK$841,16,FALSE)</f>
        <v xml:space="preserve">  </v>
      </c>
      <c r="AH245">
        <f>VLOOKUP(A245,[1]DETALLE!$A$1:$AK$841,22,FALSE)</f>
        <v>1</v>
      </c>
      <c r="AI245">
        <f>VLOOKUP(A245,[1]DETALLE!$A$1:$AK$841,27,FALSE)</f>
        <v>1</v>
      </c>
      <c r="AJ245" t="str">
        <f>VLOOKUP(A245,[1]DETALLE!$A$1:$AK$841,18,FALSE)</f>
        <v>A4 Mono MFPs</v>
      </c>
      <c r="AK245">
        <f t="shared" si="15"/>
        <v>0</v>
      </c>
      <c r="AL245">
        <f t="shared" si="16"/>
        <v>0</v>
      </c>
      <c r="AM245">
        <f t="shared" si="17"/>
        <v>0</v>
      </c>
      <c r="AN245">
        <f t="shared" si="18"/>
        <v>0</v>
      </c>
      <c r="AO245">
        <f t="shared" si="19"/>
        <v>0</v>
      </c>
    </row>
    <row r="246" spans="1:41" x14ac:dyDescent="0.25">
      <c r="A246" t="s">
        <v>291</v>
      </c>
      <c r="B246">
        <v>2019</v>
      </c>
      <c r="C246" t="s">
        <v>37</v>
      </c>
      <c r="D246" t="s">
        <v>38</v>
      </c>
      <c r="E246">
        <v>5</v>
      </c>
      <c r="F246" t="s">
        <v>44</v>
      </c>
      <c r="G246">
        <v>0</v>
      </c>
      <c r="H246" t="s">
        <v>54</v>
      </c>
      <c r="I246">
        <v>803</v>
      </c>
      <c r="J246">
        <v>1573</v>
      </c>
      <c r="K246">
        <v>0.2</v>
      </c>
      <c r="L246">
        <v>0.6</v>
      </c>
      <c r="M246">
        <v>0.8</v>
      </c>
      <c r="N246">
        <v>1.05</v>
      </c>
      <c r="O246">
        <v>1.1000000000000001</v>
      </c>
      <c r="P246">
        <v>1.1499999999999999</v>
      </c>
      <c r="Q246" t="s">
        <v>46</v>
      </c>
      <c r="R246">
        <v>4</v>
      </c>
      <c r="S246">
        <v>6</v>
      </c>
      <c r="T246" t="s">
        <v>47</v>
      </c>
      <c r="U246" t="s">
        <v>54</v>
      </c>
      <c r="V246" t="s">
        <v>35</v>
      </c>
      <c r="W246" t="s">
        <v>42</v>
      </c>
      <c r="X246">
        <v>2019</v>
      </c>
      <c r="Y246" t="s">
        <v>37</v>
      </c>
      <c r="Z246" t="s">
        <v>38</v>
      </c>
      <c r="AA246">
        <v>17</v>
      </c>
      <c r="AB246">
        <v>14</v>
      </c>
      <c r="AC246">
        <v>0</v>
      </c>
      <c r="AD246">
        <v>0</v>
      </c>
      <c r="AE246">
        <v>1573</v>
      </c>
      <c r="AF246" t="e">
        <f>VLOOKUP(A246,[1]DETALLE!$A$1:$AK$841,37,FALSE)</f>
        <v>#N/A</v>
      </c>
      <c r="AG246" t="e">
        <f>VLOOKUP(A246,[1]DETALLE!$A$1:$AK$841,16,FALSE)</f>
        <v>#N/A</v>
      </c>
      <c r="AH246" t="e">
        <f>VLOOKUP(A246,[1]DETALLE!$A$1:$AK$841,22,FALSE)</f>
        <v>#N/A</v>
      </c>
      <c r="AI246" t="e">
        <f>VLOOKUP(A246,[1]DETALLE!$A$1:$AK$841,27,FALSE)</f>
        <v>#N/A</v>
      </c>
      <c r="AJ246" t="e">
        <f>VLOOKUP(A246,[1]DETALLE!$A$1:$AK$841,18,FALSE)</f>
        <v>#N/A</v>
      </c>
      <c r="AK246" t="e">
        <f t="shared" si="15"/>
        <v>#N/A</v>
      </c>
      <c r="AL246" t="e">
        <f t="shared" si="16"/>
        <v>#N/A</v>
      </c>
      <c r="AM246" t="e">
        <f t="shared" si="17"/>
        <v>#N/A</v>
      </c>
      <c r="AN246" t="e">
        <f t="shared" si="18"/>
        <v>#N/A</v>
      </c>
      <c r="AO246" t="e">
        <f t="shared" si="19"/>
        <v>#N/A</v>
      </c>
    </row>
    <row r="247" spans="1:41" x14ac:dyDescent="0.25">
      <c r="A247" t="s">
        <v>212</v>
      </c>
      <c r="B247">
        <v>2019</v>
      </c>
      <c r="C247" t="s">
        <v>37</v>
      </c>
      <c r="D247" t="s">
        <v>38</v>
      </c>
      <c r="E247">
        <v>5</v>
      </c>
      <c r="F247" t="s">
        <v>40</v>
      </c>
      <c r="G247">
        <v>0.61666670000000001</v>
      </c>
      <c r="H247" t="s">
        <v>54</v>
      </c>
      <c r="I247">
        <v>803</v>
      </c>
      <c r="J247">
        <v>1573</v>
      </c>
      <c r="K247">
        <v>0.2</v>
      </c>
      <c r="L247">
        <v>0.6</v>
      </c>
      <c r="M247">
        <v>0.8</v>
      </c>
      <c r="N247">
        <v>1.05</v>
      </c>
      <c r="O247">
        <v>1.1000000000000001</v>
      </c>
      <c r="P247">
        <v>1.1499999999999999</v>
      </c>
      <c r="Q247" t="s">
        <v>46</v>
      </c>
      <c r="R247">
        <v>4</v>
      </c>
      <c r="S247">
        <v>6</v>
      </c>
      <c r="T247" t="s">
        <v>47</v>
      </c>
      <c r="U247" t="s">
        <v>54</v>
      </c>
      <c r="V247" t="s">
        <v>35</v>
      </c>
      <c r="W247" t="s">
        <v>67</v>
      </c>
      <c r="X247">
        <v>2019</v>
      </c>
      <c r="Y247" t="s">
        <v>37</v>
      </c>
      <c r="Z247" t="s">
        <v>38</v>
      </c>
      <c r="AA247">
        <v>8</v>
      </c>
      <c r="AB247">
        <v>2</v>
      </c>
      <c r="AC247">
        <v>0.2</v>
      </c>
      <c r="AD247">
        <v>0.154166675</v>
      </c>
      <c r="AE247">
        <v>314.60000000000002</v>
      </c>
      <c r="AF247">
        <f>VLOOKUP(A247,[1]DETALLE!$A$1:$AK$841,37,FALSE)</f>
        <v>750.75000000000011</v>
      </c>
      <c r="AG247">
        <f>VLOOKUP(A247,[1]DETALLE!$A$1:$AK$841,16,FALSE)</f>
        <v>183</v>
      </c>
      <c r="AH247">
        <f>VLOOKUP(A247,[1]DETALLE!$A$1:$AK$841,22,FALSE)</f>
        <v>1.05</v>
      </c>
      <c r="AI247">
        <f>VLOOKUP(A247,[1]DETALLE!$A$1:$AK$841,27,FALSE)</f>
        <v>0.51888888888888884</v>
      </c>
      <c r="AJ247" t="str">
        <f>VLOOKUP(A247,[1]DETALLE!$A$1:$AK$841,18,FALSE)</f>
        <v>A4 Mono MFPs</v>
      </c>
      <c r="AK247">
        <f t="shared" si="15"/>
        <v>0</v>
      </c>
      <c r="AL247">
        <f t="shared" si="16"/>
        <v>0</v>
      </c>
      <c r="AM247">
        <f t="shared" si="17"/>
        <v>0</v>
      </c>
      <c r="AN247">
        <f t="shared" si="18"/>
        <v>0</v>
      </c>
      <c r="AO247">
        <f t="shared" si="19"/>
        <v>0</v>
      </c>
    </row>
    <row r="248" spans="1:41" x14ac:dyDescent="0.25">
      <c r="A248" t="s">
        <v>246</v>
      </c>
      <c r="B248">
        <v>2019</v>
      </c>
      <c r="C248" t="s">
        <v>37</v>
      </c>
      <c r="D248" t="s">
        <v>38</v>
      </c>
      <c r="E248">
        <v>5</v>
      </c>
      <c r="F248" t="s">
        <v>40</v>
      </c>
      <c r="G248">
        <v>2.5</v>
      </c>
      <c r="H248" t="s">
        <v>54</v>
      </c>
      <c r="I248">
        <v>803</v>
      </c>
      <c r="J248">
        <v>1573</v>
      </c>
      <c r="K248">
        <v>0.2</v>
      </c>
      <c r="L248">
        <v>0.6</v>
      </c>
      <c r="M248">
        <v>0.8</v>
      </c>
      <c r="N248">
        <v>1.05</v>
      </c>
      <c r="O248">
        <v>1.1000000000000001</v>
      </c>
      <c r="P248">
        <v>1.1499999999999999</v>
      </c>
      <c r="Q248" t="s">
        <v>46</v>
      </c>
      <c r="R248">
        <v>4</v>
      </c>
      <c r="S248">
        <v>6</v>
      </c>
      <c r="T248" t="s">
        <v>47</v>
      </c>
      <c r="U248" t="s">
        <v>54</v>
      </c>
      <c r="V248" t="s">
        <v>35</v>
      </c>
      <c r="W248" t="s">
        <v>50</v>
      </c>
      <c r="X248">
        <v>2019</v>
      </c>
      <c r="Y248" t="s">
        <v>37</v>
      </c>
      <c r="Z248" t="s">
        <v>38</v>
      </c>
      <c r="AA248">
        <v>5</v>
      </c>
      <c r="AB248">
        <v>1</v>
      </c>
      <c r="AC248">
        <v>0.2</v>
      </c>
      <c r="AD248">
        <v>0.625</v>
      </c>
      <c r="AE248">
        <v>314.60000000000002</v>
      </c>
      <c r="AF248">
        <f>VLOOKUP(A248,[1]DETALLE!$A$1:$AK$841,37,FALSE)</f>
        <v>1573.0000000000002</v>
      </c>
      <c r="AG248" t="str">
        <f>VLOOKUP(A248,[1]DETALLE!$A$1:$AK$841,16,FALSE)</f>
        <v xml:space="preserve">  </v>
      </c>
      <c r="AH248">
        <f>VLOOKUP(A248,[1]DETALLE!$A$1:$AK$841,22,FALSE)</f>
        <v>1</v>
      </c>
      <c r="AI248">
        <f>VLOOKUP(A248,[1]DETALLE!$A$1:$AK$841,27,FALSE)</f>
        <v>0.1275</v>
      </c>
      <c r="AJ248" t="str">
        <f>VLOOKUP(A248,[1]DETALLE!$A$1:$AK$841,18,FALSE)</f>
        <v>Light Production Digital Business</v>
      </c>
      <c r="AK248">
        <f t="shared" si="15"/>
        <v>0</v>
      </c>
      <c r="AL248">
        <f t="shared" si="16"/>
        <v>0</v>
      </c>
      <c r="AM248">
        <f t="shared" si="17"/>
        <v>0</v>
      </c>
      <c r="AN248">
        <f t="shared" si="18"/>
        <v>0</v>
      </c>
      <c r="AO248">
        <f t="shared" si="19"/>
        <v>0</v>
      </c>
    </row>
    <row r="249" spans="1:41" x14ac:dyDescent="0.25">
      <c r="A249" t="s">
        <v>292</v>
      </c>
      <c r="B249">
        <v>2019</v>
      </c>
      <c r="C249" t="s">
        <v>37</v>
      </c>
      <c r="D249" t="s">
        <v>38</v>
      </c>
      <c r="E249">
        <v>5</v>
      </c>
      <c r="F249" t="s">
        <v>40</v>
      </c>
      <c r="G249">
        <v>1.566667</v>
      </c>
      <c r="H249" t="s">
        <v>54</v>
      </c>
      <c r="I249">
        <v>803</v>
      </c>
      <c r="J249">
        <v>1573</v>
      </c>
      <c r="K249">
        <v>0.2</v>
      </c>
      <c r="L249">
        <v>0.6</v>
      </c>
      <c r="M249">
        <v>0.8</v>
      </c>
      <c r="N249">
        <v>1.05</v>
      </c>
      <c r="O249">
        <v>1.1000000000000001</v>
      </c>
      <c r="P249">
        <v>1.1499999999999999</v>
      </c>
      <c r="Q249" t="s">
        <v>46</v>
      </c>
      <c r="R249">
        <v>4</v>
      </c>
      <c r="S249">
        <v>6</v>
      </c>
      <c r="T249" t="s">
        <v>47</v>
      </c>
      <c r="U249" t="s">
        <v>54</v>
      </c>
      <c r="V249" t="s">
        <v>35</v>
      </c>
      <c r="W249" t="s">
        <v>50</v>
      </c>
      <c r="X249">
        <v>2019</v>
      </c>
      <c r="Y249" t="s">
        <v>37</v>
      </c>
      <c r="Z249" t="s">
        <v>38</v>
      </c>
      <c r="AA249">
        <v>8</v>
      </c>
      <c r="AB249">
        <v>58</v>
      </c>
      <c r="AC249">
        <v>1.1000000000000001</v>
      </c>
      <c r="AD249">
        <v>0.39166675000000001</v>
      </c>
      <c r="AE249">
        <v>1730.3</v>
      </c>
      <c r="AF249">
        <f>VLOOKUP(A249,[1]DETALLE!$A$1:$AK$841,37,FALSE)</f>
        <v>750.75000000000011</v>
      </c>
      <c r="AG249">
        <f>VLOOKUP(A249,[1]DETALLE!$A$1:$AK$841,16,FALSE)</f>
        <v>71</v>
      </c>
      <c r="AH249">
        <f>VLOOKUP(A249,[1]DETALLE!$A$1:$AK$841,22,FALSE)</f>
        <v>1.05</v>
      </c>
      <c r="AI249">
        <f>VLOOKUP(A249,[1]DETALLE!$A$1:$AK$841,27,FALSE)</f>
        <v>0.22999999999999998</v>
      </c>
      <c r="AJ249" t="str">
        <f>VLOOKUP(A249,[1]DETALLE!$A$1:$AK$841,18,FALSE)</f>
        <v>A4 Mono MFPs</v>
      </c>
      <c r="AK249">
        <f t="shared" si="15"/>
        <v>0</v>
      </c>
      <c r="AL249">
        <f t="shared" si="16"/>
        <v>0</v>
      </c>
      <c r="AM249">
        <f t="shared" si="17"/>
        <v>0</v>
      </c>
      <c r="AN249">
        <f t="shared" si="18"/>
        <v>0</v>
      </c>
      <c r="AO249">
        <f t="shared" si="19"/>
        <v>0</v>
      </c>
    </row>
    <row r="250" spans="1:41" x14ac:dyDescent="0.25">
      <c r="A250" t="s">
        <v>177</v>
      </c>
      <c r="B250">
        <v>2019</v>
      </c>
      <c r="C250" t="s">
        <v>37</v>
      </c>
      <c r="D250" t="s">
        <v>38</v>
      </c>
      <c r="E250">
        <v>5</v>
      </c>
      <c r="F250" t="s">
        <v>40</v>
      </c>
      <c r="G250">
        <v>1.1333329999999999</v>
      </c>
      <c r="H250" t="s">
        <v>116</v>
      </c>
      <c r="I250">
        <v>655</v>
      </c>
      <c r="J250">
        <v>1365</v>
      </c>
      <c r="K250">
        <v>0</v>
      </c>
      <c r="L250">
        <v>0</v>
      </c>
      <c r="M250">
        <v>0.6</v>
      </c>
      <c r="N250">
        <v>0.8</v>
      </c>
      <c r="O250">
        <v>1.05</v>
      </c>
      <c r="P250">
        <v>1.1000000000000001</v>
      </c>
      <c r="Q250" t="s">
        <v>46</v>
      </c>
      <c r="R250">
        <v>5</v>
      </c>
      <c r="S250">
        <v>9</v>
      </c>
      <c r="T250" t="s">
        <v>47</v>
      </c>
      <c r="U250" t="s">
        <v>58</v>
      </c>
      <c r="V250" t="s">
        <v>35</v>
      </c>
      <c r="W250" t="s">
        <v>55</v>
      </c>
      <c r="X250">
        <v>2019</v>
      </c>
      <c r="Y250" t="s">
        <v>37</v>
      </c>
      <c r="Z250" t="s">
        <v>38</v>
      </c>
      <c r="AA250">
        <v>8</v>
      </c>
      <c r="AB250">
        <v>3</v>
      </c>
      <c r="AC250">
        <v>0</v>
      </c>
      <c r="AD250">
        <v>0.2266666</v>
      </c>
      <c r="AE250">
        <v>0</v>
      </c>
      <c r="AF250">
        <f>VLOOKUP(A250,[1]DETALLE!$A$1:$AK$841,37,FALSE)</f>
        <v>0</v>
      </c>
      <c r="AG250">
        <f>VLOOKUP(A250,[1]DETALLE!$A$1:$AK$841,16,FALSE)</f>
        <v>46</v>
      </c>
      <c r="AH250">
        <f>VLOOKUP(A250,[1]DETALLE!$A$1:$AK$841,22,FALSE)</f>
        <v>0.8</v>
      </c>
      <c r="AI250">
        <f>VLOOKUP(A250,[1]DETALLE!$A$1:$AK$841,27,FALSE)</f>
        <v>2.8000000000000004E-2</v>
      </c>
      <c r="AJ250" t="str">
        <f>VLOOKUP(A250,[1]DETALLE!$A$1:$AK$841,18,FALSE)</f>
        <v>Entry Mono Printers</v>
      </c>
      <c r="AK250">
        <f t="shared" si="15"/>
        <v>1</v>
      </c>
      <c r="AL250">
        <f t="shared" si="16"/>
        <v>0</v>
      </c>
      <c r="AM250">
        <f t="shared" si="17"/>
        <v>0</v>
      </c>
      <c r="AN250">
        <f t="shared" si="18"/>
        <v>0</v>
      </c>
      <c r="AO250">
        <f t="shared" si="19"/>
        <v>0</v>
      </c>
    </row>
    <row r="251" spans="1:41" x14ac:dyDescent="0.25">
      <c r="A251" t="s">
        <v>293</v>
      </c>
      <c r="B251">
        <v>2019</v>
      </c>
      <c r="C251" t="s">
        <v>37</v>
      </c>
      <c r="D251" t="s">
        <v>38</v>
      </c>
      <c r="E251">
        <v>5</v>
      </c>
      <c r="F251" t="s">
        <v>44</v>
      </c>
      <c r="G251">
        <v>0</v>
      </c>
      <c r="H251" t="s">
        <v>58</v>
      </c>
      <c r="I251">
        <v>655</v>
      </c>
      <c r="J251">
        <v>1365</v>
      </c>
      <c r="K251">
        <v>0</v>
      </c>
      <c r="L251">
        <v>0</v>
      </c>
      <c r="M251">
        <v>0.6</v>
      </c>
      <c r="N251">
        <v>0.8</v>
      </c>
      <c r="O251">
        <v>1.05</v>
      </c>
      <c r="P251">
        <v>1.1000000000000001</v>
      </c>
      <c r="Q251" t="s">
        <v>46</v>
      </c>
      <c r="R251">
        <v>5</v>
      </c>
      <c r="S251">
        <v>9</v>
      </c>
      <c r="T251" t="s">
        <v>47</v>
      </c>
      <c r="U251" t="s">
        <v>58</v>
      </c>
      <c r="V251" t="s">
        <v>35</v>
      </c>
      <c r="W251" t="s">
        <v>42</v>
      </c>
      <c r="X251">
        <v>2019</v>
      </c>
      <c r="Y251" t="s">
        <v>37</v>
      </c>
      <c r="Z251" t="s">
        <v>38</v>
      </c>
      <c r="AA251">
        <v>11</v>
      </c>
      <c r="AB251">
        <v>67</v>
      </c>
      <c r="AC251">
        <v>0</v>
      </c>
      <c r="AD251">
        <v>0</v>
      </c>
      <c r="AE251">
        <v>1365</v>
      </c>
      <c r="AF251" t="e">
        <f>VLOOKUP(A251,[1]DETALLE!$A$1:$AK$841,37,FALSE)</f>
        <v>#N/A</v>
      </c>
      <c r="AG251" t="e">
        <f>VLOOKUP(A251,[1]DETALLE!$A$1:$AK$841,16,FALSE)</f>
        <v>#N/A</v>
      </c>
      <c r="AH251" t="e">
        <f>VLOOKUP(A251,[1]DETALLE!$A$1:$AK$841,22,FALSE)</f>
        <v>#N/A</v>
      </c>
      <c r="AI251" t="e">
        <f>VLOOKUP(A251,[1]DETALLE!$A$1:$AK$841,27,FALSE)</f>
        <v>#N/A</v>
      </c>
      <c r="AJ251" t="e">
        <f>VLOOKUP(A251,[1]DETALLE!$A$1:$AK$841,18,FALSE)</f>
        <v>#N/A</v>
      </c>
      <c r="AK251" t="e">
        <f t="shared" si="15"/>
        <v>#N/A</v>
      </c>
      <c r="AL251" t="e">
        <f t="shared" si="16"/>
        <v>#N/A</v>
      </c>
      <c r="AM251" t="e">
        <f t="shared" si="17"/>
        <v>#N/A</v>
      </c>
      <c r="AN251" t="e">
        <f t="shared" si="18"/>
        <v>#N/A</v>
      </c>
      <c r="AO251" t="e">
        <f t="shared" si="19"/>
        <v>#N/A</v>
      </c>
    </row>
    <row r="252" spans="1:41" x14ac:dyDescent="0.25">
      <c r="A252" t="s">
        <v>294</v>
      </c>
      <c r="B252">
        <v>2019</v>
      </c>
      <c r="C252" t="s">
        <v>37</v>
      </c>
      <c r="D252" t="s">
        <v>38</v>
      </c>
      <c r="E252">
        <v>5</v>
      </c>
      <c r="F252" t="s">
        <v>44</v>
      </c>
      <c r="G252">
        <v>0</v>
      </c>
      <c r="H252" t="s">
        <v>58</v>
      </c>
      <c r="I252">
        <v>655</v>
      </c>
      <c r="J252">
        <v>1365</v>
      </c>
      <c r="K252">
        <v>0</v>
      </c>
      <c r="L252">
        <v>0</v>
      </c>
      <c r="M252">
        <v>0.6</v>
      </c>
      <c r="N252">
        <v>0.8</v>
      </c>
      <c r="O252">
        <v>1.05</v>
      </c>
      <c r="P252">
        <v>1.1000000000000001</v>
      </c>
      <c r="Q252" t="s">
        <v>46</v>
      </c>
      <c r="R252">
        <v>5</v>
      </c>
      <c r="S252">
        <v>9</v>
      </c>
      <c r="T252" t="s">
        <v>47</v>
      </c>
      <c r="U252" t="s">
        <v>58</v>
      </c>
      <c r="V252" t="s">
        <v>35</v>
      </c>
      <c r="W252" t="s">
        <v>42</v>
      </c>
      <c r="X252">
        <v>2019</v>
      </c>
      <c r="Y252" t="s">
        <v>37</v>
      </c>
      <c r="Z252" t="s">
        <v>38</v>
      </c>
      <c r="AA252">
        <v>5</v>
      </c>
      <c r="AB252">
        <v>53</v>
      </c>
      <c r="AC252">
        <v>0</v>
      </c>
      <c r="AD252">
        <v>0</v>
      </c>
      <c r="AE252">
        <v>1365</v>
      </c>
      <c r="AF252" t="e">
        <f>VLOOKUP(A252,[1]DETALLE!$A$1:$AK$841,37,FALSE)</f>
        <v>#N/A</v>
      </c>
      <c r="AG252" t="e">
        <f>VLOOKUP(A252,[1]DETALLE!$A$1:$AK$841,16,FALSE)</f>
        <v>#N/A</v>
      </c>
      <c r="AH252" t="e">
        <f>VLOOKUP(A252,[1]DETALLE!$A$1:$AK$841,22,FALSE)</f>
        <v>#N/A</v>
      </c>
      <c r="AI252" t="e">
        <f>VLOOKUP(A252,[1]DETALLE!$A$1:$AK$841,27,FALSE)</f>
        <v>#N/A</v>
      </c>
      <c r="AJ252" t="e">
        <f>VLOOKUP(A252,[1]DETALLE!$A$1:$AK$841,18,FALSE)</f>
        <v>#N/A</v>
      </c>
      <c r="AK252" t="e">
        <f t="shared" si="15"/>
        <v>#N/A</v>
      </c>
      <c r="AL252" t="e">
        <f t="shared" si="16"/>
        <v>#N/A</v>
      </c>
      <c r="AM252" t="e">
        <f t="shared" si="17"/>
        <v>#N/A</v>
      </c>
      <c r="AN252" t="e">
        <f t="shared" si="18"/>
        <v>#N/A</v>
      </c>
      <c r="AO252" t="e">
        <f t="shared" si="19"/>
        <v>#N/A</v>
      </c>
    </row>
    <row r="253" spans="1:41" x14ac:dyDescent="0.25">
      <c r="A253" t="s">
        <v>295</v>
      </c>
      <c r="B253">
        <v>2019</v>
      </c>
      <c r="C253" t="s">
        <v>37</v>
      </c>
      <c r="D253" t="s">
        <v>38</v>
      </c>
      <c r="E253">
        <v>5</v>
      </c>
      <c r="F253" t="s">
        <v>44</v>
      </c>
      <c r="G253">
        <v>0</v>
      </c>
      <c r="H253" t="s">
        <v>58</v>
      </c>
      <c r="I253">
        <v>655</v>
      </c>
      <c r="J253">
        <v>1365</v>
      </c>
      <c r="K253">
        <v>0</v>
      </c>
      <c r="L253">
        <v>0</v>
      </c>
      <c r="M253">
        <v>0.6</v>
      </c>
      <c r="N253">
        <v>0.8</v>
      </c>
      <c r="O253">
        <v>1.05</v>
      </c>
      <c r="P253">
        <v>1.1000000000000001</v>
      </c>
      <c r="Q253" t="s">
        <v>46</v>
      </c>
      <c r="R253">
        <v>5</v>
      </c>
      <c r="S253">
        <v>9</v>
      </c>
      <c r="T253" t="s">
        <v>47</v>
      </c>
      <c r="U253" t="s">
        <v>58</v>
      </c>
      <c r="V253" t="s">
        <v>35</v>
      </c>
      <c r="W253" t="s">
        <v>42</v>
      </c>
      <c r="X253">
        <v>2019</v>
      </c>
      <c r="Y253" t="s">
        <v>37</v>
      </c>
      <c r="Z253" t="s">
        <v>38</v>
      </c>
      <c r="AA253">
        <v>11</v>
      </c>
      <c r="AB253">
        <v>163</v>
      </c>
      <c r="AC253">
        <v>0</v>
      </c>
      <c r="AD253">
        <v>0</v>
      </c>
      <c r="AE253">
        <v>1365</v>
      </c>
      <c r="AF253">
        <f>VLOOKUP(A253,[1]DETALLE!$A$1:$AK$841,37,FALSE)</f>
        <v>943.80000000000007</v>
      </c>
      <c r="AG253">
        <f>VLOOKUP(A253,[1]DETALLE!$A$1:$AK$841,16,FALSE)</f>
        <v>4</v>
      </c>
      <c r="AH253">
        <f>VLOOKUP(A253,[1]DETALLE!$A$1:$AK$841,22,FALSE)</f>
        <v>0.6</v>
      </c>
      <c r="AI253">
        <f>VLOOKUP(A253,[1]DETALLE!$A$1:$AK$841,27,FALSE)</f>
        <v>0.375</v>
      </c>
      <c r="AJ253" t="str">
        <f>VLOOKUP(A253,[1]DETALLE!$A$1:$AK$841,18,FALSE)</f>
        <v>Light Production Digital Business</v>
      </c>
      <c r="AK253">
        <f t="shared" si="15"/>
        <v>0</v>
      </c>
      <c r="AL253">
        <f t="shared" si="16"/>
        <v>0</v>
      </c>
      <c r="AM253">
        <f t="shared" si="17"/>
        <v>0</v>
      </c>
      <c r="AN253">
        <f t="shared" si="18"/>
        <v>0</v>
      </c>
      <c r="AO253">
        <f t="shared" si="19"/>
        <v>0</v>
      </c>
    </row>
    <row r="254" spans="1:41" x14ac:dyDescent="0.25">
      <c r="A254" t="s">
        <v>296</v>
      </c>
      <c r="B254">
        <v>2019</v>
      </c>
      <c r="C254" t="s">
        <v>37</v>
      </c>
      <c r="D254" t="s">
        <v>38</v>
      </c>
      <c r="E254">
        <v>5</v>
      </c>
      <c r="F254" t="s">
        <v>44</v>
      </c>
      <c r="G254">
        <v>0</v>
      </c>
      <c r="H254" t="s">
        <v>58</v>
      </c>
      <c r="I254">
        <v>655</v>
      </c>
      <c r="J254">
        <v>1365</v>
      </c>
      <c r="K254">
        <v>0</v>
      </c>
      <c r="L254">
        <v>0</v>
      </c>
      <c r="M254">
        <v>0.6</v>
      </c>
      <c r="N254">
        <v>0.8</v>
      </c>
      <c r="O254">
        <v>1.05</v>
      </c>
      <c r="P254">
        <v>1.1000000000000001</v>
      </c>
      <c r="Q254" t="s">
        <v>46</v>
      </c>
      <c r="R254">
        <v>5</v>
      </c>
      <c r="S254">
        <v>9</v>
      </c>
      <c r="T254" t="s">
        <v>47</v>
      </c>
      <c r="U254" t="s">
        <v>58</v>
      </c>
      <c r="V254" t="s">
        <v>35</v>
      </c>
      <c r="W254" t="s">
        <v>50</v>
      </c>
      <c r="X254">
        <v>2019</v>
      </c>
      <c r="Y254" t="s">
        <v>37</v>
      </c>
      <c r="Z254" t="s">
        <v>38</v>
      </c>
      <c r="AA254">
        <v>9</v>
      </c>
      <c r="AB254">
        <v>23</v>
      </c>
      <c r="AC254">
        <v>0</v>
      </c>
      <c r="AD254">
        <v>0</v>
      </c>
      <c r="AE254">
        <v>1365</v>
      </c>
      <c r="AF254" t="e">
        <f>VLOOKUP(A254,[1]DETALLE!$A$1:$AK$841,37,FALSE)</f>
        <v>#N/A</v>
      </c>
      <c r="AG254" t="e">
        <f>VLOOKUP(A254,[1]DETALLE!$A$1:$AK$841,16,FALSE)</f>
        <v>#N/A</v>
      </c>
      <c r="AH254" t="e">
        <f>VLOOKUP(A254,[1]DETALLE!$A$1:$AK$841,22,FALSE)</f>
        <v>#N/A</v>
      </c>
      <c r="AI254" t="e">
        <f>VLOOKUP(A254,[1]DETALLE!$A$1:$AK$841,27,FALSE)</f>
        <v>#N/A</v>
      </c>
      <c r="AJ254" t="e">
        <f>VLOOKUP(A254,[1]DETALLE!$A$1:$AK$841,18,FALSE)</f>
        <v>#N/A</v>
      </c>
      <c r="AK254" t="e">
        <f t="shared" si="15"/>
        <v>#N/A</v>
      </c>
      <c r="AL254" t="e">
        <f t="shared" si="16"/>
        <v>#N/A</v>
      </c>
      <c r="AM254" t="e">
        <f t="shared" si="17"/>
        <v>#N/A</v>
      </c>
      <c r="AN254" t="e">
        <f t="shared" si="18"/>
        <v>#N/A</v>
      </c>
      <c r="AO254" t="e">
        <f t="shared" si="19"/>
        <v>#N/A</v>
      </c>
    </row>
    <row r="255" spans="1:41" x14ac:dyDescent="0.25">
      <c r="A255" t="s">
        <v>297</v>
      </c>
      <c r="B255">
        <v>2019</v>
      </c>
      <c r="C255" t="s">
        <v>37</v>
      </c>
      <c r="D255" t="s">
        <v>38</v>
      </c>
      <c r="E255">
        <v>5</v>
      </c>
      <c r="F255" t="s">
        <v>44</v>
      </c>
      <c r="G255">
        <v>0</v>
      </c>
      <c r="H255" t="s">
        <v>58</v>
      </c>
      <c r="I255">
        <v>655</v>
      </c>
      <c r="J255">
        <v>1365</v>
      </c>
      <c r="K255">
        <v>0</v>
      </c>
      <c r="L255">
        <v>0</v>
      </c>
      <c r="M255">
        <v>0.6</v>
      </c>
      <c r="N255">
        <v>0.8</v>
      </c>
      <c r="O255">
        <v>1.05</v>
      </c>
      <c r="P255">
        <v>1.1000000000000001</v>
      </c>
      <c r="Q255" t="s">
        <v>46</v>
      </c>
      <c r="R255">
        <v>5</v>
      </c>
      <c r="S255">
        <v>9</v>
      </c>
      <c r="T255" t="s">
        <v>85</v>
      </c>
      <c r="U255" t="s">
        <v>58</v>
      </c>
      <c r="V255" t="s">
        <v>35</v>
      </c>
      <c r="W255" t="s">
        <v>42</v>
      </c>
      <c r="X255">
        <v>2019</v>
      </c>
      <c r="Y255" t="s">
        <v>37</v>
      </c>
      <c r="Z255" t="s">
        <v>38</v>
      </c>
      <c r="AA255">
        <v>9</v>
      </c>
      <c r="AB255">
        <v>15</v>
      </c>
      <c r="AC255">
        <v>0</v>
      </c>
      <c r="AD255">
        <v>0</v>
      </c>
      <c r="AE255">
        <v>1365</v>
      </c>
      <c r="AF255" t="e">
        <f>VLOOKUP(A255,[1]DETALLE!$A$1:$AK$841,37,FALSE)</f>
        <v>#N/A</v>
      </c>
      <c r="AG255" t="e">
        <f>VLOOKUP(A255,[1]DETALLE!$A$1:$AK$841,16,FALSE)</f>
        <v>#N/A</v>
      </c>
      <c r="AH255" t="e">
        <f>VLOOKUP(A255,[1]DETALLE!$A$1:$AK$841,22,FALSE)</f>
        <v>#N/A</v>
      </c>
      <c r="AI255" t="e">
        <f>VLOOKUP(A255,[1]DETALLE!$A$1:$AK$841,27,FALSE)</f>
        <v>#N/A</v>
      </c>
      <c r="AJ255" t="e">
        <f>VLOOKUP(A255,[1]DETALLE!$A$1:$AK$841,18,FALSE)</f>
        <v>#N/A</v>
      </c>
      <c r="AK255" t="e">
        <f t="shared" si="15"/>
        <v>#N/A</v>
      </c>
      <c r="AL255" t="e">
        <f t="shared" si="16"/>
        <v>#N/A</v>
      </c>
      <c r="AM255" t="e">
        <f t="shared" si="17"/>
        <v>#N/A</v>
      </c>
      <c r="AN255" t="e">
        <f t="shared" si="18"/>
        <v>#N/A</v>
      </c>
      <c r="AO255" t="e">
        <f t="shared" si="19"/>
        <v>#N/A</v>
      </c>
    </row>
    <row r="256" spans="1:41" x14ac:dyDescent="0.25">
      <c r="A256" t="s">
        <v>298</v>
      </c>
      <c r="B256">
        <v>2019</v>
      </c>
      <c r="C256" t="s">
        <v>37</v>
      </c>
      <c r="D256" t="s">
        <v>38</v>
      </c>
      <c r="E256">
        <v>5</v>
      </c>
      <c r="F256" t="s">
        <v>44</v>
      </c>
      <c r="G256">
        <v>0</v>
      </c>
      <c r="H256" t="s">
        <v>58</v>
      </c>
      <c r="I256">
        <v>655</v>
      </c>
      <c r="J256">
        <v>1365</v>
      </c>
      <c r="K256">
        <v>0</v>
      </c>
      <c r="L256">
        <v>0</v>
      </c>
      <c r="M256">
        <v>0.6</v>
      </c>
      <c r="N256">
        <v>0.8</v>
      </c>
      <c r="O256">
        <v>1.05</v>
      </c>
      <c r="P256">
        <v>1.1000000000000001</v>
      </c>
      <c r="Q256" t="s">
        <v>46</v>
      </c>
      <c r="R256">
        <v>5</v>
      </c>
      <c r="S256">
        <v>9</v>
      </c>
      <c r="T256" t="s">
        <v>47</v>
      </c>
      <c r="U256" t="s">
        <v>58</v>
      </c>
      <c r="V256" t="s">
        <v>35</v>
      </c>
      <c r="W256" t="s">
        <v>299</v>
      </c>
      <c r="X256">
        <v>2019</v>
      </c>
      <c r="Y256" t="s">
        <v>37</v>
      </c>
      <c r="Z256" t="s">
        <v>38</v>
      </c>
      <c r="AA256">
        <v>22</v>
      </c>
      <c r="AB256">
        <v>352</v>
      </c>
      <c r="AC256">
        <v>0</v>
      </c>
      <c r="AD256">
        <v>0</v>
      </c>
      <c r="AE256">
        <v>1365</v>
      </c>
      <c r="AF256" t="e">
        <f>VLOOKUP(A256,[1]DETALLE!$A$1:$AK$841,37,FALSE)</f>
        <v>#N/A</v>
      </c>
      <c r="AG256" t="e">
        <f>VLOOKUP(A256,[1]DETALLE!$A$1:$AK$841,16,FALSE)</f>
        <v>#N/A</v>
      </c>
      <c r="AH256" t="e">
        <f>VLOOKUP(A256,[1]DETALLE!$A$1:$AK$841,22,FALSE)</f>
        <v>#N/A</v>
      </c>
      <c r="AI256" t="e">
        <f>VLOOKUP(A256,[1]DETALLE!$A$1:$AK$841,27,FALSE)</f>
        <v>#N/A</v>
      </c>
      <c r="AJ256" t="e">
        <f>VLOOKUP(A256,[1]DETALLE!$A$1:$AK$841,18,FALSE)</f>
        <v>#N/A</v>
      </c>
      <c r="AK256" t="e">
        <f t="shared" si="15"/>
        <v>#N/A</v>
      </c>
      <c r="AL256" t="e">
        <f t="shared" si="16"/>
        <v>#N/A</v>
      </c>
      <c r="AM256" t="e">
        <f t="shared" si="17"/>
        <v>#N/A</v>
      </c>
      <c r="AN256" t="e">
        <f t="shared" si="18"/>
        <v>#N/A</v>
      </c>
      <c r="AO256" t="e">
        <f t="shared" si="19"/>
        <v>#N/A</v>
      </c>
    </row>
    <row r="257" spans="1:41" x14ac:dyDescent="0.25">
      <c r="A257" t="s">
        <v>300</v>
      </c>
      <c r="B257">
        <v>2019</v>
      </c>
      <c r="C257" t="s">
        <v>37</v>
      </c>
      <c r="D257" t="s">
        <v>38</v>
      </c>
      <c r="E257">
        <v>5</v>
      </c>
      <c r="F257" t="s">
        <v>44</v>
      </c>
      <c r="G257">
        <v>0</v>
      </c>
      <c r="H257" t="s">
        <v>58</v>
      </c>
      <c r="I257">
        <v>655</v>
      </c>
      <c r="J257">
        <v>1365</v>
      </c>
      <c r="K257">
        <v>0</v>
      </c>
      <c r="L257">
        <v>0</v>
      </c>
      <c r="M257">
        <v>0.6</v>
      </c>
      <c r="N257">
        <v>0.8</v>
      </c>
      <c r="O257">
        <v>1.05</v>
      </c>
      <c r="P257">
        <v>1.1000000000000001</v>
      </c>
      <c r="Q257" t="s">
        <v>46</v>
      </c>
      <c r="R257">
        <v>5</v>
      </c>
      <c r="S257">
        <v>9</v>
      </c>
      <c r="T257" t="s">
        <v>47</v>
      </c>
      <c r="U257" t="s">
        <v>58</v>
      </c>
      <c r="V257" t="s">
        <v>35</v>
      </c>
      <c r="W257" t="s">
        <v>42</v>
      </c>
      <c r="X257">
        <v>2019</v>
      </c>
      <c r="Y257" t="s">
        <v>37</v>
      </c>
      <c r="Z257" t="s">
        <v>38</v>
      </c>
      <c r="AA257">
        <v>10</v>
      </c>
      <c r="AB257">
        <v>39</v>
      </c>
      <c r="AC257">
        <v>0</v>
      </c>
      <c r="AD257">
        <v>0</v>
      </c>
      <c r="AE257">
        <v>1365</v>
      </c>
      <c r="AF257">
        <f>VLOOKUP(A257,[1]DETALLE!$A$1:$AK$841,37,FALSE)</f>
        <v>1092</v>
      </c>
      <c r="AG257">
        <f>VLOOKUP(A257,[1]DETALLE!$A$1:$AK$841,16,FALSE)</f>
        <v>18</v>
      </c>
      <c r="AH257">
        <f>VLOOKUP(A257,[1]DETALLE!$A$1:$AK$841,22,FALSE)</f>
        <v>0.8</v>
      </c>
      <c r="AI257">
        <f>VLOOKUP(A257,[1]DETALLE!$A$1:$AK$841,27,FALSE)</f>
        <v>0.55400000000000005</v>
      </c>
      <c r="AJ257" t="str">
        <f>VLOOKUP(A257,[1]DETALLE!$A$1:$AK$841,18,FALSE)</f>
        <v>Departmental Digital</v>
      </c>
      <c r="AK257">
        <f t="shared" si="15"/>
        <v>0</v>
      </c>
      <c r="AL257">
        <f t="shared" si="16"/>
        <v>0</v>
      </c>
      <c r="AM257">
        <f t="shared" si="17"/>
        <v>0</v>
      </c>
      <c r="AN257">
        <f t="shared" si="18"/>
        <v>0</v>
      </c>
      <c r="AO257">
        <f t="shared" si="19"/>
        <v>1</v>
      </c>
    </row>
    <row r="258" spans="1:41" x14ac:dyDescent="0.25">
      <c r="A258" t="s">
        <v>301</v>
      </c>
      <c r="B258">
        <v>2019</v>
      </c>
      <c r="C258" t="s">
        <v>37</v>
      </c>
      <c r="D258" t="s">
        <v>38</v>
      </c>
      <c r="E258">
        <v>5</v>
      </c>
      <c r="F258" t="s">
        <v>44</v>
      </c>
      <c r="G258">
        <v>0</v>
      </c>
      <c r="H258" t="s">
        <v>58</v>
      </c>
      <c r="I258">
        <v>655</v>
      </c>
      <c r="J258">
        <v>1365</v>
      </c>
      <c r="K258">
        <v>0</v>
      </c>
      <c r="L258">
        <v>0</v>
      </c>
      <c r="M258">
        <v>0.6</v>
      </c>
      <c r="N258">
        <v>0.8</v>
      </c>
      <c r="O258">
        <v>1.05</v>
      </c>
      <c r="P258">
        <v>1.1000000000000001</v>
      </c>
      <c r="Q258" t="s">
        <v>46</v>
      </c>
      <c r="R258">
        <v>5</v>
      </c>
      <c r="S258">
        <v>9</v>
      </c>
      <c r="T258" t="s">
        <v>47</v>
      </c>
      <c r="U258" t="s">
        <v>58</v>
      </c>
      <c r="V258" t="s">
        <v>35</v>
      </c>
      <c r="W258" t="s">
        <v>50</v>
      </c>
      <c r="X258">
        <v>2019</v>
      </c>
      <c r="Y258" t="s">
        <v>37</v>
      </c>
      <c r="Z258" t="s">
        <v>38</v>
      </c>
      <c r="AA258">
        <v>5</v>
      </c>
      <c r="AB258">
        <v>70</v>
      </c>
      <c r="AC258">
        <v>0</v>
      </c>
      <c r="AD258">
        <v>0</v>
      </c>
      <c r="AE258">
        <v>1365</v>
      </c>
      <c r="AF258" t="e">
        <f>VLOOKUP(A258,[1]DETALLE!$A$1:$AK$841,37,FALSE)</f>
        <v>#N/A</v>
      </c>
      <c r="AG258" t="e">
        <f>VLOOKUP(A258,[1]DETALLE!$A$1:$AK$841,16,FALSE)</f>
        <v>#N/A</v>
      </c>
      <c r="AH258" t="e">
        <f>VLOOKUP(A258,[1]DETALLE!$A$1:$AK$841,22,FALSE)</f>
        <v>#N/A</v>
      </c>
      <c r="AI258" t="e">
        <f>VLOOKUP(A258,[1]DETALLE!$A$1:$AK$841,27,FALSE)</f>
        <v>#N/A</v>
      </c>
      <c r="AJ258" t="e">
        <f>VLOOKUP(A258,[1]DETALLE!$A$1:$AK$841,18,FALSE)</f>
        <v>#N/A</v>
      </c>
      <c r="AK258" t="e">
        <f t="shared" ref="AK258:AK321" si="20">IF(AE258=AF258,1,0)</f>
        <v>#N/A</v>
      </c>
      <c r="AL258" t="e">
        <f t="shared" ref="AL258:AL321" si="21">IF(AB258=AG258,1,0)</f>
        <v>#N/A</v>
      </c>
      <c r="AM258" t="e">
        <f t="shared" ref="AM258:AM321" si="22">IF(AC258=AH258,1,0)</f>
        <v>#N/A</v>
      </c>
      <c r="AN258" t="e">
        <f t="shared" ref="AN258:AN321" si="23">IF(AD258=AI258,1,0)</f>
        <v>#N/A</v>
      </c>
      <c r="AO258" t="e">
        <f t="shared" ref="AO258:AO321" si="24">IF(H258=AJ258,1,0)</f>
        <v>#N/A</v>
      </c>
    </row>
    <row r="259" spans="1:41" x14ac:dyDescent="0.25">
      <c r="A259" t="s">
        <v>302</v>
      </c>
      <c r="B259">
        <v>2019</v>
      </c>
      <c r="C259" t="s">
        <v>37</v>
      </c>
      <c r="D259" t="s">
        <v>38</v>
      </c>
      <c r="E259">
        <v>5</v>
      </c>
      <c r="F259" t="s">
        <v>44</v>
      </c>
      <c r="G259">
        <v>0</v>
      </c>
      <c r="H259" t="s">
        <v>58</v>
      </c>
      <c r="I259">
        <v>655</v>
      </c>
      <c r="J259">
        <v>1365</v>
      </c>
      <c r="K259">
        <v>0</v>
      </c>
      <c r="L259">
        <v>0</v>
      </c>
      <c r="M259">
        <v>0.6</v>
      </c>
      <c r="N259">
        <v>0.8</v>
      </c>
      <c r="O259">
        <v>1.05</v>
      </c>
      <c r="P259">
        <v>1.1000000000000001</v>
      </c>
      <c r="Q259" t="s">
        <v>46</v>
      </c>
      <c r="R259">
        <v>5</v>
      </c>
      <c r="S259">
        <v>9</v>
      </c>
      <c r="T259" t="s">
        <v>47</v>
      </c>
      <c r="U259" t="s">
        <v>58</v>
      </c>
      <c r="V259" t="s">
        <v>35</v>
      </c>
      <c r="W259" t="s">
        <v>42</v>
      </c>
      <c r="X259">
        <v>2019</v>
      </c>
      <c r="Y259" t="s">
        <v>37</v>
      </c>
      <c r="Z259" t="s">
        <v>38</v>
      </c>
      <c r="AA259">
        <v>24</v>
      </c>
      <c r="AB259">
        <v>74</v>
      </c>
      <c r="AC259">
        <v>0</v>
      </c>
      <c r="AD259">
        <v>0</v>
      </c>
      <c r="AE259">
        <v>1365</v>
      </c>
      <c r="AF259" t="e">
        <f>VLOOKUP(A259,[1]DETALLE!$A$1:$AK$841,37,FALSE)</f>
        <v>#N/A</v>
      </c>
      <c r="AG259" t="e">
        <f>VLOOKUP(A259,[1]DETALLE!$A$1:$AK$841,16,FALSE)</f>
        <v>#N/A</v>
      </c>
      <c r="AH259" t="e">
        <f>VLOOKUP(A259,[1]DETALLE!$A$1:$AK$841,22,FALSE)</f>
        <v>#N/A</v>
      </c>
      <c r="AI259" t="e">
        <f>VLOOKUP(A259,[1]DETALLE!$A$1:$AK$841,27,FALSE)</f>
        <v>#N/A</v>
      </c>
      <c r="AJ259" t="e">
        <f>VLOOKUP(A259,[1]DETALLE!$A$1:$AK$841,18,FALSE)</f>
        <v>#N/A</v>
      </c>
      <c r="AK259" t="e">
        <f t="shared" si="20"/>
        <v>#N/A</v>
      </c>
      <c r="AL259" t="e">
        <f t="shared" si="21"/>
        <v>#N/A</v>
      </c>
      <c r="AM259" t="e">
        <f t="shared" si="22"/>
        <v>#N/A</v>
      </c>
      <c r="AN259" t="e">
        <f t="shared" si="23"/>
        <v>#N/A</v>
      </c>
      <c r="AO259" t="e">
        <f t="shared" si="24"/>
        <v>#N/A</v>
      </c>
    </row>
    <row r="260" spans="1:41" x14ac:dyDescent="0.25">
      <c r="A260" t="s">
        <v>89</v>
      </c>
      <c r="B260">
        <v>2019</v>
      </c>
      <c r="C260" t="s">
        <v>37</v>
      </c>
      <c r="D260" t="s">
        <v>38</v>
      </c>
      <c r="E260">
        <v>5</v>
      </c>
      <c r="F260" t="s">
        <v>44</v>
      </c>
      <c r="G260">
        <v>0</v>
      </c>
      <c r="H260" t="s">
        <v>45</v>
      </c>
      <c r="I260">
        <v>803</v>
      </c>
      <c r="J260">
        <v>1573</v>
      </c>
      <c r="K260">
        <v>0.2</v>
      </c>
      <c r="L260">
        <v>0.6</v>
      </c>
      <c r="M260">
        <v>0.8</v>
      </c>
      <c r="N260">
        <v>1.05</v>
      </c>
      <c r="O260">
        <v>1.1000000000000001</v>
      </c>
      <c r="P260">
        <v>1.1499999999999999</v>
      </c>
      <c r="Q260" t="s">
        <v>46</v>
      </c>
      <c r="R260">
        <v>4</v>
      </c>
      <c r="S260">
        <v>6</v>
      </c>
      <c r="T260" t="s">
        <v>85</v>
      </c>
      <c r="U260" t="s">
        <v>48</v>
      </c>
      <c r="V260" t="s">
        <v>35</v>
      </c>
      <c r="W260" t="s">
        <v>42</v>
      </c>
      <c r="X260">
        <v>2019</v>
      </c>
      <c r="Y260" t="s">
        <v>37</v>
      </c>
      <c r="Z260" t="s">
        <v>38</v>
      </c>
      <c r="AA260">
        <v>9</v>
      </c>
      <c r="AB260">
        <v>8</v>
      </c>
      <c r="AC260">
        <v>0</v>
      </c>
      <c r="AD260">
        <v>0</v>
      </c>
      <c r="AE260">
        <v>1573</v>
      </c>
      <c r="AF260">
        <f>VLOOKUP(A260,[1]DETALLE!$A$1:$AK$841,37,FALSE)</f>
        <v>0</v>
      </c>
      <c r="AG260">
        <f>VLOOKUP(A260,[1]DETALLE!$A$1:$AK$841,16,FALSE)</f>
        <v>42</v>
      </c>
      <c r="AH260">
        <f>VLOOKUP(A260,[1]DETALLE!$A$1:$AK$841,22,FALSE)</f>
        <v>1.05</v>
      </c>
      <c r="AI260">
        <f>VLOOKUP(A260,[1]DETALLE!$A$1:$AK$841,27,FALSE)</f>
        <v>5.2000000000000005E-2</v>
      </c>
      <c r="AJ260" t="str">
        <f>VLOOKUP(A260,[1]DETALLE!$A$1:$AK$841,18,FALSE)</f>
        <v>Office Digital</v>
      </c>
      <c r="AK260">
        <f t="shared" si="20"/>
        <v>0</v>
      </c>
      <c r="AL260">
        <f t="shared" si="21"/>
        <v>0</v>
      </c>
      <c r="AM260">
        <f t="shared" si="22"/>
        <v>0</v>
      </c>
      <c r="AN260">
        <f t="shared" si="23"/>
        <v>0</v>
      </c>
      <c r="AO260">
        <f t="shared" si="24"/>
        <v>0</v>
      </c>
    </row>
    <row r="261" spans="1:41" x14ac:dyDescent="0.25">
      <c r="A261" t="s">
        <v>303</v>
      </c>
      <c r="B261">
        <v>2019</v>
      </c>
      <c r="C261" t="s">
        <v>37</v>
      </c>
      <c r="D261" t="s">
        <v>38</v>
      </c>
      <c r="E261">
        <v>5</v>
      </c>
      <c r="F261" t="s">
        <v>40</v>
      </c>
      <c r="G261">
        <v>1.6</v>
      </c>
      <c r="H261" t="s">
        <v>34</v>
      </c>
      <c r="I261">
        <v>468</v>
      </c>
      <c r="J261">
        <v>715</v>
      </c>
      <c r="K261">
        <v>0</v>
      </c>
      <c r="L261">
        <v>0</v>
      </c>
      <c r="M261">
        <v>0</v>
      </c>
      <c r="N261">
        <v>0.6</v>
      </c>
      <c r="O261">
        <v>0.8</v>
      </c>
      <c r="P261">
        <v>1.05</v>
      </c>
      <c r="Q261" t="s">
        <v>46</v>
      </c>
      <c r="R261">
        <v>5</v>
      </c>
      <c r="S261">
        <v>9</v>
      </c>
      <c r="T261" t="s">
        <v>47</v>
      </c>
      <c r="U261" t="s">
        <v>34</v>
      </c>
      <c r="V261" t="s">
        <v>35</v>
      </c>
      <c r="W261" t="s">
        <v>42</v>
      </c>
      <c r="X261">
        <v>2019</v>
      </c>
      <c r="Y261" t="s">
        <v>37</v>
      </c>
      <c r="Z261" t="s">
        <v>38</v>
      </c>
      <c r="AA261">
        <v>5</v>
      </c>
      <c r="AB261">
        <v>72</v>
      </c>
      <c r="AC261">
        <v>1.05</v>
      </c>
      <c r="AD261">
        <v>0.32</v>
      </c>
      <c r="AE261">
        <v>750.75</v>
      </c>
      <c r="AF261">
        <f>VLOOKUP(A261,[1]DETALLE!$A$1:$AK$841,37,FALSE)</f>
        <v>750.75000000000011</v>
      </c>
      <c r="AG261">
        <f>VLOOKUP(A261,[1]DETALLE!$A$1:$AK$841,16,FALSE)</f>
        <v>167</v>
      </c>
      <c r="AH261">
        <f>VLOOKUP(A261,[1]DETALLE!$A$1:$AK$841,22,FALSE)</f>
        <v>1.05</v>
      </c>
      <c r="AI261">
        <f>VLOOKUP(A261,[1]DETALLE!$A$1:$AK$841,27,FALSE)</f>
        <v>0.19800000000000004</v>
      </c>
      <c r="AJ261" t="str">
        <f>VLOOKUP(A261,[1]DETALLE!$A$1:$AK$841,18,FALSE)</f>
        <v>A4 Mono MFPs</v>
      </c>
      <c r="AK261">
        <f t="shared" si="20"/>
        <v>1</v>
      </c>
      <c r="AL261">
        <f t="shared" si="21"/>
        <v>0</v>
      </c>
      <c r="AM261">
        <f t="shared" si="22"/>
        <v>1</v>
      </c>
      <c r="AN261">
        <f t="shared" si="23"/>
        <v>0</v>
      </c>
      <c r="AO261">
        <f t="shared" si="24"/>
        <v>1</v>
      </c>
    </row>
    <row r="262" spans="1:41" x14ac:dyDescent="0.25">
      <c r="A262" t="s">
        <v>304</v>
      </c>
      <c r="B262">
        <v>2019</v>
      </c>
      <c r="C262" t="s">
        <v>37</v>
      </c>
      <c r="D262" t="s">
        <v>38</v>
      </c>
      <c r="E262">
        <v>5</v>
      </c>
      <c r="F262" t="s">
        <v>40</v>
      </c>
      <c r="G262">
        <v>1.7833330000000001</v>
      </c>
      <c r="H262" t="s">
        <v>64</v>
      </c>
      <c r="I262">
        <v>655</v>
      </c>
      <c r="J262">
        <v>1365</v>
      </c>
      <c r="K262">
        <v>0</v>
      </c>
      <c r="L262">
        <v>0</v>
      </c>
      <c r="M262">
        <v>0.6</v>
      </c>
      <c r="N262">
        <v>0.8</v>
      </c>
      <c r="O262">
        <v>1.05</v>
      </c>
      <c r="P262">
        <v>1.1000000000000001</v>
      </c>
      <c r="Q262" t="s">
        <v>46</v>
      </c>
      <c r="R262">
        <v>5</v>
      </c>
      <c r="S262">
        <v>9</v>
      </c>
      <c r="T262" t="s">
        <v>85</v>
      </c>
      <c r="U262" t="s">
        <v>64</v>
      </c>
      <c r="V262" t="s">
        <v>35</v>
      </c>
      <c r="W262" t="s">
        <v>59</v>
      </c>
      <c r="X262">
        <v>2019</v>
      </c>
      <c r="Y262" t="s">
        <v>37</v>
      </c>
      <c r="Z262" t="s">
        <v>38</v>
      </c>
      <c r="AA262">
        <v>5</v>
      </c>
      <c r="AB262">
        <v>39</v>
      </c>
      <c r="AC262">
        <v>1.05</v>
      </c>
      <c r="AD262">
        <v>0.198148111111111</v>
      </c>
      <c r="AE262">
        <v>1433.25</v>
      </c>
      <c r="AF262">
        <f>VLOOKUP(A262,[1]DETALLE!$A$1:$AK$841,37,FALSE)</f>
        <v>1730.3000000000004</v>
      </c>
      <c r="AG262">
        <f>VLOOKUP(A262,[1]DETALLE!$A$1:$AK$841,16,FALSE)</f>
        <v>43</v>
      </c>
      <c r="AH262">
        <f>VLOOKUP(A262,[1]DETALLE!$A$1:$AK$841,22,FALSE)</f>
        <v>1.1000000000000001</v>
      </c>
      <c r="AI262">
        <f>VLOOKUP(A262,[1]DETALLE!$A$1:$AK$841,27,FALSE)</f>
        <v>0.47499999999999998</v>
      </c>
      <c r="AJ262" t="str">
        <f>VLOOKUP(A262,[1]DETALLE!$A$1:$AK$841,18,FALSE)</f>
        <v>Entry Production Color Low/Mid</v>
      </c>
      <c r="AK262">
        <f t="shared" si="20"/>
        <v>0</v>
      </c>
      <c r="AL262">
        <f t="shared" si="21"/>
        <v>0</v>
      </c>
      <c r="AM262">
        <f t="shared" si="22"/>
        <v>0</v>
      </c>
      <c r="AN262">
        <f t="shared" si="23"/>
        <v>0</v>
      </c>
      <c r="AO262">
        <f t="shared" si="24"/>
        <v>0</v>
      </c>
    </row>
    <row r="263" spans="1:41" x14ac:dyDescent="0.25">
      <c r="A263" t="s">
        <v>305</v>
      </c>
      <c r="B263">
        <v>2019</v>
      </c>
      <c r="C263" t="s">
        <v>37</v>
      </c>
      <c r="D263" t="s">
        <v>38</v>
      </c>
      <c r="E263">
        <v>5</v>
      </c>
      <c r="F263" t="s">
        <v>40</v>
      </c>
      <c r="G263">
        <v>0</v>
      </c>
      <c r="H263" t="s">
        <v>64</v>
      </c>
      <c r="I263">
        <v>655</v>
      </c>
      <c r="J263">
        <v>1365</v>
      </c>
      <c r="K263">
        <v>0</v>
      </c>
      <c r="L263">
        <v>0</v>
      </c>
      <c r="M263">
        <v>0.6</v>
      </c>
      <c r="N263">
        <v>0.8</v>
      </c>
      <c r="O263">
        <v>1.05</v>
      </c>
      <c r="P263">
        <v>1.1000000000000001</v>
      </c>
      <c r="Q263" t="s">
        <v>46</v>
      </c>
      <c r="R263">
        <v>5</v>
      </c>
      <c r="S263">
        <v>9</v>
      </c>
      <c r="T263" t="s">
        <v>47</v>
      </c>
      <c r="U263" t="s">
        <v>64</v>
      </c>
      <c r="V263" t="s">
        <v>35</v>
      </c>
      <c r="W263" t="s">
        <v>50</v>
      </c>
      <c r="X263">
        <v>2019</v>
      </c>
      <c r="Y263" t="s">
        <v>37</v>
      </c>
      <c r="Z263" t="s">
        <v>38</v>
      </c>
      <c r="AA263">
        <v>17</v>
      </c>
      <c r="AB263">
        <v>224</v>
      </c>
      <c r="AC263">
        <v>1.1000000000000001</v>
      </c>
      <c r="AD263">
        <v>0</v>
      </c>
      <c r="AE263">
        <v>1501.5</v>
      </c>
      <c r="AF263">
        <f>VLOOKUP(A263,[1]DETALLE!$A$1:$AK$841,37,FALSE)</f>
        <v>1501.5000000000002</v>
      </c>
      <c r="AG263">
        <f>VLOOKUP(A263,[1]DETALLE!$A$1:$AK$841,16,FALSE)</f>
        <v>224</v>
      </c>
      <c r="AH263">
        <f>VLOOKUP(A263,[1]DETALLE!$A$1:$AK$841,22,FALSE)</f>
        <v>1.1000000000000001</v>
      </c>
      <c r="AI263">
        <f>VLOOKUP(A263,[1]DETALLE!$A$1:$AK$841,27,FALSE)</f>
        <v>0.16</v>
      </c>
      <c r="AJ263" t="str">
        <f>VLOOKUP(A263,[1]DETALLE!$A$1:$AK$841,18,FALSE)</f>
        <v>A3 Office Color Laser MFPs</v>
      </c>
      <c r="AK263">
        <f t="shared" si="20"/>
        <v>1</v>
      </c>
      <c r="AL263">
        <f t="shared" si="21"/>
        <v>1</v>
      </c>
      <c r="AM263">
        <f t="shared" si="22"/>
        <v>1</v>
      </c>
      <c r="AN263">
        <f t="shared" si="23"/>
        <v>0</v>
      </c>
      <c r="AO263">
        <f t="shared" si="24"/>
        <v>1</v>
      </c>
    </row>
    <row r="264" spans="1:41" x14ac:dyDescent="0.25">
      <c r="A264" t="s">
        <v>135</v>
      </c>
      <c r="B264">
        <v>2019</v>
      </c>
      <c r="C264" t="s">
        <v>37</v>
      </c>
      <c r="D264" t="s">
        <v>38</v>
      </c>
      <c r="E264">
        <v>5</v>
      </c>
      <c r="F264" t="s">
        <v>44</v>
      </c>
      <c r="G264">
        <v>0</v>
      </c>
      <c r="H264" t="s">
        <v>91</v>
      </c>
      <c r="I264">
        <v>803</v>
      </c>
      <c r="J264">
        <v>1573</v>
      </c>
      <c r="K264">
        <v>0.2</v>
      </c>
      <c r="L264">
        <v>0.6</v>
      </c>
      <c r="M264">
        <v>0.8</v>
      </c>
      <c r="N264">
        <v>1.05</v>
      </c>
      <c r="O264">
        <v>1.1000000000000001</v>
      </c>
      <c r="P264">
        <v>1.1499999999999999</v>
      </c>
      <c r="Q264" t="s">
        <v>46</v>
      </c>
      <c r="R264">
        <v>4</v>
      </c>
      <c r="S264">
        <v>6</v>
      </c>
      <c r="T264" t="s">
        <v>47</v>
      </c>
      <c r="U264" t="s">
        <v>91</v>
      </c>
      <c r="V264" t="s">
        <v>35</v>
      </c>
      <c r="W264" t="s">
        <v>50</v>
      </c>
      <c r="X264">
        <v>2019</v>
      </c>
      <c r="Y264" t="s">
        <v>37</v>
      </c>
      <c r="Z264" t="s">
        <v>38</v>
      </c>
      <c r="AA264">
        <v>5</v>
      </c>
      <c r="AB264">
        <v>2</v>
      </c>
      <c r="AC264">
        <v>0</v>
      </c>
      <c r="AD264">
        <v>0</v>
      </c>
      <c r="AE264">
        <v>1573</v>
      </c>
      <c r="AF264">
        <f>VLOOKUP(A264,[1]DETALLE!$A$1:$AK$841,37,FALSE)</f>
        <v>0</v>
      </c>
      <c r="AG264">
        <f>VLOOKUP(A264,[1]DETALLE!$A$1:$AK$841,16,FALSE)</f>
        <v>2693</v>
      </c>
      <c r="AH264">
        <f>VLOOKUP(A264,[1]DETALLE!$A$1:$AK$841,22,FALSE)</f>
        <v>1.05</v>
      </c>
      <c r="AI264">
        <f>VLOOKUP(A264,[1]DETALLE!$A$1:$AK$841,27,FALSE)</f>
        <v>0.44400000000000006</v>
      </c>
      <c r="AJ264" t="str">
        <f>VLOOKUP(A264,[1]DETALLE!$A$1:$AK$841,18,FALSE)</f>
        <v>A4 Mono MFPs</v>
      </c>
      <c r="AK264">
        <f t="shared" si="20"/>
        <v>0</v>
      </c>
      <c r="AL264">
        <f t="shared" si="21"/>
        <v>0</v>
      </c>
      <c r="AM264">
        <f t="shared" si="22"/>
        <v>0</v>
      </c>
      <c r="AN264">
        <f t="shared" si="23"/>
        <v>0</v>
      </c>
      <c r="AO264">
        <f t="shared" si="24"/>
        <v>0</v>
      </c>
    </row>
    <row r="265" spans="1:41" x14ac:dyDescent="0.25">
      <c r="A265" t="s">
        <v>306</v>
      </c>
      <c r="B265">
        <v>2019</v>
      </c>
      <c r="C265" t="s">
        <v>37</v>
      </c>
      <c r="D265" t="s">
        <v>38</v>
      </c>
      <c r="E265">
        <v>5</v>
      </c>
      <c r="F265" t="s">
        <v>44</v>
      </c>
      <c r="G265">
        <v>0</v>
      </c>
      <c r="H265" t="s">
        <v>91</v>
      </c>
      <c r="I265">
        <v>803</v>
      </c>
      <c r="J265">
        <v>1573</v>
      </c>
      <c r="K265">
        <v>0.2</v>
      </c>
      <c r="L265">
        <v>0.6</v>
      </c>
      <c r="M265">
        <v>0.8</v>
      </c>
      <c r="N265">
        <v>1.05</v>
      </c>
      <c r="O265">
        <v>1.1000000000000001</v>
      </c>
      <c r="P265">
        <v>1.1499999999999999</v>
      </c>
      <c r="Q265" t="s">
        <v>46</v>
      </c>
      <c r="R265">
        <v>4</v>
      </c>
      <c r="S265">
        <v>6</v>
      </c>
      <c r="T265" t="s">
        <v>47</v>
      </c>
      <c r="U265" t="s">
        <v>91</v>
      </c>
      <c r="V265" t="s">
        <v>35</v>
      </c>
      <c r="W265" t="s">
        <v>50</v>
      </c>
      <c r="X265">
        <v>2019</v>
      </c>
      <c r="Y265" t="s">
        <v>37</v>
      </c>
      <c r="Z265" t="s">
        <v>38</v>
      </c>
      <c r="AA265">
        <v>5</v>
      </c>
      <c r="AB265">
        <v>24</v>
      </c>
      <c r="AC265">
        <v>0</v>
      </c>
      <c r="AD265">
        <v>0</v>
      </c>
      <c r="AE265">
        <v>1573</v>
      </c>
      <c r="AF265">
        <f>VLOOKUP(A265,[1]DETALLE!$A$1:$AK$841,37,FALSE)</f>
        <v>1219.0750000000003</v>
      </c>
      <c r="AG265">
        <f>VLOOKUP(A265,[1]DETALLE!$A$1:$AK$841,16,FALSE)</f>
        <v>8</v>
      </c>
      <c r="AH265">
        <f>VLOOKUP(A265,[1]DETALLE!$A$1:$AK$841,22,FALSE)</f>
        <v>0.8</v>
      </c>
      <c r="AI265">
        <f>VLOOKUP(A265,[1]DETALLE!$A$1:$AK$841,27,FALSE)</f>
        <v>1.1000000000000001</v>
      </c>
      <c r="AJ265" t="str">
        <f>VLOOKUP(A265,[1]DETALLE!$A$1:$AK$841,18,FALSE)</f>
        <v>WF Mono Systems and Legacy Color</v>
      </c>
      <c r="AK265">
        <f t="shared" si="20"/>
        <v>0</v>
      </c>
      <c r="AL265">
        <f t="shared" si="21"/>
        <v>0</v>
      </c>
      <c r="AM265">
        <f t="shared" si="22"/>
        <v>0</v>
      </c>
      <c r="AN265">
        <f t="shared" si="23"/>
        <v>0</v>
      </c>
      <c r="AO265">
        <f t="shared" si="24"/>
        <v>1</v>
      </c>
    </row>
    <row r="266" spans="1:41" x14ac:dyDescent="0.25">
      <c r="A266" t="s">
        <v>307</v>
      </c>
      <c r="B266">
        <v>2019</v>
      </c>
      <c r="C266" t="s">
        <v>37</v>
      </c>
      <c r="D266" t="s">
        <v>38</v>
      </c>
      <c r="E266">
        <v>5</v>
      </c>
      <c r="F266" t="s">
        <v>40</v>
      </c>
      <c r="G266">
        <v>0</v>
      </c>
      <c r="H266" t="s">
        <v>66</v>
      </c>
      <c r="I266">
        <v>468</v>
      </c>
      <c r="J266">
        <v>715</v>
      </c>
      <c r="K266">
        <v>0</v>
      </c>
      <c r="L266">
        <v>0</v>
      </c>
      <c r="M266">
        <v>0</v>
      </c>
      <c r="N266">
        <v>0.6</v>
      </c>
      <c r="O266">
        <v>0.8</v>
      </c>
      <c r="P266">
        <v>1.05</v>
      </c>
      <c r="Q266" t="s">
        <v>46</v>
      </c>
      <c r="R266">
        <v>5</v>
      </c>
      <c r="S266">
        <v>9</v>
      </c>
      <c r="T266" t="s">
        <v>47</v>
      </c>
      <c r="U266" t="s">
        <v>58</v>
      </c>
      <c r="V266" t="s">
        <v>35</v>
      </c>
      <c r="W266" t="s">
        <v>55</v>
      </c>
      <c r="X266">
        <v>2019</v>
      </c>
      <c r="Y266" t="s">
        <v>37</v>
      </c>
      <c r="Z266" t="s">
        <v>38</v>
      </c>
      <c r="AA266">
        <v>8</v>
      </c>
      <c r="AB266">
        <v>159</v>
      </c>
      <c r="AC266">
        <v>1.05</v>
      </c>
      <c r="AD266">
        <v>0</v>
      </c>
      <c r="AE266">
        <v>750.75</v>
      </c>
      <c r="AF266">
        <f>VLOOKUP(A266,[1]DETALLE!$A$1:$AK$841,37,FALSE)</f>
        <v>0</v>
      </c>
      <c r="AG266">
        <f>VLOOKUP(A266,[1]DETALLE!$A$1:$AK$841,16,FALSE)</f>
        <v>13</v>
      </c>
      <c r="AH266">
        <f>VLOOKUP(A266,[1]DETALLE!$A$1:$AK$841,22,FALSE)</f>
        <v>0</v>
      </c>
      <c r="AI266">
        <f>VLOOKUP(A266,[1]DETALLE!$A$1:$AK$841,27,FALSE)</f>
        <v>0.35333333333333333</v>
      </c>
      <c r="AJ266" t="str">
        <f>VLOOKUP(A266,[1]DETALLE!$A$1:$AK$841,18,FALSE)</f>
        <v>A4 Mono MFPs</v>
      </c>
      <c r="AK266">
        <f t="shared" si="20"/>
        <v>0</v>
      </c>
      <c r="AL266">
        <f t="shared" si="21"/>
        <v>0</v>
      </c>
      <c r="AM266">
        <f t="shared" si="22"/>
        <v>0</v>
      </c>
      <c r="AN266">
        <f t="shared" si="23"/>
        <v>0</v>
      </c>
      <c r="AO266">
        <f t="shared" si="24"/>
        <v>0</v>
      </c>
    </row>
    <row r="267" spans="1:41" x14ac:dyDescent="0.25">
      <c r="A267" t="s">
        <v>308</v>
      </c>
      <c r="B267">
        <v>2019</v>
      </c>
      <c r="C267" t="s">
        <v>37</v>
      </c>
      <c r="D267" t="s">
        <v>38</v>
      </c>
      <c r="E267">
        <v>5</v>
      </c>
      <c r="F267" t="s">
        <v>40</v>
      </c>
      <c r="G267">
        <v>2.6333329999999999</v>
      </c>
      <c r="H267" t="s">
        <v>145</v>
      </c>
      <c r="I267">
        <v>468</v>
      </c>
      <c r="J267">
        <v>715</v>
      </c>
      <c r="K267">
        <v>0</v>
      </c>
      <c r="L267">
        <v>0</v>
      </c>
      <c r="M267">
        <v>0</v>
      </c>
      <c r="N267">
        <v>0.6</v>
      </c>
      <c r="O267">
        <v>0.8</v>
      </c>
      <c r="P267">
        <v>1.05</v>
      </c>
      <c r="Q267" t="s">
        <v>46</v>
      </c>
      <c r="R267">
        <v>5</v>
      </c>
      <c r="S267">
        <v>9</v>
      </c>
      <c r="T267" t="s">
        <v>47</v>
      </c>
      <c r="U267" t="s">
        <v>145</v>
      </c>
      <c r="V267" t="s">
        <v>35</v>
      </c>
      <c r="W267" t="s">
        <v>50</v>
      </c>
      <c r="X267">
        <v>2019</v>
      </c>
      <c r="Y267" t="s">
        <v>37</v>
      </c>
      <c r="Z267" t="s">
        <v>38</v>
      </c>
      <c r="AA267">
        <v>25</v>
      </c>
      <c r="AB267">
        <v>28</v>
      </c>
      <c r="AC267">
        <v>0.6</v>
      </c>
      <c r="AD267">
        <v>0.52666659999999998</v>
      </c>
      <c r="AE267">
        <v>429</v>
      </c>
      <c r="AF267">
        <f>VLOOKUP(A267,[1]DETALLE!$A$1:$AK$841,37,FALSE)</f>
        <v>0</v>
      </c>
      <c r="AG267">
        <f>VLOOKUP(A267,[1]DETALLE!$A$1:$AK$841,16,FALSE)</f>
        <v>70</v>
      </c>
      <c r="AH267">
        <f>VLOOKUP(A267,[1]DETALLE!$A$1:$AK$841,22,FALSE)</f>
        <v>1.1000000000000001</v>
      </c>
      <c r="AI267">
        <f>VLOOKUP(A267,[1]DETALLE!$A$1:$AK$841,27,FALSE)</f>
        <v>0.08</v>
      </c>
      <c r="AJ267" t="str">
        <f>VLOOKUP(A267,[1]DETALLE!$A$1:$AK$841,18,FALSE)</f>
        <v>Office Digital</v>
      </c>
      <c r="AK267">
        <f t="shared" si="20"/>
        <v>0</v>
      </c>
      <c r="AL267">
        <f t="shared" si="21"/>
        <v>0</v>
      </c>
      <c r="AM267">
        <f t="shared" si="22"/>
        <v>0</v>
      </c>
      <c r="AN267">
        <f t="shared" si="23"/>
        <v>0</v>
      </c>
      <c r="AO267">
        <f t="shared" si="24"/>
        <v>0</v>
      </c>
    </row>
    <row r="268" spans="1:41" x14ac:dyDescent="0.25">
      <c r="A268" t="s">
        <v>309</v>
      </c>
      <c r="B268">
        <v>2019</v>
      </c>
      <c r="C268" t="s">
        <v>37</v>
      </c>
      <c r="D268" t="s">
        <v>38</v>
      </c>
      <c r="E268">
        <v>5</v>
      </c>
      <c r="F268" t="s">
        <v>40</v>
      </c>
      <c r="G268">
        <v>0.81666669999999997</v>
      </c>
      <c r="H268" t="s">
        <v>58</v>
      </c>
      <c r="I268">
        <v>655</v>
      </c>
      <c r="J268">
        <v>1365</v>
      </c>
      <c r="K268">
        <v>0</v>
      </c>
      <c r="L268">
        <v>0</v>
      </c>
      <c r="M268">
        <v>0.6</v>
      </c>
      <c r="N268">
        <v>0.8</v>
      </c>
      <c r="O268">
        <v>1.05</v>
      </c>
      <c r="P268">
        <v>1.1000000000000001</v>
      </c>
      <c r="Q268" t="s">
        <v>46</v>
      </c>
      <c r="R268">
        <v>5</v>
      </c>
      <c r="S268">
        <v>9</v>
      </c>
      <c r="T268" t="s">
        <v>47</v>
      </c>
      <c r="U268" t="s">
        <v>58</v>
      </c>
      <c r="V268" t="s">
        <v>35</v>
      </c>
      <c r="W268" t="s">
        <v>55</v>
      </c>
      <c r="X268">
        <v>2019</v>
      </c>
      <c r="Y268" t="s">
        <v>37</v>
      </c>
      <c r="Z268" t="s">
        <v>38</v>
      </c>
      <c r="AA268">
        <v>5</v>
      </c>
      <c r="AB268">
        <v>28</v>
      </c>
      <c r="AC268">
        <v>0.8</v>
      </c>
      <c r="AD268">
        <v>0.16333333999999999</v>
      </c>
      <c r="AE268">
        <v>1092</v>
      </c>
      <c r="AF268">
        <f>VLOOKUP(A268,[1]DETALLE!$A$1:$AK$841,37,FALSE)</f>
        <v>0</v>
      </c>
      <c r="AG268">
        <f>VLOOKUP(A268,[1]DETALLE!$A$1:$AK$841,16,FALSE)</f>
        <v>6</v>
      </c>
      <c r="AH268">
        <f>VLOOKUP(A268,[1]DETALLE!$A$1:$AK$841,22,FALSE)</f>
        <v>0</v>
      </c>
      <c r="AI268">
        <f>VLOOKUP(A268,[1]DETALLE!$A$1:$AK$841,27,FALSE)</f>
        <v>0.4599999999999998</v>
      </c>
      <c r="AJ268" t="str">
        <f>VLOOKUP(A268,[1]DETALLE!$A$1:$AK$841,18,FALSE)</f>
        <v>Entry Mono Printers</v>
      </c>
      <c r="AK268">
        <f t="shared" si="20"/>
        <v>0</v>
      </c>
      <c r="AL268">
        <f t="shared" si="21"/>
        <v>0</v>
      </c>
      <c r="AM268">
        <f t="shared" si="22"/>
        <v>0</v>
      </c>
      <c r="AN268">
        <f t="shared" si="23"/>
        <v>0</v>
      </c>
      <c r="AO268">
        <f t="shared" si="24"/>
        <v>0</v>
      </c>
    </row>
    <row r="269" spans="1:41" x14ac:dyDescent="0.25">
      <c r="A269" t="s">
        <v>310</v>
      </c>
      <c r="B269">
        <v>2019</v>
      </c>
      <c r="C269" t="s">
        <v>37</v>
      </c>
      <c r="D269" t="s">
        <v>38</v>
      </c>
      <c r="E269">
        <v>5</v>
      </c>
      <c r="F269" t="s">
        <v>44</v>
      </c>
      <c r="G269">
        <v>0</v>
      </c>
      <c r="H269" t="s">
        <v>58</v>
      </c>
      <c r="I269">
        <v>655</v>
      </c>
      <c r="J269">
        <v>1365</v>
      </c>
      <c r="K269">
        <v>0</v>
      </c>
      <c r="L269">
        <v>0</v>
      </c>
      <c r="M269">
        <v>0.6</v>
      </c>
      <c r="N269">
        <v>0.8</v>
      </c>
      <c r="O269">
        <v>1.05</v>
      </c>
      <c r="P269">
        <v>1.1000000000000001</v>
      </c>
      <c r="Q269" t="s">
        <v>46</v>
      </c>
      <c r="R269">
        <v>5</v>
      </c>
      <c r="S269">
        <v>9</v>
      </c>
      <c r="T269" t="s">
        <v>47</v>
      </c>
      <c r="U269" t="s">
        <v>58</v>
      </c>
      <c r="V269" t="s">
        <v>35</v>
      </c>
      <c r="W269" t="s">
        <v>42</v>
      </c>
      <c r="X269">
        <v>2019</v>
      </c>
      <c r="Y269" t="s">
        <v>37</v>
      </c>
      <c r="Z269" t="s">
        <v>38</v>
      </c>
      <c r="AA269">
        <v>15</v>
      </c>
      <c r="AB269">
        <v>115</v>
      </c>
      <c r="AC269">
        <v>0</v>
      </c>
      <c r="AD269">
        <v>0</v>
      </c>
      <c r="AE269">
        <v>1365</v>
      </c>
      <c r="AF269" t="e">
        <f>VLOOKUP(A269,[1]DETALLE!$A$1:$AK$841,37,FALSE)</f>
        <v>#N/A</v>
      </c>
      <c r="AG269" t="e">
        <f>VLOOKUP(A269,[1]DETALLE!$A$1:$AK$841,16,FALSE)</f>
        <v>#N/A</v>
      </c>
      <c r="AH269" t="e">
        <f>VLOOKUP(A269,[1]DETALLE!$A$1:$AK$841,22,FALSE)</f>
        <v>#N/A</v>
      </c>
      <c r="AI269" t="e">
        <f>VLOOKUP(A269,[1]DETALLE!$A$1:$AK$841,27,FALSE)</f>
        <v>#N/A</v>
      </c>
      <c r="AJ269" t="e">
        <f>VLOOKUP(A269,[1]DETALLE!$A$1:$AK$841,18,FALSE)</f>
        <v>#N/A</v>
      </c>
      <c r="AK269" t="e">
        <f t="shared" si="20"/>
        <v>#N/A</v>
      </c>
      <c r="AL269" t="e">
        <f t="shared" si="21"/>
        <v>#N/A</v>
      </c>
      <c r="AM269" t="e">
        <f t="shared" si="22"/>
        <v>#N/A</v>
      </c>
      <c r="AN269" t="e">
        <f t="shared" si="23"/>
        <v>#N/A</v>
      </c>
      <c r="AO269" t="e">
        <f t="shared" si="24"/>
        <v>#N/A</v>
      </c>
    </row>
    <row r="270" spans="1:41" x14ac:dyDescent="0.25">
      <c r="A270" t="s">
        <v>311</v>
      </c>
      <c r="B270">
        <v>2019</v>
      </c>
      <c r="C270" t="s">
        <v>37</v>
      </c>
      <c r="D270" t="s">
        <v>38</v>
      </c>
      <c r="E270">
        <v>5</v>
      </c>
      <c r="F270" t="s">
        <v>40</v>
      </c>
      <c r="G270">
        <v>0.3333333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R270" t="s">
        <v>33</v>
      </c>
      <c r="S270" t="s">
        <v>33</v>
      </c>
      <c r="U270" t="s">
        <v>71</v>
      </c>
      <c r="V270" t="s">
        <v>35</v>
      </c>
      <c r="W270" t="s">
        <v>61</v>
      </c>
      <c r="X270">
        <v>2019</v>
      </c>
      <c r="Y270" t="s">
        <v>37</v>
      </c>
      <c r="Z270" t="s">
        <v>38</v>
      </c>
      <c r="AA270">
        <v>5</v>
      </c>
      <c r="AB270">
        <v>133</v>
      </c>
      <c r="AC270">
        <v>1.1000000000000001</v>
      </c>
      <c r="AD270">
        <v>0</v>
      </c>
      <c r="AE270">
        <v>482.625</v>
      </c>
      <c r="AF270" t="e">
        <f>VLOOKUP(A270,[1]DETALLE!$A$1:$AK$841,37,FALSE)</f>
        <v>#N/A</v>
      </c>
      <c r="AG270" t="e">
        <f>VLOOKUP(A270,[1]DETALLE!$A$1:$AK$841,16,FALSE)</f>
        <v>#N/A</v>
      </c>
      <c r="AH270" t="e">
        <f>VLOOKUP(A270,[1]DETALLE!$A$1:$AK$841,22,FALSE)</f>
        <v>#N/A</v>
      </c>
      <c r="AI270" t="e">
        <f>VLOOKUP(A270,[1]DETALLE!$A$1:$AK$841,27,FALSE)</f>
        <v>#N/A</v>
      </c>
      <c r="AJ270" t="e">
        <f>VLOOKUP(A270,[1]DETALLE!$A$1:$AK$841,18,FALSE)</f>
        <v>#N/A</v>
      </c>
      <c r="AK270" t="e">
        <f t="shared" si="20"/>
        <v>#N/A</v>
      </c>
      <c r="AL270" t="e">
        <f t="shared" si="21"/>
        <v>#N/A</v>
      </c>
      <c r="AM270" t="e">
        <f t="shared" si="22"/>
        <v>#N/A</v>
      </c>
      <c r="AN270" t="e">
        <f t="shared" si="23"/>
        <v>#N/A</v>
      </c>
      <c r="AO270" t="e">
        <f t="shared" si="24"/>
        <v>#N/A</v>
      </c>
    </row>
    <row r="271" spans="1:41" x14ac:dyDescent="0.25">
      <c r="A271" t="s">
        <v>226</v>
      </c>
      <c r="B271">
        <v>2019</v>
      </c>
      <c r="C271" t="s">
        <v>37</v>
      </c>
      <c r="D271" t="s">
        <v>38</v>
      </c>
      <c r="E271">
        <v>5</v>
      </c>
      <c r="F271" t="s">
        <v>44</v>
      </c>
      <c r="G271">
        <v>0</v>
      </c>
      <c r="H271" t="s">
        <v>54</v>
      </c>
      <c r="I271">
        <v>803</v>
      </c>
      <c r="J271">
        <v>1573</v>
      </c>
      <c r="K271">
        <v>0.2</v>
      </c>
      <c r="L271">
        <v>0.6</v>
      </c>
      <c r="M271">
        <v>0.8</v>
      </c>
      <c r="N271">
        <v>1.05</v>
      </c>
      <c r="O271">
        <v>1.1000000000000001</v>
      </c>
      <c r="P271">
        <v>1.1499999999999999</v>
      </c>
      <c r="Q271" t="s">
        <v>46</v>
      </c>
      <c r="R271">
        <v>4</v>
      </c>
      <c r="S271">
        <v>6</v>
      </c>
      <c r="T271" t="s">
        <v>47</v>
      </c>
      <c r="U271" t="s">
        <v>54</v>
      </c>
      <c r="V271" t="s">
        <v>35</v>
      </c>
      <c r="W271" t="s">
        <v>42</v>
      </c>
      <c r="X271">
        <v>2019</v>
      </c>
      <c r="Y271" t="s">
        <v>37</v>
      </c>
      <c r="Z271" t="s">
        <v>38</v>
      </c>
      <c r="AA271">
        <v>15</v>
      </c>
      <c r="AB271">
        <v>2</v>
      </c>
      <c r="AC271">
        <v>0</v>
      </c>
      <c r="AD271">
        <v>0</v>
      </c>
      <c r="AE271">
        <v>1573</v>
      </c>
      <c r="AF271">
        <f>VLOOKUP(A271,[1]DETALLE!$A$1:$AK$841,37,FALSE)</f>
        <v>1092</v>
      </c>
      <c r="AG271">
        <f>VLOOKUP(A271,[1]DETALLE!$A$1:$AK$841,16,FALSE)</f>
        <v>25</v>
      </c>
      <c r="AH271">
        <f>VLOOKUP(A271,[1]DETALLE!$A$1:$AK$841,22,FALSE)</f>
        <v>0.8</v>
      </c>
      <c r="AI271">
        <f>VLOOKUP(A271,[1]DETALLE!$A$1:$AK$841,27,FALSE)</f>
        <v>0.19600000000000001</v>
      </c>
      <c r="AJ271" t="str">
        <f>VLOOKUP(A271,[1]DETALLE!$A$1:$AK$841,18,FALSE)</f>
        <v>Departmental Digital</v>
      </c>
      <c r="AK271">
        <f t="shared" si="20"/>
        <v>0</v>
      </c>
      <c r="AL271">
        <f t="shared" si="21"/>
        <v>0</v>
      </c>
      <c r="AM271">
        <f t="shared" si="22"/>
        <v>0</v>
      </c>
      <c r="AN271">
        <f t="shared" si="23"/>
        <v>0</v>
      </c>
      <c r="AO271">
        <f t="shared" si="24"/>
        <v>0</v>
      </c>
    </row>
    <row r="272" spans="1:41" x14ac:dyDescent="0.25">
      <c r="A272" t="s">
        <v>312</v>
      </c>
      <c r="B272">
        <v>2019</v>
      </c>
      <c r="C272" t="s">
        <v>37</v>
      </c>
      <c r="D272" t="s">
        <v>38</v>
      </c>
      <c r="E272">
        <v>5</v>
      </c>
      <c r="F272" t="s">
        <v>44</v>
      </c>
      <c r="G272">
        <v>0</v>
      </c>
      <c r="H272" t="s">
        <v>54</v>
      </c>
      <c r="I272">
        <v>803</v>
      </c>
      <c r="J272">
        <v>1573</v>
      </c>
      <c r="K272">
        <v>0.2</v>
      </c>
      <c r="L272">
        <v>0.6</v>
      </c>
      <c r="M272">
        <v>0.8</v>
      </c>
      <c r="N272">
        <v>1.05</v>
      </c>
      <c r="O272">
        <v>1.1000000000000001</v>
      </c>
      <c r="P272">
        <v>1.1499999999999999</v>
      </c>
      <c r="Q272" t="s">
        <v>46</v>
      </c>
      <c r="R272">
        <v>4</v>
      </c>
      <c r="S272">
        <v>6</v>
      </c>
      <c r="T272" t="s">
        <v>85</v>
      </c>
      <c r="U272" t="s">
        <v>54</v>
      </c>
      <c r="V272" t="s">
        <v>35</v>
      </c>
      <c r="W272" t="s">
        <v>42</v>
      </c>
      <c r="X272">
        <v>2019</v>
      </c>
      <c r="Y272" t="s">
        <v>37</v>
      </c>
      <c r="Z272" t="s">
        <v>38</v>
      </c>
      <c r="AA272">
        <v>9</v>
      </c>
      <c r="AB272">
        <v>217</v>
      </c>
      <c r="AC272">
        <v>0</v>
      </c>
      <c r="AD272">
        <v>0</v>
      </c>
      <c r="AE272">
        <v>1573</v>
      </c>
      <c r="AF272" t="e">
        <f>VLOOKUP(A272,[1]DETALLE!$A$1:$AK$841,37,FALSE)</f>
        <v>#N/A</v>
      </c>
      <c r="AG272" t="e">
        <f>VLOOKUP(A272,[1]DETALLE!$A$1:$AK$841,16,FALSE)</f>
        <v>#N/A</v>
      </c>
      <c r="AH272" t="e">
        <f>VLOOKUP(A272,[1]DETALLE!$A$1:$AK$841,22,FALSE)</f>
        <v>#N/A</v>
      </c>
      <c r="AI272" t="e">
        <f>VLOOKUP(A272,[1]DETALLE!$A$1:$AK$841,27,FALSE)</f>
        <v>#N/A</v>
      </c>
      <c r="AJ272" t="e">
        <f>VLOOKUP(A272,[1]DETALLE!$A$1:$AK$841,18,FALSE)</f>
        <v>#N/A</v>
      </c>
      <c r="AK272" t="e">
        <f t="shared" si="20"/>
        <v>#N/A</v>
      </c>
      <c r="AL272" t="e">
        <f t="shared" si="21"/>
        <v>#N/A</v>
      </c>
      <c r="AM272" t="e">
        <f t="shared" si="22"/>
        <v>#N/A</v>
      </c>
      <c r="AN272" t="e">
        <f t="shared" si="23"/>
        <v>#N/A</v>
      </c>
      <c r="AO272" t="e">
        <f t="shared" si="24"/>
        <v>#N/A</v>
      </c>
    </row>
    <row r="273" spans="1:41" x14ac:dyDescent="0.25">
      <c r="A273" t="s">
        <v>313</v>
      </c>
      <c r="B273">
        <v>2019</v>
      </c>
      <c r="C273" t="s">
        <v>37</v>
      </c>
      <c r="D273" t="s">
        <v>38</v>
      </c>
      <c r="E273">
        <v>5</v>
      </c>
      <c r="F273" t="s">
        <v>44</v>
      </c>
      <c r="G273">
        <v>0</v>
      </c>
      <c r="H273" t="s">
        <v>54</v>
      </c>
      <c r="I273">
        <v>803</v>
      </c>
      <c r="J273">
        <v>1573</v>
      </c>
      <c r="K273">
        <v>0.2</v>
      </c>
      <c r="L273">
        <v>0.6</v>
      </c>
      <c r="M273">
        <v>0.8</v>
      </c>
      <c r="N273">
        <v>1.05</v>
      </c>
      <c r="O273">
        <v>1.1000000000000001</v>
      </c>
      <c r="P273">
        <v>1.1499999999999999</v>
      </c>
      <c r="Q273" t="s">
        <v>46</v>
      </c>
      <c r="R273">
        <v>4</v>
      </c>
      <c r="S273">
        <v>6</v>
      </c>
      <c r="T273" t="s">
        <v>47</v>
      </c>
      <c r="U273" t="s">
        <v>54</v>
      </c>
      <c r="V273" t="s">
        <v>35</v>
      </c>
      <c r="W273" t="s">
        <v>42</v>
      </c>
      <c r="X273">
        <v>2019</v>
      </c>
      <c r="Y273" t="s">
        <v>37</v>
      </c>
      <c r="Z273" t="s">
        <v>38</v>
      </c>
      <c r="AA273">
        <v>11</v>
      </c>
      <c r="AB273">
        <v>77</v>
      </c>
      <c r="AC273">
        <v>0</v>
      </c>
      <c r="AD273">
        <v>0</v>
      </c>
      <c r="AE273">
        <v>1573</v>
      </c>
      <c r="AF273" t="e">
        <f>VLOOKUP(A273,[1]DETALLE!$A$1:$AK$841,37,FALSE)</f>
        <v>#N/A</v>
      </c>
      <c r="AG273" t="e">
        <f>VLOOKUP(A273,[1]DETALLE!$A$1:$AK$841,16,FALSE)</f>
        <v>#N/A</v>
      </c>
      <c r="AH273" t="e">
        <f>VLOOKUP(A273,[1]DETALLE!$A$1:$AK$841,22,FALSE)</f>
        <v>#N/A</v>
      </c>
      <c r="AI273" t="e">
        <f>VLOOKUP(A273,[1]DETALLE!$A$1:$AK$841,27,FALSE)</f>
        <v>#N/A</v>
      </c>
      <c r="AJ273" t="e">
        <f>VLOOKUP(A273,[1]DETALLE!$A$1:$AK$841,18,FALSE)</f>
        <v>#N/A</v>
      </c>
      <c r="AK273" t="e">
        <f t="shared" si="20"/>
        <v>#N/A</v>
      </c>
      <c r="AL273" t="e">
        <f t="shared" si="21"/>
        <v>#N/A</v>
      </c>
      <c r="AM273" t="e">
        <f t="shared" si="22"/>
        <v>#N/A</v>
      </c>
      <c r="AN273" t="e">
        <f t="shared" si="23"/>
        <v>#N/A</v>
      </c>
      <c r="AO273" t="e">
        <f t="shared" si="24"/>
        <v>#N/A</v>
      </c>
    </row>
    <row r="274" spans="1:41" x14ac:dyDescent="0.25">
      <c r="A274" t="s">
        <v>314</v>
      </c>
      <c r="B274">
        <v>2019</v>
      </c>
      <c r="C274" t="s">
        <v>37</v>
      </c>
      <c r="D274" t="s">
        <v>38</v>
      </c>
      <c r="E274">
        <v>5</v>
      </c>
      <c r="F274" t="s">
        <v>44</v>
      </c>
      <c r="G274">
        <v>0</v>
      </c>
      <c r="H274" t="s">
        <v>54</v>
      </c>
      <c r="I274">
        <v>803</v>
      </c>
      <c r="J274">
        <v>1573</v>
      </c>
      <c r="K274">
        <v>0.2</v>
      </c>
      <c r="L274">
        <v>0.6</v>
      </c>
      <c r="M274">
        <v>0.8</v>
      </c>
      <c r="N274">
        <v>1.05</v>
      </c>
      <c r="O274">
        <v>1.1000000000000001</v>
      </c>
      <c r="P274">
        <v>1.1499999999999999</v>
      </c>
      <c r="Q274" t="s">
        <v>46</v>
      </c>
      <c r="R274">
        <v>4</v>
      </c>
      <c r="S274">
        <v>6</v>
      </c>
      <c r="T274" t="s">
        <v>47</v>
      </c>
      <c r="U274" t="s">
        <v>54</v>
      </c>
      <c r="V274" t="s">
        <v>35</v>
      </c>
      <c r="W274" t="s">
        <v>42</v>
      </c>
      <c r="X274">
        <v>2019</v>
      </c>
      <c r="Y274" t="s">
        <v>37</v>
      </c>
      <c r="Z274" t="s">
        <v>38</v>
      </c>
      <c r="AA274">
        <v>15</v>
      </c>
      <c r="AB274">
        <v>26</v>
      </c>
      <c r="AC274">
        <v>0</v>
      </c>
      <c r="AD274">
        <v>0</v>
      </c>
      <c r="AE274">
        <v>1573</v>
      </c>
      <c r="AF274" t="e">
        <f>VLOOKUP(A274,[1]DETALLE!$A$1:$AK$841,37,FALSE)</f>
        <v>#N/A</v>
      </c>
      <c r="AG274" t="e">
        <f>VLOOKUP(A274,[1]DETALLE!$A$1:$AK$841,16,FALSE)</f>
        <v>#N/A</v>
      </c>
      <c r="AH274" t="e">
        <f>VLOOKUP(A274,[1]DETALLE!$A$1:$AK$841,22,FALSE)</f>
        <v>#N/A</v>
      </c>
      <c r="AI274" t="e">
        <f>VLOOKUP(A274,[1]DETALLE!$A$1:$AK$841,27,FALSE)</f>
        <v>#N/A</v>
      </c>
      <c r="AJ274" t="e">
        <f>VLOOKUP(A274,[1]DETALLE!$A$1:$AK$841,18,FALSE)</f>
        <v>#N/A</v>
      </c>
      <c r="AK274" t="e">
        <f t="shared" si="20"/>
        <v>#N/A</v>
      </c>
      <c r="AL274" t="e">
        <f t="shared" si="21"/>
        <v>#N/A</v>
      </c>
      <c r="AM274" t="e">
        <f t="shared" si="22"/>
        <v>#N/A</v>
      </c>
      <c r="AN274" t="e">
        <f t="shared" si="23"/>
        <v>#N/A</v>
      </c>
      <c r="AO274" t="e">
        <f t="shared" si="24"/>
        <v>#N/A</v>
      </c>
    </row>
    <row r="275" spans="1:41" x14ac:dyDescent="0.25">
      <c r="A275" t="s">
        <v>315</v>
      </c>
      <c r="B275">
        <v>2019</v>
      </c>
      <c r="C275" t="s">
        <v>37</v>
      </c>
      <c r="D275" t="s">
        <v>38</v>
      </c>
      <c r="E275">
        <v>6</v>
      </c>
      <c r="F275" t="s">
        <v>44</v>
      </c>
      <c r="G275">
        <v>0</v>
      </c>
      <c r="H275" t="s">
        <v>71</v>
      </c>
      <c r="I275">
        <v>468</v>
      </c>
      <c r="J275">
        <v>715</v>
      </c>
      <c r="K275">
        <v>0</v>
      </c>
      <c r="L275">
        <v>0</v>
      </c>
      <c r="M275">
        <v>0</v>
      </c>
      <c r="N275">
        <v>0.6</v>
      </c>
      <c r="O275">
        <v>0.8</v>
      </c>
      <c r="P275">
        <v>1.05</v>
      </c>
      <c r="Q275" t="s">
        <v>46</v>
      </c>
      <c r="R275">
        <v>5</v>
      </c>
      <c r="S275">
        <v>9</v>
      </c>
      <c r="T275" t="s">
        <v>47</v>
      </c>
      <c r="U275" t="s">
        <v>71</v>
      </c>
      <c r="V275" t="s">
        <v>35</v>
      </c>
      <c r="W275" t="s">
        <v>55</v>
      </c>
      <c r="X275">
        <v>2019</v>
      </c>
      <c r="Y275" t="s">
        <v>37</v>
      </c>
      <c r="Z275" t="s">
        <v>38</v>
      </c>
      <c r="AA275">
        <v>8</v>
      </c>
      <c r="AB275">
        <v>47</v>
      </c>
      <c r="AC275">
        <v>0</v>
      </c>
      <c r="AD275">
        <v>0</v>
      </c>
      <c r="AE275">
        <v>715</v>
      </c>
      <c r="AF275" t="e">
        <f>VLOOKUP(A275,[1]DETALLE!$A$1:$AK$841,37,FALSE)</f>
        <v>#N/A</v>
      </c>
      <c r="AG275" t="e">
        <f>VLOOKUP(A275,[1]DETALLE!$A$1:$AK$841,16,FALSE)</f>
        <v>#N/A</v>
      </c>
      <c r="AH275" t="e">
        <f>VLOOKUP(A275,[1]DETALLE!$A$1:$AK$841,22,FALSE)</f>
        <v>#N/A</v>
      </c>
      <c r="AI275" t="e">
        <f>VLOOKUP(A275,[1]DETALLE!$A$1:$AK$841,27,FALSE)</f>
        <v>#N/A</v>
      </c>
      <c r="AJ275" t="e">
        <f>VLOOKUP(A275,[1]DETALLE!$A$1:$AK$841,18,FALSE)</f>
        <v>#N/A</v>
      </c>
      <c r="AK275" t="e">
        <f t="shared" si="20"/>
        <v>#N/A</v>
      </c>
      <c r="AL275" t="e">
        <f t="shared" si="21"/>
        <v>#N/A</v>
      </c>
      <c r="AM275" t="e">
        <f t="shared" si="22"/>
        <v>#N/A</v>
      </c>
      <c r="AN275" t="e">
        <f t="shared" si="23"/>
        <v>#N/A</v>
      </c>
      <c r="AO275" t="e">
        <f t="shared" si="24"/>
        <v>#N/A</v>
      </c>
    </row>
    <row r="276" spans="1:41" x14ac:dyDescent="0.25">
      <c r="A276" t="s">
        <v>153</v>
      </c>
      <c r="B276">
        <v>2019</v>
      </c>
      <c r="C276" t="s">
        <v>37</v>
      </c>
      <c r="D276" t="s">
        <v>38</v>
      </c>
      <c r="E276">
        <v>7</v>
      </c>
      <c r="F276" t="s">
        <v>40</v>
      </c>
      <c r="G276">
        <v>2.0333329999999998</v>
      </c>
      <c r="H276" t="s">
        <v>58</v>
      </c>
      <c r="I276">
        <v>655</v>
      </c>
      <c r="J276">
        <v>1365</v>
      </c>
      <c r="K276">
        <v>0</v>
      </c>
      <c r="L276">
        <v>0</v>
      </c>
      <c r="M276">
        <v>0.6</v>
      </c>
      <c r="N276">
        <v>0.8</v>
      </c>
      <c r="O276">
        <v>1.05</v>
      </c>
      <c r="P276">
        <v>1.1000000000000001</v>
      </c>
      <c r="Q276" t="s">
        <v>46</v>
      </c>
      <c r="R276">
        <v>5</v>
      </c>
      <c r="S276">
        <v>9</v>
      </c>
      <c r="T276" t="s">
        <v>47</v>
      </c>
      <c r="U276" t="s">
        <v>45</v>
      </c>
      <c r="V276" t="s">
        <v>35</v>
      </c>
      <c r="W276" t="s">
        <v>50</v>
      </c>
      <c r="X276">
        <v>2019</v>
      </c>
      <c r="Y276" t="s">
        <v>37</v>
      </c>
      <c r="Z276" t="s">
        <v>38</v>
      </c>
      <c r="AA276">
        <v>8</v>
      </c>
      <c r="AB276">
        <v>5</v>
      </c>
      <c r="AC276">
        <v>0</v>
      </c>
      <c r="AD276">
        <v>0.40666659999999999</v>
      </c>
      <c r="AE276">
        <v>0</v>
      </c>
      <c r="AF276">
        <f>VLOOKUP(A276,[1]DETALLE!$A$1:$AK$841,37,FALSE)</f>
        <v>750.75000000000011</v>
      </c>
      <c r="AG276">
        <f>VLOOKUP(A276,[1]DETALLE!$A$1:$AK$841,16,FALSE)</f>
        <v>210</v>
      </c>
      <c r="AH276">
        <f>VLOOKUP(A276,[1]DETALLE!$A$1:$AK$841,22,FALSE)</f>
        <v>1.05</v>
      </c>
      <c r="AI276">
        <f>VLOOKUP(A276,[1]DETALLE!$A$1:$AK$841,27,FALSE)</f>
        <v>0</v>
      </c>
      <c r="AJ276" t="str">
        <f>VLOOKUP(A276,[1]DETALLE!$A$1:$AK$841,18,FALSE)</f>
        <v>A4 Mono MFPs</v>
      </c>
      <c r="AK276">
        <f t="shared" si="20"/>
        <v>0</v>
      </c>
      <c r="AL276">
        <f t="shared" si="21"/>
        <v>0</v>
      </c>
      <c r="AM276">
        <f t="shared" si="22"/>
        <v>0</v>
      </c>
      <c r="AN276">
        <f t="shared" si="23"/>
        <v>0</v>
      </c>
      <c r="AO276">
        <f t="shared" si="24"/>
        <v>0</v>
      </c>
    </row>
    <row r="277" spans="1:41" x14ac:dyDescent="0.25">
      <c r="A277" t="s">
        <v>316</v>
      </c>
      <c r="B277">
        <v>2019</v>
      </c>
      <c r="C277" t="s">
        <v>37</v>
      </c>
      <c r="D277" t="s">
        <v>38</v>
      </c>
      <c r="E277">
        <v>7</v>
      </c>
      <c r="F277" t="s">
        <v>40</v>
      </c>
      <c r="G277">
        <v>0.5</v>
      </c>
      <c r="H277" t="s">
        <v>45</v>
      </c>
      <c r="I277">
        <v>803</v>
      </c>
      <c r="J277">
        <v>1573</v>
      </c>
      <c r="K277">
        <v>0.2</v>
      </c>
      <c r="L277">
        <v>0.6</v>
      </c>
      <c r="M277">
        <v>0.8</v>
      </c>
      <c r="N277">
        <v>1.05</v>
      </c>
      <c r="O277">
        <v>1.1000000000000001</v>
      </c>
      <c r="P277">
        <v>1.1499999999999999</v>
      </c>
      <c r="Q277" t="s">
        <v>46</v>
      </c>
      <c r="R277">
        <v>4</v>
      </c>
      <c r="S277">
        <v>6</v>
      </c>
      <c r="T277" t="s">
        <v>47</v>
      </c>
      <c r="U277" t="s">
        <v>48</v>
      </c>
      <c r="V277" t="s">
        <v>35</v>
      </c>
      <c r="W277" t="s">
        <v>36</v>
      </c>
      <c r="X277">
        <v>2019</v>
      </c>
      <c r="Y277" t="s">
        <v>37</v>
      </c>
      <c r="Z277" t="s">
        <v>38</v>
      </c>
      <c r="AA277">
        <v>8</v>
      </c>
      <c r="AB277">
        <v>45</v>
      </c>
      <c r="AC277">
        <v>1.1000000000000001</v>
      </c>
      <c r="AD277">
        <v>0.125</v>
      </c>
      <c r="AE277">
        <v>1730.3</v>
      </c>
      <c r="AF277">
        <f>VLOOKUP(A277,[1]DETALLE!$A$1:$AK$841,37,FALSE)</f>
        <v>819</v>
      </c>
      <c r="AG277">
        <f>VLOOKUP(A277,[1]DETALLE!$A$1:$AK$841,16,FALSE)</f>
        <v>14</v>
      </c>
      <c r="AH277">
        <f>VLOOKUP(A277,[1]DETALLE!$A$1:$AK$841,22,FALSE)</f>
        <v>0.6</v>
      </c>
      <c r="AI277">
        <f>VLOOKUP(A277,[1]DETALLE!$A$1:$AK$841,27,FALSE)</f>
        <v>0</v>
      </c>
      <c r="AJ277" t="str">
        <f>VLOOKUP(A277,[1]DETALLE!$A$1:$AK$841,18,FALSE)</f>
        <v>Departmental Digital</v>
      </c>
      <c r="AK277">
        <f t="shared" si="20"/>
        <v>0</v>
      </c>
      <c r="AL277">
        <f t="shared" si="21"/>
        <v>0</v>
      </c>
      <c r="AM277">
        <f t="shared" si="22"/>
        <v>0</v>
      </c>
      <c r="AN277">
        <f t="shared" si="23"/>
        <v>0</v>
      </c>
      <c r="AO277">
        <f t="shared" si="24"/>
        <v>0</v>
      </c>
    </row>
    <row r="278" spans="1:41" x14ac:dyDescent="0.25">
      <c r="A278" t="s">
        <v>93</v>
      </c>
      <c r="B278">
        <v>2019</v>
      </c>
      <c r="C278" t="s">
        <v>37</v>
      </c>
      <c r="D278" t="s">
        <v>38</v>
      </c>
      <c r="E278">
        <v>7</v>
      </c>
      <c r="F278" t="s">
        <v>40</v>
      </c>
      <c r="G278">
        <v>2.5</v>
      </c>
      <c r="H278" t="s">
        <v>45</v>
      </c>
      <c r="I278">
        <v>803</v>
      </c>
      <c r="J278">
        <v>1573</v>
      </c>
      <c r="K278">
        <v>0.2</v>
      </c>
      <c r="L278">
        <v>0.6</v>
      </c>
      <c r="M278">
        <v>0.8</v>
      </c>
      <c r="N278">
        <v>1.05</v>
      </c>
      <c r="O278">
        <v>1.1000000000000001</v>
      </c>
      <c r="P278">
        <v>1.1499999999999999</v>
      </c>
      <c r="Q278" t="s">
        <v>46</v>
      </c>
      <c r="R278">
        <v>4</v>
      </c>
      <c r="S278">
        <v>6</v>
      </c>
      <c r="T278" t="s">
        <v>47</v>
      </c>
      <c r="U278" t="s">
        <v>48</v>
      </c>
      <c r="V278" t="s">
        <v>35</v>
      </c>
      <c r="W278" t="s">
        <v>36</v>
      </c>
      <c r="X278">
        <v>2019</v>
      </c>
      <c r="Y278" t="s">
        <v>37</v>
      </c>
      <c r="Z278" t="s">
        <v>38</v>
      </c>
      <c r="AA278">
        <v>11</v>
      </c>
      <c r="AB278">
        <v>9</v>
      </c>
      <c r="AC278">
        <v>0.8</v>
      </c>
      <c r="AD278">
        <v>0.625</v>
      </c>
      <c r="AE278">
        <v>1258.4000000000001</v>
      </c>
      <c r="AF278">
        <f>VLOOKUP(A278,[1]DETALLE!$A$1:$AK$841,37,FALSE)</f>
        <v>1651.6500000000003</v>
      </c>
      <c r="AG278">
        <f>VLOOKUP(A278,[1]DETALLE!$A$1:$AK$841,16,FALSE)</f>
        <v>27</v>
      </c>
      <c r="AH278">
        <f>VLOOKUP(A278,[1]DETALLE!$A$1:$AK$841,22,FALSE)</f>
        <v>1.05</v>
      </c>
      <c r="AI278">
        <f>VLOOKUP(A278,[1]DETALLE!$A$1:$AK$841,27,FALSE)</f>
        <v>0.89249999999999996</v>
      </c>
      <c r="AJ278" t="str">
        <f>VLOOKUP(A278,[1]DETALLE!$A$1:$AK$841,18,FALSE)</f>
        <v>Light Production Digital Business</v>
      </c>
      <c r="AK278">
        <f t="shared" si="20"/>
        <v>0</v>
      </c>
      <c r="AL278">
        <f t="shared" si="21"/>
        <v>0</v>
      </c>
      <c r="AM278">
        <f t="shared" si="22"/>
        <v>0</v>
      </c>
      <c r="AN278">
        <f t="shared" si="23"/>
        <v>0</v>
      </c>
      <c r="AO278">
        <f t="shared" si="24"/>
        <v>1</v>
      </c>
    </row>
    <row r="279" spans="1:41" x14ac:dyDescent="0.25">
      <c r="A279" t="s">
        <v>317</v>
      </c>
      <c r="B279">
        <v>2019</v>
      </c>
      <c r="C279" t="s">
        <v>37</v>
      </c>
      <c r="D279" t="s">
        <v>38</v>
      </c>
      <c r="E279">
        <v>7</v>
      </c>
      <c r="F279" t="s">
        <v>40</v>
      </c>
      <c r="G279">
        <v>0.3</v>
      </c>
      <c r="H279" t="s">
        <v>54</v>
      </c>
      <c r="I279">
        <v>803</v>
      </c>
      <c r="J279">
        <v>1573</v>
      </c>
      <c r="K279">
        <v>0.2</v>
      </c>
      <c r="L279">
        <v>0.6</v>
      </c>
      <c r="M279">
        <v>0.8</v>
      </c>
      <c r="N279">
        <v>1.05</v>
      </c>
      <c r="O279">
        <v>1.1000000000000001</v>
      </c>
      <c r="P279">
        <v>1.1499999999999999</v>
      </c>
      <c r="Q279" t="s">
        <v>46</v>
      </c>
      <c r="R279">
        <v>4</v>
      </c>
      <c r="S279">
        <v>6</v>
      </c>
      <c r="T279" t="s">
        <v>47</v>
      </c>
      <c r="U279" t="s">
        <v>54</v>
      </c>
      <c r="V279" t="s">
        <v>35</v>
      </c>
      <c r="W279" t="s">
        <v>36</v>
      </c>
      <c r="X279">
        <v>2019</v>
      </c>
      <c r="Y279" t="s">
        <v>37</v>
      </c>
      <c r="Z279" t="s">
        <v>38</v>
      </c>
      <c r="AA279">
        <v>8</v>
      </c>
      <c r="AB279">
        <v>53</v>
      </c>
      <c r="AC279">
        <v>1.1000000000000001</v>
      </c>
      <c r="AD279">
        <v>7.4999999999999997E-2</v>
      </c>
      <c r="AE279">
        <v>1730.3</v>
      </c>
      <c r="AF279">
        <f>VLOOKUP(A279,[1]DETALLE!$A$1:$AK$841,37,FALSE)</f>
        <v>1501.5000000000002</v>
      </c>
      <c r="AG279">
        <f>VLOOKUP(A279,[1]DETALLE!$A$1:$AK$841,16,FALSE)</f>
        <v>86</v>
      </c>
      <c r="AH279">
        <f>VLOOKUP(A279,[1]DETALLE!$A$1:$AK$841,22,FALSE)</f>
        <v>1.1000000000000001</v>
      </c>
      <c r="AI279">
        <f>VLOOKUP(A279,[1]DETALLE!$A$1:$AK$841,27,FALSE)</f>
        <v>0.34199999999999997</v>
      </c>
      <c r="AJ279" t="str">
        <f>VLOOKUP(A279,[1]DETALLE!$A$1:$AK$841,18,FALSE)</f>
        <v>Departmental Digital</v>
      </c>
      <c r="AK279">
        <f t="shared" si="20"/>
        <v>0</v>
      </c>
      <c r="AL279">
        <f t="shared" si="21"/>
        <v>0</v>
      </c>
      <c r="AM279">
        <f t="shared" si="22"/>
        <v>1</v>
      </c>
      <c r="AN279">
        <f t="shared" si="23"/>
        <v>0</v>
      </c>
      <c r="AO279">
        <f t="shared" si="24"/>
        <v>0</v>
      </c>
    </row>
    <row r="280" spans="1:41" x14ac:dyDescent="0.25">
      <c r="A280" t="s">
        <v>318</v>
      </c>
      <c r="B280">
        <v>2019</v>
      </c>
      <c r="C280" t="s">
        <v>37</v>
      </c>
      <c r="D280" t="s">
        <v>38</v>
      </c>
      <c r="E280">
        <v>7</v>
      </c>
      <c r="F280" t="s">
        <v>44</v>
      </c>
      <c r="G280">
        <v>0</v>
      </c>
      <c r="H280" t="s">
        <v>58</v>
      </c>
      <c r="I280">
        <v>655</v>
      </c>
      <c r="J280">
        <v>1365</v>
      </c>
      <c r="K280">
        <v>0</v>
      </c>
      <c r="L280">
        <v>0</v>
      </c>
      <c r="M280">
        <v>0.6</v>
      </c>
      <c r="N280">
        <v>0.8</v>
      </c>
      <c r="O280">
        <v>1.05</v>
      </c>
      <c r="P280">
        <v>1.1000000000000001</v>
      </c>
      <c r="Q280" t="s">
        <v>46</v>
      </c>
      <c r="R280">
        <v>5</v>
      </c>
      <c r="S280">
        <v>9</v>
      </c>
      <c r="T280" t="s">
        <v>85</v>
      </c>
      <c r="U280" t="s">
        <v>58</v>
      </c>
      <c r="V280" t="s">
        <v>35</v>
      </c>
      <c r="W280" t="s">
        <v>61</v>
      </c>
      <c r="X280">
        <v>2019</v>
      </c>
      <c r="Y280" t="s">
        <v>37</v>
      </c>
      <c r="Z280" t="s">
        <v>38</v>
      </c>
      <c r="AA280">
        <v>8</v>
      </c>
      <c r="AB280">
        <v>13</v>
      </c>
      <c r="AC280">
        <v>0</v>
      </c>
      <c r="AD280">
        <v>0</v>
      </c>
      <c r="AE280">
        <v>1365</v>
      </c>
      <c r="AF280">
        <f>VLOOKUP(A280,[1]DETALLE!$A$1:$AK$841,37,FALSE)</f>
        <v>0</v>
      </c>
      <c r="AG280">
        <f>VLOOKUP(A280,[1]DETALLE!$A$1:$AK$841,16,FALSE)</f>
        <v>21</v>
      </c>
      <c r="AH280">
        <f>VLOOKUP(A280,[1]DETALLE!$A$1:$AK$841,22,FALSE)</f>
        <v>0.8</v>
      </c>
      <c r="AI280">
        <f>VLOOKUP(A280,[1]DETALLE!$A$1:$AK$841,27,FALSE)</f>
        <v>0.30199999999999999</v>
      </c>
      <c r="AJ280" t="str">
        <f>VLOOKUP(A280,[1]DETALLE!$A$1:$AK$841,18,FALSE)</f>
        <v>Office Digital</v>
      </c>
      <c r="AK280">
        <f t="shared" si="20"/>
        <v>0</v>
      </c>
      <c r="AL280">
        <f t="shared" si="21"/>
        <v>0</v>
      </c>
      <c r="AM280">
        <f t="shared" si="22"/>
        <v>0</v>
      </c>
      <c r="AN280">
        <f t="shared" si="23"/>
        <v>0</v>
      </c>
      <c r="AO280">
        <f t="shared" si="24"/>
        <v>0</v>
      </c>
    </row>
    <row r="281" spans="1:41" x14ac:dyDescent="0.25">
      <c r="A281" t="s">
        <v>319</v>
      </c>
      <c r="B281">
        <v>2019</v>
      </c>
      <c r="C281" t="s">
        <v>37</v>
      </c>
      <c r="D281" t="s">
        <v>38</v>
      </c>
      <c r="E281">
        <v>7</v>
      </c>
      <c r="F281" t="s">
        <v>40</v>
      </c>
      <c r="G281">
        <v>0.55000000000000004</v>
      </c>
      <c r="H281" t="s">
        <v>54</v>
      </c>
      <c r="I281">
        <v>803</v>
      </c>
      <c r="J281">
        <v>1573</v>
      </c>
      <c r="K281">
        <v>0.2</v>
      </c>
      <c r="L281">
        <v>0.6</v>
      </c>
      <c r="M281">
        <v>0.8</v>
      </c>
      <c r="N281">
        <v>1.05</v>
      </c>
      <c r="O281">
        <v>1.1000000000000001</v>
      </c>
      <c r="P281">
        <v>1.1499999999999999</v>
      </c>
      <c r="Q281" t="s">
        <v>46</v>
      </c>
      <c r="R281">
        <v>4</v>
      </c>
      <c r="S281">
        <v>6</v>
      </c>
      <c r="T281" t="s">
        <v>47</v>
      </c>
      <c r="U281" t="s">
        <v>54</v>
      </c>
      <c r="V281" t="s">
        <v>35</v>
      </c>
      <c r="W281" t="s">
        <v>42</v>
      </c>
      <c r="X281">
        <v>2019</v>
      </c>
      <c r="Y281" t="s">
        <v>37</v>
      </c>
      <c r="Z281" t="s">
        <v>38</v>
      </c>
      <c r="AA281">
        <v>8</v>
      </c>
      <c r="AB281">
        <v>56</v>
      </c>
      <c r="AC281">
        <v>1.1000000000000001</v>
      </c>
      <c r="AD281">
        <v>0.13750000000000001</v>
      </c>
      <c r="AE281">
        <v>1730.3</v>
      </c>
      <c r="AF281">
        <f>VLOOKUP(A281,[1]DETALLE!$A$1:$AK$841,37,FALSE)</f>
        <v>750.75000000000011</v>
      </c>
      <c r="AG281">
        <f>VLOOKUP(A281,[1]DETALLE!$A$1:$AK$841,16,FALSE)</f>
        <v>85</v>
      </c>
      <c r="AH281">
        <f>VLOOKUP(A281,[1]DETALLE!$A$1:$AK$841,22,FALSE)</f>
        <v>1.05</v>
      </c>
      <c r="AI281">
        <f>VLOOKUP(A281,[1]DETALLE!$A$1:$AK$841,27,FALSE)</f>
        <v>0</v>
      </c>
      <c r="AJ281" t="str">
        <f>VLOOKUP(A281,[1]DETALLE!$A$1:$AK$841,18,FALSE)</f>
        <v>Color Laser Printers</v>
      </c>
      <c r="AK281">
        <f t="shared" si="20"/>
        <v>0</v>
      </c>
      <c r="AL281">
        <f t="shared" si="21"/>
        <v>0</v>
      </c>
      <c r="AM281">
        <f t="shared" si="22"/>
        <v>0</v>
      </c>
      <c r="AN281">
        <f t="shared" si="23"/>
        <v>0</v>
      </c>
      <c r="AO281">
        <f t="shared" si="24"/>
        <v>0</v>
      </c>
    </row>
    <row r="282" spans="1:41" x14ac:dyDescent="0.25">
      <c r="A282" t="s">
        <v>148</v>
      </c>
      <c r="B282">
        <v>2019</v>
      </c>
      <c r="C282" t="s">
        <v>37</v>
      </c>
      <c r="D282" t="s">
        <v>38</v>
      </c>
      <c r="E282">
        <v>7</v>
      </c>
      <c r="F282" t="s">
        <v>40</v>
      </c>
      <c r="G282">
        <v>0.55000000000000004</v>
      </c>
      <c r="H282" t="s">
        <v>54</v>
      </c>
      <c r="I282">
        <v>803</v>
      </c>
      <c r="J282">
        <v>1573</v>
      </c>
      <c r="K282">
        <v>0.2</v>
      </c>
      <c r="L282">
        <v>0.6</v>
      </c>
      <c r="M282">
        <v>0.8</v>
      </c>
      <c r="N282">
        <v>1.05</v>
      </c>
      <c r="O282">
        <v>1.1000000000000001</v>
      </c>
      <c r="P282">
        <v>1.1499999999999999</v>
      </c>
      <c r="Q282" t="s">
        <v>46</v>
      </c>
      <c r="R282">
        <v>4</v>
      </c>
      <c r="S282">
        <v>6</v>
      </c>
      <c r="T282" t="s">
        <v>47</v>
      </c>
      <c r="U282" t="s">
        <v>54</v>
      </c>
      <c r="V282" t="s">
        <v>35</v>
      </c>
      <c r="W282" t="s">
        <v>50</v>
      </c>
      <c r="X282">
        <v>2019</v>
      </c>
      <c r="Y282" t="s">
        <v>37</v>
      </c>
      <c r="Z282" t="s">
        <v>38</v>
      </c>
      <c r="AA282">
        <v>8</v>
      </c>
      <c r="AB282">
        <v>6</v>
      </c>
      <c r="AC282">
        <v>0.6</v>
      </c>
      <c r="AD282">
        <v>0.13750000000000001</v>
      </c>
      <c r="AE282">
        <v>943.8</v>
      </c>
      <c r="AF282">
        <f>VLOOKUP(A282,[1]DETALLE!$A$1:$AK$841,37,FALSE)</f>
        <v>1258.4000000000003</v>
      </c>
      <c r="AG282">
        <f>VLOOKUP(A282,[1]DETALLE!$A$1:$AK$841,16,FALSE)</f>
        <v>12</v>
      </c>
      <c r="AH282">
        <f>VLOOKUP(A282,[1]DETALLE!$A$1:$AK$841,22,FALSE)</f>
        <v>0.8</v>
      </c>
      <c r="AI282">
        <f>VLOOKUP(A282,[1]DETALLE!$A$1:$AK$841,27,FALSE)</f>
        <v>0.58250000000000002</v>
      </c>
      <c r="AJ282" t="str">
        <f>VLOOKUP(A282,[1]DETALLE!$A$1:$AK$841,18,FALSE)</f>
        <v>Light Production Digital Business</v>
      </c>
      <c r="AK282">
        <f t="shared" si="20"/>
        <v>0</v>
      </c>
      <c r="AL282">
        <f t="shared" si="21"/>
        <v>0</v>
      </c>
      <c r="AM282">
        <f t="shared" si="22"/>
        <v>0</v>
      </c>
      <c r="AN282">
        <f t="shared" si="23"/>
        <v>0</v>
      </c>
      <c r="AO282">
        <f t="shared" si="24"/>
        <v>0</v>
      </c>
    </row>
    <row r="283" spans="1:41" x14ac:dyDescent="0.25">
      <c r="A283" t="s">
        <v>320</v>
      </c>
      <c r="B283">
        <v>2019</v>
      </c>
      <c r="C283" t="s">
        <v>37</v>
      </c>
      <c r="D283" t="s">
        <v>38</v>
      </c>
      <c r="E283">
        <v>8</v>
      </c>
      <c r="F283" t="s">
        <v>40</v>
      </c>
      <c r="G283">
        <v>1.5</v>
      </c>
      <c r="H283" t="s">
        <v>58</v>
      </c>
      <c r="I283">
        <v>655</v>
      </c>
      <c r="J283">
        <v>1365</v>
      </c>
      <c r="K283">
        <v>0</v>
      </c>
      <c r="L283">
        <v>0</v>
      </c>
      <c r="M283">
        <v>0.6</v>
      </c>
      <c r="N283">
        <v>0.8</v>
      </c>
      <c r="O283">
        <v>1.05</v>
      </c>
      <c r="P283">
        <v>1.1000000000000001</v>
      </c>
      <c r="Q283" t="s">
        <v>46</v>
      </c>
      <c r="R283">
        <v>5</v>
      </c>
      <c r="S283">
        <v>9</v>
      </c>
      <c r="T283" t="s">
        <v>47</v>
      </c>
      <c r="U283" t="s">
        <v>45</v>
      </c>
      <c r="V283" t="s">
        <v>35</v>
      </c>
      <c r="W283" t="s">
        <v>42</v>
      </c>
      <c r="X283">
        <v>2019</v>
      </c>
      <c r="Y283" t="s">
        <v>37</v>
      </c>
      <c r="Z283" t="s">
        <v>38</v>
      </c>
      <c r="AA283">
        <v>8</v>
      </c>
      <c r="AB283">
        <v>28</v>
      </c>
      <c r="AC283">
        <v>0.8</v>
      </c>
      <c r="AD283">
        <v>0.3</v>
      </c>
      <c r="AE283">
        <v>1092</v>
      </c>
      <c r="AF283">
        <f>VLOOKUP(A283,[1]DETALLE!$A$1:$AK$841,37,FALSE)</f>
        <v>750.75000000000011</v>
      </c>
      <c r="AG283">
        <f>VLOOKUP(A283,[1]DETALLE!$A$1:$AK$841,16,FALSE)</f>
        <v>540</v>
      </c>
      <c r="AH283">
        <f>VLOOKUP(A283,[1]DETALLE!$A$1:$AK$841,22,FALSE)</f>
        <v>1.05</v>
      </c>
      <c r="AI283">
        <f>VLOOKUP(A283,[1]DETALLE!$A$1:$AK$841,27,FALSE)</f>
        <v>0.16799999999999998</v>
      </c>
      <c r="AJ283" t="str">
        <f>VLOOKUP(A283,[1]DETALLE!$A$1:$AK$841,18,FALSE)</f>
        <v>A4 Mono MFPs</v>
      </c>
      <c r="AK283">
        <f t="shared" si="20"/>
        <v>0</v>
      </c>
      <c r="AL283">
        <f t="shared" si="21"/>
        <v>0</v>
      </c>
      <c r="AM283">
        <f t="shared" si="22"/>
        <v>0</v>
      </c>
      <c r="AN283">
        <f t="shared" si="23"/>
        <v>0</v>
      </c>
      <c r="AO283">
        <f t="shared" si="24"/>
        <v>0</v>
      </c>
    </row>
    <row r="284" spans="1:41" x14ac:dyDescent="0.25">
      <c r="A284" t="s">
        <v>321</v>
      </c>
      <c r="B284">
        <v>2019</v>
      </c>
      <c r="C284" t="s">
        <v>37</v>
      </c>
      <c r="D284" t="s">
        <v>38</v>
      </c>
      <c r="E284">
        <v>8</v>
      </c>
      <c r="F284" t="s">
        <v>40</v>
      </c>
      <c r="G284">
        <v>0</v>
      </c>
      <c r="H284" t="s">
        <v>58</v>
      </c>
      <c r="I284">
        <v>655</v>
      </c>
      <c r="J284">
        <v>1365</v>
      </c>
      <c r="K284">
        <v>0</v>
      </c>
      <c r="L284">
        <v>0</v>
      </c>
      <c r="M284">
        <v>0.6</v>
      </c>
      <c r="N284">
        <v>0.8</v>
      </c>
      <c r="O284">
        <v>1.05</v>
      </c>
      <c r="P284">
        <v>1.1000000000000001</v>
      </c>
      <c r="Q284" t="s">
        <v>46</v>
      </c>
      <c r="R284">
        <v>5</v>
      </c>
      <c r="S284">
        <v>9</v>
      </c>
      <c r="T284" t="s">
        <v>47</v>
      </c>
      <c r="U284" t="s">
        <v>45</v>
      </c>
      <c r="V284" t="s">
        <v>35</v>
      </c>
      <c r="W284" t="s">
        <v>55</v>
      </c>
      <c r="X284">
        <v>2019</v>
      </c>
      <c r="Y284" t="s">
        <v>37</v>
      </c>
      <c r="Z284" t="s">
        <v>38</v>
      </c>
      <c r="AA284">
        <v>8</v>
      </c>
      <c r="AB284">
        <v>14</v>
      </c>
      <c r="AC284">
        <v>0.6</v>
      </c>
      <c r="AD284">
        <v>0</v>
      </c>
      <c r="AE284">
        <v>819</v>
      </c>
      <c r="AF284">
        <f>VLOOKUP(A284,[1]DETALLE!$A$1:$AK$841,37,FALSE)</f>
        <v>572.00000000000011</v>
      </c>
      <c r="AG284">
        <f>VLOOKUP(A284,[1]DETALLE!$A$1:$AK$841,16,FALSE)</f>
        <v>37</v>
      </c>
      <c r="AH284">
        <f>VLOOKUP(A284,[1]DETALLE!$A$1:$AK$841,22,FALSE)</f>
        <v>0.8</v>
      </c>
      <c r="AI284">
        <f>VLOOKUP(A284,[1]DETALLE!$A$1:$AK$841,27,FALSE)</f>
        <v>0.11000000000000001</v>
      </c>
      <c r="AJ284" t="str">
        <f>VLOOKUP(A284,[1]DETALLE!$A$1:$AK$841,18,FALSE)</f>
        <v>Entry Mono Printers</v>
      </c>
      <c r="AK284">
        <f t="shared" si="20"/>
        <v>0</v>
      </c>
      <c r="AL284">
        <f t="shared" si="21"/>
        <v>0</v>
      </c>
      <c r="AM284">
        <f t="shared" si="22"/>
        <v>0</v>
      </c>
      <c r="AN284">
        <f t="shared" si="23"/>
        <v>0</v>
      </c>
      <c r="AO284">
        <f t="shared" si="24"/>
        <v>0</v>
      </c>
    </row>
    <row r="285" spans="1:41" x14ac:dyDescent="0.25">
      <c r="A285" t="s">
        <v>322</v>
      </c>
      <c r="B285">
        <v>2019</v>
      </c>
      <c r="C285" t="s">
        <v>37</v>
      </c>
      <c r="D285" t="s">
        <v>38</v>
      </c>
      <c r="E285">
        <v>8</v>
      </c>
      <c r="F285" t="s">
        <v>40</v>
      </c>
      <c r="G285">
        <v>1.9</v>
      </c>
      <c r="H285" t="s">
        <v>34</v>
      </c>
      <c r="I285">
        <v>468</v>
      </c>
      <c r="J285">
        <v>715</v>
      </c>
      <c r="K285">
        <v>0</v>
      </c>
      <c r="L285">
        <v>0</v>
      </c>
      <c r="M285">
        <v>0</v>
      </c>
      <c r="N285">
        <v>0.6</v>
      </c>
      <c r="O285">
        <v>0.8</v>
      </c>
      <c r="P285">
        <v>1.05</v>
      </c>
      <c r="Q285" t="s">
        <v>46</v>
      </c>
      <c r="R285">
        <v>5</v>
      </c>
      <c r="S285">
        <v>9</v>
      </c>
      <c r="T285" t="s">
        <v>47</v>
      </c>
      <c r="U285" t="s">
        <v>34</v>
      </c>
      <c r="V285" t="s">
        <v>35</v>
      </c>
      <c r="W285" t="s">
        <v>36</v>
      </c>
      <c r="X285">
        <v>2019</v>
      </c>
      <c r="Y285" t="s">
        <v>37</v>
      </c>
      <c r="Z285" t="s">
        <v>38</v>
      </c>
      <c r="AA285">
        <v>8</v>
      </c>
      <c r="AB285">
        <v>257</v>
      </c>
      <c r="AC285">
        <v>1.05</v>
      </c>
      <c r="AD285">
        <v>0.38</v>
      </c>
      <c r="AE285">
        <v>750.75</v>
      </c>
      <c r="AF285">
        <f>VLOOKUP(A285,[1]DETALLE!$A$1:$AK$841,37,FALSE)</f>
        <v>1258.4000000000003</v>
      </c>
      <c r="AG285">
        <f>VLOOKUP(A285,[1]DETALLE!$A$1:$AK$841,16,FALSE)</f>
        <v>7</v>
      </c>
      <c r="AH285">
        <f>VLOOKUP(A285,[1]DETALLE!$A$1:$AK$841,22,FALSE)</f>
        <v>0.8</v>
      </c>
      <c r="AI285">
        <f>VLOOKUP(A285,[1]DETALLE!$A$1:$AK$841,27,FALSE)</f>
        <v>0.2525</v>
      </c>
      <c r="AJ285" t="str">
        <f>VLOOKUP(A285,[1]DETALLE!$A$1:$AK$841,18,FALSE)</f>
        <v>Light Production Digital Business</v>
      </c>
      <c r="AK285">
        <f t="shared" si="20"/>
        <v>0</v>
      </c>
      <c r="AL285">
        <f t="shared" si="21"/>
        <v>0</v>
      </c>
      <c r="AM285">
        <f t="shared" si="22"/>
        <v>0</v>
      </c>
      <c r="AN285">
        <f t="shared" si="23"/>
        <v>0</v>
      </c>
      <c r="AO285">
        <f t="shared" si="24"/>
        <v>0</v>
      </c>
    </row>
    <row r="286" spans="1:41" x14ac:dyDescent="0.25">
      <c r="A286" t="s">
        <v>323</v>
      </c>
      <c r="B286">
        <v>2019</v>
      </c>
      <c r="C286" t="s">
        <v>37</v>
      </c>
      <c r="D286" t="s">
        <v>38</v>
      </c>
      <c r="E286">
        <v>8</v>
      </c>
      <c r="F286" t="s">
        <v>40</v>
      </c>
      <c r="G286">
        <v>0.38333329999999999</v>
      </c>
      <c r="H286" t="s">
        <v>34</v>
      </c>
      <c r="I286">
        <v>468</v>
      </c>
      <c r="J286">
        <v>715</v>
      </c>
      <c r="K286">
        <v>0</v>
      </c>
      <c r="L286">
        <v>0</v>
      </c>
      <c r="M286">
        <v>0</v>
      </c>
      <c r="N286">
        <v>0.6</v>
      </c>
      <c r="O286">
        <v>0.8</v>
      </c>
      <c r="P286">
        <v>1.05</v>
      </c>
      <c r="Q286" t="s">
        <v>46</v>
      </c>
      <c r="R286">
        <v>5</v>
      </c>
      <c r="S286">
        <v>9</v>
      </c>
      <c r="T286" t="s">
        <v>85</v>
      </c>
      <c r="U286" t="s">
        <v>34</v>
      </c>
      <c r="V286" t="s">
        <v>35</v>
      </c>
      <c r="W286" t="s">
        <v>61</v>
      </c>
      <c r="X286">
        <v>2019</v>
      </c>
      <c r="Y286" t="s">
        <v>37</v>
      </c>
      <c r="Z286" t="s">
        <v>38</v>
      </c>
      <c r="AA286">
        <v>8</v>
      </c>
      <c r="AB286">
        <v>81</v>
      </c>
      <c r="AC286">
        <v>1.05</v>
      </c>
      <c r="AD286">
        <v>4.2592588888888901E-2</v>
      </c>
      <c r="AE286">
        <v>750.75</v>
      </c>
      <c r="AF286">
        <f>VLOOKUP(A286,[1]DETALLE!$A$1:$AK$841,37,FALSE)</f>
        <v>1651.6500000000003</v>
      </c>
      <c r="AG286">
        <f>VLOOKUP(A286,[1]DETALLE!$A$1:$AK$841,16,FALSE)</f>
        <v>20</v>
      </c>
      <c r="AH286">
        <f>VLOOKUP(A286,[1]DETALLE!$A$1:$AK$841,22,FALSE)</f>
        <v>1.05</v>
      </c>
      <c r="AI286">
        <f>VLOOKUP(A286,[1]DETALLE!$A$1:$AK$841,27,FALSE)</f>
        <v>0.33250000000000002</v>
      </c>
      <c r="AJ286" t="str">
        <f>VLOOKUP(A286,[1]DETALLE!$A$1:$AK$841,18,FALSE)</f>
        <v>Light Production Digital Business</v>
      </c>
      <c r="AK286">
        <f t="shared" si="20"/>
        <v>0</v>
      </c>
      <c r="AL286">
        <f t="shared" si="21"/>
        <v>0</v>
      </c>
      <c r="AM286">
        <f t="shared" si="22"/>
        <v>1</v>
      </c>
      <c r="AN286">
        <f t="shared" si="23"/>
        <v>0</v>
      </c>
      <c r="AO286">
        <f t="shared" si="24"/>
        <v>0</v>
      </c>
    </row>
    <row r="287" spans="1:41" x14ac:dyDescent="0.25">
      <c r="A287" t="s">
        <v>324</v>
      </c>
      <c r="B287">
        <v>2019</v>
      </c>
      <c r="C287" t="s">
        <v>37</v>
      </c>
      <c r="D287" t="s">
        <v>38</v>
      </c>
      <c r="E287">
        <v>8</v>
      </c>
      <c r="F287" t="s">
        <v>40</v>
      </c>
      <c r="G287">
        <v>1.1333329999999999</v>
      </c>
      <c r="H287" t="s">
        <v>34</v>
      </c>
      <c r="I287">
        <v>468</v>
      </c>
      <c r="J287">
        <v>715</v>
      </c>
      <c r="K287">
        <v>0</v>
      </c>
      <c r="L287">
        <v>0</v>
      </c>
      <c r="M287">
        <v>0</v>
      </c>
      <c r="N287">
        <v>0.6</v>
      </c>
      <c r="O287">
        <v>0.8</v>
      </c>
      <c r="P287">
        <v>1.05</v>
      </c>
      <c r="Q287" t="s">
        <v>46</v>
      </c>
      <c r="R287">
        <v>5</v>
      </c>
      <c r="S287">
        <v>9</v>
      </c>
      <c r="T287" t="s">
        <v>47</v>
      </c>
      <c r="U287" t="s">
        <v>34</v>
      </c>
      <c r="V287" t="s">
        <v>35</v>
      </c>
      <c r="W287" t="s">
        <v>42</v>
      </c>
      <c r="X287">
        <v>2019</v>
      </c>
      <c r="Y287" t="s">
        <v>37</v>
      </c>
      <c r="Z287" t="s">
        <v>38</v>
      </c>
      <c r="AA287">
        <v>8</v>
      </c>
      <c r="AB287">
        <v>341</v>
      </c>
      <c r="AC287">
        <v>1.05</v>
      </c>
      <c r="AD287">
        <v>0.2266666</v>
      </c>
      <c r="AE287">
        <v>750.75</v>
      </c>
      <c r="AF287">
        <f>VLOOKUP(A287,[1]DETALLE!$A$1:$AK$841,37,FALSE)</f>
        <v>1258.4000000000003</v>
      </c>
      <c r="AG287">
        <f>VLOOKUP(A287,[1]DETALLE!$A$1:$AK$841,16,FALSE)</f>
        <v>14</v>
      </c>
      <c r="AH287">
        <f>VLOOKUP(A287,[1]DETALLE!$A$1:$AK$841,22,FALSE)</f>
        <v>0.8</v>
      </c>
      <c r="AI287">
        <f>VLOOKUP(A287,[1]DETALLE!$A$1:$AK$841,27,FALSE)</f>
        <v>0.34499999999999997</v>
      </c>
      <c r="AJ287" t="str">
        <f>VLOOKUP(A287,[1]DETALLE!$A$1:$AK$841,18,FALSE)</f>
        <v>Entry Production Color Low/Mid</v>
      </c>
      <c r="AK287">
        <f t="shared" si="20"/>
        <v>0</v>
      </c>
      <c r="AL287">
        <f t="shared" si="21"/>
        <v>0</v>
      </c>
      <c r="AM287">
        <f t="shared" si="22"/>
        <v>0</v>
      </c>
      <c r="AN287">
        <f t="shared" si="23"/>
        <v>0</v>
      </c>
      <c r="AO287">
        <f t="shared" si="24"/>
        <v>0</v>
      </c>
    </row>
    <row r="288" spans="1:41" x14ac:dyDescent="0.25">
      <c r="A288" t="s">
        <v>325</v>
      </c>
      <c r="B288">
        <v>2019</v>
      </c>
      <c r="C288" t="s">
        <v>37</v>
      </c>
      <c r="D288" t="s">
        <v>38</v>
      </c>
      <c r="E288">
        <v>8</v>
      </c>
      <c r="F288" t="s">
        <v>40</v>
      </c>
      <c r="G288">
        <v>1.066667</v>
      </c>
      <c r="H288" t="s">
        <v>91</v>
      </c>
      <c r="I288">
        <v>803</v>
      </c>
      <c r="J288">
        <v>1573</v>
      </c>
      <c r="K288">
        <v>0.2</v>
      </c>
      <c r="L288">
        <v>0.6</v>
      </c>
      <c r="M288">
        <v>0.8</v>
      </c>
      <c r="N288">
        <v>1.05</v>
      </c>
      <c r="O288">
        <v>1.1000000000000001</v>
      </c>
      <c r="P288">
        <v>1.1499999999999999</v>
      </c>
      <c r="Q288" t="s">
        <v>46</v>
      </c>
      <c r="R288">
        <v>4</v>
      </c>
      <c r="S288">
        <v>6</v>
      </c>
      <c r="T288" t="s">
        <v>47</v>
      </c>
      <c r="U288" t="s">
        <v>91</v>
      </c>
      <c r="V288" t="s">
        <v>35</v>
      </c>
      <c r="W288" t="s">
        <v>36</v>
      </c>
      <c r="X288">
        <v>2019</v>
      </c>
      <c r="Y288" t="s">
        <v>37</v>
      </c>
      <c r="Z288" t="s">
        <v>38</v>
      </c>
      <c r="AA288">
        <v>15</v>
      </c>
      <c r="AB288">
        <v>18</v>
      </c>
      <c r="AC288">
        <v>1.05</v>
      </c>
      <c r="AD288">
        <v>0.26666675000000001</v>
      </c>
      <c r="AE288">
        <v>1651.65</v>
      </c>
      <c r="AF288">
        <f>VLOOKUP(A288,[1]DETALLE!$A$1:$AK$841,37,FALSE)</f>
        <v>750.75000000000011</v>
      </c>
      <c r="AG288">
        <f>VLOOKUP(A288,[1]DETALLE!$A$1:$AK$841,16,FALSE)</f>
        <v>423</v>
      </c>
      <c r="AH288">
        <f>VLOOKUP(A288,[1]DETALLE!$A$1:$AK$841,22,FALSE)</f>
        <v>1.05</v>
      </c>
      <c r="AI288">
        <f>VLOOKUP(A288,[1]DETALLE!$A$1:$AK$841,27,FALSE)</f>
        <v>0.2</v>
      </c>
      <c r="AJ288" t="str">
        <f>VLOOKUP(A288,[1]DETALLE!$A$1:$AK$841,18,FALSE)</f>
        <v>Entry Mono Printers</v>
      </c>
      <c r="AK288">
        <f t="shared" si="20"/>
        <v>0</v>
      </c>
      <c r="AL288">
        <f t="shared" si="21"/>
        <v>0</v>
      </c>
      <c r="AM288">
        <f t="shared" si="22"/>
        <v>1</v>
      </c>
      <c r="AN288">
        <f t="shared" si="23"/>
        <v>0</v>
      </c>
      <c r="AO288">
        <f t="shared" si="24"/>
        <v>0</v>
      </c>
    </row>
    <row r="289" spans="1:41" x14ac:dyDescent="0.25">
      <c r="A289" t="s">
        <v>326</v>
      </c>
      <c r="B289">
        <v>2019</v>
      </c>
      <c r="C289" t="s">
        <v>37</v>
      </c>
      <c r="D289" t="s">
        <v>38</v>
      </c>
      <c r="E289">
        <v>8</v>
      </c>
      <c r="F289" t="s">
        <v>40</v>
      </c>
      <c r="G289">
        <v>1.766667</v>
      </c>
      <c r="H289" t="s">
        <v>91</v>
      </c>
      <c r="I289">
        <v>803</v>
      </c>
      <c r="J289">
        <v>1573</v>
      </c>
      <c r="K289">
        <v>0.2</v>
      </c>
      <c r="L289">
        <v>0.6</v>
      </c>
      <c r="M289">
        <v>0.8</v>
      </c>
      <c r="N289">
        <v>1.05</v>
      </c>
      <c r="O289">
        <v>1.1000000000000001</v>
      </c>
      <c r="P289">
        <v>1.1499999999999999</v>
      </c>
      <c r="Q289" t="s">
        <v>46</v>
      </c>
      <c r="R289">
        <v>4</v>
      </c>
      <c r="S289">
        <v>6</v>
      </c>
      <c r="T289" t="s">
        <v>47</v>
      </c>
      <c r="U289" t="s">
        <v>91</v>
      </c>
      <c r="V289" t="s">
        <v>35</v>
      </c>
      <c r="W289" t="s">
        <v>73</v>
      </c>
      <c r="X289">
        <v>2019</v>
      </c>
      <c r="Y289" t="s">
        <v>37</v>
      </c>
      <c r="Z289" t="s">
        <v>38</v>
      </c>
      <c r="AA289">
        <v>9</v>
      </c>
      <c r="AB289">
        <v>42</v>
      </c>
      <c r="AC289">
        <v>1.1000000000000001</v>
      </c>
      <c r="AD289">
        <v>0.44166675</v>
      </c>
      <c r="AE289">
        <v>1730.3</v>
      </c>
      <c r="AF289">
        <f>VLOOKUP(A289,[1]DETALLE!$A$1:$AK$841,37,FALSE)</f>
        <v>1651.6500000000003</v>
      </c>
      <c r="AG289">
        <f>VLOOKUP(A289,[1]DETALLE!$A$1:$AK$841,16,FALSE)</f>
        <v>26</v>
      </c>
      <c r="AH289">
        <f>VLOOKUP(A289,[1]DETALLE!$A$1:$AK$841,22,FALSE)</f>
        <v>1.05</v>
      </c>
      <c r="AI289">
        <f>VLOOKUP(A289,[1]DETALLE!$A$1:$AK$841,27,FALSE)</f>
        <v>0.34250000000000003</v>
      </c>
      <c r="AJ289" t="str">
        <f>VLOOKUP(A289,[1]DETALLE!$A$1:$AK$841,18,FALSE)</f>
        <v>Light Production Digital Business</v>
      </c>
      <c r="AK289">
        <f t="shared" si="20"/>
        <v>0</v>
      </c>
      <c r="AL289">
        <f t="shared" si="21"/>
        <v>0</v>
      </c>
      <c r="AM289">
        <f t="shared" si="22"/>
        <v>0</v>
      </c>
      <c r="AN289">
        <f t="shared" si="23"/>
        <v>0</v>
      </c>
      <c r="AO289">
        <f t="shared" si="24"/>
        <v>0</v>
      </c>
    </row>
    <row r="290" spans="1:41" x14ac:dyDescent="0.25">
      <c r="A290" t="s">
        <v>327</v>
      </c>
      <c r="B290">
        <v>2019</v>
      </c>
      <c r="C290" t="s">
        <v>37</v>
      </c>
      <c r="D290" t="s">
        <v>38</v>
      </c>
      <c r="E290">
        <v>8</v>
      </c>
      <c r="F290" t="s">
        <v>40</v>
      </c>
      <c r="G290">
        <v>0.43333329999999998</v>
      </c>
      <c r="I290" t="s">
        <v>33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R290" t="s">
        <v>33</v>
      </c>
      <c r="S290" t="s">
        <v>33</v>
      </c>
      <c r="U290" t="s">
        <v>58</v>
      </c>
      <c r="V290" t="s">
        <v>35</v>
      </c>
      <c r="W290" t="s">
        <v>61</v>
      </c>
      <c r="X290">
        <v>2019</v>
      </c>
      <c r="Y290" t="s">
        <v>37</v>
      </c>
      <c r="Z290" t="s">
        <v>38</v>
      </c>
      <c r="AA290">
        <v>11</v>
      </c>
      <c r="AB290">
        <v>160</v>
      </c>
      <c r="AC290">
        <v>1.1000000000000001</v>
      </c>
      <c r="AD290">
        <v>0</v>
      </c>
      <c r="AE290">
        <v>1030.25</v>
      </c>
      <c r="AF290" t="e">
        <f>VLOOKUP(A290,[1]DETALLE!$A$1:$AK$841,37,FALSE)</f>
        <v>#N/A</v>
      </c>
      <c r="AG290" t="e">
        <f>VLOOKUP(A290,[1]DETALLE!$A$1:$AK$841,16,FALSE)</f>
        <v>#N/A</v>
      </c>
      <c r="AH290" t="e">
        <f>VLOOKUP(A290,[1]DETALLE!$A$1:$AK$841,22,FALSE)</f>
        <v>#N/A</v>
      </c>
      <c r="AI290" t="e">
        <f>VLOOKUP(A290,[1]DETALLE!$A$1:$AK$841,27,FALSE)</f>
        <v>#N/A</v>
      </c>
      <c r="AJ290" t="e">
        <f>VLOOKUP(A290,[1]DETALLE!$A$1:$AK$841,18,FALSE)</f>
        <v>#N/A</v>
      </c>
      <c r="AK290" t="e">
        <f t="shared" si="20"/>
        <v>#N/A</v>
      </c>
      <c r="AL290" t="e">
        <f t="shared" si="21"/>
        <v>#N/A</v>
      </c>
      <c r="AM290" t="e">
        <f t="shared" si="22"/>
        <v>#N/A</v>
      </c>
      <c r="AN290" t="e">
        <f t="shared" si="23"/>
        <v>#N/A</v>
      </c>
      <c r="AO290" t="e">
        <f t="shared" si="24"/>
        <v>#N/A</v>
      </c>
    </row>
    <row r="291" spans="1:41" x14ac:dyDescent="0.25">
      <c r="A291" t="s">
        <v>328</v>
      </c>
      <c r="B291">
        <v>2019</v>
      </c>
      <c r="C291" t="s">
        <v>37</v>
      </c>
      <c r="D291" t="s">
        <v>38</v>
      </c>
      <c r="E291">
        <v>8</v>
      </c>
      <c r="F291" t="s">
        <v>40</v>
      </c>
      <c r="G291">
        <v>3.55</v>
      </c>
      <c r="H291" t="s">
        <v>54</v>
      </c>
      <c r="I291">
        <v>803</v>
      </c>
      <c r="J291">
        <v>1573</v>
      </c>
      <c r="K291">
        <v>0.2</v>
      </c>
      <c r="L291">
        <v>0.6</v>
      </c>
      <c r="M291">
        <v>0.8</v>
      </c>
      <c r="N291">
        <v>1.05</v>
      </c>
      <c r="O291">
        <v>1.1000000000000001</v>
      </c>
      <c r="P291">
        <v>1.1499999999999999</v>
      </c>
      <c r="Q291" t="s">
        <v>46</v>
      </c>
      <c r="R291">
        <v>4</v>
      </c>
      <c r="S291">
        <v>6</v>
      </c>
      <c r="T291" t="s">
        <v>47</v>
      </c>
      <c r="U291" t="s">
        <v>48</v>
      </c>
      <c r="V291" t="s">
        <v>35</v>
      </c>
      <c r="W291" t="s">
        <v>42</v>
      </c>
      <c r="X291">
        <v>2019</v>
      </c>
      <c r="Y291" t="s">
        <v>37</v>
      </c>
      <c r="Z291" t="s">
        <v>38</v>
      </c>
      <c r="AA291">
        <v>8</v>
      </c>
      <c r="AB291">
        <v>27</v>
      </c>
      <c r="AC291">
        <v>1.05</v>
      </c>
      <c r="AD291">
        <v>0.88749999999999996</v>
      </c>
      <c r="AE291">
        <v>1651.65</v>
      </c>
      <c r="AF291">
        <f>VLOOKUP(A291,[1]DETALLE!$A$1:$AK$841,37,FALSE)</f>
        <v>1808.95</v>
      </c>
      <c r="AG291">
        <f>VLOOKUP(A291,[1]DETALLE!$A$1:$AK$841,16,FALSE)</f>
        <v>98</v>
      </c>
      <c r="AH291">
        <f>VLOOKUP(A291,[1]DETALLE!$A$1:$AK$841,22,FALSE)</f>
        <v>1.1499999999999999</v>
      </c>
      <c r="AI291">
        <f>VLOOKUP(A291,[1]DETALLE!$A$1:$AK$841,27,FALSE)</f>
        <v>0.27500000000000002</v>
      </c>
      <c r="AJ291" t="str">
        <f>VLOOKUP(A291,[1]DETALLE!$A$1:$AK$841,18,FALSE)</f>
        <v>Entry Production Color Low/Mid</v>
      </c>
      <c r="AK291">
        <f t="shared" si="20"/>
        <v>0</v>
      </c>
      <c r="AL291">
        <f t="shared" si="21"/>
        <v>0</v>
      </c>
      <c r="AM291">
        <f t="shared" si="22"/>
        <v>0</v>
      </c>
      <c r="AN291">
        <f t="shared" si="23"/>
        <v>0</v>
      </c>
      <c r="AO291">
        <f t="shared" si="24"/>
        <v>1</v>
      </c>
    </row>
    <row r="292" spans="1:41" x14ac:dyDescent="0.25">
      <c r="A292" t="s">
        <v>329</v>
      </c>
      <c r="B292">
        <v>2019</v>
      </c>
      <c r="C292" t="s">
        <v>37</v>
      </c>
      <c r="D292" t="s">
        <v>38</v>
      </c>
      <c r="E292">
        <v>8</v>
      </c>
      <c r="F292" t="s">
        <v>40</v>
      </c>
      <c r="G292">
        <v>1.066667</v>
      </c>
      <c r="H292" t="s">
        <v>45</v>
      </c>
      <c r="I292">
        <v>803</v>
      </c>
      <c r="J292">
        <v>1573</v>
      </c>
      <c r="K292">
        <v>0.2</v>
      </c>
      <c r="L292">
        <v>0.6</v>
      </c>
      <c r="M292">
        <v>0.8</v>
      </c>
      <c r="N292">
        <v>1.05</v>
      </c>
      <c r="O292">
        <v>1.1000000000000001</v>
      </c>
      <c r="P292">
        <v>1.1499999999999999</v>
      </c>
      <c r="Q292" t="s">
        <v>46</v>
      </c>
      <c r="R292">
        <v>4</v>
      </c>
      <c r="S292">
        <v>6</v>
      </c>
      <c r="T292" t="s">
        <v>47</v>
      </c>
      <c r="U292" t="s">
        <v>48</v>
      </c>
      <c r="V292" t="s">
        <v>35</v>
      </c>
      <c r="W292" t="s">
        <v>80</v>
      </c>
      <c r="X292">
        <v>2019</v>
      </c>
      <c r="Y292" t="s">
        <v>37</v>
      </c>
      <c r="Z292" t="s">
        <v>38</v>
      </c>
      <c r="AA292">
        <v>8</v>
      </c>
      <c r="AB292">
        <v>20</v>
      </c>
      <c r="AC292">
        <v>1.05</v>
      </c>
      <c r="AD292">
        <v>0.26666675000000001</v>
      </c>
      <c r="AE292">
        <v>1651.65</v>
      </c>
      <c r="AF292">
        <f>VLOOKUP(A292,[1]DETALLE!$A$1:$AK$841,37,FALSE)</f>
        <v>1651.6500000000003</v>
      </c>
      <c r="AG292">
        <f>VLOOKUP(A292,[1]DETALLE!$A$1:$AK$841,16,FALSE)</f>
        <v>26</v>
      </c>
      <c r="AH292">
        <f>VLOOKUP(A292,[1]DETALLE!$A$1:$AK$841,22,FALSE)</f>
        <v>1.05</v>
      </c>
      <c r="AI292">
        <f>VLOOKUP(A292,[1]DETALLE!$A$1:$AK$841,27,FALSE)</f>
        <v>0.26750000000000002</v>
      </c>
      <c r="AJ292" t="str">
        <f>VLOOKUP(A292,[1]DETALLE!$A$1:$AK$841,18,FALSE)</f>
        <v>Light Production Digital Business</v>
      </c>
      <c r="AK292">
        <f t="shared" si="20"/>
        <v>1</v>
      </c>
      <c r="AL292">
        <f t="shared" si="21"/>
        <v>0</v>
      </c>
      <c r="AM292">
        <f t="shared" si="22"/>
        <v>1</v>
      </c>
      <c r="AN292">
        <f t="shared" si="23"/>
        <v>0</v>
      </c>
      <c r="AO292">
        <f t="shared" si="24"/>
        <v>1</v>
      </c>
    </row>
    <row r="293" spans="1:41" x14ac:dyDescent="0.25">
      <c r="A293" t="s">
        <v>56</v>
      </c>
      <c r="B293">
        <v>2019</v>
      </c>
      <c r="C293" t="s">
        <v>37</v>
      </c>
      <c r="D293" t="s">
        <v>38</v>
      </c>
      <c r="E293">
        <v>8</v>
      </c>
      <c r="F293" t="s">
        <v>40</v>
      </c>
      <c r="G293">
        <v>1.6666669999999999</v>
      </c>
      <c r="H293" t="s">
        <v>45</v>
      </c>
      <c r="I293">
        <v>803</v>
      </c>
      <c r="J293">
        <v>1573</v>
      </c>
      <c r="K293">
        <v>0.2</v>
      </c>
      <c r="L293">
        <v>0.6</v>
      </c>
      <c r="M293">
        <v>0.8</v>
      </c>
      <c r="N293">
        <v>1.05</v>
      </c>
      <c r="O293">
        <v>1.1000000000000001</v>
      </c>
      <c r="P293">
        <v>1.1499999999999999</v>
      </c>
      <c r="Q293" t="s">
        <v>46</v>
      </c>
      <c r="R293">
        <v>4</v>
      </c>
      <c r="S293">
        <v>6</v>
      </c>
      <c r="T293" t="s">
        <v>47</v>
      </c>
      <c r="U293" t="s">
        <v>48</v>
      </c>
      <c r="V293" t="s">
        <v>35</v>
      </c>
      <c r="W293" t="s">
        <v>42</v>
      </c>
      <c r="X293">
        <v>2019</v>
      </c>
      <c r="Y293" t="s">
        <v>37</v>
      </c>
      <c r="Z293" t="s">
        <v>38</v>
      </c>
      <c r="AA293">
        <v>8</v>
      </c>
      <c r="AB293">
        <v>19</v>
      </c>
      <c r="AC293">
        <v>1.05</v>
      </c>
      <c r="AD293">
        <v>0.41666674999999997</v>
      </c>
      <c r="AE293">
        <v>1651.65</v>
      </c>
      <c r="AF293">
        <f>VLOOKUP(A293,[1]DETALLE!$A$1:$AK$841,37,FALSE)</f>
        <v>1730.3000000000004</v>
      </c>
      <c r="AG293">
        <f>VLOOKUP(A293,[1]DETALLE!$A$1:$AK$841,16,FALSE)</f>
        <v>37</v>
      </c>
      <c r="AH293">
        <f>VLOOKUP(A293,[1]DETALLE!$A$1:$AK$841,22,FALSE)</f>
        <v>1.1000000000000001</v>
      </c>
      <c r="AI293">
        <f>VLOOKUP(A293,[1]DETALLE!$A$1:$AK$841,27,FALSE)</f>
        <v>0.59250000000000003</v>
      </c>
      <c r="AJ293" t="str">
        <f>VLOOKUP(A293,[1]DETALLE!$A$1:$AK$841,18,FALSE)</f>
        <v>Light Production Digital Business</v>
      </c>
      <c r="AK293">
        <f t="shared" si="20"/>
        <v>0</v>
      </c>
      <c r="AL293">
        <f t="shared" si="21"/>
        <v>0</v>
      </c>
      <c r="AM293">
        <f t="shared" si="22"/>
        <v>0</v>
      </c>
      <c r="AN293">
        <f t="shared" si="23"/>
        <v>0</v>
      </c>
      <c r="AO293">
        <f t="shared" si="24"/>
        <v>1</v>
      </c>
    </row>
    <row r="294" spans="1:41" x14ac:dyDescent="0.25">
      <c r="A294" t="s">
        <v>119</v>
      </c>
      <c r="B294">
        <v>2019</v>
      </c>
      <c r="C294" t="s">
        <v>37</v>
      </c>
      <c r="D294" t="s">
        <v>38</v>
      </c>
      <c r="E294">
        <v>8</v>
      </c>
      <c r="F294" t="s">
        <v>44</v>
      </c>
      <c r="G294">
        <v>0</v>
      </c>
      <c r="H294" t="s">
        <v>45</v>
      </c>
      <c r="I294">
        <v>803</v>
      </c>
      <c r="J294">
        <v>1573</v>
      </c>
      <c r="K294">
        <v>0.2</v>
      </c>
      <c r="L294">
        <v>0.6</v>
      </c>
      <c r="M294">
        <v>0.8</v>
      </c>
      <c r="N294">
        <v>1.05</v>
      </c>
      <c r="O294">
        <v>1.1000000000000001</v>
      </c>
      <c r="P294">
        <v>1.1499999999999999</v>
      </c>
      <c r="Q294" t="s">
        <v>46</v>
      </c>
      <c r="R294">
        <v>4</v>
      </c>
      <c r="S294">
        <v>6</v>
      </c>
      <c r="T294" t="s">
        <v>47</v>
      </c>
      <c r="U294" t="s">
        <v>48</v>
      </c>
      <c r="V294" t="s">
        <v>35</v>
      </c>
      <c r="W294" t="s">
        <v>55</v>
      </c>
      <c r="X294">
        <v>2019</v>
      </c>
      <c r="Y294" t="s">
        <v>37</v>
      </c>
      <c r="Z294" t="s">
        <v>38</v>
      </c>
      <c r="AA294">
        <v>8</v>
      </c>
      <c r="AB294">
        <v>7</v>
      </c>
      <c r="AC294">
        <v>0</v>
      </c>
      <c r="AD294">
        <v>0</v>
      </c>
      <c r="AE294">
        <v>1573</v>
      </c>
      <c r="AF294">
        <f>VLOOKUP(A294,[1]DETALLE!$A$1:$AK$841,37,FALSE)</f>
        <v>565.56500000000005</v>
      </c>
      <c r="AG294">
        <f>VLOOKUP(A294,[1]DETALLE!$A$1:$AK$841,16,FALSE)</f>
        <v>44</v>
      </c>
      <c r="AH294">
        <f>VLOOKUP(A294,[1]DETALLE!$A$1:$AK$841,22,FALSE)</f>
        <v>0.8</v>
      </c>
      <c r="AI294">
        <f>VLOOKUP(A294,[1]DETALLE!$A$1:$AK$841,27,FALSE)</f>
        <v>1.036</v>
      </c>
      <c r="AJ294" t="str">
        <f>VLOOKUP(A294,[1]DETALLE!$A$1:$AK$841,18,FALSE)</f>
        <v>A4 Color Laser MFPs</v>
      </c>
      <c r="AK294">
        <f t="shared" si="20"/>
        <v>0</v>
      </c>
      <c r="AL294">
        <f t="shared" si="21"/>
        <v>0</v>
      </c>
      <c r="AM294">
        <f t="shared" si="22"/>
        <v>0</v>
      </c>
      <c r="AN294">
        <f t="shared" si="23"/>
        <v>0</v>
      </c>
      <c r="AO294">
        <f t="shared" si="24"/>
        <v>0</v>
      </c>
    </row>
    <row r="295" spans="1:41" x14ac:dyDescent="0.25">
      <c r="A295" t="s">
        <v>330</v>
      </c>
      <c r="B295">
        <v>2019</v>
      </c>
      <c r="C295" t="s">
        <v>37</v>
      </c>
      <c r="D295" t="s">
        <v>38</v>
      </c>
      <c r="E295">
        <v>8</v>
      </c>
      <c r="F295" t="s">
        <v>40</v>
      </c>
      <c r="G295">
        <v>0</v>
      </c>
      <c r="H295" t="s">
        <v>45</v>
      </c>
      <c r="I295">
        <v>803</v>
      </c>
      <c r="J295">
        <v>1573</v>
      </c>
      <c r="K295">
        <v>0.2</v>
      </c>
      <c r="L295">
        <v>0.6</v>
      </c>
      <c r="M295">
        <v>0.8</v>
      </c>
      <c r="N295">
        <v>1.05</v>
      </c>
      <c r="O295">
        <v>1.1000000000000001</v>
      </c>
      <c r="P295">
        <v>1.1499999999999999</v>
      </c>
      <c r="Q295" t="s">
        <v>46</v>
      </c>
      <c r="R295">
        <v>4</v>
      </c>
      <c r="S295">
        <v>6</v>
      </c>
      <c r="T295" t="s">
        <v>47</v>
      </c>
      <c r="U295" t="s">
        <v>48</v>
      </c>
      <c r="V295" t="s">
        <v>35</v>
      </c>
      <c r="W295" t="s">
        <v>59</v>
      </c>
      <c r="X295">
        <v>2019</v>
      </c>
      <c r="Y295" t="s">
        <v>37</v>
      </c>
      <c r="Z295" t="s">
        <v>38</v>
      </c>
      <c r="AA295">
        <v>10</v>
      </c>
      <c r="AB295">
        <v>17</v>
      </c>
      <c r="AC295">
        <v>1.05</v>
      </c>
      <c r="AD295">
        <v>0</v>
      </c>
      <c r="AE295">
        <v>1651.65</v>
      </c>
      <c r="AF295">
        <f>VLOOKUP(A295,[1]DETALLE!$A$1:$AK$841,37,FALSE)</f>
        <v>0</v>
      </c>
      <c r="AG295">
        <f>VLOOKUP(A295,[1]DETALLE!$A$1:$AK$841,16,FALSE)</f>
        <v>2</v>
      </c>
      <c r="AH295">
        <f>VLOOKUP(A295,[1]DETALLE!$A$1:$AK$841,22,FALSE)</f>
        <v>0</v>
      </c>
      <c r="AI295">
        <f>VLOOKUP(A295,[1]DETALLE!$A$1:$AK$841,27,FALSE)</f>
        <v>0.44600000000000001</v>
      </c>
      <c r="AJ295" t="str">
        <f>VLOOKUP(A295,[1]DETALLE!$A$1:$AK$841,18,FALSE)</f>
        <v>A4 Mono MFPs</v>
      </c>
      <c r="AK295">
        <f t="shared" si="20"/>
        <v>0</v>
      </c>
      <c r="AL295">
        <f t="shared" si="21"/>
        <v>0</v>
      </c>
      <c r="AM295">
        <f t="shared" si="22"/>
        <v>0</v>
      </c>
      <c r="AN295">
        <f t="shared" si="23"/>
        <v>0</v>
      </c>
      <c r="AO295">
        <f t="shared" si="24"/>
        <v>0</v>
      </c>
    </row>
    <row r="296" spans="1:41" x14ac:dyDescent="0.25">
      <c r="A296" t="s">
        <v>331</v>
      </c>
      <c r="B296">
        <v>2019</v>
      </c>
      <c r="C296" t="s">
        <v>37</v>
      </c>
      <c r="D296" t="s">
        <v>38</v>
      </c>
      <c r="E296">
        <v>8</v>
      </c>
      <c r="F296" t="s">
        <v>40</v>
      </c>
      <c r="G296">
        <v>3.016667</v>
      </c>
      <c r="H296" t="s">
        <v>45</v>
      </c>
      <c r="I296">
        <v>803</v>
      </c>
      <c r="J296">
        <v>1573</v>
      </c>
      <c r="K296">
        <v>0.2</v>
      </c>
      <c r="L296">
        <v>0.6</v>
      </c>
      <c r="M296">
        <v>0.8</v>
      </c>
      <c r="N296">
        <v>1.05</v>
      </c>
      <c r="O296">
        <v>1.1000000000000001</v>
      </c>
      <c r="P296">
        <v>1.1499999999999999</v>
      </c>
      <c r="Q296" t="s">
        <v>46</v>
      </c>
      <c r="R296">
        <v>4</v>
      </c>
      <c r="S296">
        <v>6</v>
      </c>
      <c r="T296" t="s">
        <v>47</v>
      </c>
      <c r="U296" t="s">
        <v>48</v>
      </c>
      <c r="V296" t="s">
        <v>35</v>
      </c>
      <c r="W296" t="s">
        <v>83</v>
      </c>
      <c r="X296">
        <v>2019</v>
      </c>
      <c r="Y296" t="s">
        <v>37</v>
      </c>
      <c r="Z296" t="s">
        <v>38</v>
      </c>
      <c r="AA296">
        <v>8</v>
      </c>
      <c r="AB296">
        <v>31</v>
      </c>
      <c r="AC296">
        <v>1.1000000000000001</v>
      </c>
      <c r="AD296">
        <v>0.75416675</v>
      </c>
      <c r="AE296">
        <v>1730.3</v>
      </c>
      <c r="AF296">
        <f>VLOOKUP(A296,[1]DETALLE!$A$1:$AK$841,37,FALSE)</f>
        <v>1684.4208333333336</v>
      </c>
      <c r="AG296">
        <f>VLOOKUP(A296,[1]DETALLE!$A$1:$AK$841,16,FALSE)</f>
        <v>31</v>
      </c>
      <c r="AH296">
        <f>VLOOKUP(A296,[1]DETALLE!$A$1:$AK$841,22,FALSE)</f>
        <v>1.1000000000000001</v>
      </c>
      <c r="AI296">
        <f>VLOOKUP(A296,[1]DETALLE!$A$1:$AK$841,27,FALSE)</f>
        <v>1.1166666666666669</v>
      </c>
      <c r="AJ296" t="str">
        <f>VLOOKUP(A296,[1]DETALLE!$A$1:$AK$841,18,FALSE)</f>
        <v>Light Production Digital Business</v>
      </c>
      <c r="AK296">
        <f t="shared" si="20"/>
        <v>0</v>
      </c>
      <c r="AL296">
        <f t="shared" si="21"/>
        <v>1</v>
      </c>
      <c r="AM296">
        <f t="shared" si="22"/>
        <v>1</v>
      </c>
      <c r="AN296">
        <f t="shared" si="23"/>
        <v>0</v>
      </c>
      <c r="AO296">
        <f t="shared" si="24"/>
        <v>1</v>
      </c>
    </row>
    <row r="297" spans="1:41" x14ac:dyDescent="0.25">
      <c r="A297" t="s">
        <v>332</v>
      </c>
      <c r="B297">
        <v>2019</v>
      </c>
      <c r="C297" t="s">
        <v>37</v>
      </c>
      <c r="D297" t="s">
        <v>38</v>
      </c>
      <c r="E297">
        <v>8</v>
      </c>
      <c r="F297" t="s">
        <v>40</v>
      </c>
      <c r="G297">
        <v>0.05</v>
      </c>
      <c r="H297" t="s">
        <v>45</v>
      </c>
      <c r="I297">
        <v>803</v>
      </c>
      <c r="J297">
        <v>1573</v>
      </c>
      <c r="K297">
        <v>0.2</v>
      </c>
      <c r="L297">
        <v>0.6</v>
      </c>
      <c r="M297">
        <v>0.8</v>
      </c>
      <c r="N297">
        <v>1.05</v>
      </c>
      <c r="O297">
        <v>1.1000000000000001</v>
      </c>
      <c r="P297">
        <v>1.1499999999999999</v>
      </c>
      <c r="Q297" t="s">
        <v>46</v>
      </c>
      <c r="R297">
        <v>4</v>
      </c>
      <c r="S297">
        <v>6</v>
      </c>
      <c r="T297" t="s">
        <v>47</v>
      </c>
      <c r="U297" t="s">
        <v>48</v>
      </c>
      <c r="V297" t="s">
        <v>35</v>
      </c>
      <c r="W297" t="s">
        <v>59</v>
      </c>
      <c r="X297">
        <v>2019</v>
      </c>
      <c r="Y297" t="s">
        <v>37</v>
      </c>
      <c r="Z297" t="s">
        <v>38</v>
      </c>
      <c r="AA297">
        <v>9</v>
      </c>
      <c r="AB297">
        <v>14</v>
      </c>
      <c r="AC297">
        <v>0.8</v>
      </c>
      <c r="AD297">
        <v>1.2500000000000001E-2</v>
      </c>
      <c r="AE297">
        <v>1258.4000000000001</v>
      </c>
      <c r="AF297">
        <f>VLOOKUP(A297,[1]DETALLE!$A$1:$AK$841,37,FALSE)</f>
        <v>1651.6500000000003</v>
      </c>
      <c r="AG297">
        <f>VLOOKUP(A297,[1]DETALLE!$A$1:$AK$841,16,FALSE)</f>
        <v>29</v>
      </c>
      <c r="AH297">
        <f>VLOOKUP(A297,[1]DETALLE!$A$1:$AK$841,22,FALSE)</f>
        <v>1.05</v>
      </c>
      <c r="AI297">
        <f>VLOOKUP(A297,[1]DETALLE!$A$1:$AK$841,27,FALSE)</f>
        <v>0.28749999999999998</v>
      </c>
      <c r="AJ297" t="str">
        <f>VLOOKUP(A297,[1]DETALLE!$A$1:$AK$841,18,FALSE)</f>
        <v>WF Mono Systems and Legacy Color</v>
      </c>
      <c r="AK297">
        <f t="shared" si="20"/>
        <v>0</v>
      </c>
      <c r="AL297">
        <f t="shared" si="21"/>
        <v>0</v>
      </c>
      <c r="AM297">
        <f t="shared" si="22"/>
        <v>0</v>
      </c>
      <c r="AN297">
        <f t="shared" si="23"/>
        <v>0</v>
      </c>
      <c r="AO297">
        <f t="shared" si="24"/>
        <v>0</v>
      </c>
    </row>
    <row r="298" spans="1:41" x14ac:dyDescent="0.25">
      <c r="A298" t="s">
        <v>333</v>
      </c>
      <c r="B298">
        <v>2019</v>
      </c>
      <c r="C298" t="s">
        <v>37</v>
      </c>
      <c r="D298" t="s">
        <v>38</v>
      </c>
      <c r="E298">
        <v>8</v>
      </c>
      <c r="F298" t="s">
        <v>40</v>
      </c>
      <c r="G298">
        <v>2.75</v>
      </c>
      <c r="H298" t="s">
        <v>45</v>
      </c>
      <c r="I298">
        <v>803</v>
      </c>
      <c r="J298">
        <v>1573</v>
      </c>
      <c r="K298">
        <v>0.2</v>
      </c>
      <c r="L298">
        <v>0.6</v>
      </c>
      <c r="M298">
        <v>0.8</v>
      </c>
      <c r="N298">
        <v>1.05</v>
      </c>
      <c r="O298">
        <v>1.1000000000000001</v>
      </c>
      <c r="P298">
        <v>1.1499999999999999</v>
      </c>
      <c r="Q298" t="s">
        <v>46</v>
      </c>
      <c r="R298">
        <v>4</v>
      </c>
      <c r="S298">
        <v>6</v>
      </c>
      <c r="T298" t="s">
        <v>47</v>
      </c>
      <c r="U298" t="s">
        <v>48</v>
      </c>
      <c r="V298" t="s">
        <v>35</v>
      </c>
      <c r="W298" t="s">
        <v>73</v>
      </c>
      <c r="X298">
        <v>2019</v>
      </c>
      <c r="Y298" t="s">
        <v>37</v>
      </c>
      <c r="Z298" t="s">
        <v>38</v>
      </c>
      <c r="AA298">
        <v>9</v>
      </c>
      <c r="AB298">
        <v>27</v>
      </c>
      <c r="AC298">
        <v>1.05</v>
      </c>
      <c r="AD298">
        <v>0.6875</v>
      </c>
      <c r="AE298">
        <v>1651.65</v>
      </c>
      <c r="AF298">
        <f>VLOOKUP(A298,[1]DETALLE!$A$1:$AK$841,37,FALSE)</f>
        <v>1730.3000000000004</v>
      </c>
      <c r="AG298">
        <f>VLOOKUP(A298,[1]DETALLE!$A$1:$AK$841,16,FALSE)</f>
        <v>51</v>
      </c>
      <c r="AH298">
        <f>VLOOKUP(A298,[1]DETALLE!$A$1:$AK$841,22,FALSE)</f>
        <v>1.1000000000000001</v>
      </c>
      <c r="AI298">
        <f>VLOOKUP(A298,[1]DETALLE!$A$1:$AK$841,27,FALSE)</f>
        <v>0.51749999999999996</v>
      </c>
      <c r="AJ298" t="str">
        <f>VLOOKUP(A298,[1]DETALLE!$A$1:$AK$841,18,FALSE)</f>
        <v>Light Production Digital Business</v>
      </c>
      <c r="AK298">
        <f t="shared" si="20"/>
        <v>0</v>
      </c>
      <c r="AL298">
        <f t="shared" si="21"/>
        <v>0</v>
      </c>
      <c r="AM298">
        <f t="shared" si="22"/>
        <v>0</v>
      </c>
      <c r="AN298">
        <f t="shared" si="23"/>
        <v>0</v>
      </c>
      <c r="AO298">
        <f t="shared" si="24"/>
        <v>1</v>
      </c>
    </row>
    <row r="299" spans="1:41" x14ac:dyDescent="0.25">
      <c r="A299" t="s">
        <v>334</v>
      </c>
      <c r="B299">
        <v>2019</v>
      </c>
      <c r="C299" t="s">
        <v>37</v>
      </c>
      <c r="D299" t="s">
        <v>38</v>
      </c>
      <c r="E299">
        <v>8</v>
      </c>
      <c r="F299" t="s">
        <v>40</v>
      </c>
      <c r="G299">
        <v>0.4</v>
      </c>
      <c r="H299" t="s">
        <v>45</v>
      </c>
      <c r="I299">
        <v>803</v>
      </c>
      <c r="J299">
        <v>1573</v>
      </c>
      <c r="K299">
        <v>0.2</v>
      </c>
      <c r="L299">
        <v>0.6</v>
      </c>
      <c r="M299">
        <v>0.8</v>
      </c>
      <c r="N299">
        <v>1.05</v>
      </c>
      <c r="O299">
        <v>1.1000000000000001</v>
      </c>
      <c r="P299">
        <v>1.1499999999999999</v>
      </c>
      <c r="Q299" t="s">
        <v>46</v>
      </c>
      <c r="R299">
        <v>4</v>
      </c>
      <c r="S299">
        <v>6</v>
      </c>
      <c r="T299" t="s">
        <v>47</v>
      </c>
      <c r="U299" t="s">
        <v>48</v>
      </c>
      <c r="V299" t="s">
        <v>35</v>
      </c>
      <c r="W299" t="s">
        <v>50</v>
      </c>
      <c r="X299">
        <v>2019</v>
      </c>
      <c r="Y299" t="s">
        <v>37</v>
      </c>
      <c r="Z299" t="s">
        <v>38</v>
      </c>
      <c r="AA299">
        <v>9</v>
      </c>
      <c r="AB299">
        <v>11</v>
      </c>
      <c r="AC299">
        <v>0.8</v>
      </c>
      <c r="AD299">
        <v>0.1</v>
      </c>
      <c r="AE299">
        <v>1258.4000000000001</v>
      </c>
      <c r="AF299">
        <f>VLOOKUP(A299,[1]DETALLE!$A$1:$AK$841,37,FALSE)</f>
        <v>750.75000000000011</v>
      </c>
      <c r="AG299">
        <f>VLOOKUP(A299,[1]DETALLE!$A$1:$AK$841,16,FALSE)</f>
        <v>156</v>
      </c>
      <c r="AH299">
        <f>VLOOKUP(A299,[1]DETALLE!$A$1:$AK$841,22,FALSE)</f>
        <v>1.05</v>
      </c>
      <c r="AI299">
        <f>VLOOKUP(A299,[1]DETALLE!$A$1:$AK$841,27,FALSE)</f>
        <v>0.44600000000000001</v>
      </c>
      <c r="AJ299" t="str">
        <f>VLOOKUP(A299,[1]DETALLE!$A$1:$AK$841,18,FALSE)</f>
        <v>A4 Mono MFPs</v>
      </c>
      <c r="AK299">
        <f t="shared" si="20"/>
        <v>0</v>
      </c>
      <c r="AL299">
        <f t="shared" si="21"/>
        <v>0</v>
      </c>
      <c r="AM299">
        <f t="shared" si="22"/>
        <v>0</v>
      </c>
      <c r="AN299">
        <f t="shared" si="23"/>
        <v>0</v>
      </c>
      <c r="AO299">
        <f t="shared" si="24"/>
        <v>0</v>
      </c>
    </row>
    <row r="300" spans="1:41" x14ac:dyDescent="0.25">
      <c r="A300" t="s">
        <v>335</v>
      </c>
      <c r="B300">
        <v>2019</v>
      </c>
      <c r="C300" t="s">
        <v>37</v>
      </c>
      <c r="D300" t="s">
        <v>38</v>
      </c>
      <c r="E300">
        <v>8</v>
      </c>
      <c r="F300" t="s">
        <v>40</v>
      </c>
      <c r="G300">
        <v>0.28333330000000001</v>
      </c>
      <c r="H300" t="s">
        <v>45</v>
      </c>
      <c r="I300">
        <v>803</v>
      </c>
      <c r="J300">
        <v>1573</v>
      </c>
      <c r="K300">
        <v>0.2</v>
      </c>
      <c r="L300">
        <v>0.6</v>
      </c>
      <c r="M300">
        <v>0.8</v>
      </c>
      <c r="N300">
        <v>1.05</v>
      </c>
      <c r="O300">
        <v>1.1000000000000001</v>
      </c>
      <c r="P300">
        <v>1.1499999999999999</v>
      </c>
      <c r="Q300" t="s">
        <v>46</v>
      </c>
      <c r="R300">
        <v>4</v>
      </c>
      <c r="S300">
        <v>6</v>
      </c>
      <c r="T300" t="s">
        <v>47</v>
      </c>
      <c r="U300" t="s">
        <v>48</v>
      </c>
      <c r="V300" t="s">
        <v>35</v>
      </c>
      <c r="W300" t="s">
        <v>83</v>
      </c>
      <c r="X300">
        <v>2019</v>
      </c>
      <c r="Y300" t="s">
        <v>37</v>
      </c>
      <c r="Z300" t="s">
        <v>38</v>
      </c>
      <c r="AA300">
        <v>10</v>
      </c>
      <c r="AB300">
        <v>34</v>
      </c>
      <c r="AC300">
        <v>1.1000000000000001</v>
      </c>
      <c r="AD300">
        <v>7.0833325000000003E-2</v>
      </c>
      <c r="AE300">
        <v>1730.3</v>
      </c>
      <c r="AF300">
        <f>VLOOKUP(A300,[1]DETALLE!$A$1:$AK$841,37,FALSE)</f>
        <v>750.75000000000011</v>
      </c>
      <c r="AG300">
        <f>VLOOKUP(A300,[1]DETALLE!$A$1:$AK$841,16,FALSE)</f>
        <v>966</v>
      </c>
      <c r="AH300">
        <f>VLOOKUP(A300,[1]DETALLE!$A$1:$AK$841,22,FALSE)</f>
        <v>1.05</v>
      </c>
      <c r="AI300">
        <f>VLOOKUP(A300,[1]DETALLE!$A$1:$AK$841,27,FALSE)</f>
        <v>0.22999999999999998</v>
      </c>
      <c r="AJ300" t="str">
        <f>VLOOKUP(A300,[1]DETALLE!$A$1:$AK$841,18,FALSE)</f>
        <v>Entry Mono Printers</v>
      </c>
      <c r="AK300">
        <f t="shared" si="20"/>
        <v>0</v>
      </c>
      <c r="AL300">
        <f t="shared" si="21"/>
        <v>0</v>
      </c>
      <c r="AM300">
        <f t="shared" si="22"/>
        <v>0</v>
      </c>
      <c r="AN300">
        <f t="shared" si="23"/>
        <v>0</v>
      </c>
      <c r="AO300">
        <f t="shared" si="24"/>
        <v>0</v>
      </c>
    </row>
    <row r="301" spans="1:41" x14ac:dyDescent="0.25">
      <c r="A301" t="s">
        <v>336</v>
      </c>
      <c r="B301">
        <v>2019</v>
      </c>
      <c r="C301" t="s">
        <v>37</v>
      </c>
      <c r="D301" t="s">
        <v>38</v>
      </c>
      <c r="E301">
        <v>8</v>
      </c>
      <c r="F301" t="s">
        <v>40</v>
      </c>
      <c r="G301">
        <v>0.53333339999999996</v>
      </c>
      <c r="H301" t="s">
        <v>45</v>
      </c>
      <c r="I301">
        <v>803</v>
      </c>
      <c r="J301">
        <v>1573</v>
      </c>
      <c r="K301">
        <v>0.2</v>
      </c>
      <c r="L301">
        <v>0.6</v>
      </c>
      <c r="M301">
        <v>0.8</v>
      </c>
      <c r="N301">
        <v>1.05</v>
      </c>
      <c r="O301">
        <v>1.1000000000000001</v>
      </c>
      <c r="P301">
        <v>1.1499999999999999</v>
      </c>
      <c r="Q301" t="s">
        <v>46</v>
      </c>
      <c r="R301">
        <v>4</v>
      </c>
      <c r="S301">
        <v>6</v>
      </c>
      <c r="T301" t="s">
        <v>47</v>
      </c>
      <c r="U301" t="s">
        <v>48</v>
      </c>
      <c r="V301" t="s">
        <v>35</v>
      </c>
      <c r="W301" t="s">
        <v>50</v>
      </c>
      <c r="X301">
        <v>2019</v>
      </c>
      <c r="Y301" t="s">
        <v>37</v>
      </c>
      <c r="Z301" t="s">
        <v>38</v>
      </c>
      <c r="AA301">
        <v>10</v>
      </c>
      <c r="AB301">
        <v>19</v>
      </c>
      <c r="AC301">
        <v>1.05</v>
      </c>
      <c r="AD301">
        <v>0.13333334999999999</v>
      </c>
      <c r="AE301">
        <v>1651.65</v>
      </c>
      <c r="AF301">
        <f>VLOOKUP(A301,[1]DETALLE!$A$1:$AK$841,37,FALSE)</f>
        <v>1501.5000000000002</v>
      </c>
      <c r="AG301">
        <f>VLOOKUP(A301,[1]DETALLE!$A$1:$AK$841,16,FALSE)</f>
        <v>175</v>
      </c>
      <c r="AH301">
        <f>VLOOKUP(A301,[1]DETALLE!$A$1:$AK$841,22,FALSE)</f>
        <v>1.1000000000000001</v>
      </c>
      <c r="AI301">
        <f>VLOOKUP(A301,[1]DETALLE!$A$1:$AK$841,27,FALSE)</f>
        <v>0.2</v>
      </c>
      <c r="AJ301" t="str">
        <f>VLOOKUP(A301,[1]DETALLE!$A$1:$AK$841,18,FALSE)</f>
        <v>Departmental Digital</v>
      </c>
      <c r="AK301">
        <f t="shared" si="20"/>
        <v>0</v>
      </c>
      <c r="AL301">
        <f t="shared" si="21"/>
        <v>0</v>
      </c>
      <c r="AM301">
        <f t="shared" si="22"/>
        <v>0</v>
      </c>
      <c r="AN301">
        <f t="shared" si="23"/>
        <v>0</v>
      </c>
      <c r="AO301">
        <f t="shared" si="24"/>
        <v>0</v>
      </c>
    </row>
    <row r="302" spans="1:41" x14ac:dyDescent="0.25">
      <c r="A302" t="s">
        <v>337</v>
      </c>
      <c r="B302">
        <v>2019</v>
      </c>
      <c r="C302" t="s">
        <v>37</v>
      </c>
      <c r="D302" t="s">
        <v>38</v>
      </c>
      <c r="E302">
        <v>8</v>
      </c>
      <c r="F302" t="s">
        <v>40</v>
      </c>
      <c r="G302">
        <v>1.5</v>
      </c>
      <c r="H302" t="s">
        <v>34</v>
      </c>
      <c r="I302">
        <v>468</v>
      </c>
      <c r="J302">
        <v>715</v>
      </c>
      <c r="K302">
        <v>0</v>
      </c>
      <c r="L302">
        <v>0</v>
      </c>
      <c r="M302">
        <v>0</v>
      </c>
      <c r="N302">
        <v>0.6</v>
      </c>
      <c r="O302">
        <v>0.8</v>
      </c>
      <c r="P302">
        <v>1.05</v>
      </c>
      <c r="Q302" t="s">
        <v>46</v>
      </c>
      <c r="R302">
        <v>5</v>
      </c>
      <c r="S302">
        <v>9</v>
      </c>
      <c r="T302" t="s">
        <v>47</v>
      </c>
      <c r="U302" t="s">
        <v>34</v>
      </c>
      <c r="V302" t="s">
        <v>35</v>
      </c>
      <c r="W302" t="s">
        <v>55</v>
      </c>
      <c r="X302">
        <v>2019</v>
      </c>
      <c r="Y302" t="s">
        <v>37</v>
      </c>
      <c r="Z302" t="s">
        <v>38</v>
      </c>
      <c r="AA302">
        <v>9</v>
      </c>
      <c r="AB302">
        <v>105</v>
      </c>
      <c r="AC302">
        <v>1.05</v>
      </c>
      <c r="AD302">
        <v>0.3</v>
      </c>
      <c r="AE302">
        <v>750.75</v>
      </c>
      <c r="AF302">
        <f>VLOOKUP(A302,[1]DETALLE!$A$1:$AK$841,37,FALSE)</f>
        <v>1433.25</v>
      </c>
      <c r="AG302">
        <f>VLOOKUP(A302,[1]DETALLE!$A$1:$AK$841,16,FALSE)</f>
        <v>37</v>
      </c>
      <c r="AH302">
        <f>VLOOKUP(A302,[1]DETALLE!$A$1:$AK$841,22,FALSE)</f>
        <v>1.05</v>
      </c>
      <c r="AI302">
        <f>VLOOKUP(A302,[1]DETALLE!$A$1:$AK$841,27,FALSE)</f>
        <v>0.17399999999999999</v>
      </c>
      <c r="AJ302" t="str">
        <f>VLOOKUP(A302,[1]DETALLE!$A$1:$AK$841,18,FALSE)</f>
        <v>Departmental Digital</v>
      </c>
      <c r="AK302">
        <f t="shared" si="20"/>
        <v>0</v>
      </c>
      <c r="AL302">
        <f t="shared" si="21"/>
        <v>0</v>
      </c>
      <c r="AM302">
        <f t="shared" si="22"/>
        <v>1</v>
      </c>
      <c r="AN302">
        <f t="shared" si="23"/>
        <v>0</v>
      </c>
      <c r="AO302">
        <f t="shared" si="24"/>
        <v>0</v>
      </c>
    </row>
    <row r="303" spans="1:41" x14ac:dyDescent="0.25">
      <c r="A303" t="s">
        <v>338</v>
      </c>
      <c r="B303">
        <v>2019</v>
      </c>
      <c r="C303" t="s">
        <v>37</v>
      </c>
      <c r="D303" t="s">
        <v>38</v>
      </c>
      <c r="E303">
        <v>8</v>
      </c>
      <c r="F303" t="s">
        <v>40</v>
      </c>
      <c r="G303">
        <v>1.6333329999999999</v>
      </c>
      <c r="H303" t="s">
        <v>34</v>
      </c>
      <c r="I303">
        <v>468</v>
      </c>
      <c r="J303">
        <v>715</v>
      </c>
      <c r="K303">
        <v>0</v>
      </c>
      <c r="L303">
        <v>0</v>
      </c>
      <c r="M303">
        <v>0</v>
      </c>
      <c r="N303">
        <v>0.6</v>
      </c>
      <c r="O303">
        <v>0.8</v>
      </c>
      <c r="P303">
        <v>1.05</v>
      </c>
      <c r="Q303" t="s">
        <v>46</v>
      </c>
      <c r="R303">
        <v>5</v>
      </c>
      <c r="S303">
        <v>9</v>
      </c>
      <c r="T303" t="s">
        <v>47</v>
      </c>
      <c r="U303" t="s">
        <v>34</v>
      </c>
      <c r="V303" t="s">
        <v>35</v>
      </c>
      <c r="W303" t="s">
        <v>55</v>
      </c>
      <c r="X303">
        <v>2019</v>
      </c>
      <c r="Y303" t="s">
        <v>37</v>
      </c>
      <c r="Z303" t="s">
        <v>38</v>
      </c>
      <c r="AA303">
        <v>11</v>
      </c>
      <c r="AB303">
        <v>91</v>
      </c>
      <c r="AC303">
        <v>1.05</v>
      </c>
      <c r="AD303">
        <v>0.32666659999999997</v>
      </c>
      <c r="AE303">
        <v>750.75</v>
      </c>
      <c r="AF303">
        <f>VLOOKUP(A303,[1]DETALLE!$A$1:$AK$841,37,FALSE)</f>
        <v>1072.5000000000002</v>
      </c>
      <c r="AG303" t="str">
        <f>VLOOKUP(A303,[1]DETALLE!$A$1:$AK$841,16,FALSE)</f>
        <v xml:space="preserve">  </v>
      </c>
      <c r="AH303">
        <f>VLOOKUP(A303,[1]DETALLE!$A$1:$AK$841,22,FALSE)</f>
        <v>1</v>
      </c>
      <c r="AI303">
        <f>VLOOKUP(A303,[1]DETALLE!$A$1:$AK$841,27,FALSE)</f>
        <v>1</v>
      </c>
      <c r="AJ303" t="str">
        <f>VLOOKUP(A303,[1]DETALLE!$A$1:$AK$841,18,FALSE)</f>
        <v>A4 Mono MFPs</v>
      </c>
      <c r="AK303">
        <f t="shared" si="20"/>
        <v>0</v>
      </c>
      <c r="AL303">
        <f t="shared" si="21"/>
        <v>0</v>
      </c>
      <c r="AM303">
        <f t="shared" si="22"/>
        <v>0</v>
      </c>
      <c r="AN303">
        <f t="shared" si="23"/>
        <v>0</v>
      </c>
      <c r="AO303">
        <f t="shared" si="24"/>
        <v>1</v>
      </c>
    </row>
    <row r="304" spans="1:41" x14ac:dyDescent="0.25">
      <c r="A304" t="s">
        <v>339</v>
      </c>
      <c r="B304">
        <v>2019</v>
      </c>
      <c r="C304" t="s">
        <v>37</v>
      </c>
      <c r="D304" t="s">
        <v>38</v>
      </c>
      <c r="E304">
        <v>8</v>
      </c>
      <c r="F304" t="s">
        <v>40</v>
      </c>
      <c r="G304">
        <v>2.2833329999999998</v>
      </c>
      <c r="H304" t="s">
        <v>34</v>
      </c>
      <c r="I304">
        <v>468</v>
      </c>
      <c r="J304">
        <v>715</v>
      </c>
      <c r="K304">
        <v>0</v>
      </c>
      <c r="L304">
        <v>0</v>
      </c>
      <c r="M304">
        <v>0</v>
      </c>
      <c r="N304">
        <v>0.6</v>
      </c>
      <c r="O304">
        <v>0.8</v>
      </c>
      <c r="P304">
        <v>1.05</v>
      </c>
      <c r="Q304" t="s">
        <v>46</v>
      </c>
      <c r="R304">
        <v>5</v>
      </c>
      <c r="S304">
        <v>9</v>
      </c>
      <c r="T304" t="s">
        <v>47</v>
      </c>
      <c r="U304" t="s">
        <v>34</v>
      </c>
      <c r="V304" t="s">
        <v>35</v>
      </c>
      <c r="W304" t="s">
        <v>50</v>
      </c>
      <c r="X304">
        <v>2019</v>
      </c>
      <c r="Y304" t="s">
        <v>37</v>
      </c>
      <c r="Z304" t="s">
        <v>38</v>
      </c>
      <c r="AA304">
        <v>8</v>
      </c>
      <c r="AB304">
        <v>298</v>
      </c>
      <c r="AC304">
        <v>1.05</v>
      </c>
      <c r="AD304">
        <v>0.45666659999999998</v>
      </c>
      <c r="AE304">
        <v>750.75</v>
      </c>
      <c r="AF304">
        <f>VLOOKUP(A304,[1]DETALLE!$A$1:$AK$841,37,FALSE)</f>
        <v>572.00000000000011</v>
      </c>
      <c r="AG304">
        <f>VLOOKUP(A304,[1]DETALLE!$A$1:$AK$841,16,FALSE)</f>
        <v>46</v>
      </c>
      <c r="AH304">
        <f>VLOOKUP(A304,[1]DETALLE!$A$1:$AK$841,22,FALSE)</f>
        <v>0.8</v>
      </c>
      <c r="AI304">
        <f>VLOOKUP(A304,[1]DETALLE!$A$1:$AK$841,27,FALSE)</f>
        <v>0.19444444444444445</v>
      </c>
      <c r="AJ304" t="str">
        <f>VLOOKUP(A304,[1]DETALLE!$A$1:$AK$841,18,FALSE)</f>
        <v>A4 Mono MFPs</v>
      </c>
      <c r="AK304">
        <f t="shared" si="20"/>
        <v>0</v>
      </c>
      <c r="AL304">
        <f t="shared" si="21"/>
        <v>0</v>
      </c>
      <c r="AM304">
        <f t="shared" si="22"/>
        <v>0</v>
      </c>
      <c r="AN304">
        <f t="shared" si="23"/>
        <v>0</v>
      </c>
      <c r="AO304">
        <f t="shared" si="24"/>
        <v>1</v>
      </c>
    </row>
    <row r="305" spans="1:41" x14ac:dyDescent="0.25">
      <c r="A305" t="s">
        <v>340</v>
      </c>
      <c r="B305">
        <v>2019</v>
      </c>
      <c r="C305" t="s">
        <v>37</v>
      </c>
      <c r="D305" t="s">
        <v>38</v>
      </c>
      <c r="E305">
        <v>8</v>
      </c>
      <c r="F305" t="s">
        <v>40</v>
      </c>
      <c r="G305">
        <v>0.31666670000000002</v>
      </c>
      <c r="H305" t="s">
        <v>71</v>
      </c>
      <c r="I305">
        <v>468</v>
      </c>
      <c r="J305">
        <v>715</v>
      </c>
      <c r="K305">
        <v>0</v>
      </c>
      <c r="L305">
        <v>0</v>
      </c>
      <c r="M305">
        <v>0</v>
      </c>
      <c r="N305">
        <v>0.6</v>
      </c>
      <c r="O305">
        <v>0.8</v>
      </c>
      <c r="P305">
        <v>1.05</v>
      </c>
      <c r="Q305" t="s">
        <v>46</v>
      </c>
      <c r="R305">
        <v>5</v>
      </c>
      <c r="S305">
        <v>9</v>
      </c>
      <c r="T305" t="s">
        <v>47</v>
      </c>
      <c r="U305" t="s">
        <v>71</v>
      </c>
      <c r="V305" t="s">
        <v>35</v>
      </c>
      <c r="W305" t="s">
        <v>55</v>
      </c>
      <c r="X305">
        <v>2019</v>
      </c>
      <c r="Y305" t="s">
        <v>37</v>
      </c>
      <c r="Z305" t="s">
        <v>38</v>
      </c>
      <c r="AA305">
        <v>9</v>
      </c>
      <c r="AB305">
        <v>18</v>
      </c>
      <c r="AC305">
        <v>0.6</v>
      </c>
      <c r="AD305">
        <v>6.3333340000000002E-2</v>
      </c>
      <c r="AE305">
        <v>429</v>
      </c>
      <c r="AF305">
        <f>VLOOKUP(A305,[1]DETALLE!$A$1:$AK$841,37,FALSE)</f>
        <v>750.75000000000011</v>
      </c>
      <c r="AG305">
        <f>VLOOKUP(A305,[1]DETALLE!$A$1:$AK$841,16,FALSE)</f>
        <v>2686</v>
      </c>
      <c r="AH305">
        <f>VLOOKUP(A305,[1]DETALLE!$A$1:$AK$841,22,FALSE)</f>
        <v>1.05</v>
      </c>
      <c r="AI305">
        <f>VLOOKUP(A305,[1]DETALLE!$A$1:$AK$841,27,FALSE)</f>
        <v>0.45199999999999996</v>
      </c>
      <c r="AJ305" t="str">
        <f>VLOOKUP(A305,[1]DETALLE!$A$1:$AK$841,18,FALSE)</f>
        <v>A4 Mono MFPs</v>
      </c>
      <c r="AK305">
        <f t="shared" si="20"/>
        <v>0</v>
      </c>
      <c r="AL305">
        <f t="shared" si="21"/>
        <v>0</v>
      </c>
      <c r="AM305">
        <f t="shared" si="22"/>
        <v>0</v>
      </c>
      <c r="AN305">
        <f t="shared" si="23"/>
        <v>0</v>
      </c>
      <c r="AO305">
        <f t="shared" si="24"/>
        <v>0</v>
      </c>
    </row>
    <row r="306" spans="1:41" x14ac:dyDescent="0.25">
      <c r="A306" t="s">
        <v>341</v>
      </c>
      <c r="B306">
        <v>2019</v>
      </c>
      <c r="C306" t="s">
        <v>37</v>
      </c>
      <c r="D306" t="s">
        <v>38</v>
      </c>
      <c r="E306">
        <v>8</v>
      </c>
      <c r="F306" t="s">
        <v>40</v>
      </c>
      <c r="G306">
        <v>0</v>
      </c>
      <c r="H306" t="s">
        <v>71</v>
      </c>
      <c r="I306">
        <v>468</v>
      </c>
      <c r="J306">
        <v>715</v>
      </c>
      <c r="K306">
        <v>0</v>
      </c>
      <c r="L306">
        <v>0</v>
      </c>
      <c r="M306">
        <v>0</v>
      </c>
      <c r="N306">
        <v>0.6</v>
      </c>
      <c r="O306">
        <v>0.8</v>
      </c>
      <c r="P306">
        <v>1.05</v>
      </c>
      <c r="Q306" t="s">
        <v>46</v>
      </c>
      <c r="R306">
        <v>5</v>
      </c>
      <c r="S306">
        <v>9</v>
      </c>
      <c r="T306" t="s">
        <v>47</v>
      </c>
      <c r="U306" t="s">
        <v>71</v>
      </c>
      <c r="V306" t="s">
        <v>35</v>
      </c>
      <c r="W306" t="s">
        <v>55</v>
      </c>
      <c r="X306">
        <v>2019</v>
      </c>
      <c r="Y306" t="s">
        <v>37</v>
      </c>
      <c r="Z306" t="s">
        <v>38</v>
      </c>
      <c r="AA306">
        <v>11</v>
      </c>
      <c r="AB306">
        <v>271</v>
      </c>
      <c r="AC306">
        <v>1.05</v>
      </c>
      <c r="AD306">
        <v>0</v>
      </c>
      <c r="AE306">
        <v>750.75</v>
      </c>
      <c r="AF306">
        <f>VLOOKUP(A306,[1]DETALLE!$A$1:$AK$841,37,FALSE)</f>
        <v>429.00000000000006</v>
      </c>
      <c r="AG306">
        <f>VLOOKUP(A306,[1]DETALLE!$A$1:$AK$841,16,FALSE)</f>
        <v>28</v>
      </c>
      <c r="AH306">
        <f>VLOOKUP(A306,[1]DETALLE!$A$1:$AK$841,22,FALSE)</f>
        <v>0.6</v>
      </c>
      <c r="AI306">
        <f>VLOOKUP(A306,[1]DETALLE!$A$1:$AK$841,27,FALSE)</f>
        <v>0.62</v>
      </c>
      <c r="AJ306" t="str">
        <f>VLOOKUP(A306,[1]DETALLE!$A$1:$AK$841,18,FALSE)</f>
        <v>A4 Mono MFPs</v>
      </c>
      <c r="AK306">
        <f t="shared" si="20"/>
        <v>0</v>
      </c>
      <c r="AL306">
        <f t="shared" si="21"/>
        <v>0</v>
      </c>
      <c r="AM306">
        <f t="shared" si="22"/>
        <v>0</v>
      </c>
      <c r="AN306">
        <f t="shared" si="23"/>
        <v>0</v>
      </c>
      <c r="AO306">
        <f t="shared" si="24"/>
        <v>0</v>
      </c>
    </row>
    <row r="307" spans="1:41" x14ac:dyDescent="0.25">
      <c r="A307" t="s">
        <v>342</v>
      </c>
      <c r="B307">
        <v>2019</v>
      </c>
      <c r="C307" t="s">
        <v>37</v>
      </c>
      <c r="D307" t="s">
        <v>38</v>
      </c>
      <c r="E307">
        <v>8</v>
      </c>
      <c r="F307" t="s">
        <v>40</v>
      </c>
      <c r="G307">
        <v>2.25</v>
      </c>
      <c r="H307" t="s">
        <v>71</v>
      </c>
      <c r="I307">
        <v>468</v>
      </c>
      <c r="J307">
        <v>715</v>
      </c>
      <c r="K307">
        <v>0</v>
      </c>
      <c r="L307">
        <v>0</v>
      </c>
      <c r="M307">
        <v>0</v>
      </c>
      <c r="N307">
        <v>0.6</v>
      </c>
      <c r="O307">
        <v>0.8</v>
      </c>
      <c r="P307">
        <v>1.05</v>
      </c>
      <c r="Q307" t="s">
        <v>46</v>
      </c>
      <c r="R307">
        <v>5</v>
      </c>
      <c r="S307">
        <v>9</v>
      </c>
      <c r="T307" t="s">
        <v>47</v>
      </c>
      <c r="U307" t="s">
        <v>71</v>
      </c>
      <c r="V307" t="s">
        <v>35</v>
      </c>
      <c r="W307" t="s">
        <v>36</v>
      </c>
      <c r="X307">
        <v>2019</v>
      </c>
      <c r="Y307" t="s">
        <v>37</v>
      </c>
      <c r="Z307" t="s">
        <v>38</v>
      </c>
      <c r="AA307">
        <v>11</v>
      </c>
      <c r="AB307">
        <v>196</v>
      </c>
      <c r="AC307">
        <v>1.05</v>
      </c>
      <c r="AD307">
        <v>0.45</v>
      </c>
      <c r="AE307">
        <v>750.75</v>
      </c>
      <c r="AF307">
        <f>VLOOKUP(A307,[1]DETALLE!$A$1:$AK$841,37,FALSE)</f>
        <v>1651.6500000000003</v>
      </c>
      <c r="AG307">
        <f>VLOOKUP(A307,[1]DETALLE!$A$1:$AK$841,16,FALSE)</f>
        <v>27</v>
      </c>
      <c r="AH307">
        <f>VLOOKUP(A307,[1]DETALLE!$A$1:$AK$841,22,FALSE)</f>
        <v>1.05</v>
      </c>
      <c r="AI307">
        <f>VLOOKUP(A307,[1]DETALLE!$A$1:$AK$841,27,FALSE)</f>
        <v>0.75</v>
      </c>
      <c r="AJ307" t="str">
        <f>VLOOKUP(A307,[1]DETALLE!$A$1:$AK$841,18,FALSE)</f>
        <v>Light Production Digital Business</v>
      </c>
      <c r="AK307">
        <f t="shared" si="20"/>
        <v>0</v>
      </c>
      <c r="AL307">
        <f t="shared" si="21"/>
        <v>0</v>
      </c>
      <c r="AM307">
        <f t="shared" si="22"/>
        <v>1</v>
      </c>
      <c r="AN307">
        <f t="shared" si="23"/>
        <v>0</v>
      </c>
      <c r="AO307">
        <f t="shared" si="24"/>
        <v>0</v>
      </c>
    </row>
    <row r="308" spans="1:41" x14ac:dyDescent="0.25">
      <c r="A308" t="s">
        <v>343</v>
      </c>
      <c r="B308">
        <v>2019</v>
      </c>
      <c r="C308" t="s">
        <v>37</v>
      </c>
      <c r="D308" t="s">
        <v>38</v>
      </c>
      <c r="E308">
        <v>8</v>
      </c>
      <c r="F308" t="s">
        <v>40</v>
      </c>
      <c r="G308">
        <v>2.0333329999999998</v>
      </c>
      <c r="H308" t="s">
        <v>66</v>
      </c>
      <c r="I308">
        <v>468</v>
      </c>
      <c r="J308">
        <v>715</v>
      </c>
      <c r="K308">
        <v>0</v>
      </c>
      <c r="L308">
        <v>0</v>
      </c>
      <c r="M308">
        <v>0</v>
      </c>
      <c r="N308">
        <v>0.6</v>
      </c>
      <c r="O308">
        <v>0.8</v>
      </c>
      <c r="P308">
        <v>1.05</v>
      </c>
      <c r="Q308" t="s">
        <v>46</v>
      </c>
      <c r="R308">
        <v>5</v>
      </c>
      <c r="S308">
        <v>9</v>
      </c>
      <c r="T308" t="s">
        <v>47</v>
      </c>
      <c r="U308" t="s">
        <v>34</v>
      </c>
      <c r="V308" t="s">
        <v>35</v>
      </c>
      <c r="W308" t="s">
        <v>50</v>
      </c>
      <c r="X308">
        <v>2019</v>
      </c>
      <c r="Y308" t="s">
        <v>37</v>
      </c>
      <c r="Z308" t="s">
        <v>38</v>
      </c>
      <c r="AA308">
        <v>8</v>
      </c>
      <c r="AB308">
        <v>301</v>
      </c>
      <c r="AC308">
        <v>1.05</v>
      </c>
      <c r="AD308">
        <v>0.40666659999999999</v>
      </c>
      <c r="AE308">
        <v>750.75</v>
      </c>
      <c r="AF308">
        <f>VLOOKUP(A308,[1]DETALLE!$A$1:$AK$841,37,FALSE)</f>
        <v>1730.3000000000004</v>
      </c>
      <c r="AG308">
        <f>VLOOKUP(A308,[1]DETALLE!$A$1:$AK$841,16,FALSE)</f>
        <v>34</v>
      </c>
      <c r="AH308">
        <f>VLOOKUP(A308,[1]DETALLE!$A$1:$AK$841,22,FALSE)</f>
        <v>1.1000000000000001</v>
      </c>
      <c r="AI308">
        <f>VLOOKUP(A308,[1]DETALLE!$A$1:$AK$841,27,FALSE)</f>
        <v>0.48333333333333334</v>
      </c>
      <c r="AJ308" t="str">
        <f>VLOOKUP(A308,[1]DETALLE!$A$1:$AK$841,18,FALSE)</f>
        <v>Entry Production Color Low/Mid</v>
      </c>
      <c r="AK308">
        <f t="shared" si="20"/>
        <v>0</v>
      </c>
      <c r="AL308">
        <f t="shared" si="21"/>
        <v>0</v>
      </c>
      <c r="AM308">
        <f t="shared" si="22"/>
        <v>0</v>
      </c>
      <c r="AN308">
        <f t="shared" si="23"/>
        <v>0</v>
      </c>
      <c r="AO308">
        <f t="shared" si="24"/>
        <v>0</v>
      </c>
    </row>
    <row r="309" spans="1:41" x14ac:dyDescent="0.25">
      <c r="A309" t="s">
        <v>344</v>
      </c>
      <c r="B309">
        <v>2019</v>
      </c>
      <c r="C309" t="s">
        <v>37</v>
      </c>
      <c r="D309" t="s">
        <v>38</v>
      </c>
      <c r="E309">
        <v>8</v>
      </c>
      <c r="F309" t="s">
        <v>40</v>
      </c>
      <c r="G309">
        <v>1.6333329999999999</v>
      </c>
      <c r="H309" t="s">
        <v>54</v>
      </c>
      <c r="I309">
        <v>803</v>
      </c>
      <c r="J309">
        <v>1573</v>
      </c>
      <c r="K309">
        <v>0.2</v>
      </c>
      <c r="L309">
        <v>0.6</v>
      </c>
      <c r="M309">
        <v>0.8</v>
      </c>
      <c r="N309">
        <v>1.05</v>
      </c>
      <c r="O309">
        <v>1.1000000000000001</v>
      </c>
      <c r="P309">
        <v>1.1499999999999999</v>
      </c>
      <c r="Q309" t="s">
        <v>46</v>
      </c>
      <c r="R309">
        <v>4</v>
      </c>
      <c r="S309">
        <v>6</v>
      </c>
      <c r="T309" t="s">
        <v>47</v>
      </c>
      <c r="U309" t="s">
        <v>54</v>
      </c>
      <c r="V309" t="s">
        <v>35</v>
      </c>
      <c r="W309" t="s">
        <v>42</v>
      </c>
      <c r="X309">
        <v>2019</v>
      </c>
      <c r="Y309" t="s">
        <v>37</v>
      </c>
      <c r="Z309" t="s">
        <v>38</v>
      </c>
      <c r="AA309">
        <v>8</v>
      </c>
      <c r="AB309">
        <v>236</v>
      </c>
      <c r="AC309">
        <v>1.1499999999999999</v>
      </c>
      <c r="AD309">
        <v>0.40833324999999998</v>
      </c>
      <c r="AE309">
        <v>1808.95</v>
      </c>
      <c r="AF309">
        <f>VLOOKUP(A309,[1]DETALLE!$A$1:$AK$841,37,FALSE)</f>
        <v>1092</v>
      </c>
      <c r="AG309">
        <f>VLOOKUP(A309,[1]DETALLE!$A$1:$AK$841,16,FALSE)</f>
        <v>28</v>
      </c>
      <c r="AH309">
        <f>VLOOKUP(A309,[1]DETALLE!$A$1:$AK$841,22,FALSE)</f>
        <v>0.8</v>
      </c>
      <c r="AI309">
        <f>VLOOKUP(A309,[1]DETALLE!$A$1:$AK$841,27,FALSE)</f>
        <v>0.96599999999999997</v>
      </c>
      <c r="AJ309" t="str">
        <f>VLOOKUP(A309,[1]DETALLE!$A$1:$AK$841,18,FALSE)</f>
        <v>Departmental Digital</v>
      </c>
      <c r="AK309">
        <f t="shared" si="20"/>
        <v>0</v>
      </c>
      <c r="AL309">
        <f t="shared" si="21"/>
        <v>0</v>
      </c>
      <c r="AM309">
        <f t="shared" si="22"/>
        <v>0</v>
      </c>
      <c r="AN309">
        <f t="shared" si="23"/>
        <v>0</v>
      </c>
      <c r="AO309">
        <f t="shared" si="24"/>
        <v>0</v>
      </c>
    </row>
    <row r="310" spans="1:41" x14ac:dyDescent="0.25">
      <c r="A310" t="s">
        <v>345</v>
      </c>
      <c r="B310">
        <v>2019</v>
      </c>
      <c r="C310" t="s">
        <v>37</v>
      </c>
      <c r="D310" t="s">
        <v>38</v>
      </c>
      <c r="E310">
        <v>8</v>
      </c>
      <c r="F310" t="s">
        <v>40</v>
      </c>
      <c r="G310">
        <v>3.5</v>
      </c>
      <c r="H310" t="s">
        <v>54</v>
      </c>
      <c r="I310">
        <v>803</v>
      </c>
      <c r="J310">
        <v>1573</v>
      </c>
      <c r="K310">
        <v>0.2</v>
      </c>
      <c r="L310">
        <v>0.6</v>
      </c>
      <c r="M310">
        <v>0.8</v>
      </c>
      <c r="N310">
        <v>1.05</v>
      </c>
      <c r="O310">
        <v>1.1000000000000001</v>
      </c>
      <c r="P310">
        <v>1.1499999999999999</v>
      </c>
      <c r="Q310" t="s">
        <v>46</v>
      </c>
      <c r="R310">
        <v>4</v>
      </c>
      <c r="S310">
        <v>6</v>
      </c>
      <c r="T310" t="s">
        <v>47</v>
      </c>
      <c r="U310" t="s">
        <v>54</v>
      </c>
      <c r="V310" t="s">
        <v>35</v>
      </c>
      <c r="W310" t="s">
        <v>83</v>
      </c>
      <c r="X310">
        <v>2019</v>
      </c>
      <c r="Y310" t="s">
        <v>37</v>
      </c>
      <c r="Z310" t="s">
        <v>38</v>
      </c>
      <c r="AA310">
        <v>12</v>
      </c>
      <c r="AB310">
        <v>41</v>
      </c>
      <c r="AC310">
        <v>1.1000000000000001</v>
      </c>
      <c r="AD310">
        <v>0.875</v>
      </c>
      <c r="AE310">
        <v>1730.3</v>
      </c>
      <c r="AF310">
        <f>VLOOKUP(A310,[1]DETALLE!$A$1:$AK$841,37,FALSE)</f>
        <v>715.00000000000011</v>
      </c>
      <c r="AG310" t="str">
        <f>VLOOKUP(A310,[1]DETALLE!$A$1:$AK$841,16,FALSE)</f>
        <v xml:space="preserve">  </v>
      </c>
      <c r="AH310">
        <f>VLOOKUP(A310,[1]DETALLE!$A$1:$AK$841,22,FALSE)</f>
        <v>1</v>
      </c>
      <c r="AI310">
        <f>VLOOKUP(A310,[1]DETALLE!$A$1:$AK$841,27,FALSE)</f>
        <v>1</v>
      </c>
      <c r="AJ310" t="str">
        <f>VLOOKUP(A310,[1]DETALLE!$A$1:$AK$841,18,FALSE)</f>
        <v>Color Laser Printers</v>
      </c>
      <c r="AK310">
        <f t="shared" si="20"/>
        <v>0</v>
      </c>
      <c r="AL310">
        <f t="shared" si="21"/>
        <v>0</v>
      </c>
      <c r="AM310">
        <f t="shared" si="22"/>
        <v>0</v>
      </c>
      <c r="AN310">
        <f t="shared" si="23"/>
        <v>0</v>
      </c>
      <c r="AO310">
        <f t="shared" si="24"/>
        <v>0</v>
      </c>
    </row>
    <row r="311" spans="1:41" x14ac:dyDescent="0.25">
      <c r="A311" t="s">
        <v>346</v>
      </c>
      <c r="B311">
        <v>2019</v>
      </c>
      <c r="C311" t="s">
        <v>37</v>
      </c>
      <c r="D311" t="s">
        <v>38</v>
      </c>
      <c r="E311">
        <v>8</v>
      </c>
      <c r="F311" t="s">
        <v>40</v>
      </c>
      <c r="G311">
        <v>2.2999999999999998</v>
      </c>
      <c r="H311" t="s">
        <v>54</v>
      </c>
      <c r="I311">
        <v>803</v>
      </c>
      <c r="J311">
        <v>1573</v>
      </c>
      <c r="K311">
        <v>0.2</v>
      </c>
      <c r="L311">
        <v>0.6</v>
      </c>
      <c r="M311">
        <v>0.8</v>
      </c>
      <c r="N311">
        <v>1.05</v>
      </c>
      <c r="O311">
        <v>1.1000000000000001</v>
      </c>
      <c r="P311">
        <v>1.1499999999999999</v>
      </c>
      <c r="Q311" t="s">
        <v>46</v>
      </c>
      <c r="R311">
        <v>4</v>
      </c>
      <c r="S311">
        <v>6</v>
      </c>
      <c r="T311" t="s">
        <v>47</v>
      </c>
      <c r="U311" t="s">
        <v>54</v>
      </c>
      <c r="V311" t="s">
        <v>35</v>
      </c>
      <c r="W311" t="s">
        <v>80</v>
      </c>
      <c r="X311">
        <v>2019</v>
      </c>
      <c r="Y311" t="s">
        <v>37</v>
      </c>
      <c r="Z311" t="s">
        <v>38</v>
      </c>
      <c r="AA311">
        <v>10</v>
      </c>
      <c r="AB311">
        <v>165</v>
      </c>
      <c r="AC311">
        <v>1.1499999999999999</v>
      </c>
      <c r="AD311">
        <v>0.57499999999999996</v>
      </c>
      <c r="AE311">
        <v>1808.95</v>
      </c>
      <c r="AF311">
        <f>VLOOKUP(A311,[1]DETALLE!$A$1:$AK$841,37,FALSE)</f>
        <v>0</v>
      </c>
      <c r="AG311">
        <f>VLOOKUP(A311,[1]DETALLE!$A$1:$AK$841,16,FALSE)</f>
        <v>13</v>
      </c>
      <c r="AH311">
        <f>VLOOKUP(A311,[1]DETALLE!$A$1:$AK$841,22,FALSE)</f>
        <v>0.6</v>
      </c>
      <c r="AI311">
        <f>VLOOKUP(A311,[1]DETALLE!$A$1:$AK$841,27,FALSE)</f>
        <v>8.7999999999999995E-2</v>
      </c>
      <c r="AJ311" t="str">
        <f>VLOOKUP(A311,[1]DETALLE!$A$1:$AK$841,18,FALSE)</f>
        <v>Office Digital</v>
      </c>
      <c r="AK311">
        <f t="shared" si="20"/>
        <v>0</v>
      </c>
      <c r="AL311">
        <f t="shared" si="21"/>
        <v>0</v>
      </c>
      <c r="AM311">
        <f t="shared" si="22"/>
        <v>0</v>
      </c>
      <c r="AN311">
        <f t="shared" si="23"/>
        <v>0</v>
      </c>
      <c r="AO311">
        <f t="shared" si="24"/>
        <v>0</v>
      </c>
    </row>
    <row r="312" spans="1:41" x14ac:dyDescent="0.25">
      <c r="A312" t="s">
        <v>211</v>
      </c>
      <c r="B312">
        <v>2019</v>
      </c>
      <c r="C312" t="s">
        <v>37</v>
      </c>
      <c r="D312" t="s">
        <v>38</v>
      </c>
      <c r="E312">
        <v>8</v>
      </c>
      <c r="F312" t="s">
        <v>44</v>
      </c>
      <c r="G312">
        <v>0</v>
      </c>
      <c r="H312" t="s">
        <v>54</v>
      </c>
      <c r="I312">
        <v>803</v>
      </c>
      <c r="J312">
        <v>1573</v>
      </c>
      <c r="K312">
        <v>0.2</v>
      </c>
      <c r="L312">
        <v>0.6</v>
      </c>
      <c r="M312">
        <v>0.8</v>
      </c>
      <c r="N312">
        <v>1.05</v>
      </c>
      <c r="O312">
        <v>1.1000000000000001</v>
      </c>
      <c r="P312">
        <v>1.1499999999999999</v>
      </c>
      <c r="Q312" t="s">
        <v>46</v>
      </c>
      <c r="R312">
        <v>4</v>
      </c>
      <c r="S312">
        <v>6</v>
      </c>
      <c r="T312" t="s">
        <v>47</v>
      </c>
      <c r="U312" t="s">
        <v>54</v>
      </c>
      <c r="V312" t="s">
        <v>35</v>
      </c>
      <c r="W312" t="s">
        <v>59</v>
      </c>
      <c r="X312">
        <v>2019</v>
      </c>
      <c r="Y312" t="s">
        <v>37</v>
      </c>
      <c r="Z312" t="s">
        <v>38</v>
      </c>
      <c r="AA312">
        <v>8</v>
      </c>
      <c r="AB312">
        <v>5</v>
      </c>
      <c r="AC312">
        <v>0</v>
      </c>
      <c r="AD312">
        <v>0</v>
      </c>
      <c r="AE312">
        <v>1573</v>
      </c>
      <c r="AF312" t="e">
        <f>VLOOKUP(A312,[1]DETALLE!$A$1:$AK$841,37,FALSE)</f>
        <v>#N/A</v>
      </c>
      <c r="AG312" t="e">
        <f>VLOOKUP(A312,[1]DETALLE!$A$1:$AK$841,16,FALSE)</f>
        <v>#N/A</v>
      </c>
      <c r="AH312" t="e">
        <f>VLOOKUP(A312,[1]DETALLE!$A$1:$AK$841,22,FALSE)</f>
        <v>#N/A</v>
      </c>
      <c r="AI312" t="e">
        <f>VLOOKUP(A312,[1]DETALLE!$A$1:$AK$841,27,FALSE)</f>
        <v>#N/A</v>
      </c>
      <c r="AJ312" t="e">
        <f>VLOOKUP(A312,[1]DETALLE!$A$1:$AK$841,18,FALSE)</f>
        <v>#N/A</v>
      </c>
      <c r="AK312" t="e">
        <f t="shared" si="20"/>
        <v>#N/A</v>
      </c>
      <c r="AL312" t="e">
        <f t="shared" si="21"/>
        <v>#N/A</v>
      </c>
      <c r="AM312" t="e">
        <f t="shared" si="22"/>
        <v>#N/A</v>
      </c>
      <c r="AN312" t="e">
        <f t="shared" si="23"/>
        <v>#N/A</v>
      </c>
      <c r="AO312" t="e">
        <f t="shared" si="24"/>
        <v>#N/A</v>
      </c>
    </row>
    <row r="313" spans="1:41" x14ac:dyDescent="0.25">
      <c r="A313" t="s">
        <v>347</v>
      </c>
      <c r="B313">
        <v>2019</v>
      </c>
      <c r="C313" t="s">
        <v>37</v>
      </c>
      <c r="D313" t="s">
        <v>38</v>
      </c>
      <c r="E313">
        <v>8</v>
      </c>
      <c r="F313" t="s">
        <v>40</v>
      </c>
      <c r="G313">
        <v>0</v>
      </c>
      <c r="H313" t="s">
        <v>54</v>
      </c>
      <c r="I313">
        <v>803</v>
      </c>
      <c r="J313">
        <v>1573</v>
      </c>
      <c r="K313">
        <v>0.2</v>
      </c>
      <c r="L313">
        <v>0.6</v>
      </c>
      <c r="M313">
        <v>0.8</v>
      </c>
      <c r="N313">
        <v>1.05</v>
      </c>
      <c r="O313">
        <v>1.1000000000000001</v>
      </c>
      <c r="P313">
        <v>1.1499999999999999</v>
      </c>
      <c r="Q313" t="s">
        <v>46</v>
      </c>
      <c r="R313">
        <v>4</v>
      </c>
      <c r="S313">
        <v>6</v>
      </c>
      <c r="T313" t="s">
        <v>47</v>
      </c>
      <c r="U313" t="s">
        <v>54</v>
      </c>
      <c r="V313" t="s">
        <v>35</v>
      </c>
      <c r="W313" t="s">
        <v>55</v>
      </c>
      <c r="X313">
        <v>2019</v>
      </c>
      <c r="Y313" t="s">
        <v>37</v>
      </c>
      <c r="Z313" t="s">
        <v>38</v>
      </c>
      <c r="AA313">
        <v>16</v>
      </c>
      <c r="AB313">
        <v>14</v>
      </c>
      <c r="AC313">
        <v>0.8</v>
      </c>
      <c r="AD313">
        <v>0</v>
      </c>
      <c r="AE313">
        <v>1258.4000000000001</v>
      </c>
      <c r="AF313">
        <f>VLOOKUP(A313,[1]DETALLE!$A$1:$AK$841,37,FALSE)</f>
        <v>819</v>
      </c>
      <c r="AG313">
        <f>VLOOKUP(A313,[1]DETALLE!$A$1:$AK$841,16,FALSE)</f>
        <v>11</v>
      </c>
      <c r="AH313">
        <f>VLOOKUP(A313,[1]DETALLE!$A$1:$AK$841,22,FALSE)</f>
        <v>0.6</v>
      </c>
      <c r="AI313">
        <f>VLOOKUP(A313,[1]DETALLE!$A$1:$AK$841,27,FALSE)</f>
        <v>0</v>
      </c>
      <c r="AJ313" t="str">
        <f>VLOOKUP(A313,[1]DETALLE!$A$1:$AK$841,18,FALSE)</f>
        <v>Departmental Digital</v>
      </c>
      <c r="AK313">
        <f t="shared" si="20"/>
        <v>0</v>
      </c>
      <c r="AL313">
        <f t="shared" si="21"/>
        <v>0</v>
      </c>
      <c r="AM313">
        <f t="shared" si="22"/>
        <v>0</v>
      </c>
      <c r="AN313">
        <f t="shared" si="23"/>
        <v>1</v>
      </c>
      <c r="AO313">
        <f t="shared" si="24"/>
        <v>0</v>
      </c>
    </row>
    <row r="314" spans="1:41" x14ac:dyDescent="0.25">
      <c r="A314" t="s">
        <v>348</v>
      </c>
      <c r="B314">
        <v>2019</v>
      </c>
      <c r="C314" t="s">
        <v>37</v>
      </c>
      <c r="D314" t="s">
        <v>38</v>
      </c>
      <c r="E314">
        <v>8</v>
      </c>
      <c r="F314" t="s">
        <v>40</v>
      </c>
      <c r="G314">
        <v>0</v>
      </c>
      <c r="H314" t="s">
        <v>116</v>
      </c>
      <c r="I314">
        <v>655</v>
      </c>
      <c r="J314">
        <v>1365</v>
      </c>
      <c r="K314">
        <v>0</v>
      </c>
      <c r="L314">
        <v>0</v>
      </c>
      <c r="M314">
        <v>0.6</v>
      </c>
      <c r="N314">
        <v>0.8</v>
      </c>
      <c r="O314">
        <v>1.05</v>
      </c>
      <c r="P314">
        <v>1.1000000000000001</v>
      </c>
      <c r="Q314" t="s">
        <v>46</v>
      </c>
      <c r="R314">
        <v>5</v>
      </c>
      <c r="S314">
        <v>9</v>
      </c>
      <c r="T314" t="s">
        <v>47</v>
      </c>
      <c r="U314" t="s">
        <v>58</v>
      </c>
      <c r="V314" t="s">
        <v>35</v>
      </c>
      <c r="W314" t="s">
        <v>55</v>
      </c>
      <c r="X314">
        <v>2019</v>
      </c>
      <c r="Y314" t="s">
        <v>37</v>
      </c>
      <c r="Z314" t="s">
        <v>38</v>
      </c>
      <c r="AA314">
        <v>9</v>
      </c>
      <c r="AB314">
        <v>10</v>
      </c>
      <c r="AC314">
        <v>0.6</v>
      </c>
      <c r="AD314">
        <v>0</v>
      </c>
      <c r="AE314">
        <v>819</v>
      </c>
      <c r="AF314">
        <f>VLOOKUP(A314,[1]DETALLE!$A$1:$AK$841,37,FALSE)</f>
        <v>1501.5000000000002</v>
      </c>
      <c r="AG314">
        <f>VLOOKUP(A314,[1]DETALLE!$A$1:$AK$841,16,FALSE)</f>
        <v>155</v>
      </c>
      <c r="AH314">
        <f>VLOOKUP(A314,[1]DETALLE!$A$1:$AK$841,22,FALSE)</f>
        <v>1.1000000000000001</v>
      </c>
      <c r="AI314">
        <f>VLOOKUP(A314,[1]DETALLE!$A$1:$AK$841,27,FALSE)</f>
        <v>0.11399999999999999</v>
      </c>
      <c r="AJ314" t="str">
        <f>VLOOKUP(A314,[1]DETALLE!$A$1:$AK$841,18,FALSE)</f>
        <v>Office Digital</v>
      </c>
      <c r="AK314">
        <f t="shared" si="20"/>
        <v>0</v>
      </c>
      <c r="AL314">
        <f t="shared" si="21"/>
        <v>0</v>
      </c>
      <c r="AM314">
        <f t="shared" si="22"/>
        <v>0</v>
      </c>
      <c r="AN314">
        <f t="shared" si="23"/>
        <v>0</v>
      </c>
      <c r="AO314">
        <f t="shared" si="24"/>
        <v>1</v>
      </c>
    </row>
    <row r="315" spans="1:41" x14ac:dyDescent="0.25">
      <c r="A315" t="s">
        <v>349</v>
      </c>
      <c r="B315">
        <v>2019</v>
      </c>
      <c r="C315" t="s">
        <v>37</v>
      </c>
      <c r="D315" t="s">
        <v>38</v>
      </c>
      <c r="E315">
        <v>8</v>
      </c>
      <c r="F315" t="s">
        <v>40</v>
      </c>
      <c r="G315">
        <v>3.75</v>
      </c>
      <c r="H315" t="s">
        <v>58</v>
      </c>
      <c r="I315">
        <v>655</v>
      </c>
      <c r="J315">
        <v>1365</v>
      </c>
      <c r="K315">
        <v>0</v>
      </c>
      <c r="L315">
        <v>0</v>
      </c>
      <c r="M315">
        <v>0.6</v>
      </c>
      <c r="N315">
        <v>0.8</v>
      </c>
      <c r="O315">
        <v>1.05</v>
      </c>
      <c r="P315">
        <v>1.1000000000000001</v>
      </c>
      <c r="Q315" t="s">
        <v>46</v>
      </c>
      <c r="R315">
        <v>5</v>
      </c>
      <c r="S315">
        <v>9</v>
      </c>
      <c r="T315" t="s">
        <v>47</v>
      </c>
      <c r="U315" t="s">
        <v>58</v>
      </c>
      <c r="V315" t="s">
        <v>35</v>
      </c>
      <c r="W315" t="s">
        <v>36</v>
      </c>
      <c r="X315">
        <v>2019</v>
      </c>
      <c r="Y315" t="s">
        <v>37</v>
      </c>
      <c r="Z315" t="s">
        <v>38</v>
      </c>
      <c r="AA315">
        <v>12</v>
      </c>
      <c r="AB315">
        <v>24</v>
      </c>
      <c r="AC315">
        <v>0.8</v>
      </c>
      <c r="AD315">
        <v>0.75</v>
      </c>
      <c r="AE315">
        <v>1092</v>
      </c>
      <c r="AF315">
        <f>VLOOKUP(A315,[1]DETALLE!$A$1:$AK$841,37,FALSE)</f>
        <v>819</v>
      </c>
      <c r="AG315">
        <f>VLOOKUP(A315,[1]DETALLE!$A$1:$AK$841,16,FALSE)</f>
        <v>9</v>
      </c>
      <c r="AH315">
        <f>VLOOKUP(A315,[1]DETALLE!$A$1:$AK$841,22,FALSE)</f>
        <v>0.6</v>
      </c>
      <c r="AI315">
        <f>VLOOKUP(A315,[1]DETALLE!$A$1:$AK$841,27,FALSE)</f>
        <v>0.16399999999999998</v>
      </c>
      <c r="AJ315" t="str">
        <f>VLOOKUP(A315,[1]DETALLE!$A$1:$AK$841,18,FALSE)</f>
        <v>Departmental Digital</v>
      </c>
      <c r="AK315">
        <f t="shared" si="20"/>
        <v>0</v>
      </c>
      <c r="AL315">
        <f t="shared" si="21"/>
        <v>0</v>
      </c>
      <c r="AM315">
        <f t="shared" si="22"/>
        <v>0</v>
      </c>
      <c r="AN315">
        <f t="shared" si="23"/>
        <v>0</v>
      </c>
      <c r="AO315">
        <f t="shared" si="24"/>
        <v>1</v>
      </c>
    </row>
    <row r="316" spans="1:41" x14ac:dyDescent="0.25">
      <c r="A316" t="s">
        <v>350</v>
      </c>
      <c r="B316">
        <v>2019</v>
      </c>
      <c r="C316" t="s">
        <v>37</v>
      </c>
      <c r="D316" t="s">
        <v>38</v>
      </c>
      <c r="E316">
        <v>8</v>
      </c>
      <c r="F316" t="s">
        <v>44</v>
      </c>
      <c r="G316">
        <v>0</v>
      </c>
      <c r="H316" t="s">
        <v>58</v>
      </c>
      <c r="I316">
        <v>655</v>
      </c>
      <c r="J316">
        <v>1365</v>
      </c>
      <c r="K316">
        <v>0</v>
      </c>
      <c r="L316">
        <v>0</v>
      </c>
      <c r="M316">
        <v>0.6</v>
      </c>
      <c r="N316">
        <v>0.8</v>
      </c>
      <c r="O316">
        <v>1.05</v>
      </c>
      <c r="P316">
        <v>1.1000000000000001</v>
      </c>
      <c r="Q316" t="s">
        <v>46</v>
      </c>
      <c r="R316">
        <v>5</v>
      </c>
      <c r="S316">
        <v>9</v>
      </c>
      <c r="T316" t="s">
        <v>47</v>
      </c>
      <c r="U316" t="s">
        <v>58</v>
      </c>
      <c r="V316" t="s">
        <v>35</v>
      </c>
      <c r="W316" t="s">
        <v>59</v>
      </c>
      <c r="X316">
        <v>2019</v>
      </c>
      <c r="Y316" t="s">
        <v>37</v>
      </c>
      <c r="Z316" t="s">
        <v>38</v>
      </c>
      <c r="AA316">
        <v>8</v>
      </c>
      <c r="AB316">
        <v>19</v>
      </c>
      <c r="AC316">
        <v>0</v>
      </c>
      <c r="AD316">
        <v>0</v>
      </c>
      <c r="AE316">
        <v>1365</v>
      </c>
      <c r="AF316" t="e">
        <f>VLOOKUP(A316,[1]DETALLE!$A$1:$AK$841,37,FALSE)</f>
        <v>#N/A</v>
      </c>
      <c r="AG316" t="e">
        <f>VLOOKUP(A316,[1]DETALLE!$A$1:$AK$841,16,FALSE)</f>
        <v>#N/A</v>
      </c>
      <c r="AH316" t="e">
        <f>VLOOKUP(A316,[1]DETALLE!$A$1:$AK$841,22,FALSE)</f>
        <v>#N/A</v>
      </c>
      <c r="AI316" t="e">
        <f>VLOOKUP(A316,[1]DETALLE!$A$1:$AK$841,27,FALSE)</f>
        <v>#N/A</v>
      </c>
      <c r="AJ316" t="e">
        <f>VLOOKUP(A316,[1]DETALLE!$A$1:$AK$841,18,FALSE)</f>
        <v>#N/A</v>
      </c>
      <c r="AK316" t="e">
        <f t="shared" si="20"/>
        <v>#N/A</v>
      </c>
      <c r="AL316" t="e">
        <f t="shared" si="21"/>
        <v>#N/A</v>
      </c>
      <c r="AM316" t="e">
        <f t="shared" si="22"/>
        <v>#N/A</v>
      </c>
      <c r="AN316" t="e">
        <f t="shared" si="23"/>
        <v>#N/A</v>
      </c>
      <c r="AO316" t="e">
        <f t="shared" si="24"/>
        <v>#N/A</v>
      </c>
    </row>
    <row r="317" spans="1:41" x14ac:dyDescent="0.25">
      <c r="A317" t="s">
        <v>351</v>
      </c>
      <c r="B317">
        <v>2019</v>
      </c>
      <c r="C317" t="s">
        <v>37</v>
      </c>
      <c r="D317" t="s">
        <v>38</v>
      </c>
      <c r="E317">
        <v>8</v>
      </c>
      <c r="F317" t="s">
        <v>40</v>
      </c>
      <c r="G317">
        <v>1.6</v>
      </c>
      <c r="H317" t="s">
        <v>58</v>
      </c>
      <c r="I317">
        <v>655</v>
      </c>
      <c r="J317">
        <v>1365</v>
      </c>
      <c r="K317">
        <v>0</v>
      </c>
      <c r="L317">
        <v>0</v>
      </c>
      <c r="M317">
        <v>0.6</v>
      </c>
      <c r="N317">
        <v>0.8</v>
      </c>
      <c r="O317">
        <v>1.05</v>
      </c>
      <c r="P317">
        <v>1.1000000000000001</v>
      </c>
      <c r="Q317" t="s">
        <v>46</v>
      </c>
      <c r="R317">
        <v>5</v>
      </c>
      <c r="S317">
        <v>9</v>
      </c>
      <c r="T317" t="s">
        <v>47</v>
      </c>
      <c r="U317" t="s">
        <v>58</v>
      </c>
      <c r="V317" t="s">
        <v>35</v>
      </c>
      <c r="W317" t="s">
        <v>61</v>
      </c>
      <c r="X317">
        <v>2019</v>
      </c>
      <c r="Y317" t="s">
        <v>37</v>
      </c>
      <c r="Z317" t="s">
        <v>38</v>
      </c>
      <c r="AA317">
        <v>8</v>
      </c>
      <c r="AB317">
        <v>35</v>
      </c>
      <c r="AC317">
        <v>1.05</v>
      </c>
      <c r="AD317">
        <v>0.32</v>
      </c>
      <c r="AE317">
        <v>1433.25</v>
      </c>
      <c r="AF317">
        <f>VLOOKUP(A317,[1]DETALLE!$A$1:$AK$841,37,FALSE)</f>
        <v>1651.6500000000003</v>
      </c>
      <c r="AG317">
        <f>VLOOKUP(A317,[1]DETALLE!$A$1:$AK$841,16,FALSE)</f>
        <v>21</v>
      </c>
      <c r="AH317">
        <f>VLOOKUP(A317,[1]DETALLE!$A$1:$AK$841,22,FALSE)</f>
        <v>1.05</v>
      </c>
      <c r="AI317">
        <f>VLOOKUP(A317,[1]DETALLE!$A$1:$AK$841,27,FALSE)</f>
        <v>0.91249999999999998</v>
      </c>
      <c r="AJ317" t="str">
        <f>VLOOKUP(A317,[1]DETALLE!$A$1:$AK$841,18,FALSE)</f>
        <v>WF Mono Systems and Legacy Color</v>
      </c>
      <c r="AK317">
        <f t="shared" si="20"/>
        <v>0</v>
      </c>
      <c r="AL317">
        <f t="shared" si="21"/>
        <v>0</v>
      </c>
      <c r="AM317">
        <f t="shared" si="22"/>
        <v>1</v>
      </c>
      <c r="AN317">
        <f t="shared" si="23"/>
        <v>0</v>
      </c>
      <c r="AO317">
        <f t="shared" si="24"/>
        <v>0</v>
      </c>
    </row>
    <row r="318" spans="1:41" x14ac:dyDescent="0.25">
      <c r="A318" t="s">
        <v>352</v>
      </c>
      <c r="B318">
        <v>2019</v>
      </c>
      <c r="C318" t="s">
        <v>37</v>
      </c>
      <c r="D318" t="s">
        <v>38</v>
      </c>
      <c r="E318">
        <v>8</v>
      </c>
      <c r="F318" t="s">
        <v>40</v>
      </c>
      <c r="G318">
        <v>4.1500000000000004</v>
      </c>
      <c r="H318" t="s">
        <v>58</v>
      </c>
      <c r="I318">
        <v>655</v>
      </c>
      <c r="J318">
        <v>1365</v>
      </c>
      <c r="K318">
        <v>0</v>
      </c>
      <c r="L318">
        <v>0</v>
      </c>
      <c r="M318">
        <v>0.6</v>
      </c>
      <c r="N318">
        <v>0.8</v>
      </c>
      <c r="O318">
        <v>1.05</v>
      </c>
      <c r="P318">
        <v>1.1000000000000001</v>
      </c>
      <c r="Q318" t="s">
        <v>46</v>
      </c>
      <c r="R318">
        <v>5</v>
      </c>
      <c r="S318">
        <v>9</v>
      </c>
      <c r="T318" t="s">
        <v>85</v>
      </c>
      <c r="U318" t="s">
        <v>58</v>
      </c>
      <c r="V318" t="s">
        <v>35</v>
      </c>
      <c r="W318" t="s">
        <v>42</v>
      </c>
      <c r="X318">
        <v>2019</v>
      </c>
      <c r="Y318" t="s">
        <v>37</v>
      </c>
      <c r="Z318" t="s">
        <v>38</v>
      </c>
      <c r="AA318">
        <v>9</v>
      </c>
      <c r="AB318">
        <v>17</v>
      </c>
      <c r="AC318">
        <v>0.8</v>
      </c>
      <c r="AD318">
        <v>0.46111111111111103</v>
      </c>
      <c r="AE318">
        <v>1092</v>
      </c>
      <c r="AF318">
        <f>VLOOKUP(A318,[1]DETALLE!$A$1:$AK$841,37,FALSE)</f>
        <v>0</v>
      </c>
      <c r="AG318">
        <f>VLOOKUP(A318,[1]DETALLE!$A$1:$AK$841,16,FALSE)</f>
        <v>6</v>
      </c>
      <c r="AH318">
        <f>VLOOKUP(A318,[1]DETALLE!$A$1:$AK$841,22,FALSE)</f>
        <v>0</v>
      </c>
      <c r="AI318">
        <f>VLOOKUP(A318,[1]DETALLE!$A$1:$AK$841,27,FALSE)</f>
        <v>0.38</v>
      </c>
      <c r="AJ318" t="str">
        <f>VLOOKUP(A318,[1]DETALLE!$A$1:$AK$841,18,FALSE)</f>
        <v>Entry Mono Printers</v>
      </c>
      <c r="AK318">
        <f t="shared" si="20"/>
        <v>0</v>
      </c>
      <c r="AL318">
        <f t="shared" si="21"/>
        <v>0</v>
      </c>
      <c r="AM318">
        <f t="shared" si="22"/>
        <v>0</v>
      </c>
      <c r="AN318">
        <f t="shared" si="23"/>
        <v>0</v>
      </c>
      <c r="AO318">
        <f t="shared" si="24"/>
        <v>0</v>
      </c>
    </row>
    <row r="319" spans="1:41" x14ac:dyDescent="0.25">
      <c r="A319" t="s">
        <v>70</v>
      </c>
      <c r="B319">
        <v>2019</v>
      </c>
      <c r="C319" t="s">
        <v>37</v>
      </c>
      <c r="D319" t="s">
        <v>38</v>
      </c>
      <c r="E319">
        <v>8</v>
      </c>
      <c r="F319" t="s">
        <v>44</v>
      </c>
      <c r="G319">
        <v>0</v>
      </c>
      <c r="H319" t="s">
        <v>71</v>
      </c>
      <c r="I319">
        <v>468</v>
      </c>
      <c r="J319">
        <v>715</v>
      </c>
      <c r="K319">
        <v>0</v>
      </c>
      <c r="L319">
        <v>0</v>
      </c>
      <c r="M319">
        <v>0</v>
      </c>
      <c r="N319">
        <v>0.6</v>
      </c>
      <c r="O319">
        <v>0.8</v>
      </c>
      <c r="P319">
        <v>1.05</v>
      </c>
      <c r="Q319" t="s">
        <v>46</v>
      </c>
      <c r="R319">
        <v>5</v>
      </c>
      <c r="S319">
        <v>9</v>
      </c>
      <c r="T319" t="s">
        <v>47</v>
      </c>
      <c r="U319" t="s">
        <v>58</v>
      </c>
      <c r="V319" t="s">
        <v>35</v>
      </c>
      <c r="W319" t="s">
        <v>55</v>
      </c>
      <c r="X319">
        <v>2019</v>
      </c>
      <c r="Y319" t="s">
        <v>37</v>
      </c>
      <c r="Z319" t="s">
        <v>38</v>
      </c>
      <c r="AA319">
        <v>10</v>
      </c>
      <c r="AB319">
        <v>14</v>
      </c>
      <c r="AC319">
        <v>0</v>
      </c>
      <c r="AD319">
        <v>0</v>
      </c>
      <c r="AE319">
        <v>715</v>
      </c>
      <c r="AF319">
        <f>VLOOKUP(A319,[1]DETALLE!$A$1:$AK$841,37,FALSE)</f>
        <v>0</v>
      </c>
      <c r="AG319">
        <f>VLOOKUP(A319,[1]DETALLE!$A$1:$AK$841,16,FALSE)</f>
        <v>28</v>
      </c>
      <c r="AH319">
        <f>VLOOKUP(A319,[1]DETALLE!$A$1:$AK$841,22,FALSE)</f>
        <v>0.8</v>
      </c>
      <c r="AI319">
        <f>VLOOKUP(A319,[1]DETALLE!$A$1:$AK$841,27,FALSE)</f>
        <v>0.55800000000000005</v>
      </c>
      <c r="AJ319" t="str">
        <f>VLOOKUP(A319,[1]DETALLE!$A$1:$AK$841,18,FALSE)</f>
        <v>Office Digital</v>
      </c>
      <c r="AK319">
        <f t="shared" si="20"/>
        <v>0</v>
      </c>
      <c r="AL319">
        <f t="shared" si="21"/>
        <v>0</v>
      </c>
      <c r="AM319">
        <f t="shared" si="22"/>
        <v>0</v>
      </c>
      <c r="AN319">
        <f t="shared" si="23"/>
        <v>0</v>
      </c>
      <c r="AO319">
        <f t="shared" si="24"/>
        <v>0</v>
      </c>
    </row>
    <row r="320" spans="1:41" x14ac:dyDescent="0.25">
      <c r="A320" t="s">
        <v>353</v>
      </c>
      <c r="B320">
        <v>2019</v>
      </c>
      <c r="C320" t="s">
        <v>37</v>
      </c>
      <c r="D320" t="s">
        <v>38</v>
      </c>
      <c r="E320">
        <v>8</v>
      </c>
      <c r="F320" t="s">
        <v>40</v>
      </c>
      <c r="G320">
        <v>3.3333340000000003E-2</v>
      </c>
      <c r="H320" t="s">
        <v>64</v>
      </c>
      <c r="I320">
        <v>655</v>
      </c>
      <c r="J320">
        <v>1365</v>
      </c>
      <c r="K320">
        <v>0</v>
      </c>
      <c r="L320">
        <v>0</v>
      </c>
      <c r="M320">
        <v>0.6</v>
      </c>
      <c r="N320">
        <v>0.8</v>
      </c>
      <c r="O320">
        <v>1.05</v>
      </c>
      <c r="P320">
        <v>1.1000000000000001</v>
      </c>
      <c r="Q320" t="s">
        <v>46</v>
      </c>
      <c r="R320">
        <v>5</v>
      </c>
      <c r="S320">
        <v>9</v>
      </c>
      <c r="T320" t="s">
        <v>47</v>
      </c>
      <c r="U320" t="s">
        <v>64</v>
      </c>
      <c r="V320" t="s">
        <v>35</v>
      </c>
      <c r="W320" t="s">
        <v>55</v>
      </c>
      <c r="X320">
        <v>2019</v>
      </c>
      <c r="Y320" t="s">
        <v>37</v>
      </c>
      <c r="Z320" t="s">
        <v>38</v>
      </c>
      <c r="AA320">
        <v>11</v>
      </c>
      <c r="AB320">
        <v>34</v>
      </c>
      <c r="AC320">
        <v>1.05</v>
      </c>
      <c r="AD320">
        <v>6.6666679999999997E-3</v>
      </c>
      <c r="AE320">
        <v>1433.25</v>
      </c>
      <c r="AF320">
        <f>VLOOKUP(A320,[1]DETALLE!$A$1:$AK$841,37,FALSE)</f>
        <v>1730.3000000000004</v>
      </c>
      <c r="AG320">
        <f>VLOOKUP(A320,[1]DETALLE!$A$1:$AK$841,16,FALSE)</f>
        <v>50</v>
      </c>
      <c r="AH320">
        <f>VLOOKUP(A320,[1]DETALLE!$A$1:$AK$841,22,FALSE)</f>
        <v>1.1000000000000001</v>
      </c>
      <c r="AI320">
        <f>VLOOKUP(A320,[1]DETALLE!$A$1:$AK$841,27,FALSE)</f>
        <v>0</v>
      </c>
      <c r="AJ320" t="str">
        <f>VLOOKUP(A320,[1]DETALLE!$A$1:$AK$841,18,FALSE)</f>
        <v>Light Production Digital Business</v>
      </c>
      <c r="AK320">
        <f t="shared" si="20"/>
        <v>0</v>
      </c>
      <c r="AL320">
        <f t="shared" si="21"/>
        <v>0</v>
      </c>
      <c r="AM320">
        <f t="shared" si="22"/>
        <v>0</v>
      </c>
      <c r="AN320">
        <f t="shared" si="23"/>
        <v>0</v>
      </c>
      <c r="AO320">
        <f t="shared" si="24"/>
        <v>0</v>
      </c>
    </row>
    <row r="321" spans="1:41" x14ac:dyDescent="0.25">
      <c r="A321" t="s">
        <v>354</v>
      </c>
      <c r="B321">
        <v>2019</v>
      </c>
      <c r="C321" t="s">
        <v>37</v>
      </c>
      <c r="D321" t="s">
        <v>38</v>
      </c>
      <c r="E321">
        <v>8</v>
      </c>
      <c r="F321" t="s">
        <v>40</v>
      </c>
      <c r="G321">
        <v>0.28333330000000001</v>
      </c>
      <c r="I321" t="s">
        <v>33</v>
      </c>
      <c r="J321" t="s">
        <v>33</v>
      </c>
      <c r="K321" t="s">
        <v>33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R321" t="s">
        <v>33</v>
      </c>
      <c r="S321" t="s">
        <v>33</v>
      </c>
      <c r="U321" t="s">
        <v>64</v>
      </c>
      <c r="V321" t="s">
        <v>35</v>
      </c>
      <c r="W321" t="s">
        <v>61</v>
      </c>
      <c r="X321">
        <v>2019</v>
      </c>
      <c r="Y321" t="s">
        <v>37</v>
      </c>
      <c r="Z321" t="s">
        <v>38</v>
      </c>
      <c r="AA321">
        <v>10</v>
      </c>
      <c r="AB321">
        <v>48</v>
      </c>
      <c r="AC321">
        <v>1.1000000000000001</v>
      </c>
      <c r="AD321">
        <v>0</v>
      </c>
      <c r="AE321">
        <v>1433.25</v>
      </c>
      <c r="AF321" t="e">
        <f>VLOOKUP(A321,[1]DETALLE!$A$1:$AK$841,37,FALSE)</f>
        <v>#N/A</v>
      </c>
      <c r="AG321" t="e">
        <f>VLOOKUP(A321,[1]DETALLE!$A$1:$AK$841,16,FALSE)</f>
        <v>#N/A</v>
      </c>
      <c r="AH321" t="e">
        <f>VLOOKUP(A321,[1]DETALLE!$A$1:$AK$841,22,FALSE)</f>
        <v>#N/A</v>
      </c>
      <c r="AI321" t="e">
        <f>VLOOKUP(A321,[1]DETALLE!$A$1:$AK$841,27,FALSE)</f>
        <v>#N/A</v>
      </c>
      <c r="AJ321" t="e">
        <f>VLOOKUP(A321,[1]DETALLE!$A$1:$AK$841,18,FALSE)</f>
        <v>#N/A</v>
      </c>
      <c r="AK321" t="e">
        <f t="shared" si="20"/>
        <v>#N/A</v>
      </c>
      <c r="AL321" t="e">
        <f t="shared" si="21"/>
        <v>#N/A</v>
      </c>
      <c r="AM321" t="e">
        <f t="shared" si="22"/>
        <v>#N/A</v>
      </c>
      <c r="AN321" t="e">
        <f t="shared" si="23"/>
        <v>#N/A</v>
      </c>
      <c r="AO321" t="e">
        <f t="shared" si="24"/>
        <v>#N/A</v>
      </c>
    </row>
    <row r="322" spans="1:41" x14ac:dyDescent="0.25">
      <c r="A322" t="s">
        <v>223</v>
      </c>
      <c r="B322">
        <v>2019</v>
      </c>
      <c r="C322" t="s">
        <v>37</v>
      </c>
      <c r="D322" t="s">
        <v>38</v>
      </c>
      <c r="E322">
        <v>8</v>
      </c>
      <c r="F322" t="s">
        <v>44</v>
      </c>
      <c r="G322">
        <v>0</v>
      </c>
      <c r="H322" t="s">
        <v>64</v>
      </c>
      <c r="I322">
        <v>655</v>
      </c>
      <c r="J322">
        <v>1365</v>
      </c>
      <c r="K322">
        <v>0</v>
      </c>
      <c r="L322">
        <v>0</v>
      </c>
      <c r="M322">
        <v>0.6</v>
      </c>
      <c r="N322">
        <v>0.8</v>
      </c>
      <c r="O322">
        <v>1.05</v>
      </c>
      <c r="P322">
        <v>1.1000000000000001</v>
      </c>
      <c r="Q322" t="s">
        <v>46</v>
      </c>
      <c r="R322">
        <v>5</v>
      </c>
      <c r="S322">
        <v>9</v>
      </c>
      <c r="T322" t="s">
        <v>47</v>
      </c>
      <c r="U322" t="s">
        <v>64</v>
      </c>
      <c r="V322" t="s">
        <v>35</v>
      </c>
      <c r="W322" t="s">
        <v>59</v>
      </c>
      <c r="X322">
        <v>2019</v>
      </c>
      <c r="Y322" t="s">
        <v>37</v>
      </c>
      <c r="Z322" t="s">
        <v>38</v>
      </c>
      <c r="AA322">
        <v>9</v>
      </c>
      <c r="AB322">
        <v>5</v>
      </c>
      <c r="AC322">
        <v>0</v>
      </c>
      <c r="AD322">
        <v>0</v>
      </c>
      <c r="AE322">
        <v>1365</v>
      </c>
      <c r="AF322">
        <f>VLOOKUP(A322,[1]DETALLE!$A$1:$AK$841,37,FALSE)</f>
        <v>0</v>
      </c>
      <c r="AG322">
        <f>VLOOKUP(A322,[1]DETALLE!$A$1:$AK$841,16,FALSE)</f>
        <v>0</v>
      </c>
      <c r="AH322">
        <f>VLOOKUP(A322,[1]DETALLE!$A$1:$AK$841,22,FALSE)</f>
        <v>0</v>
      </c>
      <c r="AI322">
        <f>VLOOKUP(A322,[1]DETALLE!$A$1:$AK$841,27,FALSE)</f>
        <v>0</v>
      </c>
      <c r="AJ322" t="str">
        <f>VLOOKUP(A322,[1]DETALLE!$A$1:$AK$841,18,FALSE)</f>
        <v>Entry Production Color Low/Mid</v>
      </c>
      <c r="AK322">
        <f t="shared" ref="AK322:AK385" si="25">IF(AE322=AF322,1,0)</f>
        <v>0</v>
      </c>
      <c r="AL322">
        <f t="shared" ref="AL322:AL385" si="26">IF(AB322=AG322,1,0)</f>
        <v>0</v>
      </c>
      <c r="AM322">
        <f t="shared" ref="AM322:AM385" si="27">IF(AC322=AH322,1,0)</f>
        <v>1</v>
      </c>
      <c r="AN322">
        <f t="shared" ref="AN322:AN385" si="28">IF(AD322=AI322,1,0)</f>
        <v>1</v>
      </c>
      <c r="AO322">
        <f t="shared" ref="AO322:AO385" si="29">IF(H322=AJ322,1,0)</f>
        <v>0</v>
      </c>
    </row>
    <row r="323" spans="1:41" x14ac:dyDescent="0.25">
      <c r="A323" t="s">
        <v>355</v>
      </c>
      <c r="B323">
        <v>2019</v>
      </c>
      <c r="C323" t="s">
        <v>37</v>
      </c>
      <c r="D323" t="s">
        <v>38</v>
      </c>
      <c r="E323">
        <v>8</v>
      </c>
      <c r="F323" t="s">
        <v>44</v>
      </c>
      <c r="G323">
        <v>0</v>
      </c>
      <c r="H323" t="s">
        <v>64</v>
      </c>
      <c r="I323">
        <v>655</v>
      </c>
      <c r="J323">
        <v>1365</v>
      </c>
      <c r="K323">
        <v>0</v>
      </c>
      <c r="L323">
        <v>0</v>
      </c>
      <c r="M323">
        <v>0.6</v>
      </c>
      <c r="N323">
        <v>0.8</v>
      </c>
      <c r="O323">
        <v>1.05</v>
      </c>
      <c r="P323">
        <v>1.1000000000000001</v>
      </c>
      <c r="Q323" t="s">
        <v>46</v>
      </c>
      <c r="R323">
        <v>5</v>
      </c>
      <c r="S323">
        <v>9</v>
      </c>
      <c r="T323" t="s">
        <v>85</v>
      </c>
      <c r="U323" t="s">
        <v>64</v>
      </c>
      <c r="V323" t="s">
        <v>35</v>
      </c>
      <c r="W323" t="s">
        <v>61</v>
      </c>
      <c r="X323">
        <v>2019</v>
      </c>
      <c r="Y323" t="s">
        <v>37</v>
      </c>
      <c r="Z323" t="s">
        <v>38</v>
      </c>
      <c r="AA323">
        <v>9</v>
      </c>
      <c r="AB323">
        <v>19</v>
      </c>
      <c r="AC323">
        <v>0</v>
      </c>
      <c r="AD323">
        <v>0</v>
      </c>
      <c r="AE323">
        <v>1365</v>
      </c>
      <c r="AF323" t="e">
        <f>VLOOKUP(A323,[1]DETALLE!$A$1:$AK$841,37,FALSE)</f>
        <v>#N/A</v>
      </c>
      <c r="AG323" t="e">
        <f>VLOOKUP(A323,[1]DETALLE!$A$1:$AK$841,16,FALSE)</f>
        <v>#N/A</v>
      </c>
      <c r="AH323" t="e">
        <f>VLOOKUP(A323,[1]DETALLE!$A$1:$AK$841,22,FALSE)</f>
        <v>#N/A</v>
      </c>
      <c r="AI323" t="e">
        <f>VLOOKUP(A323,[1]DETALLE!$A$1:$AK$841,27,FALSE)</f>
        <v>#N/A</v>
      </c>
      <c r="AJ323" t="e">
        <f>VLOOKUP(A323,[1]DETALLE!$A$1:$AK$841,18,FALSE)</f>
        <v>#N/A</v>
      </c>
      <c r="AK323" t="e">
        <f t="shared" si="25"/>
        <v>#N/A</v>
      </c>
      <c r="AL323" t="e">
        <f t="shared" si="26"/>
        <v>#N/A</v>
      </c>
      <c r="AM323" t="e">
        <f t="shared" si="27"/>
        <v>#N/A</v>
      </c>
      <c r="AN323" t="e">
        <f t="shared" si="28"/>
        <v>#N/A</v>
      </c>
      <c r="AO323" t="e">
        <f t="shared" si="29"/>
        <v>#N/A</v>
      </c>
    </row>
    <row r="324" spans="1:41" x14ac:dyDescent="0.25">
      <c r="A324" t="s">
        <v>356</v>
      </c>
      <c r="B324">
        <v>2019</v>
      </c>
      <c r="C324" t="s">
        <v>37</v>
      </c>
      <c r="D324" t="s">
        <v>38</v>
      </c>
      <c r="E324">
        <v>8</v>
      </c>
      <c r="F324" t="s">
        <v>40</v>
      </c>
      <c r="G324">
        <v>0.76666670000000003</v>
      </c>
      <c r="H324" t="s">
        <v>64</v>
      </c>
      <c r="I324">
        <v>655</v>
      </c>
      <c r="J324">
        <v>1365</v>
      </c>
      <c r="K324">
        <v>0</v>
      </c>
      <c r="L324">
        <v>0</v>
      </c>
      <c r="M324">
        <v>0.6</v>
      </c>
      <c r="N324">
        <v>0.8</v>
      </c>
      <c r="O324">
        <v>1.05</v>
      </c>
      <c r="P324">
        <v>1.1000000000000001</v>
      </c>
      <c r="Q324" t="s">
        <v>46</v>
      </c>
      <c r="R324">
        <v>5</v>
      </c>
      <c r="S324">
        <v>9</v>
      </c>
      <c r="T324" t="s">
        <v>47</v>
      </c>
      <c r="U324" t="s">
        <v>64</v>
      </c>
      <c r="V324" t="s">
        <v>35</v>
      </c>
      <c r="W324" t="s">
        <v>55</v>
      </c>
      <c r="X324">
        <v>2019</v>
      </c>
      <c r="Y324" t="s">
        <v>37</v>
      </c>
      <c r="Z324" t="s">
        <v>38</v>
      </c>
      <c r="AA324">
        <v>9</v>
      </c>
      <c r="AB324">
        <v>171</v>
      </c>
      <c r="AC324">
        <v>1.1000000000000001</v>
      </c>
      <c r="AD324">
        <v>0.15333334000000001</v>
      </c>
      <c r="AE324">
        <v>1501.5</v>
      </c>
      <c r="AF324">
        <f>VLOOKUP(A324,[1]DETALLE!$A$1:$AK$841,37,FALSE)</f>
        <v>572.00000000000011</v>
      </c>
      <c r="AG324">
        <f>VLOOKUP(A324,[1]DETALLE!$A$1:$AK$841,16,FALSE)</f>
        <v>33</v>
      </c>
      <c r="AH324">
        <f>VLOOKUP(A324,[1]DETALLE!$A$1:$AK$841,22,FALSE)</f>
        <v>0.8</v>
      </c>
      <c r="AI324">
        <f>VLOOKUP(A324,[1]DETALLE!$A$1:$AK$841,27,FALSE)</f>
        <v>0.22222222222222221</v>
      </c>
      <c r="AJ324" t="str">
        <f>VLOOKUP(A324,[1]DETALLE!$A$1:$AK$841,18,FALSE)</f>
        <v>A4 Color Laser MFPs</v>
      </c>
      <c r="AK324">
        <f t="shared" si="25"/>
        <v>0</v>
      </c>
      <c r="AL324">
        <f t="shared" si="26"/>
        <v>0</v>
      </c>
      <c r="AM324">
        <f t="shared" si="27"/>
        <v>0</v>
      </c>
      <c r="AN324">
        <f t="shared" si="28"/>
        <v>0</v>
      </c>
      <c r="AO324">
        <f t="shared" si="29"/>
        <v>0</v>
      </c>
    </row>
    <row r="325" spans="1:41" x14ac:dyDescent="0.25">
      <c r="A325" t="s">
        <v>357</v>
      </c>
      <c r="B325">
        <v>2019</v>
      </c>
      <c r="C325" t="s">
        <v>37</v>
      </c>
      <c r="D325" t="s">
        <v>38</v>
      </c>
      <c r="E325">
        <v>8</v>
      </c>
      <c r="F325" t="s">
        <v>40</v>
      </c>
      <c r="G325">
        <v>1.5333330000000001</v>
      </c>
      <c r="H325" t="s">
        <v>91</v>
      </c>
      <c r="I325">
        <v>803</v>
      </c>
      <c r="J325">
        <v>1573</v>
      </c>
      <c r="K325">
        <v>0.2</v>
      </c>
      <c r="L325">
        <v>0.6</v>
      </c>
      <c r="M325">
        <v>0.8</v>
      </c>
      <c r="N325">
        <v>1.05</v>
      </c>
      <c r="O325">
        <v>1.1000000000000001</v>
      </c>
      <c r="P325">
        <v>1.1499999999999999</v>
      </c>
      <c r="Q325" t="s">
        <v>46</v>
      </c>
      <c r="R325">
        <v>4</v>
      </c>
      <c r="S325">
        <v>6</v>
      </c>
      <c r="T325" t="s">
        <v>47</v>
      </c>
      <c r="U325" t="s">
        <v>91</v>
      </c>
      <c r="V325" t="s">
        <v>35</v>
      </c>
      <c r="W325" t="s">
        <v>36</v>
      </c>
      <c r="X325">
        <v>2019</v>
      </c>
      <c r="Y325" t="s">
        <v>37</v>
      </c>
      <c r="Z325" t="s">
        <v>38</v>
      </c>
      <c r="AA325">
        <v>9</v>
      </c>
      <c r="AB325">
        <v>18</v>
      </c>
      <c r="AC325">
        <v>1.05</v>
      </c>
      <c r="AD325">
        <v>0.38333325000000001</v>
      </c>
      <c r="AE325">
        <v>1651.65</v>
      </c>
      <c r="AF325">
        <f>VLOOKUP(A325,[1]DETALLE!$A$1:$AK$841,37,FALSE)</f>
        <v>0</v>
      </c>
      <c r="AG325">
        <f>VLOOKUP(A325,[1]DETALLE!$A$1:$AK$841,16,FALSE)</f>
        <v>9</v>
      </c>
      <c r="AH325">
        <f>VLOOKUP(A325,[1]DETALLE!$A$1:$AK$841,22,FALSE)</f>
        <v>0.8</v>
      </c>
      <c r="AI325">
        <f>VLOOKUP(A325,[1]DETALLE!$A$1:$AK$841,27,FALSE)</f>
        <v>8.7499999999999994E-2</v>
      </c>
      <c r="AJ325" t="str">
        <f>VLOOKUP(A325,[1]DETALLE!$A$1:$AK$841,18,FALSE)</f>
        <v>Entry Production Color Low/Mid</v>
      </c>
      <c r="AK325">
        <f t="shared" si="25"/>
        <v>0</v>
      </c>
      <c r="AL325">
        <f t="shared" si="26"/>
        <v>0</v>
      </c>
      <c r="AM325">
        <f t="shared" si="27"/>
        <v>0</v>
      </c>
      <c r="AN325">
        <f t="shared" si="28"/>
        <v>0</v>
      </c>
      <c r="AO325">
        <f t="shared" si="29"/>
        <v>0</v>
      </c>
    </row>
    <row r="326" spans="1:41" x14ac:dyDescent="0.25">
      <c r="A326" t="s">
        <v>135</v>
      </c>
      <c r="B326">
        <v>2019</v>
      </c>
      <c r="C326" t="s">
        <v>37</v>
      </c>
      <c r="D326" t="s">
        <v>38</v>
      </c>
      <c r="E326">
        <v>8</v>
      </c>
      <c r="F326" t="s">
        <v>40</v>
      </c>
      <c r="G326">
        <v>1.766667</v>
      </c>
      <c r="H326" t="s">
        <v>91</v>
      </c>
      <c r="I326">
        <v>803</v>
      </c>
      <c r="J326">
        <v>1573</v>
      </c>
      <c r="K326">
        <v>0.2</v>
      </c>
      <c r="L326">
        <v>0.6</v>
      </c>
      <c r="M326">
        <v>0.8</v>
      </c>
      <c r="N326">
        <v>1.05</v>
      </c>
      <c r="O326">
        <v>1.1000000000000001</v>
      </c>
      <c r="P326">
        <v>1.1499999999999999</v>
      </c>
      <c r="Q326" t="s">
        <v>46</v>
      </c>
      <c r="R326">
        <v>4</v>
      </c>
      <c r="S326">
        <v>6</v>
      </c>
      <c r="T326" t="s">
        <v>47</v>
      </c>
      <c r="U326" t="s">
        <v>91</v>
      </c>
      <c r="V326" t="s">
        <v>35</v>
      </c>
      <c r="W326" t="s">
        <v>50</v>
      </c>
      <c r="X326">
        <v>2019</v>
      </c>
      <c r="Y326" t="s">
        <v>37</v>
      </c>
      <c r="Z326" t="s">
        <v>38</v>
      </c>
      <c r="AA326">
        <v>10</v>
      </c>
      <c r="AB326">
        <v>3</v>
      </c>
      <c r="AC326">
        <v>0.6</v>
      </c>
      <c r="AD326">
        <v>0.44166675</v>
      </c>
      <c r="AE326">
        <v>943.8</v>
      </c>
      <c r="AF326">
        <f>VLOOKUP(A326,[1]DETALLE!$A$1:$AK$841,37,FALSE)</f>
        <v>0</v>
      </c>
      <c r="AG326">
        <f>VLOOKUP(A326,[1]DETALLE!$A$1:$AK$841,16,FALSE)</f>
        <v>2693</v>
      </c>
      <c r="AH326">
        <f>VLOOKUP(A326,[1]DETALLE!$A$1:$AK$841,22,FALSE)</f>
        <v>1.05</v>
      </c>
      <c r="AI326">
        <f>VLOOKUP(A326,[1]DETALLE!$A$1:$AK$841,27,FALSE)</f>
        <v>0.44400000000000006</v>
      </c>
      <c r="AJ326" t="str">
        <f>VLOOKUP(A326,[1]DETALLE!$A$1:$AK$841,18,FALSE)</f>
        <v>A4 Mono MFPs</v>
      </c>
      <c r="AK326">
        <f t="shared" si="25"/>
        <v>0</v>
      </c>
      <c r="AL326">
        <f t="shared" si="26"/>
        <v>0</v>
      </c>
      <c r="AM326">
        <f t="shared" si="27"/>
        <v>0</v>
      </c>
      <c r="AN326">
        <f t="shared" si="28"/>
        <v>0</v>
      </c>
      <c r="AO326">
        <f t="shared" si="29"/>
        <v>0</v>
      </c>
    </row>
    <row r="327" spans="1:41" x14ac:dyDescent="0.25">
      <c r="A327" t="s">
        <v>358</v>
      </c>
      <c r="B327">
        <v>2019</v>
      </c>
      <c r="C327" t="s">
        <v>37</v>
      </c>
      <c r="D327" t="s">
        <v>38</v>
      </c>
      <c r="E327">
        <v>8</v>
      </c>
      <c r="F327" t="s">
        <v>40</v>
      </c>
      <c r="G327">
        <v>1.4</v>
      </c>
      <c r="H327" t="s">
        <v>116</v>
      </c>
      <c r="I327">
        <v>655</v>
      </c>
      <c r="J327">
        <v>1365</v>
      </c>
      <c r="K327">
        <v>0</v>
      </c>
      <c r="L327">
        <v>0</v>
      </c>
      <c r="M327">
        <v>0.6</v>
      </c>
      <c r="N327">
        <v>0.8</v>
      </c>
      <c r="O327">
        <v>1.05</v>
      </c>
      <c r="P327">
        <v>1.1000000000000001</v>
      </c>
      <c r="Q327" t="s">
        <v>46</v>
      </c>
      <c r="R327">
        <v>5</v>
      </c>
      <c r="S327">
        <v>9</v>
      </c>
      <c r="T327" t="s">
        <v>47</v>
      </c>
      <c r="U327" t="s">
        <v>58</v>
      </c>
      <c r="V327" t="s">
        <v>35</v>
      </c>
      <c r="W327" t="s">
        <v>55</v>
      </c>
      <c r="X327">
        <v>2019</v>
      </c>
      <c r="Y327" t="s">
        <v>37</v>
      </c>
      <c r="Z327" t="s">
        <v>38</v>
      </c>
      <c r="AA327">
        <v>8</v>
      </c>
      <c r="AB327">
        <v>229</v>
      </c>
      <c r="AC327">
        <v>1.1000000000000001</v>
      </c>
      <c r="AD327">
        <v>0.28000000000000003</v>
      </c>
      <c r="AE327">
        <v>1501.5</v>
      </c>
      <c r="AF327">
        <f>VLOOKUP(A327,[1]DETALLE!$A$1:$AK$841,37,FALSE)</f>
        <v>1573.0000000000002</v>
      </c>
      <c r="AG327" t="str">
        <f>VLOOKUP(A327,[1]DETALLE!$A$1:$AK$841,16,FALSE)</f>
        <v xml:space="preserve">  </v>
      </c>
      <c r="AH327">
        <f>VLOOKUP(A327,[1]DETALLE!$A$1:$AK$841,22,FALSE)</f>
        <v>1</v>
      </c>
      <c r="AI327">
        <f>VLOOKUP(A327,[1]DETALLE!$A$1:$AK$841,27,FALSE)</f>
        <v>1</v>
      </c>
      <c r="AJ327" t="str">
        <f>VLOOKUP(A327,[1]DETALLE!$A$1:$AK$841,18,FALSE)</f>
        <v>Light Production Digital Business</v>
      </c>
      <c r="AK327">
        <f t="shared" si="25"/>
        <v>0</v>
      </c>
      <c r="AL327">
        <f t="shared" si="26"/>
        <v>0</v>
      </c>
      <c r="AM327">
        <f t="shared" si="27"/>
        <v>0</v>
      </c>
      <c r="AN327">
        <f t="shared" si="28"/>
        <v>0</v>
      </c>
      <c r="AO327">
        <f t="shared" si="29"/>
        <v>0</v>
      </c>
    </row>
    <row r="328" spans="1:41" x14ac:dyDescent="0.25">
      <c r="A328" t="s">
        <v>359</v>
      </c>
      <c r="B328">
        <v>2019</v>
      </c>
      <c r="C328" t="s">
        <v>37</v>
      </c>
      <c r="D328" t="s">
        <v>38</v>
      </c>
      <c r="E328">
        <v>8</v>
      </c>
      <c r="F328" t="s">
        <v>40</v>
      </c>
      <c r="G328">
        <v>0</v>
      </c>
      <c r="H328" t="s">
        <v>71</v>
      </c>
      <c r="I328">
        <v>468</v>
      </c>
      <c r="J328">
        <v>715</v>
      </c>
      <c r="K328">
        <v>0</v>
      </c>
      <c r="L328">
        <v>0</v>
      </c>
      <c r="M328">
        <v>0</v>
      </c>
      <c r="N328">
        <v>0.6</v>
      </c>
      <c r="O328">
        <v>0.8</v>
      </c>
      <c r="P328">
        <v>1.05</v>
      </c>
      <c r="Q328" t="s">
        <v>46</v>
      </c>
      <c r="R328">
        <v>5</v>
      </c>
      <c r="S328">
        <v>9</v>
      </c>
      <c r="T328" t="s">
        <v>47</v>
      </c>
      <c r="U328" t="s">
        <v>71</v>
      </c>
      <c r="V328" t="s">
        <v>35</v>
      </c>
      <c r="W328" t="s">
        <v>55</v>
      </c>
      <c r="X328">
        <v>2019</v>
      </c>
      <c r="Y328" t="s">
        <v>37</v>
      </c>
      <c r="Z328" t="s">
        <v>38</v>
      </c>
      <c r="AA328">
        <v>9</v>
      </c>
      <c r="AB328">
        <v>294</v>
      </c>
      <c r="AC328">
        <v>1.05</v>
      </c>
      <c r="AD328">
        <v>0</v>
      </c>
      <c r="AE328">
        <v>750.75</v>
      </c>
      <c r="AF328">
        <f>VLOOKUP(A328,[1]DETALLE!$A$1:$AK$841,37,FALSE)</f>
        <v>750.75000000000011</v>
      </c>
      <c r="AG328">
        <f>VLOOKUP(A328,[1]DETALLE!$A$1:$AK$841,16,FALSE)</f>
        <v>601</v>
      </c>
      <c r="AH328">
        <f>VLOOKUP(A328,[1]DETALLE!$A$1:$AK$841,22,FALSE)</f>
        <v>1.05</v>
      </c>
      <c r="AI328">
        <f>VLOOKUP(A328,[1]DETALLE!$A$1:$AK$841,27,FALSE)</f>
        <v>0.94399999999999995</v>
      </c>
      <c r="AJ328" t="str">
        <f>VLOOKUP(A328,[1]DETALLE!$A$1:$AK$841,18,FALSE)</f>
        <v>A4 Mono MFPs</v>
      </c>
      <c r="AK328">
        <f t="shared" si="25"/>
        <v>1</v>
      </c>
      <c r="AL328">
        <f t="shared" si="26"/>
        <v>0</v>
      </c>
      <c r="AM328">
        <f t="shared" si="27"/>
        <v>1</v>
      </c>
      <c r="AN328">
        <f t="shared" si="28"/>
        <v>0</v>
      </c>
      <c r="AO328">
        <f t="shared" si="29"/>
        <v>0</v>
      </c>
    </row>
    <row r="329" spans="1:41" x14ac:dyDescent="0.25">
      <c r="A329" t="s">
        <v>225</v>
      </c>
      <c r="B329">
        <v>2019</v>
      </c>
      <c r="C329" t="s">
        <v>37</v>
      </c>
      <c r="D329" t="s">
        <v>38</v>
      </c>
      <c r="E329">
        <v>8</v>
      </c>
      <c r="F329" t="s">
        <v>40</v>
      </c>
      <c r="G329">
        <v>1.1499999999999999</v>
      </c>
      <c r="H329" t="s">
        <v>54</v>
      </c>
      <c r="I329">
        <v>803</v>
      </c>
      <c r="J329">
        <v>1573</v>
      </c>
      <c r="K329">
        <v>0.2</v>
      </c>
      <c r="L329">
        <v>0.6</v>
      </c>
      <c r="M329">
        <v>0.8</v>
      </c>
      <c r="N329">
        <v>1.05</v>
      </c>
      <c r="O329">
        <v>1.1000000000000001</v>
      </c>
      <c r="P329">
        <v>1.1499999999999999</v>
      </c>
      <c r="Q329" t="s">
        <v>46</v>
      </c>
      <c r="R329">
        <v>4</v>
      </c>
      <c r="S329">
        <v>6</v>
      </c>
      <c r="T329" t="s">
        <v>47</v>
      </c>
      <c r="U329" t="s">
        <v>54</v>
      </c>
      <c r="V329" t="s">
        <v>35</v>
      </c>
      <c r="W329" t="s">
        <v>50</v>
      </c>
      <c r="X329">
        <v>2019</v>
      </c>
      <c r="Y329" t="s">
        <v>37</v>
      </c>
      <c r="Z329" t="s">
        <v>38</v>
      </c>
      <c r="AA329">
        <v>8</v>
      </c>
      <c r="AB329">
        <v>5</v>
      </c>
      <c r="AC329">
        <v>0.6</v>
      </c>
      <c r="AD329">
        <v>0.28749999999999998</v>
      </c>
      <c r="AE329">
        <v>943.8</v>
      </c>
      <c r="AF329">
        <f>VLOOKUP(A329,[1]DETALLE!$A$1:$AK$841,37,FALSE)</f>
        <v>1808.95</v>
      </c>
      <c r="AG329">
        <f>VLOOKUP(A329,[1]DETALLE!$A$1:$AK$841,16,FALSE)</f>
        <v>125</v>
      </c>
      <c r="AH329">
        <f>VLOOKUP(A329,[1]DETALLE!$A$1:$AK$841,22,FALSE)</f>
        <v>1.1499999999999999</v>
      </c>
      <c r="AI329">
        <f>VLOOKUP(A329,[1]DETALLE!$A$1:$AK$841,27,FALSE)</f>
        <v>0.89500000000000002</v>
      </c>
      <c r="AJ329" t="str">
        <f>VLOOKUP(A329,[1]DETALLE!$A$1:$AK$841,18,FALSE)</f>
        <v>Light Production Digital Business</v>
      </c>
      <c r="AK329">
        <f t="shared" si="25"/>
        <v>0</v>
      </c>
      <c r="AL329">
        <f t="shared" si="26"/>
        <v>0</v>
      </c>
      <c r="AM329">
        <f t="shared" si="27"/>
        <v>0</v>
      </c>
      <c r="AN329">
        <f t="shared" si="28"/>
        <v>0</v>
      </c>
      <c r="AO329">
        <f t="shared" si="29"/>
        <v>0</v>
      </c>
    </row>
    <row r="330" spans="1:41" x14ac:dyDescent="0.25">
      <c r="A330" t="s">
        <v>360</v>
      </c>
      <c r="B330">
        <v>2019</v>
      </c>
      <c r="C330" t="s">
        <v>37</v>
      </c>
      <c r="D330" t="s">
        <v>38</v>
      </c>
      <c r="E330">
        <v>8</v>
      </c>
      <c r="F330" t="s">
        <v>40</v>
      </c>
      <c r="G330">
        <v>0</v>
      </c>
      <c r="H330" t="s">
        <v>54</v>
      </c>
      <c r="I330">
        <v>803</v>
      </c>
      <c r="J330">
        <v>1573</v>
      </c>
      <c r="K330">
        <v>0.2</v>
      </c>
      <c r="L330">
        <v>0.6</v>
      </c>
      <c r="M330">
        <v>0.8</v>
      </c>
      <c r="N330">
        <v>1.05</v>
      </c>
      <c r="O330">
        <v>1.1000000000000001</v>
      </c>
      <c r="P330">
        <v>1.1499999999999999</v>
      </c>
      <c r="Q330" t="s">
        <v>46</v>
      </c>
      <c r="R330">
        <v>4</v>
      </c>
      <c r="S330">
        <v>6</v>
      </c>
      <c r="T330" t="s">
        <v>47</v>
      </c>
      <c r="U330" t="s">
        <v>54</v>
      </c>
      <c r="V330" t="s">
        <v>35</v>
      </c>
      <c r="W330" t="s">
        <v>67</v>
      </c>
      <c r="X330">
        <v>2019</v>
      </c>
      <c r="Y330" t="s">
        <v>37</v>
      </c>
      <c r="Z330" t="s">
        <v>38</v>
      </c>
      <c r="AA330">
        <v>9</v>
      </c>
      <c r="AB330">
        <v>38</v>
      </c>
      <c r="AC330">
        <v>1.1000000000000001</v>
      </c>
      <c r="AD330">
        <v>0</v>
      </c>
      <c r="AE330">
        <v>1730.3</v>
      </c>
      <c r="AF330">
        <f>VLOOKUP(A330,[1]DETALLE!$A$1:$AK$841,37,FALSE)</f>
        <v>750.75000000000011</v>
      </c>
      <c r="AG330">
        <f>VLOOKUP(A330,[1]DETALLE!$A$1:$AK$841,16,FALSE)</f>
        <v>83</v>
      </c>
      <c r="AH330">
        <f>VLOOKUP(A330,[1]DETALLE!$A$1:$AK$841,22,FALSE)</f>
        <v>1.05</v>
      </c>
      <c r="AI330">
        <f>VLOOKUP(A330,[1]DETALLE!$A$1:$AK$841,27,FALSE)</f>
        <v>0.99</v>
      </c>
      <c r="AJ330" t="str">
        <f>VLOOKUP(A330,[1]DETALLE!$A$1:$AK$841,18,FALSE)</f>
        <v>A4 Mono MFPs</v>
      </c>
      <c r="AK330">
        <f t="shared" si="25"/>
        <v>0</v>
      </c>
      <c r="AL330">
        <f t="shared" si="26"/>
        <v>0</v>
      </c>
      <c r="AM330">
        <f t="shared" si="27"/>
        <v>0</v>
      </c>
      <c r="AN330">
        <f t="shared" si="28"/>
        <v>0</v>
      </c>
      <c r="AO330">
        <f t="shared" si="29"/>
        <v>0</v>
      </c>
    </row>
    <row r="331" spans="1:41" x14ac:dyDescent="0.25">
      <c r="A331" t="s">
        <v>361</v>
      </c>
      <c r="B331">
        <v>2019</v>
      </c>
      <c r="C331" t="s">
        <v>37</v>
      </c>
      <c r="D331" t="s">
        <v>38</v>
      </c>
      <c r="E331">
        <v>8</v>
      </c>
      <c r="F331" t="s">
        <v>40</v>
      </c>
      <c r="G331">
        <v>2.5499999999999998</v>
      </c>
      <c r="H331" t="s">
        <v>54</v>
      </c>
      <c r="I331">
        <v>803</v>
      </c>
      <c r="J331">
        <v>1573</v>
      </c>
      <c r="K331">
        <v>0.2</v>
      </c>
      <c r="L331">
        <v>0.6</v>
      </c>
      <c r="M331">
        <v>0.8</v>
      </c>
      <c r="N331">
        <v>1.05</v>
      </c>
      <c r="O331">
        <v>1.1000000000000001</v>
      </c>
      <c r="P331">
        <v>1.1499999999999999</v>
      </c>
      <c r="Q331" t="s">
        <v>46</v>
      </c>
      <c r="R331">
        <v>4</v>
      </c>
      <c r="S331">
        <v>6</v>
      </c>
      <c r="T331" t="s">
        <v>47</v>
      </c>
      <c r="U331" t="s">
        <v>54</v>
      </c>
      <c r="V331" t="s">
        <v>35</v>
      </c>
      <c r="W331" t="s">
        <v>61</v>
      </c>
      <c r="X331">
        <v>2019</v>
      </c>
      <c r="Y331" t="s">
        <v>37</v>
      </c>
      <c r="Z331" t="s">
        <v>38</v>
      </c>
      <c r="AA331">
        <v>8</v>
      </c>
      <c r="AB331">
        <v>20</v>
      </c>
      <c r="AC331">
        <v>1.05</v>
      </c>
      <c r="AD331">
        <v>0.63749999999999996</v>
      </c>
      <c r="AE331">
        <v>1651.65</v>
      </c>
      <c r="AF331">
        <f>VLOOKUP(A331,[1]DETALLE!$A$1:$AK$841,37,FALSE)</f>
        <v>1433.25</v>
      </c>
      <c r="AG331">
        <f>VLOOKUP(A331,[1]DETALLE!$A$1:$AK$841,16,FALSE)</f>
        <v>49</v>
      </c>
      <c r="AH331">
        <f>VLOOKUP(A331,[1]DETALLE!$A$1:$AK$841,22,FALSE)</f>
        <v>1.05</v>
      </c>
      <c r="AI331">
        <f>VLOOKUP(A331,[1]DETALLE!$A$1:$AK$841,27,FALSE)</f>
        <v>0.63600000000000001</v>
      </c>
      <c r="AJ331" t="str">
        <f>VLOOKUP(A331,[1]DETALLE!$A$1:$AK$841,18,FALSE)</f>
        <v>Departmental Digital</v>
      </c>
      <c r="AK331">
        <f t="shared" si="25"/>
        <v>0</v>
      </c>
      <c r="AL331">
        <f t="shared" si="26"/>
        <v>0</v>
      </c>
      <c r="AM331">
        <f t="shared" si="27"/>
        <v>1</v>
      </c>
      <c r="AN331">
        <f t="shared" si="28"/>
        <v>0</v>
      </c>
      <c r="AO331">
        <f t="shared" si="29"/>
        <v>0</v>
      </c>
    </row>
    <row r="332" spans="1:41" x14ac:dyDescent="0.25">
      <c r="A332" t="s">
        <v>362</v>
      </c>
      <c r="B332">
        <v>2019</v>
      </c>
      <c r="C332" t="s">
        <v>37</v>
      </c>
      <c r="D332" t="s">
        <v>38</v>
      </c>
      <c r="E332">
        <v>8</v>
      </c>
      <c r="F332" t="s">
        <v>40</v>
      </c>
      <c r="G332">
        <v>1.4166669999999999</v>
      </c>
      <c r="H332" t="s">
        <v>58</v>
      </c>
      <c r="I332">
        <v>655</v>
      </c>
      <c r="J332">
        <v>1365</v>
      </c>
      <c r="K332">
        <v>0</v>
      </c>
      <c r="L332">
        <v>0</v>
      </c>
      <c r="M332">
        <v>0.6</v>
      </c>
      <c r="N332">
        <v>0.8</v>
      </c>
      <c r="O332">
        <v>1.05</v>
      </c>
      <c r="P332">
        <v>1.1000000000000001</v>
      </c>
      <c r="Q332" t="s">
        <v>46</v>
      </c>
      <c r="R332">
        <v>5</v>
      </c>
      <c r="S332">
        <v>9</v>
      </c>
      <c r="T332" t="s">
        <v>47</v>
      </c>
      <c r="U332" t="s">
        <v>58</v>
      </c>
      <c r="V332" t="s">
        <v>35</v>
      </c>
      <c r="W332" t="s">
        <v>55</v>
      </c>
      <c r="X332">
        <v>2019</v>
      </c>
      <c r="Y332" t="s">
        <v>37</v>
      </c>
      <c r="Z332" t="s">
        <v>38</v>
      </c>
      <c r="AA332">
        <v>8</v>
      </c>
      <c r="AB332">
        <v>46</v>
      </c>
      <c r="AC332">
        <v>1.05</v>
      </c>
      <c r="AD332">
        <v>0.28333340000000001</v>
      </c>
      <c r="AE332">
        <v>1433.25</v>
      </c>
      <c r="AF332">
        <f>VLOOKUP(A332,[1]DETALLE!$A$1:$AK$841,37,FALSE)</f>
        <v>0</v>
      </c>
      <c r="AG332">
        <f>VLOOKUP(A332,[1]DETALLE!$A$1:$AK$841,16,FALSE)</f>
        <v>28</v>
      </c>
      <c r="AH332">
        <f>VLOOKUP(A332,[1]DETALLE!$A$1:$AK$841,22,FALSE)</f>
        <v>0.8</v>
      </c>
      <c r="AI332">
        <f>VLOOKUP(A332,[1]DETALLE!$A$1:$AK$841,27,FALSE)</f>
        <v>6.6000000000000003E-2</v>
      </c>
      <c r="AJ332" t="str">
        <f>VLOOKUP(A332,[1]DETALLE!$A$1:$AK$841,18,FALSE)</f>
        <v>Departmental Digital</v>
      </c>
      <c r="AK332">
        <f t="shared" si="25"/>
        <v>0</v>
      </c>
      <c r="AL332">
        <f t="shared" si="26"/>
        <v>0</v>
      </c>
      <c r="AM332">
        <f t="shared" si="27"/>
        <v>0</v>
      </c>
      <c r="AN332">
        <f t="shared" si="28"/>
        <v>0</v>
      </c>
      <c r="AO332">
        <f t="shared" si="29"/>
        <v>1</v>
      </c>
    </row>
    <row r="333" spans="1:41" x14ac:dyDescent="0.25">
      <c r="A333" t="s">
        <v>363</v>
      </c>
      <c r="B333">
        <v>2019</v>
      </c>
      <c r="C333" t="s">
        <v>37</v>
      </c>
      <c r="D333" t="s">
        <v>38</v>
      </c>
      <c r="E333">
        <v>9</v>
      </c>
      <c r="F333" t="s">
        <v>40</v>
      </c>
      <c r="G333">
        <v>0</v>
      </c>
      <c r="H333" t="s">
        <v>64</v>
      </c>
      <c r="I333">
        <v>655</v>
      </c>
      <c r="J333">
        <v>1365</v>
      </c>
      <c r="K333">
        <v>0</v>
      </c>
      <c r="L333">
        <v>0</v>
      </c>
      <c r="M333">
        <v>0.6</v>
      </c>
      <c r="N333">
        <v>0.8</v>
      </c>
      <c r="O333">
        <v>1.05</v>
      </c>
      <c r="P333">
        <v>1.1000000000000001</v>
      </c>
      <c r="Q333" t="s">
        <v>46</v>
      </c>
      <c r="R333">
        <v>5</v>
      </c>
      <c r="S333">
        <v>9</v>
      </c>
      <c r="T333" t="s">
        <v>47</v>
      </c>
      <c r="U333" t="s">
        <v>64</v>
      </c>
      <c r="V333" t="s">
        <v>35</v>
      </c>
      <c r="W333" t="s">
        <v>55</v>
      </c>
      <c r="X333">
        <v>2019</v>
      </c>
      <c r="Y333" t="s">
        <v>37</v>
      </c>
      <c r="Z333" t="s">
        <v>38</v>
      </c>
      <c r="AA333">
        <v>10</v>
      </c>
      <c r="AB333">
        <v>148</v>
      </c>
      <c r="AC333">
        <v>1.1000000000000001</v>
      </c>
      <c r="AD333">
        <v>0</v>
      </c>
      <c r="AE333">
        <v>1501.5</v>
      </c>
      <c r="AF333">
        <f>VLOOKUP(A333,[1]DETALLE!$A$1:$AK$841,37,FALSE)</f>
        <v>1651.6500000000003</v>
      </c>
      <c r="AG333">
        <f>VLOOKUP(A333,[1]DETALLE!$A$1:$AK$841,16,FALSE)</f>
        <v>25</v>
      </c>
      <c r="AH333">
        <f>VLOOKUP(A333,[1]DETALLE!$A$1:$AK$841,22,FALSE)</f>
        <v>1.05</v>
      </c>
      <c r="AI333">
        <f>VLOOKUP(A333,[1]DETALLE!$A$1:$AK$841,27,FALSE)</f>
        <v>0.66</v>
      </c>
      <c r="AJ333" t="str">
        <f>VLOOKUP(A333,[1]DETALLE!$A$1:$AK$841,18,FALSE)</f>
        <v>Light Production Digital Business</v>
      </c>
      <c r="AK333">
        <f t="shared" si="25"/>
        <v>0</v>
      </c>
      <c r="AL333">
        <f t="shared" si="26"/>
        <v>0</v>
      </c>
      <c r="AM333">
        <f t="shared" si="27"/>
        <v>0</v>
      </c>
      <c r="AN333">
        <f t="shared" si="28"/>
        <v>0</v>
      </c>
      <c r="AO333">
        <f t="shared" si="29"/>
        <v>0</v>
      </c>
    </row>
    <row r="334" spans="1:41" x14ac:dyDescent="0.25">
      <c r="A334" t="s">
        <v>364</v>
      </c>
      <c r="B334">
        <v>2019</v>
      </c>
      <c r="C334" t="s">
        <v>37</v>
      </c>
      <c r="D334" t="s">
        <v>38</v>
      </c>
      <c r="E334">
        <v>9</v>
      </c>
      <c r="F334" t="s">
        <v>40</v>
      </c>
      <c r="G334">
        <v>0.53333339999999996</v>
      </c>
      <c r="H334" t="s">
        <v>58</v>
      </c>
      <c r="I334">
        <v>655</v>
      </c>
      <c r="J334">
        <v>1365</v>
      </c>
      <c r="K334">
        <v>0</v>
      </c>
      <c r="L334">
        <v>0</v>
      </c>
      <c r="M334">
        <v>0.6</v>
      </c>
      <c r="N334">
        <v>0.8</v>
      </c>
      <c r="O334">
        <v>1.05</v>
      </c>
      <c r="P334">
        <v>1.1000000000000001</v>
      </c>
      <c r="Q334" t="s">
        <v>46</v>
      </c>
      <c r="R334">
        <v>5</v>
      </c>
      <c r="S334">
        <v>9</v>
      </c>
      <c r="T334" t="s">
        <v>47</v>
      </c>
      <c r="U334" t="s">
        <v>45</v>
      </c>
      <c r="V334" t="s">
        <v>35</v>
      </c>
      <c r="W334" t="s">
        <v>67</v>
      </c>
      <c r="X334">
        <v>2019</v>
      </c>
      <c r="Y334" t="s">
        <v>37</v>
      </c>
      <c r="Z334" t="s">
        <v>38</v>
      </c>
      <c r="AA334">
        <v>11</v>
      </c>
      <c r="AB334">
        <v>82</v>
      </c>
      <c r="AC334">
        <v>1.1000000000000001</v>
      </c>
      <c r="AD334">
        <v>0.10666668</v>
      </c>
      <c r="AE334">
        <v>1501.5</v>
      </c>
      <c r="AF334">
        <f>VLOOKUP(A334,[1]DETALLE!$A$1:$AK$841,37,FALSE)</f>
        <v>1072.5000000000002</v>
      </c>
      <c r="AG334" t="str">
        <f>VLOOKUP(A334,[1]DETALLE!$A$1:$AK$841,16,FALSE)</f>
        <v xml:space="preserve">  </v>
      </c>
      <c r="AH334">
        <f>VLOOKUP(A334,[1]DETALLE!$A$1:$AK$841,22,FALSE)</f>
        <v>1</v>
      </c>
      <c r="AI334">
        <f>VLOOKUP(A334,[1]DETALLE!$A$1:$AK$841,27,FALSE)</f>
        <v>1</v>
      </c>
      <c r="AJ334" t="str">
        <f>VLOOKUP(A334,[1]DETALLE!$A$1:$AK$841,18,FALSE)</f>
        <v>A4 Mono MFPs</v>
      </c>
      <c r="AK334">
        <f t="shared" si="25"/>
        <v>0</v>
      </c>
      <c r="AL334">
        <f t="shared" si="26"/>
        <v>0</v>
      </c>
      <c r="AM334">
        <f t="shared" si="27"/>
        <v>0</v>
      </c>
      <c r="AN334">
        <f t="shared" si="28"/>
        <v>0</v>
      </c>
      <c r="AO334">
        <f t="shared" si="29"/>
        <v>0</v>
      </c>
    </row>
    <row r="335" spans="1:41" x14ac:dyDescent="0.25">
      <c r="A335" t="s">
        <v>365</v>
      </c>
      <c r="B335">
        <v>2019</v>
      </c>
      <c r="C335" t="s">
        <v>37</v>
      </c>
      <c r="D335" t="s">
        <v>38</v>
      </c>
      <c r="E335">
        <v>9</v>
      </c>
      <c r="F335" t="s">
        <v>40</v>
      </c>
      <c r="G335">
        <v>3.25</v>
      </c>
      <c r="I335" t="s">
        <v>33</v>
      </c>
      <c r="J335" t="s">
        <v>33</v>
      </c>
      <c r="K335" t="s">
        <v>33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R335" t="s">
        <v>33</v>
      </c>
      <c r="S335" t="s">
        <v>33</v>
      </c>
      <c r="U335" t="s">
        <v>34</v>
      </c>
      <c r="V335" t="s">
        <v>35</v>
      </c>
      <c r="W335" t="s">
        <v>55</v>
      </c>
      <c r="X335">
        <v>2019</v>
      </c>
      <c r="Y335" t="s">
        <v>37</v>
      </c>
      <c r="Z335" t="s">
        <v>38</v>
      </c>
      <c r="AA335">
        <v>10</v>
      </c>
      <c r="AB335">
        <v>0</v>
      </c>
      <c r="AC335">
        <v>1.1000000000000001</v>
      </c>
      <c r="AD335">
        <v>0</v>
      </c>
      <c r="AE335">
        <v>750.75</v>
      </c>
      <c r="AF335">
        <f>VLOOKUP(A335,[1]DETALLE!$A$1:$AK$841,37,FALSE)</f>
        <v>1501.5000000000002</v>
      </c>
      <c r="AG335">
        <f>VLOOKUP(A335,[1]DETALLE!$A$1:$AK$841,16,FALSE)</f>
        <v>253</v>
      </c>
      <c r="AH335">
        <f>VLOOKUP(A335,[1]DETALLE!$A$1:$AK$841,22,FALSE)</f>
        <v>1.1000000000000001</v>
      </c>
      <c r="AI335">
        <f>VLOOKUP(A335,[1]DETALLE!$A$1:$AK$841,27,FALSE)</f>
        <v>0.41</v>
      </c>
      <c r="AJ335" t="str">
        <f>VLOOKUP(A335,[1]DETALLE!$A$1:$AK$841,18,FALSE)</f>
        <v>Office Digital</v>
      </c>
      <c r="AK335">
        <f t="shared" si="25"/>
        <v>0</v>
      </c>
      <c r="AL335">
        <f t="shared" si="26"/>
        <v>0</v>
      </c>
      <c r="AM335">
        <f t="shared" si="27"/>
        <v>1</v>
      </c>
      <c r="AN335">
        <f t="shared" si="28"/>
        <v>0</v>
      </c>
      <c r="AO335">
        <f t="shared" si="29"/>
        <v>0</v>
      </c>
    </row>
    <row r="336" spans="1:41" x14ac:dyDescent="0.25">
      <c r="A336" t="s">
        <v>366</v>
      </c>
      <c r="B336">
        <v>2019</v>
      </c>
      <c r="C336" t="s">
        <v>37</v>
      </c>
      <c r="D336" t="s">
        <v>38</v>
      </c>
      <c r="E336">
        <v>9</v>
      </c>
      <c r="F336" t="s">
        <v>40</v>
      </c>
      <c r="G336">
        <v>0.8</v>
      </c>
      <c r="H336" t="s">
        <v>91</v>
      </c>
      <c r="I336">
        <v>803</v>
      </c>
      <c r="J336">
        <v>1573</v>
      </c>
      <c r="K336">
        <v>0.2</v>
      </c>
      <c r="L336">
        <v>0.6</v>
      </c>
      <c r="M336">
        <v>0.8</v>
      </c>
      <c r="N336">
        <v>1.05</v>
      </c>
      <c r="O336">
        <v>1.1000000000000001</v>
      </c>
      <c r="P336">
        <v>1.1499999999999999</v>
      </c>
      <c r="Q336" t="s">
        <v>46</v>
      </c>
      <c r="R336">
        <v>4</v>
      </c>
      <c r="S336">
        <v>6</v>
      </c>
      <c r="T336" t="s">
        <v>47</v>
      </c>
      <c r="U336" t="s">
        <v>91</v>
      </c>
      <c r="V336" t="s">
        <v>35</v>
      </c>
      <c r="W336" t="s">
        <v>59</v>
      </c>
      <c r="X336">
        <v>2019</v>
      </c>
      <c r="Y336" t="s">
        <v>37</v>
      </c>
      <c r="Z336" t="s">
        <v>38</v>
      </c>
      <c r="AA336">
        <v>9</v>
      </c>
      <c r="AB336">
        <v>29</v>
      </c>
      <c r="AC336">
        <v>1.05</v>
      </c>
      <c r="AD336">
        <v>0.2</v>
      </c>
      <c r="AE336">
        <v>1651.65</v>
      </c>
      <c r="AF336">
        <f>VLOOKUP(A336,[1]DETALLE!$A$1:$AK$841,37,FALSE)</f>
        <v>1808.95</v>
      </c>
      <c r="AG336">
        <f>VLOOKUP(A336,[1]DETALLE!$A$1:$AK$841,16,FALSE)</f>
        <v>112</v>
      </c>
      <c r="AH336">
        <f>VLOOKUP(A336,[1]DETALLE!$A$1:$AK$841,22,FALSE)</f>
        <v>1.1499999999999999</v>
      </c>
      <c r="AI336">
        <f>VLOOKUP(A336,[1]DETALLE!$A$1:$AK$841,27,FALSE)</f>
        <v>0.29249999999999998</v>
      </c>
      <c r="AJ336" t="str">
        <f>VLOOKUP(A336,[1]DETALLE!$A$1:$AK$841,18,FALSE)</f>
        <v>Entry Production Color Low/Mid</v>
      </c>
      <c r="AK336">
        <f t="shared" si="25"/>
        <v>0</v>
      </c>
      <c r="AL336">
        <f t="shared" si="26"/>
        <v>0</v>
      </c>
      <c r="AM336">
        <f t="shared" si="27"/>
        <v>0</v>
      </c>
      <c r="AN336">
        <f t="shared" si="28"/>
        <v>0</v>
      </c>
      <c r="AO336">
        <f t="shared" si="29"/>
        <v>0</v>
      </c>
    </row>
    <row r="337" spans="1:41" x14ac:dyDescent="0.25">
      <c r="A337" t="s">
        <v>367</v>
      </c>
      <c r="B337">
        <v>2019</v>
      </c>
      <c r="C337" t="s">
        <v>37</v>
      </c>
      <c r="D337" t="s">
        <v>38</v>
      </c>
      <c r="E337">
        <v>9</v>
      </c>
      <c r="F337" t="s">
        <v>40</v>
      </c>
      <c r="G337">
        <v>8.3333340000000006E-2</v>
      </c>
      <c r="H337" t="s">
        <v>34</v>
      </c>
      <c r="I337">
        <v>468</v>
      </c>
      <c r="J337">
        <v>715</v>
      </c>
      <c r="K337">
        <v>0</v>
      </c>
      <c r="L337">
        <v>0</v>
      </c>
      <c r="M337">
        <v>0</v>
      </c>
      <c r="N337">
        <v>0.6</v>
      </c>
      <c r="O337">
        <v>0.8</v>
      </c>
      <c r="P337">
        <v>1.05</v>
      </c>
      <c r="Q337" t="s">
        <v>46</v>
      </c>
      <c r="R337">
        <v>5</v>
      </c>
      <c r="S337">
        <v>9</v>
      </c>
      <c r="T337" t="s">
        <v>47</v>
      </c>
      <c r="U337" t="s">
        <v>34</v>
      </c>
      <c r="V337" t="s">
        <v>35</v>
      </c>
      <c r="W337" t="s">
        <v>55</v>
      </c>
      <c r="X337">
        <v>2019</v>
      </c>
      <c r="Y337" t="s">
        <v>37</v>
      </c>
      <c r="Z337" t="s">
        <v>38</v>
      </c>
      <c r="AA337">
        <v>11</v>
      </c>
      <c r="AB337">
        <v>92</v>
      </c>
      <c r="AC337">
        <v>1.05</v>
      </c>
      <c r="AD337">
        <v>1.6666667999999999E-2</v>
      </c>
      <c r="AE337">
        <v>750.75</v>
      </c>
      <c r="AF337">
        <f>VLOOKUP(A337,[1]DETALLE!$A$1:$AK$841,37,FALSE)</f>
        <v>1501.5000000000002</v>
      </c>
      <c r="AG337">
        <f>VLOOKUP(A337,[1]DETALLE!$A$1:$AK$841,16,FALSE)</f>
        <v>88</v>
      </c>
      <c r="AH337">
        <f>VLOOKUP(A337,[1]DETALLE!$A$1:$AK$841,22,FALSE)</f>
        <v>1.1000000000000001</v>
      </c>
      <c r="AI337">
        <f>VLOOKUP(A337,[1]DETALLE!$A$1:$AK$841,27,FALSE)</f>
        <v>0.49000000000000005</v>
      </c>
      <c r="AJ337" t="str">
        <f>VLOOKUP(A337,[1]DETALLE!$A$1:$AK$841,18,FALSE)</f>
        <v>Office Digital</v>
      </c>
      <c r="AK337">
        <f t="shared" si="25"/>
        <v>0</v>
      </c>
      <c r="AL337">
        <f t="shared" si="26"/>
        <v>0</v>
      </c>
      <c r="AM337">
        <f t="shared" si="27"/>
        <v>0</v>
      </c>
      <c r="AN337">
        <f t="shared" si="28"/>
        <v>0</v>
      </c>
      <c r="AO337">
        <f t="shared" si="29"/>
        <v>0</v>
      </c>
    </row>
    <row r="338" spans="1:41" x14ac:dyDescent="0.25">
      <c r="A338" t="s">
        <v>368</v>
      </c>
      <c r="B338">
        <v>2019</v>
      </c>
      <c r="C338" t="s">
        <v>37</v>
      </c>
      <c r="D338" t="s">
        <v>38</v>
      </c>
      <c r="E338">
        <v>9</v>
      </c>
      <c r="F338" t="s">
        <v>40</v>
      </c>
      <c r="G338">
        <v>2.0666669999999998</v>
      </c>
      <c r="H338" t="s">
        <v>116</v>
      </c>
      <c r="I338">
        <v>655</v>
      </c>
      <c r="J338">
        <v>1365</v>
      </c>
      <c r="K338">
        <v>0</v>
      </c>
      <c r="L338">
        <v>0</v>
      </c>
      <c r="M338">
        <v>0.6</v>
      </c>
      <c r="N338">
        <v>0.8</v>
      </c>
      <c r="O338">
        <v>1.05</v>
      </c>
      <c r="P338">
        <v>1.1000000000000001</v>
      </c>
      <c r="Q338" t="s">
        <v>46</v>
      </c>
      <c r="R338">
        <v>5</v>
      </c>
      <c r="S338">
        <v>9</v>
      </c>
      <c r="T338" t="s">
        <v>47</v>
      </c>
      <c r="U338" t="s">
        <v>58</v>
      </c>
      <c r="V338" t="s">
        <v>35</v>
      </c>
      <c r="W338" t="s">
        <v>50</v>
      </c>
      <c r="X338">
        <v>2019</v>
      </c>
      <c r="Y338" t="s">
        <v>37</v>
      </c>
      <c r="Z338" t="s">
        <v>38</v>
      </c>
      <c r="AA338">
        <v>11</v>
      </c>
      <c r="AB338">
        <v>40</v>
      </c>
      <c r="AC338">
        <v>1.05</v>
      </c>
      <c r="AD338">
        <v>0.41333340000000002</v>
      </c>
      <c r="AE338">
        <v>1433.25</v>
      </c>
      <c r="AF338">
        <f>VLOOKUP(A338,[1]DETALLE!$A$1:$AK$841,37,FALSE)</f>
        <v>1501.5000000000002</v>
      </c>
      <c r="AG338">
        <f>VLOOKUP(A338,[1]DETALLE!$A$1:$AK$841,16,FALSE)</f>
        <v>75</v>
      </c>
      <c r="AH338">
        <f>VLOOKUP(A338,[1]DETALLE!$A$1:$AK$841,22,FALSE)</f>
        <v>1.1000000000000001</v>
      </c>
      <c r="AI338">
        <f>VLOOKUP(A338,[1]DETALLE!$A$1:$AK$841,27,FALSE)</f>
        <v>0.26600000000000001</v>
      </c>
      <c r="AJ338" t="str">
        <f>VLOOKUP(A338,[1]DETALLE!$A$1:$AK$841,18,FALSE)</f>
        <v>Departmental Digital</v>
      </c>
      <c r="AK338">
        <f t="shared" si="25"/>
        <v>0</v>
      </c>
      <c r="AL338">
        <f t="shared" si="26"/>
        <v>0</v>
      </c>
      <c r="AM338">
        <f t="shared" si="27"/>
        <v>0</v>
      </c>
      <c r="AN338">
        <f t="shared" si="28"/>
        <v>0</v>
      </c>
      <c r="AO338">
        <f t="shared" si="29"/>
        <v>0</v>
      </c>
    </row>
    <row r="339" spans="1:41" x14ac:dyDescent="0.25">
      <c r="A339" t="s">
        <v>369</v>
      </c>
      <c r="B339">
        <v>2019</v>
      </c>
      <c r="C339" t="s">
        <v>37</v>
      </c>
      <c r="D339" t="s">
        <v>38</v>
      </c>
      <c r="E339">
        <v>9</v>
      </c>
      <c r="F339" t="s">
        <v>40</v>
      </c>
      <c r="G339">
        <v>2.4500000000000002</v>
      </c>
      <c r="H339" t="s">
        <v>45</v>
      </c>
      <c r="I339">
        <v>803</v>
      </c>
      <c r="J339">
        <v>1573</v>
      </c>
      <c r="K339">
        <v>0.2</v>
      </c>
      <c r="L339">
        <v>0.6</v>
      </c>
      <c r="M339">
        <v>0.8</v>
      </c>
      <c r="N339">
        <v>1.05</v>
      </c>
      <c r="O339">
        <v>1.1000000000000001</v>
      </c>
      <c r="P339">
        <v>1.1499999999999999</v>
      </c>
      <c r="Q339" t="s">
        <v>46</v>
      </c>
      <c r="R339">
        <v>4</v>
      </c>
      <c r="S339">
        <v>6</v>
      </c>
      <c r="T339" t="s">
        <v>47</v>
      </c>
      <c r="U339" t="s">
        <v>48</v>
      </c>
      <c r="V339" t="s">
        <v>35</v>
      </c>
      <c r="W339" t="s">
        <v>50</v>
      </c>
      <c r="X339">
        <v>2019</v>
      </c>
      <c r="Y339" t="s">
        <v>37</v>
      </c>
      <c r="Z339" t="s">
        <v>38</v>
      </c>
      <c r="AA339">
        <v>11</v>
      </c>
      <c r="AB339">
        <v>21</v>
      </c>
      <c r="AC339">
        <v>1.05</v>
      </c>
      <c r="AD339">
        <v>0.61250000000000004</v>
      </c>
      <c r="AE339">
        <v>1651.65</v>
      </c>
      <c r="AF339">
        <f>VLOOKUP(A339,[1]DETALLE!$A$1:$AK$841,37,FALSE)</f>
        <v>750.75000000000011</v>
      </c>
      <c r="AG339">
        <f>VLOOKUP(A339,[1]DETALLE!$A$1:$AK$841,16,FALSE)</f>
        <v>363</v>
      </c>
      <c r="AH339">
        <f>VLOOKUP(A339,[1]DETALLE!$A$1:$AK$841,22,FALSE)</f>
        <v>1.05</v>
      </c>
      <c r="AI339">
        <f>VLOOKUP(A339,[1]DETALLE!$A$1:$AK$841,27,FALSE)</f>
        <v>0.13</v>
      </c>
      <c r="AJ339" t="str">
        <f>VLOOKUP(A339,[1]DETALLE!$A$1:$AK$841,18,FALSE)</f>
        <v>Entry Mono Printers</v>
      </c>
      <c r="AK339">
        <f t="shared" si="25"/>
        <v>0</v>
      </c>
      <c r="AL339">
        <f t="shared" si="26"/>
        <v>0</v>
      </c>
      <c r="AM339">
        <f t="shared" si="27"/>
        <v>1</v>
      </c>
      <c r="AN339">
        <f t="shared" si="28"/>
        <v>0</v>
      </c>
      <c r="AO339">
        <f t="shared" si="29"/>
        <v>0</v>
      </c>
    </row>
    <row r="340" spans="1:41" x14ac:dyDescent="0.25">
      <c r="A340" t="s">
        <v>240</v>
      </c>
      <c r="B340">
        <v>2019</v>
      </c>
      <c r="C340" t="s">
        <v>37</v>
      </c>
      <c r="D340" t="s">
        <v>38</v>
      </c>
      <c r="E340">
        <v>9</v>
      </c>
      <c r="F340" t="s">
        <v>40</v>
      </c>
      <c r="G340">
        <v>0.45</v>
      </c>
      <c r="H340" t="s">
        <v>45</v>
      </c>
      <c r="I340">
        <v>803</v>
      </c>
      <c r="J340">
        <v>1573</v>
      </c>
      <c r="K340">
        <v>0.2</v>
      </c>
      <c r="L340">
        <v>0.6</v>
      </c>
      <c r="M340">
        <v>0.8</v>
      </c>
      <c r="N340">
        <v>1.05</v>
      </c>
      <c r="O340">
        <v>1.1000000000000001</v>
      </c>
      <c r="P340">
        <v>1.1499999999999999</v>
      </c>
      <c r="Q340" t="s">
        <v>46</v>
      </c>
      <c r="R340">
        <v>4</v>
      </c>
      <c r="S340">
        <v>6</v>
      </c>
      <c r="T340" t="s">
        <v>47</v>
      </c>
      <c r="U340" t="s">
        <v>48</v>
      </c>
      <c r="V340" t="s">
        <v>35</v>
      </c>
      <c r="W340" t="s">
        <v>42</v>
      </c>
      <c r="X340">
        <v>2019</v>
      </c>
      <c r="Y340" t="s">
        <v>37</v>
      </c>
      <c r="Z340" t="s">
        <v>38</v>
      </c>
      <c r="AA340">
        <v>10</v>
      </c>
      <c r="AB340">
        <v>4</v>
      </c>
      <c r="AC340">
        <v>0.6</v>
      </c>
      <c r="AD340">
        <v>0.1125</v>
      </c>
      <c r="AE340">
        <v>943.8</v>
      </c>
      <c r="AF340">
        <f>VLOOKUP(A340,[1]DETALLE!$A$1:$AK$841,37,FALSE)</f>
        <v>1433.25</v>
      </c>
      <c r="AG340">
        <f>VLOOKUP(A340,[1]DETALLE!$A$1:$AK$841,16,FALSE)</f>
        <v>39</v>
      </c>
      <c r="AH340">
        <f>VLOOKUP(A340,[1]DETALLE!$A$1:$AK$841,22,FALSE)</f>
        <v>1.05</v>
      </c>
      <c r="AI340">
        <f>VLOOKUP(A340,[1]DETALLE!$A$1:$AK$841,27,FALSE)</f>
        <v>0.21333333333333332</v>
      </c>
      <c r="AJ340" t="str">
        <f>VLOOKUP(A340,[1]DETALLE!$A$1:$AK$841,18,FALSE)</f>
        <v>A3 Office Color Laser MFPs</v>
      </c>
      <c r="AK340">
        <f t="shared" si="25"/>
        <v>0</v>
      </c>
      <c r="AL340">
        <f t="shared" si="26"/>
        <v>0</v>
      </c>
      <c r="AM340">
        <f t="shared" si="27"/>
        <v>0</v>
      </c>
      <c r="AN340">
        <f t="shared" si="28"/>
        <v>0</v>
      </c>
      <c r="AO340">
        <f t="shared" si="29"/>
        <v>0</v>
      </c>
    </row>
    <row r="341" spans="1:41" x14ac:dyDescent="0.25">
      <c r="A341" t="s">
        <v>370</v>
      </c>
      <c r="B341">
        <v>2019</v>
      </c>
      <c r="C341" t="s">
        <v>37</v>
      </c>
      <c r="D341" t="s">
        <v>38</v>
      </c>
      <c r="E341">
        <v>9</v>
      </c>
      <c r="F341" t="s">
        <v>40</v>
      </c>
      <c r="G341">
        <v>1.5333330000000001</v>
      </c>
      <c r="H341" t="s">
        <v>45</v>
      </c>
      <c r="I341">
        <v>803</v>
      </c>
      <c r="J341">
        <v>1573</v>
      </c>
      <c r="K341">
        <v>0.2</v>
      </c>
      <c r="L341">
        <v>0.6</v>
      </c>
      <c r="M341">
        <v>0.8</v>
      </c>
      <c r="N341">
        <v>1.05</v>
      </c>
      <c r="O341">
        <v>1.1000000000000001</v>
      </c>
      <c r="P341">
        <v>1.1499999999999999</v>
      </c>
      <c r="Q341" t="s">
        <v>46</v>
      </c>
      <c r="R341">
        <v>4</v>
      </c>
      <c r="S341">
        <v>6</v>
      </c>
      <c r="T341" t="s">
        <v>47</v>
      </c>
      <c r="U341" t="s">
        <v>48</v>
      </c>
      <c r="V341" t="s">
        <v>35</v>
      </c>
      <c r="W341" t="s">
        <v>50</v>
      </c>
      <c r="X341">
        <v>2019</v>
      </c>
      <c r="Y341" t="s">
        <v>37</v>
      </c>
      <c r="Z341" t="s">
        <v>38</v>
      </c>
      <c r="AA341">
        <v>9</v>
      </c>
      <c r="AB341">
        <v>12</v>
      </c>
      <c r="AC341">
        <v>0.8</v>
      </c>
      <c r="AD341">
        <v>0.38333325000000001</v>
      </c>
      <c r="AE341">
        <v>1258.4000000000001</v>
      </c>
      <c r="AF341">
        <f>VLOOKUP(A341,[1]DETALLE!$A$1:$AK$841,37,FALSE)</f>
        <v>715.00000000000011</v>
      </c>
      <c r="AG341" t="str">
        <f>VLOOKUP(A341,[1]DETALLE!$A$1:$AK$841,16,FALSE)</f>
        <v xml:space="preserve">  </v>
      </c>
      <c r="AH341">
        <f>VLOOKUP(A341,[1]DETALLE!$A$1:$AK$841,22,FALSE)</f>
        <v>1</v>
      </c>
      <c r="AI341">
        <f>VLOOKUP(A341,[1]DETALLE!$A$1:$AK$841,27,FALSE)</f>
        <v>1.8888888888888889E-2</v>
      </c>
      <c r="AJ341" t="str">
        <f>VLOOKUP(A341,[1]DETALLE!$A$1:$AK$841,18,FALSE)</f>
        <v>A4 Mono MFPs</v>
      </c>
      <c r="AK341">
        <f t="shared" si="25"/>
        <v>0</v>
      </c>
      <c r="AL341">
        <f t="shared" si="26"/>
        <v>0</v>
      </c>
      <c r="AM341">
        <f t="shared" si="27"/>
        <v>0</v>
      </c>
      <c r="AN341">
        <f t="shared" si="28"/>
        <v>0</v>
      </c>
      <c r="AO341">
        <f t="shared" si="29"/>
        <v>0</v>
      </c>
    </row>
    <row r="342" spans="1:41" x14ac:dyDescent="0.25">
      <c r="A342" t="s">
        <v>370</v>
      </c>
      <c r="B342">
        <v>2019</v>
      </c>
      <c r="C342" t="s">
        <v>37</v>
      </c>
      <c r="D342" t="s">
        <v>38</v>
      </c>
      <c r="E342">
        <v>9</v>
      </c>
      <c r="F342" t="s">
        <v>40</v>
      </c>
      <c r="G342">
        <v>1.7</v>
      </c>
      <c r="H342" t="s">
        <v>45</v>
      </c>
      <c r="I342">
        <v>803</v>
      </c>
      <c r="J342">
        <v>1573</v>
      </c>
      <c r="K342">
        <v>0.2</v>
      </c>
      <c r="L342">
        <v>0.6</v>
      </c>
      <c r="M342">
        <v>0.8</v>
      </c>
      <c r="N342">
        <v>1.05</v>
      </c>
      <c r="O342">
        <v>1.1000000000000001</v>
      </c>
      <c r="P342">
        <v>1.1499999999999999</v>
      </c>
      <c r="Q342" t="s">
        <v>46</v>
      </c>
      <c r="R342">
        <v>4</v>
      </c>
      <c r="S342">
        <v>6</v>
      </c>
      <c r="T342" t="s">
        <v>47</v>
      </c>
      <c r="U342" t="s">
        <v>48</v>
      </c>
      <c r="V342" t="s">
        <v>35</v>
      </c>
      <c r="W342" t="s">
        <v>50</v>
      </c>
      <c r="X342">
        <v>2019</v>
      </c>
      <c r="Y342" t="s">
        <v>37</v>
      </c>
      <c r="Z342" t="s">
        <v>38</v>
      </c>
      <c r="AA342">
        <v>11</v>
      </c>
      <c r="AB342">
        <v>0</v>
      </c>
      <c r="AC342">
        <v>1.1499999999999999</v>
      </c>
      <c r="AD342">
        <v>0.42499999999999999</v>
      </c>
      <c r="AE342">
        <v>1808.95</v>
      </c>
      <c r="AF342">
        <f>VLOOKUP(A342,[1]DETALLE!$A$1:$AK$841,37,FALSE)</f>
        <v>715.00000000000011</v>
      </c>
      <c r="AG342" t="str">
        <f>VLOOKUP(A342,[1]DETALLE!$A$1:$AK$841,16,FALSE)</f>
        <v xml:space="preserve">  </v>
      </c>
      <c r="AH342">
        <f>VLOOKUP(A342,[1]DETALLE!$A$1:$AK$841,22,FALSE)</f>
        <v>1</v>
      </c>
      <c r="AI342">
        <f>VLOOKUP(A342,[1]DETALLE!$A$1:$AK$841,27,FALSE)</f>
        <v>1.8888888888888889E-2</v>
      </c>
      <c r="AJ342" t="str">
        <f>VLOOKUP(A342,[1]DETALLE!$A$1:$AK$841,18,FALSE)</f>
        <v>A4 Mono MFPs</v>
      </c>
      <c r="AK342">
        <f t="shared" si="25"/>
        <v>0</v>
      </c>
      <c r="AL342">
        <f t="shared" si="26"/>
        <v>0</v>
      </c>
      <c r="AM342">
        <f t="shared" si="27"/>
        <v>0</v>
      </c>
      <c r="AN342">
        <f t="shared" si="28"/>
        <v>0</v>
      </c>
      <c r="AO342">
        <f t="shared" si="29"/>
        <v>0</v>
      </c>
    </row>
    <row r="343" spans="1:41" x14ac:dyDescent="0.25">
      <c r="A343" t="s">
        <v>371</v>
      </c>
      <c r="B343">
        <v>2019</v>
      </c>
      <c r="C343" t="s">
        <v>37</v>
      </c>
      <c r="D343" t="s">
        <v>38</v>
      </c>
      <c r="E343">
        <v>9</v>
      </c>
      <c r="F343" t="s">
        <v>40</v>
      </c>
      <c r="G343">
        <v>2</v>
      </c>
      <c r="H343" t="s">
        <v>45</v>
      </c>
      <c r="I343">
        <v>803</v>
      </c>
      <c r="J343">
        <v>1573</v>
      </c>
      <c r="K343">
        <v>0.2</v>
      </c>
      <c r="L343">
        <v>0.6</v>
      </c>
      <c r="M343">
        <v>0.8</v>
      </c>
      <c r="N343">
        <v>1.05</v>
      </c>
      <c r="O343">
        <v>1.1000000000000001</v>
      </c>
      <c r="P343">
        <v>1.1499999999999999</v>
      </c>
      <c r="Q343" t="s">
        <v>46</v>
      </c>
      <c r="R343">
        <v>4</v>
      </c>
      <c r="S343">
        <v>6</v>
      </c>
      <c r="T343" t="s">
        <v>47</v>
      </c>
      <c r="U343" t="s">
        <v>48</v>
      </c>
      <c r="V343" t="s">
        <v>35</v>
      </c>
      <c r="W343" t="s">
        <v>83</v>
      </c>
      <c r="X343">
        <v>2019</v>
      </c>
      <c r="Y343" t="s">
        <v>37</v>
      </c>
      <c r="Z343" t="s">
        <v>38</v>
      </c>
      <c r="AA343">
        <v>15</v>
      </c>
      <c r="AB343">
        <v>130</v>
      </c>
      <c r="AC343">
        <v>1.1499999999999999</v>
      </c>
      <c r="AD343">
        <v>0.5</v>
      </c>
      <c r="AE343">
        <v>1808.95</v>
      </c>
      <c r="AF343">
        <f>VLOOKUP(A343,[1]DETALLE!$A$1:$AK$841,37,FALSE)</f>
        <v>943.80000000000007</v>
      </c>
      <c r="AG343">
        <f>VLOOKUP(A343,[1]DETALLE!$A$1:$AK$841,16,FALSE)</f>
        <v>4</v>
      </c>
      <c r="AH343">
        <f>VLOOKUP(A343,[1]DETALLE!$A$1:$AK$841,22,FALSE)</f>
        <v>0.6</v>
      </c>
      <c r="AI343">
        <f>VLOOKUP(A343,[1]DETALLE!$A$1:$AK$841,27,FALSE)</f>
        <v>0.48</v>
      </c>
      <c r="AJ343" t="str">
        <f>VLOOKUP(A343,[1]DETALLE!$A$1:$AK$841,18,FALSE)</f>
        <v>Light Production Digital Business</v>
      </c>
      <c r="AK343">
        <f t="shared" si="25"/>
        <v>0</v>
      </c>
      <c r="AL343">
        <f t="shared" si="26"/>
        <v>0</v>
      </c>
      <c r="AM343">
        <f t="shared" si="27"/>
        <v>0</v>
      </c>
      <c r="AN343">
        <f t="shared" si="28"/>
        <v>0</v>
      </c>
      <c r="AO343">
        <f t="shared" si="29"/>
        <v>1</v>
      </c>
    </row>
    <row r="344" spans="1:41" x14ac:dyDescent="0.25">
      <c r="A344" t="s">
        <v>334</v>
      </c>
      <c r="B344">
        <v>2019</v>
      </c>
      <c r="C344" t="s">
        <v>37</v>
      </c>
      <c r="D344" t="s">
        <v>38</v>
      </c>
      <c r="E344">
        <v>9</v>
      </c>
      <c r="F344" t="s">
        <v>40</v>
      </c>
      <c r="G344">
        <v>2.1833330000000002</v>
      </c>
      <c r="H344" t="s">
        <v>45</v>
      </c>
      <c r="I344">
        <v>803</v>
      </c>
      <c r="J344">
        <v>1573</v>
      </c>
      <c r="K344">
        <v>0.2</v>
      </c>
      <c r="L344">
        <v>0.6</v>
      </c>
      <c r="M344">
        <v>0.8</v>
      </c>
      <c r="N344">
        <v>1.05</v>
      </c>
      <c r="O344">
        <v>1.1000000000000001</v>
      </c>
      <c r="P344">
        <v>1.1499999999999999</v>
      </c>
      <c r="Q344" t="s">
        <v>46</v>
      </c>
      <c r="R344">
        <v>4</v>
      </c>
      <c r="S344">
        <v>6</v>
      </c>
      <c r="T344" t="s">
        <v>47</v>
      </c>
      <c r="U344" t="s">
        <v>48</v>
      </c>
      <c r="V344" t="s">
        <v>35</v>
      </c>
      <c r="W344" t="s">
        <v>50</v>
      </c>
      <c r="X344">
        <v>2019</v>
      </c>
      <c r="Y344" t="s">
        <v>37</v>
      </c>
      <c r="Z344" t="s">
        <v>38</v>
      </c>
      <c r="AA344">
        <v>11</v>
      </c>
      <c r="AB344">
        <v>1</v>
      </c>
      <c r="AC344">
        <v>0.2</v>
      </c>
      <c r="AD344">
        <v>0.54583325000000005</v>
      </c>
      <c r="AE344">
        <v>314.60000000000002</v>
      </c>
      <c r="AF344">
        <f>VLOOKUP(A344,[1]DETALLE!$A$1:$AK$841,37,FALSE)</f>
        <v>750.75000000000011</v>
      </c>
      <c r="AG344">
        <f>VLOOKUP(A344,[1]DETALLE!$A$1:$AK$841,16,FALSE)</f>
        <v>156</v>
      </c>
      <c r="AH344">
        <f>VLOOKUP(A344,[1]DETALLE!$A$1:$AK$841,22,FALSE)</f>
        <v>1.05</v>
      </c>
      <c r="AI344">
        <f>VLOOKUP(A344,[1]DETALLE!$A$1:$AK$841,27,FALSE)</f>
        <v>0.44600000000000001</v>
      </c>
      <c r="AJ344" t="str">
        <f>VLOOKUP(A344,[1]DETALLE!$A$1:$AK$841,18,FALSE)</f>
        <v>A4 Mono MFPs</v>
      </c>
      <c r="AK344">
        <f t="shared" si="25"/>
        <v>0</v>
      </c>
      <c r="AL344">
        <f t="shared" si="26"/>
        <v>0</v>
      </c>
      <c r="AM344">
        <f t="shared" si="27"/>
        <v>0</v>
      </c>
      <c r="AN344">
        <f t="shared" si="28"/>
        <v>0</v>
      </c>
      <c r="AO344">
        <f t="shared" si="29"/>
        <v>0</v>
      </c>
    </row>
    <row r="345" spans="1:41" x14ac:dyDescent="0.25">
      <c r="A345" t="s">
        <v>49</v>
      </c>
      <c r="B345">
        <v>2019</v>
      </c>
      <c r="C345" t="s">
        <v>37</v>
      </c>
      <c r="D345" t="s">
        <v>38</v>
      </c>
      <c r="E345">
        <v>9</v>
      </c>
      <c r="F345" t="s">
        <v>40</v>
      </c>
      <c r="G345">
        <v>1.816667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R345" t="s">
        <v>33</v>
      </c>
      <c r="S345" t="s">
        <v>33</v>
      </c>
      <c r="U345" t="s">
        <v>48</v>
      </c>
      <c r="V345" t="s">
        <v>35</v>
      </c>
      <c r="W345" t="s">
        <v>50</v>
      </c>
      <c r="X345">
        <v>2019</v>
      </c>
      <c r="Y345" t="s">
        <v>37</v>
      </c>
      <c r="Z345" t="s">
        <v>38</v>
      </c>
      <c r="AA345">
        <v>9</v>
      </c>
      <c r="AB345">
        <v>27</v>
      </c>
      <c r="AC345">
        <v>1.1000000000000001</v>
      </c>
      <c r="AD345">
        <v>0</v>
      </c>
      <c r="AE345">
        <v>214.5</v>
      </c>
      <c r="AF345">
        <f>VLOOKUP(A345,[1]DETALLE!$A$1:$AK$841,37,FALSE)</f>
        <v>750.75000000000011</v>
      </c>
      <c r="AG345">
        <f>VLOOKUP(A345,[1]DETALLE!$A$1:$AK$841,16,FALSE)</f>
        <v>294</v>
      </c>
      <c r="AH345">
        <f>VLOOKUP(A345,[1]DETALLE!$A$1:$AK$841,22,FALSE)</f>
        <v>1.05</v>
      </c>
      <c r="AI345">
        <f>VLOOKUP(A345,[1]DETALLE!$A$1:$AK$841,27,FALSE)</f>
        <v>0</v>
      </c>
      <c r="AJ345" t="str">
        <f>VLOOKUP(A345,[1]DETALLE!$A$1:$AK$841,18,FALSE)</f>
        <v>Entry Mono Printers</v>
      </c>
      <c r="AK345">
        <f t="shared" si="25"/>
        <v>0</v>
      </c>
      <c r="AL345">
        <f t="shared" si="26"/>
        <v>0</v>
      </c>
      <c r="AM345">
        <f t="shared" si="27"/>
        <v>0</v>
      </c>
      <c r="AN345">
        <f t="shared" si="28"/>
        <v>1</v>
      </c>
      <c r="AO345">
        <f t="shared" si="29"/>
        <v>0</v>
      </c>
    </row>
    <row r="346" spans="1:41" x14ac:dyDescent="0.25">
      <c r="A346" t="s">
        <v>372</v>
      </c>
      <c r="B346">
        <v>2019</v>
      </c>
      <c r="C346" t="s">
        <v>37</v>
      </c>
      <c r="D346" t="s">
        <v>38</v>
      </c>
      <c r="E346">
        <v>9</v>
      </c>
      <c r="F346" t="s">
        <v>40</v>
      </c>
      <c r="G346">
        <v>0</v>
      </c>
      <c r="H346" t="s">
        <v>34</v>
      </c>
      <c r="I346">
        <v>468</v>
      </c>
      <c r="J346">
        <v>715</v>
      </c>
      <c r="K346">
        <v>0</v>
      </c>
      <c r="L346">
        <v>0</v>
      </c>
      <c r="M346">
        <v>0</v>
      </c>
      <c r="N346">
        <v>0.6</v>
      </c>
      <c r="O346">
        <v>0.8</v>
      </c>
      <c r="P346">
        <v>1.05</v>
      </c>
      <c r="Q346" t="s">
        <v>46</v>
      </c>
      <c r="R346">
        <v>5</v>
      </c>
      <c r="S346">
        <v>9</v>
      </c>
      <c r="T346" t="s">
        <v>47</v>
      </c>
      <c r="U346" t="s">
        <v>34</v>
      </c>
      <c r="V346" t="s">
        <v>35</v>
      </c>
      <c r="W346" t="s">
        <v>55</v>
      </c>
      <c r="X346">
        <v>2019</v>
      </c>
      <c r="Y346" t="s">
        <v>37</v>
      </c>
      <c r="Z346" t="s">
        <v>38</v>
      </c>
      <c r="AA346">
        <v>12</v>
      </c>
      <c r="AB346">
        <v>239</v>
      </c>
      <c r="AC346">
        <v>1.05</v>
      </c>
      <c r="AD346">
        <v>0</v>
      </c>
      <c r="AE346">
        <v>750.75</v>
      </c>
      <c r="AF346">
        <f>VLOOKUP(A346,[1]DETALLE!$A$1:$AK$841,37,FALSE)</f>
        <v>750.75000000000011</v>
      </c>
      <c r="AG346">
        <f>VLOOKUP(A346,[1]DETALLE!$A$1:$AK$841,16,FALSE)</f>
        <v>564</v>
      </c>
      <c r="AH346">
        <f>VLOOKUP(A346,[1]DETALLE!$A$1:$AK$841,22,FALSE)</f>
        <v>1.05</v>
      </c>
      <c r="AI346">
        <f>VLOOKUP(A346,[1]DETALLE!$A$1:$AK$841,27,FALSE)</f>
        <v>0.40777777777777779</v>
      </c>
      <c r="AJ346" t="str">
        <f>VLOOKUP(A346,[1]DETALLE!$A$1:$AK$841,18,FALSE)</f>
        <v>A4 Mono MFPs</v>
      </c>
      <c r="AK346">
        <f t="shared" si="25"/>
        <v>1</v>
      </c>
      <c r="AL346">
        <f t="shared" si="26"/>
        <v>0</v>
      </c>
      <c r="AM346">
        <f t="shared" si="27"/>
        <v>1</v>
      </c>
      <c r="AN346">
        <f t="shared" si="28"/>
        <v>0</v>
      </c>
      <c r="AO346">
        <f t="shared" si="29"/>
        <v>1</v>
      </c>
    </row>
    <row r="347" spans="1:41" x14ac:dyDescent="0.25">
      <c r="A347" t="s">
        <v>373</v>
      </c>
      <c r="B347">
        <v>2019</v>
      </c>
      <c r="C347" t="s">
        <v>37</v>
      </c>
      <c r="D347" t="s">
        <v>38</v>
      </c>
      <c r="E347">
        <v>9</v>
      </c>
      <c r="F347" t="s">
        <v>40</v>
      </c>
      <c r="G347">
        <v>8.3333340000000006E-2</v>
      </c>
      <c r="H347" t="s">
        <v>34</v>
      </c>
      <c r="I347">
        <v>468</v>
      </c>
      <c r="J347">
        <v>715</v>
      </c>
      <c r="K347">
        <v>0</v>
      </c>
      <c r="L347">
        <v>0</v>
      </c>
      <c r="M347">
        <v>0</v>
      </c>
      <c r="N347">
        <v>0.6</v>
      </c>
      <c r="O347">
        <v>0.8</v>
      </c>
      <c r="P347">
        <v>1.05</v>
      </c>
      <c r="Q347" t="s">
        <v>46</v>
      </c>
      <c r="R347">
        <v>5</v>
      </c>
      <c r="S347">
        <v>9</v>
      </c>
      <c r="T347" t="s">
        <v>47</v>
      </c>
      <c r="U347" t="s">
        <v>34</v>
      </c>
      <c r="V347" t="s">
        <v>35</v>
      </c>
      <c r="W347" t="s">
        <v>59</v>
      </c>
      <c r="X347">
        <v>2019</v>
      </c>
      <c r="Y347" t="s">
        <v>37</v>
      </c>
      <c r="Z347" t="s">
        <v>38</v>
      </c>
      <c r="AA347">
        <v>12</v>
      </c>
      <c r="AB347">
        <v>125</v>
      </c>
      <c r="AC347">
        <v>1.05</v>
      </c>
      <c r="AD347">
        <v>1.6666667999999999E-2</v>
      </c>
      <c r="AE347">
        <v>750.75</v>
      </c>
      <c r="AF347">
        <f>VLOOKUP(A347,[1]DETALLE!$A$1:$AK$841,37,FALSE)</f>
        <v>750.75000000000011</v>
      </c>
      <c r="AG347">
        <f>VLOOKUP(A347,[1]DETALLE!$A$1:$AK$841,16,FALSE)</f>
        <v>114</v>
      </c>
      <c r="AH347">
        <f>VLOOKUP(A347,[1]DETALLE!$A$1:$AK$841,22,FALSE)</f>
        <v>1.05</v>
      </c>
      <c r="AI347">
        <f>VLOOKUP(A347,[1]DETALLE!$A$1:$AK$841,27,FALSE)</f>
        <v>0.43</v>
      </c>
      <c r="AJ347" t="str">
        <f>VLOOKUP(A347,[1]DETALLE!$A$1:$AK$841,18,FALSE)</f>
        <v>A4 Mono MFPs</v>
      </c>
      <c r="AK347">
        <f t="shared" si="25"/>
        <v>1</v>
      </c>
      <c r="AL347">
        <f t="shared" si="26"/>
        <v>0</v>
      </c>
      <c r="AM347">
        <f t="shared" si="27"/>
        <v>1</v>
      </c>
      <c r="AN347">
        <f t="shared" si="28"/>
        <v>0</v>
      </c>
      <c r="AO347">
        <f t="shared" si="29"/>
        <v>1</v>
      </c>
    </row>
    <row r="348" spans="1:41" x14ac:dyDescent="0.25">
      <c r="A348" t="s">
        <v>74</v>
      </c>
      <c r="B348">
        <v>2019</v>
      </c>
      <c r="C348" t="s">
        <v>37</v>
      </c>
      <c r="D348" t="s">
        <v>38</v>
      </c>
      <c r="E348">
        <v>9</v>
      </c>
      <c r="F348" t="s">
        <v>40</v>
      </c>
      <c r="G348">
        <v>0.83333330000000005</v>
      </c>
      <c r="H348" t="s">
        <v>54</v>
      </c>
      <c r="I348">
        <v>803</v>
      </c>
      <c r="J348">
        <v>1573</v>
      </c>
      <c r="K348">
        <v>0.2</v>
      </c>
      <c r="L348">
        <v>0.6</v>
      </c>
      <c r="M348">
        <v>0.8</v>
      </c>
      <c r="N348">
        <v>1.05</v>
      </c>
      <c r="O348">
        <v>1.1000000000000001</v>
      </c>
      <c r="P348">
        <v>1.1499999999999999</v>
      </c>
      <c r="Q348" t="s">
        <v>46</v>
      </c>
      <c r="R348">
        <v>4</v>
      </c>
      <c r="S348">
        <v>6</v>
      </c>
      <c r="T348" t="s">
        <v>47</v>
      </c>
      <c r="U348" t="s">
        <v>54</v>
      </c>
      <c r="V348" t="s">
        <v>35</v>
      </c>
      <c r="W348" t="s">
        <v>50</v>
      </c>
      <c r="X348">
        <v>2019</v>
      </c>
      <c r="Y348" t="s">
        <v>37</v>
      </c>
      <c r="Z348" t="s">
        <v>38</v>
      </c>
      <c r="AA348">
        <v>9</v>
      </c>
      <c r="AB348">
        <v>14</v>
      </c>
      <c r="AC348">
        <v>0.8</v>
      </c>
      <c r="AD348">
        <v>0.20833332500000001</v>
      </c>
      <c r="AE348">
        <v>1258.4000000000001</v>
      </c>
      <c r="AF348">
        <f>VLOOKUP(A348,[1]DETALLE!$A$1:$AK$841,37,FALSE)</f>
        <v>750.75000000000011</v>
      </c>
      <c r="AG348">
        <f>VLOOKUP(A348,[1]DETALLE!$A$1:$AK$841,16,FALSE)</f>
        <v>177</v>
      </c>
      <c r="AH348">
        <f>VLOOKUP(A348,[1]DETALLE!$A$1:$AK$841,22,FALSE)</f>
        <v>1.05</v>
      </c>
      <c r="AI348">
        <f>VLOOKUP(A348,[1]DETALLE!$A$1:$AK$841,27,FALSE)</f>
        <v>0.46600000000000003</v>
      </c>
      <c r="AJ348" t="str">
        <f>VLOOKUP(A348,[1]DETALLE!$A$1:$AK$841,18,FALSE)</f>
        <v>Entry Mono Printers</v>
      </c>
      <c r="AK348">
        <f t="shared" si="25"/>
        <v>0</v>
      </c>
      <c r="AL348">
        <f t="shared" si="26"/>
        <v>0</v>
      </c>
      <c r="AM348">
        <f t="shared" si="27"/>
        <v>0</v>
      </c>
      <c r="AN348">
        <f t="shared" si="28"/>
        <v>0</v>
      </c>
      <c r="AO348">
        <f t="shared" si="29"/>
        <v>0</v>
      </c>
    </row>
    <row r="349" spans="1:41" x14ac:dyDescent="0.25">
      <c r="A349" t="s">
        <v>374</v>
      </c>
      <c r="B349">
        <v>2019</v>
      </c>
      <c r="C349" t="s">
        <v>37</v>
      </c>
      <c r="D349" t="s">
        <v>38</v>
      </c>
      <c r="E349">
        <v>9</v>
      </c>
      <c r="F349" t="s">
        <v>40</v>
      </c>
      <c r="G349">
        <v>1.65</v>
      </c>
      <c r="H349" t="s">
        <v>66</v>
      </c>
      <c r="I349">
        <v>468</v>
      </c>
      <c r="J349">
        <v>715</v>
      </c>
      <c r="K349">
        <v>0</v>
      </c>
      <c r="L349">
        <v>0</v>
      </c>
      <c r="M349">
        <v>0</v>
      </c>
      <c r="N349">
        <v>0.6</v>
      </c>
      <c r="O349">
        <v>0.8</v>
      </c>
      <c r="P349">
        <v>1.05</v>
      </c>
      <c r="Q349" t="s">
        <v>46</v>
      </c>
      <c r="R349">
        <v>5</v>
      </c>
      <c r="S349">
        <v>9</v>
      </c>
      <c r="T349" t="s">
        <v>47</v>
      </c>
      <c r="U349" t="s">
        <v>34</v>
      </c>
      <c r="V349" t="s">
        <v>35</v>
      </c>
      <c r="W349" t="s">
        <v>36</v>
      </c>
      <c r="X349">
        <v>2019</v>
      </c>
      <c r="Y349" t="s">
        <v>37</v>
      </c>
      <c r="Z349" t="s">
        <v>38</v>
      </c>
      <c r="AA349">
        <v>9</v>
      </c>
      <c r="AB349">
        <v>284</v>
      </c>
      <c r="AC349">
        <v>1.05</v>
      </c>
      <c r="AD349">
        <v>0.33</v>
      </c>
      <c r="AE349">
        <v>750.75</v>
      </c>
      <c r="AF349">
        <f>VLOOKUP(A349,[1]DETALLE!$A$1:$AK$841,37,FALSE)</f>
        <v>750.75000000000011</v>
      </c>
      <c r="AG349">
        <f>VLOOKUP(A349,[1]DETALLE!$A$1:$AK$841,16,FALSE)</f>
        <v>196</v>
      </c>
      <c r="AH349">
        <f>VLOOKUP(A349,[1]DETALLE!$A$1:$AK$841,22,FALSE)</f>
        <v>1.05</v>
      </c>
      <c r="AI349">
        <f>VLOOKUP(A349,[1]DETALLE!$A$1:$AK$841,27,FALSE)</f>
        <v>0.49000000000000005</v>
      </c>
      <c r="AJ349" t="str">
        <f>VLOOKUP(A349,[1]DETALLE!$A$1:$AK$841,18,FALSE)</f>
        <v>Entry Mono Printers</v>
      </c>
      <c r="AK349">
        <f t="shared" si="25"/>
        <v>1</v>
      </c>
      <c r="AL349">
        <f t="shared" si="26"/>
        <v>0</v>
      </c>
      <c r="AM349">
        <f t="shared" si="27"/>
        <v>1</v>
      </c>
      <c r="AN349">
        <f t="shared" si="28"/>
        <v>0</v>
      </c>
      <c r="AO349">
        <f t="shared" si="29"/>
        <v>0</v>
      </c>
    </row>
    <row r="350" spans="1:41" x14ac:dyDescent="0.25">
      <c r="A350" t="s">
        <v>375</v>
      </c>
      <c r="B350">
        <v>2019</v>
      </c>
      <c r="C350" t="s">
        <v>37</v>
      </c>
      <c r="D350" t="s">
        <v>38</v>
      </c>
      <c r="E350">
        <v>9</v>
      </c>
      <c r="F350" t="s">
        <v>40</v>
      </c>
      <c r="G350">
        <v>2.3833329999999999</v>
      </c>
      <c r="H350" t="s">
        <v>54</v>
      </c>
      <c r="I350">
        <v>803</v>
      </c>
      <c r="J350">
        <v>1573</v>
      </c>
      <c r="K350">
        <v>0.2</v>
      </c>
      <c r="L350">
        <v>0.6</v>
      </c>
      <c r="M350">
        <v>0.8</v>
      </c>
      <c r="N350">
        <v>1.05</v>
      </c>
      <c r="O350">
        <v>1.1000000000000001</v>
      </c>
      <c r="P350">
        <v>1.1499999999999999</v>
      </c>
      <c r="Q350" t="s">
        <v>46</v>
      </c>
      <c r="R350">
        <v>4</v>
      </c>
      <c r="S350">
        <v>6</v>
      </c>
      <c r="T350" t="s">
        <v>85</v>
      </c>
      <c r="U350" t="s">
        <v>54</v>
      </c>
      <c r="V350" t="s">
        <v>35</v>
      </c>
      <c r="W350" t="s">
        <v>59</v>
      </c>
      <c r="X350">
        <v>2019</v>
      </c>
      <c r="Y350" t="s">
        <v>37</v>
      </c>
      <c r="Z350" t="s">
        <v>38</v>
      </c>
      <c r="AA350">
        <v>12</v>
      </c>
      <c r="AB350">
        <v>34</v>
      </c>
      <c r="AC350">
        <v>1.1000000000000001</v>
      </c>
      <c r="AD350">
        <v>0.39722216666666699</v>
      </c>
      <c r="AE350">
        <v>1730.3</v>
      </c>
      <c r="AF350">
        <f>VLOOKUP(A350,[1]DETALLE!$A$1:$AK$841,37,FALSE)</f>
        <v>0</v>
      </c>
      <c r="AG350">
        <f>VLOOKUP(A350,[1]DETALLE!$A$1:$AK$841,16,FALSE)</f>
        <v>65</v>
      </c>
      <c r="AH350">
        <f>VLOOKUP(A350,[1]DETALLE!$A$1:$AK$841,22,FALSE)</f>
        <v>1.05</v>
      </c>
      <c r="AI350">
        <f>VLOOKUP(A350,[1]DETALLE!$A$1:$AK$841,27,FALSE)</f>
        <v>0.66600000000000004</v>
      </c>
      <c r="AJ350" t="str">
        <f>VLOOKUP(A350,[1]DETALLE!$A$1:$AK$841,18,FALSE)</f>
        <v>A4 Mono MFPs</v>
      </c>
      <c r="AK350">
        <f t="shared" si="25"/>
        <v>0</v>
      </c>
      <c r="AL350">
        <f t="shared" si="26"/>
        <v>0</v>
      </c>
      <c r="AM350">
        <f t="shared" si="27"/>
        <v>0</v>
      </c>
      <c r="AN350">
        <f t="shared" si="28"/>
        <v>0</v>
      </c>
      <c r="AO350">
        <f t="shared" si="29"/>
        <v>0</v>
      </c>
    </row>
    <row r="351" spans="1:41" x14ac:dyDescent="0.25">
      <c r="A351" t="s">
        <v>376</v>
      </c>
      <c r="B351">
        <v>2019</v>
      </c>
      <c r="C351" t="s">
        <v>37</v>
      </c>
      <c r="D351" t="s">
        <v>38</v>
      </c>
      <c r="E351">
        <v>9</v>
      </c>
      <c r="F351" t="s">
        <v>40</v>
      </c>
      <c r="G351">
        <v>3.983333</v>
      </c>
      <c r="H351" t="s">
        <v>54</v>
      </c>
      <c r="I351">
        <v>803</v>
      </c>
      <c r="J351">
        <v>1573</v>
      </c>
      <c r="K351">
        <v>0.2</v>
      </c>
      <c r="L351">
        <v>0.6</v>
      </c>
      <c r="M351">
        <v>0.8</v>
      </c>
      <c r="N351">
        <v>1.05</v>
      </c>
      <c r="O351">
        <v>1.1000000000000001</v>
      </c>
      <c r="P351">
        <v>1.1499999999999999</v>
      </c>
      <c r="Q351" t="s">
        <v>46</v>
      </c>
      <c r="R351">
        <v>4</v>
      </c>
      <c r="S351">
        <v>6</v>
      </c>
      <c r="T351" t="s">
        <v>47</v>
      </c>
      <c r="U351" t="s">
        <v>54</v>
      </c>
      <c r="V351" t="s">
        <v>35</v>
      </c>
      <c r="W351" t="s">
        <v>83</v>
      </c>
      <c r="X351">
        <v>2019</v>
      </c>
      <c r="Y351" t="s">
        <v>37</v>
      </c>
      <c r="Z351" t="s">
        <v>38</v>
      </c>
      <c r="AA351">
        <v>9</v>
      </c>
      <c r="AB351">
        <v>15</v>
      </c>
      <c r="AC351">
        <v>0.8</v>
      </c>
      <c r="AD351">
        <v>0.99583325</v>
      </c>
      <c r="AE351">
        <v>1258.4000000000001</v>
      </c>
      <c r="AF351">
        <f>VLOOKUP(A351,[1]DETALLE!$A$1:$AK$841,37,FALSE)</f>
        <v>0</v>
      </c>
      <c r="AG351">
        <f>VLOOKUP(A351,[1]DETALLE!$A$1:$AK$841,16,FALSE)</f>
        <v>35</v>
      </c>
      <c r="AH351">
        <f>VLOOKUP(A351,[1]DETALLE!$A$1:$AK$841,22,FALSE)</f>
        <v>1.05</v>
      </c>
      <c r="AI351">
        <f>VLOOKUP(A351,[1]DETALLE!$A$1:$AK$841,27,FALSE)</f>
        <v>0.28999999999999998</v>
      </c>
      <c r="AJ351" t="str">
        <f>VLOOKUP(A351,[1]DETALLE!$A$1:$AK$841,18,FALSE)</f>
        <v>A3 Office Color Laser MFPs</v>
      </c>
      <c r="AK351">
        <f t="shared" si="25"/>
        <v>0</v>
      </c>
      <c r="AL351">
        <f t="shared" si="26"/>
        <v>0</v>
      </c>
      <c r="AM351">
        <f t="shared" si="27"/>
        <v>0</v>
      </c>
      <c r="AN351">
        <f t="shared" si="28"/>
        <v>0</v>
      </c>
      <c r="AO351">
        <f t="shared" si="29"/>
        <v>0</v>
      </c>
    </row>
    <row r="352" spans="1:41" x14ac:dyDescent="0.25">
      <c r="A352" t="s">
        <v>377</v>
      </c>
      <c r="B352">
        <v>2019</v>
      </c>
      <c r="C352" t="s">
        <v>37</v>
      </c>
      <c r="D352" t="s">
        <v>38</v>
      </c>
      <c r="E352">
        <v>9</v>
      </c>
      <c r="F352" t="s">
        <v>40</v>
      </c>
      <c r="G352">
        <v>0</v>
      </c>
      <c r="H352" t="s">
        <v>116</v>
      </c>
      <c r="I352">
        <v>655</v>
      </c>
      <c r="J352">
        <v>1365</v>
      </c>
      <c r="K352">
        <v>0</v>
      </c>
      <c r="L352">
        <v>0</v>
      </c>
      <c r="M352">
        <v>0.6</v>
      </c>
      <c r="N352">
        <v>0.8</v>
      </c>
      <c r="O352">
        <v>1.05</v>
      </c>
      <c r="P352">
        <v>1.1000000000000001</v>
      </c>
      <c r="Q352" t="s">
        <v>46</v>
      </c>
      <c r="R352">
        <v>5</v>
      </c>
      <c r="S352">
        <v>9</v>
      </c>
      <c r="T352" t="s">
        <v>47</v>
      </c>
      <c r="U352" t="s">
        <v>58</v>
      </c>
      <c r="V352" t="s">
        <v>35</v>
      </c>
      <c r="W352" t="s">
        <v>55</v>
      </c>
      <c r="X352">
        <v>2019</v>
      </c>
      <c r="Y352" t="s">
        <v>37</v>
      </c>
      <c r="Z352" t="s">
        <v>38</v>
      </c>
      <c r="AA352">
        <v>9</v>
      </c>
      <c r="AB352">
        <v>89</v>
      </c>
      <c r="AC352">
        <v>1.1000000000000001</v>
      </c>
      <c r="AD352">
        <v>0</v>
      </c>
      <c r="AE352">
        <v>1501.5</v>
      </c>
      <c r="AF352">
        <f>VLOOKUP(A352,[1]DETALLE!$A$1:$AK$841,37,FALSE)</f>
        <v>0</v>
      </c>
      <c r="AG352">
        <f>VLOOKUP(A352,[1]DETALLE!$A$1:$AK$841,16,FALSE)</f>
        <v>35</v>
      </c>
      <c r="AH352">
        <f>VLOOKUP(A352,[1]DETALLE!$A$1:$AK$841,22,FALSE)</f>
        <v>0.8</v>
      </c>
      <c r="AI352">
        <f>VLOOKUP(A352,[1]DETALLE!$A$1:$AK$841,27,FALSE)</f>
        <v>0</v>
      </c>
      <c r="AJ352" t="str">
        <f>VLOOKUP(A352,[1]DETALLE!$A$1:$AK$841,18,FALSE)</f>
        <v>Entry Mono Printers</v>
      </c>
      <c r="AK352">
        <f t="shared" si="25"/>
        <v>0</v>
      </c>
      <c r="AL352">
        <f t="shared" si="26"/>
        <v>0</v>
      </c>
      <c r="AM352">
        <f t="shared" si="27"/>
        <v>0</v>
      </c>
      <c r="AN352">
        <f t="shared" si="28"/>
        <v>1</v>
      </c>
      <c r="AO352">
        <f t="shared" si="29"/>
        <v>0</v>
      </c>
    </row>
    <row r="353" spans="1:41" x14ac:dyDescent="0.25">
      <c r="A353" t="s">
        <v>378</v>
      </c>
      <c r="B353">
        <v>2019</v>
      </c>
      <c r="C353" t="s">
        <v>37</v>
      </c>
      <c r="D353" t="s">
        <v>38</v>
      </c>
      <c r="E353">
        <v>9</v>
      </c>
      <c r="F353" t="s">
        <v>44</v>
      </c>
      <c r="G353">
        <v>0</v>
      </c>
      <c r="H353" t="s">
        <v>58</v>
      </c>
      <c r="I353">
        <v>655</v>
      </c>
      <c r="J353">
        <v>1365</v>
      </c>
      <c r="K353">
        <v>0</v>
      </c>
      <c r="L353">
        <v>0</v>
      </c>
      <c r="M353">
        <v>0.6</v>
      </c>
      <c r="N353">
        <v>0.8</v>
      </c>
      <c r="O353">
        <v>1.05</v>
      </c>
      <c r="P353">
        <v>1.1000000000000001</v>
      </c>
      <c r="Q353" t="s">
        <v>46</v>
      </c>
      <c r="R353">
        <v>5</v>
      </c>
      <c r="S353">
        <v>9</v>
      </c>
      <c r="T353" t="s">
        <v>47</v>
      </c>
      <c r="U353" t="s">
        <v>58</v>
      </c>
      <c r="V353" t="s">
        <v>35</v>
      </c>
      <c r="W353" t="s">
        <v>55</v>
      </c>
      <c r="X353">
        <v>2019</v>
      </c>
      <c r="Y353" t="s">
        <v>37</v>
      </c>
      <c r="Z353" t="s">
        <v>38</v>
      </c>
      <c r="AA353">
        <v>9</v>
      </c>
      <c r="AB353">
        <v>13</v>
      </c>
      <c r="AC353">
        <v>0</v>
      </c>
      <c r="AD353">
        <v>0</v>
      </c>
      <c r="AE353">
        <v>1365</v>
      </c>
      <c r="AF353" t="e">
        <f>VLOOKUP(A353,[1]DETALLE!$A$1:$AK$841,37,FALSE)</f>
        <v>#N/A</v>
      </c>
      <c r="AG353" t="e">
        <f>VLOOKUP(A353,[1]DETALLE!$A$1:$AK$841,16,FALSE)</f>
        <v>#N/A</v>
      </c>
      <c r="AH353" t="e">
        <f>VLOOKUP(A353,[1]DETALLE!$A$1:$AK$841,22,FALSE)</f>
        <v>#N/A</v>
      </c>
      <c r="AI353" t="e">
        <f>VLOOKUP(A353,[1]DETALLE!$A$1:$AK$841,27,FALSE)</f>
        <v>#N/A</v>
      </c>
      <c r="AJ353" t="e">
        <f>VLOOKUP(A353,[1]DETALLE!$A$1:$AK$841,18,FALSE)</f>
        <v>#N/A</v>
      </c>
      <c r="AK353" t="e">
        <f t="shared" si="25"/>
        <v>#N/A</v>
      </c>
      <c r="AL353" t="e">
        <f t="shared" si="26"/>
        <v>#N/A</v>
      </c>
      <c r="AM353" t="e">
        <f t="shared" si="27"/>
        <v>#N/A</v>
      </c>
      <c r="AN353" t="e">
        <f t="shared" si="28"/>
        <v>#N/A</v>
      </c>
      <c r="AO353" t="e">
        <f t="shared" si="29"/>
        <v>#N/A</v>
      </c>
    </row>
    <row r="354" spans="1:41" x14ac:dyDescent="0.25">
      <c r="A354" t="s">
        <v>69</v>
      </c>
      <c r="B354">
        <v>2019</v>
      </c>
      <c r="C354" t="s">
        <v>37</v>
      </c>
      <c r="D354" t="s">
        <v>38</v>
      </c>
      <c r="E354">
        <v>9</v>
      </c>
      <c r="F354" t="s">
        <v>40</v>
      </c>
      <c r="G354">
        <v>3.516667</v>
      </c>
      <c r="H354" t="s">
        <v>58</v>
      </c>
      <c r="I354">
        <v>655</v>
      </c>
      <c r="J354">
        <v>1365</v>
      </c>
      <c r="K354">
        <v>0</v>
      </c>
      <c r="L354">
        <v>0</v>
      </c>
      <c r="M354">
        <v>0.6</v>
      </c>
      <c r="N354">
        <v>0.8</v>
      </c>
      <c r="O354">
        <v>1.05</v>
      </c>
      <c r="P354">
        <v>1.1000000000000001</v>
      </c>
      <c r="Q354" t="s">
        <v>46</v>
      </c>
      <c r="R354">
        <v>5</v>
      </c>
      <c r="S354">
        <v>9</v>
      </c>
      <c r="T354" t="s">
        <v>47</v>
      </c>
      <c r="U354" t="s">
        <v>58</v>
      </c>
      <c r="V354" t="s">
        <v>35</v>
      </c>
      <c r="W354" t="s">
        <v>59</v>
      </c>
      <c r="X354">
        <v>2019</v>
      </c>
      <c r="Y354" t="s">
        <v>37</v>
      </c>
      <c r="Z354" t="s">
        <v>38</v>
      </c>
      <c r="AA354">
        <v>9</v>
      </c>
      <c r="AB354">
        <v>6</v>
      </c>
      <c r="AC354">
        <v>0</v>
      </c>
      <c r="AD354">
        <v>0.7033334</v>
      </c>
      <c r="AE354">
        <v>0</v>
      </c>
      <c r="AF354">
        <f>VLOOKUP(A354,[1]DETALLE!$A$1:$AK$841,37,FALSE)</f>
        <v>1808.95</v>
      </c>
      <c r="AG354">
        <f>VLOOKUP(A354,[1]DETALLE!$A$1:$AK$841,16,FALSE)</f>
        <v>118</v>
      </c>
      <c r="AH354">
        <f>VLOOKUP(A354,[1]DETALLE!$A$1:$AK$841,22,FALSE)</f>
        <v>1.1499999999999999</v>
      </c>
      <c r="AI354">
        <f>VLOOKUP(A354,[1]DETALLE!$A$1:$AK$841,27,FALSE)</f>
        <v>8.2500000000000004E-2</v>
      </c>
      <c r="AJ354" t="str">
        <f>VLOOKUP(A354,[1]DETALLE!$A$1:$AK$841,18,FALSE)</f>
        <v>WF Mono Systems and Legacy Color</v>
      </c>
      <c r="AK354">
        <f t="shared" si="25"/>
        <v>0</v>
      </c>
      <c r="AL354">
        <f t="shared" si="26"/>
        <v>0</v>
      </c>
      <c r="AM354">
        <f t="shared" si="27"/>
        <v>0</v>
      </c>
      <c r="AN354">
        <f t="shared" si="28"/>
        <v>0</v>
      </c>
      <c r="AO354">
        <f t="shared" si="29"/>
        <v>0</v>
      </c>
    </row>
    <row r="355" spans="1:41" x14ac:dyDescent="0.25">
      <c r="A355" t="s">
        <v>379</v>
      </c>
      <c r="B355">
        <v>2019</v>
      </c>
      <c r="C355" t="s">
        <v>37</v>
      </c>
      <c r="D355" t="s">
        <v>38</v>
      </c>
      <c r="E355">
        <v>9</v>
      </c>
      <c r="F355" t="s">
        <v>40</v>
      </c>
      <c r="G355">
        <v>1</v>
      </c>
      <c r="H355" t="s">
        <v>58</v>
      </c>
      <c r="I355">
        <v>655</v>
      </c>
      <c r="J355">
        <v>1365</v>
      </c>
      <c r="K355">
        <v>0</v>
      </c>
      <c r="L355">
        <v>0</v>
      </c>
      <c r="M355">
        <v>0.6</v>
      </c>
      <c r="N355">
        <v>0.8</v>
      </c>
      <c r="O355">
        <v>1.05</v>
      </c>
      <c r="P355">
        <v>1.1000000000000001</v>
      </c>
      <c r="Q355" t="s">
        <v>46</v>
      </c>
      <c r="R355">
        <v>5</v>
      </c>
      <c r="S355">
        <v>9</v>
      </c>
      <c r="T355" t="s">
        <v>47</v>
      </c>
      <c r="U355" t="s">
        <v>58</v>
      </c>
      <c r="V355" t="s">
        <v>35</v>
      </c>
      <c r="W355" t="s">
        <v>67</v>
      </c>
      <c r="X355">
        <v>2019</v>
      </c>
      <c r="Y355" t="s">
        <v>37</v>
      </c>
      <c r="Z355" t="s">
        <v>38</v>
      </c>
      <c r="AA355">
        <v>9</v>
      </c>
      <c r="AB355">
        <v>176</v>
      </c>
      <c r="AC355">
        <v>1.1000000000000001</v>
      </c>
      <c r="AD355">
        <v>0.2</v>
      </c>
      <c r="AE355">
        <v>1501.5</v>
      </c>
      <c r="AF355">
        <f>VLOOKUP(A355,[1]DETALLE!$A$1:$AK$841,37,FALSE)</f>
        <v>750.75000000000011</v>
      </c>
      <c r="AG355">
        <f>VLOOKUP(A355,[1]DETALLE!$A$1:$AK$841,16,FALSE)</f>
        <v>468</v>
      </c>
      <c r="AH355">
        <f>VLOOKUP(A355,[1]DETALLE!$A$1:$AK$841,22,FALSE)</f>
        <v>1.05</v>
      </c>
      <c r="AI355">
        <f>VLOOKUP(A355,[1]DETALLE!$A$1:$AK$841,27,FALSE)</f>
        <v>0.48</v>
      </c>
      <c r="AJ355" t="str">
        <f>VLOOKUP(A355,[1]DETALLE!$A$1:$AK$841,18,FALSE)</f>
        <v>A4 Mono MFPs</v>
      </c>
      <c r="AK355">
        <f t="shared" si="25"/>
        <v>0</v>
      </c>
      <c r="AL355">
        <f t="shared" si="26"/>
        <v>0</v>
      </c>
      <c r="AM355">
        <f t="shared" si="27"/>
        <v>0</v>
      </c>
      <c r="AN355">
        <f t="shared" si="28"/>
        <v>0</v>
      </c>
      <c r="AO355">
        <f t="shared" si="29"/>
        <v>0</v>
      </c>
    </row>
    <row r="356" spans="1:41" x14ac:dyDescent="0.25">
      <c r="A356" t="s">
        <v>380</v>
      </c>
      <c r="B356">
        <v>2019</v>
      </c>
      <c r="C356" t="s">
        <v>37</v>
      </c>
      <c r="D356" t="s">
        <v>38</v>
      </c>
      <c r="E356">
        <v>9</v>
      </c>
      <c r="F356" t="s">
        <v>40</v>
      </c>
      <c r="G356">
        <v>1.8666670000000001</v>
      </c>
      <c r="H356" t="s">
        <v>58</v>
      </c>
      <c r="I356">
        <v>655</v>
      </c>
      <c r="J356">
        <v>1365</v>
      </c>
      <c r="K356">
        <v>0</v>
      </c>
      <c r="L356">
        <v>0</v>
      </c>
      <c r="M356">
        <v>0.6</v>
      </c>
      <c r="N356">
        <v>0.8</v>
      </c>
      <c r="O356">
        <v>1.05</v>
      </c>
      <c r="P356">
        <v>1.1000000000000001</v>
      </c>
      <c r="Q356" t="s">
        <v>46</v>
      </c>
      <c r="R356">
        <v>5</v>
      </c>
      <c r="S356">
        <v>9</v>
      </c>
      <c r="T356" t="s">
        <v>47</v>
      </c>
      <c r="U356" t="s">
        <v>58</v>
      </c>
      <c r="V356" t="s">
        <v>35</v>
      </c>
      <c r="W356" t="s">
        <v>55</v>
      </c>
      <c r="X356">
        <v>2019</v>
      </c>
      <c r="Y356" t="s">
        <v>37</v>
      </c>
      <c r="Z356" t="s">
        <v>38</v>
      </c>
      <c r="AA356">
        <v>10</v>
      </c>
      <c r="AB356">
        <v>15</v>
      </c>
      <c r="AC356">
        <v>0.6</v>
      </c>
      <c r="AD356">
        <v>0.37333339999999998</v>
      </c>
      <c r="AE356">
        <v>819</v>
      </c>
      <c r="AF356">
        <f>VLOOKUP(A356,[1]DETALLE!$A$1:$AK$841,37,FALSE)</f>
        <v>1433.25</v>
      </c>
      <c r="AG356">
        <f>VLOOKUP(A356,[1]DETALLE!$A$1:$AK$841,16,FALSE)</f>
        <v>48</v>
      </c>
      <c r="AH356">
        <f>VLOOKUP(A356,[1]DETALLE!$A$1:$AK$841,22,FALSE)</f>
        <v>1.05</v>
      </c>
      <c r="AI356">
        <f>VLOOKUP(A356,[1]DETALLE!$A$1:$AK$841,27,FALSE)</f>
        <v>0.3</v>
      </c>
      <c r="AJ356" t="str">
        <f>VLOOKUP(A356,[1]DETALLE!$A$1:$AK$841,18,FALSE)</f>
        <v>Departmental Digital</v>
      </c>
      <c r="AK356">
        <f t="shared" si="25"/>
        <v>0</v>
      </c>
      <c r="AL356">
        <f t="shared" si="26"/>
        <v>0</v>
      </c>
      <c r="AM356">
        <f t="shared" si="27"/>
        <v>0</v>
      </c>
      <c r="AN356">
        <f t="shared" si="28"/>
        <v>0</v>
      </c>
      <c r="AO356">
        <f t="shared" si="29"/>
        <v>1</v>
      </c>
    </row>
    <row r="357" spans="1:41" x14ac:dyDescent="0.25">
      <c r="A357" t="s">
        <v>253</v>
      </c>
      <c r="B357">
        <v>2019</v>
      </c>
      <c r="C357" t="s">
        <v>37</v>
      </c>
      <c r="D357" t="s">
        <v>38</v>
      </c>
      <c r="E357">
        <v>9</v>
      </c>
      <c r="F357" t="s">
        <v>44</v>
      </c>
      <c r="G357">
        <v>0</v>
      </c>
      <c r="H357" t="s">
        <v>58</v>
      </c>
      <c r="I357">
        <v>655</v>
      </c>
      <c r="J357">
        <v>1365</v>
      </c>
      <c r="K357">
        <v>0</v>
      </c>
      <c r="L357">
        <v>0</v>
      </c>
      <c r="M357">
        <v>0.6</v>
      </c>
      <c r="N357">
        <v>0.8</v>
      </c>
      <c r="O357">
        <v>1.05</v>
      </c>
      <c r="P357">
        <v>1.1000000000000001</v>
      </c>
      <c r="Q357" t="s">
        <v>46</v>
      </c>
      <c r="R357">
        <v>5</v>
      </c>
      <c r="S357">
        <v>9</v>
      </c>
      <c r="T357" t="s">
        <v>47</v>
      </c>
      <c r="U357" t="s">
        <v>58</v>
      </c>
      <c r="V357" t="s">
        <v>35</v>
      </c>
      <c r="W357" t="s">
        <v>61</v>
      </c>
      <c r="X357">
        <v>2019</v>
      </c>
      <c r="Y357" t="s">
        <v>37</v>
      </c>
      <c r="Z357" t="s">
        <v>38</v>
      </c>
      <c r="AA357">
        <v>9</v>
      </c>
      <c r="AB357">
        <v>5</v>
      </c>
      <c r="AC357">
        <v>0</v>
      </c>
      <c r="AD357">
        <v>0</v>
      </c>
      <c r="AE357">
        <v>1365</v>
      </c>
      <c r="AF357">
        <f>VLOOKUP(A357,[1]DETALLE!$A$1:$AK$841,37,FALSE)</f>
        <v>1808.95</v>
      </c>
      <c r="AG357">
        <f>VLOOKUP(A357,[1]DETALLE!$A$1:$AK$841,16,FALSE)</f>
        <v>181</v>
      </c>
      <c r="AH357">
        <f>VLOOKUP(A357,[1]DETALLE!$A$1:$AK$841,22,FALSE)</f>
        <v>1.1499999999999999</v>
      </c>
      <c r="AI357">
        <f>VLOOKUP(A357,[1]DETALLE!$A$1:$AK$841,27,FALSE)</f>
        <v>0.7</v>
      </c>
      <c r="AJ357" t="str">
        <f>VLOOKUP(A357,[1]DETALLE!$A$1:$AK$841,18,FALSE)</f>
        <v>Entry Production Color Low/Mid</v>
      </c>
      <c r="AK357">
        <f t="shared" si="25"/>
        <v>0</v>
      </c>
      <c r="AL357">
        <f t="shared" si="26"/>
        <v>0</v>
      </c>
      <c r="AM357">
        <f t="shared" si="27"/>
        <v>0</v>
      </c>
      <c r="AN357">
        <f t="shared" si="28"/>
        <v>0</v>
      </c>
      <c r="AO357">
        <f t="shared" si="29"/>
        <v>0</v>
      </c>
    </row>
    <row r="358" spans="1:41" x14ac:dyDescent="0.25">
      <c r="A358" t="s">
        <v>138</v>
      </c>
      <c r="B358">
        <v>2019</v>
      </c>
      <c r="C358" t="s">
        <v>37</v>
      </c>
      <c r="D358" t="s">
        <v>38</v>
      </c>
      <c r="E358">
        <v>9</v>
      </c>
      <c r="F358" t="s">
        <v>40</v>
      </c>
      <c r="G358">
        <v>2</v>
      </c>
      <c r="H358" t="s">
        <v>53</v>
      </c>
      <c r="I358">
        <v>655</v>
      </c>
      <c r="J358">
        <v>1365</v>
      </c>
      <c r="K358">
        <v>0</v>
      </c>
      <c r="L358">
        <v>0</v>
      </c>
      <c r="M358">
        <v>0.6</v>
      </c>
      <c r="N358">
        <v>0.8</v>
      </c>
      <c r="O358">
        <v>1.05</v>
      </c>
      <c r="P358">
        <v>1.1000000000000001</v>
      </c>
      <c r="Q358" t="s">
        <v>46</v>
      </c>
      <c r="R358">
        <v>5</v>
      </c>
      <c r="S358">
        <v>9</v>
      </c>
      <c r="T358" t="s">
        <v>47</v>
      </c>
      <c r="U358" t="s">
        <v>54</v>
      </c>
      <c r="V358" t="s">
        <v>35</v>
      </c>
      <c r="W358" t="s">
        <v>55</v>
      </c>
      <c r="X358">
        <v>2019</v>
      </c>
      <c r="Y358" t="s">
        <v>37</v>
      </c>
      <c r="Z358" t="s">
        <v>38</v>
      </c>
      <c r="AA358">
        <v>9</v>
      </c>
      <c r="AB358">
        <v>6</v>
      </c>
      <c r="AC358">
        <v>0</v>
      </c>
      <c r="AD358">
        <v>0.4</v>
      </c>
      <c r="AE358">
        <v>0</v>
      </c>
      <c r="AF358">
        <f>VLOOKUP(A358,[1]DETALLE!$A$1:$AK$841,37,FALSE)</f>
        <v>750.75000000000011</v>
      </c>
      <c r="AG358">
        <f>VLOOKUP(A358,[1]DETALLE!$A$1:$AK$841,16,FALSE)</f>
        <v>61</v>
      </c>
      <c r="AH358">
        <f>VLOOKUP(A358,[1]DETALLE!$A$1:$AK$841,22,FALSE)</f>
        <v>1.05</v>
      </c>
      <c r="AI358">
        <f>VLOOKUP(A358,[1]DETALLE!$A$1:$AK$841,27,FALSE)</f>
        <v>0.48799999999999999</v>
      </c>
      <c r="AJ358" t="str">
        <f>VLOOKUP(A358,[1]DETALLE!$A$1:$AK$841,18,FALSE)</f>
        <v>Entry Mono Printers</v>
      </c>
      <c r="AK358">
        <f t="shared" si="25"/>
        <v>0</v>
      </c>
      <c r="AL358">
        <f t="shared" si="26"/>
        <v>0</v>
      </c>
      <c r="AM358">
        <f t="shared" si="27"/>
        <v>0</v>
      </c>
      <c r="AN358">
        <f t="shared" si="28"/>
        <v>0</v>
      </c>
      <c r="AO358">
        <f t="shared" si="29"/>
        <v>0</v>
      </c>
    </row>
    <row r="359" spans="1:41" x14ac:dyDescent="0.25">
      <c r="A359" t="s">
        <v>381</v>
      </c>
      <c r="B359">
        <v>2019</v>
      </c>
      <c r="C359" t="s">
        <v>37</v>
      </c>
      <c r="D359" t="s">
        <v>38</v>
      </c>
      <c r="E359">
        <v>9</v>
      </c>
      <c r="F359" t="s">
        <v>40</v>
      </c>
      <c r="G359">
        <v>0.21666669999999999</v>
      </c>
      <c r="I359" t="s">
        <v>33</v>
      </c>
      <c r="J359" t="s">
        <v>33</v>
      </c>
      <c r="K359" t="s">
        <v>33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R359" t="s">
        <v>33</v>
      </c>
      <c r="S359" t="s">
        <v>33</v>
      </c>
      <c r="U359" t="s">
        <v>58</v>
      </c>
      <c r="V359" t="s">
        <v>35</v>
      </c>
      <c r="W359" t="s">
        <v>61</v>
      </c>
      <c r="X359">
        <v>2019</v>
      </c>
      <c r="Y359" t="s">
        <v>37</v>
      </c>
      <c r="Z359" t="s">
        <v>38</v>
      </c>
      <c r="AA359">
        <v>11</v>
      </c>
      <c r="AB359">
        <v>15</v>
      </c>
      <c r="AC359">
        <v>1.1000000000000001</v>
      </c>
      <c r="AD359">
        <v>0</v>
      </c>
      <c r="AE359">
        <v>347.75</v>
      </c>
      <c r="AF359" t="e">
        <f>VLOOKUP(A359,[1]DETALLE!$A$1:$AK$841,37,FALSE)</f>
        <v>#N/A</v>
      </c>
      <c r="AG359" t="e">
        <f>VLOOKUP(A359,[1]DETALLE!$A$1:$AK$841,16,FALSE)</f>
        <v>#N/A</v>
      </c>
      <c r="AH359" t="e">
        <f>VLOOKUP(A359,[1]DETALLE!$A$1:$AK$841,22,FALSE)</f>
        <v>#N/A</v>
      </c>
      <c r="AI359" t="e">
        <f>VLOOKUP(A359,[1]DETALLE!$A$1:$AK$841,27,FALSE)</f>
        <v>#N/A</v>
      </c>
      <c r="AJ359" t="e">
        <f>VLOOKUP(A359,[1]DETALLE!$A$1:$AK$841,18,FALSE)</f>
        <v>#N/A</v>
      </c>
      <c r="AK359" t="e">
        <f t="shared" si="25"/>
        <v>#N/A</v>
      </c>
      <c r="AL359" t="e">
        <f t="shared" si="26"/>
        <v>#N/A</v>
      </c>
      <c r="AM359" t="e">
        <f t="shared" si="27"/>
        <v>#N/A</v>
      </c>
      <c r="AN359" t="e">
        <f t="shared" si="28"/>
        <v>#N/A</v>
      </c>
      <c r="AO359" t="e">
        <f t="shared" si="29"/>
        <v>#N/A</v>
      </c>
    </row>
    <row r="360" spans="1:41" x14ac:dyDescent="0.25">
      <c r="A360" t="s">
        <v>382</v>
      </c>
      <c r="B360">
        <v>2019</v>
      </c>
      <c r="C360" t="s">
        <v>37</v>
      </c>
      <c r="D360" t="s">
        <v>38</v>
      </c>
      <c r="E360">
        <v>9</v>
      </c>
      <c r="F360" t="s">
        <v>40</v>
      </c>
      <c r="G360">
        <v>0.48333330000000002</v>
      </c>
      <c r="H360" t="s">
        <v>58</v>
      </c>
      <c r="I360">
        <v>655</v>
      </c>
      <c r="J360">
        <v>1365</v>
      </c>
      <c r="K360">
        <v>0</v>
      </c>
      <c r="L360">
        <v>0</v>
      </c>
      <c r="M360">
        <v>0.6</v>
      </c>
      <c r="N360">
        <v>0.8</v>
      </c>
      <c r="O360">
        <v>1.05</v>
      </c>
      <c r="P360">
        <v>1.1000000000000001</v>
      </c>
      <c r="Q360" t="s">
        <v>46</v>
      </c>
      <c r="R360">
        <v>5</v>
      </c>
      <c r="S360">
        <v>9</v>
      </c>
      <c r="T360" t="s">
        <v>47</v>
      </c>
      <c r="U360" t="s">
        <v>58</v>
      </c>
      <c r="V360" t="s">
        <v>35</v>
      </c>
      <c r="W360" t="s">
        <v>83</v>
      </c>
      <c r="X360">
        <v>2019</v>
      </c>
      <c r="Y360" t="s">
        <v>37</v>
      </c>
      <c r="Z360" t="s">
        <v>38</v>
      </c>
      <c r="AA360">
        <v>9</v>
      </c>
      <c r="AB360">
        <v>141</v>
      </c>
      <c r="AC360">
        <v>1.1000000000000001</v>
      </c>
      <c r="AD360">
        <v>9.6666660000000001E-2</v>
      </c>
      <c r="AE360">
        <v>1501.5</v>
      </c>
      <c r="AF360">
        <f>VLOOKUP(A360,[1]DETALLE!$A$1:$AK$841,37,FALSE)</f>
        <v>1092</v>
      </c>
      <c r="AG360">
        <f>VLOOKUP(A360,[1]DETALLE!$A$1:$AK$841,16,FALSE)</f>
        <v>25</v>
      </c>
      <c r="AH360">
        <f>VLOOKUP(A360,[1]DETALLE!$A$1:$AK$841,22,FALSE)</f>
        <v>0.8</v>
      </c>
      <c r="AI360">
        <f>VLOOKUP(A360,[1]DETALLE!$A$1:$AK$841,27,FALSE)</f>
        <v>0.17399999999999999</v>
      </c>
      <c r="AJ360" t="str">
        <f>VLOOKUP(A360,[1]DETALLE!$A$1:$AK$841,18,FALSE)</f>
        <v>Departmental Digital</v>
      </c>
      <c r="AK360">
        <f t="shared" si="25"/>
        <v>0</v>
      </c>
      <c r="AL360">
        <f t="shared" si="26"/>
        <v>0</v>
      </c>
      <c r="AM360">
        <f t="shared" si="27"/>
        <v>0</v>
      </c>
      <c r="AN360">
        <f t="shared" si="28"/>
        <v>0</v>
      </c>
      <c r="AO360">
        <f t="shared" si="29"/>
        <v>1</v>
      </c>
    </row>
    <row r="361" spans="1:41" x14ac:dyDescent="0.25">
      <c r="A361" t="s">
        <v>383</v>
      </c>
      <c r="B361">
        <v>2019</v>
      </c>
      <c r="C361" t="s">
        <v>37</v>
      </c>
      <c r="D361" t="s">
        <v>38</v>
      </c>
      <c r="E361">
        <v>9</v>
      </c>
      <c r="F361" t="s">
        <v>40</v>
      </c>
      <c r="G361">
        <v>0</v>
      </c>
      <c r="H361" t="s">
        <v>71</v>
      </c>
      <c r="I361">
        <v>468</v>
      </c>
      <c r="J361">
        <v>715</v>
      </c>
      <c r="K361">
        <v>0</v>
      </c>
      <c r="L361">
        <v>0</v>
      </c>
      <c r="M361">
        <v>0</v>
      </c>
      <c r="N361">
        <v>0.6</v>
      </c>
      <c r="O361">
        <v>0.8</v>
      </c>
      <c r="P361">
        <v>1.05</v>
      </c>
      <c r="Q361" t="s">
        <v>46</v>
      </c>
      <c r="R361">
        <v>5</v>
      </c>
      <c r="S361">
        <v>9</v>
      </c>
      <c r="T361" t="s">
        <v>47</v>
      </c>
      <c r="U361" t="s">
        <v>71</v>
      </c>
      <c r="V361" t="s">
        <v>35</v>
      </c>
      <c r="W361" t="s">
        <v>55</v>
      </c>
      <c r="X361">
        <v>2019</v>
      </c>
      <c r="Y361" t="s">
        <v>37</v>
      </c>
      <c r="Z361" t="s">
        <v>38</v>
      </c>
      <c r="AA361">
        <v>11</v>
      </c>
      <c r="AB361">
        <v>187</v>
      </c>
      <c r="AC361">
        <v>1.05</v>
      </c>
      <c r="AD361">
        <v>0</v>
      </c>
      <c r="AE361">
        <v>750.75</v>
      </c>
      <c r="AF361">
        <f>VLOOKUP(A361,[1]DETALLE!$A$1:$AK$841,37,FALSE)</f>
        <v>750.75000000000011</v>
      </c>
      <c r="AG361">
        <f>VLOOKUP(A361,[1]DETALLE!$A$1:$AK$841,16,FALSE)</f>
        <v>2699</v>
      </c>
      <c r="AH361">
        <f>VLOOKUP(A361,[1]DETALLE!$A$1:$AK$841,22,FALSE)</f>
        <v>1.05</v>
      </c>
      <c r="AI361">
        <f>VLOOKUP(A361,[1]DETALLE!$A$1:$AK$841,27,FALSE)</f>
        <v>0.51</v>
      </c>
      <c r="AJ361" t="str">
        <f>VLOOKUP(A361,[1]DETALLE!$A$1:$AK$841,18,FALSE)</f>
        <v>A4 Mono MFPs</v>
      </c>
      <c r="AK361">
        <f t="shared" si="25"/>
        <v>1</v>
      </c>
      <c r="AL361">
        <f t="shared" si="26"/>
        <v>0</v>
      </c>
      <c r="AM361">
        <f t="shared" si="27"/>
        <v>1</v>
      </c>
      <c r="AN361">
        <f t="shared" si="28"/>
        <v>0</v>
      </c>
      <c r="AO361">
        <f t="shared" si="29"/>
        <v>0</v>
      </c>
    </row>
    <row r="362" spans="1:41" x14ac:dyDescent="0.25">
      <c r="A362" t="s">
        <v>191</v>
      </c>
      <c r="B362">
        <v>2019</v>
      </c>
      <c r="C362" t="s">
        <v>37</v>
      </c>
      <c r="D362" t="s">
        <v>38</v>
      </c>
      <c r="E362">
        <v>9</v>
      </c>
      <c r="F362" t="s">
        <v>40</v>
      </c>
      <c r="G362">
        <v>1.2</v>
      </c>
      <c r="H362" t="s">
        <v>54</v>
      </c>
      <c r="I362">
        <v>803</v>
      </c>
      <c r="J362">
        <v>1573</v>
      </c>
      <c r="K362">
        <v>0.2</v>
      </c>
      <c r="L362">
        <v>0.6</v>
      </c>
      <c r="M362">
        <v>0.8</v>
      </c>
      <c r="N362">
        <v>1.05</v>
      </c>
      <c r="O362">
        <v>1.1000000000000001</v>
      </c>
      <c r="P362">
        <v>1.1499999999999999</v>
      </c>
      <c r="Q362" t="s">
        <v>46</v>
      </c>
      <c r="R362">
        <v>4</v>
      </c>
      <c r="S362">
        <v>6</v>
      </c>
      <c r="T362" t="s">
        <v>47</v>
      </c>
      <c r="U362" t="s">
        <v>54</v>
      </c>
      <c r="V362" t="s">
        <v>35</v>
      </c>
      <c r="W362" t="s">
        <v>73</v>
      </c>
      <c r="X362">
        <v>2019</v>
      </c>
      <c r="Y362" t="s">
        <v>37</v>
      </c>
      <c r="Z362" t="s">
        <v>38</v>
      </c>
      <c r="AA362">
        <v>12</v>
      </c>
      <c r="AB362">
        <v>7</v>
      </c>
      <c r="AC362">
        <v>0.8</v>
      </c>
      <c r="AD362">
        <v>0.3</v>
      </c>
      <c r="AE362">
        <v>1258.4000000000001</v>
      </c>
      <c r="AF362">
        <f>VLOOKUP(A362,[1]DETALLE!$A$1:$AK$841,37,FALSE)</f>
        <v>1501.5000000000002</v>
      </c>
      <c r="AG362">
        <f>VLOOKUP(A362,[1]DETALLE!$A$1:$AK$841,16,FALSE)</f>
        <v>110</v>
      </c>
      <c r="AH362">
        <f>VLOOKUP(A362,[1]DETALLE!$A$1:$AK$841,22,FALSE)</f>
        <v>1.1000000000000001</v>
      </c>
      <c r="AI362">
        <f>VLOOKUP(A362,[1]DETALLE!$A$1:$AK$841,27,FALSE)</f>
        <v>0</v>
      </c>
      <c r="AJ362" t="str">
        <f>VLOOKUP(A362,[1]DETALLE!$A$1:$AK$841,18,FALSE)</f>
        <v>Office Digital</v>
      </c>
      <c r="AK362">
        <f t="shared" si="25"/>
        <v>0</v>
      </c>
      <c r="AL362">
        <f t="shared" si="26"/>
        <v>0</v>
      </c>
      <c r="AM362">
        <f t="shared" si="27"/>
        <v>0</v>
      </c>
      <c r="AN362">
        <f t="shared" si="28"/>
        <v>0</v>
      </c>
      <c r="AO362">
        <f t="shared" si="29"/>
        <v>0</v>
      </c>
    </row>
    <row r="363" spans="1:41" x14ac:dyDescent="0.25">
      <c r="A363" t="s">
        <v>225</v>
      </c>
      <c r="B363">
        <v>2019</v>
      </c>
      <c r="C363" t="s">
        <v>37</v>
      </c>
      <c r="D363" t="s">
        <v>38</v>
      </c>
      <c r="E363">
        <v>9</v>
      </c>
      <c r="F363" t="s">
        <v>264</v>
      </c>
      <c r="G363">
        <v>0</v>
      </c>
      <c r="H363" t="s">
        <v>54</v>
      </c>
      <c r="I363">
        <v>803</v>
      </c>
      <c r="J363">
        <v>1573</v>
      </c>
      <c r="K363">
        <v>0.2</v>
      </c>
      <c r="L363">
        <v>0.6</v>
      </c>
      <c r="M363">
        <v>0.8</v>
      </c>
      <c r="N363">
        <v>1.05</v>
      </c>
      <c r="O363">
        <v>1.1000000000000001</v>
      </c>
      <c r="P363">
        <v>1.1499999999999999</v>
      </c>
      <c r="Q363" t="s">
        <v>46</v>
      </c>
      <c r="R363">
        <v>4</v>
      </c>
      <c r="S363">
        <v>6</v>
      </c>
      <c r="T363" t="s">
        <v>47</v>
      </c>
      <c r="U363" t="s">
        <v>54</v>
      </c>
      <c r="V363" t="s">
        <v>35</v>
      </c>
      <c r="W363" t="s">
        <v>50</v>
      </c>
      <c r="X363">
        <v>2019</v>
      </c>
      <c r="Y363" t="s">
        <v>37</v>
      </c>
      <c r="Z363" t="s">
        <v>38</v>
      </c>
      <c r="AA363">
        <v>12</v>
      </c>
      <c r="AB363">
        <v>1</v>
      </c>
      <c r="AC363">
        <v>0.2</v>
      </c>
      <c r="AD363">
        <v>0</v>
      </c>
      <c r="AE363">
        <v>314.60000000000002</v>
      </c>
      <c r="AF363">
        <f>VLOOKUP(A363,[1]DETALLE!$A$1:$AK$841,37,FALSE)</f>
        <v>1808.95</v>
      </c>
      <c r="AG363">
        <f>VLOOKUP(A363,[1]DETALLE!$A$1:$AK$841,16,FALSE)</f>
        <v>125</v>
      </c>
      <c r="AH363">
        <f>VLOOKUP(A363,[1]DETALLE!$A$1:$AK$841,22,FALSE)</f>
        <v>1.1499999999999999</v>
      </c>
      <c r="AI363">
        <f>VLOOKUP(A363,[1]DETALLE!$A$1:$AK$841,27,FALSE)</f>
        <v>0.89500000000000002</v>
      </c>
      <c r="AJ363" t="str">
        <f>VLOOKUP(A363,[1]DETALLE!$A$1:$AK$841,18,FALSE)</f>
        <v>Light Production Digital Business</v>
      </c>
      <c r="AK363">
        <f t="shared" si="25"/>
        <v>0</v>
      </c>
      <c r="AL363">
        <f t="shared" si="26"/>
        <v>0</v>
      </c>
      <c r="AM363">
        <f t="shared" si="27"/>
        <v>0</v>
      </c>
      <c r="AN363">
        <f t="shared" si="28"/>
        <v>0</v>
      </c>
      <c r="AO363">
        <f t="shared" si="29"/>
        <v>0</v>
      </c>
    </row>
    <row r="364" spans="1:41" x14ac:dyDescent="0.25">
      <c r="A364" t="s">
        <v>384</v>
      </c>
      <c r="B364">
        <v>2019</v>
      </c>
      <c r="C364" t="s">
        <v>37</v>
      </c>
      <c r="D364" t="s">
        <v>38</v>
      </c>
      <c r="E364">
        <v>9</v>
      </c>
      <c r="F364" t="s">
        <v>40</v>
      </c>
      <c r="G364">
        <v>1.483333</v>
      </c>
      <c r="H364" t="s">
        <v>54</v>
      </c>
      <c r="I364">
        <v>803</v>
      </c>
      <c r="J364">
        <v>1573</v>
      </c>
      <c r="K364">
        <v>0.2</v>
      </c>
      <c r="L364">
        <v>0.6</v>
      </c>
      <c r="M364">
        <v>0.8</v>
      </c>
      <c r="N364">
        <v>1.05</v>
      </c>
      <c r="O364">
        <v>1.1000000000000001</v>
      </c>
      <c r="P364">
        <v>1.1499999999999999</v>
      </c>
      <c r="Q364" t="s">
        <v>46</v>
      </c>
      <c r="R364">
        <v>4</v>
      </c>
      <c r="S364">
        <v>6</v>
      </c>
      <c r="T364" t="s">
        <v>47</v>
      </c>
      <c r="U364" t="s">
        <v>54</v>
      </c>
      <c r="V364" t="s">
        <v>35</v>
      </c>
      <c r="W364" t="s">
        <v>42</v>
      </c>
      <c r="X364">
        <v>2019</v>
      </c>
      <c r="Y364" t="s">
        <v>37</v>
      </c>
      <c r="Z364" t="s">
        <v>38</v>
      </c>
      <c r="AA364">
        <v>9</v>
      </c>
      <c r="AB364">
        <v>33</v>
      </c>
      <c r="AC364">
        <v>1.1000000000000001</v>
      </c>
      <c r="AD364">
        <v>0.37083325</v>
      </c>
      <c r="AE364">
        <v>1730.3</v>
      </c>
      <c r="AF364">
        <f>VLOOKUP(A364,[1]DETALLE!$A$1:$AK$841,37,FALSE)</f>
        <v>1730.3000000000004</v>
      </c>
      <c r="AG364">
        <f>VLOOKUP(A364,[1]DETALLE!$A$1:$AK$841,16,FALSE)</f>
        <v>43</v>
      </c>
      <c r="AH364">
        <f>VLOOKUP(A364,[1]DETALLE!$A$1:$AK$841,22,FALSE)</f>
        <v>1.1000000000000001</v>
      </c>
      <c r="AI364">
        <f>VLOOKUP(A364,[1]DETALLE!$A$1:$AK$841,27,FALSE)</f>
        <v>0.375</v>
      </c>
      <c r="AJ364" t="str">
        <f>VLOOKUP(A364,[1]DETALLE!$A$1:$AK$841,18,FALSE)</f>
        <v>Entry Production Color Low/Mid</v>
      </c>
      <c r="AK364">
        <f t="shared" si="25"/>
        <v>1</v>
      </c>
      <c r="AL364">
        <f t="shared" si="26"/>
        <v>0</v>
      </c>
      <c r="AM364">
        <f t="shared" si="27"/>
        <v>1</v>
      </c>
      <c r="AN364">
        <f t="shared" si="28"/>
        <v>0</v>
      </c>
      <c r="AO364">
        <f t="shared" si="29"/>
        <v>1</v>
      </c>
    </row>
    <row r="365" spans="1:41" x14ac:dyDescent="0.25">
      <c r="A365" t="s">
        <v>385</v>
      </c>
      <c r="B365">
        <v>2019</v>
      </c>
      <c r="C365" t="s">
        <v>37</v>
      </c>
      <c r="D365" t="s">
        <v>38</v>
      </c>
      <c r="E365">
        <v>9</v>
      </c>
      <c r="F365" t="s">
        <v>40</v>
      </c>
      <c r="G365">
        <v>0.86666670000000001</v>
      </c>
      <c r="H365" t="s">
        <v>54</v>
      </c>
      <c r="I365">
        <v>803</v>
      </c>
      <c r="J365">
        <v>1573</v>
      </c>
      <c r="K365">
        <v>0.2</v>
      </c>
      <c r="L365">
        <v>0.6</v>
      </c>
      <c r="M365">
        <v>0.8</v>
      </c>
      <c r="N365">
        <v>1.05</v>
      </c>
      <c r="O365">
        <v>1.1000000000000001</v>
      </c>
      <c r="P365">
        <v>1.1499999999999999</v>
      </c>
      <c r="Q365" t="s">
        <v>46</v>
      </c>
      <c r="R365">
        <v>4</v>
      </c>
      <c r="S365">
        <v>6</v>
      </c>
      <c r="T365" t="s">
        <v>47</v>
      </c>
      <c r="U365" t="s">
        <v>54</v>
      </c>
      <c r="V365" t="s">
        <v>35</v>
      </c>
      <c r="W365" t="s">
        <v>55</v>
      </c>
      <c r="X365">
        <v>2019</v>
      </c>
      <c r="Y365" t="s">
        <v>37</v>
      </c>
      <c r="Z365" t="s">
        <v>38</v>
      </c>
      <c r="AA365">
        <v>9</v>
      </c>
      <c r="AB365">
        <v>13</v>
      </c>
      <c r="AC365">
        <v>0.8</v>
      </c>
      <c r="AD365">
        <v>0.216666675</v>
      </c>
      <c r="AE365">
        <v>1258.4000000000001</v>
      </c>
      <c r="AF365">
        <f>VLOOKUP(A365,[1]DETALLE!$A$1:$AK$841,37,FALSE)</f>
        <v>1365</v>
      </c>
      <c r="AG365" t="str">
        <f>VLOOKUP(A365,[1]DETALLE!$A$1:$AK$841,16,FALSE)</f>
        <v xml:space="preserve">  </v>
      </c>
      <c r="AH365">
        <f>VLOOKUP(A365,[1]DETALLE!$A$1:$AK$841,22,FALSE)</f>
        <v>1</v>
      </c>
      <c r="AI365">
        <f>VLOOKUP(A365,[1]DETALLE!$A$1:$AK$841,27,FALSE)</f>
        <v>1</v>
      </c>
      <c r="AJ365" t="str">
        <f>VLOOKUP(A365,[1]DETALLE!$A$1:$AK$841,18,FALSE)</f>
        <v>Departmental Digital</v>
      </c>
      <c r="AK365">
        <f t="shared" si="25"/>
        <v>0</v>
      </c>
      <c r="AL365">
        <f t="shared" si="26"/>
        <v>0</v>
      </c>
      <c r="AM365">
        <f t="shared" si="27"/>
        <v>0</v>
      </c>
      <c r="AN365">
        <f t="shared" si="28"/>
        <v>0</v>
      </c>
      <c r="AO365">
        <f t="shared" si="29"/>
        <v>0</v>
      </c>
    </row>
    <row r="366" spans="1:41" x14ac:dyDescent="0.25">
      <c r="A366" t="s">
        <v>259</v>
      </c>
      <c r="B366">
        <v>2019</v>
      </c>
      <c r="C366" t="s">
        <v>37</v>
      </c>
      <c r="D366" t="s">
        <v>38</v>
      </c>
      <c r="E366">
        <v>9</v>
      </c>
      <c r="F366" t="s">
        <v>40</v>
      </c>
      <c r="G366">
        <v>0.73333329999999997</v>
      </c>
      <c r="H366" t="s">
        <v>54</v>
      </c>
      <c r="I366">
        <v>803</v>
      </c>
      <c r="J366">
        <v>1573</v>
      </c>
      <c r="K366">
        <v>0.2</v>
      </c>
      <c r="L366">
        <v>0.6</v>
      </c>
      <c r="M366">
        <v>0.8</v>
      </c>
      <c r="N366">
        <v>1.05</v>
      </c>
      <c r="O366">
        <v>1.1000000000000001</v>
      </c>
      <c r="P366">
        <v>1.1499999999999999</v>
      </c>
      <c r="Q366" t="s">
        <v>46</v>
      </c>
      <c r="R366">
        <v>4</v>
      </c>
      <c r="S366">
        <v>6</v>
      </c>
      <c r="T366" t="s">
        <v>47</v>
      </c>
      <c r="U366" t="s">
        <v>54</v>
      </c>
      <c r="V366" t="s">
        <v>35</v>
      </c>
      <c r="W366" t="s">
        <v>67</v>
      </c>
      <c r="X366">
        <v>2019</v>
      </c>
      <c r="Y366" t="s">
        <v>37</v>
      </c>
      <c r="Z366" t="s">
        <v>38</v>
      </c>
      <c r="AA366">
        <v>9</v>
      </c>
      <c r="AB366">
        <v>5</v>
      </c>
      <c r="AC366">
        <v>0.6</v>
      </c>
      <c r="AD366">
        <v>0.18333332499999999</v>
      </c>
      <c r="AE366">
        <v>943.8</v>
      </c>
      <c r="AF366">
        <f>VLOOKUP(A366,[1]DETALLE!$A$1:$AK$841,37,FALSE)</f>
        <v>1786.338125</v>
      </c>
      <c r="AG366">
        <f>VLOOKUP(A366,[1]DETALLE!$A$1:$AK$841,16,FALSE)</f>
        <v>147</v>
      </c>
      <c r="AH366">
        <f>VLOOKUP(A366,[1]DETALLE!$A$1:$AK$841,22,FALSE)</f>
        <v>1.1499999999999999</v>
      </c>
      <c r="AI366">
        <f>VLOOKUP(A366,[1]DETALLE!$A$1:$AK$841,27,FALSE)</f>
        <v>1.0575000000000001</v>
      </c>
      <c r="AJ366" t="str">
        <f>VLOOKUP(A366,[1]DETALLE!$A$1:$AK$841,18,FALSE)</f>
        <v>Entry Production Color Low/Mid</v>
      </c>
      <c r="AK366">
        <f t="shared" si="25"/>
        <v>0</v>
      </c>
      <c r="AL366">
        <f t="shared" si="26"/>
        <v>0</v>
      </c>
      <c r="AM366">
        <f t="shared" si="27"/>
        <v>0</v>
      </c>
      <c r="AN366">
        <f t="shared" si="28"/>
        <v>0</v>
      </c>
      <c r="AO366">
        <f t="shared" si="29"/>
        <v>1</v>
      </c>
    </row>
    <row r="367" spans="1:41" x14ac:dyDescent="0.25">
      <c r="A367" t="s">
        <v>386</v>
      </c>
      <c r="B367">
        <v>2019</v>
      </c>
      <c r="C367" t="s">
        <v>37</v>
      </c>
      <c r="D367" t="s">
        <v>38</v>
      </c>
      <c r="E367">
        <v>9</v>
      </c>
      <c r="F367" t="s">
        <v>40</v>
      </c>
      <c r="G367">
        <v>3.9166669999999999</v>
      </c>
      <c r="H367" t="s">
        <v>58</v>
      </c>
      <c r="I367">
        <v>655</v>
      </c>
      <c r="J367">
        <v>1365</v>
      </c>
      <c r="K367">
        <v>0</v>
      </c>
      <c r="L367">
        <v>0</v>
      </c>
      <c r="M367">
        <v>0.6</v>
      </c>
      <c r="N367">
        <v>0.8</v>
      </c>
      <c r="O367">
        <v>1.05</v>
      </c>
      <c r="P367">
        <v>1.1000000000000001</v>
      </c>
      <c r="Q367" t="s">
        <v>46</v>
      </c>
      <c r="R367">
        <v>5</v>
      </c>
      <c r="S367">
        <v>9</v>
      </c>
      <c r="T367" t="s">
        <v>47</v>
      </c>
      <c r="U367" t="s">
        <v>58</v>
      </c>
      <c r="V367" t="s">
        <v>35</v>
      </c>
      <c r="W367" t="s">
        <v>36</v>
      </c>
      <c r="X367">
        <v>2019</v>
      </c>
      <c r="Y367" t="s">
        <v>37</v>
      </c>
      <c r="Z367" t="s">
        <v>38</v>
      </c>
      <c r="AA367">
        <v>11</v>
      </c>
      <c r="AB367">
        <v>228</v>
      </c>
      <c r="AC367">
        <v>1.1000000000000001</v>
      </c>
      <c r="AD367">
        <v>0.78333339999999996</v>
      </c>
      <c r="AE367">
        <v>1501.5</v>
      </c>
      <c r="AF367">
        <f>VLOOKUP(A367,[1]DETALLE!$A$1:$AK$841,37,FALSE)</f>
        <v>715.00000000000011</v>
      </c>
      <c r="AG367" t="str">
        <f>VLOOKUP(A367,[1]DETALLE!$A$1:$AK$841,16,FALSE)</f>
        <v xml:space="preserve">  </v>
      </c>
      <c r="AH367">
        <f>VLOOKUP(A367,[1]DETALLE!$A$1:$AK$841,22,FALSE)</f>
        <v>1</v>
      </c>
      <c r="AI367">
        <f>VLOOKUP(A367,[1]DETALLE!$A$1:$AK$841,27,FALSE)</f>
        <v>0.80600000000000005</v>
      </c>
      <c r="AJ367" t="str">
        <f>VLOOKUP(A367,[1]DETALLE!$A$1:$AK$841,18,FALSE)</f>
        <v>A4 Color Laser MFPs</v>
      </c>
      <c r="AK367">
        <f t="shared" si="25"/>
        <v>0</v>
      </c>
      <c r="AL367">
        <f t="shared" si="26"/>
        <v>0</v>
      </c>
      <c r="AM367">
        <f t="shared" si="27"/>
        <v>0</v>
      </c>
      <c r="AN367">
        <f t="shared" si="28"/>
        <v>0</v>
      </c>
      <c r="AO367">
        <f t="shared" si="29"/>
        <v>0</v>
      </c>
    </row>
    <row r="368" spans="1:41" x14ac:dyDescent="0.25">
      <c r="A368" t="s">
        <v>387</v>
      </c>
      <c r="B368">
        <v>2019</v>
      </c>
      <c r="C368" t="s">
        <v>37</v>
      </c>
      <c r="D368" t="s">
        <v>38</v>
      </c>
      <c r="E368">
        <v>9</v>
      </c>
      <c r="F368" t="s">
        <v>44</v>
      </c>
      <c r="G368">
        <v>0</v>
      </c>
      <c r="H368" t="s">
        <v>116</v>
      </c>
      <c r="I368">
        <v>655</v>
      </c>
      <c r="J368">
        <v>1365</v>
      </c>
      <c r="K368">
        <v>0</v>
      </c>
      <c r="L368">
        <v>0</v>
      </c>
      <c r="M368">
        <v>0.6</v>
      </c>
      <c r="N368">
        <v>0.8</v>
      </c>
      <c r="O368">
        <v>1.05</v>
      </c>
      <c r="P368">
        <v>1.1000000000000001</v>
      </c>
      <c r="Q368" t="s">
        <v>46</v>
      </c>
      <c r="R368">
        <v>5</v>
      </c>
      <c r="S368">
        <v>9</v>
      </c>
      <c r="T368" t="s">
        <v>47</v>
      </c>
      <c r="U368" t="s">
        <v>45</v>
      </c>
      <c r="V368" t="s">
        <v>35</v>
      </c>
      <c r="W368" t="s">
        <v>59</v>
      </c>
      <c r="X368">
        <v>2019</v>
      </c>
      <c r="Y368" t="s">
        <v>37</v>
      </c>
      <c r="Z368" t="s">
        <v>38</v>
      </c>
      <c r="AA368">
        <v>10</v>
      </c>
      <c r="AB368">
        <v>81</v>
      </c>
      <c r="AC368">
        <v>0</v>
      </c>
      <c r="AD368">
        <v>0</v>
      </c>
      <c r="AE368">
        <v>1365</v>
      </c>
      <c r="AF368" t="e">
        <f>VLOOKUP(A368,[1]DETALLE!$A$1:$AK$841,37,FALSE)</f>
        <v>#N/A</v>
      </c>
      <c r="AG368" t="e">
        <f>VLOOKUP(A368,[1]DETALLE!$A$1:$AK$841,16,FALSE)</f>
        <v>#N/A</v>
      </c>
      <c r="AH368" t="e">
        <f>VLOOKUP(A368,[1]DETALLE!$A$1:$AK$841,22,FALSE)</f>
        <v>#N/A</v>
      </c>
      <c r="AI368" t="e">
        <f>VLOOKUP(A368,[1]DETALLE!$A$1:$AK$841,27,FALSE)</f>
        <v>#N/A</v>
      </c>
      <c r="AJ368" t="e">
        <f>VLOOKUP(A368,[1]DETALLE!$A$1:$AK$841,18,FALSE)</f>
        <v>#N/A</v>
      </c>
      <c r="AK368" t="e">
        <f t="shared" si="25"/>
        <v>#N/A</v>
      </c>
      <c r="AL368" t="e">
        <f t="shared" si="26"/>
        <v>#N/A</v>
      </c>
      <c r="AM368" t="e">
        <f t="shared" si="27"/>
        <v>#N/A</v>
      </c>
      <c r="AN368" t="e">
        <f t="shared" si="28"/>
        <v>#N/A</v>
      </c>
      <c r="AO368" t="e">
        <f t="shared" si="29"/>
        <v>#N/A</v>
      </c>
    </row>
    <row r="369" spans="1:41" x14ac:dyDescent="0.25">
      <c r="A369" t="s">
        <v>388</v>
      </c>
      <c r="B369">
        <v>2019</v>
      </c>
      <c r="C369" t="s">
        <v>37</v>
      </c>
      <c r="D369" t="s">
        <v>38</v>
      </c>
      <c r="E369">
        <v>9</v>
      </c>
      <c r="F369" t="s">
        <v>40</v>
      </c>
      <c r="G369">
        <v>1.6666670000000001E-2</v>
      </c>
      <c r="H369" t="s">
        <v>116</v>
      </c>
      <c r="I369">
        <v>655</v>
      </c>
      <c r="J369">
        <v>1365</v>
      </c>
      <c r="K369">
        <v>0</v>
      </c>
      <c r="L369">
        <v>0</v>
      </c>
      <c r="M369">
        <v>0.6</v>
      </c>
      <c r="N369">
        <v>0.8</v>
      </c>
      <c r="O369">
        <v>1.05</v>
      </c>
      <c r="P369">
        <v>1.1000000000000001</v>
      </c>
      <c r="Q369" t="s">
        <v>46</v>
      </c>
      <c r="R369">
        <v>5</v>
      </c>
      <c r="S369">
        <v>9</v>
      </c>
      <c r="T369" t="s">
        <v>47</v>
      </c>
      <c r="U369" t="s">
        <v>45</v>
      </c>
      <c r="V369" t="s">
        <v>35</v>
      </c>
      <c r="W369" t="s">
        <v>59</v>
      </c>
      <c r="X369">
        <v>2019</v>
      </c>
      <c r="Y369" t="s">
        <v>37</v>
      </c>
      <c r="Z369" t="s">
        <v>38</v>
      </c>
      <c r="AA369">
        <v>10</v>
      </c>
      <c r="AB369">
        <v>47</v>
      </c>
      <c r="AC369">
        <v>1.05</v>
      </c>
      <c r="AD369">
        <v>3.3333339999999999E-3</v>
      </c>
      <c r="AE369">
        <v>1433.25</v>
      </c>
      <c r="AF369">
        <f>VLOOKUP(A369,[1]DETALLE!$A$1:$AK$841,37,FALSE)</f>
        <v>750.75000000000011</v>
      </c>
      <c r="AG369">
        <f>VLOOKUP(A369,[1]DETALLE!$A$1:$AK$841,16,FALSE)</f>
        <v>2702</v>
      </c>
      <c r="AH369">
        <f>VLOOKUP(A369,[1]DETALLE!$A$1:$AK$841,22,FALSE)</f>
        <v>1.05</v>
      </c>
      <c r="AI369">
        <f>VLOOKUP(A369,[1]DETALLE!$A$1:$AK$841,27,FALSE)</f>
        <v>0.63</v>
      </c>
      <c r="AJ369" t="str">
        <f>VLOOKUP(A369,[1]DETALLE!$A$1:$AK$841,18,FALSE)</f>
        <v>A4 Mono MFPs</v>
      </c>
      <c r="AK369">
        <f t="shared" si="25"/>
        <v>0</v>
      </c>
      <c r="AL369">
        <f t="shared" si="26"/>
        <v>0</v>
      </c>
      <c r="AM369">
        <f t="shared" si="27"/>
        <v>1</v>
      </c>
      <c r="AN369">
        <f t="shared" si="28"/>
        <v>0</v>
      </c>
      <c r="AO369">
        <f t="shared" si="29"/>
        <v>0</v>
      </c>
    </row>
    <row r="370" spans="1:41" x14ac:dyDescent="0.25">
      <c r="A370" t="s">
        <v>389</v>
      </c>
      <c r="B370">
        <v>2019</v>
      </c>
      <c r="C370" t="s">
        <v>37</v>
      </c>
      <c r="D370" t="s">
        <v>38</v>
      </c>
      <c r="E370">
        <v>9</v>
      </c>
      <c r="F370" t="s">
        <v>40</v>
      </c>
      <c r="G370">
        <v>1.55</v>
      </c>
      <c r="H370" t="s">
        <v>116</v>
      </c>
      <c r="I370">
        <v>655</v>
      </c>
      <c r="J370">
        <v>1365</v>
      </c>
      <c r="K370">
        <v>0</v>
      </c>
      <c r="L370">
        <v>0</v>
      </c>
      <c r="M370">
        <v>0.6</v>
      </c>
      <c r="N370">
        <v>0.8</v>
      </c>
      <c r="O370">
        <v>1.05</v>
      </c>
      <c r="P370">
        <v>1.1000000000000001</v>
      </c>
      <c r="Q370" t="s">
        <v>46</v>
      </c>
      <c r="R370">
        <v>5</v>
      </c>
      <c r="S370">
        <v>9</v>
      </c>
      <c r="T370" t="s">
        <v>47</v>
      </c>
      <c r="U370" t="s">
        <v>45</v>
      </c>
      <c r="V370" t="s">
        <v>35</v>
      </c>
      <c r="W370" t="s">
        <v>36</v>
      </c>
      <c r="X370">
        <v>2019</v>
      </c>
      <c r="Y370" t="s">
        <v>37</v>
      </c>
      <c r="Z370" t="s">
        <v>38</v>
      </c>
      <c r="AA370">
        <v>9</v>
      </c>
      <c r="AB370">
        <v>18</v>
      </c>
      <c r="AC370">
        <v>0.8</v>
      </c>
      <c r="AD370">
        <v>0.31</v>
      </c>
      <c r="AE370">
        <v>1092</v>
      </c>
      <c r="AF370">
        <f>VLOOKUP(A370,[1]DETALLE!$A$1:$AK$841,37,FALSE)</f>
        <v>1367.8545833333337</v>
      </c>
      <c r="AG370">
        <f>VLOOKUP(A370,[1]DETALLE!$A$1:$AK$841,16,FALSE)</f>
        <v>42</v>
      </c>
      <c r="AH370">
        <f>VLOOKUP(A370,[1]DETALLE!$A$1:$AK$841,22,FALSE)</f>
        <v>1.1000000000000001</v>
      </c>
      <c r="AI370">
        <f>VLOOKUP(A370,[1]DETALLE!$A$1:$AK$841,27,FALSE)</f>
        <v>1.9216666666666666</v>
      </c>
      <c r="AJ370" t="str">
        <f>VLOOKUP(A370,[1]DETALLE!$A$1:$AK$841,18,FALSE)</f>
        <v>Light Production Digital Business</v>
      </c>
      <c r="AK370">
        <f t="shared" si="25"/>
        <v>0</v>
      </c>
      <c r="AL370">
        <f t="shared" si="26"/>
        <v>0</v>
      </c>
      <c r="AM370">
        <f t="shared" si="27"/>
        <v>0</v>
      </c>
      <c r="AN370">
        <f t="shared" si="28"/>
        <v>0</v>
      </c>
      <c r="AO370">
        <f t="shared" si="29"/>
        <v>0</v>
      </c>
    </row>
    <row r="371" spans="1:41" x14ac:dyDescent="0.25">
      <c r="A371" t="s">
        <v>390</v>
      </c>
      <c r="B371">
        <v>2019</v>
      </c>
      <c r="C371" t="s">
        <v>37</v>
      </c>
      <c r="D371" t="s">
        <v>38</v>
      </c>
      <c r="E371">
        <v>9</v>
      </c>
      <c r="F371" t="s">
        <v>40</v>
      </c>
      <c r="G371">
        <v>3.6333329999999999</v>
      </c>
      <c r="H371" t="s">
        <v>64</v>
      </c>
      <c r="I371">
        <v>655</v>
      </c>
      <c r="J371">
        <v>1365</v>
      </c>
      <c r="K371">
        <v>0</v>
      </c>
      <c r="L371">
        <v>0</v>
      </c>
      <c r="M371">
        <v>0.6</v>
      </c>
      <c r="N371">
        <v>0.8</v>
      </c>
      <c r="O371">
        <v>1.05</v>
      </c>
      <c r="P371">
        <v>1.1000000000000001</v>
      </c>
      <c r="Q371" t="s">
        <v>46</v>
      </c>
      <c r="R371">
        <v>5</v>
      </c>
      <c r="S371">
        <v>9</v>
      </c>
      <c r="T371" t="s">
        <v>85</v>
      </c>
      <c r="U371" t="s">
        <v>64</v>
      </c>
      <c r="V371" t="s">
        <v>35</v>
      </c>
      <c r="W371" t="s">
        <v>42</v>
      </c>
      <c r="X371">
        <v>2019</v>
      </c>
      <c r="Y371" t="s">
        <v>37</v>
      </c>
      <c r="Z371" t="s">
        <v>38</v>
      </c>
      <c r="AA371">
        <v>9</v>
      </c>
      <c r="AB371">
        <v>147</v>
      </c>
      <c r="AC371">
        <v>1.1000000000000001</v>
      </c>
      <c r="AD371">
        <v>0.40370366666666702</v>
      </c>
      <c r="AE371">
        <v>1501.5</v>
      </c>
      <c r="AF371">
        <f>VLOOKUP(A371,[1]DETALLE!$A$1:$AK$841,37,FALSE)</f>
        <v>1365</v>
      </c>
      <c r="AG371" t="str">
        <f>VLOOKUP(A371,[1]DETALLE!$A$1:$AK$841,16,FALSE)</f>
        <v xml:space="preserve">  </v>
      </c>
      <c r="AH371">
        <f>VLOOKUP(A371,[1]DETALLE!$A$1:$AK$841,22,FALSE)</f>
        <v>1</v>
      </c>
      <c r="AI371">
        <f>VLOOKUP(A371,[1]DETALLE!$A$1:$AK$841,27,FALSE)</f>
        <v>1</v>
      </c>
      <c r="AJ371" t="str">
        <f>VLOOKUP(A371,[1]DETALLE!$A$1:$AK$841,18,FALSE)</f>
        <v>Office Digital</v>
      </c>
      <c r="AK371">
        <f t="shared" si="25"/>
        <v>0</v>
      </c>
      <c r="AL371">
        <f t="shared" si="26"/>
        <v>0</v>
      </c>
      <c r="AM371">
        <f t="shared" si="27"/>
        <v>0</v>
      </c>
      <c r="AN371">
        <f t="shared" si="28"/>
        <v>0</v>
      </c>
      <c r="AO371">
        <f t="shared" si="29"/>
        <v>0</v>
      </c>
    </row>
    <row r="372" spans="1:41" x14ac:dyDescent="0.25">
      <c r="A372" t="s">
        <v>261</v>
      </c>
      <c r="B372">
        <v>2019</v>
      </c>
      <c r="C372" t="s">
        <v>37</v>
      </c>
      <c r="D372" t="s">
        <v>38</v>
      </c>
      <c r="E372">
        <v>9</v>
      </c>
      <c r="F372" t="s">
        <v>40</v>
      </c>
      <c r="G372">
        <v>3.05</v>
      </c>
      <c r="H372" t="s">
        <v>116</v>
      </c>
      <c r="I372">
        <v>655</v>
      </c>
      <c r="J372">
        <v>1365</v>
      </c>
      <c r="K372">
        <v>0</v>
      </c>
      <c r="L372">
        <v>0</v>
      </c>
      <c r="M372">
        <v>0.6</v>
      </c>
      <c r="N372">
        <v>0.8</v>
      </c>
      <c r="O372">
        <v>1.05</v>
      </c>
      <c r="P372">
        <v>1.1000000000000001</v>
      </c>
      <c r="Q372" t="s">
        <v>46</v>
      </c>
      <c r="R372">
        <v>5</v>
      </c>
      <c r="S372">
        <v>9</v>
      </c>
      <c r="T372" t="s">
        <v>47</v>
      </c>
      <c r="U372" t="s">
        <v>34</v>
      </c>
      <c r="V372" t="s">
        <v>35</v>
      </c>
      <c r="W372" t="s">
        <v>80</v>
      </c>
      <c r="X372">
        <v>2019</v>
      </c>
      <c r="Y372" t="s">
        <v>37</v>
      </c>
      <c r="Z372" t="s">
        <v>38</v>
      </c>
      <c r="AA372">
        <v>10</v>
      </c>
      <c r="AB372">
        <v>5</v>
      </c>
      <c r="AC372">
        <v>0</v>
      </c>
      <c r="AD372">
        <v>0.61</v>
      </c>
      <c r="AE372">
        <v>0</v>
      </c>
      <c r="AF372">
        <f>VLOOKUP(A372,[1]DETALLE!$A$1:$AK$841,37,FALSE)</f>
        <v>0</v>
      </c>
      <c r="AG372">
        <f>VLOOKUP(A372,[1]DETALLE!$A$1:$AK$841,16,FALSE)</f>
        <v>2</v>
      </c>
      <c r="AH372">
        <f>VLOOKUP(A372,[1]DETALLE!$A$1:$AK$841,22,FALSE)</f>
        <v>0</v>
      </c>
      <c r="AI372">
        <f>VLOOKUP(A372,[1]DETALLE!$A$1:$AK$841,27,FALSE)</f>
        <v>0.126</v>
      </c>
      <c r="AJ372" t="str">
        <f>VLOOKUP(A372,[1]DETALLE!$A$1:$AK$841,18,FALSE)</f>
        <v>A4 Mono MFPs</v>
      </c>
      <c r="AK372">
        <f t="shared" si="25"/>
        <v>1</v>
      </c>
      <c r="AL372">
        <f t="shared" si="26"/>
        <v>0</v>
      </c>
      <c r="AM372">
        <f t="shared" si="27"/>
        <v>1</v>
      </c>
      <c r="AN372">
        <f t="shared" si="28"/>
        <v>0</v>
      </c>
      <c r="AO372">
        <f t="shared" si="29"/>
        <v>0</v>
      </c>
    </row>
    <row r="373" spans="1:41" x14ac:dyDescent="0.25">
      <c r="A373" t="s">
        <v>229</v>
      </c>
      <c r="B373">
        <v>2019</v>
      </c>
      <c r="C373" t="s">
        <v>37</v>
      </c>
      <c r="D373" t="s">
        <v>38</v>
      </c>
      <c r="E373">
        <v>9</v>
      </c>
      <c r="F373" t="s">
        <v>40</v>
      </c>
      <c r="G373">
        <v>2.4166669999999999</v>
      </c>
      <c r="H373" t="s">
        <v>116</v>
      </c>
      <c r="I373">
        <v>655</v>
      </c>
      <c r="J373">
        <v>1365</v>
      </c>
      <c r="K373">
        <v>0</v>
      </c>
      <c r="L373">
        <v>0</v>
      </c>
      <c r="M373">
        <v>0.6</v>
      </c>
      <c r="N373">
        <v>0.8</v>
      </c>
      <c r="O373">
        <v>1.05</v>
      </c>
      <c r="P373">
        <v>1.1000000000000001</v>
      </c>
      <c r="Q373" t="s">
        <v>46</v>
      </c>
      <c r="R373">
        <v>5</v>
      </c>
      <c r="S373">
        <v>9</v>
      </c>
      <c r="T373" t="s">
        <v>47</v>
      </c>
      <c r="U373" t="s">
        <v>45</v>
      </c>
      <c r="V373" t="s">
        <v>35</v>
      </c>
      <c r="W373" t="s">
        <v>36</v>
      </c>
      <c r="X373">
        <v>2019</v>
      </c>
      <c r="Y373" t="s">
        <v>37</v>
      </c>
      <c r="Z373" t="s">
        <v>38</v>
      </c>
      <c r="AA373">
        <v>10</v>
      </c>
      <c r="AB373">
        <v>6</v>
      </c>
      <c r="AC373">
        <v>0</v>
      </c>
      <c r="AD373">
        <v>0.48333340000000002</v>
      </c>
      <c r="AE373">
        <v>0</v>
      </c>
      <c r="AF373">
        <f>VLOOKUP(A373,[1]DETALLE!$A$1:$AK$841,37,FALSE)</f>
        <v>1730.3000000000004</v>
      </c>
      <c r="AG373">
        <f>VLOOKUP(A373,[1]DETALLE!$A$1:$AK$841,16,FALSE)</f>
        <v>36</v>
      </c>
      <c r="AH373">
        <f>VLOOKUP(A373,[1]DETALLE!$A$1:$AK$841,22,FALSE)</f>
        <v>1.1000000000000001</v>
      </c>
      <c r="AI373">
        <f>VLOOKUP(A373,[1]DETALLE!$A$1:$AK$841,27,FALSE)</f>
        <v>0.505</v>
      </c>
      <c r="AJ373" t="str">
        <f>VLOOKUP(A373,[1]DETALLE!$A$1:$AK$841,18,FALSE)</f>
        <v>Light Production Digital Business</v>
      </c>
      <c r="AK373">
        <f t="shared" si="25"/>
        <v>0</v>
      </c>
      <c r="AL373">
        <f t="shared" si="26"/>
        <v>0</v>
      </c>
      <c r="AM373">
        <f t="shared" si="27"/>
        <v>0</v>
      </c>
      <c r="AN373">
        <f t="shared" si="28"/>
        <v>0</v>
      </c>
      <c r="AO373">
        <f t="shared" si="29"/>
        <v>0</v>
      </c>
    </row>
    <row r="374" spans="1:41" x14ac:dyDescent="0.25">
      <c r="A374" t="s">
        <v>391</v>
      </c>
      <c r="B374">
        <v>2019</v>
      </c>
      <c r="C374" t="s">
        <v>37</v>
      </c>
      <c r="D374" t="s">
        <v>38</v>
      </c>
      <c r="E374">
        <v>10</v>
      </c>
      <c r="F374" t="s">
        <v>40</v>
      </c>
      <c r="G374">
        <v>0.58333330000000005</v>
      </c>
      <c r="H374" t="s">
        <v>58</v>
      </c>
      <c r="I374">
        <v>655</v>
      </c>
      <c r="J374">
        <v>1365</v>
      </c>
      <c r="K374">
        <v>0</v>
      </c>
      <c r="L374">
        <v>0</v>
      </c>
      <c r="M374">
        <v>0.6</v>
      </c>
      <c r="N374">
        <v>0.8</v>
      </c>
      <c r="O374">
        <v>1.05</v>
      </c>
      <c r="P374">
        <v>1.1000000000000001</v>
      </c>
      <c r="Q374" t="s">
        <v>46</v>
      </c>
      <c r="R374">
        <v>5</v>
      </c>
      <c r="S374">
        <v>9</v>
      </c>
      <c r="T374" t="s">
        <v>47</v>
      </c>
      <c r="U374" t="s">
        <v>45</v>
      </c>
      <c r="V374" t="s">
        <v>35</v>
      </c>
      <c r="W374" t="s">
        <v>67</v>
      </c>
      <c r="X374">
        <v>2019</v>
      </c>
      <c r="Y374" t="s">
        <v>37</v>
      </c>
      <c r="Z374" t="s">
        <v>38</v>
      </c>
      <c r="AA374">
        <v>10</v>
      </c>
      <c r="AB374">
        <v>37</v>
      </c>
      <c r="AC374">
        <v>1.05</v>
      </c>
      <c r="AD374">
        <v>0.11666666000000001</v>
      </c>
      <c r="AE374">
        <v>1433.25</v>
      </c>
      <c r="AF374">
        <f>VLOOKUP(A374,[1]DETALLE!$A$1:$AK$841,37,FALSE)</f>
        <v>943.80000000000007</v>
      </c>
      <c r="AG374">
        <f>VLOOKUP(A374,[1]DETALLE!$A$1:$AK$841,16,FALSE)</f>
        <v>4</v>
      </c>
      <c r="AH374">
        <f>VLOOKUP(A374,[1]DETALLE!$A$1:$AK$841,22,FALSE)</f>
        <v>0.6</v>
      </c>
      <c r="AI374">
        <f>VLOOKUP(A374,[1]DETALLE!$A$1:$AK$841,27,FALSE)</f>
        <v>0.22750000000000001</v>
      </c>
      <c r="AJ374" t="str">
        <f>VLOOKUP(A374,[1]DETALLE!$A$1:$AK$841,18,FALSE)</f>
        <v>Light Production Digital Business</v>
      </c>
      <c r="AK374">
        <f t="shared" si="25"/>
        <v>0</v>
      </c>
      <c r="AL374">
        <f t="shared" si="26"/>
        <v>0</v>
      </c>
      <c r="AM374">
        <f t="shared" si="27"/>
        <v>0</v>
      </c>
      <c r="AN374">
        <f t="shared" si="28"/>
        <v>0</v>
      </c>
      <c r="AO374">
        <f t="shared" si="29"/>
        <v>0</v>
      </c>
    </row>
    <row r="375" spans="1:41" x14ac:dyDescent="0.25">
      <c r="A375" t="s">
        <v>392</v>
      </c>
      <c r="B375">
        <v>2019</v>
      </c>
      <c r="C375" t="s">
        <v>37</v>
      </c>
      <c r="D375" t="s">
        <v>38</v>
      </c>
      <c r="E375">
        <v>10</v>
      </c>
      <c r="F375" t="s">
        <v>40</v>
      </c>
      <c r="G375">
        <v>0.78333339999999996</v>
      </c>
      <c r="H375" t="s">
        <v>64</v>
      </c>
      <c r="I375">
        <v>655</v>
      </c>
      <c r="J375">
        <v>1365</v>
      </c>
      <c r="K375">
        <v>0</v>
      </c>
      <c r="L375">
        <v>0</v>
      </c>
      <c r="M375">
        <v>0.6</v>
      </c>
      <c r="N375">
        <v>0.8</v>
      </c>
      <c r="O375">
        <v>1.05</v>
      </c>
      <c r="P375">
        <v>1.1000000000000001</v>
      </c>
      <c r="Q375" t="s">
        <v>46</v>
      </c>
      <c r="R375">
        <v>5</v>
      </c>
      <c r="S375">
        <v>9</v>
      </c>
      <c r="T375" t="s">
        <v>47</v>
      </c>
      <c r="U375" t="s">
        <v>64</v>
      </c>
      <c r="V375" t="s">
        <v>35</v>
      </c>
      <c r="W375" t="s">
        <v>55</v>
      </c>
      <c r="X375">
        <v>2019</v>
      </c>
      <c r="Y375" t="s">
        <v>37</v>
      </c>
      <c r="Z375" t="s">
        <v>38</v>
      </c>
      <c r="AA375">
        <v>12</v>
      </c>
      <c r="AB375">
        <v>390</v>
      </c>
      <c r="AC375">
        <v>1.1000000000000001</v>
      </c>
      <c r="AD375">
        <v>0.15666668</v>
      </c>
      <c r="AE375">
        <v>1501.5</v>
      </c>
      <c r="AF375">
        <f>VLOOKUP(A375,[1]DETALLE!$A$1:$AK$841,37,FALSE)</f>
        <v>1436.6625000000004</v>
      </c>
      <c r="AG375">
        <f>VLOOKUP(A375,[1]DETALLE!$A$1:$AK$841,16,FALSE)</f>
        <v>2675</v>
      </c>
      <c r="AH375">
        <f>VLOOKUP(A375,[1]DETALLE!$A$1:$AK$841,22,FALSE)</f>
        <v>1.1000000000000001</v>
      </c>
      <c r="AI375">
        <f>VLOOKUP(A375,[1]DETALLE!$A$1:$AK$841,27,FALSE)</f>
        <v>1.19</v>
      </c>
      <c r="AJ375" t="str">
        <f>VLOOKUP(A375,[1]DETALLE!$A$1:$AK$841,18,FALSE)</f>
        <v>Office Digital</v>
      </c>
      <c r="AK375">
        <f t="shared" si="25"/>
        <v>0</v>
      </c>
      <c r="AL375">
        <f t="shared" si="26"/>
        <v>0</v>
      </c>
      <c r="AM375">
        <f t="shared" si="27"/>
        <v>1</v>
      </c>
      <c r="AN375">
        <f t="shared" si="28"/>
        <v>0</v>
      </c>
      <c r="AO375">
        <f t="shared" si="29"/>
        <v>0</v>
      </c>
    </row>
    <row r="376" spans="1:41" x14ac:dyDescent="0.25">
      <c r="A376" t="s">
        <v>393</v>
      </c>
      <c r="B376">
        <v>2019</v>
      </c>
      <c r="C376" t="s">
        <v>37</v>
      </c>
      <c r="D376" t="s">
        <v>38</v>
      </c>
      <c r="E376">
        <v>10</v>
      </c>
      <c r="F376" t="s">
        <v>40</v>
      </c>
      <c r="G376">
        <v>1.183333</v>
      </c>
      <c r="H376" t="s">
        <v>64</v>
      </c>
      <c r="I376">
        <v>655</v>
      </c>
      <c r="J376">
        <v>1365</v>
      </c>
      <c r="K376">
        <v>0</v>
      </c>
      <c r="L376">
        <v>0</v>
      </c>
      <c r="M376">
        <v>0.6</v>
      </c>
      <c r="N376">
        <v>0.8</v>
      </c>
      <c r="O376">
        <v>1.05</v>
      </c>
      <c r="P376">
        <v>1.1000000000000001</v>
      </c>
      <c r="Q376" t="s">
        <v>46</v>
      </c>
      <c r="R376">
        <v>5</v>
      </c>
      <c r="S376">
        <v>9</v>
      </c>
      <c r="T376" t="s">
        <v>47</v>
      </c>
      <c r="U376" t="s">
        <v>64</v>
      </c>
      <c r="V376" t="s">
        <v>35</v>
      </c>
      <c r="W376" t="s">
        <v>55</v>
      </c>
      <c r="X376">
        <v>2019</v>
      </c>
      <c r="Y376" t="s">
        <v>37</v>
      </c>
      <c r="Z376" t="s">
        <v>38</v>
      </c>
      <c r="AA376">
        <v>15</v>
      </c>
      <c r="AB376">
        <v>345</v>
      </c>
      <c r="AC376">
        <v>1.1000000000000001</v>
      </c>
      <c r="AD376">
        <v>0.2366666</v>
      </c>
      <c r="AE376">
        <v>1501.5</v>
      </c>
      <c r="AF376">
        <f>VLOOKUP(A376,[1]DETALLE!$A$1:$AK$841,37,FALSE)</f>
        <v>1417.5525000000002</v>
      </c>
      <c r="AG376">
        <f>VLOOKUP(A376,[1]DETALLE!$A$1:$AK$841,16,FALSE)</f>
        <v>2675</v>
      </c>
      <c r="AH376">
        <f>VLOOKUP(A376,[1]DETALLE!$A$1:$AK$841,22,FALSE)</f>
        <v>1.1000000000000001</v>
      </c>
      <c r="AI376">
        <f>VLOOKUP(A376,[1]DETALLE!$A$1:$AK$841,27,FALSE)</f>
        <v>1.246</v>
      </c>
      <c r="AJ376" t="str">
        <f>VLOOKUP(A376,[1]DETALLE!$A$1:$AK$841,18,FALSE)</f>
        <v>A3 Office Color Laser MFPs</v>
      </c>
      <c r="AK376">
        <f t="shared" si="25"/>
        <v>0</v>
      </c>
      <c r="AL376">
        <f t="shared" si="26"/>
        <v>0</v>
      </c>
      <c r="AM376">
        <f t="shared" si="27"/>
        <v>1</v>
      </c>
      <c r="AN376">
        <f t="shared" si="28"/>
        <v>0</v>
      </c>
      <c r="AO376">
        <f t="shared" si="29"/>
        <v>1</v>
      </c>
    </row>
    <row r="377" spans="1:41" x14ac:dyDescent="0.25">
      <c r="A377" t="s">
        <v>394</v>
      </c>
      <c r="B377">
        <v>2019</v>
      </c>
      <c r="C377" t="s">
        <v>37</v>
      </c>
      <c r="D377" t="s">
        <v>38</v>
      </c>
      <c r="E377">
        <v>10</v>
      </c>
      <c r="F377" t="s">
        <v>44</v>
      </c>
      <c r="G377">
        <v>0</v>
      </c>
      <c r="H377" t="s">
        <v>34</v>
      </c>
      <c r="I377">
        <v>468</v>
      </c>
      <c r="J377">
        <v>715</v>
      </c>
      <c r="K377">
        <v>0</v>
      </c>
      <c r="L377">
        <v>0</v>
      </c>
      <c r="M377">
        <v>0</v>
      </c>
      <c r="N377">
        <v>0.6</v>
      </c>
      <c r="O377">
        <v>0.8</v>
      </c>
      <c r="P377">
        <v>1.05</v>
      </c>
      <c r="Q377" t="s">
        <v>46</v>
      </c>
      <c r="R377">
        <v>5</v>
      </c>
      <c r="S377">
        <v>9</v>
      </c>
      <c r="T377" t="s">
        <v>47</v>
      </c>
      <c r="U377" t="s">
        <v>34</v>
      </c>
      <c r="V377" t="s">
        <v>35</v>
      </c>
      <c r="W377" t="s">
        <v>55</v>
      </c>
      <c r="X377">
        <v>2019</v>
      </c>
      <c r="Y377" t="s">
        <v>37</v>
      </c>
      <c r="Z377" t="s">
        <v>38</v>
      </c>
      <c r="AA377">
        <v>11</v>
      </c>
      <c r="AB377">
        <v>147</v>
      </c>
      <c r="AC377">
        <v>0</v>
      </c>
      <c r="AD377">
        <v>0</v>
      </c>
      <c r="AE377">
        <v>715</v>
      </c>
      <c r="AF377">
        <f>VLOOKUP(A377,[1]DETALLE!$A$1:$AK$841,37,FALSE)</f>
        <v>1501.5000000000002</v>
      </c>
      <c r="AG377">
        <f>VLOOKUP(A377,[1]DETALLE!$A$1:$AK$841,16,FALSE)</f>
        <v>160</v>
      </c>
      <c r="AH377">
        <f>VLOOKUP(A377,[1]DETALLE!$A$1:$AK$841,22,FALSE)</f>
        <v>1.1000000000000001</v>
      </c>
      <c r="AI377">
        <f>VLOOKUP(A377,[1]DETALLE!$A$1:$AK$841,27,FALSE)</f>
        <v>0.35</v>
      </c>
      <c r="AJ377" t="str">
        <f>VLOOKUP(A377,[1]DETALLE!$A$1:$AK$841,18,FALSE)</f>
        <v>Office Digital</v>
      </c>
      <c r="AK377">
        <f t="shared" si="25"/>
        <v>0</v>
      </c>
      <c r="AL377">
        <f t="shared" si="26"/>
        <v>0</v>
      </c>
      <c r="AM377">
        <f t="shared" si="27"/>
        <v>0</v>
      </c>
      <c r="AN377">
        <f t="shared" si="28"/>
        <v>0</v>
      </c>
      <c r="AO377">
        <f t="shared" si="29"/>
        <v>0</v>
      </c>
    </row>
    <row r="378" spans="1:41" x14ac:dyDescent="0.25">
      <c r="A378" t="s">
        <v>395</v>
      </c>
      <c r="B378">
        <v>2019</v>
      </c>
      <c r="C378" t="s">
        <v>37</v>
      </c>
      <c r="D378" t="s">
        <v>38</v>
      </c>
      <c r="E378">
        <v>10</v>
      </c>
      <c r="F378" t="s">
        <v>40</v>
      </c>
      <c r="G378">
        <v>0.1666667</v>
      </c>
      <c r="H378" t="s">
        <v>71</v>
      </c>
      <c r="I378">
        <v>468</v>
      </c>
      <c r="J378">
        <v>715</v>
      </c>
      <c r="K378">
        <v>0</v>
      </c>
      <c r="L378">
        <v>0</v>
      </c>
      <c r="M378">
        <v>0</v>
      </c>
      <c r="N378">
        <v>0.6</v>
      </c>
      <c r="O378">
        <v>0.8</v>
      </c>
      <c r="P378">
        <v>1.05</v>
      </c>
      <c r="Q378" t="s">
        <v>46</v>
      </c>
      <c r="R378">
        <v>5</v>
      </c>
      <c r="S378">
        <v>9</v>
      </c>
      <c r="T378" t="s">
        <v>47</v>
      </c>
      <c r="U378" t="s">
        <v>34</v>
      </c>
      <c r="V378" t="s">
        <v>35</v>
      </c>
      <c r="W378" t="s">
        <v>50</v>
      </c>
      <c r="X378">
        <v>2019</v>
      </c>
      <c r="Y378" t="s">
        <v>37</v>
      </c>
      <c r="Z378" t="s">
        <v>38</v>
      </c>
      <c r="AA378">
        <v>11</v>
      </c>
      <c r="AB378">
        <v>91</v>
      </c>
      <c r="AC378">
        <v>1.05</v>
      </c>
      <c r="AD378">
        <v>3.3333340000000003E-2</v>
      </c>
      <c r="AE378">
        <v>750.75</v>
      </c>
      <c r="AF378">
        <f>VLOOKUP(A378,[1]DETALLE!$A$1:$AK$841,37,FALSE)</f>
        <v>1415.5050000000001</v>
      </c>
      <c r="AG378">
        <f>VLOOKUP(A378,[1]DETALLE!$A$1:$AK$841,16,FALSE)</f>
        <v>313</v>
      </c>
      <c r="AH378">
        <f>VLOOKUP(A378,[1]DETALLE!$A$1:$AK$841,22,FALSE)</f>
        <v>1.1000000000000001</v>
      </c>
      <c r="AI378">
        <f>VLOOKUP(A378,[1]DETALLE!$A$1:$AK$841,27,FALSE)</f>
        <v>1.252</v>
      </c>
      <c r="AJ378" t="str">
        <f>VLOOKUP(A378,[1]DETALLE!$A$1:$AK$841,18,FALSE)</f>
        <v>Office Digital</v>
      </c>
      <c r="AK378">
        <f t="shared" si="25"/>
        <v>0</v>
      </c>
      <c r="AL378">
        <f t="shared" si="26"/>
        <v>0</v>
      </c>
      <c r="AM378">
        <f t="shared" si="27"/>
        <v>0</v>
      </c>
      <c r="AN378">
        <f t="shared" si="28"/>
        <v>0</v>
      </c>
      <c r="AO378">
        <f t="shared" si="29"/>
        <v>0</v>
      </c>
    </row>
    <row r="379" spans="1:41" x14ac:dyDescent="0.25">
      <c r="A379" t="s">
        <v>396</v>
      </c>
      <c r="B379">
        <v>2019</v>
      </c>
      <c r="C379" t="s">
        <v>37</v>
      </c>
      <c r="D379" t="s">
        <v>38</v>
      </c>
      <c r="E379">
        <v>10</v>
      </c>
      <c r="F379" t="s">
        <v>40</v>
      </c>
      <c r="G379">
        <v>0</v>
      </c>
      <c r="H379" t="s">
        <v>45</v>
      </c>
      <c r="I379">
        <v>803</v>
      </c>
      <c r="J379">
        <v>1573</v>
      </c>
      <c r="K379">
        <v>0.2</v>
      </c>
      <c r="L379">
        <v>0.6</v>
      </c>
      <c r="M379">
        <v>0.8</v>
      </c>
      <c r="N379">
        <v>1.05</v>
      </c>
      <c r="O379">
        <v>1.1000000000000001</v>
      </c>
      <c r="P379">
        <v>1.1499999999999999</v>
      </c>
      <c r="Q379" t="s">
        <v>46</v>
      </c>
      <c r="R379">
        <v>4</v>
      </c>
      <c r="S379">
        <v>6</v>
      </c>
      <c r="T379" t="s">
        <v>47</v>
      </c>
      <c r="U379" t="s">
        <v>48</v>
      </c>
      <c r="V379" t="s">
        <v>35</v>
      </c>
      <c r="W379" t="s">
        <v>55</v>
      </c>
      <c r="X379">
        <v>2019</v>
      </c>
      <c r="Y379" t="s">
        <v>37</v>
      </c>
      <c r="Z379" t="s">
        <v>38</v>
      </c>
      <c r="AA379">
        <v>25</v>
      </c>
      <c r="AB379">
        <v>48</v>
      </c>
      <c r="AC379">
        <v>1.1000000000000001</v>
      </c>
      <c r="AD379">
        <v>0</v>
      </c>
      <c r="AE379">
        <v>1730.3</v>
      </c>
      <c r="AF379">
        <f>VLOOKUP(A379,[1]DETALLE!$A$1:$AK$841,37,FALSE)</f>
        <v>750.75000000000011</v>
      </c>
      <c r="AG379">
        <f>VLOOKUP(A379,[1]DETALLE!$A$1:$AK$841,16,FALSE)</f>
        <v>72</v>
      </c>
      <c r="AH379">
        <f>VLOOKUP(A379,[1]DETALLE!$A$1:$AK$841,22,FALSE)</f>
        <v>1.05</v>
      </c>
      <c r="AI379">
        <f>VLOOKUP(A379,[1]DETALLE!$A$1:$AK$841,27,FALSE)</f>
        <v>0.42400000000000004</v>
      </c>
      <c r="AJ379" t="str">
        <f>VLOOKUP(A379,[1]DETALLE!$A$1:$AK$841,18,FALSE)</f>
        <v>A4 Mono MFPs</v>
      </c>
      <c r="AK379">
        <f t="shared" si="25"/>
        <v>0</v>
      </c>
      <c r="AL379">
        <f t="shared" si="26"/>
        <v>0</v>
      </c>
      <c r="AM379">
        <f t="shared" si="27"/>
        <v>0</v>
      </c>
      <c r="AN379">
        <f t="shared" si="28"/>
        <v>0</v>
      </c>
      <c r="AO379">
        <f t="shared" si="29"/>
        <v>0</v>
      </c>
    </row>
    <row r="380" spans="1:41" x14ac:dyDescent="0.25">
      <c r="A380" t="s">
        <v>161</v>
      </c>
      <c r="B380">
        <v>2019</v>
      </c>
      <c r="C380" t="s">
        <v>37</v>
      </c>
      <c r="D380" t="s">
        <v>38</v>
      </c>
      <c r="E380">
        <v>10</v>
      </c>
      <c r="F380" t="s">
        <v>44</v>
      </c>
      <c r="G380">
        <v>0</v>
      </c>
      <c r="H380" t="s">
        <v>45</v>
      </c>
      <c r="I380">
        <v>803</v>
      </c>
      <c r="J380">
        <v>1573</v>
      </c>
      <c r="K380">
        <v>0.2</v>
      </c>
      <c r="L380">
        <v>0.6</v>
      </c>
      <c r="M380">
        <v>0.8</v>
      </c>
      <c r="N380">
        <v>1.05</v>
      </c>
      <c r="O380">
        <v>1.1000000000000001</v>
      </c>
      <c r="P380">
        <v>1.1499999999999999</v>
      </c>
      <c r="Q380" t="s">
        <v>46</v>
      </c>
      <c r="R380">
        <v>4</v>
      </c>
      <c r="S380">
        <v>6</v>
      </c>
      <c r="T380" t="s">
        <v>47</v>
      </c>
      <c r="U380" t="s">
        <v>48</v>
      </c>
      <c r="V380" t="s">
        <v>35</v>
      </c>
      <c r="W380" t="s">
        <v>59</v>
      </c>
      <c r="X380">
        <v>2019</v>
      </c>
      <c r="Y380" t="s">
        <v>37</v>
      </c>
      <c r="Z380" t="s">
        <v>38</v>
      </c>
      <c r="AA380">
        <v>10</v>
      </c>
      <c r="AB380">
        <v>8</v>
      </c>
      <c r="AC380">
        <v>0</v>
      </c>
      <c r="AD380">
        <v>0</v>
      </c>
      <c r="AE380">
        <v>1573</v>
      </c>
      <c r="AF380" t="e">
        <f>VLOOKUP(A380,[1]DETALLE!$A$1:$AK$841,37,FALSE)</f>
        <v>#N/A</v>
      </c>
      <c r="AG380" t="e">
        <f>VLOOKUP(A380,[1]DETALLE!$A$1:$AK$841,16,FALSE)</f>
        <v>#N/A</v>
      </c>
      <c r="AH380" t="e">
        <f>VLOOKUP(A380,[1]DETALLE!$A$1:$AK$841,22,FALSE)</f>
        <v>#N/A</v>
      </c>
      <c r="AI380" t="e">
        <f>VLOOKUP(A380,[1]DETALLE!$A$1:$AK$841,27,FALSE)</f>
        <v>#N/A</v>
      </c>
      <c r="AJ380" t="e">
        <f>VLOOKUP(A380,[1]DETALLE!$A$1:$AK$841,18,FALSE)</f>
        <v>#N/A</v>
      </c>
      <c r="AK380" t="e">
        <f t="shared" si="25"/>
        <v>#N/A</v>
      </c>
      <c r="AL380" t="e">
        <f t="shared" si="26"/>
        <v>#N/A</v>
      </c>
      <c r="AM380" t="e">
        <f t="shared" si="27"/>
        <v>#N/A</v>
      </c>
      <c r="AN380" t="e">
        <f t="shared" si="28"/>
        <v>#N/A</v>
      </c>
      <c r="AO380" t="e">
        <f t="shared" si="29"/>
        <v>#N/A</v>
      </c>
    </row>
    <row r="381" spans="1:41" x14ac:dyDescent="0.25">
      <c r="A381" t="s">
        <v>397</v>
      </c>
      <c r="B381">
        <v>2019</v>
      </c>
      <c r="C381" t="s">
        <v>37</v>
      </c>
      <c r="D381" t="s">
        <v>38</v>
      </c>
      <c r="E381">
        <v>10</v>
      </c>
      <c r="F381" t="s">
        <v>40</v>
      </c>
      <c r="G381">
        <v>1.1499999999999999</v>
      </c>
      <c r="H381" t="s">
        <v>45</v>
      </c>
      <c r="I381">
        <v>803</v>
      </c>
      <c r="J381">
        <v>1573</v>
      </c>
      <c r="K381">
        <v>0.2</v>
      </c>
      <c r="L381">
        <v>0.6</v>
      </c>
      <c r="M381">
        <v>0.8</v>
      </c>
      <c r="N381">
        <v>1.05</v>
      </c>
      <c r="O381">
        <v>1.1000000000000001</v>
      </c>
      <c r="P381">
        <v>1.1499999999999999</v>
      </c>
      <c r="Q381" t="s">
        <v>46</v>
      </c>
      <c r="R381">
        <v>4</v>
      </c>
      <c r="S381">
        <v>6</v>
      </c>
      <c r="T381" t="s">
        <v>47</v>
      </c>
      <c r="U381" t="s">
        <v>48</v>
      </c>
      <c r="V381" t="s">
        <v>35</v>
      </c>
      <c r="W381" t="s">
        <v>50</v>
      </c>
      <c r="X381">
        <v>2019</v>
      </c>
      <c r="Y381" t="s">
        <v>37</v>
      </c>
      <c r="Z381" t="s">
        <v>38</v>
      </c>
      <c r="AA381">
        <v>11</v>
      </c>
      <c r="AB381">
        <v>21</v>
      </c>
      <c r="AC381">
        <v>1.05</v>
      </c>
      <c r="AD381">
        <v>0.28749999999999998</v>
      </c>
      <c r="AE381">
        <v>1651.65</v>
      </c>
      <c r="AF381">
        <f>VLOOKUP(A381,[1]DETALLE!$A$1:$AK$841,37,FALSE)</f>
        <v>1092</v>
      </c>
      <c r="AG381">
        <f>VLOOKUP(A381,[1]DETALLE!$A$1:$AK$841,16,FALSE)</f>
        <v>28</v>
      </c>
      <c r="AH381">
        <f>VLOOKUP(A381,[1]DETALLE!$A$1:$AK$841,22,FALSE)</f>
        <v>0.8</v>
      </c>
      <c r="AI381">
        <f>VLOOKUP(A381,[1]DETALLE!$A$1:$AK$841,27,FALSE)</f>
        <v>0.28999999999999998</v>
      </c>
      <c r="AJ381" t="str">
        <f>VLOOKUP(A381,[1]DETALLE!$A$1:$AK$841,18,FALSE)</f>
        <v>Departmental Digital</v>
      </c>
      <c r="AK381">
        <f t="shared" si="25"/>
        <v>0</v>
      </c>
      <c r="AL381">
        <f t="shared" si="26"/>
        <v>0</v>
      </c>
      <c r="AM381">
        <f t="shared" si="27"/>
        <v>0</v>
      </c>
      <c r="AN381">
        <f t="shared" si="28"/>
        <v>0</v>
      </c>
      <c r="AO381">
        <f t="shared" si="29"/>
        <v>0</v>
      </c>
    </row>
    <row r="382" spans="1:41" x14ac:dyDescent="0.25">
      <c r="A382" t="s">
        <v>102</v>
      </c>
      <c r="B382">
        <v>2019</v>
      </c>
      <c r="C382" t="s">
        <v>37</v>
      </c>
      <c r="D382" t="s">
        <v>38</v>
      </c>
      <c r="E382">
        <v>10</v>
      </c>
      <c r="F382" t="s">
        <v>40</v>
      </c>
      <c r="G382">
        <v>2.2833329999999998</v>
      </c>
      <c r="H382" t="s">
        <v>45</v>
      </c>
      <c r="I382">
        <v>803</v>
      </c>
      <c r="J382">
        <v>1573</v>
      </c>
      <c r="K382">
        <v>0.2</v>
      </c>
      <c r="L382">
        <v>0.6</v>
      </c>
      <c r="M382">
        <v>0.8</v>
      </c>
      <c r="N382">
        <v>1.05</v>
      </c>
      <c r="O382">
        <v>1.1000000000000001</v>
      </c>
      <c r="P382">
        <v>1.1499999999999999</v>
      </c>
      <c r="Q382" t="s">
        <v>46</v>
      </c>
      <c r="R382">
        <v>4</v>
      </c>
      <c r="S382">
        <v>6</v>
      </c>
      <c r="T382" t="s">
        <v>47</v>
      </c>
      <c r="U382" t="s">
        <v>48</v>
      </c>
      <c r="V382" t="s">
        <v>35</v>
      </c>
      <c r="W382" t="s">
        <v>42</v>
      </c>
      <c r="X382">
        <v>2019</v>
      </c>
      <c r="Y382" t="s">
        <v>37</v>
      </c>
      <c r="Z382" t="s">
        <v>38</v>
      </c>
      <c r="AA382">
        <v>11</v>
      </c>
      <c r="AB382">
        <v>5</v>
      </c>
      <c r="AC382">
        <v>0.6</v>
      </c>
      <c r="AD382">
        <v>0.57083324999999996</v>
      </c>
      <c r="AE382">
        <v>943.8</v>
      </c>
      <c r="AF382">
        <f>VLOOKUP(A382,[1]DETALLE!$A$1:$AK$841,37,FALSE)</f>
        <v>750.75000000000011</v>
      </c>
      <c r="AG382">
        <f>VLOOKUP(A382,[1]DETALLE!$A$1:$AK$841,16,FALSE)</f>
        <v>119</v>
      </c>
      <c r="AH382">
        <f>VLOOKUP(A382,[1]DETALLE!$A$1:$AK$841,22,FALSE)</f>
        <v>1.05</v>
      </c>
      <c r="AI382">
        <f>VLOOKUP(A382,[1]DETALLE!$A$1:$AK$841,27,FALSE)</f>
        <v>0.27555555555555555</v>
      </c>
      <c r="AJ382" t="str">
        <f>VLOOKUP(A382,[1]DETALLE!$A$1:$AK$841,18,FALSE)</f>
        <v>A4 Mono MFPs</v>
      </c>
      <c r="AK382">
        <f t="shared" si="25"/>
        <v>0</v>
      </c>
      <c r="AL382">
        <f t="shared" si="26"/>
        <v>0</v>
      </c>
      <c r="AM382">
        <f t="shared" si="27"/>
        <v>0</v>
      </c>
      <c r="AN382">
        <f t="shared" si="28"/>
        <v>0</v>
      </c>
      <c r="AO382">
        <f t="shared" si="29"/>
        <v>0</v>
      </c>
    </row>
    <row r="383" spans="1:41" x14ac:dyDescent="0.25">
      <c r="A383" t="s">
        <v>72</v>
      </c>
      <c r="B383">
        <v>2019</v>
      </c>
      <c r="C383" t="s">
        <v>37</v>
      </c>
      <c r="D383" t="s">
        <v>38</v>
      </c>
      <c r="E383">
        <v>10</v>
      </c>
      <c r="F383" t="s">
        <v>40</v>
      </c>
      <c r="G383">
        <v>1.266667</v>
      </c>
      <c r="H383" t="s">
        <v>45</v>
      </c>
      <c r="I383">
        <v>803</v>
      </c>
      <c r="J383">
        <v>1573</v>
      </c>
      <c r="K383">
        <v>0.2</v>
      </c>
      <c r="L383">
        <v>0.6</v>
      </c>
      <c r="M383">
        <v>0.8</v>
      </c>
      <c r="N383">
        <v>1.05</v>
      </c>
      <c r="O383">
        <v>1.1000000000000001</v>
      </c>
      <c r="P383">
        <v>1.1499999999999999</v>
      </c>
      <c r="Q383" t="s">
        <v>46</v>
      </c>
      <c r="R383">
        <v>4</v>
      </c>
      <c r="S383">
        <v>6</v>
      </c>
      <c r="T383" t="s">
        <v>47</v>
      </c>
      <c r="U383" t="s">
        <v>48</v>
      </c>
      <c r="V383" t="s">
        <v>35</v>
      </c>
      <c r="W383" t="s">
        <v>73</v>
      </c>
      <c r="X383">
        <v>2019</v>
      </c>
      <c r="Y383" t="s">
        <v>37</v>
      </c>
      <c r="Z383" t="s">
        <v>38</v>
      </c>
      <c r="AA383">
        <v>11</v>
      </c>
      <c r="AB383">
        <v>15</v>
      </c>
      <c r="AC383">
        <v>0.8</v>
      </c>
      <c r="AD383">
        <v>0.31666675</v>
      </c>
      <c r="AE383">
        <v>1258.4000000000001</v>
      </c>
      <c r="AF383">
        <f>VLOOKUP(A383,[1]DETALLE!$A$1:$AK$841,37,FALSE)</f>
        <v>750.75000000000011</v>
      </c>
      <c r="AG383">
        <f>VLOOKUP(A383,[1]DETALLE!$A$1:$AK$841,16,FALSE)</f>
        <v>194</v>
      </c>
      <c r="AH383">
        <f>VLOOKUP(A383,[1]DETALLE!$A$1:$AK$841,22,FALSE)</f>
        <v>1.05</v>
      </c>
      <c r="AI383">
        <f>VLOOKUP(A383,[1]DETALLE!$A$1:$AK$841,27,FALSE)</f>
        <v>0</v>
      </c>
      <c r="AJ383" t="str">
        <f>VLOOKUP(A383,[1]DETALLE!$A$1:$AK$841,18,FALSE)</f>
        <v>Color Laser Printers</v>
      </c>
      <c r="AK383">
        <f t="shared" si="25"/>
        <v>0</v>
      </c>
      <c r="AL383">
        <f t="shared" si="26"/>
        <v>0</v>
      </c>
      <c r="AM383">
        <f t="shared" si="27"/>
        <v>0</v>
      </c>
      <c r="AN383">
        <f t="shared" si="28"/>
        <v>0</v>
      </c>
      <c r="AO383">
        <f t="shared" si="29"/>
        <v>0</v>
      </c>
    </row>
    <row r="384" spans="1:41" x14ac:dyDescent="0.25">
      <c r="A384" t="s">
        <v>398</v>
      </c>
      <c r="B384">
        <v>2019</v>
      </c>
      <c r="C384" t="s">
        <v>37</v>
      </c>
      <c r="D384" t="s">
        <v>38</v>
      </c>
      <c r="E384">
        <v>10</v>
      </c>
      <c r="F384" t="s">
        <v>40</v>
      </c>
      <c r="G384">
        <v>3.1666669999999999</v>
      </c>
      <c r="H384" t="s">
        <v>45</v>
      </c>
      <c r="I384">
        <v>803</v>
      </c>
      <c r="J384">
        <v>1573</v>
      </c>
      <c r="K384">
        <v>0.2</v>
      </c>
      <c r="L384">
        <v>0.6</v>
      </c>
      <c r="M384">
        <v>0.8</v>
      </c>
      <c r="N384">
        <v>1.05</v>
      </c>
      <c r="O384">
        <v>1.1000000000000001</v>
      </c>
      <c r="P384">
        <v>1.1499999999999999</v>
      </c>
      <c r="Q384" t="s">
        <v>46</v>
      </c>
      <c r="R384">
        <v>4</v>
      </c>
      <c r="S384">
        <v>6</v>
      </c>
      <c r="T384" t="s">
        <v>47</v>
      </c>
      <c r="U384" t="s">
        <v>48</v>
      </c>
      <c r="V384" t="s">
        <v>35</v>
      </c>
      <c r="W384" t="s">
        <v>50</v>
      </c>
      <c r="X384">
        <v>2019</v>
      </c>
      <c r="Y384" t="s">
        <v>37</v>
      </c>
      <c r="Z384" t="s">
        <v>38</v>
      </c>
      <c r="AA384">
        <v>10</v>
      </c>
      <c r="AB384">
        <v>26</v>
      </c>
      <c r="AC384">
        <v>1.05</v>
      </c>
      <c r="AD384">
        <v>0.79166674999999997</v>
      </c>
      <c r="AE384">
        <v>1651.65</v>
      </c>
      <c r="AF384">
        <f>VLOOKUP(A384,[1]DETALLE!$A$1:$AK$841,37,FALSE)</f>
        <v>750.75000000000011</v>
      </c>
      <c r="AG384">
        <f>VLOOKUP(A384,[1]DETALLE!$A$1:$AK$841,16,FALSE)</f>
        <v>959</v>
      </c>
      <c r="AH384">
        <f>VLOOKUP(A384,[1]DETALLE!$A$1:$AK$841,22,FALSE)</f>
        <v>1.05</v>
      </c>
      <c r="AI384">
        <f>VLOOKUP(A384,[1]DETALLE!$A$1:$AK$841,27,FALSE)</f>
        <v>0.192</v>
      </c>
      <c r="AJ384" t="str">
        <f>VLOOKUP(A384,[1]DETALLE!$A$1:$AK$841,18,FALSE)</f>
        <v>A4 Mono MFPs</v>
      </c>
      <c r="AK384">
        <f t="shared" si="25"/>
        <v>0</v>
      </c>
      <c r="AL384">
        <f t="shared" si="26"/>
        <v>0</v>
      </c>
      <c r="AM384">
        <f t="shared" si="27"/>
        <v>1</v>
      </c>
      <c r="AN384">
        <f t="shared" si="28"/>
        <v>0</v>
      </c>
      <c r="AO384">
        <f t="shared" si="29"/>
        <v>0</v>
      </c>
    </row>
    <row r="385" spans="1:41" x14ac:dyDescent="0.25">
      <c r="A385" t="s">
        <v>399</v>
      </c>
      <c r="B385">
        <v>2019</v>
      </c>
      <c r="C385" t="s">
        <v>37</v>
      </c>
      <c r="D385" t="s">
        <v>38</v>
      </c>
      <c r="E385">
        <v>10</v>
      </c>
      <c r="F385" t="s">
        <v>40</v>
      </c>
      <c r="G385">
        <v>1.75</v>
      </c>
      <c r="H385" t="s">
        <v>34</v>
      </c>
      <c r="I385">
        <v>468</v>
      </c>
      <c r="J385">
        <v>715</v>
      </c>
      <c r="K385">
        <v>0</v>
      </c>
      <c r="L385">
        <v>0</v>
      </c>
      <c r="M385">
        <v>0</v>
      </c>
      <c r="N385">
        <v>0.6</v>
      </c>
      <c r="O385">
        <v>0.8</v>
      </c>
      <c r="P385">
        <v>1.05</v>
      </c>
      <c r="Q385" t="s">
        <v>46</v>
      </c>
      <c r="R385">
        <v>5</v>
      </c>
      <c r="S385">
        <v>9</v>
      </c>
      <c r="T385" t="s">
        <v>85</v>
      </c>
      <c r="U385" t="s">
        <v>34</v>
      </c>
      <c r="V385" t="s">
        <v>35</v>
      </c>
      <c r="W385" t="s">
        <v>55</v>
      </c>
      <c r="X385">
        <v>2019</v>
      </c>
      <c r="Y385" t="s">
        <v>37</v>
      </c>
      <c r="Z385" t="s">
        <v>38</v>
      </c>
      <c r="AA385">
        <v>10</v>
      </c>
      <c r="AB385">
        <v>47</v>
      </c>
      <c r="AC385">
        <v>0.8</v>
      </c>
      <c r="AD385">
        <v>0.194444444444444</v>
      </c>
      <c r="AE385">
        <v>572</v>
      </c>
      <c r="AF385">
        <f>VLOOKUP(A385,[1]DETALLE!$A$1:$AK$841,37,FALSE)</f>
        <v>1501.5000000000002</v>
      </c>
      <c r="AG385">
        <f>VLOOKUP(A385,[1]DETALLE!$A$1:$AK$841,16,FALSE)</f>
        <v>2685</v>
      </c>
      <c r="AH385">
        <f>VLOOKUP(A385,[1]DETALLE!$A$1:$AK$841,22,FALSE)</f>
        <v>1.1000000000000001</v>
      </c>
      <c r="AI385">
        <f>VLOOKUP(A385,[1]DETALLE!$A$1:$AK$841,27,FALSE)</f>
        <v>0.31888888888888889</v>
      </c>
      <c r="AJ385" t="str">
        <f>VLOOKUP(A385,[1]DETALLE!$A$1:$AK$841,18,FALSE)</f>
        <v>A3 Color Solid Ink MFPs</v>
      </c>
      <c r="AK385">
        <f t="shared" si="25"/>
        <v>0</v>
      </c>
      <c r="AL385">
        <f t="shared" si="26"/>
        <v>0</v>
      </c>
      <c r="AM385">
        <f t="shared" si="27"/>
        <v>0</v>
      </c>
      <c r="AN385">
        <f t="shared" si="28"/>
        <v>0</v>
      </c>
      <c r="AO385">
        <f t="shared" si="29"/>
        <v>0</v>
      </c>
    </row>
    <row r="386" spans="1:41" x14ac:dyDescent="0.25">
      <c r="A386" t="s">
        <v>400</v>
      </c>
      <c r="B386">
        <v>2019</v>
      </c>
      <c r="C386" t="s">
        <v>37</v>
      </c>
      <c r="D386" t="s">
        <v>38</v>
      </c>
      <c r="E386">
        <v>10</v>
      </c>
      <c r="F386" t="s">
        <v>40</v>
      </c>
      <c r="G386">
        <v>0</v>
      </c>
      <c r="H386" t="s">
        <v>34</v>
      </c>
      <c r="I386">
        <v>468</v>
      </c>
      <c r="J386">
        <v>715</v>
      </c>
      <c r="K386">
        <v>0</v>
      </c>
      <c r="L386">
        <v>0</v>
      </c>
      <c r="M386">
        <v>0</v>
      </c>
      <c r="N386">
        <v>0.6</v>
      </c>
      <c r="O386">
        <v>0.8</v>
      </c>
      <c r="P386">
        <v>1.05</v>
      </c>
      <c r="Q386" t="s">
        <v>46</v>
      </c>
      <c r="R386">
        <v>5</v>
      </c>
      <c r="S386">
        <v>9</v>
      </c>
      <c r="T386" t="s">
        <v>47</v>
      </c>
      <c r="U386" t="s">
        <v>34</v>
      </c>
      <c r="V386" t="s">
        <v>35</v>
      </c>
      <c r="W386" t="s">
        <v>55</v>
      </c>
      <c r="X386">
        <v>2019</v>
      </c>
      <c r="Y386" t="s">
        <v>37</v>
      </c>
      <c r="Z386" t="s">
        <v>38</v>
      </c>
      <c r="AA386">
        <v>10</v>
      </c>
      <c r="AB386">
        <v>26</v>
      </c>
      <c r="AC386">
        <v>0.6</v>
      </c>
      <c r="AD386">
        <v>0</v>
      </c>
      <c r="AE386">
        <v>429</v>
      </c>
      <c r="AF386">
        <f>VLOOKUP(A386,[1]DETALLE!$A$1:$AK$841,37,FALSE)</f>
        <v>0</v>
      </c>
      <c r="AG386">
        <f>VLOOKUP(A386,[1]DETALLE!$A$1:$AK$841,16,FALSE)</f>
        <v>15</v>
      </c>
      <c r="AH386">
        <f>VLOOKUP(A386,[1]DETALLE!$A$1:$AK$841,22,FALSE)</f>
        <v>0.8</v>
      </c>
      <c r="AI386">
        <f>VLOOKUP(A386,[1]DETALLE!$A$1:$AK$841,27,FALSE)</f>
        <v>0.3</v>
      </c>
      <c r="AJ386" t="str">
        <f>VLOOKUP(A386,[1]DETALLE!$A$1:$AK$841,18,FALSE)</f>
        <v>Entry Production Color Mid</v>
      </c>
      <c r="AK386">
        <f t="shared" ref="AK386:AK449" si="30">IF(AE386=AF386,1,0)</f>
        <v>0</v>
      </c>
      <c r="AL386">
        <f t="shared" ref="AL386:AL449" si="31">IF(AB386=AG386,1,0)</f>
        <v>0</v>
      </c>
      <c r="AM386">
        <f t="shared" ref="AM386:AM449" si="32">IF(AC386=AH386,1,0)</f>
        <v>0</v>
      </c>
      <c r="AN386">
        <f t="shared" ref="AN386:AN449" si="33">IF(AD386=AI386,1,0)</f>
        <v>0</v>
      </c>
      <c r="AO386">
        <f t="shared" ref="AO386:AO449" si="34">IF(H386=AJ386,1,0)</f>
        <v>0</v>
      </c>
    </row>
    <row r="387" spans="1:41" x14ac:dyDescent="0.25">
      <c r="A387" t="s">
        <v>401</v>
      </c>
      <c r="B387">
        <v>2019</v>
      </c>
      <c r="C387" t="s">
        <v>37</v>
      </c>
      <c r="D387" t="s">
        <v>38</v>
      </c>
      <c r="E387">
        <v>10</v>
      </c>
      <c r="F387" t="s">
        <v>40</v>
      </c>
      <c r="G387">
        <v>1.316667</v>
      </c>
      <c r="H387" t="s">
        <v>34</v>
      </c>
      <c r="I387">
        <v>468</v>
      </c>
      <c r="J387">
        <v>715</v>
      </c>
      <c r="K387">
        <v>0</v>
      </c>
      <c r="L387">
        <v>0</v>
      </c>
      <c r="M387">
        <v>0</v>
      </c>
      <c r="N387">
        <v>0.6</v>
      </c>
      <c r="O387">
        <v>0.8</v>
      </c>
      <c r="P387">
        <v>1.05</v>
      </c>
      <c r="Q387" t="s">
        <v>46</v>
      </c>
      <c r="R387">
        <v>5</v>
      </c>
      <c r="S387">
        <v>9</v>
      </c>
      <c r="T387" t="s">
        <v>47</v>
      </c>
      <c r="U387" t="s">
        <v>34</v>
      </c>
      <c r="V387" t="s">
        <v>35</v>
      </c>
      <c r="W387" t="s">
        <v>50</v>
      </c>
      <c r="X387">
        <v>2019</v>
      </c>
      <c r="Y387" t="s">
        <v>37</v>
      </c>
      <c r="Z387" t="s">
        <v>38</v>
      </c>
      <c r="AA387">
        <v>12</v>
      </c>
      <c r="AB387">
        <v>55</v>
      </c>
      <c r="AC387">
        <v>0.8</v>
      </c>
      <c r="AD387">
        <v>0.2633334</v>
      </c>
      <c r="AE387">
        <v>572</v>
      </c>
      <c r="AF387">
        <f>VLOOKUP(A387,[1]DETALLE!$A$1:$AK$841,37,FALSE)</f>
        <v>750.75000000000011</v>
      </c>
      <c r="AG387">
        <f>VLOOKUP(A387,[1]DETALLE!$A$1:$AK$841,16,FALSE)</f>
        <v>2687</v>
      </c>
      <c r="AH387">
        <f>VLOOKUP(A387,[1]DETALLE!$A$1:$AK$841,22,FALSE)</f>
        <v>1.05</v>
      </c>
      <c r="AI387">
        <f>VLOOKUP(A387,[1]DETALLE!$A$1:$AK$841,27,FALSE)</f>
        <v>0.376</v>
      </c>
      <c r="AJ387" t="str">
        <f>VLOOKUP(A387,[1]DETALLE!$A$1:$AK$841,18,FALSE)</f>
        <v>A4 Mono MFPs</v>
      </c>
      <c r="AK387">
        <f t="shared" si="30"/>
        <v>0</v>
      </c>
      <c r="AL387">
        <f t="shared" si="31"/>
        <v>0</v>
      </c>
      <c r="AM387">
        <f t="shared" si="32"/>
        <v>0</v>
      </c>
      <c r="AN387">
        <f t="shared" si="33"/>
        <v>0</v>
      </c>
      <c r="AO387">
        <f t="shared" si="34"/>
        <v>1</v>
      </c>
    </row>
    <row r="388" spans="1:41" x14ac:dyDescent="0.25">
      <c r="A388" t="s">
        <v>402</v>
      </c>
      <c r="B388">
        <v>2019</v>
      </c>
      <c r="C388" t="s">
        <v>37</v>
      </c>
      <c r="D388" t="s">
        <v>38</v>
      </c>
      <c r="E388">
        <v>10</v>
      </c>
      <c r="F388" t="s">
        <v>40</v>
      </c>
      <c r="G388">
        <v>1.233333</v>
      </c>
      <c r="H388" t="s">
        <v>54</v>
      </c>
      <c r="I388">
        <v>803</v>
      </c>
      <c r="J388">
        <v>1573</v>
      </c>
      <c r="K388">
        <v>0.2</v>
      </c>
      <c r="L388">
        <v>0.6</v>
      </c>
      <c r="M388">
        <v>0.8</v>
      </c>
      <c r="N388">
        <v>1.05</v>
      </c>
      <c r="O388">
        <v>1.1000000000000001</v>
      </c>
      <c r="P388">
        <v>1.1499999999999999</v>
      </c>
      <c r="Q388" t="s">
        <v>46</v>
      </c>
      <c r="R388">
        <v>4</v>
      </c>
      <c r="S388">
        <v>6</v>
      </c>
      <c r="T388" t="s">
        <v>47</v>
      </c>
      <c r="U388" t="s">
        <v>54</v>
      </c>
      <c r="V388" t="s">
        <v>35</v>
      </c>
      <c r="W388" t="s">
        <v>50</v>
      </c>
      <c r="X388">
        <v>2019</v>
      </c>
      <c r="Y388" t="s">
        <v>37</v>
      </c>
      <c r="Z388" t="s">
        <v>38</v>
      </c>
      <c r="AA388">
        <v>12</v>
      </c>
      <c r="AB388">
        <v>43</v>
      </c>
      <c r="AC388">
        <v>1.1000000000000001</v>
      </c>
      <c r="AD388">
        <v>0.30833325</v>
      </c>
      <c r="AE388">
        <v>1730.3</v>
      </c>
      <c r="AF388">
        <f>VLOOKUP(A388,[1]DETALLE!$A$1:$AK$841,37,FALSE)</f>
        <v>1573.0000000000002</v>
      </c>
      <c r="AG388" t="str">
        <f>VLOOKUP(A388,[1]DETALLE!$A$1:$AK$841,16,FALSE)</f>
        <v xml:space="preserve">  </v>
      </c>
      <c r="AH388">
        <f>VLOOKUP(A388,[1]DETALLE!$A$1:$AK$841,22,FALSE)</f>
        <v>1</v>
      </c>
      <c r="AI388">
        <f>VLOOKUP(A388,[1]DETALLE!$A$1:$AK$841,27,FALSE)</f>
        <v>0.23499999999999999</v>
      </c>
      <c r="AJ388" t="str">
        <f>VLOOKUP(A388,[1]DETALLE!$A$1:$AK$841,18,FALSE)</f>
        <v>WF Mono Systems and Legacy Color</v>
      </c>
      <c r="AK388">
        <f t="shared" si="30"/>
        <v>0</v>
      </c>
      <c r="AL388">
        <f t="shared" si="31"/>
        <v>0</v>
      </c>
      <c r="AM388">
        <f t="shared" si="32"/>
        <v>0</v>
      </c>
      <c r="AN388">
        <f t="shared" si="33"/>
        <v>0</v>
      </c>
      <c r="AO388">
        <f t="shared" si="34"/>
        <v>0</v>
      </c>
    </row>
    <row r="389" spans="1:41" x14ac:dyDescent="0.25">
      <c r="A389" t="s">
        <v>403</v>
      </c>
      <c r="B389">
        <v>2019</v>
      </c>
      <c r="C389" t="s">
        <v>37</v>
      </c>
      <c r="D389" t="s">
        <v>38</v>
      </c>
      <c r="E389">
        <v>10</v>
      </c>
      <c r="F389" t="s">
        <v>40</v>
      </c>
      <c r="G389">
        <v>2.516667</v>
      </c>
      <c r="H389" t="s">
        <v>54</v>
      </c>
      <c r="I389">
        <v>803</v>
      </c>
      <c r="J389">
        <v>1573</v>
      </c>
      <c r="K389">
        <v>0.2</v>
      </c>
      <c r="L389">
        <v>0.6</v>
      </c>
      <c r="M389">
        <v>0.8</v>
      </c>
      <c r="N389">
        <v>1.05</v>
      </c>
      <c r="O389">
        <v>1.1000000000000001</v>
      </c>
      <c r="P389">
        <v>1.1499999999999999</v>
      </c>
      <c r="Q389" t="s">
        <v>46</v>
      </c>
      <c r="R389">
        <v>4</v>
      </c>
      <c r="S389">
        <v>6</v>
      </c>
      <c r="T389" t="s">
        <v>47</v>
      </c>
      <c r="U389" t="s">
        <v>54</v>
      </c>
      <c r="V389" t="s">
        <v>35</v>
      </c>
      <c r="W389" t="s">
        <v>42</v>
      </c>
      <c r="X389">
        <v>2019</v>
      </c>
      <c r="Y389" t="s">
        <v>37</v>
      </c>
      <c r="Z389" t="s">
        <v>38</v>
      </c>
      <c r="AA389">
        <v>11</v>
      </c>
      <c r="AB389">
        <v>37</v>
      </c>
      <c r="AC389">
        <v>1.1000000000000001</v>
      </c>
      <c r="AD389">
        <v>0.62916675</v>
      </c>
      <c r="AE389">
        <v>1730.3</v>
      </c>
      <c r="AF389">
        <f>VLOOKUP(A389,[1]DETALLE!$A$1:$AK$841,37,FALSE)</f>
        <v>1072.5000000000002</v>
      </c>
      <c r="AG389" t="str">
        <f>VLOOKUP(A389,[1]DETALLE!$A$1:$AK$841,16,FALSE)</f>
        <v xml:space="preserve">  </v>
      </c>
      <c r="AH389">
        <f>VLOOKUP(A389,[1]DETALLE!$A$1:$AK$841,22,FALSE)</f>
        <v>1</v>
      </c>
      <c r="AI389">
        <f>VLOOKUP(A389,[1]DETALLE!$A$1:$AK$841,27,FALSE)</f>
        <v>1</v>
      </c>
      <c r="AJ389" t="str">
        <f>VLOOKUP(A389,[1]DETALLE!$A$1:$AK$841,18,FALSE)</f>
        <v>A4 Mono MFPs</v>
      </c>
      <c r="AK389">
        <f t="shared" si="30"/>
        <v>0</v>
      </c>
      <c r="AL389">
        <f t="shared" si="31"/>
        <v>0</v>
      </c>
      <c r="AM389">
        <f t="shared" si="32"/>
        <v>0</v>
      </c>
      <c r="AN389">
        <f t="shared" si="33"/>
        <v>0</v>
      </c>
      <c r="AO389">
        <f t="shared" si="34"/>
        <v>0</v>
      </c>
    </row>
    <row r="390" spans="1:41" x14ac:dyDescent="0.25">
      <c r="A390" t="s">
        <v>404</v>
      </c>
      <c r="B390">
        <v>2019</v>
      </c>
      <c r="C390" t="s">
        <v>37</v>
      </c>
      <c r="D390" t="s">
        <v>38</v>
      </c>
      <c r="E390">
        <v>10</v>
      </c>
      <c r="F390" t="s">
        <v>40</v>
      </c>
      <c r="G390">
        <v>1.3</v>
      </c>
      <c r="H390" t="s">
        <v>54</v>
      </c>
      <c r="I390">
        <v>803</v>
      </c>
      <c r="J390">
        <v>1573</v>
      </c>
      <c r="K390">
        <v>0.2</v>
      </c>
      <c r="L390">
        <v>0.6</v>
      </c>
      <c r="M390">
        <v>0.8</v>
      </c>
      <c r="N390">
        <v>1.05</v>
      </c>
      <c r="O390">
        <v>1.1000000000000001</v>
      </c>
      <c r="P390">
        <v>1.1499999999999999</v>
      </c>
      <c r="Q390" t="s">
        <v>46</v>
      </c>
      <c r="R390">
        <v>4</v>
      </c>
      <c r="S390">
        <v>6</v>
      </c>
      <c r="T390" t="s">
        <v>47</v>
      </c>
      <c r="U390" t="s">
        <v>54</v>
      </c>
      <c r="V390" t="s">
        <v>35</v>
      </c>
      <c r="W390" t="s">
        <v>42</v>
      </c>
      <c r="X390">
        <v>2019</v>
      </c>
      <c r="Y390" t="s">
        <v>37</v>
      </c>
      <c r="Z390" t="s">
        <v>38</v>
      </c>
      <c r="AA390">
        <v>10</v>
      </c>
      <c r="AB390">
        <v>16</v>
      </c>
      <c r="AC390">
        <v>1.05</v>
      </c>
      <c r="AD390">
        <v>0.32500000000000001</v>
      </c>
      <c r="AE390">
        <v>1651.65</v>
      </c>
      <c r="AF390">
        <f>VLOOKUP(A390,[1]DETALLE!$A$1:$AK$841,37,FALSE)</f>
        <v>1092</v>
      </c>
      <c r="AG390">
        <f>VLOOKUP(A390,[1]DETALLE!$A$1:$AK$841,16,FALSE)</f>
        <v>24</v>
      </c>
      <c r="AH390">
        <f>VLOOKUP(A390,[1]DETALLE!$A$1:$AK$841,22,FALSE)</f>
        <v>0.8</v>
      </c>
      <c r="AI390">
        <f>VLOOKUP(A390,[1]DETALLE!$A$1:$AK$841,27,FALSE)</f>
        <v>0.80399999999999994</v>
      </c>
      <c r="AJ390" t="str">
        <f>VLOOKUP(A390,[1]DETALLE!$A$1:$AK$841,18,FALSE)</f>
        <v>Departmental Digital</v>
      </c>
      <c r="AK390">
        <f t="shared" si="30"/>
        <v>0</v>
      </c>
      <c r="AL390">
        <f t="shared" si="31"/>
        <v>0</v>
      </c>
      <c r="AM390">
        <f t="shared" si="32"/>
        <v>0</v>
      </c>
      <c r="AN390">
        <f t="shared" si="33"/>
        <v>0</v>
      </c>
      <c r="AO390">
        <f t="shared" si="34"/>
        <v>0</v>
      </c>
    </row>
    <row r="391" spans="1:41" x14ac:dyDescent="0.25">
      <c r="A391" t="s">
        <v>405</v>
      </c>
      <c r="B391">
        <v>2019</v>
      </c>
      <c r="C391" t="s">
        <v>37</v>
      </c>
      <c r="D391" t="s">
        <v>38</v>
      </c>
      <c r="E391">
        <v>10</v>
      </c>
      <c r="F391" t="s">
        <v>40</v>
      </c>
      <c r="G391">
        <v>0.43333329999999998</v>
      </c>
      <c r="H391" t="s">
        <v>116</v>
      </c>
      <c r="I391">
        <v>655</v>
      </c>
      <c r="J391">
        <v>1365</v>
      </c>
      <c r="K391">
        <v>0</v>
      </c>
      <c r="L391">
        <v>0</v>
      </c>
      <c r="M391">
        <v>0.6</v>
      </c>
      <c r="N391">
        <v>0.8</v>
      </c>
      <c r="O391">
        <v>1.05</v>
      </c>
      <c r="P391">
        <v>1.1000000000000001</v>
      </c>
      <c r="Q391" t="s">
        <v>46</v>
      </c>
      <c r="R391">
        <v>5</v>
      </c>
      <c r="S391">
        <v>9</v>
      </c>
      <c r="T391" t="s">
        <v>47</v>
      </c>
      <c r="U391" t="s">
        <v>58</v>
      </c>
      <c r="V391" t="s">
        <v>35</v>
      </c>
      <c r="W391" t="s">
        <v>55</v>
      </c>
      <c r="X391">
        <v>2019</v>
      </c>
      <c r="Y391" t="s">
        <v>37</v>
      </c>
      <c r="Z391" t="s">
        <v>38</v>
      </c>
      <c r="AA391">
        <v>10</v>
      </c>
      <c r="AB391">
        <v>120</v>
      </c>
      <c r="AC391">
        <v>1.1000000000000001</v>
      </c>
      <c r="AD391">
        <v>8.6666660000000006E-2</v>
      </c>
      <c r="AE391">
        <v>1501.5</v>
      </c>
      <c r="AF391">
        <f>VLOOKUP(A391,[1]DETALLE!$A$1:$AK$841,37,FALSE)</f>
        <v>1501.5000000000002</v>
      </c>
      <c r="AG391">
        <f>VLOOKUP(A391,[1]DETALLE!$A$1:$AK$841,16,FALSE)</f>
        <v>125</v>
      </c>
      <c r="AH391">
        <f>VLOOKUP(A391,[1]DETALLE!$A$1:$AK$841,22,FALSE)</f>
        <v>1.1000000000000001</v>
      </c>
      <c r="AI391">
        <f>VLOOKUP(A391,[1]DETALLE!$A$1:$AK$841,27,FALSE)</f>
        <v>0.80600000000000005</v>
      </c>
      <c r="AJ391" t="str">
        <f>VLOOKUP(A391,[1]DETALLE!$A$1:$AK$841,18,FALSE)</f>
        <v>Office Digital</v>
      </c>
      <c r="AK391">
        <f t="shared" si="30"/>
        <v>1</v>
      </c>
      <c r="AL391">
        <f t="shared" si="31"/>
        <v>0</v>
      </c>
      <c r="AM391">
        <f t="shared" si="32"/>
        <v>1</v>
      </c>
      <c r="AN391">
        <f t="shared" si="33"/>
        <v>0</v>
      </c>
      <c r="AO391">
        <f t="shared" si="34"/>
        <v>1</v>
      </c>
    </row>
    <row r="392" spans="1:41" x14ac:dyDescent="0.25">
      <c r="A392" t="s">
        <v>406</v>
      </c>
      <c r="B392">
        <v>2019</v>
      </c>
      <c r="C392" t="s">
        <v>37</v>
      </c>
      <c r="D392" t="s">
        <v>38</v>
      </c>
      <c r="E392">
        <v>10</v>
      </c>
      <c r="F392" t="s">
        <v>40</v>
      </c>
      <c r="G392">
        <v>1.6666670000000001E-2</v>
      </c>
      <c r="H392" t="s">
        <v>58</v>
      </c>
      <c r="I392">
        <v>655</v>
      </c>
      <c r="J392">
        <v>1365</v>
      </c>
      <c r="K392">
        <v>0</v>
      </c>
      <c r="L392">
        <v>0</v>
      </c>
      <c r="M392">
        <v>0.6</v>
      </c>
      <c r="N392">
        <v>0.8</v>
      </c>
      <c r="O392">
        <v>1.05</v>
      </c>
      <c r="P392">
        <v>1.1000000000000001</v>
      </c>
      <c r="Q392" t="s">
        <v>46</v>
      </c>
      <c r="R392">
        <v>5</v>
      </c>
      <c r="S392">
        <v>9</v>
      </c>
      <c r="T392" t="s">
        <v>47</v>
      </c>
      <c r="U392" t="s">
        <v>58</v>
      </c>
      <c r="V392" t="s">
        <v>35</v>
      </c>
      <c r="W392" t="s">
        <v>61</v>
      </c>
      <c r="X392">
        <v>2019</v>
      </c>
      <c r="Y392" t="s">
        <v>37</v>
      </c>
      <c r="Z392" t="s">
        <v>38</v>
      </c>
      <c r="AA392">
        <v>10</v>
      </c>
      <c r="AB392">
        <v>160</v>
      </c>
      <c r="AC392">
        <v>1.1000000000000001</v>
      </c>
      <c r="AD392">
        <v>3.3333339999999999E-3</v>
      </c>
      <c r="AE392">
        <v>1501.5</v>
      </c>
      <c r="AF392" t="e">
        <f>VLOOKUP(A392,[1]DETALLE!$A$1:$AK$841,37,FALSE)</f>
        <v>#N/A</v>
      </c>
      <c r="AG392" t="e">
        <f>VLOOKUP(A392,[1]DETALLE!$A$1:$AK$841,16,FALSE)</f>
        <v>#N/A</v>
      </c>
      <c r="AH392" t="e">
        <f>VLOOKUP(A392,[1]DETALLE!$A$1:$AK$841,22,FALSE)</f>
        <v>#N/A</v>
      </c>
      <c r="AI392" t="e">
        <f>VLOOKUP(A392,[1]DETALLE!$A$1:$AK$841,27,FALSE)</f>
        <v>#N/A</v>
      </c>
      <c r="AJ392" t="e">
        <f>VLOOKUP(A392,[1]DETALLE!$A$1:$AK$841,18,FALSE)</f>
        <v>#N/A</v>
      </c>
      <c r="AK392" t="e">
        <f t="shared" si="30"/>
        <v>#N/A</v>
      </c>
      <c r="AL392" t="e">
        <f t="shared" si="31"/>
        <v>#N/A</v>
      </c>
      <c r="AM392" t="e">
        <f t="shared" si="32"/>
        <v>#N/A</v>
      </c>
      <c r="AN392" t="e">
        <f t="shared" si="33"/>
        <v>#N/A</v>
      </c>
      <c r="AO392" t="e">
        <f t="shared" si="34"/>
        <v>#N/A</v>
      </c>
    </row>
    <row r="393" spans="1:41" x14ac:dyDescent="0.25">
      <c r="A393" t="s">
        <v>131</v>
      </c>
      <c r="B393">
        <v>2019</v>
      </c>
      <c r="C393" t="s">
        <v>37</v>
      </c>
      <c r="D393" t="s">
        <v>38</v>
      </c>
      <c r="E393">
        <v>10</v>
      </c>
      <c r="F393" t="s">
        <v>44</v>
      </c>
      <c r="G393">
        <v>0</v>
      </c>
      <c r="H393" t="s">
        <v>58</v>
      </c>
      <c r="I393">
        <v>655</v>
      </c>
      <c r="J393">
        <v>1365</v>
      </c>
      <c r="K393">
        <v>0</v>
      </c>
      <c r="L393">
        <v>0</v>
      </c>
      <c r="M393">
        <v>0.6</v>
      </c>
      <c r="N393">
        <v>0.8</v>
      </c>
      <c r="O393">
        <v>1.05</v>
      </c>
      <c r="P393">
        <v>1.1000000000000001</v>
      </c>
      <c r="Q393" t="s">
        <v>46</v>
      </c>
      <c r="R393">
        <v>5</v>
      </c>
      <c r="S393">
        <v>9</v>
      </c>
      <c r="T393" t="s">
        <v>47</v>
      </c>
      <c r="U393" t="s">
        <v>58</v>
      </c>
      <c r="V393" t="s">
        <v>35</v>
      </c>
      <c r="W393" t="s">
        <v>73</v>
      </c>
      <c r="X393">
        <v>2019</v>
      </c>
      <c r="Y393" t="s">
        <v>37</v>
      </c>
      <c r="Z393" t="s">
        <v>38</v>
      </c>
      <c r="AA393">
        <v>10</v>
      </c>
      <c r="AB393">
        <v>6</v>
      </c>
      <c r="AC393">
        <v>0</v>
      </c>
      <c r="AD393">
        <v>0</v>
      </c>
      <c r="AE393">
        <v>1365</v>
      </c>
      <c r="AF393">
        <f>VLOOKUP(A393,[1]DETALLE!$A$1:$AK$841,37,FALSE)</f>
        <v>1730.3000000000004</v>
      </c>
      <c r="AG393">
        <f>VLOOKUP(A393,[1]DETALLE!$A$1:$AK$841,16,FALSE)</f>
        <v>41</v>
      </c>
      <c r="AH393">
        <f>VLOOKUP(A393,[1]DETALLE!$A$1:$AK$841,22,FALSE)</f>
        <v>1.1000000000000001</v>
      </c>
      <c r="AI393">
        <f>VLOOKUP(A393,[1]DETALLE!$A$1:$AK$841,27,FALSE)</f>
        <v>0.4</v>
      </c>
      <c r="AJ393" t="str">
        <f>VLOOKUP(A393,[1]DETALLE!$A$1:$AK$841,18,FALSE)</f>
        <v>Light Production Digital Business</v>
      </c>
      <c r="AK393">
        <f t="shared" si="30"/>
        <v>0</v>
      </c>
      <c r="AL393">
        <f t="shared" si="31"/>
        <v>0</v>
      </c>
      <c r="AM393">
        <f t="shared" si="32"/>
        <v>0</v>
      </c>
      <c r="AN393">
        <f t="shared" si="33"/>
        <v>0</v>
      </c>
      <c r="AO393">
        <f t="shared" si="34"/>
        <v>0</v>
      </c>
    </row>
    <row r="394" spans="1:41" x14ac:dyDescent="0.25">
      <c r="A394" t="s">
        <v>300</v>
      </c>
      <c r="B394">
        <v>2019</v>
      </c>
      <c r="C394" t="s">
        <v>37</v>
      </c>
      <c r="D394" t="s">
        <v>38</v>
      </c>
      <c r="E394">
        <v>10</v>
      </c>
      <c r="F394" t="s">
        <v>40</v>
      </c>
      <c r="G394">
        <v>2.1</v>
      </c>
      <c r="H394" t="s">
        <v>58</v>
      </c>
      <c r="I394">
        <v>655</v>
      </c>
      <c r="J394">
        <v>1365</v>
      </c>
      <c r="K394">
        <v>0</v>
      </c>
      <c r="L394">
        <v>0</v>
      </c>
      <c r="M394">
        <v>0.6</v>
      </c>
      <c r="N394">
        <v>0.8</v>
      </c>
      <c r="O394">
        <v>1.05</v>
      </c>
      <c r="P394">
        <v>1.1000000000000001</v>
      </c>
      <c r="Q394" t="s">
        <v>46</v>
      </c>
      <c r="R394">
        <v>5</v>
      </c>
      <c r="S394">
        <v>9</v>
      </c>
      <c r="T394" t="s">
        <v>47</v>
      </c>
      <c r="U394" t="s">
        <v>58</v>
      </c>
      <c r="V394" t="s">
        <v>35</v>
      </c>
      <c r="W394" t="s">
        <v>42</v>
      </c>
      <c r="X394">
        <v>2019</v>
      </c>
      <c r="Y394" t="s">
        <v>37</v>
      </c>
      <c r="Z394" t="s">
        <v>38</v>
      </c>
      <c r="AA394">
        <v>15</v>
      </c>
      <c r="AB394">
        <v>5</v>
      </c>
      <c r="AC394">
        <v>0</v>
      </c>
      <c r="AD394">
        <v>0.42</v>
      </c>
      <c r="AE394">
        <v>0</v>
      </c>
      <c r="AF394">
        <f>VLOOKUP(A394,[1]DETALLE!$A$1:$AK$841,37,FALSE)</f>
        <v>1092</v>
      </c>
      <c r="AG394">
        <f>VLOOKUP(A394,[1]DETALLE!$A$1:$AK$841,16,FALSE)</f>
        <v>18</v>
      </c>
      <c r="AH394">
        <f>VLOOKUP(A394,[1]DETALLE!$A$1:$AK$841,22,FALSE)</f>
        <v>0.8</v>
      </c>
      <c r="AI394">
        <f>VLOOKUP(A394,[1]DETALLE!$A$1:$AK$841,27,FALSE)</f>
        <v>0.55400000000000005</v>
      </c>
      <c r="AJ394" t="str">
        <f>VLOOKUP(A394,[1]DETALLE!$A$1:$AK$841,18,FALSE)</f>
        <v>Departmental Digital</v>
      </c>
      <c r="AK394">
        <f t="shared" si="30"/>
        <v>0</v>
      </c>
      <c r="AL394">
        <f t="shared" si="31"/>
        <v>0</v>
      </c>
      <c r="AM394">
        <f t="shared" si="32"/>
        <v>0</v>
      </c>
      <c r="AN394">
        <f t="shared" si="33"/>
        <v>0</v>
      </c>
      <c r="AO394">
        <f t="shared" si="34"/>
        <v>1</v>
      </c>
    </row>
    <row r="395" spans="1:41" x14ac:dyDescent="0.25">
      <c r="A395" t="s">
        <v>407</v>
      </c>
      <c r="B395">
        <v>2019</v>
      </c>
      <c r="C395" t="s">
        <v>37</v>
      </c>
      <c r="D395" t="s">
        <v>38</v>
      </c>
      <c r="E395">
        <v>10</v>
      </c>
      <c r="F395" t="s">
        <v>40</v>
      </c>
      <c r="G395">
        <v>1</v>
      </c>
      <c r="H395" t="s">
        <v>34</v>
      </c>
      <c r="I395">
        <v>468</v>
      </c>
      <c r="J395">
        <v>715</v>
      </c>
      <c r="K395">
        <v>0</v>
      </c>
      <c r="L395">
        <v>0</v>
      </c>
      <c r="M395">
        <v>0</v>
      </c>
      <c r="N395">
        <v>0.6</v>
      </c>
      <c r="O395">
        <v>0.8</v>
      </c>
      <c r="P395">
        <v>1.05</v>
      </c>
      <c r="Q395" t="s">
        <v>46</v>
      </c>
      <c r="R395">
        <v>5</v>
      </c>
      <c r="S395">
        <v>9</v>
      </c>
      <c r="T395" t="s">
        <v>47</v>
      </c>
      <c r="U395" t="s">
        <v>34</v>
      </c>
      <c r="V395" t="s">
        <v>35</v>
      </c>
      <c r="W395" t="s">
        <v>80</v>
      </c>
      <c r="X395">
        <v>2019</v>
      </c>
      <c r="Y395" t="s">
        <v>37</v>
      </c>
      <c r="Z395" t="s">
        <v>38</v>
      </c>
      <c r="AA395">
        <v>12</v>
      </c>
      <c r="AB395">
        <v>26</v>
      </c>
      <c r="AC395">
        <v>0.6</v>
      </c>
      <c r="AD395">
        <v>0.2</v>
      </c>
      <c r="AE395">
        <v>429</v>
      </c>
      <c r="AF395">
        <f>VLOOKUP(A395,[1]DETALLE!$A$1:$AK$841,37,FALSE)</f>
        <v>750.75000000000011</v>
      </c>
      <c r="AG395">
        <f>VLOOKUP(A395,[1]DETALLE!$A$1:$AK$841,16,FALSE)</f>
        <v>560</v>
      </c>
      <c r="AH395">
        <f>VLOOKUP(A395,[1]DETALLE!$A$1:$AK$841,22,FALSE)</f>
        <v>1.05</v>
      </c>
      <c r="AI395">
        <f>VLOOKUP(A395,[1]DETALLE!$A$1:$AK$841,27,FALSE)</f>
        <v>0.79200000000000004</v>
      </c>
      <c r="AJ395" t="str">
        <f>VLOOKUP(A395,[1]DETALLE!$A$1:$AK$841,18,FALSE)</f>
        <v>Entry Mono Printers</v>
      </c>
      <c r="AK395">
        <f t="shared" si="30"/>
        <v>0</v>
      </c>
      <c r="AL395">
        <f t="shared" si="31"/>
        <v>0</v>
      </c>
      <c r="AM395">
        <f t="shared" si="32"/>
        <v>0</v>
      </c>
      <c r="AN395">
        <f t="shared" si="33"/>
        <v>0</v>
      </c>
      <c r="AO395">
        <f t="shared" si="34"/>
        <v>0</v>
      </c>
    </row>
    <row r="396" spans="1:41" x14ac:dyDescent="0.25">
      <c r="A396" t="s">
        <v>408</v>
      </c>
      <c r="B396">
        <v>2019</v>
      </c>
      <c r="C396" t="s">
        <v>37</v>
      </c>
      <c r="D396" t="s">
        <v>38</v>
      </c>
      <c r="E396">
        <v>10</v>
      </c>
      <c r="F396" t="s">
        <v>40</v>
      </c>
      <c r="G396">
        <v>0</v>
      </c>
      <c r="H396" t="s">
        <v>64</v>
      </c>
      <c r="I396">
        <v>655</v>
      </c>
      <c r="J396">
        <v>1365</v>
      </c>
      <c r="K396">
        <v>0</v>
      </c>
      <c r="L396">
        <v>0</v>
      </c>
      <c r="M396">
        <v>0.6</v>
      </c>
      <c r="N396">
        <v>0.8</v>
      </c>
      <c r="O396">
        <v>1.05</v>
      </c>
      <c r="P396">
        <v>1.1000000000000001</v>
      </c>
      <c r="Q396" t="s">
        <v>46</v>
      </c>
      <c r="R396">
        <v>5</v>
      </c>
      <c r="S396">
        <v>9</v>
      </c>
      <c r="T396" t="s">
        <v>47</v>
      </c>
      <c r="U396" t="s">
        <v>64</v>
      </c>
      <c r="V396" t="s">
        <v>35</v>
      </c>
      <c r="W396" t="s">
        <v>55</v>
      </c>
      <c r="X396">
        <v>2019</v>
      </c>
      <c r="Y396" t="s">
        <v>37</v>
      </c>
      <c r="Z396" t="s">
        <v>38</v>
      </c>
      <c r="AA396">
        <v>24</v>
      </c>
      <c r="AB396">
        <v>155</v>
      </c>
      <c r="AC396">
        <v>1.1000000000000001</v>
      </c>
      <c r="AD396">
        <v>0</v>
      </c>
      <c r="AE396">
        <v>1501.5</v>
      </c>
      <c r="AF396">
        <f>VLOOKUP(A396,[1]DETALLE!$A$1:$AK$841,37,FALSE)</f>
        <v>1573.0000000000002</v>
      </c>
      <c r="AG396" t="str">
        <f>VLOOKUP(A396,[1]DETALLE!$A$1:$AK$841,16,FALSE)</f>
        <v xml:space="preserve">  </v>
      </c>
      <c r="AH396">
        <f>VLOOKUP(A396,[1]DETALLE!$A$1:$AK$841,22,FALSE)</f>
        <v>1</v>
      </c>
      <c r="AI396">
        <f>VLOOKUP(A396,[1]DETALLE!$A$1:$AK$841,27,FALSE)</f>
        <v>1</v>
      </c>
      <c r="AJ396" t="str">
        <f>VLOOKUP(A396,[1]DETALLE!$A$1:$AK$841,18,FALSE)</f>
        <v>Entry Production Color Low/Mid</v>
      </c>
      <c r="AK396">
        <f t="shared" si="30"/>
        <v>0</v>
      </c>
      <c r="AL396">
        <f t="shared" si="31"/>
        <v>0</v>
      </c>
      <c r="AM396">
        <f t="shared" si="32"/>
        <v>0</v>
      </c>
      <c r="AN396">
        <f t="shared" si="33"/>
        <v>0</v>
      </c>
      <c r="AO396">
        <f t="shared" si="34"/>
        <v>0</v>
      </c>
    </row>
    <row r="397" spans="1:41" x14ac:dyDescent="0.25">
      <c r="A397" t="s">
        <v>409</v>
      </c>
      <c r="B397">
        <v>2019</v>
      </c>
      <c r="C397" t="s">
        <v>37</v>
      </c>
      <c r="D397" t="s">
        <v>38</v>
      </c>
      <c r="E397">
        <v>10</v>
      </c>
      <c r="F397" t="s">
        <v>40</v>
      </c>
      <c r="G397">
        <v>0.93333330000000003</v>
      </c>
      <c r="H397" t="s">
        <v>64</v>
      </c>
      <c r="I397">
        <v>655</v>
      </c>
      <c r="J397">
        <v>1365</v>
      </c>
      <c r="K397">
        <v>0</v>
      </c>
      <c r="L397">
        <v>0</v>
      </c>
      <c r="M397">
        <v>0.6</v>
      </c>
      <c r="N397">
        <v>0.8</v>
      </c>
      <c r="O397">
        <v>1.05</v>
      </c>
      <c r="P397">
        <v>1.1000000000000001</v>
      </c>
      <c r="Q397" t="s">
        <v>46</v>
      </c>
      <c r="R397">
        <v>5</v>
      </c>
      <c r="S397">
        <v>9</v>
      </c>
      <c r="T397" t="s">
        <v>47</v>
      </c>
      <c r="U397" t="s">
        <v>64</v>
      </c>
      <c r="V397" t="s">
        <v>35</v>
      </c>
      <c r="W397" t="s">
        <v>42</v>
      </c>
      <c r="X397">
        <v>2019</v>
      </c>
      <c r="Y397" t="s">
        <v>37</v>
      </c>
      <c r="Z397" t="s">
        <v>38</v>
      </c>
      <c r="AA397">
        <v>10</v>
      </c>
      <c r="AB397">
        <v>48</v>
      </c>
      <c r="AC397">
        <v>1.05</v>
      </c>
      <c r="AD397">
        <v>0.18666666000000001</v>
      </c>
      <c r="AE397">
        <v>1433.25</v>
      </c>
      <c r="AF397">
        <f>VLOOKUP(A397,[1]DETALLE!$A$1:$AK$841,37,FALSE)</f>
        <v>2252.25</v>
      </c>
      <c r="AG397">
        <f>VLOOKUP(A397,[1]DETALLE!$A$1:$AK$841,16,FALSE)</f>
        <v>7</v>
      </c>
      <c r="AH397">
        <f>VLOOKUP(A397,[1]DETALLE!$A$1:$AK$841,22,FALSE)</f>
        <v>1.05</v>
      </c>
      <c r="AI397">
        <f>VLOOKUP(A397,[1]DETALLE!$A$1:$AK$841,27,FALSE)</f>
        <v>0.3833333333333333</v>
      </c>
      <c r="AJ397" t="str">
        <f>VLOOKUP(A397,[1]DETALLE!$A$1:$AK$841,18,FALSE)</f>
        <v>High End Cut Sheet</v>
      </c>
      <c r="AK397">
        <f t="shared" si="30"/>
        <v>0</v>
      </c>
      <c r="AL397">
        <f t="shared" si="31"/>
        <v>0</v>
      </c>
      <c r="AM397">
        <f t="shared" si="32"/>
        <v>1</v>
      </c>
      <c r="AN397">
        <f t="shared" si="33"/>
        <v>0</v>
      </c>
      <c r="AO397">
        <f t="shared" si="34"/>
        <v>0</v>
      </c>
    </row>
    <row r="398" spans="1:41" x14ac:dyDescent="0.25">
      <c r="A398" t="s">
        <v>410</v>
      </c>
      <c r="B398">
        <v>2019</v>
      </c>
      <c r="C398" t="s">
        <v>37</v>
      </c>
      <c r="D398" t="s">
        <v>38</v>
      </c>
      <c r="E398">
        <v>10</v>
      </c>
      <c r="F398" t="s">
        <v>40</v>
      </c>
      <c r="G398">
        <v>3.1333329999999999</v>
      </c>
      <c r="H398" t="s">
        <v>64</v>
      </c>
      <c r="I398">
        <v>655</v>
      </c>
      <c r="J398">
        <v>1365</v>
      </c>
      <c r="K398">
        <v>0</v>
      </c>
      <c r="L398">
        <v>0</v>
      </c>
      <c r="M398">
        <v>0.6</v>
      </c>
      <c r="N398">
        <v>0.8</v>
      </c>
      <c r="O398">
        <v>1.05</v>
      </c>
      <c r="P398">
        <v>1.1000000000000001</v>
      </c>
      <c r="Q398" t="s">
        <v>46</v>
      </c>
      <c r="R398">
        <v>5</v>
      </c>
      <c r="S398">
        <v>9</v>
      </c>
      <c r="T398" t="s">
        <v>47</v>
      </c>
      <c r="U398" t="s">
        <v>64</v>
      </c>
      <c r="V398" t="s">
        <v>35</v>
      </c>
      <c r="W398" t="s">
        <v>83</v>
      </c>
      <c r="X398">
        <v>2019</v>
      </c>
      <c r="Y398" t="s">
        <v>37</v>
      </c>
      <c r="Z398" t="s">
        <v>38</v>
      </c>
      <c r="AA398">
        <v>10</v>
      </c>
      <c r="AB398">
        <v>41</v>
      </c>
      <c r="AC398">
        <v>1.05</v>
      </c>
      <c r="AD398">
        <v>0.62666659999999996</v>
      </c>
      <c r="AE398">
        <v>1433.25</v>
      </c>
      <c r="AF398">
        <f>VLOOKUP(A398,[1]DETALLE!$A$1:$AK$841,37,FALSE)</f>
        <v>1501.5000000000002</v>
      </c>
      <c r="AG398">
        <f>VLOOKUP(A398,[1]DETALLE!$A$1:$AK$841,16,FALSE)</f>
        <v>68</v>
      </c>
      <c r="AH398">
        <f>VLOOKUP(A398,[1]DETALLE!$A$1:$AK$841,22,FALSE)</f>
        <v>1.1000000000000001</v>
      </c>
      <c r="AI398">
        <f>VLOOKUP(A398,[1]DETALLE!$A$1:$AK$841,27,FALSE)</f>
        <v>0.21800000000000003</v>
      </c>
      <c r="AJ398" t="str">
        <f>VLOOKUP(A398,[1]DETALLE!$A$1:$AK$841,18,FALSE)</f>
        <v>Departmental Digital</v>
      </c>
      <c r="AK398">
        <f t="shared" si="30"/>
        <v>0</v>
      </c>
      <c r="AL398">
        <f t="shared" si="31"/>
        <v>0</v>
      </c>
      <c r="AM398">
        <f t="shared" si="32"/>
        <v>0</v>
      </c>
      <c r="AN398">
        <f t="shared" si="33"/>
        <v>0</v>
      </c>
      <c r="AO398">
        <f t="shared" si="34"/>
        <v>0</v>
      </c>
    </row>
    <row r="399" spans="1:41" x14ac:dyDescent="0.25">
      <c r="A399" t="s">
        <v>411</v>
      </c>
      <c r="B399">
        <v>2019</v>
      </c>
      <c r="C399" t="s">
        <v>37</v>
      </c>
      <c r="D399" t="s">
        <v>38</v>
      </c>
      <c r="E399">
        <v>10</v>
      </c>
      <c r="F399" t="s">
        <v>40</v>
      </c>
      <c r="G399">
        <v>1.266667</v>
      </c>
      <c r="H399" t="s">
        <v>64</v>
      </c>
      <c r="I399">
        <v>655</v>
      </c>
      <c r="J399">
        <v>1365</v>
      </c>
      <c r="K399">
        <v>0</v>
      </c>
      <c r="L399">
        <v>0</v>
      </c>
      <c r="M399">
        <v>0.6</v>
      </c>
      <c r="N399">
        <v>0.8</v>
      </c>
      <c r="O399">
        <v>1.05</v>
      </c>
      <c r="P399">
        <v>1.1000000000000001</v>
      </c>
      <c r="Q399" t="s">
        <v>46</v>
      </c>
      <c r="R399">
        <v>5</v>
      </c>
      <c r="S399">
        <v>9</v>
      </c>
      <c r="T399" t="s">
        <v>47</v>
      </c>
      <c r="U399" t="s">
        <v>64</v>
      </c>
      <c r="V399" t="s">
        <v>35</v>
      </c>
      <c r="W399" t="s">
        <v>55</v>
      </c>
      <c r="X399">
        <v>2019</v>
      </c>
      <c r="Y399" t="s">
        <v>37</v>
      </c>
      <c r="Z399" t="s">
        <v>38</v>
      </c>
      <c r="AA399">
        <v>12</v>
      </c>
      <c r="AB399">
        <v>56</v>
      </c>
      <c r="AC399">
        <v>1.05</v>
      </c>
      <c r="AD399">
        <v>0.25333339999999999</v>
      </c>
      <c r="AE399">
        <v>1433.25</v>
      </c>
      <c r="AF399">
        <f>VLOOKUP(A399,[1]DETALLE!$A$1:$AK$841,37,FALSE)</f>
        <v>1501.5000000000002</v>
      </c>
      <c r="AG399">
        <f>VLOOKUP(A399,[1]DETALLE!$A$1:$AK$841,16,FALSE)</f>
        <v>1258</v>
      </c>
      <c r="AH399">
        <f>VLOOKUP(A399,[1]DETALLE!$A$1:$AK$841,22,FALSE)</f>
        <v>1.1000000000000001</v>
      </c>
      <c r="AI399">
        <f>VLOOKUP(A399,[1]DETALLE!$A$1:$AK$841,27,FALSE)</f>
        <v>0.26</v>
      </c>
      <c r="AJ399" t="str">
        <f>VLOOKUP(A399,[1]DETALLE!$A$1:$AK$841,18,FALSE)</f>
        <v>Office Digital</v>
      </c>
      <c r="AK399">
        <f t="shared" si="30"/>
        <v>0</v>
      </c>
      <c r="AL399">
        <f t="shared" si="31"/>
        <v>0</v>
      </c>
      <c r="AM399">
        <f t="shared" si="32"/>
        <v>0</v>
      </c>
      <c r="AN399">
        <f t="shared" si="33"/>
        <v>0</v>
      </c>
      <c r="AO399">
        <f t="shared" si="34"/>
        <v>0</v>
      </c>
    </row>
    <row r="400" spans="1:41" x14ac:dyDescent="0.25">
      <c r="A400" t="s">
        <v>412</v>
      </c>
      <c r="B400">
        <v>2019</v>
      </c>
      <c r="C400" t="s">
        <v>37</v>
      </c>
      <c r="D400" t="s">
        <v>38</v>
      </c>
      <c r="E400">
        <v>10</v>
      </c>
      <c r="F400" t="s">
        <v>40</v>
      </c>
      <c r="G400">
        <v>1.016667</v>
      </c>
      <c r="H400" t="s">
        <v>64</v>
      </c>
      <c r="I400">
        <v>655</v>
      </c>
      <c r="J400">
        <v>1365</v>
      </c>
      <c r="K400">
        <v>0</v>
      </c>
      <c r="L400">
        <v>0</v>
      </c>
      <c r="M400">
        <v>0.6</v>
      </c>
      <c r="N400">
        <v>0.8</v>
      </c>
      <c r="O400">
        <v>1.05</v>
      </c>
      <c r="P400">
        <v>1.1000000000000001</v>
      </c>
      <c r="Q400" t="s">
        <v>46</v>
      </c>
      <c r="R400">
        <v>5</v>
      </c>
      <c r="S400">
        <v>9</v>
      </c>
      <c r="T400" t="s">
        <v>47</v>
      </c>
      <c r="U400" t="s">
        <v>64</v>
      </c>
      <c r="V400" t="s">
        <v>35</v>
      </c>
      <c r="W400" t="s">
        <v>55</v>
      </c>
      <c r="X400">
        <v>2019</v>
      </c>
      <c r="Y400" t="s">
        <v>37</v>
      </c>
      <c r="Z400" t="s">
        <v>38</v>
      </c>
      <c r="AA400">
        <v>10</v>
      </c>
      <c r="AB400">
        <v>64</v>
      </c>
      <c r="AC400">
        <v>1.1000000000000001</v>
      </c>
      <c r="AD400">
        <v>0.2033334</v>
      </c>
      <c r="AE400">
        <v>1501.5</v>
      </c>
      <c r="AF400">
        <f>VLOOKUP(A400,[1]DETALLE!$A$1:$AK$841,37,FALSE)</f>
        <v>750.75000000000011</v>
      </c>
      <c r="AG400">
        <f>VLOOKUP(A400,[1]DETALLE!$A$1:$AK$841,16,FALSE)</f>
        <v>178</v>
      </c>
      <c r="AH400">
        <f>VLOOKUP(A400,[1]DETALLE!$A$1:$AK$841,22,FALSE)</f>
        <v>1.05</v>
      </c>
      <c r="AI400">
        <f>VLOOKUP(A400,[1]DETALLE!$A$1:$AK$841,27,FALSE)</f>
        <v>0</v>
      </c>
      <c r="AJ400" t="str">
        <f>VLOOKUP(A400,[1]DETALLE!$A$1:$AK$841,18,FALSE)</f>
        <v>Entry Mono Printers</v>
      </c>
      <c r="AK400">
        <f t="shared" si="30"/>
        <v>0</v>
      </c>
      <c r="AL400">
        <f t="shared" si="31"/>
        <v>0</v>
      </c>
      <c r="AM400">
        <f t="shared" si="32"/>
        <v>0</v>
      </c>
      <c r="AN400">
        <f t="shared" si="33"/>
        <v>0</v>
      </c>
      <c r="AO400">
        <f t="shared" si="34"/>
        <v>0</v>
      </c>
    </row>
    <row r="401" spans="1:41" x14ac:dyDescent="0.25">
      <c r="A401" t="s">
        <v>413</v>
      </c>
      <c r="B401">
        <v>2019</v>
      </c>
      <c r="C401" t="s">
        <v>37</v>
      </c>
      <c r="D401" t="s">
        <v>38</v>
      </c>
      <c r="E401">
        <v>10</v>
      </c>
      <c r="F401" t="s">
        <v>40</v>
      </c>
      <c r="G401">
        <v>1.5333330000000001</v>
      </c>
      <c r="H401" t="s">
        <v>64</v>
      </c>
      <c r="I401">
        <v>655</v>
      </c>
      <c r="J401">
        <v>1365</v>
      </c>
      <c r="K401">
        <v>0</v>
      </c>
      <c r="L401">
        <v>0</v>
      </c>
      <c r="M401">
        <v>0.6</v>
      </c>
      <c r="N401">
        <v>0.8</v>
      </c>
      <c r="O401">
        <v>1.05</v>
      </c>
      <c r="P401">
        <v>1.1000000000000001</v>
      </c>
      <c r="Q401" t="s">
        <v>46</v>
      </c>
      <c r="R401">
        <v>5</v>
      </c>
      <c r="S401">
        <v>9</v>
      </c>
      <c r="T401" t="s">
        <v>47</v>
      </c>
      <c r="U401" t="s">
        <v>64</v>
      </c>
      <c r="V401" t="s">
        <v>35</v>
      </c>
      <c r="W401" t="s">
        <v>55</v>
      </c>
      <c r="X401">
        <v>2019</v>
      </c>
      <c r="Y401" t="s">
        <v>37</v>
      </c>
      <c r="Z401" t="s">
        <v>38</v>
      </c>
      <c r="AA401">
        <v>17</v>
      </c>
      <c r="AB401">
        <v>155</v>
      </c>
      <c r="AC401">
        <v>1.1000000000000001</v>
      </c>
      <c r="AD401">
        <v>0.30666660000000001</v>
      </c>
      <c r="AE401">
        <v>1501.5</v>
      </c>
      <c r="AF401">
        <f>VLOOKUP(A401,[1]DETALLE!$A$1:$AK$841,37,FALSE)</f>
        <v>-65.541666666666615</v>
      </c>
      <c r="AG401">
        <f>VLOOKUP(A401,[1]DETALLE!$A$1:$AK$841,16,FALSE)</f>
        <v>32</v>
      </c>
      <c r="AH401">
        <f>VLOOKUP(A401,[1]DETALLE!$A$1:$AK$841,22,FALSE)</f>
        <v>1.1000000000000001</v>
      </c>
      <c r="AI401">
        <f>VLOOKUP(A401,[1]DETALLE!$A$1:$AK$841,27,FALSE)</f>
        <v>1.1666666666666665</v>
      </c>
      <c r="AJ401" t="str">
        <f>VLOOKUP(A401,[1]DETALLE!$A$1:$AK$841,18,FALSE)</f>
        <v>Light Production Digital Business</v>
      </c>
      <c r="AK401">
        <f t="shared" si="30"/>
        <v>0</v>
      </c>
      <c r="AL401">
        <f t="shared" si="31"/>
        <v>0</v>
      </c>
      <c r="AM401">
        <f t="shared" si="32"/>
        <v>1</v>
      </c>
      <c r="AN401">
        <f t="shared" si="33"/>
        <v>0</v>
      </c>
      <c r="AO401">
        <f t="shared" si="34"/>
        <v>0</v>
      </c>
    </row>
    <row r="402" spans="1:41" x14ac:dyDescent="0.25">
      <c r="A402" t="s">
        <v>414</v>
      </c>
      <c r="B402">
        <v>2019</v>
      </c>
      <c r="C402" t="s">
        <v>37</v>
      </c>
      <c r="D402" t="s">
        <v>38</v>
      </c>
      <c r="E402">
        <v>10</v>
      </c>
      <c r="F402" t="s">
        <v>40</v>
      </c>
      <c r="G402">
        <v>2.266667</v>
      </c>
      <c r="H402" t="s">
        <v>116</v>
      </c>
      <c r="I402">
        <v>655</v>
      </c>
      <c r="J402">
        <v>1365</v>
      </c>
      <c r="K402">
        <v>0</v>
      </c>
      <c r="L402">
        <v>0</v>
      </c>
      <c r="M402">
        <v>0.6</v>
      </c>
      <c r="N402">
        <v>0.8</v>
      </c>
      <c r="O402">
        <v>1.05</v>
      </c>
      <c r="P402">
        <v>1.1000000000000001</v>
      </c>
      <c r="Q402" t="s">
        <v>46</v>
      </c>
      <c r="R402">
        <v>5</v>
      </c>
      <c r="S402">
        <v>9</v>
      </c>
      <c r="T402" t="s">
        <v>47</v>
      </c>
      <c r="U402" t="s">
        <v>58</v>
      </c>
      <c r="V402" t="s">
        <v>35</v>
      </c>
      <c r="W402" t="s">
        <v>67</v>
      </c>
      <c r="X402">
        <v>2019</v>
      </c>
      <c r="Y402" t="s">
        <v>37</v>
      </c>
      <c r="Z402" t="s">
        <v>38</v>
      </c>
      <c r="AA402">
        <v>11</v>
      </c>
      <c r="AB402">
        <v>118</v>
      </c>
      <c r="AC402">
        <v>1.1000000000000001</v>
      </c>
      <c r="AD402">
        <v>0.4533334</v>
      </c>
      <c r="AE402">
        <v>1501.5</v>
      </c>
      <c r="AF402">
        <f>VLOOKUP(A402,[1]DETALLE!$A$1:$AK$841,37,FALSE)</f>
        <v>1092</v>
      </c>
      <c r="AG402">
        <f>VLOOKUP(A402,[1]DETALLE!$A$1:$AK$841,16,FALSE)</f>
        <v>18</v>
      </c>
      <c r="AH402">
        <f>VLOOKUP(A402,[1]DETALLE!$A$1:$AK$841,22,FALSE)</f>
        <v>0.8</v>
      </c>
      <c r="AI402">
        <f>VLOOKUP(A402,[1]DETALLE!$A$1:$AK$841,27,FALSE)</f>
        <v>0.25600000000000001</v>
      </c>
      <c r="AJ402" t="str">
        <f>VLOOKUP(A402,[1]DETALLE!$A$1:$AK$841,18,FALSE)</f>
        <v>Departmental Digital</v>
      </c>
      <c r="AK402">
        <f t="shared" si="30"/>
        <v>0</v>
      </c>
      <c r="AL402">
        <f t="shared" si="31"/>
        <v>0</v>
      </c>
      <c r="AM402">
        <f t="shared" si="32"/>
        <v>0</v>
      </c>
      <c r="AN402">
        <f t="shared" si="33"/>
        <v>0</v>
      </c>
      <c r="AO402">
        <f t="shared" si="34"/>
        <v>0</v>
      </c>
    </row>
    <row r="403" spans="1:41" x14ac:dyDescent="0.25">
      <c r="A403" t="s">
        <v>415</v>
      </c>
      <c r="B403">
        <v>2019</v>
      </c>
      <c r="C403" t="s">
        <v>37</v>
      </c>
      <c r="D403" t="s">
        <v>38</v>
      </c>
      <c r="E403">
        <v>10</v>
      </c>
      <c r="F403" t="s">
        <v>40</v>
      </c>
      <c r="G403">
        <v>1.9666669999999999</v>
      </c>
      <c r="H403" t="s">
        <v>34</v>
      </c>
      <c r="I403">
        <v>468</v>
      </c>
      <c r="J403">
        <v>715</v>
      </c>
      <c r="K403">
        <v>0</v>
      </c>
      <c r="L403">
        <v>0</v>
      </c>
      <c r="M403">
        <v>0</v>
      </c>
      <c r="N403">
        <v>0.6</v>
      </c>
      <c r="O403">
        <v>0.8</v>
      </c>
      <c r="P403">
        <v>1.05</v>
      </c>
      <c r="Q403" t="s">
        <v>46</v>
      </c>
      <c r="R403">
        <v>5</v>
      </c>
      <c r="S403">
        <v>9</v>
      </c>
      <c r="T403" t="s">
        <v>47</v>
      </c>
      <c r="U403" t="s">
        <v>34</v>
      </c>
      <c r="V403" t="s">
        <v>35</v>
      </c>
      <c r="W403" t="s">
        <v>59</v>
      </c>
      <c r="X403">
        <v>2019</v>
      </c>
      <c r="Y403" t="s">
        <v>37</v>
      </c>
      <c r="Z403" t="s">
        <v>38</v>
      </c>
      <c r="AA403">
        <v>10</v>
      </c>
      <c r="AB403">
        <v>114</v>
      </c>
      <c r="AC403">
        <v>1.05</v>
      </c>
      <c r="AD403">
        <v>0.3933334</v>
      </c>
      <c r="AE403">
        <v>750.75</v>
      </c>
      <c r="AF403">
        <f>VLOOKUP(A403,[1]DETALLE!$A$1:$AK$841,37,FALSE)</f>
        <v>741.81250000000011</v>
      </c>
      <c r="AG403">
        <f>VLOOKUP(A403,[1]DETALLE!$A$1:$AK$841,16,FALSE)</f>
        <v>2701</v>
      </c>
      <c r="AH403">
        <f>VLOOKUP(A403,[1]DETALLE!$A$1:$AK$841,22,FALSE)</f>
        <v>1.05</v>
      </c>
      <c r="AI403">
        <f>VLOOKUP(A403,[1]DETALLE!$A$1:$AK$841,27,FALSE)</f>
        <v>1.05</v>
      </c>
      <c r="AJ403" t="str">
        <f>VLOOKUP(A403,[1]DETALLE!$A$1:$AK$841,18,FALSE)</f>
        <v>A4 Mono MFPs</v>
      </c>
      <c r="AK403">
        <f t="shared" si="30"/>
        <v>0</v>
      </c>
      <c r="AL403">
        <f t="shared" si="31"/>
        <v>0</v>
      </c>
      <c r="AM403">
        <f t="shared" si="32"/>
        <v>1</v>
      </c>
      <c r="AN403">
        <f t="shared" si="33"/>
        <v>0</v>
      </c>
      <c r="AO403">
        <f t="shared" si="34"/>
        <v>1</v>
      </c>
    </row>
    <row r="404" spans="1:41" x14ac:dyDescent="0.25">
      <c r="A404" t="s">
        <v>416</v>
      </c>
      <c r="B404">
        <v>2019</v>
      </c>
      <c r="C404" t="s">
        <v>37</v>
      </c>
      <c r="D404" t="s">
        <v>38</v>
      </c>
      <c r="E404">
        <v>11</v>
      </c>
      <c r="F404" t="s">
        <v>40</v>
      </c>
      <c r="G404">
        <v>0.96666660000000004</v>
      </c>
      <c r="H404" t="s">
        <v>34</v>
      </c>
      <c r="I404">
        <v>468</v>
      </c>
      <c r="J404">
        <v>715</v>
      </c>
      <c r="K404">
        <v>0</v>
      </c>
      <c r="L404">
        <v>0</v>
      </c>
      <c r="M404">
        <v>0</v>
      </c>
      <c r="N404">
        <v>0.6</v>
      </c>
      <c r="O404">
        <v>0.8</v>
      </c>
      <c r="P404">
        <v>1.05</v>
      </c>
      <c r="Q404" t="s">
        <v>46</v>
      </c>
      <c r="R404">
        <v>5</v>
      </c>
      <c r="S404">
        <v>9</v>
      </c>
      <c r="T404" t="s">
        <v>47</v>
      </c>
      <c r="U404" t="s">
        <v>34</v>
      </c>
      <c r="V404" t="s">
        <v>35</v>
      </c>
      <c r="W404" t="s">
        <v>42</v>
      </c>
      <c r="X404">
        <v>2019</v>
      </c>
      <c r="Y404" t="s">
        <v>37</v>
      </c>
      <c r="Z404" t="s">
        <v>38</v>
      </c>
      <c r="AA404">
        <v>11</v>
      </c>
      <c r="AB404">
        <v>63</v>
      </c>
      <c r="AC404">
        <v>1.05</v>
      </c>
      <c r="AD404">
        <v>0.19333332</v>
      </c>
      <c r="AE404">
        <v>750.75</v>
      </c>
      <c r="AF404">
        <f>VLOOKUP(A404,[1]DETALLE!$A$1:$AK$841,37,FALSE)</f>
        <v>0</v>
      </c>
      <c r="AG404">
        <f>VLOOKUP(A404,[1]DETALLE!$A$1:$AK$841,16,FALSE)</f>
        <v>3</v>
      </c>
      <c r="AH404">
        <f>VLOOKUP(A404,[1]DETALLE!$A$1:$AK$841,22,FALSE)</f>
        <v>0</v>
      </c>
      <c r="AI404">
        <f>VLOOKUP(A404,[1]DETALLE!$A$1:$AK$841,27,FALSE)</f>
        <v>0.1</v>
      </c>
      <c r="AJ404" t="str">
        <f>VLOOKUP(A404,[1]DETALLE!$A$1:$AK$841,18,FALSE)</f>
        <v>Departmental Digital</v>
      </c>
      <c r="AK404">
        <f t="shared" si="30"/>
        <v>0</v>
      </c>
      <c r="AL404">
        <f t="shared" si="31"/>
        <v>0</v>
      </c>
      <c r="AM404">
        <f t="shared" si="32"/>
        <v>0</v>
      </c>
      <c r="AN404">
        <f t="shared" si="33"/>
        <v>0</v>
      </c>
      <c r="AO404">
        <f t="shared" si="34"/>
        <v>0</v>
      </c>
    </row>
    <row r="405" spans="1:41" x14ac:dyDescent="0.25">
      <c r="A405" t="s">
        <v>417</v>
      </c>
      <c r="B405">
        <v>2019</v>
      </c>
      <c r="C405" t="s">
        <v>37</v>
      </c>
      <c r="D405" t="s">
        <v>38</v>
      </c>
      <c r="E405">
        <v>11</v>
      </c>
      <c r="F405" t="s">
        <v>40</v>
      </c>
      <c r="G405">
        <v>0.76666670000000003</v>
      </c>
      <c r="H405" t="s">
        <v>34</v>
      </c>
      <c r="I405">
        <v>468</v>
      </c>
      <c r="J405">
        <v>715</v>
      </c>
      <c r="K405">
        <v>0</v>
      </c>
      <c r="L405">
        <v>0</v>
      </c>
      <c r="M405">
        <v>0</v>
      </c>
      <c r="N405">
        <v>0.6</v>
      </c>
      <c r="O405">
        <v>0.8</v>
      </c>
      <c r="P405">
        <v>1.05</v>
      </c>
      <c r="Q405" t="s">
        <v>46</v>
      </c>
      <c r="R405">
        <v>5</v>
      </c>
      <c r="S405">
        <v>9</v>
      </c>
      <c r="T405" t="s">
        <v>85</v>
      </c>
      <c r="U405" t="s">
        <v>34</v>
      </c>
      <c r="V405" t="s">
        <v>35</v>
      </c>
      <c r="W405" t="s">
        <v>61</v>
      </c>
      <c r="X405">
        <v>2019</v>
      </c>
      <c r="Y405" t="s">
        <v>37</v>
      </c>
      <c r="Z405" t="s">
        <v>38</v>
      </c>
      <c r="AA405">
        <v>11</v>
      </c>
      <c r="AB405">
        <v>73</v>
      </c>
      <c r="AC405">
        <v>1.05</v>
      </c>
      <c r="AD405">
        <v>8.5185188888888902E-2</v>
      </c>
      <c r="AE405">
        <v>750.75</v>
      </c>
      <c r="AF405">
        <f>VLOOKUP(A405,[1]DETALLE!$A$1:$AK$841,37,FALSE)</f>
        <v>1501.5000000000002</v>
      </c>
      <c r="AG405">
        <f>VLOOKUP(A405,[1]DETALLE!$A$1:$AK$841,16,FALSE)</f>
        <v>77</v>
      </c>
      <c r="AH405">
        <f>VLOOKUP(A405,[1]DETALLE!$A$1:$AK$841,22,FALSE)</f>
        <v>1.1000000000000001</v>
      </c>
      <c r="AI405">
        <f>VLOOKUP(A405,[1]DETALLE!$A$1:$AK$841,27,FALSE)</f>
        <v>0.374</v>
      </c>
      <c r="AJ405" t="str">
        <f>VLOOKUP(A405,[1]DETALLE!$A$1:$AK$841,18,FALSE)</f>
        <v>Departmental Digital</v>
      </c>
      <c r="AK405">
        <f t="shared" si="30"/>
        <v>0</v>
      </c>
      <c r="AL405">
        <f t="shared" si="31"/>
        <v>0</v>
      </c>
      <c r="AM405">
        <f t="shared" si="32"/>
        <v>0</v>
      </c>
      <c r="AN405">
        <f t="shared" si="33"/>
        <v>0</v>
      </c>
      <c r="AO405">
        <f t="shared" si="34"/>
        <v>0</v>
      </c>
    </row>
    <row r="406" spans="1:41" x14ac:dyDescent="0.25">
      <c r="A406" t="s">
        <v>418</v>
      </c>
      <c r="B406">
        <v>2019</v>
      </c>
      <c r="C406" t="s">
        <v>37</v>
      </c>
      <c r="D406" t="s">
        <v>38</v>
      </c>
      <c r="E406">
        <v>11</v>
      </c>
      <c r="F406" t="s">
        <v>40</v>
      </c>
      <c r="G406">
        <v>2.4666670000000002</v>
      </c>
      <c r="H406" t="s">
        <v>91</v>
      </c>
      <c r="I406">
        <v>803</v>
      </c>
      <c r="J406">
        <v>1573</v>
      </c>
      <c r="K406">
        <v>0.2</v>
      </c>
      <c r="L406">
        <v>0.6</v>
      </c>
      <c r="M406">
        <v>0.8</v>
      </c>
      <c r="N406">
        <v>1.05</v>
      </c>
      <c r="O406">
        <v>1.1000000000000001</v>
      </c>
      <c r="P406">
        <v>1.1499999999999999</v>
      </c>
      <c r="Q406" t="s">
        <v>46</v>
      </c>
      <c r="R406">
        <v>4</v>
      </c>
      <c r="S406">
        <v>6</v>
      </c>
      <c r="T406" t="s">
        <v>47</v>
      </c>
      <c r="U406" t="s">
        <v>91</v>
      </c>
      <c r="V406" t="s">
        <v>35</v>
      </c>
      <c r="W406" t="s">
        <v>73</v>
      </c>
      <c r="X406">
        <v>2019</v>
      </c>
      <c r="Y406" t="s">
        <v>37</v>
      </c>
      <c r="Z406" t="s">
        <v>38</v>
      </c>
      <c r="AA406">
        <v>11</v>
      </c>
      <c r="AB406">
        <v>72</v>
      </c>
      <c r="AC406">
        <v>1.1499999999999999</v>
      </c>
      <c r="AD406">
        <v>0.61666675000000004</v>
      </c>
      <c r="AE406">
        <v>1808.95</v>
      </c>
      <c r="AF406">
        <f>VLOOKUP(A406,[1]DETALLE!$A$1:$AK$841,37,FALSE)</f>
        <v>1730.3000000000004</v>
      </c>
      <c r="AG406">
        <f>VLOOKUP(A406,[1]DETALLE!$A$1:$AK$841,16,FALSE)</f>
        <v>38</v>
      </c>
      <c r="AH406">
        <f>VLOOKUP(A406,[1]DETALLE!$A$1:$AK$841,22,FALSE)</f>
        <v>1.1000000000000001</v>
      </c>
      <c r="AI406">
        <f>VLOOKUP(A406,[1]DETALLE!$A$1:$AK$841,27,FALSE)</f>
        <v>0.48249999999999998</v>
      </c>
      <c r="AJ406" t="str">
        <f>VLOOKUP(A406,[1]DETALLE!$A$1:$AK$841,18,FALSE)</f>
        <v>Light Production Digital Business</v>
      </c>
      <c r="AK406">
        <f t="shared" si="30"/>
        <v>0</v>
      </c>
      <c r="AL406">
        <f t="shared" si="31"/>
        <v>0</v>
      </c>
      <c r="AM406">
        <f t="shared" si="32"/>
        <v>0</v>
      </c>
      <c r="AN406">
        <f t="shared" si="33"/>
        <v>0</v>
      </c>
      <c r="AO406">
        <f t="shared" si="34"/>
        <v>0</v>
      </c>
    </row>
    <row r="407" spans="1:41" x14ac:dyDescent="0.25">
      <c r="A407" t="s">
        <v>419</v>
      </c>
      <c r="B407">
        <v>2019</v>
      </c>
      <c r="C407" t="s">
        <v>37</v>
      </c>
      <c r="D407" t="s">
        <v>38</v>
      </c>
      <c r="E407">
        <v>11</v>
      </c>
      <c r="F407" t="s">
        <v>40</v>
      </c>
      <c r="G407">
        <v>0.15</v>
      </c>
      <c r="H407" t="s">
        <v>91</v>
      </c>
      <c r="I407">
        <v>803</v>
      </c>
      <c r="J407">
        <v>1573</v>
      </c>
      <c r="K407">
        <v>0.2</v>
      </c>
      <c r="L407">
        <v>0.6</v>
      </c>
      <c r="M407">
        <v>0.8</v>
      </c>
      <c r="N407">
        <v>1.05</v>
      </c>
      <c r="O407">
        <v>1.1000000000000001</v>
      </c>
      <c r="P407">
        <v>1.1499999999999999</v>
      </c>
      <c r="Q407" t="s">
        <v>420</v>
      </c>
      <c r="R407">
        <v>4</v>
      </c>
      <c r="S407">
        <v>6</v>
      </c>
      <c r="T407" t="s">
        <v>47</v>
      </c>
      <c r="U407" t="s">
        <v>91</v>
      </c>
      <c r="V407" t="s">
        <v>35</v>
      </c>
      <c r="W407" t="s">
        <v>42</v>
      </c>
      <c r="X407">
        <v>2019</v>
      </c>
      <c r="Y407" t="s">
        <v>37</v>
      </c>
      <c r="Z407" t="s">
        <v>38</v>
      </c>
      <c r="AA407">
        <v>15</v>
      </c>
      <c r="AB407">
        <v>374</v>
      </c>
      <c r="AC407">
        <v>1.1499999999999999</v>
      </c>
      <c r="AD407">
        <v>3.7499999999999999E-2</v>
      </c>
      <c r="AE407">
        <v>923.45</v>
      </c>
      <c r="AF407">
        <f>VLOOKUP(A407,[1]DETALLE!$A$1:$AK$841,37,FALSE)</f>
        <v>1092</v>
      </c>
      <c r="AG407">
        <f>VLOOKUP(A407,[1]DETALLE!$A$1:$AK$841,16,FALSE)</f>
        <v>25</v>
      </c>
      <c r="AH407">
        <f>VLOOKUP(A407,[1]DETALLE!$A$1:$AK$841,22,FALSE)</f>
        <v>0.8</v>
      </c>
      <c r="AI407">
        <f>VLOOKUP(A407,[1]DETALLE!$A$1:$AK$841,27,FALSE)</f>
        <v>5.6000000000000008E-2</v>
      </c>
      <c r="AJ407" t="str">
        <f>VLOOKUP(A407,[1]DETALLE!$A$1:$AK$841,18,FALSE)</f>
        <v>Departmental Digital</v>
      </c>
      <c r="AK407">
        <f t="shared" si="30"/>
        <v>0</v>
      </c>
      <c r="AL407">
        <f t="shared" si="31"/>
        <v>0</v>
      </c>
      <c r="AM407">
        <f t="shared" si="32"/>
        <v>0</v>
      </c>
      <c r="AN407">
        <f t="shared" si="33"/>
        <v>0</v>
      </c>
      <c r="AO407">
        <f t="shared" si="34"/>
        <v>0</v>
      </c>
    </row>
    <row r="408" spans="1:41" x14ac:dyDescent="0.25">
      <c r="A408" t="s">
        <v>421</v>
      </c>
      <c r="B408">
        <v>2019</v>
      </c>
      <c r="C408" t="s">
        <v>37</v>
      </c>
      <c r="D408" t="s">
        <v>38</v>
      </c>
      <c r="E408">
        <v>11</v>
      </c>
      <c r="F408" t="s">
        <v>40</v>
      </c>
      <c r="G408">
        <v>0.48333330000000002</v>
      </c>
      <c r="H408" t="s">
        <v>91</v>
      </c>
      <c r="I408">
        <v>803</v>
      </c>
      <c r="J408">
        <v>1573</v>
      </c>
      <c r="K408">
        <v>0.2</v>
      </c>
      <c r="L408">
        <v>0.6</v>
      </c>
      <c r="M408">
        <v>0.8</v>
      </c>
      <c r="N408">
        <v>1.05</v>
      </c>
      <c r="O408">
        <v>1.1000000000000001</v>
      </c>
      <c r="P408">
        <v>1.1499999999999999</v>
      </c>
      <c r="Q408" t="s">
        <v>46</v>
      </c>
      <c r="R408">
        <v>4</v>
      </c>
      <c r="S408">
        <v>6</v>
      </c>
      <c r="T408" t="s">
        <v>47</v>
      </c>
      <c r="U408" t="s">
        <v>91</v>
      </c>
      <c r="V408" t="s">
        <v>35</v>
      </c>
      <c r="W408" t="s">
        <v>67</v>
      </c>
      <c r="X408">
        <v>2019</v>
      </c>
      <c r="Y408" t="s">
        <v>37</v>
      </c>
      <c r="Z408" t="s">
        <v>38</v>
      </c>
      <c r="AA408">
        <v>12</v>
      </c>
      <c r="AB408">
        <v>94</v>
      </c>
      <c r="AC408">
        <v>1.1499999999999999</v>
      </c>
      <c r="AD408">
        <v>0.12083332500000001</v>
      </c>
      <c r="AE408">
        <v>1808.95</v>
      </c>
      <c r="AF408">
        <f>VLOOKUP(A408,[1]DETALLE!$A$1:$AK$841,37,FALSE)</f>
        <v>819</v>
      </c>
      <c r="AG408">
        <f>VLOOKUP(A408,[1]DETALLE!$A$1:$AK$841,16,FALSE)</f>
        <v>9</v>
      </c>
      <c r="AH408">
        <f>VLOOKUP(A408,[1]DETALLE!$A$1:$AK$841,22,FALSE)</f>
        <v>0.6</v>
      </c>
      <c r="AI408">
        <f>VLOOKUP(A408,[1]DETALLE!$A$1:$AK$841,27,FALSE)</f>
        <v>0.47800000000000004</v>
      </c>
      <c r="AJ408" t="str">
        <f>VLOOKUP(A408,[1]DETALLE!$A$1:$AK$841,18,FALSE)</f>
        <v>Departmental Digital</v>
      </c>
      <c r="AK408">
        <f t="shared" si="30"/>
        <v>0</v>
      </c>
      <c r="AL408">
        <f t="shared" si="31"/>
        <v>0</v>
      </c>
      <c r="AM408">
        <f t="shared" si="32"/>
        <v>0</v>
      </c>
      <c r="AN408">
        <f t="shared" si="33"/>
        <v>0</v>
      </c>
      <c r="AO408">
        <f t="shared" si="34"/>
        <v>0</v>
      </c>
    </row>
    <row r="409" spans="1:41" x14ac:dyDescent="0.25">
      <c r="A409" t="s">
        <v>422</v>
      </c>
      <c r="B409">
        <v>2019</v>
      </c>
      <c r="C409" t="s">
        <v>37</v>
      </c>
      <c r="D409" t="s">
        <v>38</v>
      </c>
      <c r="E409">
        <v>11</v>
      </c>
      <c r="F409" t="s">
        <v>40</v>
      </c>
      <c r="G409">
        <v>2.8333330000000001</v>
      </c>
      <c r="H409" t="s">
        <v>34</v>
      </c>
      <c r="I409">
        <v>468</v>
      </c>
      <c r="J409">
        <v>715</v>
      </c>
      <c r="K409">
        <v>0</v>
      </c>
      <c r="L409">
        <v>0</v>
      </c>
      <c r="M409">
        <v>0</v>
      </c>
      <c r="N409">
        <v>0.6</v>
      </c>
      <c r="O409">
        <v>0.8</v>
      </c>
      <c r="P409">
        <v>1.05</v>
      </c>
      <c r="Q409" t="s">
        <v>46</v>
      </c>
      <c r="R409">
        <v>5</v>
      </c>
      <c r="S409">
        <v>9</v>
      </c>
      <c r="T409" t="s">
        <v>85</v>
      </c>
      <c r="U409" t="s">
        <v>34</v>
      </c>
      <c r="V409" t="s">
        <v>35</v>
      </c>
      <c r="W409" t="s">
        <v>42</v>
      </c>
      <c r="X409">
        <v>2019</v>
      </c>
      <c r="Y409" t="s">
        <v>37</v>
      </c>
      <c r="Z409" t="s">
        <v>38</v>
      </c>
      <c r="AA409">
        <v>12</v>
      </c>
      <c r="AB409">
        <v>183</v>
      </c>
      <c r="AC409">
        <v>1.05</v>
      </c>
      <c r="AD409">
        <v>0.314814777777778</v>
      </c>
      <c r="AE409">
        <v>750.75</v>
      </c>
      <c r="AF409">
        <f>VLOOKUP(A409,[1]DETALLE!$A$1:$AK$841,37,FALSE)</f>
        <v>943.80000000000007</v>
      </c>
      <c r="AG409">
        <f>VLOOKUP(A409,[1]DETALLE!$A$1:$AK$841,16,FALSE)</f>
        <v>6</v>
      </c>
      <c r="AH409">
        <f>VLOOKUP(A409,[1]DETALLE!$A$1:$AK$841,22,FALSE)</f>
        <v>0.6</v>
      </c>
      <c r="AI409">
        <f>VLOOKUP(A409,[1]DETALLE!$A$1:$AK$841,27,FALSE)</f>
        <v>9.2499999999999999E-2</v>
      </c>
      <c r="AJ409" t="str">
        <f>VLOOKUP(A409,[1]DETALLE!$A$1:$AK$841,18,FALSE)</f>
        <v>Entry Production Color Low/Mid</v>
      </c>
      <c r="AK409">
        <f t="shared" si="30"/>
        <v>0</v>
      </c>
      <c r="AL409">
        <f t="shared" si="31"/>
        <v>0</v>
      </c>
      <c r="AM409">
        <f t="shared" si="32"/>
        <v>0</v>
      </c>
      <c r="AN409">
        <f t="shared" si="33"/>
        <v>0</v>
      </c>
      <c r="AO409">
        <f t="shared" si="34"/>
        <v>0</v>
      </c>
    </row>
    <row r="410" spans="1:41" x14ac:dyDescent="0.25">
      <c r="A410" t="s">
        <v>423</v>
      </c>
      <c r="B410">
        <v>2019</v>
      </c>
      <c r="C410" t="s">
        <v>37</v>
      </c>
      <c r="D410" t="s">
        <v>38</v>
      </c>
      <c r="E410">
        <v>11</v>
      </c>
      <c r="F410" t="s">
        <v>40</v>
      </c>
      <c r="G410">
        <v>2.5</v>
      </c>
      <c r="H410" t="s">
        <v>34</v>
      </c>
      <c r="I410">
        <v>468</v>
      </c>
      <c r="J410">
        <v>715</v>
      </c>
      <c r="K410">
        <v>0</v>
      </c>
      <c r="L410">
        <v>0</v>
      </c>
      <c r="M410">
        <v>0</v>
      </c>
      <c r="N410">
        <v>0.6</v>
      </c>
      <c r="O410">
        <v>0.8</v>
      </c>
      <c r="P410">
        <v>1.05</v>
      </c>
      <c r="Q410" t="s">
        <v>46</v>
      </c>
      <c r="R410">
        <v>5</v>
      </c>
      <c r="S410">
        <v>9</v>
      </c>
      <c r="T410" t="s">
        <v>47</v>
      </c>
      <c r="U410" t="s">
        <v>34</v>
      </c>
      <c r="V410" t="s">
        <v>35</v>
      </c>
      <c r="W410" t="s">
        <v>55</v>
      </c>
      <c r="X410">
        <v>2019</v>
      </c>
      <c r="Y410" t="s">
        <v>37</v>
      </c>
      <c r="Z410" t="s">
        <v>38</v>
      </c>
      <c r="AA410">
        <v>11</v>
      </c>
      <c r="AB410">
        <v>28</v>
      </c>
      <c r="AC410">
        <v>0.6</v>
      </c>
      <c r="AD410">
        <v>0.5</v>
      </c>
      <c r="AE410">
        <v>429</v>
      </c>
      <c r="AF410">
        <f>VLOOKUP(A410,[1]DETALLE!$A$1:$AK$841,37,FALSE)</f>
        <v>0</v>
      </c>
      <c r="AG410">
        <f>VLOOKUP(A410,[1]DETALLE!$A$1:$AK$841,16,FALSE)</f>
        <v>2681</v>
      </c>
      <c r="AH410">
        <f>VLOOKUP(A410,[1]DETALLE!$A$1:$AK$841,22,FALSE)</f>
        <v>1.05</v>
      </c>
      <c r="AI410">
        <f>VLOOKUP(A410,[1]DETALLE!$A$1:$AK$841,27,FALSE)</f>
        <v>0.11000000000000001</v>
      </c>
      <c r="AJ410" t="str">
        <f>VLOOKUP(A410,[1]DETALLE!$A$1:$AK$841,18,FALSE)</f>
        <v>Entry Mono Printers</v>
      </c>
      <c r="AK410">
        <f t="shared" si="30"/>
        <v>0</v>
      </c>
      <c r="AL410">
        <f t="shared" si="31"/>
        <v>0</v>
      </c>
      <c r="AM410">
        <f t="shared" si="32"/>
        <v>0</v>
      </c>
      <c r="AN410">
        <f t="shared" si="33"/>
        <v>0</v>
      </c>
      <c r="AO410">
        <f t="shared" si="34"/>
        <v>0</v>
      </c>
    </row>
    <row r="411" spans="1:41" x14ac:dyDescent="0.25">
      <c r="A411" t="s">
        <v>424</v>
      </c>
      <c r="B411">
        <v>2019</v>
      </c>
      <c r="C411" t="s">
        <v>37</v>
      </c>
      <c r="D411" t="s">
        <v>38</v>
      </c>
      <c r="E411">
        <v>11</v>
      </c>
      <c r="F411" t="s">
        <v>40</v>
      </c>
      <c r="G411">
        <v>3.9</v>
      </c>
      <c r="H411" t="s">
        <v>45</v>
      </c>
      <c r="I411">
        <v>803</v>
      </c>
      <c r="J411">
        <v>1573</v>
      </c>
      <c r="K411">
        <v>0.2</v>
      </c>
      <c r="L411">
        <v>0.6</v>
      </c>
      <c r="M411">
        <v>0.8</v>
      </c>
      <c r="N411">
        <v>1.05</v>
      </c>
      <c r="O411">
        <v>1.1000000000000001</v>
      </c>
      <c r="P411">
        <v>1.1499999999999999</v>
      </c>
      <c r="Q411" t="s">
        <v>46</v>
      </c>
      <c r="R411">
        <v>4</v>
      </c>
      <c r="S411">
        <v>6</v>
      </c>
      <c r="T411" t="s">
        <v>47</v>
      </c>
      <c r="U411" t="s">
        <v>48</v>
      </c>
      <c r="V411" t="s">
        <v>35</v>
      </c>
      <c r="W411" t="s">
        <v>83</v>
      </c>
      <c r="X411">
        <v>2019</v>
      </c>
      <c r="Y411" t="s">
        <v>37</v>
      </c>
      <c r="Z411" t="s">
        <v>38</v>
      </c>
      <c r="AA411">
        <v>18</v>
      </c>
      <c r="AB411">
        <v>16</v>
      </c>
      <c r="AC411">
        <v>1.05</v>
      </c>
      <c r="AD411">
        <v>0.97499999999999998</v>
      </c>
      <c r="AE411">
        <v>1651.65</v>
      </c>
      <c r="AF411">
        <f>VLOOKUP(A411,[1]DETALLE!$A$1:$AK$841,37,FALSE)</f>
        <v>1258.4000000000003</v>
      </c>
      <c r="AG411">
        <f>VLOOKUP(A411,[1]DETALLE!$A$1:$AK$841,16,FALSE)</f>
        <v>12</v>
      </c>
      <c r="AH411">
        <f>VLOOKUP(A411,[1]DETALLE!$A$1:$AK$841,22,FALSE)</f>
        <v>0.8</v>
      </c>
      <c r="AI411">
        <f>VLOOKUP(A411,[1]DETALLE!$A$1:$AK$841,27,FALSE)</f>
        <v>0.49249999999999999</v>
      </c>
      <c r="AJ411" t="str">
        <f>VLOOKUP(A411,[1]DETALLE!$A$1:$AK$841,18,FALSE)</f>
        <v>Light Production Digital Business</v>
      </c>
      <c r="AK411">
        <f t="shared" si="30"/>
        <v>0</v>
      </c>
      <c r="AL411">
        <f t="shared" si="31"/>
        <v>0</v>
      </c>
      <c r="AM411">
        <f t="shared" si="32"/>
        <v>0</v>
      </c>
      <c r="AN411">
        <f t="shared" si="33"/>
        <v>0</v>
      </c>
      <c r="AO411">
        <f t="shared" si="34"/>
        <v>1</v>
      </c>
    </row>
    <row r="412" spans="1:41" x14ac:dyDescent="0.25">
      <c r="A412" t="s">
        <v>329</v>
      </c>
      <c r="B412">
        <v>2019</v>
      </c>
      <c r="C412" t="s">
        <v>37</v>
      </c>
      <c r="D412" t="s">
        <v>38</v>
      </c>
      <c r="E412">
        <v>11</v>
      </c>
      <c r="F412" t="s">
        <v>40</v>
      </c>
      <c r="G412">
        <v>2.2833329999999998</v>
      </c>
      <c r="H412" t="s">
        <v>45</v>
      </c>
      <c r="I412">
        <v>803</v>
      </c>
      <c r="J412">
        <v>1573</v>
      </c>
      <c r="K412">
        <v>0.2</v>
      </c>
      <c r="L412">
        <v>0.6</v>
      </c>
      <c r="M412">
        <v>0.8</v>
      </c>
      <c r="N412">
        <v>1.05</v>
      </c>
      <c r="O412">
        <v>1.1000000000000001</v>
      </c>
      <c r="P412">
        <v>1.1499999999999999</v>
      </c>
      <c r="Q412" t="s">
        <v>46</v>
      </c>
      <c r="R412">
        <v>4</v>
      </c>
      <c r="S412">
        <v>6</v>
      </c>
      <c r="T412" t="s">
        <v>47</v>
      </c>
      <c r="U412" t="s">
        <v>48</v>
      </c>
      <c r="V412" t="s">
        <v>35</v>
      </c>
      <c r="W412" t="s">
        <v>80</v>
      </c>
      <c r="X412">
        <v>2019</v>
      </c>
      <c r="Y412" t="s">
        <v>37</v>
      </c>
      <c r="Z412" t="s">
        <v>38</v>
      </c>
      <c r="AA412">
        <v>11</v>
      </c>
      <c r="AB412">
        <v>3</v>
      </c>
      <c r="AC412">
        <v>0.6</v>
      </c>
      <c r="AD412">
        <v>0.57083324999999996</v>
      </c>
      <c r="AE412">
        <v>943.8</v>
      </c>
      <c r="AF412">
        <f>VLOOKUP(A412,[1]DETALLE!$A$1:$AK$841,37,FALSE)</f>
        <v>1651.6500000000003</v>
      </c>
      <c r="AG412">
        <f>VLOOKUP(A412,[1]DETALLE!$A$1:$AK$841,16,FALSE)</f>
        <v>26</v>
      </c>
      <c r="AH412">
        <f>VLOOKUP(A412,[1]DETALLE!$A$1:$AK$841,22,FALSE)</f>
        <v>1.05</v>
      </c>
      <c r="AI412">
        <f>VLOOKUP(A412,[1]DETALLE!$A$1:$AK$841,27,FALSE)</f>
        <v>0.26750000000000002</v>
      </c>
      <c r="AJ412" t="str">
        <f>VLOOKUP(A412,[1]DETALLE!$A$1:$AK$841,18,FALSE)</f>
        <v>Light Production Digital Business</v>
      </c>
      <c r="AK412">
        <f t="shared" si="30"/>
        <v>0</v>
      </c>
      <c r="AL412">
        <f t="shared" si="31"/>
        <v>0</v>
      </c>
      <c r="AM412">
        <f t="shared" si="32"/>
        <v>0</v>
      </c>
      <c r="AN412">
        <f t="shared" si="33"/>
        <v>0</v>
      </c>
      <c r="AO412">
        <f t="shared" si="34"/>
        <v>1</v>
      </c>
    </row>
    <row r="413" spans="1:41" x14ac:dyDescent="0.25">
      <c r="A413" t="s">
        <v>161</v>
      </c>
      <c r="B413">
        <v>2019</v>
      </c>
      <c r="C413" t="s">
        <v>37</v>
      </c>
      <c r="D413" t="s">
        <v>38</v>
      </c>
      <c r="E413">
        <v>11</v>
      </c>
      <c r="F413" t="s">
        <v>44</v>
      </c>
      <c r="G413">
        <v>0</v>
      </c>
      <c r="H413" t="s">
        <v>45</v>
      </c>
      <c r="I413">
        <v>803</v>
      </c>
      <c r="J413">
        <v>1573</v>
      </c>
      <c r="K413">
        <v>0.2</v>
      </c>
      <c r="L413">
        <v>0.6</v>
      </c>
      <c r="M413">
        <v>0.8</v>
      </c>
      <c r="N413">
        <v>1.05</v>
      </c>
      <c r="O413">
        <v>1.1000000000000001</v>
      </c>
      <c r="P413">
        <v>1.1499999999999999</v>
      </c>
      <c r="Q413" t="s">
        <v>46</v>
      </c>
      <c r="R413">
        <v>4</v>
      </c>
      <c r="S413">
        <v>6</v>
      </c>
      <c r="T413" t="s">
        <v>47</v>
      </c>
      <c r="U413" t="s">
        <v>48</v>
      </c>
      <c r="V413" t="s">
        <v>35</v>
      </c>
      <c r="W413" t="s">
        <v>59</v>
      </c>
      <c r="X413">
        <v>2019</v>
      </c>
      <c r="Y413" t="s">
        <v>37</v>
      </c>
      <c r="Z413" t="s">
        <v>38</v>
      </c>
      <c r="AA413">
        <v>11</v>
      </c>
      <c r="AB413">
        <v>1</v>
      </c>
      <c r="AC413">
        <v>0</v>
      </c>
      <c r="AD413">
        <v>0</v>
      </c>
      <c r="AE413">
        <v>1573</v>
      </c>
      <c r="AF413" t="e">
        <f>VLOOKUP(A413,[1]DETALLE!$A$1:$AK$841,37,FALSE)</f>
        <v>#N/A</v>
      </c>
      <c r="AG413" t="e">
        <f>VLOOKUP(A413,[1]DETALLE!$A$1:$AK$841,16,FALSE)</f>
        <v>#N/A</v>
      </c>
      <c r="AH413" t="e">
        <f>VLOOKUP(A413,[1]DETALLE!$A$1:$AK$841,22,FALSE)</f>
        <v>#N/A</v>
      </c>
      <c r="AI413" t="e">
        <f>VLOOKUP(A413,[1]DETALLE!$A$1:$AK$841,27,FALSE)</f>
        <v>#N/A</v>
      </c>
      <c r="AJ413" t="e">
        <f>VLOOKUP(A413,[1]DETALLE!$A$1:$AK$841,18,FALSE)</f>
        <v>#N/A</v>
      </c>
      <c r="AK413" t="e">
        <f t="shared" si="30"/>
        <v>#N/A</v>
      </c>
      <c r="AL413" t="e">
        <f t="shared" si="31"/>
        <v>#N/A</v>
      </c>
      <c r="AM413" t="e">
        <f t="shared" si="32"/>
        <v>#N/A</v>
      </c>
      <c r="AN413" t="e">
        <f t="shared" si="33"/>
        <v>#N/A</v>
      </c>
      <c r="AO413" t="e">
        <f t="shared" si="34"/>
        <v>#N/A</v>
      </c>
    </row>
    <row r="414" spans="1:41" x14ac:dyDescent="0.25">
      <c r="A414" t="s">
        <v>425</v>
      </c>
      <c r="B414">
        <v>2019</v>
      </c>
      <c r="C414" t="s">
        <v>37</v>
      </c>
      <c r="D414" t="s">
        <v>38</v>
      </c>
      <c r="E414">
        <v>11</v>
      </c>
      <c r="F414" t="s">
        <v>40</v>
      </c>
      <c r="G414">
        <v>3.1</v>
      </c>
      <c r="H414" t="s">
        <v>45</v>
      </c>
      <c r="I414">
        <v>803</v>
      </c>
      <c r="J414">
        <v>1573</v>
      </c>
      <c r="K414">
        <v>0.2</v>
      </c>
      <c r="L414">
        <v>0.6</v>
      </c>
      <c r="M414">
        <v>0.8</v>
      </c>
      <c r="N414">
        <v>1.05</v>
      </c>
      <c r="O414">
        <v>1.1000000000000001</v>
      </c>
      <c r="P414">
        <v>1.1499999999999999</v>
      </c>
      <c r="Q414" t="s">
        <v>46</v>
      </c>
      <c r="R414">
        <v>4</v>
      </c>
      <c r="S414">
        <v>6</v>
      </c>
      <c r="T414" t="s">
        <v>47</v>
      </c>
      <c r="U414" t="s">
        <v>48</v>
      </c>
      <c r="V414" t="s">
        <v>35</v>
      </c>
      <c r="W414" t="s">
        <v>36</v>
      </c>
      <c r="X414">
        <v>2019</v>
      </c>
      <c r="Y414" t="s">
        <v>37</v>
      </c>
      <c r="Z414" t="s">
        <v>38</v>
      </c>
      <c r="AA414">
        <v>16</v>
      </c>
      <c r="AB414">
        <v>35</v>
      </c>
      <c r="AC414">
        <v>1.1000000000000001</v>
      </c>
      <c r="AD414">
        <v>0.77500000000000002</v>
      </c>
      <c r="AE414">
        <v>1730.3</v>
      </c>
      <c r="AF414">
        <f>VLOOKUP(A414,[1]DETALLE!$A$1:$AK$841,37,FALSE)</f>
        <v>750.75000000000011</v>
      </c>
      <c r="AG414">
        <f>VLOOKUP(A414,[1]DETALLE!$A$1:$AK$841,16,FALSE)</f>
        <v>2685</v>
      </c>
      <c r="AH414">
        <f>VLOOKUP(A414,[1]DETALLE!$A$1:$AK$841,22,FALSE)</f>
        <v>1.05</v>
      </c>
      <c r="AI414">
        <f>VLOOKUP(A414,[1]DETALLE!$A$1:$AK$841,27,FALSE)</f>
        <v>0.32999999999999996</v>
      </c>
      <c r="AJ414" t="str">
        <f>VLOOKUP(A414,[1]DETALLE!$A$1:$AK$841,18,FALSE)</f>
        <v>A4 Color Laser MFPs</v>
      </c>
      <c r="AK414">
        <f t="shared" si="30"/>
        <v>0</v>
      </c>
      <c r="AL414">
        <f t="shared" si="31"/>
        <v>0</v>
      </c>
      <c r="AM414">
        <f t="shared" si="32"/>
        <v>0</v>
      </c>
      <c r="AN414">
        <f t="shared" si="33"/>
        <v>0</v>
      </c>
      <c r="AO414">
        <f t="shared" si="34"/>
        <v>0</v>
      </c>
    </row>
    <row r="415" spans="1:41" x14ac:dyDescent="0.25">
      <c r="A415" t="s">
        <v>426</v>
      </c>
      <c r="B415">
        <v>2019</v>
      </c>
      <c r="C415" t="s">
        <v>37</v>
      </c>
      <c r="D415" t="s">
        <v>38</v>
      </c>
      <c r="E415">
        <v>11</v>
      </c>
      <c r="F415" t="s">
        <v>40</v>
      </c>
      <c r="G415">
        <v>1.45</v>
      </c>
      <c r="H415" t="s">
        <v>45</v>
      </c>
      <c r="I415">
        <v>803</v>
      </c>
      <c r="J415">
        <v>1573</v>
      </c>
      <c r="K415">
        <v>0.2</v>
      </c>
      <c r="L415">
        <v>0.6</v>
      </c>
      <c r="M415">
        <v>0.8</v>
      </c>
      <c r="N415">
        <v>1.05</v>
      </c>
      <c r="O415">
        <v>1.1000000000000001</v>
      </c>
      <c r="P415">
        <v>1.1499999999999999</v>
      </c>
      <c r="Q415" t="s">
        <v>46</v>
      </c>
      <c r="R415">
        <v>4</v>
      </c>
      <c r="S415">
        <v>6</v>
      </c>
      <c r="T415" t="s">
        <v>85</v>
      </c>
      <c r="U415" t="s">
        <v>48</v>
      </c>
      <c r="V415" t="s">
        <v>35</v>
      </c>
      <c r="W415" t="s">
        <v>61</v>
      </c>
      <c r="X415">
        <v>2019</v>
      </c>
      <c r="Y415" t="s">
        <v>37</v>
      </c>
      <c r="Z415" t="s">
        <v>38</v>
      </c>
      <c r="AA415">
        <v>12</v>
      </c>
      <c r="AB415">
        <v>232</v>
      </c>
      <c r="AC415">
        <v>1.1499999999999999</v>
      </c>
      <c r="AD415">
        <v>0.241666666666667</v>
      </c>
      <c r="AE415">
        <v>1808.95</v>
      </c>
      <c r="AF415">
        <f>VLOOKUP(A415,[1]DETALLE!$A$1:$AK$841,37,FALSE)</f>
        <v>0</v>
      </c>
      <c r="AG415">
        <f>VLOOKUP(A415,[1]DETALLE!$A$1:$AK$841,16,FALSE)</f>
        <v>229</v>
      </c>
      <c r="AH415">
        <f>VLOOKUP(A415,[1]DETALLE!$A$1:$AK$841,22,FALSE)</f>
        <v>1.1000000000000001</v>
      </c>
      <c r="AI415">
        <f>VLOOKUP(A415,[1]DETALLE!$A$1:$AK$841,27,FALSE)</f>
        <v>0</v>
      </c>
      <c r="AJ415" t="str">
        <f>VLOOKUP(A415,[1]DETALLE!$A$1:$AK$841,18,FALSE)</f>
        <v>Office Digital</v>
      </c>
      <c r="AK415">
        <f t="shared" si="30"/>
        <v>0</v>
      </c>
      <c r="AL415">
        <f t="shared" si="31"/>
        <v>0</v>
      </c>
      <c r="AM415">
        <f t="shared" si="32"/>
        <v>0</v>
      </c>
      <c r="AN415">
        <f t="shared" si="33"/>
        <v>0</v>
      </c>
      <c r="AO415">
        <f t="shared" si="34"/>
        <v>0</v>
      </c>
    </row>
    <row r="416" spans="1:41" x14ac:dyDescent="0.25">
      <c r="A416" t="s">
        <v>427</v>
      </c>
      <c r="B416">
        <v>2019</v>
      </c>
      <c r="C416" t="s">
        <v>37</v>
      </c>
      <c r="D416" t="s">
        <v>38</v>
      </c>
      <c r="E416">
        <v>11</v>
      </c>
      <c r="F416" t="s">
        <v>40</v>
      </c>
      <c r="G416">
        <v>2.3666670000000001</v>
      </c>
      <c r="H416" t="s">
        <v>45</v>
      </c>
      <c r="I416">
        <v>803</v>
      </c>
      <c r="J416">
        <v>1573</v>
      </c>
      <c r="K416">
        <v>0.2</v>
      </c>
      <c r="L416">
        <v>0.6</v>
      </c>
      <c r="M416">
        <v>0.8</v>
      </c>
      <c r="N416">
        <v>1.05</v>
      </c>
      <c r="O416">
        <v>1.1000000000000001</v>
      </c>
      <c r="P416">
        <v>1.1499999999999999</v>
      </c>
      <c r="Q416" t="s">
        <v>46</v>
      </c>
      <c r="R416">
        <v>4</v>
      </c>
      <c r="S416">
        <v>6</v>
      </c>
      <c r="T416" t="s">
        <v>47</v>
      </c>
      <c r="U416" t="s">
        <v>48</v>
      </c>
      <c r="V416" t="s">
        <v>35</v>
      </c>
      <c r="W416" t="s">
        <v>36</v>
      </c>
      <c r="X416">
        <v>2019</v>
      </c>
      <c r="Y416" t="s">
        <v>37</v>
      </c>
      <c r="Z416" t="s">
        <v>38</v>
      </c>
      <c r="AA416">
        <v>12</v>
      </c>
      <c r="AB416">
        <v>35</v>
      </c>
      <c r="AC416">
        <v>1.1000000000000001</v>
      </c>
      <c r="AD416">
        <v>0.59166675000000002</v>
      </c>
      <c r="AE416">
        <v>1730.3</v>
      </c>
      <c r="AF416">
        <f>VLOOKUP(A416,[1]DETALLE!$A$1:$AK$841,37,FALSE)</f>
        <v>1501.5000000000002</v>
      </c>
      <c r="AG416">
        <f>VLOOKUP(A416,[1]DETALLE!$A$1:$AK$841,16,FALSE)</f>
        <v>171</v>
      </c>
      <c r="AH416">
        <f>VLOOKUP(A416,[1]DETALLE!$A$1:$AK$841,22,FALSE)</f>
        <v>1.1000000000000001</v>
      </c>
      <c r="AI416">
        <f>VLOOKUP(A416,[1]DETALLE!$A$1:$AK$841,27,FALSE)</f>
        <v>0.22599999999999998</v>
      </c>
      <c r="AJ416" t="str">
        <f>VLOOKUP(A416,[1]DETALLE!$A$1:$AK$841,18,FALSE)</f>
        <v>A3 Office Color Laser MFPs</v>
      </c>
      <c r="AK416">
        <f t="shared" si="30"/>
        <v>0</v>
      </c>
      <c r="AL416">
        <f t="shared" si="31"/>
        <v>0</v>
      </c>
      <c r="AM416">
        <f t="shared" si="32"/>
        <v>1</v>
      </c>
      <c r="AN416">
        <f t="shared" si="33"/>
        <v>0</v>
      </c>
      <c r="AO416">
        <f t="shared" si="34"/>
        <v>0</v>
      </c>
    </row>
    <row r="417" spans="1:41" x14ac:dyDescent="0.25">
      <c r="A417" t="s">
        <v>428</v>
      </c>
      <c r="B417">
        <v>2019</v>
      </c>
      <c r="C417" t="s">
        <v>37</v>
      </c>
      <c r="D417" t="s">
        <v>38</v>
      </c>
      <c r="E417">
        <v>11</v>
      </c>
      <c r="F417" t="s">
        <v>40</v>
      </c>
      <c r="G417">
        <v>0.56666669999999997</v>
      </c>
      <c r="H417" t="s">
        <v>45</v>
      </c>
      <c r="I417">
        <v>803</v>
      </c>
      <c r="J417">
        <v>1573</v>
      </c>
      <c r="K417">
        <v>0.2</v>
      </c>
      <c r="L417">
        <v>0.6</v>
      </c>
      <c r="M417">
        <v>0.8</v>
      </c>
      <c r="N417">
        <v>1.05</v>
      </c>
      <c r="O417">
        <v>1.1000000000000001</v>
      </c>
      <c r="P417">
        <v>1.1499999999999999</v>
      </c>
      <c r="Q417" t="s">
        <v>46</v>
      </c>
      <c r="R417">
        <v>4</v>
      </c>
      <c r="S417">
        <v>6</v>
      </c>
      <c r="T417" t="s">
        <v>47</v>
      </c>
      <c r="U417" t="s">
        <v>48</v>
      </c>
      <c r="V417" t="s">
        <v>35</v>
      </c>
      <c r="W417" t="s">
        <v>50</v>
      </c>
      <c r="X417">
        <v>2019</v>
      </c>
      <c r="Y417" t="s">
        <v>37</v>
      </c>
      <c r="Z417" t="s">
        <v>38</v>
      </c>
      <c r="AA417">
        <v>15</v>
      </c>
      <c r="AB417">
        <v>50</v>
      </c>
      <c r="AC417">
        <v>1.1000000000000001</v>
      </c>
      <c r="AD417">
        <v>0.14166667499999999</v>
      </c>
      <c r="AE417">
        <v>1730.3</v>
      </c>
      <c r="AF417">
        <f>VLOOKUP(A417,[1]DETALLE!$A$1:$AK$841,37,FALSE)</f>
        <v>1092</v>
      </c>
      <c r="AG417">
        <f>VLOOKUP(A417,[1]DETALLE!$A$1:$AK$841,16,FALSE)</f>
        <v>29</v>
      </c>
      <c r="AH417">
        <f>VLOOKUP(A417,[1]DETALLE!$A$1:$AK$841,22,FALSE)</f>
        <v>0.8</v>
      </c>
      <c r="AI417">
        <f>VLOOKUP(A417,[1]DETALLE!$A$1:$AK$841,27,FALSE)</f>
        <v>6.9999999999999993E-2</v>
      </c>
      <c r="AJ417" t="str">
        <f>VLOOKUP(A417,[1]DETALLE!$A$1:$AK$841,18,FALSE)</f>
        <v>A3 Professional Color Laser MFPs</v>
      </c>
      <c r="AK417">
        <f t="shared" si="30"/>
        <v>0</v>
      </c>
      <c r="AL417">
        <f t="shared" si="31"/>
        <v>0</v>
      </c>
      <c r="AM417">
        <f t="shared" si="32"/>
        <v>0</v>
      </c>
      <c r="AN417">
        <f t="shared" si="33"/>
        <v>0</v>
      </c>
      <c r="AO417">
        <f t="shared" si="34"/>
        <v>0</v>
      </c>
    </row>
    <row r="418" spans="1:41" x14ac:dyDescent="0.25">
      <c r="A418" t="s">
        <v>429</v>
      </c>
      <c r="B418">
        <v>2019</v>
      </c>
      <c r="C418" t="s">
        <v>37</v>
      </c>
      <c r="D418" t="s">
        <v>38</v>
      </c>
      <c r="E418">
        <v>11</v>
      </c>
      <c r="F418" t="s">
        <v>40</v>
      </c>
      <c r="G418">
        <v>1.816667</v>
      </c>
      <c r="H418" t="s">
        <v>34</v>
      </c>
      <c r="I418">
        <v>468</v>
      </c>
      <c r="J418">
        <v>715</v>
      </c>
      <c r="K418">
        <v>0</v>
      </c>
      <c r="L418">
        <v>0</v>
      </c>
      <c r="M418">
        <v>0</v>
      </c>
      <c r="N418">
        <v>0.6</v>
      </c>
      <c r="O418">
        <v>0.8</v>
      </c>
      <c r="P418">
        <v>1.05</v>
      </c>
      <c r="Q418" t="s">
        <v>46</v>
      </c>
      <c r="R418">
        <v>5</v>
      </c>
      <c r="S418">
        <v>9</v>
      </c>
      <c r="T418" t="s">
        <v>47</v>
      </c>
      <c r="U418" t="s">
        <v>34</v>
      </c>
      <c r="V418" t="s">
        <v>35</v>
      </c>
      <c r="W418" t="s">
        <v>80</v>
      </c>
      <c r="X418">
        <v>2019</v>
      </c>
      <c r="Y418" t="s">
        <v>37</v>
      </c>
      <c r="Z418" t="s">
        <v>38</v>
      </c>
      <c r="AA418">
        <v>22</v>
      </c>
      <c r="AB418">
        <v>87</v>
      </c>
      <c r="AC418">
        <v>1.05</v>
      </c>
      <c r="AD418">
        <v>0.36333339999999997</v>
      </c>
      <c r="AE418">
        <v>750.75</v>
      </c>
      <c r="AF418">
        <f>VLOOKUP(A418,[1]DETALLE!$A$1:$AK$841,37,FALSE)</f>
        <v>943.80000000000007</v>
      </c>
      <c r="AG418">
        <f>VLOOKUP(A418,[1]DETALLE!$A$1:$AK$841,16,FALSE)</f>
        <v>5</v>
      </c>
      <c r="AH418">
        <f>VLOOKUP(A418,[1]DETALLE!$A$1:$AK$841,22,FALSE)</f>
        <v>0.6</v>
      </c>
      <c r="AI418">
        <f>VLOOKUP(A418,[1]DETALLE!$A$1:$AK$841,27,FALSE)</f>
        <v>9.2499999999999999E-2</v>
      </c>
      <c r="AJ418" t="str">
        <f>VLOOKUP(A418,[1]DETALLE!$A$1:$AK$841,18,FALSE)</f>
        <v>Light Production Digital Business</v>
      </c>
      <c r="AK418">
        <f t="shared" si="30"/>
        <v>0</v>
      </c>
      <c r="AL418">
        <f t="shared" si="31"/>
        <v>0</v>
      </c>
      <c r="AM418">
        <f t="shared" si="32"/>
        <v>0</v>
      </c>
      <c r="AN418">
        <f t="shared" si="33"/>
        <v>0</v>
      </c>
      <c r="AO418">
        <f t="shared" si="34"/>
        <v>0</v>
      </c>
    </row>
    <row r="419" spans="1:41" x14ac:dyDescent="0.25">
      <c r="A419" t="s">
        <v>430</v>
      </c>
      <c r="B419">
        <v>2019</v>
      </c>
      <c r="C419" t="s">
        <v>37</v>
      </c>
      <c r="D419" t="s">
        <v>38</v>
      </c>
      <c r="E419">
        <v>11</v>
      </c>
      <c r="F419" t="s">
        <v>40</v>
      </c>
      <c r="G419">
        <v>1.8333330000000001</v>
      </c>
      <c r="H419" t="s">
        <v>71</v>
      </c>
      <c r="I419">
        <v>468</v>
      </c>
      <c r="J419">
        <v>715</v>
      </c>
      <c r="K419">
        <v>0</v>
      </c>
      <c r="L419">
        <v>0</v>
      </c>
      <c r="M419">
        <v>0</v>
      </c>
      <c r="N419">
        <v>0.6</v>
      </c>
      <c r="O419">
        <v>0.8</v>
      </c>
      <c r="P419">
        <v>1.05</v>
      </c>
      <c r="Q419" t="s">
        <v>46</v>
      </c>
      <c r="R419">
        <v>5</v>
      </c>
      <c r="S419">
        <v>9</v>
      </c>
      <c r="T419" t="s">
        <v>47</v>
      </c>
      <c r="U419" t="s">
        <v>71</v>
      </c>
      <c r="V419" t="s">
        <v>35</v>
      </c>
      <c r="W419" t="s">
        <v>55</v>
      </c>
      <c r="X419">
        <v>2019</v>
      </c>
      <c r="Y419" t="s">
        <v>37</v>
      </c>
      <c r="Z419" t="s">
        <v>38</v>
      </c>
      <c r="AA419">
        <v>11</v>
      </c>
      <c r="AB419">
        <v>177</v>
      </c>
      <c r="AC419">
        <v>1.05</v>
      </c>
      <c r="AD419">
        <v>0.36666660000000001</v>
      </c>
      <c r="AE419">
        <v>750.75</v>
      </c>
      <c r="AF419">
        <f>VLOOKUP(A419,[1]DETALLE!$A$1:$AK$841,37,FALSE)</f>
        <v>572.00000000000011</v>
      </c>
      <c r="AG419">
        <f>VLOOKUP(A419,[1]DETALLE!$A$1:$AK$841,16,FALSE)</f>
        <v>35</v>
      </c>
      <c r="AH419">
        <f>VLOOKUP(A419,[1]DETALLE!$A$1:$AK$841,22,FALSE)</f>
        <v>0.8</v>
      </c>
      <c r="AI419">
        <f>VLOOKUP(A419,[1]DETALLE!$A$1:$AK$841,27,FALSE)</f>
        <v>0.34399999999999997</v>
      </c>
      <c r="AJ419" t="str">
        <f>VLOOKUP(A419,[1]DETALLE!$A$1:$AK$841,18,FALSE)</f>
        <v>A4 Mono MFPs</v>
      </c>
      <c r="AK419">
        <f t="shared" si="30"/>
        <v>0</v>
      </c>
      <c r="AL419">
        <f t="shared" si="31"/>
        <v>0</v>
      </c>
      <c r="AM419">
        <f t="shared" si="32"/>
        <v>0</v>
      </c>
      <c r="AN419">
        <f t="shared" si="33"/>
        <v>0</v>
      </c>
      <c r="AO419">
        <f t="shared" si="34"/>
        <v>0</v>
      </c>
    </row>
    <row r="420" spans="1:41" x14ac:dyDescent="0.25">
      <c r="A420" t="s">
        <v>431</v>
      </c>
      <c r="B420">
        <v>2019</v>
      </c>
      <c r="C420" t="s">
        <v>37</v>
      </c>
      <c r="D420" t="s">
        <v>38</v>
      </c>
      <c r="E420">
        <v>11</v>
      </c>
      <c r="F420" t="s">
        <v>40</v>
      </c>
      <c r="G420">
        <v>5.016667</v>
      </c>
      <c r="I420" t="s">
        <v>33</v>
      </c>
      <c r="J420" t="s">
        <v>33</v>
      </c>
      <c r="K420" t="s">
        <v>33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R420" t="s">
        <v>33</v>
      </c>
      <c r="S420" t="s">
        <v>33</v>
      </c>
      <c r="U420" t="s">
        <v>71</v>
      </c>
      <c r="V420" t="s">
        <v>35</v>
      </c>
      <c r="W420" t="s">
        <v>83</v>
      </c>
      <c r="X420">
        <v>2019</v>
      </c>
      <c r="Y420" t="s">
        <v>37</v>
      </c>
      <c r="Z420" t="s">
        <v>38</v>
      </c>
      <c r="AA420">
        <v>12</v>
      </c>
      <c r="AB420">
        <v>0</v>
      </c>
      <c r="AC420">
        <v>1.1000000000000001</v>
      </c>
      <c r="AD420">
        <v>0</v>
      </c>
      <c r="AE420">
        <v>482.625</v>
      </c>
      <c r="AF420">
        <f>VLOOKUP(A420,[1]DETALLE!$A$1:$AK$841,37,FALSE)</f>
        <v>0</v>
      </c>
      <c r="AG420">
        <f>VLOOKUP(A420,[1]DETALLE!$A$1:$AK$841,16,FALSE)</f>
        <v>1</v>
      </c>
      <c r="AH420">
        <f>VLOOKUP(A420,[1]DETALLE!$A$1:$AK$841,22,FALSE)</f>
        <v>0</v>
      </c>
      <c r="AI420">
        <f>VLOOKUP(A420,[1]DETALLE!$A$1:$AK$841,27,FALSE)</f>
        <v>0.88749999999999996</v>
      </c>
      <c r="AJ420" t="str">
        <f>VLOOKUP(A420,[1]DETALLE!$A$1:$AK$841,18,FALSE)</f>
        <v>Light Production Digital Business</v>
      </c>
      <c r="AK420">
        <f t="shared" si="30"/>
        <v>0</v>
      </c>
      <c r="AL420">
        <f t="shared" si="31"/>
        <v>0</v>
      </c>
      <c r="AM420">
        <f t="shared" si="32"/>
        <v>0</v>
      </c>
      <c r="AN420">
        <f t="shared" si="33"/>
        <v>0</v>
      </c>
      <c r="AO420">
        <f t="shared" si="34"/>
        <v>0</v>
      </c>
    </row>
    <row r="421" spans="1:41" x14ac:dyDescent="0.25">
      <c r="A421" t="s">
        <v>432</v>
      </c>
      <c r="B421">
        <v>2019</v>
      </c>
      <c r="C421" t="s">
        <v>37</v>
      </c>
      <c r="D421" t="s">
        <v>38</v>
      </c>
      <c r="E421">
        <v>11</v>
      </c>
      <c r="F421" t="s">
        <v>40</v>
      </c>
      <c r="G421">
        <v>1.066667</v>
      </c>
      <c r="H421" t="s">
        <v>54</v>
      </c>
      <c r="I421">
        <v>803</v>
      </c>
      <c r="J421">
        <v>1573</v>
      </c>
      <c r="K421">
        <v>0.2</v>
      </c>
      <c r="L421">
        <v>0.6</v>
      </c>
      <c r="M421">
        <v>0.8</v>
      </c>
      <c r="N421">
        <v>1.05</v>
      </c>
      <c r="O421">
        <v>1.1000000000000001</v>
      </c>
      <c r="P421">
        <v>1.1499999999999999</v>
      </c>
      <c r="Q421" t="s">
        <v>46</v>
      </c>
      <c r="R421">
        <v>4</v>
      </c>
      <c r="S421">
        <v>6</v>
      </c>
      <c r="T421" t="s">
        <v>47</v>
      </c>
      <c r="U421" t="s">
        <v>54</v>
      </c>
      <c r="V421" t="s">
        <v>35</v>
      </c>
      <c r="W421" t="s">
        <v>36</v>
      </c>
      <c r="X421">
        <v>2019</v>
      </c>
      <c r="Y421" t="s">
        <v>37</v>
      </c>
      <c r="Z421" t="s">
        <v>38</v>
      </c>
      <c r="AA421">
        <v>11</v>
      </c>
      <c r="AB421">
        <v>35</v>
      </c>
      <c r="AC421">
        <v>1.1000000000000001</v>
      </c>
      <c r="AD421">
        <v>0.26666675000000001</v>
      </c>
      <c r="AE421">
        <v>1730.3</v>
      </c>
      <c r="AF421">
        <f>VLOOKUP(A421,[1]DETALLE!$A$1:$AK$841,37,FALSE)</f>
        <v>750.75000000000011</v>
      </c>
      <c r="AG421">
        <f>VLOOKUP(A421,[1]DETALLE!$A$1:$AK$841,16,FALSE)</f>
        <v>260</v>
      </c>
      <c r="AH421">
        <f>VLOOKUP(A421,[1]DETALLE!$A$1:$AK$841,22,FALSE)</f>
        <v>1.05</v>
      </c>
      <c r="AI421">
        <f>VLOOKUP(A421,[1]DETALLE!$A$1:$AK$841,27,FALSE)</f>
        <v>0.22400000000000003</v>
      </c>
      <c r="AJ421" t="str">
        <f>VLOOKUP(A421,[1]DETALLE!$A$1:$AK$841,18,FALSE)</f>
        <v>A4 Mono MFPs</v>
      </c>
      <c r="AK421">
        <f t="shared" si="30"/>
        <v>0</v>
      </c>
      <c r="AL421">
        <f t="shared" si="31"/>
        <v>0</v>
      </c>
      <c r="AM421">
        <f t="shared" si="32"/>
        <v>0</v>
      </c>
      <c r="AN421">
        <f t="shared" si="33"/>
        <v>0</v>
      </c>
      <c r="AO421">
        <f t="shared" si="34"/>
        <v>0</v>
      </c>
    </row>
    <row r="422" spans="1:41" x14ac:dyDescent="0.25">
      <c r="A422" t="s">
        <v>433</v>
      </c>
      <c r="B422">
        <v>2019</v>
      </c>
      <c r="C422" t="s">
        <v>37</v>
      </c>
      <c r="D422" t="s">
        <v>38</v>
      </c>
      <c r="E422">
        <v>11</v>
      </c>
      <c r="F422" t="s">
        <v>44</v>
      </c>
      <c r="G422">
        <v>0</v>
      </c>
      <c r="H422" t="s">
        <v>58</v>
      </c>
      <c r="I422">
        <v>655</v>
      </c>
      <c r="J422">
        <v>1365</v>
      </c>
      <c r="K422">
        <v>0</v>
      </c>
      <c r="L422">
        <v>0</v>
      </c>
      <c r="M422">
        <v>0.6</v>
      </c>
      <c r="N422">
        <v>0.8</v>
      </c>
      <c r="O422">
        <v>1.05</v>
      </c>
      <c r="P422">
        <v>1.1000000000000001</v>
      </c>
      <c r="Q422" t="s">
        <v>46</v>
      </c>
      <c r="R422">
        <v>5</v>
      </c>
      <c r="S422">
        <v>9</v>
      </c>
      <c r="T422" t="s">
        <v>47</v>
      </c>
      <c r="U422" t="s">
        <v>58</v>
      </c>
      <c r="V422" t="s">
        <v>35</v>
      </c>
      <c r="W422" t="s">
        <v>73</v>
      </c>
      <c r="X422">
        <v>2019</v>
      </c>
      <c r="Y422" t="s">
        <v>37</v>
      </c>
      <c r="Z422" t="s">
        <v>38</v>
      </c>
      <c r="AA422">
        <v>11</v>
      </c>
      <c r="AB422">
        <v>16</v>
      </c>
      <c r="AC422">
        <v>0</v>
      </c>
      <c r="AD422">
        <v>0</v>
      </c>
      <c r="AE422">
        <v>1365</v>
      </c>
      <c r="AF422" t="e">
        <f>VLOOKUP(A422,[1]DETALLE!$A$1:$AK$841,37,FALSE)</f>
        <v>#N/A</v>
      </c>
      <c r="AG422" t="e">
        <f>VLOOKUP(A422,[1]DETALLE!$A$1:$AK$841,16,FALSE)</f>
        <v>#N/A</v>
      </c>
      <c r="AH422" t="e">
        <f>VLOOKUP(A422,[1]DETALLE!$A$1:$AK$841,22,FALSE)</f>
        <v>#N/A</v>
      </c>
      <c r="AI422" t="e">
        <f>VLOOKUP(A422,[1]DETALLE!$A$1:$AK$841,27,FALSE)</f>
        <v>#N/A</v>
      </c>
      <c r="AJ422" t="e">
        <f>VLOOKUP(A422,[1]DETALLE!$A$1:$AK$841,18,FALSE)</f>
        <v>#N/A</v>
      </c>
      <c r="AK422" t="e">
        <f t="shared" si="30"/>
        <v>#N/A</v>
      </c>
      <c r="AL422" t="e">
        <f t="shared" si="31"/>
        <v>#N/A</v>
      </c>
      <c r="AM422" t="e">
        <f t="shared" si="32"/>
        <v>#N/A</v>
      </c>
      <c r="AN422" t="e">
        <f t="shared" si="33"/>
        <v>#N/A</v>
      </c>
      <c r="AO422" t="e">
        <f t="shared" si="34"/>
        <v>#N/A</v>
      </c>
    </row>
    <row r="423" spans="1:41" x14ac:dyDescent="0.25">
      <c r="A423" t="s">
        <v>434</v>
      </c>
      <c r="B423">
        <v>2019</v>
      </c>
      <c r="C423" t="s">
        <v>37</v>
      </c>
      <c r="D423" t="s">
        <v>38</v>
      </c>
      <c r="E423">
        <v>11</v>
      </c>
      <c r="F423" t="s">
        <v>40</v>
      </c>
      <c r="G423">
        <v>4.8333329999999997</v>
      </c>
      <c r="H423" t="s">
        <v>58</v>
      </c>
      <c r="I423">
        <v>655</v>
      </c>
      <c r="J423">
        <v>1365</v>
      </c>
      <c r="K423">
        <v>0</v>
      </c>
      <c r="L423">
        <v>0</v>
      </c>
      <c r="M423">
        <v>0.6</v>
      </c>
      <c r="N423">
        <v>0.8</v>
      </c>
      <c r="O423">
        <v>1.05</v>
      </c>
      <c r="P423">
        <v>1.1000000000000001</v>
      </c>
      <c r="Q423" t="s">
        <v>46</v>
      </c>
      <c r="R423">
        <v>5</v>
      </c>
      <c r="S423">
        <v>9</v>
      </c>
      <c r="T423" t="s">
        <v>47</v>
      </c>
      <c r="U423" t="s">
        <v>58</v>
      </c>
      <c r="V423" t="s">
        <v>35</v>
      </c>
      <c r="W423" t="s">
        <v>83</v>
      </c>
      <c r="X423">
        <v>2019</v>
      </c>
      <c r="Y423" t="s">
        <v>37</v>
      </c>
      <c r="Z423" t="s">
        <v>38</v>
      </c>
      <c r="AA423">
        <v>11</v>
      </c>
      <c r="AB423">
        <v>29</v>
      </c>
      <c r="AC423">
        <v>0.8</v>
      </c>
      <c r="AD423">
        <v>0.96666660000000004</v>
      </c>
      <c r="AE423">
        <v>1092</v>
      </c>
      <c r="AF423">
        <f>VLOOKUP(A423,[1]DETALLE!$A$1:$AK$841,37,FALSE)</f>
        <v>1092</v>
      </c>
      <c r="AG423">
        <f>VLOOKUP(A423,[1]DETALLE!$A$1:$AK$841,16,FALSE)</f>
        <v>16</v>
      </c>
      <c r="AH423">
        <f>VLOOKUP(A423,[1]DETALLE!$A$1:$AK$841,22,FALSE)</f>
        <v>0.8</v>
      </c>
      <c r="AI423">
        <f>VLOOKUP(A423,[1]DETALLE!$A$1:$AK$841,27,FALSE)</f>
        <v>0.7</v>
      </c>
      <c r="AJ423" t="str">
        <f>VLOOKUP(A423,[1]DETALLE!$A$1:$AK$841,18,FALSE)</f>
        <v>Departmental Digital</v>
      </c>
      <c r="AK423">
        <f t="shared" si="30"/>
        <v>1</v>
      </c>
      <c r="AL423">
        <f t="shared" si="31"/>
        <v>0</v>
      </c>
      <c r="AM423">
        <f t="shared" si="32"/>
        <v>1</v>
      </c>
      <c r="AN423">
        <f t="shared" si="33"/>
        <v>0</v>
      </c>
      <c r="AO423">
        <f t="shared" si="34"/>
        <v>1</v>
      </c>
    </row>
    <row r="424" spans="1:41" x14ac:dyDescent="0.25">
      <c r="A424" t="s">
        <v>88</v>
      </c>
      <c r="B424">
        <v>2019</v>
      </c>
      <c r="C424" t="s">
        <v>37</v>
      </c>
      <c r="D424" t="s">
        <v>38</v>
      </c>
      <c r="E424">
        <v>11</v>
      </c>
      <c r="F424" t="s">
        <v>40</v>
      </c>
      <c r="G424">
        <v>0.98333329999999997</v>
      </c>
      <c r="H424" t="s">
        <v>58</v>
      </c>
      <c r="I424">
        <v>655</v>
      </c>
      <c r="J424">
        <v>1365</v>
      </c>
      <c r="K424">
        <v>0</v>
      </c>
      <c r="L424">
        <v>0</v>
      </c>
      <c r="M424">
        <v>0.6</v>
      </c>
      <c r="N424">
        <v>0.8</v>
      </c>
      <c r="O424">
        <v>1.05</v>
      </c>
      <c r="P424">
        <v>1.1000000000000001</v>
      </c>
      <c r="Q424" t="s">
        <v>46</v>
      </c>
      <c r="R424">
        <v>5</v>
      </c>
      <c r="S424">
        <v>9</v>
      </c>
      <c r="T424" t="s">
        <v>47</v>
      </c>
      <c r="U424" t="s">
        <v>58</v>
      </c>
      <c r="V424" t="s">
        <v>35</v>
      </c>
      <c r="W424" t="s">
        <v>50</v>
      </c>
      <c r="X424">
        <v>2019</v>
      </c>
      <c r="Y424" t="s">
        <v>37</v>
      </c>
      <c r="Z424" t="s">
        <v>38</v>
      </c>
      <c r="AA424">
        <v>15</v>
      </c>
      <c r="AB424">
        <v>10</v>
      </c>
      <c r="AC424">
        <v>0.6</v>
      </c>
      <c r="AD424">
        <v>0.19666665999999999</v>
      </c>
      <c r="AE424">
        <v>819</v>
      </c>
      <c r="AF424">
        <f>VLOOKUP(A424,[1]DETALLE!$A$1:$AK$841,37,FALSE)</f>
        <v>819</v>
      </c>
      <c r="AG424">
        <f>VLOOKUP(A424,[1]DETALLE!$A$1:$AK$841,16,FALSE)</f>
        <v>14</v>
      </c>
      <c r="AH424">
        <f>VLOOKUP(A424,[1]DETALLE!$A$1:$AK$841,22,FALSE)</f>
        <v>0.6</v>
      </c>
      <c r="AI424">
        <f>VLOOKUP(A424,[1]DETALLE!$A$1:$AK$841,27,FALSE)</f>
        <v>0.32400000000000001</v>
      </c>
      <c r="AJ424" t="str">
        <f>VLOOKUP(A424,[1]DETALLE!$A$1:$AK$841,18,FALSE)</f>
        <v>Departmental Digital</v>
      </c>
      <c r="AK424">
        <f t="shared" si="30"/>
        <v>1</v>
      </c>
      <c r="AL424">
        <f t="shared" si="31"/>
        <v>0</v>
      </c>
      <c r="AM424">
        <f t="shared" si="32"/>
        <v>1</v>
      </c>
      <c r="AN424">
        <f t="shared" si="33"/>
        <v>0</v>
      </c>
      <c r="AO424">
        <f t="shared" si="34"/>
        <v>1</v>
      </c>
    </row>
    <row r="425" spans="1:41" x14ac:dyDescent="0.25">
      <c r="A425" t="s">
        <v>69</v>
      </c>
      <c r="B425">
        <v>2019</v>
      </c>
      <c r="C425" t="s">
        <v>37</v>
      </c>
      <c r="D425" t="s">
        <v>38</v>
      </c>
      <c r="E425">
        <v>11</v>
      </c>
      <c r="F425" t="s">
        <v>40</v>
      </c>
      <c r="G425">
        <v>1.6</v>
      </c>
      <c r="H425" t="s">
        <v>58</v>
      </c>
      <c r="I425">
        <v>655</v>
      </c>
      <c r="J425">
        <v>1365</v>
      </c>
      <c r="K425">
        <v>0</v>
      </c>
      <c r="L425">
        <v>0</v>
      </c>
      <c r="M425">
        <v>0.6</v>
      </c>
      <c r="N425">
        <v>0.8</v>
      </c>
      <c r="O425">
        <v>1.05</v>
      </c>
      <c r="P425">
        <v>1.1000000000000001</v>
      </c>
      <c r="Q425" t="s">
        <v>46</v>
      </c>
      <c r="R425">
        <v>5</v>
      </c>
      <c r="S425">
        <v>9</v>
      </c>
      <c r="T425" t="s">
        <v>47</v>
      </c>
      <c r="U425" t="s">
        <v>58</v>
      </c>
      <c r="V425" t="s">
        <v>35</v>
      </c>
      <c r="W425" t="s">
        <v>59</v>
      </c>
      <c r="X425">
        <v>2019</v>
      </c>
      <c r="Y425" t="s">
        <v>37</v>
      </c>
      <c r="Z425" t="s">
        <v>38</v>
      </c>
      <c r="AA425">
        <v>12</v>
      </c>
      <c r="AB425">
        <v>2</v>
      </c>
      <c r="AC425">
        <v>0</v>
      </c>
      <c r="AD425">
        <v>0.32</v>
      </c>
      <c r="AE425">
        <v>0</v>
      </c>
      <c r="AF425">
        <f>VLOOKUP(A425,[1]DETALLE!$A$1:$AK$841,37,FALSE)</f>
        <v>1808.95</v>
      </c>
      <c r="AG425">
        <f>VLOOKUP(A425,[1]DETALLE!$A$1:$AK$841,16,FALSE)</f>
        <v>118</v>
      </c>
      <c r="AH425">
        <f>VLOOKUP(A425,[1]DETALLE!$A$1:$AK$841,22,FALSE)</f>
        <v>1.1499999999999999</v>
      </c>
      <c r="AI425">
        <f>VLOOKUP(A425,[1]DETALLE!$A$1:$AK$841,27,FALSE)</f>
        <v>8.2500000000000004E-2</v>
      </c>
      <c r="AJ425" t="str">
        <f>VLOOKUP(A425,[1]DETALLE!$A$1:$AK$841,18,FALSE)</f>
        <v>WF Mono Systems and Legacy Color</v>
      </c>
      <c r="AK425">
        <f t="shared" si="30"/>
        <v>0</v>
      </c>
      <c r="AL425">
        <f t="shared" si="31"/>
        <v>0</v>
      </c>
      <c r="AM425">
        <f t="shared" si="32"/>
        <v>0</v>
      </c>
      <c r="AN425">
        <f t="shared" si="33"/>
        <v>0</v>
      </c>
      <c r="AO425">
        <f t="shared" si="34"/>
        <v>0</v>
      </c>
    </row>
    <row r="426" spans="1:41" x14ac:dyDescent="0.25">
      <c r="A426" t="s">
        <v>132</v>
      </c>
      <c r="B426">
        <v>2019</v>
      </c>
      <c r="C426" t="s">
        <v>37</v>
      </c>
      <c r="D426" t="s">
        <v>38</v>
      </c>
      <c r="E426">
        <v>11</v>
      </c>
      <c r="F426" t="s">
        <v>40</v>
      </c>
      <c r="G426">
        <v>0.66666669999999995</v>
      </c>
      <c r="H426" t="s">
        <v>58</v>
      </c>
      <c r="I426">
        <v>655</v>
      </c>
      <c r="J426">
        <v>1365</v>
      </c>
      <c r="K426">
        <v>0</v>
      </c>
      <c r="L426">
        <v>0</v>
      </c>
      <c r="M426">
        <v>0.6</v>
      </c>
      <c r="N426">
        <v>0.8</v>
      </c>
      <c r="O426">
        <v>1.05</v>
      </c>
      <c r="P426">
        <v>1.1000000000000001</v>
      </c>
      <c r="Q426" t="s">
        <v>46</v>
      </c>
      <c r="R426">
        <v>5</v>
      </c>
      <c r="S426">
        <v>9</v>
      </c>
      <c r="T426" t="s">
        <v>47</v>
      </c>
      <c r="U426" t="s">
        <v>58</v>
      </c>
      <c r="V426" t="s">
        <v>35</v>
      </c>
      <c r="W426" t="s">
        <v>50</v>
      </c>
      <c r="X426">
        <v>2019</v>
      </c>
      <c r="Y426" t="s">
        <v>37</v>
      </c>
      <c r="Z426" t="s">
        <v>38</v>
      </c>
      <c r="AA426">
        <v>12</v>
      </c>
      <c r="AB426">
        <v>10</v>
      </c>
      <c r="AC426">
        <v>0.6</v>
      </c>
      <c r="AD426">
        <v>0.13333333999999999</v>
      </c>
      <c r="AE426">
        <v>819</v>
      </c>
      <c r="AF426">
        <f>VLOOKUP(A426,[1]DETALLE!$A$1:$AK$841,37,FALSE)</f>
        <v>1501.5000000000002</v>
      </c>
      <c r="AG426">
        <f>VLOOKUP(A426,[1]DETALLE!$A$1:$AK$841,16,FALSE)</f>
        <v>211</v>
      </c>
      <c r="AH426">
        <f>VLOOKUP(A426,[1]DETALLE!$A$1:$AK$841,22,FALSE)</f>
        <v>1.1000000000000001</v>
      </c>
      <c r="AI426">
        <f>VLOOKUP(A426,[1]DETALLE!$A$1:$AK$841,27,FALSE)</f>
        <v>0.79600000000000004</v>
      </c>
      <c r="AJ426" t="str">
        <f>VLOOKUP(A426,[1]DETALLE!$A$1:$AK$841,18,FALSE)</f>
        <v>Departmental Digital</v>
      </c>
      <c r="AK426">
        <f t="shared" si="30"/>
        <v>0</v>
      </c>
      <c r="AL426">
        <f t="shared" si="31"/>
        <v>0</v>
      </c>
      <c r="AM426">
        <f t="shared" si="32"/>
        <v>0</v>
      </c>
      <c r="AN426">
        <f t="shared" si="33"/>
        <v>0</v>
      </c>
      <c r="AO426">
        <f t="shared" si="34"/>
        <v>1</v>
      </c>
    </row>
    <row r="427" spans="1:41" x14ac:dyDescent="0.25">
      <c r="A427" t="s">
        <v>435</v>
      </c>
      <c r="B427">
        <v>2019</v>
      </c>
      <c r="C427" t="s">
        <v>37</v>
      </c>
      <c r="D427" t="s">
        <v>38</v>
      </c>
      <c r="E427">
        <v>11</v>
      </c>
      <c r="F427" t="s">
        <v>44</v>
      </c>
      <c r="G427">
        <v>0</v>
      </c>
      <c r="H427" t="s">
        <v>71</v>
      </c>
      <c r="I427">
        <v>468</v>
      </c>
      <c r="J427">
        <v>715</v>
      </c>
      <c r="K427">
        <v>0</v>
      </c>
      <c r="L427">
        <v>0</v>
      </c>
      <c r="M427">
        <v>0</v>
      </c>
      <c r="N427">
        <v>0.6</v>
      </c>
      <c r="O427">
        <v>0.8</v>
      </c>
      <c r="P427">
        <v>1.05</v>
      </c>
      <c r="Q427" t="s">
        <v>46</v>
      </c>
      <c r="R427">
        <v>5</v>
      </c>
      <c r="S427">
        <v>9</v>
      </c>
      <c r="T427" t="s">
        <v>47</v>
      </c>
      <c r="U427" t="s">
        <v>58</v>
      </c>
      <c r="V427" t="s">
        <v>35</v>
      </c>
      <c r="W427" t="s">
        <v>55</v>
      </c>
      <c r="X427">
        <v>2019</v>
      </c>
      <c r="Y427" t="s">
        <v>37</v>
      </c>
      <c r="Z427" t="s">
        <v>38</v>
      </c>
      <c r="AA427">
        <v>12</v>
      </c>
      <c r="AB427">
        <v>30</v>
      </c>
      <c r="AC427">
        <v>0</v>
      </c>
      <c r="AD427">
        <v>0</v>
      </c>
      <c r="AE427">
        <v>715</v>
      </c>
      <c r="AF427" t="e">
        <f>VLOOKUP(A427,[1]DETALLE!$A$1:$AK$841,37,FALSE)</f>
        <v>#N/A</v>
      </c>
      <c r="AG427" t="e">
        <f>VLOOKUP(A427,[1]DETALLE!$A$1:$AK$841,16,FALSE)</f>
        <v>#N/A</v>
      </c>
      <c r="AH427" t="e">
        <f>VLOOKUP(A427,[1]DETALLE!$A$1:$AK$841,22,FALSE)</f>
        <v>#N/A</v>
      </c>
      <c r="AI427" t="e">
        <f>VLOOKUP(A427,[1]DETALLE!$A$1:$AK$841,27,FALSE)</f>
        <v>#N/A</v>
      </c>
      <c r="AJ427" t="e">
        <f>VLOOKUP(A427,[1]DETALLE!$A$1:$AK$841,18,FALSE)</f>
        <v>#N/A</v>
      </c>
      <c r="AK427" t="e">
        <f t="shared" si="30"/>
        <v>#N/A</v>
      </c>
      <c r="AL427" t="e">
        <f t="shared" si="31"/>
        <v>#N/A</v>
      </c>
      <c r="AM427" t="e">
        <f t="shared" si="32"/>
        <v>#N/A</v>
      </c>
      <c r="AN427" t="e">
        <f t="shared" si="33"/>
        <v>#N/A</v>
      </c>
      <c r="AO427" t="e">
        <f t="shared" si="34"/>
        <v>#N/A</v>
      </c>
    </row>
    <row r="428" spans="1:41" x14ac:dyDescent="0.25">
      <c r="A428" t="s">
        <v>436</v>
      </c>
      <c r="B428">
        <v>2019</v>
      </c>
      <c r="C428" t="s">
        <v>37</v>
      </c>
      <c r="D428" t="s">
        <v>38</v>
      </c>
      <c r="E428">
        <v>11</v>
      </c>
      <c r="F428" t="s">
        <v>40</v>
      </c>
      <c r="G428">
        <v>0.23333329999999999</v>
      </c>
      <c r="H428" t="s">
        <v>91</v>
      </c>
      <c r="I428">
        <v>803</v>
      </c>
      <c r="J428">
        <v>1573</v>
      </c>
      <c r="K428">
        <v>0.2</v>
      </c>
      <c r="L428">
        <v>0.6</v>
      </c>
      <c r="M428">
        <v>0.8</v>
      </c>
      <c r="N428">
        <v>1.05</v>
      </c>
      <c r="O428">
        <v>1.1000000000000001</v>
      </c>
      <c r="P428">
        <v>1.1499999999999999</v>
      </c>
      <c r="Q428" t="s">
        <v>46</v>
      </c>
      <c r="R428">
        <v>4</v>
      </c>
      <c r="S428">
        <v>6</v>
      </c>
      <c r="T428" t="s">
        <v>47</v>
      </c>
      <c r="U428" t="s">
        <v>91</v>
      </c>
      <c r="V428" t="s">
        <v>35</v>
      </c>
      <c r="W428" t="s">
        <v>55</v>
      </c>
      <c r="X428">
        <v>2019</v>
      </c>
      <c r="Y428" t="s">
        <v>37</v>
      </c>
      <c r="Z428" t="s">
        <v>38</v>
      </c>
      <c r="AA428">
        <v>11</v>
      </c>
      <c r="AB428">
        <v>64</v>
      </c>
      <c r="AC428">
        <v>1.1499999999999999</v>
      </c>
      <c r="AD428">
        <v>5.8333324999999998E-2</v>
      </c>
      <c r="AE428">
        <v>1808.95</v>
      </c>
      <c r="AF428">
        <f>VLOOKUP(A428,[1]DETALLE!$A$1:$AK$841,37,FALSE)</f>
        <v>1501.5000000000002</v>
      </c>
      <c r="AG428">
        <f>VLOOKUP(A428,[1]DETALLE!$A$1:$AK$841,16,FALSE)</f>
        <v>63</v>
      </c>
      <c r="AH428">
        <f>VLOOKUP(A428,[1]DETALLE!$A$1:$AK$841,22,FALSE)</f>
        <v>1.1000000000000001</v>
      </c>
      <c r="AI428">
        <f>VLOOKUP(A428,[1]DETALLE!$A$1:$AK$841,27,FALSE)</f>
        <v>2.1999999999999999E-2</v>
      </c>
      <c r="AJ428" t="str">
        <f>VLOOKUP(A428,[1]DETALLE!$A$1:$AK$841,18,FALSE)</f>
        <v>A3 Office Color Laser MFPs</v>
      </c>
      <c r="AK428">
        <f t="shared" si="30"/>
        <v>0</v>
      </c>
      <c r="AL428">
        <f t="shared" si="31"/>
        <v>0</v>
      </c>
      <c r="AM428">
        <f t="shared" si="32"/>
        <v>0</v>
      </c>
      <c r="AN428">
        <f t="shared" si="33"/>
        <v>0</v>
      </c>
      <c r="AO428">
        <f t="shared" si="34"/>
        <v>0</v>
      </c>
    </row>
    <row r="429" spans="1:41" x14ac:dyDescent="0.25">
      <c r="A429" t="s">
        <v>437</v>
      </c>
      <c r="B429">
        <v>2019</v>
      </c>
      <c r="C429" t="s">
        <v>37</v>
      </c>
      <c r="D429" t="s">
        <v>38</v>
      </c>
      <c r="E429">
        <v>11</v>
      </c>
      <c r="F429" t="s">
        <v>44</v>
      </c>
      <c r="G429">
        <v>0</v>
      </c>
      <c r="H429" t="s">
        <v>66</v>
      </c>
      <c r="I429">
        <v>468</v>
      </c>
      <c r="J429">
        <v>715</v>
      </c>
      <c r="K429">
        <v>0</v>
      </c>
      <c r="L429">
        <v>0</v>
      </c>
      <c r="M429">
        <v>0</v>
      </c>
      <c r="N429">
        <v>0.6</v>
      </c>
      <c r="O429">
        <v>0.8</v>
      </c>
      <c r="P429">
        <v>1.05</v>
      </c>
      <c r="Q429" t="s">
        <v>46</v>
      </c>
      <c r="R429">
        <v>5</v>
      </c>
      <c r="S429">
        <v>9</v>
      </c>
      <c r="T429" t="s">
        <v>47</v>
      </c>
      <c r="U429" t="s">
        <v>64</v>
      </c>
      <c r="V429" t="s">
        <v>35</v>
      </c>
      <c r="W429" t="s">
        <v>55</v>
      </c>
      <c r="X429">
        <v>2019</v>
      </c>
      <c r="Y429" t="s">
        <v>37</v>
      </c>
      <c r="Z429" t="s">
        <v>38</v>
      </c>
      <c r="AA429">
        <v>11</v>
      </c>
      <c r="AB429">
        <v>176</v>
      </c>
      <c r="AC429">
        <v>0</v>
      </c>
      <c r="AD429">
        <v>0</v>
      </c>
      <c r="AE429">
        <v>715</v>
      </c>
      <c r="AF429">
        <f>VLOOKUP(A429,[1]DETALLE!$A$1:$AK$841,37,FALSE)</f>
        <v>1433.25</v>
      </c>
      <c r="AG429">
        <f>VLOOKUP(A429,[1]DETALLE!$A$1:$AK$841,16,FALSE)</f>
        <v>36</v>
      </c>
      <c r="AH429">
        <f>VLOOKUP(A429,[1]DETALLE!$A$1:$AK$841,22,FALSE)</f>
        <v>1.05</v>
      </c>
      <c r="AI429">
        <f>VLOOKUP(A429,[1]DETALLE!$A$1:$AK$841,27,FALSE)</f>
        <v>0.48600000000000004</v>
      </c>
      <c r="AJ429" t="str">
        <f>VLOOKUP(A429,[1]DETALLE!$A$1:$AK$841,18,FALSE)</f>
        <v>Departmental Digital</v>
      </c>
      <c r="AK429">
        <f t="shared" si="30"/>
        <v>0</v>
      </c>
      <c r="AL429">
        <f t="shared" si="31"/>
        <v>0</v>
      </c>
      <c r="AM429">
        <f t="shared" si="32"/>
        <v>0</v>
      </c>
      <c r="AN429">
        <f t="shared" si="33"/>
        <v>0</v>
      </c>
      <c r="AO429">
        <f t="shared" si="34"/>
        <v>0</v>
      </c>
    </row>
    <row r="430" spans="1:41" x14ac:dyDescent="0.25">
      <c r="A430" t="s">
        <v>137</v>
      </c>
      <c r="B430">
        <v>2019</v>
      </c>
      <c r="C430" t="s">
        <v>37</v>
      </c>
      <c r="D430" t="s">
        <v>38</v>
      </c>
      <c r="E430">
        <v>11</v>
      </c>
      <c r="F430" t="s">
        <v>40</v>
      </c>
      <c r="G430">
        <v>0.88333329999999999</v>
      </c>
      <c r="H430" t="s">
        <v>48</v>
      </c>
      <c r="I430">
        <v>1116</v>
      </c>
      <c r="J430">
        <v>2145</v>
      </c>
      <c r="K430">
        <v>0.6</v>
      </c>
      <c r="L430">
        <v>0.8</v>
      </c>
      <c r="M430">
        <v>1.05</v>
      </c>
      <c r="N430">
        <v>1.1000000000000001</v>
      </c>
      <c r="O430">
        <v>1.1499999999999999</v>
      </c>
      <c r="P430">
        <v>1.2</v>
      </c>
      <c r="Q430" t="s">
        <v>46</v>
      </c>
      <c r="R430">
        <v>3</v>
      </c>
      <c r="S430">
        <v>6</v>
      </c>
      <c r="T430" t="s">
        <v>47</v>
      </c>
      <c r="U430" t="s">
        <v>48</v>
      </c>
      <c r="V430" t="s">
        <v>35</v>
      </c>
      <c r="W430" t="s">
        <v>50</v>
      </c>
      <c r="X430">
        <v>2019</v>
      </c>
      <c r="Y430" t="s">
        <v>37</v>
      </c>
      <c r="Z430" t="s">
        <v>38</v>
      </c>
      <c r="AA430">
        <v>17</v>
      </c>
      <c r="AB430">
        <v>7</v>
      </c>
      <c r="AC430">
        <v>1.05</v>
      </c>
      <c r="AD430">
        <v>0.29444443333333298</v>
      </c>
      <c r="AE430">
        <v>2252.25</v>
      </c>
      <c r="AF430">
        <f>VLOOKUP(A430,[1]DETALLE!$A$1:$AK$841,37,FALSE)</f>
        <v>1651.6500000000003</v>
      </c>
      <c r="AG430">
        <f>VLOOKUP(A430,[1]DETALLE!$A$1:$AK$841,16,FALSE)</f>
        <v>25</v>
      </c>
      <c r="AH430">
        <f>VLOOKUP(A430,[1]DETALLE!$A$1:$AK$841,22,FALSE)</f>
        <v>1.05</v>
      </c>
      <c r="AI430">
        <f>VLOOKUP(A430,[1]DETALLE!$A$1:$AK$841,27,FALSE)</f>
        <v>0.3</v>
      </c>
      <c r="AJ430" t="str">
        <f>VLOOKUP(A430,[1]DETALLE!$A$1:$AK$841,18,FALSE)</f>
        <v>Light Production Digital Business</v>
      </c>
      <c r="AK430">
        <f t="shared" si="30"/>
        <v>0</v>
      </c>
      <c r="AL430">
        <f t="shared" si="31"/>
        <v>0</v>
      </c>
      <c r="AM430">
        <f t="shared" si="32"/>
        <v>1</v>
      </c>
      <c r="AN430">
        <f t="shared" si="33"/>
        <v>0</v>
      </c>
      <c r="AO430">
        <f t="shared" si="34"/>
        <v>0</v>
      </c>
    </row>
    <row r="431" spans="1:41" x14ac:dyDescent="0.25">
      <c r="A431" t="s">
        <v>438</v>
      </c>
      <c r="B431">
        <v>2019</v>
      </c>
      <c r="C431" t="s">
        <v>37</v>
      </c>
      <c r="D431" t="s">
        <v>38</v>
      </c>
      <c r="E431">
        <v>11</v>
      </c>
      <c r="F431" t="s">
        <v>40</v>
      </c>
      <c r="G431">
        <v>0.86666670000000001</v>
      </c>
      <c r="H431" t="s">
        <v>116</v>
      </c>
      <c r="I431">
        <v>655</v>
      </c>
      <c r="J431">
        <v>1365</v>
      </c>
      <c r="K431">
        <v>0</v>
      </c>
      <c r="L431">
        <v>0</v>
      </c>
      <c r="M431">
        <v>0.6</v>
      </c>
      <c r="N431">
        <v>0.8</v>
      </c>
      <c r="O431">
        <v>1.05</v>
      </c>
      <c r="P431">
        <v>1.1000000000000001</v>
      </c>
      <c r="Q431" t="s">
        <v>46</v>
      </c>
      <c r="R431">
        <v>5</v>
      </c>
      <c r="S431">
        <v>9</v>
      </c>
      <c r="T431" t="s">
        <v>47</v>
      </c>
      <c r="U431" t="s">
        <v>58</v>
      </c>
      <c r="V431" t="s">
        <v>35</v>
      </c>
      <c r="W431" t="s">
        <v>80</v>
      </c>
      <c r="X431">
        <v>2019</v>
      </c>
      <c r="Y431" t="s">
        <v>37</v>
      </c>
      <c r="Z431" t="s">
        <v>38</v>
      </c>
      <c r="AA431">
        <v>11</v>
      </c>
      <c r="AB431">
        <v>253</v>
      </c>
      <c r="AC431">
        <v>1.1000000000000001</v>
      </c>
      <c r="AD431">
        <v>0.17333334</v>
      </c>
      <c r="AE431">
        <v>1501.5</v>
      </c>
      <c r="AF431">
        <f>VLOOKUP(A431,[1]DETALLE!$A$1:$AK$841,37,FALSE)</f>
        <v>2246.8874999999998</v>
      </c>
      <c r="AG431">
        <f>VLOOKUP(A431,[1]DETALLE!$A$1:$AK$841,16,FALSE)</f>
        <v>68</v>
      </c>
      <c r="AH431">
        <f>VLOOKUP(A431,[1]DETALLE!$A$1:$AK$841,22,FALSE)</f>
        <v>1.2</v>
      </c>
      <c r="AI431">
        <f>VLOOKUP(A431,[1]DETALLE!$A$1:$AK$841,27,FALSE)</f>
        <v>1.61</v>
      </c>
      <c r="AJ431" t="str">
        <f>VLOOKUP(A431,[1]DETALLE!$A$1:$AK$841,18,FALSE)</f>
        <v>High End Cut Sheet</v>
      </c>
      <c r="AK431">
        <f t="shared" si="30"/>
        <v>0</v>
      </c>
      <c r="AL431">
        <f t="shared" si="31"/>
        <v>0</v>
      </c>
      <c r="AM431">
        <f t="shared" si="32"/>
        <v>0</v>
      </c>
      <c r="AN431">
        <f t="shared" si="33"/>
        <v>0</v>
      </c>
      <c r="AO431">
        <f t="shared" si="34"/>
        <v>0</v>
      </c>
    </row>
    <row r="432" spans="1:41" x14ac:dyDescent="0.25">
      <c r="A432" t="s">
        <v>439</v>
      </c>
      <c r="B432">
        <v>2019</v>
      </c>
      <c r="C432" t="s">
        <v>37</v>
      </c>
      <c r="D432" t="s">
        <v>38</v>
      </c>
      <c r="E432">
        <v>11</v>
      </c>
      <c r="F432" t="s">
        <v>44</v>
      </c>
      <c r="G432">
        <v>0</v>
      </c>
      <c r="H432" t="s">
        <v>116</v>
      </c>
      <c r="I432">
        <v>655</v>
      </c>
      <c r="J432">
        <v>1365</v>
      </c>
      <c r="K432">
        <v>0</v>
      </c>
      <c r="L432">
        <v>0</v>
      </c>
      <c r="M432">
        <v>0.6</v>
      </c>
      <c r="N432">
        <v>0.8</v>
      </c>
      <c r="O432">
        <v>1.05</v>
      </c>
      <c r="P432">
        <v>1.1000000000000001</v>
      </c>
      <c r="Q432" t="s">
        <v>46</v>
      </c>
      <c r="R432">
        <v>5</v>
      </c>
      <c r="S432">
        <v>9</v>
      </c>
      <c r="T432" t="s">
        <v>47</v>
      </c>
      <c r="U432" t="s">
        <v>58</v>
      </c>
      <c r="V432" t="s">
        <v>35</v>
      </c>
      <c r="W432" t="s">
        <v>55</v>
      </c>
      <c r="X432">
        <v>2019</v>
      </c>
      <c r="Y432" t="s">
        <v>37</v>
      </c>
      <c r="Z432" t="s">
        <v>38</v>
      </c>
      <c r="AA432">
        <v>12</v>
      </c>
      <c r="AB432">
        <v>93</v>
      </c>
      <c r="AC432">
        <v>0</v>
      </c>
      <c r="AD432">
        <v>0</v>
      </c>
      <c r="AE432">
        <v>1365</v>
      </c>
      <c r="AF432" t="e">
        <f>VLOOKUP(A432,[1]DETALLE!$A$1:$AK$841,37,FALSE)</f>
        <v>#N/A</v>
      </c>
      <c r="AG432" t="e">
        <f>VLOOKUP(A432,[1]DETALLE!$A$1:$AK$841,16,FALSE)</f>
        <v>#N/A</v>
      </c>
      <c r="AH432" t="e">
        <f>VLOOKUP(A432,[1]DETALLE!$A$1:$AK$841,22,FALSE)</f>
        <v>#N/A</v>
      </c>
      <c r="AI432" t="e">
        <f>VLOOKUP(A432,[1]DETALLE!$A$1:$AK$841,27,FALSE)</f>
        <v>#N/A</v>
      </c>
      <c r="AJ432" t="e">
        <f>VLOOKUP(A432,[1]DETALLE!$A$1:$AK$841,18,FALSE)</f>
        <v>#N/A</v>
      </c>
      <c r="AK432" t="e">
        <f t="shared" si="30"/>
        <v>#N/A</v>
      </c>
      <c r="AL432" t="e">
        <f t="shared" si="31"/>
        <v>#N/A</v>
      </c>
      <c r="AM432" t="e">
        <f t="shared" si="32"/>
        <v>#N/A</v>
      </c>
      <c r="AN432" t="e">
        <f t="shared" si="33"/>
        <v>#N/A</v>
      </c>
      <c r="AO432" t="e">
        <f t="shared" si="34"/>
        <v>#N/A</v>
      </c>
    </row>
    <row r="433" spans="1:41" x14ac:dyDescent="0.25">
      <c r="A433" t="s">
        <v>440</v>
      </c>
      <c r="B433">
        <v>2019</v>
      </c>
      <c r="C433" t="s">
        <v>37</v>
      </c>
      <c r="D433" t="s">
        <v>38</v>
      </c>
      <c r="E433">
        <v>11</v>
      </c>
      <c r="F433" t="s">
        <v>40</v>
      </c>
      <c r="G433">
        <v>2.2999999999999998</v>
      </c>
      <c r="H433" t="s">
        <v>58</v>
      </c>
      <c r="I433">
        <v>655</v>
      </c>
      <c r="J433">
        <v>1365</v>
      </c>
      <c r="K433">
        <v>0</v>
      </c>
      <c r="L433">
        <v>0</v>
      </c>
      <c r="M433">
        <v>0.6</v>
      </c>
      <c r="N433">
        <v>0.8</v>
      </c>
      <c r="O433">
        <v>1.05</v>
      </c>
      <c r="P433">
        <v>1.1000000000000001</v>
      </c>
      <c r="Q433" t="s">
        <v>46</v>
      </c>
      <c r="R433">
        <v>5</v>
      </c>
      <c r="S433">
        <v>9</v>
      </c>
      <c r="T433" t="s">
        <v>47</v>
      </c>
      <c r="U433" t="s">
        <v>58</v>
      </c>
      <c r="V433" t="s">
        <v>35</v>
      </c>
      <c r="W433" t="s">
        <v>55</v>
      </c>
      <c r="X433">
        <v>2019</v>
      </c>
      <c r="Y433" t="s">
        <v>37</v>
      </c>
      <c r="Z433" t="s">
        <v>38</v>
      </c>
      <c r="AA433">
        <v>16</v>
      </c>
      <c r="AB433">
        <v>44</v>
      </c>
      <c r="AC433">
        <v>1.05</v>
      </c>
      <c r="AD433">
        <v>0.46</v>
      </c>
      <c r="AE433">
        <v>1433.25</v>
      </c>
      <c r="AF433">
        <f>VLOOKUP(A433,[1]DETALLE!$A$1:$AK$841,37,FALSE)</f>
        <v>819</v>
      </c>
      <c r="AG433">
        <f>VLOOKUP(A433,[1]DETALLE!$A$1:$AK$841,16,FALSE)</f>
        <v>14</v>
      </c>
      <c r="AH433">
        <f>VLOOKUP(A433,[1]DETALLE!$A$1:$AK$841,22,FALSE)</f>
        <v>0.6</v>
      </c>
      <c r="AI433">
        <f>VLOOKUP(A433,[1]DETALLE!$A$1:$AK$841,27,FALSE)</f>
        <v>0</v>
      </c>
      <c r="AJ433" t="str">
        <f>VLOOKUP(A433,[1]DETALLE!$A$1:$AK$841,18,FALSE)</f>
        <v>Departmental Digital</v>
      </c>
      <c r="AK433">
        <f t="shared" si="30"/>
        <v>0</v>
      </c>
      <c r="AL433">
        <f t="shared" si="31"/>
        <v>0</v>
      </c>
      <c r="AM433">
        <f t="shared" si="32"/>
        <v>0</v>
      </c>
      <c r="AN433">
        <f t="shared" si="33"/>
        <v>0</v>
      </c>
      <c r="AO433">
        <f t="shared" si="34"/>
        <v>1</v>
      </c>
    </row>
    <row r="434" spans="1:41" x14ac:dyDescent="0.25">
      <c r="A434" t="s">
        <v>441</v>
      </c>
      <c r="B434">
        <v>2019</v>
      </c>
      <c r="C434" t="s">
        <v>37</v>
      </c>
      <c r="D434" t="s">
        <v>38</v>
      </c>
      <c r="E434">
        <v>11</v>
      </c>
      <c r="F434" t="s">
        <v>40</v>
      </c>
      <c r="G434">
        <v>0.21666669999999999</v>
      </c>
      <c r="H434" t="s">
        <v>116</v>
      </c>
      <c r="I434">
        <v>655</v>
      </c>
      <c r="J434">
        <v>1365</v>
      </c>
      <c r="K434">
        <v>0</v>
      </c>
      <c r="L434">
        <v>0</v>
      </c>
      <c r="M434">
        <v>0.6</v>
      </c>
      <c r="N434">
        <v>0.8</v>
      </c>
      <c r="O434">
        <v>1.05</v>
      </c>
      <c r="P434">
        <v>1.1000000000000001</v>
      </c>
      <c r="Q434" t="s">
        <v>46</v>
      </c>
      <c r="R434">
        <v>5</v>
      </c>
      <c r="S434">
        <v>9</v>
      </c>
      <c r="T434" t="s">
        <v>47</v>
      </c>
      <c r="U434" t="s">
        <v>58</v>
      </c>
      <c r="V434" t="s">
        <v>35</v>
      </c>
      <c r="W434" t="s">
        <v>55</v>
      </c>
      <c r="X434">
        <v>2019</v>
      </c>
      <c r="Y434" t="s">
        <v>37</v>
      </c>
      <c r="Z434" t="s">
        <v>38</v>
      </c>
      <c r="AA434">
        <v>11</v>
      </c>
      <c r="AB434">
        <v>0</v>
      </c>
      <c r="AC434">
        <v>1.1000000000000001</v>
      </c>
      <c r="AD434">
        <v>4.3333339999999998E-2</v>
      </c>
      <c r="AE434">
        <v>1501.5</v>
      </c>
      <c r="AF434">
        <f>VLOOKUP(A434,[1]DETALLE!$A$1:$AK$841,37,FALSE)</f>
        <v>1808.95</v>
      </c>
      <c r="AG434">
        <f>VLOOKUP(A434,[1]DETALLE!$A$1:$AK$841,16,FALSE)</f>
        <v>337</v>
      </c>
      <c r="AH434">
        <f>VLOOKUP(A434,[1]DETALLE!$A$1:$AK$841,22,FALSE)</f>
        <v>1.1499999999999999</v>
      </c>
      <c r="AI434">
        <f>VLOOKUP(A434,[1]DETALLE!$A$1:$AK$841,27,FALSE)</f>
        <v>0.67749999999999999</v>
      </c>
      <c r="AJ434" t="str">
        <f>VLOOKUP(A434,[1]DETALLE!$A$1:$AK$841,18,FALSE)</f>
        <v>WF Mono Systems and Legacy Color</v>
      </c>
      <c r="AK434">
        <f t="shared" si="30"/>
        <v>0</v>
      </c>
      <c r="AL434">
        <f t="shared" si="31"/>
        <v>0</v>
      </c>
      <c r="AM434">
        <f t="shared" si="32"/>
        <v>0</v>
      </c>
      <c r="AN434">
        <f t="shared" si="33"/>
        <v>0</v>
      </c>
      <c r="AO434">
        <f t="shared" si="34"/>
        <v>0</v>
      </c>
    </row>
    <row r="435" spans="1:41" x14ac:dyDescent="0.25">
      <c r="A435" t="s">
        <v>442</v>
      </c>
      <c r="B435">
        <v>2019</v>
      </c>
      <c r="C435" t="s">
        <v>37</v>
      </c>
      <c r="D435" t="s">
        <v>38</v>
      </c>
      <c r="E435">
        <v>11</v>
      </c>
      <c r="F435" t="s">
        <v>40</v>
      </c>
      <c r="G435">
        <v>0.35</v>
      </c>
      <c r="H435" t="s">
        <v>58</v>
      </c>
      <c r="I435">
        <v>655</v>
      </c>
      <c r="J435">
        <v>1365</v>
      </c>
      <c r="K435">
        <v>0</v>
      </c>
      <c r="L435">
        <v>0</v>
      </c>
      <c r="M435">
        <v>0.6</v>
      </c>
      <c r="N435">
        <v>0.8</v>
      </c>
      <c r="O435">
        <v>1.05</v>
      </c>
      <c r="P435">
        <v>1.1000000000000001</v>
      </c>
      <c r="Q435" t="s">
        <v>46</v>
      </c>
      <c r="R435">
        <v>5</v>
      </c>
      <c r="S435">
        <v>9</v>
      </c>
      <c r="T435" t="s">
        <v>47</v>
      </c>
      <c r="U435" t="s">
        <v>58</v>
      </c>
      <c r="V435" t="s">
        <v>35</v>
      </c>
      <c r="W435" t="s">
        <v>36</v>
      </c>
      <c r="X435">
        <v>2019</v>
      </c>
      <c r="Y435" t="s">
        <v>37</v>
      </c>
      <c r="Z435" t="s">
        <v>38</v>
      </c>
      <c r="AA435">
        <v>12</v>
      </c>
      <c r="AB435">
        <v>324</v>
      </c>
      <c r="AC435">
        <v>1.1000000000000001</v>
      </c>
      <c r="AD435">
        <v>7.0000000000000007E-2</v>
      </c>
      <c r="AE435">
        <v>1501.5</v>
      </c>
      <c r="AF435">
        <f>VLOOKUP(A435,[1]DETALLE!$A$1:$AK$841,37,FALSE)</f>
        <v>1433.25</v>
      </c>
      <c r="AG435">
        <f>VLOOKUP(A435,[1]DETALLE!$A$1:$AK$841,16,FALSE)</f>
        <v>32</v>
      </c>
      <c r="AH435">
        <f>VLOOKUP(A435,[1]DETALLE!$A$1:$AK$841,22,FALSE)</f>
        <v>1.05</v>
      </c>
      <c r="AI435">
        <f>VLOOKUP(A435,[1]DETALLE!$A$1:$AK$841,27,FALSE)</f>
        <v>0.58600000000000008</v>
      </c>
      <c r="AJ435" t="str">
        <f>VLOOKUP(A435,[1]DETALLE!$A$1:$AK$841,18,FALSE)</f>
        <v>Departmental Digital</v>
      </c>
      <c r="AK435">
        <f t="shared" si="30"/>
        <v>0</v>
      </c>
      <c r="AL435">
        <f t="shared" si="31"/>
        <v>0</v>
      </c>
      <c r="AM435">
        <f t="shared" si="32"/>
        <v>0</v>
      </c>
      <c r="AN435">
        <f t="shared" si="33"/>
        <v>0</v>
      </c>
      <c r="AO435">
        <f t="shared" si="34"/>
        <v>1</v>
      </c>
    </row>
    <row r="436" spans="1:41" x14ac:dyDescent="0.25">
      <c r="A436" t="s">
        <v>443</v>
      </c>
      <c r="B436">
        <v>2019</v>
      </c>
      <c r="C436" t="s">
        <v>37</v>
      </c>
      <c r="D436" t="s">
        <v>38</v>
      </c>
      <c r="E436">
        <v>11</v>
      </c>
      <c r="F436" t="s">
        <v>44</v>
      </c>
      <c r="G436">
        <v>0</v>
      </c>
      <c r="H436" t="s">
        <v>116</v>
      </c>
      <c r="I436">
        <v>655</v>
      </c>
      <c r="J436">
        <v>1365</v>
      </c>
      <c r="K436">
        <v>0</v>
      </c>
      <c r="L436">
        <v>0</v>
      </c>
      <c r="M436">
        <v>0.6</v>
      </c>
      <c r="N436">
        <v>0.8</v>
      </c>
      <c r="O436">
        <v>1.05</v>
      </c>
      <c r="P436">
        <v>1.1000000000000001</v>
      </c>
      <c r="Q436" t="s">
        <v>46</v>
      </c>
      <c r="R436">
        <v>5</v>
      </c>
      <c r="S436">
        <v>9</v>
      </c>
      <c r="T436" t="s">
        <v>47</v>
      </c>
      <c r="U436" t="s">
        <v>58</v>
      </c>
      <c r="V436" t="s">
        <v>35</v>
      </c>
      <c r="W436" t="s">
        <v>55</v>
      </c>
      <c r="X436">
        <v>2019</v>
      </c>
      <c r="Y436" t="s">
        <v>37</v>
      </c>
      <c r="Z436" t="s">
        <v>38</v>
      </c>
      <c r="AA436">
        <v>12</v>
      </c>
      <c r="AB436">
        <v>28</v>
      </c>
      <c r="AC436">
        <v>0</v>
      </c>
      <c r="AD436">
        <v>0</v>
      </c>
      <c r="AE436">
        <v>1365</v>
      </c>
      <c r="AF436" t="e">
        <f>VLOOKUP(A436,[1]DETALLE!$A$1:$AK$841,37,FALSE)</f>
        <v>#N/A</v>
      </c>
      <c r="AG436" t="e">
        <f>VLOOKUP(A436,[1]DETALLE!$A$1:$AK$841,16,FALSE)</f>
        <v>#N/A</v>
      </c>
      <c r="AH436" t="e">
        <f>VLOOKUP(A436,[1]DETALLE!$A$1:$AK$841,22,FALSE)</f>
        <v>#N/A</v>
      </c>
      <c r="AI436" t="e">
        <f>VLOOKUP(A436,[1]DETALLE!$A$1:$AK$841,27,FALSE)</f>
        <v>#N/A</v>
      </c>
      <c r="AJ436" t="e">
        <f>VLOOKUP(A436,[1]DETALLE!$A$1:$AK$841,18,FALSE)</f>
        <v>#N/A</v>
      </c>
      <c r="AK436" t="e">
        <f t="shared" si="30"/>
        <v>#N/A</v>
      </c>
      <c r="AL436" t="e">
        <f t="shared" si="31"/>
        <v>#N/A</v>
      </c>
      <c r="AM436" t="e">
        <f t="shared" si="32"/>
        <v>#N/A</v>
      </c>
      <c r="AN436" t="e">
        <f t="shared" si="33"/>
        <v>#N/A</v>
      </c>
      <c r="AO436" t="e">
        <f t="shared" si="34"/>
        <v>#N/A</v>
      </c>
    </row>
    <row r="437" spans="1:41" x14ac:dyDescent="0.25">
      <c r="A437" t="s">
        <v>444</v>
      </c>
      <c r="B437">
        <v>2019</v>
      </c>
      <c r="C437" t="s">
        <v>37</v>
      </c>
      <c r="D437" t="s">
        <v>38</v>
      </c>
      <c r="E437">
        <v>11</v>
      </c>
      <c r="F437" t="s">
        <v>40</v>
      </c>
      <c r="G437">
        <v>0</v>
      </c>
      <c r="H437" t="s">
        <v>64</v>
      </c>
      <c r="I437">
        <v>655</v>
      </c>
      <c r="J437">
        <v>1365</v>
      </c>
      <c r="K437">
        <v>0</v>
      </c>
      <c r="L437">
        <v>0</v>
      </c>
      <c r="M437">
        <v>0.6</v>
      </c>
      <c r="N437">
        <v>0.8</v>
      </c>
      <c r="O437">
        <v>1.05</v>
      </c>
      <c r="P437">
        <v>1.1000000000000001</v>
      </c>
      <c r="Q437" t="s">
        <v>46</v>
      </c>
      <c r="R437">
        <v>5</v>
      </c>
      <c r="S437">
        <v>9</v>
      </c>
      <c r="T437" t="s">
        <v>47</v>
      </c>
      <c r="U437" t="s">
        <v>64</v>
      </c>
      <c r="V437" t="s">
        <v>35</v>
      </c>
      <c r="W437" t="s">
        <v>55</v>
      </c>
      <c r="X437">
        <v>2019</v>
      </c>
      <c r="Y437" t="s">
        <v>37</v>
      </c>
      <c r="Z437" t="s">
        <v>38</v>
      </c>
      <c r="AA437">
        <v>15</v>
      </c>
      <c r="AB437">
        <v>92</v>
      </c>
      <c r="AC437">
        <v>1.1000000000000001</v>
      </c>
      <c r="AD437">
        <v>0</v>
      </c>
      <c r="AE437">
        <v>1501.5</v>
      </c>
      <c r="AF437">
        <f>VLOOKUP(A437,[1]DETALLE!$A$1:$AK$841,37,FALSE)</f>
        <v>858.8125</v>
      </c>
      <c r="AG437">
        <f>VLOOKUP(A437,[1]DETALLE!$A$1:$AK$841,16,FALSE)</f>
        <v>20</v>
      </c>
      <c r="AH437">
        <f>VLOOKUP(A437,[1]DETALLE!$A$1:$AK$841,22,FALSE)</f>
        <v>0.8</v>
      </c>
      <c r="AI437">
        <f>VLOOKUP(A437,[1]DETALLE!$A$1:$AK$841,27,FALSE)</f>
        <v>1.6833333333333333</v>
      </c>
      <c r="AJ437" t="str">
        <f>VLOOKUP(A437,[1]DETALLE!$A$1:$AK$841,18,FALSE)</f>
        <v>Departmental Digital</v>
      </c>
      <c r="AK437">
        <f t="shared" si="30"/>
        <v>0</v>
      </c>
      <c r="AL437">
        <f t="shared" si="31"/>
        <v>0</v>
      </c>
      <c r="AM437">
        <f t="shared" si="32"/>
        <v>0</v>
      </c>
      <c r="AN437">
        <f t="shared" si="33"/>
        <v>0</v>
      </c>
      <c r="AO437">
        <f t="shared" si="34"/>
        <v>0</v>
      </c>
    </row>
    <row r="438" spans="1:41" x14ac:dyDescent="0.25">
      <c r="A438" t="s">
        <v>445</v>
      </c>
      <c r="B438">
        <v>2019</v>
      </c>
      <c r="C438" t="s">
        <v>37</v>
      </c>
      <c r="D438" t="s">
        <v>38</v>
      </c>
      <c r="E438">
        <v>11</v>
      </c>
      <c r="F438" t="s">
        <v>40</v>
      </c>
      <c r="G438">
        <v>2.8833329999999999</v>
      </c>
      <c r="H438" t="s">
        <v>71</v>
      </c>
      <c r="I438">
        <v>468</v>
      </c>
      <c r="J438">
        <v>715</v>
      </c>
      <c r="K438">
        <v>0</v>
      </c>
      <c r="L438">
        <v>0</v>
      </c>
      <c r="M438">
        <v>0</v>
      </c>
      <c r="N438">
        <v>0.6</v>
      </c>
      <c r="O438">
        <v>0.8</v>
      </c>
      <c r="P438">
        <v>1.05</v>
      </c>
      <c r="Q438" t="s">
        <v>46</v>
      </c>
      <c r="R438">
        <v>5</v>
      </c>
      <c r="S438">
        <v>9</v>
      </c>
      <c r="T438" t="s">
        <v>47</v>
      </c>
      <c r="U438" t="s">
        <v>71</v>
      </c>
      <c r="V438" t="s">
        <v>35</v>
      </c>
      <c r="W438" t="s">
        <v>59</v>
      </c>
      <c r="X438">
        <v>2019</v>
      </c>
      <c r="Y438" t="s">
        <v>37</v>
      </c>
      <c r="Z438" t="s">
        <v>38</v>
      </c>
      <c r="AA438">
        <v>12</v>
      </c>
      <c r="AB438">
        <v>87</v>
      </c>
      <c r="AC438">
        <v>1.05</v>
      </c>
      <c r="AD438">
        <v>0.57666660000000003</v>
      </c>
      <c r="AE438">
        <v>750.75</v>
      </c>
      <c r="AF438">
        <f>VLOOKUP(A438,[1]DETALLE!$A$1:$AK$841,37,FALSE)</f>
        <v>750.75000000000011</v>
      </c>
      <c r="AG438">
        <f>VLOOKUP(A438,[1]DETALLE!$A$1:$AK$841,16,FALSE)</f>
        <v>73</v>
      </c>
      <c r="AH438">
        <f>VLOOKUP(A438,[1]DETALLE!$A$1:$AK$841,22,FALSE)</f>
        <v>1.05</v>
      </c>
      <c r="AI438">
        <f>VLOOKUP(A438,[1]DETALLE!$A$1:$AK$841,27,FALSE)</f>
        <v>3.5999999999999997E-2</v>
      </c>
      <c r="AJ438" t="str">
        <f>VLOOKUP(A438,[1]DETALLE!$A$1:$AK$841,18,FALSE)</f>
        <v>A4 Color Laser MFPs</v>
      </c>
      <c r="AK438">
        <f t="shared" si="30"/>
        <v>1</v>
      </c>
      <c r="AL438">
        <f t="shared" si="31"/>
        <v>0</v>
      </c>
      <c r="AM438">
        <f t="shared" si="32"/>
        <v>1</v>
      </c>
      <c r="AN438">
        <f t="shared" si="33"/>
        <v>0</v>
      </c>
      <c r="AO438">
        <f t="shared" si="34"/>
        <v>0</v>
      </c>
    </row>
    <row r="439" spans="1:41" x14ac:dyDescent="0.25">
      <c r="A439" t="s">
        <v>446</v>
      </c>
      <c r="B439">
        <v>2019</v>
      </c>
      <c r="C439" t="s">
        <v>37</v>
      </c>
      <c r="D439" t="s">
        <v>38</v>
      </c>
      <c r="E439">
        <v>11</v>
      </c>
      <c r="F439" t="s">
        <v>40</v>
      </c>
      <c r="G439">
        <v>0</v>
      </c>
      <c r="H439" t="s">
        <v>54</v>
      </c>
      <c r="I439">
        <v>803</v>
      </c>
      <c r="J439">
        <v>1573</v>
      </c>
      <c r="K439">
        <v>0.2</v>
      </c>
      <c r="L439">
        <v>0.6</v>
      </c>
      <c r="M439">
        <v>0.8</v>
      </c>
      <c r="N439">
        <v>1.05</v>
      </c>
      <c r="O439">
        <v>1.1000000000000001</v>
      </c>
      <c r="P439">
        <v>1.1499999999999999</v>
      </c>
      <c r="Q439" t="s">
        <v>46</v>
      </c>
      <c r="R439">
        <v>4</v>
      </c>
      <c r="S439">
        <v>6</v>
      </c>
      <c r="T439" t="s">
        <v>47</v>
      </c>
      <c r="U439" t="s">
        <v>54</v>
      </c>
      <c r="V439" t="s">
        <v>35</v>
      </c>
      <c r="W439" t="s">
        <v>67</v>
      </c>
      <c r="X439">
        <v>2019</v>
      </c>
      <c r="Y439" t="s">
        <v>37</v>
      </c>
      <c r="Z439" t="s">
        <v>38</v>
      </c>
      <c r="AA439">
        <v>15</v>
      </c>
      <c r="AB439">
        <v>31</v>
      </c>
      <c r="AC439">
        <v>1.1000000000000001</v>
      </c>
      <c r="AD439">
        <v>0</v>
      </c>
      <c r="AE439">
        <v>1730.3</v>
      </c>
      <c r="AF439">
        <f>VLOOKUP(A439,[1]DETALLE!$A$1:$AK$841,37,FALSE)</f>
        <v>429.00000000000006</v>
      </c>
      <c r="AG439">
        <f>VLOOKUP(A439,[1]DETALLE!$A$1:$AK$841,16,FALSE)</f>
        <v>28</v>
      </c>
      <c r="AH439">
        <f>VLOOKUP(A439,[1]DETALLE!$A$1:$AK$841,22,FALSE)</f>
        <v>0.6</v>
      </c>
      <c r="AI439">
        <f>VLOOKUP(A439,[1]DETALLE!$A$1:$AK$841,27,FALSE)</f>
        <v>0.13999999999999999</v>
      </c>
      <c r="AJ439" t="str">
        <f>VLOOKUP(A439,[1]DETALLE!$A$1:$AK$841,18,FALSE)</f>
        <v>Entry Mono Printers</v>
      </c>
      <c r="AK439">
        <f t="shared" si="30"/>
        <v>0</v>
      </c>
      <c r="AL439">
        <f t="shared" si="31"/>
        <v>0</v>
      </c>
      <c r="AM439">
        <f t="shared" si="32"/>
        <v>0</v>
      </c>
      <c r="AN439">
        <f t="shared" si="33"/>
        <v>0</v>
      </c>
      <c r="AO439">
        <f t="shared" si="34"/>
        <v>0</v>
      </c>
    </row>
    <row r="440" spans="1:41" x14ac:dyDescent="0.25">
      <c r="A440" t="s">
        <v>385</v>
      </c>
      <c r="B440">
        <v>2019</v>
      </c>
      <c r="C440" t="s">
        <v>37</v>
      </c>
      <c r="D440" t="s">
        <v>38</v>
      </c>
      <c r="E440">
        <v>11</v>
      </c>
      <c r="F440" t="s">
        <v>40</v>
      </c>
      <c r="G440">
        <v>3</v>
      </c>
      <c r="H440" t="s">
        <v>54</v>
      </c>
      <c r="I440">
        <v>803</v>
      </c>
      <c r="J440">
        <v>1573</v>
      </c>
      <c r="K440">
        <v>0.2</v>
      </c>
      <c r="L440">
        <v>0.6</v>
      </c>
      <c r="M440">
        <v>0.8</v>
      </c>
      <c r="N440">
        <v>1.05</v>
      </c>
      <c r="O440">
        <v>1.1000000000000001</v>
      </c>
      <c r="P440">
        <v>1.1499999999999999</v>
      </c>
      <c r="Q440" t="s">
        <v>46</v>
      </c>
      <c r="R440">
        <v>4</v>
      </c>
      <c r="S440">
        <v>6</v>
      </c>
      <c r="T440" t="s">
        <v>47</v>
      </c>
      <c r="U440" t="s">
        <v>54</v>
      </c>
      <c r="V440" t="s">
        <v>35</v>
      </c>
      <c r="W440" t="s">
        <v>55</v>
      </c>
      <c r="X440">
        <v>2019</v>
      </c>
      <c r="Y440" t="s">
        <v>37</v>
      </c>
      <c r="Z440" t="s">
        <v>38</v>
      </c>
      <c r="AA440">
        <v>11</v>
      </c>
      <c r="AB440">
        <v>2</v>
      </c>
      <c r="AC440">
        <v>0.2</v>
      </c>
      <c r="AD440">
        <v>0.75</v>
      </c>
      <c r="AE440">
        <v>314.60000000000002</v>
      </c>
      <c r="AF440">
        <f>VLOOKUP(A440,[1]DETALLE!$A$1:$AK$841,37,FALSE)</f>
        <v>1365</v>
      </c>
      <c r="AG440" t="str">
        <f>VLOOKUP(A440,[1]DETALLE!$A$1:$AK$841,16,FALSE)</f>
        <v xml:space="preserve">  </v>
      </c>
      <c r="AH440">
        <f>VLOOKUP(A440,[1]DETALLE!$A$1:$AK$841,22,FALSE)</f>
        <v>1</v>
      </c>
      <c r="AI440">
        <f>VLOOKUP(A440,[1]DETALLE!$A$1:$AK$841,27,FALSE)</f>
        <v>1</v>
      </c>
      <c r="AJ440" t="str">
        <f>VLOOKUP(A440,[1]DETALLE!$A$1:$AK$841,18,FALSE)</f>
        <v>Departmental Digital</v>
      </c>
      <c r="AK440">
        <f t="shared" si="30"/>
        <v>0</v>
      </c>
      <c r="AL440">
        <f t="shared" si="31"/>
        <v>0</v>
      </c>
      <c r="AM440">
        <f t="shared" si="32"/>
        <v>0</v>
      </c>
      <c r="AN440">
        <f t="shared" si="33"/>
        <v>0</v>
      </c>
      <c r="AO440">
        <f t="shared" si="34"/>
        <v>0</v>
      </c>
    </row>
    <row r="441" spans="1:41" x14ac:dyDescent="0.25">
      <c r="A441" t="s">
        <v>447</v>
      </c>
      <c r="B441">
        <v>2019</v>
      </c>
      <c r="C441" t="s">
        <v>37</v>
      </c>
      <c r="D441" t="s">
        <v>38</v>
      </c>
      <c r="E441">
        <v>11</v>
      </c>
      <c r="F441" t="s">
        <v>40</v>
      </c>
      <c r="G441">
        <v>1.5333330000000001</v>
      </c>
      <c r="H441" t="s">
        <v>58</v>
      </c>
      <c r="I441">
        <v>655</v>
      </c>
      <c r="J441">
        <v>1365</v>
      </c>
      <c r="K441">
        <v>0</v>
      </c>
      <c r="L441">
        <v>0</v>
      </c>
      <c r="M441">
        <v>0.6</v>
      </c>
      <c r="N441">
        <v>0.8</v>
      </c>
      <c r="O441">
        <v>1.05</v>
      </c>
      <c r="P441">
        <v>1.1000000000000001</v>
      </c>
      <c r="Q441" t="s">
        <v>46</v>
      </c>
      <c r="R441">
        <v>5</v>
      </c>
      <c r="S441">
        <v>9</v>
      </c>
      <c r="T441" t="s">
        <v>47</v>
      </c>
      <c r="U441" t="s">
        <v>45</v>
      </c>
      <c r="V441" t="s">
        <v>35</v>
      </c>
      <c r="W441" t="s">
        <v>55</v>
      </c>
      <c r="X441">
        <v>2019</v>
      </c>
      <c r="Y441" t="s">
        <v>37</v>
      </c>
      <c r="Z441" t="s">
        <v>38</v>
      </c>
      <c r="AA441">
        <v>11</v>
      </c>
      <c r="AB441">
        <v>86</v>
      </c>
      <c r="AC441">
        <v>1.1000000000000001</v>
      </c>
      <c r="AD441">
        <v>0.30666660000000001</v>
      </c>
      <c r="AE441">
        <v>1501.5</v>
      </c>
      <c r="AF441">
        <f>VLOOKUP(A441,[1]DETALLE!$A$1:$AK$841,37,FALSE)</f>
        <v>1433.25</v>
      </c>
      <c r="AG441">
        <f>VLOOKUP(A441,[1]DETALLE!$A$1:$AK$841,16,FALSE)</f>
        <v>31</v>
      </c>
      <c r="AH441">
        <f>VLOOKUP(A441,[1]DETALLE!$A$1:$AK$841,22,FALSE)</f>
        <v>1.05</v>
      </c>
      <c r="AI441">
        <f>VLOOKUP(A441,[1]DETALLE!$A$1:$AK$841,27,FALSE)</f>
        <v>0.4</v>
      </c>
      <c r="AJ441" t="str">
        <f>VLOOKUP(A441,[1]DETALLE!$A$1:$AK$841,18,FALSE)</f>
        <v>Departmental Digital</v>
      </c>
      <c r="AK441">
        <f t="shared" si="30"/>
        <v>0</v>
      </c>
      <c r="AL441">
        <f t="shared" si="31"/>
        <v>0</v>
      </c>
      <c r="AM441">
        <f t="shared" si="32"/>
        <v>0</v>
      </c>
      <c r="AN441">
        <f t="shared" si="33"/>
        <v>0</v>
      </c>
      <c r="AO441">
        <f t="shared" si="34"/>
        <v>1</v>
      </c>
    </row>
    <row r="442" spans="1:41" x14ac:dyDescent="0.25">
      <c r="A442" t="s">
        <v>448</v>
      </c>
      <c r="B442">
        <v>2019</v>
      </c>
      <c r="C442" t="s">
        <v>37</v>
      </c>
      <c r="D442" t="s">
        <v>38</v>
      </c>
      <c r="E442">
        <v>11</v>
      </c>
      <c r="F442" t="s">
        <v>44</v>
      </c>
      <c r="G442">
        <v>0</v>
      </c>
      <c r="H442" t="s">
        <v>58</v>
      </c>
      <c r="I442">
        <v>655</v>
      </c>
      <c r="J442">
        <v>1365</v>
      </c>
      <c r="K442">
        <v>0</v>
      </c>
      <c r="L442">
        <v>0</v>
      </c>
      <c r="M442">
        <v>0.6</v>
      </c>
      <c r="N442">
        <v>0.8</v>
      </c>
      <c r="O442">
        <v>1.05</v>
      </c>
      <c r="P442">
        <v>1.1000000000000001</v>
      </c>
      <c r="Q442" t="s">
        <v>46</v>
      </c>
      <c r="R442">
        <v>5</v>
      </c>
      <c r="S442">
        <v>9</v>
      </c>
      <c r="T442" t="s">
        <v>47</v>
      </c>
      <c r="U442" t="s">
        <v>45</v>
      </c>
      <c r="V442" t="s">
        <v>35</v>
      </c>
      <c r="W442" t="s">
        <v>59</v>
      </c>
      <c r="X442">
        <v>2019</v>
      </c>
      <c r="Y442" t="s">
        <v>37</v>
      </c>
      <c r="Z442" t="s">
        <v>38</v>
      </c>
      <c r="AA442">
        <v>12</v>
      </c>
      <c r="AB442">
        <v>28</v>
      </c>
      <c r="AC442">
        <v>0</v>
      </c>
      <c r="AD442">
        <v>0</v>
      </c>
      <c r="AE442">
        <v>1365</v>
      </c>
      <c r="AF442" t="e">
        <f>VLOOKUP(A442,[1]DETALLE!$A$1:$AK$841,37,FALSE)</f>
        <v>#N/A</v>
      </c>
      <c r="AG442" t="e">
        <f>VLOOKUP(A442,[1]DETALLE!$A$1:$AK$841,16,FALSE)</f>
        <v>#N/A</v>
      </c>
      <c r="AH442" t="e">
        <f>VLOOKUP(A442,[1]DETALLE!$A$1:$AK$841,22,FALSE)</f>
        <v>#N/A</v>
      </c>
      <c r="AI442" t="e">
        <f>VLOOKUP(A442,[1]DETALLE!$A$1:$AK$841,27,FALSE)</f>
        <v>#N/A</v>
      </c>
      <c r="AJ442" t="e">
        <f>VLOOKUP(A442,[1]DETALLE!$A$1:$AK$841,18,FALSE)</f>
        <v>#N/A</v>
      </c>
      <c r="AK442" t="e">
        <f t="shared" si="30"/>
        <v>#N/A</v>
      </c>
      <c r="AL442" t="e">
        <f t="shared" si="31"/>
        <v>#N/A</v>
      </c>
      <c r="AM442" t="e">
        <f t="shared" si="32"/>
        <v>#N/A</v>
      </c>
      <c r="AN442" t="e">
        <f t="shared" si="33"/>
        <v>#N/A</v>
      </c>
      <c r="AO442" t="e">
        <f t="shared" si="34"/>
        <v>#N/A</v>
      </c>
    </row>
    <row r="443" spans="1:41" x14ac:dyDescent="0.25">
      <c r="A443">
        <v>2411031</v>
      </c>
      <c r="B443">
        <v>2019</v>
      </c>
      <c r="C443" t="s">
        <v>37</v>
      </c>
      <c r="D443" t="s">
        <v>38</v>
      </c>
      <c r="E443">
        <v>12</v>
      </c>
      <c r="F443" t="s">
        <v>264</v>
      </c>
      <c r="G443">
        <v>0.66666669999999995</v>
      </c>
      <c r="H443" t="s">
        <v>91</v>
      </c>
      <c r="I443">
        <v>803</v>
      </c>
      <c r="J443">
        <v>1573</v>
      </c>
      <c r="K443">
        <v>0.2</v>
      </c>
      <c r="L443">
        <v>0.6</v>
      </c>
      <c r="M443">
        <v>0.8</v>
      </c>
      <c r="N443">
        <v>1.05</v>
      </c>
      <c r="O443">
        <v>1.1000000000000001</v>
      </c>
      <c r="P443">
        <v>1.1499999999999999</v>
      </c>
      <c r="Q443" t="s">
        <v>46</v>
      </c>
      <c r="R443">
        <v>4</v>
      </c>
      <c r="S443">
        <v>6</v>
      </c>
      <c r="T443" t="s">
        <v>47</v>
      </c>
      <c r="U443" t="s">
        <v>91</v>
      </c>
      <c r="V443" t="s">
        <v>35</v>
      </c>
      <c r="W443" t="s">
        <v>67</v>
      </c>
      <c r="X443">
        <v>2019</v>
      </c>
      <c r="Y443" t="s">
        <v>37</v>
      </c>
      <c r="Z443" t="s">
        <v>38</v>
      </c>
      <c r="AA443">
        <v>12</v>
      </c>
      <c r="AB443">
        <v>21</v>
      </c>
      <c r="AC443">
        <v>1.05</v>
      </c>
      <c r="AD443">
        <v>0.16666667499999999</v>
      </c>
      <c r="AE443">
        <v>1651.65</v>
      </c>
      <c r="AF443" t="e">
        <f>VLOOKUP(A443,[1]DETALLE!$A$1:$AK$841,37,FALSE)</f>
        <v>#N/A</v>
      </c>
      <c r="AG443" t="e">
        <f>VLOOKUP(A443,[1]DETALLE!$A$1:$AK$841,16,FALSE)</f>
        <v>#N/A</v>
      </c>
      <c r="AH443" t="e">
        <f>VLOOKUP(A443,[1]DETALLE!$A$1:$AK$841,22,FALSE)</f>
        <v>#N/A</v>
      </c>
      <c r="AI443" t="e">
        <f>VLOOKUP(A443,[1]DETALLE!$A$1:$AK$841,27,FALSE)</f>
        <v>#N/A</v>
      </c>
      <c r="AJ443" t="e">
        <f>VLOOKUP(A443,[1]DETALLE!$A$1:$AK$841,18,FALSE)</f>
        <v>#N/A</v>
      </c>
      <c r="AK443" t="e">
        <f t="shared" si="30"/>
        <v>#N/A</v>
      </c>
      <c r="AL443" t="e">
        <f t="shared" si="31"/>
        <v>#N/A</v>
      </c>
      <c r="AM443" t="e">
        <f t="shared" si="32"/>
        <v>#N/A</v>
      </c>
      <c r="AN443" t="e">
        <f t="shared" si="33"/>
        <v>#N/A</v>
      </c>
      <c r="AO443" t="e">
        <f t="shared" si="34"/>
        <v>#N/A</v>
      </c>
    </row>
    <row r="444" spans="1:41" x14ac:dyDescent="0.25">
      <c r="A444" t="s">
        <v>449</v>
      </c>
      <c r="B444">
        <v>2019</v>
      </c>
      <c r="C444" t="s">
        <v>37</v>
      </c>
      <c r="D444" t="s">
        <v>38</v>
      </c>
      <c r="E444">
        <v>12</v>
      </c>
      <c r="F444" t="s">
        <v>40</v>
      </c>
      <c r="G444">
        <v>2.1</v>
      </c>
      <c r="H444" t="s">
        <v>58</v>
      </c>
      <c r="I444">
        <v>655</v>
      </c>
      <c r="J444">
        <v>1365</v>
      </c>
      <c r="K444">
        <v>0</v>
      </c>
      <c r="L444">
        <v>0</v>
      </c>
      <c r="M444">
        <v>0.6</v>
      </c>
      <c r="N444">
        <v>0.8</v>
      </c>
      <c r="O444">
        <v>1.05</v>
      </c>
      <c r="P444">
        <v>1.1000000000000001</v>
      </c>
      <c r="Q444" t="s">
        <v>46</v>
      </c>
      <c r="R444">
        <v>5</v>
      </c>
      <c r="S444">
        <v>9</v>
      </c>
      <c r="T444" t="s">
        <v>47</v>
      </c>
      <c r="U444" t="s">
        <v>45</v>
      </c>
      <c r="V444" t="s">
        <v>35</v>
      </c>
      <c r="W444" t="s">
        <v>50</v>
      </c>
      <c r="X444">
        <v>2019</v>
      </c>
      <c r="Y444" t="s">
        <v>37</v>
      </c>
      <c r="Z444" t="s">
        <v>38</v>
      </c>
      <c r="AA444">
        <v>16</v>
      </c>
      <c r="AB444">
        <v>17</v>
      </c>
      <c r="AC444">
        <v>0.8</v>
      </c>
      <c r="AD444">
        <v>0.42</v>
      </c>
      <c r="AE444">
        <v>1092</v>
      </c>
      <c r="AF444">
        <f>VLOOKUP(A444,[1]DETALLE!$A$1:$AK$841,37,FALSE)</f>
        <v>1092</v>
      </c>
      <c r="AG444">
        <f>VLOOKUP(A444,[1]DETALLE!$A$1:$AK$841,16,FALSE)</f>
        <v>17</v>
      </c>
      <c r="AH444">
        <f>VLOOKUP(A444,[1]DETALLE!$A$1:$AK$841,22,FALSE)</f>
        <v>0.8</v>
      </c>
      <c r="AI444">
        <f>VLOOKUP(A444,[1]DETALLE!$A$1:$AK$841,27,FALSE)</f>
        <v>0.19600000000000001</v>
      </c>
      <c r="AJ444" t="str">
        <f>VLOOKUP(A444,[1]DETALLE!$A$1:$AK$841,18,FALSE)</f>
        <v>Departmental Digital</v>
      </c>
      <c r="AK444">
        <f t="shared" si="30"/>
        <v>1</v>
      </c>
      <c r="AL444">
        <f t="shared" si="31"/>
        <v>1</v>
      </c>
      <c r="AM444">
        <f t="shared" si="32"/>
        <v>1</v>
      </c>
      <c r="AN444">
        <f t="shared" si="33"/>
        <v>0</v>
      </c>
      <c r="AO444">
        <f t="shared" si="34"/>
        <v>1</v>
      </c>
    </row>
    <row r="445" spans="1:41" x14ac:dyDescent="0.25">
      <c r="A445" t="s">
        <v>450</v>
      </c>
      <c r="B445">
        <v>2019</v>
      </c>
      <c r="C445" t="s">
        <v>37</v>
      </c>
      <c r="D445" t="s">
        <v>38</v>
      </c>
      <c r="E445">
        <v>12</v>
      </c>
      <c r="F445" t="s">
        <v>40</v>
      </c>
      <c r="G445">
        <v>1.6666669999999999</v>
      </c>
      <c r="H445" t="s">
        <v>34</v>
      </c>
      <c r="I445">
        <v>468</v>
      </c>
      <c r="J445">
        <v>715</v>
      </c>
      <c r="K445">
        <v>0</v>
      </c>
      <c r="L445">
        <v>0</v>
      </c>
      <c r="M445">
        <v>0</v>
      </c>
      <c r="N445">
        <v>0.6</v>
      </c>
      <c r="O445">
        <v>0.8</v>
      </c>
      <c r="P445">
        <v>1.05</v>
      </c>
      <c r="Q445" t="s">
        <v>46</v>
      </c>
      <c r="R445">
        <v>5</v>
      </c>
      <c r="S445">
        <v>9</v>
      </c>
      <c r="T445" t="s">
        <v>47</v>
      </c>
      <c r="U445" t="s">
        <v>34</v>
      </c>
      <c r="V445" t="s">
        <v>35</v>
      </c>
      <c r="W445" t="s">
        <v>59</v>
      </c>
      <c r="X445">
        <v>2019</v>
      </c>
      <c r="Y445" t="s">
        <v>37</v>
      </c>
      <c r="Z445" t="s">
        <v>38</v>
      </c>
      <c r="AA445">
        <v>12</v>
      </c>
      <c r="AB445">
        <v>332</v>
      </c>
      <c r="AC445">
        <v>1.05</v>
      </c>
      <c r="AD445">
        <v>0.3333334</v>
      </c>
      <c r="AE445">
        <v>750.75</v>
      </c>
      <c r="AF445">
        <f>VLOOKUP(A445,[1]DETALLE!$A$1:$AK$841,37,FALSE)</f>
        <v>1489.8975000000003</v>
      </c>
      <c r="AG445">
        <f>VLOOKUP(A445,[1]DETALLE!$A$1:$AK$841,16,FALSE)</f>
        <v>348</v>
      </c>
      <c r="AH445">
        <f>VLOOKUP(A445,[1]DETALLE!$A$1:$AK$841,22,FALSE)</f>
        <v>1.1000000000000001</v>
      </c>
      <c r="AI445">
        <f>VLOOKUP(A445,[1]DETALLE!$A$1:$AK$841,27,FALSE)</f>
        <v>1.034</v>
      </c>
      <c r="AJ445" t="str">
        <f>VLOOKUP(A445,[1]DETALLE!$A$1:$AK$841,18,FALSE)</f>
        <v>Departmental Digital</v>
      </c>
      <c r="AK445">
        <f t="shared" si="30"/>
        <v>0</v>
      </c>
      <c r="AL445">
        <f t="shared" si="31"/>
        <v>0</v>
      </c>
      <c r="AM445">
        <f t="shared" si="32"/>
        <v>0</v>
      </c>
      <c r="AN445">
        <f t="shared" si="33"/>
        <v>0</v>
      </c>
      <c r="AO445">
        <f t="shared" si="34"/>
        <v>0</v>
      </c>
    </row>
    <row r="446" spans="1:41" x14ac:dyDescent="0.25">
      <c r="A446" t="s">
        <v>451</v>
      </c>
      <c r="B446">
        <v>2019</v>
      </c>
      <c r="C446" t="s">
        <v>37</v>
      </c>
      <c r="D446" t="s">
        <v>38</v>
      </c>
      <c r="E446">
        <v>12</v>
      </c>
      <c r="F446" t="s">
        <v>40</v>
      </c>
      <c r="G446">
        <v>1.183333</v>
      </c>
      <c r="H446" t="s">
        <v>34</v>
      </c>
      <c r="I446">
        <v>468</v>
      </c>
      <c r="J446">
        <v>715</v>
      </c>
      <c r="K446">
        <v>0</v>
      </c>
      <c r="L446">
        <v>0</v>
      </c>
      <c r="M446">
        <v>0</v>
      </c>
      <c r="N446">
        <v>0.6</v>
      </c>
      <c r="O446">
        <v>0.8</v>
      </c>
      <c r="P446">
        <v>1.05</v>
      </c>
      <c r="Q446" t="s">
        <v>46</v>
      </c>
      <c r="R446">
        <v>5</v>
      </c>
      <c r="S446">
        <v>9</v>
      </c>
      <c r="T446" t="s">
        <v>47</v>
      </c>
      <c r="U446" t="s">
        <v>34</v>
      </c>
      <c r="V446" t="s">
        <v>35</v>
      </c>
      <c r="W446" t="s">
        <v>42</v>
      </c>
      <c r="X446">
        <v>2019</v>
      </c>
      <c r="Y446" t="s">
        <v>37</v>
      </c>
      <c r="Z446" t="s">
        <v>38</v>
      </c>
      <c r="AA446">
        <v>12</v>
      </c>
      <c r="AB446">
        <v>260</v>
      </c>
      <c r="AC446">
        <v>1.05</v>
      </c>
      <c r="AD446">
        <v>0.2366666</v>
      </c>
      <c r="AE446">
        <v>750.75</v>
      </c>
      <c r="AF446">
        <f>VLOOKUP(A446,[1]DETALLE!$A$1:$AK$841,37,FALSE)</f>
        <v>1651.6500000000003</v>
      </c>
      <c r="AG446">
        <f>VLOOKUP(A446,[1]DETALLE!$A$1:$AK$841,16,FALSE)</f>
        <v>21</v>
      </c>
      <c r="AH446">
        <f>VLOOKUP(A446,[1]DETALLE!$A$1:$AK$841,22,FALSE)</f>
        <v>1.05</v>
      </c>
      <c r="AI446">
        <f>VLOOKUP(A446,[1]DETALLE!$A$1:$AK$841,27,FALSE)</f>
        <v>0.27500000000000002</v>
      </c>
      <c r="AJ446" t="str">
        <f>VLOOKUP(A446,[1]DETALLE!$A$1:$AK$841,18,FALSE)</f>
        <v>Light Production Digital Business</v>
      </c>
      <c r="AK446">
        <f t="shared" si="30"/>
        <v>0</v>
      </c>
      <c r="AL446">
        <f t="shared" si="31"/>
        <v>0</v>
      </c>
      <c r="AM446">
        <f t="shared" si="32"/>
        <v>1</v>
      </c>
      <c r="AN446">
        <f t="shared" si="33"/>
        <v>0</v>
      </c>
      <c r="AO446">
        <f t="shared" si="34"/>
        <v>0</v>
      </c>
    </row>
    <row r="447" spans="1:41" x14ac:dyDescent="0.25">
      <c r="A447" t="s">
        <v>452</v>
      </c>
      <c r="B447">
        <v>2019</v>
      </c>
      <c r="C447" t="s">
        <v>37</v>
      </c>
      <c r="D447" t="s">
        <v>38</v>
      </c>
      <c r="E447">
        <v>12</v>
      </c>
      <c r="F447" t="s">
        <v>44</v>
      </c>
      <c r="G447">
        <v>0.4166667</v>
      </c>
      <c r="H447" t="s">
        <v>91</v>
      </c>
      <c r="I447">
        <v>803</v>
      </c>
      <c r="J447">
        <v>1573</v>
      </c>
      <c r="K447">
        <v>0.2</v>
      </c>
      <c r="L447">
        <v>0.6</v>
      </c>
      <c r="M447">
        <v>0.8</v>
      </c>
      <c r="N447">
        <v>1.05</v>
      </c>
      <c r="O447">
        <v>1.1000000000000001</v>
      </c>
      <c r="P447">
        <v>1.1499999999999999</v>
      </c>
      <c r="Q447" t="s">
        <v>46</v>
      </c>
      <c r="R447">
        <v>4</v>
      </c>
      <c r="S447">
        <v>6</v>
      </c>
      <c r="T447" t="s">
        <v>47</v>
      </c>
      <c r="U447" t="s">
        <v>91</v>
      </c>
      <c r="V447" t="s">
        <v>35</v>
      </c>
      <c r="W447" t="s">
        <v>55</v>
      </c>
      <c r="X447">
        <v>2019</v>
      </c>
      <c r="Y447" t="s">
        <v>37</v>
      </c>
      <c r="Z447" t="s">
        <v>38</v>
      </c>
      <c r="AA447">
        <v>12</v>
      </c>
      <c r="AB447">
        <v>18</v>
      </c>
      <c r="AC447">
        <v>0</v>
      </c>
      <c r="AD447">
        <v>0</v>
      </c>
      <c r="AE447">
        <v>1573</v>
      </c>
      <c r="AF447" t="e">
        <f>VLOOKUP(A447,[1]DETALLE!$A$1:$AK$841,37,FALSE)</f>
        <v>#N/A</v>
      </c>
      <c r="AG447" t="e">
        <f>VLOOKUP(A447,[1]DETALLE!$A$1:$AK$841,16,FALSE)</f>
        <v>#N/A</v>
      </c>
      <c r="AH447" t="e">
        <f>VLOOKUP(A447,[1]DETALLE!$A$1:$AK$841,22,FALSE)</f>
        <v>#N/A</v>
      </c>
      <c r="AI447" t="e">
        <f>VLOOKUP(A447,[1]DETALLE!$A$1:$AK$841,27,FALSE)</f>
        <v>#N/A</v>
      </c>
      <c r="AJ447" t="e">
        <f>VLOOKUP(A447,[1]DETALLE!$A$1:$AK$841,18,FALSE)</f>
        <v>#N/A</v>
      </c>
      <c r="AK447" t="e">
        <f t="shared" si="30"/>
        <v>#N/A</v>
      </c>
      <c r="AL447" t="e">
        <f t="shared" si="31"/>
        <v>#N/A</v>
      </c>
      <c r="AM447" t="e">
        <f t="shared" si="32"/>
        <v>#N/A</v>
      </c>
      <c r="AN447" t="e">
        <f t="shared" si="33"/>
        <v>#N/A</v>
      </c>
      <c r="AO447" t="e">
        <f t="shared" si="34"/>
        <v>#N/A</v>
      </c>
    </row>
    <row r="448" spans="1:41" x14ac:dyDescent="0.25">
      <c r="A448" t="s">
        <v>453</v>
      </c>
      <c r="B448">
        <v>2019</v>
      </c>
      <c r="C448" t="s">
        <v>37</v>
      </c>
      <c r="D448" t="s">
        <v>38</v>
      </c>
      <c r="E448">
        <v>12</v>
      </c>
      <c r="F448" t="s">
        <v>40</v>
      </c>
      <c r="G448">
        <v>2.75</v>
      </c>
      <c r="H448" t="s">
        <v>91</v>
      </c>
      <c r="I448">
        <v>803</v>
      </c>
      <c r="J448">
        <v>1573</v>
      </c>
      <c r="K448">
        <v>0.2</v>
      </c>
      <c r="L448">
        <v>0.6</v>
      </c>
      <c r="M448">
        <v>0.8</v>
      </c>
      <c r="N448">
        <v>1.05</v>
      </c>
      <c r="O448">
        <v>1.1000000000000001</v>
      </c>
      <c r="P448">
        <v>1.1499999999999999</v>
      </c>
      <c r="Q448" t="s">
        <v>46</v>
      </c>
      <c r="R448">
        <v>4</v>
      </c>
      <c r="S448">
        <v>6</v>
      </c>
      <c r="T448" t="s">
        <v>47</v>
      </c>
      <c r="U448" t="s">
        <v>91</v>
      </c>
      <c r="V448" t="s">
        <v>35</v>
      </c>
      <c r="W448" t="s">
        <v>67</v>
      </c>
      <c r="X448">
        <v>2019</v>
      </c>
      <c r="Y448" t="s">
        <v>37</v>
      </c>
      <c r="Z448" t="s">
        <v>38</v>
      </c>
      <c r="AA448">
        <v>15</v>
      </c>
      <c r="AB448">
        <v>65</v>
      </c>
      <c r="AC448">
        <v>1.1499999999999999</v>
      </c>
      <c r="AD448">
        <v>0.6875</v>
      </c>
      <c r="AE448">
        <v>1808.95</v>
      </c>
      <c r="AF448">
        <f>VLOOKUP(A448,[1]DETALLE!$A$1:$AK$841,37,FALSE)</f>
        <v>2291.5749999999998</v>
      </c>
      <c r="AG448">
        <f>VLOOKUP(A448,[1]DETALLE!$A$1:$AK$841,16,FALSE)</f>
        <v>36</v>
      </c>
      <c r="AH448">
        <f>VLOOKUP(A448,[1]DETALLE!$A$1:$AK$841,22,FALSE)</f>
        <v>1.1499999999999999</v>
      </c>
      <c r="AI448">
        <f>VLOOKUP(A448,[1]DETALLE!$A$1:$AK$841,27,FALSE)</f>
        <v>1.3266666666666667</v>
      </c>
      <c r="AJ448" t="str">
        <f>VLOOKUP(A448,[1]DETALLE!$A$1:$AK$841,18,FALSE)</f>
        <v>CF Mono</v>
      </c>
      <c r="AK448">
        <f t="shared" si="30"/>
        <v>0</v>
      </c>
      <c r="AL448">
        <f t="shared" si="31"/>
        <v>0</v>
      </c>
      <c r="AM448">
        <f t="shared" si="32"/>
        <v>1</v>
      </c>
      <c r="AN448">
        <f t="shared" si="33"/>
        <v>0</v>
      </c>
      <c r="AO448">
        <f t="shared" si="34"/>
        <v>0</v>
      </c>
    </row>
    <row r="449" spans="1:41" x14ac:dyDescent="0.25">
      <c r="A449" t="s">
        <v>454</v>
      </c>
      <c r="B449">
        <v>2019</v>
      </c>
      <c r="C449" t="s">
        <v>37</v>
      </c>
      <c r="D449" t="s">
        <v>38</v>
      </c>
      <c r="E449">
        <v>12</v>
      </c>
      <c r="F449" t="s">
        <v>40</v>
      </c>
      <c r="G449">
        <v>1.2833330000000001</v>
      </c>
      <c r="H449" t="s">
        <v>34</v>
      </c>
      <c r="I449">
        <v>468</v>
      </c>
      <c r="J449">
        <v>715</v>
      </c>
      <c r="K449">
        <v>0</v>
      </c>
      <c r="L449">
        <v>0</v>
      </c>
      <c r="M449">
        <v>0</v>
      </c>
      <c r="N449">
        <v>0.6</v>
      </c>
      <c r="O449">
        <v>0.8</v>
      </c>
      <c r="P449">
        <v>1.05</v>
      </c>
      <c r="Q449" t="s">
        <v>46</v>
      </c>
      <c r="R449">
        <v>5</v>
      </c>
      <c r="S449">
        <v>9</v>
      </c>
      <c r="T449" t="s">
        <v>47</v>
      </c>
      <c r="U449" t="s">
        <v>34</v>
      </c>
      <c r="V449" t="s">
        <v>35</v>
      </c>
      <c r="W449" t="s">
        <v>55</v>
      </c>
      <c r="X449">
        <v>2019</v>
      </c>
      <c r="Y449" t="s">
        <v>37</v>
      </c>
      <c r="Z449" t="s">
        <v>38</v>
      </c>
      <c r="AA449">
        <v>12</v>
      </c>
      <c r="AB449">
        <v>29</v>
      </c>
      <c r="AC449">
        <v>0.6</v>
      </c>
      <c r="AD449">
        <v>0.25666660000000002</v>
      </c>
      <c r="AE449">
        <v>429</v>
      </c>
      <c r="AF449">
        <f>VLOOKUP(A449,[1]DETALLE!$A$1:$AK$841,37,FALSE)</f>
        <v>819</v>
      </c>
      <c r="AG449">
        <f>VLOOKUP(A449,[1]DETALLE!$A$1:$AK$841,16,FALSE)</f>
        <v>8</v>
      </c>
      <c r="AH449">
        <f>VLOOKUP(A449,[1]DETALLE!$A$1:$AK$841,22,FALSE)</f>
        <v>0.6</v>
      </c>
      <c r="AI449">
        <f>VLOOKUP(A449,[1]DETALLE!$A$1:$AK$841,27,FALSE)</f>
        <v>0.21600000000000003</v>
      </c>
      <c r="AJ449" t="str">
        <f>VLOOKUP(A449,[1]DETALLE!$A$1:$AK$841,18,FALSE)</f>
        <v>Departmental Digital</v>
      </c>
      <c r="AK449">
        <f t="shared" si="30"/>
        <v>0</v>
      </c>
      <c r="AL449">
        <f t="shared" si="31"/>
        <v>0</v>
      </c>
      <c r="AM449">
        <f t="shared" si="32"/>
        <v>1</v>
      </c>
      <c r="AN449">
        <f t="shared" si="33"/>
        <v>0</v>
      </c>
      <c r="AO449">
        <f t="shared" si="34"/>
        <v>0</v>
      </c>
    </row>
    <row r="450" spans="1:41" x14ac:dyDescent="0.25">
      <c r="A450" t="s">
        <v>455</v>
      </c>
      <c r="B450">
        <v>2019</v>
      </c>
      <c r="C450" t="s">
        <v>37</v>
      </c>
      <c r="D450" t="s">
        <v>38</v>
      </c>
      <c r="E450">
        <v>12</v>
      </c>
      <c r="F450" t="s">
        <v>40</v>
      </c>
      <c r="G450">
        <v>1.6666669999999999</v>
      </c>
      <c r="H450" t="s">
        <v>45</v>
      </c>
      <c r="I450">
        <v>803</v>
      </c>
      <c r="J450">
        <v>1573</v>
      </c>
      <c r="K450">
        <v>0.2</v>
      </c>
      <c r="L450">
        <v>0.6</v>
      </c>
      <c r="M450">
        <v>0.8</v>
      </c>
      <c r="N450">
        <v>1.05</v>
      </c>
      <c r="O450">
        <v>1.1000000000000001</v>
      </c>
      <c r="P450">
        <v>1.1499999999999999</v>
      </c>
      <c r="Q450" t="s">
        <v>46</v>
      </c>
      <c r="R450">
        <v>4</v>
      </c>
      <c r="S450">
        <v>6</v>
      </c>
      <c r="T450" t="s">
        <v>47</v>
      </c>
      <c r="U450" t="s">
        <v>48</v>
      </c>
      <c r="V450" t="s">
        <v>35</v>
      </c>
      <c r="W450" t="s">
        <v>42</v>
      </c>
      <c r="X450">
        <v>2019</v>
      </c>
      <c r="Y450" t="s">
        <v>37</v>
      </c>
      <c r="Z450" t="s">
        <v>38</v>
      </c>
      <c r="AA450">
        <v>12</v>
      </c>
      <c r="AB450">
        <v>15</v>
      </c>
      <c r="AC450">
        <v>0.8</v>
      </c>
      <c r="AD450">
        <v>0.41666674999999997</v>
      </c>
      <c r="AE450">
        <v>1258.4000000000001</v>
      </c>
      <c r="AF450">
        <f>VLOOKUP(A450,[1]DETALLE!$A$1:$AK$841,37,FALSE)</f>
        <v>1808.95</v>
      </c>
      <c r="AG450">
        <f>VLOOKUP(A450,[1]DETALLE!$A$1:$AK$841,16,FALSE)</f>
        <v>64</v>
      </c>
      <c r="AH450">
        <f>VLOOKUP(A450,[1]DETALLE!$A$1:$AK$841,22,FALSE)</f>
        <v>1.1499999999999999</v>
      </c>
      <c r="AI450">
        <f>VLOOKUP(A450,[1]DETALLE!$A$1:$AK$841,27,FALSE)</f>
        <v>0.505</v>
      </c>
      <c r="AJ450" t="str">
        <f>VLOOKUP(A450,[1]DETALLE!$A$1:$AK$841,18,FALSE)</f>
        <v>Entry Production Color Low/Mid</v>
      </c>
      <c r="AK450">
        <f t="shared" ref="AK450:AK513" si="35">IF(AE450=AF450,1,0)</f>
        <v>0</v>
      </c>
      <c r="AL450">
        <f t="shared" ref="AL450:AL513" si="36">IF(AB450=AG450,1,0)</f>
        <v>0</v>
      </c>
      <c r="AM450">
        <f t="shared" ref="AM450:AM513" si="37">IF(AC450=AH450,1,0)</f>
        <v>0</v>
      </c>
      <c r="AN450">
        <f t="shared" ref="AN450:AN513" si="38">IF(AD450=AI450,1,0)</f>
        <v>0</v>
      </c>
      <c r="AO450">
        <f t="shared" ref="AO450:AO513" si="39">IF(H450=AJ450,1,0)</f>
        <v>0</v>
      </c>
    </row>
    <row r="451" spans="1:41" x14ac:dyDescent="0.25">
      <c r="A451" t="s">
        <v>92</v>
      </c>
      <c r="B451">
        <v>2019</v>
      </c>
      <c r="C451" t="s">
        <v>37</v>
      </c>
      <c r="D451" t="s">
        <v>38</v>
      </c>
      <c r="E451">
        <v>12</v>
      </c>
      <c r="F451" t="s">
        <v>40</v>
      </c>
      <c r="G451">
        <v>1.5</v>
      </c>
      <c r="H451" t="s">
        <v>45</v>
      </c>
      <c r="I451">
        <v>803</v>
      </c>
      <c r="J451">
        <v>1573</v>
      </c>
      <c r="K451">
        <v>0.2</v>
      </c>
      <c r="L451">
        <v>0.6</v>
      </c>
      <c r="M451">
        <v>0.8</v>
      </c>
      <c r="N451">
        <v>1.05</v>
      </c>
      <c r="O451">
        <v>1.1000000000000001</v>
      </c>
      <c r="P451">
        <v>1.1499999999999999</v>
      </c>
      <c r="Q451" t="s">
        <v>46</v>
      </c>
      <c r="R451">
        <v>4</v>
      </c>
      <c r="S451">
        <v>6</v>
      </c>
      <c r="T451" t="s">
        <v>47</v>
      </c>
      <c r="U451" t="s">
        <v>48</v>
      </c>
      <c r="V451" t="s">
        <v>35</v>
      </c>
      <c r="W451" t="s">
        <v>50</v>
      </c>
      <c r="X451">
        <v>2019</v>
      </c>
      <c r="Y451" t="s">
        <v>37</v>
      </c>
      <c r="Z451" t="s">
        <v>38</v>
      </c>
      <c r="AA451">
        <v>15</v>
      </c>
      <c r="AB451">
        <v>14</v>
      </c>
      <c r="AC451">
        <v>0.8</v>
      </c>
      <c r="AD451">
        <v>0.375</v>
      </c>
      <c r="AE451">
        <v>1258.4000000000001</v>
      </c>
      <c r="AF451">
        <f>VLOOKUP(A451,[1]DETALLE!$A$1:$AK$841,37,FALSE)</f>
        <v>750.75000000000011</v>
      </c>
      <c r="AG451">
        <f>VLOOKUP(A451,[1]DETALLE!$A$1:$AK$841,16,FALSE)</f>
        <v>854</v>
      </c>
      <c r="AH451">
        <f>VLOOKUP(A451,[1]DETALLE!$A$1:$AK$841,22,FALSE)</f>
        <v>1.05</v>
      </c>
      <c r="AI451">
        <f>VLOOKUP(A451,[1]DETALLE!$A$1:$AK$841,27,FALSE)</f>
        <v>0.312</v>
      </c>
      <c r="AJ451" t="str">
        <f>VLOOKUP(A451,[1]DETALLE!$A$1:$AK$841,18,FALSE)</f>
        <v>Entry Mono Printers</v>
      </c>
      <c r="AK451">
        <f t="shared" si="35"/>
        <v>0</v>
      </c>
      <c r="AL451">
        <f t="shared" si="36"/>
        <v>0</v>
      </c>
      <c r="AM451">
        <f t="shared" si="37"/>
        <v>0</v>
      </c>
      <c r="AN451">
        <f t="shared" si="38"/>
        <v>0</v>
      </c>
      <c r="AO451">
        <f t="shared" si="39"/>
        <v>0</v>
      </c>
    </row>
    <row r="452" spans="1:41" x14ac:dyDescent="0.25">
      <c r="A452" t="s">
        <v>242</v>
      </c>
      <c r="B452">
        <v>2019</v>
      </c>
      <c r="C452" t="s">
        <v>37</v>
      </c>
      <c r="D452" t="s">
        <v>38</v>
      </c>
      <c r="E452">
        <v>12</v>
      </c>
      <c r="F452" t="s">
        <v>40</v>
      </c>
      <c r="G452">
        <v>0.98333329999999997</v>
      </c>
      <c r="H452" t="s">
        <v>34</v>
      </c>
      <c r="I452">
        <v>468</v>
      </c>
      <c r="J452">
        <v>715</v>
      </c>
      <c r="K452">
        <v>0</v>
      </c>
      <c r="L452">
        <v>0</v>
      </c>
      <c r="M452">
        <v>0</v>
      </c>
      <c r="N452">
        <v>0.6</v>
      </c>
      <c r="O452">
        <v>0.8</v>
      </c>
      <c r="P452">
        <v>1.05</v>
      </c>
      <c r="Q452" t="s">
        <v>46</v>
      </c>
      <c r="R452">
        <v>5</v>
      </c>
      <c r="S452">
        <v>9</v>
      </c>
      <c r="T452" t="s">
        <v>47</v>
      </c>
      <c r="U452" t="s">
        <v>34</v>
      </c>
      <c r="V452" t="s">
        <v>35</v>
      </c>
      <c r="W452" t="s">
        <v>55</v>
      </c>
      <c r="X452">
        <v>2019</v>
      </c>
      <c r="Y452" t="s">
        <v>37</v>
      </c>
      <c r="Z452" t="s">
        <v>38</v>
      </c>
      <c r="AA452">
        <v>12</v>
      </c>
      <c r="AB452">
        <v>8</v>
      </c>
      <c r="AC452">
        <v>0</v>
      </c>
      <c r="AD452">
        <v>0.19666665999999999</v>
      </c>
      <c r="AE452">
        <v>0</v>
      </c>
      <c r="AF452">
        <f>VLOOKUP(A452,[1]DETALLE!$A$1:$AK$841,37,FALSE)</f>
        <v>1092</v>
      </c>
      <c r="AG452">
        <f>VLOOKUP(A452,[1]DETALLE!$A$1:$AK$841,16,FALSE)</f>
        <v>18</v>
      </c>
      <c r="AH452">
        <f>VLOOKUP(A452,[1]DETALLE!$A$1:$AK$841,22,FALSE)</f>
        <v>0.8</v>
      </c>
      <c r="AI452">
        <f>VLOOKUP(A452,[1]DETALLE!$A$1:$AK$841,27,FALSE)</f>
        <v>0.374</v>
      </c>
      <c r="AJ452" t="str">
        <f>VLOOKUP(A452,[1]DETALLE!$A$1:$AK$841,18,FALSE)</f>
        <v>Office Digital</v>
      </c>
      <c r="AK452">
        <f t="shared" si="35"/>
        <v>0</v>
      </c>
      <c r="AL452">
        <f t="shared" si="36"/>
        <v>0</v>
      </c>
      <c r="AM452">
        <f t="shared" si="37"/>
        <v>0</v>
      </c>
      <c r="AN452">
        <f t="shared" si="38"/>
        <v>0</v>
      </c>
      <c r="AO452">
        <f t="shared" si="39"/>
        <v>0</v>
      </c>
    </row>
    <row r="453" spans="1:41" x14ac:dyDescent="0.25">
      <c r="A453" t="s">
        <v>456</v>
      </c>
      <c r="B453">
        <v>2019</v>
      </c>
      <c r="C453" t="s">
        <v>37</v>
      </c>
      <c r="D453" t="s">
        <v>38</v>
      </c>
      <c r="E453">
        <v>12</v>
      </c>
      <c r="F453" t="s">
        <v>40</v>
      </c>
      <c r="G453">
        <v>0.66666669999999995</v>
      </c>
      <c r="H453" t="s">
        <v>34</v>
      </c>
      <c r="I453">
        <v>468</v>
      </c>
      <c r="J453">
        <v>715</v>
      </c>
      <c r="K453">
        <v>0</v>
      </c>
      <c r="L453">
        <v>0</v>
      </c>
      <c r="M453">
        <v>0</v>
      </c>
      <c r="N453">
        <v>0.6</v>
      </c>
      <c r="O453">
        <v>0.8</v>
      </c>
      <c r="P453">
        <v>1.05</v>
      </c>
      <c r="Q453" t="s">
        <v>46</v>
      </c>
      <c r="R453">
        <v>5</v>
      </c>
      <c r="S453">
        <v>9</v>
      </c>
      <c r="T453" t="s">
        <v>47</v>
      </c>
      <c r="U453" t="s">
        <v>34</v>
      </c>
      <c r="V453" t="s">
        <v>35</v>
      </c>
      <c r="W453" t="s">
        <v>55</v>
      </c>
      <c r="X453">
        <v>2019</v>
      </c>
      <c r="Y453" t="s">
        <v>37</v>
      </c>
      <c r="Z453" t="s">
        <v>38</v>
      </c>
      <c r="AA453">
        <v>12</v>
      </c>
      <c r="AB453">
        <v>71</v>
      </c>
      <c r="AC453">
        <v>1.05</v>
      </c>
      <c r="AD453">
        <v>0.13333333999999999</v>
      </c>
      <c r="AE453">
        <v>750.75</v>
      </c>
      <c r="AF453">
        <f>VLOOKUP(A453,[1]DETALLE!$A$1:$AK$841,37,FALSE)</f>
        <v>0</v>
      </c>
      <c r="AG453" t="str">
        <f>VLOOKUP(A453,[1]DETALLE!$A$1:$AK$841,16,FALSE)</f>
        <v xml:space="preserve">  </v>
      </c>
      <c r="AH453">
        <f>VLOOKUP(A453,[1]DETALLE!$A$1:$AK$841,22,FALSE)</f>
        <v>1</v>
      </c>
      <c r="AI453">
        <f>VLOOKUP(A453,[1]DETALLE!$A$1:$AK$841,27,FALSE)</f>
        <v>1</v>
      </c>
      <c r="AJ453" t="str">
        <f>VLOOKUP(A453,[1]DETALLE!$A$1:$AK$841,18,FALSE)</f>
        <v>A4 Mono MFPs</v>
      </c>
      <c r="AK453">
        <f t="shared" si="35"/>
        <v>0</v>
      </c>
      <c r="AL453">
        <f t="shared" si="36"/>
        <v>0</v>
      </c>
      <c r="AM453">
        <f t="shared" si="37"/>
        <v>0</v>
      </c>
      <c r="AN453">
        <f t="shared" si="38"/>
        <v>0</v>
      </c>
      <c r="AO453">
        <f t="shared" si="39"/>
        <v>1</v>
      </c>
    </row>
    <row r="454" spans="1:41" x14ac:dyDescent="0.25">
      <c r="A454" t="s">
        <v>401</v>
      </c>
      <c r="B454">
        <v>2019</v>
      </c>
      <c r="C454" t="s">
        <v>37</v>
      </c>
      <c r="D454" t="s">
        <v>38</v>
      </c>
      <c r="E454">
        <v>12</v>
      </c>
      <c r="F454" t="s">
        <v>44</v>
      </c>
      <c r="G454">
        <v>0</v>
      </c>
      <c r="H454" t="s">
        <v>34</v>
      </c>
      <c r="I454">
        <v>468</v>
      </c>
      <c r="J454">
        <v>715</v>
      </c>
      <c r="K454">
        <v>0</v>
      </c>
      <c r="L454">
        <v>0</v>
      </c>
      <c r="M454">
        <v>0</v>
      </c>
      <c r="N454">
        <v>0.6</v>
      </c>
      <c r="O454">
        <v>0.8</v>
      </c>
      <c r="P454">
        <v>1.05</v>
      </c>
      <c r="Q454" t="s">
        <v>46</v>
      </c>
      <c r="R454">
        <v>5</v>
      </c>
      <c r="S454">
        <v>9</v>
      </c>
      <c r="T454" t="s">
        <v>47</v>
      </c>
      <c r="U454" t="s">
        <v>34</v>
      </c>
      <c r="V454" t="s">
        <v>35</v>
      </c>
      <c r="W454" t="s">
        <v>50</v>
      </c>
      <c r="X454">
        <v>2019</v>
      </c>
      <c r="Y454" t="s">
        <v>37</v>
      </c>
      <c r="Z454" t="s">
        <v>38</v>
      </c>
      <c r="AA454">
        <v>12</v>
      </c>
      <c r="AB454">
        <v>2</v>
      </c>
      <c r="AC454">
        <v>0</v>
      </c>
      <c r="AD454">
        <v>0</v>
      </c>
      <c r="AE454">
        <v>715</v>
      </c>
      <c r="AF454">
        <f>VLOOKUP(A454,[1]DETALLE!$A$1:$AK$841,37,FALSE)</f>
        <v>750.75000000000011</v>
      </c>
      <c r="AG454">
        <f>VLOOKUP(A454,[1]DETALLE!$A$1:$AK$841,16,FALSE)</f>
        <v>2687</v>
      </c>
      <c r="AH454">
        <f>VLOOKUP(A454,[1]DETALLE!$A$1:$AK$841,22,FALSE)</f>
        <v>1.05</v>
      </c>
      <c r="AI454">
        <f>VLOOKUP(A454,[1]DETALLE!$A$1:$AK$841,27,FALSE)</f>
        <v>0.376</v>
      </c>
      <c r="AJ454" t="str">
        <f>VLOOKUP(A454,[1]DETALLE!$A$1:$AK$841,18,FALSE)</f>
        <v>A4 Mono MFPs</v>
      </c>
      <c r="AK454">
        <f t="shared" si="35"/>
        <v>0</v>
      </c>
      <c r="AL454">
        <f t="shared" si="36"/>
        <v>0</v>
      </c>
      <c r="AM454">
        <f t="shared" si="37"/>
        <v>0</v>
      </c>
      <c r="AN454">
        <f t="shared" si="38"/>
        <v>0</v>
      </c>
      <c r="AO454">
        <f t="shared" si="39"/>
        <v>1</v>
      </c>
    </row>
    <row r="455" spans="1:41" x14ac:dyDescent="0.25">
      <c r="A455" t="s">
        <v>175</v>
      </c>
      <c r="B455">
        <v>2019</v>
      </c>
      <c r="C455" t="s">
        <v>37</v>
      </c>
      <c r="D455" t="s">
        <v>38</v>
      </c>
      <c r="E455">
        <v>12</v>
      </c>
      <c r="F455" t="s">
        <v>40</v>
      </c>
      <c r="G455">
        <v>0.4</v>
      </c>
      <c r="H455" t="s">
        <v>54</v>
      </c>
      <c r="I455">
        <v>803</v>
      </c>
      <c r="J455">
        <v>1573</v>
      </c>
      <c r="K455">
        <v>0.2</v>
      </c>
      <c r="L455">
        <v>0.6</v>
      </c>
      <c r="M455">
        <v>0.8</v>
      </c>
      <c r="N455">
        <v>1.05</v>
      </c>
      <c r="O455">
        <v>1.1000000000000001</v>
      </c>
      <c r="P455">
        <v>1.1499999999999999</v>
      </c>
      <c r="Q455" t="s">
        <v>46</v>
      </c>
      <c r="R455">
        <v>4</v>
      </c>
      <c r="S455">
        <v>6</v>
      </c>
      <c r="T455" t="s">
        <v>47</v>
      </c>
      <c r="U455" t="s">
        <v>54</v>
      </c>
      <c r="V455" t="s">
        <v>35</v>
      </c>
      <c r="W455" t="s">
        <v>42</v>
      </c>
      <c r="X455">
        <v>2019</v>
      </c>
      <c r="Y455" t="s">
        <v>37</v>
      </c>
      <c r="Z455" t="s">
        <v>38</v>
      </c>
      <c r="AA455">
        <v>17</v>
      </c>
      <c r="AB455">
        <v>10</v>
      </c>
      <c r="AC455">
        <v>0.8</v>
      </c>
      <c r="AD455">
        <v>0.1</v>
      </c>
      <c r="AE455">
        <v>1258.4000000000001</v>
      </c>
      <c r="AF455">
        <f>VLOOKUP(A455,[1]DETALLE!$A$1:$AK$841,37,FALSE)</f>
        <v>1808.95</v>
      </c>
      <c r="AG455">
        <f>VLOOKUP(A455,[1]DETALLE!$A$1:$AK$841,16,FALSE)</f>
        <v>1520</v>
      </c>
      <c r="AH455">
        <f>VLOOKUP(A455,[1]DETALLE!$A$1:$AK$841,22,FALSE)</f>
        <v>1.1499999999999999</v>
      </c>
      <c r="AI455">
        <f>VLOOKUP(A455,[1]DETALLE!$A$1:$AK$841,27,FALSE)</f>
        <v>0.71250000000000002</v>
      </c>
      <c r="AJ455" t="str">
        <f>VLOOKUP(A455,[1]DETALLE!$A$1:$AK$841,18,FALSE)</f>
        <v>WF Mono Systems and Legacy Color</v>
      </c>
      <c r="AK455">
        <f t="shared" si="35"/>
        <v>0</v>
      </c>
      <c r="AL455">
        <f t="shared" si="36"/>
        <v>0</v>
      </c>
      <c r="AM455">
        <f t="shared" si="37"/>
        <v>0</v>
      </c>
      <c r="AN455">
        <f t="shared" si="38"/>
        <v>0</v>
      </c>
      <c r="AO455">
        <f t="shared" si="39"/>
        <v>0</v>
      </c>
    </row>
    <row r="456" spans="1:41" x14ac:dyDescent="0.25">
      <c r="A456" t="s">
        <v>246</v>
      </c>
      <c r="B456">
        <v>2019</v>
      </c>
      <c r="C456" t="s">
        <v>37</v>
      </c>
      <c r="D456" t="s">
        <v>38</v>
      </c>
      <c r="E456">
        <v>12</v>
      </c>
      <c r="F456" t="s">
        <v>40</v>
      </c>
      <c r="G456">
        <v>2.6166670000000001</v>
      </c>
      <c r="H456" t="s">
        <v>54</v>
      </c>
      <c r="I456">
        <v>803</v>
      </c>
      <c r="J456">
        <v>1573</v>
      </c>
      <c r="K456">
        <v>0.2</v>
      </c>
      <c r="L456">
        <v>0.6</v>
      </c>
      <c r="M456">
        <v>0.8</v>
      </c>
      <c r="N456">
        <v>1.05</v>
      </c>
      <c r="O456">
        <v>1.1000000000000001</v>
      </c>
      <c r="P456">
        <v>1.1499999999999999</v>
      </c>
      <c r="Q456" t="s">
        <v>46</v>
      </c>
      <c r="R456">
        <v>4</v>
      </c>
      <c r="S456">
        <v>6</v>
      </c>
      <c r="T456" t="s">
        <v>47</v>
      </c>
      <c r="U456" t="s">
        <v>54</v>
      </c>
      <c r="V456" t="s">
        <v>35</v>
      </c>
      <c r="W456" t="s">
        <v>50</v>
      </c>
      <c r="X456">
        <v>2019</v>
      </c>
      <c r="Y456" t="s">
        <v>37</v>
      </c>
      <c r="Z456" t="s">
        <v>38</v>
      </c>
      <c r="AA456">
        <v>12</v>
      </c>
      <c r="AB456">
        <v>7</v>
      </c>
      <c r="AC456">
        <v>0.8</v>
      </c>
      <c r="AD456">
        <v>0.65416675000000002</v>
      </c>
      <c r="AE456">
        <v>1258.4000000000001</v>
      </c>
      <c r="AF456">
        <f>VLOOKUP(A456,[1]DETALLE!$A$1:$AK$841,37,FALSE)</f>
        <v>1573.0000000000002</v>
      </c>
      <c r="AG456" t="str">
        <f>VLOOKUP(A456,[1]DETALLE!$A$1:$AK$841,16,FALSE)</f>
        <v xml:space="preserve">  </v>
      </c>
      <c r="AH456">
        <f>VLOOKUP(A456,[1]DETALLE!$A$1:$AK$841,22,FALSE)</f>
        <v>1</v>
      </c>
      <c r="AI456">
        <f>VLOOKUP(A456,[1]DETALLE!$A$1:$AK$841,27,FALSE)</f>
        <v>0.1275</v>
      </c>
      <c r="AJ456" t="str">
        <f>VLOOKUP(A456,[1]DETALLE!$A$1:$AK$841,18,FALSE)</f>
        <v>Light Production Digital Business</v>
      </c>
      <c r="AK456">
        <f t="shared" si="35"/>
        <v>0</v>
      </c>
      <c r="AL456">
        <f t="shared" si="36"/>
        <v>0</v>
      </c>
      <c r="AM456">
        <f t="shared" si="37"/>
        <v>0</v>
      </c>
      <c r="AN456">
        <f t="shared" si="38"/>
        <v>0</v>
      </c>
      <c r="AO456">
        <f t="shared" si="39"/>
        <v>0</v>
      </c>
    </row>
    <row r="457" spans="1:41" x14ac:dyDescent="0.25">
      <c r="A457" t="s">
        <v>127</v>
      </c>
      <c r="B457">
        <v>2019</v>
      </c>
      <c r="C457" t="s">
        <v>37</v>
      </c>
      <c r="D457" t="s">
        <v>38</v>
      </c>
      <c r="E457">
        <v>12</v>
      </c>
      <c r="F457" t="s">
        <v>40</v>
      </c>
      <c r="G457">
        <v>0</v>
      </c>
      <c r="H457" t="s">
        <v>58</v>
      </c>
      <c r="I457">
        <v>655</v>
      </c>
      <c r="J457">
        <v>1365</v>
      </c>
      <c r="K457">
        <v>0</v>
      </c>
      <c r="L457">
        <v>0</v>
      </c>
      <c r="M457">
        <v>0.6</v>
      </c>
      <c r="N457">
        <v>0.8</v>
      </c>
      <c r="O457">
        <v>1.05</v>
      </c>
      <c r="P457">
        <v>1.1000000000000001</v>
      </c>
      <c r="Q457" t="s">
        <v>46</v>
      </c>
      <c r="R457">
        <v>5</v>
      </c>
      <c r="S457">
        <v>9</v>
      </c>
      <c r="T457" t="s">
        <v>47</v>
      </c>
      <c r="U457" t="s">
        <v>58</v>
      </c>
      <c r="V457" t="s">
        <v>35</v>
      </c>
      <c r="W457" t="s">
        <v>55</v>
      </c>
      <c r="X457">
        <v>2019</v>
      </c>
      <c r="Y457" t="s">
        <v>37</v>
      </c>
      <c r="Z457" t="s">
        <v>38</v>
      </c>
      <c r="AA457">
        <v>12</v>
      </c>
      <c r="AB457">
        <v>11</v>
      </c>
      <c r="AC457">
        <v>0.6</v>
      </c>
      <c r="AD457">
        <v>0</v>
      </c>
      <c r="AE457">
        <v>819</v>
      </c>
      <c r="AF457">
        <f>VLOOKUP(A457,[1]DETALLE!$A$1:$AK$841,37,FALSE)</f>
        <v>1433.25</v>
      </c>
      <c r="AG457">
        <f>VLOOKUP(A457,[1]DETALLE!$A$1:$AK$841,16,FALSE)</f>
        <v>36</v>
      </c>
      <c r="AH457">
        <f>VLOOKUP(A457,[1]DETALLE!$A$1:$AK$841,22,FALSE)</f>
        <v>1.05</v>
      </c>
      <c r="AI457">
        <f>VLOOKUP(A457,[1]DETALLE!$A$1:$AK$841,27,FALSE)</f>
        <v>0.32</v>
      </c>
      <c r="AJ457" t="str">
        <f>VLOOKUP(A457,[1]DETALLE!$A$1:$AK$841,18,FALSE)</f>
        <v>Departmental Digital</v>
      </c>
      <c r="AK457">
        <f t="shared" si="35"/>
        <v>0</v>
      </c>
      <c r="AL457">
        <f t="shared" si="36"/>
        <v>0</v>
      </c>
      <c r="AM457">
        <f t="shared" si="37"/>
        <v>0</v>
      </c>
      <c r="AN457">
        <f t="shared" si="38"/>
        <v>0</v>
      </c>
      <c r="AO457">
        <f t="shared" si="39"/>
        <v>1</v>
      </c>
    </row>
    <row r="458" spans="1:41" x14ac:dyDescent="0.25">
      <c r="A458" t="s">
        <v>457</v>
      </c>
      <c r="B458">
        <v>2019</v>
      </c>
      <c r="C458" t="s">
        <v>37</v>
      </c>
      <c r="D458" t="s">
        <v>38</v>
      </c>
      <c r="E458">
        <v>12</v>
      </c>
      <c r="F458" t="s">
        <v>40</v>
      </c>
      <c r="G458">
        <v>0.66666669999999995</v>
      </c>
      <c r="H458" t="s">
        <v>58</v>
      </c>
      <c r="I458">
        <v>655</v>
      </c>
      <c r="J458">
        <v>1365</v>
      </c>
      <c r="K458">
        <v>0</v>
      </c>
      <c r="L458">
        <v>0</v>
      </c>
      <c r="M458">
        <v>0.6</v>
      </c>
      <c r="N458">
        <v>0.8</v>
      </c>
      <c r="O458">
        <v>1.05</v>
      </c>
      <c r="P458">
        <v>1.1000000000000001</v>
      </c>
      <c r="Q458" t="s">
        <v>46</v>
      </c>
      <c r="R458">
        <v>5</v>
      </c>
      <c r="S458">
        <v>9</v>
      </c>
      <c r="T458" t="s">
        <v>47</v>
      </c>
      <c r="U458" t="s">
        <v>58</v>
      </c>
      <c r="V458" t="s">
        <v>35</v>
      </c>
      <c r="W458" t="s">
        <v>42</v>
      </c>
      <c r="X458">
        <v>2019</v>
      </c>
      <c r="Y458" t="s">
        <v>37</v>
      </c>
      <c r="Z458" t="s">
        <v>38</v>
      </c>
      <c r="AA458">
        <v>17</v>
      </c>
      <c r="AB458">
        <v>15</v>
      </c>
      <c r="AC458">
        <v>0.6</v>
      </c>
      <c r="AD458">
        <v>0.13333333999999999</v>
      </c>
      <c r="AE458">
        <v>819</v>
      </c>
      <c r="AF458">
        <f>VLOOKUP(A458,[1]DETALLE!$A$1:$AK$841,37,FALSE)</f>
        <v>819</v>
      </c>
      <c r="AG458">
        <f>VLOOKUP(A458,[1]DETALLE!$A$1:$AK$841,16,FALSE)</f>
        <v>11</v>
      </c>
      <c r="AH458">
        <f>VLOOKUP(A458,[1]DETALLE!$A$1:$AK$841,22,FALSE)</f>
        <v>0.6</v>
      </c>
      <c r="AI458">
        <f>VLOOKUP(A458,[1]DETALLE!$A$1:$AK$841,27,FALSE)</f>
        <v>6.4000000000000001E-2</v>
      </c>
      <c r="AJ458" t="str">
        <f>VLOOKUP(A458,[1]DETALLE!$A$1:$AK$841,18,FALSE)</f>
        <v>Departmental Digital</v>
      </c>
      <c r="AK458">
        <f t="shared" si="35"/>
        <v>1</v>
      </c>
      <c r="AL458">
        <f t="shared" si="36"/>
        <v>0</v>
      </c>
      <c r="AM458">
        <f t="shared" si="37"/>
        <v>1</v>
      </c>
      <c r="AN458">
        <f t="shared" si="38"/>
        <v>0</v>
      </c>
      <c r="AO458">
        <f t="shared" si="39"/>
        <v>1</v>
      </c>
    </row>
    <row r="459" spans="1:41" x14ac:dyDescent="0.25">
      <c r="A459" t="s">
        <v>252</v>
      </c>
      <c r="B459">
        <v>2019</v>
      </c>
      <c r="C459" t="s">
        <v>37</v>
      </c>
      <c r="D459" t="s">
        <v>38</v>
      </c>
      <c r="E459">
        <v>12</v>
      </c>
      <c r="F459" t="s">
        <v>40</v>
      </c>
      <c r="G459">
        <v>3.5</v>
      </c>
      <c r="H459" t="s">
        <v>58</v>
      </c>
      <c r="I459">
        <v>655</v>
      </c>
      <c r="J459">
        <v>1365</v>
      </c>
      <c r="K459">
        <v>0</v>
      </c>
      <c r="L459">
        <v>0</v>
      </c>
      <c r="M459">
        <v>0.6</v>
      </c>
      <c r="N459">
        <v>0.8</v>
      </c>
      <c r="O459">
        <v>1.05</v>
      </c>
      <c r="P459">
        <v>1.1000000000000001</v>
      </c>
      <c r="Q459" t="s">
        <v>46</v>
      </c>
      <c r="R459">
        <v>5</v>
      </c>
      <c r="S459">
        <v>9</v>
      </c>
      <c r="T459" t="s">
        <v>47</v>
      </c>
      <c r="U459" t="s">
        <v>58</v>
      </c>
      <c r="V459" t="s">
        <v>35</v>
      </c>
      <c r="W459" t="s">
        <v>50</v>
      </c>
      <c r="X459">
        <v>2019</v>
      </c>
      <c r="Y459" t="s">
        <v>37</v>
      </c>
      <c r="Z459" t="s">
        <v>38</v>
      </c>
      <c r="AA459">
        <v>12</v>
      </c>
      <c r="AB459">
        <v>8</v>
      </c>
      <c r="AC459">
        <v>0.6</v>
      </c>
      <c r="AD459">
        <v>0.7</v>
      </c>
      <c r="AE459">
        <v>819</v>
      </c>
      <c r="AF459">
        <f>VLOOKUP(A459,[1]DETALLE!$A$1:$AK$841,37,FALSE)</f>
        <v>1573.0000000000002</v>
      </c>
      <c r="AG459" t="str">
        <f>VLOOKUP(A459,[1]DETALLE!$A$1:$AK$841,16,FALSE)</f>
        <v xml:space="preserve">  </v>
      </c>
      <c r="AH459">
        <f>VLOOKUP(A459,[1]DETALLE!$A$1:$AK$841,22,FALSE)</f>
        <v>1</v>
      </c>
      <c r="AI459">
        <f>VLOOKUP(A459,[1]DETALLE!$A$1:$AK$841,27,FALSE)</f>
        <v>1</v>
      </c>
      <c r="AJ459" t="str">
        <f>VLOOKUP(A459,[1]DETALLE!$A$1:$AK$841,18,FALSE)</f>
        <v>Entry Production Color Low/Mid</v>
      </c>
      <c r="AK459">
        <f t="shared" si="35"/>
        <v>0</v>
      </c>
      <c r="AL459">
        <f t="shared" si="36"/>
        <v>0</v>
      </c>
      <c r="AM459">
        <f t="shared" si="37"/>
        <v>0</v>
      </c>
      <c r="AN459">
        <f t="shared" si="38"/>
        <v>0</v>
      </c>
      <c r="AO459">
        <f t="shared" si="39"/>
        <v>0</v>
      </c>
    </row>
    <row r="460" spans="1:41" x14ac:dyDescent="0.25">
      <c r="A460" t="s">
        <v>70</v>
      </c>
      <c r="B460">
        <v>2019</v>
      </c>
      <c r="C460" t="s">
        <v>37</v>
      </c>
      <c r="D460" t="s">
        <v>38</v>
      </c>
      <c r="E460">
        <v>12</v>
      </c>
      <c r="F460" t="s">
        <v>44</v>
      </c>
      <c r="G460">
        <v>0</v>
      </c>
      <c r="H460" t="s">
        <v>71</v>
      </c>
      <c r="I460">
        <v>468</v>
      </c>
      <c r="J460">
        <v>715</v>
      </c>
      <c r="K460">
        <v>0</v>
      </c>
      <c r="L460">
        <v>0</v>
      </c>
      <c r="M460">
        <v>0</v>
      </c>
      <c r="N460">
        <v>0.6</v>
      </c>
      <c r="O460">
        <v>0.8</v>
      </c>
      <c r="P460">
        <v>1.05</v>
      </c>
      <c r="Q460" t="s">
        <v>46</v>
      </c>
      <c r="R460">
        <v>5</v>
      </c>
      <c r="S460">
        <v>9</v>
      </c>
      <c r="T460" t="s">
        <v>47</v>
      </c>
      <c r="U460" t="s">
        <v>58</v>
      </c>
      <c r="V460" t="s">
        <v>35</v>
      </c>
      <c r="W460" t="s">
        <v>55</v>
      </c>
      <c r="X460">
        <v>2019</v>
      </c>
      <c r="Y460" t="s">
        <v>37</v>
      </c>
      <c r="Z460" t="s">
        <v>38</v>
      </c>
      <c r="AA460">
        <v>12</v>
      </c>
      <c r="AB460">
        <v>4</v>
      </c>
      <c r="AC460">
        <v>0</v>
      </c>
      <c r="AD460">
        <v>0</v>
      </c>
      <c r="AE460">
        <v>715</v>
      </c>
      <c r="AF460">
        <f>VLOOKUP(A460,[1]DETALLE!$A$1:$AK$841,37,FALSE)</f>
        <v>0</v>
      </c>
      <c r="AG460">
        <f>VLOOKUP(A460,[1]DETALLE!$A$1:$AK$841,16,FALSE)</f>
        <v>28</v>
      </c>
      <c r="AH460">
        <f>VLOOKUP(A460,[1]DETALLE!$A$1:$AK$841,22,FALSE)</f>
        <v>0.8</v>
      </c>
      <c r="AI460">
        <f>VLOOKUP(A460,[1]DETALLE!$A$1:$AK$841,27,FALSE)</f>
        <v>0.55800000000000005</v>
      </c>
      <c r="AJ460" t="str">
        <f>VLOOKUP(A460,[1]DETALLE!$A$1:$AK$841,18,FALSE)</f>
        <v>Office Digital</v>
      </c>
      <c r="AK460">
        <f t="shared" si="35"/>
        <v>0</v>
      </c>
      <c r="AL460">
        <f t="shared" si="36"/>
        <v>0</v>
      </c>
      <c r="AM460">
        <f t="shared" si="37"/>
        <v>0</v>
      </c>
      <c r="AN460">
        <f t="shared" si="38"/>
        <v>0</v>
      </c>
      <c r="AO460">
        <f t="shared" si="39"/>
        <v>0</v>
      </c>
    </row>
    <row r="461" spans="1:41" x14ac:dyDescent="0.25">
      <c r="A461" t="s">
        <v>182</v>
      </c>
      <c r="B461">
        <v>2019</v>
      </c>
      <c r="C461" t="s">
        <v>37</v>
      </c>
      <c r="D461" t="s">
        <v>38</v>
      </c>
      <c r="E461">
        <v>12</v>
      </c>
      <c r="F461" t="s">
        <v>40</v>
      </c>
      <c r="G461">
        <v>0.1833333</v>
      </c>
      <c r="H461" t="s">
        <v>64</v>
      </c>
      <c r="I461">
        <v>655</v>
      </c>
      <c r="J461">
        <v>1365</v>
      </c>
      <c r="K461">
        <v>0</v>
      </c>
      <c r="L461">
        <v>0</v>
      </c>
      <c r="M461">
        <v>0.6</v>
      </c>
      <c r="N461">
        <v>0.8</v>
      </c>
      <c r="O461">
        <v>1.05</v>
      </c>
      <c r="P461">
        <v>1.1000000000000001</v>
      </c>
      <c r="Q461" t="s">
        <v>46</v>
      </c>
      <c r="R461">
        <v>5</v>
      </c>
      <c r="S461">
        <v>9</v>
      </c>
      <c r="T461" t="s">
        <v>47</v>
      </c>
      <c r="U461" t="s">
        <v>64</v>
      </c>
      <c r="V461" t="s">
        <v>35</v>
      </c>
      <c r="W461" t="s">
        <v>55</v>
      </c>
      <c r="X461">
        <v>2019</v>
      </c>
      <c r="Y461" t="s">
        <v>37</v>
      </c>
      <c r="Z461" t="s">
        <v>38</v>
      </c>
      <c r="AA461">
        <v>15</v>
      </c>
      <c r="AB461">
        <v>10</v>
      </c>
      <c r="AC461">
        <v>0.6</v>
      </c>
      <c r="AD461">
        <v>3.6666659999999997E-2</v>
      </c>
      <c r="AE461">
        <v>819</v>
      </c>
      <c r="AF461">
        <f>VLOOKUP(A461,[1]DETALLE!$A$1:$AK$841,37,FALSE)</f>
        <v>819</v>
      </c>
      <c r="AG461">
        <f>VLOOKUP(A461,[1]DETALLE!$A$1:$AK$841,16,FALSE)</f>
        <v>15</v>
      </c>
      <c r="AH461">
        <f>VLOOKUP(A461,[1]DETALLE!$A$1:$AK$841,22,FALSE)</f>
        <v>0.6</v>
      </c>
      <c r="AI461">
        <f>VLOOKUP(A461,[1]DETALLE!$A$1:$AK$841,27,FALSE)</f>
        <v>0.22400000000000003</v>
      </c>
      <c r="AJ461" t="str">
        <f>VLOOKUP(A461,[1]DETALLE!$A$1:$AK$841,18,FALSE)</f>
        <v>Departmental Digital</v>
      </c>
      <c r="AK461">
        <f t="shared" si="35"/>
        <v>1</v>
      </c>
      <c r="AL461">
        <f t="shared" si="36"/>
        <v>0</v>
      </c>
      <c r="AM461">
        <f t="shared" si="37"/>
        <v>1</v>
      </c>
      <c r="AN461">
        <f t="shared" si="38"/>
        <v>0</v>
      </c>
      <c r="AO461">
        <f t="shared" si="39"/>
        <v>0</v>
      </c>
    </row>
    <row r="462" spans="1:41" x14ac:dyDescent="0.25">
      <c r="A462" t="s">
        <v>185</v>
      </c>
      <c r="B462">
        <v>2019</v>
      </c>
      <c r="C462" t="s">
        <v>37</v>
      </c>
      <c r="D462" t="s">
        <v>38</v>
      </c>
      <c r="E462">
        <v>12</v>
      </c>
      <c r="F462" t="s">
        <v>44</v>
      </c>
      <c r="G462">
        <v>0</v>
      </c>
      <c r="H462" t="s">
        <v>48</v>
      </c>
      <c r="I462">
        <v>1116</v>
      </c>
      <c r="J462">
        <v>2145</v>
      </c>
      <c r="K462">
        <v>0.6</v>
      </c>
      <c r="L462">
        <v>0.8</v>
      </c>
      <c r="M462">
        <v>1.05</v>
      </c>
      <c r="N462">
        <v>1.1000000000000001</v>
      </c>
      <c r="O462">
        <v>1.1499999999999999</v>
      </c>
      <c r="P462">
        <v>1.2</v>
      </c>
      <c r="Q462" t="s">
        <v>46</v>
      </c>
      <c r="R462">
        <v>3</v>
      </c>
      <c r="S462">
        <v>6</v>
      </c>
      <c r="T462" t="s">
        <v>47</v>
      </c>
      <c r="U462" t="s">
        <v>48</v>
      </c>
      <c r="V462" t="s">
        <v>35</v>
      </c>
      <c r="W462" t="s">
        <v>42</v>
      </c>
      <c r="X462">
        <v>2019</v>
      </c>
      <c r="Y462" t="s">
        <v>37</v>
      </c>
      <c r="Z462" t="s">
        <v>38</v>
      </c>
      <c r="AA462">
        <v>12</v>
      </c>
      <c r="AB462">
        <v>10</v>
      </c>
      <c r="AC462">
        <v>0</v>
      </c>
      <c r="AD462">
        <v>0</v>
      </c>
      <c r="AE462">
        <v>2145</v>
      </c>
      <c r="AF462">
        <f>VLOOKUP(A462,[1]DETALLE!$A$1:$AK$841,37,FALSE)</f>
        <v>750.75000000000011</v>
      </c>
      <c r="AG462">
        <f>VLOOKUP(A462,[1]DETALLE!$A$1:$AK$841,16,FALSE)</f>
        <v>126</v>
      </c>
      <c r="AH462">
        <f>VLOOKUP(A462,[1]DETALLE!$A$1:$AK$841,22,FALSE)</f>
        <v>1.05</v>
      </c>
      <c r="AI462">
        <f>VLOOKUP(A462,[1]DETALLE!$A$1:$AK$841,27,FALSE)</f>
        <v>0.65599999999999992</v>
      </c>
      <c r="AJ462" t="str">
        <f>VLOOKUP(A462,[1]DETALLE!$A$1:$AK$841,18,FALSE)</f>
        <v>Entry Mono Printers</v>
      </c>
      <c r="AK462">
        <f t="shared" si="35"/>
        <v>0</v>
      </c>
      <c r="AL462">
        <f t="shared" si="36"/>
        <v>0</v>
      </c>
      <c r="AM462">
        <f t="shared" si="37"/>
        <v>0</v>
      </c>
      <c r="AN462">
        <f t="shared" si="38"/>
        <v>0</v>
      </c>
      <c r="AO462">
        <f t="shared" si="39"/>
        <v>0</v>
      </c>
    </row>
    <row r="463" spans="1:41" x14ac:dyDescent="0.25">
      <c r="A463" t="s">
        <v>99</v>
      </c>
      <c r="B463">
        <v>2019</v>
      </c>
      <c r="C463" t="s">
        <v>37</v>
      </c>
      <c r="D463" t="s">
        <v>38</v>
      </c>
      <c r="E463">
        <v>12</v>
      </c>
      <c r="F463" t="s">
        <v>40</v>
      </c>
      <c r="G463">
        <v>3.3333340000000003E-2</v>
      </c>
      <c r="H463" t="s">
        <v>54</v>
      </c>
      <c r="I463">
        <v>803</v>
      </c>
      <c r="J463">
        <v>1573</v>
      </c>
      <c r="K463">
        <v>0.2</v>
      </c>
      <c r="L463">
        <v>0.6</v>
      </c>
      <c r="M463">
        <v>0.8</v>
      </c>
      <c r="N463">
        <v>1.05</v>
      </c>
      <c r="O463">
        <v>1.1000000000000001</v>
      </c>
      <c r="P463">
        <v>1.1499999999999999</v>
      </c>
      <c r="Q463" t="s">
        <v>46</v>
      </c>
      <c r="R463">
        <v>4</v>
      </c>
      <c r="S463">
        <v>6</v>
      </c>
      <c r="T463" t="s">
        <v>47</v>
      </c>
      <c r="U463" t="s">
        <v>54</v>
      </c>
      <c r="V463" t="s">
        <v>35</v>
      </c>
      <c r="W463" t="s">
        <v>55</v>
      </c>
      <c r="X463">
        <v>2019</v>
      </c>
      <c r="Y463" t="s">
        <v>37</v>
      </c>
      <c r="Z463" t="s">
        <v>38</v>
      </c>
      <c r="AA463">
        <v>12</v>
      </c>
      <c r="AB463">
        <v>14</v>
      </c>
      <c r="AC463">
        <v>0.8</v>
      </c>
      <c r="AD463">
        <v>8.3333350000000007E-3</v>
      </c>
      <c r="AE463">
        <v>1258.4000000000001</v>
      </c>
      <c r="AF463">
        <f>VLOOKUP(A463,[1]DETALLE!$A$1:$AK$841,37,FALSE)</f>
        <v>1433.25</v>
      </c>
      <c r="AG463">
        <f>VLOOKUP(A463,[1]DETALLE!$A$1:$AK$841,16,FALSE)</f>
        <v>40</v>
      </c>
      <c r="AH463">
        <f>VLOOKUP(A463,[1]DETALLE!$A$1:$AK$841,22,FALSE)</f>
        <v>1.05</v>
      </c>
      <c r="AI463">
        <f>VLOOKUP(A463,[1]DETALLE!$A$1:$AK$841,27,FALSE)</f>
        <v>0.35599999999999998</v>
      </c>
      <c r="AJ463" t="str">
        <f>VLOOKUP(A463,[1]DETALLE!$A$1:$AK$841,18,FALSE)</f>
        <v>Departmental Digital</v>
      </c>
      <c r="AK463">
        <f t="shared" si="35"/>
        <v>0</v>
      </c>
      <c r="AL463">
        <f t="shared" si="36"/>
        <v>0</v>
      </c>
      <c r="AM463">
        <f t="shared" si="37"/>
        <v>0</v>
      </c>
      <c r="AN463">
        <f t="shared" si="38"/>
        <v>0</v>
      </c>
      <c r="AO463">
        <f t="shared" si="39"/>
        <v>0</v>
      </c>
    </row>
    <row r="464" spans="1:41" x14ac:dyDescent="0.25">
      <c r="A464" t="s">
        <v>458</v>
      </c>
      <c r="B464">
        <v>2019</v>
      </c>
      <c r="C464" t="s">
        <v>37</v>
      </c>
      <c r="D464" t="s">
        <v>38</v>
      </c>
      <c r="E464">
        <v>12</v>
      </c>
      <c r="F464" t="s">
        <v>40</v>
      </c>
      <c r="G464">
        <v>1.4666669999999999</v>
      </c>
      <c r="H464" t="s">
        <v>116</v>
      </c>
      <c r="I464">
        <v>655</v>
      </c>
      <c r="J464">
        <v>1365</v>
      </c>
      <c r="K464">
        <v>0</v>
      </c>
      <c r="L464">
        <v>0</v>
      </c>
      <c r="M464">
        <v>0.6</v>
      </c>
      <c r="N464">
        <v>0.8</v>
      </c>
      <c r="O464">
        <v>1.05</v>
      </c>
      <c r="P464">
        <v>1.1000000000000001</v>
      </c>
      <c r="Q464" t="s">
        <v>46</v>
      </c>
      <c r="R464">
        <v>5</v>
      </c>
      <c r="S464">
        <v>9</v>
      </c>
      <c r="T464" t="s">
        <v>47</v>
      </c>
      <c r="U464" t="s">
        <v>58</v>
      </c>
      <c r="V464" t="s">
        <v>35</v>
      </c>
      <c r="W464" t="s">
        <v>55</v>
      </c>
      <c r="X464">
        <v>2019</v>
      </c>
      <c r="Y464" t="s">
        <v>37</v>
      </c>
      <c r="Z464" t="s">
        <v>38</v>
      </c>
      <c r="AA464">
        <v>12</v>
      </c>
      <c r="AB464">
        <v>155</v>
      </c>
      <c r="AC464">
        <v>1.1000000000000001</v>
      </c>
      <c r="AD464">
        <v>0.29333340000000002</v>
      </c>
      <c r="AE464">
        <v>1501.5</v>
      </c>
      <c r="AF464">
        <f>VLOOKUP(A464,[1]DETALLE!$A$1:$AK$841,37,FALSE)</f>
        <v>1808.95</v>
      </c>
      <c r="AG464">
        <f>VLOOKUP(A464,[1]DETALLE!$A$1:$AK$841,16,FALSE)</f>
        <v>152</v>
      </c>
      <c r="AH464">
        <f>VLOOKUP(A464,[1]DETALLE!$A$1:$AK$841,22,FALSE)</f>
        <v>1.1499999999999999</v>
      </c>
      <c r="AI464">
        <f>VLOOKUP(A464,[1]DETALLE!$A$1:$AK$841,27,FALSE)</f>
        <v>0.59250000000000003</v>
      </c>
      <c r="AJ464" t="str">
        <f>VLOOKUP(A464,[1]DETALLE!$A$1:$AK$841,18,FALSE)</f>
        <v>Entry Production Color Low/Mid</v>
      </c>
      <c r="AK464">
        <f t="shared" si="35"/>
        <v>0</v>
      </c>
      <c r="AL464">
        <f t="shared" si="36"/>
        <v>0</v>
      </c>
      <c r="AM464">
        <f t="shared" si="37"/>
        <v>0</v>
      </c>
      <c r="AN464">
        <f t="shared" si="38"/>
        <v>0</v>
      </c>
      <c r="AO464">
        <f t="shared" si="39"/>
        <v>0</v>
      </c>
    </row>
    <row r="465" spans="1:41" x14ac:dyDescent="0.25">
      <c r="A465" t="s">
        <v>459</v>
      </c>
      <c r="B465">
        <v>2019</v>
      </c>
      <c r="C465" t="s">
        <v>37</v>
      </c>
      <c r="D465" t="s">
        <v>38</v>
      </c>
      <c r="E465">
        <v>12</v>
      </c>
      <c r="F465" t="s">
        <v>40</v>
      </c>
      <c r="G465">
        <v>0.3333333</v>
      </c>
      <c r="H465" t="s">
        <v>58</v>
      </c>
      <c r="I465">
        <v>655</v>
      </c>
      <c r="J465">
        <v>1365</v>
      </c>
      <c r="K465">
        <v>0</v>
      </c>
      <c r="L465">
        <v>0</v>
      </c>
      <c r="M465">
        <v>0.6</v>
      </c>
      <c r="N465">
        <v>0.8</v>
      </c>
      <c r="O465">
        <v>1.05</v>
      </c>
      <c r="P465">
        <v>1.1000000000000001</v>
      </c>
      <c r="Q465" t="s">
        <v>46</v>
      </c>
      <c r="R465">
        <v>5</v>
      </c>
      <c r="S465">
        <v>9</v>
      </c>
      <c r="T465" t="s">
        <v>47</v>
      </c>
      <c r="U465" t="s">
        <v>58</v>
      </c>
      <c r="V465" t="s">
        <v>35</v>
      </c>
      <c r="W465" t="s">
        <v>36</v>
      </c>
      <c r="X465">
        <v>2019</v>
      </c>
      <c r="Y465" t="s">
        <v>37</v>
      </c>
      <c r="Z465" t="s">
        <v>38</v>
      </c>
      <c r="AA465">
        <v>15</v>
      </c>
      <c r="AB465">
        <v>150</v>
      </c>
      <c r="AC465">
        <v>1.1000000000000001</v>
      </c>
      <c r="AD465">
        <v>6.6666660000000003E-2</v>
      </c>
      <c r="AE465">
        <v>1501.5</v>
      </c>
      <c r="AF465">
        <f>VLOOKUP(A465,[1]DETALLE!$A$1:$AK$841,37,FALSE)</f>
        <v>750.75000000000011</v>
      </c>
      <c r="AG465">
        <f>VLOOKUP(A465,[1]DETALLE!$A$1:$AK$841,16,FALSE)</f>
        <v>613</v>
      </c>
      <c r="AH465">
        <f>VLOOKUP(A465,[1]DETALLE!$A$1:$AK$841,22,FALSE)</f>
        <v>1.05</v>
      </c>
      <c r="AI465">
        <f>VLOOKUP(A465,[1]DETALLE!$A$1:$AK$841,27,FALSE)</f>
        <v>0.89399999999999991</v>
      </c>
      <c r="AJ465" t="str">
        <f>VLOOKUP(A465,[1]DETALLE!$A$1:$AK$841,18,FALSE)</f>
        <v>A4 Mono MFPs</v>
      </c>
      <c r="AK465">
        <f t="shared" si="35"/>
        <v>0</v>
      </c>
      <c r="AL465">
        <f t="shared" si="36"/>
        <v>0</v>
      </c>
      <c r="AM465">
        <f t="shared" si="37"/>
        <v>0</v>
      </c>
      <c r="AN465">
        <f t="shared" si="38"/>
        <v>0</v>
      </c>
      <c r="AO465">
        <f t="shared" si="39"/>
        <v>0</v>
      </c>
    </row>
    <row r="466" spans="1:41" x14ac:dyDescent="0.25">
      <c r="A466" t="s">
        <v>460</v>
      </c>
      <c r="B466">
        <v>2019</v>
      </c>
      <c r="C466" t="s">
        <v>37</v>
      </c>
      <c r="D466" t="s">
        <v>38</v>
      </c>
      <c r="E466">
        <v>12</v>
      </c>
      <c r="F466" t="s">
        <v>44</v>
      </c>
      <c r="G466">
        <v>0</v>
      </c>
      <c r="H466" t="s">
        <v>116</v>
      </c>
      <c r="I466">
        <v>655</v>
      </c>
      <c r="J466">
        <v>1365</v>
      </c>
      <c r="K466">
        <v>0</v>
      </c>
      <c r="L466">
        <v>0</v>
      </c>
      <c r="M466">
        <v>0.6</v>
      </c>
      <c r="N466">
        <v>0.8</v>
      </c>
      <c r="O466">
        <v>1.05</v>
      </c>
      <c r="P466">
        <v>1.1000000000000001</v>
      </c>
      <c r="Q466" t="s">
        <v>46</v>
      </c>
      <c r="R466">
        <v>5</v>
      </c>
      <c r="S466">
        <v>9</v>
      </c>
      <c r="T466" t="s">
        <v>47</v>
      </c>
      <c r="U466" t="s">
        <v>58</v>
      </c>
      <c r="V466" t="s">
        <v>35</v>
      </c>
      <c r="W466" t="s">
        <v>55</v>
      </c>
      <c r="X466">
        <v>2019</v>
      </c>
      <c r="Y466" t="s">
        <v>37</v>
      </c>
      <c r="Z466" t="s">
        <v>38</v>
      </c>
      <c r="AA466">
        <v>15</v>
      </c>
      <c r="AB466">
        <v>28</v>
      </c>
      <c r="AC466">
        <v>0</v>
      </c>
      <c r="AD466">
        <v>0</v>
      </c>
      <c r="AE466">
        <v>1365</v>
      </c>
      <c r="AF466" t="e">
        <f>VLOOKUP(A466,[1]DETALLE!$A$1:$AK$841,37,FALSE)</f>
        <v>#N/A</v>
      </c>
      <c r="AG466" t="e">
        <f>VLOOKUP(A466,[1]DETALLE!$A$1:$AK$841,16,FALSE)</f>
        <v>#N/A</v>
      </c>
      <c r="AH466" t="e">
        <f>VLOOKUP(A466,[1]DETALLE!$A$1:$AK$841,22,FALSE)</f>
        <v>#N/A</v>
      </c>
      <c r="AI466" t="e">
        <f>VLOOKUP(A466,[1]DETALLE!$A$1:$AK$841,27,FALSE)</f>
        <v>#N/A</v>
      </c>
      <c r="AJ466" t="e">
        <f>VLOOKUP(A466,[1]DETALLE!$A$1:$AK$841,18,FALSE)</f>
        <v>#N/A</v>
      </c>
      <c r="AK466" t="e">
        <f t="shared" si="35"/>
        <v>#N/A</v>
      </c>
      <c r="AL466" t="e">
        <f t="shared" si="36"/>
        <v>#N/A</v>
      </c>
      <c r="AM466" t="e">
        <f t="shared" si="37"/>
        <v>#N/A</v>
      </c>
      <c r="AN466" t="e">
        <f t="shared" si="38"/>
        <v>#N/A</v>
      </c>
      <c r="AO466" t="e">
        <f t="shared" si="39"/>
        <v>#N/A</v>
      </c>
    </row>
    <row r="467" spans="1:41" x14ac:dyDescent="0.25">
      <c r="A467" t="s">
        <v>461</v>
      </c>
      <c r="B467">
        <v>2019</v>
      </c>
      <c r="C467" t="s">
        <v>37</v>
      </c>
      <c r="D467" t="s">
        <v>38</v>
      </c>
      <c r="E467">
        <v>12</v>
      </c>
      <c r="F467" t="s">
        <v>40</v>
      </c>
      <c r="G467">
        <v>1.45</v>
      </c>
      <c r="H467" t="s">
        <v>58</v>
      </c>
      <c r="I467">
        <v>655</v>
      </c>
      <c r="J467">
        <v>1365</v>
      </c>
      <c r="K467">
        <v>0</v>
      </c>
      <c r="L467">
        <v>0</v>
      </c>
      <c r="M467">
        <v>0.6</v>
      </c>
      <c r="N467">
        <v>0.8</v>
      </c>
      <c r="O467">
        <v>1.05</v>
      </c>
      <c r="P467">
        <v>1.1000000000000001</v>
      </c>
      <c r="Q467" t="s">
        <v>46</v>
      </c>
      <c r="R467">
        <v>5</v>
      </c>
      <c r="S467">
        <v>9</v>
      </c>
      <c r="T467" t="s">
        <v>47</v>
      </c>
      <c r="U467" t="s">
        <v>58</v>
      </c>
      <c r="V467" t="s">
        <v>35</v>
      </c>
      <c r="W467" t="s">
        <v>59</v>
      </c>
      <c r="X467">
        <v>2019</v>
      </c>
      <c r="Y467" t="s">
        <v>37</v>
      </c>
      <c r="Z467" t="s">
        <v>38</v>
      </c>
      <c r="AA467">
        <v>12</v>
      </c>
      <c r="AB467">
        <v>22</v>
      </c>
      <c r="AC467">
        <v>0.8</v>
      </c>
      <c r="AD467">
        <v>0.28999999999999998</v>
      </c>
      <c r="AE467">
        <v>1092</v>
      </c>
      <c r="AF467">
        <f>VLOOKUP(A467,[1]DETALLE!$A$1:$AK$841,37,FALSE)</f>
        <v>819</v>
      </c>
      <c r="AG467">
        <f>VLOOKUP(A467,[1]DETALLE!$A$1:$AK$841,16,FALSE)</f>
        <v>11</v>
      </c>
      <c r="AH467">
        <f>VLOOKUP(A467,[1]DETALLE!$A$1:$AK$841,22,FALSE)</f>
        <v>0.6</v>
      </c>
      <c r="AI467">
        <f>VLOOKUP(A467,[1]DETALLE!$A$1:$AK$841,27,FALSE)</f>
        <v>0</v>
      </c>
      <c r="AJ467" t="str">
        <f>VLOOKUP(A467,[1]DETALLE!$A$1:$AK$841,18,FALSE)</f>
        <v>A3 Office Color Laser MFPs</v>
      </c>
      <c r="AK467">
        <f t="shared" si="35"/>
        <v>0</v>
      </c>
      <c r="AL467">
        <f t="shared" si="36"/>
        <v>0</v>
      </c>
      <c r="AM467">
        <f t="shared" si="37"/>
        <v>0</v>
      </c>
      <c r="AN467">
        <f t="shared" si="38"/>
        <v>0</v>
      </c>
      <c r="AO467">
        <f t="shared" si="39"/>
        <v>0</v>
      </c>
    </row>
    <row r="468" spans="1:41" x14ac:dyDescent="0.25">
      <c r="A468" t="s">
        <v>462</v>
      </c>
      <c r="B468">
        <v>2019</v>
      </c>
      <c r="C468" t="s">
        <v>37</v>
      </c>
      <c r="D468" t="s">
        <v>38</v>
      </c>
      <c r="E468">
        <v>12</v>
      </c>
      <c r="F468" t="s">
        <v>40</v>
      </c>
      <c r="G468">
        <v>0.35</v>
      </c>
      <c r="I468" t="s">
        <v>33</v>
      </c>
      <c r="J468" t="s">
        <v>33</v>
      </c>
      <c r="K468" t="s">
        <v>33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R468" t="s">
        <v>33</v>
      </c>
      <c r="S468" t="s">
        <v>33</v>
      </c>
      <c r="U468" t="s">
        <v>64</v>
      </c>
      <c r="V468" t="s">
        <v>35</v>
      </c>
      <c r="W468" t="s">
        <v>61</v>
      </c>
      <c r="X468">
        <v>2019</v>
      </c>
      <c r="Y468" t="s">
        <v>37</v>
      </c>
      <c r="Z468" t="s">
        <v>38</v>
      </c>
      <c r="AA468">
        <v>17</v>
      </c>
      <c r="AB468">
        <v>21</v>
      </c>
      <c r="AC468">
        <v>1.1000000000000001</v>
      </c>
      <c r="AD468">
        <v>0</v>
      </c>
      <c r="AE468">
        <v>1092</v>
      </c>
      <c r="AF468" t="e">
        <f>VLOOKUP(A468,[1]DETALLE!$A$1:$AK$841,37,FALSE)</f>
        <v>#N/A</v>
      </c>
      <c r="AG468" t="e">
        <f>VLOOKUP(A468,[1]DETALLE!$A$1:$AK$841,16,FALSE)</f>
        <v>#N/A</v>
      </c>
      <c r="AH468" t="e">
        <f>VLOOKUP(A468,[1]DETALLE!$A$1:$AK$841,22,FALSE)</f>
        <v>#N/A</v>
      </c>
      <c r="AI468" t="e">
        <f>VLOOKUP(A468,[1]DETALLE!$A$1:$AK$841,27,FALSE)</f>
        <v>#N/A</v>
      </c>
      <c r="AJ468" t="e">
        <f>VLOOKUP(A468,[1]DETALLE!$A$1:$AK$841,18,FALSE)</f>
        <v>#N/A</v>
      </c>
      <c r="AK468" t="e">
        <f t="shared" si="35"/>
        <v>#N/A</v>
      </c>
      <c r="AL468" t="e">
        <f t="shared" si="36"/>
        <v>#N/A</v>
      </c>
      <c r="AM468" t="e">
        <f t="shared" si="37"/>
        <v>#N/A</v>
      </c>
      <c r="AN468" t="e">
        <f t="shared" si="38"/>
        <v>#N/A</v>
      </c>
      <c r="AO468" t="e">
        <f t="shared" si="39"/>
        <v>#N/A</v>
      </c>
    </row>
    <row r="469" spans="1:41" x14ac:dyDescent="0.25">
      <c r="A469" t="s">
        <v>463</v>
      </c>
      <c r="B469">
        <v>2019</v>
      </c>
      <c r="C469" t="s">
        <v>37</v>
      </c>
      <c r="D469" t="s">
        <v>38</v>
      </c>
      <c r="E469">
        <v>12</v>
      </c>
      <c r="F469" t="s">
        <v>44</v>
      </c>
      <c r="G469">
        <v>0</v>
      </c>
      <c r="H469" t="s">
        <v>71</v>
      </c>
      <c r="I469">
        <v>468</v>
      </c>
      <c r="J469">
        <v>715</v>
      </c>
      <c r="K469">
        <v>0</v>
      </c>
      <c r="L469">
        <v>0</v>
      </c>
      <c r="M469">
        <v>0</v>
      </c>
      <c r="N469">
        <v>0.6</v>
      </c>
      <c r="O469">
        <v>0.8</v>
      </c>
      <c r="P469">
        <v>1.05</v>
      </c>
      <c r="Q469" t="s">
        <v>46</v>
      </c>
      <c r="R469">
        <v>5</v>
      </c>
      <c r="S469">
        <v>9</v>
      </c>
      <c r="T469" t="s">
        <v>47</v>
      </c>
      <c r="U469" t="s">
        <v>71</v>
      </c>
      <c r="V469" t="s">
        <v>35</v>
      </c>
      <c r="W469" t="s">
        <v>55</v>
      </c>
      <c r="X469">
        <v>2019</v>
      </c>
      <c r="Y469" t="s">
        <v>37</v>
      </c>
      <c r="Z469" t="s">
        <v>38</v>
      </c>
      <c r="AA469">
        <v>12</v>
      </c>
      <c r="AB469">
        <v>70</v>
      </c>
      <c r="AC469">
        <v>0</v>
      </c>
      <c r="AD469">
        <v>0</v>
      </c>
      <c r="AE469">
        <v>715</v>
      </c>
      <c r="AF469" t="e">
        <f>VLOOKUP(A469,[1]DETALLE!$A$1:$AK$841,37,FALSE)</f>
        <v>#N/A</v>
      </c>
      <c r="AG469" t="e">
        <f>VLOOKUP(A469,[1]DETALLE!$A$1:$AK$841,16,FALSE)</f>
        <v>#N/A</v>
      </c>
      <c r="AH469" t="e">
        <f>VLOOKUP(A469,[1]DETALLE!$A$1:$AK$841,22,FALSE)</f>
        <v>#N/A</v>
      </c>
      <c r="AI469" t="e">
        <f>VLOOKUP(A469,[1]DETALLE!$A$1:$AK$841,27,FALSE)</f>
        <v>#N/A</v>
      </c>
      <c r="AJ469" t="e">
        <f>VLOOKUP(A469,[1]DETALLE!$A$1:$AK$841,18,FALSE)</f>
        <v>#N/A</v>
      </c>
      <c r="AK469" t="e">
        <f t="shared" si="35"/>
        <v>#N/A</v>
      </c>
      <c r="AL469" t="e">
        <f t="shared" si="36"/>
        <v>#N/A</v>
      </c>
      <c r="AM469" t="e">
        <f t="shared" si="37"/>
        <v>#N/A</v>
      </c>
      <c r="AN469" t="e">
        <f t="shared" si="38"/>
        <v>#N/A</v>
      </c>
      <c r="AO469" t="e">
        <f t="shared" si="39"/>
        <v>#N/A</v>
      </c>
    </row>
    <row r="470" spans="1:41" x14ac:dyDescent="0.25">
      <c r="A470" t="s">
        <v>464</v>
      </c>
      <c r="B470">
        <v>2019</v>
      </c>
      <c r="C470" t="s">
        <v>37</v>
      </c>
      <c r="D470" t="s">
        <v>38</v>
      </c>
      <c r="E470">
        <v>12</v>
      </c>
      <c r="F470" t="s">
        <v>40</v>
      </c>
      <c r="G470">
        <v>0</v>
      </c>
      <c r="H470" t="s">
        <v>71</v>
      </c>
      <c r="I470">
        <v>468</v>
      </c>
      <c r="J470">
        <v>715</v>
      </c>
      <c r="K470">
        <v>0</v>
      </c>
      <c r="L470">
        <v>0</v>
      </c>
      <c r="M470">
        <v>0</v>
      </c>
      <c r="N470">
        <v>0.6</v>
      </c>
      <c r="O470">
        <v>0.8</v>
      </c>
      <c r="P470">
        <v>1.05</v>
      </c>
      <c r="Q470" t="s">
        <v>46</v>
      </c>
      <c r="R470">
        <v>5</v>
      </c>
      <c r="S470">
        <v>9</v>
      </c>
      <c r="T470" t="s">
        <v>47</v>
      </c>
      <c r="U470" t="s">
        <v>71</v>
      </c>
      <c r="V470" t="s">
        <v>35</v>
      </c>
      <c r="W470" t="s">
        <v>55</v>
      </c>
      <c r="X470">
        <v>2019</v>
      </c>
      <c r="Y470" t="s">
        <v>37</v>
      </c>
      <c r="Z470" t="s">
        <v>38</v>
      </c>
      <c r="AA470">
        <v>17</v>
      </c>
      <c r="AB470">
        <v>178</v>
      </c>
      <c r="AC470">
        <v>1.05</v>
      </c>
      <c r="AD470">
        <v>0</v>
      </c>
      <c r="AE470">
        <v>750.75</v>
      </c>
      <c r="AF470">
        <f>VLOOKUP(A470,[1]DETALLE!$A$1:$AK$841,37,FALSE)</f>
        <v>1651.6500000000003</v>
      </c>
      <c r="AG470">
        <f>VLOOKUP(A470,[1]DETALLE!$A$1:$AK$841,16,FALSE)</f>
        <v>28</v>
      </c>
      <c r="AH470">
        <f>VLOOKUP(A470,[1]DETALLE!$A$1:$AK$841,22,FALSE)</f>
        <v>1.05</v>
      </c>
      <c r="AI470">
        <f>VLOOKUP(A470,[1]DETALLE!$A$1:$AK$841,27,FALSE)</f>
        <v>0.505</v>
      </c>
      <c r="AJ470" t="str">
        <f>VLOOKUP(A470,[1]DETALLE!$A$1:$AK$841,18,FALSE)</f>
        <v>WF Mono Systems and Legacy Color</v>
      </c>
      <c r="AK470">
        <f t="shared" si="35"/>
        <v>0</v>
      </c>
      <c r="AL470">
        <f t="shared" si="36"/>
        <v>0</v>
      </c>
      <c r="AM470">
        <f t="shared" si="37"/>
        <v>1</v>
      </c>
      <c r="AN470">
        <f t="shared" si="38"/>
        <v>0</v>
      </c>
      <c r="AO470">
        <f t="shared" si="39"/>
        <v>0</v>
      </c>
    </row>
    <row r="471" spans="1:41" x14ac:dyDescent="0.25">
      <c r="A471" t="s">
        <v>465</v>
      </c>
      <c r="B471">
        <v>2019</v>
      </c>
      <c r="C471" t="s">
        <v>37</v>
      </c>
      <c r="D471" t="s">
        <v>38</v>
      </c>
      <c r="E471">
        <v>12</v>
      </c>
      <c r="F471" t="s">
        <v>40</v>
      </c>
      <c r="G471">
        <v>3.4333330000000002</v>
      </c>
      <c r="H471" t="s">
        <v>58</v>
      </c>
      <c r="I471">
        <v>655</v>
      </c>
      <c r="J471">
        <v>1365</v>
      </c>
      <c r="K471">
        <v>0</v>
      </c>
      <c r="L471">
        <v>0</v>
      </c>
      <c r="M471">
        <v>0.6</v>
      </c>
      <c r="N471">
        <v>0.8</v>
      </c>
      <c r="O471">
        <v>1.05</v>
      </c>
      <c r="P471">
        <v>1.1000000000000001</v>
      </c>
      <c r="Q471" t="s">
        <v>46</v>
      </c>
      <c r="R471">
        <v>5</v>
      </c>
      <c r="S471">
        <v>9</v>
      </c>
      <c r="T471" t="s">
        <v>85</v>
      </c>
      <c r="U471" t="s">
        <v>45</v>
      </c>
      <c r="V471" t="s">
        <v>35</v>
      </c>
      <c r="W471" t="s">
        <v>55</v>
      </c>
      <c r="X471">
        <v>2019</v>
      </c>
      <c r="Y471" t="s">
        <v>37</v>
      </c>
      <c r="Z471" t="s">
        <v>38</v>
      </c>
      <c r="AA471">
        <v>15</v>
      </c>
      <c r="AB471">
        <v>123</v>
      </c>
      <c r="AC471">
        <v>1.1000000000000001</v>
      </c>
      <c r="AD471">
        <v>0.38148144444444398</v>
      </c>
      <c r="AE471">
        <v>1501.5</v>
      </c>
      <c r="AF471">
        <f>VLOOKUP(A471,[1]DETALLE!$A$1:$AK$841,37,FALSE)</f>
        <v>715.00000000000011</v>
      </c>
      <c r="AG471" t="str">
        <f>VLOOKUP(A471,[1]DETALLE!$A$1:$AK$841,16,FALSE)</f>
        <v xml:space="preserve">  </v>
      </c>
      <c r="AH471">
        <f>VLOOKUP(A471,[1]DETALLE!$A$1:$AK$841,22,FALSE)</f>
        <v>1</v>
      </c>
      <c r="AI471">
        <f>VLOOKUP(A471,[1]DETALLE!$A$1:$AK$841,27,FALSE)</f>
        <v>1</v>
      </c>
      <c r="AJ471" t="str">
        <f>VLOOKUP(A471,[1]DETALLE!$A$1:$AK$841,18,FALSE)</f>
        <v>A4 Mono MFPs</v>
      </c>
      <c r="AK471">
        <f t="shared" si="35"/>
        <v>0</v>
      </c>
      <c r="AL471">
        <f t="shared" si="36"/>
        <v>0</v>
      </c>
      <c r="AM471">
        <f t="shared" si="37"/>
        <v>0</v>
      </c>
      <c r="AN471">
        <f t="shared" si="38"/>
        <v>0</v>
      </c>
      <c r="AO471">
        <f t="shared" si="39"/>
        <v>0</v>
      </c>
    </row>
    <row r="472" spans="1:41" x14ac:dyDescent="0.25">
      <c r="A472" t="s">
        <v>466</v>
      </c>
      <c r="B472">
        <v>2019</v>
      </c>
      <c r="C472" t="s">
        <v>37</v>
      </c>
      <c r="D472" t="s">
        <v>38</v>
      </c>
      <c r="E472">
        <v>14</v>
      </c>
      <c r="F472" t="s">
        <v>44</v>
      </c>
      <c r="G472">
        <v>0</v>
      </c>
      <c r="H472" t="s">
        <v>91</v>
      </c>
      <c r="I472">
        <v>803</v>
      </c>
      <c r="J472">
        <v>1573</v>
      </c>
      <c r="K472">
        <v>0.2</v>
      </c>
      <c r="L472">
        <v>0.6</v>
      </c>
      <c r="M472">
        <v>0.8</v>
      </c>
      <c r="N472">
        <v>1.05</v>
      </c>
      <c r="O472">
        <v>1.1000000000000001</v>
      </c>
      <c r="P472">
        <v>1.1499999999999999</v>
      </c>
      <c r="Q472" t="s">
        <v>46</v>
      </c>
      <c r="R472">
        <v>4</v>
      </c>
      <c r="S472">
        <v>6</v>
      </c>
      <c r="T472" t="s">
        <v>47</v>
      </c>
      <c r="U472" t="s">
        <v>91</v>
      </c>
      <c r="V472" t="s">
        <v>35</v>
      </c>
      <c r="W472" t="s">
        <v>59</v>
      </c>
      <c r="X472">
        <v>2019</v>
      </c>
      <c r="Y472" t="s">
        <v>37</v>
      </c>
      <c r="Z472" t="s">
        <v>38</v>
      </c>
      <c r="AA472">
        <v>15</v>
      </c>
      <c r="AB472">
        <v>398</v>
      </c>
      <c r="AC472">
        <v>0</v>
      </c>
      <c r="AD472">
        <v>0</v>
      </c>
      <c r="AE472">
        <v>1573</v>
      </c>
      <c r="AF472" t="e">
        <f>VLOOKUP(A472,[1]DETALLE!$A$1:$AK$841,37,FALSE)</f>
        <v>#N/A</v>
      </c>
      <c r="AG472" t="e">
        <f>VLOOKUP(A472,[1]DETALLE!$A$1:$AK$841,16,FALSE)</f>
        <v>#N/A</v>
      </c>
      <c r="AH472" t="e">
        <f>VLOOKUP(A472,[1]DETALLE!$A$1:$AK$841,22,FALSE)</f>
        <v>#N/A</v>
      </c>
      <c r="AI472" t="e">
        <f>VLOOKUP(A472,[1]DETALLE!$A$1:$AK$841,27,FALSE)</f>
        <v>#N/A</v>
      </c>
      <c r="AJ472" t="e">
        <f>VLOOKUP(A472,[1]DETALLE!$A$1:$AK$841,18,FALSE)</f>
        <v>#N/A</v>
      </c>
      <c r="AK472" t="e">
        <f t="shared" si="35"/>
        <v>#N/A</v>
      </c>
      <c r="AL472" t="e">
        <f t="shared" si="36"/>
        <v>#N/A</v>
      </c>
      <c r="AM472" t="e">
        <f t="shared" si="37"/>
        <v>#N/A</v>
      </c>
      <c r="AN472" t="e">
        <f t="shared" si="38"/>
        <v>#N/A</v>
      </c>
      <c r="AO472" t="e">
        <f t="shared" si="39"/>
        <v>#N/A</v>
      </c>
    </row>
    <row r="473" spans="1:41" x14ac:dyDescent="0.25">
      <c r="A473" t="s">
        <v>467</v>
      </c>
      <c r="B473">
        <v>2019</v>
      </c>
      <c r="C473" t="s">
        <v>37</v>
      </c>
      <c r="D473" t="s">
        <v>38</v>
      </c>
      <c r="E473">
        <v>14</v>
      </c>
      <c r="F473" t="s">
        <v>40</v>
      </c>
      <c r="G473">
        <v>1.1499999999999999</v>
      </c>
      <c r="H473" t="s">
        <v>45</v>
      </c>
      <c r="I473">
        <v>803</v>
      </c>
      <c r="J473">
        <v>1573</v>
      </c>
      <c r="K473">
        <v>0.2</v>
      </c>
      <c r="L473">
        <v>0.6</v>
      </c>
      <c r="M473">
        <v>0.8</v>
      </c>
      <c r="N473">
        <v>1.05</v>
      </c>
      <c r="O473">
        <v>1.1000000000000001</v>
      </c>
      <c r="P473">
        <v>1.1499999999999999</v>
      </c>
      <c r="Q473" t="s">
        <v>46</v>
      </c>
      <c r="R473">
        <v>4</v>
      </c>
      <c r="S473">
        <v>6</v>
      </c>
      <c r="T473" t="s">
        <v>47</v>
      </c>
      <c r="U473" t="s">
        <v>48</v>
      </c>
      <c r="V473" t="s">
        <v>35</v>
      </c>
      <c r="W473" t="s">
        <v>50</v>
      </c>
      <c r="X473">
        <v>2019</v>
      </c>
      <c r="Y473" t="s">
        <v>37</v>
      </c>
      <c r="Z473" t="s">
        <v>38</v>
      </c>
      <c r="AA473">
        <v>17</v>
      </c>
      <c r="AB473">
        <v>31</v>
      </c>
      <c r="AC473">
        <v>1.1000000000000001</v>
      </c>
      <c r="AD473">
        <v>0.28749999999999998</v>
      </c>
      <c r="AE473">
        <v>1730.3</v>
      </c>
      <c r="AF473">
        <f>VLOOKUP(A473,[1]DETALLE!$A$1:$AK$841,37,FALSE)</f>
        <v>943.80000000000007</v>
      </c>
      <c r="AG473">
        <f>VLOOKUP(A473,[1]DETALLE!$A$1:$AK$841,16,FALSE)</f>
        <v>5</v>
      </c>
      <c r="AH473">
        <f>VLOOKUP(A473,[1]DETALLE!$A$1:$AK$841,22,FALSE)</f>
        <v>0.6</v>
      </c>
      <c r="AI473">
        <f>VLOOKUP(A473,[1]DETALLE!$A$1:$AK$841,27,FALSE)</f>
        <v>0</v>
      </c>
      <c r="AJ473" t="str">
        <f>VLOOKUP(A473,[1]DETALLE!$A$1:$AK$841,18,FALSE)</f>
        <v>Entry Production Color Low/Mid</v>
      </c>
      <c r="AK473">
        <f t="shared" si="35"/>
        <v>0</v>
      </c>
      <c r="AL473">
        <f t="shared" si="36"/>
        <v>0</v>
      </c>
      <c r="AM473">
        <f t="shared" si="37"/>
        <v>0</v>
      </c>
      <c r="AN473">
        <f t="shared" si="38"/>
        <v>0</v>
      </c>
      <c r="AO473">
        <f t="shared" si="39"/>
        <v>0</v>
      </c>
    </row>
    <row r="474" spans="1:41" x14ac:dyDescent="0.25">
      <c r="A474" t="s">
        <v>468</v>
      </c>
      <c r="B474">
        <v>2019</v>
      </c>
      <c r="C474" t="s">
        <v>37</v>
      </c>
      <c r="D474" t="s">
        <v>38</v>
      </c>
      <c r="E474">
        <v>14</v>
      </c>
      <c r="F474" t="s">
        <v>40</v>
      </c>
      <c r="G474">
        <v>0.43333329999999998</v>
      </c>
      <c r="H474" t="s">
        <v>45</v>
      </c>
      <c r="I474">
        <v>803</v>
      </c>
      <c r="J474">
        <v>1573</v>
      </c>
      <c r="K474">
        <v>0.2</v>
      </c>
      <c r="L474">
        <v>0.6</v>
      </c>
      <c r="M474">
        <v>0.8</v>
      </c>
      <c r="N474">
        <v>1.05</v>
      </c>
      <c r="O474">
        <v>1.1000000000000001</v>
      </c>
      <c r="P474">
        <v>1.1499999999999999</v>
      </c>
      <c r="Q474" t="s">
        <v>46</v>
      </c>
      <c r="R474">
        <v>4</v>
      </c>
      <c r="S474">
        <v>6</v>
      </c>
      <c r="T474" t="s">
        <v>47</v>
      </c>
      <c r="U474" t="s">
        <v>48</v>
      </c>
      <c r="V474" t="s">
        <v>35</v>
      </c>
      <c r="W474" t="s">
        <v>50</v>
      </c>
      <c r="X474">
        <v>2019</v>
      </c>
      <c r="Y474" t="s">
        <v>37</v>
      </c>
      <c r="Z474" t="s">
        <v>38</v>
      </c>
      <c r="AA474">
        <v>15</v>
      </c>
      <c r="AB474">
        <v>38</v>
      </c>
      <c r="AC474">
        <v>1.1000000000000001</v>
      </c>
      <c r="AD474">
        <v>0.10833332499999999</v>
      </c>
      <c r="AE474">
        <v>1730.3</v>
      </c>
      <c r="AF474">
        <f>VLOOKUP(A474,[1]DETALLE!$A$1:$AK$841,37,FALSE)</f>
        <v>750.75000000000011</v>
      </c>
      <c r="AG474">
        <f>VLOOKUP(A474,[1]DETALLE!$A$1:$AK$841,16,FALSE)</f>
        <v>640</v>
      </c>
      <c r="AH474">
        <f>VLOOKUP(A474,[1]DETALLE!$A$1:$AK$841,22,FALSE)</f>
        <v>1.05</v>
      </c>
      <c r="AI474">
        <f>VLOOKUP(A474,[1]DETALLE!$A$1:$AK$841,27,FALSE)</f>
        <v>0.51333333333333331</v>
      </c>
      <c r="AJ474" t="str">
        <f>VLOOKUP(A474,[1]DETALLE!$A$1:$AK$841,18,FALSE)</f>
        <v>A4 Mono MFPs</v>
      </c>
      <c r="AK474">
        <f t="shared" si="35"/>
        <v>0</v>
      </c>
      <c r="AL474">
        <f t="shared" si="36"/>
        <v>0</v>
      </c>
      <c r="AM474">
        <f t="shared" si="37"/>
        <v>0</v>
      </c>
      <c r="AN474">
        <f t="shared" si="38"/>
        <v>0</v>
      </c>
      <c r="AO474">
        <f t="shared" si="39"/>
        <v>0</v>
      </c>
    </row>
    <row r="475" spans="1:41" x14ac:dyDescent="0.25">
      <c r="A475" t="s">
        <v>335</v>
      </c>
      <c r="B475">
        <v>2019</v>
      </c>
      <c r="C475" t="s">
        <v>37</v>
      </c>
      <c r="D475" t="s">
        <v>38</v>
      </c>
      <c r="E475">
        <v>14</v>
      </c>
      <c r="F475" t="s">
        <v>40</v>
      </c>
      <c r="G475">
        <v>8.3333340000000006E-2</v>
      </c>
      <c r="H475" t="s">
        <v>45</v>
      </c>
      <c r="I475">
        <v>803</v>
      </c>
      <c r="J475">
        <v>1573</v>
      </c>
      <c r="K475">
        <v>0.2</v>
      </c>
      <c r="L475">
        <v>0.6</v>
      </c>
      <c r="M475">
        <v>0.8</v>
      </c>
      <c r="N475">
        <v>1.05</v>
      </c>
      <c r="O475">
        <v>1.1000000000000001</v>
      </c>
      <c r="P475">
        <v>1.1499999999999999</v>
      </c>
      <c r="Q475" t="s">
        <v>46</v>
      </c>
      <c r="R475">
        <v>4</v>
      </c>
      <c r="S475">
        <v>6</v>
      </c>
      <c r="T475" t="s">
        <v>47</v>
      </c>
      <c r="U475" t="s">
        <v>48</v>
      </c>
      <c r="V475" t="s">
        <v>35</v>
      </c>
      <c r="W475" t="s">
        <v>83</v>
      </c>
      <c r="X475">
        <v>2019</v>
      </c>
      <c r="Y475" t="s">
        <v>37</v>
      </c>
      <c r="Z475" t="s">
        <v>38</v>
      </c>
      <c r="AA475">
        <v>15</v>
      </c>
      <c r="AB475">
        <v>6</v>
      </c>
      <c r="AC475">
        <v>0.6</v>
      </c>
      <c r="AD475">
        <v>2.0833335000000001E-2</v>
      </c>
      <c r="AE475">
        <v>943.8</v>
      </c>
      <c r="AF475">
        <f>VLOOKUP(A475,[1]DETALLE!$A$1:$AK$841,37,FALSE)</f>
        <v>750.75000000000011</v>
      </c>
      <c r="AG475">
        <f>VLOOKUP(A475,[1]DETALLE!$A$1:$AK$841,16,FALSE)</f>
        <v>966</v>
      </c>
      <c r="AH475">
        <f>VLOOKUP(A475,[1]DETALLE!$A$1:$AK$841,22,FALSE)</f>
        <v>1.05</v>
      </c>
      <c r="AI475">
        <f>VLOOKUP(A475,[1]DETALLE!$A$1:$AK$841,27,FALSE)</f>
        <v>0.22999999999999998</v>
      </c>
      <c r="AJ475" t="str">
        <f>VLOOKUP(A475,[1]DETALLE!$A$1:$AK$841,18,FALSE)</f>
        <v>Entry Mono Printers</v>
      </c>
      <c r="AK475">
        <f t="shared" si="35"/>
        <v>0</v>
      </c>
      <c r="AL475">
        <f t="shared" si="36"/>
        <v>0</v>
      </c>
      <c r="AM475">
        <f t="shared" si="37"/>
        <v>0</v>
      </c>
      <c r="AN475">
        <f t="shared" si="38"/>
        <v>0</v>
      </c>
      <c r="AO475">
        <f t="shared" si="39"/>
        <v>0</v>
      </c>
    </row>
    <row r="476" spans="1:41" x14ac:dyDescent="0.25">
      <c r="A476" t="s">
        <v>336</v>
      </c>
      <c r="B476">
        <v>2019</v>
      </c>
      <c r="C476" t="s">
        <v>37</v>
      </c>
      <c r="D476" t="s">
        <v>38</v>
      </c>
      <c r="E476">
        <v>14</v>
      </c>
      <c r="F476" t="s">
        <v>40</v>
      </c>
      <c r="G476">
        <v>1.5</v>
      </c>
      <c r="H476" t="s">
        <v>45</v>
      </c>
      <c r="I476">
        <v>803</v>
      </c>
      <c r="J476">
        <v>1573</v>
      </c>
      <c r="K476">
        <v>0.2</v>
      </c>
      <c r="L476">
        <v>0.6</v>
      </c>
      <c r="M476">
        <v>0.8</v>
      </c>
      <c r="N476">
        <v>1.05</v>
      </c>
      <c r="O476">
        <v>1.1000000000000001</v>
      </c>
      <c r="P476">
        <v>1.1499999999999999</v>
      </c>
      <c r="Q476" t="s">
        <v>46</v>
      </c>
      <c r="R476">
        <v>4</v>
      </c>
      <c r="S476">
        <v>6</v>
      </c>
      <c r="T476" t="s">
        <v>47</v>
      </c>
      <c r="U476" t="s">
        <v>48</v>
      </c>
      <c r="V476" t="s">
        <v>35</v>
      </c>
      <c r="W476" t="s">
        <v>50</v>
      </c>
      <c r="X476">
        <v>2019</v>
      </c>
      <c r="Y476" t="s">
        <v>37</v>
      </c>
      <c r="Z476" t="s">
        <v>38</v>
      </c>
      <c r="AA476">
        <v>15</v>
      </c>
      <c r="AB476">
        <v>6</v>
      </c>
      <c r="AC476">
        <v>0.6</v>
      </c>
      <c r="AD476">
        <v>0.375</v>
      </c>
      <c r="AE476">
        <v>943.8</v>
      </c>
      <c r="AF476">
        <f>VLOOKUP(A476,[1]DETALLE!$A$1:$AK$841,37,FALSE)</f>
        <v>1501.5000000000002</v>
      </c>
      <c r="AG476">
        <f>VLOOKUP(A476,[1]DETALLE!$A$1:$AK$841,16,FALSE)</f>
        <v>175</v>
      </c>
      <c r="AH476">
        <f>VLOOKUP(A476,[1]DETALLE!$A$1:$AK$841,22,FALSE)</f>
        <v>1.1000000000000001</v>
      </c>
      <c r="AI476">
        <f>VLOOKUP(A476,[1]DETALLE!$A$1:$AK$841,27,FALSE)</f>
        <v>0.2</v>
      </c>
      <c r="AJ476" t="str">
        <f>VLOOKUP(A476,[1]DETALLE!$A$1:$AK$841,18,FALSE)</f>
        <v>Departmental Digital</v>
      </c>
      <c r="AK476">
        <f t="shared" si="35"/>
        <v>0</v>
      </c>
      <c r="AL476">
        <f t="shared" si="36"/>
        <v>0</v>
      </c>
      <c r="AM476">
        <f t="shared" si="37"/>
        <v>0</v>
      </c>
      <c r="AN476">
        <f t="shared" si="38"/>
        <v>0</v>
      </c>
      <c r="AO476">
        <f t="shared" si="39"/>
        <v>0</v>
      </c>
    </row>
    <row r="477" spans="1:41" x14ac:dyDescent="0.25">
      <c r="A477" t="s">
        <v>134</v>
      </c>
      <c r="B477">
        <v>2019</v>
      </c>
      <c r="C477" t="s">
        <v>37</v>
      </c>
      <c r="D477" t="s">
        <v>38</v>
      </c>
      <c r="E477">
        <v>14</v>
      </c>
      <c r="F477" t="s">
        <v>40</v>
      </c>
      <c r="G477">
        <v>0.2</v>
      </c>
      <c r="I477" t="s">
        <v>33</v>
      </c>
      <c r="J477" t="s">
        <v>33</v>
      </c>
      <c r="K477" t="s">
        <v>33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R477" t="s">
        <v>33</v>
      </c>
      <c r="S477" t="s">
        <v>33</v>
      </c>
      <c r="U477" t="s">
        <v>64</v>
      </c>
      <c r="V477" t="s">
        <v>35</v>
      </c>
      <c r="W477" t="s">
        <v>73</v>
      </c>
      <c r="X477">
        <v>2019</v>
      </c>
      <c r="Y477" t="s">
        <v>37</v>
      </c>
      <c r="Z477" t="s">
        <v>38</v>
      </c>
      <c r="AA477">
        <v>23</v>
      </c>
      <c r="AB477">
        <v>13</v>
      </c>
      <c r="AC477">
        <v>1.1000000000000001</v>
      </c>
      <c r="AD477">
        <v>0</v>
      </c>
      <c r="AE477">
        <v>819</v>
      </c>
      <c r="AF477">
        <f>VLOOKUP(A477,[1]DETALLE!$A$1:$AK$841,37,FALSE)</f>
        <v>1501.5000000000002</v>
      </c>
      <c r="AG477">
        <f>VLOOKUP(A477,[1]DETALLE!$A$1:$AK$841,16,FALSE)</f>
        <v>155</v>
      </c>
      <c r="AH477">
        <f>VLOOKUP(A477,[1]DETALLE!$A$1:$AK$841,22,FALSE)</f>
        <v>1.1000000000000001</v>
      </c>
      <c r="AI477">
        <f>VLOOKUP(A477,[1]DETALLE!$A$1:$AK$841,27,FALSE)</f>
        <v>0.33799999999999997</v>
      </c>
      <c r="AJ477" t="str">
        <f>VLOOKUP(A477,[1]DETALLE!$A$1:$AK$841,18,FALSE)</f>
        <v>A3 Office Color Laser MFPs</v>
      </c>
      <c r="AK477">
        <f t="shared" si="35"/>
        <v>0</v>
      </c>
      <c r="AL477">
        <f t="shared" si="36"/>
        <v>0</v>
      </c>
      <c r="AM477">
        <f t="shared" si="37"/>
        <v>1</v>
      </c>
      <c r="AN477">
        <f t="shared" si="38"/>
        <v>0</v>
      </c>
      <c r="AO477">
        <f t="shared" si="39"/>
        <v>0</v>
      </c>
    </row>
    <row r="478" spans="1:41" x14ac:dyDescent="0.25">
      <c r="A478" t="s">
        <v>99</v>
      </c>
      <c r="B478">
        <v>2019</v>
      </c>
      <c r="C478" t="s">
        <v>37</v>
      </c>
      <c r="D478" t="s">
        <v>38</v>
      </c>
      <c r="E478">
        <v>14</v>
      </c>
      <c r="F478" t="s">
        <v>40</v>
      </c>
      <c r="G478">
        <v>0.25</v>
      </c>
      <c r="H478" t="s">
        <v>54</v>
      </c>
      <c r="I478">
        <v>803</v>
      </c>
      <c r="J478">
        <v>1573</v>
      </c>
      <c r="K478">
        <v>0.2</v>
      </c>
      <c r="L478">
        <v>0.6</v>
      </c>
      <c r="M478">
        <v>0.8</v>
      </c>
      <c r="N478">
        <v>1.05</v>
      </c>
      <c r="O478">
        <v>1.1000000000000001</v>
      </c>
      <c r="P478">
        <v>1.1499999999999999</v>
      </c>
      <c r="Q478" t="s">
        <v>46</v>
      </c>
      <c r="R478">
        <v>4</v>
      </c>
      <c r="S478">
        <v>6</v>
      </c>
      <c r="T478" t="s">
        <v>47</v>
      </c>
      <c r="U478" t="s">
        <v>54</v>
      </c>
      <c r="V478" t="s">
        <v>35</v>
      </c>
      <c r="W478" t="s">
        <v>55</v>
      </c>
      <c r="X478">
        <v>2019</v>
      </c>
      <c r="Y478" t="s">
        <v>37</v>
      </c>
      <c r="Z478" t="s">
        <v>38</v>
      </c>
      <c r="AA478">
        <v>17</v>
      </c>
      <c r="AB478">
        <v>2</v>
      </c>
      <c r="AC478">
        <v>0.2</v>
      </c>
      <c r="AD478">
        <v>6.25E-2</v>
      </c>
      <c r="AE478">
        <v>314.60000000000002</v>
      </c>
      <c r="AF478">
        <f>VLOOKUP(A478,[1]DETALLE!$A$1:$AK$841,37,FALSE)</f>
        <v>1433.25</v>
      </c>
      <c r="AG478">
        <f>VLOOKUP(A478,[1]DETALLE!$A$1:$AK$841,16,FALSE)</f>
        <v>40</v>
      </c>
      <c r="AH478">
        <f>VLOOKUP(A478,[1]DETALLE!$A$1:$AK$841,22,FALSE)</f>
        <v>1.05</v>
      </c>
      <c r="AI478">
        <f>VLOOKUP(A478,[1]DETALLE!$A$1:$AK$841,27,FALSE)</f>
        <v>0.35599999999999998</v>
      </c>
      <c r="AJ478" t="str">
        <f>VLOOKUP(A478,[1]DETALLE!$A$1:$AK$841,18,FALSE)</f>
        <v>Departmental Digital</v>
      </c>
      <c r="AK478">
        <f t="shared" si="35"/>
        <v>0</v>
      </c>
      <c r="AL478">
        <f t="shared" si="36"/>
        <v>0</v>
      </c>
      <c r="AM478">
        <f t="shared" si="37"/>
        <v>0</v>
      </c>
      <c r="AN478">
        <f t="shared" si="38"/>
        <v>0</v>
      </c>
      <c r="AO478">
        <f t="shared" si="39"/>
        <v>0</v>
      </c>
    </row>
    <row r="479" spans="1:41" x14ac:dyDescent="0.25">
      <c r="A479" t="s">
        <v>469</v>
      </c>
      <c r="B479">
        <v>2019</v>
      </c>
      <c r="C479" t="s">
        <v>37</v>
      </c>
      <c r="D479" t="s">
        <v>38</v>
      </c>
      <c r="E479">
        <v>14</v>
      </c>
      <c r="F479" t="s">
        <v>40</v>
      </c>
      <c r="G479">
        <v>0.43333329999999998</v>
      </c>
      <c r="H479" t="s">
        <v>54</v>
      </c>
      <c r="I479">
        <v>803</v>
      </c>
      <c r="J479">
        <v>1573</v>
      </c>
      <c r="K479">
        <v>0.2</v>
      </c>
      <c r="L479">
        <v>0.6</v>
      </c>
      <c r="M479">
        <v>0.8</v>
      </c>
      <c r="N479">
        <v>1.05</v>
      </c>
      <c r="O479">
        <v>1.1000000000000001</v>
      </c>
      <c r="P479">
        <v>1.1499999999999999</v>
      </c>
      <c r="Q479" t="s">
        <v>46</v>
      </c>
      <c r="R479">
        <v>4</v>
      </c>
      <c r="S479">
        <v>6</v>
      </c>
      <c r="T479" t="s">
        <v>47</v>
      </c>
      <c r="U479" t="s">
        <v>54</v>
      </c>
      <c r="V479" t="s">
        <v>35</v>
      </c>
      <c r="W479" t="s">
        <v>50</v>
      </c>
      <c r="X479">
        <v>2019</v>
      </c>
      <c r="Y479" t="s">
        <v>37</v>
      </c>
      <c r="Z479" t="s">
        <v>38</v>
      </c>
      <c r="AA479">
        <v>17</v>
      </c>
      <c r="AB479">
        <v>30</v>
      </c>
      <c r="AC479">
        <v>1.05</v>
      </c>
      <c r="AD479">
        <v>0.10833332499999999</v>
      </c>
      <c r="AE479">
        <v>1651.65</v>
      </c>
      <c r="AF479">
        <f>VLOOKUP(A479,[1]DETALLE!$A$1:$AK$841,37,FALSE)</f>
        <v>750.75000000000011</v>
      </c>
      <c r="AG479">
        <f>VLOOKUP(A479,[1]DETALLE!$A$1:$AK$841,16,FALSE)</f>
        <v>440</v>
      </c>
      <c r="AH479">
        <f>VLOOKUP(A479,[1]DETALLE!$A$1:$AK$841,22,FALSE)</f>
        <v>1.05</v>
      </c>
      <c r="AI479">
        <f>VLOOKUP(A479,[1]DETALLE!$A$1:$AK$841,27,FALSE)</f>
        <v>0</v>
      </c>
      <c r="AJ479" t="str">
        <f>VLOOKUP(A479,[1]DETALLE!$A$1:$AK$841,18,FALSE)</f>
        <v>Entry Mono Printers</v>
      </c>
      <c r="AK479">
        <f t="shared" si="35"/>
        <v>0</v>
      </c>
      <c r="AL479">
        <f t="shared" si="36"/>
        <v>0</v>
      </c>
      <c r="AM479">
        <f t="shared" si="37"/>
        <v>1</v>
      </c>
      <c r="AN479">
        <f t="shared" si="38"/>
        <v>0</v>
      </c>
      <c r="AO479">
        <f t="shared" si="39"/>
        <v>0</v>
      </c>
    </row>
    <row r="480" spans="1:41" x14ac:dyDescent="0.25">
      <c r="A480" t="s">
        <v>470</v>
      </c>
      <c r="B480">
        <v>2019</v>
      </c>
      <c r="C480" t="s">
        <v>37</v>
      </c>
      <c r="D480" t="s">
        <v>38</v>
      </c>
      <c r="E480">
        <v>15</v>
      </c>
      <c r="F480" t="s">
        <v>40</v>
      </c>
      <c r="G480">
        <v>2.5833330000000001</v>
      </c>
      <c r="H480" t="s">
        <v>58</v>
      </c>
      <c r="I480">
        <v>655</v>
      </c>
      <c r="J480">
        <v>1365</v>
      </c>
      <c r="K480">
        <v>0</v>
      </c>
      <c r="L480">
        <v>0</v>
      </c>
      <c r="M480">
        <v>0.6</v>
      </c>
      <c r="N480">
        <v>0.8</v>
      </c>
      <c r="O480">
        <v>1.05</v>
      </c>
      <c r="P480">
        <v>1.1000000000000001</v>
      </c>
      <c r="Q480" t="s">
        <v>46</v>
      </c>
      <c r="R480">
        <v>5</v>
      </c>
      <c r="S480">
        <v>9</v>
      </c>
      <c r="T480" t="s">
        <v>47</v>
      </c>
      <c r="U480" t="s">
        <v>45</v>
      </c>
      <c r="V480" t="s">
        <v>35</v>
      </c>
      <c r="W480" t="s">
        <v>50</v>
      </c>
      <c r="X480">
        <v>2019</v>
      </c>
      <c r="Y480" t="s">
        <v>37</v>
      </c>
      <c r="Z480" t="s">
        <v>38</v>
      </c>
      <c r="AA480">
        <v>18</v>
      </c>
      <c r="AB480">
        <v>41</v>
      </c>
      <c r="AC480">
        <v>1.05</v>
      </c>
      <c r="AD480">
        <v>0.51666659999999998</v>
      </c>
      <c r="AE480">
        <v>1433.25</v>
      </c>
      <c r="AF480">
        <f>VLOOKUP(A480,[1]DETALLE!$A$1:$AK$841,37,FALSE)</f>
        <v>0</v>
      </c>
      <c r="AG480">
        <f>VLOOKUP(A480,[1]DETALLE!$A$1:$AK$841,16,FALSE)</f>
        <v>3</v>
      </c>
      <c r="AH480">
        <f>VLOOKUP(A480,[1]DETALLE!$A$1:$AK$841,22,FALSE)</f>
        <v>0</v>
      </c>
      <c r="AI480">
        <f>VLOOKUP(A480,[1]DETALLE!$A$1:$AK$841,27,FALSE)</f>
        <v>0.186</v>
      </c>
      <c r="AJ480" t="str">
        <f>VLOOKUP(A480,[1]DETALLE!$A$1:$AK$841,18,FALSE)</f>
        <v>Office Digital</v>
      </c>
      <c r="AK480">
        <f t="shared" si="35"/>
        <v>0</v>
      </c>
      <c r="AL480">
        <f t="shared" si="36"/>
        <v>0</v>
      </c>
      <c r="AM480">
        <f t="shared" si="37"/>
        <v>0</v>
      </c>
      <c r="AN480">
        <f t="shared" si="38"/>
        <v>0</v>
      </c>
      <c r="AO480">
        <f t="shared" si="39"/>
        <v>0</v>
      </c>
    </row>
    <row r="481" spans="1:41" x14ac:dyDescent="0.25">
      <c r="A481" t="s">
        <v>153</v>
      </c>
      <c r="B481">
        <v>2019</v>
      </c>
      <c r="C481" t="s">
        <v>37</v>
      </c>
      <c r="D481" t="s">
        <v>38</v>
      </c>
      <c r="E481">
        <v>15</v>
      </c>
      <c r="F481" t="s">
        <v>40</v>
      </c>
      <c r="G481">
        <v>0.38333329999999999</v>
      </c>
      <c r="H481" t="s">
        <v>58</v>
      </c>
      <c r="I481">
        <v>655</v>
      </c>
      <c r="J481">
        <v>1365</v>
      </c>
      <c r="K481">
        <v>0</v>
      </c>
      <c r="L481">
        <v>0</v>
      </c>
      <c r="M481">
        <v>0.6</v>
      </c>
      <c r="N481">
        <v>0.8</v>
      </c>
      <c r="O481">
        <v>1.05</v>
      </c>
      <c r="P481">
        <v>1.1000000000000001</v>
      </c>
      <c r="Q481" t="s">
        <v>46</v>
      </c>
      <c r="R481">
        <v>5</v>
      </c>
      <c r="S481">
        <v>9</v>
      </c>
      <c r="T481" t="s">
        <v>47</v>
      </c>
      <c r="U481" t="s">
        <v>45</v>
      </c>
      <c r="V481" t="s">
        <v>35</v>
      </c>
      <c r="W481" t="s">
        <v>50</v>
      </c>
      <c r="X481">
        <v>2019</v>
      </c>
      <c r="Y481" t="s">
        <v>37</v>
      </c>
      <c r="Z481" t="s">
        <v>38</v>
      </c>
      <c r="AA481">
        <v>15</v>
      </c>
      <c r="AB481">
        <v>8</v>
      </c>
      <c r="AC481">
        <v>0.6</v>
      </c>
      <c r="AD481">
        <v>7.6666659999999998E-2</v>
      </c>
      <c r="AE481">
        <v>819</v>
      </c>
      <c r="AF481">
        <f>VLOOKUP(A481,[1]DETALLE!$A$1:$AK$841,37,FALSE)</f>
        <v>750.75000000000011</v>
      </c>
      <c r="AG481">
        <f>VLOOKUP(A481,[1]DETALLE!$A$1:$AK$841,16,FALSE)</f>
        <v>210</v>
      </c>
      <c r="AH481">
        <f>VLOOKUP(A481,[1]DETALLE!$A$1:$AK$841,22,FALSE)</f>
        <v>1.05</v>
      </c>
      <c r="AI481">
        <f>VLOOKUP(A481,[1]DETALLE!$A$1:$AK$841,27,FALSE)</f>
        <v>0</v>
      </c>
      <c r="AJ481" t="str">
        <f>VLOOKUP(A481,[1]DETALLE!$A$1:$AK$841,18,FALSE)</f>
        <v>A4 Mono MFPs</v>
      </c>
      <c r="AK481">
        <f t="shared" si="35"/>
        <v>0</v>
      </c>
      <c r="AL481">
        <f t="shared" si="36"/>
        <v>0</v>
      </c>
      <c r="AM481">
        <f t="shared" si="37"/>
        <v>0</v>
      </c>
      <c r="AN481">
        <f t="shared" si="38"/>
        <v>0</v>
      </c>
      <c r="AO481">
        <f t="shared" si="39"/>
        <v>0</v>
      </c>
    </row>
    <row r="482" spans="1:41" x14ac:dyDescent="0.25">
      <c r="A482" t="s">
        <v>471</v>
      </c>
      <c r="B482">
        <v>2019</v>
      </c>
      <c r="C482" t="s">
        <v>37</v>
      </c>
      <c r="D482" t="s">
        <v>38</v>
      </c>
      <c r="E482">
        <v>15</v>
      </c>
      <c r="F482" t="s">
        <v>40</v>
      </c>
      <c r="G482">
        <v>0.58333330000000005</v>
      </c>
      <c r="H482" t="s">
        <v>116</v>
      </c>
      <c r="I482">
        <v>655</v>
      </c>
      <c r="J482">
        <v>1365</v>
      </c>
      <c r="K482">
        <v>0</v>
      </c>
      <c r="L482">
        <v>0</v>
      </c>
      <c r="M482">
        <v>0.6</v>
      </c>
      <c r="N482">
        <v>0.8</v>
      </c>
      <c r="O482">
        <v>1.05</v>
      </c>
      <c r="P482">
        <v>1.1000000000000001</v>
      </c>
      <c r="Q482" t="s">
        <v>46</v>
      </c>
      <c r="R482">
        <v>5</v>
      </c>
      <c r="S482">
        <v>9</v>
      </c>
      <c r="T482" t="s">
        <v>47</v>
      </c>
      <c r="U482" t="s">
        <v>58</v>
      </c>
      <c r="V482" t="s">
        <v>35</v>
      </c>
      <c r="W482" t="s">
        <v>42</v>
      </c>
      <c r="X482">
        <v>2019</v>
      </c>
      <c r="Y482" t="s">
        <v>37</v>
      </c>
      <c r="Z482" t="s">
        <v>38</v>
      </c>
      <c r="AA482">
        <v>15</v>
      </c>
      <c r="AB482">
        <v>368</v>
      </c>
      <c r="AC482">
        <v>1.1000000000000001</v>
      </c>
      <c r="AD482">
        <v>0.11666666000000001</v>
      </c>
      <c r="AE482">
        <v>1501.5</v>
      </c>
      <c r="AF482">
        <f>VLOOKUP(A482,[1]DETALLE!$A$1:$AK$841,37,FALSE)</f>
        <v>661.73250000000007</v>
      </c>
      <c r="AG482">
        <f>VLOOKUP(A482,[1]DETALLE!$A$1:$AK$841,16,FALSE)</f>
        <v>69</v>
      </c>
      <c r="AH482">
        <f>VLOOKUP(A482,[1]DETALLE!$A$1:$AK$841,22,FALSE)</f>
        <v>1.05</v>
      </c>
      <c r="AI482">
        <f>VLOOKUP(A482,[1]DETALLE!$A$1:$AK$841,27,FALSE)</f>
        <v>1.498</v>
      </c>
      <c r="AJ482" t="str">
        <f>VLOOKUP(A482,[1]DETALLE!$A$1:$AK$841,18,FALSE)</f>
        <v>Color Solid Ink Printers</v>
      </c>
      <c r="AK482">
        <f t="shared" si="35"/>
        <v>0</v>
      </c>
      <c r="AL482">
        <f t="shared" si="36"/>
        <v>0</v>
      </c>
      <c r="AM482">
        <f t="shared" si="37"/>
        <v>0</v>
      </c>
      <c r="AN482">
        <f t="shared" si="38"/>
        <v>0</v>
      </c>
      <c r="AO482">
        <f t="shared" si="39"/>
        <v>0</v>
      </c>
    </row>
    <row r="483" spans="1:41" x14ac:dyDescent="0.25">
      <c r="A483" t="s">
        <v>472</v>
      </c>
      <c r="B483">
        <v>2019</v>
      </c>
      <c r="C483" t="s">
        <v>37</v>
      </c>
      <c r="D483" t="s">
        <v>38</v>
      </c>
      <c r="E483">
        <v>15</v>
      </c>
      <c r="F483" t="s">
        <v>40</v>
      </c>
      <c r="G483">
        <v>3.3333340000000003E-2</v>
      </c>
      <c r="H483" t="s">
        <v>34</v>
      </c>
      <c r="I483">
        <v>468</v>
      </c>
      <c r="J483">
        <v>715</v>
      </c>
      <c r="K483">
        <v>0</v>
      </c>
      <c r="L483">
        <v>0</v>
      </c>
      <c r="M483">
        <v>0</v>
      </c>
      <c r="N483">
        <v>0.6</v>
      </c>
      <c r="O483">
        <v>0.8</v>
      </c>
      <c r="P483">
        <v>1.05</v>
      </c>
      <c r="Q483" t="s">
        <v>46</v>
      </c>
      <c r="R483">
        <v>5</v>
      </c>
      <c r="S483">
        <v>9</v>
      </c>
      <c r="T483" t="s">
        <v>85</v>
      </c>
      <c r="U483" t="s">
        <v>34</v>
      </c>
      <c r="V483" t="s">
        <v>35</v>
      </c>
      <c r="W483" t="s">
        <v>42</v>
      </c>
      <c r="X483">
        <v>2019</v>
      </c>
      <c r="Y483" t="s">
        <v>37</v>
      </c>
      <c r="Z483" t="s">
        <v>38</v>
      </c>
      <c r="AA483">
        <v>15</v>
      </c>
      <c r="AB483">
        <v>103</v>
      </c>
      <c r="AC483">
        <v>1.05</v>
      </c>
      <c r="AD483">
        <v>3.70370444444444E-3</v>
      </c>
      <c r="AE483">
        <v>750.75</v>
      </c>
      <c r="AF483">
        <f>VLOOKUP(A483,[1]DETALLE!$A$1:$AK$841,37,FALSE)</f>
        <v>1092</v>
      </c>
      <c r="AG483">
        <f>VLOOKUP(A483,[1]DETALLE!$A$1:$AK$841,16,FALSE)</f>
        <v>29</v>
      </c>
      <c r="AH483">
        <f>VLOOKUP(A483,[1]DETALLE!$A$1:$AK$841,22,FALSE)</f>
        <v>0.8</v>
      </c>
      <c r="AI483">
        <f>VLOOKUP(A483,[1]DETALLE!$A$1:$AK$841,27,FALSE)</f>
        <v>0.30399999999999999</v>
      </c>
      <c r="AJ483" t="str">
        <f>VLOOKUP(A483,[1]DETALLE!$A$1:$AK$841,18,FALSE)</f>
        <v>Departmental Digital</v>
      </c>
      <c r="AK483">
        <f t="shared" si="35"/>
        <v>0</v>
      </c>
      <c r="AL483">
        <f t="shared" si="36"/>
        <v>0</v>
      </c>
      <c r="AM483">
        <f t="shared" si="37"/>
        <v>0</v>
      </c>
      <c r="AN483">
        <f t="shared" si="38"/>
        <v>0</v>
      </c>
      <c r="AO483">
        <f t="shared" si="39"/>
        <v>0</v>
      </c>
    </row>
    <row r="484" spans="1:41" x14ac:dyDescent="0.25">
      <c r="A484" t="s">
        <v>473</v>
      </c>
      <c r="B484">
        <v>2019</v>
      </c>
      <c r="C484" t="s">
        <v>37</v>
      </c>
      <c r="D484" t="s">
        <v>38</v>
      </c>
      <c r="E484">
        <v>15</v>
      </c>
      <c r="F484" t="s">
        <v>40</v>
      </c>
      <c r="G484">
        <v>2.766667</v>
      </c>
      <c r="H484" t="s">
        <v>34</v>
      </c>
      <c r="I484">
        <v>468</v>
      </c>
      <c r="J484">
        <v>715</v>
      </c>
      <c r="K484">
        <v>0</v>
      </c>
      <c r="L484">
        <v>0</v>
      </c>
      <c r="M484">
        <v>0</v>
      </c>
      <c r="N484">
        <v>0.6</v>
      </c>
      <c r="O484">
        <v>0.8</v>
      </c>
      <c r="P484">
        <v>1.05</v>
      </c>
      <c r="Q484" t="s">
        <v>46</v>
      </c>
      <c r="R484">
        <v>5</v>
      </c>
      <c r="S484">
        <v>9</v>
      </c>
      <c r="T484" t="s">
        <v>47</v>
      </c>
      <c r="U484" t="s">
        <v>34</v>
      </c>
      <c r="V484" t="s">
        <v>35</v>
      </c>
      <c r="W484" t="s">
        <v>67</v>
      </c>
      <c r="X484">
        <v>2019</v>
      </c>
      <c r="Y484" t="s">
        <v>37</v>
      </c>
      <c r="Z484" t="s">
        <v>38</v>
      </c>
      <c r="AA484">
        <v>17</v>
      </c>
      <c r="AB484">
        <v>21</v>
      </c>
      <c r="AC484">
        <v>0.6</v>
      </c>
      <c r="AD484">
        <v>0.55333339999999998</v>
      </c>
      <c r="AE484">
        <v>429</v>
      </c>
      <c r="AF484">
        <f>VLOOKUP(A484,[1]DETALLE!$A$1:$AK$841,37,FALSE)</f>
        <v>819</v>
      </c>
      <c r="AG484">
        <f>VLOOKUP(A484,[1]DETALLE!$A$1:$AK$841,16,FALSE)</f>
        <v>7</v>
      </c>
      <c r="AH484">
        <f>VLOOKUP(A484,[1]DETALLE!$A$1:$AK$841,22,FALSE)</f>
        <v>0.6</v>
      </c>
      <c r="AI484">
        <f>VLOOKUP(A484,[1]DETALLE!$A$1:$AK$841,27,FALSE)</f>
        <v>1.6E-2</v>
      </c>
      <c r="AJ484" t="str">
        <f>VLOOKUP(A484,[1]DETALLE!$A$1:$AK$841,18,FALSE)</f>
        <v>Office Digital</v>
      </c>
      <c r="AK484">
        <f t="shared" si="35"/>
        <v>0</v>
      </c>
      <c r="AL484">
        <f t="shared" si="36"/>
        <v>0</v>
      </c>
      <c r="AM484">
        <f t="shared" si="37"/>
        <v>1</v>
      </c>
      <c r="AN484">
        <f t="shared" si="38"/>
        <v>0</v>
      </c>
      <c r="AO484">
        <f t="shared" si="39"/>
        <v>0</v>
      </c>
    </row>
    <row r="485" spans="1:41" x14ac:dyDescent="0.25">
      <c r="A485" t="s">
        <v>474</v>
      </c>
      <c r="B485">
        <v>2019</v>
      </c>
      <c r="C485" t="s">
        <v>37</v>
      </c>
      <c r="D485" t="s">
        <v>38</v>
      </c>
      <c r="E485">
        <v>15</v>
      </c>
      <c r="F485" t="s">
        <v>40</v>
      </c>
      <c r="G485">
        <v>0</v>
      </c>
      <c r="H485" t="s">
        <v>91</v>
      </c>
      <c r="I485">
        <v>803</v>
      </c>
      <c r="J485">
        <v>1573</v>
      </c>
      <c r="K485">
        <v>0.2</v>
      </c>
      <c r="L485">
        <v>0.6</v>
      </c>
      <c r="M485">
        <v>0.8</v>
      </c>
      <c r="N485">
        <v>1.05</v>
      </c>
      <c r="O485">
        <v>1.1000000000000001</v>
      </c>
      <c r="P485">
        <v>1.1499999999999999</v>
      </c>
      <c r="Q485" t="s">
        <v>46</v>
      </c>
      <c r="R485">
        <v>4</v>
      </c>
      <c r="S485">
        <v>6</v>
      </c>
      <c r="T485" t="s">
        <v>47</v>
      </c>
      <c r="U485" t="s">
        <v>91</v>
      </c>
      <c r="V485" t="s">
        <v>35</v>
      </c>
      <c r="W485" t="s">
        <v>73</v>
      </c>
      <c r="X485">
        <v>2019</v>
      </c>
      <c r="Y485" t="s">
        <v>37</v>
      </c>
      <c r="Z485" t="s">
        <v>38</v>
      </c>
      <c r="AA485">
        <v>16</v>
      </c>
      <c r="AB485">
        <v>118</v>
      </c>
      <c r="AC485">
        <v>1.1499999999999999</v>
      </c>
      <c r="AD485">
        <v>0</v>
      </c>
      <c r="AE485">
        <v>1808.95</v>
      </c>
      <c r="AF485">
        <f>VLOOKUP(A485,[1]DETALLE!$A$1:$AK$841,37,FALSE)</f>
        <v>750.75000000000011</v>
      </c>
      <c r="AG485">
        <f>VLOOKUP(A485,[1]DETALLE!$A$1:$AK$841,16,FALSE)</f>
        <v>66</v>
      </c>
      <c r="AH485">
        <f>VLOOKUP(A485,[1]DETALLE!$A$1:$AK$841,22,FALSE)</f>
        <v>1.05</v>
      </c>
      <c r="AI485">
        <f>VLOOKUP(A485,[1]DETALLE!$A$1:$AK$841,27,FALSE)</f>
        <v>0.47777777777777775</v>
      </c>
      <c r="AJ485" t="str">
        <f>VLOOKUP(A485,[1]DETALLE!$A$1:$AK$841,18,FALSE)</f>
        <v>A4 Mono MFPs</v>
      </c>
      <c r="AK485">
        <f t="shared" si="35"/>
        <v>0</v>
      </c>
      <c r="AL485">
        <f t="shared" si="36"/>
        <v>0</v>
      </c>
      <c r="AM485">
        <f t="shared" si="37"/>
        <v>0</v>
      </c>
      <c r="AN485">
        <f t="shared" si="38"/>
        <v>0</v>
      </c>
      <c r="AO485">
        <f t="shared" si="39"/>
        <v>0</v>
      </c>
    </row>
    <row r="486" spans="1:41" x14ac:dyDescent="0.25">
      <c r="A486" t="s">
        <v>475</v>
      </c>
      <c r="B486">
        <v>2019</v>
      </c>
      <c r="C486" t="s">
        <v>37</v>
      </c>
      <c r="D486" t="s">
        <v>38</v>
      </c>
      <c r="E486">
        <v>15</v>
      </c>
      <c r="F486" t="s">
        <v>40</v>
      </c>
      <c r="G486">
        <v>1.183333</v>
      </c>
      <c r="H486" t="s">
        <v>91</v>
      </c>
      <c r="I486">
        <v>803</v>
      </c>
      <c r="J486">
        <v>1573</v>
      </c>
      <c r="K486">
        <v>0.2</v>
      </c>
      <c r="L486">
        <v>0.6</v>
      </c>
      <c r="M486">
        <v>0.8</v>
      </c>
      <c r="N486">
        <v>1.05</v>
      </c>
      <c r="O486">
        <v>1.1000000000000001</v>
      </c>
      <c r="P486">
        <v>1.1499999999999999</v>
      </c>
      <c r="Q486" t="s">
        <v>46</v>
      </c>
      <c r="R486">
        <v>4</v>
      </c>
      <c r="S486">
        <v>6</v>
      </c>
      <c r="T486" t="s">
        <v>47</v>
      </c>
      <c r="U486" t="s">
        <v>91</v>
      </c>
      <c r="V486" t="s">
        <v>35</v>
      </c>
      <c r="W486" t="s">
        <v>50</v>
      </c>
      <c r="X486">
        <v>2019</v>
      </c>
      <c r="Y486" t="s">
        <v>37</v>
      </c>
      <c r="Z486" t="s">
        <v>38</v>
      </c>
      <c r="AA486">
        <v>15</v>
      </c>
      <c r="AB486">
        <v>251</v>
      </c>
      <c r="AC486">
        <v>1.1499999999999999</v>
      </c>
      <c r="AD486">
        <v>0.29583324999999999</v>
      </c>
      <c r="AE486">
        <v>1808.95</v>
      </c>
      <c r="AF486">
        <f>VLOOKUP(A486,[1]DETALLE!$A$1:$AK$841,37,FALSE)</f>
        <v>0</v>
      </c>
      <c r="AG486">
        <f>VLOOKUP(A486,[1]DETALLE!$A$1:$AK$841,16,FALSE)</f>
        <v>2</v>
      </c>
      <c r="AH486">
        <f>VLOOKUP(A486,[1]DETALLE!$A$1:$AK$841,22,FALSE)</f>
        <v>0</v>
      </c>
      <c r="AI486">
        <f>VLOOKUP(A486,[1]DETALLE!$A$1:$AK$841,27,FALSE)</f>
        <v>6.9999999999999993E-2</v>
      </c>
      <c r="AJ486" t="str">
        <f>VLOOKUP(A486,[1]DETALLE!$A$1:$AK$841,18,FALSE)</f>
        <v>Departmental Digital</v>
      </c>
      <c r="AK486">
        <f t="shared" si="35"/>
        <v>0</v>
      </c>
      <c r="AL486">
        <f t="shared" si="36"/>
        <v>0</v>
      </c>
      <c r="AM486">
        <f t="shared" si="37"/>
        <v>0</v>
      </c>
      <c r="AN486">
        <f t="shared" si="38"/>
        <v>0</v>
      </c>
      <c r="AO486">
        <f t="shared" si="39"/>
        <v>0</v>
      </c>
    </row>
    <row r="487" spans="1:41" x14ac:dyDescent="0.25">
      <c r="A487" t="s">
        <v>476</v>
      </c>
      <c r="B487">
        <v>2019</v>
      </c>
      <c r="C487" t="s">
        <v>37</v>
      </c>
      <c r="D487" t="s">
        <v>38</v>
      </c>
      <c r="E487">
        <v>15</v>
      </c>
      <c r="F487" t="s">
        <v>40</v>
      </c>
      <c r="G487">
        <v>1.1166670000000001</v>
      </c>
      <c r="H487" t="s">
        <v>91</v>
      </c>
      <c r="I487">
        <v>803</v>
      </c>
      <c r="J487">
        <v>1573</v>
      </c>
      <c r="K487">
        <v>0.2</v>
      </c>
      <c r="L487">
        <v>0.6</v>
      </c>
      <c r="M487">
        <v>0.8</v>
      </c>
      <c r="N487">
        <v>1.05</v>
      </c>
      <c r="O487">
        <v>1.1000000000000001</v>
      </c>
      <c r="P487">
        <v>1.1499999999999999</v>
      </c>
      <c r="Q487" t="s">
        <v>46</v>
      </c>
      <c r="R487">
        <v>4</v>
      </c>
      <c r="S487">
        <v>6</v>
      </c>
      <c r="T487" t="s">
        <v>47</v>
      </c>
      <c r="U487" t="s">
        <v>91</v>
      </c>
      <c r="V487" t="s">
        <v>35</v>
      </c>
      <c r="W487" t="s">
        <v>50</v>
      </c>
      <c r="X487">
        <v>2019</v>
      </c>
      <c r="Y487" t="s">
        <v>37</v>
      </c>
      <c r="Z487" t="s">
        <v>38</v>
      </c>
      <c r="AA487">
        <v>15</v>
      </c>
      <c r="AB487">
        <v>34</v>
      </c>
      <c r="AC487">
        <v>1.1000000000000001</v>
      </c>
      <c r="AD487">
        <v>0.27916675000000002</v>
      </c>
      <c r="AE487">
        <v>1730.3</v>
      </c>
      <c r="AF487">
        <f>VLOOKUP(A487,[1]DETALLE!$A$1:$AK$841,37,FALSE)</f>
        <v>750.75000000000011</v>
      </c>
      <c r="AG487">
        <f>VLOOKUP(A487,[1]DETALLE!$A$1:$AK$841,16,FALSE)</f>
        <v>587</v>
      </c>
      <c r="AH487">
        <f>VLOOKUP(A487,[1]DETALLE!$A$1:$AK$841,22,FALSE)</f>
        <v>1.05</v>
      </c>
      <c r="AI487">
        <f>VLOOKUP(A487,[1]DETALLE!$A$1:$AK$841,27,FALSE)</f>
        <v>0.38200000000000001</v>
      </c>
      <c r="AJ487" t="str">
        <f>VLOOKUP(A487,[1]DETALLE!$A$1:$AK$841,18,FALSE)</f>
        <v>A4 Mono MFPs</v>
      </c>
      <c r="AK487">
        <f t="shared" si="35"/>
        <v>0</v>
      </c>
      <c r="AL487">
        <f t="shared" si="36"/>
        <v>0</v>
      </c>
      <c r="AM487">
        <f t="shared" si="37"/>
        <v>0</v>
      </c>
      <c r="AN487">
        <f t="shared" si="38"/>
        <v>0</v>
      </c>
      <c r="AO487">
        <f t="shared" si="39"/>
        <v>0</v>
      </c>
    </row>
    <row r="488" spans="1:41" x14ac:dyDescent="0.25">
      <c r="A488" t="s">
        <v>477</v>
      </c>
      <c r="B488">
        <v>2019</v>
      </c>
      <c r="C488" t="s">
        <v>37</v>
      </c>
      <c r="D488" t="s">
        <v>38</v>
      </c>
      <c r="E488">
        <v>15</v>
      </c>
      <c r="F488" t="s">
        <v>40</v>
      </c>
      <c r="G488">
        <v>1.733333</v>
      </c>
      <c r="H488" t="s">
        <v>91</v>
      </c>
      <c r="I488">
        <v>803</v>
      </c>
      <c r="J488">
        <v>1573</v>
      </c>
      <c r="K488">
        <v>0.2</v>
      </c>
      <c r="L488">
        <v>0.6</v>
      </c>
      <c r="M488">
        <v>0.8</v>
      </c>
      <c r="N488">
        <v>1.05</v>
      </c>
      <c r="O488">
        <v>1.1000000000000001</v>
      </c>
      <c r="P488">
        <v>1.1499999999999999</v>
      </c>
      <c r="Q488" t="s">
        <v>46</v>
      </c>
      <c r="R488">
        <v>4</v>
      </c>
      <c r="S488">
        <v>6</v>
      </c>
      <c r="T488" t="s">
        <v>47</v>
      </c>
      <c r="U488" t="s">
        <v>91</v>
      </c>
      <c r="V488" t="s">
        <v>35</v>
      </c>
      <c r="W488" t="s">
        <v>130</v>
      </c>
      <c r="X488">
        <v>2019</v>
      </c>
      <c r="Y488" t="s">
        <v>37</v>
      </c>
      <c r="Z488" t="s">
        <v>38</v>
      </c>
      <c r="AA488">
        <v>15</v>
      </c>
      <c r="AB488">
        <v>35</v>
      </c>
      <c r="AC488">
        <v>1.1000000000000001</v>
      </c>
      <c r="AD488">
        <v>0.43333325</v>
      </c>
      <c r="AE488">
        <v>1730.3</v>
      </c>
      <c r="AF488">
        <f>VLOOKUP(A488,[1]DETALLE!$A$1:$AK$841,37,FALSE)</f>
        <v>750.75000000000011</v>
      </c>
      <c r="AG488">
        <f>VLOOKUP(A488,[1]DETALLE!$A$1:$AK$841,16,FALSE)</f>
        <v>88</v>
      </c>
      <c r="AH488">
        <f>VLOOKUP(A488,[1]DETALLE!$A$1:$AK$841,22,FALSE)</f>
        <v>1.05</v>
      </c>
      <c r="AI488">
        <f>VLOOKUP(A488,[1]DETALLE!$A$1:$AK$841,27,FALSE)</f>
        <v>0.316</v>
      </c>
      <c r="AJ488" t="str">
        <f>VLOOKUP(A488,[1]DETALLE!$A$1:$AK$841,18,FALSE)</f>
        <v>A4 Mono MFPs</v>
      </c>
      <c r="AK488">
        <f t="shared" si="35"/>
        <v>0</v>
      </c>
      <c r="AL488">
        <f t="shared" si="36"/>
        <v>0</v>
      </c>
      <c r="AM488">
        <f t="shared" si="37"/>
        <v>0</v>
      </c>
      <c r="AN488">
        <f t="shared" si="38"/>
        <v>0</v>
      </c>
      <c r="AO488">
        <f t="shared" si="39"/>
        <v>0</v>
      </c>
    </row>
    <row r="489" spans="1:41" x14ac:dyDescent="0.25">
      <c r="A489" t="s">
        <v>236</v>
      </c>
      <c r="B489">
        <v>2019</v>
      </c>
      <c r="C489" t="s">
        <v>37</v>
      </c>
      <c r="D489" t="s">
        <v>38</v>
      </c>
      <c r="E489">
        <v>15</v>
      </c>
      <c r="F489" t="s">
        <v>44</v>
      </c>
      <c r="G489">
        <v>0</v>
      </c>
      <c r="H489" t="s">
        <v>91</v>
      </c>
      <c r="I489">
        <v>803</v>
      </c>
      <c r="J489">
        <v>1573</v>
      </c>
      <c r="K489">
        <v>0.2</v>
      </c>
      <c r="L489">
        <v>0.6</v>
      </c>
      <c r="M489">
        <v>0.8</v>
      </c>
      <c r="N489">
        <v>1.05</v>
      </c>
      <c r="O489">
        <v>1.1000000000000001</v>
      </c>
      <c r="P489">
        <v>1.1499999999999999</v>
      </c>
      <c r="Q489" t="s">
        <v>46</v>
      </c>
      <c r="R489">
        <v>4</v>
      </c>
      <c r="S489">
        <v>6</v>
      </c>
      <c r="T489" t="s">
        <v>47</v>
      </c>
      <c r="U489" t="s">
        <v>91</v>
      </c>
      <c r="V489" t="s">
        <v>35</v>
      </c>
      <c r="W489" t="s">
        <v>59</v>
      </c>
      <c r="X489">
        <v>2019</v>
      </c>
      <c r="Y489" t="s">
        <v>37</v>
      </c>
      <c r="Z489" t="s">
        <v>38</v>
      </c>
      <c r="AA489">
        <v>15</v>
      </c>
      <c r="AB489">
        <v>11</v>
      </c>
      <c r="AC489">
        <v>0</v>
      </c>
      <c r="AD489">
        <v>0</v>
      </c>
      <c r="AE489">
        <v>1573</v>
      </c>
      <c r="AF489" t="e">
        <f>VLOOKUP(A489,[1]DETALLE!$A$1:$AK$841,37,FALSE)</f>
        <v>#N/A</v>
      </c>
      <c r="AG489" t="e">
        <f>VLOOKUP(A489,[1]DETALLE!$A$1:$AK$841,16,FALSE)</f>
        <v>#N/A</v>
      </c>
      <c r="AH489" t="e">
        <f>VLOOKUP(A489,[1]DETALLE!$A$1:$AK$841,22,FALSE)</f>
        <v>#N/A</v>
      </c>
      <c r="AI489" t="e">
        <f>VLOOKUP(A489,[1]DETALLE!$A$1:$AK$841,27,FALSE)</f>
        <v>#N/A</v>
      </c>
      <c r="AJ489" t="e">
        <f>VLOOKUP(A489,[1]DETALLE!$A$1:$AK$841,18,FALSE)</f>
        <v>#N/A</v>
      </c>
      <c r="AK489" t="e">
        <f t="shared" si="35"/>
        <v>#N/A</v>
      </c>
      <c r="AL489" t="e">
        <f t="shared" si="36"/>
        <v>#N/A</v>
      </c>
      <c r="AM489" t="e">
        <f t="shared" si="37"/>
        <v>#N/A</v>
      </c>
      <c r="AN489" t="e">
        <f t="shared" si="38"/>
        <v>#N/A</v>
      </c>
      <c r="AO489" t="e">
        <f t="shared" si="39"/>
        <v>#N/A</v>
      </c>
    </row>
    <row r="490" spans="1:41" x14ac:dyDescent="0.25">
      <c r="A490" t="s">
        <v>478</v>
      </c>
      <c r="B490">
        <v>2019</v>
      </c>
      <c r="C490" t="s">
        <v>37</v>
      </c>
      <c r="D490" t="s">
        <v>38</v>
      </c>
      <c r="E490">
        <v>15</v>
      </c>
      <c r="F490" t="s">
        <v>40</v>
      </c>
      <c r="G490">
        <v>6.6666669999999997E-2</v>
      </c>
      <c r="H490" t="s">
        <v>45</v>
      </c>
      <c r="I490">
        <v>803</v>
      </c>
      <c r="J490">
        <v>1573</v>
      </c>
      <c r="K490">
        <v>0.2</v>
      </c>
      <c r="L490">
        <v>0.6</v>
      </c>
      <c r="M490">
        <v>0.8</v>
      </c>
      <c r="N490">
        <v>1.05</v>
      </c>
      <c r="O490">
        <v>1.1000000000000001</v>
      </c>
      <c r="P490">
        <v>1.1499999999999999</v>
      </c>
      <c r="Q490" t="s">
        <v>46</v>
      </c>
      <c r="R490">
        <v>4</v>
      </c>
      <c r="S490">
        <v>6</v>
      </c>
      <c r="T490" t="s">
        <v>47</v>
      </c>
      <c r="U490" t="s">
        <v>48</v>
      </c>
      <c r="V490" t="s">
        <v>35</v>
      </c>
      <c r="W490" t="s">
        <v>50</v>
      </c>
      <c r="X490">
        <v>2019</v>
      </c>
      <c r="Y490" t="s">
        <v>37</v>
      </c>
      <c r="Z490" t="s">
        <v>38</v>
      </c>
      <c r="AA490">
        <v>17</v>
      </c>
      <c r="AB490">
        <v>18</v>
      </c>
      <c r="AC490">
        <v>1.05</v>
      </c>
      <c r="AD490">
        <v>1.6666667499999999E-2</v>
      </c>
      <c r="AE490">
        <v>1651.65</v>
      </c>
      <c r="AF490">
        <f>VLOOKUP(A490,[1]DETALLE!$A$1:$AK$841,37,FALSE)</f>
        <v>1808.95</v>
      </c>
      <c r="AG490">
        <f>VLOOKUP(A490,[1]DETALLE!$A$1:$AK$841,16,FALSE)</f>
        <v>101</v>
      </c>
      <c r="AH490">
        <f>VLOOKUP(A490,[1]DETALLE!$A$1:$AK$841,22,FALSE)</f>
        <v>1.1499999999999999</v>
      </c>
      <c r="AI490">
        <f>VLOOKUP(A490,[1]DETALLE!$A$1:$AK$841,27,FALSE)</f>
        <v>0.17166666666666666</v>
      </c>
      <c r="AJ490" t="str">
        <f>VLOOKUP(A490,[1]DETALLE!$A$1:$AK$841,18,FALSE)</f>
        <v>Light Production Digital Business</v>
      </c>
      <c r="AK490">
        <f t="shared" si="35"/>
        <v>0</v>
      </c>
      <c r="AL490">
        <f t="shared" si="36"/>
        <v>0</v>
      </c>
      <c r="AM490">
        <f t="shared" si="37"/>
        <v>0</v>
      </c>
      <c r="AN490">
        <f t="shared" si="38"/>
        <v>0</v>
      </c>
      <c r="AO490">
        <f t="shared" si="39"/>
        <v>1</v>
      </c>
    </row>
    <row r="491" spans="1:41" x14ac:dyDescent="0.25">
      <c r="A491" t="s">
        <v>479</v>
      </c>
      <c r="B491">
        <v>2019</v>
      </c>
      <c r="C491" t="s">
        <v>37</v>
      </c>
      <c r="D491" t="s">
        <v>38</v>
      </c>
      <c r="E491">
        <v>15</v>
      </c>
      <c r="F491" t="s">
        <v>40</v>
      </c>
      <c r="G491">
        <v>1.433333</v>
      </c>
      <c r="H491" t="s">
        <v>45</v>
      </c>
      <c r="I491">
        <v>803</v>
      </c>
      <c r="J491">
        <v>1573</v>
      </c>
      <c r="K491">
        <v>0.2</v>
      </c>
      <c r="L491">
        <v>0.6</v>
      </c>
      <c r="M491">
        <v>0.8</v>
      </c>
      <c r="N491">
        <v>1.05</v>
      </c>
      <c r="O491">
        <v>1.1000000000000001</v>
      </c>
      <c r="P491">
        <v>1.1499999999999999</v>
      </c>
      <c r="Q491" t="s">
        <v>46</v>
      </c>
      <c r="R491">
        <v>4</v>
      </c>
      <c r="S491">
        <v>6</v>
      </c>
      <c r="T491" t="s">
        <v>47</v>
      </c>
      <c r="U491" t="s">
        <v>48</v>
      </c>
      <c r="V491" t="s">
        <v>35</v>
      </c>
      <c r="W491" t="s">
        <v>36</v>
      </c>
      <c r="X491">
        <v>2019</v>
      </c>
      <c r="Y491" t="s">
        <v>37</v>
      </c>
      <c r="Z491" t="s">
        <v>38</v>
      </c>
      <c r="AA491">
        <v>15</v>
      </c>
      <c r="AB491">
        <v>26</v>
      </c>
      <c r="AC491">
        <v>1.05</v>
      </c>
      <c r="AD491">
        <v>0.35833324999999999</v>
      </c>
      <c r="AE491">
        <v>1651.65</v>
      </c>
      <c r="AF491">
        <f>VLOOKUP(A491,[1]DETALLE!$A$1:$AK$841,37,FALSE)</f>
        <v>1808.95</v>
      </c>
      <c r="AG491">
        <f>VLOOKUP(A491,[1]DETALLE!$A$1:$AK$841,16,FALSE)</f>
        <v>557</v>
      </c>
      <c r="AH491">
        <f>VLOOKUP(A491,[1]DETALLE!$A$1:$AK$841,22,FALSE)</f>
        <v>1.1499999999999999</v>
      </c>
      <c r="AI491">
        <f>VLOOKUP(A491,[1]DETALLE!$A$1:$AK$841,27,FALSE)</f>
        <v>0.75</v>
      </c>
      <c r="AJ491" t="str">
        <f>VLOOKUP(A491,[1]DETALLE!$A$1:$AK$841,18,FALSE)</f>
        <v>Entry Production Color Low/Mid</v>
      </c>
      <c r="AK491">
        <f t="shared" si="35"/>
        <v>0</v>
      </c>
      <c r="AL491">
        <f t="shared" si="36"/>
        <v>0</v>
      </c>
      <c r="AM491">
        <f t="shared" si="37"/>
        <v>0</v>
      </c>
      <c r="AN491">
        <f t="shared" si="38"/>
        <v>0</v>
      </c>
      <c r="AO491">
        <f t="shared" si="39"/>
        <v>0</v>
      </c>
    </row>
    <row r="492" spans="1:41" x14ac:dyDescent="0.25">
      <c r="A492" t="s">
        <v>480</v>
      </c>
      <c r="B492">
        <v>2019</v>
      </c>
      <c r="C492" t="s">
        <v>37</v>
      </c>
      <c r="D492" t="s">
        <v>38</v>
      </c>
      <c r="E492">
        <v>15</v>
      </c>
      <c r="F492" t="s">
        <v>40</v>
      </c>
      <c r="G492">
        <v>1.05</v>
      </c>
      <c r="H492" t="s">
        <v>45</v>
      </c>
      <c r="I492">
        <v>803</v>
      </c>
      <c r="J492">
        <v>1573</v>
      </c>
      <c r="K492">
        <v>0.2</v>
      </c>
      <c r="L492">
        <v>0.6</v>
      </c>
      <c r="M492">
        <v>0.8</v>
      </c>
      <c r="N492">
        <v>1.05</v>
      </c>
      <c r="O492">
        <v>1.1000000000000001</v>
      </c>
      <c r="P492">
        <v>1.1499999999999999</v>
      </c>
      <c r="Q492" t="s">
        <v>46</v>
      </c>
      <c r="R492">
        <v>4</v>
      </c>
      <c r="S492">
        <v>6</v>
      </c>
      <c r="T492" t="s">
        <v>47</v>
      </c>
      <c r="U492" t="s">
        <v>48</v>
      </c>
      <c r="V492" t="s">
        <v>35</v>
      </c>
      <c r="W492" t="s">
        <v>59</v>
      </c>
      <c r="X492">
        <v>2019</v>
      </c>
      <c r="Y492" t="s">
        <v>37</v>
      </c>
      <c r="Z492" t="s">
        <v>38</v>
      </c>
      <c r="AA492">
        <v>24</v>
      </c>
      <c r="AB492">
        <v>81</v>
      </c>
      <c r="AC492">
        <v>1.1499999999999999</v>
      </c>
      <c r="AD492">
        <v>0.26250000000000001</v>
      </c>
      <c r="AE492">
        <v>1808.95</v>
      </c>
      <c r="AF492">
        <f>VLOOKUP(A492,[1]DETALLE!$A$1:$AK$841,37,FALSE)</f>
        <v>0</v>
      </c>
      <c r="AG492">
        <f>VLOOKUP(A492,[1]DETALLE!$A$1:$AK$841,16,FALSE)</f>
        <v>11</v>
      </c>
      <c r="AH492">
        <f>VLOOKUP(A492,[1]DETALLE!$A$1:$AK$841,22,FALSE)</f>
        <v>0.8</v>
      </c>
      <c r="AI492">
        <f>VLOOKUP(A492,[1]DETALLE!$A$1:$AK$841,27,FALSE)</f>
        <v>0.33</v>
      </c>
      <c r="AJ492" t="str">
        <f>VLOOKUP(A492,[1]DETALLE!$A$1:$AK$841,18,FALSE)</f>
        <v>Entry Production Color Low/Mid</v>
      </c>
      <c r="AK492">
        <f t="shared" si="35"/>
        <v>0</v>
      </c>
      <c r="AL492">
        <f t="shared" si="36"/>
        <v>0</v>
      </c>
      <c r="AM492">
        <f t="shared" si="37"/>
        <v>0</v>
      </c>
      <c r="AN492">
        <f t="shared" si="38"/>
        <v>0</v>
      </c>
      <c r="AO492">
        <f t="shared" si="39"/>
        <v>0</v>
      </c>
    </row>
    <row r="493" spans="1:41" x14ac:dyDescent="0.25">
      <c r="A493" t="s">
        <v>330</v>
      </c>
      <c r="B493">
        <v>2019</v>
      </c>
      <c r="C493" t="s">
        <v>37</v>
      </c>
      <c r="D493" t="s">
        <v>38</v>
      </c>
      <c r="E493">
        <v>15</v>
      </c>
      <c r="F493" t="s">
        <v>40</v>
      </c>
      <c r="G493">
        <v>1.0833330000000001</v>
      </c>
      <c r="H493" t="s">
        <v>45</v>
      </c>
      <c r="I493">
        <v>803</v>
      </c>
      <c r="J493">
        <v>1573</v>
      </c>
      <c r="K493">
        <v>0.2</v>
      </c>
      <c r="L493">
        <v>0.6</v>
      </c>
      <c r="M493">
        <v>0.8</v>
      </c>
      <c r="N493">
        <v>1.05</v>
      </c>
      <c r="O493">
        <v>1.1000000000000001</v>
      </c>
      <c r="P493">
        <v>1.1499999999999999</v>
      </c>
      <c r="Q493" t="s">
        <v>46</v>
      </c>
      <c r="R493">
        <v>4</v>
      </c>
      <c r="S493">
        <v>6</v>
      </c>
      <c r="T493" t="s">
        <v>47</v>
      </c>
      <c r="U493" t="s">
        <v>48</v>
      </c>
      <c r="V493" t="s">
        <v>35</v>
      </c>
      <c r="W493" t="s">
        <v>59</v>
      </c>
      <c r="X493">
        <v>2019</v>
      </c>
      <c r="Y493" t="s">
        <v>37</v>
      </c>
      <c r="Z493" t="s">
        <v>38</v>
      </c>
      <c r="AA493">
        <v>17</v>
      </c>
      <c r="AB493">
        <v>7</v>
      </c>
      <c r="AC493">
        <v>0.8</v>
      </c>
      <c r="AD493">
        <v>0.27083325000000003</v>
      </c>
      <c r="AE493">
        <v>1258.4000000000001</v>
      </c>
      <c r="AF493">
        <f>VLOOKUP(A493,[1]DETALLE!$A$1:$AK$841,37,FALSE)</f>
        <v>0</v>
      </c>
      <c r="AG493">
        <f>VLOOKUP(A493,[1]DETALLE!$A$1:$AK$841,16,FALSE)</f>
        <v>2</v>
      </c>
      <c r="AH493">
        <f>VLOOKUP(A493,[1]DETALLE!$A$1:$AK$841,22,FALSE)</f>
        <v>0</v>
      </c>
      <c r="AI493">
        <f>VLOOKUP(A493,[1]DETALLE!$A$1:$AK$841,27,FALSE)</f>
        <v>0.44600000000000001</v>
      </c>
      <c r="AJ493" t="str">
        <f>VLOOKUP(A493,[1]DETALLE!$A$1:$AK$841,18,FALSE)</f>
        <v>A4 Mono MFPs</v>
      </c>
      <c r="AK493">
        <f t="shared" si="35"/>
        <v>0</v>
      </c>
      <c r="AL493">
        <f t="shared" si="36"/>
        <v>0</v>
      </c>
      <c r="AM493">
        <f t="shared" si="37"/>
        <v>0</v>
      </c>
      <c r="AN493">
        <f t="shared" si="38"/>
        <v>0</v>
      </c>
      <c r="AO493">
        <f t="shared" si="39"/>
        <v>0</v>
      </c>
    </row>
    <row r="494" spans="1:41" x14ac:dyDescent="0.25">
      <c r="A494" t="s">
        <v>316</v>
      </c>
      <c r="B494">
        <v>2019</v>
      </c>
      <c r="C494" t="s">
        <v>37</v>
      </c>
      <c r="D494" t="s">
        <v>38</v>
      </c>
      <c r="E494">
        <v>15</v>
      </c>
      <c r="F494" t="s">
        <v>40</v>
      </c>
      <c r="G494">
        <v>0.98333329999999997</v>
      </c>
      <c r="H494" t="s">
        <v>45</v>
      </c>
      <c r="I494">
        <v>803</v>
      </c>
      <c r="J494">
        <v>1573</v>
      </c>
      <c r="K494">
        <v>0.2</v>
      </c>
      <c r="L494">
        <v>0.6</v>
      </c>
      <c r="M494">
        <v>0.8</v>
      </c>
      <c r="N494">
        <v>1.05</v>
      </c>
      <c r="O494">
        <v>1.1000000000000001</v>
      </c>
      <c r="P494">
        <v>1.1499999999999999</v>
      </c>
      <c r="Q494" t="s">
        <v>46</v>
      </c>
      <c r="R494">
        <v>4</v>
      </c>
      <c r="S494">
        <v>6</v>
      </c>
      <c r="T494" t="s">
        <v>47</v>
      </c>
      <c r="U494" t="s">
        <v>48</v>
      </c>
      <c r="V494" t="s">
        <v>35</v>
      </c>
      <c r="W494" t="s">
        <v>36</v>
      </c>
      <c r="X494">
        <v>2019</v>
      </c>
      <c r="Y494" t="s">
        <v>37</v>
      </c>
      <c r="Z494" t="s">
        <v>38</v>
      </c>
      <c r="AA494">
        <v>15</v>
      </c>
      <c r="AB494">
        <v>8</v>
      </c>
      <c r="AC494">
        <v>0.8</v>
      </c>
      <c r="AD494">
        <v>0.24583332499999999</v>
      </c>
      <c r="AE494">
        <v>1258.4000000000001</v>
      </c>
      <c r="AF494">
        <f>VLOOKUP(A494,[1]DETALLE!$A$1:$AK$841,37,FALSE)</f>
        <v>819</v>
      </c>
      <c r="AG494">
        <f>VLOOKUP(A494,[1]DETALLE!$A$1:$AK$841,16,FALSE)</f>
        <v>14</v>
      </c>
      <c r="AH494">
        <f>VLOOKUP(A494,[1]DETALLE!$A$1:$AK$841,22,FALSE)</f>
        <v>0.6</v>
      </c>
      <c r="AI494">
        <f>VLOOKUP(A494,[1]DETALLE!$A$1:$AK$841,27,FALSE)</f>
        <v>0</v>
      </c>
      <c r="AJ494" t="str">
        <f>VLOOKUP(A494,[1]DETALLE!$A$1:$AK$841,18,FALSE)</f>
        <v>Departmental Digital</v>
      </c>
      <c r="AK494">
        <f t="shared" si="35"/>
        <v>0</v>
      </c>
      <c r="AL494">
        <f t="shared" si="36"/>
        <v>0</v>
      </c>
      <c r="AM494">
        <f t="shared" si="37"/>
        <v>0</v>
      </c>
      <c r="AN494">
        <f t="shared" si="38"/>
        <v>0</v>
      </c>
      <c r="AO494">
        <f t="shared" si="39"/>
        <v>0</v>
      </c>
    </row>
    <row r="495" spans="1:41" x14ac:dyDescent="0.25">
      <c r="A495" t="s">
        <v>72</v>
      </c>
      <c r="B495">
        <v>2019</v>
      </c>
      <c r="C495" t="s">
        <v>37</v>
      </c>
      <c r="D495" t="s">
        <v>38</v>
      </c>
      <c r="E495">
        <v>15</v>
      </c>
      <c r="F495" t="s">
        <v>40</v>
      </c>
      <c r="G495">
        <v>7.6166669999999996</v>
      </c>
      <c r="H495" t="s">
        <v>45</v>
      </c>
      <c r="I495">
        <v>803</v>
      </c>
      <c r="J495">
        <v>1573</v>
      </c>
      <c r="K495">
        <v>0.2</v>
      </c>
      <c r="L495">
        <v>0.6</v>
      </c>
      <c r="M495">
        <v>0.8</v>
      </c>
      <c r="N495">
        <v>1.05</v>
      </c>
      <c r="O495">
        <v>1.1000000000000001</v>
      </c>
      <c r="P495">
        <v>1.1499999999999999</v>
      </c>
      <c r="Q495" t="s">
        <v>46</v>
      </c>
      <c r="R495">
        <v>4</v>
      </c>
      <c r="S495">
        <v>6</v>
      </c>
      <c r="T495" t="s">
        <v>47</v>
      </c>
      <c r="U495" t="s">
        <v>48</v>
      </c>
      <c r="V495" t="s">
        <v>35</v>
      </c>
      <c r="W495" t="s">
        <v>73</v>
      </c>
      <c r="X495">
        <v>2019</v>
      </c>
      <c r="Y495" t="s">
        <v>37</v>
      </c>
      <c r="Z495" t="s">
        <v>38</v>
      </c>
      <c r="AA495">
        <v>22</v>
      </c>
      <c r="AB495">
        <v>5</v>
      </c>
      <c r="AC495">
        <v>0.6</v>
      </c>
      <c r="AD495">
        <v>1.9041667499999999</v>
      </c>
      <c r="AE495">
        <v>588.23642556250002</v>
      </c>
      <c r="AF495">
        <f>VLOOKUP(A495,[1]DETALLE!$A$1:$AK$841,37,FALSE)</f>
        <v>750.75000000000011</v>
      </c>
      <c r="AG495">
        <f>VLOOKUP(A495,[1]DETALLE!$A$1:$AK$841,16,FALSE)</f>
        <v>194</v>
      </c>
      <c r="AH495">
        <f>VLOOKUP(A495,[1]DETALLE!$A$1:$AK$841,22,FALSE)</f>
        <v>1.05</v>
      </c>
      <c r="AI495">
        <f>VLOOKUP(A495,[1]DETALLE!$A$1:$AK$841,27,FALSE)</f>
        <v>0</v>
      </c>
      <c r="AJ495" t="str">
        <f>VLOOKUP(A495,[1]DETALLE!$A$1:$AK$841,18,FALSE)</f>
        <v>Color Laser Printers</v>
      </c>
      <c r="AK495">
        <f t="shared" si="35"/>
        <v>0</v>
      </c>
      <c r="AL495">
        <f t="shared" si="36"/>
        <v>0</v>
      </c>
      <c r="AM495">
        <f t="shared" si="37"/>
        <v>0</v>
      </c>
      <c r="AN495">
        <f t="shared" si="38"/>
        <v>0</v>
      </c>
      <c r="AO495">
        <f t="shared" si="39"/>
        <v>0</v>
      </c>
    </row>
    <row r="496" spans="1:41" x14ac:dyDescent="0.25">
      <c r="A496" t="s">
        <v>481</v>
      </c>
      <c r="B496">
        <v>2019</v>
      </c>
      <c r="C496" t="s">
        <v>37</v>
      </c>
      <c r="D496" t="s">
        <v>38</v>
      </c>
      <c r="E496">
        <v>15</v>
      </c>
      <c r="F496" t="s">
        <v>40</v>
      </c>
      <c r="G496">
        <v>1.1666669999999999</v>
      </c>
      <c r="H496" t="s">
        <v>45</v>
      </c>
      <c r="I496">
        <v>803</v>
      </c>
      <c r="J496">
        <v>1573</v>
      </c>
      <c r="K496">
        <v>0.2</v>
      </c>
      <c r="L496">
        <v>0.6</v>
      </c>
      <c r="M496">
        <v>0.8</v>
      </c>
      <c r="N496">
        <v>1.05</v>
      </c>
      <c r="O496">
        <v>1.1000000000000001</v>
      </c>
      <c r="P496">
        <v>1.1499999999999999</v>
      </c>
      <c r="Q496" t="s">
        <v>46</v>
      </c>
      <c r="R496">
        <v>4</v>
      </c>
      <c r="S496">
        <v>6</v>
      </c>
      <c r="T496" t="s">
        <v>47</v>
      </c>
      <c r="U496" t="s">
        <v>48</v>
      </c>
      <c r="V496" t="s">
        <v>35</v>
      </c>
      <c r="W496" t="s">
        <v>73</v>
      </c>
      <c r="X496">
        <v>2019</v>
      </c>
      <c r="Y496" t="s">
        <v>37</v>
      </c>
      <c r="Z496" t="s">
        <v>38</v>
      </c>
      <c r="AA496">
        <v>15</v>
      </c>
      <c r="AB496">
        <v>82</v>
      </c>
      <c r="AC496">
        <v>1.1499999999999999</v>
      </c>
      <c r="AD496">
        <v>0.29166674999999997</v>
      </c>
      <c r="AE496">
        <v>1808.95</v>
      </c>
      <c r="AF496">
        <f>VLOOKUP(A496,[1]DETALLE!$A$1:$AK$841,37,FALSE)</f>
        <v>1405.8687500000003</v>
      </c>
      <c r="AG496">
        <f>VLOOKUP(A496,[1]DETALLE!$A$1:$AK$841,16,FALSE)</f>
        <v>29</v>
      </c>
      <c r="AH496">
        <f>VLOOKUP(A496,[1]DETALLE!$A$1:$AK$841,22,FALSE)</f>
        <v>1.05</v>
      </c>
      <c r="AI496">
        <f>VLOOKUP(A496,[1]DETALLE!$A$1:$AK$841,27,FALSE)</f>
        <v>1.625</v>
      </c>
      <c r="AJ496" t="str">
        <f>VLOOKUP(A496,[1]DETALLE!$A$1:$AK$841,18,FALSE)</f>
        <v>Light Production Digital Business</v>
      </c>
      <c r="AK496">
        <f t="shared" si="35"/>
        <v>0</v>
      </c>
      <c r="AL496">
        <f t="shared" si="36"/>
        <v>0</v>
      </c>
      <c r="AM496">
        <f t="shared" si="37"/>
        <v>0</v>
      </c>
      <c r="AN496">
        <f t="shared" si="38"/>
        <v>0</v>
      </c>
      <c r="AO496">
        <f t="shared" si="39"/>
        <v>1</v>
      </c>
    </row>
    <row r="497" spans="1:41" x14ac:dyDescent="0.25">
      <c r="A497" t="s">
        <v>482</v>
      </c>
      <c r="B497">
        <v>2019</v>
      </c>
      <c r="C497" t="s">
        <v>37</v>
      </c>
      <c r="D497" t="s">
        <v>38</v>
      </c>
      <c r="E497">
        <v>15</v>
      </c>
      <c r="F497" t="s">
        <v>40</v>
      </c>
      <c r="G497">
        <v>0.85</v>
      </c>
      <c r="H497" t="s">
        <v>45</v>
      </c>
      <c r="I497">
        <v>803</v>
      </c>
      <c r="J497">
        <v>1573</v>
      </c>
      <c r="K497">
        <v>0.2</v>
      </c>
      <c r="L497">
        <v>0.6</v>
      </c>
      <c r="M497">
        <v>0.8</v>
      </c>
      <c r="N497">
        <v>1.05</v>
      </c>
      <c r="O497">
        <v>1.1000000000000001</v>
      </c>
      <c r="P497">
        <v>1.1499999999999999</v>
      </c>
      <c r="Q497" t="s">
        <v>46</v>
      </c>
      <c r="R497">
        <v>4</v>
      </c>
      <c r="S497">
        <v>6</v>
      </c>
      <c r="T497" t="s">
        <v>47</v>
      </c>
      <c r="U497" t="s">
        <v>48</v>
      </c>
      <c r="V497" t="s">
        <v>35</v>
      </c>
      <c r="W497" t="s">
        <v>50</v>
      </c>
      <c r="X497">
        <v>2019</v>
      </c>
      <c r="Y497" t="s">
        <v>37</v>
      </c>
      <c r="Z497" t="s">
        <v>38</v>
      </c>
      <c r="AA497">
        <v>15</v>
      </c>
      <c r="AB497">
        <v>39</v>
      </c>
      <c r="AC497">
        <v>1.1000000000000001</v>
      </c>
      <c r="AD497">
        <v>0.21249999999999999</v>
      </c>
      <c r="AE497">
        <v>1730.3</v>
      </c>
      <c r="AF497">
        <f>VLOOKUP(A497,[1]DETALLE!$A$1:$AK$841,37,FALSE)</f>
        <v>0</v>
      </c>
      <c r="AG497">
        <f>VLOOKUP(A497,[1]DETALLE!$A$1:$AK$841,16,FALSE)</f>
        <v>3</v>
      </c>
      <c r="AH497">
        <f>VLOOKUP(A497,[1]DETALLE!$A$1:$AK$841,22,FALSE)</f>
        <v>0</v>
      </c>
      <c r="AI497">
        <f>VLOOKUP(A497,[1]DETALLE!$A$1:$AK$841,27,FALSE)</f>
        <v>0.32</v>
      </c>
      <c r="AJ497" t="str">
        <f>VLOOKUP(A497,[1]DETALLE!$A$1:$AK$841,18,FALSE)</f>
        <v>Office Digital</v>
      </c>
      <c r="AK497">
        <f t="shared" si="35"/>
        <v>0</v>
      </c>
      <c r="AL497">
        <f t="shared" si="36"/>
        <v>0</v>
      </c>
      <c r="AM497">
        <f t="shared" si="37"/>
        <v>0</v>
      </c>
      <c r="AN497">
        <f t="shared" si="38"/>
        <v>0</v>
      </c>
      <c r="AO497">
        <f t="shared" si="39"/>
        <v>0</v>
      </c>
    </row>
    <row r="498" spans="1:41" x14ac:dyDescent="0.25">
      <c r="A498" t="s">
        <v>483</v>
      </c>
      <c r="B498">
        <v>2019</v>
      </c>
      <c r="C498" t="s">
        <v>37</v>
      </c>
      <c r="D498" t="s">
        <v>38</v>
      </c>
      <c r="E498">
        <v>15</v>
      </c>
      <c r="F498" t="s">
        <v>40</v>
      </c>
      <c r="G498">
        <v>0.88333329999999999</v>
      </c>
      <c r="H498" t="s">
        <v>45</v>
      </c>
      <c r="I498">
        <v>803</v>
      </c>
      <c r="J498">
        <v>1573</v>
      </c>
      <c r="K498">
        <v>0.2</v>
      </c>
      <c r="L498">
        <v>0.6</v>
      </c>
      <c r="M498">
        <v>0.8</v>
      </c>
      <c r="N498">
        <v>1.05</v>
      </c>
      <c r="O498">
        <v>1.1000000000000001</v>
      </c>
      <c r="P498">
        <v>1.1499999999999999</v>
      </c>
      <c r="Q498" t="s">
        <v>46</v>
      </c>
      <c r="R498">
        <v>4</v>
      </c>
      <c r="S498">
        <v>6</v>
      </c>
      <c r="T498" t="s">
        <v>47</v>
      </c>
      <c r="U498" t="s">
        <v>48</v>
      </c>
      <c r="V498" t="s">
        <v>35</v>
      </c>
      <c r="W498" t="s">
        <v>130</v>
      </c>
      <c r="X498">
        <v>2019</v>
      </c>
      <c r="Y498" t="s">
        <v>37</v>
      </c>
      <c r="Z498" t="s">
        <v>38</v>
      </c>
      <c r="AA498">
        <v>23</v>
      </c>
      <c r="AB498">
        <v>80</v>
      </c>
      <c r="AC498">
        <v>1.1499999999999999</v>
      </c>
      <c r="AD498">
        <v>0.220833325</v>
      </c>
      <c r="AE498">
        <v>1808.95</v>
      </c>
      <c r="AF498">
        <f>VLOOKUP(A498,[1]DETALLE!$A$1:$AK$841,37,FALSE)</f>
        <v>1258.4000000000003</v>
      </c>
      <c r="AG498">
        <f>VLOOKUP(A498,[1]DETALLE!$A$1:$AK$841,16,FALSE)</f>
        <v>14</v>
      </c>
      <c r="AH498">
        <f>VLOOKUP(A498,[1]DETALLE!$A$1:$AK$841,22,FALSE)</f>
        <v>0.8</v>
      </c>
      <c r="AI498">
        <f>VLOOKUP(A498,[1]DETALLE!$A$1:$AK$841,27,FALSE)</f>
        <v>1</v>
      </c>
      <c r="AJ498" t="str">
        <f>VLOOKUP(A498,[1]DETALLE!$A$1:$AK$841,18,FALSE)</f>
        <v>Entry Production Color Low/Mid</v>
      </c>
      <c r="AK498">
        <f t="shared" si="35"/>
        <v>0</v>
      </c>
      <c r="AL498">
        <f t="shared" si="36"/>
        <v>0</v>
      </c>
      <c r="AM498">
        <f t="shared" si="37"/>
        <v>0</v>
      </c>
      <c r="AN498">
        <f t="shared" si="38"/>
        <v>0</v>
      </c>
      <c r="AO498">
        <f t="shared" si="39"/>
        <v>0</v>
      </c>
    </row>
    <row r="499" spans="1:41" x14ac:dyDescent="0.25">
      <c r="A499" t="s">
        <v>484</v>
      </c>
      <c r="B499">
        <v>2019</v>
      </c>
      <c r="C499" t="s">
        <v>37</v>
      </c>
      <c r="D499" t="s">
        <v>38</v>
      </c>
      <c r="E499">
        <v>15</v>
      </c>
      <c r="F499" t="s">
        <v>40</v>
      </c>
      <c r="G499">
        <v>2.8666670000000001</v>
      </c>
      <c r="H499" t="s">
        <v>34</v>
      </c>
      <c r="I499">
        <v>468</v>
      </c>
      <c r="J499">
        <v>715</v>
      </c>
      <c r="K499">
        <v>0</v>
      </c>
      <c r="L499">
        <v>0</v>
      </c>
      <c r="M499">
        <v>0</v>
      </c>
      <c r="N499">
        <v>0.6</v>
      </c>
      <c r="O499">
        <v>0.8</v>
      </c>
      <c r="P499">
        <v>1.05</v>
      </c>
      <c r="Q499" t="s">
        <v>46</v>
      </c>
      <c r="R499">
        <v>5</v>
      </c>
      <c r="S499">
        <v>9</v>
      </c>
      <c r="T499" t="s">
        <v>47</v>
      </c>
      <c r="U499" t="s">
        <v>34</v>
      </c>
      <c r="V499" t="s">
        <v>35</v>
      </c>
      <c r="W499" t="s">
        <v>50</v>
      </c>
      <c r="X499">
        <v>2019</v>
      </c>
      <c r="Y499" t="s">
        <v>37</v>
      </c>
      <c r="Z499" t="s">
        <v>38</v>
      </c>
      <c r="AA499">
        <v>16</v>
      </c>
      <c r="AB499">
        <v>46</v>
      </c>
      <c r="AC499">
        <v>0.8</v>
      </c>
      <c r="AD499">
        <v>0.57333339999999999</v>
      </c>
      <c r="AE499">
        <v>572</v>
      </c>
      <c r="AF499">
        <f>VLOOKUP(A499,[1]DETALLE!$A$1:$AK$841,37,FALSE)</f>
        <v>819</v>
      </c>
      <c r="AG499">
        <f>VLOOKUP(A499,[1]DETALLE!$A$1:$AK$841,16,FALSE)</f>
        <v>14</v>
      </c>
      <c r="AH499">
        <f>VLOOKUP(A499,[1]DETALLE!$A$1:$AK$841,22,FALSE)</f>
        <v>0.6</v>
      </c>
      <c r="AI499">
        <f>VLOOKUP(A499,[1]DETALLE!$A$1:$AK$841,27,FALSE)</f>
        <v>0</v>
      </c>
      <c r="AJ499" t="str">
        <f>VLOOKUP(A499,[1]DETALLE!$A$1:$AK$841,18,FALSE)</f>
        <v>Departmental Digital</v>
      </c>
      <c r="AK499">
        <f t="shared" si="35"/>
        <v>0</v>
      </c>
      <c r="AL499">
        <f t="shared" si="36"/>
        <v>0</v>
      </c>
      <c r="AM499">
        <f t="shared" si="37"/>
        <v>0</v>
      </c>
      <c r="AN499">
        <f t="shared" si="38"/>
        <v>0</v>
      </c>
      <c r="AO499">
        <f t="shared" si="39"/>
        <v>0</v>
      </c>
    </row>
    <row r="500" spans="1:41" x14ac:dyDescent="0.25">
      <c r="A500" t="s">
        <v>485</v>
      </c>
      <c r="B500">
        <v>2019</v>
      </c>
      <c r="C500" t="s">
        <v>37</v>
      </c>
      <c r="D500" t="s">
        <v>38</v>
      </c>
      <c r="E500">
        <v>15</v>
      </c>
      <c r="F500" t="s">
        <v>40</v>
      </c>
      <c r="G500">
        <v>0.93333330000000003</v>
      </c>
      <c r="H500" t="s">
        <v>34</v>
      </c>
      <c r="I500">
        <v>468</v>
      </c>
      <c r="J500">
        <v>715</v>
      </c>
      <c r="K500">
        <v>0</v>
      </c>
      <c r="L500">
        <v>0</v>
      </c>
      <c r="M500">
        <v>0</v>
      </c>
      <c r="N500">
        <v>0.6</v>
      </c>
      <c r="O500">
        <v>0.8</v>
      </c>
      <c r="P500">
        <v>1.05</v>
      </c>
      <c r="Q500" t="s">
        <v>46</v>
      </c>
      <c r="R500">
        <v>5</v>
      </c>
      <c r="S500">
        <v>9</v>
      </c>
      <c r="T500" t="s">
        <v>47</v>
      </c>
      <c r="U500" t="s">
        <v>34</v>
      </c>
      <c r="V500" t="s">
        <v>35</v>
      </c>
      <c r="W500" t="s">
        <v>50</v>
      </c>
      <c r="X500">
        <v>2019</v>
      </c>
      <c r="Y500" t="s">
        <v>37</v>
      </c>
      <c r="Z500" t="s">
        <v>38</v>
      </c>
      <c r="AA500">
        <v>16</v>
      </c>
      <c r="AB500">
        <v>40</v>
      </c>
      <c r="AC500">
        <v>0.8</v>
      </c>
      <c r="AD500">
        <v>0.18666666000000001</v>
      </c>
      <c r="AE500">
        <v>572</v>
      </c>
      <c r="AF500">
        <f>VLOOKUP(A500,[1]DETALLE!$A$1:$AK$841,37,FALSE)</f>
        <v>750.75000000000011</v>
      </c>
      <c r="AG500">
        <f>VLOOKUP(A500,[1]DETALLE!$A$1:$AK$841,16,FALSE)</f>
        <v>153</v>
      </c>
      <c r="AH500">
        <f>VLOOKUP(A500,[1]DETALLE!$A$1:$AK$841,22,FALSE)</f>
        <v>1.05</v>
      </c>
      <c r="AI500">
        <f>VLOOKUP(A500,[1]DETALLE!$A$1:$AK$841,27,FALSE)</f>
        <v>0.33799999999999997</v>
      </c>
      <c r="AJ500" t="str">
        <f>VLOOKUP(A500,[1]DETALLE!$A$1:$AK$841,18,FALSE)</f>
        <v>A4 Mono MFPs</v>
      </c>
      <c r="AK500">
        <f t="shared" si="35"/>
        <v>0</v>
      </c>
      <c r="AL500">
        <f t="shared" si="36"/>
        <v>0</v>
      </c>
      <c r="AM500">
        <f t="shared" si="37"/>
        <v>0</v>
      </c>
      <c r="AN500">
        <f t="shared" si="38"/>
        <v>0</v>
      </c>
      <c r="AO500">
        <f t="shared" si="39"/>
        <v>1</v>
      </c>
    </row>
    <row r="501" spans="1:41" x14ac:dyDescent="0.25">
      <c r="A501" t="s">
        <v>486</v>
      </c>
      <c r="B501">
        <v>2019</v>
      </c>
      <c r="C501" t="s">
        <v>37</v>
      </c>
      <c r="D501" t="s">
        <v>38</v>
      </c>
      <c r="E501">
        <v>15</v>
      </c>
      <c r="F501" t="s">
        <v>40</v>
      </c>
      <c r="G501">
        <v>1.516667</v>
      </c>
      <c r="H501" t="s">
        <v>34</v>
      </c>
      <c r="I501">
        <v>468</v>
      </c>
      <c r="J501">
        <v>715</v>
      </c>
      <c r="K501">
        <v>0</v>
      </c>
      <c r="L501">
        <v>0</v>
      </c>
      <c r="M501">
        <v>0</v>
      </c>
      <c r="N501">
        <v>0.6</v>
      </c>
      <c r="O501">
        <v>0.8</v>
      </c>
      <c r="P501">
        <v>1.05</v>
      </c>
      <c r="Q501" t="s">
        <v>46</v>
      </c>
      <c r="R501">
        <v>5</v>
      </c>
      <c r="S501">
        <v>9</v>
      </c>
      <c r="T501" t="s">
        <v>47</v>
      </c>
      <c r="U501" t="s">
        <v>34</v>
      </c>
      <c r="V501" t="s">
        <v>35</v>
      </c>
      <c r="W501" t="s">
        <v>50</v>
      </c>
      <c r="X501">
        <v>2019</v>
      </c>
      <c r="Y501" t="s">
        <v>37</v>
      </c>
      <c r="Z501" t="s">
        <v>38</v>
      </c>
      <c r="AA501">
        <v>15</v>
      </c>
      <c r="AB501">
        <v>42</v>
      </c>
      <c r="AC501">
        <v>0.8</v>
      </c>
      <c r="AD501">
        <v>0.30333339999999998</v>
      </c>
      <c r="AE501">
        <v>572</v>
      </c>
      <c r="AF501">
        <f>VLOOKUP(A501,[1]DETALLE!$A$1:$AK$841,37,FALSE)</f>
        <v>0</v>
      </c>
      <c r="AG501">
        <f>VLOOKUP(A501,[1]DETALLE!$A$1:$AK$841,16,FALSE)</f>
        <v>148</v>
      </c>
      <c r="AH501">
        <f>VLOOKUP(A501,[1]DETALLE!$A$1:$AK$841,22,FALSE)</f>
        <v>1.1000000000000001</v>
      </c>
      <c r="AI501">
        <f>VLOOKUP(A501,[1]DETALLE!$A$1:$AK$841,27,FALSE)</f>
        <v>0</v>
      </c>
      <c r="AJ501" t="str">
        <f>VLOOKUP(A501,[1]DETALLE!$A$1:$AK$841,18,FALSE)</f>
        <v>A3 Office Color Laser MFPs</v>
      </c>
      <c r="AK501">
        <f t="shared" si="35"/>
        <v>0</v>
      </c>
      <c r="AL501">
        <f t="shared" si="36"/>
        <v>0</v>
      </c>
      <c r="AM501">
        <f t="shared" si="37"/>
        <v>0</v>
      </c>
      <c r="AN501">
        <f t="shared" si="38"/>
        <v>0</v>
      </c>
      <c r="AO501">
        <f t="shared" si="39"/>
        <v>0</v>
      </c>
    </row>
    <row r="502" spans="1:41" x14ac:dyDescent="0.25">
      <c r="A502" t="s">
        <v>487</v>
      </c>
      <c r="B502">
        <v>2019</v>
      </c>
      <c r="C502" t="s">
        <v>37</v>
      </c>
      <c r="D502" t="s">
        <v>38</v>
      </c>
      <c r="E502">
        <v>15</v>
      </c>
      <c r="F502" t="s">
        <v>40</v>
      </c>
      <c r="G502">
        <v>1.1499999999999999</v>
      </c>
      <c r="H502" t="s">
        <v>34</v>
      </c>
      <c r="I502">
        <v>468</v>
      </c>
      <c r="J502">
        <v>715</v>
      </c>
      <c r="K502">
        <v>0</v>
      </c>
      <c r="L502">
        <v>0</v>
      </c>
      <c r="M502">
        <v>0</v>
      </c>
      <c r="N502">
        <v>0.6</v>
      </c>
      <c r="O502">
        <v>0.8</v>
      </c>
      <c r="P502">
        <v>1.05</v>
      </c>
      <c r="Q502" t="s">
        <v>46</v>
      </c>
      <c r="R502">
        <v>5</v>
      </c>
      <c r="S502">
        <v>9</v>
      </c>
      <c r="T502" t="s">
        <v>47</v>
      </c>
      <c r="U502" t="s">
        <v>34</v>
      </c>
      <c r="V502" t="s">
        <v>35</v>
      </c>
      <c r="W502" t="s">
        <v>50</v>
      </c>
      <c r="X502">
        <v>2019</v>
      </c>
      <c r="Y502" t="s">
        <v>37</v>
      </c>
      <c r="Z502" t="s">
        <v>38</v>
      </c>
      <c r="AA502">
        <v>15</v>
      </c>
      <c r="AB502">
        <v>230</v>
      </c>
      <c r="AC502">
        <v>1.05</v>
      </c>
      <c r="AD502">
        <v>0.23</v>
      </c>
      <c r="AE502">
        <v>750.75</v>
      </c>
      <c r="AF502">
        <f>VLOOKUP(A502,[1]DETALLE!$A$1:$AK$841,37,FALSE)</f>
        <v>2359.5000000000005</v>
      </c>
      <c r="AG502" t="str">
        <f>VLOOKUP(A502,[1]DETALLE!$A$1:$AK$841,16,FALSE)</f>
        <v xml:space="preserve">  </v>
      </c>
      <c r="AH502">
        <f>VLOOKUP(A502,[1]DETALLE!$A$1:$AK$841,22,FALSE)</f>
        <v>1</v>
      </c>
      <c r="AI502">
        <f>VLOOKUP(A502,[1]DETALLE!$A$1:$AK$841,27,FALSE)</f>
        <v>1</v>
      </c>
      <c r="AJ502" t="str">
        <f>VLOOKUP(A502,[1]DETALLE!$A$1:$AK$841,18,FALSE)</f>
        <v>WF Mono Systems and Legacy Color</v>
      </c>
      <c r="AK502">
        <f t="shared" si="35"/>
        <v>0</v>
      </c>
      <c r="AL502">
        <f t="shared" si="36"/>
        <v>0</v>
      </c>
      <c r="AM502">
        <f t="shared" si="37"/>
        <v>0</v>
      </c>
      <c r="AN502">
        <f t="shared" si="38"/>
        <v>0</v>
      </c>
      <c r="AO502">
        <f t="shared" si="39"/>
        <v>0</v>
      </c>
    </row>
    <row r="503" spans="1:41" x14ac:dyDescent="0.25">
      <c r="A503" t="s">
        <v>488</v>
      </c>
      <c r="B503">
        <v>2019</v>
      </c>
      <c r="C503" t="s">
        <v>37</v>
      </c>
      <c r="D503" t="s">
        <v>38</v>
      </c>
      <c r="E503">
        <v>15</v>
      </c>
      <c r="F503" t="s">
        <v>40</v>
      </c>
      <c r="G503">
        <v>2.8333330000000001</v>
      </c>
      <c r="H503" t="s">
        <v>34</v>
      </c>
      <c r="I503">
        <v>468</v>
      </c>
      <c r="J503">
        <v>715</v>
      </c>
      <c r="K503">
        <v>0</v>
      </c>
      <c r="L503">
        <v>0</v>
      </c>
      <c r="M503">
        <v>0</v>
      </c>
      <c r="N503">
        <v>0.6</v>
      </c>
      <c r="O503">
        <v>0.8</v>
      </c>
      <c r="P503">
        <v>1.05</v>
      </c>
      <c r="Q503" t="s">
        <v>46</v>
      </c>
      <c r="R503">
        <v>5</v>
      </c>
      <c r="S503">
        <v>9</v>
      </c>
      <c r="T503" t="s">
        <v>47</v>
      </c>
      <c r="U503" t="s">
        <v>34</v>
      </c>
      <c r="V503" t="s">
        <v>35</v>
      </c>
      <c r="W503" t="s">
        <v>50</v>
      </c>
      <c r="X503">
        <v>2019</v>
      </c>
      <c r="Y503" t="s">
        <v>37</v>
      </c>
      <c r="Z503" t="s">
        <v>38</v>
      </c>
      <c r="AA503">
        <v>16</v>
      </c>
      <c r="AB503">
        <v>19</v>
      </c>
      <c r="AC503">
        <v>0.6</v>
      </c>
      <c r="AD503">
        <v>0.56666660000000002</v>
      </c>
      <c r="AE503">
        <v>429</v>
      </c>
      <c r="AF503">
        <f>VLOOKUP(A503,[1]DETALLE!$A$1:$AK$841,37,FALSE)</f>
        <v>0</v>
      </c>
      <c r="AG503">
        <f>VLOOKUP(A503,[1]DETALLE!$A$1:$AK$841,16,FALSE)</f>
        <v>14</v>
      </c>
      <c r="AH503">
        <f>VLOOKUP(A503,[1]DETALLE!$A$1:$AK$841,22,FALSE)</f>
        <v>0</v>
      </c>
      <c r="AI503">
        <f>VLOOKUP(A503,[1]DETALLE!$A$1:$AK$841,27,FALSE)</f>
        <v>0.53666666666666663</v>
      </c>
      <c r="AJ503" t="str">
        <f>VLOOKUP(A503,[1]DETALLE!$A$1:$AK$841,18,FALSE)</f>
        <v>A4 Mono MFPs</v>
      </c>
      <c r="AK503">
        <f t="shared" si="35"/>
        <v>0</v>
      </c>
      <c r="AL503">
        <f t="shared" si="36"/>
        <v>0</v>
      </c>
      <c r="AM503">
        <f t="shared" si="37"/>
        <v>0</v>
      </c>
      <c r="AN503">
        <f t="shared" si="38"/>
        <v>0</v>
      </c>
      <c r="AO503">
        <f t="shared" si="39"/>
        <v>1</v>
      </c>
    </row>
    <row r="504" spans="1:41" x14ac:dyDescent="0.25">
      <c r="A504" t="s">
        <v>208</v>
      </c>
      <c r="B504">
        <v>2019</v>
      </c>
      <c r="C504" t="s">
        <v>37</v>
      </c>
      <c r="D504" t="s">
        <v>38</v>
      </c>
      <c r="E504">
        <v>15</v>
      </c>
      <c r="F504" t="s">
        <v>40</v>
      </c>
      <c r="G504">
        <v>4.1833330000000002</v>
      </c>
      <c r="H504" t="s">
        <v>34</v>
      </c>
      <c r="I504">
        <v>468</v>
      </c>
      <c r="J504">
        <v>715</v>
      </c>
      <c r="K504">
        <v>0</v>
      </c>
      <c r="L504">
        <v>0</v>
      </c>
      <c r="M504">
        <v>0</v>
      </c>
      <c r="N504">
        <v>0.6</v>
      </c>
      <c r="O504">
        <v>0.8</v>
      </c>
      <c r="P504">
        <v>1.05</v>
      </c>
      <c r="Q504" t="s">
        <v>46</v>
      </c>
      <c r="R504">
        <v>5</v>
      </c>
      <c r="S504">
        <v>9</v>
      </c>
      <c r="T504" t="s">
        <v>85</v>
      </c>
      <c r="U504" t="s">
        <v>34</v>
      </c>
      <c r="V504" t="s">
        <v>35</v>
      </c>
      <c r="W504" t="s">
        <v>61</v>
      </c>
      <c r="X504">
        <v>2019</v>
      </c>
      <c r="Y504" t="s">
        <v>37</v>
      </c>
      <c r="Z504" t="s">
        <v>38</v>
      </c>
      <c r="AA504">
        <v>30</v>
      </c>
      <c r="AB504">
        <v>12</v>
      </c>
      <c r="AC504">
        <v>0</v>
      </c>
      <c r="AD504">
        <v>0.46481477777777802</v>
      </c>
      <c r="AE504">
        <v>0</v>
      </c>
      <c r="AF504" t="e">
        <f>VLOOKUP(A504,[1]DETALLE!$A$1:$AK$841,37,FALSE)</f>
        <v>#N/A</v>
      </c>
      <c r="AG504" t="e">
        <f>VLOOKUP(A504,[1]DETALLE!$A$1:$AK$841,16,FALSE)</f>
        <v>#N/A</v>
      </c>
      <c r="AH504" t="e">
        <f>VLOOKUP(A504,[1]DETALLE!$A$1:$AK$841,22,FALSE)</f>
        <v>#N/A</v>
      </c>
      <c r="AI504" t="e">
        <f>VLOOKUP(A504,[1]DETALLE!$A$1:$AK$841,27,FALSE)</f>
        <v>#N/A</v>
      </c>
      <c r="AJ504" t="e">
        <f>VLOOKUP(A504,[1]DETALLE!$A$1:$AK$841,18,FALSE)</f>
        <v>#N/A</v>
      </c>
      <c r="AK504" t="e">
        <f t="shared" si="35"/>
        <v>#N/A</v>
      </c>
      <c r="AL504" t="e">
        <f t="shared" si="36"/>
        <v>#N/A</v>
      </c>
      <c r="AM504" t="e">
        <f t="shared" si="37"/>
        <v>#N/A</v>
      </c>
      <c r="AN504" t="e">
        <f t="shared" si="38"/>
        <v>#N/A</v>
      </c>
      <c r="AO504" t="e">
        <f t="shared" si="39"/>
        <v>#N/A</v>
      </c>
    </row>
    <row r="505" spans="1:41" x14ac:dyDescent="0.25">
      <c r="A505" t="s">
        <v>340</v>
      </c>
      <c r="B505">
        <v>2019</v>
      </c>
      <c r="C505" t="s">
        <v>37</v>
      </c>
      <c r="D505" t="s">
        <v>38</v>
      </c>
      <c r="E505">
        <v>15</v>
      </c>
      <c r="F505" t="s">
        <v>44</v>
      </c>
      <c r="G505">
        <v>0</v>
      </c>
      <c r="H505" t="s">
        <v>71</v>
      </c>
      <c r="I505">
        <v>468</v>
      </c>
      <c r="J505">
        <v>715</v>
      </c>
      <c r="K505">
        <v>0</v>
      </c>
      <c r="L505">
        <v>0</v>
      </c>
      <c r="M505">
        <v>0</v>
      </c>
      <c r="N505">
        <v>0.6</v>
      </c>
      <c r="O505">
        <v>0.8</v>
      </c>
      <c r="P505">
        <v>1.05</v>
      </c>
      <c r="Q505" t="s">
        <v>46</v>
      </c>
      <c r="R505">
        <v>5</v>
      </c>
      <c r="S505">
        <v>9</v>
      </c>
      <c r="T505" t="s">
        <v>47</v>
      </c>
      <c r="U505" t="s">
        <v>71</v>
      </c>
      <c r="V505" t="s">
        <v>35</v>
      </c>
      <c r="W505" t="s">
        <v>55</v>
      </c>
      <c r="X505">
        <v>2019</v>
      </c>
      <c r="Y505" t="s">
        <v>37</v>
      </c>
      <c r="Z505" t="s">
        <v>38</v>
      </c>
      <c r="AA505">
        <v>15</v>
      </c>
      <c r="AB505">
        <v>7</v>
      </c>
      <c r="AC505">
        <v>0</v>
      </c>
      <c r="AD505">
        <v>0</v>
      </c>
      <c r="AE505">
        <v>715</v>
      </c>
      <c r="AF505">
        <f>VLOOKUP(A505,[1]DETALLE!$A$1:$AK$841,37,FALSE)</f>
        <v>750.75000000000011</v>
      </c>
      <c r="AG505">
        <f>VLOOKUP(A505,[1]DETALLE!$A$1:$AK$841,16,FALSE)</f>
        <v>2686</v>
      </c>
      <c r="AH505">
        <f>VLOOKUP(A505,[1]DETALLE!$A$1:$AK$841,22,FALSE)</f>
        <v>1.05</v>
      </c>
      <c r="AI505">
        <f>VLOOKUP(A505,[1]DETALLE!$A$1:$AK$841,27,FALSE)</f>
        <v>0.45199999999999996</v>
      </c>
      <c r="AJ505" t="str">
        <f>VLOOKUP(A505,[1]DETALLE!$A$1:$AK$841,18,FALSE)</f>
        <v>A4 Mono MFPs</v>
      </c>
      <c r="AK505">
        <f t="shared" si="35"/>
        <v>0</v>
      </c>
      <c r="AL505">
        <f t="shared" si="36"/>
        <v>0</v>
      </c>
      <c r="AM505">
        <f t="shared" si="37"/>
        <v>0</v>
      </c>
      <c r="AN505">
        <f t="shared" si="38"/>
        <v>0</v>
      </c>
      <c r="AO505">
        <f t="shared" si="39"/>
        <v>0</v>
      </c>
    </row>
    <row r="506" spans="1:41" x14ac:dyDescent="0.25">
      <c r="A506" t="s">
        <v>489</v>
      </c>
      <c r="B506">
        <v>2019</v>
      </c>
      <c r="C506" t="s">
        <v>37</v>
      </c>
      <c r="D506" t="s">
        <v>38</v>
      </c>
      <c r="E506">
        <v>15</v>
      </c>
      <c r="F506" t="s">
        <v>40</v>
      </c>
      <c r="G506">
        <v>2.5499999999999998</v>
      </c>
      <c r="I506" t="s">
        <v>33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R506" t="s">
        <v>33</v>
      </c>
      <c r="S506" t="s">
        <v>33</v>
      </c>
      <c r="U506" t="s">
        <v>71</v>
      </c>
      <c r="V506" t="s">
        <v>35</v>
      </c>
      <c r="W506" t="s">
        <v>59</v>
      </c>
      <c r="X506">
        <v>2019</v>
      </c>
      <c r="Y506" t="s">
        <v>37</v>
      </c>
      <c r="Z506" t="s">
        <v>38</v>
      </c>
      <c r="AA506">
        <v>16</v>
      </c>
      <c r="AB506">
        <v>0</v>
      </c>
      <c r="AC506">
        <v>1.1000000000000001</v>
      </c>
      <c r="AD506">
        <v>0</v>
      </c>
      <c r="AE506">
        <v>482.625</v>
      </c>
      <c r="AF506">
        <f>VLOOKUP(A506,[1]DETALLE!$A$1:$AK$841,37,FALSE)</f>
        <v>750.75000000000011</v>
      </c>
      <c r="AG506">
        <f>VLOOKUP(A506,[1]DETALLE!$A$1:$AK$841,16,FALSE)</f>
        <v>91</v>
      </c>
      <c r="AH506">
        <f>VLOOKUP(A506,[1]DETALLE!$A$1:$AK$841,22,FALSE)</f>
        <v>1.05</v>
      </c>
      <c r="AI506">
        <f>VLOOKUP(A506,[1]DETALLE!$A$1:$AK$841,27,FALSE)</f>
        <v>0.53600000000000003</v>
      </c>
      <c r="AJ506" t="str">
        <f>VLOOKUP(A506,[1]DETALLE!$A$1:$AK$841,18,FALSE)</f>
        <v>Entry Mono Printers</v>
      </c>
      <c r="AK506">
        <f t="shared" si="35"/>
        <v>0</v>
      </c>
      <c r="AL506">
        <f t="shared" si="36"/>
        <v>0</v>
      </c>
      <c r="AM506">
        <f t="shared" si="37"/>
        <v>0</v>
      </c>
      <c r="AN506">
        <f t="shared" si="38"/>
        <v>0</v>
      </c>
      <c r="AO506">
        <f t="shared" si="39"/>
        <v>0</v>
      </c>
    </row>
    <row r="507" spans="1:41" x14ac:dyDescent="0.25">
      <c r="A507" t="s">
        <v>490</v>
      </c>
      <c r="B507">
        <v>2019</v>
      </c>
      <c r="C507" t="s">
        <v>37</v>
      </c>
      <c r="D507" t="s">
        <v>38</v>
      </c>
      <c r="E507">
        <v>15</v>
      </c>
      <c r="F507" t="s">
        <v>40</v>
      </c>
      <c r="G507">
        <v>1.3</v>
      </c>
      <c r="H507" t="s">
        <v>71</v>
      </c>
      <c r="I507">
        <v>468</v>
      </c>
      <c r="J507">
        <v>715</v>
      </c>
      <c r="K507">
        <v>0</v>
      </c>
      <c r="L507">
        <v>0</v>
      </c>
      <c r="M507">
        <v>0</v>
      </c>
      <c r="N507">
        <v>0.6</v>
      </c>
      <c r="O507">
        <v>0.8</v>
      </c>
      <c r="P507">
        <v>1.05</v>
      </c>
      <c r="Q507" t="s">
        <v>46</v>
      </c>
      <c r="R507">
        <v>5</v>
      </c>
      <c r="S507">
        <v>9</v>
      </c>
      <c r="T507" t="s">
        <v>47</v>
      </c>
      <c r="U507" t="s">
        <v>71</v>
      </c>
      <c r="V507" t="s">
        <v>35</v>
      </c>
      <c r="W507" t="s">
        <v>59</v>
      </c>
      <c r="X507">
        <v>2019</v>
      </c>
      <c r="Y507" t="s">
        <v>37</v>
      </c>
      <c r="Z507" t="s">
        <v>38</v>
      </c>
      <c r="AA507">
        <v>16</v>
      </c>
      <c r="AB507">
        <v>152</v>
      </c>
      <c r="AC507">
        <v>1.05</v>
      </c>
      <c r="AD507">
        <v>0.26</v>
      </c>
      <c r="AE507">
        <v>750.75</v>
      </c>
      <c r="AF507">
        <f>VLOOKUP(A507,[1]DETALLE!$A$1:$AK$841,37,FALSE)</f>
        <v>750.75000000000011</v>
      </c>
      <c r="AG507">
        <f>VLOOKUP(A507,[1]DETALLE!$A$1:$AK$841,16,FALSE)</f>
        <v>2686</v>
      </c>
      <c r="AH507">
        <f>VLOOKUP(A507,[1]DETALLE!$A$1:$AK$841,22,FALSE)</f>
        <v>1.05</v>
      </c>
      <c r="AI507">
        <f>VLOOKUP(A507,[1]DETALLE!$A$1:$AK$841,27,FALSE)</f>
        <v>0.22999999999999998</v>
      </c>
      <c r="AJ507" t="str">
        <f>VLOOKUP(A507,[1]DETALLE!$A$1:$AK$841,18,FALSE)</f>
        <v>Entry Mono Printers</v>
      </c>
      <c r="AK507">
        <f t="shared" si="35"/>
        <v>1</v>
      </c>
      <c r="AL507">
        <f t="shared" si="36"/>
        <v>0</v>
      </c>
      <c r="AM507">
        <f t="shared" si="37"/>
        <v>1</v>
      </c>
      <c r="AN507">
        <f t="shared" si="38"/>
        <v>0</v>
      </c>
      <c r="AO507">
        <f t="shared" si="39"/>
        <v>1</v>
      </c>
    </row>
    <row r="508" spans="1:41" x14ac:dyDescent="0.25">
      <c r="A508" t="s">
        <v>491</v>
      </c>
      <c r="B508">
        <v>2019</v>
      </c>
      <c r="C508" t="s">
        <v>37</v>
      </c>
      <c r="D508" t="s">
        <v>38</v>
      </c>
      <c r="E508">
        <v>15</v>
      </c>
      <c r="F508" t="s">
        <v>40</v>
      </c>
      <c r="G508">
        <v>1.4</v>
      </c>
      <c r="H508" t="s">
        <v>71</v>
      </c>
      <c r="I508">
        <v>468</v>
      </c>
      <c r="J508">
        <v>715</v>
      </c>
      <c r="K508">
        <v>0</v>
      </c>
      <c r="L508">
        <v>0</v>
      </c>
      <c r="M508">
        <v>0</v>
      </c>
      <c r="N508">
        <v>0.6</v>
      </c>
      <c r="O508">
        <v>0.8</v>
      </c>
      <c r="P508">
        <v>1.05</v>
      </c>
      <c r="Q508" t="s">
        <v>46</v>
      </c>
      <c r="R508">
        <v>5</v>
      </c>
      <c r="S508">
        <v>9</v>
      </c>
      <c r="T508" t="s">
        <v>85</v>
      </c>
      <c r="U508" t="s">
        <v>71</v>
      </c>
      <c r="V508" t="s">
        <v>35</v>
      </c>
      <c r="W508" t="s">
        <v>42</v>
      </c>
      <c r="X508">
        <v>2019</v>
      </c>
      <c r="Y508" t="s">
        <v>37</v>
      </c>
      <c r="Z508" t="s">
        <v>38</v>
      </c>
      <c r="AA508">
        <v>15</v>
      </c>
      <c r="AB508">
        <v>63</v>
      </c>
      <c r="AC508">
        <v>1.05</v>
      </c>
      <c r="AD508">
        <v>0.155555555555556</v>
      </c>
      <c r="AE508">
        <v>750.75</v>
      </c>
      <c r="AF508">
        <f>VLOOKUP(A508,[1]DETALLE!$A$1:$AK$841,37,FALSE)</f>
        <v>0</v>
      </c>
      <c r="AG508">
        <f>VLOOKUP(A508,[1]DETALLE!$A$1:$AK$841,16,FALSE)</f>
        <v>3</v>
      </c>
      <c r="AH508">
        <f>VLOOKUP(A508,[1]DETALLE!$A$1:$AK$841,22,FALSE)</f>
        <v>0</v>
      </c>
      <c r="AI508">
        <f>VLOOKUP(A508,[1]DETALLE!$A$1:$AK$841,27,FALSE)</f>
        <v>0.82</v>
      </c>
      <c r="AJ508" t="str">
        <f>VLOOKUP(A508,[1]DETALLE!$A$1:$AK$841,18,FALSE)</f>
        <v>Light Production Digital Business</v>
      </c>
      <c r="AK508">
        <f t="shared" si="35"/>
        <v>0</v>
      </c>
      <c r="AL508">
        <f t="shared" si="36"/>
        <v>0</v>
      </c>
      <c r="AM508">
        <f t="shared" si="37"/>
        <v>0</v>
      </c>
      <c r="AN508">
        <f t="shared" si="38"/>
        <v>0</v>
      </c>
      <c r="AO508">
        <f t="shared" si="39"/>
        <v>0</v>
      </c>
    </row>
    <row r="509" spans="1:41" x14ac:dyDescent="0.25">
      <c r="A509" t="s">
        <v>125</v>
      </c>
      <c r="B509">
        <v>2019</v>
      </c>
      <c r="C509" t="s">
        <v>37</v>
      </c>
      <c r="D509" t="s">
        <v>38</v>
      </c>
      <c r="E509">
        <v>15</v>
      </c>
      <c r="F509" t="s">
        <v>40</v>
      </c>
      <c r="G509">
        <v>0.66666669999999995</v>
      </c>
      <c r="H509" t="s">
        <v>54</v>
      </c>
      <c r="I509">
        <v>803</v>
      </c>
      <c r="J509">
        <v>1573</v>
      </c>
      <c r="K509">
        <v>0.2</v>
      </c>
      <c r="L509">
        <v>0.6</v>
      </c>
      <c r="M509">
        <v>0.8</v>
      </c>
      <c r="N509">
        <v>1.05</v>
      </c>
      <c r="O509">
        <v>1.1000000000000001</v>
      </c>
      <c r="P509">
        <v>1.1499999999999999</v>
      </c>
      <c r="Q509" t="s">
        <v>46</v>
      </c>
      <c r="R509">
        <v>4</v>
      </c>
      <c r="S509">
        <v>6</v>
      </c>
      <c r="T509" t="s">
        <v>47</v>
      </c>
      <c r="U509" t="s">
        <v>54</v>
      </c>
      <c r="V509" t="s">
        <v>35</v>
      </c>
      <c r="W509" t="s">
        <v>59</v>
      </c>
      <c r="X509">
        <v>2019</v>
      </c>
      <c r="Y509" t="s">
        <v>37</v>
      </c>
      <c r="Z509" t="s">
        <v>38</v>
      </c>
      <c r="AA509">
        <v>17</v>
      </c>
      <c r="AB509">
        <v>11</v>
      </c>
      <c r="AC509">
        <v>0.8</v>
      </c>
      <c r="AD509">
        <v>0.16666667499999999</v>
      </c>
      <c r="AE509">
        <v>1258.4000000000001</v>
      </c>
      <c r="AF509">
        <f>VLOOKUP(A509,[1]DETALLE!$A$1:$AK$841,37,FALSE)</f>
        <v>750.75000000000011</v>
      </c>
      <c r="AG509">
        <f>VLOOKUP(A509,[1]DETALLE!$A$1:$AK$841,16,FALSE)</f>
        <v>187</v>
      </c>
      <c r="AH509">
        <f>VLOOKUP(A509,[1]DETALLE!$A$1:$AK$841,22,FALSE)</f>
        <v>1.05</v>
      </c>
      <c r="AI509">
        <f>VLOOKUP(A509,[1]DETALLE!$A$1:$AK$841,27,FALSE)</f>
        <v>0</v>
      </c>
      <c r="AJ509" t="str">
        <f>VLOOKUP(A509,[1]DETALLE!$A$1:$AK$841,18,FALSE)</f>
        <v>Entry Mono Printers</v>
      </c>
      <c r="AK509">
        <f t="shared" si="35"/>
        <v>0</v>
      </c>
      <c r="AL509">
        <f t="shared" si="36"/>
        <v>0</v>
      </c>
      <c r="AM509">
        <f t="shared" si="37"/>
        <v>0</v>
      </c>
      <c r="AN509">
        <f t="shared" si="38"/>
        <v>0</v>
      </c>
      <c r="AO509">
        <f t="shared" si="39"/>
        <v>0</v>
      </c>
    </row>
    <row r="510" spans="1:41" x14ac:dyDescent="0.25">
      <c r="A510" t="s">
        <v>216</v>
      </c>
      <c r="B510">
        <v>2019</v>
      </c>
      <c r="C510" t="s">
        <v>37</v>
      </c>
      <c r="D510" t="s">
        <v>38</v>
      </c>
      <c r="E510">
        <v>15</v>
      </c>
      <c r="F510" t="s">
        <v>44</v>
      </c>
      <c r="G510">
        <v>0</v>
      </c>
      <c r="H510" t="s">
        <v>58</v>
      </c>
      <c r="I510">
        <v>655</v>
      </c>
      <c r="J510">
        <v>1365</v>
      </c>
      <c r="K510">
        <v>0</v>
      </c>
      <c r="L510">
        <v>0</v>
      </c>
      <c r="M510">
        <v>0.6</v>
      </c>
      <c r="N510">
        <v>0.8</v>
      </c>
      <c r="O510">
        <v>1.05</v>
      </c>
      <c r="P510">
        <v>1.1000000000000001</v>
      </c>
      <c r="Q510" t="s">
        <v>46</v>
      </c>
      <c r="R510">
        <v>5</v>
      </c>
      <c r="S510">
        <v>9</v>
      </c>
      <c r="T510" t="s">
        <v>47</v>
      </c>
      <c r="U510" t="s">
        <v>58</v>
      </c>
      <c r="V510" t="s">
        <v>35</v>
      </c>
      <c r="W510" t="s">
        <v>59</v>
      </c>
      <c r="X510">
        <v>2019</v>
      </c>
      <c r="Y510" t="s">
        <v>37</v>
      </c>
      <c r="Z510" t="s">
        <v>38</v>
      </c>
      <c r="AA510">
        <v>16</v>
      </c>
      <c r="AB510">
        <v>12</v>
      </c>
      <c r="AC510">
        <v>0</v>
      </c>
      <c r="AD510">
        <v>0</v>
      </c>
      <c r="AE510">
        <v>1365</v>
      </c>
      <c r="AF510">
        <f>VLOOKUP(A510,[1]DETALLE!$A$1:$AK$841,37,FALSE)</f>
        <v>1501.5000000000002</v>
      </c>
      <c r="AG510">
        <f>VLOOKUP(A510,[1]DETALLE!$A$1:$AK$841,16,FALSE)</f>
        <v>345</v>
      </c>
      <c r="AH510">
        <f>VLOOKUP(A510,[1]DETALLE!$A$1:$AK$841,22,FALSE)</f>
        <v>1.1000000000000001</v>
      </c>
      <c r="AI510">
        <f>VLOOKUP(A510,[1]DETALLE!$A$1:$AK$841,27,FALSE)</f>
        <v>9.4E-2</v>
      </c>
      <c r="AJ510" t="str">
        <f>VLOOKUP(A510,[1]DETALLE!$A$1:$AK$841,18,FALSE)</f>
        <v>A3 Office Color Laser MFPs</v>
      </c>
      <c r="AK510">
        <f t="shared" si="35"/>
        <v>0</v>
      </c>
      <c r="AL510">
        <f t="shared" si="36"/>
        <v>0</v>
      </c>
      <c r="AM510">
        <f t="shared" si="37"/>
        <v>0</v>
      </c>
      <c r="AN510">
        <f t="shared" si="38"/>
        <v>0</v>
      </c>
      <c r="AO510">
        <f t="shared" si="39"/>
        <v>0</v>
      </c>
    </row>
    <row r="511" spans="1:41" x14ac:dyDescent="0.25">
      <c r="A511" t="s">
        <v>250</v>
      </c>
      <c r="B511">
        <v>2019</v>
      </c>
      <c r="C511" t="s">
        <v>37</v>
      </c>
      <c r="D511" t="s">
        <v>38</v>
      </c>
      <c r="E511">
        <v>15</v>
      </c>
      <c r="F511" t="s">
        <v>40</v>
      </c>
      <c r="G511">
        <v>2.9</v>
      </c>
      <c r="H511" t="s">
        <v>58</v>
      </c>
      <c r="I511">
        <v>655</v>
      </c>
      <c r="J511">
        <v>1365</v>
      </c>
      <c r="K511">
        <v>0</v>
      </c>
      <c r="L511">
        <v>0</v>
      </c>
      <c r="M511">
        <v>0.6</v>
      </c>
      <c r="N511">
        <v>0.8</v>
      </c>
      <c r="O511">
        <v>1.05</v>
      </c>
      <c r="P511">
        <v>1.1000000000000001</v>
      </c>
      <c r="Q511" t="s">
        <v>46</v>
      </c>
      <c r="R511">
        <v>5</v>
      </c>
      <c r="S511">
        <v>9</v>
      </c>
      <c r="T511" t="s">
        <v>47</v>
      </c>
      <c r="U511" t="s">
        <v>58</v>
      </c>
      <c r="V511" t="s">
        <v>35</v>
      </c>
      <c r="W511" t="s">
        <v>73</v>
      </c>
      <c r="X511">
        <v>2019</v>
      </c>
      <c r="Y511" t="s">
        <v>37</v>
      </c>
      <c r="Z511" t="s">
        <v>38</v>
      </c>
      <c r="AA511">
        <v>15</v>
      </c>
      <c r="AB511">
        <v>11</v>
      </c>
      <c r="AC511">
        <v>0.6</v>
      </c>
      <c r="AD511">
        <v>0.57999999999999996</v>
      </c>
      <c r="AE511">
        <v>819</v>
      </c>
      <c r="AF511">
        <f>VLOOKUP(A511,[1]DETALLE!$A$1:$AK$841,37,FALSE)</f>
        <v>1258.4000000000003</v>
      </c>
      <c r="AG511">
        <f>VLOOKUP(A511,[1]DETALLE!$A$1:$AK$841,16,FALSE)</f>
        <v>9</v>
      </c>
      <c r="AH511">
        <f>VLOOKUP(A511,[1]DETALLE!$A$1:$AK$841,22,FALSE)</f>
        <v>0.8</v>
      </c>
      <c r="AI511">
        <f>VLOOKUP(A511,[1]DETALLE!$A$1:$AK$841,27,FALSE)</f>
        <v>0.42499999999999999</v>
      </c>
      <c r="AJ511" t="str">
        <f>VLOOKUP(A511,[1]DETALLE!$A$1:$AK$841,18,FALSE)</f>
        <v>Light Production Digital Business</v>
      </c>
      <c r="AK511">
        <f t="shared" si="35"/>
        <v>0</v>
      </c>
      <c r="AL511">
        <f t="shared" si="36"/>
        <v>0</v>
      </c>
      <c r="AM511">
        <f t="shared" si="37"/>
        <v>0</v>
      </c>
      <c r="AN511">
        <f t="shared" si="38"/>
        <v>0</v>
      </c>
      <c r="AO511">
        <f t="shared" si="39"/>
        <v>0</v>
      </c>
    </row>
    <row r="512" spans="1:41" x14ac:dyDescent="0.25">
      <c r="A512" t="s">
        <v>131</v>
      </c>
      <c r="B512">
        <v>2019</v>
      </c>
      <c r="C512" t="s">
        <v>37</v>
      </c>
      <c r="D512" t="s">
        <v>38</v>
      </c>
      <c r="E512">
        <v>15</v>
      </c>
      <c r="F512" t="s">
        <v>44</v>
      </c>
      <c r="G512">
        <v>0</v>
      </c>
      <c r="H512" t="s">
        <v>58</v>
      </c>
      <c r="I512">
        <v>655</v>
      </c>
      <c r="J512">
        <v>1365</v>
      </c>
      <c r="K512">
        <v>0</v>
      </c>
      <c r="L512">
        <v>0</v>
      </c>
      <c r="M512">
        <v>0.6</v>
      </c>
      <c r="N512">
        <v>0.8</v>
      </c>
      <c r="O512">
        <v>1.05</v>
      </c>
      <c r="P512">
        <v>1.1000000000000001</v>
      </c>
      <c r="Q512" t="s">
        <v>46</v>
      </c>
      <c r="R512">
        <v>5</v>
      </c>
      <c r="S512">
        <v>9</v>
      </c>
      <c r="T512" t="s">
        <v>47</v>
      </c>
      <c r="U512" t="s">
        <v>58</v>
      </c>
      <c r="V512" t="s">
        <v>35</v>
      </c>
      <c r="W512" t="s">
        <v>73</v>
      </c>
      <c r="X512">
        <v>2019</v>
      </c>
      <c r="Y512" t="s">
        <v>37</v>
      </c>
      <c r="Z512" t="s">
        <v>38</v>
      </c>
      <c r="AA512">
        <v>15</v>
      </c>
      <c r="AB512">
        <v>5</v>
      </c>
      <c r="AC512">
        <v>0</v>
      </c>
      <c r="AD512">
        <v>0</v>
      </c>
      <c r="AE512">
        <v>1365</v>
      </c>
      <c r="AF512">
        <f>VLOOKUP(A512,[1]DETALLE!$A$1:$AK$841,37,FALSE)</f>
        <v>1730.3000000000004</v>
      </c>
      <c r="AG512">
        <f>VLOOKUP(A512,[1]DETALLE!$A$1:$AK$841,16,FALSE)</f>
        <v>41</v>
      </c>
      <c r="AH512">
        <f>VLOOKUP(A512,[1]DETALLE!$A$1:$AK$841,22,FALSE)</f>
        <v>1.1000000000000001</v>
      </c>
      <c r="AI512">
        <f>VLOOKUP(A512,[1]DETALLE!$A$1:$AK$841,27,FALSE)</f>
        <v>0.4</v>
      </c>
      <c r="AJ512" t="str">
        <f>VLOOKUP(A512,[1]DETALLE!$A$1:$AK$841,18,FALSE)</f>
        <v>Light Production Digital Business</v>
      </c>
      <c r="AK512">
        <f t="shared" si="35"/>
        <v>0</v>
      </c>
      <c r="AL512">
        <f t="shared" si="36"/>
        <v>0</v>
      </c>
      <c r="AM512">
        <f t="shared" si="37"/>
        <v>0</v>
      </c>
      <c r="AN512">
        <f t="shared" si="38"/>
        <v>0</v>
      </c>
      <c r="AO512">
        <f t="shared" si="39"/>
        <v>0</v>
      </c>
    </row>
    <row r="513" spans="1:41" x14ac:dyDescent="0.25">
      <c r="A513" t="s">
        <v>492</v>
      </c>
      <c r="B513">
        <v>2019</v>
      </c>
      <c r="C513" t="s">
        <v>37</v>
      </c>
      <c r="D513" t="s">
        <v>38</v>
      </c>
      <c r="E513">
        <v>15</v>
      </c>
      <c r="F513" t="s">
        <v>40</v>
      </c>
      <c r="G513">
        <v>3.75</v>
      </c>
      <c r="H513" t="s">
        <v>58</v>
      </c>
      <c r="I513">
        <v>655</v>
      </c>
      <c r="J513">
        <v>1365</v>
      </c>
      <c r="K513">
        <v>0</v>
      </c>
      <c r="L513">
        <v>0</v>
      </c>
      <c r="M513">
        <v>0.6</v>
      </c>
      <c r="N513">
        <v>0.8</v>
      </c>
      <c r="O513">
        <v>1.05</v>
      </c>
      <c r="P513">
        <v>1.1000000000000001</v>
      </c>
      <c r="Q513" t="s">
        <v>46</v>
      </c>
      <c r="R513">
        <v>5</v>
      </c>
      <c r="S513">
        <v>9</v>
      </c>
      <c r="T513" t="s">
        <v>47</v>
      </c>
      <c r="U513" t="s">
        <v>58</v>
      </c>
      <c r="V513" t="s">
        <v>35</v>
      </c>
      <c r="W513" t="s">
        <v>73</v>
      </c>
      <c r="X513">
        <v>2019</v>
      </c>
      <c r="Y513" t="s">
        <v>37</v>
      </c>
      <c r="Z513" t="s">
        <v>38</v>
      </c>
      <c r="AA513">
        <v>15</v>
      </c>
      <c r="AB513">
        <v>17</v>
      </c>
      <c r="AC513">
        <v>0.8</v>
      </c>
      <c r="AD513">
        <v>0.75</v>
      </c>
      <c r="AE513">
        <v>1092</v>
      </c>
      <c r="AF513">
        <f>VLOOKUP(A513,[1]DETALLE!$A$1:$AK$841,37,FALSE)</f>
        <v>750.75000000000011</v>
      </c>
      <c r="AG513">
        <f>VLOOKUP(A513,[1]DETALLE!$A$1:$AK$841,16,FALSE)</f>
        <v>230</v>
      </c>
      <c r="AH513">
        <f>VLOOKUP(A513,[1]DETALLE!$A$1:$AK$841,22,FALSE)</f>
        <v>1.05</v>
      </c>
      <c r="AI513">
        <f>VLOOKUP(A513,[1]DETALLE!$A$1:$AK$841,27,FALSE)</f>
        <v>0.33199999999999996</v>
      </c>
      <c r="AJ513" t="str">
        <f>VLOOKUP(A513,[1]DETALLE!$A$1:$AK$841,18,FALSE)</f>
        <v>A4 Mono MFPs</v>
      </c>
      <c r="AK513">
        <f t="shared" si="35"/>
        <v>0</v>
      </c>
      <c r="AL513">
        <f t="shared" si="36"/>
        <v>0</v>
      </c>
      <c r="AM513">
        <f t="shared" si="37"/>
        <v>0</v>
      </c>
      <c r="AN513">
        <f t="shared" si="38"/>
        <v>0</v>
      </c>
      <c r="AO513">
        <f t="shared" si="39"/>
        <v>0</v>
      </c>
    </row>
    <row r="514" spans="1:41" x14ac:dyDescent="0.25">
      <c r="A514" t="s">
        <v>493</v>
      </c>
      <c r="B514">
        <v>2019</v>
      </c>
      <c r="C514" t="s">
        <v>37</v>
      </c>
      <c r="D514" t="s">
        <v>38</v>
      </c>
      <c r="E514">
        <v>15</v>
      </c>
      <c r="F514" t="s">
        <v>40</v>
      </c>
      <c r="G514">
        <v>5.266667</v>
      </c>
      <c r="H514" t="s">
        <v>58</v>
      </c>
      <c r="I514">
        <v>655</v>
      </c>
      <c r="J514">
        <v>1365</v>
      </c>
      <c r="K514">
        <v>0</v>
      </c>
      <c r="L514">
        <v>0</v>
      </c>
      <c r="M514">
        <v>0.6</v>
      </c>
      <c r="N514">
        <v>0.8</v>
      </c>
      <c r="O514">
        <v>1.05</v>
      </c>
      <c r="P514">
        <v>1.1000000000000001</v>
      </c>
      <c r="Q514" t="s">
        <v>46</v>
      </c>
      <c r="R514">
        <v>5</v>
      </c>
      <c r="S514">
        <v>9</v>
      </c>
      <c r="T514" t="s">
        <v>47</v>
      </c>
      <c r="U514" t="s">
        <v>58</v>
      </c>
      <c r="V514" t="s">
        <v>35</v>
      </c>
      <c r="W514" t="s">
        <v>73</v>
      </c>
      <c r="X514">
        <v>2019</v>
      </c>
      <c r="Y514" t="s">
        <v>37</v>
      </c>
      <c r="Z514" t="s">
        <v>38</v>
      </c>
      <c r="AA514">
        <v>15</v>
      </c>
      <c r="AB514">
        <v>41</v>
      </c>
      <c r="AC514">
        <v>1.05</v>
      </c>
      <c r="AD514">
        <v>1.0533334000000001</v>
      </c>
      <c r="AE514">
        <v>1415.04997725</v>
      </c>
      <c r="AF514">
        <f>VLOOKUP(A514,[1]DETALLE!$A$1:$AK$841,37,FALSE)</f>
        <v>1808.95</v>
      </c>
      <c r="AG514">
        <f>VLOOKUP(A514,[1]DETALLE!$A$1:$AK$841,16,FALSE)</f>
        <v>2685</v>
      </c>
      <c r="AH514">
        <f>VLOOKUP(A514,[1]DETALLE!$A$1:$AK$841,22,FALSE)</f>
        <v>1.1499999999999999</v>
      </c>
      <c r="AI514">
        <f>VLOOKUP(A514,[1]DETALLE!$A$1:$AK$841,27,FALSE)</f>
        <v>0.24</v>
      </c>
      <c r="AJ514" t="str">
        <f>VLOOKUP(A514,[1]DETALLE!$A$1:$AK$841,18,FALSE)</f>
        <v>Entry Production Color Low/Mid</v>
      </c>
      <c r="AK514">
        <f t="shared" ref="AK514:AK577" si="40">IF(AE514=AF514,1,0)</f>
        <v>0</v>
      </c>
      <c r="AL514">
        <f t="shared" ref="AL514:AL577" si="41">IF(AB514=AG514,1,0)</f>
        <v>0</v>
      </c>
      <c r="AM514">
        <f t="shared" ref="AM514:AM577" si="42">IF(AC514=AH514,1,0)</f>
        <v>0</v>
      </c>
      <c r="AN514">
        <f t="shared" ref="AN514:AN577" si="43">IF(AD514=AI514,1,0)</f>
        <v>0</v>
      </c>
      <c r="AO514">
        <f t="shared" ref="AO514:AO577" si="44">IF(H514=AJ514,1,0)</f>
        <v>0</v>
      </c>
    </row>
    <row r="515" spans="1:41" x14ac:dyDescent="0.25">
      <c r="A515" t="s">
        <v>318</v>
      </c>
      <c r="B515">
        <v>2019</v>
      </c>
      <c r="C515" t="s">
        <v>37</v>
      </c>
      <c r="D515" t="s">
        <v>38</v>
      </c>
      <c r="E515">
        <v>15</v>
      </c>
      <c r="F515" t="s">
        <v>44</v>
      </c>
      <c r="G515">
        <v>0</v>
      </c>
      <c r="H515" t="s">
        <v>58</v>
      </c>
      <c r="I515">
        <v>655</v>
      </c>
      <c r="J515">
        <v>1365</v>
      </c>
      <c r="K515">
        <v>0</v>
      </c>
      <c r="L515">
        <v>0</v>
      </c>
      <c r="M515">
        <v>0.6</v>
      </c>
      <c r="N515">
        <v>0.8</v>
      </c>
      <c r="O515">
        <v>1.05</v>
      </c>
      <c r="P515">
        <v>1.1000000000000001</v>
      </c>
      <c r="Q515" t="s">
        <v>46</v>
      </c>
      <c r="R515">
        <v>5</v>
      </c>
      <c r="S515">
        <v>9</v>
      </c>
      <c r="T515" t="s">
        <v>85</v>
      </c>
      <c r="U515" t="s">
        <v>58</v>
      </c>
      <c r="V515" t="s">
        <v>35</v>
      </c>
      <c r="W515" t="s">
        <v>61</v>
      </c>
      <c r="X515">
        <v>2019</v>
      </c>
      <c r="Y515" t="s">
        <v>37</v>
      </c>
      <c r="Z515" t="s">
        <v>38</v>
      </c>
      <c r="AA515">
        <v>16</v>
      </c>
      <c r="AB515">
        <v>8</v>
      </c>
      <c r="AC515">
        <v>0</v>
      </c>
      <c r="AD515">
        <v>0</v>
      </c>
      <c r="AE515">
        <v>1365</v>
      </c>
      <c r="AF515">
        <f>VLOOKUP(A515,[1]DETALLE!$A$1:$AK$841,37,FALSE)</f>
        <v>0</v>
      </c>
      <c r="AG515">
        <f>VLOOKUP(A515,[1]DETALLE!$A$1:$AK$841,16,FALSE)</f>
        <v>21</v>
      </c>
      <c r="AH515">
        <f>VLOOKUP(A515,[1]DETALLE!$A$1:$AK$841,22,FALSE)</f>
        <v>0.8</v>
      </c>
      <c r="AI515">
        <f>VLOOKUP(A515,[1]DETALLE!$A$1:$AK$841,27,FALSE)</f>
        <v>0.30199999999999999</v>
      </c>
      <c r="AJ515" t="str">
        <f>VLOOKUP(A515,[1]DETALLE!$A$1:$AK$841,18,FALSE)</f>
        <v>Office Digital</v>
      </c>
      <c r="AK515">
        <f t="shared" si="40"/>
        <v>0</v>
      </c>
      <c r="AL515">
        <f t="shared" si="41"/>
        <v>0</v>
      </c>
      <c r="AM515">
        <f t="shared" si="42"/>
        <v>0</v>
      </c>
      <c r="AN515">
        <f t="shared" si="43"/>
        <v>0</v>
      </c>
      <c r="AO515">
        <f t="shared" si="44"/>
        <v>0</v>
      </c>
    </row>
    <row r="516" spans="1:41" x14ac:dyDescent="0.25">
      <c r="A516" t="s">
        <v>306</v>
      </c>
      <c r="B516">
        <v>2019</v>
      </c>
      <c r="C516" t="s">
        <v>37</v>
      </c>
      <c r="D516" t="s">
        <v>38</v>
      </c>
      <c r="E516">
        <v>15</v>
      </c>
      <c r="F516" t="s">
        <v>40</v>
      </c>
      <c r="G516">
        <v>2.4333330000000002</v>
      </c>
      <c r="H516" t="s">
        <v>91</v>
      </c>
      <c r="I516">
        <v>803</v>
      </c>
      <c r="J516">
        <v>1573</v>
      </c>
      <c r="K516">
        <v>0.2</v>
      </c>
      <c r="L516">
        <v>0.6</v>
      </c>
      <c r="M516">
        <v>0.8</v>
      </c>
      <c r="N516">
        <v>1.05</v>
      </c>
      <c r="O516">
        <v>1.1000000000000001</v>
      </c>
      <c r="P516">
        <v>1.1499999999999999</v>
      </c>
      <c r="Q516" t="s">
        <v>46</v>
      </c>
      <c r="R516">
        <v>4</v>
      </c>
      <c r="S516">
        <v>6</v>
      </c>
      <c r="T516" t="s">
        <v>47</v>
      </c>
      <c r="U516" t="s">
        <v>91</v>
      </c>
      <c r="V516" t="s">
        <v>35</v>
      </c>
      <c r="W516" t="s">
        <v>50</v>
      </c>
      <c r="X516">
        <v>2019</v>
      </c>
      <c r="Y516" t="s">
        <v>37</v>
      </c>
      <c r="Z516" t="s">
        <v>38</v>
      </c>
      <c r="AA516">
        <v>17</v>
      </c>
      <c r="AB516">
        <v>10</v>
      </c>
      <c r="AC516">
        <v>0.8</v>
      </c>
      <c r="AD516">
        <v>0.60833325000000005</v>
      </c>
      <c r="AE516">
        <v>1258.4000000000001</v>
      </c>
      <c r="AF516">
        <f>VLOOKUP(A516,[1]DETALLE!$A$1:$AK$841,37,FALSE)</f>
        <v>1219.0750000000003</v>
      </c>
      <c r="AG516">
        <f>VLOOKUP(A516,[1]DETALLE!$A$1:$AK$841,16,FALSE)</f>
        <v>8</v>
      </c>
      <c r="AH516">
        <f>VLOOKUP(A516,[1]DETALLE!$A$1:$AK$841,22,FALSE)</f>
        <v>0.8</v>
      </c>
      <c r="AI516">
        <f>VLOOKUP(A516,[1]DETALLE!$A$1:$AK$841,27,FALSE)</f>
        <v>1.1000000000000001</v>
      </c>
      <c r="AJ516" t="str">
        <f>VLOOKUP(A516,[1]DETALLE!$A$1:$AK$841,18,FALSE)</f>
        <v>WF Mono Systems and Legacy Color</v>
      </c>
      <c r="AK516">
        <f t="shared" si="40"/>
        <v>0</v>
      </c>
      <c r="AL516">
        <f t="shared" si="41"/>
        <v>0</v>
      </c>
      <c r="AM516">
        <f t="shared" si="42"/>
        <v>1</v>
      </c>
      <c r="AN516">
        <f t="shared" si="43"/>
        <v>0</v>
      </c>
      <c r="AO516">
        <f t="shared" si="44"/>
        <v>1</v>
      </c>
    </row>
    <row r="517" spans="1:41" x14ac:dyDescent="0.25">
      <c r="A517" t="s">
        <v>52</v>
      </c>
      <c r="B517">
        <v>2019</v>
      </c>
      <c r="C517" t="s">
        <v>37</v>
      </c>
      <c r="D517" t="s">
        <v>38</v>
      </c>
      <c r="E517">
        <v>15</v>
      </c>
      <c r="F517" t="s">
        <v>40</v>
      </c>
      <c r="G517">
        <v>0.4</v>
      </c>
      <c r="H517" t="s">
        <v>53</v>
      </c>
      <c r="I517">
        <v>655</v>
      </c>
      <c r="J517">
        <v>1365</v>
      </c>
      <c r="K517">
        <v>0</v>
      </c>
      <c r="L517">
        <v>0</v>
      </c>
      <c r="M517">
        <v>0.6</v>
      </c>
      <c r="N517">
        <v>0.8</v>
      </c>
      <c r="O517">
        <v>1.05</v>
      </c>
      <c r="P517">
        <v>1.1000000000000001</v>
      </c>
      <c r="Q517" t="s">
        <v>46</v>
      </c>
      <c r="R517">
        <v>5</v>
      </c>
      <c r="S517">
        <v>9</v>
      </c>
      <c r="T517" t="s">
        <v>47</v>
      </c>
      <c r="U517" t="s">
        <v>54</v>
      </c>
      <c r="V517" t="s">
        <v>35</v>
      </c>
      <c r="W517" t="s">
        <v>55</v>
      </c>
      <c r="X517">
        <v>2019</v>
      </c>
      <c r="Y517" t="s">
        <v>37</v>
      </c>
      <c r="Z517" t="s">
        <v>38</v>
      </c>
      <c r="AA517">
        <v>15</v>
      </c>
      <c r="AB517">
        <v>31</v>
      </c>
      <c r="AC517">
        <v>1.05</v>
      </c>
      <c r="AD517">
        <v>0.08</v>
      </c>
      <c r="AE517">
        <v>1433.25</v>
      </c>
      <c r="AF517">
        <f>VLOOKUP(A517,[1]DETALLE!$A$1:$AK$841,37,FALSE)</f>
        <v>452.23750000000001</v>
      </c>
      <c r="AG517">
        <f>VLOOKUP(A517,[1]DETALLE!$A$1:$AK$841,16,FALSE)</f>
        <v>5</v>
      </c>
      <c r="AH517">
        <f>VLOOKUP(A517,[1]DETALLE!$A$1:$AK$841,22,FALSE)</f>
        <v>0.6</v>
      </c>
      <c r="AI517">
        <f>VLOOKUP(A517,[1]DETALLE!$A$1:$AK$841,27,FALSE)</f>
        <v>2.25</v>
      </c>
      <c r="AJ517" t="str">
        <f>VLOOKUP(A517,[1]DETALLE!$A$1:$AK$841,18,FALSE)</f>
        <v>Light Production Digital Business</v>
      </c>
      <c r="AK517">
        <f t="shared" si="40"/>
        <v>0</v>
      </c>
      <c r="AL517">
        <f t="shared" si="41"/>
        <v>0</v>
      </c>
      <c r="AM517">
        <f t="shared" si="42"/>
        <v>0</v>
      </c>
      <c r="AN517">
        <f t="shared" si="43"/>
        <v>0</v>
      </c>
      <c r="AO517">
        <f t="shared" si="44"/>
        <v>0</v>
      </c>
    </row>
    <row r="518" spans="1:41" x14ac:dyDescent="0.25">
      <c r="A518" t="s">
        <v>494</v>
      </c>
      <c r="B518">
        <v>2019</v>
      </c>
      <c r="C518" t="s">
        <v>37</v>
      </c>
      <c r="D518" t="s">
        <v>38</v>
      </c>
      <c r="E518">
        <v>15</v>
      </c>
      <c r="F518" t="s">
        <v>40</v>
      </c>
      <c r="G518">
        <v>0.61666670000000001</v>
      </c>
      <c r="H518" t="s">
        <v>58</v>
      </c>
      <c r="I518">
        <v>655</v>
      </c>
      <c r="J518">
        <v>1365</v>
      </c>
      <c r="K518">
        <v>0</v>
      </c>
      <c r="L518">
        <v>0</v>
      </c>
      <c r="M518">
        <v>0.6</v>
      </c>
      <c r="N518">
        <v>0.8</v>
      </c>
      <c r="O518">
        <v>1.05</v>
      </c>
      <c r="P518">
        <v>1.1000000000000001</v>
      </c>
      <c r="Q518" t="s">
        <v>46</v>
      </c>
      <c r="R518">
        <v>5</v>
      </c>
      <c r="S518">
        <v>9</v>
      </c>
      <c r="T518" t="s">
        <v>47</v>
      </c>
      <c r="U518" t="s">
        <v>58</v>
      </c>
      <c r="V518" t="s">
        <v>35</v>
      </c>
      <c r="W518" t="s">
        <v>59</v>
      </c>
      <c r="X518">
        <v>2019</v>
      </c>
      <c r="Y518" t="s">
        <v>37</v>
      </c>
      <c r="Z518" t="s">
        <v>38</v>
      </c>
      <c r="AA518">
        <v>17</v>
      </c>
      <c r="AB518">
        <v>68</v>
      </c>
      <c r="AC518">
        <v>1.1000000000000001</v>
      </c>
      <c r="AD518">
        <v>0.12333334</v>
      </c>
      <c r="AE518">
        <v>1501.5</v>
      </c>
      <c r="AF518">
        <f>VLOOKUP(A518,[1]DETALLE!$A$1:$AK$841,37,FALSE)</f>
        <v>0</v>
      </c>
      <c r="AG518">
        <f>VLOOKUP(A518,[1]DETALLE!$A$1:$AK$841,16,FALSE)</f>
        <v>4</v>
      </c>
      <c r="AH518">
        <f>VLOOKUP(A518,[1]DETALLE!$A$1:$AK$841,22,FALSE)</f>
        <v>0</v>
      </c>
      <c r="AI518">
        <f>VLOOKUP(A518,[1]DETALLE!$A$1:$AK$841,27,FALSE)</f>
        <v>0</v>
      </c>
      <c r="AJ518" t="str">
        <f>VLOOKUP(A518,[1]DETALLE!$A$1:$AK$841,18,FALSE)</f>
        <v>Entry Mono Printers</v>
      </c>
      <c r="AK518">
        <f t="shared" si="40"/>
        <v>0</v>
      </c>
      <c r="AL518">
        <f t="shared" si="41"/>
        <v>0</v>
      </c>
      <c r="AM518">
        <f t="shared" si="42"/>
        <v>0</v>
      </c>
      <c r="AN518">
        <f t="shared" si="43"/>
        <v>0</v>
      </c>
      <c r="AO518">
        <f t="shared" si="44"/>
        <v>0</v>
      </c>
    </row>
    <row r="519" spans="1:41" x14ac:dyDescent="0.25">
      <c r="A519" t="s">
        <v>495</v>
      </c>
      <c r="B519">
        <v>2019</v>
      </c>
      <c r="C519" t="s">
        <v>37</v>
      </c>
      <c r="D519" t="s">
        <v>38</v>
      </c>
      <c r="E519">
        <v>15</v>
      </c>
      <c r="F519" t="s">
        <v>44</v>
      </c>
      <c r="G519">
        <v>0</v>
      </c>
      <c r="H519" t="s">
        <v>145</v>
      </c>
      <c r="I519">
        <v>468</v>
      </c>
      <c r="J519">
        <v>715</v>
      </c>
      <c r="K519">
        <v>0</v>
      </c>
      <c r="L519">
        <v>0</v>
      </c>
      <c r="M519">
        <v>0</v>
      </c>
      <c r="N519">
        <v>0.6</v>
      </c>
      <c r="O519">
        <v>0.8</v>
      </c>
      <c r="P519">
        <v>1.05</v>
      </c>
      <c r="Q519" t="s">
        <v>46</v>
      </c>
      <c r="R519">
        <v>5</v>
      </c>
      <c r="S519">
        <v>9</v>
      </c>
      <c r="T519" t="s">
        <v>47</v>
      </c>
      <c r="U519" t="s">
        <v>145</v>
      </c>
      <c r="V519" t="s">
        <v>35</v>
      </c>
      <c r="W519" t="s">
        <v>55</v>
      </c>
      <c r="X519">
        <v>2019</v>
      </c>
      <c r="Y519" t="s">
        <v>37</v>
      </c>
      <c r="Z519" t="s">
        <v>38</v>
      </c>
      <c r="AA519">
        <v>16</v>
      </c>
      <c r="AB519">
        <v>127</v>
      </c>
      <c r="AC519">
        <v>0</v>
      </c>
      <c r="AD519">
        <v>0</v>
      </c>
      <c r="AE519">
        <v>715</v>
      </c>
      <c r="AF519">
        <f>VLOOKUP(A519,[1]DETALLE!$A$1:$AK$841,37,FALSE)</f>
        <v>819</v>
      </c>
      <c r="AG519">
        <f>VLOOKUP(A519,[1]DETALLE!$A$1:$AK$841,16,FALSE)</f>
        <v>15</v>
      </c>
      <c r="AH519">
        <f>VLOOKUP(A519,[1]DETALLE!$A$1:$AK$841,22,FALSE)</f>
        <v>0.6</v>
      </c>
      <c r="AI519">
        <f>VLOOKUP(A519,[1]DETALLE!$A$1:$AK$841,27,FALSE)</f>
        <v>0</v>
      </c>
      <c r="AJ519" t="str">
        <f>VLOOKUP(A519,[1]DETALLE!$A$1:$AK$841,18,FALSE)</f>
        <v>Departmental Digital</v>
      </c>
      <c r="AK519">
        <f t="shared" si="40"/>
        <v>0</v>
      </c>
      <c r="AL519">
        <f t="shared" si="41"/>
        <v>0</v>
      </c>
      <c r="AM519">
        <f t="shared" si="42"/>
        <v>0</v>
      </c>
      <c r="AN519">
        <f t="shared" si="43"/>
        <v>1</v>
      </c>
      <c r="AO519">
        <f t="shared" si="44"/>
        <v>0</v>
      </c>
    </row>
    <row r="520" spans="1:41" x14ac:dyDescent="0.25">
      <c r="A520" t="s">
        <v>383</v>
      </c>
      <c r="B520">
        <v>2019</v>
      </c>
      <c r="C520" t="s">
        <v>37</v>
      </c>
      <c r="D520" t="s">
        <v>38</v>
      </c>
      <c r="E520">
        <v>15</v>
      </c>
      <c r="F520" t="s">
        <v>40</v>
      </c>
      <c r="G520">
        <v>1.266667</v>
      </c>
      <c r="H520" t="s">
        <v>71</v>
      </c>
      <c r="I520">
        <v>468</v>
      </c>
      <c r="J520">
        <v>715</v>
      </c>
      <c r="K520">
        <v>0</v>
      </c>
      <c r="L520">
        <v>0</v>
      </c>
      <c r="M520">
        <v>0</v>
      </c>
      <c r="N520">
        <v>0.6</v>
      </c>
      <c r="O520">
        <v>0.8</v>
      </c>
      <c r="P520">
        <v>1.05</v>
      </c>
      <c r="Q520" t="s">
        <v>46</v>
      </c>
      <c r="R520">
        <v>5</v>
      </c>
      <c r="S520">
        <v>9</v>
      </c>
      <c r="T520" t="s">
        <v>47</v>
      </c>
      <c r="U520" t="s">
        <v>71</v>
      </c>
      <c r="V520" t="s">
        <v>35</v>
      </c>
      <c r="W520" t="s">
        <v>55</v>
      </c>
      <c r="X520">
        <v>2019</v>
      </c>
      <c r="Y520" t="s">
        <v>37</v>
      </c>
      <c r="Z520" t="s">
        <v>38</v>
      </c>
      <c r="AA520">
        <v>16</v>
      </c>
      <c r="AB520">
        <v>6</v>
      </c>
      <c r="AC520">
        <v>0</v>
      </c>
      <c r="AD520">
        <v>0.25333339999999999</v>
      </c>
      <c r="AE520">
        <v>0</v>
      </c>
      <c r="AF520">
        <f>VLOOKUP(A520,[1]DETALLE!$A$1:$AK$841,37,FALSE)</f>
        <v>750.75000000000011</v>
      </c>
      <c r="AG520">
        <f>VLOOKUP(A520,[1]DETALLE!$A$1:$AK$841,16,FALSE)</f>
        <v>2699</v>
      </c>
      <c r="AH520">
        <f>VLOOKUP(A520,[1]DETALLE!$A$1:$AK$841,22,FALSE)</f>
        <v>1.05</v>
      </c>
      <c r="AI520">
        <f>VLOOKUP(A520,[1]DETALLE!$A$1:$AK$841,27,FALSE)</f>
        <v>0.51</v>
      </c>
      <c r="AJ520" t="str">
        <f>VLOOKUP(A520,[1]DETALLE!$A$1:$AK$841,18,FALSE)</f>
        <v>A4 Mono MFPs</v>
      </c>
      <c r="AK520">
        <f t="shared" si="40"/>
        <v>0</v>
      </c>
      <c r="AL520">
        <f t="shared" si="41"/>
        <v>0</v>
      </c>
      <c r="AM520">
        <f t="shared" si="42"/>
        <v>0</v>
      </c>
      <c r="AN520">
        <f t="shared" si="43"/>
        <v>0</v>
      </c>
      <c r="AO520">
        <f t="shared" si="44"/>
        <v>0</v>
      </c>
    </row>
    <row r="521" spans="1:41" x14ac:dyDescent="0.25">
      <c r="A521" t="s">
        <v>496</v>
      </c>
      <c r="B521">
        <v>2019</v>
      </c>
      <c r="C521" t="s">
        <v>37</v>
      </c>
      <c r="D521" t="s">
        <v>38</v>
      </c>
      <c r="E521">
        <v>15</v>
      </c>
      <c r="F521" t="s">
        <v>40</v>
      </c>
      <c r="G521">
        <v>1.5833330000000001</v>
      </c>
      <c r="H521" t="s">
        <v>54</v>
      </c>
      <c r="I521">
        <v>803</v>
      </c>
      <c r="J521">
        <v>1573</v>
      </c>
      <c r="K521">
        <v>0.2</v>
      </c>
      <c r="L521">
        <v>0.6</v>
      </c>
      <c r="M521">
        <v>0.8</v>
      </c>
      <c r="N521">
        <v>1.05</v>
      </c>
      <c r="O521">
        <v>1.1000000000000001</v>
      </c>
      <c r="P521">
        <v>1.1499999999999999</v>
      </c>
      <c r="Q521" t="s">
        <v>46</v>
      </c>
      <c r="R521">
        <v>4</v>
      </c>
      <c r="S521">
        <v>6</v>
      </c>
      <c r="T521" t="s">
        <v>47</v>
      </c>
      <c r="U521" t="s">
        <v>54</v>
      </c>
      <c r="V521" t="s">
        <v>35</v>
      </c>
      <c r="W521" t="s">
        <v>73</v>
      </c>
      <c r="X521">
        <v>2019</v>
      </c>
      <c r="Y521" t="s">
        <v>37</v>
      </c>
      <c r="Z521" t="s">
        <v>38</v>
      </c>
      <c r="AA521">
        <v>16</v>
      </c>
      <c r="AB521">
        <v>180</v>
      </c>
      <c r="AC521">
        <v>1.1499999999999999</v>
      </c>
      <c r="AD521">
        <v>0.39583325000000003</v>
      </c>
      <c r="AE521">
        <v>1808.95</v>
      </c>
      <c r="AF521">
        <f>VLOOKUP(A521,[1]DETALLE!$A$1:$AK$841,37,FALSE)</f>
        <v>2073.5</v>
      </c>
      <c r="AG521">
        <f>VLOOKUP(A521,[1]DETALLE!$A$1:$AK$841,16,FALSE)</f>
        <v>41</v>
      </c>
      <c r="AH521">
        <f>VLOOKUP(A521,[1]DETALLE!$A$1:$AK$841,22,FALSE)</f>
        <v>1.1499999999999999</v>
      </c>
      <c r="AI521">
        <f>VLOOKUP(A521,[1]DETALLE!$A$1:$AK$841,27,FALSE)</f>
        <v>1.7333333333333334</v>
      </c>
      <c r="AJ521" t="str">
        <f>VLOOKUP(A521,[1]DETALLE!$A$1:$AK$841,18,FALSE)</f>
        <v>CF Mono</v>
      </c>
      <c r="AK521">
        <f t="shared" si="40"/>
        <v>0</v>
      </c>
      <c r="AL521">
        <f t="shared" si="41"/>
        <v>0</v>
      </c>
      <c r="AM521">
        <f t="shared" si="42"/>
        <v>1</v>
      </c>
      <c r="AN521">
        <f t="shared" si="43"/>
        <v>0</v>
      </c>
      <c r="AO521">
        <f t="shared" si="44"/>
        <v>0</v>
      </c>
    </row>
    <row r="522" spans="1:41" x14ac:dyDescent="0.25">
      <c r="A522" t="s">
        <v>497</v>
      </c>
      <c r="B522">
        <v>2019</v>
      </c>
      <c r="C522" t="s">
        <v>37</v>
      </c>
      <c r="D522" t="s">
        <v>38</v>
      </c>
      <c r="E522">
        <v>15</v>
      </c>
      <c r="F522" t="s">
        <v>40</v>
      </c>
      <c r="G522">
        <v>1.066667</v>
      </c>
      <c r="H522" t="s">
        <v>54</v>
      </c>
      <c r="I522">
        <v>803</v>
      </c>
      <c r="J522">
        <v>1573</v>
      </c>
      <c r="K522">
        <v>0.2</v>
      </c>
      <c r="L522">
        <v>0.6</v>
      </c>
      <c r="M522">
        <v>0.8</v>
      </c>
      <c r="N522">
        <v>1.05</v>
      </c>
      <c r="O522">
        <v>1.1000000000000001</v>
      </c>
      <c r="P522">
        <v>1.1499999999999999</v>
      </c>
      <c r="Q522" t="s">
        <v>46</v>
      </c>
      <c r="R522">
        <v>4</v>
      </c>
      <c r="S522">
        <v>6</v>
      </c>
      <c r="T522" t="s">
        <v>85</v>
      </c>
      <c r="U522" t="s">
        <v>54</v>
      </c>
      <c r="V522" t="s">
        <v>35</v>
      </c>
      <c r="W522" t="s">
        <v>67</v>
      </c>
      <c r="X522">
        <v>2019</v>
      </c>
      <c r="Y522" t="s">
        <v>37</v>
      </c>
      <c r="Z522" t="s">
        <v>38</v>
      </c>
      <c r="AA522">
        <v>16</v>
      </c>
      <c r="AB522">
        <v>96</v>
      </c>
      <c r="AC522">
        <v>1.1499999999999999</v>
      </c>
      <c r="AD522">
        <v>0.177777833333333</v>
      </c>
      <c r="AE522">
        <v>1808.95</v>
      </c>
      <c r="AF522">
        <f>VLOOKUP(A522,[1]DETALLE!$A$1:$AK$841,37,FALSE)</f>
        <v>750.75000000000011</v>
      </c>
      <c r="AG522">
        <f>VLOOKUP(A522,[1]DETALLE!$A$1:$AK$841,16,FALSE)</f>
        <v>294</v>
      </c>
      <c r="AH522">
        <f>VLOOKUP(A522,[1]DETALLE!$A$1:$AK$841,22,FALSE)</f>
        <v>1.05</v>
      </c>
      <c r="AI522">
        <f>VLOOKUP(A522,[1]DETALLE!$A$1:$AK$841,27,FALSE)</f>
        <v>0</v>
      </c>
      <c r="AJ522" t="str">
        <f>VLOOKUP(A522,[1]DETALLE!$A$1:$AK$841,18,FALSE)</f>
        <v>A4 Mono MFPs</v>
      </c>
      <c r="AK522">
        <f t="shared" si="40"/>
        <v>0</v>
      </c>
      <c r="AL522">
        <f t="shared" si="41"/>
        <v>0</v>
      </c>
      <c r="AM522">
        <f t="shared" si="42"/>
        <v>0</v>
      </c>
      <c r="AN522">
        <f t="shared" si="43"/>
        <v>0</v>
      </c>
      <c r="AO522">
        <f t="shared" si="44"/>
        <v>0</v>
      </c>
    </row>
    <row r="523" spans="1:41" x14ac:dyDescent="0.25">
      <c r="A523" t="s">
        <v>498</v>
      </c>
      <c r="B523">
        <v>2019</v>
      </c>
      <c r="C523" t="s">
        <v>37</v>
      </c>
      <c r="D523" t="s">
        <v>38</v>
      </c>
      <c r="E523">
        <v>15</v>
      </c>
      <c r="F523" t="s">
        <v>40</v>
      </c>
      <c r="G523">
        <v>1.683333</v>
      </c>
      <c r="H523" t="s">
        <v>116</v>
      </c>
      <c r="I523">
        <v>655</v>
      </c>
      <c r="J523">
        <v>1365</v>
      </c>
      <c r="K523">
        <v>0</v>
      </c>
      <c r="L523">
        <v>0</v>
      </c>
      <c r="M523">
        <v>0.6</v>
      </c>
      <c r="N523">
        <v>0.8</v>
      </c>
      <c r="O523">
        <v>1.05</v>
      </c>
      <c r="P523">
        <v>1.1000000000000001</v>
      </c>
      <c r="Q523" t="s">
        <v>46</v>
      </c>
      <c r="R523">
        <v>5</v>
      </c>
      <c r="S523">
        <v>9</v>
      </c>
      <c r="T523" t="s">
        <v>47</v>
      </c>
      <c r="U523" t="s">
        <v>45</v>
      </c>
      <c r="V523" t="s">
        <v>35</v>
      </c>
      <c r="W523" t="s">
        <v>73</v>
      </c>
      <c r="X523">
        <v>2019</v>
      </c>
      <c r="Y523" t="s">
        <v>37</v>
      </c>
      <c r="Z523" t="s">
        <v>38</v>
      </c>
      <c r="AA523">
        <v>16</v>
      </c>
      <c r="AB523">
        <v>26</v>
      </c>
      <c r="AC523">
        <v>0.8</v>
      </c>
      <c r="AD523">
        <v>0.33666659999999998</v>
      </c>
      <c r="AE523">
        <v>1092</v>
      </c>
      <c r="AF523">
        <f>VLOOKUP(A523,[1]DETALLE!$A$1:$AK$841,37,FALSE)</f>
        <v>1730.3000000000004</v>
      </c>
      <c r="AG523">
        <f>VLOOKUP(A523,[1]DETALLE!$A$1:$AK$841,16,FALSE)</f>
        <v>59</v>
      </c>
      <c r="AH523">
        <f>VLOOKUP(A523,[1]DETALLE!$A$1:$AK$841,22,FALSE)</f>
        <v>1.1000000000000001</v>
      </c>
      <c r="AI523">
        <f>VLOOKUP(A523,[1]DETALLE!$A$1:$AK$841,27,FALSE)</f>
        <v>0.3</v>
      </c>
      <c r="AJ523" t="str">
        <f>VLOOKUP(A523,[1]DETALLE!$A$1:$AK$841,18,FALSE)</f>
        <v>Light Production Digital Business</v>
      </c>
      <c r="AK523">
        <f t="shared" si="40"/>
        <v>0</v>
      </c>
      <c r="AL523">
        <f t="shared" si="41"/>
        <v>0</v>
      </c>
      <c r="AM523">
        <f t="shared" si="42"/>
        <v>0</v>
      </c>
      <c r="AN523">
        <f t="shared" si="43"/>
        <v>0</v>
      </c>
      <c r="AO523">
        <f t="shared" si="44"/>
        <v>0</v>
      </c>
    </row>
    <row r="524" spans="1:41" x14ac:dyDescent="0.25">
      <c r="A524" t="s">
        <v>449</v>
      </c>
      <c r="B524">
        <v>2019</v>
      </c>
      <c r="C524" t="s">
        <v>37</v>
      </c>
      <c r="D524" t="s">
        <v>38</v>
      </c>
      <c r="E524">
        <v>16</v>
      </c>
      <c r="F524" t="s">
        <v>44</v>
      </c>
      <c r="G524">
        <v>0</v>
      </c>
      <c r="H524" t="s">
        <v>58</v>
      </c>
      <c r="I524">
        <v>655</v>
      </c>
      <c r="J524">
        <v>1365</v>
      </c>
      <c r="K524">
        <v>0</v>
      </c>
      <c r="L524">
        <v>0</v>
      </c>
      <c r="M524">
        <v>0.6</v>
      </c>
      <c r="N524">
        <v>0.8</v>
      </c>
      <c r="O524">
        <v>1.05</v>
      </c>
      <c r="P524">
        <v>1.1000000000000001</v>
      </c>
      <c r="Q524" t="s">
        <v>46</v>
      </c>
      <c r="R524">
        <v>5</v>
      </c>
      <c r="S524">
        <v>9</v>
      </c>
      <c r="T524" t="s">
        <v>47</v>
      </c>
      <c r="U524" t="s">
        <v>45</v>
      </c>
      <c r="V524" t="s">
        <v>35</v>
      </c>
      <c r="W524" t="s">
        <v>50</v>
      </c>
      <c r="X524">
        <v>2019</v>
      </c>
      <c r="Y524" t="s">
        <v>37</v>
      </c>
      <c r="Z524" t="s">
        <v>38</v>
      </c>
      <c r="AA524">
        <v>16</v>
      </c>
      <c r="AB524">
        <v>4</v>
      </c>
      <c r="AC524">
        <v>0</v>
      </c>
      <c r="AD524">
        <v>0</v>
      </c>
      <c r="AE524">
        <v>1365</v>
      </c>
      <c r="AF524">
        <f>VLOOKUP(A524,[1]DETALLE!$A$1:$AK$841,37,FALSE)</f>
        <v>1092</v>
      </c>
      <c r="AG524">
        <f>VLOOKUP(A524,[1]DETALLE!$A$1:$AK$841,16,FALSE)</f>
        <v>17</v>
      </c>
      <c r="AH524">
        <f>VLOOKUP(A524,[1]DETALLE!$A$1:$AK$841,22,FALSE)</f>
        <v>0.8</v>
      </c>
      <c r="AI524">
        <f>VLOOKUP(A524,[1]DETALLE!$A$1:$AK$841,27,FALSE)</f>
        <v>0.19600000000000001</v>
      </c>
      <c r="AJ524" t="str">
        <f>VLOOKUP(A524,[1]DETALLE!$A$1:$AK$841,18,FALSE)</f>
        <v>Departmental Digital</v>
      </c>
      <c r="AK524">
        <f t="shared" si="40"/>
        <v>0</v>
      </c>
      <c r="AL524">
        <f t="shared" si="41"/>
        <v>0</v>
      </c>
      <c r="AM524">
        <f t="shared" si="42"/>
        <v>0</v>
      </c>
      <c r="AN524">
        <f t="shared" si="43"/>
        <v>0</v>
      </c>
      <c r="AO524">
        <f t="shared" si="44"/>
        <v>1</v>
      </c>
    </row>
    <row r="525" spans="1:41" x14ac:dyDescent="0.25">
      <c r="A525" t="s">
        <v>499</v>
      </c>
      <c r="B525">
        <v>2019</v>
      </c>
      <c r="C525" t="s">
        <v>37</v>
      </c>
      <c r="D525" t="s">
        <v>38</v>
      </c>
      <c r="E525">
        <v>16</v>
      </c>
      <c r="F525" t="s">
        <v>40</v>
      </c>
      <c r="G525">
        <v>0.78333339999999996</v>
      </c>
      <c r="H525" t="s">
        <v>71</v>
      </c>
      <c r="I525">
        <v>468</v>
      </c>
      <c r="J525">
        <v>715</v>
      </c>
      <c r="K525">
        <v>0</v>
      </c>
      <c r="L525">
        <v>0</v>
      </c>
      <c r="M525">
        <v>0</v>
      </c>
      <c r="N525">
        <v>0.6</v>
      </c>
      <c r="O525">
        <v>0.8</v>
      </c>
      <c r="P525">
        <v>1.05</v>
      </c>
      <c r="Q525" t="s">
        <v>46</v>
      </c>
      <c r="R525">
        <v>5</v>
      </c>
      <c r="S525">
        <v>9</v>
      </c>
      <c r="T525" t="s">
        <v>47</v>
      </c>
      <c r="U525" t="s">
        <v>34</v>
      </c>
      <c r="V525" t="s">
        <v>35</v>
      </c>
      <c r="W525" t="s">
        <v>42</v>
      </c>
      <c r="X525">
        <v>2019</v>
      </c>
      <c r="Y525" t="s">
        <v>37</v>
      </c>
      <c r="Z525" t="s">
        <v>38</v>
      </c>
      <c r="AA525">
        <v>16</v>
      </c>
      <c r="AB525">
        <v>126</v>
      </c>
      <c r="AC525">
        <v>1.05</v>
      </c>
      <c r="AD525">
        <v>0.15666668</v>
      </c>
      <c r="AE525">
        <v>750.75</v>
      </c>
      <c r="AF525">
        <f>VLOOKUP(A525,[1]DETALLE!$A$1:$AK$841,37,FALSE)</f>
        <v>819</v>
      </c>
      <c r="AG525">
        <f>VLOOKUP(A525,[1]DETALLE!$A$1:$AK$841,16,FALSE)</f>
        <v>10</v>
      </c>
      <c r="AH525">
        <f>VLOOKUP(A525,[1]DETALLE!$A$1:$AK$841,22,FALSE)</f>
        <v>0.6</v>
      </c>
      <c r="AI525">
        <f>VLOOKUP(A525,[1]DETALLE!$A$1:$AK$841,27,FALSE)</f>
        <v>0</v>
      </c>
      <c r="AJ525" t="str">
        <f>VLOOKUP(A525,[1]DETALLE!$A$1:$AK$841,18,FALSE)</f>
        <v>A3 Professional Color Laser MFPs</v>
      </c>
      <c r="AK525">
        <f t="shared" si="40"/>
        <v>0</v>
      </c>
      <c r="AL525">
        <f t="shared" si="41"/>
        <v>0</v>
      </c>
      <c r="AM525">
        <f t="shared" si="42"/>
        <v>0</v>
      </c>
      <c r="AN525">
        <f t="shared" si="43"/>
        <v>0</v>
      </c>
      <c r="AO525">
        <f t="shared" si="44"/>
        <v>0</v>
      </c>
    </row>
    <row r="526" spans="1:41" x14ac:dyDescent="0.25">
      <c r="A526" t="s">
        <v>500</v>
      </c>
      <c r="B526">
        <v>2019</v>
      </c>
      <c r="C526" t="s">
        <v>37</v>
      </c>
      <c r="D526" t="s">
        <v>38</v>
      </c>
      <c r="E526">
        <v>16</v>
      </c>
      <c r="F526" t="s">
        <v>40</v>
      </c>
      <c r="G526">
        <v>2.4500000000000002</v>
      </c>
      <c r="H526" t="s">
        <v>91</v>
      </c>
      <c r="I526">
        <v>803</v>
      </c>
      <c r="J526">
        <v>1573</v>
      </c>
      <c r="K526">
        <v>0.2</v>
      </c>
      <c r="L526">
        <v>0.6</v>
      </c>
      <c r="M526">
        <v>0.8</v>
      </c>
      <c r="N526">
        <v>1.05</v>
      </c>
      <c r="O526">
        <v>1.1000000000000001</v>
      </c>
      <c r="P526">
        <v>1.1499999999999999</v>
      </c>
      <c r="Q526" t="s">
        <v>46</v>
      </c>
      <c r="R526">
        <v>4</v>
      </c>
      <c r="S526">
        <v>6</v>
      </c>
      <c r="T526" t="s">
        <v>47</v>
      </c>
      <c r="U526" t="s">
        <v>91</v>
      </c>
      <c r="V526" t="s">
        <v>35</v>
      </c>
      <c r="W526" t="s">
        <v>61</v>
      </c>
      <c r="X526">
        <v>2019</v>
      </c>
      <c r="Y526" t="s">
        <v>37</v>
      </c>
      <c r="Z526" t="s">
        <v>38</v>
      </c>
      <c r="AA526">
        <v>24</v>
      </c>
      <c r="AB526">
        <v>50</v>
      </c>
      <c r="AC526">
        <v>1.1000000000000001</v>
      </c>
      <c r="AD526">
        <v>0.61250000000000004</v>
      </c>
      <c r="AE526">
        <v>1730.3</v>
      </c>
      <c r="AF526">
        <f>VLOOKUP(A526,[1]DETALLE!$A$1:$AK$841,37,FALSE)</f>
        <v>429.00000000000006</v>
      </c>
      <c r="AG526">
        <f>VLOOKUP(A526,[1]DETALLE!$A$1:$AK$841,16,FALSE)</f>
        <v>21</v>
      </c>
      <c r="AH526">
        <f>VLOOKUP(A526,[1]DETALLE!$A$1:$AK$841,22,FALSE)</f>
        <v>0.6</v>
      </c>
      <c r="AI526">
        <f>VLOOKUP(A526,[1]DETALLE!$A$1:$AK$841,27,FALSE)</f>
        <v>8.3999999999999991E-2</v>
      </c>
      <c r="AJ526" t="str">
        <f>VLOOKUP(A526,[1]DETALLE!$A$1:$AK$841,18,FALSE)</f>
        <v>Entry Mono Printers</v>
      </c>
      <c r="AK526">
        <f t="shared" si="40"/>
        <v>0</v>
      </c>
      <c r="AL526">
        <f t="shared" si="41"/>
        <v>0</v>
      </c>
      <c r="AM526">
        <f t="shared" si="42"/>
        <v>0</v>
      </c>
      <c r="AN526">
        <f t="shared" si="43"/>
        <v>0</v>
      </c>
      <c r="AO526">
        <f t="shared" si="44"/>
        <v>0</v>
      </c>
    </row>
    <row r="527" spans="1:41" x14ac:dyDescent="0.25">
      <c r="A527" t="s">
        <v>501</v>
      </c>
      <c r="B527">
        <v>2019</v>
      </c>
      <c r="C527" t="s">
        <v>37</v>
      </c>
      <c r="D527" t="s">
        <v>38</v>
      </c>
      <c r="E527">
        <v>16</v>
      </c>
      <c r="F527" t="s">
        <v>40</v>
      </c>
      <c r="G527">
        <v>1.2833330000000001</v>
      </c>
      <c r="H527" t="s">
        <v>71</v>
      </c>
      <c r="I527">
        <v>468</v>
      </c>
      <c r="J527">
        <v>715</v>
      </c>
      <c r="K527">
        <v>0</v>
      </c>
      <c r="L527">
        <v>0</v>
      </c>
      <c r="M527">
        <v>0</v>
      </c>
      <c r="N527">
        <v>0.6</v>
      </c>
      <c r="O527">
        <v>0.8</v>
      </c>
      <c r="P527">
        <v>1.05</v>
      </c>
      <c r="Q527" t="s">
        <v>46</v>
      </c>
      <c r="R527">
        <v>5</v>
      </c>
      <c r="S527">
        <v>9</v>
      </c>
      <c r="T527" t="s">
        <v>47</v>
      </c>
      <c r="U527" t="s">
        <v>34</v>
      </c>
      <c r="V527" t="s">
        <v>35</v>
      </c>
      <c r="W527" t="s">
        <v>55</v>
      </c>
      <c r="X527">
        <v>2019</v>
      </c>
      <c r="Y527" t="s">
        <v>37</v>
      </c>
      <c r="Z527" t="s">
        <v>38</v>
      </c>
      <c r="AA527">
        <v>16</v>
      </c>
      <c r="AB527">
        <v>62</v>
      </c>
      <c r="AC527">
        <v>1.05</v>
      </c>
      <c r="AD527">
        <v>0.25666660000000002</v>
      </c>
      <c r="AE527">
        <v>750.75</v>
      </c>
      <c r="AF527">
        <f>VLOOKUP(A527,[1]DETALLE!$A$1:$AK$841,37,FALSE)</f>
        <v>750.75000000000011</v>
      </c>
      <c r="AG527">
        <f>VLOOKUP(A527,[1]DETALLE!$A$1:$AK$841,16,FALSE)</f>
        <v>412</v>
      </c>
      <c r="AH527">
        <f>VLOOKUP(A527,[1]DETALLE!$A$1:$AK$841,22,FALSE)</f>
        <v>1.05</v>
      </c>
      <c r="AI527">
        <f>VLOOKUP(A527,[1]DETALLE!$A$1:$AK$841,27,FALSE)</f>
        <v>0.54</v>
      </c>
      <c r="AJ527" t="str">
        <f>VLOOKUP(A527,[1]DETALLE!$A$1:$AK$841,18,FALSE)</f>
        <v>A4 Mono MFPs</v>
      </c>
      <c r="AK527">
        <f t="shared" si="40"/>
        <v>1</v>
      </c>
      <c r="AL527">
        <f t="shared" si="41"/>
        <v>0</v>
      </c>
      <c r="AM527">
        <f t="shared" si="42"/>
        <v>1</v>
      </c>
      <c r="AN527">
        <f t="shared" si="43"/>
        <v>0</v>
      </c>
      <c r="AO527">
        <f t="shared" si="44"/>
        <v>0</v>
      </c>
    </row>
    <row r="528" spans="1:41" x14ac:dyDescent="0.25">
      <c r="A528" t="s">
        <v>502</v>
      </c>
      <c r="B528">
        <v>2019</v>
      </c>
      <c r="C528" t="s">
        <v>37</v>
      </c>
      <c r="D528" t="s">
        <v>38</v>
      </c>
      <c r="E528">
        <v>16</v>
      </c>
      <c r="F528" t="s">
        <v>40</v>
      </c>
      <c r="G528">
        <v>2.1666669999999999</v>
      </c>
      <c r="H528" t="s">
        <v>71</v>
      </c>
      <c r="I528">
        <v>468</v>
      </c>
      <c r="J528">
        <v>715</v>
      </c>
      <c r="K528">
        <v>0</v>
      </c>
      <c r="L528">
        <v>0</v>
      </c>
      <c r="M528">
        <v>0</v>
      </c>
      <c r="N528">
        <v>0.6</v>
      </c>
      <c r="O528">
        <v>0.8</v>
      </c>
      <c r="P528">
        <v>1.05</v>
      </c>
      <c r="Q528" t="s">
        <v>46</v>
      </c>
      <c r="R528">
        <v>5</v>
      </c>
      <c r="S528">
        <v>9</v>
      </c>
      <c r="T528" t="s">
        <v>47</v>
      </c>
      <c r="U528" t="s">
        <v>34</v>
      </c>
      <c r="V528" t="s">
        <v>35</v>
      </c>
      <c r="W528" t="s">
        <v>50</v>
      </c>
      <c r="X528">
        <v>2019</v>
      </c>
      <c r="Y528" t="s">
        <v>37</v>
      </c>
      <c r="Z528" t="s">
        <v>38</v>
      </c>
      <c r="AA528">
        <v>22</v>
      </c>
      <c r="AB528">
        <v>61</v>
      </c>
      <c r="AC528">
        <v>1.05</v>
      </c>
      <c r="AD528">
        <v>0.43333339999999998</v>
      </c>
      <c r="AE528">
        <v>750.75</v>
      </c>
      <c r="AF528">
        <f>VLOOKUP(A528,[1]DETALLE!$A$1:$AK$841,37,FALSE)</f>
        <v>1258.4000000000003</v>
      </c>
      <c r="AG528">
        <f>VLOOKUP(A528,[1]DETALLE!$A$1:$AK$841,16,FALSE)</f>
        <v>12</v>
      </c>
      <c r="AH528">
        <f>VLOOKUP(A528,[1]DETALLE!$A$1:$AK$841,22,FALSE)</f>
        <v>0.8</v>
      </c>
      <c r="AI528">
        <f>VLOOKUP(A528,[1]DETALLE!$A$1:$AK$841,27,FALSE)</f>
        <v>0.5675</v>
      </c>
      <c r="AJ528" t="str">
        <f>VLOOKUP(A528,[1]DETALLE!$A$1:$AK$841,18,FALSE)</f>
        <v>Light Production Digital Business</v>
      </c>
      <c r="AK528">
        <f t="shared" si="40"/>
        <v>0</v>
      </c>
      <c r="AL528">
        <f t="shared" si="41"/>
        <v>0</v>
      </c>
      <c r="AM528">
        <f t="shared" si="42"/>
        <v>0</v>
      </c>
      <c r="AN528">
        <f t="shared" si="43"/>
        <v>0</v>
      </c>
      <c r="AO528">
        <f t="shared" si="44"/>
        <v>0</v>
      </c>
    </row>
    <row r="529" spans="1:41" x14ac:dyDescent="0.25">
      <c r="A529" t="s">
        <v>65</v>
      </c>
      <c r="B529">
        <v>2019</v>
      </c>
      <c r="C529" t="s">
        <v>37</v>
      </c>
      <c r="D529" t="s">
        <v>38</v>
      </c>
      <c r="E529">
        <v>16</v>
      </c>
      <c r="F529" t="s">
        <v>40</v>
      </c>
      <c r="G529">
        <v>0.13333329999999999</v>
      </c>
      <c r="H529" t="s">
        <v>66</v>
      </c>
      <c r="I529">
        <v>468</v>
      </c>
      <c r="J529">
        <v>715</v>
      </c>
      <c r="K529">
        <v>0</v>
      </c>
      <c r="L529">
        <v>0</v>
      </c>
      <c r="M529">
        <v>0</v>
      </c>
      <c r="N529">
        <v>0.6</v>
      </c>
      <c r="O529">
        <v>0.8</v>
      </c>
      <c r="P529">
        <v>1.05</v>
      </c>
      <c r="Q529" t="s">
        <v>46</v>
      </c>
      <c r="R529">
        <v>5</v>
      </c>
      <c r="S529">
        <v>9</v>
      </c>
      <c r="T529" t="s">
        <v>47</v>
      </c>
      <c r="U529" t="s">
        <v>58</v>
      </c>
      <c r="V529" t="s">
        <v>35</v>
      </c>
      <c r="W529" t="s">
        <v>67</v>
      </c>
      <c r="X529">
        <v>2019</v>
      </c>
      <c r="Y529" t="s">
        <v>37</v>
      </c>
      <c r="Z529" t="s">
        <v>38</v>
      </c>
      <c r="AA529">
        <v>17</v>
      </c>
      <c r="AB529">
        <v>22</v>
      </c>
      <c r="AC529">
        <v>0.6</v>
      </c>
      <c r="AD529">
        <v>2.6666659999999998E-2</v>
      </c>
      <c r="AE529">
        <v>429</v>
      </c>
      <c r="AF529">
        <f>VLOOKUP(A529,[1]DETALLE!$A$1:$AK$841,37,FALSE)</f>
        <v>750.75000000000011</v>
      </c>
      <c r="AG529">
        <f>VLOOKUP(A529,[1]DETALLE!$A$1:$AK$841,16,FALSE)</f>
        <v>117</v>
      </c>
      <c r="AH529">
        <f>VLOOKUP(A529,[1]DETALLE!$A$1:$AK$841,22,FALSE)</f>
        <v>1.05</v>
      </c>
      <c r="AI529">
        <f>VLOOKUP(A529,[1]DETALLE!$A$1:$AK$841,27,FALSE)</f>
        <v>0.3</v>
      </c>
      <c r="AJ529" t="str">
        <f>VLOOKUP(A529,[1]DETALLE!$A$1:$AK$841,18,FALSE)</f>
        <v>A4 Color Laser MFPs</v>
      </c>
      <c r="AK529">
        <f t="shared" si="40"/>
        <v>0</v>
      </c>
      <c r="AL529">
        <f t="shared" si="41"/>
        <v>0</v>
      </c>
      <c r="AM529">
        <f t="shared" si="42"/>
        <v>0</v>
      </c>
      <c r="AN529">
        <f t="shared" si="43"/>
        <v>0</v>
      </c>
      <c r="AO529">
        <f t="shared" si="44"/>
        <v>0</v>
      </c>
    </row>
    <row r="530" spans="1:41" x14ac:dyDescent="0.25">
      <c r="A530" t="s">
        <v>503</v>
      </c>
      <c r="B530">
        <v>2019</v>
      </c>
      <c r="C530" t="s">
        <v>37</v>
      </c>
      <c r="D530" t="s">
        <v>38</v>
      </c>
      <c r="E530">
        <v>16</v>
      </c>
      <c r="F530" t="s">
        <v>44</v>
      </c>
      <c r="G530">
        <v>0</v>
      </c>
      <c r="H530" t="s">
        <v>34</v>
      </c>
      <c r="I530">
        <v>468</v>
      </c>
      <c r="J530">
        <v>715</v>
      </c>
      <c r="K530">
        <v>0</v>
      </c>
      <c r="L530">
        <v>0</v>
      </c>
      <c r="M530">
        <v>0</v>
      </c>
      <c r="N530">
        <v>0.6</v>
      </c>
      <c r="O530">
        <v>0.8</v>
      </c>
      <c r="P530">
        <v>1.05</v>
      </c>
      <c r="Q530" t="s">
        <v>46</v>
      </c>
      <c r="R530">
        <v>5</v>
      </c>
      <c r="S530">
        <v>9</v>
      </c>
      <c r="T530" t="s">
        <v>47</v>
      </c>
      <c r="U530" t="s">
        <v>34</v>
      </c>
      <c r="V530" t="s">
        <v>35</v>
      </c>
      <c r="W530" t="s">
        <v>55</v>
      </c>
      <c r="X530">
        <v>2019</v>
      </c>
      <c r="Y530" t="s">
        <v>37</v>
      </c>
      <c r="Z530" t="s">
        <v>38</v>
      </c>
      <c r="AA530">
        <v>23</v>
      </c>
      <c r="AB530">
        <v>41</v>
      </c>
      <c r="AC530">
        <v>0</v>
      </c>
      <c r="AD530">
        <v>0</v>
      </c>
      <c r="AE530">
        <v>715</v>
      </c>
      <c r="AF530">
        <f>VLOOKUP(A530,[1]DETALLE!$A$1:$AK$841,37,FALSE)</f>
        <v>1501.5000000000002</v>
      </c>
      <c r="AG530">
        <f>VLOOKUP(A530,[1]DETALLE!$A$1:$AK$841,16,FALSE)</f>
        <v>2680</v>
      </c>
      <c r="AH530">
        <f>VLOOKUP(A530,[1]DETALLE!$A$1:$AK$841,22,FALSE)</f>
        <v>1.1000000000000001</v>
      </c>
      <c r="AI530">
        <f>VLOOKUP(A530,[1]DETALLE!$A$1:$AK$841,27,FALSE)</f>
        <v>0.23599999999999999</v>
      </c>
      <c r="AJ530" t="str">
        <f>VLOOKUP(A530,[1]DETALLE!$A$1:$AK$841,18,FALSE)</f>
        <v>A3 Office Color Laser MFPs</v>
      </c>
      <c r="AK530">
        <f t="shared" si="40"/>
        <v>0</v>
      </c>
      <c r="AL530">
        <f t="shared" si="41"/>
        <v>0</v>
      </c>
      <c r="AM530">
        <f t="shared" si="42"/>
        <v>0</v>
      </c>
      <c r="AN530">
        <f t="shared" si="43"/>
        <v>0</v>
      </c>
      <c r="AO530">
        <f t="shared" si="44"/>
        <v>0</v>
      </c>
    </row>
    <row r="531" spans="1:41" x14ac:dyDescent="0.25">
      <c r="A531" t="s">
        <v>504</v>
      </c>
      <c r="B531">
        <v>2019</v>
      </c>
      <c r="C531" t="s">
        <v>37</v>
      </c>
      <c r="D531" t="s">
        <v>38</v>
      </c>
      <c r="E531">
        <v>16</v>
      </c>
      <c r="F531" t="s">
        <v>40</v>
      </c>
      <c r="G531">
        <v>0</v>
      </c>
      <c r="H531" t="s">
        <v>34</v>
      </c>
      <c r="I531">
        <v>468</v>
      </c>
      <c r="J531">
        <v>715</v>
      </c>
      <c r="K531">
        <v>0</v>
      </c>
      <c r="L531">
        <v>0</v>
      </c>
      <c r="M531">
        <v>0</v>
      </c>
      <c r="N531">
        <v>0.6</v>
      </c>
      <c r="O531">
        <v>0.8</v>
      </c>
      <c r="P531">
        <v>1.05</v>
      </c>
      <c r="Q531" t="s">
        <v>46</v>
      </c>
      <c r="R531">
        <v>5</v>
      </c>
      <c r="S531">
        <v>9</v>
      </c>
      <c r="T531" t="s">
        <v>47</v>
      </c>
      <c r="U531" t="s">
        <v>34</v>
      </c>
      <c r="V531" t="s">
        <v>35</v>
      </c>
      <c r="W531" t="s">
        <v>55</v>
      </c>
      <c r="X531">
        <v>2019</v>
      </c>
      <c r="Y531" t="s">
        <v>37</v>
      </c>
      <c r="Z531" t="s">
        <v>38</v>
      </c>
      <c r="AA531">
        <v>16</v>
      </c>
      <c r="AB531">
        <v>223</v>
      </c>
      <c r="AC531">
        <v>1.05</v>
      </c>
      <c r="AD531">
        <v>0</v>
      </c>
      <c r="AE531">
        <v>750.75</v>
      </c>
      <c r="AF531">
        <f>VLOOKUP(A531,[1]DETALLE!$A$1:$AK$841,37,FALSE)</f>
        <v>0</v>
      </c>
      <c r="AG531">
        <f>VLOOKUP(A531,[1]DETALLE!$A$1:$AK$841,16,FALSE)</f>
        <v>139</v>
      </c>
      <c r="AH531">
        <f>VLOOKUP(A531,[1]DETALLE!$A$1:$AK$841,22,FALSE)</f>
        <v>1.05</v>
      </c>
      <c r="AI531">
        <f>VLOOKUP(A531,[1]DETALLE!$A$1:$AK$841,27,FALSE)</f>
        <v>2.6000000000000002E-2</v>
      </c>
      <c r="AJ531" t="str">
        <f>VLOOKUP(A531,[1]DETALLE!$A$1:$AK$841,18,FALSE)</f>
        <v>A4 Mono MFPs</v>
      </c>
      <c r="AK531">
        <f t="shared" si="40"/>
        <v>0</v>
      </c>
      <c r="AL531">
        <f t="shared" si="41"/>
        <v>0</v>
      </c>
      <c r="AM531">
        <f t="shared" si="42"/>
        <v>1</v>
      </c>
      <c r="AN531">
        <f t="shared" si="43"/>
        <v>0</v>
      </c>
      <c r="AO531">
        <f t="shared" si="44"/>
        <v>1</v>
      </c>
    </row>
    <row r="532" spans="1:41" x14ac:dyDescent="0.25">
      <c r="A532" t="s">
        <v>484</v>
      </c>
      <c r="B532">
        <v>2019</v>
      </c>
      <c r="C532" t="s">
        <v>37</v>
      </c>
      <c r="D532" t="s">
        <v>38</v>
      </c>
      <c r="E532">
        <v>16</v>
      </c>
      <c r="F532" t="s">
        <v>44</v>
      </c>
      <c r="G532">
        <v>0</v>
      </c>
      <c r="H532" t="s">
        <v>34</v>
      </c>
      <c r="I532">
        <v>468</v>
      </c>
      <c r="J532">
        <v>715</v>
      </c>
      <c r="K532">
        <v>0</v>
      </c>
      <c r="L532">
        <v>0</v>
      </c>
      <c r="M532">
        <v>0</v>
      </c>
      <c r="N532">
        <v>0.6</v>
      </c>
      <c r="O532">
        <v>0.8</v>
      </c>
      <c r="P532">
        <v>1.05</v>
      </c>
      <c r="Q532" t="s">
        <v>46</v>
      </c>
      <c r="R532">
        <v>5</v>
      </c>
      <c r="S532">
        <v>9</v>
      </c>
      <c r="T532" t="s">
        <v>47</v>
      </c>
      <c r="U532" t="s">
        <v>34</v>
      </c>
      <c r="V532" t="s">
        <v>35</v>
      </c>
      <c r="W532" t="s">
        <v>50</v>
      </c>
      <c r="X532">
        <v>2019</v>
      </c>
      <c r="Y532" t="s">
        <v>37</v>
      </c>
      <c r="Z532" t="s">
        <v>38</v>
      </c>
      <c r="AA532">
        <v>16</v>
      </c>
      <c r="AB532">
        <v>1</v>
      </c>
      <c r="AC532">
        <v>0</v>
      </c>
      <c r="AD532">
        <v>0</v>
      </c>
      <c r="AE532">
        <v>715</v>
      </c>
      <c r="AF532">
        <f>VLOOKUP(A532,[1]DETALLE!$A$1:$AK$841,37,FALSE)</f>
        <v>819</v>
      </c>
      <c r="AG532">
        <f>VLOOKUP(A532,[1]DETALLE!$A$1:$AK$841,16,FALSE)</f>
        <v>14</v>
      </c>
      <c r="AH532">
        <f>VLOOKUP(A532,[1]DETALLE!$A$1:$AK$841,22,FALSE)</f>
        <v>0.6</v>
      </c>
      <c r="AI532">
        <f>VLOOKUP(A532,[1]DETALLE!$A$1:$AK$841,27,FALSE)</f>
        <v>0</v>
      </c>
      <c r="AJ532" t="str">
        <f>VLOOKUP(A532,[1]DETALLE!$A$1:$AK$841,18,FALSE)</f>
        <v>Departmental Digital</v>
      </c>
      <c r="AK532">
        <f t="shared" si="40"/>
        <v>0</v>
      </c>
      <c r="AL532">
        <f t="shared" si="41"/>
        <v>0</v>
      </c>
      <c r="AM532">
        <f t="shared" si="42"/>
        <v>0</v>
      </c>
      <c r="AN532">
        <f t="shared" si="43"/>
        <v>1</v>
      </c>
      <c r="AO532">
        <f t="shared" si="44"/>
        <v>0</v>
      </c>
    </row>
    <row r="533" spans="1:41" x14ac:dyDescent="0.25">
      <c r="A533" t="s">
        <v>208</v>
      </c>
      <c r="B533">
        <v>2019</v>
      </c>
      <c r="C533" t="s">
        <v>37</v>
      </c>
      <c r="D533" t="s">
        <v>38</v>
      </c>
      <c r="E533">
        <v>16</v>
      </c>
      <c r="F533" t="s">
        <v>44</v>
      </c>
      <c r="G533">
        <v>0</v>
      </c>
      <c r="H533" t="s">
        <v>34</v>
      </c>
      <c r="I533">
        <v>468</v>
      </c>
      <c r="J533">
        <v>715</v>
      </c>
      <c r="K533">
        <v>0</v>
      </c>
      <c r="L533">
        <v>0</v>
      </c>
      <c r="M533">
        <v>0</v>
      </c>
      <c r="N533">
        <v>0.6</v>
      </c>
      <c r="O533">
        <v>0.8</v>
      </c>
      <c r="P533">
        <v>1.05</v>
      </c>
      <c r="Q533" t="s">
        <v>46</v>
      </c>
      <c r="R533">
        <v>5</v>
      </c>
      <c r="S533">
        <v>9</v>
      </c>
      <c r="T533" t="s">
        <v>85</v>
      </c>
      <c r="U533" t="s">
        <v>34</v>
      </c>
      <c r="V533" t="s">
        <v>35</v>
      </c>
      <c r="W533" t="s">
        <v>61</v>
      </c>
      <c r="X533">
        <v>2019</v>
      </c>
      <c r="Y533" t="s">
        <v>37</v>
      </c>
      <c r="Z533" t="s">
        <v>38</v>
      </c>
      <c r="AA533">
        <v>16</v>
      </c>
      <c r="AB533">
        <v>1</v>
      </c>
      <c r="AC533">
        <v>0</v>
      </c>
      <c r="AD533">
        <v>0</v>
      </c>
      <c r="AE533">
        <v>715</v>
      </c>
      <c r="AF533" t="e">
        <f>VLOOKUP(A533,[1]DETALLE!$A$1:$AK$841,37,FALSE)</f>
        <v>#N/A</v>
      </c>
      <c r="AG533" t="e">
        <f>VLOOKUP(A533,[1]DETALLE!$A$1:$AK$841,16,FALSE)</f>
        <v>#N/A</v>
      </c>
      <c r="AH533" t="e">
        <f>VLOOKUP(A533,[1]DETALLE!$A$1:$AK$841,22,FALSE)</f>
        <v>#N/A</v>
      </c>
      <c r="AI533" t="e">
        <f>VLOOKUP(A533,[1]DETALLE!$A$1:$AK$841,27,FALSE)</f>
        <v>#N/A</v>
      </c>
      <c r="AJ533" t="e">
        <f>VLOOKUP(A533,[1]DETALLE!$A$1:$AK$841,18,FALSE)</f>
        <v>#N/A</v>
      </c>
      <c r="AK533" t="e">
        <f t="shared" si="40"/>
        <v>#N/A</v>
      </c>
      <c r="AL533" t="e">
        <f t="shared" si="41"/>
        <v>#N/A</v>
      </c>
      <c r="AM533" t="e">
        <f t="shared" si="42"/>
        <v>#N/A</v>
      </c>
      <c r="AN533" t="e">
        <f t="shared" si="43"/>
        <v>#N/A</v>
      </c>
      <c r="AO533" t="e">
        <f t="shared" si="44"/>
        <v>#N/A</v>
      </c>
    </row>
    <row r="534" spans="1:41" x14ac:dyDescent="0.25">
      <c r="A534" t="s">
        <v>505</v>
      </c>
      <c r="B534">
        <v>2019</v>
      </c>
      <c r="C534" t="s">
        <v>37</v>
      </c>
      <c r="D534" t="s">
        <v>38</v>
      </c>
      <c r="E534">
        <v>16</v>
      </c>
      <c r="F534" t="s">
        <v>40</v>
      </c>
      <c r="G534">
        <v>0.38333329999999999</v>
      </c>
      <c r="H534" t="s">
        <v>71</v>
      </c>
      <c r="I534">
        <v>468</v>
      </c>
      <c r="J534">
        <v>715</v>
      </c>
      <c r="K534">
        <v>0</v>
      </c>
      <c r="L534">
        <v>0</v>
      </c>
      <c r="M534">
        <v>0</v>
      </c>
      <c r="N534">
        <v>0.6</v>
      </c>
      <c r="O534">
        <v>0.8</v>
      </c>
      <c r="P534">
        <v>1.05</v>
      </c>
      <c r="Q534" t="s">
        <v>46</v>
      </c>
      <c r="R534">
        <v>5</v>
      </c>
      <c r="S534">
        <v>9</v>
      </c>
      <c r="T534" t="s">
        <v>47</v>
      </c>
      <c r="U534" t="s">
        <v>71</v>
      </c>
      <c r="V534" t="s">
        <v>35</v>
      </c>
      <c r="W534" t="s">
        <v>130</v>
      </c>
      <c r="X534">
        <v>2019</v>
      </c>
      <c r="Y534" t="s">
        <v>37</v>
      </c>
      <c r="Z534" t="s">
        <v>38</v>
      </c>
      <c r="AA534">
        <v>17</v>
      </c>
      <c r="AB534">
        <v>50</v>
      </c>
      <c r="AC534">
        <v>0.8</v>
      </c>
      <c r="AD534">
        <v>7.6666659999999998E-2</v>
      </c>
      <c r="AE534">
        <v>572</v>
      </c>
      <c r="AF534">
        <f>VLOOKUP(A534,[1]DETALLE!$A$1:$AK$841,37,FALSE)</f>
        <v>750.75000000000011</v>
      </c>
      <c r="AG534">
        <f>VLOOKUP(A534,[1]DETALLE!$A$1:$AK$841,16,FALSE)</f>
        <v>462</v>
      </c>
      <c r="AH534">
        <f>VLOOKUP(A534,[1]DETALLE!$A$1:$AK$841,22,FALSE)</f>
        <v>1.05</v>
      </c>
      <c r="AI534">
        <f>VLOOKUP(A534,[1]DETALLE!$A$1:$AK$841,27,FALSE)</f>
        <v>0.39</v>
      </c>
      <c r="AJ534" t="str">
        <f>VLOOKUP(A534,[1]DETALLE!$A$1:$AK$841,18,FALSE)</f>
        <v>A4 Mono MFPs</v>
      </c>
      <c r="AK534">
        <f t="shared" si="40"/>
        <v>0</v>
      </c>
      <c r="AL534">
        <f t="shared" si="41"/>
        <v>0</v>
      </c>
      <c r="AM534">
        <f t="shared" si="42"/>
        <v>0</v>
      </c>
      <c r="AN534">
        <f t="shared" si="43"/>
        <v>0</v>
      </c>
      <c r="AO534">
        <f t="shared" si="44"/>
        <v>0</v>
      </c>
    </row>
    <row r="535" spans="1:41" x14ac:dyDescent="0.25">
      <c r="A535" t="s">
        <v>506</v>
      </c>
      <c r="B535">
        <v>2019</v>
      </c>
      <c r="C535" t="s">
        <v>37</v>
      </c>
      <c r="D535" t="s">
        <v>38</v>
      </c>
      <c r="E535">
        <v>16</v>
      </c>
      <c r="F535" t="s">
        <v>40</v>
      </c>
      <c r="G535">
        <v>1.3333330000000001</v>
      </c>
      <c r="H535" t="s">
        <v>54</v>
      </c>
      <c r="I535">
        <v>803</v>
      </c>
      <c r="J535">
        <v>1573</v>
      </c>
      <c r="K535">
        <v>0.2</v>
      </c>
      <c r="L535">
        <v>0.6</v>
      </c>
      <c r="M535">
        <v>0.8</v>
      </c>
      <c r="N535">
        <v>1.05</v>
      </c>
      <c r="O535">
        <v>1.1000000000000001</v>
      </c>
      <c r="P535">
        <v>1.1499999999999999</v>
      </c>
      <c r="Q535" t="s">
        <v>46</v>
      </c>
      <c r="R535">
        <v>4</v>
      </c>
      <c r="S535">
        <v>6</v>
      </c>
      <c r="T535" t="s">
        <v>47</v>
      </c>
      <c r="U535" t="s">
        <v>54</v>
      </c>
      <c r="V535" t="s">
        <v>35</v>
      </c>
      <c r="W535" t="s">
        <v>73</v>
      </c>
      <c r="X535">
        <v>2019</v>
      </c>
      <c r="Y535" t="s">
        <v>37</v>
      </c>
      <c r="Z535" t="s">
        <v>38</v>
      </c>
      <c r="AA535">
        <v>16</v>
      </c>
      <c r="AB535">
        <v>133</v>
      </c>
      <c r="AC535">
        <v>1.1499999999999999</v>
      </c>
      <c r="AD535">
        <v>0.33333325000000003</v>
      </c>
      <c r="AE535">
        <v>1808.95</v>
      </c>
      <c r="AF535">
        <f>VLOOKUP(A535,[1]DETALLE!$A$1:$AK$841,37,FALSE)</f>
        <v>0</v>
      </c>
      <c r="AG535">
        <f>VLOOKUP(A535,[1]DETALLE!$A$1:$AK$841,16,FALSE)</f>
        <v>2</v>
      </c>
      <c r="AH535">
        <f>VLOOKUP(A535,[1]DETALLE!$A$1:$AK$841,22,FALSE)</f>
        <v>0</v>
      </c>
      <c r="AI535">
        <f>VLOOKUP(A535,[1]DETALLE!$A$1:$AK$841,27,FALSE)</f>
        <v>0.42599999999999999</v>
      </c>
      <c r="AJ535" t="str">
        <f>VLOOKUP(A535,[1]DETALLE!$A$1:$AK$841,18,FALSE)</f>
        <v>Departmental Digital</v>
      </c>
      <c r="AK535">
        <f t="shared" si="40"/>
        <v>0</v>
      </c>
      <c r="AL535">
        <f t="shared" si="41"/>
        <v>0</v>
      </c>
      <c r="AM535">
        <f t="shared" si="42"/>
        <v>0</v>
      </c>
      <c r="AN535">
        <f t="shared" si="43"/>
        <v>0</v>
      </c>
      <c r="AO535">
        <f t="shared" si="44"/>
        <v>0</v>
      </c>
    </row>
    <row r="536" spans="1:41" x14ac:dyDescent="0.25">
      <c r="A536" t="s">
        <v>507</v>
      </c>
      <c r="B536">
        <v>2019</v>
      </c>
      <c r="C536" t="s">
        <v>37</v>
      </c>
      <c r="D536" t="s">
        <v>38</v>
      </c>
      <c r="E536">
        <v>16</v>
      </c>
      <c r="F536" t="s">
        <v>40</v>
      </c>
      <c r="G536">
        <v>2.1666669999999999</v>
      </c>
      <c r="H536" t="s">
        <v>58</v>
      </c>
      <c r="I536">
        <v>655</v>
      </c>
      <c r="J536">
        <v>1365</v>
      </c>
      <c r="K536">
        <v>0</v>
      </c>
      <c r="L536">
        <v>0</v>
      </c>
      <c r="M536">
        <v>0.6</v>
      </c>
      <c r="N536">
        <v>0.8</v>
      </c>
      <c r="O536">
        <v>1.05</v>
      </c>
      <c r="P536">
        <v>1.1000000000000001</v>
      </c>
      <c r="Q536" t="s">
        <v>46</v>
      </c>
      <c r="R536">
        <v>5</v>
      </c>
      <c r="S536">
        <v>9</v>
      </c>
      <c r="T536" t="s">
        <v>47</v>
      </c>
      <c r="U536" t="s">
        <v>58</v>
      </c>
      <c r="V536" t="s">
        <v>35</v>
      </c>
      <c r="W536" t="s">
        <v>73</v>
      </c>
      <c r="X536">
        <v>2019</v>
      </c>
      <c r="Y536" t="s">
        <v>37</v>
      </c>
      <c r="Z536" t="s">
        <v>38</v>
      </c>
      <c r="AA536">
        <v>18</v>
      </c>
      <c r="AB536">
        <v>36</v>
      </c>
      <c r="AC536">
        <v>1.05</v>
      </c>
      <c r="AD536">
        <v>0.43333339999999998</v>
      </c>
      <c r="AE536">
        <v>1433.25</v>
      </c>
      <c r="AF536">
        <f>VLOOKUP(A536,[1]DETALLE!$A$1:$AK$841,37,FALSE)</f>
        <v>1501.5000000000002</v>
      </c>
      <c r="AG536">
        <f>VLOOKUP(A536,[1]DETALLE!$A$1:$AK$841,16,FALSE)</f>
        <v>363</v>
      </c>
      <c r="AH536">
        <f>VLOOKUP(A536,[1]DETALLE!$A$1:$AK$841,22,FALSE)</f>
        <v>1.1000000000000001</v>
      </c>
      <c r="AI536">
        <f>VLOOKUP(A536,[1]DETALLE!$A$1:$AK$841,27,FALSE)</f>
        <v>0.46333333333333332</v>
      </c>
      <c r="AJ536" t="str">
        <f>VLOOKUP(A536,[1]DETALLE!$A$1:$AK$841,18,FALSE)</f>
        <v>Office Digital</v>
      </c>
      <c r="AK536">
        <f t="shared" si="40"/>
        <v>0</v>
      </c>
      <c r="AL536">
        <f t="shared" si="41"/>
        <v>0</v>
      </c>
      <c r="AM536">
        <f t="shared" si="42"/>
        <v>0</v>
      </c>
      <c r="AN536">
        <f t="shared" si="43"/>
        <v>0</v>
      </c>
      <c r="AO536">
        <f t="shared" si="44"/>
        <v>0</v>
      </c>
    </row>
    <row r="537" spans="1:41" x14ac:dyDescent="0.25">
      <c r="A537" t="s">
        <v>508</v>
      </c>
      <c r="B537">
        <v>2019</v>
      </c>
      <c r="C537" t="s">
        <v>37</v>
      </c>
      <c r="D537" t="s">
        <v>38</v>
      </c>
      <c r="E537">
        <v>16</v>
      </c>
      <c r="F537" t="s">
        <v>40</v>
      </c>
      <c r="G537">
        <v>3.1166670000000001</v>
      </c>
      <c r="H537" t="s">
        <v>58</v>
      </c>
      <c r="I537">
        <v>655</v>
      </c>
      <c r="J537">
        <v>1365</v>
      </c>
      <c r="K537">
        <v>0</v>
      </c>
      <c r="L537">
        <v>0</v>
      </c>
      <c r="M537">
        <v>0.6</v>
      </c>
      <c r="N537">
        <v>0.8</v>
      </c>
      <c r="O537">
        <v>1.05</v>
      </c>
      <c r="P537">
        <v>1.1000000000000001</v>
      </c>
      <c r="Q537" t="s">
        <v>46</v>
      </c>
      <c r="R537">
        <v>5</v>
      </c>
      <c r="S537">
        <v>9</v>
      </c>
      <c r="T537" t="s">
        <v>47</v>
      </c>
      <c r="U537" t="s">
        <v>58</v>
      </c>
      <c r="V537" t="s">
        <v>35</v>
      </c>
      <c r="W537" t="s">
        <v>42</v>
      </c>
      <c r="X537">
        <v>2019</v>
      </c>
      <c r="Y537" t="s">
        <v>37</v>
      </c>
      <c r="Z537" t="s">
        <v>38</v>
      </c>
      <c r="AA537">
        <v>16</v>
      </c>
      <c r="AB537">
        <v>25</v>
      </c>
      <c r="AC537">
        <v>0.8</v>
      </c>
      <c r="AD537">
        <v>0.62333340000000004</v>
      </c>
      <c r="AE537">
        <v>1092</v>
      </c>
      <c r="AF537">
        <f>VLOOKUP(A537,[1]DETALLE!$A$1:$AK$841,37,FALSE)</f>
        <v>0</v>
      </c>
      <c r="AG537">
        <f>VLOOKUP(A537,[1]DETALLE!$A$1:$AK$841,16,FALSE)</f>
        <v>12</v>
      </c>
      <c r="AH537">
        <f>VLOOKUP(A537,[1]DETALLE!$A$1:$AK$841,22,FALSE)</f>
        <v>0</v>
      </c>
      <c r="AI537">
        <f>VLOOKUP(A537,[1]DETALLE!$A$1:$AK$841,27,FALSE)</f>
        <v>0.44000000000000006</v>
      </c>
      <c r="AJ537" t="str">
        <f>VLOOKUP(A537,[1]DETALLE!$A$1:$AK$841,18,FALSE)</f>
        <v>A4 Mono MFPs</v>
      </c>
      <c r="AK537">
        <f t="shared" si="40"/>
        <v>0</v>
      </c>
      <c r="AL537">
        <f t="shared" si="41"/>
        <v>0</v>
      </c>
      <c r="AM537">
        <f t="shared" si="42"/>
        <v>0</v>
      </c>
      <c r="AN537">
        <f t="shared" si="43"/>
        <v>0</v>
      </c>
      <c r="AO537">
        <f t="shared" si="44"/>
        <v>0</v>
      </c>
    </row>
    <row r="538" spans="1:41" x14ac:dyDescent="0.25">
      <c r="A538" t="s">
        <v>509</v>
      </c>
      <c r="B538">
        <v>2019</v>
      </c>
      <c r="C538" t="s">
        <v>37</v>
      </c>
      <c r="D538" t="s">
        <v>38</v>
      </c>
      <c r="E538">
        <v>16</v>
      </c>
      <c r="F538" t="s">
        <v>40</v>
      </c>
      <c r="G538">
        <v>1.4</v>
      </c>
      <c r="H538" t="s">
        <v>58</v>
      </c>
      <c r="I538">
        <v>655</v>
      </c>
      <c r="J538">
        <v>1365</v>
      </c>
      <c r="K538">
        <v>0</v>
      </c>
      <c r="L538">
        <v>0</v>
      </c>
      <c r="M538">
        <v>0.6</v>
      </c>
      <c r="N538">
        <v>0.8</v>
      </c>
      <c r="O538">
        <v>1.05</v>
      </c>
      <c r="P538">
        <v>1.1000000000000001</v>
      </c>
      <c r="Q538" t="s">
        <v>46</v>
      </c>
      <c r="R538">
        <v>5</v>
      </c>
      <c r="S538">
        <v>9</v>
      </c>
      <c r="T538" t="s">
        <v>47</v>
      </c>
      <c r="U538" t="s">
        <v>58</v>
      </c>
      <c r="V538" t="s">
        <v>35</v>
      </c>
      <c r="W538" t="s">
        <v>50</v>
      </c>
      <c r="X538">
        <v>2019</v>
      </c>
      <c r="Y538" t="s">
        <v>37</v>
      </c>
      <c r="Z538" t="s">
        <v>38</v>
      </c>
      <c r="AA538">
        <v>16</v>
      </c>
      <c r="AB538">
        <v>49</v>
      </c>
      <c r="AC538">
        <v>1.05</v>
      </c>
      <c r="AD538">
        <v>0.28000000000000003</v>
      </c>
      <c r="AE538">
        <v>1433.25</v>
      </c>
      <c r="AF538">
        <f>VLOOKUP(A538,[1]DETALLE!$A$1:$AK$841,37,FALSE)</f>
        <v>1808.95</v>
      </c>
      <c r="AG538">
        <f>VLOOKUP(A538,[1]DETALLE!$A$1:$AK$841,16,FALSE)</f>
        <v>175</v>
      </c>
      <c r="AH538">
        <f>VLOOKUP(A538,[1]DETALLE!$A$1:$AK$841,22,FALSE)</f>
        <v>1.1499999999999999</v>
      </c>
      <c r="AI538">
        <f>VLOOKUP(A538,[1]DETALLE!$A$1:$AK$841,27,FALSE)</f>
        <v>0.78249999999999997</v>
      </c>
      <c r="AJ538" t="str">
        <f>VLOOKUP(A538,[1]DETALLE!$A$1:$AK$841,18,FALSE)</f>
        <v>WF Mono Systems and Legacy Color</v>
      </c>
      <c r="AK538">
        <f t="shared" si="40"/>
        <v>0</v>
      </c>
      <c r="AL538">
        <f t="shared" si="41"/>
        <v>0</v>
      </c>
      <c r="AM538">
        <f t="shared" si="42"/>
        <v>0</v>
      </c>
      <c r="AN538">
        <f t="shared" si="43"/>
        <v>0</v>
      </c>
      <c r="AO538">
        <f t="shared" si="44"/>
        <v>0</v>
      </c>
    </row>
    <row r="539" spans="1:41" x14ac:dyDescent="0.25">
      <c r="A539" t="s">
        <v>510</v>
      </c>
      <c r="B539">
        <v>2019</v>
      </c>
      <c r="C539" t="s">
        <v>37</v>
      </c>
      <c r="D539" t="s">
        <v>38</v>
      </c>
      <c r="E539">
        <v>16</v>
      </c>
      <c r="F539" t="s">
        <v>40</v>
      </c>
      <c r="G539">
        <v>1.8</v>
      </c>
      <c r="H539" t="s">
        <v>58</v>
      </c>
      <c r="I539">
        <v>655</v>
      </c>
      <c r="J539">
        <v>1365</v>
      </c>
      <c r="K539">
        <v>0</v>
      </c>
      <c r="L539">
        <v>0</v>
      </c>
      <c r="M539">
        <v>0.6</v>
      </c>
      <c r="N539">
        <v>0.8</v>
      </c>
      <c r="O539">
        <v>1.05</v>
      </c>
      <c r="P539">
        <v>1.1000000000000001</v>
      </c>
      <c r="Q539" t="s">
        <v>46</v>
      </c>
      <c r="R539">
        <v>5</v>
      </c>
      <c r="S539">
        <v>9</v>
      </c>
      <c r="T539" t="s">
        <v>47</v>
      </c>
      <c r="U539" t="s">
        <v>58</v>
      </c>
      <c r="V539" t="s">
        <v>35</v>
      </c>
      <c r="W539" t="s">
        <v>42</v>
      </c>
      <c r="X539">
        <v>2019</v>
      </c>
      <c r="Y539" t="s">
        <v>37</v>
      </c>
      <c r="Z539" t="s">
        <v>38</v>
      </c>
      <c r="AA539">
        <v>17</v>
      </c>
      <c r="AB539">
        <v>71</v>
      </c>
      <c r="AC539">
        <v>1.1000000000000001</v>
      </c>
      <c r="AD539">
        <v>0.36</v>
      </c>
      <c r="AE539">
        <v>1501.5</v>
      </c>
      <c r="AF539">
        <f>VLOOKUP(A539,[1]DETALLE!$A$1:$AK$841,37,FALSE)</f>
        <v>1501.5000000000002</v>
      </c>
      <c r="AG539">
        <f>VLOOKUP(A539,[1]DETALLE!$A$1:$AK$841,16,FALSE)</f>
        <v>63</v>
      </c>
      <c r="AH539">
        <f>VLOOKUP(A539,[1]DETALLE!$A$1:$AK$841,22,FALSE)</f>
        <v>1.1000000000000001</v>
      </c>
      <c r="AI539">
        <f>VLOOKUP(A539,[1]DETALLE!$A$1:$AK$841,27,FALSE)</f>
        <v>0.70599999999999996</v>
      </c>
      <c r="AJ539" t="str">
        <f>VLOOKUP(A539,[1]DETALLE!$A$1:$AK$841,18,FALSE)</f>
        <v>Office Digital</v>
      </c>
      <c r="AK539">
        <f t="shared" si="40"/>
        <v>1</v>
      </c>
      <c r="AL539">
        <f t="shared" si="41"/>
        <v>0</v>
      </c>
      <c r="AM539">
        <f t="shared" si="42"/>
        <v>1</v>
      </c>
      <c r="AN539">
        <f t="shared" si="43"/>
        <v>0</v>
      </c>
      <c r="AO539">
        <f t="shared" si="44"/>
        <v>0</v>
      </c>
    </row>
    <row r="540" spans="1:41" x14ac:dyDescent="0.25">
      <c r="A540" t="s">
        <v>511</v>
      </c>
      <c r="B540">
        <v>2019</v>
      </c>
      <c r="C540" t="s">
        <v>37</v>
      </c>
      <c r="D540" t="s">
        <v>38</v>
      </c>
      <c r="E540">
        <v>16</v>
      </c>
      <c r="F540" t="s">
        <v>40</v>
      </c>
      <c r="G540">
        <v>3.9666670000000002</v>
      </c>
      <c r="H540" t="s">
        <v>58</v>
      </c>
      <c r="I540">
        <v>655</v>
      </c>
      <c r="J540">
        <v>1365</v>
      </c>
      <c r="K540">
        <v>0</v>
      </c>
      <c r="L540">
        <v>0</v>
      </c>
      <c r="M540">
        <v>0.6</v>
      </c>
      <c r="N540">
        <v>0.8</v>
      </c>
      <c r="O540">
        <v>1.05</v>
      </c>
      <c r="P540">
        <v>1.1000000000000001</v>
      </c>
      <c r="Q540" t="s">
        <v>46</v>
      </c>
      <c r="R540">
        <v>5</v>
      </c>
      <c r="S540">
        <v>9</v>
      </c>
      <c r="T540" t="s">
        <v>47</v>
      </c>
      <c r="U540" t="s">
        <v>58</v>
      </c>
      <c r="V540" t="s">
        <v>35</v>
      </c>
      <c r="W540" t="s">
        <v>73</v>
      </c>
      <c r="X540">
        <v>2019</v>
      </c>
      <c r="Y540" t="s">
        <v>37</v>
      </c>
      <c r="Z540" t="s">
        <v>38</v>
      </c>
      <c r="AA540">
        <v>16</v>
      </c>
      <c r="AB540">
        <v>27</v>
      </c>
      <c r="AC540">
        <v>0.8</v>
      </c>
      <c r="AD540">
        <v>0.79333339999999997</v>
      </c>
      <c r="AE540">
        <v>1092</v>
      </c>
      <c r="AF540">
        <f>VLOOKUP(A540,[1]DETALLE!$A$1:$AK$841,37,FALSE)</f>
        <v>821.0474999999999</v>
      </c>
      <c r="AG540" t="str">
        <f>VLOOKUP(A540,[1]DETALLE!$A$1:$AK$841,16,FALSE)</f>
        <v xml:space="preserve">  </v>
      </c>
      <c r="AH540">
        <f>VLOOKUP(A540,[1]DETALLE!$A$1:$AK$841,22,FALSE)</f>
        <v>1</v>
      </c>
      <c r="AI540">
        <f>VLOOKUP(A540,[1]DETALLE!$A$1:$AK$841,27,FALSE)</f>
        <v>2.5940000000000003</v>
      </c>
      <c r="AJ540" t="str">
        <f>VLOOKUP(A540,[1]DETALLE!$A$1:$AK$841,18,FALSE)</f>
        <v>A3 Office Color Laser MFPs</v>
      </c>
      <c r="AK540">
        <f t="shared" si="40"/>
        <v>0</v>
      </c>
      <c r="AL540">
        <f t="shared" si="41"/>
        <v>0</v>
      </c>
      <c r="AM540">
        <f t="shared" si="42"/>
        <v>0</v>
      </c>
      <c r="AN540">
        <f t="shared" si="43"/>
        <v>0</v>
      </c>
      <c r="AO540">
        <f t="shared" si="44"/>
        <v>0</v>
      </c>
    </row>
    <row r="541" spans="1:41" x14ac:dyDescent="0.25">
      <c r="A541" t="s">
        <v>90</v>
      </c>
      <c r="B541">
        <v>2019</v>
      </c>
      <c r="C541" t="s">
        <v>37</v>
      </c>
      <c r="D541" t="s">
        <v>38</v>
      </c>
      <c r="E541">
        <v>16</v>
      </c>
      <c r="F541" t="s">
        <v>40</v>
      </c>
      <c r="G541">
        <v>2.4</v>
      </c>
      <c r="H541" t="s">
        <v>91</v>
      </c>
      <c r="I541">
        <v>803</v>
      </c>
      <c r="J541">
        <v>1573</v>
      </c>
      <c r="K541">
        <v>0.2</v>
      </c>
      <c r="L541">
        <v>0.6</v>
      </c>
      <c r="M541">
        <v>0.8</v>
      </c>
      <c r="N541">
        <v>1.05</v>
      </c>
      <c r="O541">
        <v>1.1000000000000001</v>
      </c>
      <c r="P541">
        <v>1.1499999999999999</v>
      </c>
      <c r="Q541" t="s">
        <v>46</v>
      </c>
      <c r="R541">
        <v>4</v>
      </c>
      <c r="S541">
        <v>6</v>
      </c>
      <c r="T541" t="s">
        <v>47</v>
      </c>
      <c r="U541" t="s">
        <v>91</v>
      </c>
      <c r="V541" t="s">
        <v>35</v>
      </c>
      <c r="W541" t="s">
        <v>61</v>
      </c>
      <c r="X541">
        <v>2019</v>
      </c>
      <c r="Y541" t="s">
        <v>37</v>
      </c>
      <c r="Z541" t="s">
        <v>38</v>
      </c>
      <c r="AA541">
        <v>16</v>
      </c>
      <c r="AB541">
        <v>19</v>
      </c>
      <c r="AC541">
        <v>1.05</v>
      </c>
      <c r="AD541">
        <v>0.6</v>
      </c>
      <c r="AE541">
        <v>1651.65</v>
      </c>
      <c r="AF541">
        <f>VLOOKUP(A541,[1]DETALLE!$A$1:$AK$841,37,FALSE)</f>
        <v>0</v>
      </c>
      <c r="AG541">
        <f>VLOOKUP(A541,[1]DETALLE!$A$1:$AK$841,16,FALSE)</f>
        <v>34</v>
      </c>
      <c r="AH541">
        <f>VLOOKUP(A541,[1]DETALLE!$A$1:$AK$841,22,FALSE)</f>
        <v>1.05</v>
      </c>
      <c r="AI541">
        <f>VLOOKUP(A541,[1]DETALLE!$A$1:$AK$841,27,FALSE)</f>
        <v>0.28199999999999997</v>
      </c>
      <c r="AJ541" t="str">
        <f>VLOOKUP(A541,[1]DETALLE!$A$1:$AK$841,18,FALSE)</f>
        <v>Office Digital</v>
      </c>
      <c r="AK541">
        <f t="shared" si="40"/>
        <v>0</v>
      </c>
      <c r="AL541">
        <f t="shared" si="41"/>
        <v>0</v>
      </c>
      <c r="AM541">
        <f t="shared" si="42"/>
        <v>1</v>
      </c>
      <c r="AN541">
        <f t="shared" si="43"/>
        <v>0</v>
      </c>
      <c r="AO541">
        <f t="shared" si="44"/>
        <v>0</v>
      </c>
    </row>
    <row r="542" spans="1:41" x14ac:dyDescent="0.25">
      <c r="A542" t="s">
        <v>512</v>
      </c>
      <c r="B542">
        <v>2019</v>
      </c>
      <c r="C542" t="s">
        <v>37</v>
      </c>
      <c r="D542" t="s">
        <v>38</v>
      </c>
      <c r="E542">
        <v>16</v>
      </c>
      <c r="F542" t="s">
        <v>40</v>
      </c>
      <c r="G542">
        <v>0.63333329999999999</v>
      </c>
      <c r="H542" t="s">
        <v>66</v>
      </c>
      <c r="I542">
        <v>468</v>
      </c>
      <c r="J542">
        <v>715</v>
      </c>
      <c r="K542">
        <v>0</v>
      </c>
      <c r="L542">
        <v>0</v>
      </c>
      <c r="M542">
        <v>0</v>
      </c>
      <c r="N542">
        <v>0.6</v>
      </c>
      <c r="O542">
        <v>0.8</v>
      </c>
      <c r="P542">
        <v>1.05</v>
      </c>
      <c r="Q542" t="s">
        <v>46</v>
      </c>
      <c r="R542">
        <v>5</v>
      </c>
      <c r="S542">
        <v>9</v>
      </c>
      <c r="T542" t="s">
        <v>47</v>
      </c>
      <c r="U542" t="s">
        <v>64</v>
      </c>
      <c r="V542" t="s">
        <v>35</v>
      </c>
      <c r="W542" t="s">
        <v>130</v>
      </c>
      <c r="X542">
        <v>2019</v>
      </c>
      <c r="Y542" t="s">
        <v>37</v>
      </c>
      <c r="Z542" t="s">
        <v>38</v>
      </c>
      <c r="AA542">
        <v>25</v>
      </c>
      <c r="AB542">
        <v>55</v>
      </c>
      <c r="AC542">
        <v>0.8</v>
      </c>
      <c r="AD542">
        <v>0.12666665999999999</v>
      </c>
      <c r="AE542">
        <v>572</v>
      </c>
      <c r="AF542">
        <f>VLOOKUP(A542,[1]DETALLE!$A$1:$AK$841,37,FALSE)</f>
        <v>1258.4000000000003</v>
      </c>
      <c r="AG542">
        <f>VLOOKUP(A542,[1]DETALLE!$A$1:$AK$841,16,FALSE)</f>
        <v>9</v>
      </c>
      <c r="AH542">
        <f>VLOOKUP(A542,[1]DETALLE!$A$1:$AK$841,22,FALSE)</f>
        <v>0.8</v>
      </c>
      <c r="AI542">
        <f>VLOOKUP(A542,[1]DETALLE!$A$1:$AK$841,27,FALSE)</f>
        <v>0.60750000000000004</v>
      </c>
      <c r="AJ542" t="str">
        <f>VLOOKUP(A542,[1]DETALLE!$A$1:$AK$841,18,FALSE)</f>
        <v>Light Production Digital Business</v>
      </c>
      <c r="AK542">
        <f t="shared" si="40"/>
        <v>0</v>
      </c>
      <c r="AL542">
        <f t="shared" si="41"/>
        <v>0</v>
      </c>
      <c r="AM542">
        <f t="shared" si="42"/>
        <v>1</v>
      </c>
      <c r="AN542">
        <f t="shared" si="43"/>
        <v>0</v>
      </c>
      <c r="AO542">
        <f t="shared" si="44"/>
        <v>0</v>
      </c>
    </row>
    <row r="543" spans="1:41" x14ac:dyDescent="0.25">
      <c r="A543" t="s">
        <v>513</v>
      </c>
      <c r="B543">
        <v>2019</v>
      </c>
      <c r="C543" t="s">
        <v>37</v>
      </c>
      <c r="D543" t="s">
        <v>38</v>
      </c>
      <c r="E543">
        <v>16</v>
      </c>
      <c r="F543" t="s">
        <v>40</v>
      </c>
      <c r="G543">
        <v>6.7166670000000002</v>
      </c>
      <c r="H543" t="s">
        <v>48</v>
      </c>
      <c r="I543">
        <v>1116</v>
      </c>
      <c r="J543">
        <v>2145</v>
      </c>
      <c r="K543">
        <v>0.6</v>
      </c>
      <c r="L543">
        <v>0.8</v>
      </c>
      <c r="M543">
        <v>1.05</v>
      </c>
      <c r="N543">
        <v>1.1000000000000001</v>
      </c>
      <c r="O543">
        <v>1.1499999999999999</v>
      </c>
      <c r="P543">
        <v>1.2</v>
      </c>
      <c r="Q543" t="s">
        <v>46</v>
      </c>
      <c r="R543">
        <v>3</v>
      </c>
      <c r="S543">
        <v>6</v>
      </c>
      <c r="T543" t="s">
        <v>47</v>
      </c>
      <c r="U543" t="s">
        <v>48</v>
      </c>
      <c r="V543" t="s">
        <v>35</v>
      </c>
      <c r="W543" t="s">
        <v>50</v>
      </c>
      <c r="X543">
        <v>2019</v>
      </c>
      <c r="Y543" t="s">
        <v>37</v>
      </c>
      <c r="Z543" t="s">
        <v>38</v>
      </c>
      <c r="AA543">
        <v>22</v>
      </c>
      <c r="AB543">
        <v>53</v>
      </c>
      <c r="AC543">
        <v>1.1499999999999999</v>
      </c>
      <c r="AD543">
        <v>2.2388889999999999</v>
      </c>
      <c r="AE543">
        <v>1802.39577375</v>
      </c>
      <c r="AF543">
        <f>VLOOKUP(A543,[1]DETALLE!$A$1:$AK$841,37,FALSE)</f>
        <v>1808.95</v>
      </c>
      <c r="AG543">
        <f>VLOOKUP(A543,[1]DETALLE!$A$1:$AK$841,16,FALSE)</f>
        <v>87</v>
      </c>
      <c r="AH543">
        <f>VLOOKUP(A543,[1]DETALLE!$A$1:$AK$841,22,FALSE)</f>
        <v>1.1499999999999999</v>
      </c>
      <c r="AI543">
        <f>VLOOKUP(A543,[1]DETALLE!$A$1:$AK$841,27,FALSE)</f>
        <v>0.1125</v>
      </c>
      <c r="AJ543" t="str">
        <f>VLOOKUP(A543,[1]DETALLE!$A$1:$AK$841,18,FALSE)</f>
        <v>Entry Production Color Low/Mid</v>
      </c>
      <c r="AK543">
        <f t="shared" si="40"/>
        <v>0</v>
      </c>
      <c r="AL543">
        <f t="shared" si="41"/>
        <v>0</v>
      </c>
      <c r="AM543">
        <f t="shared" si="42"/>
        <v>1</v>
      </c>
      <c r="AN543">
        <f t="shared" si="43"/>
        <v>0</v>
      </c>
      <c r="AO543">
        <f t="shared" si="44"/>
        <v>0</v>
      </c>
    </row>
    <row r="544" spans="1:41" x14ac:dyDescent="0.25">
      <c r="A544" t="s">
        <v>514</v>
      </c>
      <c r="B544">
        <v>2019</v>
      </c>
      <c r="C544" t="s">
        <v>37</v>
      </c>
      <c r="D544" t="s">
        <v>38</v>
      </c>
      <c r="E544">
        <v>16</v>
      </c>
      <c r="F544" t="s">
        <v>40</v>
      </c>
      <c r="G544">
        <v>1.3666670000000001</v>
      </c>
      <c r="H544" t="s">
        <v>58</v>
      </c>
      <c r="I544">
        <v>655</v>
      </c>
      <c r="J544">
        <v>1365</v>
      </c>
      <c r="K544">
        <v>0</v>
      </c>
      <c r="L544">
        <v>0</v>
      </c>
      <c r="M544">
        <v>0.6</v>
      </c>
      <c r="N544">
        <v>0.8</v>
      </c>
      <c r="O544">
        <v>1.05</v>
      </c>
      <c r="P544">
        <v>1.1000000000000001</v>
      </c>
      <c r="Q544" t="s">
        <v>46</v>
      </c>
      <c r="R544">
        <v>5</v>
      </c>
      <c r="S544">
        <v>9</v>
      </c>
      <c r="T544" t="s">
        <v>47</v>
      </c>
      <c r="U544" t="s">
        <v>58</v>
      </c>
      <c r="V544" t="s">
        <v>35</v>
      </c>
      <c r="W544" t="s">
        <v>50</v>
      </c>
      <c r="X544">
        <v>2019</v>
      </c>
      <c r="Y544" t="s">
        <v>37</v>
      </c>
      <c r="Z544" t="s">
        <v>38</v>
      </c>
      <c r="AA544">
        <v>16</v>
      </c>
      <c r="AB544">
        <v>40</v>
      </c>
      <c r="AC544">
        <v>1.05</v>
      </c>
      <c r="AD544">
        <v>0.2733334</v>
      </c>
      <c r="AE544">
        <v>1433.25</v>
      </c>
      <c r="AF544">
        <f>VLOOKUP(A544,[1]DETALLE!$A$1:$AK$841,37,FALSE)</f>
        <v>1433.25</v>
      </c>
      <c r="AG544">
        <f>VLOOKUP(A544,[1]DETALLE!$A$1:$AK$841,16,FALSE)</f>
        <v>48</v>
      </c>
      <c r="AH544">
        <f>VLOOKUP(A544,[1]DETALLE!$A$1:$AK$841,22,FALSE)</f>
        <v>1.05</v>
      </c>
      <c r="AI544">
        <f>VLOOKUP(A544,[1]DETALLE!$A$1:$AK$841,27,FALSE)</f>
        <v>0.12777777777777777</v>
      </c>
      <c r="AJ544" t="str">
        <f>VLOOKUP(A544,[1]DETALLE!$A$1:$AK$841,18,FALSE)</f>
        <v>Departmental Digital</v>
      </c>
      <c r="AK544">
        <f t="shared" si="40"/>
        <v>1</v>
      </c>
      <c r="AL544">
        <f t="shared" si="41"/>
        <v>0</v>
      </c>
      <c r="AM544">
        <f t="shared" si="42"/>
        <v>1</v>
      </c>
      <c r="AN544">
        <f t="shared" si="43"/>
        <v>0</v>
      </c>
      <c r="AO544">
        <f t="shared" si="44"/>
        <v>1</v>
      </c>
    </row>
    <row r="545" spans="1:41" x14ac:dyDescent="0.25">
      <c r="A545" t="s">
        <v>515</v>
      </c>
      <c r="B545">
        <v>2019</v>
      </c>
      <c r="C545" t="s">
        <v>37</v>
      </c>
      <c r="D545" t="s">
        <v>38</v>
      </c>
      <c r="E545">
        <v>16</v>
      </c>
      <c r="F545" t="s">
        <v>40</v>
      </c>
      <c r="G545">
        <v>0</v>
      </c>
      <c r="H545" t="s">
        <v>116</v>
      </c>
      <c r="I545">
        <v>655</v>
      </c>
      <c r="J545">
        <v>1365</v>
      </c>
      <c r="K545">
        <v>0</v>
      </c>
      <c r="L545">
        <v>0</v>
      </c>
      <c r="M545">
        <v>0.6</v>
      </c>
      <c r="N545">
        <v>0.8</v>
      </c>
      <c r="O545">
        <v>1.05</v>
      </c>
      <c r="P545">
        <v>1.1000000000000001</v>
      </c>
      <c r="Q545" t="s">
        <v>46</v>
      </c>
      <c r="R545">
        <v>5</v>
      </c>
      <c r="S545">
        <v>9</v>
      </c>
      <c r="T545" t="s">
        <v>47</v>
      </c>
      <c r="U545" t="s">
        <v>45</v>
      </c>
      <c r="V545" t="s">
        <v>35</v>
      </c>
      <c r="W545" t="s">
        <v>55</v>
      </c>
      <c r="X545">
        <v>2019</v>
      </c>
      <c r="Y545" t="s">
        <v>37</v>
      </c>
      <c r="Z545" t="s">
        <v>38</v>
      </c>
      <c r="AA545">
        <v>24</v>
      </c>
      <c r="AB545">
        <v>39</v>
      </c>
      <c r="AC545">
        <v>1.05</v>
      </c>
      <c r="AD545">
        <v>0</v>
      </c>
      <c r="AE545">
        <v>1433.25</v>
      </c>
      <c r="AF545">
        <f>VLOOKUP(A545,[1]DETALLE!$A$1:$AK$841,37,FALSE)</f>
        <v>0</v>
      </c>
      <c r="AG545">
        <f>VLOOKUP(A545,[1]DETALLE!$A$1:$AK$841,16,FALSE)</f>
        <v>160</v>
      </c>
      <c r="AH545">
        <f>VLOOKUP(A545,[1]DETALLE!$A$1:$AK$841,22,FALSE)</f>
        <v>1.1000000000000001</v>
      </c>
      <c r="AI545">
        <f>VLOOKUP(A545,[1]DETALLE!$A$1:$AK$841,27,FALSE)</f>
        <v>0</v>
      </c>
      <c r="AJ545" t="str">
        <f>VLOOKUP(A545,[1]DETALLE!$A$1:$AK$841,18,FALSE)</f>
        <v>Departmental Digital</v>
      </c>
      <c r="AK545">
        <f t="shared" si="40"/>
        <v>0</v>
      </c>
      <c r="AL545">
        <f t="shared" si="41"/>
        <v>0</v>
      </c>
      <c r="AM545">
        <f t="shared" si="42"/>
        <v>0</v>
      </c>
      <c r="AN545">
        <f t="shared" si="43"/>
        <v>1</v>
      </c>
      <c r="AO545">
        <f t="shared" si="44"/>
        <v>0</v>
      </c>
    </row>
    <row r="546" spans="1:41" x14ac:dyDescent="0.25">
      <c r="A546" t="s">
        <v>516</v>
      </c>
      <c r="B546">
        <v>2019</v>
      </c>
      <c r="C546" t="s">
        <v>37</v>
      </c>
      <c r="D546" t="s">
        <v>38</v>
      </c>
      <c r="E546">
        <v>16</v>
      </c>
      <c r="F546" t="s">
        <v>40</v>
      </c>
      <c r="G546">
        <v>1.8333330000000001</v>
      </c>
      <c r="H546" t="s">
        <v>41</v>
      </c>
      <c r="I546">
        <v>468</v>
      </c>
      <c r="J546">
        <v>715</v>
      </c>
      <c r="K546">
        <v>0</v>
      </c>
      <c r="L546">
        <v>0</v>
      </c>
      <c r="M546">
        <v>0</v>
      </c>
      <c r="N546">
        <v>0.6</v>
      </c>
      <c r="O546">
        <v>0.8</v>
      </c>
      <c r="P546">
        <v>1.05</v>
      </c>
      <c r="Q546" t="s">
        <v>46</v>
      </c>
      <c r="R546">
        <v>5</v>
      </c>
      <c r="S546">
        <v>9</v>
      </c>
      <c r="T546" t="s">
        <v>85</v>
      </c>
      <c r="U546" t="s">
        <v>41</v>
      </c>
      <c r="V546" t="s">
        <v>35</v>
      </c>
      <c r="W546" t="s">
        <v>42</v>
      </c>
      <c r="X546">
        <v>2019</v>
      </c>
      <c r="Y546" t="s">
        <v>37</v>
      </c>
      <c r="Z546" t="s">
        <v>38</v>
      </c>
      <c r="AA546">
        <v>17</v>
      </c>
      <c r="AB546">
        <v>33</v>
      </c>
      <c r="AC546">
        <v>0.8</v>
      </c>
      <c r="AD546">
        <v>0.203703666666667</v>
      </c>
      <c r="AE546">
        <v>572</v>
      </c>
      <c r="AF546">
        <f>VLOOKUP(A546,[1]DETALLE!$A$1:$AK$841,37,FALSE)</f>
        <v>1501.5000000000002</v>
      </c>
      <c r="AG546">
        <f>VLOOKUP(A546,[1]DETALLE!$A$1:$AK$841,16,FALSE)</f>
        <v>102</v>
      </c>
      <c r="AH546">
        <f>VLOOKUP(A546,[1]DETALLE!$A$1:$AK$841,22,FALSE)</f>
        <v>1.1000000000000001</v>
      </c>
      <c r="AI546">
        <f>VLOOKUP(A546,[1]DETALLE!$A$1:$AK$841,27,FALSE)</f>
        <v>0.14444444444444446</v>
      </c>
      <c r="AJ546" t="str">
        <f>VLOOKUP(A546,[1]DETALLE!$A$1:$AK$841,18,FALSE)</f>
        <v>Departmental Digital</v>
      </c>
      <c r="AK546">
        <f t="shared" si="40"/>
        <v>0</v>
      </c>
      <c r="AL546">
        <f t="shared" si="41"/>
        <v>0</v>
      </c>
      <c r="AM546">
        <f t="shared" si="42"/>
        <v>0</v>
      </c>
      <c r="AN546">
        <f t="shared" si="43"/>
        <v>0</v>
      </c>
      <c r="AO546">
        <f t="shared" si="44"/>
        <v>0</v>
      </c>
    </row>
    <row r="547" spans="1:41" x14ac:dyDescent="0.25">
      <c r="A547" t="s">
        <v>517</v>
      </c>
      <c r="B547">
        <v>2019</v>
      </c>
      <c r="C547" t="s">
        <v>37</v>
      </c>
      <c r="D547" t="s">
        <v>38</v>
      </c>
      <c r="E547">
        <v>17</v>
      </c>
      <c r="F547" t="s">
        <v>40</v>
      </c>
      <c r="G547">
        <v>1.266667</v>
      </c>
      <c r="H547" t="s">
        <v>34</v>
      </c>
      <c r="I547">
        <v>468</v>
      </c>
      <c r="J547">
        <v>715</v>
      </c>
      <c r="K547">
        <v>0</v>
      </c>
      <c r="L547">
        <v>0</v>
      </c>
      <c r="M547">
        <v>0</v>
      </c>
      <c r="N547">
        <v>0.6</v>
      </c>
      <c r="O547">
        <v>0.8</v>
      </c>
      <c r="P547">
        <v>1.05</v>
      </c>
      <c r="Q547" t="s">
        <v>46</v>
      </c>
      <c r="R547">
        <v>5</v>
      </c>
      <c r="S547">
        <v>9</v>
      </c>
      <c r="T547" t="s">
        <v>47</v>
      </c>
      <c r="U547" t="s">
        <v>34</v>
      </c>
      <c r="V547" t="s">
        <v>35</v>
      </c>
      <c r="W547" t="s">
        <v>42</v>
      </c>
      <c r="X547">
        <v>2019</v>
      </c>
      <c r="Y547" t="s">
        <v>37</v>
      </c>
      <c r="Z547" t="s">
        <v>38</v>
      </c>
      <c r="AA547">
        <v>17</v>
      </c>
      <c r="AB547">
        <v>295</v>
      </c>
      <c r="AC547">
        <v>1.05</v>
      </c>
      <c r="AD547">
        <v>0.25333339999999999</v>
      </c>
      <c r="AE547">
        <v>750.75</v>
      </c>
      <c r="AF547">
        <f>VLOOKUP(A547,[1]DETALLE!$A$1:$AK$841,37,FALSE)</f>
        <v>750.75000000000011</v>
      </c>
      <c r="AG547">
        <f>VLOOKUP(A547,[1]DETALLE!$A$1:$AK$841,16,FALSE)</f>
        <v>2679</v>
      </c>
      <c r="AH547">
        <f>VLOOKUP(A547,[1]DETALLE!$A$1:$AK$841,22,FALSE)</f>
        <v>1.05</v>
      </c>
      <c r="AI547">
        <f>VLOOKUP(A547,[1]DETALLE!$A$1:$AK$841,27,FALSE)</f>
        <v>0.5</v>
      </c>
      <c r="AJ547" t="str">
        <f>VLOOKUP(A547,[1]DETALLE!$A$1:$AK$841,18,FALSE)</f>
        <v>A4 Mono MFPs</v>
      </c>
      <c r="AK547">
        <f t="shared" si="40"/>
        <v>1</v>
      </c>
      <c r="AL547">
        <f t="shared" si="41"/>
        <v>0</v>
      </c>
      <c r="AM547">
        <f t="shared" si="42"/>
        <v>1</v>
      </c>
      <c r="AN547">
        <f t="shared" si="43"/>
        <v>0</v>
      </c>
      <c r="AO547">
        <f t="shared" si="44"/>
        <v>1</v>
      </c>
    </row>
    <row r="548" spans="1:41" x14ac:dyDescent="0.25">
      <c r="A548" t="s">
        <v>518</v>
      </c>
      <c r="B548">
        <v>2019</v>
      </c>
      <c r="C548" t="s">
        <v>37</v>
      </c>
      <c r="D548" t="s">
        <v>38</v>
      </c>
      <c r="E548">
        <v>17</v>
      </c>
      <c r="F548" t="s">
        <v>40</v>
      </c>
      <c r="G548">
        <v>2.2000000000000002</v>
      </c>
      <c r="H548" t="s">
        <v>34</v>
      </c>
      <c r="I548">
        <v>468</v>
      </c>
      <c r="J548">
        <v>715</v>
      </c>
      <c r="K548">
        <v>0</v>
      </c>
      <c r="L548">
        <v>0</v>
      </c>
      <c r="M548">
        <v>0</v>
      </c>
      <c r="N548">
        <v>0.6</v>
      </c>
      <c r="O548">
        <v>0.8</v>
      </c>
      <c r="P548">
        <v>1.05</v>
      </c>
      <c r="Q548" t="s">
        <v>46</v>
      </c>
      <c r="R548">
        <v>5</v>
      </c>
      <c r="S548">
        <v>9</v>
      </c>
      <c r="T548" t="s">
        <v>85</v>
      </c>
      <c r="U548" t="s">
        <v>34</v>
      </c>
      <c r="V548" t="s">
        <v>35</v>
      </c>
      <c r="W548" t="s">
        <v>42</v>
      </c>
      <c r="X548">
        <v>2019</v>
      </c>
      <c r="Y548" t="s">
        <v>37</v>
      </c>
      <c r="Z548" t="s">
        <v>38</v>
      </c>
      <c r="AA548">
        <v>17</v>
      </c>
      <c r="AB548">
        <v>91</v>
      </c>
      <c r="AC548">
        <v>1.05</v>
      </c>
      <c r="AD548">
        <v>0.24444444444444399</v>
      </c>
      <c r="AE548">
        <v>750.75</v>
      </c>
      <c r="AF548">
        <f>VLOOKUP(A548,[1]DETALLE!$A$1:$AK$841,37,FALSE)</f>
        <v>1258.4000000000003</v>
      </c>
      <c r="AG548">
        <f>VLOOKUP(A548,[1]DETALLE!$A$1:$AK$841,16,FALSE)</f>
        <v>8</v>
      </c>
      <c r="AH548">
        <f>VLOOKUP(A548,[1]DETALLE!$A$1:$AK$841,22,FALSE)</f>
        <v>0.8</v>
      </c>
      <c r="AI548">
        <f>VLOOKUP(A548,[1]DETALLE!$A$1:$AK$841,27,FALSE)</f>
        <v>0.36749999999999999</v>
      </c>
      <c r="AJ548" t="str">
        <f>VLOOKUP(A548,[1]DETALLE!$A$1:$AK$841,18,FALSE)</f>
        <v>Entry Production Color Low/Mid</v>
      </c>
      <c r="AK548">
        <f t="shared" si="40"/>
        <v>0</v>
      </c>
      <c r="AL548">
        <f t="shared" si="41"/>
        <v>0</v>
      </c>
      <c r="AM548">
        <f t="shared" si="42"/>
        <v>0</v>
      </c>
      <c r="AN548">
        <f t="shared" si="43"/>
        <v>0</v>
      </c>
      <c r="AO548">
        <f t="shared" si="44"/>
        <v>0</v>
      </c>
    </row>
    <row r="549" spans="1:41" x14ac:dyDescent="0.25">
      <c r="A549" t="s">
        <v>366</v>
      </c>
      <c r="B549">
        <v>2019</v>
      </c>
      <c r="C549" t="s">
        <v>37</v>
      </c>
      <c r="D549" t="s">
        <v>38</v>
      </c>
      <c r="E549">
        <v>17</v>
      </c>
      <c r="F549" t="s">
        <v>40</v>
      </c>
      <c r="G549">
        <v>4.6333330000000004</v>
      </c>
      <c r="H549" t="s">
        <v>91</v>
      </c>
      <c r="I549">
        <v>803</v>
      </c>
      <c r="J549">
        <v>1573</v>
      </c>
      <c r="K549">
        <v>0.2</v>
      </c>
      <c r="L549">
        <v>0.6</v>
      </c>
      <c r="M549">
        <v>0.8</v>
      </c>
      <c r="N549">
        <v>1.05</v>
      </c>
      <c r="O549">
        <v>1.1000000000000001</v>
      </c>
      <c r="P549">
        <v>1.1499999999999999</v>
      </c>
      <c r="Q549" t="s">
        <v>46</v>
      </c>
      <c r="R549">
        <v>4</v>
      </c>
      <c r="S549">
        <v>6</v>
      </c>
      <c r="T549" t="s">
        <v>47</v>
      </c>
      <c r="U549" t="s">
        <v>91</v>
      </c>
      <c r="V549" t="s">
        <v>35</v>
      </c>
      <c r="W549" t="s">
        <v>59</v>
      </c>
      <c r="X549">
        <v>2019</v>
      </c>
      <c r="Y549" t="s">
        <v>37</v>
      </c>
      <c r="Z549" t="s">
        <v>38</v>
      </c>
      <c r="AA549">
        <v>18</v>
      </c>
      <c r="AB549">
        <v>8</v>
      </c>
      <c r="AC549">
        <v>0.8</v>
      </c>
      <c r="AD549">
        <v>1.1583332500000001</v>
      </c>
      <c r="AE549">
        <v>1196.1354494375</v>
      </c>
      <c r="AF549">
        <f>VLOOKUP(A549,[1]DETALLE!$A$1:$AK$841,37,FALSE)</f>
        <v>1808.95</v>
      </c>
      <c r="AG549">
        <f>VLOOKUP(A549,[1]DETALLE!$A$1:$AK$841,16,FALSE)</f>
        <v>112</v>
      </c>
      <c r="AH549">
        <f>VLOOKUP(A549,[1]DETALLE!$A$1:$AK$841,22,FALSE)</f>
        <v>1.1499999999999999</v>
      </c>
      <c r="AI549">
        <f>VLOOKUP(A549,[1]DETALLE!$A$1:$AK$841,27,FALSE)</f>
        <v>0.29249999999999998</v>
      </c>
      <c r="AJ549" t="str">
        <f>VLOOKUP(A549,[1]DETALLE!$A$1:$AK$841,18,FALSE)</f>
        <v>Entry Production Color Low/Mid</v>
      </c>
      <c r="AK549">
        <f t="shared" si="40"/>
        <v>0</v>
      </c>
      <c r="AL549">
        <f t="shared" si="41"/>
        <v>0</v>
      </c>
      <c r="AM549">
        <f t="shared" si="42"/>
        <v>0</v>
      </c>
      <c r="AN549">
        <f t="shared" si="43"/>
        <v>0</v>
      </c>
      <c r="AO549">
        <f t="shared" si="44"/>
        <v>0</v>
      </c>
    </row>
    <row r="550" spans="1:41" x14ac:dyDescent="0.25">
      <c r="A550" t="s">
        <v>519</v>
      </c>
      <c r="B550">
        <v>2019</v>
      </c>
      <c r="C550" t="s">
        <v>37</v>
      </c>
      <c r="D550" t="s">
        <v>38</v>
      </c>
      <c r="E550">
        <v>17</v>
      </c>
      <c r="F550" t="s">
        <v>40</v>
      </c>
      <c r="G550">
        <v>3.1333329999999999</v>
      </c>
      <c r="H550" t="s">
        <v>34</v>
      </c>
      <c r="I550">
        <v>468</v>
      </c>
      <c r="J550">
        <v>715</v>
      </c>
      <c r="K550">
        <v>0</v>
      </c>
      <c r="L550">
        <v>0</v>
      </c>
      <c r="M550">
        <v>0</v>
      </c>
      <c r="N550">
        <v>0.6</v>
      </c>
      <c r="O550">
        <v>0.8</v>
      </c>
      <c r="P550">
        <v>1.05</v>
      </c>
      <c r="Q550" t="s">
        <v>46</v>
      </c>
      <c r="R550">
        <v>5</v>
      </c>
      <c r="S550">
        <v>9</v>
      </c>
      <c r="T550" t="s">
        <v>47</v>
      </c>
      <c r="U550" t="s">
        <v>34</v>
      </c>
      <c r="V550" t="s">
        <v>35</v>
      </c>
      <c r="W550" t="s">
        <v>50</v>
      </c>
      <c r="X550">
        <v>2019</v>
      </c>
      <c r="Y550" t="s">
        <v>37</v>
      </c>
      <c r="Z550" t="s">
        <v>38</v>
      </c>
      <c r="AA550">
        <v>17</v>
      </c>
      <c r="AB550">
        <v>167</v>
      </c>
      <c r="AC550">
        <v>1.05</v>
      </c>
      <c r="AD550">
        <v>0.62666659999999996</v>
      </c>
      <c r="AE550">
        <v>750.75</v>
      </c>
      <c r="AF550">
        <f>VLOOKUP(A550,[1]DETALLE!$A$1:$AK$841,37,FALSE)</f>
        <v>0</v>
      </c>
      <c r="AG550">
        <f>VLOOKUP(A550,[1]DETALLE!$A$1:$AK$841,16,FALSE)</f>
        <v>5</v>
      </c>
      <c r="AH550">
        <f>VLOOKUP(A550,[1]DETALLE!$A$1:$AK$841,22,FALSE)</f>
        <v>0</v>
      </c>
      <c r="AI550">
        <f>VLOOKUP(A550,[1]DETALLE!$A$1:$AK$841,27,FALSE)</f>
        <v>0</v>
      </c>
      <c r="AJ550" t="str">
        <f>VLOOKUP(A550,[1]DETALLE!$A$1:$AK$841,18,FALSE)</f>
        <v>Office Digital</v>
      </c>
      <c r="AK550">
        <f t="shared" si="40"/>
        <v>0</v>
      </c>
      <c r="AL550">
        <f t="shared" si="41"/>
        <v>0</v>
      </c>
      <c r="AM550">
        <f t="shared" si="42"/>
        <v>0</v>
      </c>
      <c r="AN550">
        <f t="shared" si="43"/>
        <v>0</v>
      </c>
      <c r="AO550">
        <f t="shared" si="44"/>
        <v>0</v>
      </c>
    </row>
    <row r="551" spans="1:41" x14ac:dyDescent="0.25">
      <c r="A551" t="s">
        <v>520</v>
      </c>
      <c r="B551">
        <v>2019</v>
      </c>
      <c r="C551" t="s">
        <v>37</v>
      </c>
      <c r="D551" t="s">
        <v>38</v>
      </c>
      <c r="E551">
        <v>17</v>
      </c>
      <c r="F551" t="s">
        <v>40</v>
      </c>
      <c r="G551">
        <v>3.75</v>
      </c>
      <c r="I551" t="s">
        <v>33</v>
      </c>
      <c r="J551" t="s">
        <v>33</v>
      </c>
      <c r="K551" t="s">
        <v>33</v>
      </c>
      <c r="L551" t="s">
        <v>33</v>
      </c>
      <c r="M551" t="s">
        <v>33</v>
      </c>
      <c r="N551" t="s">
        <v>33</v>
      </c>
      <c r="O551" t="s">
        <v>33</v>
      </c>
      <c r="P551" t="s">
        <v>33</v>
      </c>
      <c r="R551" t="s">
        <v>33</v>
      </c>
      <c r="S551" t="s">
        <v>33</v>
      </c>
      <c r="U551" t="s">
        <v>34</v>
      </c>
      <c r="V551" t="s">
        <v>35</v>
      </c>
      <c r="W551" t="s">
        <v>50</v>
      </c>
      <c r="X551">
        <v>2019</v>
      </c>
      <c r="Y551" t="s">
        <v>37</v>
      </c>
      <c r="Z551" t="s">
        <v>38</v>
      </c>
      <c r="AA551">
        <v>17</v>
      </c>
      <c r="AB551">
        <v>119</v>
      </c>
      <c r="AC551">
        <v>1.1000000000000001</v>
      </c>
      <c r="AD551">
        <v>0</v>
      </c>
      <c r="AE551">
        <v>750.75</v>
      </c>
      <c r="AF551">
        <f>VLOOKUP(A551,[1]DETALLE!$A$1:$AK$841,37,FALSE)</f>
        <v>750.75000000000011</v>
      </c>
      <c r="AG551">
        <f>VLOOKUP(A551,[1]DETALLE!$A$1:$AK$841,16,FALSE)</f>
        <v>317</v>
      </c>
      <c r="AH551">
        <f>VLOOKUP(A551,[1]DETALLE!$A$1:$AK$841,22,FALSE)</f>
        <v>1.05</v>
      </c>
      <c r="AI551">
        <f>VLOOKUP(A551,[1]DETALLE!$A$1:$AK$841,27,FALSE)</f>
        <v>0.92444444444444451</v>
      </c>
      <c r="AJ551" t="str">
        <f>VLOOKUP(A551,[1]DETALLE!$A$1:$AK$841,18,FALSE)</f>
        <v>A4 Mono MFPs</v>
      </c>
      <c r="AK551">
        <f t="shared" si="40"/>
        <v>1</v>
      </c>
      <c r="AL551">
        <f t="shared" si="41"/>
        <v>0</v>
      </c>
      <c r="AM551">
        <f t="shared" si="42"/>
        <v>0</v>
      </c>
      <c r="AN551">
        <f t="shared" si="43"/>
        <v>0</v>
      </c>
      <c r="AO551">
        <f t="shared" si="44"/>
        <v>0</v>
      </c>
    </row>
    <row r="552" spans="1:41" x14ac:dyDescent="0.25">
      <c r="A552" t="s">
        <v>395</v>
      </c>
      <c r="B552">
        <v>2019</v>
      </c>
      <c r="C552" t="s">
        <v>37</v>
      </c>
      <c r="D552" t="s">
        <v>38</v>
      </c>
      <c r="E552">
        <v>17</v>
      </c>
      <c r="F552" t="s">
        <v>40</v>
      </c>
      <c r="G552">
        <v>3.6833330000000002</v>
      </c>
      <c r="H552" t="s">
        <v>71</v>
      </c>
      <c r="I552">
        <v>468</v>
      </c>
      <c r="J552">
        <v>715</v>
      </c>
      <c r="K552">
        <v>0</v>
      </c>
      <c r="L552">
        <v>0</v>
      </c>
      <c r="M552">
        <v>0</v>
      </c>
      <c r="N552">
        <v>0.6</v>
      </c>
      <c r="O552">
        <v>0.8</v>
      </c>
      <c r="P552">
        <v>1.05</v>
      </c>
      <c r="Q552" t="s">
        <v>46</v>
      </c>
      <c r="R552">
        <v>5</v>
      </c>
      <c r="S552">
        <v>9</v>
      </c>
      <c r="T552" t="s">
        <v>47</v>
      </c>
      <c r="U552" t="s">
        <v>34</v>
      </c>
      <c r="V552" t="s">
        <v>35</v>
      </c>
      <c r="W552" t="s">
        <v>50</v>
      </c>
      <c r="X552">
        <v>2019</v>
      </c>
      <c r="Y552" t="s">
        <v>37</v>
      </c>
      <c r="Z552" t="s">
        <v>38</v>
      </c>
      <c r="AA552">
        <v>17</v>
      </c>
      <c r="AB552">
        <v>7</v>
      </c>
      <c r="AC552">
        <v>0</v>
      </c>
      <c r="AD552">
        <v>0.73666659999999995</v>
      </c>
      <c r="AE552">
        <v>0</v>
      </c>
      <c r="AF552">
        <f>VLOOKUP(A552,[1]DETALLE!$A$1:$AK$841,37,FALSE)</f>
        <v>1415.5050000000001</v>
      </c>
      <c r="AG552">
        <f>VLOOKUP(A552,[1]DETALLE!$A$1:$AK$841,16,FALSE)</f>
        <v>313</v>
      </c>
      <c r="AH552">
        <f>VLOOKUP(A552,[1]DETALLE!$A$1:$AK$841,22,FALSE)</f>
        <v>1.1000000000000001</v>
      </c>
      <c r="AI552">
        <f>VLOOKUP(A552,[1]DETALLE!$A$1:$AK$841,27,FALSE)</f>
        <v>1.252</v>
      </c>
      <c r="AJ552" t="str">
        <f>VLOOKUP(A552,[1]DETALLE!$A$1:$AK$841,18,FALSE)</f>
        <v>Office Digital</v>
      </c>
      <c r="AK552">
        <f t="shared" si="40"/>
        <v>0</v>
      </c>
      <c r="AL552">
        <f t="shared" si="41"/>
        <v>0</v>
      </c>
      <c r="AM552">
        <f t="shared" si="42"/>
        <v>0</v>
      </c>
      <c r="AN552">
        <f t="shared" si="43"/>
        <v>0</v>
      </c>
      <c r="AO552">
        <f t="shared" si="44"/>
        <v>0</v>
      </c>
    </row>
    <row r="553" spans="1:41" x14ac:dyDescent="0.25">
      <c r="A553" t="s">
        <v>328</v>
      </c>
      <c r="B553">
        <v>2019</v>
      </c>
      <c r="C553" t="s">
        <v>37</v>
      </c>
      <c r="D553" t="s">
        <v>38</v>
      </c>
      <c r="E553">
        <v>17</v>
      </c>
      <c r="F553" t="s">
        <v>40</v>
      </c>
      <c r="G553">
        <v>1.233333</v>
      </c>
      <c r="H553" t="s">
        <v>54</v>
      </c>
      <c r="I553">
        <v>803</v>
      </c>
      <c r="J553">
        <v>1573</v>
      </c>
      <c r="K553">
        <v>0.2</v>
      </c>
      <c r="L553">
        <v>0.6</v>
      </c>
      <c r="M553">
        <v>0.8</v>
      </c>
      <c r="N553">
        <v>1.05</v>
      </c>
      <c r="O553">
        <v>1.1000000000000001</v>
      </c>
      <c r="P553">
        <v>1.1499999999999999</v>
      </c>
      <c r="Q553" t="s">
        <v>46</v>
      </c>
      <c r="R553">
        <v>4</v>
      </c>
      <c r="S553">
        <v>6</v>
      </c>
      <c r="T553" t="s">
        <v>47</v>
      </c>
      <c r="U553" t="s">
        <v>48</v>
      </c>
      <c r="V553" t="s">
        <v>35</v>
      </c>
      <c r="W553" t="s">
        <v>42</v>
      </c>
      <c r="X553">
        <v>2019</v>
      </c>
      <c r="Y553" t="s">
        <v>37</v>
      </c>
      <c r="Z553" t="s">
        <v>38</v>
      </c>
      <c r="AA553">
        <v>17</v>
      </c>
      <c r="AB553">
        <v>9</v>
      </c>
      <c r="AC553">
        <v>0.8</v>
      </c>
      <c r="AD553">
        <v>0.30833325</v>
      </c>
      <c r="AE553">
        <v>1258.4000000000001</v>
      </c>
      <c r="AF553">
        <f>VLOOKUP(A553,[1]DETALLE!$A$1:$AK$841,37,FALSE)</f>
        <v>1808.95</v>
      </c>
      <c r="AG553">
        <f>VLOOKUP(A553,[1]DETALLE!$A$1:$AK$841,16,FALSE)</f>
        <v>98</v>
      </c>
      <c r="AH553">
        <f>VLOOKUP(A553,[1]DETALLE!$A$1:$AK$841,22,FALSE)</f>
        <v>1.1499999999999999</v>
      </c>
      <c r="AI553">
        <f>VLOOKUP(A553,[1]DETALLE!$A$1:$AK$841,27,FALSE)</f>
        <v>0.27500000000000002</v>
      </c>
      <c r="AJ553" t="str">
        <f>VLOOKUP(A553,[1]DETALLE!$A$1:$AK$841,18,FALSE)</f>
        <v>Entry Production Color Low/Mid</v>
      </c>
      <c r="AK553">
        <f t="shared" si="40"/>
        <v>0</v>
      </c>
      <c r="AL553">
        <f t="shared" si="41"/>
        <v>0</v>
      </c>
      <c r="AM553">
        <f t="shared" si="42"/>
        <v>0</v>
      </c>
      <c r="AN553">
        <f t="shared" si="43"/>
        <v>0</v>
      </c>
      <c r="AO553">
        <f t="shared" si="44"/>
        <v>1</v>
      </c>
    </row>
    <row r="554" spans="1:41" x14ac:dyDescent="0.25">
      <c r="A554" t="s">
        <v>521</v>
      </c>
      <c r="B554">
        <v>2019</v>
      </c>
      <c r="C554" t="s">
        <v>37</v>
      </c>
      <c r="D554" t="s">
        <v>38</v>
      </c>
      <c r="E554">
        <v>17</v>
      </c>
      <c r="F554" t="s">
        <v>40</v>
      </c>
      <c r="G554">
        <v>2.0499999999999998</v>
      </c>
      <c r="H554" t="s">
        <v>34</v>
      </c>
      <c r="I554">
        <v>468</v>
      </c>
      <c r="J554">
        <v>715</v>
      </c>
      <c r="K554">
        <v>0</v>
      </c>
      <c r="L554">
        <v>0</v>
      </c>
      <c r="M554">
        <v>0</v>
      </c>
      <c r="N554">
        <v>0.6</v>
      </c>
      <c r="O554">
        <v>0.8</v>
      </c>
      <c r="P554">
        <v>1.05</v>
      </c>
      <c r="Q554" t="s">
        <v>46</v>
      </c>
      <c r="R554">
        <v>5</v>
      </c>
      <c r="S554">
        <v>9</v>
      </c>
      <c r="T554" t="s">
        <v>47</v>
      </c>
      <c r="U554" t="s">
        <v>34</v>
      </c>
      <c r="V554" t="s">
        <v>35</v>
      </c>
      <c r="W554" t="s">
        <v>73</v>
      </c>
      <c r="X554">
        <v>2019</v>
      </c>
      <c r="Y554" t="s">
        <v>37</v>
      </c>
      <c r="Z554" t="s">
        <v>38</v>
      </c>
      <c r="AA554">
        <v>17</v>
      </c>
      <c r="AB554">
        <v>47</v>
      </c>
      <c r="AC554">
        <v>0.8</v>
      </c>
      <c r="AD554">
        <v>0.41</v>
      </c>
      <c r="AE554">
        <v>572</v>
      </c>
      <c r="AF554">
        <f>VLOOKUP(A554,[1]DETALLE!$A$1:$AK$841,37,FALSE)</f>
        <v>750.75000000000011</v>
      </c>
      <c r="AG554">
        <f>VLOOKUP(A554,[1]DETALLE!$A$1:$AK$841,16,FALSE)</f>
        <v>155</v>
      </c>
      <c r="AH554">
        <f>VLOOKUP(A554,[1]DETALLE!$A$1:$AK$841,22,FALSE)</f>
        <v>1.05</v>
      </c>
      <c r="AI554">
        <f>VLOOKUP(A554,[1]DETALLE!$A$1:$AK$841,27,FALSE)</f>
        <v>0.2040000000000001</v>
      </c>
      <c r="AJ554" t="str">
        <f>VLOOKUP(A554,[1]DETALLE!$A$1:$AK$841,18,FALSE)</f>
        <v>A4 Mono MFPs</v>
      </c>
      <c r="AK554">
        <f t="shared" si="40"/>
        <v>0</v>
      </c>
      <c r="AL554">
        <f t="shared" si="41"/>
        <v>0</v>
      </c>
      <c r="AM554">
        <f t="shared" si="42"/>
        <v>0</v>
      </c>
      <c r="AN554">
        <f t="shared" si="43"/>
        <v>0</v>
      </c>
      <c r="AO554">
        <f t="shared" si="44"/>
        <v>1</v>
      </c>
    </row>
    <row r="555" spans="1:41" x14ac:dyDescent="0.25">
      <c r="A555" t="s">
        <v>522</v>
      </c>
      <c r="B555">
        <v>2019</v>
      </c>
      <c r="C555" t="s">
        <v>37</v>
      </c>
      <c r="D555" t="s">
        <v>38</v>
      </c>
      <c r="E555">
        <v>17</v>
      </c>
      <c r="F555" t="s">
        <v>32</v>
      </c>
      <c r="G555">
        <v>0</v>
      </c>
      <c r="H555" t="s">
        <v>45</v>
      </c>
      <c r="I555">
        <v>803</v>
      </c>
      <c r="J555">
        <v>1573</v>
      </c>
      <c r="K555">
        <v>0.2</v>
      </c>
      <c r="L555">
        <v>0.6</v>
      </c>
      <c r="M555">
        <v>0.8</v>
      </c>
      <c r="N555">
        <v>1.05</v>
      </c>
      <c r="O555">
        <v>1.1000000000000001</v>
      </c>
      <c r="P555">
        <v>1.1499999999999999</v>
      </c>
      <c r="Q555" t="s">
        <v>46</v>
      </c>
      <c r="R555">
        <v>4</v>
      </c>
      <c r="S555">
        <v>6</v>
      </c>
      <c r="T555" t="s">
        <v>47</v>
      </c>
      <c r="U555" t="s">
        <v>48</v>
      </c>
      <c r="V555" t="s">
        <v>35</v>
      </c>
      <c r="W555" t="s">
        <v>50</v>
      </c>
      <c r="X555">
        <v>2019</v>
      </c>
      <c r="Y555" t="s">
        <v>37</v>
      </c>
      <c r="Z555" t="s">
        <v>38</v>
      </c>
      <c r="AA555">
        <v>23</v>
      </c>
      <c r="AB555">
        <v>58</v>
      </c>
      <c r="AC555">
        <v>0</v>
      </c>
      <c r="AD555">
        <v>0</v>
      </c>
      <c r="AE555">
        <v>1573</v>
      </c>
      <c r="AF555">
        <f>VLOOKUP(A555,[1]DETALLE!$A$1:$AK$841,37,FALSE)</f>
        <v>0</v>
      </c>
      <c r="AG555">
        <f>VLOOKUP(A555,[1]DETALLE!$A$1:$AK$841,16,FALSE)</f>
        <v>1</v>
      </c>
      <c r="AH555">
        <f>VLOOKUP(A555,[1]DETALLE!$A$1:$AK$841,22,FALSE)</f>
        <v>0</v>
      </c>
      <c r="AI555">
        <f>VLOOKUP(A555,[1]DETALLE!$A$1:$AK$841,27,FALSE)</f>
        <v>0.78249999999999997</v>
      </c>
      <c r="AJ555" t="str">
        <f>VLOOKUP(A555,[1]DETALLE!$A$1:$AK$841,18,FALSE)</f>
        <v>Entry Production Color Low/Mid</v>
      </c>
      <c r="AK555">
        <f t="shared" si="40"/>
        <v>0</v>
      </c>
      <c r="AL555">
        <f t="shared" si="41"/>
        <v>0</v>
      </c>
      <c r="AM555">
        <f t="shared" si="42"/>
        <v>1</v>
      </c>
      <c r="AN555">
        <f t="shared" si="43"/>
        <v>0</v>
      </c>
      <c r="AO555">
        <f t="shared" si="44"/>
        <v>0</v>
      </c>
    </row>
    <row r="556" spans="1:41" x14ac:dyDescent="0.25">
      <c r="A556" t="s">
        <v>523</v>
      </c>
      <c r="B556">
        <v>2019</v>
      </c>
      <c r="C556" t="s">
        <v>37</v>
      </c>
      <c r="D556" t="s">
        <v>38</v>
      </c>
      <c r="E556">
        <v>17</v>
      </c>
      <c r="F556" t="s">
        <v>40</v>
      </c>
      <c r="G556">
        <v>14.966670000000001</v>
      </c>
      <c r="H556" t="s">
        <v>45</v>
      </c>
      <c r="I556">
        <v>803</v>
      </c>
      <c r="J556">
        <v>1573</v>
      </c>
      <c r="K556">
        <v>0.2</v>
      </c>
      <c r="L556">
        <v>0.6</v>
      </c>
      <c r="M556">
        <v>0.8</v>
      </c>
      <c r="N556">
        <v>1.05</v>
      </c>
      <c r="O556">
        <v>1.1000000000000001</v>
      </c>
      <c r="P556">
        <v>1.1499999999999999</v>
      </c>
      <c r="Q556" t="s">
        <v>46</v>
      </c>
      <c r="R556">
        <v>4</v>
      </c>
      <c r="S556">
        <v>6</v>
      </c>
      <c r="T556" t="s">
        <v>47</v>
      </c>
      <c r="U556" t="s">
        <v>48</v>
      </c>
      <c r="V556" t="s">
        <v>35</v>
      </c>
      <c r="W556" t="s">
        <v>50</v>
      </c>
      <c r="X556">
        <v>2019</v>
      </c>
      <c r="Y556" t="s">
        <v>37</v>
      </c>
      <c r="Z556" t="s">
        <v>38</v>
      </c>
      <c r="AA556">
        <v>22</v>
      </c>
      <c r="AB556">
        <v>24</v>
      </c>
      <c r="AC556">
        <v>1.05</v>
      </c>
      <c r="AD556">
        <v>3.7416675000000001</v>
      </c>
      <c r="AE556">
        <v>78.650000000000105</v>
      </c>
      <c r="AF556">
        <f>VLOOKUP(A556,[1]DETALLE!$A$1:$AK$841,37,FALSE)</f>
        <v>1423.6950000000002</v>
      </c>
      <c r="AG556">
        <f>VLOOKUP(A556,[1]DETALLE!$A$1:$AK$841,16,FALSE)</f>
        <v>2681</v>
      </c>
      <c r="AH556">
        <f>VLOOKUP(A556,[1]DETALLE!$A$1:$AK$841,22,FALSE)</f>
        <v>1.1000000000000001</v>
      </c>
      <c r="AI556">
        <f>VLOOKUP(A556,[1]DETALLE!$A$1:$AK$841,27,FALSE)</f>
        <v>1.228</v>
      </c>
      <c r="AJ556" t="str">
        <f>VLOOKUP(A556,[1]DETALLE!$A$1:$AK$841,18,FALSE)</f>
        <v>Office Digital</v>
      </c>
      <c r="AK556">
        <f t="shared" si="40"/>
        <v>0</v>
      </c>
      <c r="AL556">
        <f t="shared" si="41"/>
        <v>0</v>
      </c>
      <c r="AM556">
        <f t="shared" si="42"/>
        <v>0</v>
      </c>
      <c r="AN556">
        <f t="shared" si="43"/>
        <v>0</v>
      </c>
      <c r="AO556">
        <f t="shared" si="44"/>
        <v>0</v>
      </c>
    </row>
    <row r="557" spans="1:41" x14ac:dyDescent="0.25">
      <c r="A557" t="s">
        <v>524</v>
      </c>
      <c r="B557">
        <v>2019</v>
      </c>
      <c r="C557" t="s">
        <v>37</v>
      </c>
      <c r="D557" t="s">
        <v>38</v>
      </c>
      <c r="E557">
        <v>17</v>
      </c>
      <c r="F557" t="s">
        <v>40</v>
      </c>
      <c r="G557">
        <v>1.183333</v>
      </c>
      <c r="H557" t="s">
        <v>45</v>
      </c>
      <c r="I557">
        <v>803</v>
      </c>
      <c r="J557">
        <v>1573</v>
      </c>
      <c r="K557">
        <v>0.2</v>
      </c>
      <c r="L557">
        <v>0.6</v>
      </c>
      <c r="M557">
        <v>0.8</v>
      </c>
      <c r="N557">
        <v>1.05</v>
      </c>
      <c r="O557">
        <v>1.1000000000000001</v>
      </c>
      <c r="P557">
        <v>1.1499999999999999</v>
      </c>
      <c r="Q557" t="s">
        <v>46</v>
      </c>
      <c r="R557">
        <v>4</v>
      </c>
      <c r="S557">
        <v>6</v>
      </c>
      <c r="T557" t="s">
        <v>47</v>
      </c>
      <c r="U557" t="s">
        <v>48</v>
      </c>
      <c r="V557" t="s">
        <v>35</v>
      </c>
      <c r="W557" t="s">
        <v>59</v>
      </c>
      <c r="X557">
        <v>2019</v>
      </c>
      <c r="Y557" t="s">
        <v>37</v>
      </c>
      <c r="Z557" t="s">
        <v>38</v>
      </c>
      <c r="AA557">
        <v>17</v>
      </c>
      <c r="AB557">
        <v>43</v>
      </c>
      <c r="AC557">
        <v>1.1000000000000001</v>
      </c>
      <c r="AD557">
        <v>0.29583324999999999</v>
      </c>
      <c r="AE557">
        <v>1730.3</v>
      </c>
      <c r="AF557">
        <f>VLOOKUP(A557,[1]DETALLE!$A$1:$AK$841,37,FALSE)</f>
        <v>750.75000000000011</v>
      </c>
      <c r="AG557">
        <f>VLOOKUP(A557,[1]DETALLE!$A$1:$AK$841,16,FALSE)</f>
        <v>81</v>
      </c>
      <c r="AH557">
        <f>VLOOKUP(A557,[1]DETALLE!$A$1:$AK$841,22,FALSE)</f>
        <v>1.05</v>
      </c>
      <c r="AI557">
        <f>VLOOKUP(A557,[1]DETALLE!$A$1:$AK$841,27,FALSE)</f>
        <v>6.0000000000000005E-2</v>
      </c>
      <c r="AJ557" t="str">
        <f>VLOOKUP(A557,[1]DETALLE!$A$1:$AK$841,18,FALSE)</f>
        <v>A4 Mono MFPs</v>
      </c>
      <c r="AK557">
        <f t="shared" si="40"/>
        <v>0</v>
      </c>
      <c r="AL557">
        <f t="shared" si="41"/>
        <v>0</v>
      </c>
      <c r="AM557">
        <f t="shared" si="42"/>
        <v>0</v>
      </c>
      <c r="AN557">
        <f t="shared" si="43"/>
        <v>0</v>
      </c>
      <c r="AO557">
        <f t="shared" si="44"/>
        <v>0</v>
      </c>
    </row>
    <row r="558" spans="1:41" x14ac:dyDescent="0.25">
      <c r="A558" t="s">
        <v>332</v>
      </c>
      <c r="B558">
        <v>2019</v>
      </c>
      <c r="C558" t="s">
        <v>37</v>
      </c>
      <c r="D558" t="s">
        <v>38</v>
      </c>
      <c r="E558">
        <v>17</v>
      </c>
      <c r="F558" t="s">
        <v>40</v>
      </c>
      <c r="G558">
        <v>1.983333</v>
      </c>
      <c r="H558" t="s">
        <v>45</v>
      </c>
      <c r="I558">
        <v>803</v>
      </c>
      <c r="J558">
        <v>1573</v>
      </c>
      <c r="K558">
        <v>0.2</v>
      </c>
      <c r="L558">
        <v>0.6</v>
      </c>
      <c r="M558">
        <v>0.8</v>
      </c>
      <c r="N558">
        <v>1.05</v>
      </c>
      <c r="O558">
        <v>1.1000000000000001</v>
      </c>
      <c r="P558">
        <v>1.1499999999999999</v>
      </c>
      <c r="Q558" t="s">
        <v>46</v>
      </c>
      <c r="R558">
        <v>4</v>
      </c>
      <c r="S558">
        <v>6</v>
      </c>
      <c r="T558" t="s">
        <v>47</v>
      </c>
      <c r="U558" t="s">
        <v>48</v>
      </c>
      <c r="V558" t="s">
        <v>35</v>
      </c>
      <c r="W558" t="s">
        <v>59</v>
      </c>
      <c r="X558">
        <v>2019</v>
      </c>
      <c r="Y558" t="s">
        <v>37</v>
      </c>
      <c r="Z558" t="s">
        <v>38</v>
      </c>
      <c r="AA558">
        <v>18</v>
      </c>
      <c r="AB558">
        <v>9</v>
      </c>
      <c r="AC558">
        <v>0.8</v>
      </c>
      <c r="AD558">
        <v>0.49583325</v>
      </c>
      <c r="AE558">
        <v>1258.4000000000001</v>
      </c>
      <c r="AF558">
        <f>VLOOKUP(A558,[1]DETALLE!$A$1:$AK$841,37,FALSE)</f>
        <v>1651.6500000000003</v>
      </c>
      <c r="AG558">
        <f>VLOOKUP(A558,[1]DETALLE!$A$1:$AK$841,16,FALSE)</f>
        <v>29</v>
      </c>
      <c r="AH558">
        <f>VLOOKUP(A558,[1]DETALLE!$A$1:$AK$841,22,FALSE)</f>
        <v>1.05</v>
      </c>
      <c r="AI558">
        <f>VLOOKUP(A558,[1]DETALLE!$A$1:$AK$841,27,FALSE)</f>
        <v>0.28749999999999998</v>
      </c>
      <c r="AJ558" t="str">
        <f>VLOOKUP(A558,[1]DETALLE!$A$1:$AK$841,18,FALSE)</f>
        <v>WF Mono Systems and Legacy Color</v>
      </c>
      <c r="AK558">
        <f t="shared" si="40"/>
        <v>0</v>
      </c>
      <c r="AL558">
        <f t="shared" si="41"/>
        <v>0</v>
      </c>
      <c r="AM558">
        <f t="shared" si="42"/>
        <v>0</v>
      </c>
      <c r="AN558">
        <f t="shared" si="43"/>
        <v>0</v>
      </c>
      <c r="AO558">
        <f t="shared" si="44"/>
        <v>0</v>
      </c>
    </row>
    <row r="559" spans="1:41" x14ac:dyDescent="0.25">
      <c r="A559" t="s">
        <v>525</v>
      </c>
      <c r="B559">
        <v>2019</v>
      </c>
      <c r="C559" t="s">
        <v>37</v>
      </c>
      <c r="D559" t="s">
        <v>38</v>
      </c>
      <c r="E559">
        <v>17</v>
      </c>
      <c r="F559" t="s">
        <v>40</v>
      </c>
      <c r="G559">
        <v>1.2</v>
      </c>
      <c r="H559" t="s">
        <v>45</v>
      </c>
      <c r="I559">
        <v>803</v>
      </c>
      <c r="J559">
        <v>1573</v>
      </c>
      <c r="K559">
        <v>0.2</v>
      </c>
      <c r="L559">
        <v>0.6</v>
      </c>
      <c r="M559">
        <v>0.8</v>
      </c>
      <c r="N559">
        <v>1.05</v>
      </c>
      <c r="O559">
        <v>1.1000000000000001</v>
      </c>
      <c r="P559">
        <v>1.1499999999999999</v>
      </c>
      <c r="Q559" t="s">
        <v>46</v>
      </c>
      <c r="R559">
        <v>4</v>
      </c>
      <c r="S559">
        <v>6</v>
      </c>
      <c r="T559" t="s">
        <v>47</v>
      </c>
      <c r="U559" t="s">
        <v>48</v>
      </c>
      <c r="V559" t="s">
        <v>35</v>
      </c>
      <c r="W559" t="s">
        <v>36</v>
      </c>
      <c r="X559">
        <v>2019</v>
      </c>
      <c r="Y559" t="s">
        <v>37</v>
      </c>
      <c r="Z559" t="s">
        <v>38</v>
      </c>
      <c r="AA559">
        <v>22</v>
      </c>
      <c r="AB559">
        <v>55</v>
      </c>
      <c r="AC559">
        <v>1.1000000000000001</v>
      </c>
      <c r="AD559">
        <v>0.3</v>
      </c>
      <c r="AE559">
        <v>1730.3</v>
      </c>
      <c r="AF559">
        <f>VLOOKUP(A559,[1]DETALLE!$A$1:$AK$841,37,FALSE)</f>
        <v>572.00000000000011</v>
      </c>
      <c r="AG559">
        <f>VLOOKUP(A559,[1]DETALLE!$A$1:$AK$841,16,FALSE)</f>
        <v>33</v>
      </c>
      <c r="AH559">
        <f>VLOOKUP(A559,[1]DETALLE!$A$1:$AK$841,22,FALSE)</f>
        <v>0.8</v>
      </c>
      <c r="AI559">
        <f>VLOOKUP(A559,[1]DETALLE!$A$1:$AK$841,27,FALSE)</f>
        <v>0.16399999999999998</v>
      </c>
      <c r="AJ559" t="str">
        <f>VLOOKUP(A559,[1]DETALLE!$A$1:$AK$841,18,FALSE)</f>
        <v>Entry Mono Printers</v>
      </c>
      <c r="AK559">
        <f t="shared" si="40"/>
        <v>0</v>
      </c>
      <c r="AL559">
        <f t="shared" si="41"/>
        <v>0</v>
      </c>
      <c r="AM559">
        <f t="shared" si="42"/>
        <v>0</v>
      </c>
      <c r="AN559">
        <f t="shared" si="43"/>
        <v>0</v>
      </c>
      <c r="AO559">
        <f t="shared" si="44"/>
        <v>0</v>
      </c>
    </row>
    <row r="560" spans="1:41" x14ac:dyDescent="0.25">
      <c r="A560" t="s">
        <v>284</v>
      </c>
      <c r="B560">
        <v>2019</v>
      </c>
      <c r="C560" t="s">
        <v>37</v>
      </c>
      <c r="D560" t="s">
        <v>38</v>
      </c>
      <c r="E560">
        <v>17</v>
      </c>
      <c r="F560" t="s">
        <v>44</v>
      </c>
      <c r="G560">
        <v>0</v>
      </c>
      <c r="H560" t="s">
        <v>45</v>
      </c>
      <c r="I560">
        <v>803</v>
      </c>
      <c r="J560">
        <v>1573</v>
      </c>
      <c r="K560">
        <v>0.2</v>
      </c>
      <c r="L560">
        <v>0.6</v>
      </c>
      <c r="M560">
        <v>0.8</v>
      </c>
      <c r="N560">
        <v>1.05</v>
      </c>
      <c r="O560">
        <v>1.1000000000000001</v>
      </c>
      <c r="P560">
        <v>1.1499999999999999</v>
      </c>
      <c r="Q560" t="s">
        <v>46</v>
      </c>
      <c r="R560">
        <v>4</v>
      </c>
      <c r="S560">
        <v>6</v>
      </c>
      <c r="T560" t="s">
        <v>47</v>
      </c>
      <c r="U560" t="s">
        <v>48</v>
      </c>
      <c r="V560" t="s">
        <v>35</v>
      </c>
      <c r="W560" t="s">
        <v>59</v>
      </c>
      <c r="X560">
        <v>2019</v>
      </c>
      <c r="Y560" t="s">
        <v>37</v>
      </c>
      <c r="Z560" t="s">
        <v>38</v>
      </c>
      <c r="AA560">
        <v>17</v>
      </c>
      <c r="AB560">
        <v>12</v>
      </c>
      <c r="AC560">
        <v>0</v>
      </c>
      <c r="AD560">
        <v>0</v>
      </c>
      <c r="AE560">
        <v>1573</v>
      </c>
      <c r="AF560" t="e">
        <f>VLOOKUP(A560,[1]DETALLE!$A$1:$AK$841,37,FALSE)</f>
        <v>#N/A</v>
      </c>
      <c r="AG560" t="e">
        <f>VLOOKUP(A560,[1]DETALLE!$A$1:$AK$841,16,FALSE)</f>
        <v>#N/A</v>
      </c>
      <c r="AH560" t="e">
        <f>VLOOKUP(A560,[1]DETALLE!$A$1:$AK$841,22,FALSE)</f>
        <v>#N/A</v>
      </c>
      <c r="AI560" t="e">
        <f>VLOOKUP(A560,[1]DETALLE!$A$1:$AK$841,27,FALSE)</f>
        <v>#N/A</v>
      </c>
      <c r="AJ560" t="e">
        <f>VLOOKUP(A560,[1]DETALLE!$A$1:$AK$841,18,FALSE)</f>
        <v>#N/A</v>
      </c>
      <c r="AK560" t="e">
        <f t="shared" si="40"/>
        <v>#N/A</v>
      </c>
      <c r="AL560" t="e">
        <f t="shared" si="41"/>
        <v>#N/A</v>
      </c>
      <c r="AM560" t="e">
        <f t="shared" si="42"/>
        <v>#N/A</v>
      </c>
      <c r="AN560" t="e">
        <f t="shared" si="43"/>
        <v>#N/A</v>
      </c>
      <c r="AO560" t="e">
        <f t="shared" si="44"/>
        <v>#N/A</v>
      </c>
    </row>
    <row r="561" spans="1:41" x14ac:dyDescent="0.25">
      <c r="A561" t="s">
        <v>526</v>
      </c>
      <c r="B561">
        <v>2019</v>
      </c>
      <c r="C561" t="s">
        <v>37</v>
      </c>
      <c r="D561" t="s">
        <v>38</v>
      </c>
      <c r="E561">
        <v>17</v>
      </c>
      <c r="F561" t="s">
        <v>40</v>
      </c>
      <c r="G561">
        <v>0.71666660000000004</v>
      </c>
      <c r="H561" t="s">
        <v>34</v>
      </c>
      <c r="I561">
        <v>468</v>
      </c>
      <c r="J561">
        <v>715</v>
      </c>
      <c r="K561">
        <v>0</v>
      </c>
      <c r="L561">
        <v>0</v>
      </c>
      <c r="M561">
        <v>0</v>
      </c>
      <c r="N561">
        <v>0.6</v>
      </c>
      <c r="O561">
        <v>0.8</v>
      </c>
      <c r="P561">
        <v>1.05</v>
      </c>
      <c r="Q561" t="s">
        <v>46</v>
      </c>
      <c r="R561">
        <v>5</v>
      </c>
      <c r="S561">
        <v>9</v>
      </c>
      <c r="T561" t="s">
        <v>47</v>
      </c>
      <c r="U561" t="s">
        <v>34</v>
      </c>
      <c r="V561" t="s">
        <v>35</v>
      </c>
      <c r="W561" t="s">
        <v>67</v>
      </c>
      <c r="X561">
        <v>2019</v>
      </c>
      <c r="Y561" t="s">
        <v>37</v>
      </c>
      <c r="Z561" t="s">
        <v>38</v>
      </c>
      <c r="AA561">
        <v>23</v>
      </c>
      <c r="AB561">
        <v>216</v>
      </c>
      <c r="AC561">
        <v>1.05</v>
      </c>
      <c r="AD561">
        <v>0.14333331999999999</v>
      </c>
      <c r="AE561">
        <v>750.75</v>
      </c>
      <c r="AF561">
        <f>VLOOKUP(A561,[1]DETALLE!$A$1:$AK$841,37,FALSE)</f>
        <v>572.00000000000011</v>
      </c>
      <c r="AG561">
        <f>VLOOKUP(A561,[1]DETALLE!$A$1:$AK$841,16,FALSE)</f>
        <v>59</v>
      </c>
      <c r="AH561">
        <f>VLOOKUP(A561,[1]DETALLE!$A$1:$AK$841,22,FALSE)</f>
        <v>0.8</v>
      </c>
      <c r="AI561">
        <f>VLOOKUP(A561,[1]DETALLE!$A$1:$AK$841,27,FALSE)</f>
        <v>0.252</v>
      </c>
      <c r="AJ561" t="str">
        <f>VLOOKUP(A561,[1]DETALLE!$A$1:$AK$841,18,FALSE)</f>
        <v>A4 Mono MFPs</v>
      </c>
      <c r="AK561">
        <f t="shared" si="40"/>
        <v>0</v>
      </c>
      <c r="AL561">
        <f t="shared" si="41"/>
        <v>0</v>
      </c>
      <c r="AM561">
        <f t="shared" si="42"/>
        <v>0</v>
      </c>
      <c r="AN561">
        <f t="shared" si="43"/>
        <v>0</v>
      </c>
      <c r="AO561">
        <f t="shared" si="44"/>
        <v>1</v>
      </c>
    </row>
    <row r="562" spans="1:41" x14ac:dyDescent="0.25">
      <c r="A562" t="s">
        <v>527</v>
      </c>
      <c r="B562">
        <v>2019</v>
      </c>
      <c r="C562" t="s">
        <v>37</v>
      </c>
      <c r="D562" t="s">
        <v>38</v>
      </c>
      <c r="E562">
        <v>17</v>
      </c>
      <c r="F562" t="s">
        <v>40</v>
      </c>
      <c r="G562">
        <v>2.233333</v>
      </c>
      <c r="H562" t="s">
        <v>54</v>
      </c>
      <c r="I562">
        <v>803</v>
      </c>
      <c r="J562">
        <v>1573</v>
      </c>
      <c r="K562">
        <v>0.2</v>
      </c>
      <c r="L562">
        <v>0.6</v>
      </c>
      <c r="M562">
        <v>0.8</v>
      </c>
      <c r="N562">
        <v>1.05</v>
      </c>
      <c r="O562">
        <v>1.1000000000000001</v>
      </c>
      <c r="P562">
        <v>1.1499999999999999</v>
      </c>
      <c r="Q562" t="s">
        <v>46</v>
      </c>
      <c r="R562">
        <v>4</v>
      </c>
      <c r="S562">
        <v>6</v>
      </c>
      <c r="T562" t="s">
        <v>47</v>
      </c>
      <c r="U562" t="s">
        <v>54</v>
      </c>
      <c r="V562" t="s">
        <v>35</v>
      </c>
      <c r="W562" t="s">
        <v>50</v>
      </c>
      <c r="X562">
        <v>2019</v>
      </c>
      <c r="Y562" t="s">
        <v>37</v>
      </c>
      <c r="Z562" t="s">
        <v>38</v>
      </c>
      <c r="AA562">
        <v>22</v>
      </c>
      <c r="AB562">
        <v>152</v>
      </c>
      <c r="AC562">
        <v>1.1499999999999999</v>
      </c>
      <c r="AD562">
        <v>0.55833325</v>
      </c>
      <c r="AE562">
        <v>1808.95</v>
      </c>
      <c r="AF562">
        <f>VLOOKUP(A562,[1]DETALLE!$A$1:$AK$841,37,FALSE)</f>
        <v>0</v>
      </c>
      <c r="AG562">
        <f>VLOOKUP(A562,[1]DETALLE!$A$1:$AK$841,16,FALSE)</f>
        <v>6</v>
      </c>
      <c r="AH562">
        <f>VLOOKUP(A562,[1]DETALLE!$A$1:$AK$841,22,FALSE)</f>
        <v>0</v>
      </c>
      <c r="AI562">
        <f>VLOOKUP(A562,[1]DETALLE!$A$1:$AK$841,27,FALSE)</f>
        <v>6.6000000000000003E-2</v>
      </c>
      <c r="AJ562" t="str">
        <f>VLOOKUP(A562,[1]DETALLE!$A$1:$AK$841,18,FALSE)</f>
        <v>Departmental Digital</v>
      </c>
      <c r="AK562">
        <f t="shared" si="40"/>
        <v>0</v>
      </c>
      <c r="AL562">
        <f t="shared" si="41"/>
        <v>0</v>
      </c>
      <c r="AM562">
        <f t="shared" si="42"/>
        <v>0</v>
      </c>
      <c r="AN562">
        <f t="shared" si="43"/>
        <v>0</v>
      </c>
      <c r="AO562">
        <f t="shared" si="44"/>
        <v>0</v>
      </c>
    </row>
    <row r="563" spans="1:41" x14ac:dyDescent="0.25">
      <c r="A563" t="s">
        <v>528</v>
      </c>
      <c r="B563">
        <v>2019</v>
      </c>
      <c r="C563" t="s">
        <v>37</v>
      </c>
      <c r="D563" t="s">
        <v>38</v>
      </c>
      <c r="E563">
        <v>17</v>
      </c>
      <c r="F563" t="s">
        <v>32</v>
      </c>
      <c r="G563">
        <v>0</v>
      </c>
      <c r="H563" t="s">
        <v>54</v>
      </c>
      <c r="I563">
        <v>803</v>
      </c>
      <c r="J563">
        <v>1573</v>
      </c>
      <c r="K563">
        <v>0.2</v>
      </c>
      <c r="L563">
        <v>0.6</v>
      </c>
      <c r="M563">
        <v>0.8</v>
      </c>
      <c r="N563">
        <v>1.05</v>
      </c>
      <c r="O563">
        <v>1.1000000000000001</v>
      </c>
      <c r="P563">
        <v>1.1499999999999999</v>
      </c>
      <c r="Q563" t="s">
        <v>46</v>
      </c>
      <c r="R563">
        <v>4</v>
      </c>
      <c r="S563">
        <v>6</v>
      </c>
      <c r="T563" t="s">
        <v>47</v>
      </c>
      <c r="U563" t="s">
        <v>54</v>
      </c>
      <c r="V563" t="s">
        <v>35</v>
      </c>
      <c r="W563" t="s">
        <v>67</v>
      </c>
      <c r="X563">
        <v>2019</v>
      </c>
      <c r="Y563" t="s">
        <v>37</v>
      </c>
      <c r="Z563" t="s">
        <v>38</v>
      </c>
      <c r="AA563">
        <v>17</v>
      </c>
      <c r="AB563">
        <v>47</v>
      </c>
      <c r="AC563">
        <v>0</v>
      </c>
      <c r="AD563">
        <v>0</v>
      </c>
      <c r="AE563">
        <v>1573</v>
      </c>
      <c r="AF563">
        <f>VLOOKUP(A563,[1]DETALLE!$A$1:$AK$841,37,FALSE)</f>
        <v>0</v>
      </c>
      <c r="AG563">
        <f>VLOOKUP(A563,[1]DETALLE!$A$1:$AK$841,16,FALSE)</f>
        <v>14</v>
      </c>
      <c r="AH563">
        <f>VLOOKUP(A563,[1]DETALLE!$A$1:$AK$841,22,FALSE)</f>
        <v>0.8</v>
      </c>
      <c r="AI563">
        <f>VLOOKUP(A563,[1]DETALLE!$A$1:$AK$841,27,FALSE)</f>
        <v>0.33750000000000002</v>
      </c>
      <c r="AJ563" t="str">
        <f>VLOOKUP(A563,[1]DETALLE!$A$1:$AK$841,18,FALSE)</f>
        <v>Light Production Digital Business</v>
      </c>
      <c r="AK563">
        <f t="shared" si="40"/>
        <v>0</v>
      </c>
      <c r="AL563">
        <f t="shared" si="41"/>
        <v>0</v>
      </c>
      <c r="AM563">
        <f t="shared" si="42"/>
        <v>0</v>
      </c>
      <c r="AN563">
        <f t="shared" si="43"/>
        <v>0</v>
      </c>
      <c r="AO563">
        <f t="shared" si="44"/>
        <v>0</v>
      </c>
    </row>
    <row r="564" spans="1:41" x14ac:dyDescent="0.25">
      <c r="A564" t="s">
        <v>529</v>
      </c>
      <c r="B564">
        <v>2019</v>
      </c>
      <c r="C564" t="s">
        <v>37</v>
      </c>
      <c r="D564" t="s">
        <v>38</v>
      </c>
      <c r="E564">
        <v>17</v>
      </c>
      <c r="F564" t="s">
        <v>40</v>
      </c>
      <c r="G564">
        <v>1.05</v>
      </c>
      <c r="H564" t="s">
        <v>54</v>
      </c>
      <c r="I564">
        <v>803</v>
      </c>
      <c r="J564">
        <v>1573</v>
      </c>
      <c r="K564">
        <v>0.2</v>
      </c>
      <c r="L564">
        <v>0.6</v>
      </c>
      <c r="M564">
        <v>0.8</v>
      </c>
      <c r="N564">
        <v>1.05</v>
      </c>
      <c r="O564">
        <v>1.1000000000000001</v>
      </c>
      <c r="P564">
        <v>1.1499999999999999</v>
      </c>
      <c r="Q564" t="s">
        <v>46</v>
      </c>
      <c r="R564">
        <v>4</v>
      </c>
      <c r="S564">
        <v>6</v>
      </c>
      <c r="T564" t="s">
        <v>47</v>
      </c>
      <c r="U564" t="s">
        <v>54</v>
      </c>
      <c r="V564" t="s">
        <v>35</v>
      </c>
      <c r="W564" t="s">
        <v>130</v>
      </c>
      <c r="X564">
        <v>2019</v>
      </c>
      <c r="Y564" t="s">
        <v>37</v>
      </c>
      <c r="Z564" t="s">
        <v>38</v>
      </c>
      <c r="AA564">
        <v>17</v>
      </c>
      <c r="AB564">
        <v>43</v>
      </c>
      <c r="AC564">
        <v>1.1000000000000001</v>
      </c>
      <c r="AD564">
        <v>0.26250000000000001</v>
      </c>
      <c r="AE564">
        <v>1730.3</v>
      </c>
      <c r="AF564">
        <f>VLOOKUP(A564,[1]DETALLE!$A$1:$AK$841,37,FALSE)</f>
        <v>1501.5000000000002</v>
      </c>
      <c r="AG564">
        <f>VLOOKUP(A564,[1]DETALLE!$A$1:$AK$841,16,FALSE)</f>
        <v>391</v>
      </c>
      <c r="AH564">
        <f>VLOOKUP(A564,[1]DETALLE!$A$1:$AK$841,22,FALSE)</f>
        <v>1.1000000000000001</v>
      </c>
      <c r="AI564">
        <f>VLOOKUP(A564,[1]DETALLE!$A$1:$AK$841,27,FALSE)</f>
        <v>0.192</v>
      </c>
      <c r="AJ564" t="str">
        <f>VLOOKUP(A564,[1]DETALLE!$A$1:$AK$841,18,FALSE)</f>
        <v>A3 Office Color Laser MFPs</v>
      </c>
      <c r="AK564">
        <f t="shared" si="40"/>
        <v>0</v>
      </c>
      <c r="AL564">
        <f t="shared" si="41"/>
        <v>0</v>
      </c>
      <c r="AM564">
        <f t="shared" si="42"/>
        <v>1</v>
      </c>
      <c r="AN564">
        <f t="shared" si="43"/>
        <v>0</v>
      </c>
      <c r="AO564">
        <f t="shared" si="44"/>
        <v>0</v>
      </c>
    </row>
    <row r="565" spans="1:41" x14ac:dyDescent="0.25">
      <c r="A565" t="s">
        <v>530</v>
      </c>
      <c r="B565">
        <v>2019</v>
      </c>
      <c r="C565" t="s">
        <v>37</v>
      </c>
      <c r="D565" t="s">
        <v>38</v>
      </c>
      <c r="E565">
        <v>17</v>
      </c>
      <c r="F565" t="s">
        <v>40</v>
      </c>
      <c r="G565">
        <v>2.1333329999999999</v>
      </c>
      <c r="H565" t="s">
        <v>54</v>
      </c>
      <c r="I565">
        <v>803</v>
      </c>
      <c r="J565">
        <v>1573</v>
      </c>
      <c r="K565">
        <v>0.2</v>
      </c>
      <c r="L565">
        <v>0.6</v>
      </c>
      <c r="M565">
        <v>0.8</v>
      </c>
      <c r="N565">
        <v>1.05</v>
      </c>
      <c r="O565">
        <v>1.1000000000000001</v>
      </c>
      <c r="P565">
        <v>1.1499999999999999</v>
      </c>
      <c r="Q565" t="s">
        <v>46</v>
      </c>
      <c r="R565">
        <v>4</v>
      </c>
      <c r="S565">
        <v>6</v>
      </c>
      <c r="T565" t="s">
        <v>85</v>
      </c>
      <c r="U565" t="s">
        <v>54</v>
      </c>
      <c r="V565" t="s">
        <v>35</v>
      </c>
      <c r="W565" t="s">
        <v>36</v>
      </c>
      <c r="X565">
        <v>2019</v>
      </c>
      <c r="Y565" t="s">
        <v>37</v>
      </c>
      <c r="Z565" t="s">
        <v>38</v>
      </c>
      <c r="AA565">
        <v>23</v>
      </c>
      <c r="AB565">
        <v>55</v>
      </c>
      <c r="AC565">
        <v>1.1000000000000001</v>
      </c>
      <c r="AD565">
        <v>0.35555550000000002</v>
      </c>
      <c r="AE565">
        <v>1730.3</v>
      </c>
      <c r="AF565">
        <f>VLOOKUP(A565,[1]DETALLE!$A$1:$AK$841,37,FALSE)</f>
        <v>750.75000000000011</v>
      </c>
      <c r="AG565">
        <f>VLOOKUP(A565,[1]DETALLE!$A$1:$AK$841,16,FALSE)</f>
        <v>590</v>
      </c>
      <c r="AH565">
        <f>VLOOKUP(A565,[1]DETALLE!$A$1:$AK$841,22,FALSE)</f>
        <v>1.05</v>
      </c>
      <c r="AI565">
        <f>VLOOKUP(A565,[1]DETALLE!$A$1:$AK$841,27,FALSE)</f>
        <v>0</v>
      </c>
      <c r="AJ565" t="str">
        <f>VLOOKUP(A565,[1]DETALLE!$A$1:$AK$841,18,FALSE)</f>
        <v>A4 Mono MFPs</v>
      </c>
      <c r="AK565">
        <f t="shared" si="40"/>
        <v>0</v>
      </c>
      <c r="AL565">
        <f t="shared" si="41"/>
        <v>0</v>
      </c>
      <c r="AM565">
        <f t="shared" si="42"/>
        <v>0</v>
      </c>
      <c r="AN565">
        <f t="shared" si="43"/>
        <v>0</v>
      </c>
      <c r="AO565">
        <f t="shared" si="44"/>
        <v>0</v>
      </c>
    </row>
    <row r="566" spans="1:41" x14ac:dyDescent="0.25">
      <c r="A566" t="s">
        <v>248</v>
      </c>
      <c r="B566">
        <v>2019</v>
      </c>
      <c r="C566" t="s">
        <v>37</v>
      </c>
      <c r="D566" t="s">
        <v>38</v>
      </c>
      <c r="E566">
        <v>17</v>
      </c>
      <c r="F566" t="s">
        <v>32</v>
      </c>
      <c r="G566">
        <v>0</v>
      </c>
      <c r="H566" t="s">
        <v>54</v>
      </c>
      <c r="I566">
        <v>803</v>
      </c>
      <c r="J566">
        <v>1573</v>
      </c>
      <c r="K566">
        <v>0.2</v>
      </c>
      <c r="L566">
        <v>0.6</v>
      </c>
      <c r="M566">
        <v>0.8</v>
      </c>
      <c r="N566">
        <v>1.05</v>
      </c>
      <c r="O566">
        <v>1.1000000000000001</v>
      </c>
      <c r="P566">
        <v>1.1499999999999999</v>
      </c>
      <c r="Q566" t="s">
        <v>46</v>
      </c>
      <c r="R566">
        <v>4</v>
      </c>
      <c r="S566">
        <v>6</v>
      </c>
      <c r="T566" t="s">
        <v>47</v>
      </c>
      <c r="U566" t="s">
        <v>54</v>
      </c>
      <c r="V566" t="s">
        <v>35</v>
      </c>
      <c r="W566" t="s">
        <v>50</v>
      </c>
      <c r="X566">
        <v>2019</v>
      </c>
      <c r="Y566" t="s">
        <v>37</v>
      </c>
      <c r="Z566" t="s">
        <v>38</v>
      </c>
      <c r="AA566">
        <v>22</v>
      </c>
      <c r="AB566">
        <v>13</v>
      </c>
      <c r="AC566">
        <v>0</v>
      </c>
      <c r="AD566">
        <v>0</v>
      </c>
      <c r="AE566">
        <v>1573</v>
      </c>
      <c r="AF566">
        <f>VLOOKUP(A566,[1]DETALLE!$A$1:$AK$841,37,FALSE)</f>
        <v>572.00000000000011</v>
      </c>
      <c r="AG566">
        <f>VLOOKUP(A566,[1]DETALLE!$A$1:$AK$841,16,FALSE)</f>
        <v>55</v>
      </c>
      <c r="AH566">
        <f>VLOOKUP(A566,[1]DETALLE!$A$1:$AK$841,22,FALSE)</f>
        <v>0.8</v>
      </c>
      <c r="AI566">
        <f>VLOOKUP(A566,[1]DETALLE!$A$1:$AK$841,27,FALSE)</f>
        <v>0.28799999999999998</v>
      </c>
      <c r="AJ566" t="str">
        <f>VLOOKUP(A566,[1]DETALLE!$A$1:$AK$841,18,FALSE)</f>
        <v>A4 Mono MFPs</v>
      </c>
      <c r="AK566">
        <f t="shared" si="40"/>
        <v>0</v>
      </c>
      <c r="AL566">
        <f t="shared" si="41"/>
        <v>0</v>
      </c>
      <c r="AM566">
        <f t="shared" si="42"/>
        <v>0</v>
      </c>
      <c r="AN566">
        <f t="shared" si="43"/>
        <v>0</v>
      </c>
      <c r="AO566">
        <f t="shared" si="44"/>
        <v>0</v>
      </c>
    </row>
    <row r="567" spans="1:41" x14ac:dyDescent="0.25">
      <c r="A567" t="s">
        <v>88</v>
      </c>
      <c r="B567">
        <v>2019</v>
      </c>
      <c r="C567" t="s">
        <v>37</v>
      </c>
      <c r="D567" t="s">
        <v>38</v>
      </c>
      <c r="E567">
        <v>17</v>
      </c>
      <c r="F567" t="s">
        <v>40</v>
      </c>
      <c r="G567">
        <v>0.98333329999999997</v>
      </c>
      <c r="H567" t="s">
        <v>58</v>
      </c>
      <c r="I567">
        <v>655</v>
      </c>
      <c r="J567">
        <v>1365</v>
      </c>
      <c r="K567">
        <v>0</v>
      </c>
      <c r="L567">
        <v>0</v>
      </c>
      <c r="M567">
        <v>0.6</v>
      </c>
      <c r="N567">
        <v>0.8</v>
      </c>
      <c r="O567">
        <v>1.05</v>
      </c>
      <c r="P567">
        <v>1.1000000000000001</v>
      </c>
      <c r="Q567" t="s">
        <v>46</v>
      </c>
      <c r="R567">
        <v>5</v>
      </c>
      <c r="S567">
        <v>9</v>
      </c>
      <c r="T567" t="s">
        <v>47</v>
      </c>
      <c r="U567" t="s">
        <v>58</v>
      </c>
      <c r="V567" t="s">
        <v>35</v>
      </c>
      <c r="W567" t="s">
        <v>50</v>
      </c>
      <c r="X567">
        <v>2019</v>
      </c>
      <c r="Y567" t="s">
        <v>37</v>
      </c>
      <c r="Z567" t="s">
        <v>38</v>
      </c>
      <c r="AA567">
        <v>17</v>
      </c>
      <c r="AB567">
        <v>6</v>
      </c>
      <c r="AC567">
        <v>0</v>
      </c>
      <c r="AD567">
        <v>0.19666665999999999</v>
      </c>
      <c r="AE567">
        <v>0</v>
      </c>
      <c r="AF567">
        <f>VLOOKUP(A567,[1]DETALLE!$A$1:$AK$841,37,FALSE)</f>
        <v>819</v>
      </c>
      <c r="AG567">
        <f>VLOOKUP(A567,[1]DETALLE!$A$1:$AK$841,16,FALSE)</f>
        <v>14</v>
      </c>
      <c r="AH567">
        <f>VLOOKUP(A567,[1]DETALLE!$A$1:$AK$841,22,FALSE)</f>
        <v>0.6</v>
      </c>
      <c r="AI567">
        <f>VLOOKUP(A567,[1]DETALLE!$A$1:$AK$841,27,FALSE)</f>
        <v>0.32400000000000001</v>
      </c>
      <c r="AJ567" t="str">
        <f>VLOOKUP(A567,[1]DETALLE!$A$1:$AK$841,18,FALSE)</f>
        <v>Departmental Digital</v>
      </c>
      <c r="AK567">
        <f t="shared" si="40"/>
        <v>0</v>
      </c>
      <c r="AL567">
        <f t="shared" si="41"/>
        <v>0</v>
      </c>
      <c r="AM567">
        <f t="shared" si="42"/>
        <v>0</v>
      </c>
      <c r="AN567">
        <f t="shared" si="43"/>
        <v>0</v>
      </c>
      <c r="AO567">
        <f t="shared" si="44"/>
        <v>1</v>
      </c>
    </row>
    <row r="568" spans="1:41" x14ac:dyDescent="0.25">
      <c r="A568" t="s">
        <v>509</v>
      </c>
      <c r="B568">
        <v>2019</v>
      </c>
      <c r="C568" t="s">
        <v>37</v>
      </c>
      <c r="D568" t="s">
        <v>38</v>
      </c>
      <c r="E568">
        <v>17</v>
      </c>
      <c r="F568" t="s">
        <v>40</v>
      </c>
      <c r="G568">
        <v>0.21666669999999999</v>
      </c>
      <c r="H568" t="s">
        <v>58</v>
      </c>
      <c r="I568">
        <v>655</v>
      </c>
      <c r="J568">
        <v>1365</v>
      </c>
      <c r="K568">
        <v>0</v>
      </c>
      <c r="L568">
        <v>0</v>
      </c>
      <c r="M568">
        <v>0.6</v>
      </c>
      <c r="N568">
        <v>0.8</v>
      </c>
      <c r="O568">
        <v>1.05</v>
      </c>
      <c r="P568">
        <v>1.1000000000000001</v>
      </c>
      <c r="Q568" t="s">
        <v>46</v>
      </c>
      <c r="R568">
        <v>5</v>
      </c>
      <c r="S568">
        <v>9</v>
      </c>
      <c r="T568" t="s">
        <v>47</v>
      </c>
      <c r="U568" t="s">
        <v>58</v>
      </c>
      <c r="V568" t="s">
        <v>35</v>
      </c>
      <c r="W568" t="s">
        <v>50</v>
      </c>
      <c r="X568">
        <v>2019</v>
      </c>
      <c r="Y568" t="s">
        <v>37</v>
      </c>
      <c r="Z568" t="s">
        <v>38</v>
      </c>
      <c r="AA568">
        <v>23</v>
      </c>
      <c r="AB568">
        <v>1</v>
      </c>
      <c r="AC568">
        <v>0</v>
      </c>
      <c r="AD568">
        <v>4.3333339999999998E-2</v>
      </c>
      <c r="AE568">
        <v>0</v>
      </c>
      <c r="AF568">
        <f>VLOOKUP(A568,[1]DETALLE!$A$1:$AK$841,37,FALSE)</f>
        <v>1808.95</v>
      </c>
      <c r="AG568">
        <f>VLOOKUP(A568,[1]DETALLE!$A$1:$AK$841,16,FALSE)</f>
        <v>175</v>
      </c>
      <c r="AH568">
        <f>VLOOKUP(A568,[1]DETALLE!$A$1:$AK$841,22,FALSE)</f>
        <v>1.1499999999999999</v>
      </c>
      <c r="AI568">
        <f>VLOOKUP(A568,[1]DETALLE!$A$1:$AK$841,27,FALSE)</f>
        <v>0.78249999999999997</v>
      </c>
      <c r="AJ568" t="str">
        <f>VLOOKUP(A568,[1]DETALLE!$A$1:$AK$841,18,FALSE)</f>
        <v>WF Mono Systems and Legacy Color</v>
      </c>
      <c r="AK568">
        <f t="shared" si="40"/>
        <v>0</v>
      </c>
      <c r="AL568">
        <f t="shared" si="41"/>
        <v>0</v>
      </c>
      <c r="AM568">
        <f t="shared" si="42"/>
        <v>0</v>
      </c>
      <c r="AN568">
        <f t="shared" si="43"/>
        <v>0</v>
      </c>
      <c r="AO568">
        <f t="shared" si="44"/>
        <v>0</v>
      </c>
    </row>
    <row r="569" spans="1:41" x14ac:dyDescent="0.25">
      <c r="A569" t="s">
        <v>531</v>
      </c>
      <c r="B569">
        <v>2019</v>
      </c>
      <c r="C569" t="s">
        <v>37</v>
      </c>
      <c r="D569" t="s">
        <v>38</v>
      </c>
      <c r="E569">
        <v>17</v>
      </c>
      <c r="F569" t="s">
        <v>40</v>
      </c>
      <c r="G569">
        <v>0.95</v>
      </c>
      <c r="H569" t="s">
        <v>34</v>
      </c>
      <c r="I569">
        <v>468</v>
      </c>
      <c r="J569">
        <v>715</v>
      </c>
      <c r="K569">
        <v>0</v>
      </c>
      <c r="L569">
        <v>0</v>
      </c>
      <c r="M569">
        <v>0</v>
      </c>
      <c r="N569">
        <v>0.6</v>
      </c>
      <c r="O569">
        <v>0.8</v>
      </c>
      <c r="P569">
        <v>1.05</v>
      </c>
      <c r="Q569" t="s">
        <v>46</v>
      </c>
      <c r="R569">
        <v>5</v>
      </c>
      <c r="S569">
        <v>9</v>
      </c>
      <c r="T569" t="s">
        <v>47</v>
      </c>
      <c r="U569" t="s">
        <v>34</v>
      </c>
      <c r="V569" t="s">
        <v>35</v>
      </c>
      <c r="W569" t="s">
        <v>67</v>
      </c>
      <c r="X569">
        <v>2019</v>
      </c>
      <c r="Y569" t="s">
        <v>37</v>
      </c>
      <c r="Z569" t="s">
        <v>38</v>
      </c>
      <c r="AA569">
        <v>25</v>
      </c>
      <c r="AB569">
        <v>68</v>
      </c>
      <c r="AC569">
        <v>1.05</v>
      </c>
      <c r="AD569">
        <v>0.19</v>
      </c>
      <c r="AE569">
        <v>750.75</v>
      </c>
      <c r="AF569">
        <f>VLOOKUP(A569,[1]DETALLE!$A$1:$AK$841,37,FALSE)</f>
        <v>0</v>
      </c>
      <c r="AG569">
        <f>VLOOKUP(A569,[1]DETALLE!$A$1:$AK$841,16,FALSE)</f>
        <v>7</v>
      </c>
      <c r="AH569">
        <f>VLOOKUP(A569,[1]DETALLE!$A$1:$AK$841,22,FALSE)</f>
        <v>0</v>
      </c>
      <c r="AI569">
        <f>VLOOKUP(A569,[1]DETALLE!$A$1:$AK$841,27,FALSE)</f>
        <v>0.82400000000000007</v>
      </c>
      <c r="AJ569" t="str">
        <f>VLOOKUP(A569,[1]DETALLE!$A$1:$AK$841,18,FALSE)</f>
        <v>Entry Mono Printers</v>
      </c>
      <c r="AK569">
        <f t="shared" si="40"/>
        <v>0</v>
      </c>
      <c r="AL569">
        <f t="shared" si="41"/>
        <v>0</v>
      </c>
      <c r="AM569">
        <f t="shared" si="42"/>
        <v>0</v>
      </c>
      <c r="AN569">
        <f t="shared" si="43"/>
        <v>0</v>
      </c>
      <c r="AO569">
        <f t="shared" si="44"/>
        <v>0</v>
      </c>
    </row>
    <row r="570" spans="1:41" x14ac:dyDescent="0.25">
      <c r="A570" t="s">
        <v>532</v>
      </c>
      <c r="B570">
        <v>2019</v>
      </c>
      <c r="C570" t="s">
        <v>37</v>
      </c>
      <c r="D570" t="s">
        <v>38</v>
      </c>
      <c r="E570">
        <v>17</v>
      </c>
      <c r="F570" t="s">
        <v>40</v>
      </c>
      <c r="G570">
        <v>2.8666670000000001</v>
      </c>
      <c r="I570" t="s">
        <v>33</v>
      </c>
      <c r="J570" t="s">
        <v>33</v>
      </c>
      <c r="K570" t="s">
        <v>33</v>
      </c>
      <c r="L570" t="s">
        <v>33</v>
      </c>
      <c r="M570" t="s">
        <v>33</v>
      </c>
      <c r="N570" t="s">
        <v>33</v>
      </c>
      <c r="O570" t="s">
        <v>33</v>
      </c>
      <c r="P570" t="s">
        <v>33</v>
      </c>
      <c r="R570" t="s">
        <v>33</v>
      </c>
      <c r="S570" t="s">
        <v>33</v>
      </c>
      <c r="U570" t="s">
        <v>58</v>
      </c>
      <c r="V570" t="s">
        <v>35</v>
      </c>
      <c r="W570" t="s">
        <v>50</v>
      </c>
      <c r="X570">
        <v>2019</v>
      </c>
      <c r="Y570" t="s">
        <v>37</v>
      </c>
      <c r="Z570" t="s">
        <v>38</v>
      </c>
      <c r="AA570">
        <v>30</v>
      </c>
      <c r="AB570">
        <v>0</v>
      </c>
      <c r="AC570">
        <v>1.1000000000000001</v>
      </c>
      <c r="AD570">
        <v>0</v>
      </c>
      <c r="AE570">
        <v>1030.25</v>
      </c>
      <c r="AF570">
        <f>VLOOKUP(A570,[1]DETALLE!$A$1:$AK$841,37,FALSE)</f>
        <v>1651.6500000000003</v>
      </c>
      <c r="AG570">
        <f>VLOOKUP(A570,[1]DETALLE!$A$1:$AK$841,16,FALSE)</f>
        <v>27</v>
      </c>
      <c r="AH570">
        <f>VLOOKUP(A570,[1]DETALLE!$A$1:$AK$841,22,FALSE)</f>
        <v>1.05</v>
      </c>
      <c r="AI570">
        <f>VLOOKUP(A570,[1]DETALLE!$A$1:$AK$841,27,FALSE)</f>
        <v>0.39</v>
      </c>
      <c r="AJ570" t="str">
        <f>VLOOKUP(A570,[1]DETALLE!$A$1:$AK$841,18,FALSE)</f>
        <v>Light Production Digital Business</v>
      </c>
      <c r="AK570">
        <f t="shared" si="40"/>
        <v>0</v>
      </c>
      <c r="AL570">
        <f t="shared" si="41"/>
        <v>0</v>
      </c>
      <c r="AM570">
        <f t="shared" si="42"/>
        <v>0</v>
      </c>
      <c r="AN570">
        <f t="shared" si="43"/>
        <v>0</v>
      </c>
      <c r="AO570">
        <f t="shared" si="44"/>
        <v>0</v>
      </c>
    </row>
    <row r="571" spans="1:41" x14ac:dyDescent="0.25">
      <c r="A571" t="s">
        <v>533</v>
      </c>
      <c r="B571">
        <v>2019</v>
      </c>
      <c r="C571" t="s">
        <v>37</v>
      </c>
      <c r="D571" t="s">
        <v>38</v>
      </c>
      <c r="E571">
        <v>17</v>
      </c>
      <c r="F571" t="s">
        <v>40</v>
      </c>
      <c r="G571">
        <v>1.5</v>
      </c>
      <c r="H571" t="s">
        <v>58</v>
      </c>
      <c r="I571">
        <v>655</v>
      </c>
      <c r="J571">
        <v>1365</v>
      </c>
      <c r="K571">
        <v>0</v>
      </c>
      <c r="L571">
        <v>0</v>
      </c>
      <c r="M571">
        <v>0.6</v>
      </c>
      <c r="N571">
        <v>0.8</v>
      </c>
      <c r="O571">
        <v>1.05</v>
      </c>
      <c r="P571">
        <v>1.1000000000000001</v>
      </c>
      <c r="Q571" t="s">
        <v>46</v>
      </c>
      <c r="R571">
        <v>5</v>
      </c>
      <c r="S571">
        <v>9</v>
      </c>
      <c r="T571" t="s">
        <v>47</v>
      </c>
      <c r="U571" t="s">
        <v>58</v>
      </c>
      <c r="V571" t="s">
        <v>35</v>
      </c>
      <c r="W571" t="s">
        <v>50</v>
      </c>
      <c r="X571">
        <v>2019</v>
      </c>
      <c r="Y571" t="s">
        <v>37</v>
      </c>
      <c r="Z571" t="s">
        <v>38</v>
      </c>
      <c r="AA571">
        <v>17</v>
      </c>
      <c r="AB571">
        <v>180</v>
      </c>
      <c r="AC571">
        <v>1.1000000000000001</v>
      </c>
      <c r="AD571">
        <v>0.3</v>
      </c>
      <c r="AE571">
        <v>1501.5</v>
      </c>
      <c r="AF571">
        <f>VLOOKUP(A571,[1]DETALLE!$A$1:$AK$841,37,FALSE)</f>
        <v>750.75000000000011</v>
      </c>
      <c r="AG571">
        <f>VLOOKUP(A571,[1]DETALLE!$A$1:$AK$841,16,FALSE)</f>
        <v>86</v>
      </c>
      <c r="AH571">
        <f>VLOOKUP(A571,[1]DETALLE!$A$1:$AK$841,22,FALSE)</f>
        <v>1.05</v>
      </c>
      <c r="AI571">
        <f>VLOOKUP(A571,[1]DETALLE!$A$1:$AK$841,27,FALSE)</f>
        <v>0.36399999999999999</v>
      </c>
      <c r="AJ571" t="str">
        <f>VLOOKUP(A571,[1]DETALLE!$A$1:$AK$841,18,FALSE)</f>
        <v>A4 Mono MFPs</v>
      </c>
      <c r="AK571">
        <f t="shared" si="40"/>
        <v>0</v>
      </c>
      <c r="AL571">
        <f t="shared" si="41"/>
        <v>0</v>
      </c>
      <c r="AM571">
        <f t="shared" si="42"/>
        <v>0</v>
      </c>
      <c r="AN571">
        <f t="shared" si="43"/>
        <v>0</v>
      </c>
      <c r="AO571">
        <f t="shared" si="44"/>
        <v>0</v>
      </c>
    </row>
    <row r="572" spans="1:41" x14ac:dyDescent="0.25">
      <c r="A572" t="s">
        <v>153</v>
      </c>
      <c r="B572">
        <v>2019</v>
      </c>
      <c r="C572" t="s">
        <v>37</v>
      </c>
      <c r="D572" t="s">
        <v>38</v>
      </c>
      <c r="E572">
        <v>18</v>
      </c>
      <c r="F572" t="s">
        <v>40</v>
      </c>
      <c r="G572">
        <v>1.1499999999999999</v>
      </c>
      <c r="H572" t="s">
        <v>58</v>
      </c>
      <c r="I572">
        <v>655</v>
      </c>
      <c r="J572">
        <v>1365</v>
      </c>
      <c r="K572">
        <v>0</v>
      </c>
      <c r="L572">
        <v>0</v>
      </c>
      <c r="M572">
        <v>0.6</v>
      </c>
      <c r="N572">
        <v>0.8</v>
      </c>
      <c r="O572">
        <v>1.05</v>
      </c>
      <c r="P572">
        <v>1.1000000000000001</v>
      </c>
      <c r="Q572" t="s">
        <v>46</v>
      </c>
      <c r="R572">
        <v>5</v>
      </c>
      <c r="S572">
        <v>9</v>
      </c>
      <c r="T572" t="s">
        <v>47</v>
      </c>
      <c r="U572" t="s">
        <v>45</v>
      </c>
      <c r="V572" t="s">
        <v>35</v>
      </c>
      <c r="W572" t="s">
        <v>50</v>
      </c>
      <c r="X572">
        <v>2019</v>
      </c>
      <c r="Y572" t="s">
        <v>37</v>
      </c>
      <c r="Z572" t="s">
        <v>38</v>
      </c>
      <c r="AA572">
        <v>18</v>
      </c>
      <c r="AB572">
        <v>3</v>
      </c>
      <c r="AC572">
        <v>0</v>
      </c>
      <c r="AD572">
        <v>0.23</v>
      </c>
      <c r="AE572">
        <v>0</v>
      </c>
      <c r="AF572">
        <f>VLOOKUP(A572,[1]DETALLE!$A$1:$AK$841,37,FALSE)</f>
        <v>750.75000000000011</v>
      </c>
      <c r="AG572">
        <f>VLOOKUP(A572,[1]DETALLE!$A$1:$AK$841,16,FALSE)</f>
        <v>210</v>
      </c>
      <c r="AH572">
        <f>VLOOKUP(A572,[1]DETALLE!$A$1:$AK$841,22,FALSE)</f>
        <v>1.05</v>
      </c>
      <c r="AI572">
        <f>VLOOKUP(A572,[1]DETALLE!$A$1:$AK$841,27,FALSE)</f>
        <v>0</v>
      </c>
      <c r="AJ572" t="str">
        <f>VLOOKUP(A572,[1]DETALLE!$A$1:$AK$841,18,FALSE)</f>
        <v>A4 Mono MFPs</v>
      </c>
      <c r="AK572">
        <f t="shared" si="40"/>
        <v>0</v>
      </c>
      <c r="AL572">
        <f t="shared" si="41"/>
        <v>0</v>
      </c>
      <c r="AM572">
        <f t="shared" si="42"/>
        <v>0</v>
      </c>
      <c r="AN572">
        <f t="shared" si="43"/>
        <v>0</v>
      </c>
      <c r="AO572">
        <f t="shared" si="44"/>
        <v>0</v>
      </c>
    </row>
    <row r="573" spans="1:41" x14ac:dyDescent="0.25">
      <c r="A573" t="s">
        <v>499</v>
      </c>
      <c r="B573">
        <v>2019</v>
      </c>
      <c r="C573" t="s">
        <v>37</v>
      </c>
      <c r="D573" t="s">
        <v>38</v>
      </c>
      <c r="E573">
        <v>18</v>
      </c>
      <c r="F573" t="s">
        <v>40</v>
      </c>
      <c r="G573">
        <v>2.4500000000000002</v>
      </c>
      <c r="H573" t="s">
        <v>71</v>
      </c>
      <c r="I573">
        <v>468</v>
      </c>
      <c r="J573">
        <v>715</v>
      </c>
      <c r="K573">
        <v>0</v>
      </c>
      <c r="L573">
        <v>0</v>
      </c>
      <c r="M573">
        <v>0</v>
      </c>
      <c r="N573">
        <v>0.6</v>
      </c>
      <c r="O573">
        <v>0.8</v>
      </c>
      <c r="P573">
        <v>1.05</v>
      </c>
      <c r="Q573" t="s">
        <v>46</v>
      </c>
      <c r="R573">
        <v>5</v>
      </c>
      <c r="S573">
        <v>9</v>
      </c>
      <c r="T573" t="s">
        <v>47</v>
      </c>
      <c r="U573" t="s">
        <v>34</v>
      </c>
      <c r="V573" t="s">
        <v>35</v>
      </c>
      <c r="W573" t="s">
        <v>42</v>
      </c>
      <c r="X573">
        <v>2019</v>
      </c>
      <c r="Y573" t="s">
        <v>37</v>
      </c>
      <c r="Z573" t="s">
        <v>38</v>
      </c>
      <c r="AA573">
        <v>19</v>
      </c>
      <c r="AB573">
        <v>2</v>
      </c>
      <c r="AC573">
        <v>0</v>
      </c>
      <c r="AD573">
        <v>0.49</v>
      </c>
      <c r="AE573">
        <v>0</v>
      </c>
      <c r="AF573">
        <f>VLOOKUP(A573,[1]DETALLE!$A$1:$AK$841,37,FALSE)</f>
        <v>819</v>
      </c>
      <c r="AG573">
        <f>VLOOKUP(A573,[1]DETALLE!$A$1:$AK$841,16,FALSE)</f>
        <v>10</v>
      </c>
      <c r="AH573">
        <f>VLOOKUP(A573,[1]DETALLE!$A$1:$AK$841,22,FALSE)</f>
        <v>0.6</v>
      </c>
      <c r="AI573">
        <f>VLOOKUP(A573,[1]DETALLE!$A$1:$AK$841,27,FALSE)</f>
        <v>0</v>
      </c>
      <c r="AJ573" t="str">
        <f>VLOOKUP(A573,[1]DETALLE!$A$1:$AK$841,18,FALSE)</f>
        <v>A3 Professional Color Laser MFPs</v>
      </c>
      <c r="AK573">
        <f t="shared" si="40"/>
        <v>0</v>
      </c>
      <c r="AL573">
        <f t="shared" si="41"/>
        <v>0</v>
      </c>
      <c r="AM573">
        <f t="shared" si="42"/>
        <v>0</v>
      </c>
      <c r="AN573">
        <f t="shared" si="43"/>
        <v>0</v>
      </c>
      <c r="AO573">
        <f t="shared" si="44"/>
        <v>0</v>
      </c>
    </row>
    <row r="574" spans="1:41" x14ac:dyDescent="0.25">
      <c r="A574" t="s">
        <v>534</v>
      </c>
      <c r="B574">
        <v>2019</v>
      </c>
      <c r="C574" t="s">
        <v>37</v>
      </c>
      <c r="D574" t="s">
        <v>38</v>
      </c>
      <c r="E574">
        <v>18</v>
      </c>
      <c r="F574" t="s">
        <v>40</v>
      </c>
      <c r="G574">
        <v>0.65</v>
      </c>
      <c r="H574" t="s">
        <v>64</v>
      </c>
      <c r="I574">
        <v>655</v>
      </c>
      <c r="J574">
        <v>1365</v>
      </c>
      <c r="K574">
        <v>0</v>
      </c>
      <c r="L574">
        <v>0</v>
      </c>
      <c r="M574">
        <v>0.6</v>
      </c>
      <c r="N574">
        <v>0.8</v>
      </c>
      <c r="O574">
        <v>1.05</v>
      </c>
      <c r="P574">
        <v>1.1000000000000001</v>
      </c>
      <c r="Q574" t="s">
        <v>46</v>
      </c>
      <c r="R574">
        <v>5</v>
      </c>
      <c r="S574">
        <v>9</v>
      </c>
      <c r="T574" t="s">
        <v>47</v>
      </c>
      <c r="U574" t="s">
        <v>64</v>
      </c>
      <c r="V574" t="s">
        <v>35</v>
      </c>
      <c r="W574" t="s">
        <v>59</v>
      </c>
      <c r="X574">
        <v>2019</v>
      </c>
      <c r="Y574" t="s">
        <v>37</v>
      </c>
      <c r="Z574" t="s">
        <v>38</v>
      </c>
      <c r="AA574">
        <v>18</v>
      </c>
      <c r="AB574">
        <v>58</v>
      </c>
      <c r="AC574">
        <v>1.05</v>
      </c>
      <c r="AD574">
        <v>0.13</v>
      </c>
      <c r="AE574">
        <v>1433.25</v>
      </c>
      <c r="AF574">
        <f>VLOOKUP(A574,[1]DETALLE!$A$1:$AK$841,37,FALSE)</f>
        <v>1433.25</v>
      </c>
      <c r="AG574">
        <f>VLOOKUP(A574,[1]DETALLE!$A$1:$AK$841,16,FALSE)</f>
        <v>53</v>
      </c>
      <c r="AH574">
        <f>VLOOKUP(A574,[1]DETALLE!$A$1:$AK$841,22,FALSE)</f>
        <v>1.05</v>
      </c>
      <c r="AI574">
        <f>VLOOKUP(A574,[1]DETALLE!$A$1:$AK$841,27,FALSE)</f>
        <v>0.26400000000000001</v>
      </c>
      <c r="AJ574" t="str">
        <f>VLOOKUP(A574,[1]DETALLE!$A$1:$AK$841,18,FALSE)</f>
        <v>Departmental Digital</v>
      </c>
      <c r="AK574">
        <f t="shared" si="40"/>
        <v>1</v>
      </c>
      <c r="AL574">
        <f t="shared" si="41"/>
        <v>0</v>
      </c>
      <c r="AM574">
        <f t="shared" si="42"/>
        <v>1</v>
      </c>
      <c r="AN574">
        <f t="shared" si="43"/>
        <v>0</v>
      </c>
      <c r="AO574">
        <f t="shared" si="44"/>
        <v>0</v>
      </c>
    </row>
    <row r="575" spans="1:41" x14ac:dyDescent="0.25">
      <c r="A575" t="s">
        <v>535</v>
      </c>
      <c r="B575">
        <v>2019</v>
      </c>
      <c r="C575" t="s">
        <v>37</v>
      </c>
      <c r="D575" t="s">
        <v>38</v>
      </c>
      <c r="E575">
        <v>18</v>
      </c>
      <c r="F575" t="s">
        <v>40</v>
      </c>
      <c r="G575">
        <v>3.1833330000000002</v>
      </c>
      <c r="H575" t="s">
        <v>91</v>
      </c>
      <c r="I575">
        <v>803</v>
      </c>
      <c r="J575">
        <v>1573</v>
      </c>
      <c r="K575">
        <v>0.2</v>
      </c>
      <c r="L575">
        <v>0.6</v>
      </c>
      <c r="M575">
        <v>0.8</v>
      </c>
      <c r="N575">
        <v>1.05</v>
      </c>
      <c r="O575">
        <v>1.1000000000000001</v>
      </c>
      <c r="P575">
        <v>1.1499999999999999</v>
      </c>
      <c r="Q575" t="s">
        <v>46</v>
      </c>
      <c r="R575">
        <v>4</v>
      </c>
      <c r="S575">
        <v>6</v>
      </c>
      <c r="T575" t="s">
        <v>47</v>
      </c>
      <c r="U575" t="s">
        <v>91</v>
      </c>
      <c r="V575" t="s">
        <v>35</v>
      </c>
      <c r="W575" t="s">
        <v>80</v>
      </c>
      <c r="X575">
        <v>2019</v>
      </c>
      <c r="Y575" t="s">
        <v>37</v>
      </c>
      <c r="Z575" t="s">
        <v>38</v>
      </c>
      <c r="AA575">
        <v>18</v>
      </c>
      <c r="AB575">
        <v>66</v>
      </c>
      <c r="AC575">
        <v>1.1499999999999999</v>
      </c>
      <c r="AD575">
        <v>0.79583325000000005</v>
      </c>
      <c r="AE575">
        <v>1808.95</v>
      </c>
      <c r="AF575">
        <f>VLOOKUP(A575,[1]DETALLE!$A$1:$AK$841,37,FALSE)</f>
        <v>0</v>
      </c>
      <c r="AG575">
        <f>VLOOKUP(A575,[1]DETALLE!$A$1:$AK$841,16,FALSE)</f>
        <v>6</v>
      </c>
      <c r="AH575">
        <f>VLOOKUP(A575,[1]DETALLE!$A$1:$AK$841,22,FALSE)</f>
        <v>0</v>
      </c>
      <c r="AI575">
        <f>VLOOKUP(A575,[1]DETALLE!$A$1:$AK$841,27,FALSE)</f>
        <v>0.25600000000000001</v>
      </c>
      <c r="AJ575" t="str">
        <f>VLOOKUP(A575,[1]DETALLE!$A$1:$AK$841,18,FALSE)</f>
        <v>Departmental Digital</v>
      </c>
      <c r="AK575">
        <f t="shared" si="40"/>
        <v>0</v>
      </c>
      <c r="AL575">
        <f t="shared" si="41"/>
        <v>0</v>
      </c>
      <c r="AM575">
        <f t="shared" si="42"/>
        <v>0</v>
      </c>
      <c r="AN575">
        <f t="shared" si="43"/>
        <v>0</v>
      </c>
      <c r="AO575">
        <f t="shared" si="44"/>
        <v>0</v>
      </c>
    </row>
    <row r="576" spans="1:41" x14ac:dyDescent="0.25">
      <c r="A576" t="s">
        <v>161</v>
      </c>
      <c r="B576">
        <v>2019</v>
      </c>
      <c r="C576" t="s">
        <v>37</v>
      </c>
      <c r="D576" t="s">
        <v>38</v>
      </c>
      <c r="E576">
        <v>18</v>
      </c>
      <c r="F576" t="s">
        <v>44</v>
      </c>
      <c r="G576">
        <v>0</v>
      </c>
      <c r="H576" t="s">
        <v>45</v>
      </c>
      <c r="I576">
        <v>803</v>
      </c>
      <c r="J576">
        <v>1573</v>
      </c>
      <c r="K576">
        <v>0.2</v>
      </c>
      <c r="L576">
        <v>0.6</v>
      </c>
      <c r="M576">
        <v>0.8</v>
      </c>
      <c r="N576">
        <v>1.05</v>
      </c>
      <c r="O576">
        <v>1.1000000000000001</v>
      </c>
      <c r="P576">
        <v>1.1499999999999999</v>
      </c>
      <c r="Q576" t="s">
        <v>46</v>
      </c>
      <c r="R576">
        <v>4</v>
      </c>
      <c r="S576">
        <v>6</v>
      </c>
      <c r="T576" t="s">
        <v>47</v>
      </c>
      <c r="U576" t="s">
        <v>48</v>
      </c>
      <c r="V576" t="s">
        <v>35</v>
      </c>
      <c r="W576" t="s">
        <v>59</v>
      </c>
      <c r="X576">
        <v>2019</v>
      </c>
      <c r="Y576" t="s">
        <v>37</v>
      </c>
      <c r="Z576" t="s">
        <v>38</v>
      </c>
      <c r="AA576">
        <v>18</v>
      </c>
      <c r="AB576">
        <v>7</v>
      </c>
      <c r="AC576">
        <v>0</v>
      </c>
      <c r="AD576">
        <v>0</v>
      </c>
      <c r="AE576">
        <v>1573</v>
      </c>
      <c r="AF576" t="e">
        <f>VLOOKUP(A576,[1]DETALLE!$A$1:$AK$841,37,FALSE)</f>
        <v>#N/A</v>
      </c>
      <c r="AG576" t="e">
        <f>VLOOKUP(A576,[1]DETALLE!$A$1:$AK$841,16,FALSE)</f>
        <v>#N/A</v>
      </c>
      <c r="AH576" t="e">
        <f>VLOOKUP(A576,[1]DETALLE!$A$1:$AK$841,22,FALSE)</f>
        <v>#N/A</v>
      </c>
      <c r="AI576" t="e">
        <f>VLOOKUP(A576,[1]DETALLE!$A$1:$AK$841,27,FALSE)</f>
        <v>#N/A</v>
      </c>
      <c r="AJ576" t="e">
        <f>VLOOKUP(A576,[1]DETALLE!$A$1:$AK$841,18,FALSE)</f>
        <v>#N/A</v>
      </c>
      <c r="AK576" t="e">
        <f t="shared" si="40"/>
        <v>#N/A</v>
      </c>
      <c r="AL576" t="e">
        <f t="shared" si="41"/>
        <v>#N/A</v>
      </c>
      <c r="AM576" t="e">
        <f t="shared" si="42"/>
        <v>#N/A</v>
      </c>
      <c r="AN576" t="e">
        <f t="shared" si="43"/>
        <v>#N/A</v>
      </c>
      <c r="AO576" t="e">
        <f t="shared" si="44"/>
        <v>#N/A</v>
      </c>
    </row>
    <row r="577" spans="1:41" x14ac:dyDescent="0.25">
      <c r="A577" t="s">
        <v>398</v>
      </c>
      <c r="B577">
        <v>2019</v>
      </c>
      <c r="C577" t="s">
        <v>37</v>
      </c>
      <c r="D577" t="s">
        <v>38</v>
      </c>
      <c r="E577">
        <v>18</v>
      </c>
      <c r="F577" t="s">
        <v>40</v>
      </c>
      <c r="G577">
        <v>1.75</v>
      </c>
      <c r="H577" t="s">
        <v>45</v>
      </c>
      <c r="I577">
        <v>803</v>
      </c>
      <c r="J577">
        <v>1573</v>
      </c>
      <c r="K577">
        <v>0.2</v>
      </c>
      <c r="L577">
        <v>0.6</v>
      </c>
      <c r="M577">
        <v>0.8</v>
      </c>
      <c r="N577">
        <v>1.05</v>
      </c>
      <c r="O577">
        <v>1.1000000000000001</v>
      </c>
      <c r="P577">
        <v>1.1499999999999999</v>
      </c>
      <c r="Q577" t="s">
        <v>46</v>
      </c>
      <c r="R577">
        <v>4</v>
      </c>
      <c r="S577">
        <v>6</v>
      </c>
      <c r="T577" t="s">
        <v>47</v>
      </c>
      <c r="U577" t="s">
        <v>48</v>
      </c>
      <c r="V577" t="s">
        <v>35</v>
      </c>
      <c r="W577" t="s">
        <v>50</v>
      </c>
      <c r="X577">
        <v>2019</v>
      </c>
      <c r="Y577" t="s">
        <v>37</v>
      </c>
      <c r="Z577" t="s">
        <v>38</v>
      </c>
      <c r="AA577">
        <v>18</v>
      </c>
      <c r="AB577">
        <v>8</v>
      </c>
      <c r="AC577">
        <v>0.8</v>
      </c>
      <c r="AD577">
        <v>0.4375</v>
      </c>
      <c r="AE577">
        <v>1258.4000000000001</v>
      </c>
      <c r="AF577">
        <f>VLOOKUP(A577,[1]DETALLE!$A$1:$AK$841,37,FALSE)</f>
        <v>750.75000000000011</v>
      </c>
      <c r="AG577">
        <f>VLOOKUP(A577,[1]DETALLE!$A$1:$AK$841,16,FALSE)</f>
        <v>959</v>
      </c>
      <c r="AH577">
        <f>VLOOKUP(A577,[1]DETALLE!$A$1:$AK$841,22,FALSE)</f>
        <v>1.05</v>
      </c>
      <c r="AI577">
        <f>VLOOKUP(A577,[1]DETALLE!$A$1:$AK$841,27,FALSE)</f>
        <v>0.192</v>
      </c>
      <c r="AJ577" t="str">
        <f>VLOOKUP(A577,[1]DETALLE!$A$1:$AK$841,18,FALSE)</f>
        <v>A4 Mono MFPs</v>
      </c>
      <c r="AK577">
        <f t="shared" si="40"/>
        <v>0</v>
      </c>
      <c r="AL577">
        <f t="shared" si="41"/>
        <v>0</v>
      </c>
      <c r="AM577">
        <f t="shared" si="42"/>
        <v>0</v>
      </c>
      <c r="AN577">
        <f t="shared" si="43"/>
        <v>0</v>
      </c>
      <c r="AO577">
        <f t="shared" si="44"/>
        <v>0</v>
      </c>
    </row>
    <row r="578" spans="1:41" x14ac:dyDescent="0.25">
      <c r="A578" t="s">
        <v>279</v>
      </c>
      <c r="B578">
        <v>2019</v>
      </c>
      <c r="C578" t="s">
        <v>37</v>
      </c>
      <c r="D578" t="s">
        <v>38</v>
      </c>
      <c r="E578">
        <v>18</v>
      </c>
      <c r="F578" t="s">
        <v>40</v>
      </c>
      <c r="G578">
        <v>1.9166669999999999</v>
      </c>
      <c r="H578" t="s">
        <v>45</v>
      </c>
      <c r="I578">
        <v>803</v>
      </c>
      <c r="J578">
        <v>1573</v>
      </c>
      <c r="K578">
        <v>0.2</v>
      </c>
      <c r="L578">
        <v>0.6</v>
      </c>
      <c r="M578">
        <v>0.8</v>
      </c>
      <c r="N578">
        <v>1.05</v>
      </c>
      <c r="O578">
        <v>1.1000000000000001</v>
      </c>
      <c r="P578">
        <v>1.1499999999999999</v>
      </c>
      <c r="Q578" t="s">
        <v>46</v>
      </c>
      <c r="R578">
        <v>4</v>
      </c>
      <c r="S578">
        <v>6</v>
      </c>
      <c r="T578" t="s">
        <v>47</v>
      </c>
      <c r="U578" t="s">
        <v>48</v>
      </c>
      <c r="V578" t="s">
        <v>35</v>
      </c>
      <c r="W578" t="s">
        <v>42</v>
      </c>
      <c r="X578">
        <v>2019</v>
      </c>
      <c r="Y578" t="s">
        <v>37</v>
      </c>
      <c r="Z578" t="s">
        <v>38</v>
      </c>
      <c r="AA578">
        <v>19</v>
      </c>
      <c r="AB578">
        <v>13</v>
      </c>
      <c r="AC578">
        <v>0.8</v>
      </c>
      <c r="AD578">
        <v>0.47916674999999997</v>
      </c>
      <c r="AE578">
        <v>1258.4000000000001</v>
      </c>
      <c r="AF578">
        <f>VLOOKUP(A578,[1]DETALLE!$A$1:$AK$841,37,FALSE)</f>
        <v>1501.5000000000002</v>
      </c>
      <c r="AG578">
        <f>VLOOKUP(A578,[1]DETALLE!$A$1:$AK$841,16,FALSE)</f>
        <v>249</v>
      </c>
      <c r="AH578">
        <f>VLOOKUP(A578,[1]DETALLE!$A$1:$AK$841,22,FALSE)</f>
        <v>1.1000000000000001</v>
      </c>
      <c r="AI578">
        <f>VLOOKUP(A578,[1]DETALLE!$A$1:$AK$841,27,FALSE)</f>
        <v>0.3</v>
      </c>
      <c r="AJ578" t="str">
        <f>VLOOKUP(A578,[1]DETALLE!$A$1:$AK$841,18,FALSE)</f>
        <v>Office Digital</v>
      </c>
      <c r="AK578">
        <f t="shared" ref="AK578:AK641" si="45">IF(AE578=AF578,1,0)</f>
        <v>0</v>
      </c>
      <c r="AL578">
        <f t="shared" ref="AL578:AL641" si="46">IF(AB578=AG578,1,0)</f>
        <v>0</v>
      </c>
      <c r="AM578">
        <f t="shared" ref="AM578:AM641" si="47">IF(AC578=AH578,1,0)</f>
        <v>0</v>
      </c>
      <c r="AN578">
        <f t="shared" ref="AN578:AN641" si="48">IF(AD578=AI578,1,0)</f>
        <v>0</v>
      </c>
      <c r="AO578">
        <f t="shared" ref="AO578:AO641" si="49">IF(H578=AJ578,1,0)</f>
        <v>0</v>
      </c>
    </row>
    <row r="579" spans="1:41" x14ac:dyDescent="0.25">
      <c r="A579" t="s">
        <v>536</v>
      </c>
      <c r="B579">
        <v>2019</v>
      </c>
      <c r="C579" t="s">
        <v>37</v>
      </c>
      <c r="D579" t="s">
        <v>38</v>
      </c>
      <c r="E579">
        <v>18</v>
      </c>
      <c r="F579" t="s">
        <v>40</v>
      </c>
      <c r="G579">
        <v>1.6666669999999999</v>
      </c>
      <c r="H579" t="s">
        <v>54</v>
      </c>
      <c r="I579">
        <v>803</v>
      </c>
      <c r="J579">
        <v>1573</v>
      </c>
      <c r="K579">
        <v>0.2</v>
      </c>
      <c r="L579">
        <v>0.6</v>
      </c>
      <c r="M579">
        <v>0.8</v>
      </c>
      <c r="N579">
        <v>1.05</v>
      </c>
      <c r="O579">
        <v>1.1000000000000001</v>
      </c>
      <c r="P579">
        <v>1.1499999999999999</v>
      </c>
      <c r="Q579" t="s">
        <v>46</v>
      </c>
      <c r="R579">
        <v>4</v>
      </c>
      <c r="S579">
        <v>6</v>
      </c>
      <c r="T579" t="s">
        <v>47</v>
      </c>
      <c r="U579" t="s">
        <v>54</v>
      </c>
      <c r="V579" t="s">
        <v>35</v>
      </c>
      <c r="W579" t="s">
        <v>50</v>
      </c>
      <c r="X579">
        <v>2019</v>
      </c>
      <c r="Y579" t="s">
        <v>37</v>
      </c>
      <c r="Z579" t="s">
        <v>38</v>
      </c>
      <c r="AA579">
        <v>23</v>
      </c>
      <c r="AB579">
        <v>42</v>
      </c>
      <c r="AC579">
        <v>1.1000000000000001</v>
      </c>
      <c r="AD579">
        <v>0.41666674999999997</v>
      </c>
      <c r="AE579">
        <v>1730.3</v>
      </c>
      <c r="AF579">
        <f>VLOOKUP(A579,[1]DETALLE!$A$1:$AK$841,37,FALSE)</f>
        <v>1730.3000000000004</v>
      </c>
      <c r="AG579">
        <f>VLOOKUP(A579,[1]DETALLE!$A$1:$AK$841,16,FALSE)</f>
        <v>39</v>
      </c>
      <c r="AH579">
        <f>VLOOKUP(A579,[1]DETALLE!$A$1:$AK$841,22,FALSE)</f>
        <v>1.1000000000000001</v>
      </c>
      <c r="AI579">
        <f>VLOOKUP(A579,[1]DETALLE!$A$1:$AK$841,27,FALSE)</f>
        <v>0.155</v>
      </c>
      <c r="AJ579" t="str">
        <f>VLOOKUP(A579,[1]DETALLE!$A$1:$AK$841,18,FALSE)</f>
        <v>Light Production Digital Business</v>
      </c>
      <c r="AK579">
        <f t="shared" si="45"/>
        <v>1</v>
      </c>
      <c r="AL579">
        <f t="shared" si="46"/>
        <v>0</v>
      </c>
      <c r="AM579">
        <f t="shared" si="47"/>
        <v>1</v>
      </c>
      <c r="AN579">
        <f t="shared" si="48"/>
        <v>0</v>
      </c>
      <c r="AO579">
        <f t="shared" si="49"/>
        <v>0</v>
      </c>
    </row>
    <row r="580" spans="1:41" x14ac:dyDescent="0.25">
      <c r="A580" t="s">
        <v>403</v>
      </c>
      <c r="B580">
        <v>2019</v>
      </c>
      <c r="C580" t="s">
        <v>37</v>
      </c>
      <c r="D580" t="s">
        <v>38</v>
      </c>
      <c r="E580">
        <v>19</v>
      </c>
      <c r="F580" t="s">
        <v>40</v>
      </c>
      <c r="G580">
        <v>0.9</v>
      </c>
      <c r="H580" t="s">
        <v>54</v>
      </c>
      <c r="I580">
        <v>803</v>
      </c>
      <c r="J580">
        <v>1573</v>
      </c>
      <c r="K580">
        <v>0.2</v>
      </c>
      <c r="L580">
        <v>0.6</v>
      </c>
      <c r="M580">
        <v>0.8</v>
      </c>
      <c r="N580">
        <v>1.05</v>
      </c>
      <c r="O580">
        <v>1.1000000000000001</v>
      </c>
      <c r="P580">
        <v>1.1499999999999999</v>
      </c>
      <c r="Q580" t="s">
        <v>46</v>
      </c>
      <c r="R580">
        <v>4</v>
      </c>
      <c r="S580">
        <v>6</v>
      </c>
      <c r="T580" t="s">
        <v>47</v>
      </c>
      <c r="U580" t="s">
        <v>54</v>
      </c>
      <c r="V580" t="s">
        <v>35</v>
      </c>
      <c r="W580" t="s">
        <v>42</v>
      </c>
      <c r="X580">
        <v>2019</v>
      </c>
      <c r="Y580" t="s">
        <v>37</v>
      </c>
      <c r="Z580" t="s">
        <v>38</v>
      </c>
      <c r="AA580">
        <v>19</v>
      </c>
      <c r="AB580">
        <v>9</v>
      </c>
      <c r="AC580">
        <v>0.8</v>
      </c>
      <c r="AD580">
        <v>0.22500000000000001</v>
      </c>
      <c r="AE580">
        <v>1258.4000000000001</v>
      </c>
      <c r="AF580">
        <f>VLOOKUP(A580,[1]DETALLE!$A$1:$AK$841,37,FALSE)</f>
        <v>1072.5000000000002</v>
      </c>
      <c r="AG580" t="str">
        <f>VLOOKUP(A580,[1]DETALLE!$A$1:$AK$841,16,FALSE)</f>
        <v xml:space="preserve">  </v>
      </c>
      <c r="AH580">
        <f>VLOOKUP(A580,[1]DETALLE!$A$1:$AK$841,22,FALSE)</f>
        <v>1</v>
      </c>
      <c r="AI580">
        <f>VLOOKUP(A580,[1]DETALLE!$A$1:$AK$841,27,FALSE)</f>
        <v>1</v>
      </c>
      <c r="AJ580" t="str">
        <f>VLOOKUP(A580,[1]DETALLE!$A$1:$AK$841,18,FALSE)</f>
        <v>A4 Mono MFPs</v>
      </c>
      <c r="AK580">
        <f t="shared" si="45"/>
        <v>0</v>
      </c>
      <c r="AL580">
        <f t="shared" si="46"/>
        <v>0</v>
      </c>
      <c r="AM580">
        <f t="shared" si="47"/>
        <v>0</v>
      </c>
      <c r="AN580">
        <f t="shared" si="48"/>
        <v>0</v>
      </c>
      <c r="AO580">
        <f t="shared" si="49"/>
        <v>0</v>
      </c>
    </row>
    <row r="581" spans="1:41" x14ac:dyDescent="0.25">
      <c r="A581" t="s">
        <v>412</v>
      </c>
      <c r="B581">
        <v>2019</v>
      </c>
      <c r="C581" t="s">
        <v>37</v>
      </c>
      <c r="D581" t="s">
        <v>38</v>
      </c>
      <c r="E581">
        <v>19</v>
      </c>
      <c r="F581" t="s">
        <v>40</v>
      </c>
      <c r="G581">
        <v>0.3</v>
      </c>
      <c r="H581" t="s">
        <v>64</v>
      </c>
      <c r="I581">
        <v>655</v>
      </c>
      <c r="J581">
        <v>1365</v>
      </c>
      <c r="K581">
        <v>0</v>
      </c>
      <c r="L581">
        <v>0</v>
      </c>
      <c r="M581">
        <v>0.6</v>
      </c>
      <c r="N581">
        <v>0.8</v>
      </c>
      <c r="O581">
        <v>1.05</v>
      </c>
      <c r="P581">
        <v>1.1000000000000001</v>
      </c>
      <c r="Q581" t="s">
        <v>46</v>
      </c>
      <c r="R581">
        <v>5</v>
      </c>
      <c r="S581">
        <v>9</v>
      </c>
      <c r="T581" t="s">
        <v>47</v>
      </c>
      <c r="U581" t="s">
        <v>64</v>
      </c>
      <c r="V581" t="s">
        <v>35</v>
      </c>
      <c r="W581" t="s">
        <v>55</v>
      </c>
      <c r="X581">
        <v>2019</v>
      </c>
      <c r="Y581" t="s">
        <v>37</v>
      </c>
      <c r="Z581" t="s">
        <v>38</v>
      </c>
      <c r="AA581">
        <v>22</v>
      </c>
      <c r="AB581">
        <v>9</v>
      </c>
      <c r="AC581">
        <v>0.6</v>
      </c>
      <c r="AD581">
        <v>0.06</v>
      </c>
      <c r="AE581">
        <v>819</v>
      </c>
      <c r="AF581">
        <f>VLOOKUP(A581,[1]DETALLE!$A$1:$AK$841,37,FALSE)</f>
        <v>750.75000000000011</v>
      </c>
      <c r="AG581">
        <f>VLOOKUP(A581,[1]DETALLE!$A$1:$AK$841,16,FALSE)</f>
        <v>178</v>
      </c>
      <c r="AH581">
        <f>VLOOKUP(A581,[1]DETALLE!$A$1:$AK$841,22,FALSE)</f>
        <v>1.05</v>
      </c>
      <c r="AI581">
        <f>VLOOKUP(A581,[1]DETALLE!$A$1:$AK$841,27,FALSE)</f>
        <v>0</v>
      </c>
      <c r="AJ581" t="str">
        <f>VLOOKUP(A581,[1]DETALLE!$A$1:$AK$841,18,FALSE)</f>
        <v>Entry Mono Printers</v>
      </c>
      <c r="AK581">
        <f t="shared" si="45"/>
        <v>0</v>
      </c>
      <c r="AL581">
        <f t="shared" si="46"/>
        <v>0</v>
      </c>
      <c r="AM581">
        <f t="shared" si="47"/>
        <v>0</v>
      </c>
      <c r="AN581">
        <f t="shared" si="48"/>
        <v>0</v>
      </c>
      <c r="AO581">
        <f t="shared" si="49"/>
        <v>0</v>
      </c>
    </row>
    <row r="582" spans="1:41" x14ac:dyDescent="0.25">
      <c r="A582" t="s">
        <v>537</v>
      </c>
      <c r="B582">
        <v>2019</v>
      </c>
      <c r="C582" t="s">
        <v>37</v>
      </c>
      <c r="D582" t="s">
        <v>38</v>
      </c>
      <c r="E582">
        <v>19</v>
      </c>
      <c r="F582" t="s">
        <v>40</v>
      </c>
      <c r="G582">
        <v>1.2</v>
      </c>
      <c r="H582" t="s">
        <v>54</v>
      </c>
      <c r="I582">
        <v>803</v>
      </c>
      <c r="J582">
        <v>1573</v>
      </c>
      <c r="K582">
        <v>0.2</v>
      </c>
      <c r="L582">
        <v>0.6</v>
      </c>
      <c r="M582">
        <v>0.8</v>
      </c>
      <c r="N582">
        <v>1.05</v>
      </c>
      <c r="O582">
        <v>1.1000000000000001</v>
      </c>
      <c r="P582">
        <v>1.1499999999999999</v>
      </c>
      <c r="Q582" t="s">
        <v>46</v>
      </c>
      <c r="R582">
        <v>4</v>
      </c>
      <c r="S582">
        <v>6</v>
      </c>
      <c r="T582" t="s">
        <v>47</v>
      </c>
      <c r="U582" t="s">
        <v>54</v>
      </c>
      <c r="V582" t="s">
        <v>35</v>
      </c>
      <c r="W582" t="s">
        <v>50</v>
      </c>
      <c r="X582">
        <v>2019</v>
      </c>
      <c r="Y582" t="s">
        <v>37</v>
      </c>
      <c r="Z582" t="s">
        <v>38</v>
      </c>
      <c r="AA582">
        <v>19</v>
      </c>
      <c r="AB582">
        <v>57</v>
      </c>
      <c r="AC582">
        <v>1.1000000000000001</v>
      </c>
      <c r="AD582">
        <v>0.3</v>
      </c>
      <c r="AE582">
        <v>1730.3</v>
      </c>
      <c r="AF582">
        <f>VLOOKUP(A582,[1]DETALLE!$A$1:$AK$841,37,FALSE)</f>
        <v>1730.3000000000004</v>
      </c>
      <c r="AG582">
        <f>VLOOKUP(A582,[1]DETALLE!$A$1:$AK$841,16,FALSE)</f>
        <v>49</v>
      </c>
      <c r="AH582">
        <f>VLOOKUP(A582,[1]DETALLE!$A$1:$AK$841,22,FALSE)</f>
        <v>1.1000000000000001</v>
      </c>
      <c r="AI582">
        <f>VLOOKUP(A582,[1]DETALLE!$A$1:$AK$841,27,FALSE)</f>
        <v>0.17</v>
      </c>
      <c r="AJ582" t="str">
        <f>VLOOKUP(A582,[1]DETALLE!$A$1:$AK$841,18,FALSE)</f>
        <v>WF Mono Systems and Legacy Color</v>
      </c>
      <c r="AK582">
        <f t="shared" si="45"/>
        <v>1</v>
      </c>
      <c r="AL582">
        <f t="shared" si="46"/>
        <v>0</v>
      </c>
      <c r="AM582">
        <f t="shared" si="47"/>
        <v>1</v>
      </c>
      <c r="AN582">
        <f t="shared" si="48"/>
        <v>0</v>
      </c>
      <c r="AO582">
        <f t="shared" si="49"/>
        <v>0</v>
      </c>
    </row>
    <row r="583" spans="1:41" x14ac:dyDescent="0.25">
      <c r="A583" t="s">
        <v>538</v>
      </c>
      <c r="B583">
        <v>2019</v>
      </c>
      <c r="C583" t="s">
        <v>37</v>
      </c>
      <c r="D583" t="s">
        <v>38</v>
      </c>
      <c r="E583">
        <v>21</v>
      </c>
      <c r="F583" t="s">
        <v>40</v>
      </c>
      <c r="G583">
        <v>0</v>
      </c>
      <c r="H583" t="s">
        <v>45</v>
      </c>
      <c r="I583">
        <v>803</v>
      </c>
      <c r="J583">
        <v>1573</v>
      </c>
      <c r="K583">
        <v>0.2</v>
      </c>
      <c r="L583">
        <v>0.6</v>
      </c>
      <c r="M583">
        <v>0.8</v>
      </c>
      <c r="N583">
        <v>1.05</v>
      </c>
      <c r="O583">
        <v>1.1000000000000001</v>
      </c>
      <c r="P583">
        <v>1.1499999999999999</v>
      </c>
      <c r="Q583" t="s">
        <v>46</v>
      </c>
      <c r="R583">
        <v>4</v>
      </c>
      <c r="S583">
        <v>6</v>
      </c>
      <c r="T583" t="s">
        <v>47</v>
      </c>
      <c r="U583" t="s">
        <v>48</v>
      </c>
      <c r="V583" t="s">
        <v>35</v>
      </c>
      <c r="W583" t="s">
        <v>73</v>
      </c>
      <c r="X583">
        <v>2019</v>
      </c>
      <c r="Y583" t="s">
        <v>37</v>
      </c>
      <c r="Z583" t="s">
        <v>38</v>
      </c>
      <c r="AA583">
        <v>22</v>
      </c>
      <c r="AB583">
        <v>30</v>
      </c>
      <c r="AC583">
        <v>1.05</v>
      </c>
      <c r="AD583">
        <v>0</v>
      </c>
      <c r="AE583">
        <v>1651.65</v>
      </c>
      <c r="AF583">
        <f>VLOOKUP(A583,[1]DETALLE!$A$1:$AK$841,37,FALSE)</f>
        <v>750.75000000000011</v>
      </c>
      <c r="AG583">
        <f>VLOOKUP(A583,[1]DETALLE!$A$1:$AK$841,16,FALSE)</f>
        <v>325</v>
      </c>
      <c r="AH583">
        <f>VLOOKUP(A583,[1]DETALLE!$A$1:$AK$841,22,FALSE)</f>
        <v>1.05</v>
      </c>
      <c r="AI583">
        <f>VLOOKUP(A583,[1]DETALLE!$A$1:$AK$841,27,FALSE)</f>
        <v>7.3999999999999996E-2</v>
      </c>
      <c r="AJ583" t="str">
        <f>VLOOKUP(A583,[1]DETALLE!$A$1:$AK$841,18,FALSE)</f>
        <v>Color Laser Printers</v>
      </c>
      <c r="AK583">
        <f t="shared" si="45"/>
        <v>0</v>
      </c>
      <c r="AL583">
        <f t="shared" si="46"/>
        <v>0</v>
      </c>
      <c r="AM583">
        <f t="shared" si="47"/>
        <v>1</v>
      </c>
      <c r="AN583">
        <f t="shared" si="48"/>
        <v>0</v>
      </c>
      <c r="AO583">
        <f t="shared" si="49"/>
        <v>0</v>
      </c>
    </row>
    <row r="584" spans="1:41" x14ac:dyDescent="0.25">
      <c r="A584" t="s">
        <v>539</v>
      </c>
      <c r="B584">
        <v>2019</v>
      </c>
      <c r="C584" t="s">
        <v>37</v>
      </c>
      <c r="D584" t="s">
        <v>38</v>
      </c>
      <c r="E584">
        <v>21</v>
      </c>
      <c r="F584" t="s">
        <v>44</v>
      </c>
      <c r="G584">
        <v>0</v>
      </c>
      <c r="H584" t="s">
        <v>45</v>
      </c>
      <c r="I584">
        <v>803</v>
      </c>
      <c r="J584">
        <v>1573</v>
      </c>
      <c r="K584">
        <v>0.2</v>
      </c>
      <c r="L584">
        <v>0.6</v>
      </c>
      <c r="M584">
        <v>0.8</v>
      </c>
      <c r="N584">
        <v>1.05</v>
      </c>
      <c r="O584">
        <v>1.1000000000000001</v>
      </c>
      <c r="P584">
        <v>1.1499999999999999</v>
      </c>
      <c r="Q584" t="s">
        <v>46</v>
      </c>
      <c r="R584">
        <v>4</v>
      </c>
      <c r="S584">
        <v>6</v>
      </c>
      <c r="T584" t="s">
        <v>47</v>
      </c>
      <c r="U584" t="s">
        <v>48</v>
      </c>
      <c r="V584" t="s">
        <v>35</v>
      </c>
      <c r="W584" t="s">
        <v>67</v>
      </c>
      <c r="X584">
        <v>2019</v>
      </c>
      <c r="Y584" t="s">
        <v>37</v>
      </c>
      <c r="Z584" t="s">
        <v>38</v>
      </c>
      <c r="AA584">
        <v>23</v>
      </c>
      <c r="AB584">
        <v>30</v>
      </c>
      <c r="AC584">
        <v>0</v>
      </c>
      <c r="AD584">
        <v>0</v>
      </c>
      <c r="AE584">
        <v>1573</v>
      </c>
      <c r="AF584">
        <f>VLOOKUP(A584,[1]DETALLE!$A$1:$AK$841,37,FALSE)</f>
        <v>819</v>
      </c>
      <c r="AG584">
        <f>VLOOKUP(A584,[1]DETALLE!$A$1:$AK$841,16,FALSE)</f>
        <v>7</v>
      </c>
      <c r="AH584">
        <f>VLOOKUP(A584,[1]DETALLE!$A$1:$AK$841,22,FALSE)</f>
        <v>0.6</v>
      </c>
      <c r="AI584">
        <f>VLOOKUP(A584,[1]DETALLE!$A$1:$AK$841,27,FALSE)</f>
        <v>0.21000000000000002</v>
      </c>
      <c r="AJ584" t="str">
        <f>VLOOKUP(A584,[1]DETALLE!$A$1:$AK$841,18,FALSE)</f>
        <v>A3 Professional Color Laser MFPs</v>
      </c>
      <c r="AK584">
        <f t="shared" si="45"/>
        <v>0</v>
      </c>
      <c r="AL584">
        <f t="shared" si="46"/>
        <v>0</v>
      </c>
      <c r="AM584">
        <f t="shared" si="47"/>
        <v>0</v>
      </c>
      <c r="AN584">
        <f t="shared" si="48"/>
        <v>0</v>
      </c>
      <c r="AO584">
        <f t="shared" si="49"/>
        <v>0</v>
      </c>
    </row>
    <row r="585" spans="1:41" x14ac:dyDescent="0.25">
      <c r="A585" t="s">
        <v>526</v>
      </c>
      <c r="B585">
        <v>2019</v>
      </c>
      <c r="C585" t="s">
        <v>37</v>
      </c>
      <c r="D585" t="s">
        <v>38</v>
      </c>
      <c r="E585">
        <v>21</v>
      </c>
      <c r="F585" t="s">
        <v>44</v>
      </c>
      <c r="G585">
        <v>0</v>
      </c>
      <c r="H585" t="s">
        <v>34</v>
      </c>
      <c r="I585">
        <v>468</v>
      </c>
      <c r="J585">
        <v>715</v>
      </c>
      <c r="K585">
        <v>0</v>
      </c>
      <c r="L585">
        <v>0</v>
      </c>
      <c r="M585">
        <v>0</v>
      </c>
      <c r="N585">
        <v>0.6</v>
      </c>
      <c r="O585">
        <v>0.8</v>
      </c>
      <c r="P585">
        <v>1.05</v>
      </c>
      <c r="Q585" t="s">
        <v>46</v>
      </c>
      <c r="R585">
        <v>5</v>
      </c>
      <c r="S585">
        <v>9</v>
      </c>
      <c r="T585" t="s">
        <v>47</v>
      </c>
      <c r="U585" t="s">
        <v>34</v>
      </c>
      <c r="V585" t="s">
        <v>35</v>
      </c>
      <c r="W585" t="s">
        <v>67</v>
      </c>
      <c r="X585">
        <v>2019</v>
      </c>
      <c r="Y585" t="s">
        <v>37</v>
      </c>
      <c r="Z585" t="s">
        <v>38</v>
      </c>
      <c r="AA585">
        <v>23</v>
      </c>
      <c r="AB585">
        <v>4</v>
      </c>
      <c r="AC585">
        <v>0</v>
      </c>
      <c r="AD585">
        <v>0</v>
      </c>
      <c r="AE585">
        <v>715</v>
      </c>
      <c r="AF585">
        <f>VLOOKUP(A585,[1]DETALLE!$A$1:$AK$841,37,FALSE)</f>
        <v>572.00000000000011</v>
      </c>
      <c r="AG585">
        <f>VLOOKUP(A585,[1]DETALLE!$A$1:$AK$841,16,FALSE)</f>
        <v>59</v>
      </c>
      <c r="AH585">
        <f>VLOOKUP(A585,[1]DETALLE!$A$1:$AK$841,22,FALSE)</f>
        <v>0.8</v>
      </c>
      <c r="AI585">
        <f>VLOOKUP(A585,[1]DETALLE!$A$1:$AK$841,27,FALSE)</f>
        <v>0.252</v>
      </c>
      <c r="AJ585" t="str">
        <f>VLOOKUP(A585,[1]DETALLE!$A$1:$AK$841,18,FALSE)</f>
        <v>A4 Mono MFPs</v>
      </c>
      <c r="AK585">
        <f t="shared" si="45"/>
        <v>0</v>
      </c>
      <c r="AL585">
        <f t="shared" si="46"/>
        <v>0</v>
      </c>
      <c r="AM585">
        <f t="shared" si="47"/>
        <v>0</v>
      </c>
      <c r="AN585">
        <f t="shared" si="48"/>
        <v>0</v>
      </c>
      <c r="AO585">
        <f t="shared" si="49"/>
        <v>1</v>
      </c>
    </row>
    <row r="586" spans="1:41" x14ac:dyDescent="0.25">
      <c r="A586" t="s">
        <v>491</v>
      </c>
      <c r="B586">
        <v>2019</v>
      </c>
      <c r="C586" t="s">
        <v>37</v>
      </c>
      <c r="D586" t="s">
        <v>38</v>
      </c>
      <c r="E586">
        <v>21</v>
      </c>
      <c r="F586" t="s">
        <v>40</v>
      </c>
      <c r="G586">
        <v>0.13333329999999999</v>
      </c>
      <c r="H586" t="s">
        <v>71</v>
      </c>
      <c r="I586">
        <v>468</v>
      </c>
      <c r="J586">
        <v>715</v>
      </c>
      <c r="K586">
        <v>0</v>
      </c>
      <c r="L586">
        <v>0</v>
      </c>
      <c r="M586">
        <v>0</v>
      </c>
      <c r="N586">
        <v>0.6</v>
      </c>
      <c r="O586">
        <v>0.8</v>
      </c>
      <c r="P586">
        <v>1.05</v>
      </c>
      <c r="Q586" t="s">
        <v>46</v>
      </c>
      <c r="R586">
        <v>5</v>
      </c>
      <c r="S586">
        <v>9</v>
      </c>
      <c r="T586" t="s">
        <v>85</v>
      </c>
      <c r="U586" t="s">
        <v>71</v>
      </c>
      <c r="V586" t="s">
        <v>35</v>
      </c>
      <c r="W586" t="s">
        <v>42</v>
      </c>
      <c r="X586">
        <v>2019</v>
      </c>
      <c r="Y586" t="s">
        <v>37</v>
      </c>
      <c r="Z586" t="s">
        <v>38</v>
      </c>
      <c r="AA586">
        <v>22</v>
      </c>
      <c r="AB586">
        <v>6</v>
      </c>
      <c r="AC586">
        <v>0</v>
      </c>
      <c r="AD586">
        <v>1.48148111111111E-2</v>
      </c>
      <c r="AE586">
        <v>0</v>
      </c>
      <c r="AF586">
        <f>VLOOKUP(A586,[1]DETALLE!$A$1:$AK$841,37,FALSE)</f>
        <v>0</v>
      </c>
      <c r="AG586">
        <f>VLOOKUP(A586,[1]DETALLE!$A$1:$AK$841,16,FALSE)</f>
        <v>3</v>
      </c>
      <c r="AH586">
        <f>VLOOKUP(A586,[1]DETALLE!$A$1:$AK$841,22,FALSE)</f>
        <v>0</v>
      </c>
      <c r="AI586">
        <f>VLOOKUP(A586,[1]DETALLE!$A$1:$AK$841,27,FALSE)</f>
        <v>0.82</v>
      </c>
      <c r="AJ586" t="str">
        <f>VLOOKUP(A586,[1]DETALLE!$A$1:$AK$841,18,FALSE)</f>
        <v>Light Production Digital Business</v>
      </c>
      <c r="AK586">
        <f t="shared" si="45"/>
        <v>1</v>
      </c>
      <c r="AL586">
        <f t="shared" si="46"/>
        <v>0</v>
      </c>
      <c r="AM586">
        <f t="shared" si="47"/>
        <v>1</v>
      </c>
      <c r="AN586">
        <f t="shared" si="48"/>
        <v>0</v>
      </c>
      <c r="AO586">
        <f t="shared" si="49"/>
        <v>0</v>
      </c>
    </row>
    <row r="587" spans="1:41" x14ac:dyDescent="0.25">
      <c r="A587" t="s">
        <v>414</v>
      </c>
      <c r="B587">
        <v>2019</v>
      </c>
      <c r="C587" t="s">
        <v>37</v>
      </c>
      <c r="D587" t="s">
        <v>38</v>
      </c>
      <c r="E587">
        <v>21</v>
      </c>
      <c r="F587" t="s">
        <v>44</v>
      </c>
      <c r="G587">
        <v>0</v>
      </c>
      <c r="H587" t="s">
        <v>116</v>
      </c>
      <c r="I587">
        <v>655</v>
      </c>
      <c r="J587">
        <v>1365</v>
      </c>
      <c r="K587">
        <v>0</v>
      </c>
      <c r="L587">
        <v>0</v>
      </c>
      <c r="M587">
        <v>0.6</v>
      </c>
      <c r="N587">
        <v>0.8</v>
      </c>
      <c r="O587">
        <v>1.05</v>
      </c>
      <c r="P587">
        <v>1.1000000000000001</v>
      </c>
      <c r="Q587" t="s">
        <v>46</v>
      </c>
      <c r="R587">
        <v>5</v>
      </c>
      <c r="S587">
        <v>9</v>
      </c>
      <c r="T587" t="s">
        <v>47</v>
      </c>
      <c r="U587" t="s">
        <v>58</v>
      </c>
      <c r="V587" t="s">
        <v>35</v>
      </c>
      <c r="W587" t="s">
        <v>67</v>
      </c>
      <c r="X587">
        <v>2019</v>
      </c>
      <c r="Y587" t="s">
        <v>37</v>
      </c>
      <c r="Z587" t="s">
        <v>38</v>
      </c>
      <c r="AA587">
        <v>23</v>
      </c>
      <c r="AB587">
        <v>11</v>
      </c>
      <c r="AC587">
        <v>0</v>
      </c>
      <c r="AD587">
        <v>0</v>
      </c>
      <c r="AE587">
        <v>1365</v>
      </c>
      <c r="AF587">
        <f>VLOOKUP(A587,[1]DETALLE!$A$1:$AK$841,37,FALSE)</f>
        <v>1092</v>
      </c>
      <c r="AG587">
        <f>VLOOKUP(A587,[1]DETALLE!$A$1:$AK$841,16,FALSE)</f>
        <v>18</v>
      </c>
      <c r="AH587">
        <f>VLOOKUP(A587,[1]DETALLE!$A$1:$AK$841,22,FALSE)</f>
        <v>0.8</v>
      </c>
      <c r="AI587">
        <f>VLOOKUP(A587,[1]DETALLE!$A$1:$AK$841,27,FALSE)</f>
        <v>0.25600000000000001</v>
      </c>
      <c r="AJ587" t="str">
        <f>VLOOKUP(A587,[1]DETALLE!$A$1:$AK$841,18,FALSE)</f>
        <v>Departmental Digital</v>
      </c>
      <c r="AK587">
        <f t="shared" si="45"/>
        <v>0</v>
      </c>
      <c r="AL587">
        <f t="shared" si="46"/>
        <v>0</v>
      </c>
      <c r="AM587">
        <f t="shared" si="47"/>
        <v>0</v>
      </c>
      <c r="AN587">
        <f t="shared" si="48"/>
        <v>0</v>
      </c>
      <c r="AO587">
        <f t="shared" si="49"/>
        <v>0</v>
      </c>
    </row>
    <row r="588" spans="1:41" x14ac:dyDescent="0.25">
      <c r="A588" t="s">
        <v>148</v>
      </c>
      <c r="B588">
        <v>2019</v>
      </c>
      <c r="C588" t="s">
        <v>37</v>
      </c>
      <c r="D588" t="s">
        <v>38</v>
      </c>
      <c r="E588">
        <v>21</v>
      </c>
      <c r="F588" t="s">
        <v>40</v>
      </c>
      <c r="G588">
        <v>0.55000000000000004</v>
      </c>
      <c r="H588" t="s">
        <v>54</v>
      </c>
      <c r="I588">
        <v>803</v>
      </c>
      <c r="J588">
        <v>1573</v>
      </c>
      <c r="K588">
        <v>0.2</v>
      </c>
      <c r="L588">
        <v>0.6</v>
      </c>
      <c r="M588">
        <v>0.8</v>
      </c>
      <c r="N588">
        <v>1.05</v>
      </c>
      <c r="O588">
        <v>1.1000000000000001</v>
      </c>
      <c r="P588">
        <v>1.1499999999999999</v>
      </c>
      <c r="Q588" t="s">
        <v>46</v>
      </c>
      <c r="R588">
        <v>4</v>
      </c>
      <c r="S588">
        <v>6</v>
      </c>
      <c r="T588" t="s">
        <v>47</v>
      </c>
      <c r="U588" t="s">
        <v>54</v>
      </c>
      <c r="V588" t="s">
        <v>35</v>
      </c>
      <c r="W588" t="s">
        <v>50</v>
      </c>
      <c r="X588">
        <v>2019</v>
      </c>
      <c r="Y588" t="s">
        <v>37</v>
      </c>
      <c r="Z588" t="s">
        <v>38</v>
      </c>
      <c r="AA588">
        <v>22</v>
      </c>
      <c r="AB588">
        <v>14</v>
      </c>
      <c r="AC588">
        <v>0.8</v>
      </c>
      <c r="AD588">
        <v>0.13750000000000001</v>
      </c>
      <c r="AE588">
        <v>1258.4000000000001</v>
      </c>
      <c r="AF588">
        <f>VLOOKUP(A588,[1]DETALLE!$A$1:$AK$841,37,FALSE)</f>
        <v>1258.4000000000003</v>
      </c>
      <c r="AG588">
        <f>VLOOKUP(A588,[1]DETALLE!$A$1:$AK$841,16,FALSE)</f>
        <v>12</v>
      </c>
      <c r="AH588">
        <f>VLOOKUP(A588,[1]DETALLE!$A$1:$AK$841,22,FALSE)</f>
        <v>0.8</v>
      </c>
      <c r="AI588">
        <f>VLOOKUP(A588,[1]DETALLE!$A$1:$AK$841,27,FALSE)</f>
        <v>0.58250000000000002</v>
      </c>
      <c r="AJ588" t="str">
        <f>VLOOKUP(A588,[1]DETALLE!$A$1:$AK$841,18,FALSE)</f>
        <v>Light Production Digital Business</v>
      </c>
      <c r="AK588">
        <f t="shared" si="45"/>
        <v>1</v>
      </c>
      <c r="AL588">
        <f t="shared" si="46"/>
        <v>0</v>
      </c>
      <c r="AM588">
        <f t="shared" si="47"/>
        <v>1</v>
      </c>
      <c r="AN588">
        <f t="shared" si="48"/>
        <v>0</v>
      </c>
      <c r="AO588">
        <f t="shared" si="49"/>
        <v>0</v>
      </c>
    </row>
    <row r="589" spans="1:41" x14ac:dyDescent="0.25">
      <c r="A589" t="s">
        <v>540</v>
      </c>
      <c r="B589">
        <v>2019</v>
      </c>
      <c r="C589" t="s">
        <v>37</v>
      </c>
      <c r="D589" t="s">
        <v>38</v>
      </c>
      <c r="E589">
        <v>21</v>
      </c>
      <c r="F589" t="s">
        <v>44</v>
      </c>
      <c r="G589">
        <v>0</v>
      </c>
      <c r="H589" t="s">
        <v>58</v>
      </c>
      <c r="I589">
        <v>655</v>
      </c>
      <c r="J589">
        <v>1365</v>
      </c>
      <c r="K589">
        <v>0</v>
      </c>
      <c r="L589">
        <v>0</v>
      </c>
      <c r="M589">
        <v>0.6</v>
      </c>
      <c r="N589">
        <v>0.8</v>
      </c>
      <c r="O589">
        <v>1.05</v>
      </c>
      <c r="P589">
        <v>1.1000000000000001</v>
      </c>
      <c r="Q589" t="s">
        <v>46</v>
      </c>
      <c r="R589">
        <v>5</v>
      </c>
      <c r="S589">
        <v>9</v>
      </c>
      <c r="T589" t="s">
        <v>47</v>
      </c>
      <c r="U589" t="s">
        <v>45</v>
      </c>
      <c r="V589" t="s">
        <v>35</v>
      </c>
      <c r="W589" t="s">
        <v>55</v>
      </c>
      <c r="X589">
        <v>2019</v>
      </c>
      <c r="Y589" t="s">
        <v>37</v>
      </c>
      <c r="Z589" t="s">
        <v>38</v>
      </c>
      <c r="AA589">
        <v>22</v>
      </c>
      <c r="AB589">
        <v>44</v>
      </c>
      <c r="AC589">
        <v>0</v>
      </c>
      <c r="AD589">
        <v>0</v>
      </c>
      <c r="AE589">
        <v>1365</v>
      </c>
      <c r="AF589" t="e">
        <f>VLOOKUP(A589,[1]DETALLE!$A$1:$AK$841,37,FALSE)</f>
        <v>#N/A</v>
      </c>
      <c r="AG589" t="e">
        <f>VLOOKUP(A589,[1]DETALLE!$A$1:$AK$841,16,FALSE)</f>
        <v>#N/A</v>
      </c>
      <c r="AH589" t="e">
        <f>VLOOKUP(A589,[1]DETALLE!$A$1:$AK$841,22,FALSE)</f>
        <v>#N/A</v>
      </c>
      <c r="AI589" t="e">
        <f>VLOOKUP(A589,[1]DETALLE!$A$1:$AK$841,27,FALSE)</f>
        <v>#N/A</v>
      </c>
      <c r="AJ589" t="e">
        <f>VLOOKUP(A589,[1]DETALLE!$A$1:$AK$841,18,FALSE)</f>
        <v>#N/A</v>
      </c>
      <c r="AK589" t="e">
        <f t="shared" si="45"/>
        <v>#N/A</v>
      </c>
      <c r="AL589" t="e">
        <f t="shared" si="46"/>
        <v>#N/A</v>
      </c>
      <c r="AM589" t="e">
        <f t="shared" si="47"/>
        <v>#N/A</v>
      </c>
      <c r="AN589" t="e">
        <f t="shared" si="48"/>
        <v>#N/A</v>
      </c>
      <c r="AO589" t="e">
        <f t="shared" si="49"/>
        <v>#N/A</v>
      </c>
    </row>
    <row r="590" spans="1:41" x14ac:dyDescent="0.25">
      <c r="A590" t="s">
        <v>541</v>
      </c>
      <c r="B590">
        <v>2019</v>
      </c>
      <c r="C590" t="s">
        <v>37</v>
      </c>
      <c r="D590" t="s">
        <v>38</v>
      </c>
      <c r="E590">
        <v>22</v>
      </c>
      <c r="F590" t="s">
        <v>40</v>
      </c>
      <c r="G590">
        <v>1.75</v>
      </c>
      <c r="H590" t="s">
        <v>58</v>
      </c>
      <c r="I590">
        <v>655</v>
      </c>
      <c r="J590">
        <v>1365</v>
      </c>
      <c r="K590">
        <v>0</v>
      </c>
      <c r="L590">
        <v>0</v>
      </c>
      <c r="M590">
        <v>0.6</v>
      </c>
      <c r="N590">
        <v>0.8</v>
      </c>
      <c r="O590">
        <v>1.05</v>
      </c>
      <c r="P590">
        <v>1.1000000000000001</v>
      </c>
      <c r="Q590" t="s">
        <v>46</v>
      </c>
      <c r="R590">
        <v>5</v>
      </c>
      <c r="S590">
        <v>9</v>
      </c>
      <c r="T590" t="s">
        <v>47</v>
      </c>
      <c r="U590" t="s">
        <v>45</v>
      </c>
      <c r="V590" t="s">
        <v>35</v>
      </c>
      <c r="W590" t="s">
        <v>59</v>
      </c>
      <c r="X590">
        <v>2019</v>
      </c>
      <c r="Y590" t="s">
        <v>37</v>
      </c>
      <c r="Z590" t="s">
        <v>38</v>
      </c>
      <c r="AA590">
        <v>22</v>
      </c>
      <c r="AB590">
        <v>60</v>
      </c>
      <c r="AC590">
        <v>1.1000000000000001</v>
      </c>
      <c r="AD590">
        <v>0.35</v>
      </c>
      <c r="AE590">
        <v>1501.5</v>
      </c>
      <c r="AF590">
        <f>VLOOKUP(A590,[1]DETALLE!$A$1:$AK$841,37,FALSE)</f>
        <v>750.75000000000011</v>
      </c>
      <c r="AG590">
        <f>VLOOKUP(A590,[1]DETALLE!$A$1:$AK$841,16,FALSE)</f>
        <v>220</v>
      </c>
      <c r="AH590">
        <f>VLOOKUP(A590,[1]DETALLE!$A$1:$AK$841,22,FALSE)</f>
        <v>1.05</v>
      </c>
      <c r="AI590">
        <f>VLOOKUP(A590,[1]DETALLE!$A$1:$AK$841,27,FALSE)</f>
        <v>0.184</v>
      </c>
      <c r="AJ590" t="str">
        <f>VLOOKUP(A590,[1]DETALLE!$A$1:$AK$841,18,FALSE)</f>
        <v>A4 Mono MFPs</v>
      </c>
      <c r="AK590">
        <f t="shared" si="45"/>
        <v>0</v>
      </c>
      <c r="AL590">
        <f t="shared" si="46"/>
        <v>0</v>
      </c>
      <c r="AM590">
        <f t="shared" si="47"/>
        <v>0</v>
      </c>
      <c r="AN590">
        <f t="shared" si="48"/>
        <v>0</v>
      </c>
      <c r="AO590">
        <f t="shared" si="49"/>
        <v>0</v>
      </c>
    </row>
    <row r="591" spans="1:41" x14ac:dyDescent="0.25">
      <c r="A591" t="s">
        <v>542</v>
      </c>
      <c r="B591">
        <v>2019</v>
      </c>
      <c r="C591" t="s">
        <v>37</v>
      </c>
      <c r="D591" t="s">
        <v>38</v>
      </c>
      <c r="E591">
        <v>22</v>
      </c>
      <c r="F591" t="s">
        <v>40</v>
      </c>
      <c r="G591">
        <v>2.95</v>
      </c>
      <c r="H591" t="s">
        <v>116</v>
      </c>
      <c r="I591">
        <v>655</v>
      </c>
      <c r="J591">
        <v>1365</v>
      </c>
      <c r="K591">
        <v>0</v>
      </c>
      <c r="L591">
        <v>0</v>
      </c>
      <c r="M591">
        <v>0.6</v>
      </c>
      <c r="N591">
        <v>0.8</v>
      </c>
      <c r="O591">
        <v>1.05</v>
      </c>
      <c r="P591">
        <v>1.1000000000000001</v>
      </c>
      <c r="Q591" t="s">
        <v>46</v>
      </c>
      <c r="R591">
        <v>5</v>
      </c>
      <c r="S591">
        <v>9</v>
      </c>
      <c r="T591" t="s">
        <v>47</v>
      </c>
      <c r="U591" t="s">
        <v>64</v>
      </c>
      <c r="V591" t="s">
        <v>35</v>
      </c>
      <c r="W591" t="s">
        <v>59</v>
      </c>
      <c r="X591">
        <v>2019</v>
      </c>
      <c r="Y591" t="s">
        <v>37</v>
      </c>
      <c r="Z591" t="s">
        <v>38</v>
      </c>
      <c r="AA591">
        <v>22</v>
      </c>
      <c r="AB591">
        <v>28</v>
      </c>
      <c r="AC591">
        <v>0.8</v>
      </c>
      <c r="AD591">
        <v>0.59</v>
      </c>
      <c r="AE591">
        <v>1092</v>
      </c>
      <c r="AF591">
        <f>VLOOKUP(A591,[1]DETALLE!$A$1:$AK$841,37,FALSE)</f>
        <v>426.14000000000004</v>
      </c>
      <c r="AG591">
        <f>VLOOKUP(A591,[1]DETALLE!$A$1:$AK$841,16,FALSE)</f>
        <v>20</v>
      </c>
      <c r="AH591">
        <f>VLOOKUP(A591,[1]DETALLE!$A$1:$AK$841,22,FALSE)</f>
        <v>0.6</v>
      </c>
      <c r="AI591">
        <f>VLOOKUP(A591,[1]DETALLE!$A$1:$AK$841,27,FALSE)</f>
        <v>1.016</v>
      </c>
      <c r="AJ591" t="str">
        <f>VLOOKUP(A591,[1]DETALLE!$A$1:$AK$841,18,FALSE)</f>
        <v>Color Solid Ink Printers</v>
      </c>
      <c r="AK591">
        <f t="shared" si="45"/>
        <v>0</v>
      </c>
      <c r="AL591">
        <f t="shared" si="46"/>
        <v>0</v>
      </c>
      <c r="AM591">
        <f t="shared" si="47"/>
        <v>0</v>
      </c>
      <c r="AN591">
        <f t="shared" si="48"/>
        <v>0</v>
      </c>
      <c r="AO591">
        <f t="shared" si="49"/>
        <v>0</v>
      </c>
    </row>
    <row r="592" spans="1:41" x14ac:dyDescent="0.25">
      <c r="A592" t="s">
        <v>366</v>
      </c>
      <c r="B592">
        <v>2019</v>
      </c>
      <c r="C592" t="s">
        <v>37</v>
      </c>
      <c r="D592" t="s">
        <v>38</v>
      </c>
      <c r="E592">
        <v>22</v>
      </c>
      <c r="F592" t="s">
        <v>40</v>
      </c>
      <c r="G592">
        <v>3.4</v>
      </c>
      <c r="H592" t="s">
        <v>91</v>
      </c>
      <c r="I592">
        <v>803</v>
      </c>
      <c r="J592">
        <v>1573</v>
      </c>
      <c r="K592">
        <v>0.2</v>
      </c>
      <c r="L592">
        <v>0.6</v>
      </c>
      <c r="M592">
        <v>0.8</v>
      </c>
      <c r="N592">
        <v>1.05</v>
      </c>
      <c r="O592">
        <v>1.1000000000000001</v>
      </c>
      <c r="P592">
        <v>1.1499999999999999</v>
      </c>
      <c r="Q592" t="s">
        <v>46</v>
      </c>
      <c r="R592">
        <v>4</v>
      </c>
      <c r="S592">
        <v>6</v>
      </c>
      <c r="T592" t="s">
        <v>47</v>
      </c>
      <c r="U592" t="s">
        <v>91</v>
      </c>
      <c r="V592" t="s">
        <v>35</v>
      </c>
      <c r="W592" t="s">
        <v>59</v>
      </c>
      <c r="X592">
        <v>2019</v>
      </c>
      <c r="Y592" t="s">
        <v>37</v>
      </c>
      <c r="Z592" t="s">
        <v>38</v>
      </c>
      <c r="AA592">
        <v>22</v>
      </c>
      <c r="AB592">
        <v>5</v>
      </c>
      <c r="AC592">
        <v>0.6</v>
      </c>
      <c r="AD592">
        <v>0.85</v>
      </c>
      <c r="AE592">
        <v>943.8</v>
      </c>
      <c r="AF592">
        <f>VLOOKUP(A592,[1]DETALLE!$A$1:$AK$841,37,FALSE)</f>
        <v>1808.95</v>
      </c>
      <c r="AG592">
        <f>VLOOKUP(A592,[1]DETALLE!$A$1:$AK$841,16,FALSE)</f>
        <v>112</v>
      </c>
      <c r="AH592">
        <f>VLOOKUP(A592,[1]DETALLE!$A$1:$AK$841,22,FALSE)</f>
        <v>1.1499999999999999</v>
      </c>
      <c r="AI592">
        <f>VLOOKUP(A592,[1]DETALLE!$A$1:$AK$841,27,FALSE)</f>
        <v>0.29249999999999998</v>
      </c>
      <c r="AJ592" t="str">
        <f>VLOOKUP(A592,[1]DETALLE!$A$1:$AK$841,18,FALSE)</f>
        <v>Entry Production Color Low/Mid</v>
      </c>
      <c r="AK592">
        <f t="shared" si="45"/>
        <v>0</v>
      </c>
      <c r="AL592">
        <f t="shared" si="46"/>
        <v>0</v>
      </c>
      <c r="AM592">
        <f t="shared" si="47"/>
        <v>0</v>
      </c>
      <c r="AN592">
        <f t="shared" si="48"/>
        <v>0</v>
      </c>
      <c r="AO592">
        <f t="shared" si="49"/>
        <v>0</v>
      </c>
    </row>
    <row r="593" spans="1:41" x14ac:dyDescent="0.25">
      <c r="A593" t="s">
        <v>543</v>
      </c>
      <c r="B593">
        <v>2019</v>
      </c>
      <c r="C593" t="s">
        <v>37</v>
      </c>
      <c r="D593" t="s">
        <v>38</v>
      </c>
      <c r="E593">
        <v>22</v>
      </c>
      <c r="F593" t="s">
        <v>40</v>
      </c>
      <c r="G593">
        <v>1.683333</v>
      </c>
      <c r="H593" t="s">
        <v>91</v>
      </c>
      <c r="I593">
        <v>803</v>
      </c>
      <c r="J593">
        <v>1573</v>
      </c>
      <c r="K593">
        <v>0.2</v>
      </c>
      <c r="L593">
        <v>0.6</v>
      </c>
      <c r="M593">
        <v>0.8</v>
      </c>
      <c r="N593">
        <v>1.05</v>
      </c>
      <c r="O593">
        <v>1.1000000000000001</v>
      </c>
      <c r="P593">
        <v>1.1499999999999999</v>
      </c>
      <c r="Q593" t="s">
        <v>46</v>
      </c>
      <c r="R593">
        <v>4</v>
      </c>
      <c r="S593">
        <v>6</v>
      </c>
      <c r="T593" t="s">
        <v>47</v>
      </c>
      <c r="U593" t="s">
        <v>91</v>
      </c>
      <c r="V593" t="s">
        <v>35</v>
      </c>
      <c r="W593" t="s">
        <v>50</v>
      </c>
      <c r="X593">
        <v>2019</v>
      </c>
      <c r="Y593" t="s">
        <v>37</v>
      </c>
      <c r="Z593" t="s">
        <v>38</v>
      </c>
      <c r="AA593">
        <v>22</v>
      </c>
      <c r="AB593">
        <v>32</v>
      </c>
      <c r="AC593">
        <v>1.1000000000000001</v>
      </c>
      <c r="AD593">
        <v>0.42083324999999999</v>
      </c>
      <c r="AE593">
        <v>1730.3</v>
      </c>
      <c r="AF593">
        <f>VLOOKUP(A593,[1]DETALLE!$A$1:$AK$841,37,FALSE)</f>
        <v>1501.5000000000002</v>
      </c>
      <c r="AG593">
        <f>VLOOKUP(A593,[1]DETALLE!$A$1:$AK$841,16,FALSE)</f>
        <v>84</v>
      </c>
      <c r="AH593">
        <f>VLOOKUP(A593,[1]DETALLE!$A$1:$AK$841,22,FALSE)</f>
        <v>1.1000000000000001</v>
      </c>
      <c r="AI593">
        <f>VLOOKUP(A593,[1]DETALLE!$A$1:$AK$841,27,FALSE)</f>
        <v>0.11000000000000001</v>
      </c>
      <c r="AJ593" t="str">
        <f>VLOOKUP(A593,[1]DETALLE!$A$1:$AK$841,18,FALSE)</f>
        <v>A3 Office Color Laser MFPs</v>
      </c>
      <c r="AK593">
        <f t="shared" si="45"/>
        <v>0</v>
      </c>
      <c r="AL593">
        <f t="shared" si="46"/>
        <v>0</v>
      </c>
      <c r="AM593">
        <f t="shared" si="47"/>
        <v>1</v>
      </c>
      <c r="AN593">
        <f t="shared" si="48"/>
        <v>0</v>
      </c>
      <c r="AO593">
        <f t="shared" si="49"/>
        <v>0</v>
      </c>
    </row>
    <row r="594" spans="1:41" x14ac:dyDescent="0.25">
      <c r="A594" t="s">
        <v>544</v>
      </c>
      <c r="B594">
        <v>2019</v>
      </c>
      <c r="C594" t="s">
        <v>37</v>
      </c>
      <c r="D594" t="s">
        <v>38</v>
      </c>
      <c r="E594">
        <v>22</v>
      </c>
      <c r="F594" t="s">
        <v>40</v>
      </c>
      <c r="G594">
        <v>1.6666670000000001E-2</v>
      </c>
      <c r="H594" t="s">
        <v>95</v>
      </c>
      <c r="I594">
        <v>803</v>
      </c>
      <c r="J594">
        <v>1573</v>
      </c>
      <c r="K594">
        <v>0.2</v>
      </c>
      <c r="L594">
        <v>0.6</v>
      </c>
      <c r="M594">
        <v>0.8</v>
      </c>
      <c r="N594">
        <v>1.05</v>
      </c>
      <c r="O594">
        <v>1.1000000000000001</v>
      </c>
      <c r="P594">
        <v>1.1499999999999999</v>
      </c>
      <c r="Q594" t="s">
        <v>46</v>
      </c>
      <c r="R594">
        <v>4</v>
      </c>
      <c r="S594">
        <v>6</v>
      </c>
      <c r="T594" t="s">
        <v>47</v>
      </c>
      <c r="U594" t="s">
        <v>48</v>
      </c>
      <c r="V594" t="s">
        <v>35</v>
      </c>
      <c r="W594" t="s">
        <v>42</v>
      </c>
      <c r="X594">
        <v>2019</v>
      </c>
      <c r="Y594" t="s">
        <v>37</v>
      </c>
      <c r="Z594" t="s">
        <v>38</v>
      </c>
      <c r="AA594">
        <v>23</v>
      </c>
      <c r="AB594">
        <v>31</v>
      </c>
      <c r="AC594">
        <v>1.1000000000000001</v>
      </c>
      <c r="AD594">
        <v>4.1666675000000004E-3</v>
      </c>
      <c r="AE594">
        <v>1730.3</v>
      </c>
      <c r="AF594">
        <f>VLOOKUP(A594,[1]DETALLE!$A$1:$AK$841,37,FALSE)</f>
        <v>1433.25</v>
      </c>
      <c r="AG594">
        <f>VLOOKUP(A594,[1]DETALLE!$A$1:$AK$841,16,FALSE)</f>
        <v>37</v>
      </c>
      <c r="AH594">
        <f>VLOOKUP(A594,[1]DETALLE!$A$1:$AK$841,22,FALSE)</f>
        <v>1.05</v>
      </c>
      <c r="AI594">
        <f>VLOOKUP(A594,[1]DETALLE!$A$1:$AK$841,27,FALSE)</f>
        <v>0.3</v>
      </c>
      <c r="AJ594" t="str">
        <f>VLOOKUP(A594,[1]DETALLE!$A$1:$AK$841,18,FALSE)</f>
        <v>A3 Color Solid Ink MFPs</v>
      </c>
      <c r="AK594">
        <f t="shared" si="45"/>
        <v>0</v>
      </c>
      <c r="AL594">
        <f t="shared" si="46"/>
        <v>0</v>
      </c>
      <c r="AM594">
        <f t="shared" si="47"/>
        <v>0</v>
      </c>
      <c r="AN594">
        <f t="shared" si="48"/>
        <v>0</v>
      </c>
      <c r="AO594">
        <f t="shared" si="49"/>
        <v>0</v>
      </c>
    </row>
    <row r="595" spans="1:41" x14ac:dyDescent="0.25">
      <c r="A595" t="s">
        <v>545</v>
      </c>
      <c r="B595">
        <v>2019</v>
      </c>
      <c r="C595" t="s">
        <v>37</v>
      </c>
      <c r="D595" t="s">
        <v>38</v>
      </c>
      <c r="E595">
        <v>22</v>
      </c>
      <c r="F595" t="s">
        <v>40</v>
      </c>
      <c r="G595">
        <v>2.233333</v>
      </c>
      <c r="H595" t="s">
        <v>34</v>
      </c>
      <c r="I595">
        <v>468</v>
      </c>
      <c r="J595">
        <v>715</v>
      </c>
      <c r="K595">
        <v>0</v>
      </c>
      <c r="L595">
        <v>0</v>
      </c>
      <c r="M595">
        <v>0</v>
      </c>
      <c r="N595">
        <v>0.6</v>
      </c>
      <c r="O595">
        <v>0.8</v>
      </c>
      <c r="P595">
        <v>1.05</v>
      </c>
      <c r="Q595" t="s">
        <v>46</v>
      </c>
      <c r="R595">
        <v>5</v>
      </c>
      <c r="S595">
        <v>9</v>
      </c>
      <c r="T595" t="s">
        <v>47</v>
      </c>
      <c r="U595" t="s">
        <v>34</v>
      </c>
      <c r="V595" t="s">
        <v>35</v>
      </c>
      <c r="W595" t="s">
        <v>73</v>
      </c>
      <c r="X595">
        <v>2019</v>
      </c>
      <c r="Y595" t="s">
        <v>37</v>
      </c>
      <c r="Z595" t="s">
        <v>38</v>
      </c>
      <c r="AA595">
        <v>26</v>
      </c>
      <c r="AB595">
        <v>131</v>
      </c>
      <c r="AC595">
        <v>1.05</v>
      </c>
      <c r="AD595">
        <v>0.44666660000000002</v>
      </c>
      <c r="AE595">
        <v>750.75</v>
      </c>
      <c r="AF595">
        <f>VLOOKUP(A595,[1]DETALLE!$A$1:$AK$841,37,FALSE)</f>
        <v>715.00000000000011</v>
      </c>
      <c r="AG595" t="str">
        <f>VLOOKUP(A595,[1]DETALLE!$A$1:$AK$841,16,FALSE)</f>
        <v xml:space="preserve">  </v>
      </c>
      <c r="AH595">
        <f>VLOOKUP(A595,[1]DETALLE!$A$1:$AK$841,22,FALSE)</f>
        <v>1</v>
      </c>
      <c r="AI595">
        <f>VLOOKUP(A595,[1]DETALLE!$A$1:$AK$841,27,FALSE)</f>
        <v>1</v>
      </c>
      <c r="AJ595" t="str">
        <f>VLOOKUP(A595,[1]DETALLE!$A$1:$AK$841,18,FALSE)</f>
        <v>Entry Mono Printers</v>
      </c>
      <c r="AK595">
        <f t="shared" si="45"/>
        <v>0</v>
      </c>
      <c r="AL595">
        <f t="shared" si="46"/>
        <v>0</v>
      </c>
      <c r="AM595">
        <f t="shared" si="47"/>
        <v>0</v>
      </c>
      <c r="AN595">
        <f t="shared" si="48"/>
        <v>0</v>
      </c>
      <c r="AO595">
        <f t="shared" si="49"/>
        <v>0</v>
      </c>
    </row>
    <row r="596" spans="1:41" x14ac:dyDescent="0.25">
      <c r="A596" t="s">
        <v>455</v>
      </c>
      <c r="B596">
        <v>2019</v>
      </c>
      <c r="C596" t="s">
        <v>37</v>
      </c>
      <c r="D596" t="s">
        <v>38</v>
      </c>
      <c r="E596">
        <v>22</v>
      </c>
      <c r="F596" t="s">
        <v>40</v>
      </c>
      <c r="G596">
        <v>2.6833330000000002</v>
      </c>
      <c r="H596" t="s">
        <v>45</v>
      </c>
      <c r="I596">
        <v>803</v>
      </c>
      <c r="J596">
        <v>1573</v>
      </c>
      <c r="K596">
        <v>0.2</v>
      </c>
      <c r="L596">
        <v>0.6</v>
      </c>
      <c r="M596">
        <v>0.8</v>
      </c>
      <c r="N596">
        <v>1.05</v>
      </c>
      <c r="O596">
        <v>1.1000000000000001</v>
      </c>
      <c r="P596">
        <v>1.1499999999999999</v>
      </c>
      <c r="Q596" t="s">
        <v>46</v>
      </c>
      <c r="R596">
        <v>4</v>
      </c>
      <c r="S596">
        <v>6</v>
      </c>
      <c r="T596" t="s">
        <v>47</v>
      </c>
      <c r="U596" t="s">
        <v>48</v>
      </c>
      <c r="V596" t="s">
        <v>35</v>
      </c>
      <c r="W596" t="s">
        <v>42</v>
      </c>
      <c r="X596">
        <v>2019</v>
      </c>
      <c r="Y596" t="s">
        <v>37</v>
      </c>
      <c r="Z596" t="s">
        <v>38</v>
      </c>
      <c r="AA596">
        <v>22</v>
      </c>
      <c r="AB596">
        <v>10</v>
      </c>
      <c r="AC596">
        <v>0.8</v>
      </c>
      <c r="AD596">
        <v>0.67083325000000005</v>
      </c>
      <c r="AE596">
        <v>1258.4000000000001</v>
      </c>
      <c r="AF596">
        <f>VLOOKUP(A596,[1]DETALLE!$A$1:$AK$841,37,FALSE)</f>
        <v>1808.95</v>
      </c>
      <c r="AG596">
        <f>VLOOKUP(A596,[1]DETALLE!$A$1:$AK$841,16,FALSE)</f>
        <v>64</v>
      </c>
      <c r="AH596">
        <f>VLOOKUP(A596,[1]DETALLE!$A$1:$AK$841,22,FALSE)</f>
        <v>1.1499999999999999</v>
      </c>
      <c r="AI596">
        <f>VLOOKUP(A596,[1]DETALLE!$A$1:$AK$841,27,FALSE)</f>
        <v>0.505</v>
      </c>
      <c r="AJ596" t="str">
        <f>VLOOKUP(A596,[1]DETALLE!$A$1:$AK$841,18,FALSE)</f>
        <v>Entry Production Color Low/Mid</v>
      </c>
      <c r="AK596">
        <f t="shared" si="45"/>
        <v>0</v>
      </c>
      <c r="AL596">
        <f t="shared" si="46"/>
        <v>0</v>
      </c>
      <c r="AM596">
        <f t="shared" si="47"/>
        <v>0</v>
      </c>
      <c r="AN596">
        <f t="shared" si="48"/>
        <v>0</v>
      </c>
      <c r="AO596">
        <f t="shared" si="49"/>
        <v>0</v>
      </c>
    </row>
    <row r="597" spans="1:41" x14ac:dyDescent="0.25">
      <c r="A597" t="s">
        <v>546</v>
      </c>
      <c r="B597">
        <v>2019</v>
      </c>
      <c r="C597" t="s">
        <v>37</v>
      </c>
      <c r="D597" t="s">
        <v>38</v>
      </c>
      <c r="E597">
        <v>22</v>
      </c>
      <c r="F597" t="s">
        <v>40</v>
      </c>
      <c r="G597">
        <v>7.65</v>
      </c>
      <c r="H597" t="s">
        <v>45</v>
      </c>
      <c r="I597">
        <v>803</v>
      </c>
      <c r="J597">
        <v>1573</v>
      </c>
      <c r="K597">
        <v>0.2</v>
      </c>
      <c r="L597">
        <v>0.6</v>
      </c>
      <c r="M597">
        <v>0.8</v>
      </c>
      <c r="N597">
        <v>1.05</v>
      </c>
      <c r="O597">
        <v>1.1000000000000001</v>
      </c>
      <c r="P597">
        <v>1.1499999999999999</v>
      </c>
      <c r="Q597" t="s">
        <v>46</v>
      </c>
      <c r="R597">
        <v>4</v>
      </c>
      <c r="S597">
        <v>6</v>
      </c>
      <c r="T597" t="s">
        <v>85</v>
      </c>
      <c r="U597" t="s">
        <v>48</v>
      </c>
      <c r="V597" t="s">
        <v>35</v>
      </c>
      <c r="W597" t="s">
        <v>80</v>
      </c>
      <c r="X597">
        <v>2019</v>
      </c>
      <c r="Y597" t="s">
        <v>37</v>
      </c>
      <c r="Z597" t="s">
        <v>38</v>
      </c>
      <c r="AA597">
        <v>25</v>
      </c>
      <c r="AB597">
        <v>42</v>
      </c>
      <c r="AC597">
        <v>1.1000000000000001</v>
      </c>
      <c r="AD597">
        <v>1.2749999999999999</v>
      </c>
      <c r="AE597">
        <v>1622.15625</v>
      </c>
      <c r="AF597">
        <f>VLOOKUP(A597,[1]DETALLE!$A$1:$AK$841,37,FALSE)</f>
        <v>750.75000000000011</v>
      </c>
      <c r="AG597">
        <f>VLOOKUP(A597,[1]DETALLE!$A$1:$AK$841,16,FALSE)</f>
        <v>316</v>
      </c>
      <c r="AH597">
        <f>VLOOKUP(A597,[1]DETALLE!$A$1:$AK$841,22,FALSE)</f>
        <v>1.05</v>
      </c>
      <c r="AI597">
        <f>VLOOKUP(A597,[1]DETALLE!$A$1:$AK$841,27,FALSE)</f>
        <v>0.30599999999999999</v>
      </c>
      <c r="AJ597" t="str">
        <f>VLOOKUP(A597,[1]DETALLE!$A$1:$AK$841,18,FALSE)</f>
        <v>Entry Mono Printers</v>
      </c>
      <c r="AK597">
        <f t="shared" si="45"/>
        <v>0</v>
      </c>
      <c r="AL597">
        <f t="shared" si="46"/>
        <v>0</v>
      </c>
      <c r="AM597">
        <f t="shared" si="47"/>
        <v>0</v>
      </c>
      <c r="AN597">
        <f t="shared" si="48"/>
        <v>0</v>
      </c>
      <c r="AO597">
        <f t="shared" si="49"/>
        <v>0</v>
      </c>
    </row>
    <row r="598" spans="1:41" x14ac:dyDescent="0.25">
      <c r="A598" t="s">
        <v>524</v>
      </c>
      <c r="B598">
        <v>2019</v>
      </c>
      <c r="C598" t="s">
        <v>37</v>
      </c>
      <c r="D598" t="s">
        <v>38</v>
      </c>
      <c r="E598">
        <v>22</v>
      </c>
      <c r="F598" t="s">
        <v>40</v>
      </c>
      <c r="G598">
        <v>1.433333</v>
      </c>
      <c r="H598" t="s">
        <v>45</v>
      </c>
      <c r="I598">
        <v>803</v>
      </c>
      <c r="J598">
        <v>1573</v>
      </c>
      <c r="K598">
        <v>0.2</v>
      </c>
      <c r="L598">
        <v>0.6</v>
      </c>
      <c r="M598">
        <v>0.8</v>
      </c>
      <c r="N598">
        <v>1.05</v>
      </c>
      <c r="O598">
        <v>1.1000000000000001</v>
      </c>
      <c r="P598">
        <v>1.1499999999999999</v>
      </c>
      <c r="Q598" t="s">
        <v>46</v>
      </c>
      <c r="R598">
        <v>4</v>
      </c>
      <c r="S598">
        <v>6</v>
      </c>
      <c r="T598" t="s">
        <v>47</v>
      </c>
      <c r="U598" t="s">
        <v>48</v>
      </c>
      <c r="V598" t="s">
        <v>35</v>
      </c>
      <c r="W598" t="s">
        <v>59</v>
      </c>
      <c r="X598">
        <v>2019</v>
      </c>
      <c r="Y598" t="s">
        <v>37</v>
      </c>
      <c r="Z598" t="s">
        <v>38</v>
      </c>
      <c r="AA598">
        <v>22</v>
      </c>
      <c r="AB598">
        <v>5</v>
      </c>
      <c r="AC598">
        <v>0.6</v>
      </c>
      <c r="AD598">
        <v>0.35833324999999999</v>
      </c>
      <c r="AE598">
        <v>943.8</v>
      </c>
      <c r="AF598">
        <f>VLOOKUP(A598,[1]DETALLE!$A$1:$AK$841,37,FALSE)</f>
        <v>750.75000000000011</v>
      </c>
      <c r="AG598">
        <f>VLOOKUP(A598,[1]DETALLE!$A$1:$AK$841,16,FALSE)</f>
        <v>81</v>
      </c>
      <c r="AH598">
        <f>VLOOKUP(A598,[1]DETALLE!$A$1:$AK$841,22,FALSE)</f>
        <v>1.05</v>
      </c>
      <c r="AI598">
        <f>VLOOKUP(A598,[1]DETALLE!$A$1:$AK$841,27,FALSE)</f>
        <v>6.0000000000000005E-2</v>
      </c>
      <c r="AJ598" t="str">
        <f>VLOOKUP(A598,[1]DETALLE!$A$1:$AK$841,18,FALSE)</f>
        <v>A4 Mono MFPs</v>
      </c>
      <c r="AK598">
        <f t="shared" si="45"/>
        <v>0</v>
      </c>
      <c r="AL598">
        <f t="shared" si="46"/>
        <v>0</v>
      </c>
      <c r="AM598">
        <f t="shared" si="47"/>
        <v>0</v>
      </c>
      <c r="AN598">
        <f t="shared" si="48"/>
        <v>0</v>
      </c>
      <c r="AO598">
        <f t="shared" si="49"/>
        <v>0</v>
      </c>
    </row>
    <row r="599" spans="1:41" x14ac:dyDescent="0.25">
      <c r="A599" t="s">
        <v>398</v>
      </c>
      <c r="B599">
        <v>2019</v>
      </c>
      <c r="C599" t="s">
        <v>37</v>
      </c>
      <c r="D599" t="s">
        <v>38</v>
      </c>
      <c r="E599">
        <v>22</v>
      </c>
      <c r="F599" t="s">
        <v>40</v>
      </c>
      <c r="G599">
        <v>0.83333330000000005</v>
      </c>
      <c r="H599" t="s">
        <v>45</v>
      </c>
      <c r="I599">
        <v>803</v>
      </c>
      <c r="J599">
        <v>1573</v>
      </c>
      <c r="K599">
        <v>0.2</v>
      </c>
      <c r="L599">
        <v>0.6</v>
      </c>
      <c r="M599">
        <v>0.8</v>
      </c>
      <c r="N599">
        <v>1.05</v>
      </c>
      <c r="O599">
        <v>1.1000000000000001</v>
      </c>
      <c r="P599">
        <v>1.1499999999999999</v>
      </c>
      <c r="Q599" t="s">
        <v>46</v>
      </c>
      <c r="R599">
        <v>4</v>
      </c>
      <c r="S599">
        <v>6</v>
      </c>
      <c r="T599" t="s">
        <v>47</v>
      </c>
      <c r="U599" t="s">
        <v>48</v>
      </c>
      <c r="V599" t="s">
        <v>35</v>
      </c>
      <c r="W599" t="s">
        <v>50</v>
      </c>
      <c r="X599">
        <v>2019</v>
      </c>
      <c r="Y599" t="s">
        <v>37</v>
      </c>
      <c r="Z599" t="s">
        <v>38</v>
      </c>
      <c r="AA599">
        <v>23</v>
      </c>
      <c r="AB599">
        <v>4</v>
      </c>
      <c r="AC599">
        <v>0.6</v>
      </c>
      <c r="AD599">
        <v>0.20833332500000001</v>
      </c>
      <c r="AE599">
        <v>943.8</v>
      </c>
      <c r="AF599">
        <f>VLOOKUP(A599,[1]DETALLE!$A$1:$AK$841,37,FALSE)</f>
        <v>750.75000000000011</v>
      </c>
      <c r="AG599">
        <f>VLOOKUP(A599,[1]DETALLE!$A$1:$AK$841,16,FALSE)</f>
        <v>959</v>
      </c>
      <c r="AH599">
        <f>VLOOKUP(A599,[1]DETALLE!$A$1:$AK$841,22,FALSE)</f>
        <v>1.05</v>
      </c>
      <c r="AI599">
        <f>VLOOKUP(A599,[1]DETALLE!$A$1:$AK$841,27,FALSE)</f>
        <v>0.192</v>
      </c>
      <c r="AJ599" t="str">
        <f>VLOOKUP(A599,[1]DETALLE!$A$1:$AK$841,18,FALSE)</f>
        <v>A4 Mono MFPs</v>
      </c>
      <c r="AK599">
        <f t="shared" si="45"/>
        <v>0</v>
      </c>
      <c r="AL599">
        <f t="shared" si="46"/>
        <v>0</v>
      </c>
      <c r="AM599">
        <f t="shared" si="47"/>
        <v>0</v>
      </c>
      <c r="AN599">
        <f t="shared" si="48"/>
        <v>0</v>
      </c>
      <c r="AO599">
        <f t="shared" si="49"/>
        <v>0</v>
      </c>
    </row>
    <row r="600" spans="1:41" x14ac:dyDescent="0.25">
      <c r="A600" t="s">
        <v>547</v>
      </c>
      <c r="B600">
        <v>2019</v>
      </c>
      <c r="C600" t="s">
        <v>37</v>
      </c>
      <c r="D600" t="s">
        <v>38</v>
      </c>
      <c r="E600">
        <v>22</v>
      </c>
      <c r="F600" t="s">
        <v>40</v>
      </c>
      <c r="G600">
        <v>3.8833329999999999</v>
      </c>
      <c r="H600" t="s">
        <v>45</v>
      </c>
      <c r="I600">
        <v>803</v>
      </c>
      <c r="J600">
        <v>1573</v>
      </c>
      <c r="K600">
        <v>0.2</v>
      </c>
      <c r="L600">
        <v>0.6</v>
      </c>
      <c r="M600">
        <v>0.8</v>
      </c>
      <c r="N600">
        <v>1.05</v>
      </c>
      <c r="O600">
        <v>1.1000000000000001</v>
      </c>
      <c r="P600">
        <v>1.1499999999999999</v>
      </c>
      <c r="Q600" t="s">
        <v>46</v>
      </c>
      <c r="R600">
        <v>4</v>
      </c>
      <c r="S600">
        <v>6</v>
      </c>
      <c r="T600" t="s">
        <v>47</v>
      </c>
      <c r="U600" t="s">
        <v>48</v>
      </c>
      <c r="V600" t="s">
        <v>35</v>
      </c>
      <c r="W600" t="s">
        <v>80</v>
      </c>
      <c r="X600">
        <v>2019</v>
      </c>
      <c r="Y600" t="s">
        <v>37</v>
      </c>
      <c r="Z600" t="s">
        <v>38</v>
      </c>
      <c r="AA600">
        <v>26</v>
      </c>
      <c r="AB600">
        <v>70</v>
      </c>
      <c r="AC600">
        <v>1.1499999999999999</v>
      </c>
      <c r="AD600">
        <v>0.97083324999999998</v>
      </c>
      <c r="AE600">
        <v>1808.95</v>
      </c>
      <c r="AF600">
        <f>VLOOKUP(A600,[1]DETALLE!$A$1:$AK$841,37,FALSE)</f>
        <v>1573.0000000000002</v>
      </c>
      <c r="AG600" t="str">
        <f>VLOOKUP(A600,[1]DETALLE!$A$1:$AK$841,16,FALSE)</f>
        <v xml:space="preserve">  </v>
      </c>
      <c r="AH600">
        <f>VLOOKUP(A600,[1]DETALLE!$A$1:$AK$841,22,FALSE)</f>
        <v>1</v>
      </c>
      <c r="AI600">
        <f>VLOOKUP(A600,[1]DETALLE!$A$1:$AK$841,27,FALSE)</f>
        <v>0.72499999999999998</v>
      </c>
      <c r="AJ600" t="str">
        <f>VLOOKUP(A600,[1]DETALLE!$A$1:$AK$841,18,FALSE)</f>
        <v>Entry Production Color Low/Mid</v>
      </c>
      <c r="AK600">
        <f t="shared" si="45"/>
        <v>0</v>
      </c>
      <c r="AL600">
        <f t="shared" si="46"/>
        <v>0</v>
      </c>
      <c r="AM600">
        <f t="shared" si="47"/>
        <v>0</v>
      </c>
      <c r="AN600">
        <f t="shared" si="48"/>
        <v>0</v>
      </c>
      <c r="AO600">
        <f t="shared" si="49"/>
        <v>0</v>
      </c>
    </row>
    <row r="601" spans="1:41" x14ac:dyDescent="0.25">
      <c r="A601" t="s">
        <v>425</v>
      </c>
      <c r="B601">
        <v>2019</v>
      </c>
      <c r="C601" t="s">
        <v>37</v>
      </c>
      <c r="D601" t="s">
        <v>38</v>
      </c>
      <c r="E601">
        <v>22</v>
      </c>
      <c r="F601" t="s">
        <v>40</v>
      </c>
      <c r="G601">
        <v>1.5333330000000001</v>
      </c>
      <c r="H601" t="s">
        <v>45</v>
      </c>
      <c r="I601">
        <v>803</v>
      </c>
      <c r="J601">
        <v>1573</v>
      </c>
      <c r="K601">
        <v>0.2</v>
      </c>
      <c r="L601">
        <v>0.6</v>
      </c>
      <c r="M601">
        <v>0.8</v>
      </c>
      <c r="N601">
        <v>1.05</v>
      </c>
      <c r="O601">
        <v>1.1000000000000001</v>
      </c>
      <c r="P601">
        <v>1.1499999999999999</v>
      </c>
      <c r="Q601" t="s">
        <v>46</v>
      </c>
      <c r="R601">
        <v>4</v>
      </c>
      <c r="S601">
        <v>6</v>
      </c>
      <c r="T601" t="s">
        <v>47</v>
      </c>
      <c r="U601" t="s">
        <v>48</v>
      </c>
      <c r="V601" t="s">
        <v>35</v>
      </c>
      <c r="W601" t="s">
        <v>36</v>
      </c>
      <c r="X601">
        <v>2019</v>
      </c>
      <c r="Y601" t="s">
        <v>37</v>
      </c>
      <c r="Z601" t="s">
        <v>38</v>
      </c>
      <c r="AA601">
        <v>22</v>
      </c>
      <c r="AB601">
        <v>11</v>
      </c>
      <c r="AC601">
        <v>0.8</v>
      </c>
      <c r="AD601">
        <v>0.38333325000000001</v>
      </c>
      <c r="AE601">
        <v>1258.4000000000001</v>
      </c>
      <c r="AF601">
        <f>VLOOKUP(A601,[1]DETALLE!$A$1:$AK$841,37,FALSE)</f>
        <v>750.75000000000011</v>
      </c>
      <c r="AG601">
        <f>VLOOKUP(A601,[1]DETALLE!$A$1:$AK$841,16,FALSE)</f>
        <v>2685</v>
      </c>
      <c r="AH601">
        <f>VLOOKUP(A601,[1]DETALLE!$A$1:$AK$841,22,FALSE)</f>
        <v>1.05</v>
      </c>
      <c r="AI601">
        <f>VLOOKUP(A601,[1]DETALLE!$A$1:$AK$841,27,FALSE)</f>
        <v>0.32999999999999996</v>
      </c>
      <c r="AJ601" t="str">
        <f>VLOOKUP(A601,[1]DETALLE!$A$1:$AK$841,18,FALSE)</f>
        <v>A4 Color Laser MFPs</v>
      </c>
      <c r="AK601">
        <f t="shared" si="45"/>
        <v>0</v>
      </c>
      <c r="AL601">
        <f t="shared" si="46"/>
        <v>0</v>
      </c>
      <c r="AM601">
        <f t="shared" si="47"/>
        <v>0</v>
      </c>
      <c r="AN601">
        <f t="shared" si="48"/>
        <v>0</v>
      </c>
      <c r="AO601">
        <f t="shared" si="49"/>
        <v>0</v>
      </c>
    </row>
    <row r="602" spans="1:41" x14ac:dyDescent="0.25">
      <c r="A602" t="s">
        <v>332</v>
      </c>
      <c r="B602">
        <v>2019</v>
      </c>
      <c r="C602" t="s">
        <v>37</v>
      </c>
      <c r="D602" t="s">
        <v>38</v>
      </c>
      <c r="E602">
        <v>22</v>
      </c>
      <c r="F602" t="s">
        <v>40</v>
      </c>
      <c r="G602">
        <v>3.4333330000000002</v>
      </c>
      <c r="H602" t="s">
        <v>45</v>
      </c>
      <c r="I602">
        <v>803</v>
      </c>
      <c r="J602">
        <v>1573</v>
      </c>
      <c r="K602">
        <v>0.2</v>
      </c>
      <c r="L602">
        <v>0.6</v>
      </c>
      <c r="M602">
        <v>0.8</v>
      </c>
      <c r="N602">
        <v>1.05</v>
      </c>
      <c r="O602">
        <v>1.1000000000000001</v>
      </c>
      <c r="P602">
        <v>1.1499999999999999</v>
      </c>
      <c r="Q602" t="s">
        <v>46</v>
      </c>
      <c r="R602">
        <v>4</v>
      </c>
      <c r="S602">
        <v>6</v>
      </c>
      <c r="T602" t="s">
        <v>47</v>
      </c>
      <c r="U602" t="s">
        <v>48</v>
      </c>
      <c r="V602" t="s">
        <v>35</v>
      </c>
      <c r="W602" t="s">
        <v>59</v>
      </c>
      <c r="X602">
        <v>2019</v>
      </c>
      <c r="Y602" t="s">
        <v>37</v>
      </c>
      <c r="Z602" t="s">
        <v>38</v>
      </c>
      <c r="AA602">
        <v>22</v>
      </c>
      <c r="AB602">
        <v>5</v>
      </c>
      <c r="AC602">
        <v>0.6</v>
      </c>
      <c r="AD602">
        <v>0.85833325000000005</v>
      </c>
      <c r="AE602">
        <v>943.8</v>
      </c>
      <c r="AF602">
        <f>VLOOKUP(A602,[1]DETALLE!$A$1:$AK$841,37,FALSE)</f>
        <v>1651.6500000000003</v>
      </c>
      <c r="AG602">
        <f>VLOOKUP(A602,[1]DETALLE!$A$1:$AK$841,16,FALSE)</f>
        <v>29</v>
      </c>
      <c r="AH602">
        <f>VLOOKUP(A602,[1]DETALLE!$A$1:$AK$841,22,FALSE)</f>
        <v>1.05</v>
      </c>
      <c r="AI602">
        <f>VLOOKUP(A602,[1]DETALLE!$A$1:$AK$841,27,FALSE)</f>
        <v>0.28749999999999998</v>
      </c>
      <c r="AJ602" t="str">
        <f>VLOOKUP(A602,[1]DETALLE!$A$1:$AK$841,18,FALSE)</f>
        <v>WF Mono Systems and Legacy Color</v>
      </c>
      <c r="AK602">
        <f t="shared" si="45"/>
        <v>0</v>
      </c>
      <c r="AL602">
        <f t="shared" si="46"/>
        <v>0</v>
      </c>
      <c r="AM602">
        <f t="shared" si="47"/>
        <v>0</v>
      </c>
      <c r="AN602">
        <f t="shared" si="48"/>
        <v>0</v>
      </c>
      <c r="AO602">
        <f t="shared" si="49"/>
        <v>0</v>
      </c>
    </row>
    <row r="603" spans="1:41" x14ac:dyDescent="0.25">
      <c r="A603" t="s">
        <v>281</v>
      </c>
      <c r="B603">
        <v>2019</v>
      </c>
      <c r="C603" t="s">
        <v>37</v>
      </c>
      <c r="D603" t="s">
        <v>38</v>
      </c>
      <c r="E603">
        <v>22</v>
      </c>
      <c r="F603" t="s">
        <v>40</v>
      </c>
      <c r="G603">
        <v>1.4166669999999999</v>
      </c>
      <c r="H603" t="s">
        <v>45</v>
      </c>
      <c r="I603">
        <v>803</v>
      </c>
      <c r="J603">
        <v>1573</v>
      </c>
      <c r="K603">
        <v>0.2</v>
      </c>
      <c r="L603">
        <v>0.6</v>
      </c>
      <c r="M603">
        <v>0.8</v>
      </c>
      <c r="N603">
        <v>1.05</v>
      </c>
      <c r="O603">
        <v>1.1000000000000001</v>
      </c>
      <c r="P603">
        <v>1.1499999999999999</v>
      </c>
      <c r="Q603" t="s">
        <v>46</v>
      </c>
      <c r="R603">
        <v>4</v>
      </c>
      <c r="S603">
        <v>6</v>
      </c>
      <c r="T603" t="s">
        <v>47</v>
      </c>
      <c r="U603" t="s">
        <v>48</v>
      </c>
      <c r="V603" t="s">
        <v>35</v>
      </c>
      <c r="W603" t="s">
        <v>42</v>
      </c>
      <c r="X603">
        <v>2019</v>
      </c>
      <c r="Y603" t="s">
        <v>37</v>
      </c>
      <c r="Z603" t="s">
        <v>38</v>
      </c>
      <c r="AA603">
        <v>22</v>
      </c>
      <c r="AB603">
        <v>17</v>
      </c>
      <c r="AC603">
        <v>1.05</v>
      </c>
      <c r="AD603">
        <v>0.35416674999999997</v>
      </c>
      <c r="AE603">
        <v>1651.65</v>
      </c>
      <c r="AF603">
        <f>VLOOKUP(A603,[1]DETALLE!$A$1:$AK$841,37,FALSE)</f>
        <v>750.75000000000011</v>
      </c>
      <c r="AG603">
        <f>VLOOKUP(A603,[1]DETALLE!$A$1:$AK$841,16,FALSE)</f>
        <v>105</v>
      </c>
      <c r="AH603">
        <f>VLOOKUP(A603,[1]DETALLE!$A$1:$AK$841,22,FALSE)</f>
        <v>1.05</v>
      </c>
      <c r="AI603">
        <f>VLOOKUP(A603,[1]DETALLE!$A$1:$AK$841,27,FALSE)</f>
        <v>0.32999999999999996</v>
      </c>
      <c r="AJ603" t="str">
        <f>VLOOKUP(A603,[1]DETALLE!$A$1:$AK$841,18,FALSE)</f>
        <v>A4 Mono MFPs</v>
      </c>
      <c r="AK603">
        <f t="shared" si="45"/>
        <v>0</v>
      </c>
      <c r="AL603">
        <f t="shared" si="46"/>
        <v>0</v>
      </c>
      <c r="AM603">
        <f t="shared" si="47"/>
        <v>1</v>
      </c>
      <c r="AN603">
        <f t="shared" si="48"/>
        <v>0</v>
      </c>
      <c r="AO603">
        <f t="shared" si="49"/>
        <v>0</v>
      </c>
    </row>
    <row r="604" spans="1:41" x14ac:dyDescent="0.25">
      <c r="A604" t="s">
        <v>122</v>
      </c>
      <c r="B604">
        <v>2019</v>
      </c>
      <c r="C604" t="s">
        <v>37</v>
      </c>
      <c r="D604" t="s">
        <v>38</v>
      </c>
      <c r="E604">
        <v>22</v>
      </c>
      <c r="F604" t="s">
        <v>44</v>
      </c>
      <c r="G604">
        <v>0</v>
      </c>
      <c r="H604" t="s">
        <v>45</v>
      </c>
      <c r="I604">
        <v>803</v>
      </c>
      <c r="J604">
        <v>1573</v>
      </c>
      <c r="K604">
        <v>0.2</v>
      </c>
      <c r="L604">
        <v>0.6</v>
      </c>
      <c r="M604">
        <v>0.8</v>
      </c>
      <c r="N604">
        <v>1.05</v>
      </c>
      <c r="O604">
        <v>1.1000000000000001</v>
      </c>
      <c r="P604">
        <v>1.1499999999999999</v>
      </c>
      <c r="Q604" t="s">
        <v>46</v>
      </c>
      <c r="R604">
        <v>4</v>
      </c>
      <c r="S604">
        <v>6</v>
      </c>
      <c r="T604" t="s">
        <v>47</v>
      </c>
      <c r="U604" t="s">
        <v>48</v>
      </c>
      <c r="V604" t="s">
        <v>35</v>
      </c>
      <c r="W604" t="s">
        <v>59</v>
      </c>
      <c r="X604">
        <v>2019</v>
      </c>
      <c r="Y604" t="s">
        <v>37</v>
      </c>
      <c r="Z604" t="s">
        <v>38</v>
      </c>
      <c r="AA604">
        <v>22</v>
      </c>
      <c r="AB604">
        <v>21</v>
      </c>
      <c r="AC604">
        <v>0</v>
      </c>
      <c r="AD604">
        <v>0</v>
      </c>
      <c r="AE604">
        <v>1573</v>
      </c>
      <c r="AF604" t="e">
        <f>VLOOKUP(A604,[1]DETALLE!$A$1:$AK$841,37,FALSE)</f>
        <v>#N/A</v>
      </c>
      <c r="AG604" t="e">
        <f>VLOOKUP(A604,[1]DETALLE!$A$1:$AK$841,16,FALSE)</f>
        <v>#N/A</v>
      </c>
      <c r="AH604" t="e">
        <f>VLOOKUP(A604,[1]DETALLE!$A$1:$AK$841,22,FALSE)</f>
        <v>#N/A</v>
      </c>
      <c r="AI604" t="e">
        <f>VLOOKUP(A604,[1]DETALLE!$A$1:$AK$841,27,FALSE)</f>
        <v>#N/A</v>
      </c>
      <c r="AJ604" t="e">
        <f>VLOOKUP(A604,[1]DETALLE!$A$1:$AK$841,18,FALSE)</f>
        <v>#N/A</v>
      </c>
      <c r="AK604" t="e">
        <f t="shared" si="45"/>
        <v>#N/A</v>
      </c>
      <c r="AL604" t="e">
        <f t="shared" si="46"/>
        <v>#N/A</v>
      </c>
      <c r="AM604" t="e">
        <f t="shared" si="47"/>
        <v>#N/A</v>
      </c>
      <c r="AN604" t="e">
        <f t="shared" si="48"/>
        <v>#N/A</v>
      </c>
      <c r="AO604" t="e">
        <f t="shared" si="49"/>
        <v>#N/A</v>
      </c>
    </row>
    <row r="605" spans="1:41" x14ac:dyDescent="0.25">
      <c r="A605" t="s">
        <v>548</v>
      </c>
      <c r="B605">
        <v>2019</v>
      </c>
      <c r="C605" t="s">
        <v>37</v>
      </c>
      <c r="D605" t="s">
        <v>38</v>
      </c>
      <c r="E605">
        <v>22</v>
      </c>
      <c r="F605" t="s">
        <v>40</v>
      </c>
      <c r="G605">
        <v>1.3833329999999999</v>
      </c>
      <c r="H605" t="s">
        <v>34</v>
      </c>
      <c r="I605">
        <v>468</v>
      </c>
      <c r="J605">
        <v>715</v>
      </c>
      <c r="K605">
        <v>0</v>
      </c>
      <c r="L605">
        <v>0</v>
      </c>
      <c r="M605">
        <v>0</v>
      </c>
      <c r="N605">
        <v>0.6</v>
      </c>
      <c r="O605">
        <v>0.8</v>
      </c>
      <c r="P605">
        <v>1.05</v>
      </c>
      <c r="Q605" t="s">
        <v>46</v>
      </c>
      <c r="R605">
        <v>5</v>
      </c>
      <c r="S605">
        <v>9</v>
      </c>
      <c r="T605" t="s">
        <v>47</v>
      </c>
      <c r="U605" t="s">
        <v>34</v>
      </c>
      <c r="V605" t="s">
        <v>35</v>
      </c>
      <c r="W605" t="s">
        <v>55</v>
      </c>
      <c r="X605">
        <v>2019</v>
      </c>
      <c r="Y605" t="s">
        <v>37</v>
      </c>
      <c r="Z605" t="s">
        <v>38</v>
      </c>
      <c r="AA605">
        <v>24</v>
      </c>
      <c r="AB605">
        <v>80</v>
      </c>
      <c r="AC605">
        <v>1.05</v>
      </c>
      <c r="AD605">
        <v>0.27666659999999998</v>
      </c>
      <c r="AE605">
        <v>750.75</v>
      </c>
      <c r="AF605">
        <f>VLOOKUP(A605,[1]DETALLE!$A$1:$AK$841,37,FALSE)</f>
        <v>750.75000000000011</v>
      </c>
      <c r="AG605">
        <f>VLOOKUP(A605,[1]DETALLE!$A$1:$AK$841,16,FALSE)</f>
        <v>1584</v>
      </c>
      <c r="AH605">
        <f>VLOOKUP(A605,[1]DETALLE!$A$1:$AK$841,22,FALSE)</f>
        <v>1.05</v>
      </c>
      <c r="AI605">
        <f>VLOOKUP(A605,[1]DETALLE!$A$1:$AK$841,27,FALSE)</f>
        <v>0.25</v>
      </c>
      <c r="AJ605" t="str">
        <f>VLOOKUP(A605,[1]DETALLE!$A$1:$AK$841,18,FALSE)</f>
        <v>A4 Mono MFPs</v>
      </c>
      <c r="AK605">
        <f t="shared" si="45"/>
        <v>1</v>
      </c>
      <c r="AL605">
        <f t="shared" si="46"/>
        <v>0</v>
      </c>
      <c r="AM605">
        <f t="shared" si="47"/>
        <v>1</v>
      </c>
      <c r="AN605">
        <f t="shared" si="48"/>
        <v>0</v>
      </c>
      <c r="AO605">
        <f t="shared" si="49"/>
        <v>1</v>
      </c>
    </row>
    <row r="606" spans="1:41" x14ac:dyDescent="0.25">
      <c r="A606" t="s">
        <v>549</v>
      </c>
      <c r="B606">
        <v>2019</v>
      </c>
      <c r="C606" t="s">
        <v>37</v>
      </c>
      <c r="D606" t="s">
        <v>38</v>
      </c>
      <c r="E606">
        <v>22</v>
      </c>
      <c r="F606" t="s">
        <v>40</v>
      </c>
      <c r="G606">
        <v>4.7833329999999998</v>
      </c>
      <c r="H606" t="s">
        <v>34</v>
      </c>
      <c r="I606">
        <v>468</v>
      </c>
      <c r="J606">
        <v>715</v>
      </c>
      <c r="K606">
        <v>0</v>
      </c>
      <c r="L606">
        <v>0</v>
      </c>
      <c r="M606">
        <v>0</v>
      </c>
      <c r="N606">
        <v>0.6</v>
      </c>
      <c r="O606">
        <v>0.8</v>
      </c>
      <c r="P606">
        <v>1.05</v>
      </c>
      <c r="Q606" t="s">
        <v>46</v>
      </c>
      <c r="R606">
        <v>5</v>
      </c>
      <c r="S606">
        <v>9</v>
      </c>
      <c r="T606" t="s">
        <v>47</v>
      </c>
      <c r="U606" t="s">
        <v>34</v>
      </c>
      <c r="V606" t="s">
        <v>35</v>
      </c>
      <c r="W606" t="s">
        <v>50</v>
      </c>
      <c r="X606">
        <v>2019</v>
      </c>
      <c r="Y606" t="s">
        <v>37</v>
      </c>
      <c r="Z606" t="s">
        <v>38</v>
      </c>
      <c r="AA606">
        <v>24</v>
      </c>
      <c r="AB606">
        <v>83</v>
      </c>
      <c r="AC606">
        <v>1.05</v>
      </c>
      <c r="AD606">
        <v>0.95666660000000003</v>
      </c>
      <c r="AE606">
        <v>750.75</v>
      </c>
      <c r="AF606">
        <f>VLOOKUP(A606,[1]DETALLE!$A$1:$AK$841,37,FALSE)</f>
        <v>750.75000000000011</v>
      </c>
      <c r="AG606">
        <f>VLOOKUP(A606,[1]DETALLE!$A$1:$AK$841,16,FALSE)</f>
        <v>2681</v>
      </c>
      <c r="AH606">
        <f>VLOOKUP(A606,[1]DETALLE!$A$1:$AK$841,22,FALSE)</f>
        <v>1.05</v>
      </c>
      <c r="AI606">
        <f>VLOOKUP(A606,[1]DETALLE!$A$1:$AK$841,27,FALSE)</f>
        <v>0.69444444444444442</v>
      </c>
      <c r="AJ606" t="str">
        <f>VLOOKUP(A606,[1]DETALLE!$A$1:$AK$841,18,FALSE)</f>
        <v>A4 Mono MFPs</v>
      </c>
      <c r="AK606">
        <f t="shared" si="45"/>
        <v>1</v>
      </c>
      <c r="AL606">
        <f t="shared" si="46"/>
        <v>0</v>
      </c>
      <c r="AM606">
        <f t="shared" si="47"/>
        <v>1</v>
      </c>
      <c r="AN606">
        <f t="shared" si="48"/>
        <v>0</v>
      </c>
      <c r="AO606">
        <f t="shared" si="49"/>
        <v>1</v>
      </c>
    </row>
    <row r="607" spans="1:41" x14ac:dyDescent="0.25">
      <c r="A607" t="s">
        <v>550</v>
      </c>
      <c r="B607">
        <v>2019</v>
      </c>
      <c r="C607" t="s">
        <v>37</v>
      </c>
      <c r="D607" t="s">
        <v>38</v>
      </c>
      <c r="E607">
        <v>22</v>
      </c>
      <c r="F607" t="s">
        <v>40</v>
      </c>
      <c r="G607">
        <v>1.4666669999999999</v>
      </c>
      <c r="H607" t="s">
        <v>54</v>
      </c>
      <c r="I607">
        <v>803</v>
      </c>
      <c r="J607">
        <v>1573</v>
      </c>
      <c r="K607">
        <v>0.2</v>
      </c>
      <c r="L607">
        <v>0.6</v>
      </c>
      <c r="M607">
        <v>0.8</v>
      </c>
      <c r="N607">
        <v>1.05</v>
      </c>
      <c r="O607">
        <v>1.1000000000000001</v>
      </c>
      <c r="P607">
        <v>1.1499999999999999</v>
      </c>
      <c r="Q607" t="s">
        <v>46</v>
      </c>
      <c r="R607">
        <v>4</v>
      </c>
      <c r="S607">
        <v>6</v>
      </c>
      <c r="T607" t="s">
        <v>47</v>
      </c>
      <c r="U607" t="s">
        <v>54</v>
      </c>
      <c r="V607" t="s">
        <v>35</v>
      </c>
      <c r="W607" t="s">
        <v>83</v>
      </c>
      <c r="X607">
        <v>2019</v>
      </c>
      <c r="Y607" t="s">
        <v>37</v>
      </c>
      <c r="Z607" t="s">
        <v>38</v>
      </c>
      <c r="AA607">
        <v>22</v>
      </c>
      <c r="AB607">
        <v>130</v>
      </c>
      <c r="AC607">
        <v>1.1499999999999999</v>
      </c>
      <c r="AD607">
        <v>0.36666674999999999</v>
      </c>
      <c r="AE607">
        <v>1808.95</v>
      </c>
      <c r="AF607">
        <f>VLOOKUP(A607,[1]DETALLE!$A$1:$AK$841,37,FALSE)</f>
        <v>1501.5000000000002</v>
      </c>
      <c r="AG607">
        <f>VLOOKUP(A607,[1]DETALLE!$A$1:$AK$841,16,FALSE)</f>
        <v>227</v>
      </c>
      <c r="AH607">
        <f>VLOOKUP(A607,[1]DETALLE!$A$1:$AK$841,22,FALSE)</f>
        <v>1.1000000000000001</v>
      </c>
      <c r="AI607">
        <f>VLOOKUP(A607,[1]DETALLE!$A$1:$AK$841,27,FALSE)</f>
        <v>0</v>
      </c>
      <c r="AJ607" t="str">
        <f>VLOOKUP(A607,[1]DETALLE!$A$1:$AK$841,18,FALSE)</f>
        <v>Departmental Digital</v>
      </c>
      <c r="AK607">
        <f t="shared" si="45"/>
        <v>0</v>
      </c>
      <c r="AL607">
        <f t="shared" si="46"/>
        <v>0</v>
      </c>
      <c r="AM607">
        <f t="shared" si="47"/>
        <v>0</v>
      </c>
      <c r="AN607">
        <f t="shared" si="48"/>
        <v>0</v>
      </c>
      <c r="AO607">
        <f t="shared" si="49"/>
        <v>0</v>
      </c>
    </row>
    <row r="608" spans="1:41" x14ac:dyDescent="0.25">
      <c r="A608" t="s">
        <v>551</v>
      </c>
      <c r="B608">
        <v>2019</v>
      </c>
      <c r="C608" t="s">
        <v>37</v>
      </c>
      <c r="D608" t="s">
        <v>38</v>
      </c>
      <c r="E608">
        <v>22</v>
      </c>
      <c r="F608" t="s">
        <v>40</v>
      </c>
      <c r="G608">
        <v>1.5</v>
      </c>
      <c r="H608" t="s">
        <v>54</v>
      </c>
      <c r="I608">
        <v>803</v>
      </c>
      <c r="J608">
        <v>1573</v>
      </c>
      <c r="K608">
        <v>0.2</v>
      </c>
      <c r="L608">
        <v>0.6</v>
      </c>
      <c r="M608">
        <v>0.8</v>
      </c>
      <c r="N608">
        <v>1.05</v>
      </c>
      <c r="O608">
        <v>1.1000000000000001</v>
      </c>
      <c r="P608">
        <v>1.1499999999999999</v>
      </c>
      <c r="Q608" t="s">
        <v>46</v>
      </c>
      <c r="R608">
        <v>4</v>
      </c>
      <c r="S608">
        <v>6</v>
      </c>
      <c r="T608" t="s">
        <v>47</v>
      </c>
      <c r="U608" t="s">
        <v>54</v>
      </c>
      <c r="V608" t="s">
        <v>35</v>
      </c>
      <c r="W608" t="s">
        <v>73</v>
      </c>
      <c r="X608">
        <v>2019</v>
      </c>
      <c r="Y608" t="s">
        <v>37</v>
      </c>
      <c r="Z608" t="s">
        <v>38</v>
      </c>
      <c r="AA608">
        <v>25</v>
      </c>
      <c r="AB608">
        <v>45</v>
      </c>
      <c r="AC608">
        <v>1.1000000000000001</v>
      </c>
      <c r="AD608">
        <v>0.375</v>
      </c>
      <c r="AE608">
        <v>1730.3</v>
      </c>
      <c r="AF608">
        <f>VLOOKUP(A608,[1]DETALLE!$A$1:$AK$841,37,FALSE)</f>
        <v>750.75000000000011</v>
      </c>
      <c r="AG608">
        <f>VLOOKUP(A608,[1]DETALLE!$A$1:$AK$841,16,FALSE)</f>
        <v>239</v>
      </c>
      <c r="AH608">
        <f>VLOOKUP(A608,[1]DETALLE!$A$1:$AK$841,22,FALSE)</f>
        <v>1.05</v>
      </c>
      <c r="AI608">
        <f>VLOOKUP(A608,[1]DETALLE!$A$1:$AK$841,27,FALSE)</f>
        <v>0</v>
      </c>
      <c r="AJ608" t="str">
        <f>VLOOKUP(A608,[1]DETALLE!$A$1:$AK$841,18,FALSE)</f>
        <v>A4 Mono MFPs</v>
      </c>
      <c r="AK608">
        <f t="shared" si="45"/>
        <v>0</v>
      </c>
      <c r="AL608">
        <f t="shared" si="46"/>
        <v>0</v>
      </c>
      <c r="AM608">
        <f t="shared" si="47"/>
        <v>0</v>
      </c>
      <c r="AN608">
        <f t="shared" si="48"/>
        <v>0</v>
      </c>
      <c r="AO608">
        <f t="shared" si="49"/>
        <v>0</v>
      </c>
    </row>
    <row r="609" spans="1:41" x14ac:dyDescent="0.25">
      <c r="A609" t="s">
        <v>552</v>
      </c>
      <c r="B609">
        <v>2019</v>
      </c>
      <c r="C609" t="s">
        <v>37</v>
      </c>
      <c r="D609" t="s">
        <v>38</v>
      </c>
      <c r="E609">
        <v>22</v>
      </c>
      <c r="F609" t="s">
        <v>40</v>
      </c>
      <c r="G609">
        <v>0.88333329999999999</v>
      </c>
      <c r="H609" t="s">
        <v>58</v>
      </c>
      <c r="I609">
        <v>655</v>
      </c>
      <c r="J609">
        <v>1365</v>
      </c>
      <c r="K609">
        <v>0</v>
      </c>
      <c r="L609">
        <v>0</v>
      </c>
      <c r="M609">
        <v>0.6</v>
      </c>
      <c r="N609">
        <v>0.8</v>
      </c>
      <c r="O609">
        <v>1.05</v>
      </c>
      <c r="P609">
        <v>1.1000000000000001</v>
      </c>
      <c r="Q609" t="s">
        <v>46</v>
      </c>
      <c r="R609">
        <v>5</v>
      </c>
      <c r="S609">
        <v>9</v>
      </c>
      <c r="T609" t="s">
        <v>85</v>
      </c>
      <c r="U609" t="s">
        <v>58</v>
      </c>
      <c r="V609" t="s">
        <v>35</v>
      </c>
      <c r="W609" t="s">
        <v>36</v>
      </c>
      <c r="X609">
        <v>2019</v>
      </c>
      <c r="Y609" t="s">
        <v>37</v>
      </c>
      <c r="Z609" t="s">
        <v>38</v>
      </c>
      <c r="AA609">
        <v>22</v>
      </c>
      <c r="AB609">
        <v>48</v>
      </c>
      <c r="AC609">
        <v>1.05</v>
      </c>
      <c r="AD609">
        <v>9.8148144444444405E-2</v>
      </c>
      <c r="AE609">
        <v>1433.25</v>
      </c>
      <c r="AF609">
        <f>VLOOKUP(A609,[1]DETALLE!$A$1:$AK$841,37,FALSE)</f>
        <v>1808.95</v>
      </c>
      <c r="AG609">
        <f>VLOOKUP(A609,[1]DETALLE!$A$1:$AK$841,16,FALSE)</f>
        <v>374</v>
      </c>
      <c r="AH609">
        <f>VLOOKUP(A609,[1]DETALLE!$A$1:$AK$841,22,FALSE)</f>
        <v>1.1499999999999999</v>
      </c>
      <c r="AI609">
        <f>VLOOKUP(A609,[1]DETALLE!$A$1:$AK$841,27,FALSE)</f>
        <v>6.25E-2</v>
      </c>
      <c r="AJ609" t="str">
        <f>VLOOKUP(A609,[1]DETALLE!$A$1:$AK$841,18,FALSE)</f>
        <v>WF Mono Systems and Legacy Color</v>
      </c>
      <c r="AK609">
        <f t="shared" si="45"/>
        <v>0</v>
      </c>
      <c r="AL609">
        <f t="shared" si="46"/>
        <v>0</v>
      </c>
      <c r="AM609">
        <f t="shared" si="47"/>
        <v>0</v>
      </c>
      <c r="AN609">
        <f t="shared" si="48"/>
        <v>0</v>
      </c>
      <c r="AO609">
        <f t="shared" si="49"/>
        <v>0</v>
      </c>
    </row>
    <row r="610" spans="1:41" x14ac:dyDescent="0.25">
      <c r="A610" t="s">
        <v>249</v>
      </c>
      <c r="B610">
        <v>2019</v>
      </c>
      <c r="C610" t="s">
        <v>37</v>
      </c>
      <c r="D610" t="s">
        <v>38</v>
      </c>
      <c r="E610">
        <v>22</v>
      </c>
      <c r="F610" t="s">
        <v>40</v>
      </c>
      <c r="G610">
        <v>1.183333</v>
      </c>
      <c r="H610" t="s">
        <v>58</v>
      </c>
      <c r="I610">
        <v>655</v>
      </c>
      <c r="J610">
        <v>1365</v>
      </c>
      <c r="K610">
        <v>0</v>
      </c>
      <c r="L610">
        <v>0</v>
      </c>
      <c r="M610">
        <v>0.6</v>
      </c>
      <c r="N610">
        <v>0.8</v>
      </c>
      <c r="O610">
        <v>1.05</v>
      </c>
      <c r="P610">
        <v>1.1000000000000001</v>
      </c>
      <c r="Q610" t="s">
        <v>46</v>
      </c>
      <c r="R610">
        <v>5</v>
      </c>
      <c r="S610">
        <v>9</v>
      </c>
      <c r="T610" t="s">
        <v>47</v>
      </c>
      <c r="U610" t="s">
        <v>58</v>
      </c>
      <c r="V610" t="s">
        <v>35</v>
      </c>
      <c r="W610" t="s">
        <v>50</v>
      </c>
      <c r="X610">
        <v>2019</v>
      </c>
      <c r="Y610" t="s">
        <v>37</v>
      </c>
      <c r="Z610" t="s">
        <v>38</v>
      </c>
      <c r="AA610">
        <v>22</v>
      </c>
      <c r="AB610">
        <v>18</v>
      </c>
      <c r="AC610">
        <v>0.8</v>
      </c>
      <c r="AD610">
        <v>0.2366666</v>
      </c>
      <c r="AE610">
        <v>1092</v>
      </c>
      <c r="AF610">
        <f>VLOOKUP(A610,[1]DETALLE!$A$1:$AK$841,37,FALSE)</f>
        <v>1651.6500000000003</v>
      </c>
      <c r="AG610">
        <f>VLOOKUP(A610,[1]DETALLE!$A$1:$AK$841,16,FALSE)</f>
        <v>26</v>
      </c>
      <c r="AH610">
        <f>VLOOKUP(A610,[1]DETALLE!$A$1:$AK$841,22,FALSE)</f>
        <v>1.05</v>
      </c>
      <c r="AI610">
        <f>VLOOKUP(A610,[1]DETALLE!$A$1:$AK$841,27,FALSE)</f>
        <v>0.41749999999999998</v>
      </c>
      <c r="AJ610" t="str">
        <f>VLOOKUP(A610,[1]DETALLE!$A$1:$AK$841,18,FALSE)</f>
        <v>Light Production Digital Business</v>
      </c>
      <c r="AK610">
        <f t="shared" si="45"/>
        <v>0</v>
      </c>
      <c r="AL610">
        <f t="shared" si="46"/>
        <v>0</v>
      </c>
      <c r="AM610">
        <f t="shared" si="47"/>
        <v>0</v>
      </c>
      <c r="AN610">
        <f t="shared" si="48"/>
        <v>0</v>
      </c>
      <c r="AO610">
        <f t="shared" si="49"/>
        <v>0</v>
      </c>
    </row>
    <row r="611" spans="1:41" x14ac:dyDescent="0.25">
      <c r="A611" t="s">
        <v>136</v>
      </c>
      <c r="B611">
        <v>2019</v>
      </c>
      <c r="C611" t="s">
        <v>37</v>
      </c>
      <c r="D611" t="s">
        <v>38</v>
      </c>
      <c r="E611">
        <v>22</v>
      </c>
      <c r="F611" t="s">
        <v>44</v>
      </c>
      <c r="G611">
        <v>0</v>
      </c>
      <c r="H611" t="s">
        <v>66</v>
      </c>
      <c r="I611">
        <v>468</v>
      </c>
      <c r="J611">
        <v>715</v>
      </c>
      <c r="K611">
        <v>0</v>
      </c>
      <c r="L611">
        <v>0</v>
      </c>
      <c r="M611">
        <v>0</v>
      </c>
      <c r="N611">
        <v>0.6</v>
      </c>
      <c r="O611">
        <v>0.8</v>
      </c>
      <c r="P611">
        <v>1.05</v>
      </c>
      <c r="Q611" t="s">
        <v>46</v>
      </c>
      <c r="R611">
        <v>5</v>
      </c>
      <c r="S611">
        <v>9</v>
      </c>
      <c r="T611" t="s">
        <v>47</v>
      </c>
      <c r="U611" t="s">
        <v>58</v>
      </c>
      <c r="V611" t="s">
        <v>35</v>
      </c>
      <c r="W611" t="s">
        <v>55</v>
      </c>
      <c r="X611">
        <v>2019</v>
      </c>
      <c r="Y611" t="s">
        <v>37</v>
      </c>
      <c r="Z611" t="s">
        <v>38</v>
      </c>
      <c r="AA611">
        <v>22</v>
      </c>
      <c r="AB611">
        <v>21</v>
      </c>
      <c r="AC611">
        <v>0</v>
      </c>
      <c r="AD611">
        <v>0</v>
      </c>
      <c r="AE611">
        <v>715</v>
      </c>
      <c r="AF611">
        <f>VLOOKUP(A611,[1]DETALLE!$A$1:$AK$841,37,FALSE)</f>
        <v>1527.7762500000003</v>
      </c>
      <c r="AG611">
        <f>VLOOKUP(A611,[1]DETALLE!$A$1:$AK$841,16,FALSE)</f>
        <v>16</v>
      </c>
      <c r="AH611">
        <f>VLOOKUP(A611,[1]DETALLE!$A$1:$AK$841,22,FALSE)</f>
        <v>1.05</v>
      </c>
      <c r="AI611">
        <f>VLOOKUP(A611,[1]DETALLE!$A$1:$AK$841,27,FALSE)</f>
        <v>1.3149999999999999</v>
      </c>
      <c r="AJ611" t="str">
        <f>VLOOKUP(A611,[1]DETALLE!$A$1:$AK$841,18,FALSE)</f>
        <v>Light Production Digital Business</v>
      </c>
      <c r="AK611">
        <f t="shared" si="45"/>
        <v>0</v>
      </c>
      <c r="AL611">
        <f t="shared" si="46"/>
        <v>0</v>
      </c>
      <c r="AM611">
        <f t="shared" si="47"/>
        <v>0</v>
      </c>
      <c r="AN611">
        <f t="shared" si="48"/>
        <v>0</v>
      </c>
      <c r="AO611">
        <f t="shared" si="49"/>
        <v>0</v>
      </c>
    </row>
    <row r="612" spans="1:41" x14ac:dyDescent="0.25">
      <c r="A612" t="s">
        <v>307</v>
      </c>
      <c r="B612">
        <v>2019</v>
      </c>
      <c r="C612" t="s">
        <v>37</v>
      </c>
      <c r="D612" t="s">
        <v>38</v>
      </c>
      <c r="E612">
        <v>22</v>
      </c>
      <c r="F612" t="s">
        <v>44</v>
      </c>
      <c r="G612">
        <v>0</v>
      </c>
      <c r="H612" t="s">
        <v>66</v>
      </c>
      <c r="I612">
        <v>468</v>
      </c>
      <c r="J612">
        <v>715</v>
      </c>
      <c r="K612">
        <v>0</v>
      </c>
      <c r="L612">
        <v>0</v>
      </c>
      <c r="M612">
        <v>0</v>
      </c>
      <c r="N612">
        <v>0.6</v>
      </c>
      <c r="O612">
        <v>0.8</v>
      </c>
      <c r="P612">
        <v>1.05</v>
      </c>
      <c r="Q612" t="s">
        <v>46</v>
      </c>
      <c r="R612">
        <v>5</v>
      </c>
      <c r="S612">
        <v>9</v>
      </c>
      <c r="T612" t="s">
        <v>47</v>
      </c>
      <c r="U612" t="s">
        <v>58</v>
      </c>
      <c r="V612" t="s">
        <v>35</v>
      </c>
      <c r="W612" t="s">
        <v>55</v>
      </c>
      <c r="X612">
        <v>2019</v>
      </c>
      <c r="Y612" t="s">
        <v>37</v>
      </c>
      <c r="Z612" t="s">
        <v>38</v>
      </c>
      <c r="AA612">
        <v>23</v>
      </c>
      <c r="AB612">
        <v>17</v>
      </c>
      <c r="AC612">
        <v>0</v>
      </c>
      <c r="AD612">
        <v>0</v>
      </c>
      <c r="AE612">
        <v>715</v>
      </c>
      <c r="AF612">
        <f>VLOOKUP(A612,[1]DETALLE!$A$1:$AK$841,37,FALSE)</f>
        <v>0</v>
      </c>
      <c r="AG612">
        <f>VLOOKUP(A612,[1]DETALLE!$A$1:$AK$841,16,FALSE)</f>
        <v>13</v>
      </c>
      <c r="AH612">
        <f>VLOOKUP(A612,[1]DETALLE!$A$1:$AK$841,22,FALSE)</f>
        <v>0</v>
      </c>
      <c r="AI612">
        <f>VLOOKUP(A612,[1]DETALLE!$A$1:$AK$841,27,FALSE)</f>
        <v>0.35333333333333333</v>
      </c>
      <c r="AJ612" t="str">
        <f>VLOOKUP(A612,[1]DETALLE!$A$1:$AK$841,18,FALSE)</f>
        <v>A4 Mono MFPs</v>
      </c>
      <c r="AK612">
        <f t="shared" si="45"/>
        <v>0</v>
      </c>
      <c r="AL612">
        <f t="shared" si="46"/>
        <v>0</v>
      </c>
      <c r="AM612">
        <f t="shared" si="47"/>
        <v>1</v>
      </c>
      <c r="AN612">
        <f t="shared" si="48"/>
        <v>0</v>
      </c>
      <c r="AO612">
        <f t="shared" si="49"/>
        <v>0</v>
      </c>
    </row>
    <row r="613" spans="1:41" x14ac:dyDescent="0.25">
      <c r="A613" t="s">
        <v>458</v>
      </c>
      <c r="B613">
        <v>2019</v>
      </c>
      <c r="C613" t="s">
        <v>37</v>
      </c>
      <c r="D613" t="s">
        <v>38</v>
      </c>
      <c r="E613">
        <v>22</v>
      </c>
      <c r="F613" t="s">
        <v>40</v>
      </c>
      <c r="G613">
        <v>0.35</v>
      </c>
      <c r="H613" t="s">
        <v>116</v>
      </c>
      <c r="I613">
        <v>655</v>
      </c>
      <c r="J613">
        <v>1365</v>
      </c>
      <c r="K613">
        <v>0</v>
      </c>
      <c r="L613">
        <v>0</v>
      </c>
      <c r="M613">
        <v>0.6</v>
      </c>
      <c r="N613">
        <v>0.8</v>
      </c>
      <c r="O613">
        <v>1.05</v>
      </c>
      <c r="P613">
        <v>1.1000000000000001</v>
      </c>
      <c r="Q613" t="s">
        <v>46</v>
      </c>
      <c r="R613">
        <v>5</v>
      </c>
      <c r="S613">
        <v>9</v>
      </c>
      <c r="T613" t="s">
        <v>47</v>
      </c>
      <c r="U613" t="s">
        <v>58</v>
      </c>
      <c r="V613" t="s">
        <v>35</v>
      </c>
      <c r="W613" t="s">
        <v>55</v>
      </c>
      <c r="X613">
        <v>2019</v>
      </c>
      <c r="Y613" t="s">
        <v>37</v>
      </c>
      <c r="Z613" t="s">
        <v>38</v>
      </c>
      <c r="AA613">
        <v>24</v>
      </c>
      <c r="AB613">
        <v>10</v>
      </c>
      <c r="AC613">
        <v>0.6</v>
      </c>
      <c r="AD613">
        <v>7.0000000000000007E-2</v>
      </c>
      <c r="AE613">
        <v>819</v>
      </c>
      <c r="AF613">
        <f>VLOOKUP(A613,[1]DETALLE!$A$1:$AK$841,37,FALSE)</f>
        <v>1808.95</v>
      </c>
      <c r="AG613">
        <f>VLOOKUP(A613,[1]DETALLE!$A$1:$AK$841,16,FALSE)</f>
        <v>152</v>
      </c>
      <c r="AH613">
        <f>VLOOKUP(A613,[1]DETALLE!$A$1:$AK$841,22,FALSE)</f>
        <v>1.1499999999999999</v>
      </c>
      <c r="AI613">
        <f>VLOOKUP(A613,[1]DETALLE!$A$1:$AK$841,27,FALSE)</f>
        <v>0.59250000000000003</v>
      </c>
      <c r="AJ613" t="str">
        <f>VLOOKUP(A613,[1]DETALLE!$A$1:$AK$841,18,FALSE)</f>
        <v>Entry Production Color Low/Mid</v>
      </c>
      <c r="AK613">
        <f t="shared" si="45"/>
        <v>0</v>
      </c>
      <c r="AL613">
        <f t="shared" si="46"/>
        <v>0</v>
      </c>
      <c r="AM613">
        <f t="shared" si="47"/>
        <v>0</v>
      </c>
      <c r="AN613">
        <f t="shared" si="48"/>
        <v>0</v>
      </c>
      <c r="AO613">
        <f t="shared" si="49"/>
        <v>0</v>
      </c>
    </row>
    <row r="614" spans="1:41" x14ac:dyDescent="0.25">
      <c r="A614" t="s">
        <v>553</v>
      </c>
      <c r="B614">
        <v>2019</v>
      </c>
      <c r="C614" t="s">
        <v>37</v>
      </c>
      <c r="D614" t="s">
        <v>38</v>
      </c>
      <c r="E614">
        <v>22</v>
      </c>
      <c r="F614" t="s">
        <v>40</v>
      </c>
      <c r="G614">
        <v>1.35</v>
      </c>
      <c r="H614" t="s">
        <v>58</v>
      </c>
      <c r="I614">
        <v>655</v>
      </c>
      <c r="J614">
        <v>1365</v>
      </c>
      <c r="K614">
        <v>0</v>
      </c>
      <c r="L614">
        <v>0</v>
      </c>
      <c r="M614">
        <v>0.6</v>
      </c>
      <c r="N614">
        <v>0.8</v>
      </c>
      <c r="O614">
        <v>1.05</v>
      </c>
      <c r="P614">
        <v>1.1000000000000001</v>
      </c>
      <c r="Q614" t="s">
        <v>46</v>
      </c>
      <c r="R614">
        <v>5</v>
      </c>
      <c r="S614">
        <v>9</v>
      </c>
      <c r="T614" t="s">
        <v>47</v>
      </c>
      <c r="U614" t="s">
        <v>58</v>
      </c>
      <c r="V614" t="s">
        <v>35</v>
      </c>
      <c r="W614" t="s">
        <v>42</v>
      </c>
      <c r="X614">
        <v>2019</v>
      </c>
      <c r="Y614" t="s">
        <v>37</v>
      </c>
      <c r="Z614" t="s">
        <v>38</v>
      </c>
      <c r="AA614">
        <v>22</v>
      </c>
      <c r="AB614">
        <v>60</v>
      </c>
      <c r="AC614">
        <v>1.1000000000000001</v>
      </c>
      <c r="AD614">
        <v>0.27</v>
      </c>
      <c r="AE614">
        <v>1501.5</v>
      </c>
      <c r="AF614">
        <f>VLOOKUP(A614,[1]DETALLE!$A$1:$AK$841,37,FALSE)</f>
        <v>1573.0000000000002</v>
      </c>
      <c r="AG614" t="str">
        <f>VLOOKUP(A614,[1]DETALLE!$A$1:$AK$841,16,FALSE)</f>
        <v xml:space="preserve">  </v>
      </c>
      <c r="AH614">
        <f>VLOOKUP(A614,[1]DETALLE!$A$1:$AK$841,22,FALSE)</f>
        <v>1</v>
      </c>
      <c r="AI614">
        <f>VLOOKUP(A614,[1]DETALLE!$A$1:$AK$841,27,FALSE)</f>
        <v>1</v>
      </c>
      <c r="AJ614" t="str">
        <f>VLOOKUP(A614,[1]DETALLE!$A$1:$AK$841,18,FALSE)</f>
        <v>Entry Production Color Low/Mid</v>
      </c>
      <c r="AK614">
        <f t="shared" si="45"/>
        <v>0</v>
      </c>
      <c r="AL614">
        <f t="shared" si="46"/>
        <v>0</v>
      </c>
      <c r="AM614">
        <f t="shared" si="47"/>
        <v>0</v>
      </c>
      <c r="AN614">
        <f t="shared" si="48"/>
        <v>0</v>
      </c>
      <c r="AO614">
        <f t="shared" si="49"/>
        <v>0</v>
      </c>
    </row>
    <row r="615" spans="1:41" x14ac:dyDescent="0.25">
      <c r="A615" t="s">
        <v>554</v>
      </c>
      <c r="B615">
        <v>2019</v>
      </c>
      <c r="C615" t="s">
        <v>37</v>
      </c>
      <c r="D615" t="s">
        <v>38</v>
      </c>
      <c r="E615">
        <v>22</v>
      </c>
      <c r="F615" t="s">
        <v>40</v>
      </c>
      <c r="G615">
        <v>0.1833333</v>
      </c>
      <c r="H615" t="s">
        <v>58</v>
      </c>
      <c r="I615">
        <v>655</v>
      </c>
      <c r="J615">
        <v>1365</v>
      </c>
      <c r="K615">
        <v>0</v>
      </c>
      <c r="L615">
        <v>0</v>
      </c>
      <c r="M615">
        <v>0.6</v>
      </c>
      <c r="N615">
        <v>0.8</v>
      </c>
      <c r="O615">
        <v>1.05</v>
      </c>
      <c r="P615">
        <v>1.1000000000000001</v>
      </c>
      <c r="Q615" t="s">
        <v>46</v>
      </c>
      <c r="R615">
        <v>5</v>
      </c>
      <c r="S615">
        <v>9</v>
      </c>
      <c r="T615" t="s">
        <v>47</v>
      </c>
      <c r="U615" t="s">
        <v>58</v>
      </c>
      <c r="V615" t="s">
        <v>35</v>
      </c>
      <c r="W615" t="s">
        <v>55</v>
      </c>
      <c r="X615">
        <v>2019</v>
      </c>
      <c r="Y615" t="s">
        <v>37</v>
      </c>
      <c r="Z615" t="s">
        <v>38</v>
      </c>
      <c r="AA615">
        <v>22</v>
      </c>
      <c r="AB615">
        <v>84</v>
      </c>
      <c r="AC615">
        <v>1.1000000000000001</v>
      </c>
      <c r="AD615">
        <v>3.6666659999999997E-2</v>
      </c>
      <c r="AE615">
        <v>1501.5</v>
      </c>
      <c r="AF615">
        <f>VLOOKUP(A615,[1]DETALLE!$A$1:$AK$841,37,FALSE)</f>
        <v>0</v>
      </c>
      <c r="AG615">
        <f>VLOOKUP(A615,[1]DETALLE!$A$1:$AK$841,16,FALSE)</f>
        <v>12</v>
      </c>
      <c r="AH615">
        <f>VLOOKUP(A615,[1]DETALLE!$A$1:$AK$841,22,FALSE)</f>
        <v>0.8</v>
      </c>
      <c r="AI615">
        <f>VLOOKUP(A615,[1]DETALLE!$A$1:$AK$841,27,FALSE)</f>
        <v>9.5000000000000001E-2</v>
      </c>
      <c r="AJ615" t="str">
        <f>VLOOKUP(A615,[1]DETALLE!$A$1:$AK$841,18,FALSE)</f>
        <v>Entry Production Color Low/Mid</v>
      </c>
      <c r="AK615">
        <f t="shared" si="45"/>
        <v>0</v>
      </c>
      <c r="AL615">
        <f t="shared" si="46"/>
        <v>0</v>
      </c>
      <c r="AM615">
        <f t="shared" si="47"/>
        <v>0</v>
      </c>
      <c r="AN615">
        <f t="shared" si="48"/>
        <v>0</v>
      </c>
      <c r="AO615">
        <f t="shared" si="49"/>
        <v>0</v>
      </c>
    </row>
    <row r="616" spans="1:41" x14ac:dyDescent="0.25">
      <c r="A616" t="s">
        <v>555</v>
      </c>
      <c r="B616">
        <v>2019</v>
      </c>
      <c r="C616" t="s">
        <v>37</v>
      </c>
      <c r="D616" t="s">
        <v>38</v>
      </c>
      <c r="E616">
        <v>22</v>
      </c>
      <c r="F616" t="s">
        <v>40</v>
      </c>
      <c r="G616">
        <v>1.066667</v>
      </c>
      <c r="H616" t="s">
        <v>116</v>
      </c>
      <c r="I616">
        <v>655</v>
      </c>
      <c r="J616">
        <v>1365</v>
      </c>
      <c r="K616">
        <v>0</v>
      </c>
      <c r="L616">
        <v>0</v>
      </c>
      <c r="M616">
        <v>0.6</v>
      </c>
      <c r="N616">
        <v>0.8</v>
      </c>
      <c r="O616">
        <v>1.05</v>
      </c>
      <c r="P616">
        <v>1.1000000000000001</v>
      </c>
      <c r="Q616" t="s">
        <v>46</v>
      </c>
      <c r="R616">
        <v>5</v>
      </c>
      <c r="S616">
        <v>9</v>
      </c>
      <c r="T616" t="s">
        <v>47</v>
      </c>
      <c r="U616" t="s">
        <v>58</v>
      </c>
      <c r="V616" t="s">
        <v>35</v>
      </c>
      <c r="W616" t="s">
        <v>130</v>
      </c>
      <c r="X616">
        <v>2019</v>
      </c>
      <c r="Y616" t="s">
        <v>37</v>
      </c>
      <c r="Z616" t="s">
        <v>38</v>
      </c>
      <c r="AA616">
        <v>23</v>
      </c>
      <c r="AB616">
        <v>48</v>
      </c>
      <c r="AC616">
        <v>1.05</v>
      </c>
      <c r="AD616">
        <v>0.21333340000000001</v>
      </c>
      <c r="AE616">
        <v>1433.25</v>
      </c>
      <c r="AF616">
        <f>VLOOKUP(A616,[1]DETALLE!$A$1:$AK$841,37,FALSE)</f>
        <v>750.75000000000011</v>
      </c>
      <c r="AG616">
        <f>VLOOKUP(A616,[1]DETALLE!$A$1:$AK$841,16,FALSE)</f>
        <v>217</v>
      </c>
      <c r="AH616">
        <f>VLOOKUP(A616,[1]DETALLE!$A$1:$AK$841,22,FALSE)</f>
        <v>1.05</v>
      </c>
      <c r="AI616">
        <f>VLOOKUP(A616,[1]DETALLE!$A$1:$AK$841,27,FALSE)</f>
        <v>0.08</v>
      </c>
      <c r="AJ616" t="str">
        <f>VLOOKUP(A616,[1]DETALLE!$A$1:$AK$841,18,FALSE)</f>
        <v>A4 Mono MFPs</v>
      </c>
      <c r="AK616">
        <f t="shared" si="45"/>
        <v>0</v>
      </c>
      <c r="AL616">
        <f t="shared" si="46"/>
        <v>0</v>
      </c>
      <c r="AM616">
        <f t="shared" si="47"/>
        <v>1</v>
      </c>
      <c r="AN616">
        <f t="shared" si="48"/>
        <v>0</v>
      </c>
      <c r="AO616">
        <f t="shared" si="49"/>
        <v>0</v>
      </c>
    </row>
    <row r="617" spans="1:41" x14ac:dyDescent="0.25">
      <c r="A617" t="s">
        <v>556</v>
      </c>
      <c r="B617">
        <v>2019</v>
      </c>
      <c r="C617" t="s">
        <v>37</v>
      </c>
      <c r="D617" t="s">
        <v>38</v>
      </c>
      <c r="E617">
        <v>22</v>
      </c>
      <c r="F617" t="s">
        <v>40</v>
      </c>
      <c r="G617">
        <v>1.816667</v>
      </c>
      <c r="I617" t="s">
        <v>33</v>
      </c>
      <c r="J617" t="s">
        <v>33</v>
      </c>
      <c r="K617" t="s">
        <v>33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R617" t="s">
        <v>33</v>
      </c>
      <c r="S617" t="s">
        <v>33</v>
      </c>
      <c r="U617" t="s">
        <v>58</v>
      </c>
      <c r="V617" t="s">
        <v>35</v>
      </c>
      <c r="W617" t="s">
        <v>55</v>
      </c>
      <c r="X617">
        <v>2019</v>
      </c>
      <c r="Y617" t="s">
        <v>37</v>
      </c>
      <c r="Z617" t="s">
        <v>38</v>
      </c>
      <c r="AA617">
        <v>22</v>
      </c>
      <c r="AB617">
        <v>0</v>
      </c>
      <c r="AC617">
        <v>1.1000000000000001</v>
      </c>
      <c r="AD617">
        <v>0</v>
      </c>
      <c r="AE617">
        <v>1030.25</v>
      </c>
      <c r="AF617">
        <f>VLOOKUP(A617,[1]DETALLE!$A$1:$AK$841,37,FALSE)</f>
        <v>1092</v>
      </c>
      <c r="AG617">
        <f>VLOOKUP(A617,[1]DETALLE!$A$1:$AK$841,16,FALSE)</f>
        <v>20</v>
      </c>
      <c r="AH617">
        <f>VLOOKUP(A617,[1]DETALLE!$A$1:$AK$841,22,FALSE)</f>
        <v>0.8</v>
      </c>
      <c r="AI617">
        <f>VLOOKUP(A617,[1]DETALLE!$A$1:$AK$841,27,FALSE)</f>
        <v>0.49199999999999999</v>
      </c>
      <c r="AJ617" t="str">
        <f>VLOOKUP(A617,[1]DETALLE!$A$1:$AK$841,18,FALSE)</f>
        <v>Departmental Digital</v>
      </c>
      <c r="AK617">
        <f t="shared" si="45"/>
        <v>0</v>
      </c>
      <c r="AL617">
        <f t="shared" si="46"/>
        <v>0</v>
      </c>
      <c r="AM617">
        <f t="shared" si="47"/>
        <v>0</v>
      </c>
      <c r="AN617">
        <f t="shared" si="48"/>
        <v>0</v>
      </c>
      <c r="AO617">
        <f t="shared" si="49"/>
        <v>0</v>
      </c>
    </row>
    <row r="618" spans="1:41" x14ac:dyDescent="0.25">
      <c r="A618" t="s">
        <v>189</v>
      </c>
      <c r="B618">
        <v>2019</v>
      </c>
      <c r="C618" t="s">
        <v>37</v>
      </c>
      <c r="D618" t="s">
        <v>38</v>
      </c>
      <c r="E618">
        <v>22</v>
      </c>
      <c r="F618" t="s">
        <v>40</v>
      </c>
      <c r="G618">
        <v>10.283329999999999</v>
      </c>
      <c r="H618" t="s">
        <v>58</v>
      </c>
      <c r="I618">
        <v>655</v>
      </c>
      <c r="J618">
        <v>1365</v>
      </c>
      <c r="K618">
        <v>0</v>
      </c>
      <c r="L618">
        <v>0</v>
      </c>
      <c r="M618">
        <v>0.6</v>
      </c>
      <c r="N618">
        <v>0.8</v>
      </c>
      <c r="O618">
        <v>1.05</v>
      </c>
      <c r="P618">
        <v>1.1000000000000001</v>
      </c>
      <c r="Q618" t="s">
        <v>46</v>
      </c>
      <c r="R618">
        <v>5</v>
      </c>
      <c r="S618">
        <v>9</v>
      </c>
      <c r="T618" t="s">
        <v>85</v>
      </c>
      <c r="U618" t="s">
        <v>58</v>
      </c>
      <c r="V618" t="s">
        <v>35</v>
      </c>
      <c r="W618" t="s">
        <v>80</v>
      </c>
      <c r="X618">
        <v>2019</v>
      </c>
      <c r="Y618" t="s">
        <v>37</v>
      </c>
      <c r="Z618" t="s">
        <v>38</v>
      </c>
      <c r="AA618">
        <v>23</v>
      </c>
      <c r="AB618">
        <v>20</v>
      </c>
      <c r="AC618">
        <v>0.8</v>
      </c>
      <c r="AD618">
        <v>1.14259222222222</v>
      </c>
      <c r="AE618">
        <v>1043.3404041666699</v>
      </c>
      <c r="AF618">
        <f>VLOOKUP(A618,[1]DETALLE!$A$1:$AK$841,37,FALSE)</f>
        <v>0</v>
      </c>
      <c r="AG618">
        <f>VLOOKUP(A618,[1]DETALLE!$A$1:$AK$841,16,FALSE)</f>
        <v>2</v>
      </c>
      <c r="AH618">
        <f>VLOOKUP(A618,[1]DETALLE!$A$1:$AK$841,22,FALSE)</f>
        <v>0</v>
      </c>
      <c r="AI618">
        <f>VLOOKUP(A618,[1]DETALLE!$A$1:$AK$841,27,FALSE)</f>
        <v>3.7999999999999999E-2</v>
      </c>
      <c r="AJ618" t="str">
        <f>VLOOKUP(A618,[1]DETALLE!$A$1:$AK$841,18,FALSE)</f>
        <v>Departmental Digital</v>
      </c>
      <c r="AK618">
        <f t="shared" si="45"/>
        <v>0</v>
      </c>
      <c r="AL618">
        <f t="shared" si="46"/>
        <v>0</v>
      </c>
      <c r="AM618">
        <f t="shared" si="47"/>
        <v>0</v>
      </c>
      <c r="AN618">
        <f t="shared" si="48"/>
        <v>0</v>
      </c>
      <c r="AO618">
        <f t="shared" si="49"/>
        <v>1</v>
      </c>
    </row>
    <row r="619" spans="1:41" x14ac:dyDescent="0.25">
      <c r="A619" t="s">
        <v>557</v>
      </c>
      <c r="B619">
        <v>2019</v>
      </c>
      <c r="C619" t="s">
        <v>37</v>
      </c>
      <c r="D619" t="s">
        <v>38</v>
      </c>
      <c r="E619">
        <v>22</v>
      </c>
      <c r="F619" t="s">
        <v>40</v>
      </c>
      <c r="G619">
        <v>1.183333</v>
      </c>
      <c r="H619" t="s">
        <v>41</v>
      </c>
      <c r="I619">
        <v>468</v>
      </c>
      <c r="J619">
        <v>715</v>
      </c>
      <c r="K619">
        <v>0</v>
      </c>
      <c r="L619">
        <v>0</v>
      </c>
      <c r="M619">
        <v>0</v>
      </c>
      <c r="N619">
        <v>0.6</v>
      </c>
      <c r="O619">
        <v>0.8</v>
      </c>
      <c r="P619">
        <v>1.05</v>
      </c>
      <c r="Q619" t="s">
        <v>46</v>
      </c>
      <c r="R619">
        <v>5</v>
      </c>
      <c r="S619">
        <v>9</v>
      </c>
      <c r="T619" t="s">
        <v>47</v>
      </c>
      <c r="U619" t="s">
        <v>34</v>
      </c>
      <c r="V619" t="s">
        <v>35</v>
      </c>
      <c r="W619" t="s">
        <v>55</v>
      </c>
      <c r="X619">
        <v>2019</v>
      </c>
      <c r="Y619" t="s">
        <v>37</v>
      </c>
      <c r="Z619" t="s">
        <v>38</v>
      </c>
      <c r="AA619">
        <v>25</v>
      </c>
      <c r="AB619">
        <v>369</v>
      </c>
      <c r="AC619">
        <v>1.05</v>
      </c>
      <c r="AD619">
        <v>0.2366666</v>
      </c>
      <c r="AE619">
        <v>750.75</v>
      </c>
      <c r="AF619">
        <f>VLOOKUP(A619,[1]DETALLE!$A$1:$AK$841,37,FALSE)</f>
        <v>1808.95</v>
      </c>
      <c r="AG619">
        <f>VLOOKUP(A619,[1]DETALLE!$A$1:$AK$841,16,FALSE)</f>
        <v>68</v>
      </c>
      <c r="AH619">
        <f>VLOOKUP(A619,[1]DETALLE!$A$1:$AK$841,22,FALSE)</f>
        <v>1.1499999999999999</v>
      </c>
      <c r="AI619">
        <f>VLOOKUP(A619,[1]DETALLE!$A$1:$AK$841,27,FALSE)</f>
        <v>0.53</v>
      </c>
      <c r="AJ619" t="str">
        <f>VLOOKUP(A619,[1]DETALLE!$A$1:$AK$841,18,FALSE)</f>
        <v>Entry Production Color Low/Mid</v>
      </c>
      <c r="AK619">
        <f t="shared" si="45"/>
        <v>0</v>
      </c>
      <c r="AL619">
        <f t="shared" si="46"/>
        <v>0</v>
      </c>
      <c r="AM619">
        <f t="shared" si="47"/>
        <v>0</v>
      </c>
      <c r="AN619">
        <f t="shared" si="48"/>
        <v>0</v>
      </c>
      <c r="AO619">
        <f t="shared" si="49"/>
        <v>0</v>
      </c>
    </row>
    <row r="620" spans="1:41" x14ac:dyDescent="0.25">
      <c r="A620" t="s">
        <v>558</v>
      </c>
      <c r="B620">
        <v>2019</v>
      </c>
      <c r="C620" t="s">
        <v>37</v>
      </c>
      <c r="D620" t="s">
        <v>38</v>
      </c>
      <c r="E620">
        <v>22</v>
      </c>
      <c r="F620" t="s">
        <v>44</v>
      </c>
      <c r="G620">
        <v>0</v>
      </c>
      <c r="I620" t="s">
        <v>33</v>
      </c>
      <c r="J620" t="s">
        <v>33</v>
      </c>
      <c r="K620" t="s">
        <v>33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R620" t="s">
        <v>33</v>
      </c>
      <c r="S620" t="s">
        <v>33</v>
      </c>
      <c r="U620" t="s">
        <v>71</v>
      </c>
      <c r="V620" t="s">
        <v>35</v>
      </c>
      <c r="W620" t="s">
        <v>55</v>
      </c>
      <c r="X620">
        <v>2019</v>
      </c>
      <c r="Y620" t="s">
        <v>37</v>
      </c>
      <c r="Z620" t="s">
        <v>38</v>
      </c>
      <c r="AA620">
        <v>22</v>
      </c>
      <c r="AB620">
        <v>176</v>
      </c>
      <c r="AC620">
        <v>1.1000000000000001</v>
      </c>
      <c r="AD620">
        <v>0</v>
      </c>
      <c r="AE620">
        <v>715</v>
      </c>
      <c r="AF620">
        <f>VLOOKUP(A620,[1]DETALLE!$A$1:$AK$841,37,FALSE)</f>
        <v>1501.5000000000002</v>
      </c>
      <c r="AG620">
        <f>VLOOKUP(A620,[1]DETALLE!$A$1:$AK$841,16,FALSE)</f>
        <v>78</v>
      </c>
      <c r="AH620">
        <f>VLOOKUP(A620,[1]DETALLE!$A$1:$AK$841,22,FALSE)</f>
        <v>1.1000000000000001</v>
      </c>
      <c r="AI620">
        <f>VLOOKUP(A620,[1]DETALLE!$A$1:$AK$841,27,FALSE)</f>
        <v>0.47599999999999998</v>
      </c>
      <c r="AJ620" t="str">
        <f>VLOOKUP(A620,[1]DETALLE!$A$1:$AK$841,18,FALSE)</f>
        <v>Departmental Digital</v>
      </c>
      <c r="AK620">
        <f t="shared" si="45"/>
        <v>0</v>
      </c>
      <c r="AL620">
        <f t="shared" si="46"/>
        <v>0</v>
      </c>
      <c r="AM620">
        <f t="shared" si="47"/>
        <v>1</v>
      </c>
      <c r="AN620">
        <f t="shared" si="48"/>
        <v>0</v>
      </c>
      <c r="AO620">
        <f t="shared" si="49"/>
        <v>0</v>
      </c>
    </row>
    <row r="621" spans="1:41" x14ac:dyDescent="0.25">
      <c r="A621" t="s">
        <v>359</v>
      </c>
      <c r="B621">
        <v>2019</v>
      </c>
      <c r="C621" t="s">
        <v>37</v>
      </c>
      <c r="D621" t="s">
        <v>38</v>
      </c>
      <c r="E621">
        <v>22</v>
      </c>
      <c r="F621" t="s">
        <v>44</v>
      </c>
      <c r="G621">
        <v>0</v>
      </c>
      <c r="H621" t="s">
        <v>71</v>
      </c>
      <c r="I621">
        <v>468</v>
      </c>
      <c r="J621">
        <v>715</v>
      </c>
      <c r="K621">
        <v>0</v>
      </c>
      <c r="L621">
        <v>0</v>
      </c>
      <c r="M621">
        <v>0</v>
      </c>
      <c r="N621">
        <v>0.6</v>
      </c>
      <c r="O621">
        <v>0.8</v>
      </c>
      <c r="P621">
        <v>1.05</v>
      </c>
      <c r="Q621" t="s">
        <v>46</v>
      </c>
      <c r="R621">
        <v>5</v>
      </c>
      <c r="S621">
        <v>9</v>
      </c>
      <c r="T621" t="s">
        <v>47</v>
      </c>
      <c r="U621" t="s">
        <v>71</v>
      </c>
      <c r="V621" t="s">
        <v>35</v>
      </c>
      <c r="W621" t="s">
        <v>55</v>
      </c>
      <c r="X621">
        <v>2019</v>
      </c>
      <c r="Y621" t="s">
        <v>37</v>
      </c>
      <c r="Z621" t="s">
        <v>38</v>
      </c>
      <c r="AA621">
        <v>22</v>
      </c>
      <c r="AB621">
        <v>14</v>
      </c>
      <c r="AC621">
        <v>0</v>
      </c>
      <c r="AD621">
        <v>0</v>
      </c>
      <c r="AE621">
        <v>715</v>
      </c>
      <c r="AF621">
        <f>VLOOKUP(A621,[1]DETALLE!$A$1:$AK$841,37,FALSE)</f>
        <v>750.75000000000011</v>
      </c>
      <c r="AG621">
        <f>VLOOKUP(A621,[1]DETALLE!$A$1:$AK$841,16,FALSE)</f>
        <v>601</v>
      </c>
      <c r="AH621">
        <f>VLOOKUP(A621,[1]DETALLE!$A$1:$AK$841,22,FALSE)</f>
        <v>1.05</v>
      </c>
      <c r="AI621">
        <f>VLOOKUP(A621,[1]DETALLE!$A$1:$AK$841,27,FALSE)</f>
        <v>0.94399999999999995</v>
      </c>
      <c r="AJ621" t="str">
        <f>VLOOKUP(A621,[1]DETALLE!$A$1:$AK$841,18,FALSE)</f>
        <v>A4 Mono MFPs</v>
      </c>
      <c r="AK621">
        <f t="shared" si="45"/>
        <v>0</v>
      </c>
      <c r="AL621">
        <f t="shared" si="46"/>
        <v>0</v>
      </c>
      <c r="AM621">
        <f t="shared" si="47"/>
        <v>0</v>
      </c>
      <c r="AN621">
        <f t="shared" si="48"/>
        <v>0</v>
      </c>
      <c r="AO621">
        <f t="shared" si="49"/>
        <v>0</v>
      </c>
    </row>
    <row r="622" spans="1:41" x14ac:dyDescent="0.25">
      <c r="A622" t="s">
        <v>559</v>
      </c>
      <c r="B622">
        <v>2019</v>
      </c>
      <c r="C622" t="s">
        <v>37</v>
      </c>
      <c r="D622" t="s">
        <v>38</v>
      </c>
      <c r="E622">
        <v>22</v>
      </c>
      <c r="F622" t="s">
        <v>40</v>
      </c>
      <c r="G622">
        <v>2.9</v>
      </c>
      <c r="H622" t="s">
        <v>54</v>
      </c>
      <c r="I622">
        <v>803</v>
      </c>
      <c r="J622">
        <v>1573</v>
      </c>
      <c r="K622">
        <v>0.2</v>
      </c>
      <c r="L622">
        <v>0.6</v>
      </c>
      <c r="M622">
        <v>0.8</v>
      </c>
      <c r="N622">
        <v>1.05</v>
      </c>
      <c r="O622">
        <v>1.1000000000000001</v>
      </c>
      <c r="P622">
        <v>1.1499999999999999</v>
      </c>
      <c r="Q622" t="s">
        <v>46</v>
      </c>
      <c r="R622">
        <v>4</v>
      </c>
      <c r="S622">
        <v>6</v>
      </c>
      <c r="T622" t="s">
        <v>47</v>
      </c>
      <c r="U622" t="s">
        <v>54</v>
      </c>
      <c r="V622" t="s">
        <v>35</v>
      </c>
      <c r="W622" t="s">
        <v>59</v>
      </c>
      <c r="X622">
        <v>2019</v>
      </c>
      <c r="Y622" t="s">
        <v>37</v>
      </c>
      <c r="Z622" t="s">
        <v>38</v>
      </c>
      <c r="AA622">
        <v>24</v>
      </c>
      <c r="AB622">
        <v>125</v>
      </c>
      <c r="AC622">
        <v>1.1499999999999999</v>
      </c>
      <c r="AD622">
        <v>0.72499999999999998</v>
      </c>
      <c r="AE622">
        <v>1808.95</v>
      </c>
      <c r="AF622">
        <f>VLOOKUP(A622,[1]DETALLE!$A$1:$AK$841,37,FALSE)</f>
        <v>715.00000000000011</v>
      </c>
      <c r="AG622" t="str">
        <f>VLOOKUP(A622,[1]DETALLE!$A$1:$AK$841,16,FALSE)</f>
        <v xml:space="preserve">  </v>
      </c>
      <c r="AH622">
        <f>VLOOKUP(A622,[1]DETALLE!$A$1:$AK$841,22,FALSE)</f>
        <v>1</v>
      </c>
      <c r="AI622">
        <f>VLOOKUP(A622,[1]DETALLE!$A$1:$AK$841,27,FALSE)</f>
        <v>1</v>
      </c>
      <c r="AJ622" t="str">
        <f>VLOOKUP(A622,[1]DETALLE!$A$1:$AK$841,18,FALSE)</f>
        <v>Entry Mono Printers</v>
      </c>
      <c r="AK622">
        <f t="shared" si="45"/>
        <v>0</v>
      </c>
      <c r="AL622">
        <f t="shared" si="46"/>
        <v>0</v>
      </c>
      <c r="AM622">
        <f t="shared" si="47"/>
        <v>0</v>
      </c>
      <c r="AN622">
        <f t="shared" si="48"/>
        <v>0</v>
      </c>
      <c r="AO622">
        <f t="shared" si="49"/>
        <v>0</v>
      </c>
    </row>
    <row r="623" spans="1:41" x14ac:dyDescent="0.25">
      <c r="A623" t="s">
        <v>560</v>
      </c>
      <c r="B623">
        <v>2019</v>
      </c>
      <c r="C623" t="s">
        <v>37</v>
      </c>
      <c r="D623" t="s">
        <v>38</v>
      </c>
      <c r="E623">
        <v>22</v>
      </c>
      <c r="F623" t="s">
        <v>40</v>
      </c>
      <c r="G623">
        <v>1.9</v>
      </c>
      <c r="H623" t="s">
        <v>116</v>
      </c>
      <c r="I623">
        <v>655</v>
      </c>
      <c r="J623">
        <v>1365</v>
      </c>
      <c r="K623">
        <v>0</v>
      </c>
      <c r="L623">
        <v>0</v>
      </c>
      <c r="M623">
        <v>0.6</v>
      </c>
      <c r="N623">
        <v>0.8</v>
      </c>
      <c r="O623">
        <v>1.05</v>
      </c>
      <c r="P623">
        <v>1.1000000000000001</v>
      </c>
      <c r="Q623" t="s">
        <v>46</v>
      </c>
      <c r="R623">
        <v>5</v>
      </c>
      <c r="S623">
        <v>9</v>
      </c>
      <c r="T623" t="s">
        <v>47</v>
      </c>
      <c r="U623" t="s">
        <v>45</v>
      </c>
      <c r="V623" t="s">
        <v>35</v>
      </c>
      <c r="W623" t="s">
        <v>42</v>
      </c>
      <c r="X623">
        <v>2019</v>
      </c>
      <c r="Y623" t="s">
        <v>37</v>
      </c>
      <c r="Z623" t="s">
        <v>38</v>
      </c>
      <c r="AA623">
        <v>25</v>
      </c>
      <c r="AB623">
        <v>314</v>
      </c>
      <c r="AC623">
        <v>1.1000000000000001</v>
      </c>
      <c r="AD623">
        <v>0.38</v>
      </c>
      <c r="AE623">
        <v>1501.5</v>
      </c>
      <c r="AF623">
        <f>VLOOKUP(A623,[1]DETALLE!$A$1:$AK$841,37,FALSE)</f>
        <v>1651.6500000000003</v>
      </c>
      <c r="AG623">
        <f>VLOOKUP(A623,[1]DETALLE!$A$1:$AK$841,16,FALSE)</f>
        <v>17</v>
      </c>
      <c r="AH623">
        <f>VLOOKUP(A623,[1]DETALLE!$A$1:$AK$841,22,FALSE)</f>
        <v>1.05</v>
      </c>
      <c r="AI623">
        <f>VLOOKUP(A623,[1]DETALLE!$A$1:$AK$841,27,FALSE)</f>
        <v>0.625</v>
      </c>
      <c r="AJ623" t="str">
        <f>VLOOKUP(A623,[1]DETALLE!$A$1:$AK$841,18,FALSE)</f>
        <v>Light Production Digital Business</v>
      </c>
      <c r="AK623">
        <f t="shared" si="45"/>
        <v>0</v>
      </c>
      <c r="AL623">
        <f t="shared" si="46"/>
        <v>0</v>
      </c>
      <c r="AM623">
        <f t="shared" si="47"/>
        <v>0</v>
      </c>
      <c r="AN623">
        <f t="shared" si="48"/>
        <v>0</v>
      </c>
      <c r="AO623">
        <f t="shared" si="49"/>
        <v>0</v>
      </c>
    </row>
    <row r="624" spans="1:41" x14ac:dyDescent="0.25">
      <c r="A624" t="s">
        <v>561</v>
      </c>
      <c r="B624">
        <v>2019</v>
      </c>
      <c r="C624" t="s">
        <v>37</v>
      </c>
      <c r="D624" t="s">
        <v>38</v>
      </c>
      <c r="E624">
        <v>22</v>
      </c>
      <c r="F624" t="s">
        <v>40</v>
      </c>
      <c r="G624">
        <v>0</v>
      </c>
      <c r="H624" t="s">
        <v>58</v>
      </c>
      <c r="I624">
        <v>655</v>
      </c>
      <c r="J624">
        <v>1365</v>
      </c>
      <c r="K624">
        <v>0</v>
      </c>
      <c r="L624">
        <v>0</v>
      </c>
      <c r="M624">
        <v>0.6</v>
      </c>
      <c r="N624">
        <v>0.8</v>
      </c>
      <c r="O624">
        <v>1.05</v>
      </c>
      <c r="P624">
        <v>1.1000000000000001</v>
      </c>
      <c r="Q624" t="s">
        <v>46</v>
      </c>
      <c r="R624">
        <v>5</v>
      </c>
      <c r="S624">
        <v>9</v>
      </c>
      <c r="T624" t="s">
        <v>47</v>
      </c>
      <c r="U624" t="s">
        <v>45</v>
      </c>
      <c r="V624" t="s">
        <v>35</v>
      </c>
      <c r="W624" t="s">
        <v>55</v>
      </c>
      <c r="X624">
        <v>2019</v>
      </c>
      <c r="Y624" t="s">
        <v>37</v>
      </c>
      <c r="Z624" t="s">
        <v>38</v>
      </c>
      <c r="AA624">
        <v>24</v>
      </c>
      <c r="AB624">
        <v>160</v>
      </c>
      <c r="AC624">
        <v>1.1000000000000001</v>
      </c>
      <c r="AD624">
        <v>0</v>
      </c>
      <c r="AE624">
        <v>1501.5</v>
      </c>
      <c r="AF624">
        <f>VLOOKUP(A624,[1]DETALLE!$A$1:$AK$841,37,FALSE)</f>
        <v>572.00000000000011</v>
      </c>
      <c r="AG624">
        <f>VLOOKUP(A624,[1]DETALLE!$A$1:$AK$841,16,FALSE)</f>
        <v>34</v>
      </c>
      <c r="AH624">
        <f>VLOOKUP(A624,[1]DETALLE!$A$1:$AK$841,22,FALSE)</f>
        <v>0.8</v>
      </c>
      <c r="AI624">
        <f>VLOOKUP(A624,[1]DETALLE!$A$1:$AK$841,27,FALSE)</f>
        <v>0.47000000000000003</v>
      </c>
      <c r="AJ624" t="str">
        <f>VLOOKUP(A624,[1]DETALLE!$A$1:$AK$841,18,FALSE)</f>
        <v>A4 Mono MFPs</v>
      </c>
      <c r="AK624">
        <f t="shared" si="45"/>
        <v>0</v>
      </c>
      <c r="AL624">
        <f t="shared" si="46"/>
        <v>0</v>
      </c>
      <c r="AM624">
        <f t="shared" si="47"/>
        <v>0</v>
      </c>
      <c r="AN624">
        <f t="shared" si="48"/>
        <v>0</v>
      </c>
      <c r="AO624">
        <f t="shared" si="49"/>
        <v>0</v>
      </c>
    </row>
    <row r="625" spans="1:41" x14ac:dyDescent="0.25">
      <c r="A625" t="s">
        <v>562</v>
      </c>
      <c r="B625">
        <v>2019</v>
      </c>
      <c r="C625" t="s">
        <v>37</v>
      </c>
      <c r="D625" t="s">
        <v>38</v>
      </c>
      <c r="E625">
        <v>22</v>
      </c>
      <c r="F625" t="s">
        <v>40</v>
      </c>
      <c r="G625">
        <v>1.6666670000000001E-2</v>
      </c>
      <c r="H625" t="s">
        <v>41</v>
      </c>
      <c r="I625">
        <v>468</v>
      </c>
      <c r="J625">
        <v>715</v>
      </c>
      <c r="K625">
        <v>0</v>
      </c>
      <c r="L625">
        <v>0</v>
      </c>
      <c r="M625">
        <v>0</v>
      </c>
      <c r="N625">
        <v>0.6</v>
      </c>
      <c r="O625">
        <v>0.8</v>
      </c>
      <c r="P625">
        <v>1.05</v>
      </c>
      <c r="Q625" t="s">
        <v>46</v>
      </c>
      <c r="R625">
        <v>5</v>
      </c>
      <c r="S625">
        <v>9</v>
      </c>
      <c r="T625" t="s">
        <v>47</v>
      </c>
      <c r="U625" t="s">
        <v>41</v>
      </c>
      <c r="V625" t="s">
        <v>35</v>
      </c>
      <c r="W625" t="s">
        <v>73</v>
      </c>
      <c r="X625">
        <v>2019</v>
      </c>
      <c r="Y625" t="s">
        <v>37</v>
      </c>
      <c r="Z625" t="s">
        <v>38</v>
      </c>
      <c r="AA625">
        <v>23</v>
      </c>
      <c r="AB625">
        <v>71</v>
      </c>
      <c r="AC625">
        <v>1.05</v>
      </c>
      <c r="AD625">
        <v>3.3333339999999999E-3</v>
      </c>
      <c r="AE625">
        <v>750.75</v>
      </c>
      <c r="AF625">
        <f>VLOOKUP(A625,[1]DETALLE!$A$1:$AK$841,37,FALSE)</f>
        <v>572.00000000000011</v>
      </c>
      <c r="AG625">
        <f>VLOOKUP(A625,[1]DETALLE!$A$1:$AK$841,16,FALSE)</f>
        <v>55</v>
      </c>
      <c r="AH625">
        <f>VLOOKUP(A625,[1]DETALLE!$A$1:$AK$841,22,FALSE)</f>
        <v>0.8</v>
      </c>
      <c r="AI625">
        <f>VLOOKUP(A625,[1]DETALLE!$A$1:$AK$841,27,FALSE)</f>
        <v>0.17799999999999999</v>
      </c>
      <c r="AJ625" t="str">
        <f>VLOOKUP(A625,[1]DETALLE!$A$1:$AK$841,18,FALSE)</f>
        <v>Color Laser Printers</v>
      </c>
      <c r="AK625">
        <f t="shared" si="45"/>
        <v>0</v>
      </c>
      <c r="AL625">
        <f t="shared" si="46"/>
        <v>0</v>
      </c>
      <c r="AM625">
        <f t="shared" si="47"/>
        <v>0</v>
      </c>
      <c r="AN625">
        <f t="shared" si="48"/>
        <v>0</v>
      </c>
      <c r="AO625">
        <f t="shared" si="49"/>
        <v>0</v>
      </c>
    </row>
    <row r="626" spans="1:41" x14ac:dyDescent="0.25">
      <c r="A626" t="s">
        <v>364</v>
      </c>
      <c r="B626">
        <v>2019</v>
      </c>
      <c r="C626" t="s">
        <v>37</v>
      </c>
      <c r="D626" t="s">
        <v>38</v>
      </c>
      <c r="E626">
        <v>23</v>
      </c>
      <c r="F626" t="s">
        <v>40</v>
      </c>
      <c r="G626">
        <v>0.71666660000000004</v>
      </c>
      <c r="H626" t="s">
        <v>58</v>
      </c>
      <c r="I626">
        <v>655</v>
      </c>
      <c r="J626">
        <v>1365</v>
      </c>
      <c r="K626">
        <v>0</v>
      </c>
      <c r="L626">
        <v>0</v>
      </c>
      <c r="M626">
        <v>0.6</v>
      </c>
      <c r="N626">
        <v>0.8</v>
      </c>
      <c r="O626">
        <v>1.05</v>
      </c>
      <c r="P626">
        <v>1.1000000000000001</v>
      </c>
      <c r="Q626" t="s">
        <v>46</v>
      </c>
      <c r="R626">
        <v>5</v>
      </c>
      <c r="S626">
        <v>9</v>
      </c>
      <c r="T626" t="s">
        <v>47</v>
      </c>
      <c r="U626" t="s">
        <v>45</v>
      </c>
      <c r="V626" t="s">
        <v>35</v>
      </c>
      <c r="W626" t="s">
        <v>67</v>
      </c>
      <c r="X626">
        <v>2019</v>
      </c>
      <c r="Y626" t="s">
        <v>37</v>
      </c>
      <c r="Z626" t="s">
        <v>38</v>
      </c>
      <c r="AA626">
        <v>23</v>
      </c>
      <c r="AB626">
        <v>14</v>
      </c>
      <c r="AC626">
        <v>0.6</v>
      </c>
      <c r="AD626">
        <v>0.14333331999999999</v>
      </c>
      <c r="AE626">
        <v>819</v>
      </c>
      <c r="AF626">
        <f>VLOOKUP(A626,[1]DETALLE!$A$1:$AK$841,37,FALSE)</f>
        <v>1072.5000000000002</v>
      </c>
      <c r="AG626" t="str">
        <f>VLOOKUP(A626,[1]DETALLE!$A$1:$AK$841,16,FALSE)</f>
        <v xml:space="preserve">  </v>
      </c>
      <c r="AH626">
        <f>VLOOKUP(A626,[1]DETALLE!$A$1:$AK$841,22,FALSE)</f>
        <v>1</v>
      </c>
      <c r="AI626">
        <f>VLOOKUP(A626,[1]DETALLE!$A$1:$AK$841,27,FALSE)</f>
        <v>1</v>
      </c>
      <c r="AJ626" t="str">
        <f>VLOOKUP(A626,[1]DETALLE!$A$1:$AK$841,18,FALSE)</f>
        <v>A4 Mono MFPs</v>
      </c>
      <c r="AK626">
        <f t="shared" si="45"/>
        <v>0</v>
      </c>
      <c r="AL626">
        <f t="shared" si="46"/>
        <v>0</v>
      </c>
      <c r="AM626">
        <f t="shared" si="47"/>
        <v>0</v>
      </c>
      <c r="AN626">
        <f t="shared" si="48"/>
        <v>0</v>
      </c>
      <c r="AO626">
        <f t="shared" si="49"/>
        <v>0</v>
      </c>
    </row>
    <row r="627" spans="1:41" x14ac:dyDescent="0.25">
      <c r="A627" t="s">
        <v>499</v>
      </c>
      <c r="B627">
        <v>2019</v>
      </c>
      <c r="C627" t="s">
        <v>37</v>
      </c>
      <c r="D627" t="s">
        <v>38</v>
      </c>
      <c r="E627">
        <v>23</v>
      </c>
      <c r="F627" t="s">
        <v>40</v>
      </c>
      <c r="G627">
        <v>2.1</v>
      </c>
      <c r="H627" t="s">
        <v>71</v>
      </c>
      <c r="I627">
        <v>468</v>
      </c>
      <c r="J627">
        <v>715</v>
      </c>
      <c r="K627">
        <v>0</v>
      </c>
      <c r="L627">
        <v>0</v>
      </c>
      <c r="M627">
        <v>0</v>
      </c>
      <c r="N627">
        <v>0.6</v>
      </c>
      <c r="O627">
        <v>0.8</v>
      </c>
      <c r="P627">
        <v>1.05</v>
      </c>
      <c r="Q627" t="s">
        <v>46</v>
      </c>
      <c r="R627">
        <v>5</v>
      </c>
      <c r="S627">
        <v>9</v>
      </c>
      <c r="T627" t="s">
        <v>47</v>
      </c>
      <c r="U627" t="s">
        <v>34</v>
      </c>
      <c r="V627" t="s">
        <v>35</v>
      </c>
      <c r="W627" t="s">
        <v>42</v>
      </c>
      <c r="X627">
        <v>2019</v>
      </c>
      <c r="Y627" t="s">
        <v>37</v>
      </c>
      <c r="Z627" t="s">
        <v>38</v>
      </c>
      <c r="AA627">
        <v>23</v>
      </c>
      <c r="AB627">
        <v>5</v>
      </c>
      <c r="AC627">
        <v>0</v>
      </c>
      <c r="AD627">
        <v>0.42</v>
      </c>
      <c r="AE627">
        <v>0</v>
      </c>
      <c r="AF627">
        <f>VLOOKUP(A627,[1]DETALLE!$A$1:$AK$841,37,FALSE)</f>
        <v>819</v>
      </c>
      <c r="AG627">
        <f>VLOOKUP(A627,[1]DETALLE!$A$1:$AK$841,16,FALSE)</f>
        <v>10</v>
      </c>
      <c r="AH627">
        <f>VLOOKUP(A627,[1]DETALLE!$A$1:$AK$841,22,FALSE)</f>
        <v>0.6</v>
      </c>
      <c r="AI627">
        <f>VLOOKUP(A627,[1]DETALLE!$A$1:$AK$841,27,FALSE)</f>
        <v>0</v>
      </c>
      <c r="AJ627" t="str">
        <f>VLOOKUP(A627,[1]DETALLE!$A$1:$AK$841,18,FALSE)</f>
        <v>A3 Professional Color Laser MFPs</v>
      </c>
      <c r="AK627">
        <f t="shared" si="45"/>
        <v>0</v>
      </c>
      <c r="AL627">
        <f t="shared" si="46"/>
        <v>0</v>
      </c>
      <c r="AM627">
        <f t="shared" si="47"/>
        <v>0</v>
      </c>
      <c r="AN627">
        <f t="shared" si="48"/>
        <v>0</v>
      </c>
      <c r="AO627">
        <f t="shared" si="49"/>
        <v>0</v>
      </c>
    </row>
    <row r="628" spans="1:41" x14ac:dyDescent="0.25">
      <c r="A628" t="s">
        <v>563</v>
      </c>
      <c r="B628">
        <v>2019</v>
      </c>
      <c r="C628" t="s">
        <v>37</v>
      </c>
      <c r="D628" t="s">
        <v>38</v>
      </c>
      <c r="E628">
        <v>23</v>
      </c>
      <c r="F628" t="s">
        <v>40</v>
      </c>
      <c r="G628">
        <v>0.88333329999999999</v>
      </c>
      <c r="H628" t="s">
        <v>34</v>
      </c>
      <c r="I628">
        <v>468</v>
      </c>
      <c r="J628">
        <v>715</v>
      </c>
      <c r="K628">
        <v>0</v>
      </c>
      <c r="L628">
        <v>0</v>
      </c>
      <c r="M628">
        <v>0</v>
      </c>
      <c r="N628">
        <v>0.6</v>
      </c>
      <c r="O628">
        <v>0.8</v>
      </c>
      <c r="P628">
        <v>1.05</v>
      </c>
      <c r="Q628" t="s">
        <v>46</v>
      </c>
      <c r="R628">
        <v>5</v>
      </c>
      <c r="S628">
        <v>9</v>
      </c>
      <c r="T628" t="s">
        <v>47</v>
      </c>
      <c r="U628" t="s">
        <v>34</v>
      </c>
      <c r="V628" t="s">
        <v>35</v>
      </c>
      <c r="W628" t="s">
        <v>42</v>
      </c>
      <c r="X628">
        <v>2019</v>
      </c>
      <c r="Y628" t="s">
        <v>37</v>
      </c>
      <c r="Z628" t="s">
        <v>38</v>
      </c>
      <c r="AA628">
        <v>23</v>
      </c>
      <c r="AB628">
        <v>189</v>
      </c>
      <c r="AC628">
        <v>1.05</v>
      </c>
      <c r="AD628">
        <v>0.17666666</v>
      </c>
      <c r="AE628">
        <v>750.75</v>
      </c>
      <c r="AF628">
        <f>VLOOKUP(A628,[1]DETALLE!$A$1:$AK$841,37,FALSE)</f>
        <v>0</v>
      </c>
      <c r="AG628">
        <f>VLOOKUP(A628,[1]DETALLE!$A$1:$AK$841,16,FALSE)</f>
        <v>54</v>
      </c>
      <c r="AH628">
        <f>VLOOKUP(A628,[1]DETALLE!$A$1:$AK$841,22,FALSE)</f>
        <v>1.1000000000000001</v>
      </c>
      <c r="AI628">
        <f>VLOOKUP(A628,[1]DETALLE!$A$1:$AK$841,27,FALSE)</f>
        <v>0.13250000000000001</v>
      </c>
      <c r="AJ628" t="str">
        <f>VLOOKUP(A628,[1]DETALLE!$A$1:$AK$841,18,FALSE)</f>
        <v>WF Mono Systems and Legacy Color</v>
      </c>
      <c r="AK628">
        <f t="shared" si="45"/>
        <v>0</v>
      </c>
      <c r="AL628">
        <f t="shared" si="46"/>
        <v>0</v>
      </c>
      <c r="AM628">
        <f t="shared" si="47"/>
        <v>0</v>
      </c>
      <c r="AN628">
        <f t="shared" si="48"/>
        <v>0</v>
      </c>
      <c r="AO628">
        <f t="shared" si="49"/>
        <v>0</v>
      </c>
    </row>
    <row r="629" spans="1:41" x14ac:dyDescent="0.25">
      <c r="A629" t="s">
        <v>474</v>
      </c>
      <c r="B629">
        <v>2019</v>
      </c>
      <c r="C629" t="s">
        <v>37</v>
      </c>
      <c r="D629" t="s">
        <v>38</v>
      </c>
      <c r="E629">
        <v>23</v>
      </c>
      <c r="F629" t="s">
        <v>40</v>
      </c>
      <c r="G629">
        <v>0.46666669999999999</v>
      </c>
      <c r="H629" t="s">
        <v>91</v>
      </c>
      <c r="I629">
        <v>803</v>
      </c>
      <c r="J629">
        <v>1573</v>
      </c>
      <c r="K629">
        <v>0.2</v>
      </c>
      <c r="L629">
        <v>0.6</v>
      </c>
      <c r="M629">
        <v>0.8</v>
      </c>
      <c r="N629">
        <v>1.05</v>
      </c>
      <c r="O629">
        <v>1.1000000000000001</v>
      </c>
      <c r="P629">
        <v>1.1499999999999999</v>
      </c>
      <c r="Q629" t="s">
        <v>46</v>
      </c>
      <c r="R629">
        <v>4</v>
      </c>
      <c r="S629">
        <v>6</v>
      </c>
      <c r="T629" t="s">
        <v>47</v>
      </c>
      <c r="U629" t="s">
        <v>91</v>
      </c>
      <c r="V629" t="s">
        <v>35</v>
      </c>
      <c r="W629" t="s">
        <v>73</v>
      </c>
      <c r="X629">
        <v>2019</v>
      </c>
      <c r="Y629" t="s">
        <v>37</v>
      </c>
      <c r="Z629" t="s">
        <v>38</v>
      </c>
      <c r="AA629">
        <v>24</v>
      </c>
      <c r="AB629">
        <v>8</v>
      </c>
      <c r="AC629">
        <v>0.8</v>
      </c>
      <c r="AD629">
        <v>0.116666675</v>
      </c>
      <c r="AE629">
        <v>1258.4000000000001</v>
      </c>
      <c r="AF629">
        <f>VLOOKUP(A629,[1]DETALLE!$A$1:$AK$841,37,FALSE)</f>
        <v>750.75000000000011</v>
      </c>
      <c r="AG629">
        <f>VLOOKUP(A629,[1]DETALLE!$A$1:$AK$841,16,FALSE)</f>
        <v>66</v>
      </c>
      <c r="AH629">
        <f>VLOOKUP(A629,[1]DETALLE!$A$1:$AK$841,22,FALSE)</f>
        <v>1.05</v>
      </c>
      <c r="AI629">
        <f>VLOOKUP(A629,[1]DETALLE!$A$1:$AK$841,27,FALSE)</f>
        <v>0.47777777777777775</v>
      </c>
      <c r="AJ629" t="str">
        <f>VLOOKUP(A629,[1]DETALLE!$A$1:$AK$841,18,FALSE)</f>
        <v>A4 Mono MFPs</v>
      </c>
      <c r="AK629">
        <f t="shared" si="45"/>
        <v>0</v>
      </c>
      <c r="AL629">
        <f t="shared" si="46"/>
        <v>0</v>
      </c>
      <c r="AM629">
        <f t="shared" si="47"/>
        <v>0</v>
      </c>
      <c r="AN629">
        <f t="shared" si="48"/>
        <v>0</v>
      </c>
      <c r="AO629">
        <f t="shared" si="49"/>
        <v>0</v>
      </c>
    </row>
    <row r="630" spans="1:41" x14ac:dyDescent="0.25">
      <c r="A630" t="s">
        <v>564</v>
      </c>
      <c r="B630">
        <v>2019</v>
      </c>
      <c r="C630" t="s">
        <v>37</v>
      </c>
      <c r="D630" t="s">
        <v>38</v>
      </c>
      <c r="E630">
        <v>23</v>
      </c>
      <c r="F630" t="s">
        <v>40</v>
      </c>
      <c r="G630">
        <v>2.2166670000000002</v>
      </c>
      <c r="H630" t="s">
        <v>91</v>
      </c>
      <c r="I630">
        <v>803</v>
      </c>
      <c r="J630">
        <v>1573</v>
      </c>
      <c r="K630">
        <v>0.2</v>
      </c>
      <c r="L630">
        <v>0.6</v>
      </c>
      <c r="M630">
        <v>0.8</v>
      </c>
      <c r="N630">
        <v>1.05</v>
      </c>
      <c r="O630">
        <v>1.1000000000000001</v>
      </c>
      <c r="P630">
        <v>1.1499999999999999</v>
      </c>
      <c r="Q630" t="s">
        <v>46</v>
      </c>
      <c r="R630">
        <v>4</v>
      </c>
      <c r="S630">
        <v>6</v>
      </c>
      <c r="T630" t="s">
        <v>47</v>
      </c>
      <c r="U630" t="s">
        <v>91</v>
      </c>
      <c r="V630" t="s">
        <v>35</v>
      </c>
      <c r="W630" t="s">
        <v>83</v>
      </c>
      <c r="X630">
        <v>2019</v>
      </c>
      <c r="Y630" t="s">
        <v>37</v>
      </c>
      <c r="Z630" t="s">
        <v>38</v>
      </c>
      <c r="AA630">
        <v>23</v>
      </c>
      <c r="AB630">
        <v>337</v>
      </c>
      <c r="AC630">
        <v>1.1499999999999999</v>
      </c>
      <c r="AD630">
        <v>0.55416675000000004</v>
      </c>
      <c r="AE630">
        <v>1808.95</v>
      </c>
      <c r="AF630">
        <f>VLOOKUP(A630,[1]DETALLE!$A$1:$AK$841,37,FALSE)</f>
        <v>1365</v>
      </c>
      <c r="AG630" t="str">
        <f>VLOOKUP(A630,[1]DETALLE!$A$1:$AK$841,16,FALSE)</f>
        <v xml:space="preserve">  </v>
      </c>
      <c r="AH630">
        <f>VLOOKUP(A630,[1]DETALLE!$A$1:$AK$841,22,FALSE)</f>
        <v>1</v>
      </c>
      <c r="AI630">
        <f>VLOOKUP(A630,[1]DETALLE!$A$1:$AK$841,27,FALSE)</f>
        <v>1</v>
      </c>
      <c r="AJ630" t="str">
        <f>VLOOKUP(A630,[1]DETALLE!$A$1:$AK$841,18,FALSE)</f>
        <v>Office Digital</v>
      </c>
      <c r="AK630">
        <f t="shared" si="45"/>
        <v>0</v>
      </c>
      <c r="AL630">
        <f t="shared" si="46"/>
        <v>0</v>
      </c>
      <c r="AM630">
        <f t="shared" si="47"/>
        <v>0</v>
      </c>
      <c r="AN630">
        <f t="shared" si="48"/>
        <v>0</v>
      </c>
      <c r="AO630">
        <f t="shared" si="49"/>
        <v>0</v>
      </c>
    </row>
    <row r="631" spans="1:41" x14ac:dyDescent="0.25">
      <c r="A631" t="s">
        <v>565</v>
      </c>
      <c r="B631">
        <v>2019</v>
      </c>
      <c r="C631" t="s">
        <v>37</v>
      </c>
      <c r="D631" t="s">
        <v>38</v>
      </c>
      <c r="E631">
        <v>23</v>
      </c>
      <c r="F631" t="s">
        <v>44</v>
      </c>
      <c r="G631">
        <v>0</v>
      </c>
      <c r="H631" t="s">
        <v>34</v>
      </c>
      <c r="I631">
        <v>468</v>
      </c>
      <c r="J631">
        <v>715</v>
      </c>
      <c r="K631">
        <v>0</v>
      </c>
      <c r="L631">
        <v>0</v>
      </c>
      <c r="M631">
        <v>0</v>
      </c>
      <c r="N631">
        <v>0.6</v>
      </c>
      <c r="O631">
        <v>0.8</v>
      </c>
      <c r="P631">
        <v>1.05</v>
      </c>
      <c r="Q631" t="s">
        <v>46</v>
      </c>
      <c r="R631">
        <v>5</v>
      </c>
      <c r="S631">
        <v>9</v>
      </c>
      <c r="T631" t="s">
        <v>47</v>
      </c>
      <c r="U631" t="s">
        <v>34</v>
      </c>
      <c r="V631" t="s">
        <v>35</v>
      </c>
      <c r="W631" t="s">
        <v>55</v>
      </c>
      <c r="X631">
        <v>2019</v>
      </c>
      <c r="Y631" t="s">
        <v>37</v>
      </c>
      <c r="Z631" t="s">
        <v>38</v>
      </c>
      <c r="AA631">
        <v>24</v>
      </c>
      <c r="AB631">
        <v>35</v>
      </c>
      <c r="AC631">
        <v>0</v>
      </c>
      <c r="AD631">
        <v>0</v>
      </c>
      <c r="AE631">
        <v>715</v>
      </c>
      <c r="AF631">
        <f>VLOOKUP(A631,[1]DETALLE!$A$1:$AK$841,37,FALSE)</f>
        <v>0</v>
      </c>
      <c r="AG631">
        <f>VLOOKUP(A631,[1]DETALLE!$A$1:$AK$841,16,FALSE)</f>
        <v>2680</v>
      </c>
      <c r="AH631">
        <f>VLOOKUP(A631,[1]DETALLE!$A$1:$AK$841,22,FALSE)</f>
        <v>1.05</v>
      </c>
      <c r="AI631">
        <f>VLOOKUP(A631,[1]DETALLE!$A$1:$AK$841,27,FALSE)</f>
        <v>0.13555555555555554</v>
      </c>
      <c r="AJ631" t="str">
        <f>VLOOKUP(A631,[1]DETALLE!$A$1:$AK$841,18,FALSE)</f>
        <v>A4 Mono MFPs</v>
      </c>
      <c r="AK631">
        <f t="shared" si="45"/>
        <v>0</v>
      </c>
      <c r="AL631">
        <f t="shared" si="46"/>
        <v>0</v>
      </c>
      <c r="AM631">
        <f t="shared" si="47"/>
        <v>0</v>
      </c>
      <c r="AN631">
        <f t="shared" si="48"/>
        <v>0</v>
      </c>
      <c r="AO631">
        <f t="shared" si="49"/>
        <v>1</v>
      </c>
    </row>
    <row r="632" spans="1:41" x14ac:dyDescent="0.25">
      <c r="A632" t="s">
        <v>566</v>
      </c>
      <c r="B632">
        <v>2019</v>
      </c>
      <c r="C632" t="s">
        <v>37</v>
      </c>
      <c r="D632" t="s">
        <v>38</v>
      </c>
      <c r="E632">
        <v>23</v>
      </c>
      <c r="F632" t="s">
        <v>40</v>
      </c>
      <c r="G632">
        <v>0</v>
      </c>
      <c r="H632" t="s">
        <v>116</v>
      </c>
      <c r="I632">
        <v>655</v>
      </c>
      <c r="J632">
        <v>1365</v>
      </c>
      <c r="K632">
        <v>0</v>
      </c>
      <c r="L632">
        <v>0</v>
      </c>
      <c r="M632">
        <v>0.6</v>
      </c>
      <c r="N632">
        <v>0.8</v>
      </c>
      <c r="O632">
        <v>1.05</v>
      </c>
      <c r="P632">
        <v>1.1000000000000001</v>
      </c>
      <c r="Q632" t="s">
        <v>46</v>
      </c>
      <c r="R632">
        <v>5</v>
      </c>
      <c r="S632">
        <v>9</v>
      </c>
      <c r="T632" t="s">
        <v>47</v>
      </c>
      <c r="U632" t="s">
        <v>58</v>
      </c>
      <c r="V632" t="s">
        <v>35</v>
      </c>
      <c r="W632" t="s">
        <v>55</v>
      </c>
      <c r="X632">
        <v>2019</v>
      </c>
      <c r="Y632" t="s">
        <v>37</v>
      </c>
      <c r="Z632" t="s">
        <v>38</v>
      </c>
      <c r="AA632">
        <v>24</v>
      </c>
      <c r="AB632">
        <v>110</v>
      </c>
      <c r="AC632">
        <v>1.1000000000000001</v>
      </c>
      <c r="AD632">
        <v>0</v>
      </c>
      <c r="AE632">
        <v>1501.5</v>
      </c>
      <c r="AF632">
        <f>VLOOKUP(A632,[1]DETALLE!$A$1:$AK$841,37,FALSE)</f>
        <v>1433.25</v>
      </c>
      <c r="AG632">
        <f>VLOOKUP(A632,[1]DETALLE!$A$1:$AK$841,16,FALSE)</f>
        <v>51</v>
      </c>
      <c r="AH632">
        <f>VLOOKUP(A632,[1]DETALLE!$A$1:$AK$841,22,FALSE)</f>
        <v>1.05</v>
      </c>
      <c r="AI632">
        <f>VLOOKUP(A632,[1]DETALLE!$A$1:$AK$841,27,FALSE)</f>
        <v>0.39200000000000002</v>
      </c>
      <c r="AJ632" t="str">
        <f>VLOOKUP(A632,[1]DETALLE!$A$1:$AK$841,18,FALSE)</f>
        <v>Departmental Digital</v>
      </c>
      <c r="AK632">
        <f t="shared" si="45"/>
        <v>0</v>
      </c>
      <c r="AL632">
        <f t="shared" si="46"/>
        <v>0</v>
      </c>
      <c r="AM632">
        <f t="shared" si="47"/>
        <v>0</v>
      </c>
      <c r="AN632">
        <f t="shared" si="48"/>
        <v>0</v>
      </c>
      <c r="AO632">
        <f t="shared" si="49"/>
        <v>0</v>
      </c>
    </row>
    <row r="633" spans="1:41" x14ac:dyDescent="0.25">
      <c r="A633" t="s">
        <v>567</v>
      </c>
      <c r="B633">
        <v>2019</v>
      </c>
      <c r="C633" t="s">
        <v>37</v>
      </c>
      <c r="D633" t="s">
        <v>38</v>
      </c>
      <c r="E633">
        <v>23</v>
      </c>
      <c r="F633" t="s">
        <v>40</v>
      </c>
      <c r="G633">
        <v>0.71666660000000004</v>
      </c>
      <c r="H633" t="s">
        <v>91</v>
      </c>
      <c r="I633">
        <v>803</v>
      </c>
      <c r="J633">
        <v>1573</v>
      </c>
      <c r="K633">
        <v>0.2</v>
      </c>
      <c r="L633">
        <v>0.6</v>
      </c>
      <c r="M633">
        <v>0.8</v>
      </c>
      <c r="N633">
        <v>1.05</v>
      </c>
      <c r="O633">
        <v>1.1000000000000001</v>
      </c>
      <c r="P633">
        <v>1.1499999999999999</v>
      </c>
      <c r="Q633" t="s">
        <v>46</v>
      </c>
      <c r="R633">
        <v>4</v>
      </c>
      <c r="S633">
        <v>6</v>
      </c>
      <c r="T633" t="s">
        <v>47</v>
      </c>
      <c r="U633" t="s">
        <v>91</v>
      </c>
      <c r="V633" t="s">
        <v>35</v>
      </c>
      <c r="W633" t="s">
        <v>50</v>
      </c>
      <c r="X633">
        <v>2019</v>
      </c>
      <c r="Y633" t="s">
        <v>37</v>
      </c>
      <c r="Z633" t="s">
        <v>38</v>
      </c>
      <c r="AA633">
        <v>23</v>
      </c>
      <c r="AB633">
        <v>48</v>
      </c>
      <c r="AC633">
        <v>1.1000000000000001</v>
      </c>
      <c r="AD633">
        <v>0.17916665000000001</v>
      </c>
      <c r="AE633">
        <v>1730.3</v>
      </c>
      <c r="AF633">
        <f>VLOOKUP(A633,[1]DETALLE!$A$1:$AK$841,37,FALSE)</f>
        <v>1573.0000000000002</v>
      </c>
      <c r="AG633" t="str">
        <f>VLOOKUP(A633,[1]DETALLE!$A$1:$AK$841,16,FALSE)</f>
        <v xml:space="preserve">  </v>
      </c>
      <c r="AH633">
        <f>VLOOKUP(A633,[1]DETALLE!$A$1:$AK$841,22,FALSE)</f>
        <v>1</v>
      </c>
      <c r="AI633">
        <f>VLOOKUP(A633,[1]DETALLE!$A$1:$AK$841,27,FALSE)</f>
        <v>0.105</v>
      </c>
      <c r="AJ633" t="str">
        <f>VLOOKUP(A633,[1]DETALLE!$A$1:$AK$841,18,FALSE)</f>
        <v>WF Mono Systems and Legacy Color</v>
      </c>
      <c r="AK633">
        <f t="shared" si="45"/>
        <v>0</v>
      </c>
      <c r="AL633">
        <f t="shared" si="46"/>
        <v>0</v>
      </c>
      <c r="AM633">
        <f t="shared" si="47"/>
        <v>0</v>
      </c>
      <c r="AN633">
        <f t="shared" si="48"/>
        <v>0</v>
      </c>
      <c r="AO633">
        <f t="shared" si="49"/>
        <v>1</v>
      </c>
    </row>
    <row r="634" spans="1:41" x14ac:dyDescent="0.25">
      <c r="A634" t="s">
        <v>503</v>
      </c>
      <c r="B634">
        <v>2019</v>
      </c>
      <c r="C634" t="s">
        <v>37</v>
      </c>
      <c r="D634" t="s">
        <v>38</v>
      </c>
      <c r="E634">
        <v>23</v>
      </c>
      <c r="F634" t="s">
        <v>40</v>
      </c>
      <c r="G634">
        <v>0</v>
      </c>
      <c r="H634" t="s">
        <v>34</v>
      </c>
      <c r="I634">
        <v>468</v>
      </c>
      <c r="J634">
        <v>715</v>
      </c>
      <c r="K634">
        <v>0</v>
      </c>
      <c r="L634">
        <v>0</v>
      </c>
      <c r="M634">
        <v>0</v>
      </c>
      <c r="N634">
        <v>0.6</v>
      </c>
      <c r="O634">
        <v>0.8</v>
      </c>
      <c r="P634">
        <v>1.05</v>
      </c>
      <c r="Q634" t="s">
        <v>46</v>
      </c>
      <c r="R634">
        <v>5</v>
      </c>
      <c r="S634">
        <v>9</v>
      </c>
      <c r="T634" t="s">
        <v>47</v>
      </c>
      <c r="U634" t="s">
        <v>34</v>
      </c>
      <c r="V634" t="s">
        <v>35</v>
      </c>
      <c r="W634" t="s">
        <v>55</v>
      </c>
      <c r="X634">
        <v>2019</v>
      </c>
      <c r="Y634" t="s">
        <v>37</v>
      </c>
      <c r="Z634" t="s">
        <v>38</v>
      </c>
      <c r="AA634">
        <v>23</v>
      </c>
      <c r="AB634">
        <v>7</v>
      </c>
      <c r="AC634">
        <v>0</v>
      </c>
      <c r="AD634">
        <v>0</v>
      </c>
      <c r="AE634">
        <v>0</v>
      </c>
      <c r="AF634">
        <f>VLOOKUP(A634,[1]DETALLE!$A$1:$AK$841,37,FALSE)</f>
        <v>1501.5000000000002</v>
      </c>
      <c r="AG634">
        <f>VLOOKUP(A634,[1]DETALLE!$A$1:$AK$841,16,FALSE)</f>
        <v>2680</v>
      </c>
      <c r="AH634">
        <f>VLOOKUP(A634,[1]DETALLE!$A$1:$AK$841,22,FALSE)</f>
        <v>1.1000000000000001</v>
      </c>
      <c r="AI634">
        <f>VLOOKUP(A634,[1]DETALLE!$A$1:$AK$841,27,FALSE)</f>
        <v>0.23599999999999999</v>
      </c>
      <c r="AJ634" t="str">
        <f>VLOOKUP(A634,[1]DETALLE!$A$1:$AK$841,18,FALSE)</f>
        <v>A3 Office Color Laser MFPs</v>
      </c>
      <c r="AK634">
        <f t="shared" si="45"/>
        <v>0</v>
      </c>
      <c r="AL634">
        <f t="shared" si="46"/>
        <v>0</v>
      </c>
      <c r="AM634">
        <f t="shared" si="47"/>
        <v>0</v>
      </c>
      <c r="AN634">
        <f t="shared" si="48"/>
        <v>0</v>
      </c>
      <c r="AO634">
        <f t="shared" si="49"/>
        <v>0</v>
      </c>
    </row>
    <row r="635" spans="1:41" x14ac:dyDescent="0.25">
      <c r="A635" t="s">
        <v>568</v>
      </c>
      <c r="B635">
        <v>2019</v>
      </c>
      <c r="C635" t="s">
        <v>37</v>
      </c>
      <c r="D635" t="s">
        <v>38</v>
      </c>
      <c r="E635">
        <v>23</v>
      </c>
      <c r="F635" t="s">
        <v>40</v>
      </c>
      <c r="G635">
        <v>0.9</v>
      </c>
      <c r="H635" t="s">
        <v>45</v>
      </c>
      <c r="I635">
        <v>803</v>
      </c>
      <c r="J635">
        <v>1573</v>
      </c>
      <c r="K635">
        <v>0.2</v>
      </c>
      <c r="L635">
        <v>0.6</v>
      </c>
      <c r="M635">
        <v>0.8</v>
      </c>
      <c r="N635">
        <v>1.05</v>
      </c>
      <c r="O635">
        <v>1.1000000000000001</v>
      </c>
      <c r="P635">
        <v>1.1499999999999999</v>
      </c>
      <c r="Q635" t="s">
        <v>46</v>
      </c>
      <c r="R635">
        <v>4</v>
      </c>
      <c r="S635">
        <v>6</v>
      </c>
      <c r="T635" t="s">
        <v>47</v>
      </c>
      <c r="U635" t="s">
        <v>48</v>
      </c>
      <c r="V635" t="s">
        <v>35</v>
      </c>
      <c r="W635" t="s">
        <v>55</v>
      </c>
      <c r="X635">
        <v>2019</v>
      </c>
      <c r="Y635" t="s">
        <v>37</v>
      </c>
      <c r="Z635" t="s">
        <v>38</v>
      </c>
      <c r="AA635">
        <v>24</v>
      </c>
      <c r="AB635">
        <v>39</v>
      </c>
      <c r="AC635">
        <v>1.1000000000000001</v>
      </c>
      <c r="AD635">
        <v>0.22500000000000001</v>
      </c>
      <c r="AE635">
        <v>1730.3</v>
      </c>
      <c r="AF635">
        <f>VLOOKUP(A635,[1]DETALLE!$A$1:$AK$841,37,FALSE)</f>
        <v>1501.5000000000002</v>
      </c>
      <c r="AG635">
        <f>VLOOKUP(A635,[1]DETALLE!$A$1:$AK$841,16,FALSE)</f>
        <v>668</v>
      </c>
      <c r="AH635">
        <f>VLOOKUP(A635,[1]DETALLE!$A$1:$AK$841,22,FALSE)</f>
        <v>1.1000000000000001</v>
      </c>
      <c r="AI635">
        <f>VLOOKUP(A635,[1]DETALLE!$A$1:$AK$841,27,FALSE)</f>
        <v>0.47400000000000003</v>
      </c>
      <c r="AJ635" t="str">
        <f>VLOOKUP(A635,[1]DETALLE!$A$1:$AK$841,18,FALSE)</f>
        <v>Departmental Digital</v>
      </c>
      <c r="AK635">
        <f t="shared" si="45"/>
        <v>0</v>
      </c>
      <c r="AL635">
        <f t="shared" si="46"/>
        <v>0</v>
      </c>
      <c r="AM635">
        <f t="shared" si="47"/>
        <v>1</v>
      </c>
      <c r="AN635">
        <f t="shared" si="48"/>
        <v>0</v>
      </c>
      <c r="AO635">
        <f t="shared" si="49"/>
        <v>0</v>
      </c>
    </row>
    <row r="636" spans="1:41" x14ac:dyDescent="0.25">
      <c r="A636" t="s">
        <v>161</v>
      </c>
      <c r="B636">
        <v>2019</v>
      </c>
      <c r="C636" t="s">
        <v>37</v>
      </c>
      <c r="D636" t="s">
        <v>38</v>
      </c>
      <c r="E636">
        <v>23</v>
      </c>
      <c r="F636" t="s">
        <v>44</v>
      </c>
      <c r="G636">
        <v>0</v>
      </c>
      <c r="H636" t="s">
        <v>45</v>
      </c>
      <c r="I636">
        <v>803</v>
      </c>
      <c r="J636">
        <v>1573</v>
      </c>
      <c r="K636">
        <v>0.2</v>
      </c>
      <c r="L636">
        <v>0.6</v>
      </c>
      <c r="M636">
        <v>0.8</v>
      </c>
      <c r="N636">
        <v>1.05</v>
      </c>
      <c r="O636">
        <v>1.1000000000000001</v>
      </c>
      <c r="P636">
        <v>1.1499999999999999</v>
      </c>
      <c r="Q636" t="s">
        <v>46</v>
      </c>
      <c r="R636">
        <v>4</v>
      </c>
      <c r="S636">
        <v>6</v>
      </c>
      <c r="T636" t="s">
        <v>47</v>
      </c>
      <c r="U636" t="s">
        <v>48</v>
      </c>
      <c r="V636" t="s">
        <v>35</v>
      </c>
      <c r="W636" t="s">
        <v>59</v>
      </c>
      <c r="X636">
        <v>2019</v>
      </c>
      <c r="Y636" t="s">
        <v>37</v>
      </c>
      <c r="Z636" t="s">
        <v>38</v>
      </c>
      <c r="AA636">
        <v>23</v>
      </c>
      <c r="AB636">
        <v>5</v>
      </c>
      <c r="AC636">
        <v>0</v>
      </c>
      <c r="AD636">
        <v>0</v>
      </c>
      <c r="AE636">
        <v>1573</v>
      </c>
      <c r="AF636" t="e">
        <f>VLOOKUP(A636,[1]DETALLE!$A$1:$AK$841,37,FALSE)</f>
        <v>#N/A</v>
      </c>
      <c r="AG636" t="e">
        <f>VLOOKUP(A636,[1]DETALLE!$A$1:$AK$841,16,FALSE)</f>
        <v>#N/A</v>
      </c>
      <c r="AH636" t="e">
        <f>VLOOKUP(A636,[1]DETALLE!$A$1:$AK$841,22,FALSE)</f>
        <v>#N/A</v>
      </c>
      <c r="AI636" t="e">
        <f>VLOOKUP(A636,[1]DETALLE!$A$1:$AK$841,27,FALSE)</f>
        <v>#N/A</v>
      </c>
      <c r="AJ636" t="e">
        <f>VLOOKUP(A636,[1]DETALLE!$A$1:$AK$841,18,FALSE)</f>
        <v>#N/A</v>
      </c>
      <c r="AK636" t="e">
        <f t="shared" si="45"/>
        <v>#N/A</v>
      </c>
      <c r="AL636" t="e">
        <f t="shared" si="46"/>
        <v>#N/A</v>
      </c>
      <c r="AM636" t="e">
        <f t="shared" si="47"/>
        <v>#N/A</v>
      </c>
      <c r="AN636" t="e">
        <f t="shared" si="48"/>
        <v>#N/A</v>
      </c>
      <c r="AO636" t="e">
        <f t="shared" si="49"/>
        <v>#N/A</v>
      </c>
    </row>
    <row r="637" spans="1:41" x14ac:dyDescent="0.25">
      <c r="A637" t="s">
        <v>72</v>
      </c>
      <c r="B637">
        <v>2019</v>
      </c>
      <c r="C637" t="s">
        <v>37</v>
      </c>
      <c r="D637" t="s">
        <v>38</v>
      </c>
      <c r="E637">
        <v>23</v>
      </c>
      <c r="F637" t="s">
        <v>40</v>
      </c>
      <c r="G637">
        <v>0.53333339999999996</v>
      </c>
      <c r="H637" t="s">
        <v>45</v>
      </c>
      <c r="I637">
        <v>803</v>
      </c>
      <c r="J637">
        <v>1573</v>
      </c>
      <c r="K637">
        <v>0.2</v>
      </c>
      <c r="L637">
        <v>0.6</v>
      </c>
      <c r="M637">
        <v>0.8</v>
      </c>
      <c r="N637">
        <v>1.05</v>
      </c>
      <c r="O637">
        <v>1.1000000000000001</v>
      </c>
      <c r="P637">
        <v>1.1499999999999999</v>
      </c>
      <c r="Q637" t="s">
        <v>46</v>
      </c>
      <c r="R637">
        <v>4</v>
      </c>
      <c r="S637">
        <v>6</v>
      </c>
      <c r="T637" t="s">
        <v>47</v>
      </c>
      <c r="U637" t="s">
        <v>48</v>
      </c>
      <c r="V637" t="s">
        <v>35</v>
      </c>
      <c r="W637" t="s">
        <v>73</v>
      </c>
      <c r="X637">
        <v>2019</v>
      </c>
      <c r="Y637" t="s">
        <v>37</v>
      </c>
      <c r="Z637" t="s">
        <v>38</v>
      </c>
      <c r="AA637">
        <v>24</v>
      </c>
      <c r="AB637">
        <v>8</v>
      </c>
      <c r="AC637">
        <v>0.8</v>
      </c>
      <c r="AD637">
        <v>0.13333334999999999</v>
      </c>
      <c r="AE637">
        <v>1258.4000000000001</v>
      </c>
      <c r="AF637">
        <f>VLOOKUP(A637,[1]DETALLE!$A$1:$AK$841,37,FALSE)</f>
        <v>750.75000000000011</v>
      </c>
      <c r="AG637">
        <f>VLOOKUP(A637,[1]DETALLE!$A$1:$AK$841,16,FALSE)</f>
        <v>194</v>
      </c>
      <c r="AH637">
        <f>VLOOKUP(A637,[1]DETALLE!$A$1:$AK$841,22,FALSE)</f>
        <v>1.05</v>
      </c>
      <c r="AI637">
        <f>VLOOKUP(A637,[1]DETALLE!$A$1:$AK$841,27,FALSE)</f>
        <v>0</v>
      </c>
      <c r="AJ637" t="str">
        <f>VLOOKUP(A637,[1]DETALLE!$A$1:$AK$841,18,FALSE)</f>
        <v>Color Laser Printers</v>
      </c>
      <c r="AK637">
        <f t="shared" si="45"/>
        <v>0</v>
      </c>
      <c r="AL637">
        <f t="shared" si="46"/>
        <v>0</v>
      </c>
      <c r="AM637">
        <f t="shared" si="47"/>
        <v>0</v>
      </c>
      <c r="AN637">
        <f t="shared" si="48"/>
        <v>0</v>
      </c>
      <c r="AO637">
        <f t="shared" si="49"/>
        <v>0</v>
      </c>
    </row>
    <row r="638" spans="1:41" x14ac:dyDescent="0.25">
      <c r="A638" t="s">
        <v>569</v>
      </c>
      <c r="B638">
        <v>2019</v>
      </c>
      <c r="C638" t="s">
        <v>37</v>
      </c>
      <c r="D638" t="s">
        <v>38</v>
      </c>
      <c r="E638">
        <v>23</v>
      </c>
      <c r="F638" t="s">
        <v>44</v>
      </c>
      <c r="G638">
        <v>0</v>
      </c>
      <c r="H638" t="s">
        <v>45</v>
      </c>
      <c r="I638">
        <v>803</v>
      </c>
      <c r="J638">
        <v>1573</v>
      </c>
      <c r="K638">
        <v>0.2</v>
      </c>
      <c r="L638">
        <v>0.6</v>
      </c>
      <c r="M638">
        <v>0.8</v>
      </c>
      <c r="N638">
        <v>1.05</v>
      </c>
      <c r="O638">
        <v>1.1000000000000001</v>
      </c>
      <c r="P638">
        <v>1.1499999999999999</v>
      </c>
      <c r="Q638" t="s">
        <v>46</v>
      </c>
      <c r="R638">
        <v>4</v>
      </c>
      <c r="S638">
        <v>6</v>
      </c>
      <c r="T638" t="s">
        <v>47</v>
      </c>
      <c r="U638" t="s">
        <v>48</v>
      </c>
      <c r="V638" t="s">
        <v>35</v>
      </c>
      <c r="W638" t="s">
        <v>55</v>
      </c>
      <c r="X638">
        <v>2019</v>
      </c>
      <c r="Y638" t="s">
        <v>37</v>
      </c>
      <c r="Z638" t="s">
        <v>38</v>
      </c>
      <c r="AA638">
        <v>23</v>
      </c>
      <c r="AB638">
        <v>25</v>
      </c>
      <c r="AC638">
        <v>0</v>
      </c>
      <c r="AD638">
        <v>0</v>
      </c>
      <c r="AE638">
        <v>1573</v>
      </c>
      <c r="AF638">
        <f>VLOOKUP(A638,[1]DETALLE!$A$1:$AK$841,37,FALSE)</f>
        <v>1651.6500000000003</v>
      </c>
      <c r="AG638">
        <f>VLOOKUP(A638,[1]DETALLE!$A$1:$AK$841,16,FALSE)</f>
        <v>28</v>
      </c>
      <c r="AH638">
        <f>VLOOKUP(A638,[1]DETALLE!$A$1:$AK$841,22,FALSE)</f>
        <v>1.05</v>
      </c>
      <c r="AI638">
        <f>VLOOKUP(A638,[1]DETALLE!$A$1:$AK$841,27,FALSE)</f>
        <v>0.40749999999999997</v>
      </c>
      <c r="AJ638" t="str">
        <f>VLOOKUP(A638,[1]DETALLE!$A$1:$AK$841,18,FALSE)</f>
        <v>Entry Production Color Low/Mid</v>
      </c>
      <c r="AK638">
        <f t="shared" si="45"/>
        <v>0</v>
      </c>
      <c r="AL638">
        <f t="shared" si="46"/>
        <v>0</v>
      </c>
      <c r="AM638">
        <f t="shared" si="47"/>
        <v>0</v>
      </c>
      <c r="AN638">
        <f t="shared" si="48"/>
        <v>0</v>
      </c>
      <c r="AO638">
        <f t="shared" si="49"/>
        <v>0</v>
      </c>
    </row>
    <row r="639" spans="1:41" x14ac:dyDescent="0.25">
      <c r="A639" t="s">
        <v>164</v>
      </c>
      <c r="B639">
        <v>2019</v>
      </c>
      <c r="C639" t="s">
        <v>37</v>
      </c>
      <c r="D639" t="s">
        <v>38</v>
      </c>
      <c r="E639">
        <v>23</v>
      </c>
      <c r="F639" t="s">
        <v>44</v>
      </c>
      <c r="G639">
        <v>0</v>
      </c>
      <c r="H639" t="s">
        <v>45</v>
      </c>
      <c r="I639">
        <v>803</v>
      </c>
      <c r="J639">
        <v>1573</v>
      </c>
      <c r="K639">
        <v>0.2</v>
      </c>
      <c r="L639">
        <v>0.6</v>
      </c>
      <c r="M639">
        <v>0.8</v>
      </c>
      <c r="N639">
        <v>1.05</v>
      </c>
      <c r="O639">
        <v>1.1000000000000001</v>
      </c>
      <c r="P639">
        <v>1.1499999999999999</v>
      </c>
      <c r="Q639" t="s">
        <v>46</v>
      </c>
      <c r="R639">
        <v>4</v>
      </c>
      <c r="S639">
        <v>6</v>
      </c>
      <c r="T639" t="s">
        <v>47</v>
      </c>
      <c r="U639" t="s">
        <v>48</v>
      </c>
      <c r="V639" t="s">
        <v>35</v>
      </c>
      <c r="W639" t="s">
        <v>73</v>
      </c>
      <c r="X639">
        <v>2019</v>
      </c>
      <c r="Y639" t="s">
        <v>37</v>
      </c>
      <c r="Z639" t="s">
        <v>38</v>
      </c>
      <c r="AA639">
        <v>23</v>
      </c>
      <c r="AB639">
        <v>21</v>
      </c>
      <c r="AC639">
        <v>0</v>
      </c>
      <c r="AD639">
        <v>0</v>
      </c>
      <c r="AE639">
        <v>1573</v>
      </c>
      <c r="AF639">
        <f>VLOOKUP(A639,[1]DETALLE!$A$1:$AK$841,37,FALSE)</f>
        <v>1287</v>
      </c>
      <c r="AG639">
        <f>VLOOKUP(A639,[1]DETALLE!$A$1:$AK$841,16,FALSE)</f>
        <v>3</v>
      </c>
      <c r="AH639">
        <f>VLOOKUP(A639,[1]DETALLE!$A$1:$AK$841,22,FALSE)</f>
        <v>0.6</v>
      </c>
      <c r="AI639">
        <f>VLOOKUP(A639,[1]DETALLE!$A$1:$AK$841,27,FALSE)</f>
        <v>0.94</v>
      </c>
      <c r="AJ639" t="str">
        <f>VLOOKUP(A639,[1]DETALLE!$A$1:$AK$841,18,FALSE)</f>
        <v>High End Cut Sheet</v>
      </c>
      <c r="AK639">
        <f t="shared" si="45"/>
        <v>0</v>
      </c>
      <c r="AL639">
        <f t="shared" si="46"/>
        <v>0</v>
      </c>
      <c r="AM639">
        <f t="shared" si="47"/>
        <v>0</v>
      </c>
      <c r="AN639">
        <f t="shared" si="48"/>
        <v>0</v>
      </c>
      <c r="AO639">
        <f t="shared" si="49"/>
        <v>0</v>
      </c>
    </row>
    <row r="640" spans="1:41" x14ac:dyDescent="0.25">
      <c r="A640" t="s">
        <v>51</v>
      </c>
      <c r="B640">
        <v>2019</v>
      </c>
      <c r="C640" t="s">
        <v>37</v>
      </c>
      <c r="D640" t="s">
        <v>38</v>
      </c>
      <c r="E640">
        <v>23</v>
      </c>
      <c r="F640" t="s">
        <v>40</v>
      </c>
      <c r="G640">
        <v>3.6833330000000002</v>
      </c>
      <c r="I640" t="s">
        <v>33</v>
      </c>
      <c r="J640" t="s">
        <v>33</v>
      </c>
      <c r="K640" t="s">
        <v>33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R640" t="s">
        <v>33</v>
      </c>
      <c r="S640" t="s">
        <v>33</v>
      </c>
      <c r="U640" t="s">
        <v>48</v>
      </c>
      <c r="V640" t="s">
        <v>35</v>
      </c>
      <c r="W640" t="s">
        <v>50</v>
      </c>
      <c r="X640">
        <v>2019</v>
      </c>
      <c r="Y640" t="s">
        <v>37</v>
      </c>
      <c r="Z640" t="s">
        <v>38</v>
      </c>
      <c r="AA640">
        <v>24</v>
      </c>
      <c r="AB640">
        <v>41</v>
      </c>
      <c r="AC640">
        <v>1.1000000000000001</v>
      </c>
      <c r="AD640">
        <v>0</v>
      </c>
      <c r="AE640">
        <v>321.75</v>
      </c>
      <c r="AF640">
        <f>VLOOKUP(A640,[1]DETALLE!$A$1:$AK$841,37,FALSE)</f>
        <v>1730.3000000000004</v>
      </c>
      <c r="AG640">
        <f>VLOOKUP(A640,[1]DETALLE!$A$1:$AK$841,16,FALSE)</f>
        <v>50</v>
      </c>
      <c r="AH640">
        <f>VLOOKUP(A640,[1]DETALLE!$A$1:$AK$841,22,FALSE)</f>
        <v>1.1000000000000001</v>
      </c>
      <c r="AI640">
        <f>VLOOKUP(A640,[1]DETALLE!$A$1:$AK$841,27,FALSE)</f>
        <v>0.505</v>
      </c>
      <c r="AJ640" t="str">
        <f>VLOOKUP(A640,[1]DETALLE!$A$1:$AK$841,18,FALSE)</f>
        <v>Entry Production Color Low/Mid</v>
      </c>
      <c r="AK640">
        <f t="shared" si="45"/>
        <v>0</v>
      </c>
      <c r="AL640">
        <f t="shared" si="46"/>
        <v>0</v>
      </c>
      <c r="AM640">
        <f t="shared" si="47"/>
        <v>1</v>
      </c>
      <c r="AN640">
        <f t="shared" si="48"/>
        <v>0</v>
      </c>
      <c r="AO640">
        <f t="shared" si="49"/>
        <v>0</v>
      </c>
    </row>
    <row r="641" spans="1:41" x14ac:dyDescent="0.25">
      <c r="A641" t="s">
        <v>570</v>
      </c>
      <c r="B641">
        <v>2019</v>
      </c>
      <c r="C641" t="s">
        <v>37</v>
      </c>
      <c r="D641" t="s">
        <v>38</v>
      </c>
      <c r="E641">
        <v>23</v>
      </c>
      <c r="F641" t="s">
        <v>40</v>
      </c>
      <c r="G641">
        <v>4.0666669999999998</v>
      </c>
      <c r="I641" t="s">
        <v>33</v>
      </c>
      <c r="J641" t="s">
        <v>33</v>
      </c>
      <c r="K641" t="s">
        <v>33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R641" t="s">
        <v>33</v>
      </c>
      <c r="S641" t="s">
        <v>33</v>
      </c>
      <c r="U641" t="s">
        <v>34</v>
      </c>
      <c r="V641" t="s">
        <v>35</v>
      </c>
      <c r="W641" t="s">
        <v>80</v>
      </c>
      <c r="X641">
        <v>2019</v>
      </c>
      <c r="Y641" t="s">
        <v>37</v>
      </c>
      <c r="Z641" t="s">
        <v>38</v>
      </c>
      <c r="AA641">
        <v>23</v>
      </c>
      <c r="AB641">
        <v>342</v>
      </c>
      <c r="AC641">
        <v>1.1000000000000001</v>
      </c>
      <c r="AD641">
        <v>0</v>
      </c>
      <c r="AE641">
        <v>750.75</v>
      </c>
      <c r="AF641">
        <f>VLOOKUP(A641,[1]DETALLE!$A$1:$AK$841,37,FALSE)</f>
        <v>1651.6500000000003</v>
      </c>
      <c r="AG641">
        <f>VLOOKUP(A641,[1]DETALLE!$A$1:$AK$841,16,FALSE)</f>
        <v>20</v>
      </c>
      <c r="AH641">
        <f>VLOOKUP(A641,[1]DETALLE!$A$1:$AK$841,22,FALSE)</f>
        <v>1.05</v>
      </c>
      <c r="AI641">
        <f>VLOOKUP(A641,[1]DETALLE!$A$1:$AK$841,27,FALSE)</f>
        <v>0.66749999999999998</v>
      </c>
      <c r="AJ641" t="str">
        <f>VLOOKUP(A641,[1]DETALLE!$A$1:$AK$841,18,FALSE)</f>
        <v>Light Production Digital Business</v>
      </c>
      <c r="AK641">
        <f t="shared" si="45"/>
        <v>0</v>
      </c>
      <c r="AL641">
        <f t="shared" si="46"/>
        <v>0</v>
      </c>
      <c r="AM641">
        <f t="shared" si="47"/>
        <v>0</v>
      </c>
      <c r="AN641">
        <f t="shared" si="48"/>
        <v>0</v>
      </c>
      <c r="AO641">
        <f t="shared" si="49"/>
        <v>0</v>
      </c>
    </row>
    <row r="642" spans="1:41" x14ac:dyDescent="0.25">
      <c r="A642" t="s">
        <v>103</v>
      </c>
      <c r="B642">
        <v>2019</v>
      </c>
      <c r="C642" t="s">
        <v>37</v>
      </c>
      <c r="D642" t="s">
        <v>38</v>
      </c>
      <c r="E642">
        <v>23</v>
      </c>
      <c r="F642" t="s">
        <v>44</v>
      </c>
      <c r="G642">
        <v>0</v>
      </c>
      <c r="H642" t="s">
        <v>34</v>
      </c>
      <c r="I642">
        <v>468</v>
      </c>
      <c r="J642">
        <v>715</v>
      </c>
      <c r="K642">
        <v>0</v>
      </c>
      <c r="L642">
        <v>0</v>
      </c>
      <c r="M642">
        <v>0</v>
      </c>
      <c r="N642">
        <v>0.6</v>
      </c>
      <c r="O642">
        <v>0.8</v>
      </c>
      <c r="P642">
        <v>1.05</v>
      </c>
      <c r="Q642" t="s">
        <v>46</v>
      </c>
      <c r="R642">
        <v>5</v>
      </c>
      <c r="S642">
        <v>9</v>
      </c>
      <c r="T642" t="s">
        <v>47</v>
      </c>
      <c r="U642" t="s">
        <v>34</v>
      </c>
      <c r="V642" t="s">
        <v>35</v>
      </c>
      <c r="W642" t="s">
        <v>59</v>
      </c>
      <c r="X642">
        <v>2019</v>
      </c>
      <c r="Y642" t="s">
        <v>37</v>
      </c>
      <c r="Z642" t="s">
        <v>38</v>
      </c>
      <c r="AA642">
        <v>23</v>
      </c>
      <c r="AB642">
        <v>23</v>
      </c>
      <c r="AC642">
        <v>0</v>
      </c>
      <c r="AD642">
        <v>0</v>
      </c>
      <c r="AE642">
        <v>715</v>
      </c>
      <c r="AF642" t="e">
        <f>VLOOKUP(A642,[1]DETALLE!$A$1:$AK$841,37,FALSE)</f>
        <v>#N/A</v>
      </c>
      <c r="AG642" t="e">
        <f>VLOOKUP(A642,[1]DETALLE!$A$1:$AK$841,16,FALSE)</f>
        <v>#N/A</v>
      </c>
      <c r="AH642" t="e">
        <f>VLOOKUP(A642,[1]DETALLE!$A$1:$AK$841,22,FALSE)</f>
        <v>#N/A</v>
      </c>
      <c r="AI642" t="e">
        <f>VLOOKUP(A642,[1]DETALLE!$A$1:$AK$841,27,FALSE)</f>
        <v>#N/A</v>
      </c>
      <c r="AJ642" t="e">
        <f>VLOOKUP(A642,[1]DETALLE!$A$1:$AK$841,18,FALSE)</f>
        <v>#N/A</v>
      </c>
      <c r="AK642" t="e">
        <f t="shared" ref="AK642:AK705" si="50">IF(AE642=AF642,1,0)</f>
        <v>#N/A</v>
      </c>
      <c r="AL642" t="e">
        <f t="shared" ref="AL642:AL705" si="51">IF(AB642=AG642,1,0)</f>
        <v>#N/A</v>
      </c>
      <c r="AM642" t="e">
        <f t="shared" ref="AM642:AM705" si="52">IF(AC642=AH642,1,0)</f>
        <v>#N/A</v>
      </c>
      <c r="AN642" t="e">
        <f t="shared" ref="AN642:AN705" si="53">IF(AD642=AI642,1,0)</f>
        <v>#N/A</v>
      </c>
      <c r="AO642" t="e">
        <f t="shared" ref="AO642:AO705" si="54">IF(H642=AJ642,1,0)</f>
        <v>#N/A</v>
      </c>
    </row>
    <row r="643" spans="1:41" x14ac:dyDescent="0.25">
      <c r="A643" t="s">
        <v>571</v>
      </c>
      <c r="B643">
        <v>2019</v>
      </c>
      <c r="C643" t="s">
        <v>37</v>
      </c>
      <c r="D643" t="s">
        <v>38</v>
      </c>
      <c r="E643">
        <v>23</v>
      </c>
      <c r="F643" t="s">
        <v>40</v>
      </c>
      <c r="G643">
        <v>2.4333330000000002</v>
      </c>
      <c r="H643" t="s">
        <v>34</v>
      </c>
      <c r="I643">
        <v>468</v>
      </c>
      <c r="J643">
        <v>715</v>
      </c>
      <c r="K643">
        <v>0</v>
      </c>
      <c r="L643">
        <v>0</v>
      </c>
      <c r="M643">
        <v>0</v>
      </c>
      <c r="N643">
        <v>0.6</v>
      </c>
      <c r="O643">
        <v>0.8</v>
      </c>
      <c r="P643">
        <v>1.05</v>
      </c>
      <c r="Q643" t="s">
        <v>46</v>
      </c>
      <c r="R643">
        <v>5</v>
      </c>
      <c r="S643">
        <v>9</v>
      </c>
      <c r="T643" t="s">
        <v>47</v>
      </c>
      <c r="U643" t="s">
        <v>34</v>
      </c>
      <c r="V643" t="s">
        <v>35</v>
      </c>
      <c r="W643" t="s">
        <v>36</v>
      </c>
      <c r="X643">
        <v>2019</v>
      </c>
      <c r="Y643" t="s">
        <v>37</v>
      </c>
      <c r="Z643" t="s">
        <v>38</v>
      </c>
      <c r="AA643">
        <v>25</v>
      </c>
      <c r="AB643">
        <v>69</v>
      </c>
      <c r="AC643">
        <v>1.05</v>
      </c>
      <c r="AD643">
        <v>0.4866666</v>
      </c>
      <c r="AE643">
        <v>750.75</v>
      </c>
      <c r="AF643">
        <f>VLOOKUP(A643,[1]DETALLE!$A$1:$AK$841,37,FALSE)</f>
        <v>2252.25</v>
      </c>
      <c r="AG643">
        <f>VLOOKUP(A643,[1]DETALLE!$A$1:$AK$841,16,FALSE)</f>
        <v>8</v>
      </c>
      <c r="AH643">
        <f>VLOOKUP(A643,[1]DETALLE!$A$1:$AK$841,22,FALSE)</f>
        <v>1.05</v>
      </c>
      <c r="AI643">
        <f>VLOOKUP(A643,[1]DETALLE!$A$1:$AK$841,27,FALSE)</f>
        <v>0.18000000000000002</v>
      </c>
      <c r="AJ643" t="str">
        <f>VLOOKUP(A643,[1]DETALLE!$A$1:$AK$841,18,FALSE)</f>
        <v>High End Cut Sheet</v>
      </c>
      <c r="AK643">
        <f t="shared" si="50"/>
        <v>0</v>
      </c>
      <c r="AL643">
        <f t="shared" si="51"/>
        <v>0</v>
      </c>
      <c r="AM643">
        <f t="shared" si="52"/>
        <v>1</v>
      </c>
      <c r="AN643">
        <f t="shared" si="53"/>
        <v>0</v>
      </c>
      <c r="AO643">
        <f t="shared" si="54"/>
        <v>0</v>
      </c>
    </row>
    <row r="644" spans="1:41" x14ac:dyDescent="0.25">
      <c r="A644" t="s">
        <v>572</v>
      </c>
      <c r="B644">
        <v>2019</v>
      </c>
      <c r="C644" t="s">
        <v>37</v>
      </c>
      <c r="D644" t="s">
        <v>38</v>
      </c>
      <c r="E644">
        <v>23</v>
      </c>
      <c r="F644" t="s">
        <v>40</v>
      </c>
      <c r="G644">
        <v>1.4666669999999999</v>
      </c>
      <c r="H644" t="s">
        <v>34</v>
      </c>
      <c r="I644">
        <v>468</v>
      </c>
      <c r="J644">
        <v>715</v>
      </c>
      <c r="K644">
        <v>0</v>
      </c>
      <c r="L644">
        <v>0</v>
      </c>
      <c r="M644">
        <v>0</v>
      </c>
      <c r="N644">
        <v>0.6</v>
      </c>
      <c r="O644">
        <v>0.8</v>
      </c>
      <c r="P644">
        <v>1.05</v>
      </c>
      <c r="Q644" t="s">
        <v>46</v>
      </c>
      <c r="R644">
        <v>5</v>
      </c>
      <c r="S644">
        <v>9</v>
      </c>
      <c r="T644" t="s">
        <v>47</v>
      </c>
      <c r="U644" t="s">
        <v>34</v>
      </c>
      <c r="V644" t="s">
        <v>35</v>
      </c>
      <c r="W644" t="s">
        <v>55</v>
      </c>
      <c r="X644">
        <v>2019</v>
      </c>
      <c r="Y644" t="s">
        <v>37</v>
      </c>
      <c r="Z644" t="s">
        <v>38</v>
      </c>
      <c r="AA644">
        <v>25</v>
      </c>
      <c r="AB644">
        <v>85</v>
      </c>
      <c r="AC644">
        <v>1.05</v>
      </c>
      <c r="AD644">
        <v>0.29333340000000002</v>
      </c>
      <c r="AE644">
        <v>750.75</v>
      </c>
      <c r="AF644">
        <f>VLOOKUP(A644,[1]DETALLE!$A$1:$AK$841,37,FALSE)</f>
        <v>0</v>
      </c>
      <c r="AG644" t="str">
        <f>VLOOKUP(A644,[1]DETALLE!$A$1:$AK$841,16,FALSE)</f>
        <v xml:space="preserve">  </v>
      </c>
      <c r="AH644">
        <f>VLOOKUP(A644,[1]DETALLE!$A$1:$AK$841,22,FALSE)</f>
        <v>1</v>
      </c>
      <c r="AI644">
        <f>VLOOKUP(A644,[1]DETALLE!$A$1:$AK$841,27,FALSE)</f>
        <v>1</v>
      </c>
      <c r="AJ644" t="str">
        <f>VLOOKUP(A644,[1]DETALLE!$A$1:$AK$841,18,FALSE)</f>
        <v>A4 Mono MFPs</v>
      </c>
      <c r="AK644">
        <f t="shared" si="50"/>
        <v>0</v>
      </c>
      <c r="AL644">
        <f t="shared" si="51"/>
        <v>0</v>
      </c>
      <c r="AM644">
        <f t="shared" si="52"/>
        <v>0</v>
      </c>
      <c r="AN644">
        <f t="shared" si="53"/>
        <v>0</v>
      </c>
      <c r="AO644">
        <f t="shared" si="54"/>
        <v>1</v>
      </c>
    </row>
    <row r="645" spans="1:41" x14ac:dyDescent="0.25">
      <c r="A645" t="s">
        <v>573</v>
      </c>
      <c r="B645">
        <v>2019</v>
      </c>
      <c r="C645" t="s">
        <v>37</v>
      </c>
      <c r="D645" t="s">
        <v>38</v>
      </c>
      <c r="E645">
        <v>23</v>
      </c>
      <c r="F645" t="s">
        <v>40</v>
      </c>
      <c r="G645">
        <v>0.1166667</v>
      </c>
      <c r="H645" t="s">
        <v>71</v>
      </c>
      <c r="I645">
        <v>468</v>
      </c>
      <c r="J645">
        <v>715</v>
      </c>
      <c r="K645">
        <v>0</v>
      </c>
      <c r="L645">
        <v>0</v>
      </c>
      <c r="M645">
        <v>0</v>
      </c>
      <c r="N645">
        <v>0.6</v>
      </c>
      <c r="O645">
        <v>0.8</v>
      </c>
      <c r="P645">
        <v>1.05</v>
      </c>
      <c r="Q645" t="s">
        <v>46</v>
      </c>
      <c r="R645">
        <v>5</v>
      </c>
      <c r="S645">
        <v>9</v>
      </c>
      <c r="T645" t="s">
        <v>47</v>
      </c>
      <c r="U645" t="s">
        <v>71</v>
      </c>
      <c r="V645" t="s">
        <v>35</v>
      </c>
      <c r="W645" t="s">
        <v>55</v>
      </c>
      <c r="X645">
        <v>2019</v>
      </c>
      <c r="Y645" t="s">
        <v>37</v>
      </c>
      <c r="Z645" t="s">
        <v>38</v>
      </c>
      <c r="AA645">
        <v>24</v>
      </c>
      <c r="AB645">
        <v>28</v>
      </c>
      <c r="AC645">
        <v>0.6</v>
      </c>
      <c r="AD645">
        <v>2.3333340000000001E-2</v>
      </c>
      <c r="AE645">
        <v>429</v>
      </c>
      <c r="AF645">
        <f>VLOOKUP(A645,[1]DETALLE!$A$1:$AK$841,37,FALSE)</f>
        <v>750.75000000000011</v>
      </c>
      <c r="AG645">
        <f>VLOOKUP(A645,[1]DETALLE!$A$1:$AK$841,16,FALSE)</f>
        <v>2688</v>
      </c>
      <c r="AH645">
        <f>VLOOKUP(A645,[1]DETALLE!$A$1:$AK$841,22,FALSE)</f>
        <v>1.05</v>
      </c>
      <c r="AI645">
        <f>VLOOKUP(A645,[1]DETALLE!$A$1:$AK$841,27,FALSE)</f>
        <v>0.33999999999999997</v>
      </c>
      <c r="AJ645" t="str">
        <f>VLOOKUP(A645,[1]DETALLE!$A$1:$AK$841,18,FALSE)</f>
        <v>A4 Mono MFPs</v>
      </c>
      <c r="AK645">
        <f t="shared" si="50"/>
        <v>0</v>
      </c>
      <c r="AL645">
        <f t="shared" si="51"/>
        <v>0</v>
      </c>
      <c r="AM645">
        <f t="shared" si="52"/>
        <v>0</v>
      </c>
      <c r="AN645">
        <f t="shared" si="53"/>
        <v>0</v>
      </c>
      <c r="AO645">
        <f t="shared" si="54"/>
        <v>0</v>
      </c>
    </row>
    <row r="646" spans="1:41" x14ac:dyDescent="0.25">
      <c r="A646" t="s">
        <v>574</v>
      </c>
      <c r="B646">
        <v>2019</v>
      </c>
      <c r="C646" t="s">
        <v>37</v>
      </c>
      <c r="D646" t="s">
        <v>38</v>
      </c>
      <c r="E646">
        <v>23</v>
      </c>
      <c r="F646" t="s">
        <v>44</v>
      </c>
      <c r="G646">
        <v>0</v>
      </c>
      <c r="I646" t="s">
        <v>33</v>
      </c>
      <c r="J646" t="s">
        <v>33</v>
      </c>
      <c r="K646" t="s">
        <v>33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R646" t="s">
        <v>33</v>
      </c>
      <c r="S646" t="s">
        <v>33</v>
      </c>
      <c r="U646" t="s">
        <v>71</v>
      </c>
      <c r="V646" t="s">
        <v>35</v>
      </c>
      <c r="W646" t="s">
        <v>61</v>
      </c>
      <c r="X646">
        <v>2019</v>
      </c>
      <c r="Y646" t="s">
        <v>37</v>
      </c>
      <c r="Z646" t="s">
        <v>38</v>
      </c>
      <c r="AA646">
        <v>23</v>
      </c>
      <c r="AB646">
        <v>33</v>
      </c>
      <c r="AC646">
        <v>1.1000000000000001</v>
      </c>
      <c r="AD646">
        <v>0</v>
      </c>
      <c r="AE646">
        <v>715</v>
      </c>
      <c r="AF646" t="e">
        <f>VLOOKUP(A646,[1]DETALLE!$A$1:$AK$841,37,FALSE)</f>
        <v>#N/A</v>
      </c>
      <c r="AG646" t="e">
        <f>VLOOKUP(A646,[1]DETALLE!$A$1:$AK$841,16,FALSE)</f>
        <v>#N/A</v>
      </c>
      <c r="AH646" t="e">
        <f>VLOOKUP(A646,[1]DETALLE!$A$1:$AK$841,22,FALSE)</f>
        <v>#N/A</v>
      </c>
      <c r="AI646" t="e">
        <f>VLOOKUP(A646,[1]DETALLE!$A$1:$AK$841,27,FALSE)</f>
        <v>#N/A</v>
      </c>
      <c r="AJ646" t="e">
        <f>VLOOKUP(A646,[1]DETALLE!$A$1:$AK$841,18,FALSE)</f>
        <v>#N/A</v>
      </c>
      <c r="AK646" t="e">
        <f t="shared" si="50"/>
        <v>#N/A</v>
      </c>
      <c r="AL646" t="e">
        <f t="shared" si="51"/>
        <v>#N/A</v>
      </c>
      <c r="AM646" t="e">
        <f t="shared" si="52"/>
        <v>#N/A</v>
      </c>
      <c r="AN646" t="e">
        <f t="shared" si="53"/>
        <v>#N/A</v>
      </c>
      <c r="AO646" t="e">
        <f t="shared" si="54"/>
        <v>#N/A</v>
      </c>
    </row>
    <row r="647" spans="1:41" x14ac:dyDescent="0.25">
      <c r="A647" t="s">
        <v>575</v>
      </c>
      <c r="B647">
        <v>2019</v>
      </c>
      <c r="C647" t="s">
        <v>37</v>
      </c>
      <c r="D647" t="s">
        <v>38</v>
      </c>
      <c r="E647">
        <v>23</v>
      </c>
      <c r="F647" t="s">
        <v>40</v>
      </c>
      <c r="G647">
        <v>2.8</v>
      </c>
      <c r="H647" t="s">
        <v>58</v>
      </c>
      <c r="I647">
        <v>655</v>
      </c>
      <c r="J647">
        <v>1365</v>
      </c>
      <c r="K647">
        <v>0</v>
      </c>
      <c r="L647">
        <v>0</v>
      </c>
      <c r="M647">
        <v>0.6</v>
      </c>
      <c r="N647">
        <v>0.8</v>
      </c>
      <c r="O647">
        <v>1.05</v>
      </c>
      <c r="P647">
        <v>1.1000000000000001</v>
      </c>
      <c r="Q647" t="s">
        <v>46</v>
      </c>
      <c r="R647">
        <v>5</v>
      </c>
      <c r="S647">
        <v>9</v>
      </c>
      <c r="T647" t="s">
        <v>47</v>
      </c>
      <c r="U647" t="s">
        <v>58</v>
      </c>
      <c r="V647" t="s">
        <v>35</v>
      </c>
      <c r="W647" t="s">
        <v>42</v>
      </c>
      <c r="X647">
        <v>2019</v>
      </c>
      <c r="Y647" t="s">
        <v>37</v>
      </c>
      <c r="Z647" t="s">
        <v>38</v>
      </c>
      <c r="AA647">
        <v>23</v>
      </c>
      <c r="AB647">
        <v>32</v>
      </c>
      <c r="AC647">
        <v>1.05</v>
      </c>
      <c r="AD647">
        <v>0.56000000000000005</v>
      </c>
      <c r="AE647">
        <v>1433.25</v>
      </c>
      <c r="AF647">
        <f>VLOOKUP(A647,[1]DETALLE!$A$1:$AK$841,37,FALSE)</f>
        <v>1730.3000000000004</v>
      </c>
      <c r="AG647">
        <f>VLOOKUP(A647,[1]DETALLE!$A$1:$AK$841,16,FALSE)</f>
        <v>39</v>
      </c>
      <c r="AH647">
        <f>VLOOKUP(A647,[1]DETALLE!$A$1:$AK$841,22,FALSE)</f>
        <v>1.1000000000000001</v>
      </c>
      <c r="AI647">
        <f>VLOOKUP(A647,[1]DETALLE!$A$1:$AK$841,27,FALSE)</f>
        <v>0.45750000000000002</v>
      </c>
      <c r="AJ647" t="str">
        <f>VLOOKUP(A647,[1]DETALLE!$A$1:$AK$841,18,FALSE)</f>
        <v>WF Mono Systems and Legacy Color</v>
      </c>
      <c r="AK647">
        <f t="shared" si="50"/>
        <v>0</v>
      </c>
      <c r="AL647">
        <f t="shared" si="51"/>
        <v>0</v>
      </c>
      <c r="AM647">
        <f t="shared" si="52"/>
        <v>0</v>
      </c>
      <c r="AN647">
        <f t="shared" si="53"/>
        <v>0</v>
      </c>
      <c r="AO647">
        <f t="shared" si="54"/>
        <v>0</v>
      </c>
    </row>
    <row r="648" spans="1:41" x14ac:dyDescent="0.25">
      <c r="A648" t="s">
        <v>508</v>
      </c>
      <c r="B648">
        <v>2019</v>
      </c>
      <c r="C648" t="s">
        <v>37</v>
      </c>
      <c r="D648" t="s">
        <v>38</v>
      </c>
      <c r="E648">
        <v>23</v>
      </c>
      <c r="F648" t="s">
        <v>40</v>
      </c>
      <c r="G648">
        <v>3.4166669999999999</v>
      </c>
      <c r="H648" t="s">
        <v>58</v>
      </c>
      <c r="I648">
        <v>655</v>
      </c>
      <c r="J648">
        <v>1365</v>
      </c>
      <c r="K648">
        <v>0</v>
      </c>
      <c r="L648">
        <v>0</v>
      </c>
      <c r="M648">
        <v>0.6</v>
      </c>
      <c r="N648">
        <v>0.8</v>
      </c>
      <c r="O648">
        <v>1.05</v>
      </c>
      <c r="P648">
        <v>1.1000000000000001</v>
      </c>
      <c r="Q648" t="s">
        <v>46</v>
      </c>
      <c r="R648">
        <v>5</v>
      </c>
      <c r="S648">
        <v>9</v>
      </c>
      <c r="T648" t="s">
        <v>47</v>
      </c>
      <c r="U648" t="s">
        <v>58</v>
      </c>
      <c r="V648" t="s">
        <v>35</v>
      </c>
      <c r="W648" t="s">
        <v>42</v>
      </c>
      <c r="X648">
        <v>2019</v>
      </c>
      <c r="Y648" t="s">
        <v>37</v>
      </c>
      <c r="Z648" t="s">
        <v>38</v>
      </c>
      <c r="AA648">
        <v>23</v>
      </c>
      <c r="AB648">
        <v>7</v>
      </c>
      <c r="AC648">
        <v>0.6</v>
      </c>
      <c r="AD648">
        <v>0.68333339999999998</v>
      </c>
      <c r="AE648">
        <v>819</v>
      </c>
      <c r="AF648">
        <f>VLOOKUP(A648,[1]DETALLE!$A$1:$AK$841,37,FALSE)</f>
        <v>0</v>
      </c>
      <c r="AG648">
        <f>VLOOKUP(A648,[1]DETALLE!$A$1:$AK$841,16,FALSE)</f>
        <v>12</v>
      </c>
      <c r="AH648">
        <f>VLOOKUP(A648,[1]DETALLE!$A$1:$AK$841,22,FALSE)</f>
        <v>0</v>
      </c>
      <c r="AI648">
        <f>VLOOKUP(A648,[1]DETALLE!$A$1:$AK$841,27,FALSE)</f>
        <v>0.44000000000000006</v>
      </c>
      <c r="AJ648" t="str">
        <f>VLOOKUP(A648,[1]DETALLE!$A$1:$AK$841,18,FALSE)</f>
        <v>A4 Mono MFPs</v>
      </c>
      <c r="AK648">
        <f t="shared" si="50"/>
        <v>0</v>
      </c>
      <c r="AL648">
        <f t="shared" si="51"/>
        <v>0</v>
      </c>
      <c r="AM648">
        <f t="shared" si="52"/>
        <v>0</v>
      </c>
      <c r="AN648">
        <f t="shared" si="53"/>
        <v>0</v>
      </c>
      <c r="AO648">
        <f t="shared" si="54"/>
        <v>0</v>
      </c>
    </row>
    <row r="649" spans="1:41" x14ac:dyDescent="0.25">
      <c r="A649" t="s">
        <v>576</v>
      </c>
      <c r="B649">
        <v>2019</v>
      </c>
      <c r="C649" t="s">
        <v>37</v>
      </c>
      <c r="D649" t="s">
        <v>38</v>
      </c>
      <c r="E649">
        <v>23</v>
      </c>
      <c r="F649" t="s">
        <v>40</v>
      </c>
      <c r="G649">
        <v>1.933333</v>
      </c>
      <c r="H649" t="s">
        <v>58</v>
      </c>
      <c r="I649">
        <v>655</v>
      </c>
      <c r="J649">
        <v>1365</v>
      </c>
      <c r="K649">
        <v>0</v>
      </c>
      <c r="L649">
        <v>0</v>
      </c>
      <c r="M649">
        <v>0.6</v>
      </c>
      <c r="N649">
        <v>0.8</v>
      </c>
      <c r="O649">
        <v>1.05</v>
      </c>
      <c r="P649">
        <v>1.1000000000000001</v>
      </c>
      <c r="Q649" t="s">
        <v>46</v>
      </c>
      <c r="R649">
        <v>5</v>
      </c>
      <c r="S649">
        <v>9</v>
      </c>
      <c r="T649" t="s">
        <v>47</v>
      </c>
      <c r="U649" t="s">
        <v>58</v>
      </c>
      <c r="V649" t="s">
        <v>35</v>
      </c>
      <c r="W649" t="s">
        <v>42</v>
      </c>
      <c r="X649">
        <v>2019</v>
      </c>
      <c r="Y649" t="s">
        <v>37</v>
      </c>
      <c r="Z649" t="s">
        <v>38</v>
      </c>
      <c r="AA649">
        <v>23</v>
      </c>
      <c r="AB649">
        <v>64</v>
      </c>
      <c r="AC649">
        <v>1.1000000000000001</v>
      </c>
      <c r="AD649">
        <v>0.38666660000000003</v>
      </c>
      <c r="AE649">
        <v>1501.5</v>
      </c>
      <c r="AF649">
        <f>VLOOKUP(A649,[1]DETALLE!$A$1:$AK$841,37,FALSE)</f>
        <v>1258.4000000000003</v>
      </c>
      <c r="AG649">
        <f>VLOOKUP(A649,[1]DETALLE!$A$1:$AK$841,16,FALSE)</f>
        <v>12</v>
      </c>
      <c r="AH649">
        <f>VLOOKUP(A649,[1]DETALLE!$A$1:$AK$841,22,FALSE)</f>
        <v>0.8</v>
      </c>
      <c r="AI649">
        <f>VLOOKUP(A649,[1]DETALLE!$A$1:$AK$841,27,FALSE)</f>
        <v>0.5</v>
      </c>
      <c r="AJ649" t="str">
        <f>VLOOKUP(A649,[1]DETALLE!$A$1:$AK$841,18,FALSE)</f>
        <v>Light Production Digital Business</v>
      </c>
      <c r="AK649">
        <f t="shared" si="50"/>
        <v>0</v>
      </c>
      <c r="AL649">
        <f t="shared" si="51"/>
        <v>0</v>
      </c>
      <c r="AM649">
        <f t="shared" si="52"/>
        <v>0</v>
      </c>
      <c r="AN649">
        <f t="shared" si="53"/>
        <v>0</v>
      </c>
      <c r="AO649">
        <f t="shared" si="54"/>
        <v>0</v>
      </c>
    </row>
    <row r="650" spans="1:41" x14ac:dyDescent="0.25">
      <c r="A650" t="s">
        <v>217</v>
      </c>
      <c r="B650">
        <v>2019</v>
      </c>
      <c r="C650" t="s">
        <v>37</v>
      </c>
      <c r="D650" t="s">
        <v>38</v>
      </c>
      <c r="E650">
        <v>23</v>
      </c>
      <c r="F650" t="s">
        <v>40</v>
      </c>
      <c r="G650">
        <v>1.566667</v>
      </c>
      <c r="H650" t="s">
        <v>58</v>
      </c>
      <c r="I650">
        <v>655</v>
      </c>
      <c r="J650">
        <v>1365</v>
      </c>
      <c r="K650">
        <v>0</v>
      </c>
      <c r="L650">
        <v>0</v>
      </c>
      <c r="M650">
        <v>0.6</v>
      </c>
      <c r="N650">
        <v>0.8</v>
      </c>
      <c r="O650">
        <v>1.05</v>
      </c>
      <c r="P650">
        <v>1.1000000000000001</v>
      </c>
      <c r="Q650" t="s">
        <v>46</v>
      </c>
      <c r="R650">
        <v>5</v>
      </c>
      <c r="S650">
        <v>9</v>
      </c>
      <c r="T650" t="s">
        <v>47</v>
      </c>
      <c r="U650" t="s">
        <v>58</v>
      </c>
      <c r="V650" t="s">
        <v>35</v>
      </c>
      <c r="W650" t="s">
        <v>67</v>
      </c>
      <c r="X650">
        <v>2019</v>
      </c>
      <c r="Y650" t="s">
        <v>37</v>
      </c>
      <c r="Z650" t="s">
        <v>38</v>
      </c>
      <c r="AA650">
        <v>23</v>
      </c>
      <c r="AB650">
        <v>20</v>
      </c>
      <c r="AC650">
        <v>0.8</v>
      </c>
      <c r="AD650">
        <v>0.31333339999999998</v>
      </c>
      <c r="AE650">
        <v>1092</v>
      </c>
      <c r="AF650">
        <f>VLOOKUP(A650,[1]DETALLE!$A$1:$AK$841,37,FALSE)</f>
        <v>1730.3000000000004</v>
      </c>
      <c r="AG650">
        <f>VLOOKUP(A650,[1]DETALLE!$A$1:$AK$841,16,FALSE)</f>
        <v>50</v>
      </c>
      <c r="AH650">
        <f>VLOOKUP(A650,[1]DETALLE!$A$1:$AK$841,22,FALSE)</f>
        <v>1.1000000000000001</v>
      </c>
      <c r="AI650">
        <f>VLOOKUP(A650,[1]DETALLE!$A$1:$AK$841,27,FALSE)</f>
        <v>0.255</v>
      </c>
      <c r="AJ650" t="str">
        <f>VLOOKUP(A650,[1]DETALLE!$A$1:$AK$841,18,FALSE)</f>
        <v>Light Production Digital Business</v>
      </c>
      <c r="AK650">
        <f t="shared" si="50"/>
        <v>0</v>
      </c>
      <c r="AL650">
        <f t="shared" si="51"/>
        <v>0</v>
      </c>
      <c r="AM650">
        <f t="shared" si="52"/>
        <v>0</v>
      </c>
      <c r="AN650">
        <f t="shared" si="53"/>
        <v>0</v>
      </c>
      <c r="AO650">
        <f t="shared" si="54"/>
        <v>0</v>
      </c>
    </row>
    <row r="651" spans="1:41" x14ac:dyDescent="0.25">
      <c r="A651" t="s">
        <v>492</v>
      </c>
      <c r="B651">
        <v>2019</v>
      </c>
      <c r="C651" t="s">
        <v>37</v>
      </c>
      <c r="D651" t="s">
        <v>38</v>
      </c>
      <c r="E651">
        <v>23</v>
      </c>
      <c r="F651" t="s">
        <v>40</v>
      </c>
      <c r="G651">
        <v>0.71666660000000004</v>
      </c>
      <c r="H651" t="s">
        <v>58</v>
      </c>
      <c r="I651">
        <v>655</v>
      </c>
      <c r="J651">
        <v>1365</v>
      </c>
      <c r="K651">
        <v>0</v>
      </c>
      <c r="L651">
        <v>0</v>
      </c>
      <c r="M651">
        <v>0.6</v>
      </c>
      <c r="N651">
        <v>0.8</v>
      </c>
      <c r="O651">
        <v>1.05</v>
      </c>
      <c r="P651">
        <v>1.1000000000000001</v>
      </c>
      <c r="Q651" t="s">
        <v>46</v>
      </c>
      <c r="R651">
        <v>5</v>
      </c>
      <c r="S651">
        <v>9</v>
      </c>
      <c r="T651" t="s">
        <v>47</v>
      </c>
      <c r="U651" t="s">
        <v>58</v>
      </c>
      <c r="V651" t="s">
        <v>35</v>
      </c>
      <c r="W651" t="s">
        <v>73</v>
      </c>
      <c r="X651">
        <v>2019</v>
      </c>
      <c r="Y651" t="s">
        <v>37</v>
      </c>
      <c r="Z651" t="s">
        <v>38</v>
      </c>
      <c r="AA651">
        <v>23</v>
      </c>
      <c r="AB651">
        <v>8</v>
      </c>
      <c r="AC651">
        <v>0.6</v>
      </c>
      <c r="AD651">
        <v>0.14333331999999999</v>
      </c>
      <c r="AE651">
        <v>819</v>
      </c>
      <c r="AF651">
        <f>VLOOKUP(A651,[1]DETALLE!$A$1:$AK$841,37,FALSE)</f>
        <v>750.75000000000011</v>
      </c>
      <c r="AG651">
        <f>VLOOKUP(A651,[1]DETALLE!$A$1:$AK$841,16,FALSE)</f>
        <v>230</v>
      </c>
      <c r="AH651">
        <f>VLOOKUP(A651,[1]DETALLE!$A$1:$AK$841,22,FALSE)</f>
        <v>1.05</v>
      </c>
      <c r="AI651">
        <f>VLOOKUP(A651,[1]DETALLE!$A$1:$AK$841,27,FALSE)</f>
        <v>0.33199999999999996</v>
      </c>
      <c r="AJ651" t="str">
        <f>VLOOKUP(A651,[1]DETALLE!$A$1:$AK$841,18,FALSE)</f>
        <v>A4 Mono MFPs</v>
      </c>
      <c r="AK651">
        <f t="shared" si="50"/>
        <v>0</v>
      </c>
      <c r="AL651">
        <f t="shared" si="51"/>
        <v>0</v>
      </c>
      <c r="AM651">
        <f t="shared" si="52"/>
        <v>0</v>
      </c>
      <c r="AN651">
        <f t="shared" si="53"/>
        <v>0</v>
      </c>
      <c r="AO651">
        <f t="shared" si="54"/>
        <v>0</v>
      </c>
    </row>
    <row r="652" spans="1:41" x14ac:dyDescent="0.25">
      <c r="A652" t="s">
        <v>493</v>
      </c>
      <c r="B652">
        <v>2019</v>
      </c>
      <c r="C652" t="s">
        <v>37</v>
      </c>
      <c r="D652" t="s">
        <v>38</v>
      </c>
      <c r="E652">
        <v>23</v>
      </c>
      <c r="F652" t="s">
        <v>40</v>
      </c>
      <c r="G652">
        <v>0.83333330000000005</v>
      </c>
      <c r="H652" t="s">
        <v>58</v>
      </c>
      <c r="I652">
        <v>655</v>
      </c>
      <c r="J652">
        <v>1365</v>
      </c>
      <c r="K652">
        <v>0</v>
      </c>
      <c r="L652">
        <v>0</v>
      </c>
      <c r="M652">
        <v>0.6</v>
      </c>
      <c r="N652">
        <v>0.8</v>
      </c>
      <c r="O652">
        <v>1.05</v>
      </c>
      <c r="P652">
        <v>1.1000000000000001</v>
      </c>
      <c r="Q652" t="s">
        <v>46</v>
      </c>
      <c r="R652">
        <v>5</v>
      </c>
      <c r="S652">
        <v>9</v>
      </c>
      <c r="T652" t="s">
        <v>47</v>
      </c>
      <c r="U652" t="s">
        <v>58</v>
      </c>
      <c r="V652" t="s">
        <v>35</v>
      </c>
      <c r="W652" t="s">
        <v>73</v>
      </c>
      <c r="X652">
        <v>2019</v>
      </c>
      <c r="Y652" t="s">
        <v>37</v>
      </c>
      <c r="Z652" t="s">
        <v>38</v>
      </c>
      <c r="AA652">
        <v>26</v>
      </c>
      <c r="AB652">
        <v>8</v>
      </c>
      <c r="AC652">
        <v>0.6</v>
      </c>
      <c r="AD652">
        <v>0.16666665999999999</v>
      </c>
      <c r="AE652">
        <v>819</v>
      </c>
      <c r="AF652">
        <f>VLOOKUP(A652,[1]DETALLE!$A$1:$AK$841,37,FALSE)</f>
        <v>1808.95</v>
      </c>
      <c r="AG652">
        <f>VLOOKUP(A652,[1]DETALLE!$A$1:$AK$841,16,FALSE)</f>
        <v>2685</v>
      </c>
      <c r="AH652">
        <f>VLOOKUP(A652,[1]DETALLE!$A$1:$AK$841,22,FALSE)</f>
        <v>1.1499999999999999</v>
      </c>
      <c r="AI652">
        <f>VLOOKUP(A652,[1]DETALLE!$A$1:$AK$841,27,FALSE)</f>
        <v>0.24</v>
      </c>
      <c r="AJ652" t="str">
        <f>VLOOKUP(A652,[1]DETALLE!$A$1:$AK$841,18,FALSE)</f>
        <v>Entry Production Color Low/Mid</v>
      </c>
      <c r="AK652">
        <f t="shared" si="50"/>
        <v>0</v>
      </c>
      <c r="AL652">
        <f t="shared" si="51"/>
        <v>0</v>
      </c>
      <c r="AM652">
        <f t="shared" si="52"/>
        <v>0</v>
      </c>
      <c r="AN652">
        <f t="shared" si="53"/>
        <v>0</v>
      </c>
      <c r="AO652">
        <f t="shared" si="54"/>
        <v>0</v>
      </c>
    </row>
    <row r="653" spans="1:41" x14ac:dyDescent="0.25">
      <c r="A653" t="s">
        <v>98</v>
      </c>
      <c r="B653">
        <v>2019</v>
      </c>
      <c r="C653" t="s">
        <v>37</v>
      </c>
      <c r="D653" t="s">
        <v>38</v>
      </c>
      <c r="E653">
        <v>23</v>
      </c>
      <c r="F653" t="s">
        <v>40</v>
      </c>
      <c r="G653">
        <v>0.76666670000000003</v>
      </c>
      <c r="H653" t="s">
        <v>58</v>
      </c>
      <c r="I653">
        <v>655</v>
      </c>
      <c r="J653">
        <v>1365</v>
      </c>
      <c r="K653">
        <v>0</v>
      </c>
      <c r="L653">
        <v>0</v>
      </c>
      <c r="M653">
        <v>0.6</v>
      </c>
      <c r="N653">
        <v>0.8</v>
      </c>
      <c r="O653">
        <v>1.05</v>
      </c>
      <c r="P653">
        <v>1.1000000000000001</v>
      </c>
      <c r="Q653" t="s">
        <v>46</v>
      </c>
      <c r="R653">
        <v>5</v>
      </c>
      <c r="S653">
        <v>9</v>
      </c>
      <c r="T653" t="s">
        <v>47</v>
      </c>
      <c r="U653" t="s">
        <v>58</v>
      </c>
      <c r="V653" t="s">
        <v>35</v>
      </c>
      <c r="W653" t="s">
        <v>61</v>
      </c>
      <c r="X653">
        <v>2019</v>
      </c>
      <c r="Y653" t="s">
        <v>37</v>
      </c>
      <c r="Z653" t="s">
        <v>38</v>
      </c>
      <c r="AA653">
        <v>24</v>
      </c>
      <c r="AB653">
        <v>25</v>
      </c>
      <c r="AC653">
        <v>0.8</v>
      </c>
      <c r="AD653">
        <v>0.15333334000000001</v>
      </c>
      <c r="AE653">
        <v>1092</v>
      </c>
      <c r="AF653">
        <f>VLOOKUP(A653,[1]DETALLE!$A$1:$AK$841,37,FALSE)</f>
        <v>1501.5000000000002</v>
      </c>
      <c r="AG653">
        <f>VLOOKUP(A653,[1]DETALLE!$A$1:$AK$841,16,FALSE)</f>
        <v>123</v>
      </c>
      <c r="AH653">
        <f>VLOOKUP(A653,[1]DETALLE!$A$1:$AK$841,22,FALSE)</f>
        <v>1.1000000000000001</v>
      </c>
      <c r="AI653">
        <f>VLOOKUP(A653,[1]DETALLE!$A$1:$AK$841,27,FALSE)</f>
        <v>0.39666666666666667</v>
      </c>
      <c r="AJ653" t="str">
        <f>VLOOKUP(A653,[1]DETALLE!$A$1:$AK$841,18,FALSE)</f>
        <v>Departmental Digital</v>
      </c>
      <c r="AK653">
        <f t="shared" si="50"/>
        <v>0</v>
      </c>
      <c r="AL653">
        <f t="shared" si="51"/>
        <v>0</v>
      </c>
      <c r="AM653">
        <f t="shared" si="52"/>
        <v>0</v>
      </c>
      <c r="AN653">
        <f t="shared" si="53"/>
        <v>0</v>
      </c>
      <c r="AO653">
        <f t="shared" si="54"/>
        <v>1</v>
      </c>
    </row>
    <row r="654" spans="1:41" x14ac:dyDescent="0.25">
      <c r="A654" t="s">
        <v>577</v>
      </c>
      <c r="B654">
        <v>2019</v>
      </c>
      <c r="C654" t="s">
        <v>37</v>
      </c>
      <c r="D654" t="s">
        <v>38</v>
      </c>
      <c r="E654">
        <v>23</v>
      </c>
      <c r="F654" t="s">
        <v>40</v>
      </c>
      <c r="G654">
        <v>0</v>
      </c>
      <c r="H654" t="s">
        <v>58</v>
      </c>
      <c r="I654">
        <v>655</v>
      </c>
      <c r="J654">
        <v>1365</v>
      </c>
      <c r="K654">
        <v>0</v>
      </c>
      <c r="L654">
        <v>0</v>
      </c>
      <c r="M654">
        <v>0.6</v>
      </c>
      <c r="N654">
        <v>0.8</v>
      </c>
      <c r="O654">
        <v>1.05</v>
      </c>
      <c r="P654">
        <v>1.1000000000000001</v>
      </c>
      <c r="Q654" t="s">
        <v>46</v>
      </c>
      <c r="R654">
        <v>5</v>
      </c>
      <c r="S654">
        <v>9</v>
      </c>
      <c r="T654" t="s">
        <v>47</v>
      </c>
      <c r="U654" t="s">
        <v>58</v>
      </c>
      <c r="V654" t="s">
        <v>35</v>
      </c>
      <c r="W654" t="s">
        <v>55</v>
      </c>
      <c r="X654">
        <v>2019</v>
      </c>
      <c r="Y654" t="s">
        <v>37</v>
      </c>
      <c r="Z654" t="s">
        <v>38</v>
      </c>
      <c r="AA654">
        <v>23</v>
      </c>
      <c r="AB654">
        <v>25</v>
      </c>
      <c r="AC654">
        <v>0.8</v>
      </c>
      <c r="AD654">
        <v>0</v>
      </c>
      <c r="AE654">
        <v>1092</v>
      </c>
      <c r="AF654">
        <f>VLOOKUP(A654,[1]DETALLE!$A$1:$AK$841,37,FALSE)</f>
        <v>0</v>
      </c>
      <c r="AG654">
        <f>VLOOKUP(A654,[1]DETALLE!$A$1:$AK$841,16,FALSE)</f>
        <v>2692</v>
      </c>
      <c r="AH654">
        <f>VLOOKUP(A654,[1]DETALLE!$A$1:$AK$841,22,FALSE)</f>
        <v>1.05</v>
      </c>
      <c r="AI654">
        <f>VLOOKUP(A654,[1]DETALLE!$A$1:$AK$841,27,FALSE)</f>
        <v>1.3519999999999999</v>
      </c>
      <c r="AJ654" t="str">
        <f>VLOOKUP(A654,[1]DETALLE!$A$1:$AK$841,18,FALSE)</f>
        <v>A4 Mono MFPs</v>
      </c>
      <c r="AK654">
        <f t="shared" si="50"/>
        <v>0</v>
      </c>
      <c r="AL654">
        <f t="shared" si="51"/>
        <v>0</v>
      </c>
      <c r="AM654">
        <f t="shared" si="52"/>
        <v>0</v>
      </c>
      <c r="AN654">
        <f t="shared" si="53"/>
        <v>0</v>
      </c>
      <c r="AO654">
        <f t="shared" si="54"/>
        <v>0</v>
      </c>
    </row>
    <row r="655" spans="1:41" x14ac:dyDescent="0.25">
      <c r="A655" t="s">
        <v>578</v>
      </c>
      <c r="B655">
        <v>2019</v>
      </c>
      <c r="C655" t="s">
        <v>37</v>
      </c>
      <c r="D655" t="s">
        <v>38</v>
      </c>
      <c r="E655">
        <v>23</v>
      </c>
      <c r="F655" t="s">
        <v>44</v>
      </c>
      <c r="G655">
        <v>0</v>
      </c>
      <c r="H655" t="s">
        <v>34</v>
      </c>
      <c r="I655">
        <v>468</v>
      </c>
      <c r="J655">
        <v>715</v>
      </c>
      <c r="K655">
        <v>0</v>
      </c>
      <c r="L655">
        <v>0</v>
      </c>
      <c r="M655">
        <v>0</v>
      </c>
      <c r="N655">
        <v>0.6</v>
      </c>
      <c r="O655">
        <v>0.8</v>
      </c>
      <c r="P655">
        <v>1.05</v>
      </c>
      <c r="Q655" t="s">
        <v>46</v>
      </c>
      <c r="R655">
        <v>5</v>
      </c>
      <c r="S655">
        <v>9</v>
      </c>
      <c r="T655" t="s">
        <v>47</v>
      </c>
      <c r="U655" t="s">
        <v>34</v>
      </c>
      <c r="V655" t="s">
        <v>35</v>
      </c>
      <c r="W655" t="s">
        <v>55</v>
      </c>
      <c r="X655">
        <v>2019</v>
      </c>
      <c r="Y655" t="s">
        <v>37</v>
      </c>
      <c r="Z655" t="s">
        <v>38</v>
      </c>
      <c r="AA655">
        <v>24</v>
      </c>
      <c r="AB655">
        <v>46</v>
      </c>
      <c r="AC655">
        <v>0</v>
      </c>
      <c r="AD655">
        <v>0</v>
      </c>
      <c r="AE655">
        <v>715</v>
      </c>
      <c r="AF655" t="e">
        <f>VLOOKUP(A655,[1]DETALLE!$A$1:$AK$841,37,FALSE)</f>
        <v>#N/A</v>
      </c>
      <c r="AG655" t="e">
        <f>VLOOKUP(A655,[1]DETALLE!$A$1:$AK$841,16,FALSE)</f>
        <v>#N/A</v>
      </c>
      <c r="AH655" t="e">
        <f>VLOOKUP(A655,[1]DETALLE!$A$1:$AK$841,22,FALSE)</f>
        <v>#N/A</v>
      </c>
      <c r="AI655" t="e">
        <f>VLOOKUP(A655,[1]DETALLE!$A$1:$AK$841,27,FALSE)</f>
        <v>#N/A</v>
      </c>
      <c r="AJ655" t="e">
        <f>VLOOKUP(A655,[1]DETALLE!$A$1:$AK$841,18,FALSE)</f>
        <v>#N/A</v>
      </c>
      <c r="AK655" t="e">
        <f t="shared" si="50"/>
        <v>#N/A</v>
      </c>
      <c r="AL655" t="e">
        <f t="shared" si="51"/>
        <v>#N/A</v>
      </c>
      <c r="AM655" t="e">
        <f t="shared" si="52"/>
        <v>#N/A</v>
      </c>
      <c r="AN655" t="e">
        <f t="shared" si="53"/>
        <v>#N/A</v>
      </c>
      <c r="AO655" t="e">
        <f t="shared" si="54"/>
        <v>#N/A</v>
      </c>
    </row>
    <row r="656" spans="1:41" x14ac:dyDescent="0.25">
      <c r="A656" t="s">
        <v>63</v>
      </c>
      <c r="B656">
        <v>2019</v>
      </c>
      <c r="C656" t="s">
        <v>37</v>
      </c>
      <c r="D656" t="s">
        <v>38</v>
      </c>
      <c r="E656">
        <v>23</v>
      </c>
      <c r="F656" t="s">
        <v>40</v>
      </c>
      <c r="G656">
        <v>2.4666670000000002</v>
      </c>
      <c r="H656" t="s">
        <v>64</v>
      </c>
      <c r="I656">
        <v>655</v>
      </c>
      <c r="J656">
        <v>1365</v>
      </c>
      <c r="K656">
        <v>0</v>
      </c>
      <c r="L656">
        <v>0</v>
      </c>
      <c r="M656">
        <v>0.6</v>
      </c>
      <c r="N656">
        <v>0.8</v>
      </c>
      <c r="O656">
        <v>1.05</v>
      </c>
      <c r="P656">
        <v>1.1000000000000001</v>
      </c>
      <c r="Q656" t="s">
        <v>46</v>
      </c>
      <c r="R656">
        <v>5</v>
      </c>
      <c r="S656">
        <v>9</v>
      </c>
      <c r="T656" t="s">
        <v>47</v>
      </c>
      <c r="U656" t="s">
        <v>64</v>
      </c>
      <c r="V656" t="s">
        <v>35</v>
      </c>
      <c r="W656" t="s">
        <v>55</v>
      </c>
      <c r="X656">
        <v>2019</v>
      </c>
      <c r="Y656" t="s">
        <v>37</v>
      </c>
      <c r="Z656" t="s">
        <v>38</v>
      </c>
      <c r="AA656">
        <v>26</v>
      </c>
      <c r="AB656">
        <v>32</v>
      </c>
      <c r="AC656">
        <v>1.05</v>
      </c>
      <c r="AD656">
        <v>0.49333339999999998</v>
      </c>
      <c r="AE656">
        <v>1433.25</v>
      </c>
      <c r="AF656">
        <f>VLOOKUP(A656,[1]DETALLE!$A$1:$AK$841,37,FALSE)</f>
        <v>1258.4000000000003</v>
      </c>
      <c r="AG656">
        <f>VLOOKUP(A656,[1]DETALLE!$A$1:$AK$841,16,FALSE)</f>
        <v>7</v>
      </c>
      <c r="AH656">
        <f>VLOOKUP(A656,[1]DETALLE!$A$1:$AK$841,22,FALSE)</f>
        <v>0.8</v>
      </c>
      <c r="AI656">
        <f>VLOOKUP(A656,[1]DETALLE!$A$1:$AK$841,27,FALSE)</f>
        <v>0.3125</v>
      </c>
      <c r="AJ656" t="str">
        <f>VLOOKUP(A656,[1]DETALLE!$A$1:$AK$841,18,FALSE)</f>
        <v>Light Production Digital Business</v>
      </c>
      <c r="AK656">
        <f t="shared" si="50"/>
        <v>0</v>
      </c>
      <c r="AL656">
        <f t="shared" si="51"/>
        <v>0</v>
      </c>
      <c r="AM656">
        <f t="shared" si="52"/>
        <v>0</v>
      </c>
      <c r="AN656">
        <f t="shared" si="53"/>
        <v>0</v>
      </c>
      <c r="AO656">
        <f t="shared" si="54"/>
        <v>0</v>
      </c>
    </row>
    <row r="657" spans="1:41" x14ac:dyDescent="0.25">
      <c r="A657" t="s">
        <v>353</v>
      </c>
      <c r="B657">
        <v>2019</v>
      </c>
      <c r="C657" t="s">
        <v>37</v>
      </c>
      <c r="D657" t="s">
        <v>38</v>
      </c>
      <c r="E657">
        <v>23</v>
      </c>
      <c r="F657" t="s">
        <v>40</v>
      </c>
      <c r="G657">
        <v>0</v>
      </c>
      <c r="H657" t="s">
        <v>64</v>
      </c>
      <c r="I657">
        <v>655</v>
      </c>
      <c r="J657">
        <v>1365</v>
      </c>
      <c r="K657">
        <v>0</v>
      </c>
      <c r="L657">
        <v>0</v>
      </c>
      <c r="M657">
        <v>0.6</v>
      </c>
      <c r="N657">
        <v>0.8</v>
      </c>
      <c r="O657">
        <v>1.05</v>
      </c>
      <c r="P657">
        <v>1.1000000000000001</v>
      </c>
      <c r="Q657" t="s">
        <v>46</v>
      </c>
      <c r="R657">
        <v>5</v>
      </c>
      <c r="S657">
        <v>9</v>
      </c>
      <c r="T657" t="s">
        <v>47</v>
      </c>
      <c r="U657" t="s">
        <v>64</v>
      </c>
      <c r="V657" t="s">
        <v>35</v>
      </c>
      <c r="W657" t="s">
        <v>55</v>
      </c>
      <c r="X657">
        <v>2019</v>
      </c>
      <c r="Y657" t="s">
        <v>37</v>
      </c>
      <c r="Z657" t="s">
        <v>38</v>
      </c>
      <c r="AA657">
        <v>23</v>
      </c>
      <c r="AB657">
        <v>15</v>
      </c>
      <c r="AC657">
        <v>0.6</v>
      </c>
      <c r="AD657">
        <v>0</v>
      </c>
      <c r="AE657">
        <v>819</v>
      </c>
      <c r="AF657">
        <f>VLOOKUP(A657,[1]DETALLE!$A$1:$AK$841,37,FALSE)</f>
        <v>1730.3000000000004</v>
      </c>
      <c r="AG657">
        <f>VLOOKUP(A657,[1]DETALLE!$A$1:$AK$841,16,FALSE)</f>
        <v>50</v>
      </c>
      <c r="AH657">
        <f>VLOOKUP(A657,[1]DETALLE!$A$1:$AK$841,22,FALSE)</f>
        <v>1.1000000000000001</v>
      </c>
      <c r="AI657">
        <f>VLOOKUP(A657,[1]DETALLE!$A$1:$AK$841,27,FALSE)</f>
        <v>0</v>
      </c>
      <c r="AJ657" t="str">
        <f>VLOOKUP(A657,[1]DETALLE!$A$1:$AK$841,18,FALSE)</f>
        <v>Light Production Digital Business</v>
      </c>
      <c r="AK657">
        <f t="shared" si="50"/>
        <v>0</v>
      </c>
      <c r="AL657">
        <f t="shared" si="51"/>
        <v>0</v>
      </c>
      <c r="AM657">
        <f t="shared" si="52"/>
        <v>0</v>
      </c>
      <c r="AN657">
        <f t="shared" si="53"/>
        <v>1</v>
      </c>
      <c r="AO657">
        <f t="shared" si="54"/>
        <v>0</v>
      </c>
    </row>
    <row r="658" spans="1:41" x14ac:dyDescent="0.25">
      <c r="A658" t="s">
        <v>138</v>
      </c>
      <c r="B658">
        <v>2019</v>
      </c>
      <c r="C658" t="s">
        <v>37</v>
      </c>
      <c r="D658" t="s">
        <v>38</v>
      </c>
      <c r="E658">
        <v>23</v>
      </c>
      <c r="F658" t="s">
        <v>40</v>
      </c>
      <c r="G658">
        <v>0</v>
      </c>
      <c r="H658" t="s">
        <v>53</v>
      </c>
      <c r="I658">
        <v>655</v>
      </c>
      <c r="J658">
        <v>1365</v>
      </c>
      <c r="K658">
        <v>0</v>
      </c>
      <c r="L658">
        <v>0</v>
      </c>
      <c r="M658">
        <v>0.6</v>
      </c>
      <c r="N658">
        <v>0.8</v>
      </c>
      <c r="O658">
        <v>1.05</v>
      </c>
      <c r="P658">
        <v>1.1000000000000001</v>
      </c>
      <c r="Q658" t="s">
        <v>46</v>
      </c>
      <c r="R658">
        <v>5</v>
      </c>
      <c r="S658">
        <v>9</v>
      </c>
      <c r="T658" t="s">
        <v>47</v>
      </c>
      <c r="U658" t="s">
        <v>54</v>
      </c>
      <c r="V658" t="s">
        <v>35</v>
      </c>
      <c r="W658" t="s">
        <v>55</v>
      </c>
      <c r="X658">
        <v>2019</v>
      </c>
      <c r="Y658" t="s">
        <v>37</v>
      </c>
      <c r="Z658" t="s">
        <v>38</v>
      </c>
      <c r="AA658">
        <v>23</v>
      </c>
      <c r="AB658">
        <v>14</v>
      </c>
      <c r="AC658">
        <v>0.6</v>
      </c>
      <c r="AD658">
        <v>0</v>
      </c>
      <c r="AE658">
        <v>819</v>
      </c>
      <c r="AF658">
        <f>VLOOKUP(A658,[1]DETALLE!$A$1:$AK$841,37,FALSE)</f>
        <v>750.75000000000011</v>
      </c>
      <c r="AG658">
        <f>VLOOKUP(A658,[1]DETALLE!$A$1:$AK$841,16,FALSE)</f>
        <v>61</v>
      </c>
      <c r="AH658">
        <f>VLOOKUP(A658,[1]DETALLE!$A$1:$AK$841,22,FALSE)</f>
        <v>1.05</v>
      </c>
      <c r="AI658">
        <f>VLOOKUP(A658,[1]DETALLE!$A$1:$AK$841,27,FALSE)</f>
        <v>0.48799999999999999</v>
      </c>
      <c r="AJ658" t="str">
        <f>VLOOKUP(A658,[1]DETALLE!$A$1:$AK$841,18,FALSE)</f>
        <v>Entry Mono Printers</v>
      </c>
      <c r="AK658">
        <f t="shared" si="50"/>
        <v>0</v>
      </c>
      <c r="AL658">
        <f t="shared" si="51"/>
        <v>0</v>
      </c>
      <c r="AM658">
        <f t="shared" si="52"/>
        <v>0</v>
      </c>
      <c r="AN658">
        <f t="shared" si="53"/>
        <v>0</v>
      </c>
      <c r="AO658">
        <f t="shared" si="54"/>
        <v>0</v>
      </c>
    </row>
    <row r="659" spans="1:41" x14ac:dyDescent="0.25">
      <c r="A659" t="s">
        <v>579</v>
      </c>
      <c r="B659">
        <v>2019</v>
      </c>
      <c r="C659" t="s">
        <v>37</v>
      </c>
      <c r="D659" t="s">
        <v>38</v>
      </c>
      <c r="E659">
        <v>23</v>
      </c>
      <c r="F659" t="s">
        <v>40</v>
      </c>
      <c r="G659">
        <v>0</v>
      </c>
      <c r="H659" t="s">
        <v>116</v>
      </c>
      <c r="I659">
        <v>655</v>
      </c>
      <c r="J659">
        <v>1365</v>
      </c>
      <c r="K659">
        <v>0</v>
      </c>
      <c r="L659">
        <v>0</v>
      </c>
      <c r="M659">
        <v>0.6</v>
      </c>
      <c r="N659">
        <v>0.8</v>
      </c>
      <c r="O659">
        <v>1.05</v>
      </c>
      <c r="P659">
        <v>1.1000000000000001</v>
      </c>
      <c r="Q659" t="s">
        <v>46</v>
      </c>
      <c r="R659">
        <v>5</v>
      </c>
      <c r="S659">
        <v>9</v>
      </c>
      <c r="T659" t="s">
        <v>47</v>
      </c>
      <c r="U659" t="s">
        <v>58</v>
      </c>
      <c r="V659" t="s">
        <v>35</v>
      </c>
      <c r="W659" t="s">
        <v>55</v>
      </c>
      <c r="X659">
        <v>2019</v>
      </c>
      <c r="Y659" t="s">
        <v>37</v>
      </c>
      <c r="Z659" t="s">
        <v>38</v>
      </c>
      <c r="AA659">
        <v>23</v>
      </c>
      <c r="AB659">
        <v>104</v>
      </c>
      <c r="AC659">
        <v>1.1000000000000001</v>
      </c>
      <c r="AD659">
        <v>0</v>
      </c>
      <c r="AE659">
        <v>1501.5</v>
      </c>
      <c r="AF659">
        <f>VLOOKUP(A659,[1]DETALLE!$A$1:$AK$841,37,FALSE)</f>
        <v>1433.25</v>
      </c>
      <c r="AG659">
        <f>VLOOKUP(A659,[1]DETALLE!$A$1:$AK$841,16,FALSE)</f>
        <v>60</v>
      </c>
      <c r="AH659">
        <f>VLOOKUP(A659,[1]DETALLE!$A$1:$AK$841,22,FALSE)</f>
        <v>1.05</v>
      </c>
      <c r="AI659">
        <f>VLOOKUP(A659,[1]DETALLE!$A$1:$AK$841,27,FALSE)</f>
        <v>0.3</v>
      </c>
      <c r="AJ659" t="str">
        <f>VLOOKUP(A659,[1]DETALLE!$A$1:$AK$841,18,FALSE)</f>
        <v>Departmental Digital</v>
      </c>
      <c r="AK659">
        <f t="shared" si="50"/>
        <v>0</v>
      </c>
      <c r="AL659">
        <f t="shared" si="51"/>
        <v>0</v>
      </c>
      <c r="AM659">
        <f t="shared" si="52"/>
        <v>0</v>
      </c>
      <c r="AN659">
        <f t="shared" si="53"/>
        <v>0</v>
      </c>
      <c r="AO659">
        <f t="shared" si="54"/>
        <v>0</v>
      </c>
    </row>
    <row r="660" spans="1:41" x14ac:dyDescent="0.25">
      <c r="A660" t="s">
        <v>382</v>
      </c>
      <c r="B660">
        <v>2019</v>
      </c>
      <c r="C660" t="s">
        <v>37</v>
      </c>
      <c r="D660" t="s">
        <v>38</v>
      </c>
      <c r="E660">
        <v>23</v>
      </c>
      <c r="F660" t="s">
        <v>40</v>
      </c>
      <c r="G660">
        <v>0.86666670000000001</v>
      </c>
      <c r="H660" t="s">
        <v>58</v>
      </c>
      <c r="I660">
        <v>655</v>
      </c>
      <c r="J660">
        <v>1365</v>
      </c>
      <c r="K660">
        <v>0</v>
      </c>
      <c r="L660">
        <v>0</v>
      </c>
      <c r="M660">
        <v>0.6</v>
      </c>
      <c r="N660">
        <v>0.8</v>
      </c>
      <c r="O660">
        <v>1.05</v>
      </c>
      <c r="P660">
        <v>1.1000000000000001</v>
      </c>
      <c r="Q660" t="s">
        <v>46</v>
      </c>
      <c r="R660">
        <v>5</v>
      </c>
      <c r="S660">
        <v>9</v>
      </c>
      <c r="T660" t="s">
        <v>47</v>
      </c>
      <c r="U660" t="s">
        <v>58</v>
      </c>
      <c r="V660" t="s">
        <v>35</v>
      </c>
      <c r="W660" t="s">
        <v>83</v>
      </c>
      <c r="X660">
        <v>2019</v>
      </c>
      <c r="Y660" t="s">
        <v>37</v>
      </c>
      <c r="Z660" t="s">
        <v>38</v>
      </c>
      <c r="AA660">
        <v>23</v>
      </c>
      <c r="AB660">
        <v>14</v>
      </c>
      <c r="AC660">
        <v>0.6</v>
      </c>
      <c r="AD660">
        <v>0.17333334</v>
      </c>
      <c r="AE660">
        <v>819</v>
      </c>
      <c r="AF660">
        <f>VLOOKUP(A660,[1]DETALLE!$A$1:$AK$841,37,FALSE)</f>
        <v>1092</v>
      </c>
      <c r="AG660">
        <f>VLOOKUP(A660,[1]DETALLE!$A$1:$AK$841,16,FALSE)</f>
        <v>25</v>
      </c>
      <c r="AH660">
        <f>VLOOKUP(A660,[1]DETALLE!$A$1:$AK$841,22,FALSE)</f>
        <v>0.8</v>
      </c>
      <c r="AI660">
        <f>VLOOKUP(A660,[1]DETALLE!$A$1:$AK$841,27,FALSE)</f>
        <v>0.17399999999999999</v>
      </c>
      <c r="AJ660" t="str">
        <f>VLOOKUP(A660,[1]DETALLE!$A$1:$AK$841,18,FALSE)</f>
        <v>Departmental Digital</v>
      </c>
      <c r="AK660">
        <f t="shared" si="50"/>
        <v>0</v>
      </c>
      <c r="AL660">
        <f t="shared" si="51"/>
        <v>0</v>
      </c>
      <c r="AM660">
        <f t="shared" si="52"/>
        <v>0</v>
      </c>
      <c r="AN660">
        <f t="shared" si="53"/>
        <v>0</v>
      </c>
      <c r="AO660">
        <f t="shared" si="54"/>
        <v>1</v>
      </c>
    </row>
    <row r="661" spans="1:41" x14ac:dyDescent="0.25">
      <c r="A661" t="s">
        <v>580</v>
      </c>
      <c r="B661">
        <v>2019</v>
      </c>
      <c r="C661" t="s">
        <v>37</v>
      </c>
      <c r="D661" t="s">
        <v>38</v>
      </c>
      <c r="E661">
        <v>23</v>
      </c>
      <c r="F661" t="s">
        <v>40</v>
      </c>
      <c r="G661">
        <v>1.9</v>
      </c>
      <c r="H661" t="s">
        <v>54</v>
      </c>
      <c r="I661">
        <v>803</v>
      </c>
      <c r="J661">
        <v>1573</v>
      </c>
      <c r="K661">
        <v>0.2</v>
      </c>
      <c r="L661">
        <v>0.6</v>
      </c>
      <c r="M661">
        <v>0.8</v>
      </c>
      <c r="N661">
        <v>1.05</v>
      </c>
      <c r="O661">
        <v>1.1000000000000001</v>
      </c>
      <c r="P661">
        <v>1.1499999999999999</v>
      </c>
      <c r="Q661" t="s">
        <v>46</v>
      </c>
      <c r="R661">
        <v>4</v>
      </c>
      <c r="S661">
        <v>6</v>
      </c>
      <c r="T661" t="s">
        <v>47</v>
      </c>
      <c r="U661" t="s">
        <v>54</v>
      </c>
      <c r="V661" t="s">
        <v>35</v>
      </c>
      <c r="W661" t="s">
        <v>42</v>
      </c>
      <c r="X661">
        <v>2019</v>
      </c>
      <c r="Y661" t="s">
        <v>37</v>
      </c>
      <c r="Z661" t="s">
        <v>38</v>
      </c>
      <c r="AA661">
        <v>23</v>
      </c>
      <c r="AB661">
        <v>68</v>
      </c>
      <c r="AC661">
        <v>1.1499999999999999</v>
      </c>
      <c r="AD661">
        <v>0.47499999999999998</v>
      </c>
      <c r="AE661">
        <v>1808.95</v>
      </c>
      <c r="AF661">
        <f>VLOOKUP(A661,[1]DETALLE!$A$1:$AK$841,37,FALSE)</f>
        <v>715.00000000000011</v>
      </c>
      <c r="AG661" t="str">
        <f>VLOOKUP(A661,[1]DETALLE!$A$1:$AK$841,16,FALSE)</f>
        <v xml:space="preserve">  </v>
      </c>
      <c r="AH661">
        <f>VLOOKUP(A661,[1]DETALLE!$A$1:$AK$841,22,FALSE)</f>
        <v>1</v>
      </c>
      <c r="AI661">
        <f>VLOOKUP(A661,[1]DETALLE!$A$1:$AK$841,27,FALSE)</f>
        <v>1</v>
      </c>
      <c r="AJ661" t="str">
        <f>VLOOKUP(A661,[1]DETALLE!$A$1:$AK$841,18,FALSE)</f>
        <v>Entry Mono Printers</v>
      </c>
      <c r="AK661">
        <f t="shared" si="50"/>
        <v>0</v>
      </c>
      <c r="AL661">
        <f t="shared" si="51"/>
        <v>0</v>
      </c>
      <c r="AM661">
        <f t="shared" si="52"/>
        <v>0</v>
      </c>
      <c r="AN661">
        <f t="shared" si="53"/>
        <v>0</v>
      </c>
      <c r="AO661">
        <f t="shared" si="54"/>
        <v>0</v>
      </c>
    </row>
    <row r="662" spans="1:41" x14ac:dyDescent="0.25">
      <c r="A662" t="s">
        <v>581</v>
      </c>
      <c r="B662">
        <v>2019</v>
      </c>
      <c r="C662" t="s">
        <v>37</v>
      </c>
      <c r="D662" t="s">
        <v>38</v>
      </c>
      <c r="E662">
        <v>23</v>
      </c>
      <c r="F662" t="s">
        <v>40</v>
      </c>
      <c r="G662">
        <v>1.85</v>
      </c>
      <c r="H662" t="s">
        <v>116</v>
      </c>
      <c r="I662">
        <v>655</v>
      </c>
      <c r="J662">
        <v>1365</v>
      </c>
      <c r="K662">
        <v>0</v>
      </c>
      <c r="L662">
        <v>0</v>
      </c>
      <c r="M662">
        <v>0.6</v>
      </c>
      <c r="N662">
        <v>0.8</v>
      </c>
      <c r="O662">
        <v>1.05</v>
      </c>
      <c r="P662">
        <v>1.1000000000000001</v>
      </c>
      <c r="Q662" t="s">
        <v>46</v>
      </c>
      <c r="R662">
        <v>5</v>
      </c>
      <c r="S662">
        <v>9</v>
      </c>
      <c r="T662" t="s">
        <v>47</v>
      </c>
      <c r="U662" t="s">
        <v>45</v>
      </c>
      <c r="V662" t="s">
        <v>35</v>
      </c>
      <c r="W662" t="s">
        <v>59</v>
      </c>
      <c r="X662">
        <v>2019</v>
      </c>
      <c r="Y662" t="s">
        <v>37</v>
      </c>
      <c r="Z662" t="s">
        <v>38</v>
      </c>
      <c r="AA662">
        <v>30</v>
      </c>
      <c r="AB662">
        <v>69</v>
      </c>
      <c r="AC662">
        <v>1.1000000000000001</v>
      </c>
      <c r="AD662">
        <v>0.37</v>
      </c>
      <c r="AE662">
        <v>1501.5</v>
      </c>
      <c r="AF662">
        <f>VLOOKUP(A662,[1]DETALLE!$A$1:$AK$841,37,FALSE)</f>
        <v>1092</v>
      </c>
      <c r="AG662">
        <f>VLOOKUP(A662,[1]DETALLE!$A$1:$AK$841,16,FALSE)</f>
        <v>21</v>
      </c>
      <c r="AH662">
        <f>VLOOKUP(A662,[1]DETALLE!$A$1:$AK$841,22,FALSE)</f>
        <v>0.8</v>
      </c>
      <c r="AI662">
        <f>VLOOKUP(A662,[1]DETALLE!$A$1:$AK$841,27,FALSE)</f>
        <v>0.11000000000000001</v>
      </c>
      <c r="AJ662" t="str">
        <f>VLOOKUP(A662,[1]DETALLE!$A$1:$AK$841,18,FALSE)</f>
        <v>Departmental Digital</v>
      </c>
      <c r="AK662">
        <f t="shared" si="50"/>
        <v>0</v>
      </c>
      <c r="AL662">
        <f t="shared" si="51"/>
        <v>0</v>
      </c>
      <c r="AM662">
        <f t="shared" si="52"/>
        <v>0</v>
      </c>
      <c r="AN662">
        <f t="shared" si="53"/>
        <v>0</v>
      </c>
      <c r="AO662">
        <f t="shared" si="54"/>
        <v>0</v>
      </c>
    </row>
    <row r="663" spans="1:41" x14ac:dyDescent="0.25">
      <c r="A663" t="s">
        <v>582</v>
      </c>
      <c r="B663">
        <v>2019</v>
      </c>
      <c r="C663" t="s">
        <v>37</v>
      </c>
      <c r="D663" t="s">
        <v>38</v>
      </c>
      <c r="E663">
        <v>24</v>
      </c>
      <c r="F663" t="s">
        <v>40</v>
      </c>
      <c r="G663">
        <v>1.683333</v>
      </c>
      <c r="H663" t="s">
        <v>58</v>
      </c>
      <c r="I663">
        <v>655</v>
      </c>
      <c r="J663">
        <v>1365</v>
      </c>
      <c r="K663">
        <v>0</v>
      </c>
      <c r="L663">
        <v>0</v>
      </c>
      <c r="M663">
        <v>0.6</v>
      </c>
      <c r="N663">
        <v>0.8</v>
      </c>
      <c r="O663">
        <v>1.05</v>
      </c>
      <c r="P663">
        <v>1.1000000000000001</v>
      </c>
      <c r="Q663" t="s">
        <v>420</v>
      </c>
      <c r="R663">
        <v>5</v>
      </c>
      <c r="S663">
        <v>9</v>
      </c>
      <c r="T663" t="s">
        <v>47</v>
      </c>
      <c r="U663" t="s">
        <v>45</v>
      </c>
      <c r="V663" t="s">
        <v>35</v>
      </c>
      <c r="W663" t="s">
        <v>55</v>
      </c>
      <c r="X663">
        <v>2019</v>
      </c>
      <c r="Y663" t="s">
        <v>37</v>
      </c>
      <c r="Z663" t="s">
        <v>38</v>
      </c>
      <c r="AA663">
        <v>24</v>
      </c>
      <c r="AB663">
        <v>47</v>
      </c>
      <c r="AC663">
        <v>1.05</v>
      </c>
      <c r="AD663">
        <v>0.33666659999999998</v>
      </c>
      <c r="AE663">
        <v>687.75</v>
      </c>
      <c r="AF663">
        <f>VLOOKUP(A663,[1]DETALLE!$A$1:$AK$841,37,FALSE)</f>
        <v>572.00000000000011</v>
      </c>
      <c r="AG663">
        <f>VLOOKUP(A663,[1]DETALLE!$A$1:$AK$841,16,FALSE)</f>
        <v>42</v>
      </c>
      <c r="AH663">
        <f>VLOOKUP(A663,[1]DETALLE!$A$1:$AK$841,22,FALSE)</f>
        <v>0.8</v>
      </c>
      <c r="AI663">
        <f>VLOOKUP(A663,[1]DETALLE!$A$1:$AK$841,27,FALSE)</f>
        <v>0.55199999999999994</v>
      </c>
      <c r="AJ663" t="str">
        <f>VLOOKUP(A663,[1]DETALLE!$A$1:$AK$841,18,FALSE)</f>
        <v>Entry Mono Printers</v>
      </c>
      <c r="AK663">
        <f t="shared" si="50"/>
        <v>0</v>
      </c>
      <c r="AL663">
        <f t="shared" si="51"/>
        <v>0</v>
      </c>
      <c r="AM663">
        <f t="shared" si="52"/>
        <v>0</v>
      </c>
      <c r="AN663">
        <f t="shared" si="53"/>
        <v>0</v>
      </c>
      <c r="AO663">
        <f t="shared" si="54"/>
        <v>0</v>
      </c>
    </row>
    <row r="664" spans="1:41" x14ac:dyDescent="0.25">
      <c r="A664" t="s">
        <v>321</v>
      </c>
      <c r="B664">
        <v>2019</v>
      </c>
      <c r="C664" t="s">
        <v>37</v>
      </c>
      <c r="D664" t="s">
        <v>38</v>
      </c>
      <c r="E664">
        <v>24</v>
      </c>
      <c r="F664" t="s">
        <v>40</v>
      </c>
      <c r="G664">
        <v>0.38333329999999999</v>
      </c>
      <c r="H664" t="s">
        <v>58</v>
      </c>
      <c r="I664">
        <v>655</v>
      </c>
      <c r="J664">
        <v>1365</v>
      </c>
      <c r="K664">
        <v>0</v>
      </c>
      <c r="L664">
        <v>0</v>
      </c>
      <c r="M664">
        <v>0.6</v>
      </c>
      <c r="N664">
        <v>0.8</v>
      </c>
      <c r="O664">
        <v>1.05</v>
      </c>
      <c r="P664">
        <v>1.1000000000000001</v>
      </c>
      <c r="Q664" t="s">
        <v>46</v>
      </c>
      <c r="R664">
        <v>5</v>
      </c>
      <c r="S664">
        <v>9</v>
      </c>
      <c r="T664" t="s">
        <v>47</v>
      </c>
      <c r="U664" t="s">
        <v>45</v>
      </c>
      <c r="V664" t="s">
        <v>35</v>
      </c>
      <c r="W664" t="s">
        <v>55</v>
      </c>
      <c r="X664">
        <v>2019</v>
      </c>
      <c r="Y664" t="s">
        <v>37</v>
      </c>
      <c r="Z664" t="s">
        <v>38</v>
      </c>
      <c r="AA664">
        <v>24</v>
      </c>
      <c r="AB664">
        <v>16</v>
      </c>
      <c r="AC664">
        <v>0.8</v>
      </c>
      <c r="AD664">
        <v>7.6666659999999998E-2</v>
      </c>
      <c r="AE664">
        <v>1092</v>
      </c>
      <c r="AF664">
        <f>VLOOKUP(A664,[1]DETALLE!$A$1:$AK$841,37,FALSE)</f>
        <v>572.00000000000011</v>
      </c>
      <c r="AG664">
        <f>VLOOKUP(A664,[1]DETALLE!$A$1:$AK$841,16,FALSE)</f>
        <v>37</v>
      </c>
      <c r="AH664">
        <f>VLOOKUP(A664,[1]DETALLE!$A$1:$AK$841,22,FALSE)</f>
        <v>0.8</v>
      </c>
      <c r="AI664">
        <f>VLOOKUP(A664,[1]DETALLE!$A$1:$AK$841,27,FALSE)</f>
        <v>0.11000000000000001</v>
      </c>
      <c r="AJ664" t="str">
        <f>VLOOKUP(A664,[1]DETALLE!$A$1:$AK$841,18,FALSE)</f>
        <v>Entry Mono Printers</v>
      </c>
      <c r="AK664">
        <f t="shared" si="50"/>
        <v>0</v>
      </c>
      <c r="AL664">
        <f t="shared" si="51"/>
        <v>0</v>
      </c>
      <c r="AM664">
        <f t="shared" si="52"/>
        <v>1</v>
      </c>
      <c r="AN664">
        <f t="shared" si="53"/>
        <v>0</v>
      </c>
      <c r="AO664">
        <f t="shared" si="54"/>
        <v>0</v>
      </c>
    </row>
    <row r="665" spans="1:41" x14ac:dyDescent="0.25">
      <c r="A665" t="s">
        <v>583</v>
      </c>
      <c r="B665">
        <v>2019</v>
      </c>
      <c r="C665" t="s">
        <v>37</v>
      </c>
      <c r="D665" t="s">
        <v>38</v>
      </c>
      <c r="E665">
        <v>24</v>
      </c>
      <c r="F665" t="s">
        <v>40</v>
      </c>
      <c r="G665">
        <v>2.0833330000000001</v>
      </c>
      <c r="H665" t="s">
        <v>58</v>
      </c>
      <c r="I665">
        <v>655</v>
      </c>
      <c r="J665">
        <v>1365</v>
      </c>
      <c r="K665">
        <v>0</v>
      </c>
      <c r="L665">
        <v>0</v>
      </c>
      <c r="M665">
        <v>0.6</v>
      </c>
      <c r="N665">
        <v>0.8</v>
      </c>
      <c r="O665">
        <v>1.05</v>
      </c>
      <c r="P665">
        <v>1.1000000000000001</v>
      </c>
      <c r="Q665" t="s">
        <v>46</v>
      </c>
      <c r="R665">
        <v>5</v>
      </c>
      <c r="S665">
        <v>9</v>
      </c>
      <c r="T665" t="s">
        <v>47</v>
      </c>
      <c r="U665" t="s">
        <v>58</v>
      </c>
      <c r="V665" t="s">
        <v>35</v>
      </c>
      <c r="W665" t="s">
        <v>50</v>
      </c>
      <c r="X665">
        <v>2019</v>
      </c>
      <c r="Y665" t="s">
        <v>37</v>
      </c>
      <c r="Z665" t="s">
        <v>38</v>
      </c>
      <c r="AA665">
        <v>24</v>
      </c>
      <c r="AB665">
        <v>35</v>
      </c>
      <c r="AC665">
        <v>1.05</v>
      </c>
      <c r="AD665">
        <v>0.4166666</v>
      </c>
      <c r="AE665">
        <v>1433.25</v>
      </c>
      <c r="AF665">
        <f>VLOOKUP(A665,[1]DETALLE!$A$1:$AK$841,37,FALSE)</f>
        <v>819</v>
      </c>
      <c r="AG665">
        <f>VLOOKUP(A665,[1]DETALLE!$A$1:$AK$841,16,FALSE)</f>
        <v>11</v>
      </c>
      <c r="AH665">
        <f>VLOOKUP(A665,[1]DETALLE!$A$1:$AK$841,22,FALSE)</f>
        <v>0.6</v>
      </c>
      <c r="AI665">
        <f>VLOOKUP(A665,[1]DETALLE!$A$1:$AK$841,27,FALSE)</f>
        <v>0.25800000000000001</v>
      </c>
      <c r="AJ665" t="str">
        <f>VLOOKUP(A665,[1]DETALLE!$A$1:$AK$841,18,FALSE)</f>
        <v>Departmental Digital</v>
      </c>
      <c r="AK665">
        <f t="shared" si="50"/>
        <v>0</v>
      </c>
      <c r="AL665">
        <f t="shared" si="51"/>
        <v>0</v>
      </c>
      <c r="AM665">
        <f t="shared" si="52"/>
        <v>0</v>
      </c>
      <c r="AN665">
        <f t="shared" si="53"/>
        <v>0</v>
      </c>
      <c r="AO665">
        <f t="shared" si="54"/>
        <v>1</v>
      </c>
    </row>
    <row r="666" spans="1:41" x14ac:dyDescent="0.25">
      <c r="A666" t="s">
        <v>584</v>
      </c>
      <c r="B666">
        <v>2019</v>
      </c>
      <c r="C666" t="s">
        <v>37</v>
      </c>
      <c r="D666" t="s">
        <v>38</v>
      </c>
      <c r="E666">
        <v>24</v>
      </c>
      <c r="F666" t="s">
        <v>40</v>
      </c>
      <c r="G666">
        <v>3.3333330000000001</v>
      </c>
      <c r="H666" t="s">
        <v>34</v>
      </c>
      <c r="I666">
        <v>468</v>
      </c>
      <c r="J666">
        <v>715</v>
      </c>
      <c r="K666">
        <v>0</v>
      </c>
      <c r="L666">
        <v>0</v>
      </c>
      <c r="M666">
        <v>0</v>
      </c>
      <c r="N666">
        <v>0.6</v>
      </c>
      <c r="O666">
        <v>0.8</v>
      </c>
      <c r="P666">
        <v>1.05</v>
      </c>
      <c r="Q666" t="s">
        <v>46</v>
      </c>
      <c r="R666">
        <v>5</v>
      </c>
      <c r="S666">
        <v>9</v>
      </c>
      <c r="T666" t="s">
        <v>85</v>
      </c>
      <c r="U666" t="s">
        <v>34</v>
      </c>
      <c r="V666" t="s">
        <v>35</v>
      </c>
      <c r="W666" t="s">
        <v>59</v>
      </c>
      <c r="X666">
        <v>2019</v>
      </c>
      <c r="Y666" t="s">
        <v>37</v>
      </c>
      <c r="Z666" t="s">
        <v>38</v>
      </c>
      <c r="AA666">
        <v>25</v>
      </c>
      <c r="AB666">
        <v>357</v>
      </c>
      <c r="AC666">
        <v>1.05</v>
      </c>
      <c r="AD666">
        <v>0.37037033333333302</v>
      </c>
      <c r="AE666">
        <v>750.75</v>
      </c>
      <c r="AF666">
        <f>VLOOKUP(A666,[1]DETALLE!$A$1:$AK$841,37,FALSE)</f>
        <v>1808.95</v>
      </c>
      <c r="AG666">
        <f>VLOOKUP(A666,[1]DETALLE!$A$1:$AK$841,16,FALSE)</f>
        <v>126</v>
      </c>
      <c r="AH666">
        <f>VLOOKUP(A666,[1]DETALLE!$A$1:$AK$841,22,FALSE)</f>
        <v>1.1499999999999999</v>
      </c>
      <c r="AI666">
        <f>VLOOKUP(A666,[1]DETALLE!$A$1:$AK$841,27,FALSE)</f>
        <v>0.5</v>
      </c>
      <c r="AJ666" t="str">
        <f>VLOOKUP(A666,[1]DETALLE!$A$1:$AK$841,18,FALSE)</f>
        <v>Entry Production Color Low/Mid</v>
      </c>
      <c r="AK666">
        <f t="shared" si="50"/>
        <v>0</v>
      </c>
      <c r="AL666">
        <f t="shared" si="51"/>
        <v>0</v>
      </c>
      <c r="AM666">
        <f t="shared" si="52"/>
        <v>0</v>
      </c>
      <c r="AN666">
        <f t="shared" si="53"/>
        <v>0</v>
      </c>
      <c r="AO666">
        <f t="shared" si="54"/>
        <v>0</v>
      </c>
    </row>
    <row r="667" spans="1:41" x14ac:dyDescent="0.25">
      <c r="A667" t="s">
        <v>535</v>
      </c>
      <c r="B667">
        <v>2019</v>
      </c>
      <c r="C667" t="s">
        <v>37</v>
      </c>
      <c r="D667" t="s">
        <v>38</v>
      </c>
      <c r="E667">
        <v>24</v>
      </c>
      <c r="F667" t="s">
        <v>40</v>
      </c>
      <c r="G667">
        <v>1.75</v>
      </c>
      <c r="H667" t="s">
        <v>91</v>
      </c>
      <c r="I667">
        <v>803</v>
      </c>
      <c r="J667">
        <v>1573</v>
      </c>
      <c r="K667">
        <v>0.2</v>
      </c>
      <c r="L667">
        <v>0.6</v>
      </c>
      <c r="M667">
        <v>0.8</v>
      </c>
      <c r="N667">
        <v>1.05</v>
      </c>
      <c r="O667">
        <v>1.1000000000000001</v>
      </c>
      <c r="P667">
        <v>1.1499999999999999</v>
      </c>
      <c r="Q667" t="s">
        <v>46</v>
      </c>
      <c r="R667">
        <v>4</v>
      </c>
      <c r="S667">
        <v>6</v>
      </c>
      <c r="T667" t="s">
        <v>47</v>
      </c>
      <c r="U667" t="s">
        <v>91</v>
      </c>
      <c r="V667" t="s">
        <v>35</v>
      </c>
      <c r="W667" t="s">
        <v>80</v>
      </c>
      <c r="X667">
        <v>2019</v>
      </c>
      <c r="Y667" t="s">
        <v>37</v>
      </c>
      <c r="Z667" t="s">
        <v>38</v>
      </c>
      <c r="AA667">
        <v>24</v>
      </c>
      <c r="AB667">
        <v>6</v>
      </c>
      <c r="AC667">
        <v>0.6</v>
      </c>
      <c r="AD667">
        <v>0.4375</v>
      </c>
      <c r="AE667">
        <v>943.8</v>
      </c>
      <c r="AF667">
        <f>VLOOKUP(A667,[1]DETALLE!$A$1:$AK$841,37,FALSE)</f>
        <v>0</v>
      </c>
      <c r="AG667">
        <f>VLOOKUP(A667,[1]DETALLE!$A$1:$AK$841,16,FALSE)</f>
        <v>6</v>
      </c>
      <c r="AH667">
        <f>VLOOKUP(A667,[1]DETALLE!$A$1:$AK$841,22,FALSE)</f>
        <v>0</v>
      </c>
      <c r="AI667">
        <f>VLOOKUP(A667,[1]DETALLE!$A$1:$AK$841,27,FALSE)</f>
        <v>0.25600000000000001</v>
      </c>
      <c r="AJ667" t="str">
        <f>VLOOKUP(A667,[1]DETALLE!$A$1:$AK$841,18,FALSE)</f>
        <v>Departmental Digital</v>
      </c>
      <c r="AK667">
        <f t="shared" si="50"/>
        <v>0</v>
      </c>
      <c r="AL667">
        <f t="shared" si="51"/>
        <v>1</v>
      </c>
      <c r="AM667">
        <f t="shared" si="52"/>
        <v>0</v>
      </c>
      <c r="AN667">
        <f t="shared" si="53"/>
        <v>0</v>
      </c>
      <c r="AO667">
        <f t="shared" si="54"/>
        <v>0</v>
      </c>
    </row>
    <row r="668" spans="1:41" x14ac:dyDescent="0.25">
      <c r="A668" t="s">
        <v>585</v>
      </c>
      <c r="B668">
        <v>2019</v>
      </c>
      <c r="C668" t="s">
        <v>37</v>
      </c>
      <c r="D668" t="s">
        <v>38</v>
      </c>
      <c r="E668">
        <v>24</v>
      </c>
      <c r="F668" t="s">
        <v>40</v>
      </c>
      <c r="G668">
        <v>1.566667</v>
      </c>
      <c r="H668" t="s">
        <v>91</v>
      </c>
      <c r="I668">
        <v>803</v>
      </c>
      <c r="J668">
        <v>1573</v>
      </c>
      <c r="K668">
        <v>0.2</v>
      </c>
      <c r="L668">
        <v>0.6</v>
      </c>
      <c r="M668">
        <v>0.8</v>
      </c>
      <c r="N668">
        <v>1.05</v>
      </c>
      <c r="O668">
        <v>1.1000000000000001</v>
      </c>
      <c r="P668">
        <v>1.1499999999999999</v>
      </c>
      <c r="Q668" t="s">
        <v>46</v>
      </c>
      <c r="R668">
        <v>4</v>
      </c>
      <c r="S668">
        <v>6</v>
      </c>
      <c r="T668" t="s">
        <v>47</v>
      </c>
      <c r="U668" t="s">
        <v>91</v>
      </c>
      <c r="V668" t="s">
        <v>35</v>
      </c>
      <c r="W668" t="s">
        <v>67</v>
      </c>
      <c r="X668">
        <v>2019</v>
      </c>
      <c r="Y668" t="s">
        <v>37</v>
      </c>
      <c r="Z668" t="s">
        <v>38</v>
      </c>
      <c r="AA668">
        <v>24</v>
      </c>
      <c r="AB668">
        <v>29</v>
      </c>
      <c r="AC668">
        <v>1.05</v>
      </c>
      <c r="AD668">
        <v>0.39166675000000001</v>
      </c>
      <c r="AE668">
        <v>1651.65</v>
      </c>
      <c r="AF668">
        <f>VLOOKUP(A668,[1]DETALLE!$A$1:$AK$841,37,FALSE)</f>
        <v>1651.6500000000003</v>
      </c>
      <c r="AG668">
        <f>VLOOKUP(A668,[1]DETALLE!$A$1:$AK$841,16,FALSE)</f>
        <v>29</v>
      </c>
      <c r="AH668">
        <f>VLOOKUP(A668,[1]DETALLE!$A$1:$AK$841,22,FALSE)</f>
        <v>1.05</v>
      </c>
      <c r="AI668">
        <f>VLOOKUP(A668,[1]DETALLE!$A$1:$AK$841,27,FALSE)</f>
        <v>0.43</v>
      </c>
      <c r="AJ668" t="str">
        <f>VLOOKUP(A668,[1]DETALLE!$A$1:$AK$841,18,FALSE)</f>
        <v>Entry Production Color Low/Mid</v>
      </c>
      <c r="AK668">
        <f t="shared" si="50"/>
        <v>1</v>
      </c>
      <c r="AL668">
        <f t="shared" si="51"/>
        <v>1</v>
      </c>
      <c r="AM668">
        <f t="shared" si="52"/>
        <v>1</v>
      </c>
      <c r="AN668">
        <f t="shared" si="53"/>
        <v>0</v>
      </c>
      <c r="AO668">
        <f t="shared" si="54"/>
        <v>0</v>
      </c>
    </row>
    <row r="669" spans="1:41" x14ac:dyDescent="0.25">
      <c r="A669" t="s">
        <v>565</v>
      </c>
      <c r="B669">
        <v>2019</v>
      </c>
      <c r="C669" t="s">
        <v>37</v>
      </c>
      <c r="D669" t="s">
        <v>38</v>
      </c>
      <c r="E669">
        <v>24</v>
      </c>
      <c r="F669" t="s">
        <v>40</v>
      </c>
      <c r="G669">
        <v>0</v>
      </c>
      <c r="H669" t="s">
        <v>34</v>
      </c>
      <c r="I669">
        <v>468</v>
      </c>
      <c r="J669">
        <v>715</v>
      </c>
      <c r="K669">
        <v>0</v>
      </c>
      <c r="L669">
        <v>0</v>
      </c>
      <c r="M669">
        <v>0</v>
      </c>
      <c r="N669">
        <v>0.6</v>
      </c>
      <c r="O669">
        <v>0.8</v>
      </c>
      <c r="P669">
        <v>1.05</v>
      </c>
      <c r="Q669" t="s">
        <v>46</v>
      </c>
      <c r="R669">
        <v>5</v>
      </c>
      <c r="S669">
        <v>9</v>
      </c>
      <c r="T669" t="s">
        <v>47</v>
      </c>
      <c r="U669" t="s">
        <v>34</v>
      </c>
      <c r="V669" t="s">
        <v>35</v>
      </c>
      <c r="W669" t="s">
        <v>55</v>
      </c>
      <c r="X669">
        <v>2019</v>
      </c>
      <c r="Y669" t="s">
        <v>37</v>
      </c>
      <c r="Z669" t="s">
        <v>38</v>
      </c>
      <c r="AA669">
        <v>24</v>
      </c>
      <c r="AB669">
        <v>1</v>
      </c>
      <c r="AC669">
        <v>0</v>
      </c>
      <c r="AD669">
        <v>0</v>
      </c>
      <c r="AE669">
        <v>0</v>
      </c>
      <c r="AF669">
        <f>VLOOKUP(A669,[1]DETALLE!$A$1:$AK$841,37,FALSE)</f>
        <v>0</v>
      </c>
      <c r="AG669">
        <f>VLOOKUP(A669,[1]DETALLE!$A$1:$AK$841,16,FALSE)</f>
        <v>2680</v>
      </c>
      <c r="AH669">
        <f>VLOOKUP(A669,[1]DETALLE!$A$1:$AK$841,22,FALSE)</f>
        <v>1.05</v>
      </c>
      <c r="AI669">
        <f>VLOOKUP(A669,[1]DETALLE!$A$1:$AK$841,27,FALSE)</f>
        <v>0.13555555555555554</v>
      </c>
      <c r="AJ669" t="str">
        <f>VLOOKUP(A669,[1]DETALLE!$A$1:$AK$841,18,FALSE)</f>
        <v>A4 Mono MFPs</v>
      </c>
      <c r="AK669">
        <f t="shared" si="50"/>
        <v>1</v>
      </c>
      <c r="AL669">
        <f t="shared" si="51"/>
        <v>0</v>
      </c>
      <c r="AM669">
        <f t="shared" si="52"/>
        <v>0</v>
      </c>
      <c r="AN669">
        <f t="shared" si="53"/>
        <v>0</v>
      </c>
      <c r="AO669">
        <f t="shared" si="54"/>
        <v>1</v>
      </c>
    </row>
    <row r="670" spans="1:41" x14ac:dyDescent="0.25">
      <c r="A670" t="s">
        <v>586</v>
      </c>
      <c r="B670">
        <v>2019</v>
      </c>
      <c r="C670" t="s">
        <v>37</v>
      </c>
      <c r="D670" t="s">
        <v>38</v>
      </c>
      <c r="E670">
        <v>24</v>
      </c>
      <c r="F670" t="s">
        <v>40</v>
      </c>
      <c r="G670">
        <v>0</v>
      </c>
      <c r="H670" t="s">
        <v>66</v>
      </c>
      <c r="I670">
        <v>468</v>
      </c>
      <c r="J670">
        <v>715</v>
      </c>
      <c r="K670">
        <v>0</v>
      </c>
      <c r="L670">
        <v>0</v>
      </c>
      <c r="M670">
        <v>0</v>
      </c>
      <c r="N670">
        <v>0.6</v>
      </c>
      <c r="O670">
        <v>0.8</v>
      </c>
      <c r="P670">
        <v>1.05</v>
      </c>
      <c r="Q670" t="s">
        <v>46</v>
      </c>
      <c r="R670">
        <v>5</v>
      </c>
      <c r="S670">
        <v>9</v>
      </c>
      <c r="T670" t="s">
        <v>47</v>
      </c>
      <c r="U670" t="s">
        <v>58</v>
      </c>
      <c r="V670" t="s">
        <v>35</v>
      </c>
      <c r="W670" t="s">
        <v>55</v>
      </c>
      <c r="X670">
        <v>2019</v>
      </c>
      <c r="Y670" t="s">
        <v>37</v>
      </c>
      <c r="Z670" t="s">
        <v>38</v>
      </c>
      <c r="AA670">
        <v>24</v>
      </c>
      <c r="AB670">
        <v>85</v>
      </c>
      <c r="AC670">
        <v>1.05</v>
      </c>
      <c r="AD670">
        <v>0</v>
      </c>
      <c r="AE670">
        <v>750.75</v>
      </c>
      <c r="AF670">
        <f>VLOOKUP(A670,[1]DETALLE!$A$1:$AK$841,37,FALSE)</f>
        <v>1808.95</v>
      </c>
      <c r="AG670">
        <f>VLOOKUP(A670,[1]DETALLE!$A$1:$AK$841,16,FALSE)</f>
        <v>210</v>
      </c>
      <c r="AH670">
        <f>VLOOKUP(A670,[1]DETALLE!$A$1:$AK$841,22,FALSE)</f>
        <v>1.1499999999999999</v>
      </c>
      <c r="AI670">
        <f>VLOOKUP(A670,[1]DETALLE!$A$1:$AK$841,27,FALSE)</f>
        <v>0.72</v>
      </c>
      <c r="AJ670" t="str">
        <f>VLOOKUP(A670,[1]DETALLE!$A$1:$AK$841,18,FALSE)</f>
        <v>Entry Production Color Low/Mid</v>
      </c>
      <c r="AK670">
        <f t="shared" si="50"/>
        <v>0</v>
      </c>
      <c r="AL670">
        <f t="shared" si="51"/>
        <v>0</v>
      </c>
      <c r="AM670">
        <f t="shared" si="52"/>
        <v>0</v>
      </c>
      <c r="AN670">
        <f t="shared" si="53"/>
        <v>0</v>
      </c>
      <c r="AO670">
        <f t="shared" si="54"/>
        <v>0</v>
      </c>
    </row>
    <row r="671" spans="1:41" x14ac:dyDescent="0.25">
      <c r="A671" t="s">
        <v>587</v>
      </c>
      <c r="B671">
        <v>2019</v>
      </c>
      <c r="C671" t="s">
        <v>37</v>
      </c>
      <c r="D671" t="s">
        <v>38</v>
      </c>
      <c r="E671">
        <v>24</v>
      </c>
      <c r="F671" t="s">
        <v>40</v>
      </c>
      <c r="G671">
        <v>2.233333</v>
      </c>
      <c r="I671" t="s">
        <v>33</v>
      </c>
      <c r="J671" t="s">
        <v>33</v>
      </c>
      <c r="K671" t="s">
        <v>33</v>
      </c>
      <c r="L671" t="s">
        <v>33</v>
      </c>
      <c r="M671" t="s">
        <v>33</v>
      </c>
      <c r="N671" t="s">
        <v>33</v>
      </c>
      <c r="O671" t="s">
        <v>33</v>
      </c>
      <c r="P671" t="s">
        <v>33</v>
      </c>
      <c r="R671" t="s">
        <v>33</v>
      </c>
      <c r="S671" t="s">
        <v>33</v>
      </c>
      <c r="U671" t="s">
        <v>91</v>
      </c>
      <c r="V671" t="s">
        <v>35</v>
      </c>
      <c r="W671" t="s">
        <v>36</v>
      </c>
      <c r="X671">
        <v>2019</v>
      </c>
      <c r="Y671" t="s">
        <v>37</v>
      </c>
      <c r="Z671" t="s">
        <v>38</v>
      </c>
      <c r="AA671">
        <v>24</v>
      </c>
      <c r="AB671">
        <v>71</v>
      </c>
      <c r="AC671">
        <v>1.1000000000000001</v>
      </c>
      <c r="AD671">
        <v>0</v>
      </c>
      <c r="AE671">
        <v>235.95</v>
      </c>
      <c r="AF671">
        <f>VLOOKUP(A671,[1]DETALLE!$A$1:$AK$841,37,FALSE)</f>
        <v>1133.5431250000004</v>
      </c>
      <c r="AG671">
        <f>VLOOKUP(A671,[1]DETALLE!$A$1:$AK$841,16,FALSE)</f>
        <v>7</v>
      </c>
      <c r="AH671">
        <f>VLOOKUP(A671,[1]DETALLE!$A$1:$AK$841,22,FALSE)</f>
        <v>0.8</v>
      </c>
      <c r="AI671">
        <f>VLOOKUP(A671,[1]DETALLE!$A$1:$AK$841,27,FALSE)</f>
        <v>1.3174999999999999</v>
      </c>
      <c r="AJ671" t="str">
        <f>VLOOKUP(A671,[1]DETALLE!$A$1:$AK$841,18,FALSE)</f>
        <v>Light Production Digital Business</v>
      </c>
      <c r="AK671">
        <f t="shared" si="50"/>
        <v>0</v>
      </c>
      <c r="AL671">
        <f t="shared" si="51"/>
        <v>0</v>
      </c>
      <c r="AM671">
        <f t="shared" si="52"/>
        <v>0</v>
      </c>
      <c r="AN671">
        <f t="shared" si="53"/>
        <v>0</v>
      </c>
      <c r="AO671">
        <f t="shared" si="54"/>
        <v>0</v>
      </c>
    </row>
    <row r="672" spans="1:41" x14ac:dyDescent="0.25">
      <c r="A672" t="s">
        <v>236</v>
      </c>
      <c r="B672">
        <v>2019</v>
      </c>
      <c r="C672" t="s">
        <v>37</v>
      </c>
      <c r="D672" t="s">
        <v>38</v>
      </c>
      <c r="E672">
        <v>24</v>
      </c>
      <c r="F672" t="s">
        <v>44</v>
      </c>
      <c r="G672">
        <v>0</v>
      </c>
      <c r="H672" t="s">
        <v>91</v>
      </c>
      <c r="I672">
        <v>803</v>
      </c>
      <c r="J672">
        <v>1573</v>
      </c>
      <c r="K672">
        <v>0.2</v>
      </c>
      <c r="L672">
        <v>0.6</v>
      </c>
      <c r="M672">
        <v>0.8</v>
      </c>
      <c r="N672">
        <v>1.05</v>
      </c>
      <c r="O672">
        <v>1.1000000000000001</v>
      </c>
      <c r="P672">
        <v>1.1499999999999999</v>
      </c>
      <c r="Q672" t="s">
        <v>46</v>
      </c>
      <c r="R672">
        <v>4</v>
      </c>
      <c r="S672">
        <v>6</v>
      </c>
      <c r="T672" t="s">
        <v>47</v>
      </c>
      <c r="U672" t="s">
        <v>91</v>
      </c>
      <c r="V672" t="s">
        <v>35</v>
      </c>
      <c r="W672" t="s">
        <v>59</v>
      </c>
      <c r="X672">
        <v>2019</v>
      </c>
      <c r="Y672" t="s">
        <v>37</v>
      </c>
      <c r="Z672" t="s">
        <v>38</v>
      </c>
      <c r="AA672">
        <v>24</v>
      </c>
      <c r="AB672">
        <v>9</v>
      </c>
      <c r="AC672">
        <v>0</v>
      </c>
      <c r="AD672">
        <v>0</v>
      </c>
      <c r="AE672">
        <v>1573</v>
      </c>
      <c r="AF672" t="e">
        <f>VLOOKUP(A672,[1]DETALLE!$A$1:$AK$841,37,FALSE)</f>
        <v>#N/A</v>
      </c>
      <c r="AG672" t="e">
        <f>VLOOKUP(A672,[1]DETALLE!$A$1:$AK$841,16,FALSE)</f>
        <v>#N/A</v>
      </c>
      <c r="AH672" t="e">
        <f>VLOOKUP(A672,[1]DETALLE!$A$1:$AK$841,22,FALSE)</f>
        <v>#N/A</v>
      </c>
      <c r="AI672" t="e">
        <f>VLOOKUP(A672,[1]DETALLE!$A$1:$AK$841,27,FALSE)</f>
        <v>#N/A</v>
      </c>
      <c r="AJ672" t="e">
        <f>VLOOKUP(A672,[1]DETALLE!$A$1:$AK$841,18,FALSE)</f>
        <v>#N/A</v>
      </c>
      <c r="AK672" t="e">
        <f t="shared" si="50"/>
        <v>#N/A</v>
      </c>
      <c r="AL672" t="e">
        <f t="shared" si="51"/>
        <v>#N/A</v>
      </c>
      <c r="AM672" t="e">
        <f t="shared" si="52"/>
        <v>#N/A</v>
      </c>
      <c r="AN672" t="e">
        <f t="shared" si="53"/>
        <v>#N/A</v>
      </c>
      <c r="AO672" t="e">
        <f t="shared" si="54"/>
        <v>#N/A</v>
      </c>
    </row>
    <row r="673" spans="1:41" x14ac:dyDescent="0.25">
      <c r="A673" t="s">
        <v>158</v>
      </c>
      <c r="B673">
        <v>2019</v>
      </c>
      <c r="C673" t="s">
        <v>37</v>
      </c>
      <c r="D673" t="s">
        <v>38</v>
      </c>
      <c r="E673">
        <v>24</v>
      </c>
      <c r="F673" t="s">
        <v>40</v>
      </c>
      <c r="G673">
        <v>3.7</v>
      </c>
      <c r="H673" t="s">
        <v>54</v>
      </c>
      <c r="I673">
        <v>803</v>
      </c>
      <c r="J673">
        <v>1573</v>
      </c>
      <c r="K673">
        <v>0.2</v>
      </c>
      <c r="L673">
        <v>0.6</v>
      </c>
      <c r="M673">
        <v>0.8</v>
      </c>
      <c r="N673">
        <v>1.05</v>
      </c>
      <c r="O673">
        <v>1.1000000000000001</v>
      </c>
      <c r="P673">
        <v>1.1499999999999999</v>
      </c>
      <c r="Q673" t="s">
        <v>46</v>
      </c>
      <c r="R673">
        <v>4</v>
      </c>
      <c r="S673">
        <v>6</v>
      </c>
      <c r="T673" t="s">
        <v>47</v>
      </c>
      <c r="U673" t="s">
        <v>48</v>
      </c>
      <c r="V673" t="s">
        <v>35</v>
      </c>
      <c r="W673" t="s">
        <v>42</v>
      </c>
      <c r="X673">
        <v>2019</v>
      </c>
      <c r="Y673" t="s">
        <v>37</v>
      </c>
      <c r="Z673" t="s">
        <v>38</v>
      </c>
      <c r="AA673">
        <v>24</v>
      </c>
      <c r="AB673">
        <v>22</v>
      </c>
      <c r="AC673">
        <v>1.05</v>
      </c>
      <c r="AD673">
        <v>0.92500000000000004</v>
      </c>
      <c r="AE673">
        <v>1651.65</v>
      </c>
      <c r="AF673">
        <f>VLOOKUP(A673,[1]DETALLE!$A$1:$AK$841,37,FALSE)</f>
        <v>750.75000000000011</v>
      </c>
      <c r="AG673">
        <f>VLOOKUP(A673,[1]DETALLE!$A$1:$AK$841,16,FALSE)</f>
        <v>2678</v>
      </c>
      <c r="AH673">
        <f>VLOOKUP(A673,[1]DETALLE!$A$1:$AK$841,22,FALSE)</f>
        <v>1.05</v>
      </c>
      <c r="AI673">
        <f>VLOOKUP(A673,[1]DETALLE!$A$1:$AK$841,27,FALSE)</f>
        <v>0.67</v>
      </c>
      <c r="AJ673" t="str">
        <f>VLOOKUP(A673,[1]DETALLE!$A$1:$AK$841,18,FALSE)</f>
        <v>A4 Mono MFPs</v>
      </c>
      <c r="AK673">
        <f t="shared" si="50"/>
        <v>0</v>
      </c>
      <c r="AL673">
        <f t="shared" si="51"/>
        <v>0</v>
      </c>
      <c r="AM673">
        <f t="shared" si="52"/>
        <v>1</v>
      </c>
      <c r="AN673">
        <f t="shared" si="53"/>
        <v>0</v>
      </c>
      <c r="AO673">
        <f t="shared" si="54"/>
        <v>0</v>
      </c>
    </row>
    <row r="674" spans="1:41" x14ac:dyDescent="0.25">
      <c r="A674" t="s">
        <v>588</v>
      </c>
      <c r="B674">
        <v>2019</v>
      </c>
      <c r="C674" t="s">
        <v>37</v>
      </c>
      <c r="D674" t="s">
        <v>38</v>
      </c>
      <c r="E674">
        <v>24</v>
      </c>
      <c r="F674" t="s">
        <v>40</v>
      </c>
      <c r="G674">
        <v>1.7166669999999999</v>
      </c>
      <c r="H674" t="s">
        <v>45</v>
      </c>
      <c r="I674">
        <v>803</v>
      </c>
      <c r="J674">
        <v>1573</v>
      </c>
      <c r="K674">
        <v>0.2</v>
      </c>
      <c r="L674">
        <v>0.6</v>
      </c>
      <c r="M674">
        <v>0.8</v>
      </c>
      <c r="N674">
        <v>1.05</v>
      </c>
      <c r="O674">
        <v>1.1000000000000001</v>
      </c>
      <c r="P674">
        <v>1.1499999999999999</v>
      </c>
      <c r="Q674" t="s">
        <v>46</v>
      </c>
      <c r="R674">
        <v>4</v>
      </c>
      <c r="S674">
        <v>6</v>
      </c>
      <c r="T674" t="s">
        <v>47</v>
      </c>
      <c r="U674" t="s">
        <v>48</v>
      </c>
      <c r="V674" t="s">
        <v>35</v>
      </c>
      <c r="W674" t="s">
        <v>59</v>
      </c>
      <c r="X674">
        <v>2019</v>
      </c>
      <c r="Y674" t="s">
        <v>37</v>
      </c>
      <c r="Z674" t="s">
        <v>38</v>
      </c>
      <c r="AA674">
        <v>26</v>
      </c>
      <c r="AB674">
        <v>50</v>
      </c>
      <c r="AC674">
        <v>1.1000000000000001</v>
      </c>
      <c r="AD674">
        <v>0.42916674999999999</v>
      </c>
      <c r="AE674">
        <v>1730.3</v>
      </c>
      <c r="AF674">
        <f>VLOOKUP(A674,[1]DETALLE!$A$1:$AK$841,37,FALSE)</f>
        <v>0</v>
      </c>
      <c r="AG674">
        <f>VLOOKUP(A674,[1]DETALLE!$A$1:$AK$841,16,FALSE)</f>
        <v>1</v>
      </c>
      <c r="AH674">
        <f>VLOOKUP(A674,[1]DETALLE!$A$1:$AK$841,22,FALSE)</f>
        <v>0</v>
      </c>
      <c r="AI674">
        <f>VLOOKUP(A674,[1]DETALLE!$A$1:$AK$841,27,FALSE)</f>
        <v>0</v>
      </c>
      <c r="AJ674" t="str">
        <f>VLOOKUP(A674,[1]DETALLE!$A$1:$AK$841,18,FALSE)</f>
        <v>A3 Professional Color Laser MFPs</v>
      </c>
      <c r="AK674">
        <f t="shared" si="50"/>
        <v>0</v>
      </c>
      <c r="AL674">
        <f t="shared" si="51"/>
        <v>0</v>
      </c>
      <c r="AM674">
        <f t="shared" si="52"/>
        <v>0</v>
      </c>
      <c r="AN674">
        <f t="shared" si="53"/>
        <v>0</v>
      </c>
      <c r="AO674">
        <f t="shared" si="54"/>
        <v>0</v>
      </c>
    </row>
    <row r="675" spans="1:41" x14ac:dyDescent="0.25">
      <c r="A675" t="s">
        <v>119</v>
      </c>
      <c r="B675">
        <v>2019</v>
      </c>
      <c r="C675" t="s">
        <v>37</v>
      </c>
      <c r="D675" t="s">
        <v>38</v>
      </c>
      <c r="E675">
        <v>24</v>
      </c>
      <c r="F675" t="s">
        <v>44</v>
      </c>
      <c r="G675">
        <v>0</v>
      </c>
      <c r="H675" t="s">
        <v>45</v>
      </c>
      <c r="I675">
        <v>803</v>
      </c>
      <c r="J675">
        <v>1573</v>
      </c>
      <c r="K675">
        <v>0.2</v>
      </c>
      <c r="L675">
        <v>0.6</v>
      </c>
      <c r="M675">
        <v>0.8</v>
      </c>
      <c r="N675">
        <v>1.05</v>
      </c>
      <c r="O675">
        <v>1.1000000000000001</v>
      </c>
      <c r="P675">
        <v>1.1499999999999999</v>
      </c>
      <c r="Q675" t="s">
        <v>46</v>
      </c>
      <c r="R675">
        <v>4</v>
      </c>
      <c r="S675">
        <v>6</v>
      </c>
      <c r="T675" t="s">
        <v>47</v>
      </c>
      <c r="U675" t="s">
        <v>48</v>
      </c>
      <c r="V675" t="s">
        <v>35</v>
      </c>
      <c r="W675" t="s">
        <v>55</v>
      </c>
      <c r="X675">
        <v>2019</v>
      </c>
      <c r="Y675" t="s">
        <v>37</v>
      </c>
      <c r="Z675" t="s">
        <v>38</v>
      </c>
      <c r="AA675">
        <v>24</v>
      </c>
      <c r="AB675">
        <v>16</v>
      </c>
      <c r="AC675">
        <v>0</v>
      </c>
      <c r="AD675">
        <v>0</v>
      </c>
      <c r="AE675">
        <v>1573</v>
      </c>
      <c r="AF675">
        <f>VLOOKUP(A675,[1]DETALLE!$A$1:$AK$841,37,FALSE)</f>
        <v>565.56500000000005</v>
      </c>
      <c r="AG675">
        <f>VLOOKUP(A675,[1]DETALLE!$A$1:$AK$841,16,FALSE)</f>
        <v>44</v>
      </c>
      <c r="AH675">
        <f>VLOOKUP(A675,[1]DETALLE!$A$1:$AK$841,22,FALSE)</f>
        <v>0.8</v>
      </c>
      <c r="AI675">
        <f>VLOOKUP(A675,[1]DETALLE!$A$1:$AK$841,27,FALSE)</f>
        <v>1.036</v>
      </c>
      <c r="AJ675" t="str">
        <f>VLOOKUP(A675,[1]DETALLE!$A$1:$AK$841,18,FALSE)</f>
        <v>A4 Color Laser MFPs</v>
      </c>
      <c r="AK675">
        <f t="shared" si="50"/>
        <v>0</v>
      </c>
      <c r="AL675">
        <f t="shared" si="51"/>
        <v>0</v>
      </c>
      <c r="AM675">
        <f t="shared" si="52"/>
        <v>0</v>
      </c>
      <c r="AN675">
        <f t="shared" si="53"/>
        <v>0</v>
      </c>
      <c r="AO675">
        <f t="shared" si="54"/>
        <v>0</v>
      </c>
    </row>
    <row r="676" spans="1:41" x14ac:dyDescent="0.25">
      <c r="A676" t="s">
        <v>523</v>
      </c>
      <c r="B676">
        <v>2019</v>
      </c>
      <c r="C676" t="s">
        <v>37</v>
      </c>
      <c r="D676" t="s">
        <v>38</v>
      </c>
      <c r="E676">
        <v>24</v>
      </c>
      <c r="F676" t="s">
        <v>40</v>
      </c>
      <c r="G676">
        <v>3.9333330000000002</v>
      </c>
      <c r="H676" t="s">
        <v>45</v>
      </c>
      <c r="I676">
        <v>803</v>
      </c>
      <c r="J676">
        <v>1573</v>
      </c>
      <c r="K676">
        <v>0.2</v>
      </c>
      <c r="L676">
        <v>0.6</v>
      </c>
      <c r="M676">
        <v>0.8</v>
      </c>
      <c r="N676">
        <v>1.05</v>
      </c>
      <c r="O676">
        <v>1.1000000000000001</v>
      </c>
      <c r="P676">
        <v>1.1499999999999999</v>
      </c>
      <c r="Q676" t="s">
        <v>46</v>
      </c>
      <c r="R676">
        <v>4</v>
      </c>
      <c r="S676">
        <v>6</v>
      </c>
      <c r="T676" t="s">
        <v>47</v>
      </c>
      <c r="U676" t="s">
        <v>48</v>
      </c>
      <c r="V676" t="s">
        <v>35</v>
      </c>
      <c r="W676" t="s">
        <v>50</v>
      </c>
      <c r="X676">
        <v>2019</v>
      </c>
      <c r="Y676" t="s">
        <v>37</v>
      </c>
      <c r="Z676" t="s">
        <v>38</v>
      </c>
      <c r="AA676">
        <v>26</v>
      </c>
      <c r="AB676">
        <v>7</v>
      </c>
      <c r="AC676">
        <v>0.8</v>
      </c>
      <c r="AD676">
        <v>0.98333325000000005</v>
      </c>
      <c r="AE676">
        <v>1258.4000000000001</v>
      </c>
      <c r="AF676">
        <f>VLOOKUP(A676,[1]DETALLE!$A$1:$AK$841,37,FALSE)</f>
        <v>1423.6950000000002</v>
      </c>
      <c r="AG676">
        <f>VLOOKUP(A676,[1]DETALLE!$A$1:$AK$841,16,FALSE)</f>
        <v>2681</v>
      </c>
      <c r="AH676">
        <f>VLOOKUP(A676,[1]DETALLE!$A$1:$AK$841,22,FALSE)</f>
        <v>1.1000000000000001</v>
      </c>
      <c r="AI676">
        <f>VLOOKUP(A676,[1]DETALLE!$A$1:$AK$841,27,FALSE)</f>
        <v>1.228</v>
      </c>
      <c r="AJ676" t="str">
        <f>VLOOKUP(A676,[1]DETALLE!$A$1:$AK$841,18,FALSE)</f>
        <v>Office Digital</v>
      </c>
      <c r="AK676">
        <f t="shared" si="50"/>
        <v>0</v>
      </c>
      <c r="AL676">
        <f t="shared" si="51"/>
        <v>0</v>
      </c>
      <c r="AM676">
        <f t="shared" si="52"/>
        <v>0</v>
      </c>
      <c r="AN676">
        <f t="shared" si="53"/>
        <v>0</v>
      </c>
      <c r="AO676">
        <f t="shared" si="54"/>
        <v>0</v>
      </c>
    </row>
    <row r="677" spans="1:41" x14ac:dyDescent="0.25">
      <c r="A677" t="s">
        <v>277</v>
      </c>
      <c r="B677">
        <v>2019</v>
      </c>
      <c r="C677" t="s">
        <v>37</v>
      </c>
      <c r="D677" t="s">
        <v>38</v>
      </c>
      <c r="E677">
        <v>24</v>
      </c>
      <c r="F677" t="s">
        <v>40</v>
      </c>
      <c r="G677">
        <v>1.0833330000000001</v>
      </c>
      <c r="H677" t="s">
        <v>45</v>
      </c>
      <c r="I677">
        <v>803</v>
      </c>
      <c r="J677">
        <v>1573</v>
      </c>
      <c r="K677">
        <v>0.2</v>
      </c>
      <c r="L677">
        <v>0.6</v>
      </c>
      <c r="M677">
        <v>0.8</v>
      </c>
      <c r="N677">
        <v>1.05</v>
      </c>
      <c r="O677">
        <v>1.1000000000000001</v>
      </c>
      <c r="P677">
        <v>1.1499999999999999</v>
      </c>
      <c r="Q677" t="s">
        <v>46</v>
      </c>
      <c r="R677">
        <v>4</v>
      </c>
      <c r="S677">
        <v>6</v>
      </c>
      <c r="T677" t="s">
        <v>47</v>
      </c>
      <c r="U677" t="s">
        <v>48</v>
      </c>
      <c r="V677" t="s">
        <v>35</v>
      </c>
      <c r="W677" t="s">
        <v>42</v>
      </c>
      <c r="X677">
        <v>2019</v>
      </c>
      <c r="Y677" t="s">
        <v>37</v>
      </c>
      <c r="Z677" t="s">
        <v>38</v>
      </c>
      <c r="AA677">
        <v>25</v>
      </c>
      <c r="AB677">
        <v>19</v>
      </c>
      <c r="AC677">
        <v>1.05</v>
      </c>
      <c r="AD677">
        <v>0.27083325000000003</v>
      </c>
      <c r="AE677">
        <v>1651.65</v>
      </c>
      <c r="AF677">
        <f>VLOOKUP(A677,[1]DETALLE!$A$1:$AK$841,37,FALSE)</f>
        <v>1730.3000000000004</v>
      </c>
      <c r="AG677">
        <f>VLOOKUP(A677,[1]DETALLE!$A$1:$AK$841,16,FALSE)</f>
        <v>60</v>
      </c>
      <c r="AH677">
        <f>VLOOKUP(A677,[1]DETALLE!$A$1:$AK$841,22,FALSE)</f>
        <v>1.1000000000000001</v>
      </c>
      <c r="AI677">
        <f>VLOOKUP(A677,[1]DETALLE!$A$1:$AK$841,27,FALSE)</f>
        <v>0</v>
      </c>
      <c r="AJ677" t="str">
        <f>VLOOKUP(A677,[1]DETALLE!$A$1:$AK$841,18,FALSE)</f>
        <v>Entry Production Color Low/Mid</v>
      </c>
      <c r="AK677">
        <f t="shared" si="50"/>
        <v>0</v>
      </c>
      <c r="AL677">
        <f t="shared" si="51"/>
        <v>0</v>
      </c>
      <c r="AM677">
        <f t="shared" si="52"/>
        <v>0</v>
      </c>
      <c r="AN677">
        <f t="shared" si="53"/>
        <v>0</v>
      </c>
      <c r="AO677">
        <f t="shared" si="54"/>
        <v>0</v>
      </c>
    </row>
    <row r="678" spans="1:41" x14ac:dyDescent="0.25">
      <c r="A678" t="s">
        <v>589</v>
      </c>
      <c r="B678">
        <v>2019</v>
      </c>
      <c r="C678" t="s">
        <v>37</v>
      </c>
      <c r="D678" t="s">
        <v>38</v>
      </c>
      <c r="E678">
        <v>24</v>
      </c>
      <c r="F678" t="s">
        <v>40</v>
      </c>
      <c r="G678">
        <v>0.78333339999999996</v>
      </c>
      <c r="H678" t="s">
        <v>45</v>
      </c>
      <c r="I678">
        <v>803</v>
      </c>
      <c r="J678">
        <v>1573</v>
      </c>
      <c r="K678">
        <v>0.2</v>
      </c>
      <c r="L678">
        <v>0.6</v>
      </c>
      <c r="M678">
        <v>0.8</v>
      </c>
      <c r="N678">
        <v>1.05</v>
      </c>
      <c r="O678">
        <v>1.1000000000000001</v>
      </c>
      <c r="P678">
        <v>1.1499999999999999</v>
      </c>
      <c r="Q678" t="s">
        <v>46</v>
      </c>
      <c r="R678">
        <v>4</v>
      </c>
      <c r="S678">
        <v>6</v>
      </c>
      <c r="T678" t="s">
        <v>47</v>
      </c>
      <c r="U678" t="s">
        <v>48</v>
      </c>
      <c r="V678" t="s">
        <v>35</v>
      </c>
      <c r="W678" t="s">
        <v>83</v>
      </c>
      <c r="X678">
        <v>2019</v>
      </c>
      <c r="Y678" t="s">
        <v>37</v>
      </c>
      <c r="Z678" t="s">
        <v>38</v>
      </c>
      <c r="AA678">
        <v>24</v>
      </c>
      <c r="AB678">
        <v>126</v>
      </c>
      <c r="AC678">
        <v>1.1499999999999999</v>
      </c>
      <c r="AD678">
        <v>0.19583334999999999</v>
      </c>
      <c r="AE678">
        <v>1808.95</v>
      </c>
      <c r="AF678">
        <f>VLOOKUP(A678,[1]DETALLE!$A$1:$AK$841,37,FALSE)</f>
        <v>0</v>
      </c>
      <c r="AG678">
        <f>VLOOKUP(A678,[1]DETALLE!$A$1:$AK$841,16,FALSE)</f>
        <v>2</v>
      </c>
      <c r="AH678">
        <f>VLOOKUP(A678,[1]DETALLE!$A$1:$AK$841,22,FALSE)</f>
        <v>0</v>
      </c>
      <c r="AI678">
        <f>VLOOKUP(A678,[1]DETALLE!$A$1:$AK$841,27,FALSE)</f>
        <v>0.27500000000000002</v>
      </c>
      <c r="AJ678" t="str">
        <f>VLOOKUP(A678,[1]DETALLE!$A$1:$AK$841,18,FALSE)</f>
        <v>Entry Production Color Low/Mid</v>
      </c>
      <c r="AK678">
        <f t="shared" si="50"/>
        <v>0</v>
      </c>
      <c r="AL678">
        <f t="shared" si="51"/>
        <v>0</v>
      </c>
      <c r="AM678">
        <f t="shared" si="52"/>
        <v>0</v>
      </c>
      <c r="AN678">
        <f t="shared" si="53"/>
        <v>0</v>
      </c>
      <c r="AO678">
        <f t="shared" si="54"/>
        <v>0</v>
      </c>
    </row>
    <row r="679" spans="1:41" x14ac:dyDescent="0.25">
      <c r="A679" t="s">
        <v>467</v>
      </c>
      <c r="B679">
        <v>2019</v>
      </c>
      <c r="C679" t="s">
        <v>37</v>
      </c>
      <c r="D679" t="s">
        <v>38</v>
      </c>
      <c r="E679">
        <v>24</v>
      </c>
      <c r="F679" t="s">
        <v>40</v>
      </c>
      <c r="G679">
        <v>2.0333329999999998</v>
      </c>
      <c r="H679" t="s">
        <v>45</v>
      </c>
      <c r="I679">
        <v>803</v>
      </c>
      <c r="J679">
        <v>1573</v>
      </c>
      <c r="K679">
        <v>0.2</v>
      </c>
      <c r="L679">
        <v>0.6</v>
      </c>
      <c r="M679">
        <v>0.8</v>
      </c>
      <c r="N679">
        <v>1.05</v>
      </c>
      <c r="O679">
        <v>1.1000000000000001</v>
      </c>
      <c r="P679">
        <v>1.1499999999999999</v>
      </c>
      <c r="Q679" t="s">
        <v>46</v>
      </c>
      <c r="R679">
        <v>4</v>
      </c>
      <c r="S679">
        <v>6</v>
      </c>
      <c r="T679" t="s">
        <v>47</v>
      </c>
      <c r="U679" t="s">
        <v>48</v>
      </c>
      <c r="V679" t="s">
        <v>35</v>
      </c>
      <c r="W679" t="s">
        <v>50</v>
      </c>
      <c r="X679">
        <v>2019</v>
      </c>
      <c r="Y679" t="s">
        <v>37</v>
      </c>
      <c r="Z679" t="s">
        <v>38</v>
      </c>
      <c r="AA679">
        <v>24</v>
      </c>
      <c r="AB679">
        <v>10</v>
      </c>
      <c r="AC679">
        <v>0.8</v>
      </c>
      <c r="AD679">
        <v>0.50833324999999996</v>
      </c>
      <c r="AE679">
        <v>1258.4000000000001</v>
      </c>
      <c r="AF679">
        <f>VLOOKUP(A679,[1]DETALLE!$A$1:$AK$841,37,FALSE)</f>
        <v>943.80000000000007</v>
      </c>
      <c r="AG679">
        <f>VLOOKUP(A679,[1]DETALLE!$A$1:$AK$841,16,FALSE)</f>
        <v>5</v>
      </c>
      <c r="AH679">
        <f>VLOOKUP(A679,[1]DETALLE!$A$1:$AK$841,22,FALSE)</f>
        <v>0.6</v>
      </c>
      <c r="AI679">
        <f>VLOOKUP(A679,[1]DETALLE!$A$1:$AK$841,27,FALSE)</f>
        <v>0</v>
      </c>
      <c r="AJ679" t="str">
        <f>VLOOKUP(A679,[1]DETALLE!$A$1:$AK$841,18,FALSE)</f>
        <v>Entry Production Color Low/Mid</v>
      </c>
      <c r="AK679">
        <f t="shared" si="50"/>
        <v>0</v>
      </c>
      <c r="AL679">
        <f t="shared" si="51"/>
        <v>0</v>
      </c>
      <c r="AM679">
        <f t="shared" si="52"/>
        <v>0</v>
      </c>
      <c r="AN679">
        <f t="shared" si="53"/>
        <v>0</v>
      </c>
      <c r="AO679">
        <f t="shared" si="54"/>
        <v>0</v>
      </c>
    </row>
    <row r="680" spans="1:41" x14ac:dyDescent="0.25">
      <c r="A680" t="s">
        <v>590</v>
      </c>
      <c r="B680">
        <v>2019</v>
      </c>
      <c r="C680" t="s">
        <v>37</v>
      </c>
      <c r="D680" t="s">
        <v>38</v>
      </c>
      <c r="E680">
        <v>24</v>
      </c>
      <c r="F680" t="s">
        <v>40</v>
      </c>
      <c r="G680">
        <v>1.6333329999999999</v>
      </c>
      <c r="H680" t="s">
        <v>45</v>
      </c>
      <c r="I680">
        <v>803</v>
      </c>
      <c r="J680">
        <v>1573</v>
      </c>
      <c r="K680">
        <v>0.2</v>
      </c>
      <c r="L680">
        <v>0.6</v>
      </c>
      <c r="M680">
        <v>0.8</v>
      </c>
      <c r="N680">
        <v>1.05</v>
      </c>
      <c r="O680">
        <v>1.1000000000000001</v>
      </c>
      <c r="P680">
        <v>1.1499999999999999</v>
      </c>
      <c r="Q680" t="s">
        <v>46</v>
      </c>
      <c r="R680">
        <v>4</v>
      </c>
      <c r="S680">
        <v>6</v>
      </c>
      <c r="T680" t="s">
        <v>47</v>
      </c>
      <c r="U680" t="s">
        <v>48</v>
      </c>
      <c r="V680" t="s">
        <v>35</v>
      </c>
      <c r="W680" t="s">
        <v>59</v>
      </c>
      <c r="X680">
        <v>2019</v>
      </c>
      <c r="Y680" t="s">
        <v>37</v>
      </c>
      <c r="Z680" t="s">
        <v>38</v>
      </c>
      <c r="AA680">
        <v>29</v>
      </c>
      <c r="AB680">
        <v>35</v>
      </c>
      <c r="AC680">
        <v>1.1000000000000001</v>
      </c>
      <c r="AD680">
        <v>0.40833324999999998</v>
      </c>
      <c r="AE680">
        <v>1730.3</v>
      </c>
      <c r="AF680">
        <f>VLOOKUP(A680,[1]DETALLE!$A$1:$AK$841,37,FALSE)</f>
        <v>750.75000000000011</v>
      </c>
      <c r="AG680">
        <f>VLOOKUP(A680,[1]DETALLE!$A$1:$AK$841,16,FALSE)</f>
        <v>283</v>
      </c>
      <c r="AH680">
        <f>VLOOKUP(A680,[1]DETALLE!$A$1:$AK$841,22,FALSE)</f>
        <v>1.05</v>
      </c>
      <c r="AI680">
        <f>VLOOKUP(A680,[1]DETALLE!$A$1:$AK$841,27,FALSE)</f>
        <v>0.32999999999999996</v>
      </c>
      <c r="AJ680" t="str">
        <f>VLOOKUP(A680,[1]DETALLE!$A$1:$AK$841,18,FALSE)</f>
        <v>Color Laser Printers</v>
      </c>
      <c r="AK680">
        <f t="shared" si="50"/>
        <v>0</v>
      </c>
      <c r="AL680">
        <f t="shared" si="51"/>
        <v>0</v>
      </c>
      <c r="AM680">
        <f t="shared" si="52"/>
        <v>0</v>
      </c>
      <c r="AN680">
        <f t="shared" si="53"/>
        <v>0</v>
      </c>
      <c r="AO680">
        <f t="shared" si="54"/>
        <v>0</v>
      </c>
    </row>
    <row r="681" spans="1:41" x14ac:dyDescent="0.25">
      <c r="A681" t="s">
        <v>591</v>
      </c>
      <c r="B681">
        <v>2019</v>
      </c>
      <c r="C681" t="s">
        <v>37</v>
      </c>
      <c r="D681" t="s">
        <v>38</v>
      </c>
      <c r="E681">
        <v>24</v>
      </c>
      <c r="F681" t="s">
        <v>40</v>
      </c>
      <c r="G681">
        <v>0.8</v>
      </c>
      <c r="H681" t="s">
        <v>34</v>
      </c>
      <c r="I681">
        <v>468</v>
      </c>
      <c r="J681">
        <v>715</v>
      </c>
      <c r="K681">
        <v>0</v>
      </c>
      <c r="L681">
        <v>0</v>
      </c>
      <c r="M681">
        <v>0</v>
      </c>
      <c r="N681">
        <v>0.6</v>
      </c>
      <c r="O681">
        <v>0.8</v>
      </c>
      <c r="P681">
        <v>1.05</v>
      </c>
      <c r="Q681" t="s">
        <v>46</v>
      </c>
      <c r="R681">
        <v>5</v>
      </c>
      <c r="S681">
        <v>9</v>
      </c>
      <c r="T681" t="s">
        <v>47</v>
      </c>
      <c r="U681" t="s">
        <v>34</v>
      </c>
      <c r="V681" t="s">
        <v>35</v>
      </c>
      <c r="W681" t="s">
        <v>67</v>
      </c>
      <c r="X681">
        <v>2019</v>
      </c>
      <c r="Y681" t="s">
        <v>37</v>
      </c>
      <c r="Z681" t="s">
        <v>38</v>
      </c>
      <c r="AA681">
        <v>24</v>
      </c>
      <c r="AB681">
        <v>93</v>
      </c>
      <c r="AC681">
        <v>1.05</v>
      </c>
      <c r="AD681">
        <v>0.16</v>
      </c>
      <c r="AE681">
        <v>750.75</v>
      </c>
      <c r="AF681">
        <f>VLOOKUP(A681,[1]DETALLE!$A$1:$AK$841,37,FALSE)</f>
        <v>1808.95</v>
      </c>
      <c r="AG681">
        <f>VLOOKUP(A681,[1]DETALLE!$A$1:$AK$841,16,FALSE)</f>
        <v>259</v>
      </c>
      <c r="AH681">
        <f>VLOOKUP(A681,[1]DETALLE!$A$1:$AK$841,22,FALSE)</f>
        <v>1.1499999999999999</v>
      </c>
      <c r="AI681">
        <f>VLOOKUP(A681,[1]DETALLE!$A$1:$AK$841,27,FALSE)</f>
        <v>0.83750000000000002</v>
      </c>
      <c r="AJ681" t="str">
        <f>VLOOKUP(A681,[1]DETALLE!$A$1:$AK$841,18,FALSE)</f>
        <v>Entry Production Color Low/Mid</v>
      </c>
      <c r="AK681">
        <f t="shared" si="50"/>
        <v>0</v>
      </c>
      <c r="AL681">
        <f t="shared" si="51"/>
        <v>0</v>
      </c>
      <c r="AM681">
        <f t="shared" si="52"/>
        <v>0</v>
      </c>
      <c r="AN681">
        <f t="shared" si="53"/>
        <v>0</v>
      </c>
      <c r="AO681">
        <f t="shared" si="54"/>
        <v>0</v>
      </c>
    </row>
    <row r="682" spans="1:41" x14ac:dyDescent="0.25">
      <c r="A682" t="s">
        <v>123</v>
      </c>
      <c r="B682">
        <v>2019</v>
      </c>
      <c r="C682" t="s">
        <v>37</v>
      </c>
      <c r="D682" t="s">
        <v>38</v>
      </c>
      <c r="E682">
        <v>24</v>
      </c>
      <c r="F682" t="s">
        <v>44</v>
      </c>
      <c r="G682">
        <v>0</v>
      </c>
      <c r="H682" t="s">
        <v>34</v>
      </c>
      <c r="I682">
        <v>468</v>
      </c>
      <c r="J682">
        <v>715</v>
      </c>
      <c r="K682">
        <v>0</v>
      </c>
      <c r="L682">
        <v>0</v>
      </c>
      <c r="M682">
        <v>0</v>
      </c>
      <c r="N682">
        <v>0.6</v>
      </c>
      <c r="O682">
        <v>0.8</v>
      </c>
      <c r="P682">
        <v>1.05</v>
      </c>
      <c r="Q682" t="s">
        <v>46</v>
      </c>
      <c r="R682">
        <v>5</v>
      </c>
      <c r="S682">
        <v>9</v>
      </c>
      <c r="T682" t="s">
        <v>85</v>
      </c>
      <c r="U682" t="s">
        <v>34</v>
      </c>
      <c r="V682" t="s">
        <v>35</v>
      </c>
      <c r="W682" t="s">
        <v>42</v>
      </c>
      <c r="X682">
        <v>2019</v>
      </c>
      <c r="Y682" t="s">
        <v>37</v>
      </c>
      <c r="Z682" t="s">
        <v>38</v>
      </c>
      <c r="AA682">
        <v>24</v>
      </c>
      <c r="AB682">
        <v>23</v>
      </c>
      <c r="AC682">
        <v>0</v>
      </c>
      <c r="AD682">
        <v>0</v>
      </c>
      <c r="AE682">
        <v>715</v>
      </c>
      <c r="AF682" t="e">
        <f>VLOOKUP(A682,[1]DETALLE!$A$1:$AK$841,37,FALSE)</f>
        <v>#N/A</v>
      </c>
      <c r="AG682" t="e">
        <f>VLOOKUP(A682,[1]DETALLE!$A$1:$AK$841,16,FALSE)</f>
        <v>#N/A</v>
      </c>
      <c r="AH682" t="e">
        <f>VLOOKUP(A682,[1]DETALLE!$A$1:$AK$841,22,FALSE)</f>
        <v>#N/A</v>
      </c>
      <c r="AI682" t="e">
        <f>VLOOKUP(A682,[1]DETALLE!$A$1:$AK$841,27,FALSE)</f>
        <v>#N/A</v>
      </c>
      <c r="AJ682" t="e">
        <f>VLOOKUP(A682,[1]DETALLE!$A$1:$AK$841,18,FALSE)</f>
        <v>#N/A</v>
      </c>
      <c r="AK682" t="e">
        <f t="shared" si="50"/>
        <v>#N/A</v>
      </c>
      <c r="AL682" t="e">
        <f t="shared" si="51"/>
        <v>#N/A</v>
      </c>
      <c r="AM682" t="e">
        <f t="shared" si="52"/>
        <v>#N/A</v>
      </c>
      <c r="AN682" t="e">
        <f t="shared" si="53"/>
        <v>#N/A</v>
      </c>
      <c r="AO682" t="e">
        <f t="shared" si="54"/>
        <v>#N/A</v>
      </c>
    </row>
    <row r="683" spans="1:41" x14ac:dyDescent="0.25">
      <c r="A683" t="s">
        <v>592</v>
      </c>
      <c r="B683">
        <v>2019</v>
      </c>
      <c r="C683" t="s">
        <v>37</v>
      </c>
      <c r="D683" t="s">
        <v>38</v>
      </c>
      <c r="E683">
        <v>24</v>
      </c>
      <c r="F683" t="s">
        <v>40</v>
      </c>
      <c r="G683">
        <v>0.23333329999999999</v>
      </c>
      <c r="H683" t="s">
        <v>34</v>
      </c>
      <c r="I683">
        <v>468</v>
      </c>
      <c r="J683">
        <v>715</v>
      </c>
      <c r="K683">
        <v>0</v>
      </c>
      <c r="L683">
        <v>0</v>
      </c>
      <c r="M683">
        <v>0</v>
      </c>
      <c r="N683">
        <v>0.6</v>
      </c>
      <c r="O683">
        <v>0.8</v>
      </c>
      <c r="P683">
        <v>1.05</v>
      </c>
      <c r="Q683" t="s">
        <v>46</v>
      </c>
      <c r="R683">
        <v>5</v>
      </c>
      <c r="S683">
        <v>9</v>
      </c>
      <c r="T683" t="s">
        <v>47</v>
      </c>
      <c r="U683" t="s">
        <v>34</v>
      </c>
      <c r="V683" t="s">
        <v>35</v>
      </c>
      <c r="W683" t="s">
        <v>73</v>
      </c>
      <c r="X683">
        <v>2019</v>
      </c>
      <c r="Y683" t="s">
        <v>37</v>
      </c>
      <c r="Z683" t="s">
        <v>38</v>
      </c>
      <c r="AA683">
        <v>24</v>
      </c>
      <c r="AB683">
        <v>279</v>
      </c>
      <c r="AC683">
        <v>1.05</v>
      </c>
      <c r="AD683">
        <v>4.6666659999999999E-2</v>
      </c>
      <c r="AE683">
        <v>750.75</v>
      </c>
      <c r="AF683">
        <f>VLOOKUP(A683,[1]DETALLE!$A$1:$AK$841,37,FALSE)</f>
        <v>0</v>
      </c>
      <c r="AG683">
        <f>VLOOKUP(A683,[1]DETALLE!$A$1:$AK$841,16,FALSE)</f>
        <v>146</v>
      </c>
      <c r="AH683">
        <f>VLOOKUP(A683,[1]DETALLE!$A$1:$AK$841,22,FALSE)</f>
        <v>1.1000000000000001</v>
      </c>
      <c r="AI683">
        <f>VLOOKUP(A683,[1]DETALLE!$A$1:$AK$841,27,FALSE)</f>
        <v>0</v>
      </c>
      <c r="AJ683" t="str">
        <f>VLOOKUP(A683,[1]DETALLE!$A$1:$AK$841,18,FALSE)</f>
        <v>Office Digital</v>
      </c>
      <c r="AK683">
        <f t="shared" si="50"/>
        <v>0</v>
      </c>
      <c r="AL683">
        <f t="shared" si="51"/>
        <v>0</v>
      </c>
      <c r="AM683">
        <f t="shared" si="52"/>
        <v>0</v>
      </c>
      <c r="AN683">
        <f t="shared" si="53"/>
        <v>0</v>
      </c>
      <c r="AO683">
        <f t="shared" si="54"/>
        <v>0</v>
      </c>
    </row>
    <row r="684" spans="1:41" x14ac:dyDescent="0.25">
      <c r="A684" t="s">
        <v>248</v>
      </c>
      <c r="B684">
        <v>2019</v>
      </c>
      <c r="C684" t="s">
        <v>37</v>
      </c>
      <c r="D684" t="s">
        <v>38</v>
      </c>
      <c r="E684">
        <v>24</v>
      </c>
      <c r="F684" t="s">
        <v>40</v>
      </c>
      <c r="G684">
        <v>3.1166670000000001</v>
      </c>
      <c r="H684" t="s">
        <v>54</v>
      </c>
      <c r="I684">
        <v>803</v>
      </c>
      <c r="J684">
        <v>1573</v>
      </c>
      <c r="K684">
        <v>0.2</v>
      </c>
      <c r="L684">
        <v>0.6</v>
      </c>
      <c r="M684">
        <v>0.8</v>
      </c>
      <c r="N684">
        <v>1.05</v>
      </c>
      <c r="O684">
        <v>1.1000000000000001</v>
      </c>
      <c r="P684">
        <v>1.1499999999999999</v>
      </c>
      <c r="Q684" t="s">
        <v>46</v>
      </c>
      <c r="R684">
        <v>4</v>
      </c>
      <c r="S684">
        <v>6</v>
      </c>
      <c r="T684" t="s">
        <v>47</v>
      </c>
      <c r="U684" t="s">
        <v>54</v>
      </c>
      <c r="V684" t="s">
        <v>35</v>
      </c>
      <c r="W684" t="s">
        <v>50</v>
      </c>
      <c r="X684">
        <v>2019</v>
      </c>
      <c r="Y684" t="s">
        <v>37</v>
      </c>
      <c r="Z684" t="s">
        <v>38</v>
      </c>
      <c r="AA684">
        <v>25</v>
      </c>
      <c r="AB684">
        <v>7</v>
      </c>
      <c r="AC684">
        <v>0.8</v>
      </c>
      <c r="AD684">
        <v>0.77916675000000002</v>
      </c>
      <c r="AE684">
        <v>1258.4000000000001</v>
      </c>
      <c r="AF684">
        <f>VLOOKUP(A684,[1]DETALLE!$A$1:$AK$841,37,FALSE)</f>
        <v>572.00000000000011</v>
      </c>
      <c r="AG684">
        <f>VLOOKUP(A684,[1]DETALLE!$A$1:$AK$841,16,FALSE)</f>
        <v>55</v>
      </c>
      <c r="AH684">
        <f>VLOOKUP(A684,[1]DETALLE!$A$1:$AK$841,22,FALSE)</f>
        <v>0.8</v>
      </c>
      <c r="AI684">
        <f>VLOOKUP(A684,[1]DETALLE!$A$1:$AK$841,27,FALSE)</f>
        <v>0.28799999999999998</v>
      </c>
      <c r="AJ684" t="str">
        <f>VLOOKUP(A684,[1]DETALLE!$A$1:$AK$841,18,FALSE)</f>
        <v>A4 Mono MFPs</v>
      </c>
      <c r="AK684">
        <f t="shared" si="50"/>
        <v>0</v>
      </c>
      <c r="AL684">
        <f t="shared" si="51"/>
        <v>0</v>
      </c>
      <c r="AM684">
        <f t="shared" si="52"/>
        <v>1</v>
      </c>
      <c r="AN684">
        <f t="shared" si="53"/>
        <v>0</v>
      </c>
      <c r="AO684">
        <f t="shared" si="54"/>
        <v>0</v>
      </c>
    </row>
    <row r="685" spans="1:41" x14ac:dyDescent="0.25">
      <c r="A685" t="s">
        <v>593</v>
      </c>
      <c r="B685">
        <v>2019</v>
      </c>
      <c r="C685" t="s">
        <v>37</v>
      </c>
      <c r="D685" t="s">
        <v>38</v>
      </c>
      <c r="E685">
        <v>24</v>
      </c>
      <c r="F685" t="s">
        <v>40</v>
      </c>
      <c r="G685">
        <v>4.516667</v>
      </c>
      <c r="H685" t="s">
        <v>58</v>
      </c>
      <c r="I685">
        <v>655</v>
      </c>
      <c r="J685">
        <v>1365</v>
      </c>
      <c r="K685">
        <v>0</v>
      </c>
      <c r="L685">
        <v>0</v>
      </c>
      <c r="M685">
        <v>0.6</v>
      </c>
      <c r="N685">
        <v>0.8</v>
      </c>
      <c r="O685">
        <v>1.05</v>
      </c>
      <c r="P685">
        <v>1.1000000000000001</v>
      </c>
      <c r="Q685" t="s">
        <v>46</v>
      </c>
      <c r="R685">
        <v>5</v>
      </c>
      <c r="S685">
        <v>9</v>
      </c>
      <c r="T685" t="s">
        <v>47</v>
      </c>
      <c r="U685" t="s">
        <v>58</v>
      </c>
      <c r="V685" t="s">
        <v>35</v>
      </c>
      <c r="W685" t="s">
        <v>80</v>
      </c>
      <c r="X685">
        <v>2019</v>
      </c>
      <c r="Y685" t="s">
        <v>37</v>
      </c>
      <c r="Z685" t="s">
        <v>38</v>
      </c>
      <c r="AA685">
        <v>24</v>
      </c>
      <c r="AB685">
        <v>49</v>
      </c>
      <c r="AC685">
        <v>1.05</v>
      </c>
      <c r="AD685">
        <v>0.90333339999999995</v>
      </c>
      <c r="AE685">
        <v>1433.25</v>
      </c>
      <c r="AF685">
        <f>VLOOKUP(A685,[1]DETALLE!$A$1:$AK$841,37,FALSE)</f>
        <v>1072.5000000000002</v>
      </c>
      <c r="AG685" t="str">
        <f>VLOOKUP(A685,[1]DETALLE!$A$1:$AK$841,16,FALSE)</f>
        <v xml:space="preserve">  </v>
      </c>
      <c r="AH685">
        <f>VLOOKUP(A685,[1]DETALLE!$A$1:$AK$841,22,FALSE)</f>
        <v>1</v>
      </c>
      <c r="AI685">
        <f>VLOOKUP(A685,[1]DETALLE!$A$1:$AK$841,27,FALSE)</f>
        <v>1</v>
      </c>
      <c r="AJ685" t="str">
        <f>VLOOKUP(A685,[1]DETALLE!$A$1:$AK$841,18,FALSE)</f>
        <v>Entry Mono Printers</v>
      </c>
      <c r="AK685">
        <f t="shared" si="50"/>
        <v>0</v>
      </c>
      <c r="AL685">
        <f t="shared" si="51"/>
        <v>0</v>
      </c>
      <c r="AM685">
        <f t="shared" si="52"/>
        <v>0</v>
      </c>
      <c r="AN685">
        <f t="shared" si="53"/>
        <v>0</v>
      </c>
      <c r="AO685">
        <f t="shared" si="54"/>
        <v>0</v>
      </c>
    </row>
    <row r="686" spans="1:41" x14ac:dyDescent="0.25">
      <c r="A686" t="s">
        <v>129</v>
      </c>
      <c r="B686">
        <v>2019</v>
      </c>
      <c r="C686" t="s">
        <v>37</v>
      </c>
      <c r="D686" t="s">
        <v>38</v>
      </c>
      <c r="E686">
        <v>24</v>
      </c>
      <c r="F686" t="s">
        <v>40</v>
      </c>
      <c r="G686">
        <v>1.25</v>
      </c>
      <c r="H686" t="s">
        <v>58</v>
      </c>
      <c r="I686">
        <v>655</v>
      </c>
      <c r="J686">
        <v>1365</v>
      </c>
      <c r="K686">
        <v>0</v>
      </c>
      <c r="L686">
        <v>0</v>
      </c>
      <c r="M686">
        <v>0.6</v>
      </c>
      <c r="N686">
        <v>0.8</v>
      </c>
      <c r="O686">
        <v>1.05</v>
      </c>
      <c r="P686">
        <v>1.1000000000000001</v>
      </c>
      <c r="Q686" t="s">
        <v>46</v>
      </c>
      <c r="R686">
        <v>5</v>
      </c>
      <c r="S686">
        <v>9</v>
      </c>
      <c r="T686" t="s">
        <v>47</v>
      </c>
      <c r="U686" t="s">
        <v>58</v>
      </c>
      <c r="V686" t="s">
        <v>35</v>
      </c>
      <c r="W686" t="s">
        <v>130</v>
      </c>
      <c r="X686">
        <v>2019</v>
      </c>
      <c r="Y686" t="s">
        <v>37</v>
      </c>
      <c r="Z686" t="s">
        <v>38</v>
      </c>
      <c r="AA686">
        <v>24</v>
      </c>
      <c r="AB686">
        <v>21</v>
      </c>
      <c r="AC686">
        <v>0.8</v>
      </c>
      <c r="AD686">
        <v>0.25</v>
      </c>
      <c r="AE686">
        <v>1092</v>
      </c>
      <c r="AF686">
        <f>VLOOKUP(A686,[1]DETALLE!$A$1:$AK$841,37,FALSE)</f>
        <v>750.75000000000011</v>
      </c>
      <c r="AG686">
        <f>VLOOKUP(A686,[1]DETALLE!$A$1:$AK$841,16,FALSE)</f>
        <v>103</v>
      </c>
      <c r="AH686">
        <f>VLOOKUP(A686,[1]DETALLE!$A$1:$AK$841,22,FALSE)</f>
        <v>1.05</v>
      </c>
      <c r="AI686">
        <f>VLOOKUP(A686,[1]DETALLE!$A$1:$AK$841,27,FALSE)</f>
        <v>0.41111111111111115</v>
      </c>
      <c r="AJ686" t="str">
        <f>VLOOKUP(A686,[1]DETALLE!$A$1:$AK$841,18,FALSE)</f>
        <v>A4 Mono MFPs</v>
      </c>
      <c r="AK686">
        <f t="shared" si="50"/>
        <v>0</v>
      </c>
      <c r="AL686">
        <f t="shared" si="51"/>
        <v>0</v>
      </c>
      <c r="AM686">
        <f t="shared" si="52"/>
        <v>0</v>
      </c>
      <c r="AN686">
        <f t="shared" si="53"/>
        <v>0</v>
      </c>
      <c r="AO686">
        <f t="shared" si="54"/>
        <v>0</v>
      </c>
    </row>
    <row r="687" spans="1:41" x14ac:dyDescent="0.25">
      <c r="A687" t="s">
        <v>318</v>
      </c>
      <c r="B687">
        <v>2019</v>
      </c>
      <c r="C687" t="s">
        <v>37</v>
      </c>
      <c r="D687" t="s">
        <v>38</v>
      </c>
      <c r="E687">
        <v>24</v>
      </c>
      <c r="F687" t="s">
        <v>40</v>
      </c>
      <c r="G687">
        <v>0.98333329999999997</v>
      </c>
      <c r="H687" t="s">
        <v>58</v>
      </c>
      <c r="I687">
        <v>655</v>
      </c>
      <c r="J687">
        <v>1365</v>
      </c>
      <c r="K687">
        <v>0</v>
      </c>
      <c r="L687">
        <v>0</v>
      </c>
      <c r="M687">
        <v>0.6</v>
      </c>
      <c r="N687">
        <v>0.8</v>
      </c>
      <c r="O687">
        <v>1.05</v>
      </c>
      <c r="P687">
        <v>1.1000000000000001</v>
      </c>
      <c r="Q687" t="s">
        <v>46</v>
      </c>
      <c r="R687">
        <v>5</v>
      </c>
      <c r="S687">
        <v>9</v>
      </c>
      <c r="T687" t="s">
        <v>85</v>
      </c>
      <c r="U687" t="s">
        <v>58</v>
      </c>
      <c r="V687" t="s">
        <v>35</v>
      </c>
      <c r="W687" t="s">
        <v>61</v>
      </c>
      <c r="X687">
        <v>2019</v>
      </c>
      <c r="Y687" t="s">
        <v>37</v>
      </c>
      <c r="Z687" t="s">
        <v>38</v>
      </c>
      <c r="AA687">
        <v>25</v>
      </c>
      <c r="AB687">
        <v>9</v>
      </c>
      <c r="AC687">
        <v>0.6</v>
      </c>
      <c r="AD687">
        <v>0.109259255555556</v>
      </c>
      <c r="AE687">
        <v>819</v>
      </c>
      <c r="AF687">
        <f>VLOOKUP(A687,[1]DETALLE!$A$1:$AK$841,37,FALSE)</f>
        <v>0</v>
      </c>
      <c r="AG687">
        <f>VLOOKUP(A687,[1]DETALLE!$A$1:$AK$841,16,FALSE)</f>
        <v>21</v>
      </c>
      <c r="AH687">
        <f>VLOOKUP(A687,[1]DETALLE!$A$1:$AK$841,22,FALSE)</f>
        <v>0.8</v>
      </c>
      <c r="AI687">
        <f>VLOOKUP(A687,[1]DETALLE!$A$1:$AK$841,27,FALSE)</f>
        <v>0.30199999999999999</v>
      </c>
      <c r="AJ687" t="str">
        <f>VLOOKUP(A687,[1]DETALLE!$A$1:$AK$841,18,FALSE)</f>
        <v>Office Digital</v>
      </c>
      <c r="AK687">
        <f t="shared" si="50"/>
        <v>0</v>
      </c>
      <c r="AL687">
        <f t="shared" si="51"/>
        <v>0</v>
      </c>
      <c r="AM687">
        <f t="shared" si="52"/>
        <v>0</v>
      </c>
      <c r="AN687">
        <f t="shared" si="53"/>
        <v>0</v>
      </c>
      <c r="AO687">
        <f t="shared" si="54"/>
        <v>0</v>
      </c>
    </row>
    <row r="688" spans="1:41" x14ac:dyDescent="0.25">
      <c r="A688" t="s">
        <v>90</v>
      </c>
      <c r="B688">
        <v>2019</v>
      </c>
      <c r="C688" t="s">
        <v>37</v>
      </c>
      <c r="D688" t="s">
        <v>38</v>
      </c>
      <c r="E688">
        <v>24</v>
      </c>
      <c r="F688" t="s">
        <v>44</v>
      </c>
      <c r="G688">
        <v>0</v>
      </c>
      <c r="H688" t="s">
        <v>91</v>
      </c>
      <c r="I688">
        <v>803</v>
      </c>
      <c r="J688">
        <v>1573</v>
      </c>
      <c r="K688">
        <v>0.2</v>
      </c>
      <c r="L688">
        <v>0.6</v>
      </c>
      <c r="M688">
        <v>0.8</v>
      </c>
      <c r="N688">
        <v>1.05</v>
      </c>
      <c r="O688">
        <v>1.1000000000000001</v>
      </c>
      <c r="P688">
        <v>1.1499999999999999</v>
      </c>
      <c r="Q688" t="s">
        <v>46</v>
      </c>
      <c r="R688">
        <v>4</v>
      </c>
      <c r="S688">
        <v>6</v>
      </c>
      <c r="T688" t="s">
        <v>47</v>
      </c>
      <c r="U688" t="s">
        <v>91</v>
      </c>
      <c r="V688" t="s">
        <v>35</v>
      </c>
      <c r="W688" t="s">
        <v>61</v>
      </c>
      <c r="X688">
        <v>2019</v>
      </c>
      <c r="Y688" t="s">
        <v>37</v>
      </c>
      <c r="Z688" t="s">
        <v>38</v>
      </c>
      <c r="AA688">
        <v>24</v>
      </c>
      <c r="AB688">
        <v>8</v>
      </c>
      <c r="AC688">
        <v>0</v>
      </c>
      <c r="AD688">
        <v>0</v>
      </c>
      <c r="AE688">
        <v>1573</v>
      </c>
      <c r="AF688">
        <f>VLOOKUP(A688,[1]DETALLE!$A$1:$AK$841,37,FALSE)</f>
        <v>0</v>
      </c>
      <c r="AG688">
        <f>VLOOKUP(A688,[1]DETALLE!$A$1:$AK$841,16,FALSE)</f>
        <v>34</v>
      </c>
      <c r="AH688">
        <f>VLOOKUP(A688,[1]DETALLE!$A$1:$AK$841,22,FALSE)</f>
        <v>1.05</v>
      </c>
      <c r="AI688">
        <f>VLOOKUP(A688,[1]DETALLE!$A$1:$AK$841,27,FALSE)</f>
        <v>0.28199999999999997</v>
      </c>
      <c r="AJ688" t="str">
        <f>VLOOKUP(A688,[1]DETALLE!$A$1:$AK$841,18,FALSE)</f>
        <v>Office Digital</v>
      </c>
      <c r="AK688">
        <f t="shared" si="50"/>
        <v>0</v>
      </c>
      <c r="AL688">
        <f t="shared" si="51"/>
        <v>0</v>
      </c>
      <c r="AM688">
        <f t="shared" si="52"/>
        <v>0</v>
      </c>
      <c r="AN688">
        <f t="shared" si="53"/>
        <v>0</v>
      </c>
      <c r="AO688">
        <f t="shared" si="54"/>
        <v>0</v>
      </c>
    </row>
    <row r="689" spans="1:41" x14ac:dyDescent="0.25">
      <c r="A689" t="s">
        <v>52</v>
      </c>
      <c r="B689">
        <v>2019</v>
      </c>
      <c r="C689" t="s">
        <v>37</v>
      </c>
      <c r="D689" t="s">
        <v>38</v>
      </c>
      <c r="E689">
        <v>24</v>
      </c>
      <c r="F689" t="s">
        <v>40</v>
      </c>
      <c r="G689">
        <v>1.3833329999999999</v>
      </c>
      <c r="H689" t="s">
        <v>53</v>
      </c>
      <c r="I689">
        <v>655</v>
      </c>
      <c r="J689">
        <v>1365</v>
      </c>
      <c r="K689">
        <v>0</v>
      </c>
      <c r="L689">
        <v>0</v>
      </c>
      <c r="M689">
        <v>0.6</v>
      </c>
      <c r="N689">
        <v>0.8</v>
      </c>
      <c r="O689">
        <v>1.05</v>
      </c>
      <c r="P689">
        <v>1.1000000000000001</v>
      </c>
      <c r="Q689" t="s">
        <v>46</v>
      </c>
      <c r="R689">
        <v>5</v>
      </c>
      <c r="S689">
        <v>9</v>
      </c>
      <c r="T689" t="s">
        <v>47</v>
      </c>
      <c r="U689" t="s">
        <v>54</v>
      </c>
      <c r="V689" t="s">
        <v>35</v>
      </c>
      <c r="W689" t="s">
        <v>55</v>
      </c>
      <c r="X689">
        <v>2019</v>
      </c>
      <c r="Y689" t="s">
        <v>37</v>
      </c>
      <c r="Z689" t="s">
        <v>38</v>
      </c>
      <c r="AA689">
        <v>29</v>
      </c>
      <c r="AB689">
        <v>9</v>
      </c>
      <c r="AC689">
        <v>0.6</v>
      </c>
      <c r="AD689">
        <v>0.27666659999999998</v>
      </c>
      <c r="AE689">
        <v>819</v>
      </c>
      <c r="AF689">
        <f>VLOOKUP(A689,[1]DETALLE!$A$1:$AK$841,37,FALSE)</f>
        <v>452.23750000000001</v>
      </c>
      <c r="AG689">
        <f>VLOOKUP(A689,[1]DETALLE!$A$1:$AK$841,16,FALSE)</f>
        <v>5</v>
      </c>
      <c r="AH689">
        <f>VLOOKUP(A689,[1]DETALLE!$A$1:$AK$841,22,FALSE)</f>
        <v>0.6</v>
      </c>
      <c r="AI689">
        <f>VLOOKUP(A689,[1]DETALLE!$A$1:$AK$841,27,FALSE)</f>
        <v>2.25</v>
      </c>
      <c r="AJ689" t="str">
        <f>VLOOKUP(A689,[1]DETALLE!$A$1:$AK$841,18,FALSE)</f>
        <v>Light Production Digital Business</v>
      </c>
      <c r="AK689">
        <f t="shared" si="50"/>
        <v>0</v>
      </c>
      <c r="AL689">
        <f t="shared" si="51"/>
        <v>0</v>
      </c>
      <c r="AM689">
        <f t="shared" si="52"/>
        <v>1</v>
      </c>
      <c r="AN689">
        <f t="shared" si="53"/>
        <v>0</v>
      </c>
      <c r="AO689">
        <f t="shared" si="54"/>
        <v>0</v>
      </c>
    </row>
    <row r="690" spans="1:41" x14ac:dyDescent="0.25">
      <c r="A690" t="s">
        <v>186</v>
      </c>
      <c r="B690">
        <v>2019</v>
      </c>
      <c r="C690" t="s">
        <v>37</v>
      </c>
      <c r="D690" t="s">
        <v>38</v>
      </c>
      <c r="E690">
        <v>24</v>
      </c>
      <c r="F690" t="s">
        <v>40</v>
      </c>
      <c r="G690">
        <v>3.233333</v>
      </c>
      <c r="H690" t="s">
        <v>187</v>
      </c>
      <c r="I690">
        <v>1116</v>
      </c>
      <c r="J690">
        <v>2145</v>
      </c>
      <c r="K690">
        <v>0.6</v>
      </c>
      <c r="L690">
        <v>0.8</v>
      </c>
      <c r="M690">
        <v>1.05</v>
      </c>
      <c r="N690">
        <v>1.1000000000000001</v>
      </c>
      <c r="O690">
        <v>1.1499999999999999</v>
      </c>
      <c r="P690">
        <v>1.2</v>
      </c>
      <c r="Q690" t="s">
        <v>46</v>
      </c>
      <c r="R690">
        <v>4</v>
      </c>
      <c r="S690">
        <v>6</v>
      </c>
      <c r="T690" t="s">
        <v>47</v>
      </c>
      <c r="U690" t="s">
        <v>48</v>
      </c>
      <c r="V690" t="s">
        <v>35</v>
      </c>
      <c r="W690" t="s">
        <v>42</v>
      </c>
      <c r="X690">
        <v>2019</v>
      </c>
      <c r="Y690" t="s">
        <v>37</v>
      </c>
      <c r="Z690" t="s">
        <v>38</v>
      </c>
      <c r="AA690">
        <v>26</v>
      </c>
      <c r="AB690">
        <v>22</v>
      </c>
      <c r="AC690">
        <v>1.1000000000000001</v>
      </c>
      <c r="AD690">
        <v>0.80833325</v>
      </c>
      <c r="AE690">
        <v>2359.5</v>
      </c>
      <c r="AF690">
        <f>VLOOKUP(A690,[1]DETALLE!$A$1:$AK$841,37,FALSE)</f>
        <v>922.1712500000001</v>
      </c>
      <c r="AG690">
        <f>VLOOKUP(A690,[1]DETALLE!$A$1:$AK$841,16,FALSE)</f>
        <v>5</v>
      </c>
      <c r="AH690">
        <f>VLOOKUP(A690,[1]DETALLE!$A$1:$AK$841,22,FALSE)</f>
        <v>0.6</v>
      </c>
      <c r="AI690">
        <f>VLOOKUP(A690,[1]DETALLE!$A$1:$AK$841,27,FALSE)</f>
        <v>1.0549999999999999</v>
      </c>
      <c r="AJ690" t="str">
        <f>VLOOKUP(A690,[1]DETALLE!$A$1:$AK$841,18,FALSE)</f>
        <v>Light Production Digital Business</v>
      </c>
      <c r="AK690">
        <f t="shared" si="50"/>
        <v>0</v>
      </c>
      <c r="AL690">
        <f t="shared" si="51"/>
        <v>0</v>
      </c>
      <c r="AM690">
        <f t="shared" si="52"/>
        <v>0</v>
      </c>
      <c r="AN690">
        <f t="shared" si="53"/>
        <v>0</v>
      </c>
      <c r="AO690">
        <f t="shared" si="54"/>
        <v>0</v>
      </c>
    </row>
    <row r="691" spans="1:41" x14ac:dyDescent="0.25">
      <c r="A691" t="s">
        <v>594</v>
      </c>
      <c r="B691">
        <v>2019</v>
      </c>
      <c r="C691" t="s">
        <v>37</v>
      </c>
      <c r="D691" t="s">
        <v>38</v>
      </c>
      <c r="E691">
        <v>24</v>
      </c>
      <c r="F691" t="s">
        <v>40</v>
      </c>
      <c r="G691">
        <v>3.6333329999999999</v>
      </c>
      <c r="H691" t="s">
        <v>58</v>
      </c>
      <c r="I691">
        <v>655</v>
      </c>
      <c r="J691">
        <v>1365</v>
      </c>
      <c r="K691">
        <v>0</v>
      </c>
      <c r="L691">
        <v>0</v>
      </c>
      <c r="M691">
        <v>0.6</v>
      </c>
      <c r="N691">
        <v>0.8</v>
      </c>
      <c r="O691">
        <v>1.05</v>
      </c>
      <c r="P691">
        <v>1.1000000000000001</v>
      </c>
      <c r="Q691" t="s">
        <v>46</v>
      </c>
      <c r="R691">
        <v>5</v>
      </c>
      <c r="S691">
        <v>9</v>
      </c>
      <c r="T691" t="s">
        <v>85</v>
      </c>
      <c r="U691" t="s">
        <v>58</v>
      </c>
      <c r="V691" t="s">
        <v>35</v>
      </c>
      <c r="W691" t="s">
        <v>42</v>
      </c>
      <c r="X691">
        <v>2019</v>
      </c>
      <c r="Y691" t="s">
        <v>37</v>
      </c>
      <c r="Z691" t="s">
        <v>38</v>
      </c>
      <c r="AA691">
        <v>24</v>
      </c>
      <c r="AB691">
        <v>208</v>
      </c>
      <c r="AC691">
        <v>1.1000000000000001</v>
      </c>
      <c r="AD691">
        <v>0.40370366666666702</v>
      </c>
      <c r="AE691">
        <v>1501.5</v>
      </c>
      <c r="AF691">
        <f>VLOOKUP(A691,[1]DETALLE!$A$1:$AK$841,37,FALSE)</f>
        <v>0</v>
      </c>
      <c r="AG691">
        <f>VLOOKUP(A691,[1]DETALLE!$A$1:$AK$841,16,FALSE)</f>
        <v>38</v>
      </c>
      <c r="AH691">
        <f>VLOOKUP(A691,[1]DETALLE!$A$1:$AK$841,22,FALSE)</f>
        <v>1.1000000000000001</v>
      </c>
      <c r="AI691">
        <f>VLOOKUP(A691,[1]DETALLE!$A$1:$AK$841,27,FALSE)</f>
        <v>0.41249999999999998</v>
      </c>
      <c r="AJ691" t="str">
        <f>VLOOKUP(A691,[1]DETALLE!$A$1:$AK$841,18,FALSE)</f>
        <v>Light Production Digital Business</v>
      </c>
      <c r="AK691">
        <f t="shared" si="50"/>
        <v>0</v>
      </c>
      <c r="AL691">
        <f t="shared" si="51"/>
        <v>0</v>
      </c>
      <c r="AM691">
        <f t="shared" si="52"/>
        <v>1</v>
      </c>
      <c r="AN691">
        <f t="shared" si="53"/>
        <v>0</v>
      </c>
      <c r="AO691">
        <f t="shared" si="54"/>
        <v>0</v>
      </c>
    </row>
    <row r="692" spans="1:41" x14ac:dyDescent="0.25">
      <c r="A692" t="s">
        <v>595</v>
      </c>
      <c r="B692">
        <v>2019</v>
      </c>
      <c r="C692" t="s">
        <v>37</v>
      </c>
      <c r="D692" t="s">
        <v>38</v>
      </c>
      <c r="E692">
        <v>24</v>
      </c>
      <c r="F692" t="s">
        <v>40</v>
      </c>
      <c r="G692">
        <v>0.25</v>
      </c>
      <c r="H692" t="s">
        <v>116</v>
      </c>
      <c r="I692">
        <v>655</v>
      </c>
      <c r="J692">
        <v>1365</v>
      </c>
      <c r="K692">
        <v>0</v>
      </c>
      <c r="L692">
        <v>0</v>
      </c>
      <c r="M692">
        <v>0.6</v>
      </c>
      <c r="N692">
        <v>0.8</v>
      </c>
      <c r="O692">
        <v>1.05</v>
      </c>
      <c r="P692">
        <v>1.1000000000000001</v>
      </c>
      <c r="Q692" t="s">
        <v>46</v>
      </c>
      <c r="R692">
        <v>5</v>
      </c>
      <c r="S692">
        <v>9</v>
      </c>
      <c r="T692" t="s">
        <v>47</v>
      </c>
      <c r="U692" t="s">
        <v>58</v>
      </c>
      <c r="V692" t="s">
        <v>35</v>
      </c>
      <c r="W692" t="s">
        <v>55</v>
      </c>
      <c r="X692">
        <v>2019</v>
      </c>
      <c r="Y692" t="s">
        <v>37</v>
      </c>
      <c r="Z692" t="s">
        <v>38</v>
      </c>
      <c r="AA692">
        <v>25</v>
      </c>
      <c r="AB692">
        <v>86</v>
      </c>
      <c r="AC692">
        <v>1.1000000000000001</v>
      </c>
      <c r="AD692">
        <v>0.05</v>
      </c>
      <c r="AE692">
        <v>1501.5</v>
      </c>
      <c r="AF692">
        <f>VLOOKUP(A692,[1]DETALLE!$A$1:$AK$841,37,FALSE)</f>
        <v>750.75000000000011</v>
      </c>
      <c r="AG692">
        <f>VLOOKUP(A692,[1]DETALLE!$A$1:$AK$841,16,FALSE)</f>
        <v>204</v>
      </c>
      <c r="AH692">
        <f>VLOOKUP(A692,[1]DETALLE!$A$1:$AK$841,22,FALSE)</f>
        <v>1.05</v>
      </c>
      <c r="AI692">
        <f>VLOOKUP(A692,[1]DETALLE!$A$1:$AK$841,27,FALSE)</f>
        <v>0</v>
      </c>
      <c r="AJ692" t="str">
        <f>VLOOKUP(A692,[1]DETALLE!$A$1:$AK$841,18,FALSE)</f>
        <v>A4 Mono MFPs</v>
      </c>
      <c r="AK692">
        <f t="shared" si="50"/>
        <v>0</v>
      </c>
      <c r="AL692">
        <f t="shared" si="51"/>
        <v>0</v>
      </c>
      <c r="AM692">
        <f t="shared" si="52"/>
        <v>0</v>
      </c>
      <c r="AN692">
        <f t="shared" si="53"/>
        <v>0</v>
      </c>
      <c r="AO692">
        <f t="shared" si="54"/>
        <v>0</v>
      </c>
    </row>
    <row r="693" spans="1:41" x14ac:dyDescent="0.25">
      <c r="A693" t="s">
        <v>596</v>
      </c>
      <c r="B693">
        <v>2019</v>
      </c>
      <c r="C693" t="s">
        <v>37</v>
      </c>
      <c r="D693" t="s">
        <v>38</v>
      </c>
      <c r="E693">
        <v>24</v>
      </c>
      <c r="F693" t="s">
        <v>40</v>
      </c>
      <c r="G693">
        <v>3.45</v>
      </c>
      <c r="H693" t="s">
        <v>116</v>
      </c>
      <c r="I693">
        <v>655</v>
      </c>
      <c r="J693">
        <v>1365</v>
      </c>
      <c r="K693">
        <v>0</v>
      </c>
      <c r="L693">
        <v>0</v>
      </c>
      <c r="M693">
        <v>0.6</v>
      </c>
      <c r="N693">
        <v>0.8</v>
      </c>
      <c r="O693">
        <v>1.05</v>
      </c>
      <c r="P693">
        <v>1.1000000000000001</v>
      </c>
      <c r="Q693" t="s">
        <v>46</v>
      </c>
      <c r="R693">
        <v>5</v>
      </c>
      <c r="S693">
        <v>9</v>
      </c>
      <c r="T693" t="s">
        <v>47</v>
      </c>
      <c r="U693" t="s">
        <v>58</v>
      </c>
      <c r="V693" t="s">
        <v>35</v>
      </c>
      <c r="W693" t="s">
        <v>130</v>
      </c>
      <c r="X693">
        <v>2019</v>
      </c>
      <c r="Y693" t="s">
        <v>37</v>
      </c>
      <c r="Z693" t="s">
        <v>38</v>
      </c>
      <c r="AA693">
        <v>26</v>
      </c>
      <c r="AB693">
        <v>47</v>
      </c>
      <c r="AC693">
        <v>1.05</v>
      </c>
      <c r="AD693">
        <v>0.69</v>
      </c>
      <c r="AE693">
        <v>1433.25</v>
      </c>
      <c r="AF693">
        <f>VLOOKUP(A693,[1]DETALLE!$A$1:$AK$841,37,FALSE)</f>
        <v>750.75000000000011</v>
      </c>
      <c r="AG693">
        <f>VLOOKUP(A693,[1]DETALLE!$A$1:$AK$841,16,FALSE)</f>
        <v>1086</v>
      </c>
      <c r="AH693">
        <f>VLOOKUP(A693,[1]DETALLE!$A$1:$AK$841,22,FALSE)</f>
        <v>1.05</v>
      </c>
      <c r="AI693">
        <f>VLOOKUP(A693,[1]DETALLE!$A$1:$AK$841,27,FALSE)</f>
        <v>0</v>
      </c>
      <c r="AJ693" t="str">
        <f>VLOOKUP(A693,[1]DETALLE!$A$1:$AK$841,18,FALSE)</f>
        <v>A4 Mono MFPs</v>
      </c>
      <c r="AK693">
        <f t="shared" si="50"/>
        <v>0</v>
      </c>
      <c r="AL693">
        <f t="shared" si="51"/>
        <v>0</v>
      </c>
      <c r="AM693">
        <f t="shared" si="52"/>
        <v>1</v>
      </c>
      <c r="AN693">
        <f t="shared" si="53"/>
        <v>0</v>
      </c>
      <c r="AO693">
        <f t="shared" si="54"/>
        <v>0</v>
      </c>
    </row>
    <row r="694" spans="1:41" x14ac:dyDescent="0.25">
      <c r="A694" t="s">
        <v>597</v>
      </c>
      <c r="B694">
        <v>2019</v>
      </c>
      <c r="C694" t="s">
        <v>37</v>
      </c>
      <c r="D694" t="s">
        <v>38</v>
      </c>
      <c r="E694">
        <v>24</v>
      </c>
      <c r="F694" t="s">
        <v>40</v>
      </c>
      <c r="G694">
        <v>0.1833333</v>
      </c>
      <c r="H694" t="s">
        <v>116</v>
      </c>
      <c r="I694">
        <v>655</v>
      </c>
      <c r="J694">
        <v>1365</v>
      </c>
      <c r="K694">
        <v>0</v>
      </c>
      <c r="L694">
        <v>0</v>
      </c>
      <c r="M694">
        <v>0.6</v>
      </c>
      <c r="N694">
        <v>0.8</v>
      </c>
      <c r="O694">
        <v>1.05</v>
      </c>
      <c r="P694">
        <v>1.1000000000000001</v>
      </c>
      <c r="Q694" t="s">
        <v>46</v>
      </c>
      <c r="R694">
        <v>5</v>
      </c>
      <c r="S694">
        <v>9</v>
      </c>
      <c r="T694" t="s">
        <v>47</v>
      </c>
      <c r="U694" t="s">
        <v>58</v>
      </c>
      <c r="V694" t="s">
        <v>35</v>
      </c>
      <c r="W694" t="s">
        <v>130</v>
      </c>
      <c r="X694">
        <v>2019</v>
      </c>
      <c r="Y694" t="s">
        <v>37</v>
      </c>
      <c r="Z694" t="s">
        <v>38</v>
      </c>
      <c r="AA694">
        <v>24</v>
      </c>
      <c r="AB694">
        <v>29</v>
      </c>
      <c r="AC694">
        <v>0.8</v>
      </c>
      <c r="AD694">
        <v>3.6666659999999997E-2</v>
      </c>
      <c r="AE694">
        <v>1092</v>
      </c>
      <c r="AF694">
        <f>VLOOKUP(A694,[1]DETALLE!$A$1:$AK$841,37,FALSE)</f>
        <v>819</v>
      </c>
      <c r="AG694">
        <f>VLOOKUP(A694,[1]DETALLE!$A$1:$AK$841,16,FALSE)</f>
        <v>7</v>
      </c>
      <c r="AH694">
        <f>VLOOKUP(A694,[1]DETALLE!$A$1:$AK$841,22,FALSE)</f>
        <v>0.6</v>
      </c>
      <c r="AI694">
        <f>VLOOKUP(A694,[1]DETALLE!$A$1:$AK$841,27,FALSE)</f>
        <v>0.71</v>
      </c>
      <c r="AJ694" t="str">
        <f>VLOOKUP(A694,[1]DETALLE!$A$1:$AK$841,18,FALSE)</f>
        <v>Departmental Digital</v>
      </c>
      <c r="AK694">
        <f t="shared" si="50"/>
        <v>0</v>
      </c>
      <c r="AL694">
        <f t="shared" si="51"/>
        <v>0</v>
      </c>
      <c r="AM694">
        <f t="shared" si="52"/>
        <v>0</v>
      </c>
      <c r="AN694">
        <f t="shared" si="53"/>
        <v>0</v>
      </c>
      <c r="AO694">
        <f t="shared" si="54"/>
        <v>0</v>
      </c>
    </row>
    <row r="695" spans="1:41" x14ac:dyDescent="0.25">
      <c r="A695" t="s">
        <v>383</v>
      </c>
      <c r="B695">
        <v>2019</v>
      </c>
      <c r="C695" t="s">
        <v>37</v>
      </c>
      <c r="D695" t="s">
        <v>38</v>
      </c>
      <c r="E695">
        <v>24</v>
      </c>
      <c r="F695" t="s">
        <v>44</v>
      </c>
      <c r="G695">
        <v>0</v>
      </c>
      <c r="H695" t="s">
        <v>71</v>
      </c>
      <c r="I695">
        <v>468</v>
      </c>
      <c r="J695">
        <v>715</v>
      </c>
      <c r="K695">
        <v>0</v>
      </c>
      <c r="L695">
        <v>0</v>
      </c>
      <c r="M695">
        <v>0</v>
      </c>
      <c r="N695">
        <v>0.6</v>
      </c>
      <c r="O695">
        <v>0.8</v>
      </c>
      <c r="P695">
        <v>1.05</v>
      </c>
      <c r="Q695" t="s">
        <v>46</v>
      </c>
      <c r="R695">
        <v>5</v>
      </c>
      <c r="S695">
        <v>9</v>
      </c>
      <c r="T695" t="s">
        <v>47</v>
      </c>
      <c r="U695" t="s">
        <v>71</v>
      </c>
      <c r="V695" t="s">
        <v>35</v>
      </c>
      <c r="W695" t="s">
        <v>55</v>
      </c>
      <c r="X695">
        <v>2019</v>
      </c>
      <c r="Y695" t="s">
        <v>37</v>
      </c>
      <c r="Z695" t="s">
        <v>38</v>
      </c>
      <c r="AA695">
        <v>24</v>
      </c>
      <c r="AB695">
        <v>9</v>
      </c>
      <c r="AC695">
        <v>0</v>
      </c>
      <c r="AD695">
        <v>0</v>
      </c>
      <c r="AE695">
        <v>715</v>
      </c>
      <c r="AF695">
        <f>VLOOKUP(A695,[1]DETALLE!$A$1:$AK$841,37,FALSE)</f>
        <v>750.75000000000011</v>
      </c>
      <c r="AG695">
        <f>VLOOKUP(A695,[1]DETALLE!$A$1:$AK$841,16,FALSE)</f>
        <v>2699</v>
      </c>
      <c r="AH695">
        <f>VLOOKUP(A695,[1]DETALLE!$A$1:$AK$841,22,FALSE)</f>
        <v>1.05</v>
      </c>
      <c r="AI695">
        <f>VLOOKUP(A695,[1]DETALLE!$A$1:$AK$841,27,FALSE)</f>
        <v>0.51</v>
      </c>
      <c r="AJ695" t="str">
        <f>VLOOKUP(A695,[1]DETALLE!$A$1:$AK$841,18,FALSE)</f>
        <v>A4 Mono MFPs</v>
      </c>
      <c r="AK695">
        <f t="shared" si="50"/>
        <v>0</v>
      </c>
      <c r="AL695">
        <f t="shared" si="51"/>
        <v>0</v>
      </c>
      <c r="AM695">
        <f t="shared" si="52"/>
        <v>0</v>
      </c>
      <c r="AN695">
        <f t="shared" si="53"/>
        <v>0</v>
      </c>
      <c r="AO695">
        <f t="shared" si="54"/>
        <v>0</v>
      </c>
    </row>
    <row r="696" spans="1:41" x14ac:dyDescent="0.25">
      <c r="A696" t="s">
        <v>598</v>
      </c>
      <c r="B696">
        <v>2019</v>
      </c>
      <c r="C696" t="s">
        <v>37</v>
      </c>
      <c r="D696" t="s">
        <v>38</v>
      </c>
      <c r="E696">
        <v>24</v>
      </c>
      <c r="F696" t="s">
        <v>44</v>
      </c>
      <c r="G696">
        <v>0.1166667</v>
      </c>
      <c r="H696" t="s">
        <v>71</v>
      </c>
      <c r="I696">
        <v>468</v>
      </c>
      <c r="J696">
        <v>715</v>
      </c>
      <c r="K696">
        <v>0</v>
      </c>
      <c r="L696">
        <v>0</v>
      </c>
      <c r="M696">
        <v>0</v>
      </c>
      <c r="N696">
        <v>0.6</v>
      </c>
      <c r="O696">
        <v>0.8</v>
      </c>
      <c r="P696">
        <v>1.05</v>
      </c>
      <c r="Q696" t="s">
        <v>46</v>
      </c>
      <c r="R696">
        <v>5</v>
      </c>
      <c r="S696">
        <v>9</v>
      </c>
      <c r="T696" t="s">
        <v>47</v>
      </c>
      <c r="U696" t="s">
        <v>71</v>
      </c>
      <c r="V696" t="s">
        <v>35</v>
      </c>
      <c r="W696" t="s">
        <v>55</v>
      </c>
      <c r="X696">
        <v>2019</v>
      </c>
      <c r="Y696" t="s">
        <v>37</v>
      </c>
      <c r="Z696" t="s">
        <v>38</v>
      </c>
      <c r="AA696">
        <v>25</v>
      </c>
      <c r="AB696">
        <v>146</v>
      </c>
      <c r="AC696">
        <v>0</v>
      </c>
      <c r="AD696">
        <v>0</v>
      </c>
      <c r="AE696">
        <v>715</v>
      </c>
      <c r="AF696">
        <f>VLOOKUP(A696,[1]DETALLE!$A$1:$AK$841,37,FALSE)</f>
        <v>1730.3000000000004</v>
      </c>
      <c r="AG696">
        <f>VLOOKUP(A696,[1]DETALLE!$A$1:$AK$841,16,FALSE)</f>
        <v>50</v>
      </c>
      <c r="AH696">
        <f>VLOOKUP(A696,[1]DETALLE!$A$1:$AK$841,22,FALSE)</f>
        <v>1.1000000000000001</v>
      </c>
      <c r="AI696">
        <f>VLOOKUP(A696,[1]DETALLE!$A$1:$AK$841,27,FALSE)</f>
        <v>0.8</v>
      </c>
      <c r="AJ696" t="str">
        <f>VLOOKUP(A696,[1]DETALLE!$A$1:$AK$841,18,FALSE)</f>
        <v>WF Mono Systems and Legacy Color</v>
      </c>
      <c r="AK696">
        <f t="shared" si="50"/>
        <v>0</v>
      </c>
      <c r="AL696">
        <f t="shared" si="51"/>
        <v>0</v>
      </c>
      <c r="AM696">
        <f t="shared" si="52"/>
        <v>0</v>
      </c>
      <c r="AN696">
        <f t="shared" si="53"/>
        <v>0</v>
      </c>
      <c r="AO696">
        <f t="shared" si="54"/>
        <v>0</v>
      </c>
    </row>
    <row r="697" spans="1:41" x14ac:dyDescent="0.25">
      <c r="A697" t="s">
        <v>599</v>
      </c>
      <c r="B697">
        <v>2019</v>
      </c>
      <c r="C697" t="s">
        <v>37</v>
      </c>
      <c r="D697" t="s">
        <v>38</v>
      </c>
      <c r="E697">
        <v>24</v>
      </c>
      <c r="F697" t="s">
        <v>40</v>
      </c>
      <c r="G697">
        <v>0</v>
      </c>
      <c r="H697" t="s">
        <v>71</v>
      </c>
      <c r="I697">
        <v>468</v>
      </c>
      <c r="J697">
        <v>715</v>
      </c>
      <c r="K697">
        <v>0</v>
      </c>
      <c r="L697">
        <v>0</v>
      </c>
      <c r="M697">
        <v>0</v>
      </c>
      <c r="N697">
        <v>0.6</v>
      </c>
      <c r="O697">
        <v>0.8</v>
      </c>
      <c r="P697">
        <v>1.05</v>
      </c>
      <c r="Q697" t="s">
        <v>46</v>
      </c>
      <c r="R697">
        <v>5</v>
      </c>
      <c r="S697">
        <v>9</v>
      </c>
      <c r="T697" t="s">
        <v>47</v>
      </c>
      <c r="U697" t="s">
        <v>71</v>
      </c>
      <c r="V697" t="s">
        <v>35</v>
      </c>
      <c r="W697" t="s">
        <v>55</v>
      </c>
      <c r="X697">
        <v>2019</v>
      </c>
      <c r="Y697" t="s">
        <v>37</v>
      </c>
      <c r="Z697" t="s">
        <v>38</v>
      </c>
      <c r="AA697">
        <v>24</v>
      </c>
      <c r="AB697">
        <v>128</v>
      </c>
      <c r="AC697">
        <v>1.05</v>
      </c>
      <c r="AD697">
        <v>0</v>
      </c>
      <c r="AE697">
        <v>750.75</v>
      </c>
      <c r="AF697">
        <f>VLOOKUP(A697,[1]DETALLE!$A$1:$AK$841,37,FALSE)</f>
        <v>750.75000000000011</v>
      </c>
      <c r="AG697">
        <f>VLOOKUP(A697,[1]DETALLE!$A$1:$AK$841,16,FALSE)</f>
        <v>907</v>
      </c>
      <c r="AH697">
        <f>VLOOKUP(A697,[1]DETALLE!$A$1:$AK$841,22,FALSE)</f>
        <v>1.05</v>
      </c>
      <c r="AI697">
        <f>VLOOKUP(A697,[1]DETALLE!$A$1:$AK$841,27,FALSE)</f>
        <v>0.30333333333333351</v>
      </c>
      <c r="AJ697" t="str">
        <f>VLOOKUP(A697,[1]DETALLE!$A$1:$AK$841,18,FALSE)</f>
        <v>A4 Mono MFPs</v>
      </c>
      <c r="AK697">
        <f t="shared" si="50"/>
        <v>1</v>
      </c>
      <c r="AL697">
        <f t="shared" si="51"/>
        <v>0</v>
      </c>
      <c r="AM697">
        <f t="shared" si="52"/>
        <v>1</v>
      </c>
      <c r="AN697">
        <f t="shared" si="53"/>
        <v>0</v>
      </c>
      <c r="AO697">
        <f t="shared" si="54"/>
        <v>0</v>
      </c>
    </row>
    <row r="698" spans="1:41" x14ac:dyDescent="0.25">
      <c r="A698" t="s">
        <v>600</v>
      </c>
      <c r="B698">
        <v>2019</v>
      </c>
      <c r="C698" t="s">
        <v>37</v>
      </c>
      <c r="D698" t="s">
        <v>38</v>
      </c>
      <c r="E698">
        <v>24</v>
      </c>
      <c r="F698" t="s">
        <v>40</v>
      </c>
      <c r="G698">
        <v>3.85</v>
      </c>
      <c r="H698" t="s">
        <v>54</v>
      </c>
      <c r="I698">
        <v>803</v>
      </c>
      <c r="J698">
        <v>1573</v>
      </c>
      <c r="K698">
        <v>0.2</v>
      </c>
      <c r="L698">
        <v>0.6</v>
      </c>
      <c r="M698">
        <v>0.8</v>
      </c>
      <c r="N698">
        <v>1.05</v>
      </c>
      <c r="O698">
        <v>1.1000000000000001</v>
      </c>
      <c r="P698">
        <v>1.1499999999999999</v>
      </c>
      <c r="Q698" t="s">
        <v>46</v>
      </c>
      <c r="R698">
        <v>4</v>
      </c>
      <c r="S698">
        <v>6</v>
      </c>
      <c r="T698" t="s">
        <v>47</v>
      </c>
      <c r="U698" t="s">
        <v>54</v>
      </c>
      <c r="V698" t="s">
        <v>35</v>
      </c>
      <c r="W698" t="s">
        <v>80</v>
      </c>
      <c r="X698">
        <v>2019</v>
      </c>
      <c r="Y698" t="s">
        <v>37</v>
      </c>
      <c r="Z698" t="s">
        <v>38</v>
      </c>
      <c r="AA698">
        <v>24</v>
      </c>
      <c r="AB698">
        <v>148</v>
      </c>
      <c r="AC698">
        <v>1.1499999999999999</v>
      </c>
      <c r="AD698">
        <v>0.96250000000000002</v>
      </c>
      <c r="AE698">
        <v>1808.95</v>
      </c>
      <c r="AF698">
        <f>VLOOKUP(A698,[1]DETALLE!$A$1:$AK$841,37,FALSE)</f>
        <v>1092</v>
      </c>
      <c r="AG698">
        <f>VLOOKUP(A698,[1]DETALLE!$A$1:$AK$841,16,FALSE)</f>
        <v>21</v>
      </c>
      <c r="AH698">
        <f>VLOOKUP(A698,[1]DETALLE!$A$1:$AK$841,22,FALSE)</f>
        <v>0.8</v>
      </c>
      <c r="AI698">
        <f>VLOOKUP(A698,[1]DETALLE!$A$1:$AK$841,27,FALSE)</f>
        <v>0.28199999999999997</v>
      </c>
      <c r="AJ698" t="str">
        <f>VLOOKUP(A698,[1]DETALLE!$A$1:$AK$841,18,FALSE)</f>
        <v>Departmental Digital</v>
      </c>
      <c r="AK698">
        <f t="shared" si="50"/>
        <v>0</v>
      </c>
      <c r="AL698">
        <f t="shared" si="51"/>
        <v>0</v>
      </c>
      <c r="AM698">
        <f t="shared" si="52"/>
        <v>0</v>
      </c>
      <c r="AN698">
        <f t="shared" si="53"/>
        <v>0</v>
      </c>
      <c r="AO698">
        <f t="shared" si="54"/>
        <v>0</v>
      </c>
    </row>
    <row r="699" spans="1:41" x14ac:dyDescent="0.25">
      <c r="A699" t="s">
        <v>601</v>
      </c>
      <c r="B699">
        <v>2019</v>
      </c>
      <c r="C699" t="s">
        <v>37</v>
      </c>
      <c r="D699" t="s">
        <v>38</v>
      </c>
      <c r="E699">
        <v>24</v>
      </c>
      <c r="F699" t="s">
        <v>40</v>
      </c>
      <c r="G699">
        <v>2.4166669999999999</v>
      </c>
      <c r="H699" t="s">
        <v>54</v>
      </c>
      <c r="I699">
        <v>803</v>
      </c>
      <c r="J699">
        <v>1573</v>
      </c>
      <c r="K699">
        <v>0.2</v>
      </c>
      <c r="L699">
        <v>0.6</v>
      </c>
      <c r="M699">
        <v>0.8</v>
      </c>
      <c r="N699">
        <v>1.05</v>
      </c>
      <c r="O699">
        <v>1.1000000000000001</v>
      </c>
      <c r="P699">
        <v>1.1499999999999999</v>
      </c>
      <c r="Q699" t="s">
        <v>46</v>
      </c>
      <c r="R699">
        <v>4</v>
      </c>
      <c r="S699">
        <v>6</v>
      </c>
      <c r="T699" t="s">
        <v>47</v>
      </c>
      <c r="U699" t="s">
        <v>54</v>
      </c>
      <c r="V699" t="s">
        <v>35</v>
      </c>
      <c r="W699" t="s">
        <v>83</v>
      </c>
      <c r="X699">
        <v>2019</v>
      </c>
      <c r="Y699" t="s">
        <v>37</v>
      </c>
      <c r="Z699" t="s">
        <v>38</v>
      </c>
      <c r="AA699">
        <v>24</v>
      </c>
      <c r="AB699">
        <v>29</v>
      </c>
      <c r="AC699">
        <v>1.05</v>
      </c>
      <c r="AD699">
        <v>0.60416674999999997</v>
      </c>
      <c r="AE699">
        <v>1651.65</v>
      </c>
      <c r="AF699">
        <f>VLOOKUP(A699,[1]DETALLE!$A$1:$AK$841,37,FALSE)</f>
        <v>819</v>
      </c>
      <c r="AG699">
        <f>VLOOKUP(A699,[1]DETALLE!$A$1:$AK$841,16,FALSE)</f>
        <v>10</v>
      </c>
      <c r="AH699">
        <f>VLOOKUP(A699,[1]DETALLE!$A$1:$AK$841,22,FALSE)</f>
        <v>0.6</v>
      </c>
      <c r="AI699">
        <f>VLOOKUP(A699,[1]DETALLE!$A$1:$AK$841,27,FALSE)</f>
        <v>0.30599999999999999</v>
      </c>
      <c r="AJ699" t="str">
        <f>VLOOKUP(A699,[1]DETALLE!$A$1:$AK$841,18,FALSE)</f>
        <v>Office Digital</v>
      </c>
      <c r="AK699">
        <f t="shared" si="50"/>
        <v>0</v>
      </c>
      <c r="AL699">
        <f t="shared" si="51"/>
        <v>0</v>
      </c>
      <c r="AM699">
        <f t="shared" si="52"/>
        <v>0</v>
      </c>
      <c r="AN699">
        <f t="shared" si="53"/>
        <v>0</v>
      </c>
      <c r="AO699">
        <f t="shared" si="54"/>
        <v>0</v>
      </c>
    </row>
    <row r="700" spans="1:41" x14ac:dyDescent="0.25">
      <c r="A700" t="s">
        <v>602</v>
      </c>
      <c r="B700">
        <v>2019</v>
      </c>
      <c r="C700" t="s">
        <v>37</v>
      </c>
      <c r="D700" t="s">
        <v>38</v>
      </c>
      <c r="E700">
        <v>25</v>
      </c>
      <c r="F700" t="s">
        <v>40</v>
      </c>
      <c r="G700">
        <v>1.4166669999999999</v>
      </c>
      <c r="H700" t="s">
        <v>58</v>
      </c>
      <c r="I700">
        <v>655</v>
      </c>
      <c r="J700">
        <v>1365</v>
      </c>
      <c r="K700">
        <v>0</v>
      </c>
      <c r="L700">
        <v>0</v>
      </c>
      <c r="M700">
        <v>0.6</v>
      </c>
      <c r="N700">
        <v>0.8</v>
      </c>
      <c r="O700">
        <v>1.05</v>
      </c>
      <c r="P700">
        <v>1.1000000000000001</v>
      </c>
      <c r="Q700" t="s">
        <v>46</v>
      </c>
      <c r="R700">
        <v>5</v>
      </c>
      <c r="S700">
        <v>9</v>
      </c>
      <c r="T700" t="s">
        <v>47</v>
      </c>
      <c r="U700" t="s">
        <v>45</v>
      </c>
      <c r="V700" t="s">
        <v>35</v>
      </c>
      <c r="W700" t="s">
        <v>67</v>
      </c>
      <c r="X700">
        <v>2019</v>
      </c>
      <c r="Y700" t="s">
        <v>37</v>
      </c>
      <c r="Z700" t="s">
        <v>38</v>
      </c>
      <c r="AA700">
        <v>25</v>
      </c>
      <c r="AB700">
        <v>31</v>
      </c>
      <c r="AC700">
        <v>1.05</v>
      </c>
      <c r="AD700">
        <v>0.28333340000000001</v>
      </c>
      <c r="AE700">
        <v>1433.25</v>
      </c>
      <c r="AF700">
        <f>VLOOKUP(A700,[1]DETALLE!$A$1:$AK$841,37,FALSE)</f>
        <v>750.75000000000011</v>
      </c>
      <c r="AG700">
        <f>VLOOKUP(A700,[1]DETALLE!$A$1:$AK$841,16,FALSE)</f>
        <v>162</v>
      </c>
      <c r="AH700">
        <f>VLOOKUP(A700,[1]DETALLE!$A$1:$AK$841,22,FALSE)</f>
        <v>1.05</v>
      </c>
      <c r="AI700">
        <f>VLOOKUP(A700,[1]DETALLE!$A$1:$AK$841,27,FALSE)</f>
        <v>0</v>
      </c>
      <c r="AJ700" t="str">
        <f>VLOOKUP(A700,[1]DETALLE!$A$1:$AK$841,18,FALSE)</f>
        <v>Color Laser Printers</v>
      </c>
      <c r="AK700">
        <f t="shared" si="50"/>
        <v>0</v>
      </c>
      <c r="AL700">
        <f t="shared" si="51"/>
        <v>0</v>
      </c>
      <c r="AM700">
        <f t="shared" si="52"/>
        <v>1</v>
      </c>
      <c r="AN700">
        <f t="shared" si="53"/>
        <v>0</v>
      </c>
      <c r="AO700">
        <f t="shared" si="54"/>
        <v>0</v>
      </c>
    </row>
    <row r="701" spans="1:41" x14ac:dyDescent="0.25">
      <c r="A701" t="s">
        <v>109</v>
      </c>
      <c r="B701">
        <v>2019</v>
      </c>
      <c r="C701" t="s">
        <v>37</v>
      </c>
      <c r="D701" t="s">
        <v>38</v>
      </c>
      <c r="E701">
        <v>25</v>
      </c>
      <c r="F701" t="s">
        <v>40</v>
      </c>
      <c r="G701">
        <v>6.6666669999999997E-2</v>
      </c>
      <c r="H701" t="s">
        <v>58</v>
      </c>
      <c r="I701">
        <v>655</v>
      </c>
      <c r="J701">
        <v>1365</v>
      </c>
      <c r="K701">
        <v>0</v>
      </c>
      <c r="L701">
        <v>0</v>
      </c>
      <c r="M701">
        <v>0.6</v>
      </c>
      <c r="N701">
        <v>0.8</v>
      </c>
      <c r="O701">
        <v>1.05</v>
      </c>
      <c r="P701">
        <v>1.1000000000000001</v>
      </c>
      <c r="Q701" t="s">
        <v>46</v>
      </c>
      <c r="R701">
        <v>5</v>
      </c>
      <c r="S701">
        <v>9</v>
      </c>
      <c r="T701" t="s">
        <v>47</v>
      </c>
      <c r="U701" t="s">
        <v>45</v>
      </c>
      <c r="V701" t="s">
        <v>35</v>
      </c>
      <c r="W701" t="s">
        <v>73</v>
      </c>
      <c r="X701">
        <v>2019</v>
      </c>
      <c r="Y701" t="s">
        <v>37</v>
      </c>
      <c r="Z701" t="s">
        <v>38</v>
      </c>
      <c r="AA701">
        <v>25</v>
      </c>
      <c r="AB701">
        <v>21</v>
      </c>
      <c r="AC701">
        <v>0.8</v>
      </c>
      <c r="AD701">
        <v>1.3333334000000001E-2</v>
      </c>
      <c r="AE701">
        <v>1092</v>
      </c>
      <c r="AF701">
        <f>VLOOKUP(A701,[1]DETALLE!$A$1:$AK$841,37,FALSE)</f>
        <v>0</v>
      </c>
      <c r="AG701">
        <f>VLOOKUP(A701,[1]DETALLE!$A$1:$AK$841,16,FALSE)</f>
        <v>3</v>
      </c>
      <c r="AH701">
        <f>VLOOKUP(A701,[1]DETALLE!$A$1:$AK$841,22,FALSE)</f>
        <v>0</v>
      </c>
      <c r="AI701">
        <f>VLOOKUP(A701,[1]DETALLE!$A$1:$AK$841,27,FALSE)</f>
        <v>0.57999999999999996</v>
      </c>
      <c r="AJ701" t="str">
        <f>VLOOKUP(A701,[1]DETALLE!$A$1:$AK$841,18,FALSE)</f>
        <v>Light Production Digital Business</v>
      </c>
      <c r="AK701">
        <f t="shared" si="50"/>
        <v>0</v>
      </c>
      <c r="AL701">
        <f t="shared" si="51"/>
        <v>0</v>
      </c>
      <c r="AM701">
        <f t="shared" si="52"/>
        <v>0</v>
      </c>
      <c r="AN701">
        <f t="shared" si="53"/>
        <v>0</v>
      </c>
      <c r="AO701">
        <f t="shared" si="54"/>
        <v>0</v>
      </c>
    </row>
    <row r="702" spans="1:41" x14ac:dyDescent="0.25">
      <c r="A702" t="s">
        <v>603</v>
      </c>
      <c r="B702">
        <v>2019</v>
      </c>
      <c r="C702" t="s">
        <v>37</v>
      </c>
      <c r="D702" t="s">
        <v>38</v>
      </c>
      <c r="E702">
        <v>25</v>
      </c>
      <c r="F702" t="s">
        <v>44</v>
      </c>
      <c r="G702">
        <v>0</v>
      </c>
      <c r="H702" t="s">
        <v>34</v>
      </c>
      <c r="I702">
        <v>468</v>
      </c>
      <c r="J702">
        <v>715</v>
      </c>
      <c r="K702">
        <v>0</v>
      </c>
      <c r="L702">
        <v>0</v>
      </c>
      <c r="M702">
        <v>0</v>
      </c>
      <c r="N702">
        <v>0.6</v>
      </c>
      <c r="O702">
        <v>0.8</v>
      </c>
      <c r="P702">
        <v>1.05</v>
      </c>
      <c r="Q702" t="s">
        <v>46</v>
      </c>
      <c r="R702">
        <v>5</v>
      </c>
      <c r="S702">
        <v>9</v>
      </c>
      <c r="T702" t="s">
        <v>47</v>
      </c>
      <c r="U702" t="s">
        <v>34</v>
      </c>
      <c r="V702" t="s">
        <v>35</v>
      </c>
      <c r="W702" t="s">
        <v>50</v>
      </c>
      <c r="X702">
        <v>2019</v>
      </c>
      <c r="Y702" t="s">
        <v>37</v>
      </c>
      <c r="Z702" t="s">
        <v>38</v>
      </c>
      <c r="AA702">
        <v>25</v>
      </c>
      <c r="AB702">
        <v>28</v>
      </c>
      <c r="AC702">
        <v>0</v>
      </c>
      <c r="AD702">
        <v>0</v>
      </c>
      <c r="AE702">
        <v>715</v>
      </c>
      <c r="AF702" t="e">
        <f>VLOOKUP(A702,[1]DETALLE!$A$1:$AK$841,37,FALSE)</f>
        <v>#N/A</v>
      </c>
      <c r="AG702" t="e">
        <f>VLOOKUP(A702,[1]DETALLE!$A$1:$AK$841,16,FALSE)</f>
        <v>#N/A</v>
      </c>
      <c r="AH702" t="e">
        <f>VLOOKUP(A702,[1]DETALLE!$A$1:$AK$841,22,FALSE)</f>
        <v>#N/A</v>
      </c>
      <c r="AI702" t="e">
        <f>VLOOKUP(A702,[1]DETALLE!$A$1:$AK$841,27,FALSE)</f>
        <v>#N/A</v>
      </c>
      <c r="AJ702" t="e">
        <f>VLOOKUP(A702,[1]DETALLE!$A$1:$AK$841,18,FALSE)</f>
        <v>#N/A</v>
      </c>
      <c r="AK702" t="e">
        <f t="shared" si="50"/>
        <v>#N/A</v>
      </c>
      <c r="AL702" t="e">
        <f t="shared" si="51"/>
        <v>#N/A</v>
      </c>
      <c r="AM702" t="e">
        <f t="shared" si="52"/>
        <v>#N/A</v>
      </c>
      <c r="AN702" t="e">
        <f t="shared" si="53"/>
        <v>#N/A</v>
      </c>
      <c r="AO702" t="e">
        <f t="shared" si="54"/>
        <v>#N/A</v>
      </c>
    </row>
    <row r="703" spans="1:41" x14ac:dyDescent="0.25">
      <c r="A703" t="s">
        <v>604</v>
      </c>
      <c r="B703">
        <v>2019</v>
      </c>
      <c r="C703" t="s">
        <v>37</v>
      </c>
      <c r="D703" t="s">
        <v>38</v>
      </c>
      <c r="E703">
        <v>25</v>
      </c>
      <c r="F703" t="s">
        <v>40</v>
      </c>
      <c r="G703">
        <v>0.56666669999999997</v>
      </c>
      <c r="H703" t="s">
        <v>34</v>
      </c>
      <c r="I703">
        <v>468</v>
      </c>
      <c r="J703">
        <v>715</v>
      </c>
      <c r="K703">
        <v>0</v>
      </c>
      <c r="L703">
        <v>0</v>
      </c>
      <c r="M703">
        <v>0</v>
      </c>
      <c r="N703">
        <v>0.6</v>
      </c>
      <c r="O703">
        <v>0.8</v>
      </c>
      <c r="P703">
        <v>1.05</v>
      </c>
      <c r="Q703" t="s">
        <v>46</v>
      </c>
      <c r="R703">
        <v>5</v>
      </c>
      <c r="S703">
        <v>9</v>
      </c>
      <c r="T703" t="s">
        <v>47</v>
      </c>
      <c r="U703" t="s">
        <v>34</v>
      </c>
      <c r="V703" t="s">
        <v>35</v>
      </c>
      <c r="W703" t="s">
        <v>42</v>
      </c>
      <c r="X703">
        <v>2019</v>
      </c>
      <c r="Y703" t="s">
        <v>37</v>
      </c>
      <c r="Z703" t="s">
        <v>38</v>
      </c>
      <c r="AA703">
        <v>26</v>
      </c>
      <c r="AB703">
        <v>94</v>
      </c>
      <c r="AC703">
        <v>1.05</v>
      </c>
      <c r="AD703">
        <v>0.11333334</v>
      </c>
      <c r="AE703">
        <v>750.75</v>
      </c>
      <c r="AF703">
        <f>VLOOKUP(A703,[1]DETALLE!$A$1:$AK$841,37,FALSE)</f>
        <v>750.75000000000011</v>
      </c>
      <c r="AG703">
        <f>VLOOKUP(A703,[1]DETALLE!$A$1:$AK$841,16,FALSE)</f>
        <v>754</v>
      </c>
      <c r="AH703">
        <f>VLOOKUP(A703,[1]DETALLE!$A$1:$AK$841,22,FALSE)</f>
        <v>1.05</v>
      </c>
      <c r="AI703">
        <f>VLOOKUP(A703,[1]DETALLE!$A$1:$AK$841,27,FALSE)</f>
        <v>0</v>
      </c>
      <c r="AJ703" t="str">
        <f>VLOOKUP(A703,[1]DETALLE!$A$1:$AK$841,18,FALSE)</f>
        <v>A4 Mono MFPs</v>
      </c>
      <c r="AK703">
        <f t="shared" si="50"/>
        <v>1</v>
      </c>
      <c r="AL703">
        <f t="shared" si="51"/>
        <v>0</v>
      </c>
      <c r="AM703">
        <f t="shared" si="52"/>
        <v>1</v>
      </c>
      <c r="AN703">
        <f t="shared" si="53"/>
        <v>0</v>
      </c>
      <c r="AO703">
        <f t="shared" si="54"/>
        <v>1</v>
      </c>
    </row>
    <row r="704" spans="1:41" x14ac:dyDescent="0.25">
      <c r="A704" t="s">
        <v>605</v>
      </c>
      <c r="B704">
        <v>2019</v>
      </c>
      <c r="C704" t="s">
        <v>37</v>
      </c>
      <c r="D704" t="s">
        <v>38</v>
      </c>
      <c r="E704">
        <v>25</v>
      </c>
      <c r="F704" t="s">
        <v>40</v>
      </c>
      <c r="G704">
        <v>0.26666669999999998</v>
      </c>
      <c r="H704" t="s">
        <v>91</v>
      </c>
      <c r="I704">
        <v>803</v>
      </c>
      <c r="J704">
        <v>1573</v>
      </c>
      <c r="K704">
        <v>0.2</v>
      </c>
      <c r="L704">
        <v>0.6</v>
      </c>
      <c r="M704">
        <v>0.8</v>
      </c>
      <c r="N704">
        <v>1.05</v>
      </c>
      <c r="O704">
        <v>1.1000000000000001</v>
      </c>
      <c r="P704">
        <v>1.1499999999999999</v>
      </c>
      <c r="Q704" t="s">
        <v>46</v>
      </c>
      <c r="R704">
        <v>4</v>
      </c>
      <c r="S704">
        <v>6</v>
      </c>
      <c r="T704" t="s">
        <v>47</v>
      </c>
      <c r="U704" t="s">
        <v>91</v>
      </c>
      <c r="V704" t="s">
        <v>35</v>
      </c>
      <c r="W704" t="s">
        <v>73</v>
      </c>
      <c r="X704">
        <v>2019</v>
      </c>
      <c r="Y704" t="s">
        <v>37</v>
      </c>
      <c r="Z704" t="s">
        <v>38</v>
      </c>
      <c r="AA704">
        <v>26</v>
      </c>
      <c r="AB704">
        <v>64</v>
      </c>
      <c r="AC704">
        <v>1.1499999999999999</v>
      </c>
      <c r="AD704">
        <v>6.6666674999999995E-2</v>
      </c>
      <c r="AE704">
        <v>1808.95</v>
      </c>
      <c r="AF704">
        <f>VLOOKUP(A704,[1]DETALLE!$A$1:$AK$841,37,FALSE)</f>
        <v>1501.5000000000002</v>
      </c>
      <c r="AG704">
        <f>VLOOKUP(A704,[1]DETALLE!$A$1:$AK$841,16,FALSE)</f>
        <v>128</v>
      </c>
      <c r="AH704">
        <f>VLOOKUP(A704,[1]DETALLE!$A$1:$AK$841,22,FALSE)</f>
        <v>1.1000000000000001</v>
      </c>
      <c r="AI704">
        <f>VLOOKUP(A704,[1]DETALLE!$A$1:$AK$841,27,FALSE)</f>
        <v>0.63200000000000001</v>
      </c>
      <c r="AJ704" t="str">
        <f>VLOOKUP(A704,[1]DETALLE!$A$1:$AK$841,18,FALSE)</f>
        <v>Departmental Digital</v>
      </c>
      <c r="AK704">
        <f t="shared" si="50"/>
        <v>0</v>
      </c>
      <c r="AL704">
        <f t="shared" si="51"/>
        <v>0</v>
      </c>
      <c r="AM704">
        <f t="shared" si="52"/>
        <v>0</v>
      </c>
      <c r="AN704">
        <f t="shared" si="53"/>
        <v>0</v>
      </c>
      <c r="AO704">
        <f t="shared" si="54"/>
        <v>0</v>
      </c>
    </row>
    <row r="705" spans="1:41" x14ac:dyDescent="0.25">
      <c r="A705" t="s">
        <v>606</v>
      </c>
      <c r="B705">
        <v>2019</v>
      </c>
      <c r="C705" t="s">
        <v>37</v>
      </c>
      <c r="D705" t="s">
        <v>38</v>
      </c>
      <c r="E705">
        <v>25</v>
      </c>
      <c r="F705" t="s">
        <v>40</v>
      </c>
      <c r="G705">
        <v>1.4166669999999999</v>
      </c>
      <c r="H705" t="s">
        <v>91</v>
      </c>
      <c r="I705">
        <v>803</v>
      </c>
      <c r="J705">
        <v>1573</v>
      </c>
      <c r="K705">
        <v>0.2</v>
      </c>
      <c r="L705">
        <v>0.6</v>
      </c>
      <c r="M705">
        <v>0.8</v>
      </c>
      <c r="N705">
        <v>1.05</v>
      </c>
      <c r="O705">
        <v>1.1000000000000001</v>
      </c>
      <c r="P705">
        <v>1.1499999999999999</v>
      </c>
      <c r="Q705" t="s">
        <v>46</v>
      </c>
      <c r="R705">
        <v>4</v>
      </c>
      <c r="S705">
        <v>6</v>
      </c>
      <c r="T705" t="s">
        <v>47</v>
      </c>
      <c r="U705" t="s">
        <v>91</v>
      </c>
      <c r="V705" t="s">
        <v>35</v>
      </c>
      <c r="W705" t="s">
        <v>55</v>
      </c>
      <c r="X705">
        <v>2019</v>
      </c>
      <c r="Y705" t="s">
        <v>37</v>
      </c>
      <c r="Z705" t="s">
        <v>38</v>
      </c>
      <c r="AA705">
        <v>25</v>
      </c>
      <c r="AB705">
        <v>185</v>
      </c>
      <c r="AC705">
        <v>1.1499999999999999</v>
      </c>
      <c r="AD705">
        <v>0.35416674999999997</v>
      </c>
      <c r="AE705">
        <v>1808.95</v>
      </c>
      <c r="AF705">
        <f>VLOOKUP(A705,[1]DETALLE!$A$1:$AK$841,37,FALSE)</f>
        <v>819</v>
      </c>
      <c r="AG705">
        <f>VLOOKUP(A705,[1]DETALLE!$A$1:$AK$841,16,FALSE)</f>
        <v>8</v>
      </c>
      <c r="AH705">
        <f>VLOOKUP(A705,[1]DETALLE!$A$1:$AK$841,22,FALSE)</f>
        <v>0.6</v>
      </c>
      <c r="AI705">
        <f>VLOOKUP(A705,[1]DETALLE!$A$1:$AK$841,27,FALSE)</f>
        <v>0.122</v>
      </c>
      <c r="AJ705" t="str">
        <f>VLOOKUP(A705,[1]DETALLE!$A$1:$AK$841,18,FALSE)</f>
        <v>Departmental Digital</v>
      </c>
      <c r="AK705">
        <f t="shared" si="50"/>
        <v>0</v>
      </c>
      <c r="AL705">
        <f t="shared" si="51"/>
        <v>0</v>
      </c>
      <c r="AM705">
        <f t="shared" si="52"/>
        <v>0</v>
      </c>
      <c r="AN705">
        <f t="shared" si="53"/>
        <v>0</v>
      </c>
      <c r="AO705">
        <f t="shared" si="54"/>
        <v>0</v>
      </c>
    </row>
    <row r="706" spans="1:41" x14ac:dyDescent="0.25">
      <c r="A706" t="s">
        <v>607</v>
      </c>
      <c r="B706">
        <v>2019</v>
      </c>
      <c r="C706" t="s">
        <v>37</v>
      </c>
      <c r="D706" t="s">
        <v>38</v>
      </c>
      <c r="E706">
        <v>25</v>
      </c>
      <c r="F706" t="s">
        <v>44</v>
      </c>
      <c r="G706">
        <v>0</v>
      </c>
      <c r="H706" t="s">
        <v>91</v>
      </c>
      <c r="I706">
        <v>803</v>
      </c>
      <c r="J706">
        <v>1573</v>
      </c>
      <c r="K706">
        <v>0.2</v>
      </c>
      <c r="L706">
        <v>0.6</v>
      </c>
      <c r="M706">
        <v>0.8</v>
      </c>
      <c r="N706">
        <v>1.05</v>
      </c>
      <c r="O706">
        <v>1.1000000000000001</v>
      </c>
      <c r="P706">
        <v>1.1499999999999999</v>
      </c>
      <c r="Q706" t="s">
        <v>46</v>
      </c>
      <c r="R706">
        <v>4</v>
      </c>
      <c r="S706">
        <v>6</v>
      </c>
      <c r="T706" t="s">
        <v>47</v>
      </c>
      <c r="U706" t="s">
        <v>91</v>
      </c>
      <c r="V706" t="s">
        <v>35</v>
      </c>
      <c r="W706" t="s">
        <v>50</v>
      </c>
      <c r="X706">
        <v>2019</v>
      </c>
      <c r="Y706" t="s">
        <v>37</v>
      </c>
      <c r="Z706" t="s">
        <v>38</v>
      </c>
      <c r="AA706">
        <v>25</v>
      </c>
      <c r="AB706">
        <v>246</v>
      </c>
      <c r="AC706">
        <v>0</v>
      </c>
      <c r="AD706">
        <v>0</v>
      </c>
      <c r="AE706">
        <v>1573</v>
      </c>
      <c r="AF706" t="e">
        <f>VLOOKUP(A706,[1]DETALLE!$A$1:$AK$841,37,FALSE)</f>
        <v>#N/A</v>
      </c>
      <c r="AG706" t="e">
        <f>VLOOKUP(A706,[1]DETALLE!$A$1:$AK$841,16,FALSE)</f>
        <v>#N/A</v>
      </c>
      <c r="AH706" t="e">
        <f>VLOOKUP(A706,[1]DETALLE!$A$1:$AK$841,22,FALSE)</f>
        <v>#N/A</v>
      </c>
      <c r="AI706" t="e">
        <f>VLOOKUP(A706,[1]DETALLE!$A$1:$AK$841,27,FALSE)</f>
        <v>#N/A</v>
      </c>
      <c r="AJ706" t="e">
        <f>VLOOKUP(A706,[1]DETALLE!$A$1:$AK$841,18,FALSE)</f>
        <v>#N/A</v>
      </c>
      <c r="AK706" t="e">
        <f t="shared" ref="AK706:AK769" si="55">IF(AE706=AF706,1,0)</f>
        <v>#N/A</v>
      </c>
      <c r="AL706" t="e">
        <f t="shared" ref="AL706:AL769" si="56">IF(AB706=AG706,1,0)</f>
        <v>#N/A</v>
      </c>
      <c r="AM706" t="e">
        <f t="shared" ref="AM706:AM769" si="57">IF(AC706=AH706,1,0)</f>
        <v>#N/A</v>
      </c>
      <c r="AN706" t="e">
        <f t="shared" ref="AN706:AN769" si="58">IF(AD706=AI706,1,0)</f>
        <v>#N/A</v>
      </c>
      <c r="AO706" t="e">
        <f t="shared" ref="AO706:AO769" si="59">IF(H706=AJ706,1,0)</f>
        <v>#N/A</v>
      </c>
    </row>
    <row r="707" spans="1:41" x14ac:dyDescent="0.25">
      <c r="A707" t="s">
        <v>608</v>
      </c>
      <c r="B707">
        <v>2019</v>
      </c>
      <c r="C707" t="s">
        <v>37</v>
      </c>
      <c r="D707" t="s">
        <v>38</v>
      </c>
      <c r="E707">
        <v>25</v>
      </c>
      <c r="F707" t="s">
        <v>40</v>
      </c>
      <c r="G707">
        <v>1.983333</v>
      </c>
      <c r="H707" t="s">
        <v>34</v>
      </c>
      <c r="I707">
        <v>468</v>
      </c>
      <c r="J707">
        <v>715</v>
      </c>
      <c r="K707">
        <v>0</v>
      </c>
      <c r="L707">
        <v>0</v>
      </c>
      <c r="M707">
        <v>0</v>
      </c>
      <c r="N707">
        <v>0.6</v>
      </c>
      <c r="O707">
        <v>0.8</v>
      </c>
      <c r="P707">
        <v>1.05</v>
      </c>
      <c r="Q707" t="s">
        <v>46</v>
      </c>
      <c r="R707">
        <v>5</v>
      </c>
      <c r="S707">
        <v>9</v>
      </c>
      <c r="T707" t="s">
        <v>47</v>
      </c>
      <c r="U707" t="s">
        <v>34</v>
      </c>
      <c r="V707" t="s">
        <v>35</v>
      </c>
      <c r="W707" t="s">
        <v>50</v>
      </c>
      <c r="X707">
        <v>2019</v>
      </c>
      <c r="Y707" t="s">
        <v>37</v>
      </c>
      <c r="Z707" t="s">
        <v>38</v>
      </c>
      <c r="AA707">
        <v>26</v>
      </c>
      <c r="AB707">
        <v>330</v>
      </c>
      <c r="AC707">
        <v>1.05</v>
      </c>
      <c r="AD707">
        <v>0.39666659999999998</v>
      </c>
      <c r="AE707">
        <v>750.75</v>
      </c>
      <c r="AF707">
        <f>VLOOKUP(A707,[1]DETALLE!$A$1:$AK$841,37,FALSE)</f>
        <v>750.75000000000011</v>
      </c>
      <c r="AG707">
        <f>VLOOKUP(A707,[1]DETALLE!$A$1:$AK$841,16,FALSE)</f>
        <v>71</v>
      </c>
      <c r="AH707">
        <f>VLOOKUP(A707,[1]DETALLE!$A$1:$AK$841,22,FALSE)</f>
        <v>1.05</v>
      </c>
      <c r="AI707">
        <f>VLOOKUP(A707,[1]DETALLE!$A$1:$AK$841,27,FALSE)</f>
        <v>0.32999999999999996</v>
      </c>
      <c r="AJ707" t="str">
        <f>VLOOKUP(A707,[1]DETALLE!$A$1:$AK$841,18,FALSE)</f>
        <v>Color Laser Printers</v>
      </c>
      <c r="AK707">
        <f t="shared" si="55"/>
        <v>1</v>
      </c>
      <c r="AL707">
        <f t="shared" si="56"/>
        <v>0</v>
      </c>
      <c r="AM707">
        <f t="shared" si="57"/>
        <v>1</v>
      </c>
      <c r="AN707">
        <f t="shared" si="58"/>
        <v>0</v>
      </c>
      <c r="AO707">
        <f t="shared" si="59"/>
        <v>0</v>
      </c>
    </row>
    <row r="708" spans="1:41" x14ac:dyDescent="0.25">
      <c r="A708" t="s">
        <v>394</v>
      </c>
      <c r="B708">
        <v>2019</v>
      </c>
      <c r="C708" t="s">
        <v>37</v>
      </c>
      <c r="D708" t="s">
        <v>38</v>
      </c>
      <c r="E708">
        <v>25</v>
      </c>
      <c r="F708" t="s">
        <v>44</v>
      </c>
      <c r="G708">
        <v>0</v>
      </c>
      <c r="H708" t="s">
        <v>34</v>
      </c>
      <c r="I708">
        <v>468</v>
      </c>
      <c r="J708">
        <v>715</v>
      </c>
      <c r="K708">
        <v>0</v>
      </c>
      <c r="L708">
        <v>0</v>
      </c>
      <c r="M708">
        <v>0</v>
      </c>
      <c r="N708">
        <v>0.6</v>
      </c>
      <c r="O708">
        <v>0.8</v>
      </c>
      <c r="P708">
        <v>1.05</v>
      </c>
      <c r="Q708" t="s">
        <v>46</v>
      </c>
      <c r="R708">
        <v>5</v>
      </c>
      <c r="S708">
        <v>9</v>
      </c>
      <c r="T708" t="s">
        <v>47</v>
      </c>
      <c r="U708" t="s">
        <v>34</v>
      </c>
      <c r="V708" t="s">
        <v>35</v>
      </c>
      <c r="W708" t="s">
        <v>55</v>
      </c>
      <c r="X708">
        <v>2019</v>
      </c>
      <c r="Y708" t="s">
        <v>37</v>
      </c>
      <c r="Z708" t="s">
        <v>38</v>
      </c>
      <c r="AA708">
        <v>26</v>
      </c>
      <c r="AB708">
        <v>15</v>
      </c>
      <c r="AC708">
        <v>0</v>
      </c>
      <c r="AD708">
        <v>0</v>
      </c>
      <c r="AE708">
        <v>715</v>
      </c>
      <c r="AF708">
        <f>VLOOKUP(A708,[1]DETALLE!$A$1:$AK$841,37,FALSE)</f>
        <v>1501.5000000000002</v>
      </c>
      <c r="AG708">
        <f>VLOOKUP(A708,[1]DETALLE!$A$1:$AK$841,16,FALSE)</f>
        <v>160</v>
      </c>
      <c r="AH708">
        <f>VLOOKUP(A708,[1]DETALLE!$A$1:$AK$841,22,FALSE)</f>
        <v>1.1000000000000001</v>
      </c>
      <c r="AI708">
        <f>VLOOKUP(A708,[1]DETALLE!$A$1:$AK$841,27,FALSE)</f>
        <v>0.35</v>
      </c>
      <c r="AJ708" t="str">
        <f>VLOOKUP(A708,[1]DETALLE!$A$1:$AK$841,18,FALSE)</f>
        <v>Office Digital</v>
      </c>
      <c r="AK708">
        <f t="shared" si="55"/>
        <v>0</v>
      </c>
      <c r="AL708">
        <f t="shared" si="56"/>
        <v>0</v>
      </c>
      <c r="AM708">
        <f t="shared" si="57"/>
        <v>0</v>
      </c>
      <c r="AN708">
        <f t="shared" si="58"/>
        <v>0</v>
      </c>
      <c r="AO708">
        <f t="shared" si="59"/>
        <v>0</v>
      </c>
    </row>
    <row r="709" spans="1:41" x14ac:dyDescent="0.25">
      <c r="A709" t="s">
        <v>609</v>
      </c>
      <c r="B709">
        <v>2019</v>
      </c>
      <c r="C709" t="s">
        <v>37</v>
      </c>
      <c r="D709" t="s">
        <v>38</v>
      </c>
      <c r="E709">
        <v>25</v>
      </c>
      <c r="F709" t="s">
        <v>40</v>
      </c>
      <c r="G709">
        <v>0.25</v>
      </c>
      <c r="H709" t="s">
        <v>71</v>
      </c>
      <c r="I709">
        <v>468</v>
      </c>
      <c r="J709">
        <v>715</v>
      </c>
      <c r="K709">
        <v>0</v>
      </c>
      <c r="L709">
        <v>0</v>
      </c>
      <c r="M709">
        <v>0</v>
      </c>
      <c r="N709">
        <v>0.6</v>
      </c>
      <c r="O709">
        <v>0.8</v>
      </c>
      <c r="P709">
        <v>1.05</v>
      </c>
      <c r="Q709" t="s">
        <v>46</v>
      </c>
      <c r="R709">
        <v>5</v>
      </c>
      <c r="S709">
        <v>9</v>
      </c>
      <c r="T709" t="s">
        <v>47</v>
      </c>
      <c r="U709" t="s">
        <v>34</v>
      </c>
      <c r="V709" t="s">
        <v>35</v>
      </c>
      <c r="W709" t="s">
        <v>55</v>
      </c>
      <c r="X709">
        <v>2019</v>
      </c>
      <c r="Y709" t="s">
        <v>37</v>
      </c>
      <c r="Z709" t="s">
        <v>38</v>
      </c>
      <c r="AA709">
        <v>30</v>
      </c>
      <c r="AB709">
        <v>84</v>
      </c>
      <c r="AC709">
        <v>1.05</v>
      </c>
      <c r="AD709">
        <v>0.05</v>
      </c>
      <c r="AE709">
        <v>750.75</v>
      </c>
      <c r="AF709">
        <f>VLOOKUP(A709,[1]DETALLE!$A$1:$AK$841,37,FALSE)</f>
        <v>1072.5000000000002</v>
      </c>
      <c r="AG709" t="str">
        <f>VLOOKUP(A709,[1]DETALLE!$A$1:$AK$841,16,FALSE)</f>
        <v xml:space="preserve">  </v>
      </c>
      <c r="AH709">
        <f>VLOOKUP(A709,[1]DETALLE!$A$1:$AK$841,22,FALSE)</f>
        <v>1</v>
      </c>
      <c r="AI709">
        <f>VLOOKUP(A709,[1]DETALLE!$A$1:$AK$841,27,FALSE)</f>
        <v>1</v>
      </c>
      <c r="AJ709" t="str">
        <f>VLOOKUP(A709,[1]DETALLE!$A$1:$AK$841,18,FALSE)</f>
        <v>A4 Mono MFPs</v>
      </c>
      <c r="AK709">
        <f t="shared" si="55"/>
        <v>0</v>
      </c>
      <c r="AL709">
        <f t="shared" si="56"/>
        <v>0</v>
      </c>
      <c r="AM709">
        <f t="shared" si="57"/>
        <v>0</v>
      </c>
      <c r="AN709">
        <f t="shared" si="58"/>
        <v>0</v>
      </c>
      <c r="AO709">
        <f t="shared" si="59"/>
        <v>0</v>
      </c>
    </row>
    <row r="710" spans="1:41" x14ac:dyDescent="0.25">
      <c r="A710" t="s">
        <v>72</v>
      </c>
      <c r="B710">
        <v>2019</v>
      </c>
      <c r="C710" t="s">
        <v>37</v>
      </c>
      <c r="D710" t="s">
        <v>38</v>
      </c>
      <c r="E710">
        <v>25</v>
      </c>
      <c r="F710" t="s">
        <v>40</v>
      </c>
      <c r="G710">
        <v>0.61666670000000001</v>
      </c>
      <c r="H710" t="s">
        <v>45</v>
      </c>
      <c r="I710">
        <v>803</v>
      </c>
      <c r="J710">
        <v>1573</v>
      </c>
      <c r="K710">
        <v>0.2</v>
      </c>
      <c r="L710">
        <v>0.6</v>
      </c>
      <c r="M710">
        <v>0.8</v>
      </c>
      <c r="N710">
        <v>1.05</v>
      </c>
      <c r="O710">
        <v>1.1000000000000001</v>
      </c>
      <c r="P710">
        <v>1.1499999999999999</v>
      </c>
      <c r="Q710" t="s">
        <v>46</v>
      </c>
      <c r="R710">
        <v>4</v>
      </c>
      <c r="S710">
        <v>6</v>
      </c>
      <c r="T710" t="s">
        <v>47</v>
      </c>
      <c r="U710" t="s">
        <v>48</v>
      </c>
      <c r="V710" t="s">
        <v>35</v>
      </c>
      <c r="W710" t="s">
        <v>73</v>
      </c>
      <c r="X710">
        <v>2019</v>
      </c>
      <c r="Y710" t="s">
        <v>37</v>
      </c>
      <c r="Z710" t="s">
        <v>38</v>
      </c>
      <c r="AA710">
        <v>29</v>
      </c>
      <c r="AB710">
        <v>2</v>
      </c>
      <c r="AC710">
        <v>0.2</v>
      </c>
      <c r="AD710">
        <v>0.154166675</v>
      </c>
      <c r="AE710">
        <v>314.60000000000002</v>
      </c>
      <c r="AF710">
        <f>VLOOKUP(A710,[1]DETALLE!$A$1:$AK$841,37,FALSE)</f>
        <v>750.75000000000011</v>
      </c>
      <c r="AG710">
        <f>VLOOKUP(A710,[1]DETALLE!$A$1:$AK$841,16,FALSE)</f>
        <v>194</v>
      </c>
      <c r="AH710">
        <f>VLOOKUP(A710,[1]DETALLE!$A$1:$AK$841,22,FALSE)</f>
        <v>1.05</v>
      </c>
      <c r="AI710">
        <f>VLOOKUP(A710,[1]DETALLE!$A$1:$AK$841,27,FALSE)</f>
        <v>0</v>
      </c>
      <c r="AJ710" t="str">
        <f>VLOOKUP(A710,[1]DETALLE!$A$1:$AK$841,18,FALSE)</f>
        <v>Color Laser Printers</v>
      </c>
      <c r="AK710">
        <f t="shared" si="55"/>
        <v>0</v>
      </c>
      <c r="AL710">
        <f t="shared" si="56"/>
        <v>0</v>
      </c>
      <c r="AM710">
        <f t="shared" si="57"/>
        <v>0</v>
      </c>
      <c r="AN710">
        <f t="shared" si="58"/>
        <v>0</v>
      </c>
      <c r="AO710">
        <f t="shared" si="59"/>
        <v>0</v>
      </c>
    </row>
    <row r="711" spans="1:41" x14ac:dyDescent="0.25">
      <c r="A711" t="s">
        <v>333</v>
      </c>
      <c r="B711">
        <v>2019</v>
      </c>
      <c r="C711" t="s">
        <v>37</v>
      </c>
      <c r="D711" t="s">
        <v>38</v>
      </c>
      <c r="E711">
        <v>25</v>
      </c>
      <c r="F711" t="s">
        <v>40</v>
      </c>
      <c r="G711">
        <v>1.483333</v>
      </c>
      <c r="H711" t="s">
        <v>45</v>
      </c>
      <c r="I711">
        <v>803</v>
      </c>
      <c r="J711">
        <v>1573</v>
      </c>
      <c r="K711">
        <v>0.2</v>
      </c>
      <c r="L711">
        <v>0.6</v>
      </c>
      <c r="M711">
        <v>0.8</v>
      </c>
      <c r="N711">
        <v>1.05</v>
      </c>
      <c r="O711">
        <v>1.1000000000000001</v>
      </c>
      <c r="P711">
        <v>1.1499999999999999</v>
      </c>
      <c r="Q711" t="s">
        <v>46</v>
      </c>
      <c r="R711">
        <v>4</v>
      </c>
      <c r="S711">
        <v>6</v>
      </c>
      <c r="T711" t="s">
        <v>47</v>
      </c>
      <c r="U711" t="s">
        <v>48</v>
      </c>
      <c r="V711" t="s">
        <v>35</v>
      </c>
      <c r="W711" t="s">
        <v>73</v>
      </c>
      <c r="X711">
        <v>2019</v>
      </c>
      <c r="Y711" t="s">
        <v>37</v>
      </c>
      <c r="Z711" t="s">
        <v>38</v>
      </c>
      <c r="AA711">
        <v>25</v>
      </c>
      <c r="AB711">
        <v>17</v>
      </c>
      <c r="AC711">
        <v>1.05</v>
      </c>
      <c r="AD711">
        <v>0.37083325</v>
      </c>
      <c r="AE711">
        <v>1651.65</v>
      </c>
      <c r="AF711">
        <f>VLOOKUP(A711,[1]DETALLE!$A$1:$AK$841,37,FALSE)</f>
        <v>1730.3000000000004</v>
      </c>
      <c r="AG711">
        <f>VLOOKUP(A711,[1]DETALLE!$A$1:$AK$841,16,FALSE)</f>
        <v>51</v>
      </c>
      <c r="AH711">
        <f>VLOOKUP(A711,[1]DETALLE!$A$1:$AK$841,22,FALSE)</f>
        <v>1.1000000000000001</v>
      </c>
      <c r="AI711">
        <f>VLOOKUP(A711,[1]DETALLE!$A$1:$AK$841,27,FALSE)</f>
        <v>0.51749999999999996</v>
      </c>
      <c r="AJ711" t="str">
        <f>VLOOKUP(A711,[1]DETALLE!$A$1:$AK$841,18,FALSE)</f>
        <v>Light Production Digital Business</v>
      </c>
      <c r="AK711">
        <f t="shared" si="55"/>
        <v>0</v>
      </c>
      <c r="AL711">
        <f t="shared" si="56"/>
        <v>0</v>
      </c>
      <c r="AM711">
        <f t="shared" si="57"/>
        <v>0</v>
      </c>
      <c r="AN711">
        <f t="shared" si="58"/>
        <v>0</v>
      </c>
      <c r="AO711">
        <f t="shared" si="59"/>
        <v>1</v>
      </c>
    </row>
    <row r="712" spans="1:41" x14ac:dyDescent="0.25">
      <c r="A712" t="s">
        <v>284</v>
      </c>
      <c r="B712">
        <v>2019</v>
      </c>
      <c r="C712" t="s">
        <v>37</v>
      </c>
      <c r="D712" t="s">
        <v>38</v>
      </c>
      <c r="E712">
        <v>25</v>
      </c>
      <c r="F712" t="s">
        <v>44</v>
      </c>
      <c r="G712">
        <v>0</v>
      </c>
      <c r="H712" t="s">
        <v>45</v>
      </c>
      <c r="I712">
        <v>803</v>
      </c>
      <c r="J712">
        <v>1573</v>
      </c>
      <c r="K712">
        <v>0.2</v>
      </c>
      <c r="L712">
        <v>0.6</v>
      </c>
      <c r="M712">
        <v>0.8</v>
      </c>
      <c r="N712">
        <v>1.05</v>
      </c>
      <c r="O712">
        <v>1.1000000000000001</v>
      </c>
      <c r="P712">
        <v>1.1499999999999999</v>
      </c>
      <c r="Q712" t="s">
        <v>46</v>
      </c>
      <c r="R712">
        <v>4</v>
      </c>
      <c r="S712">
        <v>6</v>
      </c>
      <c r="T712" t="s">
        <v>47</v>
      </c>
      <c r="U712" t="s">
        <v>48</v>
      </c>
      <c r="V712" t="s">
        <v>35</v>
      </c>
      <c r="W712" t="s">
        <v>59</v>
      </c>
      <c r="X712">
        <v>2019</v>
      </c>
      <c r="Y712" t="s">
        <v>37</v>
      </c>
      <c r="Z712" t="s">
        <v>38</v>
      </c>
      <c r="AA712">
        <v>25</v>
      </c>
      <c r="AB712">
        <v>8</v>
      </c>
      <c r="AC712">
        <v>0</v>
      </c>
      <c r="AD712">
        <v>0</v>
      </c>
      <c r="AE712">
        <v>1573</v>
      </c>
      <c r="AF712" t="e">
        <f>VLOOKUP(A712,[1]DETALLE!$A$1:$AK$841,37,FALSE)</f>
        <v>#N/A</v>
      </c>
      <c r="AG712" t="e">
        <f>VLOOKUP(A712,[1]DETALLE!$A$1:$AK$841,16,FALSE)</f>
        <v>#N/A</v>
      </c>
      <c r="AH712" t="e">
        <f>VLOOKUP(A712,[1]DETALLE!$A$1:$AK$841,22,FALSE)</f>
        <v>#N/A</v>
      </c>
      <c r="AI712" t="e">
        <f>VLOOKUP(A712,[1]DETALLE!$A$1:$AK$841,27,FALSE)</f>
        <v>#N/A</v>
      </c>
      <c r="AJ712" t="e">
        <f>VLOOKUP(A712,[1]DETALLE!$A$1:$AK$841,18,FALSE)</f>
        <v>#N/A</v>
      </c>
      <c r="AK712" t="e">
        <f t="shared" si="55"/>
        <v>#N/A</v>
      </c>
      <c r="AL712" t="e">
        <f t="shared" si="56"/>
        <v>#N/A</v>
      </c>
      <c r="AM712" t="e">
        <f t="shared" si="57"/>
        <v>#N/A</v>
      </c>
      <c r="AN712" t="e">
        <f t="shared" si="58"/>
        <v>#N/A</v>
      </c>
      <c r="AO712" t="e">
        <f t="shared" si="59"/>
        <v>#N/A</v>
      </c>
    </row>
    <row r="713" spans="1:41" x14ac:dyDescent="0.25">
      <c r="A713" t="s">
        <v>610</v>
      </c>
      <c r="B713">
        <v>2019</v>
      </c>
      <c r="C713" t="s">
        <v>37</v>
      </c>
      <c r="D713" t="s">
        <v>38</v>
      </c>
      <c r="E713">
        <v>25</v>
      </c>
      <c r="F713" t="s">
        <v>40</v>
      </c>
      <c r="G713">
        <v>1.1166670000000001</v>
      </c>
      <c r="H713" t="s">
        <v>45</v>
      </c>
      <c r="I713">
        <v>803</v>
      </c>
      <c r="J713">
        <v>1573</v>
      </c>
      <c r="K713">
        <v>0.2</v>
      </c>
      <c r="L713">
        <v>0.6</v>
      </c>
      <c r="M713">
        <v>0.8</v>
      </c>
      <c r="N713">
        <v>1.05</v>
      </c>
      <c r="O713">
        <v>1.1000000000000001</v>
      </c>
      <c r="P713">
        <v>1.1499999999999999</v>
      </c>
      <c r="Q713" t="s">
        <v>46</v>
      </c>
      <c r="R713">
        <v>4</v>
      </c>
      <c r="S713">
        <v>6</v>
      </c>
      <c r="T713" t="s">
        <v>47</v>
      </c>
      <c r="U713" t="s">
        <v>48</v>
      </c>
      <c r="V713" t="s">
        <v>35</v>
      </c>
      <c r="W713" t="s">
        <v>73</v>
      </c>
      <c r="X713">
        <v>2019</v>
      </c>
      <c r="Y713" t="s">
        <v>37</v>
      </c>
      <c r="Z713" t="s">
        <v>38</v>
      </c>
      <c r="AA713">
        <v>25</v>
      </c>
      <c r="AB713">
        <v>59</v>
      </c>
      <c r="AC713">
        <v>1.1000000000000001</v>
      </c>
      <c r="AD713">
        <v>0.27916675000000002</v>
      </c>
      <c r="AE713">
        <v>1730.3</v>
      </c>
      <c r="AF713">
        <f>VLOOKUP(A713,[1]DETALLE!$A$1:$AK$841,37,FALSE)</f>
        <v>1501.5000000000002</v>
      </c>
      <c r="AG713">
        <f>VLOOKUP(A713,[1]DETALLE!$A$1:$AK$841,16,FALSE)</f>
        <v>142</v>
      </c>
      <c r="AH713">
        <f>VLOOKUP(A713,[1]DETALLE!$A$1:$AK$841,22,FALSE)</f>
        <v>1.1000000000000001</v>
      </c>
      <c r="AI713">
        <f>VLOOKUP(A713,[1]DETALLE!$A$1:$AK$841,27,FALSE)</f>
        <v>3.4000000000000002E-2</v>
      </c>
      <c r="AJ713" t="str">
        <f>VLOOKUP(A713,[1]DETALLE!$A$1:$AK$841,18,FALSE)</f>
        <v>Departmental Digital</v>
      </c>
      <c r="AK713">
        <f t="shared" si="55"/>
        <v>0</v>
      </c>
      <c r="AL713">
        <f t="shared" si="56"/>
        <v>0</v>
      </c>
      <c r="AM713">
        <f t="shared" si="57"/>
        <v>1</v>
      </c>
      <c r="AN713">
        <f t="shared" si="58"/>
        <v>0</v>
      </c>
      <c r="AO713">
        <f t="shared" si="59"/>
        <v>0</v>
      </c>
    </row>
    <row r="714" spans="1:41" x14ac:dyDescent="0.25">
      <c r="A714" t="s">
        <v>573</v>
      </c>
      <c r="B714">
        <v>2019</v>
      </c>
      <c r="C714" t="s">
        <v>37</v>
      </c>
      <c r="D714" t="s">
        <v>38</v>
      </c>
      <c r="E714">
        <v>25</v>
      </c>
      <c r="F714" t="s">
        <v>40</v>
      </c>
      <c r="G714">
        <v>0.83333330000000005</v>
      </c>
      <c r="H714" t="s">
        <v>71</v>
      </c>
      <c r="I714">
        <v>468</v>
      </c>
      <c r="J714">
        <v>715</v>
      </c>
      <c r="K714">
        <v>0</v>
      </c>
      <c r="L714">
        <v>0</v>
      </c>
      <c r="M714">
        <v>0</v>
      </c>
      <c r="N714">
        <v>0.6</v>
      </c>
      <c r="O714">
        <v>0.8</v>
      </c>
      <c r="P714">
        <v>1.05</v>
      </c>
      <c r="Q714" t="s">
        <v>46</v>
      </c>
      <c r="R714">
        <v>5</v>
      </c>
      <c r="S714">
        <v>9</v>
      </c>
      <c r="T714" t="s">
        <v>47</v>
      </c>
      <c r="U714" t="s">
        <v>71</v>
      </c>
      <c r="V714" t="s">
        <v>35</v>
      </c>
      <c r="W714" t="s">
        <v>55</v>
      </c>
      <c r="X714">
        <v>2019</v>
      </c>
      <c r="Y714" t="s">
        <v>37</v>
      </c>
      <c r="Z714" t="s">
        <v>38</v>
      </c>
      <c r="AA714">
        <v>26</v>
      </c>
      <c r="AB714">
        <v>2</v>
      </c>
      <c r="AC714">
        <v>0</v>
      </c>
      <c r="AD714">
        <v>0.16666665999999999</v>
      </c>
      <c r="AE714">
        <v>0</v>
      </c>
      <c r="AF714">
        <f>VLOOKUP(A714,[1]DETALLE!$A$1:$AK$841,37,FALSE)</f>
        <v>750.75000000000011</v>
      </c>
      <c r="AG714">
        <f>VLOOKUP(A714,[1]DETALLE!$A$1:$AK$841,16,FALSE)</f>
        <v>2688</v>
      </c>
      <c r="AH714">
        <f>VLOOKUP(A714,[1]DETALLE!$A$1:$AK$841,22,FALSE)</f>
        <v>1.05</v>
      </c>
      <c r="AI714">
        <f>VLOOKUP(A714,[1]DETALLE!$A$1:$AK$841,27,FALSE)</f>
        <v>0.33999999999999997</v>
      </c>
      <c r="AJ714" t="str">
        <f>VLOOKUP(A714,[1]DETALLE!$A$1:$AK$841,18,FALSE)</f>
        <v>A4 Mono MFPs</v>
      </c>
      <c r="AK714">
        <f t="shared" si="55"/>
        <v>0</v>
      </c>
      <c r="AL714">
        <f t="shared" si="56"/>
        <v>0</v>
      </c>
      <c r="AM714">
        <f t="shared" si="57"/>
        <v>0</v>
      </c>
      <c r="AN714">
        <f t="shared" si="58"/>
        <v>0</v>
      </c>
      <c r="AO714">
        <f t="shared" si="59"/>
        <v>0</v>
      </c>
    </row>
    <row r="715" spans="1:41" x14ac:dyDescent="0.25">
      <c r="A715" t="s">
        <v>611</v>
      </c>
      <c r="B715">
        <v>2019</v>
      </c>
      <c r="C715" t="s">
        <v>37</v>
      </c>
      <c r="D715" t="s">
        <v>38</v>
      </c>
      <c r="E715">
        <v>25</v>
      </c>
      <c r="F715" t="s">
        <v>40</v>
      </c>
      <c r="G715">
        <v>0</v>
      </c>
      <c r="H715" t="s">
        <v>71</v>
      </c>
      <c r="I715">
        <v>468</v>
      </c>
      <c r="J715">
        <v>715</v>
      </c>
      <c r="K715">
        <v>0</v>
      </c>
      <c r="L715">
        <v>0</v>
      </c>
      <c r="M715">
        <v>0</v>
      </c>
      <c r="N715">
        <v>0.6</v>
      </c>
      <c r="O715">
        <v>0.8</v>
      </c>
      <c r="P715">
        <v>1.05</v>
      </c>
      <c r="Q715" t="s">
        <v>46</v>
      </c>
      <c r="R715">
        <v>5</v>
      </c>
      <c r="S715">
        <v>9</v>
      </c>
      <c r="T715" t="s">
        <v>47</v>
      </c>
      <c r="U715" t="s">
        <v>71</v>
      </c>
      <c r="V715" t="s">
        <v>35</v>
      </c>
      <c r="W715" t="s">
        <v>55</v>
      </c>
      <c r="X715">
        <v>2019</v>
      </c>
      <c r="Y715" t="s">
        <v>37</v>
      </c>
      <c r="Z715" t="s">
        <v>38</v>
      </c>
      <c r="AA715">
        <v>25</v>
      </c>
      <c r="AB715">
        <v>336</v>
      </c>
      <c r="AC715">
        <v>1.05</v>
      </c>
      <c r="AD715">
        <v>0</v>
      </c>
      <c r="AE715">
        <v>750.75</v>
      </c>
      <c r="AF715">
        <f>VLOOKUP(A715,[1]DETALLE!$A$1:$AK$841,37,FALSE)</f>
        <v>750.75000000000011</v>
      </c>
      <c r="AG715">
        <f>VLOOKUP(A715,[1]DETALLE!$A$1:$AK$841,16,FALSE)</f>
        <v>91</v>
      </c>
      <c r="AH715">
        <f>VLOOKUP(A715,[1]DETALLE!$A$1:$AK$841,22,FALSE)</f>
        <v>1.05</v>
      </c>
      <c r="AI715">
        <f>VLOOKUP(A715,[1]DETALLE!$A$1:$AK$841,27,FALSE)</f>
        <v>0</v>
      </c>
      <c r="AJ715" t="str">
        <f>VLOOKUP(A715,[1]DETALLE!$A$1:$AK$841,18,FALSE)</f>
        <v>A4 Mono MFPs</v>
      </c>
      <c r="AK715">
        <f t="shared" si="55"/>
        <v>1</v>
      </c>
      <c r="AL715">
        <f t="shared" si="56"/>
        <v>0</v>
      </c>
      <c r="AM715">
        <f t="shared" si="57"/>
        <v>1</v>
      </c>
      <c r="AN715">
        <f t="shared" si="58"/>
        <v>1</v>
      </c>
      <c r="AO715">
        <f t="shared" si="59"/>
        <v>0</v>
      </c>
    </row>
    <row r="716" spans="1:41" x14ac:dyDescent="0.25">
      <c r="A716" t="s">
        <v>612</v>
      </c>
      <c r="B716">
        <v>2019</v>
      </c>
      <c r="C716" t="s">
        <v>37</v>
      </c>
      <c r="D716" t="s">
        <v>38</v>
      </c>
      <c r="E716">
        <v>25</v>
      </c>
      <c r="F716" t="s">
        <v>40</v>
      </c>
      <c r="G716">
        <v>0.28333330000000001</v>
      </c>
      <c r="H716" t="s">
        <v>54</v>
      </c>
      <c r="I716">
        <v>803</v>
      </c>
      <c r="J716">
        <v>1573</v>
      </c>
      <c r="K716">
        <v>0.2</v>
      </c>
      <c r="L716">
        <v>0.6</v>
      </c>
      <c r="M716">
        <v>0.8</v>
      </c>
      <c r="N716">
        <v>1.05</v>
      </c>
      <c r="O716">
        <v>1.1000000000000001</v>
      </c>
      <c r="P716">
        <v>1.1499999999999999</v>
      </c>
      <c r="Q716" t="s">
        <v>46</v>
      </c>
      <c r="R716">
        <v>4</v>
      </c>
      <c r="S716">
        <v>6</v>
      </c>
      <c r="T716" t="s">
        <v>47</v>
      </c>
      <c r="U716" t="s">
        <v>54</v>
      </c>
      <c r="V716" t="s">
        <v>35</v>
      </c>
      <c r="W716" t="s">
        <v>67</v>
      </c>
      <c r="X716">
        <v>2019</v>
      </c>
      <c r="Y716" t="s">
        <v>37</v>
      </c>
      <c r="Z716" t="s">
        <v>38</v>
      </c>
      <c r="AA716">
        <v>30</v>
      </c>
      <c r="AB716">
        <v>31</v>
      </c>
      <c r="AC716">
        <v>1.1000000000000001</v>
      </c>
      <c r="AD716">
        <v>7.0833325000000003E-2</v>
      </c>
      <c r="AE716">
        <v>1730.3</v>
      </c>
      <c r="AF716" t="e">
        <f>VLOOKUP(A716,[1]DETALLE!$A$1:$AK$841,37,FALSE)</f>
        <v>#N/A</v>
      </c>
      <c r="AG716" t="e">
        <f>VLOOKUP(A716,[1]DETALLE!$A$1:$AK$841,16,FALSE)</f>
        <v>#N/A</v>
      </c>
      <c r="AH716" t="e">
        <f>VLOOKUP(A716,[1]DETALLE!$A$1:$AK$841,22,FALSE)</f>
        <v>#N/A</v>
      </c>
      <c r="AI716" t="e">
        <f>VLOOKUP(A716,[1]DETALLE!$A$1:$AK$841,27,FALSE)</f>
        <v>#N/A</v>
      </c>
      <c r="AJ716" t="e">
        <f>VLOOKUP(A716,[1]DETALLE!$A$1:$AK$841,18,FALSE)</f>
        <v>#N/A</v>
      </c>
      <c r="AK716" t="e">
        <f t="shared" si="55"/>
        <v>#N/A</v>
      </c>
      <c r="AL716" t="e">
        <f t="shared" si="56"/>
        <v>#N/A</v>
      </c>
      <c r="AM716" t="e">
        <f t="shared" si="57"/>
        <v>#N/A</v>
      </c>
      <c r="AN716" t="e">
        <f t="shared" si="58"/>
        <v>#N/A</v>
      </c>
      <c r="AO716" t="e">
        <f t="shared" si="59"/>
        <v>#N/A</v>
      </c>
    </row>
    <row r="717" spans="1:41" x14ac:dyDescent="0.25">
      <c r="A717" t="s">
        <v>613</v>
      </c>
      <c r="B717">
        <v>2019</v>
      </c>
      <c r="C717" t="s">
        <v>37</v>
      </c>
      <c r="D717" t="s">
        <v>38</v>
      </c>
      <c r="E717">
        <v>25</v>
      </c>
      <c r="F717" t="s">
        <v>40</v>
      </c>
      <c r="G717">
        <v>0.43333329999999998</v>
      </c>
      <c r="H717" t="s">
        <v>54</v>
      </c>
      <c r="I717">
        <v>803</v>
      </c>
      <c r="J717">
        <v>1573</v>
      </c>
      <c r="K717">
        <v>0.2</v>
      </c>
      <c r="L717">
        <v>0.6</v>
      </c>
      <c r="M717">
        <v>0.8</v>
      </c>
      <c r="N717">
        <v>1.05</v>
      </c>
      <c r="O717">
        <v>1.1000000000000001</v>
      </c>
      <c r="P717">
        <v>1.1499999999999999</v>
      </c>
      <c r="Q717" t="s">
        <v>46</v>
      </c>
      <c r="R717">
        <v>4</v>
      </c>
      <c r="S717">
        <v>6</v>
      </c>
      <c r="T717" t="s">
        <v>47</v>
      </c>
      <c r="U717" t="s">
        <v>54</v>
      </c>
      <c r="V717" t="s">
        <v>35</v>
      </c>
      <c r="W717" t="s">
        <v>73</v>
      </c>
      <c r="X717">
        <v>2019</v>
      </c>
      <c r="Y717" t="s">
        <v>37</v>
      </c>
      <c r="Z717" t="s">
        <v>38</v>
      </c>
      <c r="AA717">
        <v>26</v>
      </c>
      <c r="AB717">
        <v>44</v>
      </c>
      <c r="AC717">
        <v>1.1000000000000001</v>
      </c>
      <c r="AD717">
        <v>0.10833332499999999</v>
      </c>
      <c r="AE717">
        <v>1730.3</v>
      </c>
      <c r="AF717">
        <f>VLOOKUP(A717,[1]DETALLE!$A$1:$AK$841,37,FALSE)</f>
        <v>519.4475000000001</v>
      </c>
      <c r="AG717">
        <f>VLOOKUP(A717,[1]DETALLE!$A$1:$AK$841,16,FALSE)</f>
        <v>54</v>
      </c>
      <c r="AH717">
        <f>VLOOKUP(A717,[1]DETALLE!$A$1:$AK$841,22,FALSE)</f>
        <v>0.8</v>
      </c>
      <c r="AI717">
        <f>VLOOKUP(A717,[1]DETALLE!$A$1:$AK$841,27,FALSE)</f>
        <v>1.294</v>
      </c>
      <c r="AJ717" t="str">
        <f>VLOOKUP(A717,[1]DETALLE!$A$1:$AK$841,18,FALSE)</f>
        <v>A4 Mono MFPs</v>
      </c>
      <c r="AK717">
        <f t="shared" si="55"/>
        <v>0</v>
      </c>
      <c r="AL717">
        <f t="shared" si="56"/>
        <v>0</v>
      </c>
      <c r="AM717">
        <f t="shared" si="57"/>
        <v>0</v>
      </c>
      <c r="AN717">
        <f t="shared" si="58"/>
        <v>0</v>
      </c>
      <c r="AO717">
        <f t="shared" si="59"/>
        <v>0</v>
      </c>
    </row>
    <row r="718" spans="1:41" x14ac:dyDescent="0.25">
      <c r="A718" t="s">
        <v>348</v>
      </c>
      <c r="B718">
        <v>2019</v>
      </c>
      <c r="C718" t="s">
        <v>37</v>
      </c>
      <c r="D718" t="s">
        <v>38</v>
      </c>
      <c r="E718">
        <v>25</v>
      </c>
      <c r="F718" t="s">
        <v>44</v>
      </c>
      <c r="G718">
        <v>0</v>
      </c>
      <c r="H718" t="s">
        <v>116</v>
      </c>
      <c r="I718">
        <v>655</v>
      </c>
      <c r="J718">
        <v>1365</v>
      </c>
      <c r="K718">
        <v>0</v>
      </c>
      <c r="L718">
        <v>0</v>
      </c>
      <c r="M718">
        <v>0.6</v>
      </c>
      <c r="N718">
        <v>0.8</v>
      </c>
      <c r="O718">
        <v>1.05</v>
      </c>
      <c r="P718">
        <v>1.1000000000000001</v>
      </c>
      <c r="Q718" t="s">
        <v>46</v>
      </c>
      <c r="R718">
        <v>5</v>
      </c>
      <c r="S718">
        <v>9</v>
      </c>
      <c r="T718" t="s">
        <v>47</v>
      </c>
      <c r="U718" t="s">
        <v>58</v>
      </c>
      <c r="V718" t="s">
        <v>35</v>
      </c>
      <c r="W718" t="s">
        <v>55</v>
      </c>
      <c r="X718">
        <v>2019</v>
      </c>
      <c r="Y718" t="s">
        <v>37</v>
      </c>
      <c r="Z718" t="s">
        <v>38</v>
      </c>
      <c r="AA718">
        <v>25</v>
      </c>
      <c r="AB718">
        <v>17</v>
      </c>
      <c r="AC718">
        <v>0</v>
      </c>
      <c r="AD718">
        <v>0</v>
      </c>
      <c r="AE718">
        <v>1365</v>
      </c>
      <c r="AF718">
        <f>VLOOKUP(A718,[1]DETALLE!$A$1:$AK$841,37,FALSE)</f>
        <v>1501.5000000000002</v>
      </c>
      <c r="AG718">
        <f>VLOOKUP(A718,[1]DETALLE!$A$1:$AK$841,16,FALSE)</f>
        <v>155</v>
      </c>
      <c r="AH718">
        <f>VLOOKUP(A718,[1]DETALLE!$A$1:$AK$841,22,FALSE)</f>
        <v>1.1000000000000001</v>
      </c>
      <c r="AI718">
        <f>VLOOKUP(A718,[1]DETALLE!$A$1:$AK$841,27,FALSE)</f>
        <v>0.11399999999999999</v>
      </c>
      <c r="AJ718" t="str">
        <f>VLOOKUP(A718,[1]DETALLE!$A$1:$AK$841,18,FALSE)</f>
        <v>Office Digital</v>
      </c>
      <c r="AK718">
        <f t="shared" si="55"/>
        <v>0</v>
      </c>
      <c r="AL718">
        <f t="shared" si="56"/>
        <v>0</v>
      </c>
      <c r="AM718">
        <f t="shared" si="57"/>
        <v>0</v>
      </c>
      <c r="AN718">
        <f t="shared" si="58"/>
        <v>0</v>
      </c>
      <c r="AO718">
        <f t="shared" si="59"/>
        <v>1</v>
      </c>
    </row>
    <row r="719" spans="1:41" x14ac:dyDescent="0.25">
      <c r="A719" t="s">
        <v>614</v>
      </c>
      <c r="B719">
        <v>2019</v>
      </c>
      <c r="C719" t="s">
        <v>37</v>
      </c>
      <c r="D719" t="s">
        <v>38</v>
      </c>
      <c r="E719">
        <v>25</v>
      </c>
      <c r="F719" t="s">
        <v>40</v>
      </c>
      <c r="G719">
        <v>0.68333330000000003</v>
      </c>
      <c r="H719" t="s">
        <v>58</v>
      </c>
      <c r="I719">
        <v>655</v>
      </c>
      <c r="J719">
        <v>1365</v>
      </c>
      <c r="K719">
        <v>0</v>
      </c>
      <c r="L719">
        <v>0</v>
      </c>
      <c r="M719">
        <v>0.6</v>
      </c>
      <c r="N719">
        <v>0.8</v>
      </c>
      <c r="O719">
        <v>1.05</v>
      </c>
      <c r="P719">
        <v>1.1000000000000001</v>
      </c>
      <c r="Q719" t="s">
        <v>46</v>
      </c>
      <c r="R719">
        <v>5</v>
      </c>
      <c r="S719">
        <v>9</v>
      </c>
      <c r="T719" t="s">
        <v>47</v>
      </c>
      <c r="U719" t="s">
        <v>58</v>
      </c>
      <c r="V719" t="s">
        <v>35</v>
      </c>
      <c r="W719" t="s">
        <v>67</v>
      </c>
      <c r="X719">
        <v>2019</v>
      </c>
      <c r="Y719" t="s">
        <v>37</v>
      </c>
      <c r="Z719" t="s">
        <v>38</v>
      </c>
      <c r="AA719">
        <v>25</v>
      </c>
      <c r="AB719">
        <v>35</v>
      </c>
      <c r="AC719">
        <v>1.05</v>
      </c>
      <c r="AD719">
        <v>0.13666666</v>
      </c>
      <c r="AE719">
        <v>1433.25</v>
      </c>
      <c r="AF719">
        <f>VLOOKUP(A719,[1]DETALLE!$A$1:$AK$841,37,FALSE)</f>
        <v>1808.95</v>
      </c>
      <c r="AG719">
        <f>VLOOKUP(A719,[1]DETALLE!$A$1:$AK$841,16,FALSE)</f>
        <v>251</v>
      </c>
      <c r="AH719">
        <f>VLOOKUP(A719,[1]DETALLE!$A$1:$AK$841,22,FALSE)</f>
        <v>1.1499999999999999</v>
      </c>
      <c r="AI719">
        <f>VLOOKUP(A719,[1]DETALLE!$A$1:$AK$841,27,FALSE)</f>
        <v>0.49249999999999999</v>
      </c>
      <c r="AJ719" t="str">
        <f>VLOOKUP(A719,[1]DETALLE!$A$1:$AK$841,18,FALSE)</f>
        <v>WF Mono Systems and Legacy Color</v>
      </c>
      <c r="AK719">
        <f t="shared" si="55"/>
        <v>0</v>
      </c>
      <c r="AL719">
        <f t="shared" si="56"/>
        <v>0</v>
      </c>
      <c r="AM719">
        <f t="shared" si="57"/>
        <v>0</v>
      </c>
      <c r="AN719">
        <f t="shared" si="58"/>
        <v>0</v>
      </c>
      <c r="AO719">
        <f t="shared" si="59"/>
        <v>0</v>
      </c>
    </row>
    <row r="720" spans="1:41" x14ac:dyDescent="0.25">
      <c r="A720" t="s">
        <v>250</v>
      </c>
      <c r="B720">
        <v>2019</v>
      </c>
      <c r="C720" t="s">
        <v>37</v>
      </c>
      <c r="D720" t="s">
        <v>38</v>
      </c>
      <c r="E720">
        <v>25</v>
      </c>
      <c r="F720" t="s">
        <v>40</v>
      </c>
      <c r="G720">
        <v>0.46666669999999999</v>
      </c>
      <c r="H720" t="s">
        <v>58</v>
      </c>
      <c r="I720">
        <v>655</v>
      </c>
      <c r="J720">
        <v>1365</v>
      </c>
      <c r="K720">
        <v>0</v>
      </c>
      <c r="L720">
        <v>0</v>
      </c>
      <c r="M720">
        <v>0.6</v>
      </c>
      <c r="N720">
        <v>0.8</v>
      </c>
      <c r="O720">
        <v>1.05</v>
      </c>
      <c r="P720">
        <v>1.1000000000000001</v>
      </c>
      <c r="Q720" t="s">
        <v>46</v>
      </c>
      <c r="R720">
        <v>5</v>
      </c>
      <c r="S720">
        <v>9</v>
      </c>
      <c r="T720" t="s">
        <v>47</v>
      </c>
      <c r="U720" t="s">
        <v>58</v>
      </c>
      <c r="V720" t="s">
        <v>35</v>
      </c>
      <c r="W720" t="s">
        <v>73</v>
      </c>
      <c r="X720">
        <v>2019</v>
      </c>
      <c r="Y720" t="s">
        <v>37</v>
      </c>
      <c r="Z720" t="s">
        <v>38</v>
      </c>
      <c r="AA720">
        <v>26</v>
      </c>
      <c r="AB720">
        <v>10</v>
      </c>
      <c r="AC720">
        <v>0.6</v>
      </c>
      <c r="AD720">
        <v>9.3333340000000001E-2</v>
      </c>
      <c r="AE720">
        <v>819</v>
      </c>
      <c r="AF720">
        <f>VLOOKUP(A720,[1]DETALLE!$A$1:$AK$841,37,FALSE)</f>
        <v>1258.4000000000003</v>
      </c>
      <c r="AG720">
        <f>VLOOKUP(A720,[1]DETALLE!$A$1:$AK$841,16,FALSE)</f>
        <v>9</v>
      </c>
      <c r="AH720">
        <f>VLOOKUP(A720,[1]DETALLE!$A$1:$AK$841,22,FALSE)</f>
        <v>0.8</v>
      </c>
      <c r="AI720">
        <f>VLOOKUP(A720,[1]DETALLE!$A$1:$AK$841,27,FALSE)</f>
        <v>0.42499999999999999</v>
      </c>
      <c r="AJ720" t="str">
        <f>VLOOKUP(A720,[1]DETALLE!$A$1:$AK$841,18,FALSE)</f>
        <v>Light Production Digital Business</v>
      </c>
      <c r="AK720">
        <f t="shared" si="55"/>
        <v>0</v>
      </c>
      <c r="AL720">
        <f t="shared" si="56"/>
        <v>0</v>
      </c>
      <c r="AM720">
        <f t="shared" si="57"/>
        <v>0</v>
      </c>
      <c r="AN720">
        <f t="shared" si="58"/>
        <v>0</v>
      </c>
      <c r="AO720">
        <f t="shared" si="59"/>
        <v>0</v>
      </c>
    </row>
    <row r="721" spans="1:41" x14ac:dyDescent="0.25">
      <c r="A721" t="s">
        <v>131</v>
      </c>
      <c r="B721">
        <v>2019</v>
      </c>
      <c r="C721" t="s">
        <v>37</v>
      </c>
      <c r="D721" t="s">
        <v>38</v>
      </c>
      <c r="E721">
        <v>25</v>
      </c>
      <c r="F721" t="s">
        <v>44</v>
      </c>
      <c r="G721">
        <v>0</v>
      </c>
      <c r="H721" t="s">
        <v>58</v>
      </c>
      <c r="I721">
        <v>655</v>
      </c>
      <c r="J721">
        <v>1365</v>
      </c>
      <c r="K721">
        <v>0</v>
      </c>
      <c r="L721">
        <v>0</v>
      </c>
      <c r="M721">
        <v>0.6</v>
      </c>
      <c r="N721">
        <v>0.8</v>
      </c>
      <c r="O721">
        <v>1.05</v>
      </c>
      <c r="P721">
        <v>1.1000000000000001</v>
      </c>
      <c r="Q721" t="s">
        <v>46</v>
      </c>
      <c r="R721">
        <v>5</v>
      </c>
      <c r="S721">
        <v>9</v>
      </c>
      <c r="T721" t="s">
        <v>47</v>
      </c>
      <c r="U721" t="s">
        <v>58</v>
      </c>
      <c r="V721" t="s">
        <v>35</v>
      </c>
      <c r="W721" t="s">
        <v>73</v>
      </c>
      <c r="X721">
        <v>2019</v>
      </c>
      <c r="Y721" t="s">
        <v>37</v>
      </c>
      <c r="Z721" t="s">
        <v>38</v>
      </c>
      <c r="AA721">
        <v>25</v>
      </c>
      <c r="AB721">
        <v>10</v>
      </c>
      <c r="AC721">
        <v>0</v>
      </c>
      <c r="AD721">
        <v>0</v>
      </c>
      <c r="AE721">
        <v>1365</v>
      </c>
      <c r="AF721">
        <f>VLOOKUP(A721,[1]DETALLE!$A$1:$AK$841,37,FALSE)</f>
        <v>1730.3000000000004</v>
      </c>
      <c r="AG721">
        <f>VLOOKUP(A721,[1]DETALLE!$A$1:$AK$841,16,FALSE)</f>
        <v>41</v>
      </c>
      <c r="AH721">
        <f>VLOOKUP(A721,[1]DETALLE!$A$1:$AK$841,22,FALSE)</f>
        <v>1.1000000000000001</v>
      </c>
      <c r="AI721">
        <f>VLOOKUP(A721,[1]DETALLE!$A$1:$AK$841,27,FALSE)</f>
        <v>0.4</v>
      </c>
      <c r="AJ721" t="str">
        <f>VLOOKUP(A721,[1]DETALLE!$A$1:$AK$841,18,FALSE)</f>
        <v>Light Production Digital Business</v>
      </c>
      <c r="AK721">
        <f t="shared" si="55"/>
        <v>0</v>
      </c>
      <c r="AL721">
        <f t="shared" si="56"/>
        <v>0</v>
      </c>
      <c r="AM721">
        <f t="shared" si="57"/>
        <v>0</v>
      </c>
      <c r="AN721">
        <f t="shared" si="58"/>
        <v>0</v>
      </c>
      <c r="AO721">
        <f t="shared" si="59"/>
        <v>0</v>
      </c>
    </row>
    <row r="722" spans="1:41" x14ac:dyDescent="0.25">
      <c r="A722" t="s">
        <v>615</v>
      </c>
      <c r="B722">
        <v>2019</v>
      </c>
      <c r="C722" t="s">
        <v>37</v>
      </c>
      <c r="D722" t="s">
        <v>38</v>
      </c>
      <c r="E722">
        <v>25</v>
      </c>
      <c r="F722" t="s">
        <v>44</v>
      </c>
      <c r="G722">
        <v>0</v>
      </c>
      <c r="H722" t="s">
        <v>64</v>
      </c>
      <c r="I722">
        <v>655</v>
      </c>
      <c r="J722">
        <v>1365</v>
      </c>
      <c r="K722">
        <v>0</v>
      </c>
      <c r="L722">
        <v>0</v>
      </c>
      <c r="M722">
        <v>0.6</v>
      </c>
      <c r="N722">
        <v>0.8</v>
      </c>
      <c r="O722">
        <v>1.05</v>
      </c>
      <c r="P722">
        <v>1.1000000000000001</v>
      </c>
      <c r="Q722" t="s">
        <v>46</v>
      </c>
      <c r="R722">
        <v>5</v>
      </c>
      <c r="S722">
        <v>9</v>
      </c>
      <c r="T722" t="s">
        <v>47</v>
      </c>
      <c r="U722" t="s">
        <v>64</v>
      </c>
      <c r="V722" t="s">
        <v>35</v>
      </c>
      <c r="W722" t="s">
        <v>55</v>
      </c>
      <c r="X722">
        <v>2019</v>
      </c>
      <c r="Y722" t="s">
        <v>37</v>
      </c>
      <c r="Z722" t="s">
        <v>38</v>
      </c>
      <c r="AA722">
        <v>25</v>
      </c>
      <c r="AB722">
        <v>246</v>
      </c>
      <c r="AC722">
        <v>0</v>
      </c>
      <c r="AD722">
        <v>0</v>
      </c>
      <c r="AE722">
        <v>1365</v>
      </c>
      <c r="AF722" t="e">
        <f>VLOOKUP(A722,[1]DETALLE!$A$1:$AK$841,37,FALSE)</f>
        <v>#N/A</v>
      </c>
      <c r="AG722" t="e">
        <f>VLOOKUP(A722,[1]DETALLE!$A$1:$AK$841,16,FALSE)</f>
        <v>#N/A</v>
      </c>
      <c r="AH722" t="e">
        <f>VLOOKUP(A722,[1]DETALLE!$A$1:$AK$841,22,FALSE)</f>
        <v>#N/A</v>
      </c>
      <c r="AI722" t="e">
        <f>VLOOKUP(A722,[1]DETALLE!$A$1:$AK$841,27,FALSE)</f>
        <v>#N/A</v>
      </c>
      <c r="AJ722" t="e">
        <f>VLOOKUP(A722,[1]DETALLE!$A$1:$AK$841,18,FALSE)</f>
        <v>#N/A</v>
      </c>
      <c r="AK722" t="e">
        <f t="shared" si="55"/>
        <v>#N/A</v>
      </c>
      <c r="AL722" t="e">
        <f t="shared" si="56"/>
        <v>#N/A</v>
      </c>
      <c r="AM722" t="e">
        <f t="shared" si="57"/>
        <v>#N/A</v>
      </c>
      <c r="AN722" t="e">
        <f t="shared" si="58"/>
        <v>#N/A</v>
      </c>
      <c r="AO722" t="e">
        <f t="shared" si="59"/>
        <v>#N/A</v>
      </c>
    </row>
    <row r="723" spans="1:41" x14ac:dyDescent="0.25">
      <c r="A723" t="s">
        <v>616</v>
      </c>
      <c r="B723">
        <v>2019</v>
      </c>
      <c r="C723" t="s">
        <v>37</v>
      </c>
      <c r="D723" t="s">
        <v>38</v>
      </c>
      <c r="E723">
        <v>25</v>
      </c>
      <c r="F723" t="s">
        <v>40</v>
      </c>
      <c r="G723">
        <v>1.7166669999999999</v>
      </c>
      <c r="H723" t="s">
        <v>71</v>
      </c>
      <c r="I723">
        <v>468</v>
      </c>
      <c r="J723">
        <v>715</v>
      </c>
      <c r="K723">
        <v>0</v>
      </c>
      <c r="L723">
        <v>0</v>
      </c>
      <c r="M723">
        <v>0</v>
      </c>
      <c r="N723">
        <v>0.6</v>
      </c>
      <c r="O723">
        <v>0.8</v>
      </c>
      <c r="P723">
        <v>1.05</v>
      </c>
      <c r="Q723" t="s">
        <v>46</v>
      </c>
      <c r="R723">
        <v>5</v>
      </c>
      <c r="S723">
        <v>9</v>
      </c>
      <c r="T723" t="s">
        <v>47</v>
      </c>
      <c r="U723" t="s">
        <v>34</v>
      </c>
      <c r="V723" t="s">
        <v>35</v>
      </c>
      <c r="W723" t="s">
        <v>67</v>
      </c>
      <c r="X723">
        <v>2019</v>
      </c>
      <c r="Y723" t="s">
        <v>37</v>
      </c>
      <c r="Z723" t="s">
        <v>38</v>
      </c>
      <c r="AA723">
        <v>26</v>
      </c>
      <c r="AB723">
        <v>108</v>
      </c>
      <c r="AC723">
        <v>1.05</v>
      </c>
      <c r="AD723">
        <v>0.34333340000000001</v>
      </c>
      <c r="AE723">
        <v>750.75</v>
      </c>
      <c r="AF723">
        <f>VLOOKUP(A723,[1]DETALLE!$A$1:$AK$841,37,FALSE)</f>
        <v>1258.4000000000003</v>
      </c>
      <c r="AG723">
        <f>VLOOKUP(A723,[1]DETALLE!$A$1:$AK$841,16,FALSE)</f>
        <v>10</v>
      </c>
      <c r="AH723">
        <f>VLOOKUP(A723,[1]DETALLE!$A$1:$AK$841,22,FALSE)</f>
        <v>0.8</v>
      </c>
      <c r="AI723">
        <f>VLOOKUP(A723,[1]DETALLE!$A$1:$AK$841,27,FALSE)</f>
        <v>0.1125</v>
      </c>
      <c r="AJ723" t="str">
        <f>VLOOKUP(A723,[1]DETALLE!$A$1:$AK$841,18,FALSE)</f>
        <v>Entry Production Color Low/Mid</v>
      </c>
      <c r="AK723">
        <f t="shared" si="55"/>
        <v>0</v>
      </c>
      <c r="AL723">
        <f t="shared" si="56"/>
        <v>0</v>
      </c>
      <c r="AM723">
        <f t="shared" si="57"/>
        <v>0</v>
      </c>
      <c r="AN723">
        <f t="shared" si="58"/>
        <v>0</v>
      </c>
      <c r="AO723">
        <f t="shared" si="59"/>
        <v>0</v>
      </c>
    </row>
    <row r="724" spans="1:41" x14ac:dyDescent="0.25">
      <c r="A724" t="s">
        <v>617</v>
      </c>
      <c r="B724">
        <v>2019</v>
      </c>
      <c r="C724" t="s">
        <v>37</v>
      </c>
      <c r="D724" t="s">
        <v>38</v>
      </c>
      <c r="E724">
        <v>25</v>
      </c>
      <c r="F724" t="s">
        <v>40</v>
      </c>
      <c r="G724">
        <v>0.75</v>
      </c>
      <c r="H724" t="s">
        <v>64</v>
      </c>
      <c r="I724">
        <v>655</v>
      </c>
      <c r="J724">
        <v>1365</v>
      </c>
      <c r="K724">
        <v>0</v>
      </c>
      <c r="L724">
        <v>0</v>
      </c>
      <c r="M724">
        <v>0.6</v>
      </c>
      <c r="N724">
        <v>0.8</v>
      </c>
      <c r="O724">
        <v>1.05</v>
      </c>
      <c r="P724">
        <v>1.1000000000000001</v>
      </c>
      <c r="Q724" t="s">
        <v>46</v>
      </c>
      <c r="R724">
        <v>5</v>
      </c>
      <c r="S724">
        <v>9</v>
      </c>
      <c r="T724" t="s">
        <v>47</v>
      </c>
      <c r="U724" t="s">
        <v>64</v>
      </c>
      <c r="V724" t="s">
        <v>35</v>
      </c>
      <c r="W724" t="s">
        <v>55</v>
      </c>
      <c r="X724">
        <v>2019</v>
      </c>
      <c r="Y724" t="s">
        <v>37</v>
      </c>
      <c r="Z724" t="s">
        <v>38</v>
      </c>
      <c r="AA724">
        <v>25</v>
      </c>
      <c r="AB724">
        <v>185</v>
      </c>
      <c r="AC724">
        <v>1.1000000000000001</v>
      </c>
      <c r="AD724">
        <v>0.15</v>
      </c>
      <c r="AE724">
        <v>1501.5</v>
      </c>
      <c r="AF724">
        <f>VLOOKUP(A724,[1]DETALLE!$A$1:$AK$841,37,FALSE)</f>
        <v>1501.5000000000002</v>
      </c>
      <c r="AG724">
        <f>VLOOKUP(A724,[1]DETALLE!$A$1:$AK$841,16,FALSE)</f>
        <v>2693</v>
      </c>
      <c r="AH724">
        <f>VLOOKUP(A724,[1]DETALLE!$A$1:$AK$841,22,FALSE)</f>
        <v>1.1000000000000001</v>
      </c>
      <c r="AI724">
        <f>VLOOKUP(A724,[1]DETALLE!$A$1:$AK$841,27,FALSE)</f>
        <v>0.47599999999999998</v>
      </c>
      <c r="AJ724" t="str">
        <f>VLOOKUP(A724,[1]DETALLE!$A$1:$AK$841,18,FALSE)</f>
        <v>Departmental Digital</v>
      </c>
      <c r="AK724">
        <f t="shared" si="55"/>
        <v>1</v>
      </c>
      <c r="AL724">
        <f t="shared" si="56"/>
        <v>0</v>
      </c>
      <c r="AM724">
        <f t="shared" si="57"/>
        <v>1</v>
      </c>
      <c r="AN724">
        <f t="shared" si="58"/>
        <v>0</v>
      </c>
      <c r="AO724">
        <f t="shared" si="59"/>
        <v>0</v>
      </c>
    </row>
    <row r="725" spans="1:41" x14ac:dyDescent="0.25">
      <c r="A725" t="s">
        <v>135</v>
      </c>
      <c r="B725">
        <v>2019</v>
      </c>
      <c r="C725" t="s">
        <v>37</v>
      </c>
      <c r="D725" t="s">
        <v>38</v>
      </c>
      <c r="E725">
        <v>25</v>
      </c>
      <c r="F725" t="s">
        <v>44</v>
      </c>
      <c r="G725">
        <v>0</v>
      </c>
      <c r="H725" t="s">
        <v>91</v>
      </c>
      <c r="I725">
        <v>803</v>
      </c>
      <c r="J725">
        <v>1573</v>
      </c>
      <c r="K725">
        <v>0.2</v>
      </c>
      <c r="L725">
        <v>0.6</v>
      </c>
      <c r="M725">
        <v>0.8</v>
      </c>
      <c r="N725">
        <v>1.05</v>
      </c>
      <c r="O725">
        <v>1.1000000000000001</v>
      </c>
      <c r="P725">
        <v>1.1499999999999999</v>
      </c>
      <c r="Q725" t="s">
        <v>46</v>
      </c>
      <c r="R725">
        <v>4</v>
      </c>
      <c r="S725">
        <v>6</v>
      </c>
      <c r="T725" t="s">
        <v>47</v>
      </c>
      <c r="U725" t="s">
        <v>91</v>
      </c>
      <c r="V725" t="s">
        <v>35</v>
      </c>
      <c r="W725" t="s">
        <v>50</v>
      </c>
      <c r="X725">
        <v>2019</v>
      </c>
      <c r="Y725" t="s">
        <v>37</v>
      </c>
      <c r="Z725" t="s">
        <v>38</v>
      </c>
      <c r="AA725">
        <v>25</v>
      </c>
      <c r="AB725">
        <v>17</v>
      </c>
      <c r="AC725">
        <v>0</v>
      </c>
      <c r="AD725">
        <v>0</v>
      </c>
      <c r="AE725">
        <v>1573</v>
      </c>
      <c r="AF725">
        <f>VLOOKUP(A725,[1]DETALLE!$A$1:$AK$841,37,FALSE)</f>
        <v>0</v>
      </c>
      <c r="AG725">
        <f>VLOOKUP(A725,[1]DETALLE!$A$1:$AK$841,16,FALSE)</f>
        <v>2693</v>
      </c>
      <c r="AH725">
        <f>VLOOKUP(A725,[1]DETALLE!$A$1:$AK$841,22,FALSE)</f>
        <v>1.05</v>
      </c>
      <c r="AI725">
        <f>VLOOKUP(A725,[1]DETALLE!$A$1:$AK$841,27,FALSE)</f>
        <v>0.44400000000000006</v>
      </c>
      <c r="AJ725" t="str">
        <f>VLOOKUP(A725,[1]DETALLE!$A$1:$AK$841,18,FALSE)</f>
        <v>A4 Mono MFPs</v>
      </c>
      <c r="AK725">
        <f t="shared" si="55"/>
        <v>0</v>
      </c>
      <c r="AL725">
        <f t="shared" si="56"/>
        <v>0</v>
      </c>
      <c r="AM725">
        <f t="shared" si="57"/>
        <v>0</v>
      </c>
      <c r="AN725">
        <f t="shared" si="58"/>
        <v>0</v>
      </c>
      <c r="AO725">
        <f t="shared" si="59"/>
        <v>0</v>
      </c>
    </row>
    <row r="726" spans="1:41" x14ac:dyDescent="0.25">
      <c r="A726" t="s">
        <v>618</v>
      </c>
      <c r="B726">
        <v>2019</v>
      </c>
      <c r="C726" t="s">
        <v>37</v>
      </c>
      <c r="D726" t="s">
        <v>38</v>
      </c>
      <c r="E726">
        <v>25</v>
      </c>
      <c r="F726" t="s">
        <v>40</v>
      </c>
      <c r="G726">
        <v>1</v>
      </c>
      <c r="H726" t="s">
        <v>91</v>
      </c>
      <c r="I726">
        <v>803</v>
      </c>
      <c r="J726">
        <v>1573</v>
      </c>
      <c r="K726">
        <v>0.2</v>
      </c>
      <c r="L726">
        <v>0.6</v>
      </c>
      <c r="M726">
        <v>0.8</v>
      </c>
      <c r="N726">
        <v>1.05</v>
      </c>
      <c r="O726">
        <v>1.1000000000000001</v>
      </c>
      <c r="P726">
        <v>1.1499999999999999</v>
      </c>
      <c r="Q726" t="s">
        <v>46</v>
      </c>
      <c r="R726">
        <v>4</v>
      </c>
      <c r="S726">
        <v>6</v>
      </c>
      <c r="T726" t="s">
        <v>47</v>
      </c>
      <c r="U726" t="s">
        <v>91</v>
      </c>
      <c r="V726" t="s">
        <v>35</v>
      </c>
      <c r="W726" t="s">
        <v>50</v>
      </c>
      <c r="X726">
        <v>2019</v>
      </c>
      <c r="Y726" t="s">
        <v>37</v>
      </c>
      <c r="Z726" t="s">
        <v>38</v>
      </c>
      <c r="AA726">
        <v>28</v>
      </c>
      <c r="AB726">
        <v>31</v>
      </c>
      <c r="AC726">
        <v>1.1000000000000001</v>
      </c>
      <c r="AD726">
        <v>0.25</v>
      </c>
      <c r="AE726">
        <v>1730.3</v>
      </c>
      <c r="AF726">
        <f>VLOOKUP(A726,[1]DETALLE!$A$1:$AK$841,37,FALSE)</f>
        <v>0</v>
      </c>
      <c r="AG726">
        <f>VLOOKUP(A726,[1]DETALLE!$A$1:$AK$841,16,FALSE)</f>
        <v>3</v>
      </c>
      <c r="AH726">
        <f>VLOOKUP(A726,[1]DETALLE!$A$1:$AK$841,22,FALSE)</f>
        <v>0</v>
      </c>
      <c r="AI726">
        <f>VLOOKUP(A726,[1]DETALLE!$A$1:$AK$841,27,FALSE)</f>
        <v>0</v>
      </c>
      <c r="AJ726" t="str">
        <f>VLOOKUP(A726,[1]DETALLE!$A$1:$AK$841,18,FALSE)</f>
        <v>Departmental Digital</v>
      </c>
      <c r="AK726">
        <f t="shared" si="55"/>
        <v>0</v>
      </c>
      <c r="AL726">
        <f t="shared" si="56"/>
        <v>0</v>
      </c>
      <c r="AM726">
        <f t="shared" si="57"/>
        <v>0</v>
      </c>
      <c r="AN726">
        <f t="shared" si="58"/>
        <v>0</v>
      </c>
      <c r="AO726">
        <f t="shared" si="59"/>
        <v>0</v>
      </c>
    </row>
    <row r="727" spans="1:41" x14ac:dyDescent="0.25">
      <c r="A727" t="s">
        <v>619</v>
      </c>
      <c r="B727">
        <v>2019</v>
      </c>
      <c r="C727" t="s">
        <v>37</v>
      </c>
      <c r="D727" t="s">
        <v>38</v>
      </c>
      <c r="E727">
        <v>25</v>
      </c>
      <c r="F727" t="s">
        <v>40</v>
      </c>
      <c r="G727">
        <v>2.0333329999999998</v>
      </c>
      <c r="H727" t="s">
        <v>116</v>
      </c>
      <c r="I727">
        <v>655</v>
      </c>
      <c r="J727">
        <v>1365</v>
      </c>
      <c r="K727">
        <v>0</v>
      </c>
      <c r="L727">
        <v>0</v>
      </c>
      <c r="M727">
        <v>0.6</v>
      </c>
      <c r="N727">
        <v>0.8</v>
      </c>
      <c r="O727">
        <v>1.05</v>
      </c>
      <c r="P727">
        <v>1.1000000000000001</v>
      </c>
      <c r="Q727" t="s">
        <v>46</v>
      </c>
      <c r="R727">
        <v>5</v>
      </c>
      <c r="S727">
        <v>9</v>
      </c>
      <c r="T727" t="s">
        <v>47</v>
      </c>
      <c r="U727" t="s">
        <v>58</v>
      </c>
      <c r="V727" t="s">
        <v>35</v>
      </c>
      <c r="W727" t="s">
        <v>59</v>
      </c>
      <c r="X727">
        <v>2019</v>
      </c>
      <c r="Y727" t="s">
        <v>37</v>
      </c>
      <c r="Z727" t="s">
        <v>38</v>
      </c>
      <c r="AA727">
        <v>25</v>
      </c>
      <c r="AB727">
        <v>42</v>
      </c>
      <c r="AC727">
        <v>1.05</v>
      </c>
      <c r="AD727">
        <v>0.40666659999999999</v>
      </c>
      <c r="AE727">
        <v>1433.25</v>
      </c>
      <c r="AF727">
        <f>VLOOKUP(A727,[1]DETALLE!$A$1:$AK$841,37,FALSE)</f>
        <v>1501.5000000000002</v>
      </c>
      <c r="AG727">
        <f>VLOOKUP(A727,[1]DETALLE!$A$1:$AK$841,16,FALSE)</f>
        <v>2699</v>
      </c>
      <c r="AH727">
        <f>VLOOKUP(A727,[1]DETALLE!$A$1:$AK$841,22,FALSE)</f>
        <v>1.1000000000000001</v>
      </c>
      <c r="AI727">
        <f>VLOOKUP(A727,[1]DETALLE!$A$1:$AK$841,27,FALSE)</f>
        <v>0.04</v>
      </c>
      <c r="AJ727" t="str">
        <f>VLOOKUP(A727,[1]DETALLE!$A$1:$AK$841,18,FALSE)</f>
        <v>A3 Office Color Laser MFPs</v>
      </c>
      <c r="AK727">
        <f t="shared" si="55"/>
        <v>0</v>
      </c>
      <c r="AL727">
        <f t="shared" si="56"/>
        <v>0</v>
      </c>
      <c r="AM727">
        <f t="shared" si="57"/>
        <v>0</v>
      </c>
      <c r="AN727">
        <f t="shared" si="58"/>
        <v>0</v>
      </c>
      <c r="AO727">
        <f t="shared" si="59"/>
        <v>0</v>
      </c>
    </row>
    <row r="728" spans="1:41" x14ac:dyDescent="0.25">
      <c r="A728" t="s">
        <v>620</v>
      </c>
      <c r="B728">
        <v>2019</v>
      </c>
      <c r="C728" t="s">
        <v>37</v>
      </c>
      <c r="D728" t="s">
        <v>38</v>
      </c>
      <c r="E728">
        <v>25</v>
      </c>
      <c r="F728" t="s">
        <v>44</v>
      </c>
      <c r="G728">
        <v>0</v>
      </c>
      <c r="H728" t="s">
        <v>58</v>
      </c>
      <c r="I728">
        <v>655</v>
      </c>
      <c r="J728">
        <v>1365</v>
      </c>
      <c r="K728">
        <v>0</v>
      </c>
      <c r="L728">
        <v>0</v>
      </c>
      <c r="M728">
        <v>0.6</v>
      </c>
      <c r="N728">
        <v>0.8</v>
      </c>
      <c r="O728">
        <v>1.05</v>
      </c>
      <c r="P728">
        <v>1.1000000000000001</v>
      </c>
      <c r="Q728" t="s">
        <v>46</v>
      </c>
      <c r="R728">
        <v>5</v>
      </c>
      <c r="S728">
        <v>9</v>
      </c>
      <c r="T728" t="s">
        <v>47</v>
      </c>
      <c r="U728" t="s">
        <v>58</v>
      </c>
      <c r="V728" t="s">
        <v>35</v>
      </c>
      <c r="W728" t="s">
        <v>50</v>
      </c>
      <c r="X728">
        <v>2019</v>
      </c>
      <c r="Y728" t="s">
        <v>37</v>
      </c>
      <c r="Z728" t="s">
        <v>38</v>
      </c>
      <c r="AA728">
        <v>26</v>
      </c>
      <c r="AB728">
        <v>36</v>
      </c>
      <c r="AC728">
        <v>0</v>
      </c>
      <c r="AD728">
        <v>0</v>
      </c>
      <c r="AE728">
        <v>1365</v>
      </c>
      <c r="AF728">
        <f>VLOOKUP(A728,[1]DETALLE!$A$1:$AK$841,37,FALSE)</f>
        <v>819</v>
      </c>
      <c r="AG728">
        <f>VLOOKUP(A728,[1]DETALLE!$A$1:$AK$841,16,FALSE)</f>
        <v>14</v>
      </c>
      <c r="AH728">
        <f>VLOOKUP(A728,[1]DETALLE!$A$1:$AK$841,22,FALSE)</f>
        <v>0.6</v>
      </c>
      <c r="AI728">
        <f>VLOOKUP(A728,[1]DETALLE!$A$1:$AK$841,27,FALSE)</f>
        <v>0</v>
      </c>
      <c r="AJ728" t="str">
        <f>VLOOKUP(A728,[1]DETALLE!$A$1:$AK$841,18,FALSE)</f>
        <v>A3 Professional Color Laser MFPs</v>
      </c>
      <c r="AK728">
        <f t="shared" si="55"/>
        <v>0</v>
      </c>
      <c r="AL728">
        <f t="shared" si="56"/>
        <v>0</v>
      </c>
      <c r="AM728">
        <f t="shared" si="57"/>
        <v>0</v>
      </c>
      <c r="AN728">
        <f t="shared" si="58"/>
        <v>1</v>
      </c>
      <c r="AO728">
        <f t="shared" si="59"/>
        <v>0</v>
      </c>
    </row>
    <row r="729" spans="1:41" x14ac:dyDescent="0.25">
      <c r="A729" t="s">
        <v>621</v>
      </c>
      <c r="B729">
        <v>2019</v>
      </c>
      <c r="C729" t="s">
        <v>37</v>
      </c>
      <c r="D729" t="s">
        <v>38</v>
      </c>
      <c r="E729">
        <v>25</v>
      </c>
      <c r="F729" t="s">
        <v>44</v>
      </c>
      <c r="G729">
        <v>0</v>
      </c>
      <c r="H729" t="s">
        <v>145</v>
      </c>
      <c r="I729">
        <v>468</v>
      </c>
      <c r="J729">
        <v>715</v>
      </c>
      <c r="K729">
        <v>0</v>
      </c>
      <c r="L729">
        <v>0</v>
      </c>
      <c r="M729">
        <v>0</v>
      </c>
      <c r="N729">
        <v>0.6</v>
      </c>
      <c r="O729">
        <v>0.8</v>
      </c>
      <c r="P729">
        <v>1.05</v>
      </c>
      <c r="Q729" t="s">
        <v>46</v>
      </c>
      <c r="R729">
        <v>5</v>
      </c>
      <c r="S729">
        <v>9</v>
      </c>
      <c r="T729" t="s">
        <v>47</v>
      </c>
      <c r="U729" t="s">
        <v>145</v>
      </c>
      <c r="V729" t="s">
        <v>35</v>
      </c>
      <c r="W729" t="s">
        <v>55</v>
      </c>
      <c r="X729">
        <v>2019</v>
      </c>
      <c r="Y729" t="s">
        <v>37</v>
      </c>
      <c r="Z729" t="s">
        <v>38</v>
      </c>
      <c r="AA729">
        <v>26</v>
      </c>
      <c r="AB729">
        <v>45</v>
      </c>
      <c r="AC729">
        <v>0</v>
      </c>
      <c r="AD729">
        <v>0</v>
      </c>
      <c r="AE729">
        <v>715</v>
      </c>
      <c r="AF729" t="e">
        <f>VLOOKUP(A729,[1]DETALLE!$A$1:$AK$841,37,FALSE)</f>
        <v>#N/A</v>
      </c>
      <c r="AG729" t="e">
        <f>VLOOKUP(A729,[1]DETALLE!$A$1:$AK$841,16,FALSE)</f>
        <v>#N/A</v>
      </c>
      <c r="AH729" t="e">
        <f>VLOOKUP(A729,[1]DETALLE!$A$1:$AK$841,22,FALSE)</f>
        <v>#N/A</v>
      </c>
      <c r="AI729" t="e">
        <f>VLOOKUP(A729,[1]DETALLE!$A$1:$AK$841,27,FALSE)</f>
        <v>#N/A</v>
      </c>
      <c r="AJ729" t="e">
        <f>VLOOKUP(A729,[1]DETALLE!$A$1:$AK$841,18,FALSE)</f>
        <v>#N/A</v>
      </c>
      <c r="AK729" t="e">
        <f t="shared" si="55"/>
        <v>#N/A</v>
      </c>
      <c r="AL729" t="e">
        <f t="shared" si="56"/>
        <v>#N/A</v>
      </c>
      <c r="AM729" t="e">
        <f t="shared" si="57"/>
        <v>#N/A</v>
      </c>
      <c r="AN729" t="e">
        <f t="shared" si="58"/>
        <v>#N/A</v>
      </c>
      <c r="AO729" t="e">
        <f t="shared" si="59"/>
        <v>#N/A</v>
      </c>
    </row>
    <row r="730" spans="1:41" x14ac:dyDescent="0.25">
      <c r="A730" t="s">
        <v>622</v>
      </c>
      <c r="B730">
        <v>2019</v>
      </c>
      <c r="C730" t="s">
        <v>37</v>
      </c>
      <c r="D730" t="s">
        <v>38</v>
      </c>
      <c r="E730">
        <v>25</v>
      </c>
      <c r="F730" t="s">
        <v>44</v>
      </c>
      <c r="G730">
        <v>0</v>
      </c>
      <c r="H730" t="s">
        <v>71</v>
      </c>
      <c r="I730">
        <v>468</v>
      </c>
      <c r="J730">
        <v>715</v>
      </c>
      <c r="K730">
        <v>0</v>
      </c>
      <c r="L730">
        <v>0</v>
      </c>
      <c r="M730">
        <v>0</v>
      </c>
      <c r="N730">
        <v>0.6</v>
      </c>
      <c r="O730">
        <v>0.8</v>
      </c>
      <c r="P730">
        <v>1.05</v>
      </c>
      <c r="Q730" t="s">
        <v>46</v>
      </c>
      <c r="R730">
        <v>5</v>
      </c>
      <c r="S730">
        <v>9</v>
      </c>
      <c r="T730" t="s">
        <v>47</v>
      </c>
      <c r="U730" t="s">
        <v>71</v>
      </c>
      <c r="V730" t="s">
        <v>35</v>
      </c>
      <c r="W730" t="s">
        <v>55</v>
      </c>
      <c r="X730">
        <v>2019</v>
      </c>
      <c r="Y730" t="s">
        <v>37</v>
      </c>
      <c r="Z730" t="s">
        <v>38</v>
      </c>
      <c r="AA730">
        <v>25</v>
      </c>
      <c r="AB730">
        <v>357</v>
      </c>
      <c r="AC730">
        <v>0</v>
      </c>
      <c r="AD730">
        <v>0</v>
      </c>
      <c r="AE730">
        <v>715</v>
      </c>
      <c r="AF730">
        <f>VLOOKUP(A730,[1]DETALLE!$A$1:$AK$841,37,FALSE)</f>
        <v>1258.4000000000003</v>
      </c>
      <c r="AG730">
        <f>VLOOKUP(A730,[1]DETALLE!$A$1:$AK$841,16,FALSE)</f>
        <v>8</v>
      </c>
      <c r="AH730">
        <f>VLOOKUP(A730,[1]DETALLE!$A$1:$AK$841,22,FALSE)</f>
        <v>0.8</v>
      </c>
      <c r="AI730">
        <f>VLOOKUP(A730,[1]DETALLE!$A$1:$AK$841,27,FALSE)</f>
        <v>0.26750000000000002</v>
      </c>
      <c r="AJ730" t="str">
        <f>VLOOKUP(A730,[1]DETALLE!$A$1:$AK$841,18,FALSE)</f>
        <v>WF Mono Systems and Legacy Color</v>
      </c>
      <c r="AK730">
        <f t="shared" si="55"/>
        <v>0</v>
      </c>
      <c r="AL730">
        <f t="shared" si="56"/>
        <v>0</v>
      </c>
      <c r="AM730">
        <f t="shared" si="57"/>
        <v>0</v>
      </c>
      <c r="AN730">
        <f t="shared" si="58"/>
        <v>0</v>
      </c>
      <c r="AO730">
        <f t="shared" si="59"/>
        <v>0</v>
      </c>
    </row>
    <row r="731" spans="1:41" x14ac:dyDescent="0.25">
      <c r="A731" t="s">
        <v>623</v>
      </c>
      <c r="B731">
        <v>2019</v>
      </c>
      <c r="C731" t="s">
        <v>37</v>
      </c>
      <c r="D731" t="s">
        <v>38</v>
      </c>
      <c r="E731">
        <v>25</v>
      </c>
      <c r="F731" t="s">
        <v>40</v>
      </c>
      <c r="G731">
        <v>0.55000000000000004</v>
      </c>
      <c r="H731" t="s">
        <v>54</v>
      </c>
      <c r="I731">
        <v>803</v>
      </c>
      <c r="J731">
        <v>1573</v>
      </c>
      <c r="K731">
        <v>0.2</v>
      </c>
      <c r="L731">
        <v>0.6</v>
      </c>
      <c r="M731">
        <v>0.8</v>
      </c>
      <c r="N731">
        <v>1.05</v>
      </c>
      <c r="O731">
        <v>1.1000000000000001</v>
      </c>
      <c r="P731">
        <v>1.1499999999999999</v>
      </c>
      <c r="Q731" t="s">
        <v>46</v>
      </c>
      <c r="R731">
        <v>4</v>
      </c>
      <c r="S731">
        <v>6</v>
      </c>
      <c r="T731" t="s">
        <v>47</v>
      </c>
      <c r="U731" t="s">
        <v>54</v>
      </c>
      <c r="V731" t="s">
        <v>35</v>
      </c>
      <c r="W731" t="s">
        <v>50</v>
      </c>
      <c r="X731">
        <v>2019</v>
      </c>
      <c r="Y731" t="s">
        <v>37</v>
      </c>
      <c r="Z731" t="s">
        <v>38</v>
      </c>
      <c r="AA731">
        <v>30</v>
      </c>
      <c r="AB731">
        <v>56</v>
      </c>
      <c r="AC731">
        <v>1.1000000000000001</v>
      </c>
      <c r="AD731">
        <v>0.13750000000000001</v>
      </c>
      <c r="AE731">
        <v>1730.3</v>
      </c>
      <c r="AF731">
        <f>VLOOKUP(A731,[1]DETALLE!$A$1:$AK$841,37,FALSE)</f>
        <v>750.75000000000011</v>
      </c>
      <c r="AG731">
        <f>VLOOKUP(A731,[1]DETALLE!$A$1:$AK$841,16,FALSE)</f>
        <v>93</v>
      </c>
      <c r="AH731">
        <f>VLOOKUP(A731,[1]DETALLE!$A$1:$AK$841,22,FALSE)</f>
        <v>1.05</v>
      </c>
      <c r="AI731">
        <f>VLOOKUP(A731,[1]DETALLE!$A$1:$AK$841,27,FALSE)</f>
        <v>0.2</v>
      </c>
      <c r="AJ731" t="str">
        <f>VLOOKUP(A731,[1]DETALLE!$A$1:$AK$841,18,FALSE)</f>
        <v>A4 Mono MFPs</v>
      </c>
      <c r="AK731">
        <f t="shared" si="55"/>
        <v>0</v>
      </c>
      <c r="AL731">
        <f t="shared" si="56"/>
        <v>0</v>
      </c>
      <c r="AM731">
        <f t="shared" si="57"/>
        <v>0</v>
      </c>
      <c r="AN731">
        <f t="shared" si="58"/>
        <v>0</v>
      </c>
      <c r="AO731">
        <f t="shared" si="59"/>
        <v>0</v>
      </c>
    </row>
    <row r="732" spans="1:41" x14ac:dyDescent="0.25">
      <c r="A732" t="s">
        <v>624</v>
      </c>
      <c r="B732">
        <v>2019</v>
      </c>
      <c r="C732" t="s">
        <v>37</v>
      </c>
      <c r="D732" t="s">
        <v>38</v>
      </c>
      <c r="E732">
        <v>25</v>
      </c>
      <c r="F732" t="s">
        <v>40</v>
      </c>
      <c r="G732">
        <v>0.93333330000000003</v>
      </c>
      <c r="H732" t="s">
        <v>54</v>
      </c>
      <c r="I732">
        <v>803</v>
      </c>
      <c r="J732">
        <v>1573</v>
      </c>
      <c r="K732">
        <v>0.2</v>
      </c>
      <c r="L732">
        <v>0.6</v>
      </c>
      <c r="M732">
        <v>0.8</v>
      </c>
      <c r="N732">
        <v>1.05</v>
      </c>
      <c r="O732">
        <v>1.1000000000000001</v>
      </c>
      <c r="P732">
        <v>1.1499999999999999</v>
      </c>
      <c r="Q732" t="s">
        <v>46</v>
      </c>
      <c r="R732">
        <v>4</v>
      </c>
      <c r="S732">
        <v>6</v>
      </c>
      <c r="T732" t="s">
        <v>47</v>
      </c>
      <c r="U732" t="s">
        <v>54</v>
      </c>
      <c r="V732" t="s">
        <v>35</v>
      </c>
      <c r="W732" t="s">
        <v>73</v>
      </c>
      <c r="X732">
        <v>2019</v>
      </c>
      <c r="Y732" t="s">
        <v>37</v>
      </c>
      <c r="Z732" t="s">
        <v>38</v>
      </c>
      <c r="AA732">
        <v>25</v>
      </c>
      <c r="AB732">
        <v>59</v>
      </c>
      <c r="AC732">
        <v>1.1000000000000001</v>
      </c>
      <c r="AD732">
        <v>0.23333332500000001</v>
      </c>
      <c r="AE732">
        <v>1730.3</v>
      </c>
      <c r="AF732">
        <f>VLOOKUP(A732,[1]DETALLE!$A$1:$AK$841,37,FALSE)</f>
        <v>750.75000000000011</v>
      </c>
      <c r="AG732">
        <f>VLOOKUP(A732,[1]DETALLE!$A$1:$AK$841,16,FALSE)</f>
        <v>279</v>
      </c>
      <c r="AH732">
        <f>VLOOKUP(A732,[1]DETALLE!$A$1:$AK$841,22,FALSE)</f>
        <v>1.05</v>
      </c>
      <c r="AI732">
        <f>VLOOKUP(A732,[1]DETALLE!$A$1:$AK$841,27,FALSE)</f>
        <v>0</v>
      </c>
      <c r="AJ732" t="str">
        <f>VLOOKUP(A732,[1]DETALLE!$A$1:$AK$841,18,FALSE)</f>
        <v>A4 Mono MFPs</v>
      </c>
      <c r="AK732">
        <f t="shared" si="55"/>
        <v>0</v>
      </c>
      <c r="AL732">
        <f t="shared" si="56"/>
        <v>0</v>
      </c>
      <c r="AM732">
        <f t="shared" si="57"/>
        <v>0</v>
      </c>
      <c r="AN732">
        <f t="shared" si="58"/>
        <v>0</v>
      </c>
      <c r="AO732">
        <f t="shared" si="59"/>
        <v>0</v>
      </c>
    </row>
    <row r="733" spans="1:41" x14ac:dyDescent="0.25">
      <c r="A733" t="s">
        <v>625</v>
      </c>
      <c r="B733">
        <v>2019</v>
      </c>
      <c r="C733" t="s">
        <v>37</v>
      </c>
      <c r="D733" t="s">
        <v>38</v>
      </c>
      <c r="E733">
        <v>25</v>
      </c>
      <c r="F733" t="s">
        <v>40</v>
      </c>
      <c r="G733">
        <v>1.5</v>
      </c>
      <c r="H733" t="s">
        <v>58</v>
      </c>
      <c r="I733">
        <v>655</v>
      </c>
      <c r="J733">
        <v>1365</v>
      </c>
      <c r="K733">
        <v>0</v>
      </c>
      <c r="L733">
        <v>0</v>
      </c>
      <c r="M733">
        <v>0.6</v>
      </c>
      <c r="N733">
        <v>0.8</v>
      </c>
      <c r="O733">
        <v>1.05</v>
      </c>
      <c r="P733">
        <v>1.1000000000000001</v>
      </c>
      <c r="Q733" t="s">
        <v>46</v>
      </c>
      <c r="R733">
        <v>5</v>
      </c>
      <c r="S733">
        <v>9</v>
      </c>
      <c r="T733" t="s">
        <v>47</v>
      </c>
      <c r="U733" t="s">
        <v>58</v>
      </c>
      <c r="V733" t="s">
        <v>35</v>
      </c>
      <c r="W733" t="s">
        <v>55</v>
      </c>
      <c r="X733">
        <v>2019</v>
      </c>
      <c r="Y733" t="s">
        <v>37</v>
      </c>
      <c r="Z733" t="s">
        <v>38</v>
      </c>
      <c r="AA733">
        <v>25</v>
      </c>
      <c r="AB733">
        <v>42</v>
      </c>
      <c r="AC733">
        <v>1.05</v>
      </c>
      <c r="AD733">
        <v>0.3</v>
      </c>
      <c r="AE733">
        <v>1433.25</v>
      </c>
      <c r="AF733">
        <f>VLOOKUP(A733,[1]DETALLE!$A$1:$AK$841,37,FALSE)</f>
        <v>1433.25</v>
      </c>
      <c r="AG733">
        <f>VLOOKUP(A733,[1]DETALLE!$A$1:$AK$841,16,FALSE)</f>
        <v>38</v>
      </c>
      <c r="AH733">
        <f>VLOOKUP(A733,[1]DETALLE!$A$1:$AK$841,22,FALSE)</f>
        <v>1.05</v>
      </c>
      <c r="AI733">
        <f>VLOOKUP(A733,[1]DETALLE!$A$1:$AK$841,27,FALSE)</f>
        <v>0.22400000000000003</v>
      </c>
      <c r="AJ733" t="str">
        <f>VLOOKUP(A733,[1]DETALLE!$A$1:$AK$841,18,FALSE)</f>
        <v>Office Digital</v>
      </c>
      <c r="AK733">
        <f t="shared" si="55"/>
        <v>1</v>
      </c>
      <c r="AL733">
        <f t="shared" si="56"/>
        <v>0</v>
      </c>
      <c r="AM733">
        <f t="shared" si="57"/>
        <v>1</v>
      </c>
      <c r="AN733">
        <f t="shared" si="58"/>
        <v>0</v>
      </c>
      <c r="AO733">
        <f t="shared" si="59"/>
        <v>0</v>
      </c>
    </row>
    <row r="734" spans="1:41" x14ac:dyDescent="0.25">
      <c r="A734" t="s">
        <v>626</v>
      </c>
      <c r="B734">
        <v>2019</v>
      </c>
      <c r="C734" t="s">
        <v>37</v>
      </c>
      <c r="D734" t="s">
        <v>38</v>
      </c>
      <c r="E734">
        <v>26</v>
      </c>
      <c r="F734" t="s">
        <v>40</v>
      </c>
      <c r="G734">
        <v>0.86666670000000001</v>
      </c>
      <c r="H734" t="s">
        <v>58</v>
      </c>
      <c r="I734">
        <v>655</v>
      </c>
      <c r="J734">
        <v>1365</v>
      </c>
      <c r="K734">
        <v>0</v>
      </c>
      <c r="L734">
        <v>0</v>
      </c>
      <c r="M734">
        <v>0.6</v>
      </c>
      <c r="N734">
        <v>0.8</v>
      </c>
      <c r="O734">
        <v>1.05</v>
      </c>
      <c r="P734">
        <v>1.1000000000000001</v>
      </c>
      <c r="Q734" t="s">
        <v>46</v>
      </c>
      <c r="R734">
        <v>5</v>
      </c>
      <c r="S734">
        <v>9</v>
      </c>
      <c r="T734" t="s">
        <v>47</v>
      </c>
      <c r="U734" t="s">
        <v>45</v>
      </c>
      <c r="V734" t="s">
        <v>35</v>
      </c>
      <c r="W734" t="s">
        <v>73</v>
      </c>
      <c r="X734">
        <v>2019</v>
      </c>
      <c r="Y734" t="s">
        <v>37</v>
      </c>
      <c r="Z734" t="s">
        <v>38</v>
      </c>
      <c r="AA734">
        <v>26</v>
      </c>
      <c r="AB734">
        <v>33</v>
      </c>
      <c r="AC734">
        <v>1.05</v>
      </c>
      <c r="AD734">
        <v>0.17333334</v>
      </c>
      <c r="AE734">
        <v>1433.25</v>
      </c>
      <c r="AF734">
        <f>VLOOKUP(A734,[1]DETALLE!$A$1:$AK$841,37,FALSE)</f>
        <v>819</v>
      </c>
      <c r="AG734">
        <f>VLOOKUP(A734,[1]DETALLE!$A$1:$AK$841,16,FALSE)</f>
        <v>9</v>
      </c>
      <c r="AH734">
        <f>VLOOKUP(A734,[1]DETALLE!$A$1:$AK$841,22,FALSE)</f>
        <v>0.6</v>
      </c>
      <c r="AI734">
        <f>VLOOKUP(A734,[1]DETALLE!$A$1:$AK$841,27,FALSE)</f>
        <v>0.35399999999999998</v>
      </c>
      <c r="AJ734" t="str">
        <f>VLOOKUP(A734,[1]DETALLE!$A$1:$AK$841,18,FALSE)</f>
        <v>Departmental Digital</v>
      </c>
      <c r="AK734">
        <f t="shared" si="55"/>
        <v>0</v>
      </c>
      <c r="AL734">
        <f t="shared" si="56"/>
        <v>0</v>
      </c>
      <c r="AM734">
        <f t="shared" si="57"/>
        <v>0</v>
      </c>
      <c r="AN734">
        <f t="shared" si="58"/>
        <v>0</v>
      </c>
      <c r="AO734">
        <f t="shared" si="59"/>
        <v>1</v>
      </c>
    </row>
    <row r="735" spans="1:41" x14ac:dyDescent="0.25">
      <c r="A735" t="s">
        <v>470</v>
      </c>
      <c r="B735">
        <v>2019</v>
      </c>
      <c r="C735" t="s">
        <v>37</v>
      </c>
      <c r="D735" t="s">
        <v>38</v>
      </c>
      <c r="E735">
        <v>26</v>
      </c>
      <c r="F735" t="s">
        <v>40</v>
      </c>
      <c r="G735">
        <v>1.733333</v>
      </c>
      <c r="H735" t="s">
        <v>58</v>
      </c>
      <c r="I735">
        <v>655</v>
      </c>
      <c r="J735">
        <v>1365</v>
      </c>
      <c r="K735">
        <v>0</v>
      </c>
      <c r="L735">
        <v>0</v>
      </c>
      <c r="M735">
        <v>0.6</v>
      </c>
      <c r="N735">
        <v>0.8</v>
      </c>
      <c r="O735">
        <v>1.05</v>
      </c>
      <c r="P735">
        <v>1.1000000000000001</v>
      </c>
      <c r="Q735" t="s">
        <v>46</v>
      </c>
      <c r="R735">
        <v>5</v>
      </c>
      <c r="S735">
        <v>9</v>
      </c>
      <c r="T735" t="s">
        <v>47</v>
      </c>
      <c r="U735" t="s">
        <v>45</v>
      </c>
      <c r="V735" t="s">
        <v>35</v>
      </c>
      <c r="W735" t="s">
        <v>50</v>
      </c>
      <c r="X735">
        <v>2019</v>
      </c>
      <c r="Y735" t="s">
        <v>37</v>
      </c>
      <c r="Z735" t="s">
        <v>38</v>
      </c>
      <c r="AA735">
        <v>26</v>
      </c>
      <c r="AB735">
        <v>11</v>
      </c>
      <c r="AC735">
        <v>0.6</v>
      </c>
      <c r="AD735">
        <v>0.34666659999999999</v>
      </c>
      <c r="AE735">
        <v>819</v>
      </c>
      <c r="AF735">
        <f>VLOOKUP(A735,[1]DETALLE!$A$1:$AK$841,37,FALSE)</f>
        <v>0</v>
      </c>
      <c r="AG735">
        <f>VLOOKUP(A735,[1]DETALLE!$A$1:$AK$841,16,FALSE)</f>
        <v>3</v>
      </c>
      <c r="AH735">
        <f>VLOOKUP(A735,[1]DETALLE!$A$1:$AK$841,22,FALSE)</f>
        <v>0</v>
      </c>
      <c r="AI735">
        <f>VLOOKUP(A735,[1]DETALLE!$A$1:$AK$841,27,FALSE)</f>
        <v>0.186</v>
      </c>
      <c r="AJ735" t="str">
        <f>VLOOKUP(A735,[1]DETALLE!$A$1:$AK$841,18,FALSE)</f>
        <v>Office Digital</v>
      </c>
      <c r="AK735">
        <f t="shared" si="55"/>
        <v>0</v>
      </c>
      <c r="AL735">
        <f t="shared" si="56"/>
        <v>0</v>
      </c>
      <c r="AM735">
        <f t="shared" si="57"/>
        <v>0</v>
      </c>
      <c r="AN735">
        <f t="shared" si="58"/>
        <v>0</v>
      </c>
      <c r="AO735">
        <f t="shared" si="59"/>
        <v>0</v>
      </c>
    </row>
    <row r="736" spans="1:41" x14ac:dyDescent="0.25">
      <c r="A736" t="s">
        <v>542</v>
      </c>
      <c r="B736">
        <v>2019</v>
      </c>
      <c r="C736" t="s">
        <v>37</v>
      </c>
      <c r="D736" t="s">
        <v>38</v>
      </c>
      <c r="E736">
        <v>26</v>
      </c>
      <c r="F736" t="s">
        <v>40</v>
      </c>
      <c r="G736">
        <v>0.13333329999999999</v>
      </c>
      <c r="H736" t="s">
        <v>116</v>
      </c>
      <c r="I736">
        <v>655</v>
      </c>
      <c r="J736">
        <v>1365</v>
      </c>
      <c r="K736">
        <v>0</v>
      </c>
      <c r="L736">
        <v>0</v>
      </c>
      <c r="M736">
        <v>0.6</v>
      </c>
      <c r="N736">
        <v>0.8</v>
      </c>
      <c r="O736">
        <v>1.05</v>
      </c>
      <c r="P736">
        <v>1.1000000000000001</v>
      </c>
      <c r="Q736" t="s">
        <v>46</v>
      </c>
      <c r="R736">
        <v>5</v>
      </c>
      <c r="S736">
        <v>9</v>
      </c>
      <c r="T736" t="s">
        <v>47</v>
      </c>
      <c r="U736" t="s">
        <v>64</v>
      </c>
      <c r="V736" t="s">
        <v>35</v>
      </c>
      <c r="W736" t="s">
        <v>59</v>
      </c>
      <c r="X736">
        <v>2019</v>
      </c>
      <c r="Y736" t="s">
        <v>37</v>
      </c>
      <c r="Z736" t="s">
        <v>38</v>
      </c>
      <c r="AA736">
        <v>29</v>
      </c>
      <c r="AB736">
        <v>4</v>
      </c>
      <c r="AC736">
        <v>0</v>
      </c>
      <c r="AD736">
        <v>2.6666659999999998E-2</v>
      </c>
      <c r="AE736">
        <v>0</v>
      </c>
      <c r="AF736">
        <f>VLOOKUP(A736,[1]DETALLE!$A$1:$AK$841,37,FALSE)</f>
        <v>426.14000000000004</v>
      </c>
      <c r="AG736">
        <f>VLOOKUP(A736,[1]DETALLE!$A$1:$AK$841,16,FALSE)</f>
        <v>20</v>
      </c>
      <c r="AH736">
        <f>VLOOKUP(A736,[1]DETALLE!$A$1:$AK$841,22,FALSE)</f>
        <v>0.6</v>
      </c>
      <c r="AI736">
        <f>VLOOKUP(A736,[1]DETALLE!$A$1:$AK$841,27,FALSE)</f>
        <v>1.016</v>
      </c>
      <c r="AJ736" t="str">
        <f>VLOOKUP(A736,[1]DETALLE!$A$1:$AK$841,18,FALSE)</f>
        <v>Color Solid Ink Printers</v>
      </c>
      <c r="AK736">
        <f t="shared" si="55"/>
        <v>0</v>
      </c>
      <c r="AL736">
        <f t="shared" si="56"/>
        <v>0</v>
      </c>
      <c r="AM736">
        <f t="shared" si="57"/>
        <v>0</v>
      </c>
      <c r="AN736">
        <f t="shared" si="58"/>
        <v>0</v>
      </c>
      <c r="AO736">
        <f t="shared" si="59"/>
        <v>0</v>
      </c>
    </row>
    <row r="737" spans="1:41" x14ac:dyDescent="0.25">
      <c r="A737" t="s">
        <v>563</v>
      </c>
      <c r="B737">
        <v>2019</v>
      </c>
      <c r="C737" t="s">
        <v>37</v>
      </c>
      <c r="D737" t="s">
        <v>38</v>
      </c>
      <c r="E737">
        <v>26</v>
      </c>
      <c r="F737" t="s">
        <v>40</v>
      </c>
      <c r="G737">
        <v>1.066667</v>
      </c>
      <c r="H737" t="s">
        <v>34</v>
      </c>
      <c r="I737">
        <v>468</v>
      </c>
      <c r="J737">
        <v>715</v>
      </c>
      <c r="K737">
        <v>0</v>
      </c>
      <c r="L737">
        <v>0</v>
      </c>
      <c r="M737">
        <v>0</v>
      </c>
      <c r="N737">
        <v>0.6</v>
      </c>
      <c r="O737">
        <v>0.8</v>
      </c>
      <c r="P737">
        <v>1.05</v>
      </c>
      <c r="Q737" t="s">
        <v>46</v>
      </c>
      <c r="R737">
        <v>5</v>
      </c>
      <c r="S737">
        <v>9</v>
      </c>
      <c r="T737" t="s">
        <v>47</v>
      </c>
      <c r="U737" t="s">
        <v>34</v>
      </c>
      <c r="V737" t="s">
        <v>35</v>
      </c>
      <c r="W737" t="s">
        <v>42</v>
      </c>
      <c r="X737">
        <v>2019</v>
      </c>
      <c r="Y737" t="s">
        <v>37</v>
      </c>
      <c r="Z737" t="s">
        <v>38</v>
      </c>
      <c r="AA737">
        <v>26</v>
      </c>
      <c r="AB737">
        <v>3</v>
      </c>
      <c r="AC737">
        <v>0</v>
      </c>
      <c r="AD737">
        <v>0.21333340000000001</v>
      </c>
      <c r="AE737">
        <v>0</v>
      </c>
      <c r="AF737">
        <f>VLOOKUP(A737,[1]DETALLE!$A$1:$AK$841,37,FALSE)</f>
        <v>0</v>
      </c>
      <c r="AG737">
        <f>VLOOKUP(A737,[1]DETALLE!$A$1:$AK$841,16,FALSE)</f>
        <v>54</v>
      </c>
      <c r="AH737">
        <f>VLOOKUP(A737,[1]DETALLE!$A$1:$AK$841,22,FALSE)</f>
        <v>1.1000000000000001</v>
      </c>
      <c r="AI737">
        <f>VLOOKUP(A737,[1]DETALLE!$A$1:$AK$841,27,FALSE)</f>
        <v>0.13250000000000001</v>
      </c>
      <c r="AJ737" t="str">
        <f>VLOOKUP(A737,[1]DETALLE!$A$1:$AK$841,18,FALSE)</f>
        <v>WF Mono Systems and Legacy Color</v>
      </c>
      <c r="AK737">
        <f t="shared" si="55"/>
        <v>1</v>
      </c>
      <c r="AL737">
        <f t="shared" si="56"/>
        <v>0</v>
      </c>
      <c r="AM737">
        <f t="shared" si="57"/>
        <v>0</v>
      </c>
      <c r="AN737">
        <f t="shared" si="58"/>
        <v>0</v>
      </c>
      <c r="AO737">
        <f t="shared" si="59"/>
        <v>0</v>
      </c>
    </row>
    <row r="738" spans="1:41" x14ac:dyDescent="0.25">
      <c r="A738" t="s">
        <v>627</v>
      </c>
      <c r="B738">
        <v>2019</v>
      </c>
      <c r="C738" t="s">
        <v>37</v>
      </c>
      <c r="D738" t="s">
        <v>38</v>
      </c>
      <c r="E738">
        <v>26</v>
      </c>
      <c r="F738" t="s">
        <v>40</v>
      </c>
      <c r="G738">
        <v>0.76666670000000003</v>
      </c>
      <c r="H738" t="s">
        <v>34</v>
      </c>
      <c r="I738">
        <v>468</v>
      </c>
      <c r="J738">
        <v>715</v>
      </c>
      <c r="K738">
        <v>0</v>
      </c>
      <c r="L738">
        <v>0</v>
      </c>
      <c r="M738">
        <v>0</v>
      </c>
      <c r="N738">
        <v>0.6</v>
      </c>
      <c r="O738">
        <v>0.8</v>
      </c>
      <c r="P738">
        <v>1.05</v>
      </c>
      <c r="Q738" t="s">
        <v>46</v>
      </c>
      <c r="R738">
        <v>5</v>
      </c>
      <c r="S738">
        <v>9</v>
      </c>
      <c r="T738" t="s">
        <v>47</v>
      </c>
      <c r="U738" t="s">
        <v>34</v>
      </c>
      <c r="V738" t="s">
        <v>35</v>
      </c>
      <c r="W738" t="s">
        <v>42</v>
      </c>
      <c r="X738">
        <v>2019</v>
      </c>
      <c r="Y738" t="s">
        <v>37</v>
      </c>
      <c r="Z738" t="s">
        <v>38</v>
      </c>
      <c r="AA738">
        <v>26</v>
      </c>
      <c r="AB738">
        <v>84</v>
      </c>
      <c r="AC738">
        <v>1.05</v>
      </c>
      <c r="AD738">
        <v>0.15333334000000001</v>
      </c>
      <c r="AE738">
        <v>750.75</v>
      </c>
      <c r="AF738">
        <f>VLOOKUP(A738,[1]DETALLE!$A$1:$AK$841,37,FALSE)</f>
        <v>750.75000000000011</v>
      </c>
      <c r="AG738">
        <f>VLOOKUP(A738,[1]DETALLE!$A$1:$AK$841,16,FALSE)</f>
        <v>278</v>
      </c>
      <c r="AH738">
        <f>VLOOKUP(A738,[1]DETALLE!$A$1:$AK$841,22,FALSE)</f>
        <v>1.05</v>
      </c>
      <c r="AI738">
        <f>VLOOKUP(A738,[1]DETALLE!$A$1:$AK$841,27,FALSE)</f>
        <v>0.36</v>
      </c>
      <c r="AJ738" t="str">
        <f>VLOOKUP(A738,[1]DETALLE!$A$1:$AK$841,18,FALSE)</f>
        <v>A4 Mono MFPs</v>
      </c>
      <c r="AK738">
        <f t="shared" si="55"/>
        <v>1</v>
      </c>
      <c r="AL738">
        <f t="shared" si="56"/>
        <v>0</v>
      </c>
      <c r="AM738">
        <f t="shared" si="57"/>
        <v>1</v>
      </c>
      <c r="AN738">
        <f t="shared" si="58"/>
        <v>0</v>
      </c>
      <c r="AO738">
        <f t="shared" si="59"/>
        <v>1</v>
      </c>
    </row>
    <row r="739" spans="1:41" x14ac:dyDescent="0.25">
      <c r="A739" t="s">
        <v>628</v>
      </c>
      <c r="B739">
        <v>2019</v>
      </c>
      <c r="C739" t="s">
        <v>37</v>
      </c>
      <c r="D739" t="s">
        <v>38</v>
      </c>
      <c r="E739">
        <v>26</v>
      </c>
      <c r="F739" t="s">
        <v>40</v>
      </c>
      <c r="G739">
        <v>0.28333330000000001</v>
      </c>
      <c r="H739" t="s">
        <v>71</v>
      </c>
      <c r="I739">
        <v>468</v>
      </c>
      <c r="J739">
        <v>715</v>
      </c>
      <c r="K739">
        <v>0</v>
      </c>
      <c r="L739">
        <v>0</v>
      </c>
      <c r="M739">
        <v>0</v>
      </c>
      <c r="N739">
        <v>0.6</v>
      </c>
      <c r="O739">
        <v>0.8</v>
      </c>
      <c r="P739">
        <v>1.05</v>
      </c>
      <c r="Q739" t="s">
        <v>46</v>
      </c>
      <c r="R739">
        <v>5</v>
      </c>
      <c r="S739">
        <v>9</v>
      </c>
      <c r="T739" t="s">
        <v>47</v>
      </c>
      <c r="U739" t="s">
        <v>34</v>
      </c>
      <c r="V739" t="s">
        <v>35</v>
      </c>
      <c r="W739" t="s">
        <v>50</v>
      </c>
      <c r="X739">
        <v>2019</v>
      </c>
      <c r="Y739" t="s">
        <v>37</v>
      </c>
      <c r="Z739" t="s">
        <v>38</v>
      </c>
      <c r="AA739">
        <v>29</v>
      </c>
      <c r="AB739">
        <v>179</v>
      </c>
      <c r="AC739">
        <v>1.05</v>
      </c>
      <c r="AD739">
        <v>5.6666660000000001E-2</v>
      </c>
      <c r="AE739">
        <v>750.75</v>
      </c>
      <c r="AF739">
        <f>VLOOKUP(A739,[1]DETALLE!$A$1:$AK$841,37,FALSE)</f>
        <v>750.75000000000011</v>
      </c>
      <c r="AG739">
        <f>VLOOKUP(A739,[1]DETALLE!$A$1:$AK$841,16,FALSE)</f>
        <v>526</v>
      </c>
      <c r="AH739">
        <f>VLOOKUP(A739,[1]DETALLE!$A$1:$AK$841,22,FALSE)</f>
        <v>1.05</v>
      </c>
      <c r="AI739">
        <f>VLOOKUP(A739,[1]DETALLE!$A$1:$AK$841,27,FALSE)</f>
        <v>0.33399999999999996</v>
      </c>
      <c r="AJ739" t="str">
        <f>VLOOKUP(A739,[1]DETALLE!$A$1:$AK$841,18,FALSE)</f>
        <v>A4 Mono MFPs</v>
      </c>
      <c r="AK739">
        <f t="shared" si="55"/>
        <v>1</v>
      </c>
      <c r="AL739">
        <f t="shared" si="56"/>
        <v>0</v>
      </c>
      <c r="AM739">
        <f t="shared" si="57"/>
        <v>1</v>
      </c>
      <c r="AN739">
        <f t="shared" si="58"/>
        <v>0</v>
      </c>
      <c r="AO739">
        <f t="shared" si="59"/>
        <v>0</v>
      </c>
    </row>
    <row r="740" spans="1:41" x14ac:dyDescent="0.25">
      <c r="A740" t="s">
        <v>629</v>
      </c>
      <c r="B740">
        <v>2019</v>
      </c>
      <c r="C740" t="s">
        <v>37</v>
      </c>
      <c r="D740" t="s">
        <v>38</v>
      </c>
      <c r="E740">
        <v>26</v>
      </c>
      <c r="F740" t="s">
        <v>40</v>
      </c>
      <c r="G740">
        <v>2.266667</v>
      </c>
      <c r="H740" t="s">
        <v>71</v>
      </c>
      <c r="I740">
        <v>468</v>
      </c>
      <c r="J740">
        <v>715</v>
      </c>
      <c r="K740">
        <v>0</v>
      </c>
      <c r="L740">
        <v>0</v>
      </c>
      <c r="M740">
        <v>0</v>
      </c>
      <c r="N740">
        <v>0.6</v>
      </c>
      <c r="O740">
        <v>0.8</v>
      </c>
      <c r="P740">
        <v>1.05</v>
      </c>
      <c r="Q740" t="s">
        <v>46</v>
      </c>
      <c r="R740">
        <v>5</v>
      </c>
      <c r="S740">
        <v>9</v>
      </c>
      <c r="T740" t="s">
        <v>47</v>
      </c>
      <c r="U740" t="s">
        <v>34</v>
      </c>
      <c r="V740" t="s">
        <v>35</v>
      </c>
      <c r="W740" t="s">
        <v>50</v>
      </c>
      <c r="X740">
        <v>2019</v>
      </c>
      <c r="Y740" t="s">
        <v>37</v>
      </c>
      <c r="Z740" t="s">
        <v>38</v>
      </c>
      <c r="AA740">
        <v>29</v>
      </c>
      <c r="AB740">
        <v>395</v>
      </c>
      <c r="AC740">
        <v>1.05</v>
      </c>
      <c r="AD740">
        <v>0.4533334</v>
      </c>
      <c r="AE740">
        <v>750.75</v>
      </c>
      <c r="AF740">
        <f>VLOOKUP(A740,[1]DETALLE!$A$1:$AK$841,37,FALSE)</f>
        <v>0</v>
      </c>
      <c r="AG740">
        <f>VLOOKUP(A740,[1]DETALLE!$A$1:$AK$841,16,FALSE)</f>
        <v>1</v>
      </c>
      <c r="AH740">
        <f>VLOOKUP(A740,[1]DETALLE!$A$1:$AK$841,22,FALSE)</f>
        <v>0</v>
      </c>
      <c r="AI740">
        <f>VLOOKUP(A740,[1]DETALLE!$A$1:$AK$841,27,FALSE)</f>
        <v>0.50749999999999995</v>
      </c>
      <c r="AJ740" t="str">
        <f>VLOOKUP(A740,[1]DETALLE!$A$1:$AK$841,18,FALSE)</f>
        <v>Light Production Digital Business</v>
      </c>
      <c r="AK740">
        <f t="shared" si="55"/>
        <v>0</v>
      </c>
      <c r="AL740">
        <f t="shared" si="56"/>
        <v>0</v>
      </c>
      <c r="AM740">
        <f t="shared" si="57"/>
        <v>0</v>
      </c>
      <c r="AN740">
        <f t="shared" si="58"/>
        <v>0</v>
      </c>
      <c r="AO740">
        <f t="shared" si="59"/>
        <v>0</v>
      </c>
    </row>
    <row r="741" spans="1:41" x14ac:dyDescent="0.25">
      <c r="A741" t="s">
        <v>161</v>
      </c>
      <c r="B741">
        <v>2019</v>
      </c>
      <c r="C741" t="s">
        <v>37</v>
      </c>
      <c r="D741" t="s">
        <v>38</v>
      </c>
      <c r="E741">
        <v>26</v>
      </c>
      <c r="F741" t="s">
        <v>44</v>
      </c>
      <c r="G741">
        <v>0</v>
      </c>
      <c r="H741" t="s">
        <v>45</v>
      </c>
      <c r="I741">
        <v>803</v>
      </c>
      <c r="J741">
        <v>1573</v>
      </c>
      <c r="K741">
        <v>0.2</v>
      </c>
      <c r="L741">
        <v>0.6</v>
      </c>
      <c r="M741">
        <v>0.8</v>
      </c>
      <c r="N741">
        <v>1.05</v>
      </c>
      <c r="O741">
        <v>1.1000000000000001</v>
      </c>
      <c r="P741">
        <v>1.1499999999999999</v>
      </c>
      <c r="Q741" t="s">
        <v>46</v>
      </c>
      <c r="R741">
        <v>4</v>
      </c>
      <c r="S741">
        <v>6</v>
      </c>
      <c r="T741" t="s">
        <v>47</v>
      </c>
      <c r="U741" t="s">
        <v>48</v>
      </c>
      <c r="V741" t="s">
        <v>35</v>
      </c>
      <c r="W741" t="s">
        <v>59</v>
      </c>
      <c r="X741">
        <v>2019</v>
      </c>
      <c r="Y741" t="s">
        <v>37</v>
      </c>
      <c r="Z741" t="s">
        <v>38</v>
      </c>
      <c r="AA741">
        <v>26</v>
      </c>
      <c r="AB741">
        <v>3</v>
      </c>
      <c r="AC741">
        <v>0</v>
      </c>
      <c r="AD741">
        <v>0</v>
      </c>
      <c r="AE741">
        <v>1573</v>
      </c>
      <c r="AF741" t="e">
        <f>VLOOKUP(A741,[1]DETALLE!$A$1:$AK$841,37,FALSE)</f>
        <v>#N/A</v>
      </c>
      <c r="AG741" t="e">
        <f>VLOOKUP(A741,[1]DETALLE!$A$1:$AK$841,16,FALSE)</f>
        <v>#N/A</v>
      </c>
      <c r="AH741" t="e">
        <f>VLOOKUP(A741,[1]DETALLE!$A$1:$AK$841,22,FALSE)</f>
        <v>#N/A</v>
      </c>
      <c r="AI741" t="e">
        <f>VLOOKUP(A741,[1]DETALLE!$A$1:$AK$841,27,FALSE)</f>
        <v>#N/A</v>
      </c>
      <c r="AJ741" t="e">
        <f>VLOOKUP(A741,[1]DETALLE!$A$1:$AK$841,18,FALSE)</f>
        <v>#N/A</v>
      </c>
      <c r="AK741" t="e">
        <f t="shared" si="55"/>
        <v>#N/A</v>
      </c>
      <c r="AL741" t="e">
        <f t="shared" si="56"/>
        <v>#N/A</v>
      </c>
      <c r="AM741" t="e">
        <f t="shared" si="57"/>
        <v>#N/A</v>
      </c>
      <c r="AN741" t="e">
        <f t="shared" si="58"/>
        <v>#N/A</v>
      </c>
      <c r="AO741" t="e">
        <f t="shared" si="59"/>
        <v>#N/A</v>
      </c>
    </row>
    <row r="742" spans="1:41" x14ac:dyDescent="0.25">
      <c r="A742" t="s">
        <v>630</v>
      </c>
      <c r="B742">
        <v>2019</v>
      </c>
      <c r="C742" t="s">
        <v>37</v>
      </c>
      <c r="D742" t="s">
        <v>38</v>
      </c>
      <c r="E742">
        <v>26</v>
      </c>
      <c r="F742" t="s">
        <v>40</v>
      </c>
      <c r="G742">
        <v>0.53333339999999996</v>
      </c>
      <c r="H742" t="s">
        <v>45</v>
      </c>
      <c r="I742">
        <v>803</v>
      </c>
      <c r="J742">
        <v>1573</v>
      </c>
      <c r="K742">
        <v>0.2</v>
      </c>
      <c r="L742">
        <v>0.6</v>
      </c>
      <c r="M742">
        <v>0.8</v>
      </c>
      <c r="N742">
        <v>1.05</v>
      </c>
      <c r="O742">
        <v>1.1000000000000001</v>
      </c>
      <c r="P742">
        <v>1.1499999999999999</v>
      </c>
      <c r="Q742" t="s">
        <v>46</v>
      </c>
      <c r="R742">
        <v>4</v>
      </c>
      <c r="S742">
        <v>6</v>
      </c>
      <c r="T742" t="s">
        <v>47</v>
      </c>
      <c r="U742" t="s">
        <v>48</v>
      </c>
      <c r="V742" t="s">
        <v>35</v>
      </c>
      <c r="W742" t="s">
        <v>73</v>
      </c>
      <c r="X742">
        <v>2019</v>
      </c>
      <c r="Y742" t="s">
        <v>37</v>
      </c>
      <c r="Z742" t="s">
        <v>38</v>
      </c>
      <c r="AA742">
        <v>26</v>
      </c>
      <c r="AB742">
        <v>31</v>
      </c>
      <c r="AC742">
        <v>1.1000000000000001</v>
      </c>
      <c r="AD742">
        <v>0.13333334999999999</v>
      </c>
      <c r="AE742">
        <v>1730.3</v>
      </c>
      <c r="AF742">
        <f>VLOOKUP(A742,[1]DETALLE!$A$1:$AK$841,37,FALSE)</f>
        <v>1730.3000000000004</v>
      </c>
      <c r="AG742">
        <f>VLOOKUP(A742,[1]DETALLE!$A$1:$AK$841,16,FALSE)</f>
        <v>50</v>
      </c>
      <c r="AH742">
        <f>VLOOKUP(A742,[1]DETALLE!$A$1:$AK$841,22,FALSE)</f>
        <v>1.1000000000000001</v>
      </c>
      <c r="AI742">
        <f>VLOOKUP(A742,[1]DETALLE!$A$1:$AK$841,27,FALSE)</f>
        <v>1</v>
      </c>
      <c r="AJ742" t="str">
        <f>VLOOKUP(A742,[1]DETALLE!$A$1:$AK$841,18,FALSE)</f>
        <v>WF Mono Systems and Legacy Color</v>
      </c>
      <c r="AK742">
        <f t="shared" si="55"/>
        <v>1</v>
      </c>
      <c r="AL742">
        <f t="shared" si="56"/>
        <v>0</v>
      </c>
      <c r="AM742">
        <f t="shared" si="57"/>
        <v>1</v>
      </c>
      <c r="AN742">
        <f t="shared" si="58"/>
        <v>0</v>
      </c>
      <c r="AO742">
        <f t="shared" si="59"/>
        <v>0</v>
      </c>
    </row>
    <row r="743" spans="1:41" x14ac:dyDescent="0.25">
      <c r="A743" t="s">
        <v>467</v>
      </c>
      <c r="B743">
        <v>2019</v>
      </c>
      <c r="C743" t="s">
        <v>37</v>
      </c>
      <c r="D743" t="s">
        <v>38</v>
      </c>
      <c r="E743">
        <v>26</v>
      </c>
      <c r="F743" t="s">
        <v>40</v>
      </c>
      <c r="G743">
        <v>2.95</v>
      </c>
      <c r="H743" t="s">
        <v>45</v>
      </c>
      <c r="I743">
        <v>803</v>
      </c>
      <c r="J743">
        <v>1573</v>
      </c>
      <c r="K743">
        <v>0.2</v>
      </c>
      <c r="L743">
        <v>0.6</v>
      </c>
      <c r="M743">
        <v>0.8</v>
      </c>
      <c r="N743">
        <v>1.05</v>
      </c>
      <c r="O743">
        <v>1.1000000000000001</v>
      </c>
      <c r="P743">
        <v>1.1499999999999999</v>
      </c>
      <c r="Q743" t="s">
        <v>46</v>
      </c>
      <c r="R743">
        <v>4</v>
      </c>
      <c r="S743">
        <v>6</v>
      </c>
      <c r="T743" t="s">
        <v>47</v>
      </c>
      <c r="U743" t="s">
        <v>48</v>
      </c>
      <c r="V743" t="s">
        <v>35</v>
      </c>
      <c r="W743" t="s">
        <v>50</v>
      </c>
      <c r="X743">
        <v>2019</v>
      </c>
      <c r="Y743" t="s">
        <v>37</v>
      </c>
      <c r="Z743" t="s">
        <v>38</v>
      </c>
      <c r="AA743">
        <v>26</v>
      </c>
      <c r="AB743">
        <v>2</v>
      </c>
      <c r="AC743">
        <v>0.2</v>
      </c>
      <c r="AD743">
        <v>0.73750000000000004</v>
      </c>
      <c r="AE743">
        <v>314.60000000000002</v>
      </c>
      <c r="AF743">
        <f>VLOOKUP(A743,[1]DETALLE!$A$1:$AK$841,37,FALSE)</f>
        <v>943.80000000000007</v>
      </c>
      <c r="AG743">
        <f>VLOOKUP(A743,[1]DETALLE!$A$1:$AK$841,16,FALSE)</f>
        <v>5</v>
      </c>
      <c r="AH743">
        <f>VLOOKUP(A743,[1]DETALLE!$A$1:$AK$841,22,FALSE)</f>
        <v>0.6</v>
      </c>
      <c r="AI743">
        <f>VLOOKUP(A743,[1]DETALLE!$A$1:$AK$841,27,FALSE)</f>
        <v>0</v>
      </c>
      <c r="AJ743" t="str">
        <f>VLOOKUP(A743,[1]DETALLE!$A$1:$AK$841,18,FALSE)</f>
        <v>Entry Production Color Low/Mid</v>
      </c>
      <c r="AK743">
        <f t="shared" si="55"/>
        <v>0</v>
      </c>
      <c r="AL743">
        <f t="shared" si="56"/>
        <v>0</v>
      </c>
      <c r="AM743">
        <f t="shared" si="57"/>
        <v>0</v>
      </c>
      <c r="AN743">
        <f t="shared" si="58"/>
        <v>0</v>
      </c>
      <c r="AO743">
        <f t="shared" si="59"/>
        <v>0</v>
      </c>
    </row>
    <row r="744" spans="1:41" x14ac:dyDescent="0.25">
      <c r="A744" t="s">
        <v>483</v>
      </c>
      <c r="B744">
        <v>2019</v>
      </c>
      <c r="C744" t="s">
        <v>37</v>
      </c>
      <c r="D744" t="s">
        <v>38</v>
      </c>
      <c r="E744">
        <v>26</v>
      </c>
      <c r="F744" t="s">
        <v>40</v>
      </c>
      <c r="G744">
        <v>0.1833333</v>
      </c>
      <c r="H744" t="s">
        <v>45</v>
      </c>
      <c r="I744">
        <v>803</v>
      </c>
      <c r="J744">
        <v>1573</v>
      </c>
      <c r="K744">
        <v>0.2</v>
      </c>
      <c r="L744">
        <v>0.6</v>
      </c>
      <c r="M744">
        <v>0.8</v>
      </c>
      <c r="N744">
        <v>1.05</v>
      </c>
      <c r="O744">
        <v>1.1000000000000001</v>
      </c>
      <c r="P744">
        <v>1.1499999999999999</v>
      </c>
      <c r="Q744" t="s">
        <v>46</v>
      </c>
      <c r="R744">
        <v>4</v>
      </c>
      <c r="S744">
        <v>6</v>
      </c>
      <c r="T744" t="s">
        <v>47</v>
      </c>
      <c r="U744" t="s">
        <v>48</v>
      </c>
      <c r="V744" t="s">
        <v>35</v>
      </c>
      <c r="W744" t="s">
        <v>130</v>
      </c>
      <c r="X744">
        <v>2019</v>
      </c>
      <c r="Y744" t="s">
        <v>37</v>
      </c>
      <c r="Z744" t="s">
        <v>38</v>
      </c>
      <c r="AA744">
        <v>26</v>
      </c>
      <c r="AB744">
        <v>11</v>
      </c>
      <c r="AC744">
        <v>0.8</v>
      </c>
      <c r="AD744">
        <v>4.5833325000000001E-2</v>
      </c>
      <c r="AE744">
        <v>1258.4000000000001</v>
      </c>
      <c r="AF744">
        <f>VLOOKUP(A744,[1]DETALLE!$A$1:$AK$841,37,FALSE)</f>
        <v>1258.4000000000003</v>
      </c>
      <c r="AG744">
        <f>VLOOKUP(A744,[1]DETALLE!$A$1:$AK$841,16,FALSE)</f>
        <v>14</v>
      </c>
      <c r="AH744">
        <f>VLOOKUP(A744,[1]DETALLE!$A$1:$AK$841,22,FALSE)</f>
        <v>0.8</v>
      </c>
      <c r="AI744">
        <f>VLOOKUP(A744,[1]DETALLE!$A$1:$AK$841,27,FALSE)</f>
        <v>1</v>
      </c>
      <c r="AJ744" t="str">
        <f>VLOOKUP(A744,[1]DETALLE!$A$1:$AK$841,18,FALSE)</f>
        <v>Entry Production Color Low/Mid</v>
      </c>
      <c r="AK744">
        <f t="shared" si="55"/>
        <v>1</v>
      </c>
      <c r="AL744">
        <f t="shared" si="56"/>
        <v>0</v>
      </c>
      <c r="AM744">
        <f t="shared" si="57"/>
        <v>1</v>
      </c>
      <c r="AN744">
        <f t="shared" si="58"/>
        <v>0</v>
      </c>
      <c r="AO744">
        <f t="shared" si="59"/>
        <v>0</v>
      </c>
    </row>
    <row r="745" spans="1:41" x14ac:dyDescent="0.25">
      <c r="A745" t="s">
        <v>631</v>
      </c>
      <c r="B745">
        <v>2019</v>
      </c>
      <c r="C745" t="s">
        <v>37</v>
      </c>
      <c r="D745" t="s">
        <v>38</v>
      </c>
      <c r="E745">
        <v>26</v>
      </c>
      <c r="F745" t="s">
        <v>40</v>
      </c>
      <c r="G745">
        <v>3.266667</v>
      </c>
      <c r="H745" t="s">
        <v>34</v>
      </c>
      <c r="I745">
        <v>468</v>
      </c>
      <c r="J745">
        <v>715</v>
      </c>
      <c r="K745">
        <v>0</v>
      </c>
      <c r="L745">
        <v>0</v>
      </c>
      <c r="M745">
        <v>0</v>
      </c>
      <c r="N745">
        <v>0.6</v>
      </c>
      <c r="O745">
        <v>0.8</v>
      </c>
      <c r="P745">
        <v>1.05</v>
      </c>
      <c r="Q745" t="s">
        <v>46</v>
      </c>
      <c r="R745">
        <v>5</v>
      </c>
      <c r="S745">
        <v>9</v>
      </c>
      <c r="T745" t="s">
        <v>47</v>
      </c>
      <c r="U745" t="s">
        <v>34</v>
      </c>
      <c r="V745" t="s">
        <v>35</v>
      </c>
      <c r="W745" t="s">
        <v>67</v>
      </c>
      <c r="X745">
        <v>2019</v>
      </c>
      <c r="Y745" t="s">
        <v>37</v>
      </c>
      <c r="Z745" t="s">
        <v>38</v>
      </c>
      <c r="AA745">
        <v>26</v>
      </c>
      <c r="AB745">
        <v>105</v>
      </c>
      <c r="AC745">
        <v>1.05</v>
      </c>
      <c r="AD745">
        <v>0.65333339999999995</v>
      </c>
      <c r="AE745">
        <v>750.75</v>
      </c>
      <c r="AF745">
        <f>VLOOKUP(A745,[1]DETALLE!$A$1:$AK$841,37,FALSE)</f>
        <v>1651.6500000000003</v>
      </c>
      <c r="AG745">
        <f>VLOOKUP(A745,[1]DETALLE!$A$1:$AK$841,16,FALSE)</f>
        <v>16</v>
      </c>
      <c r="AH745">
        <f>VLOOKUP(A745,[1]DETALLE!$A$1:$AK$841,22,FALSE)</f>
        <v>1.05</v>
      </c>
      <c r="AI745">
        <f>VLOOKUP(A745,[1]DETALLE!$A$1:$AK$841,27,FALSE)</f>
        <v>0.27500000000000002</v>
      </c>
      <c r="AJ745" t="str">
        <f>VLOOKUP(A745,[1]DETALLE!$A$1:$AK$841,18,FALSE)</f>
        <v>Entry Production Color Low/Mid</v>
      </c>
      <c r="AK745">
        <f t="shared" si="55"/>
        <v>0</v>
      </c>
      <c r="AL745">
        <f t="shared" si="56"/>
        <v>0</v>
      </c>
      <c r="AM745">
        <f t="shared" si="57"/>
        <v>1</v>
      </c>
      <c r="AN745">
        <f t="shared" si="58"/>
        <v>0</v>
      </c>
      <c r="AO745">
        <f t="shared" si="59"/>
        <v>0</v>
      </c>
    </row>
    <row r="746" spans="1:41" x14ac:dyDescent="0.25">
      <c r="A746" t="s">
        <v>632</v>
      </c>
      <c r="B746">
        <v>2019</v>
      </c>
      <c r="C746" t="s">
        <v>37</v>
      </c>
      <c r="D746" t="s">
        <v>38</v>
      </c>
      <c r="E746">
        <v>26</v>
      </c>
      <c r="F746" t="s">
        <v>40</v>
      </c>
      <c r="G746">
        <v>0</v>
      </c>
      <c r="H746" t="s">
        <v>71</v>
      </c>
      <c r="I746">
        <v>468</v>
      </c>
      <c r="J746">
        <v>715</v>
      </c>
      <c r="K746">
        <v>0</v>
      </c>
      <c r="L746">
        <v>0</v>
      </c>
      <c r="M746">
        <v>0</v>
      </c>
      <c r="N746">
        <v>0.6</v>
      </c>
      <c r="O746">
        <v>0.8</v>
      </c>
      <c r="P746">
        <v>1.05</v>
      </c>
      <c r="Q746" t="s">
        <v>46</v>
      </c>
      <c r="R746">
        <v>5</v>
      </c>
      <c r="S746">
        <v>9</v>
      </c>
      <c r="T746" t="s">
        <v>47</v>
      </c>
      <c r="U746" t="s">
        <v>71</v>
      </c>
      <c r="V746" t="s">
        <v>35</v>
      </c>
      <c r="W746" t="s">
        <v>55</v>
      </c>
      <c r="X746">
        <v>2019</v>
      </c>
      <c r="Y746" t="s">
        <v>37</v>
      </c>
      <c r="Z746" t="s">
        <v>38</v>
      </c>
      <c r="AA746">
        <v>30</v>
      </c>
      <c r="AB746">
        <v>255</v>
      </c>
      <c r="AC746">
        <v>1.05</v>
      </c>
      <c r="AD746">
        <v>0</v>
      </c>
      <c r="AE746">
        <v>750.75</v>
      </c>
      <c r="AF746">
        <f>VLOOKUP(A746,[1]DETALLE!$A$1:$AK$841,37,FALSE)</f>
        <v>0</v>
      </c>
      <c r="AG746">
        <f>VLOOKUP(A746,[1]DETALLE!$A$1:$AK$841,16,FALSE)</f>
        <v>1</v>
      </c>
      <c r="AH746">
        <f>VLOOKUP(A746,[1]DETALLE!$A$1:$AK$841,22,FALSE)</f>
        <v>0</v>
      </c>
      <c r="AI746">
        <f>VLOOKUP(A746,[1]DETALLE!$A$1:$AK$841,27,FALSE)</f>
        <v>0.375</v>
      </c>
      <c r="AJ746" t="str">
        <f>VLOOKUP(A746,[1]DETALLE!$A$1:$AK$841,18,FALSE)</f>
        <v>Light Production Digital Business</v>
      </c>
      <c r="AK746">
        <f t="shared" si="55"/>
        <v>0</v>
      </c>
      <c r="AL746">
        <f t="shared" si="56"/>
        <v>0</v>
      </c>
      <c r="AM746">
        <f t="shared" si="57"/>
        <v>0</v>
      </c>
      <c r="AN746">
        <f t="shared" si="58"/>
        <v>0</v>
      </c>
      <c r="AO746">
        <f t="shared" si="59"/>
        <v>0</v>
      </c>
    </row>
    <row r="747" spans="1:41" x14ac:dyDescent="0.25">
      <c r="A747" t="s">
        <v>174</v>
      </c>
      <c r="B747">
        <v>2019</v>
      </c>
      <c r="C747" t="s">
        <v>37</v>
      </c>
      <c r="D747" t="s">
        <v>38</v>
      </c>
      <c r="E747">
        <v>26</v>
      </c>
      <c r="F747" t="s">
        <v>40</v>
      </c>
      <c r="G747">
        <v>1.1666669999999999</v>
      </c>
      <c r="H747" t="s">
        <v>54</v>
      </c>
      <c r="I747">
        <v>803</v>
      </c>
      <c r="J747">
        <v>1573</v>
      </c>
      <c r="K747">
        <v>0.2</v>
      </c>
      <c r="L747">
        <v>0.6</v>
      </c>
      <c r="M747">
        <v>0.8</v>
      </c>
      <c r="N747">
        <v>1.05</v>
      </c>
      <c r="O747">
        <v>1.1000000000000001</v>
      </c>
      <c r="P747">
        <v>1.1499999999999999</v>
      </c>
      <c r="Q747" t="s">
        <v>46</v>
      </c>
      <c r="R747">
        <v>4</v>
      </c>
      <c r="S747">
        <v>6</v>
      </c>
      <c r="T747" t="s">
        <v>47</v>
      </c>
      <c r="U747" t="s">
        <v>54</v>
      </c>
      <c r="V747" t="s">
        <v>35</v>
      </c>
      <c r="W747" t="s">
        <v>50</v>
      </c>
      <c r="X747">
        <v>2019</v>
      </c>
      <c r="Y747" t="s">
        <v>37</v>
      </c>
      <c r="Z747" t="s">
        <v>38</v>
      </c>
      <c r="AA747">
        <v>29</v>
      </c>
      <c r="AB747">
        <v>24</v>
      </c>
      <c r="AC747">
        <v>1.05</v>
      </c>
      <c r="AD747">
        <v>0.29166674999999997</v>
      </c>
      <c r="AE747">
        <v>1651.65</v>
      </c>
      <c r="AF747">
        <f>VLOOKUP(A747,[1]DETALLE!$A$1:$AK$841,37,FALSE)</f>
        <v>1501.5000000000002</v>
      </c>
      <c r="AG747">
        <f>VLOOKUP(A747,[1]DETALLE!$A$1:$AK$841,16,FALSE)</f>
        <v>253</v>
      </c>
      <c r="AH747">
        <f>VLOOKUP(A747,[1]DETALLE!$A$1:$AK$841,22,FALSE)</f>
        <v>1.1000000000000001</v>
      </c>
      <c r="AI747">
        <f>VLOOKUP(A747,[1]DETALLE!$A$1:$AK$841,27,FALSE)</f>
        <v>0.57599999999999996</v>
      </c>
      <c r="AJ747" t="str">
        <f>VLOOKUP(A747,[1]DETALLE!$A$1:$AK$841,18,FALSE)</f>
        <v>Office Digital</v>
      </c>
      <c r="AK747">
        <f t="shared" si="55"/>
        <v>0</v>
      </c>
      <c r="AL747">
        <f t="shared" si="56"/>
        <v>0</v>
      </c>
      <c r="AM747">
        <f t="shared" si="57"/>
        <v>0</v>
      </c>
      <c r="AN747">
        <f t="shared" si="58"/>
        <v>0</v>
      </c>
      <c r="AO747">
        <f t="shared" si="59"/>
        <v>0</v>
      </c>
    </row>
    <row r="748" spans="1:41" x14ac:dyDescent="0.25">
      <c r="A748" t="s">
        <v>633</v>
      </c>
      <c r="B748">
        <v>2019</v>
      </c>
      <c r="C748" t="s">
        <v>37</v>
      </c>
      <c r="D748" t="s">
        <v>38</v>
      </c>
      <c r="E748">
        <v>26</v>
      </c>
      <c r="F748" t="s">
        <v>40</v>
      </c>
      <c r="G748">
        <v>2.8833329999999999</v>
      </c>
      <c r="H748" t="s">
        <v>54</v>
      </c>
      <c r="I748">
        <v>803</v>
      </c>
      <c r="J748">
        <v>1573</v>
      </c>
      <c r="K748">
        <v>0.2</v>
      </c>
      <c r="L748">
        <v>0.6</v>
      </c>
      <c r="M748">
        <v>0.8</v>
      </c>
      <c r="N748">
        <v>1.05</v>
      </c>
      <c r="O748">
        <v>1.1000000000000001</v>
      </c>
      <c r="P748">
        <v>1.1499999999999999</v>
      </c>
      <c r="Q748" t="s">
        <v>46</v>
      </c>
      <c r="R748">
        <v>4</v>
      </c>
      <c r="S748">
        <v>6</v>
      </c>
      <c r="T748" t="s">
        <v>47</v>
      </c>
      <c r="U748" t="s">
        <v>54</v>
      </c>
      <c r="V748" t="s">
        <v>35</v>
      </c>
      <c r="W748" t="s">
        <v>50</v>
      </c>
      <c r="X748">
        <v>2019</v>
      </c>
      <c r="Y748" t="s">
        <v>37</v>
      </c>
      <c r="Z748" t="s">
        <v>38</v>
      </c>
      <c r="AA748">
        <v>26</v>
      </c>
      <c r="AB748">
        <v>44</v>
      </c>
      <c r="AC748">
        <v>1.1000000000000001</v>
      </c>
      <c r="AD748">
        <v>0.72083324999999998</v>
      </c>
      <c r="AE748">
        <v>1730.3</v>
      </c>
      <c r="AF748">
        <f>VLOOKUP(A748,[1]DETALLE!$A$1:$AK$841,37,FALSE)</f>
        <v>1258.4000000000003</v>
      </c>
      <c r="AG748">
        <f>VLOOKUP(A748,[1]DETALLE!$A$1:$AK$841,16,FALSE)</f>
        <v>7</v>
      </c>
      <c r="AH748">
        <f>VLOOKUP(A748,[1]DETALLE!$A$1:$AK$841,22,FALSE)</f>
        <v>0.8</v>
      </c>
      <c r="AI748">
        <f>VLOOKUP(A748,[1]DETALLE!$A$1:$AK$841,27,FALSE)</f>
        <v>0.65500000000000003</v>
      </c>
      <c r="AJ748" t="str">
        <f>VLOOKUP(A748,[1]DETALLE!$A$1:$AK$841,18,FALSE)</f>
        <v>Entry Production Color Low/Mid</v>
      </c>
      <c r="AK748">
        <f t="shared" si="55"/>
        <v>0</v>
      </c>
      <c r="AL748">
        <f t="shared" si="56"/>
        <v>0</v>
      </c>
      <c r="AM748">
        <f t="shared" si="57"/>
        <v>0</v>
      </c>
      <c r="AN748">
        <f t="shared" si="58"/>
        <v>0</v>
      </c>
      <c r="AO748">
        <f t="shared" si="59"/>
        <v>1</v>
      </c>
    </row>
    <row r="749" spans="1:41" x14ac:dyDescent="0.25">
      <c r="A749" t="s">
        <v>129</v>
      </c>
      <c r="B749">
        <v>2019</v>
      </c>
      <c r="C749" t="s">
        <v>37</v>
      </c>
      <c r="D749" t="s">
        <v>38</v>
      </c>
      <c r="E749">
        <v>26</v>
      </c>
      <c r="F749" t="s">
        <v>40</v>
      </c>
      <c r="G749">
        <v>0</v>
      </c>
      <c r="H749" t="s">
        <v>58</v>
      </c>
      <c r="I749">
        <v>655</v>
      </c>
      <c r="J749">
        <v>1365</v>
      </c>
      <c r="K749">
        <v>0</v>
      </c>
      <c r="L749">
        <v>0</v>
      </c>
      <c r="M749">
        <v>0.6</v>
      </c>
      <c r="N749">
        <v>0.8</v>
      </c>
      <c r="O749">
        <v>1.05</v>
      </c>
      <c r="P749">
        <v>1.1000000000000001</v>
      </c>
      <c r="Q749" t="s">
        <v>46</v>
      </c>
      <c r="R749">
        <v>5</v>
      </c>
      <c r="S749">
        <v>9</v>
      </c>
      <c r="T749" t="s">
        <v>47</v>
      </c>
      <c r="U749" t="s">
        <v>58</v>
      </c>
      <c r="V749" t="s">
        <v>35</v>
      </c>
      <c r="W749" t="s">
        <v>130</v>
      </c>
      <c r="X749">
        <v>2019</v>
      </c>
      <c r="Y749" t="s">
        <v>37</v>
      </c>
      <c r="Z749" t="s">
        <v>38</v>
      </c>
      <c r="AA749">
        <v>29</v>
      </c>
      <c r="AB749">
        <v>2</v>
      </c>
      <c r="AC749">
        <v>0</v>
      </c>
      <c r="AD749">
        <v>0</v>
      </c>
      <c r="AE749">
        <v>0</v>
      </c>
      <c r="AF749">
        <f>VLOOKUP(A749,[1]DETALLE!$A$1:$AK$841,37,FALSE)</f>
        <v>750.75000000000011</v>
      </c>
      <c r="AG749">
        <f>VLOOKUP(A749,[1]DETALLE!$A$1:$AK$841,16,FALSE)</f>
        <v>103</v>
      </c>
      <c r="AH749">
        <f>VLOOKUP(A749,[1]DETALLE!$A$1:$AK$841,22,FALSE)</f>
        <v>1.05</v>
      </c>
      <c r="AI749">
        <f>VLOOKUP(A749,[1]DETALLE!$A$1:$AK$841,27,FALSE)</f>
        <v>0.41111111111111115</v>
      </c>
      <c r="AJ749" t="str">
        <f>VLOOKUP(A749,[1]DETALLE!$A$1:$AK$841,18,FALSE)</f>
        <v>A4 Mono MFPs</v>
      </c>
      <c r="AK749">
        <f t="shared" si="55"/>
        <v>0</v>
      </c>
      <c r="AL749">
        <f t="shared" si="56"/>
        <v>0</v>
      </c>
      <c r="AM749">
        <f t="shared" si="57"/>
        <v>0</v>
      </c>
      <c r="AN749">
        <f t="shared" si="58"/>
        <v>0</v>
      </c>
      <c r="AO749">
        <f t="shared" si="59"/>
        <v>0</v>
      </c>
    </row>
    <row r="750" spans="1:41" x14ac:dyDescent="0.25">
      <c r="A750" t="s">
        <v>88</v>
      </c>
      <c r="B750">
        <v>2019</v>
      </c>
      <c r="C750" t="s">
        <v>37</v>
      </c>
      <c r="D750" t="s">
        <v>38</v>
      </c>
      <c r="E750">
        <v>26</v>
      </c>
      <c r="F750" t="s">
        <v>40</v>
      </c>
      <c r="G750">
        <v>2.2000000000000002</v>
      </c>
      <c r="H750" t="s">
        <v>58</v>
      </c>
      <c r="I750">
        <v>655</v>
      </c>
      <c r="J750">
        <v>1365</v>
      </c>
      <c r="K750">
        <v>0</v>
      </c>
      <c r="L750">
        <v>0</v>
      </c>
      <c r="M750">
        <v>0.6</v>
      </c>
      <c r="N750">
        <v>0.8</v>
      </c>
      <c r="O750">
        <v>1.05</v>
      </c>
      <c r="P750">
        <v>1.1000000000000001</v>
      </c>
      <c r="Q750" t="s">
        <v>46</v>
      </c>
      <c r="R750">
        <v>5</v>
      </c>
      <c r="S750">
        <v>9</v>
      </c>
      <c r="T750" t="s">
        <v>47</v>
      </c>
      <c r="U750" t="s">
        <v>58</v>
      </c>
      <c r="V750" t="s">
        <v>35</v>
      </c>
      <c r="W750" t="s">
        <v>50</v>
      </c>
      <c r="X750">
        <v>2019</v>
      </c>
      <c r="Y750" t="s">
        <v>37</v>
      </c>
      <c r="Z750" t="s">
        <v>38</v>
      </c>
      <c r="AA750">
        <v>30</v>
      </c>
      <c r="AB750">
        <v>9</v>
      </c>
      <c r="AC750">
        <v>0.6</v>
      </c>
      <c r="AD750">
        <v>0.44</v>
      </c>
      <c r="AE750">
        <v>819</v>
      </c>
      <c r="AF750">
        <f>VLOOKUP(A750,[1]DETALLE!$A$1:$AK$841,37,FALSE)</f>
        <v>819</v>
      </c>
      <c r="AG750">
        <f>VLOOKUP(A750,[1]DETALLE!$A$1:$AK$841,16,FALSE)</f>
        <v>14</v>
      </c>
      <c r="AH750">
        <f>VLOOKUP(A750,[1]DETALLE!$A$1:$AK$841,22,FALSE)</f>
        <v>0.6</v>
      </c>
      <c r="AI750">
        <f>VLOOKUP(A750,[1]DETALLE!$A$1:$AK$841,27,FALSE)</f>
        <v>0.32400000000000001</v>
      </c>
      <c r="AJ750" t="str">
        <f>VLOOKUP(A750,[1]DETALLE!$A$1:$AK$841,18,FALSE)</f>
        <v>Departmental Digital</v>
      </c>
      <c r="AK750">
        <f t="shared" si="55"/>
        <v>1</v>
      </c>
      <c r="AL750">
        <f t="shared" si="56"/>
        <v>0</v>
      </c>
      <c r="AM750">
        <f t="shared" si="57"/>
        <v>1</v>
      </c>
      <c r="AN750">
        <f t="shared" si="58"/>
        <v>0</v>
      </c>
      <c r="AO750">
        <f t="shared" si="59"/>
        <v>1</v>
      </c>
    </row>
    <row r="751" spans="1:41" x14ac:dyDescent="0.25">
      <c r="A751" t="s">
        <v>77</v>
      </c>
      <c r="B751">
        <v>2019</v>
      </c>
      <c r="C751" t="s">
        <v>37</v>
      </c>
      <c r="D751" t="s">
        <v>38</v>
      </c>
      <c r="E751">
        <v>26</v>
      </c>
      <c r="F751" t="s">
        <v>40</v>
      </c>
      <c r="G751">
        <v>1.1333329999999999</v>
      </c>
      <c r="H751" t="s">
        <v>58</v>
      </c>
      <c r="I751">
        <v>655</v>
      </c>
      <c r="J751">
        <v>1365</v>
      </c>
      <c r="K751">
        <v>0</v>
      </c>
      <c r="L751">
        <v>0</v>
      </c>
      <c r="M751">
        <v>0.6</v>
      </c>
      <c r="N751">
        <v>0.8</v>
      </c>
      <c r="O751">
        <v>1.05</v>
      </c>
      <c r="P751">
        <v>1.1000000000000001</v>
      </c>
      <c r="Q751" t="s">
        <v>46</v>
      </c>
      <c r="R751">
        <v>5</v>
      </c>
      <c r="S751">
        <v>9</v>
      </c>
      <c r="T751" t="s">
        <v>47</v>
      </c>
      <c r="U751" t="s">
        <v>58</v>
      </c>
      <c r="V751" t="s">
        <v>35</v>
      </c>
      <c r="W751" t="s">
        <v>73</v>
      </c>
      <c r="X751">
        <v>2019</v>
      </c>
      <c r="Y751" t="s">
        <v>37</v>
      </c>
      <c r="Z751" t="s">
        <v>38</v>
      </c>
      <c r="AA751">
        <v>26</v>
      </c>
      <c r="AB751">
        <v>30</v>
      </c>
      <c r="AC751">
        <v>0.8</v>
      </c>
      <c r="AD751">
        <v>0.2266666</v>
      </c>
      <c r="AE751">
        <v>1092</v>
      </c>
      <c r="AF751">
        <f>VLOOKUP(A751,[1]DETALLE!$A$1:$AK$841,37,FALSE)</f>
        <v>1501.5000000000002</v>
      </c>
      <c r="AG751">
        <f>VLOOKUP(A751,[1]DETALLE!$A$1:$AK$841,16,FALSE)</f>
        <v>150</v>
      </c>
      <c r="AH751">
        <f>VLOOKUP(A751,[1]DETALLE!$A$1:$AK$841,22,FALSE)</f>
        <v>1.1000000000000001</v>
      </c>
      <c r="AI751">
        <f>VLOOKUP(A751,[1]DETALLE!$A$1:$AK$841,27,FALSE)</f>
        <v>0.55400000000000005</v>
      </c>
      <c r="AJ751" t="str">
        <f>VLOOKUP(A751,[1]DETALLE!$A$1:$AK$841,18,FALSE)</f>
        <v>Departmental Digital</v>
      </c>
      <c r="AK751">
        <f t="shared" si="55"/>
        <v>0</v>
      </c>
      <c r="AL751">
        <f t="shared" si="56"/>
        <v>0</v>
      </c>
      <c r="AM751">
        <f t="shared" si="57"/>
        <v>0</v>
      </c>
      <c r="AN751">
        <f t="shared" si="58"/>
        <v>0</v>
      </c>
      <c r="AO751">
        <f t="shared" si="59"/>
        <v>1</v>
      </c>
    </row>
    <row r="752" spans="1:41" x14ac:dyDescent="0.25">
      <c r="A752" t="s">
        <v>219</v>
      </c>
      <c r="B752">
        <v>2019</v>
      </c>
      <c r="C752" t="s">
        <v>37</v>
      </c>
      <c r="D752" t="s">
        <v>38</v>
      </c>
      <c r="E752">
        <v>26</v>
      </c>
      <c r="F752" t="s">
        <v>44</v>
      </c>
      <c r="G752">
        <v>0</v>
      </c>
      <c r="H752" t="s">
        <v>71</v>
      </c>
      <c r="I752">
        <v>468</v>
      </c>
      <c r="J752">
        <v>715</v>
      </c>
      <c r="K752">
        <v>0</v>
      </c>
      <c r="L752">
        <v>0</v>
      </c>
      <c r="M752">
        <v>0</v>
      </c>
      <c r="N752">
        <v>0.6</v>
      </c>
      <c r="O752">
        <v>0.8</v>
      </c>
      <c r="P752">
        <v>1.05</v>
      </c>
      <c r="Q752" t="s">
        <v>46</v>
      </c>
      <c r="R752">
        <v>5</v>
      </c>
      <c r="S752">
        <v>9</v>
      </c>
      <c r="T752" t="s">
        <v>47</v>
      </c>
      <c r="U752" t="s">
        <v>58</v>
      </c>
      <c r="V752" t="s">
        <v>35</v>
      </c>
      <c r="W752" t="s">
        <v>55</v>
      </c>
      <c r="X752">
        <v>2019</v>
      </c>
      <c r="Y752" t="s">
        <v>37</v>
      </c>
      <c r="Z752" t="s">
        <v>38</v>
      </c>
      <c r="AA752">
        <v>26</v>
      </c>
      <c r="AB752">
        <v>23</v>
      </c>
      <c r="AC752">
        <v>0</v>
      </c>
      <c r="AD752">
        <v>0</v>
      </c>
      <c r="AE752">
        <v>715</v>
      </c>
      <c r="AF752">
        <f>VLOOKUP(A752,[1]DETALLE!$A$1:$AK$841,37,FALSE)</f>
        <v>0</v>
      </c>
      <c r="AG752">
        <f>VLOOKUP(A752,[1]DETALLE!$A$1:$AK$841,16,FALSE)</f>
        <v>17</v>
      </c>
      <c r="AH752">
        <f>VLOOKUP(A752,[1]DETALLE!$A$1:$AK$841,22,FALSE)</f>
        <v>0.6</v>
      </c>
      <c r="AI752">
        <f>VLOOKUP(A752,[1]DETALLE!$A$1:$AK$841,27,FALSE)</f>
        <v>0.27799999999999997</v>
      </c>
      <c r="AJ752" t="str">
        <f>VLOOKUP(A752,[1]DETALLE!$A$1:$AK$841,18,FALSE)</f>
        <v>A4 Mono MFPs</v>
      </c>
      <c r="AK752">
        <f t="shared" si="55"/>
        <v>0</v>
      </c>
      <c r="AL752">
        <f t="shared" si="56"/>
        <v>0</v>
      </c>
      <c r="AM752">
        <f t="shared" si="57"/>
        <v>0</v>
      </c>
      <c r="AN752">
        <f t="shared" si="58"/>
        <v>0</v>
      </c>
      <c r="AO752">
        <f t="shared" si="59"/>
        <v>0</v>
      </c>
    </row>
    <row r="753" spans="1:41" x14ac:dyDescent="0.25">
      <c r="A753" t="s">
        <v>634</v>
      </c>
      <c r="B753">
        <v>2019</v>
      </c>
      <c r="C753" t="s">
        <v>37</v>
      </c>
      <c r="D753" t="s">
        <v>38</v>
      </c>
      <c r="E753">
        <v>26</v>
      </c>
      <c r="F753" t="s">
        <v>44</v>
      </c>
      <c r="G753">
        <v>0</v>
      </c>
      <c r="H753" t="s">
        <v>64</v>
      </c>
      <c r="I753">
        <v>655</v>
      </c>
      <c r="J753">
        <v>1365</v>
      </c>
      <c r="K753">
        <v>0</v>
      </c>
      <c r="L753">
        <v>0</v>
      </c>
      <c r="M753">
        <v>0.6</v>
      </c>
      <c r="N753">
        <v>0.8</v>
      </c>
      <c r="O753">
        <v>1.05</v>
      </c>
      <c r="P753">
        <v>1.1000000000000001</v>
      </c>
      <c r="Q753" t="s">
        <v>46</v>
      </c>
      <c r="R753">
        <v>5</v>
      </c>
      <c r="S753">
        <v>9</v>
      </c>
      <c r="T753" t="s">
        <v>47</v>
      </c>
      <c r="U753" t="s">
        <v>64</v>
      </c>
      <c r="V753" t="s">
        <v>35</v>
      </c>
      <c r="W753" t="s">
        <v>55</v>
      </c>
      <c r="X753">
        <v>2019</v>
      </c>
      <c r="Y753" t="s">
        <v>37</v>
      </c>
      <c r="Z753" t="s">
        <v>38</v>
      </c>
      <c r="AA753">
        <v>26</v>
      </c>
      <c r="AB753">
        <v>71</v>
      </c>
      <c r="AC753">
        <v>0</v>
      </c>
      <c r="AD753">
        <v>0</v>
      </c>
      <c r="AE753">
        <v>1365</v>
      </c>
      <c r="AF753" t="e">
        <f>VLOOKUP(A753,[1]DETALLE!$A$1:$AK$841,37,FALSE)</f>
        <v>#N/A</v>
      </c>
      <c r="AG753" t="e">
        <f>VLOOKUP(A753,[1]DETALLE!$A$1:$AK$841,16,FALSE)</f>
        <v>#N/A</v>
      </c>
      <c r="AH753" t="e">
        <f>VLOOKUP(A753,[1]DETALLE!$A$1:$AK$841,22,FALSE)</f>
        <v>#N/A</v>
      </c>
      <c r="AI753" t="e">
        <f>VLOOKUP(A753,[1]DETALLE!$A$1:$AK$841,27,FALSE)</f>
        <v>#N/A</v>
      </c>
      <c r="AJ753" t="e">
        <f>VLOOKUP(A753,[1]DETALLE!$A$1:$AK$841,18,FALSE)</f>
        <v>#N/A</v>
      </c>
      <c r="AK753" t="e">
        <f t="shared" si="55"/>
        <v>#N/A</v>
      </c>
      <c r="AL753" t="e">
        <f t="shared" si="56"/>
        <v>#N/A</v>
      </c>
      <c r="AM753" t="e">
        <f t="shared" si="57"/>
        <v>#N/A</v>
      </c>
      <c r="AN753" t="e">
        <f t="shared" si="58"/>
        <v>#N/A</v>
      </c>
      <c r="AO753" t="e">
        <f t="shared" si="59"/>
        <v>#N/A</v>
      </c>
    </row>
    <row r="754" spans="1:41" x14ac:dyDescent="0.25">
      <c r="A754" t="s">
        <v>635</v>
      </c>
      <c r="B754">
        <v>2019</v>
      </c>
      <c r="C754" t="s">
        <v>37</v>
      </c>
      <c r="D754" t="s">
        <v>38</v>
      </c>
      <c r="E754">
        <v>26</v>
      </c>
      <c r="F754" t="s">
        <v>40</v>
      </c>
      <c r="G754">
        <v>1</v>
      </c>
      <c r="H754" t="s">
        <v>91</v>
      </c>
      <c r="I754">
        <v>803</v>
      </c>
      <c r="J754">
        <v>1573</v>
      </c>
      <c r="K754">
        <v>0.2</v>
      </c>
      <c r="L754">
        <v>0.6</v>
      </c>
      <c r="M754">
        <v>0.8</v>
      </c>
      <c r="N754">
        <v>1.05</v>
      </c>
      <c r="O754">
        <v>1.1000000000000001</v>
      </c>
      <c r="P754">
        <v>1.1499999999999999</v>
      </c>
      <c r="Q754" t="s">
        <v>46</v>
      </c>
      <c r="R754">
        <v>4</v>
      </c>
      <c r="S754">
        <v>6</v>
      </c>
      <c r="T754" t="s">
        <v>47</v>
      </c>
      <c r="U754" t="s">
        <v>91</v>
      </c>
      <c r="V754" t="s">
        <v>35</v>
      </c>
      <c r="W754" t="s">
        <v>59</v>
      </c>
      <c r="X754">
        <v>2019</v>
      </c>
      <c r="Y754" t="s">
        <v>37</v>
      </c>
      <c r="Z754" t="s">
        <v>38</v>
      </c>
      <c r="AA754">
        <v>29</v>
      </c>
      <c r="AB754">
        <v>98</v>
      </c>
      <c r="AC754">
        <v>1.1499999999999999</v>
      </c>
      <c r="AD754">
        <v>0.25</v>
      </c>
      <c r="AE754">
        <v>1808.95</v>
      </c>
      <c r="AF754">
        <f>VLOOKUP(A754,[1]DETALLE!$A$1:$AK$841,37,FALSE)</f>
        <v>0</v>
      </c>
      <c r="AG754">
        <f>VLOOKUP(A754,[1]DETALLE!$A$1:$AK$841,16,FALSE)</f>
        <v>240</v>
      </c>
      <c r="AH754">
        <f>VLOOKUP(A754,[1]DETALLE!$A$1:$AK$841,22,FALSE)</f>
        <v>1.05</v>
      </c>
      <c r="AI754">
        <f>VLOOKUP(A754,[1]DETALLE!$A$1:$AK$841,27,FALSE)</f>
        <v>0.29199999999999998</v>
      </c>
      <c r="AJ754" t="str">
        <f>VLOOKUP(A754,[1]DETALLE!$A$1:$AK$841,18,FALSE)</f>
        <v>A4 Mono MFPs</v>
      </c>
      <c r="AK754">
        <f t="shared" si="55"/>
        <v>0</v>
      </c>
      <c r="AL754">
        <f t="shared" si="56"/>
        <v>0</v>
      </c>
      <c r="AM754">
        <f t="shared" si="57"/>
        <v>0</v>
      </c>
      <c r="AN754">
        <f t="shared" si="58"/>
        <v>0</v>
      </c>
      <c r="AO754">
        <f t="shared" si="59"/>
        <v>0</v>
      </c>
    </row>
    <row r="755" spans="1:41" x14ac:dyDescent="0.25">
      <c r="A755" t="s">
        <v>636</v>
      </c>
      <c r="B755">
        <v>2019</v>
      </c>
      <c r="C755" t="s">
        <v>37</v>
      </c>
      <c r="D755" t="s">
        <v>38</v>
      </c>
      <c r="E755">
        <v>26</v>
      </c>
      <c r="F755" t="s">
        <v>44</v>
      </c>
      <c r="G755">
        <v>0</v>
      </c>
      <c r="H755" t="s">
        <v>71</v>
      </c>
      <c r="I755">
        <v>468</v>
      </c>
      <c r="J755">
        <v>715</v>
      </c>
      <c r="K755">
        <v>0</v>
      </c>
      <c r="L755">
        <v>0</v>
      </c>
      <c r="M755">
        <v>0</v>
      </c>
      <c r="N755">
        <v>0.6</v>
      </c>
      <c r="O755">
        <v>0.8</v>
      </c>
      <c r="P755">
        <v>1.05</v>
      </c>
      <c r="Q755" t="s">
        <v>46</v>
      </c>
      <c r="R755">
        <v>5</v>
      </c>
      <c r="S755">
        <v>9</v>
      </c>
      <c r="T755" t="s">
        <v>47</v>
      </c>
      <c r="U755" t="s">
        <v>71</v>
      </c>
      <c r="V755" t="s">
        <v>35</v>
      </c>
      <c r="W755" t="s">
        <v>55</v>
      </c>
      <c r="X755">
        <v>2019</v>
      </c>
      <c r="Y755" t="s">
        <v>37</v>
      </c>
      <c r="Z755" t="s">
        <v>38</v>
      </c>
      <c r="AA755">
        <v>26</v>
      </c>
      <c r="AB755">
        <v>60</v>
      </c>
      <c r="AC755">
        <v>0</v>
      </c>
      <c r="AD755">
        <v>0</v>
      </c>
      <c r="AE755">
        <v>715</v>
      </c>
      <c r="AF755">
        <f>VLOOKUP(A755,[1]DETALLE!$A$1:$AK$841,37,FALSE)</f>
        <v>0</v>
      </c>
      <c r="AG755">
        <f>VLOOKUP(A755,[1]DETALLE!$A$1:$AK$841,16,FALSE)</f>
        <v>40</v>
      </c>
      <c r="AH755">
        <f>VLOOKUP(A755,[1]DETALLE!$A$1:$AK$841,22,FALSE)</f>
        <v>0.8</v>
      </c>
      <c r="AI755">
        <f>VLOOKUP(A755,[1]DETALLE!$A$1:$AK$841,27,FALSE)</f>
        <v>0.90999999999999992</v>
      </c>
      <c r="AJ755" t="str">
        <f>VLOOKUP(A755,[1]DETALLE!$A$1:$AK$841,18,FALSE)</f>
        <v>A4 Mono MFPs</v>
      </c>
      <c r="AK755">
        <f t="shared" si="55"/>
        <v>0</v>
      </c>
      <c r="AL755">
        <f t="shared" si="56"/>
        <v>0</v>
      </c>
      <c r="AM755">
        <f t="shared" si="57"/>
        <v>0</v>
      </c>
      <c r="AN755">
        <f t="shared" si="58"/>
        <v>0</v>
      </c>
      <c r="AO755">
        <f t="shared" si="59"/>
        <v>0</v>
      </c>
    </row>
    <row r="756" spans="1:41" x14ac:dyDescent="0.25">
      <c r="A756" t="s">
        <v>637</v>
      </c>
      <c r="B756">
        <v>2019</v>
      </c>
      <c r="C756" t="s">
        <v>37</v>
      </c>
      <c r="D756" t="s">
        <v>38</v>
      </c>
      <c r="E756">
        <v>26</v>
      </c>
      <c r="F756" t="s">
        <v>40</v>
      </c>
      <c r="G756">
        <v>3.3333340000000003E-2</v>
      </c>
      <c r="H756" t="s">
        <v>54</v>
      </c>
      <c r="I756">
        <v>803</v>
      </c>
      <c r="J756">
        <v>1573</v>
      </c>
      <c r="K756">
        <v>0.2</v>
      </c>
      <c r="L756">
        <v>0.6</v>
      </c>
      <c r="M756">
        <v>0.8</v>
      </c>
      <c r="N756">
        <v>1.05</v>
      </c>
      <c r="O756">
        <v>1.1000000000000001</v>
      </c>
      <c r="P756">
        <v>1.1499999999999999</v>
      </c>
      <c r="Q756" t="s">
        <v>46</v>
      </c>
      <c r="R756">
        <v>4</v>
      </c>
      <c r="S756">
        <v>6</v>
      </c>
      <c r="T756" t="s">
        <v>47</v>
      </c>
      <c r="U756" t="s">
        <v>54</v>
      </c>
      <c r="V756" t="s">
        <v>35</v>
      </c>
      <c r="W756" t="s">
        <v>50</v>
      </c>
      <c r="X756">
        <v>2019</v>
      </c>
      <c r="Y756" t="s">
        <v>37</v>
      </c>
      <c r="Z756" t="s">
        <v>38</v>
      </c>
      <c r="AA756">
        <v>30</v>
      </c>
      <c r="AB756">
        <v>44</v>
      </c>
      <c r="AC756">
        <v>1.1000000000000001</v>
      </c>
      <c r="AD756">
        <v>8.3333350000000007E-3</v>
      </c>
      <c r="AE756">
        <v>1730.3</v>
      </c>
      <c r="AF756" t="e">
        <f>VLOOKUP(A756,[1]DETALLE!$A$1:$AK$841,37,FALSE)</f>
        <v>#N/A</v>
      </c>
      <c r="AG756" t="e">
        <f>VLOOKUP(A756,[1]DETALLE!$A$1:$AK$841,16,FALSE)</f>
        <v>#N/A</v>
      </c>
      <c r="AH756" t="e">
        <f>VLOOKUP(A756,[1]DETALLE!$A$1:$AK$841,22,FALSE)</f>
        <v>#N/A</v>
      </c>
      <c r="AI756" t="e">
        <f>VLOOKUP(A756,[1]DETALLE!$A$1:$AK$841,27,FALSE)</f>
        <v>#N/A</v>
      </c>
      <c r="AJ756" t="e">
        <f>VLOOKUP(A756,[1]DETALLE!$A$1:$AK$841,18,FALSE)</f>
        <v>#N/A</v>
      </c>
      <c r="AK756" t="e">
        <f t="shared" si="55"/>
        <v>#N/A</v>
      </c>
      <c r="AL756" t="e">
        <f t="shared" si="56"/>
        <v>#N/A</v>
      </c>
      <c r="AM756" t="e">
        <f t="shared" si="57"/>
        <v>#N/A</v>
      </c>
      <c r="AN756" t="e">
        <f t="shared" si="58"/>
        <v>#N/A</v>
      </c>
      <c r="AO756" t="e">
        <f t="shared" si="59"/>
        <v>#N/A</v>
      </c>
    </row>
    <row r="757" spans="1:41" x14ac:dyDescent="0.25">
      <c r="A757" t="s">
        <v>638</v>
      </c>
      <c r="B757">
        <v>2019</v>
      </c>
      <c r="C757" t="s">
        <v>37</v>
      </c>
      <c r="D757" t="s">
        <v>38</v>
      </c>
      <c r="E757">
        <v>28</v>
      </c>
      <c r="F757" t="s">
        <v>40</v>
      </c>
      <c r="G757">
        <v>0.5</v>
      </c>
      <c r="H757" t="s">
        <v>116</v>
      </c>
      <c r="I757">
        <v>655</v>
      </c>
      <c r="J757">
        <v>1365</v>
      </c>
      <c r="K757">
        <v>0</v>
      </c>
      <c r="L757">
        <v>0</v>
      </c>
      <c r="M757">
        <v>0.6</v>
      </c>
      <c r="N757">
        <v>0.8</v>
      </c>
      <c r="O757">
        <v>1.05</v>
      </c>
      <c r="P757">
        <v>1.1000000000000001</v>
      </c>
      <c r="Q757" t="s">
        <v>46</v>
      </c>
      <c r="R757">
        <v>5</v>
      </c>
      <c r="S757">
        <v>9</v>
      </c>
      <c r="T757" t="s">
        <v>47</v>
      </c>
      <c r="U757" t="s">
        <v>58</v>
      </c>
      <c r="V757" t="s">
        <v>35</v>
      </c>
      <c r="W757" t="s">
        <v>80</v>
      </c>
      <c r="X757">
        <v>2019</v>
      </c>
      <c r="Y757" t="s">
        <v>37</v>
      </c>
      <c r="Z757" t="s">
        <v>38</v>
      </c>
      <c r="AA757">
        <v>29</v>
      </c>
      <c r="AB757">
        <v>103</v>
      </c>
      <c r="AC757">
        <v>1.1000000000000001</v>
      </c>
      <c r="AD757">
        <v>0.1</v>
      </c>
      <c r="AE757">
        <v>1501.5</v>
      </c>
      <c r="AF757">
        <f>VLOOKUP(A757,[1]DETALLE!$A$1:$AK$841,37,FALSE)</f>
        <v>943.80000000000007</v>
      </c>
      <c r="AG757">
        <f>VLOOKUP(A757,[1]DETALLE!$A$1:$AK$841,16,FALSE)</f>
        <v>6</v>
      </c>
      <c r="AH757">
        <f>VLOOKUP(A757,[1]DETALLE!$A$1:$AK$841,22,FALSE)</f>
        <v>0.6</v>
      </c>
      <c r="AI757">
        <f>VLOOKUP(A757,[1]DETALLE!$A$1:$AK$841,27,FALSE)</f>
        <v>0.14499999999999999</v>
      </c>
      <c r="AJ757" t="str">
        <f>VLOOKUP(A757,[1]DETALLE!$A$1:$AK$841,18,FALSE)</f>
        <v>Entry Production Color Low/Mid</v>
      </c>
      <c r="AK757">
        <f t="shared" si="55"/>
        <v>0</v>
      </c>
      <c r="AL757">
        <f t="shared" si="56"/>
        <v>0</v>
      </c>
      <c r="AM757">
        <f t="shared" si="57"/>
        <v>0</v>
      </c>
      <c r="AN757">
        <f t="shared" si="58"/>
        <v>0</v>
      </c>
      <c r="AO757">
        <f t="shared" si="59"/>
        <v>0</v>
      </c>
    </row>
    <row r="758" spans="1:41" x14ac:dyDescent="0.25">
      <c r="A758" t="s">
        <v>369</v>
      </c>
      <c r="B758">
        <v>2019</v>
      </c>
      <c r="C758" t="s">
        <v>37</v>
      </c>
      <c r="D758" t="s">
        <v>38</v>
      </c>
      <c r="E758">
        <v>28</v>
      </c>
      <c r="F758" t="s">
        <v>40</v>
      </c>
      <c r="G758">
        <v>2.9333330000000002</v>
      </c>
      <c r="H758" t="s">
        <v>45</v>
      </c>
      <c r="I758">
        <v>803</v>
      </c>
      <c r="J758">
        <v>1573</v>
      </c>
      <c r="K758">
        <v>0.2</v>
      </c>
      <c r="L758">
        <v>0.6</v>
      </c>
      <c r="M758">
        <v>0.8</v>
      </c>
      <c r="N758">
        <v>1.05</v>
      </c>
      <c r="O758">
        <v>1.1000000000000001</v>
      </c>
      <c r="P758">
        <v>1.1499999999999999</v>
      </c>
      <c r="Q758" t="s">
        <v>46</v>
      </c>
      <c r="R758">
        <v>4</v>
      </c>
      <c r="S758">
        <v>6</v>
      </c>
      <c r="T758" t="s">
        <v>47</v>
      </c>
      <c r="U758" t="s">
        <v>48</v>
      </c>
      <c r="V758" t="s">
        <v>35</v>
      </c>
      <c r="W758" t="s">
        <v>50</v>
      </c>
      <c r="X758">
        <v>2019</v>
      </c>
      <c r="Y758" t="s">
        <v>37</v>
      </c>
      <c r="Z758" t="s">
        <v>38</v>
      </c>
      <c r="AA758">
        <v>30</v>
      </c>
      <c r="AB758">
        <v>19</v>
      </c>
      <c r="AC758">
        <v>1.05</v>
      </c>
      <c r="AD758">
        <v>0.73333325000000005</v>
      </c>
      <c r="AE758">
        <v>1651.65</v>
      </c>
      <c r="AF758">
        <f>VLOOKUP(A758,[1]DETALLE!$A$1:$AK$841,37,FALSE)</f>
        <v>750.75000000000011</v>
      </c>
      <c r="AG758">
        <f>VLOOKUP(A758,[1]DETALLE!$A$1:$AK$841,16,FALSE)</f>
        <v>363</v>
      </c>
      <c r="AH758">
        <f>VLOOKUP(A758,[1]DETALLE!$A$1:$AK$841,22,FALSE)</f>
        <v>1.05</v>
      </c>
      <c r="AI758">
        <f>VLOOKUP(A758,[1]DETALLE!$A$1:$AK$841,27,FALSE)</f>
        <v>0.13</v>
      </c>
      <c r="AJ758" t="str">
        <f>VLOOKUP(A758,[1]DETALLE!$A$1:$AK$841,18,FALSE)</f>
        <v>Entry Mono Printers</v>
      </c>
      <c r="AK758">
        <f t="shared" si="55"/>
        <v>0</v>
      </c>
      <c r="AL758">
        <f t="shared" si="56"/>
        <v>0</v>
      </c>
      <c r="AM758">
        <f t="shared" si="57"/>
        <v>1</v>
      </c>
      <c r="AN758">
        <f t="shared" si="58"/>
        <v>0</v>
      </c>
      <c r="AO758">
        <f t="shared" si="59"/>
        <v>0</v>
      </c>
    </row>
    <row r="759" spans="1:41" x14ac:dyDescent="0.25">
      <c r="A759" t="s">
        <v>70</v>
      </c>
      <c r="B759">
        <v>2019</v>
      </c>
      <c r="C759" t="s">
        <v>37</v>
      </c>
      <c r="D759" t="s">
        <v>38</v>
      </c>
      <c r="E759">
        <v>28</v>
      </c>
      <c r="F759" t="s">
        <v>44</v>
      </c>
      <c r="G759">
        <v>0</v>
      </c>
      <c r="H759" t="s">
        <v>71</v>
      </c>
      <c r="I759">
        <v>468</v>
      </c>
      <c r="J759">
        <v>715</v>
      </c>
      <c r="K759">
        <v>0</v>
      </c>
      <c r="L759">
        <v>0</v>
      </c>
      <c r="M759">
        <v>0</v>
      </c>
      <c r="N759">
        <v>0.6</v>
      </c>
      <c r="O759">
        <v>0.8</v>
      </c>
      <c r="P759">
        <v>1.05</v>
      </c>
      <c r="Q759" t="s">
        <v>46</v>
      </c>
      <c r="R759">
        <v>5</v>
      </c>
      <c r="S759">
        <v>9</v>
      </c>
      <c r="T759" t="s">
        <v>47</v>
      </c>
      <c r="U759" t="s">
        <v>58</v>
      </c>
      <c r="V759" t="s">
        <v>35</v>
      </c>
      <c r="W759" t="s">
        <v>55</v>
      </c>
      <c r="X759">
        <v>2019</v>
      </c>
      <c r="Y759" t="s">
        <v>37</v>
      </c>
      <c r="Z759" t="s">
        <v>38</v>
      </c>
      <c r="AA759">
        <v>29</v>
      </c>
      <c r="AB759">
        <v>16</v>
      </c>
      <c r="AC759">
        <v>0</v>
      </c>
      <c r="AD759">
        <v>0</v>
      </c>
      <c r="AE759">
        <v>715</v>
      </c>
      <c r="AF759">
        <f>VLOOKUP(A759,[1]DETALLE!$A$1:$AK$841,37,FALSE)</f>
        <v>0</v>
      </c>
      <c r="AG759">
        <f>VLOOKUP(A759,[1]DETALLE!$A$1:$AK$841,16,FALSE)</f>
        <v>28</v>
      </c>
      <c r="AH759">
        <f>VLOOKUP(A759,[1]DETALLE!$A$1:$AK$841,22,FALSE)</f>
        <v>0.8</v>
      </c>
      <c r="AI759">
        <f>VLOOKUP(A759,[1]DETALLE!$A$1:$AK$841,27,FALSE)</f>
        <v>0.55800000000000005</v>
      </c>
      <c r="AJ759" t="str">
        <f>VLOOKUP(A759,[1]DETALLE!$A$1:$AK$841,18,FALSE)</f>
        <v>Office Digital</v>
      </c>
      <c r="AK759">
        <f t="shared" si="55"/>
        <v>0</v>
      </c>
      <c r="AL759">
        <f t="shared" si="56"/>
        <v>0</v>
      </c>
      <c r="AM759">
        <f t="shared" si="57"/>
        <v>0</v>
      </c>
      <c r="AN759">
        <f t="shared" si="58"/>
        <v>0</v>
      </c>
      <c r="AO759">
        <f t="shared" si="59"/>
        <v>0</v>
      </c>
    </row>
    <row r="760" spans="1:41" x14ac:dyDescent="0.25">
      <c r="A760" t="s">
        <v>639</v>
      </c>
      <c r="B760">
        <v>2019</v>
      </c>
      <c r="C760" t="s">
        <v>37</v>
      </c>
      <c r="D760" t="s">
        <v>38</v>
      </c>
      <c r="E760">
        <v>28</v>
      </c>
      <c r="F760" t="s">
        <v>40</v>
      </c>
      <c r="G760">
        <v>2.6833330000000002</v>
      </c>
      <c r="H760" t="s">
        <v>54</v>
      </c>
      <c r="I760">
        <v>803</v>
      </c>
      <c r="J760">
        <v>1573</v>
      </c>
      <c r="K760">
        <v>0.2</v>
      </c>
      <c r="L760">
        <v>0.6</v>
      </c>
      <c r="M760">
        <v>0.8</v>
      </c>
      <c r="N760">
        <v>1.05</v>
      </c>
      <c r="O760">
        <v>1.1000000000000001</v>
      </c>
      <c r="P760">
        <v>1.1499999999999999</v>
      </c>
      <c r="Q760" t="s">
        <v>46</v>
      </c>
      <c r="R760">
        <v>4</v>
      </c>
      <c r="S760">
        <v>6</v>
      </c>
      <c r="T760" t="s">
        <v>47</v>
      </c>
      <c r="U760" t="s">
        <v>54</v>
      </c>
      <c r="V760" t="s">
        <v>35</v>
      </c>
      <c r="W760" t="s">
        <v>50</v>
      </c>
      <c r="X760">
        <v>2019</v>
      </c>
      <c r="Y760" t="s">
        <v>37</v>
      </c>
      <c r="Z760" t="s">
        <v>38</v>
      </c>
      <c r="AA760">
        <v>30</v>
      </c>
      <c r="AB760">
        <v>40</v>
      </c>
      <c r="AC760">
        <v>1.1000000000000001</v>
      </c>
      <c r="AD760">
        <v>0.67083325000000005</v>
      </c>
      <c r="AE760">
        <v>1730.3</v>
      </c>
      <c r="AF760" t="e">
        <f>VLOOKUP(A760,[1]DETALLE!$A$1:$AK$841,37,FALSE)</f>
        <v>#N/A</v>
      </c>
      <c r="AG760" t="e">
        <f>VLOOKUP(A760,[1]DETALLE!$A$1:$AK$841,16,FALSE)</f>
        <v>#N/A</v>
      </c>
      <c r="AH760" t="e">
        <f>VLOOKUP(A760,[1]DETALLE!$A$1:$AK$841,22,FALSE)</f>
        <v>#N/A</v>
      </c>
      <c r="AI760" t="e">
        <f>VLOOKUP(A760,[1]DETALLE!$A$1:$AK$841,27,FALSE)</f>
        <v>#N/A</v>
      </c>
      <c r="AJ760" t="e">
        <f>VLOOKUP(A760,[1]DETALLE!$A$1:$AK$841,18,FALSE)</f>
        <v>#N/A</v>
      </c>
      <c r="AK760" t="e">
        <f t="shared" si="55"/>
        <v>#N/A</v>
      </c>
      <c r="AL760" t="e">
        <f t="shared" si="56"/>
        <v>#N/A</v>
      </c>
      <c r="AM760" t="e">
        <f t="shared" si="57"/>
        <v>#N/A</v>
      </c>
      <c r="AN760" t="e">
        <f t="shared" si="58"/>
        <v>#N/A</v>
      </c>
      <c r="AO760" t="e">
        <f t="shared" si="59"/>
        <v>#N/A</v>
      </c>
    </row>
    <row r="761" spans="1:41" x14ac:dyDescent="0.25">
      <c r="A761" t="s">
        <v>364</v>
      </c>
      <c r="B761">
        <v>2019</v>
      </c>
      <c r="C761" t="s">
        <v>37</v>
      </c>
      <c r="D761" t="s">
        <v>38</v>
      </c>
      <c r="E761">
        <v>29</v>
      </c>
      <c r="F761" t="s">
        <v>40</v>
      </c>
      <c r="G761">
        <v>0.75</v>
      </c>
      <c r="H761" t="s">
        <v>58</v>
      </c>
      <c r="I761">
        <v>655</v>
      </c>
      <c r="J761">
        <v>1365</v>
      </c>
      <c r="K761">
        <v>0</v>
      </c>
      <c r="L761">
        <v>0</v>
      </c>
      <c r="M761">
        <v>0.6</v>
      </c>
      <c r="N761">
        <v>0.8</v>
      </c>
      <c r="O761">
        <v>1.05</v>
      </c>
      <c r="P761">
        <v>1.1000000000000001</v>
      </c>
      <c r="Q761" t="s">
        <v>46</v>
      </c>
      <c r="R761">
        <v>5</v>
      </c>
      <c r="S761">
        <v>9</v>
      </c>
      <c r="T761" t="s">
        <v>47</v>
      </c>
      <c r="U761" t="s">
        <v>45</v>
      </c>
      <c r="V761" t="s">
        <v>35</v>
      </c>
      <c r="W761" t="s">
        <v>67</v>
      </c>
      <c r="X761">
        <v>2019</v>
      </c>
      <c r="Y761" t="s">
        <v>37</v>
      </c>
      <c r="Z761" t="s">
        <v>38</v>
      </c>
      <c r="AA761">
        <v>29</v>
      </c>
      <c r="AB761">
        <v>6</v>
      </c>
      <c r="AC761">
        <v>0</v>
      </c>
      <c r="AD761">
        <v>0.15</v>
      </c>
      <c r="AE761">
        <v>0</v>
      </c>
      <c r="AF761">
        <f>VLOOKUP(A761,[1]DETALLE!$A$1:$AK$841,37,FALSE)</f>
        <v>1072.5000000000002</v>
      </c>
      <c r="AG761" t="str">
        <f>VLOOKUP(A761,[1]DETALLE!$A$1:$AK$841,16,FALSE)</f>
        <v xml:space="preserve">  </v>
      </c>
      <c r="AH761">
        <f>VLOOKUP(A761,[1]DETALLE!$A$1:$AK$841,22,FALSE)</f>
        <v>1</v>
      </c>
      <c r="AI761">
        <f>VLOOKUP(A761,[1]DETALLE!$A$1:$AK$841,27,FALSE)</f>
        <v>1</v>
      </c>
      <c r="AJ761" t="str">
        <f>VLOOKUP(A761,[1]DETALLE!$A$1:$AK$841,18,FALSE)</f>
        <v>A4 Mono MFPs</v>
      </c>
      <c r="AK761">
        <f t="shared" si="55"/>
        <v>0</v>
      </c>
      <c r="AL761">
        <f t="shared" si="56"/>
        <v>0</v>
      </c>
      <c r="AM761">
        <f t="shared" si="57"/>
        <v>0</v>
      </c>
      <c r="AN761">
        <f t="shared" si="58"/>
        <v>0</v>
      </c>
      <c r="AO761">
        <f t="shared" si="59"/>
        <v>0</v>
      </c>
    </row>
    <row r="762" spans="1:41" x14ac:dyDescent="0.25">
      <c r="A762" t="s">
        <v>109</v>
      </c>
      <c r="B762">
        <v>2019</v>
      </c>
      <c r="C762" t="s">
        <v>37</v>
      </c>
      <c r="D762" t="s">
        <v>38</v>
      </c>
      <c r="E762">
        <v>29</v>
      </c>
      <c r="F762" t="s">
        <v>40</v>
      </c>
      <c r="G762">
        <v>0.5</v>
      </c>
      <c r="H762" t="s">
        <v>58</v>
      </c>
      <c r="I762">
        <v>655</v>
      </c>
      <c r="J762">
        <v>1365</v>
      </c>
      <c r="K762">
        <v>0</v>
      </c>
      <c r="L762">
        <v>0</v>
      </c>
      <c r="M762">
        <v>0.6</v>
      </c>
      <c r="N762">
        <v>0.8</v>
      </c>
      <c r="O762">
        <v>1.05</v>
      </c>
      <c r="P762">
        <v>1.1000000000000001</v>
      </c>
      <c r="Q762" t="s">
        <v>46</v>
      </c>
      <c r="R762">
        <v>5</v>
      </c>
      <c r="S762">
        <v>9</v>
      </c>
      <c r="T762" t="s">
        <v>47</v>
      </c>
      <c r="U762" t="s">
        <v>45</v>
      </c>
      <c r="V762" t="s">
        <v>35</v>
      </c>
      <c r="W762" t="s">
        <v>73</v>
      </c>
      <c r="X762">
        <v>2019</v>
      </c>
      <c r="Y762" t="s">
        <v>37</v>
      </c>
      <c r="Z762" t="s">
        <v>38</v>
      </c>
      <c r="AA762">
        <v>29</v>
      </c>
      <c r="AB762">
        <v>4</v>
      </c>
      <c r="AC762">
        <v>0</v>
      </c>
      <c r="AD762">
        <v>0.1</v>
      </c>
      <c r="AE762">
        <v>0</v>
      </c>
      <c r="AF762">
        <f>VLOOKUP(A762,[1]DETALLE!$A$1:$AK$841,37,FALSE)</f>
        <v>0</v>
      </c>
      <c r="AG762">
        <f>VLOOKUP(A762,[1]DETALLE!$A$1:$AK$841,16,FALSE)</f>
        <v>3</v>
      </c>
      <c r="AH762">
        <f>VLOOKUP(A762,[1]DETALLE!$A$1:$AK$841,22,FALSE)</f>
        <v>0</v>
      </c>
      <c r="AI762">
        <f>VLOOKUP(A762,[1]DETALLE!$A$1:$AK$841,27,FALSE)</f>
        <v>0.57999999999999996</v>
      </c>
      <c r="AJ762" t="str">
        <f>VLOOKUP(A762,[1]DETALLE!$A$1:$AK$841,18,FALSE)</f>
        <v>Light Production Digital Business</v>
      </c>
      <c r="AK762">
        <f t="shared" si="55"/>
        <v>1</v>
      </c>
      <c r="AL762">
        <f t="shared" si="56"/>
        <v>0</v>
      </c>
      <c r="AM762">
        <f t="shared" si="57"/>
        <v>1</v>
      </c>
      <c r="AN762">
        <f t="shared" si="58"/>
        <v>0</v>
      </c>
      <c r="AO762">
        <f t="shared" si="59"/>
        <v>0</v>
      </c>
    </row>
    <row r="763" spans="1:41" x14ac:dyDescent="0.25">
      <c r="A763" t="s">
        <v>640</v>
      </c>
      <c r="B763">
        <v>2019</v>
      </c>
      <c r="C763" t="s">
        <v>37</v>
      </c>
      <c r="D763" t="s">
        <v>38</v>
      </c>
      <c r="E763">
        <v>29</v>
      </c>
      <c r="F763" t="s">
        <v>40</v>
      </c>
      <c r="G763">
        <v>2.5</v>
      </c>
      <c r="H763" t="s">
        <v>34</v>
      </c>
      <c r="I763">
        <v>468</v>
      </c>
      <c r="J763">
        <v>715</v>
      </c>
      <c r="K763">
        <v>0</v>
      </c>
      <c r="L763">
        <v>0</v>
      </c>
      <c r="M763">
        <v>0</v>
      </c>
      <c r="N763">
        <v>0.6</v>
      </c>
      <c r="O763">
        <v>0.8</v>
      </c>
      <c r="P763">
        <v>1.05</v>
      </c>
      <c r="Q763" t="s">
        <v>46</v>
      </c>
      <c r="R763">
        <v>5</v>
      </c>
      <c r="S763">
        <v>9</v>
      </c>
      <c r="T763" t="s">
        <v>47</v>
      </c>
      <c r="U763" t="s">
        <v>34</v>
      </c>
      <c r="V763" t="s">
        <v>35</v>
      </c>
      <c r="W763" t="s">
        <v>42</v>
      </c>
      <c r="X763">
        <v>2019</v>
      </c>
      <c r="Y763" t="s">
        <v>37</v>
      </c>
      <c r="Z763" t="s">
        <v>38</v>
      </c>
      <c r="AA763">
        <v>30</v>
      </c>
      <c r="AB763">
        <v>326</v>
      </c>
      <c r="AC763">
        <v>1.05</v>
      </c>
      <c r="AD763">
        <v>0.5</v>
      </c>
      <c r="AE763">
        <v>750.75</v>
      </c>
      <c r="AF763">
        <f>VLOOKUP(A763,[1]DETALLE!$A$1:$AK$841,37,FALSE)</f>
        <v>819</v>
      </c>
      <c r="AG763">
        <f>VLOOKUP(A763,[1]DETALLE!$A$1:$AK$841,16,FALSE)</f>
        <v>8</v>
      </c>
      <c r="AH763">
        <f>VLOOKUP(A763,[1]DETALLE!$A$1:$AK$841,22,FALSE)</f>
        <v>0.6</v>
      </c>
      <c r="AI763">
        <f>VLOOKUP(A763,[1]DETALLE!$A$1:$AK$841,27,FALSE)</f>
        <v>0</v>
      </c>
      <c r="AJ763" t="str">
        <f>VLOOKUP(A763,[1]DETALLE!$A$1:$AK$841,18,FALSE)</f>
        <v>Departmental Digital</v>
      </c>
      <c r="AK763">
        <f t="shared" si="55"/>
        <v>0</v>
      </c>
      <c r="AL763">
        <f t="shared" si="56"/>
        <v>0</v>
      </c>
      <c r="AM763">
        <f t="shared" si="57"/>
        <v>0</v>
      </c>
      <c r="AN763">
        <f t="shared" si="58"/>
        <v>0</v>
      </c>
      <c r="AO763">
        <f t="shared" si="59"/>
        <v>0</v>
      </c>
    </row>
    <row r="764" spans="1:41" x14ac:dyDescent="0.25">
      <c r="A764" t="s">
        <v>266</v>
      </c>
      <c r="B764">
        <v>2019</v>
      </c>
      <c r="C764" t="s">
        <v>37</v>
      </c>
      <c r="D764" t="s">
        <v>38</v>
      </c>
      <c r="E764">
        <v>29</v>
      </c>
      <c r="F764" t="s">
        <v>40</v>
      </c>
      <c r="G764">
        <v>0</v>
      </c>
      <c r="H764" t="s">
        <v>34</v>
      </c>
      <c r="I764">
        <v>468</v>
      </c>
      <c r="J764">
        <v>715</v>
      </c>
      <c r="K764">
        <v>0</v>
      </c>
      <c r="L764">
        <v>0</v>
      </c>
      <c r="M764">
        <v>0</v>
      </c>
      <c r="N764">
        <v>0.6</v>
      </c>
      <c r="O764">
        <v>0.8</v>
      </c>
      <c r="P764">
        <v>1.05</v>
      </c>
      <c r="Q764" t="s">
        <v>46</v>
      </c>
      <c r="R764">
        <v>5</v>
      </c>
      <c r="S764">
        <v>9</v>
      </c>
      <c r="T764" t="s">
        <v>47</v>
      </c>
      <c r="U764" t="s">
        <v>34</v>
      </c>
      <c r="V764" t="s">
        <v>35</v>
      </c>
      <c r="W764" t="s">
        <v>42</v>
      </c>
      <c r="X764">
        <v>2019</v>
      </c>
      <c r="Y764" t="s">
        <v>37</v>
      </c>
      <c r="Z764" t="s">
        <v>38</v>
      </c>
      <c r="AA764">
        <v>30</v>
      </c>
      <c r="AB764">
        <v>24</v>
      </c>
      <c r="AC764">
        <v>0.6</v>
      </c>
      <c r="AD764">
        <v>0</v>
      </c>
      <c r="AE764">
        <v>429</v>
      </c>
      <c r="AF764">
        <f>VLOOKUP(A764,[1]DETALLE!$A$1:$AK$841,37,FALSE)</f>
        <v>2466.75</v>
      </c>
      <c r="AG764">
        <f>VLOOKUP(A764,[1]DETALLE!$A$1:$AK$841,16,FALSE)</f>
        <v>42</v>
      </c>
      <c r="AH764">
        <f>VLOOKUP(A764,[1]DETALLE!$A$1:$AK$841,22,FALSE)</f>
        <v>1.1499999999999999</v>
      </c>
      <c r="AI764">
        <f>VLOOKUP(A764,[1]DETALLE!$A$1:$AK$841,27,FALSE)</f>
        <v>0.31</v>
      </c>
      <c r="AJ764" t="str">
        <f>VLOOKUP(A764,[1]DETALLE!$A$1:$AK$841,18,FALSE)</f>
        <v>High End Cut Sheet</v>
      </c>
      <c r="AK764">
        <f t="shared" si="55"/>
        <v>0</v>
      </c>
      <c r="AL764">
        <f t="shared" si="56"/>
        <v>0</v>
      </c>
      <c r="AM764">
        <f t="shared" si="57"/>
        <v>0</v>
      </c>
      <c r="AN764">
        <f t="shared" si="58"/>
        <v>0</v>
      </c>
      <c r="AO764">
        <f t="shared" si="59"/>
        <v>0</v>
      </c>
    </row>
    <row r="765" spans="1:41" x14ac:dyDescent="0.25">
      <c r="A765" t="s">
        <v>545</v>
      </c>
      <c r="B765">
        <v>2019</v>
      </c>
      <c r="C765" t="s">
        <v>37</v>
      </c>
      <c r="D765" t="s">
        <v>38</v>
      </c>
      <c r="E765">
        <v>29</v>
      </c>
      <c r="F765" t="s">
        <v>40</v>
      </c>
      <c r="G765">
        <v>2.85</v>
      </c>
      <c r="H765" t="s">
        <v>34</v>
      </c>
      <c r="I765">
        <v>468</v>
      </c>
      <c r="J765">
        <v>715</v>
      </c>
      <c r="K765">
        <v>0</v>
      </c>
      <c r="L765">
        <v>0</v>
      </c>
      <c r="M765">
        <v>0</v>
      </c>
      <c r="N765">
        <v>0.6</v>
      </c>
      <c r="O765">
        <v>0.8</v>
      </c>
      <c r="P765">
        <v>1.05</v>
      </c>
      <c r="Q765" t="s">
        <v>46</v>
      </c>
      <c r="R765">
        <v>5</v>
      </c>
      <c r="S765">
        <v>9</v>
      </c>
      <c r="T765" t="s">
        <v>47</v>
      </c>
      <c r="U765" t="s">
        <v>34</v>
      </c>
      <c r="V765" t="s">
        <v>35</v>
      </c>
      <c r="W765" t="s">
        <v>73</v>
      </c>
      <c r="X765">
        <v>2019</v>
      </c>
      <c r="Y765" t="s">
        <v>37</v>
      </c>
      <c r="Z765" t="s">
        <v>38</v>
      </c>
      <c r="AA765">
        <v>30</v>
      </c>
      <c r="AB765">
        <v>7</v>
      </c>
      <c r="AC765">
        <v>0</v>
      </c>
      <c r="AD765">
        <v>0.56999999999999995</v>
      </c>
      <c r="AE765">
        <v>0</v>
      </c>
      <c r="AF765">
        <f>VLOOKUP(A765,[1]DETALLE!$A$1:$AK$841,37,FALSE)</f>
        <v>715.00000000000011</v>
      </c>
      <c r="AG765" t="str">
        <f>VLOOKUP(A765,[1]DETALLE!$A$1:$AK$841,16,FALSE)</f>
        <v xml:space="preserve">  </v>
      </c>
      <c r="AH765">
        <f>VLOOKUP(A765,[1]DETALLE!$A$1:$AK$841,22,FALSE)</f>
        <v>1</v>
      </c>
      <c r="AI765">
        <f>VLOOKUP(A765,[1]DETALLE!$A$1:$AK$841,27,FALSE)</f>
        <v>1</v>
      </c>
      <c r="AJ765" t="str">
        <f>VLOOKUP(A765,[1]DETALLE!$A$1:$AK$841,18,FALSE)</f>
        <v>Entry Mono Printers</v>
      </c>
      <c r="AK765">
        <f t="shared" si="55"/>
        <v>0</v>
      </c>
      <c r="AL765">
        <f t="shared" si="56"/>
        <v>0</v>
      </c>
      <c r="AM765">
        <f t="shared" si="57"/>
        <v>0</v>
      </c>
      <c r="AN765">
        <f t="shared" si="58"/>
        <v>0</v>
      </c>
      <c r="AO765">
        <f t="shared" si="59"/>
        <v>0</v>
      </c>
    </row>
    <row r="766" spans="1:41" x14ac:dyDescent="0.25">
      <c r="A766" t="s">
        <v>239</v>
      </c>
      <c r="B766">
        <v>2019</v>
      </c>
      <c r="C766" t="s">
        <v>37</v>
      </c>
      <c r="D766" t="s">
        <v>38</v>
      </c>
      <c r="E766">
        <v>29</v>
      </c>
      <c r="F766" t="s">
        <v>40</v>
      </c>
      <c r="G766">
        <v>2.1166670000000001</v>
      </c>
      <c r="H766" t="s">
        <v>45</v>
      </c>
      <c r="I766">
        <v>803</v>
      </c>
      <c r="J766">
        <v>1573</v>
      </c>
      <c r="K766">
        <v>0.2</v>
      </c>
      <c r="L766">
        <v>0.6</v>
      </c>
      <c r="M766">
        <v>0.8</v>
      </c>
      <c r="N766">
        <v>1.05</v>
      </c>
      <c r="O766">
        <v>1.1000000000000001</v>
      </c>
      <c r="P766">
        <v>1.1499999999999999</v>
      </c>
      <c r="Q766" t="s">
        <v>46</v>
      </c>
      <c r="R766">
        <v>4</v>
      </c>
      <c r="S766">
        <v>6</v>
      </c>
      <c r="T766" t="s">
        <v>47</v>
      </c>
      <c r="U766" t="s">
        <v>48</v>
      </c>
      <c r="V766" t="s">
        <v>35</v>
      </c>
      <c r="W766" t="s">
        <v>42</v>
      </c>
      <c r="X766">
        <v>2019</v>
      </c>
      <c r="Y766" t="s">
        <v>37</v>
      </c>
      <c r="Z766" t="s">
        <v>38</v>
      </c>
      <c r="AA766">
        <v>29</v>
      </c>
      <c r="AB766">
        <v>25</v>
      </c>
      <c r="AC766">
        <v>1.05</v>
      </c>
      <c r="AD766">
        <v>0.52916675000000002</v>
      </c>
      <c r="AE766">
        <v>1651.65</v>
      </c>
      <c r="AF766">
        <f>VLOOKUP(A766,[1]DETALLE!$A$1:$AK$841,37,FALSE)</f>
        <v>1501.5000000000002</v>
      </c>
      <c r="AG766">
        <f>VLOOKUP(A766,[1]DETALLE!$A$1:$AK$841,16,FALSE)</f>
        <v>111</v>
      </c>
      <c r="AH766">
        <f>VLOOKUP(A766,[1]DETALLE!$A$1:$AK$841,22,FALSE)</f>
        <v>1.1000000000000001</v>
      </c>
      <c r="AI766">
        <f>VLOOKUP(A766,[1]DETALLE!$A$1:$AK$841,27,FALSE)</f>
        <v>0.11000000000000001</v>
      </c>
      <c r="AJ766" t="str">
        <f>VLOOKUP(A766,[1]DETALLE!$A$1:$AK$841,18,FALSE)</f>
        <v>Office Digital</v>
      </c>
      <c r="AK766">
        <f t="shared" si="55"/>
        <v>0</v>
      </c>
      <c r="AL766">
        <f t="shared" si="56"/>
        <v>0</v>
      </c>
      <c r="AM766">
        <f t="shared" si="57"/>
        <v>0</v>
      </c>
      <c r="AN766">
        <f t="shared" si="58"/>
        <v>0</v>
      </c>
      <c r="AO766">
        <f t="shared" si="59"/>
        <v>0</v>
      </c>
    </row>
    <row r="767" spans="1:41" x14ac:dyDescent="0.25">
      <c r="A767" t="s">
        <v>330</v>
      </c>
      <c r="B767">
        <v>2019</v>
      </c>
      <c r="C767" t="s">
        <v>37</v>
      </c>
      <c r="D767" t="s">
        <v>38</v>
      </c>
      <c r="E767">
        <v>29</v>
      </c>
      <c r="F767" t="s">
        <v>40</v>
      </c>
      <c r="G767">
        <v>2.6666669999999999</v>
      </c>
      <c r="H767" t="s">
        <v>45</v>
      </c>
      <c r="I767">
        <v>803</v>
      </c>
      <c r="J767">
        <v>1573</v>
      </c>
      <c r="K767">
        <v>0.2</v>
      </c>
      <c r="L767">
        <v>0.6</v>
      </c>
      <c r="M767">
        <v>0.8</v>
      </c>
      <c r="N767">
        <v>1.05</v>
      </c>
      <c r="O767">
        <v>1.1000000000000001</v>
      </c>
      <c r="P767">
        <v>1.1499999999999999</v>
      </c>
      <c r="Q767" t="s">
        <v>46</v>
      </c>
      <c r="R767">
        <v>4</v>
      </c>
      <c r="S767">
        <v>6</v>
      </c>
      <c r="T767" t="s">
        <v>47</v>
      </c>
      <c r="U767" t="s">
        <v>48</v>
      </c>
      <c r="V767" t="s">
        <v>35</v>
      </c>
      <c r="W767" t="s">
        <v>59</v>
      </c>
      <c r="X767">
        <v>2019</v>
      </c>
      <c r="Y767" t="s">
        <v>37</v>
      </c>
      <c r="Z767" t="s">
        <v>38</v>
      </c>
      <c r="AA767">
        <v>29</v>
      </c>
      <c r="AB767">
        <v>14</v>
      </c>
      <c r="AC767">
        <v>0.8</v>
      </c>
      <c r="AD767">
        <v>0.66666674999999997</v>
      </c>
      <c r="AE767">
        <v>1258.4000000000001</v>
      </c>
      <c r="AF767">
        <f>VLOOKUP(A767,[1]DETALLE!$A$1:$AK$841,37,FALSE)</f>
        <v>0</v>
      </c>
      <c r="AG767">
        <f>VLOOKUP(A767,[1]DETALLE!$A$1:$AK$841,16,FALSE)</f>
        <v>2</v>
      </c>
      <c r="AH767">
        <f>VLOOKUP(A767,[1]DETALLE!$A$1:$AK$841,22,FALSE)</f>
        <v>0</v>
      </c>
      <c r="AI767">
        <f>VLOOKUP(A767,[1]DETALLE!$A$1:$AK$841,27,FALSE)</f>
        <v>0.44600000000000001</v>
      </c>
      <c r="AJ767" t="str">
        <f>VLOOKUP(A767,[1]DETALLE!$A$1:$AK$841,18,FALSE)</f>
        <v>A4 Mono MFPs</v>
      </c>
      <c r="AK767">
        <f t="shared" si="55"/>
        <v>0</v>
      </c>
      <c r="AL767">
        <f t="shared" si="56"/>
        <v>0</v>
      </c>
      <c r="AM767">
        <f t="shared" si="57"/>
        <v>0</v>
      </c>
      <c r="AN767">
        <f t="shared" si="58"/>
        <v>0</v>
      </c>
      <c r="AO767">
        <f t="shared" si="59"/>
        <v>0</v>
      </c>
    </row>
    <row r="768" spans="1:41" x14ac:dyDescent="0.25">
      <c r="A768" t="s">
        <v>93</v>
      </c>
      <c r="B768">
        <v>2019</v>
      </c>
      <c r="C768" t="s">
        <v>37</v>
      </c>
      <c r="D768" t="s">
        <v>38</v>
      </c>
      <c r="E768">
        <v>29</v>
      </c>
      <c r="F768" t="s">
        <v>40</v>
      </c>
      <c r="G768">
        <v>1.1499999999999999</v>
      </c>
      <c r="H768" t="s">
        <v>45</v>
      </c>
      <c r="I768">
        <v>803</v>
      </c>
      <c r="J768">
        <v>1573</v>
      </c>
      <c r="K768">
        <v>0.2</v>
      </c>
      <c r="L768">
        <v>0.6</v>
      </c>
      <c r="M768">
        <v>0.8</v>
      </c>
      <c r="N768">
        <v>1.05</v>
      </c>
      <c r="O768">
        <v>1.1000000000000001</v>
      </c>
      <c r="P768">
        <v>1.1499999999999999</v>
      </c>
      <c r="Q768" t="s">
        <v>46</v>
      </c>
      <c r="R768">
        <v>4</v>
      </c>
      <c r="S768">
        <v>6</v>
      </c>
      <c r="T768" t="s">
        <v>47</v>
      </c>
      <c r="U768" t="s">
        <v>48</v>
      </c>
      <c r="V768" t="s">
        <v>35</v>
      </c>
      <c r="W768" t="s">
        <v>36</v>
      </c>
      <c r="X768">
        <v>2019</v>
      </c>
      <c r="Y768" t="s">
        <v>37</v>
      </c>
      <c r="Z768" t="s">
        <v>38</v>
      </c>
      <c r="AA768">
        <v>29</v>
      </c>
      <c r="AB768">
        <v>22</v>
      </c>
      <c r="AC768">
        <v>1.05</v>
      </c>
      <c r="AD768">
        <v>0.28749999999999998</v>
      </c>
      <c r="AE768">
        <v>1651.65</v>
      </c>
      <c r="AF768">
        <f>VLOOKUP(A768,[1]DETALLE!$A$1:$AK$841,37,FALSE)</f>
        <v>1651.6500000000003</v>
      </c>
      <c r="AG768">
        <f>VLOOKUP(A768,[1]DETALLE!$A$1:$AK$841,16,FALSE)</f>
        <v>27</v>
      </c>
      <c r="AH768">
        <f>VLOOKUP(A768,[1]DETALLE!$A$1:$AK$841,22,FALSE)</f>
        <v>1.05</v>
      </c>
      <c r="AI768">
        <f>VLOOKUP(A768,[1]DETALLE!$A$1:$AK$841,27,FALSE)</f>
        <v>0.89249999999999996</v>
      </c>
      <c r="AJ768" t="str">
        <f>VLOOKUP(A768,[1]DETALLE!$A$1:$AK$841,18,FALSE)</f>
        <v>Light Production Digital Business</v>
      </c>
      <c r="AK768">
        <f t="shared" si="55"/>
        <v>1</v>
      </c>
      <c r="AL768">
        <f t="shared" si="56"/>
        <v>0</v>
      </c>
      <c r="AM768">
        <f t="shared" si="57"/>
        <v>1</v>
      </c>
      <c r="AN768">
        <f t="shared" si="58"/>
        <v>0</v>
      </c>
      <c r="AO768">
        <f t="shared" si="59"/>
        <v>1</v>
      </c>
    </row>
    <row r="769" spans="1:41" x14ac:dyDescent="0.25">
      <c r="A769" t="s">
        <v>641</v>
      </c>
      <c r="B769">
        <v>2019</v>
      </c>
      <c r="C769" t="s">
        <v>37</v>
      </c>
      <c r="D769" t="s">
        <v>38</v>
      </c>
      <c r="E769">
        <v>29</v>
      </c>
      <c r="F769" t="s">
        <v>40</v>
      </c>
      <c r="G769">
        <v>0.5</v>
      </c>
      <c r="H769" t="s">
        <v>45</v>
      </c>
      <c r="I769">
        <v>803</v>
      </c>
      <c r="J769">
        <v>1573</v>
      </c>
      <c r="K769">
        <v>0.2</v>
      </c>
      <c r="L769">
        <v>0.6</v>
      </c>
      <c r="M769">
        <v>0.8</v>
      </c>
      <c r="N769">
        <v>1.05</v>
      </c>
      <c r="O769">
        <v>1.1000000000000001</v>
      </c>
      <c r="P769">
        <v>1.1499999999999999</v>
      </c>
      <c r="Q769" t="s">
        <v>46</v>
      </c>
      <c r="R769">
        <v>4</v>
      </c>
      <c r="S769">
        <v>6</v>
      </c>
      <c r="T769" t="s">
        <v>47</v>
      </c>
      <c r="U769" t="s">
        <v>48</v>
      </c>
      <c r="V769" t="s">
        <v>35</v>
      </c>
      <c r="W769" t="s">
        <v>59</v>
      </c>
      <c r="X769">
        <v>2019</v>
      </c>
      <c r="Y769" t="s">
        <v>37</v>
      </c>
      <c r="Z769" t="s">
        <v>38</v>
      </c>
      <c r="AA769">
        <v>29</v>
      </c>
      <c r="AB769">
        <v>88</v>
      </c>
      <c r="AC769">
        <v>1.1499999999999999</v>
      </c>
      <c r="AD769">
        <v>0.125</v>
      </c>
      <c r="AE769">
        <v>1808.95</v>
      </c>
      <c r="AF769">
        <f>VLOOKUP(A769,[1]DETALLE!$A$1:$AK$841,37,FALSE)</f>
        <v>819</v>
      </c>
      <c r="AG769">
        <f>VLOOKUP(A769,[1]DETALLE!$A$1:$AK$841,16,FALSE)</f>
        <v>11</v>
      </c>
      <c r="AH769">
        <f>VLOOKUP(A769,[1]DETALLE!$A$1:$AK$841,22,FALSE)</f>
        <v>0.6</v>
      </c>
      <c r="AI769">
        <f>VLOOKUP(A769,[1]DETALLE!$A$1:$AK$841,27,FALSE)</f>
        <v>0</v>
      </c>
      <c r="AJ769" t="str">
        <f>VLOOKUP(A769,[1]DETALLE!$A$1:$AK$841,18,FALSE)</f>
        <v>Office Digital</v>
      </c>
      <c r="AK769">
        <f t="shared" si="55"/>
        <v>0</v>
      </c>
      <c r="AL769">
        <f t="shared" si="56"/>
        <v>0</v>
      </c>
      <c r="AM769">
        <f t="shared" si="57"/>
        <v>0</v>
      </c>
      <c r="AN769">
        <f t="shared" si="58"/>
        <v>0</v>
      </c>
      <c r="AO769">
        <f t="shared" si="59"/>
        <v>0</v>
      </c>
    </row>
    <row r="770" spans="1:41" x14ac:dyDescent="0.25">
      <c r="A770" t="s">
        <v>284</v>
      </c>
      <c r="B770">
        <v>2019</v>
      </c>
      <c r="C770" t="s">
        <v>37</v>
      </c>
      <c r="D770" t="s">
        <v>38</v>
      </c>
      <c r="E770">
        <v>29</v>
      </c>
      <c r="F770" t="s">
        <v>44</v>
      </c>
      <c r="G770">
        <v>0</v>
      </c>
      <c r="H770" t="s">
        <v>45</v>
      </c>
      <c r="I770">
        <v>803</v>
      </c>
      <c r="J770">
        <v>1573</v>
      </c>
      <c r="K770">
        <v>0.2</v>
      </c>
      <c r="L770">
        <v>0.6</v>
      </c>
      <c r="M770">
        <v>0.8</v>
      </c>
      <c r="N770">
        <v>1.05</v>
      </c>
      <c r="O770">
        <v>1.1000000000000001</v>
      </c>
      <c r="P770">
        <v>1.1499999999999999</v>
      </c>
      <c r="Q770" t="s">
        <v>46</v>
      </c>
      <c r="R770">
        <v>4</v>
      </c>
      <c r="S770">
        <v>6</v>
      </c>
      <c r="T770" t="s">
        <v>47</v>
      </c>
      <c r="U770" t="s">
        <v>48</v>
      </c>
      <c r="V770" t="s">
        <v>35</v>
      </c>
      <c r="W770" t="s">
        <v>59</v>
      </c>
      <c r="X770">
        <v>2019</v>
      </c>
      <c r="Y770" t="s">
        <v>37</v>
      </c>
      <c r="Z770" t="s">
        <v>38</v>
      </c>
      <c r="AA770">
        <v>29</v>
      </c>
      <c r="AB770">
        <v>4</v>
      </c>
      <c r="AC770">
        <v>0</v>
      </c>
      <c r="AD770">
        <v>0</v>
      </c>
      <c r="AE770">
        <v>1573</v>
      </c>
      <c r="AF770" t="e">
        <f>VLOOKUP(A770,[1]DETALLE!$A$1:$AK$841,37,FALSE)</f>
        <v>#N/A</v>
      </c>
      <c r="AG770" t="e">
        <f>VLOOKUP(A770,[1]DETALLE!$A$1:$AK$841,16,FALSE)</f>
        <v>#N/A</v>
      </c>
      <c r="AH770" t="e">
        <f>VLOOKUP(A770,[1]DETALLE!$A$1:$AK$841,22,FALSE)</f>
        <v>#N/A</v>
      </c>
      <c r="AI770" t="e">
        <f>VLOOKUP(A770,[1]DETALLE!$A$1:$AK$841,27,FALSE)</f>
        <v>#N/A</v>
      </c>
      <c r="AJ770" t="e">
        <f>VLOOKUP(A770,[1]DETALLE!$A$1:$AK$841,18,FALSE)</f>
        <v>#N/A</v>
      </c>
      <c r="AK770" t="e">
        <f t="shared" ref="AK770:AK787" si="60">IF(AE770=AF770,1,0)</f>
        <v>#N/A</v>
      </c>
      <c r="AL770" t="e">
        <f t="shared" ref="AL770:AL787" si="61">IF(AB770=AG770,1,0)</f>
        <v>#N/A</v>
      </c>
      <c r="AM770" t="e">
        <f t="shared" ref="AM770:AM787" si="62">IF(AC770=AH770,1,0)</f>
        <v>#N/A</v>
      </c>
      <c r="AN770" t="e">
        <f t="shared" ref="AN770:AN787" si="63">IF(AD770=AI770,1,0)</f>
        <v>#N/A</v>
      </c>
      <c r="AO770" t="e">
        <f t="shared" ref="AO770:AO787" si="64">IF(H770=AJ770,1,0)</f>
        <v>#N/A</v>
      </c>
    </row>
    <row r="771" spans="1:41" x14ac:dyDescent="0.25">
      <c r="A771" t="s">
        <v>87</v>
      </c>
      <c r="B771">
        <v>2019</v>
      </c>
      <c r="C771" t="s">
        <v>37</v>
      </c>
      <c r="D771" t="s">
        <v>38</v>
      </c>
      <c r="E771">
        <v>29</v>
      </c>
      <c r="F771" t="s">
        <v>44</v>
      </c>
      <c r="G771">
        <v>0.31666670000000002</v>
      </c>
      <c r="H771" t="s">
        <v>45</v>
      </c>
      <c r="I771">
        <v>803</v>
      </c>
      <c r="J771">
        <v>1573</v>
      </c>
      <c r="K771">
        <v>0.2</v>
      </c>
      <c r="L771">
        <v>0.6</v>
      </c>
      <c r="M771">
        <v>0.8</v>
      </c>
      <c r="N771">
        <v>1.05</v>
      </c>
      <c r="O771">
        <v>1.1000000000000001</v>
      </c>
      <c r="P771">
        <v>1.1499999999999999</v>
      </c>
      <c r="Q771" t="s">
        <v>46</v>
      </c>
      <c r="R771">
        <v>4</v>
      </c>
      <c r="S771">
        <v>6</v>
      </c>
      <c r="T771" t="s">
        <v>47</v>
      </c>
      <c r="U771" t="s">
        <v>48</v>
      </c>
      <c r="V771" t="s">
        <v>35</v>
      </c>
      <c r="W771" t="s">
        <v>59</v>
      </c>
      <c r="X771">
        <v>2019</v>
      </c>
      <c r="Y771" t="s">
        <v>37</v>
      </c>
      <c r="Z771" t="s">
        <v>38</v>
      </c>
      <c r="AA771">
        <v>30</v>
      </c>
      <c r="AB771">
        <v>32</v>
      </c>
      <c r="AC771">
        <v>0</v>
      </c>
      <c r="AD771">
        <v>0</v>
      </c>
      <c r="AE771">
        <v>1573</v>
      </c>
      <c r="AF771">
        <f>VLOOKUP(A771,[1]DETALLE!$A$1:$AK$841,37,FALSE)</f>
        <v>1501.5000000000002</v>
      </c>
      <c r="AG771">
        <f>VLOOKUP(A771,[1]DETALLE!$A$1:$AK$841,16,FALSE)</f>
        <v>89</v>
      </c>
      <c r="AH771">
        <f>VLOOKUP(A771,[1]DETALLE!$A$1:$AK$841,22,FALSE)</f>
        <v>1.1000000000000001</v>
      </c>
      <c r="AI771">
        <f>VLOOKUP(A771,[1]DETALLE!$A$1:$AK$841,27,FALSE)</f>
        <v>5.4000000000000006E-2</v>
      </c>
      <c r="AJ771" t="str">
        <f>VLOOKUP(A771,[1]DETALLE!$A$1:$AK$841,18,FALSE)</f>
        <v>Office Digital</v>
      </c>
      <c r="AK771">
        <f t="shared" si="60"/>
        <v>0</v>
      </c>
      <c r="AL771">
        <f t="shared" si="61"/>
        <v>0</v>
      </c>
      <c r="AM771">
        <f t="shared" si="62"/>
        <v>0</v>
      </c>
      <c r="AN771">
        <f t="shared" si="63"/>
        <v>0</v>
      </c>
      <c r="AO771">
        <f t="shared" si="64"/>
        <v>0</v>
      </c>
    </row>
    <row r="772" spans="1:41" x14ac:dyDescent="0.25">
      <c r="A772" t="s">
        <v>642</v>
      </c>
      <c r="B772">
        <v>2019</v>
      </c>
      <c r="C772" t="s">
        <v>37</v>
      </c>
      <c r="D772" t="s">
        <v>38</v>
      </c>
      <c r="E772">
        <v>29</v>
      </c>
      <c r="F772" t="s">
        <v>40</v>
      </c>
      <c r="G772">
        <v>0.15</v>
      </c>
      <c r="H772" t="s">
        <v>34</v>
      </c>
      <c r="I772">
        <v>468</v>
      </c>
      <c r="J772">
        <v>715</v>
      </c>
      <c r="K772">
        <v>0</v>
      </c>
      <c r="L772">
        <v>0</v>
      </c>
      <c r="M772">
        <v>0</v>
      </c>
      <c r="N772">
        <v>0.6</v>
      </c>
      <c r="O772">
        <v>0.8</v>
      </c>
      <c r="P772">
        <v>1.05</v>
      </c>
      <c r="Q772" t="s">
        <v>46</v>
      </c>
      <c r="R772">
        <v>5</v>
      </c>
      <c r="S772">
        <v>9</v>
      </c>
      <c r="T772" t="s">
        <v>47</v>
      </c>
      <c r="U772" t="s">
        <v>34</v>
      </c>
      <c r="V772" t="s">
        <v>35</v>
      </c>
      <c r="W772" t="s">
        <v>55</v>
      </c>
      <c r="X772">
        <v>2019</v>
      </c>
      <c r="Y772" t="s">
        <v>37</v>
      </c>
      <c r="Z772" t="s">
        <v>38</v>
      </c>
      <c r="AA772">
        <v>29</v>
      </c>
      <c r="AB772">
        <v>83</v>
      </c>
      <c r="AC772">
        <v>1.05</v>
      </c>
      <c r="AD772">
        <v>0.03</v>
      </c>
      <c r="AE772">
        <v>750.75</v>
      </c>
      <c r="AF772">
        <f>VLOOKUP(A772,[1]DETALLE!$A$1:$AK$841,37,FALSE)</f>
        <v>1433.25</v>
      </c>
      <c r="AG772">
        <f>VLOOKUP(A772,[1]DETALLE!$A$1:$AK$841,16,FALSE)</f>
        <v>47</v>
      </c>
      <c r="AH772">
        <f>VLOOKUP(A772,[1]DETALLE!$A$1:$AK$841,22,FALSE)</f>
        <v>1.05</v>
      </c>
      <c r="AI772">
        <f>VLOOKUP(A772,[1]DETALLE!$A$1:$AK$841,27,FALSE)</f>
        <v>0.13600000000000001</v>
      </c>
      <c r="AJ772" t="str">
        <f>VLOOKUP(A772,[1]DETALLE!$A$1:$AK$841,18,FALSE)</f>
        <v>Office Digital</v>
      </c>
      <c r="AK772">
        <f t="shared" si="60"/>
        <v>0</v>
      </c>
      <c r="AL772">
        <f t="shared" si="61"/>
        <v>0</v>
      </c>
      <c r="AM772">
        <f t="shared" si="62"/>
        <v>1</v>
      </c>
      <c r="AN772">
        <f t="shared" si="63"/>
        <v>0</v>
      </c>
      <c r="AO772">
        <f t="shared" si="64"/>
        <v>0</v>
      </c>
    </row>
    <row r="773" spans="1:41" x14ac:dyDescent="0.25">
      <c r="A773" t="s">
        <v>643</v>
      </c>
      <c r="B773">
        <v>2019</v>
      </c>
      <c r="C773" t="s">
        <v>37</v>
      </c>
      <c r="D773" t="s">
        <v>38</v>
      </c>
      <c r="E773">
        <v>29</v>
      </c>
      <c r="F773" t="s">
        <v>40</v>
      </c>
      <c r="G773">
        <v>0.36666670000000001</v>
      </c>
      <c r="H773" t="s">
        <v>71</v>
      </c>
      <c r="I773">
        <v>468</v>
      </c>
      <c r="J773">
        <v>715</v>
      </c>
      <c r="K773">
        <v>0</v>
      </c>
      <c r="L773">
        <v>0</v>
      </c>
      <c r="M773">
        <v>0</v>
      </c>
      <c r="N773">
        <v>0.6</v>
      </c>
      <c r="O773">
        <v>0.8</v>
      </c>
      <c r="P773">
        <v>1.05</v>
      </c>
      <c r="Q773" t="s">
        <v>46</v>
      </c>
      <c r="R773">
        <v>5</v>
      </c>
      <c r="S773">
        <v>9</v>
      </c>
      <c r="T773" t="s">
        <v>47</v>
      </c>
      <c r="U773" t="s">
        <v>71</v>
      </c>
      <c r="V773" t="s">
        <v>35</v>
      </c>
      <c r="W773" t="s">
        <v>55</v>
      </c>
      <c r="X773">
        <v>2019</v>
      </c>
      <c r="Y773" t="s">
        <v>37</v>
      </c>
      <c r="Z773" t="s">
        <v>38</v>
      </c>
      <c r="AA773">
        <v>29</v>
      </c>
      <c r="AB773">
        <v>32</v>
      </c>
      <c r="AC773">
        <v>0.8</v>
      </c>
      <c r="AD773">
        <v>7.3333339999999997E-2</v>
      </c>
      <c r="AE773">
        <v>572</v>
      </c>
      <c r="AF773">
        <f>VLOOKUP(A773,[1]DETALLE!$A$1:$AK$841,37,FALSE)</f>
        <v>1651.6500000000003</v>
      </c>
      <c r="AG773">
        <f>VLOOKUP(A773,[1]DETALLE!$A$1:$AK$841,16,FALSE)</f>
        <v>21</v>
      </c>
      <c r="AH773">
        <f>VLOOKUP(A773,[1]DETALLE!$A$1:$AK$841,22,FALSE)</f>
        <v>1.05</v>
      </c>
      <c r="AI773">
        <f>VLOOKUP(A773,[1]DETALLE!$A$1:$AK$841,27,FALSE)</f>
        <v>0.90500000000000003</v>
      </c>
      <c r="AJ773" t="str">
        <f>VLOOKUP(A773,[1]DETALLE!$A$1:$AK$841,18,FALSE)</f>
        <v>Light Production Digital Business</v>
      </c>
      <c r="AK773">
        <f t="shared" si="60"/>
        <v>0</v>
      </c>
      <c r="AL773">
        <f t="shared" si="61"/>
        <v>0</v>
      </c>
      <c r="AM773">
        <f t="shared" si="62"/>
        <v>0</v>
      </c>
      <c r="AN773">
        <f t="shared" si="63"/>
        <v>0</v>
      </c>
      <c r="AO773">
        <f t="shared" si="64"/>
        <v>0</v>
      </c>
    </row>
    <row r="774" spans="1:41" x14ac:dyDescent="0.25">
      <c r="A774" t="s">
        <v>644</v>
      </c>
      <c r="B774">
        <v>2019</v>
      </c>
      <c r="C774" t="s">
        <v>37</v>
      </c>
      <c r="D774" t="s">
        <v>38</v>
      </c>
      <c r="E774">
        <v>29</v>
      </c>
      <c r="F774" t="s">
        <v>40</v>
      </c>
      <c r="G774">
        <v>3.1333329999999999</v>
      </c>
      <c r="H774" t="s">
        <v>54</v>
      </c>
      <c r="I774">
        <v>803</v>
      </c>
      <c r="J774">
        <v>1573</v>
      </c>
      <c r="K774">
        <v>0.2</v>
      </c>
      <c r="L774">
        <v>0.6</v>
      </c>
      <c r="M774">
        <v>0.8</v>
      </c>
      <c r="N774">
        <v>1.05</v>
      </c>
      <c r="O774">
        <v>1.1000000000000001</v>
      </c>
      <c r="P774">
        <v>1.1499999999999999</v>
      </c>
      <c r="Q774" t="s">
        <v>46</v>
      </c>
      <c r="R774">
        <v>4</v>
      </c>
      <c r="S774">
        <v>6</v>
      </c>
      <c r="T774" t="s">
        <v>47</v>
      </c>
      <c r="U774" t="s">
        <v>54</v>
      </c>
      <c r="V774" t="s">
        <v>35</v>
      </c>
      <c r="W774" t="s">
        <v>42</v>
      </c>
      <c r="X774">
        <v>2019</v>
      </c>
      <c r="Y774" t="s">
        <v>37</v>
      </c>
      <c r="Z774" t="s">
        <v>38</v>
      </c>
      <c r="AA774">
        <v>29</v>
      </c>
      <c r="AB774">
        <v>70</v>
      </c>
      <c r="AC774">
        <v>1.1499999999999999</v>
      </c>
      <c r="AD774">
        <v>0.78333324999999998</v>
      </c>
      <c r="AE774">
        <v>1808.95</v>
      </c>
      <c r="AF774">
        <f>VLOOKUP(A774,[1]DETALLE!$A$1:$AK$841,37,FALSE)</f>
        <v>1730.3000000000004</v>
      </c>
      <c r="AG774">
        <f>VLOOKUP(A774,[1]DETALLE!$A$1:$AK$841,16,FALSE)</f>
        <v>43</v>
      </c>
      <c r="AH774">
        <f>VLOOKUP(A774,[1]DETALLE!$A$1:$AK$841,22,FALSE)</f>
        <v>1.1000000000000001</v>
      </c>
      <c r="AI774">
        <f>VLOOKUP(A774,[1]DETALLE!$A$1:$AK$841,27,FALSE)</f>
        <v>0.41499999999999998</v>
      </c>
      <c r="AJ774" t="str">
        <f>VLOOKUP(A774,[1]DETALLE!$A$1:$AK$841,18,FALSE)</f>
        <v>Entry Production Color Low/Mid</v>
      </c>
      <c r="AK774">
        <f t="shared" si="60"/>
        <v>0</v>
      </c>
      <c r="AL774">
        <f t="shared" si="61"/>
        <v>0</v>
      </c>
      <c r="AM774">
        <f t="shared" si="62"/>
        <v>0</v>
      </c>
      <c r="AN774">
        <f t="shared" si="63"/>
        <v>0</v>
      </c>
      <c r="AO774">
        <f t="shared" si="64"/>
        <v>1</v>
      </c>
    </row>
    <row r="775" spans="1:41" x14ac:dyDescent="0.25">
      <c r="A775" t="s">
        <v>507</v>
      </c>
      <c r="B775">
        <v>2019</v>
      </c>
      <c r="C775" t="s">
        <v>37</v>
      </c>
      <c r="D775" t="s">
        <v>38</v>
      </c>
      <c r="E775">
        <v>29</v>
      </c>
      <c r="F775" t="s">
        <v>44</v>
      </c>
      <c r="G775">
        <v>0</v>
      </c>
      <c r="H775" t="s">
        <v>58</v>
      </c>
      <c r="I775">
        <v>655</v>
      </c>
      <c r="J775">
        <v>1365</v>
      </c>
      <c r="K775">
        <v>0</v>
      </c>
      <c r="L775">
        <v>0</v>
      </c>
      <c r="M775">
        <v>0.6</v>
      </c>
      <c r="N775">
        <v>0.8</v>
      </c>
      <c r="O775">
        <v>1.05</v>
      </c>
      <c r="P775">
        <v>1.1000000000000001</v>
      </c>
      <c r="Q775" t="s">
        <v>46</v>
      </c>
      <c r="R775">
        <v>5</v>
      </c>
      <c r="S775">
        <v>9</v>
      </c>
      <c r="T775" t="s">
        <v>47</v>
      </c>
      <c r="U775" t="s">
        <v>58</v>
      </c>
      <c r="V775" t="s">
        <v>35</v>
      </c>
      <c r="W775" t="s">
        <v>73</v>
      </c>
      <c r="X775">
        <v>2019</v>
      </c>
      <c r="Y775" t="s">
        <v>37</v>
      </c>
      <c r="Z775" t="s">
        <v>38</v>
      </c>
      <c r="AA775">
        <v>29</v>
      </c>
      <c r="AB775">
        <v>13</v>
      </c>
      <c r="AC775">
        <v>0</v>
      </c>
      <c r="AD775">
        <v>0</v>
      </c>
      <c r="AE775">
        <v>1365</v>
      </c>
      <c r="AF775">
        <f>VLOOKUP(A775,[1]DETALLE!$A$1:$AK$841,37,FALSE)</f>
        <v>1501.5000000000002</v>
      </c>
      <c r="AG775">
        <f>VLOOKUP(A775,[1]DETALLE!$A$1:$AK$841,16,FALSE)</f>
        <v>363</v>
      </c>
      <c r="AH775">
        <f>VLOOKUP(A775,[1]DETALLE!$A$1:$AK$841,22,FALSE)</f>
        <v>1.1000000000000001</v>
      </c>
      <c r="AI775">
        <f>VLOOKUP(A775,[1]DETALLE!$A$1:$AK$841,27,FALSE)</f>
        <v>0.46333333333333332</v>
      </c>
      <c r="AJ775" t="str">
        <f>VLOOKUP(A775,[1]DETALLE!$A$1:$AK$841,18,FALSE)</f>
        <v>Office Digital</v>
      </c>
      <c r="AK775">
        <f t="shared" si="60"/>
        <v>0</v>
      </c>
      <c r="AL775">
        <f t="shared" si="61"/>
        <v>0</v>
      </c>
      <c r="AM775">
        <f t="shared" si="62"/>
        <v>0</v>
      </c>
      <c r="AN775">
        <f t="shared" si="63"/>
        <v>0</v>
      </c>
      <c r="AO775">
        <f t="shared" si="64"/>
        <v>0</v>
      </c>
    </row>
    <row r="776" spans="1:41" x14ac:dyDescent="0.25">
      <c r="A776" t="s">
        <v>645</v>
      </c>
      <c r="B776">
        <v>2019</v>
      </c>
      <c r="C776" t="s">
        <v>37</v>
      </c>
      <c r="D776" t="s">
        <v>38</v>
      </c>
      <c r="E776">
        <v>29</v>
      </c>
      <c r="F776" t="s">
        <v>40</v>
      </c>
      <c r="G776">
        <v>1.1499999999999999</v>
      </c>
      <c r="H776" t="s">
        <v>58</v>
      </c>
      <c r="I776">
        <v>655</v>
      </c>
      <c r="J776">
        <v>1365</v>
      </c>
      <c r="K776">
        <v>0</v>
      </c>
      <c r="L776">
        <v>0</v>
      </c>
      <c r="M776">
        <v>0.6</v>
      </c>
      <c r="N776">
        <v>0.8</v>
      </c>
      <c r="O776">
        <v>1.05</v>
      </c>
      <c r="P776">
        <v>1.1000000000000001</v>
      </c>
      <c r="Q776" t="s">
        <v>46</v>
      </c>
      <c r="R776">
        <v>5</v>
      </c>
      <c r="S776">
        <v>9</v>
      </c>
      <c r="T776" t="s">
        <v>85</v>
      </c>
      <c r="U776" t="s">
        <v>58</v>
      </c>
      <c r="V776" t="s">
        <v>35</v>
      </c>
      <c r="W776" t="s">
        <v>61</v>
      </c>
      <c r="X776">
        <v>2019</v>
      </c>
      <c r="Y776" t="s">
        <v>37</v>
      </c>
      <c r="Z776" t="s">
        <v>38</v>
      </c>
      <c r="AA776">
        <v>30</v>
      </c>
      <c r="AB776">
        <v>105</v>
      </c>
      <c r="AC776">
        <v>1.1000000000000001</v>
      </c>
      <c r="AD776">
        <v>0.12777777777777799</v>
      </c>
      <c r="AE776">
        <v>1501.5</v>
      </c>
      <c r="AF776" t="e">
        <f>VLOOKUP(A776,[1]DETALLE!$A$1:$AK$841,37,FALSE)</f>
        <v>#N/A</v>
      </c>
      <c r="AG776" t="e">
        <f>VLOOKUP(A776,[1]DETALLE!$A$1:$AK$841,16,FALSE)</f>
        <v>#N/A</v>
      </c>
      <c r="AH776" t="e">
        <f>VLOOKUP(A776,[1]DETALLE!$A$1:$AK$841,22,FALSE)</f>
        <v>#N/A</v>
      </c>
      <c r="AI776" t="e">
        <f>VLOOKUP(A776,[1]DETALLE!$A$1:$AK$841,27,FALSE)</f>
        <v>#N/A</v>
      </c>
      <c r="AJ776" t="e">
        <f>VLOOKUP(A776,[1]DETALLE!$A$1:$AK$841,18,FALSE)</f>
        <v>#N/A</v>
      </c>
      <c r="AK776" t="e">
        <f t="shared" si="60"/>
        <v>#N/A</v>
      </c>
      <c r="AL776" t="e">
        <f t="shared" si="61"/>
        <v>#N/A</v>
      </c>
      <c r="AM776" t="e">
        <f t="shared" si="62"/>
        <v>#N/A</v>
      </c>
      <c r="AN776" t="e">
        <f t="shared" si="63"/>
        <v>#N/A</v>
      </c>
      <c r="AO776" t="e">
        <f t="shared" si="64"/>
        <v>#N/A</v>
      </c>
    </row>
    <row r="777" spans="1:41" x14ac:dyDescent="0.25">
      <c r="A777" t="s">
        <v>295</v>
      </c>
      <c r="B777">
        <v>2019</v>
      </c>
      <c r="C777" t="s">
        <v>37</v>
      </c>
      <c r="D777" t="s">
        <v>38</v>
      </c>
      <c r="E777">
        <v>29</v>
      </c>
      <c r="F777" t="s">
        <v>40</v>
      </c>
      <c r="G777">
        <v>1.5333330000000001</v>
      </c>
      <c r="H777" t="s">
        <v>58</v>
      </c>
      <c r="I777">
        <v>655</v>
      </c>
      <c r="J777">
        <v>1365</v>
      </c>
      <c r="K777">
        <v>0</v>
      </c>
      <c r="L777">
        <v>0</v>
      </c>
      <c r="M777">
        <v>0.6</v>
      </c>
      <c r="N777">
        <v>0.8</v>
      </c>
      <c r="O777">
        <v>1.05</v>
      </c>
      <c r="P777">
        <v>1.1000000000000001</v>
      </c>
      <c r="Q777" t="s">
        <v>46</v>
      </c>
      <c r="R777">
        <v>5</v>
      </c>
      <c r="S777">
        <v>9</v>
      </c>
      <c r="T777" t="s">
        <v>47</v>
      </c>
      <c r="U777" t="s">
        <v>58</v>
      </c>
      <c r="V777" t="s">
        <v>35</v>
      </c>
      <c r="W777" t="s">
        <v>42</v>
      </c>
      <c r="X777">
        <v>2019</v>
      </c>
      <c r="Y777" t="s">
        <v>37</v>
      </c>
      <c r="Z777" t="s">
        <v>38</v>
      </c>
      <c r="AA777">
        <v>29</v>
      </c>
      <c r="AB777">
        <v>24</v>
      </c>
      <c r="AC777">
        <v>0.8</v>
      </c>
      <c r="AD777">
        <v>0.30666660000000001</v>
      </c>
      <c r="AE777">
        <v>1092</v>
      </c>
      <c r="AF777">
        <f>VLOOKUP(A777,[1]DETALLE!$A$1:$AK$841,37,FALSE)</f>
        <v>943.80000000000007</v>
      </c>
      <c r="AG777">
        <f>VLOOKUP(A777,[1]DETALLE!$A$1:$AK$841,16,FALSE)</f>
        <v>4</v>
      </c>
      <c r="AH777">
        <f>VLOOKUP(A777,[1]DETALLE!$A$1:$AK$841,22,FALSE)</f>
        <v>0.6</v>
      </c>
      <c r="AI777">
        <f>VLOOKUP(A777,[1]DETALLE!$A$1:$AK$841,27,FALSE)</f>
        <v>0.375</v>
      </c>
      <c r="AJ777" t="str">
        <f>VLOOKUP(A777,[1]DETALLE!$A$1:$AK$841,18,FALSE)</f>
        <v>Light Production Digital Business</v>
      </c>
      <c r="AK777">
        <f t="shared" si="60"/>
        <v>0</v>
      </c>
      <c r="AL777">
        <f t="shared" si="61"/>
        <v>0</v>
      </c>
      <c r="AM777">
        <f t="shared" si="62"/>
        <v>0</v>
      </c>
      <c r="AN777">
        <f t="shared" si="63"/>
        <v>0</v>
      </c>
      <c r="AO777">
        <f t="shared" si="64"/>
        <v>0</v>
      </c>
    </row>
    <row r="778" spans="1:41" x14ac:dyDescent="0.25">
      <c r="A778" t="s">
        <v>576</v>
      </c>
      <c r="B778">
        <v>2019</v>
      </c>
      <c r="C778" t="s">
        <v>37</v>
      </c>
      <c r="D778" t="s">
        <v>38</v>
      </c>
      <c r="E778">
        <v>29</v>
      </c>
      <c r="F778" t="s">
        <v>40</v>
      </c>
      <c r="G778">
        <v>0.98333329999999997</v>
      </c>
      <c r="H778" t="s">
        <v>58</v>
      </c>
      <c r="I778">
        <v>655</v>
      </c>
      <c r="J778">
        <v>1365</v>
      </c>
      <c r="K778">
        <v>0</v>
      </c>
      <c r="L778">
        <v>0</v>
      </c>
      <c r="M778">
        <v>0.6</v>
      </c>
      <c r="N778">
        <v>0.8</v>
      </c>
      <c r="O778">
        <v>1.05</v>
      </c>
      <c r="P778">
        <v>1.1000000000000001</v>
      </c>
      <c r="Q778" t="s">
        <v>46</v>
      </c>
      <c r="R778">
        <v>5</v>
      </c>
      <c r="S778">
        <v>9</v>
      </c>
      <c r="T778" t="s">
        <v>47</v>
      </c>
      <c r="U778" t="s">
        <v>58</v>
      </c>
      <c r="V778" t="s">
        <v>35</v>
      </c>
      <c r="W778" t="s">
        <v>42</v>
      </c>
      <c r="X778">
        <v>2019</v>
      </c>
      <c r="Y778" t="s">
        <v>37</v>
      </c>
      <c r="Z778" t="s">
        <v>38</v>
      </c>
      <c r="AA778">
        <v>29</v>
      </c>
      <c r="AB778">
        <v>6</v>
      </c>
      <c r="AC778">
        <v>0</v>
      </c>
      <c r="AD778">
        <v>0.19666665999999999</v>
      </c>
      <c r="AE778">
        <v>0</v>
      </c>
      <c r="AF778">
        <f>VLOOKUP(A778,[1]DETALLE!$A$1:$AK$841,37,FALSE)</f>
        <v>1258.4000000000003</v>
      </c>
      <c r="AG778">
        <f>VLOOKUP(A778,[1]DETALLE!$A$1:$AK$841,16,FALSE)</f>
        <v>12</v>
      </c>
      <c r="AH778">
        <f>VLOOKUP(A778,[1]DETALLE!$A$1:$AK$841,22,FALSE)</f>
        <v>0.8</v>
      </c>
      <c r="AI778">
        <f>VLOOKUP(A778,[1]DETALLE!$A$1:$AK$841,27,FALSE)</f>
        <v>0.5</v>
      </c>
      <c r="AJ778" t="str">
        <f>VLOOKUP(A778,[1]DETALLE!$A$1:$AK$841,18,FALSE)</f>
        <v>Light Production Digital Business</v>
      </c>
      <c r="AK778">
        <f t="shared" si="60"/>
        <v>0</v>
      </c>
      <c r="AL778">
        <f t="shared" si="61"/>
        <v>0</v>
      </c>
      <c r="AM778">
        <f t="shared" si="62"/>
        <v>0</v>
      </c>
      <c r="AN778">
        <f t="shared" si="63"/>
        <v>0</v>
      </c>
      <c r="AO778">
        <f t="shared" si="64"/>
        <v>0</v>
      </c>
    </row>
    <row r="779" spans="1:41" x14ac:dyDescent="0.25">
      <c r="A779" t="s">
        <v>434</v>
      </c>
      <c r="B779">
        <v>2019</v>
      </c>
      <c r="C779" t="s">
        <v>37</v>
      </c>
      <c r="D779" t="s">
        <v>38</v>
      </c>
      <c r="E779">
        <v>29</v>
      </c>
      <c r="F779" t="s">
        <v>40</v>
      </c>
      <c r="G779">
        <v>3.0666669999999998</v>
      </c>
      <c r="H779" t="s">
        <v>58</v>
      </c>
      <c r="I779">
        <v>655</v>
      </c>
      <c r="J779">
        <v>1365</v>
      </c>
      <c r="K779">
        <v>0</v>
      </c>
      <c r="L779">
        <v>0</v>
      </c>
      <c r="M779">
        <v>0.6</v>
      </c>
      <c r="N779">
        <v>0.8</v>
      </c>
      <c r="O779">
        <v>1.05</v>
      </c>
      <c r="P779">
        <v>1.1000000000000001</v>
      </c>
      <c r="Q779" t="s">
        <v>46</v>
      </c>
      <c r="R779">
        <v>5</v>
      </c>
      <c r="S779">
        <v>9</v>
      </c>
      <c r="T779" t="s">
        <v>47</v>
      </c>
      <c r="U779" t="s">
        <v>58</v>
      </c>
      <c r="V779" t="s">
        <v>35</v>
      </c>
      <c r="W779" t="s">
        <v>83</v>
      </c>
      <c r="X779">
        <v>2019</v>
      </c>
      <c r="Y779" t="s">
        <v>37</v>
      </c>
      <c r="Z779" t="s">
        <v>38</v>
      </c>
      <c r="AA779">
        <v>30</v>
      </c>
      <c r="AB779">
        <v>18</v>
      </c>
      <c r="AC779">
        <v>0.8</v>
      </c>
      <c r="AD779">
        <v>0.61333340000000003</v>
      </c>
      <c r="AE779">
        <v>1092</v>
      </c>
      <c r="AF779">
        <f>VLOOKUP(A779,[1]DETALLE!$A$1:$AK$841,37,FALSE)</f>
        <v>1092</v>
      </c>
      <c r="AG779">
        <f>VLOOKUP(A779,[1]DETALLE!$A$1:$AK$841,16,FALSE)</f>
        <v>16</v>
      </c>
      <c r="AH779">
        <f>VLOOKUP(A779,[1]DETALLE!$A$1:$AK$841,22,FALSE)</f>
        <v>0.8</v>
      </c>
      <c r="AI779">
        <f>VLOOKUP(A779,[1]DETALLE!$A$1:$AK$841,27,FALSE)</f>
        <v>0.7</v>
      </c>
      <c r="AJ779" t="str">
        <f>VLOOKUP(A779,[1]DETALLE!$A$1:$AK$841,18,FALSE)</f>
        <v>Departmental Digital</v>
      </c>
      <c r="AK779">
        <f t="shared" si="60"/>
        <v>1</v>
      </c>
      <c r="AL779">
        <f t="shared" si="61"/>
        <v>0</v>
      </c>
      <c r="AM779">
        <f t="shared" si="62"/>
        <v>1</v>
      </c>
      <c r="AN779">
        <f t="shared" si="63"/>
        <v>0</v>
      </c>
      <c r="AO779">
        <f t="shared" si="64"/>
        <v>1</v>
      </c>
    </row>
    <row r="780" spans="1:41" x14ac:dyDescent="0.25">
      <c r="A780" t="s">
        <v>646</v>
      </c>
      <c r="B780">
        <v>2019</v>
      </c>
      <c r="C780" t="s">
        <v>37</v>
      </c>
      <c r="D780" t="s">
        <v>38</v>
      </c>
      <c r="E780">
        <v>29</v>
      </c>
      <c r="F780" t="s">
        <v>44</v>
      </c>
      <c r="G780">
        <v>0</v>
      </c>
      <c r="H780" t="s">
        <v>71</v>
      </c>
      <c r="I780">
        <v>468</v>
      </c>
      <c r="J780">
        <v>715</v>
      </c>
      <c r="K780">
        <v>0</v>
      </c>
      <c r="L780">
        <v>0</v>
      </c>
      <c r="M780">
        <v>0</v>
      </c>
      <c r="N780">
        <v>0.6</v>
      </c>
      <c r="O780">
        <v>0.8</v>
      </c>
      <c r="P780">
        <v>1.05</v>
      </c>
      <c r="Q780" t="s">
        <v>46</v>
      </c>
      <c r="R780">
        <v>5</v>
      </c>
      <c r="S780">
        <v>9</v>
      </c>
      <c r="T780" t="s">
        <v>47</v>
      </c>
      <c r="U780" t="s">
        <v>34</v>
      </c>
      <c r="V780" t="s">
        <v>35</v>
      </c>
      <c r="W780" t="s">
        <v>55</v>
      </c>
      <c r="X780">
        <v>2019</v>
      </c>
      <c r="Y780" t="s">
        <v>37</v>
      </c>
      <c r="Z780" t="s">
        <v>38</v>
      </c>
      <c r="AA780">
        <v>30</v>
      </c>
      <c r="AB780">
        <v>96</v>
      </c>
      <c r="AC780">
        <v>0</v>
      </c>
      <c r="AD780">
        <v>0</v>
      </c>
      <c r="AE780">
        <v>715</v>
      </c>
      <c r="AF780" t="e">
        <f>VLOOKUP(A780,[1]DETALLE!$A$1:$AK$841,37,FALSE)</f>
        <v>#N/A</v>
      </c>
      <c r="AG780" t="e">
        <f>VLOOKUP(A780,[1]DETALLE!$A$1:$AK$841,16,FALSE)</f>
        <v>#N/A</v>
      </c>
      <c r="AH780" t="e">
        <f>VLOOKUP(A780,[1]DETALLE!$A$1:$AK$841,22,FALSE)</f>
        <v>#N/A</v>
      </c>
      <c r="AI780" t="e">
        <f>VLOOKUP(A780,[1]DETALLE!$A$1:$AK$841,27,FALSE)</f>
        <v>#N/A</v>
      </c>
      <c r="AJ780" t="e">
        <f>VLOOKUP(A780,[1]DETALLE!$A$1:$AK$841,18,FALSE)</f>
        <v>#N/A</v>
      </c>
      <c r="AK780" t="e">
        <f t="shared" si="60"/>
        <v>#N/A</v>
      </c>
      <c r="AL780" t="e">
        <f t="shared" si="61"/>
        <v>#N/A</v>
      </c>
      <c r="AM780" t="e">
        <f t="shared" si="62"/>
        <v>#N/A</v>
      </c>
      <c r="AN780" t="e">
        <f t="shared" si="63"/>
        <v>#N/A</v>
      </c>
      <c r="AO780" t="e">
        <f t="shared" si="64"/>
        <v>#N/A</v>
      </c>
    </row>
    <row r="781" spans="1:41" x14ac:dyDescent="0.25">
      <c r="A781" t="s">
        <v>634</v>
      </c>
      <c r="B781">
        <v>2019</v>
      </c>
      <c r="C781" t="s">
        <v>37</v>
      </c>
      <c r="D781" t="s">
        <v>38</v>
      </c>
      <c r="E781">
        <v>29</v>
      </c>
      <c r="F781" t="s">
        <v>44</v>
      </c>
      <c r="G781">
        <v>0</v>
      </c>
      <c r="H781" t="s">
        <v>64</v>
      </c>
      <c r="I781">
        <v>655</v>
      </c>
      <c r="J781">
        <v>1365</v>
      </c>
      <c r="K781">
        <v>0</v>
      </c>
      <c r="L781">
        <v>0</v>
      </c>
      <c r="M781">
        <v>0.6</v>
      </c>
      <c r="N781">
        <v>0.8</v>
      </c>
      <c r="O781">
        <v>1.05</v>
      </c>
      <c r="P781">
        <v>1.1000000000000001</v>
      </c>
      <c r="Q781" t="s">
        <v>46</v>
      </c>
      <c r="R781">
        <v>5</v>
      </c>
      <c r="S781">
        <v>9</v>
      </c>
      <c r="T781" t="s">
        <v>47</v>
      </c>
      <c r="U781" t="s">
        <v>64</v>
      </c>
      <c r="V781" t="s">
        <v>35</v>
      </c>
      <c r="W781" t="s">
        <v>55</v>
      </c>
      <c r="X781">
        <v>2019</v>
      </c>
      <c r="Y781" t="s">
        <v>37</v>
      </c>
      <c r="Z781" t="s">
        <v>38</v>
      </c>
      <c r="AA781">
        <v>29</v>
      </c>
      <c r="AB781">
        <v>3</v>
      </c>
      <c r="AC781">
        <v>0</v>
      </c>
      <c r="AD781">
        <v>0</v>
      </c>
      <c r="AE781">
        <v>1365</v>
      </c>
      <c r="AF781" t="e">
        <f>VLOOKUP(A781,[1]DETALLE!$A$1:$AK$841,37,FALSE)</f>
        <v>#N/A</v>
      </c>
      <c r="AG781" t="e">
        <f>VLOOKUP(A781,[1]DETALLE!$A$1:$AK$841,16,FALSE)</f>
        <v>#N/A</v>
      </c>
      <c r="AH781" t="e">
        <f>VLOOKUP(A781,[1]DETALLE!$A$1:$AK$841,22,FALSE)</f>
        <v>#N/A</v>
      </c>
      <c r="AI781" t="e">
        <f>VLOOKUP(A781,[1]DETALLE!$A$1:$AK$841,27,FALSE)</f>
        <v>#N/A</v>
      </c>
      <c r="AJ781" t="e">
        <f>VLOOKUP(A781,[1]DETALLE!$A$1:$AK$841,18,FALSE)</f>
        <v>#N/A</v>
      </c>
      <c r="AK781" t="e">
        <f t="shared" si="60"/>
        <v>#N/A</v>
      </c>
      <c r="AL781" t="e">
        <f t="shared" si="61"/>
        <v>#N/A</v>
      </c>
      <c r="AM781" t="e">
        <f t="shared" si="62"/>
        <v>#N/A</v>
      </c>
      <c r="AN781" t="e">
        <f t="shared" si="63"/>
        <v>#N/A</v>
      </c>
      <c r="AO781" t="e">
        <f t="shared" si="64"/>
        <v>#N/A</v>
      </c>
    </row>
    <row r="782" spans="1:41" x14ac:dyDescent="0.25">
      <c r="A782" t="s">
        <v>647</v>
      </c>
      <c r="B782">
        <v>2019</v>
      </c>
      <c r="C782" t="s">
        <v>37</v>
      </c>
      <c r="D782" t="s">
        <v>38</v>
      </c>
      <c r="E782">
        <v>29</v>
      </c>
      <c r="F782" t="s">
        <v>44</v>
      </c>
      <c r="G782">
        <v>0</v>
      </c>
      <c r="H782" t="s">
        <v>71</v>
      </c>
      <c r="I782">
        <v>468</v>
      </c>
      <c r="J782">
        <v>715</v>
      </c>
      <c r="K782">
        <v>0</v>
      </c>
      <c r="L782">
        <v>0</v>
      </c>
      <c r="M782">
        <v>0</v>
      </c>
      <c r="N782">
        <v>0.6</v>
      </c>
      <c r="O782">
        <v>0.8</v>
      </c>
      <c r="P782">
        <v>1.05</v>
      </c>
      <c r="Q782" t="s">
        <v>46</v>
      </c>
      <c r="R782">
        <v>5</v>
      </c>
      <c r="S782">
        <v>9</v>
      </c>
      <c r="T782" t="s">
        <v>47</v>
      </c>
      <c r="U782" t="s">
        <v>71</v>
      </c>
      <c r="V782" t="s">
        <v>35</v>
      </c>
      <c r="W782" t="s">
        <v>55</v>
      </c>
      <c r="X782">
        <v>2019</v>
      </c>
      <c r="Y782" t="s">
        <v>37</v>
      </c>
      <c r="Z782" t="s">
        <v>38</v>
      </c>
      <c r="AA782">
        <v>30</v>
      </c>
      <c r="AB782">
        <v>45</v>
      </c>
      <c r="AC782">
        <v>0</v>
      </c>
      <c r="AD782">
        <v>0</v>
      </c>
      <c r="AE782">
        <v>715</v>
      </c>
      <c r="AF782">
        <f>VLOOKUP(A782,[1]DETALLE!$A$1:$AK$841,37,FALSE)</f>
        <v>1433.25</v>
      </c>
      <c r="AG782">
        <f>VLOOKUP(A782,[1]DETALLE!$A$1:$AK$841,16,FALSE)</f>
        <v>47</v>
      </c>
      <c r="AH782">
        <f>VLOOKUP(A782,[1]DETALLE!$A$1:$AK$841,22,FALSE)</f>
        <v>1.05</v>
      </c>
      <c r="AI782">
        <f>VLOOKUP(A782,[1]DETALLE!$A$1:$AK$841,27,FALSE)</f>
        <v>0.35599999999999998</v>
      </c>
      <c r="AJ782" t="str">
        <f>VLOOKUP(A782,[1]DETALLE!$A$1:$AK$841,18,FALSE)</f>
        <v>Departmental Digital</v>
      </c>
      <c r="AK782">
        <f t="shared" si="60"/>
        <v>0</v>
      </c>
      <c r="AL782">
        <f t="shared" si="61"/>
        <v>0</v>
      </c>
      <c r="AM782">
        <f t="shared" si="62"/>
        <v>0</v>
      </c>
      <c r="AN782">
        <f t="shared" si="63"/>
        <v>0</v>
      </c>
      <c r="AO782">
        <f t="shared" si="64"/>
        <v>0</v>
      </c>
    </row>
    <row r="783" spans="1:41" x14ac:dyDescent="0.25">
      <c r="A783" t="s">
        <v>648</v>
      </c>
      <c r="B783">
        <v>2019</v>
      </c>
      <c r="C783" t="s">
        <v>37</v>
      </c>
      <c r="D783" t="s">
        <v>38</v>
      </c>
      <c r="E783">
        <v>29</v>
      </c>
      <c r="F783" t="s">
        <v>44</v>
      </c>
      <c r="G783">
        <v>0</v>
      </c>
      <c r="H783" t="s">
        <v>71</v>
      </c>
      <c r="I783">
        <v>468</v>
      </c>
      <c r="J783">
        <v>715</v>
      </c>
      <c r="K783">
        <v>0</v>
      </c>
      <c r="L783">
        <v>0</v>
      </c>
      <c r="M783">
        <v>0</v>
      </c>
      <c r="N783">
        <v>0.6</v>
      </c>
      <c r="O783">
        <v>0.8</v>
      </c>
      <c r="P783">
        <v>1.05</v>
      </c>
      <c r="Q783" t="s">
        <v>46</v>
      </c>
      <c r="R783">
        <v>5</v>
      </c>
      <c r="S783">
        <v>9</v>
      </c>
      <c r="T783" t="s">
        <v>47</v>
      </c>
      <c r="U783" t="s">
        <v>71</v>
      </c>
      <c r="V783" t="s">
        <v>35</v>
      </c>
      <c r="W783" t="s">
        <v>55</v>
      </c>
      <c r="X783">
        <v>2019</v>
      </c>
      <c r="Y783" t="s">
        <v>37</v>
      </c>
      <c r="Z783" t="s">
        <v>38</v>
      </c>
      <c r="AA783">
        <v>29</v>
      </c>
      <c r="AB783">
        <v>49</v>
      </c>
      <c r="AC783">
        <v>0</v>
      </c>
      <c r="AD783">
        <v>0</v>
      </c>
      <c r="AE783">
        <v>715</v>
      </c>
      <c r="AF783">
        <f>VLOOKUP(A783,[1]DETALLE!$A$1:$AK$841,37,FALSE)</f>
        <v>1092</v>
      </c>
      <c r="AG783">
        <f>VLOOKUP(A783,[1]DETALLE!$A$1:$AK$841,16,FALSE)</f>
        <v>16</v>
      </c>
      <c r="AH783">
        <f>VLOOKUP(A783,[1]DETALLE!$A$1:$AK$841,22,FALSE)</f>
        <v>0.8</v>
      </c>
      <c r="AI783">
        <f>VLOOKUP(A783,[1]DETALLE!$A$1:$AK$841,27,FALSE)</f>
        <v>0.41600000000000004</v>
      </c>
      <c r="AJ783" t="str">
        <f>VLOOKUP(A783,[1]DETALLE!$A$1:$AK$841,18,FALSE)</f>
        <v>Departmental Digital</v>
      </c>
      <c r="AK783">
        <f t="shared" si="60"/>
        <v>0</v>
      </c>
      <c r="AL783">
        <f t="shared" si="61"/>
        <v>0</v>
      </c>
      <c r="AM783">
        <f t="shared" si="62"/>
        <v>0</v>
      </c>
      <c r="AN783">
        <f t="shared" si="63"/>
        <v>0</v>
      </c>
      <c r="AO783">
        <f t="shared" si="64"/>
        <v>0</v>
      </c>
    </row>
    <row r="784" spans="1:41" x14ac:dyDescent="0.25">
      <c r="A784" t="s">
        <v>649</v>
      </c>
      <c r="B784">
        <v>2019</v>
      </c>
      <c r="C784" t="s">
        <v>37</v>
      </c>
      <c r="D784" t="s">
        <v>38</v>
      </c>
      <c r="E784">
        <v>29</v>
      </c>
      <c r="F784" t="s">
        <v>40</v>
      </c>
      <c r="G784">
        <v>0</v>
      </c>
      <c r="H784" t="s">
        <v>54</v>
      </c>
      <c r="I784">
        <v>803</v>
      </c>
      <c r="J784">
        <v>1573</v>
      </c>
      <c r="K784">
        <v>0.2</v>
      </c>
      <c r="L784">
        <v>0.6</v>
      </c>
      <c r="M784">
        <v>0.8</v>
      </c>
      <c r="N784">
        <v>1.05</v>
      </c>
      <c r="O784">
        <v>1.1000000000000001</v>
      </c>
      <c r="P784">
        <v>1.1499999999999999</v>
      </c>
      <c r="Q784" t="s">
        <v>46</v>
      </c>
      <c r="R784">
        <v>4</v>
      </c>
      <c r="S784">
        <v>6</v>
      </c>
      <c r="T784" t="s">
        <v>47</v>
      </c>
      <c r="U784" t="s">
        <v>54</v>
      </c>
      <c r="V784" t="s">
        <v>35</v>
      </c>
      <c r="W784" t="s">
        <v>55</v>
      </c>
      <c r="X784">
        <v>2019</v>
      </c>
      <c r="Y784" t="s">
        <v>37</v>
      </c>
      <c r="Z784" t="s">
        <v>38</v>
      </c>
      <c r="AA784">
        <v>30</v>
      </c>
      <c r="AB784">
        <v>75</v>
      </c>
      <c r="AC784">
        <v>1.1499999999999999</v>
      </c>
      <c r="AD784">
        <v>0</v>
      </c>
      <c r="AE784">
        <v>1808.95</v>
      </c>
      <c r="AF784" t="e">
        <f>VLOOKUP(A784,[1]DETALLE!$A$1:$AK$841,37,FALSE)</f>
        <v>#N/A</v>
      </c>
      <c r="AG784" t="e">
        <f>VLOOKUP(A784,[1]DETALLE!$A$1:$AK$841,16,FALSE)</f>
        <v>#N/A</v>
      </c>
      <c r="AH784" t="e">
        <f>VLOOKUP(A784,[1]DETALLE!$A$1:$AK$841,22,FALSE)</f>
        <v>#N/A</v>
      </c>
      <c r="AI784" t="e">
        <f>VLOOKUP(A784,[1]DETALLE!$A$1:$AK$841,27,FALSE)</f>
        <v>#N/A</v>
      </c>
      <c r="AJ784" t="e">
        <f>VLOOKUP(A784,[1]DETALLE!$A$1:$AK$841,18,FALSE)</f>
        <v>#N/A</v>
      </c>
      <c r="AK784" t="e">
        <f t="shared" si="60"/>
        <v>#N/A</v>
      </c>
      <c r="AL784" t="e">
        <f t="shared" si="61"/>
        <v>#N/A</v>
      </c>
      <c r="AM784" t="e">
        <f t="shared" si="62"/>
        <v>#N/A</v>
      </c>
      <c r="AN784" t="e">
        <f t="shared" si="63"/>
        <v>#N/A</v>
      </c>
      <c r="AO784" t="e">
        <f t="shared" si="64"/>
        <v>#N/A</v>
      </c>
    </row>
    <row r="785" spans="1:41" x14ac:dyDescent="0.25">
      <c r="A785" t="s">
        <v>537</v>
      </c>
      <c r="B785">
        <v>2019</v>
      </c>
      <c r="C785" t="s">
        <v>37</v>
      </c>
      <c r="D785" t="s">
        <v>38</v>
      </c>
      <c r="E785">
        <v>29</v>
      </c>
      <c r="F785" t="s">
        <v>40</v>
      </c>
      <c r="G785">
        <v>0.96666660000000004</v>
      </c>
      <c r="H785" t="s">
        <v>54</v>
      </c>
      <c r="I785">
        <v>803</v>
      </c>
      <c r="J785">
        <v>1573</v>
      </c>
      <c r="K785">
        <v>0.2</v>
      </c>
      <c r="L785">
        <v>0.6</v>
      </c>
      <c r="M785">
        <v>0.8</v>
      </c>
      <c r="N785">
        <v>1.05</v>
      </c>
      <c r="O785">
        <v>1.1000000000000001</v>
      </c>
      <c r="P785">
        <v>1.1499999999999999</v>
      </c>
      <c r="Q785" t="s">
        <v>46</v>
      </c>
      <c r="R785">
        <v>4</v>
      </c>
      <c r="S785">
        <v>6</v>
      </c>
      <c r="T785" t="s">
        <v>47</v>
      </c>
      <c r="U785" t="s">
        <v>54</v>
      </c>
      <c r="V785" t="s">
        <v>35</v>
      </c>
      <c r="W785" t="s">
        <v>50</v>
      </c>
      <c r="X785">
        <v>2019</v>
      </c>
      <c r="Y785" t="s">
        <v>37</v>
      </c>
      <c r="Z785" t="s">
        <v>38</v>
      </c>
      <c r="AA785">
        <v>29</v>
      </c>
      <c r="AB785">
        <v>10</v>
      </c>
      <c r="AC785">
        <v>0.8</v>
      </c>
      <c r="AD785">
        <v>0.24166665000000001</v>
      </c>
      <c r="AE785">
        <v>1258.4000000000001</v>
      </c>
      <c r="AF785">
        <f>VLOOKUP(A785,[1]DETALLE!$A$1:$AK$841,37,FALSE)</f>
        <v>1730.3000000000004</v>
      </c>
      <c r="AG785">
        <f>VLOOKUP(A785,[1]DETALLE!$A$1:$AK$841,16,FALSE)</f>
        <v>49</v>
      </c>
      <c r="AH785">
        <f>VLOOKUP(A785,[1]DETALLE!$A$1:$AK$841,22,FALSE)</f>
        <v>1.1000000000000001</v>
      </c>
      <c r="AI785">
        <f>VLOOKUP(A785,[1]DETALLE!$A$1:$AK$841,27,FALSE)</f>
        <v>0.17</v>
      </c>
      <c r="AJ785" t="str">
        <f>VLOOKUP(A785,[1]DETALLE!$A$1:$AK$841,18,FALSE)</f>
        <v>WF Mono Systems and Legacy Color</v>
      </c>
      <c r="AK785">
        <f t="shared" si="60"/>
        <v>0</v>
      </c>
      <c r="AL785">
        <f t="shared" si="61"/>
        <v>0</v>
      </c>
      <c r="AM785">
        <f t="shared" si="62"/>
        <v>0</v>
      </c>
      <c r="AN785">
        <f t="shared" si="63"/>
        <v>0</v>
      </c>
      <c r="AO785">
        <f t="shared" si="64"/>
        <v>0</v>
      </c>
    </row>
    <row r="786" spans="1:41" x14ac:dyDescent="0.25">
      <c r="A786" t="s">
        <v>261</v>
      </c>
      <c r="B786">
        <v>2019</v>
      </c>
      <c r="C786" t="s">
        <v>37</v>
      </c>
      <c r="D786" t="s">
        <v>38</v>
      </c>
      <c r="E786">
        <v>29</v>
      </c>
      <c r="F786" t="s">
        <v>40</v>
      </c>
      <c r="G786">
        <v>8.2333339999999993</v>
      </c>
      <c r="H786" t="s">
        <v>116</v>
      </c>
      <c r="I786">
        <v>655</v>
      </c>
      <c r="J786">
        <v>1365</v>
      </c>
      <c r="K786">
        <v>0</v>
      </c>
      <c r="L786">
        <v>0</v>
      </c>
      <c r="M786">
        <v>0.6</v>
      </c>
      <c r="N786">
        <v>0.8</v>
      </c>
      <c r="O786">
        <v>1.05</v>
      </c>
      <c r="P786">
        <v>1.1000000000000001</v>
      </c>
      <c r="Q786" t="s">
        <v>46</v>
      </c>
      <c r="R786">
        <v>5</v>
      </c>
      <c r="S786">
        <v>9</v>
      </c>
      <c r="T786" t="s">
        <v>47</v>
      </c>
      <c r="U786" t="s">
        <v>34</v>
      </c>
      <c r="V786" t="s">
        <v>35</v>
      </c>
      <c r="W786" t="s">
        <v>80</v>
      </c>
      <c r="X786">
        <v>2019</v>
      </c>
      <c r="Y786" t="s">
        <v>37</v>
      </c>
      <c r="Z786" t="s">
        <v>38</v>
      </c>
      <c r="AA786">
        <v>30</v>
      </c>
      <c r="AB786">
        <v>20</v>
      </c>
      <c r="AC786">
        <v>0.8</v>
      </c>
      <c r="AD786">
        <v>1.6466668</v>
      </c>
      <c r="AE786">
        <v>871.32495449999999</v>
      </c>
      <c r="AF786">
        <f>VLOOKUP(A786,[1]DETALLE!$A$1:$AK$841,37,FALSE)</f>
        <v>0</v>
      </c>
      <c r="AG786">
        <f>VLOOKUP(A786,[1]DETALLE!$A$1:$AK$841,16,FALSE)</f>
        <v>2</v>
      </c>
      <c r="AH786">
        <f>VLOOKUP(A786,[1]DETALLE!$A$1:$AK$841,22,FALSE)</f>
        <v>0</v>
      </c>
      <c r="AI786">
        <f>VLOOKUP(A786,[1]DETALLE!$A$1:$AK$841,27,FALSE)</f>
        <v>0.126</v>
      </c>
      <c r="AJ786" t="str">
        <f>VLOOKUP(A786,[1]DETALLE!$A$1:$AK$841,18,FALSE)</f>
        <v>A4 Mono MFPs</v>
      </c>
      <c r="AK786">
        <f t="shared" si="60"/>
        <v>0</v>
      </c>
      <c r="AL786">
        <f t="shared" si="61"/>
        <v>0</v>
      </c>
      <c r="AM786">
        <f t="shared" si="62"/>
        <v>0</v>
      </c>
      <c r="AN786">
        <f t="shared" si="63"/>
        <v>0</v>
      </c>
      <c r="AO786">
        <f t="shared" si="64"/>
        <v>0</v>
      </c>
    </row>
    <row r="787" spans="1:41" x14ac:dyDescent="0.25">
      <c r="A787" t="s">
        <v>650</v>
      </c>
      <c r="B787">
        <v>2019</v>
      </c>
      <c r="C787" t="s">
        <v>37</v>
      </c>
      <c r="D787" t="s">
        <v>38</v>
      </c>
      <c r="E787">
        <v>29</v>
      </c>
      <c r="F787" t="s">
        <v>40</v>
      </c>
      <c r="G787">
        <v>1.1166670000000001</v>
      </c>
      <c r="H787" t="s">
        <v>34</v>
      </c>
      <c r="I787">
        <v>468</v>
      </c>
      <c r="J787">
        <v>715</v>
      </c>
      <c r="K787">
        <v>0</v>
      </c>
      <c r="L787">
        <v>0</v>
      </c>
      <c r="M787">
        <v>0</v>
      </c>
      <c r="N787">
        <v>0.6</v>
      </c>
      <c r="O787">
        <v>0.8</v>
      </c>
      <c r="P787">
        <v>1.05</v>
      </c>
      <c r="Q787" t="s">
        <v>46</v>
      </c>
      <c r="R787">
        <v>5</v>
      </c>
      <c r="S787">
        <v>9</v>
      </c>
      <c r="T787" t="s">
        <v>85</v>
      </c>
      <c r="U787" t="s">
        <v>34</v>
      </c>
      <c r="V787" t="s">
        <v>35</v>
      </c>
      <c r="W787" t="s">
        <v>42</v>
      </c>
      <c r="X787">
        <v>2019</v>
      </c>
      <c r="Y787" t="s">
        <v>37</v>
      </c>
      <c r="Z787" t="s">
        <v>38</v>
      </c>
      <c r="AA787">
        <v>29</v>
      </c>
      <c r="AB787">
        <v>362</v>
      </c>
      <c r="AC787">
        <v>1.05</v>
      </c>
      <c r="AD787">
        <v>0.124074111111111</v>
      </c>
      <c r="AE787">
        <v>750.75</v>
      </c>
      <c r="AF787">
        <f>VLOOKUP(A787,[1]DETALLE!$A$1:$AK$841,37,FALSE)</f>
        <v>1184.6656250000003</v>
      </c>
      <c r="AG787">
        <f>VLOOKUP(A787,[1]DETALLE!$A$1:$AK$841,16,FALSE)</f>
        <v>7</v>
      </c>
      <c r="AH787">
        <f>VLOOKUP(A787,[1]DETALLE!$A$1:$AK$841,22,FALSE)</f>
        <v>0.8</v>
      </c>
      <c r="AI787">
        <f>VLOOKUP(A787,[1]DETALLE!$A$1:$AK$841,27,FALSE)</f>
        <v>1.1875</v>
      </c>
      <c r="AJ787" t="str">
        <f>VLOOKUP(A787,[1]DETALLE!$A$1:$AK$841,18,FALSE)</f>
        <v>Light Production Digital Business</v>
      </c>
      <c r="AK787">
        <f t="shared" si="60"/>
        <v>0</v>
      </c>
      <c r="AL787">
        <f t="shared" si="61"/>
        <v>0</v>
      </c>
      <c r="AM787">
        <f t="shared" si="62"/>
        <v>0</v>
      </c>
      <c r="AN787">
        <f t="shared" si="63"/>
        <v>0</v>
      </c>
      <c r="AO787">
        <f t="shared" si="64"/>
        <v>0</v>
      </c>
    </row>
    <row r="788" spans="1:41" x14ac:dyDescent="0.25">
      <c r="A788" t="s">
        <v>364</v>
      </c>
      <c r="B788">
        <v>2019</v>
      </c>
      <c r="C788" t="s">
        <v>37</v>
      </c>
      <c r="D788" t="s">
        <v>38</v>
      </c>
      <c r="E788">
        <v>30</v>
      </c>
      <c r="F788" t="s">
        <v>40</v>
      </c>
      <c r="G788">
        <v>0.75</v>
      </c>
      <c r="H788" t="s">
        <v>58</v>
      </c>
      <c r="I788">
        <v>655</v>
      </c>
      <c r="J788">
        <v>1365</v>
      </c>
      <c r="K788">
        <v>0</v>
      </c>
      <c r="L788">
        <v>0</v>
      </c>
      <c r="M788">
        <v>0.6</v>
      </c>
      <c r="N788">
        <v>0.8</v>
      </c>
      <c r="O788">
        <v>1.05</v>
      </c>
      <c r="P788">
        <v>1.1000000000000001</v>
      </c>
      <c r="Q788" t="s">
        <v>46</v>
      </c>
      <c r="R788">
        <v>5</v>
      </c>
      <c r="S788">
        <v>9</v>
      </c>
      <c r="T788" t="s">
        <v>47</v>
      </c>
      <c r="U788" t="s">
        <v>45</v>
      </c>
      <c r="V788" t="s">
        <v>35</v>
      </c>
      <c r="W788" t="s">
        <v>67</v>
      </c>
      <c r="X788">
        <v>2019</v>
      </c>
      <c r="Y788" t="s">
        <v>37</v>
      </c>
      <c r="Z788" t="s">
        <v>38</v>
      </c>
      <c r="AA788">
        <v>30</v>
      </c>
      <c r="AB788">
        <v>1</v>
      </c>
      <c r="AC788">
        <v>0</v>
      </c>
      <c r="AD788">
        <v>0.15</v>
      </c>
      <c r="AE788">
        <v>0</v>
      </c>
    </row>
    <row r="789" spans="1:41" x14ac:dyDescent="0.25">
      <c r="A789" t="s">
        <v>663</v>
      </c>
      <c r="B789">
        <v>2019</v>
      </c>
      <c r="C789" t="s">
        <v>37</v>
      </c>
      <c r="D789" t="s">
        <v>38</v>
      </c>
      <c r="E789">
        <v>30</v>
      </c>
      <c r="F789" t="s">
        <v>40</v>
      </c>
      <c r="G789">
        <v>2.0833330000000001</v>
      </c>
      <c r="H789" t="s">
        <v>58</v>
      </c>
      <c r="I789">
        <v>655</v>
      </c>
      <c r="J789">
        <v>1365</v>
      </c>
      <c r="K789">
        <v>0</v>
      </c>
      <c r="L789">
        <v>0</v>
      </c>
      <c r="M789">
        <v>0.6</v>
      </c>
      <c r="N789">
        <v>0.8</v>
      </c>
      <c r="O789">
        <v>1.05</v>
      </c>
      <c r="P789">
        <v>1.1000000000000001</v>
      </c>
      <c r="Q789" t="s">
        <v>46</v>
      </c>
      <c r="R789">
        <v>5</v>
      </c>
      <c r="S789">
        <v>9</v>
      </c>
      <c r="T789" t="s">
        <v>47</v>
      </c>
      <c r="U789" t="s">
        <v>45</v>
      </c>
      <c r="V789" t="s">
        <v>35</v>
      </c>
      <c r="W789" t="s">
        <v>42</v>
      </c>
      <c r="X789">
        <v>2019</v>
      </c>
      <c r="Y789" t="s">
        <v>37</v>
      </c>
      <c r="Z789" t="s">
        <v>38</v>
      </c>
      <c r="AA789">
        <v>30</v>
      </c>
      <c r="AB789">
        <v>89</v>
      </c>
      <c r="AC789">
        <v>1.1000000000000001</v>
      </c>
      <c r="AD789">
        <v>0.4166666</v>
      </c>
      <c r="AE789">
        <v>1501.5</v>
      </c>
    </row>
    <row r="790" spans="1:41" x14ac:dyDescent="0.25">
      <c r="A790" t="s">
        <v>664</v>
      </c>
      <c r="B790">
        <v>2019</v>
      </c>
      <c r="C790" t="s">
        <v>37</v>
      </c>
      <c r="D790" t="s">
        <v>38</v>
      </c>
      <c r="E790">
        <v>30</v>
      </c>
      <c r="F790" t="s">
        <v>40</v>
      </c>
      <c r="G790">
        <v>1.6666669999999999</v>
      </c>
      <c r="H790" t="s">
        <v>34</v>
      </c>
      <c r="I790">
        <v>468</v>
      </c>
      <c r="J790">
        <v>715</v>
      </c>
      <c r="K790">
        <v>0</v>
      </c>
      <c r="L790">
        <v>0</v>
      </c>
      <c r="M790">
        <v>0</v>
      </c>
      <c r="N790">
        <v>0.6</v>
      </c>
      <c r="O790">
        <v>0.8</v>
      </c>
      <c r="P790">
        <v>1.05</v>
      </c>
      <c r="Q790" t="s">
        <v>46</v>
      </c>
      <c r="R790">
        <v>5</v>
      </c>
      <c r="S790">
        <v>9</v>
      </c>
      <c r="T790" t="s">
        <v>47</v>
      </c>
      <c r="U790" t="s">
        <v>34</v>
      </c>
      <c r="V790" t="s">
        <v>35</v>
      </c>
      <c r="W790" t="s">
        <v>59</v>
      </c>
      <c r="X790">
        <v>2019</v>
      </c>
      <c r="Y790" t="s">
        <v>37</v>
      </c>
      <c r="Z790" t="s">
        <v>38</v>
      </c>
      <c r="AA790">
        <v>30</v>
      </c>
      <c r="AB790">
        <v>36</v>
      </c>
      <c r="AC790">
        <v>0.8</v>
      </c>
      <c r="AD790">
        <v>0.3333334</v>
      </c>
      <c r="AE790">
        <v>572</v>
      </c>
    </row>
    <row r="791" spans="1:41" x14ac:dyDescent="0.25">
      <c r="A791" t="s">
        <v>665</v>
      </c>
      <c r="B791">
        <v>2019</v>
      </c>
      <c r="C791" t="s">
        <v>37</v>
      </c>
      <c r="D791" t="s">
        <v>38</v>
      </c>
      <c r="E791">
        <v>30</v>
      </c>
      <c r="F791" t="s">
        <v>40</v>
      </c>
      <c r="G791">
        <v>1.55</v>
      </c>
      <c r="H791" t="s">
        <v>91</v>
      </c>
      <c r="I791">
        <v>803</v>
      </c>
      <c r="J791">
        <v>1573</v>
      </c>
      <c r="K791">
        <v>0.2</v>
      </c>
      <c r="L791">
        <v>0.6</v>
      </c>
      <c r="M791">
        <v>0.8</v>
      </c>
      <c r="N791">
        <v>1.05</v>
      </c>
      <c r="O791">
        <v>1.1000000000000001</v>
      </c>
      <c r="P791">
        <v>1.1499999999999999</v>
      </c>
      <c r="Q791" t="s">
        <v>46</v>
      </c>
      <c r="R791">
        <v>4</v>
      </c>
      <c r="S791">
        <v>6</v>
      </c>
      <c r="T791" t="s">
        <v>47</v>
      </c>
      <c r="U791" t="s">
        <v>91</v>
      </c>
      <c r="V791" t="s">
        <v>35</v>
      </c>
      <c r="W791" t="s">
        <v>73</v>
      </c>
      <c r="X791">
        <v>2019</v>
      </c>
      <c r="Y791" t="s">
        <v>37</v>
      </c>
      <c r="Z791" t="s">
        <v>38</v>
      </c>
      <c r="AA791">
        <v>30</v>
      </c>
      <c r="AB791">
        <v>298</v>
      </c>
      <c r="AC791">
        <v>1.1499999999999999</v>
      </c>
      <c r="AD791">
        <v>0.38750000000000001</v>
      </c>
      <c r="AE791">
        <v>1808.95</v>
      </c>
    </row>
    <row r="792" spans="1:41" x14ac:dyDescent="0.25">
      <c r="A792" t="s">
        <v>161</v>
      </c>
      <c r="B792">
        <v>2019</v>
      </c>
      <c r="C792" t="s">
        <v>37</v>
      </c>
      <c r="D792" t="s">
        <v>38</v>
      </c>
      <c r="E792">
        <v>30</v>
      </c>
      <c r="F792" t="s">
        <v>44</v>
      </c>
      <c r="G792">
        <v>0</v>
      </c>
      <c r="H792" t="s">
        <v>45</v>
      </c>
      <c r="I792">
        <v>803</v>
      </c>
      <c r="J792">
        <v>1573</v>
      </c>
      <c r="K792">
        <v>0.2</v>
      </c>
      <c r="L792">
        <v>0.6</v>
      </c>
      <c r="M792">
        <v>0.8</v>
      </c>
      <c r="N792">
        <v>1.05</v>
      </c>
      <c r="O792">
        <v>1.1000000000000001</v>
      </c>
      <c r="P792">
        <v>1.1499999999999999</v>
      </c>
      <c r="Q792" t="s">
        <v>46</v>
      </c>
      <c r="R792">
        <v>4</v>
      </c>
      <c r="S792">
        <v>6</v>
      </c>
      <c r="T792" t="s">
        <v>47</v>
      </c>
      <c r="U792" t="s">
        <v>48</v>
      </c>
      <c r="V792" t="s">
        <v>35</v>
      </c>
      <c r="W792" t="s">
        <v>59</v>
      </c>
      <c r="X792">
        <v>2019</v>
      </c>
      <c r="Y792" t="s">
        <v>37</v>
      </c>
      <c r="Z792" t="s">
        <v>38</v>
      </c>
      <c r="AA792">
        <v>30</v>
      </c>
      <c r="AB792">
        <v>4</v>
      </c>
      <c r="AC792">
        <v>0</v>
      </c>
      <c r="AD792">
        <v>0</v>
      </c>
      <c r="AE792">
        <v>1573</v>
      </c>
    </row>
    <row r="793" spans="1:41" x14ac:dyDescent="0.25">
      <c r="A793" t="s">
        <v>666</v>
      </c>
      <c r="B793">
        <v>2019</v>
      </c>
      <c r="C793" t="s">
        <v>37</v>
      </c>
      <c r="D793" t="s">
        <v>38</v>
      </c>
      <c r="E793">
        <v>30</v>
      </c>
      <c r="F793" t="s">
        <v>40</v>
      </c>
      <c r="G793">
        <v>0.63333329999999999</v>
      </c>
      <c r="H793" t="s">
        <v>45</v>
      </c>
      <c r="I793">
        <v>803</v>
      </c>
      <c r="J793">
        <v>1573</v>
      </c>
      <c r="K793">
        <v>0.2</v>
      </c>
      <c r="L793">
        <v>0.6</v>
      </c>
      <c r="M793">
        <v>0.8</v>
      </c>
      <c r="N793">
        <v>1.05</v>
      </c>
      <c r="O793">
        <v>1.1000000000000001</v>
      </c>
      <c r="P793">
        <v>1.1499999999999999</v>
      </c>
      <c r="Q793" t="s">
        <v>46</v>
      </c>
      <c r="R793">
        <v>4</v>
      </c>
      <c r="S793">
        <v>6</v>
      </c>
      <c r="T793" t="s">
        <v>47</v>
      </c>
      <c r="U793" t="s">
        <v>48</v>
      </c>
      <c r="V793" t="s">
        <v>35</v>
      </c>
      <c r="W793" t="s">
        <v>55</v>
      </c>
      <c r="X793">
        <v>2019</v>
      </c>
      <c r="Y793" t="s">
        <v>37</v>
      </c>
      <c r="Z793" t="s">
        <v>38</v>
      </c>
      <c r="AA793">
        <v>30</v>
      </c>
      <c r="AB793">
        <v>33</v>
      </c>
      <c r="AC793">
        <v>1.1000000000000001</v>
      </c>
      <c r="AD793">
        <v>0.158333325</v>
      </c>
      <c r="AE793">
        <v>1730.3</v>
      </c>
    </row>
    <row r="794" spans="1:41" x14ac:dyDescent="0.25">
      <c r="A794" t="s">
        <v>122</v>
      </c>
      <c r="B794">
        <v>2019</v>
      </c>
      <c r="C794" t="s">
        <v>37</v>
      </c>
      <c r="D794" t="s">
        <v>38</v>
      </c>
      <c r="E794">
        <v>30</v>
      </c>
      <c r="F794" t="s">
        <v>40</v>
      </c>
      <c r="G794">
        <v>1.3</v>
      </c>
      <c r="H794" t="s">
        <v>45</v>
      </c>
      <c r="I794">
        <v>803</v>
      </c>
      <c r="J794">
        <v>1573</v>
      </c>
      <c r="K794">
        <v>0.2</v>
      </c>
      <c r="L794">
        <v>0.6</v>
      </c>
      <c r="M794">
        <v>0.8</v>
      </c>
      <c r="N794">
        <v>1.05</v>
      </c>
      <c r="O794">
        <v>1.1000000000000001</v>
      </c>
      <c r="P794">
        <v>1.1499999999999999</v>
      </c>
      <c r="Q794" t="s">
        <v>46</v>
      </c>
      <c r="R794">
        <v>4</v>
      </c>
      <c r="S794">
        <v>6</v>
      </c>
      <c r="T794" t="s">
        <v>47</v>
      </c>
      <c r="U794" t="s">
        <v>48</v>
      </c>
      <c r="V794" t="s">
        <v>35</v>
      </c>
      <c r="W794" t="s">
        <v>59</v>
      </c>
      <c r="X794">
        <v>2019</v>
      </c>
      <c r="Y794" t="s">
        <v>37</v>
      </c>
      <c r="Z794" t="s">
        <v>38</v>
      </c>
      <c r="AA794">
        <v>30</v>
      </c>
      <c r="AB794">
        <v>8</v>
      </c>
      <c r="AC794">
        <v>0.8</v>
      </c>
      <c r="AD794">
        <v>0.32500000000000001</v>
      </c>
      <c r="AE794">
        <v>1258.4000000000001</v>
      </c>
    </row>
    <row r="795" spans="1:41" x14ac:dyDescent="0.25">
      <c r="A795" t="s">
        <v>667</v>
      </c>
      <c r="B795">
        <v>2019</v>
      </c>
      <c r="C795" t="s">
        <v>37</v>
      </c>
      <c r="D795" t="s">
        <v>38</v>
      </c>
      <c r="E795">
        <v>30</v>
      </c>
      <c r="F795" t="s">
        <v>40</v>
      </c>
      <c r="G795">
        <v>0.96666660000000004</v>
      </c>
      <c r="H795" t="s">
        <v>34</v>
      </c>
      <c r="I795">
        <v>468</v>
      </c>
      <c r="J795">
        <v>715</v>
      </c>
      <c r="K795">
        <v>0</v>
      </c>
      <c r="L795">
        <v>0</v>
      </c>
      <c r="M795">
        <v>0</v>
      </c>
      <c r="N795">
        <v>0.6</v>
      </c>
      <c r="O795">
        <v>0.8</v>
      </c>
      <c r="P795">
        <v>1.05</v>
      </c>
      <c r="Q795" t="s">
        <v>46</v>
      </c>
      <c r="R795">
        <v>5</v>
      </c>
      <c r="S795">
        <v>9</v>
      </c>
      <c r="T795" t="s">
        <v>47</v>
      </c>
      <c r="U795" t="s">
        <v>34</v>
      </c>
      <c r="V795" t="s">
        <v>35</v>
      </c>
      <c r="W795" t="s">
        <v>73</v>
      </c>
      <c r="X795">
        <v>2019</v>
      </c>
      <c r="Y795" t="s">
        <v>37</v>
      </c>
      <c r="Z795" t="s">
        <v>38</v>
      </c>
      <c r="AA795">
        <v>30</v>
      </c>
      <c r="AB795">
        <v>104</v>
      </c>
      <c r="AC795">
        <v>1.05</v>
      </c>
      <c r="AD795">
        <v>0.19333332</v>
      </c>
      <c r="AE795">
        <v>750.75</v>
      </c>
    </row>
    <row r="796" spans="1:41" x14ac:dyDescent="0.25">
      <c r="A796" t="s">
        <v>642</v>
      </c>
      <c r="B796">
        <v>2019</v>
      </c>
      <c r="C796" t="s">
        <v>37</v>
      </c>
      <c r="D796" t="s">
        <v>38</v>
      </c>
      <c r="E796">
        <v>30</v>
      </c>
      <c r="F796" t="s">
        <v>40</v>
      </c>
      <c r="G796">
        <v>1.3666670000000001</v>
      </c>
      <c r="H796" t="s">
        <v>34</v>
      </c>
      <c r="I796">
        <v>468</v>
      </c>
      <c r="J796">
        <v>715</v>
      </c>
      <c r="K796">
        <v>0</v>
      </c>
      <c r="L796">
        <v>0</v>
      </c>
      <c r="M796">
        <v>0</v>
      </c>
      <c r="N796">
        <v>0.6</v>
      </c>
      <c r="O796">
        <v>0.8</v>
      </c>
      <c r="P796">
        <v>1.05</v>
      </c>
      <c r="Q796" t="s">
        <v>46</v>
      </c>
      <c r="R796">
        <v>5</v>
      </c>
      <c r="S796">
        <v>9</v>
      </c>
      <c r="T796" t="s">
        <v>47</v>
      </c>
      <c r="U796" t="s">
        <v>34</v>
      </c>
      <c r="V796" t="s">
        <v>35</v>
      </c>
      <c r="W796" t="s">
        <v>55</v>
      </c>
      <c r="X796">
        <v>2019</v>
      </c>
      <c r="Y796" t="s">
        <v>37</v>
      </c>
      <c r="Z796" t="s">
        <v>38</v>
      </c>
      <c r="AA796">
        <v>30</v>
      </c>
      <c r="AB796">
        <v>1</v>
      </c>
      <c r="AC796">
        <v>0</v>
      </c>
      <c r="AD796">
        <v>0.2733334</v>
      </c>
      <c r="AE796">
        <v>0</v>
      </c>
    </row>
    <row r="797" spans="1:41" x14ac:dyDescent="0.25">
      <c r="A797" t="s">
        <v>174</v>
      </c>
      <c r="B797">
        <v>2019</v>
      </c>
      <c r="C797" t="s">
        <v>37</v>
      </c>
      <c r="D797" t="s">
        <v>38</v>
      </c>
      <c r="E797">
        <v>30</v>
      </c>
      <c r="F797" t="s">
        <v>40</v>
      </c>
      <c r="G797">
        <v>2.8666670000000001</v>
      </c>
      <c r="H797" t="s">
        <v>54</v>
      </c>
      <c r="I797">
        <v>803</v>
      </c>
      <c r="J797">
        <v>1573</v>
      </c>
      <c r="K797">
        <v>0.2</v>
      </c>
      <c r="L797">
        <v>0.6</v>
      </c>
      <c r="M797">
        <v>0.8</v>
      </c>
      <c r="N797">
        <v>1.05</v>
      </c>
      <c r="O797">
        <v>1.1000000000000001</v>
      </c>
      <c r="P797">
        <v>1.1499999999999999</v>
      </c>
      <c r="Q797" t="s">
        <v>46</v>
      </c>
      <c r="R797">
        <v>4</v>
      </c>
      <c r="S797">
        <v>6</v>
      </c>
      <c r="T797" t="s">
        <v>47</v>
      </c>
      <c r="U797" t="s">
        <v>54</v>
      </c>
      <c r="V797" t="s">
        <v>35</v>
      </c>
      <c r="W797" t="s">
        <v>50</v>
      </c>
      <c r="X797">
        <v>2019</v>
      </c>
      <c r="Y797" t="s">
        <v>37</v>
      </c>
      <c r="Z797" t="s">
        <v>38</v>
      </c>
      <c r="AA797">
        <v>30</v>
      </c>
      <c r="AB797">
        <v>4</v>
      </c>
      <c r="AC797">
        <v>0.6</v>
      </c>
      <c r="AD797">
        <v>0.71666675000000002</v>
      </c>
      <c r="AE797">
        <v>943.8</v>
      </c>
    </row>
    <row r="798" spans="1:41" x14ac:dyDescent="0.25">
      <c r="A798" t="s">
        <v>668</v>
      </c>
      <c r="B798">
        <v>2019</v>
      </c>
      <c r="C798" t="s">
        <v>37</v>
      </c>
      <c r="D798" t="s">
        <v>38</v>
      </c>
      <c r="E798">
        <v>30</v>
      </c>
      <c r="F798" t="s">
        <v>40</v>
      </c>
      <c r="G798">
        <v>0.46666669999999999</v>
      </c>
      <c r="H798" t="s">
        <v>54</v>
      </c>
      <c r="I798">
        <v>803</v>
      </c>
      <c r="J798">
        <v>1573</v>
      </c>
      <c r="K798">
        <v>0.2</v>
      </c>
      <c r="L798">
        <v>0.6</v>
      </c>
      <c r="M798">
        <v>0.8</v>
      </c>
      <c r="N798">
        <v>1.05</v>
      </c>
      <c r="O798">
        <v>1.1000000000000001</v>
      </c>
      <c r="P798">
        <v>1.1499999999999999</v>
      </c>
      <c r="Q798" t="s">
        <v>46</v>
      </c>
      <c r="R798">
        <v>4</v>
      </c>
      <c r="S798">
        <v>6</v>
      </c>
      <c r="T798" t="s">
        <v>47</v>
      </c>
      <c r="U798" t="s">
        <v>54</v>
      </c>
      <c r="V798" t="s">
        <v>35</v>
      </c>
      <c r="W798" t="s">
        <v>55</v>
      </c>
      <c r="X798">
        <v>2019</v>
      </c>
      <c r="Y798" t="s">
        <v>37</v>
      </c>
      <c r="Z798" t="s">
        <v>38</v>
      </c>
      <c r="AA798">
        <v>30</v>
      </c>
      <c r="AB798">
        <v>49</v>
      </c>
      <c r="AC798">
        <v>1.1000000000000001</v>
      </c>
      <c r="AD798">
        <v>0.116666675</v>
      </c>
      <c r="AE798">
        <v>1730.3</v>
      </c>
    </row>
    <row r="799" spans="1:41" x14ac:dyDescent="0.25">
      <c r="A799" t="s">
        <v>669</v>
      </c>
      <c r="B799">
        <v>2019</v>
      </c>
      <c r="C799" t="s">
        <v>37</v>
      </c>
      <c r="D799" t="s">
        <v>38</v>
      </c>
      <c r="E799">
        <v>30</v>
      </c>
      <c r="F799" t="s">
        <v>40</v>
      </c>
      <c r="G799">
        <v>2.9166669999999999</v>
      </c>
      <c r="H799" t="s">
        <v>34</v>
      </c>
      <c r="I799">
        <v>468</v>
      </c>
      <c r="J799">
        <v>715</v>
      </c>
      <c r="K799">
        <v>0</v>
      </c>
      <c r="L799">
        <v>0</v>
      </c>
      <c r="M799">
        <v>0</v>
      </c>
      <c r="N799">
        <v>0.6</v>
      </c>
      <c r="O799">
        <v>0.8</v>
      </c>
      <c r="P799">
        <v>1.05</v>
      </c>
      <c r="Q799" t="s">
        <v>46</v>
      </c>
      <c r="R799">
        <v>5</v>
      </c>
      <c r="S799">
        <v>9</v>
      </c>
      <c r="T799" t="s">
        <v>47</v>
      </c>
      <c r="U799" t="s">
        <v>34</v>
      </c>
      <c r="V799" t="s">
        <v>35</v>
      </c>
      <c r="W799" t="s">
        <v>59</v>
      </c>
      <c r="X799">
        <v>2019</v>
      </c>
      <c r="Y799" t="s">
        <v>37</v>
      </c>
      <c r="Z799" t="s">
        <v>38</v>
      </c>
      <c r="AA799">
        <v>30</v>
      </c>
      <c r="AB799">
        <v>105</v>
      </c>
      <c r="AC799">
        <v>1.05</v>
      </c>
      <c r="AD799">
        <v>0.5833334</v>
      </c>
      <c r="AE799">
        <v>750.75</v>
      </c>
    </row>
    <row r="800" spans="1:41" x14ac:dyDescent="0.25">
      <c r="A800" t="s">
        <v>78</v>
      </c>
      <c r="B800">
        <v>2019</v>
      </c>
      <c r="C800" t="s">
        <v>37</v>
      </c>
      <c r="D800" t="s">
        <v>38</v>
      </c>
      <c r="E800">
        <v>30</v>
      </c>
      <c r="F800" t="s">
        <v>40</v>
      </c>
      <c r="G800">
        <v>2.0333329999999998</v>
      </c>
      <c r="I800" t="s">
        <v>33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33</v>
      </c>
      <c r="P800" t="s">
        <v>33</v>
      </c>
      <c r="R800" t="s">
        <v>33</v>
      </c>
      <c r="S800" t="s">
        <v>33</v>
      </c>
      <c r="U800" t="s">
        <v>34</v>
      </c>
      <c r="V800" t="s">
        <v>35</v>
      </c>
      <c r="W800" t="s">
        <v>50</v>
      </c>
      <c r="X800">
        <v>2019</v>
      </c>
      <c r="Y800" t="s">
        <v>37</v>
      </c>
      <c r="Z800" t="s">
        <v>38</v>
      </c>
      <c r="AA800">
        <v>30</v>
      </c>
      <c r="AB800">
        <v>27</v>
      </c>
      <c r="AC800">
        <v>1.1000000000000001</v>
      </c>
      <c r="AD800">
        <v>0</v>
      </c>
      <c r="AE800">
        <v>429</v>
      </c>
    </row>
    <row r="801" spans="1:31" x14ac:dyDescent="0.25">
      <c r="A801" t="s">
        <v>99</v>
      </c>
      <c r="B801">
        <v>2019</v>
      </c>
      <c r="C801" t="s">
        <v>37</v>
      </c>
      <c r="D801" t="s">
        <v>38</v>
      </c>
      <c r="E801">
        <v>30</v>
      </c>
      <c r="F801" t="s">
        <v>40</v>
      </c>
      <c r="G801">
        <v>0.3333333</v>
      </c>
      <c r="H801" t="s">
        <v>54</v>
      </c>
      <c r="I801">
        <v>803</v>
      </c>
      <c r="J801">
        <v>1573</v>
      </c>
      <c r="K801">
        <v>0.2</v>
      </c>
      <c r="L801">
        <v>0.6</v>
      </c>
      <c r="M801">
        <v>0.8</v>
      </c>
      <c r="N801">
        <v>1.05</v>
      </c>
      <c r="O801">
        <v>1.1000000000000001</v>
      </c>
      <c r="P801">
        <v>1.1499999999999999</v>
      </c>
      <c r="Q801" t="s">
        <v>46</v>
      </c>
      <c r="R801">
        <v>4</v>
      </c>
      <c r="S801">
        <v>6</v>
      </c>
      <c r="T801" t="s">
        <v>47</v>
      </c>
      <c r="U801" t="s">
        <v>54</v>
      </c>
      <c r="V801" t="s">
        <v>35</v>
      </c>
      <c r="W801" t="s">
        <v>55</v>
      </c>
      <c r="X801">
        <v>2019</v>
      </c>
      <c r="Y801" t="s">
        <v>37</v>
      </c>
      <c r="Z801" t="s">
        <v>38</v>
      </c>
      <c r="AA801">
        <v>30</v>
      </c>
      <c r="AB801">
        <v>16</v>
      </c>
      <c r="AC801">
        <v>1.05</v>
      </c>
      <c r="AD801">
        <v>8.3333325E-2</v>
      </c>
      <c r="AE801">
        <v>1651.65</v>
      </c>
    </row>
    <row r="802" spans="1:31" x14ac:dyDescent="0.25">
      <c r="A802" t="s">
        <v>186</v>
      </c>
      <c r="B802">
        <v>2019</v>
      </c>
      <c r="C802" t="s">
        <v>37</v>
      </c>
      <c r="D802" t="s">
        <v>38</v>
      </c>
      <c r="E802">
        <v>30</v>
      </c>
      <c r="F802" t="s">
        <v>44</v>
      </c>
      <c r="G802">
        <v>0</v>
      </c>
      <c r="H802" t="s">
        <v>187</v>
      </c>
      <c r="I802">
        <v>1116</v>
      </c>
      <c r="J802">
        <v>2145</v>
      </c>
      <c r="K802">
        <v>0.6</v>
      </c>
      <c r="L802">
        <v>0.8</v>
      </c>
      <c r="M802">
        <v>1.05</v>
      </c>
      <c r="N802">
        <v>1.1000000000000001</v>
      </c>
      <c r="O802">
        <v>1.1499999999999999</v>
      </c>
      <c r="P802">
        <v>1.2</v>
      </c>
      <c r="Q802" t="s">
        <v>46</v>
      </c>
      <c r="R802">
        <v>4</v>
      </c>
      <c r="S802">
        <v>6</v>
      </c>
      <c r="T802" t="s">
        <v>47</v>
      </c>
      <c r="U802" t="s">
        <v>48</v>
      </c>
      <c r="V802" t="s">
        <v>35</v>
      </c>
      <c r="W802" t="s">
        <v>42</v>
      </c>
      <c r="X802">
        <v>2019</v>
      </c>
      <c r="Y802" t="s">
        <v>37</v>
      </c>
      <c r="Z802" t="s">
        <v>38</v>
      </c>
      <c r="AA802">
        <v>30</v>
      </c>
      <c r="AB802">
        <v>6</v>
      </c>
      <c r="AC802">
        <v>0</v>
      </c>
      <c r="AD802">
        <v>0</v>
      </c>
      <c r="AE802">
        <v>2145</v>
      </c>
    </row>
    <row r="803" spans="1:31" x14ac:dyDescent="0.25">
      <c r="A803" t="s">
        <v>441</v>
      </c>
      <c r="B803">
        <v>2019</v>
      </c>
      <c r="C803" t="s">
        <v>37</v>
      </c>
      <c r="D803" t="s">
        <v>38</v>
      </c>
      <c r="E803">
        <v>30</v>
      </c>
      <c r="F803" t="s">
        <v>40</v>
      </c>
      <c r="G803">
        <v>0.61666670000000001</v>
      </c>
      <c r="H803" t="s">
        <v>116</v>
      </c>
      <c r="I803">
        <v>655</v>
      </c>
      <c r="J803">
        <v>1365</v>
      </c>
      <c r="K803">
        <v>0</v>
      </c>
      <c r="L803">
        <v>0</v>
      </c>
      <c r="M803">
        <v>0.6</v>
      </c>
      <c r="N803">
        <v>0.8</v>
      </c>
      <c r="O803">
        <v>1.05</v>
      </c>
      <c r="P803">
        <v>1.1000000000000001</v>
      </c>
      <c r="Q803" t="s">
        <v>46</v>
      </c>
      <c r="R803">
        <v>5</v>
      </c>
      <c r="S803">
        <v>9</v>
      </c>
      <c r="T803" t="s">
        <v>47</v>
      </c>
      <c r="U803" t="s">
        <v>58</v>
      </c>
      <c r="V803" t="s">
        <v>35</v>
      </c>
      <c r="W803" t="s">
        <v>55</v>
      </c>
      <c r="X803">
        <v>2019</v>
      </c>
      <c r="Y803" t="s">
        <v>37</v>
      </c>
      <c r="Z803" t="s">
        <v>38</v>
      </c>
      <c r="AA803">
        <v>30</v>
      </c>
      <c r="AB803">
        <v>19</v>
      </c>
      <c r="AC803">
        <v>0.8</v>
      </c>
      <c r="AD803">
        <v>0.12333334</v>
      </c>
      <c r="AE803">
        <v>1092</v>
      </c>
    </row>
    <row r="804" spans="1:31" x14ac:dyDescent="0.25">
      <c r="A804" t="s">
        <v>620</v>
      </c>
      <c r="B804">
        <v>2019</v>
      </c>
      <c r="C804" t="s">
        <v>37</v>
      </c>
      <c r="D804" t="s">
        <v>38</v>
      </c>
      <c r="E804">
        <v>30</v>
      </c>
      <c r="F804" t="s">
        <v>44</v>
      </c>
      <c r="G804">
        <v>0</v>
      </c>
      <c r="H804" t="s">
        <v>58</v>
      </c>
      <c r="I804">
        <v>655</v>
      </c>
      <c r="J804">
        <v>1365</v>
      </c>
      <c r="K804">
        <v>0</v>
      </c>
      <c r="L804">
        <v>0</v>
      </c>
      <c r="M804">
        <v>0.6</v>
      </c>
      <c r="N804">
        <v>0.8</v>
      </c>
      <c r="O804">
        <v>1.05</v>
      </c>
      <c r="P804">
        <v>1.1000000000000001</v>
      </c>
      <c r="Q804" t="s">
        <v>46</v>
      </c>
      <c r="R804">
        <v>5</v>
      </c>
      <c r="S804">
        <v>9</v>
      </c>
      <c r="T804" t="s">
        <v>47</v>
      </c>
      <c r="U804" t="s">
        <v>58</v>
      </c>
      <c r="V804" t="s">
        <v>35</v>
      </c>
      <c r="W804" t="s">
        <v>50</v>
      </c>
      <c r="X804">
        <v>2019</v>
      </c>
      <c r="Y804" t="s">
        <v>37</v>
      </c>
      <c r="Z804" t="s">
        <v>38</v>
      </c>
      <c r="AA804">
        <v>30</v>
      </c>
      <c r="AB804">
        <v>5</v>
      </c>
      <c r="AC804">
        <v>0</v>
      </c>
      <c r="AD804">
        <v>0</v>
      </c>
      <c r="AE804">
        <v>1365</v>
      </c>
    </row>
  </sheetData>
  <autoFilter ref="A1:AO804" xr:uid="{76ED3927-6A1A-46A7-935B-AE33E4C0B60D}">
    <sortState ref="A2:AO787">
      <sortCondition ref="A1:A78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E4DD-F108-4CF8-B40A-6F6DA352D161}">
  <sheetPr filterMode="1"/>
  <dimension ref="A1:BH1232"/>
  <sheetViews>
    <sheetView topLeftCell="AT1" zoomScale="85" zoomScaleNormal="85" workbookViewId="0">
      <selection activeCell="BE20" sqref="BE20"/>
    </sheetView>
  </sheetViews>
  <sheetFormatPr baseColWidth="10" defaultRowHeight="15" x14ac:dyDescent="0.25"/>
  <cols>
    <col min="1" max="1" width="11.42578125" customWidth="1"/>
    <col min="2" max="2" width="12.7109375" customWidth="1"/>
    <col min="12" max="12" width="18.85546875" bestFit="1" customWidth="1"/>
    <col min="13" max="13" width="17.42578125" bestFit="1" customWidth="1"/>
    <col min="14" max="14" width="18.42578125" bestFit="1" customWidth="1"/>
    <col min="15" max="16" width="19.5703125" bestFit="1" customWidth="1"/>
    <col min="21" max="26" width="11.42578125" customWidth="1"/>
    <col min="33" max="33" width="11.42578125" hidden="1" customWidth="1"/>
    <col min="38" max="38" width="11.42578125" customWidth="1"/>
    <col min="39" max="39" width="13.5703125" customWidth="1"/>
    <col min="40" max="40" width="16.42578125" customWidth="1"/>
    <col min="41" max="44" width="11.42578125" customWidth="1"/>
    <col min="45" max="45" width="18.42578125" customWidth="1"/>
    <col min="46" max="47" width="11.85546875" customWidth="1"/>
    <col min="48" max="48" width="12.85546875" customWidth="1"/>
    <col min="49" max="49" width="18.85546875" customWidth="1"/>
    <col min="50" max="50" width="13.42578125" customWidth="1"/>
    <col min="51" max="51" width="11.28515625" customWidth="1"/>
    <col min="52" max="52" width="25" bestFit="1" customWidth="1"/>
    <col min="53" max="53" width="4.140625" bestFit="1" customWidth="1"/>
    <col min="54" max="55" width="11.85546875" customWidth="1"/>
    <col min="56" max="56" width="44.5703125" customWidth="1"/>
    <col min="57" max="57" width="12.5703125" bestFit="1" customWidth="1"/>
    <col min="59" max="59" width="12.5703125" bestFit="1" customWidth="1"/>
  </cols>
  <sheetData>
    <row r="1" spans="1:60" x14ac:dyDescent="0.25">
      <c r="A1" t="s">
        <v>1004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1003</v>
      </c>
      <c r="AC1" t="s">
        <v>27</v>
      </c>
      <c r="AD1" t="s">
        <v>651</v>
      </c>
      <c r="AE1" t="s">
        <v>652</v>
      </c>
      <c r="AF1" t="s">
        <v>28</v>
      </c>
      <c r="AG1" t="s">
        <v>653</v>
      </c>
      <c r="AH1" t="s">
        <v>654</v>
      </c>
      <c r="AI1" t="s">
        <v>655</v>
      </c>
      <c r="AJ1" t="s">
        <v>656</v>
      </c>
      <c r="AK1" t="s">
        <v>661</v>
      </c>
      <c r="AL1" t="s">
        <v>657</v>
      </c>
      <c r="AM1" t="s">
        <v>658</v>
      </c>
      <c r="AN1" t="s">
        <v>659</v>
      </c>
      <c r="AO1" t="s">
        <v>660</v>
      </c>
      <c r="AP1" t="s">
        <v>662</v>
      </c>
      <c r="AS1" s="4" t="s">
        <v>1005</v>
      </c>
      <c r="AT1" s="4" t="s">
        <v>1006</v>
      </c>
      <c r="AU1" s="4" t="s">
        <v>1009</v>
      </c>
      <c r="AV1" t="s">
        <v>1049</v>
      </c>
      <c r="AW1" t="s">
        <v>1050</v>
      </c>
      <c r="AX1" t="s">
        <v>1053</v>
      </c>
      <c r="AY1" t="s">
        <v>1052</v>
      </c>
      <c r="AZ1" t="s">
        <v>1054</v>
      </c>
    </row>
    <row r="2" spans="1:60" x14ac:dyDescent="0.25">
      <c r="A2">
        <v>64026</v>
      </c>
      <c r="B2" t="s">
        <v>29</v>
      </c>
      <c r="C2">
        <v>2019</v>
      </c>
      <c r="D2" t="s">
        <v>30</v>
      </c>
      <c r="E2" t="s">
        <v>31</v>
      </c>
      <c r="F2">
        <v>4</v>
      </c>
      <c r="G2" t="s">
        <v>32</v>
      </c>
      <c r="H2">
        <v>0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S2" t="s">
        <v>33</v>
      </c>
      <c r="T2" t="s">
        <v>33</v>
      </c>
      <c r="V2" t="s">
        <v>34</v>
      </c>
      <c r="W2" t="s">
        <v>36</v>
      </c>
      <c r="X2">
        <v>2019</v>
      </c>
      <c r="Y2" t="s">
        <v>37</v>
      </c>
      <c r="Z2" t="s">
        <v>38</v>
      </c>
      <c r="AA2">
        <v>4</v>
      </c>
      <c r="AB2" t="s">
        <v>33</v>
      </c>
      <c r="AC2">
        <v>0</v>
      </c>
      <c r="AD2">
        <v>0</v>
      </c>
      <c r="AE2">
        <v>0</v>
      </c>
      <c r="AF2">
        <v>0</v>
      </c>
      <c r="AG2" s="2">
        <f>IFERROR(VLOOKUP(B2,[1]Hoja2!$C$1:$AM$841,37,FALSE),"n/a")</f>
        <v>1072.5000000000002</v>
      </c>
      <c r="AH2" s="10" t="str">
        <f>VLOOKUP(AX2,[1]Hoja2!$B$2:$AO$762,17,FALSE)</f>
        <v xml:space="preserve">  </v>
      </c>
      <c r="AI2" s="10">
        <f>VLOOKUP(AX2,[1]Hoja2!$B$2:$AO$762,23,FALSE)</f>
        <v>1</v>
      </c>
      <c r="AJ2" s="10">
        <f>VLOOKUP(AX2,[1]Hoja2!$B$2:$AO$762,28,FALSE)</f>
        <v>1</v>
      </c>
      <c r="AK2" s="10" t="str">
        <f>VLOOKUP(AX2,[1]Hoja2!$B$2:$AO$762,19,FALSE)</f>
        <v>A4 Mono MFPs</v>
      </c>
      <c r="AL2">
        <f>IF(AF2=AY2,1,0)</f>
        <v>0</v>
      </c>
      <c r="AM2">
        <f>IF(AC2=AH2,1,0)</f>
        <v>0</v>
      </c>
      <c r="AN2">
        <f>IF(AD2=AI2,1,0)</f>
        <v>0</v>
      </c>
      <c r="AO2">
        <f>IF(AE2=AJ2,1,0)</f>
        <v>0</v>
      </c>
      <c r="AP2">
        <f>IF(I2=AK2,1,0)</f>
        <v>0</v>
      </c>
      <c r="AQ2">
        <f>+_xlfn.IFS(AG2="n/a","n/a",AG2&gt;AF2,1,TRUE,0)</f>
        <v>1</v>
      </c>
      <c r="AR2">
        <f>+INDEX([1]Hoja2!$AM$2:$AM$841,MATCH(B2,[1]Hoja2!$C$2:$C$841,0))</f>
        <v>1072.5000000000002</v>
      </c>
      <c r="AS2" t="str">
        <f>CONCATENATE(B2,F2-1)</f>
        <v>9HB3348883</v>
      </c>
      <c r="AT2" s="2">
        <f>IFERROR(VLOOKUP(AS2,[1]Hoja2!$A$1:$AM$841,38,FALSE),"n/a")</f>
        <v>0</v>
      </c>
      <c r="AU2" s="8">
        <f t="shared" ref="AU2:AU65" si="0">COUNTIF($B$2:$B$1228,B2)</f>
        <v>1</v>
      </c>
      <c r="AV2">
        <f>VLOOKUP(B2,[1]Hoja2!$C$2:$AO$762,39,FALSE)</f>
        <v>1</v>
      </c>
      <c r="AW2">
        <f>IF(AU2=AV2,VLOOKUP(B2,[1]Hoja2!$C$2:$AO$762,37,FALSE),IF(AV2&lt;2,VLOOKUP(B2,[1]Hoja2!$C$2:$AO$762,37,FALSE)))</f>
        <v>1072.5000000000002</v>
      </c>
      <c r="AX2" t="str">
        <f>B2 &amp; COUNTIF(B$2:B2, B2)</f>
        <v>9HB3348881</v>
      </c>
      <c r="AY2" s="10">
        <f>VLOOKUP(AX2,[1]Hoja2!$B$2:$AO$762,38,FALSE)</f>
        <v>1072.5000000000002</v>
      </c>
      <c r="AZ2" s="9">
        <f>IF(AV2&gt;AU2,1,0)</f>
        <v>0</v>
      </c>
      <c r="BA2">
        <f>IF(Q2="NA",2,IF(OR(G2="INSTALACION NUEVA",G2="Mantenimiento preventivo"),3,IF(AND(AC2&lt;AH2,AL2&lt;&gt;1),4,IF(AY2&gt;AF2,1,0))))</f>
        <v>2</v>
      </c>
      <c r="BB2">
        <f>AE2-AJ2</f>
        <v>-1</v>
      </c>
      <c r="BC2">
        <f>+_xlfn.IFS(Q2="NA",2,OR(G2="INSTALACION NUEVA",G2="Mantenimiento preventivo"),3,AND(AC2&lt;AH2,AL2&lt;&gt;1),4,AY2&gt;AF2,1,TRUE,0)</f>
        <v>2</v>
      </c>
      <c r="BE2" t="s">
        <v>1056</v>
      </c>
      <c r="BF2" t="s">
        <v>1055</v>
      </c>
      <c r="BG2" t="s">
        <v>1057</v>
      </c>
      <c r="BH2" t="s">
        <v>918</v>
      </c>
    </row>
    <row r="3" spans="1:60" x14ac:dyDescent="0.25">
      <c r="A3">
        <v>64377</v>
      </c>
      <c r="B3" t="s">
        <v>39</v>
      </c>
      <c r="C3">
        <v>2019</v>
      </c>
      <c r="D3" t="s">
        <v>30</v>
      </c>
      <c r="E3" t="s">
        <v>31</v>
      </c>
      <c r="F3">
        <v>5</v>
      </c>
      <c r="G3" t="s">
        <v>40</v>
      </c>
      <c r="H3">
        <v>2.8666670000000001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S3" t="s">
        <v>33</v>
      </c>
      <c r="T3" t="s">
        <v>33</v>
      </c>
      <c r="V3" t="s">
        <v>41</v>
      </c>
      <c r="W3" t="s">
        <v>42</v>
      </c>
      <c r="X3">
        <v>2019</v>
      </c>
      <c r="Y3" t="s">
        <v>37</v>
      </c>
      <c r="Z3" t="s">
        <v>38</v>
      </c>
      <c r="AA3">
        <v>22</v>
      </c>
      <c r="AB3" t="s">
        <v>33</v>
      </c>
      <c r="AC3">
        <v>11</v>
      </c>
      <c r="AD3">
        <v>0</v>
      </c>
      <c r="AE3">
        <v>0</v>
      </c>
      <c r="AF3">
        <v>0</v>
      </c>
      <c r="AG3" s="2">
        <f>IFERROR(VLOOKUP(B3,[1]Hoja2!$C$1:$AM$841,37,FALSE),"n/a")</f>
        <v>1808.95</v>
      </c>
      <c r="AH3" s="10">
        <f>VLOOKUP(AX3,[1]Hoja2!$B$2:$AO$762,17,FALSE)</f>
        <v>1089</v>
      </c>
      <c r="AI3" s="10">
        <f>VLOOKUP(AX3,[1]Hoja2!$B$2:$AO$762,23,FALSE)</f>
        <v>1.1499999999999999</v>
      </c>
      <c r="AJ3" s="10">
        <f>VLOOKUP(AX3,[1]Hoja2!$B$2:$AO$762,28,FALSE)</f>
        <v>0.86250000000000004</v>
      </c>
      <c r="AK3" s="10" t="str">
        <f>VLOOKUP(AX3,[1]Hoja2!$B$2:$AO$762,19,FALSE)</f>
        <v>WF Mono Systems and Legacy Color</v>
      </c>
      <c r="AL3">
        <f t="shared" ref="AL3:AL66" si="1">IF(AF3=AY3,1,0)</f>
        <v>0</v>
      </c>
      <c r="AM3">
        <f t="shared" ref="AM3:AM66" si="2">IF(AC3=AH3,1,0)</f>
        <v>0</v>
      </c>
      <c r="AN3">
        <f t="shared" ref="AN3:AN66" si="3">IF(AD3=AI3,1,0)</f>
        <v>0</v>
      </c>
      <c r="AO3">
        <f t="shared" ref="AO3:AO66" si="4">IF(AE3=AJ3,1,0)</f>
        <v>0</v>
      </c>
      <c r="AP3">
        <f t="shared" ref="AP3:AP66" si="5">IF(I3=AK3,1,0)</f>
        <v>0</v>
      </c>
      <c r="AQ3">
        <f t="shared" ref="AQ3:AQ66" si="6">+_xlfn.IFS(AG3="n/a","n/a",AG3&gt;AF3,1,TRUE,0)</f>
        <v>1</v>
      </c>
      <c r="AR3">
        <f>+INDEX([1]Hoja2!$AM$2:$AM$841,MATCH(B3,[1]Hoja2!$C$2:$C$841,0))</f>
        <v>1808.95</v>
      </c>
      <c r="AS3" t="str">
        <f t="shared" ref="AS3:AS66" si="7">CONCATENATE(B3,F3)</f>
        <v>0AGD4615245</v>
      </c>
      <c r="AT3" s="2">
        <f>IFERROR(VLOOKUP(AS3,[1]Hoja2!$A$1:$AM$841,38,FALSE),"n/a")</f>
        <v>0</v>
      </c>
      <c r="AU3" s="8">
        <f t="shared" si="0"/>
        <v>1</v>
      </c>
      <c r="AV3">
        <f>VLOOKUP(B3,[1]Hoja2!$C$2:$AO$762,39,FALSE)</f>
        <v>1</v>
      </c>
      <c r="AW3">
        <f>IF(AU3=AV3,VLOOKUP(B3,[1]Hoja2!$C$2:$AO$762,37,FALSE),IF(AV3&lt;2,VLOOKUP(B3,[1]Hoja2!$C$2:$AO$762,37,FALSE)))</f>
        <v>1808.95</v>
      </c>
      <c r="AX3" t="str">
        <f>B3 &amp; COUNTIF(B$2:B3, B3)</f>
        <v>0AGD4615241</v>
      </c>
      <c r="AY3" s="10">
        <f>VLOOKUP(AX3,[1]Hoja2!$B$2:$AO$762,38,FALSE)</f>
        <v>1808.95</v>
      </c>
      <c r="AZ3" s="9">
        <f t="shared" ref="AZ3:AZ6" si="8">IF(AV3&gt;AU3,1,0)</f>
        <v>0</v>
      </c>
      <c r="BA3">
        <f>IF(Q3="NA",2,IF(OR(G3="INSTALACION NUEVA",G3="Mantenimiento preventivo"),3,IF(AND(AC3&lt;AH3,AL3&lt;&gt;1),4,IF(AY3&gt;AF3,1,0))))</f>
        <v>2</v>
      </c>
      <c r="BB3">
        <f t="shared" ref="BB3:BB6" si="9">AE3-AJ3</f>
        <v>-0.86250000000000004</v>
      </c>
      <c r="BC3">
        <f t="shared" ref="BC3:BC6" si="10">+_xlfn.IFS(Q3="NA",2,OR(G3="INSTALACION NUEVA",G3="Mantenimiento preventivo"),3,AND(AC3&lt;AH3,AL3&lt;&gt;1),4,AY3&gt;AF3,1,TRUE,0)</f>
        <v>2</v>
      </c>
      <c r="BD3" t="s">
        <v>1060</v>
      </c>
      <c r="BE3" s="11">
        <v>793233</v>
      </c>
      <c r="BF3">
        <v>702</v>
      </c>
      <c r="BG3" s="11">
        <v>691540</v>
      </c>
    </row>
    <row r="4" spans="1:60" x14ac:dyDescent="0.25">
      <c r="A4">
        <v>65273</v>
      </c>
      <c r="B4" t="s">
        <v>43</v>
      </c>
      <c r="C4">
        <v>2019</v>
      </c>
      <c r="D4" t="s">
        <v>30</v>
      </c>
      <c r="E4" t="s">
        <v>31</v>
      </c>
      <c r="F4">
        <v>11</v>
      </c>
      <c r="G4" t="s">
        <v>44</v>
      </c>
      <c r="H4">
        <v>0</v>
      </c>
      <c r="I4" t="s">
        <v>45</v>
      </c>
      <c r="J4">
        <v>803</v>
      </c>
      <c r="K4">
        <v>1573</v>
      </c>
      <c r="L4">
        <v>0.2</v>
      </c>
      <c r="M4">
        <v>0.6</v>
      </c>
      <c r="N4">
        <v>0.8</v>
      </c>
      <c r="O4">
        <v>1.05</v>
      </c>
      <c r="P4">
        <v>1.1000000000000001</v>
      </c>
      <c r="Q4">
        <v>1.1499999999999999</v>
      </c>
      <c r="R4" t="s">
        <v>46</v>
      </c>
      <c r="S4">
        <v>4</v>
      </c>
      <c r="T4">
        <v>6</v>
      </c>
      <c r="U4" t="s">
        <v>47</v>
      </c>
      <c r="V4" t="s">
        <v>48</v>
      </c>
      <c r="W4" t="s">
        <v>42</v>
      </c>
      <c r="X4">
        <v>2019</v>
      </c>
      <c r="Y4" t="s">
        <v>37</v>
      </c>
      <c r="Z4" t="s">
        <v>38</v>
      </c>
      <c r="AA4">
        <v>11</v>
      </c>
      <c r="AB4">
        <v>0</v>
      </c>
      <c r="AC4">
        <v>14</v>
      </c>
      <c r="AD4">
        <v>0</v>
      </c>
      <c r="AE4">
        <v>0</v>
      </c>
      <c r="AF4">
        <v>1573</v>
      </c>
      <c r="AG4" s="2">
        <f>IFERROR(VLOOKUP(B4,[1]Hoja2!$C$1:$AM$841,37,FALSE),"n/a")</f>
        <v>1730.3000000000004</v>
      </c>
      <c r="AH4" s="10">
        <f>VLOOKUP(AX4,[1]Hoja2!$B$2:$AO$762,17,FALSE)</f>
        <v>37</v>
      </c>
      <c r="AI4" s="10">
        <f>VLOOKUP(AX4,[1]Hoja2!$B$2:$AO$762,23,FALSE)</f>
        <v>1.1000000000000001</v>
      </c>
      <c r="AJ4" s="10">
        <f>VLOOKUP(AX4,[1]Hoja2!$B$2:$AO$762,28,FALSE)</f>
        <v>0.59250000000000003</v>
      </c>
      <c r="AK4" s="10" t="str">
        <f>VLOOKUP(AX4,[1]Hoja2!$B$2:$AO$762,19,FALSE)</f>
        <v>Light Production Digital Business</v>
      </c>
      <c r="AL4">
        <f t="shared" si="1"/>
        <v>0</v>
      </c>
      <c r="AM4">
        <f t="shared" si="2"/>
        <v>0</v>
      </c>
      <c r="AN4">
        <f t="shared" si="3"/>
        <v>0</v>
      </c>
      <c r="AO4">
        <f t="shared" si="4"/>
        <v>0</v>
      </c>
      <c r="AP4">
        <f t="shared" si="5"/>
        <v>1</v>
      </c>
      <c r="AQ4">
        <f t="shared" si="6"/>
        <v>1</v>
      </c>
      <c r="AR4">
        <f>+INDEX([1]Hoja2!$AM$2:$AM$841,MATCH(B4,[1]Hoja2!$C$2:$C$841,0))</f>
        <v>1730.3000000000004</v>
      </c>
      <c r="AS4" t="str">
        <f>CONCATENATE(B4)</f>
        <v>0BG2951668</v>
      </c>
      <c r="AT4" s="2">
        <f>IF(COUNTIF(AS4:AS1224,AS4)&lt;2,IFERROR(VLOOKUP(AS4,[1]Hoja2!$C$1:$AM$841,37,FALSE),"n/a"),"b")</f>
        <v>1730.3000000000004</v>
      </c>
      <c r="AU4" s="8">
        <f t="shared" si="0"/>
        <v>2</v>
      </c>
      <c r="AV4">
        <f>VLOOKUP(B4,[1]Hoja2!$C$2:$AO$762,39,FALSE)</f>
        <v>1</v>
      </c>
      <c r="AW4">
        <f>IF(AU4=AV4,VLOOKUP(B4,[1]Hoja2!$C$2:$AO$762,37,FALSE),IF(AV4&lt;2,VLOOKUP(B4,[1]Hoja2!$C$2:$AO$762,37,FALSE)))</f>
        <v>1730.3000000000004</v>
      </c>
      <c r="AX4" t="str">
        <f>B4 &amp; COUNTIF(B$2:B4, B4)</f>
        <v>0BG29516681</v>
      </c>
      <c r="AY4" s="10">
        <f>VLOOKUP(AX4,[1]Hoja2!$B$2:$AO$762,38,FALSE)</f>
        <v>1730.3000000000004</v>
      </c>
      <c r="AZ4" s="9">
        <f t="shared" si="8"/>
        <v>0</v>
      </c>
      <c r="BA4">
        <f t="shared" ref="BA3:BA6" si="11">IF(Q4="NA",2,IF(OR(G4="INSTALACION NUEVA",G4="Mantenimiento preventivo"),3,IF(AND(AC4&lt;AH4,AL4&lt;&gt;1),4,IF(AY4&gt;AF4,1,0))))</f>
        <v>3</v>
      </c>
      <c r="BB4">
        <f>AE4-AJ4</f>
        <v>-0.59250000000000003</v>
      </c>
      <c r="BC4">
        <f t="shared" si="10"/>
        <v>3</v>
      </c>
      <c r="BD4" t="s">
        <v>1058</v>
      </c>
      <c r="BE4" s="11">
        <v>809384</v>
      </c>
      <c r="BF4">
        <v>715</v>
      </c>
    </row>
    <row r="5" spans="1:60" x14ac:dyDescent="0.25">
      <c r="A5">
        <v>65752</v>
      </c>
      <c r="B5" t="s">
        <v>49</v>
      </c>
      <c r="C5">
        <v>2019</v>
      </c>
      <c r="D5" t="s">
        <v>30</v>
      </c>
      <c r="E5" t="s">
        <v>31</v>
      </c>
      <c r="F5">
        <v>13</v>
      </c>
      <c r="G5" t="s">
        <v>40</v>
      </c>
      <c r="H5">
        <v>2.2166670000000002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S5" t="s">
        <v>33</v>
      </c>
      <c r="T5" t="s">
        <v>33</v>
      </c>
      <c r="V5" t="s">
        <v>48</v>
      </c>
      <c r="W5" t="s">
        <v>50</v>
      </c>
      <c r="X5">
        <v>2019</v>
      </c>
      <c r="Y5" t="s">
        <v>37</v>
      </c>
      <c r="Z5" t="s">
        <v>38</v>
      </c>
      <c r="AA5">
        <v>1</v>
      </c>
      <c r="AB5" t="s">
        <v>33</v>
      </c>
      <c r="AC5">
        <v>9</v>
      </c>
      <c r="AD5">
        <v>0</v>
      </c>
      <c r="AE5">
        <v>0</v>
      </c>
      <c r="AF5">
        <v>0</v>
      </c>
      <c r="AG5" s="2">
        <f>IFERROR(VLOOKUP(B5,[1]Hoja2!$C$1:$AM$841,37,FALSE),"n/a")</f>
        <v>2252.25</v>
      </c>
      <c r="AH5" s="10">
        <f>VLOOKUP(AX5,[1]Hoja2!$B$2:$AO$762,17,FALSE)</f>
        <v>12</v>
      </c>
      <c r="AI5" s="10">
        <f>VLOOKUP(AX5,[1]Hoja2!$B$2:$AO$762,23,FALSE)</f>
        <v>1.05</v>
      </c>
      <c r="AJ5" s="10">
        <f>VLOOKUP(AX5,[1]Hoja2!$B$2:$AO$762,28,FALSE)</f>
        <v>0.96333333333333293</v>
      </c>
      <c r="AK5" s="10" t="str">
        <f>VLOOKUP(AX5,[1]Hoja2!$B$2:$AO$762,19,FALSE)</f>
        <v>CF Mono</v>
      </c>
      <c r="AL5">
        <f t="shared" si="1"/>
        <v>0</v>
      </c>
      <c r="AM5">
        <f t="shared" si="2"/>
        <v>0</v>
      </c>
      <c r="AN5">
        <f t="shared" si="3"/>
        <v>0</v>
      </c>
      <c r="AO5">
        <f t="shared" si="4"/>
        <v>0</v>
      </c>
      <c r="AP5">
        <f t="shared" si="5"/>
        <v>0</v>
      </c>
      <c r="AQ5">
        <f t="shared" si="6"/>
        <v>1</v>
      </c>
      <c r="AR5">
        <f>+INDEX([1]Hoja2!$AM$2:$AM$841,MATCH(B5,[1]Hoja2!$C$2:$C$841,0))</f>
        <v>2252.25</v>
      </c>
      <c r="AS5" t="str">
        <f>CONCATENATE(B5,F5-1)</f>
        <v>0BPB11061712</v>
      </c>
      <c r="AT5" s="2">
        <f>IFERROR(VLOOKUP(AS5,[1]Hoja2!$A$1:$AM$841,38,FALSE),"n/a")</f>
        <v>0</v>
      </c>
      <c r="AU5" s="8">
        <f t="shared" si="0"/>
        <v>2</v>
      </c>
      <c r="AV5">
        <f>VLOOKUP(B5,[1]Hoja2!$C$2:$AO$762,39,FALSE)</f>
        <v>2</v>
      </c>
      <c r="AW5">
        <f>IF(AU5=AV5,VLOOKUP(B5,[1]Hoja2!$C$2:$AO$762,37,FALSE),IF(AV5&lt;2,VLOOKUP(B5,[1]Hoja2!$C$2:$AO$762,37,FALSE)))</f>
        <v>2252.25</v>
      </c>
      <c r="AX5" t="str">
        <f>B5 &amp; COUNTIF(B$2:B5, B5)</f>
        <v>0BPB1106171</v>
      </c>
      <c r="AY5" s="10">
        <f>VLOOKUP(AX5,[1]Hoja2!$B$2:$AO$762,38,FALSE)</f>
        <v>2252.25</v>
      </c>
      <c r="AZ5" s="9">
        <f t="shared" si="8"/>
        <v>0</v>
      </c>
      <c r="BA5">
        <f t="shared" si="11"/>
        <v>2</v>
      </c>
      <c r="BB5">
        <f t="shared" si="9"/>
        <v>-0.96333333333333293</v>
      </c>
      <c r="BC5">
        <f t="shared" si="10"/>
        <v>2</v>
      </c>
      <c r="BD5" t="s">
        <v>1059</v>
      </c>
      <c r="BE5" s="11">
        <v>853866</v>
      </c>
      <c r="BF5">
        <v>761</v>
      </c>
    </row>
    <row r="6" spans="1:60" x14ac:dyDescent="0.25">
      <c r="A6">
        <v>65760</v>
      </c>
      <c r="B6" t="s">
        <v>51</v>
      </c>
      <c r="C6">
        <v>2019</v>
      </c>
      <c r="D6" t="s">
        <v>30</v>
      </c>
      <c r="E6" t="s">
        <v>31</v>
      </c>
      <c r="F6">
        <v>13</v>
      </c>
      <c r="G6" t="s">
        <v>40</v>
      </c>
      <c r="H6">
        <v>4.233333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S6" t="s">
        <v>33</v>
      </c>
      <c r="T6" t="s">
        <v>33</v>
      </c>
      <c r="V6" t="s">
        <v>48</v>
      </c>
      <c r="W6" t="s">
        <v>50</v>
      </c>
      <c r="X6">
        <v>2019</v>
      </c>
      <c r="Y6" t="s">
        <v>37</v>
      </c>
      <c r="Z6" t="s">
        <v>38</v>
      </c>
      <c r="AA6">
        <v>3</v>
      </c>
      <c r="AB6" t="s">
        <v>33</v>
      </c>
      <c r="AC6">
        <v>26</v>
      </c>
      <c r="AD6">
        <v>0</v>
      </c>
      <c r="AE6">
        <v>0</v>
      </c>
      <c r="AF6">
        <v>0</v>
      </c>
      <c r="AG6" s="2">
        <f>IFERROR(VLOOKUP(B6,[1]Hoja2!$C$1:$AM$841,37,FALSE),"n/a")</f>
        <v>2291.5749999999998</v>
      </c>
      <c r="AH6" s="10">
        <f>VLOOKUP(AX6,[1]Hoja2!$B$2:$AO$762,17,FALSE)</f>
        <v>36</v>
      </c>
      <c r="AI6" s="10">
        <f>VLOOKUP(AX6,[1]Hoja2!$B$2:$AO$762,23,FALSE)</f>
        <v>1.1499999999999999</v>
      </c>
      <c r="AJ6" s="10">
        <f>VLOOKUP(AX6,[1]Hoja2!$B$2:$AO$762,28,FALSE)</f>
        <v>1.3266666666666667</v>
      </c>
      <c r="AK6" s="10" t="str">
        <f>VLOOKUP(AX6,[1]Hoja2!$B$2:$AO$762,19,FALSE)</f>
        <v>CF Mono</v>
      </c>
      <c r="AL6">
        <f t="shared" si="1"/>
        <v>0</v>
      </c>
      <c r="AM6">
        <f t="shared" si="2"/>
        <v>0</v>
      </c>
      <c r="AN6">
        <f t="shared" si="3"/>
        <v>0</v>
      </c>
      <c r="AO6">
        <f t="shared" si="4"/>
        <v>0</v>
      </c>
      <c r="AP6">
        <f t="shared" si="5"/>
        <v>0</v>
      </c>
      <c r="AQ6">
        <f t="shared" si="6"/>
        <v>1</v>
      </c>
      <c r="AR6">
        <f>+INDEX([1]Hoja2!$AM$2:$AM$841,MATCH(B6,[1]Hoja2!$C$2:$C$841,0))</f>
        <v>2291.5749999999998</v>
      </c>
      <c r="AS6" t="str">
        <f t="shared" si="7"/>
        <v>0BPB11065313</v>
      </c>
      <c r="AT6" s="2">
        <f>IFERROR(VLOOKUP(AS6,[1]Hoja2!$A$1:$AM$841,38,FALSE),"n/a")</f>
        <v>0</v>
      </c>
      <c r="AU6" s="8">
        <f t="shared" si="0"/>
        <v>2</v>
      </c>
      <c r="AV6">
        <f>VLOOKUP(B6,[1]Hoja2!$C$2:$AO$762,39,FALSE)</f>
        <v>2</v>
      </c>
      <c r="AW6">
        <f>IF(AU6=AV6,VLOOKUP(B6,[1]Hoja2!$C$2:$AO$762,37,FALSE),IF(AV6&lt;2,VLOOKUP(B6,[1]Hoja2!$C$2:$AO$762,37,FALSE)))</f>
        <v>2291.5749999999998</v>
      </c>
      <c r="AX6" t="str">
        <f>B6 &amp; COUNTIF(B$2:B6, B6)</f>
        <v>0BPB1106531</v>
      </c>
      <c r="AY6" s="10">
        <f>VLOOKUP(AX6,[1]Hoja2!$B$2:$AO$762,38,FALSE)</f>
        <v>2291.5749999999998</v>
      </c>
      <c r="AZ6" s="9">
        <f t="shared" si="8"/>
        <v>0</v>
      </c>
      <c r="BA6">
        <f t="shared" si="11"/>
        <v>2</v>
      </c>
      <c r="BB6">
        <f t="shared" si="9"/>
        <v>-1.3266666666666667</v>
      </c>
      <c r="BC6">
        <f t="shared" si="10"/>
        <v>2</v>
      </c>
    </row>
    <row r="7" spans="1:60" hidden="1" x14ac:dyDescent="0.25">
      <c r="A7">
        <v>65963</v>
      </c>
      <c r="B7" t="s">
        <v>670</v>
      </c>
      <c r="C7">
        <v>2019</v>
      </c>
      <c r="D7" t="s">
        <v>30</v>
      </c>
      <c r="E7" t="s">
        <v>31</v>
      </c>
      <c r="F7">
        <v>14</v>
      </c>
      <c r="G7" t="s">
        <v>32</v>
      </c>
      <c r="H7">
        <v>0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S7" t="s">
        <v>33</v>
      </c>
      <c r="T7" t="s">
        <v>33</v>
      </c>
      <c r="V7" t="s">
        <v>34</v>
      </c>
      <c r="W7" t="s">
        <v>55</v>
      </c>
      <c r="X7">
        <v>2019</v>
      </c>
      <c r="Y7" t="s">
        <v>37</v>
      </c>
      <c r="Z7" t="s">
        <v>38</v>
      </c>
      <c r="AA7">
        <v>15</v>
      </c>
      <c r="AB7" t="s">
        <v>33</v>
      </c>
      <c r="AC7">
        <v>0</v>
      </c>
      <c r="AD7">
        <v>0</v>
      </c>
      <c r="AE7">
        <v>0</v>
      </c>
      <c r="AF7">
        <v>0</v>
      </c>
      <c r="AG7" s="2" t="str">
        <f>IFERROR(VLOOKUP(B7,[1]Hoja2!$C$1:$AM$841,37,FALSE),"n/a")</f>
        <v>n/a</v>
      </c>
      <c r="AH7" s="10" t="e">
        <f>VLOOKUP(AX7,[1]Hoja2!$B$2:$AO$762,17,FALSE)</f>
        <v>#N/A</v>
      </c>
      <c r="AI7" s="10" t="e">
        <f>VLOOKUP(AX7,[1]Hoja2!$B$2:$AO$762,23,FALSE)</f>
        <v>#N/A</v>
      </c>
      <c r="AJ7" s="10" t="e">
        <f>VLOOKUP(AX7,[1]Hoja2!$B$2:$AO$762,28,FALSE)</f>
        <v>#N/A</v>
      </c>
      <c r="AK7" s="10" t="e">
        <f>VLOOKUP(AX7,[1]Hoja2!$B$2:$AO$762,19,FALSE)</f>
        <v>#N/A</v>
      </c>
      <c r="AL7" t="e">
        <f t="shared" si="1"/>
        <v>#N/A</v>
      </c>
      <c r="AM7" t="e">
        <f t="shared" si="2"/>
        <v>#N/A</v>
      </c>
      <c r="AN7" t="e">
        <f t="shared" si="3"/>
        <v>#N/A</v>
      </c>
      <c r="AO7" t="e">
        <f t="shared" si="4"/>
        <v>#N/A</v>
      </c>
      <c r="AP7" t="e">
        <f t="shared" si="5"/>
        <v>#N/A</v>
      </c>
      <c r="AQ7" t="str">
        <f t="shared" si="6"/>
        <v>n/a</v>
      </c>
      <c r="AR7" t="e">
        <f>+INDEX([1]DETALLE!$AK$2:$AK$841,MATCH(B7,[1]DETALLE!$A$2:$A$841,0))</f>
        <v>#N/A</v>
      </c>
      <c r="AS7" t="str">
        <f>CONCATENATE(B7)</f>
        <v xml:space="preserve"> 09HB914002</v>
      </c>
      <c r="AT7" s="2" t="str">
        <f>IF(IFERROR(VLOOKUP(AS7,[1]Hoja2!$C$1:$AM$841,37,FALSE),"n/a")&lt;&gt;"n/a","a","n/a")</f>
        <v>n/a</v>
      </c>
      <c r="AU7" s="8">
        <f t="shared" si="0"/>
        <v>2</v>
      </c>
      <c r="AV7" t="e">
        <f>VLOOKUP(B7,[1]Hoja2!$C$2:$AO$762,39,FALSE)</f>
        <v>#N/A</v>
      </c>
      <c r="AW7" t="e">
        <f>IF(AU7=AV7,VLOOKUP(B7,[1]Hoja2!$C$2:$AO$762,37,FALSE),IF(AV7&lt;2,VLOOKUP(B7,[1]Hoja2!$C$2:$AO$762,37,FALSE)))</f>
        <v>#N/A</v>
      </c>
      <c r="AX7" t="str">
        <f>B7 &amp; COUNTIF(B$2:B7, B7)</f>
        <v xml:space="preserve"> 09HB9140021</v>
      </c>
      <c r="AY7" t="e">
        <f>VLOOKUP(AX7,[1]Hoja2!$B$2:$AO$762,38,FALSE)</f>
        <v>#N/A</v>
      </c>
      <c r="AZ7" s="9" t="e">
        <f>IF(AV7&gt;AU7,1,0)</f>
        <v>#N/A</v>
      </c>
    </row>
    <row r="8" spans="1:60" x14ac:dyDescent="0.25">
      <c r="A8">
        <v>66303</v>
      </c>
      <c r="B8" t="s">
        <v>52</v>
      </c>
      <c r="C8">
        <v>2019</v>
      </c>
      <c r="D8" t="s">
        <v>30</v>
      </c>
      <c r="E8" t="s">
        <v>31</v>
      </c>
      <c r="F8">
        <v>15</v>
      </c>
      <c r="G8" t="s">
        <v>40</v>
      </c>
      <c r="H8">
        <v>0.25</v>
      </c>
      <c r="I8" t="s">
        <v>53</v>
      </c>
      <c r="J8">
        <v>655</v>
      </c>
      <c r="K8">
        <v>1365</v>
      </c>
      <c r="L8">
        <v>0</v>
      </c>
      <c r="M8">
        <v>0</v>
      </c>
      <c r="N8">
        <v>0.6</v>
      </c>
      <c r="O8">
        <v>0.8</v>
      </c>
      <c r="P8">
        <v>1.05</v>
      </c>
      <c r="Q8">
        <v>1.1000000000000001</v>
      </c>
      <c r="R8" t="s">
        <v>46</v>
      </c>
      <c r="S8">
        <v>5</v>
      </c>
      <c r="T8">
        <v>9</v>
      </c>
      <c r="U8" t="s">
        <v>47</v>
      </c>
      <c r="V8" t="s">
        <v>54</v>
      </c>
      <c r="W8" t="s">
        <v>55</v>
      </c>
      <c r="X8">
        <v>2019</v>
      </c>
      <c r="Y8" t="s">
        <v>37</v>
      </c>
      <c r="Z8" t="s">
        <v>38</v>
      </c>
      <c r="AA8">
        <v>9</v>
      </c>
      <c r="AB8">
        <v>0</v>
      </c>
      <c r="AC8">
        <v>15</v>
      </c>
      <c r="AD8">
        <v>0.6</v>
      </c>
      <c r="AE8">
        <v>0.05</v>
      </c>
      <c r="AF8">
        <v>819</v>
      </c>
      <c r="AG8" s="2">
        <f>IFERROR(VLOOKUP(B8,[1]Hoja2!$C$1:$AM$841,37,FALSE),"n/a")</f>
        <v>819</v>
      </c>
      <c r="AH8" s="10">
        <f>VLOOKUP(AX8,[1]Hoja2!$B$2:$AO$762,17,FALSE)</f>
        <v>9</v>
      </c>
      <c r="AI8" s="10">
        <f>VLOOKUP(AX8,[1]Hoja2!$B$2:$AO$762,23,FALSE)</f>
        <v>0.6</v>
      </c>
      <c r="AJ8" s="10">
        <f>VLOOKUP(AX8,[1]Hoja2!$B$2:$AO$762,28,FALSE)</f>
        <v>0.14599999999999999</v>
      </c>
      <c r="AK8" s="10" t="str">
        <f>VLOOKUP(AX8,[1]Hoja2!$B$2:$AO$762,19,FALSE)</f>
        <v>A3 Professional Color Laser MFPs</v>
      </c>
      <c r="AL8">
        <f t="shared" si="1"/>
        <v>1</v>
      </c>
      <c r="AM8">
        <f t="shared" si="2"/>
        <v>0</v>
      </c>
      <c r="AN8">
        <f t="shared" si="3"/>
        <v>1</v>
      </c>
      <c r="AO8">
        <f t="shared" si="4"/>
        <v>0</v>
      </c>
      <c r="AP8">
        <f t="shared" si="5"/>
        <v>1</v>
      </c>
      <c r="AQ8">
        <f t="shared" si="6"/>
        <v>0</v>
      </c>
      <c r="AR8">
        <f>+INDEX([1]Hoja2!$AM$2:$AM$841,MATCH(B8,[1]Hoja2!$C$2:$C$841,0))</f>
        <v>819</v>
      </c>
      <c r="AS8" t="str">
        <f t="shared" si="7"/>
        <v>0VGW68653315</v>
      </c>
      <c r="AT8" s="2">
        <f>IFERROR(VLOOKUP(AS8,[1]Hoja2!$A$1:$AM$841,38,FALSE),"n/a")</f>
        <v>0</v>
      </c>
      <c r="AU8" s="8">
        <f t="shared" si="0"/>
        <v>3</v>
      </c>
      <c r="AV8">
        <f>VLOOKUP(B8,[1]Hoja2!$C$2:$AO$762,39,FALSE)</f>
        <v>3</v>
      </c>
      <c r="AW8">
        <f>IF(AU8=AV8,VLOOKUP(B8,[1]Hoja2!$C$2:$AO$762,37,FALSE),IF(AV8&lt;2,VLOOKUP(B8,[1]Hoja2!$C$2:$AO$762,37,FALSE)))</f>
        <v>819</v>
      </c>
      <c r="AX8" t="str">
        <f>B8 &amp; COUNTIF(B$2:B8, B8)</f>
        <v>0VGW6865331</v>
      </c>
      <c r="AY8" s="10">
        <f>VLOOKUP(AX8,[1]Hoja2!$B$2:$AO$762,38,FALSE)</f>
        <v>819</v>
      </c>
      <c r="AZ8" s="9">
        <f>IF(AV8&gt;AU8,1,0)</f>
        <v>0</v>
      </c>
      <c r="BA8">
        <f>IF(Q8="NA",2,IF(OR(G8="INSTALACION NUEVA",G8="Mantenimiento preventivo"),3,IF(AND(AC8&lt;AH8,AL8&lt;&gt;1),4,IF(AY8&gt;AF8,1,0))))</f>
        <v>0</v>
      </c>
      <c r="BB8">
        <f>AE8-AJ8</f>
        <v>-9.5999999999999988E-2</v>
      </c>
      <c r="BC8">
        <f>+_xlfn.IFS(Q8="NA",2,OR(G8="INSTALACION NUEVA",G8="Mantenimiento preventivo"),3,AND(AC8&lt;AH8,AL8&lt;&gt;1),4,AY8&gt;AF8,1,TRUE,0)</f>
        <v>0</v>
      </c>
    </row>
    <row r="9" spans="1:60" hidden="1" x14ac:dyDescent="0.25">
      <c r="A9">
        <v>66652</v>
      </c>
      <c r="B9" t="s">
        <v>671</v>
      </c>
      <c r="C9">
        <v>2019</v>
      </c>
      <c r="D9" t="s">
        <v>30</v>
      </c>
      <c r="E9" t="s">
        <v>31</v>
      </c>
      <c r="F9">
        <v>19</v>
      </c>
      <c r="G9" t="s">
        <v>32</v>
      </c>
      <c r="H9">
        <v>0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S9" t="s">
        <v>33</v>
      </c>
      <c r="T9" t="s">
        <v>33</v>
      </c>
      <c r="V9" t="s">
        <v>34</v>
      </c>
      <c r="W9" t="s">
        <v>61</v>
      </c>
      <c r="X9">
        <v>2019</v>
      </c>
      <c r="Y9" t="s">
        <v>37</v>
      </c>
      <c r="Z9" t="s">
        <v>38</v>
      </c>
      <c r="AA9">
        <v>5</v>
      </c>
      <c r="AB9" t="s">
        <v>33</v>
      </c>
      <c r="AC9">
        <v>0</v>
      </c>
      <c r="AD9">
        <v>0</v>
      </c>
      <c r="AE9">
        <v>0</v>
      </c>
      <c r="AF9">
        <v>0</v>
      </c>
      <c r="AG9" s="2" t="str">
        <f>IFERROR(VLOOKUP(B9,[1]Hoja2!$C$1:$AM$841,37,FALSE),"n/a")</f>
        <v>n/a</v>
      </c>
      <c r="AH9" s="10" t="e">
        <f>VLOOKUP(AX9,[1]Hoja2!$B$2:$AO$762,17,FALSE)</f>
        <v>#N/A</v>
      </c>
      <c r="AI9" s="10" t="e">
        <f>VLOOKUP(AX9,[1]Hoja2!$B$2:$AO$762,23,FALSE)</f>
        <v>#N/A</v>
      </c>
      <c r="AJ9" s="10" t="e">
        <f>VLOOKUP(AX9,[1]Hoja2!$B$2:$AO$762,28,FALSE)</f>
        <v>#N/A</v>
      </c>
      <c r="AK9" s="10" t="e">
        <f>VLOOKUP(AX9,[1]Hoja2!$B$2:$AO$762,19,FALSE)</f>
        <v>#N/A</v>
      </c>
      <c r="AL9" t="e">
        <f t="shared" si="1"/>
        <v>#N/A</v>
      </c>
      <c r="AM9" t="e">
        <f t="shared" si="2"/>
        <v>#N/A</v>
      </c>
      <c r="AN9" t="e">
        <f t="shared" si="3"/>
        <v>#N/A</v>
      </c>
      <c r="AO9" t="e">
        <f t="shared" si="4"/>
        <v>#N/A</v>
      </c>
      <c r="AP9" t="e">
        <f t="shared" si="5"/>
        <v>#N/A</v>
      </c>
      <c r="AQ9" t="str">
        <f t="shared" si="6"/>
        <v>n/a</v>
      </c>
      <c r="AR9" t="e">
        <f>+INDEX([1]DETALLE!$AK$2:$AK$841,MATCH(B9,[1]DETALLE!$A$2:$A$841,0))</f>
        <v>#N/A</v>
      </c>
      <c r="AS9" t="str">
        <f>CONCATENATE(B9)</f>
        <v>C7X376533</v>
      </c>
      <c r="AT9" s="2" t="str">
        <f>IF(IFERROR(VLOOKUP(AS9,[1]Hoja2!$C$1:$AM$841,37,FALSE),"n/a")&lt;&gt;"n/a","a","n/a")</f>
        <v>n/a</v>
      </c>
      <c r="AU9" s="8">
        <f t="shared" si="0"/>
        <v>1</v>
      </c>
      <c r="AV9" t="e">
        <f>VLOOKUP(B9,[1]Hoja2!$C$2:$AO$762,39,FALSE)</f>
        <v>#N/A</v>
      </c>
      <c r="AW9" t="e">
        <f>IF(AU9=AV9,VLOOKUP(B9,[1]Hoja2!$C$2:$AO$762,37,FALSE),IF(AV9&lt;2,VLOOKUP(B9,[1]Hoja2!$C$2:$AO$762,37,FALSE)))</f>
        <v>#N/A</v>
      </c>
      <c r="AX9" t="str">
        <f>B9 &amp; COUNTIF(B$2:B9, B9)</f>
        <v>C7X3765331</v>
      </c>
      <c r="AY9" t="e">
        <f>VLOOKUP(AX9,[1]Hoja2!$B$2:$AO$762,38,FALSE)</f>
        <v>#N/A</v>
      </c>
      <c r="AZ9" s="9" t="e">
        <f>IF(AV9&gt;AU9,1,0)</f>
        <v>#N/A</v>
      </c>
    </row>
    <row r="10" spans="1:60" x14ac:dyDescent="0.25">
      <c r="A10">
        <v>66854</v>
      </c>
      <c r="B10" t="s">
        <v>56</v>
      </c>
      <c r="C10">
        <v>2019</v>
      </c>
      <c r="D10" t="s">
        <v>30</v>
      </c>
      <c r="E10" t="s">
        <v>31</v>
      </c>
      <c r="F10">
        <v>20</v>
      </c>
      <c r="G10" t="s">
        <v>40</v>
      </c>
      <c r="H10">
        <v>1.183333</v>
      </c>
      <c r="I10" t="s">
        <v>45</v>
      </c>
      <c r="J10">
        <v>803</v>
      </c>
      <c r="K10">
        <v>1573</v>
      </c>
      <c r="L10">
        <v>0.2</v>
      </c>
      <c r="M10">
        <v>0.6</v>
      </c>
      <c r="N10">
        <v>0.8</v>
      </c>
      <c r="O10">
        <v>1.05</v>
      </c>
      <c r="P10">
        <v>1.1000000000000001</v>
      </c>
      <c r="Q10">
        <v>1.1499999999999999</v>
      </c>
      <c r="R10" t="s">
        <v>46</v>
      </c>
      <c r="S10">
        <v>4</v>
      </c>
      <c r="T10">
        <v>6</v>
      </c>
      <c r="U10" t="s">
        <v>47</v>
      </c>
      <c r="V10" t="s">
        <v>48</v>
      </c>
      <c r="W10" t="s">
        <v>42</v>
      </c>
      <c r="X10">
        <v>2019</v>
      </c>
      <c r="Y10" t="s">
        <v>37</v>
      </c>
      <c r="Z10" t="s">
        <v>38</v>
      </c>
      <c r="AA10">
        <v>3</v>
      </c>
      <c r="AB10">
        <v>0</v>
      </c>
      <c r="AC10">
        <v>49</v>
      </c>
      <c r="AD10">
        <v>1.1000000000000001</v>
      </c>
      <c r="AE10">
        <v>0.29583324999999999</v>
      </c>
      <c r="AF10">
        <v>1730.3</v>
      </c>
      <c r="AG10" s="2">
        <f>IFERROR(VLOOKUP(B10,[1]Hoja2!$C$1:$AM$841,37,FALSE),"n/a")</f>
        <v>1651.6500000000003</v>
      </c>
      <c r="AH10" s="10">
        <f>VLOOKUP(AX10,[1]Hoja2!$B$2:$AO$762,17,FALSE)</f>
        <v>19</v>
      </c>
      <c r="AI10" s="10">
        <f>VLOOKUP(AX10,[1]Hoja2!$B$2:$AO$762,23,FALSE)</f>
        <v>1.05</v>
      </c>
      <c r="AJ10" s="10">
        <f>VLOOKUP(AX10,[1]Hoja2!$B$2:$AO$762,28,FALSE)</f>
        <v>0.53749999999999998</v>
      </c>
      <c r="AK10" s="10" t="str">
        <f>VLOOKUP(AX10,[1]Hoja2!$B$2:$AO$762,19,FALSE)</f>
        <v>Light Production Digital Business</v>
      </c>
      <c r="AL10">
        <f t="shared" si="1"/>
        <v>0</v>
      </c>
      <c r="AM10">
        <f t="shared" si="2"/>
        <v>0</v>
      </c>
      <c r="AN10">
        <f t="shared" si="3"/>
        <v>0</v>
      </c>
      <c r="AO10">
        <f t="shared" si="4"/>
        <v>0</v>
      </c>
      <c r="AP10">
        <f t="shared" si="5"/>
        <v>1</v>
      </c>
      <c r="AQ10">
        <f t="shared" si="6"/>
        <v>0</v>
      </c>
      <c r="AR10">
        <f>+INDEX([1]Hoja2!$AM$2:$AM$841,MATCH(B10,[1]Hoja2!$C$2:$C$841,0))</f>
        <v>1651.6500000000003</v>
      </c>
      <c r="AS10" t="str">
        <f t="shared" si="7"/>
        <v>0BG097171620</v>
      </c>
      <c r="AT10" s="2">
        <f>IFERROR(VLOOKUP(AS10,[1]Hoja2!$A$1:$AM$841,38,FALSE),"n/a")</f>
        <v>0</v>
      </c>
      <c r="AU10" s="8">
        <f t="shared" si="0"/>
        <v>2</v>
      </c>
      <c r="AV10">
        <f>VLOOKUP(B10,[1]Hoja2!$C$2:$AO$762,39,FALSE)</f>
        <v>2</v>
      </c>
      <c r="AW10">
        <f>IF(AU10=AV10,VLOOKUP(B10,[1]Hoja2!$C$2:$AO$762,37,FALSE),IF(AV10&lt;2,VLOOKUP(B10,[1]Hoja2!$C$2:$AO$762,37,FALSE)))</f>
        <v>1651.6500000000003</v>
      </c>
      <c r="AX10" t="str">
        <f>B10 &amp; COUNTIF(B$2:B10, B10)</f>
        <v>0BG09717161</v>
      </c>
      <c r="AY10" s="10">
        <f>VLOOKUP(AX10,[1]Hoja2!$B$2:$AO$762,38,FALSE)</f>
        <v>1651.6500000000003</v>
      </c>
      <c r="AZ10" s="9">
        <f>IF(AV10&gt;AU10,1,0)</f>
        <v>0</v>
      </c>
      <c r="BA10">
        <f t="shared" ref="BA10:BA11" si="12">IF(Q10="NA",2,IF(OR(G10="INSTALACION NUEVA",G10="Mantenimiento preventivo"),3,IF(AND(AC10&lt;AH10,AL10&lt;&gt;1),4,IF(AY10&gt;AF10,1,0))))</f>
        <v>0</v>
      </c>
      <c r="BB10">
        <f t="shared" ref="BB10:BB11" si="13">AE10-AJ10</f>
        <v>-0.24166674999999999</v>
      </c>
      <c r="BC10">
        <f t="shared" ref="BC10:BC11" si="14">+_xlfn.IFS(Q10="NA",2,OR(G10="INSTALACION NUEVA",G10="Mantenimiento preventivo"),3,AND(AC10&lt;AH10,AL10&lt;&gt;1),4,AY10&gt;AF10,1,TRUE,0)</f>
        <v>0</v>
      </c>
      <c r="BD10" t="s">
        <v>1061</v>
      </c>
      <c r="BE10">
        <v>2</v>
      </c>
    </row>
    <row r="11" spans="1:60" x14ac:dyDescent="0.25">
      <c r="A11">
        <v>66935</v>
      </c>
      <c r="B11" t="s">
        <v>57</v>
      </c>
      <c r="C11">
        <v>2019</v>
      </c>
      <c r="D11" t="s">
        <v>30</v>
      </c>
      <c r="E11" t="s">
        <v>31</v>
      </c>
      <c r="F11">
        <v>21</v>
      </c>
      <c r="G11" t="s">
        <v>40</v>
      </c>
      <c r="H11">
        <v>1.6666669999999999</v>
      </c>
      <c r="I11" t="s">
        <v>58</v>
      </c>
      <c r="J11">
        <v>655</v>
      </c>
      <c r="K11">
        <v>1365</v>
      </c>
      <c r="L11">
        <v>0</v>
      </c>
      <c r="M11">
        <v>0</v>
      </c>
      <c r="N11">
        <v>0.6</v>
      </c>
      <c r="O11">
        <v>0.8</v>
      </c>
      <c r="P11">
        <v>1.05</v>
      </c>
      <c r="Q11">
        <v>1.1000000000000001</v>
      </c>
      <c r="R11" t="s">
        <v>46</v>
      </c>
      <c r="S11">
        <v>5</v>
      </c>
      <c r="T11">
        <v>9</v>
      </c>
      <c r="U11" t="s">
        <v>47</v>
      </c>
      <c r="V11" t="s">
        <v>58</v>
      </c>
      <c r="W11" t="s">
        <v>59</v>
      </c>
      <c r="X11">
        <v>2019</v>
      </c>
      <c r="Y11" t="s">
        <v>37</v>
      </c>
      <c r="Z11" t="s">
        <v>38</v>
      </c>
      <c r="AA11">
        <v>5</v>
      </c>
      <c r="AB11">
        <v>0</v>
      </c>
      <c r="AC11">
        <v>43</v>
      </c>
      <c r="AD11">
        <v>1.05</v>
      </c>
      <c r="AE11">
        <v>0.3333334</v>
      </c>
      <c r="AF11">
        <v>1433.25</v>
      </c>
      <c r="AG11" s="2">
        <f>IFERROR(VLOOKUP(B11,[1]Hoja2!$C$1:$AM$841,37,FALSE),"n/a")</f>
        <v>1433.25</v>
      </c>
      <c r="AH11" s="10">
        <f>VLOOKUP(AX11,[1]Hoja2!$B$2:$AO$762,17,FALSE)</f>
        <v>48</v>
      </c>
      <c r="AI11" s="10">
        <f>VLOOKUP(AX11,[1]Hoja2!$B$2:$AO$762,23,FALSE)</f>
        <v>1.05</v>
      </c>
      <c r="AJ11" s="10">
        <f>VLOOKUP(AX11,[1]Hoja2!$B$2:$AO$762,28,FALSE)</f>
        <v>0.38600000000000001</v>
      </c>
      <c r="AK11" s="10" t="str">
        <f>VLOOKUP(AX11,[1]Hoja2!$B$2:$AO$762,19,FALSE)</f>
        <v>Departmental Digital</v>
      </c>
      <c r="AL11">
        <f t="shared" si="1"/>
        <v>1</v>
      </c>
      <c r="AM11">
        <f t="shared" si="2"/>
        <v>0</v>
      </c>
      <c r="AN11">
        <f t="shared" si="3"/>
        <v>1</v>
      </c>
      <c r="AO11">
        <f t="shared" si="4"/>
        <v>0</v>
      </c>
      <c r="AP11">
        <f t="shared" si="5"/>
        <v>1</v>
      </c>
      <c r="AQ11">
        <f t="shared" si="6"/>
        <v>0</v>
      </c>
      <c r="AR11">
        <f>+INDEX([1]Hoja2!$AM$2:$AM$841,MATCH(B11,[1]Hoja2!$C$2:$C$841,0))</f>
        <v>1433.25</v>
      </c>
      <c r="AS11" t="str">
        <f t="shared" si="7"/>
        <v>0EX931003621</v>
      </c>
      <c r="AT11" s="2">
        <f>IFERROR(VLOOKUP(AS11,[1]Hoja2!$A$1:$AM$841,38,FALSE),"n/a")</f>
        <v>0</v>
      </c>
      <c r="AU11" s="8">
        <f t="shared" si="0"/>
        <v>1</v>
      </c>
      <c r="AV11">
        <f>VLOOKUP(B11,[1]Hoja2!$C$2:$AO$762,39,FALSE)</f>
        <v>1</v>
      </c>
      <c r="AW11">
        <f>IF(AU11=AV11,VLOOKUP(B11,[1]Hoja2!$C$2:$AO$762,37,FALSE),IF(AV11&lt;2,VLOOKUP(B11,[1]Hoja2!$C$2:$AO$762,37,FALSE)))</f>
        <v>1433.25</v>
      </c>
      <c r="AX11" t="str">
        <f>B11 &amp; COUNTIF(B$2:B11, B11)</f>
        <v>0EX93100361</v>
      </c>
      <c r="AY11" s="10">
        <f>VLOOKUP(AX11,[1]Hoja2!$B$2:$AO$762,38,FALSE)</f>
        <v>1433.25</v>
      </c>
      <c r="AZ11" s="9">
        <f t="shared" ref="AZ11:AZ74" si="15">IF(AV11&gt;AU11,1,0)</f>
        <v>0</v>
      </c>
      <c r="BA11">
        <f t="shared" si="12"/>
        <v>0</v>
      </c>
      <c r="BB11">
        <f t="shared" si="13"/>
        <v>-5.2666600000000008E-2</v>
      </c>
      <c r="BC11">
        <f t="shared" si="14"/>
        <v>0</v>
      </c>
      <c r="BD11" t="s">
        <v>1063</v>
      </c>
      <c r="BE11" s="12">
        <f>SUMIF(AL2:AL1219,1)/BF3</f>
        <v>0.49572649572649574</v>
      </c>
    </row>
    <row r="12" spans="1:60" hidden="1" x14ac:dyDescent="0.25">
      <c r="A12">
        <v>66971</v>
      </c>
      <c r="B12" t="s">
        <v>60</v>
      </c>
      <c r="C12">
        <v>2019</v>
      </c>
      <c r="D12" t="s">
        <v>30</v>
      </c>
      <c r="E12" t="s">
        <v>31</v>
      </c>
      <c r="F12">
        <v>21</v>
      </c>
      <c r="G12" t="s">
        <v>40</v>
      </c>
      <c r="H12">
        <v>0.31666670000000002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S12" t="s">
        <v>33</v>
      </c>
      <c r="T12" t="s">
        <v>33</v>
      </c>
      <c r="V12" t="s">
        <v>58</v>
      </c>
      <c r="W12" t="s">
        <v>61</v>
      </c>
      <c r="X12">
        <v>2019</v>
      </c>
      <c r="Y12" t="s">
        <v>37</v>
      </c>
      <c r="Z12" t="s">
        <v>38</v>
      </c>
      <c r="AA12">
        <v>5</v>
      </c>
      <c r="AB12" t="s">
        <v>33</v>
      </c>
      <c r="AC12">
        <v>55</v>
      </c>
      <c r="AD12">
        <v>0</v>
      </c>
      <c r="AE12">
        <v>0</v>
      </c>
      <c r="AF12">
        <v>0</v>
      </c>
      <c r="AG12" s="2" t="str">
        <f>IFERROR(VLOOKUP(B12,[1]Hoja2!$C$1:$AM$841,37,FALSE),"n/a")</f>
        <v>n/a</v>
      </c>
      <c r="AH12" s="10" t="e">
        <f>VLOOKUP(AX12,[1]Hoja2!$B$2:$AO$762,17,FALSE)</f>
        <v>#N/A</v>
      </c>
      <c r="AI12" s="10" t="e">
        <f>VLOOKUP(AX12,[1]Hoja2!$B$2:$AO$762,23,FALSE)</f>
        <v>#N/A</v>
      </c>
      <c r="AJ12" s="10" t="e">
        <f>VLOOKUP(AX12,[1]Hoja2!$B$2:$AO$762,28,FALSE)</f>
        <v>#N/A</v>
      </c>
      <c r="AK12" s="10" t="e">
        <f>VLOOKUP(AX12,[1]Hoja2!$B$2:$AO$762,19,FALSE)</f>
        <v>#N/A</v>
      </c>
      <c r="AL12" t="e">
        <f t="shared" si="1"/>
        <v>#N/A</v>
      </c>
      <c r="AM12" t="e">
        <f t="shared" si="2"/>
        <v>#N/A</v>
      </c>
      <c r="AN12" t="e">
        <f t="shared" si="3"/>
        <v>#N/A</v>
      </c>
      <c r="AO12" t="e">
        <f t="shared" si="4"/>
        <v>#N/A</v>
      </c>
      <c r="AP12" t="e">
        <f t="shared" si="5"/>
        <v>#N/A</v>
      </c>
      <c r="AQ12" t="str">
        <f t="shared" si="6"/>
        <v>n/a</v>
      </c>
      <c r="AR12" t="e">
        <f>+INDEX([1]DETALLE!$AK$2:$AK$841,MATCH(B12,[1]DETALLE!$A$2:$A$841,0))</f>
        <v>#N/A</v>
      </c>
      <c r="AS12" t="str">
        <f>CONCATENATE(B12)</f>
        <v>0RXD138712</v>
      </c>
      <c r="AT12" s="2" t="str">
        <f>IF(IFERROR(VLOOKUP(AS12,[1]Hoja2!$C$1:$AM$841,37,FALSE),"n/a")&lt;&gt;"n/a","a","n/a")</f>
        <v>n/a</v>
      </c>
      <c r="AU12" s="8">
        <f t="shared" si="0"/>
        <v>1</v>
      </c>
      <c r="AV12" t="e">
        <f>VLOOKUP(B12,[1]Hoja2!$C$2:$AO$762,39,FALSE)</f>
        <v>#N/A</v>
      </c>
      <c r="AW12" t="e">
        <f>IF(AU12=AV12,VLOOKUP(B12,[1]Hoja2!$C$2:$AO$762,37,FALSE),IF(AV12&lt;2,VLOOKUP(B12,[1]Hoja2!$C$2:$AO$762,37,FALSE)))</f>
        <v>#N/A</v>
      </c>
      <c r="AX12" t="str">
        <f>B12 &amp; COUNTIF(B$2:B12, B12)</f>
        <v>0RXD1387121</v>
      </c>
      <c r="AY12" t="e">
        <f>VLOOKUP(AX12,[1]Hoja2!$B$2:$AO$762,38,FALSE)</f>
        <v>#N/A</v>
      </c>
      <c r="AZ12" s="9" t="e">
        <f t="shared" si="15"/>
        <v>#N/A</v>
      </c>
    </row>
    <row r="13" spans="1:60" hidden="1" x14ac:dyDescent="0.25">
      <c r="A13">
        <v>66987</v>
      </c>
      <c r="B13" t="s">
        <v>672</v>
      </c>
      <c r="C13">
        <v>2019</v>
      </c>
      <c r="D13" t="s">
        <v>30</v>
      </c>
      <c r="E13" t="s">
        <v>31</v>
      </c>
      <c r="F13">
        <v>21</v>
      </c>
      <c r="G13" t="s">
        <v>40</v>
      </c>
      <c r="H13">
        <v>0.15</v>
      </c>
      <c r="I13" t="s">
        <v>64</v>
      </c>
      <c r="J13">
        <v>655</v>
      </c>
      <c r="K13">
        <v>1365</v>
      </c>
      <c r="L13">
        <v>0</v>
      </c>
      <c r="M13">
        <v>0</v>
      </c>
      <c r="N13">
        <v>0.6</v>
      </c>
      <c r="O13">
        <v>0.8</v>
      </c>
      <c r="P13">
        <v>1.05</v>
      </c>
      <c r="Q13">
        <v>1.1000000000000001</v>
      </c>
      <c r="R13" t="s">
        <v>46</v>
      </c>
      <c r="S13">
        <v>5</v>
      </c>
      <c r="T13">
        <v>9</v>
      </c>
      <c r="U13" t="s">
        <v>47</v>
      </c>
      <c r="V13" t="s">
        <v>64</v>
      </c>
      <c r="W13" t="s">
        <v>55</v>
      </c>
      <c r="X13">
        <v>2019</v>
      </c>
      <c r="Y13" t="s">
        <v>37</v>
      </c>
      <c r="Z13" t="s">
        <v>38</v>
      </c>
      <c r="AA13">
        <v>16</v>
      </c>
      <c r="AB13">
        <v>1</v>
      </c>
      <c r="AC13">
        <v>29</v>
      </c>
      <c r="AD13">
        <v>0</v>
      </c>
      <c r="AE13">
        <v>0</v>
      </c>
      <c r="AF13">
        <v>0</v>
      </c>
      <c r="AG13" s="2" t="str">
        <f>IFERROR(VLOOKUP(B13,[1]Hoja2!$C$1:$AM$841,37,FALSE),"n/a")</f>
        <v>n/a</v>
      </c>
      <c r="AH13" s="10" t="e">
        <f>VLOOKUP(AX13,[1]Hoja2!$B$2:$AO$762,17,FALSE)</f>
        <v>#N/A</v>
      </c>
      <c r="AI13" s="10" t="e">
        <f>VLOOKUP(AX13,[1]Hoja2!$B$2:$AO$762,23,FALSE)</f>
        <v>#N/A</v>
      </c>
      <c r="AJ13" s="10" t="e">
        <f>VLOOKUP(AX13,[1]Hoja2!$B$2:$AO$762,28,FALSE)</f>
        <v>#N/A</v>
      </c>
      <c r="AK13" s="10" t="e">
        <f>VLOOKUP(AX13,[1]Hoja2!$B$2:$AO$762,19,FALSE)</f>
        <v>#N/A</v>
      </c>
      <c r="AL13" t="e">
        <f t="shared" si="1"/>
        <v>#N/A</v>
      </c>
      <c r="AM13" t="e">
        <f t="shared" si="2"/>
        <v>#N/A</v>
      </c>
      <c r="AN13" t="e">
        <f t="shared" si="3"/>
        <v>#N/A</v>
      </c>
      <c r="AO13" t="e">
        <f t="shared" si="4"/>
        <v>#N/A</v>
      </c>
      <c r="AP13" t="e">
        <f t="shared" si="5"/>
        <v>#N/A</v>
      </c>
      <c r="AQ13" t="str">
        <f t="shared" si="6"/>
        <v>n/a</v>
      </c>
      <c r="AR13">
        <f>+INDEX([1]DETALLE!$AK$2:$AK$841,MATCH(B13,[1]DETALLE!$A$2:$A$841,0))</f>
        <v>715.00000000000011</v>
      </c>
      <c r="AS13" t="str">
        <f>CONCATENATE(B13)</f>
        <v>08TB592525</v>
      </c>
      <c r="AT13" s="2" t="str">
        <f>IF(IFERROR(VLOOKUP(AS13,[1]Hoja2!$C$1:$AM$841,37,FALSE),"n/a")&lt;&gt;"n/a","a","n/a")</f>
        <v>n/a</v>
      </c>
      <c r="AU13" s="8">
        <f t="shared" si="0"/>
        <v>1</v>
      </c>
      <c r="AV13" t="e">
        <f>VLOOKUP(B13,[1]Hoja2!$C$2:$AO$762,39,FALSE)</f>
        <v>#N/A</v>
      </c>
      <c r="AW13" t="e">
        <f>IF(AU13=AV13,VLOOKUP(B13,[1]Hoja2!$C$2:$AO$762,37,FALSE),IF(AV13&lt;2,VLOOKUP(B13,[1]Hoja2!$C$2:$AO$762,37,FALSE)))</f>
        <v>#N/A</v>
      </c>
      <c r="AX13" t="str">
        <f>B13 &amp; COUNTIF(B$2:B13, B13)</f>
        <v>08TB5925251</v>
      </c>
      <c r="AY13" t="e">
        <f>VLOOKUP(AX13,[1]Hoja2!$B$2:$AO$762,38,FALSE)</f>
        <v>#N/A</v>
      </c>
      <c r="AZ13" s="9" t="e">
        <f t="shared" si="15"/>
        <v>#N/A</v>
      </c>
    </row>
    <row r="14" spans="1:60" x14ac:dyDescent="0.25">
      <c r="A14">
        <v>67149</v>
      </c>
      <c r="B14" t="s">
        <v>62</v>
      </c>
      <c r="C14">
        <v>2019</v>
      </c>
      <c r="D14" t="s">
        <v>30</v>
      </c>
      <c r="E14" t="s">
        <v>31</v>
      </c>
      <c r="F14">
        <v>22</v>
      </c>
      <c r="G14" t="s">
        <v>40</v>
      </c>
      <c r="H14">
        <v>2.65</v>
      </c>
      <c r="I14" t="s">
        <v>45</v>
      </c>
      <c r="J14">
        <v>803</v>
      </c>
      <c r="K14">
        <v>1573</v>
      </c>
      <c r="L14">
        <v>0.2</v>
      </c>
      <c r="M14">
        <v>0.6</v>
      </c>
      <c r="N14">
        <v>0.8</v>
      </c>
      <c r="O14">
        <v>1.05</v>
      </c>
      <c r="P14">
        <v>1.1000000000000001</v>
      </c>
      <c r="Q14">
        <v>1.1499999999999999</v>
      </c>
      <c r="R14" t="s">
        <v>46</v>
      </c>
      <c r="S14">
        <v>4</v>
      </c>
      <c r="T14">
        <v>6</v>
      </c>
      <c r="U14" t="s">
        <v>47</v>
      </c>
      <c r="V14" t="s">
        <v>48</v>
      </c>
      <c r="W14" t="s">
        <v>42</v>
      </c>
      <c r="X14">
        <v>2019</v>
      </c>
      <c r="Y14" t="s">
        <v>37</v>
      </c>
      <c r="Z14" t="s">
        <v>38</v>
      </c>
      <c r="AA14">
        <v>4</v>
      </c>
      <c r="AB14">
        <v>0</v>
      </c>
      <c r="AC14">
        <v>9</v>
      </c>
      <c r="AD14">
        <v>0.8</v>
      </c>
      <c r="AE14">
        <v>0.66249999999999998</v>
      </c>
      <c r="AF14">
        <v>1258.4000000000001</v>
      </c>
      <c r="AG14" s="2">
        <f>IFERROR(VLOOKUP(B14,[1]Hoja2!$C$1:$AM$841,37,FALSE),"n/a")</f>
        <v>1808.95</v>
      </c>
      <c r="AH14" s="10">
        <f>VLOOKUP(AX14,[1]Hoja2!$B$2:$AO$762,17,FALSE)</f>
        <v>63</v>
      </c>
      <c r="AI14" s="10">
        <f>VLOOKUP(AX14,[1]Hoja2!$B$2:$AO$762,23,FALSE)</f>
        <v>1.1499999999999999</v>
      </c>
      <c r="AJ14" s="10">
        <f>VLOOKUP(AX14,[1]Hoja2!$B$2:$AO$762,28,FALSE)</f>
        <v>0.86750000000000005</v>
      </c>
      <c r="AK14" s="10" t="str">
        <f>VLOOKUP(AX14,[1]Hoja2!$B$2:$AO$762,19,FALSE)</f>
        <v>Light Production Digital Business</v>
      </c>
      <c r="AL14">
        <f t="shared" si="1"/>
        <v>0</v>
      </c>
      <c r="AM14">
        <f t="shared" si="2"/>
        <v>0</v>
      </c>
      <c r="AN14">
        <f t="shared" si="3"/>
        <v>0</v>
      </c>
      <c r="AO14">
        <f t="shared" si="4"/>
        <v>0</v>
      </c>
      <c r="AP14">
        <f t="shared" si="5"/>
        <v>1</v>
      </c>
      <c r="AQ14">
        <f t="shared" si="6"/>
        <v>1</v>
      </c>
      <c r="AR14">
        <f>+INDEX([1]Hoja2!$AM$2:$AM$841,MATCH(B14,[1]Hoja2!$C$2:$C$841,0))</f>
        <v>1808.95</v>
      </c>
      <c r="AS14" t="str">
        <f t="shared" si="7"/>
        <v>0BG294889322</v>
      </c>
      <c r="AT14" s="2">
        <f>IFERROR(VLOOKUP(AS14,[1]Hoja2!$A$1:$AM$841,38,FALSE),"n/a")</f>
        <v>0</v>
      </c>
      <c r="AU14" s="8">
        <f t="shared" si="0"/>
        <v>1</v>
      </c>
      <c r="AV14">
        <f>VLOOKUP(B14,[1]Hoja2!$C$2:$AO$762,39,FALSE)</f>
        <v>1</v>
      </c>
      <c r="AW14">
        <f>IF(AU14=AV14,VLOOKUP(B14,[1]Hoja2!$C$2:$AO$762,37,FALSE),IF(AV14&lt;2,VLOOKUP(B14,[1]Hoja2!$C$2:$AO$762,37,FALSE)))</f>
        <v>1808.95</v>
      </c>
      <c r="AX14" t="str">
        <f>B14 &amp; COUNTIF(B$2:B14, B14)</f>
        <v>0BG29488931</v>
      </c>
      <c r="AY14" s="10">
        <f>VLOOKUP(AX14,[1]Hoja2!$B$2:$AO$762,38,FALSE)</f>
        <v>1808.95</v>
      </c>
      <c r="AZ14" s="9">
        <f t="shared" si="15"/>
        <v>0</v>
      </c>
      <c r="BA14">
        <f t="shared" ref="BA14:BA17" si="16">IF(Q14="NA",2,IF(OR(G14="INSTALACION NUEVA",G14="Mantenimiento preventivo"),3,IF(AND(AC14&lt;AH14,AL14&lt;&gt;1),4,IF(AY14&gt;AF14,1,0))))</f>
        <v>4</v>
      </c>
      <c r="BB14">
        <f t="shared" ref="BB14:BB17" si="17">AE14-AJ14</f>
        <v>-0.20500000000000007</v>
      </c>
      <c r="BC14">
        <f t="shared" ref="BC14:BC17" si="18">+_xlfn.IFS(Q14="NA",2,OR(G14="INSTALACION NUEVA",G14="Mantenimiento preventivo"),3,AND(AC14&lt;AH14,AL14&lt;&gt;1),4,AY14&gt;AF14,1,TRUE,0)</f>
        <v>4</v>
      </c>
      <c r="BD14" t="s">
        <v>1064</v>
      </c>
      <c r="BE14" s="12">
        <f>182/525</f>
        <v>0.34666666666666668</v>
      </c>
    </row>
    <row r="15" spans="1:60" x14ac:dyDescent="0.25">
      <c r="A15">
        <v>67180</v>
      </c>
      <c r="B15" t="s">
        <v>63</v>
      </c>
      <c r="C15">
        <v>2019</v>
      </c>
      <c r="D15" t="s">
        <v>30</v>
      </c>
      <c r="E15" t="s">
        <v>31</v>
      </c>
      <c r="F15">
        <v>22</v>
      </c>
      <c r="G15" t="s">
        <v>40</v>
      </c>
      <c r="H15">
        <v>1.066667</v>
      </c>
      <c r="I15" t="s">
        <v>64</v>
      </c>
      <c r="J15">
        <v>655</v>
      </c>
      <c r="K15">
        <v>1365</v>
      </c>
      <c r="L15">
        <v>0</v>
      </c>
      <c r="M15">
        <v>0</v>
      </c>
      <c r="N15">
        <v>0.6</v>
      </c>
      <c r="O15">
        <v>0.8</v>
      </c>
      <c r="P15">
        <v>1.05</v>
      </c>
      <c r="Q15">
        <v>1.1000000000000001</v>
      </c>
      <c r="R15" t="s">
        <v>46</v>
      </c>
      <c r="S15">
        <v>5</v>
      </c>
      <c r="T15">
        <v>9</v>
      </c>
      <c r="U15" t="s">
        <v>47</v>
      </c>
      <c r="V15" t="s">
        <v>64</v>
      </c>
      <c r="W15" t="s">
        <v>55</v>
      </c>
      <c r="X15">
        <v>2019</v>
      </c>
      <c r="Y15" t="s">
        <v>37</v>
      </c>
      <c r="Z15" t="s">
        <v>38</v>
      </c>
      <c r="AA15">
        <v>4</v>
      </c>
      <c r="AB15">
        <v>0</v>
      </c>
      <c r="AC15">
        <v>17</v>
      </c>
      <c r="AD15">
        <v>0.8</v>
      </c>
      <c r="AE15">
        <v>0.21333340000000001</v>
      </c>
      <c r="AF15">
        <v>1092</v>
      </c>
      <c r="AG15" s="2">
        <f>IFERROR(VLOOKUP(B15,[1]Hoja2!$C$1:$AM$841,37,FALSE),"n/a")</f>
        <v>1092</v>
      </c>
      <c r="AH15" s="10">
        <f>VLOOKUP(AX15,[1]Hoja2!$B$2:$AO$762,17,FALSE)</f>
        <v>17</v>
      </c>
      <c r="AI15" s="10">
        <f>VLOOKUP(AX15,[1]Hoja2!$B$2:$AO$762,23,FALSE)</f>
        <v>0.8</v>
      </c>
      <c r="AJ15" s="10">
        <f>VLOOKUP(AX15,[1]Hoja2!$B$2:$AO$762,28,FALSE)</f>
        <v>0.19600000000000001</v>
      </c>
      <c r="AK15" s="10" t="str">
        <f>VLOOKUP(AX15,[1]Hoja2!$B$2:$AO$762,19,FALSE)</f>
        <v>A3 Office Color Laser MFPs</v>
      </c>
      <c r="AL15">
        <f t="shared" si="1"/>
        <v>1</v>
      </c>
      <c r="AM15">
        <f t="shared" si="2"/>
        <v>1</v>
      </c>
      <c r="AN15">
        <f t="shared" si="3"/>
        <v>1</v>
      </c>
      <c r="AO15">
        <f t="shared" si="4"/>
        <v>0</v>
      </c>
      <c r="AP15">
        <f t="shared" si="5"/>
        <v>1</v>
      </c>
      <c r="AQ15">
        <f t="shared" si="6"/>
        <v>0</v>
      </c>
      <c r="AR15">
        <f>+INDEX([1]Hoja2!$AM$2:$AM$841,MATCH(B15,[1]Hoja2!$C$2:$C$841,0))</f>
        <v>1092</v>
      </c>
      <c r="AS15" t="str">
        <f t="shared" si="7"/>
        <v>0LX569780022</v>
      </c>
      <c r="AT15" s="2">
        <f>IFERROR(VLOOKUP(AS15,[1]Hoja2!$A$1:$AM$841,38,FALSE),"n/a")</f>
        <v>0</v>
      </c>
      <c r="AU15" s="8">
        <f t="shared" si="0"/>
        <v>2</v>
      </c>
      <c r="AV15">
        <f>VLOOKUP(B15,[1]Hoja2!$C$2:$AO$762,39,FALSE)</f>
        <v>2</v>
      </c>
      <c r="AW15">
        <f>IF(AU15=AV15,VLOOKUP(B15,[1]Hoja2!$C$2:$AO$762,37,FALSE),IF(AV15&lt;2,VLOOKUP(B15,[1]Hoja2!$C$2:$AO$762,37,FALSE)))</f>
        <v>1092</v>
      </c>
      <c r="AX15" t="str">
        <f>B15 &amp; COUNTIF(B$2:B15, B15)</f>
        <v>0LX56978001</v>
      </c>
      <c r="AY15" s="10">
        <f>VLOOKUP(AX15,[1]Hoja2!$B$2:$AO$762,38,FALSE)</f>
        <v>1092</v>
      </c>
      <c r="AZ15" s="9">
        <f t="shared" si="15"/>
        <v>0</v>
      </c>
      <c r="BA15">
        <f t="shared" si="16"/>
        <v>0</v>
      </c>
      <c r="BB15">
        <f t="shared" si="17"/>
        <v>1.7333399999999999E-2</v>
      </c>
      <c r="BC15">
        <f t="shared" si="18"/>
        <v>0</v>
      </c>
    </row>
    <row r="16" spans="1:60" x14ac:dyDescent="0.25">
      <c r="A16">
        <v>67353</v>
      </c>
      <c r="B16" t="s">
        <v>70</v>
      </c>
      <c r="C16">
        <v>2019</v>
      </c>
      <c r="D16" t="s">
        <v>30</v>
      </c>
      <c r="E16" t="s">
        <v>31</v>
      </c>
      <c r="F16">
        <v>25</v>
      </c>
      <c r="G16" t="s">
        <v>44</v>
      </c>
      <c r="H16">
        <v>0</v>
      </c>
      <c r="I16" t="s">
        <v>71</v>
      </c>
      <c r="J16">
        <v>468</v>
      </c>
      <c r="K16">
        <v>715</v>
      </c>
      <c r="L16">
        <v>0</v>
      </c>
      <c r="M16">
        <v>0</v>
      </c>
      <c r="N16">
        <v>0</v>
      </c>
      <c r="O16">
        <v>0.6</v>
      </c>
      <c r="P16">
        <v>0.8</v>
      </c>
      <c r="Q16">
        <v>1.05</v>
      </c>
      <c r="R16" t="s">
        <v>46</v>
      </c>
      <c r="S16">
        <v>5</v>
      </c>
      <c r="T16">
        <v>9</v>
      </c>
      <c r="U16" t="s">
        <v>47</v>
      </c>
      <c r="V16" t="s">
        <v>58</v>
      </c>
      <c r="W16" t="s">
        <v>55</v>
      </c>
      <c r="X16">
        <v>2019</v>
      </c>
      <c r="Y16" t="s">
        <v>37</v>
      </c>
      <c r="Z16" t="s">
        <v>38</v>
      </c>
      <c r="AA16">
        <v>1</v>
      </c>
      <c r="AB16">
        <v>0</v>
      </c>
      <c r="AC16">
        <v>11</v>
      </c>
      <c r="AD16">
        <v>0</v>
      </c>
      <c r="AE16">
        <v>0</v>
      </c>
      <c r="AF16">
        <v>715</v>
      </c>
      <c r="AG16" s="2">
        <f>IFERROR(VLOOKUP(B16,[1]Hoja2!$C$1:$AM$841,37,FALSE),"n/a")</f>
        <v>715.00000000000011</v>
      </c>
      <c r="AH16" s="10" t="str">
        <f>VLOOKUP(AX16,[1]Hoja2!$B$2:$AO$762,17,FALSE)</f>
        <v xml:space="preserve">  </v>
      </c>
      <c r="AI16" s="10">
        <f>VLOOKUP(AX16,[1]Hoja2!$B$2:$AO$762,23,FALSE)</f>
        <v>1</v>
      </c>
      <c r="AJ16" s="10">
        <f>VLOOKUP(AX16,[1]Hoja2!$B$2:$AO$762,28,FALSE)</f>
        <v>1</v>
      </c>
      <c r="AK16" s="10" t="str">
        <f>VLOOKUP(AX16,[1]Hoja2!$B$2:$AO$762,19,FALSE)</f>
        <v>Entry Mono Printers</v>
      </c>
      <c r="AL16">
        <f t="shared" si="1"/>
        <v>1</v>
      </c>
      <c r="AM16">
        <f t="shared" si="2"/>
        <v>0</v>
      </c>
      <c r="AN16">
        <f t="shared" si="3"/>
        <v>0</v>
      </c>
      <c r="AO16">
        <f t="shared" si="4"/>
        <v>0</v>
      </c>
      <c r="AP16">
        <f t="shared" si="5"/>
        <v>1</v>
      </c>
      <c r="AQ16">
        <f t="shared" si="6"/>
        <v>0</v>
      </c>
      <c r="AR16">
        <f>+INDEX([1]Hoja2!$AM$2:$AM$841,MATCH(B16,[1]Hoja2!$C$2:$C$841,0))</f>
        <v>715.00000000000011</v>
      </c>
      <c r="AS16" t="str">
        <f>CONCATENATE(B16)</f>
        <v>0KPA018838</v>
      </c>
      <c r="AT16" s="2">
        <f>IFERROR(VLOOKUP(AS16,[1]Hoja2!$C$1:$AM$841,37,FALSE),"n/a")</f>
        <v>715.00000000000011</v>
      </c>
      <c r="AU16" s="8">
        <f t="shared" si="0"/>
        <v>4</v>
      </c>
      <c r="AV16">
        <f>VLOOKUP(B16,[1]Hoja2!$C$2:$AO$762,39,FALSE)</f>
        <v>1</v>
      </c>
      <c r="AW16">
        <f>IF(AU16=AV16,VLOOKUP(B16,[1]Hoja2!$C$2:$AO$762,37,FALSE),IF(AV16&lt;2,VLOOKUP(B16,[1]Hoja2!$C$2:$AO$762,37,FALSE)))</f>
        <v>715.00000000000011</v>
      </c>
      <c r="AX16" t="str">
        <f>B16 &amp; COUNTIF(B$2:B16, B16)</f>
        <v>0KPA0188381</v>
      </c>
      <c r="AY16" s="10">
        <f>VLOOKUP(AX16,[1]Hoja2!$B$2:$AO$762,38,FALSE)</f>
        <v>715.00000000000011</v>
      </c>
      <c r="AZ16" s="9">
        <f t="shared" si="15"/>
        <v>0</v>
      </c>
      <c r="BA16">
        <f t="shared" si="16"/>
        <v>3</v>
      </c>
      <c r="BB16">
        <f t="shared" si="17"/>
        <v>-1</v>
      </c>
      <c r="BC16">
        <f t="shared" si="18"/>
        <v>3</v>
      </c>
      <c r="BD16" t="s">
        <v>1062</v>
      </c>
      <c r="BE16" s="12">
        <f>SUMIF(BA2:BA1219,1)/BF3</f>
        <v>5.6980056980056983E-3</v>
      </c>
    </row>
    <row r="17" spans="1:57" x14ac:dyDescent="0.25">
      <c r="A17">
        <v>67360</v>
      </c>
      <c r="B17" t="s">
        <v>673</v>
      </c>
      <c r="C17">
        <v>2019</v>
      </c>
      <c r="D17" t="s">
        <v>30</v>
      </c>
      <c r="E17" t="s">
        <v>31</v>
      </c>
      <c r="F17">
        <v>25</v>
      </c>
      <c r="G17" t="s">
        <v>32</v>
      </c>
      <c r="H17">
        <v>0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S17" t="s">
        <v>33</v>
      </c>
      <c r="T17" t="s">
        <v>33</v>
      </c>
      <c r="V17" t="s">
        <v>34</v>
      </c>
      <c r="W17" t="s">
        <v>67</v>
      </c>
      <c r="X17">
        <v>2019</v>
      </c>
      <c r="Y17" t="s">
        <v>37</v>
      </c>
      <c r="Z17" t="s">
        <v>38</v>
      </c>
      <c r="AA17">
        <v>12</v>
      </c>
      <c r="AB17" t="s">
        <v>33</v>
      </c>
      <c r="AC17">
        <v>0</v>
      </c>
      <c r="AD17">
        <v>0</v>
      </c>
      <c r="AE17">
        <v>0</v>
      </c>
      <c r="AF17">
        <v>0</v>
      </c>
      <c r="AG17" s="2">
        <f>IFERROR(VLOOKUP(B17,[1]Hoja2!$C$1:$AM$841,37,FALSE),"n/a")</f>
        <v>715.00000000000011</v>
      </c>
      <c r="AH17" s="10" t="str">
        <f>VLOOKUP(AX17,[1]Hoja2!$B$2:$AO$762,17,FALSE)</f>
        <v xml:space="preserve">  </v>
      </c>
      <c r="AI17" s="10">
        <f>VLOOKUP(AX17,[1]Hoja2!$B$2:$AO$762,23,FALSE)</f>
        <v>1</v>
      </c>
      <c r="AJ17" s="10">
        <f>VLOOKUP(AX17,[1]Hoja2!$B$2:$AO$762,28,FALSE)</f>
        <v>1</v>
      </c>
      <c r="AK17" s="10" t="str">
        <f>VLOOKUP(AX17,[1]Hoja2!$B$2:$AO$762,19,FALSE)</f>
        <v>A4 Mono MFPs</v>
      </c>
      <c r="AL17">
        <f t="shared" si="1"/>
        <v>0</v>
      </c>
      <c r="AM17">
        <f t="shared" si="2"/>
        <v>0</v>
      </c>
      <c r="AN17">
        <f t="shared" si="3"/>
        <v>0</v>
      </c>
      <c r="AO17">
        <f t="shared" si="4"/>
        <v>0</v>
      </c>
      <c r="AP17">
        <f t="shared" si="5"/>
        <v>0</v>
      </c>
      <c r="AQ17">
        <f t="shared" si="6"/>
        <v>1</v>
      </c>
      <c r="AR17">
        <f>+INDEX([1]Hoja2!$AM$2:$AM$841,MATCH(B17,[1]Hoja2!$C$2:$C$841,0))</f>
        <v>715.00000000000011</v>
      </c>
      <c r="AS17" t="str">
        <f t="shared" si="7"/>
        <v>09HB91600625</v>
      </c>
      <c r="AT17" s="2">
        <f>IFERROR(VLOOKUP(AS17,[1]Hoja2!$A$1:$AM$841,38,FALSE),"n/a")</f>
        <v>0</v>
      </c>
      <c r="AU17" s="8">
        <f t="shared" si="0"/>
        <v>1</v>
      </c>
      <c r="AV17">
        <f>VLOOKUP(B17,[1]Hoja2!$C$2:$AO$762,39,FALSE)</f>
        <v>4</v>
      </c>
      <c r="AW17" t="b">
        <f>IF(AU17=AV17,VLOOKUP(B17,[1]Hoja2!$C$2:$AO$762,37,FALSE),IF(AV17&lt;2,VLOOKUP(B17,[1]Hoja2!$C$2:$AO$762,37,FALSE)))</f>
        <v>0</v>
      </c>
      <c r="AX17" t="str">
        <f>B17 &amp; COUNTIF(B$2:B17, B17)</f>
        <v>09HB9160061</v>
      </c>
      <c r="AY17" s="10">
        <f>VLOOKUP(AX17,[1]Hoja2!$B$2:$AO$762,38,FALSE)</f>
        <v>715.00000000000011</v>
      </c>
      <c r="AZ17" s="9">
        <f>IF(AV17&gt;AU17,1,0)</f>
        <v>1</v>
      </c>
      <c r="BA17">
        <f t="shared" si="16"/>
        <v>2</v>
      </c>
      <c r="BB17">
        <f t="shared" si="17"/>
        <v>-1</v>
      </c>
      <c r="BC17">
        <f t="shared" si="18"/>
        <v>2</v>
      </c>
      <c r="BD17" t="s">
        <v>1065</v>
      </c>
      <c r="BE17" s="13">
        <f>COUNTIF(BA2:BA1219,3)/BF3</f>
        <v>6.2678062678062682E-2</v>
      </c>
    </row>
    <row r="18" spans="1:57" hidden="1" x14ac:dyDescent="0.25">
      <c r="A18">
        <v>67378</v>
      </c>
      <c r="B18" t="s">
        <v>674</v>
      </c>
      <c r="C18">
        <v>2019</v>
      </c>
      <c r="D18" t="s">
        <v>30</v>
      </c>
      <c r="E18" t="s">
        <v>31</v>
      </c>
      <c r="F18">
        <v>25</v>
      </c>
      <c r="G18" t="s">
        <v>32</v>
      </c>
      <c r="H18">
        <v>0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S18" t="s">
        <v>33</v>
      </c>
      <c r="T18" t="s">
        <v>33</v>
      </c>
      <c r="V18" t="s">
        <v>64</v>
      </c>
      <c r="W18" t="s">
        <v>61</v>
      </c>
      <c r="X18">
        <v>2019</v>
      </c>
      <c r="Y18" t="s">
        <v>37</v>
      </c>
      <c r="Z18" t="s">
        <v>38</v>
      </c>
      <c r="AA18">
        <v>5</v>
      </c>
      <c r="AB18" t="s">
        <v>33</v>
      </c>
      <c r="AC18">
        <v>0</v>
      </c>
      <c r="AD18">
        <v>0</v>
      </c>
      <c r="AE18">
        <v>0</v>
      </c>
      <c r="AF18">
        <v>0</v>
      </c>
      <c r="AG18" s="2" t="str">
        <f>IFERROR(VLOOKUP(B18,[1]Hoja2!$C$1:$AM$841,37,FALSE),"n/a")</f>
        <v>n/a</v>
      </c>
      <c r="AH18" s="10" t="e">
        <f>VLOOKUP(AX18,[1]Hoja2!$B$2:$AO$762,17,FALSE)</f>
        <v>#N/A</v>
      </c>
      <c r="AI18" s="10" t="e">
        <f>VLOOKUP(AX18,[1]Hoja2!$B$2:$AO$762,23,FALSE)</f>
        <v>#N/A</v>
      </c>
      <c r="AJ18" s="10" t="e">
        <f>VLOOKUP(AX18,[1]Hoja2!$B$2:$AO$762,28,FALSE)</f>
        <v>#N/A</v>
      </c>
      <c r="AK18" s="10" t="e">
        <f>VLOOKUP(AX18,[1]Hoja2!$B$2:$AO$762,19,FALSE)</f>
        <v>#N/A</v>
      </c>
      <c r="AL18" t="e">
        <f t="shared" si="1"/>
        <v>#N/A</v>
      </c>
      <c r="AM18" t="e">
        <f t="shared" si="2"/>
        <v>#N/A</v>
      </c>
      <c r="AN18" t="e">
        <f t="shared" si="3"/>
        <v>#N/A</v>
      </c>
      <c r="AO18" t="e">
        <f t="shared" si="4"/>
        <v>#N/A</v>
      </c>
      <c r="AP18" t="e">
        <f t="shared" si="5"/>
        <v>#N/A</v>
      </c>
      <c r="AQ18" t="str">
        <f t="shared" si="6"/>
        <v>n/a</v>
      </c>
      <c r="AR18" t="e">
        <f>+INDEX([1]DETALLE!$AK$2:$AK$841,MATCH(B18,[1]DETALLE!$A$2:$A$841,0))</f>
        <v>#N/A</v>
      </c>
      <c r="AS18" t="str">
        <f>CONCATENATE(B18)</f>
        <v>08TB610158</v>
      </c>
      <c r="AT18" s="2" t="str">
        <f>IF(IFERROR(VLOOKUP(AS18,[1]Hoja2!$C$1:$AM$841,37,FALSE),"n/a")&lt;&gt;"n/a","a","n/a")</f>
        <v>n/a</v>
      </c>
      <c r="AU18" s="8">
        <f t="shared" si="0"/>
        <v>1</v>
      </c>
      <c r="AV18" t="e">
        <f>VLOOKUP(B18,[1]Hoja2!$C$2:$AO$762,39,FALSE)</f>
        <v>#N/A</v>
      </c>
      <c r="AW18" t="e">
        <f>IF(AU18=AV18,VLOOKUP(B18,[1]Hoja2!$C$2:$AO$762,37,FALSE),IF(AV18&lt;2,VLOOKUP(B18,[1]Hoja2!$C$2:$AO$762,37,FALSE)))</f>
        <v>#N/A</v>
      </c>
      <c r="AX18" t="str">
        <f>B18 &amp; COUNTIF(B$2:B18, B18)</f>
        <v>08TB6101581</v>
      </c>
      <c r="AY18" t="e">
        <f>VLOOKUP(AX18,[1]Hoja2!$B$2:$AO$762,38,FALSE)</f>
        <v>#N/A</v>
      </c>
      <c r="AZ18" s="9" t="e">
        <f t="shared" si="15"/>
        <v>#N/A</v>
      </c>
    </row>
    <row r="19" spans="1:57" x14ac:dyDescent="0.25">
      <c r="A19">
        <v>67431</v>
      </c>
      <c r="B19" t="s">
        <v>68</v>
      </c>
      <c r="C19">
        <v>2019</v>
      </c>
      <c r="D19" t="s">
        <v>30</v>
      </c>
      <c r="E19" t="s">
        <v>31</v>
      </c>
      <c r="F19">
        <v>25</v>
      </c>
      <c r="G19" t="s">
        <v>40</v>
      </c>
      <c r="H19">
        <v>2.733333</v>
      </c>
      <c r="I19" t="s">
        <v>45</v>
      </c>
      <c r="J19">
        <v>803</v>
      </c>
      <c r="K19">
        <v>1573</v>
      </c>
      <c r="L19">
        <v>0.2</v>
      </c>
      <c r="M19">
        <v>0.6</v>
      </c>
      <c r="N19">
        <v>0.8</v>
      </c>
      <c r="O19">
        <v>1.05</v>
      </c>
      <c r="P19">
        <v>1.1000000000000001</v>
      </c>
      <c r="Q19">
        <v>1.1499999999999999</v>
      </c>
      <c r="R19" t="s">
        <v>46</v>
      </c>
      <c r="S19">
        <v>4</v>
      </c>
      <c r="T19">
        <v>6</v>
      </c>
      <c r="U19" t="s">
        <v>47</v>
      </c>
      <c r="V19" t="s">
        <v>48</v>
      </c>
      <c r="W19" t="s">
        <v>36</v>
      </c>
      <c r="X19">
        <v>2019</v>
      </c>
      <c r="Y19" t="s">
        <v>37</v>
      </c>
      <c r="Z19" t="s">
        <v>38</v>
      </c>
      <c r="AA19">
        <v>2</v>
      </c>
      <c r="AB19">
        <v>0</v>
      </c>
      <c r="AC19">
        <v>14</v>
      </c>
      <c r="AD19">
        <v>0.8</v>
      </c>
      <c r="AE19">
        <v>0.68333325</v>
      </c>
      <c r="AF19">
        <v>1258.4000000000001</v>
      </c>
      <c r="AG19" s="2">
        <f>IFERROR(VLOOKUP(B19,[1]Hoja2!$C$1:$AM$841,37,FALSE),"n/a")</f>
        <v>1258.4000000000003</v>
      </c>
      <c r="AH19" s="10">
        <f>VLOOKUP(AX19,[1]Hoja2!$B$2:$AO$762,17,FALSE)</f>
        <v>14</v>
      </c>
      <c r="AI19" s="10">
        <f>VLOOKUP(AX19,[1]Hoja2!$B$2:$AO$762,23,FALSE)</f>
        <v>0.8</v>
      </c>
      <c r="AJ19" s="10">
        <f>VLOOKUP(AX19,[1]Hoja2!$B$2:$AO$762,28,FALSE)</f>
        <v>0.83</v>
      </c>
      <c r="AK19" s="10" t="str">
        <f>VLOOKUP(AX19,[1]Hoja2!$B$2:$AO$762,19,FALSE)</f>
        <v>Light Production Digital Business</v>
      </c>
      <c r="AL19">
        <f t="shared" si="1"/>
        <v>1</v>
      </c>
      <c r="AM19">
        <f t="shared" si="2"/>
        <v>1</v>
      </c>
      <c r="AN19">
        <f t="shared" si="3"/>
        <v>1</v>
      </c>
      <c r="AO19">
        <f t="shared" si="4"/>
        <v>0</v>
      </c>
      <c r="AP19">
        <f t="shared" si="5"/>
        <v>1</v>
      </c>
      <c r="AQ19">
        <f t="shared" si="6"/>
        <v>0</v>
      </c>
      <c r="AR19">
        <f>+INDEX([1]Hoja2!$AM$2:$AM$841,MATCH(B19,[1]Hoja2!$C$2:$C$841,0))</f>
        <v>1258.4000000000003</v>
      </c>
      <c r="AS19" t="str">
        <f t="shared" si="7"/>
        <v>0BG294929825</v>
      </c>
      <c r="AT19" s="2">
        <f>IFERROR(VLOOKUP(AS19,[1]Hoja2!$A$1:$AM$841,38,FALSE),"n/a")</f>
        <v>0</v>
      </c>
      <c r="AU19" s="8">
        <f t="shared" si="0"/>
        <v>1</v>
      </c>
      <c r="AV19">
        <f>VLOOKUP(B19,[1]Hoja2!$C$2:$AO$762,39,FALSE)</f>
        <v>1</v>
      </c>
      <c r="AW19">
        <f>IF(AU19=AV19,VLOOKUP(B19,[1]Hoja2!$C$2:$AO$762,37,FALSE),IF(AV19&lt;2,VLOOKUP(B19,[1]Hoja2!$C$2:$AO$762,37,FALSE)))</f>
        <v>1258.4000000000003</v>
      </c>
      <c r="AX19" t="str">
        <f>B19 &amp; COUNTIF(B$2:B19, B19)</f>
        <v>0BG29492981</v>
      </c>
      <c r="AY19" s="10">
        <f>VLOOKUP(AX19,[1]Hoja2!$B$2:$AO$762,38,FALSE)</f>
        <v>1258.4000000000003</v>
      </c>
      <c r="AZ19" s="9">
        <f t="shared" si="15"/>
        <v>0</v>
      </c>
      <c r="BA19">
        <f t="shared" ref="BA19:BA21" si="19">IF(Q19="NA",2,IF(OR(G19="INSTALACION NUEVA",G19="Mantenimiento preventivo"),3,IF(AND(AC19&lt;AH19,AL19&lt;&gt;1),4,IF(AY19&gt;AF19,1,0))))</f>
        <v>0</v>
      </c>
      <c r="BB19">
        <f t="shared" ref="BB19:BB21" si="20">AE19-AJ19</f>
        <v>-0.14666674999999996</v>
      </c>
      <c r="BC19">
        <f t="shared" ref="BC19:BC21" si="21">+_xlfn.IFS(Q19="NA",2,OR(G19="INSTALACION NUEVA",G19="Mantenimiento preventivo"),3,AND(AC19&lt;AH19,AL19&lt;&gt;1),4,AY19&gt;AF19,1,TRUE,0)</f>
        <v>0</v>
      </c>
      <c r="BD19" t="s">
        <v>1067</v>
      </c>
      <c r="BE19" s="12">
        <f>COUNTIF(BA2:BA1219,4)/BF3</f>
        <v>0.23219373219373218</v>
      </c>
    </row>
    <row r="20" spans="1:57" x14ac:dyDescent="0.25">
      <c r="A20">
        <v>67451</v>
      </c>
      <c r="B20" t="s">
        <v>69</v>
      </c>
      <c r="C20">
        <v>2019</v>
      </c>
      <c r="D20" t="s">
        <v>30</v>
      </c>
      <c r="E20" t="s">
        <v>31</v>
      </c>
      <c r="F20">
        <v>25</v>
      </c>
      <c r="G20" t="s">
        <v>40</v>
      </c>
      <c r="H20">
        <v>2.7833329999999998</v>
      </c>
      <c r="I20" t="s">
        <v>58</v>
      </c>
      <c r="J20">
        <v>655</v>
      </c>
      <c r="K20">
        <v>1365</v>
      </c>
      <c r="L20">
        <v>0</v>
      </c>
      <c r="M20">
        <v>0</v>
      </c>
      <c r="N20">
        <v>0.6</v>
      </c>
      <c r="O20">
        <v>0.8</v>
      </c>
      <c r="P20">
        <v>1.05</v>
      </c>
      <c r="Q20">
        <v>1.1000000000000001</v>
      </c>
      <c r="R20" t="s">
        <v>46</v>
      </c>
      <c r="S20">
        <v>5</v>
      </c>
      <c r="T20">
        <v>9</v>
      </c>
      <c r="U20" t="s">
        <v>47</v>
      </c>
      <c r="V20" t="s">
        <v>58</v>
      </c>
      <c r="W20" t="s">
        <v>59</v>
      </c>
      <c r="X20">
        <v>2019</v>
      </c>
      <c r="Y20" t="s">
        <v>37</v>
      </c>
      <c r="Z20" t="s">
        <v>38</v>
      </c>
      <c r="AA20">
        <v>2</v>
      </c>
      <c r="AB20">
        <v>0</v>
      </c>
      <c r="AC20">
        <v>348</v>
      </c>
      <c r="AD20">
        <v>1.1000000000000001</v>
      </c>
      <c r="AE20">
        <v>0.55666660000000001</v>
      </c>
      <c r="AF20">
        <v>1501.5</v>
      </c>
      <c r="AG20" s="2">
        <f>IFERROR(VLOOKUP(B20,[1]Hoja2!$C$1:$AM$841,37,FALSE),"n/a")</f>
        <v>0</v>
      </c>
      <c r="AH20" s="10">
        <f>VLOOKUP(AX20,[1]Hoja2!$B$2:$AO$762,17,FALSE)</f>
        <v>6</v>
      </c>
      <c r="AI20" s="10">
        <f>VLOOKUP(AX20,[1]Hoja2!$B$2:$AO$762,23,FALSE)</f>
        <v>0</v>
      </c>
      <c r="AJ20" s="10">
        <f>VLOOKUP(AX20,[1]Hoja2!$B$2:$AO$762,28,FALSE)</f>
        <v>0.74</v>
      </c>
      <c r="AK20" s="10" t="str">
        <f>VLOOKUP(AX20,[1]Hoja2!$B$2:$AO$762,19,FALSE)</f>
        <v>Departmental Digital</v>
      </c>
      <c r="AL20">
        <f t="shared" si="1"/>
        <v>0</v>
      </c>
      <c r="AM20">
        <f t="shared" si="2"/>
        <v>0</v>
      </c>
      <c r="AN20">
        <f t="shared" si="3"/>
        <v>0</v>
      </c>
      <c r="AO20">
        <f t="shared" si="4"/>
        <v>0</v>
      </c>
      <c r="AP20">
        <f t="shared" si="5"/>
        <v>1</v>
      </c>
      <c r="AQ20">
        <f t="shared" si="6"/>
        <v>0</v>
      </c>
      <c r="AR20">
        <f>+INDEX([1]Hoja2!$AM$2:$AM$841,MATCH(B20,[1]Hoja2!$C$2:$C$841,0))</f>
        <v>0</v>
      </c>
      <c r="AS20" t="str">
        <f t="shared" si="7"/>
        <v>0EX929990125</v>
      </c>
      <c r="AT20" s="2">
        <f>IFERROR(VLOOKUP(AS20,[1]Hoja2!$A$1:$AM$841,38,FALSE),"n/a")</f>
        <v>0</v>
      </c>
      <c r="AU20" s="8">
        <f t="shared" si="0"/>
        <v>4</v>
      </c>
      <c r="AV20">
        <f>VLOOKUP(B20,[1]Hoja2!$C$2:$AO$762,39,FALSE)</f>
        <v>4</v>
      </c>
      <c r="AW20">
        <f>IF(AU20=AV20,VLOOKUP(B20,[1]Hoja2!$C$2:$AO$762,37,FALSE),IF(AV20&lt;2,VLOOKUP(B20,[1]Hoja2!$C$2:$AO$762,37,FALSE)))</f>
        <v>0</v>
      </c>
      <c r="AX20" t="str">
        <f>B20 &amp; COUNTIF(B$2:B20, B20)</f>
        <v>0EX92999011</v>
      </c>
      <c r="AY20" s="10">
        <f>VLOOKUP(AX20,[1]Hoja2!$B$2:$AO$762,38,FALSE)</f>
        <v>0</v>
      </c>
      <c r="AZ20" s="9">
        <f t="shared" si="15"/>
        <v>0</v>
      </c>
      <c r="BA20">
        <f t="shared" si="19"/>
        <v>0</v>
      </c>
      <c r="BB20">
        <f t="shared" si="20"/>
        <v>-0.18333339999999998</v>
      </c>
      <c r="BC20">
        <f t="shared" si="21"/>
        <v>0</v>
      </c>
      <c r="BD20" t="s">
        <v>1066</v>
      </c>
      <c r="BE20" s="12">
        <f>COUNTIF(BA2:BA1219,2)/BF3</f>
        <v>0.10968660968660969</v>
      </c>
    </row>
    <row r="21" spans="1:57" x14ac:dyDescent="0.25">
      <c r="A21">
        <v>67539</v>
      </c>
      <c r="B21" t="s">
        <v>65</v>
      </c>
      <c r="C21">
        <v>2019</v>
      </c>
      <c r="D21" t="s">
        <v>30</v>
      </c>
      <c r="E21" t="s">
        <v>31</v>
      </c>
      <c r="F21">
        <v>25</v>
      </c>
      <c r="G21" t="s">
        <v>40</v>
      </c>
      <c r="H21">
        <v>0</v>
      </c>
      <c r="I21" t="s">
        <v>66</v>
      </c>
      <c r="J21">
        <v>468</v>
      </c>
      <c r="K21">
        <v>715</v>
      </c>
      <c r="L21">
        <v>0</v>
      </c>
      <c r="M21">
        <v>0</v>
      </c>
      <c r="N21">
        <v>0</v>
      </c>
      <c r="O21">
        <v>0.6</v>
      </c>
      <c r="P21">
        <v>0.8</v>
      </c>
      <c r="Q21">
        <v>1.05</v>
      </c>
      <c r="R21" t="s">
        <v>46</v>
      </c>
      <c r="S21">
        <v>5</v>
      </c>
      <c r="T21">
        <v>9</v>
      </c>
      <c r="U21" t="s">
        <v>47</v>
      </c>
      <c r="V21" t="s">
        <v>58</v>
      </c>
      <c r="W21" t="s">
        <v>67</v>
      </c>
      <c r="X21">
        <v>2019</v>
      </c>
      <c r="Y21" t="s">
        <v>37</v>
      </c>
      <c r="Z21" t="s">
        <v>38</v>
      </c>
      <c r="AA21">
        <v>8</v>
      </c>
      <c r="AB21">
        <v>0</v>
      </c>
      <c r="AC21">
        <v>193</v>
      </c>
      <c r="AD21">
        <v>1.05</v>
      </c>
      <c r="AE21">
        <v>0</v>
      </c>
      <c r="AF21">
        <v>750.75</v>
      </c>
      <c r="AG21" s="2">
        <f>IFERROR(VLOOKUP(B21,[1]Hoja2!$C$1:$AM$841,37,FALSE),"n/a")</f>
        <v>429.00000000000006</v>
      </c>
      <c r="AH21" s="10">
        <f>VLOOKUP(AX21,[1]Hoja2!$B$2:$AO$762,17,FALSE)</f>
        <v>22</v>
      </c>
      <c r="AI21" s="10">
        <f>VLOOKUP(AX21,[1]Hoja2!$B$2:$AO$762,23,FALSE)</f>
        <v>0.6</v>
      </c>
      <c r="AJ21" s="10">
        <f>VLOOKUP(AX21,[1]Hoja2!$B$2:$AO$762,28,FALSE)</f>
        <v>0.246</v>
      </c>
      <c r="AK21" s="10" t="str">
        <f>VLOOKUP(AX21,[1]Hoja2!$B$2:$AO$762,19,FALSE)</f>
        <v>Color Laser Printers</v>
      </c>
      <c r="AL21">
        <f t="shared" si="1"/>
        <v>0</v>
      </c>
      <c r="AM21">
        <f t="shared" si="2"/>
        <v>0</v>
      </c>
      <c r="AN21">
        <f t="shared" si="3"/>
        <v>0</v>
      </c>
      <c r="AO21">
        <f t="shared" si="4"/>
        <v>0</v>
      </c>
      <c r="AP21">
        <f t="shared" si="5"/>
        <v>1</v>
      </c>
      <c r="AQ21">
        <f t="shared" si="6"/>
        <v>0</v>
      </c>
      <c r="AR21">
        <f>+INDEX([1]Hoja2!$AM$2:$AM$841,MATCH(B21,[1]Hoja2!$C$2:$C$841,0))</f>
        <v>429.00000000000006</v>
      </c>
      <c r="AS21" t="str">
        <f t="shared" si="7"/>
        <v>0AB977914925</v>
      </c>
      <c r="AT21" s="2">
        <f>IFERROR(VLOOKUP(AS21,[1]Hoja2!$A$1:$AM$841,38,FALSE),"n/a")</f>
        <v>0</v>
      </c>
      <c r="AU21" s="8">
        <f t="shared" si="0"/>
        <v>2</v>
      </c>
      <c r="AV21">
        <f>VLOOKUP(B21,[1]Hoja2!$C$2:$AO$762,39,FALSE)</f>
        <v>2</v>
      </c>
      <c r="AW21">
        <f>IF(AU21=AV21,VLOOKUP(B21,[1]Hoja2!$C$2:$AO$762,37,FALSE),IF(AV21&lt;2,VLOOKUP(B21,[1]Hoja2!$C$2:$AO$762,37,FALSE)))</f>
        <v>429.00000000000006</v>
      </c>
      <c r="AX21" t="str">
        <f>B21 &amp; COUNTIF(B$2:B21, B21)</f>
        <v>0AB97791491</v>
      </c>
      <c r="AY21" s="10">
        <f>VLOOKUP(AX21,[1]Hoja2!$B$2:$AO$762,38,FALSE)</f>
        <v>429.00000000000006</v>
      </c>
      <c r="AZ21" s="9">
        <f t="shared" si="15"/>
        <v>0</v>
      </c>
      <c r="BA21">
        <f t="shared" si="19"/>
        <v>0</v>
      </c>
      <c r="BB21">
        <f t="shared" si="20"/>
        <v>-0.246</v>
      </c>
      <c r="BC21">
        <f t="shared" si="21"/>
        <v>0</v>
      </c>
      <c r="BD21" t="s">
        <v>1068</v>
      </c>
      <c r="BE21" s="12">
        <f>COUNTIF(BA2:BA1219,0)/BF3</f>
        <v>0.58974358974358976</v>
      </c>
    </row>
    <row r="22" spans="1:57" hidden="1" x14ac:dyDescent="0.25">
      <c r="A22">
        <v>67647</v>
      </c>
      <c r="B22" t="s">
        <v>75</v>
      </c>
      <c r="C22">
        <v>2019</v>
      </c>
      <c r="D22" t="s">
        <v>30</v>
      </c>
      <c r="E22" t="s">
        <v>31</v>
      </c>
      <c r="F22">
        <v>26</v>
      </c>
      <c r="G22" t="s">
        <v>40</v>
      </c>
      <c r="H22">
        <v>0.35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S22" t="s">
        <v>33</v>
      </c>
      <c r="T22" t="s">
        <v>33</v>
      </c>
      <c r="V22" t="s">
        <v>64</v>
      </c>
      <c r="W22" t="s">
        <v>61</v>
      </c>
      <c r="X22">
        <v>2019</v>
      </c>
      <c r="Y22" t="s">
        <v>37</v>
      </c>
      <c r="Z22" t="s">
        <v>38</v>
      </c>
      <c r="AA22">
        <v>1</v>
      </c>
      <c r="AB22" t="s">
        <v>33</v>
      </c>
      <c r="AC22">
        <v>39</v>
      </c>
      <c r="AD22">
        <v>0</v>
      </c>
      <c r="AE22">
        <v>0</v>
      </c>
      <c r="AF22">
        <v>0</v>
      </c>
      <c r="AG22" s="2" t="str">
        <f>IFERROR(VLOOKUP(B22,[1]Hoja2!$C$1:$AM$841,37,FALSE),"n/a")</f>
        <v>n/a</v>
      </c>
      <c r="AH22" s="10" t="e">
        <f>VLOOKUP(AX22,[1]Hoja2!$B$2:$AO$762,17,FALSE)</f>
        <v>#N/A</v>
      </c>
      <c r="AI22" s="10" t="e">
        <f>VLOOKUP(AX22,[1]Hoja2!$B$2:$AO$762,23,FALSE)</f>
        <v>#N/A</v>
      </c>
      <c r="AJ22" s="10" t="e">
        <f>VLOOKUP(AX22,[1]Hoja2!$B$2:$AO$762,28,FALSE)</f>
        <v>#N/A</v>
      </c>
      <c r="AK22" s="10" t="e">
        <f>VLOOKUP(AX22,[1]Hoja2!$B$2:$AO$762,19,FALSE)</f>
        <v>#N/A</v>
      </c>
      <c r="AL22" t="e">
        <f t="shared" si="1"/>
        <v>#N/A</v>
      </c>
      <c r="AM22" t="e">
        <f t="shared" si="2"/>
        <v>#N/A</v>
      </c>
      <c r="AN22" t="e">
        <f t="shared" si="3"/>
        <v>#N/A</v>
      </c>
      <c r="AO22" t="e">
        <f t="shared" si="4"/>
        <v>#N/A</v>
      </c>
      <c r="AP22" t="e">
        <f t="shared" si="5"/>
        <v>#N/A</v>
      </c>
      <c r="AQ22" t="str">
        <f t="shared" si="6"/>
        <v>n/a</v>
      </c>
      <c r="AR22" t="e">
        <f>+INDEX([1]DETALLE!$AK$2:$AK$841,MATCH(B22,[1]DETALLE!$A$2:$A$841,0))</f>
        <v>#N/A</v>
      </c>
      <c r="AS22" t="str">
        <f>CONCATENATE(B22)</f>
        <v>0XKK418248</v>
      </c>
      <c r="AT22" s="2" t="str">
        <f>IF(IFERROR(VLOOKUP(AS22,[1]Hoja2!$C$1:$AM$841,37,FALSE),"n/a")&lt;&gt;"n/a","a","n/a")</f>
        <v>n/a</v>
      </c>
      <c r="AU22" s="8">
        <f t="shared" si="0"/>
        <v>1</v>
      </c>
      <c r="AV22" t="e">
        <f>VLOOKUP(B22,[1]Hoja2!$C$2:$AO$762,39,FALSE)</f>
        <v>#N/A</v>
      </c>
      <c r="AW22" t="e">
        <f>IF(AU22=AV22,VLOOKUP(B22,[1]Hoja2!$C$2:$AO$762,37,FALSE),IF(AV22&lt;2,VLOOKUP(B22,[1]Hoja2!$C$2:$AO$762,37,FALSE)))</f>
        <v>#N/A</v>
      </c>
      <c r="AX22" t="str">
        <f>B22 &amp; COUNTIF(B$2:B22, B22)</f>
        <v>0XKK4182481</v>
      </c>
      <c r="AY22" t="e">
        <f>VLOOKUP(AX22,[1]Hoja2!$B$2:$AO$762,38,FALSE)</f>
        <v>#N/A</v>
      </c>
      <c r="AZ22" s="9" t="e">
        <f t="shared" si="15"/>
        <v>#N/A</v>
      </c>
    </row>
    <row r="23" spans="1:57" x14ac:dyDescent="0.25">
      <c r="A23">
        <v>67653</v>
      </c>
      <c r="B23" t="s">
        <v>72</v>
      </c>
      <c r="C23">
        <v>2019</v>
      </c>
      <c r="D23" t="s">
        <v>30</v>
      </c>
      <c r="E23" t="s">
        <v>31</v>
      </c>
      <c r="F23">
        <v>26</v>
      </c>
      <c r="G23" t="s">
        <v>40</v>
      </c>
      <c r="H23">
        <v>3.95</v>
      </c>
      <c r="I23" t="s">
        <v>45</v>
      </c>
      <c r="J23">
        <v>803</v>
      </c>
      <c r="K23">
        <v>1573</v>
      </c>
      <c r="L23">
        <v>0.2</v>
      </c>
      <c r="M23">
        <v>0.6</v>
      </c>
      <c r="N23">
        <v>0.8</v>
      </c>
      <c r="O23">
        <v>1.05</v>
      </c>
      <c r="P23">
        <v>1.1000000000000001</v>
      </c>
      <c r="Q23">
        <v>1.1499999999999999</v>
      </c>
      <c r="R23" t="s">
        <v>46</v>
      </c>
      <c r="S23">
        <v>4</v>
      </c>
      <c r="T23">
        <v>6</v>
      </c>
      <c r="U23" t="s">
        <v>47</v>
      </c>
      <c r="V23" t="s">
        <v>48</v>
      </c>
      <c r="W23" t="s">
        <v>73</v>
      </c>
      <c r="X23">
        <v>2019</v>
      </c>
      <c r="Y23" t="s">
        <v>37</v>
      </c>
      <c r="Z23" t="s">
        <v>38</v>
      </c>
      <c r="AA23">
        <v>2</v>
      </c>
      <c r="AB23">
        <v>0</v>
      </c>
      <c r="AC23">
        <v>7</v>
      </c>
      <c r="AD23">
        <v>0.8</v>
      </c>
      <c r="AE23">
        <v>0.98750000000000004</v>
      </c>
      <c r="AF23">
        <v>1258.4000000000001</v>
      </c>
      <c r="AG23" s="2">
        <f>IFERROR(VLOOKUP(B23,[1]Hoja2!$C$1:$AM$841,37,FALSE),"n/a")</f>
        <v>452.23750000000001</v>
      </c>
      <c r="AH23" s="10">
        <f>VLOOKUP(AX23,[1]Hoja2!$B$2:$AO$762,17,FALSE)</f>
        <v>5</v>
      </c>
      <c r="AI23" s="10">
        <f>VLOOKUP(AX23,[1]Hoja2!$B$2:$AO$762,23,FALSE)</f>
        <v>0.6</v>
      </c>
      <c r="AJ23" s="10">
        <f>VLOOKUP(AX23,[1]Hoja2!$B$2:$AO$762,28,FALSE)</f>
        <v>2.25</v>
      </c>
      <c r="AK23" s="10" t="str">
        <f>VLOOKUP(AX23,[1]Hoja2!$B$2:$AO$762,19,FALSE)</f>
        <v>Light Production Digital Business</v>
      </c>
      <c r="AL23">
        <f t="shared" si="1"/>
        <v>0</v>
      </c>
      <c r="AM23">
        <f t="shared" si="2"/>
        <v>0</v>
      </c>
      <c r="AN23">
        <f t="shared" si="3"/>
        <v>0</v>
      </c>
      <c r="AO23">
        <f t="shared" si="4"/>
        <v>0</v>
      </c>
      <c r="AP23">
        <f t="shared" si="5"/>
        <v>1</v>
      </c>
      <c r="AQ23">
        <f t="shared" si="6"/>
        <v>0</v>
      </c>
      <c r="AR23">
        <f>+INDEX([1]Hoja2!$AM$2:$AM$841,MATCH(B23,[1]Hoja2!$C$2:$C$841,0))</f>
        <v>452.23750000000001</v>
      </c>
      <c r="AS23" t="str">
        <f t="shared" si="7"/>
        <v>0BG294687626</v>
      </c>
      <c r="AT23" s="2">
        <f>IFERROR(VLOOKUP(AS23,[1]Hoja2!$A$1:$AM$841,38,FALSE),"n/a")</f>
        <v>0</v>
      </c>
      <c r="AU23" s="8">
        <f t="shared" si="0"/>
        <v>5</v>
      </c>
      <c r="AV23">
        <f>VLOOKUP(B23,[1]Hoja2!$C$2:$AO$762,39,FALSE)</f>
        <v>4</v>
      </c>
      <c r="AW23">
        <f>VLOOKUP(B23,[1]Hoja2!$C$2:$AO$762,37,FALSE)</f>
        <v>452.23750000000001</v>
      </c>
      <c r="AX23" t="str">
        <f>B23 &amp; COUNTIF(B$2:B23, B23)</f>
        <v>0BG29468761</v>
      </c>
      <c r="AY23" s="10">
        <f>VLOOKUP(AX23,[1]Hoja2!$B$2:$AO$762,38,FALSE)</f>
        <v>452.23750000000001</v>
      </c>
      <c r="AZ23" s="9">
        <f t="shared" si="15"/>
        <v>0</v>
      </c>
      <c r="BA23">
        <f t="shared" ref="BA23:BA30" si="22">IF(Q23="NA",2,IF(OR(G23="INSTALACION NUEVA",G23="Mantenimiento preventivo"),3,IF(AND(AC23&lt;AH23,AL23&lt;&gt;1),4,IF(AY23&gt;AF23,1,0))))</f>
        <v>0</v>
      </c>
      <c r="BB23">
        <f t="shared" ref="BB23:BB30" si="23">AE23-AJ23</f>
        <v>-1.2625</v>
      </c>
      <c r="BC23">
        <f t="shared" ref="BC23:BC30" si="24">+_xlfn.IFS(Q23="NA",2,OR(G23="INSTALACION NUEVA",G23="Mantenimiento preventivo"),3,AND(AC23&lt;AH23,AL23&lt;&gt;1),4,AY23&gt;AF23,1,TRUE,0)</f>
        <v>0</v>
      </c>
    </row>
    <row r="24" spans="1:57" x14ac:dyDescent="0.25">
      <c r="A24">
        <v>67697</v>
      </c>
      <c r="B24" t="s">
        <v>675</v>
      </c>
      <c r="C24">
        <v>2019</v>
      </c>
      <c r="D24" t="s">
        <v>30</v>
      </c>
      <c r="E24" t="s">
        <v>31</v>
      </c>
      <c r="F24">
        <v>26</v>
      </c>
      <c r="G24" t="s">
        <v>32</v>
      </c>
      <c r="H24">
        <v>0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S24" t="s">
        <v>33</v>
      </c>
      <c r="T24" t="s">
        <v>33</v>
      </c>
      <c r="V24" t="s">
        <v>45</v>
      </c>
      <c r="W24" t="s">
        <v>55</v>
      </c>
      <c r="X24">
        <v>2019</v>
      </c>
      <c r="Y24" t="s">
        <v>37</v>
      </c>
      <c r="Z24" t="s">
        <v>38</v>
      </c>
      <c r="AA24">
        <v>3</v>
      </c>
      <c r="AB24" t="s">
        <v>33</v>
      </c>
      <c r="AC24">
        <v>0</v>
      </c>
      <c r="AD24">
        <v>0</v>
      </c>
      <c r="AE24">
        <v>0</v>
      </c>
      <c r="AF24">
        <v>0</v>
      </c>
      <c r="AG24" s="2">
        <f>IFERROR(VLOOKUP(B24,[1]Hoja2!$C$1:$AM$841,37,FALSE),"n/a")</f>
        <v>2047.5</v>
      </c>
      <c r="AH24" s="10" t="str">
        <f>VLOOKUP(AX24,[1]Hoja2!$B$2:$AO$762,17,FALSE)</f>
        <v xml:space="preserve">  </v>
      </c>
      <c r="AI24" s="10">
        <f>VLOOKUP(AX24,[1]Hoja2!$B$2:$AO$762,23,FALSE)</f>
        <v>1</v>
      </c>
      <c r="AJ24" s="10">
        <f>VLOOKUP(AX24,[1]Hoja2!$B$2:$AO$762,28,FALSE)</f>
        <v>1</v>
      </c>
      <c r="AK24" s="10" t="str">
        <f>VLOOKUP(AX24,[1]Hoja2!$B$2:$AO$762,19,FALSE)</f>
        <v>Office Digital</v>
      </c>
      <c r="AL24">
        <f t="shared" si="1"/>
        <v>0</v>
      </c>
      <c r="AM24">
        <f t="shared" si="2"/>
        <v>0</v>
      </c>
      <c r="AN24">
        <f t="shared" si="3"/>
        <v>0</v>
      </c>
      <c r="AO24">
        <f t="shared" si="4"/>
        <v>0</v>
      </c>
      <c r="AP24">
        <f t="shared" si="5"/>
        <v>0</v>
      </c>
      <c r="AQ24">
        <f>+_xlfn.IFS(AG24="n/a","n/a",AG24&gt;AF24,1,TRUE,0)</f>
        <v>1</v>
      </c>
      <c r="AR24">
        <f>+INDEX([1]Hoja2!$AM$2:$AM$841,MATCH(B24,[1]Hoja2!$C$2:$C$841,0))</f>
        <v>2047.5</v>
      </c>
      <c r="AS24" t="str">
        <f t="shared" si="7"/>
        <v>0Y4X85927126</v>
      </c>
      <c r="AT24" s="2">
        <f>IFERROR(VLOOKUP(AS24,[1]Hoja2!$A$1:$AM$841,38,FALSE),"n/a")</f>
        <v>0</v>
      </c>
      <c r="AU24" s="8">
        <f t="shared" si="0"/>
        <v>1</v>
      </c>
      <c r="AV24">
        <f>VLOOKUP(B24,[1]Hoja2!$C$2:$AO$762,39,FALSE)</f>
        <v>2</v>
      </c>
      <c r="AW24" t="b">
        <f>IF(AU24=AV24,VLOOKUP(B24,[1]Hoja2!$C$2:$AO$762,37,FALSE),IF(AV24&lt;2,VLOOKUP(B24,[1]Hoja2!$C$2:$AO$762,37,FALSE)))</f>
        <v>0</v>
      </c>
      <c r="AX24" t="str">
        <f>B24 &amp; COUNTIF(B$2:B24, B24)</f>
        <v>0Y4X8592711</v>
      </c>
      <c r="AY24" s="10">
        <f>VLOOKUP(AX24,[1]Hoja2!$B$2:$AO$762,38,FALSE)</f>
        <v>2047.5</v>
      </c>
      <c r="AZ24" s="9">
        <f t="shared" si="15"/>
        <v>1</v>
      </c>
      <c r="BA24">
        <f t="shared" si="22"/>
        <v>2</v>
      </c>
      <c r="BB24">
        <f t="shared" si="23"/>
        <v>-1</v>
      </c>
      <c r="BC24">
        <f t="shared" si="24"/>
        <v>2</v>
      </c>
    </row>
    <row r="25" spans="1:57" x14ac:dyDescent="0.25">
      <c r="A25">
        <v>67712</v>
      </c>
      <c r="B25" t="s">
        <v>74</v>
      </c>
      <c r="C25">
        <v>2019</v>
      </c>
      <c r="D25" t="s">
        <v>30</v>
      </c>
      <c r="E25" t="s">
        <v>31</v>
      </c>
      <c r="F25">
        <v>26</v>
      </c>
      <c r="G25" t="s">
        <v>40</v>
      </c>
      <c r="H25">
        <v>1.816667</v>
      </c>
      <c r="I25" t="s">
        <v>54</v>
      </c>
      <c r="J25">
        <v>803</v>
      </c>
      <c r="K25">
        <v>1573</v>
      </c>
      <c r="L25">
        <v>0.2</v>
      </c>
      <c r="M25">
        <v>0.6</v>
      </c>
      <c r="N25">
        <v>0.8</v>
      </c>
      <c r="O25">
        <v>1.05</v>
      </c>
      <c r="P25">
        <v>1.1000000000000001</v>
      </c>
      <c r="Q25">
        <v>1.1499999999999999</v>
      </c>
      <c r="R25" t="s">
        <v>46</v>
      </c>
      <c r="S25">
        <v>4</v>
      </c>
      <c r="T25">
        <v>6</v>
      </c>
      <c r="U25" t="s">
        <v>47</v>
      </c>
      <c r="V25" t="s">
        <v>54</v>
      </c>
      <c r="W25" t="s">
        <v>50</v>
      </c>
      <c r="X25">
        <v>2019</v>
      </c>
      <c r="Y25" t="s">
        <v>37</v>
      </c>
      <c r="Z25" t="s">
        <v>38</v>
      </c>
      <c r="AA25">
        <v>5</v>
      </c>
      <c r="AB25">
        <v>0</v>
      </c>
      <c r="AC25">
        <v>61</v>
      </c>
      <c r="AD25">
        <v>1.1499999999999999</v>
      </c>
      <c r="AE25">
        <v>0.45416675000000001</v>
      </c>
      <c r="AF25">
        <v>1808.95</v>
      </c>
      <c r="AG25" s="2">
        <f>IFERROR(VLOOKUP(B25,[1]Hoja2!$C$1:$AM$841,37,FALSE),"n/a")</f>
        <v>1258.4000000000003</v>
      </c>
      <c r="AH25" s="10">
        <f>VLOOKUP(AX25,[1]Hoja2!$B$2:$AO$762,17,FALSE)</f>
        <v>14</v>
      </c>
      <c r="AI25" s="10">
        <f>VLOOKUP(AX25,[1]Hoja2!$B$2:$AO$762,23,FALSE)</f>
        <v>0.8</v>
      </c>
      <c r="AJ25" s="10">
        <f>VLOOKUP(AX25,[1]Hoja2!$B$2:$AO$762,28,FALSE)</f>
        <v>0.14499999999999999</v>
      </c>
      <c r="AK25" s="10" t="str">
        <f>VLOOKUP(AX25,[1]Hoja2!$B$2:$AO$762,19,FALSE)</f>
        <v>Entry Production Color Low/Mid</v>
      </c>
      <c r="AL25">
        <f t="shared" si="1"/>
        <v>0</v>
      </c>
      <c r="AM25">
        <f t="shared" si="2"/>
        <v>0</v>
      </c>
      <c r="AN25">
        <f t="shared" si="3"/>
        <v>0</v>
      </c>
      <c r="AO25">
        <f t="shared" si="4"/>
        <v>0</v>
      </c>
      <c r="AP25">
        <f t="shared" si="5"/>
        <v>1</v>
      </c>
      <c r="AQ25">
        <f t="shared" si="6"/>
        <v>0</v>
      </c>
      <c r="AR25">
        <f>+INDEX([1]Hoja2!$AM$2:$AM$841,MATCH(B25,[1]Hoja2!$C$2:$C$841,0))</f>
        <v>1258.4000000000003</v>
      </c>
      <c r="AS25" t="str">
        <f t="shared" si="7"/>
        <v>0DRB13126026</v>
      </c>
      <c r="AT25" s="2">
        <f>IFERROR(VLOOKUP(AS25,[1]Hoja2!$A$1:$AM$841,38,FALSE),"n/a")</f>
        <v>0</v>
      </c>
      <c r="AU25" s="8">
        <f t="shared" si="0"/>
        <v>2</v>
      </c>
      <c r="AV25">
        <f>VLOOKUP(B25,[1]Hoja2!$C$2:$AO$762,39,FALSE)</f>
        <v>2</v>
      </c>
      <c r="AW25">
        <f>IF(AU25=AV25,VLOOKUP(B25,[1]Hoja2!$C$2:$AO$762,37,FALSE),IF(AV25&lt;2,VLOOKUP(B25,[1]Hoja2!$C$2:$AO$762,37,FALSE)))</f>
        <v>1258.4000000000003</v>
      </c>
      <c r="AX25" t="str">
        <f>B25 &amp; COUNTIF(B$2:B25, B25)</f>
        <v>0DRB1312601</v>
      </c>
      <c r="AY25" s="10">
        <f>VLOOKUP(AX25,[1]Hoja2!$B$2:$AO$762,38,FALSE)</f>
        <v>1258.4000000000003</v>
      </c>
      <c r="AZ25" s="9">
        <f t="shared" si="15"/>
        <v>0</v>
      </c>
      <c r="BA25">
        <f t="shared" si="22"/>
        <v>0</v>
      </c>
      <c r="BB25">
        <f t="shared" si="23"/>
        <v>0.30916675000000005</v>
      </c>
      <c r="BC25">
        <f t="shared" si="24"/>
        <v>0</v>
      </c>
    </row>
    <row r="26" spans="1:57" x14ac:dyDescent="0.25">
      <c r="A26">
        <v>67792</v>
      </c>
      <c r="B26" t="s">
        <v>676</v>
      </c>
      <c r="C26">
        <v>2019</v>
      </c>
      <c r="D26" t="s">
        <v>30</v>
      </c>
      <c r="E26" t="s">
        <v>31</v>
      </c>
      <c r="F26">
        <v>26</v>
      </c>
      <c r="G26" t="s">
        <v>40</v>
      </c>
      <c r="H26">
        <v>2.233333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S26" t="s">
        <v>33</v>
      </c>
      <c r="T26" t="s">
        <v>33</v>
      </c>
      <c r="V26" t="s">
        <v>34</v>
      </c>
      <c r="W26" t="s">
        <v>83</v>
      </c>
      <c r="X26">
        <v>2019</v>
      </c>
      <c r="Y26" t="s">
        <v>37</v>
      </c>
      <c r="Z26" t="s">
        <v>38</v>
      </c>
      <c r="AA26">
        <v>12</v>
      </c>
      <c r="AB26" t="s">
        <v>33</v>
      </c>
      <c r="AC26">
        <v>0</v>
      </c>
      <c r="AD26">
        <v>0</v>
      </c>
      <c r="AE26">
        <v>0</v>
      </c>
      <c r="AF26">
        <v>0</v>
      </c>
      <c r="AG26" s="2">
        <f>IFERROR(VLOOKUP(B26,[1]Hoja2!$C$1:$AM$841,37,FALSE),"n/a")</f>
        <v>750.75000000000011</v>
      </c>
      <c r="AH26" s="10">
        <f>VLOOKUP(AX26,[1]Hoja2!$B$2:$AO$762,17,FALSE)</f>
        <v>554</v>
      </c>
      <c r="AI26" s="10">
        <f>VLOOKUP(AX26,[1]Hoja2!$B$2:$AO$762,23,FALSE)</f>
        <v>1.05</v>
      </c>
      <c r="AJ26" s="10">
        <f>VLOOKUP(AX26,[1]Hoja2!$B$2:$AO$762,28,FALSE)</f>
        <v>0.57999999999999996</v>
      </c>
      <c r="AK26" s="10" t="str">
        <f>VLOOKUP(AX26,[1]Hoja2!$B$2:$AO$762,19,FALSE)</f>
        <v>A4 Mono MFPs</v>
      </c>
      <c r="AL26">
        <f t="shared" si="1"/>
        <v>0</v>
      </c>
      <c r="AM26">
        <f t="shared" si="2"/>
        <v>0</v>
      </c>
      <c r="AN26">
        <f t="shared" si="3"/>
        <v>0</v>
      </c>
      <c r="AO26">
        <f t="shared" si="4"/>
        <v>0</v>
      </c>
      <c r="AP26">
        <f t="shared" si="5"/>
        <v>0</v>
      </c>
      <c r="AQ26">
        <f t="shared" si="6"/>
        <v>1</v>
      </c>
      <c r="AR26">
        <f>+INDEX([1]Hoja2!$AM$2:$AM$841,MATCH(B26,[1]Hoja2!$C$2:$C$841,0))</f>
        <v>750.75000000000011</v>
      </c>
      <c r="AS26" t="str">
        <f t="shared" si="7"/>
        <v>0A2T37063126</v>
      </c>
      <c r="AT26" s="2">
        <f>IFERROR(VLOOKUP(AS26,[1]Hoja2!$A$1:$AM$841,38,FALSE),"n/a")</f>
        <v>0</v>
      </c>
      <c r="AU26" s="8">
        <f t="shared" si="0"/>
        <v>1</v>
      </c>
      <c r="AV26">
        <f>VLOOKUP(B26,[1]Hoja2!$C$2:$AO$762,39,FALSE)</f>
        <v>1</v>
      </c>
      <c r="AW26">
        <f>IF(AU26=AV26,VLOOKUP(B26,[1]Hoja2!$C$2:$AO$762,37,FALSE),IF(AV26&lt;2,VLOOKUP(B26,[1]Hoja2!$C$2:$AO$762,37,FALSE)))</f>
        <v>750.75000000000011</v>
      </c>
      <c r="AX26" t="str">
        <f>B26 &amp; COUNTIF(B$2:B26, B26)</f>
        <v>0A2T3706311</v>
      </c>
      <c r="AY26" s="10">
        <f>VLOOKUP(AX26,[1]Hoja2!$B$2:$AO$762,38,FALSE)</f>
        <v>750.75000000000011</v>
      </c>
      <c r="AZ26" s="9">
        <f t="shared" si="15"/>
        <v>0</v>
      </c>
      <c r="BA26">
        <f t="shared" si="22"/>
        <v>2</v>
      </c>
      <c r="BB26">
        <f t="shared" si="23"/>
        <v>-0.57999999999999996</v>
      </c>
      <c r="BC26">
        <f t="shared" si="24"/>
        <v>2</v>
      </c>
    </row>
    <row r="27" spans="1:57" x14ac:dyDescent="0.25">
      <c r="A27">
        <v>67814</v>
      </c>
      <c r="B27" t="s">
        <v>78</v>
      </c>
      <c r="C27">
        <v>2019</v>
      </c>
      <c r="D27" t="s">
        <v>30</v>
      </c>
      <c r="E27" t="s">
        <v>31</v>
      </c>
      <c r="F27">
        <v>27</v>
      </c>
      <c r="G27" t="s">
        <v>40</v>
      </c>
      <c r="H27">
        <v>4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S27" t="s">
        <v>33</v>
      </c>
      <c r="T27" t="s">
        <v>33</v>
      </c>
      <c r="V27" t="s">
        <v>34</v>
      </c>
      <c r="W27" t="s">
        <v>50</v>
      </c>
      <c r="X27">
        <v>2019</v>
      </c>
      <c r="Y27" t="s">
        <v>37</v>
      </c>
      <c r="Z27" t="s">
        <v>38</v>
      </c>
      <c r="AA27">
        <v>3</v>
      </c>
      <c r="AB27" t="s">
        <v>33</v>
      </c>
      <c r="AC27">
        <v>0</v>
      </c>
      <c r="AD27">
        <v>0</v>
      </c>
      <c r="AE27">
        <v>0</v>
      </c>
      <c r="AF27">
        <v>0</v>
      </c>
      <c r="AG27" s="2">
        <f>IFERROR(VLOOKUP(B27,[1]Hoja2!$C$1:$AM$841,37,FALSE),"n/a")</f>
        <v>572.00000000000011</v>
      </c>
      <c r="AH27" s="10">
        <f>VLOOKUP(AX27,[1]Hoja2!$B$2:$AO$762,17,FALSE)</f>
        <v>34</v>
      </c>
      <c r="AI27" s="10">
        <f>VLOOKUP(AX27,[1]Hoja2!$B$2:$AO$762,23,FALSE)</f>
        <v>0.8</v>
      </c>
      <c r="AJ27" s="10">
        <f>VLOOKUP(AX27,[1]Hoja2!$B$2:$AO$762,28,FALSE)</f>
        <v>0.47000000000000003</v>
      </c>
      <c r="AK27" s="10" t="str">
        <f>VLOOKUP(AX27,[1]Hoja2!$B$2:$AO$762,19,FALSE)</f>
        <v>A4 Mono MFPs</v>
      </c>
      <c r="AL27">
        <f t="shared" si="1"/>
        <v>0</v>
      </c>
      <c r="AM27">
        <f t="shared" si="2"/>
        <v>0</v>
      </c>
      <c r="AN27">
        <f t="shared" si="3"/>
        <v>0</v>
      </c>
      <c r="AO27">
        <f t="shared" si="4"/>
        <v>0</v>
      </c>
      <c r="AP27">
        <f t="shared" si="5"/>
        <v>0</v>
      </c>
      <c r="AQ27">
        <f t="shared" si="6"/>
        <v>1</v>
      </c>
      <c r="AR27">
        <f>+INDEX([1]Hoja2!$AM$2:$AM$841,MATCH(B27,[1]Hoja2!$C$2:$C$841,0))</f>
        <v>572.00000000000011</v>
      </c>
      <c r="AS27" t="str">
        <f t="shared" si="7"/>
        <v>0LBP34597727</v>
      </c>
      <c r="AT27" s="2">
        <f>IFERROR(VLOOKUP(AS27,[1]Hoja2!$A$1:$AM$841,38,FALSE),"n/a")</f>
        <v>0</v>
      </c>
      <c r="AU27" s="8">
        <f t="shared" si="0"/>
        <v>3</v>
      </c>
      <c r="AV27">
        <f>VLOOKUP(B27,[1]Hoja2!$C$2:$AO$762,39,FALSE)</f>
        <v>2</v>
      </c>
      <c r="AW27">
        <f>VLOOKUP(B27,[1]Hoja2!$C$2:$AO$762,37,FALSE)</f>
        <v>572.00000000000011</v>
      </c>
      <c r="AX27" t="str">
        <f>B27 &amp; COUNTIF(B$2:B27, B27)</f>
        <v>0LBP3459771</v>
      </c>
      <c r="AY27" s="10">
        <f>VLOOKUP(AX27,[1]Hoja2!$B$2:$AO$762,38,FALSE)</f>
        <v>572.00000000000011</v>
      </c>
      <c r="AZ27" s="9">
        <f t="shared" si="15"/>
        <v>0</v>
      </c>
      <c r="BA27">
        <f t="shared" si="22"/>
        <v>2</v>
      </c>
      <c r="BB27">
        <f t="shared" si="23"/>
        <v>-0.47000000000000003</v>
      </c>
      <c r="BC27">
        <f t="shared" si="24"/>
        <v>2</v>
      </c>
    </row>
    <row r="28" spans="1:57" x14ac:dyDescent="0.25">
      <c r="A28">
        <v>67826</v>
      </c>
      <c r="B28" t="s">
        <v>76</v>
      </c>
      <c r="C28">
        <v>2019</v>
      </c>
      <c r="D28" t="s">
        <v>30</v>
      </c>
      <c r="E28" t="s">
        <v>31</v>
      </c>
      <c r="F28">
        <v>27</v>
      </c>
      <c r="G28" t="s">
        <v>40</v>
      </c>
      <c r="H28">
        <v>1.433333</v>
      </c>
      <c r="I28" t="s">
        <v>45</v>
      </c>
      <c r="J28">
        <v>803</v>
      </c>
      <c r="K28">
        <v>1573</v>
      </c>
      <c r="L28">
        <v>0.2</v>
      </c>
      <c r="M28">
        <v>0.6</v>
      </c>
      <c r="N28">
        <v>0.8</v>
      </c>
      <c r="O28">
        <v>1.05</v>
      </c>
      <c r="P28">
        <v>1.1000000000000001</v>
      </c>
      <c r="Q28">
        <v>1.1499999999999999</v>
      </c>
      <c r="R28" t="s">
        <v>46</v>
      </c>
      <c r="S28">
        <v>4</v>
      </c>
      <c r="T28">
        <v>6</v>
      </c>
      <c r="U28" t="s">
        <v>47</v>
      </c>
      <c r="V28" t="s">
        <v>48</v>
      </c>
      <c r="W28" t="s">
        <v>67</v>
      </c>
      <c r="X28">
        <v>2019</v>
      </c>
      <c r="Y28" t="s">
        <v>37</v>
      </c>
      <c r="Z28" t="s">
        <v>38</v>
      </c>
      <c r="AA28">
        <v>15</v>
      </c>
      <c r="AB28">
        <v>0</v>
      </c>
      <c r="AC28">
        <v>41</v>
      </c>
      <c r="AD28">
        <v>1.1000000000000001</v>
      </c>
      <c r="AE28">
        <v>0.35833324999999999</v>
      </c>
      <c r="AF28">
        <v>1730.3</v>
      </c>
      <c r="AG28" s="2">
        <f>IFERROR(VLOOKUP(B28,[1]Hoja2!$C$1:$AM$841,37,FALSE),"n/a")</f>
        <v>1730.3000000000004</v>
      </c>
      <c r="AH28" s="10">
        <f>VLOOKUP(AX28,[1]Hoja2!$B$2:$AO$762,17,FALSE)</f>
        <v>41</v>
      </c>
      <c r="AI28" s="10">
        <f>VLOOKUP(AX28,[1]Hoja2!$B$2:$AO$762,23,FALSE)</f>
        <v>1.1000000000000001</v>
      </c>
      <c r="AJ28" s="10">
        <f>VLOOKUP(AX28,[1]Hoja2!$B$2:$AO$762,28,FALSE)</f>
        <v>0.4</v>
      </c>
      <c r="AK28" s="10" t="str">
        <f>VLOOKUP(AX28,[1]Hoja2!$B$2:$AO$762,19,FALSE)</f>
        <v>Light Production Digital Business</v>
      </c>
      <c r="AL28">
        <f t="shared" si="1"/>
        <v>1</v>
      </c>
      <c r="AM28">
        <f t="shared" si="2"/>
        <v>1</v>
      </c>
      <c r="AN28">
        <f t="shared" si="3"/>
        <v>1</v>
      </c>
      <c r="AO28">
        <f t="shared" si="4"/>
        <v>0</v>
      </c>
      <c r="AP28">
        <f t="shared" si="5"/>
        <v>1</v>
      </c>
      <c r="AQ28">
        <f t="shared" si="6"/>
        <v>0</v>
      </c>
      <c r="AR28">
        <f>+INDEX([1]Hoja2!$AM$2:$AM$841,MATCH(B28,[1]Hoja2!$C$2:$C$841,0))</f>
        <v>1730.3000000000004</v>
      </c>
      <c r="AS28" t="str">
        <f t="shared" si="7"/>
        <v>0BG294793227</v>
      </c>
      <c r="AT28" s="2">
        <f>IFERROR(VLOOKUP(AS28,[1]Hoja2!$A$1:$AM$841,38,FALSE),"n/a")</f>
        <v>0</v>
      </c>
      <c r="AU28" s="8">
        <f t="shared" si="0"/>
        <v>1</v>
      </c>
      <c r="AV28">
        <f>VLOOKUP(B28,[1]Hoja2!$C$2:$AO$762,39,FALSE)</f>
        <v>1</v>
      </c>
      <c r="AW28">
        <f>IF(AU28=AV28,VLOOKUP(B28,[1]Hoja2!$C$2:$AO$762,37,FALSE),IF(AV28&lt;2,VLOOKUP(B28,[1]Hoja2!$C$2:$AO$762,37,FALSE)))</f>
        <v>1730.3000000000004</v>
      </c>
      <c r="AX28" t="str">
        <f>B28 &amp; COUNTIF(B$2:B28, B28)</f>
        <v>0BG29479321</v>
      </c>
      <c r="AY28" s="10">
        <f>VLOOKUP(AX28,[1]Hoja2!$B$2:$AO$762,38,FALSE)</f>
        <v>1730.3000000000004</v>
      </c>
      <c r="AZ28" s="9">
        <f t="shared" si="15"/>
        <v>0</v>
      </c>
      <c r="BA28">
        <f t="shared" si="22"/>
        <v>0</v>
      </c>
      <c r="BB28">
        <f t="shared" si="23"/>
        <v>-4.166675000000003E-2</v>
      </c>
      <c r="BC28">
        <f t="shared" si="24"/>
        <v>0</v>
      </c>
    </row>
    <row r="29" spans="1:57" x14ac:dyDescent="0.25">
      <c r="A29">
        <v>67982</v>
      </c>
      <c r="B29" t="s">
        <v>77</v>
      </c>
      <c r="C29">
        <v>2019</v>
      </c>
      <c r="D29" t="s">
        <v>30</v>
      </c>
      <c r="E29" t="s">
        <v>31</v>
      </c>
      <c r="F29">
        <v>27</v>
      </c>
      <c r="G29" t="s">
        <v>40</v>
      </c>
      <c r="H29">
        <v>1.066667</v>
      </c>
      <c r="I29" t="s">
        <v>58</v>
      </c>
      <c r="J29">
        <v>655</v>
      </c>
      <c r="K29">
        <v>1365</v>
      </c>
      <c r="L29">
        <v>0</v>
      </c>
      <c r="M29">
        <v>0</v>
      </c>
      <c r="N29">
        <v>0.6</v>
      </c>
      <c r="O29">
        <v>0.8</v>
      </c>
      <c r="P29">
        <v>1.05</v>
      </c>
      <c r="Q29">
        <v>1.1000000000000001</v>
      </c>
      <c r="R29" t="s">
        <v>46</v>
      </c>
      <c r="S29">
        <v>5</v>
      </c>
      <c r="T29">
        <v>9</v>
      </c>
      <c r="U29" t="s">
        <v>47</v>
      </c>
      <c r="V29" t="s">
        <v>58</v>
      </c>
      <c r="W29" t="s">
        <v>73</v>
      </c>
      <c r="X29">
        <v>2019</v>
      </c>
      <c r="Y29" t="s">
        <v>37</v>
      </c>
      <c r="Z29" t="s">
        <v>38</v>
      </c>
      <c r="AA29">
        <v>2</v>
      </c>
      <c r="AB29">
        <v>0</v>
      </c>
      <c r="AC29">
        <v>7</v>
      </c>
      <c r="AD29">
        <v>0.6</v>
      </c>
      <c r="AE29">
        <v>0.21333340000000001</v>
      </c>
      <c r="AF29">
        <v>819</v>
      </c>
      <c r="AG29" s="2">
        <f>IFERROR(VLOOKUP(B29,[1]Hoja2!$C$1:$AM$841,37,FALSE),"n/a")</f>
        <v>819</v>
      </c>
      <c r="AH29" s="10">
        <f>VLOOKUP(AX29,[1]Hoja2!$B$2:$AO$762,17,FALSE)</f>
        <v>15</v>
      </c>
      <c r="AI29" s="10">
        <f>VLOOKUP(AX29,[1]Hoja2!$B$2:$AO$762,23,FALSE)</f>
        <v>0.6</v>
      </c>
      <c r="AJ29" s="10">
        <f>VLOOKUP(AX29,[1]Hoja2!$B$2:$AO$762,28,FALSE)</f>
        <v>5.6000000000000008E-2</v>
      </c>
      <c r="AK29" s="10" t="str">
        <f>VLOOKUP(AX29,[1]Hoja2!$B$2:$AO$762,19,FALSE)</f>
        <v>Departmental Digital</v>
      </c>
      <c r="AL29">
        <f t="shared" si="1"/>
        <v>1</v>
      </c>
      <c r="AM29">
        <f t="shared" si="2"/>
        <v>0</v>
      </c>
      <c r="AN29">
        <f t="shared" si="3"/>
        <v>1</v>
      </c>
      <c r="AO29">
        <f t="shared" si="4"/>
        <v>0</v>
      </c>
      <c r="AP29">
        <f t="shared" si="5"/>
        <v>1</v>
      </c>
      <c r="AQ29">
        <f t="shared" si="6"/>
        <v>0</v>
      </c>
      <c r="AR29">
        <f>+INDEX([1]Hoja2!$AM$2:$AM$841,MATCH(B29,[1]Hoja2!$C$2:$C$841,0))</f>
        <v>819</v>
      </c>
      <c r="AS29" t="str">
        <f t="shared" si="7"/>
        <v>0EX929399927</v>
      </c>
      <c r="AT29" s="2">
        <f>IFERROR(VLOOKUP(AS29,[1]Hoja2!$A$1:$AM$841,38,FALSE),"n/a")</f>
        <v>0</v>
      </c>
      <c r="AU29" s="8">
        <f t="shared" si="0"/>
        <v>2</v>
      </c>
      <c r="AV29">
        <f>VLOOKUP(B29,[1]Hoja2!$C$2:$AO$762,39,FALSE)</f>
        <v>2</v>
      </c>
      <c r="AW29">
        <f>IF(AU29=AV29,VLOOKUP(B29,[1]Hoja2!$C$2:$AO$762,37,FALSE),IF(AV29&lt;2,VLOOKUP(B29,[1]Hoja2!$C$2:$AO$762,37,FALSE)))</f>
        <v>819</v>
      </c>
      <c r="AX29" t="str">
        <f>B29 &amp; COUNTIF(B$2:B29, B29)</f>
        <v>0EX92939991</v>
      </c>
      <c r="AY29" s="10">
        <f>VLOOKUP(AX29,[1]Hoja2!$B$2:$AO$762,38,FALSE)</f>
        <v>819</v>
      </c>
      <c r="AZ29" s="9">
        <f t="shared" si="15"/>
        <v>0</v>
      </c>
      <c r="BA29">
        <f t="shared" si="22"/>
        <v>0</v>
      </c>
      <c r="BB29">
        <f t="shared" si="23"/>
        <v>0.15733340000000001</v>
      </c>
      <c r="BC29">
        <f t="shared" si="24"/>
        <v>0</v>
      </c>
    </row>
    <row r="30" spans="1:57" x14ac:dyDescent="0.25">
      <c r="A30">
        <v>67999</v>
      </c>
      <c r="B30" t="s">
        <v>79</v>
      </c>
      <c r="C30">
        <v>2019</v>
      </c>
      <c r="D30" t="s">
        <v>30</v>
      </c>
      <c r="E30" t="s">
        <v>31</v>
      </c>
      <c r="F30">
        <v>27</v>
      </c>
      <c r="G30" t="s">
        <v>44</v>
      </c>
      <c r="H30">
        <v>0</v>
      </c>
      <c r="I30" t="s">
        <v>64</v>
      </c>
      <c r="J30">
        <v>655</v>
      </c>
      <c r="K30">
        <v>1365</v>
      </c>
      <c r="L30">
        <v>0</v>
      </c>
      <c r="M30">
        <v>0</v>
      </c>
      <c r="N30">
        <v>0.6</v>
      </c>
      <c r="O30">
        <v>0.8</v>
      </c>
      <c r="P30">
        <v>1.05</v>
      </c>
      <c r="Q30">
        <v>1.1000000000000001</v>
      </c>
      <c r="R30" t="s">
        <v>46</v>
      </c>
      <c r="S30">
        <v>5</v>
      </c>
      <c r="T30">
        <v>9</v>
      </c>
      <c r="U30" t="s">
        <v>47</v>
      </c>
      <c r="V30" t="s">
        <v>64</v>
      </c>
      <c r="W30" t="s">
        <v>80</v>
      </c>
      <c r="X30">
        <v>2019</v>
      </c>
      <c r="Y30" t="s">
        <v>37</v>
      </c>
      <c r="Z30" t="s">
        <v>38</v>
      </c>
      <c r="AA30">
        <v>16</v>
      </c>
      <c r="AB30">
        <v>0</v>
      </c>
      <c r="AC30">
        <v>20</v>
      </c>
      <c r="AD30">
        <v>0</v>
      </c>
      <c r="AE30">
        <v>0</v>
      </c>
      <c r="AF30">
        <v>1365</v>
      </c>
      <c r="AG30" s="2">
        <f>IFERROR(VLOOKUP(B30,[1]Hoja2!$C$1:$AM$841,37,FALSE),"n/a")</f>
        <v>821.0474999999999</v>
      </c>
      <c r="AH30" s="10" t="str">
        <f>VLOOKUP(AX30,[1]Hoja2!$B$2:$AO$762,17,FALSE)</f>
        <v xml:space="preserve">  </v>
      </c>
      <c r="AI30" s="10">
        <f>VLOOKUP(AX30,[1]Hoja2!$B$2:$AO$762,23,FALSE)</f>
        <v>1</v>
      </c>
      <c r="AJ30" s="10">
        <f>VLOOKUP(AX30,[1]Hoja2!$B$2:$AO$762,28,FALSE)</f>
        <v>2.5940000000000003</v>
      </c>
      <c r="AK30" s="10" t="str">
        <f>VLOOKUP(AX30,[1]Hoja2!$B$2:$AO$762,19,FALSE)</f>
        <v>A3 Office Color Laser MFPs</v>
      </c>
      <c r="AL30">
        <f t="shared" si="1"/>
        <v>0</v>
      </c>
      <c r="AM30">
        <f t="shared" si="2"/>
        <v>0</v>
      </c>
      <c r="AN30">
        <f t="shared" si="3"/>
        <v>0</v>
      </c>
      <c r="AO30">
        <f t="shared" si="4"/>
        <v>0</v>
      </c>
      <c r="AP30">
        <f t="shared" si="5"/>
        <v>1</v>
      </c>
      <c r="AQ30">
        <f t="shared" si="6"/>
        <v>0</v>
      </c>
      <c r="AR30">
        <f>+INDEX([1]Hoja2!$AM$2:$AM$841,MATCH(B30,[1]Hoja2!$C$2:$C$841,0))</f>
        <v>821.0474999999999</v>
      </c>
      <c r="AS30" t="str">
        <f t="shared" si="7"/>
        <v>7TX13577627</v>
      </c>
      <c r="AT30" s="2">
        <f>IFERROR(VLOOKUP(AS30,[1]Hoja2!$A$1:$AM$841,38,FALSE),"n/a")</f>
        <v>0</v>
      </c>
      <c r="AU30" s="8">
        <f t="shared" si="0"/>
        <v>1</v>
      </c>
      <c r="AV30">
        <f>VLOOKUP(B30,[1]Hoja2!$C$2:$AO$762,39,FALSE)</f>
        <v>1</v>
      </c>
      <c r="AW30">
        <f>IF(AU30=AV30,VLOOKUP(B30,[1]Hoja2!$C$2:$AO$762,37,FALSE),IF(AV30&lt;2,VLOOKUP(B30,[1]Hoja2!$C$2:$AO$762,37,FALSE)))</f>
        <v>821.0474999999999</v>
      </c>
      <c r="AX30" t="str">
        <f>B30 &amp; COUNTIF(B$2:B30, B30)</f>
        <v>7TX1357761</v>
      </c>
      <c r="AY30" s="10">
        <f>VLOOKUP(AX30,[1]Hoja2!$B$2:$AO$762,38,FALSE)</f>
        <v>821.0474999999999</v>
      </c>
      <c r="AZ30" s="9">
        <f t="shared" si="15"/>
        <v>0</v>
      </c>
      <c r="BA30">
        <f t="shared" si="22"/>
        <v>3</v>
      </c>
      <c r="BB30">
        <f t="shared" si="23"/>
        <v>-2.5940000000000003</v>
      </c>
      <c r="BC30">
        <f t="shared" si="24"/>
        <v>3</v>
      </c>
    </row>
    <row r="31" spans="1:57" hidden="1" x14ac:dyDescent="0.25">
      <c r="A31">
        <v>68008</v>
      </c>
      <c r="B31" t="s">
        <v>677</v>
      </c>
      <c r="C31">
        <v>2019</v>
      </c>
      <c r="D31" t="s">
        <v>30</v>
      </c>
      <c r="E31" t="s">
        <v>31</v>
      </c>
      <c r="F31">
        <v>27</v>
      </c>
      <c r="G31" t="s">
        <v>40</v>
      </c>
      <c r="H31">
        <v>0.7</v>
      </c>
      <c r="I31" t="s">
        <v>54</v>
      </c>
      <c r="J31">
        <v>803</v>
      </c>
      <c r="K31">
        <v>1573</v>
      </c>
      <c r="L31">
        <v>0.2</v>
      </c>
      <c r="M31">
        <v>0.6</v>
      </c>
      <c r="N31">
        <v>0.8</v>
      </c>
      <c r="O31">
        <v>1.05</v>
      </c>
      <c r="P31">
        <v>1.1000000000000001</v>
      </c>
      <c r="Q31">
        <v>1.1499999999999999</v>
      </c>
      <c r="R31" t="s">
        <v>46</v>
      </c>
      <c r="S31">
        <v>4</v>
      </c>
      <c r="T31">
        <v>6</v>
      </c>
      <c r="U31" t="s">
        <v>47</v>
      </c>
      <c r="V31" t="s">
        <v>54</v>
      </c>
      <c r="W31" t="s">
        <v>678</v>
      </c>
      <c r="X31">
        <v>2019</v>
      </c>
      <c r="Y31" t="s">
        <v>37</v>
      </c>
      <c r="Z31" t="s">
        <v>38</v>
      </c>
      <c r="AA31">
        <v>1</v>
      </c>
      <c r="AB31">
        <v>1</v>
      </c>
      <c r="AC31">
        <v>37</v>
      </c>
      <c r="AD31">
        <v>0</v>
      </c>
      <c r="AE31">
        <v>0</v>
      </c>
      <c r="AF31">
        <v>0</v>
      </c>
      <c r="AG31" s="2" t="str">
        <f>IFERROR(VLOOKUP(B31,[1]Hoja2!$C$1:$AM$841,37,FALSE),"n/a")</f>
        <v>n/a</v>
      </c>
      <c r="AH31" s="10" t="e">
        <f>VLOOKUP(AX31,[1]Hoja2!$B$2:$AO$762,17,FALSE)</f>
        <v>#N/A</v>
      </c>
      <c r="AI31" s="10" t="e">
        <f>VLOOKUP(AX31,[1]Hoja2!$B$2:$AO$762,23,FALSE)</f>
        <v>#N/A</v>
      </c>
      <c r="AJ31" s="10" t="e">
        <f>VLOOKUP(AX31,[1]Hoja2!$B$2:$AO$762,28,FALSE)</f>
        <v>#N/A</v>
      </c>
      <c r="AK31" s="10" t="e">
        <f>VLOOKUP(AX31,[1]Hoja2!$B$2:$AO$762,19,FALSE)</f>
        <v>#N/A</v>
      </c>
      <c r="AL31" t="e">
        <f t="shared" si="1"/>
        <v>#N/A</v>
      </c>
      <c r="AM31" t="e">
        <f t="shared" si="2"/>
        <v>#N/A</v>
      </c>
      <c r="AN31" t="e">
        <f t="shared" si="3"/>
        <v>#N/A</v>
      </c>
      <c r="AO31" t="e">
        <f t="shared" si="4"/>
        <v>#N/A</v>
      </c>
      <c r="AP31" t="e">
        <f t="shared" si="5"/>
        <v>#N/A</v>
      </c>
      <c r="AQ31" t="str">
        <f t="shared" si="6"/>
        <v>n/a</v>
      </c>
      <c r="AR31">
        <f>+INDEX([1]DETALLE!$AK$2:$AK$841,MATCH(B31,[1]DETALLE!$A$2:$A$841,0))</f>
        <v>715.00000000000011</v>
      </c>
      <c r="AS31" t="str">
        <f>CONCATENATE(B31)</f>
        <v>0E2B646622</v>
      </c>
      <c r="AT31" s="2" t="str">
        <f>IF(IFERROR(VLOOKUP(AS31,[1]Hoja2!$C$1:$AM$841,37,FALSE),"n/a")&lt;&gt;"n/a","a","n/a")</f>
        <v>n/a</v>
      </c>
      <c r="AU31" s="8">
        <f t="shared" si="0"/>
        <v>1</v>
      </c>
      <c r="AV31" t="e">
        <f>VLOOKUP(B31,[1]Hoja2!$C$2:$AO$762,39,FALSE)</f>
        <v>#N/A</v>
      </c>
      <c r="AW31" t="e">
        <f>IF(AU31=AV31,VLOOKUP(B31,[1]Hoja2!$C$2:$AO$762,37,FALSE),IF(AV31&lt;2,VLOOKUP(B31,[1]Hoja2!$C$2:$AO$762,37,FALSE)))</f>
        <v>#N/A</v>
      </c>
      <c r="AX31" t="str">
        <f>B31 &amp; COUNTIF(B$2:B31, B31)</f>
        <v>0E2B6466221</v>
      </c>
      <c r="AY31" t="e">
        <f>VLOOKUP(AX31,[1]Hoja2!$B$2:$AO$762,38,FALSE)</f>
        <v>#N/A</v>
      </c>
      <c r="AZ31" s="9" t="e">
        <f t="shared" si="15"/>
        <v>#N/A</v>
      </c>
    </row>
    <row r="32" spans="1:57" x14ac:dyDescent="0.25">
      <c r="A32">
        <v>68024</v>
      </c>
      <c r="B32" t="s">
        <v>87</v>
      </c>
      <c r="C32">
        <v>2019</v>
      </c>
      <c r="D32" t="s">
        <v>30</v>
      </c>
      <c r="E32" t="s">
        <v>31</v>
      </c>
      <c r="F32">
        <v>28</v>
      </c>
      <c r="G32" t="s">
        <v>40</v>
      </c>
      <c r="H32">
        <v>6.6666669999999997E-2</v>
      </c>
      <c r="I32" t="s">
        <v>45</v>
      </c>
      <c r="J32">
        <v>803</v>
      </c>
      <c r="K32">
        <v>1573</v>
      </c>
      <c r="L32">
        <v>0.2</v>
      </c>
      <c r="M32">
        <v>0.6</v>
      </c>
      <c r="N32">
        <v>0.8</v>
      </c>
      <c r="O32">
        <v>1.05</v>
      </c>
      <c r="P32">
        <v>1.1000000000000001</v>
      </c>
      <c r="Q32">
        <v>1.1499999999999999</v>
      </c>
      <c r="R32" t="s">
        <v>46</v>
      </c>
      <c r="S32">
        <v>4</v>
      </c>
      <c r="T32">
        <v>6</v>
      </c>
      <c r="U32" t="s">
        <v>47</v>
      </c>
      <c r="V32" t="s">
        <v>48</v>
      </c>
      <c r="W32" t="s">
        <v>59</v>
      </c>
      <c r="X32">
        <v>2019</v>
      </c>
      <c r="Y32" t="s">
        <v>37</v>
      </c>
      <c r="Z32" t="s">
        <v>38</v>
      </c>
      <c r="AA32">
        <v>15</v>
      </c>
      <c r="AB32">
        <v>0</v>
      </c>
      <c r="AC32">
        <v>6</v>
      </c>
      <c r="AD32">
        <v>0.6</v>
      </c>
      <c r="AE32">
        <v>1.6666667499999999E-2</v>
      </c>
      <c r="AF32">
        <v>943.8</v>
      </c>
      <c r="AG32" s="2">
        <f>IFERROR(VLOOKUP(B32,[1]Hoja2!$C$1:$AM$841,37,FALSE),"n/a")</f>
        <v>1258.4000000000003</v>
      </c>
      <c r="AH32" s="10">
        <f>VLOOKUP(AX32,[1]Hoja2!$B$2:$AO$762,17,FALSE)</f>
        <v>12</v>
      </c>
      <c r="AI32" s="10">
        <f>VLOOKUP(AX32,[1]Hoja2!$B$2:$AO$762,23,FALSE)</f>
        <v>0.8</v>
      </c>
      <c r="AJ32" s="10">
        <f>VLOOKUP(AX32,[1]Hoja2!$B$2:$AO$762,28,FALSE)</f>
        <v>0.5</v>
      </c>
      <c r="AK32" s="10" t="str">
        <f>VLOOKUP(AX32,[1]Hoja2!$B$2:$AO$762,19,FALSE)</f>
        <v>Light Production Digital Business</v>
      </c>
      <c r="AL32">
        <f t="shared" si="1"/>
        <v>0</v>
      </c>
      <c r="AM32">
        <f t="shared" si="2"/>
        <v>0</v>
      </c>
      <c r="AN32">
        <f t="shared" si="3"/>
        <v>0</v>
      </c>
      <c r="AO32">
        <f t="shared" si="4"/>
        <v>0</v>
      </c>
      <c r="AP32">
        <f t="shared" si="5"/>
        <v>1</v>
      </c>
      <c r="AQ32">
        <f t="shared" si="6"/>
        <v>1</v>
      </c>
      <c r="AR32">
        <f>+INDEX([1]Hoja2!$AM$2:$AM$841,MATCH(B32,[1]Hoja2!$C$2:$C$841,0))</f>
        <v>1258.4000000000003</v>
      </c>
      <c r="AS32" t="str">
        <f t="shared" si="7"/>
        <v>0BG295162728</v>
      </c>
      <c r="AT32" s="2">
        <f>IFERROR(VLOOKUP(AS32,[1]Hoja2!$A$1:$AM$841,38,FALSE),"n/a")</f>
        <v>0</v>
      </c>
      <c r="AU32" s="8">
        <f t="shared" si="0"/>
        <v>2</v>
      </c>
      <c r="AV32">
        <f>VLOOKUP(B32,[1]Hoja2!$C$2:$AO$762,39,FALSE)</f>
        <v>1</v>
      </c>
      <c r="AW32">
        <f>IF(AU32=AV32,VLOOKUP(B32,[1]Hoja2!$C$2:$AO$762,37,FALSE),IF(AV32&lt;2,VLOOKUP(B32,[1]Hoja2!$C$2:$AO$762,37,FALSE)))</f>
        <v>1258.4000000000003</v>
      </c>
      <c r="AX32" t="str">
        <f>B32 &amp; COUNTIF(B$2:B32, B32)</f>
        <v>0BG29516271</v>
      </c>
      <c r="AY32" s="10">
        <f>VLOOKUP(AX32,[1]Hoja2!$B$2:$AO$762,38,FALSE)</f>
        <v>1258.4000000000003</v>
      </c>
      <c r="AZ32" s="9">
        <f t="shared" si="15"/>
        <v>0</v>
      </c>
      <c r="BA32">
        <f>IF(Q32="NA",2,IF(OR(G32="INSTALACION NUEVA",G32="Mantenimiento preventivo"),3,IF(AND(AC32&lt;AH32,AL32&lt;&gt;1),4,IF(AY32&gt;AF32,1,0))))</f>
        <v>4</v>
      </c>
      <c r="BB32">
        <f>AE32-AJ32</f>
        <v>-0.48333333249999999</v>
      </c>
      <c r="BC32">
        <f>+_xlfn.IFS(Q32="NA",2,OR(G32="INSTALACION NUEVA",G32="Mantenimiento preventivo"),3,AND(AC32&lt;AH32,AL32&lt;&gt;1),4,AY32&gt;AF32,1,TRUE,0)</f>
        <v>4</v>
      </c>
    </row>
    <row r="33" spans="1:55" hidden="1" x14ac:dyDescent="0.25">
      <c r="A33">
        <v>68050</v>
      </c>
      <c r="B33" t="s">
        <v>82</v>
      </c>
      <c r="C33">
        <v>2019</v>
      </c>
      <c r="D33" t="s">
        <v>30</v>
      </c>
      <c r="E33" t="s">
        <v>31</v>
      </c>
      <c r="F33">
        <v>28</v>
      </c>
      <c r="G33" t="s">
        <v>32</v>
      </c>
      <c r="H33">
        <v>0</v>
      </c>
      <c r="I33" t="s">
        <v>34</v>
      </c>
      <c r="J33">
        <v>468</v>
      </c>
      <c r="K33">
        <v>715</v>
      </c>
      <c r="L33">
        <v>0</v>
      </c>
      <c r="M33">
        <v>0</v>
      </c>
      <c r="N33">
        <v>0</v>
      </c>
      <c r="O33">
        <v>0.6</v>
      </c>
      <c r="P33">
        <v>0.8</v>
      </c>
      <c r="Q33">
        <v>1.05</v>
      </c>
      <c r="R33" t="s">
        <v>46</v>
      </c>
      <c r="S33">
        <v>5</v>
      </c>
      <c r="T33">
        <v>9</v>
      </c>
      <c r="U33" t="s">
        <v>47</v>
      </c>
      <c r="V33" t="s">
        <v>34</v>
      </c>
      <c r="W33" t="s">
        <v>83</v>
      </c>
      <c r="X33">
        <v>2019</v>
      </c>
      <c r="Y33" t="s">
        <v>37</v>
      </c>
      <c r="Z33" t="s">
        <v>38</v>
      </c>
      <c r="AA33">
        <v>1</v>
      </c>
      <c r="AB33">
        <v>0</v>
      </c>
      <c r="AC33">
        <v>34</v>
      </c>
      <c r="AD33">
        <v>0</v>
      </c>
      <c r="AE33">
        <v>0</v>
      </c>
      <c r="AF33">
        <v>715</v>
      </c>
      <c r="AG33" s="2" t="str">
        <f>IFERROR(VLOOKUP(B33,[1]Hoja2!$C$1:$AM$841,37,FALSE),"n/a")</f>
        <v>n/a</v>
      </c>
      <c r="AH33" s="10" t="e">
        <f>VLOOKUP(AX33,[1]Hoja2!$B$2:$AO$762,17,FALSE)</f>
        <v>#N/A</v>
      </c>
      <c r="AI33" s="10" t="e">
        <f>VLOOKUP(AX33,[1]Hoja2!$B$2:$AO$762,23,FALSE)</f>
        <v>#N/A</v>
      </c>
      <c r="AJ33" s="10" t="e">
        <f>VLOOKUP(AX33,[1]Hoja2!$B$2:$AO$762,28,FALSE)</f>
        <v>#N/A</v>
      </c>
      <c r="AK33" s="10" t="e">
        <f>VLOOKUP(AX33,[1]Hoja2!$B$2:$AO$762,19,FALSE)</f>
        <v>#N/A</v>
      </c>
      <c r="AL33" t="e">
        <f t="shared" si="1"/>
        <v>#N/A</v>
      </c>
      <c r="AM33" t="e">
        <f t="shared" si="2"/>
        <v>#N/A</v>
      </c>
      <c r="AN33" t="e">
        <f t="shared" si="3"/>
        <v>#N/A</v>
      </c>
      <c r="AO33" t="e">
        <f t="shared" si="4"/>
        <v>#N/A</v>
      </c>
      <c r="AP33" t="e">
        <f t="shared" si="5"/>
        <v>#N/A</v>
      </c>
      <c r="AQ33" t="str">
        <f t="shared" si="6"/>
        <v>n/a</v>
      </c>
      <c r="AR33" t="e">
        <f>+INDEX([1]DETALLE!$AK$2:$AK$841,MATCH(B33,[1]DETALLE!$A$2:$A$841,0))</f>
        <v>#N/A</v>
      </c>
      <c r="AS33" t="str">
        <f>CONCATENATE(B33)</f>
        <v>03BT801962</v>
      </c>
      <c r="AT33" s="2" t="str">
        <f>IF(IFERROR(VLOOKUP(AS33,[1]Hoja2!$C$1:$AM$841,37,FALSE),"n/a")&lt;&gt;"n/a","a","n/a")</f>
        <v>n/a</v>
      </c>
      <c r="AU33" s="8">
        <f t="shared" si="0"/>
        <v>1</v>
      </c>
      <c r="AV33" t="e">
        <f>VLOOKUP(B33,[1]Hoja2!$C$2:$AO$762,39,FALSE)</f>
        <v>#N/A</v>
      </c>
      <c r="AW33" t="e">
        <f>IF(AU33=AV33,VLOOKUP(B33,[1]Hoja2!$C$2:$AO$762,37,FALSE),IF(AV33&lt;2,VLOOKUP(B33,[1]Hoja2!$C$2:$AO$762,37,FALSE)))</f>
        <v>#N/A</v>
      </c>
      <c r="AX33" t="str">
        <f>B33 &amp; COUNTIF(B$2:B33, B33)</f>
        <v>03BT8019621</v>
      </c>
      <c r="AY33" t="e">
        <f>VLOOKUP(AX33,[1]Hoja2!$B$2:$AO$762,38,FALSE)</f>
        <v>#N/A</v>
      </c>
      <c r="AZ33" s="9" t="e">
        <f t="shared" si="15"/>
        <v>#N/A</v>
      </c>
    </row>
    <row r="34" spans="1:55" x14ac:dyDescent="0.25">
      <c r="A34">
        <v>68113</v>
      </c>
      <c r="B34" t="s">
        <v>89</v>
      </c>
      <c r="C34">
        <v>2019</v>
      </c>
      <c r="D34" t="s">
        <v>30</v>
      </c>
      <c r="E34" t="s">
        <v>31</v>
      </c>
      <c r="F34">
        <v>28</v>
      </c>
      <c r="G34" t="s">
        <v>40</v>
      </c>
      <c r="H34">
        <v>1.3833329999999999</v>
      </c>
      <c r="I34" t="s">
        <v>45</v>
      </c>
      <c r="J34">
        <v>803</v>
      </c>
      <c r="K34">
        <v>1573</v>
      </c>
      <c r="L34">
        <v>0.2</v>
      </c>
      <c r="M34">
        <v>0.6</v>
      </c>
      <c r="N34">
        <v>0.8</v>
      </c>
      <c r="O34">
        <v>1.05</v>
      </c>
      <c r="P34">
        <v>1.1000000000000001</v>
      </c>
      <c r="Q34">
        <v>1.1499999999999999</v>
      </c>
      <c r="R34" t="s">
        <v>46</v>
      </c>
      <c r="S34">
        <v>4</v>
      </c>
      <c r="T34">
        <v>6</v>
      </c>
      <c r="U34" t="s">
        <v>85</v>
      </c>
      <c r="V34" t="s">
        <v>48</v>
      </c>
      <c r="W34" t="s">
        <v>42</v>
      </c>
      <c r="X34">
        <v>2019</v>
      </c>
      <c r="Y34" t="s">
        <v>37</v>
      </c>
      <c r="Z34" t="s">
        <v>38</v>
      </c>
      <c r="AA34">
        <v>4</v>
      </c>
      <c r="AB34">
        <v>0</v>
      </c>
      <c r="AC34">
        <v>7</v>
      </c>
      <c r="AD34">
        <v>0.8</v>
      </c>
      <c r="AE34">
        <v>0.2305555</v>
      </c>
      <c r="AF34">
        <v>1258.4000000000001</v>
      </c>
      <c r="AG34" s="2">
        <f>IFERROR(VLOOKUP(B34,[1]Hoja2!$C$1:$AM$841,37,FALSE),"n/a")</f>
        <v>1258.4000000000003</v>
      </c>
      <c r="AH34" s="10">
        <f>VLOOKUP(AX34,[1]Hoja2!$B$2:$AO$762,17,FALSE)</f>
        <v>7</v>
      </c>
      <c r="AI34" s="10">
        <f>VLOOKUP(AX34,[1]Hoja2!$B$2:$AO$762,23,FALSE)</f>
        <v>0.8</v>
      </c>
      <c r="AJ34" s="10">
        <f>VLOOKUP(AX34,[1]Hoja2!$B$2:$AO$762,28,FALSE)</f>
        <v>0.28166666666666668</v>
      </c>
      <c r="AK34" s="10" t="str">
        <f>VLOOKUP(AX34,[1]Hoja2!$B$2:$AO$762,19,FALSE)</f>
        <v>Light Production Digital Business</v>
      </c>
      <c r="AL34">
        <f t="shared" si="1"/>
        <v>1</v>
      </c>
      <c r="AM34">
        <f t="shared" si="2"/>
        <v>1</v>
      </c>
      <c r="AN34">
        <f t="shared" si="3"/>
        <v>1</v>
      </c>
      <c r="AO34">
        <f t="shared" si="4"/>
        <v>0</v>
      </c>
      <c r="AP34">
        <f t="shared" si="5"/>
        <v>1</v>
      </c>
      <c r="AQ34">
        <f t="shared" si="6"/>
        <v>0</v>
      </c>
      <c r="AR34">
        <f>+INDEX([1]Hoja2!$AM$2:$AM$841,MATCH(B34,[1]Hoja2!$C$2:$C$841,0))</f>
        <v>1258.4000000000003</v>
      </c>
      <c r="AS34" t="str">
        <f t="shared" si="7"/>
        <v>0FBG47958328</v>
      </c>
      <c r="AT34" s="2">
        <f>IFERROR(VLOOKUP(AS34,[1]Hoja2!$A$1:$AM$841,38,FALSE),"n/a")</f>
        <v>0</v>
      </c>
      <c r="AU34" s="8">
        <f t="shared" si="0"/>
        <v>2</v>
      </c>
      <c r="AV34">
        <f>VLOOKUP(B34,[1]Hoja2!$C$2:$AO$762,39,FALSE)</f>
        <v>1</v>
      </c>
      <c r="AW34">
        <f>IF(AU34=AV34,VLOOKUP(B34,[1]Hoja2!$C$2:$AO$762,37,FALSE),IF(AV34&lt;2,VLOOKUP(B34,[1]Hoja2!$C$2:$AO$762,37,FALSE)))</f>
        <v>1258.4000000000003</v>
      </c>
      <c r="AX34" t="str">
        <f>B34 &amp; COUNTIF(B$2:B34, B34)</f>
        <v>0FBG4795831</v>
      </c>
      <c r="AY34" s="10">
        <f>VLOOKUP(AX34,[1]Hoja2!$B$2:$AO$762,38,FALSE)</f>
        <v>1258.4000000000003</v>
      </c>
      <c r="AZ34" s="9">
        <f t="shared" si="15"/>
        <v>0</v>
      </c>
      <c r="BA34">
        <f t="shared" ref="BA34:BA36" si="25">IF(Q34="NA",2,IF(OR(G34="INSTALACION NUEVA",G34="Mantenimiento preventivo"),3,IF(AND(AC34&lt;AH34,AL34&lt;&gt;1),4,IF(AY34&gt;AF34,1,0))))</f>
        <v>0</v>
      </c>
      <c r="BB34">
        <f t="shared" ref="BB34:BB36" si="26">AE34-AJ34</f>
        <v>-5.111116666666668E-2</v>
      </c>
      <c r="BC34">
        <f t="shared" ref="BC34:BC36" si="27">+_xlfn.IFS(Q34="NA",2,OR(G34="INSTALACION NUEVA",G34="Mantenimiento preventivo"),3,AND(AC34&lt;AH34,AL34&lt;&gt;1),4,AY34&gt;AF34,1,TRUE,0)</f>
        <v>0</v>
      </c>
    </row>
    <row r="35" spans="1:55" x14ac:dyDescent="0.25">
      <c r="A35">
        <v>68117</v>
      </c>
      <c r="B35" t="s">
        <v>86</v>
      </c>
      <c r="C35">
        <v>2019</v>
      </c>
      <c r="D35" t="s">
        <v>30</v>
      </c>
      <c r="E35" t="s">
        <v>31</v>
      </c>
      <c r="F35">
        <v>28</v>
      </c>
      <c r="G35" t="s">
        <v>40</v>
      </c>
      <c r="H35">
        <v>1.816667</v>
      </c>
      <c r="I35" t="s">
        <v>45</v>
      </c>
      <c r="J35">
        <v>803</v>
      </c>
      <c r="K35">
        <v>1573</v>
      </c>
      <c r="L35">
        <v>0.2</v>
      </c>
      <c r="M35">
        <v>0.6</v>
      </c>
      <c r="N35">
        <v>0.8</v>
      </c>
      <c r="O35">
        <v>1.05</v>
      </c>
      <c r="P35">
        <v>1.1000000000000001</v>
      </c>
      <c r="Q35">
        <v>1.1499999999999999</v>
      </c>
      <c r="R35" t="s">
        <v>46</v>
      </c>
      <c r="S35">
        <v>4</v>
      </c>
      <c r="T35">
        <v>6</v>
      </c>
      <c r="U35" t="s">
        <v>47</v>
      </c>
      <c r="V35" t="s">
        <v>48</v>
      </c>
      <c r="W35" t="s">
        <v>55</v>
      </c>
      <c r="X35">
        <v>2019</v>
      </c>
      <c r="Y35" t="s">
        <v>37</v>
      </c>
      <c r="Z35" t="s">
        <v>38</v>
      </c>
      <c r="AA35">
        <v>1</v>
      </c>
      <c r="AB35">
        <v>0</v>
      </c>
      <c r="AC35">
        <v>3</v>
      </c>
      <c r="AD35">
        <v>0.6</v>
      </c>
      <c r="AE35">
        <v>0.45416675000000001</v>
      </c>
      <c r="AF35">
        <v>943.8</v>
      </c>
      <c r="AG35" s="2">
        <f>IFERROR(VLOOKUP(B35,[1]Hoja2!$C$1:$AM$841,37,FALSE),"n/a")</f>
        <v>0</v>
      </c>
      <c r="AH35" s="10">
        <f>VLOOKUP(AX35,[1]Hoja2!$B$2:$AO$762,17,FALSE)</f>
        <v>3</v>
      </c>
      <c r="AI35" s="10">
        <f>VLOOKUP(AX35,[1]Hoja2!$B$2:$AO$762,23,FALSE)</f>
        <v>0</v>
      </c>
      <c r="AJ35" s="10">
        <f>VLOOKUP(AX35,[1]Hoja2!$B$2:$AO$762,28,FALSE)</f>
        <v>0.57999999999999996</v>
      </c>
      <c r="AK35" s="10" t="str">
        <f>VLOOKUP(AX35,[1]Hoja2!$B$2:$AO$762,19,FALSE)</f>
        <v>Light Production Digital Business</v>
      </c>
      <c r="AL35">
        <f t="shared" si="1"/>
        <v>0</v>
      </c>
      <c r="AM35">
        <f t="shared" si="2"/>
        <v>1</v>
      </c>
      <c r="AN35">
        <f t="shared" si="3"/>
        <v>0</v>
      </c>
      <c r="AO35">
        <f t="shared" si="4"/>
        <v>0</v>
      </c>
      <c r="AP35">
        <f t="shared" si="5"/>
        <v>1</v>
      </c>
      <c r="AQ35">
        <f t="shared" si="6"/>
        <v>0</v>
      </c>
      <c r="AR35">
        <f>+INDEX([1]Hoja2!$AM$2:$AM$841,MATCH(B35,[1]Hoja2!$C$2:$C$841,0))</f>
        <v>0</v>
      </c>
      <c r="AS35" t="str">
        <f t="shared" si="7"/>
        <v>0BG294675028</v>
      </c>
      <c r="AT35" s="2">
        <f>IFERROR(VLOOKUP(AS35,[1]Hoja2!$A$1:$AM$841,38,FALSE),"n/a")</f>
        <v>0</v>
      </c>
      <c r="AU35" s="8">
        <f t="shared" si="0"/>
        <v>1</v>
      </c>
      <c r="AV35">
        <f>VLOOKUP(B35,[1]Hoja2!$C$2:$AO$762,39,FALSE)</f>
        <v>1</v>
      </c>
      <c r="AW35">
        <f>IF(AU35=AV35,VLOOKUP(B35,[1]Hoja2!$C$2:$AO$762,37,FALSE),IF(AV35&lt;2,VLOOKUP(B35,[1]Hoja2!$C$2:$AO$762,37,FALSE)))</f>
        <v>0</v>
      </c>
      <c r="AX35" t="str">
        <f>B35 &amp; COUNTIF(B$2:B35, B35)</f>
        <v>0BG29467501</v>
      </c>
      <c r="AY35" s="10">
        <f>VLOOKUP(AX35,[1]Hoja2!$B$2:$AO$762,38,FALSE)</f>
        <v>0</v>
      </c>
      <c r="AZ35" s="9">
        <f t="shared" si="15"/>
        <v>0</v>
      </c>
      <c r="BA35">
        <f t="shared" si="25"/>
        <v>0</v>
      </c>
      <c r="BB35">
        <f t="shared" si="26"/>
        <v>-0.12583324999999995</v>
      </c>
      <c r="BC35">
        <f t="shared" si="27"/>
        <v>0</v>
      </c>
    </row>
    <row r="36" spans="1:55" x14ac:dyDescent="0.25">
      <c r="A36">
        <v>68136</v>
      </c>
      <c r="B36" t="s">
        <v>90</v>
      </c>
      <c r="C36">
        <v>2019</v>
      </c>
      <c r="D36" t="s">
        <v>30</v>
      </c>
      <c r="E36" t="s">
        <v>31</v>
      </c>
      <c r="F36">
        <v>28</v>
      </c>
      <c r="G36" t="s">
        <v>44</v>
      </c>
      <c r="H36">
        <v>0</v>
      </c>
      <c r="I36" t="s">
        <v>91</v>
      </c>
      <c r="J36">
        <v>803</v>
      </c>
      <c r="K36">
        <v>1573</v>
      </c>
      <c r="L36">
        <v>0.2</v>
      </c>
      <c r="M36">
        <v>0.6</v>
      </c>
      <c r="N36">
        <v>0.8</v>
      </c>
      <c r="O36">
        <v>1.05</v>
      </c>
      <c r="P36">
        <v>1.1000000000000001</v>
      </c>
      <c r="Q36">
        <v>1.1499999999999999</v>
      </c>
      <c r="R36" t="s">
        <v>46</v>
      </c>
      <c r="S36">
        <v>4</v>
      </c>
      <c r="T36">
        <v>6</v>
      </c>
      <c r="U36" t="s">
        <v>47</v>
      </c>
      <c r="V36" t="s">
        <v>91</v>
      </c>
      <c r="W36" t="s">
        <v>61</v>
      </c>
      <c r="X36">
        <v>2019</v>
      </c>
      <c r="Y36" t="s">
        <v>37</v>
      </c>
      <c r="Z36" t="s">
        <v>38</v>
      </c>
      <c r="AA36">
        <v>3</v>
      </c>
      <c r="AB36">
        <v>0</v>
      </c>
      <c r="AC36">
        <v>155</v>
      </c>
      <c r="AD36">
        <v>0</v>
      </c>
      <c r="AE36">
        <v>0</v>
      </c>
      <c r="AF36">
        <v>1573</v>
      </c>
      <c r="AG36" s="2">
        <f>IFERROR(VLOOKUP(B36,[1]Hoja2!$C$1:$AM$841,37,FALSE),"n/a")</f>
        <v>1808.95</v>
      </c>
      <c r="AH36" s="10">
        <f>VLOOKUP(AX36,[1]Hoja2!$B$2:$AO$762,17,FALSE)</f>
        <v>175</v>
      </c>
      <c r="AI36" s="10">
        <f>VLOOKUP(AX36,[1]Hoja2!$B$2:$AO$762,23,FALSE)</f>
        <v>1.1499999999999999</v>
      </c>
      <c r="AJ36" s="10">
        <f>VLOOKUP(AX36,[1]Hoja2!$B$2:$AO$762,28,FALSE)</f>
        <v>0.78249999999999997</v>
      </c>
      <c r="AK36" s="10" t="str">
        <f>VLOOKUP(AX36,[1]Hoja2!$B$2:$AO$762,19,FALSE)</f>
        <v>WF Mono Systems and Legacy Color</v>
      </c>
      <c r="AL36">
        <f t="shared" si="1"/>
        <v>0</v>
      </c>
      <c r="AM36">
        <f t="shared" si="2"/>
        <v>0</v>
      </c>
      <c r="AN36">
        <f t="shared" si="3"/>
        <v>0</v>
      </c>
      <c r="AO36">
        <f t="shared" si="4"/>
        <v>0</v>
      </c>
      <c r="AP36">
        <f t="shared" si="5"/>
        <v>1</v>
      </c>
      <c r="AQ36">
        <f t="shared" si="6"/>
        <v>1</v>
      </c>
      <c r="AR36">
        <f>+INDEX([1]Hoja2!$AM$2:$AM$841,MATCH(B36,[1]Hoja2!$C$2:$C$841,0))</f>
        <v>1808.95</v>
      </c>
      <c r="AS36" t="str">
        <f t="shared" si="7"/>
        <v>0PW411139628</v>
      </c>
      <c r="AT36" s="2">
        <f>IFERROR(VLOOKUP(AS36,[1]Hoja2!$A$1:$AM$841,38,FALSE),"n/a")</f>
        <v>0</v>
      </c>
      <c r="AU36" s="8">
        <f t="shared" si="0"/>
        <v>3</v>
      </c>
      <c r="AV36">
        <f>VLOOKUP(B36,[1]Hoja2!$C$2:$AO$762,39,FALSE)</f>
        <v>2</v>
      </c>
      <c r="AW36">
        <f>VLOOKUP(B36,[1]Hoja2!$C$2:$AO$762,37,FALSE)</f>
        <v>1808.95</v>
      </c>
      <c r="AX36" t="str">
        <f>B36 &amp; COUNTIF(B$2:B36, B36)</f>
        <v>0PW41113961</v>
      </c>
      <c r="AY36" s="10">
        <f>VLOOKUP(AX36,[1]Hoja2!$B$2:$AO$762,38,FALSE)</f>
        <v>1808.95</v>
      </c>
      <c r="AZ36" s="9">
        <f t="shared" si="15"/>
        <v>0</v>
      </c>
      <c r="BA36">
        <f t="shared" si="25"/>
        <v>3</v>
      </c>
      <c r="BB36">
        <f t="shared" si="26"/>
        <v>-0.78249999999999997</v>
      </c>
      <c r="BC36">
        <f t="shared" si="27"/>
        <v>3</v>
      </c>
    </row>
    <row r="37" spans="1:55" hidden="1" x14ac:dyDescent="0.25">
      <c r="A37">
        <v>68188</v>
      </c>
      <c r="B37" t="s">
        <v>679</v>
      </c>
      <c r="C37">
        <v>2019</v>
      </c>
      <c r="D37" t="s">
        <v>30</v>
      </c>
      <c r="E37" t="s">
        <v>31</v>
      </c>
      <c r="F37">
        <v>28</v>
      </c>
      <c r="G37" t="s">
        <v>40</v>
      </c>
      <c r="H37">
        <v>6.6666669999999997E-2</v>
      </c>
      <c r="I37" t="s">
        <v>116</v>
      </c>
      <c r="J37">
        <v>655</v>
      </c>
      <c r="K37">
        <v>1365</v>
      </c>
      <c r="L37">
        <v>0</v>
      </c>
      <c r="M37">
        <v>0</v>
      </c>
      <c r="N37">
        <v>0.6</v>
      </c>
      <c r="O37">
        <v>0.8</v>
      </c>
      <c r="P37">
        <v>1.05</v>
      </c>
      <c r="Q37">
        <v>1.1000000000000001</v>
      </c>
      <c r="R37" t="s">
        <v>420</v>
      </c>
      <c r="S37">
        <v>5</v>
      </c>
      <c r="T37">
        <v>9</v>
      </c>
      <c r="U37" t="s">
        <v>47</v>
      </c>
      <c r="V37" t="s">
        <v>45</v>
      </c>
      <c r="W37" t="s">
        <v>36</v>
      </c>
      <c r="X37">
        <v>2019</v>
      </c>
      <c r="Y37" t="s">
        <v>37</v>
      </c>
      <c r="Z37" t="s">
        <v>38</v>
      </c>
      <c r="AA37">
        <v>1</v>
      </c>
      <c r="AB37">
        <v>1</v>
      </c>
      <c r="AC37">
        <v>115</v>
      </c>
      <c r="AD37">
        <v>0</v>
      </c>
      <c r="AE37">
        <v>0</v>
      </c>
      <c r="AF37">
        <v>0</v>
      </c>
      <c r="AG37" s="2" t="str">
        <f>IFERROR(VLOOKUP(B37,[1]Hoja2!$C$1:$AM$841,37,FALSE),"n/a")</f>
        <v>n/a</v>
      </c>
      <c r="AH37" s="10" t="e">
        <f>VLOOKUP(AX37,[1]Hoja2!$B$2:$AO$762,17,FALSE)</f>
        <v>#N/A</v>
      </c>
      <c r="AI37" s="10" t="e">
        <f>VLOOKUP(AX37,[1]Hoja2!$B$2:$AO$762,23,FALSE)</f>
        <v>#N/A</v>
      </c>
      <c r="AJ37" s="10" t="e">
        <f>VLOOKUP(AX37,[1]Hoja2!$B$2:$AO$762,28,FALSE)</f>
        <v>#N/A</v>
      </c>
      <c r="AK37" s="10" t="e">
        <f>VLOOKUP(AX37,[1]Hoja2!$B$2:$AO$762,19,FALSE)</f>
        <v>#N/A</v>
      </c>
      <c r="AL37" t="e">
        <f t="shared" si="1"/>
        <v>#N/A</v>
      </c>
      <c r="AM37" t="e">
        <f t="shared" si="2"/>
        <v>#N/A</v>
      </c>
      <c r="AN37" t="e">
        <f t="shared" si="3"/>
        <v>#N/A</v>
      </c>
      <c r="AO37" t="e">
        <f t="shared" si="4"/>
        <v>#N/A</v>
      </c>
      <c r="AP37" t="e">
        <f t="shared" si="5"/>
        <v>#N/A</v>
      </c>
      <c r="AQ37" t="str">
        <f t="shared" si="6"/>
        <v>n/a</v>
      </c>
      <c r="AR37" t="e">
        <f>+INDEX([1]DETALLE!$AK$2:$AK$841,MATCH(B37,[1]DETALLE!$A$2:$A$841,0))</f>
        <v>#N/A</v>
      </c>
      <c r="AS37" t="str">
        <f>CONCATENATE(B37)</f>
        <v>0Y4X847244</v>
      </c>
      <c r="AT37" s="2" t="str">
        <f>IF(IFERROR(VLOOKUP(AS37,[1]Hoja2!$C$1:$AM$841,37,FALSE),"n/a")&lt;&gt;"n/a","a","n/a")</f>
        <v>n/a</v>
      </c>
      <c r="AU37" s="8">
        <f t="shared" si="0"/>
        <v>1</v>
      </c>
      <c r="AV37" t="e">
        <f>VLOOKUP(B37,[1]Hoja2!$C$2:$AO$762,39,FALSE)</f>
        <v>#N/A</v>
      </c>
      <c r="AW37" t="e">
        <f>IF(AU37=AV37,VLOOKUP(B37,[1]Hoja2!$C$2:$AO$762,37,FALSE),IF(AV37&lt;2,VLOOKUP(B37,[1]Hoja2!$C$2:$AO$762,37,FALSE)))</f>
        <v>#N/A</v>
      </c>
      <c r="AX37" t="str">
        <f>B37 &amp; COUNTIF(B$2:B37, B37)</f>
        <v>0Y4X8472441</v>
      </c>
      <c r="AY37" t="e">
        <f>VLOOKUP(AX37,[1]Hoja2!$B$2:$AO$762,38,FALSE)</f>
        <v>#N/A</v>
      </c>
      <c r="AZ37" s="9" t="e">
        <f t="shared" si="15"/>
        <v>#N/A</v>
      </c>
    </row>
    <row r="38" spans="1:55" x14ac:dyDescent="0.25">
      <c r="A38">
        <v>68190</v>
      </c>
      <c r="B38" t="s">
        <v>84</v>
      </c>
      <c r="C38">
        <v>2019</v>
      </c>
      <c r="D38" t="s">
        <v>30</v>
      </c>
      <c r="E38" t="s">
        <v>31</v>
      </c>
      <c r="F38">
        <v>28</v>
      </c>
      <c r="G38" t="s">
        <v>40</v>
      </c>
      <c r="H38">
        <v>0</v>
      </c>
      <c r="I38" t="s">
        <v>34</v>
      </c>
      <c r="J38">
        <v>468</v>
      </c>
      <c r="K38">
        <v>715</v>
      </c>
      <c r="L38">
        <v>0</v>
      </c>
      <c r="M38">
        <v>0</v>
      </c>
      <c r="N38">
        <v>0</v>
      </c>
      <c r="O38">
        <v>0.6</v>
      </c>
      <c r="P38">
        <v>0.8</v>
      </c>
      <c r="Q38">
        <v>1.05</v>
      </c>
      <c r="R38" t="s">
        <v>46</v>
      </c>
      <c r="S38">
        <v>5</v>
      </c>
      <c r="T38">
        <v>9</v>
      </c>
      <c r="U38" t="s">
        <v>85</v>
      </c>
      <c r="V38" t="s">
        <v>34</v>
      </c>
      <c r="W38" t="s">
        <v>59</v>
      </c>
      <c r="X38">
        <v>2019</v>
      </c>
      <c r="Y38" t="s">
        <v>37</v>
      </c>
      <c r="Z38" t="s">
        <v>38</v>
      </c>
      <c r="AA38">
        <v>4</v>
      </c>
      <c r="AB38">
        <v>0</v>
      </c>
      <c r="AC38">
        <v>66</v>
      </c>
      <c r="AD38">
        <v>1.05</v>
      </c>
      <c r="AE38">
        <v>0</v>
      </c>
      <c r="AF38">
        <v>750.75</v>
      </c>
      <c r="AG38" s="2">
        <f>IFERROR(VLOOKUP(B38,[1]Hoja2!$C$1:$AM$841,37,FALSE),"n/a")</f>
        <v>750.75000000000011</v>
      </c>
      <c r="AH38" s="10">
        <f>VLOOKUP(AX38,[1]Hoja2!$B$2:$AO$762,17,FALSE)</f>
        <v>66</v>
      </c>
      <c r="AI38" s="10">
        <f>VLOOKUP(AX38,[1]Hoja2!$B$2:$AO$762,23,FALSE)</f>
        <v>1.05</v>
      </c>
      <c r="AJ38" s="10">
        <f>VLOOKUP(AX38,[1]Hoja2!$B$2:$AO$762,28,FALSE)</f>
        <v>0.47777777777777775</v>
      </c>
      <c r="AK38" s="10" t="str">
        <f>VLOOKUP(AX38,[1]Hoja2!$B$2:$AO$762,19,FALSE)</f>
        <v>A4 Mono MFPs</v>
      </c>
      <c r="AL38">
        <f t="shared" si="1"/>
        <v>1</v>
      </c>
      <c r="AM38">
        <f t="shared" si="2"/>
        <v>1</v>
      </c>
      <c r="AN38">
        <f t="shared" si="3"/>
        <v>1</v>
      </c>
      <c r="AO38">
        <f t="shared" si="4"/>
        <v>0</v>
      </c>
      <c r="AP38">
        <f t="shared" si="5"/>
        <v>1</v>
      </c>
      <c r="AQ38">
        <f t="shared" si="6"/>
        <v>0</v>
      </c>
      <c r="AR38">
        <f>+INDEX([1]Hoja2!$AM$2:$AM$841,MATCH(B38,[1]Hoja2!$C$2:$C$841,0))</f>
        <v>750.75000000000011</v>
      </c>
      <c r="AS38" t="str">
        <f t="shared" si="7"/>
        <v>0A2T36992328</v>
      </c>
      <c r="AT38" s="2">
        <f>IFERROR(VLOOKUP(AS38,[1]Hoja2!$A$1:$AM$841,38,FALSE),"n/a")</f>
        <v>0</v>
      </c>
      <c r="AU38" s="8">
        <f t="shared" si="0"/>
        <v>1</v>
      </c>
      <c r="AV38">
        <f>VLOOKUP(B38,[1]Hoja2!$C$2:$AO$762,39,FALSE)</f>
        <v>1</v>
      </c>
      <c r="AW38">
        <f>IF(AU38=AV38,VLOOKUP(B38,[1]Hoja2!$C$2:$AO$762,37,FALSE),IF(AV38&lt;2,VLOOKUP(B38,[1]Hoja2!$C$2:$AO$762,37,FALSE)))</f>
        <v>750.75000000000011</v>
      </c>
      <c r="AX38" t="str">
        <f>B38 &amp; COUNTIF(B$2:B38, B38)</f>
        <v>0A2T3699231</v>
      </c>
      <c r="AY38" s="10">
        <f>VLOOKUP(AX38,[1]Hoja2!$B$2:$AO$762,38,FALSE)</f>
        <v>750.75000000000011</v>
      </c>
      <c r="AZ38" s="9">
        <f t="shared" si="15"/>
        <v>0</v>
      </c>
      <c r="BA38">
        <f t="shared" ref="BA38:BA41" si="28">IF(Q38="NA",2,IF(OR(G38="INSTALACION NUEVA",G38="Mantenimiento preventivo"),3,IF(AND(AC38&lt;AH38,AL38&lt;&gt;1),4,IF(AY38&gt;AF38,1,0))))</f>
        <v>0</v>
      </c>
      <c r="BB38">
        <f t="shared" ref="BB38:BB41" si="29">AE38-AJ38</f>
        <v>-0.47777777777777775</v>
      </c>
      <c r="BC38">
        <f t="shared" ref="BC38:BC41" si="30">+_xlfn.IFS(Q38="NA",2,OR(G38="INSTALACION NUEVA",G38="Mantenimiento preventivo"),3,AND(AC38&lt;AH38,AL38&lt;&gt;1),4,AY38&gt;AF38,1,TRUE,0)</f>
        <v>0</v>
      </c>
    </row>
    <row r="39" spans="1:55" x14ac:dyDescent="0.25">
      <c r="A39">
        <v>68202</v>
      </c>
      <c r="B39" t="s">
        <v>81</v>
      </c>
      <c r="C39">
        <v>2019</v>
      </c>
      <c r="D39" t="s">
        <v>30</v>
      </c>
      <c r="E39" t="s">
        <v>31</v>
      </c>
      <c r="F39">
        <v>28</v>
      </c>
      <c r="G39" t="s">
        <v>40</v>
      </c>
      <c r="H39">
        <v>0.25</v>
      </c>
      <c r="I39" t="s">
        <v>58</v>
      </c>
      <c r="J39">
        <v>655</v>
      </c>
      <c r="K39">
        <v>1365</v>
      </c>
      <c r="L39">
        <v>0</v>
      </c>
      <c r="M39">
        <v>0</v>
      </c>
      <c r="N39">
        <v>0.6</v>
      </c>
      <c r="O39">
        <v>0.8</v>
      </c>
      <c r="P39">
        <v>1.05</v>
      </c>
      <c r="Q39">
        <v>1.1000000000000001</v>
      </c>
      <c r="R39" t="s">
        <v>46</v>
      </c>
      <c r="S39">
        <v>5</v>
      </c>
      <c r="T39">
        <v>9</v>
      </c>
      <c r="U39" t="s">
        <v>47</v>
      </c>
      <c r="V39" t="s">
        <v>45</v>
      </c>
      <c r="W39" t="s">
        <v>42</v>
      </c>
      <c r="X39">
        <v>2019</v>
      </c>
      <c r="Y39" t="s">
        <v>37</v>
      </c>
      <c r="Z39" t="s">
        <v>38</v>
      </c>
      <c r="AA39">
        <v>2</v>
      </c>
      <c r="AB39">
        <v>0</v>
      </c>
      <c r="AC39">
        <v>7</v>
      </c>
      <c r="AD39">
        <v>0.6</v>
      </c>
      <c r="AE39">
        <v>0.05</v>
      </c>
      <c r="AF39">
        <v>819</v>
      </c>
      <c r="AG39" s="2">
        <f>IFERROR(VLOOKUP(B39,[1]Hoja2!$C$1:$AM$841,37,FALSE),"n/a")</f>
        <v>819</v>
      </c>
      <c r="AH39" s="10">
        <f>VLOOKUP(AX39,[1]Hoja2!$B$2:$AO$762,17,FALSE)</f>
        <v>7</v>
      </c>
      <c r="AI39" s="10">
        <f>VLOOKUP(AX39,[1]Hoja2!$B$2:$AO$762,23,FALSE)</f>
        <v>0.6</v>
      </c>
      <c r="AJ39" s="10">
        <f>VLOOKUP(AX39,[1]Hoja2!$B$2:$AO$762,28,FALSE)</f>
        <v>7.5999999999999998E-2</v>
      </c>
      <c r="AK39" s="10" t="str">
        <f>VLOOKUP(AX39,[1]Hoja2!$B$2:$AO$762,19,FALSE)</f>
        <v>Departmental Digital</v>
      </c>
      <c r="AL39">
        <f t="shared" si="1"/>
        <v>1</v>
      </c>
      <c r="AM39">
        <f t="shared" si="2"/>
        <v>1</v>
      </c>
      <c r="AN39">
        <f t="shared" si="3"/>
        <v>1</v>
      </c>
      <c r="AO39">
        <f t="shared" si="4"/>
        <v>0</v>
      </c>
      <c r="AP39">
        <f t="shared" si="5"/>
        <v>1</v>
      </c>
      <c r="AQ39">
        <f t="shared" si="6"/>
        <v>0</v>
      </c>
      <c r="AR39">
        <f>+INDEX([1]Hoja2!$AM$2:$AM$841,MATCH(B39,[1]Hoja2!$C$2:$C$841,0))</f>
        <v>819</v>
      </c>
      <c r="AS39" t="str">
        <f t="shared" si="7"/>
        <v>03AG88014428</v>
      </c>
      <c r="AT39" s="2">
        <f>IFERROR(VLOOKUP(AS39,[1]Hoja2!$A$1:$AM$841,38,FALSE),"n/a")</f>
        <v>0</v>
      </c>
      <c r="AU39" s="8">
        <f t="shared" si="0"/>
        <v>1</v>
      </c>
      <c r="AV39">
        <f>VLOOKUP(B39,[1]Hoja2!$C$2:$AO$762,39,FALSE)</f>
        <v>1</v>
      </c>
      <c r="AW39">
        <f>IF(AU39=AV39,VLOOKUP(B39,[1]Hoja2!$C$2:$AO$762,37,FALSE),IF(AV39&lt;2,VLOOKUP(B39,[1]Hoja2!$C$2:$AO$762,37,FALSE)))</f>
        <v>819</v>
      </c>
      <c r="AX39" t="str">
        <f>B39 &amp; COUNTIF(B$2:B39, B39)</f>
        <v>03AG8801441</v>
      </c>
      <c r="AY39" s="10">
        <f>VLOOKUP(AX39,[1]Hoja2!$B$2:$AO$762,38,FALSE)</f>
        <v>819</v>
      </c>
      <c r="AZ39" s="9">
        <f t="shared" si="15"/>
        <v>0</v>
      </c>
      <c r="BA39">
        <f t="shared" si="28"/>
        <v>0</v>
      </c>
      <c r="BB39">
        <f t="shared" si="29"/>
        <v>-2.5999999999999995E-2</v>
      </c>
      <c r="BC39">
        <f t="shared" si="30"/>
        <v>0</v>
      </c>
    </row>
    <row r="40" spans="1:55" x14ac:dyDescent="0.25">
      <c r="A40">
        <v>68219</v>
      </c>
      <c r="B40" t="s">
        <v>680</v>
      </c>
      <c r="C40">
        <v>2019</v>
      </c>
      <c r="D40" t="s">
        <v>30</v>
      </c>
      <c r="E40" t="s">
        <v>31</v>
      </c>
      <c r="F40">
        <v>28</v>
      </c>
      <c r="G40" t="s">
        <v>40</v>
      </c>
      <c r="H40">
        <v>0.68333330000000003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S40" t="s">
        <v>33</v>
      </c>
      <c r="T40" t="s">
        <v>33</v>
      </c>
      <c r="V40" t="s">
        <v>34</v>
      </c>
      <c r="W40" t="s">
        <v>59</v>
      </c>
      <c r="X40">
        <v>2019</v>
      </c>
      <c r="Y40" t="s">
        <v>37</v>
      </c>
      <c r="Z40" t="s">
        <v>38</v>
      </c>
      <c r="AA40">
        <v>3</v>
      </c>
      <c r="AB40" t="s">
        <v>33</v>
      </c>
      <c r="AC40">
        <v>0</v>
      </c>
      <c r="AD40">
        <v>0</v>
      </c>
      <c r="AE40">
        <v>0</v>
      </c>
      <c r="AF40">
        <v>0</v>
      </c>
      <c r="AG40" s="2">
        <f>IFERROR(VLOOKUP(B40,[1]Hoja2!$C$1:$AM$841,37,FALSE),"n/a")</f>
        <v>607.75000000000011</v>
      </c>
      <c r="AH40" s="10">
        <f>VLOOKUP(AX40,[1]Hoja2!$B$2:$AO$762,17,FALSE)</f>
        <v>2674</v>
      </c>
      <c r="AI40" s="10">
        <f>VLOOKUP(AX40,[1]Hoja2!$B$2:$AO$762,23,FALSE)</f>
        <v>1.05</v>
      </c>
      <c r="AJ40" s="10">
        <f>VLOOKUP(AX40,[1]Hoja2!$B$2:$AO$762,28,FALSE)</f>
        <v>1.8</v>
      </c>
      <c r="AK40" s="10" t="str">
        <f>VLOOKUP(AX40,[1]Hoja2!$B$2:$AO$762,19,FALSE)</f>
        <v>A4 Mono MFPs</v>
      </c>
      <c r="AL40">
        <f t="shared" si="1"/>
        <v>0</v>
      </c>
      <c r="AM40">
        <f t="shared" si="2"/>
        <v>0</v>
      </c>
      <c r="AN40">
        <f t="shared" si="3"/>
        <v>0</v>
      </c>
      <c r="AO40">
        <f t="shared" si="4"/>
        <v>0</v>
      </c>
      <c r="AP40">
        <f t="shared" si="5"/>
        <v>0</v>
      </c>
      <c r="AQ40">
        <f t="shared" si="6"/>
        <v>1</v>
      </c>
      <c r="AR40">
        <f>+INDEX([1]Hoja2!$AM$2:$AM$841,MATCH(B40,[1]Hoja2!$C$2:$C$841,0))</f>
        <v>607.75000000000011</v>
      </c>
      <c r="AS40" t="str">
        <f t="shared" si="7"/>
        <v>09HB32611628</v>
      </c>
      <c r="AT40" s="2">
        <f>IFERROR(VLOOKUP(AS40,[1]Hoja2!$A$1:$AM$841,38,FALSE),"n/a")</f>
        <v>0</v>
      </c>
      <c r="AU40" s="8">
        <f t="shared" si="0"/>
        <v>1</v>
      </c>
      <c r="AV40">
        <f>VLOOKUP(B40,[1]Hoja2!$C$2:$AO$762,39,FALSE)</f>
        <v>1</v>
      </c>
      <c r="AW40">
        <f>IF(AU40=AV40,VLOOKUP(B40,[1]Hoja2!$C$2:$AO$762,37,FALSE),IF(AV40&lt;2,VLOOKUP(B40,[1]Hoja2!$C$2:$AO$762,37,FALSE)))</f>
        <v>607.75000000000011</v>
      </c>
      <c r="AX40" t="str">
        <f>B40 &amp; COUNTIF(B$2:B40, B40)</f>
        <v>09HB3261161</v>
      </c>
      <c r="AY40" s="10">
        <f>VLOOKUP(AX40,[1]Hoja2!$B$2:$AO$762,38,FALSE)</f>
        <v>607.75000000000011</v>
      </c>
      <c r="AZ40" s="9">
        <f t="shared" si="15"/>
        <v>0</v>
      </c>
      <c r="BA40">
        <f t="shared" si="28"/>
        <v>2</v>
      </c>
      <c r="BB40">
        <f t="shared" si="29"/>
        <v>-1.8</v>
      </c>
      <c r="BC40">
        <f t="shared" si="30"/>
        <v>2</v>
      </c>
    </row>
    <row r="41" spans="1:55" x14ac:dyDescent="0.25">
      <c r="A41">
        <v>68235</v>
      </c>
      <c r="B41" t="s">
        <v>88</v>
      </c>
      <c r="C41">
        <v>2019</v>
      </c>
      <c r="D41" t="s">
        <v>30</v>
      </c>
      <c r="E41" t="s">
        <v>31</v>
      </c>
      <c r="F41">
        <v>28</v>
      </c>
      <c r="G41" t="s">
        <v>40</v>
      </c>
      <c r="H41">
        <v>3.3333340000000003E-2</v>
      </c>
      <c r="I41" t="s">
        <v>58</v>
      </c>
      <c r="J41">
        <v>655</v>
      </c>
      <c r="K41">
        <v>1365</v>
      </c>
      <c r="L41">
        <v>0</v>
      </c>
      <c r="M41">
        <v>0</v>
      </c>
      <c r="N41">
        <v>0.6</v>
      </c>
      <c r="O41">
        <v>0.8</v>
      </c>
      <c r="P41">
        <v>1.05</v>
      </c>
      <c r="Q41">
        <v>1.1000000000000001</v>
      </c>
      <c r="R41" t="s">
        <v>46</v>
      </c>
      <c r="S41">
        <v>5</v>
      </c>
      <c r="T41">
        <v>9</v>
      </c>
      <c r="U41" t="s">
        <v>47</v>
      </c>
      <c r="V41" t="s">
        <v>58</v>
      </c>
      <c r="W41" t="s">
        <v>50</v>
      </c>
      <c r="X41">
        <v>2019</v>
      </c>
      <c r="Y41" t="s">
        <v>37</v>
      </c>
      <c r="Z41" t="s">
        <v>38</v>
      </c>
      <c r="AA41">
        <v>1</v>
      </c>
      <c r="AB41">
        <v>0</v>
      </c>
      <c r="AC41">
        <v>8</v>
      </c>
      <c r="AD41">
        <v>0.6</v>
      </c>
      <c r="AE41">
        <v>6.6666679999999997E-3</v>
      </c>
      <c r="AF41">
        <v>819</v>
      </c>
      <c r="AG41" s="2">
        <f>IFERROR(VLOOKUP(B41,[1]Hoja2!$C$1:$AM$841,37,FALSE),"n/a")</f>
        <v>0</v>
      </c>
      <c r="AH41" s="10">
        <f>VLOOKUP(AX41,[1]Hoja2!$B$2:$AO$762,17,FALSE)</f>
        <v>5</v>
      </c>
      <c r="AI41" s="10">
        <f>VLOOKUP(AX41,[1]Hoja2!$B$2:$AO$762,23,FALSE)</f>
        <v>0</v>
      </c>
      <c r="AJ41" s="10">
        <f>VLOOKUP(AX41,[1]Hoja2!$B$2:$AO$762,28,FALSE)</f>
        <v>0.2</v>
      </c>
      <c r="AK41" s="10" t="str">
        <f>VLOOKUP(AX41,[1]Hoja2!$B$2:$AO$762,19,FALSE)</f>
        <v>Departmental Digital</v>
      </c>
      <c r="AL41">
        <f t="shared" si="1"/>
        <v>0</v>
      </c>
      <c r="AM41">
        <f t="shared" si="2"/>
        <v>0</v>
      </c>
      <c r="AN41">
        <f t="shared" si="3"/>
        <v>0</v>
      </c>
      <c r="AO41">
        <f t="shared" si="4"/>
        <v>0</v>
      </c>
      <c r="AP41">
        <f t="shared" si="5"/>
        <v>1</v>
      </c>
      <c r="AQ41">
        <f t="shared" si="6"/>
        <v>0</v>
      </c>
      <c r="AR41">
        <f>+INDEX([1]Hoja2!$AM$2:$AM$841,MATCH(B41,[1]Hoja2!$C$2:$C$841,0))</f>
        <v>0</v>
      </c>
      <c r="AS41" t="str">
        <f t="shared" si="7"/>
        <v>0EX929351528</v>
      </c>
      <c r="AT41" s="2">
        <f>IFERROR(VLOOKUP(AS41,[1]Hoja2!$A$1:$AM$841,38,FALSE),"n/a")</f>
        <v>0</v>
      </c>
      <c r="AU41" s="8">
        <f t="shared" si="0"/>
        <v>5</v>
      </c>
      <c r="AV41">
        <f>VLOOKUP(B41,[1]Hoja2!$C$2:$AO$762,39,FALSE)</f>
        <v>4</v>
      </c>
      <c r="AW41">
        <f>VLOOKUP(B41,[1]Hoja2!$C$2:$AO$762,37,FALSE)</f>
        <v>0</v>
      </c>
      <c r="AX41" t="str">
        <f>B41 &amp; COUNTIF(B$2:B41, B41)</f>
        <v>0EX92935151</v>
      </c>
      <c r="AY41" s="10">
        <f>VLOOKUP(AX41,[1]Hoja2!$B$2:$AO$762,38,FALSE)</f>
        <v>0</v>
      </c>
      <c r="AZ41" s="9">
        <f t="shared" si="15"/>
        <v>0</v>
      </c>
      <c r="BA41">
        <f t="shared" si="28"/>
        <v>0</v>
      </c>
      <c r="BB41">
        <f t="shared" si="29"/>
        <v>-0.19333333200000002</v>
      </c>
      <c r="BC41">
        <f t="shared" si="30"/>
        <v>0</v>
      </c>
    </row>
    <row r="42" spans="1:55" hidden="1" x14ac:dyDescent="0.25">
      <c r="A42">
        <v>68256</v>
      </c>
      <c r="B42" t="s">
        <v>681</v>
      </c>
      <c r="C42">
        <v>2019</v>
      </c>
      <c r="D42" t="s">
        <v>30</v>
      </c>
      <c r="E42" t="s">
        <v>31</v>
      </c>
      <c r="F42">
        <v>29</v>
      </c>
      <c r="G42" t="s">
        <v>44</v>
      </c>
      <c r="H42">
        <v>0</v>
      </c>
      <c r="I42" t="s">
        <v>54</v>
      </c>
      <c r="J42">
        <v>803</v>
      </c>
      <c r="K42">
        <v>1573</v>
      </c>
      <c r="L42">
        <v>0.2</v>
      </c>
      <c r="M42">
        <v>0.6</v>
      </c>
      <c r="N42">
        <v>0.8</v>
      </c>
      <c r="O42">
        <v>1.05</v>
      </c>
      <c r="P42">
        <v>1.1000000000000001</v>
      </c>
      <c r="Q42">
        <v>1.1499999999999999</v>
      </c>
      <c r="R42" t="s">
        <v>46</v>
      </c>
      <c r="S42">
        <v>4</v>
      </c>
      <c r="T42">
        <v>6</v>
      </c>
      <c r="U42" t="s">
        <v>47</v>
      </c>
      <c r="V42" t="s">
        <v>48</v>
      </c>
      <c r="W42" t="s">
        <v>678</v>
      </c>
      <c r="X42">
        <v>2019</v>
      </c>
      <c r="Y42" t="s">
        <v>37</v>
      </c>
      <c r="Z42" t="s">
        <v>38</v>
      </c>
      <c r="AA42">
        <v>2</v>
      </c>
      <c r="AB42">
        <v>0</v>
      </c>
      <c r="AC42">
        <v>4</v>
      </c>
      <c r="AD42">
        <v>0</v>
      </c>
      <c r="AE42">
        <v>0</v>
      </c>
      <c r="AF42">
        <v>1573</v>
      </c>
      <c r="AG42" s="2" t="str">
        <f>IFERROR(VLOOKUP(B42,[1]Hoja2!$C$1:$AM$841,37,FALSE),"n/a")</f>
        <v>n/a</v>
      </c>
      <c r="AH42" s="10" t="e">
        <f>VLOOKUP(AX42,[1]Hoja2!$B$2:$AO$762,17,FALSE)</f>
        <v>#N/A</v>
      </c>
      <c r="AI42" s="10" t="e">
        <f>VLOOKUP(AX42,[1]Hoja2!$B$2:$AO$762,23,FALSE)</f>
        <v>#N/A</v>
      </c>
      <c r="AJ42" s="10" t="e">
        <f>VLOOKUP(AX42,[1]Hoja2!$B$2:$AO$762,28,FALSE)</f>
        <v>#N/A</v>
      </c>
      <c r="AK42" s="10" t="e">
        <f>VLOOKUP(AX42,[1]Hoja2!$B$2:$AO$762,19,FALSE)</f>
        <v>#N/A</v>
      </c>
      <c r="AL42" t="e">
        <f t="shared" si="1"/>
        <v>#N/A</v>
      </c>
      <c r="AM42" t="e">
        <f t="shared" si="2"/>
        <v>#N/A</v>
      </c>
      <c r="AN42" t="e">
        <f t="shared" si="3"/>
        <v>#N/A</v>
      </c>
      <c r="AO42" t="e">
        <f t="shared" si="4"/>
        <v>#N/A</v>
      </c>
      <c r="AP42" t="e">
        <f t="shared" si="5"/>
        <v>#N/A</v>
      </c>
      <c r="AQ42" t="str">
        <f t="shared" si="6"/>
        <v>n/a</v>
      </c>
      <c r="AR42">
        <f>+INDEX([1]DETALLE!$AK$2:$AK$841,MATCH(B42,[1]DETALLE!$A$2:$A$841,0))</f>
        <v>715.00000000000011</v>
      </c>
      <c r="AS42" t="str">
        <f>CONCATENATE(B42)</f>
        <v>0B2R088255</v>
      </c>
      <c r="AT42" s="2" t="str">
        <f>IF(IFERROR(VLOOKUP(AS42,[1]Hoja2!$C$1:$AM$841,37,FALSE),"n/a")&lt;&gt;"n/a","a","n/a")</f>
        <v>n/a</v>
      </c>
      <c r="AU42" s="8">
        <f t="shared" si="0"/>
        <v>1</v>
      </c>
      <c r="AV42" t="e">
        <f>VLOOKUP(B42,[1]Hoja2!$C$2:$AO$762,39,FALSE)</f>
        <v>#N/A</v>
      </c>
      <c r="AW42" t="e">
        <f>IF(AU42=AV42,VLOOKUP(B42,[1]Hoja2!$C$2:$AO$762,37,FALSE),IF(AV42&lt;2,VLOOKUP(B42,[1]Hoja2!$C$2:$AO$762,37,FALSE)))</f>
        <v>#N/A</v>
      </c>
      <c r="AX42" t="str">
        <f>B42 &amp; COUNTIF(B$2:B42, B42)</f>
        <v>0B2R0882551</v>
      </c>
      <c r="AY42" t="e">
        <f>VLOOKUP(AX42,[1]Hoja2!$B$2:$AO$762,38,FALSE)</f>
        <v>#N/A</v>
      </c>
      <c r="AZ42" s="9" t="e">
        <f t="shared" si="15"/>
        <v>#N/A</v>
      </c>
    </row>
    <row r="43" spans="1:55" x14ac:dyDescent="0.25">
      <c r="A43">
        <v>68257</v>
      </c>
      <c r="B43" t="s">
        <v>99</v>
      </c>
      <c r="C43">
        <v>2019</v>
      </c>
      <c r="D43" t="s">
        <v>30</v>
      </c>
      <c r="E43" t="s">
        <v>31</v>
      </c>
      <c r="F43">
        <v>29</v>
      </c>
      <c r="G43" t="s">
        <v>40</v>
      </c>
      <c r="H43">
        <v>1.65</v>
      </c>
      <c r="I43" t="s">
        <v>54</v>
      </c>
      <c r="J43">
        <v>803</v>
      </c>
      <c r="K43">
        <v>1573</v>
      </c>
      <c r="L43">
        <v>0.2</v>
      </c>
      <c r="M43">
        <v>0.6</v>
      </c>
      <c r="N43">
        <v>0.8</v>
      </c>
      <c r="O43">
        <v>1.05</v>
      </c>
      <c r="P43">
        <v>1.1000000000000001</v>
      </c>
      <c r="Q43">
        <v>1.1499999999999999</v>
      </c>
      <c r="R43" t="s">
        <v>46</v>
      </c>
      <c r="S43">
        <v>4</v>
      </c>
      <c r="T43">
        <v>6</v>
      </c>
      <c r="U43" t="s">
        <v>47</v>
      </c>
      <c r="V43" t="s">
        <v>54</v>
      </c>
      <c r="W43" t="s">
        <v>55</v>
      </c>
      <c r="X43">
        <v>2019</v>
      </c>
      <c r="Y43" t="s">
        <v>37</v>
      </c>
      <c r="Z43" t="s">
        <v>38</v>
      </c>
      <c r="AA43">
        <v>2</v>
      </c>
      <c r="AB43">
        <v>0</v>
      </c>
      <c r="AC43">
        <v>15</v>
      </c>
      <c r="AD43">
        <v>0.8</v>
      </c>
      <c r="AE43">
        <v>0.41249999999999998</v>
      </c>
      <c r="AF43">
        <v>1258.4000000000001</v>
      </c>
      <c r="AG43" s="2">
        <f>IFERROR(VLOOKUP(B43,[1]Hoja2!$C$1:$AM$841,37,FALSE),"n/a")</f>
        <v>0</v>
      </c>
      <c r="AH43" s="10">
        <f>VLOOKUP(AX43,[1]Hoja2!$B$2:$AO$762,17,FALSE)</f>
        <v>0</v>
      </c>
      <c r="AI43" s="10">
        <f>VLOOKUP(AX43,[1]Hoja2!$B$2:$AO$762,23,FALSE)</f>
        <v>0</v>
      </c>
      <c r="AJ43" s="10">
        <f>VLOOKUP(AX43,[1]Hoja2!$B$2:$AO$762,28,FALSE)</f>
        <v>0</v>
      </c>
      <c r="AK43" s="10" t="str">
        <f>VLOOKUP(AX43,[1]Hoja2!$B$2:$AO$762,19,FALSE)</f>
        <v>Entry Production Color Low/Mid</v>
      </c>
      <c r="AL43">
        <f t="shared" si="1"/>
        <v>0</v>
      </c>
      <c r="AM43">
        <f t="shared" si="2"/>
        <v>0</v>
      </c>
      <c r="AN43">
        <f t="shared" si="3"/>
        <v>0</v>
      </c>
      <c r="AO43">
        <f t="shared" si="4"/>
        <v>0</v>
      </c>
      <c r="AP43">
        <f t="shared" si="5"/>
        <v>1</v>
      </c>
      <c r="AQ43">
        <f t="shared" si="6"/>
        <v>0</v>
      </c>
      <c r="AR43">
        <f>+INDEX([1]Hoja2!$AM$2:$AM$841,MATCH(B43,[1]Hoja2!$C$2:$C$841,0))</f>
        <v>0</v>
      </c>
      <c r="AS43" t="str">
        <f t="shared" si="7"/>
        <v>0VGW62439129</v>
      </c>
      <c r="AT43" s="2">
        <f>IFERROR(VLOOKUP(AS43,[1]Hoja2!$A$1:$AM$841,38,FALSE),"n/a")</f>
        <v>0</v>
      </c>
      <c r="AU43" s="8">
        <f t="shared" si="0"/>
        <v>4</v>
      </c>
      <c r="AV43">
        <f>VLOOKUP(B43,[1]Hoja2!$C$2:$AO$762,39,FALSE)</f>
        <v>4</v>
      </c>
      <c r="AW43">
        <f>IF(AU43=AV43,VLOOKUP(B43,[1]Hoja2!$C$2:$AO$762,37,FALSE),IF(AV43&lt;2,VLOOKUP(B43,[1]Hoja2!$C$2:$AO$762,37,FALSE)))</f>
        <v>0</v>
      </c>
      <c r="AX43" t="str">
        <f>B43 &amp; COUNTIF(B$2:B43, B43)</f>
        <v>0VGW6243911</v>
      </c>
      <c r="AY43" s="10">
        <f>VLOOKUP(AX43,[1]Hoja2!$B$2:$AO$762,38,FALSE)</f>
        <v>0</v>
      </c>
      <c r="AZ43" s="9">
        <f t="shared" si="15"/>
        <v>0</v>
      </c>
      <c r="BA43">
        <f t="shared" ref="BA43:BA48" si="31">IF(Q43="NA",2,IF(OR(G43="INSTALACION NUEVA",G43="Mantenimiento preventivo"),3,IF(AND(AC43&lt;AH43,AL43&lt;&gt;1),4,IF(AY43&gt;AF43,1,0))))</f>
        <v>0</v>
      </c>
      <c r="BB43">
        <f t="shared" ref="BB43:BB48" si="32">AE43-AJ43</f>
        <v>0.41249999999999998</v>
      </c>
      <c r="BC43">
        <f t="shared" ref="BC43:BC48" si="33">+_xlfn.IFS(Q43="NA",2,OR(G43="INSTALACION NUEVA",G43="Mantenimiento preventivo"),3,AND(AC43&lt;AH43,AL43&lt;&gt;1),4,AY43&gt;AF43,1,TRUE,0)</f>
        <v>0</v>
      </c>
    </row>
    <row r="44" spans="1:55" x14ac:dyDescent="0.25">
      <c r="A44">
        <v>68268</v>
      </c>
      <c r="B44" t="s">
        <v>93</v>
      </c>
      <c r="C44">
        <v>2019</v>
      </c>
      <c r="D44" t="s">
        <v>30</v>
      </c>
      <c r="E44" t="s">
        <v>31</v>
      </c>
      <c r="F44">
        <v>29</v>
      </c>
      <c r="G44" t="s">
        <v>40</v>
      </c>
      <c r="H44">
        <v>1.316667</v>
      </c>
      <c r="I44" t="s">
        <v>45</v>
      </c>
      <c r="J44">
        <v>803</v>
      </c>
      <c r="K44">
        <v>1573</v>
      </c>
      <c r="L44">
        <v>0.2</v>
      </c>
      <c r="M44">
        <v>0.6</v>
      </c>
      <c r="N44">
        <v>0.8</v>
      </c>
      <c r="O44">
        <v>1.05</v>
      </c>
      <c r="P44">
        <v>1.1000000000000001</v>
      </c>
      <c r="Q44">
        <v>1.1499999999999999</v>
      </c>
      <c r="R44" t="s">
        <v>46</v>
      </c>
      <c r="S44">
        <v>4</v>
      </c>
      <c r="T44">
        <v>6</v>
      </c>
      <c r="U44" t="s">
        <v>47</v>
      </c>
      <c r="V44" t="s">
        <v>48</v>
      </c>
      <c r="W44" t="s">
        <v>36</v>
      </c>
      <c r="X44">
        <v>2019</v>
      </c>
      <c r="Y44" t="s">
        <v>37</v>
      </c>
      <c r="Z44" t="s">
        <v>38</v>
      </c>
      <c r="AA44">
        <v>1</v>
      </c>
      <c r="AB44">
        <v>0</v>
      </c>
      <c r="AC44">
        <v>31</v>
      </c>
      <c r="AD44">
        <v>1.1000000000000001</v>
      </c>
      <c r="AE44">
        <v>0.32916675000000001</v>
      </c>
      <c r="AF44">
        <v>1730.3</v>
      </c>
      <c r="AG44" s="2">
        <f>IFERROR(VLOOKUP(B44,[1]Hoja2!$C$1:$AM$841,37,FALSE),"n/a")</f>
        <v>1258.4000000000003</v>
      </c>
      <c r="AH44" s="10">
        <f>VLOOKUP(AX44,[1]Hoja2!$B$2:$AO$762,17,FALSE)</f>
        <v>8</v>
      </c>
      <c r="AI44" s="10">
        <f>VLOOKUP(AX44,[1]Hoja2!$B$2:$AO$762,23,FALSE)</f>
        <v>0.8</v>
      </c>
      <c r="AJ44" s="10">
        <f>VLOOKUP(AX44,[1]Hoja2!$B$2:$AO$762,28,FALSE)</f>
        <v>0.625</v>
      </c>
      <c r="AK44" s="10" t="str">
        <f>VLOOKUP(AX44,[1]Hoja2!$B$2:$AO$762,19,FALSE)</f>
        <v>Light Production Digital Business</v>
      </c>
      <c r="AL44">
        <f t="shared" si="1"/>
        <v>0</v>
      </c>
      <c r="AM44">
        <f t="shared" si="2"/>
        <v>0</v>
      </c>
      <c r="AN44">
        <f t="shared" si="3"/>
        <v>0</v>
      </c>
      <c r="AO44">
        <f t="shared" si="4"/>
        <v>0</v>
      </c>
      <c r="AP44">
        <f t="shared" si="5"/>
        <v>1</v>
      </c>
      <c r="AQ44">
        <f t="shared" si="6"/>
        <v>0</v>
      </c>
      <c r="AR44">
        <f>+INDEX([1]Hoja2!$AM$2:$AM$841,MATCH(B44,[1]Hoja2!$C$2:$C$841,0))</f>
        <v>1258.4000000000003</v>
      </c>
      <c r="AS44" t="str">
        <f t="shared" si="7"/>
        <v>0BG294931229</v>
      </c>
      <c r="AT44" s="2">
        <f>IFERROR(VLOOKUP(AS44,[1]Hoja2!$A$1:$AM$841,38,FALSE),"n/a")</f>
        <v>0</v>
      </c>
      <c r="AU44" s="8">
        <f t="shared" si="0"/>
        <v>3</v>
      </c>
      <c r="AV44">
        <f>VLOOKUP(B44,[1]Hoja2!$C$2:$AO$762,39,FALSE)</f>
        <v>3</v>
      </c>
      <c r="AW44">
        <f>IF(AU44=AV44,VLOOKUP(B44,[1]Hoja2!$C$2:$AO$762,37,FALSE),IF(AV44&lt;2,VLOOKUP(B44,[1]Hoja2!$C$2:$AO$762,37,FALSE)))</f>
        <v>1258.4000000000003</v>
      </c>
      <c r="AX44" t="str">
        <f>B44 &amp; COUNTIF(B$2:B44, B44)</f>
        <v>0BG29493121</v>
      </c>
      <c r="AY44" s="10">
        <f>VLOOKUP(AX44,[1]Hoja2!$B$2:$AO$762,38,FALSE)</f>
        <v>1258.4000000000003</v>
      </c>
      <c r="AZ44" s="9">
        <f t="shared" si="15"/>
        <v>0</v>
      </c>
      <c r="BA44">
        <f t="shared" si="31"/>
        <v>0</v>
      </c>
      <c r="BB44">
        <f t="shared" si="32"/>
        <v>-0.29583324999999999</v>
      </c>
      <c r="BC44">
        <f t="shared" si="33"/>
        <v>0</v>
      </c>
    </row>
    <row r="45" spans="1:55" x14ac:dyDescent="0.25">
      <c r="A45">
        <v>68276</v>
      </c>
      <c r="B45" t="s">
        <v>94</v>
      </c>
      <c r="C45">
        <v>2019</v>
      </c>
      <c r="D45" t="s">
        <v>30</v>
      </c>
      <c r="E45" t="s">
        <v>31</v>
      </c>
      <c r="F45">
        <v>29</v>
      </c>
      <c r="G45" t="s">
        <v>40</v>
      </c>
      <c r="H45">
        <v>0.23333329999999999</v>
      </c>
      <c r="I45" t="s">
        <v>95</v>
      </c>
      <c r="J45">
        <v>803</v>
      </c>
      <c r="K45">
        <v>1573</v>
      </c>
      <c r="L45">
        <v>0.2</v>
      </c>
      <c r="M45">
        <v>0.6</v>
      </c>
      <c r="N45">
        <v>0.8</v>
      </c>
      <c r="O45">
        <v>1.05</v>
      </c>
      <c r="P45">
        <v>1.1000000000000001</v>
      </c>
      <c r="Q45">
        <v>1.1499999999999999</v>
      </c>
      <c r="R45" t="s">
        <v>46</v>
      </c>
      <c r="S45">
        <v>4</v>
      </c>
      <c r="T45">
        <v>6</v>
      </c>
      <c r="U45" t="s">
        <v>47</v>
      </c>
      <c r="V45" t="s">
        <v>96</v>
      </c>
      <c r="W45" t="s">
        <v>55</v>
      </c>
      <c r="X45">
        <v>2019</v>
      </c>
      <c r="Y45" t="s">
        <v>37</v>
      </c>
      <c r="Z45" t="s">
        <v>38</v>
      </c>
      <c r="AA45">
        <v>1</v>
      </c>
      <c r="AB45">
        <v>0</v>
      </c>
      <c r="AC45">
        <v>25</v>
      </c>
      <c r="AD45">
        <v>1.05</v>
      </c>
      <c r="AE45">
        <v>5.8333324999999998E-2</v>
      </c>
      <c r="AF45">
        <v>1651.65</v>
      </c>
      <c r="AG45" s="2">
        <f>IFERROR(VLOOKUP(B45,[1]Hoja2!$C$1:$AM$841,37,FALSE),"n/a")</f>
        <v>1651.6500000000003</v>
      </c>
      <c r="AH45" s="10">
        <f>VLOOKUP(AX45,[1]Hoja2!$B$2:$AO$762,17,FALSE)</f>
        <v>28</v>
      </c>
      <c r="AI45" s="10">
        <f>VLOOKUP(AX45,[1]Hoja2!$B$2:$AO$762,23,FALSE)</f>
        <v>1.05</v>
      </c>
      <c r="AJ45" s="10">
        <f>VLOOKUP(AX45,[1]Hoja2!$B$2:$AO$762,28,FALSE)</f>
        <v>0.11749999999999999</v>
      </c>
      <c r="AK45" s="10" t="str">
        <f>VLOOKUP(AX45,[1]Hoja2!$B$2:$AO$762,19,FALSE)</f>
        <v>Entry Production Color Mid</v>
      </c>
      <c r="AL45">
        <f t="shared" si="1"/>
        <v>1</v>
      </c>
      <c r="AM45">
        <f t="shared" si="2"/>
        <v>0</v>
      </c>
      <c r="AN45">
        <f t="shared" si="3"/>
        <v>1</v>
      </c>
      <c r="AO45">
        <f t="shared" si="4"/>
        <v>0</v>
      </c>
      <c r="AP45">
        <f t="shared" si="5"/>
        <v>1</v>
      </c>
      <c r="AQ45">
        <f t="shared" si="6"/>
        <v>0</v>
      </c>
      <c r="AR45">
        <f>+INDEX([1]Hoja2!$AM$2:$AM$841,MATCH(B45,[1]Hoja2!$C$2:$C$841,0))</f>
        <v>1651.6500000000003</v>
      </c>
      <c r="AS45" t="str">
        <f t="shared" si="7"/>
        <v>0CX006097429</v>
      </c>
      <c r="AT45" s="2">
        <f>IFERROR(VLOOKUP(AS45,[1]Hoja2!$A$1:$AM$841,38,FALSE),"n/a")</f>
        <v>0</v>
      </c>
      <c r="AU45" s="8">
        <f t="shared" si="0"/>
        <v>1</v>
      </c>
      <c r="AV45">
        <f>VLOOKUP(B45,[1]Hoja2!$C$2:$AO$762,39,FALSE)</f>
        <v>1</v>
      </c>
      <c r="AW45">
        <f>IF(AU45=AV45,VLOOKUP(B45,[1]Hoja2!$C$2:$AO$762,37,FALSE),IF(AV45&lt;2,VLOOKUP(B45,[1]Hoja2!$C$2:$AO$762,37,FALSE)))</f>
        <v>1651.6500000000003</v>
      </c>
      <c r="AX45" t="str">
        <f>B45 &amp; COUNTIF(B$2:B45, B45)</f>
        <v>0CX00609741</v>
      </c>
      <c r="AY45" s="10">
        <f>VLOOKUP(AX45,[1]Hoja2!$B$2:$AO$762,38,FALSE)</f>
        <v>1651.6500000000003</v>
      </c>
      <c r="AZ45" s="9">
        <f t="shared" si="15"/>
        <v>0</v>
      </c>
      <c r="BA45">
        <f t="shared" si="31"/>
        <v>0</v>
      </c>
      <c r="BB45">
        <f t="shared" si="32"/>
        <v>-5.9166674999999995E-2</v>
      </c>
      <c r="BC45">
        <f t="shared" si="33"/>
        <v>0</v>
      </c>
    </row>
    <row r="46" spans="1:55" x14ac:dyDescent="0.25">
      <c r="A46">
        <v>68324</v>
      </c>
      <c r="B46" t="s">
        <v>97</v>
      </c>
      <c r="C46">
        <v>2019</v>
      </c>
      <c r="D46" t="s">
        <v>30</v>
      </c>
      <c r="E46" t="s">
        <v>31</v>
      </c>
      <c r="F46">
        <v>29</v>
      </c>
      <c r="G46" t="s">
        <v>40</v>
      </c>
      <c r="H46">
        <v>1.6333329999999999</v>
      </c>
      <c r="I46" t="s">
        <v>58</v>
      </c>
      <c r="J46">
        <v>655</v>
      </c>
      <c r="K46">
        <v>1365</v>
      </c>
      <c r="L46">
        <v>0</v>
      </c>
      <c r="M46">
        <v>0</v>
      </c>
      <c r="N46">
        <v>0.6</v>
      </c>
      <c r="O46">
        <v>0.8</v>
      </c>
      <c r="P46">
        <v>1.05</v>
      </c>
      <c r="Q46">
        <v>1.1000000000000001</v>
      </c>
      <c r="R46" t="s">
        <v>46</v>
      </c>
      <c r="S46">
        <v>5</v>
      </c>
      <c r="T46">
        <v>9</v>
      </c>
      <c r="U46" t="s">
        <v>47</v>
      </c>
      <c r="V46" t="s">
        <v>58</v>
      </c>
      <c r="W46" t="s">
        <v>83</v>
      </c>
      <c r="X46">
        <v>2019</v>
      </c>
      <c r="Y46" t="s">
        <v>37</v>
      </c>
      <c r="Z46" t="s">
        <v>38</v>
      </c>
      <c r="AA46">
        <v>2</v>
      </c>
      <c r="AB46">
        <v>0</v>
      </c>
      <c r="AC46">
        <v>45</v>
      </c>
      <c r="AD46">
        <v>1.05</v>
      </c>
      <c r="AE46">
        <v>0.32666659999999997</v>
      </c>
      <c r="AF46">
        <v>1433.25</v>
      </c>
      <c r="AG46" s="2">
        <f>IFERROR(VLOOKUP(B46,[1]Hoja2!$C$1:$AM$841,37,FALSE),"n/a")</f>
        <v>0</v>
      </c>
      <c r="AH46" s="10">
        <f>VLOOKUP(AX46,[1]Hoja2!$B$2:$AO$762,17,FALSE)</f>
        <v>6</v>
      </c>
      <c r="AI46" s="10">
        <f>VLOOKUP(AX46,[1]Hoja2!$B$2:$AO$762,23,FALSE)</f>
        <v>0</v>
      </c>
      <c r="AJ46" s="10">
        <f>VLOOKUP(AX46,[1]Hoja2!$B$2:$AO$762,28,FALSE)</f>
        <v>6.6000000000000003E-2</v>
      </c>
      <c r="AK46" s="10" t="str">
        <f>VLOOKUP(AX46,[1]Hoja2!$B$2:$AO$762,19,FALSE)</f>
        <v>Departmental Digital</v>
      </c>
      <c r="AL46">
        <f t="shared" si="1"/>
        <v>0</v>
      </c>
      <c r="AM46">
        <f t="shared" si="2"/>
        <v>0</v>
      </c>
      <c r="AN46">
        <f t="shared" si="3"/>
        <v>0</v>
      </c>
      <c r="AO46">
        <f t="shared" si="4"/>
        <v>0</v>
      </c>
      <c r="AP46">
        <f t="shared" si="5"/>
        <v>1</v>
      </c>
      <c r="AQ46">
        <f t="shared" si="6"/>
        <v>0</v>
      </c>
      <c r="AR46">
        <f>+INDEX([1]Hoja2!$AM$2:$AM$841,MATCH(B46,[1]Hoja2!$C$2:$C$841,0))</f>
        <v>0</v>
      </c>
      <c r="AS46" t="str">
        <f t="shared" si="7"/>
        <v>0EX929320029</v>
      </c>
      <c r="AT46" s="2">
        <f>IFERROR(VLOOKUP(AS46,[1]Hoja2!$A$1:$AM$841,38,FALSE),"n/a")</f>
        <v>0</v>
      </c>
      <c r="AU46" s="8">
        <f t="shared" si="0"/>
        <v>2</v>
      </c>
      <c r="AV46">
        <f>VLOOKUP(B46,[1]Hoja2!$C$2:$AO$762,39,FALSE)</f>
        <v>2</v>
      </c>
      <c r="AW46">
        <f>IF(AU46=AV46,VLOOKUP(B46,[1]Hoja2!$C$2:$AO$762,37,FALSE),IF(AV46&lt;2,VLOOKUP(B46,[1]Hoja2!$C$2:$AO$762,37,FALSE)))</f>
        <v>0</v>
      </c>
      <c r="AX46" t="str">
        <f>B46 &amp; COUNTIF(B$2:B46, B46)</f>
        <v>0EX92932001</v>
      </c>
      <c r="AY46" s="10">
        <f>VLOOKUP(AX46,[1]Hoja2!$B$2:$AO$762,38,FALSE)</f>
        <v>0</v>
      </c>
      <c r="AZ46" s="9">
        <f t="shared" si="15"/>
        <v>0</v>
      </c>
      <c r="BA46">
        <f t="shared" si="31"/>
        <v>0</v>
      </c>
      <c r="BB46">
        <f t="shared" si="32"/>
        <v>0.26066659999999997</v>
      </c>
      <c r="BC46">
        <f t="shared" si="33"/>
        <v>0</v>
      </c>
    </row>
    <row r="47" spans="1:55" x14ac:dyDescent="0.25">
      <c r="A47">
        <v>68352</v>
      </c>
      <c r="B47" t="s">
        <v>98</v>
      </c>
      <c r="C47">
        <v>2019</v>
      </c>
      <c r="D47" t="s">
        <v>30</v>
      </c>
      <c r="E47" t="s">
        <v>31</v>
      </c>
      <c r="F47">
        <v>29</v>
      </c>
      <c r="G47" t="s">
        <v>40</v>
      </c>
      <c r="H47">
        <v>2.0833330000000001</v>
      </c>
      <c r="I47" t="s">
        <v>58</v>
      </c>
      <c r="J47">
        <v>655</v>
      </c>
      <c r="K47">
        <v>1365</v>
      </c>
      <c r="L47">
        <v>0</v>
      </c>
      <c r="M47">
        <v>0</v>
      </c>
      <c r="N47">
        <v>0.6</v>
      </c>
      <c r="O47">
        <v>0.8</v>
      </c>
      <c r="P47">
        <v>1.05</v>
      </c>
      <c r="Q47">
        <v>1.1000000000000001</v>
      </c>
      <c r="R47" t="s">
        <v>46</v>
      </c>
      <c r="S47">
        <v>5</v>
      </c>
      <c r="T47">
        <v>9</v>
      </c>
      <c r="U47" t="s">
        <v>47</v>
      </c>
      <c r="V47" t="s">
        <v>58</v>
      </c>
      <c r="W47" t="s">
        <v>61</v>
      </c>
      <c r="X47">
        <v>2019</v>
      </c>
      <c r="Y47" t="s">
        <v>37</v>
      </c>
      <c r="Z47" t="s">
        <v>38</v>
      </c>
      <c r="AA47">
        <v>1</v>
      </c>
      <c r="AB47">
        <v>0</v>
      </c>
      <c r="AC47">
        <v>32</v>
      </c>
      <c r="AD47">
        <v>1.05</v>
      </c>
      <c r="AE47">
        <v>0.4166666</v>
      </c>
      <c r="AF47">
        <v>1433.25</v>
      </c>
      <c r="AG47" s="2">
        <f>IFERROR(VLOOKUP(B47,[1]Hoja2!$C$1:$AM$841,37,FALSE),"n/a")</f>
        <v>1092</v>
      </c>
      <c r="AH47" s="10">
        <f>VLOOKUP(AX47,[1]Hoja2!$B$2:$AO$762,17,FALSE)</f>
        <v>25</v>
      </c>
      <c r="AI47" s="10">
        <f>VLOOKUP(AX47,[1]Hoja2!$B$2:$AO$762,23,FALSE)</f>
        <v>0.8</v>
      </c>
      <c r="AJ47" s="10">
        <f>VLOOKUP(AX47,[1]Hoja2!$B$2:$AO$762,28,FALSE)</f>
        <v>0.19600000000000001</v>
      </c>
      <c r="AK47" s="10" t="str">
        <f>VLOOKUP(AX47,[1]Hoja2!$B$2:$AO$762,19,FALSE)</f>
        <v>Departmental Digital</v>
      </c>
      <c r="AL47">
        <f t="shared" si="1"/>
        <v>0</v>
      </c>
      <c r="AM47">
        <f t="shared" si="2"/>
        <v>0</v>
      </c>
      <c r="AN47">
        <f t="shared" si="3"/>
        <v>0</v>
      </c>
      <c r="AO47">
        <f t="shared" si="4"/>
        <v>0</v>
      </c>
      <c r="AP47">
        <f t="shared" si="5"/>
        <v>1</v>
      </c>
      <c r="AQ47">
        <f t="shared" si="6"/>
        <v>0</v>
      </c>
      <c r="AR47">
        <f>+INDEX([1]Hoja2!$AM$2:$AM$841,MATCH(B47,[1]Hoja2!$C$2:$C$841,0))</f>
        <v>1092</v>
      </c>
      <c r="AS47" t="str">
        <f t="shared" si="7"/>
        <v>0EX929729329</v>
      </c>
      <c r="AT47" s="2">
        <f>IFERROR(VLOOKUP(AS47,[1]Hoja2!$A$1:$AM$841,38,FALSE),"n/a")</f>
        <v>0</v>
      </c>
      <c r="AU47" s="8">
        <f t="shared" si="0"/>
        <v>2</v>
      </c>
      <c r="AV47">
        <f>VLOOKUP(B47,[1]Hoja2!$C$2:$AO$762,39,FALSE)</f>
        <v>2</v>
      </c>
      <c r="AW47">
        <f>IF(AU47=AV47,VLOOKUP(B47,[1]Hoja2!$C$2:$AO$762,37,FALSE),IF(AV47&lt;2,VLOOKUP(B47,[1]Hoja2!$C$2:$AO$762,37,FALSE)))</f>
        <v>1092</v>
      </c>
      <c r="AX47" t="str">
        <f>B47 &amp; COUNTIF(B$2:B47, B47)</f>
        <v>0EX92972931</v>
      </c>
      <c r="AY47" s="10">
        <f>VLOOKUP(AX47,[1]Hoja2!$B$2:$AO$762,38,FALSE)</f>
        <v>1092</v>
      </c>
      <c r="AZ47" s="9">
        <f t="shared" si="15"/>
        <v>0</v>
      </c>
      <c r="BA47">
        <f t="shared" si="31"/>
        <v>0</v>
      </c>
      <c r="BB47">
        <f t="shared" si="32"/>
        <v>0.22066659999999999</v>
      </c>
      <c r="BC47">
        <f t="shared" si="33"/>
        <v>0</v>
      </c>
    </row>
    <row r="48" spans="1:55" x14ac:dyDescent="0.25">
      <c r="A48">
        <v>68377</v>
      </c>
      <c r="B48" t="s">
        <v>92</v>
      </c>
      <c r="C48">
        <v>2019</v>
      </c>
      <c r="D48" t="s">
        <v>30</v>
      </c>
      <c r="E48" t="s">
        <v>31</v>
      </c>
      <c r="F48">
        <v>29</v>
      </c>
      <c r="G48" t="s">
        <v>40</v>
      </c>
      <c r="H48">
        <v>0.5</v>
      </c>
      <c r="I48" t="s">
        <v>45</v>
      </c>
      <c r="J48">
        <v>803</v>
      </c>
      <c r="K48">
        <v>1573</v>
      </c>
      <c r="L48">
        <v>0.2</v>
      </c>
      <c r="M48">
        <v>0.6</v>
      </c>
      <c r="N48">
        <v>0.8</v>
      </c>
      <c r="O48">
        <v>1.05</v>
      </c>
      <c r="P48">
        <v>1.1000000000000001</v>
      </c>
      <c r="Q48">
        <v>1.1499999999999999</v>
      </c>
      <c r="R48" t="s">
        <v>46</v>
      </c>
      <c r="S48">
        <v>4</v>
      </c>
      <c r="T48">
        <v>6</v>
      </c>
      <c r="U48" t="s">
        <v>47</v>
      </c>
      <c r="V48" t="s">
        <v>48</v>
      </c>
      <c r="W48" t="s">
        <v>50</v>
      </c>
      <c r="X48">
        <v>2019</v>
      </c>
      <c r="Y48" t="s">
        <v>37</v>
      </c>
      <c r="Z48" t="s">
        <v>38</v>
      </c>
      <c r="AA48">
        <v>4</v>
      </c>
      <c r="AB48">
        <v>0</v>
      </c>
      <c r="AC48">
        <v>1</v>
      </c>
      <c r="AD48">
        <v>0.2</v>
      </c>
      <c r="AE48">
        <v>0.125</v>
      </c>
      <c r="AF48">
        <v>314.60000000000002</v>
      </c>
      <c r="AG48" s="2">
        <f>IFERROR(VLOOKUP(B48,[1]Hoja2!$C$1:$AM$841,37,FALSE),"n/a")</f>
        <v>0</v>
      </c>
      <c r="AH48" s="10">
        <f>VLOOKUP(AX48,[1]Hoja2!$B$2:$AO$762,17,FALSE)</f>
        <v>1</v>
      </c>
      <c r="AI48" s="10">
        <f>VLOOKUP(AX48,[1]Hoja2!$B$2:$AO$762,23,FALSE)</f>
        <v>0</v>
      </c>
      <c r="AJ48" s="10">
        <f>VLOOKUP(AX48,[1]Hoja2!$B$2:$AO$762,28,FALSE)</f>
        <v>0.50749999999999995</v>
      </c>
      <c r="AK48" s="10" t="str">
        <f>VLOOKUP(AX48,[1]Hoja2!$B$2:$AO$762,19,FALSE)</f>
        <v>Light Production Digital Business</v>
      </c>
      <c r="AL48">
        <f t="shared" si="1"/>
        <v>0</v>
      </c>
      <c r="AM48">
        <f t="shared" si="2"/>
        <v>1</v>
      </c>
      <c r="AN48">
        <f t="shared" si="3"/>
        <v>0</v>
      </c>
      <c r="AO48">
        <f t="shared" si="4"/>
        <v>0</v>
      </c>
      <c r="AP48">
        <f t="shared" si="5"/>
        <v>1</v>
      </c>
      <c r="AQ48">
        <f t="shared" si="6"/>
        <v>0</v>
      </c>
      <c r="AR48">
        <f>+INDEX([1]Hoja2!$AM$2:$AM$841,MATCH(B48,[1]Hoja2!$C$2:$C$841,0))</f>
        <v>0</v>
      </c>
      <c r="AS48" t="str">
        <f t="shared" si="7"/>
        <v>0BG294018429</v>
      </c>
      <c r="AT48" s="2">
        <f>IFERROR(VLOOKUP(AS48,[1]Hoja2!$A$1:$AM$841,38,FALSE),"n/a")</f>
        <v>0</v>
      </c>
      <c r="AU48" s="8">
        <f t="shared" si="0"/>
        <v>2</v>
      </c>
      <c r="AV48">
        <f>VLOOKUP(B48,[1]Hoja2!$C$2:$AO$762,39,FALSE)</f>
        <v>2</v>
      </c>
      <c r="AW48">
        <f>IF(AU48=AV48,VLOOKUP(B48,[1]Hoja2!$C$2:$AO$762,37,FALSE),IF(AV48&lt;2,VLOOKUP(B48,[1]Hoja2!$C$2:$AO$762,37,FALSE)))</f>
        <v>0</v>
      </c>
      <c r="AX48" t="str">
        <f>B48 &amp; COUNTIF(B$2:B48, B48)</f>
        <v>0BG29401841</v>
      </c>
      <c r="AY48" s="10">
        <f>VLOOKUP(AX48,[1]Hoja2!$B$2:$AO$762,38,FALSE)</f>
        <v>0</v>
      </c>
      <c r="AZ48" s="9">
        <f t="shared" si="15"/>
        <v>0</v>
      </c>
      <c r="BA48">
        <f t="shared" si="31"/>
        <v>0</v>
      </c>
      <c r="BB48">
        <f t="shared" si="32"/>
        <v>-0.38249999999999995</v>
      </c>
      <c r="BC48">
        <f t="shared" si="33"/>
        <v>0</v>
      </c>
    </row>
    <row r="49" spans="1:55" hidden="1" x14ac:dyDescent="0.25">
      <c r="A49">
        <v>68400</v>
      </c>
      <c r="B49" t="s">
        <v>682</v>
      </c>
      <c r="C49">
        <v>2019</v>
      </c>
      <c r="D49" t="s">
        <v>30</v>
      </c>
      <c r="E49" t="s">
        <v>31</v>
      </c>
      <c r="F49">
        <v>29</v>
      </c>
      <c r="G49" t="s">
        <v>40</v>
      </c>
      <c r="H49">
        <v>0</v>
      </c>
      <c r="I49" t="s">
        <v>116</v>
      </c>
      <c r="J49">
        <v>655</v>
      </c>
      <c r="K49">
        <v>1365</v>
      </c>
      <c r="L49">
        <v>0</v>
      </c>
      <c r="M49">
        <v>0</v>
      </c>
      <c r="N49">
        <v>0.6</v>
      </c>
      <c r="O49">
        <v>0.8</v>
      </c>
      <c r="P49">
        <v>1.05</v>
      </c>
      <c r="Q49">
        <v>1.1000000000000001</v>
      </c>
      <c r="R49" t="s">
        <v>420</v>
      </c>
      <c r="S49">
        <v>5</v>
      </c>
      <c r="T49">
        <v>9</v>
      </c>
      <c r="U49" t="s">
        <v>47</v>
      </c>
      <c r="V49" t="s">
        <v>45</v>
      </c>
      <c r="W49" t="s">
        <v>683</v>
      </c>
      <c r="X49">
        <v>2019</v>
      </c>
      <c r="Y49" t="s">
        <v>37</v>
      </c>
      <c r="Z49" t="s">
        <v>38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 s="2" t="str">
        <f>IFERROR(VLOOKUP(B49,[1]Hoja2!$C$1:$AM$841,37,FALSE),"n/a")</f>
        <v>n/a</v>
      </c>
      <c r="AH49" s="10" t="e">
        <f>VLOOKUP(AX49,[1]Hoja2!$B$2:$AO$762,17,FALSE)</f>
        <v>#N/A</v>
      </c>
      <c r="AI49" s="10" t="e">
        <f>VLOOKUP(AX49,[1]Hoja2!$B$2:$AO$762,23,FALSE)</f>
        <v>#N/A</v>
      </c>
      <c r="AJ49" s="10" t="e">
        <f>VLOOKUP(AX49,[1]Hoja2!$B$2:$AO$762,28,FALSE)</f>
        <v>#N/A</v>
      </c>
      <c r="AK49" s="10" t="e">
        <f>VLOOKUP(AX49,[1]Hoja2!$B$2:$AO$762,19,FALSE)</f>
        <v>#N/A</v>
      </c>
      <c r="AL49" t="e">
        <f t="shared" si="1"/>
        <v>#N/A</v>
      </c>
      <c r="AM49" t="e">
        <f t="shared" si="2"/>
        <v>#N/A</v>
      </c>
      <c r="AN49" t="e">
        <f t="shared" si="3"/>
        <v>#N/A</v>
      </c>
      <c r="AO49" t="e">
        <f t="shared" si="4"/>
        <v>#N/A</v>
      </c>
      <c r="AP49" t="e">
        <f t="shared" si="5"/>
        <v>#N/A</v>
      </c>
      <c r="AQ49" t="str">
        <f t="shared" si="6"/>
        <v>n/a</v>
      </c>
      <c r="AR49">
        <f>+INDEX([1]DETALLE!$AK$2:$AK$841,MATCH(B49,[1]DETALLE!$A$2:$A$841,0))</f>
        <v>0</v>
      </c>
      <c r="AS49" t="str">
        <f>CONCATENATE(B49)</f>
        <v>0Y4X848009</v>
      </c>
      <c r="AT49" s="2" t="str">
        <f>IF(IFERROR(VLOOKUP(AS49,[1]Hoja2!$C$1:$AM$841,37,FALSE),"n/a")&lt;&gt;"n/a","a","n/a")</f>
        <v>n/a</v>
      </c>
      <c r="AU49" s="8">
        <f t="shared" si="0"/>
        <v>2</v>
      </c>
      <c r="AV49" t="e">
        <f>VLOOKUP(B49,[1]Hoja2!$C$2:$AO$762,39,FALSE)</f>
        <v>#N/A</v>
      </c>
      <c r="AW49" t="e">
        <f>IF(AU49=AV49,VLOOKUP(B49,[1]Hoja2!$C$2:$AO$762,37,FALSE),IF(AV49&lt;2,VLOOKUP(B49,[1]Hoja2!$C$2:$AO$762,37,FALSE)))</f>
        <v>#N/A</v>
      </c>
      <c r="AX49" t="str">
        <f>B49 &amp; COUNTIF(B$2:B49, B49)</f>
        <v>0Y4X8480091</v>
      </c>
      <c r="AY49" t="e">
        <f>VLOOKUP(AX49,[1]Hoja2!$B$2:$AO$762,38,FALSE)</f>
        <v>#N/A</v>
      </c>
      <c r="AZ49" s="9" t="e">
        <f t="shared" si="15"/>
        <v>#N/A</v>
      </c>
    </row>
    <row r="50" spans="1:55" x14ac:dyDescent="0.25">
      <c r="A50">
        <v>68406</v>
      </c>
      <c r="B50" t="s">
        <v>684</v>
      </c>
      <c r="C50">
        <v>2019</v>
      </c>
      <c r="D50" t="s">
        <v>30</v>
      </c>
      <c r="E50" t="s">
        <v>31</v>
      </c>
      <c r="F50">
        <v>29</v>
      </c>
      <c r="G50" t="s">
        <v>40</v>
      </c>
      <c r="H50">
        <v>0.1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S50" t="s">
        <v>33</v>
      </c>
      <c r="T50" t="s">
        <v>33</v>
      </c>
      <c r="V50" t="s">
        <v>34</v>
      </c>
      <c r="W50" t="s">
        <v>50</v>
      </c>
      <c r="X50">
        <v>2019</v>
      </c>
      <c r="Y50" t="s">
        <v>37</v>
      </c>
      <c r="Z50" t="s">
        <v>38</v>
      </c>
      <c r="AA50">
        <v>2</v>
      </c>
      <c r="AB50" t="s">
        <v>33</v>
      </c>
      <c r="AC50">
        <v>0</v>
      </c>
      <c r="AD50">
        <v>0</v>
      </c>
      <c r="AE50">
        <v>0</v>
      </c>
      <c r="AF50">
        <v>0</v>
      </c>
      <c r="AG50" s="2">
        <f>IFERROR(VLOOKUP(B50,[1]Hoja2!$C$1:$AM$841,37,FALSE),"n/a")</f>
        <v>750.75000000000011</v>
      </c>
      <c r="AH50" s="10">
        <f>VLOOKUP(AX50,[1]Hoja2!$B$2:$AO$762,17,FALSE)</f>
        <v>754</v>
      </c>
      <c r="AI50" s="10">
        <f>VLOOKUP(AX50,[1]Hoja2!$B$2:$AO$762,23,FALSE)</f>
        <v>1.05</v>
      </c>
      <c r="AJ50" s="10">
        <f>VLOOKUP(AX50,[1]Hoja2!$B$2:$AO$762,28,FALSE)</f>
        <v>0</v>
      </c>
      <c r="AK50" s="10" t="str">
        <f>VLOOKUP(AX50,[1]Hoja2!$B$2:$AO$762,19,FALSE)</f>
        <v>A4 Mono MFPs</v>
      </c>
      <c r="AL50">
        <f t="shared" si="1"/>
        <v>0</v>
      </c>
      <c r="AM50">
        <f t="shared" si="2"/>
        <v>0</v>
      </c>
      <c r="AN50">
        <f t="shared" si="3"/>
        <v>0</v>
      </c>
      <c r="AO50">
        <f t="shared" si="4"/>
        <v>1</v>
      </c>
      <c r="AP50">
        <f t="shared" si="5"/>
        <v>0</v>
      </c>
      <c r="AQ50">
        <f t="shared" si="6"/>
        <v>1</v>
      </c>
      <c r="AR50">
        <f>+INDEX([1]Hoja2!$AM$2:$AM$841,MATCH(B50,[1]Hoja2!$C$2:$C$841,0))</f>
        <v>750.75000000000011</v>
      </c>
      <c r="AS50" t="str">
        <f t="shared" si="7"/>
        <v>0C4X00645429</v>
      </c>
      <c r="AT50" s="2">
        <f>IFERROR(VLOOKUP(AS50,[1]Hoja2!$A$1:$AM$841,38,FALSE),"n/a")</f>
        <v>0</v>
      </c>
      <c r="AU50" s="8">
        <f t="shared" si="0"/>
        <v>1</v>
      </c>
      <c r="AV50">
        <f>VLOOKUP(B50,[1]Hoja2!$C$2:$AO$762,39,FALSE)</f>
        <v>1</v>
      </c>
      <c r="AW50">
        <f>IF(AU50=AV50,VLOOKUP(B50,[1]Hoja2!$C$2:$AO$762,37,FALSE),IF(AV50&lt;2,VLOOKUP(B50,[1]Hoja2!$C$2:$AO$762,37,FALSE)))</f>
        <v>750.75000000000011</v>
      </c>
      <c r="AX50" t="str">
        <f>B50 &amp; COUNTIF(B$2:B50, B50)</f>
        <v>0C4X0064541</v>
      </c>
      <c r="AY50" s="10">
        <f>VLOOKUP(AX50,[1]Hoja2!$B$2:$AO$762,38,FALSE)</f>
        <v>750.75000000000011</v>
      </c>
      <c r="AZ50" s="9">
        <f t="shared" si="15"/>
        <v>0</v>
      </c>
      <c r="BA50">
        <f t="shared" ref="BA50:BA53" si="34">IF(Q50="NA",2,IF(OR(G50="INSTALACION NUEVA",G50="Mantenimiento preventivo"),3,IF(AND(AC50&lt;AH50,AL50&lt;&gt;1),4,IF(AY50&gt;AF50,1,0))))</f>
        <v>2</v>
      </c>
      <c r="BB50">
        <f t="shared" ref="BB50:BB53" si="35">AE50-AJ50</f>
        <v>0</v>
      </c>
      <c r="BC50">
        <f t="shared" ref="BC50:BC53" si="36">+_xlfn.IFS(Q50="NA",2,OR(G50="INSTALACION NUEVA",G50="Mantenimiento preventivo"),3,AND(AC50&lt;AH50,AL50&lt;&gt;1),4,AY50&gt;AF50,1,TRUE,0)</f>
        <v>2</v>
      </c>
    </row>
    <row r="51" spans="1:55" x14ac:dyDescent="0.25">
      <c r="A51">
        <v>68408</v>
      </c>
      <c r="B51" t="s">
        <v>104</v>
      </c>
      <c r="C51">
        <v>2019</v>
      </c>
      <c r="D51" t="s">
        <v>30</v>
      </c>
      <c r="E51" t="s">
        <v>31</v>
      </c>
      <c r="F51">
        <v>31</v>
      </c>
      <c r="G51" t="s">
        <v>40</v>
      </c>
      <c r="H51">
        <v>1.3</v>
      </c>
      <c r="I51" t="s">
        <v>54</v>
      </c>
      <c r="J51">
        <v>803</v>
      </c>
      <c r="K51">
        <v>1573</v>
      </c>
      <c r="L51">
        <v>0.2</v>
      </c>
      <c r="M51">
        <v>0.6</v>
      </c>
      <c r="N51">
        <v>0.8</v>
      </c>
      <c r="O51">
        <v>1.05</v>
      </c>
      <c r="P51">
        <v>1.1000000000000001</v>
      </c>
      <c r="Q51">
        <v>1.1499999999999999</v>
      </c>
      <c r="R51" t="s">
        <v>46</v>
      </c>
      <c r="S51">
        <v>4</v>
      </c>
      <c r="T51">
        <v>6</v>
      </c>
      <c r="U51" t="s">
        <v>47</v>
      </c>
      <c r="V51" t="s">
        <v>54</v>
      </c>
      <c r="W51" t="s">
        <v>59</v>
      </c>
      <c r="X51">
        <v>2019</v>
      </c>
      <c r="Y51" t="s">
        <v>37</v>
      </c>
      <c r="Z51" t="s">
        <v>38</v>
      </c>
      <c r="AA51">
        <v>2</v>
      </c>
      <c r="AB51">
        <v>0</v>
      </c>
      <c r="AC51">
        <v>45</v>
      </c>
      <c r="AD51">
        <v>1.1000000000000001</v>
      </c>
      <c r="AE51">
        <v>0.32500000000000001</v>
      </c>
      <c r="AF51">
        <v>1730.3</v>
      </c>
      <c r="AG51" s="2">
        <f>IFERROR(VLOOKUP(B51,[1]Hoja2!$C$1:$AM$841,37,FALSE),"n/a")</f>
        <v>1730.3000000000004</v>
      </c>
      <c r="AH51" s="10">
        <f>VLOOKUP(AX51,[1]Hoja2!$B$2:$AO$762,17,FALSE)</f>
        <v>46</v>
      </c>
      <c r="AI51" s="10">
        <f>VLOOKUP(AX51,[1]Hoja2!$B$2:$AO$762,23,FALSE)</f>
        <v>1.1000000000000001</v>
      </c>
      <c r="AJ51" s="10">
        <f>VLOOKUP(AX51,[1]Hoja2!$B$2:$AO$762,28,FALSE)</f>
        <v>0.70750000000000002</v>
      </c>
      <c r="AK51" s="10" t="str">
        <f>VLOOKUP(AX51,[1]Hoja2!$B$2:$AO$762,19,FALSE)</f>
        <v>Entry Production Color Low/Mid</v>
      </c>
      <c r="AL51">
        <f t="shared" si="1"/>
        <v>1</v>
      </c>
      <c r="AM51">
        <f t="shared" si="2"/>
        <v>0</v>
      </c>
      <c r="AN51">
        <f t="shared" si="3"/>
        <v>1</v>
      </c>
      <c r="AO51">
        <f t="shared" si="4"/>
        <v>0</v>
      </c>
      <c r="AP51">
        <f t="shared" si="5"/>
        <v>1</v>
      </c>
      <c r="AQ51">
        <f t="shared" si="6"/>
        <v>0</v>
      </c>
      <c r="AR51">
        <f>+INDEX([1]Hoja2!$AM$2:$AM$841,MATCH(B51,[1]Hoja2!$C$2:$C$841,0))</f>
        <v>1730.3000000000004</v>
      </c>
      <c r="AS51" t="str">
        <f t="shared" si="7"/>
        <v>0E2B64656031</v>
      </c>
      <c r="AT51" s="2">
        <f>IFERROR(VLOOKUP(AS51,[1]Hoja2!$A$1:$AM$841,38,FALSE),"n/a")</f>
        <v>0</v>
      </c>
      <c r="AU51" s="8">
        <f t="shared" si="0"/>
        <v>1</v>
      </c>
      <c r="AV51">
        <f>VLOOKUP(B51,[1]Hoja2!$C$2:$AO$762,39,FALSE)</f>
        <v>1</v>
      </c>
      <c r="AW51">
        <f>IF(AU51=AV51,VLOOKUP(B51,[1]Hoja2!$C$2:$AO$762,37,FALSE),IF(AV51&lt;2,VLOOKUP(B51,[1]Hoja2!$C$2:$AO$762,37,FALSE)))</f>
        <v>1730.3000000000004</v>
      </c>
      <c r="AX51" t="str">
        <f>B51 &amp; COUNTIF(B$2:B51, B51)</f>
        <v>0E2B6465601</v>
      </c>
      <c r="AY51" s="10">
        <f>VLOOKUP(AX51,[1]Hoja2!$B$2:$AO$762,38,FALSE)</f>
        <v>1730.3000000000004</v>
      </c>
      <c r="AZ51" s="9">
        <f t="shared" si="15"/>
        <v>0</v>
      </c>
      <c r="BA51">
        <f t="shared" si="34"/>
        <v>0</v>
      </c>
      <c r="BB51">
        <f t="shared" si="35"/>
        <v>-0.38250000000000001</v>
      </c>
      <c r="BC51">
        <f t="shared" si="36"/>
        <v>0</v>
      </c>
    </row>
    <row r="52" spans="1:55" x14ac:dyDescent="0.25">
      <c r="A52">
        <v>68409</v>
      </c>
      <c r="B52" t="s">
        <v>105</v>
      </c>
      <c r="C52">
        <v>2019</v>
      </c>
      <c r="D52" t="s">
        <v>30</v>
      </c>
      <c r="E52" t="s">
        <v>31</v>
      </c>
      <c r="F52">
        <v>31</v>
      </c>
      <c r="G52" t="s">
        <v>40</v>
      </c>
      <c r="H52">
        <v>0.51666670000000003</v>
      </c>
      <c r="I52" t="s">
        <v>58</v>
      </c>
      <c r="J52">
        <v>655</v>
      </c>
      <c r="K52">
        <v>1365</v>
      </c>
      <c r="L52">
        <v>0</v>
      </c>
      <c r="M52">
        <v>0</v>
      </c>
      <c r="N52">
        <v>0.6</v>
      </c>
      <c r="O52">
        <v>0.8</v>
      </c>
      <c r="P52">
        <v>1.05</v>
      </c>
      <c r="Q52">
        <v>1.1000000000000001</v>
      </c>
      <c r="R52" t="s">
        <v>46</v>
      </c>
      <c r="S52">
        <v>5</v>
      </c>
      <c r="T52">
        <v>9</v>
      </c>
      <c r="U52" t="s">
        <v>47</v>
      </c>
      <c r="V52" t="s">
        <v>58</v>
      </c>
      <c r="W52" t="s">
        <v>67</v>
      </c>
      <c r="X52">
        <v>2019</v>
      </c>
      <c r="Y52" t="s">
        <v>37</v>
      </c>
      <c r="Z52" t="s">
        <v>38</v>
      </c>
      <c r="AA52">
        <v>1</v>
      </c>
      <c r="AB52">
        <v>0</v>
      </c>
      <c r="AC52">
        <v>5</v>
      </c>
      <c r="AD52">
        <v>0</v>
      </c>
      <c r="AE52">
        <v>0.10333334</v>
      </c>
      <c r="AF52">
        <v>0</v>
      </c>
      <c r="AG52" s="2">
        <f>IFERROR(VLOOKUP(B52,[1]Hoja2!$C$1:$AM$841,37,FALSE),"n/a")</f>
        <v>0</v>
      </c>
      <c r="AH52" s="10">
        <f>VLOOKUP(AX52,[1]Hoja2!$B$2:$AO$762,17,FALSE)</f>
        <v>3</v>
      </c>
      <c r="AI52" s="10">
        <f>VLOOKUP(AX52,[1]Hoja2!$B$2:$AO$762,23,FALSE)</f>
        <v>0</v>
      </c>
      <c r="AJ52" s="10">
        <f>VLOOKUP(AX52,[1]Hoja2!$B$2:$AO$762,28,FALSE)</f>
        <v>0.1</v>
      </c>
      <c r="AK52" s="10" t="str">
        <f>VLOOKUP(AX52,[1]Hoja2!$B$2:$AO$762,19,FALSE)</f>
        <v>Departmental Digital</v>
      </c>
      <c r="AL52">
        <f t="shared" si="1"/>
        <v>1</v>
      </c>
      <c r="AM52">
        <f t="shared" si="2"/>
        <v>0</v>
      </c>
      <c r="AN52">
        <f t="shared" si="3"/>
        <v>1</v>
      </c>
      <c r="AO52">
        <f t="shared" si="4"/>
        <v>0</v>
      </c>
      <c r="AP52">
        <f t="shared" si="5"/>
        <v>1</v>
      </c>
      <c r="AQ52">
        <f t="shared" si="6"/>
        <v>0</v>
      </c>
      <c r="AR52">
        <f>+INDEX([1]Hoja2!$AM$2:$AM$841,MATCH(B52,[1]Hoja2!$C$2:$C$841,0))</f>
        <v>0</v>
      </c>
      <c r="AS52" t="str">
        <f>CONCATENATE(B52)</f>
        <v>0EX9309804</v>
      </c>
      <c r="AT52" s="2">
        <f>IF(COUNTIF(AS52:AS1272,AS52)&lt;2,IFERROR(VLOOKUP(AS52,[1]Hoja2!$C$1:$AM$841,37,FALSE),"n/a"),"b")</f>
        <v>0</v>
      </c>
      <c r="AU52" s="8">
        <f t="shared" si="0"/>
        <v>1</v>
      </c>
      <c r="AV52">
        <f>VLOOKUP(B52,[1]Hoja2!$C$2:$AO$762,39,FALSE)</f>
        <v>1</v>
      </c>
      <c r="AW52">
        <f>IF(AU52=AV52,VLOOKUP(B52,[1]Hoja2!$C$2:$AO$762,37,FALSE),IF(AV52&lt;2,VLOOKUP(B52,[1]Hoja2!$C$2:$AO$762,37,FALSE)))</f>
        <v>0</v>
      </c>
      <c r="AX52" t="str">
        <f>B52 &amp; COUNTIF(B$2:B52, B52)</f>
        <v>0EX93098041</v>
      </c>
      <c r="AY52" s="10">
        <f>VLOOKUP(AX52,[1]Hoja2!$B$2:$AO$762,38,FALSE)</f>
        <v>0</v>
      </c>
      <c r="AZ52" s="9">
        <f t="shared" si="15"/>
        <v>0</v>
      </c>
      <c r="BA52">
        <f t="shared" si="34"/>
        <v>0</v>
      </c>
      <c r="BB52">
        <f t="shared" si="35"/>
        <v>3.3333399999999902E-3</v>
      </c>
      <c r="BC52">
        <f t="shared" si="36"/>
        <v>0</v>
      </c>
    </row>
    <row r="53" spans="1:55" x14ac:dyDescent="0.25">
      <c r="A53">
        <v>68411</v>
      </c>
      <c r="B53" t="s">
        <v>101</v>
      </c>
      <c r="C53">
        <v>2019</v>
      </c>
      <c r="D53" t="s">
        <v>30</v>
      </c>
      <c r="E53" t="s">
        <v>31</v>
      </c>
      <c r="F53">
        <v>31</v>
      </c>
      <c r="G53" t="s">
        <v>40</v>
      </c>
      <c r="H53">
        <v>0.4</v>
      </c>
      <c r="I53" t="s">
        <v>45</v>
      </c>
      <c r="J53">
        <v>803</v>
      </c>
      <c r="K53">
        <v>1573</v>
      </c>
      <c r="L53">
        <v>0.2</v>
      </c>
      <c r="M53">
        <v>0.6</v>
      </c>
      <c r="N53">
        <v>0.8</v>
      </c>
      <c r="O53">
        <v>1.05</v>
      </c>
      <c r="P53">
        <v>1.1000000000000001</v>
      </c>
      <c r="Q53">
        <v>1.1499999999999999</v>
      </c>
      <c r="R53" t="s">
        <v>46</v>
      </c>
      <c r="S53">
        <v>4</v>
      </c>
      <c r="T53">
        <v>6</v>
      </c>
      <c r="U53" t="s">
        <v>47</v>
      </c>
      <c r="V53" t="s">
        <v>48</v>
      </c>
      <c r="W53" t="s">
        <v>42</v>
      </c>
      <c r="X53">
        <v>2019</v>
      </c>
      <c r="Y53" t="s">
        <v>37</v>
      </c>
      <c r="Z53" t="s">
        <v>38</v>
      </c>
      <c r="AA53">
        <v>4</v>
      </c>
      <c r="AB53">
        <v>0</v>
      </c>
      <c r="AC53">
        <v>5</v>
      </c>
      <c r="AD53">
        <v>0.6</v>
      </c>
      <c r="AE53">
        <v>0.1</v>
      </c>
      <c r="AF53">
        <v>943.8</v>
      </c>
      <c r="AG53" s="2">
        <f>IFERROR(VLOOKUP(B53,[1]Hoja2!$C$1:$AM$841,37,FALSE),"n/a")</f>
        <v>943.80000000000007</v>
      </c>
      <c r="AH53" s="10">
        <f>VLOOKUP(AX53,[1]Hoja2!$B$2:$AO$762,17,FALSE)</f>
        <v>5</v>
      </c>
      <c r="AI53" s="10">
        <f>VLOOKUP(AX53,[1]Hoja2!$B$2:$AO$762,23,FALSE)</f>
        <v>0.6</v>
      </c>
      <c r="AJ53" s="10">
        <f>VLOOKUP(AX53,[1]Hoja2!$B$2:$AO$762,28,FALSE)</f>
        <v>0</v>
      </c>
      <c r="AK53" s="10" t="str">
        <f>VLOOKUP(AX53,[1]Hoja2!$B$2:$AO$762,19,FALSE)</f>
        <v>Light Production Digital Business</v>
      </c>
      <c r="AL53">
        <f t="shared" si="1"/>
        <v>1</v>
      </c>
      <c r="AM53">
        <f t="shared" si="2"/>
        <v>1</v>
      </c>
      <c r="AN53">
        <f t="shared" si="3"/>
        <v>1</v>
      </c>
      <c r="AO53">
        <f t="shared" si="4"/>
        <v>0</v>
      </c>
      <c r="AP53">
        <f t="shared" si="5"/>
        <v>1</v>
      </c>
      <c r="AQ53">
        <f t="shared" si="6"/>
        <v>0</v>
      </c>
      <c r="AR53">
        <f>+INDEX([1]Hoja2!$AM$2:$AM$841,MATCH(B53,[1]Hoja2!$C$2:$C$841,0))</f>
        <v>943.80000000000007</v>
      </c>
      <c r="AS53" t="str">
        <f t="shared" si="7"/>
        <v>0BG294520831</v>
      </c>
      <c r="AT53" s="2">
        <f>IFERROR(VLOOKUP(AS53,[1]Hoja2!$A$1:$AM$841,38,FALSE),"n/a")</f>
        <v>0</v>
      </c>
      <c r="AU53" s="8">
        <f t="shared" si="0"/>
        <v>2</v>
      </c>
      <c r="AV53">
        <f>VLOOKUP(B53,[1]Hoja2!$C$2:$AO$762,39,FALSE)</f>
        <v>1</v>
      </c>
      <c r="AW53">
        <f>IF(AU53=AV53,VLOOKUP(B53,[1]Hoja2!$C$2:$AO$762,37,FALSE),IF(AV53&lt;2,VLOOKUP(B53,[1]Hoja2!$C$2:$AO$762,37,FALSE)))</f>
        <v>943.80000000000007</v>
      </c>
      <c r="AX53" t="str">
        <f>B53 &amp; COUNTIF(B$2:B53, B53)</f>
        <v>0BG29452081</v>
      </c>
      <c r="AY53" s="10">
        <f>VLOOKUP(AX53,[1]Hoja2!$B$2:$AO$762,38,FALSE)</f>
        <v>943.80000000000007</v>
      </c>
      <c r="AZ53" s="9">
        <f t="shared" si="15"/>
        <v>0</v>
      </c>
      <c r="BA53">
        <f t="shared" si="34"/>
        <v>0</v>
      </c>
      <c r="BB53">
        <f t="shared" si="35"/>
        <v>0.1</v>
      </c>
      <c r="BC53">
        <f t="shared" si="36"/>
        <v>0</v>
      </c>
    </row>
    <row r="54" spans="1:55" hidden="1" x14ac:dyDescent="0.25">
      <c r="A54">
        <v>68412</v>
      </c>
      <c r="B54" t="s">
        <v>107</v>
      </c>
      <c r="C54">
        <v>2019</v>
      </c>
      <c r="D54" t="s">
        <v>30</v>
      </c>
      <c r="E54" t="s">
        <v>31</v>
      </c>
      <c r="F54">
        <v>31</v>
      </c>
      <c r="G54" t="s">
        <v>44</v>
      </c>
      <c r="H54">
        <v>0</v>
      </c>
      <c r="I54" t="s">
        <v>71</v>
      </c>
      <c r="J54">
        <v>468</v>
      </c>
      <c r="K54">
        <v>715</v>
      </c>
      <c r="L54">
        <v>0</v>
      </c>
      <c r="M54">
        <v>0</v>
      </c>
      <c r="N54">
        <v>0</v>
      </c>
      <c r="O54">
        <v>0.6</v>
      </c>
      <c r="P54">
        <v>0.8</v>
      </c>
      <c r="Q54">
        <v>1.05</v>
      </c>
      <c r="R54" t="s">
        <v>46</v>
      </c>
      <c r="S54">
        <v>5</v>
      </c>
      <c r="T54">
        <v>9</v>
      </c>
      <c r="U54" t="s">
        <v>47</v>
      </c>
      <c r="V54" t="s">
        <v>34</v>
      </c>
      <c r="W54" t="s">
        <v>61</v>
      </c>
      <c r="X54">
        <v>2019</v>
      </c>
      <c r="Y54" t="s">
        <v>37</v>
      </c>
      <c r="Z54" t="s">
        <v>38</v>
      </c>
      <c r="AA54">
        <v>1</v>
      </c>
      <c r="AB54">
        <v>0</v>
      </c>
      <c r="AC54">
        <v>108</v>
      </c>
      <c r="AD54">
        <v>0</v>
      </c>
      <c r="AE54">
        <v>0</v>
      </c>
      <c r="AF54">
        <v>715</v>
      </c>
      <c r="AG54" s="2" t="str">
        <f>IFERROR(VLOOKUP(B54,[1]Hoja2!$C$1:$AM$841,37,FALSE),"n/a")</f>
        <v>n/a</v>
      </c>
      <c r="AH54" s="10" t="e">
        <f>VLOOKUP(AX54,[1]Hoja2!$B$2:$AO$762,17,FALSE)</f>
        <v>#N/A</v>
      </c>
      <c r="AI54" s="10" t="e">
        <f>VLOOKUP(AX54,[1]Hoja2!$B$2:$AO$762,23,FALSE)</f>
        <v>#N/A</v>
      </c>
      <c r="AJ54" s="10" t="e">
        <f>VLOOKUP(AX54,[1]Hoja2!$B$2:$AO$762,28,FALSE)</f>
        <v>#N/A</v>
      </c>
      <c r="AK54" s="10" t="e">
        <f>VLOOKUP(AX54,[1]Hoja2!$B$2:$AO$762,19,FALSE)</f>
        <v>#N/A</v>
      </c>
      <c r="AL54" t="e">
        <f t="shared" si="1"/>
        <v>#N/A</v>
      </c>
      <c r="AM54" t="e">
        <f t="shared" si="2"/>
        <v>#N/A</v>
      </c>
      <c r="AN54" t="e">
        <f t="shared" si="3"/>
        <v>#N/A</v>
      </c>
      <c r="AO54" t="e">
        <f t="shared" si="4"/>
        <v>#N/A</v>
      </c>
      <c r="AP54" t="e">
        <f t="shared" si="5"/>
        <v>#N/A</v>
      </c>
      <c r="AQ54" t="str">
        <f t="shared" si="6"/>
        <v>n/a</v>
      </c>
      <c r="AR54" t="e">
        <f>+INDEX([1]DETALLE!$AK$2:$AK$841,MATCH(B54,[1]DETALLE!$A$2:$A$841,0))</f>
        <v>#N/A</v>
      </c>
      <c r="AS54" t="str">
        <f t="shared" ref="AS54:AS59" si="37">CONCATENATE(B54)</f>
        <v>K3A706937</v>
      </c>
      <c r="AT54" s="2" t="str">
        <f>IF(IFERROR(VLOOKUP(AS54,[1]Hoja2!$C$1:$AM$841,37,FALSE),"n/a")&lt;&gt;"n/a","a","n/a")</f>
        <v>n/a</v>
      </c>
      <c r="AU54" s="8">
        <f t="shared" si="0"/>
        <v>1</v>
      </c>
      <c r="AV54" t="e">
        <f>VLOOKUP(B54,[1]Hoja2!$C$2:$AO$762,39,FALSE)</f>
        <v>#N/A</v>
      </c>
      <c r="AW54" t="e">
        <f>IF(AU54=AV54,VLOOKUP(B54,[1]Hoja2!$C$2:$AO$762,37,FALSE),IF(AV54&lt;2,VLOOKUP(B54,[1]Hoja2!$C$2:$AO$762,37,FALSE)))</f>
        <v>#N/A</v>
      </c>
      <c r="AX54" t="str">
        <f>B54 &amp; COUNTIF(B$2:B54, B54)</f>
        <v>K3A7069371</v>
      </c>
      <c r="AY54" t="e">
        <f>VLOOKUP(AX54,[1]Hoja2!$B$2:$AO$762,38,FALSE)</f>
        <v>#N/A</v>
      </c>
      <c r="AZ54" s="9" t="e">
        <f t="shared" si="15"/>
        <v>#N/A</v>
      </c>
    </row>
    <row r="55" spans="1:55" hidden="1" x14ac:dyDescent="0.25">
      <c r="A55">
        <v>68413</v>
      </c>
      <c r="B55" t="s">
        <v>100</v>
      </c>
      <c r="C55">
        <v>2019</v>
      </c>
      <c r="D55" t="s">
        <v>30</v>
      </c>
      <c r="E55" t="s">
        <v>31</v>
      </c>
      <c r="F55">
        <v>31</v>
      </c>
      <c r="G55" t="s">
        <v>44</v>
      </c>
      <c r="H55">
        <v>0.1666667</v>
      </c>
      <c r="I55" t="s">
        <v>34</v>
      </c>
      <c r="J55">
        <v>468</v>
      </c>
      <c r="K55">
        <v>715</v>
      </c>
      <c r="L55">
        <v>0</v>
      </c>
      <c r="M55">
        <v>0</v>
      </c>
      <c r="N55">
        <v>0</v>
      </c>
      <c r="O55">
        <v>0.6</v>
      </c>
      <c r="P55">
        <v>0.8</v>
      </c>
      <c r="Q55">
        <v>1.05</v>
      </c>
      <c r="R55" t="s">
        <v>46</v>
      </c>
      <c r="S55">
        <v>5</v>
      </c>
      <c r="T55">
        <v>9</v>
      </c>
      <c r="U55" t="s">
        <v>47</v>
      </c>
      <c r="V55" t="s">
        <v>34</v>
      </c>
      <c r="W55" t="s">
        <v>55</v>
      </c>
      <c r="X55">
        <v>2019</v>
      </c>
      <c r="Y55" t="s">
        <v>37</v>
      </c>
      <c r="Z55" t="s">
        <v>38</v>
      </c>
      <c r="AA55">
        <v>1</v>
      </c>
      <c r="AB55">
        <v>0</v>
      </c>
      <c r="AC55">
        <v>23</v>
      </c>
      <c r="AD55">
        <v>0</v>
      </c>
      <c r="AE55">
        <v>0</v>
      </c>
      <c r="AF55">
        <v>715</v>
      </c>
      <c r="AG55" s="2" t="str">
        <f>IFERROR(VLOOKUP(B55,[1]Hoja2!$C$1:$AM$841,37,FALSE),"n/a")</f>
        <v>n/a</v>
      </c>
      <c r="AH55" s="10" t="e">
        <f>VLOOKUP(AX55,[1]Hoja2!$B$2:$AO$762,17,FALSE)</f>
        <v>#N/A</v>
      </c>
      <c r="AI55" s="10" t="e">
        <f>VLOOKUP(AX55,[1]Hoja2!$B$2:$AO$762,23,FALSE)</f>
        <v>#N/A</v>
      </c>
      <c r="AJ55" s="10" t="e">
        <f>VLOOKUP(AX55,[1]Hoja2!$B$2:$AO$762,28,FALSE)</f>
        <v>#N/A</v>
      </c>
      <c r="AK55" s="10" t="e">
        <f>VLOOKUP(AX55,[1]Hoja2!$B$2:$AO$762,19,FALSE)</f>
        <v>#N/A</v>
      </c>
      <c r="AL55" t="e">
        <f t="shared" si="1"/>
        <v>#N/A</v>
      </c>
      <c r="AM55" t="e">
        <f t="shared" si="2"/>
        <v>#N/A</v>
      </c>
      <c r="AN55" t="e">
        <f t="shared" si="3"/>
        <v>#N/A</v>
      </c>
      <c r="AO55" t="e">
        <f t="shared" si="4"/>
        <v>#N/A</v>
      </c>
      <c r="AP55" t="e">
        <f t="shared" si="5"/>
        <v>#N/A</v>
      </c>
      <c r="AQ55" t="str">
        <f t="shared" si="6"/>
        <v>n/a</v>
      </c>
      <c r="AR55" t="e">
        <f>+INDEX([1]DETALLE!$AK$2:$AK$841,MATCH(B55,[1]DETALLE!$A$2:$A$841,0))</f>
        <v>#N/A</v>
      </c>
      <c r="AS55" t="str">
        <f t="shared" si="37"/>
        <v>09HB321575</v>
      </c>
      <c r="AT55" s="2" t="str">
        <f>IF(IFERROR(VLOOKUP(AS55,[1]Hoja2!$C$1:$AM$841,37,FALSE),"n/a")&lt;&gt;"n/a","a","n/a")</f>
        <v>n/a</v>
      </c>
      <c r="AU55" s="8">
        <f t="shared" si="0"/>
        <v>1</v>
      </c>
      <c r="AV55" t="e">
        <f>VLOOKUP(B55,[1]Hoja2!$C$2:$AO$762,39,FALSE)</f>
        <v>#N/A</v>
      </c>
      <c r="AW55" t="e">
        <f>IF(AU55=AV55,VLOOKUP(B55,[1]Hoja2!$C$2:$AO$762,37,FALSE),IF(AV55&lt;2,VLOOKUP(B55,[1]Hoja2!$C$2:$AO$762,37,FALSE)))</f>
        <v>#N/A</v>
      </c>
      <c r="AX55" t="str">
        <f>B55 &amp; COUNTIF(B$2:B55, B55)</f>
        <v>09HB3215751</v>
      </c>
      <c r="AY55" t="e">
        <f>VLOOKUP(AX55,[1]Hoja2!$B$2:$AO$762,38,FALSE)</f>
        <v>#N/A</v>
      </c>
      <c r="AZ55" s="9" t="e">
        <f t="shared" si="15"/>
        <v>#N/A</v>
      </c>
    </row>
    <row r="56" spans="1:55" hidden="1" x14ac:dyDescent="0.25">
      <c r="A56">
        <v>68414</v>
      </c>
      <c r="B56" t="s">
        <v>106</v>
      </c>
      <c r="C56">
        <v>2019</v>
      </c>
      <c r="D56" t="s">
        <v>30</v>
      </c>
      <c r="E56" t="s">
        <v>31</v>
      </c>
      <c r="F56">
        <v>31</v>
      </c>
      <c r="G56" t="s">
        <v>44</v>
      </c>
      <c r="H56">
        <v>0</v>
      </c>
      <c r="I56" t="s">
        <v>71</v>
      </c>
      <c r="J56">
        <v>468</v>
      </c>
      <c r="K56">
        <v>715</v>
      </c>
      <c r="L56">
        <v>0</v>
      </c>
      <c r="M56">
        <v>0</v>
      </c>
      <c r="N56">
        <v>0</v>
      </c>
      <c r="O56">
        <v>0.6</v>
      </c>
      <c r="P56">
        <v>0.8</v>
      </c>
      <c r="Q56">
        <v>1.05</v>
      </c>
      <c r="R56" t="s">
        <v>46</v>
      </c>
      <c r="S56">
        <v>5</v>
      </c>
      <c r="T56">
        <v>9</v>
      </c>
      <c r="U56" t="s">
        <v>47</v>
      </c>
      <c r="V56" t="s">
        <v>34</v>
      </c>
      <c r="W56" t="s">
        <v>55</v>
      </c>
      <c r="X56">
        <v>2019</v>
      </c>
      <c r="Y56" t="s">
        <v>37</v>
      </c>
      <c r="Z56" t="s">
        <v>38</v>
      </c>
      <c r="AA56">
        <v>1</v>
      </c>
      <c r="AB56">
        <v>0</v>
      </c>
      <c r="AC56">
        <v>30</v>
      </c>
      <c r="AD56">
        <v>0</v>
      </c>
      <c r="AE56">
        <v>0</v>
      </c>
      <c r="AF56">
        <v>715</v>
      </c>
      <c r="AG56" s="2" t="str">
        <f>IFERROR(VLOOKUP(B56,[1]Hoja2!$C$1:$AM$841,37,FALSE),"n/a")</f>
        <v>n/a</v>
      </c>
      <c r="AH56" s="10" t="e">
        <f>VLOOKUP(AX56,[1]Hoja2!$B$2:$AO$762,17,FALSE)</f>
        <v>#N/A</v>
      </c>
      <c r="AI56" s="10" t="e">
        <f>VLOOKUP(AX56,[1]Hoja2!$B$2:$AO$762,23,FALSE)</f>
        <v>#N/A</v>
      </c>
      <c r="AJ56" s="10" t="e">
        <f>VLOOKUP(AX56,[1]Hoja2!$B$2:$AO$762,28,FALSE)</f>
        <v>#N/A</v>
      </c>
      <c r="AK56" s="10" t="e">
        <f>VLOOKUP(AX56,[1]Hoja2!$B$2:$AO$762,19,FALSE)</f>
        <v>#N/A</v>
      </c>
      <c r="AL56" t="e">
        <f t="shared" si="1"/>
        <v>#N/A</v>
      </c>
      <c r="AM56" t="e">
        <f t="shared" si="2"/>
        <v>#N/A</v>
      </c>
      <c r="AN56" t="e">
        <f t="shared" si="3"/>
        <v>#N/A</v>
      </c>
      <c r="AO56" t="e">
        <f t="shared" si="4"/>
        <v>#N/A</v>
      </c>
      <c r="AP56" t="e">
        <f t="shared" si="5"/>
        <v>#N/A</v>
      </c>
      <c r="AQ56" t="str">
        <f t="shared" si="6"/>
        <v>n/a</v>
      </c>
      <c r="AR56" t="e">
        <f>+INDEX([1]DETALLE!$AK$2:$AK$841,MATCH(B56,[1]DETALLE!$A$2:$A$841,0))</f>
        <v>#N/A</v>
      </c>
      <c r="AS56" t="str">
        <f t="shared" si="37"/>
        <v>0XLV886888</v>
      </c>
      <c r="AT56" s="2" t="str">
        <f>IF(IFERROR(VLOOKUP(AS56,[1]Hoja2!$C$1:$AM$841,37,FALSE),"n/a")&lt;&gt;"n/a","a","n/a")</f>
        <v>n/a</v>
      </c>
      <c r="AU56" s="8">
        <f t="shared" si="0"/>
        <v>1</v>
      </c>
      <c r="AV56" t="e">
        <f>VLOOKUP(B56,[1]Hoja2!$C$2:$AO$762,39,FALSE)</f>
        <v>#N/A</v>
      </c>
      <c r="AW56" t="e">
        <f>IF(AU56=AV56,VLOOKUP(B56,[1]Hoja2!$C$2:$AO$762,37,FALSE),IF(AV56&lt;2,VLOOKUP(B56,[1]Hoja2!$C$2:$AO$762,37,FALSE)))</f>
        <v>#N/A</v>
      </c>
      <c r="AX56" t="str">
        <f>B56 &amp; COUNTIF(B$2:B56, B56)</f>
        <v>0XLV8868881</v>
      </c>
      <c r="AY56" t="e">
        <f>VLOOKUP(AX56,[1]Hoja2!$B$2:$AO$762,38,FALSE)</f>
        <v>#N/A</v>
      </c>
      <c r="AZ56" s="9" t="e">
        <f t="shared" si="15"/>
        <v>#N/A</v>
      </c>
    </row>
    <row r="57" spans="1:55" hidden="1" x14ac:dyDescent="0.25">
      <c r="A57">
        <v>68415</v>
      </c>
      <c r="B57" t="s">
        <v>103</v>
      </c>
      <c r="C57">
        <v>2019</v>
      </c>
      <c r="D57" t="s">
        <v>30</v>
      </c>
      <c r="E57" t="s">
        <v>31</v>
      </c>
      <c r="F57">
        <v>31</v>
      </c>
      <c r="G57" t="s">
        <v>44</v>
      </c>
      <c r="H57">
        <v>0</v>
      </c>
      <c r="I57" t="s">
        <v>34</v>
      </c>
      <c r="J57">
        <v>468</v>
      </c>
      <c r="K57">
        <v>715</v>
      </c>
      <c r="L57">
        <v>0</v>
      </c>
      <c r="M57">
        <v>0</v>
      </c>
      <c r="N57">
        <v>0</v>
      </c>
      <c r="O57">
        <v>0.6</v>
      </c>
      <c r="P57">
        <v>0.8</v>
      </c>
      <c r="Q57">
        <v>1.05</v>
      </c>
      <c r="R57" t="s">
        <v>46</v>
      </c>
      <c r="S57">
        <v>5</v>
      </c>
      <c r="T57">
        <v>9</v>
      </c>
      <c r="U57" t="s">
        <v>47</v>
      </c>
      <c r="V57" t="s">
        <v>34</v>
      </c>
      <c r="W57" t="s">
        <v>59</v>
      </c>
      <c r="X57">
        <v>2019</v>
      </c>
      <c r="Y57" t="s">
        <v>37</v>
      </c>
      <c r="Z57" t="s">
        <v>38</v>
      </c>
      <c r="AA57">
        <v>1</v>
      </c>
      <c r="AB57">
        <v>0</v>
      </c>
      <c r="AC57">
        <v>17</v>
      </c>
      <c r="AD57">
        <v>0</v>
      </c>
      <c r="AE57">
        <v>0</v>
      </c>
      <c r="AF57">
        <v>715</v>
      </c>
      <c r="AG57" s="2" t="str">
        <f>IFERROR(VLOOKUP(B57,[1]Hoja2!$C$1:$AM$841,37,FALSE),"n/a")</f>
        <v>n/a</v>
      </c>
      <c r="AH57" s="10" t="e">
        <f>VLOOKUP(AX57,[1]Hoja2!$B$2:$AO$762,17,FALSE)</f>
        <v>#N/A</v>
      </c>
      <c r="AI57" s="10" t="e">
        <f>VLOOKUP(AX57,[1]Hoja2!$B$2:$AO$762,23,FALSE)</f>
        <v>#N/A</v>
      </c>
      <c r="AJ57" s="10" t="e">
        <f>VLOOKUP(AX57,[1]Hoja2!$B$2:$AO$762,28,FALSE)</f>
        <v>#N/A</v>
      </c>
      <c r="AK57" s="10" t="e">
        <f>VLOOKUP(AX57,[1]Hoja2!$B$2:$AO$762,19,FALSE)</f>
        <v>#N/A</v>
      </c>
      <c r="AL57" t="e">
        <f t="shared" si="1"/>
        <v>#N/A</v>
      </c>
      <c r="AM57" t="e">
        <f t="shared" si="2"/>
        <v>#N/A</v>
      </c>
      <c r="AN57" t="e">
        <f t="shared" si="3"/>
        <v>#N/A</v>
      </c>
      <c r="AO57" t="e">
        <f t="shared" si="4"/>
        <v>#N/A</v>
      </c>
      <c r="AP57" t="e">
        <f t="shared" si="5"/>
        <v>#N/A</v>
      </c>
      <c r="AQ57" t="str">
        <f t="shared" si="6"/>
        <v>n/a</v>
      </c>
      <c r="AR57" t="e">
        <f>+INDEX([1]DETALLE!$AK$2:$AK$841,MATCH(B57,[1]DETALLE!$A$2:$A$841,0))</f>
        <v>#N/A</v>
      </c>
      <c r="AS57" t="str">
        <f t="shared" si="37"/>
        <v>0C4X011068</v>
      </c>
      <c r="AT57" s="2" t="str">
        <f>IF(IFERROR(VLOOKUP(AS57,[1]Hoja2!$C$1:$AM$841,37,FALSE),"n/a")&lt;&gt;"n/a","a","n/a")</f>
        <v>n/a</v>
      </c>
      <c r="AU57" s="8">
        <f t="shared" si="0"/>
        <v>2</v>
      </c>
      <c r="AV57" t="e">
        <f>VLOOKUP(B57,[1]Hoja2!$C$2:$AO$762,39,FALSE)</f>
        <v>#N/A</v>
      </c>
      <c r="AW57" t="e">
        <f>IF(AU57=AV57,VLOOKUP(B57,[1]Hoja2!$C$2:$AO$762,37,FALSE),IF(AV57&lt;2,VLOOKUP(B57,[1]Hoja2!$C$2:$AO$762,37,FALSE)))</f>
        <v>#N/A</v>
      </c>
      <c r="AX57" t="str">
        <f>B57 &amp; COUNTIF(B$2:B57, B57)</f>
        <v>0C4X0110681</v>
      </c>
      <c r="AY57" t="e">
        <f>VLOOKUP(AX57,[1]Hoja2!$B$2:$AO$762,38,FALSE)</f>
        <v>#N/A</v>
      </c>
      <c r="AZ57" s="9" t="e">
        <f t="shared" si="15"/>
        <v>#N/A</v>
      </c>
    </row>
    <row r="58" spans="1:55" x14ac:dyDescent="0.25">
      <c r="A58">
        <v>68416</v>
      </c>
      <c r="B58" t="s">
        <v>102</v>
      </c>
      <c r="C58">
        <v>2019</v>
      </c>
      <c r="D58" t="s">
        <v>30</v>
      </c>
      <c r="E58" t="s">
        <v>31</v>
      </c>
      <c r="F58">
        <v>31</v>
      </c>
      <c r="G58" t="s">
        <v>44</v>
      </c>
      <c r="H58">
        <v>0</v>
      </c>
      <c r="I58" t="s">
        <v>45</v>
      </c>
      <c r="J58">
        <v>803</v>
      </c>
      <c r="K58">
        <v>1573</v>
      </c>
      <c r="L58">
        <v>0.2</v>
      </c>
      <c r="M58">
        <v>0.6</v>
      </c>
      <c r="N58">
        <v>0.8</v>
      </c>
      <c r="O58">
        <v>1.05</v>
      </c>
      <c r="P58">
        <v>1.1000000000000001</v>
      </c>
      <c r="Q58">
        <v>1.1499999999999999</v>
      </c>
      <c r="R58" t="s">
        <v>46</v>
      </c>
      <c r="S58">
        <v>4</v>
      </c>
      <c r="T58">
        <v>6</v>
      </c>
      <c r="U58" t="s">
        <v>47</v>
      </c>
      <c r="V58" t="s">
        <v>48</v>
      </c>
      <c r="W58" t="s">
        <v>42</v>
      </c>
      <c r="X58">
        <v>2019</v>
      </c>
      <c r="Y58" t="s">
        <v>37</v>
      </c>
      <c r="Z58" t="s">
        <v>38</v>
      </c>
      <c r="AA58">
        <v>1</v>
      </c>
      <c r="AB58">
        <v>0</v>
      </c>
      <c r="AC58">
        <v>2</v>
      </c>
      <c r="AD58">
        <v>0</v>
      </c>
      <c r="AE58">
        <v>0</v>
      </c>
      <c r="AF58">
        <v>1573</v>
      </c>
      <c r="AG58" s="2">
        <f>IFERROR(VLOOKUP(B58,[1]Hoja2!$C$1:$AM$841,37,FALSE),"n/a")</f>
        <v>1651.6500000000003</v>
      </c>
      <c r="AH58" s="10">
        <f>VLOOKUP(AX58,[1]Hoja2!$B$2:$AO$762,17,FALSE)</f>
        <v>27</v>
      </c>
      <c r="AI58" s="10">
        <f>VLOOKUP(AX58,[1]Hoja2!$B$2:$AO$762,23,FALSE)</f>
        <v>1.05</v>
      </c>
      <c r="AJ58" s="10">
        <f>VLOOKUP(AX58,[1]Hoja2!$B$2:$AO$762,28,FALSE)</f>
        <v>0.75</v>
      </c>
      <c r="AK58" s="10" t="str">
        <f>VLOOKUP(AX58,[1]Hoja2!$B$2:$AO$762,19,FALSE)</f>
        <v>Light Production Digital Business</v>
      </c>
      <c r="AL58">
        <f t="shared" si="1"/>
        <v>0</v>
      </c>
      <c r="AM58">
        <f t="shared" si="2"/>
        <v>0</v>
      </c>
      <c r="AN58">
        <f t="shared" si="3"/>
        <v>0</v>
      </c>
      <c r="AO58">
        <f t="shared" si="4"/>
        <v>0</v>
      </c>
      <c r="AP58">
        <f t="shared" si="5"/>
        <v>1</v>
      </c>
      <c r="AQ58">
        <f t="shared" si="6"/>
        <v>1</v>
      </c>
      <c r="AR58">
        <f>+INDEX([1]Hoja2!$AM$2:$AM$841,MATCH(B58,[1]Hoja2!$C$2:$C$841,0))</f>
        <v>1651.6500000000003</v>
      </c>
      <c r="AS58" t="str">
        <f t="shared" si="37"/>
        <v>0BG2946786</v>
      </c>
      <c r="AT58" s="2">
        <f>IFERROR(VLOOKUP(AS58,[1]Hoja2!$C$1:$AM$841,37,FALSE),"n/a")</f>
        <v>1651.6500000000003</v>
      </c>
      <c r="AU58" s="8">
        <f t="shared" si="0"/>
        <v>4</v>
      </c>
      <c r="AV58">
        <f>VLOOKUP(B58,[1]Hoja2!$C$2:$AO$762,39,FALSE)</f>
        <v>1</v>
      </c>
      <c r="AW58">
        <f>IF(AU58=AV58,VLOOKUP(B58,[1]Hoja2!$C$2:$AO$762,37,FALSE),IF(AV58&lt;2,VLOOKUP(B58,[1]Hoja2!$C$2:$AO$762,37,FALSE)))</f>
        <v>1651.6500000000003</v>
      </c>
      <c r="AX58" t="str">
        <f>B58 &amp; COUNTIF(B$2:B58, B58)</f>
        <v>0BG29467861</v>
      </c>
      <c r="AY58" s="10">
        <f>VLOOKUP(AX58,[1]Hoja2!$B$2:$AO$762,38,FALSE)</f>
        <v>1651.6500000000003</v>
      </c>
      <c r="AZ58" s="9">
        <f t="shared" si="15"/>
        <v>0</v>
      </c>
      <c r="BA58">
        <f>IF(Q58="NA",2,IF(OR(G58="INSTALACION NUEVA",G58="Mantenimiento preventivo"),3,IF(AND(AC58&lt;AH58,AL58&lt;&gt;1),4,IF(AY58&gt;AF58,1,0))))</f>
        <v>3</v>
      </c>
      <c r="BB58">
        <f>AE58-AJ58</f>
        <v>-0.75</v>
      </c>
      <c r="BC58">
        <f>+_xlfn.IFS(Q58="NA",2,OR(G58="INSTALACION NUEVA",G58="Mantenimiento preventivo"),3,AND(AC58&lt;AH58,AL58&lt;&gt;1),4,AY58&gt;AF58,1,TRUE,0)</f>
        <v>3</v>
      </c>
    </row>
    <row r="59" spans="1:55" hidden="1" x14ac:dyDescent="0.25">
      <c r="A59">
        <v>68418</v>
      </c>
      <c r="B59" t="s">
        <v>126</v>
      </c>
      <c r="C59">
        <v>2019</v>
      </c>
      <c r="D59" t="s">
        <v>37</v>
      </c>
      <c r="E59" t="s">
        <v>38</v>
      </c>
      <c r="F59">
        <v>1</v>
      </c>
      <c r="G59" t="s">
        <v>44</v>
      </c>
      <c r="H59">
        <v>0</v>
      </c>
      <c r="I59" t="s">
        <v>54</v>
      </c>
      <c r="J59">
        <v>803</v>
      </c>
      <c r="K59">
        <v>1573</v>
      </c>
      <c r="L59">
        <v>0.2</v>
      </c>
      <c r="M59">
        <v>0.6</v>
      </c>
      <c r="N59">
        <v>0.8</v>
      </c>
      <c r="O59">
        <v>1.05</v>
      </c>
      <c r="P59">
        <v>1.1000000000000001</v>
      </c>
      <c r="Q59">
        <v>1.1499999999999999</v>
      </c>
      <c r="R59" t="s">
        <v>46</v>
      </c>
      <c r="S59">
        <v>4</v>
      </c>
      <c r="T59">
        <v>6</v>
      </c>
      <c r="U59" t="s">
        <v>47</v>
      </c>
      <c r="V59" t="s">
        <v>54</v>
      </c>
      <c r="W59" t="s">
        <v>55</v>
      </c>
      <c r="X59">
        <v>2019</v>
      </c>
      <c r="Y59" t="s">
        <v>37</v>
      </c>
      <c r="Z59" t="s">
        <v>38</v>
      </c>
      <c r="AA59">
        <v>1</v>
      </c>
      <c r="AB59">
        <v>0</v>
      </c>
      <c r="AC59">
        <v>48</v>
      </c>
      <c r="AD59">
        <v>0</v>
      </c>
      <c r="AE59">
        <v>0</v>
      </c>
      <c r="AF59">
        <v>1573</v>
      </c>
      <c r="AG59" s="2" t="str">
        <f>IFERROR(VLOOKUP(B59,[1]Hoja2!$C$1:$AM$841,37,FALSE),"n/a")</f>
        <v>n/a</v>
      </c>
      <c r="AH59" s="10" t="e">
        <f>VLOOKUP(AX59,[1]Hoja2!$B$2:$AO$762,17,FALSE)</f>
        <v>#N/A</v>
      </c>
      <c r="AI59" s="10" t="e">
        <f>VLOOKUP(AX59,[1]Hoja2!$B$2:$AO$762,23,FALSE)</f>
        <v>#N/A</v>
      </c>
      <c r="AJ59" s="10" t="e">
        <f>VLOOKUP(AX59,[1]Hoja2!$B$2:$AO$762,28,FALSE)</f>
        <v>#N/A</v>
      </c>
      <c r="AK59" s="10" t="e">
        <f>VLOOKUP(AX59,[1]Hoja2!$B$2:$AO$762,19,FALSE)</f>
        <v>#N/A</v>
      </c>
      <c r="AL59" t="e">
        <f t="shared" si="1"/>
        <v>#N/A</v>
      </c>
      <c r="AM59" t="e">
        <f t="shared" si="2"/>
        <v>#N/A</v>
      </c>
      <c r="AN59" t="e">
        <f t="shared" si="3"/>
        <v>#N/A</v>
      </c>
      <c r="AO59" t="e">
        <f t="shared" si="4"/>
        <v>#N/A</v>
      </c>
      <c r="AP59" t="e">
        <f t="shared" si="5"/>
        <v>#N/A</v>
      </c>
      <c r="AQ59" t="str">
        <f t="shared" si="6"/>
        <v>n/a</v>
      </c>
      <c r="AR59" t="e">
        <f>+INDEX([1]DETALLE!$AK$2:$AK$841,MATCH(B59,[1]DETALLE!$A$2:$A$841,0))</f>
        <v>#N/A</v>
      </c>
      <c r="AS59" t="str">
        <f t="shared" si="37"/>
        <v>0E2B656860</v>
      </c>
      <c r="AT59" s="2" t="str">
        <f>IF(IFERROR(VLOOKUP(AS59,[1]Hoja2!$C$1:$AM$841,37,FALSE),"n/a")&lt;&gt;"n/a","a","n/a")</f>
        <v>n/a</v>
      </c>
      <c r="AU59" s="8">
        <f t="shared" si="0"/>
        <v>1</v>
      </c>
      <c r="AV59" t="e">
        <f>VLOOKUP(B59,[1]Hoja2!$C$2:$AO$762,39,FALSE)</f>
        <v>#N/A</v>
      </c>
      <c r="AW59" t="e">
        <f>IF(AU59=AV59,VLOOKUP(B59,[1]Hoja2!$C$2:$AO$762,37,FALSE),IF(AV59&lt;2,VLOOKUP(B59,[1]Hoja2!$C$2:$AO$762,37,FALSE)))</f>
        <v>#N/A</v>
      </c>
      <c r="AX59" t="str">
        <f>B59 &amp; COUNTIF(B$2:B59, B59)</f>
        <v>0E2B6568601</v>
      </c>
      <c r="AY59" t="e">
        <f>VLOOKUP(AX59,[1]Hoja2!$B$2:$AO$762,38,FALSE)</f>
        <v>#N/A</v>
      </c>
      <c r="AZ59" s="9" t="e">
        <f t="shared" si="15"/>
        <v>#N/A</v>
      </c>
    </row>
    <row r="60" spans="1:55" x14ac:dyDescent="0.25">
      <c r="A60">
        <v>68424</v>
      </c>
      <c r="B60" t="s">
        <v>111</v>
      </c>
      <c r="C60">
        <v>2019</v>
      </c>
      <c r="D60" t="s">
        <v>37</v>
      </c>
      <c r="E60" t="s">
        <v>38</v>
      </c>
      <c r="F60">
        <v>1</v>
      </c>
      <c r="G60" t="s">
        <v>40</v>
      </c>
      <c r="H60">
        <v>0.93333330000000003</v>
      </c>
      <c r="I60" t="s">
        <v>34</v>
      </c>
      <c r="J60">
        <v>468</v>
      </c>
      <c r="K60">
        <v>715</v>
      </c>
      <c r="L60">
        <v>0</v>
      </c>
      <c r="M60">
        <v>0</v>
      </c>
      <c r="N60">
        <v>0</v>
      </c>
      <c r="O60">
        <v>0.6</v>
      </c>
      <c r="P60">
        <v>0.8</v>
      </c>
      <c r="Q60">
        <v>1.05</v>
      </c>
      <c r="R60" t="s">
        <v>46</v>
      </c>
      <c r="S60">
        <v>5</v>
      </c>
      <c r="T60">
        <v>9</v>
      </c>
      <c r="U60" t="s">
        <v>47</v>
      </c>
      <c r="V60" t="s">
        <v>34</v>
      </c>
      <c r="W60" t="s">
        <v>42</v>
      </c>
      <c r="X60">
        <v>2019</v>
      </c>
      <c r="Y60" t="s">
        <v>37</v>
      </c>
      <c r="Z60" t="s">
        <v>38</v>
      </c>
      <c r="AA60">
        <v>1</v>
      </c>
      <c r="AB60">
        <v>0</v>
      </c>
      <c r="AC60">
        <v>17</v>
      </c>
      <c r="AD60">
        <v>0.6</v>
      </c>
      <c r="AE60">
        <v>0.18666666000000001</v>
      </c>
      <c r="AF60">
        <v>429</v>
      </c>
      <c r="AG60" s="2">
        <f>IFERROR(VLOOKUP(B60,[1]Hoja2!$C$1:$AM$841,37,FALSE),"n/a")</f>
        <v>429.00000000000006</v>
      </c>
      <c r="AH60" s="10">
        <f>VLOOKUP(AX60,[1]Hoja2!$B$2:$AO$762,17,FALSE)</f>
        <v>17</v>
      </c>
      <c r="AI60" s="10">
        <f>VLOOKUP(AX60,[1]Hoja2!$B$2:$AO$762,23,FALSE)</f>
        <v>0.6</v>
      </c>
      <c r="AJ60" s="10">
        <f>VLOOKUP(AX60,[1]Hoja2!$B$2:$AO$762,28,FALSE)</f>
        <v>0.2</v>
      </c>
      <c r="AK60" s="10" t="str">
        <f>VLOOKUP(AX60,[1]Hoja2!$B$2:$AO$762,19,FALSE)</f>
        <v>A4 Mono MFPs</v>
      </c>
      <c r="AL60">
        <f t="shared" si="1"/>
        <v>1</v>
      </c>
      <c r="AM60">
        <f t="shared" si="2"/>
        <v>1</v>
      </c>
      <c r="AN60">
        <f t="shared" si="3"/>
        <v>1</v>
      </c>
      <c r="AO60">
        <f t="shared" si="4"/>
        <v>0</v>
      </c>
      <c r="AP60">
        <f t="shared" si="5"/>
        <v>1</v>
      </c>
      <c r="AQ60">
        <f t="shared" si="6"/>
        <v>0</v>
      </c>
      <c r="AR60">
        <f>+INDEX([1]Hoja2!$AM$2:$AM$841,MATCH(B60,[1]Hoja2!$C$2:$C$841,0))</f>
        <v>429.00000000000006</v>
      </c>
      <c r="AS60" t="str">
        <f t="shared" si="7"/>
        <v>09HB3336701</v>
      </c>
      <c r="AT60" s="2">
        <f>IFERROR(VLOOKUP(AS60,[1]Hoja2!$A$1:$AM$841,38,FALSE),"n/a")</f>
        <v>0</v>
      </c>
      <c r="AU60" s="8">
        <f t="shared" si="0"/>
        <v>1</v>
      </c>
      <c r="AV60">
        <f>VLOOKUP(B60,[1]Hoja2!$C$2:$AO$762,39,FALSE)</f>
        <v>1</v>
      </c>
      <c r="AW60">
        <f>IF(AU60=AV60,VLOOKUP(B60,[1]Hoja2!$C$2:$AO$762,37,FALSE),IF(AV60&lt;2,VLOOKUP(B60,[1]Hoja2!$C$2:$AO$762,37,FALSE)))</f>
        <v>429.00000000000006</v>
      </c>
      <c r="AX60" t="str">
        <f>B60 &amp; COUNTIF(B$2:B60, B60)</f>
        <v>09HB3336701</v>
      </c>
      <c r="AY60" s="10">
        <f>VLOOKUP(AX60,[1]Hoja2!$B$2:$AO$762,38,FALSE)</f>
        <v>429.00000000000006</v>
      </c>
      <c r="AZ60" s="9">
        <f t="shared" si="15"/>
        <v>0</v>
      </c>
      <c r="BA60">
        <f>IF(Q60="NA",2,IF(OR(G60="INSTALACION NUEVA",G60="Mantenimiento preventivo"),3,IF(AND(AC60&lt;AH60,AL60&lt;&gt;1),4,IF(AY60&gt;AF60,1,0))))</f>
        <v>0</v>
      </c>
      <c r="BB60">
        <f>AE60-AJ60</f>
        <v>-1.3333339999999999E-2</v>
      </c>
      <c r="BC60">
        <f>+_xlfn.IFS(Q60="NA",2,OR(G60="INSTALACION NUEVA",G60="Mantenimiento preventivo"),3,AND(AC60&lt;AH60,AL60&lt;&gt;1),4,AY60&gt;AF60,1,TRUE,0)</f>
        <v>0</v>
      </c>
    </row>
    <row r="61" spans="1:55" hidden="1" x14ac:dyDescent="0.25">
      <c r="A61">
        <v>68426</v>
      </c>
      <c r="B61" t="s">
        <v>685</v>
      </c>
      <c r="C61">
        <v>2019</v>
      </c>
      <c r="D61" t="s">
        <v>37</v>
      </c>
      <c r="E61" t="s">
        <v>38</v>
      </c>
      <c r="F61">
        <v>1</v>
      </c>
      <c r="G61" t="s">
        <v>44</v>
      </c>
      <c r="H61">
        <v>0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S61" t="s">
        <v>33</v>
      </c>
      <c r="T61" t="s">
        <v>33</v>
      </c>
      <c r="V61" t="s">
        <v>34</v>
      </c>
      <c r="W61" t="s">
        <v>50</v>
      </c>
      <c r="X61">
        <v>2019</v>
      </c>
      <c r="Y61" t="s">
        <v>37</v>
      </c>
      <c r="Z61" t="s">
        <v>38</v>
      </c>
      <c r="AA61">
        <v>1</v>
      </c>
      <c r="AB61" t="s">
        <v>33</v>
      </c>
      <c r="AC61">
        <v>46</v>
      </c>
      <c r="AD61">
        <v>0</v>
      </c>
      <c r="AE61">
        <v>0</v>
      </c>
      <c r="AF61">
        <v>0</v>
      </c>
      <c r="AG61" s="2" t="str">
        <f>IFERROR(VLOOKUP(B61,[1]Hoja2!$C$1:$AM$841,37,FALSE),"n/a")</f>
        <v>n/a</v>
      </c>
      <c r="AH61" s="10" t="e">
        <f>VLOOKUP(AX61,[1]Hoja2!$B$2:$AO$762,17,FALSE)</f>
        <v>#N/A</v>
      </c>
      <c r="AI61" s="10" t="e">
        <f>VLOOKUP(AX61,[1]Hoja2!$B$2:$AO$762,23,FALSE)</f>
        <v>#N/A</v>
      </c>
      <c r="AJ61" s="10" t="e">
        <f>VLOOKUP(AX61,[1]Hoja2!$B$2:$AO$762,28,FALSE)</f>
        <v>#N/A</v>
      </c>
      <c r="AK61" s="10" t="e">
        <f>VLOOKUP(AX61,[1]Hoja2!$B$2:$AO$762,19,FALSE)</f>
        <v>#N/A</v>
      </c>
      <c r="AL61" t="e">
        <f t="shared" si="1"/>
        <v>#N/A</v>
      </c>
      <c r="AM61" t="e">
        <f t="shared" si="2"/>
        <v>#N/A</v>
      </c>
      <c r="AN61" t="e">
        <f t="shared" si="3"/>
        <v>#N/A</v>
      </c>
      <c r="AO61" t="e">
        <f t="shared" si="4"/>
        <v>#N/A</v>
      </c>
      <c r="AP61" t="e">
        <f t="shared" si="5"/>
        <v>#N/A</v>
      </c>
      <c r="AQ61" t="str">
        <f t="shared" si="6"/>
        <v>n/a</v>
      </c>
      <c r="AR61" t="e">
        <f>+INDEX([1]DETALLE!$AK$2:$AK$841,MATCH(B61,[1]DETALLE!$A$2:$A$841,0))</f>
        <v>#N/A</v>
      </c>
      <c r="AS61" t="str">
        <f>CONCATENATE(B61)</f>
        <v>09HB331491</v>
      </c>
      <c r="AT61" s="2" t="str">
        <f>IF(IFERROR(VLOOKUP(AS61,[1]Hoja2!$C$1:$AM$841,37,FALSE),"n/a")&lt;&gt;"n/a","a","n/a")</f>
        <v>n/a</v>
      </c>
      <c r="AU61" s="8">
        <f t="shared" si="0"/>
        <v>1</v>
      </c>
      <c r="AV61" t="e">
        <f>VLOOKUP(B61,[1]Hoja2!$C$2:$AO$762,39,FALSE)</f>
        <v>#N/A</v>
      </c>
      <c r="AW61" t="e">
        <f>IF(AU61=AV61,VLOOKUP(B61,[1]Hoja2!$C$2:$AO$762,37,FALSE),IF(AV61&lt;2,VLOOKUP(B61,[1]Hoja2!$C$2:$AO$762,37,FALSE)))</f>
        <v>#N/A</v>
      </c>
      <c r="AX61" t="str">
        <f>B61 &amp; COUNTIF(B$2:B61, B61)</f>
        <v>09HB3314911</v>
      </c>
      <c r="AY61" t="e">
        <f>VLOOKUP(AX61,[1]Hoja2!$B$2:$AO$762,38,FALSE)</f>
        <v>#N/A</v>
      </c>
      <c r="AZ61" s="9" t="e">
        <f t="shared" si="15"/>
        <v>#N/A</v>
      </c>
    </row>
    <row r="62" spans="1:55" x14ac:dyDescent="0.25">
      <c r="A62">
        <v>68438</v>
      </c>
      <c r="B62" t="s">
        <v>149</v>
      </c>
      <c r="C62">
        <v>2019</v>
      </c>
      <c r="D62" t="s">
        <v>37</v>
      </c>
      <c r="E62" t="s">
        <v>38</v>
      </c>
      <c r="F62">
        <v>1</v>
      </c>
      <c r="G62" t="s">
        <v>40</v>
      </c>
      <c r="H62">
        <v>0</v>
      </c>
      <c r="I62" t="s">
        <v>54</v>
      </c>
      <c r="J62">
        <v>803</v>
      </c>
      <c r="K62">
        <v>1573</v>
      </c>
      <c r="L62">
        <v>0.2</v>
      </c>
      <c r="M62">
        <v>0.6</v>
      </c>
      <c r="N62">
        <v>0.8</v>
      </c>
      <c r="O62">
        <v>1.05</v>
      </c>
      <c r="P62">
        <v>1.1000000000000001</v>
      </c>
      <c r="Q62">
        <v>1.1499999999999999</v>
      </c>
      <c r="R62" t="s">
        <v>46</v>
      </c>
      <c r="S62">
        <v>4</v>
      </c>
      <c r="T62">
        <v>6</v>
      </c>
      <c r="U62" t="s">
        <v>47</v>
      </c>
      <c r="V62" t="s">
        <v>54</v>
      </c>
      <c r="W62" t="s">
        <v>55</v>
      </c>
      <c r="X62">
        <v>2019</v>
      </c>
      <c r="Y62" t="s">
        <v>37</v>
      </c>
      <c r="Z62" t="s">
        <v>38</v>
      </c>
      <c r="AA62">
        <v>1</v>
      </c>
      <c r="AB62">
        <v>0</v>
      </c>
      <c r="AC62">
        <v>13</v>
      </c>
      <c r="AD62">
        <v>0.8</v>
      </c>
      <c r="AE62">
        <v>0</v>
      </c>
      <c r="AF62">
        <v>1258.4000000000001</v>
      </c>
      <c r="AG62" s="2">
        <f>IFERROR(VLOOKUP(B62,[1]Hoja2!$C$1:$AM$841,37,FALSE),"n/a")</f>
        <v>1651.6500000000003</v>
      </c>
      <c r="AH62" s="10">
        <f>VLOOKUP(AX62,[1]Hoja2!$B$2:$AO$762,17,FALSE)</f>
        <v>16</v>
      </c>
      <c r="AI62" s="10">
        <f>VLOOKUP(AX62,[1]Hoja2!$B$2:$AO$762,23,FALSE)</f>
        <v>1.05</v>
      </c>
      <c r="AJ62" s="10">
        <f>VLOOKUP(AX62,[1]Hoja2!$B$2:$AO$762,28,FALSE)</f>
        <v>0.3125</v>
      </c>
      <c r="AK62" s="10" t="str">
        <f>VLOOKUP(AX62,[1]Hoja2!$B$2:$AO$762,19,FALSE)</f>
        <v>Entry Production Color Low/Mid</v>
      </c>
      <c r="AL62">
        <f t="shared" si="1"/>
        <v>0</v>
      </c>
      <c r="AM62">
        <f t="shared" si="2"/>
        <v>0</v>
      </c>
      <c r="AN62">
        <f t="shared" si="3"/>
        <v>0</v>
      </c>
      <c r="AO62">
        <f t="shared" si="4"/>
        <v>0</v>
      </c>
      <c r="AP62">
        <f t="shared" si="5"/>
        <v>1</v>
      </c>
      <c r="AQ62">
        <f t="shared" si="6"/>
        <v>1</v>
      </c>
      <c r="AR62">
        <f>+INDEX([1]Hoja2!$AM$2:$AM$841,MATCH(B62,[1]Hoja2!$C$2:$C$841,0))</f>
        <v>1651.6500000000003</v>
      </c>
      <c r="AS62" t="str">
        <f t="shared" si="7"/>
        <v>0XPN5467921</v>
      </c>
      <c r="AT62" s="2">
        <f>IFERROR(VLOOKUP(AS62,[1]Hoja2!$A$1:$AM$841,38,FALSE),"n/a")</f>
        <v>0</v>
      </c>
      <c r="AU62" s="8">
        <f t="shared" si="0"/>
        <v>1</v>
      </c>
      <c r="AV62">
        <f>VLOOKUP(B62,[1]Hoja2!$C$2:$AO$762,39,FALSE)</f>
        <v>1</v>
      </c>
      <c r="AW62">
        <f>IF(AU62=AV62,VLOOKUP(B62,[1]Hoja2!$C$2:$AO$762,37,FALSE),IF(AV62&lt;2,VLOOKUP(B62,[1]Hoja2!$C$2:$AO$762,37,FALSE)))</f>
        <v>1651.6500000000003</v>
      </c>
      <c r="AX62" t="str">
        <f>B62 &amp; COUNTIF(B$2:B62, B62)</f>
        <v>0XPN5467921</v>
      </c>
      <c r="AY62" s="10">
        <f>VLOOKUP(AX62,[1]Hoja2!$B$2:$AO$762,38,FALSE)</f>
        <v>1651.6500000000003</v>
      </c>
      <c r="AZ62" s="9">
        <f t="shared" si="15"/>
        <v>0</v>
      </c>
      <c r="BA62">
        <f t="shared" ref="BA62:BA66" si="38">IF(Q62="NA",2,IF(OR(G62="INSTALACION NUEVA",G62="Mantenimiento preventivo"),3,IF(AND(AC62&lt;AH62,AL62&lt;&gt;1),4,IF(AY62&gt;AF62,1,0))))</f>
        <v>4</v>
      </c>
      <c r="BB62">
        <f t="shared" ref="BB62:BB66" si="39">AE62-AJ62</f>
        <v>-0.3125</v>
      </c>
      <c r="BC62">
        <f t="shared" ref="BC62:BC66" si="40">+_xlfn.IFS(Q62="NA",2,OR(G62="INSTALACION NUEVA",G62="Mantenimiento preventivo"),3,AND(AC62&lt;AH62,AL62&lt;&gt;1),4,AY62&gt;AF62,1,TRUE,0)</f>
        <v>4</v>
      </c>
    </row>
    <row r="63" spans="1:55" x14ac:dyDescent="0.25">
      <c r="A63">
        <v>68440</v>
      </c>
      <c r="B63" t="s">
        <v>112</v>
      </c>
      <c r="C63">
        <v>2019</v>
      </c>
      <c r="D63" t="s">
        <v>37</v>
      </c>
      <c r="E63" t="s">
        <v>38</v>
      </c>
      <c r="F63">
        <v>1</v>
      </c>
      <c r="G63" t="s">
        <v>40</v>
      </c>
      <c r="H63">
        <v>0</v>
      </c>
      <c r="I63" t="s">
        <v>91</v>
      </c>
      <c r="J63">
        <v>803</v>
      </c>
      <c r="K63">
        <v>1573</v>
      </c>
      <c r="L63">
        <v>0.2</v>
      </c>
      <c r="M63">
        <v>0.6</v>
      </c>
      <c r="N63">
        <v>0.8</v>
      </c>
      <c r="O63">
        <v>1.05</v>
      </c>
      <c r="P63">
        <v>1.1000000000000001</v>
      </c>
      <c r="Q63">
        <v>1.1499999999999999</v>
      </c>
      <c r="R63" t="s">
        <v>46</v>
      </c>
      <c r="S63">
        <v>4</v>
      </c>
      <c r="T63">
        <v>6</v>
      </c>
      <c r="U63" t="s">
        <v>47</v>
      </c>
      <c r="V63" t="s">
        <v>91</v>
      </c>
      <c r="W63" t="s">
        <v>55</v>
      </c>
      <c r="X63">
        <v>2019</v>
      </c>
      <c r="Y63" t="s">
        <v>37</v>
      </c>
      <c r="Z63" t="s">
        <v>38</v>
      </c>
      <c r="AA63">
        <v>4</v>
      </c>
      <c r="AB63">
        <v>0</v>
      </c>
      <c r="AC63">
        <v>45</v>
      </c>
      <c r="AD63">
        <v>1.1000000000000001</v>
      </c>
      <c r="AE63">
        <v>0</v>
      </c>
      <c r="AF63">
        <v>1730.3</v>
      </c>
      <c r="AG63" s="2">
        <f>IFERROR(VLOOKUP(B63,[1]Hoja2!$C$1:$AM$841,37,FALSE),"n/a")</f>
        <v>1686.0593750000003</v>
      </c>
      <c r="AH63" s="10">
        <f>VLOOKUP(AX63,[1]Hoja2!$B$2:$AO$762,17,FALSE)</f>
        <v>47</v>
      </c>
      <c r="AI63" s="10">
        <f>VLOOKUP(AX63,[1]Hoja2!$B$2:$AO$762,23,FALSE)</f>
        <v>1.1000000000000001</v>
      </c>
      <c r="AJ63" s="10">
        <f>VLOOKUP(AX63,[1]Hoja2!$B$2:$AO$762,28,FALSE)</f>
        <v>1.1125</v>
      </c>
      <c r="AK63" s="10" t="str">
        <f>VLOOKUP(AX63,[1]Hoja2!$B$2:$AO$762,19,FALSE)</f>
        <v>WF Mono Systems and Legacy Color</v>
      </c>
      <c r="AL63">
        <f t="shared" si="1"/>
        <v>0</v>
      </c>
      <c r="AM63">
        <f t="shared" si="2"/>
        <v>0</v>
      </c>
      <c r="AN63">
        <f t="shared" si="3"/>
        <v>1</v>
      </c>
      <c r="AO63">
        <f t="shared" si="4"/>
        <v>0</v>
      </c>
      <c r="AP63">
        <f t="shared" si="5"/>
        <v>1</v>
      </c>
      <c r="AQ63">
        <f t="shared" si="6"/>
        <v>0</v>
      </c>
      <c r="AR63">
        <f>+INDEX([1]Hoja2!$AM$2:$AM$841,MATCH(B63,[1]Hoja2!$C$2:$C$841,0))</f>
        <v>1686.0593750000003</v>
      </c>
      <c r="AS63" t="str">
        <f t="shared" si="7"/>
        <v>0A1H0207351</v>
      </c>
      <c r="AT63" s="2">
        <f>IFERROR(VLOOKUP(AS63,[1]Hoja2!$A$1:$AM$841,38,FALSE),"n/a")</f>
        <v>0</v>
      </c>
      <c r="AU63" s="8">
        <f t="shared" si="0"/>
        <v>1</v>
      </c>
      <c r="AV63">
        <f>VLOOKUP(B63,[1]Hoja2!$C$2:$AO$762,39,FALSE)</f>
        <v>1</v>
      </c>
      <c r="AW63">
        <f>IF(AU63=AV63,VLOOKUP(B63,[1]Hoja2!$C$2:$AO$762,37,FALSE),IF(AV63&lt;2,VLOOKUP(B63,[1]Hoja2!$C$2:$AO$762,37,FALSE)))</f>
        <v>1686.0593750000003</v>
      </c>
      <c r="AX63" t="str">
        <f>B63 &amp; COUNTIF(B$2:B63, B63)</f>
        <v>0A1H0207351</v>
      </c>
      <c r="AY63" s="10">
        <f>VLOOKUP(AX63,[1]Hoja2!$B$2:$AO$762,38,FALSE)</f>
        <v>1686.0593750000003</v>
      </c>
      <c r="AZ63" s="9">
        <f t="shared" si="15"/>
        <v>0</v>
      </c>
      <c r="BA63">
        <f t="shared" si="38"/>
        <v>4</v>
      </c>
      <c r="BB63">
        <f t="shared" si="39"/>
        <v>-1.1125</v>
      </c>
      <c r="BC63">
        <f t="shared" si="40"/>
        <v>4</v>
      </c>
    </row>
    <row r="64" spans="1:55" x14ac:dyDescent="0.25">
      <c r="A64">
        <v>68443</v>
      </c>
      <c r="B64" t="s">
        <v>113</v>
      </c>
      <c r="C64">
        <v>2019</v>
      </c>
      <c r="D64" t="s">
        <v>37</v>
      </c>
      <c r="E64" t="s">
        <v>38</v>
      </c>
      <c r="F64">
        <v>1</v>
      </c>
      <c r="G64" t="s">
        <v>40</v>
      </c>
      <c r="H64">
        <v>1.2833330000000001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S64" t="s">
        <v>33</v>
      </c>
      <c r="T64" t="s">
        <v>33</v>
      </c>
      <c r="V64" t="s">
        <v>34</v>
      </c>
      <c r="W64" t="s">
        <v>55</v>
      </c>
      <c r="X64">
        <v>2019</v>
      </c>
      <c r="Y64" t="s">
        <v>37</v>
      </c>
      <c r="Z64" t="s">
        <v>38</v>
      </c>
      <c r="AA64">
        <v>3</v>
      </c>
      <c r="AB64" t="s">
        <v>33</v>
      </c>
      <c r="AC64">
        <v>0</v>
      </c>
      <c r="AD64">
        <v>0</v>
      </c>
      <c r="AE64">
        <v>0</v>
      </c>
      <c r="AF64">
        <v>0</v>
      </c>
      <c r="AG64" s="2">
        <f>IFERROR(VLOOKUP(B64,[1]Hoja2!$C$1:$AM$841,37,FALSE),"n/a")</f>
        <v>750.75000000000011</v>
      </c>
      <c r="AH64" s="10">
        <f>VLOOKUP(AX64,[1]Hoja2!$B$2:$AO$762,17,FALSE)</f>
        <v>599</v>
      </c>
      <c r="AI64" s="10">
        <f>VLOOKUP(AX64,[1]Hoja2!$B$2:$AO$762,23,FALSE)</f>
        <v>1.05</v>
      </c>
      <c r="AJ64" s="10">
        <f>VLOOKUP(AX64,[1]Hoja2!$B$2:$AO$762,28,FALSE)</f>
        <v>0.374</v>
      </c>
      <c r="AK64" s="10" t="str">
        <f>VLOOKUP(AX64,[1]Hoja2!$B$2:$AO$762,19,FALSE)</f>
        <v>Entry Mono Printers</v>
      </c>
      <c r="AL64">
        <f t="shared" si="1"/>
        <v>0</v>
      </c>
      <c r="AM64">
        <f t="shared" si="2"/>
        <v>0</v>
      </c>
      <c r="AN64">
        <f t="shared" si="3"/>
        <v>0</v>
      </c>
      <c r="AO64">
        <f t="shared" si="4"/>
        <v>0</v>
      </c>
      <c r="AP64">
        <f t="shared" si="5"/>
        <v>0</v>
      </c>
      <c r="AQ64">
        <f t="shared" si="6"/>
        <v>1</v>
      </c>
      <c r="AR64">
        <f>+INDEX([1]Hoja2!$AM$2:$AM$841,MATCH(B64,[1]Hoja2!$C$2:$C$841,0))</f>
        <v>750.75000000000011</v>
      </c>
      <c r="AS64" t="str">
        <f t="shared" si="7"/>
        <v>0A4T0219131</v>
      </c>
      <c r="AT64" s="2">
        <f>IFERROR(VLOOKUP(AS64,[1]Hoja2!$A$1:$AM$841,38,FALSE),"n/a")</f>
        <v>0</v>
      </c>
      <c r="AU64" s="8">
        <f t="shared" si="0"/>
        <v>1</v>
      </c>
      <c r="AV64">
        <f>VLOOKUP(B64,[1]Hoja2!$C$2:$AO$762,39,FALSE)</f>
        <v>1</v>
      </c>
      <c r="AW64">
        <f>IF(AU64=AV64,VLOOKUP(B64,[1]Hoja2!$C$2:$AO$762,37,FALSE),IF(AV64&lt;2,VLOOKUP(B64,[1]Hoja2!$C$2:$AO$762,37,FALSE)))</f>
        <v>750.75000000000011</v>
      </c>
      <c r="AX64" t="str">
        <f>B64 &amp; COUNTIF(B$2:B64, B64)</f>
        <v>0A4T0219131</v>
      </c>
      <c r="AY64" s="10">
        <f>VLOOKUP(AX64,[1]Hoja2!$B$2:$AO$762,38,FALSE)</f>
        <v>750.75000000000011</v>
      </c>
      <c r="AZ64" s="9">
        <f t="shared" si="15"/>
        <v>0</v>
      </c>
      <c r="BA64">
        <f t="shared" si="38"/>
        <v>2</v>
      </c>
      <c r="BB64">
        <f t="shared" si="39"/>
        <v>-0.374</v>
      </c>
      <c r="BC64">
        <f t="shared" si="40"/>
        <v>2</v>
      </c>
    </row>
    <row r="65" spans="1:55" x14ac:dyDescent="0.25">
      <c r="A65">
        <v>68446</v>
      </c>
      <c r="B65" t="s">
        <v>121</v>
      </c>
      <c r="C65">
        <v>2019</v>
      </c>
      <c r="D65" t="s">
        <v>37</v>
      </c>
      <c r="E65" t="s">
        <v>38</v>
      </c>
      <c r="F65">
        <v>1</v>
      </c>
      <c r="G65" t="s">
        <v>40</v>
      </c>
      <c r="H65">
        <v>0.58333330000000005</v>
      </c>
      <c r="I65" t="s">
        <v>45</v>
      </c>
      <c r="J65">
        <v>803</v>
      </c>
      <c r="K65">
        <v>1573</v>
      </c>
      <c r="L65">
        <v>0.2</v>
      </c>
      <c r="M65">
        <v>0.6</v>
      </c>
      <c r="N65">
        <v>0.8</v>
      </c>
      <c r="O65">
        <v>1.05</v>
      </c>
      <c r="P65">
        <v>1.1000000000000001</v>
      </c>
      <c r="Q65">
        <v>1.1499999999999999</v>
      </c>
      <c r="R65" t="s">
        <v>46</v>
      </c>
      <c r="S65">
        <v>4</v>
      </c>
      <c r="T65">
        <v>6</v>
      </c>
      <c r="U65" t="s">
        <v>85</v>
      </c>
      <c r="V65" t="s">
        <v>48</v>
      </c>
      <c r="W65" t="s">
        <v>61</v>
      </c>
      <c r="X65">
        <v>2019</v>
      </c>
      <c r="Y65" t="s">
        <v>37</v>
      </c>
      <c r="Z65" t="s">
        <v>38</v>
      </c>
      <c r="AA65">
        <v>1</v>
      </c>
      <c r="AB65">
        <v>0</v>
      </c>
      <c r="AC65">
        <v>55</v>
      </c>
      <c r="AD65">
        <v>1.1000000000000001</v>
      </c>
      <c r="AE65">
        <v>9.7222216666666694E-2</v>
      </c>
      <c r="AF65">
        <v>1730.3</v>
      </c>
      <c r="AG65" s="2">
        <f>IFERROR(VLOOKUP(B65,[1]Hoja2!$C$1:$AM$841,37,FALSE),"n/a")</f>
        <v>1730.3000000000004</v>
      </c>
      <c r="AH65" s="10">
        <f>VLOOKUP(AX65,[1]Hoja2!$B$2:$AO$762,17,FALSE)</f>
        <v>58</v>
      </c>
      <c r="AI65" s="10">
        <f>VLOOKUP(AX65,[1]Hoja2!$B$2:$AO$762,23,FALSE)</f>
        <v>1.1000000000000001</v>
      </c>
      <c r="AJ65" s="10">
        <f>VLOOKUP(AX65,[1]Hoja2!$B$2:$AO$762,28,FALSE)</f>
        <v>0.255</v>
      </c>
      <c r="AK65" s="10" t="str">
        <f>VLOOKUP(AX65,[1]Hoja2!$B$2:$AO$762,19,FALSE)</f>
        <v>Light Production Digital Business</v>
      </c>
      <c r="AL65">
        <f t="shared" si="1"/>
        <v>1</v>
      </c>
      <c r="AM65">
        <f t="shared" si="2"/>
        <v>0</v>
      </c>
      <c r="AN65">
        <f t="shared" si="3"/>
        <v>1</v>
      </c>
      <c r="AO65">
        <f t="shared" si="4"/>
        <v>0</v>
      </c>
      <c r="AP65">
        <f t="shared" si="5"/>
        <v>1</v>
      </c>
      <c r="AQ65">
        <f t="shared" si="6"/>
        <v>0</v>
      </c>
      <c r="AR65">
        <f>+INDEX([1]Hoja2!$AM$2:$AM$841,MATCH(B65,[1]Hoja2!$C$2:$C$841,0))</f>
        <v>1730.3000000000004</v>
      </c>
      <c r="AS65" t="str">
        <f t="shared" si="7"/>
        <v>0BG29474751</v>
      </c>
      <c r="AT65" s="2">
        <f>IFERROR(VLOOKUP(AS65,[1]Hoja2!$A$1:$AM$841,38,FALSE),"n/a")</f>
        <v>0</v>
      </c>
      <c r="AU65" s="8">
        <f t="shared" si="0"/>
        <v>1</v>
      </c>
      <c r="AV65">
        <f>VLOOKUP(B65,[1]Hoja2!$C$2:$AO$762,39,FALSE)</f>
        <v>1</v>
      </c>
      <c r="AW65">
        <f>IF(AU65=AV65,VLOOKUP(B65,[1]Hoja2!$C$2:$AO$762,37,FALSE),IF(AV65&lt;2,VLOOKUP(B65,[1]Hoja2!$C$2:$AO$762,37,FALSE)))</f>
        <v>1730.3000000000004</v>
      </c>
      <c r="AX65" t="str">
        <f>B65 &amp; COUNTIF(B$2:B65, B65)</f>
        <v>0BG29474751</v>
      </c>
      <c r="AY65" s="10">
        <f>VLOOKUP(AX65,[1]Hoja2!$B$2:$AO$762,38,FALSE)</f>
        <v>1730.3000000000004</v>
      </c>
      <c r="AZ65" s="9">
        <f t="shared" si="15"/>
        <v>0</v>
      </c>
      <c r="BA65">
        <f t="shared" si="38"/>
        <v>0</v>
      </c>
      <c r="BB65">
        <f t="shared" si="39"/>
        <v>-0.15777778333333331</v>
      </c>
      <c r="BC65">
        <f t="shared" si="40"/>
        <v>0</v>
      </c>
    </row>
    <row r="66" spans="1:55" x14ac:dyDescent="0.25">
      <c r="A66">
        <v>68451</v>
      </c>
      <c r="B66" t="s">
        <v>144</v>
      </c>
      <c r="C66">
        <v>2019</v>
      </c>
      <c r="D66" t="s">
        <v>37</v>
      </c>
      <c r="E66" t="s">
        <v>38</v>
      </c>
      <c r="F66">
        <v>1</v>
      </c>
      <c r="G66" t="s">
        <v>40</v>
      </c>
      <c r="H66">
        <v>4.1666670000000003</v>
      </c>
      <c r="I66" t="s">
        <v>145</v>
      </c>
      <c r="J66">
        <v>468</v>
      </c>
      <c r="K66">
        <v>715</v>
      </c>
      <c r="L66">
        <v>0</v>
      </c>
      <c r="M66">
        <v>0</v>
      </c>
      <c r="N66">
        <v>0</v>
      </c>
      <c r="O66">
        <v>0.6</v>
      </c>
      <c r="P66">
        <v>0.8</v>
      </c>
      <c r="Q66">
        <v>1.05</v>
      </c>
      <c r="R66" t="s">
        <v>46</v>
      </c>
      <c r="S66">
        <v>5</v>
      </c>
      <c r="T66">
        <v>9</v>
      </c>
      <c r="U66" t="s">
        <v>47</v>
      </c>
      <c r="V66" t="s">
        <v>145</v>
      </c>
      <c r="W66" t="s">
        <v>59</v>
      </c>
      <c r="X66">
        <v>2019</v>
      </c>
      <c r="Y66" t="s">
        <v>37</v>
      </c>
      <c r="Z66" t="s">
        <v>38</v>
      </c>
      <c r="AA66">
        <v>2</v>
      </c>
      <c r="AB66">
        <v>0</v>
      </c>
      <c r="AC66">
        <v>66</v>
      </c>
      <c r="AD66">
        <v>1.05</v>
      </c>
      <c r="AE66">
        <v>0.8333334</v>
      </c>
      <c r="AF66">
        <v>750.75</v>
      </c>
      <c r="AG66" s="2">
        <f>IFERROR(VLOOKUP(B66,[1]Hoja2!$C$1:$AM$841,37,FALSE),"n/a")</f>
        <v>661.73250000000007</v>
      </c>
      <c r="AH66" s="10">
        <f>VLOOKUP(AX66,[1]Hoja2!$B$2:$AO$762,17,FALSE)</f>
        <v>69</v>
      </c>
      <c r="AI66" s="10">
        <f>VLOOKUP(AX66,[1]Hoja2!$B$2:$AO$762,23,FALSE)</f>
        <v>1.05</v>
      </c>
      <c r="AJ66" s="10">
        <f>VLOOKUP(AX66,[1]Hoja2!$B$2:$AO$762,28,FALSE)</f>
        <v>1.498</v>
      </c>
      <c r="AK66" s="10" t="str">
        <f>VLOOKUP(AX66,[1]Hoja2!$B$2:$AO$762,19,FALSE)</f>
        <v>Color Solid Ink Printers</v>
      </c>
      <c r="AL66">
        <f t="shared" si="1"/>
        <v>0</v>
      </c>
      <c r="AM66">
        <f t="shared" si="2"/>
        <v>0</v>
      </c>
      <c r="AN66">
        <f t="shared" si="3"/>
        <v>1</v>
      </c>
      <c r="AO66">
        <f t="shared" si="4"/>
        <v>0</v>
      </c>
      <c r="AP66">
        <f t="shared" si="5"/>
        <v>1</v>
      </c>
      <c r="AQ66">
        <f t="shared" si="6"/>
        <v>0</v>
      </c>
      <c r="AR66">
        <f>+INDEX([1]Hoja2!$AM$2:$AM$841,MATCH(B66,[1]Hoja2!$C$2:$C$841,0))</f>
        <v>661.73250000000007</v>
      </c>
      <c r="AS66" t="str">
        <f t="shared" si="7"/>
        <v>0XFN0413951</v>
      </c>
      <c r="AT66" s="2">
        <f>IFERROR(VLOOKUP(AS66,[1]Hoja2!$A$1:$AM$841,38,FALSE),"n/a")</f>
        <v>0</v>
      </c>
      <c r="AU66" s="8">
        <f t="shared" ref="AU66:AU129" si="41">COUNTIF($B$2:$B$1228,B66)</f>
        <v>1</v>
      </c>
      <c r="AV66">
        <f>VLOOKUP(B66,[1]Hoja2!$C$2:$AO$762,39,FALSE)</f>
        <v>1</v>
      </c>
      <c r="AW66">
        <f>IF(AU66=AV66,VLOOKUP(B66,[1]Hoja2!$C$2:$AO$762,37,FALSE),IF(AV66&lt;2,VLOOKUP(B66,[1]Hoja2!$C$2:$AO$762,37,FALSE)))</f>
        <v>661.73250000000007</v>
      </c>
      <c r="AX66" t="str">
        <f>B66 &amp; COUNTIF(B$2:B66, B66)</f>
        <v>0XFN0413951</v>
      </c>
      <c r="AY66" s="10">
        <f>VLOOKUP(AX66,[1]Hoja2!$B$2:$AO$762,38,FALSE)</f>
        <v>661.73250000000007</v>
      </c>
      <c r="AZ66" s="9">
        <f t="shared" si="15"/>
        <v>0</v>
      </c>
      <c r="BA66">
        <f t="shared" si="38"/>
        <v>4</v>
      </c>
      <c r="BB66">
        <f t="shared" si="39"/>
        <v>-0.6646666</v>
      </c>
      <c r="BC66">
        <f t="shared" si="40"/>
        <v>4</v>
      </c>
    </row>
    <row r="67" spans="1:55" hidden="1" x14ac:dyDescent="0.25">
      <c r="A67">
        <v>68454</v>
      </c>
      <c r="B67" t="s">
        <v>686</v>
      </c>
      <c r="C67">
        <v>2019</v>
      </c>
      <c r="D67" t="s">
        <v>37</v>
      </c>
      <c r="E67" t="s">
        <v>38</v>
      </c>
      <c r="F67">
        <v>1</v>
      </c>
      <c r="G67" t="s">
        <v>44</v>
      </c>
      <c r="H67">
        <v>0</v>
      </c>
      <c r="I67" t="s">
        <v>34</v>
      </c>
      <c r="J67">
        <v>468</v>
      </c>
      <c r="K67">
        <v>715</v>
      </c>
      <c r="L67">
        <v>0</v>
      </c>
      <c r="M67">
        <v>0</v>
      </c>
      <c r="N67">
        <v>0</v>
      </c>
      <c r="O67">
        <v>0.6</v>
      </c>
      <c r="P67">
        <v>0.8</v>
      </c>
      <c r="Q67">
        <v>1.05</v>
      </c>
      <c r="R67" t="s">
        <v>46</v>
      </c>
      <c r="S67">
        <v>5</v>
      </c>
      <c r="T67">
        <v>9</v>
      </c>
      <c r="U67" t="s">
        <v>47</v>
      </c>
      <c r="V67" t="s">
        <v>34</v>
      </c>
      <c r="W67" t="s">
        <v>50</v>
      </c>
      <c r="X67">
        <v>2019</v>
      </c>
      <c r="Y67" t="s">
        <v>37</v>
      </c>
      <c r="Z67" t="s">
        <v>38</v>
      </c>
      <c r="AA67">
        <v>1</v>
      </c>
      <c r="AB67">
        <v>1</v>
      </c>
      <c r="AC67">
        <v>53</v>
      </c>
      <c r="AD67">
        <v>0</v>
      </c>
      <c r="AE67">
        <v>0</v>
      </c>
      <c r="AF67">
        <v>0</v>
      </c>
      <c r="AG67" s="2" t="str">
        <f>IFERROR(VLOOKUP(B67,[1]Hoja2!$C$1:$AM$841,37,FALSE),"n/a")</f>
        <v>n/a</v>
      </c>
      <c r="AH67" s="10" t="e">
        <f>VLOOKUP(AX67,[1]Hoja2!$B$2:$AO$762,17,FALSE)</f>
        <v>#N/A</v>
      </c>
      <c r="AI67" s="10" t="e">
        <f>VLOOKUP(AX67,[1]Hoja2!$B$2:$AO$762,23,FALSE)</f>
        <v>#N/A</v>
      </c>
      <c r="AJ67" s="10" t="e">
        <f>VLOOKUP(AX67,[1]Hoja2!$B$2:$AO$762,28,FALSE)</f>
        <v>#N/A</v>
      </c>
      <c r="AK67" s="10" t="e">
        <f>VLOOKUP(AX67,[1]Hoja2!$B$2:$AO$762,19,FALSE)</f>
        <v>#N/A</v>
      </c>
      <c r="AL67" t="e">
        <f t="shared" ref="AL67:AL130" si="42">IF(AF67=AY67,1,0)</f>
        <v>#N/A</v>
      </c>
      <c r="AM67" t="e">
        <f t="shared" ref="AM67:AM130" si="43">IF(AC67=AH67,1,0)</f>
        <v>#N/A</v>
      </c>
      <c r="AN67" t="e">
        <f t="shared" ref="AN67:AN130" si="44">IF(AD67=AI67,1,0)</f>
        <v>#N/A</v>
      </c>
      <c r="AO67" t="e">
        <f t="shared" ref="AO67:AO130" si="45">IF(AE67=AJ67,1,0)</f>
        <v>#N/A</v>
      </c>
      <c r="AP67" t="e">
        <f t="shared" ref="AP67:AP130" si="46">IF(I67=AK67,1,0)</f>
        <v>#N/A</v>
      </c>
      <c r="AQ67" t="str">
        <f t="shared" ref="AQ67:AQ130" si="47">+_xlfn.IFS(AG67="n/a","n/a",AG67&gt;AF67,1,TRUE,0)</f>
        <v>n/a</v>
      </c>
      <c r="AR67" t="e">
        <f>+INDEX([1]DETALLE!$AK$2:$AK$841,MATCH(B67,[1]DETALLE!$A$2:$A$841,0))</f>
        <v>#N/A</v>
      </c>
      <c r="AS67" t="str">
        <f>CONCATENATE(B67)</f>
        <v>09HB332047</v>
      </c>
      <c r="AT67" s="2" t="str">
        <f>IF(IFERROR(VLOOKUP(AS67,[1]Hoja2!$C$1:$AM$841,37,FALSE),"n/a")&lt;&gt;"n/a","a","n/a")</f>
        <v>n/a</v>
      </c>
      <c r="AU67" s="8">
        <f t="shared" si="41"/>
        <v>1</v>
      </c>
      <c r="AV67" t="e">
        <f>VLOOKUP(B67,[1]Hoja2!$C$2:$AO$762,39,FALSE)</f>
        <v>#N/A</v>
      </c>
      <c r="AW67" t="e">
        <f>IF(AU67=AV67,VLOOKUP(B67,[1]Hoja2!$C$2:$AO$762,37,FALSE),IF(AV67&lt;2,VLOOKUP(B67,[1]Hoja2!$C$2:$AO$762,37,FALSE)))</f>
        <v>#N/A</v>
      </c>
      <c r="AX67" t="str">
        <f>B67 &amp; COUNTIF(B$2:B67, B67)</f>
        <v>09HB3320471</v>
      </c>
      <c r="AY67" t="e">
        <f>VLOOKUP(AX67,[1]Hoja2!$B$2:$AO$762,38,FALSE)</f>
        <v>#N/A</v>
      </c>
      <c r="AZ67" s="9" t="e">
        <f t="shared" si="15"/>
        <v>#N/A</v>
      </c>
    </row>
    <row r="68" spans="1:55" x14ac:dyDescent="0.25">
      <c r="A68">
        <v>68456</v>
      </c>
      <c r="B68" t="s">
        <v>146</v>
      </c>
      <c r="C68">
        <v>2019</v>
      </c>
      <c r="D68" t="s">
        <v>37</v>
      </c>
      <c r="E68" t="s">
        <v>38</v>
      </c>
      <c r="F68">
        <v>1</v>
      </c>
      <c r="G68" t="s">
        <v>40</v>
      </c>
      <c r="H68">
        <v>3.9666670000000002</v>
      </c>
      <c r="I68" t="s">
        <v>145</v>
      </c>
      <c r="J68">
        <v>468</v>
      </c>
      <c r="K68">
        <v>715</v>
      </c>
      <c r="L68">
        <v>0</v>
      </c>
      <c r="M68">
        <v>0</v>
      </c>
      <c r="N68">
        <v>0</v>
      </c>
      <c r="O68">
        <v>0.6</v>
      </c>
      <c r="P68">
        <v>0.8</v>
      </c>
      <c r="Q68">
        <v>1.05</v>
      </c>
      <c r="R68" t="s">
        <v>46</v>
      </c>
      <c r="S68">
        <v>5</v>
      </c>
      <c r="T68">
        <v>9</v>
      </c>
      <c r="U68" t="s">
        <v>47</v>
      </c>
      <c r="V68" t="s">
        <v>145</v>
      </c>
      <c r="W68" t="s">
        <v>59</v>
      </c>
      <c r="X68">
        <v>2019</v>
      </c>
      <c r="Y68" t="s">
        <v>37</v>
      </c>
      <c r="Z68" t="s">
        <v>38</v>
      </c>
      <c r="AA68">
        <v>2</v>
      </c>
      <c r="AB68">
        <v>0</v>
      </c>
      <c r="AC68">
        <v>20</v>
      </c>
      <c r="AD68">
        <v>0.6</v>
      </c>
      <c r="AE68">
        <v>0.79333339999999997</v>
      </c>
      <c r="AF68">
        <v>429</v>
      </c>
      <c r="AG68" s="2">
        <f>IFERROR(VLOOKUP(B68,[1]Hoja2!$C$1:$AM$841,37,FALSE),"n/a")</f>
        <v>426.14000000000004</v>
      </c>
      <c r="AH68" s="10">
        <f>VLOOKUP(AX68,[1]Hoja2!$B$2:$AO$762,17,FALSE)</f>
        <v>20</v>
      </c>
      <c r="AI68" s="10">
        <f>VLOOKUP(AX68,[1]Hoja2!$B$2:$AO$762,23,FALSE)</f>
        <v>0.6</v>
      </c>
      <c r="AJ68" s="10">
        <f>VLOOKUP(AX68,[1]Hoja2!$B$2:$AO$762,28,FALSE)</f>
        <v>1.016</v>
      </c>
      <c r="AK68" s="10" t="str">
        <f>VLOOKUP(AX68,[1]Hoja2!$B$2:$AO$762,19,FALSE)</f>
        <v>Color Solid Ink Printers</v>
      </c>
      <c r="AL68">
        <f t="shared" si="42"/>
        <v>0</v>
      </c>
      <c r="AM68">
        <f t="shared" si="43"/>
        <v>1</v>
      </c>
      <c r="AN68">
        <f t="shared" si="44"/>
        <v>1</v>
      </c>
      <c r="AO68">
        <f t="shared" si="45"/>
        <v>0</v>
      </c>
      <c r="AP68">
        <f t="shared" si="46"/>
        <v>1</v>
      </c>
      <c r="AQ68">
        <f t="shared" si="47"/>
        <v>0</v>
      </c>
      <c r="AR68">
        <f>+INDEX([1]Hoja2!$AM$2:$AM$841,MATCH(B68,[1]Hoja2!$C$2:$C$841,0))</f>
        <v>426.14000000000004</v>
      </c>
      <c r="AS68" t="str">
        <f t="shared" ref="AS68:AS130" si="48">CONCATENATE(B68,F68)</f>
        <v>0XFN0415421</v>
      </c>
      <c r="AT68" s="2">
        <f>IFERROR(VLOOKUP(AS68,[1]Hoja2!$A$1:$AM$841,38,FALSE),"n/a")</f>
        <v>0</v>
      </c>
      <c r="AU68" s="8">
        <f t="shared" si="41"/>
        <v>1</v>
      </c>
      <c r="AV68">
        <f>VLOOKUP(B68,[1]Hoja2!$C$2:$AO$762,39,FALSE)</f>
        <v>1</v>
      </c>
      <c r="AW68">
        <f>IF(AU68=AV68,VLOOKUP(B68,[1]Hoja2!$C$2:$AO$762,37,FALSE),IF(AV68&lt;2,VLOOKUP(B68,[1]Hoja2!$C$2:$AO$762,37,FALSE)))</f>
        <v>426.14000000000004</v>
      </c>
      <c r="AX68" t="str">
        <f>B68 &amp; COUNTIF(B$2:B68, B68)</f>
        <v>0XFN0415421</v>
      </c>
      <c r="AY68" s="10">
        <f>VLOOKUP(AX68,[1]Hoja2!$B$2:$AO$762,38,FALSE)</f>
        <v>426.14000000000004</v>
      </c>
      <c r="AZ68" s="9">
        <f t="shared" si="15"/>
        <v>0</v>
      </c>
      <c r="BA68">
        <f t="shared" ref="BA68:BA81" si="49">IF(Q68="NA",2,IF(OR(G68="INSTALACION NUEVA",G68="Mantenimiento preventivo"),3,IF(AND(AC68&lt;AH68,AL68&lt;&gt;1),4,IF(AY68&gt;AF68,1,0))))</f>
        <v>0</v>
      </c>
      <c r="BB68">
        <f t="shared" ref="BB68:BB81" si="50">AE68-AJ68</f>
        <v>-0.22266660000000005</v>
      </c>
      <c r="BC68">
        <f t="shared" ref="BC68:BC81" si="51">+_xlfn.IFS(Q68="NA",2,OR(G68="INSTALACION NUEVA",G68="Mantenimiento preventivo"),3,AND(AC68&lt;AH68,AL68&lt;&gt;1),4,AY68&gt;AF68,1,TRUE,0)</f>
        <v>0</v>
      </c>
    </row>
    <row r="69" spans="1:55" x14ac:dyDescent="0.25">
      <c r="A69">
        <v>68457</v>
      </c>
      <c r="B69" t="s">
        <v>135</v>
      </c>
      <c r="C69">
        <v>2019</v>
      </c>
      <c r="D69" t="s">
        <v>37</v>
      </c>
      <c r="E69" t="s">
        <v>38</v>
      </c>
      <c r="F69">
        <v>1</v>
      </c>
      <c r="G69" t="s">
        <v>44</v>
      </c>
      <c r="H69">
        <v>0</v>
      </c>
      <c r="I69" t="s">
        <v>91</v>
      </c>
      <c r="J69">
        <v>803</v>
      </c>
      <c r="K69">
        <v>1573</v>
      </c>
      <c r="L69">
        <v>0.2</v>
      </c>
      <c r="M69">
        <v>0.6</v>
      </c>
      <c r="N69">
        <v>0.8</v>
      </c>
      <c r="O69">
        <v>1.05</v>
      </c>
      <c r="P69">
        <v>1.1000000000000001</v>
      </c>
      <c r="Q69">
        <v>1.1499999999999999</v>
      </c>
      <c r="R69" t="s">
        <v>46</v>
      </c>
      <c r="S69">
        <v>4</v>
      </c>
      <c r="T69">
        <v>6</v>
      </c>
      <c r="U69" t="s">
        <v>47</v>
      </c>
      <c r="V69" t="s">
        <v>91</v>
      </c>
      <c r="W69" t="s">
        <v>50</v>
      </c>
      <c r="X69">
        <v>2019</v>
      </c>
      <c r="Y69" t="s">
        <v>37</v>
      </c>
      <c r="Z69" t="s">
        <v>38</v>
      </c>
      <c r="AA69">
        <v>1</v>
      </c>
      <c r="AB69">
        <v>0</v>
      </c>
      <c r="AC69">
        <v>5</v>
      </c>
      <c r="AD69">
        <v>0</v>
      </c>
      <c r="AE69">
        <v>0</v>
      </c>
      <c r="AF69">
        <v>1573</v>
      </c>
      <c r="AG69" s="2">
        <f>IFERROR(VLOOKUP(B69,[1]Hoja2!$C$1:$AM$841,37,FALSE),"n/a")</f>
        <v>943.80000000000007</v>
      </c>
      <c r="AH69" s="10">
        <f>VLOOKUP(AX69,[1]Hoja2!$B$2:$AO$762,17,FALSE)</f>
        <v>5</v>
      </c>
      <c r="AI69" s="10">
        <f>VLOOKUP(AX69,[1]Hoja2!$B$2:$AO$762,23,FALSE)</f>
        <v>0.6</v>
      </c>
      <c r="AJ69" s="10">
        <f>VLOOKUP(AX69,[1]Hoja2!$B$2:$AO$762,28,FALSE)</f>
        <v>0.59499999999999997</v>
      </c>
      <c r="AK69" s="10" t="str">
        <f>VLOOKUP(AX69,[1]Hoja2!$B$2:$AO$762,19,FALSE)</f>
        <v>WF Mono Systems and Legacy Color</v>
      </c>
      <c r="AL69">
        <f t="shared" si="42"/>
        <v>0</v>
      </c>
      <c r="AM69">
        <f t="shared" si="43"/>
        <v>1</v>
      </c>
      <c r="AN69">
        <f t="shared" si="44"/>
        <v>0</v>
      </c>
      <c r="AO69">
        <f t="shared" si="45"/>
        <v>0</v>
      </c>
      <c r="AP69">
        <f t="shared" si="46"/>
        <v>1</v>
      </c>
      <c r="AQ69">
        <f t="shared" si="47"/>
        <v>0</v>
      </c>
      <c r="AR69">
        <f>+INDEX([1]Hoja2!$AM$2:$AM$841,MATCH(B69,[1]Hoja2!$C$2:$C$841,0))</f>
        <v>943.80000000000007</v>
      </c>
      <c r="AS69" t="str">
        <f>CONCATENATE(B69)</f>
        <v>0PW4152292</v>
      </c>
      <c r="AT69" s="2">
        <f>IFERROR(VLOOKUP(AS69,[1]Hoja2!$C$1:$AM$841,37,FALSE),"n/a")</f>
        <v>943.80000000000007</v>
      </c>
      <c r="AU69" s="8">
        <f t="shared" si="41"/>
        <v>5</v>
      </c>
      <c r="AV69">
        <f>VLOOKUP(B69,[1]Hoja2!$C$2:$AO$762,39,FALSE)</f>
        <v>2</v>
      </c>
      <c r="AW69" t="b">
        <f>IF(AU69=AV69,VLOOKUP(B69,[1]Hoja2!$C$2:$AO$762,37,FALSE),IF(AV69&lt;2,VLOOKUP(B69,[1]Hoja2!$C$2:$AO$762,37,FALSE)))</f>
        <v>0</v>
      </c>
      <c r="AX69" t="str">
        <f>B69 &amp; COUNTIF(B$2:B69, B69)</f>
        <v>0PW41522921</v>
      </c>
      <c r="AY69" s="10">
        <f>VLOOKUP(AX69,[1]Hoja2!$B$2:$AO$762,38,FALSE)</f>
        <v>943.80000000000007</v>
      </c>
      <c r="AZ69" s="9">
        <f t="shared" si="15"/>
        <v>0</v>
      </c>
      <c r="BA69">
        <f t="shared" si="49"/>
        <v>3</v>
      </c>
      <c r="BB69">
        <f t="shared" si="50"/>
        <v>-0.59499999999999997</v>
      </c>
      <c r="BC69">
        <f t="shared" si="51"/>
        <v>3</v>
      </c>
    </row>
    <row r="70" spans="1:55" x14ac:dyDescent="0.25">
      <c r="A70">
        <v>68458</v>
      </c>
      <c r="B70" t="s">
        <v>115</v>
      </c>
      <c r="C70">
        <v>2019</v>
      </c>
      <c r="D70" t="s">
        <v>37</v>
      </c>
      <c r="E70" t="s">
        <v>38</v>
      </c>
      <c r="F70">
        <v>1</v>
      </c>
      <c r="G70" t="s">
        <v>40</v>
      </c>
      <c r="H70">
        <v>3.95</v>
      </c>
      <c r="I70" t="s">
        <v>116</v>
      </c>
      <c r="J70">
        <v>655</v>
      </c>
      <c r="K70">
        <v>1365</v>
      </c>
      <c r="L70">
        <v>0</v>
      </c>
      <c r="M70">
        <v>0</v>
      </c>
      <c r="N70">
        <v>0.6</v>
      </c>
      <c r="O70">
        <v>0.8</v>
      </c>
      <c r="P70">
        <v>1.05</v>
      </c>
      <c r="Q70">
        <v>1.1000000000000001</v>
      </c>
      <c r="R70" t="s">
        <v>46</v>
      </c>
      <c r="S70">
        <v>5</v>
      </c>
      <c r="T70">
        <v>9</v>
      </c>
      <c r="U70" t="s">
        <v>47</v>
      </c>
      <c r="V70" t="s">
        <v>58</v>
      </c>
      <c r="W70" t="s">
        <v>59</v>
      </c>
      <c r="X70">
        <v>2019</v>
      </c>
      <c r="Y70" t="s">
        <v>37</v>
      </c>
      <c r="Z70" t="s">
        <v>38</v>
      </c>
      <c r="AA70">
        <v>5</v>
      </c>
      <c r="AB70">
        <v>0</v>
      </c>
      <c r="AC70">
        <v>311</v>
      </c>
      <c r="AD70">
        <v>1.1000000000000001</v>
      </c>
      <c r="AE70">
        <v>0.79</v>
      </c>
      <c r="AF70">
        <v>1501.5</v>
      </c>
      <c r="AG70" s="2">
        <f>IFERROR(VLOOKUP(B70,[1]Hoja2!$C$1:$AM$841,37,FALSE),"n/a")</f>
        <v>1415.5050000000001</v>
      </c>
      <c r="AH70" s="10">
        <f>VLOOKUP(AX70,[1]Hoja2!$B$2:$AO$762,17,FALSE)</f>
        <v>313</v>
      </c>
      <c r="AI70" s="10">
        <f>VLOOKUP(AX70,[1]Hoja2!$B$2:$AO$762,23,FALSE)</f>
        <v>1.1000000000000001</v>
      </c>
      <c r="AJ70" s="10">
        <f>VLOOKUP(AX70,[1]Hoja2!$B$2:$AO$762,28,FALSE)</f>
        <v>1.252</v>
      </c>
      <c r="AK70" s="10" t="str">
        <f>VLOOKUP(AX70,[1]Hoja2!$B$2:$AO$762,19,FALSE)</f>
        <v>Office Digital</v>
      </c>
      <c r="AL70">
        <f t="shared" si="42"/>
        <v>0</v>
      </c>
      <c r="AM70">
        <f t="shared" si="43"/>
        <v>0</v>
      </c>
      <c r="AN70">
        <f t="shared" si="44"/>
        <v>1</v>
      </c>
      <c r="AO70">
        <f t="shared" si="45"/>
        <v>0</v>
      </c>
      <c r="AP70">
        <f t="shared" si="46"/>
        <v>1</v>
      </c>
      <c r="AQ70">
        <f t="shared" si="47"/>
        <v>0</v>
      </c>
      <c r="AR70">
        <f>+INDEX([1]Hoja2!$AM$2:$AM$841,MATCH(B70,[1]Hoja2!$C$2:$C$841,0))</f>
        <v>1415.5050000000001</v>
      </c>
      <c r="AS70" t="str">
        <f t="shared" si="48"/>
        <v>0AE71465731</v>
      </c>
      <c r="AT70" s="2">
        <f>IFERROR(VLOOKUP(AS70,[1]Hoja2!$A$1:$AM$841,38,FALSE),"n/a")</f>
        <v>0</v>
      </c>
      <c r="AU70" s="8">
        <f t="shared" si="41"/>
        <v>1</v>
      </c>
      <c r="AV70">
        <f>VLOOKUP(B70,[1]Hoja2!$C$2:$AO$762,39,FALSE)</f>
        <v>1</v>
      </c>
      <c r="AW70">
        <f>IF(AU70=AV70,VLOOKUP(B70,[1]Hoja2!$C$2:$AO$762,37,FALSE),IF(AV70&lt;2,VLOOKUP(B70,[1]Hoja2!$C$2:$AO$762,37,FALSE)))</f>
        <v>1415.5050000000001</v>
      </c>
      <c r="AX70" t="str">
        <f>B70 &amp; COUNTIF(B$2:B70, B70)</f>
        <v>0AE71465731</v>
      </c>
      <c r="AY70" s="10">
        <f>VLOOKUP(AX70,[1]Hoja2!$B$2:$AO$762,38,FALSE)</f>
        <v>1415.5050000000001</v>
      </c>
      <c r="AZ70" s="9">
        <f t="shared" si="15"/>
        <v>0</v>
      </c>
      <c r="BA70">
        <f t="shared" si="49"/>
        <v>4</v>
      </c>
      <c r="BB70">
        <f t="shared" si="50"/>
        <v>-0.46199999999999997</v>
      </c>
      <c r="BC70">
        <f t="shared" si="51"/>
        <v>4</v>
      </c>
    </row>
    <row r="71" spans="1:55" x14ac:dyDescent="0.25">
      <c r="A71">
        <v>68460</v>
      </c>
      <c r="B71" t="s">
        <v>118</v>
      </c>
      <c r="C71">
        <v>2019</v>
      </c>
      <c r="D71" t="s">
        <v>37</v>
      </c>
      <c r="E71" t="s">
        <v>38</v>
      </c>
      <c r="F71">
        <v>1</v>
      </c>
      <c r="G71" t="s">
        <v>40</v>
      </c>
      <c r="H71">
        <v>0.93333330000000003</v>
      </c>
      <c r="I71" t="s">
        <v>45</v>
      </c>
      <c r="J71">
        <v>803</v>
      </c>
      <c r="K71">
        <v>1573</v>
      </c>
      <c r="L71">
        <v>0.2</v>
      </c>
      <c r="M71">
        <v>0.6</v>
      </c>
      <c r="N71">
        <v>0.8</v>
      </c>
      <c r="O71">
        <v>1.05</v>
      </c>
      <c r="P71">
        <v>1.1000000000000001</v>
      </c>
      <c r="Q71">
        <v>1.1499999999999999</v>
      </c>
      <c r="R71" t="s">
        <v>46</v>
      </c>
      <c r="S71">
        <v>4</v>
      </c>
      <c r="T71">
        <v>6</v>
      </c>
      <c r="U71" t="s">
        <v>47</v>
      </c>
      <c r="V71" t="s">
        <v>48</v>
      </c>
      <c r="W71" t="s">
        <v>73</v>
      </c>
      <c r="X71">
        <v>2019</v>
      </c>
      <c r="Y71" t="s">
        <v>37</v>
      </c>
      <c r="Z71" t="s">
        <v>38</v>
      </c>
      <c r="AA71">
        <v>9</v>
      </c>
      <c r="AB71">
        <v>0</v>
      </c>
      <c r="AC71">
        <v>4</v>
      </c>
      <c r="AD71">
        <v>0.6</v>
      </c>
      <c r="AE71">
        <v>0.23333332500000001</v>
      </c>
      <c r="AF71">
        <v>943.8</v>
      </c>
      <c r="AG71" s="2">
        <f>IFERROR(VLOOKUP(B71,[1]Hoja2!$C$1:$AM$841,37,FALSE),"n/a")</f>
        <v>1573.0000000000002</v>
      </c>
      <c r="AH71" s="10" t="str">
        <f>VLOOKUP(AX71,[1]Hoja2!$B$2:$AO$762,17,FALSE)</f>
        <v xml:space="preserve">  </v>
      </c>
      <c r="AI71" s="10">
        <f>VLOOKUP(AX71,[1]Hoja2!$B$2:$AO$762,23,FALSE)</f>
        <v>1</v>
      </c>
      <c r="AJ71" s="10">
        <f>VLOOKUP(AX71,[1]Hoja2!$B$2:$AO$762,28,FALSE)</f>
        <v>0.1275</v>
      </c>
      <c r="AK71" s="10" t="str">
        <f>VLOOKUP(AX71,[1]Hoja2!$B$2:$AO$762,19,FALSE)</f>
        <v>Light Production Digital Business</v>
      </c>
      <c r="AL71">
        <f t="shared" si="42"/>
        <v>0</v>
      </c>
      <c r="AM71">
        <f t="shared" si="43"/>
        <v>0</v>
      </c>
      <c r="AN71">
        <f t="shared" si="44"/>
        <v>0</v>
      </c>
      <c r="AO71">
        <f t="shared" si="45"/>
        <v>0</v>
      </c>
      <c r="AP71">
        <f t="shared" si="46"/>
        <v>1</v>
      </c>
      <c r="AQ71">
        <f t="shared" si="47"/>
        <v>1</v>
      </c>
      <c r="AR71">
        <f>+INDEX([1]Hoja2!$AM$2:$AM$841,MATCH(B71,[1]Hoja2!$C$2:$C$841,0))</f>
        <v>1573.0000000000002</v>
      </c>
      <c r="AS71" t="str">
        <f t="shared" si="48"/>
        <v>0BG09667211</v>
      </c>
      <c r="AT71" s="2">
        <f>IFERROR(VLOOKUP(AS71,[1]Hoja2!$A$1:$AM$841,38,FALSE),"n/a")</f>
        <v>0</v>
      </c>
      <c r="AU71" s="8">
        <f t="shared" si="41"/>
        <v>1</v>
      </c>
      <c r="AV71">
        <f>VLOOKUP(B71,[1]Hoja2!$C$2:$AO$762,39,FALSE)</f>
        <v>2</v>
      </c>
      <c r="AW71" t="b">
        <f>IF(AU71=AV71,VLOOKUP(B71,[1]Hoja2!$C$2:$AO$762,37,FALSE),IF(AV71&lt;2,VLOOKUP(B71,[1]Hoja2!$C$2:$AO$762,37,FALSE)))</f>
        <v>0</v>
      </c>
      <c r="AX71" t="str">
        <f>B71 &amp; COUNTIF(B$2:B71, B71)</f>
        <v>0BG09667211</v>
      </c>
      <c r="AY71" s="10">
        <f>VLOOKUP(AX71,[1]Hoja2!$B$2:$AO$762,38,FALSE)</f>
        <v>1573.0000000000002</v>
      </c>
      <c r="AZ71" s="9">
        <f t="shared" si="15"/>
        <v>1</v>
      </c>
      <c r="BA71">
        <f t="shared" si="49"/>
        <v>4</v>
      </c>
      <c r="BB71">
        <f t="shared" si="50"/>
        <v>0.10583332500000001</v>
      </c>
      <c r="BC71">
        <f t="shared" si="51"/>
        <v>4</v>
      </c>
    </row>
    <row r="72" spans="1:55" x14ac:dyDescent="0.25">
      <c r="A72">
        <v>68463</v>
      </c>
      <c r="B72" t="s">
        <v>147</v>
      </c>
      <c r="C72">
        <v>2019</v>
      </c>
      <c r="D72" t="s">
        <v>37</v>
      </c>
      <c r="E72" t="s">
        <v>38</v>
      </c>
      <c r="F72">
        <v>1</v>
      </c>
      <c r="G72" t="s">
        <v>40</v>
      </c>
      <c r="H72">
        <v>0</v>
      </c>
      <c r="I72" t="s">
        <v>71</v>
      </c>
      <c r="J72">
        <v>468</v>
      </c>
      <c r="K72">
        <v>715</v>
      </c>
      <c r="L72">
        <v>0</v>
      </c>
      <c r="M72">
        <v>0</v>
      </c>
      <c r="N72">
        <v>0</v>
      </c>
      <c r="O72">
        <v>0.6</v>
      </c>
      <c r="P72">
        <v>0.8</v>
      </c>
      <c r="Q72">
        <v>1.05</v>
      </c>
      <c r="R72" t="s">
        <v>46</v>
      </c>
      <c r="S72">
        <v>5</v>
      </c>
      <c r="T72">
        <v>9</v>
      </c>
      <c r="U72" t="s">
        <v>47</v>
      </c>
      <c r="V72" t="s">
        <v>71</v>
      </c>
      <c r="W72" t="s">
        <v>55</v>
      </c>
      <c r="X72">
        <v>2019</v>
      </c>
      <c r="Y72" t="s">
        <v>37</v>
      </c>
      <c r="Z72" t="s">
        <v>38</v>
      </c>
      <c r="AA72">
        <v>3</v>
      </c>
      <c r="AB72">
        <v>0</v>
      </c>
      <c r="AC72">
        <v>35</v>
      </c>
      <c r="AD72">
        <v>0.8</v>
      </c>
      <c r="AE72">
        <v>0</v>
      </c>
      <c r="AF72">
        <v>572</v>
      </c>
      <c r="AG72" s="2">
        <f>IFERROR(VLOOKUP(B72,[1]Hoja2!$C$1:$AM$841,37,FALSE),"n/a")</f>
        <v>750.75000000000011</v>
      </c>
      <c r="AH72" s="10">
        <f>VLOOKUP(AX72,[1]Hoja2!$B$2:$AO$762,17,FALSE)</f>
        <v>75</v>
      </c>
      <c r="AI72" s="10">
        <f>VLOOKUP(AX72,[1]Hoja2!$B$2:$AO$762,23,FALSE)</f>
        <v>1.05</v>
      </c>
      <c r="AJ72" s="10">
        <f>VLOOKUP(AX72,[1]Hoja2!$B$2:$AO$762,28,FALSE)</f>
        <v>0</v>
      </c>
      <c r="AK72" s="10" t="str">
        <f>VLOOKUP(AX72,[1]Hoja2!$B$2:$AO$762,19,FALSE)</f>
        <v>Entry Mono Printers</v>
      </c>
      <c r="AL72">
        <f t="shared" si="42"/>
        <v>0</v>
      </c>
      <c r="AM72">
        <f t="shared" si="43"/>
        <v>0</v>
      </c>
      <c r="AN72">
        <f t="shared" si="44"/>
        <v>0</v>
      </c>
      <c r="AO72">
        <f t="shared" si="45"/>
        <v>1</v>
      </c>
      <c r="AP72">
        <f t="shared" si="46"/>
        <v>1</v>
      </c>
      <c r="AQ72">
        <f t="shared" si="47"/>
        <v>1</v>
      </c>
      <c r="AR72">
        <f>+INDEX([1]Hoja2!$AM$2:$AM$841,MATCH(B72,[1]Hoja2!$C$2:$C$841,0))</f>
        <v>750.75000000000011</v>
      </c>
      <c r="AS72" t="str">
        <f t="shared" si="48"/>
        <v>0XLT2806781</v>
      </c>
      <c r="AT72" s="2">
        <f>IFERROR(VLOOKUP(AS72,[1]Hoja2!$A$1:$AM$841,38,FALSE),"n/a")</f>
        <v>0</v>
      </c>
      <c r="AU72" s="8">
        <f t="shared" si="41"/>
        <v>1</v>
      </c>
      <c r="AV72">
        <f>VLOOKUP(B72,[1]Hoja2!$C$2:$AO$762,39,FALSE)</f>
        <v>1</v>
      </c>
      <c r="AW72">
        <f>IF(AU72=AV72,VLOOKUP(B72,[1]Hoja2!$C$2:$AO$762,37,FALSE),IF(AV72&lt;2,VLOOKUP(B72,[1]Hoja2!$C$2:$AO$762,37,FALSE)))</f>
        <v>750.75000000000011</v>
      </c>
      <c r="AX72" t="str">
        <f>B72 &amp; COUNTIF(B$2:B72, B72)</f>
        <v>0XLT2806781</v>
      </c>
      <c r="AY72" s="10">
        <f>VLOOKUP(AX72,[1]Hoja2!$B$2:$AO$762,38,FALSE)</f>
        <v>750.75000000000011</v>
      </c>
      <c r="AZ72" s="9">
        <f t="shared" si="15"/>
        <v>0</v>
      </c>
      <c r="BA72">
        <f t="shared" si="49"/>
        <v>4</v>
      </c>
      <c r="BB72">
        <f t="shared" si="50"/>
        <v>0</v>
      </c>
      <c r="BC72">
        <f t="shared" si="51"/>
        <v>4</v>
      </c>
    </row>
    <row r="73" spans="1:55" x14ac:dyDescent="0.25">
      <c r="A73">
        <v>68468</v>
      </c>
      <c r="B73" t="s">
        <v>138</v>
      </c>
      <c r="C73">
        <v>2019</v>
      </c>
      <c r="D73" t="s">
        <v>37</v>
      </c>
      <c r="E73" t="s">
        <v>38</v>
      </c>
      <c r="F73">
        <v>1</v>
      </c>
      <c r="G73" t="s">
        <v>40</v>
      </c>
      <c r="H73">
        <v>0</v>
      </c>
      <c r="I73" t="s">
        <v>53</v>
      </c>
      <c r="J73">
        <v>655</v>
      </c>
      <c r="K73">
        <v>1365</v>
      </c>
      <c r="L73">
        <v>0</v>
      </c>
      <c r="M73">
        <v>0</v>
      </c>
      <c r="N73">
        <v>0.6</v>
      </c>
      <c r="O73">
        <v>0.8</v>
      </c>
      <c r="P73">
        <v>1.05</v>
      </c>
      <c r="Q73">
        <v>1.1000000000000001</v>
      </c>
      <c r="R73" t="s">
        <v>46</v>
      </c>
      <c r="S73">
        <v>5</v>
      </c>
      <c r="T73">
        <v>9</v>
      </c>
      <c r="U73" t="s">
        <v>47</v>
      </c>
      <c r="V73" t="s">
        <v>54</v>
      </c>
      <c r="W73" t="s">
        <v>55</v>
      </c>
      <c r="X73">
        <v>2019</v>
      </c>
      <c r="Y73" t="s">
        <v>37</v>
      </c>
      <c r="Z73" t="s">
        <v>38</v>
      </c>
      <c r="AA73">
        <v>1</v>
      </c>
      <c r="AB73">
        <v>0</v>
      </c>
      <c r="AC73">
        <v>7</v>
      </c>
      <c r="AD73">
        <v>0.6</v>
      </c>
      <c r="AE73">
        <v>0</v>
      </c>
      <c r="AF73">
        <v>819</v>
      </c>
      <c r="AG73" s="2">
        <f>IFERROR(VLOOKUP(B73,[1]Hoja2!$C$1:$AM$841,37,FALSE),"n/a")</f>
        <v>0</v>
      </c>
      <c r="AH73" s="10">
        <f>VLOOKUP(AX73,[1]Hoja2!$B$2:$AO$762,17,FALSE)</f>
        <v>1</v>
      </c>
      <c r="AI73" s="10">
        <f>VLOOKUP(AX73,[1]Hoja2!$B$2:$AO$762,23,FALSE)</f>
        <v>0</v>
      </c>
      <c r="AJ73" s="10">
        <f>VLOOKUP(AX73,[1]Hoja2!$B$2:$AO$762,28,FALSE)</f>
        <v>0</v>
      </c>
      <c r="AK73" s="10" t="str">
        <f>VLOOKUP(AX73,[1]Hoja2!$B$2:$AO$762,19,FALSE)</f>
        <v>A3 Professional Color Laser MFPs</v>
      </c>
      <c r="AL73">
        <f t="shared" si="42"/>
        <v>0</v>
      </c>
      <c r="AM73">
        <f t="shared" si="43"/>
        <v>0</v>
      </c>
      <c r="AN73">
        <f t="shared" si="44"/>
        <v>0</v>
      </c>
      <c r="AO73">
        <f t="shared" si="45"/>
        <v>1</v>
      </c>
      <c r="AP73">
        <f t="shared" si="46"/>
        <v>1</v>
      </c>
      <c r="AQ73">
        <f t="shared" si="47"/>
        <v>0</v>
      </c>
      <c r="AR73">
        <f>+INDEX([1]Hoja2!$AM$2:$AM$841,MATCH(B73,[1]Hoja2!$C$2:$C$841,0))</f>
        <v>0</v>
      </c>
      <c r="AS73" t="str">
        <f t="shared" si="48"/>
        <v>0VGW6320641</v>
      </c>
      <c r="AT73" s="2">
        <f>IFERROR(VLOOKUP(AS73,[1]Hoja2!$A$1:$AM$841,38,FALSE),"n/a")</f>
        <v>0</v>
      </c>
      <c r="AU73" s="8">
        <f t="shared" si="41"/>
        <v>4</v>
      </c>
      <c r="AV73">
        <f>VLOOKUP(B73,[1]Hoja2!$C$2:$AO$762,39,FALSE)</f>
        <v>4</v>
      </c>
      <c r="AW73">
        <f>IF(AU73=AV73,VLOOKUP(B73,[1]Hoja2!$C$2:$AO$762,37,FALSE),IF(AV73&lt;2,VLOOKUP(B73,[1]Hoja2!$C$2:$AO$762,37,FALSE)))</f>
        <v>0</v>
      </c>
      <c r="AX73" t="str">
        <f>B73 &amp; COUNTIF(B$2:B73, B73)</f>
        <v>0VGW6320641</v>
      </c>
      <c r="AY73" s="10">
        <f>VLOOKUP(AX73,[1]Hoja2!$B$2:$AO$762,38,FALSE)</f>
        <v>0</v>
      </c>
      <c r="AZ73" s="9">
        <f t="shared" si="15"/>
        <v>0</v>
      </c>
      <c r="BA73">
        <f t="shared" si="49"/>
        <v>0</v>
      </c>
      <c r="BB73">
        <f t="shared" si="50"/>
        <v>0</v>
      </c>
      <c r="BC73">
        <f t="shared" si="51"/>
        <v>0</v>
      </c>
    </row>
    <row r="74" spans="1:55" x14ac:dyDescent="0.25">
      <c r="A74">
        <v>68485</v>
      </c>
      <c r="B74" t="s">
        <v>117</v>
      </c>
      <c r="C74">
        <v>2019</v>
      </c>
      <c r="D74" t="s">
        <v>37</v>
      </c>
      <c r="E74" t="s">
        <v>38</v>
      </c>
      <c r="F74">
        <v>1</v>
      </c>
      <c r="G74" t="s">
        <v>40</v>
      </c>
      <c r="H74">
        <v>0.28333330000000001</v>
      </c>
      <c r="I74" t="s">
        <v>34</v>
      </c>
      <c r="J74">
        <v>468</v>
      </c>
      <c r="K74">
        <v>715</v>
      </c>
      <c r="L74">
        <v>0</v>
      </c>
      <c r="M74">
        <v>0</v>
      </c>
      <c r="N74">
        <v>0</v>
      </c>
      <c r="O74">
        <v>0.6</v>
      </c>
      <c r="P74">
        <v>0.8</v>
      </c>
      <c r="Q74">
        <v>1.05</v>
      </c>
      <c r="R74" t="s">
        <v>46</v>
      </c>
      <c r="S74">
        <v>5</v>
      </c>
      <c r="T74">
        <v>9</v>
      </c>
      <c r="U74" t="s">
        <v>47</v>
      </c>
      <c r="V74" t="s">
        <v>34</v>
      </c>
      <c r="W74" t="s">
        <v>55</v>
      </c>
      <c r="X74">
        <v>2019</v>
      </c>
      <c r="Y74" t="s">
        <v>37</v>
      </c>
      <c r="Z74" t="s">
        <v>38</v>
      </c>
      <c r="AA74">
        <v>1</v>
      </c>
      <c r="AB74">
        <v>0</v>
      </c>
      <c r="AC74">
        <v>32</v>
      </c>
      <c r="AD74">
        <v>0.8</v>
      </c>
      <c r="AE74">
        <v>5.6666660000000001E-2</v>
      </c>
      <c r="AF74">
        <v>572</v>
      </c>
      <c r="AG74" s="2">
        <f>IFERROR(VLOOKUP(B74,[1]Hoja2!$C$1:$AM$841,37,FALSE),"n/a")</f>
        <v>572.00000000000011</v>
      </c>
      <c r="AH74" s="10">
        <f>VLOOKUP(AX74,[1]Hoja2!$B$2:$AO$762,17,FALSE)</f>
        <v>32</v>
      </c>
      <c r="AI74" s="10">
        <f>VLOOKUP(AX74,[1]Hoja2!$B$2:$AO$762,23,FALSE)</f>
        <v>0.8</v>
      </c>
      <c r="AJ74" s="10">
        <f>VLOOKUP(AX74,[1]Hoja2!$B$2:$AO$762,28,FALSE)</f>
        <v>0.10600000000000001</v>
      </c>
      <c r="AK74" s="10" t="str">
        <f>VLOOKUP(AX74,[1]Hoja2!$B$2:$AO$762,19,FALSE)</f>
        <v>A4 Mono MFPs</v>
      </c>
      <c r="AL74">
        <f t="shared" si="42"/>
        <v>1</v>
      </c>
      <c r="AM74">
        <f t="shared" si="43"/>
        <v>1</v>
      </c>
      <c r="AN74">
        <f t="shared" si="44"/>
        <v>1</v>
      </c>
      <c r="AO74">
        <f t="shared" si="45"/>
        <v>0</v>
      </c>
      <c r="AP74">
        <f t="shared" si="46"/>
        <v>1</v>
      </c>
      <c r="AQ74">
        <f t="shared" si="47"/>
        <v>0</v>
      </c>
      <c r="AR74">
        <f>+INDEX([1]Hoja2!$AM$2:$AM$841,MATCH(B74,[1]Hoja2!$C$2:$C$841,0))</f>
        <v>572.00000000000011</v>
      </c>
      <c r="AS74" t="str">
        <f t="shared" si="48"/>
        <v>0BB12521191</v>
      </c>
      <c r="AT74" s="2">
        <f>IFERROR(VLOOKUP(AS74,[1]Hoja2!$A$1:$AM$841,38,FALSE),"n/a")</f>
        <v>0</v>
      </c>
      <c r="AU74" s="8">
        <f t="shared" si="41"/>
        <v>1</v>
      </c>
      <c r="AV74">
        <f>VLOOKUP(B74,[1]Hoja2!$C$2:$AO$762,39,FALSE)</f>
        <v>1</v>
      </c>
      <c r="AW74">
        <f>IF(AU74=AV74,VLOOKUP(B74,[1]Hoja2!$C$2:$AO$762,37,FALSE),IF(AV74&lt;2,VLOOKUP(B74,[1]Hoja2!$C$2:$AO$762,37,FALSE)))</f>
        <v>572.00000000000011</v>
      </c>
      <c r="AX74" t="str">
        <f>B74 &amp; COUNTIF(B$2:B74, B74)</f>
        <v>0BB12521191</v>
      </c>
      <c r="AY74" s="10">
        <f>VLOOKUP(AX74,[1]Hoja2!$B$2:$AO$762,38,FALSE)</f>
        <v>572.00000000000011</v>
      </c>
      <c r="AZ74" s="9">
        <f t="shared" si="15"/>
        <v>0</v>
      </c>
      <c r="BA74">
        <f t="shared" si="49"/>
        <v>0</v>
      </c>
      <c r="BB74">
        <f t="shared" si="50"/>
        <v>-4.933334000000001E-2</v>
      </c>
      <c r="BC74">
        <f t="shared" si="51"/>
        <v>0</v>
      </c>
    </row>
    <row r="75" spans="1:55" x14ac:dyDescent="0.25">
      <c r="A75">
        <v>68487</v>
      </c>
      <c r="B75" t="s">
        <v>140</v>
      </c>
      <c r="C75">
        <v>2019</v>
      </c>
      <c r="D75" t="s">
        <v>37</v>
      </c>
      <c r="E75" t="s">
        <v>38</v>
      </c>
      <c r="F75">
        <v>1</v>
      </c>
      <c r="G75" t="s">
        <v>40</v>
      </c>
      <c r="H75">
        <v>0</v>
      </c>
      <c r="I75" t="s">
        <v>116</v>
      </c>
      <c r="J75">
        <v>655</v>
      </c>
      <c r="K75">
        <v>1365</v>
      </c>
      <c r="L75">
        <v>0</v>
      </c>
      <c r="M75">
        <v>0</v>
      </c>
      <c r="N75">
        <v>0.6</v>
      </c>
      <c r="O75">
        <v>0.8</v>
      </c>
      <c r="P75">
        <v>1.05</v>
      </c>
      <c r="Q75">
        <v>1.1000000000000001</v>
      </c>
      <c r="R75" t="s">
        <v>46</v>
      </c>
      <c r="S75">
        <v>5</v>
      </c>
      <c r="T75">
        <v>9</v>
      </c>
      <c r="U75" t="s">
        <v>47</v>
      </c>
      <c r="V75" t="s">
        <v>58</v>
      </c>
      <c r="W75" t="s">
        <v>67</v>
      </c>
      <c r="X75">
        <v>2019</v>
      </c>
      <c r="Y75" t="s">
        <v>37</v>
      </c>
      <c r="Z75" t="s">
        <v>38</v>
      </c>
      <c r="AA75">
        <v>3</v>
      </c>
      <c r="AB75">
        <v>0</v>
      </c>
      <c r="AC75">
        <v>4</v>
      </c>
      <c r="AD75">
        <v>0</v>
      </c>
      <c r="AE75">
        <v>0</v>
      </c>
      <c r="AF75">
        <v>0</v>
      </c>
      <c r="AG75" s="2">
        <f>IFERROR(VLOOKUP(B75,[1]Hoja2!$C$1:$AM$841,37,FALSE),"n/a")</f>
        <v>0</v>
      </c>
      <c r="AH75" s="10">
        <f>VLOOKUP(AX75,[1]Hoja2!$B$2:$AO$762,17,FALSE)</f>
        <v>5</v>
      </c>
      <c r="AI75" s="10">
        <f>VLOOKUP(AX75,[1]Hoja2!$B$2:$AO$762,23,FALSE)</f>
        <v>0</v>
      </c>
      <c r="AJ75" s="10">
        <f>VLOOKUP(AX75,[1]Hoja2!$B$2:$AO$762,28,FALSE)</f>
        <v>0</v>
      </c>
      <c r="AK75" s="10" t="str">
        <f>VLOOKUP(AX75,[1]Hoja2!$B$2:$AO$762,19,FALSE)</f>
        <v>Office Digital</v>
      </c>
      <c r="AL75">
        <f t="shared" si="42"/>
        <v>1</v>
      </c>
      <c r="AM75">
        <f t="shared" si="43"/>
        <v>0</v>
      </c>
      <c r="AN75">
        <f t="shared" si="44"/>
        <v>1</v>
      </c>
      <c r="AO75">
        <f t="shared" si="45"/>
        <v>1</v>
      </c>
      <c r="AP75">
        <f t="shared" si="46"/>
        <v>1</v>
      </c>
      <c r="AQ75">
        <f t="shared" si="47"/>
        <v>0</v>
      </c>
      <c r="AR75">
        <f>+INDEX([1]Hoja2!$AM$2:$AM$841,MATCH(B75,[1]Hoja2!$C$2:$C$841,0))</f>
        <v>0</v>
      </c>
      <c r="AS75" t="str">
        <f t="shared" si="48"/>
        <v>0X767075841</v>
      </c>
      <c r="AT75" s="2">
        <f>IFERROR(VLOOKUP(AS75,[1]Hoja2!$A$1:$AM$841,38,FALSE),"n/a")</f>
        <v>0</v>
      </c>
      <c r="AU75" s="8">
        <f t="shared" si="41"/>
        <v>1</v>
      </c>
      <c r="AV75">
        <f>VLOOKUP(B75,[1]Hoja2!$C$2:$AO$762,39,FALSE)</f>
        <v>1</v>
      </c>
      <c r="AW75">
        <f>IF(AU75=AV75,VLOOKUP(B75,[1]Hoja2!$C$2:$AO$762,37,FALSE),IF(AV75&lt;2,VLOOKUP(B75,[1]Hoja2!$C$2:$AO$762,37,FALSE)))</f>
        <v>0</v>
      </c>
      <c r="AX75" t="str">
        <f>B75 &amp; COUNTIF(B$2:B75, B75)</f>
        <v>0X767075841</v>
      </c>
      <c r="AY75" s="10">
        <f>VLOOKUP(AX75,[1]Hoja2!$B$2:$AO$762,38,FALSE)</f>
        <v>0</v>
      </c>
      <c r="AZ75" s="9">
        <f t="shared" ref="AZ75:AZ138" si="52">IF(AV75&gt;AU75,1,0)</f>
        <v>0</v>
      </c>
      <c r="BA75">
        <f t="shared" si="49"/>
        <v>0</v>
      </c>
      <c r="BB75">
        <f t="shared" si="50"/>
        <v>0</v>
      </c>
      <c r="BC75">
        <f t="shared" si="51"/>
        <v>0</v>
      </c>
    </row>
    <row r="76" spans="1:55" x14ac:dyDescent="0.25">
      <c r="A76">
        <v>68495</v>
      </c>
      <c r="B76" t="s">
        <v>143</v>
      </c>
      <c r="C76">
        <v>2019</v>
      </c>
      <c r="D76" t="s">
        <v>37</v>
      </c>
      <c r="E76" t="s">
        <v>38</v>
      </c>
      <c r="F76">
        <v>1</v>
      </c>
      <c r="G76" t="s">
        <v>40</v>
      </c>
      <c r="H76">
        <v>1.1166670000000001</v>
      </c>
      <c r="I76" t="s">
        <v>58</v>
      </c>
      <c r="J76">
        <v>655</v>
      </c>
      <c r="K76">
        <v>1365</v>
      </c>
      <c r="L76">
        <v>0</v>
      </c>
      <c r="M76">
        <v>0</v>
      </c>
      <c r="N76">
        <v>0.6</v>
      </c>
      <c r="O76">
        <v>0.8</v>
      </c>
      <c r="P76">
        <v>1.05</v>
      </c>
      <c r="Q76">
        <v>1.1000000000000001</v>
      </c>
      <c r="R76" t="s">
        <v>46</v>
      </c>
      <c r="S76">
        <v>5</v>
      </c>
      <c r="T76">
        <v>9</v>
      </c>
      <c r="U76" t="s">
        <v>47</v>
      </c>
      <c r="V76" t="s">
        <v>58</v>
      </c>
      <c r="W76" t="s">
        <v>55</v>
      </c>
      <c r="X76">
        <v>2019</v>
      </c>
      <c r="Y76" t="s">
        <v>37</v>
      </c>
      <c r="Z76" t="s">
        <v>38</v>
      </c>
      <c r="AA76">
        <v>1</v>
      </c>
      <c r="AB76">
        <v>0</v>
      </c>
      <c r="AC76">
        <v>52</v>
      </c>
      <c r="AD76">
        <v>1.05</v>
      </c>
      <c r="AE76">
        <v>0.22333339999999999</v>
      </c>
      <c r="AF76">
        <v>1433.25</v>
      </c>
      <c r="AG76" s="2">
        <f>IFERROR(VLOOKUP(B76,[1]Hoja2!$C$1:$AM$841,37,FALSE),"n/a")</f>
        <v>1433.25</v>
      </c>
      <c r="AH76" s="10">
        <f>VLOOKUP(AX76,[1]Hoja2!$B$2:$AO$762,17,FALSE)</f>
        <v>53</v>
      </c>
      <c r="AI76" s="10">
        <f>VLOOKUP(AX76,[1]Hoja2!$B$2:$AO$762,23,FALSE)</f>
        <v>1.05</v>
      </c>
      <c r="AJ76" s="10">
        <f>VLOOKUP(AX76,[1]Hoja2!$B$2:$AO$762,28,FALSE)</f>
        <v>0.26400000000000001</v>
      </c>
      <c r="AK76" s="10" t="str">
        <f>VLOOKUP(AX76,[1]Hoja2!$B$2:$AO$762,19,FALSE)</f>
        <v>Departmental Digital</v>
      </c>
      <c r="AL76">
        <f t="shared" si="42"/>
        <v>1</v>
      </c>
      <c r="AM76">
        <f t="shared" si="43"/>
        <v>0</v>
      </c>
      <c r="AN76">
        <f t="shared" si="44"/>
        <v>1</v>
      </c>
      <c r="AO76">
        <f t="shared" si="45"/>
        <v>0</v>
      </c>
      <c r="AP76">
        <f t="shared" si="46"/>
        <v>1</v>
      </c>
      <c r="AQ76">
        <f t="shared" si="47"/>
        <v>0</v>
      </c>
      <c r="AR76">
        <f>+INDEX([1]Hoja2!$AM$2:$AM$841,MATCH(B76,[1]Hoja2!$C$2:$C$841,0))</f>
        <v>1433.25</v>
      </c>
      <c r="AS76" t="str">
        <f t="shared" si="48"/>
        <v>0XEH8056101</v>
      </c>
      <c r="AT76" s="2">
        <f>IFERROR(VLOOKUP(AS76,[1]Hoja2!$A$1:$AM$841,38,FALSE),"n/a")</f>
        <v>0</v>
      </c>
      <c r="AU76" s="8">
        <f t="shared" si="41"/>
        <v>1</v>
      </c>
      <c r="AV76">
        <f>VLOOKUP(B76,[1]Hoja2!$C$2:$AO$762,39,FALSE)</f>
        <v>1</v>
      </c>
      <c r="AW76">
        <f>IF(AU76=AV76,VLOOKUP(B76,[1]Hoja2!$C$2:$AO$762,37,FALSE),IF(AV76&lt;2,VLOOKUP(B76,[1]Hoja2!$C$2:$AO$762,37,FALSE)))</f>
        <v>1433.25</v>
      </c>
      <c r="AX76" t="str">
        <f>B76 &amp; COUNTIF(B$2:B76, B76)</f>
        <v>0XEH8056101</v>
      </c>
      <c r="AY76" s="10">
        <f>VLOOKUP(AX76,[1]Hoja2!$B$2:$AO$762,38,FALSE)</f>
        <v>1433.25</v>
      </c>
      <c r="AZ76" s="9">
        <f t="shared" si="52"/>
        <v>0</v>
      </c>
      <c r="BA76">
        <f t="shared" si="49"/>
        <v>0</v>
      </c>
      <c r="BB76">
        <f t="shared" si="50"/>
        <v>-4.0666600000000025E-2</v>
      </c>
      <c r="BC76">
        <f t="shared" si="51"/>
        <v>0</v>
      </c>
    </row>
    <row r="77" spans="1:55" x14ac:dyDescent="0.25">
      <c r="A77">
        <v>68498</v>
      </c>
      <c r="B77" t="s">
        <v>132</v>
      </c>
      <c r="C77">
        <v>2019</v>
      </c>
      <c r="D77" t="s">
        <v>37</v>
      </c>
      <c r="E77" t="s">
        <v>38</v>
      </c>
      <c r="F77">
        <v>1</v>
      </c>
      <c r="G77" t="s">
        <v>40</v>
      </c>
      <c r="H77">
        <v>0.45</v>
      </c>
      <c r="I77" t="s">
        <v>58</v>
      </c>
      <c r="J77">
        <v>655</v>
      </c>
      <c r="K77">
        <v>1365</v>
      </c>
      <c r="L77">
        <v>0</v>
      </c>
      <c r="M77">
        <v>0</v>
      </c>
      <c r="N77">
        <v>0.6</v>
      </c>
      <c r="O77">
        <v>0.8</v>
      </c>
      <c r="P77">
        <v>1.05</v>
      </c>
      <c r="Q77">
        <v>1.1000000000000001</v>
      </c>
      <c r="R77" t="s">
        <v>46</v>
      </c>
      <c r="S77">
        <v>5</v>
      </c>
      <c r="T77">
        <v>9</v>
      </c>
      <c r="U77" t="s">
        <v>47</v>
      </c>
      <c r="V77" t="s">
        <v>58</v>
      </c>
      <c r="W77" t="s">
        <v>50</v>
      </c>
      <c r="X77">
        <v>2019</v>
      </c>
      <c r="Y77" t="s">
        <v>37</v>
      </c>
      <c r="Z77" t="s">
        <v>38</v>
      </c>
      <c r="AA77">
        <v>1</v>
      </c>
      <c r="AB77">
        <v>0</v>
      </c>
      <c r="AC77">
        <v>10</v>
      </c>
      <c r="AD77">
        <v>0.6</v>
      </c>
      <c r="AE77">
        <v>0.09</v>
      </c>
      <c r="AF77">
        <v>819</v>
      </c>
      <c r="AG77" s="2">
        <f>IFERROR(VLOOKUP(B77,[1]Hoja2!$C$1:$AM$841,37,FALSE),"n/a")</f>
        <v>819</v>
      </c>
      <c r="AH77" s="10">
        <f>VLOOKUP(AX77,[1]Hoja2!$B$2:$AO$762,17,FALSE)</f>
        <v>10</v>
      </c>
      <c r="AI77" s="10">
        <f>VLOOKUP(AX77,[1]Hoja2!$B$2:$AO$762,23,FALSE)</f>
        <v>0.6</v>
      </c>
      <c r="AJ77" s="10">
        <f>VLOOKUP(AX77,[1]Hoja2!$B$2:$AO$762,28,FALSE)</f>
        <v>0.24399999999999999</v>
      </c>
      <c r="AK77" s="10" t="str">
        <f>VLOOKUP(AX77,[1]Hoja2!$B$2:$AO$762,19,FALSE)</f>
        <v>Departmental Digital</v>
      </c>
      <c r="AL77">
        <f t="shared" si="42"/>
        <v>1</v>
      </c>
      <c r="AM77">
        <f t="shared" si="43"/>
        <v>1</v>
      </c>
      <c r="AN77">
        <f t="shared" si="44"/>
        <v>1</v>
      </c>
      <c r="AO77">
        <f t="shared" si="45"/>
        <v>0</v>
      </c>
      <c r="AP77">
        <f t="shared" si="46"/>
        <v>1</v>
      </c>
      <c r="AQ77">
        <f t="shared" si="47"/>
        <v>0</v>
      </c>
      <c r="AR77">
        <f>+INDEX([1]Hoja2!$AM$2:$AM$841,MATCH(B77,[1]Hoja2!$C$2:$C$841,0))</f>
        <v>819</v>
      </c>
      <c r="AS77" t="str">
        <f t="shared" si="48"/>
        <v>0EX96644471</v>
      </c>
      <c r="AT77" s="2">
        <f>IFERROR(VLOOKUP(AS77,[1]Hoja2!$A$1:$AM$841,38,FALSE),"n/a")</f>
        <v>0</v>
      </c>
      <c r="AU77" s="8">
        <f t="shared" si="41"/>
        <v>2</v>
      </c>
      <c r="AV77">
        <f>VLOOKUP(B77,[1]Hoja2!$C$2:$AO$762,39,FALSE)</f>
        <v>2</v>
      </c>
      <c r="AW77">
        <f>IF(AU77=AV77,VLOOKUP(B77,[1]Hoja2!$C$2:$AO$762,37,FALSE),IF(AV77&lt;2,VLOOKUP(B77,[1]Hoja2!$C$2:$AO$762,37,FALSE)))</f>
        <v>819</v>
      </c>
      <c r="AX77" t="str">
        <f>B77 &amp; COUNTIF(B$2:B77, B77)</f>
        <v>0EX96644471</v>
      </c>
      <c r="AY77" s="10">
        <f>VLOOKUP(AX77,[1]Hoja2!$B$2:$AO$762,38,FALSE)</f>
        <v>819</v>
      </c>
      <c r="AZ77" s="9">
        <f t="shared" si="52"/>
        <v>0</v>
      </c>
      <c r="BA77">
        <f t="shared" si="49"/>
        <v>0</v>
      </c>
      <c r="BB77">
        <f t="shared" si="50"/>
        <v>-0.154</v>
      </c>
      <c r="BC77">
        <f t="shared" si="51"/>
        <v>0</v>
      </c>
    </row>
    <row r="78" spans="1:55" x14ac:dyDescent="0.25">
      <c r="A78">
        <v>68512</v>
      </c>
      <c r="B78" t="s">
        <v>119</v>
      </c>
      <c r="C78">
        <v>2019</v>
      </c>
      <c r="D78" t="s">
        <v>37</v>
      </c>
      <c r="E78" t="s">
        <v>38</v>
      </c>
      <c r="F78">
        <v>1</v>
      </c>
      <c r="G78" t="s">
        <v>40</v>
      </c>
      <c r="H78">
        <v>1.433333</v>
      </c>
      <c r="I78" t="s">
        <v>45</v>
      </c>
      <c r="J78">
        <v>803</v>
      </c>
      <c r="K78">
        <v>1573</v>
      </c>
      <c r="L78">
        <v>0.2</v>
      </c>
      <c r="M78">
        <v>0.6</v>
      </c>
      <c r="N78">
        <v>0.8</v>
      </c>
      <c r="O78">
        <v>1.05</v>
      </c>
      <c r="P78">
        <v>1.1000000000000001</v>
      </c>
      <c r="Q78">
        <v>1.1499999999999999</v>
      </c>
      <c r="R78" t="s">
        <v>46</v>
      </c>
      <c r="S78">
        <v>4</v>
      </c>
      <c r="T78">
        <v>6</v>
      </c>
      <c r="U78" t="s">
        <v>47</v>
      </c>
      <c r="V78" t="s">
        <v>48</v>
      </c>
      <c r="W78" t="s">
        <v>55</v>
      </c>
      <c r="X78">
        <v>2019</v>
      </c>
      <c r="Y78" t="s">
        <v>37</v>
      </c>
      <c r="Z78" t="s">
        <v>38</v>
      </c>
      <c r="AA78">
        <v>12</v>
      </c>
      <c r="AB78">
        <v>0</v>
      </c>
      <c r="AC78">
        <v>4</v>
      </c>
      <c r="AD78">
        <v>0.6</v>
      </c>
      <c r="AE78">
        <v>0.35833324999999999</v>
      </c>
      <c r="AF78">
        <v>943.8</v>
      </c>
      <c r="AG78" s="2">
        <f>IFERROR(VLOOKUP(B78,[1]Hoja2!$C$1:$AM$841,37,FALSE),"n/a")</f>
        <v>1258.4000000000003</v>
      </c>
      <c r="AH78" s="10">
        <f>VLOOKUP(AX78,[1]Hoja2!$B$2:$AO$762,17,FALSE)</f>
        <v>12</v>
      </c>
      <c r="AI78" s="10">
        <f>VLOOKUP(AX78,[1]Hoja2!$B$2:$AO$762,23,FALSE)</f>
        <v>0.8</v>
      </c>
      <c r="AJ78" s="10">
        <f>VLOOKUP(AX78,[1]Hoja2!$B$2:$AO$762,28,FALSE)</f>
        <v>0.58250000000000002</v>
      </c>
      <c r="AK78" s="10" t="str">
        <f>VLOOKUP(AX78,[1]Hoja2!$B$2:$AO$762,19,FALSE)</f>
        <v>Light Production Digital Business</v>
      </c>
      <c r="AL78">
        <f t="shared" si="42"/>
        <v>0</v>
      </c>
      <c r="AM78">
        <f t="shared" si="43"/>
        <v>0</v>
      </c>
      <c r="AN78">
        <f t="shared" si="44"/>
        <v>0</v>
      </c>
      <c r="AO78">
        <f t="shared" si="45"/>
        <v>0</v>
      </c>
      <c r="AP78">
        <f t="shared" si="46"/>
        <v>1</v>
      </c>
      <c r="AQ78">
        <f t="shared" si="47"/>
        <v>1</v>
      </c>
      <c r="AR78">
        <f>+INDEX([1]Hoja2!$AM$2:$AM$841,MATCH(B78,[1]Hoja2!$C$2:$C$841,0))</f>
        <v>1258.4000000000003</v>
      </c>
      <c r="AS78" t="str">
        <f t="shared" si="48"/>
        <v>0BG29403701</v>
      </c>
      <c r="AT78" s="2">
        <f>IFERROR(VLOOKUP(AS78,[1]Hoja2!$A$1:$AM$841,38,FALSE),"n/a")</f>
        <v>0</v>
      </c>
      <c r="AU78" s="8">
        <f t="shared" si="41"/>
        <v>3</v>
      </c>
      <c r="AV78">
        <f>VLOOKUP(B78,[1]Hoja2!$C$2:$AO$762,39,FALSE)</f>
        <v>1</v>
      </c>
      <c r="AW78">
        <f>IF(AU78=AV78,VLOOKUP(B78,[1]Hoja2!$C$2:$AO$762,37,FALSE),IF(AV78&lt;2,VLOOKUP(B78,[1]Hoja2!$C$2:$AO$762,37,FALSE)))</f>
        <v>1258.4000000000003</v>
      </c>
      <c r="AX78" t="str">
        <f>B78 &amp; COUNTIF(B$2:B78, B78)</f>
        <v>0BG29403701</v>
      </c>
      <c r="AY78" s="10">
        <f>VLOOKUP(AX78,[1]Hoja2!$B$2:$AO$762,38,FALSE)</f>
        <v>1258.4000000000003</v>
      </c>
      <c r="AZ78" s="9">
        <f t="shared" si="52"/>
        <v>0</v>
      </c>
      <c r="BA78">
        <f t="shared" si="49"/>
        <v>4</v>
      </c>
      <c r="BB78">
        <f t="shared" si="50"/>
        <v>-0.22416675000000003</v>
      </c>
      <c r="BC78">
        <f t="shared" si="51"/>
        <v>4</v>
      </c>
    </row>
    <row r="79" spans="1:55" x14ac:dyDescent="0.25">
      <c r="A79">
        <v>68518</v>
      </c>
      <c r="B79" t="s">
        <v>139</v>
      </c>
      <c r="C79">
        <v>2019</v>
      </c>
      <c r="D79" t="s">
        <v>37</v>
      </c>
      <c r="E79" t="s">
        <v>38</v>
      </c>
      <c r="F79">
        <v>1</v>
      </c>
      <c r="G79" t="s">
        <v>40</v>
      </c>
      <c r="H79">
        <v>1.55</v>
      </c>
      <c r="I79" t="s">
        <v>58</v>
      </c>
      <c r="J79">
        <v>655</v>
      </c>
      <c r="K79">
        <v>1365</v>
      </c>
      <c r="L79">
        <v>0</v>
      </c>
      <c r="M79">
        <v>0</v>
      </c>
      <c r="N79">
        <v>0.6</v>
      </c>
      <c r="O79">
        <v>0.8</v>
      </c>
      <c r="P79">
        <v>1.05</v>
      </c>
      <c r="Q79">
        <v>1.1000000000000001</v>
      </c>
      <c r="R79" t="s">
        <v>46</v>
      </c>
      <c r="S79">
        <v>5</v>
      </c>
      <c r="T79">
        <v>9</v>
      </c>
      <c r="U79" t="s">
        <v>47</v>
      </c>
      <c r="V79" t="s">
        <v>58</v>
      </c>
      <c r="W79" t="s">
        <v>50</v>
      </c>
      <c r="X79">
        <v>2019</v>
      </c>
      <c r="Y79" t="s">
        <v>37</v>
      </c>
      <c r="Z79" t="s">
        <v>38</v>
      </c>
      <c r="AA79">
        <v>1</v>
      </c>
      <c r="AB79">
        <v>0</v>
      </c>
      <c r="AC79">
        <v>263</v>
      </c>
      <c r="AD79">
        <v>1.1000000000000001</v>
      </c>
      <c r="AE79">
        <v>0.31</v>
      </c>
      <c r="AF79">
        <v>1501.5</v>
      </c>
      <c r="AG79" s="2">
        <f>IFERROR(VLOOKUP(B79,[1]Hoja2!$C$1:$AM$841,37,FALSE),"n/a")</f>
        <v>1501.5000000000002</v>
      </c>
      <c r="AH79" s="10">
        <f>VLOOKUP(AX79,[1]Hoja2!$B$2:$AO$762,17,FALSE)</f>
        <v>264</v>
      </c>
      <c r="AI79" s="10">
        <f>VLOOKUP(AX79,[1]Hoja2!$B$2:$AO$762,23,FALSE)</f>
        <v>1.1000000000000001</v>
      </c>
      <c r="AJ79" s="10">
        <f>VLOOKUP(AX79,[1]Hoja2!$B$2:$AO$762,28,FALSE)</f>
        <v>0.41399999999999998</v>
      </c>
      <c r="AK79" s="10" t="str">
        <f>VLOOKUP(AX79,[1]Hoja2!$B$2:$AO$762,19,FALSE)</f>
        <v>Departmental Digital</v>
      </c>
      <c r="AL79">
        <f t="shared" si="42"/>
        <v>1</v>
      </c>
      <c r="AM79">
        <f t="shared" si="43"/>
        <v>0</v>
      </c>
      <c r="AN79">
        <f t="shared" si="44"/>
        <v>1</v>
      </c>
      <c r="AO79">
        <f t="shared" si="45"/>
        <v>0</v>
      </c>
      <c r="AP79">
        <f t="shared" si="46"/>
        <v>1</v>
      </c>
      <c r="AQ79">
        <f t="shared" si="47"/>
        <v>0</v>
      </c>
      <c r="AR79">
        <f>+INDEX([1]Hoja2!$AM$2:$AM$841,MATCH(B79,[1]Hoja2!$C$2:$C$841,0))</f>
        <v>1501.5000000000002</v>
      </c>
      <c r="AS79" t="str">
        <f t="shared" si="48"/>
        <v>0X760927981</v>
      </c>
      <c r="AT79" s="2">
        <f>IFERROR(VLOOKUP(AS79,[1]Hoja2!$A$1:$AM$841,38,FALSE),"n/a")</f>
        <v>0</v>
      </c>
      <c r="AU79" s="8">
        <f t="shared" si="41"/>
        <v>1</v>
      </c>
      <c r="AV79">
        <f>VLOOKUP(B79,[1]Hoja2!$C$2:$AO$762,39,FALSE)</f>
        <v>1</v>
      </c>
      <c r="AW79">
        <f>IF(AU79=AV79,VLOOKUP(B79,[1]Hoja2!$C$2:$AO$762,37,FALSE),IF(AV79&lt;2,VLOOKUP(B79,[1]Hoja2!$C$2:$AO$762,37,FALSE)))</f>
        <v>1501.5000000000002</v>
      </c>
      <c r="AX79" t="str">
        <f>B79 &amp; COUNTIF(B$2:B79, B79)</f>
        <v>0X760927981</v>
      </c>
      <c r="AY79" s="10">
        <f>VLOOKUP(AX79,[1]Hoja2!$B$2:$AO$762,38,FALSE)</f>
        <v>1501.5000000000002</v>
      </c>
      <c r="AZ79" s="9">
        <f t="shared" si="52"/>
        <v>0</v>
      </c>
      <c r="BA79">
        <f t="shared" si="49"/>
        <v>0</v>
      </c>
      <c r="BB79">
        <f t="shared" si="50"/>
        <v>-0.10399999999999998</v>
      </c>
      <c r="BC79">
        <f t="shared" si="51"/>
        <v>0</v>
      </c>
    </row>
    <row r="80" spans="1:55" x14ac:dyDescent="0.25">
      <c r="A80">
        <v>68521</v>
      </c>
      <c r="B80" t="s">
        <v>150</v>
      </c>
      <c r="C80">
        <v>2019</v>
      </c>
      <c r="D80" t="s">
        <v>37</v>
      </c>
      <c r="E80" t="s">
        <v>38</v>
      </c>
      <c r="F80">
        <v>1</v>
      </c>
      <c r="G80" t="s">
        <v>40</v>
      </c>
      <c r="H80">
        <v>0.48333330000000002</v>
      </c>
      <c r="I80" t="s">
        <v>58</v>
      </c>
      <c r="J80">
        <v>655</v>
      </c>
      <c r="K80">
        <v>1365</v>
      </c>
      <c r="L80">
        <v>0</v>
      </c>
      <c r="M80">
        <v>0</v>
      </c>
      <c r="N80">
        <v>0.6</v>
      </c>
      <c r="O80">
        <v>0.8</v>
      </c>
      <c r="P80">
        <v>1.05</v>
      </c>
      <c r="Q80">
        <v>1.1000000000000001</v>
      </c>
      <c r="R80" t="s">
        <v>46</v>
      </c>
      <c r="S80">
        <v>5</v>
      </c>
      <c r="T80">
        <v>9</v>
      </c>
      <c r="U80" t="s">
        <v>47</v>
      </c>
      <c r="V80" t="s">
        <v>45</v>
      </c>
      <c r="W80" t="s">
        <v>130</v>
      </c>
      <c r="X80">
        <v>2019</v>
      </c>
      <c r="Y80" t="s">
        <v>37</v>
      </c>
      <c r="Z80" t="s">
        <v>38</v>
      </c>
      <c r="AA80">
        <v>2</v>
      </c>
      <c r="AB80">
        <v>0</v>
      </c>
      <c r="AC80">
        <v>32</v>
      </c>
      <c r="AD80">
        <v>1.05</v>
      </c>
      <c r="AE80">
        <v>9.6666660000000001E-2</v>
      </c>
      <c r="AF80">
        <v>1433.25</v>
      </c>
      <c r="AG80" s="2">
        <f>IFERROR(VLOOKUP(B80,[1]Hoja2!$C$1:$AM$841,37,FALSE),"n/a")</f>
        <v>1433.25</v>
      </c>
      <c r="AH80" s="10">
        <f>VLOOKUP(AX80,[1]Hoja2!$B$2:$AO$762,17,FALSE)</f>
        <v>32</v>
      </c>
      <c r="AI80" s="10">
        <f>VLOOKUP(AX80,[1]Hoja2!$B$2:$AO$762,23,FALSE)</f>
        <v>1.05</v>
      </c>
      <c r="AJ80" s="10">
        <f>VLOOKUP(AX80,[1]Hoja2!$B$2:$AO$762,28,FALSE)</f>
        <v>0.16399999999999998</v>
      </c>
      <c r="AK80" s="10" t="str">
        <f>VLOOKUP(AX80,[1]Hoja2!$B$2:$AO$762,19,FALSE)</f>
        <v>Departmental Digital</v>
      </c>
      <c r="AL80">
        <f t="shared" si="42"/>
        <v>1</v>
      </c>
      <c r="AM80">
        <f t="shared" si="43"/>
        <v>1</v>
      </c>
      <c r="AN80">
        <f t="shared" si="44"/>
        <v>1</v>
      </c>
      <c r="AO80">
        <f t="shared" si="45"/>
        <v>0</v>
      </c>
      <c r="AP80">
        <f t="shared" si="46"/>
        <v>1</v>
      </c>
      <c r="AQ80">
        <f t="shared" si="47"/>
        <v>0</v>
      </c>
      <c r="AR80">
        <f>+INDEX([1]Hoja2!$AM$2:$AM$841,MATCH(B80,[1]Hoja2!$C$2:$C$841,0))</f>
        <v>1433.25</v>
      </c>
      <c r="AS80" t="str">
        <f t="shared" si="48"/>
        <v>0Y4X8303521</v>
      </c>
      <c r="AT80" s="2">
        <f>IFERROR(VLOOKUP(AS80,[1]Hoja2!$A$1:$AM$841,38,FALSE),"n/a")</f>
        <v>0</v>
      </c>
      <c r="AU80" s="8">
        <f t="shared" si="41"/>
        <v>1</v>
      </c>
      <c r="AV80">
        <f>VLOOKUP(B80,[1]Hoja2!$C$2:$AO$762,39,FALSE)</f>
        <v>1</v>
      </c>
      <c r="AW80">
        <f>IF(AU80=AV80,VLOOKUP(B80,[1]Hoja2!$C$2:$AO$762,37,FALSE),IF(AV80&lt;2,VLOOKUP(B80,[1]Hoja2!$C$2:$AO$762,37,FALSE)))</f>
        <v>1433.25</v>
      </c>
      <c r="AX80" t="str">
        <f>B80 &amp; COUNTIF(B$2:B80, B80)</f>
        <v>0Y4X8303521</v>
      </c>
      <c r="AY80" s="10">
        <f>VLOOKUP(AX80,[1]Hoja2!$B$2:$AO$762,38,FALSE)</f>
        <v>1433.25</v>
      </c>
      <c r="AZ80" s="9">
        <f t="shared" si="52"/>
        <v>0</v>
      </c>
      <c r="BA80">
        <f t="shared" si="49"/>
        <v>0</v>
      </c>
      <c r="BB80">
        <f t="shared" si="50"/>
        <v>-6.7333339999999978E-2</v>
      </c>
      <c r="BC80">
        <f t="shared" si="51"/>
        <v>0</v>
      </c>
    </row>
    <row r="81" spans="1:55" x14ac:dyDescent="0.25">
      <c r="A81">
        <v>68528</v>
      </c>
      <c r="B81" t="s">
        <v>133</v>
      </c>
      <c r="C81">
        <v>2019</v>
      </c>
      <c r="D81" t="s">
        <v>37</v>
      </c>
      <c r="E81" t="s">
        <v>38</v>
      </c>
      <c r="F81">
        <v>1</v>
      </c>
      <c r="G81" t="s">
        <v>40</v>
      </c>
      <c r="H81">
        <v>1.6333329999999999</v>
      </c>
      <c r="I81" t="s">
        <v>64</v>
      </c>
      <c r="J81">
        <v>655</v>
      </c>
      <c r="K81">
        <v>1365</v>
      </c>
      <c r="L81">
        <v>0</v>
      </c>
      <c r="M81">
        <v>0</v>
      </c>
      <c r="N81">
        <v>0.6</v>
      </c>
      <c r="O81">
        <v>0.8</v>
      </c>
      <c r="P81">
        <v>1.05</v>
      </c>
      <c r="Q81">
        <v>1.1000000000000001</v>
      </c>
      <c r="R81" t="s">
        <v>46</v>
      </c>
      <c r="S81">
        <v>5</v>
      </c>
      <c r="T81">
        <v>9</v>
      </c>
      <c r="U81" t="s">
        <v>47</v>
      </c>
      <c r="V81" t="s">
        <v>64</v>
      </c>
      <c r="W81" t="s">
        <v>55</v>
      </c>
      <c r="X81">
        <v>2019</v>
      </c>
      <c r="Y81" t="s">
        <v>37</v>
      </c>
      <c r="Z81" t="s">
        <v>38</v>
      </c>
      <c r="AA81">
        <v>1</v>
      </c>
      <c r="AB81">
        <v>0</v>
      </c>
      <c r="AC81">
        <v>255</v>
      </c>
      <c r="AD81">
        <v>1.1000000000000001</v>
      </c>
      <c r="AE81">
        <v>0.32666659999999997</v>
      </c>
      <c r="AF81">
        <v>1501.5</v>
      </c>
      <c r="AG81" s="2">
        <f>IFERROR(VLOOKUP(B81,[1]Hoja2!$C$1:$AM$841,37,FALSE),"n/a")</f>
        <v>1501.5000000000002</v>
      </c>
      <c r="AH81" s="10">
        <f>VLOOKUP(AX81,[1]Hoja2!$B$2:$AO$762,17,FALSE)</f>
        <v>255</v>
      </c>
      <c r="AI81" s="10">
        <f>VLOOKUP(AX81,[1]Hoja2!$B$2:$AO$762,23,FALSE)</f>
        <v>1.1000000000000001</v>
      </c>
      <c r="AJ81" s="10">
        <f>VLOOKUP(AX81,[1]Hoja2!$B$2:$AO$762,28,FALSE)</f>
        <v>0.372</v>
      </c>
      <c r="AK81" s="10" t="str">
        <f>VLOOKUP(AX81,[1]Hoja2!$B$2:$AO$762,19,FALSE)</f>
        <v>A3 Office Color Laser MFPs</v>
      </c>
      <c r="AL81">
        <f t="shared" si="42"/>
        <v>1</v>
      </c>
      <c r="AM81">
        <f t="shared" si="43"/>
        <v>1</v>
      </c>
      <c r="AN81">
        <f t="shared" si="44"/>
        <v>1</v>
      </c>
      <c r="AO81">
        <f t="shared" si="45"/>
        <v>0</v>
      </c>
      <c r="AP81">
        <f t="shared" si="46"/>
        <v>1</v>
      </c>
      <c r="AQ81">
        <f t="shared" si="47"/>
        <v>0</v>
      </c>
      <c r="AR81">
        <f>+INDEX([1]Hoja2!$AM$2:$AM$841,MATCH(B81,[1]Hoja2!$C$2:$C$841,0))</f>
        <v>1501.5000000000002</v>
      </c>
      <c r="AS81" t="str">
        <f t="shared" si="48"/>
        <v>0MX12165691</v>
      </c>
      <c r="AT81" s="2">
        <f>IFERROR(VLOOKUP(AS81,[1]Hoja2!$A$1:$AM$841,38,FALSE),"n/a")</f>
        <v>0</v>
      </c>
      <c r="AU81" s="8">
        <f t="shared" si="41"/>
        <v>1</v>
      </c>
      <c r="AV81">
        <f>VLOOKUP(B81,[1]Hoja2!$C$2:$AO$762,39,FALSE)</f>
        <v>1</v>
      </c>
      <c r="AW81">
        <f>IF(AU81=AV81,VLOOKUP(B81,[1]Hoja2!$C$2:$AO$762,37,FALSE),IF(AV81&lt;2,VLOOKUP(B81,[1]Hoja2!$C$2:$AO$762,37,FALSE)))</f>
        <v>1501.5000000000002</v>
      </c>
      <c r="AX81" t="str">
        <f>B81 &amp; COUNTIF(B$2:B81, B81)</f>
        <v>0MX12165691</v>
      </c>
      <c r="AY81" s="10">
        <f>VLOOKUP(AX81,[1]Hoja2!$B$2:$AO$762,38,FALSE)</f>
        <v>1501.5000000000002</v>
      </c>
      <c r="AZ81" s="9">
        <f t="shared" si="52"/>
        <v>0</v>
      </c>
      <c r="BA81">
        <f t="shared" si="49"/>
        <v>0</v>
      </c>
      <c r="BB81">
        <f t="shared" si="50"/>
        <v>-4.5333400000000024E-2</v>
      </c>
      <c r="BC81">
        <f t="shared" si="51"/>
        <v>0</v>
      </c>
    </row>
    <row r="82" spans="1:55" hidden="1" x14ac:dyDescent="0.25">
      <c r="A82">
        <v>68529</v>
      </c>
      <c r="B82" t="s">
        <v>687</v>
      </c>
      <c r="C82">
        <v>2019</v>
      </c>
      <c r="D82" t="s">
        <v>37</v>
      </c>
      <c r="E82" t="s">
        <v>38</v>
      </c>
      <c r="F82">
        <v>1</v>
      </c>
      <c r="G82" t="s">
        <v>40</v>
      </c>
      <c r="H82">
        <v>0</v>
      </c>
      <c r="I82" t="s">
        <v>91</v>
      </c>
      <c r="J82">
        <v>803</v>
      </c>
      <c r="K82">
        <v>1573</v>
      </c>
      <c r="L82">
        <v>0.2</v>
      </c>
      <c r="M82">
        <v>0.6</v>
      </c>
      <c r="N82">
        <v>0.8</v>
      </c>
      <c r="O82">
        <v>1.05</v>
      </c>
      <c r="P82">
        <v>1.1000000000000001</v>
      </c>
      <c r="Q82">
        <v>1.1499999999999999</v>
      </c>
      <c r="R82" t="s">
        <v>46</v>
      </c>
      <c r="S82">
        <v>4</v>
      </c>
      <c r="T82">
        <v>6</v>
      </c>
      <c r="U82" t="s">
        <v>47</v>
      </c>
      <c r="V82" t="s">
        <v>91</v>
      </c>
      <c r="W82" t="s">
        <v>55</v>
      </c>
      <c r="X82">
        <v>2019</v>
      </c>
      <c r="Y82" t="s">
        <v>37</v>
      </c>
      <c r="Z82" t="s">
        <v>38</v>
      </c>
      <c r="AA82">
        <v>1</v>
      </c>
      <c r="AB82">
        <v>1</v>
      </c>
      <c r="AC82">
        <v>54</v>
      </c>
      <c r="AD82">
        <v>0</v>
      </c>
      <c r="AE82">
        <v>0</v>
      </c>
      <c r="AF82">
        <v>0</v>
      </c>
      <c r="AG82" s="2" t="str">
        <f>IFERROR(VLOOKUP(B82,[1]Hoja2!$C$1:$AM$841,37,FALSE),"n/a")</f>
        <v>n/a</v>
      </c>
      <c r="AH82" s="10" t="e">
        <f>VLOOKUP(AX82,[1]Hoja2!$B$2:$AO$762,17,FALSE)</f>
        <v>#N/A</v>
      </c>
      <c r="AI82" s="10" t="e">
        <f>VLOOKUP(AX82,[1]Hoja2!$B$2:$AO$762,23,FALSE)</f>
        <v>#N/A</v>
      </c>
      <c r="AJ82" s="10" t="e">
        <f>VLOOKUP(AX82,[1]Hoja2!$B$2:$AO$762,28,FALSE)</f>
        <v>#N/A</v>
      </c>
      <c r="AK82" s="10" t="e">
        <f>VLOOKUP(AX82,[1]Hoja2!$B$2:$AO$762,19,FALSE)</f>
        <v>#N/A</v>
      </c>
      <c r="AL82" t="e">
        <f t="shared" si="42"/>
        <v>#N/A</v>
      </c>
      <c r="AM82" t="e">
        <f t="shared" si="43"/>
        <v>#N/A</v>
      </c>
      <c r="AN82" t="e">
        <f t="shared" si="44"/>
        <v>#N/A</v>
      </c>
      <c r="AO82" t="e">
        <f t="shared" si="45"/>
        <v>#N/A</v>
      </c>
      <c r="AP82" t="e">
        <f t="shared" si="46"/>
        <v>#N/A</v>
      </c>
      <c r="AQ82" t="str">
        <f t="shared" si="47"/>
        <v>n/a</v>
      </c>
      <c r="AR82">
        <f>+INDEX([1]DETALLE!$AK$2:$AK$841,MATCH(B82,[1]DETALLE!$A$2:$A$841,0))</f>
        <v>750.75000000000011</v>
      </c>
      <c r="AS82" t="str">
        <f>CONCATENATE(B82)</f>
        <v>0A1H021199</v>
      </c>
      <c r="AT82" s="2" t="str">
        <f>IF(IFERROR(VLOOKUP(AS82,[1]Hoja2!$C$1:$AM$841,37,FALSE),"n/a")&lt;&gt;"n/a","a","n/a")</f>
        <v>n/a</v>
      </c>
      <c r="AU82" s="8">
        <f t="shared" si="41"/>
        <v>1</v>
      </c>
      <c r="AV82" t="e">
        <f>VLOOKUP(B82,[1]Hoja2!$C$2:$AO$762,39,FALSE)</f>
        <v>#N/A</v>
      </c>
      <c r="AW82" t="e">
        <f>IF(AU82=AV82,VLOOKUP(B82,[1]Hoja2!$C$2:$AO$762,37,FALSE),IF(AV82&lt;2,VLOOKUP(B82,[1]Hoja2!$C$2:$AO$762,37,FALSE)))</f>
        <v>#N/A</v>
      </c>
      <c r="AX82" t="str">
        <f>B82 &amp; COUNTIF(B$2:B82, B82)</f>
        <v>0A1H0211991</v>
      </c>
      <c r="AY82" t="e">
        <f>VLOOKUP(AX82,[1]Hoja2!$B$2:$AO$762,38,FALSE)</f>
        <v>#N/A</v>
      </c>
      <c r="AZ82" s="9" t="e">
        <f t="shared" si="52"/>
        <v>#N/A</v>
      </c>
    </row>
    <row r="83" spans="1:55" hidden="1" x14ac:dyDescent="0.25">
      <c r="A83">
        <v>68530</v>
      </c>
      <c r="B83" t="s">
        <v>688</v>
      </c>
      <c r="C83">
        <v>2019</v>
      </c>
      <c r="D83" t="s">
        <v>37</v>
      </c>
      <c r="E83" t="s">
        <v>38</v>
      </c>
      <c r="F83">
        <v>1</v>
      </c>
      <c r="G83" t="s">
        <v>32</v>
      </c>
      <c r="H83">
        <v>0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S83" t="s">
        <v>33</v>
      </c>
      <c r="T83" t="s">
        <v>33</v>
      </c>
      <c r="V83" t="s">
        <v>34</v>
      </c>
      <c r="W83" t="s">
        <v>689</v>
      </c>
      <c r="X83">
        <v>2019</v>
      </c>
      <c r="Y83" t="s">
        <v>37</v>
      </c>
      <c r="Z83" t="s">
        <v>38</v>
      </c>
      <c r="AA83">
        <v>1</v>
      </c>
      <c r="AB83" t="s">
        <v>33</v>
      </c>
      <c r="AC83">
        <v>12</v>
      </c>
      <c r="AD83">
        <v>0</v>
      </c>
      <c r="AE83">
        <v>0</v>
      </c>
      <c r="AF83">
        <v>0</v>
      </c>
      <c r="AG83" s="2" t="str">
        <f>IFERROR(VLOOKUP(B83,[1]Hoja2!$C$1:$AM$841,37,FALSE),"n/a")</f>
        <v>n/a</v>
      </c>
      <c r="AH83" s="10" t="e">
        <f>VLOOKUP(AX83,[1]Hoja2!$B$2:$AO$762,17,FALSE)</f>
        <v>#N/A</v>
      </c>
      <c r="AI83" s="10" t="e">
        <f>VLOOKUP(AX83,[1]Hoja2!$B$2:$AO$762,23,FALSE)</f>
        <v>#N/A</v>
      </c>
      <c r="AJ83" s="10" t="e">
        <f>VLOOKUP(AX83,[1]Hoja2!$B$2:$AO$762,28,FALSE)</f>
        <v>#N/A</v>
      </c>
      <c r="AK83" s="10" t="e">
        <f>VLOOKUP(AX83,[1]Hoja2!$B$2:$AO$762,19,FALSE)</f>
        <v>#N/A</v>
      </c>
      <c r="AL83" t="e">
        <f t="shared" si="42"/>
        <v>#N/A</v>
      </c>
      <c r="AM83" t="e">
        <f t="shared" si="43"/>
        <v>#N/A</v>
      </c>
      <c r="AN83" t="e">
        <f t="shared" si="44"/>
        <v>#N/A</v>
      </c>
      <c r="AO83" t="e">
        <f t="shared" si="45"/>
        <v>#N/A</v>
      </c>
      <c r="AP83" t="e">
        <f t="shared" si="46"/>
        <v>#N/A</v>
      </c>
      <c r="AQ83" t="str">
        <f t="shared" si="47"/>
        <v>n/a</v>
      </c>
      <c r="AR83" t="e">
        <f>+INDEX([1]DETALLE!$AK$2:$AK$841,MATCH(B83,[1]DETALLE!$A$2:$A$841,0))</f>
        <v>#N/A</v>
      </c>
      <c r="AS83" t="str">
        <f>CONCATENATE(B83)</f>
        <v>09HB331982</v>
      </c>
      <c r="AT83" s="2" t="str">
        <f>IF(IFERROR(VLOOKUP(AS83,[1]Hoja2!$C$1:$AM$841,37,FALSE),"n/a")&lt;&gt;"n/a","a","n/a")</f>
        <v>n/a</v>
      </c>
      <c r="AU83" s="8">
        <f t="shared" si="41"/>
        <v>1</v>
      </c>
      <c r="AV83" t="e">
        <f>VLOOKUP(B83,[1]Hoja2!$C$2:$AO$762,39,FALSE)</f>
        <v>#N/A</v>
      </c>
      <c r="AW83" t="e">
        <f>IF(AU83=AV83,VLOOKUP(B83,[1]Hoja2!$C$2:$AO$762,37,FALSE),IF(AV83&lt;2,VLOOKUP(B83,[1]Hoja2!$C$2:$AO$762,37,FALSE)))</f>
        <v>#N/A</v>
      </c>
      <c r="AX83" t="str">
        <f>B83 &amp; COUNTIF(B$2:B83, B83)</f>
        <v>09HB3319821</v>
      </c>
      <c r="AY83" t="e">
        <f>VLOOKUP(AX83,[1]Hoja2!$B$2:$AO$762,38,FALSE)</f>
        <v>#N/A</v>
      </c>
      <c r="AZ83" s="9" t="e">
        <f t="shared" si="52"/>
        <v>#N/A</v>
      </c>
    </row>
    <row r="84" spans="1:55" x14ac:dyDescent="0.25">
      <c r="A84">
        <v>68531</v>
      </c>
      <c r="B84" t="s">
        <v>141</v>
      </c>
      <c r="C84">
        <v>2019</v>
      </c>
      <c r="D84" t="s">
        <v>37</v>
      </c>
      <c r="E84" t="s">
        <v>38</v>
      </c>
      <c r="F84">
        <v>1</v>
      </c>
      <c r="G84" t="s">
        <v>40</v>
      </c>
      <c r="H84">
        <v>1.183333</v>
      </c>
      <c r="I84" t="s">
        <v>116</v>
      </c>
      <c r="J84">
        <v>655</v>
      </c>
      <c r="K84">
        <v>1365</v>
      </c>
      <c r="L84">
        <v>0</v>
      </c>
      <c r="M84">
        <v>0</v>
      </c>
      <c r="N84">
        <v>0.6</v>
      </c>
      <c r="O84">
        <v>0.8</v>
      </c>
      <c r="P84">
        <v>1.05</v>
      </c>
      <c r="Q84">
        <v>1.1000000000000001</v>
      </c>
      <c r="R84" t="s">
        <v>46</v>
      </c>
      <c r="S84">
        <v>5</v>
      </c>
      <c r="T84">
        <v>9</v>
      </c>
      <c r="U84" t="s">
        <v>85</v>
      </c>
      <c r="V84" t="s">
        <v>58</v>
      </c>
      <c r="W84" t="s">
        <v>61</v>
      </c>
      <c r="X84">
        <v>2019</v>
      </c>
      <c r="Y84" t="s">
        <v>37</v>
      </c>
      <c r="Z84" t="s">
        <v>38</v>
      </c>
      <c r="AA84">
        <v>1</v>
      </c>
      <c r="AB84">
        <v>0</v>
      </c>
      <c r="AC84">
        <v>6</v>
      </c>
      <c r="AD84">
        <v>0</v>
      </c>
      <c r="AE84">
        <v>0.13148144444444401</v>
      </c>
      <c r="AF84">
        <v>0</v>
      </c>
      <c r="AG84" s="2">
        <f>IFERROR(VLOOKUP(B84,[1]Hoja2!$C$1:$AM$841,37,FALSE),"n/a")</f>
        <v>0</v>
      </c>
      <c r="AH84" s="10">
        <f>VLOOKUP(AX84,[1]Hoja2!$B$2:$AO$762,17,FALSE)</f>
        <v>6</v>
      </c>
      <c r="AI84" s="10">
        <f>VLOOKUP(AX84,[1]Hoja2!$B$2:$AO$762,23,FALSE)</f>
        <v>0</v>
      </c>
      <c r="AJ84" s="10">
        <f>VLOOKUP(AX84,[1]Hoja2!$B$2:$AO$762,28,FALSE)</f>
        <v>0.59444444444444444</v>
      </c>
      <c r="AK84" s="10" t="str">
        <f>VLOOKUP(AX84,[1]Hoja2!$B$2:$AO$762,19,FALSE)</f>
        <v>Office Digital</v>
      </c>
      <c r="AL84">
        <f t="shared" si="42"/>
        <v>1</v>
      </c>
      <c r="AM84">
        <f t="shared" si="43"/>
        <v>1</v>
      </c>
      <c r="AN84">
        <f t="shared" si="44"/>
        <v>1</v>
      </c>
      <c r="AO84">
        <f t="shared" si="45"/>
        <v>0</v>
      </c>
      <c r="AP84">
        <f t="shared" si="46"/>
        <v>1</v>
      </c>
      <c r="AQ84">
        <f t="shared" si="47"/>
        <v>0</v>
      </c>
      <c r="AR84">
        <f>+INDEX([1]Hoja2!$AM$2:$AM$841,MATCH(B84,[1]Hoja2!$C$2:$C$841,0))</f>
        <v>0</v>
      </c>
      <c r="AS84" t="str">
        <f t="shared" si="48"/>
        <v>0X767079451</v>
      </c>
      <c r="AT84" s="2">
        <f>IFERROR(VLOOKUP(AS84,[1]Hoja2!$A$1:$AM$841,38,FALSE),"n/a")</f>
        <v>0</v>
      </c>
      <c r="AU84" s="8">
        <f t="shared" si="41"/>
        <v>1</v>
      </c>
      <c r="AV84">
        <f>VLOOKUP(B84,[1]Hoja2!$C$2:$AO$762,39,FALSE)</f>
        <v>1</v>
      </c>
      <c r="AW84">
        <f>IF(AU84=AV84,VLOOKUP(B84,[1]Hoja2!$C$2:$AO$762,37,FALSE),IF(AV84&lt;2,VLOOKUP(B84,[1]Hoja2!$C$2:$AO$762,37,FALSE)))</f>
        <v>0</v>
      </c>
      <c r="AX84" t="str">
        <f>B84 &amp; COUNTIF(B$2:B84, B84)</f>
        <v>0X767079451</v>
      </c>
      <c r="AY84" s="10">
        <f>VLOOKUP(AX84,[1]Hoja2!$B$2:$AO$762,38,FALSE)</f>
        <v>0</v>
      </c>
      <c r="AZ84" s="9">
        <f t="shared" si="52"/>
        <v>0</v>
      </c>
      <c r="BA84">
        <f t="shared" ref="BA84:BA85" si="53">IF(Q84="NA",2,IF(OR(G84="INSTALACION NUEVA",G84="Mantenimiento preventivo"),3,IF(AND(AC84&lt;AH84,AL84&lt;&gt;1),4,IF(AY84&gt;AF84,1,0))))</f>
        <v>0</v>
      </c>
      <c r="BB84">
        <f t="shared" ref="BB84:BB85" si="54">AE84-AJ84</f>
        <v>-0.46296300000000046</v>
      </c>
      <c r="BC84">
        <f t="shared" ref="BC84:BC85" si="55">+_xlfn.IFS(Q84="NA",2,OR(G84="INSTALACION NUEVA",G84="Mantenimiento preventivo"),3,AND(AC84&lt;AH84,AL84&lt;&gt;1),4,AY84&gt;AF84,1,TRUE,0)</f>
        <v>0</v>
      </c>
    </row>
    <row r="85" spans="1:55" x14ac:dyDescent="0.25">
      <c r="A85">
        <v>68533</v>
      </c>
      <c r="B85" t="s">
        <v>690</v>
      </c>
      <c r="C85">
        <v>2019</v>
      </c>
      <c r="D85" t="s">
        <v>37</v>
      </c>
      <c r="E85" t="s">
        <v>38</v>
      </c>
      <c r="F85">
        <v>1</v>
      </c>
      <c r="G85" t="s">
        <v>40</v>
      </c>
      <c r="H85">
        <v>0.6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S85" t="s">
        <v>33</v>
      </c>
      <c r="T85" t="s">
        <v>33</v>
      </c>
      <c r="V85" t="s">
        <v>34</v>
      </c>
      <c r="W85" t="s">
        <v>42</v>
      </c>
      <c r="X85">
        <v>2019</v>
      </c>
      <c r="Y85" t="s">
        <v>37</v>
      </c>
      <c r="Z85" t="s">
        <v>38</v>
      </c>
      <c r="AA85">
        <v>1</v>
      </c>
      <c r="AB85" t="s">
        <v>33</v>
      </c>
      <c r="AC85">
        <v>0</v>
      </c>
      <c r="AD85">
        <v>0</v>
      </c>
      <c r="AE85">
        <v>0</v>
      </c>
      <c r="AF85">
        <v>0</v>
      </c>
      <c r="AG85" s="2">
        <f>IFERROR(VLOOKUP(B85,[1]Hoja2!$C$1:$AM$841,37,FALSE),"n/a")</f>
        <v>750.75000000000011</v>
      </c>
      <c r="AH85" s="10">
        <f>VLOOKUP(AX85,[1]Hoja2!$B$2:$AO$762,17,FALSE)</f>
        <v>2678</v>
      </c>
      <c r="AI85" s="10">
        <f>VLOOKUP(AX85,[1]Hoja2!$B$2:$AO$762,23,FALSE)</f>
        <v>1.05</v>
      </c>
      <c r="AJ85" s="10">
        <f>VLOOKUP(AX85,[1]Hoja2!$B$2:$AO$762,28,FALSE)</f>
        <v>0.66200000000000003</v>
      </c>
      <c r="AK85" s="10" t="str">
        <f>VLOOKUP(AX85,[1]Hoja2!$B$2:$AO$762,19,FALSE)</f>
        <v>A4 Mono MFPs</v>
      </c>
      <c r="AL85">
        <f t="shared" si="42"/>
        <v>0</v>
      </c>
      <c r="AM85">
        <f t="shared" si="43"/>
        <v>0</v>
      </c>
      <c r="AN85">
        <f t="shared" si="44"/>
        <v>0</v>
      </c>
      <c r="AO85">
        <f t="shared" si="45"/>
        <v>0</v>
      </c>
      <c r="AP85">
        <f t="shared" si="46"/>
        <v>0</v>
      </c>
      <c r="AQ85">
        <f t="shared" si="47"/>
        <v>1</v>
      </c>
      <c r="AR85">
        <f>+INDEX([1]Hoja2!$AM$2:$AM$841,MATCH(B85,[1]Hoja2!$C$2:$C$841,0))</f>
        <v>750.75000000000011</v>
      </c>
      <c r="AS85" t="str">
        <f t="shared" si="48"/>
        <v>09HB3329811</v>
      </c>
      <c r="AT85" s="2">
        <f>IFERROR(VLOOKUP(AS85,[1]Hoja2!$A$1:$AM$841,38,FALSE),"n/a")</f>
        <v>0</v>
      </c>
      <c r="AU85" s="8">
        <f t="shared" si="41"/>
        <v>1</v>
      </c>
      <c r="AV85">
        <f>VLOOKUP(B85,[1]Hoja2!$C$2:$AO$762,39,FALSE)</f>
        <v>1</v>
      </c>
      <c r="AW85">
        <f>IF(AU85=AV85,VLOOKUP(B85,[1]Hoja2!$C$2:$AO$762,37,FALSE),IF(AV85&lt;2,VLOOKUP(B85,[1]Hoja2!$C$2:$AO$762,37,FALSE)))</f>
        <v>750.75000000000011</v>
      </c>
      <c r="AX85" t="str">
        <f>B85 &amp; COUNTIF(B$2:B85, B85)</f>
        <v>09HB3329811</v>
      </c>
      <c r="AY85" s="10">
        <f>VLOOKUP(AX85,[1]Hoja2!$B$2:$AO$762,38,FALSE)</f>
        <v>750.75000000000011</v>
      </c>
      <c r="AZ85" s="9">
        <f t="shared" si="52"/>
        <v>0</v>
      </c>
      <c r="BA85">
        <f t="shared" si="53"/>
        <v>2</v>
      </c>
      <c r="BB85">
        <f t="shared" si="54"/>
        <v>-0.66200000000000003</v>
      </c>
      <c r="BC85">
        <f t="shared" si="55"/>
        <v>2</v>
      </c>
    </row>
    <row r="86" spans="1:55" hidden="1" x14ac:dyDescent="0.25">
      <c r="A86">
        <v>68534</v>
      </c>
      <c r="B86" t="s">
        <v>691</v>
      </c>
      <c r="C86">
        <v>2019</v>
      </c>
      <c r="D86" t="s">
        <v>37</v>
      </c>
      <c r="E86" t="s">
        <v>38</v>
      </c>
      <c r="F86">
        <v>1</v>
      </c>
      <c r="G86" t="s">
        <v>44</v>
      </c>
      <c r="H86">
        <v>0</v>
      </c>
      <c r="I86" t="s">
        <v>34</v>
      </c>
      <c r="J86">
        <v>468</v>
      </c>
      <c r="K86">
        <v>715</v>
      </c>
      <c r="L86">
        <v>0</v>
      </c>
      <c r="M86">
        <v>0</v>
      </c>
      <c r="N86">
        <v>0</v>
      </c>
      <c r="O86">
        <v>0.6</v>
      </c>
      <c r="P86">
        <v>0.8</v>
      </c>
      <c r="Q86">
        <v>1.05</v>
      </c>
      <c r="R86" t="s">
        <v>46</v>
      </c>
      <c r="S86">
        <v>5</v>
      </c>
      <c r="T86">
        <v>9</v>
      </c>
      <c r="U86" t="s">
        <v>47</v>
      </c>
      <c r="V86" t="s">
        <v>34</v>
      </c>
      <c r="W86" t="s">
        <v>50</v>
      </c>
      <c r="X86">
        <v>2019</v>
      </c>
      <c r="Y86" t="s">
        <v>37</v>
      </c>
      <c r="Z86" t="s">
        <v>38</v>
      </c>
      <c r="AA86">
        <v>1</v>
      </c>
      <c r="AB86">
        <v>1</v>
      </c>
      <c r="AC86">
        <v>27</v>
      </c>
      <c r="AD86">
        <v>0</v>
      </c>
      <c r="AE86">
        <v>0</v>
      </c>
      <c r="AF86">
        <v>0</v>
      </c>
      <c r="AG86" s="2" t="str">
        <f>IFERROR(VLOOKUP(B86,[1]Hoja2!$C$1:$AM$841,37,FALSE),"n/a")</f>
        <v>n/a</v>
      </c>
      <c r="AH86" s="10" t="e">
        <f>VLOOKUP(AX86,[1]Hoja2!$B$2:$AO$762,17,FALSE)</f>
        <v>#N/A</v>
      </c>
      <c r="AI86" s="10" t="e">
        <f>VLOOKUP(AX86,[1]Hoja2!$B$2:$AO$762,23,FALSE)</f>
        <v>#N/A</v>
      </c>
      <c r="AJ86" s="10" t="e">
        <f>VLOOKUP(AX86,[1]Hoja2!$B$2:$AO$762,28,FALSE)</f>
        <v>#N/A</v>
      </c>
      <c r="AK86" s="10" t="e">
        <f>VLOOKUP(AX86,[1]Hoja2!$B$2:$AO$762,19,FALSE)</f>
        <v>#N/A</v>
      </c>
      <c r="AL86" t="e">
        <f t="shared" si="42"/>
        <v>#N/A</v>
      </c>
      <c r="AM86" t="e">
        <f t="shared" si="43"/>
        <v>#N/A</v>
      </c>
      <c r="AN86" t="e">
        <f t="shared" si="44"/>
        <v>#N/A</v>
      </c>
      <c r="AO86" t="e">
        <f t="shared" si="45"/>
        <v>#N/A</v>
      </c>
      <c r="AP86" t="e">
        <f t="shared" si="46"/>
        <v>#N/A</v>
      </c>
      <c r="AQ86" t="str">
        <f t="shared" si="47"/>
        <v>n/a</v>
      </c>
      <c r="AR86" t="e">
        <f>+INDEX([1]DETALLE!$AK$2:$AK$841,MATCH(B86,[1]DETALLE!$A$2:$A$841,0))</f>
        <v>#N/A</v>
      </c>
      <c r="AS86" t="str">
        <f>CONCATENATE(B86)</f>
        <v>09HB331812</v>
      </c>
      <c r="AT86" s="2" t="str">
        <f>IF(IFERROR(VLOOKUP(AS86,[1]Hoja2!$C$1:$AM$841,37,FALSE),"n/a")&lt;&gt;"n/a","a","n/a")</f>
        <v>n/a</v>
      </c>
      <c r="AU86" s="8">
        <f t="shared" si="41"/>
        <v>2</v>
      </c>
      <c r="AV86" t="e">
        <f>VLOOKUP(B86,[1]Hoja2!$C$2:$AO$762,39,FALSE)</f>
        <v>#N/A</v>
      </c>
      <c r="AW86" t="e">
        <f>IF(AU86=AV86,VLOOKUP(B86,[1]Hoja2!$C$2:$AO$762,37,FALSE),IF(AV86&lt;2,VLOOKUP(B86,[1]Hoja2!$C$2:$AO$762,37,FALSE)))</f>
        <v>#N/A</v>
      </c>
      <c r="AX86" t="str">
        <f>B86 &amp; COUNTIF(B$2:B86, B86)</f>
        <v>09HB3318121</v>
      </c>
      <c r="AY86" t="e">
        <f>VLOOKUP(AX86,[1]Hoja2!$B$2:$AO$762,38,FALSE)</f>
        <v>#N/A</v>
      </c>
      <c r="AZ86" s="9" t="e">
        <f t="shared" si="52"/>
        <v>#N/A</v>
      </c>
    </row>
    <row r="87" spans="1:55" hidden="1" x14ac:dyDescent="0.25">
      <c r="A87">
        <v>68536</v>
      </c>
      <c r="B87" t="s">
        <v>151</v>
      </c>
      <c r="C87">
        <v>2019</v>
      </c>
      <c r="D87" t="s">
        <v>37</v>
      </c>
      <c r="E87" t="s">
        <v>38</v>
      </c>
      <c r="F87">
        <v>1</v>
      </c>
      <c r="G87" t="s">
        <v>40</v>
      </c>
      <c r="H87">
        <v>0.31666670000000002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S87" t="s">
        <v>33</v>
      </c>
      <c r="T87" t="s">
        <v>33</v>
      </c>
      <c r="V87" t="s">
        <v>34</v>
      </c>
      <c r="W87" t="s">
        <v>61</v>
      </c>
      <c r="X87">
        <v>2019</v>
      </c>
      <c r="Y87" t="s">
        <v>37</v>
      </c>
      <c r="Z87" t="s">
        <v>38</v>
      </c>
      <c r="AA87">
        <v>4</v>
      </c>
      <c r="AB87" t="s">
        <v>33</v>
      </c>
      <c r="AC87">
        <v>73</v>
      </c>
      <c r="AD87">
        <v>0</v>
      </c>
      <c r="AE87">
        <v>0</v>
      </c>
      <c r="AF87">
        <v>0</v>
      </c>
      <c r="AG87" s="2" t="str">
        <f>IFERROR(VLOOKUP(B87,[1]Hoja2!$C$1:$AM$841,37,FALSE),"n/a")</f>
        <v>n/a</v>
      </c>
      <c r="AH87" s="10" t="e">
        <f>VLOOKUP(AX87,[1]Hoja2!$B$2:$AO$762,17,FALSE)</f>
        <v>#N/A</v>
      </c>
      <c r="AI87" s="10" t="e">
        <f>VLOOKUP(AX87,[1]Hoja2!$B$2:$AO$762,23,FALSE)</f>
        <v>#N/A</v>
      </c>
      <c r="AJ87" s="10" t="e">
        <f>VLOOKUP(AX87,[1]Hoja2!$B$2:$AO$762,28,FALSE)</f>
        <v>#N/A</v>
      </c>
      <c r="AK87" s="10" t="e">
        <f>VLOOKUP(AX87,[1]Hoja2!$B$2:$AO$762,19,FALSE)</f>
        <v>#N/A</v>
      </c>
      <c r="AL87" t="e">
        <f t="shared" si="42"/>
        <v>#N/A</v>
      </c>
      <c r="AM87" t="e">
        <f t="shared" si="43"/>
        <v>#N/A</v>
      </c>
      <c r="AN87" t="e">
        <f t="shared" si="44"/>
        <v>#N/A</v>
      </c>
      <c r="AO87" t="e">
        <f t="shared" si="45"/>
        <v>#N/A</v>
      </c>
      <c r="AP87" t="e">
        <f t="shared" si="46"/>
        <v>#N/A</v>
      </c>
      <c r="AQ87" t="str">
        <f t="shared" si="47"/>
        <v>n/a</v>
      </c>
      <c r="AR87" t="e">
        <f>+INDEX([1]DETALLE!$AK$2:$AK$841,MATCH(B87,[1]DETALLE!$A$2:$A$841,0))</f>
        <v>#N/A</v>
      </c>
      <c r="AS87" t="str">
        <f>CONCATENATE(B87)</f>
        <v>C7X376359</v>
      </c>
      <c r="AT87" s="2" t="str">
        <f>IF(IFERROR(VLOOKUP(AS87,[1]Hoja2!$C$1:$AM$841,37,FALSE),"n/a")&lt;&gt;"n/a","a","n/a")</f>
        <v>n/a</v>
      </c>
      <c r="AU87" s="8">
        <f t="shared" si="41"/>
        <v>1</v>
      </c>
      <c r="AV87" t="e">
        <f>VLOOKUP(B87,[1]Hoja2!$C$2:$AO$762,39,FALSE)</f>
        <v>#N/A</v>
      </c>
      <c r="AW87" t="e">
        <f>IF(AU87=AV87,VLOOKUP(B87,[1]Hoja2!$C$2:$AO$762,37,FALSE),IF(AV87&lt;2,VLOOKUP(B87,[1]Hoja2!$C$2:$AO$762,37,FALSE)))</f>
        <v>#N/A</v>
      </c>
      <c r="AX87" t="str">
        <f>B87 &amp; COUNTIF(B$2:B87, B87)</f>
        <v>C7X3763591</v>
      </c>
      <c r="AY87" t="e">
        <f>VLOOKUP(AX87,[1]Hoja2!$B$2:$AO$762,38,FALSE)</f>
        <v>#N/A</v>
      </c>
      <c r="AZ87" s="9" t="e">
        <f t="shared" si="52"/>
        <v>#N/A</v>
      </c>
    </row>
    <row r="88" spans="1:55" hidden="1" x14ac:dyDescent="0.25">
      <c r="A88">
        <v>68537</v>
      </c>
      <c r="B88" t="s">
        <v>692</v>
      </c>
      <c r="C88">
        <v>2019</v>
      </c>
      <c r="D88" t="s">
        <v>37</v>
      </c>
      <c r="E88" t="s">
        <v>38</v>
      </c>
      <c r="F88">
        <v>1</v>
      </c>
      <c r="G88" t="s">
        <v>44</v>
      </c>
      <c r="H88">
        <v>0</v>
      </c>
      <c r="I88" t="s">
        <v>34</v>
      </c>
      <c r="J88">
        <v>468</v>
      </c>
      <c r="K88">
        <v>715</v>
      </c>
      <c r="L88">
        <v>0</v>
      </c>
      <c r="M88">
        <v>0</v>
      </c>
      <c r="N88">
        <v>0</v>
      </c>
      <c r="O88">
        <v>0.6</v>
      </c>
      <c r="P88">
        <v>0.8</v>
      </c>
      <c r="Q88">
        <v>1.05</v>
      </c>
      <c r="R88" t="s">
        <v>46</v>
      </c>
      <c r="S88">
        <v>5</v>
      </c>
      <c r="T88">
        <v>9</v>
      </c>
      <c r="U88" t="s">
        <v>47</v>
      </c>
      <c r="V88" t="s">
        <v>34</v>
      </c>
      <c r="W88" t="s">
        <v>50</v>
      </c>
      <c r="X88">
        <v>2019</v>
      </c>
      <c r="Y88" t="s">
        <v>37</v>
      </c>
      <c r="Z88" t="s">
        <v>38</v>
      </c>
      <c r="AA88">
        <v>1</v>
      </c>
      <c r="AB88">
        <v>1</v>
      </c>
      <c r="AC88">
        <v>10</v>
      </c>
      <c r="AD88">
        <v>0</v>
      </c>
      <c r="AE88">
        <v>0</v>
      </c>
      <c r="AF88">
        <v>0</v>
      </c>
      <c r="AG88" s="2" t="str">
        <f>IFERROR(VLOOKUP(B88,[1]Hoja2!$C$1:$AM$841,37,FALSE),"n/a")</f>
        <v>n/a</v>
      </c>
      <c r="AH88" s="10" t="e">
        <f>VLOOKUP(AX88,[1]Hoja2!$B$2:$AO$762,17,FALSE)</f>
        <v>#N/A</v>
      </c>
      <c r="AI88" s="10" t="e">
        <f>VLOOKUP(AX88,[1]Hoja2!$B$2:$AO$762,23,FALSE)</f>
        <v>#N/A</v>
      </c>
      <c r="AJ88" s="10" t="e">
        <f>VLOOKUP(AX88,[1]Hoja2!$B$2:$AO$762,28,FALSE)</f>
        <v>#N/A</v>
      </c>
      <c r="AK88" s="10" t="e">
        <f>VLOOKUP(AX88,[1]Hoja2!$B$2:$AO$762,19,FALSE)</f>
        <v>#N/A</v>
      </c>
      <c r="AL88" t="e">
        <f t="shared" si="42"/>
        <v>#N/A</v>
      </c>
      <c r="AM88" t="e">
        <f t="shared" si="43"/>
        <v>#N/A</v>
      </c>
      <c r="AN88" t="e">
        <f t="shared" si="44"/>
        <v>#N/A</v>
      </c>
      <c r="AO88" t="e">
        <f t="shared" si="45"/>
        <v>#N/A</v>
      </c>
      <c r="AP88" t="e">
        <f t="shared" si="46"/>
        <v>#N/A</v>
      </c>
      <c r="AQ88" t="str">
        <f t="shared" si="47"/>
        <v>n/a</v>
      </c>
      <c r="AR88" t="e">
        <f>+INDEX([1]DETALLE!$AK$2:$AK$841,MATCH(B88,[1]DETALLE!$A$2:$A$841,0))</f>
        <v>#N/A</v>
      </c>
      <c r="AS88" t="str">
        <f>CONCATENATE(B88)</f>
        <v>09HB331516</v>
      </c>
      <c r="AT88" s="2" t="str">
        <f>IF(IFERROR(VLOOKUP(AS88,[1]Hoja2!$C$1:$AM$841,37,FALSE),"n/a")&lt;&gt;"n/a","a","n/a")</f>
        <v>n/a</v>
      </c>
      <c r="AU88" s="8">
        <f t="shared" si="41"/>
        <v>2</v>
      </c>
      <c r="AV88" t="e">
        <f>VLOOKUP(B88,[1]Hoja2!$C$2:$AO$762,39,FALSE)</f>
        <v>#N/A</v>
      </c>
      <c r="AW88" t="e">
        <f>IF(AU88=AV88,VLOOKUP(B88,[1]Hoja2!$C$2:$AO$762,37,FALSE),IF(AV88&lt;2,VLOOKUP(B88,[1]Hoja2!$C$2:$AO$762,37,FALSE)))</f>
        <v>#N/A</v>
      </c>
      <c r="AX88" t="str">
        <f>B88 &amp; COUNTIF(B$2:B88, B88)</f>
        <v>09HB3315161</v>
      </c>
      <c r="AY88" t="e">
        <f>VLOOKUP(AX88,[1]Hoja2!$B$2:$AO$762,38,FALSE)</f>
        <v>#N/A</v>
      </c>
      <c r="AZ88" s="9" t="e">
        <f t="shared" si="52"/>
        <v>#N/A</v>
      </c>
    </row>
    <row r="89" spans="1:55" x14ac:dyDescent="0.25">
      <c r="A89">
        <v>68539</v>
      </c>
      <c r="B89" t="s">
        <v>693</v>
      </c>
      <c r="C89">
        <v>2019</v>
      </c>
      <c r="D89" t="s">
        <v>37</v>
      </c>
      <c r="E89" t="s">
        <v>38</v>
      </c>
      <c r="F89">
        <v>1</v>
      </c>
      <c r="G89" t="s">
        <v>40</v>
      </c>
      <c r="H89">
        <v>0.85</v>
      </c>
      <c r="I89" t="s">
        <v>71</v>
      </c>
      <c r="J89">
        <v>468</v>
      </c>
      <c r="K89">
        <v>715</v>
      </c>
      <c r="L89">
        <v>0</v>
      </c>
      <c r="M89">
        <v>0</v>
      </c>
      <c r="N89">
        <v>0</v>
      </c>
      <c r="O89">
        <v>0.6</v>
      </c>
      <c r="P89">
        <v>0.8</v>
      </c>
      <c r="Q89">
        <v>1.05</v>
      </c>
      <c r="R89" t="s">
        <v>46</v>
      </c>
      <c r="S89">
        <v>5</v>
      </c>
      <c r="T89">
        <v>9</v>
      </c>
      <c r="U89" t="s">
        <v>47</v>
      </c>
      <c r="V89" t="s">
        <v>34</v>
      </c>
      <c r="W89" t="s">
        <v>55</v>
      </c>
      <c r="X89">
        <v>2019</v>
      </c>
      <c r="Y89" t="s">
        <v>37</v>
      </c>
      <c r="Z89" t="s">
        <v>38</v>
      </c>
      <c r="AA89">
        <v>3</v>
      </c>
      <c r="AB89">
        <v>0</v>
      </c>
      <c r="AC89">
        <v>0</v>
      </c>
      <c r="AD89">
        <v>1.05</v>
      </c>
      <c r="AE89">
        <v>0.17</v>
      </c>
      <c r="AF89">
        <v>750.75</v>
      </c>
      <c r="AG89" s="2">
        <f>IFERROR(VLOOKUP(B89,[1]Hoja2!$C$1:$AM$841,37,FALSE),"n/a")</f>
        <v>750.75000000000011</v>
      </c>
      <c r="AH89" s="10">
        <f>VLOOKUP(AX89,[1]Hoja2!$B$2:$AO$762,17,FALSE)</f>
        <v>423</v>
      </c>
      <c r="AI89" s="10">
        <f>VLOOKUP(AX89,[1]Hoja2!$B$2:$AO$762,23,FALSE)</f>
        <v>1.05</v>
      </c>
      <c r="AJ89" s="10">
        <f>VLOOKUP(AX89,[1]Hoja2!$B$2:$AO$762,28,FALSE)</f>
        <v>0.2</v>
      </c>
      <c r="AK89" s="10" t="str">
        <f>VLOOKUP(AX89,[1]Hoja2!$B$2:$AO$762,19,FALSE)</f>
        <v>Entry Mono Printers</v>
      </c>
      <c r="AL89">
        <f t="shared" si="42"/>
        <v>1</v>
      </c>
      <c r="AM89">
        <f t="shared" si="43"/>
        <v>0</v>
      </c>
      <c r="AN89">
        <f t="shared" si="44"/>
        <v>1</v>
      </c>
      <c r="AO89">
        <f t="shared" si="45"/>
        <v>0</v>
      </c>
      <c r="AP89">
        <f t="shared" si="46"/>
        <v>1</v>
      </c>
      <c r="AQ89">
        <f t="shared" si="47"/>
        <v>0</v>
      </c>
      <c r="AR89">
        <f>+INDEX([1]Hoja2!$AM$2:$AM$841,MATCH(B89,[1]Hoja2!$C$2:$C$841,0))</f>
        <v>750.75000000000011</v>
      </c>
      <c r="AS89" t="str">
        <f t="shared" si="48"/>
        <v>0A4T0361681</v>
      </c>
      <c r="AT89" s="2">
        <f>IFERROR(VLOOKUP(AS89,[1]Hoja2!$A$1:$AM$841,38,FALSE),"n/a")</f>
        <v>0</v>
      </c>
      <c r="AU89" s="8">
        <f t="shared" si="41"/>
        <v>1</v>
      </c>
      <c r="AV89">
        <f>VLOOKUP(B89,[1]Hoja2!$C$2:$AO$762,39,FALSE)</f>
        <v>1</v>
      </c>
      <c r="AW89">
        <f>IF(AU89=AV89,VLOOKUP(B89,[1]Hoja2!$C$2:$AO$762,37,FALSE),IF(AV89&lt;2,VLOOKUP(B89,[1]Hoja2!$C$2:$AO$762,37,FALSE)))</f>
        <v>750.75000000000011</v>
      </c>
      <c r="AX89" t="str">
        <f>B89 &amp; COUNTIF(B$2:B89, B89)</f>
        <v>0A4T0361681</v>
      </c>
      <c r="AY89" s="10">
        <f>VLOOKUP(AX89,[1]Hoja2!$B$2:$AO$762,38,FALSE)</f>
        <v>750.75000000000011</v>
      </c>
      <c r="AZ89" s="9">
        <f t="shared" si="52"/>
        <v>0</v>
      </c>
      <c r="BA89">
        <f>IF(Q89="NA",2,IF(OR(G89="INSTALACION NUEVA",G89="Mantenimiento preventivo"),3,IF(AND(AC89&lt;AH89,AL89&lt;&gt;1),4,IF(AY89&gt;AF89,1,0))))</f>
        <v>0</v>
      </c>
      <c r="BB89">
        <f>AE89-AJ89</f>
        <v>-0.03</v>
      </c>
      <c r="BC89">
        <f>+_xlfn.IFS(Q89="NA",2,OR(G89="INSTALACION NUEVA",G89="Mantenimiento preventivo"),3,AND(AC89&lt;AH89,AL89&lt;&gt;1),4,AY89&gt;AF89,1,TRUE,0)</f>
        <v>0</v>
      </c>
    </row>
    <row r="90" spans="1:55" hidden="1" x14ac:dyDescent="0.25">
      <c r="A90">
        <v>68541</v>
      </c>
      <c r="B90" t="s">
        <v>122</v>
      </c>
      <c r="C90">
        <v>2019</v>
      </c>
      <c r="D90" t="s">
        <v>37</v>
      </c>
      <c r="E90" t="s">
        <v>38</v>
      </c>
      <c r="F90">
        <v>1</v>
      </c>
      <c r="G90" t="s">
        <v>44</v>
      </c>
      <c r="H90">
        <v>0</v>
      </c>
      <c r="I90" t="s">
        <v>45</v>
      </c>
      <c r="J90">
        <v>803</v>
      </c>
      <c r="K90">
        <v>1573</v>
      </c>
      <c r="L90">
        <v>0.2</v>
      </c>
      <c r="M90">
        <v>0.6</v>
      </c>
      <c r="N90">
        <v>0.8</v>
      </c>
      <c r="O90">
        <v>1.05</v>
      </c>
      <c r="P90">
        <v>1.1000000000000001</v>
      </c>
      <c r="Q90">
        <v>1.1499999999999999</v>
      </c>
      <c r="R90" t="s">
        <v>46</v>
      </c>
      <c r="S90">
        <v>4</v>
      </c>
      <c r="T90">
        <v>6</v>
      </c>
      <c r="U90" t="s">
        <v>47</v>
      </c>
      <c r="V90" t="s">
        <v>48</v>
      </c>
      <c r="W90" t="s">
        <v>59</v>
      </c>
      <c r="X90">
        <v>2019</v>
      </c>
      <c r="Y90" t="s">
        <v>37</v>
      </c>
      <c r="Z90" t="s">
        <v>38</v>
      </c>
      <c r="AA90">
        <v>1</v>
      </c>
      <c r="AB90">
        <v>0</v>
      </c>
      <c r="AC90">
        <v>3</v>
      </c>
      <c r="AD90">
        <v>0</v>
      </c>
      <c r="AE90">
        <v>0</v>
      </c>
      <c r="AF90">
        <v>1573</v>
      </c>
      <c r="AG90" s="2" t="str">
        <f>IFERROR(VLOOKUP(B90,[1]Hoja2!$C$1:$AM$841,37,FALSE),"n/a")</f>
        <v>n/a</v>
      </c>
      <c r="AH90" s="10" t="e">
        <f>VLOOKUP(AX90,[1]Hoja2!$B$2:$AO$762,17,FALSE)</f>
        <v>#N/A</v>
      </c>
      <c r="AI90" s="10" t="e">
        <f>VLOOKUP(AX90,[1]Hoja2!$B$2:$AO$762,23,FALSE)</f>
        <v>#N/A</v>
      </c>
      <c r="AJ90" s="10" t="e">
        <f>VLOOKUP(AX90,[1]Hoja2!$B$2:$AO$762,28,FALSE)</f>
        <v>#N/A</v>
      </c>
      <c r="AK90" s="10" t="e">
        <f>VLOOKUP(AX90,[1]Hoja2!$B$2:$AO$762,19,FALSE)</f>
        <v>#N/A</v>
      </c>
      <c r="AL90" t="e">
        <f t="shared" si="42"/>
        <v>#N/A</v>
      </c>
      <c r="AM90" t="e">
        <f t="shared" si="43"/>
        <v>#N/A</v>
      </c>
      <c r="AN90" t="e">
        <f t="shared" si="44"/>
        <v>#N/A</v>
      </c>
      <c r="AO90" t="e">
        <f t="shared" si="45"/>
        <v>#N/A</v>
      </c>
      <c r="AP90" t="e">
        <f t="shared" si="46"/>
        <v>#N/A</v>
      </c>
      <c r="AQ90" t="str">
        <f t="shared" si="47"/>
        <v>n/a</v>
      </c>
      <c r="AR90" t="e">
        <f>+INDEX([1]DETALLE!$AK$2:$AK$841,MATCH(B90,[1]DETALLE!$A$2:$A$841,0))</f>
        <v>#N/A</v>
      </c>
      <c r="AS90" t="str">
        <f>CONCATENATE(B90)</f>
        <v>0BG2951676</v>
      </c>
      <c r="AT90" s="2" t="str">
        <f>IF(IFERROR(VLOOKUP(AS90,[1]Hoja2!$C$1:$AM$841,37,FALSE),"n/a")&lt;&gt;"n/a","a","n/a")</f>
        <v>n/a</v>
      </c>
      <c r="AU90" s="8">
        <f t="shared" si="41"/>
        <v>3</v>
      </c>
      <c r="AV90" t="e">
        <f>VLOOKUP(B90,[1]Hoja2!$C$2:$AO$762,39,FALSE)</f>
        <v>#N/A</v>
      </c>
      <c r="AW90" t="e">
        <f>IF(AU90=AV90,VLOOKUP(B90,[1]Hoja2!$C$2:$AO$762,37,FALSE),IF(AV90&lt;2,VLOOKUP(B90,[1]Hoja2!$C$2:$AO$762,37,FALSE)))</f>
        <v>#N/A</v>
      </c>
      <c r="AX90" t="str">
        <f>B90 &amp; COUNTIF(B$2:B90, B90)</f>
        <v>0BG29516761</v>
      </c>
      <c r="AY90" t="e">
        <f>VLOOKUP(AX90,[1]Hoja2!$B$2:$AO$762,38,FALSE)</f>
        <v>#N/A</v>
      </c>
      <c r="AZ90" s="9" t="e">
        <f t="shared" si="52"/>
        <v>#N/A</v>
      </c>
    </row>
    <row r="91" spans="1:55" x14ac:dyDescent="0.25">
      <c r="A91">
        <v>68542</v>
      </c>
      <c r="B91" t="s">
        <v>127</v>
      </c>
      <c r="C91">
        <v>2019</v>
      </c>
      <c r="D91" t="s">
        <v>37</v>
      </c>
      <c r="E91" t="s">
        <v>38</v>
      </c>
      <c r="F91">
        <v>1</v>
      </c>
      <c r="G91" t="s">
        <v>40</v>
      </c>
      <c r="H91">
        <v>2.1833330000000002</v>
      </c>
      <c r="I91" t="s">
        <v>58</v>
      </c>
      <c r="J91">
        <v>655</v>
      </c>
      <c r="K91">
        <v>1365</v>
      </c>
      <c r="L91">
        <v>0</v>
      </c>
      <c r="M91">
        <v>0</v>
      </c>
      <c r="N91">
        <v>0.6</v>
      </c>
      <c r="O91">
        <v>0.8</v>
      </c>
      <c r="P91">
        <v>1.05</v>
      </c>
      <c r="Q91">
        <v>1.1000000000000001</v>
      </c>
      <c r="R91" t="s">
        <v>46</v>
      </c>
      <c r="S91">
        <v>5</v>
      </c>
      <c r="T91">
        <v>9</v>
      </c>
      <c r="U91" t="s">
        <v>47</v>
      </c>
      <c r="V91" t="s">
        <v>58</v>
      </c>
      <c r="W91" t="s">
        <v>55</v>
      </c>
      <c r="X91">
        <v>2019</v>
      </c>
      <c r="Y91" t="s">
        <v>37</v>
      </c>
      <c r="Z91" t="s">
        <v>38</v>
      </c>
      <c r="AA91">
        <v>1</v>
      </c>
      <c r="AB91">
        <v>0</v>
      </c>
      <c r="AC91">
        <v>6</v>
      </c>
      <c r="AD91">
        <v>0</v>
      </c>
      <c r="AE91">
        <v>0.43666660000000002</v>
      </c>
      <c r="AF91">
        <v>0</v>
      </c>
      <c r="AG91" s="2">
        <f>IFERROR(VLOOKUP(B91,[1]Hoja2!$C$1:$AM$841,37,FALSE),"n/a")</f>
        <v>819</v>
      </c>
      <c r="AH91" s="10">
        <f>VLOOKUP(AX91,[1]Hoja2!$B$2:$AO$762,17,FALSE)</f>
        <v>10</v>
      </c>
      <c r="AI91" s="10">
        <f>VLOOKUP(AX91,[1]Hoja2!$B$2:$AO$762,23,FALSE)</f>
        <v>0.6</v>
      </c>
      <c r="AJ91" s="10">
        <f>VLOOKUP(AX91,[1]Hoja2!$B$2:$AO$762,28,FALSE)</f>
        <v>0.47000000000000003</v>
      </c>
      <c r="AK91" s="10" t="str">
        <f>VLOOKUP(AX91,[1]Hoja2!$B$2:$AO$762,19,FALSE)</f>
        <v>Departmental Digital</v>
      </c>
      <c r="AL91">
        <f t="shared" si="42"/>
        <v>0</v>
      </c>
      <c r="AM91">
        <f t="shared" si="43"/>
        <v>0</v>
      </c>
      <c r="AN91">
        <f t="shared" si="44"/>
        <v>0</v>
      </c>
      <c r="AO91">
        <f t="shared" si="45"/>
        <v>0</v>
      </c>
      <c r="AP91">
        <f t="shared" si="46"/>
        <v>1</v>
      </c>
      <c r="AQ91">
        <f t="shared" si="47"/>
        <v>1</v>
      </c>
      <c r="AR91">
        <f>+INDEX([1]Hoja2!$AM$2:$AM$841,MATCH(B91,[1]Hoja2!$C$2:$C$841,0))</f>
        <v>819</v>
      </c>
      <c r="AS91" t="str">
        <f t="shared" si="48"/>
        <v>0EX73872361</v>
      </c>
      <c r="AT91" s="2">
        <f>IFERROR(VLOOKUP(AS91,[1]Hoja2!$A$1:$AM$841,38,FALSE),"n/a")</f>
        <v>0</v>
      </c>
      <c r="AU91" s="8">
        <f t="shared" si="41"/>
        <v>2</v>
      </c>
      <c r="AV91">
        <f>VLOOKUP(B91,[1]Hoja2!$C$2:$AO$762,39,FALSE)</f>
        <v>2</v>
      </c>
      <c r="AW91">
        <f>IF(AU91=AV91,VLOOKUP(B91,[1]Hoja2!$C$2:$AO$762,37,FALSE),IF(AV91&lt;2,VLOOKUP(B91,[1]Hoja2!$C$2:$AO$762,37,FALSE)))</f>
        <v>819</v>
      </c>
      <c r="AX91" t="str">
        <f>B91 &amp; COUNTIF(B$2:B91, B91)</f>
        <v>0EX73872361</v>
      </c>
      <c r="AY91" s="10">
        <f>VLOOKUP(AX91,[1]Hoja2!$B$2:$AO$762,38,FALSE)</f>
        <v>819</v>
      </c>
      <c r="AZ91" s="9">
        <f t="shared" si="52"/>
        <v>0</v>
      </c>
      <c r="BA91">
        <f>IF(Q91="NA",2,IF(OR(G91="INSTALACION NUEVA",G91="Mantenimiento preventivo"),3,IF(AND(AC91&lt;AH91,AL91&lt;&gt;1),4,IF(AY91&gt;AF91,1,0))))</f>
        <v>4</v>
      </c>
      <c r="BB91">
        <f>AE91-AJ91</f>
        <v>-3.3333400000000013E-2</v>
      </c>
      <c r="BC91">
        <f>+_xlfn.IFS(Q91="NA",2,OR(G91="INSTALACION NUEVA",G91="Mantenimiento preventivo"),3,AND(AC91&lt;AH91,AL91&lt;&gt;1),4,AY91&gt;AF91,1,TRUE,0)</f>
        <v>4</v>
      </c>
    </row>
    <row r="92" spans="1:55" hidden="1" x14ac:dyDescent="0.25">
      <c r="A92">
        <v>68546</v>
      </c>
      <c r="B92" t="s">
        <v>123</v>
      </c>
      <c r="C92">
        <v>2019</v>
      </c>
      <c r="D92" t="s">
        <v>37</v>
      </c>
      <c r="E92" t="s">
        <v>38</v>
      </c>
      <c r="F92">
        <v>1</v>
      </c>
      <c r="G92" t="s">
        <v>44</v>
      </c>
      <c r="H92">
        <v>0</v>
      </c>
      <c r="I92" t="s">
        <v>34</v>
      </c>
      <c r="J92">
        <v>468</v>
      </c>
      <c r="K92">
        <v>715</v>
      </c>
      <c r="L92">
        <v>0</v>
      </c>
      <c r="M92">
        <v>0</v>
      </c>
      <c r="N92">
        <v>0</v>
      </c>
      <c r="O92">
        <v>0.6</v>
      </c>
      <c r="P92">
        <v>0.8</v>
      </c>
      <c r="Q92">
        <v>1.05</v>
      </c>
      <c r="R92" t="s">
        <v>46</v>
      </c>
      <c r="S92">
        <v>5</v>
      </c>
      <c r="T92">
        <v>9</v>
      </c>
      <c r="U92" t="s">
        <v>85</v>
      </c>
      <c r="V92" t="s">
        <v>34</v>
      </c>
      <c r="W92" t="s">
        <v>42</v>
      </c>
      <c r="X92">
        <v>2019</v>
      </c>
      <c r="Y92" t="s">
        <v>37</v>
      </c>
      <c r="Z92" t="s">
        <v>38</v>
      </c>
      <c r="AA92">
        <v>1</v>
      </c>
      <c r="AB92">
        <v>0</v>
      </c>
      <c r="AC92">
        <v>26</v>
      </c>
      <c r="AD92">
        <v>0</v>
      </c>
      <c r="AE92">
        <v>0</v>
      </c>
      <c r="AF92">
        <v>715</v>
      </c>
      <c r="AG92" s="2" t="str">
        <f>IFERROR(VLOOKUP(B92,[1]Hoja2!$C$1:$AM$841,37,FALSE),"n/a")</f>
        <v>n/a</v>
      </c>
      <c r="AH92" s="10" t="e">
        <f>VLOOKUP(AX92,[1]Hoja2!$B$2:$AO$762,17,FALSE)</f>
        <v>#N/A</v>
      </c>
      <c r="AI92" s="10" t="e">
        <f>VLOOKUP(AX92,[1]Hoja2!$B$2:$AO$762,23,FALSE)</f>
        <v>#N/A</v>
      </c>
      <c r="AJ92" s="10" t="e">
        <f>VLOOKUP(AX92,[1]Hoja2!$B$2:$AO$762,28,FALSE)</f>
        <v>#N/A</v>
      </c>
      <c r="AK92" s="10" t="e">
        <f>VLOOKUP(AX92,[1]Hoja2!$B$2:$AO$762,19,FALSE)</f>
        <v>#N/A</v>
      </c>
      <c r="AL92" t="e">
        <f t="shared" si="42"/>
        <v>#N/A</v>
      </c>
      <c r="AM92" t="e">
        <f t="shared" si="43"/>
        <v>#N/A</v>
      </c>
      <c r="AN92" t="e">
        <f t="shared" si="44"/>
        <v>#N/A</v>
      </c>
      <c r="AO92" t="e">
        <f t="shared" si="45"/>
        <v>#N/A</v>
      </c>
      <c r="AP92" t="e">
        <f t="shared" si="46"/>
        <v>#N/A</v>
      </c>
      <c r="AQ92" t="str">
        <f t="shared" si="47"/>
        <v>n/a</v>
      </c>
      <c r="AR92" t="e">
        <f>+INDEX([1]DETALLE!$AK$2:$AK$841,MATCH(B92,[1]DETALLE!$A$2:$A$841,0))</f>
        <v>#N/A</v>
      </c>
      <c r="AS92" t="str">
        <f>CONCATENATE(B92)</f>
        <v>0C4X011834</v>
      </c>
      <c r="AT92" s="2" t="str">
        <f>IF(IFERROR(VLOOKUP(AS92,[1]Hoja2!$C$1:$AM$841,37,FALSE),"n/a")&lt;&gt;"n/a","a","n/a")</f>
        <v>n/a</v>
      </c>
      <c r="AU92" s="8">
        <f t="shared" si="41"/>
        <v>2</v>
      </c>
      <c r="AV92" t="e">
        <f>VLOOKUP(B92,[1]Hoja2!$C$2:$AO$762,39,FALSE)</f>
        <v>#N/A</v>
      </c>
      <c r="AW92" t="e">
        <f>IF(AU92=AV92,VLOOKUP(B92,[1]Hoja2!$C$2:$AO$762,37,FALSE),IF(AV92&lt;2,VLOOKUP(B92,[1]Hoja2!$C$2:$AO$762,37,FALSE)))</f>
        <v>#N/A</v>
      </c>
      <c r="AX92" t="str">
        <f>B92 &amp; COUNTIF(B$2:B92, B92)</f>
        <v>0C4X0118341</v>
      </c>
      <c r="AY92" t="e">
        <f>VLOOKUP(AX92,[1]Hoja2!$B$2:$AO$762,38,FALSE)</f>
        <v>#N/A</v>
      </c>
      <c r="AZ92" s="9" t="e">
        <f t="shared" si="52"/>
        <v>#N/A</v>
      </c>
    </row>
    <row r="93" spans="1:55" x14ac:dyDescent="0.25">
      <c r="A93">
        <v>68550</v>
      </c>
      <c r="B93" t="s">
        <v>114</v>
      </c>
      <c r="C93">
        <v>2019</v>
      </c>
      <c r="D93" t="s">
        <v>37</v>
      </c>
      <c r="E93" t="s">
        <v>38</v>
      </c>
      <c r="F93">
        <v>1</v>
      </c>
      <c r="G93" t="s">
        <v>40</v>
      </c>
      <c r="H93">
        <v>1.6666669999999999</v>
      </c>
      <c r="I93" t="s">
        <v>71</v>
      </c>
      <c r="J93">
        <v>468</v>
      </c>
      <c r="K93">
        <v>715</v>
      </c>
      <c r="L93">
        <v>0</v>
      </c>
      <c r="M93">
        <v>0</v>
      </c>
      <c r="N93">
        <v>0</v>
      </c>
      <c r="O93">
        <v>0.6</v>
      </c>
      <c r="P93">
        <v>0.8</v>
      </c>
      <c r="Q93">
        <v>1.05</v>
      </c>
      <c r="R93" t="s">
        <v>46</v>
      </c>
      <c r="S93">
        <v>5</v>
      </c>
      <c r="T93">
        <v>9</v>
      </c>
      <c r="U93" t="s">
        <v>47</v>
      </c>
      <c r="V93" t="s">
        <v>34</v>
      </c>
      <c r="W93" t="s">
        <v>73</v>
      </c>
      <c r="X93">
        <v>2019</v>
      </c>
      <c r="Y93" t="s">
        <v>37</v>
      </c>
      <c r="Z93" t="s">
        <v>38</v>
      </c>
      <c r="AA93">
        <v>3</v>
      </c>
      <c r="AB93">
        <v>0</v>
      </c>
      <c r="AC93">
        <v>383</v>
      </c>
      <c r="AD93">
        <v>1.05</v>
      </c>
      <c r="AE93">
        <v>0.3333334</v>
      </c>
      <c r="AF93">
        <v>750.75</v>
      </c>
      <c r="AG93" s="2">
        <f>IFERROR(VLOOKUP(B93,[1]Hoja2!$C$1:$AM$841,37,FALSE),"n/a")</f>
        <v>750.75000000000011</v>
      </c>
      <c r="AH93" s="10">
        <f>VLOOKUP(AX93,[1]Hoja2!$B$2:$AO$762,17,FALSE)</f>
        <v>384</v>
      </c>
      <c r="AI93" s="10">
        <f>VLOOKUP(AX93,[1]Hoja2!$B$2:$AO$762,23,FALSE)</f>
        <v>1.05</v>
      </c>
      <c r="AJ93" s="10">
        <f>VLOOKUP(AX93,[1]Hoja2!$B$2:$AO$762,28,FALSE)</f>
        <v>0.05</v>
      </c>
      <c r="AK93" s="10" t="str">
        <f>VLOOKUP(AX93,[1]Hoja2!$B$2:$AO$762,19,FALSE)</f>
        <v>Entry Mono Printers</v>
      </c>
      <c r="AL93">
        <f t="shared" si="42"/>
        <v>1</v>
      </c>
      <c r="AM93">
        <f t="shared" si="43"/>
        <v>0</v>
      </c>
      <c r="AN93">
        <f t="shared" si="44"/>
        <v>1</v>
      </c>
      <c r="AO93">
        <f t="shared" si="45"/>
        <v>0</v>
      </c>
      <c r="AP93">
        <f t="shared" si="46"/>
        <v>1</v>
      </c>
      <c r="AQ93">
        <f t="shared" si="47"/>
        <v>0</v>
      </c>
      <c r="AR93">
        <f>+INDEX([1]Hoja2!$AM$2:$AM$841,MATCH(B93,[1]Hoja2!$C$2:$C$841,0))</f>
        <v>750.75000000000011</v>
      </c>
      <c r="AS93" t="str">
        <f t="shared" si="48"/>
        <v>0A4T5581091</v>
      </c>
      <c r="AT93" s="2">
        <f>IFERROR(VLOOKUP(AS93,[1]Hoja2!$A$1:$AM$841,38,FALSE),"n/a")</f>
        <v>0</v>
      </c>
      <c r="AU93" s="8">
        <f t="shared" si="41"/>
        <v>1</v>
      </c>
      <c r="AV93">
        <f>VLOOKUP(B93,[1]Hoja2!$C$2:$AO$762,39,FALSE)</f>
        <v>1</v>
      </c>
      <c r="AW93">
        <f>IF(AU93=AV93,VLOOKUP(B93,[1]Hoja2!$C$2:$AO$762,37,FALSE),IF(AV93&lt;2,VLOOKUP(B93,[1]Hoja2!$C$2:$AO$762,37,FALSE)))</f>
        <v>750.75000000000011</v>
      </c>
      <c r="AX93" t="str">
        <f>B93 &amp; COUNTIF(B$2:B93, B93)</f>
        <v>0A4T5581091</v>
      </c>
      <c r="AY93" s="10">
        <f>VLOOKUP(AX93,[1]Hoja2!$B$2:$AO$762,38,FALSE)</f>
        <v>750.75000000000011</v>
      </c>
      <c r="AZ93" s="9">
        <f t="shared" si="52"/>
        <v>0</v>
      </c>
      <c r="BA93">
        <f t="shared" ref="BA93:BA97" si="56">IF(Q93="NA",2,IF(OR(G93="INSTALACION NUEVA",G93="Mantenimiento preventivo"),3,IF(AND(AC93&lt;AH93,AL93&lt;&gt;1),4,IF(AY93&gt;AF93,1,0))))</f>
        <v>0</v>
      </c>
      <c r="BB93">
        <f t="shared" ref="BB93:BB97" si="57">AE93-AJ93</f>
        <v>0.28333340000000001</v>
      </c>
      <c r="BC93">
        <f t="shared" ref="BC93:BC97" si="58">+_xlfn.IFS(Q93="NA",2,OR(G93="INSTALACION NUEVA",G93="Mantenimiento preventivo"),3,AND(AC93&lt;AH93,AL93&lt;&gt;1),4,AY93&gt;AF93,1,TRUE,0)</f>
        <v>0</v>
      </c>
    </row>
    <row r="94" spans="1:55" x14ac:dyDescent="0.25">
      <c r="A94">
        <v>68552</v>
      </c>
      <c r="B94" t="s">
        <v>131</v>
      </c>
      <c r="C94">
        <v>2019</v>
      </c>
      <c r="D94" t="s">
        <v>37</v>
      </c>
      <c r="E94" t="s">
        <v>38</v>
      </c>
      <c r="F94">
        <v>1</v>
      </c>
      <c r="G94" t="s">
        <v>40</v>
      </c>
      <c r="H94">
        <v>2.233333</v>
      </c>
      <c r="I94" t="s">
        <v>58</v>
      </c>
      <c r="J94">
        <v>655</v>
      </c>
      <c r="K94">
        <v>1365</v>
      </c>
      <c r="L94">
        <v>0</v>
      </c>
      <c r="M94">
        <v>0</v>
      </c>
      <c r="N94">
        <v>0.6</v>
      </c>
      <c r="O94">
        <v>0.8</v>
      </c>
      <c r="P94">
        <v>1.05</v>
      </c>
      <c r="Q94">
        <v>1.1000000000000001</v>
      </c>
      <c r="R94" t="s">
        <v>46</v>
      </c>
      <c r="S94">
        <v>5</v>
      </c>
      <c r="T94">
        <v>9</v>
      </c>
      <c r="U94" t="s">
        <v>47</v>
      </c>
      <c r="V94" t="s">
        <v>58</v>
      </c>
      <c r="W94" t="s">
        <v>73</v>
      </c>
      <c r="X94">
        <v>2019</v>
      </c>
      <c r="Y94" t="s">
        <v>37</v>
      </c>
      <c r="Z94" t="s">
        <v>38</v>
      </c>
      <c r="AA94">
        <v>3</v>
      </c>
      <c r="AB94">
        <v>0</v>
      </c>
      <c r="AC94">
        <v>21</v>
      </c>
      <c r="AD94">
        <v>0.8</v>
      </c>
      <c r="AE94">
        <v>0.44666660000000002</v>
      </c>
      <c r="AF94">
        <v>1092</v>
      </c>
      <c r="AG94" s="2">
        <f>IFERROR(VLOOKUP(B94,[1]Hoja2!$C$1:$AM$841,37,FALSE),"n/a")</f>
        <v>1092</v>
      </c>
      <c r="AH94" s="10">
        <f>VLOOKUP(AX94,[1]Hoja2!$B$2:$AO$762,17,FALSE)</f>
        <v>25</v>
      </c>
      <c r="AI94" s="10">
        <f>VLOOKUP(AX94,[1]Hoja2!$B$2:$AO$762,23,FALSE)</f>
        <v>0.8</v>
      </c>
      <c r="AJ94" s="10">
        <f>VLOOKUP(AX94,[1]Hoja2!$B$2:$AO$762,28,FALSE)</f>
        <v>5.6000000000000008E-2</v>
      </c>
      <c r="AK94" s="10" t="str">
        <f>VLOOKUP(AX94,[1]Hoja2!$B$2:$AO$762,19,FALSE)</f>
        <v>Departmental Digital</v>
      </c>
      <c r="AL94">
        <f t="shared" si="42"/>
        <v>1</v>
      </c>
      <c r="AM94">
        <f t="shared" si="43"/>
        <v>0</v>
      </c>
      <c r="AN94">
        <f t="shared" si="44"/>
        <v>1</v>
      </c>
      <c r="AO94">
        <f t="shared" si="45"/>
        <v>0</v>
      </c>
      <c r="AP94">
        <f t="shared" si="46"/>
        <v>1</v>
      </c>
      <c r="AQ94">
        <f t="shared" si="47"/>
        <v>0</v>
      </c>
      <c r="AR94">
        <f>+INDEX([1]Hoja2!$AM$2:$AM$841,MATCH(B94,[1]Hoja2!$C$2:$C$841,0))</f>
        <v>1092</v>
      </c>
      <c r="AS94" t="str">
        <f t="shared" si="48"/>
        <v>0EX92931681</v>
      </c>
      <c r="AT94" s="2">
        <f>IFERROR(VLOOKUP(AS94,[1]Hoja2!$A$1:$AM$841,38,FALSE),"n/a")</f>
        <v>0</v>
      </c>
      <c r="AU94" s="8">
        <f t="shared" si="41"/>
        <v>5</v>
      </c>
      <c r="AV94">
        <f>VLOOKUP(B94,[1]Hoja2!$C$2:$AO$762,39,FALSE)</f>
        <v>1</v>
      </c>
      <c r="AW94">
        <f>IF(AU94=AV94,VLOOKUP(B94,[1]Hoja2!$C$2:$AO$762,37,FALSE),IF(AV94&lt;2,VLOOKUP(B94,[1]Hoja2!$C$2:$AO$762,37,FALSE)))</f>
        <v>1092</v>
      </c>
      <c r="AX94" t="str">
        <f>B94 &amp; COUNTIF(B$2:B94, B94)</f>
        <v>0EX92931681</v>
      </c>
      <c r="AY94" s="10">
        <f>VLOOKUP(AX94,[1]Hoja2!$B$2:$AO$762,38,FALSE)</f>
        <v>1092</v>
      </c>
      <c r="AZ94" s="9">
        <f t="shared" si="52"/>
        <v>0</v>
      </c>
      <c r="BA94">
        <f t="shared" si="56"/>
        <v>0</v>
      </c>
      <c r="BB94">
        <f t="shared" si="57"/>
        <v>0.39066660000000003</v>
      </c>
      <c r="BC94">
        <f t="shared" si="58"/>
        <v>0</v>
      </c>
    </row>
    <row r="95" spans="1:55" x14ac:dyDescent="0.25">
      <c r="A95">
        <v>68565</v>
      </c>
      <c r="B95" t="s">
        <v>109</v>
      </c>
      <c r="C95">
        <v>2019</v>
      </c>
      <c r="D95" t="s">
        <v>37</v>
      </c>
      <c r="E95" t="s">
        <v>38</v>
      </c>
      <c r="F95">
        <v>1</v>
      </c>
      <c r="G95" t="s">
        <v>40</v>
      </c>
      <c r="H95">
        <v>1</v>
      </c>
      <c r="I95" t="s">
        <v>58</v>
      </c>
      <c r="J95">
        <v>655</v>
      </c>
      <c r="K95">
        <v>1365</v>
      </c>
      <c r="L95">
        <v>0</v>
      </c>
      <c r="M95">
        <v>0</v>
      </c>
      <c r="N95">
        <v>0.6</v>
      </c>
      <c r="O95">
        <v>0.8</v>
      </c>
      <c r="P95">
        <v>1.05</v>
      </c>
      <c r="Q95">
        <v>1.1000000000000001</v>
      </c>
      <c r="R95" t="s">
        <v>46</v>
      </c>
      <c r="S95">
        <v>5</v>
      </c>
      <c r="T95">
        <v>9</v>
      </c>
      <c r="U95" t="s">
        <v>47</v>
      </c>
      <c r="V95" t="s">
        <v>45</v>
      </c>
      <c r="W95" t="s">
        <v>73</v>
      </c>
      <c r="X95">
        <v>2019</v>
      </c>
      <c r="Y95" t="s">
        <v>37</v>
      </c>
      <c r="Z95" t="s">
        <v>38</v>
      </c>
      <c r="AA95">
        <v>1</v>
      </c>
      <c r="AB95">
        <v>0</v>
      </c>
      <c r="AC95">
        <v>11</v>
      </c>
      <c r="AD95">
        <v>0.6</v>
      </c>
      <c r="AE95">
        <v>0.2</v>
      </c>
      <c r="AF95">
        <v>819</v>
      </c>
      <c r="AG95" s="2">
        <f>IFERROR(VLOOKUP(B95,[1]Hoja2!$C$1:$AM$841,37,FALSE),"n/a")</f>
        <v>0</v>
      </c>
      <c r="AH95" s="10">
        <f>VLOOKUP(AX95,[1]Hoja2!$B$2:$AO$762,17,FALSE)</f>
        <v>3</v>
      </c>
      <c r="AI95" s="10">
        <f>VLOOKUP(AX95,[1]Hoja2!$B$2:$AO$762,23,FALSE)</f>
        <v>0</v>
      </c>
      <c r="AJ95" s="10">
        <f>VLOOKUP(AX95,[1]Hoja2!$B$2:$AO$762,28,FALSE)</f>
        <v>0.25600000000000001</v>
      </c>
      <c r="AK95" s="10" t="str">
        <f>VLOOKUP(AX95,[1]Hoja2!$B$2:$AO$762,19,FALSE)</f>
        <v>Departmental Digital</v>
      </c>
      <c r="AL95">
        <f t="shared" si="42"/>
        <v>0</v>
      </c>
      <c r="AM95">
        <f t="shared" si="43"/>
        <v>0</v>
      </c>
      <c r="AN95">
        <f t="shared" si="44"/>
        <v>0</v>
      </c>
      <c r="AO95">
        <f t="shared" si="45"/>
        <v>0</v>
      </c>
      <c r="AP95">
        <f t="shared" si="46"/>
        <v>1</v>
      </c>
      <c r="AQ95">
        <f t="shared" si="47"/>
        <v>0</v>
      </c>
      <c r="AR95">
        <f>+INDEX([1]Hoja2!$AM$2:$AM$841,MATCH(B95,[1]Hoja2!$C$2:$C$841,0))</f>
        <v>0</v>
      </c>
      <c r="AS95" t="str">
        <f t="shared" si="48"/>
        <v>03AG8803771</v>
      </c>
      <c r="AT95" s="2">
        <f>IFERROR(VLOOKUP(AS95,[1]Hoja2!$A$1:$AM$841,38,FALSE),"n/a")</f>
        <v>0</v>
      </c>
      <c r="AU95" s="8">
        <f t="shared" si="41"/>
        <v>4</v>
      </c>
      <c r="AV95">
        <f>VLOOKUP(B95,[1]Hoja2!$C$2:$AO$762,39,FALSE)</f>
        <v>4</v>
      </c>
      <c r="AW95">
        <f>IF(AU95=AV95,VLOOKUP(B95,[1]Hoja2!$C$2:$AO$762,37,FALSE),IF(AV95&lt;2,VLOOKUP(B95,[1]Hoja2!$C$2:$AO$762,37,FALSE)))</f>
        <v>0</v>
      </c>
      <c r="AX95" t="str">
        <f>B95 &amp; COUNTIF(B$2:B95, B95)</f>
        <v>03AG8803771</v>
      </c>
      <c r="AY95" s="10">
        <f>VLOOKUP(AX95,[1]Hoja2!$B$2:$AO$762,38,FALSE)</f>
        <v>0</v>
      </c>
      <c r="AZ95" s="9">
        <f t="shared" si="52"/>
        <v>0</v>
      </c>
      <c r="BA95">
        <f t="shared" si="56"/>
        <v>0</v>
      </c>
      <c r="BB95">
        <f t="shared" si="57"/>
        <v>-5.5999999999999994E-2</v>
      </c>
      <c r="BC95">
        <f t="shared" si="58"/>
        <v>0</v>
      </c>
    </row>
    <row r="96" spans="1:55" x14ac:dyDescent="0.25">
      <c r="A96">
        <v>68570</v>
      </c>
      <c r="B96" t="s">
        <v>88</v>
      </c>
      <c r="C96">
        <v>2019</v>
      </c>
      <c r="D96" t="s">
        <v>37</v>
      </c>
      <c r="E96" t="s">
        <v>38</v>
      </c>
      <c r="F96">
        <v>1</v>
      </c>
      <c r="G96" t="s">
        <v>44</v>
      </c>
      <c r="H96">
        <v>0</v>
      </c>
      <c r="I96" t="s">
        <v>58</v>
      </c>
      <c r="J96">
        <v>655</v>
      </c>
      <c r="K96">
        <v>1365</v>
      </c>
      <c r="L96">
        <v>0</v>
      </c>
      <c r="M96">
        <v>0</v>
      </c>
      <c r="N96">
        <v>0.6</v>
      </c>
      <c r="O96">
        <v>0.8</v>
      </c>
      <c r="P96">
        <v>1.05</v>
      </c>
      <c r="Q96">
        <v>1.1000000000000001</v>
      </c>
      <c r="R96" t="s">
        <v>46</v>
      </c>
      <c r="S96">
        <v>5</v>
      </c>
      <c r="T96">
        <v>9</v>
      </c>
      <c r="U96" t="s">
        <v>47</v>
      </c>
      <c r="V96" t="s">
        <v>58</v>
      </c>
      <c r="W96" t="s">
        <v>50</v>
      </c>
      <c r="X96">
        <v>2019</v>
      </c>
      <c r="Y96" t="s">
        <v>37</v>
      </c>
      <c r="Z96" t="s">
        <v>38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1365</v>
      </c>
      <c r="AG96" s="2">
        <f>IFERROR(VLOOKUP(B96,[1]Hoja2!$C$1:$AM$841,37,FALSE),"n/a")</f>
        <v>0</v>
      </c>
      <c r="AH96" s="10">
        <f>VLOOKUP(AX96,[1]Hoja2!$B$2:$AO$762,17,FALSE)</f>
        <v>8</v>
      </c>
      <c r="AI96" s="10">
        <f>VLOOKUP(AX96,[1]Hoja2!$B$2:$AO$762,23,FALSE)</f>
        <v>0.6</v>
      </c>
      <c r="AJ96" s="10">
        <f>VLOOKUP(AX96,[1]Hoja2!$B$2:$AO$762,28,FALSE)</f>
        <v>0</v>
      </c>
      <c r="AK96" s="10" t="str">
        <f>VLOOKUP(AX96,[1]Hoja2!$B$2:$AO$762,19,FALSE)</f>
        <v>Departmental Digital</v>
      </c>
      <c r="AL96">
        <f t="shared" si="42"/>
        <v>0</v>
      </c>
      <c r="AM96">
        <f t="shared" si="43"/>
        <v>0</v>
      </c>
      <c r="AN96">
        <f t="shared" si="44"/>
        <v>0</v>
      </c>
      <c r="AO96">
        <f t="shared" si="45"/>
        <v>1</v>
      </c>
      <c r="AP96">
        <f t="shared" si="46"/>
        <v>1</v>
      </c>
      <c r="AQ96">
        <f t="shared" si="47"/>
        <v>0</v>
      </c>
      <c r="AR96">
        <f>+INDEX([1]Hoja2!$AM$2:$AM$841,MATCH(B96,[1]Hoja2!$C$2:$C$841,0))</f>
        <v>0</v>
      </c>
      <c r="AS96" t="str">
        <f>CONCATENATE(B96)</f>
        <v>0EX9293515</v>
      </c>
      <c r="AT96" s="2">
        <f>IF(COUNTIF(AS96:AS1316,AS96)&lt;2,IFERROR(VLOOKUP(AS96,[1]Hoja2!$C$1:$AM$841,37,FALSE),"n/a"),"b")</f>
        <v>0</v>
      </c>
      <c r="AU96" s="8">
        <f t="shared" si="41"/>
        <v>5</v>
      </c>
      <c r="AV96">
        <f>VLOOKUP(B96,[1]Hoja2!$C$2:$AO$762,39,FALSE)</f>
        <v>4</v>
      </c>
      <c r="AW96" s="5">
        <v>819</v>
      </c>
      <c r="AX96" t="str">
        <f>B96 &amp; COUNTIF(B$2:B96, B96)</f>
        <v>0EX92935152</v>
      </c>
      <c r="AY96" s="10">
        <f>VLOOKUP(AX96,[1]Hoja2!$B$2:$AO$762,38,FALSE)</f>
        <v>819</v>
      </c>
      <c r="AZ96" s="9">
        <f t="shared" si="52"/>
        <v>0</v>
      </c>
      <c r="BA96">
        <f t="shared" si="56"/>
        <v>3</v>
      </c>
      <c r="BB96">
        <f t="shared" si="57"/>
        <v>0</v>
      </c>
      <c r="BC96">
        <f t="shared" si="58"/>
        <v>3</v>
      </c>
    </row>
    <row r="97" spans="1:55" x14ac:dyDescent="0.25">
      <c r="A97">
        <v>68572</v>
      </c>
      <c r="B97" t="s">
        <v>110</v>
      </c>
      <c r="C97">
        <v>2019</v>
      </c>
      <c r="D97" t="s">
        <v>37</v>
      </c>
      <c r="E97" t="s">
        <v>38</v>
      </c>
      <c r="F97">
        <v>1</v>
      </c>
      <c r="G97" t="s">
        <v>40</v>
      </c>
      <c r="H97">
        <v>1.3666670000000001</v>
      </c>
      <c r="I97" t="s">
        <v>34</v>
      </c>
      <c r="J97">
        <v>468</v>
      </c>
      <c r="K97">
        <v>715</v>
      </c>
      <c r="L97">
        <v>0</v>
      </c>
      <c r="M97">
        <v>0</v>
      </c>
      <c r="N97">
        <v>0</v>
      </c>
      <c r="O97">
        <v>0.6</v>
      </c>
      <c r="P97">
        <v>0.8</v>
      </c>
      <c r="Q97">
        <v>1.05</v>
      </c>
      <c r="R97" t="s">
        <v>46</v>
      </c>
      <c r="S97">
        <v>5</v>
      </c>
      <c r="T97">
        <v>9</v>
      </c>
      <c r="U97" t="s">
        <v>47</v>
      </c>
      <c r="V97" t="s">
        <v>34</v>
      </c>
      <c r="W97" t="s">
        <v>55</v>
      </c>
      <c r="X97">
        <v>2019</v>
      </c>
      <c r="Y97" t="s">
        <v>37</v>
      </c>
      <c r="Z97" t="s">
        <v>38</v>
      </c>
      <c r="AA97">
        <v>1</v>
      </c>
      <c r="AB97">
        <v>0</v>
      </c>
      <c r="AC97">
        <v>209</v>
      </c>
      <c r="AD97">
        <v>1.05</v>
      </c>
      <c r="AE97">
        <v>0.2733334</v>
      </c>
      <c r="AF97">
        <v>750.75</v>
      </c>
      <c r="AG97" s="2">
        <f>IFERROR(VLOOKUP(B97,[1]Hoja2!$C$1:$AM$841,37,FALSE),"n/a")</f>
        <v>750.75000000000011</v>
      </c>
      <c r="AH97" s="10">
        <f>VLOOKUP(AX97,[1]Hoja2!$B$2:$AO$762,17,FALSE)</f>
        <v>210</v>
      </c>
      <c r="AI97" s="10">
        <f>VLOOKUP(AX97,[1]Hoja2!$B$2:$AO$762,23,FALSE)</f>
        <v>1.05</v>
      </c>
      <c r="AJ97" s="10">
        <f>VLOOKUP(AX97,[1]Hoja2!$B$2:$AO$762,28,FALSE)</f>
        <v>0</v>
      </c>
      <c r="AK97" s="10" t="str">
        <f>VLOOKUP(AX97,[1]Hoja2!$B$2:$AO$762,19,FALSE)</f>
        <v>A4 Mono MFPs</v>
      </c>
      <c r="AL97">
        <f t="shared" si="42"/>
        <v>1</v>
      </c>
      <c r="AM97">
        <f t="shared" si="43"/>
        <v>0</v>
      </c>
      <c r="AN97">
        <f t="shared" si="44"/>
        <v>1</v>
      </c>
      <c r="AO97">
        <f t="shared" si="45"/>
        <v>0</v>
      </c>
      <c r="AP97">
        <f t="shared" si="46"/>
        <v>1</v>
      </c>
      <c r="AQ97">
        <f t="shared" si="47"/>
        <v>0</v>
      </c>
      <c r="AR97">
        <f>+INDEX([1]Hoja2!$AM$2:$AM$841,MATCH(B97,[1]Hoja2!$C$2:$C$841,0))</f>
        <v>750.75000000000011</v>
      </c>
      <c r="AS97" t="str">
        <f t="shared" si="48"/>
        <v>03BT8024131</v>
      </c>
      <c r="AT97" s="2">
        <f>IFERROR(VLOOKUP(AS97,[1]Hoja2!$A$1:$AM$841,38,FALSE),"n/a")</f>
        <v>0</v>
      </c>
      <c r="AU97" s="8">
        <f t="shared" si="41"/>
        <v>1</v>
      </c>
      <c r="AV97">
        <f>VLOOKUP(B97,[1]Hoja2!$C$2:$AO$762,39,FALSE)</f>
        <v>1</v>
      </c>
      <c r="AW97">
        <f>IF(AU97=AV97,VLOOKUP(B97,[1]Hoja2!$C$2:$AO$762,37,FALSE),IF(AV97&lt;2,VLOOKUP(B97,[1]Hoja2!$C$2:$AO$762,37,FALSE)))</f>
        <v>750.75000000000011</v>
      </c>
      <c r="AX97" t="str">
        <f>B97 &amp; COUNTIF(B$2:B97, B97)</f>
        <v>03BT8024131</v>
      </c>
      <c r="AY97" s="10">
        <f>VLOOKUP(AX97,[1]Hoja2!$B$2:$AO$762,38,FALSE)</f>
        <v>750.75000000000011</v>
      </c>
      <c r="AZ97" s="9">
        <f t="shared" si="52"/>
        <v>0</v>
      </c>
      <c r="BA97">
        <f t="shared" si="56"/>
        <v>0</v>
      </c>
      <c r="BB97">
        <f t="shared" si="57"/>
        <v>0.2733334</v>
      </c>
      <c r="BC97">
        <f t="shared" si="58"/>
        <v>0</v>
      </c>
    </row>
    <row r="98" spans="1:55" hidden="1" x14ac:dyDescent="0.25">
      <c r="A98">
        <v>68573</v>
      </c>
      <c r="B98" t="s">
        <v>694</v>
      </c>
      <c r="C98">
        <v>2019</v>
      </c>
      <c r="D98" t="s">
        <v>37</v>
      </c>
      <c r="E98" t="s">
        <v>38</v>
      </c>
      <c r="F98">
        <v>1</v>
      </c>
      <c r="G98" t="s">
        <v>44</v>
      </c>
      <c r="H98">
        <v>0</v>
      </c>
      <c r="I98" t="s">
        <v>64</v>
      </c>
      <c r="J98">
        <v>655</v>
      </c>
      <c r="K98">
        <v>1365</v>
      </c>
      <c r="L98">
        <v>0</v>
      </c>
      <c r="M98">
        <v>0</v>
      </c>
      <c r="N98">
        <v>0.6</v>
      </c>
      <c r="O98">
        <v>0.8</v>
      </c>
      <c r="P98">
        <v>1.05</v>
      </c>
      <c r="Q98">
        <v>1.1000000000000001</v>
      </c>
      <c r="R98" t="s">
        <v>46</v>
      </c>
      <c r="S98">
        <v>5</v>
      </c>
      <c r="T98">
        <v>9</v>
      </c>
      <c r="U98" t="s">
        <v>47</v>
      </c>
      <c r="V98" t="s">
        <v>64</v>
      </c>
      <c r="W98" t="s">
        <v>50</v>
      </c>
      <c r="X98">
        <v>2019</v>
      </c>
      <c r="Y98" t="s">
        <v>37</v>
      </c>
      <c r="Z98" t="s">
        <v>38</v>
      </c>
      <c r="AA98">
        <v>1</v>
      </c>
      <c r="AB98">
        <v>0</v>
      </c>
      <c r="AC98">
        <v>10</v>
      </c>
      <c r="AD98">
        <v>0</v>
      </c>
      <c r="AE98">
        <v>0</v>
      </c>
      <c r="AF98">
        <v>1365</v>
      </c>
      <c r="AG98" s="2" t="str">
        <f>IFERROR(VLOOKUP(B98,[1]Hoja2!$C$1:$AM$841,37,FALSE),"n/a")</f>
        <v>n/a</v>
      </c>
      <c r="AH98" s="10" t="e">
        <f>VLOOKUP(AX98,[1]Hoja2!$B$2:$AO$762,17,FALSE)</f>
        <v>#N/A</v>
      </c>
      <c r="AI98" s="10" t="e">
        <f>VLOOKUP(AX98,[1]Hoja2!$B$2:$AO$762,23,FALSE)</f>
        <v>#N/A</v>
      </c>
      <c r="AJ98" s="10" t="e">
        <f>VLOOKUP(AX98,[1]Hoja2!$B$2:$AO$762,28,FALSE)</f>
        <v>#N/A</v>
      </c>
      <c r="AK98" s="10" t="e">
        <f>VLOOKUP(AX98,[1]Hoja2!$B$2:$AO$762,19,FALSE)</f>
        <v>#N/A</v>
      </c>
      <c r="AL98" t="e">
        <f t="shared" si="42"/>
        <v>#N/A</v>
      </c>
      <c r="AM98" t="e">
        <f t="shared" si="43"/>
        <v>#N/A</v>
      </c>
      <c r="AN98" t="e">
        <f t="shared" si="44"/>
        <v>#N/A</v>
      </c>
      <c r="AO98" t="e">
        <f t="shared" si="45"/>
        <v>#N/A</v>
      </c>
      <c r="AP98" t="e">
        <f t="shared" si="46"/>
        <v>#N/A</v>
      </c>
      <c r="AQ98" t="str">
        <f t="shared" si="47"/>
        <v>n/a</v>
      </c>
      <c r="AR98" t="e">
        <f>+INDEX([1]DETALLE!$AK$2:$AK$841,MATCH(B98,[1]DETALLE!$A$2:$A$841,0))</f>
        <v>#N/A</v>
      </c>
      <c r="AS98" t="str">
        <f>CONCATENATE(B98)</f>
        <v>06TB445710</v>
      </c>
      <c r="AT98" s="2" t="str">
        <f>IF(IFERROR(VLOOKUP(AS98,[1]Hoja2!$C$1:$AM$841,37,FALSE),"n/a")&lt;&gt;"n/a","a","n/a")</f>
        <v>n/a</v>
      </c>
      <c r="AU98" s="8">
        <f t="shared" si="41"/>
        <v>2</v>
      </c>
      <c r="AV98" t="e">
        <f>VLOOKUP(B98,[1]Hoja2!$C$2:$AO$762,39,FALSE)</f>
        <v>#N/A</v>
      </c>
      <c r="AW98" t="e">
        <f>IF(AU98=AV98,VLOOKUP(B98,[1]Hoja2!$C$2:$AO$762,37,FALSE),IF(AV98&lt;2,VLOOKUP(B98,[1]Hoja2!$C$2:$AO$762,37,FALSE)))</f>
        <v>#N/A</v>
      </c>
      <c r="AX98" t="str">
        <f>B98 &amp; COUNTIF(B$2:B98, B98)</f>
        <v>06TB4457101</v>
      </c>
      <c r="AY98" t="e">
        <f>VLOOKUP(AX98,[1]Hoja2!$B$2:$AO$762,38,FALSE)</f>
        <v>#N/A</v>
      </c>
      <c r="AZ98" s="9" t="e">
        <f t="shared" si="52"/>
        <v>#N/A</v>
      </c>
    </row>
    <row r="99" spans="1:55" x14ac:dyDescent="0.25">
      <c r="A99">
        <v>68578</v>
      </c>
      <c r="B99" t="s">
        <v>124</v>
      </c>
      <c r="C99">
        <v>2019</v>
      </c>
      <c r="D99" t="s">
        <v>37</v>
      </c>
      <c r="E99" t="s">
        <v>38</v>
      </c>
      <c r="F99">
        <v>1</v>
      </c>
      <c r="G99" t="s">
        <v>40</v>
      </c>
      <c r="H99">
        <v>0</v>
      </c>
      <c r="I99" t="s">
        <v>34</v>
      </c>
      <c r="J99">
        <v>468</v>
      </c>
      <c r="K99">
        <v>715</v>
      </c>
      <c r="L99">
        <v>0</v>
      </c>
      <c r="M99">
        <v>0</v>
      </c>
      <c r="N99">
        <v>0</v>
      </c>
      <c r="O99">
        <v>0.6</v>
      </c>
      <c r="P99">
        <v>0.8</v>
      </c>
      <c r="Q99">
        <v>1.05</v>
      </c>
      <c r="R99" t="s">
        <v>46</v>
      </c>
      <c r="S99">
        <v>5</v>
      </c>
      <c r="T99">
        <v>9</v>
      </c>
      <c r="U99" t="s">
        <v>47</v>
      </c>
      <c r="V99" t="s">
        <v>34</v>
      </c>
      <c r="W99" t="s">
        <v>59</v>
      </c>
      <c r="X99">
        <v>2019</v>
      </c>
      <c r="Y99" t="s">
        <v>37</v>
      </c>
      <c r="Z99" t="s">
        <v>38</v>
      </c>
      <c r="AA99">
        <v>1</v>
      </c>
      <c r="AB99">
        <v>0</v>
      </c>
      <c r="AC99">
        <v>3</v>
      </c>
      <c r="AD99">
        <v>0</v>
      </c>
      <c r="AE99">
        <v>0</v>
      </c>
      <c r="AF99">
        <v>0</v>
      </c>
      <c r="AG99" s="2">
        <f>IFERROR(VLOOKUP(B99,[1]Hoja2!$C$1:$AM$841,37,FALSE),"n/a")</f>
        <v>0</v>
      </c>
      <c r="AH99" s="10">
        <f>VLOOKUP(AX99,[1]Hoja2!$B$2:$AO$762,17,FALSE)</f>
        <v>3</v>
      </c>
      <c r="AI99" s="10">
        <f>VLOOKUP(AX99,[1]Hoja2!$B$2:$AO$762,23,FALSE)</f>
        <v>0</v>
      </c>
      <c r="AJ99" s="10">
        <f>VLOOKUP(AX99,[1]Hoja2!$B$2:$AO$762,28,FALSE)</f>
        <v>0.374</v>
      </c>
      <c r="AK99" s="10" t="str">
        <f>VLOOKUP(AX99,[1]Hoja2!$B$2:$AO$762,19,FALSE)</f>
        <v>A4 Mono MFPs</v>
      </c>
      <c r="AL99">
        <f t="shared" si="42"/>
        <v>1</v>
      </c>
      <c r="AM99">
        <f t="shared" si="43"/>
        <v>1</v>
      </c>
      <c r="AN99">
        <f t="shared" si="44"/>
        <v>1</v>
      </c>
      <c r="AO99">
        <f t="shared" si="45"/>
        <v>0</v>
      </c>
      <c r="AP99">
        <f t="shared" si="46"/>
        <v>1</v>
      </c>
      <c r="AQ99">
        <f t="shared" si="47"/>
        <v>0</v>
      </c>
      <c r="AR99">
        <f>+INDEX([1]Hoja2!$AM$2:$AM$841,MATCH(B99,[1]Hoja2!$C$2:$C$841,0))</f>
        <v>0</v>
      </c>
      <c r="AS99" t="str">
        <f t="shared" si="48"/>
        <v>0C7X2468431</v>
      </c>
      <c r="AT99" s="2">
        <f>IFERROR(VLOOKUP(AS99,[1]Hoja2!$A$1:$AM$841,38,FALSE),"n/a")</f>
        <v>0</v>
      </c>
      <c r="AU99" s="8">
        <f t="shared" si="41"/>
        <v>1</v>
      </c>
      <c r="AV99">
        <f>VLOOKUP(B99,[1]Hoja2!$C$2:$AO$762,39,FALSE)</f>
        <v>1</v>
      </c>
      <c r="AW99">
        <f>IF(AU99=AV99,VLOOKUP(B99,[1]Hoja2!$C$2:$AO$762,37,FALSE),IF(AV99&lt;2,VLOOKUP(B99,[1]Hoja2!$C$2:$AO$762,37,FALSE)))</f>
        <v>0</v>
      </c>
      <c r="AX99" t="str">
        <f>B99 &amp; COUNTIF(B$2:B99, B99)</f>
        <v>0C7X2468431</v>
      </c>
      <c r="AY99" s="10">
        <f>VLOOKUP(AX99,[1]Hoja2!$B$2:$AO$762,38,FALSE)</f>
        <v>0</v>
      </c>
      <c r="AZ99" s="9">
        <f t="shared" si="52"/>
        <v>0</v>
      </c>
      <c r="BA99">
        <f>IF(Q99="NA",2,IF(OR(G99="INSTALACION NUEVA",G99="Mantenimiento preventivo"),3,IF(AND(AC99&lt;AH99,AL99&lt;&gt;1),4,IF(AY99&gt;AF99,1,0))))</f>
        <v>0</v>
      </c>
      <c r="BB99">
        <f>AE99-AJ99</f>
        <v>-0.374</v>
      </c>
      <c r="BC99">
        <f>+_xlfn.IFS(Q99="NA",2,OR(G99="INSTALACION NUEVA",G99="Mantenimiento preventivo"),3,AND(AC99&lt;AH99,AL99&lt;&gt;1),4,AY99&gt;AF99,1,TRUE,0)</f>
        <v>0</v>
      </c>
    </row>
    <row r="100" spans="1:55" hidden="1" x14ac:dyDescent="0.25">
      <c r="A100">
        <v>68581</v>
      </c>
      <c r="B100" t="s">
        <v>695</v>
      </c>
      <c r="C100">
        <v>2019</v>
      </c>
      <c r="D100" t="s">
        <v>37</v>
      </c>
      <c r="E100" t="s">
        <v>38</v>
      </c>
      <c r="F100">
        <v>1</v>
      </c>
      <c r="G100" t="s">
        <v>44</v>
      </c>
      <c r="H100">
        <v>0</v>
      </c>
      <c r="I100" t="s">
        <v>34</v>
      </c>
      <c r="J100">
        <v>468</v>
      </c>
      <c r="K100">
        <v>715</v>
      </c>
      <c r="L100">
        <v>0</v>
      </c>
      <c r="M100">
        <v>0</v>
      </c>
      <c r="N100">
        <v>0</v>
      </c>
      <c r="O100">
        <v>0.6</v>
      </c>
      <c r="P100">
        <v>0.8</v>
      </c>
      <c r="Q100">
        <v>1.05</v>
      </c>
      <c r="R100" t="s">
        <v>46</v>
      </c>
      <c r="S100">
        <v>5</v>
      </c>
      <c r="T100">
        <v>9</v>
      </c>
      <c r="U100" t="s">
        <v>47</v>
      </c>
      <c r="V100" t="s">
        <v>34</v>
      </c>
      <c r="W100" t="s">
        <v>50</v>
      </c>
      <c r="X100">
        <v>2019</v>
      </c>
      <c r="Y100" t="s">
        <v>37</v>
      </c>
      <c r="Z100" t="s">
        <v>38</v>
      </c>
      <c r="AA100">
        <v>1</v>
      </c>
      <c r="AB100">
        <v>1</v>
      </c>
      <c r="AC100">
        <v>17</v>
      </c>
      <c r="AD100">
        <v>0</v>
      </c>
      <c r="AE100">
        <v>0</v>
      </c>
      <c r="AF100">
        <v>0</v>
      </c>
      <c r="AG100" s="2" t="str">
        <f>IFERROR(VLOOKUP(B100,[1]Hoja2!$C$1:$AM$841,37,FALSE),"n/a")</f>
        <v>n/a</v>
      </c>
      <c r="AH100" s="10" t="e">
        <f>VLOOKUP(AX100,[1]Hoja2!$B$2:$AO$762,17,FALSE)</f>
        <v>#N/A</v>
      </c>
      <c r="AI100" s="10" t="e">
        <f>VLOOKUP(AX100,[1]Hoja2!$B$2:$AO$762,23,FALSE)</f>
        <v>#N/A</v>
      </c>
      <c r="AJ100" s="10" t="e">
        <f>VLOOKUP(AX100,[1]Hoja2!$B$2:$AO$762,28,FALSE)</f>
        <v>#N/A</v>
      </c>
      <c r="AK100" s="10" t="e">
        <f>VLOOKUP(AX100,[1]Hoja2!$B$2:$AO$762,19,FALSE)</f>
        <v>#N/A</v>
      </c>
      <c r="AL100" t="e">
        <f t="shared" si="42"/>
        <v>#N/A</v>
      </c>
      <c r="AM100" t="e">
        <f t="shared" si="43"/>
        <v>#N/A</v>
      </c>
      <c r="AN100" t="e">
        <f t="shared" si="44"/>
        <v>#N/A</v>
      </c>
      <c r="AO100" t="e">
        <f t="shared" si="45"/>
        <v>#N/A</v>
      </c>
      <c r="AP100" t="e">
        <f t="shared" si="46"/>
        <v>#N/A</v>
      </c>
      <c r="AQ100" t="str">
        <f t="shared" si="47"/>
        <v>n/a</v>
      </c>
      <c r="AR100" t="e">
        <f>+INDEX([1]DETALLE!$AK$2:$AK$841,MATCH(B100,[1]DETALLE!$A$2:$A$841,0))</f>
        <v>#N/A</v>
      </c>
      <c r="AS100" t="str">
        <f>CONCATENATE(B100)</f>
        <v>09HB331668</v>
      </c>
      <c r="AT100" s="2" t="str">
        <f>IF(IFERROR(VLOOKUP(AS100,[1]Hoja2!$C$1:$AM$841,37,FALSE),"n/a")&lt;&gt;"n/a","a","n/a")</f>
        <v>n/a</v>
      </c>
      <c r="AU100" s="8">
        <f t="shared" si="41"/>
        <v>2</v>
      </c>
      <c r="AV100" t="e">
        <f>VLOOKUP(B100,[1]Hoja2!$C$2:$AO$762,39,FALSE)</f>
        <v>#N/A</v>
      </c>
      <c r="AW100" t="e">
        <f>IF(AU100=AV100,VLOOKUP(B100,[1]Hoja2!$C$2:$AO$762,37,FALSE),IF(AV100&lt;2,VLOOKUP(B100,[1]Hoja2!$C$2:$AO$762,37,FALSE)))</f>
        <v>#N/A</v>
      </c>
      <c r="AX100" t="str">
        <f>B100 &amp; COUNTIF(B$2:B100, B100)</f>
        <v>09HB3316681</v>
      </c>
      <c r="AY100" t="e">
        <f>VLOOKUP(AX100,[1]Hoja2!$B$2:$AO$762,38,FALSE)</f>
        <v>#N/A</v>
      </c>
      <c r="AZ100" s="9" t="e">
        <f t="shared" si="52"/>
        <v>#N/A</v>
      </c>
    </row>
    <row r="101" spans="1:55" x14ac:dyDescent="0.25">
      <c r="A101">
        <v>68583</v>
      </c>
      <c r="B101" t="s">
        <v>129</v>
      </c>
      <c r="C101">
        <v>2019</v>
      </c>
      <c r="D101" t="s">
        <v>37</v>
      </c>
      <c r="E101" t="s">
        <v>38</v>
      </c>
      <c r="F101">
        <v>1</v>
      </c>
      <c r="G101" t="s">
        <v>40</v>
      </c>
      <c r="H101">
        <v>0.3</v>
      </c>
      <c r="I101" t="s">
        <v>58</v>
      </c>
      <c r="J101">
        <v>655</v>
      </c>
      <c r="K101">
        <v>1365</v>
      </c>
      <c r="L101">
        <v>0</v>
      </c>
      <c r="M101">
        <v>0</v>
      </c>
      <c r="N101">
        <v>0.6</v>
      </c>
      <c r="O101">
        <v>0.8</v>
      </c>
      <c r="P101">
        <v>1.05</v>
      </c>
      <c r="Q101">
        <v>1.1000000000000001</v>
      </c>
      <c r="R101" t="s">
        <v>46</v>
      </c>
      <c r="S101">
        <v>5</v>
      </c>
      <c r="T101">
        <v>9</v>
      </c>
      <c r="U101" t="s">
        <v>47</v>
      </c>
      <c r="V101" t="s">
        <v>58</v>
      </c>
      <c r="W101" t="s">
        <v>130</v>
      </c>
      <c r="X101">
        <v>2019</v>
      </c>
      <c r="Y101" t="s">
        <v>37</v>
      </c>
      <c r="Z101" t="s">
        <v>38</v>
      </c>
      <c r="AA101">
        <v>2</v>
      </c>
      <c r="AB101">
        <v>0</v>
      </c>
      <c r="AC101">
        <v>11</v>
      </c>
      <c r="AD101">
        <v>0.6</v>
      </c>
      <c r="AE101">
        <v>0.06</v>
      </c>
      <c r="AF101">
        <v>819</v>
      </c>
      <c r="AG101" s="2">
        <f>IFERROR(VLOOKUP(B101,[1]Hoja2!$C$1:$AM$841,37,FALSE),"n/a")</f>
        <v>0</v>
      </c>
      <c r="AH101" s="10">
        <f>VLOOKUP(AX101,[1]Hoja2!$B$2:$AO$762,17,FALSE)</f>
        <v>2</v>
      </c>
      <c r="AI101" s="10">
        <f>VLOOKUP(AX101,[1]Hoja2!$B$2:$AO$762,23,FALSE)</f>
        <v>0</v>
      </c>
      <c r="AJ101" s="10">
        <f>VLOOKUP(AX101,[1]Hoja2!$B$2:$AO$762,28,FALSE)</f>
        <v>6.9999999999999993E-2</v>
      </c>
      <c r="AK101" s="10" t="str">
        <f>VLOOKUP(AX101,[1]Hoja2!$B$2:$AO$762,19,FALSE)</f>
        <v>Departmental Digital</v>
      </c>
      <c r="AL101">
        <f t="shared" si="42"/>
        <v>0</v>
      </c>
      <c r="AM101">
        <f t="shared" si="43"/>
        <v>0</v>
      </c>
      <c r="AN101">
        <f t="shared" si="44"/>
        <v>0</v>
      </c>
      <c r="AO101">
        <f t="shared" si="45"/>
        <v>0</v>
      </c>
      <c r="AP101">
        <f t="shared" si="46"/>
        <v>1</v>
      </c>
      <c r="AQ101">
        <f t="shared" si="47"/>
        <v>0</v>
      </c>
      <c r="AR101">
        <f>+INDEX([1]Hoja2!$AM$2:$AM$841,MATCH(B101,[1]Hoja2!$C$2:$C$841,0))</f>
        <v>0</v>
      </c>
      <c r="AS101" t="str">
        <f t="shared" si="48"/>
        <v>0EX92861231</v>
      </c>
      <c r="AT101" s="2">
        <f>IFERROR(VLOOKUP(AS101,[1]Hoja2!$A$1:$AM$841,38,FALSE),"n/a")</f>
        <v>0</v>
      </c>
      <c r="AU101" s="8">
        <f t="shared" si="41"/>
        <v>4</v>
      </c>
      <c r="AV101">
        <f>VLOOKUP(B101,[1]Hoja2!$C$2:$AO$762,39,FALSE)</f>
        <v>4</v>
      </c>
      <c r="AW101">
        <f>IF(AU101=AV101,VLOOKUP(B101,[1]Hoja2!$C$2:$AO$762,37,FALSE),IF(AV101&lt;2,VLOOKUP(B101,[1]Hoja2!$C$2:$AO$762,37,FALSE)))</f>
        <v>0</v>
      </c>
      <c r="AX101" t="str">
        <f>B101 &amp; COUNTIF(B$2:B101, B101)</f>
        <v>0EX92861231</v>
      </c>
      <c r="AY101" s="10">
        <f>VLOOKUP(AX101,[1]Hoja2!$B$2:$AO$762,38,FALSE)</f>
        <v>0</v>
      </c>
      <c r="AZ101" s="9">
        <f t="shared" si="52"/>
        <v>0</v>
      </c>
      <c r="BA101">
        <f t="shared" ref="BA101:BA102" si="59">IF(Q101="NA",2,IF(OR(G101="INSTALACION NUEVA",G101="Mantenimiento preventivo"),3,IF(AND(AC101&lt;AH101,AL101&lt;&gt;1),4,IF(AY101&gt;AF101,1,0))))</f>
        <v>0</v>
      </c>
      <c r="BB101">
        <f t="shared" ref="BB101:BB102" si="60">AE101-AJ101</f>
        <v>-9.999999999999995E-3</v>
      </c>
      <c r="BC101">
        <f t="shared" ref="BC101:BC102" si="61">+_xlfn.IFS(Q101="NA",2,OR(G101="INSTALACION NUEVA",G101="Mantenimiento preventivo"),3,AND(AC101&lt;AH101,AL101&lt;&gt;1),4,AY101&gt;AF101,1,TRUE,0)</f>
        <v>0</v>
      </c>
    </row>
    <row r="102" spans="1:55" x14ac:dyDescent="0.25">
      <c r="A102">
        <v>68585</v>
      </c>
      <c r="B102" t="s">
        <v>137</v>
      </c>
      <c r="C102">
        <v>2019</v>
      </c>
      <c r="D102" t="s">
        <v>37</v>
      </c>
      <c r="E102" t="s">
        <v>38</v>
      </c>
      <c r="F102">
        <v>1</v>
      </c>
      <c r="G102" t="s">
        <v>40</v>
      </c>
      <c r="H102">
        <v>1.75</v>
      </c>
      <c r="I102" t="s">
        <v>48</v>
      </c>
      <c r="J102">
        <v>1116</v>
      </c>
      <c r="K102">
        <v>2145</v>
      </c>
      <c r="L102">
        <v>0.6</v>
      </c>
      <c r="M102">
        <v>0.8</v>
      </c>
      <c r="N102">
        <v>1.05</v>
      </c>
      <c r="O102">
        <v>1.1000000000000001</v>
      </c>
      <c r="P102">
        <v>1.1499999999999999</v>
      </c>
      <c r="Q102">
        <v>1.2</v>
      </c>
      <c r="R102" t="s">
        <v>46</v>
      </c>
      <c r="S102">
        <v>3</v>
      </c>
      <c r="T102">
        <v>6</v>
      </c>
      <c r="U102" t="s">
        <v>47</v>
      </c>
      <c r="V102" t="s">
        <v>48</v>
      </c>
      <c r="W102" t="s">
        <v>50</v>
      </c>
      <c r="X102">
        <v>2019</v>
      </c>
      <c r="Y102" t="s">
        <v>37</v>
      </c>
      <c r="Z102" t="s">
        <v>38</v>
      </c>
      <c r="AA102">
        <v>2</v>
      </c>
      <c r="AB102">
        <v>0</v>
      </c>
      <c r="AC102">
        <v>32</v>
      </c>
      <c r="AD102">
        <v>1.1499999999999999</v>
      </c>
      <c r="AE102">
        <v>0.58333333333333304</v>
      </c>
      <c r="AF102">
        <v>2466.75</v>
      </c>
      <c r="AG102" s="2">
        <f>IFERROR(VLOOKUP(B102,[1]Hoja2!$C$1:$AM$841,37,FALSE),"n/a")</f>
        <v>1287</v>
      </c>
      <c r="AH102" s="10">
        <f>VLOOKUP(AX102,[1]Hoja2!$B$2:$AO$762,17,FALSE)</f>
        <v>3</v>
      </c>
      <c r="AI102" s="10">
        <f>VLOOKUP(AX102,[1]Hoja2!$B$2:$AO$762,23,FALSE)</f>
        <v>0.6</v>
      </c>
      <c r="AJ102" s="10">
        <f>VLOOKUP(AX102,[1]Hoja2!$B$2:$AO$762,28,FALSE)</f>
        <v>0.94</v>
      </c>
      <c r="AK102" s="10" t="str">
        <f>VLOOKUP(AX102,[1]Hoja2!$B$2:$AO$762,19,FALSE)</f>
        <v>High End Cut Sheet</v>
      </c>
      <c r="AL102">
        <f t="shared" si="42"/>
        <v>0</v>
      </c>
      <c r="AM102">
        <f t="shared" si="43"/>
        <v>0</v>
      </c>
      <c r="AN102">
        <f t="shared" si="44"/>
        <v>0</v>
      </c>
      <c r="AO102">
        <f t="shared" si="45"/>
        <v>0</v>
      </c>
      <c r="AP102">
        <f t="shared" si="46"/>
        <v>1</v>
      </c>
      <c r="AQ102">
        <f t="shared" si="47"/>
        <v>0</v>
      </c>
      <c r="AR102">
        <f>+INDEX([1]Hoja2!$AM$2:$AM$841,MATCH(B102,[1]Hoja2!$C$2:$C$841,0))</f>
        <v>1287</v>
      </c>
      <c r="AS102" t="str">
        <f t="shared" si="48"/>
        <v>0UHA0020041</v>
      </c>
      <c r="AT102" s="2">
        <f>IFERROR(VLOOKUP(AS102,[1]Hoja2!$A$1:$AM$841,38,FALSE),"n/a")</f>
        <v>0</v>
      </c>
      <c r="AU102" s="8">
        <f t="shared" si="41"/>
        <v>3</v>
      </c>
      <c r="AV102">
        <f>VLOOKUP(B102,[1]Hoja2!$C$2:$AO$762,39,FALSE)</f>
        <v>3</v>
      </c>
      <c r="AW102">
        <f>IF(AU102=AV102,VLOOKUP(B102,[1]Hoja2!$C$2:$AO$762,37,FALSE),IF(AV102&lt;2,VLOOKUP(B102,[1]Hoja2!$C$2:$AO$762,37,FALSE)))</f>
        <v>1287</v>
      </c>
      <c r="AX102" t="str">
        <f>B102 &amp; COUNTIF(B$2:B102, B102)</f>
        <v>0UHA0020041</v>
      </c>
      <c r="AY102" s="10">
        <f>VLOOKUP(AX102,[1]Hoja2!$B$2:$AO$762,38,FALSE)</f>
        <v>1287</v>
      </c>
      <c r="AZ102" s="9">
        <f t="shared" si="52"/>
        <v>0</v>
      </c>
      <c r="BA102">
        <f t="shared" si="59"/>
        <v>0</v>
      </c>
      <c r="BB102">
        <f t="shared" si="60"/>
        <v>-0.35666666666666691</v>
      </c>
      <c r="BC102">
        <f t="shared" si="61"/>
        <v>0</v>
      </c>
    </row>
    <row r="103" spans="1:55" hidden="1" x14ac:dyDescent="0.25">
      <c r="A103">
        <v>68587</v>
      </c>
      <c r="B103" t="s">
        <v>696</v>
      </c>
      <c r="C103">
        <v>2019</v>
      </c>
      <c r="D103" t="s">
        <v>37</v>
      </c>
      <c r="E103" t="s">
        <v>38</v>
      </c>
      <c r="F103">
        <v>1</v>
      </c>
      <c r="G103" t="s">
        <v>44</v>
      </c>
      <c r="H103">
        <v>0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S103" t="s">
        <v>33</v>
      </c>
      <c r="T103" t="s">
        <v>33</v>
      </c>
      <c r="V103" t="s">
        <v>34</v>
      </c>
      <c r="W103" t="s">
        <v>50</v>
      </c>
      <c r="X103">
        <v>2019</v>
      </c>
      <c r="Y103" t="s">
        <v>37</v>
      </c>
      <c r="Z103" t="s">
        <v>38</v>
      </c>
      <c r="AA103">
        <v>1</v>
      </c>
      <c r="AB103" t="s">
        <v>33</v>
      </c>
      <c r="AC103">
        <v>13</v>
      </c>
      <c r="AD103">
        <v>0</v>
      </c>
      <c r="AE103">
        <v>0</v>
      </c>
      <c r="AF103">
        <v>0</v>
      </c>
      <c r="AG103" s="2" t="str">
        <f>IFERROR(VLOOKUP(B103,[1]Hoja2!$C$1:$AM$841,37,FALSE),"n/a")</f>
        <v>n/a</v>
      </c>
      <c r="AH103" s="10" t="e">
        <f>VLOOKUP(AX103,[1]Hoja2!$B$2:$AO$762,17,FALSE)</f>
        <v>#N/A</v>
      </c>
      <c r="AI103" s="10" t="e">
        <f>VLOOKUP(AX103,[1]Hoja2!$B$2:$AO$762,23,FALSE)</f>
        <v>#N/A</v>
      </c>
      <c r="AJ103" s="10" t="e">
        <f>VLOOKUP(AX103,[1]Hoja2!$B$2:$AO$762,28,FALSE)</f>
        <v>#N/A</v>
      </c>
      <c r="AK103" s="10" t="e">
        <f>VLOOKUP(AX103,[1]Hoja2!$B$2:$AO$762,19,FALSE)</f>
        <v>#N/A</v>
      </c>
      <c r="AL103" t="e">
        <f t="shared" si="42"/>
        <v>#N/A</v>
      </c>
      <c r="AM103" t="e">
        <f t="shared" si="43"/>
        <v>#N/A</v>
      </c>
      <c r="AN103" t="e">
        <f t="shared" si="44"/>
        <v>#N/A</v>
      </c>
      <c r="AO103" t="e">
        <f t="shared" si="45"/>
        <v>#N/A</v>
      </c>
      <c r="AP103" t="e">
        <f t="shared" si="46"/>
        <v>#N/A</v>
      </c>
      <c r="AQ103" t="str">
        <f t="shared" si="47"/>
        <v>n/a</v>
      </c>
      <c r="AR103" t="e">
        <f>+INDEX([1]DETALLE!$AK$2:$AK$841,MATCH(B103,[1]DETALLE!$A$2:$A$841,0))</f>
        <v>#N/A</v>
      </c>
      <c r="AS103" t="str">
        <f>CONCATENATE(B103)</f>
        <v>09HB331667</v>
      </c>
      <c r="AT103" s="2" t="str">
        <f>IF(IFERROR(VLOOKUP(AS103,[1]Hoja2!$C$1:$AM$841,37,FALSE),"n/a")&lt;&gt;"n/a","a","n/a")</f>
        <v>n/a</v>
      </c>
      <c r="AU103" s="8">
        <f t="shared" si="41"/>
        <v>1</v>
      </c>
      <c r="AV103" t="e">
        <f>VLOOKUP(B103,[1]Hoja2!$C$2:$AO$762,39,FALSE)</f>
        <v>#N/A</v>
      </c>
      <c r="AW103" t="e">
        <f>IF(AU103=AV103,VLOOKUP(B103,[1]Hoja2!$C$2:$AO$762,37,FALSE),IF(AV103&lt;2,VLOOKUP(B103,[1]Hoja2!$C$2:$AO$762,37,FALSE)))</f>
        <v>#N/A</v>
      </c>
      <c r="AX103" t="str">
        <f>B103 &amp; COUNTIF(B$2:B103, B103)</f>
        <v>09HB3316671</v>
      </c>
      <c r="AY103" t="e">
        <f>VLOOKUP(AX103,[1]Hoja2!$B$2:$AO$762,38,FALSE)</f>
        <v>#N/A</v>
      </c>
      <c r="AZ103" s="9" t="e">
        <f t="shared" si="52"/>
        <v>#N/A</v>
      </c>
    </row>
    <row r="104" spans="1:55" x14ac:dyDescent="0.25">
      <c r="A104">
        <v>68589</v>
      </c>
      <c r="B104" t="s">
        <v>120</v>
      </c>
      <c r="C104">
        <v>2019</v>
      </c>
      <c r="D104" t="s">
        <v>37</v>
      </c>
      <c r="E104" t="s">
        <v>38</v>
      </c>
      <c r="F104">
        <v>1</v>
      </c>
      <c r="G104" t="s">
        <v>40</v>
      </c>
      <c r="H104">
        <v>1.9166669999999999</v>
      </c>
      <c r="I104" t="s">
        <v>45</v>
      </c>
      <c r="J104">
        <v>803</v>
      </c>
      <c r="K104">
        <v>1573</v>
      </c>
      <c r="L104">
        <v>0.2</v>
      </c>
      <c r="M104">
        <v>0.6</v>
      </c>
      <c r="N104">
        <v>0.8</v>
      </c>
      <c r="O104">
        <v>1.05</v>
      </c>
      <c r="P104">
        <v>1.1000000000000001</v>
      </c>
      <c r="Q104">
        <v>1.1499999999999999</v>
      </c>
      <c r="R104" t="s">
        <v>46</v>
      </c>
      <c r="S104">
        <v>4</v>
      </c>
      <c r="T104">
        <v>6</v>
      </c>
      <c r="U104" t="s">
        <v>47</v>
      </c>
      <c r="V104" t="s">
        <v>48</v>
      </c>
      <c r="W104" t="s">
        <v>42</v>
      </c>
      <c r="X104">
        <v>2019</v>
      </c>
      <c r="Y104" t="s">
        <v>37</v>
      </c>
      <c r="Z104" t="s">
        <v>38</v>
      </c>
      <c r="AA104">
        <v>4</v>
      </c>
      <c r="AB104">
        <v>0</v>
      </c>
      <c r="AC104">
        <v>6</v>
      </c>
      <c r="AD104">
        <v>0.6</v>
      </c>
      <c r="AE104">
        <v>0.47916674999999997</v>
      </c>
      <c r="AF104">
        <v>943.8</v>
      </c>
      <c r="AG104" s="2">
        <f>IFERROR(VLOOKUP(B104,[1]Hoja2!$C$1:$AM$841,37,FALSE),"n/a")</f>
        <v>1258.4000000000003</v>
      </c>
      <c r="AH104" s="10">
        <f>VLOOKUP(AX104,[1]Hoja2!$B$2:$AO$762,17,FALSE)</f>
        <v>12</v>
      </c>
      <c r="AI104" s="10">
        <f>VLOOKUP(AX104,[1]Hoja2!$B$2:$AO$762,23,FALSE)</f>
        <v>0.8</v>
      </c>
      <c r="AJ104" s="10">
        <f>VLOOKUP(AX104,[1]Hoja2!$B$2:$AO$762,28,FALSE)</f>
        <v>0.5675</v>
      </c>
      <c r="AK104" s="10" t="str">
        <f>VLOOKUP(AX104,[1]Hoja2!$B$2:$AO$762,19,FALSE)</f>
        <v>Light Production Digital Business</v>
      </c>
      <c r="AL104">
        <f t="shared" si="42"/>
        <v>0</v>
      </c>
      <c r="AM104">
        <f t="shared" si="43"/>
        <v>0</v>
      </c>
      <c r="AN104">
        <f t="shared" si="44"/>
        <v>0</v>
      </c>
      <c r="AO104">
        <f t="shared" si="45"/>
        <v>0</v>
      </c>
      <c r="AP104">
        <f t="shared" si="46"/>
        <v>1</v>
      </c>
      <c r="AQ104">
        <f t="shared" si="47"/>
        <v>1</v>
      </c>
      <c r="AR104">
        <f>+INDEX([1]Hoja2!$AM$2:$AM$841,MATCH(B104,[1]Hoja2!$C$2:$C$841,0))</f>
        <v>1258.4000000000003</v>
      </c>
      <c r="AS104" t="str">
        <f t="shared" si="48"/>
        <v>0BG29471591</v>
      </c>
      <c r="AT104" s="2">
        <f>IFERROR(VLOOKUP(AS104,[1]Hoja2!$A$1:$AM$841,38,FALSE),"n/a")</f>
        <v>0</v>
      </c>
      <c r="AU104" s="8">
        <f t="shared" si="41"/>
        <v>2</v>
      </c>
      <c r="AV104">
        <f>VLOOKUP(B104,[1]Hoja2!$C$2:$AO$762,39,FALSE)</f>
        <v>1</v>
      </c>
      <c r="AW104">
        <f>IF(AU104=AV104,VLOOKUP(B104,[1]Hoja2!$C$2:$AO$762,37,FALSE),IF(AV104&lt;2,VLOOKUP(B104,[1]Hoja2!$C$2:$AO$762,37,FALSE)))</f>
        <v>1258.4000000000003</v>
      </c>
      <c r="AX104" t="str">
        <f>B104 &amp; COUNTIF(B$2:B104, B104)</f>
        <v>0BG29471591</v>
      </c>
      <c r="AY104" s="10">
        <f>VLOOKUP(AX104,[1]Hoja2!$B$2:$AO$762,38,FALSE)</f>
        <v>1258.4000000000003</v>
      </c>
      <c r="AZ104" s="9">
        <f t="shared" si="52"/>
        <v>0</v>
      </c>
      <c r="BA104">
        <f>IF(Q104="NA",2,IF(OR(G104="INSTALACION NUEVA",G104="Mantenimiento preventivo"),3,IF(AND(AC104&lt;AH104,AL104&lt;&gt;1),4,IF(AY104&gt;AF104,1,0))))</f>
        <v>4</v>
      </c>
      <c r="BB104">
        <f>AE104-AJ104</f>
        <v>-8.833325000000003E-2</v>
      </c>
      <c r="BC104">
        <f>+_xlfn.IFS(Q104="NA",2,OR(G104="INSTALACION NUEVA",G104="Mantenimiento preventivo"),3,AND(AC104&lt;AH104,AL104&lt;&gt;1),4,AY104&gt;AF104,1,TRUE,0)</f>
        <v>4</v>
      </c>
    </row>
    <row r="105" spans="1:55" hidden="1" x14ac:dyDescent="0.25">
      <c r="A105">
        <v>68590</v>
      </c>
      <c r="B105" t="s">
        <v>697</v>
      </c>
      <c r="C105">
        <v>2019</v>
      </c>
      <c r="D105" t="s">
        <v>37</v>
      </c>
      <c r="E105" t="s">
        <v>38</v>
      </c>
      <c r="F105">
        <v>1</v>
      </c>
      <c r="G105" t="s">
        <v>40</v>
      </c>
      <c r="H105">
        <v>1.3333330000000001</v>
      </c>
      <c r="I105" t="s">
        <v>116</v>
      </c>
      <c r="J105">
        <v>655</v>
      </c>
      <c r="K105">
        <v>1365</v>
      </c>
      <c r="L105">
        <v>0</v>
      </c>
      <c r="M105">
        <v>0</v>
      </c>
      <c r="N105">
        <v>0.6</v>
      </c>
      <c r="O105">
        <v>0.8</v>
      </c>
      <c r="P105">
        <v>1.05</v>
      </c>
      <c r="Q105">
        <v>1.1000000000000001</v>
      </c>
      <c r="R105" t="s">
        <v>46</v>
      </c>
      <c r="S105">
        <v>5</v>
      </c>
      <c r="T105">
        <v>9</v>
      </c>
      <c r="U105" t="s">
        <v>47</v>
      </c>
      <c r="V105" t="s">
        <v>45</v>
      </c>
      <c r="W105" t="s">
        <v>50</v>
      </c>
      <c r="X105">
        <v>2019</v>
      </c>
      <c r="Y105" t="s">
        <v>37</v>
      </c>
      <c r="Z105" t="s">
        <v>38</v>
      </c>
      <c r="AA105">
        <v>1</v>
      </c>
      <c r="AB105">
        <v>1</v>
      </c>
      <c r="AC105">
        <v>33</v>
      </c>
      <c r="AD105">
        <v>0</v>
      </c>
      <c r="AE105">
        <v>0</v>
      </c>
      <c r="AF105">
        <v>0</v>
      </c>
      <c r="AG105" s="2" t="str">
        <f>IFERROR(VLOOKUP(B105,[1]Hoja2!$C$1:$AM$841,37,FALSE),"n/a")</f>
        <v>n/a</v>
      </c>
      <c r="AH105" s="10" t="e">
        <f>VLOOKUP(AX105,[1]Hoja2!$B$2:$AO$762,17,FALSE)</f>
        <v>#N/A</v>
      </c>
      <c r="AI105" s="10" t="e">
        <f>VLOOKUP(AX105,[1]Hoja2!$B$2:$AO$762,23,FALSE)</f>
        <v>#N/A</v>
      </c>
      <c r="AJ105" s="10" t="e">
        <f>VLOOKUP(AX105,[1]Hoja2!$B$2:$AO$762,28,FALSE)</f>
        <v>#N/A</v>
      </c>
      <c r="AK105" s="10" t="e">
        <f>VLOOKUP(AX105,[1]Hoja2!$B$2:$AO$762,19,FALSE)</f>
        <v>#N/A</v>
      </c>
      <c r="AL105" t="e">
        <f t="shared" si="42"/>
        <v>#N/A</v>
      </c>
      <c r="AM105" t="e">
        <f t="shared" si="43"/>
        <v>#N/A</v>
      </c>
      <c r="AN105" t="e">
        <f t="shared" si="44"/>
        <v>#N/A</v>
      </c>
      <c r="AO105" t="e">
        <f t="shared" si="45"/>
        <v>#N/A</v>
      </c>
      <c r="AP105" t="e">
        <f t="shared" si="46"/>
        <v>#N/A</v>
      </c>
      <c r="AQ105" t="str">
        <f t="shared" si="47"/>
        <v>n/a</v>
      </c>
      <c r="AR105">
        <f>+INDEX([1]DETALLE!$AK$2:$AK$841,MATCH(B105,[1]DETALLE!$A$2:$A$841,0))</f>
        <v>1730.3000000000004</v>
      </c>
      <c r="AS105" t="str">
        <f>CONCATENATE(B105)</f>
        <v>0Y4X847064</v>
      </c>
      <c r="AT105" s="2" t="str">
        <f>IF(IFERROR(VLOOKUP(AS105,[1]Hoja2!$C$1:$AM$841,37,FALSE),"n/a")&lt;&gt;"n/a","a","n/a")</f>
        <v>n/a</v>
      </c>
      <c r="AU105" s="8">
        <f t="shared" si="41"/>
        <v>2</v>
      </c>
      <c r="AV105" t="e">
        <f>VLOOKUP(B105,[1]Hoja2!$C$2:$AO$762,39,FALSE)</f>
        <v>#N/A</v>
      </c>
      <c r="AW105" t="e">
        <f>IF(AU105=AV105,VLOOKUP(B105,[1]Hoja2!$C$2:$AO$762,37,FALSE),IF(AV105&lt;2,VLOOKUP(B105,[1]Hoja2!$C$2:$AO$762,37,FALSE)))</f>
        <v>#N/A</v>
      </c>
      <c r="AX105" t="str">
        <f>B105 &amp; COUNTIF(B$2:B105, B105)</f>
        <v>0Y4X8470641</v>
      </c>
      <c r="AY105" t="e">
        <f>VLOOKUP(AX105,[1]Hoja2!$B$2:$AO$762,38,FALSE)</f>
        <v>#N/A</v>
      </c>
      <c r="AZ105" s="9" t="e">
        <f t="shared" si="52"/>
        <v>#N/A</v>
      </c>
    </row>
    <row r="106" spans="1:55" x14ac:dyDescent="0.25">
      <c r="A106">
        <v>68602</v>
      </c>
      <c r="B106" t="s">
        <v>698</v>
      </c>
      <c r="C106">
        <v>2019</v>
      </c>
      <c r="D106" t="s">
        <v>37</v>
      </c>
      <c r="E106" t="s">
        <v>38</v>
      </c>
      <c r="F106">
        <v>1</v>
      </c>
      <c r="G106" t="s">
        <v>40</v>
      </c>
      <c r="H106">
        <v>4.1500000000000004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S106" t="s">
        <v>33</v>
      </c>
      <c r="T106" t="s">
        <v>33</v>
      </c>
      <c r="V106" t="s">
        <v>34</v>
      </c>
      <c r="W106" t="s">
        <v>80</v>
      </c>
      <c r="X106">
        <v>2019</v>
      </c>
      <c r="Y106" t="s">
        <v>37</v>
      </c>
      <c r="Z106" t="s">
        <v>38</v>
      </c>
      <c r="AA106">
        <v>9</v>
      </c>
      <c r="AB106" t="s">
        <v>33</v>
      </c>
      <c r="AC106">
        <v>0</v>
      </c>
      <c r="AD106">
        <v>0</v>
      </c>
      <c r="AE106">
        <v>0</v>
      </c>
      <c r="AF106">
        <v>0</v>
      </c>
      <c r="AG106" s="2">
        <f>IFERROR(VLOOKUP(B106,[1]Hoja2!$C$1:$AM$841,37,FALSE),"n/a")</f>
        <v>750.75000000000011</v>
      </c>
      <c r="AH106" s="10">
        <f>VLOOKUP(AX106,[1]Hoja2!$B$2:$AO$762,17,FALSE)</f>
        <v>640</v>
      </c>
      <c r="AI106" s="10">
        <f>VLOOKUP(AX106,[1]Hoja2!$B$2:$AO$762,23,FALSE)</f>
        <v>1.05</v>
      </c>
      <c r="AJ106" s="10">
        <f>VLOOKUP(AX106,[1]Hoja2!$B$2:$AO$762,28,FALSE)</f>
        <v>0.51333333333333331</v>
      </c>
      <c r="AK106" s="10" t="str">
        <f>VLOOKUP(AX106,[1]Hoja2!$B$2:$AO$762,19,FALSE)</f>
        <v>A4 Mono MFPs</v>
      </c>
      <c r="AL106">
        <f t="shared" si="42"/>
        <v>0</v>
      </c>
      <c r="AM106">
        <f t="shared" si="43"/>
        <v>0</v>
      </c>
      <c r="AN106">
        <f t="shared" si="44"/>
        <v>0</v>
      </c>
      <c r="AO106">
        <f t="shared" si="45"/>
        <v>0</v>
      </c>
      <c r="AP106">
        <f t="shared" si="46"/>
        <v>0</v>
      </c>
      <c r="AQ106">
        <f t="shared" si="47"/>
        <v>1</v>
      </c>
      <c r="AR106">
        <f>+INDEX([1]Hoja2!$AM$2:$AM$841,MATCH(B106,[1]Hoja2!$C$2:$C$841,0))</f>
        <v>750.75000000000011</v>
      </c>
      <c r="AS106" t="str">
        <f t="shared" si="48"/>
        <v>0C4X0081221</v>
      </c>
      <c r="AT106" s="2">
        <f>IFERROR(VLOOKUP(AS106,[1]Hoja2!$A$1:$AM$841,38,FALSE),"n/a")</f>
        <v>0</v>
      </c>
      <c r="AU106" s="8">
        <f t="shared" si="41"/>
        <v>1</v>
      </c>
      <c r="AV106">
        <f>VLOOKUP(B106,[1]Hoja2!$C$2:$AO$762,39,FALSE)</f>
        <v>1</v>
      </c>
      <c r="AW106">
        <f>IF(AU106=AV106,VLOOKUP(B106,[1]Hoja2!$C$2:$AO$762,37,FALSE),IF(AV106&lt;2,VLOOKUP(B106,[1]Hoja2!$C$2:$AO$762,37,FALSE)))</f>
        <v>750.75000000000011</v>
      </c>
      <c r="AX106" t="str">
        <f>B106 &amp; COUNTIF(B$2:B106, B106)</f>
        <v>0C4X0081221</v>
      </c>
      <c r="AY106" s="10">
        <f>VLOOKUP(AX106,[1]Hoja2!$B$2:$AO$762,38,FALSE)</f>
        <v>750.75000000000011</v>
      </c>
      <c r="AZ106" s="9">
        <f t="shared" si="52"/>
        <v>0</v>
      </c>
      <c r="BA106">
        <f t="shared" ref="BA106:BA107" si="62">IF(Q106="NA",2,IF(OR(G106="INSTALACION NUEVA",G106="Mantenimiento preventivo"),3,IF(AND(AC106&lt;AH106,AL106&lt;&gt;1),4,IF(AY106&gt;AF106,1,0))))</f>
        <v>2</v>
      </c>
      <c r="BB106">
        <f t="shared" ref="BB106:BB107" si="63">AE106-AJ106</f>
        <v>-0.51333333333333331</v>
      </c>
      <c r="BC106">
        <f t="shared" ref="BC106:BC107" si="64">+_xlfn.IFS(Q106="NA",2,OR(G106="INSTALACION NUEVA",G106="Mantenimiento preventivo"),3,AND(AC106&lt;AH106,AL106&lt;&gt;1),4,AY106&gt;AF106,1,TRUE,0)</f>
        <v>2</v>
      </c>
    </row>
    <row r="107" spans="1:55" x14ac:dyDescent="0.25">
      <c r="A107">
        <v>68614</v>
      </c>
      <c r="B107" t="s">
        <v>108</v>
      </c>
      <c r="C107">
        <v>2019</v>
      </c>
      <c r="D107" t="s">
        <v>37</v>
      </c>
      <c r="E107" t="s">
        <v>38</v>
      </c>
      <c r="F107">
        <v>1</v>
      </c>
      <c r="G107" t="s">
        <v>44</v>
      </c>
      <c r="H107">
        <v>0</v>
      </c>
      <c r="I107" t="s">
        <v>58</v>
      </c>
      <c r="J107">
        <v>655</v>
      </c>
      <c r="K107">
        <v>1365</v>
      </c>
      <c r="L107">
        <v>0</v>
      </c>
      <c r="M107">
        <v>0</v>
      </c>
      <c r="N107">
        <v>0.6</v>
      </c>
      <c r="O107">
        <v>0.8</v>
      </c>
      <c r="P107">
        <v>1.05</v>
      </c>
      <c r="Q107">
        <v>1.1000000000000001</v>
      </c>
      <c r="R107" t="s">
        <v>46</v>
      </c>
      <c r="S107">
        <v>5</v>
      </c>
      <c r="T107">
        <v>9</v>
      </c>
      <c r="U107" t="s">
        <v>47</v>
      </c>
      <c r="V107" t="s">
        <v>45</v>
      </c>
      <c r="W107" t="s">
        <v>50</v>
      </c>
      <c r="X107">
        <v>2019</v>
      </c>
      <c r="Y107" t="s">
        <v>37</v>
      </c>
      <c r="Z107" t="s">
        <v>38</v>
      </c>
      <c r="AA107">
        <v>1</v>
      </c>
      <c r="AB107">
        <v>0</v>
      </c>
      <c r="AC107">
        <v>54</v>
      </c>
      <c r="AD107">
        <v>0</v>
      </c>
      <c r="AE107">
        <v>0</v>
      </c>
      <c r="AF107">
        <v>1365</v>
      </c>
      <c r="AG107" s="2">
        <f>IFERROR(VLOOKUP(B107,[1]Hoja2!$C$1:$AM$841,37,FALSE),"n/a")</f>
        <v>1501.5000000000002</v>
      </c>
      <c r="AH107" s="10">
        <f>VLOOKUP(AX107,[1]Hoja2!$B$2:$AO$762,17,FALSE)</f>
        <v>77</v>
      </c>
      <c r="AI107" s="10">
        <f>VLOOKUP(AX107,[1]Hoja2!$B$2:$AO$762,23,FALSE)</f>
        <v>1.1000000000000001</v>
      </c>
      <c r="AJ107" s="10">
        <f>VLOOKUP(AX107,[1]Hoja2!$B$2:$AO$762,28,FALSE)</f>
        <v>0.374</v>
      </c>
      <c r="AK107" s="10" t="str">
        <f>VLOOKUP(AX107,[1]Hoja2!$B$2:$AO$762,19,FALSE)</f>
        <v>Departmental Digital</v>
      </c>
      <c r="AL107">
        <f t="shared" si="42"/>
        <v>0</v>
      </c>
      <c r="AM107">
        <f t="shared" si="43"/>
        <v>0</v>
      </c>
      <c r="AN107">
        <f t="shared" si="44"/>
        <v>0</v>
      </c>
      <c r="AO107">
        <f t="shared" si="45"/>
        <v>0</v>
      </c>
      <c r="AP107">
        <f t="shared" si="46"/>
        <v>1</v>
      </c>
      <c r="AQ107">
        <f t="shared" si="47"/>
        <v>1</v>
      </c>
      <c r="AR107">
        <f>+INDEX([1]Hoja2!$AM$2:$AM$841,MATCH(B107,[1]Hoja2!$C$2:$C$841,0))</f>
        <v>1501.5000000000002</v>
      </c>
      <c r="AS107" t="str">
        <f t="shared" si="48"/>
        <v>03AG8797121</v>
      </c>
      <c r="AT107" s="2">
        <f>IFERROR(VLOOKUP(AS107,[1]Hoja2!$A$1:$AM$841,38,FALSE),"n/a")</f>
        <v>0</v>
      </c>
      <c r="AU107" s="8">
        <f t="shared" si="41"/>
        <v>2</v>
      </c>
      <c r="AV107">
        <f>VLOOKUP(B107,[1]Hoja2!$C$2:$AO$762,39,FALSE)</f>
        <v>1</v>
      </c>
      <c r="AW107">
        <f>IF(AU107=AV107,VLOOKUP(B107,[1]Hoja2!$C$2:$AO$762,37,FALSE),IF(AV107&lt;2,VLOOKUP(B107,[1]Hoja2!$C$2:$AO$762,37,FALSE)))</f>
        <v>1501.5000000000002</v>
      </c>
      <c r="AX107" t="str">
        <f>B107 &amp; COUNTIF(B$2:B107, B107)</f>
        <v>03AG8797121</v>
      </c>
      <c r="AY107" s="10">
        <f>VLOOKUP(AX107,[1]Hoja2!$B$2:$AO$762,38,FALSE)</f>
        <v>1501.5000000000002</v>
      </c>
      <c r="AZ107" s="9">
        <f t="shared" si="52"/>
        <v>0</v>
      </c>
      <c r="BA107">
        <f t="shared" si="62"/>
        <v>3</v>
      </c>
      <c r="BB107">
        <f t="shared" si="63"/>
        <v>-0.374</v>
      </c>
      <c r="BC107">
        <f t="shared" si="64"/>
        <v>3</v>
      </c>
    </row>
    <row r="108" spans="1:55" hidden="1" x14ac:dyDescent="0.25">
      <c r="A108">
        <v>68623</v>
      </c>
      <c r="B108" t="s">
        <v>128</v>
      </c>
      <c r="C108">
        <v>2019</v>
      </c>
      <c r="D108" t="s">
        <v>37</v>
      </c>
      <c r="E108" t="s">
        <v>38</v>
      </c>
      <c r="F108">
        <v>1</v>
      </c>
      <c r="G108" t="s">
        <v>44</v>
      </c>
      <c r="H108">
        <v>0</v>
      </c>
      <c r="I108" t="s">
        <v>116</v>
      </c>
      <c r="J108">
        <v>655</v>
      </c>
      <c r="K108">
        <v>1365</v>
      </c>
      <c r="L108">
        <v>0</v>
      </c>
      <c r="M108">
        <v>0</v>
      </c>
      <c r="N108">
        <v>0.6</v>
      </c>
      <c r="O108">
        <v>0.8</v>
      </c>
      <c r="P108">
        <v>1.05</v>
      </c>
      <c r="Q108">
        <v>1.1000000000000001</v>
      </c>
      <c r="R108" t="s">
        <v>46</v>
      </c>
      <c r="S108">
        <v>5</v>
      </c>
      <c r="T108">
        <v>9</v>
      </c>
      <c r="U108" t="s">
        <v>47</v>
      </c>
      <c r="V108" t="s">
        <v>58</v>
      </c>
      <c r="W108" t="s">
        <v>55</v>
      </c>
      <c r="X108">
        <v>2019</v>
      </c>
      <c r="Y108" t="s">
        <v>37</v>
      </c>
      <c r="Z108" t="s">
        <v>38</v>
      </c>
      <c r="AA108">
        <v>2</v>
      </c>
      <c r="AB108">
        <v>0</v>
      </c>
      <c r="AC108">
        <v>24</v>
      </c>
      <c r="AD108">
        <v>0</v>
      </c>
      <c r="AE108">
        <v>0</v>
      </c>
      <c r="AF108">
        <v>1365</v>
      </c>
      <c r="AG108" s="2" t="str">
        <f>IFERROR(VLOOKUP(B108,[1]Hoja2!$C$1:$AM$841,37,FALSE),"n/a")</f>
        <v>n/a</v>
      </c>
      <c r="AH108" s="10" t="e">
        <f>VLOOKUP(AX108,[1]Hoja2!$B$2:$AO$762,17,FALSE)</f>
        <v>#N/A</v>
      </c>
      <c r="AI108" s="10" t="e">
        <f>VLOOKUP(AX108,[1]Hoja2!$B$2:$AO$762,23,FALSE)</f>
        <v>#N/A</v>
      </c>
      <c r="AJ108" s="10" t="e">
        <f>VLOOKUP(AX108,[1]Hoja2!$B$2:$AO$762,28,FALSE)</f>
        <v>#N/A</v>
      </c>
      <c r="AK108" s="10" t="e">
        <f>VLOOKUP(AX108,[1]Hoja2!$B$2:$AO$762,19,FALSE)</f>
        <v>#N/A</v>
      </c>
      <c r="AL108" t="e">
        <f t="shared" si="42"/>
        <v>#N/A</v>
      </c>
      <c r="AM108" t="e">
        <f t="shared" si="43"/>
        <v>#N/A</v>
      </c>
      <c r="AN108" t="e">
        <f t="shared" si="44"/>
        <v>#N/A</v>
      </c>
      <c r="AO108" t="e">
        <f t="shared" si="45"/>
        <v>#N/A</v>
      </c>
      <c r="AP108" t="e">
        <f t="shared" si="46"/>
        <v>#N/A</v>
      </c>
      <c r="AQ108" t="str">
        <f t="shared" si="47"/>
        <v>n/a</v>
      </c>
      <c r="AR108" t="e">
        <f>+INDEX([1]DETALLE!$AK$2:$AK$841,MATCH(B108,[1]DETALLE!$A$2:$A$841,0))</f>
        <v>#N/A</v>
      </c>
      <c r="AS108" t="str">
        <f>CONCATENATE(B108)</f>
        <v>0EX7407523</v>
      </c>
      <c r="AT108" s="2" t="str">
        <f>IF(IFERROR(VLOOKUP(AS108,[1]Hoja2!$C$1:$AM$841,37,FALSE),"n/a")&lt;&gt;"n/a","a","n/a")</f>
        <v>n/a</v>
      </c>
      <c r="AU108" s="8">
        <f t="shared" si="41"/>
        <v>1</v>
      </c>
      <c r="AV108" t="e">
        <f>VLOOKUP(B108,[1]Hoja2!$C$2:$AO$762,39,FALSE)</f>
        <v>#N/A</v>
      </c>
      <c r="AW108" t="e">
        <f>IF(AU108=AV108,VLOOKUP(B108,[1]Hoja2!$C$2:$AO$762,37,FALSE),IF(AV108&lt;2,VLOOKUP(B108,[1]Hoja2!$C$2:$AO$762,37,FALSE)))</f>
        <v>#N/A</v>
      </c>
      <c r="AX108" t="str">
        <f>B108 &amp; COUNTIF(B$2:B108, B108)</f>
        <v>0EX74075231</v>
      </c>
      <c r="AY108" t="e">
        <f>VLOOKUP(AX108,[1]Hoja2!$B$2:$AO$762,38,FALSE)</f>
        <v>#N/A</v>
      </c>
      <c r="AZ108" s="9" t="e">
        <f t="shared" si="52"/>
        <v>#N/A</v>
      </c>
    </row>
    <row r="109" spans="1:55" x14ac:dyDescent="0.25">
      <c r="A109">
        <v>68625</v>
      </c>
      <c r="B109" t="s">
        <v>699</v>
      </c>
      <c r="C109">
        <v>2019</v>
      </c>
      <c r="D109" t="s">
        <v>37</v>
      </c>
      <c r="E109" t="s">
        <v>38</v>
      </c>
      <c r="F109">
        <v>1</v>
      </c>
      <c r="G109" t="s">
        <v>40</v>
      </c>
      <c r="H109">
        <v>1.2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S109" t="s">
        <v>33</v>
      </c>
      <c r="T109" t="s">
        <v>33</v>
      </c>
      <c r="V109" t="s">
        <v>34</v>
      </c>
      <c r="W109" t="s">
        <v>42</v>
      </c>
      <c r="X109">
        <v>2019</v>
      </c>
      <c r="Y109" t="s">
        <v>37</v>
      </c>
      <c r="Z109" t="s">
        <v>38</v>
      </c>
      <c r="AA109">
        <v>2</v>
      </c>
      <c r="AB109" t="s">
        <v>33</v>
      </c>
      <c r="AC109">
        <v>0</v>
      </c>
      <c r="AD109">
        <v>0</v>
      </c>
      <c r="AE109">
        <v>0</v>
      </c>
      <c r="AF109">
        <v>0</v>
      </c>
      <c r="AG109" s="2">
        <f>IFERROR(VLOOKUP(B109,[1]Hoja2!$C$1:$AM$841,37,FALSE),"n/a")</f>
        <v>750.75000000000011</v>
      </c>
      <c r="AH109" s="10">
        <f>VLOOKUP(AX109,[1]Hoja2!$B$2:$AO$762,17,FALSE)</f>
        <v>2678</v>
      </c>
      <c r="AI109" s="10">
        <f>VLOOKUP(AX109,[1]Hoja2!$B$2:$AO$762,23,FALSE)</f>
        <v>1.05</v>
      </c>
      <c r="AJ109" s="10">
        <f>VLOOKUP(AX109,[1]Hoja2!$B$2:$AO$762,28,FALSE)</f>
        <v>0.32</v>
      </c>
      <c r="AK109" s="10" t="str">
        <f>VLOOKUP(AX109,[1]Hoja2!$B$2:$AO$762,19,FALSE)</f>
        <v>A4 Mono MFPs</v>
      </c>
      <c r="AL109">
        <f t="shared" si="42"/>
        <v>0</v>
      </c>
      <c r="AM109">
        <f t="shared" si="43"/>
        <v>0</v>
      </c>
      <c r="AN109">
        <f t="shared" si="44"/>
        <v>0</v>
      </c>
      <c r="AO109">
        <f t="shared" si="45"/>
        <v>0</v>
      </c>
      <c r="AP109">
        <f t="shared" si="46"/>
        <v>0</v>
      </c>
      <c r="AQ109">
        <f t="shared" si="47"/>
        <v>1</v>
      </c>
      <c r="AR109">
        <f>+INDEX([1]Hoja2!$AM$2:$AM$841,MATCH(B109,[1]Hoja2!$C$2:$C$841,0))</f>
        <v>750.75000000000011</v>
      </c>
      <c r="AS109" t="str">
        <f t="shared" si="48"/>
        <v>5BT7050401</v>
      </c>
      <c r="AT109" s="2">
        <f>IFERROR(VLOOKUP(AS109,[1]Hoja2!$A$1:$AM$841,38,FALSE),"n/a")</f>
        <v>0</v>
      </c>
      <c r="AU109" s="8">
        <f t="shared" si="41"/>
        <v>1</v>
      </c>
      <c r="AV109">
        <f>VLOOKUP(B109,[1]Hoja2!$C$2:$AO$762,39,FALSE)</f>
        <v>1</v>
      </c>
      <c r="AW109">
        <f>IF(AU109=AV109,VLOOKUP(B109,[1]Hoja2!$C$2:$AO$762,37,FALSE),IF(AV109&lt;2,VLOOKUP(B109,[1]Hoja2!$C$2:$AO$762,37,FALSE)))</f>
        <v>750.75000000000011</v>
      </c>
      <c r="AX109" t="str">
        <f>B109 &amp; COUNTIF(B$2:B109, B109)</f>
        <v>5BT7050401</v>
      </c>
      <c r="AY109" s="10">
        <f>VLOOKUP(AX109,[1]Hoja2!$B$2:$AO$762,38,FALSE)</f>
        <v>750.75000000000011</v>
      </c>
      <c r="AZ109" s="9">
        <f t="shared" si="52"/>
        <v>0</v>
      </c>
      <c r="BA109">
        <f t="shared" ref="BA109:BA114" si="65">IF(Q109="NA",2,IF(OR(G109="INSTALACION NUEVA",G109="Mantenimiento preventivo"),3,IF(AND(AC109&lt;AH109,AL109&lt;&gt;1),4,IF(AY109&gt;AF109,1,0))))</f>
        <v>2</v>
      </c>
      <c r="BB109">
        <f t="shared" ref="BB109:BB114" si="66">AE109-AJ109</f>
        <v>-0.32</v>
      </c>
      <c r="BC109">
        <f t="shared" ref="BC109:BC114" si="67">+_xlfn.IFS(Q109="NA",2,OR(G109="INSTALACION NUEVA",G109="Mantenimiento preventivo"),3,AND(AC109&lt;AH109,AL109&lt;&gt;1),4,AY109&gt;AF109,1,TRUE,0)</f>
        <v>2</v>
      </c>
    </row>
    <row r="110" spans="1:55" x14ac:dyDescent="0.25">
      <c r="A110">
        <v>68631</v>
      </c>
      <c r="B110" t="s">
        <v>148</v>
      </c>
      <c r="C110">
        <v>2019</v>
      </c>
      <c r="D110" t="s">
        <v>37</v>
      </c>
      <c r="E110" t="s">
        <v>38</v>
      </c>
      <c r="F110">
        <v>1</v>
      </c>
      <c r="G110" t="s">
        <v>40</v>
      </c>
      <c r="H110">
        <v>0.05</v>
      </c>
      <c r="I110" t="s">
        <v>54</v>
      </c>
      <c r="J110">
        <v>803</v>
      </c>
      <c r="K110">
        <v>1573</v>
      </c>
      <c r="L110">
        <v>0.2</v>
      </c>
      <c r="M110">
        <v>0.6</v>
      </c>
      <c r="N110">
        <v>0.8</v>
      </c>
      <c r="O110">
        <v>1.05</v>
      </c>
      <c r="P110">
        <v>1.1000000000000001</v>
      </c>
      <c r="Q110">
        <v>1.1499999999999999</v>
      </c>
      <c r="R110" t="s">
        <v>46</v>
      </c>
      <c r="S110">
        <v>4</v>
      </c>
      <c r="T110">
        <v>6</v>
      </c>
      <c r="U110" t="s">
        <v>47</v>
      </c>
      <c r="V110" t="s">
        <v>54</v>
      </c>
      <c r="W110" t="s">
        <v>50</v>
      </c>
      <c r="X110">
        <v>2019</v>
      </c>
      <c r="Y110" t="s">
        <v>37</v>
      </c>
      <c r="Z110" t="s">
        <v>38</v>
      </c>
      <c r="AA110">
        <v>3</v>
      </c>
      <c r="AB110">
        <v>0</v>
      </c>
      <c r="AC110">
        <v>6</v>
      </c>
      <c r="AD110">
        <v>0.6</v>
      </c>
      <c r="AE110">
        <v>1.2500000000000001E-2</v>
      </c>
      <c r="AF110">
        <v>943.8</v>
      </c>
      <c r="AG110" s="2">
        <f>IFERROR(VLOOKUP(B110,[1]Hoja2!$C$1:$AM$841,37,FALSE),"n/a")</f>
        <v>943.80000000000007</v>
      </c>
      <c r="AH110" s="10">
        <f>VLOOKUP(AX110,[1]Hoja2!$B$2:$AO$762,17,FALSE)</f>
        <v>6</v>
      </c>
      <c r="AI110" s="10">
        <f>VLOOKUP(AX110,[1]Hoja2!$B$2:$AO$762,23,FALSE)</f>
        <v>0.6</v>
      </c>
      <c r="AJ110" s="10">
        <f>VLOOKUP(AX110,[1]Hoja2!$B$2:$AO$762,28,FALSE)</f>
        <v>9.2499999999999999E-2</v>
      </c>
      <c r="AK110" s="10" t="str">
        <f>VLOOKUP(AX110,[1]Hoja2!$B$2:$AO$762,19,FALSE)</f>
        <v>Entry Production Color Low/Mid</v>
      </c>
      <c r="AL110">
        <f t="shared" si="42"/>
        <v>1</v>
      </c>
      <c r="AM110">
        <f t="shared" si="43"/>
        <v>1</v>
      </c>
      <c r="AN110">
        <f t="shared" si="44"/>
        <v>1</v>
      </c>
      <c r="AO110">
        <f t="shared" si="45"/>
        <v>0</v>
      </c>
      <c r="AP110">
        <f t="shared" si="46"/>
        <v>1</v>
      </c>
      <c r="AQ110">
        <f t="shared" si="47"/>
        <v>0</v>
      </c>
      <c r="AR110">
        <f>+INDEX([1]Hoja2!$AM$2:$AM$841,MATCH(B110,[1]Hoja2!$C$2:$C$841,0))</f>
        <v>943.80000000000007</v>
      </c>
      <c r="AS110" t="str">
        <f t="shared" si="48"/>
        <v>0XPN3965741</v>
      </c>
      <c r="AT110" s="2">
        <f>IFERROR(VLOOKUP(AS110,[1]Hoja2!$A$1:$AM$841,38,FALSE),"n/a")</f>
        <v>0</v>
      </c>
      <c r="AU110" s="8">
        <f t="shared" si="41"/>
        <v>3</v>
      </c>
      <c r="AV110">
        <f>VLOOKUP(B110,[1]Hoja2!$C$2:$AO$762,39,FALSE)</f>
        <v>3</v>
      </c>
      <c r="AW110">
        <f>IF(AU110=AV110,VLOOKUP(B110,[1]Hoja2!$C$2:$AO$762,37,FALSE),IF(AV110&lt;2,VLOOKUP(B110,[1]Hoja2!$C$2:$AO$762,37,FALSE)))</f>
        <v>943.80000000000007</v>
      </c>
      <c r="AX110" t="str">
        <f>B110 &amp; COUNTIF(B$2:B110, B110)</f>
        <v>0XPN3965741</v>
      </c>
      <c r="AY110" s="10">
        <f>VLOOKUP(AX110,[1]Hoja2!$B$2:$AO$762,38,FALSE)</f>
        <v>943.80000000000007</v>
      </c>
      <c r="AZ110" s="9">
        <f t="shared" si="52"/>
        <v>0</v>
      </c>
      <c r="BA110">
        <f t="shared" si="65"/>
        <v>0</v>
      </c>
      <c r="BB110">
        <f t="shared" si="66"/>
        <v>-0.08</v>
      </c>
      <c r="BC110">
        <f t="shared" si="67"/>
        <v>0</v>
      </c>
    </row>
    <row r="111" spans="1:55" x14ac:dyDescent="0.25">
      <c r="A111">
        <v>68632</v>
      </c>
      <c r="B111" t="s">
        <v>136</v>
      </c>
      <c r="C111">
        <v>2019</v>
      </c>
      <c r="D111" t="s">
        <v>37</v>
      </c>
      <c r="E111" t="s">
        <v>38</v>
      </c>
      <c r="F111">
        <v>1</v>
      </c>
      <c r="G111" t="s">
        <v>44</v>
      </c>
      <c r="H111">
        <v>0</v>
      </c>
      <c r="I111" t="s">
        <v>66</v>
      </c>
      <c r="J111">
        <v>468</v>
      </c>
      <c r="K111">
        <v>715</v>
      </c>
      <c r="L111">
        <v>0</v>
      </c>
      <c r="M111">
        <v>0</v>
      </c>
      <c r="N111">
        <v>0</v>
      </c>
      <c r="O111">
        <v>0.6</v>
      </c>
      <c r="P111">
        <v>0.8</v>
      </c>
      <c r="Q111">
        <v>1.05</v>
      </c>
      <c r="R111" t="s">
        <v>46</v>
      </c>
      <c r="S111">
        <v>5</v>
      </c>
      <c r="T111">
        <v>9</v>
      </c>
      <c r="U111" t="s">
        <v>47</v>
      </c>
      <c r="V111" t="s">
        <v>58</v>
      </c>
      <c r="W111" t="s">
        <v>55</v>
      </c>
      <c r="X111">
        <v>2019</v>
      </c>
      <c r="Y111" t="s">
        <v>37</v>
      </c>
      <c r="Z111" t="s">
        <v>38</v>
      </c>
      <c r="AA111">
        <v>3</v>
      </c>
      <c r="AB111">
        <v>0</v>
      </c>
      <c r="AC111">
        <v>13</v>
      </c>
      <c r="AD111">
        <v>0</v>
      </c>
      <c r="AE111">
        <v>0</v>
      </c>
      <c r="AF111">
        <v>715</v>
      </c>
      <c r="AG111" s="2">
        <f>IFERROR(VLOOKUP(B111,[1]Hoja2!$C$1:$AM$841,37,FALSE),"n/a")</f>
        <v>715.00000000000011</v>
      </c>
      <c r="AH111" s="10" t="str">
        <f>VLOOKUP(AX111,[1]Hoja2!$B$2:$AO$762,17,FALSE)</f>
        <v xml:space="preserve">  </v>
      </c>
      <c r="AI111" s="10">
        <f>VLOOKUP(AX111,[1]Hoja2!$B$2:$AO$762,23,FALSE)</f>
        <v>1</v>
      </c>
      <c r="AJ111" s="10">
        <f>VLOOKUP(AX111,[1]Hoja2!$B$2:$AO$762,28,FALSE)</f>
        <v>1</v>
      </c>
      <c r="AK111" s="10" t="str">
        <f>VLOOKUP(AX111,[1]Hoja2!$B$2:$AO$762,19,FALSE)</f>
        <v>Color Laser Printers</v>
      </c>
      <c r="AL111">
        <f t="shared" si="42"/>
        <v>1</v>
      </c>
      <c r="AM111">
        <f t="shared" si="43"/>
        <v>0</v>
      </c>
      <c r="AN111">
        <f t="shared" si="44"/>
        <v>0</v>
      </c>
      <c r="AO111">
        <f t="shared" si="45"/>
        <v>0</v>
      </c>
      <c r="AP111">
        <f t="shared" si="46"/>
        <v>1</v>
      </c>
      <c r="AQ111">
        <f t="shared" si="47"/>
        <v>0</v>
      </c>
      <c r="AR111">
        <f>+INDEX([1]Hoja2!$AM$2:$AM$841,MATCH(B111,[1]Hoja2!$C$2:$C$841,0))</f>
        <v>715.00000000000011</v>
      </c>
      <c r="AS111" t="str">
        <f>CONCATENATE(B111)</f>
        <v>0RXD109069</v>
      </c>
      <c r="AT111" s="2">
        <f>IFERROR(VLOOKUP(AS111,[1]Hoja2!$C$1:$AM$841,37,FALSE),"n/a")</f>
        <v>715.00000000000011</v>
      </c>
      <c r="AU111" s="8">
        <f t="shared" si="41"/>
        <v>2</v>
      </c>
      <c r="AV111">
        <f>VLOOKUP(B111,[1]Hoja2!$C$2:$AO$762,39,FALSE)</f>
        <v>1</v>
      </c>
      <c r="AW111">
        <f>IF(AU111=AV111,VLOOKUP(B111,[1]Hoja2!$C$2:$AO$762,37,FALSE),IF(AV111&lt;2,VLOOKUP(B111,[1]Hoja2!$C$2:$AO$762,37,FALSE)))</f>
        <v>715.00000000000011</v>
      </c>
      <c r="AX111" t="str">
        <f>B111 &amp; COUNTIF(B$2:B111, B111)</f>
        <v>0RXD1090691</v>
      </c>
      <c r="AY111" s="10">
        <f>VLOOKUP(AX111,[1]Hoja2!$B$2:$AO$762,38,FALSE)</f>
        <v>715.00000000000011</v>
      </c>
      <c r="AZ111" s="9">
        <f t="shared" si="52"/>
        <v>0</v>
      </c>
      <c r="BA111">
        <f t="shared" si="65"/>
        <v>3</v>
      </c>
      <c r="BB111">
        <f t="shared" si="66"/>
        <v>-1</v>
      </c>
      <c r="BC111">
        <f t="shared" si="67"/>
        <v>3</v>
      </c>
    </row>
    <row r="112" spans="1:55" x14ac:dyDescent="0.25">
      <c r="A112">
        <v>68641</v>
      </c>
      <c r="B112" t="s">
        <v>134</v>
      </c>
      <c r="C112">
        <v>2019</v>
      </c>
      <c r="D112" t="s">
        <v>37</v>
      </c>
      <c r="E112" t="s">
        <v>38</v>
      </c>
      <c r="F112">
        <v>1</v>
      </c>
      <c r="G112" t="s">
        <v>40</v>
      </c>
      <c r="H112">
        <v>0.3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S112" t="s">
        <v>33</v>
      </c>
      <c r="T112" t="s">
        <v>33</v>
      </c>
      <c r="V112" t="s">
        <v>64</v>
      </c>
      <c r="W112" t="s">
        <v>73</v>
      </c>
      <c r="X112">
        <v>2019</v>
      </c>
      <c r="Y112" t="s">
        <v>37</v>
      </c>
      <c r="Z112" t="s">
        <v>38</v>
      </c>
      <c r="AA112">
        <v>2</v>
      </c>
      <c r="AB112" t="s">
        <v>33</v>
      </c>
      <c r="AC112">
        <v>0</v>
      </c>
      <c r="AD112">
        <v>0</v>
      </c>
      <c r="AE112">
        <v>0</v>
      </c>
      <c r="AF112">
        <v>0</v>
      </c>
      <c r="AG112" s="2">
        <f>IFERROR(VLOOKUP(B112,[1]Hoja2!$C$1:$AM$841,37,FALSE),"n/a")</f>
        <v>819</v>
      </c>
      <c r="AH112" s="10">
        <f>VLOOKUP(AX112,[1]Hoja2!$B$2:$AO$762,17,FALSE)</f>
        <v>11</v>
      </c>
      <c r="AI112" s="10">
        <f>VLOOKUP(AX112,[1]Hoja2!$B$2:$AO$762,23,FALSE)</f>
        <v>0.6</v>
      </c>
      <c r="AJ112" s="10">
        <f>VLOOKUP(AX112,[1]Hoja2!$B$2:$AO$762,28,FALSE)</f>
        <v>0</v>
      </c>
      <c r="AK112" s="10" t="str">
        <f>VLOOKUP(AX112,[1]Hoja2!$B$2:$AO$762,19,FALSE)</f>
        <v>A3 Office Color Laser MFPs</v>
      </c>
      <c r="AL112">
        <f t="shared" si="42"/>
        <v>0</v>
      </c>
      <c r="AM112">
        <f t="shared" si="43"/>
        <v>0</v>
      </c>
      <c r="AN112">
        <f t="shared" si="44"/>
        <v>0</v>
      </c>
      <c r="AO112">
        <f t="shared" si="45"/>
        <v>1</v>
      </c>
      <c r="AP112">
        <f t="shared" si="46"/>
        <v>0</v>
      </c>
      <c r="AQ112">
        <f t="shared" si="47"/>
        <v>1</v>
      </c>
      <c r="AR112">
        <f>+INDEX([1]Hoja2!$AM$2:$AM$841,MATCH(B112,[1]Hoja2!$C$2:$C$841,0))</f>
        <v>819</v>
      </c>
      <c r="AS112" t="str">
        <f t="shared" si="48"/>
        <v>0MX44650751</v>
      </c>
      <c r="AT112" s="2">
        <f>IFERROR(VLOOKUP(AS112,[1]Hoja2!$A$1:$AM$841,38,FALSE),"n/a")</f>
        <v>0</v>
      </c>
      <c r="AU112" s="8">
        <f t="shared" si="41"/>
        <v>2</v>
      </c>
      <c r="AV112">
        <f>VLOOKUP(B112,[1]Hoja2!$C$2:$AO$762,39,FALSE)</f>
        <v>2</v>
      </c>
      <c r="AW112">
        <f>IF(AU112=AV112,VLOOKUP(B112,[1]Hoja2!$C$2:$AO$762,37,FALSE),IF(AV112&lt;2,VLOOKUP(B112,[1]Hoja2!$C$2:$AO$762,37,FALSE)))</f>
        <v>819</v>
      </c>
      <c r="AX112" t="str">
        <f>B112 &amp; COUNTIF(B$2:B112, B112)</f>
        <v>0MX44650751</v>
      </c>
      <c r="AY112" s="10">
        <f>VLOOKUP(AX112,[1]Hoja2!$B$2:$AO$762,38,FALSE)</f>
        <v>819</v>
      </c>
      <c r="AZ112" s="9">
        <f t="shared" si="52"/>
        <v>0</v>
      </c>
      <c r="BA112">
        <f t="shared" si="65"/>
        <v>2</v>
      </c>
      <c r="BB112">
        <f t="shared" si="66"/>
        <v>0</v>
      </c>
      <c r="BC112">
        <f t="shared" si="67"/>
        <v>2</v>
      </c>
    </row>
    <row r="113" spans="1:55" x14ac:dyDescent="0.25">
      <c r="A113">
        <v>68646</v>
      </c>
      <c r="B113" t="s">
        <v>142</v>
      </c>
      <c r="C113">
        <v>2019</v>
      </c>
      <c r="D113" t="s">
        <v>37</v>
      </c>
      <c r="E113" t="s">
        <v>38</v>
      </c>
      <c r="F113">
        <v>1</v>
      </c>
      <c r="G113" t="s">
        <v>40</v>
      </c>
      <c r="H113">
        <v>0.25</v>
      </c>
      <c r="I113" t="s">
        <v>116</v>
      </c>
      <c r="J113">
        <v>655</v>
      </c>
      <c r="K113">
        <v>1365</v>
      </c>
      <c r="L113">
        <v>0</v>
      </c>
      <c r="M113">
        <v>0</v>
      </c>
      <c r="N113">
        <v>0.6</v>
      </c>
      <c r="O113">
        <v>0.8</v>
      </c>
      <c r="P113">
        <v>1.05</v>
      </c>
      <c r="Q113">
        <v>1.1000000000000001</v>
      </c>
      <c r="R113" t="s">
        <v>46</v>
      </c>
      <c r="S113">
        <v>5</v>
      </c>
      <c r="T113">
        <v>9</v>
      </c>
      <c r="U113" t="s">
        <v>47</v>
      </c>
      <c r="V113" t="s">
        <v>58</v>
      </c>
      <c r="W113" t="s">
        <v>55</v>
      </c>
      <c r="X113">
        <v>2019</v>
      </c>
      <c r="Y113" t="s">
        <v>37</v>
      </c>
      <c r="Z113" t="s">
        <v>38</v>
      </c>
      <c r="AA113">
        <v>3</v>
      </c>
      <c r="AB113">
        <v>0</v>
      </c>
      <c r="AC113">
        <v>6</v>
      </c>
      <c r="AD113">
        <v>0</v>
      </c>
      <c r="AE113">
        <v>0.05</v>
      </c>
      <c r="AF113">
        <v>0</v>
      </c>
      <c r="AG113" s="2">
        <f>IFERROR(VLOOKUP(B113,[1]Hoja2!$C$1:$AM$841,37,FALSE),"n/a")</f>
        <v>819</v>
      </c>
      <c r="AH113" s="10">
        <f>VLOOKUP(AX113,[1]Hoja2!$B$2:$AO$762,17,FALSE)</f>
        <v>7</v>
      </c>
      <c r="AI113" s="10">
        <f>VLOOKUP(AX113,[1]Hoja2!$B$2:$AO$762,23,FALSE)</f>
        <v>0.6</v>
      </c>
      <c r="AJ113" s="10">
        <f>VLOOKUP(AX113,[1]Hoja2!$B$2:$AO$762,28,FALSE)</f>
        <v>1.6E-2</v>
      </c>
      <c r="AK113" s="10" t="str">
        <f>VLOOKUP(AX113,[1]Hoja2!$B$2:$AO$762,19,FALSE)</f>
        <v>Office Digital</v>
      </c>
      <c r="AL113">
        <f t="shared" si="42"/>
        <v>0</v>
      </c>
      <c r="AM113">
        <f t="shared" si="43"/>
        <v>0</v>
      </c>
      <c r="AN113">
        <f t="shared" si="44"/>
        <v>0</v>
      </c>
      <c r="AO113">
        <f t="shared" si="45"/>
        <v>0</v>
      </c>
      <c r="AP113">
        <f t="shared" si="46"/>
        <v>1</v>
      </c>
      <c r="AQ113">
        <f t="shared" si="47"/>
        <v>1</v>
      </c>
      <c r="AR113">
        <f>+INDEX([1]Hoja2!$AM$2:$AM$841,MATCH(B113,[1]Hoja2!$C$2:$C$841,0))</f>
        <v>819</v>
      </c>
      <c r="AS113" t="str">
        <f t="shared" si="48"/>
        <v>0XEH7980261</v>
      </c>
      <c r="AT113" s="2">
        <f>IFERROR(VLOOKUP(AS113,[1]Hoja2!$A$1:$AM$841,38,FALSE),"n/a")</f>
        <v>0</v>
      </c>
      <c r="AU113" s="8">
        <f t="shared" si="41"/>
        <v>1</v>
      </c>
      <c r="AV113">
        <f>VLOOKUP(B113,[1]Hoja2!$C$2:$AO$762,39,FALSE)</f>
        <v>1</v>
      </c>
      <c r="AW113">
        <f>IF(AU113=AV113,VLOOKUP(B113,[1]Hoja2!$C$2:$AO$762,37,FALSE),IF(AV113&lt;2,VLOOKUP(B113,[1]Hoja2!$C$2:$AO$762,37,FALSE)))</f>
        <v>819</v>
      </c>
      <c r="AX113" t="str">
        <f>B113 &amp; COUNTIF(B$2:B113, B113)</f>
        <v>0XEH7980261</v>
      </c>
      <c r="AY113" s="10">
        <f>VLOOKUP(AX113,[1]Hoja2!$B$2:$AO$762,38,FALSE)</f>
        <v>819</v>
      </c>
      <c r="AZ113" s="9">
        <f t="shared" si="52"/>
        <v>0</v>
      </c>
      <c r="BA113">
        <f t="shared" si="65"/>
        <v>4</v>
      </c>
      <c r="BB113">
        <f t="shared" si="66"/>
        <v>3.4000000000000002E-2</v>
      </c>
      <c r="BC113">
        <f t="shared" si="67"/>
        <v>4</v>
      </c>
    </row>
    <row r="114" spans="1:55" x14ac:dyDescent="0.25">
      <c r="A114">
        <v>68648</v>
      </c>
      <c r="B114" t="s">
        <v>125</v>
      </c>
      <c r="C114">
        <v>2019</v>
      </c>
      <c r="D114" t="s">
        <v>37</v>
      </c>
      <c r="E114" t="s">
        <v>38</v>
      </c>
      <c r="F114">
        <v>1</v>
      </c>
      <c r="G114" t="s">
        <v>44</v>
      </c>
      <c r="H114">
        <v>0</v>
      </c>
      <c r="I114" t="s">
        <v>54</v>
      </c>
      <c r="J114">
        <v>803</v>
      </c>
      <c r="K114">
        <v>1573</v>
      </c>
      <c r="L114">
        <v>0.2</v>
      </c>
      <c r="M114">
        <v>0.6</v>
      </c>
      <c r="N114">
        <v>0.8</v>
      </c>
      <c r="O114">
        <v>1.05</v>
      </c>
      <c r="P114">
        <v>1.1000000000000001</v>
      </c>
      <c r="Q114">
        <v>1.1499999999999999</v>
      </c>
      <c r="R114" t="s">
        <v>46</v>
      </c>
      <c r="S114">
        <v>4</v>
      </c>
      <c r="T114">
        <v>6</v>
      </c>
      <c r="U114" t="s">
        <v>47</v>
      </c>
      <c r="V114" t="s">
        <v>54</v>
      </c>
      <c r="W114" t="s">
        <v>59</v>
      </c>
      <c r="X114">
        <v>2019</v>
      </c>
      <c r="Y114" t="s">
        <v>37</v>
      </c>
      <c r="Z114" t="s">
        <v>38</v>
      </c>
      <c r="AA114">
        <v>2</v>
      </c>
      <c r="AB114">
        <v>0</v>
      </c>
      <c r="AC114">
        <v>21</v>
      </c>
      <c r="AD114">
        <v>0</v>
      </c>
      <c r="AE114">
        <v>0</v>
      </c>
      <c r="AF114">
        <v>1573</v>
      </c>
      <c r="AG114" s="2">
        <f>IFERROR(VLOOKUP(B114,[1]Hoja2!$C$1:$AM$841,37,FALSE),"n/a")</f>
        <v>1730.3000000000004</v>
      </c>
      <c r="AH114" s="10">
        <f>VLOOKUP(AX114,[1]Hoja2!$B$2:$AO$762,17,FALSE)</f>
        <v>36</v>
      </c>
      <c r="AI114" s="10">
        <f>VLOOKUP(AX114,[1]Hoja2!$B$2:$AO$762,23,FALSE)</f>
        <v>1.1000000000000001</v>
      </c>
      <c r="AJ114" s="10">
        <f>VLOOKUP(AX114,[1]Hoja2!$B$2:$AO$762,28,FALSE)</f>
        <v>0.27</v>
      </c>
      <c r="AK114" s="10" t="str">
        <f>VLOOKUP(AX114,[1]Hoja2!$B$2:$AO$762,19,FALSE)</f>
        <v>Entry Production Color Low/Mid</v>
      </c>
      <c r="AL114">
        <f t="shared" si="42"/>
        <v>0</v>
      </c>
      <c r="AM114">
        <f t="shared" si="43"/>
        <v>0</v>
      </c>
      <c r="AN114">
        <f t="shared" si="44"/>
        <v>0</v>
      </c>
      <c r="AO114">
        <f t="shared" si="45"/>
        <v>0</v>
      </c>
      <c r="AP114">
        <f t="shared" si="46"/>
        <v>1</v>
      </c>
      <c r="AQ114">
        <f t="shared" si="47"/>
        <v>1</v>
      </c>
      <c r="AR114">
        <f>+INDEX([1]Hoja2!$AM$2:$AM$841,MATCH(B114,[1]Hoja2!$C$2:$C$841,0))</f>
        <v>1730.3000000000004</v>
      </c>
      <c r="AS114" t="str">
        <f>CONCATENATE(B114)</f>
        <v>0E2B646633</v>
      </c>
      <c r="AT114" s="2">
        <f>IFERROR(VLOOKUP(AS114,[1]Hoja2!$C$1:$AM$841,37,FALSE),"n/a")</f>
        <v>1730.3000000000004</v>
      </c>
      <c r="AU114" s="8">
        <f t="shared" si="41"/>
        <v>3</v>
      </c>
      <c r="AV114">
        <f>VLOOKUP(B114,[1]Hoja2!$C$2:$AO$762,39,FALSE)</f>
        <v>1</v>
      </c>
      <c r="AW114">
        <f>IF(AU114=AV114,VLOOKUP(B114,[1]Hoja2!$C$2:$AO$762,37,FALSE),IF(AV114&lt;2,VLOOKUP(B114,[1]Hoja2!$C$2:$AO$762,37,FALSE)))</f>
        <v>1730.3000000000004</v>
      </c>
      <c r="AX114" t="str">
        <f>B114 &amp; COUNTIF(B$2:B114, B114)</f>
        <v>0E2B6466331</v>
      </c>
      <c r="AY114" s="10">
        <f>VLOOKUP(AX114,[1]Hoja2!$B$2:$AO$762,38,FALSE)</f>
        <v>1730.3000000000004</v>
      </c>
      <c r="AZ114" s="9">
        <f t="shared" si="52"/>
        <v>0</v>
      </c>
      <c r="BA114">
        <f t="shared" si="65"/>
        <v>3</v>
      </c>
      <c r="BB114">
        <f t="shared" si="66"/>
        <v>-0.27</v>
      </c>
      <c r="BC114">
        <f t="shared" si="67"/>
        <v>3</v>
      </c>
    </row>
    <row r="115" spans="1:55" hidden="1" x14ac:dyDescent="0.25">
      <c r="A115">
        <v>68649</v>
      </c>
      <c r="B115" t="s">
        <v>102</v>
      </c>
      <c r="C115">
        <v>2019</v>
      </c>
      <c r="D115" t="s">
        <v>37</v>
      </c>
      <c r="E115" t="s">
        <v>38</v>
      </c>
      <c r="F115">
        <v>2</v>
      </c>
      <c r="G115" t="s">
        <v>44</v>
      </c>
      <c r="H115">
        <v>0</v>
      </c>
      <c r="I115" t="s">
        <v>45</v>
      </c>
      <c r="J115">
        <v>803</v>
      </c>
      <c r="K115">
        <v>1573</v>
      </c>
      <c r="L115">
        <v>0.2</v>
      </c>
      <c r="M115">
        <v>0.6</v>
      </c>
      <c r="N115">
        <v>0.8</v>
      </c>
      <c r="O115">
        <v>1.05</v>
      </c>
      <c r="P115">
        <v>1.1000000000000001</v>
      </c>
      <c r="Q115">
        <v>1.1499999999999999</v>
      </c>
      <c r="R115" t="s">
        <v>46</v>
      </c>
      <c r="S115">
        <v>4</v>
      </c>
      <c r="T115">
        <v>6</v>
      </c>
      <c r="U115" t="s">
        <v>47</v>
      </c>
      <c r="V115" t="s">
        <v>48</v>
      </c>
      <c r="W115" t="s">
        <v>42</v>
      </c>
      <c r="X115">
        <v>2019</v>
      </c>
      <c r="Y115" t="s">
        <v>37</v>
      </c>
      <c r="Z115" t="s">
        <v>38</v>
      </c>
      <c r="AA115">
        <v>2</v>
      </c>
      <c r="AB115">
        <v>0</v>
      </c>
      <c r="AC115">
        <v>1</v>
      </c>
      <c r="AD115">
        <v>0</v>
      </c>
      <c r="AE115">
        <v>0</v>
      </c>
      <c r="AF115">
        <v>1573</v>
      </c>
      <c r="AG115" s="2">
        <f>IFERROR(VLOOKUP(B115,[1]Hoja2!$C$1:$AM$841,37,FALSE),"n/a")</f>
        <v>1651.6500000000003</v>
      </c>
      <c r="AH115" s="10" t="e">
        <f>VLOOKUP(AX115,[1]Hoja2!$B$2:$AO$762,17,FALSE)</f>
        <v>#N/A</v>
      </c>
      <c r="AI115" s="10" t="e">
        <f>VLOOKUP(AX115,[1]Hoja2!$B$2:$AO$762,23,FALSE)</f>
        <v>#N/A</v>
      </c>
      <c r="AJ115" s="10" t="e">
        <f>VLOOKUP(AX115,[1]Hoja2!$B$2:$AO$762,28,FALSE)</f>
        <v>#N/A</v>
      </c>
      <c r="AK115" s="10" t="e">
        <f>VLOOKUP(AX115,[1]Hoja2!$B$2:$AO$762,19,FALSE)</f>
        <v>#N/A</v>
      </c>
      <c r="AL115" t="e">
        <f t="shared" si="42"/>
        <v>#N/A</v>
      </c>
      <c r="AM115" t="e">
        <f t="shared" si="43"/>
        <v>#N/A</v>
      </c>
      <c r="AN115" t="e">
        <f t="shared" si="44"/>
        <v>#N/A</v>
      </c>
      <c r="AO115" t="e">
        <f t="shared" si="45"/>
        <v>#N/A</v>
      </c>
      <c r="AP115" t="e">
        <f t="shared" si="46"/>
        <v>#N/A</v>
      </c>
      <c r="AQ115">
        <f t="shared" si="47"/>
        <v>1</v>
      </c>
      <c r="AR115">
        <f>+INDEX([1]Hoja2!$AM$2:$AM$841,MATCH(B115,[1]Hoja2!$C$2:$C$841,0))</f>
        <v>1651.6500000000003</v>
      </c>
      <c r="AS115" t="str">
        <f>CONCATENATE(B115)</f>
        <v>0BG2946786</v>
      </c>
      <c r="AT115" s="2" t="s">
        <v>1007</v>
      </c>
      <c r="AU115" s="8">
        <f t="shared" si="41"/>
        <v>4</v>
      </c>
      <c r="AV115">
        <f>VLOOKUP(B115,[1]Hoja2!$C$2:$AO$762,39,FALSE)</f>
        <v>1</v>
      </c>
      <c r="AW115">
        <f>IF(AU115=AV115,VLOOKUP(B115,[1]Hoja2!$C$2:$AO$762,37,FALSE),IF(AV115&lt;2,VLOOKUP(B115,[1]Hoja2!$C$2:$AO$762,37,FALSE)))</f>
        <v>1651.6500000000003</v>
      </c>
      <c r="AX115" t="str">
        <f>B115 &amp; COUNTIF(B$2:B115, B115)</f>
        <v>0BG29467862</v>
      </c>
      <c r="AY115" t="e">
        <f>VLOOKUP(AX115,[1]Hoja2!$B$2:$AO$762,38,FALSE)</f>
        <v>#N/A</v>
      </c>
      <c r="AZ115" s="9">
        <f t="shared" si="52"/>
        <v>0</v>
      </c>
    </row>
    <row r="116" spans="1:55" hidden="1" x14ac:dyDescent="0.25">
      <c r="A116">
        <v>68650</v>
      </c>
      <c r="B116" t="s">
        <v>161</v>
      </c>
      <c r="C116">
        <v>2019</v>
      </c>
      <c r="D116" t="s">
        <v>37</v>
      </c>
      <c r="E116" t="s">
        <v>38</v>
      </c>
      <c r="F116">
        <v>2</v>
      </c>
      <c r="G116" t="s">
        <v>44</v>
      </c>
      <c r="H116">
        <v>0</v>
      </c>
      <c r="I116" t="s">
        <v>45</v>
      </c>
      <c r="J116">
        <v>803</v>
      </c>
      <c r="K116">
        <v>1573</v>
      </c>
      <c r="L116">
        <v>0.2</v>
      </c>
      <c r="M116">
        <v>0.6</v>
      </c>
      <c r="N116">
        <v>0.8</v>
      </c>
      <c r="O116">
        <v>1.05</v>
      </c>
      <c r="P116">
        <v>1.1000000000000001</v>
      </c>
      <c r="Q116">
        <v>1.1499999999999999</v>
      </c>
      <c r="R116" t="s">
        <v>46</v>
      </c>
      <c r="S116">
        <v>4</v>
      </c>
      <c r="T116">
        <v>6</v>
      </c>
      <c r="U116" t="s">
        <v>47</v>
      </c>
      <c r="V116" t="s">
        <v>48</v>
      </c>
      <c r="W116" t="s">
        <v>59</v>
      </c>
      <c r="X116">
        <v>2019</v>
      </c>
      <c r="Y116" t="s">
        <v>37</v>
      </c>
      <c r="Z116" t="s">
        <v>38</v>
      </c>
      <c r="AA116">
        <v>2</v>
      </c>
      <c r="AB116">
        <v>0</v>
      </c>
      <c r="AC116">
        <v>4</v>
      </c>
      <c r="AD116">
        <v>0</v>
      </c>
      <c r="AE116">
        <v>0</v>
      </c>
      <c r="AF116">
        <v>1573</v>
      </c>
      <c r="AG116" s="2" t="str">
        <f>IFERROR(VLOOKUP(B116,[1]Hoja2!$C$1:$AM$841,37,FALSE),"n/a")</f>
        <v>n/a</v>
      </c>
      <c r="AH116" s="10" t="e">
        <f>VLOOKUP(AX116,[1]Hoja2!$B$2:$AO$762,17,FALSE)</f>
        <v>#N/A</v>
      </c>
      <c r="AI116" s="10" t="e">
        <f>VLOOKUP(AX116,[1]Hoja2!$B$2:$AO$762,23,FALSE)</f>
        <v>#N/A</v>
      </c>
      <c r="AJ116" s="10" t="e">
        <f>VLOOKUP(AX116,[1]Hoja2!$B$2:$AO$762,28,FALSE)</f>
        <v>#N/A</v>
      </c>
      <c r="AK116" s="10" t="e">
        <f>VLOOKUP(AX116,[1]Hoja2!$B$2:$AO$762,19,FALSE)</f>
        <v>#N/A</v>
      </c>
      <c r="AL116" t="e">
        <f t="shared" si="42"/>
        <v>#N/A</v>
      </c>
      <c r="AM116" t="e">
        <f t="shared" si="43"/>
        <v>#N/A</v>
      </c>
      <c r="AN116" t="e">
        <f t="shared" si="44"/>
        <v>#N/A</v>
      </c>
      <c r="AO116" t="e">
        <f t="shared" si="45"/>
        <v>#N/A</v>
      </c>
      <c r="AP116" t="e">
        <f t="shared" si="46"/>
        <v>#N/A</v>
      </c>
      <c r="AQ116" t="str">
        <f t="shared" si="47"/>
        <v>n/a</v>
      </c>
      <c r="AR116" t="e">
        <f>+INDEX([1]DETALLE!$AK$2:$AK$841,MATCH(B116,[1]DETALLE!$A$2:$A$841,0))</f>
        <v>#N/A</v>
      </c>
      <c r="AS116" t="str">
        <f>CONCATENATE(B116)</f>
        <v>0BG2939611</v>
      </c>
      <c r="AT116" s="2" t="str">
        <f>IF(IFERROR(VLOOKUP(AS116,[1]Hoja2!$C$1:$AM$841,37,FALSE),"n/a")&lt;&gt;"n/a","a","n/a")</f>
        <v>n/a</v>
      </c>
      <c r="AU116" s="8">
        <f t="shared" si="41"/>
        <v>7</v>
      </c>
      <c r="AV116" t="e">
        <f>VLOOKUP(B116,[1]Hoja2!$C$2:$AO$762,39,FALSE)</f>
        <v>#N/A</v>
      </c>
      <c r="AW116" t="e">
        <f>IF(AU116=AV116,VLOOKUP(B116,[1]Hoja2!$C$2:$AO$762,37,FALSE),IF(AV116&lt;2,VLOOKUP(B116,[1]Hoja2!$C$2:$AO$762,37,FALSE)))</f>
        <v>#N/A</v>
      </c>
      <c r="AX116" t="str">
        <f>B116 &amp; COUNTIF(B$2:B116, B116)</f>
        <v>0BG29396111</v>
      </c>
      <c r="AY116" t="e">
        <f>VLOOKUP(AX116,[1]Hoja2!$B$2:$AO$762,38,FALSE)</f>
        <v>#N/A</v>
      </c>
      <c r="AZ116" s="9" t="e">
        <f t="shared" si="52"/>
        <v>#N/A</v>
      </c>
    </row>
    <row r="117" spans="1:55" hidden="1" x14ac:dyDescent="0.25">
      <c r="A117">
        <v>68655</v>
      </c>
      <c r="B117" t="s">
        <v>700</v>
      </c>
      <c r="C117">
        <v>2019</v>
      </c>
      <c r="D117" t="s">
        <v>37</v>
      </c>
      <c r="E117" t="s">
        <v>38</v>
      </c>
      <c r="F117">
        <v>2</v>
      </c>
      <c r="G117" t="s">
        <v>40</v>
      </c>
      <c r="H117">
        <v>0.63333329999999999</v>
      </c>
      <c r="I117" t="s">
        <v>54</v>
      </c>
      <c r="J117">
        <v>803</v>
      </c>
      <c r="K117">
        <v>1573</v>
      </c>
      <c r="L117">
        <v>0.2</v>
      </c>
      <c r="M117">
        <v>0.6</v>
      </c>
      <c r="N117">
        <v>0.8</v>
      </c>
      <c r="O117">
        <v>1.05</v>
      </c>
      <c r="P117">
        <v>1.1000000000000001</v>
      </c>
      <c r="Q117">
        <v>1.1499999999999999</v>
      </c>
      <c r="R117" t="s">
        <v>46</v>
      </c>
      <c r="S117">
        <v>4</v>
      </c>
      <c r="T117">
        <v>6</v>
      </c>
      <c r="U117" t="s">
        <v>47</v>
      </c>
      <c r="V117" t="s">
        <v>48</v>
      </c>
      <c r="W117" t="s">
        <v>678</v>
      </c>
      <c r="X117">
        <v>2019</v>
      </c>
      <c r="Y117" t="s">
        <v>37</v>
      </c>
      <c r="Z117" t="s">
        <v>38</v>
      </c>
      <c r="AA117">
        <v>2</v>
      </c>
      <c r="AB117">
        <v>1</v>
      </c>
      <c r="AC117">
        <v>22</v>
      </c>
      <c r="AD117">
        <v>0</v>
      </c>
      <c r="AE117">
        <v>0</v>
      </c>
      <c r="AF117">
        <v>0</v>
      </c>
      <c r="AG117" s="2" t="str">
        <f>IFERROR(VLOOKUP(B117,[1]Hoja2!$C$1:$AM$841,37,FALSE),"n/a")</f>
        <v>n/a</v>
      </c>
      <c r="AH117" s="10" t="e">
        <f>VLOOKUP(AX117,[1]Hoja2!$B$2:$AO$762,17,FALSE)</f>
        <v>#N/A</v>
      </c>
      <c r="AI117" s="10" t="e">
        <f>VLOOKUP(AX117,[1]Hoja2!$B$2:$AO$762,23,FALSE)</f>
        <v>#N/A</v>
      </c>
      <c r="AJ117" s="10" t="e">
        <f>VLOOKUP(AX117,[1]Hoja2!$B$2:$AO$762,28,FALSE)</f>
        <v>#N/A</v>
      </c>
      <c r="AK117" s="10" t="e">
        <f>VLOOKUP(AX117,[1]Hoja2!$B$2:$AO$762,19,FALSE)</f>
        <v>#N/A</v>
      </c>
      <c r="AL117" t="e">
        <f t="shared" si="42"/>
        <v>#N/A</v>
      </c>
      <c r="AM117" t="e">
        <f t="shared" si="43"/>
        <v>#N/A</v>
      </c>
      <c r="AN117" t="e">
        <f t="shared" si="44"/>
        <v>#N/A</v>
      </c>
      <c r="AO117" t="e">
        <f t="shared" si="45"/>
        <v>#N/A</v>
      </c>
      <c r="AP117" t="e">
        <f t="shared" si="46"/>
        <v>#N/A</v>
      </c>
      <c r="AQ117" t="str">
        <f t="shared" si="47"/>
        <v>n/a</v>
      </c>
      <c r="AR117">
        <f>+INDEX([1]DETALLE!$AK$2:$AK$841,MATCH(B117,[1]DETALLE!$A$2:$A$841,0))</f>
        <v>819</v>
      </c>
      <c r="AS117" t="str">
        <f>CONCATENATE(B117)</f>
        <v>0B2R088357</v>
      </c>
      <c r="AT117" s="2" t="str">
        <f>IF(IFERROR(VLOOKUP(AS117,[1]Hoja2!$C$1:$AM$841,37,FALSE),"n/a")&lt;&gt;"n/a","a","n/a")</f>
        <v>n/a</v>
      </c>
      <c r="AU117" s="8">
        <f t="shared" si="41"/>
        <v>3</v>
      </c>
      <c r="AV117" t="e">
        <f>VLOOKUP(B117,[1]Hoja2!$C$2:$AO$762,39,FALSE)</f>
        <v>#N/A</v>
      </c>
      <c r="AW117" t="e">
        <f>IF(AU117=AV117,VLOOKUP(B117,[1]Hoja2!$C$2:$AO$762,37,FALSE),IF(AV117&lt;2,VLOOKUP(B117,[1]Hoja2!$C$2:$AO$762,37,FALSE)))</f>
        <v>#N/A</v>
      </c>
      <c r="AX117" t="str">
        <f>B117 &amp; COUNTIF(B$2:B117, B117)</f>
        <v>0B2R0883571</v>
      </c>
      <c r="AY117" t="e">
        <f>VLOOKUP(AX117,[1]Hoja2!$B$2:$AO$762,38,FALSE)</f>
        <v>#N/A</v>
      </c>
      <c r="AZ117" s="9" t="e">
        <f t="shared" si="52"/>
        <v>#N/A</v>
      </c>
    </row>
    <row r="118" spans="1:55" hidden="1" x14ac:dyDescent="0.25">
      <c r="A118">
        <v>68656</v>
      </c>
      <c r="B118" t="s">
        <v>108</v>
      </c>
      <c r="C118">
        <v>2019</v>
      </c>
      <c r="D118" t="s">
        <v>37</v>
      </c>
      <c r="E118" t="s">
        <v>38</v>
      </c>
      <c r="F118">
        <v>2</v>
      </c>
      <c r="G118" t="s">
        <v>40</v>
      </c>
      <c r="H118">
        <v>2.3333330000000001</v>
      </c>
      <c r="I118" t="s">
        <v>58</v>
      </c>
      <c r="J118">
        <v>655</v>
      </c>
      <c r="K118">
        <v>1365</v>
      </c>
      <c r="L118">
        <v>0</v>
      </c>
      <c r="M118">
        <v>0</v>
      </c>
      <c r="N118">
        <v>0.6</v>
      </c>
      <c r="O118">
        <v>0.8</v>
      </c>
      <c r="P118">
        <v>1.05</v>
      </c>
      <c r="Q118">
        <v>1.1000000000000001</v>
      </c>
      <c r="R118" t="s">
        <v>46</v>
      </c>
      <c r="S118">
        <v>5</v>
      </c>
      <c r="T118">
        <v>9</v>
      </c>
      <c r="U118" t="s">
        <v>47</v>
      </c>
      <c r="V118" t="s">
        <v>45</v>
      </c>
      <c r="W118" t="s">
        <v>50</v>
      </c>
      <c r="X118">
        <v>2019</v>
      </c>
      <c r="Y118" t="s">
        <v>37</v>
      </c>
      <c r="Z118" t="s">
        <v>38</v>
      </c>
      <c r="AA118">
        <v>2</v>
      </c>
      <c r="AB118">
        <v>0</v>
      </c>
      <c r="AC118">
        <v>1</v>
      </c>
      <c r="AD118">
        <v>0</v>
      </c>
      <c r="AE118">
        <v>0.46666659999999999</v>
      </c>
      <c r="AF118">
        <v>0</v>
      </c>
      <c r="AG118" s="2">
        <f>IFERROR(VLOOKUP(B118,[1]Hoja2!$C$1:$AM$841,37,FALSE),"n/a")</f>
        <v>1501.5000000000002</v>
      </c>
      <c r="AH118" s="10" t="e">
        <f>VLOOKUP(AX118,[1]Hoja2!$B$2:$AO$762,17,FALSE)</f>
        <v>#N/A</v>
      </c>
      <c r="AI118" s="10" t="e">
        <f>VLOOKUP(AX118,[1]Hoja2!$B$2:$AO$762,23,FALSE)</f>
        <v>#N/A</v>
      </c>
      <c r="AJ118" s="10" t="e">
        <f>VLOOKUP(AX118,[1]Hoja2!$B$2:$AO$762,28,FALSE)</f>
        <v>#N/A</v>
      </c>
      <c r="AK118" s="10" t="e">
        <f>VLOOKUP(AX118,[1]Hoja2!$B$2:$AO$762,19,FALSE)</f>
        <v>#N/A</v>
      </c>
      <c r="AL118" t="e">
        <f t="shared" si="42"/>
        <v>#N/A</v>
      </c>
      <c r="AM118" t="e">
        <f t="shared" si="43"/>
        <v>#N/A</v>
      </c>
      <c r="AN118" t="e">
        <f t="shared" si="44"/>
        <v>#N/A</v>
      </c>
      <c r="AO118" t="e">
        <f t="shared" si="45"/>
        <v>#N/A</v>
      </c>
      <c r="AP118" t="e">
        <f t="shared" si="46"/>
        <v>#N/A</v>
      </c>
      <c r="AQ118">
        <f t="shared" si="47"/>
        <v>1</v>
      </c>
      <c r="AR118">
        <f>+INDEX([1]Hoja2!$AM$2:$AM$841,MATCH(B118,[1]Hoja2!$C$2:$C$841,0))</f>
        <v>1501.5000000000002</v>
      </c>
      <c r="AS118" t="str">
        <f>CONCATENATE(B118,F118-1)</f>
        <v>03AG8797121</v>
      </c>
      <c r="AT118" s="2">
        <f>IFERROR(VLOOKUP(AS118,[1]Hoja2!$A$1:$AM$841,38,FALSE),"n/a")</f>
        <v>0</v>
      </c>
      <c r="AU118" s="8">
        <f t="shared" si="41"/>
        <v>2</v>
      </c>
      <c r="AV118">
        <f>VLOOKUP(B118,[1]Hoja2!$C$2:$AO$762,39,FALSE)</f>
        <v>1</v>
      </c>
      <c r="AW118">
        <f>IF(AU118=AV118,VLOOKUP(B118,[1]Hoja2!$C$2:$AO$762,37,FALSE),IF(AV118&lt;2,VLOOKUP(B118,[1]Hoja2!$C$2:$AO$762,37,FALSE)))</f>
        <v>1501.5000000000002</v>
      </c>
      <c r="AX118" t="str">
        <f>B118 &amp; COUNTIF(B$2:B118, B118)</f>
        <v>03AG8797122</v>
      </c>
      <c r="AY118" t="e">
        <f>VLOOKUP(AX118,[1]Hoja2!$B$2:$AO$762,38,FALSE)</f>
        <v>#N/A</v>
      </c>
      <c r="AZ118" s="9">
        <f t="shared" si="52"/>
        <v>0</v>
      </c>
    </row>
    <row r="119" spans="1:55" x14ac:dyDescent="0.25">
      <c r="A119">
        <v>68663</v>
      </c>
      <c r="B119" t="s">
        <v>169</v>
      </c>
      <c r="C119">
        <v>2019</v>
      </c>
      <c r="D119" t="s">
        <v>37</v>
      </c>
      <c r="E119" t="s">
        <v>38</v>
      </c>
      <c r="F119">
        <v>2</v>
      </c>
      <c r="G119" t="s">
        <v>40</v>
      </c>
      <c r="H119">
        <v>2.4666670000000002</v>
      </c>
      <c r="I119" t="s">
        <v>34</v>
      </c>
      <c r="J119">
        <v>468</v>
      </c>
      <c r="K119">
        <v>715</v>
      </c>
      <c r="L119">
        <v>0</v>
      </c>
      <c r="M119">
        <v>0</v>
      </c>
      <c r="N119">
        <v>0</v>
      </c>
      <c r="O119">
        <v>0.6</v>
      </c>
      <c r="P119">
        <v>0.8</v>
      </c>
      <c r="Q119">
        <v>1.05</v>
      </c>
      <c r="R119" t="s">
        <v>46</v>
      </c>
      <c r="S119">
        <v>5</v>
      </c>
      <c r="T119">
        <v>9</v>
      </c>
      <c r="U119" t="s">
        <v>47</v>
      </c>
      <c r="V119" t="s">
        <v>34</v>
      </c>
      <c r="W119" t="s">
        <v>73</v>
      </c>
      <c r="X119">
        <v>2019</v>
      </c>
      <c r="Y119" t="s">
        <v>37</v>
      </c>
      <c r="Z119" t="s">
        <v>38</v>
      </c>
      <c r="AA119">
        <v>2</v>
      </c>
      <c r="AB119">
        <v>0</v>
      </c>
      <c r="AC119">
        <v>245</v>
      </c>
      <c r="AD119">
        <v>1.05</v>
      </c>
      <c r="AE119">
        <v>0.49333339999999998</v>
      </c>
      <c r="AF119">
        <v>750.75</v>
      </c>
      <c r="AG119" s="2">
        <f>IFERROR(VLOOKUP(B119,[1]Hoja2!$C$1:$AM$841,37,FALSE),"n/a")</f>
        <v>750.75000000000011</v>
      </c>
      <c r="AH119" s="10">
        <f>VLOOKUP(AX119,[1]Hoja2!$B$2:$AO$762,17,FALSE)</f>
        <v>2679</v>
      </c>
      <c r="AI119" s="10">
        <f>VLOOKUP(AX119,[1]Hoja2!$B$2:$AO$762,23,FALSE)</f>
        <v>1.05</v>
      </c>
      <c r="AJ119" s="10">
        <f>VLOOKUP(AX119,[1]Hoja2!$B$2:$AO$762,28,FALSE)</f>
        <v>0.5</v>
      </c>
      <c r="AK119" s="10" t="str">
        <f>VLOOKUP(AX119,[1]Hoja2!$B$2:$AO$762,19,FALSE)</f>
        <v>A4 Mono MFPs</v>
      </c>
      <c r="AL119">
        <f t="shared" si="42"/>
        <v>1</v>
      </c>
      <c r="AM119">
        <f t="shared" si="43"/>
        <v>0</v>
      </c>
      <c r="AN119">
        <f t="shared" si="44"/>
        <v>1</v>
      </c>
      <c r="AO119">
        <f t="shared" si="45"/>
        <v>0</v>
      </c>
      <c r="AP119">
        <f t="shared" si="46"/>
        <v>1</v>
      </c>
      <c r="AQ119">
        <f t="shared" si="47"/>
        <v>0</v>
      </c>
      <c r="AR119">
        <f>+INDEX([1]Hoja2!$AM$2:$AM$841,MATCH(B119,[1]Hoja2!$C$2:$C$841,0))</f>
        <v>750.75000000000011</v>
      </c>
      <c r="AS119" t="str">
        <f t="shared" si="48"/>
        <v>0C4X0126422</v>
      </c>
      <c r="AT119" s="2">
        <f>IFERROR(VLOOKUP(AS119,[1]Hoja2!$A$1:$AM$841,38,FALSE),"n/a")</f>
        <v>0</v>
      </c>
      <c r="AU119" s="8">
        <f t="shared" si="41"/>
        <v>1</v>
      </c>
      <c r="AV119">
        <f>VLOOKUP(B119,[1]Hoja2!$C$2:$AO$762,39,FALSE)</f>
        <v>1</v>
      </c>
      <c r="AW119">
        <f>IF(AU119=AV119,VLOOKUP(B119,[1]Hoja2!$C$2:$AO$762,37,FALSE),IF(AV119&lt;2,VLOOKUP(B119,[1]Hoja2!$C$2:$AO$762,37,FALSE)))</f>
        <v>750.75000000000011</v>
      </c>
      <c r="AX119" t="str">
        <f>B119 &amp; COUNTIF(B$2:B119, B119)</f>
        <v>0C4X0126421</v>
      </c>
      <c r="AY119" s="10">
        <f>VLOOKUP(AX119,[1]Hoja2!$B$2:$AO$762,38,FALSE)</f>
        <v>750.75000000000011</v>
      </c>
      <c r="AZ119" s="9">
        <f t="shared" si="52"/>
        <v>0</v>
      </c>
      <c r="BA119">
        <f t="shared" ref="BA119:BA122" si="68">IF(Q119="NA",2,IF(OR(G119="INSTALACION NUEVA",G119="Mantenimiento preventivo"),3,IF(AND(AC119&lt;AH119,AL119&lt;&gt;1),4,IF(AY119&gt;AF119,1,0))))</f>
        <v>0</v>
      </c>
      <c r="BB119">
        <f t="shared" ref="BB119:BB122" si="69">AE119-AJ119</f>
        <v>-6.6666000000000225E-3</v>
      </c>
      <c r="BC119">
        <f t="shared" ref="BC119:BC122" si="70">+_xlfn.IFS(Q119="NA",2,OR(G119="INSTALACION NUEVA",G119="Mantenimiento preventivo"),3,AND(AC119&lt;AH119,AL119&lt;&gt;1),4,AY119&gt;AF119,1,TRUE,0)</f>
        <v>0</v>
      </c>
    </row>
    <row r="120" spans="1:55" x14ac:dyDescent="0.25">
      <c r="A120">
        <v>68665</v>
      </c>
      <c r="B120" t="s">
        <v>163</v>
      </c>
      <c r="C120">
        <v>2019</v>
      </c>
      <c r="D120" t="s">
        <v>37</v>
      </c>
      <c r="E120" t="s">
        <v>38</v>
      </c>
      <c r="F120">
        <v>2</v>
      </c>
      <c r="G120" t="s">
        <v>40</v>
      </c>
      <c r="H120">
        <v>7.3333329999999997</v>
      </c>
      <c r="I120" t="s">
        <v>45</v>
      </c>
      <c r="J120">
        <v>803</v>
      </c>
      <c r="K120">
        <v>1573</v>
      </c>
      <c r="L120">
        <v>0.2</v>
      </c>
      <c r="M120">
        <v>0.6</v>
      </c>
      <c r="N120">
        <v>0.8</v>
      </c>
      <c r="O120">
        <v>1.05</v>
      </c>
      <c r="P120">
        <v>1.1000000000000001</v>
      </c>
      <c r="Q120">
        <v>1.1499999999999999</v>
      </c>
      <c r="R120" t="s">
        <v>46</v>
      </c>
      <c r="S120">
        <v>4</v>
      </c>
      <c r="T120">
        <v>6</v>
      </c>
      <c r="U120" t="s">
        <v>47</v>
      </c>
      <c r="V120" t="s">
        <v>48</v>
      </c>
      <c r="W120" t="s">
        <v>61</v>
      </c>
      <c r="X120">
        <v>2019</v>
      </c>
      <c r="Y120" t="s">
        <v>37</v>
      </c>
      <c r="Z120" t="s">
        <v>38</v>
      </c>
      <c r="AA120">
        <v>8</v>
      </c>
      <c r="AB120">
        <v>0</v>
      </c>
      <c r="AC120">
        <v>28</v>
      </c>
      <c r="AD120">
        <v>1.05</v>
      </c>
      <c r="AE120">
        <v>1.8333332499999999</v>
      </c>
      <c r="AF120">
        <v>1323.9416994374999</v>
      </c>
      <c r="AG120" s="2">
        <f>IFERROR(VLOOKUP(B120,[1]Hoja2!$C$1:$AM$841,37,FALSE),"n/a")</f>
        <v>1405.8687500000003</v>
      </c>
      <c r="AH120" s="10">
        <f>VLOOKUP(AX120,[1]Hoja2!$B$2:$AO$762,17,FALSE)</f>
        <v>29</v>
      </c>
      <c r="AI120" s="10">
        <f>VLOOKUP(AX120,[1]Hoja2!$B$2:$AO$762,23,FALSE)</f>
        <v>1.05</v>
      </c>
      <c r="AJ120" s="10">
        <f>VLOOKUP(AX120,[1]Hoja2!$B$2:$AO$762,28,FALSE)</f>
        <v>1.625</v>
      </c>
      <c r="AK120" s="10" t="str">
        <f>VLOOKUP(AX120,[1]Hoja2!$B$2:$AO$762,19,FALSE)</f>
        <v>Light Production Digital Business</v>
      </c>
      <c r="AL120">
        <f t="shared" si="42"/>
        <v>0</v>
      </c>
      <c r="AM120">
        <f t="shared" si="43"/>
        <v>0</v>
      </c>
      <c r="AN120">
        <f t="shared" si="44"/>
        <v>1</v>
      </c>
      <c r="AO120">
        <f t="shared" si="45"/>
        <v>0</v>
      </c>
      <c r="AP120">
        <f t="shared" si="46"/>
        <v>1</v>
      </c>
      <c r="AQ120">
        <f t="shared" si="47"/>
        <v>1</v>
      </c>
      <c r="AR120">
        <f>+INDEX([1]Hoja2!$AM$2:$AM$841,MATCH(B120,[1]Hoja2!$C$2:$C$841,0))</f>
        <v>1405.8687500000003</v>
      </c>
      <c r="AS120" t="str">
        <f t="shared" si="48"/>
        <v>0BG29475122</v>
      </c>
      <c r="AT120" s="2">
        <f>IFERROR(VLOOKUP(AS120,[1]Hoja2!$A$1:$AM$841,38,FALSE),"n/a")</f>
        <v>0</v>
      </c>
      <c r="AU120" s="8">
        <f t="shared" si="41"/>
        <v>1</v>
      </c>
      <c r="AV120">
        <f>VLOOKUP(B120,[1]Hoja2!$C$2:$AO$762,39,FALSE)</f>
        <v>1</v>
      </c>
      <c r="AW120">
        <f>IF(AU120=AV120,VLOOKUP(B120,[1]Hoja2!$C$2:$AO$762,37,FALSE),IF(AV120&lt;2,VLOOKUP(B120,[1]Hoja2!$C$2:$AO$762,37,FALSE)))</f>
        <v>1405.8687500000003</v>
      </c>
      <c r="AX120" t="str">
        <f>B120 &amp; COUNTIF(B$2:B120, B120)</f>
        <v>0BG29475121</v>
      </c>
      <c r="AY120" s="10">
        <f>VLOOKUP(AX120,[1]Hoja2!$B$2:$AO$762,38,FALSE)</f>
        <v>1405.8687500000003</v>
      </c>
      <c r="AZ120" s="9">
        <f t="shared" si="52"/>
        <v>0</v>
      </c>
      <c r="BA120">
        <f t="shared" si="68"/>
        <v>4</v>
      </c>
      <c r="BB120">
        <f t="shared" si="69"/>
        <v>0.20833324999999991</v>
      </c>
      <c r="BC120">
        <f t="shared" si="70"/>
        <v>4</v>
      </c>
    </row>
    <row r="121" spans="1:55" x14ac:dyDescent="0.25">
      <c r="A121">
        <v>68667</v>
      </c>
      <c r="B121" t="s">
        <v>172</v>
      </c>
      <c r="C121">
        <v>2019</v>
      </c>
      <c r="D121" t="s">
        <v>37</v>
      </c>
      <c r="E121" t="s">
        <v>38</v>
      </c>
      <c r="F121">
        <v>2</v>
      </c>
      <c r="G121" t="s">
        <v>40</v>
      </c>
      <c r="H121">
        <v>2.2166670000000002</v>
      </c>
      <c r="I121" t="s">
        <v>71</v>
      </c>
      <c r="J121">
        <v>468</v>
      </c>
      <c r="K121">
        <v>715</v>
      </c>
      <c r="L121">
        <v>0</v>
      </c>
      <c r="M121">
        <v>0</v>
      </c>
      <c r="N121">
        <v>0</v>
      </c>
      <c r="O121">
        <v>0.6</v>
      </c>
      <c r="P121">
        <v>0.8</v>
      </c>
      <c r="Q121">
        <v>1.05</v>
      </c>
      <c r="R121" t="s">
        <v>46</v>
      </c>
      <c r="S121">
        <v>5</v>
      </c>
      <c r="T121">
        <v>9</v>
      </c>
      <c r="U121" t="s">
        <v>47</v>
      </c>
      <c r="V121" t="s">
        <v>71</v>
      </c>
      <c r="W121" t="s">
        <v>50</v>
      </c>
      <c r="X121">
        <v>2019</v>
      </c>
      <c r="Y121" t="s">
        <v>37</v>
      </c>
      <c r="Z121" t="s">
        <v>38</v>
      </c>
      <c r="AA121">
        <v>3</v>
      </c>
      <c r="AB121">
        <v>0</v>
      </c>
      <c r="AC121">
        <v>5</v>
      </c>
      <c r="AD121">
        <v>0</v>
      </c>
      <c r="AE121">
        <v>0.44333339999999999</v>
      </c>
      <c r="AF121">
        <v>0</v>
      </c>
      <c r="AG121" s="2">
        <f>IFERROR(VLOOKUP(B121,[1]Hoja2!$C$1:$AM$841,37,FALSE),"n/a")</f>
        <v>0</v>
      </c>
      <c r="AH121" s="10">
        <f>VLOOKUP(AX121,[1]Hoja2!$B$2:$AO$762,17,FALSE)</f>
        <v>5</v>
      </c>
      <c r="AI121" s="10">
        <f>VLOOKUP(AX121,[1]Hoja2!$B$2:$AO$762,23,FALSE)</f>
        <v>0</v>
      </c>
      <c r="AJ121" s="10">
        <f>VLOOKUP(AX121,[1]Hoja2!$B$2:$AO$762,28,FALSE)</f>
        <v>0.44400000000000006</v>
      </c>
      <c r="AK121" s="10" t="str">
        <f>VLOOKUP(AX121,[1]Hoja2!$B$2:$AO$762,19,FALSE)</f>
        <v>Entry Mono Printers</v>
      </c>
      <c r="AL121">
        <f t="shared" si="42"/>
        <v>1</v>
      </c>
      <c r="AM121">
        <f t="shared" si="43"/>
        <v>1</v>
      </c>
      <c r="AN121">
        <f t="shared" si="44"/>
        <v>1</v>
      </c>
      <c r="AO121">
        <f t="shared" si="45"/>
        <v>0</v>
      </c>
      <c r="AP121">
        <f t="shared" si="46"/>
        <v>1</v>
      </c>
      <c r="AQ121">
        <f t="shared" si="47"/>
        <v>0</v>
      </c>
      <c r="AR121">
        <f>+INDEX([1]Hoja2!$AM$2:$AM$841,MATCH(B121,[1]Hoja2!$C$2:$C$841,0))</f>
        <v>0</v>
      </c>
      <c r="AS121" t="str">
        <f t="shared" si="48"/>
        <v>0D6X4682062</v>
      </c>
      <c r="AT121" s="2">
        <f>IFERROR(VLOOKUP(AS121,[1]Hoja2!$A$1:$AM$841,38,FALSE),"n/a")</f>
        <v>0</v>
      </c>
      <c r="AU121" s="8">
        <f t="shared" si="41"/>
        <v>1</v>
      </c>
      <c r="AV121">
        <f>VLOOKUP(B121,[1]Hoja2!$C$2:$AO$762,39,FALSE)</f>
        <v>1</v>
      </c>
      <c r="AW121">
        <f>IF(AU121=AV121,VLOOKUP(B121,[1]Hoja2!$C$2:$AO$762,37,FALSE),IF(AV121&lt;2,VLOOKUP(B121,[1]Hoja2!$C$2:$AO$762,37,FALSE)))</f>
        <v>0</v>
      </c>
      <c r="AX121" t="str">
        <f>B121 &amp; COUNTIF(B$2:B121, B121)</f>
        <v>0D6X4682061</v>
      </c>
      <c r="AY121" s="10">
        <f>VLOOKUP(AX121,[1]Hoja2!$B$2:$AO$762,38,FALSE)</f>
        <v>0</v>
      </c>
      <c r="AZ121" s="9">
        <f t="shared" si="52"/>
        <v>0</v>
      </c>
      <c r="BA121">
        <f t="shared" si="68"/>
        <v>0</v>
      </c>
      <c r="BB121">
        <f t="shared" si="69"/>
        <v>-6.6660000000007269E-4</v>
      </c>
      <c r="BC121">
        <f t="shared" si="70"/>
        <v>0</v>
      </c>
    </row>
    <row r="122" spans="1:55" x14ac:dyDescent="0.25">
      <c r="A122">
        <v>68671</v>
      </c>
      <c r="B122" t="s">
        <v>184</v>
      </c>
      <c r="C122">
        <v>2019</v>
      </c>
      <c r="D122" t="s">
        <v>37</v>
      </c>
      <c r="E122" t="s">
        <v>38</v>
      </c>
      <c r="F122">
        <v>2</v>
      </c>
      <c r="G122" t="s">
        <v>40</v>
      </c>
      <c r="H122">
        <v>3.3333340000000003E-2</v>
      </c>
      <c r="I122" t="s">
        <v>91</v>
      </c>
      <c r="J122">
        <v>803</v>
      </c>
      <c r="K122">
        <v>1573</v>
      </c>
      <c r="L122">
        <v>0.2</v>
      </c>
      <c r="M122">
        <v>0.6</v>
      </c>
      <c r="N122">
        <v>0.8</v>
      </c>
      <c r="O122">
        <v>1.05</v>
      </c>
      <c r="P122">
        <v>1.1000000000000001</v>
      </c>
      <c r="Q122">
        <v>1.1499999999999999</v>
      </c>
      <c r="R122" t="s">
        <v>46</v>
      </c>
      <c r="S122">
        <v>4</v>
      </c>
      <c r="T122">
        <v>6</v>
      </c>
      <c r="U122" t="s">
        <v>47</v>
      </c>
      <c r="V122" t="s">
        <v>91</v>
      </c>
      <c r="W122" t="s">
        <v>67</v>
      </c>
      <c r="X122">
        <v>2019</v>
      </c>
      <c r="Y122" t="s">
        <v>37</v>
      </c>
      <c r="Z122" t="s">
        <v>38</v>
      </c>
      <c r="AA122">
        <v>4</v>
      </c>
      <c r="AB122">
        <v>0</v>
      </c>
      <c r="AC122">
        <v>11</v>
      </c>
      <c r="AD122">
        <v>0.8</v>
      </c>
      <c r="AE122">
        <v>8.3333350000000007E-3</v>
      </c>
      <c r="AF122">
        <v>1258.4000000000001</v>
      </c>
      <c r="AG122" s="2">
        <f>IFERROR(VLOOKUP(B122,[1]Hoja2!$C$1:$AM$841,37,FALSE),"n/a")</f>
        <v>1573.0000000000002</v>
      </c>
      <c r="AH122" s="10" t="str">
        <f>VLOOKUP(AX122,[1]Hoja2!$B$2:$AO$762,17,FALSE)</f>
        <v xml:space="preserve">  </v>
      </c>
      <c r="AI122" s="10">
        <f>VLOOKUP(AX122,[1]Hoja2!$B$2:$AO$762,23,FALSE)</f>
        <v>1</v>
      </c>
      <c r="AJ122" s="10">
        <f>VLOOKUP(AX122,[1]Hoja2!$B$2:$AO$762,28,FALSE)</f>
        <v>0.105</v>
      </c>
      <c r="AK122" s="10" t="str">
        <f>VLOOKUP(AX122,[1]Hoja2!$B$2:$AO$762,19,FALSE)</f>
        <v>WF Mono Systems and Legacy Color</v>
      </c>
      <c r="AL122">
        <f t="shared" si="42"/>
        <v>0</v>
      </c>
      <c r="AM122">
        <f t="shared" si="43"/>
        <v>0</v>
      </c>
      <c r="AN122">
        <f t="shared" si="44"/>
        <v>0</v>
      </c>
      <c r="AO122">
        <f t="shared" si="45"/>
        <v>0</v>
      </c>
      <c r="AP122">
        <f t="shared" si="46"/>
        <v>1</v>
      </c>
      <c r="AQ122">
        <f t="shared" si="47"/>
        <v>1</v>
      </c>
      <c r="AR122">
        <f>+INDEX([1]Hoja2!$AM$2:$AM$841,MATCH(B122,[1]Hoja2!$C$2:$C$841,0))</f>
        <v>1573.0000000000002</v>
      </c>
      <c r="AS122" t="str">
        <f>CONCATENATE(B122,F122-1)</f>
        <v>0PW49799411</v>
      </c>
      <c r="AT122" s="2">
        <f>IFERROR(VLOOKUP(AS122,[1]Hoja2!$A$1:$AM$841,38,FALSE),"n/a")</f>
        <v>0</v>
      </c>
      <c r="AU122" s="8">
        <f t="shared" si="41"/>
        <v>1</v>
      </c>
      <c r="AV122">
        <f>VLOOKUP(B122,[1]Hoja2!$C$2:$AO$762,39,FALSE)</f>
        <v>1</v>
      </c>
      <c r="AW122">
        <f>IF(AU122=AV122,VLOOKUP(B122,[1]Hoja2!$C$2:$AO$762,37,FALSE),IF(AV122&lt;2,VLOOKUP(B122,[1]Hoja2!$C$2:$AO$762,37,FALSE)))</f>
        <v>1573.0000000000002</v>
      </c>
      <c r="AX122" t="str">
        <f>B122 &amp; COUNTIF(B$2:B122, B122)</f>
        <v>0PW49799411</v>
      </c>
      <c r="AY122" s="10">
        <f>VLOOKUP(AX122,[1]Hoja2!$B$2:$AO$762,38,FALSE)</f>
        <v>1573.0000000000002</v>
      </c>
      <c r="AZ122" s="9">
        <f t="shared" si="52"/>
        <v>0</v>
      </c>
      <c r="BA122">
        <f t="shared" si="68"/>
        <v>4</v>
      </c>
      <c r="BB122">
        <f t="shared" si="69"/>
        <v>-9.6666664999999999E-2</v>
      </c>
      <c r="BC122">
        <f t="shared" si="70"/>
        <v>4</v>
      </c>
    </row>
    <row r="123" spans="1:55" hidden="1" x14ac:dyDescent="0.25">
      <c r="A123">
        <v>68675</v>
      </c>
      <c r="B123" t="s">
        <v>701</v>
      </c>
      <c r="C123">
        <v>2019</v>
      </c>
      <c r="D123" t="s">
        <v>37</v>
      </c>
      <c r="E123" t="s">
        <v>38</v>
      </c>
      <c r="F123">
        <v>2</v>
      </c>
      <c r="G123" t="s">
        <v>44</v>
      </c>
      <c r="H123">
        <v>0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S123" t="s">
        <v>33</v>
      </c>
      <c r="T123" t="s">
        <v>33</v>
      </c>
      <c r="V123" t="s">
        <v>34</v>
      </c>
      <c r="W123" t="s">
        <v>50</v>
      </c>
      <c r="X123">
        <v>2019</v>
      </c>
      <c r="Y123" t="s">
        <v>37</v>
      </c>
      <c r="Z123" t="s">
        <v>38</v>
      </c>
      <c r="AA123">
        <v>2</v>
      </c>
      <c r="AB123" t="s">
        <v>33</v>
      </c>
      <c r="AC123">
        <v>47</v>
      </c>
      <c r="AD123">
        <v>0</v>
      </c>
      <c r="AE123">
        <v>0</v>
      </c>
      <c r="AF123">
        <v>0</v>
      </c>
      <c r="AG123" s="2" t="str">
        <f>IFERROR(VLOOKUP(B123,[1]Hoja2!$C$1:$AM$841,37,FALSE),"n/a")</f>
        <v>n/a</v>
      </c>
      <c r="AH123" s="10" t="e">
        <f>VLOOKUP(AX123,[1]Hoja2!$B$2:$AO$762,17,FALSE)</f>
        <v>#N/A</v>
      </c>
      <c r="AI123" s="10" t="e">
        <f>VLOOKUP(AX123,[1]Hoja2!$B$2:$AO$762,23,FALSE)</f>
        <v>#N/A</v>
      </c>
      <c r="AJ123" s="10" t="e">
        <f>VLOOKUP(AX123,[1]Hoja2!$B$2:$AO$762,28,FALSE)</f>
        <v>#N/A</v>
      </c>
      <c r="AK123" s="10" t="e">
        <f>VLOOKUP(AX123,[1]Hoja2!$B$2:$AO$762,19,FALSE)</f>
        <v>#N/A</v>
      </c>
      <c r="AL123" t="e">
        <f t="shared" si="42"/>
        <v>#N/A</v>
      </c>
      <c r="AM123" t="e">
        <f t="shared" si="43"/>
        <v>#N/A</v>
      </c>
      <c r="AN123" t="e">
        <f t="shared" si="44"/>
        <v>#N/A</v>
      </c>
      <c r="AO123" t="e">
        <f t="shared" si="45"/>
        <v>#N/A</v>
      </c>
      <c r="AP123" t="e">
        <f t="shared" si="46"/>
        <v>#N/A</v>
      </c>
      <c r="AQ123" t="str">
        <f t="shared" si="47"/>
        <v>n/a</v>
      </c>
      <c r="AR123" t="e">
        <f>+INDEX([1]DETALLE!$AK$2:$AK$841,MATCH(B123,[1]DETALLE!$A$2:$A$841,0))</f>
        <v>#N/A</v>
      </c>
      <c r="AS123" t="str">
        <f>CONCATENATE(B123)</f>
        <v>09HB331532</v>
      </c>
      <c r="AT123" s="2" t="str">
        <f>IF(IFERROR(VLOOKUP(AS123,[1]Hoja2!$C$1:$AM$841,37,FALSE),"n/a")&lt;&gt;"n/a","a","n/a")</f>
        <v>n/a</v>
      </c>
      <c r="AU123" s="8">
        <f t="shared" si="41"/>
        <v>3</v>
      </c>
      <c r="AV123" t="e">
        <f>VLOOKUP(B123,[1]Hoja2!$C$2:$AO$762,39,FALSE)</f>
        <v>#N/A</v>
      </c>
      <c r="AW123" t="e">
        <f>IF(AU123=AV123,VLOOKUP(B123,[1]Hoja2!$C$2:$AO$762,37,FALSE),IF(AV123&lt;2,VLOOKUP(B123,[1]Hoja2!$C$2:$AO$762,37,FALSE)))</f>
        <v>#N/A</v>
      </c>
      <c r="AX123" t="str">
        <f>B123 &amp; COUNTIF(B$2:B123, B123)</f>
        <v>09HB3315321</v>
      </c>
      <c r="AY123" t="e">
        <f>VLOOKUP(AX123,[1]Hoja2!$B$2:$AO$762,38,FALSE)</f>
        <v>#N/A</v>
      </c>
      <c r="AZ123" s="9" t="e">
        <f t="shared" si="52"/>
        <v>#N/A</v>
      </c>
    </row>
    <row r="124" spans="1:55" x14ac:dyDescent="0.25">
      <c r="A124">
        <v>68677</v>
      </c>
      <c r="B124" t="s">
        <v>191</v>
      </c>
      <c r="C124">
        <v>2019</v>
      </c>
      <c r="D124" t="s">
        <v>37</v>
      </c>
      <c r="E124" t="s">
        <v>38</v>
      </c>
      <c r="F124">
        <v>2</v>
      </c>
      <c r="G124" t="s">
        <v>40</v>
      </c>
      <c r="H124">
        <v>0.36666670000000001</v>
      </c>
      <c r="I124" t="s">
        <v>54</v>
      </c>
      <c r="J124">
        <v>803</v>
      </c>
      <c r="K124">
        <v>1573</v>
      </c>
      <c r="L124">
        <v>0.2</v>
      </c>
      <c r="M124">
        <v>0.6</v>
      </c>
      <c r="N124">
        <v>0.8</v>
      </c>
      <c r="O124">
        <v>1.05</v>
      </c>
      <c r="P124">
        <v>1.1000000000000001</v>
      </c>
      <c r="Q124">
        <v>1.1499999999999999</v>
      </c>
      <c r="R124" t="s">
        <v>46</v>
      </c>
      <c r="S124">
        <v>4</v>
      </c>
      <c r="T124">
        <v>6</v>
      </c>
      <c r="U124" t="s">
        <v>47</v>
      </c>
      <c r="V124" t="s">
        <v>54</v>
      </c>
      <c r="W124" t="s">
        <v>73</v>
      </c>
      <c r="X124">
        <v>2019</v>
      </c>
      <c r="Y124" t="s">
        <v>37</v>
      </c>
      <c r="Z124" t="s">
        <v>38</v>
      </c>
      <c r="AA124">
        <v>2</v>
      </c>
      <c r="AB124">
        <v>0</v>
      </c>
      <c r="AC124">
        <v>95</v>
      </c>
      <c r="AD124">
        <v>1.1499999999999999</v>
      </c>
      <c r="AE124">
        <v>9.1666675000000003E-2</v>
      </c>
      <c r="AF124">
        <v>1808.95</v>
      </c>
      <c r="AG124" s="2">
        <f>IFERROR(VLOOKUP(B124,[1]Hoja2!$C$1:$AM$841,37,FALSE),"n/a")</f>
        <v>1258.4000000000003</v>
      </c>
      <c r="AH124" s="10">
        <f>VLOOKUP(AX124,[1]Hoja2!$B$2:$AO$762,17,FALSE)</f>
        <v>8</v>
      </c>
      <c r="AI124" s="10">
        <f>VLOOKUP(AX124,[1]Hoja2!$B$2:$AO$762,23,FALSE)</f>
        <v>0.8</v>
      </c>
      <c r="AJ124" s="10">
        <f>VLOOKUP(AX124,[1]Hoja2!$B$2:$AO$762,28,FALSE)</f>
        <v>0.14499999999999999</v>
      </c>
      <c r="AK124" s="10" t="str">
        <f>VLOOKUP(AX124,[1]Hoja2!$B$2:$AO$762,19,FALSE)</f>
        <v>Entry Production Color Low/Mid</v>
      </c>
      <c r="AL124">
        <f t="shared" si="42"/>
        <v>0</v>
      </c>
      <c r="AM124">
        <f t="shared" si="43"/>
        <v>0</v>
      </c>
      <c r="AN124">
        <f t="shared" si="44"/>
        <v>0</v>
      </c>
      <c r="AO124">
        <f t="shared" si="45"/>
        <v>0</v>
      </c>
      <c r="AP124">
        <f t="shared" si="46"/>
        <v>1</v>
      </c>
      <c r="AQ124">
        <f t="shared" si="47"/>
        <v>0</v>
      </c>
      <c r="AR124">
        <f>+INDEX([1]Hoja2!$AM$2:$AM$841,MATCH(B124,[1]Hoja2!$C$2:$C$841,0))</f>
        <v>1258.4000000000003</v>
      </c>
      <c r="AS124" t="str">
        <f>CONCATENATE(B124,F124-1)</f>
        <v>0XPN3933921</v>
      </c>
      <c r="AT124" s="2">
        <f>IFERROR(VLOOKUP(AS124,[1]Hoja2!$A$1:$AM$841,38,FALSE),"n/a")</f>
        <v>0</v>
      </c>
      <c r="AU124" s="8">
        <f t="shared" si="41"/>
        <v>2</v>
      </c>
      <c r="AV124">
        <f>VLOOKUP(B124,[1]Hoja2!$C$2:$AO$762,39,FALSE)</f>
        <v>2</v>
      </c>
      <c r="AW124">
        <f>IF(AU124=AV124,VLOOKUP(B124,[1]Hoja2!$C$2:$AO$762,37,FALSE),IF(AV124&lt;2,VLOOKUP(B124,[1]Hoja2!$C$2:$AO$762,37,FALSE)))</f>
        <v>1258.4000000000003</v>
      </c>
      <c r="AX124" t="str">
        <f>B124 &amp; COUNTIF(B$2:B124, B124)</f>
        <v>0XPN3933921</v>
      </c>
      <c r="AY124" s="10">
        <f>VLOOKUP(AX124,[1]Hoja2!$B$2:$AO$762,38,FALSE)</f>
        <v>1258.4000000000003</v>
      </c>
      <c r="AZ124" s="9">
        <f t="shared" si="52"/>
        <v>0</v>
      </c>
      <c r="BA124">
        <f>IF(Q124="NA",2,IF(OR(G124="INSTALACION NUEVA",G124="Mantenimiento preventivo"),3,IF(AND(AC124&lt;AH124,AL124&lt;&gt;1),4,IF(AY124&gt;AF124,1,0))))</f>
        <v>0</v>
      </c>
      <c r="BB124">
        <f>AE124-AJ124</f>
        <v>-5.3333324999999987E-2</v>
      </c>
      <c r="BC124">
        <f>+_xlfn.IFS(Q124="NA",2,OR(G124="INSTALACION NUEVA",G124="Mantenimiento preventivo"),3,AND(AC124&lt;AH124,AL124&lt;&gt;1),4,AY124&gt;AF124,1,TRUE,0)</f>
        <v>0</v>
      </c>
    </row>
    <row r="125" spans="1:55" hidden="1" x14ac:dyDescent="0.25">
      <c r="A125">
        <v>68679</v>
      </c>
      <c r="B125" t="s">
        <v>702</v>
      </c>
      <c r="C125">
        <v>2019</v>
      </c>
      <c r="D125" t="s">
        <v>37</v>
      </c>
      <c r="E125" t="s">
        <v>38</v>
      </c>
      <c r="F125">
        <v>2</v>
      </c>
      <c r="G125" t="s">
        <v>44</v>
      </c>
      <c r="H125">
        <v>0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S125" t="s">
        <v>33</v>
      </c>
      <c r="T125" t="s">
        <v>33</v>
      </c>
      <c r="V125" t="s">
        <v>34</v>
      </c>
      <c r="W125" t="s">
        <v>50</v>
      </c>
      <c r="X125">
        <v>2019</v>
      </c>
      <c r="Y125" t="s">
        <v>37</v>
      </c>
      <c r="Z125" t="s">
        <v>38</v>
      </c>
      <c r="AA125">
        <v>2</v>
      </c>
      <c r="AB125" t="s">
        <v>33</v>
      </c>
      <c r="AC125">
        <v>21</v>
      </c>
      <c r="AD125">
        <v>0</v>
      </c>
      <c r="AE125">
        <v>0</v>
      </c>
      <c r="AF125">
        <v>0</v>
      </c>
      <c r="AG125" s="2" t="str">
        <f>IFERROR(VLOOKUP(B125,[1]Hoja2!$C$1:$AM$841,37,FALSE),"n/a")</f>
        <v>n/a</v>
      </c>
      <c r="AH125" s="10" t="e">
        <f>VLOOKUP(AX125,[1]Hoja2!$B$2:$AO$762,17,FALSE)</f>
        <v>#N/A</v>
      </c>
      <c r="AI125" s="10" t="e">
        <f>VLOOKUP(AX125,[1]Hoja2!$B$2:$AO$762,23,FALSE)</f>
        <v>#N/A</v>
      </c>
      <c r="AJ125" s="10" t="e">
        <f>VLOOKUP(AX125,[1]Hoja2!$B$2:$AO$762,28,FALSE)</f>
        <v>#N/A</v>
      </c>
      <c r="AK125" s="10" t="e">
        <f>VLOOKUP(AX125,[1]Hoja2!$B$2:$AO$762,19,FALSE)</f>
        <v>#N/A</v>
      </c>
      <c r="AL125" t="e">
        <f t="shared" si="42"/>
        <v>#N/A</v>
      </c>
      <c r="AM125" t="e">
        <f t="shared" si="43"/>
        <v>#N/A</v>
      </c>
      <c r="AN125" t="e">
        <f t="shared" si="44"/>
        <v>#N/A</v>
      </c>
      <c r="AO125" t="e">
        <f t="shared" si="45"/>
        <v>#N/A</v>
      </c>
      <c r="AP125" t="e">
        <f t="shared" si="46"/>
        <v>#N/A</v>
      </c>
      <c r="AQ125" t="str">
        <f t="shared" si="47"/>
        <v>n/a</v>
      </c>
      <c r="AR125" t="e">
        <f>+INDEX([1]DETALLE!$AK$2:$AK$841,MATCH(B125,[1]DETALLE!$A$2:$A$841,0))</f>
        <v>#N/A</v>
      </c>
      <c r="AS125" t="str">
        <f>CONCATENATE(B125)</f>
        <v>09HB331393</v>
      </c>
      <c r="AT125" s="2" t="str">
        <f>IF(IFERROR(VLOOKUP(AS125,[1]Hoja2!$C$1:$AM$841,37,FALSE),"n/a")&lt;&gt;"n/a","a","n/a")</f>
        <v>n/a</v>
      </c>
      <c r="AU125" s="8">
        <f t="shared" si="41"/>
        <v>1</v>
      </c>
      <c r="AV125" t="e">
        <f>VLOOKUP(B125,[1]Hoja2!$C$2:$AO$762,39,FALSE)</f>
        <v>#N/A</v>
      </c>
      <c r="AW125" t="e">
        <f>IF(AU125=AV125,VLOOKUP(B125,[1]Hoja2!$C$2:$AO$762,37,FALSE),IF(AV125&lt;2,VLOOKUP(B125,[1]Hoja2!$C$2:$AO$762,37,FALSE)))</f>
        <v>#N/A</v>
      </c>
      <c r="AX125" t="str">
        <f>B125 &amp; COUNTIF(B$2:B125, B125)</f>
        <v>09HB3313931</v>
      </c>
      <c r="AY125" t="e">
        <f>VLOOKUP(AX125,[1]Hoja2!$B$2:$AO$762,38,FALSE)</f>
        <v>#N/A</v>
      </c>
      <c r="AZ125" s="9" t="e">
        <f t="shared" si="52"/>
        <v>#N/A</v>
      </c>
    </row>
    <row r="126" spans="1:55" x14ac:dyDescent="0.25">
      <c r="A126">
        <v>68681</v>
      </c>
      <c r="B126" t="s">
        <v>179</v>
      </c>
      <c r="C126">
        <v>2019</v>
      </c>
      <c r="D126" t="s">
        <v>37</v>
      </c>
      <c r="E126" t="s">
        <v>38</v>
      </c>
      <c r="F126">
        <v>2</v>
      </c>
      <c r="G126" t="s">
        <v>40</v>
      </c>
      <c r="H126">
        <v>0.8</v>
      </c>
      <c r="I126" t="s">
        <v>58</v>
      </c>
      <c r="J126">
        <v>655</v>
      </c>
      <c r="K126">
        <v>1365</v>
      </c>
      <c r="L126">
        <v>0</v>
      </c>
      <c r="M126">
        <v>0</v>
      </c>
      <c r="N126">
        <v>0.6</v>
      </c>
      <c r="O126">
        <v>0.8</v>
      </c>
      <c r="P126">
        <v>1.05</v>
      </c>
      <c r="Q126">
        <v>1.1000000000000001</v>
      </c>
      <c r="R126" t="s">
        <v>46</v>
      </c>
      <c r="S126">
        <v>5</v>
      </c>
      <c r="T126">
        <v>9</v>
      </c>
      <c r="U126" t="s">
        <v>47</v>
      </c>
      <c r="V126" t="s">
        <v>58</v>
      </c>
      <c r="W126" t="s">
        <v>36</v>
      </c>
      <c r="X126">
        <v>2019</v>
      </c>
      <c r="Y126" t="s">
        <v>37</v>
      </c>
      <c r="Z126" t="s">
        <v>38</v>
      </c>
      <c r="AA126">
        <v>2</v>
      </c>
      <c r="AB126">
        <v>0</v>
      </c>
      <c r="AC126">
        <v>18</v>
      </c>
      <c r="AD126">
        <v>0.8</v>
      </c>
      <c r="AE126">
        <v>0.16</v>
      </c>
      <c r="AF126">
        <v>1092</v>
      </c>
      <c r="AG126" s="2">
        <f>IFERROR(VLOOKUP(B126,[1]Hoja2!$C$1:$AM$841,37,FALSE),"n/a")</f>
        <v>1092</v>
      </c>
      <c r="AH126" s="10">
        <f>VLOOKUP(AX126,[1]Hoja2!$B$2:$AO$762,17,FALSE)</f>
        <v>18</v>
      </c>
      <c r="AI126" s="10">
        <f>VLOOKUP(AX126,[1]Hoja2!$B$2:$AO$762,23,FALSE)</f>
        <v>0.8</v>
      </c>
      <c r="AJ126" s="10">
        <f>VLOOKUP(AX126,[1]Hoja2!$B$2:$AO$762,28,FALSE)</f>
        <v>0.27200000000000002</v>
      </c>
      <c r="AK126" s="10" t="str">
        <f>VLOOKUP(AX126,[1]Hoja2!$B$2:$AO$762,19,FALSE)</f>
        <v>Departmental Digital</v>
      </c>
      <c r="AL126">
        <f t="shared" si="42"/>
        <v>1</v>
      </c>
      <c r="AM126">
        <f t="shared" si="43"/>
        <v>1</v>
      </c>
      <c r="AN126">
        <f t="shared" si="44"/>
        <v>1</v>
      </c>
      <c r="AO126">
        <f t="shared" si="45"/>
        <v>0</v>
      </c>
      <c r="AP126">
        <f t="shared" si="46"/>
        <v>1</v>
      </c>
      <c r="AQ126">
        <f t="shared" si="47"/>
        <v>0</v>
      </c>
      <c r="AR126">
        <f>+INDEX([1]Hoja2!$AM$2:$AM$841,MATCH(B126,[1]Hoja2!$C$2:$C$841,0))</f>
        <v>1092</v>
      </c>
      <c r="AS126" t="str">
        <f t="shared" si="48"/>
        <v>0EX96644602</v>
      </c>
      <c r="AT126" s="2">
        <f>IFERROR(VLOOKUP(AS126,[1]Hoja2!$A$1:$AM$841,38,FALSE),"n/a")</f>
        <v>0</v>
      </c>
      <c r="AU126" s="8">
        <f t="shared" si="41"/>
        <v>1</v>
      </c>
      <c r="AV126">
        <f>VLOOKUP(B126,[1]Hoja2!$C$2:$AO$762,39,FALSE)</f>
        <v>1</v>
      </c>
      <c r="AW126">
        <f>IF(AU126=AV126,VLOOKUP(B126,[1]Hoja2!$C$2:$AO$762,37,FALSE),IF(AV126&lt;2,VLOOKUP(B126,[1]Hoja2!$C$2:$AO$762,37,FALSE)))</f>
        <v>1092</v>
      </c>
      <c r="AX126" t="str">
        <f>B126 &amp; COUNTIF(B$2:B126, B126)</f>
        <v>0EX96644601</v>
      </c>
      <c r="AY126" s="10">
        <f>VLOOKUP(AX126,[1]Hoja2!$B$2:$AO$762,38,FALSE)</f>
        <v>1092</v>
      </c>
      <c r="AZ126" s="9">
        <f t="shared" si="52"/>
        <v>0</v>
      </c>
      <c r="BA126">
        <f t="shared" ref="BA126:BA128" si="71">IF(Q126="NA",2,IF(OR(G126="INSTALACION NUEVA",G126="Mantenimiento preventivo"),3,IF(AND(AC126&lt;AH126,AL126&lt;&gt;1),4,IF(AY126&gt;AF126,1,0))))</f>
        <v>0</v>
      </c>
      <c r="BB126">
        <f t="shared" ref="BB126:BB128" si="72">AE126-AJ126</f>
        <v>-0.11200000000000002</v>
      </c>
      <c r="BC126">
        <f t="shared" ref="BC126:BC128" si="73">+_xlfn.IFS(Q126="NA",2,OR(G126="INSTALACION NUEVA",G126="Mantenimiento preventivo"),3,AND(AC126&lt;AH126,AL126&lt;&gt;1),4,AY126&gt;AF126,1,TRUE,0)</f>
        <v>0</v>
      </c>
    </row>
    <row r="127" spans="1:55" x14ac:dyDescent="0.25">
      <c r="A127">
        <v>68682</v>
      </c>
      <c r="B127" t="s">
        <v>166</v>
      </c>
      <c r="C127">
        <v>2019</v>
      </c>
      <c r="D127" t="s">
        <v>37</v>
      </c>
      <c r="E127" t="s">
        <v>38</v>
      </c>
      <c r="F127">
        <v>2</v>
      </c>
      <c r="G127" t="s">
        <v>40</v>
      </c>
      <c r="H127">
        <v>1.5833330000000001</v>
      </c>
      <c r="I127" t="s">
        <v>45</v>
      </c>
      <c r="J127">
        <v>803</v>
      </c>
      <c r="K127">
        <v>1573</v>
      </c>
      <c r="L127">
        <v>0.2</v>
      </c>
      <c r="M127">
        <v>0.6</v>
      </c>
      <c r="N127">
        <v>0.8</v>
      </c>
      <c r="O127">
        <v>1.05</v>
      </c>
      <c r="P127">
        <v>1.1000000000000001</v>
      </c>
      <c r="Q127">
        <v>1.1499999999999999</v>
      </c>
      <c r="R127" t="s">
        <v>46</v>
      </c>
      <c r="S127">
        <v>4</v>
      </c>
      <c r="T127">
        <v>6</v>
      </c>
      <c r="U127" t="s">
        <v>47</v>
      </c>
      <c r="V127" t="s">
        <v>48</v>
      </c>
      <c r="W127" t="s">
        <v>73</v>
      </c>
      <c r="X127">
        <v>2019</v>
      </c>
      <c r="Y127" t="s">
        <v>37</v>
      </c>
      <c r="Z127" t="s">
        <v>38</v>
      </c>
      <c r="AA127">
        <v>9</v>
      </c>
      <c r="AB127">
        <v>0</v>
      </c>
      <c r="AC127">
        <v>19</v>
      </c>
      <c r="AD127">
        <v>1.05</v>
      </c>
      <c r="AE127">
        <v>0.39583325000000003</v>
      </c>
      <c r="AF127">
        <v>1651.65</v>
      </c>
      <c r="AG127" s="2">
        <f>IFERROR(VLOOKUP(B127,[1]Hoja2!$C$1:$AM$841,37,FALSE),"n/a")</f>
        <v>1651.6500000000003</v>
      </c>
      <c r="AH127" s="10">
        <f>VLOOKUP(AX127,[1]Hoja2!$B$2:$AO$762,17,FALSE)</f>
        <v>20</v>
      </c>
      <c r="AI127" s="10">
        <f>VLOOKUP(AX127,[1]Hoja2!$B$2:$AO$762,23,FALSE)</f>
        <v>1.05</v>
      </c>
      <c r="AJ127" s="10">
        <f>VLOOKUP(AX127,[1]Hoja2!$B$2:$AO$762,28,FALSE)</f>
        <v>0.66749999999999998</v>
      </c>
      <c r="AK127" s="10" t="str">
        <f>VLOOKUP(AX127,[1]Hoja2!$B$2:$AO$762,19,FALSE)</f>
        <v>Light Production Digital Business</v>
      </c>
      <c r="AL127">
        <f t="shared" si="42"/>
        <v>1</v>
      </c>
      <c r="AM127">
        <f t="shared" si="43"/>
        <v>0</v>
      </c>
      <c r="AN127">
        <f t="shared" si="44"/>
        <v>1</v>
      </c>
      <c r="AO127">
        <f t="shared" si="45"/>
        <v>0</v>
      </c>
      <c r="AP127">
        <f t="shared" si="46"/>
        <v>1</v>
      </c>
      <c r="AQ127">
        <f t="shared" si="47"/>
        <v>0</v>
      </c>
      <c r="AR127">
        <f>+INDEX([1]Hoja2!$AM$2:$AM$841,MATCH(B127,[1]Hoja2!$C$2:$C$841,0))</f>
        <v>1651.6500000000003</v>
      </c>
      <c r="AS127" t="str">
        <f>CONCATENATE(B127,F127-1)</f>
        <v>0BG29492731</v>
      </c>
      <c r="AT127" s="2">
        <f>IFERROR(VLOOKUP(AS127,[1]Hoja2!$A$1:$AM$841,38,FALSE),"n/a")</f>
        <v>0</v>
      </c>
      <c r="AU127" s="8">
        <f t="shared" si="41"/>
        <v>1</v>
      </c>
      <c r="AV127">
        <f>VLOOKUP(B127,[1]Hoja2!$C$2:$AO$762,39,FALSE)</f>
        <v>1</v>
      </c>
      <c r="AW127">
        <f>IF(AU127=AV127,VLOOKUP(B127,[1]Hoja2!$C$2:$AO$762,37,FALSE),IF(AV127&lt;2,VLOOKUP(B127,[1]Hoja2!$C$2:$AO$762,37,FALSE)))</f>
        <v>1651.6500000000003</v>
      </c>
      <c r="AX127" t="str">
        <f>B127 &amp; COUNTIF(B$2:B127, B127)</f>
        <v>0BG29492731</v>
      </c>
      <c r="AY127" s="10">
        <f>VLOOKUP(AX127,[1]Hoja2!$B$2:$AO$762,38,FALSE)</f>
        <v>1651.6500000000003</v>
      </c>
      <c r="AZ127" s="9">
        <f t="shared" si="52"/>
        <v>0</v>
      </c>
      <c r="BA127">
        <f t="shared" si="71"/>
        <v>0</v>
      </c>
      <c r="BB127">
        <f t="shared" si="72"/>
        <v>-0.27166674999999996</v>
      </c>
      <c r="BC127">
        <f t="shared" si="73"/>
        <v>0</v>
      </c>
    </row>
    <row r="128" spans="1:55" x14ac:dyDescent="0.25">
      <c r="A128">
        <v>68683</v>
      </c>
      <c r="B128" t="s">
        <v>165</v>
      </c>
      <c r="C128">
        <v>2019</v>
      </c>
      <c r="D128" t="s">
        <v>37</v>
      </c>
      <c r="E128" t="s">
        <v>38</v>
      </c>
      <c r="F128">
        <v>2</v>
      </c>
      <c r="G128" t="s">
        <v>40</v>
      </c>
      <c r="H128">
        <v>2.8166669999999998</v>
      </c>
      <c r="I128" t="s">
        <v>45</v>
      </c>
      <c r="J128">
        <v>803</v>
      </c>
      <c r="K128">
        <v>1573</v>
      </c>
      <c r="L128">
        <v>0.2</v>
      </c>
      <c r="M128">
        <v>0.6</v>
      </c>
      <c r="N128">
        <v>0.8</v>
      </c>
      <c r="O128">
        <v>1.05</v>
      </c>
      <c r="P128">
        <v>1.1000000000000001</v>
      </c>
      <c r="Q128">
        <v>1.1499999999999999</v>
      </c>
      <c r="R128" t="s">
        <v>46</v>
      </c>
      <c r="S128">
        <v>4</v>
      </c>
      <c r="T128">
        <v>6</v>
      </c>
      <c r="U128" t="s">
        <v>47</v>
      </c>
      <c r="V128" t="s">
        <v>48</v>
      </c>
      <c r="W128" t="s">
        <v>73</v>
      </c>
      <c r="X128">
        <v>2019</v>
      </c>
      <c r="Y128" t="s">
        <v>37</v>
      </c>
      <c r="Z128" t="s">
        <v>38</v>
      </c>
      <c r="AA128">
        <v>2</v>
      </c>
      <c r="AB128">
        <v>0</v>
      </c>
      <c r="AC128">
        <v>20</v>
      </c>
      <c r="AD128">
        <v>1.05</v>
      </c>
      <c r="AE128">
        <v>0.70416674999999995</v>
      </c>
      <c r="AF128">
        <v>1651.65</v>
      </c>
      <c r="AG128" s="2">
        <f>IFERROR(VLOOKUP(B128,[1]Hoja2!$C$1:$AM$841,37,FALSE),"n/a")</f>
        <v>1651.6500000000003</v>
      </c>
      <c r="AH128" s="10">
        <f>VLOOKUP(AX128,[1]Hoja2!$B$2:$AO$762,17,FALSE)</f>
        <v>20</v>
      </c>
      <c r="AI128" s="10">
        <f>VLOOKUP(AX128,[1]Hoja2!$B$2:$AO$762,23,FALSE)</f>
        <v>1.05</v>
      </c>
      <c r="AJ128" s="10">
        <f>VLOOKUP(AX128,[1]Hoja2!$B$2:$AO$762,28,FALSE)</f>
        <v>0.33250000000000002</v>
      </c>
      <c r="AK128" s="10" t="str">
        <f>VLOOKUP(AX128,[1]Hoja2!$B$2:$AO$762,19,FALSE)</f>
        <v>Light Production Digital Business</v>
      </c>
      <c r="AL128">
        <f t="shared" si="42"/>
        <v>1</v>
      </c>
      <c r="AM128">
        <f t="shared" si="43"/>
        <v>1</v>
      </c>
      <c r="AN128">
        <f t="shared" si="44"/>
        <v>1</v>
      </c>
      <c r="AO128">
        <f t="shared" si="45"/>
        <v>0</v>
      </c>
      <c r="AP128">
        <f t="shared" si="46"/>
        <v>1</v>
      </c>
      <c r="AQ128">
        <f t="shared" si="47"/>
        <v>0</v>
      </c>
      <c r="AR128">
        <f>+INDEX([1]Hoja2!$AM$2:$AM$841,MATCH(B128,[1]Hoja2!$C$2:$C$841,0))</f>
        <v>1651.6500000000003</v>
      </c>
      <c r="AS128" t="str">
        <f>CONCATENATE(B128,F128-1)</f>
        <v>0BG29488941</v>
      </c>
      <c r="AT128" s="2">
        <f>IFERROR(VLOOKUP(AS128,[1]Hoja2!$A$1:$AM$841,38,FALSE),"n/a")</f>
        <v>0</v>
      </c>
      <c r="AU128" s="8">
        <f t="shared" si="41"/>
        <v>1</v>
      </c>
      <c r="AV128">
        <f>VLOOKUP(B128,[1]Hoja2!$C$2:$AO$762,39,FALSE)</f>
        <v>1</v>
      </c>
      <c r="AW128">
        <f>IF(AU128=AV128,VLOOKUP(B128,[1]Hoja2!$C$2:$AO$762,37,FALSE),IF(AV128&lt;2,VLOOKUP(B128,[1]Hoja2!$C$2:$AO$762,37,FALSE)))</f>
        <v>1651.6500000000003</v>
      </c>
      <c r="AX128" t="str">
        <f>B128 &amp; COUNTIF(B$2:B128, B128)</f>
        <v>0BG29488941</v>
      </c>
      <c r="AY128" s="10">
        <f>VLOOKUP(AX128,[1]Hoja2!$B$2:$AO$762,38,FALSE)</f>
        <v>1651.6500000000003</v>
      </c>
      <c r="AZ128" s="9">
        <f t="shared" si="52"/>
        <v>0</v>
      </c>
      <c r="BA128">
        <f t="shared" si="71"/>
        <v>0</v>
      </c>
      <c r="BB128">
        <f t="shared" si="72"/>
        <v>0.37166674999999993</v>
      </c>
      <c r="BC128">
        <f t="shared" si="73"/>
        <v>0</v>
      </c>
    </row>
    <row r="129" spans="1:55" hidden="1" x14ac:dyDescent="0.25">
      <c r="A129">
        <v>68691</v>
      </c>
      <c r="B129" t="s">
        <v>703</v>
      </c>
      <c r="C129">
        <v>2019</v>
      </c>
      <c r="D129" t="s">
        <v>37</v>
      </c>
      <c r="E129" t="s">
        <v>38</v>
      </c>
      <c r="F129">
        <v>2</v>
      </c>
      <c r="G129" t="s">
        <v>40</v>
      </c>
      <c r="H129">
        <v>2.1166670000000001</v>
      </c>
      <c r="I129" t="s">
        <v>116</v>
      </c>
      <c r="J129">
        <v>655</v>
      </c>
      <c r="K129">
        <v>1365</v>
      </c>
      <c r="L129">
        <v>0</v>
      </c>
      <c r="M129">
        <v>0</v>
      </c>
      <c r="N129">
        <v>0.6</v>
      </c>
      <c r="O129">
        <v>0.8</v>
      </c>
      <c r="P129">
        <v>1.05</v>
      </c>
      <c r="Q129">
        <v>1.1000000000000001</v>
      </c>
      <c r="R129" t="s">
        <v>420</v>
      </c>
      <c r="S129">
        <v>5</v>
      </c>
      <c r="T129">
        <v>9</v>
      </c>
      <c r="U129" t="s">
        <v>47</v>
      </c>
      <c r="V129" t="s">
        <v>45</v>
      </c>
      <c r="W129" t="s">
        <v>683</v>
      </c>
      <c r="X129">
        <v>2019</v>
      </c>
      <c r="Y129" t="s">
        <v>37</v>
      </c>
      <c r="Z129" t="s">
        <v>38</v>
      </c>
      <c r="AA129">
        <v>2</v>
      </c>
      <c r="AB129">
        <v>1</v>
      </c>
      <c r="AC129">
        <v>12</v>
      </c>
      <c r="AD129">
        <v>0</v>
      </c>
      <c r="AE129">
        <v>0</v>
      </c>
      <c r="AF129">
        <v>0</v>
      </c>
      <c r="AG129" s="2" t="str">
        <f>IFERROR(VLOOKUP(B129,[1]Hoja2!$C$1:$AM$841,37,FALSE),"n/a")</f>
        <v>n/a</v>
      </c>
      <c r="AH129" s="10" t="e">
        <f>VLOOKUP(AX129,[1]Hoja2!$B$2:$AO$762,17,FALSE)</f>
        <v>#N/A</v>
      </c>
      <c r="AI129" s="10" t="e">
        <f>VLOOKUP(AX129,[1]Hoja2!$B$2:$AO$762,23,FALSE)</f>
        <v>#N/A</v>
      </c>
      <c r="AJ129" s="10" t="e">
        <f>VLOOKUP(AX129,[1]Hoja2!$B$2:$AO$762,28,FALSE)</f>
        <v>#N/A</v>
      </c>
      <c r="AK129" s="10" t="e">
        <f>VLOOKUP(AX129,[1]Hoja2!$B$2:$AO$762,19,FALSE)</f>
        <v>#N/A</v>
      </c>
      <c r="AL129" t="e">
        <f t="shared" si="42"/>
        <v>#N/A</v>
      </c>
      <c r="AM129" t="e">
        <f t="shared" si="43"/>
        <v>#N/A</v>
      </c>
      <c r="AN129" t="e">
        <f t="shared" si="44"/>
        <v>#N/A</v>
      </c>
      <c r="AO129" t="e">
        <f t="shared" si="45"/>
        <v>#N/A</v>
      </c>
      <c r="AP129" t="e">
        <f t="shared" si="46"/>
        <v>#N/A</v>
      </c>
      <c r="AQ129" t="str">
        <f t="shared" si="47"/>
        <v>n/a</v>
      </c>
      <c r="AR129">
        <f>+INDEX([1]DETALLE!$AK$2:$AK$841,MATCH(B129,[1]DETALLE!$A$2:$A$841,0))</f>
        <v>1092</v>
      </c>
      <c r="AS129" t="str">
        <f>CONCATENATE(B129)</f>
        <v>0Y4X848740</v>
      </c>
      <c r="AT129" s="2" t="str">
        <f>IF(IFERROR(VLOOKUP(AS129,[1]Hoja2!$C$1:$AM$841,37,FALSE),"n/a")&lt;&gt;"n/a","a","n/a")</f>
        <v>n/a</v>
      </c>
      <c r="AU129" s="8">
        <f t="shared" si="41"/>
        <v>2</v>
      </c>
      <c r="AV129" t="e">
        <f>VLOOKUP(B129,[1]Hoja2!$C$2:$AO$762,39,FALSE)</f>
        <v>#N/A</v>
      </c>
      <c r="AW129" t="e">
        <f>IF(AU129=AV129,VLOOKUP(B129,[1]Hoja2!$C$2:$AO$762,37,FALSE),IF(AV129&lt;2,VLOOKUP(B129,[1]Hoja2!$C$2:$AO$762,37,FALSE)))</f>
        <v>#N/A</v>
      </c>
      <c r="AX129" t="str">
        <f>B129 &amp; COUNTIF(B$2:B129, B129)</f>
        <v>0Y4X8487401</v>
      </c>
      <c r="AY129" t="e">
        <f>VLOOKUP(AX129,[1]Hoja2!$B$2:$AO$762,38,FALSE)</f>
        <v>#N/A</v>
      </c>
      <c r="AZ129" s="9" t="e">
        <f t="shared" si="52"/>
        <v>#N/A</v>
      </c>
    </row>
    <row r="130" spans="1:55" x14ac:dyDescent="0.25">
      <c r="A130">
        <v>68693</v>
      </c>
      <c r="B130" t="s">
        <v>174</v>
      </c>
      <c r="C130">
        <v>2019</v>
      </c>
      <c r="D130" t="s">
        <v>37</v>
      </c>
      <c r="E130" t="s">
        <v>38</v>
      </c>
      <c r="F130">
        <v>2</v>
      </c>
      <c r="G130" t="s">
        <v>40</v>
      </c>
      <c r="H130">
        <v>1.9166669999999999</v>
      </c>
      <c r="I130" t="s">
        <v>54</v>
      </c>
      <c r="J130">
        <v>803</v>
      </c>
      <c r="K130">
        <v>1573</v>
      </c>
      <c r="L130">
        <v>0.2</v>
      </c>
      <c r="M130">
        <v>0.6</v>
      </c>
      <c r="N130">
        <v>0.8</v>
      </c>
      <c r="O130">
        <v>1.05</v>
      </c>
      <c r="P130">
        <v>1.1000000000000001</v>
      </c>
      <c r="Q130">
        <v>1.1499999999999999</v>
      </c>
      <c r="R130" t="s">
        <v>46</v>
      </c>
      <c r="S130">
        <v>4</v>
      </c>
      <c r="T130">
        <v>6</v>
      </c>
      <c r="U130" t="s">
        <v>47</v>
      </c>
      <c r="V130" t="s">
        <v>54</v>
      </c>
      <c r="W130" t="s">
        <v>50</v>
      </c>
      <c r="X130">
        <v>2019</v>
      </c>
      <c r="Y130" t="s">
        <v>37</v>
      </c>
      <c r="Z130" t="s">
        <v>38</v>
      </c>
      <c r="AA130">
        <v>2</v>
      </c>
      <c r="AB130">
        <v>0</v>
      </c>
      <c r="AC130">
        <v>20</v>
      </c>
      <c r="AD130">
        <v>1.05</v>
      </c>
      <c r="AE130">
        <v>0.47916674999999997</v>
      </c>
      <c r="AF130">
        <v>1651.65</v>
      </c>
      <c r="AG130" s="2">
        <f>IFERROR(VLOOKUP(B130,[1]Hoja2!$C$1:$AM$841,37,FALSE),"n/a")</f>
        <v>1651.6500000000003</v>
      </c>
      <c r="AH130" s="10">
        <f>VLOOKUP(AX130,[1]Hoja2!$B$2:$AO$762,17,FALSE)</f>
        <v>24</v>
      </c>
      <c r="AI130" s="10">
        <f>VLOOKUP(AX130,[1]Hoja2!$B$2:$AO$762,23,FALSE)</f>
        <v>1.05</v>
      </c>
      <c r="AJ130" s="10">
        <f>VLOOKUP(AX130,[1]Hoja2!$B$2:$AO$762,28,FALSE)</f>
        <v>0.51749999999999996</v>
      </c>
      <c r="AK130" s="10" t="str">
        <f>VLOOKUP(AX130,[1]Hoja2!$B$2:$AO$762,19,FALSE)</f>
        <v>Entry Production Color Low/Mid</v>
      </c>
      <c r="AL130">
        <f t="shared" si="42"/>
        <v>1</v>
      </c>
      <c r="AM130">
        <f t="shared" si="43"/>
        <v>0</v>
      </c>
      <c r="AN130">
        <f t="shared" si="44"/>
        <v>1</v>
      </c>
      <c r="AO130">
        <f t="shared" si="45"/>
        <v>0</v>
      </c>
      <c r="AP130">
        <f t="shared" si="46"/>
        <v>1</v>
      </c>
      <c r="AQ130">
        <f t="shared" si="47"/>
        <v>0</v>
      </c>
      <c r="AR130">
        <f>+INDEX([1]Hoja2!$AM$2:$AM$841,MATCH(B130,[1]Hoja2!$C$2:$C$841,0))</f>
        <v>1651.6500000000003</v>
      </c>
      <c r="AS130" t="str">
        <f t="shared" si="48"/>
        <v>0E2B6466162</v>
      </c>
      <c r="AT130" s="2">
        <f>IFERROR(VLOOKUP(AS130,[1]Hoja2!$A$1:$AM$841,38,FALSE),"n/a")</f>
        <v>0</v>
      </c>
      <c r="AU130" s="8">
        <f t="shared" ref="AU130:AU193" si="74">COUNTIF($B$2:$B$1228,B130)</f>
        <v>3</v>
      </c>
      <c r="AV130">
        <f>VLOOKUP(B130,[1]Hoja2!$C$2:$AO$762,39,FALSE)</f>
        <v>2</v>
      </c>
      <c r="AW130" t="b">
        <f>IF(AU130=AV130,VLOOKUP(B130,[1]Hoja2!$C$2:$AO$762,37,FALSE),IF(AV130&lt;2,VLOOKUP(B130,[1]Hoja2!$C$2:$AO$762,37,FALSE)))</f>
        <v>0</v>
      </c>
      <c r="AX130" t="str">
        <f>B130 &amp; COUNTIF(B$2:B130, B130)</f>
        <v>0E2B6466161</v>
      </c>
      <c r="AY130" s="10">
        <f>VLOOKUP(AX130,[1]Hoja2!$B$2:$AO$762,38,FALSE)</f>
        <v>1651.6500000000003</v>
      </c>
      <c r="AZ130" s="9">
        <f t="shared" si="52"/>
        <v>0</v>
      </c>
      <c r="BA130">
        <f t="shared" ref="BA130:BA132" si="75">IF(Q130="NA",2,IF(OR(G130="INSTALACION NUEVA",G130="Mantenimiento preventivo"),3,IF(AND(AC130&lt;AH130,AL130&lt;&gt;1),4,IF(AY130&gt;AF130,1,0))))</f>
        <v>0</v>
      </c>
      <c r="BB130">
        <f t="shared" ref="BB130:BB132" si="76">AE130-AJ130</f>
        <v>-3.8333249999999985E-2</v>
      </c>
      <c r="BC130">
        <f t="shared" ref="BC130:BC132" si="77">+_xlfn.IFS(Q130="NA",2,OR(G130="INSTALACION NUEVA",G130="Mantenimiento preventivo"),3,AND(AC130&lt;AH130,AL130&lt;&gt;1),4,AY130&gt;AF130,1,TRUE,0)</f>
        <v>0</v>
      </c>
    </row>
    <row r="131" spans="1:55" x14ac:dyDescent="0.25">
      <c r="A131">
        <v>68694</v>
      </c>
      <c r="B131" t="s">
        <v>155</v>
      </c>
      <c r="C131">
        <v>2019</v>
      </c>
      <c r="D131" t="s">
        <v>37</v>
      </c>
      <c r="E131" t="s">
        <v>38</v>
      </c>
      <c r="F131">
        <v>2</v>
      </c>
      <c r="G131" t="s">
        <v>40</v>
      </c>
      <c r="H131">
        <v>3</v>
      </c>
      <c r="I131" t="s">
        <v>91</v>
      </c>
      <c r="J131">
        <v>803</v>
      </c>
      <c r="K131">
        <v>1573</v>
      </c>
      <c r="L131">
        <v>0.2</v>
      </c>
      <c r="M131">
        <v>0.6</v>
      </c>
      <c r="N131">
        <v>0.8</v>
      </c>
      <c r="O131">
        <v>1.05</v>
      </c>
      <c r="P131">
        <v>1.1000000000000001</v>
      </c>
      <c r="Q131">
        <v>1.1499999999999999</v>
      </c>
      <c r="R131" t="s">
        <v>46</v>
      </c>
      <c r="S131">
        <v>4</v>
      </c>
      <c r="T131">
        <v>6</v>
      </c>
      <c r="U131" t="s">
        <v>47</v>
      </c>
      <c r="V131" t="s">
        <v>91</v>
      </c>
      <c r="W131" t="s">
        <v>50</v>
      </c>
      <c r="X131">
        <v>2019</v>
      </c>
      <c r="Y131" t="s">
        <v>37</v>
      </c>
      <c r="Z131" t="s">
        <v>38</v>
      </c>
      <c r="AA131">
        <v>8</v>
      </c>
      <c r="AB131">
        <v>0</v>
      </c>
      <c r="AC131">
        <v>19</v>
      </c>
      <c r="AD131">
        <v>1.05</v>
      </c>
      <c r="AE131">
        <v>0.75</v>
      </c>
      <c r="AF131">
        <v>1651.65</v>
      </c>
      <c r="AG131" s="2">
        <f>IFERROR(VLOOKUP(B131,[1]Hoja2!$C$1:$AM$841,37,FALSE),"n/a")</f>
        <v>1730.3000000000004</v>
      </c>
      <c r="AH131" s="10">
        <f>VLOOKUP(AX131,[1]Hoja2!$B$2:$AO$762,17,FALSE)</f>
        <v>50</v>
      </c>
      <c r="AI131" s="10">
        <f>VLOOKUP(AX131,[1]Hoja2!$B$2:$AO$762,23,FALSE)</f>
        <v>1.1000000000000001</v>
      </c>
      <c r="AJ131" s="10">
        <f>VLOOKUP(AX131,[1]Hoja2!$B$2:$AO$762,28,FALSE)</f>
        <v>1</v>
      </c>
      <c r="AK131" s="10" t="str">
        <f>VLOOKUP(AX131,[1]Hoja2!$B$2:$AO$762,19,FALSE)</f>
        <v>WF Mono Systems and Legacy Color</v>
      </c>
      <c r="AL131">
        <f t="shared" ref="AL131:AL194" si="78">IF(AF131=AY131,1,0)</f>
        <v>0</v>
      </c>
      <c r="AM131">
        <f t="shared" ref="AM131:AM194" si="79">IF(AC131=AH131,1,0)</f>
        <v>0</v>
      </c>
      <c r="AN131">
        <f t="shared" ref="AN131:AN194" si="80">IF(AD131=AI131,1,0)</f>
        <v>0</v>
      </c>
      <c r="AO131">
        <f t="shared" ref="AO131:AO194" si="81">IF(AE131=AJ131,1,0)</f>
        <v>0</v>
      </c>
      <c r="AP131">
        <f t="shared" ref="AP131:AP194" si="82">IF(I131=AK131,1,0)</f>
        <v>1</v>
      </c>
      <c r="AQ131">
        <f t="shared" ref="AQ131:AQ194" si="83">+_xlfn.IFS(AG131="n/a","n/a",AG131&gt;AF131,1,TRUE,0)</f>
        <v>1</v>
      </c>
      <c r="AR131">
        <f>+INDEX([1]Hoja2!$AM$2:$AM$841,MATCH(B131,[1]Hoja2!$C$2:$C$841,0))</f>
        <v>1730.3000000000004</v>
      </c>
      <c r="AS131" t="str">
        <f t="shared" ref="AS131:AS193" si="84">CONCATENATE(B131,F131)</f>
        <v>0A1H0206562</v>
      </c>
      <c r="AT131" s="2">
        <f>IFERROR(VLOOKUP(AS131,[1]Hoja2!$A$1:$AM$841,38,FALSE),"n/a")</f>
        <v>0</v>
      </c>
      <c r="AU131" s="8">
        <f t="shared" si="74"/>
        <v>1</v>
      </c>
      <c r="AV131">
        <f>VLOOKUP(B131,[1]Hoja2!$C$2:$AO$762,39,FALSE)</f>
        <v>1</v>
      </c>
      <c r="AW131">
        <f>IF(AU131=AV131,VLOOKUP(B131,[1]Hoja2!$C$2:$AO$762,37,FALSE),IF(AV131&lt;2,VLOOKUP(B131,[1]Hoja2!$C$2:$AO$762,37,FALSE)))</f>
        <v>1730.3000000000004</v>
      </c>
      <c r="AX131" t="str">
        <f>B131 &amp; COUNTIF(B$2:B131, B131)</f>
        <v>0A1H0206561</v>
      </c>
      <c r="AY131" s="10">
        <f>VLOOKUP(AX131,[1]Hoja2!$B$2:$AO$762,38,FALSE)</f>
        <v>1730.3000000000004</v>
      </c>
      <c r="AZ131" s="9">
        <f t="shared" si="52"/>
        <v>0</v>
      </c>
      <c r="BA131">
        <f t="shared" si="75"/>
        <v>4</v>
      </c>
      <c r="BB131">
        <f t="shared" si="76"/>
        <v>-0.25</v>
      </c>
      <c r="BC131">
        <f t="shared" si="77"/>
        <v>4</v>
      </c>
    </row>
    <row r="132" spans="1:55" x14ac:dyDescent="0.25">
      <c r="A132">
        <v>68696</v>
      </c>
      <c r="B132" t="s">
        <v>167</v>
      </c>
      <c r="C132">
        <v>2019</v>
      </c>
      <c r="D132" t="s">
        <v>37</v>
      </c>
      <c r="E132" t="s">
        <v>38</v>
      </c>
      <c r="F132">
        <v>2</v>
      </c>
      <c r="G132" t="s">
        <v>40</v>
      </c>
      <c r="H132">
        <v>1.5833330000000001</v>
      </c>
      <c r="I132" t="s">
        <v>45</v>
      </c>
      <c r="J132">
        <v>803</v>
      </c>
      <c r="K132">
        <v>1573</v>
      </c>
      <c r="L132">
        <v>0.2</v>
      </c>
      <c r="M132">
        <v>0.6</v>
      </c>
      <c r="N132">
        <v>0.8</v>
      </c>
      <c r="O132">
        <v>1.05</v>
      </c>
      <c r="P132">
        <v>1.1000000000000001</v>
      </c>
      <c r="Q132">
        <v>1.1499999999999999</v>
      </c>
      <c r="R132" t="s">
        <v>46</v>
      </c>
      <c r="S132">
        <v>4</v>
      </c>
      <c r="T132">
        <v>6</v>
      </c>
      <c r="U132" t="s">
        <v>47</v>
      </c>
      <c r="V132" t="s">
        <v>48</v>
      </c>
      <c r="W132" t="s">
        <v>42</v>
      </c>
      <c r="X132">
        <v>2019</v>
      </c>
      <c r="Y132" t="s">
        <v>37</v>
      </c>
      <c r="Z132" t="s">
        <v>38</v>
      </c>
      <c r="AA132">
        <v>5</v>
      </c>
      <c r="AB132">
        <v>0</v>
      </c>
      <c r="AC132">
        <v>29</v>
      </c>
      <c r="AD132">
        <v>1.05</v>
      </c>
      <c r="AE132">
        <v>0.39583325000000003</v>
      </c>
      <c r="AF132">
        <v>1651.65</v>
      </c>
      <c r="AG132" s="2">
        <f>IFERROR(VLOOKUP(B132,[1]Hoja2!$C$1:$AM$841,37,FALSE),"n/a")</f>
        <v>1730.3000000000004</v>
      </c>
      <c r="AH132" s="10">
        <f>VLOOKUP(AX132,[1]Hoja2!$B$2:$AO$762,17,FALSE)</f>
        <v>60</v>
      </c>
      <c r="AI132" s="10">
        <f>VLOOKUP(AX132,[1]Hoja2!$B$2:$AO$762,23,FALSE)</f>
        <v>1.1000000000000001</v>
      </c>
      <c r="AJ132" s="10">
        <f>VLOOKUP(AX132,[1]Hoja2!$B$2:$AO$762,28,FALSE)</f>
        <v>0.755</v>
      </c>
      <c r="AK132" s="10" t="str">
        <f>VLOOKUP(AX132,[1]Hoja2!$B$2:$AO$762,19,FALSE)</f>
        <v>Light Production Digital Business</v>
      </c>
      <c r="AL132">
        <f t="shared" si="78"/>
        <v>0</v>
      </c>
      <c r="AM132">
        <f t="shared" si="79"/>
        <v>0</v>
      </c>
      <c r="AN132">
        <f t="shared" si="80"/>
        <v>0</v>
      </c>
      <c r="AO132">
        <f t="shared" si="81"/>
        <v>0</v>
      </c>
      <c r="AP132">
        <f t="shared" si="82"/>
        <v>1</v>
      </c>
      <c r="AQ132">
        <f t="shared" si="83"/>
        <v>1</v>
      </c>
      <c r="AR132">
        <f>+INDEX([1]Hoja2!$AM$2:$AM$841,MATCH(B132,[1]Hoja2!$C$2:$C$841,0))</f>
        <v>1730.3000000000004</v>
      </c>
      <c r="AS132" t="str">
        <f t="shared" si="84"/>
        <v>0BG29514772</v>
      </c>
      <c r="AT132" s="2">
        <f>IFERROR(VLOOKUP(AS132,[1]Hoja2!$A$1:$AM$841,38,FALSE),"n/a")</f>
        <v>0</v>
      </c>
      <c r="AU132" s="8">
        <f t="shared" si="74"/>
        <v>1</v>
      </c>
      <c r="AV132">
        <f>VLOOKUP(B132,[1]Hoja2!$C$2:$AO$762,39,FALSE)</f>
        <v>1</v>
      </c>
      <c r="AW132">
        <f>IF(AU132=AV132,VLOOKUP(B132,[1]Hoja2!$C$2:$AO$762,37,FALSE),IF(AV132&lt;2,VLOOKUP(B132,[1]Hoja2!$C$2:$AO$762,37,FALSE)))</f>
        <v>1730.3000000000004</v>
      </c>
      <c r="AX132" t="str">
        <f>B132 &amp; COUNTIF(B$2:B132, B132)</f>
        <v>0BG29514771</v>
      </c>
      <c r="AY132" s="10">
        <f>VLOOKUP(AX132,[1]Hoja2!$B$2:$AO$762,38,FALSE)</f>
        <v>1730.3000000000004</v>
      </c>
      <c r="AZ132" s="9">
        <f t="shared" si="52"/>
        <v>0</v>
      </c>
      <c r="BA132">
        <f t="shared" si="75"/>
        <v>4</v>
      </c>
      <c r="BB132">
        <f t="shared" si="76"/>
        <v>-0.35916674999999998</v>
      </c>
      <c r="BC132">
        <f t="shared" si="77"/>
        <v>4</v>
      </c>
    </row>
    <row r="133" spans="1:55" hidden="1" x14ac:dyDescent="0.25">
      <c r="A133">
        <v>68700</v>
      </c>
      <c r="B133" t="s">
        <v>704</v>
      </c>
      <c r="C133">
        <v>2019</v>
      </c>
      <c r="D133" t="s">
        <v>37</v>
      </c>
      <c r="E133" t="s">
        <v>38</v>
      </c>
      <c r="F133">
        <v>2</v>
      </c>
      <c r="G133" t="s">
        <v>44</v>
      </c>
      <c r="H133">
        <v>0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S133" t="s">
        <v>33</v>
      </c>
      <c r="T133" t="s">
        <v>33</v>
      </c>
      <c r="V133" t="s">
        <v>34</v>
      </c>
      <c r="W133" t="s">
        <v>50</v>
      </c>
      <c r="X133">
        <v>2019</v>
      </c>
      <c r="Y133" t="s">
        <v>37</v>
      </c>
      <c r="Z133" t="s">
        <v>38</v>
      </c>
      <c r="AA133">
        <v>2</v>
      </c>
      <c r="AB133" t="s">
        <v>33</v>
      </c>
      <c r="AC133">
        <v>47</v>
      </c>
      <c r="AD133">
        <v>0</v>
      </c>
      <c r="AE133">
        <v>0</v>
      </c>
      <c r="AF133">
        <v>0</v>
      </c>
      <c r="AG133" s="2" t="str">
        <f>IFERROR(VLOOKUP(B133,[1]Hoja2!$C$1:$AM$841,37,FALSE),"n/a")</f>
        <v>n/a</v>
      </c>
      <c r="AH133" s="10" t="e">
        <f>VLOOKUP(AX133,[1]Hoja2!$B$2:$AO$762,17,FALSE)</f>
        <v>#N/A</v>
      </c>
      <c r="AI133" s="10" t="e">
        <f>VLOOKUP(AX133,[1]Hoja2!$B$2:$AO$762,23,FALSE)</f>
        <v>#N/A</v>
      </c>
      <c r="AJ133" s="10" t="e">
        <f>VLOOKUP(AX133,[1]Hoja2!$B$2:$AO$762,28,FALSE)</f>
        <v>#N/A</v>
      </c>
      <c r="AK133" s="10" t="e">
        <f>VLOOKUP(AX133,[1]Hoja2!$B$2:$AO$762,19,FALSE)</f>
        <v>#N/A</v>
      </c>
      <c r="AL133" t="e">
        <f t="shared" si="78"/>
        <v>#N/A</v>
      </c>
      <c r="AM133" t="e">
        <f t="shared" si="79"/>
        <v>#N/A</v>
      </c>
      <c r="AN133" t="e">
        <f t="shared" si="80"/>
        <v>#N/A</v>
      </c>
      <c r="AO133" t="e">
        <f t="shared" si="81"/>
        <v>#N/A</v>
      </c>
      <c r="AP133" t="e">
        <f t="shared" si="82"/>
        <v>#N/A</v>
      </c>
      <c r="AQ133" t="str">
        <f t="shared" si="83"/>
        <v>n/a</v>
      </c>
      <c r="AR133" t="e">
        <f>+INDEX([1]DETALLE!$AK$2:$AK$841,MATCH(B133,[1]DETALLE!$A$2:$A$841,0))</f>
        <v>#N/A</v>
      </c>
      <c r="AS133" t="str">
        <f>CONCATENATE(B133)</f>
        <v>09HB331354</v>
      </c>
      <c r="AT133" s="2" t="str">
        <f>IF(IFERROR(VLOOKUP(AS133,[1]Hoja2!$C$1:$AM$841,37,FALSE),"n/a")&lt;&gt;"n/a","a","n/a")</f>
        <v>n/a</v>
      </c>
      <c r="AU133" s="8">
        <f t="shared" si="74"/>
        <v>1</v>
      </c>
      <c r="AV133" t="e">
        <f>VLOOKUP(B133,[1]Hoja2!$C$2:$AO$762,39,FALSE)</f>
        <v>#N/A</v>
      </c>
      <c r="AW133" t="e">
        <f>IF(AU133=AV133,VLOOKUP(B133,[1]Hoja2!$C$2:$AO$762,37,FALSE),IF(AV133&lt;2,VLOOKUP(B133,[1]Hoja2!$C$2:$AO$762,37,FALSE)))</f>
        <v>#N/A</v>
      </c>
      <c r="AX133" t="str">
        <f>B133 &amp; COUNTIF(B$2:B133, B133)</f>
        <v>09HB3313541</v>
      </c>
      <c r="AY133" t="e">
        <f>VLOOKUP(AX133,[1]Hoja2!$B$2:$AO$762,38,FALSE)</f>
        <v>#N/A</v>
      </c>
      <c r="AZ133" s="9" t="e">
        <f t="shared" si="52"/>
        <v>#N/A</v>
      </c>
    </row>
    <row r="134" spans="1:55" x14ac:dyDescent="0.25">
      <c r="A134">
        <v>68701</v>
      </c>
      <c r="B134" t="s">
        <v>171</v>
      </c>
      <c r="C134">
        <v>2019</v>
      </c>
      <c r="D134" t="s">
        <v>37</v>
      </c>
      <c r="E134" t="s">
        <v>38</v>
      </c>
      <c r="F134">
        <v>2</v>
      </c>
      <c r="G134" t="s">
        <v>40</v>
      </c>
      <c r="H134">
        <v>0.36666670000000001</v>
      </c>
      <c r="I134" t="s">
        <v>71</v>
      </c>
      <c r="J134">
        <v>468</v>
      </c>
      <c r="K134">
        <v>715</v>
      </c>
      <c r="L134">
        <v>0</v>
      </c>
      <c r="M134">
        <v>0</v>
      </c>
      <c r="N134">
        <v>0</v>
      </c>
      <c r="O134">
        <v>0.6</v>
      </c>
      <c r="P134">
        <v>0.8</v>
      </c>
      <c r="Q134">
        <v>1.05</v>
      </c>
      <c r="R134" t="s">
        <v>46</v>
      </c>
      <c r="S134">
        <v>5</v>
      </c>
      <c r="T134">
        <v>9</v>
      </c>
      <c r="U134" t="s">
        <v>47</v>
      </c>
      <c r="V134" t="s">
        <v>71</v>
      </c>
      <c r="W134" t="s">
        <v>59</v>
      </c>
      <c r="X134">
        <v>2019</v>
      </c>
      <c r="Y134" t="s">
        <v>37</v>
      </c>
      <c r="Z134" t="s">
        <v>38</v>
      </c>
      <c r="AA134">
        <v>11</v>
      </c>
      <c r="AB134">
        <v>0</v>
      </c>
      <c r="AC134">
        <v>71</v>
      </c>
      <c r="AD134">
        <v>1.05</v>
      </c>
      <c r="AE134">
        <v>7.3333339999999997E-2</v>
      </c>
      <c r="AF134">
        <v>750.75</v>
      </c>
      <c r="AG134" s="2">
        <f>IFERROR(VLOOKUP(B134,[1]Hoja2!$C$1:$AM$841,37,FALSE),"n/a")</f>
        <v>750.75000000000011</v>
      </c>
      <c r="AH134" s="10">
        <f>VLOOKUP(AX134,[1]Hoja2!$B$2:$AO$762,17,FALSE)</f>
        <v>74</v>
      </c>
      <c r="AI134" s="10">
        <f>VLOOKUP(AX134,[1]Hoja2!$B$2:$AO$762,23,FALSE)</f>
        <v>1.05</v>
      </c>
      <c r="AJ134" s="10">
        <f>VLOOKUP(AX134,[1]Hoja2!$B$2:$AO$762,28,FALSE)</f>
        <v>0.2</v>
      </c>
      <c r="AK134" s="10" t="str">
        <f>VLOOKUP(AX134,[1]Hoja2!$B$2:$AO$762,19,FALSE)</f>
        <v>Entry Mono Printers</v>
      </c>
      <c r="AL134">
        <f t="shared" si="78"/>
        <v>1</v>
      </c>
      <c r="AM134">
        <f t="shared" si="79"/>
        <v>0</v>
      </c>
      <c r="AN134">
        <f t="shared" si="80"/>
        <v>1</v>
      </c>
      <c r="AO134">
        <f t="shared" si="81"/>
        <v>0</v>
      </c>
      <c r="AP134">
        <f t="shared" si="82"/>
        <v>1</v>
      </c>
      <c r="AQ134">
        <f t="shared" si="83"/>
        <v>0</v>
      </c>
      <c r="AR134">
        <f>+INDEX([1]Hoja2!$AM$2:$AM$841,MATCH(B134,[1]Hoja2!$C$2:$C$841,0))</f>
        <v>750.75000000000011</v>
      </c>
      <c r="AS134" t="str">
        <f t="shared" si="84"/>
        <v>0D6X4583812</v>
      </c>
      <c r="AT134" s="2">
        <f>IFERROR(VLOOKUP(AS134,[1]Hoja2!$A$1:$AM$841,38,FALSE),"n/a")</f>
        <v>0</v>
      </c>
      <c r="AU134" s="8">
        <f t="shared" si="74"/>
        <v>1</v>
      </c>
      <c r="AV134">
        <f>VLOOKUP(B134,[1]Hoja2!$C$2:$AO$762,39,FALSE)</f>
        <v>1</v>
      </c>
      <c r="AW134">
        <f>IF(AU134=AV134,VLOOKUP(B134,[1]Hoja2!$C$2:$AO$762,37,FALSE),IF(AV134&lt;2,VLOOKUP(B134,[1]Hoja2!$C$2:$AO$762,37,FALSE)))</f>
        <v>750.75000000000011</v>
      </c>
      <c r="AX134" t="str">
        <f>B134 &amp; COUNTIF(B$2:B134, B134)</f>
        <v>0D6X4583811</v>
      </c>
      <c r="AY134" s="10">
        <f>VLOOKUP(AX134,[1]Hoja2!$B$2:$AO$762,38,FALSE)</f>
        <v>750.75000000000011</v>
      </c>
      <c r="AZ134" s="9">
        <f t="shared" si="52"/>
        <v>0</v>
      </c>
      <c r="BA134">
        <f>IF(Q134="NA",2,IF(OR(G134="INSTALACION NUEVA",G134="Mantenimiento preventivo"),3,IF(AND(AC134&lt;AH134,AL134&lt;&gt;1),4,IF(AY134&gt;AF134,1,0))))</f>
        <v>0</v>
      </c>
      <c r="BB134">
        <f>AE134-AJ134</f>
        <v>-0.12666666000000001</v>
      </c>
      <c r="BC134">
        <f>+_xlfn.IFS(Q134="NA",2,OR(G134="INSTALACION NUEVA",G134="Mantenimiento preventivo"),3,AND(AC134&lt;AH134,AL134&lt;&gt;1),4,AY134&gt;AF134,1,TRUE,0)</f>
        <v>0</v>
      </c>
    </row>
    <row r="135" spans="1:55" hidden="1" x14ac:dyDescent="0.25">
      <c r="A135">
        <v>68707</v>
      </c>
      <c r="B135" t="s">
        <v>705</v>
      </c>
      <c r="C135">
        <v>2019</v>
      </c>
      <c r="D135" t="s">
        <v>37</v>
      </c>
      <c r="E135" t="s">
        <v>38</v>
      </c>
      <c r="F135">
        <v>2</v>
      </c>
      <c r="G135" t="s">
        <v>44</v>
      </c>
      <c r="H135">
        <v>0</v>
      </c>
      <c r="I135" t="s">
        <v>116</v>
      </c>
      <c r="J135">
        <v>655</v>
      </c>
      <c r="K135">
        <v>1365</v>
      </c>
      <c r="L135">
        <v>0</v>
      </c>
      <c r="M135">
        <v>0</v>
      </c>
      <c r="N135">
        <v>0.6</v>
      </c>
      <c r="O135">
        <v>0.8</v>
      </c>
      <c r="P135">
        <v>1.05</v>
      </c>
      <c r="Q135">
        <v>1.1000000000000001</v>
      </c>
      <c r="R135" t="s">
        <v>46</v>
      </c>
      <c r="S135">
        <v>5</v>
      </c>
      <c r="T135">
        <v>9</v>
      </c>
      <c r="U135" t="s">
        <v>47</v>
      </c>
      <c r="V135" t="s">
        <v>45</v>
      </c>
      <c r="W135" t="s">
        <v>50</v>
      </c>
      <c r="X135">
        <v>2019</v>
      </c>
      <c r="Y135" t="s">
        <v>37</v>
      </c>
      <c r="Z135" t="s">
        <v>38</v>
      </c>
      <c r="AA135">
        <v>2</v>
      </c>
      <c r="AB135">
        <v>1</v>
      </c>
      <c r="AC135">
        <v>69</v>
      </c>
      <c r="AD135">
        <v>0</v>
      </c>
      <c r="AE135">
        <v>0</v>
      </c>
      <c r="AF135">
        <v>0</v>
      </c>
      <c r="AG135" s="2" t="str">
        <f>IFERROR(VLOOKUP(B135,[1]Hoja2!$C$1:$AM$841,37,FALSE),"n/a")</f>
        <v>n/a</v>
      </c>
      <c r="AH135" s="10" t="e">
        <f>VLOOKUP(AX135,[1]Hoja2!$B$2:$AO$762,17,FALSE)</f>
        <v>#N/A</v>
      </c>
      <c r="AI135" s="10" t="e">
        <f>VLOOKUP(AX135,[1]Hoja2!$B$2:$AO$762,23,FALSE)</f>
        <v>#N/A</v>
      </c>
      <c r="AJ135" s="10" t="e">
        <f>VLOOKUP(AX135,[1]Hoja2!$B$2:$AO$762,28,FALSE)</f>
        <v>#N/A</v>
      </c>
      <c r="AK135" s="10" t="e">
        <f>VLOOKUP(AX135,[1]Hoja2!$B$2:$AO$762,19,FALSE)</f>
        <v>#N/A</v>
      </c>
      <c r="AL135" t="e">
        <f t="shared" si="78"/>
        <v>#N/A</v>
      </c>
      <c r="AM135" t="e">
        <f t="shared" si="79"/>
        <v>#N/A</v>
      </c>
      <c r="AN135" t="e">
        <f t="shared" si="80"/>
        <v>#N/A</v>
      </c>
      <c r="AO135" t="e">
        <f t="shared" si="81"/>
        <v>#N/A</v>
      </c>
      <c r="AP135" t="e">
        <f t="shared" si="82"/>
        <v>#N/A</v>
      </c>
      <c r="AQ135" t="str">
        <f t="shared" si="83"/>
        <v>n/a</v>
      </c>
      <c r="AR135" t="e">
        <f>+INDEX([1]DETALLE!$AK$2:$AK$841,MATCH(B135,[1]DETALLE!$A$2:$A$841,0))</f>
        <v>#N/A</v>
      </c>
      <c r="AS135" t="str">
        <f>CONCATENATE(B135)</f>
        <v>0Y4X848744</v>
      </c>
      <c r="AT135" s="2" t="str">
        <f>IF(IFERROR(VLOOKUP(AS135,[1]Hoja2!$C$1:$AM$841,37,FALSE),"n/a")&lt;&gt;"n/a","a","n/a")</f>
        <v>n/a</v>
      </c>
      <c r="AU135" s="8">
        <f t="shared" si="74"/>
        <v>2</v>
      </c>
      <c r="AV135" t="e">
        <f>VLOOKUP(B135,[1]Hoja2!$C$2:$AO$762,39,FALSE)</f>
        <v>#N/A</v>
      </c>
      <c r="AW135" t="e">
        <f>IF(AU135=AV135,VLOOKUP(B135,[1]Hoja2!$C$2:$AO$762,37,FALSE),IF(AV135&lt;2,VLOOKUP(B135,[1]Hoja2!$C$2:$AO$762,37,FALSE)))</f>
        <v>#N/A</v>
      </c>
      <c r="AX135" t="str">
        <f>B135 &amp; COUNTIF(B$2:B135, B135)</f>
        <v>0Y4X8487441</v>
      </c>
      <c r="AY135" t="e">
        <f>VLOOKUP(AX135,[1]Hoja2!$B$2:$AO$762,38,FALSE)</f>
        <v>#N/A</v>
      </c>
      <c r="AZ135" s="9" t="e">
        <f t="shared" si="52"/>
        <v>#N/A</v>
      </c>
    </row>
    <row r="136" spans="1:55" hidden="1" x14ac:dyDescent="0.25">
      <c r="A136">
        <v>68708</v>
      </c>
      <c r="B136" t="s">
        <v>705</v>
      </c>
      <c r="C136">
        <v>2019</v>
      </c>
      <c r="D136" t="s">
        <v>37</v>
      </c>
      <c r="E136" t="s">
        <v>38</v>
      </c>
      <c r="F136">
        <v>2</v>
      </c>
      <c r="G136" t="s">
        <v>44</v>
      </c>
      <c r="H136">
        <v>0</v>
      </c>
      <c r="I136" t="s">
        <v>116</v>
      </c>
      <c r="J136">
        <v>655</v>
      </c>
      <c r="K136">
        <v>1365</v>
      </c>
      <c r="L136">
        <v>0</v>
      </c>
      <c r="M136">
        <v>0</v>
      </c>
      <c r="N136">
        <v>0.6</v>
      </c>
      <c r="O136">
        <v>0.8</v>
      </c>
      <c r="P136">
        <v>1.05</v>
      </c>
      <c r="Q136">
        <v>1.1000000000000001</v>
      </c>
      <c r="R136" t="s">
        <v>46</v>
      </c>
      <c r="S136">
        <v>5</v>
      </c>
      <c r="T136">
        <v>9</v>
      </c>
      <c r="U136" t="s">
        <v>47</v>
      </c>
      <c r="V136" t="s">
        <v>45</v>
      </c>
      <c r="W136" t="s">
        <v>50</v>
      </c>
      <c r="X136">
        <v>2019</v>
      </c>
      <c r="Y136" t="s">
        <v>37</v>
      </c>
      <c r="Z136" t="s">
        <v>38</v>
      </c>
      <c r="AA136">
        <v>2</v>
      </c>
      <c r="AB136">
        <v>1</v>
      </c>
      <c r="AC136">
        <v>0</v>
      </c>
      <c r="AD136">
        <v>0</v>
      </c>
      <c r="AE136">
        <v>0</v>
      </c>
      <c r="AF136">
        <v>0</v>
      </c>
      <c r="AG136" s="2" t="str">
        <f>IFERROR(VLOOKUP(B136,[1]Hoja2!$C$1:$AM$841,37,FALSE),"n/a")</f>
        <v>n/a</v>
      </c>
      <c r="AH136" s="10" t="e">
        <f>VLOOKUP(AX136,[1]Hoja2!$B$2:$AO$762,17,FALSE)</f>
        <v>#N/A</v>
      </c>
      <c r="AI136" s="10" t="e">
        <f>VLOOKUP(AX136,[1]Hoja2!$B$2:$AO$762,23,FALSE)</f>
        <v>#N/A</v>
      </c>
      <c r="AJ136" s="10" t="e">
        <f>VLOOKUP(AX136,[1]Hoja2!$B$2:$AO$762,28,FALSE)</f>
        <v>#N/A</v>
      </c>
      <c r="AK136" s="10" t="e">
        <f>VLOOKUP(AX136,[1]Hoja2!$B$2:$AO$762,19,FALSE)</f>
        <v>#N/A</v>
      </c>
      <c r="AL136" t="e">
        <f t="shared" si="78"/>
        <v>#N/A</v>
      </c>
      <c r="AM136" t="e">
        <f t="shared" si="79"/>
        <v>#N/A</v>
      </c>
      <c r="AN136" t="e">
        <f t="shared" si="80"/>
        <v>#N/A</v>
      </c>
      <c r="AO136" t="e">
        <f t="shared" si="81"/>
        <v>#N/A</v>
      </c>
      <c r="AP136" t="e">
        <f t="shared" si="82"/>
        <v>#N/A</v>
      </c>
      <c r="AQ136" t="str">
        <f t="shared" si="83"/>
        <v>n/a</v>
      </c>
      <c r="AR136" t="e">
        <f>+INDEX([1]DETALLE!$AK$2:$AK$841,MATCH(B136,[1]DETALLE!$A$2:$A$841,0))</f>
        <v>#N/A</v>
      </c>
      <c r="AS136" t="str">
        <f>CONCATENATE(B136)</f>
        <v>0Y4X848744</v>
      </c>
      <c r="AT136" s="2" t="str">
        <f>IF(IFERROR(VLOOKUP(AS136,[1]Hoja2!$C$1:$AM$841,37,FALSE),"n/a")&lt;&gt;"n/a","a","n/a")</f>
        <v>n/a</v>
      </c>
      <c r="AU136" s="8">
        <f t="shared" si="74"/>
        <v>2</v>
      </c>
      <c r="AV136" t="e">
        <f>VLOOKUP(B136,[1]Hoja2!$C$2:$AO$762,39,FALSE)</f>
        <v>#N/A</v>
      </c>
      <c r="AW136" t="e">
        <f>IF(AU136=AV136,VLOOKUP(B136,[1]Hoja2!$C$2:$AO$762,37,FALSE),IF(AV136&lt;2,VLOOKUP(B136,[1]Hoja2!$C$2:$AO$762,37,FALSE)))</f>
        <v>#N/A</v>
      </c>
      <c r="AX136" t="str">
        <f>B136 &amp; COUNTIF(B$2:B136, B136)</f>
        <v>0Y4X8487442</v>
      </c>
      <c r="AY136" t="e">
        <f>VLOOKUP(AX136,[1]Hoja2!$B$2:$AO$762,38,FALSE)</f>
        <v>#N/A</v>
      </c>
      <c r="AZ136" s="9" t="e">
        <f t="shared" si="52"/>
        <v>#N/A</v>
      </c>
    </row>
    <row r="137" spans="1:55" hidden="1" x14ac:dyDescent="0.25">
      <c r="A137">
        <v>68723</v>
      </c>
      <c r="B137" t="s">
        <v>706</v>
      </c>
      <c r="C137">
        <v>2019</v>
      </c>
      <c r="D137" t="s">
        <v>37</v>
      </c>
      <c r="E137" t="s">
        <v>38</v>
      </c>
      <c r="F137">
        <v>2</v>
      </c>
      <c r="G137" t="s">
        <v>44</v>
      </c>
      <c r="H137">
        <v>0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S137" t="s">
        <v>33</v>
      </c>
      <c r="T137" t="s">
        <v>33</v>
      </c>
      <c r="V137" t="s">
        <v>34</v>
      </c>
      <c r="W137" t="s">
        <v>50</v>
      </c>
      <c r="X137">
        <v>2019</v>
      </c>
      <c r="Y137" t="s">
        <v>37</v>
      </c>
      <c r="Z137" t="s">
        <v>38</v>
      </c>
      <c r="AA137">
        <v>2</v>
      </c>
      <c r="AB137" t="s">
        <v>33</v>
      </c>
      <c r="AC137">
        <v>19</v>
      </c>
      <c r="AD137">
        <v>0</v>
      </c>
      <c r="AE137">
        <v>0</v>
      </c>
      <c r="AF137">
        <v>0</v>
      </c>
      <c r="AG137" s="2" t="str">
        <f>IFERROR(VLOOKUP(B137,[1]Hoja2!$C$1:$AM$841,37,FALSE),"n/a")</f>
        <v>n/a</v>
      </c>
      <c r="AH137" s="10" t="e">
        <f>VLOOKUP(AX137,[1]Hoja2!$B$2:$AO$762,17,FALSE)</f>
        <v>#N/A</v>
      </c>
      <c r="AI137" s="10" t="e">
        <f>VLOOKUP(AX137,[1]Hoja2!$B$2:$AO$762,23,FALSE)</f>
        <v>#N/A</v>
      </c>
      <c r="AJ137" s="10" t="e">
        <f>VLOOKUP(AX137,[1]Hoja2!$B$2:$AO$762,28,FALSE)</f>
        <v>#N/A</v>
      </c>
      <c r="AK137" s="10" t="e">
        <f>VLOOKUP(AX137,[1]Hoja2!$B$2:$AO$762,19,FALSE)</f>
        <v>#N/A</v>
      </c>
      <c r="AL137" t="e">
        <f t="shared" si="78"/>
        <v>#N/A</v>
      </c>
      <c r="AM137" t="e">
        <f t="shared" si="79"/>
        <v>#N/A</v>
      </c>
      <c r="AN137" t="e">
        <f t="shared" si="80"/>
        <v>#N/A</v>
      </c>
      <c r="AO137" t="e">
        <f t="shared" si="81"/>
        <v>#N/A</v>
      </c>
      <c r="AP137" t="e">
        <f t="shared" si="82"/>
        <v>#N/A</v>
      </c>
      <c r="AQ137" t="str">
        <f t="shared" si="83"/>
        <v>n/a</v>
      </c>
      <c r="AR137" t="e">
        <f>+INDEX([1]DETALLE!$AK$2:$AK$841,MATCH(B137,[1]DETALLE!$A$2:$A$841,0))</f>
        <v>#N/A</v>
      </c>
      <c r="AS137" t="str">
        <f>CONCATENATE(B137)</f>
        <v>09HB331488</v>
      </c>
      <c r="AT137" s="2" t="str">
        <f>IF(IFERROR(VLOOKUP(AS137,[1]Hoja2!$C$1:$AM$841,37,FALSE),"n/a")&lt;&gt;"n/a","a","n/a")</f>
        <v>n/a</v>
      </c>
      <c r="AU137" s="8">
        <f t="shared" si="74"/>
        <v>2</v>
      </c>
      <c r="AV137" t="e">
        <f>VLOOKUP(B137,[1]Hoja2!$C$2:$AO$762,39,FALSE)</f>
        <v>#N/A</v>
      </c>
      <c r="AW137" t="e">
        <f>IF(AU137=AV137,VLOOKUP(B137,[1]Hoja2!$C$2:$AO$762,37,FALSE),IF(AV137&lt;2,VLOOKUP(B137,[1]Hoja2!$C$2:$AO$762,37,FALSE)))</f>
        <v>#N/A</v>
      </c>
      <c r="AX137" t="str">
        <f>B137 &amp; COUNTIF(B$2:B137, B137)</f>
        <v>09HB3314881</v>
      </c>
      <c r="AY137" t="e">
        <f>VLOOKUP(AX137,[1]Hoja2!$B$2:$AO$762,38,FALSE)</f>
        <v>#N/A</v>
      </c>
      <c r="AZ137" s="9" t="e">
        <f t="shared" si="52"/>
        <v>#N/A</v>
      </c>
    </row>
    <row r="138" spans="1:55" x14ac:dyDescent="0.25">
      <c r="A138">
        <v>68728</v>
      </c>
      <c r="B138" t="s">
        <v>188</v>
      </c>
      <c r="C138">
        <v>2019</v>
      </c>
      <c r="D138" t="s">
        <v>37</v>
      </c>
      <c r="E138" t="s">
        <v>38</v>
      </c>
      <c r="F138">
        <v>2</v>
      </c>
      <c r="G138" t="s">
        <v>40</v>
      </c>
      <c r="H138">
        <v>0.3333333</v>
      </c>
      <c r="I138" t="s">
        <v>58</v>
      </c>
      <c r="J138">
        <v>655</v>
      </c>
      <c r="K138">
        <v>1365</v>
      </c>
      <c r="L138">
        <v>0</v>
      </c>
      <c r="M138">
        <v>0</v>
      </c>
      <c r="N138">
        <v>0.6</v>
      </c>
      <c r="O138">
        <v>0.8</v>
      </c>
      <c r="P138">
        <v>1.05</v>
      </c>
      <c r="Q138">
        <v>1.1000000000000001</v>
      </c>
      <c r="R138" t="s">
        <v>46</v>
      </c>
      <c r="S138">
        <v>5</v>
      </c>
      <c r="T138">
        <v>9</v>
      </c>
      <c r="U138" t="s">
        <v>47</v>
      </c>
      <c r="V138" t="s">
        <v>58</v>
      </c>
      <c r="W138" t="s">
        <v>55</v>
      </c>
      <c r="X138">
        <v>2019</v>
      </c>
      <c r="Y138" t="s">
        <v>37</v>
      </c>
      <c r="Z138" t="s">
        <v>38</v>
      </c>
      <c r="AA138">
        <v>3</v>
      </c>
      <c r="AB138">
        <v>0</v>
      </c>
      <c r="AC138">
        <v>35</v>
      </c>
      <c r="AD138">
        <v>1.05</v>
      </c>
      <c r="AE138">
        <v>6.6666660000000003E-2</v>
      </c>
      <c r="AF138">
        <v>1433.25</v>
      </c>
      <c r="AG138" s="2">
        <f>IFERROR(VLOOKUP(B138,[1]Hoja2!$C$1:$AM$841,37,FALSE),"n/a")</f>
        <v>1501.5000000000002</v>
      </c>
      <c r="AH138" s="10">
        <f>VLOOKUP(AX138,[1]Hoja2!$B$2:$AO$762,17,FALSE)</f>
        <v>117</v>
      </c>
      <c r="AI138" s="10">
        <f>VLOOKUP(AX138,[1]Hoja2!$B$2:$AO$762,23,FALSE)</f>
        <v>1.1000000000000001</v>
      </c>
      <c r="AJ138" s="10">
        <f>VLOOKUP(AX138,[1]Hoja2!$B$2:$AO$762,28,FALSE)</f>
        <v>0.18</v>
      </c>
      <c r="AK138" s="10" t="str">
        <f>VLOOKUP(AX138,[1]Hoja2!$B$2:$AO$762,19,FALSE)</f>
        <v>Departmental Digital</v>
      </c>
      <c r="AL138">
        <f t="shared" si="78"/>
        <v>0</v>
      </c>
      <c r="AM138">
        <f t="shared" si="79"/>
        <v>0</v>
      </c>
      <c r="AN138">
        <f t="shared" si="80"/>
        <v>0</v>
      </c>
      <c r="AO138">
        <f t="shared" si="81"/>
        <v>0</v>
      </c>
      <c r="AP138">
        <f t="shared" si="82"/>
        <v>1</v>
      </c>
      <c r="AQ138">
        <f t="shared" si="83"/>
        <v>1</v>
      </c>
      <c r="AR138">
        <f>+INDEX([1]Hoja2!$AM$2:$AM$841,MATCH(B138,[1]Hoja2!$C$2:$C$841,0))</f>
        <v>1501.5000000000002</v>
      </c>
      <c r="AS138" t="str">
        <f t="shared" si="84"/>
        <v>0X767037952</v>
      </c>
      <c r="AT138" s="2">
        <f>IFERROR(VLOOKUP(AS138,[1]Hoja2!$A$1:$AM$841,38,FALSE),"n/a")</f>
        <v>0</v>
      </c>
      <c r="AU138" s="8">
        <f t="shared" si="74"/>
        <v>1</v>
      </c>
      <c r="AV138">
        <f>VLOOKUP(B138,[1]Hoja2!$C$2:$AO$762,39,FALSE)</f>
        <v>1</v>
      </c>
      <c r="AW138">
        <f>IF(AU138=AV138,VLOOKUP(B138,[1]Hoja2!$C$2:$AO$762,37,FALSE),IF(AV138&lt;2,VLOOKUP(B138,[1]Hoja2!$C$2:$AO$762,37,FALSE)))</f>
        <v>1501.5000000000002</v>
      </c>
      <c r="AX138" t="str">
        <f>B138 &amp; COUNTIF(B$2:B138, B138)</f>
        <v>0X767037951</v>
      </c>
      <c r="AY138" s="10">
        <f>VLOOKUP(AX138,[1]Hoja2!$B$2:$AO$762,38,FALSE)</f>
        <v>1501.5000000000002</v>
      </c>
      <c r="AZ138" s="9">
        <f t="shared" si="52"/>
        <v>0</v>
      </c>
      <c r="BA138">
        <f t="shared" ref="BA138:BA142" si="85">IF(Q138="NA",2,IF(OR(G138="INSTALACION NUEVA",G138="Mantenimiento preventivo"),3,IF(AND(AC138&lt;AH138,AL138&lt;&gt;1),4,IF(AY138&gt;AF138,1,0))))</f>
        <v>4</v>
      </c>
      <c r="BB138">
        <f t="shared" ref="BB138:BB142" si="86">AE138-AJ138</f>
        <v>-0.11333333999999999</v>
      </c>
      <c r="BC138">
        <f t="shared" ref="BC138:BC142" si="87">+_xlfn.IFS(Q138="NA",2,OR(G138="INSTALACION NUEVA",G138="Mantenimiento preventivo"),3,AND(AC138&lt;AH138,AL138&lt;&gt;1),4,AY138&gt;AF138,1,TRUE,0)</f>
        <v>4</v>
      </c>
    </row>
    <row r="139" spans="1:55" x14ac:dyDescent="0.25">
      <c r="A139">
        <v>68731</v>
      </c>
      <c r="B139" t="s">
        <v>177</v>
      </c>
      <c r="C139">
        <v>2019</v>
      </c>
      <c r="D139" t="s">
        <v>37</v>
      </c>
      <c r="E139" t="s">
        <v>38</v>
      </c>
      <c r="F139">
        <v>2</v>
      </c>
      <c r="G139" t="s">
        <v>40</v>
      </c>
      <c r="H139">
        <v>0.51666670000000003</v>
      </c>
      <c r="I139" t="s">
        <v>116</v>
      </c>
      <c r="J139">
        <v>655</v>
      </c>
      <c r="K139">
        <v>1365</v>
      </c>
      <c r="L139">
        <v>0</v>
      </c>
      <c r="M139">
        <v>0</v>
      </c>
      <c r="N139">
        <v>0.6</v>
      </c>
      <c r="O139">
        <v>0.8</v>
      </c>
      <c r="P139">
        <v>1.05</v>
      </c>
      <c r="Q139">
        <v>1.1000000000000001</v>
      </c>
      <c r="R139" t="s">
        <v>46</v>
      </c>
      <c r="S139">
        <v>5</v>
      </c>
      <c r="T139">
        <v>9</v>
      </c>
      <c r="U139" t="s">
        <v>47</v>
      </c>
      <c r="V139" t="s">
        <v>58</v>
      </c>
      <c r="W139" t="s">
        <v>55</v>
      </c>
      <c r="X139">
        <v>2019</v>
      </c>
      <c r="Y139" t="s">
        <v>37</v>
      </c>
      <c r="Z139" t="s">
        <v>38</v>
      </c>
      <c r="AA139">
        <v>2</v>
      </c>
      <c r="AB139">
        <v>0</v>
      </c>
      <c r="AC139">
        <v>7</v>
      </c>
      <c r="AD139">
        <v>0.6</v>
      </c>
      <c r="AE139">
        <v>0.10333334</v>
      </c>
      <c r="AF139">
        <v>819</v>
      </c>
      <c r="AG139" s="2">
        <f>IFERROR(VLOOKUP(B139,[1]Hoja2!$C$1:$AM$841,37,FALSE),"n/a")</f>
        <v>0</v>
      </c>
      <c r="AH139" s="10">
        <f>VLOOKUP(AX139,[1]Hoja2!$B$2:$AO$762,17,FALSE)</f>
        <v>3</v>
      </c>
      <c r="AI139" s="10">
        <f>VLOOKUP(AX139,[1]Hoja2!$B$2:$AO$762,23,FALSE)</f>
        <v>0</v>
      </c>
      <c r="AJ139" s="10">
        <f>VLOOKUP(AX139,[1]Hoja2!$B$2:$AO$762,28,FALSE)</f>
        <v>0.32</v>
      </c>
      <c r="AK139" s="10" t="str">
        <f>VLOOKUP(AX139,[1]Hoja2!$B$2:$AO$762,19,FALSE)</f>
        <v>Office Digital</v>
      </c>
      <c r="AL139">
        <f t="shared" si="78"/>
        <v>0</v>
      </c>
      <c r="AM139">
        <f t="shared" si="79"/>
        <v>0</v>
      </c>
      <c r="AN139">
        <f t="shared" si="80"/>
        <v>0</v>
      </c>
      <c r="AO139">
        <f t="shared" si="81"/>
        <v>0</v>
      </c>
      <c r="AP139">
        <f t="shared" si="82"/>
        <v>1</v>
      </c>
      <c r="AQ139">
        <f t="shared" si="83"/>
        <v>0</v>
      </c>
      <c r="AR139">
        <f>+INDEX([1]Hoja2!$AM$2:$AM$841,MATCH(B139,[1]Hoja2!$C$2:$C$841,0))</f>
        <v>0</v>
      </c>
      <c r="AS139" t="str">
        <f t="shared" si="84"/>
        <v>0EX74166482</v>
      </c>
      <c r="AT139" s="2">
        <f>IFERROR(VLOOKUP(AS139,[1]Hoja2!$A$1:$AM$841,38,FALSE),"n/a")</f>
        <v>0</v>
      </c>
      <c r="AU139" s="8">
        <f t="shared" si="74"/>
        <v>2</v>
      </c>
      <c r="AV139">
        <f>VLOOKUP(B139,[1]Hoja2!$C$2:$AO$762,39,FALSE)</f>
        <v>2</v>
      </c>
      <c r="AW139">
        <f>IF(AU139=AV139,VLOOKUP(B139,[1]Hoja2!$C$2:$AO$762,37,FALSE),IF(AV139&lt;2,VLOOKUP(B139,[1]Hoja2!$C$2:$AO$762,37,FALSE)))</f>
        <v>0</v>
      </c>
      <c r="AX139" t="str">
        <f>B139 &amp; COUNTIF(B$2:B139, B139)</f>
        <v>0EX74166481</v>
      </c>
      <c r="AY139" s="10">
        <f>VLOOKUP(AX139,[1]Hoja2!$B$2:$AO$762,38,FALSE)</f>
        <v>0</v>
      </c>
      <c r="AZ139" s="9">
        <f t="shared" ref="AZ139:AZ202" si="88">IF(AV139&gt;AU139,1,0)</f>
        <v>0</v>
      </c>
      <c r="BA139">
        <f t="shared" si="85"/>
        <v>0</v>
      </c>
      <c r="BB139">
        <f t="shared" si="86"/>
        <v>-0.21666666000000001</v>
      </c>
      <c r="BC139">
        <f t="shared" si="87"/>
        <v>0</v>
      </c>
    </row>
    <row r="140" spans="1:55" x14ac:dyDescent="0.25">
      <c r="A140">
        <v>68737</v>
      </c>
      <c r="B140" t="s">
        <v>178</v>
      </c>
      <c r="C140">
        <v>2019</v>
      </c>
      <c r="D140" t="s">
        <v>37</v>
      </c>
      <c r="E140" t="s">
        <v>38</v>
      </c>
      <c r="F140">
        <v>2</v>
      </c>
      <c r="G140" t="s">
        <v>40</v>
      </c>
      <c r="H140">
        <v>2.733333</v>
      </c>
      <c r="I140" t="s">
        <v>58</v>
      </c>
      <c r="J140">
        <v>655</v>
      </c>
      <c r="K140">
        <v>1365</v>
      </c>
      <c r="L140">
        <v>0</v>
      </c>
      <c r="M140">
        <v>0</v>
      </c>
      <c r="N140">
        <v>0.6</v>
      </c>
      <c r="O140">
        <v>0.8</v>
      </c>
      <c r="P140">
        <v>1.05</v>
      </c>
      <c r="Q140">
        <v>1.1000000000000001</v>
      </c>
      <c r="R140" t="s">
        <v>46</v>
      </c>
      <c r="S140">
        <v>5</v>
      </c>
      <c r="T140">
        <v>9</v>
      </c>
      <c r="U140" t="s">
        <v>47</v>
      </c>
      <c r="V140" t="s">
        <v>58</v>
      </c>
      <c r="W140" t="s">
        <v>50</v>
      </c>
      <c r="X140">
        <v>2019</v>
      </c>
      <c r="Y140" t="s">
        <v>37</v>
      </c>
      <c r="Z140" t="s">
        <v>38</v>
      </c>
      <c r="AA140">
        <v>2</v>
      </c>
      <c r="AB140">
        <v>0</v>
      </c>
      <c r="AC140">
        <v>21</v>
      </c>
      <c r="AD140">
        <v>0.8</v>
      </c>
      <c r="AE140">
        <v>0.5466666</v>
      </c>
      <c r="AF140">
        <v>1092</v>
      </c>
      <c r="AG140" s="2">
        <f>IFERROR(VLOOKUP(B140,[1]Hoja2!$C$1:$AM$841,37,FALSE),"n/a")</f>
        <v>1092</v>
      </c>
      <c r="AH140" s="10">
        <f>VLOOKUP(AX140,[1]Hoja2!$B$2:$AO$762,17,FALSE)</f>
        <v>22</v>
      </c>
      <c r="AI140" s="10">
        <f>VLOOKUP(AX140,[1]Hoja2!$B$2:$AO$762,23,FALSE)</f>
        <v>0.8</v>
      </c>
      <c r="AJ140" s="10">
        <f>VLOOKUP(AX140,[1]Hoja2!$B$2:$AO$762,28,FALSE)</f>
        <v>0.60399999999999998</v>
      </c>
      <c r="AK140" s="10" t="str">
        <f>VLOOKUP(AX140,[1]Hoja2!$B$2:$AO$762,19,FALSE)</f>
        <v>Departmental Digital</v>
      </c>
      <c r="AL140">
        <f t="shared" si="78"/>
        <v>1</v>
      </c>
      <c r="AM140">
        <f t="shared" si="79"/>
        <v>0</v>
      </c>
      <c r="AN140">
        <f t="shared" si="80"/>
        <v>1</v>
      </c>
      <c r="AO140">
        <f t="shared" si="81"/>
        <v>0</v>
      </c>
      <c r="AP140">
        <f t="shared" si="82"/>
        <v>1</v>
      </c>
      <c r="AQ140">
        <f t="shared" si="83"/>
        <v>0</v>
      </c>
      <c r="AR140">
        <f>+INDEX([1]Hoja2!$AM$2:$AM$841,MATCH(B140,[1]Hoja2!$C$2:$C$841,0))</f>
        <v>1092</v>
      </c>
      <c r="AS140" t="str">
        <f t="shared" si="84"/>
        <v>0EX96642102</v>
      </c>
      <c r="AT140" s="2">
        <f>IFERROR(VLOOKUP(AS140,[1]Hoja2!$A$1:$AM$841,38,FALSE),"n/a")</f>
        <v>0</v>
      </c>
      <c r="AU140" s="8">
        <f t="shared" si="74"/>
        <v>1</v>
      </c>
      <c r="AV140">
        <f>VLOOKUP(B140,[1]Hoja2!$C$2:$AO$762,39,FALSE)</f>
        <v>1</v>
      </c>
      <c r="AW140">
        <f>IF(AU140=AV140,VLOOKUP(B140,[1]Hoja2!$C$2:$AO$762,37,FALSE),IF(AV140&lt;2,VLOOKUP(B140,[1]Hoja2!$C$2:$AO$762,37,FALSE)))</f>
        <v>1092</v>
      </c>
      <c r="AX140" t="str">
        <f>B140 &amp; COUNTIF(B$2:B140, B140)</f>
        <v>0EX96642101</v>
      </c>
      <c r="AY140" s="10">
        <f>VLOOKUP(AX140,[1]Hoja2!$B$2:$AO$762,38,FALSE)</f>
        <v>1092</v>
      </c>
      <c r="AZ140" s="9">
        <f t="shared" si="88"/>
        <v>0</v>
      </c>
      <c r="BA140">
        <f t="shared" si="85"/>
        <v>0</v>
      </c>
      <c r="BB140">
        <f t="shared" si="86"/>
        <v>-5.7333399999999979E-2</v>
      </c>
      <c r="BC140">
        <f t="shared" si="87"/>
        <v>0</v>
      </c>
    </row>
    <row r="141" spans="1:55" x14ac:dyDescent="0.25">
      <c r="A141">
        <v>68740</v>
      </c>
      <c r="B141" t="s">
        <v>180</v>
      </c>
      <c r="C141">
        <v>2019</v>
      </c>
      <c r="D141" t="s">
        <v>37</v>
      </c>
      <c r="E141" t="s">
        <v>38</v>
      </c>
      <c r="F141">
        <v>2</v>
      </c>
      <c r="G141" t="s">
        <v>40</v>
      </c>
      <c r="H141">
        <v>1.3</v>
      </c>
      <c r="I141" t="s">
        <v>34</v>
      </c>
      <c r="J141">
        <v>468</v>
      </c>
      <c r="K141">
        <v>715</v>
      </c>
      <c r="L141">
        <v>0</v>
      </c>
      <c r="M141">
        <v>0</v>
      </c>
      <c r="N141">
        <v>0</v>
      </c>
      <c r="O141">
        <v>0.6</v>
      </c>
      <c r="P141">
        <v>0.8</v>
      </c>
      <c r="Q141">
        <v>1.05</v>
      </c>
      <c r="R141" t="s">
        <v>46</v>
      </c>
      <c r="S141">
        <v>5</v>
      </c>
      <c r="T141">
        <v>9</v>
      </c>
      <c r="U141" t="s">
        <v>47</v>
      </c>
      <c r="V141" t="s">
        <v>34</v>
      </c>
      <c r="W141" t="s">
        <v>55</v>
      </c>
      <c r="X141">
        <v>2019</v>
      </c>
      <c r="Y141" t="s">
        <v>37</v>
      </c>
      <c r="Z141" t="s">
        <v>38</v>
      </c>
      <c r="AA141">
        <v>4</v>
      </c>
      <c r="AB141">
        <v>0</v>
      </c>
      <c r="AC141">
        <v>83</v>
      </c>
      <c r="AD141">
        <v>1.05</v>
      </c>
      <c r="AE141">
        <v>0.26</v>
      </c>
      <c r="AF141">
        <v>750.75</v>
      </c>
      <c r="AG141" s="2">
        <f>IFERROR(VLOOKUP(B141,[1]Hoja2!$C$1:$AM$841,37,FALSE),"n/a")</f>
        <v>750.75000000000011</v>
      </c>
      <c r="AH141" s="10">
        <f>VLOOKUP(AX141,[1]Hoja2!$B$2:$AO$762,17,FALSE)</f>
        <v>88</v>
      </c>
      <c r="AI141" s="10">
        <f>VLOOKUP(AX141,[1]Hoja2!$B$2:$AO$762,23,FALSE)</f>
        <v>1.05</v>
      </c>
      <c r="AJ141" s="10">
        <f>VLOOKUP(AX141,[1]Hoja2!$B$2:$AO$762,28,FALSE)</f>
        <v>0.316</v>
      </c>
      <c r="AK141" s="10" t="str">
        <f>VLOOKUP(AX141,[1]Hoja2!$B$2:$AO$762,19,FALSE)</f>
        <v>A4 Mono MFPs</v>
      </c>
      <c r="AL141">
        <f t="shared" si="78"/>
        <v>1</v>
      </c>
      <c r="AM141">
        <f t="shared" si="79"/>
        <v>0</v>
      </c>
      <c r="AN141">
        <f t="shared" si="80"/>
        <v>1</v>
      </c>
      <c r="AO141">
        <f t="shared" si="81"/>
        <v>0</v>
      </c>
      <c r="AP141">
        <f t="shared" si="82"/>
        <v>1</v>
      </c>
      <c r="AQ141">
        <f t="shared" si="83"/>
        <v>0</v>
      </c>
      <c r="AR141">
        <f>+INDEX([1]Hoja2!$AM$2:$AM$841,MATCH(B141,[1]Hoja2!$C$2:$C$841,0))</f>
        <v>750.75000000000011</v>
      </c>
      <c r="AS141" t="str">
        <f t="shared" si="84"/>
        <v>0LBT2060712</v>
      </c>
      <c r="AT141" s="2">
        <f>IFERROR(VLOOKUP(AS141,[1]Hoja2!$A$1:$AM$841,38,FALSE),"n/a")</f>
        <v>0</v>
      </c>
      <c r="AU141" s="8">
        <f t="shared" si="74"/>
        <v>1</v>
      </c>
      <c r="AV141">
        <f>VLOOKUP(B141,[1]Hoja2!$C$2:$AO$762,39,FALSE)</f>
        <v>1</v>
      </c>
      <c r="AW141">
        <f>IF(AU141=AV141,VLOOKUP(B141,[1]Hoja2!$C$2:$AO$762,37,FALSE),IF(AV141&lt;2,VLOOKUP(B141,[1]Hoja2!$C$2:$AO$762,37,FALSE)))</f>
        <v>750.75000000000011</v>
      </c>
      <c r="AX141" t="str">
        <f>B141 &amp; COUNTIF(B$2:B141, B141)</f>
        <v>0LBT2060711</v>
      </c>
      <c r="AY141" s="10">
        <f>VLOOKUP(AX141,[1]Hoja2!$B$2:$AO$762,38,FALSE)</f>
        <v>750.75000000000011</v>
      </c>
      <c r="AZ141" s="9">
        <f t="shared" si="88"/>
        <v>0</v>
      </c>
      <c r="BA141">
        <f t="shared" si="85"/>
        <v>0</v>
      </c>
      <c r="BB141">
        <f t="shared" si="86"/>
        <v>-5.5999999999999994E-2</v>
      </c>
      <c r="BC141">
        <f t="shared" si="87"/>
        <v>0</v>
      </c>
    </row>
    <row r="142" spans="1:55" x14ac:dyDescent="0.25">
      <c r="A142">
        <v>68741</v>
      </c>
      <c r="B142" t="s">
        <v>157</v>
      </c>
      <c r="C142">
        <v>2019</v>
      </c>
      <c r="D142" t="s">
        <v>37</v>
      </c>
      <c r="E142" t="s">
        <v>38</v>
      </c>
      <c r="F142">
        <v>2</v>
      </c>
      <c r="G142" t="s">
        <v>40</v>
      </c>
      <c r="H142">
        <v>2.483333</v>
      </c>
      <c r="I142" t="s">
        <v>116</v>
      </c>
      <c r="J142">
        <v>655</v>
      </c>
      <c r="K142">
        <v>1365</v>
      </c>
      <c r="L142">
        <v>0</v>
      </c>
      <c r="M142">
        <v>0</v>
      </c>
      <c r="N142">
        <v>0.6</v>
      </c>
      <c r="O142">
        <v>0.8</v>
      </c>
      <c r="P142">
        <v>1.05</v>
      </c>
      <c r="Q142">
        <v>1.1000000000000001</v>
      </c>
      <c r="R142" t="s">
        <v>46</v>
      </c>
      <c r="S142">
        <v>5</v>
      </c>
      <c r="T142">
        <v>9</v>
      </c>
      <c r="U142" t="s">
        <v>47</v>
      </c>
      <c r="V142" t="s">
        <v>58</v>
      </c>
      <c r="W142" t="s">
        <v>55</v>
      </c>
      <c r="X142">
        <v>2019</v>
      </c>
      <c r="Y142" t="s">
        <v>37</v>
      </c>
      <c r="Z142" t="s">
        <v>38</v>
      </c>
      <c r="AA142">
        <v>2</v>
      </c>
      <c r="AB142">
        <v>0</v>
      </c>
      <c r="AC142">
        <v>251</v>
      </c>
      <c r="AD142">
        <v>1.1000000000000001</v>
      </c>
      <c r="AE142">
        <v>0.49666660000000001</v>
      </c>
      <c r="AF142">
        <v>1501.5</v>
      </c>
      <c r="AG142" s="2">
        <f>IFERROR(VLOOKUP(B142,[1]Hoja2!$C$1:$AM$841,37,FALSE),"n/a")</f>
        <v>1501.5000000000002</v>
      </c>
      <c r="AH142" s="10">
        <f>VLOOKUP(AX142,[1]Hoja2!$B$2:$AO$762,17,FALSE)</f>
        <v>253</v>
      </c>
      <c r="AI142" s="10">
        <f>VLOOKUP(AX142,[1]Hoja2!$B$2:$AO$762,23,FALSE)</f>
        <v>1.1000000000000001</v>
      </c>
      <c r="AJ142" s="10">
        <f>VLOOKUP(AX142,[1]Hoja2!$B$2:$AO$762,28,FALSE)</f>
        <v>0.41</v>
      </c>
      <c r="AK142" s="10" t="str">
        <f>VLOOKUP(AX142,[1]Hoja2!$B$2:$AO$762,19,FALSE)</f>
        <v>Office Digital</v>
      </c>
      <c r="AL142">
        <f t="shared" si="78"/>
        <v>1</v>
      </c>
      <c r="AM142">
        <f t="shared" si="79"/>
        <v>0</v>
      </c>
      <c r="AN142">
        <f t="shared" si="80"/>
        <v>1</v>
      </c>
      <c r="AO142">
        <f t="shared" si="81"/>
        <v>0</v>
      </c>
      <c r="AP142">
        <f t="shared" si="82"/>
        <v>1</v>
      </c>
      <c r="AQ142">
        <f t="shared" si="83"/>
        <v>0</v>
      </c>
      <c r="AR142">
        <f>+INDEX([1]Hoja2!$AM$2:$AM$841,MATCH(B142,[1]Hoja2!$C$2:$C$841,0))</f>
        <v>1501.5000000000002</v>
      </c>
      <c r="AS142" t="str">
        <f t="shared" si="84"/>
        <v>0AE95606272</v>
      </c>
      <c r="AT142" s="2">
        <f>IFERROR(VLOOKUP(AS142,[1]Hoja2!$A$1:$AM$841,38,FALSE),"n/a")</f>
        <v>0</v>
      </c>
      <c r="AU142" s="8">
        <f t="shared" si="74"/>
        <v>1</v>
      </c>
      <c r="AV142">
        <f>VLOOKUP(B142,[1]Hoja2!$C$2:$AO$762,39,FALSE)</f>
        <v>1</v>
      </c>
      <c r="AW142">
        <f>IF(AU142=AV142,VLOOKUP(B142,[1]Hoja2!$C$2:$AO$762,37,FALSE),IF(AV142&lt;2,VLOOKUP(B142,[1]Hoja2!$C$2:$AO$762,37,FALSE)))</f>
        <v>1501.5000000000002</v>
      </c>
      <c r="AX142" t="str">
        <f>B142 &amp; COUNTIF(B$2:B142, B142)</f>
        <v>0AE95606271</v>
      </c>
      <c r="AY142" s="10">
        <f>VLOOKUP(AX142,[1]Hoja2!$B$2:$AO$762,38,FALSE)</f>
        <v>1501.5000000000002</v>
      </c>
      <c r="AZ142" s="9">
        <f t="shared" si="88"/>
        <v>0</v>
      </c>
      <c r="BA142">
        <f t="shared" si="85"/>
        <v>0</v>
      </c>
      <c r="BB142">
        <f t="shared" si="86"/>
        <v>8.6666600000000038E-2</v>
      </c>
      <c r="BC142">
        <f t="shared" si="87"/>
        <v>0</v>
      </c>
    </row>
    <row r="143" spans="1:55" hidden="1" x14ac:dyDescent="0.25">
      <c r="A143">
        <v>68745</v>
      </c>
      <c r="B143" t="s">
        <v>707</v>
      </c>
      <c r="C143">
        <v>2019</v>
      </c>
      <c r="D143" t="s">
        <v>37</v>
      </c>
      <c r="E143" t="s">
        <v>38</v>
      </c>
      <c r="F143">
        <v>2</v>
      </c>
      <c r="G143" t="s">
        <v>44</v>
      </c>
      <c r="H143">
        <v>0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S143" t="s">
        <v>33</v>
      </c>
      <c r="T143" t="s">
        <v>33</v>
      </c>
      <c r="V143" t="s">
        <v>34</v>
      </c>
      <c r="W143" t="s">
        <v>50</v>
      </c>
      <c r="X143">
        <v>2019</v>
      </c>
      <c r="Y143" t="s">
        <v>37</v>
      </c>
      <c r="Z143" t="s">
        <v>38</v>
      </c>
      <c r="AA143">
        <v>2</v>
      </c>
      <c r="AB143" t="s">
        <v>33</v>
      </c>
      <c r="AC143">
        <v>43</v>
      </c>
      <c r="AD143">
        <v>0</v>
      </c>
      <c r="AE143">
        <v>0</v>
      </c>
      <c r="AF143">
        <v>0</v>
      </c>
      <c r="AG143" s="2" t="str">
        <f>IFERROR(VLOOKUP(B143,[1]Hoja2!$C$1:$AM$841,37,FALSE),"n/a")</f>
        <v>n/a</v>
      </c>
      <c r="AH143" s="10" t="e">
        <f>VLOOKUP(AX143,[1]Hoja2!$B$2:$AO$762,17,FALSE)</f>
        <v>#N/A</v>
      </c>
      <c r="AI143" s="10" t="e">
        <f>VLOOKUP(AX143,[1]Hoja2!$B$2:$AO$762,23,FALSE)</f>
        <v>#N/A</v>
      </c>
      <c r="AJ143" s="10" t="e">
        <f>VLOOKUP(AX143,[1]Hoja2!$B$2:$AO$762,28,FALSE)</f>
        <v>#N/A</v>
      </c>
      <c r="AK143" s="10" t="e">
        <f>VLOOKUP(AX143,[1]Hoja2!$B$2:$AO$762,19,FALSE)</f>
        <v>#N/A</v>
      </c>
      <c r="AL143" t="e">
        <f t="shared" si="78"/>
        <v>#N/A</v>
      </c>
      <c r="AM143" t="e">
        <f t="shared" si="79"/>
        <v>#N/A</v>
      </c>
      <c r="AN143" t="e">
        <f t="shared" si="80"/>
        <v>#N/A</v>
      </c>
      <c r="AO143" t="e">
        <f t="shared" si="81"/>
        <v>#N/A</v>
      </c>
      <c r="AP143" t="e">
        <f t="shared" si="82"/>
        <v>#N/A</v>
      </c>
      <c r="AQ143" t="str">
        <f t="shared" si="83"/>
        <v>n/a</v>
      </c>
      <c r="AR143" t="e">
        <f>+INDEX([1]DETALLE!$AK$2:$AK$841,MATCH(B143,[1]DETALLE!$A$2:$A$841,0))</f>
        <v>#N/A</v>
      </c>
      <c r="AS143" t="str">
        <f>CONCATENATE(B143)</f>
        <v>09HB331423</v>
      </c>
      <c r="AT143" s="2" t="str">
        <f>IF(IFERROR(VLOOKUP(AS143,[1]Hoja2!$C$1:$AM$841,37,FALSE),"n/a")&lt;&gt;"n/a","a","n/a")</f>
        <v>n/a</v>
      </c>
      <c r="AU143" s="8">
        <f t="shared" si="74"/>
        <v>2</v>
      </c>
      <c r="AV143" t="e">
        <f>VLOOKUP(B143,[1]Hoja2!$C$2:$AO$762,39,FALSE)</f>
        <v>#N/A</v>
      </c>
      <c r="AW143" t="e">
        <f>IF(AU143=AV143,VLOOKUP(B143,[1]Hoja2!$C$2:$AO$762,37,FALSE),IF(AV143&lt;2,VLOOKUP(B143,[1]Hoja2!$C$2:$AO$762,37,FALSE)))</f>
        <v>#N/A</v>
      </c>
      <c r="AX143" t="str">
        <f>B143 &amp; COUNTIF(B$2:B143, B143)</f>
        <v>09HB3314231</v>
      </c>
      <c r="AY143" t="e">
        <f>VLOOKUP(AX143,[1]Hoja2!$B$2:$AO$762,38,FALSE)</f>
        <v>#N/A</v>
      </c>
      <c r="AZ143" s="9" t="e">
        <f t="shared" si="88"/>
        <v>#N/A</v>
      </c>
    </row>
    <row r="144" spans="1:55" x14ac:dyDescent="0.25">
      <c r="A144">
        <v>68746</v>
      </c>
      <c r="B144" t="s">
        <v>186</v>
      </c>
      <c r="C144">
        <v>2019</v>
      </c>
      <c r="D144" t="s">
        <v>37</v>
      </c>
      <c r="E144" t="s">
        <v>38</v>
      </c>
      <c r="F144">
        <v>2</v>
      </c>
      <c r="G144" t="s">
        <v>40</v>
      </c>
      <c r="H144">
        <v>3.1666669999999999</v>
      </c>
      <c r="I144" t="s">
        <v>187</v>
      </c>
      <c r="J144">
        <v>1116</v>
      </c>
      <c r="K144">
        <v>2145</v>
      </c>
      <c r="L144">
        <v>0.6</v>
      </c>
      <c r="M144">
        <v>0.8</v>
      </c>
      <c r="N144">
        <v>1.05</v>
      </c>
      <c r="O144">
        <v>1.1000000000000001</v>
      </c>
      <c r="P144">
        <v>1.1499999999999999</v>
      </c>
      <c r="Q144">
        <v>1.2</v>
      </c>
      <c r="R144" t="s">
        <v>46</v>
      </c>
      <c r="S144">
        <v>4</v>
      </c>
      <c r="T144">
        <v>6</v>
      </c>
      <c r="U144" t="s">
        <v>47</v>
      </c>
      <c r="V144" t="s">
        <v>48</v>
      </c>
      <c r="W144" t="s">
        <v>42</v>
      </c>
      <c r="X144">
        <v>2019</v>
      </c>
      <c r="Y144" t="s">
        <v>37</v>
      </c>
      <c r="Z144" t="s">
        <v>38</v>
      </c>
      <c r="AA144">
        <v>13</v>
      </c>
      <c r="AB144">
        <v>0</v>
      </c>
      <c r="AC144">
        <v>4</v>
      </c>
      <c r="AD144">
        <v>0.8</v>
      </c>
      <c r="AE144">
        <v>0.79166674999999997</v>
      </c>
      <c r="AF144">
        <v>1716</v>
      </c>
      <c r="AG144" s="2">
        <f>IFERROR(VLOOKUP(B144,[1]Hoja2!$C$1:$AM$841,37,FALSE),"n/a")</f>
        <v>2234.375</v>
      </c>
      <c r="AH144" s="10">
        <f>VLOOKUP(AX144,[1]Hoja2!$B$2:$AO$762,17,FALSE)</f>
        <v>7</v>
      </c>
      <c r="AI144" s="10">
        <f>VLOOKUP(AX144,[1]Hoja2!$B$2:$AO$762,23,FALSE)</f>
        <v>1.05</v>
      </c>
      <c r="AJ144" s="10">
        <f>VLOOKUP(AX144,[1]Hoja2!$B$2:$AO$762,28,FALSE)</f>
        <v>1.0333333333333334</v>
      </c>
      <c r="AK144" s="10" t="str">
        <f>VLOOKUP(AX144,[1]Hoja2!$B$2:$AO$762,19,FALSE)</f>
        <v>Xerox Color Press</v>
      </c>
      <c r="AL144">
        <f t="shared" si="78"/>
        <v>0</v>
      </c>
      <c r="AM144">
        <f t="shared" si="79"/>
        <v>0</v>
      </c>
      <c r="AN144">
        <f t="shared" si="80"/>
        <v>0</v>
      </c>
      <c r="AO144">
        <f t="shared" si="81"/>
        <v>0</v>
      </c>
      <c r="AP144">
        <f t="shared" si="82"/>
        <v>1</v>
      </c>
      <c r="AQ144">
        <f t="shared" si="83"/>
        <v>1</v>
      </c>
      <c r="AR144">
        <f>+INDEX([1]Hoja2!$AM$2:$AM$841,MATCH(B144,[1]Hoja2!$C$2:$C$841,0))</f>
        <v>2234.375</v>
      </c>
      <c r="AS144" t="str">
        <f>CONCATENATE(B144)</f>
        <v>0WXP008416</v>
      </c>
      <c r="AT144" s="2">
        <f>IF(COUNTIF(AS144:AS1364,AS144)&lt;2,IFERROR(VLOOKUP(AS144,[1]Hoja2!$C$1:$AM$841,37,FALSE),"n/a"),"b")</f>
        <v>2234.375</v>
      </c>
      <c r="AU144" s="8">
        <f t="shared" si="74"/>
        <v>3</v>
      </c>
      <c r="AV144">
        <f>VLOOKUP(B144,[1]Hoja2!$C$2:$AO$762,39,FALSE)</f>
        <v>2</v>
      </c>
      <c r="AW144" t="b">
        <f>IF(AU144=AV144,VLOOKUP(B144,[1]Hoja2!$C$2:$AO$762,37,FALSE),IF(AV144&lt;2,VLOOKUP(B144,[1]Hoja2!$C$2:$AO$762,37,FALSE)))</f>
        <v>0</v>
      </c>
      <c r="AX144" t="str">
        <f>B144 &amp; COUNTIF(B$2:B144, B144)</f>
        <v>0WXP0084161</v>
      </c>
      <c r="AY144" s="10">
        <f>VLOOKUP(AX144,[1]Hoja2!$B$2:$AO$762,38,FALSE)</f>
        <v>2234.375</v>
      </c>
      <c r="AZ144" s="9">
        <f t="shared" si="88"/>
        <v>0</v>
      </c>
      <c r="BA144">
        <f>IF(Q144="NA",2,IF(OR(G144="INSTALACION NUEVA",G144="Mantenimiento preventivo"),3,IF(AND(AC144&lt;AH144,AL144&lt;&gt;1),4,IF(AY144&gt;AF144,1,0))))</f>
        <v>4</v>
      </c>
      <c r="BB144">
        <f>AE144-AJ144</f>
        <v>-0.24166658333333346</v>
      </c>
      <c r="BC144">
        <f>+_xlfn.IFS(Q144="NA",2,OR(G144="INSTALACION NUEVA",G144="Mantenimiento preventivo"),3,AND(AC144&lt;AH144,AL144&lt;&gt;1),4,AY144&gt;AF144,1,TRUE,0)</f>
        <v>4</v>
      </c>
    </row>
    <row r="145" spans="1:55" hidden="1" x14ac:dyDescent="0.25">
      <c r="A145">
        <v>68757</v>
      </c>
      <c r="B145" t="s">
        <v>708</v>
      </c>
      <c r="C145">
        <v>2019</v>
      </c>
      <c r="D145" t="s">
        <v>37</v>
      </c>
      <c r="E145" t="s">
        <v>38</v>
      </c>
      <c r="F145">
        <v>2</v>
      </c>
      <c r="G145" t="s">
        <v>40</v>
      </c>
      <c r="H145">
        <v>0.4166667</v>
      </c>
      <c r="I145" t="s">
        <v>58</v>
      </c>
      <c r="J145">
        <v>655</v>
      </c>
      <c r="K145">
        <v>1365</v>
      </c>
      <c r="L145">
        <v>0</v>
      </c>
      <c r="M145">
        <v>0</v>
      </c>
      <c r="N145">
        <v>0.6</v>
      </c>
      <c r="O145">
        <v>0.8</v>
      </c>
      <c r="P145">
        <v>1.05</v>
      </c>
      <c r="Q145">
        <v>1.1000000000000001</v>
      </c>
      <c r="R145" t="s">
        <v>46</v>
      </c>
      <c r="S145">
        <v>5</v>
      </c>
      <c r="T145">
        <v>9</v>
      </c>
      <c r="U145" t="s">
        <v>47</v>
      </c>
      <c r="V145" t="s">
        <v>45</v>
      </c>
      <c r="W145" t="s">
        <v>55</v>
      </c>
      <c r="X145">
        <v>2019</v>
      </c>
      <c r="Y145" t="s">
        <v>37</v>
      </c>
      <c r="Z145" t="s">
        <v>38</v>
      </c>
      <c r="AA145">
        <v>2</v>
      </c>
      <c r="AB145">
        <v>1</v>
      </c>
      <c r="AC145">
        <v>26</v>
      </c>
      <c r="AD145">
        <v>0</v>
      </c>
      <c r="AE145">
        <v>0</v>
      </c>
      <c r="AF145">
        <v>0</v>
      </c>
      <c r="AG145" s="2" t="str">
        <f>IFERROR(VLOOKUP(B145,[1]Hoja2!$C$1:$AM$841,37,FALSE),"n/a")</f>
        <v>n/a</v>
      </c>
      <c r="AH145" s="10" t="e">
        <f>VLOOKUP(AX145,[1]Hoja2!$B$2:$AO$762,17,FALSE)</f>
        <v>#N/A</v>
      </c>
      <c r="AI145" s="10" t="e">
        <f>VLOOKUP(AX145,[1]Hoja2!$B$2:$AO$762,23,FALSE)</f>
        <v>#N/A</v>
      </c>
      <c r="AJ145" s="10" t="e">
        <f>VLOOKUP(AX145,[1]Hoja2!$B$2:$AO$762,28,FALSE)</f>
        <v>#N/A</v>
      </c>
      <c r="AK145" s="10" t="e">
        <f>VLOOKUP(AX145,[1]Hoja2!$B$2:$AO$762,19,FALSE)</f>
        <v>#N/A</v>
      </c>
      <c r="AL145" t="e">
        <f t="shared" si="78"/>
        <v>#N/A</v>
      </c>
      <c r="AM145" t="e">
        <f t="shared" si="79"/>
        <v>#N/A</v>
      </c>
      <c r="AN145" t="e">
        <f t="shared" si="80"/>
        <v>#N/A</v>
      </c>
      <c r="AO145" t="e">
        <f t="shared" si="81"/>
        <v>#N/A</v>
      </c>
      <c r="AP145" t="e">
        <f t="shared" si="82"/>
        <v>#N/A</v>
      </c>
      <c r="AQ145" t="str">
        <f t="shared" si="83"/>
        <v>n/a</v>
      </c>
      <c r="AR145">
        <f>+INDEX([1]DETALLE!$AK$2:$AK$841,MATCH(B145,[1]DETALLE!$A$2:$A$841,0))</f>
        <v>819</v>
      </c>
      <c r="AS145" t="str">
        <f>CONCATENATE(B145)</f>
        <v>0Y4X845171</v>
      </c>
      <c r="AT145" s="2" t="str">
        <f>IF(IFERROR(VLOOKUP(AS145,[1]Hoja2!$C$1:$AM$841,37,FALSE),"n/a")&lt;&gt;"n/a","a","n/a")</f>
        <v>n/a</v>
      </c>
      <c r="AU145" s="8">
        <f t="shared" si="74"/>
        <v>1</v>
      </c>
      <c r="AV145" t="e">
        <f>VLOOKUP(B145,[1]Hoja2!$C$2:$AO$762,39,FALSE)</f>
        <v>#N/A</v>
      </c>
      <c r="AW145" t="e">
        <f>IF(AU145=AV145,VLOOKUP(B145,[1]Hoja2!$C$2:$AO$762,37,FALSE),IF(AV145&lt;2,VLOOKUP(B145,[1]Hoja2!$C$2:$AO$762,37,FALSE)))</f>
        <v>#N/A</v>
      </c>
      <c r="AX145" t="str">
        <f>B145 &amp; COUNTIF(B$2:B145, B145)</f>
        <v>0Y4X8451711</v>
      </c>
      <c r="AY145" t="e">
        <f>VLOOKUP(AX145,[1]Hoja2!$B$2:$AO$762,38,FALSE)</f>
        <v>#N/A</v>
      </c>
      <c r="AZ145" s="9" t="e">
        <f t="shared" si="88"/>
        <v>#N/A</v>
      </c>
    </row>
    <row r="146" spans="1:55" x14ac:dyDescent="0.25">
      <c r="A146">
        <v>68760</v>
      </c>
      <c r="B146" t="s">
        <v>189</v>
      </c>
      <c r="C146">
        <v>2019</v>
      </c>
      <c r="D146" t="s">
        <v>37</v>
      </c>
      <c r="E146" t="s">
        <v>38</v>
      </c>
      <c r="F146">
        <v>2</v>
      </c>
      <c r="G146" t="s">
        <v>40</v>
      </c>
      <c r="H146">
        <v>1.766667</v>
      </c>
      <c r="I146" t="s">
        <v>58</v>
      </c>
      <c r="J146">
        <v>655</v>
      </c>
      <c r="K146">
        <v>1365</v>
      </c>
      <c r="L146">
        <v>0</v>
      </c>
      <c r="M146">
        <v>0</v>
      </c>
      <c r="N146">
        <v>0.6</v>
      </c>
      <c r="O146">
        <v>0.8</v>
      </c>
      <c r="P146">
        <v>1.05</v>
      </c>
      <c r="Q146">
        <v>1.1000000000000001</v>
      </c>
      <c r="R146" t="s">
        <v>46</v>
      </c>
      <c r="S146">
        <v>5</v>
      </c>
      <c r="T146">
        <v>9</v>
      </c>
      <c r="U146" t="s">
        <v>85</v>
      </c>
      <c r="V146" t="s">
        <v>58</v>
      </c>
      <c r="W146" t="s">
        <v>80</v>
      </c>
      <c r="X146">
        <v>2019</v>
      </c>
      <c r="Y146" t="s">
        <v>37</v>
      </c>
      <c r="Z146" t="s">
        <v>38</v>
      </c>
      <c r="AA146">
        <v>2</v>
      </c>
      <c r="AB146">
        <v>0</v>
      </c>
      <c r="AC146">
        <v>14</v>
      </c>
      <c r="AD146">
        <v>0.6</v>
      </c>
      <c r="AE146">
        <v>0.19629633333333299</v>
      </c>
      <c r="AF146">
        <v>819</v>
      </c>
      <c r="AG146" s="2">
        <f>IFERROR(VLOOKUP(B146,[1]Hoja2!$C$1:$AM$841,37,FALSE),"n/a")</f>
        <v>1092</v>
      </c>
      <c r="AH146" s="10">
        <f>VLOOKUP(AX146,[1]Hoja2!$B$2:$AO$762,17,FALSE)</f>
        <v>20</v>
      </c>
      <c r="AI146" s="10">
        <f>VLOOKUP(AX146,[1]Hoja2!$B$2:$AO$762,23,FALSE)</f>
        <v>0.8</v>
      </c>
      <c r="AJ146" s="10">
        <f>VLOOKUP(AX146,[1]Hoja2!$B$2:$AO$762,28,FALSE)</f>
        <v>0.20333333333333334</v>
      </c>
      <c r="AK146" s="10" t="str">
        <f>VLOOKUP(AX146,[1]Hoja2!$B$2:$AO$762,19,FALSE)</f>
        <v>Departmental Digital</v>
      </c>
      <c r="AL146">
        <f t="shared" si="78"/>
        <v>0</v>
      </c>
      <c r="AM146">
        <f t="shared" si="79"/>
        <v>0</v>
      </c>
      <c r="AN146">
        <f t="shared" si="80"/>
        <v>0</v>
      </c>
      <c r="AO146">
        <f t="shared" si="81"/>
        <v>0</v>
      </c>
      <c r="AP146">
        <f t="shared" si="82"/>
        <v>1</v>
      </c>
      <c r="AQ146">
        <f t="shared" si="83"/>
        <v>1</v>
      </c>
      <c r="AR146">
        <f>+INDEX([1]Hoja2!$AM$2:$AM$841,MATCH(B146,[1]Hoja2!$C$2:$C$841,0))</f>
        <v>1092</v>
      </c>
      <c r="AS146" t="str">
        <f t="shared" si="84"/>
        <v>0XEL5627322</v>
      </c>
      <c r="AT146" s="2">
        <f>IFERROR(VLOOKUP(AS146,[1]Hoja2!$A$1:$AM$841,38,FALSE),"n/a")</f>
        <v>0</v>
      </c>
      <c r="AU146" s="8">
        <f t="shared" si="74"/>
        <v>2</v>
      </c>
      <c r="AV146">
        <f>VLOOKUP(B146,[1]Hoja2!$C$2:$AO$762,39,FALSE)</f>
        <v>2</v>
      </c>
      <c r="AW146">
        <f>IF(AU146=AV146,VLOOKUP(B146,[1]Hoja2!$C$2:$AO$762,37,FALSE),IF(AV146&lt;2,VLOOKUP(B146,[1]Hoja2!$C$2:$AO$762,37,FALSE)))</f>
        <v>1092</v>
      </c>
      <c r="AX146" t="str">
        <f>B146 &amp; COUNTIF(B$2:B146, B146)</f>
        <v>0XEL5627321</v>
      </c>
      <c r="AY146" s="10">
        <f>VLOOKUP(AX146,[1]Hoja2!$B$2:$AO$762,38,FALSE)</f>
        <v>1092</v>
      </c>
      <c r="AZ146" s="9">
        <f t="shared" si="88"/>
        <v>0</v>
      </c>
      <c r="BA146">
        <f t="shared" ref="BA146:BA152" si="89">IF(Q146="NA",2,IF(OR(G146="INSTALACION NUEVA",G146="Mantenimiento preventivo"),3,IF(AND(AC146&lt;AH146,AL146&lt;&gt;1),4,IF(AY146&gt;AF146,1,0))))</f>
        <v>4</v>
      </c>
      <c r="BB146">
        <f t="shared" ref="BB146:BB152" si="90">AE146-AJ146</f>
        <v>-7.0370000000003485E-3</v>
      </c>
      <c r="BC146">
        <f t="shared" ref="BC146:BC152" si="91">+_xlfn.IFS(Q146="NA",2,OR(G146="INSTALACION NUEVA",G146="Mantenimiento preventivo"),3,AND(AC146&lt;AH146,AL146&lt;&gt;1),4,AY146&gt;AF146,1,TRUE,0)</f>
        <v>4</v>
      </c>
    </row>
    <row r="147" spans="1:55" x14ac:dyDescent="0.25">
      <c r="A147">
        <v>68761</v>
      </c>
      <c r="B147" t="s">
        <v>154</v>
      </c>
      <c r="C147">
        <v>2019</v>
      </c>
      <c r="D147" t="s">
        <v>37</v>
      </c>
      <c r="E147" t="s">
        <v>38</v>
      </c>
      <c r="F147">
        <v>2</v>
      </c>
      <c r="G147" t="s">
        <v>40</v>
      </c>
      <c r="H147">
        <v>2.5333329999999998</v>
      </c>
      <c r="I147" t="s">
        <v>34</v>
      </c>
      <c r="J147">
        <v>468</v>
      </c>
      <c r="K147">
        <v>715</v>
      </c>
      <c r="L147">
        <v>0</v>
      </c>
      <c r="M147">
        <v>0</v>
      </c>
      <c r="N147">
        <v>0</v>
      </c>
      <c r="O147">
        <v>0.6</v>
      </c>
      <c r="P147">
        <v>0.8</v>
      </c>
      <c r="Q147">
        <v>1.05</v>
      </c>
      <c r="R147" t="s">
        <v>46</v>
      </c>
      <c r="S147">
        <v>5</v>
      </c>
      <c r="T147">
        <v>9</v>
      </c>
      <c r="U147" t="s">
        <v>47</v>
      </c>
      <c r="V147" t="s">
        <v>34</v>
      </c>
      <c r="W147" t="s">
        <v>55</v>
      </c>
      <c r="X147">
        <v>2019</v>
      </c>
      <c r="Y147" t="s">
        <v>37</v>
      </c>
      <c r="Z147" t="s">
        <v>38</v>
      </c>
      <c r="AA147">
        <v>2</v>
      </c>
      <c r="AB147">
        <v>0</v>
      </c>
      <c r="AC147">
        <v>47</v>
      </c>
      <c r="AD147">
        <v>0.8</v>
      </c>
      <c r="AE147">
        <v>0.50666659999999997</v>
      </c>
      <c r="AF147">
        <v>572</v>
      </c>
      <c r="AG147" s="2">
        <f>IFERROR(VLOOKUP(B147,[1]Hoja2!$C$1:$AM$841,37,FALSE),"n/a")</f>
        <v>572.00000000000011</v>
      </c>
      <c r="AH147" s="10">
        <f>VLOOKUP(AX147,[1]Hoja2!$B$2:$AO$762,17,FALSE)</f>
        <v>48</v>
      </c>
      <c r="AI147" s="10">
        <f>VLOOKUP(AX147,[1]Hoja2!$B$2:$AO$762,23,FALSE)</f>
        <v>0.8</v>
      </c>
      <c r="AJ147" s="10">
        <f>VLOOKUP(AX147,[1]Hoja2!$B$2:$AO$762,28,FALSE)</f>
        <v>0.57599999999999996</v>
      </c>
      <c r="AK147" s="10" t="str">
        <f>VLOOKUP(AX147,[1]Hoja2!$B$2:$AO$762,19,FALSE)</f>
        <v>A4 Mono MFPs</v>
      </c>
      <c r="AL147">
        <f t="shared" si="78"/>
        <v>1</v>
      </c>
      <c r="AM147">
        <f t="shared" si="79"/>
        <v>0</v>
      </c>
      <c r="AN147">
        <f t="shared" si="80"/>
        <v>1</v>
      </c>
      <c r="AO147">
        <f t="shared" si="81"/>
        <v>0</v>
      </c>
      <c r="AP147">
        <f t="shared" si="82"/>
        <v>1</v>
      </c>
      <c r="AQ147">
        <f t="shared" si="83"/>
        <v>0</v>
      </c>
      <c r="AR147">
        <f>+INDEX([1]Hoja2!$AM$2:$AM$841,MATCH(B147,[1]Hoja2!$C$2:$C$841,0))</f>
        <v>572.00000000000011</v>
      </c>
      <c r="AS147" t="str">
        <f t="shared" si="84"/>
        <v>09HB3351102</v>
      </c>
      <c r="AT147" s="2">
        <f>IFERROR(VLOOKUP(AS147,[1]Hoja2!$A$1:$AM$841,38,FALSE),"n/a")</f>
        <v>0</v>
      </c>
      <c r="AU147" s="8">
        <f t="shared" si="74"/>
        <v>1</v>
      </c>
      <c r="AV147">
        <f>VLOOKUP(B147,[1]Hoja2!$C$2:$AO$762,39,FALSE)</f>
        <v>1</v>
      </c>
      <c r="AW147">
        <f>IF(AU147=AV147,VLOOKUP(B147,[1]Hoja2!$C$2:$AO$762,37,FALSE),IF(AV147&lt;2,VLOOKUP(B147,[1]Hoja2!$C$2:$AO$762,37,FALSE)))</f>
        <v>572.00000000000011</v>
      </c>
      <c r="AX147" t="str">
        <f>B147 &amp; COUNTIF(B$2:B147, B147)</f>
        <v>09HB3351101</v>
      </c>
      <c r="AY147" s="10">
        <f>VLOOKUP(AX147,[1]Hoja2!$B$2:$AO$762,38,FALSE)</f>
        <v>572.00000000000011</v>
      </c>
      <c r="AZ147" s="9">
        <f t="shared" si="88"/>
        <v>0</v>
      </c>
      <c r="BA147">
        <f t="shared" si="89"/>
        <v>0</v>
      </c>
      <c r="BB147">
        <f t="shared" si="90"/>
        <v>-6.9333399999999989E-2</v>
      </c>
      <c r="BC147">
        <f t="shared" si="91"/>
        <v>0</v>
      </c>
    </row>
    <row r="148" spans="1:55" x14ac:dyDescent="0.25">
      <c r="A148">
        <v>68767</v>
      </c>
      <c r="B148" t="s">
        <v>173</v>
      </c>
      <c r="C148">
        <v>2019</v>
      </c>
      <c r="D148" t="s">
        <v>37</v>
      </c>
      <c r="E148" t="s">
        <v>38</v>
      </c>
      <c r="F148">
        <v>2</v>
      </c>
      <c r="G148" t="s">
        <v>40</v>
      </c>
      <c r="H148">
        <v>1.266667</v>
      </c>
      <c r="I148" t="s">
        <v>54</v>
      </c>
      <c r="J148">
        <v>803</v>
      </c>
      <c r="K148">
        <v>1573</v>
      </c>
      <c r="L148">
        <v>0.2</v>
      </c>
      <c r="M148">
        <v>0.6</v>
      </c>
      <c r="N148">
        <v>0.8</v>
      </c>
      <c r="O148">
        <v>1.05</v>
      </c>
      <c r="P148">
        <v>1.1000000000000001</v>
      </c>
      <c r="Q148">
        <v>1.1499999999999999</v>
      </c>
      <c r="R148" t="s">
        <v>46</v>
      </c>
      <c r="S148">
        <v>4</v>
      </c>
      <c r="T148">
        <v>6</v>
      </c>
      <c r="U148" t="s">
        <v>47</v>
      </c>
      <c r="V148" t="s">
        <v>54</v>
      </c>
      <c r="W148" t="s">
        <v>42</v>
      </c>
      <c r="X148">
        <v>2019</v>
      </c>
      <c r="Y148" t="s">
        <v>37</v>
      </c>
      <c r="Z148" t="s">
        <v>38</v>
      </c>
      <c r="AA148">
        <v>2</v>
      </c>
      <c r="AB148">
        <v>0</v>
      </c>
      <c r="AC148">
        <v>11</v>
      </c>
      <c r="AD148">
        <v>0.8</v>
      </c>
      <c r="AE148">
        <v>0.31666675</v>
      </c>
      <c r="AF148">
        <v>1258.4000000000001</v>
      </c>
      <c r="AG148" s="2">
        <f>IFERROR(VLOOKUP(B148,[1]Hoja2!$C$1:$AM$841,37,FALSE),"n/a")</f>
        <v>1258.4000000000003</v>
      </c>
      <c r="AH148" s="10">
        <f>VLOOKUP(AX148,[1]Hoja2!$B$2:$AO$762,17,FALSE)</f>
        <v>14</v>
      </c>
      <c r="AI148" s="10">
        <f>VLOOKUP(AX148,[1]Hoja2!$B$2:$AO$762,23,FALSE)</f>
        <v>0.8</v>
      </c>
      <c r="AJ148" s="10">
        <f>VLOOKUP(AX148,[1]Hoja2!$B$2:$AO$762,28,FALSE)</f>
        <v>0.34499999999999997</v>
      </c>
      <c r="AK148" s="10" t="str">
        <f>VLOOKUP(AX148,[1]Hoja2!$B$2:$AO$762,19,FALSE)</f>
        <v>Entry Production Color Low/Mid</v>
      </c>
      <c r="AL148">
        <f t="shared" si="78"/>
        <v>1</v>
      </c>
      <c r="AM148">
        <f t="shared" si="79"/>
        <v>0</v>
      </c>
      <c r="AN148">
        <f t="shared" si="80"/>
        <v>1</v>
      </c>
      <c r="AO148">
        <f t="shared" si="81"/>
        <v>0</v>
      </c>
      <c r="AP148">
        <f t="shared" si="82"/>
        <v>1</v>
      </c>
      <c r="AQ148">
        <f t="shared" si="83"/>
        <v>0</v>
      </c>
      <c r="AR148">
        <f>+INDEX([1]Hoja2!$AM$2:$AM$841,MATCH(B148,[1]Hoja2!$C$2:$C$841,0))</f>
        <v>1258.4000000000003</v>
      </c>
      <c r="AS148" t="str">
        <f t="shared" si="84"/>
        <v>0E2B6466022</v>
      </c>
      <c r="AT148" s="2">
        <f>IFERROR(VLOOKUP(AS148,[1]Hoja2!$A$1:$AM$841,38,FALSE),"n/a")</f>
        <v>0</v>
      </c>
      <c r="AU148" s="8">
        <f t="shared" si="74"/>
        <v>2</v>
      </c>
      <c r="AV148">
        <f>VLOOKUP(B148,[1]Hoja2!$C$2:$AO$762,39,FALSE)</f>
        <v>1</v>
      </c>
      <c r="AW148">
        <f>IF(AU148=AV148,VLOOKUP(B148,[1]Hoja2!$C$2:$AO$762,37,FALSE),IF(AV148&lt;2,VLOOKUP(B148,[1]Hoja2!$C$2:$AO$762,37,FALSE)))</f>
        <v>1258.4000000000003</v>
      </c>
      <c r="AX148" t="str">
        <f>B148 &amp; COUNTIF(B$2:B148, B148)</f>
        <v>0E2B6466021</v>
      </c>
      <c r="AY148" s="10">
        <f>VLOOKUP(AX148,[1]Hoja2!$B$2:$AO$762,38,FALSE)</f>
        <v>1258.4000000000003</v>
      </c>
      <c r="AZ148" s="9">
        <f t="shared" si="88"/>
        <v>0</v>
      </c>
      <c r="BA148">
        <f t="shared" si="89"/>
        <v>0</v>
      </c>
      <c r="BB148">
        <f t="shared" si="90"/>
        <v>-2.8333249999999977E-2</v>
      </c>
      <c r="BC148">
        <f t="shared" si="91"/>
        <v>0</v>
      </c>
    </row>
    <row r="149" spans="1:55" x14ac:dyDescent="0.25">
      <c r="A149">
        <v>68768</v>
      </c>
      <c r="B149" t="s">
        <v>193</v>
      </c>
      <c r="C149">
        <v>2019</v>
      </c>
      <c r="D149" t="s">
        <v>37</v>
      </c>
      <c r="E149" t="s">
        <v>38</v>
      </c>
      <c r="F149">
        <v>2</v>
      </c>
      <c r="G149" t="s">
        <v>40</v>
      </c>
      <c r="H149">
        <v>0</v>
      </c>
      <c r="I149" t="s">
        <v>58</v>
      </c>
      <c r="J149">
        <v>655</v>
      </c>
      <c r="K149">
        <v>1365</v>
      </c>
      <c r="L149">
        <v>0</v>
      </c>
      <c r="M149">
        <v>0</v>
      </c>
      <c r="N149">
        <v>0.6</v>
      </c>
      <c r="O149">
        <v>0.8</v>
      </c>
      <c r="P149">
        <v>1.05</v>
      </c>
      <c r="Q149">
        <v>1.1000000000000001</v>
      </c>
      <c r="R149" t="s">
        <v>46</v>
      </c>
      <c r="S149">
        <v>5</v>
      </c>
      <c r="T149">
        <v>9</v>
      </c>
      <c r="U149" t="s">
        <v>47</v>
      </c>
      <c r="V149" t="s">
        <v>58</v>
      </c>
      <c r="W149" t="s">
        <v>55</v>
      </c>
      <c r="X149">
        <v>2019</v>
      </c>
      <c r="Y149" t="s">
        <v>37</v>
      </c>
      <c r="Z149" t="s">
        <v>38</v>
      </c>
      <c r="AA149">
        <v>2</v>
      </c>
      <c r="AB149">
        <v>0</v>
      </c>
      <c r="AC149">
        <v>7</v>
      </c>
      <c r="AD149">
        <v>0.6</v>
      </c>
      <c r="AE149">
        <v>0</v>
      </c>
      <c r="AF149">
        <v>819</v>
      </c>
      <c r="AG149" s="2">
        <f>IFERROR(VLOOKUP(B149,[1]Hoja2!$C$1:$AM$841,37,FALSE),"n/a")</f>
        <v>819</v>
      </c>
      <c r="AH149" s="10">
        <f>VLOOKUP(AX149,[1]Hoja2!$B$2:$AO$762,17,FALSE)</f>
        <v>8</v>
      </c>
      <c r="AI149" s="10">
        <f>VLOOKUP(AX149,[1]Hoja2!$B$2:$AO$762,23,FALSE)</f>
        <v>0.6</v>
      </c>
      <c r="AJ149" s="10">
        <f>VLOOKUP(AX149,[1]Hoja2!$B$2:$AO$762,28,FALSE)</f>
        <v>0</v>
      </c>
      <c r="AK149" s="10" t="str">
        <f>VLOOKUP(AX149,[1]Hoja2!$B$2:$AO$762,19,FALSE)</f>
        <v>Departmental Digital</v>
      </c>
      <c r="AL149">
        <f t="shared" si="78"/>
        <v>1</v>
      </c>
      <c r="AM149">
        <f t="shared" si="79"/>
        <v>0</v>
      </c>
      <c r="AN149">
        <f t="shared" si="80"/>
        <v>1</v>
      </c>
      <c r="AO149">
        <f t="shared" si="81"/>
        <v>1</v>
      </c>
      <c r="AP149">
        <f t="shared" si="82"/>
        <v>1</v>
      </c>
      <c r="AQ149">
        <f t="shared" si="83"/>
        <v>0</v>
      </c>
      <c r="AR149">
        <f>+INDEX([1]Hoja2!$AM$2:$AM$841,MATCH(B149,[1]Hoja2!$C$2:$C$841,0))</f>
        <v>819</v>
      </c>
      <c r="AS149" t="str">
        <f t="shared" si="84"/>
        <v>0Y2B0033552</v>
      </c>
      <c r="AT149" s="2">
        <f>IFERROR(VLOOKUP(AS149,[1]Hoja2!$A$1:$AM$841,38,FALSE),"n/a")</f>
        <v>0</v>
      </c>
      <c r="AU149" s="8">
        <f t="shared" si="74"/>
        <v>1</v>
      </c>
      <c r="AV149">
        <f>VLOOKUP(B149,[1]Hoja2!$C$2:$AO$762,39,FALSE)</f>
        <v>1</v>
      </c>
      <c r="AW149">
        <f>IF(AU149=AV149,VLOOKUP(B149,[1]Hoja2!$C$2:$AO$762,37,FALSE),IF(AV149&lt;2,VLOOKUP(B149,[1]Hoja2!$C$2:$AO$762,37,FALSE)))</f>
        <v>819</v>
      </c>
      <c r="AX149" t="str">
        <f>B149 &amp; COUNTIF(B$2:B149, B149)</f>
        <v>0Y2B0033551</v>
      </c>
      <c r="AY149" s="10">
        <f>VLOOKUP(AX149,[1]Hoja2!$B$2:$AO$762,38,FALSE)</f>
        <v>819</v>
      </c>
      <c r="AZ149" s="9">
        <f t="shared" si="88"/>
        <v>0</v>
      </c>
      <c r="BA149">
        <f t="shared" si="89"/>
        <v>0</v>
      </c>
      <c r="BB149">
        <f t="shared" si="90"/>
        <v>0</v>
      </c>
      <c r="BC149">
        <f t="shared" si="91"/>
        <v>0</v>
      </c>
    </row>
    <row r="150" spans="1:55" x14ac:dyDescent="0.25">
      <c r="A150">
        <v>68769</v>
      </c>
      <c r="B150" t="s">
        <v>181</v>
      </c>
      <c r="C150">
        <v>2019</v>
      </c>
      <c r="D150" t="s">
        <v>37</v>
      </c>
      <c r="E150" t="s">
        <v>38</v>
      </c>
      <c r="F150">
        <v>2</v>
      </c>
      <c r="G150" t="s">
        <v>40</v>
      </c>
      <c r="H150">
        <v>2.95</v>
      </c>
      <c r="I150" t="s">
        <v>64</v>
      </c>
      <c r="J150">
        <v>655</v>
      </c>
      <c r="K150">
        <v>1365</v>
      </c>
      <c r="L150">
        <v>0</v>
      </c>
      <c r="M150">
        <v>0</v>
      </c>
      <c r="N150">
        <v>0.6</v>
      </c>
      <c r="O150">
        <v>0.8</v>
      </c>
      <c r="P150">
        <v>1.05</v>
      </c>
      <c r="Q150">
        <v>1.1000000000000001</v>
      </c>
      <c r="R150" t="s">
        <v>46</v>
      </c>
      <c r="S150">
        <v>5</v>
      </c>
      <c r="T150">
        <v>9</v>
      </c>
      <c r="U150" t="s">
        <v>47</v>
      </c>
      <c r="V150" t="s">
        <v>64</v>
      </c>
      <c r="W150" t="s">
        <v>55</v>
      </c>
      <c r="X150">
        <v>2019</v>
      </c>
      <c r="Y150" t="s">
        <v>37</v>
      </c>
      <c r="Z150" t="s">
        <v>38</v>
      </c>
      <c r="AA150">
        <v>2</v>
      </c>
      <c r="AB150">
        <v>0</v>
      </c>
      <c r="AC150">
        <v>4</v>
      </c>
      <c r="AD150">
        <v>0</v>
      </c>
      <c r="AE150">
        <v>0.59</v>
      </c>
      <c r="AF150">
        <v>0</v>
      </c>
      <c r="AG150" s="2">
        <f>IFERROR(VLOOKUP(B150,[1]Hoja2!$C$1:$AM$841,37,FALSE),"n/a")</f>
        <v>0</v>
      </c>
      <c r="AH150" s="10">
        <f>VLOOKUP(AX150,[1]Hoja2!$B$2:$AO$762,17,FALSE)</f>
        <v>4</v>
      </c>
      <c r="AI150" s="10">
        <f>VLOOKUP(AX150,[1]Hoja2!$B$2:$AO$762,23,FALSE)</f>
        <v>0</v>
      </c>
      <c r="AJ150" s="10">
        <f>VLOOKUP(AX150,[1]Hoja2!$B$2:$AO$762,28,FALSE)</f>
        <v>0.66600000000000004</v>
      </c>
      <c r="AK150" s="10" t="str">
        <f>VLOOKUP(AX150,[1]Hoja2!$B$2:$AO$762,19,FALSE)</f>
        <v>A3 Office Color Laser MFPs</v>
      </c>
      <c r="AL150">
        <f t="shared" si="78"/>
        <v>1</v>
      </c>
      <c r="AM150">
        <f t="shared" si="79"/>
        <v>1</v>
      </c>
      <c r="AN150">
        <f t="shared" si="80"/>
        <v>1</v>
      </c>
      <c r="AO150">
        <f t="shared" si="81"/>
        <v>0</v>
      </c>
      <c r="AP150">
        <f t="shared" si="82"/>
        <v>1</v>
      </c>
      <c r="AQ150">
        <f t="shared" si="83"/>
        <v>0</v>
      </c>
      <c r="AR150">
        <f>+INDEX([1]Hoja2!$AM$2:$AM$841,MATCH(B150,[1]Hoja2!$C$2:$C$841,0))</f>
        <v>0</v>
      </c>
      <c r="AS150" t="str">
        <f t="shared" si="84"/>
        <v>0LX56888242</v>
      </c>
      <c r="AT150" s="2">
        <f>IFERROR(VLOOKUP(AS150,[1]Hoja2!$A$1:$AM$841,38,FALSE),"n/a")</f>
        <v>0</v>
      </c>
      <c r="AU150" s="8">
        <f t="shared" si="74"/>
        <v>1</v>
      </c>
      <c r="AV150">
        <f>VLOOKUP(B150,[1]Hoja2!$C$2:$AO$762,39,FALSE)</f>
        <v>2</v>
      </c>
      <c r="AW150" t="b">
        <f>IF(AU150=AV150,VLOOKUP(B150,[1]Hoja2!$C$2:$AO$762,37,FALSE),IF(AV150&lt;2,VLOOKUP(B150,[1]Hoja2!$C$2:$AO$762,37,FALSE)))</f>
        <v>0</v>
      </c>
      <c r="AX150" t="str">
        <f>B150 &amp; COUNTIF(B$2:B150, B150)</f>
        <v>0LX56888241</v>
      </c>
      <c r="AY150" s="10">
        <f>VLOOKUP(AX150,[1]Hoja2!$B$2:$AO$762,38,FALSE)</f>
        <v>0</v>
      </c>
      <c r="AZ150" s="9">
        <f t="shared" si="88"/>
        <v>1</v>
      </c>
      <c r="BA150">
        <f t="shared" si="89"/>
        <v>0</v>
      </c>
      <c r="BB150">
        <f t="shared" si="90"/>
        <v>-7.6000000000000068E-2</v>
      </c>
      <c r="BC150">
        <f t="shared" si="91"/>
        <v>0</v>
      </c>
    </row>
    <row r="151" spans="1:55" x14ac:dyDescent="0.25">
      <c r="A151">
        <v>68770</v>
      </c>
      <c r="B151" t="s">
        <v>183</v>
      </c>
      <c r="C151">
        <v>2019</v>
      </c>
      <c r="D151" t="s">
        <v>37</v>
      </c>
      <c r="E151" t="s">
        <v>38</v>
      </c>
      <c r="F151">
        <v>2</v>
      </c>
      <c r="G151" t="s">
        <v>40</v>
      </c>
      <c r="H151">
        <v>3.9666670000000002</v>
      </c>
      <c r="I151" t="s">
        <v>64</v>
      </c>
      <c r="J151">
        <v>655</v>
      </c>
      <c r="K151">
        <v>1365</v>
      </c>
      <c r="L151">
        <v>0</v>
      </c>
      <c r="M151">
        <v>0</v>
      </c>
      <c r="N151">
        <v>0.6</v>
      </c>
      <c r="O151">
        <v>0.8</v>
      </c>
      <c r="P151">
        <v>1.05</v>
      </c>
      <c r="Q151">
        <v>1.1000000000000001</v>
      </c>
      <c r="R151" t="s">
        <v>46</v>
      </c>
      <c r="S151">
        <v>5</v>
      </c>
      <c r="T151">
        <v>9</v>
      </c>
      <c r="U151" t="s">
        <v>47</v>
      </c>
      <c r="V151" t="s">
        <v>64</v>
      </c>
      <c r="W151" t="s">
        <v>55</v>
      </c>
      <c r="X151">
        <v>2019</v>
      </c>
      <c r="Y151" t="s">
        <v>37</v>
      </c>
      <c r="Z151" t="s">
        <v>38</v>
      </c>
      <c r="AA151">
        <v>3</v>
      </c>
      <c r="AB151">
        <v>0</v>
      </c>
      <c r="AC151">
        <v>74</v>
      </c>
      <c r="AD151">
        <v>1.1000000000000001</v>
      </c>
      <c r="AE151">
        <v>0.79333339999999997</v>
      </c>
      <c r="AF151">
        <v>1501.5</v>
      </c>
      <c r="AG151" s="2">
        <f>IFERROR(VLOOKUP(B151,[1]Hoja2!$C$1:$AM$841,37,FALSE),"n/a")</f>
        <v>1501.5000000000002</v>
      </c>
      <c r="AH151" s="10">
        <f>VLOOKUP(AX151,[1]Hoja2!$B$2:$AO$762,17,FALSE)</f>
        <v>75</v>
      </c>
      <c r="AI151" s="10">
        <f>VLOOKUP(AX151,[1]Hoja2!$B$2:$AO$762,23,FALSE)</f>
        <v>1.1000000000000001</v>
      </c>
      <c r="AJ151" s="10">
        <f>VLOOKUP(AX151,[1]Hoja2!$B$2:$AO$762,28,FALSE)</f>
        <v>0.86</v>
      </c>
      <c r="AK151" s="10" t="str">
        <f>VLOOKUP(AX151,[1]Hoja2!$B$2:$AO$762,19,FALSE)</f>
        <v>A3 Office Color Laser MFPs</v>
      </c>
      <c r="AL151">
        <f t="shared" si="78"/>
        <v>1</v>
      </c>
      <c r="AM151">
        <f t="shared" si="79"/>
        <v>0</v>
      </c>
      <c r="AN151">
        <f t="shared" si="80"/>
        <v>1</v>
      </c>
      <c r="AO151">
        <f t="shared" si="81"/>
        <v>0</v>
      </c>
      <c r="AP151">
        <f t="shared" si="82"/>
        <v>1</v>
      </c>
      <c r="AQ151">
        <f t="shared" si="83"/>
        <v>0</v>
      </c>
      <c r="AR151">
        <f>+INDEX([1]Hoja2!$AM$2:$AM$841,MATCH(B151,[1]Hoja2!$C$2:$C$841,0))</f>
        <v>1501.5000000000002</v>
      </c>
      <c r="AS151" t="str">
        <f t="shared" si="84"/>
        <v>0MX11863332</v>
      </c>
      <c r="AT151" s="2">
        <f>IFERROR(VLOOKUP(AS151,[1]Hoja2!$A$1:$AM$841,38,FALSE),"n/a")</f>
        <v>0</v>
      </c>
      <c r="AU151" s="8">
        <f t="shared" si="74"/>
        <v>1</v>
      </c>
      <c r="AV151">
        <f>VLOOKUP(B151,[1]Hoja2!$C$2:$AO$762,39,FALSE)</f>
        <v>1</v>
      </c>
      <c r="AW151">
        <f>IF(AU151=AV151,VLOOKUP(B151,[1]Hoja2!$C$2:$AO$762,37,FALSE),IF(AV151&lt;2,VLOOKUP(B151,[1]Hoja2!$C$2:$AO$762,37,FALSE)))</f>
        <v>1501.5000000000002</v>
      </c>
      <c r="AX151" t="str">
        <f>B151 &amp; COUNTIF(B$2:B151, B151)</f>
        <v>0MX11863331</v>
      </c>
      <c r="AY151" s="10">
        <f>VLOOKUP(AX151,[1]Hoja2!$B$2:$AO$762,38,FALSE)</f>
        <v>1501.5000000000002</v>
      </c>
      <c r="AZ151" s="9">
        <f t="shared" si="88"/>
        <v>0</v>
      </c>
      <c r="BA151">
        <f t="shared" si="89"/>
        <v>0</v>
      </c>
      <c r="BB151">
        <f t="shared" si="90"/>
        <v>-6.666660000000002E-2</v>
      </c>
      <c r="BC151">
        <f t="shared" si="91"/>
        <v>0</v>
      </c>
    </row>
    <row r="152" spans="1:55" x14ac:dyDescent="0.25">
      <c r="A152">
        <v>68771</v>
      </c>
      <c r="B152" t="s">
        <v>182</v>
      </c>
      <c r="C152">
        <v>2019</v>
      </c>
      <c r="D152" t="s">
        <v>37</v>
      </c>
      <c r="E152" t="s">
        <v>38</v>
      </c>
      <c r="F152">
        <v>2</v>
      </c>
      <c r="G152" t="s">
        <v>40</v>
      </c>
      <c r="H152">
        <v>2.8333330000000001</v>
      </c>
      <c r="I152" t="s">
        <v>64</v>
      </c>
      <c r="J152">
        <v>655</v>
      </c>
      <c r="K152">
        <v>1365</v>
      </c>
      <c r="L152">
        <v>0</v>
      </c>
      <c r="M152">
        <v>0</v>
      </c>
      <c r="N152">
        <v>0.6</v>
      </c>
      <c r="O152">
        <v>0.8</v>
      </c>
      <c r="P152">
        <v>1.05</v>
      </c>
      <c r="Q152">
        <v>1.1000000000000001</v>
      </c>
      <c r="R152" t="s">
        <v>46</v>
      </c>
      <c r="S152">
        <v>5</v>
      </c>
      <c r="T152">
        <v>9</v>
      </c>
      <c r="U152" t="s">
        <v>47</v>
      </c>
      <c r="V152" t="s">
        <v>64</v>
      </c>
      <c r="W152" t="s">
        <v>55</v>
      </c>
      <c r="X152">
        <v>2019</v>
      </c>
      <c r="Y152" t="s">
        <v>37</v>
      </c>
      <c r="Z152" t="s">
        <v>38</v>
      </c>
      <c r="AA152">
        <v>3</v>
      </c>
      <c r="AB152">
        <v>0</v>
      </c>
      <c r="AC152">
        <v>26</v>
      </c>
      <c r="AD152">
        <v>0.8</v>
      </c>
      <c r="AE152">
        <v>0.56666660000000002</v>
      </c>
      <c r="AF152">
        <v>1092</v>
      </c>
      <c r="AG152" s="2">
        <f>IFERROR(VLOOKUP(B152,[1]Hoja2!$C$1:$AM$841,37,FALSE),"n/a")</f>
        <v>819</v>
      </c>
      <c r="AH152" s="10">
        <f>VLOOKUP(AX152,[1]Hoja2!$B$2:$AO$762,17,FALSE)</f>
        <v>10</v>
      </c>
      <c r="AI152" s="10">
        <f>VLOOKUP(AX152,[1]Hoja2!$B$2:$AO$762,23,FALSE)</f>
        <v>0.6</v>
      </c>
      <c r="AJ152" s="10">
        <f>VLOOKUP(AX152,[1]Hoja2!$B$2:$AO$762,28,FALSE)</f>
        <v>0.24399999999999999</v>
      </c>
      <c r="AK152" s="10" t="str">
        <f>VLOOKUP(AX152,[1]Hoja2!$B$2:$AO$762,19,FALSE)</f>
        <v>A3 Office Color Laser MFPs</v>
      </c>
      <c r="AL152">
        <f t="shared" si="78"/>
        <v>0</v>
      </c>
      <c r="AM152">
        <f t="shared" si="79"/>
        <v>0</v>
      </c>
      <c r="AN152">
        <f t="shared" si="80"/>
        <v>0</v>
      </c>
      <c r="AO152">
        <f t="shared" si="81"/>
        <v>0</v>
      </c>
      <c r="AP152">
        <f t="shared" si="82"/>
        <v>1</v>
      </c>
      <c r="AQ152">
        <f t="shared" si="83"/>
        <v>0</v>
      </c>
      <c r="AR152">
        <f>+INDEX([1]Hoja2!$AM$2:$AM$841,MATCH(B152,[1]Hoja2!$C$2:$C$841,0))</f>
        <v>819</v>
      </c>
      <c r="AS152" t="str">
        <f t="shared" si="84"/>
        <v>0MX11859342</v>
      </c>
      <c r="AT152" s="2">
        <f>IFERROR(VLOOKUP(AS152,[1]Hoja2!$A$1:$AM$841,38,FALSE),"n/a")</f>
        <v>0</v>
      </c>
      <c r="AU152" s="8">
        <f t="shared" si="74"/>
        <v>2</v>
      </c>
      <c r="AV152">
        <f>VLOOKUP(B152,[1]Hoja2!$C$2:$AO$762,39,FALSE)</f>
        <v>2</v>
      </c>
      <c r="AW152">
        <f>IF(AU152=AV152,VLOOKUP(B152,[1]Hoja2!$C$2:$AO$762,37,FALSE),IF(AV152&lt;2,VLOOKUP(B152,[1]Hoja2!$C$2:$AO$762,37,FALSE)))</f>
        <v>819</v>
      </c>
      <c r="AX152" t="str">
        <f>B152 &amp; COUNTIF(B$2:B152, B152)</f>
        <v>0MX11859341</v>
      </c>
      <c r="AY152" s="10">
        <f>VLOOKUP(AX152,[1]Hoja2!$B$2:$AO$762,38,FALSE)</f>
        <v>819</v>
      </c>
      <c r="AZ152" s="9">
        <f t="shared" si="88"/>
        <v>0</v>
      </c>
      <c r="BA152">
        <f t="shared" si="89"/>
        <v>0</v>
      </c>
      <c r="BB152">
        <f t="shared" si="90"/>
        <v>0.32266660000000003</v>
      </c>
      <c r="BC152">
        <f t="shared" si="91"/>
        <v>0</v>
      </c>
    </row>
    <row r="153" spans="1:55" hidden="1" x14ac:dyDescent="0.25">
      <c r="A153">
        <v>68774</v>
      </c>
      <c r="B153" t="s">
        <v>709</v>
      </c>
      <c r="C153">
        <v>2019</v>
      </c>
      <c r="D153" t="s">
        <v>37</v>
      </c>
      <c r="E153" t="s">
        <v>38</v>
      </c>
      <c r="F153">
        <v>2</v>
      </c>
      <c r="G153" t="s">
        <v>44</v>
      </c>
      <c r="H153">
        <v>0</v>
      </c>
      <c r="I153" t="s">
        <v>116</v>
      </c>
      <c r="J153">
        <v>655</v>
      </c>
      <c r="K153">
        <v>1365</v>
      </c>
      <c r="L153">
        <v>0</v>
      </c>
      <c r="M153">
        <v>0</v>
      </c>
      <c r="N153">
        <v>0.6</v>
      </c>
      <c r="O153">
        <v>0.8</v>
      </c>
      <c r="P153">
        <v>1.05</v>
      </c>
      <c r="Q153">
        <v>1.1000000000000001</v>
      </c>
      <c r="R153" t="s">
        <v>46</v>
      </c>
      <c r="S153">
        <v>5</v>
      </c>
      <c r="T153">
        <v>9</v>
      </c>
      <c r="U153" t="s">
        <v>47</v>
      </c>
      <c r="V153" t="s">
        <v>45</v>
      </c>
      <c r="W153" t="s">
        <v>50</v>
      </c>
      <c r="X153">
        <v>2019</v>
      </c>
      <c r="Y153" t="s">
        <v>37</v>
      </c>
      <c r="Z153" t="s">
        <v>38</v>
      </c>
      <c r="AA153">
        <v>2</v>
      </c>
      <c r="AB153">
        <v>1</v>
      </c>
      <c r="AC153">
        <v>35</v>
      </c>
      <c r="AD153">
        <v>0</v>
      </c>
      <c r="AE153">
        <v>0</v>
      </c>
      <c r="AF153">
        <v>0</v>
      </c>
      <c r="AG153" s="2" t="str">
        <f>IFERROR(VLOOKUP(B153,[1]Hoja2!$C$1:$AM$841,37,FALSE),"n/a")</f>
        <v>n/a</v>
      </c>
      <c r="AH153" s="10" t="e">
        <f>VLOOKUP(AX153,[1]Hoja2!$B$2:$AO$762,17,FALSE)</f>
        <v>#N/A</v>
      </c>
      <c r="AI153" s="10" t="e">
        <f>VLOOKUP(AX153,[1]Hoja2!$B$2:$AO$762,23,FALSE)</f>
        <v>#N/A</v>
      </c>
      <c r="AJ153" s="10" t="e">
        <f>VLOOKUP(AX153,[1]Hoja2!$B$2:$AO$762,28,FALSE)</f>
        <v>#N/A</v>
      </c>
      <c r="AK153" s="10" t="e">
        <f>VLOOKUP(AX153,[1]Hoja2!$B$2:$AO$762,19,FALSE)</f>
        <v>#N/A</v>
      </c>
      <c r="AL153" t="e">
        <f t="shared" si="78"/>
        <v>#N/A</v>
      </c>
      <c r="AM153" t="e">
        <f t="shared" si="79"/>
        <v>#N/A</v>
      </c>
      <c r="AN153" t="e">
        <f t="shared" si="80"/>
        <v>#N/A</v>
      </c>
      <c r="AO153" t="e">
        <f t="shared" si="81"/>
        <v>#N/A</v>
      </c>
      <c r="AP153" t="e">
        <f t="shared" si="82"/>
        <v>#N/A</v>
      </c>
      <c r="AQ153" t="str">
        <f t="shared" si="83"/>
        <v>n/a</v>
      </c>
      <c r="AR153" t="e">
        <f>+INDEX([1]DETALLE!$AK$2:$AK$841,MATCH(B153,[1]DETALLE!$A$2:$A$841,0))</f>
        <v>#N/A</v>
      </c>
      <c r="AS153" t="str">
        <f>CONCATENATE(B153)</f>
        <v>0Y4X848833</v>
      </c>
      <c r="AT153" s="2" t="str">
        <f>IF(IFERROR(VLOOKUP(AS153,[1]Hoja2!$C$1:$AM$841,37,FALSE),"n/a")&lt;&gt;"n/a","a","n/a")</f>
        <v>n/a</v>
      </c>
      <c r="AU153" s="8">
        <f t="shared" si="74"/>
        <v>1</v>
      </c>
      <c r="AV153" t="e">
        <f>VLOOKUP(B153,[1]Hoja2!$C$2:$AO$762,39,FALSE)</f>
        <v>#N/A</v>
      </c>
      <c r="AW153" t="e">
        <f>IF(AU153=AV153,VLOOKUP(B153,[1]Hoja2!$C$2:$AO$762,37,FALSE),IF(AV153&lt;2,VLOOKUP(B153,[1]Hoja2!$C$2:$AO$762,37,FALSE)))</f>
        <v>#N/A</v>
      </c>
      <c r="AX153" t="str">
        <f>B153 &amp; COUNTIF(B$2:B153, B153)</f>
        <v>0Y4X8488331</v>
      </c>
      <c r="AY153" t="e">
        <f>VLOOKUP(AX153,[1]Hoja2!$B$2:$AO$762,38,FALSE)</f>
        <v>#N/A</v>
      </c>
      <c r="AZ153" s="9" t="e">
        <f t="shared" si="88"/>
        <v>#N/A</v>
      </c>
    </row>
    <row r="154" spans="1:55" x14ac:dyDescent="0.25">
      <c r="A154">
        <v>68781</v>
      </c>
      <c r="B154" t="s">
        <v>190</v>
      </c>
      <c r="C154">
        <v>2019</v>
      </c>
      <c r="D154" t="s">
        <v>37</v>
      </c>
      <c r="E154" t="s">
        <v>38</v>
      </c>
      <c r="F154">
        <v>2</v>
      </c>
      <c r="G154" t="s">
        <v>40</v>
      </c>
      <c r="H154">
        <v>0.43333329999999998</v>
      </c>
      <c r="I154" t="s">
        <v>58</v>
      </c>
      <c r="J154">
        <v>655</v>
      </c>
      <c r="K154">
        <v>1365</v>
      </c>
      <c r="L154">
        <v>0</v>
      </c>
      <c r="M154">
        <v>0</v>
      </c>
      <c r="N154">
        <v>0.6</v>
      </c>
      <c r="O154">
        <v>0.8</v>
      </c>
      <c r="P154">
        <v>1.05</v>
      </c>
      <c r="Q154">
        <v>1.1000000000000001</v>
      </c>
      <c r="R154" t="s">
        <v>46</v>
      </c>
      <c r="S154">
        <v>5</v>
      </c>
      <c r="T154">
        <v>9</v>
      </c>
      <c r="U154" t="s">
        <v>47</v>
      </c>
      <c r="V154" t="s">
        <v>58</v>
      </c>
      <c r="W154" t="s">
        <v>50</v>
      </c>
      <c r="X154">
        <v>2019</v>
      </c>
      <c r="Y154" t="s">
        <v>37</v>
      </c>
      <c r="Z154" t="s">
        <v>38</v>
      </c>
      <c r="AA154">
        <v>3</v>
      </c>
      <c r="AB154">
        <v>0</v>
      </c>
      <c r="AC154">
        <v>7</v>
      </c>
      <c r="AD154">
        <v>0.6</v>
      </c>
      <c r="AE154">
        <v>8.6666660000000006E-2</v>
      </c>
      <c r="AF154">
        <v>819</v>
      </c>
      <c r="AG154" s="2">
        <f>IFERROR(VLOOKUP(B154,[1]Hoja2!$C$1:$AM$841,37,FALSE),"n/a")</f>
        <v>819</v>
      </c>
      <c r="AH154" s="10">
        <f>VLOOKUP(AX154,[1]Hoja2!$B$2:$AO$762,17,FALSE)</f>
        <v>12</v>
      </c>
      <c r="AI154" s="10">
        <f>VLOOKUP(AX154,[1]Hoja2!$B$2:$AO$762,23,FALSE)</f>
        <v>0.6</v>
      </c>
      <c r="AJ154" s="10">
        <f>VLOOKUP(AX154,[1]Hoja2!$B$2:$AO$762,28,FALSE)</f>
        <v>0.11599999999999999</v>
      </c>
      <c r="AK154" s="10" t="str">
        <f>VLOOKUP(AX154,[1]Hoja2!$B$2:$AO$762,19,FALSE)</f>
        <v>Departmental Digital</v>
      </c>
      <c r="AL154">
        <f t="shared" si="78"/>
        <v>1</v>
      </c>
      <c r="AM154">
        <f t="shared" si="79"/>
        <v>0</v>
      </c>
      <c r="AN154">
        <f t="shared" si="80"/>
        <v>1</v>
      </c>
      <c r="AO154">
        <f t="shared" si="81"/>
        <v>0</v>
      </c>
      <c r="AP154">
        <f t="shared" si="82"/>
        <v>1</v>
      </c>
      <c r="AQ154">
        <f t="shared" si="83"/>
        <v>0</v>
      </c>
      <c r="AR154">
        <f>+INDEX([1]Hoja2!$AM$2:$AM$841,MATCH(B154,[1]Hoja2!$C$2:$C$841,0))</f>
        <v>819</v>
      </c>
      <c r="AS154" t="str">
        <f t="shared" si="84"/>
        <v>0XEL5698712</v>
      </c>
      <c r="AT154" s="2">
        <f>IFERROR(VLOOKUP(AS154,[1]Hoja2!$A$1:$AM$841,38,FALSE),"n/a")</f>
        <v>0</v>
      </c>
      <c r="AU154" s="8">
        <f t="shared" si="74"/>
        <v>1</v>
      </c>
      <c r="AV154">
        <f>VLOOKUP(B154,[1]Hoja2!$C$2:$AO$762,39,FALSE)</f>
        <v>1</v>
      </c>
      <c r="AW154">
        <f>IF(AU154=AV154,VLOOKUP(B154,[1]Hoja2!$C$2:$AO$762,37,FALSE),IF(AV154&lt;2,VLOOKUP(B154,[1]Hoja2!$C$2:$AO$762,37,FALSE)))</f>
        <v>819</v>
      </c>
      <c r="AX154" t="str">
        <f>B154 &amp; COUNTIF(B$2:B154, B154)</f>
        <v>0XEL5698711</v>
      </c>
      <c r="AY154" s="10">
        <f>VLOOKUP(AX154,[1]Hoja2!$B$2:$AO$762,38,FALSE)</f>
        <v>819</v>
      </c>
      <c r="AZ154" s="9">
        <f t="shared" si="88"/>
        <v>0</v>
      </c>
      <c r="BA154">
        <f t="shared" ref="BA154:BA160" si="92">IF(Q154="NA",2,IF(OR(G154="INSTALACION NUEVA",G154="Mantenimiento preventivo"),3,IF(AND(AC154&lt;AH154,AL154&lt;&gt;1),4,IF(AY154&gt;AF154,1,0))))</f>
        <v>0</v>
      </c>
      <c r="BB154">
        <f t="shared" ref="BB154:BB160" si="93">AE154-AJ154</f>
        <v>-2.9333339999999986E-2</v>
      </c>
      <c r="BC154">
        <f t="shared" ref="BC154:BC160" si="94">+_xlfn.IFS(Q154="NA",2,OR(G154="INSTALACION NUEVA",G154="Mantenimiento preventivo"),3,AND(AC154&lt;AH154,AL154&lt;&gt;1),4,AY154&gt;AF154,1,TRUE,0)</f>
        <v>0</v>
      </c>
    </row>
    <row r="155" spans="1:55" x14ac:dyDescent="0.25">
      <c r="A155">
        <v>68784</v>
      </c>
      <c r="B155" t="s">
        <v>192</v>
      </c>
      <c r="C155">
        <v>2019</v>
      </c>
      <c r="D155" t="s">
        <v>37</v>
      </c>
      <c r="E155" t="s">
        <v>38</v>
      </c>
      <c r="F155">
        <v>2</v>
      </c>
      <c r="G155" t="s">
        <v>40</v>
      </c>
      <c r="H155">
        <v>0.3333333</v>
      </c>
      <c r="I155" t="s">
        <v>54</v>
      </c>
      <c r="J155">
        <v>803</v>
      </c>
      <c r="K155">
        <v>1573</v>
      </c>
      <c r="L155">
        <v>0.2</v>
      </c>
      <c r="M155">
        <v>0.6</v>
      </c>
      <c r="N155">
        <v>0.8</v>
      </c>
      <c r="O155">
        <v>1.05</v>
      </c>
      <c r="P155">
        <v>1.1000000000000001</v>
      </c>
      <c r="Q155">
        <v>1.1499999999999999</v>
      </c>
      <c r="R155" t="s">
        <v>46</v>
      </c>
      <c r="S155">
        <v>4</v>
      </c>
      <c r="T155">
        <v>6</v>
      </c>
      <c r="U155" t="s">
        <v>47</v>
      </c>
      <c r="V155" t="s">
        <v>54</v>
      </c>
      <c r="W155" t="s">
        <v>73</v>
      </c>
      <c r="X155">
        <v>2019</v>
      </c>
      <c r="Y155" t="s">
        <v>37</v>
      </c>
      <c r="Z155" t="s">
        <v>38</v>
      </c>
      <c r="AA155">
        <v>2</v>
      </c>
      <c r="AB155">
        <v>0</v>
      </c>
      <c r="AC155">
        <v>112</v>
      </c>
      <c r="AD155">
        <v>1.1499999999999999</v>
      </c>
      <c r="AE155">
        <v>8.3333325E-2</v>
      </c>
      <c r="AF155">
        <v>1808.95</v>
      </c>
      <c r="AG155" s="2">
        <f>IFERROR(VLOOKUP(B155,[1]Hoja2!$C$1:$AM$841,37,FALSE),"n/a")</f>
        <v>1808.95</v>
      </c>
      <c r="AH155" s="10">
        <f>VLOOKUP(AX155,[1]Hoja2!$B$2:$AO$762,17,FALSE)</f>
        <v>117</v>
      </c>
      <c r="AI155" s="10">
        <f>VLOOKUP(AX155,[1]Hoja2!$B$2:$AO$762,23,FALSE)</f>
        <v>1.1499999999999999</v>
      </c>
      <c r="AJ155" s="10">
        <f>VLOOKUP(AX155,[1]Hoja2!$B$2:$AO$762,28,FALSE)</f>
        <v>0.28000000000000003</v>
      </c>
      <c r="AK155" s="10" t="str">
        <f>VLOOKUP(AX155,[1]Hoja2!$B$2:$AO$762,19,FALSE)</f>
        <v>Entry Production Color Low/Mid</v>
      </c>
      <c r="AL155">
        <f t="shared" si="78"/>
        <v>1</v>
      </c>
      <c r="AM155">
        <f t="shared" si="79"/>
        <v>0</v>
      </c>
      <c r="AN155">
        <f t="shared" si="80"/>
        <v>1</v>
      </c>
      <c r="AO155">
        <f t="shared" si="81"/>
        <v>0</v>
      </c>
      <c r="AP155">
        <f t="shared" si="82"/>
        <v>1</v>
      </c>
      <c r="AQ155">
        <f t="shared" si="83"/>
        <v>0</v>
      </c>
      <c r="AR155">
        <f>+INDEX([1]Hoja2!$AM$2:$AM$841,MATCH(B155,[1]Hoja2!$C$2:$C$841,0))</f>
        <v>1808.95</v>
      </c>
      <c r="AS155" t="str">
        <f t="shared" si="84"/>
        <v>0XPN5531332</v>
      </c>
      <c r="AT155" s="2">
        <f>IFERROR(VLOOKUP(AS155,[1]Hoja2!$A$1:$AM$841,38,FALSE),"n/a")</f>
        <v>0</v>
      </c>
      <c r="AU155" s="8">
        <f t="shared" si="74"/>
        <v>1</v>
      </c>
      <c r="AV155">
        <f>VLOOKUP(B155,[1]Hoja2!$C$2:$AO$762,39,FALSE)</f>
        <v>1</v>
      </c>
      <c r="AW155">
        <f>IF(AU155=AV155,VLOOKUP(B155,[1]Hoja2!$C$2:$AO$762,37,FALSE),IF(AV155&lt;2,VLOOKUP(B155,[1]Hoja2!$C$2:$AO$762,37,FALSE)))</f>
        <v>1808.95</v>
      </c>
      <c r="AX155" t="str">
        <f>B155 &amp; COUNTIF(B$2:B155, B155)</f>
        <v>0XPN5531331</v>
      </c>
      <c r="AY155" s="10">
        <f>VLOOKUP(AX155,[1]Hoja2!$B$2:$AO$762,38,FALSE)</f>
        <v>1808.95</v>
      </c>
      <c r="AZ155" s="9">
        <f t="shared" si="88"/>
        <v>0</v>
      </c>
      <c r="BA155">
        <f t="shared" si="92"/>
        <v>0</v>
      </c>
      <c r="BB155">
        <f t="shared" si="93"/>
        <v>-0.19666667500000001</v>
      </c>
      <c r="BC155">
        <f t="shared" si="94"/>
        <v>0</v>
      </c>
    </row>
    <row r="156" spans="1:55" x14ac:dyDescent="0.25">
      <c r="A156">
        <v>68785</v>
      </c>
      <c r="B156" t="s">
        <v>162</v>
      </c>
      <c r="C156">
        <v>2019</v>
      </c>
      <c r="D156" t="s">
        <v>37</v>
      </c>
      <c r="E156" t="s">
        <v>38</v>
      </c>
      <c r="F156">
        <v>2</v>
      </c>
      <c r="G156" t="s">
        <v>40</v>
      </c>
      <c r="H156">
        <v>0.36666670000000001</v>
      </c>
      <c r="I156" t="s">
        <v>45</v>
      </c>
      <c r="J156">
        <v>803</v>
      </c>
      <c r="K156">
        <v>1573</v>
      </c>
      <c r="L156">
        <v>0.2</v>
      </c>
      <c r="M156">
        <v>0.6</v>
      </c>
      <c r="N156">
        <v>0.8</v>
      </c>
      <c r="O156">
        <v>1.05</v>
      </c>
      <c r="P156">
        <v>1.1000000000000001</v>
      </c>
      <c r="Q156">
        <v>1.1499999999999999</v>
      </c>
      <c r="R156" t="s">
        <v>46</v>
      </c>
      <c r="S156">
        <v>4</v>
      </c>
      <c r="T156">
        <v>6</v>
      </c>
      <c r="U156" t="s">
        <v>47</v>
      </c>
      <c r="V156" t="s">
        <v>48</v>
      </c>
      <c r="W156" t="s">
        <v>73</v>
      </c>
      <c r="X156">
        <v>2019</v>
      </c>
      <c r="Y156" t="s">
        <v>37</v>
      </c>
      <c r="Z156" t="s">
        <v>38</v>
      </c>
      <c r="AA156">
        <v>2</v>
      </c>
      <c r="AB156">
        <v>0</v>
      </c>
      <c r="AC156">
        <v>18</v>
      </c>
      <c r="AD156">
        <v>1.05</v>
      </c>
      <c r="AE156">
        <v>9.1666675000000003E-2</v>
      </c>
      <c r="AF156">
        <v>1651.65</v>
      </c>
      <c r="AG156" s="2">
        <f>IFERROR(VLOOKUP(B156,[1]Hoja2!$C$1:$AM$841,37,FALSE),"n/a")</f>
        <v>1651.6500000000003</v>
      </c>
      <c r="AH156" s="10">
        <f>VLOOKUP(AX156,[1]Hoja2!$B$2:$AO$762,17,FALSE)</f>
        <v>21</v>
      </c>
      <c r="AI156" s="10">
        <f>VLOOKUP(AX156,[1]Hoja2!$B$2:$AO$762,23,FALSE)</f>
        <v>1.05</v>
      </c>
      <c r="AJ156" s="10">
        <f>VLOOKUP(AX156,[1]Hoja2!$B$2:$AO$762,28,FALSE)</f>
        <v>0.27500000000000002</v>
      </c>
      <c r="AK156" s="10" t="str">
        <f>VLOOKUP(AX156,[1]Hoja2!$B$2:$AO$762,19,FALSE)</f>
        <v>Light Production Digital Business</v>
      </c>
      <c r="AL156">
        <f t="shared" si="78"/>
        <v>1</v>
      </c>
      <c r="AM156">
        <f t="shared" si="79"/>
        <v>0</v>
      </c>
      <c r="AN156">
        <f t="shared" si="80"/>
        <v>1</v>
      </c>
      <c r="AO156">
        <f t="shared" si="81"/>
        <v>0</v>
      </c>
      <c r="AP156">
        <f t="shared" si="82"/>
        <v>1</v>
      </c>
      <c r="AQ156">
        <f t="shared" si="83"/>
        <v>0</v>
      </c>
      <c r="AR156">
        <f>+INDEX([1]Hoja2!$AM$2:$AM$841,MATCH(B156,[1]Hoja2!$C$2:$C$841,0))</f>
        <v>1651.6500000000003</v>
      </c>
      <c r="AS156" t="str">
        <f t="shared" si="84"/>
        <v>0BG29411402</v>
      </c>
      <c r="AT156" s="2">
        <f>IFERROR(VLOOKUP(AS156,[1]Hoja2!$A$1:$AM$841,38,FALSE),"n/a")</f>
        <v>0</v>
      </c>
      <c r="AU156" s="8">
        <f t="shared" si="74"/>
        <v>1</v>
      </c>
      <c r="AV156">
        <f>VLOOKUP(B156,[1]Hoja2!$C$2:$AO$762,39,FALSE)</f>
        <v>1</v>
      </c>
      <c r="AW156">
        <f>IF(AU156=AV156,VLOOKUP(B156,[1]Hoja2!$C$2:$AO$762,37,FALSE),IF(AV156&lt;2,VLOOKUP(B156,[1]Hoja2!$C$2:$AO$762,37,FALSE)))</f>
        <v>1651.6500000000003</v>
      </c>
      <c r="AX156" t="str">
        <f>B156 &amp; COUNTIF(B$2:B156, B156)</f>
        <v>0BG29411401</v>
      </c>
      <c r="AY156" s="10">
        <f>VLOOKUP(AX156,[1]Hoja2!$B$2:$AO$762,38,FALSE)</f>
        <v>1651.6500000000003</v>
      </c>
      <c r="AZ156" s="9">
        <f t="shared" si="88"/>
        <v>0</v>
      </c>
      <c r="BA156">
        <f t="shared" si="92"/>
        <v>0</v>
      </c>
      <c r="BB156">
        <f t="shared" si="93"/>
        <v>-0.18333332500000002</v>
      </c>
      <c r="BC156">
        <f t="shared" si="94"/>
        <v>0</v>
      </c>
    </row>
    <row r="157" spans="1:55" x14ac:dyDescent="0.25">
      <c r="A157">
        <v>68791</v>
      </c>
      <c r="B157" t="s">
        <v>168</v>
      </c>
      <c r="C157">
        <v>2019</v>
      </c>
      <c r="D157" t="s">
        <v>37</v>
      </c>
      <c r="E157" t="s">
        <v>38</v>
      </c>
      <c r="F157">
        <v>2</v>
      </c>
      <c r="G157" t="s">
        <v>40</v>
      </c>
      <c r="H157">
        <v>2.483333</v>
      </c>
      <c r="I157" t="s">
        <v>34</v>
      </c>
      <c r="J157">
        <v>468</v>
      </c>
      <c r="K157">
        <v>715</v>
      </c>
      <c r="L157">
        <v>0</v>
      </c>
      <c r="M157">
        <v>0</v>
      </c>
      <c r="N157">
        <v>0</v>
      </c>
      <c r="O157">
        <v>0.6</v>
      </c>
      <c r="P157">
        <v>0.8</v>
      </c>
      <c r="Q157">
        <v>1.05</v>
      </c>
      <c r="R157" t="s">
        <v>46</v>
      </c>
      <c r="S157">
        <v>5</v>
      </c>
      <c r="T157">
        <v>9</v>
      </c>
      <c r="U157" t="s">
        <v>47</v>
      </c>
      <c r="V157" t="s">
        <v>34</v>
      </c>
      <c r="W157" t="s">
        <v>50</v>
      </c>
      <c r="X157">
        <v>2019</v>
      </c>
      <c r="Y157" t="s">
        <v>37</v>
      </c>
      <c r="Z157" t="s">
        <v>38</v>
      </c>
      <c r="AA157">
        <v>2</v>
      </c>
      <c r="AB157">
        <v>0</v>
      </c>
      <c r="AC157">
        <v>278</v>
      </c>
      <c r="AD157">
        <v>1.05</v>
      </c>
      <c r="AE157">
        <v>0.49666660000000001</v>
      </c>
      <c r="AF157">
        <v>750.75</v>
      </c>
      <c r="AG157" s="2">
        <f>IFERROR(VLOOKUP(B157,[1]Hoja2!$C$1:$AM$841,37,FALSE),"n/a")</f>
        <v>750.75000000000011</v>
      </c>
      <c r="AH157" s="10">
        <f>VLOOKUP(AX157,[1]Hoja2!$B$2:$AO$762,17,FALSE)</f>
        <v>278</v>
      </c>
      <c r="AI157" s="10">
        <f>VLOOKUP(AX157,[1]Hoja2!$B$2:$AO$762,23,FALSE)</f>
        <v>1.05</v>
      </c>
      <c r="AJ157" s="10">
        <f>VLOOKUP(AX157,[1]Hoja2!$B$2:$AO$762,28,FALSE)</f>
        <v>0.36</v>
      </c>
      <c r="AK157" s="10" t="str">
        <f>VLOOKUP(AX157,[1]Hoja2!$B$2:$AO$762,19,FALSE)</f>
        <v>A4 Mono MFPs</v>
      </c>
      <c r="AL157">
        <f t="shared" si="78"/>
        <v>1</v>
      </c>
      <c r="AM157">
        <f t="shared" si="79"/>
        <v>1</v>
      </c>
      <c r="AN157">
        <f t="shared" si="80"/>
        <v>1</v>
      </c>
      <c r="AO157">
        <f t="shared" si="81"/>
        <v>0</v>
      </c>
      <c r="AP157">
        <f t="shared" si="82"/>
        <v>1</v>
      </c>
      <c r="AQ157">
        <f t="shared" si="83"/>
        <v>0</v>
      </c>
      <c r="AR157">
        <f>+INDEX([1]Hoja2!$AM$2:$AM$841,MATCH(B157,[1]Hoja2!$C$2:$C$841,0))</f>
        <v>750.75000000000011</v>
      </c>
      <c r="AS157" t="str">
        <f t="shared" si="84"/>
        <v>0C4X0081132</v>
      </c>
      <c r="AT157" s="2">
        <f>IFERROR(VLOOKUP(AS157,[1]Hoja2!$A$1:$AM$841,38,FALSE),"n/a")</f>
        <v>0</v>
      </c>
      <c r="AU157" s="8">
        <f t="shared" si="74"/>
        <v>1</v>
      </c>
      <c r="AV157">
        <f>VLOOKUP(B157,[1]Hoja2!$C$2:$AO$762,39,FALSE)</f>
        <v>1</v>
      </c>
      <c r="AW157">
        <f>IF(AU157=AV157,VLOOKUP(B157,[1]Hoja2!$C$2:$AO$762,37,FALSE),IF(AV157&lt;2,VLOOKUP(B157,[1]Hoja2!$C$2:$AO$762,37,FALSE)))</f>
        <v>750.75000000000011</v>
      </c>
      <c r="AX157" t="str">
        <f>B157 &amp; COUNTIF(B$2:B157, B157)</f>
        <v>0C4X0081131</v>
      </c>
      <c r="AY157" s="10">
        <f>VLOOKUP(AX157,[1]Hoja2!$B$2:$AO$762,38,FALSE)</f>
        <v>750.75000000000011</v>
      </c>
      <c r="AZ157" s="9">
        <f t="shared" si="88"/>
        <v>0</v>
      </c>
      <c r="BA157">
        <f t="shared" si="92"/>
        <v>0</v>
      </c>
      <c r="BB157">
        <f t="shared" si="93"/>
        <v>0.13666660000000003</v>
      </c>
      <c r="BC157">
        <f t="shared" si="94"/>
        <v>0</v>
      </c>
    </row>
    <row r="158" spans="1:55" x14ac:dyDescent="0.25">
      <c r="A158">
        <v>68794</v>
      </c>
      <c r="B158" t="s">
        <v>156</v>
      </c>
      <c r="C158">
        <v>2019</v>
      </c>
      <c r="D158" t="s">
        <v>37</v>
      </c>
      <c r="E158" t="s">
        <v>38</v>
      </c>
      <c r="F158">
        <v>2</v>
      </c>
      <c r="G158" t="s">
        <v>40</v>
      </c>
      <c r="H158">
        <v>2.65</v>
      </c>
      <c r="I158" t="s">
        <v>34</v>
      </c>
      <c r="J158">
        <v>468</v>
      </c>
      <c r="K158">
        <v>715</v>
      </c>
      <c r="L158">
        <v>0</v>
      </c>
      <c r="M158">
        <v>0</v>
      </c>
      <c r="N158">
        <v>0</v>
      </c>
      <c r="O158">
        <v>0.6</v>
      </c>
      <c r="P158">
        <v>0.8</v>
      </c>
      <c r="Q158">
        <v>1.05</v>
      </c>
      <c r="R158" t="s">
        <v>46</v>
      </c>
      <c r="S158">
        <v>5</v>
      </c>
      <c r="T158">
        <v>9</v>
      </c>
      <c r="U158" t="s">
        <v>47</v>
      </c>
      <c r="V158" t="s">
        <v>34</v>
      </c>
      <c r="W158" t="s">
        <v>50</v>
      </c>
      <c r="X158">
        <v>2019</v>
      </c>
      <c r="Y158" t="s">
        <v>37</v>
      </c>
      <c r="Z158" t="s">
        <v>38</v>
      </c>
      <c r="AA158">
        <v>4</v>
      </c>
      <c r="AB158">
        <v>0</v>
      </c>
      <c r="AC158">
        <v>119</v>
      </c>
      <c r="AD158">
        <v>1.05</v>
      </c>
      <c r="AE158">
        <v>0.53</v>
      </c>
      <c r="AF158">
        <v>750.75</v>
      </c>
      <c r="AG158" s="2">
        <f>IFERROR(VLOOKUP(B158,[1]Hoja2!$C$1:$AM$841,37,FALSE),"n/a")</f>
        <v>750.75000000000011</v>
      </c>
      <c r="AH158" s="10">
        <f>VLOOKUP(AX158,[1]Hoja2!$B$2:$AO$762,17,FALSE)</f>
        <v>119</v>
      </c>
      <c r="AI158" s="10">
        <f>VLOOKUP(AX158,[1]Hoja2!$B$2:$AO$762,23,FALSE)</f>
        <v>1.05</v>
      </c>
      <c r="AJ158" s="10">
        <f>VLOOKUP(AX158,[1]Hoja2!$B$2:$AO$762,28,FALSE)</f>
        <v>0.76</v>
      </c>
      <c r="AK158" s="10" t="str">
        <f>VLOOKUP(AX158,[1]Hoja2!$B$2:$AO$762,19,FALSE)</f>
        <v>A4 Mono MFPs</v>
      </c>
      <c r="AL158">
        <f t="shared" si="78"/>
        <v>1</v>
      </c>
      <c r="AM158">
        <f t="shared" si="79"/>
        <v>1</v>
      </c>
      <c r="AN158">
        <f t="shared" si="80"/>
        <v>1</v>
      </c>
      <c r="AO158">
        <f t="shared" si="81"/>
        <v>0</v>
      </c>
      <c r="AP158">
        <f t="shared" si="82"/>
        <v>1</v>
      </c>
      <c r="AQ158">
        <f t="shared" si="83"/>
        <v>0</v>
      </c>
      <c r="AR158">
        <f>+INDEX([1]Hoja2!$AM$2:$AM$841,MATCH(B158,[1]Hoja2!$C$2:$C$841,0))</f>
        <v>750.75000000000011</v>
      </c>
      <c r="AS158" t="str">
        <f t="shared" si="84"/>
        <v>0A2T3802652</v>
      </c>
      <c r="AT158" s="2">
        <f>IFERROR(VLOOKUP(AS158,[1]Hoja2!$A$1:$AM$841,38,FALSE),"n/a")</f>
        <v>0</v>
      </c>
      <c r="AU158" s="8">
        <f t="shared" si="74"/>
        <v>1</v>
      </c>
      <c r="AV158">
        <f>VLOOKUP(B158,[1]Hoja2!$C$2:$AO$762,39,FALSE)</f>
        <v>1</v>
      </c>
      <c r="AW158">
        <f>IF(AU158=AV158,VLOOKUP(B158,[1]Hoja2!$C$2:$AO$762,37,FALSE),IF(AV158&lt;2,VLOOKUP(B158,[1]Hoja2!$C$2:$AO$762,37,FALSE)))</f>
        <v>750.75000000000011</v>
      </c>
      <c r="AX158" t="str">
        <f>B158 &amp; COUNTIF(B$2:B158, B158)</f>
        <v>0A2T3802651</v>
      </c>
      <c r="AY158" s="10">
        <f>VLOOKUP(AX158,[1]Hoja2!$B$2:$AO$762,38,FALSE)</f>
        <v>750.75000000000011</v>
      </c>
      <c r="AZ158" s="9">
        <f t="shared" si="88"/>
        <v>0</v>
      </c>
      <c r="BA158">
        <f t="shared" si="92"/>
        <v>0</v>
      </c>
      <c r="BB158">
        <f t="shared" si="93"/>
        <v>-0.22999999999999998</v>
      </c>
      <c r="BC158">
        <f t="shared" si="94"/>
        <v>0</v>
      </c>
    </row>
    <row r="159" spans="1:55" x14ac:dyDescent="0.25">
      <c r="A159">
        <v>68795</v>
      </c>
      <c r="B159" t="s">
        <v>185</v>
      </c>
      <c r="C159">
        <v>2019</v>
      </c>
      <c r="D159" t="s">
        <v>37</v>
      </c>
      <c r="E159" t="s">
        <v>38</v>
      </c>
      <c r="F159">
        <v>2</v>
      </c>
      <c r="G159" t="s">
        <v>40</v>
      </c>
      <c r="H159">
        <v>2.8</v>
      </c>
      <c r="I159" t="s">
        <v>48</v>
      </c>
      <c r="J159">
        <v>1116</v>
      </c>
      <c r="K159">
        <v>2145</v>
      </c>
      <c r="L159">
        <v>0.6</v>
      </c>
      <c r="M159">
        <v>0.8</v>
      </c>
      <c r="N159">
        <v>1.05</v>
      </c>
      <c r="O159">
        <v>1.1000000000000001</v>
      </c>
      <c r="P159">
        <v>1.1499999999999999</v>
      </c>
      <c r="Q159">
        <v>1.2</v>
      </c>
      <c r="R159" t="s">
        <v>46</v>
      </c>
      <c r="S159">
        <v>3</v>
      </c>
      <c r="T159">
        <v>6</v>
      </c>
      <c r="U159" t="s">
        <v>47</v>
      </c>
      <c r="V159" t="s">
        <v>48</v>
      </c>
      <c r="W159" t="s">
        <v>42</v>
      </c>
      <c r="X159">
        <v>2019</v>
      </c>
      <c r="Y159" t="s">
        <v>37</v>
      </c>
      <c r="Z159" t="s">
        <v>38</v>
      </c>
      <c r="AA159">
        <v>10</v>
      </c>
      <c r="AB159">
        <v>0</v>
      </c>
      <c r="AC159">
        <v>6</v>
      </c>
      <c r="AD159">
        <v>0.8</v>
      </c>
      <c r="AE159">
        <v>0.93333333333333302</v>
      </c>
      <c r="AF159">
        <v>1716</v>
      </c>
      <c r="AG159" s="2">
        <f>IFERROR(VLOOKUP(B159,[1]Hoja2!$C$1:$AM$841,37,FALSE),"n/a")</f>
        <v>2252.25</v>
      </c>
      <c r="AH159" s="10">
        <f>VLOOKUP(AX159,[1]Hoja2!$B$2:$AO$762,17,FALSE)</f>
        <v>8</v>
      </c>
      <c r="AI159" s="10">
        <f>VLOOKUP(AX159,[1]Hoja2!$B$2:$AO$762,23,FALSE)</f>
        <v>1.05</v>
      </c>
      <c r="AJ159" s="10">
        <f>VLOOKUP(AX159,[1]Hoja2!$B$2:$AO$762,28,FALSE)</f>
        <v>0.18000000000000002</v>
      </c>
      <c r="AK159" s="10" t="str">
        <f>VLOOKUP(AX159,[1]Hoja2!$B$2:$AO$762,19,FALSE)</f>
        <v>High End Cut Sheet</v>
      </c>
      <c r="AL159">
        <f t="shared" si="78"/>
        <v>0</v>
      </c>
      <c r="AM159">
        <f t="shared" si="79"/>
        <v>0</v>
      </c>
      <c r="AN159">
        <f t="shared" si="80"/>
        <v>0</v>
      </c>
      <c r="AO159">
        <f t="shared" si="81"/>
        <v>0</v>
      </c>
      <c r="AP159">
        <f t="shared" si="82"/>
        <v>1</v>
      </c>
      <c r="AQ159">
        <f t="shared" si="83"/>
        <v>1</v>
      </c>
      <c r="AR159">
        <f>+INDEX([1]Hoja2!$AM$2:$AM$841,MATCH(B159,[1]Hoja2!$C$2:$C$841,0))</f>
        <v>2252.25</v>
      </c>
      <c r="AS159" t="str">
        <f t="shared" si="84"/>
        <v>0UHA0017102</v>
      </c>
      <c r="AT159" s="2">
        <f>IFERROR(VLOOKUP(AS159,[1]Hoja2!$A$1:$AM$841,38,FALSE),"n/a")</f>
        <v>0</v>
      </c>
      <c r="AU159" s="8">
        <f t="shared" si="74"/>
        <v>2</v>
      </c>
      <c r="AV159">
        <f>VLOOKUP(B159,[1]Hoja2!$C$2:$AO$762,39,FALSE)</f>
        <v>1</v>
      </c>
      <c r="AW159">
        <f>IF(AU159=AV159,VLOOKUP(B159,[1]Hoja2!$C$2:$AO$762,37,FALSE),IF(AV159&lt;2,VLOOKUP(B159,[1]Hoja2!$C$2:$AO$762,37,FALSE)))</f>
        <v>2252.25</v>
      </c>
      <c r="AX159" t="str">
        <f>B159 &amp; COUNTIF(B$2:B159, B159)</f>
        <v>0UHA0017101</v>
      </c>
      <c r="AY159" s="10">
        <f>VLOOKUP(AX159,[1]Hoja2!$B$2:$AO$762,38,FALSE)</f>
        <v>2252.25</v>
      </c>
      <c r="AZ159" s="9">
        <f t="shared" si="88"/>
        <v>0</v>
      </c>
      <c r="BA159">
        <f t="shared" si="92"/>
        <v>4</v>
      </c>
      <c r="BB159">
        <f t="shared" si="93"/>
        <v>0.75333333333333297</v>
      </c>
      <c r="BC159">
        <f t="shared" si="94"/>
        <v>4</v>
      </c>
    </row>
    <row r="160" spans="1:55" x14ac:dyDescent="0.25">
      <c r="A160">
        <v>68802</v>
      </c>
      <c r="B160" t="s">
        <v>159</v>
      </c>
      <c r="C160">
        <v>2019</v>
      </c>
      <c r="D160" t="s">
        <v>37</v>
      </c>
      <c r="E160" t="s">
        <v>38</v>
      </c>
      <c r="F160">
        <v>2</v>
      </c>
      <c r="G160" t="s">
        <v>40</v>
      </c>
      <c r="H160">
        <v>0.51666670000000003</v>
      </c>
      <c r="I160" t="s">
        <v>34</v>
      </c>
      <c r="J160">
        <v>468</v>
      </c>
      <c r="K160">
        <v>715</v>
      </c>
      <c r="L160">
        <v>0</v>
      </c>
      <c r="M160">
        <v>0</v>
      </c>
      <c r="N160">
        <v>0</v>
      </c>
      <c r="O160">
        <v>0.6</v>
      </c>
      <c r="P160">
        <v>0.8</v>
      </c>
      <c r="Q160">
        <v>1.05</v>
      </c>
      <c r="R160" t="s">
        <v>46</v>
      </c>
      <c r="S160">
        <v>5</v>
      </c>
      <c r="T160">
        <v>9</v>
      </c>
      <c r="U160" t="s">
        <v>85</v>
      </c>
      <c r="V160" t="s">
        <v>34</v>
      </c>
      <c r="W160" t="s">
        <v>80</v>
      </c>
      <c r="X160">
        <v>2019</v>
      </c>
      <c r="Y160" t="s">
        <v>37</v>
      </c>
      <c r="Z160" t="s">
        <v>38</v>
      </c>
      <c r="AA160">
        <v>9</v>
      </c>
      <c r="AB160">
        <v>0</v>
      </c>
      <c r="AC160">
        <v>363</v>
      </c>
      <c r="AD160">
        <v>1.05</v>
      </c>
      <c r="AE160">
        <v>5.7407411111111098E-2</v>
      </c>
      <c r="AF160">
        <v>750.75</v>
      </c>
      <c r="AG160" s="2">
        <f>IFERROR(VLOOKUP(B160,[1]Hoja2!$C$1:$AM$841,37,FALSE),"n/a")</f>
        <v>750.75000000000011</v>
      </c>
      <c r="AH160" s="10">
        <f>VLOOKUP(AX160,[1]Hoja2!$B$2:$AO$762,17,FALSE)</f>
        <v>370</v>
      </c>
      <c r="AI160" s="10">
        <f>VLOOKUP(AX160,[1]Hoja2!$B$2:$AO$762,23,FALSE)</f>
        <v>1.05</v>
      </c>
      <c r="AJ160" s="10">
        <f>VLOOKUP(AX160,[1]Hoja2!$B$2:$AO$762,28,FALSE)</f>
        <v>6.4444444444444443E-2</v>
      </c>
      <c r="AK160" s="10" t="str">
        <f>VLOOKUP(AX160,[1]Hoja2!$B$2:$AO$762,19,FALSE)</f>
        <v>A4 Mono MFPs</v>
      </c>
      <c r="AL160">
        <f t="shared" si="78"/>
        <v>1</v>
      </c>
      <c r="AM160">
        <f t="shared" si="79"/>
        <v>0</v>
      </c>
      <c r="AN160">
        <f t="shared" si="80"/>
        <v>1</v>
      </c>
      <c r="AO160">
        <f t="shared" si="81"/>
        <v>0</v>
      </c>
      <c r="AP160">
        <f t="shared" si="82"/>
        <v>1</v>
      </c>
      <c r="AQ160">
        <f t="shared" si="83"/>
        <v>0</v>
      </c>
      <c r="AR160">
        <f>+INDEX([1]Hoja2!$AM$2:$AM$841,MATCH(B160,[1]Hoja2!$C$2:$C$841,0))</f>
        <v>750.75000000000011</v>
      </c>
      <c r="AS160" t="str">
        <f t="shared" si="84"/>
        <v>0BB12508842</v>
      </c>
      <c r="AT160" s="2">
        <f>IFERROR(VLOOKUP(AS160,[1]Hoja2!$A$1:$AM$841,38,FALSE),"n/a")</f>
        <v>0</v>
      </c>
      <c r="AU160" s="8">
        <f t="shared" si="74"/>
        <v>1</v>
      </c>
      <c r="AV160">
        <f>VLOOKUP(B160,[1]Hoja2!$C$2:$AO$762,39,FALSE)</f>
        <v>1</v>
      </c>
      <c r="AW160">
        <f>IF(AU160=AV160,VLOOKUP(B160,[1]Hoja2!$C$2:$AO$762,37,FALSE),IF(AV160&lt;2,VLOOKUP(B160,[1]Hoja2!$C$2:$AO$762,37,FALSE)))</f>
        <v>750.75000000000011</v>
      </c>
      <c r="AX160" t="str">
        <f>B160 &amp; COUNTIF(B$2:B160, B160)</f>
        <v>0BB12508841</v>
      </c>
      <c r="AY160" s="10">
        <f>VLOOKUP(AX160,[1]Hoja2!$B$2:$AO$762,38,FALSE)</f>
        <v>750.75000000000011</v>
      </c>
      <c r="AZ160" s="9">
        <f t="shared" si="88"/>
        <v>0</v>
      </c>
      <c r="BA160">
        <f t="shared" si="92"/>
        <v>0</v>
      </c>
      <c r="BB160">
        <f t="shared" si="93"/>
        <v>-7.0370333333333451E-3</v>
      </c>
      <c r="BC160">
        <f t="shared" si="94"/>
        <v>0</v>
      </c>
    </row>
    <row r="161" spans="1:55" hidden="1" x14ac:dyDescent="0.25">
      <c r="A161">
        <v>68803</v>
      </c>
      <c r="B161">
        <v>1161065</v>
      </c>
      <c r="C161">
        <v>2019</v>
      </c>
      <c r="D161" t="s">
        <v>37</v>
      </c>
      <c r="E161" t="s">
        <v>38</v>
      </c>
      <c r="F161">
        <v>2</v>
      </c>
      <c r="G161" t="s">
        <v>32</v>
      </c>
      <c r="H161">
        <v>0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S161" t="s">
        <v>33</v>
      </c>
      <c r="T161" t="s">
        <v>33</v>
      </c>
      <c r="W161" t="s">
        <v>80</v>
      </c>
      <c r="X161">
        <v>2019</v>
      </c>
      <c r="Y161" t="s">
        <v>37</v>
      </c>
      <c r="Z161" t="s">
        <v>38</v>
      </c>
      <c r="AA161">
        <v>11</v>
      </c>
      <c r="AB161" t="s">
        <v>33</v>
      </c>
      <c r="AC161">
        <v>0</v>
      </c>
      <c r="AD161">
        <v>0</v>
      </c>
      <c r="AE161">
        <v>0</v>
      </c>
      <c r="AF161">
        <v>0</v>
      </c>
      <c r="AG161" s="2" t="str">
        <f>IFERROR(VLOOKUP(B161,[1]Hoja2!$C$1:$AM$841,37,FALSE),"n/a")</f>
        <v>n/a</v>
      </c>
      <c r="AH161" s="10" t="e">
        <f>VLOOKUP(AX161,[1]Hoja2!$B$2:$AO$762,17,FALSE)</f>
        <v>#N/A</v>
      </c>
      <c r="AI161" s="10" t="e">
        <f>VLOOKUP(AX161,[1]Hoja2!$B$2:$AO$762,23,FALSE)</f>
        <v>#N/A</v>
      </c>
      <c r="AJ161" s="10" t="e">
        <f>VLOOKUP(AX161,[1]Hoja2!$B$2:$AO$762,28,FALSE)</f>
        <v>#N/A</v>
      </c>
      <c r="AK161" s="10" t="e">
        <f>VLOOKUP(AX161,[1]Hoja2!$B$2:$AO$762,19,FALSE)</f>
        <v>#N/A</v>
      </c>
      <c r="AL161" t="e">
        <f t="shared" si="78"/>
        <v>#N/A</v>
      </c>
      <c r="AM161" t="e">
        <f t="shared" si="79"/>
        <v>#N/A</v>
      </c>
      <c r="AN161" t="e">
        <f t="shared" si="80"/>
        <v>#N/A</v>
      </c>
      <c r="AO161" t="e">
        <f t="shared" si="81"/>
        <v>#N/A</v>
      </c>
      <c r="AP161" t="e">
        <f t="shared" si="82"/>
        <v>#N/A</v>
      </c>
      <c r="AQ161" t="str">
        <f t="shared" si="83"/>
        <v>n/a</v>
      </c>
      <c r="AR161" t="e">
        <f>+INDEX([1]DETALLE!$AK$2:$AK$841,MATCH(B161,[1]DETALLE!$A$2:$A$841,0))</f>
        <v>#N/A</v>
      </c>
      <c r="AS161" t="str">
        <f>CONCATENATE(B161)</f>
        <v>1161065</v>
      </c>
      <c r="AT161" s="2" t="str">
        <f>IF(IFERROR(VLOOKUP(AS161,[1]Hoja2!$C$1:$AM$841,37,FALSE),"n/a")&lt;&gt;"n/a","a","n/a")</f>
        <v>n/a</v>
      </c>
      <c r="AU161" s="8">
        <f t="shared" si="74"/>
        <v>2</v>
      </c>
      <c r="AV161" t="e">
        <f>VLOOKUP(B161,[1]Hoja2!$C$2:$AO$762,39,FALSE)</f>
        <v>#N/A</v>
      </c>
      <c r="AW161" t="e">
        <f>IF(AU161=AV161,VLOOKUP(B161,[1]Hoja2!$C$2:$AO$762,37,FALSE),IF(AV161&lt;2,VLOOKUP(B161,[1]Hoja2!$C$2:$AO$762,37,FALSE)))</f>
        <v>#N/A</v>
      </c>
      <c r="AX161" t="str">
        <f>B161 &amp; COUNTIF(B$2:B161, B161)</f>
        <v>11610651</v>
      </c>
      <c r="AY161" t="e">
        <f>VLOOKUP(AX161,[1]Hoja2!$B$2:$AO$762,38,FALSE)</f>
        <v>#N/A</v>
      </c>
      <c r="AZ161" s="9" t="e">
        <f t="shared" si="88"/>
        <v>#N/A</v>
      </c>
    </row>
    <row r="162" spans="1:55" hidden="1" x14ac:dyDescent="0.25">
      <c r="A162">
        <v>68814</v>
      </c>
      <c r="B162" t="s">
        <v>710</v>
      </c>
      <c r="C162">
        <v>2019</v>
      </c>
      <c r="D162" t="s">
        <v>37</v>
      </c>
      <c r="E162" t="s">
        <v>38</v>
      </c>
      <c r="F162">
        <v>2</v>
      </c>
      <c r="G162" t="s">
        <v>40</v>
      </c>
      <c r="H162">
        <v>0.4166667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S162" t="s">
        <v>33</v>
      </c>
      <c r="T162" t="s">
        <v>33</v>
      </c>
      <c r="V162" t="s">
        <v>34</v>
      </c>
      <c r="W162" t="s">
        <v>36</v>
      </c>
      <c r="X162">
        <v>2019</v>
      </c>
      <c r="Y162" t="s">
        <v>37</v>
      </c>
      <c r="Z162" t="s">
        <v>38</v>
      </c>
      <c r="AA162">
        <v>2</v>
      </c>
      <c r="AB162" t="s">
        <v>33</v>
      </c>
      <c r="AC162">
        <v>4</v>
      </c>
      <c r="AD162">
        <v>0</v>
      </c>
      <c r="AE162">
        <v>0</v>
      </c>
      <c r="AF162">
        <v>0</v>
      </c>
      <c r="AG162" s="2" t="str">
        <f>IFERROR(VLOOKUP(B162,[1]Hoja2!$C$1:$AM$841,37,FALSE),"n/a")</f>
        <v>n/a</v>
      </c>
      <c r="AH162" s="10" t="e">
        <f>VLOOKUP(AX162,[1]Hoja2!$B$2:$AO$762,17,FALSE)</f>
        <v>#N/A</v>
      </c>
      <c r="AI162" s="10" t="e">
        <f>VLOOKUP(AX162,[1]Hoja2!$B$2:$AO$762,23,FALSE)</f>
        <v>#N/A</v>
      </c>
      <c r="AJ162" s="10" t="e">
        <f>VLOOKUP(AX162,[1]Hoja2!$B$2:$AO$762,28,FALSE)</f>
        <v>#N/A</v>
      </c>
      <c r="AK162" s="10" t="e">
        <f>VLOOKUP(AX162,[1]Hoja2!$B$2:$AO$762,19,FALSE)</f>
        <v>#N/A</v>
      </c>
      <c r="AL162" t="e">
        <f t="shared" si="78"/>
        <v>#N/A</v>
      </c>
      <c r="AM162" t="e">
        <f t="shared" si="79"/>
        <v>#N/A</v>
      </c>
      <c r="AN162" t="e">
        <f t="shared" si="80"/>
        <v>#N/A</v>
      </c>
      <c r="AO162" t="e">
        <f t="shared" si="81"/>
        <v>#N/A</v>
      </c>
      <c r="AP162" t="e">
        <f t="shared" si="82"/>
        <v>#N/A</v>
      </c>
      <c r="AQ162" t="str">
        <f t="shared" si="83"/>
        <v>n/a</v>
      </c>
      <c r="AR162" t="e">
        <f>+INDEX([1]DETALLE!$AK$2:$AK$841,MATCH(B162,[1]DETALLE!$A$2:$A$841,0))</f>
        <v>#N/A</v>
      </c>
      <c r="AS162" t="str">
        <f>CONCATENATE(B162)</f>
        <v>09HB331815</v>
      </c>
      <c r="AT162" s="2" t="str">
        <f>IF(IFERROR(VLOOKUP(AS162,[1]Hoja2!$C$1:$AM$841,37,FALSE),"n/a")&lt;&gt;"n/a","a","n/a")</f>
        <v>n/a</v>
      </c>
      <c r="AU162" s="8">
        <f t="shared" si="74"/>
        <v>1</v>
      </c>
      <c r="AV162" t="e">
        <f>VLOOKUP(B162,[1]Hoja2!$C$2:$AO$762,39,FALSE)</f>
        <v>#N/A</v>
      </c>
      <c r="AW162" t="e">
        <f>IF(AU162=AV162,VLOOKUP(B162,[1]Hoja2!$C$2:$AO$762,37,FALSE),IF(AV162&lt;2,VLOOKUP(B162,[1]Hoja2!$C$2:$AO$762,37,FALSE)))</f>
        <v>#N/A</v>
      </c>
      <c r="AX162" t="str">
        <f>B162 &amp; COUNTIF(B$2:B162, B162)</f>
        <v>09HB3318151</v>
      </c>
      <c r="AY162" t="e">
        <f>VLOOKUP(AX162,[1]Hoja2!$B$2:$AO$762,38,FALSE)</f>
        <v>#N/A</v>
      </c>
      <c r="AZ162" s="9" t="e">
        <f t="shared" si="88"/>
        <v>#N/A</v>
      </c>
    </row>
    <row r="163" spans="1:55" x14ac:dyDescent="0.25">
      <c r="A163">
        <v>68818</v>
      </c>
      <c r="B163" t="s">
        <v>176</v>
      </c>
      <c r="C163">
        <v>2019</v>
      </c>
      <c r="D163" t="s">
        <v>37</v>
      </c>
      <c r="E163" t="s">
        <v>38</v>
      </c>
      <c r="F163">
        <v>2</v>
      </c>
      <c r="G163" t="s">
        <v>40</v>
      </c>
      <c r="H163">
        <v>5.4166670000000003</v>
      </c>
      <c r="I163" t="s">
        <v>116</v>
      </c>
      <c r="J163">
        <v>655</v>
      </c>
      <c r="K163">
        <v>1365</v>
      </c>
      <c r="L163">
        <v>0</v>
      </c>
      <c r="M163">
        <v>0</v>
      </c>
      <c r="N163">
        <v>0.6</v>
      </c>
      <c r="O163">
        <v>0.8</v>
      </c>
      <c r="P163">
        <v>1.05</v>
      </c>
      <c r="Q163">
        <v>1.1000000000000001</v>
      </c>
      <c r="R163" t="s">
        <v>46</v>
      </c>
      <c r="S163">
        <v>5</v>
      </c>
      <c r="T163">
        <v>9</v>
      </c>
      <c r="U163" t="s">
        <v>47</v>
      </c>
      <c r="V163" t="s">
        <v>58</v>
      </c>
      <c r="W163" t="s">
        <v>59</v>
      </c>
      <c r="X163">
        <v>2019</v>
      </c>
      <c r="Y163" t="s">
        <v>37</v>
      </c>
      <c r="Z163" t="s">
        <v>38</v>
      </c>
      <c r="AA163">
        <v>15</v>
      </c>
      <c r="AB163">
        <v>0</v>
      </c>
      <c r="AC163">
        <v>69</v>
      </c>
      <c r="AD163">
        <v>1.1000000000000001</v>
      </c>
      <c r="AE163">
        <v>1.0833333999999999</v>
      </c>
      <c r="AF163">
        <v>1473.06247725</v>
      </c>
      <c r="AG163" s="2">
        <f>IFERROR(VLOOKUP(B163,[1]Hoja2!$C$1:$AM$841,37,FALSE),"n/a")</f>
        <v>1501.5000000000002</v>
      </c>
      <c r="AH163" s="10">
        <f>VLOOKUP(AX163,[1]Hoja2!$B$2:$AO$762,17,FALSE)</f>
        <v>70</v>
      </c>
      <c r="AI163" s="10">
        <f>VLOOKUP(AX163,[1]Hoja2!$B$2:$AO$762,23,FALSE)</f>
        <v>1.1000000000000001</v>
      </c>
      <c r="AJ163" s="10">
        <f>VLOOKUP(AX163,[1]Hoja2!$B$2:$AO$762,28,FALSE)</f>
        <v>0.99399999999999999</v>
      </c>
      <c r="AK163" s="10" t="str">
        <f>VLOOKUP(AX163,[1]Hoja2!$B$2:$AO$762,19,FALSE)</f>
        <v>Office Digital</v>
      </c>
      <c r="AL163">
        <f t="shared" si="78"/>
        <v>0</v>
      </c>
      <c r="AM163">
        <f t="shared" si="79"/>
        <v>0</v>
      </c>
      <c r="AN163">
        <f t="shared" si="80"/>
        <v>1</v>
      </c>
      <c r="AO163">
        <f t="shared" si="81"/>
        <v>0</v>
      </c>
      <c r="AP163">
        <f t="shared" si="82"/>
        <v>1</v>
      </c>
      <c r="AQ163">
        <f t="shared" si="83"/>
        <v>1</v>
      </c>
      <c r="AR163">
        <f>+INDEX([1]Hoja2!$AM$2:$AM$841,MATCH(B163,[1]Hoja2!$C$2:$C$841,0))</f>
        <v>1501.5000000000002</v>
      </c>
      <c r="AS163" t="str">
        <f t="shared" si="84"/>
        <v>0EX73974572</v>
      </c>
      <c r="AT163" s="2">
        <f>IFERROR(VLOOKUP(AS163,[1]Hoja2!$A$1:$AM$841,38,FALSE),"n/a")</f>
        <v>0</v>
      </c>
      <c r="AU163" s="8">
        <f t="shared" si="74"/>
        <v>1</v>
      </c>
      <c r="AV163">
        <f>VLOOKUP(B163,[1]Hoja2!$C$2:$AO$762,39,FALSE)</f>
        <v>1</v>
      </c>
      <c r="AW163">
        <f>IF(AU163=AV163,VLOOKUP(B163,[1]Hoja2!$C$2:$AO$762,37,FALSE),IF(AV163&lt;2,VLOOKUP(B163,[1]Hoja2!$C$2:$AO$762,37,FALSE)))</f>
        <v>1501.5000000000002</v>
      </c>
      <c r="AX163" t="str">
        <f>B163 &amp; COUNTIF(B$2:B163, B163)</f>
        <v>0EX73974571</v>
      </c>
      <c r="AY163" s="10">
        <f>VLOOKUP(AX163,[1]Hoja2!$B$2:$AO$762,38,FALSE)</f>
        <v>1501.5000000000002</v>
      </c>
      <c r="AZ163" s="9">
        <f t="shared" si="88"/>
        <v>0</v>
      </c>
      <c r="BA163">
        <f>IF(Q163="NA",2,IF(OR(G163="INSTALACION NUEVA",G163="Mantenimiento preventivo"),3,IF(AND(AC163&lt;AH163,AL163&lt;&gt;1),4,IF(AY163&gt;AF163,1,0))))</f>
        <v>4</v>
      </c>
      <c r="BB163">
        <f>AE163-AJ163</f>
        <v>8.9333399999999896E-2</v>
      </c>
      <c r="BC163">
        <f>+_xlfn.IFS(Q163="NA",2,OR(G163="INSTALACION NUEVA",G163="Mantenimiento preventivo"),3,AND(AC163&lt;AH163,AL163&lt;&gt;1),4,AY163&gt;AF163,1,TRUE,0)</f>
        <v>4</v>
      </c>
    </row>
    <row r="164" spans="1:55" hidden="1" x14ac:dyDescent="0.25">
      <c r="A164">
        <v>68819</v>
      </c>
      <c r="B164" t="s">
        <v>711</v>
      </c>
      <c r="C164">
        <v>2019</v>
      </c>
      <c r="D164" t="s">
        <v>37</v>
      </c>
      <c r="E164" t="s">
        <v>38</v>
      </c>
      <c r="F164">
        <v>2</v>
      </c>
      <c r="G164" t="s">
        <v>44</v>
      </c>
      <c r="H164">
        <v>0</v>
      </c>
      <c r="I164" t="s">
        <v>45</v>
      </c>
      <c r="J164">
        <v>803</v>
      </c>
      <c r="K164">
        <v>1573</v>
      </c>
      <c r="L164">
        <v>0.2</v>
      </c>
      <c r="M164">
        <v>0.6</v>
      </c>
      <c r="N164">
        <v>0.8</v>
      </c>
      <c r="O164">
        <v>1.05</v>
      </c>
      <c r="P164">
        <v>1.1000000000000001</v>
      </c>
      <c r="Q164">
        <v>1.1499999999999999</v>
      </c>
      <c r="R164" t="s">
        <v>46</v>
      </c>
      <c r="S164">
        <v>4</v>
      </c>
      <c r="T164">
        <v>6</v>
      </c>
      <c r="U164" t="s">
        <v>47</v>
      </c>
      <c r="V164" t="s">
        <v>48</v>
      </c>
      <c r="W164" t="s">
        <v>50</v>
      </c>
      <c r="X164">
        <v>2019</v>
      </c>
      <c r="Y164" t="s">
        <v>37</v>
      </c>
      <c r="Z164" t="s">
        <v>38</v>
      </c>
      <c r="AA164">
        <v>2</v>
      </c>
      <c r="AB164">
        <v>1</v>
      </c>
      <c r="AC164">
        <v>4</v>
      </c>
      <c r="AD164">
        <v>0</v>
      </c>
      <c r="AE164">
        <v>0</v>
      </c>
      <c r="AF164">
        <v>0</v>
      </c>
      <c r="AG164" s="2" t="str">
        <f>IFERROR(VLOOKUP(B164,[1]Hoja2!$C$1:$AM$841,37,FALSE),"n/a")</f>
        <v>n/a</v>
      </c>
      <c r="AH164" s="10" t="e">
        <f>VLOOKUP(AX164,[1]Hoja2!$B$2:$AO$762,17,FALSE)</f>
        <v>#N/A</v>
      </c>
      <c r="AI164" s="10" t="e">
        <f>VLOOKUP(AX164,[1]Hoja2!$B$2:$AO$762,23,FALSE)</f>
        <v>#N/A</v>
      </c>
      <c r="AJ164" s="10" t="e">
        <f>VLOOKUP(AX164,[1]Hoja2!$B$2:$AO$762,28,FALSE)</f>
        <v>#N/A</v>
      </c>
      <c r="AK164" s="10" t="e">
        <f>VLOOKUP(AX164,[1]Hoja2!$B$2:$AO$762,19,FALSE)</f>
        <v>#N/A</v>
      </c>
      <c r="AL164" t="e">
        <f t="shared" si="78"/>
        <v>#N/A</v>
      </c>
      <c r="AM164" t="e">
        <f t="shared" si="79"/>
        <v>#N/A</v>
      </c>
      <c r="AN164" t="e">
        <f t="shared" si="80"/>
        <v>#N/A</v>
      </c>
      <c r="AO164" t="e">
        <f t="shared" si="81"/>
        <v>#N/A</v>
      </c>
      <c r="AP164" t="e">
        <f t="shared" si="82"/>
        <v>#N/A</v>
      </c>
      <c r="AQ164" t="str">
        <f t="shared" si="83"/>
        <v>n/a</v>
      </c>
      <c r="AR164" t="e">
        <f>+INDEX([1]DETALLE!$AK$2:$AK$841,MATCH(B164,[1]DETALLE!$A$2:$A$841,0))</f>
        <v>#N/A</v>
      </c>
      <c r="AS164" t="str">
        <f>CONCATENATE(B164)</f>
        <v>0BG0974969</v>
      </c>
      <c r="AT164" s="2" t="str">
        <f>IF(IFERROR(VLOOKUP(AS164,[1]Hoja2!$C$1:$AM$841,37,FALSE),"n/a")&lt;&gt;"n/a","a","n/a")</f>
        <v>n/a</v>
      </c>
      <c r="AU164" s="8">
        <f t="shared" si="74"/>
        <v>4</v>
      </c>
      <c r="AV164" t="e">
        <f>VLOOKUP(B164,[1]Hoja2!$C$2:$AO$762,39,FALSE)</f>
        <v>#N/A</v>
      </c>
      <c r="AW164" t="e">
        <f>IF(AU164=AV164,VLOOKUP(B164,[1]Hoja2!$C$2:$AO$762,37,FALSE),IF(AV164&lt;2,VLOOKUP(B164,[1]Hoja2!$C$2:$AO$762,37,FALSE)))</f>
        <v>#N/A</v>
      </c>
      <c r="AX164" t="str">
        <f>B164 &amp; COUNTIF(B$2:B164, B164)</f>
        <v>0BG09749691</v>
      </c>
      <c r="AY164" t="e">
        <f>VLOOKUP(AX164,[1]Hoja2!$B$2:$AO$762,38,FALSE)</f>
        <v>#N/A</v>
      </c>
      <c r="AZ164" s="9" t="e">
        <f t="shared" si="88"/>
        <v>#N/A</v>
      </c>
    </row>
    <row r="165" spans="1:55" x14ac:dyDescent="0.25">
      <c r="A165">
        <v>68828</v>
      </c>
      <c r="B165" t="s">
        <v>152</v>
      </c>
      <c r="C165">
        <v>2019</v>
      </c>
      <c r="D165" t="s">
        <v>37</v>
      </c>
      <c r="E165" t="s">
        <v>38</v>
      </c>
      <c r="F165">
        <v>2</v>
      </c>
      <c r="G165" t="s">
        <v>40</v>
      </c>
      <c r="H165">
        <v>0.3</v>
      </c>
      <c r="I165" t="s">
        <v>58</v>
      </c>
      <c r="J165">
        <v>655</v>
      </c>
      <c r="K165">
        <v>1365</v>
      </c>
      <c r="L165">
        <v>0</v>
      </c>
      <c r="M165">
        <v>0</v>
      </c>
      <c r="N165">
        <v>0.6</v>
      </c>
      <c r="O165">
        <v>0.8</v>
      </c>
      <c r="P165">
        <v>1.05</v>
      </c>
      <c r="Q165">
        <v>1.1000000000000001</v>
      </c>
      <c r="R165" t="s">
        <v>46</v>
      </c>
      <c r="S165">
        <v>5</v>
      </c>
      <c r="T165">
        <v>9</v>
      </c>
      <c r="U165" t="s">
        <v>47</v>
      </c>
      <c r="V165" t="s">
        <v>45</v>
      </c>
      <c r="W165" t="s">
        <v>42</v>
      </c>
      <c r="X165">
        <v>2019</v>
      </c>
      <c r="Y165" t="s">
        <v>37</v>
      </c>
      <c r="Z165" t="s">
        <v>38</v>
      </c>
      <c r="AA165">
        <v>2</v>
      </c>
      <c r="AB165">
        <v>0</v>
      </c>
      <c r="AC165">
        <v>21</v>
      </c>
      <c r="AD165">
        <v>0.8</v>
      </c>
      <c r="AE165">
        <v>0.06</v>
      </c>
      <c r="AF165">
        <v>1092</v>
      </c>
      <c r="AG165" s="2">
        <f>IFERROR(VLOOKUP(B165,[1]Hoja2!$C$1:$AM$841,37,FALSE),"n/a")</f>
        <v>0</v>
      </c>
      <c r="AH165" s="10">
        <f>VLOOKUP(AX165,[1]Hoja2!$B$2:$AO$762,17,FALSE)</f>
        <v>1</v>
      </c>
      <c r="AI165" s="10">
        <f>VLOOKUP(AX165,[1]Hoja2!$B$2:$AO$762,23,FALSE)</f>
        <v>0</v>
      </c>
      <c r="AJ165" s="10">
        <f>VLOOKUP(AX165,[1]Hoja2!$B$2:$AO$762,28,FALSE)</f>
        <v>1.4000000000000002E-2</v>
      </c>
      <c r="AK165" s="10" t="str">
        <f>VLOOKUP(AX165,[1]Hoja2!$B$2:$AO$762,19,FALSE)</f>
        <v>Departmental Digital</v>
      </c>
      <c r="AL165">
        <f t="shared" si="78"/>
        <v>0</v>
      </c>
      <c r="AM165">
        <f t="shared" si="79"/>
        <v>0</v>
      </c>
      <c r="AN165">
        <f t="shared" si="80"/>
        <v>0</v>
      </c>
      <c r="AO165">
        <f t="shared" si="81"/>
        <v>0</v>
      </c>
      <c r="AP165">
        <f t="shared" si="82"/>
        <v>1</v>
      </c>
      <c r="AQ165">
        <f t="shared" si="83"/>
        <v>0</v>
      </c>
      <c r="AR165">
        <f>+INDEX([1]Hoja2!$AM$2:$AM$841,MATCH(B165,[1]Hoja2!$C$2:$C$841,0))</f>
        <v>0</v>
      </c>
      <c r="AS165" t="str">
        <f t="shared" si="84"/>
        <v>03AG8803182</v>
      </c>
      <c r="AT165" s="2">
        <f>IFERROR(VLOOKUP(AS165,[1]Hoja2!$A$1:$AM$841,38,FALSE),"n/a")</f>
        <v>0</v>
      </c>
      <c r="AU165" s="8">
        <f t="shared" si="74"/>
        <v>2</v>
      </c>
      <c r="AV165">
        <f>VLOOKUP(B165,[1]Hoja2!$C$2:$AO$762,39,FALSE)</f>
        <v>2</v>
      </c>
      <c r="AW165">
        <f>IF(AU165=AV165,VLOOKUP(B165,[1]Hoja2!$C$2:$AO$762,37,FALSE),IF(AV165&lt;2,VLOOKUP(B165,[1]Hoja2!$C$2:$AO$762,37,FALSE)))</f>
        <v>0</v>
      </c>
      <c r="AX165" t="str">
        <f>B165 &amp; COUNTIF(B$2:B165, B165)</f>
        <v>03AG8803181</v>
      </c>
      <c r="AY165" s="10">
        <f>VLOOKUP(AX165,[1]Hoja2!$B$2:$AO$762,38,FALSE)</f>
        <v>0</v>
      </c>
      <c r="AZ165" s="9">
        <f t="shared" si="88"/>
        <v>0</v>
      </c>
      <c r="BA165">
        <f t="shared" ref="BA165:BA166" si="95">IF(Q165="NA",2,IF(OR(G165="INSTALACION NUEVA",G165="Mantenimiento preventivo"),3,IF(AND(AC165&lt;AH165,AL165&lt;&gt;1),4,IF(AY165&gt;AF165,1,0))))</f>
        <v>0</v>
      </c>
      <c r="BB165">
        <f t="shared" ref="BB165:BB166" si="96">AE165-AJ165</f>
        <v>4.5999999999999999E-2</v>
      </c>
      <c r="BC165">
        <f t="shared" ref="BC165:BC166" si="97">+_xlfn.IFS(Q165="NA",2,OR(G165="INSTALACION NUEVA",G165="Mantenimiento preventivo"),3,AND(AC165&lt;AH165,AL165&lt;&gt;1),4,AY165&gt;AF165,1,TRUE,0)</f>
        <v>0</v>
      </c>
    </row>
    <row r="166" spans="1:55" x14ac:dyDescent="0.25">
      <c r="A166">
        <v>68836</v>
      </c>
      <c r="B166" t="s">
        <v>194</v>
      </c>
      <c r="C166">
        <v>2019</v>
      </c>
      <c r="D166" t="s">
        <v>37</v>
      </c>
      <c r="E166" t="s">
        <v>38</v>
      </c>
      <c r="F166">
        <v>2</v>
      </c>
      <c r="G166" t="s">
        <v>40</v>
      </c>
      <c r="H166">
        <v>1.8333330000000001</v>
      </c>
      <c r="I166" t="s">
        <v>116</v>
      </c>
      <c r="J166">
        <v>655</v>
      </c>
      <c r="K166">
        <v>1365</v>
      </c>
      <c r="L166">
        <v>0</v>
      </c>
      <c r="M166">
        <v>0</v>
      </c>
      <c r="N166">
        <v>0.6</v>
      </c>
      <c r="O166">
        <v>0.8</v>
      </c>
      <c r="P166">
        <v>1.05</v>
      </c>
      <c r="Q166">
        <v>1.1000000000000001</v>
      </c>
      <c r="R166" t="s">
        <v>46</v>
      </c>
      <c r="S166">
        <v>5</v>
      </c>
      <c r="T166">
        <v>9</v>
      </c>
      <c r="U166" t="s">
        <v>47</v>
      </c>
      <c r="V166" t="s">
        <v>45</v>
      </c>
      <c r="W166" t="s">
        <v>73</v>
      </c>
      <c r="X166">
        <v>2019</v>
      </c>
      <c r="Y166" t="s">
        <v>37</v>
      </c>
      <c r="Z166" t="s">
        <v>38</v>
      </c>
      <c r="AA166">
        <v>3</v>
      </c>
      <c r="AB166">
        <v>0</v>
      </c>
      <c r="AC166">
        <v>82</v>
      </c>
      <c r="AD166">
        <v>1.1000000000000001</v>
      </c>
      <c r="AE166">
        <v>0.36666660000000001</v>
      </c>
      <c r="AF166">
        <v>1501.5</v>
      </c>
      <c r="AG166" s="2">
        <f>IFERROR(VLOOKUP(B166,[1]Hoja2!$C$1:$AM$841,37,FALSE),"n/a")</f>
        <v>1501.5000000000002</v>
      </c>
      <c r="AH166" s="10">
        <f>VLOOKUP(AX166,[1]Hoja2!$B$2:$AO$762,17,FALSE)</f>
        <v>88</v>
      </c>
      <c r="AI166" s="10">
        <f>VLOOKUP(AX166,[1]Hoja2!$B$2:$AO$762,23,FALSE)</f>
        <v>1.1000000000000001</v>
      </c>
      <c r="AJ166" s="10">
        <f>VLOOKUP(AX166,[1]Hoja2!$B$2:$AO$762,28,FALSE)</f>
        <v>0.49000000000000005</v>
      </c>
      <c r="AK166" s="10" t="str">
        <f>VLOOKUP(AX166,[1]Hoja2!$B$2:$AO$762,19,FALSE)</f>
        <v>Office Digital</v>
      </c>
      <c r="AL166">
        <f t="shared" si="78"/>
        <v>1</v>
      </c>
      <c r="AM166">
        <f t="shared" si="79"/>
        <v>0</v>
      </c>
      <c r="AN166">
        <f t="shared" si="80"/>
        <v>1</v>
      </c>
      <c r="AO166">
        <f t="shared" si="81"/>
        <v>0</v>
      </c>
      <c r="AP166">
        <f t="shared" si="82"/>
        <v>1</v>
      </c>
      <c r="AQ166">
        <f t="shared" si="83"/>
        <v>0</v>
      </c>
      <c r="AR166">
        <f>+INDEX([1]Hoja2!$AM$2:$AM$841,MATCH(B166,[1]Hoja2!$C$2:$C$841,0))</f>
        <v>1501.5000000000002</v>
      </c>
      <c r="AS166" t="str">
        <f t="shared" si="84"/>
        <v>0Y4X8430072</v>
      </c>
      <c r="AT166" s="2">
        <f>IFERROR(VLOOKUP(AS166,[1]Hoja2!$A$1:$AM$841,38,FALSE),"n/a")</f>
        <v>0</v>
      </c>
      <c r="AU166" s="8">
        <f t="shared" si="74"/>
        <v>1</v>
      </c>
      <c r="AV166">
        <f>VLOOKUP(B166,[1]Hoja2!$C$2:$AO$762,39,FALSE)</f>
        <v>1</v>
      </c>
      <c r="AW166">
        <f>IF(AU166=AV166,VLOOKUP(B166,[1]Hoja2!$C$2:$AO$762,37,FALSE),IF(AV166&lt;2,VLOOKUP(B166,[1]Hoja2!$C$2:$AO$762,37,FALSE)))</f>
        <v>1501.5000000000002</v>
      </c>
      <c r="AX166" t="str">
        <f>B166 &amp; COUNTIF(B$2:B166, B166)</f>
        <v>0Y4X8430071</v>
      </c>
      <c r="AY166" s="10">
        <f>VLOOKUP(AX166,[1]Hoja2!$B$2:$AO$762,38,FALSE)</f>
        <v>1501.5000000000002</v>
      </c>
      <c r="AZ166" s="9">
        <f t="shared" si="88"/>
        <v>0</v>
      </c>
      <c r="BA166">
        <f t="shared" si="95"/>
        <v>0</v>
      </c>
      <c r="BB166">
        <f t="shared" si="96"/>
        <v>-0.12333340000000004</v>
      </c>
      <c r="BC166">
        <f t="shared" si="97"/>
        <v>0</v>
      </c>
    </row>
    <row r="167" spans="1:55" hidden="1" x14ac:dyDescent="0.25">
      <c r="A167">
        <v>68837</v>
      </c>
      <c r="B167" t="s">
        <v>712</v>
      </c>
      <c r="C167">
        <v>2019</v>
      </c>
      <c r="D167" t="s">
        <v>37</v>
      </c>
      <c r="E167" t="s">
        <v>38</v>
      </c>
      <c r="F167">
        <v>2</v>
      </c>
      <c r="G167" t="s">
        <v>44</v>
      </c>
      <c r="H167">
        <v>0</v>
      </c>
      <c r="I167" t="s">
        <v>116</v>
      </c>
      <c r="J167">
        <v>655</v>
      </c>
      <c r="K167">
        <v>1365</v>
      </c>
      <c r="L167">
        <v>0</v>
      </c>
      <c r="M167">
        <v>0</v>
      </c>
      <c r="N167">
        <v>0.6</v>
      </c>
      <c r="O167">
        <v>0.8</v>
      </c>
      <c r="P167">
        <v>1.05</v>
      </c>
      <c r="Q167">
        <v>1.1000000000000001</v>
      </c>
      <c r="R167" t="s">
        <v>46</v>
      </c>
      <c r="S167">
        <v>5</v>
      </c>
      <c r="T167">
        <v>9</v>
      </c>
      <c r="U167" t="s">
        <v>47</v>
      </c>
      <c r="V167" t="s">
        <v>34</v>
      </c>
      <c r="W167" t="s">
        <v>50</v>
      </c>
      <c r="X167">
        <v>2019</v>
      </c>
      <c r="Y167" t="s">
        <v>37</v>
      </c>
      <c r="Z167" t="s">
        <v>38</v>
      </c>
      <c r="AA167">
        <v>2</v>
      </c>
      <c r="AB167">
        <v>1</v>
      </c>
      <c r="AC167">
        <v>7</v>
      </c>
      <c r="AD167">
        <v>0</v>
      </c>
      <c r="AE167">
        <v>0</v>
      </c>
      <c r="AF167">
        <v>0</v>
      </c>
      <c r="AG167" s="2" t="str">
        <f>IFERROR(VLOOKUP(B167,[1]Hoja2!$C$1:$AM$841,37,FALSE),"n/a")</f>
        <v>n/a</v>
      </c>
      <c r="AH167" s="10" t="e">
        <f>VLOOKUP(AX167,[1]Hoja2!$B$2:$AO$762,17,FALSE)</f>
        <v>#N/A</v>
      </c>
      <c r="AI167" s="10" t="e">
        <f>VLOOKUP(AX167,[1]Hoja2!$B$2:$AO$762,23,FALSE)</f>
        <v>#N/A</v>
      </c>
      <c r="AJ167" s="10" t="e">
        <f>VLOOKUP(AX167,[1]Hoja2!$B$2:$AO$762,28,FALSE)</f>
        <v>#N/A</v>
      </c>
      <c r="AK167" s="10" t="e">
        <f>VLOOKUP(AX167,[1]Hoja2!$B$2:$AO$762,19,FALSE)</f>
        <v>#N/A</v>
      </c>
      <c r="AL167" t="e">
        <f t="shared" si="78"/>
        <v>#N/A</v>
      </c>
      <c r="AM167" t="e">
        <f t="shared" si="79"/>
        <v>#N/A</v>
      </c>
      <c r="AN167" t="e">
        <f t="shared" si="80"/>
        <v>#N/A</v>
      </c>
      <c r="AO167" t="e">
        <f t="shared" si="81"/>
        <v>#N/A</v>
      </c>
      <c r="AP167" t="e">
        <f t="shared" si="82"/>
        <v>#N/A</v>
      </c>
      <c r="AQ167" t="str">
        <f t="shared" si="83"/>
        <v>n/a</v>
      </c>
      <c r="AR167" t="e">
        <f>+INDEX([1]DETALLE!$AK$2:$AK$841,MATCH(B167,[1]DETALLE!$A$2:$A$841,0))</f>
        <v>#N/A</v>
      </c>
      <c r="AS167" t="str">
        <f>CONCATENATE(B167)</f>
        <v>0Y4X849031</v>
      </c>
      <c r="AT167" s="2" t="str">
        <f>IF(IFERROR(VLOOKUP(AS167,[1]Hoja2!$C$1:$AM$841,37,FALSE),"n/a")&lt;&gt;"n/a","a","n/a")</f>
        <v>n/a</v>
      </c>
      <c r="AU167" s="8">
        <f t="shared" si="74"/>
        <v>6</v>
      </c>
      <c r="AV167" t="e">
        <f>VLOOKUP(B167,[1]Hoja2!$C$2:$AO$762,39,FALSE)</f>
        <v>#N/A</v>
      </c>
      <c r="AW167" t="e">
        <f>IF(AU167=AV167,VLOOKUP(B167,[1]Hoja2!$C$2:$AO$762,37,FALSE),IF(AV167&lt;2,VLOOKUP(B167,[1]Hoja2!$C$2:$AO$762,37,FALSE)))</f>
        <v>#N/A</v>
      </c>
      <c r="AX167" t="str">
        <f>B167 &amp; COUNTIF(B$2:B167, B167)</f>
        <v>0Y4X8490311</v>
      </c>
      <c r="AY167" t="e">
        <f>VLOOKUP(AX167,[1]Hoja2!$B$2:$AO$762,38,FALSE)</f>
        <v>#N/A</v>
      </c>
      <c r="AZ167" s="9" t="e">
        <f t="shared" si="88"/>
        <v>#N/A</v>
      </c>
    </row>
    <row r="168" spans="1:55" x14ac:dyDescent="0.25">
      <c r="A168">
        <v>68844</v>
      </c>
      <c r="B168" t="s">
        <v>713</v>
      </c>
      <c r="C168">
        <v>2019</v>
      </c>
      <c r="D168" t="s">
        <v>37</v>
      </c>
      <c r="E168" t="s">
        <v>38</v>
      </c>
      <c r="F168">
        <v>2</v>
      </c>
      <c r="G168" t="s">
        <v>40</v>
      </c>
      <c r="H168">
        <v>3.2</v>
      </c>
      <c r="I168" t="s">
        <v>71</v>
      </c>
      <c r="J168">
        <v>468</v>
      </c>
      <c r="K168">
        <v>715</v>
      </c>
      <c r="L168">
        <v>0</v>
      </c>
      <c r="M168">
        <v>0</v>
      </c>
      <c r="N168">
        <v>0</v>
      </c>
      <c r="O168">
        <v>0.6</v>
      </c>
      <c r="P168">
        <v>0.8</v>
      </c>
      <c r="Q168">
        <v>1.05</v>
      </c>
      <c r="R168" t="s">
        <v>46</v>
      </c>
      <c r="S168">
        <v>5</v>
      </c>
      <c r="T168">
        <v>9</v>
      </c>
      <c r="U168" t="s">
        <v>47</v>
      </c>
      <c r="V168" t="s">
        <v>34</v>
      </c>
      <c r="W168" t="s">
        <v>73</v>
      </c>
      <c r="X168">
        <v>2019</v>
      </c>
      <c r="Y168" t="s">
        <v>37</v>
      </c>
      <c r="Z168" t="s">
        <v>38</v>
      </c>
      <c r="AA168">
        <v>3</v>
      </c>
      <c r="AB168">
        <v>0</v>
      </c>
      <c r="AC168">
        <v>0</v>
      </c>
      <c r="AD168">
        <v>1.05</v>
      </c>
      <c r="AE168">
        <v>0.64</v>
      </c>
      <c r="AF168">
        <v>750.75</v>
      </c>
      <c r="AG168" s="2">
        <f>IFERROR(VLOOKUP(B168,[1]Hoja2!$C$1:$AM$841,37,FALSE),"n/a")</f>
        <v>750.75000000000011</v>
      </c>
      <c r="AH168" s="10">
        <f>VLOOKUP(AX168,[1]Hoja2!$B$2:$AO$762,17,FALSE)</f>
        <v>190</v>
      </c>
      <c r="AI168" s="10">
        <f>VLOOKUP(AX168,[1]Hoja2!$B$2:$AO$762,23,FALSE)</f>
        <v>1.05</v>
      </c>
      <c r="AJ168" s="10">
        <f>VLOOKUP(AX168,[1]Hoja2!$B$2:$AO$762,28,FALSE)</f>
        <v>0.79400000000000004</v>
      </c>
      <c r="AK168" s="10" t="str">
        <f>VLOOKUP(AX168,[1]Hoja2!$B$2:$AO$762,19,FALSE)</f>
        <v>Entry Mono Printers</v>
      </c>
      <c r="AL168">
        <f t="shared" si="78"/>
        <v>1</v>
      </c>
      <c r="AM168">
        <f t="shared" si="79"/>
        <v>0</v>
      </c>
      <c r="AN168">
        <f t="shared" si="80"/>
        <v>1</v>
      </c>
      <c r="AO168">
        <f t="shared" si="81"/>
        <v>0</v>
      </c>
      <c r="AP168">
        <f t="shared" si="82"/>
        <v>1</v>
      </c>
      <c r="AQ168">
        <f t="shared" si="83"/>
        <v>0</v>
      </c>
      <c r="AR168">
        <f>+INDEX([1]Hoja2!$AM$2:$AM$841,MATCH(B168,[1]Hoja2!$C$2:$C$841,0))</f>
        <v>750.75000000000011</v>
      </c>
      <c r="AS168" t="str">
        <f t="shared" si="84"/>
        <v>06HB0158812</v>
      </c>
      <c r="AT168" s="2">
        <f>IFERROR(VLOOKUP(AS168,[1]Hoja2!$A$1:$AM$841,38,FALSE),"n/a")</f>
        <v>0</v>
      </c>
      <c r="AU168" s="8">
        <f t="shared" si="74"/>
        <v>1</v>
      </c>
      <c r="AV168">
        <f>VLOOKUP(B168,[1]Hoja2!$C$2:$AO$762,39,FALSE)</f>
        <v>1</v>
      </c>
      <c r="AW168">
        <f>IF(AU168=AV168,VLOOKUP(B168,[1]Hoja2!$C$2:$AO$762,37,FALSE),IF(AV168&lt;2,VLOOKUP(B168,[1]Hoja2!$C$2:$AO$762,37,FALSE)))</f>
        <v>750.75000000000011</v>
      </c>
      <c r="AX168" t="str">
        <f>B168 &amp; COUNTIF(B$2:B168, B168)</f>
        <v>06HB0158811</v>
      </c>
      <c r="AY168" s="10">
        <f>VLOOKUP(AX168,[1]Hoja2!$B$2:$AO$762,38,FALSE)</f>
        <v>750.75000000000011</v>
      </c>
      <c r="AZ168" s="9">
        <f t="shared" si="88"/>
        <v>0</v>
      </c>
      <c r="BA168">
        <f t="shared" ref="BA168:BA175" si="98">IF(Q168="NA",2,IF(OR(G168="INSTALACION NUEVA",G168="Mantenimiento preventivo"),3,IF(AND(AC168&lt;AH168,AL168&lt;&gt;1),4,IF(AY168&gt;AF168,1,0))))</f>
        <v>0</v>
      </c>
      <c r="BB168">
        <f t="shared" ref="BB168:BB175" si="99">AE168-AJ168</f>
        <v>-0.15400000000000003</v>
      </c>
      <c r="BC168">
        <f t="shared" ref="BC168:BC175" si="100">+_xlfn.IFS(Q168="NA",2,OR(G168="INSTALACION NUEVA",G168="Mantenimiento preventivo"),3,AND(AC168&lt;AH168,AL168&lt;&gt;1),4,AY168&gt;AF168,1,TRUE,0)</f>
        <v>0</v>
      </c>
    </row>
    <row r="169" spans="1:55" x14ac:dyDescent="0.25">
      <c r="A169">
        <v>68845</v>
      </c>
      <c r="B169" t="s">
        <v>714</v>
      </c>
      <c r="C169">
        <v>2019</v>
      </c>
      <c r="D169" t="s">
        <v>37</v>
      </c>
      <c r="E169" t="s">
        <v>38</v>
      </c>
      <c r="F169">
        <v>2</v>
      </c>
      <c r="G169" t="s">
        <v>40</v>
      </c>
      <c r="H169">
        <v>1.4166669999999999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S169" t="s">
        <v>33</v>
      </c>
      <c r="T169" t="s">
        <v>33</v>
      </c>
      <c r="V169" t="s">
        <v>34</v>
      </c>
      <c r="W169" t="s">
        <v>55</v>
      </c>
      <c r="X169">
        <v>2019</v>
      </c>
      <c r="Y169" t="s">
        <v>37</v>
      </c>
      <c r="Z169" t="s">
        <v>38</v>
      </c>
      <c r="AA169">
        <v>5</v>
      </c>
      <c r="AB169" t="s">
        <v>33</v>
      </c>
      <c r="AC169">
        <v>0</v>
      </c>
      <c r="AD169">
        <v>0</v>
      </c>
      <c r="AE169">
        <v>0</v>
      </c>
      <c r="AF169">
        <v>0</v>
      </c>
      <c r="AG169" s="2">
        <f>IFERROR(VLOOKUP(B169,[1]Hoja2!$C$1:$AM$841,37,FALSE),"n/a")</f>
        <v>750.75000000000011</v>
      </c>
      <c r="AH169" s="10">
        <f>VLOOKUP(AX169,[1]Hoja2!$B$2:$AO$762,17,FALSE)</f>
        <v>634</v>
      </c>
      <c r="AI169" s="10">
        <f>VLOOKUP(AX169,[1]Hoja2!$B$2:$AO$762,23,FALSE)</f>
        <v>1.05</v>
      </c>
      <c r="AJ169" s="10">
        <f>VLOOKUP(AX169,[1]Hoja2!$B$2:$AO$762,28,FALSE)</f>
        <v>0.36399999999999999</v>
      </c>
      <c r="AK169" s="10" t="str">
        <f>VLOOKUP(AX169,[1]Hoja2!$B$2:$AO$762,19,FALSE)</f>
        <v>A4 Mono MFPs</v>
      </c>
      <c r="AL169">
        <f t="shared" si="78"/>
        <v>0</v>
      </c>
      <c r="AM169">
        <f t="shared" si="79"/>
        <v>0</v>
      </c>
      <c r="AN169">
        <f t="shared" si="80"/>
        <v>0</v>
      </c>
      <c r="AO169">
        <f t="shared" si="81"/>
        <v>0</v>
      </c>
      <c r="AP169">
        <f t="shared" si="82"/>
        <v>0</v>
      </c>
      <c r="AQ169">
        <f t="shared" si="83"/>
        <v>1</v>
      </c>
      <c r="AR169">
        <f>+INDEX([1]Hoja2!$AM$2:$AM$841,MATCH(B169,[1]Hoja2!$C$2:$C$841,0))</f>
        <v>750.75000000000011</v>
      </c>
      <c r="AS169" t="str">
        <f t="shared" si="84"/>
        <v>0C7X2467822</v>
      </c>
      <c r="AT169" s="2">
        <f>IFERROR(VLOOKUP(AS169,[1]Hoja2!$A$1:$AM$841,38,FALSE),"n/a")</f>
        <v>0</v>
      </c>
      <c r="AU169" s="8">
        <f t="shared" si="74"/>
        <v>1</v>
      </c>
      <c r="AV169">
        <f>VLOOKUP(B169,[1]Hoja2!$C$2:$AO$762,39,FALSE)</f>
        <v>1</v>
      </c>
      <c r="AW169">
        <f>IF(AU169=AV169,VLOOKUP(B169,[1]Hoja2!$C$2:$AO$762,37,FALSE),IF(AV169&lt;2,VLOOKUP(B169,[1]Hoja2!$C$2:$AO$762,37,FALSE)))</f>
        <v>750.75000000000011</v>
      </c>
      <c r="AX169" t="str">
        <f>B169 &amp; COUNTIF(B$2:B169, B169)</f>
        <v>0C7X2467821</v>
      </c>
      <c r="AY169" s="10">
        <f>VLOOKUP(AX169,[1]Hoja2!$B$2:$AO$762,38,FALSE)</f>
        <v>750.75000000000011</v>
      </c>
      <c r="AZ169" s="9">
        <f t="shared" si="88"/>
        <v>0</v>
      </c>
      <c r="BA169">
        <f t="shared" si="98"/>
        <v>2</v>
      </c>
      <c r="BB169">
        <f t="shared" si="99"/>
        <v>-0.36399999999999999</v>
      </c>
      <c r="BC169">
        <f t="shared" si="100"/>
        <v>2</v>
      </c>
    </row>
    <row r="170" spans="1:55" x14ac:dyDescent="0.25">
      <c r="A170">
        <v>68851</v>
      </c>
      <c r="B170" t="s">
        <v>160</v>
      </c>
      <c r="C170">
        <v>2019</v>
      </c>
      <c r="D170" t="s">
        <v>37</v>
      </c>
      <c r="E170" t="s">
        <v>38</v>
      </c>
      <c r="F170">
        <v>2</v>
      </c>
      <c r="G170" t="s">
        <v>40</v>
      </c>
      <c r="H170">
        <v>0.55000000000000004</v>
      </c>
      <c r="I170" t="s">
        <v>45</v>
      </c>
      <c r="J170">
        <v>803</v>
      </c>
      <c r="K170">
        <v>1573</v>
      </c>
      <c r="L170">
        <v>0.2</v>
      </c>
      <c r="M170">
        <v>0.6</v>
      </c>
      <c r="N170">
        <v>0.8</v>
      </c>
      <c r="O170">
        <v>1.05</v>
      </c>
      <c r="P170">
        <v>1.1000000000000001</v>
      </c>
      <c r="Q170">
        <v>1.1499999999999999</v>
      </c>
      <c r="R170" t="s">
        <v>46</v>
      </c>
      <c r="S170">
        <v>4</v>
      </c>
      <c r="T170">
        <v>6</v>
      </c>
      <c r="U170" t="s">
        <v>47</v>
      </c>
      <c r="V170" t="s">
        <v>48</v>
      </c>
      <c r="W170" t="s">
        <v>42</v>
      </c>
      <c r="X170">
        <v>2019</v>
      </c>
      <c r="Y170" t="s">
        <v>37</v>
      </c>
      <c r="Z170" t="s">
        <v>38</v>
      </c>
      <c r="AA170">
        <v>5</v>
      </c>
      <c r="AB170">
        <v>0</v>
      </c>
      <c r="AC170">
        <v>11</v>
      </c>
      <c r="AD170">
        <v>0.8</v>
      </c>
      <c r="AE170">
        <v>0.13750000000000001</v>
      </c>
      <c r="AF170">
        <v>1258.4000000000001</v>
      </c>
      <c r="AG170" s="2">
        <f>IFERROR(VLOOKUP(B170,[1]Hoja2!$C$1:$AM$841,37,FALSE),"n/a")</f>
        <v>1258.4000000000003</v>
      </c>
      <c r="AH170" s="10">
        <f>VLOOKUP(AX170,[1]Hoja2!$B$2:$AO$762,17,FALSE)</f>
        <v>12</v>
      </c>
      <c r="AI170" s="10">
        <f>VLOOKUP(AX170,[1]Hoja2!$B$2:$AO$762,23,FALSE)</f>
        <v>0.8</v>
      </c>
      <c r="AJ170" s="10">
        <f>VLOOKUP(AX170,[1]Hoja2!$B$2:$AO$762,28,FALSE)</f>
        <v>0.49249999999999999</v>
      </c>
      <c r="AK170" s="10" t="str">
        <f>VLOOKUP(AX170,[1]Hoja2!$B$2:$AO$762,19,FALSE)</f>
        <v>Light Production Digital Business</v>
      </c>
      <c r="AL170">
        <f t="shared" si="78"/>
        <v>1</v>
      </c>
      <c r="AM170">
        <f t="shared" si="79"/>
        <v>0</v>
      </c>
      <c r="AN170">
        <f t="shared" si="80"/>
        <v>1</v>
      </c>
      <c r="AO170">
        <f t="shared" si="81"/>
        <v>0</v>
      </c>
      <c r="AP170">
        <f t="shared" si="82"/>
        <v>1</v>
      </c>
      <c r="AQ170">
        <f t="shared" si="83"/>
        <v>0</v>
      </c>
      <c r="AR170">
        <f>+INDEX([1]Hoja2!$AM$2:$AM$841,MATCH(B170,[1]Hoja2!$C$2:$C$841,0))</f>
        <v>1258.4000000000003</v>
      </c>
      <c r="AS170" t="str">
        <f t="shared" si="84"/>
        <v>0BG09620832</v>
      </c>
      <c r="AT170" s="2">
        <f>IFERROR(VLOOKUP(AS170,[1]Hoja2!$A$1:$AM$841,38,FALSE),"n/a")</f>
        <v>0</v>
      </c>
      <c r="AU170" s="8">
        <f t="shared" si="74"/>
        <v>1</v>
      </c>
      <c r="AV170">
        <f>VLOOKUP(B170,[1]Hoja2!$C$2:$AO$762,39,FALSE)</f>
        <v>1</v>
      </c>
      <c r="AW170">
        <f>IF(AU170=AV170,VLOOKUP(B170,[1]Hoja2!$C$2:$AO$762,37,FALSE),IF(AV170&lt;2,VLOOKUP(B170,[1]Hoja2!$C$2:$AO$762,37,FALSE)))</f>
        <v>1258.4000000000003</v>
      </c>
      <c r="AX170" t="str">
        <f>B170 &amp; COUNTIF(B$2:B170, B170)</f>
        <v>0BG09620831</v>
      </c>
      <c r="AY170" s="10">
        <f>VLOOKUP(AX170,[1]Hoja2!$B$2:$AO$762,38,FALSE)</f>
        <v>1258.4000000000003</v>
      </c>
      <c r="AZ170" s="9">
        <f t="shared" si="88"/>
        <v>0</v>
      </c>
      <c r="BA170">
        <f t="shared" si="98"/>
        <v>0</v>
      </c>
      <c r="BB170">
        <f t="shared" si="99"/>
        <v>-0.35499999999999998</v>
      </c>
      <c r="BC170">
        <f t="shared" si="100"/>
        <v>0</v>
      </c>
    </row>
    <row r="171" spans="1:55" x14ac:dyDescent="0.25">
      <c r="A171">
        <v>68852</v>
      </c>
      <c r="B171" t="s">
        <v>175</v>
      </c>
      <c r="C171">
        <v>2019</v>
      </c>
      <c r="D171" t="s">
        <v>37</v>
      </c>
      <c r="E171" t="s">
        <v>38</v>
      </c>
      <c r="F171">
        <v>2</v>
      </c>
      <c r="G171" t="s">
        <v>40</v>
      </c>
      <c r="H171">
        <v>0.68333330000000003</v>
      </c>
      <c r="I171" t="s">
        <v>54</v>
      </c>
      <c r="J171">
        <v>803</v>
      </c>
      <c r="K171">
        <v>1573</v>
      </c>
      <c r="L171">
        <v>0.2</v>
      </c>
      <c r="M171">
        <v>0.6</v>
      </c>
      <c r="N171">
        <v>0.8</v>
      </c>
      <c r="O171">
        <v>1.05</v>
      </c>
      <c r="P171">
        <v>1.1000000000000001</v>
      </c>
      <c r="Q171">
        <v>1.1499999999999999</v>
      </c>
      <c r="R171" t="s">
        <v>46</v>
      </c>
      <c r="S171">
        <v>4</v>
      </c>
      <c r="T171">
        <v>6</v>
      </c>
      <c r="U171" t="s">
        <v>47</v>
      </c>
      <c r="V171" t="s">
        <v>54</v>
      </c>
      <c r="W171" t="s">
        <v>42</v>
      </c>
      <c r="X171">
        <v>2019</v>
      </c>
      <c r="Y171" t="s">
        <v>37</v>
      </c>
      <c r="Z171" t="s">
        <v>38</v>
      </c>
      <c r="AA171">
        <v>2</v>
      </c>
      <c r="AB171">
        <v>0</v>
      </c>
      <c r="AC171">
        <v>5</v>
      </c>
      <c r="AD171">
        <v>0.6</v>
      </c>
      <c r="AE171">
        <v>0.17083332500000001</v>
      </c>
      <c r="AF171">
        <v>943.8</v>
      </c>
      <c r="AG171" s="2">
        <f>IFERROR(VLOOKUP(B171,[1]Hoja2!$C$1:$AM$841,37,FALSE),"n/a")</f>
        <v>1258.4000000000003</v>
      </c>
      <c r="AH171" s="10">
        <f>VLOOKUP(AX171,[1]Hoja2!$B$2:$AO$762,17,FALSE)</f>
        <v>8</v>
      </c>
      <c r="AI171" s="10">
        <f>VLOOKUP(AX171,[1]Hoja2!$B$2:$AO$762,23,FALSE)</f>
        <v>0.8</v>
      </c>
      <c r="AJ171" s="10">
        <f>VLOOKUP(AX171,[1]Hoja2!$B$2:$AO$762,28,FALSE)</f>
        <v>0.36749999999999999</v>
      </c>
      <c r="AK171" s="10" t="str">
        <f>VLOOKUP(AX171,[1]Hoja2!$B$2:$AO$762,19,FALSE)</f>
        <v>Entry Production Color Low/Mid</v>
      </c>
      <c r="AL171">
        <f t="shared" si="78"/>
        <v>0</v>
      </c>
      <c r="AM171">
        <f t="shared" si="79"/>
        <v>0</v>
      </c>
      <c r="AN171">
        <f t="shared" si="80"/>
        <v>0</v>
      </c>
      <c r="AO171">
        <f t="shared" si="81"/>
        <v>0</v>
      </c>
      <c r="AP171">
        <f t="shared" si="82"/>
        <v>1</v>
      </c>
      <c r="AQ171">
        <f t="shared" si="83"/>
        <v>1</v>
      </c>
      <c r="AR171">
        <f>+INDEX([1]Hoja2!$AM$2:$AM$841,MATCH(B171,[1]Hoja2!$C$2:$C$841,0))</f>
        <v>1258.4000000000003</v>
      </c>
      <c r="AS171" t="str">
        <f t="shared" si="84"/>
        <v>0E2B6583042</v>
      </c>
      <c r="AT171" s="2">
        <f>IFERROR(VLOOKUP(AS171,[1]Hoja2!$A$1:$AM$841,38,FALSE),"n/a")</f>
        <v>0</v>
      </c>
      <c r="AU171" s="8">
        <f t="shared" si="74"/>
        <v>2</v>
      </c>
      <c r="AV171">
        <f>VLOOKUP(B171,[1]Hoja2!$C$2:$AO$762,39,FALSE)</f>
        <v>2</v>
      </c>
      <c r="AW171">
        <f>IF(AU171=AV171,VLOOKUP(B171,[1]Hoja2!$C$2:$AO$762,37,FALSE),IF(AV171&lt;2,VLOOKUP(B171,[1]Hoja2!$C$2:$AO$762,37,FALSE)))</f>
        <v>1258.4000000000003</v>
      </c>
      <c r="AX171" t="str">
        <f>B171 &amp; COUNTIF(B$2:B171, B171)</f>
        <v>0E2B6583041</v>
      </c>
      <c r="AY171" s="10">
        <f>VLOOKUP(AX171,[1]Hoja2!$B$2:$AO$762,38,FALSE)</f>
        <v>1258.4000000000003</v>
      </c>
      <c r="AZ171" s="9">
        <f t="shared" si="88"/>
        <v>0</v>
      </c>
      <c r="BA171">
        <f t="shared" si="98"/>
        <v>4</v>
      </c>
      <c r="BB171">
        <f t="shared" si="99"/>
        <v>-0.19666667499999999</v>
      </c>
      <c r="BC171">
        <f t="shared" si="100"/>
        <v>4</v>
      </c>
    </row>
    <row r="172" spans="1:55" x14ac:dyDescent="0.25">
      <c r="A172">
        <v>68853</v>
      </c>
      <c r="B172" t="s">
        <v>153</v>
      </c>
      <c r="C172">
        <v>2019</v>
      </c>
      <c r="D172" t="s">
        <v>37</v>
      </c>
      <c r="E172" t="s">
        <v>38</v>
      </c>
      <c r="F172">
        <v>2</v>
      </c>
      <c r="G172" t="s">
        <v>40</v>
      </c>
      <c r="H172">
        <v>0.6</v>
      </c>
      <c r="I172" t="s">
        <v>58</v>
      </c>
      <c r="J172">
        <v>655</v>
      </c>
      <c r="K172">
        <v>1365</v>
      </c>
      <c r="L172">
        <v>0</v>
      </c>
      <c r="M172">
        <v>0</v>
      </c>
      <c r="N172">
        <v>0.6</v>
      </c>
      <c r="O172">
        <v>0.8</v>
      </c>
      <c r="P172">
        <v>1.05</v>
      </c>
      <c r="Q172">
        <v>1.1000000000000001</v>
      </c>
      <c r="R172" t="s">
        <v>46</v>
      </c>
      <c r="S172">
        <v>5</v>
      </c>
      <c r="T172">
        <v>9</v>
      </c>
      <c r="U172" t="s">
        <v>47</v>
      </c>
      <c r="V172" t="s">
        <v>45</v>
      </c>
      <c r="W172" t="s">
        <v>50</v>
      </c>
      <c r="X172">
        <v>2019</v>
      </c>
      <c r="Y172" t="s">
        <v>37</v>
      </c>
      <c r="Z172" t="s">
        <v>38</v>
      </c>
      <c r="AA172">
        <v>3</v>
      </c>
      <c r="AB172">
        <v>0</v>
      </c>
      <c r="AC172">
        <v>6</v>
      </c>
      <c r="AD172">
        <v>0</v>
      </c>
      <c r="AE172">
        <v>0.12</v>
      </c>
      <c r="AF172">
        <v>0</v>
      </c>
      <c r="AG172" s="2">
        <f>IFERROR(VLOOKUP(B172,[1]Hoja2!$C$1:$AM$841,37,FALSE),"n/a")</f>
        <v>0</v>
      </c>
      <c r="AH172" s="10">
        <f>VLOOKUP(AX172,[1]Hoja2!$B$2:$AO$762,17,FALSE)</f>
        <v>6</v>
      </c>
      <c r="AI172" s="10">
        <f>VLOOKUP(AX172,[1]Hoja2!$B$2:$AO$762,23,FALSE)</f>
        <v>0</v>
      </c>
      <c r="AJ172" s="10">
        <f>VLOOKUP(AX172,[1]Hoja2!$B$2:$AO$762,28,FALSE)</f>
        <v>0.25600000000000001</v>
      </c>
      <c r="AK172" s="10" t="str">
        <f>VLOOKUP(AX172,[1]Hoja2!$B$2:$AO$762,19,FALSE)</f>
        <v>Departmental Digital</v>
      </c>
      <c r="AL172">
        <f t="shared" si="78"/>
        <v>1</v>
      </c>
      <c r="AM172">
        <f t="shared" si="79"/>
        <v>1</v>
      </c>
      <c r="AN172">
        <f t="shared" si="80"/>
        <v>1</v>
      </c>
      <c r="AO172">
        <f t="shared" si="81"/>
        <v>0</v>
      </c>
      <c r="AP172">
        <f t="shared" si="82"/>
        <v>1</v>
      </c>
      <c r="AQ172">
        <f t="shared" si="83"/>
        <v>0</v>
      </c>
      <c r="AR172">
        <f>+INDEX([1]Hoja2!$AM$2:$AM$841,MATCH(B172,[1]Hoja2!$C$2:$C$841,0))</f>
        <v>0</v>
      </c>
      <c r="AS172" t="str">
        <f t="shared" si="84"/>
        <v>03AG8803552</v>
      </c>
      <c r="AT172" s="2">
        <f>IFERROR(VLOOKUP(AS172,[1]Hoja2!$A$1:$AM$841,38,FALSE),"n/a")</f>
        <v>0</v>
      </c>
      <c r="AU172" s="8">
        <f t="shared" si="74"/>
        <v>4</v>
      </c>
      <c r="AV172">
        <f>VLOOKUP(B172,[1]Hoja2!$C$2:$AO$762,39,FALSE)</f>
        <v>4</v>
      </c>
      <c r="AW172">
        <f>IF(AU172=AV172,VLOOKUP(B172,[1]Hoja2!$C$2:$AO$762,37,FALSE),IF(AV172&lt;2,VLOOKUP(B172,[1]Hoja2!$C$2:$AO$762,37,FALSE)))</f>
        <v>0</v>
      </c>
      <c r="AX172" t="str">
        <f>B172 &amp; COUNTIF(B$2:B172, B172)</f>
        <v>03AG8803551</v>
      </c>
      <c r="AY172" s="10">
        <f>VLOOKUP(AX172,[1]Hoja2!$B$2:$AO$762,38,FALSE)</f>
        <v>0</v>
      </c>
      <c r="AZ172" s="9">
        <f t="shared" si="88"/>
        <v>0</v>
      </c>
      <c r="BA172">
        <f t="shared" si="98"/>
        <v>0</v>
      </c>
      <c r="BB172">
        <f t="shared" si="99"/>
        <v>-0.13600000000000001</v>
      </c>
      <c r="BC172">
        <f t="shared" si="100"/>
        <v>0</v>
      </c>
    </row>
    <row r="173" spans="1:55" x14ac:dyDescent="0.25">
      <c r="A173">
        <v>68854</v>
      </c>
      <c r="B173" t="s">
        <v>164</v>
      </c>
      <c r="C173">
        <v>2019</v>
      </c>
      <c r="D173" t="s">
        <v>37</v>
      </c>
      <c r="E173" t="s">
        <v>38</v>
      </c>
      <c r="F173">
        <v>2</v>
      </c>
      <c r="G173" t="s">
        <v>40</v>
      </c>
      <c r="H173">
        <v>0.85</v>
      </c>
      <c r="I173" t="s">
        <v>45</v>
      </c>
      <c r="J173">
        <v>803</v>
      </c>
      <c r="K173">
        <v>1573</v>
      </c>
      <c r="L173">
        <v>0.2</v>
      </c>
      <c r="M173">
        <v>0.6</v>
      </c>
      <c r="N173">
        <v>0.8</v>
      </c>
      <c r="O173">
        <v>1.05</v>
      </c>
      <c r="P173">
        <v>1.1000000000000001</v>
      </c>
      <c r="Q173">
        <v>1.1499999999999999</v>
      </c>
      <c r="R173" t="s">
        <v>46</v>
      </c>
      <c r="S173">
        <v>4</v>
      </c>
      <c r="T173">
        <v>6</v>
      </c>
      <c r="U173" t="s">
        <v>47</v>
      </c>
      <c r="V173" t="s">
        <v>48</v>
      </c>
      <c r="W173" t="s">
        <v>73</v>
      </c>
      <c r="X173">
        <v>2019</v>
      </c>
      <c r="Y173" t="s">
        <v>37</v>
      </c>
      <c r="Z173" t="s">
        <v>38</v>
      </c>
      <c r="AA173">
        <v>3</v>
      </c>
      <c r="AB173">
        <v>0</v>
      </c>
      <c r="AC173">
        <v>36</v>
      </c>
      <c r="AD173">
        <v>1.1000000000000001</v>
      </c>
      <c r="AE173">
        <v>0.21249999999999999</v>
      </c>
      <c r="AF173">
        <v>1730.3</v>
      </c>
      <c r="AG173" s="2">
        <f>IFERROR(VLOOKUP(B173,[1]Hoja2!$C$1:$AM$841,37,FALSE),"n/a")</f>
        <v>1730.3000000000004</v>
      </c>
      <c r="AH173" s="10">
        <f>VLOOKUP(AX173,[1]Hoja2!$B$2:$AO$762,17,FALSE)</f>
        <v>38</v>
      </c>
      <c r="AI173" s="10">
        <f>VLOOKUP(AX173,[1]Hoja2!$B$2:$AO$762,23,FALSE)</f>
        <v>1.1000000000000001</v>
      </c>
      <c r="AJ173" s="10">
        <f>VLOOKUP(AX173,[1]Hoja2!$B$2:$AO$762,28,FALSE)</f>
        <v>0.48249999999999998</v>
      </c>
      <c r="AK173" s="10" t="str">
        <f>VLOOKUP(AX173,[1]Hoja2!$B$2:$AO$762,19,FALSE)</f>
        <v>Light Production Digital Business</v>
      </c>
      <c r="AL173">
        <f t="shared" si="78"/>
        <v>1</v>
      </c>
      <c r="AM173">
        <f t="shared" si="79"/>
        <v>0</v>
      </c>
      <c r="AN173">
        <f t="shared" si="80"/>
        <v>1</v>
      </c>
      <c r="AO173">
        <f t="shared" si="81"/>
        <v>0</v>
      </c>
      <c r="AP173">
        <f t="shared" si="82"/>
        <v>1</v>
      </c>
      <c r="AQ173">
        <f t="shared" si="83"/>
        <v>0</v>
      </c>
      <c r="AR173">
        <f>+INDEX([1]Hoja2!$AM$2:$AM$841,MATCH(B173,[1]Hoja2!$C$2:$C$841,0))</f>
        <v>1730.3000000000004</v>
      </c>
      <c r="AS173" t="str">
        <f t="shared" si="84"/>
        <v>0BG29479252</v>
      </c>
      <c r="AT173" s="2">
        <f>IFERROR(VLOOKUP(AS173,[1]Hoja2!$A$1:$AM$841,38,FALSE),"n/a")</f>
        <v>0</v>
      </c>
      <c r="AU173" s="8">
        <f t="shared" si="74"/>
        <v>2</v>
      </c>
      <c r="AV173">
        <f>VLOOKUP(B173,[1]Hoja2!$C$2:$AO$762,39,FALSE)</f>
        <v>1</v>
      </c>
      <c r="AW173">
        <f>IF(AU173=AV173,VLOOKUP(B173,[1]Hoja2!$C$2:$AO$762,37,FALSE),IF(AV173&lt;2,VLOOKUP(B173,[1]Hoja2!$C$2:$AO$762,37,FALSE)))</f>
        <v>1730.3000000000004</v>
      </c>
      <c r="AX173" t="str">
        <f>B173 &amp; COUNTIF(B$2:B173, B173)</f>
        <v>0BG29479251</v>
      </c>
      <c r="AY173" s="10">
        <f>VLOOKUP(AX173,[1]Hoja2!$B$2:$AO$762,38,FALSE)</f>
        <v>1730.3000000000004</v>
      </c>
      <c r="AZ173" s="9">
        <f t="shared" si="88"/>
        <v>0</v>
      </c>
      <c r="BA173">
        <f t="shared" si="98"/>
        <v>0</v>
      </c>
      <c r="BB173">
        <f t="shared" si="99"/>
        <v>-0.27</v>
      </c>
      <c r="BC173">
        <f t="shared" si="100"/>
        <v>0</v>
      </c>
    </row>
    <row r="174" spans="1:55" x14ac:dyDescent="0.25">
      <c r="A174">
        <v>68869</v>
      </c>
      <c r="B174" t="s">
        <v>158</v>
      </c>
      <c r="C174">
        <v>2019</v>
      </c>
      <c r="D174" t="s">
        <v>37</v>
      </c>
      <c r="E174" t="s">
        <v>38</v>
      </c>
      <c r="F174">
        <v>2</v>
      </c>
      <c r="G174" t="s">
        <v>40</v>
      </c>
      <c r="H174">
        <v>0.61666670000000001</v>
      </c>
      <c r="I174" t="s">
        <v>54</v>
      </c>
      <c r="J174">
        <v>803</v>
      </c>
      <c r="K174">
        <v>1573</v>
      </c>
      <c r="L174">
        <v>0.2</v>
      </c>
      <c r="M174">
        <v>0.6</v>
      </c>
      <c r="N174">
        <v>0.8</v>
      </c>
      <c r="O174">
        <v>1.05</v>
      </c>
      <c r="P174">
        <v>1.1000000000000001</v>
      </c>
      <c r="Q174">
        <v>1.1499999999999999</v>
      </c>
      <c r="R174" t="s">
        <v>46</v>
      </c>
      <c r="S174">
        <v>4</v>
      </c>
      <c r="T174">
        <v>6</v>
      </c>
      <c r="U174" t="s">
        <v>47</v>
      </c>
      <c r="V174" t="s">
        <v>48</v>
      </c>
      <c r="W174" t="s">
        <v>42</v>
      </c>
      <c r="X174">
        <v>2019</v>
      </c>
      <c r="Y174" t="s">
        <v>37</v>
      </c>
      <c r="Z174" t="s">
        <v>38</v>
      </c>
      <c r="AA174">
        <v>3</v>
      </c>
      <c r="AB174">
        <v>0</v>
      </c>
      <c r="AC174">
        <v>106</v>
      </c>
      <c r="AD174">
        <v>1.1499999999999999</v>
      </c>
      <c r="AE174">
        <v>0.154166675</v>
      </c>
      <c r="AF174">
        <v>1808.95</v>
      </c>
      <c r="AG174" s="2">
        <f>IFERROR(VLOOKUP(B174,[1]Hoja2!$C$1:$AM$841,37,FALSE),"n/a")</f>
        <v>1646.7343750000002</v>
      </c>
      <c r="AH174" s="10">
        <f>VLOOKUP(AX174,[1]Hoja2!$B$2:$AO$762,17,FALSE)</f>
        <v>22</v>
      </c>
      <c r="AI174" s="10">
        <f>VLOOKUP(AX174,[1]Hoja2!$B$2:$AO$762,23,FALSE)</f>
        <v>1.05</v>
      </c>
      <c r="AJ174" s="10">
        <f>VLOOKUP(AX174,[1]Hoja2!$B$2:$AO$762,28,FALSE)</f>
        <v>1.0125</v>
      </c>
      <c r="AK174" s="10" t="str">
        <f>VLOOKUP(AX174,[1]Hoja2!$B$2:$AO$762,19,FALSE)</f>
        <v>Entry Production Color Low/Mid</v>
      </c>
      <c r="AL174">
        <f t="shared" si="78"/>
        <v>0</v>
      </c>
      <c r="AM174">
        <f t="shared" si="79"/>
        <v>0</v>
      </c>
      <c r="AN174">
        <f t="shared" si="80"/>
        <v>0</v>
      </c>
      <c r="AO174">
        <f t="shared" si="81"/>
        <v>0</v>
      </c>
      <c r="AP174">
        <f t="shared" si="82"/>
        <v>1</v>
      </c>
      <c r="AQ174">
        <f t="shared" si="83"/>
        <v>0</v>
      </c>
      <c r="AR174">
        <f>+INDEX([1]Hoja2!$AM$2:$AM$841,MATCH(B174,[1]Hoja2!$C$2:$C$841,0))</f>
        <v>1646.7343750000002</v>
      </c>
      <c r="AS174" t="str">
        <f t="shared" si="84"/>
        <v>0B2R0910162</v>
      </c>
      <c r="AT174" s="2">
        <f>IFERROR(VLOOKUP(AS174,[1]Hoja2!$A$1:$AM$841,38,FALSE),"n/a")</f>
        <v>0</v>
      </c>
      <c r="AU174" s="8">
        <f t="shared" si="74"/>
        <v>2</v>
      </c>
      <c r="AV174">
        <f>VLOOKUP(B174,[1]Hoja2!$C$2:$AO$762,39,FALSE)</f>
        <v>2</v>
      </c>
      <c r="AW174">
        <f>IF(AU174=AV174,VLOOKUP(B174,[1]Hoja2!$C$2:$AO$762,37,FALSE),IF(AV174&lt;2,VLOOKUP(B174,[1]Hoja2!$C$2:$AO$762,37,FALSE)))</f>
        <v>1646.7343750000002</v>
      </c>
      <c r="AX174" t="str">
        <f>B174 &amp; COUNTIF(B$2:B174, B174)</f>
        <v>0B2R0910161</v>
      </c>
      <c r="AY174" s="10">
        <f>VLOOKUP(AX174,[1]Hoja2!$B$2:$AO$762,38,FALSE)</f>
        <v>1646.7343750000002</v>
      </c>
      <c r="AZ174" s="9">
        <f t="shared" si="88"/>
        <v>0</v>
      </c>
      <c r="BA174">
        <f t="shared" si="98"/>
        <v>0</v>
      </c>
      <c r="BB174">
        <f t="shared" si="99"/>
        <v>-0.85833332499999992</v>
      </c>
      <c r="BC174">
        <f t="shared" si="100"/>
        <v>0</v>
      </c>
    </row>
    <row r="175" spans="1:55" x14ac:dyDescent="0.25">
      <c r="A175">
        <v>68870</v>
      </c>
      <c r="B175" t="s">
        <v>715</v>
      </c>
      <c r="C175">
        <v>2019</v>
      </c>
      <c r="D175" t="s">
        <v>37</v>
      </c>
      <c r="E175" t="s">
        <v>38</v>
      </c>
      <c r="F175">
        <v>2</v>
      </c>
      <c r="G175" t="s">
        <v>40</v>
      </c>
      <c r="H175">
        <v>0.21666669999999999</v>
      </c>
      <c r="I175" t="s">
        <v>34</v>
      </c>
      <c r="J175">
        <v>468</v>
      </c>
      <c r="K175">
        <v>715</v>
      </c>
      <c r="L175">
        <v>0</v>
      </c>
      <c r="M175">
        <v>0</v>
      </c>
      <c r="N175">
        <v>0</v>
      </c>
      <c r="O175">
        <v>0.6</v>
      </c>
      <c r="P175">
        <v>0.8</v>
      </c>
      <c r="Q175">
        <v>1.05</v>
      </c>
      <c r="R175" t="s">
        <v>46</v>
      </c>
      <c r="S175">
        <v>5</v>
      </c>
      <c r="T175">
        <v>9</v>
      </c>
      <c r="U175" t="s">
        <v>47</v>
      </c>
      <c r="V175" t="s">
        <v>34</v>
      </c>
      <c r="W175" t="s">
        <v>36</v>
      </c>
      <c r="X175">
        <v>2019</v>
      </c>
      <c r="Y175" t="s">
        <v>37</v>
      </c>
      <c r="Z175" t="s">
        <v>38</v>
      </c>
      <c r="AA175">
        <v>5</v>
      </c>
      <c r="AB175">
        <v>0</v>
      </c>
      <c r="AC175">
        <v>12</v>
      </c>
      <c r="AD175">
        <v>0</v>
      </c>
      <c r="AE175">
        <v>4.3333339999999998E-2</v>
      </c>
      <c r="AF175">
        <v>0</v>
      </c>
      <c r="AG175" s="2">
        <f>IFERROR(VLOOKUP(B175,[1]Hoja2!$C$1:$AM$841,37,FALSE),"n/a")</f>
        <v>0</v>
      </c>
      <c r="AH175" s="10">
        <f>VLOOKUP(AX175,[1]Hoja2!$B$2:$AO$762,17,FALSE)</f>
        <v>12</v>
      </c>
      <c r="AI175" s="10">
        <f>VLOOKUP(AX175,[1]Hoja2!$B$2:$AO$762,23,FALSE)</f>
        <v>0</v>
      </c>
      <c r="AJ175" s="10">
        <f>VLOOKUP(AX175,[1]Hoja2!$B$2:$AO$762,28,FALSE)</f>
        <v>8.3999999999999991E-2</v>
      </c>
      <c r="AK175" s="10" t="str">
        <f>VLOOKUP(AX175,[1]Hoja2!$B$2:$AO$762,19,FALSE)</f>
        <v>A4 Mono MFPs</v>
      </c>
      <c r="AL175">
        <f t="shared" si="78"/>
        <v>1</v>
      </c>
      <c r="AM175">
        <f t="shared" si="79"/>
        <v>1</v>
      </c>
      <c r="AN175">
        <f t="shared" si="80"/>
        <v>1</v>
      </c>
      <c r="AO175">
        <f t="shared" si="81"/>
        <v>0</v>
      </c>
      <c r="AP175">
        <f t="shared" si="82"/>
        <v>1</v>
      </c>
      <c r="AQ175">
        <f t="shared" si="83"/>
        <v>0</v>
      </c>
      <c r="AR175">
        <f>+INDEX([1]Hoja2!$AM$2:$AM$841,MATCH(B175,[1]Hoja2!$C$2:$C$841,0))</f>
        <v>0</v>
      </c>
      <c r="AS175" t="str">
        <f t="shared" si="84"/>
        <v>09HB9160562</v>
      </c>
      <c r="AT175" s="2">
        <f>IFERROR(VLOOKUP(AS175,[1]Hoja2!$A$1:$AM$841,38,FALSE),"n/a")</f>
        <v>0</v>
      </c>
      <c r="AU175" s="8">
        <f t="shared" si="74"/>
        <v>1</v>
      </c>
      <c r="AV175">
        <f>VLOOKUP(B175,[1]Hoja2!$C$2:$AO$762,39,FALSE)</f>
        <v>1</v>
      </c>
      <c r="AW175">
        <f>IF(AU175=AV175,VLOOKUP(B175,[1]Hoja2!$C$2:$AO$762,37,FALSE),IF(AV175&lt;2,VLOOKUP(B175,[1]Hoja2!$C$2:$AO$762,37,FALSE)))</f>
        <v>0</v>
      </c>
      <c r="AX175" t="str">
        <f>B175 &amp; COUNTIF(B$2:B175, B175)</f>
        <v>09HB9160561</v>
      </c>
      <c r="AY175" s="10">
        <f>VLOOKUP(AX175,[1]Hoja2!$B$2:$AO$762,38,FALSE)</f>
        <v>0</v>
      </c>
      <c r="AZ175" s="9">
        <f t="shared" si="88"/>
        <v>0</v>
      </c>
      <c r="BA175">
        <f t="shared" si="98"/>
        <v>0</v>
      </c>
      <c r="BB175">
        <f t="shared" si="99"/>
        <v>-4.0666659999999993E-2</v>
      </c>
      <c r="BC175">
        <f t="shared" si="100"/>
        <v>0</v>
      </c>
    </row>
    <row r="176" spans="1:55" hidden="1" x14ac:dyDescent="0.25">
      <c r="A176">
        <v>68878</v>
      </c>
      <c r="B176" t="s">
        <v>170</v>
      </c>
      <c r="C176">
        <v>2019</v>
      </c>
      <c r="D176" t="s">
        <v>37</v>
      </c>
      <c r="E176" t="s">
        <v>38</v>
      </c>
      <c r="F176">
        <v>2</v>
      </c>
      <c r="G176" t="s">
        <v>44</v>
      </c>
      <c r="H176">
        <v>0</v>
      </c>
      <c r="I176" t="s">
        <v>71</v>
      </c>
      <c r="J176">
        <v>468</v>
      </c>
      <c r="K176">
        <v>715</v>
      </c>
      <c r="L176">
        <v>0</v>
      </c>
      <c r="M176">
        <v>0</v>
      </c>
      <c r="N176">
        <v>0</v>
      </c>
      <c r="O176">
        <v>0.6</v>
      </c>
      <c r="P176">
        <v>0.8</v>
      </c>
      <c r="Q176">
        <v>1.05</v>
      </c>
      <c r="R176" t="s">
        <v>46</v>
      </c>
      <c r="S176">
        <v>5</v>
      </c>
      <c r="T176">
        <v>9</v>
      </c>
      <c r="U176" t="s">
        <v>47</v>
      </c>
      <c r="V176" t="s">
        <v>71</v>
      </c>
      <c r="W176" t="s">
        <v>55</v>
      </c>
      <c r="X176">
        <v>2019</v>
      </c>
      <c r="Y176" t="s">
        <v>37</v>
      </c>
      <c r="Z176" t="s">
        <v>38</v>
      </c>
      <c r="AA176">
        <v>4</v>
      </c>
      <c r="AB176">
        <v>0</v>
      </c>
      <c r="AC176">
        <v>67</v>
      </c>
      <c r="AD176">
        <v>0</v>
      </c>
      <c r="AE176">
        <v>0</v>
      </c>
      <c r="AF176">
        <v>715</v>
      </c>
      <c r="AG176" s="2" t="str">
        <f>IFERROR(VLOOKUP(B176,[1]Hoja2!$C$1:$AM$841,37,FALSE),"n/a")</f>
        <v>n/a</v>
      </c>
      <c r="AH176" s="10" t="e">
        <f>VLOOKUP(AX176,[1]Hoja2!$B$2:$AO$762,17,FALSE)</f>
        <v>#N/A</v>
      </c>
      <c r="AI176" s="10" t="e">
        <f>VLOOKUP(AX176,[1]Hoja2!$B$2:$AO$762,23,FALSE)</f>
        <v>#N/A</v>
      </c>
      <c r="AJ176" s="10" t="e">
        <f>VLOOKUP(AX176,[1]Hoja2!$B$2:$AO$762,28,FALSE)</f>
        <v>#N/A</v>
      </c>
      <c r="AK176" s="10" t="e">
        <f>VLOOKUP(AX176,[1]Hoja2!$B$2:$AO$762,19,FALSE)</f>
        <v>#N/A</v>
      </c>
      <c r="AL176" t="e">
        <f t="shared" si="78"/>
        <v>#N/A</v>
      </c>
      <c r="AM176" t="e">
        <f t="shared" si="79"/>
        <v>#N/A</v>
      </c>
      <c r="AN176" t="e">
        <f t="shared" si="80"/>
        <v>#N/A</v>
      </c>
      <c r="AO176" t="e">
        <f t="shared" si="81"/>
        <v>#N/A</v>
      </c>
      <c r="AP176" t="e">
        <f t="shared" si="82"/>
        <v>#N/A</v>
      </c>
      <c r="AQ176" t="str">
        <f t="shared" si="83"/>
        <v>n/a</v>
      </c>
      <c r="AR176" t="e">
        <f>+INDEX([1]DETALLE!$AK$2:$AK$841,MATCH(B176,[1]DETALLE!$A$2:$A$841,0))</f>
        <v>#N/A</v>
      </c>
      <c r="AS176" t="str">
        <f>CONCATENATE(B176)</f>
        <v>0D6X456699</v>
      </c>
      <c r="AT176" s="2" t="str">
        <f>IF(IFERROR(VLOOKUP(AS176,[1]Hoja2!$C$1:$AM$841,37,FALSE),"n/a")&lt;&gt;"n/a","a","n/a")</f>
        <v>n/a</v>
      </c>
      <c r="AU176" s="8">
        <f t="shared" si="74"/>
        <v>1</v>
      </c>
      <c r="AV176" t="e">
        <f>VLOOKUP(B176,[1]Hoja2!$C$2:$AO$762,39,FALSE)</f>
        <v>#N/A</v>
      </c>
      <c r="AW176" t="e">
        <f>IF(AU176=AV176,VLOOKUP(B176,[1]Hoja2!$C$2:$AO$762,37,FALSE),IF(AV176&lt;2,VLOOKUP(B176,[1]Hoja2!$C$2:$AO$762,37,FALSE)))</f>
        <v>#N/A</v>
      </c>
      <c r="AX176" t="str">
        <f>B176 &amp; COUNTIF(B$2:B176, B176)</f>
        <v>0D6X4566991</v>
      </c>
      <c r="AY176" t="e">
        <f>VLOOKUP(AX176,[1]Hoja2!$B$2:$AO$762,38,FALSE)</f>
        <v>#N/A</v>
      </c>
      <c r="AZ176" s="9" t="e">
        <f t="shared" si="88"/>
        <v>#N/A</v>
      </c>
    </row>
    <row r="177" spans="1:55" hidden="1" x14ac:dyDescent="0.25">
      <c r="A177">
        <v>68880</v>
      </c>
      <c r="B177" t="s">
        <v>208</v>
      </c>
      <c r="C177">
        <v>2019</v>
      </c>
      <c r="D177" t="s">
        <v>37</v>
      </c>
      <c r="E177" t="s">
        <v>38</v>
      </c>
      <c r="F177">
        <v>3</v>
      </c>
      <c r="G177" t="s">
        <v>44</v>
      </c>
      <c r="H177">
        <v>0</v>
      </c>
      <c r="I177" t="s">
        <v>34</v>
      </c>
      <c r="J177">
        <v>468</v>
      </c>
      <c r="K177">
        <v>715</v>
      </c>
      <c r="L177">
        <v>0</v>
      </c>
      <c r="M177">
        <v>0</v>
      </c>
      <c r="N177">
        <v>0</v>
      </c>
      <c r="O177">
        <v>0.6</v>
      </c>
      <c r="P177">
        <v>0.8</v>
      </c>
      <c r="Q177">
        <v>1.05</v>
      </c>
      <c r="R177" t="s">
        <v>46</v>
      </c>
      <c r="S177">
        <v>5</v>
      </c>
      <c r="T177">
        <v>9</v>
      </c>
      <c r="U177" t="s">
        <v>85</v>
      </c>
      <c r="V177" t="s">
        <v>34</v>
      </c>
      <c r="W177" t="s">
        <v>61</v>
      </c>
      <c r="X177">
        <v>2019</v>
      </c>
      <c r="Y177" t="s">
        <v>37</v>
      </c>
      <c r="Z177" t="s">
        <v>38</v>
      </c>
      <c r="AA177">
        <v>3</v>
      </c>
      <c r="AB177">
        <v>0</v>
      </c>
      <c r="AC177">
        <v>26</v>
      </c>
      <c r="AD177">
        <v>0</v>
      </c>
      <c r="AE177">
        <v>0</v>
      </c>
      <c r="AF177">
        <v>715</v>
      </c>
      <c r="AG177" s="2" t="str">
        <f>IFERROR(VLOOKUP(B177,[1]Hoja2!$C$1:$AM$841,37,FALSE),"n/a")</f>
        <v>n/a</v>
      </c>
      <c r="AH177" s="10" t="e">
        <f>VLOOKUP(AX177,[1]Hoja2!$B$2:$AO$762,17,FALSE)</f>
        <v>#N/A</v>
      </c>
      <c r="AI177" s="10" t="e">
        <f>VLOOKUP(AX177,[1]Hoja2!$B$2:$AO$762,23,FALSE)</f>
        <v>#N/A</v>
      </c>
      <c r="AJ177" s="10" t="e">
        <f>VLOOKUP(AX177,[1]Hoja2!$B$2:$AO$762,28,FALSE)</f>
        <v>#N/A</v>
      </c>
      <c r="AK177" s="10" t="e">
        <f>VLOOKUP(AX177,[1]Hoja2!$B$2:$AO$762,19,FALSE)</f>
        <v>#N/A</v>
      </c>
      <c r="AL177" t="e">
        <f t="shared" si="78"/>
        <v>#N/A</v>
      </c>
      <c r="AM177" t="e">
        <f t="shared" si="79"/>
        <v>#N/A</v>
      </c>
      <c r="AN177" t="e">
        <f t="shared" si="80"/>
        <v>#N/A</v>
      </c>
      <c r="AO177" t="e">
        <f t="shared" si="81"/>
        <v>#N/A</v>
      </c>
      <c r="AP177" t="e">
        <f t="shared" si="82"/>
        <v>#N/A</v>
      </c>
      <c r="AQ177" t="str">
        <f t="shared" si="83"/>
        <v>n/a</v>
      </c>
      <c r="AR177" t="e">
        <f>+INDEX([1]DETALLE!$AK$2:$AK$841,MATCH(B177,[1]DETALLE!$A$2:$A$841,0))</f>
        <v>#N/A</v>
      </c>
      <c r="AS177" t="str">
        <f>CONCATENATE(B177)</f>
        <v>0C7X371958</v>
      </c>
      <c r="AT177" s="2" t="str">
        <f>IF(IFERROR(VLOOKUP(AS177,[1]Hoja2!$C$1:$AM$841,37,FALSE),"n/a")&lt;&gt;"n/a","a","n/a")</f>
        <v>n/a</v>
      </c>
      <c r="AU177" s="8">
        <f t="shared" si="74"/>
        <v>3</v>
      </c>
      <c r="AV177" t="e">
        <f>VLOOKUP(B177,[1]Hoja2!$C$2:$AO$762,39,FALSE)</f>
        <v>#N/A</v>
      </c>
      <c r="AW177" t="e">
        <f>IF(AU177=AV177,VLOOKUP(B177,[1]Hoja2!$C$2:$AO$762,37,FALSE),IF(AV177&lt;2,VLOOKUP(B177,[1]Hoja2!$C$2:$AO$762,37,FALSE)))</f>
        <v>#N/A</v>
      </c>
      <c r="AX177" t="str">
        <f>B177 &amp; COUNTIF(B$2:B177, B177)</f>
        <v>0C7X3719581</v>
      </c>
      <c r="AY177" t="e">
        <f>VLOOKUP(AX177,[1]Hoja2!$B$2:$AO$762,38,FALSE)</f>
        <v>#N/A</v>
      </c>
      <c r="AZ177" s="9" t="e">
        <f t="shared" si="88"/>
        <v>#N/A</v>
      </c>
    </row>
    <row r="178" spans="1:55" hidden="1" x14ac:dyDescent="0.25">
      <c r="A178">
        <v>68881</v>
      </c>
      <c r="B178" t="s">
        <v>211</v>
      </c>
      <c r="C178">
        <v>2019</v>
      </c>
      <c r="D178" t="s">
        <v>37</v>
      </c>
      <c r="E178" t="s">
        <v>38</v>
      </c>
      <c r="F178">
        <v>3</v>
      </c>
      <c r="G178" t="s">
        <v>44</v>
      </c>
      <c r="H178">
        <v>0</v>
      </c>
      <c r="I178" t="s">
        <v>54</v>
      </c>
      <c r="J178">
        <v>803</v>
      </c>
      <c r="K178">
        <v>1573</v>
      </c>
      <c r="L178">
        <v>0.2</v>
      </c>
      <c r="M178">
        <v>0.6</v>
      </c>
      <c r="N178">
        <v>0.8</v>
      </c>
      <c r="O178">
        <v>1.05</v>
      </c>
      <c r="P178">
        <v>1.1000000000000001</v>
      </c>
      <c r="Q178">
        <v>1.1499999999999999</v>
      </c>
      <c r="R178" t="s">
        <v>46</v>
      </c>
      <c r="S178">
        <v>4</v>
      </c>
      <c r="T178">
        <v>6</v>
      </c>
      <c r="U178" t="s">
        <v>47</v>
      </c>
      <c r="V178" t="s">
        <v>54</v>
      </c>
      <c r="W178" t="s">
        <v>59</v>
      </c>
      <c r="X178">
        <v>2019</v>
      </c>
      <c r="Y178" t="s">
        <v>37</v>
      </c>
      <c r="Z178" t="s">
        <v>38</v>
      </c>
      <c r="AA178">
        <v>3</v>
      </c>
      <c r="AB178">
        <v>0</v>
      </c>
      <c r="AC178">
        <v>8</v>
      </c>
      <c r="AD178">
        <v>0</v>
      </c>
      <c r="AE178">
        <v>0</v>
      </c>
      <c r="AF178">
        <v>1573</v>
      </c>
      <c r="AG178" s="2" t="str">
        <f>IFERROR(VLOOKUP(B178,[1]Hoja2!$C$1:$AM$841,37,FALSE),"n/a")</f>
        <v>n/a</v>
      </c>
      <c r="AH178" s="10" t="e">
        <f>VLOOKUP(AX178,[1]Hoja2!$B$2:$AO$762,17,FALSE)</f>
        <v>#N/A</v>
      </c>
      <c r="AI178" s="10" t="e">
        <f>VLOOKUP(AX178,[1]Hoja2!$B$2:$AO$762,23,FALSE)</f>
        <v>#N/A</v>
      </c>
      <c r="AJ178" s="10" t="e">
        <f>VLOOKUP(AX178,[1]Hoja2!$B$2:$AO$762,28,FALSE)</f>
        <v>#N/A</v>
      </c>
      <c r="AK178" s="10" t="e">
        <f>VLOOKUP(AX178,[1]Hoja2!$B$2:$AO$762,19,FALSE)</f>
        <v>#N/A</v>
      </c>
      <c r="AL178" t="e">
        <f t="shared" si="78"/>
        <v>#N/A</v>
      </c>
      <c r="AM178" t="e">
        <f t="shared" si="79"/>
        <v>#N/A</v>
      </c>
      <c r="AN178" t="e">
        <f t="shared" si="80"/>
        <v>#N/A</v>
      </c>
      <c r="AO178" t="e">
        <f t="shared" si="81"/>
        <v>#N/A</v>
      </c>
      <c r="AP178" t="e">
        <f t="shared" si="82"/>
        <v>#N/A</v>
      </c>
      <c r="AQ178" t="str">
        <f t="shared" si="83"/>
        <v>n/a</v>
      </c>
      <c r="AR178" t="e">
        <f>+INDEX([1]DETALLE!$AK$2:$AK$841,MATCH(B178,[1]DETALLE!$A$2:$A$841,0))</f>
        <v>#N/A</v>
      </c>
      <c r="AS178" t="str">
        <f>CONCATENATE(B178)</f>
        <v>0E2B656981</v>
      </c>
      <c r="AT178" s="2" t="str">
        <f>IF(IFERROR(VLOOKUP(AS178,[1]Hoja2!$C$1:$AM$841,37,FALSE),"n/a")&lt;&gt;"n/a","a","n/a")</f>
        <v>n/a</v>
      </c>
      <c r="AU178" s="8">
        <f t="shared" si="74"/>
        <v>2</v>
      </c>
      <c r="AV178" t="e">
        <f>VLOOKUP(B178,[1]Hoja2!$C$2:$AO$762,39,FALSE)</f>
        <v>#N/A</v>
      </c>
      <c r="AW178" t="e">
        <f>IF(AU178=AV178,VLOOKUP(B178,[1]Hoja2!$C$2:$AO$762,37,FALSE),IF(AV178&lt;2,VLOOKUP(B178,[1]Hoja2!$C$2:$AO$762,37,FALSE)))</f>
        <v>#N/A</v>
      </c>
      <c r="AX178" t="str">
        <f>B178 &amp; COUNTIF(B$2:B178, B178)</f>
        <v>0E2B6569811</v>
      </c>
      <c r="AY178" t="e">
        <f>VLOOKUP(AX178,[1]Hoja2!$B$2:$AO$762,38,FALSE)</f>
        <v>#N/A</v>
      </c>
      <c r="AZ178" s="9" t="e">
        <f t="shared" si="88"/>
        <v>#N/A</v>
      </c>
    </row>
    <row r="179" spans="1:55" x14ac:dyDescent="0.25">
      <c r="A179">
        <v>68892</v>
      </c>
      <c r="B179" t="s">
        <v>78</v>
      </c>
      <c r="C179">
        <v>2019</v>
      </c>
      <c r="D179" t="s">
        <v>37</v>
      </c>
      <c r="E179" t="s">
        <v>38</v>
      </c>
      <c r="F179">
        <v>3</v>
      </c>
      <c r="G179" t="s">
        <v>44</v>
      </c>
      <c r="H179">
        <v>0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S179" t="s">
        <v>33</v>
      </c>
      <c r="T179" t="s">
        <v>33</v>
      </c>
      <c r="V179" t="s">
        <v>34</v>
      </c>
      <c r="W179" t="s">
        <v>50</v>
      </c>
      <c r="X179">
        <v>2019</v>
      </c>
      <c r="Y179" t="s">
        <v>37</v>
      </c>
      <c r="Z179" t="s">
        <v>38</v>
      </c>
      <c r="AA179">
        <v>3</v>
      </c>
      <c r="AB179" t="s">
        <v>33</v>
      </c>
      <c r="AC179">
        <v>0</v>
      </c>
      <c r="AD179">
        <v>0</v>
      </c>
      <c r="AE179">
        <v>0</v>
      </c>
      <c r="AF179">
        <v>0</v>
      </c>
      <c r="AG179" s="2">
        <f>IFERROR(VLOOKUP(B179,[1]Hoja2!$C$1:$AM$841,37,FALSE),"n/a")</f>
        <v>572.00000000000011</v>
      </c>
      <c r="AH179" s="10">
        <f>VLOOKUP(AX179,[1]Hoja2!$B$2:$AO$762,17,FALSE)</f>
        <v>453</v>
      </c>
      <c r="AI179" s="10">
        <f>VLOOKUP(AX179,[1]Hoja2!$B$2:$AO$762,23,FALSE)</f>
        <v>1.05</v>
      </c>
      <c r="AJ179" s="10">
        <f>VLOOKUP(AX179,[1]Hoja2!$B$2:$AO$762,28,FALSE)</f>
        <v>0.79600000000000004</v>
      </c>
      <c r="AK179" s="10" t="str">
        <f>VLOOKUP(AX179,[1]Hoja2!$B$2:$AO$762,19,FALSE)</f>
        <v>A4 Mono MFPs</v>
      </c>
      <c r="AL179">
        <f t="shared" si="78"/>
        <v>0</v>
      </c>
      <c r="AM179">
        <f t="shared" si="79"/>
        <v>0</v>
      </c>
      <c r="AN179">
        <f t="shared" si="80"/>
        <v>0</v>
      </c>
      <c r="AO179">
        <f t="shared" si="81"/>
        <v>0</v>
      </c>
      <c r="AP179">
        <f t="shared" si="82"/>
        <v>0</v>
      </c>
      <c r="AQ179">
        <f t="shared" si="83"/>
        <v>1</v>
      </c>
      <c r="AR179">
        <f>+INDEX([1]Hoja2!$AM$2:$AM$841,MATCH(B179,[1]Hoja2!$C$2:$C$841,0))</f>
        <v>572.00000000000011</v>
      </c>
      <c r="AS179" t="str">
        <f>CONCATENATE(B179)</f>
        <v>0LBP345977</v>
      </c>
      <c r="AT179" s="2">
        <f>IF(COUNTIF(AS179:AS1399,AS179)&lt;2,IFERROR(VLOOKUP(AS179,[1]Hoja2!$C$1:$AM$841,37,FALSE),"n/a"),"b")</f>
        <v>572.00000000000011</v>
      </c>
      <c r="AU179" s="8">
        <f t="shared" si="74"/>
        <v>3</v>
      </c>
      <c r="AV179">
        <f>VLOOKUP(B179,[1]Hoja2!$C$2:$AO$762,39,FALSE)</f>
        <v>2</v>
      </c>
      <c r="AW179" s="5">
        <v>750.75000000000011</v>
      </c>
      <c r="AX179" t="str">
        <f>B179 &amp; COUNTIF(B$2:B179, B179)</f>
        <v>0LBP3459772</v>
      </c>
      <c r="AY179" s="10">
        <f>VLOOKUP(AX179,[1]Hoja2!$B$2:$AO$762,38,FALSE)</f>
        <v>750.75000000000011</v>
      </c>
      <c r="AZ179" s="9">
        <f t="shared" si="88"/>
        <v>0</v>
      </c>
      <c r="BA179">
        <f>IF(Q179="NA",2,IF(OR(G179="INSTALACION NUEVA",G179="Mantenimiento preventivo"),3,IF(AND(AC179&lt;AH179,AL179&lt;&gt;1),4,IF(AY179&gt;AF179,1,0))))</f>
        <v>2</v>
      </c>
      <c r="BB179">
        <f>AE179-AJ179</f>
        <v>-0.79600000000000004</v>
      </c>
      <c r="BC179">
        <f>+_xlfn.IFS(Q179="NA",2,OR(G179="INSTALACION NUEVA",G179="Mantenimiento preventivo"),3,AND(AC179&lt;AH179,AL179&lt;&gt;1),4,AY179&gt;AF179,1,TRUE,0)</f>
        <v>2</v>
      </c>
    </row>
    <row r="180" spans="1:55" hidden="1" x14ac:dyDescent="0.25">
      <c r="A180">
        <v>68896</v>
      </c>
      <c r="B180" t="s">
        <v>222</v>
      </c>
      <c r="C180">
        <v>2019</v>
      </c>
      <c r="D180" t="s">
        <v>37</v>
      </c>
      <c r="E180" t="s">
        <v>38</v>
      </c>
      <c r="F180">
        <v>3</v>
      </c>
      <c r="G180" t="s">
        <v>40</v>
      </c>
      <c r="H180">
        <v>0.5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S180" t="s">
        <v>33</v>
      </c>
      <c r="T180" t="s">
        <v>33</v>
      </c>
      <c r="V180" t="s">
        <v>64</v>
      </c>
      <c r="W180" t="s">
        <v>61</v>
      </c>
      <c r="X180">
        <v>2019</v>
      </c>
      <c r="Y180" t="s">
        <v>37</v>
      </c>
      <c r="Z180" t="s">
        <v>38</v>
      </c>
      <c r="AA180">
        <v>5</v>
      </c>
      <c r="AB180" t="s">
        <v>33</v>
      </c>
      <c r="AC180">
        <v>30</v>
      </c>
      <c r="AD180">
        <v>0</v>
      </c>
      <c r="AE180">
        <v>0</v>
      </c>
      <c r="AF180">
        <v>0</v>
      </c>
      <c r="AG180" s="2" t="str">
        <f>IFERROR(VLOOKUP(B180,[1]Hoja2!$C$1:$AM$841,37,FALSE),"n/a")</f>
        <v>n/a</v>
      </c>
      <c r="AH180" s="10" t="e">
        <f>VLOOKUP(AX180,[1]Hoja2!$B$2:$AO$762,17,FALSE)</f>
        <v>#N/A</v>
      </c>
      <c r="AI180" s="10" t="e">
        <f>VLOOKUP(AX180,[1]Hoja2!$B$2:$AO$762,23,FALSE)</f>
        <v>#N/A</v>
      </c>
      <c r="AJ180" s="10" t="e">
        <f>VLOOKUP(AX180,[1]Hoja2!$B$2:$AO$762,28,FALSE)</f>
        <v>#N/A</v>
      </c>
      <c r="AK180" s="10" t="e">
        <f>VLOOKUP(AX180,[1]Hoja2!$B$2:$AO$762,19,FALSE)</f>
        <v>#N/A</v>
      </c>
      <c r="AL180" t="e">
        <f t="shared" si="78"/>
        <v>#N/A</v>
      </c>
      <c r="AM180" t="e">
        <f t="shared" si="79"/>
        <v>#N/A</v>
      </c>
      <c r="AN180" t="e">
        <f t="shared" si="80"/>
        <v>#N/A</v>
      </c>
      <c r="AO180" t="e">
        <f t="shared" si="81"/>
        <v>#N/A</v>
      </c>
      <c r="AP180" t="e">
        <f t="shared" si="82"/>
        <v>#N/A</v>
      </c>
      <c r="AQ180" t="str">
        <f t="shared" si="83"/>
        <v>n/a</v>
      </c>
      <c r="AR180" t="e">
        <f>+INDEX([1]DETALLE!$AK$2:$AK$841,MATCH(B180,[1]DETALLE!$A$2:$A$841,0))</f>
        <v>#N/A</v>
      </c>
      <c r="AS180" t="str">
        <f>CONCATENATE(B180)</f>
        <v>0MX1204989</v>
      </c>
      <c r="AT180" s="2" t="str">
        <f>IF(IFERROR(VLOOKUP(AS180,[1]Hoja2!$C$1:$AM$841,37,FALSE),"n/a")&lt;&gt;"n/a","a","n/a")</f>
        <v>n/a</v>
      </c>
      <c r="AU180" s="8">
        <f t="shared" si="74"/>
        <v>1</v>
      </c>
      <c r="AV180" t="e">
        <f>VLOOKUP(B180,[1]Hoja2!$C$2:$AO$762,39,FALSE)</f>
        <v>#N/A</v>
      </c>
      <c r="AW180" t="e">
        <f>IF(AU180=AV180,VLOOKUP(B180,[1]Hoja2!$C$2:$AO$762,37,FALSE),IF(AV180&lt;2,VLOOKUP(B180,[1]Hoja2!$C$2:$AO$762,37,FALSE)))</f>
        <v>#N/A</v>
      </c>
      <c r="AX180" t="str">
        <f>B180 &amp; COUNTIF(B$2:B180, B180)</f>
        <v>0MX12049891</v>
      </c>
      <c r="AY180" t="e">
        <f>VLOOKUP(AX180,[1]Hoja2!$B$2:$AO$762,38,FALSE)</f>
        <v>#N/A</v>
      </c>
      <c r="AZ180" s="9" t="e">
        <f t="shared" si="88"/>
        <v>#N/A</v>
      </c>
    </row>
    <row r="181" spans="1:55" x14ac:dyDescent="0.25">
      <c r="A181">
        <v>68899</v>
      </c>
      <c r="B181" t="s">
        <v>206</v>
      </c>
      <c r="C181">
        <v>2019</v>
      </c>
      <c r="D181" t="s">
        <v>37</v>
      </c>
      <c r="E181" t="s">
        <v>38</v>
      </c>
      <c r="F181">
        <v>3</v>
      </c>
      <c r="G181" t="s">
        <v>40</v>
      </c>
      <c r="H181">
        <v>2.9166669999999999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S181" t="s">
        <v>33</v>
      </c>
      <c r="T181" t="s">
        <v>33</v>
      </c>
      <c r="V181" t="s">
        <v>34</v>
      </c>
      <c r="W181" t="s">
        <v>55</v>
      </c>
      <c r="X181">
        <v>2019</v>
      </c>
      <c r="Y181" t="s">
        <v>37</v>
      </c>
      <c r="Z181" t="s">
        <v>38</v>
      </c>
      <c r="AA181">
        <v>5</v>
      </c>
      <c r="AB181" t="s">
        <v>33</v>
      </c>
      <c r="AC181">
        <v>0</v>
      </c>
      <c r="AD181">
        <v>0</v>
      </c>
      <c r="AE181">
        <v>0</v>
      </c>
      <c r="AF181">
        <v>0</v>
      </c>
      <c r="AG181" s="2">
        <f>IFERROR(VLOOKUP(B181,[1]Hoja2!$C$1:$AM$841,37,FALSE),"n/a")</f>
        <v>750.75000000000011</v>
      </c>
      <c r="AH181" s="10">
        <f>VLOOKUP(AX181,[1]Hoja2!$B$2:$AO$762,17,FALSE)</f>
        <v>579</v>
      </c>
      <c r="AI181" s="10">
        <f>VLOOKUP(AX181,[1]Hoja2!$B$2:$AO$762,23,FALSE)</f>
        <v>1.05</v>
      </c>
      <c r="AJ181" s="10">
        <f>VLOOKUP(AX181,[1]Hoja2!$B$2:$AO$762,28,FALSE)</f>
        <v>0.58399999999999996</v>
      </c>
      <c r="AK181" s="10" t="str">
        <f>VLOOKUP(AX181,[1]Hoja2!$B$2:$AO$762,19,FALSE)</f>
        <v>A4 Mono MFPs</v>
      </c>
      <c r="AL181">
        <f t="shared" si="78"/>
        <v>0</v>
      </c>
      <c r="AM181">
        <f t="shared" si="79"/>
        <v>0</v>
      </c>
      <c r="AN181">
        <f t="shared" si="80"/>
        <v>0</v>
      </c>
      <c r="AO181">
        <f t="shared" si="81"/>
        <v>0</v>
      </c>
      <c r="AP181">
        <f t="shared" si="82"/>
        <v>0</v>
      </c>
      <c r="AQ181">
        <f t="shared" si="83"/>
        <v>1</v>
      </c>
      <c r="AR181">
        <f>+INDEX([1]Hoja2!$AM$2:$AM$841,MATCH(B181,[1]Hoja2!$C$2:$C$841,0))</f>
        <v>750.75000000000011</v>
      </c>
      <c r="AS181" t="str">
        <f>CONCATENATE(B181,F181-1)</f>
        <v>0C4X0118692</v>
      </c>
      <c r="AT181" s="2">
        <f>IFERROR(VLOOKUP(AS181,[1]Hoja2!$A$1:$AM$841,38,FALSE),"n/a")</f>
        <v>0</v>
      </c>
      <c r="AU181" s="8">
        <f t="shared" si="74"/>
        <v>1</v>
      </c>
      <c r="AV181">
        <f>VLOOKUP(B181,[1]Hoja2!$C$2:$AO$762,39,FALSE)</f>
        <v>1</v>
      </c>
      <c r="AW181">
        <f>IF(AU181=AV181,VLOOKUP(B181,[1]Hoja2!$C$2:$AO$762,37,FALSE),IF(AV181&lt;2,VLOOKUP(B181,[1]Hoja2!$C$2:$AO$762,37,FALSE)))</f>
        <v>750.75000000000011</v>
      </c>
      <c r="AX181" t="str">
        <f>B181 &amp; COUNTIF(B$2:B181, B181)</f>
        <v>0C4X0118691</v>
      </c>
      <c r="AY181" s="10">
        <f>VLOOKUP(AX181,[1]Hoja2!$B$2:$AO$762,38,FALSE)</f>
        <v>750.75000000000011</v>
      </c>
      <c r="AZ181" s="9">
        <f t="shared" si="88"/>
        <v>0</v>
      </c>
      <c r="BA181">
        <f t="shared" ref="BA181:BA182" si="101">IF(Q181="NA",2,IF(OR(G181="INSTALACION NUEVA",G181="Mantenimiento preventivo"),3,IF(AND(AC181&lt;AH181,AL181&lt;&gt;1),4,IF(AY181&gt;AF181,1,0))))</f>
        <v>2</v>
      </c>
      <c r="BB181">
        <f t="shared" ref="BB181:BB182" si="102">AE181-AJ181</f>
        <v>-0.58399999999999996</v>
      </c>
      <c r="BC181">
        <f t="shared" ref="BC181:BC182" si="103">+_xlfn.IFS(Q181="NA",2,OR(G181="INSTALACION NUEVA",G181="Mantenimiento preventivo"),3,AND(AC181&lt;AH181,AL181&lt;&gt;1),4,AY181&gt;AF181,1,TRUE,0)</f>
        <v>2</v>
      </c>
    </row>
    <row r="182" spans="1:55" x14ac:dyDescent="0.25">
      <c r="A182">
        <v>68900</v>
      </c>
      <c r="B182" t="s">
        <v>138</v>
      </c>
      <c r="C182">
        <v>2019</v>
      </c>
      <c r="D182" t="s">
        <v>37</v>
      </c>
      <c r="E182" t="s">
        <v>38</v>
      </c>
      <c r="F182">
        <v>3</v>
      </c>
      <c r="G182" t="s">
        <v>40</v>
      </c>
      <c r="H182">
        <v>0</v>
      </c>
      <c r="I182" t="s">
        <v>53</v>
      </c>
      <c r="J182">
        <v>655</v>
      </c>
      <c r="K182">
        <v>1365</v>
      </c>
      <c r="L182">
        <v>0</v>
      </c>
      <c r="M182">
        <v>0</v>
      </c>
      <c r="N182">
        <v>0.6</v>
      </c>
      <c r="O182">
        <v>0.8</v>
      </c>
      <c r="P182">
        <v>1.05</v>
      </c>
      <c r="Q182">
        <v>1.1000000000000001</v>
      </c>
      <c r="R182" t="s">
        <v>46</v>
      </c>
      <c r="S182">
        <v>5</v>
      </c>
      <c r="T182">
        <v>9</v>
      </c>
      <c r="U182" t="s">
        <v>47</v>
      </c>
      <c r="V182" t="s">
        <v>54</v>
      </c>
      <c r="W182" t="s">
        <v>55</v>
      </c>
      <c r="X182">
        <v>2019</v>
      </c>
      <c r="Y182" t="s">
        <v>37</v>
      </c>
      <c r="Z182" t="s">
        <v>38</v>
      </c>
      <c r="AA182">
        <v>5</v>
      </c>
      <c r="AB182">
        <v>0</v>
      </c>
      <c r="AC182">
        <v>2</v>
      </c>
      <c r="AD182">
        <v>0</v>
      </c>
      <c r="AE182">
        <v>0</v>
      </c>
      <c r="AF182">
        <v>0</v>
      </c>
      <c r="AG182" s="2">
        <f>IFERROR(VLOOKUP(B182,[1]Hoja2!$C$1:$AM$841,37,FALSE),"n/a")</f>
        <v>0</v>
      </c>
      <c r="AH182" s="10">
        <f>VLOOKUP(AX182,[1]Hoja2!$B$2:$AO$762,17,FALSE)</f>
        <v>10</v>
      </c>
      <c r="AI182" s="10">
        <f>VLOOKUP(AX182,[1]Hoja2!$B$2:$AO$762,23,FALSE)</f>
        <v>0.6</v>
      </c>
      <c r="AJ182" s="10">
        <f>VLOOKUP(AX182,[1]Hoja2!$B$2:$AO$762,28,FALSE)</f>
        <v>0</v>
      </c>
      <c r="AK182" s="10" t="str">
        <f>VLOOKUP(AX182,[1]Hoja2!$B$2:$AO$762,19,FALSE)</f>
        <v>A3 Professional Color Laser MFPs</v>
      </c>
      <c r="AL182">
        <f t="shared" si="78"/>
        <v>0</v>
      </c>
      <c r="AM182">
        <f t="shared" si="79"/>
        <v>0</v>
      </c>
      <c r="AN182">
        <f t="shared" si="80"/>
        <v>0</v>
      </c>
      <c r="AO182">
        <f t="shared" si="81"/>
        <v>1</v>
      </c>
      <c r="AP182">
        <f t="shared" si="82"/>
        <v>1</v>
      </c>
      <c r="AQ182">
        <f t="shared" si="83"/>
        <v>0</v>
      </c>
      <c r="AR182">
        <f>+INDEX([1]Hoja2!$AM$2:$AM$841,MATCH(B182,[1]Hoja2!$C$2:$C$841,0))</f>
        <v>0</v>
      </c>
      <c r="AS182" t="str">
        <f>CONCATENATE(B182,F182-1)</f>
        <v>0VGW6320642</v>
      </c>
      <c r="AT182" s="2">
        <f>IFERROR(VLOOKUP(AS182,[1]Hoja2!$A$1:$AM$841,38,FALSE),"n/a")</f>
        <v>0</v>
      </c>
      <c r="AU182" s="8">
        <f t="shared" si="74"/>
        <v>4</v>
      </c>
      <c r="AV182">
        <f>VLOOKUP(B182,[1]Hoja2!$C$2:$AO$762,39,FALSE)</f>
        <v>4</v>
      </c>
      <c r="AW182">
        <f>IF(AU182=AV182,VLOOKUP(B182,[1]Hoja2!$C$2:$AO$762,37,FALSE),IF(AV182&lt;2,VLOOKUP(B182,[1]Hoja2!$C$2:$AO$762,37,FALSE)))</f>
        <v>0</v>
      </c>
      <c r="AX182" t="str">
        <f>B182 &amp; COUNTIF(B$2:B182, B182)</f>
        <v>0VGW6320642</v>
      </c>
      <c r="AY182" s="10">
        <f>VLOOKUP(AX182,[1]Hoja2!$B$2:$AO$762,38,FALSE)</f>
        <v>819</v>
      </c>
      <c r="AZ182" s="9">
        <f t="shared" si="88"/>
        <v>0</v>
      </c>
      <c r="BA182">
        <f t="shared" si="101"/>
        <v>4</v>
      </c>
      <c r="BB182">
        <f t="shared" si="102"/>
        <v>0</v>
      </c>
      <c r="BC182">
        <f t="shared" si="103"/>
        <v>4</v>
      </c>
    </row>
    <row r="183" spans="1:55" hidden="1" x14ac:dyDescent="0.25">
      <c r="A183">
        <v>68901</v>
      </c>
      <c r="B183" t="s">
        <v>716</v>
      </c>
      <c r="C183">
        <v>2019</v>
      </c>
      <c r="D183" t="s">
        <v>37</v>
      </c>
      <c r="E183" t="s">
        <v>38</v>
      </c>
      <c r="F183">
        <v>3</v>
      </c>
      <c r="G183" t="s">
        <v>44</v>
      </c>
      <c r="H183">
        <v>0</v>
      </c>
      <c r="I183" t="s">
        <v>64</v>
      </c>
      <c r="J183">
        <v>655</v>
      </c>
      <c r="K183">
        <v>1365</v>
      </c>
      <c r="L183">
        <v>0</v>
      </c>
      <c r="M183">
        <v>0</v>
      </c>
      <c r="N183">
        <v>0.6</v>
      </c>
      <c r="O183">
        <v>0.8</v>
      </c>
      <c r="P183">
        <v>1.05</v>
      </c>
      <c r="Q183">
        <v>1.1000000000000001</v>
      </c>
      <c r="R183" t="s">
        <v>46</v>
      </c>
      <c r="S183">
        <v>5</v>
      </c>
      <c r="T183">
        <v>9</v>
      </c>
      <c r="U183" t="s">
        <v>47</v>
      </c>
      <c r="V183" t="s">
        <v>64</v>
      </c>
      <c r="W183" t="s">
        <v>50</v>
      </c>
      <c r="X183">
        <v>2019</v>
      </c>
      <c r="Y183" t="s">
        <v>37</v>
      </c>
      <c r="Z183" t="s">
        <v>38</v>
      </c>
      <c r="AA183">
        <v>3</v>
      </c>
      <c r="AB183">
        <v>1</v>
      </c>
      <c r="AC183">
        <v>36</v>
      </c>
      <c r="AD183">
        <v>0</v>
      </c>
      <c r="AE183">
        <v>0</v>
      </c>
      <c r="AF183">
        <v>0</v>
      </c>
      <c r="AG183" s="2" t="str">
        <f>IFERROR(VLOOKUP(B183,[1]Hoja2!$C$1:$AM$841,37,FALSE),"n/a")</f>
        <v>n/a</v>
      </c>
      <c r="AH183" s="10" t="e">
        <f>VLOOKUP(AX183,[1]Hoja2!$B$2:$AO$762,17,FALSE)</f>
        <v>#N/A</v>
      </c>
      <c r="AI183" s="10" t="e">
        <f>VLOOKUP(AX183,[1]Hoja2!$B$2:$AO$762,23,FALSE)</f>
        <v>#N/A</v>
      </c>
      <c r="AJ183" s="10" t="e">
        <f>VLOOKUP(AX183,[1]Hoja2!$B$2:$AO$762,28,FALSE)</f>
        <v>#N/A</v>
      </c>
      <c r="AK183" s="10" t="e">
        <f>VLOOKUP(AX183,[1]Hoja2!$B$2:$AO$762,19,FALSE)</f>
        <v>#N/A</v>
      </c>
      <c r="AL183" t="e">
        <f t="shared" si="78"/>
        <v>#N/A</v>
      </c>
      <c r="AM183" t="e">
        <f t="shared" si="79"/>
        <v>#N/A</v>
      </c>
      <c r="AN183" t="e">
        <f t="shared" si="80"/>
        <v>#N/A</v>
      </c>
      <c r="AO183" t="e">
        <f t="shared" si="81"/>
        <v>#N/A</v>
      </c>
      <c r="AP183" t="e">
        <f t="shared" si="82"/>
        <v>#N/A</v>
      </c>
      <c r="AQ183" t="str">
        <f t="shared" si="83"/>
        <v>n/a</v>
      </c>
      <c r="AR183" t="e">
        <f>+INDEX([1]DETALLE!$AK$2:$AK$841,MATCH(B183,[1]DETALLE!$A$2:$A$841,0))</f>
        <v>#N/A</v>
      </c>
      <c r="AS183" t="str">
        <f>CONCATENATE(B183)</f>
        <v>02TX062470</v>
      </c>
      <c r="AT183" s="2" t="str">
        <f>IF(IFERROR(VLOOKUP(AS183,[1]Hoja2!$C$1:$AM$841,37,FALSE),"n/a")&lt;&gt;"n/a","a","n/a")</f>
        <v>n/a</v>
      </c>
      <c r="AU183" s="8">
        <f t="shared" si="74"/>
        <v>1</v>
      </c>
      <c r="AV183" t="e">
        <f>VLOOKUP(B183,[1]Hoja2!$C$2:$AO$762,39,FALSE)</f>
        <v>#N/A</v>
      </c>
      <c r="AW183" t="e">
        <f>IF(AU183=AV183,VLOOKUP(B183,[1]Hoja2!$C$2:$AO$762,37,FALSE),IF(AV183&lt;2,VLOOKUP(B183,[1]Hoja2!$C$2:$AO$762,37,FALSE)))</f>
        <v>#N/A</v>
      </c>
      <c r="AX183" t="str">
        <f>B183 &amp; COUNTIF(B$2:B183, B183)</f>
        <v>02TX0624701</v>
      </c>
      <c r="AY183" t="e">
        <f>VLOOKUP(AX183,[1]Hoja2!$B$2:$AO$762,38,FALSE)</f>
        <v>#N/A</v>
      </c>
      <c r="AZ183" s="9" t="e">
        <f t="shared" si="88"/>
        <v>#N/A</v>
      </c>
    </row>
    <row r="184" spans="1:55" hidden="1" x14ac:dyDescent="0.25">
      <c r="A184">
        <v>68919</v>
      </c>
      <c r="B184" t="s">
        <v>717</v>
      </c>
      <c r="C184">
        <v>2019</v>
      </c>
      <c r="D184" t="s">
        <v>37</v>
      </c>
      <c r="E184" t="s">
        <v>38</v>
      </c>
      <c r="F184">
        <v>3</v>
      </c>
      <c r="G184" t="s">
        <v>44</v>
      </c>
      <c r="H184">
        <v>0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S184" t="s">
        <v>33</v>
      </c>
      <c r="T184" t="s">
        <v>33</v>
      </c>
      <c r="V184" t="s">
        <v>34</v>
      </c>
      <c r="W184" t="s">
        <v>50</v>
      </c>
      <c r="X184">
        <v>2019</v>
      </c>
      <c r="Y184" t="s">
        <v>37</v>
      </c>
      <c r="Z184" t="s">
        <v>38</v>
      </c>
      <c r="AA184">
        <v>3</v>
      </c>
      <c r="AB184" t="s">
        <v>33</v>
      </c>
      <c r="AC184">
        <v>13</v>
      </c>
      <c r="AD184">
        <v>0</v>
      </c>
      <c r="AE184">
        <v>0</v>
      </c>
      <c r="AF184">
        <v>0</v>
      </c>
      <c r="AG184" s="2" t="str">
        <f>IFERROR(VLOOKUP(B184,[1]Hoja2!$C$1:$AM$841,37,FALSE),"n/a")</f>
        <v>n/a</v>
      </c>
      <c r="AH184" s="10" t="e">
        <f>VLOOKUP(AX184,[1]Hoja2!$B$2:$AO$762,17,FALSE)</f>
        <v>#N/A</v>
      </c>
      <c r="AI184" s="10" t="e">
        <f>VLOOKUP(AX184,[1]Hoja2!$B$2:$AO$762,23,FALSE)</f>
        <v>#N/A</v>
      </c>
      <c r="AJ184" s="10" t="e">
        <f>VLOOKUP(AX184,[1]Hoja2!$B$2:$AO$762,28,FALSE)</f>
        <v>#N/A</v>
      </c>
      <c r="AK184" s="10" t="e">
        <f>VLOOKUP(AX184,[1]Hoja2!$B$2:$AO$762,19,FALSE)</f>
        <v>#N/A</v>
      </c>
      <c r="AL184" t="e">
        <f t="shared" si="78"/>
        <v>#N/A</v>
      </c>
      <c r="AM184" t="e">
        <f t="shared" si="79"/>
        <v>#N/A</v>
      </c>
      <c r="AN184" t="e">
        <f t="shared" si="80"/>
        <v>#N/A</v>
      </c>
      <c r="AO184" t="e">
        <f t="shared" si="81"/>
        <v>#N/A</v>
      </c>
      <c r="AP184" t="e">
        <f t="shared" si="82"/>
        <v>#N/A</v>
      </c>
      <c r="AQ184" t="str">
        <f t="shared" si="83"/>
        <v>n/a</v>
      </c>
      <c r="AR184" t="e">
        <f>+INDEX([1]DETALLE!$AK$2:$AK$841,MATCH(B184,[1]DETALLE!$A$2:$A$841,0))</f>
        <v>#N/A</v>
      </c>
      <c r="AS184" t="str">
        <f>CONCATENATE(B184)</f>
        <v>09HB331831</v>
      </c>
      <c r="AT184" s="2" t="str">
        <f>IF(IFERROR(VLOOKUP(AS184,[1]Hoja2!$C$1:$AM$841,37,FALSE),"n/a")&lt;&gt;"n/a","a","n/a")</f>
        <v>n/a</v>
      </c>
      <c r="AU184" s="8">
        <f t="shared" si="74"/>
        <v>1</v>
      </c>
      <c r="AV184" t="e">
        <f>VLOOKUP(B184,[1]Hoja2!$C$2:$AO$762,39,FALSE)</f>
        <v>#N/A</v>
      </c>
      <c r="AW184" t="e">
        <f>IF(AU184=AV184,VLOOKUP(B184,[1]Hoja2!$C$2:$AO$762,37,FALSE),IF(AV184&lt;2,VLOOKUP(B184,[1]Hoja2!$C$2:$AO$762,37,FALSE)))</f>
        <v>#N/A</v>
      </c>
      <c r="AX184" t="str">
        <f>B184 &amp; COUNTIF(B$2:B184, B184)</f>
        <v>09HB3318311</v>
      </c>
      <c r="AY184" t="e">
        <f>VLOOKUP(AX184,[1]Hoja2!$B$2:$AO$762,38,FALSE)</f>
        <v>#N/A</v>
      </c>
      <c r="AZ184" s="9" t="e">
        <f t="shared" si="88"/>
        <v>#N/A</v>
      </c>
    </row>
    <row r="185" spans="1:55" x14ac:dyDescent="0.25">
      <c r="A185">
        <v>68923</v>
      </c>
      <c r="B185" t="s">
        <v>135</v>
      </c>
      <c r="C185">
        <v>2019</v>
      </c>
      <c r="D185" t="s">
        <v>37</v>
      </c>
      <c r="E185" t="s">
        <v>38</v>
      </c>
      <c r="F185">
        <v>3</v>
      </c>
      <c r="G185" t="s">
        <v>40</v>
      </c>
      <c r="H185">
        <v>0.78333339999999996</v>
      </c>
      <c r="I185" t="s">
        <v>91</v>
      </c>
      <c r="J185">
        <v>803</v>
      </c>
      <c r="K185">
        <v>1573</v>
      </c>
      <c r="L185">
        <v>0.2</v>
      </c>
      <c r="M185">
        <v>0.6</v>
      </c>
      <c r="N185">
        <v>0.8</v>
      </c>
      <c r="O185">
        <v>1.05</v>
      </c>
      <c r="P185">
        <v>1.1000000000000001</v>
      </c>
      <c r="Q185">
        <v>1.1499999999999999</v>
      </c>
      <c r="R185" t="s">
        <v>46</v>
      </c>
      <c r="S185">
        <v>4</v>
      </c>
      <c r="T185">
        <v>6</v>
      </c>
      <c r="U185" t="s">
        <v>47</v>
      </c>
      <c r="V185" t="s">
        <v>91</v>
      </c>
      <c r="W185" t="s">
        <v>50</v>
      </c>
      <c r="X185">
        <v>2019</v>
      </c>
      <c r="Y185" t="s">
        <v>37</v>
      </c>
      <c r="Z185" t="s">
        <v>38</v>
      </c>
      <c r="AA185">
        <v>5</v>
      </c>
      <c r="AB185">
        <v>0</v>
      </c>
      <c r="AC185">
        <v>2</v>
      </c>
      <c r="AD185">
        <v>0.2</v>
      </c>
      <c r="AE185">
        <v>0.19583334999999999</v>
      </c>
      <c r="AF185">
        <v>314.60000000000002</v>
      </c>
      <c r="AG185" s="2">
        <f>IFERROR(VLOOKUP(B185,[1]Hoja2!$C$1:$AM$841,37,FALSE),"n/a")</f>
        <v>943.80000000000007</v>
      </c>
      <c r="AH185" s="10">
        <f>VLOOKUP(AX185,[1]Hoja2!$B$2:$AO$762,17,FALSE)</f>
        <v>7</v>
      </c>
      <c r="AI185" s="10">
        <f>VLOOKUP(AX185,[1]Hoja2!$B$2:$AO$762,23,FALSE)</f>
        <v>0.8</v>
      </c>
      <c r="AJ185" s="10">
        <f>VLOOKUP(AX185,[1]Hoja2!$B$2:$AO$762,28,FALSE)</f>
        <v>0.29249999999999998</v>
      </c>
      <c r="AK185" s="10" t="str">
        <f>VLOOKUP(AX185,[1]Hoja2!$B$2:$AO$762,19,FALSE)</f>
        <v>WF Mono Systems and Legacy Color</v>
      </c>
      <c r="AL185">
        <f t="shared" si="78"/>
        <v>0</v>
      </c>
      <c r="AM185">
        <f t="shared" si="79"/>
        <v>0</v>
      </c>
      <c r="AN185">
        <f t="shared" si="80"/>
        <v>0</v>
      </c>
      <c r="AO185">
        <f t="shared" si="81"/>
        <v>0</v>
      </c>
      <c r="AP185">
        <f t="shared" si="82"/>
        <v>1</v>
      </c>
      <c r="AQ185">
        <f t="shared" si="83"/>
        <v>1</v>
      </c>
      <c r="AR185">
        <f>+INDEX([1]Hoja2!$AM$2:$AM$841,MATCH(B185,[1]Hoja2!$C$2:$C$841,0))</f>
        <v>943.80000000000007</v>
      </c>
      <c r="AS185" t="str">
        <f t="shared" si="84"/>
        <v>0PW41522923</v>
      </c>
      <c r="AT185" s="5">
        <v>1258.4000000000003</v>
      </c>
      <c r="AU185" s="8">
        <f t="shared" si="74"/>
        <v>5</v>
      </c>
      <c r="AV185">
        <f>VLOOKUP(B185,[1]Hoja2!$C$2:$AO$762,39,FALSE)</f>
        <v>2</v>
      </c>
      <c r="AW185" t="b">
        <f>IF(AU185=AV185,VLOOKUP(B185,[1]Hoja2!$C$2:$AO$762,37,FALSE),IF(AV185&lt;2,VLOOKUP(B185,[1]Hoja2!$C$2:$AO$762,37,FALSE)))</f>
        <v>0</v>
      </c>
      <c r="AX185" t="str">
        <f>B185 &amp; COUNTIF(B$2:B185, B185)</f>
        <v>0PW41522922</v>
      </c>
      <c r="AY185" s="10">
        <f>VLOOKUP(AX185,[1]Hoja2!$B$2:$AO$762,38,FALSE)</f>
        <v>1258.4000000000003</v>
      </c>
      <c r="AZ185" s="9">
        <f t="shared" si="88"/>
        <v>0</v>
      </c>
      <c r="BA185">
        <f t="shared" ref="BA185:BA188" si="104">IF(Q185="NA",2,IF(OR(G185="INSTALACION NUEVA",G185="Mantenimiento preventivo"),3,IF(AND(AC185&lt;AH185,AL185&lt;&gt;1),4,IF(AY185&gt;AF185,1,0))))</f>
        <v>4</v>
      </c>
      <c r="BB185">
        <f t="shared" ref="BB185:BB188" si="105">AE185-AJ185</f>
        <v>-9.6666649999999993E-2</v>
      </c>
      <c r="BC185">
        <f t="shared" ref="BC185:BC188" si="106">+_xlfn.IFS(Q185="NA",2,OR(G185="INSTALACION NUEVA",G185="Mantenimiento preventivo"),3,AND(AC185&lt;AH185,AL185&lt;&gt;1),4,AY185&gt;AF185,1,TRUE,0)</f>
        <v>4</v>
      </c>
    </row>
    <row r="186" spans="1:55" x14ac:dyDescent="0.25">
      <c r="A186">
        <v>68925</v>
      </c>
      <c r="B186" t="s">
        <v>225</v>
      </c>
      <c r="C186">
        <v>2019</v>
      </c>
      <c r="D186" t="s">
        <v>37</v>
      </c>
      <c r="E186" t="s">
        <v>38</v>
      </c>
      <c r="F186">
        <v>3</v>
      </c>
      <c r="G186" t="s">
        <v>40</v>
      </c>
      <c r="H186">
        <v>1.1666669999999999</v>
      </c>
      <c r="I186" t="s">
        <v>54</v>
      </c>
      <c r="J186">
        <v>803</v>
      </c>
      <c r="K186">
        <v>1573</v>
      </c>
      <c r="L186">
        <v>0.2</v>
      </c>
      <c r="M186">
        <v>0.6</v>
      </c>
      <c r="N186">
        <v>0.8</v>
      </c>
      <c r="O186">
        <v>1.05</v>
      </c>
      <c r="P186">
        <v>1.1000000000000001</v>
      </c>
      <c r="Q186">
        <v>1.1499999999999999</v>
      </c>
      <c r="R186" t="s">
        <v>46</v>
      </c>
      <c r="S186">
        <v>4</v>
      </c>
      <c r="T186">
        <v>6</v>
      </c>
      <c r="U186" t="s">
        <v>47</v>
      </c>
      <c r="V186" t="s">
        <v>54</v>
      </c>
      <c r="W186" t="s">
        <v>50</v>
      </c>
      <c r="X186">
        <v>2019</v>
      </c>
      <c r="Y186" t="s">
        <v>37</v>
      </c>
      <c r="Z186" t="s">
        <v>38</v>
      </c>
      <c r="AA186">
        <v>4</v>
      </c>
      <c r="AB186">
        <v>0</v>
      </c>
      <c r="AC186">
        <v>28</v>
      </c>
      <c r="AD186">
        <v>1.05</v>
      </c>
      <c r="AE186">
        <v>0.29166674999999997</v>
      </c>
      <c r="AF186">
        <v>1651.65</v>
      </c>
      <c r="AG186" s="2">
        <f>IFERROR(VLOOKUP(B186,[1]Hoja2!$C$1:$AM$841,37,FALSE),"n/a")</f>
        <v>943.80000000000007</v>
      </c>
      <c r="AH186" s="10">
        <f>VLOOKUP(AX186,[1]Hoja2!$B$2:$AO$762,17,FALSE)</f>
        <v>5</v>
      </c>
      <c r="AI186" s="10">
        <f>VLOOKUP(AX186,[1]Hoja2!$B$2:$AO$762,23,FALSE)</f>
        <v>0.6</v>
      </c>
      <c r="AJ186" s="10">
        <f>VLOOKUP(AX186,[1]Hoja2!$B$2:$AO$762,28,FALSE)</f>
        <v>0.255</v>
      </c>
      <c r="AK186" s="10" t="str">
        <f>VLOOKUP(AX186,[1]Hoja2!$B$2:$AO$762,19,FALSE)</f>
        <v>Entry Production Color Low/Mid</v>
      </c>
      <c r="AL186">
        <f t="shared" si="78"/>
        <v>0</v>
      </c>
      <c r="AM186">
        <f t="shared" si="79"/>
        <v>0</v>
      </c>
      <c r="AN186">
        <f t="shared" si="80"/>
        <v>0</v>
      </c>
      <c r="AO186">
        <f t="shared" si="81"/>
        <v>0</v>
      </c>
      <c r="AP186">
        <f t="shared" si="82"/>
        <v>1</v>
      </c>
      <c r="AQ186">
        <f t="shared" si="83"/>
        <v>0</v>
      </c>
      <c r="AR186">
        <f>+INDEX([1]Hoja2!$AM$2:$AM$841,MATCH(B186,[1]Hoja2!$C$2:$C$841,0))</f>
        <v>943.80000000000007</v>
      </c>
      <c r="AS186" t="str">
        <f t="shared" si="84"/>
        <v>0XPN3969723</v>
      </c>
      <c r="AT186" s="2">
        <f>IFERROR(VLOOKUP(AS186,[1]Hoja2!$A$1:$AM$841,38,FALSE),"n/a")</f>
        <v>0</v>
      </c>
      <c r="AU186" s="8">
        <f t="shared" si="74"/>
        <v>3</v>
      </c>
      <c r="AV186">
        <f>VLOOKUP(B186,[1]Hoja2!$C$2:$AO$762,39,FALSE)</f>
        <v>2</v>
      </c>
      <c r="AW186" t="b">
        <f>IF(AU186=AV186,VLOOKUP(B186,[1]Hoja2!$C$2:$AO$762,37,FALSE),IF(AV186&lt;2,VLOOKUP(B186,[1]Hoja2!$C$2:$AO$762,37,FALSE)))</f>
        <v>0</v>
      </c>
      <c r="AX186" t="str">
        <f>B186 &amp; COUNTIF(B$2:B186, B186)</f>
        <v>0XPN3969721</v>
      </c>
      <c r="AY186" s="10">
        <f>VLOOKUP(AX186,[1]Hoja2!$B$2:$AO$762,38,FALSE)</f>
        <v>943.80000000000007</v>
      </c>
      <c r="AZ186" s="9">
        <f t="shared" si="88"/>
        <v>0</v>
      </c>
      <c r="BA186">
        <f t="shared" si="104"/>
        <v>0</v>
      </c>
      <c r="BB186">
        <f t="shared" si="105"/>
        <v>3.666674999999997E-2</v>
      </c>
      <c r="BC186">
        <f t="shared" si="106"/>
        <v>0</v>
      </c>
    </row>
    <row r="187" spans="1:55" x14ac:dyDescent="0.25">
      <c r="A187">
        <v>68927</v>
      </c>
      <c r="B187" t="s">
        <v>69</v>
      </c>
      <c r="C187">
        <v>2019</v>
      </c>
      <c r="D187" t="s">
        <v>37</v>
      </c>
      <c r="E187" t="s">
        <v>38</v>
      </c>
      <c r="F187">
        <v>3</v>
      </c>
      <c r="G187" t="s">
        <v>40</v>
      </c>
      <c r="H187">
        <v>1.2166669999999999</v>
      </c>
      <c r="I187" t="s">
        <v>58</v>
      </c>
      <c r="J187">
        <v>655</v>
      </c>
      <c r="K187">
        <v>1365</v>
      </c>
      <c r="L187">
        <v>0</v>
      </c>
      <c r="M187">
        <v>0</v>
      </c>
      <c r="N187">
        <v>0.6</v>
      </c>
      <c r="O187">
        <v>0.8</v>
      </c>
      <c r="P187">
        <v>1.05</v>
      </c>
      <c r="Q187">
        <v>1.1000000000000001</v>
      </c>
      <c r="R187" t="s">
        <v>46</v>
      </c>
      <c r="S187">
        <v>5</v>
      </c>
      <c r="T187">
        <v>9</v>
      </c>
      <c r="U187" t="s">
        <v>47</v>
      </c>
      <c r="V187" t="s">
        <v>58</v>
      </c>
      <c r="W187" t="s">
        <v>59</v>
      </c>
      <c r="X187">
        <v>2019</v>
      </c>
      <c r="Y187" t="s">
        <v>37</v>
      </c>
      <c r="Z187" t="s">
        <v>38</v>
      </c>
      <c r="AA187">
        <v>3</v>
      </c>
      <c r="AB187">
        <v>0</v>
      </c>
      <c r="AC187">
        <v>1</v>
      </c>
      <c r="AD187">
        <v>0</v>
      </c>
      <c r="AE187">
        <v>0.24333340000000001</v>
      </c>
      <c r="AF187">
        <v>0</v>
      </c>
      <c r="AG187" s="2">
        <f>IFERROR(VLOOKUP(B187,[1]Hoja2!$C$1:$AM$841,37,FALSE),"n/a")</f>
        <v>0</v>
      </c>
      <c r="AH187" s="10">
        <f>VLOOKUP(AX187,[1]Hoja2!$B$2:$AO$762,17,FALSE)</f>
        <v>2</v>
      </c>
      <c r="AI187" s="10">
        <f>VLOOKUP(AX187,[1]Hoja2!$B$2:$AO$762,23,FALSE)</f>
        <v>0</v>
      </c>
      <c r="AJ187" s="10">
        <f>VLOOKUP(AX187,[1]Hoja2!$B$2:$AO$762,28,FALSE)</f>
        <v>0.42599999999999999</v>
      </c>
      <c r="AK187" s="10" t="str">
        <f>VLOOKUP(AX187,[1]Hoja2!$B$2:$AO$762,19,FALSE)</f>
        <v>Departmental Digital</v>
      </c>
      <c r="AL187">
        <f t="shared" si="78"/>
        <v>1</v>
      </c>
      <c r="AM187">
        <f t="shared" si="79"/>
        <v>0</v>
      </c>
      <c r="AN187">
        <f t="shared" si="80"/>
        <v>1</v>
      </c>
      <c r="AO187">
        <f t="shared" si="81"/>
        <v>0</v>
      </c>
      <c r="AP187">
        <f t="shared" si="82"/>
        <v>1</v>
      </c>
      <c r="AQ187">
        <f t="shared" si="83"/>
        <v>0</v>
      </c>
      <c r="AR187">
        <f>+INDEX([1]Hoja2!$AM$2:$AM$841,MATCH(B187,[1]Hoja2!$C$2:$C$841,0))</f>
        <v>0</v>
      </c>
      <c r="AS187" t="str">
        <f t="shared" si="84"/>
        <v>0EX92999013</v>
      </c>
      <c r="AT187" s="2">
        <f>IFERROR(VLOOKUP(AS187,[1]Hoja2!$A$1:$AM$841,38,FALSE),"n/a")</f>
        <v>0</v>
      </c>
      <c r="AU187" s="8">
        <f t="shared" si="74"/>
        <v>4</v>
      </c>
      <c r="AV187">
        <f>VLOOKUP(B187,[1]Hoja2!$C$2:$AO$762,39,FALSE)</f>
        <v>4</v>
      </c>
      <c r="AW187">
        <f>IF(AU187=AV187,VLOOKUP(B187,[1]Hoja2!$C$2:$AO$762,37,FALSE),IF(AV187&lt;2,VLOOKUP(B187,[1]Hoja2!$C$2:$AO$762,37,FALSE)))</f>
        <v>0</v>
      </c>
      <c r="AX187" t="str">
        <f>B187 &amp; COUNTIF(B$2:B187, B187)</f>
        <v>0EX92999012</v>
      </c>
      <c r="AY187" s="10">
        <f>VLOOKUP(AX187,[1]Hoja2!$B$2:$AO$762,38,FALSE)</f>
        <v>0</v>
      </c>
      <c r="AZ187" s="9">
        <f t="shared" si="88"/>
        <v>0</v>
      </c>
      <c r="BA187">
        <f t="shared" si="104"/>
        <v>0</v>
      </c>
      <c r="BB187">
        <f t="shared" si="105"/>
        <v>-0.18266659999999998</v>
      </c>
      <c r="BC187">
        <f t="shared" si="106"/>
        <v>0</v>
      </c>
    </row>
    <row r="188" spans="1:55" x14ac:dyDescent="0.25">
      <c r="A188">
        <v>68929</v>
      </c>
      <c r="B188" t="s">
        <v>214</v>
      </c>
      <c r="C188">
        <v>2019</v>
      </c>
      <c r="D188" t="s">
        <v>37</v>
      </c>
      <c r="E188" t="s">
        <v>38</v>
      </c>
      <c r="F188">
        <v>3</v>
      </c>
      <c r="G188" t="s">
        <v>40</v>
      </c>
      <c r="H188">
        <v>1.1666669999999999</v>
      </c>
      <c r="I188" t="s">
        <v>116</v>
      </c>
      <c r="J188">
        <v>655</v>
      </c>
      <c r="K188">
        <v>1365</v>
      </c>
      <c r="L188">
        <v>0</v>
      </c>
      <c r="M188">
        <v>0</v>
      </c>
      <c r="N188">
        <v>0.6</v>
      </c>
      <c r="O188">
        <v>0.8</v>
      </c>
      <c r="P188">
        <v>1.05</v>
      </c>
      <c r="Q188">
        <v>1.1000000000000001</v>
      </c>
      <c r="R188" t="s">
        <v>46</v>
      </c>
      <c r="S188">
        <v>5</v>
      </c>
      <c r="T188">
        <v>9</v>
      </c>
      <c r="U188" t="s">
        <v>47</v>
      </c>
      <c r="V188" t="s">
        <v>58</v>
      </c>
      <c r="W188" t="s">
        <v>55</v>
      </c>
      <c r="X188">
        <v>2019</v>
      </c>
      <c r="Y188" t="s">
        <v>37</v>
      </c>
      <c r="Z188" t="s">
        <v>38</v>
      </c>
      <c r="AA188">
        <v>3</v>
      </c>
      <c r="AB188">
        <v>0</v>
      </c>
      <c r="AC188">
        <v>33</v>
      </c>
      <c r="AD188">
        <v>1.05</v>
      </c>
      <c r="AE188">
        <v>0.2333334</v>
      </c>
      <c r="AF188">
        <v>1433.25</v>
      </c>
      <c r="AG188" s="2">
        <f>IFERROR(VLOOKUP(B188,[1]Hoja2!$C$1:$AM$841,37,FALSE),"n/a")</f>
        <v>1433.25</v>
      </c>
      <c r="AH188" s="10">
        <f>VLOOKUP(AX188,[1]Hoja2!$B$2:$AO$762,17,FALSE)</f>
        <v>33</v>
      </c>
      <c r="AI188" s="10">
        <f>VLOOKUP(AX188,[1]Hoja2!$B$2:$AO$762,23,FALSE)</f>
        <v>1.05</v>
      </c>
      <c r="AJ188" s="10">
        <f>VLOOKUP(AX188,[1]Hoja2!$B$2:$AO$762,28,FALSE)</f>
        <v>0.3</v>
      </c>
      <c r="AK188" s="10" t="str">
        <f>VLOOKUP(AX188,[1]Hoja2!$B$2:$AO$762,19,FALSE)</f>
        <v>Office Digital</v>
      </c>
      <c r="AL188">
        <f t="shared" si="78"/>
        <v>1</v>
      </c>
      <c r="AM188">
        <f t="shared" si="79"/>
        <v>1</v>
      </c>
      <c r="AN188">
        <f t="shared" si="80"/>
        <v>1</v>
      </c>
      <c r="AO188">
        <f t="shared" si="81"/>
        <v>0</v>
      </c>
      <c r="AP188">
        <f t="shared" si="82"/>
        <v>1</v>
      </c>
      <c r="AQ188">
        <f t="shared" si="83"/>
        <v>0</v>
      </c>
      <c r="AR188">
        <f>+INDEX([1]Hoja2!$AM$2:$AM$841,MATCH(B188,[1]Hoja2!$C$2:$C$841,0))</f>
        <v>1433.25</v>
      </c>
      <c r="AS188" t="str">
        <f t="shared" si="84"/>
        <v>0EX73999263</v>
      </c>
      <c r="AT188" s="2">
        <f>IFERROR(VLOOKUP(AS188,[1]Hoja2!$A$1:$AM$841,38,FALSE),"n/a")</f>
        <v>0</v>
      </c>
      <c r="AU188" s="8">
        <f t="shared" si="74"/>
        <v>1</v>
      </c>
      <c r="AV188">
        <f>VLOOKUP(B188,[1]Hoja2!$C$2:$AO$762,39,FALSE)</f>
        <v>1</v>
      </c>
      <c r="AW188">
        <f>IF(AU188=AV188,VLOOKUP(B188,[1]Hoja2!$C$2:$AO$762,37,FALSE),IF(AV188&lt;2,VLOOKUP(B188,[1]Hoja2!$C$2:$AO$762,37,FALSE)))</f>
        <v>1433.25</v>
      </c>
      <c r="AX188" t="str">
        <f>B188 &amp; COUNTIF(B$2:B188, B188)</f>
        <v>0EX73999261</v>
      </c>
      <c r="AY188" s="10">
        <f>VLOOKUP(AX188,[1]Hoja2!$B$2:$AO$762,38,FALSE)</f>
        <v>1433.25</v>
      </c>
      <c r="AZ188" s="9">
        <f t="shared" si="88"/>
        <v>0</v>
      </c>
      <c r="BA188">
        <f t="shared" si="104"/>
        <v>0</v>
      </c>
      <c r="BB188">
        <f t="shared" si="105"/>
        <v>-6.6666599999999993E-2</v>
      </c>
      <c r="BC188">
        <f t="shared" si="106"/>
        <v>0</v>
      </c>
    </row>
    <row r="189" spans="1:55" hidden="1" x14ac:dyDescent="0.25">
      <c r="A189">
        <v>68932</v>
      </c>
      <c r="B189" t="s">
        <v>718</v>
      </c>
      <c r="C189">
        <v>2019</v>
      </c>
      <c r="D189" t="s">
        <v>37</v>
      </c>
      <c r="E189" t="s">
        <v>38</v>
      </c>
      <c r="F189">
        <v>3</v>
      </c>
      <c r="G189" t="s">
        <v>40</v>
      </c>
      <c r="H189">
        <v>1.3833329999999999</v>
      </c>
      <c r="I189" t="s">
        <v>116</v>
      </c>
      <c r="J189">
        <v>655</v>
      </c>
      <c r="K189">
        <v>1365</v>
      </c>
      <c r="L189">
        <v>0</v>
      </c>
      <c r="M189">
        <v>0</v>
      </c>
      <c r="N189">
        <v>0.6</v>
      </c>
      <c r="O189">
        <v>0.8</v>
      </c>
      <c r="P189">
        <v>1.05</v>
      </c>
      <c r="Q189">
        <v>1.1000000000000001</v>
      </c>
      <c r="R189" t="s">
        <v>420</v>
      </c>
      <c r="S189">
        <v>5</v>
      </c>
      <c r="T189">
        <v>9</v>
      </c>
      <c r="U189" t="s">
        <v>47</v>
      </c>
      <c r="V189" t="s">
        <v>34</v>
      </c>
      <c r="W189" t="s">
        <v>683</v>
      </c>
      <c r="X189">
        <v>2019</v>
      </c>
      <c r="Y189" t="s">
        <v>37</v>
      </c>
      <c r="Z189" t="s">
        <v>38</v>
      </c>
      <c r="AA189">
        <v>3</v>
      </c>
      <c r="AB189">
        <v>1</v>
      </c>
      <c r="AC189">
        <v>62</v>
      </c>
      <c r="AD189">
        <v>0</v>
      </c>
      <c r="AE189">
        <v>0</v>
      </c>
      <c r="AF189">
        <v>0</v>
      </c>
      <c r="AG189" s="2" t="str">
        <f>IFERROR(VLOOKUP(B189,[1]Hoja2!$C$1:$AM$841,37,FALSE),"n/a")</f>
        <v>n/a</v>
      </c>
      <c r="AH189" s="10" t="e">
        <f>VLOOKUP(AX189,[1]Hoja2!$B$2:$AO$762,17,FALSE)</f>
        <v>#N/A</v>
      </c>
      <c r="AI189" s="10" t="e">
        <f>VLOOKUP(AX189,[1]Hoja2!$B$2:$AO$762,23,FALSE)</f>
        <v>#N/A</v>
      </c>
      <c r="AJ189" s="10" t="e">
        <f>VLOOKUP(AX189,[1]Hoja2!$B$2:$AO$762,28,FALSE)</f>
        <v>#N/A</v>
      </c>
      <c r="AK189" s="10" t="e">
        <f>VLOOKUP(AX189,[1]Hoja2!$B$2:$AO$762,19,FALSE)</f>
        <v>#N/A</v>
      </c>
      <c r="AL189" t="e">
        <f t="shared" si="78"/>
        <v>#N/A</v>
      </c>
      <c r="AM189" t="e">
        <f t="shared" si="79"/>
        <v>#N/A</v>
      </c>
      <c r="AN189" t="e">
        <f t="shared" si="80"/>
        <v>#N/A</v>
      </c>
      <c r="AO189" t="e">
        <f t="shared" si="81"/>
        <v>#N/A</v>
      </c>
      <c r="AP189" t="e">
        <f t="shared" si="82"/>
        <v>#N/A</v>
      </c>
      <c r="AQ189" t="str">
        <f t="shared" si="83"/>
        <v>n/a</v>
      </c>
      <c r="AR189">
        <f>+INDEX([1]DETALLE!$AK$2:$AK$841,MATCH(B189,[1]DETALLE!$A$2:$A$841,0))</f>
        <v>1433.25</v>
      </c>
      <c r="AS189" t="str">
        <f>CONCATENATE(B189)</f>
        <v>0Y4X848684</v>
      </c>
      <c r="AT189" s="2" t="str">
        <f>IF(IFERROR(VLOOKUP(AS189,[1]Hoja2!$C$1:$AM$841,37,FALSE),"n/a")&lt;&gt;"n/a","a","n/a")</f>
        <v>n/a</v>
      </c>
      <c r="AU189" s="8">
        <f t="shared" si="74"/>
        <v>1</v>
      </c>
      <c r="AV189" t="e">
        <f>VLOOKUP(B189,[1]Hoja2!$C$2:$AO$762,39,FALSE)</f>
        <v>#N/A</v>
      </c>
      <c r="AW189" t="e">
        <f>IF(AU189=AV189,VLOOKUP(B189,[1]Hoja2!$C$2:$AO$762,37,FALSE),IF(AV189&lt;2,VLOOKUP(B189,[1]Hoja2!$C$2:$AO$762,37,FALSE)))</f>
        <v>#N/A</v>
      </c>
      <c r="AX189" t="str">
        <f>B189 &amp; COUNTIF(B$2:B189, B189)</f>
        <v>0Y4X8486841</v>
      </c>
      <c r="AY189" t="e">
        <f>VLOOKUP(AX189,[1]Hoja2!$B$2:$AO$762,38,FALSE)</f>
        <v>#N/A</v>
      </c>
      <c r="AZ189" s="9" t="e">
        <f t="shared" si="88"/>
        <v>#N/A</v>
      </c>
    </row>
    <row r="190" spans="1:55" hidden="1" x14ac:dyDescent="0.25">
      <c r="A190">
        <v>68933</v>
      </c>
      <c r="B190" t="s">
        <v>719</v>
      </c>
      <c r="C190">
        <v>2019</v>
      </c>
      <c r="D190" t="s">
        <v>37</v>
      </c>
      <c r="E190" t="s">
        <v>38</v>
      </c>
      <c r="F190">
        <v>3</v>
      </c>
      <c r="G190" t="s">
        <v>44</v>
      </c>
      <c r="H190">
        <v>0</v>
      </c>
      <c r="I190" t="s">
        <v>64</v>
      </c>
      <c r="J190">
        <v>655</v>
      </c>
      <c r="K190">
        <v>1365</v>
      </c>
      <c r="L190">
        <v>0</v>
      </c>
      <c r="M190">
        <v>0</v>
      </c>
      <c r="N190">
        <v>0.6</v>
      </c>
      <c r="O190">
        <v>0.8</v>
      </c>
      <c r="P190">
        <v>1.05</v>
      </c>
      <c r="Q190">
        <v>1.1000000000000001</v>
      </c>
      <c r="R190" t="s">
        <v>46</v>
      </c>
      <c r="S190">
        <v>5</v>
      </c>
      <c r="T190">
        <v>9</v>
      </c>
      <c r="U190" t="s">
        <v>47</v>
      </c>
      <c r="V190" t="s">
        <v>64</v>
      </c>
      <c r="W190" t="s">
        <v>50</v>
      </c>
      <c r="X190">
        <v>2019</v>
      </c>
      <c r="Y190" t="s">
        <v>37</v>
      </c>
      <c r="Z190" t="s">
        <v>38</v>
      </c>
      <c r="AA190">
        <v>3</v>
      </c>
      <c r="AB190">
        <v>1</v>
      </c>
      <c r="AC190">
        <v>35</v>
      </c>
      <c r="AD190">
        <v>0</v>
      </c>
      <c r="AE190">
        <v>0</v>
      </c>
      <c r="AF190">
        <v>0</v>
      </c>
      <c r="AG190" s="2" t="str">
        <f>IFERROR(VLOOKUP(B190,[1]Hoja2!$C$1:$AM$841,37,FALSE),"n/a")</f>
        <v>n/a</v>
      </c>
      <c r="AH190" s="10" t="e">
        <f>VLOOKUP(AX190,[1]Hoja2!$B$2:$AO$762,17,FALSE)</f>
        <v>#N/A</v>
      </c>
      <c r="AI190" s="10" t="e">
        <f>VLOOKUP(AX190,[1]Hoja2!$B$2:$AO$762,23,FALSE)</f>
        <v>#N/A</v>
      </c>
      <c r="AJ190" s="10" t="e">
        <f>VLOOKUP(AX190,[1]Hoja2!$B$2:$AO$762,28,FALSE)</f>
        <v>#N/A</v>
      </c>
      <c r="AK190" s="10" t="e">
        <f>VLOOKUP(AX190,[1]Hoja2!$B$2:$AO$762,19,FALSE)</f>
        <v>#N/A</v>
      </c>
      <c r="AL190" t="e">
        <f t="shared" si="78"/>
        <v>#N/A</v>
      </c>
      <c r="AM190" t="e">
        <f t="shared" si="79"/>
        <v>#N/A</v>
      </c>
      <c r="AN190" t="e">
        <f t="shared" si="80"/>
        <v>#N/A</v>
      </c>
      <c r="AO190" t="e">
        <f t="shared" si="81"/>
        <v>#N/A</v>
      </c>
      <c r="AP190" t="e">
        <f t="shared" si="82"/>
        <v>#N/A</v>
      </c>
      <c r="AQ190" t="str">
        <f t="shared" si="83"/>
        <v>n/a</v>
      </c>
      <c r="AR190" t="e">
        <f>+INDEX([1]DETALLE!$AK$2:$AK$841,MATCH(B190,[1]DETALLE!$A$2:$A$841,0))</f>
        <v>#N/A</v>
      </c>
      <c r="AS190" t="str">
        <f>CONCATENATE(B190)</f>
        <v>02TX060372</v>
      </c>
      <c r="AT190" s="2" t="str">
        <f>IF(IFERROR(VLOOKUP(AS190,[1]Hoja2!$C$1:$AM$841,37,FALSE),"n/a")&lt;&gt;"n/a","a","n/a")</f>
        <v>n/a</v>
      </c>
      <c r="AU190" s="8">
        <f t="shared" si="74"/>
        <v>2</v>
      </c>
      <c r="AV190" t="e">
        <f>VLOOKUP(B190,[1]Hoja2!$C$2:$AO$762,39,FALSE)</f>
        <v>#N/A</v>
      </c>
      <c r="AW190" t="e">
        <f>IF(AU190=AV190,VLOOKUP(B190,[1]Hoja2!$C$2:$AO$762,37,FALSE),IF(AV190&lt;2,VLOOKUP(B190,[1]Hoja2!$C$2:$AO$762,37,FALSE)))</f>
        <v>#N/A</v>
      </c>
      <c r="AX190" t="str">
        <f>B190 &amp; COUNTIF(B$2:B190, B190)</f>
        <v>02TX0603721</v>
      </c>
      <c r="AY190" t="e">
        <f>VLOOKUP(AX190,[1]Hoja2!$B$2:$AO$762,38,FALSE)</f>
        <v>#N/A</v>
      </c>
      <c r="AZ190" s="9" t="e">
        <f t="shared" si="88"/>
        <v>#N/A</v>
      </c>
    </row>
    <row r="191" spans="1:55" x14ac:dyDescent="0.25">
      <c r="A191">
        <v>68934</v>
      </c>
      <c r="B191" t="s">
        <v>215</v>
      </c>
      <c r="C191">
        <v>2019</v>
      </c>
      <c r="D191" t="s">
        <v>37</v>
      </c>
      <c r="E191" t="s">
        <v>38</v>
      </c>
      <c r="F191">
        <v>3</v>
      </c>
      <c r="G191" t="s">
        <v>40</v>
      </c>
      <c r="H191">
        <v>0.4</v>
      </c>
      <c r="I191" t="s">
        <v>116</v>
      </c>
      <c r="J191">
        <v>655</v>
      </c>
      <c r="K191">
        <v>1365</v>
      </c>
      <c r="L191">
        <v>0</v>
      </c>
      <c r="M191">
        <v>0</v>
      </c>
      <c r="N191">
        <v>0.6</v>
      </c>
      <c r="O191">
        <v>0.8</v>
      </c>
      <c r="P191">
        <v>1.05</v>
      </c>
      <c r="Q191">
        <v>1.1000000000000001</v>
      </c>
      <c r="R191" t="s">
        <v>46</v>
      </c>
      <c r="S191">
        <v>5</v>
      </c>
      <c r="T191">
        <v>9</v>
      </c>
      <c r="U191" t="s">
        <v>47</v>
      </c>
      <c r="V191" t="s">
        <v>58</v>
      </c>
      <c r="W191" t="s">
        <v>55</v>
      </c>
      <c r="X191">
        <v>2019</v>
      </c>
      <c r="Y191" t="s">
        <v>37</v>
      </c>
      <c r="Z191" t="s">
        <v>38</v>
      </c>
      <c r="AA191">
        <v>5</v>
      </c>
      <c r="AB191">
        <v>0</v>
      </c>
      <c r="AC191">
        <v>111</v>
      </c>
      <c r="AD191">
        <v>1.1000000000000001</v>
      </c>
      <c r="AE191">
        <v>0.08</v>
      </c>
      <c r="AF191">
        <v>1501.5</v>
      </c>
      <c r="AG191" s="2">
        <f>IFERROR(VLOOKUP(B191,[1]Hoja2!$C$1:$AM$841,37,FALSE),"n/a")</f>
        <v>1501.5000000000002</v>
      </c>
      <c r="AH191" s="10">
        <f>VLOOKUP(AX191,[1]Hoja2!$B$2:$AO$762,17,FALSE)</f>
        <v>111</v>
      </c>
      <c r="AI191" s="10">
        <f>VLOOKUP(AX191,[1]Hoja2!$B$2:$AO$762,23,FALSE)</f>
        <v>1.1000000000000001</v>
      </c>
      <c r="AJ191" s="10">
        <f>VLOOKUP(AX191,[1]Hoja2!$B$2:$AO$762,28,FALSE)</f>
        <v>0.11000000000000001</v>
      </c>
      <c r="AK191" s="10" t="str">
        <f>VLOOKUP(AX191,[1]Hoja2!$B$2:$AO$762,19,FALSE)</f>
        <v>Office Digital</v>
      </c>
      <c r="AL191">
        <f t="shared" si="78"/>
        <v>1</v>
      </c>
      <c r="AM191">
        <f t="shared" si="79"/>
        <v>1</v>
      </c>
      <c r="AN191">
        <f t="shared" si="80"/>
        <v>1</v>
      </c>
      <c r="AO191">
        <f t="shared" si="81"/>
        <v>0</v>
      </c>
      <c r="AP191">
        <f t="shared" si="82"/>
        <v>1</v>
      </c>
      <c r="AQ191">
        <f t="shared" si="83"/>
        <v>0</v>
      </c>
      <c r="AR191">
        <f>+INDEX([1]Hoja2!$AM$2:$AM$841,MATCH(B191,[1]Hoja2!$C$2:$C$841,0))</f>
        <v>1501.5000000000002</v>
      </c>
      <c r="AS191" t="str">
        <f t="shared" si="84"/>
        <v>0EX74075083</v>
      </c>
      <c r="AT191" s="2">
        <f>IFERROR(VLOOKUP(AS191,[1]Hoja2!$A$1:$AM$841,38,FALSE),"n/a")</f>
        <v>0</v>
      </c>
      <c r="AU191" s="8">
        <f t="shared" si="74"/>
        <v>1</v>
      </c>
      <c r="AV191">
        <f>VLOOKUP(B191,[1]Hoja2!$C$2:$AO$762,39,FALSE)</f>
        <v>1</v>
      </c>
      <c r="AW191">
        <f>IF(AU191=AV191,VLOOKUP(B191,[1]Hoja2!$C$2:$AO$762,37,FALSE),IF(AV191&lt;2,VLOOKUP(B191,[1]Hoja2!$C$2:$AO$762,37,FALSE)))</f>
        <v>1501.5000000000002</v>
      </c>
      <c r="AX191" t="str">
        <f>B191 &amp; COUNTIF(B$2:B191, B191)</f>
        <v>0EX74075081</v>
      </c>
      <c r="AY191" s="10">
        <f>VLOOKUP(AX191,[1]Hoja2!$B$2:$AO$762,38,FALSE)</f>
        <v>1501.5000000000002</v>
      </c>
      <c r="AZ191" s="9">
        <f t="shared" si="88"/>
        <v>0</v>
      </c>
      <c r="BA191">
        <f>IF(Q191="NA",2,IF(OR(G191="INSTALACION NUEVA",G191="Mantenimiento preventivo"),3,IF(AND(AC191&lt;AH191,AL191&lt;&gt;1),4,IF(AY191&gt;AF191,1,0))))</f>
        <v>0</v>
      </c>
      <c r="BB191">
        <f>AE191-AJ191</f>
        <v>-3.0000000000000013E-2</v>
      </c>
      <c r="BC191">
        <f>+_xlfn.IFS(Q191="NA",2,OR(G191="INSTALACION NUEVA",G191="Mantenimiento preventivo"),3,AND(AC191&lt;AH191,AL191&lt;&gt;1),4,AY191&gt;AF191,1,TRUE,0)</f>
        <v>0</v>
      </c>
    </row>
    <row r="192" spans="1:55" hidden="1" x14ac:dyDescent="0.25">
      <c r="A192">
        <v>68935</v>
      </c>
      <c r="B192" t="s">
        <v>720</v>
      </c>
      <c r="C192">
        <v>2019</v>
      </c>
      <c r="D192" t="s">
        <v>37</v>
      </c>
      <c r="E192" t="s">
        <v>38</v>
      </c>
      <c r="F192">
        <v>3</v>
      </c>
      <c r="G192" t="s">
        <v>44</v>
      </c>
      <c r="H192">
        <v>0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S192" t="s">
        <v>33</v>
      </c>
      <c r="T192" t="s">
        <v>33</v>
      </c>
      <c r="V192" t="s">
        <v>34</v>
      </c>
      <c r="W192" t="s">
        <v>50</v>
      </c>
      <c r="X192">
        <v>2019</v>
      </c>
      <c r="Y192" t="s">
        <v>37</v>
      </c>
      <c r="Z192" t="s">
        <v>38</v>
      </c>
      <c r="AA192">
        <v>3</v>
      </c>
      <c r="AB192" t="s">
        <v>33</v>
      </c>
      <c r="AC192">
        <v>20</v>
      </c>
      <c r="AD192">
        <v>0</v>
      </c>
      <c r="AE192">
        <v>0</v>
      </c>
      <c r="AF192">
        <v>0</v>
      </c>
      <c r="AG192" s="2" t="str">
        <f>IFERROR(VLOOKUP(B192,[1]Hoja2!$C$1:$AM$841,37,FALSE),"n/a")</f>
        <v>n/a</v>
      </c>
      <c r="AH192" s="10" t="e">
        <f>VLOOKUP(AX192,[1]Hoja2!$B$2:$AO$762,17,FALSE)</f>
        <v>#N/A</v>
      </c>
      <c r="AI192" s="10" t="e">
        <f>VLOOKUP(AX192,[1]Hoja2!$B$2:$AO$762,23,FALSE)</f>
        <v>#N/A</v>
      </c>
      <c r="AJ192" s="10" t="e">
        <f>VLOOKUP(AX192,[1]Hoja2!$B$2:$AO$762,28,FALSE)</f>
        <v>#N/A</v>
      </c>
      <c r="AK192" s="10" t="e">
        <f>VLOOKUP(AX192,[1]Hoja2!$B$2:$AO$762,19,FALSE)</f>
        <v>#N/A</v>
      </c>
      <c r="AL192" t="e">
        <f t="shared" si="78"/>
        <v>#N/A</v>
      </c>
      <c r="AM192" t="e">
        <f t="shared" si="79"/>
        <v>#N/A</v>
      </c>
      <c r="AN192" t="e">
        <f t="shared" si="80"/>
        <v>#N/A</v>
      </c>
      <c r="AO192" t="e">
        <f t="shared" si="81"/>
        <v>#N/A</v>
      </c>
      <c r="AP192" t="e">
        <f t="shared" si="82"/>
        <v>#N/A</v>
      </c>
      <c r="AQ192" t="str">
        <f t="shared" si="83"/>
        <v>n/a</v>
      </c>
      <c r="AR192" t="e">
        <f>+INDEX([1]DETALLE!$AK$2:$AK$841,MATCH(B192,[1]DETALLE!$A$2:$A$841,0))</f>
        <v>#N/A</v>
      </c>
      <c r="AS192" t="str">
        <f>CONCATENATE(B192)</f>
        <v>09HB332057</v>
      </c>
      <c r="AT192" s="2" t="str">
        <f>IF(IFERROR(VLOOKUP(AS192,[1]Hoja2!$C$1:$AM$841,37,FALSE),"n/a")&lt;&gt;"n/a","a","n/a")</f>
        <v>n/a</v>
      </c>
      <c r="AU192" s="8">
        <f t="shared" si="74"/>
        <v>1</v>
      </c>
      <c r="AV192" t="e">
        <f>VLOOKUP(B192,[1]Hoja2!$C$2:$AO$762,39,FALSE)</f>
        <v>#N/A</v>
      </c>
      <c r="AW192" t="e">
        <f>IF(AU192=AV192,VLOOKUP(B192,[1]Hoja2!$C$2:$AO$762,37,FALSE),IF(AV192&lt;2,VLOOKUP(B192,[1]Hoja2!$C$2:$AO$762,37,FALSE)))</f>
        <v>#N/A</v>
      </c>
      <c r="AX192" t="str">
        <f>B192 &amp; COUNTIF(B$2:B192, B192)</f>
        <v>09HB3320571</v>
      </c>
      <c r="AY192" t="e">
        <f>VLOOKUP(AX192,[1]Hoja2!$B$2:$AO$762,38,FALSE)</f>
        <v>#N/A</v>
      </c>
      <c r="AZ192" s="9" t="e">
        <f t="shared" si="88"/>
        <v>#N/A</v>
      </c>
    </row>
    <row r="193" spans="1:55" x14ac:dyDescent="0.25">
      <c r="A193">
        <v>68936</v>
      </c>
      <c r="B193" t="s">
        <v>200</v>
      </c>
      <c r="C193">
        <v>2019</v>
      </c>
      <c r="D193" t="s">
        <v>37</v>
      </c>
      <c r="E193" t="s">
        <v>38</v>
      </c>
      <c r="F193">
        <v>3</v>
      </c>
      <c r="G193" t="s">
        <v>40</v>
      </c>
      <c r="H193">
        <v>1.1666669999999999</v>
      </c>
      <c r="I193" t="s">
        <v>71</v>
      </c>
      <c r="J193">
        <v>468</v>
      </c>
      <c r="K193">
        <v>715</v>
      </c>
      <c r="L193">
        <v>0</v>
      </c>
      <c r="M193">
        <v>0</v>
      </c>
      <c r="N193">
        <v>0</v>
      </c>
      <c r="O193">
        <v>0.6</v>
      </c>
      <c r="P193">
        <v>0.8</v>
      </c>
      <c r="Q193">
        <v>1.05</v>
      </c>
      <c r="R193" t="s">
        <v>46</v>
      </c>
      <c r="S193">
        <v>5</v>
      </c>
      <c r="T193">
        <v>9</v>
      </c>
      <c r="U193" t="s">
        <v>47</v>
      </c>
      <c r="V193" t="s">
        <v>34</v>
      </c>
      <c r="W193" t="s">
        <v>55</v>
      </c>
      <c r="X193">
        <v>2019</v>
      </c>
      <c r="Y193" t="s">
        <v>37</v>
      </c>
      <c r="Z193" t="s">
        <v>38</v>
      </c>
      <c r="AA193">
        <v>4</v>
      </c>
      <c r="AB193">
        <v>0</v>
      </c>
      <c r="AC193">
        <v>146</v>
      </c>
      <c r="AD193">
        <v>1.05</v>
      </c>
      <c r="AE193">
        <v>0.2333334</v>
      </c>
      <c r="AF193">
        <v>750.75</v>
      </c>
      <c r="AG193" s="2">
        <f>IFERROR(VLOOKUP(B193,[1]Hoja2!$C$1:$AM$841,37,FALSE),"n/a")</f>
        <v>750.75000000000011</v>
      </c>
      <c r="AH193" s="10">
        <f>VLOOKUP(AX193,[1]Hoja2!$B$2:$AO$762,17,FALSE)</f>
        <v>146</v>
      </c>
      <c r="AI193" s="10">
        <f>VLOOKUP(AX193,[1]Hoja2!$B$2:$AO$762,23,FALSE)</f>
        <v>1.05</v>
      </c>
      <c r="AJ193" s="10">
        <f>VLOOKUP(AX193,[1]Hoja2!$B$2:$AO$762,28,FALSE)</f>
        <v>0.25800000000000001</v>
      </c>
      <c r="AK193" s="10" t="str">
        <f>VLOOKUP(AX193,[1]Hoja2!$B$2:$AO$762,19,FALSE)</f>
        <v>Entry Mono Printers</v>
      </c>
      <c r="AL193">
        <f t="shared" si="78"/>
        <v>1</v>
      </c>
      <c r="AM193">
        <f t="shared" si="79"/>
        <v>1</v>
      </c>
      <c r="AN193">
        <f t="shared" si="80"/>
        <v>1</v>
      </c>
      <c r="AO193">
        <f t="shared" si="81"/>
        <v>0</v>
      </c>
      <c r="AP193">
        <f t="shared" si="82"/>
        <v>1</v>
      </c>
      <c r="AQ193">
        <f t="shared" si="83"/>
        <v>0</v>
      </c>
      <c r="AR193">
        <f>+INDEX([1]Hoja2!$AM$2:$AM$841,MATCH(B193,[1]Hoja2!$C$2:$C$841,0))</f>
        <v>750.75000000000011</v>
      </c>
      <c r="AS193" t="str">
        <f t="shared" si="84"/>
        <v>0A4T5544013</v>
      </c>
      <c r="AT193" s="2">
        <f>IFERROR(VLOOKUP(AS193,[1]Hoja2!$A$1:$AM$841,38,FALSE),"n/a")</f>
        <v>0</v>
      </c>
      <c r="AU193" s="8">
        <f t="shared" si="74"/>
        <v>1</v>
      </c>
      <c r="AV193">
        <f>VLOOKUP(B193,[1]Hoja2!$C$2:$AO$762,39,FALSE)</f>
        <v>1</v>
      </c>
      <c r="AW193">
        <f>IF(AU193=AV193,VLOOKUP(B193,[1]Hoja2!$C$2:$AO$762,37,FALSE),IF(AV193&lt;2,VLOOKUP(B193,[1]Hoja2!$C$2:$AO$762,37,FALSE)))</f>
        <v>750.75000000000011</v>
      </c>
      <c r="AX193" t="str">
        <f>B193 &amp; COUNTIF(B$2:B193, B193)</f>
        <v>0A4T5544011</v>
      </c>
      <c r="AY193" s="10">
        <f>VLOOKUP(AX193,[1]Hoja2!$B$2:$AO$762,38,FALSE)</f>
        <v>750.75000000000011</v>
      </c>
      <c r="AZ193" s="9">
        <f t="shared" si="88"/>
        <v>0</v>
      </c>
      <c r="BA193">
        <f>IF(Q193="NA",2,IF(OR(G193="INSTALACION NUEVA",G193="Mantenimiento preventivo"),3,IF(AND(AC193&lt;AH193,AL193&lt;&gt;1),4,IF(AY193&gt;AF193,1,0))))</f>
        <v>0</v>
      </c>
      <c r="BB193">
        <f>AE193-AJ193</f>
        <v>-2.4666600000000011E-2</v>
      </c>
      <c r="BC193">
        <f>+_xlfn.IFS(Q193="NA",2,OR(G193="INSTALACION NUEVA",G193="Mantenimiento preventivo"),3,AND(AC193&lt;AH193,AL193&lt;&gt;1),4,AY193&gt;AF193,1,TRUE,0)</f>
        <v>0</v>
      </c>
    </row>
    <row r="194" spans="1:55" hidden="1" x14ac:dyDescent="0.25">
      <c r="A194">
        <v>68940</v>
      </c>
      <c r="B194" t="s">
        <v>721</v>
      </c>
      <c r="C194">
        <v>2019</v>
      </c>
      <c r="D194" t="s">
        <v>37</v>
      </c>
      <c r="E194" t="s">
        <v>38</v>
      </c>
      <c r="F194">
        <v>3</v>
      </c>
      <c r="G194" t="s">
        <v>44</v>
      </c>
      <c r="H194">
        <v>0</v>
      </c>
      <c r="I194" t="s">
        <v>34</v>
      </c>
      <c r="J194">
        <v>468</v>
      </c>
      <c r="K194">
        <v>715</v>
      </c>
      <c r="L194">
        <v>0</v>
      </c>
      <c r="M194">
        <v>0</v>
      </c>
      <c r="N194">
        <v>0</v>
      </c>
      <c r="O194">
        <v>0.6</v>
      </c>
      <c r="P194">
        <v>0.8</v>
      </c>
      <c r="Q194">
        <v>1.05</v>
      </c>
      <c r="R194" t="s">
        <v>46</v>
      </c>
      <c r="S194">
        <v>5</v>
      </c>
      <c r="T194">
        <v>9</v>
      </c>
      <c r="U194" t="s">
        <v>47</v>
      </c>
      <c r="V194" t="s">
        <v>34</v>
      </c>
      <c r="W194" t="s">
        <v>50</v>
      </c>
      <c r="X194">
        <v>2019</v>
      </c>
      <c r="Y194" t="s">
        <v>37</v>
      </c>
      <c r="Z194" t="s">
        <v>38</v>
      </c>
      <c r="AA194">
        <v>3</v>
      </c>
      <c r="AB194">
        <v>1</v>
      </c>
      <c r="AC194">
        <v>28</v>
      </c>
      <c r="AD194">
        <v>0</v>
      </c>
      <c r="AE194">
        <v>0</v>
      </c>
      <c r="AF194">
        <v>0</v>
      </c>
      <c r="AG194" s="2" t="str">
        <f>IFERROR(VLOOKUP(B194,[1]Hoja2!$C$1:$AM$841,37,FALSE),"n/a")</f>
        <v>n/a</v>
      </c>
      <c r="AH194" s="10" t="e">
        <f>VLOOKUP(AX194,[1]Hoja2!$B$2:$AO$762,17,FALSE)</f>
        <v>#N/A</v>
      </c>
      <c r="AI194" s="10" t="e">
        <f>VLOOKUP(AX194,[1]Hoja2!$B$2:$AO$762,23,FALSE)</f>
        <v>#N/A</v>
      </c>
      <c r="AJ194" s="10" t="e">
        <f>VLOOKUP(AX194,[1]Hoja2!$B$2:$AO$762,28,FALSE)</f>
        <v>#N/A</v>
      </c>
      <c r="AK194" s="10" t="e">
        <f>VLOOKUP(AX194,[1]Hoja2!$B$2:$AO$762,19,FALSE)</f>
        <v>#N/A</v>
      </c>
      <c r="AL194" t="e">
        <f t="shared" si="78"/>
        <v>#N/A</v>
      </c>
      <c r="AM194" t="e">
        <f t="shared" si="79"/>
        <v>#N/A</v>
      </c>
      <c r="AN194" t="e">
        <f t="shared" si="80"/>
        <v>#N/A</v>
      </c>
      <c r="AO194" t="e">
        <f t="shared" si="81"/>
        <v>#N/A</v>
      </c>
      <c r="AP194" t="e">
        <f t="shared" si="82"/>
        <v>#N/A</v>
      </c>
      <c r="AQ194" t="str">
        <f t="shared" si="83"/>
        <v>n/a</v>
      </c>
      <c r="AR194" t="e">
        <f>+INDEX([1]DETALLE!$AK$2:$AK$841,MATCH(B194,[1]DETALLE!$A$2:$A$841,0))</f>
        <v>#N/A</v>
      </c>
      <c r="AS194" t="str">
        <f>CONCATENATE(B194)</f>
        <v>09HB331974</v>
      </c>
      <c r="AT194" s="2" t="str">
        <f>IF(IFERROR(VLOOKUP(AS194,[1]Hoja2!$C$1:$AM$841,37,FALSE),"n/a")&lt;&gt;"n/a","a","n/a")</f>
        <v>n/a</v>
      </c>
      <c r="AU194" s="8">
        <f t="shared" ref="AU194:AU257" si="107">COUNTIF($B$2:$B$1228,B194)</f>
        <v>2</v>
      </c>
      <c r="AV194" t="e">
        <f>VLOOKUP(B194,[1]Hoja2!$C$2:$AO$762,39,FALSE)</f>
        <v>#N/A</v>
      </c>
      <c r="AW194" t="e">
        <f>IF(AU194=AV194,VLOOKUP(B194,[1]Hoja2!$C$2:$AO$762,37,FALSE),IF(AV194&lt;2,VLOOKUP(B194,[1]Hoja2!$C$2:$AO$762,37,FALSE)))</f>
        <v>#N/A</v>
      </c>
      <c r="AX194" t="str">
        <f>B194 &amp; COUNTIF(B$2:B194, B194)</f>
        <v>09HB3319741</v>
      </c>
      <c r="AY194" t="e">
        <f>VLOOKUP(AX194,[1]Hoja2!$B$2:$AO$762,38,FALSE)</f>
        <v>#N/A</v>
      </c>
      <c r="AZ194" s="9" t="e">
        <f t="shared" si="88"/>
        <v>#N/A</v>
      </c>
    </row>
    <row r="195" spans="1:55" hidden="1" x14ac:dyDescent="0.25">
      <c r="A195">
        <v>68952</v>
      </c>
      <c r="B195" t="s">
        <v>722</v>
      </c>
      <c r="C195">
        <v>2019</v>
      </c>
      <c r="D195" t="s">
        <v>37</v>
      </c>
      <c r="E195" t="s">
        <v>38</v>
      </c>
      <c r="F195">
        <v>3</v>
      </c>
      <c r="G195" t="s">
        <v>44</v>
      </c>
      <c r="H195">
        <v>0</v>
      </c>
      <c r="I195" t="s">
        <v>34</v>
      </c>
      <c r="J195">
        <v>468</v>
      </c>
      <c r="K195">
        <v>715</v>
      </c>
      <c r="L195">
        <v>0</v>
      </c>
      <c r="M195">
        <v>0</v>
      </c>
      <c r="N195">
        <v>0</v>
      </c>
      <c r="O195">
        <v>0.6</v>
      </c>
      <c r="P195">
        <v>0.8</v>
      </c>
      <c r="Q195">
        <v>1.05</v>
      </c>
      <c r="R195" t="s">
        <v>46</v>
      </c>
      <c r="S195">
        <v>5</v>
      </c>
      <c r="T195">
        <v>9</v>
      </c>
      <c r="U195" t="s">
        <v>47</v>
      </c>
      <c r="V195" t="s">
        <v>34</v>
      </c>
      <c r="W195" t="s">
        <v>723</v>
      </c>
      <c r="X195">
        <v>2019</v>
      </c>
      <c r="Y195" t="s">
        <v>37</v>
      </c>
      <c r="Z195" t="s">
        <v>38</v>
      </c>
      <c r="AA195">
        <v>4</v>
      </c>
      <c r="AB195">
        <v>1</v>
      </c>
      <c r="AC195">
        <v>0</v>
      </c>
      <c r="AD195">
        <v>0</v>
      </c>
      <c r="AE195">
        <v>0</v>
      </c>
      <c r="AF195">
        <v>0</v>
      </c>
      <c r="AG195" s="2" t="str">
        <f>IFERROR(VLOOKUP(B195,[1]Hoja2!$C$1:$AM$841,37,FALSE),"n/a")</f>
        <v>n/a</v>
      </c>
      <c r="AH195" s="10" t="e">
        <f>VLOOKUP(AX195,[1]Hoja2!$B$2:$AO$762,17,FALSE)</f>
        <v>#N/A</v>
      </c>
      <c r="AI195" s="10" t="e">
        <f>VLOOKUP(AX195,[1]Hoja2!$B$2:$AO$762,23,FALSE)</f>
        <v>#N/A</v>
      </c>
      <c r="AJ195" s="10" t="e">
        <f>VLOOKUP(AX195,[1]Hoja2!$B$2:$AO$762,28,FALSE)</f>
        <v>#N/A</v>
      </c>
      <c r="AK195" s="10" t="e">
        <f>VLOOKUP(AX195,[1]Hoja2!$B$2:$AO$762,19,FALSE)</f>
        <v>#N/A</v>
      </c>
      <c r="AL195" t="e">
        <f t="shared" ref="AL195:AL258" si="108">IF(AF195=AY195,1,0)</f>
        <v>#N/A</v>
      </c>
      <c r="AM195" t="e">
        <f t="shared" ref="AM195:AM258" si="109">IF(AC195=AH195,1,0)</f>
        <v>#N/A</v>
      </c>
      <c r="AN195" t="e">
        <f t="shared" ref="AN195:AN258" si="110">IF(AD195=AI195,1,0)</f>
        <v>#N/A</v>
      </c>
      <c r="AO195" t="e">
        <f t="shared" ref="AO195:AO258" si="111">IF(AE195=AJ195,1,0)</f>
        <v>#N/A</v>
      </c>
      <c r="AP195" t="e">
        <f t="shared" ref="AP195:AP258" si="112">IF(I195=AK195,1,0)</f>
        <v>#N/A</v>
      </c>
      <c r="AQ195" t="str">
        <f t="shared" ref="AQ195:AQ258" si="113">+_xlfn.IFS(AG195="n/a","n/a",AG195&gt;AF195,1,TRUE,0)</f>
        <v>n/a</v>
      </c>
      <c r="AR195" t="e">
        <f>+INDEX([1]DETALLE!$AK$2:$AK$841,MATCH(B195,[1]DETALLE!$A$2:$A$841,0))</f>
        <v>#N/A</v>
      </c>
      <c r="AS195" t="str">
        <f>CONCATENATE(B195)</f>
        <v>09HB331967</v>
      </c>
      <c r="AT195" s="2" t="str">
        <f>IF(IFERROR(VLOOKUP(AS195,[1]Hoja2!$C$1:$AM$841,37,FALSE),"n/a")&lt;&gt;"n/a","a","n/a")</f>
        <v>n/a</v>
      </c>
      <c r="AU195" s="8">
        <f t="shared" si="107"/>
        <v>1</v>
      </c>
      <c r="AV195" t="e">
        <f>VLOOKUP(B195,[1]Hoja2!$C$2:$AO$762,39,FALSE)</f>
        <v>#N/A</v>
      </c>
      <c r="AW195" t="e">
        <f>IF(AU195=AV195,VLOOKUP(B195,[1]Hoja2!$C$2:$AO$762,37,FALSE),IF(AV195&lt;2,VLOOKUP(B195,[1]Hoja2!$C$2:$AO$762,37,FALSE)))</f>
        <v>#N/A</v>
      </c>
      <c r="AX195" t="str">
        <f>B195 &amp; COUNTIF(B$2:B195, B195)</f>
        <v>09HB3319671</v>
      </c>
      <c r="AY195" t="e">
        <f>VLOOKUP(AX195,[1]Hoja2!$B$2:$AO$762,38,FALSE)</f>
        <v>#N/A</v>
      </c>
      <c r="AZ195" s="9" t="e">
        <f t="shared" si="88"/>
        <v>#N/A</v>
      </c>
    </row>
    <row r="196" spans="1:55" x14ac:dyDescent="0.25">
      <c r="A196">
        <v>68953</v>
      </c>
      <c r="B196" t="s">
        <v>224</v>
      </c>
      <c r="C196">
        <v>2019</v>
      </c>
      <c r="D196" t="s">
        <v>37</v>
      </c>
      <c r="E196" t="s">
        <v>38</v>
      </c>
      <c r="F196">
        <v>3</v>
      </c>
      <c r="G196" t="s">
        <v>40</v>
      </c>
      <c r="H196">
        <v>1.5</v>
      </c>
      <c r="I196" t="s">
        <v>66</v>
      </c>
      <c r="J196">
        <v>468</v>
      </c>
      <c r="K196">
        <v>715</v>
      </c>
      <c r="L196">
        <v>0</v>
      </c>
      <c r="M196">
        <v>0</v>
      </c>
      <c r="N196">
        <v>0</v>
      </c>
      <c r="O196">
        <v>0.6</v>
      </c>
      <c r="P196">
        <v>0.8</v>
      </c>
      <c r="Q196">
        <v>1.05</v>
      </c>
      <c r="R196" t="s">
        <v>46</v>
      </c>
      <c r="S196">
        <v>5</v>
      </c>
      <c r="T196">
        <v>9</v>
      </c>
      <c r="U196" t="s">
        <v>47</v>
      </c>
      <c r="V196" t="s">
        <v>58</v>
      </c>
      <c r="W196" t="s">
        <v>55</v>
      </c>
      <c r="X196">
        <v>2019</v>
      </c>
      <c r="Y196" t="s">
        <v>37</v>
      </c>
      <c r="Z196" t="s">
        <v>38</v>
      </c>
      <c r="AA196">
        <v>3</v>
      </c>
      <c r="AB196">
        <v>0</v>
      </c>
      <c r="AC196">
        <v>70</v>
      </c>
      <c r="AD196">
        <v>1.05</v>
      </c>
      <c r="AE196">
        <v>0.3</v>
      </c>
      <c r="AF196">
        <v>750.75</v>
      </c>
      <c r="AG196" s="2">
        <f>IFERROR(VLOOKUP(B196,[1]Hoja2!$C$1:$AM$841,37,FALSE),"n/a")</f>
        <v>750.75000000000011</v>
      </c>
      <c r="AH196" s="10">
        <f>VLOOKUP(AX196,[1]Hoja2!$B$2:$AO$762,17,FALSE)</f>
        <v>71</v>
      </c>
      <c r="AI196" s="10">
        <f>VLOOKUP(AX196,[1]Hoja2!$B$2:$AO$762,23,FALSE)</f>
        <v>1.05</v>
      </c>
      <c r="AJ196" s="10">
        <f>VLOOKUP(AX196,[1]Hoja2!$B$2:$AO$762,28,FALSE)</f>
        <v>0.32999999999999996</v>
      </c>
      <c r="AK196" s="10" t="str">
        <f>VLOOKUP(AX196,[1]Hoja2!$B$2:$AO$762,19,FALSE)</f>
        <v>Color Laser Printers</v>
      </c>
      <c r="AL196">
        <f t="shared" si="108"/>
        <v>1</v>
      </c>
      <c r="AM196">
        <f t="shared" si="109"/>
        <v>0</v>
      </c>
      <c r="AN196">
        <f t="shared" si="110"/>
        <v>1</v>
      </c>
      <c r="AO196">
        <f t="shared" si="111"/>
        <v>0</v>
      </c>
      <c r="AP196">
        <f t="shared" si="112"/>
        <v>1</v>
      </c>
      <c r="AQ196">
        <f t="shared" si="113"/>
        <v>0</v>
      </c>
      <c r="AR196">
        <f>+INDEX([1]Hoja2!$AM$2:$AM$841,MATCH(B196,[1]Hoja2!$C$2:$C$841,0))</f>
        <v>750.75000000000011</v>
      </c>
      <c r="AS196" t="str">
        <f t="shared" ref="AS196:AS258" si="114">CONCATENATE(B196,F196)</f>
        <v>0RXD1367043</v>
      </c>
      <c r="AT196" s="2">
        <f>IFERROR(VLOOKUP(AS196,[1]Hoja2!$A$1:$AM$841,38,FALSE),"n/a")</f>
        <v>0</v>
      </c>
      <c r="AU196" s="8">
        <f t="shared" si="107"/>
        <v>1</v>
      </c>
      <c r="AV196">
        <f>VLOOKUP(B196,[1]Hoja2!$C$2:$AO$762,39,FALSE)</f>
        <v>1</v>
      </c>
      <c r="AW196">
        <f>IF(AU196=AV196,VLOOKUP(B196,[1]Hoja2!$C$2:$AO$762,37,FALSE),IF(AV196&lt;2,VLOOKUP(B196,[1]Hoja2!$C$2:$AO$762,37,FALSE)))</f>
        <v>750.75000000000011</v>
      </c>
      <c r="AX196" t="str">
        <f>B196 &amp; COUNTIF(B$2:B196, B196)</f>
        <v>0RXD1367041</v>
      </c>
      <c r="AY196" s="10">
        <f>VLOOKUP(AX196,[1]Hoja2!$B$2:$AO$762,38,FALSE)</f>
        <v>750.75000000000011</v>
      </c>
      <c r="AZ196" s="9">
        <f t="shared" si="88"/>
        <v>0</v>
      </c>
      <c r="BA196">
        <f>IF(Q196="NA",2,IF(OR(G196="INSTALACION NUEVA",G196="Mantenimiento preventivo"),3,IF(AND(AC196&lt;AH196,AL196&lt;&gt;1),4,IF(AY196&gt;AF196,1,0))))</f>
        <v>0</v>
      </c>
      <c r="BB196">
        <f>AE196-AJ196</f>
        <v>-2.9999999999999971E-2</v>
      </c>
      <c r="BC196">
        <f>+_xlfn.IFS(Q196="NA",2,OR(G196="INSTALACION NUEVA",G196="Mantenimiento preventivo"),3,AND(AC196&lt;AH196,AL196&lt;&gt;1),4,AY196&gt;AF196,1,TRUE,0)</f>
        <v>0</v>
      </c>
    </row>
    <row r="197" spans="1:55" hidden="1" x14ac:dyDescent="0.25">
      <c r="A197">
        <v>68954</v>
      </c>
      <c r="B197">
        <v>1161065</v>
      </c>
      <c r="C197">
        <v>2019</v>
      </c>
      <c r="D197" t="s">
        <v>37</v>
      </c>
      <c r="E197" t="s">
        <v>38</v>
      </c>
      <c r="F197">
        <v>3</v>
      </c>
      <c r="G197" t="s">
        <v>32</v>
      </c>
      <c r="H197">
        <v>0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S197" t="s">
        <v>33</v>
      </c>
      <c r="T197" t="s">
        <v>33</v>
      </c>
      <c r="W197" t="s">
        <v>80</v>
      </c>
      <c r="X197">
        <v>2019</v>
      </c>
      <c r="Y197" t="s">
        <v>37</v>
      </c>
      <c r="Z197" t="s">
        <v>38</v>
      </c>
      <c r="AA197">
        <v>8</v>
      </c>
      <c r="AB197" t="s">
        <v>33</v>
      </c>
      <c r="AC197">
        <v>-8</v>
      </c>
      <c r="AD197">
        <v>0</v>
      </c>
      <c r="AE197">
        <v>0</v>
      </c>
      <c r="AF197">
        <v>0</v>
      </c>
      <c r="AG197" s="2" t="str">
        <f>IFERROR(VLOOKUP(B197,[1]Hoja2!$C$1:$AM$841,37,FALSE),"n/a")</f>
        <v>n/a</v>
      </c>
      <c r="AH197" s="10" t="e">
        <f>VLOOKUP(AX197,[1]Hoja2!$B$2:$AO$762,17,FALSE)</f>
        <v>#N/A</v>
      </c>
      <c r="AI197" s="10" t="e">
        <f>VLOOKUP(AX197,[1]Hoja2!$B$2:$AO$762,23,FALSE)</f>
        <v>#N/A</v>
      </c>
      <c r="AJ197" s="10" t="e">
        <f>VLOOKUP(AX197,[1]Hoja2!$B$2:$AO$762,28,FALSE)</f>
        <v>#N/A</v>
      </c>
      <c r="AK197" s="10" t="e">
        <f>VLOOKUP(AX197,[1]Hoja2!$B$2:$AO$762,19,FALSE)</f>
        <v>#N/A</v>
      </c>
      <c r="AL197" t="e">
        <f t="shared" si="108"/>
        <v>#N/A</v>
      </c>
      <c r="AM197" t="e">
        <f t="shared" si="109"/>
        <v>#N/A</v>
      </c>
      <c r="AN197" t="e">
        <f t="shared" si="110"/>
        <v>#N/A</v>
      </c>
      <c r="AO197" t="e">
        <f t="shared" si="111"/>
        <v>#N/A</v>
      </c>
      <c r="AP197" t="e">
        <f t="shared" si="112"/>
        <v>#N/A</v>
      </c>
      <c r="AQ197" t="str">
        <f t="shared" si="113"/>
        <v>n/a</v>
      </c>
      <c r="AR197" t="e">
        <f>+INDEX([1]DETALLE!$AK$2:$AK$841,MATCH(B197,[1]DETALLE!$A$2:$A$841,0))</f>
        <v>#N/A</v>
      </c>
      <c r="AS197" t="str">
        <f>CONCATENATE(B197)</f>
        <v>1161065</v>
      </c>
      <c r="AT197" s="2" t="str">
        <f>IF(IFERROR(VLOOKUP(AS197,[1]Hoja2!$C$1:$AM$841,37,FALSE),"n/a")&lt;&gt;"n/a","a","n/a")</f>
        <v>n/a</v>
      </c>
      <c r="AU197" s="8">
        <f t="shared" si="107"/>
        <v>2</v>
      </c>
      <c r="AV197" t="e">
        <f>VLOOKUP(B197,[1]Hoja2!$C$2:$AO$762,39,FALSE)</f>
        <v>#N/A</v>
      </c>
      <c r="AW197" t="e">
        <f>IF(AU197=AV197,VLOOKUP(B197,[1]Hoja2!$C$2:$AO$762,37,FALSE),IF(AV197&lt;2,VLOOKUP(B197,[1]Hoja2!$C$2:$AO$762,37,FALSE)))</f>
        <v>#N/A</v>
      </c>
      <c r="AX197" t="str">
        <f>B197 &amp; COUNTIF(B$2:B197, B197)</f>
        <v>11610652</v>
      </c>
      <c r="AY197" t="e">
        <f>VLOOKUP(AX197,[1]Hoja2!$B$2:$AO$762,38,FALSE)</f>
        <v>#N/A</v>
      </c>
      <c r="AZ197" s="9" t="e">
        <f t="shared" si="88"/>
        <v>#N/A</v>
      </c>
    </row>
    <row r="198" spans="1:55" x14ac:dyDescent="0.25">
      <c r="A198">
        <v>68958</v>
      </c>
      <c r="B198" t="s">
        <v>205</v>
      </c>
      <c r="C198">
        <v>2019</v>
      </c>
      <c r="D198" t="s">
        <v>37</v>
      </c>
      <c r="E198" t="s">
        <v>38</v>
      </c>
      <c r="F198">
        <v>3</v>
      </c>
      <c r="G198" t="s">
        <v>40</v>
      </c>
      <c r="H198">
        <v>2.6333329999999999</v>
      </c>
      <c r="I198" t="s">
        <v>34</v>
      </c>
      <c r="J198">
        <v>468</v>
      </c>
      <c r="K198">
        <v>715</v>
      </c>
      <c r="L198">
        <v>0</v>
      </c>
      <c r="M198">
        <v>0</v>
      </c>
      <c r="N198">
        <v>0</v>
      </c>
      <c r="O198">
        <v>0.6</v>
      </c>
      <c r="P198">
        <v>0.8</v>
      </c>
      <c r="Q198">
        <v>1.05</v>
      </c>
      <c r="R198" t="s">
        <v>46</v>
      </c>
      <c r="S198">
        <v>5</v>
      </c>
      <c r="T198">
        <v>9</v>
      </c>
      <c r="U198" t="s">
        <v>47</v>
      </c>
      <c r="V198" t="s">
        <v>34</v>
      </c>
      <c r="W198" t="s">
        <v>50</v>
      </c>
      <c r="X198">
        <v>2019</v>
      </c>
      <c r="Y198" t="s">
        <v>37</v>
      </c>
      <c r="Z198" t="s">
        <v>38</v>
      </c>
      <c r="AA198">
        <v>3</v>
      </c>
      <c r="AB198">
        <v>0</v>
      </c>
      <c r="AC198">
        <v>232</v>
      </c>
      <c r="AD198">
        <v>1.05</v>
      </c>
      <c r="AE198">
        <v>0.52666659999999998</v>
      </c>
      <c r="AF198">
        <v>750.75</v>
      </c>
      <c r="AG198" s="2">
        <f>IFERROR(VLOOKUP(B198,[1]Hoja2!$C$1:$AM$841,37,FALSE),"n/a")</f>
        <v>750.75000000000011</v>
      </c>
      <c r="AH198" s="10">
        <f>VLOOKUP(AX198,[1]Hoja2!$B$2:$AO$762,17,FALSE)</f>
        <v>236</v>
      </c>
      <c r="AI198" s="10">
        <f>VLOOKUP(AX198,[1]Hoja2!$B$2:$AO$762,23,FALSE)</f>
        <v>1.05</v>
      </c>
      <c r="AJ198" s="10">
        <f>VLOOKUP(AX198,[1]Hoja2!$B$2:$AO$762,28,FALSE)</f>
        <v>0.55999999999999994</v>
      </c>
      <c r="AK198" s="10" t="str">
        <f>VLOOKUP(AX198,[1]Hoja2!$B$2:$AO$762,19,FALSE)</f>
        <v>A4 Mono MFPs</v>
      </c>
      <c r="AL198">
        <f t="shared" si="108"/>
        <v>1</v>
      </c>
      <c r="AM198">
        <f t="shared" si="109"/>
        <v>0</v>
      </c>
      <c r="AN198">
        <f t="shared" si="110"/>
        <v>1</v>
      </c>
      <c r="AO198">
        <f t="shared" si="111"/>
        <v>0</v>
      </c>
      <c r="AP198">
        <f t="shared" si="112"/>
        <v>1</v>
      </c>
      <c r="AQ198">
        <f t="shared" si="113"/>
        <v>0</v>
      </c>
      <c r="AR198">
        <f>+INDEX([1]Hoja2!$AM$2:$AM$841,MATCH(B198,[1]Hoja2!$C$2:$C$841,0))</f>
        <v>750.75000000000011</v>
      </c>
      <c r="AS198" t="str">
        <f t="shared" si="114"/>
        <v>0C4X0082503</v>
      </c>
      <c r="AT198" s="2">
        <f>IFERROR(VLOOKUP(AS198,[1]Hoja2!$A$1:$AM$841,38,FALSE),"n/a")</f>
        <v>0</v>
      </c>
      <c r="AU198" s="8">
        <f t="shared" si="107"/>
        <v>1</v>
      </c>
      <c r="AV198">
        <f>VLOOKUP(B198,[1]Hoja2!$C$2:$AO$762,39,FALSE)</f>
        <v>1</v>
      </c>
      <c r="AW198">
        <f>IF(AU198=AV198,VLOOKUP(B198,[1]Hoja2!$C$2:$AO$762,37,FALSE),IF(AV198&lt;2,VLOOKUP(B198,[1]Hoja2!$C$2:$AO$762,37,FALSE)))</f>
        <v>750.75000000000011</v>
      </c>
      <c r="AX198" t="str">
        <f>B198 &amp; COUNTIF(B$2:B198, B198)</f>
        <v>0C4X0082501</v>
      </c>
      <c r="AY198" s="10">
        <f>VLOOKUP(AX198,[1]Hoja2!$B$2:$AO$762,38,FALSE)</f>
        <v>750.75000000000011</v>
      </c>
      <c r="AZ198" s="9">
        <f t="shared" si="88"/>
        <v>0</v>
      </c>
      <c r="BA198">
        <f t="shared" ref="BA198:BA199" si="115">IF(Q198="NA",2,IF(OR(G198="INSTALACION NUEVA",G198="Mantenimiento preventivo"),3,IF(AND(AC198&lt;AH198,AL198&lt;&gt;1),4,IF(AY198&gt;AF198,1,0))))</f>
        <v>0</v>
      </c>
      <c r="BB198">
        <f t="shared" ref="BB198:BB199" si="116">AE198-AJ198</f>
        <v>-3.3333399999999958E-2</v>
      </c>
      <c r="BC198">
        <f t="shared" ref="BC198:BC199" si="117">+_xlfn.IFS(Q198="NA",2,OR(G198="INSTALACION NUEVA",G198="Mantenimiento preventivo"),3,AND(AC198&lt;AH198,AL198&lt;&gt;1),4,AY198&gt;AF198,1,TRUE,0)</f>
        <v>0</v>
      </c>
    </row>
    <row r="199" spans="1:55" x14ac:dyDescent="0.25">
      <c r="A199">
        <v>68961</v>
      </c>
      <c r="B199" t="s">
        <v>198</v>
      </c>
      <c r="C199">
        <v>2019</v>
      </c>
      <c r="D199" t="s">
        <v>37</v>
      </c>
      <c r="E199" t="s">
        <v>38</v>
      </c>
      <c r="F199">
        <v>3</v>
      </c>
      <c r="G199" t="s">
        <v>40</v>
      </c>
      <c r="H199">
        <v>8.1333330000000004</v>
      </c>
      <c r="I199" t="s">
        <v>34</v>
      </c>
      <c r="J199">
        <v>468</v>
      </c>
      <c r="K199">
        <v>715</v>
      </c>
      <c r="L199">
        <v>0</v>
      </c>
      <c r="M199">
        <v>0</v>
      </c>
      <c r="N199">
        <v>0</v>
      </c>
      <c r="O199">
        <v>0.6</v>
      </c>
      <c r="P199">
        <v>0.8</v>
      </c>
      <c r="Q199">
        <v>1.05</v>
      </c>
      <c r="R199" t="s">
        <v>46</v>
      </c>
      <c r="S199">
        <v>5</v>
      </c>
      <c r="T199">
        <v>9</v>
      </c>
      <c r="U199" t="s">
        <v>85</v>
      </c>
      <c r="V199" t="s">
        <v>34</v>
      </c>
      <c r="W199" t="s">
        <v>55</v>
      </c>
      <c r="X199">
        <v>2019</v>
      </c>
      <c r="Y199" t="s">
        <v>37</v>
      </c>
      <c r="Z199" t="s">
        <v>38</v>
      </c>
      <c r="AA199">
        <v>4</v>
      </c>
      <c r="AB199">
        <v>0</v>
      </c>
      <c r="AC199">
        <v>316</v>
      </c>
      <c r="AD199">
        <v>1.05</v>
      </c>
      <c r="AE199">
        <v>0.90370366666666702</v>
      </c>
      <c r="AF199">
        <v>750.75</v>
      </c>
      <c r="AG199" s="2">
        <f>IFERROR(VLOOKUP(B199,[1]Hoja2!$C$1:$AM$841,37,FALSE),"n/a")</f>
        <v>750.75000000000011</v>
      </c>
      <c r="AH199" s="10">
        <f>VLOOKUP(AX199,[1]Hoja2!$B$2:$AO$762,17,FALSE)</f>
        <v>317</v>
      </c>
      <c r="AI199" s="10">
        <f>VLOOKUP(AX199,[1]Hoja2!$B$2:$AO$762,23,FALSE)</f>
        <v>1.05</v>
      </c>
      <c r="AJ199" s="10">
        <f>VLOOKUP(AX199,[1]Hoja2!$B$2:$AO$762,28,FALSE)</f>
        <v>0.92444444444444451</v>
      </c>
      <c r="AK199" s="10" t="str">
        <f>VLOOKUP(AX199,[1]Hoja2!$B$2:$AO$762,19,FALSE)</f>
        <v>A4 Mono MFPs</v>
      </c>
      <c r="AL199">
        <f t="shared" si="108"/>
        <v>1</v>
      </c>
      <c r="AM199">
        <f t="shared" si="109"/>
        <v>0</v>
      </c>
      <c r="AN199">
        <f t="shared" si="110"/>
        <v>1</v>
      </c>
      <c r="AO199">
        <f t="shared" si="111"/>
        <v>0</v>
      </c>
      <c r="AP199">
        <f t="shared" si="112"/>
        <v>1</v>
      </c>
      <c r="AQ199">
        <f t="shared" si="113"/>
        <v>0</v>
      </c>
      <c r="AR199">
        <f>+INDEX([1]Hoja2!$AM$2:$AM$841,MATCH(B199,[1]Hoja2!$C$2:$C$841,0))</f>
        <v>750.75000000000011</v>
      </c>
      <c r="AS199" t="str">
        <f t="shared" si="114"/>
        <v>09HB3213943</v>
      </c>
      <c r="AT199" s="2">
        <f>IFERROR(VLOOKUP(AS199,[1]Hoja2!$A$1:$AM$841,38,FALSE),"n/a")</f>
        <v>0</v>
      </c>
      <c r="AU199" s="8">
        <f t="shared" si="107"/>
        <v>1</v>
      </c>
      <c r="AV199">
        <f>VLOOKUP(B199,[1]Hoja2!$C$2:$AO$762,39,FALSE)</f>
        <v>1</v>
      </c>
      <c r="AW199">
        <f>IF(AU199=AV199,VLOOKUP(B199,[1]Hoja2!$C$2:$AO$762,37,FALSE),IF(AV199&lt;2,VLOOKUP(B199,[1]Hoja2!$C$2:$AO$762,37,FALSE)))</f>
        <v>750.75000000000011</v>
      </c>
      <c r="AX199" t="str">
        <f>B199 &amp; COUNTIF(B$2:B199, B199)</f>
        <v>09HB3213941</v>
      </c>
      <c r="AY199" s="10">
        <f>VLOOKUP(AX199,[1]Hoja2!$B$2:$AO$762,38,FALSE)</f>
        <v>750.75000000000011</v>
      </c>
      <c r="AZ199" s="9">
        <f t="shared" si="88"/>
        <v>0</v>
      </c>
      <c r="BA199">
        <f t="shared" si="115"/>
        <v>0</v>
      </c>
      <c r="BB199">
        <f t="shared" si="116"/>
        <v>-2.0740777777777497E-2</v>
      </c>
      <c r="BC199">
        <f t="shared" si="117"/>
        <v>0</v>
      </c>
    </row>
    <row r="200" spans="1:55" hidden="1" x14ac:dyDescent="0.25">
      <c r="A200">
        <v>68966</v>
      </c>
      <c r="B200" t="s">
        <v>724</v>
      </c>
      <c r="C200">
        <v>2019</v>
      </c>
      <c r="D200" t="s">
        <v>37</v>
      </c>
      <c r="E200" t="s">
        <v>38</v>
      </c>
      <c r="F200">
        <v>3</v>
      </c>
      <c r="G200" t="s">
        <v>44</v>
      </c>
      <c r="H200">
        <v>0</v>
      </c>
      <c r="I200" t="s">
        <v>34</v>
      </c>
      <c r="J200">
        <v>468</v>
      </c>
      <c r="K200">
        <v>715</v>
      </c>
      <c r="L200">
        <v>0</v>
      </c>
      <c r="M200">
        <v>0</v>
      </c>
      <c r="N200">
        <v>0</v>
      </c>
      <c r="O200">
        <v>0.6</v>
      </c>
      <c r="P200">
        <v>0.8</v>
      </c>
      <c r="Q200">
        <v>1.05</v>
      </c>
      <c r="R200" t="s">
        <v>46</v>
      </c>
      <c r="S200">
        <v>5</v>
      </c>
      <c r="T200">
        <v>9</v>
      </c>
      <c r="U200" t="s">
        <v>47</v>
      </c>
      <c r="V200" t="s">
        <v>34</v>
      </c>
      <c r="W200" t="s">
        <v>50</v>
      </c>
      <c r="X200">
        <v>2019</v>
      </c>
      <c r="Y200" t="s">
        <v>37</v>
      </c>
      <c r="Z200" t="s">
        <v>38</v>
      </c>
      <c r="AA200">
        <v>3</v>
      </c>
      <c r="AB200">
        <v>1</v>
      </c>
      <c r="AC200">
        <v>12</v>
      </c>
      <c r="AD200">
        <v>0</v>
      </c>
      <c r="AE200">
        <v>0</v>
      </c>
      <c r="AF200">
        <v>0</v>
      </c>
      <c r="AG200" s="2" t="str">
        <f>IFERROR(VLOOKUP(B200,[1]Hoja2!$C$1:$AM$841,37,FALSE),"n/a")</f>
        <v>n/a</v>
      </c>
      <c r="AH200" s="10" t="e">
        <f>VLOOKUP(AX200,[1]Hoja2!$B$2:$AO$762,17,FALSE)</f>
        <v>#N/A</v>
      </c>
      <c r="AI200" s="10" t="e">
        <f>VLOOKUP(AX200,[1]Hoja2!$B$2:$AO$762,23,FALSE)</f>
        <v>#N/A</v>
      </c>
      <c r="AJ200" s="10" t="e">
        <f>VLOOKUP(AX200,[1]Hoja2!$B$2:$AO$762,28,FALSE)</f>
        <v>#N/A</v>
      </c>
      <c r="AK200" s="10" t="e">
        <f>VLOOKUP(AX200,[1]Hoja2!$B$2:$AO$762,19,FALSE)</f>
        <v>#N/A</v>
      </c>
      <c r="AL200" t="e">
        <f t="shared" si="108"/>
        <v>#N/A</v>
      </c>
      <c r="AM200" t="e">
        <f t="shared" si="109"/>
        <v>#N/A</v>
      </c>
      <c r="AN200" t="e">
        <f t="shared" si="110"/>
        <v>#N/A</v>
      </c>
      <c r="AO200" t="e">
        <f t="shared" si="111"/>
        <v>#N/A</v>
      </c>
      <c r="AP200" t="e">
        <f t="shared" si="112"/>
        <v>#N/A</v>
      </c>
      <c r="AQ200" t="str">
        <f t="shared" si="113"/>
        <v>n/a</v>
      </c>
      <c r="AR200" t="e">
        <f>+INDEX([1]DETALLE!$AK$2:$AK$841,MATCH(B200,[1]DETALLE!$A$2:$A$841,0))</f>
        <v>#N/A</v>
      </c>
      <c r="AS200" t="str">
        <f>CONCATENATE(B200)</f>
        <v>09HB331428</v>
      </c>
      <c r="AT200" s="2" t="str">
        <f>IF(IFERROR(VLOOKUP(AS200,[1]Hoja2!$C$1:$AM$841,37,FALSE),"n/a")&lt;&gt;"n/a","a","n/a")</f>
        <v>n/a</v>
      </c>
      <c r="AU200" s="8">
        <f t="shared" si="107"/>
        <v>2</v>
      </c>
      <c r="AV200" t="e">
        <f>VLOOKUP(B200,[1]Hoja2!$C$2:$AO$762,39,FALSE)</f>
        <v>#N/A</v>
      </c>
      <c r="AW200" t="e">
        <f>IF(AU200=AV200,VLOOKUP(B200,[1]Hoja2!$C$2:$AO$762,37,FALSE),IF(AV200&lt;2,VLOOKUP(B200,[1]Hoja2!$C$2:$AO$762,37,FALSE)))</f>
        <v>#N/A</v>
      </c>
      <c r="AX200" t="str">
        <f>B200 &amp; COUNTIF(B$2:B200, B200)</f>
        <v>09HB3314281</v>
      </c>
      <c r="AY200" t="e">
        <f>VLOOKUP(AX200,[1]Hoja2!$B$2:$AO$762,38,FALSE)</f>
        <v>#N/A</v>
      </c>
      <c r="AZ200" s="9" t="e">
        <f t="shared" si="88"/>
        <v>#N/A</v>
      </c>
    </row>
    <row r="201" spans="1:55" x14ac:dyDescent="0.25">
      <c r="A201">
        <v>68971</v>
      </c>
      <c r="B201" t="s">
        <v>202</v>
      </c>
      <c r="C201">
        <v>2019</v>
      </c>
      <c r="D201" t="s">
        <v>37</v>
      </c>
      <c r="E201" t="s">
        <v>38</v>
      </c>
      <c r="F201">
        <v>3</v>
      </c>
      <c r="G201" t="s">
        <v>40</v>
      </c>
      <c r="H201">
        <v>2.75</v>
      </c>
      <c r="I201" t="s">
        <v>34</v>
      </c>
      <c r="J201">
        <v>468</v>
      </c>
      <c r="K201">
        <v>715</v>
      </c>
      <c r="L201">
        <v>0</v>
      </c>
      <c r="M201">
        <v>0</v>
      </c>
      <c r="N201">
        <v>0</v>
      </c>
      <c r="O201">
        <v>0.6</v>
      </c>
      <c r="P201">
        <v>0.8</v>
      </c>
      <c r="Q201">
        <v>1.05</v>
      </c>
      <c r="R201" t="s">
        <v>46</v>
      </c>
      <c r="S201">
        <v>5</v>
      </c>
      <c r="T201">
        <v>9</v>
      </c>
      <c r="U201" t="s">
        <v>47</v>
      </c>
      <c r="V201" t="s">
        <v>34</v>
      </c>
      <c r="W201" t="s">
        <v>50</v>
      </c>
      <c r="X201">
        <v>2019</v>
      </c>
      <c r="Y201" t="s">
        <v>37</v>
      </c>
      <c r="Z201" t="s">
        <v>38</v>
      </c>
      <c r="AA201">
        <v>3</v>
      </c>
      <c r="AB201">
        <v>0</v>
      </c>
      <c r="AC201">
        <v>104</v>
      </c>
      <c r="AD201">
        <v>1.05</v>
      </c>
      <c r="AE201">
        <v>0.55000000000000004</v>
      </c>
      <c r="AF201">
        <v>750.75</v>
      </c>
      <c r="AG201" s="2">
        <f>IFERROR(VLOOKUP(B201,[1]Hoja2!$C$1:$AM$841,37,FALSE),"n/a")</f>
        <v>750.75000000000011</v>
      </c>
      <c r="AH201" s="10">
        <f>VLOOKUP(AX201,[1]Hoja2!$B$2:$AO$762,17,FALSE)</f>
        <v>106</v>
      </c>
      <c r="AI201" s="10">
        <f>VLOOKUP(AX201,[1]Hoja2!$B$2:$AO$762,23,FALSE)</f>
        <v>1.05</v>
      </c>
      <c r="AJ201" s="10">
        <f>VLOOKUP(AX201,[1]Hoja2!$B$2:$AO$762,28,FALSE)</f>
        <v>0.44400000000000006</v>
      </c>
      <c r="AK201" s="10" t="str">
        <f>VLOOKUP(AX201,[1]Hoja2!$B$2:$AO$762,19,FALSE)</f>
        <v>A4 Mono MFPs</v>
      </c>
      <c r="AL201">
        <f t="shared" si="108"/>
        <v>1</v>
      </c>
      <c r="AM201">
        <f t="shared" si="109"/>
        <v>0</v>
      </c>
      <c r="AN201">
        <f t="shared" si="110"/>
        <v>1</v>
      </c>
      <c r="AO201">
        <f t="shared" si="111"/>
        <v>0</v>
      </c>
      <c r="AP201">
        <f t="shared" si="112"/>
        <v>1</v>
      </c>
      <c r="AQ201">
        <f t="shared" si="113"/>
        <v>0</v>
      </c>
      <c r="AR201">
        <f>+INDEX([1]Hoja2!$AM$2:$AM$841,MATCH(B201,[1]Hoja2!$C$2:$C$841,0))</f>
        <v>750.75000000000011</v>
      </c>
      <c r="AS201" t="str">
        <f t="shared" si="114"/>
        <v>0BB15641413</v>
      </c>
      <c r="AT201" s="2">
        <f>IFERROR(VLOOKUP(AS201,[1]Hoja2!$A$1:$AM$841,38,FALSE),"n/a")</f>
        <v>0</v>
      </c>
      <c r="AU201" s="8">
        <f t="shared" si="107"/>
        <v>1</v>
      </c>
      <c r="AV201">
        <f>VLOOKUP(B201,[1]Hoja2!$C$2:$AO$762,39,FALSE)</f>
        <v>1</v>
      </c>
      <c r="AW201">
        <f>IF(AU201=AV201,VLOOKUP(B201,[1]Hoja2!$C$2:$AO$762,37,FALSE),IF(AV201&lt;2,VLOOKUP(B201,[1]Hoja2!$C$2:$AO$762,37,FALSE)))</f>
        <v>750.75000000000011</v>
      </c>
      <c r="AX201" t="str">
        <f>B201 &amp; COUNTIF(B$2:B201, B201)</f>
        <v>0BB15641411</v>
      </c>
      <c r="AY201" s="10">
        <f>VLOOKUP(AX201,[1]Hoja2!$B$2:$AO$762,38,FALSE)</f>
        <v>750.75000000000011</v>
      </c>
      <c r="AZ201" s="9">
        <f t="shared" si="88"/>
        <v>0</v>
      </c>
      <c r="BA201">
        <f t="shared" ref="BA201:BA202" si="118">IF(Q201="NA",2,IF(OR(G201="INSTALACION NUEVA",G201="Mantenimiento preventivo"),3,IF(AND(AC201&lt;AH201,AL201&lt;&gt;1),4,IF(AY201&gt;AF201,1,0))))</f>
        <v>0</v>
      </c>
      <c r="BB201">
        <f t="shared" ref="BB201:BB202" si="119">AE201-AJ201</f>
        <v>0.10599999999999998</v>
      </c>
      <c r="BC201">
        <f t="shared" ref="BC201:BC202" si="120">+_xlfn.IFS(Q201="NA",2,OR(G201="INSTALACION NUEVA",G201="Mantenimiento preventivo"),3,AND(AC201&lt;AH201,AL201&lt;&gt;1),4,AY201&gt;AF201,1,TRUE,0)</f>
        <v>0</v>
      </c>
    </row>
    <row r="202" spans="1:55" x14ac:dyDescent="0.25">
      <c r="A202">
        <v>68978</v>
      </c>
      <c r="B202" t="s">
        <v>725</v>
      </c>
      <c r="C202">
        <v>2019</v>
      </c>
      <c r="D202" t="s">
        <v>37</v>
      </c>
      <c r="E202" t="s">
        <v>38</v>
      </c>
      <c r="F202">
        <v>3</v>
      </c>
      <c r="G202" t="s">
        <v>40</v>
      </c>
      <c r="H202">
        <v>0.53333339999999996</v>
      </c>
      <c r="I202" t="s">
        <v>116</v>
      </c>
      <c r="J202">
        <v>655</v>
      </c>
      <c r="K202">
        <v>1365</v>
      </c>
      <c r="L202">
        <v>0</v>
      </c>
      <c r="M202">
        <v>0</v>
      </c>
      <c r="N202">
        <v>0.6</v>
      </c>
      <c r="O202">
        <v>0.8</v>
      </c>
      <c r="P202">
        <v>1.05</v>
      </c>
      <c r="Q202">
        <v>1.1000000000000001</v>
      </c>
      <c r="R202" t="s">
        <v>46</v>
      </c>
      <c r="S202">
        <v>5</v>
      </c>
      <c r="T202">
        <v>9</v>
      </c>
      <c r="U202" t="s">
        <v>47</v>
      </c>
      <c r="V202" t="s">
        <v>45</v>
      </c>
      <c r="W202" t="s">
        <v>73</v>
      </c>
      <c r="X202">
        <v>2019</v>
      </c>
      <c r="Y202" t="s">
        <v>37</v>
      </c>
      <c r="Z202" t="s">
        <v>38</v>
      </c>
      <c r="AA202">
        <v>3</v>
      </c>
      <c r="AB202">
        <v>0</v>
      </c>
      <c r="AC202">
        <v>0</v>
      </c>
      <c r="AD202">
        <v>1.1000000000000001</v>
      </c>
      <c r="AE202">
        <v>0.10666668</v>
      </c>
      <c r="AF202">
        <v>1501.5</v>
      </c>
      <c r="AG202" s="2">
        <f>IFERROR(VLOOKUP(B202,[1]Hoja2!$C$1:$AM$841,37,FALSE),"n/a")</f>
        <v>1501.5000000000002</v>
      </c>
      <c r="AH202" s="10">
        <f>VLOOKUP(AX202,[1]Hoja2!$B$2:$AO$762,17,FALSE)</f>
        <v>191</v>
      </c>
      <c r="AI202" s="10">
        <f>VLOOKUP(AX202,[1]Hoja2!$B$2:$AO$762,23,FALSE)</f>
        <v>1.1000000000000001</v>
      </c>
      <c r="AJ202" s="10">
        <f>VLOOKUP(AX202,[1]Hoja2!$B$2:$AO$762,28,FALSE)</f>
        <v>0.17599999999999999</v>
      </c>
      <c r="AK202" s="10" t="str">
        <f>VLOOKUP(AX202,[1]Hoja2!$B$2:$AO$762,19,FALSE)</f>
        <v>Office Digital</v>
      </c>
      <c r="AL202">
        <f t="shared" si="108"/>
        <v>1</v>
      </c>
      <c r="AM202">
        <f t="shared" si="109"/>
        <v>0</v>
      </c>
      <c r="AN202">
        <f t="shared" si="110"/>
        <v>1</v>
      </c>
      <c r="AO202">
        <f t="shared" si="111"/>
        <v>0</v>
      </c>
      <c r="AP202">
        <f t="shared" si="112"/>
        <v>1</v>
      </c>
      <c r="AQ202">
        <f t="shared" si="113"/>
        <v>0</v>
      </c>
      <c r="AR202">
        <f>+INDEX([1]Hoja2!$AM$2:$AM$841,MATCH(B202,[1]Hoja2!$C$2:$C$841,0))</f>
        <v>1501.5000000000002</v>
      </c>
      <c r="AS202" t="str">
        <f t="shared" si="114"/>
        <v>0Y4X8430053</v>
      </c>
      <c r="AT202" s="2">
        <f>IFERROR(VLOOKUP(AS202,[1]Hoja2!$A$1:$AM$841,38,FALSE),"n/a")</f>
        <v>0</v>
      </c>
      <c r="AU202" s="8">
        <f t="shared" si="107"/>
        <v>1</v>
      </c>
      <c r="AV202">
        <f>VLOOKUP(B202,[1]Hoja2!$C$2:$AO$762,39,FALSE)</f>
        <v>1</v>
      </c>
      <c r="AW202">
        <f>IF(AU202=AV202,VLOOKUP(B202,[1]Hoja2!$C$2:$AO$762,37,FALSE),IF(AV202&lt;2,VLOOKUP(B202,[1]Hoja2!$C$2:$AO$762,37,FALSE)))</f>
        <v>1501.5000000000002</v>
      </c>
      <c r="AX202" t="str">
        <f>B202 &amp; COUNTIF(B$2:B202, B202)</f>
        <v>0Y4X8430051</v>
      </c>
      <c r="AY202" s="10">
        <f>VLOOKUP(AX202,[1]Hoja2!$B$2:$AO$762,38,FALSE)</f>
        <v>1501.5000000000002</v>
      </c>
      <c r="AZ202" s="9">
        <f t="shared" si="88"/>
        <v>0</v>
      </c>
      <c r="BA202">
        <f t="shared" si="118"/>
        <v>0</v>
      </c>
      <c r="BB202">
        <f t="shared" si="119"/>
        <v>-6.933331999999999E-2</v>
      </c>
      <c r="BC202">
        <f t="shared" si="120"/>
        <v>0</v>
      </c>
    </row>
    <row r="203" spans="1:55" hidden="1" x14ac:dyDescent="0.25">
      <c r="A203">
        <v>68994</v>
      </c>
      <c r="B203" t="s">
        <v>726</v>
      </c>
      <c r="C203">
        <v>2019</v>
      </c>
      <c r="D203" t="s">
        <v>37</v>
      </c>
      <c r="E203" t="s">
        <v>38</v>
      </c>
      <c r="F203">
        <v>3</v>
      </c>
      <c r="G203" t="s">
        <v>44</v>
      </c>
      <c r="H203">
        <v>0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S203" t="s">
        <v>33</v>
      </c>
      <c r="T203" t="s">
        <v>33</v>
      </c>
      <c r="V203" t="s">
        <v>34</v>
      </c>
      <c r="W203" t="s">
        <v>50</v>
      </c>
      <c r="X203">
        <v>2019</v>
      </c>
      <c r="Y203" t="s">
        <v>37</v>
      </c>
      <c r="Z203" t="s">
        <v>38</v>
      </c>
      <c r="AA203">
        <v>3</v>
      </c>
      <c r="AB203" t="s">
        <v>33</v>
      </c>
      <c r="AC203">
        <v>15</v>
      </c>
      <c r="AD203">
        <v>0</v>
      </c>
      <c r="AE203">
        <v>0</v>
      </c>
      <c r="AF203">
        <v>0</v>
      </c>
      <c r="AG203" s="2" t="str">
        <f>IFERROR(VLOOKUP(B203,[1]Hoja2!$C$1:$AM$841,37,FALSE),"n/a")</f>
        <v>n/a</v>
      </c>
      <c r="AH203" s="10" t="e">
        <f>VLOOKUP(AX203,[1]Hoja2!$B$2:$AO$762,17,FALSE)</f>
        <v>#N/A</v>
      </c>
      <c r="AI203" s="10" t="e">
        <f>VLOOKUP(AX203,[1]Hoja2!$B$2:$AO$762,23,FALSE)</f>
        <v>#N/A</v>
      </c>
      <c r="AJ203" s="10" t="e">
        <f>VLOOKUP(AX203,[1]Hoja2!$B$2:$AO$762,28,FALSE)</f>
        <v>#N/A</v>
      </c>
      <c r="AK203" s="10" t="e">
        <f>VLOOKUP(AX203,[1]Hoja2!$B$2:$AO$762,19,FALSE)</f>
        <v>#N/A</v>
      </c>
      <c r="AL203" t="e">
        <f t="shared" si="108"/>
        <v>#N/A</v>
      </c>
      <c r="AM203" t="e">
        <f t="shared" si="109"/>
        <v>#N/A</v>
      </c>
      <c r="AN203" t="e">
        <f t="shared" si="110"/>
        <v>#N/A</v>
      </c>
      <c r="AO203" t="e">
        <f t="shared" si="111"/>
        <v>#N/A</v>
      </c>
      <c r="AP203" t="e">
        <f t="shared" si="112"/>
        <v>#N/A</v>
      </c>
      <c r="AQ203" t="str">
        <f t="shared" si="113"/>
        <v>n/a</v>
      </c>
      <c r="AR203" t="e">
        <f>+INDEX([1]DETALLE!$AK$2:$AK$841,MATCH(B203,[1]DETALLE!$A$2:$A$841,0))</f>
        <v>#N/A</v>
      </c>
      <c r="AS203" t="str">
        <f>CONCATENATE(B203)</f>
        <v>09HB331773</v>
      </c>
      <c r="AT203" s="2" t="str">
        <f>IF(IFERROR(VLOOKUP(AS203,[1]Hoja2!$C$1:$AM$841,37,FALSE),"n/a")&lt;&gt;"n/a","a","n/a")</f>
        <v>n/a</v>
      </c>
      <c r="AU203" s="8">
        <f t="shared" si="107"/>
        <v>2</v>
      </c>
      <c r="AV203" t="e">
        <f>VLOOKUP(B203,[1]Hoja2!$C$2:$AO$762,39,FALSE)</f>
        <v>#N/A</v>
      </c>
      <c r="AW203" t="e">
        <f>IF(AU203=AV203,VLOOKUP(B203,[1]Hoja2!$C$2:$AO$762,37,FALSE),IF(AV203&lt;2,VLOOKUP(B203,[1]Hoja2!$C$2:$AO$762,37,FALSE)))</f>
        <v>#N/A</v>
      </c>
      <c r="AX203" t="str">
        <f>B203 &amp; COUNTIF(B$2:B203, B203)</f>
        <v>09HB3317731</v>
      </c>
      <c r="AY203" t="e">
        <f>VLOOKUP(AX203,[1]Hoja2!$B$2:$AO$762,38,FALSE)</f>
        <v>#N/A</v>
      </c>
      <c r="AZ203" s="9" t="e">
        <f t="shared" ref="AZ203:AZ266" si="121">IF(AV203&gt;AU203,1,0)</f>
        <v>#N/A</v>
      </c>
    </row>
    <row r="204" spans="1:55" hidden="1" x14ac:dyDescent="0.25">
      <c r="A204">
        <v>68997</v>
      </c>
      <c r="B204" t="s">
        <v>727</v>
      </c>
      <c r="C204">
        <v>2019</v>
      </c>
      <c r="D204" t="s">
        <v>37</v>
      </c>
      <c r="E204" t="s">
        <v>38</v>
      </c>
      <c r="F204">
        <v>3</v>
      </c>
      <c r="G204" t="s">
        <v>32</v>
      </c>
      <c r="H204">
        <v>0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S204" t="s">
        <v>33</v>
      </c>
      <c r="T204" t="s">
        <v>33</v>
      </c>
      <c r="V204" t="s">
        <v>34</v>
      </c>
      <c r="W204" t="s">
        <v>678</v>
      </c>
      <c r="X204">
        <v>2019</v>
      </c>
      <c r="Y204" t="s">
        <v>37</v>
      </c>
      <c r="Z204" t="s">
        <v>38</v>
      </c>
      <c r="AA204">
        <v>4</v>
      </c>
      <c r="AB204" t="s">
        <v>33</v>
      </c>
      <c r="AC204">
        <v>0</v>
      </c>
      <c r="AD204">
        <v>0</v>
      </c>
      <c r="AE204">
        <v>0</v>
      </c>
      <c r="AF204">
        <v>0</v>
      </c>
      <c r="AG204" s="2" t="str">
        <f>IFERROR(VLOOKUP(B204,[1]Hoja2!$C$1:$AM$841,37,FALSE),"n/a")</f>
        <v>n/a</v>
      </c>
      <c r="AH204" s="10" t="e">
        <f>VLOOKUP(AX204,[1]Hoja2!$B$2:$AO$762,17,FALSE)</f>
        <v>#N/A</v>
      </c>
      <c r="AI204" s="10" t="e">
        <f>VLOOKUP(AX204,[1]Hoja2!$B$2:$AO$762,23,FALSE)</f>
        <v>#N/A</v>
      </c>
      <c r="AJ204" s="10" t="e">
        <f>VLOOKUP(AX204,[1]Hoja2!$B$2:$AO$762,28,FALSE)</f>
        <v>#N/A</v>
      </c>
      <c r="AK204" s="10" t="e">
        <f>VLOOKUP(AX204,[1]Hoja2!$B$2:$AO$762,19,FALSE)</f>
        <v>#N/A</v>
      </c>
      <c r="AL204" t="e">
        <f t="shared" si="108"/>
        <v>#N/A</v>
      </c>
      <c r="AM204" t="e">
        <f t="shared" si="109"/>
        <v>#N/A</v>
      </c>
      <c r="AN204" t="e">
        <f t="shared" si="110"/>
        <v>#N/A</v>
      </c>
      <c r="AO204" t="e">
        <f t="shared" si="111"/>
        <v>#N/A</v>
      </c>
      <c r="AP204" t="e">
        <f t="shared" si="112"/>
        <v>#N/A</v>
      </c>
      <c r="AQ204" t="str">
        <f t="shared" si="113"/>
        <v>n/a</v>
      </c>
      <c r="AR204">
        <f>+INDEX([1]DETALLE!$AK$2:$AK$841,MATCH(B204,[1]DETALLE!$A$2:$A$841,0))</f>
        <v>1433.25</v>
      </c>
      <c r="AS204" t="str">
        <f>CONCATENATE(B204)</f>
        <v>03BT801967</v>
      </c>
      <c r="AT204" s="2" t="str">
        <f>IF(IFERROR(VLOOKUP(AS204,[1]Hoja2!$C$1:$AM$841,37,FALSE),"n/a")&lt;&gt;"n/a","a","n/a")</f>
        <v>n/a</v>
      </c>
      <c r="AU204" s="8">
        <f t="shared" si="107"/>
        <v>1</v>
      </c>
      <c r="AV204" t="e">
        <f>VLOOKUP(B204,[1]Hoja2!$C$2:$AO$762,39,FALSE)</f>
        <v>#N/A</v>
      </c>
      <c r="AW204" t="e">
        <f>IF(AU204=AV204,VLOOKUP(B204,[1]Hoja2!$C$2:$AO$762,37,FALSE),IF(AV204&lt;2,VLOOKUP(B204,[1]Hoja2!$C$2:$AO$762,37,FALSE)))</f>
        <v>#N/A</v>
      </c>
      <c r="AX204" t="str">
        <f>B204 &amp; COUNTIF(B$2:B204, B204)</f>
        <v>03BT8019671</v>
      </c>
      <c r="AY204" t="e">
        <f>VLOOKUP(AX204,[1]Hoja2!$B$2:$AO$762,38,FALSE)</f>
        <v>#N/A</v>
      </c>
      <c r="AZ204" s="9" t="e">
        <f t="shared" si="121"/>
        <v>#N/A</v>
      </c>
    </row>
    <row r="205" spans="1:55" x14ac:dyDescent="0.25">
      <c r="A205">
        <v>69002</v>
      </c>
      <c r="B205" t="s">
        <v>209</v>
      </c>
      <c r="C205">
        <v>2019</v>
      </c>
      <c r="D205" t="s">
        <v>37</v>
      </c>
      <c r="E205" t="s">
        <v>38</v>
      </c>
      <c r="F205">
        <v>3</v>
      </c>
      <c r="G205" t="s">
        <v>40</v>
      </c>
      <c r="H205">
        <v>0.21666669999999999</v>
      </c>
      <c r="I205" t="s">
        <v>71</v>
      </c>
      <c r="J205">
        <v>468</v>
      </c>
      <c r="K205">
        <v>715</v>
      </c>
      <c r="L205">
        <v>0</v>
      </c>
      <c r="M205">
        <v>0</v>
      </c>
      <c r="N205">
        <v>0</v>
      </c>
      <c r="O205">
        <v>0.6</v>
      </c>
      <c r="P205">
        <v>0.8</v>
      </c>
      <c r="Q205">
        <v>1.05</v>
      </c>
      <c r="R205" t="s">
        <v>46</v>
      </c>
      <c r="S205">
        <v>5</v>
      </c>
      <c r="T205">
        <v>9</v>
      </c>
      <c r="U205" t="s">
        <v>47</v>
      </c>
      <c r="V205" t="s">
        <v>71</v>
      </c>
      <c r="W205" t="s">
        <v>130</v>
      </c>
      <c r="X205">
        <v>2019</v>
      </c>
      <c r="Y205" t="s">
        <v>37</v>
      </c>
      <c r="Z205" t="s">
        <v>38</v>
      </c>
      <c r="AA205">
        <v>4</v>
      </c>
      <c r="AB205">
        <v>0</v>
      </c>
      <c r="AC205">
        <v>19</v>
      </c>
      <c r="AD205">
        <v>0.6</v>
      </c>
      <c r="AE205">
        <v>4.3333339999999998E-2</v>
      </c>
      <c r="AF205">
        <v>429</v>
      </c>
      <c r="AG205" s="2">
        <f>IFERROR(VLOOKUP(B205,[1]Hoja2!$C$1:$AM$841,37,FALSE),"n/a")</f>
        <v>429.00000000000006</v>
      </c>
      <c r="AH205" s="10">
        <f>VLOOKUP(AX205,[1]Hoja2!$B$2:$AO$762,17,FALSE)</f>
        <v>21</v>
      </c>
      <c r="AI205" s="10">
        <f>VLOOKUP(AX205,[1]Hoja2!$B$2:$AO$762,23,FALSE)</f>
        <v>0.6</v>
      </c>
      <c r="AJ205" s="10">
        <f>VLOOKUP(AX205,[1]Hoja2!$B$2:$AO$762,28,FALSE)</f>
        <v>8.3999999999999991E-2</v>
      </c>
      <c r="AK205" s="10" t="str">
        <f>VLOOKUP(AX205,[1]Hoja2!$B$2:$AO$762,19,FALSE)</f>
        <v>Entry Mono Printers</v>
      </c>
      <c r="AL205">
        <f t="shared" si="108"/>
        <v>1</v>
      </c>
      <c r="AM205">
        <f t="shared" si="109"/>
        <v>0</v>
      </c>
      <c r="AN205">
        <f t="shared" si="110"/>
        <v>1</v>
      </c>
      <c r="AO205">
        <f t="shared" si="111"/>
        <v>0</v>
      </c>
      <c r="AP205">
        <f t="shared" si="112"/>
        <v>1</v>
      </c>
      <c r="AQ205">
        <f t="shared" si="113"/>
        <v>0</v>
      </c>
      <c r="AR205">
        <f>+INDEX([1]Hoja2!$AM$2:$AM$841,MATCH(B205,[1]Hoja2!$C$2:$C$841,0))</f>
        <v>429.00000000000006</v>
      </c>
      <c r="AS205" t="str">
        <f t="shared" si="114"/>
        <v>0D6X4611283</v>
      </c>
      <c r="AT205" s="2">
        <f>IFERROR(VLOOKUP(AS205,[1]Hoja2!$A$1:$AM$841,38,FALSE),"n/a")</f>
        <v>0</v>
      </c>
      <c r="AU205" s="8">
        <f t="shared" si="107"/>
        <v>1</v>
      </c>
      <c r="AV205">
        <f>VLOOKUP(B205,[1]Hoja2!$C$2:$AO$762,39,FALSE)</f>
        <v>1</v>
      </c>
      <c r="AW205">
        <f>IF(AU205=AV205,VLOOKUP(B205,[1]Hoja2!$C$2:$AO$762,37,FALSE),IF(AV205&lt;2,VLOOKUP(B205,[1]Hoja2!$C$2:$AO$762,37,FALSE)))</f>
        <v>429.00000000000006</v>
      </c>
      <c r="AX205" t="str">
        <f>B205 &amp; COUNTIF(B$2:B205, B205)</f>
        <v>0D6X4611281</v>
      </c>
      <c r="AY205" s="10">
        <f>VLOOKUP(AX205,[1]Hoja2!$B$2:$AO$762,38,FALSE)</f>
        <v>429.00000000000006</v>
      </c>
      <c r="AZ205" s="9">
        <f t="shared" si="121"/>
        <v>0</v>
      </c>
      <c r="BA205">
        <f>IF(Q205="NA",2,IF(OR(G205="INSTALACION NUEVA",G205="Mantenimiento preventivo"),3,IF(AND(AC205&lt;AH205,AL205&lt;&gt;1),4,IF(AY205&gt;AF205,1,0))))</f>
        <v>0</v>
      </c>
      <c r="BB205">
        <f>AE205-AJ205</f>
        <v>-4.0666659999999993E-2</v>
      </c>
      <c r="BC205">
        <f>+_xlfn.IFS(Q205="NA",2,OR(G205="INSTALACION NUEVA",G205="Mantenimiento preventivo"),3,AND(AC205&lt;AH205,AL205&lt;&gt;1),4,AY205&gt;AF205,1,TRUE,0)</f>
        <v>0</v>
      </c>
    </row>
    <row r="206" spans="1:55" hidden="1" x14ac:dyDescent="0.25">
      <c r="A206">
        <v>69004</v>
      </c>
      <c r="B206" t="s">
        <v>728</v>
      </c>
      <c r="C206">
        <v>2019</v>
      </c>
      <c r="D206" t="s">
        <v>37</v>
      </c>
      <c r="E206" t="s">
        <v>38</v>
      </c>
      <c r="F206">
        <v>3</v>
      </c>
      <c r="G206" t="s">
        <v>40</v>
      </c>
      <c r="H206">
        <v>1.266667</v>
      </c>
      <c r="I206" t="s">
        <v>116</v>
      </c>
      <c r="J206">
        <v>655</v>
      </c>
      <c r="K206">
        <v>1365</v>
      </c>
      <c r="L206">
        <v>0</v>
      </c>
      <c r="M206">
        <v>0</v>
      </c>
      <c r="N206">
        <v>0.6</v>
      </c>
      <c r="O206">
        <v>0.8</v>
      </c>
      <c r="P206">
        <v>1.05</v>
      </c>
      <c r="Q206">
        <v>1.1000000000000001</v>
      </c>
      <c r="R206" t="s">
        <v>46</v>
      </c>
      <c r="S206">
        <v>5</v>
      </c>
      <c r="T206">
        <v>9</v>
      </c>
      <c r="U206" t="s">
        <v>47</v>
      </c>
      <c r="V206" t="s">
        <v>45</v>
      </c>
      <c r="W206" t="s">
        <v>55</v>
      </c>
      <c r="X206">
        <v>2019</v>
      </c>
      <c r="Y206" t="s">
        <v>37</v>
      </c>
      <c r="Z206" t="s">
        <v>38</v>
      </c>
      <c r="AA206">
        <v>15</v>
      </c>
      <c r="AB206">
        <v>1</v>
      </c>
      <c r="AC206">
        <v>21</v>
      </c>
      <c r="AD206">
        <v>0</v>
      </c>
      <c r="AE206">
        <v>0</v>
      </c>
      <c r="AF206">
        <v>0</v>
      </c>
      <c r="AG206" s="2" t="str">
        <f>IFERROR(VLOOKUP(B206,[1]Hoja2!$C$1:$AM$841,37,FALSE),"n/a")</f>
        <v>n/a</v>
      </c>
      <c r="AH206" s="10" t="e">
        <f>VLOOKUP(AX206,[1]Hoja2!$B$2:$AO$762,17,FALSE)</f>
        <v>#N/A</v>
      </c>
      <c r="AI206" s="10" t="e">
        <f>VLOOKUP(AX206,[1]Hoja2!$B$2:$AO$762,23,FALSE)</f>
        <v>#N/A</v>
      </c>
      <c r="AJ206" s="10" t="e">
        <f>VLOOKUP(AX206,[1]Hoja2!$B$2:$AO$762,28,FALSE)</f>
        <v>#N/A</v>
      </c>
      <c r="AK206" s="10" t="e">
        <f>VLOOKUP(AX206,[1]Hoja2!$B$2:$AO$762,19,FALSE)</f>
        <v>#N/A</v>
      </c>
      <c r="AL206" t="e">
        <f t="shared" si="108"/>
        <v>#N/A</v>
      </c>
      <c r="AM206" t="e">
        <f t="shared" si="109"/>
        <v>#N/A</v>
      </c>
      <c r="AN206" t="e">
        <f t="shared" si="110"/>
        <v>#N/A</v>
      </c>
      <c r="AO206" t="e">
        <f t="shared" si="111"/>
        <v>#N/A</v>
      </c>
      <c r="AP206" t="e">
        <f t="shared" si="112"/>
        <v>#N/A</v>
      </c>
      <c r="AQ206" t="str">
        <f t="shared" si="113"/>
        <v>n/a</v>
      </c>
      <c r="AR206">
        <f>+INDEX([1]DETALLE!$AK$2:$AK$841,MATCH(B206,[1]DETALLE!$A$2:$A$841,0))</f>
        <v>1501.5000000000002</v>
      </c>
      <c r="AS206" t="str">
        <f>CONCATENATE(B206)</f>
        <v>0Y4X827535</v>
      </c>
      <c r="AT206" s="2" t="str">
        <f>IF(IFERROR(VLOOKUP(AS206,[1]Hoja2!$C$1:$AM$841,37,FALSE),"n/a")&lt;&gt;"n/a","a","n/a")</f>
        <v>n/a</v>
      </c>
      <c r="AU206" s="8">
        <f t="shared" si="107"/>
        <v>1</v>
      </c>
      <c r="AV206" t="e">
        <f>VLOOKUP(B206,[1]Hoja2!$C$2:$AO$762,39,FALSE)</f>
        <v>#N/A</v>
      </c>
      <c r="AW206" t="e">
        <f>IF(AU206=AV206,VLOOKUP(B206,[1]Hoja2!$C$2:$AO$762,37,FALSE),IF(AV206&lt;2,VLOOKUP(B206,[1]Hoja2!$C$2:$AO$762,37,FALSE)))</f>
        <v>#N/A</v>
      </c>
      <c r="AX206" t="str">
        <f>B206 &amp; COUNTIF(B$2:B206, B206)</f>
        <v>0Y4X8275351</v>
      </c>
      <c r="AY206" t="e">
        <f>VLOOKUP(AX206,[1]Hoja2!$B$2:$AO$762,38,FALSE)</f>
        <v>#N/A</v>
      </c>
      <c r="AZ206" s="9" t="e">
        <f t="shared" si="121"/>
        <v>#N/A</v>
      </c>
    </row>
    <row r="207" spans="1:55" hidden="1" x14ac:dyDescent="0.25">
      <c r="A207">
        <v>69005</v>
      </c>
      <c r="B207" t="s">
        <v>729</v>
      </c>
      <c r="C207">
        <v>2019</v>
      </c>
      <c r="D207" t="s">
        <v>37</v>
      </c>
      <c r="E207" t="s">
        <v>38</v>
      </c>
      <c r="F207">
        <v>3</v>
      </c>
      <c r="G207" t="s">
        <v>40</v>
      </c>
      <c r="H207">
        <v>0.25</v>
      </c>
      <c r="I207" t="s">
        <v>116</v>
      </c>
      <c r="J207">
        <v>655</v>
      </c>
      <c r="K207">
        <v>1365</v>
      </c>
      <c r="L207">
        <v>0</v>
      </c>
      <c r="M207">
        <v>0</v>
      </c>
      <c r="N207">
        <v>0.6</v>
      </c>
      <c r="O207">
        <v>0.8</v>
      </c>
      <c r="P207">
        <v>1.05</v>
      </c>
      <c r="Q207">
        <v>1.1000000000000001</v>
      </c>
      <c r="R207" t="s">
        <v>46</v>
      </c>
      <c r="S207">
        <v>5</v>
      </c>
      <c r="T207">
        <v>9</v>
      </c>
      <c r="U207" t="s">
        <v>47</v>
      </c>
      <c r="V207" t="s">
        <v>45</v>
      </c>
      <c r="W207" t="s">
        <v>55</v>
      </c>
      <c r="X207">
        <v>2019</v>
      </c>
      <c r="Y207" t="s">
        <v>37</v>
      </c>
      <c r="Z207" t="s">
        <v>38</v>
      </c>
      <c r="AA207">
        <v>4</v>
      </c>
      <c r="AB207">
        <v>1</v>
      </c>
      <c r="AC207">
        <v>68</v>
      </c>
      <c r="AD207">
        <v>0</v>
      </c>
      <c r="AE207">
        <v>0</v>
      </c>
      <c r="AF207">
        <v>0</v>
      </c>
      <c r="AG207" s="2" t="str">
        <f>IFERROR(VLOOKUP(B207,[1]Hoja2!$C$1:$AM$841,37,FALSE),"n/a")</f>
        <v>n/a</v>
      </c>
      <c r="AH207" s="10" t="e">
        <f>VLOOKUP(AX207,[1]Hoja2!$B$2:$AO$762,17,FALSE)</f>
        <v>#N/A</v>
      </c>
      <c r="AI207" s="10" t="e">
        <f>VLOOKUP(AX207,[1]Hoja2!$B$2:$AO$762,23,FALSE)</f>
        <v>#N/A</v>
      </c>
      <c r="AJ207" s="10" t="e">
        <f>VLOOKUP(AX207,[1]Hoja2!$B$2:$AO$762,28,FALSE)</f>
        <v>#N/A</v>
      </c>
      <c r="AK207" s="10" t="e">
        <f>VLOOKUP(AX207,[1]Hoja2!$B$2:$AO$762,19,FALSE)</f>
        <v>#N/A</v>
      </c>
      <c r="AL207" t="e">
        <f t="shared" si="108"/>
        <v>#N/A</v>
      </c>
      <c r="AM207" t="e">
        <f t="shared" si="109"/>
        <v>#N/A</v>
      </c>
      <c r="AN207" t="e">
        <f t="shared" si="110"/>
        <v>#N/A</v>
      </c>
      <c r="AO207" t="e">
        <f t="shared" si="111"/>
        <v>#N/A</v>
      </c>
      <c r="AP207" t="e">
        <f t="shared" si="112"/>
        <v>#N/A</v>
      </c>
      <c r="AQ207" t="str">
        <f t="shared" si="113"/>
        <v>n/a</v>
      </c>
      <c r="AR207">
        <f>+INDEX([1]DETALLE!$AK$2:$AK$841,MATCH(B207,[1]DETALLE!$A$2:$A$841,0))</f>
        <v>1433.25</v>
      </c>
      <c r="AS207" t="str">
        <f>CONCATENATE(B207)</f>
        <v>0Y4X843700</v>
      </c>
      <c r="AT207" s="2" t="str">
        <f>IF(IFERROR(VLOOKUP(AS207,[1]Hoja2!$C$1:$AM$841,37,FALSE),"n/a")&lt;&gt;"n/a","a","n/a")</f>
        <v>n/a</v>
      </c>
      <c r="AU207" s="8">
        <f t="shared" si="107"/>
        <v>1</v>
      </c>
      <c r="AV207" t="e">
        <f>VLOOKUP(B207,[1]Hoja2!$C$2:$AO$762,39,FALSE)</f>
        <v>#N/A</v>
      </c>
      <c r="AW207" t="e">
        <f>IF(AU207=AV207,VLOOKUP(B207,[1]Hoja2!$C$2:$AO$762,37,FALSE),IF(AV207&lt;2,VLOOKUP(B207,[1]Hoja2!$C$2:$AO$762,37,FALSE)))</f>
        <v>#N/A</v>
      </c>
      <c r="AX207" t="str">
        <f>B207 &amp; COUNTIF(B$2:B207, B207)</f>
        <v>0Y4X8437001</v>
      </c>
      <c r="AY207" t="e">
        <f>VLOOKUP(AX207,[1]Hoja2!$B$2:$AO$762,38,FALSE)</f>
        <v>#N/A</v>
      </c>
      <c r="AZ207" s="9" t="e">
        <f t="shared" si="121"/>
        <v>#N/A</v>
      </c>
    </row>
    <row r="208" spans="1:55" x14ac:dyDescent="0.25">
      <c r="A208">
        <v>69009</v>
      </c>
      <c r="B208" t="s">
        <v>730</v>
      </c>
      <c r="C208">
        <v>2019</v>
      </c>
      <c r="D208" t="s">
        <v>37</v>
      </c>
      <c r="E208" t="s">
        <v>38</v>
      </c>
      <c r="F208">
        <v>3</v>
      </c>
      <c r="G208" t="s">
        <v>32</v>
      </c>
      <c r="H208">
        <v>0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S208" t="s">
        <v>33</v>
      </c>
      <c r="T208" t="s">
        <v>33</v>
      </c>
      <c r="V208" t="s">
        <v>34</v>
      </c>
      <c r="W208" t="s">
        <v>67</v>
      </c>
      <c r="X208">
        <v>2019</v>
      </c>
      <c r="Y208" t="s">
        <v>37</v>
      </c>
      <c r="Z208" t="s">
        <v>38</v>
      </c>
      <c r="AA208">
        <v>4</v>
      </c>
      <c r="AB208" t="s">
        <v>33</v>
      </c>
      <c r="AC208">
        <v>0</v>
      </c>
      <c r="AD208">
        <v>0</v>
      </c>
      <c r="AE208">
        <v>0</v>
      </c>
      <c r="AF208">
        <v>0</v>
      </c>
      <c r="AG208" s="2">
        <f>IFERROR(VLOOKUP(B208,[1]Hoja2!$C$1:$AM$841,37,FALSE),"n/a")</f>
        <v>1072.5000000000002</v>
      </c>
      <c r="AH208" s="10" t="str">
        <f>VLOOKUP(AX208,[1]Hoja2!$B$2:$AO$762,17,FALSE)</f>
        <v xml:space="preserve">  </v>
      </c>
      <c r="AI208" s="10">
        <f>VLOOKUP(AX208,[1]Hoja2!$B$2:$AO$762,23,FALSE)</f>
        <v>1</v>
      </c>
      <c r="AJ208" s="10">
        <f>VLOOKUP(AX208,[1]Hoja2!$B$2:$AO$762,28,FALSE)</f>
        <v>1</v>
      </c>
      <c r="AK208" s="10" t="str">
        <f>VLOOKUP(AX208,[1]Hoja2!$B$2:$AO$762,19,FALSE)</f>
        <v>A4 Mono MFPs</v>
      </c>
      <c r="AL208">
        <f t="shared" si="108"/>
        <v>0</v>
      </c>
      <c r="AM208">
        <f t="shared" si="109"/>
        <v>0</v>
      </c>
      <c r="AN208">
        <f t="shared" si="110"/>
        <v>0</v>
      </c>
      <c r="AO208">
        <f t="shared" si="111"/>
        <v>0</v>
      </c>
      <c r="AP208">
        <f t="shared" si="112"/>
        <v>0</v>
      </c>
      <c r="AQ208">
        <f t="shared" si="113"/>
        <v>1</v>
      </c>
      <c r="AR208">
        <f>+INDEX([1]Hoja2!$AM$2:$AM$841,MATCH(B208,[1]Hoja2!$C$2:$C$841,0))</f>
        <v>1072.5000000000002</v>
      </c>
      <c r="AS208" t="str">
        <f t="shared" si="114"/>
        <v>03BT8019643</v>
      </c>
      <c r="AT208" s="2">
        <f>IFERROR(VLOOKUP(AS208,[1]Hoja2!$A$1:$AM$841,38,FALSE),"n/a")</f>
        <v>0</v>
      </c>
      <c r="AU208" s="8">
        <f t="shared" si="107"/>
        <v>1</v>
      </c>
      <c r="AV208">
        <f>VLOOKUP(B208,[1]Hoja2!$C$2:$AO$762,39,FALSE)</f>
        <v>1</v>
      </c>
      <c r="AW208">
        <f>IF(AU208=AV208,VLOOKUP(B208,[1]Hoja2!$C$2:$AO$762,37,FALSE),IF(AV208&lt;2,VLOOKUP(B208,[1]Hoja2!$C$2:$AO$762,37,FALSE)))</f>
        <v>1072.5000000000002</v>
      </c>
      <c r="AX208" t="str">
        <f>B208 &amp; COUNTIF(B$2:B208, B208)</f>
        <v>03BT8019641</v>
      </c>
      <c r="AY208" s="10">
        <f>VLOOKUP(AX208,[1]Hoja2!$B$2:$AO$762,38,FALSE)</f>
        <v>1072.5000000000002</v>
      </c>
      <c r="AZ208" s="9">
        <f t="shared" si="121"/>
        <v>0</v>
      </c>
      <c r="BA208">
        <f t="shared" ref="BA208:BA209" si="122">IF(Q208="NA",2,IF(OR(G208="INSTALACION NUEVA",G208="Mantenimiento preventivo"),3,IF(AND(AC208&lt;AH208,AL208&lt;&gt;1),4,IF(AY208&gt;AF208,1,0))))</f>
        <v>2</v>
      </c>
      <c r="BB208">
        <f t="shared" ref="BB208:BB209" si="123">AE208-AJ208</f>
        <v>-1</v>
      </c>
      <c r="BC208">
        <f t="shared" ref="BC208:BC209" si="124">+_xlfn.IFS(Q208="NA",2,OR(G208="INSTALACION NUEVA",G208="Mantenimiento preventivo"),3,AND(AC208&lt;AH208,AL208&lt;&gt;1),4,AY208&gt;AF208,1,TRUE,0)</f>
        <v>2</v>
      </c>
    </row>
    <row r="209" spans="1:55" x14ac:dyDescent="0.25">
      <c r="A209">
        <v>69012</v>
      </c>
      <c r="B209" t="s">
        <v>218</v>
      </c>
      <c r="C209">
        <v>2019</v>
      </c>
      <c r="D209" t="s">
        <v>37</v>
      </c>
      <c r="E209" t="s">
        <v>38</v>
      </c>
      <c r="F209">
        <v>3</v>
      </c>
      <c r="G209" t="s">
        <v>40</v>
      </c>
      <c r="H209">
        <v>1.1333329999999999</v>
      </c>
      <c r="I209" t="s">
        <v>58</v>
      </c>
      <c r="J209">
        <v>655</v>
      </c>
      <c r="K209">
        <v>1365</v>
      </c>
      <c r="L209">
        <v>0</v>
      </c>
      <c r="M209">
        <v>0</v>
      </c>
      <c r="N209">
        <v>0.6</v>
      </c>
      <c r="O209">
        <v>0.8</v>
      </c>
      <c r="P209">
        <v>1.05</v>
      </c>
      <c r="Q209">
        <v>1.1000000000000001</v>
      </c>
      <c r="R209" t="s">
        <v>46</v>
      </c>
      <c r="S209">
        <v>5</v>
      </c>
      <c r="T209">
        <v>9</v>
      </c>
      <c r="U209" t="s">
        <v>47</v>
      </c>
      <c r="V209" t="s">
        <v>58</v>
      </c>
      <c r="W209" t="s">
        <v>73</v>
      </c>
      <c r="X209">
        <v>2019</v>
      </c>
      <c r="Y209" t="s">
        <v>37</v>
      </c>
      <c r="Z209" t="s">
        <v>38</v>
      </c>
      <c r="AA209">
        <v>3</v>
      </c>
      <c r="AB209">
        <v>0</v>
      </c>
      <c r="AC209">
        <v>70</v>
      </c>
      <c r="AD209">
        <v>1.1000000000000001</v>
      </c>
      <c r="AE209">
        <v>0.2266666</v>
      </c>
      <c r="AF209">
        <v>1501.5</v>
      </c>
      <c r="AG209" s="2">
        <f>IFERROR(VLOOKUP(B209,[1]Hoja2!$C$1:$AM$841,37,FALSE),"n/a")</f>
        <v>1501.5000000000002</v>
      </c>
      <c r="AH209" s="10">
        <f>VLOOKUP(AX209,[1]Hoja2!$B$2:$AO$762,17,FALSE)</f>
        <v>70</v>
      </c>
      <c r="AI209" s="10">
        <f>VLOOKUP(AX209,[1]Hoja2!$B$2:$AO$762,23,FALSE)</f>
        <v>1.1000000000000001</v>
      </c>
      <c r="AJ209" s="10">
        <f>VLOOKUP(AX209,[1]Hoja2!$B$2:$AO$762,28,FALSE)</f>
        <v>0.25600000000000001</v>
      </c>
      <c r="AK209" s="10" t="str">
        <f>VLOOKUP(AX209,[1]Hoja2!$B$2:$AO$762,19,FALSE)</f>
        <v>Departmental Digital</v>
      </c>
      <c r="AL209">
        <f t="shared" si="108"/>
        <v>1</v>
      </c>
      <c r="AM209">
        <f t="shared" si="109"/>
        <v>1</v>
      </c>
      <c r="AN209">
        <f t="shared" si="110"/>
        <v>1</v>
      </c>
      <c r="AO209">
        <f t="shared" si="111"/>
        <v>0</v>
      </c>
      <c r="AP209">
        <f t="shared" si="112"/>
        <v>1</v>
      </c>
      <c r="AQ209">
        <f t="shared" si="113"/>
        <v>0</v>
      </c>
      <c r="AR209">
        <f>+INDEX([1]Hoja2!$AM$2:$AM$841,MATCH(B209,[1]Hoja2!$C$2:$C$841,0))</f>
        <v>1501.5000000000002</v>
      </c>
      <c r="AS209" t="str">
        <f t="shared" si="114"/>
        <v>0EX92960943</v>
      </c>
      <c r="AT209" s="2">
        <f>IFERROR(VLOOKUP(AS209,[1]Hoja2!$A$1:$AM$841,38,FALSE),"n/a")</f>
        <v>0</v>
      </c>
      <c r="AU209" s="8">
        <f t="shared" si="107"/>
        <v>1</v>
      </c>
      <c r="AV209">
        <f>VLOOKUP(B209,[1]Hoja2!$C$2:$AO$762,39,FALSE)</f>
        <v>1</v>
      </c>
      <c r="AW209">
        <f>IF(AU209=AV209,VLOOKUP(B209,[1]Hoja2!$C$2:$AO$762,37,FALSE),IF(AV209&lt;2,VLOOKUP(B209,[1]Hoja2!$C$2:$AO$762,37,FALSE)))</f>
        <v>1501.5000000000002</v>
      </c>
      <c r="AX209" t="str">
        <f>B209 &amp; COUNTIF(B$2:B209, B209)</f>
        <v>0EX92960941</v>
      </c>
      <c r="AY209" s="10">
        <f>VLOOKUP(AX209,[1]Hoja2!$B$2:$AO$762,38,FALSE)</f>
        <v>1501.5000000000002</v>
      </c>
      <c r="AZ209" s="9">
        <f t="shared" si="121"/>
        <v>0</v>
      </c>
      <c r="BA209">
        <f t="shared" si="122"/>
        <v>0</v>
      </c>
      <c r="BB209">
        <f t="shared" si="123"/>
        <v>-2.9333400000000009E-2</v>
      </c>
      <c r="BC209">
        <f t="shared" si="124"/>
        <v>0</v>
      </c>
    </row>
    <row r="210" spans="1:55" hidden="1" x14ac:dyDescent="0.25">
      <c r="A210">
        <v>69015</v>
      </c>
      <c r="B210" t="s">
        <v>195</v>
      </c>
      <c r="C210">
        <v>2019</v>
      </c>
      <c r="D210" t="s">
        <v>37</v>
      </c>
      <c r="E210" t="s">
        <v>38</v>
      </c>
      <c r="F210">
        <v>3</v>
      </c>
      <c r="G210" t="s">
        <v>32</v>
      </c>
      <c r="H210">
        <v>0.1666667</v>
      </c>
      <c r="I210" t="s">
        <v>34</v>
      </c>
      <c r="J210">
        <v>468</v>
      </c>
      <c r="K210">
        <v>715</v>
      </c>
      <c r="L210">
        <v>0</v>
      </c>
      <c r="M210">
        <v>0</v>
      </c>
      <c r="N210">
        <v>0</v>
      </c>
      <c r="O210">
        <v>0.6</v>
      </c>
      <c r="P210">
        <v>0.8</v>
      </c>
      <c r="Q210">
        <v>1.05</v>
      </c>
      <c r="R210" t="s">
        <v>46</v>
      </c>
      <c r="S210">
        <v>5</v>
      </c>
      <c r="T210">
        <v>9</v>
      </c>
      <c r="U210" t="s">
        <v>85</v>
      </c>
      <c r="V210" t="s">
        <v>34</v>
      </c>
      <c r="W210" t="s">
        <v>83</v>
      </c>
      <c r="X210">
        <v>2019</v>
      </c>
      <c r="Y210" t="s">
        <v>37</v>
      </c>
      <c r="Z210" t="s">
        <v>38</v>
      </c>
      <c r="AA210">
        <v>8</v>
      </c>
      <c r="AB210">
        <v>0</v>
      </c>
      <c r="AC210">
        <v>33</v>
      </c>
      <c r="AD210">
        <v>0</v>
      </c>
      <c r="AE210">
        <v>0</v>
      </c>
      <c r="AF210">
        <v>715</v>
      </c>
      <c r="AG210" s="2" t="str">
        <f>IFERROR(VLOOKUP(B210,[1]Hoja2!$C$1:$AM$841,37,FALSE),"n/a")</f>
        <v>n/a</v>
      </c>
      <c r="AH210" s="10" t="e">
        <f>VLOOKUP(AX210,[1]Hoja2!$B$2:$AO$762,17,FALSE)</f>
        <v>#N/A</v>
      </c>
      <c r="AI210" s="10" t="e">
        <f>VLOOKUP(AX210,[1]Hoja2!$B$2:$AO$762,23,FALSE)</f>
        <v>#N/A</v>
      </c>
      <c r="AJ210" s="10" t="e">
        <f>VLOOKUP(AX210,[1]Hoja2!$B$2:$AO$762,28,FALSE)</f>
        <v>#N/A</v>
      </c>
      <c r="AK210" s="10" t="e">
        <f>VLOOKUP(AX210,[1]Hoja2!$B$2:$AO$762,19,FALSE)</f>
        <v>#N/A</v>
      </c>
      <c r="AL210" t="e">
        <f t="shared" si="108"/>
        <v>#N/A</v>
      </c>
      <c r="AM210" t="e">
        <f t="shared" si="109"/>
        <v>#N/A</v>
      </c>
      <c r="AN210" t="e">
        <f t="shared" si="110"/>
        <v>#N/A</v>
      </c>
      <c r="AO210" t="e">
        <f t="shared" si="111"/>
        <v>#N/A</v>
      </c>
      <c r="AP210" t="e">
        <f t="shared" si="112"/>
        <v>#N/A</v>
      </c>
      <c r="AQ210" t="str">
        <f t="shared" si="113"/>
        <v>n/a</v>
      </c>
      <c r="AR210" t="e">
        <f>+INDEX([1]DETALLE!$AK$2:$AK$841,MATCH(B210,[1]DETALLE!$A$2:$A$841,0))</f>
        <v>#N/A</v>
      </c>
      <c r="AS210" t="str">
        <f>CONCATENATE(B210)</f>
        <v>03BT801966</v>
      </c>
      <c r="AT210" s="2" t="str">
        <f>IF(IFERROR(VLOOKUP(AS210,[1]Hoja2!$C$1:$AM$841,37,FALSE),"n/a")&lt;&gt;"n/a","a","n/a")</f>
        <v>n/a</v>
      </c>
      <c r="AU210" s="8">
        <f t="shared" si="107"/>
        <v>1</v>
      </c>
      <c r="AV210" t="e">
        <f>VLOOKUP(B210,[1]Hoja2!$C$2:$AO$762,39,FALSE)</f>
        <v>#N/A</v>
      </c>
      <c r="AW210" t="e">
        <f>IF(AU210=AV210,VLOOKUP(B210,[1]Hoja2!$C$2:$AO$762,37,FALSE),IF(AV210&lt;2,VLOOKUP(B210,[1]Hoja2!$C$2:$AO$762,37,FALSE)))</f>
        <v>#N/A</v>
      </c>
      <c r="AX210" t="str">
        <f>B210 &amp; COUNTIF(B$2:B210, B210)</f>
        <v>03BT8019661</v>
      </c>
      <c r="AY210" t="e">
        <f>VLOOKUP(AX210,[1]Hoja2!$B$2:$AO$762,38,FALSE)</f>
        <v>#N/A</v>
      </c>
      <c r="AZ210" s="9" t="e">
        <f t="shared" si="121"/>
        <v>#N/A</v>
      </c>
    </row>
    <row r="211" spans="1:55" x14ac:dyDescent="0.25">
      <c r="A211">
        <v>69019</v>
      </c>
      <c r="B211" t="s">
        <v>220</v>
      </c>
      <c r="C211">
        <v>2019</v>
      </c>
      <c r="D211" t="s">
        <v>37</v>
      </c>
      <c r="E211" t="s">
        <v>38</v>
      </c>
      <c r="F211">
        <v>3</v>
      </c>
      <c r="G211" t="s">
        <v>40</v>
      </c>
      <c r="H211">
        <v>1.75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S211" t="s">
        <v>33</v>
      </c>
      <c r="T211" t="s">
        <v>33</v>
      </c>
      <c r="V211" t="s">
        <v>34</v>
      </c>
      <c r="W211" t="s">
        <v>36</v>
      </c>
      <c r="X211">
        <v>2019</v>
      </c>
      <c r="Y211" t="s">
        <v>37</v>
      </c>
      <c r="Z211" t="s">
        <v>38</v>
      </c>
      <c r="AA211">
        <v>3</v>
      </c>
      <c r="AB211" t="s">
        <v>33</v>
      </c>
      <c r="AC211">
        <v>0</v>
      </c>
      <c r="AD211">
        <v>0</v>
      </c>
      <c r="AE211">
        <v>0</v>
      </c>
      <c r="AF211">
        <v>0</v>
      </c>
      <c r="AG211" s="2">
        <f>IFERROR(VLOOKUP(B211,[1]Hoja2!$C$1:$AM$841,37,FALSE),"n/a")</f>
        <v>750.75000000000011</v>
      </c>
      <c r="AH211" s="10">
        <f>VLOOKUP(AX211,[1]Hoja2!$B$2:$AO$762,17,FALSE)</f>
        <v>587</v>
      </c>
      <c r="AI211" s="10">
        <f>VLOOKUP(AX211,[1]Hoja2!$B$2:$AO$762,23,FALSE)</f>
        <v>1.05</v>
      </c>
      <c r="AJ211" s="10">
        <f>VLOOKUP(AX211,[1]Hoja2!$B$2:$AO$762,28,FALSE)</f>
        <v>0.38200000000000001</v>
      </c>
      <c r="AK211" s="10" t="str">
        <f>VLOOKUP(AX211,[1]Hoja2!$B$2:$AO$762,19,FALSE)</f>
        <v>A4 Mono MFPs</v>
      </c>
      <c r="AL211">
        <f t="shared" si="108"/>
        <v>0</v>
      </c>
      <c r="AM211">
        <f t="shared" si="109"/>
        <v>0</v>
      </c>
      <c r="AN211">
        <f t="shared" si="110"/>
        <v>0</v>
      </c>
      <c r="AO211">
        <f t="shared" si="111"/>
        <v>0</v>
      </c>
      <c r="AP211">
        <f t="shared" si="112"/>
        <v>0</v>
      </c>
      <c r="AQ211">
        <f t="shared" si="113"/>
        <v>1</v>
      </c>
      <c r="AR211">
        <f>+INDEX([1]Hoja2!$AM$2:$AM$841,MATCH(B211,[1]Hoja2!$C$2:$C$841,0))</f>
        <v>750.75000000000011</v>
      </c>
      <c r="AS211" t="str">
        <f t="shared" si="114"/>
        <v>0LA62964873</v>
      </c>
      <c r="AT211" s="2">
        <f>IFERROR(VLOOKUP(AS211,[1]Hoja2!$A$1:$AM$841,38,FALSE),"n/a")</f>
        <v>0</v>
      </c>
      <c r="AU211" s="8">
        <f t="shared" si="107"/>
        <v>1</v>
      </c>
      <c r="AV211">
        <f>VLOOKUP(B211,[1]Hoja2!$C$2:$AO$762,39,FALSE)</f>
        <v>1</v>
      </c>
      <c r="AW211">
        <f>IF(AU211=AV211,VLOOKUP(B211,[1]Hoja2!$C$2:$AO$762,37,FALSE),IF(AV211&lt;2,VLOOKUP(B211,[1]Hoja2!$C$2:$AO$762,37,FALSE)))</f>
        <v>750.75000000000011</v>
      </c>
      <c r="AX211" t="str">
        <f>B211 &amp; COUNTIF(B$2:B211, B211)</f>
        <v>0LA62964871</v>
      </c>
      <c r="AY211" s="10">
        <f>VLOOKUP(AX211,[1]Hoja2!$B$2:$AO$762,38,FALSE)</f>
        <v>750.75000000000011</v>
      </c>
      <c r="AZ211" s="9">
        <f t="shared" si="121"/>
        <v>0</v>
      </c>
      <c r="BA211">
        <f t="shared" ref="BA211:BA212" si="125">IF(Q211="NA",2,IF(OR(G211="INSTALACION NUEVA",G211="Mantenimiento preventivo"),3,IF(AND(AC211&lt;AH211,AL211&lt;&gt;1),4,IF(AY211&gt;AF211,1,0))))</f>
        <v>2</v>
      </c>
      <c r="BB211">
        <f t="shared" ref="BB211:BB212" si="126">AE211-AJ211</f>
        <v>-0.38200000000000001</v>
      </c>
      <c r="BC211">
        <f t="shared" ref="BC211:BC212" si="127">+_xlfn.IFS(Q211="NA",2,OR(G211="INSTALACION NUEVA",G211="Mantenimiento preventivo"),3,AND(AC211&lt;AH211,AL211&lt;&gt;1),4,AY211&gt;AF211,1,TRUE,0)</f>
        <v>2</v>
      </c>
    </row>
    <row r="212" spans="1:55" x14ac:dyDescent="0.25">
      <c r="A212">
        <v>69021</v>
      </c>
      <c r="B212" t="s">
        <v>201</v>
      </c>
      <c r="C212">
        <v>2019</v>
      </c>
      <c r="D212" t="s">
        <v>37</v>
      </c>
      <c r="E212" t="s">
        <v>38</v>
      </c>
      <c r="F212">
        <v>3</v>
      </c>
      <c r="G212" t="s">
        <v>40</v>
      </c>
      <c r="H212">
        <v>1.6333329999999999</v>
      </c>
      <c r="I212" t="s">
        <v>71</v>
      </c>
      <c r="J212">
        <v>468</v>
      </c>
      <c r="K212">
        <v>715</v>
      </c>
      <c r="L212">
        <v>0</v>
      </c>
      <c r="M212">
        <v>0</v>
      </c>
      <c r="N212">
        <v>0</v>
      </c>
      <c r="O212">
        <v>0.6</v>
      </c>
      <c r="P212">
        <v>0.8</v>
      </c>
      <c r="Q212">
        <v>1.05</v>
      </c>
      <c r="R212" t="s">
        <v>46</v>
      </c>
      <c r="S212">
        <v>5</v>
      </c>
      <c r="T212">
        <v>9</v>
      </c>
      <c r="U212" t="s">
        <v>47</v>
      </c>
      <c r="V212" t="s">
        <v>34</v>
      </c>
      <c r="W212" t="s">
        <v>73</v>
      </c>
      <c r="X212">
        <v>2019</v>
      </c>
      <c r="Y212" t="s">
        <v>37</v>
      </c>
      <c r="Z212" t="s">
        <v>38</v>
      </c>
      <c r="AA212">
        <v>5</v>
      </c>
      <c r="AB212">
        <v>0</v>
      </c>
      <c r="AC212">
        <v>363</v>
      </c>
      <c r="AD212">
        <v>1.05</v>
      </c>
      <c r="AE212">
        <v>0.32666659999999997</v>
      </c>
      <c r="AF212">
        <v>750.75</v>
      </c>
      <c r="AG212" s="2">
        <f>IFERROR(VLOOKUP(B212,[1]Hoja2!$C$1:$AM$841,37,FALSE),"n/a")</f>
        <v>750.75000000000011</v>
      </c>
      <c r="AH212" s="10">
        <f>VLOOKUP(AX212,[1]Hoja2!$B$2:$AO$762,17,FALSE)</f>
        <v>363</v>
      </c>
      <c r="AI212" s="10">
        <f>VLOOKUP(AX212,[1]Hoja2!$B$2:$AO$762,23,FALSE)</f>
        <v>1.05</v>
      </c>
      <c r="AJ212" s="10">
        <f>VLOOKUP(AX212,[1]Hoja2!$B$2:$AO$762,28,FALSE)</f>
        <v>0.13</v>
      </c>
      <c r="AK212" s="10" t="str">
        <f>VLOOKUP(AX212,[1]Hoja2!$B$2:$AO$762,19,FALSE)</f>
        <v>Entry Mono Printers</v>
      </c>
      <c r="AL212">
        <f t="shared" si="108"/>
        <v>1</v>
      </c>
      <c r="AM212">
        <f t="shared" si="109"/>
        <v>1</v>
      </c>
      <c r="AN212">
        <f t="shared" si="110"/>
        <v>1</v>
      </c>
      <c r="AO212">
        <f t="shared" si="111"/>
        <v>0</v>
      </c>
      <c r="AP212">
        <f t="shared" si="112"/>
        <v>1</v>
      </c>
      <c r="AQ212">
        <f t="shared" si="113"/>
        <v>0</v>
      </c>
      <c r="AR212">
        <f>+INDEX([1]Hoja2!$AM$2:$AM$841,MATCH(B212,[1]Hoja2!$C$2:$C$841,0))</f>
        <v>750.75000000000011</v>
      </c>
      <c r="AS212" t="str">
        <f t="shared" si="114"/>
        <v>0A4T5581053</v>
      </c>
      <c r="AT212" s="2">
        <f>IFERROR(VLOOKUP(AS212,[1]Hoja2!$A$1:$AM$841,38,FALSE),"n/a")</f>
        <v>0</v>
      </c>
      <c r="AU212" s="8">
        <f t="shared" si="107"/>
        <v>1</v>
      </c>
      <c r="AV212">
        <f>VLOOKUP(B212,[1]Hoja2!$C$2:$AO$762,39,FALSE)</f>
        <v>1</v>
      </c>
      <c r="AW212">
        <f>IF(AU212=AV212,VLOOKUP(B212,[1]Hoja2!$C$2:$AO$762,37,FALSE),IF(AV212&lt;2,VLOOKUP(B212,[1]Hoja2!$C$2:$AO$762,37,FALSE)))</f>
        <v>750.75000000000011</v>
      </c>
      <c r="AX212" t="str">
        <f>B212 &amp; COUNTIF(B$2:B212, B212)</f>
        <v>0A4T5581051</v>
      </c>
      <c r="AY212" s="10">
        <f>VLOOKUP(AX212,[1]Hoja2!$B$2:$AO$762,38,FALSE)</f>
        <v>750.75000000000011</v>
      </c>
      <c r="AZ212" s="9">
        <f t="shared" si="121"/>
        <v>0</v>
      </c>
      <c r="BA212">
        <f t="shared" si="125"/>
        <v>0</v>
      </c>
      <c r="BB212">
        <f t="shared" si="126"/>
        <v>0.19666659999999997</v>
      </c>
      <c r="BC212">
        <f t="shared" si="127"/>
        <v>0</v>
      </c>
    </row>
    <row r="213" spans="1:55" hidden="1" x14ac:dyDescent="0.25">
      <c r="A213">
        <v>69023</v>
      </c>
      <c r="B213" t="s">
        <v>731</v>
      </c>
      <c r="C213">
        <v>2019</v>
      </c>
      <c r="D213" t="s">
        <v>37</v>
      </c>
      <c r="E213" t="s">
        <v>38</v>
      </c>
      <c r="F213">
        <v>3</v>
      </c>
      <c r="G213" t="s">
        <v>44</v>
      </c>
      <c r="H213">
        <v>0</v>
      </c>
      <c r="I213" t="s">
        <v>34</v>
      </c>
      <c r="J213">
        <v>468</v>
      </c>
      <c r="K213">
        <v>715</v>
      </c>
      <c r="L213">
        <v>0</v>
      </c>
      <c r="M213">
        <v>0</v>
      </c>
      <c r="N213">
        <v>0</v>
      </c>
      <c r="O213">
        <v>0.6</v>
      </c>
      <c r="P213">
        <v>0.8</v>
      </c>
      <c r="Q213">
        <v>1.05</v>
      </c>
      <c r="R213" t="s">
        <v>46</v>
      </c>
      <c r="S213">
        <v>5</v>
      </c>
      <c r="T213">
        <v>9</v>
      </c>
      <c r="U213" t="s">
        <v>47</v>
      </c>
      <c r="V213" t="s">
        <v>34</v>
      </c>
      <c r="W213" t="s">
        <v>50</v>
      </c>
      <c r="X213">
        <v>2019</v>
      </c>
      <c r="Y213" t="s">
        <v>37</v>
      </c>
      <c r="Z213" t="s">
        <v>38</v>
      </c>
      <c r="AA213">
        <v>3</v>
      </c>
      <c r="AB213">
        <v>1</v>
      </c>
      <c r="AC213">
        <v>9</v>
      </c>
      <c r="AD213">
        <v>0</v>
      </c>
      <c r="AE213">
        <v>0</v>
      </c>
      <c r="AF213">
        <v>0</v>
      </c>
      <c r="AG213" s="2" t="str">
        <f>IFERROR(VLOOKUP(B213,[1]Hoja2!$C$1:$AM$841,37,FALSE),"n/a")</f>
        <v>n/a</v>
      </c>
      <c r="AH213" s="10" t="e">
        <f>VLOOKUP(AX213,[1]Hoja2!$B$2:$AO$762,17,FALSE)</f>
        <v>#N/A</v>
      </c>
      <c r="AI213" s="10" t="e">
        <f>VLOOKUP(AX213,[1]Hoja2!$B$2:$AO$762,23,FALSE)</f>
        <v>#N/A</v>
      </c>
      <c r="AJ213" s="10" t="e">
        <f>VLOOKUP(AX213,[1]Hoja2!$B$2:$AO$762,28,FALSE)</f>
        <v>#N/A</v>
      </c>
      <c r="AK213" s="10" t="e">
        <f>VLOOKUP(AX213,[1]Hoja2!$B$2:$AO$762,19,FALSE)</f>
        <v>#N/A</v>
      </c>
      <c r="AL213" t="e">
        <f t="shared" si="108"/>
        <v>#N/A</v>
      </c>
      <c r="AM213" t="e">
        <f t="shared" si="109"/>
        <v>#N/A</v>
      </c>
      <c r="AN213" t="e">
        <f t="shared" si="110"/>
        <v>#N/A</v>
      </c>
      <c r="AO213" t="e">
        <f t="shared" si="111"/>
        <v>#N/A</v>
      </c>
      <c r="AP213" t="e">
        <f t="shared" si="112"/>
        <v>#N/A</v>
      </c>
      <c r="AQ213" t="str">
        <f t="shared" si="113"/>
        <v>n/a</v>
      </c>
      <c r="AR213" t="e">
        <f>+INDEX([1]DETALLE!$AK$2:$AK$841,MATCH(B213,[1]DETALLE!$A$2:$A$841,0))</f>
        <v>#N/A</v>
      </c>
      <c r="AS213" t="str">
        <f>CONCATENATE(B213)</f>
        <v>09HB331577</v>
      </c>
      <c r="AT213" s="2" t="str">
        <f>IF(IFERROR(VLOOKUP(AS213,[1]Hoja2!$C$1:$AM$841,37,FALSE),"n/a")&lt;&gt;"n/a","a","n/a")</f>
        <v>n/a</v>
      </c>
      <c r="AU213" s="8">
        <f t="shared" si="107"/>
        <v>2</v>
      </c>
      <c r="AV213" t="e">
        <f>VLOOKUP(B213,[1]Hoja2!$C$2:$AO$762,39,FALSE)</f>
        <v>#N/A</v>
      </c>
      <c r="AW213" t="e">
        <f>IF(AU213=AV213,VLOOKUP(B213,[1]Hoja2!$C$2:$AO$762,37,FALSE),IF(AV213&lt;2,VLOOKUP(B213,[1]Hoja2!$C$2:$AO$762,37,FALSE)))</f>
        <v>#N/A</v>
      </c>
      <c r="AX213" t="str">
        <f>B213 &amp; COUNTIF(B$2:B213, B213)</f>
        <v>09HB3315771</v>
      </c>
      <c r="AY213" t="e">
        <f>VLOOKUP(AX213,[1]Hoja2!$B$2:$AO$762,38,FALSE)</f>
        <v>#N/A</v>
      </c>
      <c r="AZ213" s="9" t="e">
        <f t="shared" si="121"/>
        <v>#N/A</v>
      </c>
    </row>
    <row r="214" spans="1:55" x14ac:dyDescent="0.25">
      <c r="A214">
        <v>69031</v>
      </c>
      <c r="B214" t="s">
        <v>129</v>
      </c>
      <c r="C214">
        <v>2019</v>
      </c>
      <c r="D214" t="s">
        <v>37</v>
      </c>
      <c r="E214" t="s">
        <v>38</v>
      </c>
      <c r="F214">
        <v>3</v>
      </c>
      <c r="G214" t="s">
        <v>40</v>
      </c>
      <c r="H214">
        <v>0.1666667</v>
      </c>
      <c r="I214" t="s">
        <v>58</v>
      </c>
      <c r="J214">
        <v>655</v>
      </c>
      <c r="K214">
        <v>1365</v>
      </c>
      <c r="L214">
        <v>0</v>
      </c>
      <c r="M214">
        <v>0</v>
      </c>
      <c r="N214">
        <v>0.6</v>
      </c>
      <c r="O214">
        <v>0.8</v>
      </c>
      <c r="P214">
        <v>1.05</v>
      </c>
      <c r="Q214">
        <v>1.1000000000000001</v>
      </c>
      <c r="R214" t="s">
        <v>46</v>
      </c>
      <c r="S214">
        <v>5</v>
      </c>
      <c r="T214">
        <v>9</v>
      </c>
      <c r="U214" t="s">
        <v>47</v>
      </c>
      <c r="V214" t="s">
        <v>58</v>
      </c>
      <c r="W214" t="s">
        <v>130</v>
      </c>
      <c r="X214">
        <v>2019</v>
      </c>
      <c r="Y214" t="s">
        <v>37</v>
      </c>
      <c r="Z214" t="s">
        <v>38</v>
      </c>
      <c r="AA214">
        <v>3</v>
      </c>
      <c r="AB214">
        <v>0</v>
      </c>
      <c r="AC214">
        <v>1</v>
      </c>
      <c r="AD214">
        <v>0</v>
      </c>
      <c r="AE214">
        <v>3.3333340000000003E-2</v>
      </c>
      <c r="AF214">
        <v>0</v>
      </c>
      <c r="AG214" s="2">
        <f>IFERROR(VLOOKUP(B214,[1]Hoja2!$C$1:$AM$841,37,FALSE),"n/a")</f>
        <v>0</v>
      </c>
      <c r="AH214" s="10">
        <f>VLOOKUP(AX214,[1]Hoja2!$B$2:$AO$762,17,FALSE)</f>
        <v>2</v>
      </c>
      <c r="AI214" s="10">
        <f>VLOOKUP(AX214,[1]Hoja2!$B$2:$AO$762,23,FALSE)</f>
        <v>0</v>
      </c>
      <c r="AJ214" s="10">
        <f>VLOOKUP(AX214,[1]Hoja2!$B$2:$AO$762,28,FALSE)</f>
        <v>4.5999999999999999E-2</v>
      </c>
      <c r="AK214" s="10" t="str">
        <f>VLOOKUP(AX214,[1]Hoja2!$B$2:$AO$762,19,FALSE)</f>
        <v>Departmental Digital</v>
      </c>
      <c r="AL214">
        <f t="shared" si="108"/>
        <v>1</v>
      </c>
      <c r="AM214">
        <f t="shared" si="109"/>
        <v>0</v>
      </c>
      <c r="AN214">
        <f t="shared" si="110"/>
        <v>1</v>
      </c>
      <c r="AO214">
        <f t="shared" si="111"/>
        <v>0</v>
      </c>
      <c r="AP214">
        <f t="shared" si="112"/>
        <v>1</v>
      </c>
      <c r="AQ214">
        <f t="shared" si="113"/>
        <v>0</v>
      </c>
      <c r="AR214">
        <f>+INDEX([1]Hoja2!$AM$2:$AM$841,MATCH(B214,[1]Hoja2!$C$2:$C$841,0))</f>
        <v>0</v>
      </c>
      <c r="AS214" t="str">
        <f t="shared" si="114"/>
        <v>0EX92861233</v>
      </c>
      <c r="AT214" s="2">
        <f>IFERROR(VLOOKUP(AS214,[1]Hoja2!$A$1:$AM$841,38,FALSE),"n/a")</f>
        <v>0</v>
      </c>
      <c r="AU214" s="8">
        <f t="shared" si="107"/>
        <v>4</v>
      </c>
      <c r="AV214">
        <f>VLOOKUP(B214,[1]Hoja2!$C$2:$AO$762,39,FALSE)</f>
        <v>4</v>
      </c>
      <c r="AW214">
        <f>IF(AU214=AV214,VLOOKUP(B214,[1]Hoja2!$C$2:$AO$762,37,FALSE),IF(AV214&lt;2,VLOOKUP(B214,[1]Hoja2!$C$2:$AO$762,37,FALSE)))</f>
        <v>0</v>
      </c>
      <c r="AX214" t="str">
        <f>B214 &amp; COUNTIF(B$2:B214, B214)</f>
        <v>0EX92861232</v>
      </c>
      <c r="AY214" s="10">
        <f>VLOOKUP(AX214,[1]Hoja2!$B$2:$AO$762,38,FALSE)</f>
        <v>0</v>
      </c>
      <c r="AZ214" s="9">
        <f t="shared" si="121"/>
        <v>0</v>
      </c>
      <c r="BA214">
        <f t="shared" ref="BA214:BA220" si="128">IF(Q214="NA",2,IF(OR(G214="INSTALACION NUEVA",G214="Mantenimiento preventivo"),3,IF(AND(AC214&lt;AH214,AL214&lt;&gt;1),4,IF(AY214&gt;AF214,1,0))))</f>
        <v>0</v>
      </c>
      <c r="BB214">
        <f t="shared" ref="BB214:BB220" si="129">AE214-AJ214</f>
        <v>-1.2666659999999996E-2</v>
      </c>
      <c r="BC214">
        <f t="shared" ref="BC214:BC220" si="130">+_xlfn.IFS(Q214="NA",2,OR(G214="INSTALACION NUEVA",G214="Mantenimiento preventivo"),3,AND(AC214&lt;AH214,AL214&lt;&gt;1),4,AY214&gt;AF214,1,TRUE,0)</f>
        <v>0</v>
      </c>
    </row>
    <row r="215" spans="1:55" x14ac:dyDescent="0.25">
      <c r="A215">
        <v>69034</v>
      </c>
      <c r="B215" t="s">
        <v>216</v>
      </c>
      <c r="C215">
        <v>2019</v>
      </c>
      <c r="D215" t="s">
        <v>37</v>
      </c>
      <c r="E215" t="s">
        <v>38</v>
      </c>
      <c r="F215">
        <v>3</v>
      </c>
      <c r="G215" t="s">
        <v>40</v>
      </c>
      <c r="H215">
        <v>2.0333329999999998</v>
      </c>
      <c r="I215" t="s">
        <v>58</v>
      </c>
      <c r="J215">
        <v>655</v>
      </c>
      <c r="K215">
        <v>1365</v>
      </c>
      <c r="L215">
        <v>0</v>
      </c>
      <c r="M215">
        <v>0</v>
      </c>
      <c r="N215">
        <v>0.6</v>
      </c>
      <c r="O215">
        <v>0.8</v>
      </c>
      <c r="P215">
        <v>1.05</v>
      </c>
      <c r="Q215">
        <v>1.1000000000000001</v>
      </c>
      <c r="R215" t="s">
        <v>46</v>
      </c>
      <c r="S215">
        <v>5</v>
      </c>
      <c r="T215">
        <v>9</v>
      </c>
      <c r="U215" t="s">
        <v>47</v>
      </c>
      <c r="V215" t="s">
        <v>58</v>
      </c>
      <c r="W215" t="s">
        <v>59</v>
      </c>
      <c r="X215">
        <v>2019</v>
      </c>
      <c r="Y215" t="s">
        <v>37</v>
      </c>
      <c r="Z215" t="s">
        <v>38</v>
      </c>
      <c r="AA215">
        <v>3</v>
      </c>
      <c r="AB215">
        <v>0</v>
      </c>
      <c r="AC215">
        <v>28</v>
      </c>
      <c r="AD215">
        <v>0.8</v>
      </c>
      <c r="AE215">
        <v>0.40666659999999999</v>
      </c>
      <c r="AF215">
        <v>1092</v>
      </c>
      <c r="AG215" s="2">
        <f>IFERROR(VLOOKUP(B215,[1]Hoja2!$C$1:$AM$841,37,FALSE),"n/a")</f>
        <v>1501.5000000000002</v>
      </c>
      <c r="AH215" s="10">
        <f>VLOOKUP(AX215,[1]Hoja2!$B$2:$AO$762,17,FALSE)</f>
        <v>128</v>
      </c>
      <c r="AI215" s="10">
        <f>VLOOKUP(AX215,[1]Hoja2!$B$2:$AO$762,23,FALSE)</f>
        <v>1.1000000000000001</v>
      </c>
      <c r="AJ215" s="10">
        <f>VLOOKUP(AX215,[1]Hoja2!$B$2:$AO$762,28,FALSE)</f>
        <v>0.63200000000000001</v>
      </c>
      <c r="AK215" s="10" t="str">
        <f>VLOOKUP(AX215,[1]Hoja2!$B$2:$AO$762,19,FALSE)</f>
        <v>Departmental Digital</v>
      </c>
      <c r="AL215">
        <f t="shared" si="108"/>
        <v>0</v>
      </c>
      <c r="AM215">
        <f t="shared" si="109"/>
        <v>0</v>
      </c>
      <c r="AN215">
        <f t="shared" si="110"/>
        <v>0</v>
      </c>
      <c r="AO215">
        <f t="shared" si="111"/>
        <v>0</v>
      </c>
      <c r="AP215">
        <f t="shared" si="112"/>
        <v>1</v>
      </c>
      <c r="AQ215">
        <f t="shared" si="113"/>
        <v>1</v>
      </c>
      <c r="AR215">
        <f>+INDEX([1]Hoja2!$AM$2:$AM$841,MATCH(B215,[1]Hoja2!$C$2:$C$841,0))</f>
        <v>1501.5000000000002</v>
      </c>
      <c r="AS215" t="str">
        <f t="shared" si="114"/>
        <v>0EX92839913</v>
      </c>
      <c r="AT215" s="2">
        <f>IFERROR(VLOOKUP(AS215,[1]Hoja2!$A$1:$AM$841,38,FALSE),"n/a")</f>
        <v>0</v>
      </c>
      <c r="AU215" s="8">
        <f t="shared" si="107"/>
        <v>2</v>
      </c>
      <c r="AV215">
        <f>VLOOKUP(B215,[1]Hoja2!$C$2:$AO$762,39,FALSE)</f>
        <v>1</v>
      </c>
      <c r="AW215">
        <f>IF(AU215=AV215,VLOOKUP(B215,[1]Hoja2!$C$2:$AO$762,37,FALSE),IF(AV215&lt;2,VLOOKUP(B215,[1]Hoja2!$C$2:$AO$762,37,FALSE)))</f>
        <v>1501.5000000000002</v>
      </c>
      <c r="AX215" t="str">
        <f>B215 &amp; COUNTIF(B$2:B215, B215)</f>
        <v>0EX92839911</v>
      </c>
      <c r="AY215" s="10">
        <f>VLOOKUP(AX215,[1]Hoja2!$B$2:$AO$762,38,FALSE)</f>
        <v>1501.5000000000002</v>
      </c>
      <c r="AZ215" s="9">
        <f t="shared" si="121"/>
        <v>0</v>
      </c>
      <c r="BA215">
        <f t="shared" si="128"/>
        <v>4</v>
      </c>
      <c r="BB215">
        <f t="shared" si="129"/>
        <v>-0.22533340000000002</v>
      </c>
      <c r="BC215">
        <f t="shared" si="130"/>
        <v>4</v>
      </c>
    </row>
    <row r="216" spans="1:55" x14ac:dyDescent="0.25">
      <c r="A216">
        <v>69037</v>
      </c>
      <c r="B216" t="s">
        <v>229</v>
      </c>
      <c r="C216">
        <v>2019</v>
      </c>
      <c r="D216" t="s">
        <v>37</v>
      </c>
      <c r="E216" t="s">
        <v>38</v>
      </c>
      <c r="F216">
        <v>3</v>
      </c>
      <c r="G216" t="s">
        <v>40</v>
      </c>
      <c r="H216">
        <v>1.6166670000000001</v>
      </c>
      <c r="I216" t="s">
        <v>116</v>
      </c>
      <c r="J216">
        <v>655</v>
      </c>
      <c r="K216">
        <v>1365</v>
      </c>
      <c r="L216">
        <v>0</v>
      </c>
      <c r="M216">
        <v>0</v>
      </c>
      <c r="N216">
        <v>0.6</v>
      </c>
      <c r="O216">
        <v>0.8</v>
      </c>
      <c r="P216">
        <v>1.05</v>
      </c>
      <c r="Q216">
        <v>1.1000000000000001</v>
      </c>
      <c r="R216" t="s">
        <v>46</v>
      </c>
      <c r="S216">
        <v>5</v>
      </c>
      <c r="T216">
        <v>9</v>
      </c>
      <c r="U216" t="s">
        <v>47</v>
      </c>
      <c r="V216" t="s">
        <v>45</v>
      </c>
      <c r="W216" t="s">
        <v>36</v>
      </c>
      <c r="X216">
        <v>2019</v>
      </c>
      <c r="Y216" t="s">
        <v>37</v>
      </c>
      <c r="Z216" t="s">
        <v>38</v>
      </c>
      <c r="AA216">
        <v>3</v>
      </c>
      <c r="AB216">
        <v>0</v>
      </c>
      <c r="AC216">
        <v>62</v>
      </c>
      <c r="AD216">
        <v>1.1000000000000001</v>
      </c>
      <c r="AE216">
        <v>0.32333339999999999</v>
      </c>
      <c r="AF216">
        <v>1501.5</v>
      </c>
      <c r="AG216" s="2">
        <f>IFERROR(VLOOKUP(B216,[1]Hoja2!$C$1:$AM$841,37,FALSE),"n/a")</f>
        <v>0</v>
      </c>
      <c r="AH216" s="10">
        <f>VLOOKUP(AX216,[1]Hoja2!$B$2:$AO$762,17,FALSE)</f>
        <v>6</v>
      </c>
      <c r="AI216" s="10">
        <f>VLOOKUP(AX216,[1]Hoja2!$B$2:$AO$762,23,FALSE)</f>
        <v>0</v>
      </c>
      <c r="AJ216" s="10">
        <f>VLOOKUP(AX216,[1]Hoja2!$B$2:$AO$762,28,FALSE)</f>
        <v>0.53</v>
      </c>
      <c r="AK216" s="10" t="str">
        <f>VLOOKUP(AX216,[1]Hoja2!$B$2:$AO$762,19,FALSE)</f>
        <v>Office Digital</v>
      </c>
      <c r="AL216">
        <f t="shared" si="108"/>
        <v>0</v>
      </c>
      <c r="AM216">
        <f t="shared" si="109"/>
        <v>0</v>
      </c>
      <c r="AN216">
        <f t="shared" si="110"/>
        <v>0</v>
      </c>
      <c r="AO216">
        <f t="shared" si="111"/>
        <v>0</v>
      </c>
      <c r="AP216">
        <f t="shared" si="112"/>
        <v>1</v>
      </c>
      <c r="AQ216">
        <f t="shared" si="113"/>
        <v>0</v>
      </c>
      <c r="AR216">
        <f>+INDEX([1]Hoja2!$AM$2:$AM$841,MATCH(B216,[1]Hoja2!$C$2:$C$841,0))</f>
        <v>0</v>
      </c>
      <c r="AS216" t="str">
        <f t="shared" si="114"/>
        <v>Y4X8302953</v>
      </c>
      <c r="AT216" s="2">
        <f>IFERROR(VLOOKUP(AS216,[1]Hoja2!$A$1:$AM$841,38,FALSE),"n/a")</f>
        <v>0</v>
      </c>
      <c r="AU216" s="8">
        <f t="shared" si="107"/>
        <v>2</v>
      </c>
      <c r="AV216">
        <f>VLOOKUP(B216,[1]Hoja2!$C$2:$AO$762,39,FALSE)</f>
        <v>2</v>
      </c>
      <c r="AW216">
        <f>IF(AU216=AV216,VLOOKUP(B216,[1]Hoja2!$C$2:$AO$762,37,FALSE),IF(AV216&lt;2,VLOOKUP(B216,[1]Hoja2!$C$2:$AO$762,37,FALSE)))</f>
        <v>0</v>
      </c>
      <c r="AX216" t="str">
        <f>B216 &amp; COUNTIF(B$2:B216, B216)</f>
        <v>Y4X8302951</v>
      </c>
      <c r="AY216" s="10">
        <f>VLOOKUP(AX216,[1]Hoja2!$B$2:$AO$762,38,FALSE)</f>
        <v>0</v>
      </c>
      <c r="AZ216" s="9">
        <f t="shared" si="121"/>
        <v>0</v>
      </c>
      <c r="BA216">
        <f t="shared" si="128"/>
        <v>0</v>
      </c>
      <c r="BB216">
        <f t="shared" si="129"/>
        <v>-0.20666660000000003</v>
      </c>
      <c r="BC216">
        <f t="shared" si="130"/>
        <v>0</v>
      </c>
    </row>
    <row r="217" spans="1:55" x14ac:dyDescent="0.25">
      <c r="A217">
        <v>69039</v>
      </c>
      <c r="B217" t="s">
        <v>219</v>
      </c>
      <c r="C217">
        <v>2019</v>
      </c>
      <c r="D217" t="s">
        <v>37</v>
      </c>
      <c r="E217" t="s">
        <v>38</v>
      </c>
      <c r="F217">
        <v>3</v>
      </c>
      <c r="G217" t="s">
        <v>44</v>
      </c>
      <c r="H217">
        <v>0</v>
      </c>
      <c r="I217" t="s">
        <v>71</v>
      </c>
      <c r="J217">
        <v>468</v>
      </c>
      <c r="K217">
        <v>715</v>
      </c>
      <c r="L217">
        <v>0</v>
      </c>
      <c r="M217">
        <v>0</v>
      </c>
      <c r="N217">
        <v>0</v>
      </c>
      <c r="O217">
        <v>0.6</v>
      </c>
      <c r="P217">
        <v>0.8</v>
      </c>
      <c r="Q217">
        <v>1.05</v>
      </c>
      <c r="R217" t="s">
        <v>46</v>
      </c>
      <c r="S217">
        <v>5</v>
      </c>
      <c r="T217">
        <v>9</v>
      </c>
      <c r="U217" t="s">
        <v>47</v>
      </c>
      <c r="V217" t="s">
        <v>58</v>
      </c>
      <c r="W217" t="s">
        <v>55</v>
      </c>
      <c r="X217">
        <v>2019</v>
      </c>
      <c r="Y217" t="s">
        <v>37</v>
      </c>
      <c r="Z217" t="s">
        <v>38</v>
      </c>
      <c r="AA217">
        <v>5</v>
      </c>
      <c r="AB217">
        <v>0</v>
      </c>
      <c r="AC217">
        <v>13</v>
      </c>
      <c r="AD217">
        <v>0</v>
      </c>
      <c r="AE217">
        <v>0</v>
      </c>
      <c r="AF217">
        <v>715</v>
      </c>
      <c r="AG217" s="2">
        <f>IFERROR(VLOOKUP(B217,[1]Hoja2!$C$1:$AM$841,37,FALSE),"n/a")</f>
        <v>715.00000000000011</v>
      </c>
      <c r="AH217" s="10" t="str">
        <f>VLOOKUP(AX217,[1]Hoja2!$B$2:$AO$762,17,FALSE)</f>
        <v xml:space="preserve">  </v>
      </c>
      <c r="AI217" s="10">
        <f>VLOOKUP(AX217,[1]Hoja2!$B$2:$AO$762,23,FALSE)</f>
        <v>1</v>
      </c>
      <c r="AJ217" s="10">
        <f>VLOOKUP(AX217,[1]Hoja2!$B$2:$AO$762,28,FALSE)</f>
        <v>1</v>
      </c>
      <c r="AK217" s="10" t="str">
        <f>VLOOKUP(AX217,[1]Hoja2!$B$2:$AO$762,19,FALSE)</f>
        <v>Entry Mono Printers</v>
      </c>
      <c r="AL217">
        <f t="shared" si="108"/>
        <v>1</v>
      </c>
      <c r="AM217">
        <f t="shared" si="109"/>
        <v>0</v>
      </c>
      <c r="AN217">
        <f t="shared" si="110"/>
        <v>0</v>
      </c>
      <c r="AO217">
        <f t="shared" si="111"/>
        <v>0</v>
      </c>
      <c r="AP217">
        <f t="shared" si="112"/>
        <v>1</v>
      </c>
      <c r="AQ217">
        <f t="shared" si="113"/>
        <v>0</v>
      </c>
      <c r="AR217">
        <f>+INDEX([1]Hoja2!$AM$2:$AM$841,MATCH(B217,[1]Hoja2!$C$2:$C$841,0))</f>
        <v>715.00000000000011</v>
      </c>
      <c r="AS217" t="str">
        <f>CONCATENATE(B217)</f>
        <v>0KPA018636</v>
      </c>
      <c r="AT217" s="2">
        <f>IF(COUNTIF(AS217:AS1437,AS217)&lt;2,IFERROR(VLOOKUP(AS217,[1]Hoja2!$C$1:$AM$841,37,FALSE),"n/a"),"b")</f>
        <v>715.00000000000011</v>
      </c>
      <c r="AU217" s="8">
        <f t="shared" si="107"/>
        <v>2</v>
      </c>
      <c r="AV217">
        <f>VLOOKUP(B217,[1]Hoja2!$C$2:$AO$762,39,FALSE)</f>
        <v>1</v>
      </c>
      <c r="AW217">
        <f>IF(AU217=AV217,VLOOKUP(B217,[1]Hoja2!$C$2:$AO$762,37,FALSE),IF(AV217&lt;2,VLOOKUP(B217,[1]Hoja2!$C$2:$AO$762,37,FALSE)))</f>
        <v>715.00000000000011</v>
      </c>
      <c r="AX217" t="str">
        <f>B217 &amp; COUNTIF(B$2:B217, B217)</f>
        <v>0KPA0186361</v>
      </c>
      <c r="AY217" s="10">
        <f>VLOOKUP(AX217,[1]Hoja2!$B$2:$AO$762,38,FALSE)</f>
        <v>715.00000000000011</v>
      </c>
      <c r="AZ217" s="9">
        <f t="shared" si="121"/>
        <v>0</v>
      </c>
      <c r="BA217">
        <f t="shared" si="128"/>
        <v>3</v>
      </c>
      <c r="BB217">
        <f t="shared" si="129"/>
        <v>-1</v>
      </c>
      <c r="BC217">
        <f t="shared" si="130"/>
        <v>3</v>
      </c>
    </row>
    <row r="218" spans="1:55" x14ac:dyDescent="0.25">
      <c r="A218">
        <v>69041</v>
      </c>
      <c r="B218" t="s">
        <v>197</v>
      </c>
      <c r="C218">
        <v>2019</v>
      </c>
      <c r="D218" t="s">
        <v>37</v>
      </c>
      <c r="E218" t="s">
        <v>38</v>
      </c>
      <c r="F218">
        <v>3</v>
      </c>
      <c r="G218" t="s">
        <v>40</v>
      </c>
      <c r="H218">
        <v>0.95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S218" t="s">
        <v>33</v>
      </c>
      <c r="T218" t="s">
        <v>33</v>
      </c>
      <c r="V218" t="s">
        <v>64</v>
      </c>
      <c r="W218" t="s">
        <v>42</v>
      </c>
      <c r="X218">
        <v>2019</v>
      </c>
      <c r="Y218" t="s">
        <v>37</v>
      </c>
      <c r="Z218" t="s">
        <v>38</v>
      </c>
      <c r="AA218">
        <v>5</v>
      </c>
      <c r="AB218" t="s">
        <v>33</v>
      </c>
      <c r="AC218">
        <v>43</v>
      </c>
      <c r="AD218">
        <v>0</v>
      </c>
      <c r="AE218">
        <v>0</v>
      </c>
      <c r="AF218">
        <v>0</v>
      </c>
      <c r="AG218" s="2">
        <f>IFERROR(VLOOKUP(B218,[1]Hoja2!$C$1:$AM$841,37,FALSE),"n/a")</f>
        <v>1501.5000000000002</v>
      </c>
      <c r="AH218" s="10">
        <f>VLOOKUP(AX218,[1]Hoja2!$B$2:$AO$762,17,FALSE)</f>
        <v>2680</v>
      </c>
      <c r="AI218" s="10">
        <f>VLOOKUP(AX218,[1]Hoja2!$B$2:$AO$762,23,FALSE)</f>
        <v>1.1000000000000001</v>
      </c>
      <c r="AJ218" s="10">
        <f>VLOOKUP(AX218,[1]Hoja2!$B$2:$AO$762,28,FALSE)</f>
        <v>0.23599999999999999</v>
      </c>
      <c r="AK218" s="10" t="str">
        <f>VLOOKUP(AX218,[1]Hoja2!$B$2:$AO$762,19,FALSE)</f>
        <v>A3 Office Color Laser MFPs</v>
      </c>
      <c r="AL218">
        <f t="shared" si="108"/>
        <v>0</v>
      </c>
      <c r="AM218">
        <f t="shared" si="109"/>
        <v>0</v>
      </c>
      <c r="AN218">
        <f t="shared" si="110"/>
        <v>0</v>
      </c>
      <c r="AO218">
        <f t="shared" si="111"/>
        <v>0</v>
      </c>
      <c r="AP218">
        <f t="shared" si="112"/>
        <v>0</v>
      </c>
      <c r="AQ218">
        <f t="shared" si="113"/>
        <v>1</v>
      </c>
      <c r="AR218">
        <f>+INDEX([1]Hoja2!$AM$2:$AM$841,MATCH(B218,[1]Hoja2!$C$2:$C$841,0))</f>
        <v>1501.5000000000002</v>
      </c>
      <c r="AS218" t="str">
        <f t="shared" si="114"/>
        <v>08TB6085543</v>
      </c>
      <c r="AT218" s="2">
        <f>IFERROR(VLOOKUP(AS218,[1]Hoja2!$A$1:$AM$841,38,FALSE),"n/a")</f>
        <v>0</v>
      </c>
      <c r="AU218" s="8">
        <f t="shared" si="107"/>
        <v>1</v>
      </c>
      <c r="AV218">
        <f>VLOOKUP(B218,[1]Hoja2!$C$2:$AO$762,39,FALSE)</f>
        <v>1</v>
      </c>
      <c r="AW218">
        <f>IF(AU218=AV218,VLOOKUP(B218,[1]Hoja2!$C$2:$AO$762,37,FALSE),IF(AV218&lt;2,VLOOKUP(B218,[1]Hoja2!$C$2:$AO$762,37,FALSE)))</f>
        <v>1501.5000000000002</v>
      </c>
      <c r="AX218" t="str">
        <f>B218 &amp; COUNTIF(B$2:B218, B218)</f>
        <v>08TB6085541</v>
      </c>
      <c r="AY218" s="10">
        <f>VLOOKUP(AX218,[1]Hoja2!$B$2:$AO$762,38,FALSE)</f>
        <v>1501.5000000000002</v>
      </c>
      <c r="AZ218" s="9">
        <f t="shared" si="121"/>
        <v>0</v>
      </c>
      <c r="BA218">
        <f t="shared" si="128"/>
        <v>2</v>
      </c>
      <c r="BB218">
        <f t="shared" si="129"/>
        <v>-0.23599999999999999</v>
      </c>
      <c r="BC218">
        <f t="shared" si="130"/>
        <v>2</v>
      </c>
    </row>
    <row r="219" spans="1:55" x14ac:dyDescent="0.25">
      <c r="A219">
        <v>69042</v>
      </c>
      <c r="B219" t="s">
        <v>217</v>
      </c>
      <c r="C219">
        <v>2019</v>
      </c>
      <c r="D219" t="s">
        <v>37</v>
      </c>
      <c r="E219" t="s">
        <v>38</v>
      </c>
      <c r="F219">
        <v>3</v>
      </c>
      <c r="G219" t="s">
        <v>40</v>
      </c>
      <c r="H219">
        <v>0.4166667</v>
      </c>
      <c r="I219" t="s">
        <v>58</v>
      </c>
      <c r="J219">
        <v>655</v>
      </c>
      <c r="K219">
        <v>1365</v>
      </c>
      <c r="L219">
        <v>0</v>
      </c>
      <c r="M219">
        <v>0</v>
      </c>
      <c r="N219">
        <v>0.6</v>
      </c>
      <c r="O219">
        <v>0.8</v>
      </c>
      <c r="P219">
        <v>1.05</v>
      </c>
      <c r="Q219">
        <v>1.1000000000000001</v>
      </c>
      <c r="R219" t="s">
        <v>46</v>
      </c>
      <c r="S219">
        <v>5</v>
      </c>
      <c r="T219">
        <v>9</v>
      </c>
      <c r="U219" t="s">
        <v>47</v>
      </c>
      <c r="V219" t="s">
        <v>58</v>
      </c>
      <c r="W219" t="s">
        <v>67</v>
      </c>
      <c r="X219">
        <v>2019</v>
      </c>
      <c r="Y219" t="s">
        <v>37</v>
      </c>
      <c r="Z219" t="s">
        <v>38</v>
      </c>
      <c r="AA219">
        <v>3</v>
      </c>
      <c r="AB219">
        <v>0</v>
      </c>
      <c r="AC219">
        <v>8</v>
      </c>
      <c r="AD219">
        <v>0.6</v>
      </c>
      <c r="AE219">
        <v>8.3333340000000006E-2</v>
      </c>
      <c r="AF219">
        <v>819</v>
      </c>
      <c r="AG219" s="2">
        <f>IFERROR(VLOOKUP(B219,[1]Hoja2!$C$1:$AM$841,37,FALSE),"n/a")</f>
        <v>819</v>
      </c>
      <c r="AH219" s="10">
        <f>VLOOKUP(AX219,[1]Hoja2!$B$2:$AO$762,17,FALSE)</f>
        <v>8</v>
      </c>
      <c r="AI219" s="10">
        <f>VLOOKUP(AX219,[1]Hoja2!$B$2:$AO$762,23,FALSE)</f>
        <v>0.6</v>
      </c>
      <c r="AJ219" s="10">
        <f>VLOOKUP(AX219,[1]Hoja2!$B$2:$AO$762,28,FALSE)</f>
        <v>0.122</v>
      </c>
      <c r="AK219" s="10" t="str">
        <f>VLOOKUP(AX219,[1]Hoja2!$B$2:$AO$762,19,FALSE)</f>
        <v>Departmental Digital</v>
      </c>
      <c r="AL219">
        <f t="shared" si="108"/>
        <v>1</v>
      </c>
      <c r="AM219">
        <f t="shared" si="109"/>
        <v>1</v>
      </c>
      <c r="AN219">
        <f t="shared" si="110"/>
        <v>1</v>
      </c>
      <c r="AO219">
        <f t="shared" si="111"/>
        <v>0</v>
      </c>
      <c r="AP219">
        <f t="shared" si="112"/>
        <v>1</v>
      </c>
      <c r="AQ219">
        <f t="shared" si="113"/>
        <v>0</v>
      </c>
      <c r="AR219">
        <f>+INDEX([1]Hoja2!$AM$2:$AM$841,MATCH(B219,[1]Hoja2!$C$2:$C$841,0))</f>
        <v>819</v>
      </c>
      <c r="AS219" t="str">
        <f t="shared" si="114"/>
        <v>0EX92933853</v>
      </c>
      <c r="AT219" s="2">
        <f>IFERROR(VLOOKUP(AS219,[1]Hoja2!$A$1:$AM$841,38,FALSE),"n/a")</f>
        <v>0</v>
      </c>
      <c r="AU219" s="8">
        <f t="shared" si="107"/>
        <v>2</v>
      </c>
      <c r="AV219">
        <f>VLOOKUP(B219,[1]Hoja2!$C$2:$AO$762,39,FALSE)</f>
        <v>2</v>
      </c>
      <c r="AW219">
        <f>IF(AU219=AV219,VLOOKUP(B219,[1]Hoja2!$C$2:$AO$762,37,FALSE),IF(AV219&lt;2,VLOOKUP(B219,[1]Hoja2!$C$2:$AO$762,37,FALSE)))</f>
        <v>819</v>
      </c>
      <c r="AX219" t="str">
        <f>B219 &amp; COUNTIF(B$2:B219, B219)</f>
        <v>0EX92933851</v>
      </c>
      <c r="AY219" s="10">
        <f>VLOOKUP(AX219,[1]Hoja2!$B$2:$AO$762,38,FALSE)</f>
        <v>819</v>
      </c>
      <c r="AZ219" s="9">
        <f t="shared" si="121"/>
        <v>0</v>
      </c>
      <c r="BA219">
        <f t="shared" si="128"/>
        <v>0</v>
      </c>
      <c r="BB219">
        <f t="shared" si="129"/>
        <v>-3.8666659999999992E-2</v>
      </c>
      <c r="BC219">
        <f t="shared" si="130"/>
        <v>0</v>
      </c>
    </row>
    <row r="220" spans="1:55" x14ac:dyDescent="0.25">
      <c r="A220">
        <v>69043</v>
      </c>
      <c r="B220" t="s">
        <v>207</v>
      </c>
      <c r="C220">
        <v>2019</v>
      </c>
      <c r="D220" t="s">
        <v>37</v>
      </c>
      <c r="E220" t="s">
        <v>38</v>
      </c>
      <c r="F220">
        <v>3</v>
      </c>
      <c r="G220" t="s">
        <v>40</v>
      </c>
      <c r="H220">
        <v>6.0666669999999998</v>
      </c>
      <c r="I220" t="s">
        <v>34</v>
      </c>
      <c r="J220">
        <v>468</v>
      </c>
      <c r="K220">
        <v>715</v>
      </c>
      <c r="L220">
        <v>0</v>
      </c>
      <c r="M220">
        <v>0</v>
      </c>
      <c r="N220">
        <v>0</v>
      </c>
      <c r="O220">
        <v>0.6</v>
      </c>
      <c r="P220">
        <v>0.8</v>
      </c>
      <c r="Q220">
        <v>1.05</v>
      </c>
      <c r="R220" t="s">
        <v>46</v>
      </c>
      <c r="S220">
        <v>5</v>
      </c>
      <c r="T220">
        <v>9</v>
      </c>
      <c r="U220" t="s">
        <v>47</v>
      </c>
      <c r="V220" t="s">
        <v>34</v>
      </c>
      <c r="W220" t="s">
        <v>59</v>
      </c>
      <c r="X220">
        <v>2019</v>
      </c>
      <c r="Y220" t="s">
        <v>37</v>
      </c>
      <c r="Z220" t="s">
        <v>38</v>
      </c>
      <c r="AA220">
        <v>12</v>
      </c>
      <c r="AB220">
        <v>0</v>
      </c>
      <c r="AC220">
        <v>54</v>
      </c>
      <c r="AD220">
        <v>0.8</v>
      </c>
      <c r="AE220">
        <v>1.2133334</v>
      </c>
      <c r="AF220">
        <v>533.86665474999995</v>
      </c>
      <c r="AG220" s="2">
        <f>IFERROR(VLOOKUP(B220,[1]Hoja2!$C$1:$AM$841,37,FALSE),"n/a")</f>
        <v>519.4475000000001</v>
      </c>
      <c r="AH220" s="10">
        <f>VLOOKUP(AX220,[1]Hoja2!$B$2:$AO$762,17,FALSE)</f>
        <v>54</v>
      </c>
      <c r="AI220" s="10">
        <f>VLOOKUP(AX220,[1]Hoja2!$B$2:$AO$762,23,FALSE)</f>
        <v>0.8</v>
      </c>
      <c r="AJ220" s="10">
        <f>VLOOKUP(AX220,[1]Hoja2!$B$2:$AO$762,28,FALSE)</f>
        <v>1.294</v>
      </c>
      <c r="AK220" s="10" t="str">
        <f>VLOOKUP(AX220,[1]Hoja2!$B$2:$AO$762,19,FALSE)</f>
        <v>A4 Mono MFPs</v>
      </c>
      <c r="AL220">
        <f t="shared" si="108"/>
        <v>0</v>
      </c>
      <c r="AM220">
        <f t="shared" si="109"/>
        <v>1</v>
      </c>
      <c r="AN220">
        <f t="shared" si="110"/>
        <v>1</v>
      </c>
      <c r="AO220">
        <f t="shared" si="111"/>
        <v>0</v>
      </c>
      <c r="AP220">
        <f t="shared" si="112"/>
        <v>1</v>
      </c>
      <c r="AQ220">
        <f t="shared" si="113"/>
        <v>0</v>
      </c>
      <c r="AR220">
        <f>+INDEX([1]Hoja2!$AM$2:$AM$841,MATCH(B220,[1]Hoja2!$C$2:$C$841,0))</f>
        <v>519.4475000000001</v>
      </c>
      <c r="AS220" t="str">
        <f t="shared" si="114"/>
        <v>0C7X2468323</v>
      </c>
      <c r="AT220" s="2">
        <f>IFERROR(VLOOKUP(AS220,[1]Hoja2!$A$1:$AM$841,38,FALSE),"n/a")</f>
        <v>0</v>
      </c>
      <c r="AU220" s="8">
        <f t="shared" si="107"/>
        <v>1</v>
      </c>
      <c r="AV220">
        <f>VLOOKUP(B220,[1]Hoja2!$C$2:$AO$762,39,FALSE)</f>
        <v>1</v>
      </c>
      <c r="AW220">
        <f>IF(AU220=AV220,VLOOKUP(B220,[1]Hoja2!$C$2:$AO$762,37,FALSE),IF(AV220&lt;2,VLOOKUP(B220,[1]Hoja2!$C$2:$AO$762,37,FALSE)))</f>
        <v>519.4475000000001</v>
      </c>
      <c r="AX220" t="str">
        <f>B220 &amp; COUNTIF(B$2:B220, B220)</f>
        <v>0C7X2468321</v>
      </c>
      <c r="AY220" s="10">
        <f>VLOOKUP(AX220,[1]Hoja2!$B$2:$AO$762,38,FALSE)</f>
        <v>519.4475000000001</v>
      </c>
      <c r="AZ220" s="9">
        <f t="shared" si="121"/>
        <v>0</v>
      </c>
      <c r="BA220">
        <f t="shared" si="128"/>
        <v>0</v>
      </c>
      <c r="BB220">
        <f t="shared" si="129"/>
        <v>-8.0666600000000033E-2</v>
      </c>
      <c r="BC220">
        <f t="shared" si="130"/>
        <v>0</v>
      </c>
    </row>
    <row r="221" spans="1:55" hidden="1" x14ac:dyDescent="0.25">
      <c r="A221">
        <v>69045</v>
      </c>
      <c r="B221" t="s">
        <v>732</v>
      </c>
      <c r="C221">
        <v>2019</v>
      </c>
      <c r="D221" t="s">
        <v>37</v>
      </c>
      <c r="E221" t="s">
        <v>38</v>
      </c>
      <c r="F221">
        <v>3</v>
      </c>
      <c r="G221" t="s">
        <v>40</v>
      </c>
      <c r="H221">
        <v>0.65</v>
      </c>
      <c r="I221" t="s">
        <v>116</v>
      </c>
      <c r="J221">
        <v>655</v>
      </c>
      <c r="K221">
        <v>1365</v>
      </c>
      <c r="L221">
        <v>0</v>
      </c>
      <c r="M221">
        <v>0</v>
      </c>
      <c r="N221">
        <v>0.6</v>
      </c>
      <c r="O221">
        <v>0.8</v>
      </c>
      <c r="P221">
        <v>1.05</v>
      </c>
      <c r="Q221">
        <v>1.1000000000000001</v>
      </c>
      <c r="R221" t="s">
        <v>46</v>
      </c>
      <c r="S221">
        <v>5</v>
      </c>
      <c r="T221">
        <v>9</v>
      </c>
      <c r="U221" t="s">
        <v>47</v>
      </c>
      <c r="V221" t="s">
        <v>58</v>
      </c>
      <c r="W221" t="s">
        <v>55</v>
      </c>
      <c r="X221">
        <v>2019</v>
      </c>
      <c r="Y221" t="s">
        <v>37</v>
      </c>
      <c r="Z221" t="s">
        <v>38</v>
      </c>
      <c r="AA221">
        <v>3</v>
      </c>
      <c r="AB221">
        <v>1</v>
      </c>
      <c r="AC221">
        <v>132</v>
      </c>
      <c r="AD221">
        <v>0</v>
      </c>
      <c r="AE221">
        <v>0</v>
      </c>
      <c r="AF221">
        <v>0</v>
      </c>
      <c r="AG221" s="2" t="str">
        <f>IFERROR(VLOOKUP(B221,[1]Hoja2!$C$1:$AM$841,37,FALSE),"n/a")</f>
        <v>n/a</v>
      </c>
      <c r="AH221" s="10" t="e">
        <f>VLOOKUP(AX221,[1]Hoja2!$B$2:$AO$762,17,FALSE)</f>
        <v>#N/A</v>
      </c>
      <c r="AI221" s="10" t="e">
        <f>VLOOKUP(AX221,[1]Hoja2!$B$2:$AO$762,23,FALSE)</f>
        <v>#N/A</v>
      </c>
      <c r="AJ221" s="10" t="e">
        <f>VLOOKUP(AX221,[1]Hoja2!$B$2:$AO$762,28,FALSE)</f>
        <v>#N/A</v>
      </c>
      <c r="AK221" s="10" t="e">
        <f>VLOOKUP(AX221,[1]Hoja2!$B$2:$AO$762,19,FALSE)</f>
        <v>#N/A</v>
      </c>
      <c r="AL221" t="e">
        <f t="shared" si="108"/>
        <v>#N/A</v>
      </c>
      <c r="AM221" t="e">
        <f t="shared" si="109"/>
        <v>#N/A</v>
      </c>
      <c r="AN221" t="e">
        <f t="shared" si="110"/>
        <v>#N/A</v>
      </c>
      <c r="AO221" t="e">
        <f t="shared" si="111"/>
        <v>#N/A</v>
      </c>
      <c r="AP221" t="e">
        <f t="shared" si="112"/>
        <v>#N/A</v>
      </c>
      <c r="AQ221" t="str">
        <f t="shared" si="113"/>
        <v>n/a</v>
      </c>
      <c r="AR221">
        <f>+INDEX([1]DETALLE!$AK$2:$AK$841,MATCH(B221,[1]DETALLE!$A$2:$A$841,0))</f>
        <v>715.00000000000011</v>
      </c>
      <c r="AS221" t="str">
        <f t="shared" ref="AS221:AS230" si="131">CONCATENATE(B221)</f>
        <v>0X76707246</v>
      </c>
      <c r="AT221" s="2" t="str">
        <f>IF(IFERROR(VLOOKUP(AS221,[1]Hoja2!$C$1:$AM$841,37,FALSE),"n/a")&lt;&gt;"n/a","a","n/a")</f>
        <v>n/a</v>
      </c>
      <c r="AU221" s="8">
        <f t="shared" si="107"/>
        <v>1</v>
      </c>
      <c r="AV221" t="e">
        <f>VLOOKUP(B221,[1]Hoja2!$C$2:$AO$762,39,FALSE)</f>
        <v>#N/A</v>
      </c>
      <c r="AW221" t="e">
        <f>IF(AU221=AV221,VLOOKUP(B221,[1]Hoja2!$C$2:$AO$762,37,FALSE),IF(AV221&lt;2,VLOOKUP(B221,[1]Hoja2!$C$2:$AO$762,37,FALSE)))</f>
        <v>#N/A</v>
      </c>
      <c r="AX221" t="str">
        <f>B221 &amp; COUNTIF(B$2:B221, B221)</f>
        <v>0X767072461</v>
      </c>
      <c r="AY221" t="e">
        <f>VLOOKUP(AX221,[1]Hoja2!$B$2:$AO$762,38,FALSE)</f>
        <v>#N/A</v>
      </c>
      <c r="AZ221" s="9" t="e">
        <f t="shared" si="121"/>
        <v>#N/A</v>
      </c>
    </row>
    <row r="222" spans="1:55" hidden="1" x14ac:dyDescent="0.25">
      <c r="A222">
        <v>69046</v>
      </c>
      <c r="B222" t="s">
        <v>733</v>
      </c>
      <c r="C222">
        <v>2019</v>
      </c>
      <c r="D222" t="s">
        <v>37</v>
      </c>
      <c r="E222" t="s">
        <v>38</v>
      </c>
      <c r="F222">
        <v>3</v>
      </c>
      <c r="G222" t="s">
        <v>40</v>
      </c>
      <c r="H222">
        <v>0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S222" t="s">
        <v>33</v>
      </c>
      <c r="T222" t="s">
        <v>33</v>
      </c>
      <c r="V222" t="s">
        <v>34</v>
      </c>
      <c r="W222" t="s">
        <v>55</v>
      </c>
      <c r="X222">
        <v>2019</v>
      </c>
      <c r="Y222" t="s">
        <v>37</v>
      </c>
      <c r="Z222" t="s">
        <v>38</v>
      </c>
      <c r="AA222">
        <v>3</v>
      </c>
      <c r="AB222" t="s">
        <v>33</v>
      </c>
      <c r="AC222">
        <v>0</v>
      </c>
      <c r="AD222">
        <v>0</v>
      </c>
      <c r="AE222">
        <v>0</v>
      </c>
      <c r="AF222">
        <v>0</v>
      </c>
      <c r="AG222" s="2" t="str">
        <f>IFERROR(VLOOKUP(B222,[1]Hoja2!$C$1:$AM$841,37,FALSE),"n/a")</f>
        <v>n/a</v>
      </c>
      <c r="AH222" s="10" t="e">
        <f>VLOOKUP(AX222,[1]Hoja2!$B$2:$AO$762,17,FALSE)</f>
        <v>#N/A</v>
      </c>
      <c r="AI222" s="10" t="e">
        <f>VLOOKUP(AX222,[1]Hoja2!$B$2:$AO$762,23,FALSE)</f>
        <v>#N/A</v>
      </c>
      <c r="AJ222" s="10" t="e">
        <f>VLOOKUP(AX222,[1]Hoja2!$B$2:$AO$762,28,FALSE)</f>
        <v>#N/A</v>
      </c>
      <c r="AK222" s="10" t="e">
        <f>VLOOKUP(AX222,[1]Hoja2!$B$2:$AO$762,19,FALSE)</f>
        <v>#N/A</v>
      </c>
      <c r="AL222" t="e">
        <f t="shared" si="108"/>
        <v>#N/A</v>
      </c>
      <c r="AM222" t="e">
        <f t="shared" si="109"/>
        <v>#N/A</v>
      </c>
      <c r="AN222" t="e">
        <f t="shared" si="110"/>
        <v>#N/A</v>
      </c>
      <c r="AO222" t="e">
        <f t="shared" si="111"/>
        <v>#N/A</v>
      </c>
      <c r="AP222" t="e">
        <f t="shared" si="112"/>
        <v>#N/A</v>
      </c>
      <c r="AQ222" t="str">
        <f t="shared" si="113"/>
        <v>n/a</v>
      </c>
      <c r="AR222">
        <f>+INDEX([1]DETALLE!$AK$2:$AK$841,MATCH(B222,[1]DETALLE!$A$2:$A$841,0))</f>
        <v>750.75000000000011</v>
      </c>
      <c r="AS222" t="str">
        <f t="shared" si="131"/>
        <v>09HB331691</v>
      </c>
      <c r="AT222" s="2" t="str">
        <f>IF(IFERROR(VLOOKUP(AS222,[1]Hoja2!$C$1:$AM$841,37,FALSE),"n/a")&lt;&gt;"n/a","a","n/a")</f>
        <v>n/a</v>
      </c>
      <c r="AU222" s="8">
        <f t="shared" si="107"/>
        <v>2</v>
      </c>
      <c r="AV222" t="e">
        <f>VLOOKUP(B222,[1]Hoja2!$C$2:$AO$762,39,FALSE)</f>
        <v>#N/A</v>
      </c>
      <c r="AW222" t="e">
        <f>IF(AU222=AV222,VLOOKUP(B222,[1]Hoja2!$C$2:$AO$762,37,FALSE),IF(AV222&lt;2,VLOOKUP(B222,[1]Hoja2!$C$2:$AO$762,37,FALSE)))</f>
        <v>#N/A</v>
      </c>
      <c r="AX222" t="str">
        <f>B222 &amp; COUNTIF(B$2:B222, B222)</f>
        <v>09HB3316911</v>
      </c>
      <c r="AY222" t="e">
        <f>VLOOKUP(AX222,[1]Hoja2!$B$2:$AO$762,38,FALSE)</f>
        <v>#N/A</v>
      </c>
      <c r="AZ222" s="9" t="e">
        <f t="shared" si="121"/>
        <v>#N/A</v>
      </c>
    </row>
    <row r="223" spans="1:55" hidden="1" x14ac:dyDescent="0.25">
      <c r="A223">
        <v>69048</v>
      </c>
      <c r="B223" t="s">
        <v>734</v>
      </c>
      <c r="C223">
        <v>2019</v>
      </c>
      <c r="D223" t="s">
        <v>37</v>
      </c>
      <c r="E223" t="s">
        <v>38</v>
      </c>
      <c r="F223">
        <v>3</v>
      </c>
      <c r="G223" t="s">
        <v>40</v>
      </c>
      <c r="H223">
        <v>1.45</v>
      </c>
      <c r="I223" t="s">
        <v>116</v>
      </c>
      <c r="J223">
        <v>655</v>
      </c>
      <c r="K223">
        <v>1365</v>
      </c>
      <c r="L223">
        <v>0</v>
      </c>
      <c r="M223">
        <v>0</v>
      </c>
      <c r="N223">
        <v>0.6</v>
      </c>
      <c r="O223">
        <v>0.8</v>
      </c>
      <c r="P223">
        <v>1.05</v>
      </c>
      <c r="Q223">
        <v>1.1000000000000001</v>
      </c>
      <c r="R223" t="s">
        <v>420</v>
      </c>
      <c r="S223">
        <v>5</v>
      </c>
      <c r="T223">
        <v>9</v>
      </c>
      <c r="U223" t="s">
        <v>47</v>
      </c>
      <c r="V223" t="s">
        <v>45</v>
      </c>
      <c r="W223" t="s">
        <v>683</v>
      </c>
      <c r="X223">
        <v>2019</v>
      </c>
      <c r="Y223" t="s">
        <v>37</v>
      </c>
      <c r="Z223" t="s">
        <v>38</v>
      </c>
      <c r="AA223">
        <v>3</v>
      </c>
      <c r="AB223">
        <v>1</v>
      </c>
      <c r="AC223">
        <v>105</v>
      </c>
      <c r="AD223">
        <v>0</v>
      </c>
      <c r="AE223">
        <v>0</v>
      </c>
      <c r="AF223">
        <v>0</v>
      </c>
      <c r="AG223" s="2" t="str">
        <f>IFERROR(VLOOKUP(B223,[1]Hoja2!$C$1:$AM$841,37,FALSE),"n/a")</f>
        <v>n/a</v>
      </c>
      <c r="AH223" s="10" t="e">
        <f>VLOOKUP(AX223,[1]Hoja2!$B$2:$AO$762,17,FALSE)</f>
        <v>#N/A</v>
      </c>
      <c r="AI223" s="10" t="e">
        <f>VLOOKUP(AX223,[1]Hoja2!$B$2:$AO$762,23,FALSE)</f>
        <v>#N/A</v>
      </c>
      <c r="AJ223" s="10" t="e">
        <f>VLOOKUP(AX223,[1]Hoja2!$B$2:$AO$762,28,FALSE)</f>
        <v>#N/A</v>
      </c>
      <c r="AK223" s="10" t="e">
        <f>VLOOKUP(AX223,[1]Hoja2!$B$2:$AO$762,19,FALSE)</f>
        <v>#N/A</v>
      </c>
      <c r="AL223" t="e">
        <f t="shared" si="108"/>
        <v>#N/A</v>
      </c>
      <c r="AM223" t="e">
        <f t="shared" si="109"/>
        <v>#N/A</v>
      </c>
      <c r="AN223" t="e">
        <f t="shared" si="110"/>
        <v>#N/A</v>
      </c>
      <c r="AO223" t="e">
        <f t="shared" si="111"/>
        <v>#N/A</v>
      </c>
      <c r="AP223" t="e">
        <f t="shared" si="112"/>
        <v>#N/A</v>
      </c>
      <c r="AQ223" t="str">
        <f t="shared" si="113"/>
        <v>n/a</v>
      </c>
      <c r="AR223">
        <f>+INDEX([1]DETALLE!$AK$2:$AK$841,MATCH(B223,[1]DETALLE!$A$2:$A$841,0))</f>
        <v>1730.3000000000004</v>
      </c>
      <c r="AS223" t="str">
        <f t="shared" si="131"/>
        <v>0Y4X848630</v>
      </c>
      <c r="AT223" s="2" t="str">
        <f>IF(IFERROR(VLOOKUP(AS223,[1]Hoja2!$C$1:$AM$841,37,FALSE),"n/a")&lt;&gt;"n/a","a","n/a")</f>
        <v>n/a</v>
      </c>
      <c r="AU223" s="8">
        <f t="shared" si="107"/>
        <v>1</v>
      </c>
      <c r="AV223" t="e">
        <f>VLOOKUP(B223,[1]Hoja2!$C$2:$AO$762,39,FALSE)</f>
        <v>#N/A</v>
      </c>
      <c r="AW223" t="e">
        <f>IF(AU223=AV223,VLOOKUP(B223,[1]Hoja2!$C$2:$AO$762,37,FALSE),IF(AV223&lt;2,VLOOKUP(B223,[1]Hoja2!$C$2:$AO$762,37,FALSE)))</f>
        <v>#N/A</v>
      </c>
      <c r="AX223" t="str">
        <f>B223 &amp; COUNTIF(B$2:B223, B223)</f>
        <v>0Y4X8486301</v>
      </c>
      <c r="AY223" t="e">
        <f>VLOOKUP(AX223,[1]Hoja2!$B$2:$AO$762,38,FALSE)</f>
        <v>#N/A</v>
      </c>
      <c r="AZ223" s="9" t="e">
        <f t="shared" si="121"/>
        <v>#N/A</v>
      </c>
    </row>
    <row r="224" spans="1:55" hidden="1" x14ac:dyDescent="0.25">
      <c r="A224">
        <v>69050</v>
      </c>
      <c r="B224" t="s">
        <v>735</v>
      </c>
      <c r="C224">
        <v>2019</v>
      </c>
      <c r="D224" t="s">
        <v>37</v>
      </c>
      <c r="E224" t="s">
        <v>38</v>
      </c>
      <c r="F224">
        <v>3</v>
      </c>
      <c r="G224" t="s">
        <v>44</v>
      </c>
      <c r="H224">
        <v>0</v>
      </c>
      <c r="I224" t="s">
        <v>34</v>
      </c>
      <c r="J224">
        <v>468</v>
      </c>
      <c r="K224">
        <v>715</v>
      </c>
      <c r="L224">
        <v>0</v>
      </c>
      <c r="M224">
        <v>0</v>
      </c>
      <c r="N224">
        <v>0</v>
      </c>
      <c r="O224">
        <v>0.6</v>
      </c>
      <c r="P224">
        <v>0.8</v>
      </c>
      <c r="Q224">
        <v>1.05</v>
      </c>
      <c r="R224" t="s">
        <v>46</v>
      </c>
      <c r="S224">
        <v>5</v>
      </c>
      <c r="T224">
        <v>9</v>
      </c>
      <c r="U224" t="s">
        <v>47</v>
      </c>
      <c r="V224" t="s">
        <v>34</v>
      </c>
      <c r="W224" t="s">
        <v>50</v>
      </c>
      <c r="X224">
        <v>2019</v>
      </c>
      <c r="Y224" t="s">
        <v>37</v>
      </c>
      <c r="Z224" t="s">
        <v>38</v>
      </c>
      <c r="AA224">
        <v>3</v>
      </c>
      <c r="AB224">
        <v>1</v>
      </c>
      <c r="AC224">
        <v>36</v>
      </c>
      <c r="AD224">
        <v>0</v>
      </c>
      <c r="AE224">
        <v>0</v>
      </c>
      <c r="AF224">
        <v>0</v>
      </c>
      <c r="AG224" s="2" t="str">
        <f>IFERROR(VLOOKUP(B224,[1]Hoja2!$C$1:$AM$841,37,FALSE),"n/a")</f>
        <v>n/a</v>
      </c>
      <c r="AH224" s="10" t="e">
        <f>VLOOKUP(AX224,[1]Hoja2!$B$2:$AO$762,17,FALSE)</f>
        <v>#N/A</v>
      </c>
      <c r="AI224" s="10" t="e">
        <f>VLOOKUP(AX224,[1]Hoja2!$B$2:$AO$762,23,FALSE)</f>
        <v>#N/A</v>
      </c>
      <c r="AJ224" s="10" t="e">
        <f>VLOOKUP(AX224,[1]Hoja2!$B$2:$AO$762,28,FALSE)</f>
        <v>#N/A</v>
      </c>
      <c r="AK224" s="10" t="e">
        <f>VLOOKUP(AX224,[1]Hoja2!$B$2:$AO$762,19,FALSE)</f>
        <v>#N/A</v>
      </c>
      <c r="AL224" t="e">
        <f t="shared" si="108"/>
        <v>#N/A</v>
      </c>
      <c r="AM224" t="e">
        <f t="shared" si="109"/>
        <v>#N/A</v>
      </c>
      <c r="AN224" t="e">
        <f t="shared" si="110"/>
        <v>#N/A</v>
      </c>
      <c r="AO224" t="e">
        <f t="shared" si="111"/>
        <v>#N/A</v>
      </c>
      <c r="AP224" t="e">
        <f t="shared" si="112"/>
        <v>#N/A</v>
      </c>
      <c r="AQ224" t="str">
        <f t="shared" si="113"/>
        <v>n/a</v>
      </c>
      <c r="AR224" t="e">
        <f>+INDEX([1]DETALLE!$AK$2:$AK$841,MATCH(B224,[1]DETALLE!$A$2:$A$841,0))</f>
        <v>#N/A</v>
      </c>
      <c r="AS224" t="str">
        <f t="shared" si="131"/>
        <v>09HB331848</v>
      </c>
      <c r="AT224" s="2" t="str">
        <f>IF(IFERROR(VLOOKUP(AS224,[1]Hoja2!$C$1:$AM$841,37,FALSE),"n/a")&lt;&gt;"n/a","a","n/a")</f>
        <v>n/a</v>
      </c>
      <c r="AU224" s="8">
        <f t="shared" si="107"/>
        <v>2</v>
      </c>
      <c r="AV224" t="e">
        <f>VLOOKUP(B224,[1]Hoja2!$C$2:$AO$762,39,FALSE)</f>
        <v>#N/A</v>
      </c>
      <c r="AW224" t="e">
        <f>IF(AU224=AV224,VLOOKUP(B224,[1]Hoja2!$C$2:$AO$762,37,FALSE),IF(AV224&lt;2,VLOOKUP(B224,[1]Hoja2!$C$2:$AO$762,37,FALSE)))</f>
        <v>#N/A</v>
      </c>
      <c r="AX224" t="str">
        <f>B224 &amp; COUNTIF(B$2:B224, B224)</f>
        <v>09HB3318481</v>
      </c>
      <c r="AY224" t="e">
        <f>VLOOKUP(AX224,[1]Hoja2!$B$2:$AO$762,38,FALSE)</f>
        <v>#N/A</v>
      </c>
      <c r="AZ224" s="9" t="e">
        <f t="shared" si="121"/>
        <v>#N/A</v>
      </c>
    </row>
    <row r="225" spans="1:55" hidden="1" x14ac:dyDescent="0.25">
      <c r="A225">
        <v>69051</v>
      </c>
      <c r="B225" t="s">
        <v>736</v>
      </c>
      <c r="C225">
        <v>2019</v>
      </c>
      <c r="D225" t="s">
        <v>37</v>
      </c>
      <c r="E225" t="s">
        <v>38</v>
      </c>
      <c r="F225">
        <v>3</v>
      </c>
      <c r="G225" t="s">
        <v>44</v>
      </c>
      <c r="H225">
        <v>0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S225" t="s">
        <v>33</v>
      </c>
      <c r="T225" t="s">
        <v>33</v>
      </c>
      <c r="V225" t="s">
        <v>34</v>
      </c>
      <c r="W225" t="s">
        <v>50</v>
      </c>
      <c r="X225">
        <v>2019</v>
      </c>
      <c r="Y225" t="s">
        <v>37</v>
      </c>
      <c r="Z225" t="s">
        <v>38</v>
      </c>
      <c r="AA225">
        <v>3</v>
      </c>
      <c r="AB225" t="s">
        <v>33</v>
      </c>
      <c r="AC225">
        <v>26</v>
      </c>
      <c r="AD225">
        <v>0</v>
      </c>
      <c r="AE225">
        <v>0</v>
      </c>
      <c r="AF225">
        <v>0</v>
      </c>
      <c r="AG225" s="2" t="str">
        <f>IFERROR(VLOOKUP(B225,[1]Hoja2!$C$1:$AM$841,37,FALSE),"n/a")</f>
        <v>n/a</v>
      </c>
      <c r="AH225" s="10" t="e">
        <f>VLOOKUP(AX225,[1]Hoja2!$B$2:$AO$762,17,FALSE)</f>
        <v>#N/A</v>
      </c>
      <c r="AI225" s="10" t="e">
        <f>VLOOKUP(AX225,[1]Hoja2!$B$2:$AO$762,23,FALSE)</f>
        <v>#N/A</v>
      </c>
      <c r="AJ225" s="10" t="e">
        <f>VLOOKUP(AX225,[1]Hoja2!$B$2:$AO$762,28,FALSE)</f>
        <v>#N/A</v>
      </c>
      <c r="AK225" s="10" t="e">
        <f>VLOOKUP(AX225,[1]Hoja2!$B$2:$AO$762,19,FALSE)</f>
        <v>#N/A</v>
      </c>
      <c r="AL225" t="e">
        <f t="shared" si="108"/>
        <v>#N/A</v>
      </c>
      <c r="AM225" t="e">
        <f t="shared" si="109"/>
        <v>#N/A</v>
      </c>
      <c r="AN225" t="e">
        <f t="shared" si="110"/>
        <v>#N/A</v>
      </c>
      <c r="AO225" t="e">
        <f t="shared" si="111"/>
        <v>#N/A</v>
      </c>
      <c r="AP225" t="e">
        <f t="shared" si="112"/>
        <v>#N/A</v>
      </c>
      <c r="AQ225" t="str">
        <f t="shared" si="113"/>
        <v>n/a</v>
      </c>
      <c r="AR225" t="e">
        <f>+INDEX([1]DETALLE!$AK$2:$AK$841,MATCH(B225,[1]DETALLE!$A$2:$A$841,0))</f>
        <v>#N/A</v>
      </c>
      <c r="AS225" t="str">
        <f t="shared" si="131"/>
        <v>09HB331432</v>
      </c>
      <c r="AT225" s="2" t="str">
        <f>IF(IFERROR(VLOOKUP(AS225,[1]Hoja2!$C$1:$AM$841,37,FALSE),"n/a")&lt;&gt;"n/a","a","n/a")</f>
        <v>n/a</v>
      </c>
      <c r="AU225" s="8">
        <f t="shared" si="107"/>
        <v>2</v>
      </c>
      <c r="AV225" t="e">
        <f>VLOOKUP(B225,[1]Hoja2!$C$2:$AO$762,39,FALSE)</f>
        <v>#N/A</v>
      </c>
      <c r="AW225" t="e">
        <f>IF(AU225=AV225,VLOOKUP(B225,[1]Hoja2!$C$2:$AO$762,37,FALSE),IF(AV225&lt;2,VLOOKUP(B225,[1]Hoja2!$C$2:$AO$762,37,FALSE)))</f>
        <v>#N/A</v>
      </c>
      <c r="AX225" t="str">
        <f>B225 &amp; COUNTIF(B$2:B225, B225)</f>
        <v>09HB3314321</v>
      </c>
      <c r="AY225" t="e">
        <f>VLOOKUP(AX225,[1]Hoja2!$B$2:$AO$762,38,FALSE)</f>
        <v>#N/A</v>
      </c>
      <c r="AZ225" s="9" t="e">
        <f t="shared" si="121"/>
        <v>#N/A</v>
      </c>
    </row>
    <row r="226" spans="1:55" hidden="1" x14ac:dyDescent="0.25">
      <c r="A226">
        <v>69053</v>
      </c>
      <c r="B226" t="s">
        <v>697</v>
      </c>
      <c r="C226">
        <v>2019</v>
      </c>
      <c r="D226" t="s">
        <v>37</v>
      </c>
      <c r="E226" t="s">
        <v>38</v>
      </c>
      <c r="F226">
        <v>3</v>
      </c>
      <c r="G226" t="s">
        <v>44</v>
      </c>
      <c r="H226">
        <v>0</v>
      </c>
      <c r="I226" t="s">
        <v>116</v>
      </c>
      <c r="J226">
        <v>655</v>
      </c>
      <c r="K226">
        <v>1365</v>
      </c>
      <c r="L226">
        <v>0</v>
      </c>
      <c r="M226">
        <v>0</v>
      </c>
      <c r="N226">
        <v>0.6</v>
      </c>
      <c r="O226">
        <v>0.8</v>
      </c>
      <c r="P226">
        <v>1.05</v>
      </c>
      <c r="Q226">
        <v>1.1000000000000001</v>
      </c>
      <c r="R226" t="s">
        <v>46</v>
      </c>
      <c r="S226">
        <v>5</v>
      </c>
      <c r="T226">
        <v>9</v>
      </c>
      <c r="U226" t="s">
        <v>47</v>
      </c>
      <c r="V226" t="s">
        <v>45</v>
      </c>
      <c r="W226" t="s">
        <v>50</v>
      </c>
      <c r="X226">
        <v>2019</v>
      </c>
      <c r="Y226" t="s">
        <v>37</v>
      </c>
      <c r="Z226" t="s">
        <v>38</v>
      </c>
      <c r="AA226">
        <v>3</v>
      </c>
      <c r="AB226">
        <v>1</v>
      </c>
      <c r="AC226">
        <v>2</v>
      </c>
      <c r="AD226">
        <v>0</v>
      </c>
      <c r="AE226">
        <v>0</v>
      </c>
      <c r="AF226">
        <v>0</v>
      </c>
      <c r="AG226" s="2" t="str">
        <f>IFERROR(VLOOKUP(B226,[1]Hoja2!$C$1:$AM$841,37,FALSE),"n/a")</f>
        <v>n/a</v>
      </c>
      <c r="AH226" s="10" t="e">
        <f>VLOOKUP(AX226,[1]Hoja2!$B$2:$AO$762,17,FALSE)</f>
        <v>#N/A</v>
      </c>
      <c r="AI226" s="10" t="e">
        <f>VLOOKUP(AX226,[1]Hoja2!$B$2:$AO$762,23,FALSE)</f>
        <v>#N/A</v>
      </c>
      <c r="AJ226" s="10" t="e">
        <f>VLOOKUP(AX226,[1]Hoja2!$B$2:$AO$762,28,FALSE)</f>
        <v>#N/A</v>
      </c>
      <c r="AK226" s="10" t="e">
        <f>VLOOKUP(AX226,[1]Hoja2!$B$2:$AO$762,19,FALSE)</f>
        <v>#N/A</v>
      </c>
      <c r="AL226" t="e">
        <f t="shared" si="108"/>
        <v>#N/A</v>
      </c>
      <c r="AM226" t="e">
        <f t="shared" si="109"/>
        <v>#N/A</v>
      </c>
      <c r="AN226" t="e">
        <f t="shared" si="110"/>
        <v>#N/A</v>
      </c>
      <c r="AO226" t="e">
        <f t="shared" si="111"/>
        <v>#N/A</v>
      </c>
      <c r="AP226" t="e">
        <f t="shared" si="112"/>
        <v>#N/A</v>
      </c>
      <c r="AQ226" t="str">
        <f t="shared" si="113"/>
        <v>n/a</v>
      </c>
      <c r="AR226">
        <f>+INDEX([1]DETALLE!$AK$2:$AK$841,MATCH(B226,[1]DETALLE!$A$2:$A$841,0))</f>
        <v>1730.3000000000004</v>
      </c>
      <c r="AS226" t="str">
        <f t="shared" si="131"/>
        <v>0Y4X847064</v>
      </c>
      <c r="AT226" s="2" t="str">
        <f>IF(IFERROR(VLOOKUP(AS226,[1]Hoja2!$C$1:$AM$841,37,FALSE),"n/a")&lt;&gt;"n/a","a","n/a")</f>
        <v>n/a</v>
      </c>
      <c r="AU226" s="8">
        <f t="shared" si="107"/>
        <v>2</v>
      </c>
      <c r="AV226" t="e">
        <f>VLOOKUP(B226,[1]Hoja2!$C$2:$AO$762,39,FALSE)</f>
        <v>#N/A</v>
      </c>
      <c r="AW226" t="e">
        <f>IF(AU226=AV226,VLOOKUP(B226,[1]Hoja2!$C$2:$AO$762,37,FALSE),IF(AV226&lt;2,VLOOKUP(B226,[1]Hoja2!$C$2:$AO$762,37,FALSE)))</f>
        <v>#N/A</v>
      </c>
      <c r="AX226" t="str">
        <f>B226 &amp; COUNTIF(B$2:B226, B226)</f>
        <v>0Y4X8470642</v>
      </c>
      <c r="AY226" t="e">
        <f>VLOOKUP(AX226,[1]Hoja2!$B$2:$AO$762,38,FALSE)</f>
        <v>#N/A</v>
      </c>
      <c r="AZ226" s="9" t="e">
        <f t="shared" si="121"/>
        <v>#N/A</v>
      </c>
    </row>
    <row r="227" spans="1:55" hidden="1" x14ac:dyDescent="0.25">
      <c r="A227">
        <v>69055</v>
      </c>
      <c r="B227" t="s">
        <v>737</v>
      </c>
      <c r="C227">
        <v>2019</v>
      </c>
      <c r="D227" t="s">
        <v>37</v>
      </c>
      <c r="E227" t="s">
        <v>38</v>
      </c>
      <c r="F227">
        <v>3</v>
      </c>
      <c r="G227" t="s">
        <v>44</v>
      </c>
      <c r="H227">
        <v>0</v>
      </c>
      <c r="I227" t="s">
        <v>116</v>
      </c>
      <c r="J227">
        <v>655</v>
      </c>
      <c r="K227">
        <v>1365</v>
      </c>
      <c r="L227">
        <v>0</v>
      </c>
      <c r="M227">
        <v>0</v>
      </c>
      <c r="N227">
        <v>0.6</v>
      </c>
      <c r="O227">
        <v>0.8</v>
      </c>
      <c r="P227">
        <v>1.05</v>
      </c>
      <c r="Q227">
        <v>1.1000000000000001</v>
      </c>
      <c r="R227" t="s">
        <v>46</v>
      </c>
      <c r="S227">
        <v>5</v>
      </c>
      <c r="T227">
        <v>9</v>
      </c>
      <c r="U227" t="s">
        <v>47</v>
      </c>
      <c r="V227" t="s">
        <v>45</v>
      </c>
      <c r="W227" t="s">
        <v>50</v>
      </c>
      <c r="X227">
        <v>2019</v>
      </c>
      <c r="Y227" t="s">
        <v>37</v>
      </c>
      <c r="Z227" t="s">
        <v>38</v>
      </c>
      <c r="AA227">
        <v>3</v>
      </c>
      <c r="AB227">
        <v>0</v>
      </c>
      <c r="AC227">
        <v>41</v>
      </c>
      <c r="AD227">
        <v>0</v>
      </c>
      <c r="AE227">
        <v>0</v>
      </c>
      <c r="AF227">
        <v>1365</v>
      </c>
      <c r="AG227" s="2" t="str">
        <f>IFERROR(VLOOKUP(B227,[1]Hoja2!$C$1:$AM$841,37,FALSE),"n/a")</f>
        <v>n/a</v>
      </c>
      <c r="AH227" s="10" t="e">
        <f>VLOOKUP(AX227,[1]Hoja2!$B$2:$AO$762,17,FALSE)</f>
        <v>#N/A</v>
      </c>
      <c r="AI227" s="10" t="e">
        <f>VLOOKUP(AX227,[1]Hoja2!$B$2:$AO$762,23,FALSE)</f>
        <v>#N/A</v>
      </c>
      <c r="AJ227" s="10" t="e">
        <f>VLOOKUP(AX227,[1]Hoja2!$B$2:$AO$762,28,FALSE)</f>
        <v>#N/A</v>
      </c>
      <c r="AK227" s="10" t="e">
        <f>VLOOKUP(AX227,[1]Hoja2!$B$2:$AO$762,19,FALSE)</f>
        <v>#N/A</v>
      </c>
      <c r="AL227" t="e">
        <f t="shared" si="108"/>
        <v>#N/A</v>
      </c>
      <c r="AM227" t="e">
        <f t="shared" si="109"/>
        <v>#N/A</v>
      </c>
      <c r="AN227" t="e">
        <f t="shared" si="110"/>
        <v>#N/A</v>
      </c>
      <c r="AO227" t="e">
        <f t="shared" si="111"/>
        <v>#N/A</v>
      </c>
      <c r="AP227" t="e">
        <f t="shared" si="112"/>
        <v>#N/A</v>
      </c>
      <c r="AQ227" t="str">
        <f t="shared" si="113"/>
        <v>n/a</v>
      </c>
      <c r="AR227" t="e">
        <f>+INDEX([1]DETALLE!$AK$2:$AK$841,MATCH(B227,[1]DETALLE!$A$2:$A$841,0))</f>
        <v>#N/A</v>
      </c>
      <c r="AS227" t="str">
        <f t="shared" si="131"/>
        <v>0Y4X848742</v>
      </c>
      <c r="AT227" s="2" t="str">
        <f>IF(IFERROR(VLOOKUP(AS227,[1]Hoja2!$C$1:$AM$841,37,FALSE),"n/a")&lt;&gt;"n/a","a","n/a")</f>
        <v>n/a</v>
      </c>
      <c r="AU227" s="8">
        <f t="shared" si="107"/>
        <v>1</v>
      </c>
      <c r="AV227" t="e">
        <f>VLOOKUP(B227,[1]Hoja2!$C$2:$AO$762,39,FALSE)</f>
        <v>#N/A</v>
      </c>
      <c r="AW227" t="e">
        <f>IF(AU227=AV227,VLOOKUP(B227,[1]Hoja2!$C$2:$AO$762,37,FALSE),IF(AV227&lt;2,VLOOKUP(B227,[1]Hoja2!$C$2:$AO$762,37,FALSE)))</f>
        <v>#N/A</v>
      </c>
      <c r="AX227" t="str">
        <f>B227 &amp; COUNTIF(B$2:B227, B227)</f>
        <v>0Y4X8487421</v>
      </c>
      <c r="AY227" t="e">
        <f>VLOOKUP(AX227,[1]Hoja2!$B$2:$AO$762,38,FALSE)</f>
        <v>#N/A</v>
      </c>
      <c r="AZ227" s="9" t="e">
        <f t="shared" si="121"/>
        <v>#N/A</v>
      </c>
    </row>
    <row r="228" spans="1:55" hidden="1" x14ac:dyDescent="0.25">
      <c r="A228">
        <v>69057</v>
      </c>
      <c r="B228" t="s">
        <v>738</v>
      </c>
      <c r="C228">
        <v>2019</v>
      </c>
      <c r="D228" t="s">
        <v>37</v>
      </c>
      <c r="E228" t="s">
        <v>38</v>
      </c>
      <c r="F228">
        <v>3</v>
      </c>
      <c r="G228" t="s">
        <v>44</v>
      </c>
      <c r="H228">
        <v>0</v>
      </c>
      <c r="I228" t="s">
        <v>116</v>
      </c>
      <c r="J228">
        <v>655</v>
      </c>
      <c r="K228">
        <v>1365</v>
      </c>
      <c r="L228">
        <v>0</v>
      </c>
      <c r="M228">
        <v>0</v>
      </c>
      <c r="N228">
        <v>0.6</v>
      </c>
      <c r="O228">
        <v>0.8</v>
      </c>
      <c r="P228">
        <v>1.05</v>
      </c>
      <c r="Q228">
        <v>1.1000000000000001</v>
      </c>
      <c r="R228" t="s">
        <v>46</v>
      </c>
      <c r="S228">
        <v>5</v>
      </c>
      <c r="T228">
        <v>9</v>
      </c>
      <c r="U228" t="s">
        <v>47</v>
      </c>
      <c r="V228" t="s">
        <v>45</v>
      </c>
      <c r="W228" t="s">
        <v>50</v>
      </c>
      <c r="X228">
        <v>2019</v>
      </c>
      <c r="Y228" t="s">
        <v>37</v>
      </c>
      <c r="Z228" t="s">
        <v>38</v>
      </c>
      <c r="AA228">
        <v>3</v>
      </c>
      <c r="AB228">
        <v>0</v>
      </c>
      <c r="AC228">
        <v>8</v>
      </c>
      <c r="AD228">
        <v>0</v>
      </c>
      <c r="AE228">
        <v>0</v>
      </c>
      <c r="AF228">
        <v>1365</v>
      </c>
      <c r="AG228" s="2" t="str">
        <f>IFERROR(VLOOKUP(B228,[1]Hoja2!$C$1:$AM$841,37,FALSE),"n/a")</f>
        <v>n/a</v>
      </c>
      <c r="AH228" s="10" t="e">
        <f>VLOOKUP(AX228,[1]Hoja2!$B$2:$AO$762,17,FALSE)</f>
        <v>#N/A</v>
      </c>
      <c r="AI228" s="10" t="e">
        <f>VLOOKUP(AX228,[1]Hoja2!$B$2:$AO$762,23,FALSE)</f>
        <v>#N/A</v>
      </c>
      <c r="AJ228" s="10" t="e">
        <f>VLOOKUP(AX228,[1]Hoja2!$B$2:$AO$762,28,FALSE)</f>
        <v>#N/A</v>
      </c>
      <c r="AK228" s="10" t="e">
        <f>VLOOKUP(AX228,[1]Hoja2!$B$2:$AO$762,19,FALSE)</f>
        <v>#N/A</v>
      </c>
      <c r="AL228" t="e">
        <f t="shared" si="108"/>
        <v>#N/A</v>
      </c>
      <c r="AM228" t="e">
        <f t="shared" si="109"/>
        <v>#N/A</v>
      </c>
      <c r="AN228" t="e">
        <f t="shared" si="110"/>
        <v>#N/A</v>
      </c>
      <c r="AO228" t="e">
        <f t="shared" si="111"/>
        <v>#N/A</v>
      </c>
      <c r="AP228" t="e">
        <f t="shared" si="112"/>
        <v>#N/A</v>
      </c>
      <c r="AQ228" t="str">
        <f t="shared" si="113"/>
        <v>n/a</v>
      </c>
      <c r="AR228" t="e">
        <f>+INDEX([1]DETALLE!$AK$2:$AK$841,MATCH(B228,[1]DETALLE!$A$2:$A$841,0))</f>
        <v>#N/A</v>
      </c>
      <c r="AS228" t="str">
        <f t="shared" si="131"/>
        <v>0Y4X848639</v>
      </c>
      <c r="AT228" s="2" t="str">
        <f>IF(IFERROR(VLOOKUP(AS228,[1]Hoja2!$C$1:$AM$841,37,FALSE),"n/a")&lt;&gt;"n/a","a","n/a")</f>
        <v>n/a</v>
      </c>
      <c r="AU228" s="8">
        <f t="shared" si="107"/>
        <v>2</v>
      </c>
      <c r="AV228" t="e">
        <f>VLOOKUP(B228,[1]Hoja2!$C$2:$AO$762,39,FALSE)</f>
        <v>#N/A</v>
      </c>
      <c r="AW228" t="e">
        <f>IF(AU228=AV228,VLOOKUP(B228,[1]Hoja2!$C$2:$AO$762,37,FALSE),IF(AV228&lt;2,VLOOKUP(B228,[1]Hoja2!$C$2:$AO$762,37,FALSE)))</f>
        <v>#N/A</v>
      </c>
      <c r="AX228" t="str">
        <f>B228 &amp; COUNTIF(B$2:B228, B228)</f>
        <v>0Y4X8486391</v>
      </c>
      <c r="AY228" t="e">
        <f>VLOOKUP(AX228,[1]Hoja2!$B$2:$AO$762,38,FALSE)</f>
        <v>#N/A</v>
      </c>
      <c r="AZ228" s="9" t="e">
        <f t="shared" si="121"/>
        <v>#N/A</v>
      </c>
    </row>
    <row r="229" spans="1:55" hidden="1" x14ac:dyDescent="0.25">
      <c r="A229">
        <v>69059</v>
      </c>
      <c r="B229" t="s">
        <v>739</v>
      </c>
      <c r="C229">
        <v>2019</v>
      </c>
      <c r="D229" t="s">
        <v>37</v>
      </c>
      <c r="E229" t="s">
        <v>38</v>
      </c>
      <c r="F229">
        <v>3</v>
      </c>
      <c r="G229" t="s">
        <v>44</v>
      </c>
      <c r="H229">
        <v>0</v>
      </c>
      <c r="I229" t="s">
        <v>34</v>
      </c>
      <c r="J229">
        <v>468</v>
      </c>
      <c r="K229">
        <v>715</v>
      </c>
      <c r="L229">
        <v>0</v>
      </c>
      <c r="M229">
        <v>0</v>
      </c>
      <c r="N229">
        <v>0</v>
      </c>
      <c r="O229">
        <v>0.6</v>
      </c>
      <c r="P229">
        <v>0.8</v>
      </c>
      <c r="Q229">
        <v>1.05</v>
      </c>
      <c r="R229" t="s">
        <v>46</v>
      </c>
      <c r="S229">
        <v>5</v>
      </c>
      <c r="T229">
        <v>9</v>
      </c>
      <c r="U229" t="s">
        <v>47</v>
      </c>
      <c r="V229" t="s">
        <v>34</v>
      </c>
      <c r="W229" t="s">
        <v>50</v>
      </c>
      <c r="X229">
        <v>2019</v>
      </c>
      <c r="Y229" t="s">
        <v>37</v>
      </c>
      <c r="Z229" t="s">
        <v>38</v>
      </c>
      <c r="AA229">
        <v>3</v>
      </c>
      <c r="AB229">
        <v>1</v>
      </c>
      <c r="AC229">
        <v>9</v>
      </c>
      <c r="AD229">
        <v>0</v>
      </c>
      <c r="AE229">
        <v>0</v>
      </c>
      <c r="AF229">
        <v>0</v>
      </c>
      <c r="AG229" s="2" t="str">
        <f>IFERROR(VLOOKUP(B229,[1]Hoja2!$C$1:$AM$841,37,FALSE),"n/a")</f>
        <v>n/a</v>
      </c>
      <c r="AH229" s="10" t="e">
        <f>VLOOKUP(AX229,[1]Hoja2!$B$2:$AO$762,17,FALSE)</f>
        <v>#N/A</v>
      </c>
      <c r="AI229" s="10" t="e">
        <f>VLOOKUP(AX229,[1]Hoja2!$B$2:$AO$762,23,FALSE)</f>
        <v>#N/A</v>
      </c>
      <c r="AJ229" s="10" t="e">
        <f>VLOOKUP(AX229,[1]Hoja2!$B$2:$AO$762,28,FALSE)</f>
        <v>#N/A</v>
      </c>
      <c r="AK229" s="10" t="e">
        <f>VLOOKUP(AX229,[1]Hoja2!$B$2:$AO$762,19,FALSE)</f>
        <v>#N/A</v>
      </c>
      <c r="AL229" t="e">
        <f t="shared" si="108"/>
        <v>#N/A</v>
      </c>
      <c r="AM229" t="e">
        <f t="shared" si="109"/>
        <v>#N/A</v>
      </c>
      <c r="AN229" t="e">
        <f t="shared" si="110"/>
        <v>#N/A</v>
      </c>
      <c r="AO229" t="e">
        <f t="shared" si="111"/>
        <v>#N/A</v>
      </c>
      <c r="AP229" t="e">
        <f t="shared" si="112"/>
        <v>#N/A</v>
      </c>
      <c r="AQ229" t="str">
        <f t="shared" si="113"/>
        <v>n/a</v>
      </c>
      <c r="AR229" t="e">
        <f>+INDEX([1]DETALLE!$AK$2:$AK$841,MATCH(B229,[1]DETALLE!$A$2:$A$841,0))</f>
        <v>#N/A</v>
      </c>
      <c r="AS229" t="str">
        <f t="shared" si="131"/>
        <v>09HB332055</v>
      </c>
      <c r="AT229" s="2" t="str">
        <f>IF(IFERROR(VLOOKUP(AS229,[1]Hoja2!$C$1:$AM$841,37,FALSE),"n/a")&lt;&gt;"n/a","a","n/a")</f>
        <v>n/a</v>
      </c>
      <c r="AU229" s="8">
        <f t="shared" si="107"/>
        <v>1</v>
      </c>
      <c r="AV229" t="e">
        <f>VLOOKUP(B229,[1]Hoja2!$C$2:$AO$762,39,FALSE)</f>
        <v>#N/A</v>
      </c>
      <c r="AW229" t="e">
        <f>IF(AU229=AV229,VLOOKUP(B229,[1]Hoja2!$C$2:$AO$762,37,FALSE),IF(AV229&lt;2,VLOOKUP(B229,[1]Hoja2!$C$2:$AO$762,37,FALSE)))</f>
        <v>#N/A</v>
      </c>
      <c r="AX229" t="str">
        <f>B229 &amp; COUNTIF(B$2:B229, B229)</f>
        <v>09HB3320551</v>
      </c>
      <c r="AY229" t="e">
        <f>VLOOKUP(AX229,[1]Hoja2!$B$2:$AO$762,38,FALSE)</f>
        <v>#N/A</v>
      </c>
      <c r="AZ229" s="9" t="e">
        <f t="shared" si="121"/>
        <v>#N/A</v>
      </c>
    </row>
    <row r="230" spans="1:55" hidden="1" x14ac:dyDescent="0.25">
      <c r="A230">
        <v>69060</v>
      </c>
      <c r="B230" t="s">
        <v>740</v>
      </c>
      <c r="C230">
        <v>2019</v>
      </c>
      <c r="D230" t="s">
        <v>37</v>
      </c>
      <c r="E230" t="s">
        <v>38</v>
      </c>
      <c r="F230">
        <v>3</v>
      </c>
      <c r="G230" t="s">
        <v>44</v>
      </c>
      <c r="H230">
        <v>0</v>
      </c>
      <c r="I230" t="s">
        <v>64</v>
      </c>
      <c r="J230">
        <v>655</v>
      </c>
      <c r="K230">
        <v>1365</v>
      </c>
      <c r="L230">
        <v>0</v>
      </c>
      <c r="M230">
        <v>0</v>
      </c>
      <c r="N230">
        <v>0.6</v>
      </c>
      <c r="O230">
        <v>0.8</v>
      </c>
      <c r="P230">
        <v>1.05</v>
      </c>
      <c r="Q230">
        <v>1.1000000000000001</v>
      </c>
      <c r="R230" t="s">
        <v>46</v>
      </c>
      <c r="S230">
        <v>5</v>
      </c>
      <c r="T230">
        <v>9</v>
      </c>
      <c r="U230" t="s">
        <v>47</v>
      </c>
      <c r="V230" t="s">
        <v>64</v>
      </c>
      <c r="W230" t="s">
        <v>50</v>
      </c>
      <c r="X230">
        <v>2019</v>
      </c>
      <c r="Y230" t="s">
        <v>37</v>
      </c>
      <c r="Z230" t="s">
        <v>38</v>
      </c>
      <c r="AA230">
        <v>3</v>
      </c>
      <c r="AB230">
        <v>1</v>
      </c>
      <c r="AC230">
        <v>8</v>
      </c>
      <c r="AD230">
        <v>0</v>
      </c>
      <c r="AE230">
        <v>0</v>
      </c>
      <c r="AF230">
        <v>0</v>
      </c>
      <c r="AG230" s="2" t="str">
        <f>IFERROR(VLOOKUP(B230,[1]Hoja2!$C$1:$AM$841,37,FALSE),"n/a")</f>
        <v>n/a</v>
      </c>
      <c r="AH230" s="10" t="e">
        <f>VLOOKUP(AX230,[1]Hoja2!$B$2:$AO$762,17,FALSE)</f>
        <v>#N/A</v>
      </c>
      <c r="AI230" s="10" t="e">
        <f>VLOOKUP(AX230,[1]Hoja2!$B$2:$AO$762,23,FALSE)</f>
        <v>#N/A</v>
      </c>
      <c r="AJ230" s="10" t="e">
        <f>VLOOKUP(AX230,[1]Hoja2!$B$2:$AO$762,28,FALSE)</f>
        <v>#N/A</v>
      </c>
      <c r="AK230" s="10" t="e">
        <f>VLOOKUP(AX230,[1]Hoja2!$B$2:$AO$762,19,FALSE)</f>
        <v>#N/A</v>
      </c>
      <c r="AL230" t="e">
        <f t="shared" si="108"/>
        <v>#N/A</v>
      </c>
      <c r="AM230" t="e">
        <f t="shared" si="109"/>
        <v>#N/A</v>
      </c>
      <c r="AN230" t="e">
        <f t="shared" si="110"/>
        <v>#N/A</v>
      </c>
      <c r="AO230" t="e">
        <f t="shared" si="111"/>
        <v>#N/A</v>
      </c>
      <c r="AP230" t="e">
        <f t="shared" si="112"/>
        <v>#N/A</v>
      </c>
      <c r="AQ230" t="str">
        <f t="shared" si="113"/>
        <v>n/a</v>
      </c>
      <c r="AR230" t="e">
        <f>+INDEX([1]DETALLE!$AK$2:$AK$841,MATCH(B230,[1]DETALLE!$A$2:$A$841,0))</f>
        <v>#N/A</v>
      </c>
      <c r="AS230" t="str">
        <f t="shared" si="131"/>
        <v>02TX060562</v>
      </c>
      <c r="AT230" s="2" t="str">
        <f>IF(IFERROR(VLOOKUP(AS230,[1]Hoja2!$C$1:$AM$841,37,FALSE),"n/a")&lt;&gt;"n/a","a","n/a")</f>
        <v>n/a</v>
      </c>
      <c r="AU230" s="8">
        <f t="shared" si="107"/>
        <v>1</v>
      </c>
      <c r="AV230" t="e">
        <f>VLOOKUP(B230,[1]Hoja2!$C$2:$AO$762,39,FALSE)</f>
        <v>#N/A</v>
      </c>
      <c r="AW230" t="e">
        <f>IF(AU230=AV230,VLOOKUP(B230,[1]Hoja2!$C$2:$AO$762,37,FALSE),IF(AV230&lt;2,VLOOKUP(B230,[1]Hoja2!$C$2:$AO$762,37,FALSE)))</f>
        <v>#N/A</v>
      </c>
      <c r="AX230" t="str">
        <f>B230 &amp; COUNTIF(B$2:B230, B230)</f>
        <v>02TX0605621</v>
      </c>
      <c r="AY230" t="e">
        <f>VLOOKUP(AX230,[1]Hoja2!$B$2:$AO$762,38,FALSE)</f>
        <v>#N/A</v>
      </c>
      <c r="AZ230" s="9" t="e">
        <f t="shared" si="121"/>
        <v>#N/A</v>
      </c>
    </row>
    <row r="231" spans="1:55" x14ac:dyDescent="0.25">
      <c r="A231">
        <v>69062</v>
      </c>
      <c r="B231" t="s">
        <v>226</v>
      </c>
      <c r="C231">
        <v>2019</v>
      </c>
      <c r="D231" t="s">
        <v>37</v>
      </c>
      <c r="E231" t="s">
        <v>38</v>
      </c>
      <c r="F231">
        <v>3</v>
      </c>
      <c r="G231" t="s">
        <v>40</v>
      </c>
      <c r="H231">
        <v>1.766667</v>
      </c>
      <c r="I231" t="s">
        <v>54</v>
      </c>
      <c r="J231">
        <v>803</v>
      </c>
      <c r="K231">
        <v>1573</v>
      </c>
      <c r="L231">
        <v>0.2</v>
      </c>
      <c r="M231">
        <v>0.6</v>
      </c>
      <c r="N231">
        <v>0.8</v>
      </c>
      <c r="O231">
        <v>1.05</v>
      </c>
      <c r="P231">
        <v>1.1000000000000001</v>
      </c>
      <c r="Q231">
        <v>1.1499999999999999</v>
      </c>
      <c r="R231" t="s">
        <v>46</v>
      </c>
      <c r="S231">
        <v>4</v>
      </c>
      <c r="T231">
        <v>6</v>
      </c>
      <c r="U231" t="s">
        <v>47</v>
      </c>
      <c r="V231" t="s">
        <v>54</v>
      </c>
      <c r="W231" t="s">
        <v>42</v>
      </c>
      <c r="X231">
        <v>2019</v>
      </c>
      <c r="Y231" t="s">
        <v>37</v>
      </c>
      <c r="Z231" t="s">
        <v>38</v>
      </c>
      <c r="AA231">
        <v>3</v>
      </c>
      <c r="AB231">
        <v>0</v>
      </c>
      <c r="AC231">
        <v>229</v>
      </c>
      <c r="AD231">
        <v>1.1499999999999999</v>
      </c>
      <c r="AE231">
        <v>0.44166675</v>
      </c>
      <c r="AF231">
        <v>1808.95</v>
      </c>
      <c r="AG231" s="2">
        <f>IFERROR(VLOOKUP(B231,[1]Hoja2!$C$1:$AM$841,37,FALSE),"n/a")</f>
        <v>1808.95</v>
      </c>
      <c r="AH231" s="10">
        <f>VLOOKUP(AX231,[1]Hoja2!$B$2:$AO$762,17,FALSE)</f>
        <v>230</v>
      </c>
      <c r="AI231" s="10">
        <f>VLOOKUP(AX231,[1]Hoja2!$B$2:$AO$762,23,FALSE)</f>
        <v>1.1499999999999999</v>
      </c>
      <c r="AJ231" s="10">
        <f>VLOOKUP(AX231,[1]Hoja2!$B$2:$AO$762,28,FALSE)</f>
        <v>0.66500000000000004</v>
      </c>
      <c r="AK231" s="10" t="str">
        <f>VLOOKUP(AX231,[1]Hoja2!$B$2:$AO$762,19,FALSE)</f>
        <v>Entry Production Color Low/Mid</v>
      </c>
      <c r="AL231">
        <f t="shared" si="108"/>
        <v>1</v>
      </c>
      <c r="AM231">
        <f t="shared" si="109"/>
        <v>0</v>
      </c>
      <c r="AN231">
        <f t="shared" si="110"/>
        <v>1</v>
      </c>
      <c r="AO231">
        <f t="shared" si="111"/>
        <v>0</v>
      </c>
      <c r="AP231">
        <f t="shared" si="112"/>
        <v>1</v>
      </c>
      <c r="AQ231">
        <f t="shared" si="113"/>
        <v>0</v>
      </c>
      <c r="AR231">
        <f>+INDEX([1]Hoja2!$AM$2:$AM$841,MATCH(B231,[1]Hoja2!$C$2:$C$841,0))</f>
        <v>1808.95</v>
      </c>
      <c r="AS231" t="str">
        <f t="shared" si="114"/>
        <v>0XPN5466863</v>
      </c>
      <c r="AT231" s="2">
        <f>IFERROR(VLOOKUP(AS231,[1]Hoja2!$A$1:$AM$841,38,FALSE),"n/a")</f>
        <v>0</v>
      </c>
      <c r="AU231" s="8">
        <f t="shared" si="107"/>
        <v>2</v>
      </c>
      <c r="AV231">
        <f>VLOOKUP(B231,[1]Hoja2!$C$2:$AO$762,39,FALSE)</f>
        <v>1</v>
      </c>
      <c r="AW231">
        <f>IF(AU231=AV231,VLOOKUP(B231,[1]Hoja2!$C$2:$AO$762,37,FALSE),IF(AV231&lt;2,VLOOKUP(B231,[1]Hoja2!$C$2:$AO$762,37,FALSE)))</f>
        <v>1808.95</v>
      </c>
      <c r="AX231" t="str">
        <f>B231 &amp; COUNTIF(B$2:B231, B231)</f>
        <v>0XPN5466861</v>
      </c>
      <c r="AY231" s="10">
        <f>VLOOKUP(AX231,[1]Hoja2!$B$2:$AO$762,38,FALSE)</f>
        <v>1808.95</v>
      </c>
      <c r="AZ231" s="9">
        <f t="shared" si="121"/>
        <v>0</v>
      </c>
      <c r="BA231">
        <f t="shared" ref="BA231:BA232" si="132">IF(Q231="NA",2,IF(OR(G231="INSTALACION NUEVA",G231="Mantenimiento preventivo"),3,IF(AND(AC231&lt;AH231,AL231&lt;&gt;1),4,IF(AY231&gt;AF231,1,0))))</f>
        <v>0</v>
      </c>
      <c r="BB231">
        <f t="shared" ref="BB231:BB232" si="133">AE231-AJ231</f>
        <v>-0.22333325000000004</v>
      </c>
      <c r="BC231">
        <f t="shared" ref="BC231:BC232" si="134">+_xlfn.IFS(Q231="NA",2,OR(G231="INSTALACION NUEVA",G231="Mantenimiento preventivo"),3,AND(AC231&lt;AH231,AL231&lt;&gt;1),4,AY231&gt;AF231,1,TRUE,0)</f>
        <v>0</v>
      </c>
    </row>
    <row r="232" spans="1:55" x14ac:dyDescent="0.25">
      <c r="A232">
        <v>69063</v>
      </c>
      <c r="B232" t="s">
        <v>204</v>
      </c>
      <c r="C232">
        <v>2019</v>
      </c>
      <c r="D232" t="s">
        <v>37</v>
      </c>
      <c r="E232" t="s">
        <v>38</v>
      </c>
      <c r="F232">
        <v>3</v>
      </c>
      <c r="G232" t="s">
        <v>40</v>
      </c>
      <c r="H232">
        <v>0.38333329999999999</v>
      </c>
      <c r="I232" t="s">
        <v>45</v>
      </c>
      <c r="J232">
        <v>803</v>
      </c>
      <c r="K232">
        <v>1573</v>
      </c>
      <c r="L232">
        <v>0.2</v>
      </c>
      <c r="M232">
        <v>0.6</v>
      </c>
      <c r="N232">
        <v>0.8</v>
      </c>
      <c r="O232">
        <v>1.05</v>
      </c>
      <c r="P232">
        <v>1.1000000000000001</v>
      </c>
      <c r="Q232">
        <v>1.1499999999999999</v>
      </c>
      <c r="R232" t="s">
        <v>46</v>
      </c>
      <c r="S232">
        <v>4</v>
      </c>
      <c r="T232">
        <v>6</v>
      </c>
      <c r="U232" t="s">
        <v>47</v>
      </c>
      <c r="V232" t="s">
        <v>48</v>
      </c>
      <c r="W232" t="s">
        <v>42</v>
      </c>
      <c r="X232">
        <v>2019</v>
      </c>
      <c r="Y232" t="s">
        <v>37</v>
      </c>
      <c r="Z232" t="s">
        <v>38</v>
      </c>
      <c r="AA232">
        <v>3</v>
      </c>
      <c r="AB232">
        <v>0</v>
      </c>
      <c r="AC232">
        <v>26</v>
      </c>
      <c r="AD232">
        <v>1.05</v>
      </c>
      <c r="AE232">
        <v>9.5833324999999997E-2</v>
      </c>
      <c r="AF232">
        <v>1651.65</v>
      </c>
      <c r="AG232" s="2">
        <f>IFERROR(VLOOKUP(B232,[1]Hoja2!$C$1:$AM$841,37,FALSE),"n/a")</f>
        <v>1651.6500000000003</v>
      </c>
      <c r="AH232" s="10">
        <f>VLOOKUP(AX232,[1]Hoja2!$B$2:$AO$762,17,FALSE)</f>
        <v>26</v>
      </c>
      <c r="AI232" s="10">
        <f>VLOOKUP(AX232,[1]Hoja2!$B$2:$AO$762,23,FALSE)</f>
        <v>1.05</v>
      </c>
      <c r="AJ232" s="10">
        <f>VLOOKUP(AX232,[1]Hoja2!$B$2:$AO$762,28,FALSE)</f>
        <v>0.34250000000000003</v>
      </c>
      <c r="AK232" s="10" t="str">
        <f>VLOOKUP(AX232,[1]Hoja2!$B$2:$AO$762,19,FALSE)</f>
        <v>Light Production Digital Business</v>
      </c>
      <c r="AL232">
        <f t="shared" si="108"/>
        <v>1</v>
      </c>
      <c r="AM232">
        <f t="shared" si="109"/>
        <v>1</v>
      </c>
      <c r="AN232">
        <f t="shared" si="110"/>
        <v>1</v>
      </c>
      <c r="AO232">
        <f t="shared" si="111"/>
        <v>0</v>
      </c>
      <c r="AP232">
        <f t="shared" si="112"/>
        <v>1</v>
      </c>
      <c r="AQ232">
        <f t="shared" si="113"/>
        <v>0</v>
      </c>
      <c r="AR232">
        <f>+INDEX([1]Hoja2!$AM$2:$AM$841,MATCH(B232,[1]Hoja2!$C$2:$C$841,0))</f>
        <v>1651.6500000000003</v>
      </c>
      <c r="AS232" t="str">
        <f t="shared" si="114"/>
        <v>0BG29516323</v>
      </c>
      <c r="AT232" s="2">
        <f>IFERROR(VLOOKUP(AS232,[1]Hoja2!$A$1:$AM$841,38,FALSE),"n/a")</f>
        <v>0</v>
      </c>
      <c r="AU232" s="8">
        <f t="shared" si="107"/>
        <v>1</v>
      </c>
      <c r="AV232">
        <f>VLOOKUP(B232,[1]Hoja2!$C$2:$AO$762,39,FALSE)</f>
        <v>1</v>
      </c>
      <c r="AW232">
        <f>IF(AU232=AV232,VLOOKUP(B232,[1]Hoja2!$C$2:$AO$762,37,FALSE),IF(AV232&lt;2,VLOOKUP(B232,[1]Hoja2!$C$2:$AO$762,37,FALSE)))</f>
        <v>1651.6500000000003</v>
      </c>
      <c r="AX232" t="str">
        <f>B232 &amp; COUNTIF(B$2:B232, B232)</f>
        <v>0BG29516321</v>
      </c>
      <c r="AY232" s="10">
        <f>VLOOKUP(AX232,[1]Hoja2!$B$2:$AO$762,38,FALSE)</f>
        <v>1651.6500000000003</v>
      </c>
      <c r="AZ232" s="9">
        <f t="shared" si="121"/>
        <v>0</v>
      </c>
      <c r="BA232">
        <f t="shared" si="132"/>
        <v>0</v>
      </c>
      <c r="BB232">
        <f t="shared" si="133"/>
        <v>-0.24666667500000003</v>
      </c>
      <c r="BC232">
        <f t="shared" si="134"/>
        <v>0</v>
      </c>
    </row>
    <row r="233" spans="1:55" hidden="1" x14ac:dyDescent="0.25">
      <c r="A233">
        <v>69067</v>
      </c>
      <c r="B233" t="s">
        <v>741</v>
      </c>
      <c r="C233">
        <v>2019</v>
      </c>
      <c r="D233" t="s">
        <v>37</v>
      </c>
      <c r="E233" t="s">
        <v>38</v>
      </c>
      <c r="F233">
        <v>3</v>
      </c>
      <c r="G233" t="s">
        <v>44</v>
      </c>
      <c r="H233">
        <v>0.78333339999999996</v>
      </c>
      <c r="I233" t="s">
        <v>34</v>
      </c>
      <c r="J233">
        <v>468</v>
      </c>
      <c r="K233">
        <v>715</v>
      </c>
      <c r="L233">
        <v>0</v>
      </c>
      <c r="M233">
        <v>0</v>
      </c>
      <c r="N233">
        <v>0</v>
      </c>
      <c r="O233">
        <v>0.6</v>
      </c>
      <c r="P233">
        <v>0.8</v>
      </c>
      <c r="Q233">
        <v>1.05</v>
      </c>
      <c r="R233" t="s">
        <v>46</v>
      </c>
      <c r="S233">
        <v>5</v>
      </c>
      <c r="T233">
        <v>9</v>
      </c>
      <c r="U233" t="s">
        <v>47</v>
      </c>
      <c r="V233" t="s">
        <v>34</v>
      </c>
      <c r="W233" t="s">
        <v>50</v>
      </c>
      <c r="X233">
        <v>2019</v>
      </c>
      <c r="Y233" t="s">
        <v>37</v>
      </c>
      <c r="Z233" t="s">
        <v>38</v>
      </c>
      <c r="AA233">
        <v>3</v>
      </c>
      <c r="AB233">
        <v>1</v>
      </c>
      <c r="AC233">
        <v>9</v>
      </c>
      <c r="AD233">
        <v>0</v>
      </c>
      <c r="AE233">
        <v>0</v>
      </c>
      <c r="AF233">
        <v>0</v>
      </c>
      <c r="AG233" s="2" t="str">
        <f>IFERROR(VLOOKUP(B233,[1]Hoja2!$C$1:$AM$841,37,FALSE),"n/a")</f>
        <v>n/a</v>
      </c>
      <c r="AH233" s="10" t="e">
        <f>VLOOKUP(AX233,[1]Hoja2!$B$2:$AO$762,17,FALSE)</f>
        <v>#N/A</v>
      </c>
      <c r="AI233" s="10" t="e">
        <f>VLOOKUP(AX233,[1]Hoja2!$B$2:$AO$762,23,FALSE)</f>
        <v>#N/A</v>
      </c>
      <c r="AJ233" s="10" t="e">
        <f>VLOOKUP(AX233,[1]Hoja2!$B$2:$AO$762,28,FALSE)</f>
        <v>#N/A</v>
      </c>
      <c r="AK233" s="10" t="e">
        <f>VLOOKUP(AX233,[1]Hoja2!$B$2:$AO$762,19,FALSE)</f>
        <v>#N/A</v>
      </c>
      <c r="AL233" t="e">
        <f t="shared" si="108"/>
        <v>#N/A</v>
      </c>
      <c r="AM233" t="e">
        <f t="shared" si="109"/>
        <v>#N/A</v>
      </c>
      <c r="AN233" t="e">
        <f t="shared" si="110"/>
        <v>#N/A</v>
      </c>
      <c r="AO233" t="e">
        <f t="shared" si="111"/>
        <v>#N/A</v>
      </c>
      <c r="AP233" t="e">
        <f t="shared" si="112"/>
        <v>#N/A</v>
      </c>
      <c r="AQ233" t="str">
        <f t="shared" si="113"/>
        <v>n/a</v>
      </c>
      <c r="AR233" t="e">
        <f>+INDEX([1]DETALLE!$AK$2:$AK$841,MATCH(B233,[1]DETALLE!$A$2:$A$841,0))</f>
        <v>#N/A</v>
      </c>
      <c r="AS233" t="str">
        <f>CONCATENATE(B233)</f>
        <v>09HB332063</v>
      </c>
      <c r="AT233" s="2" t="str">
        <f>IF(IFERROR(VLOOKUP(AS233,[1]Hoja2!$C$1:$AM$841,37,FALSE),"n/a")&lt;&gt;"n/a","a","n/a")</f>
        <v>n/a</v>
      </c>
      <c r="AU233" s="8">
        <f t="shared" si="107"/>
        <v>2</v>
      </c>
      <c r="AV233" t="e">
        <f>VLOOKUP(B233,[1]Hoja2!$C$2:$AO$762,39,FALSE)</f>
        <v>#N/A</v>
      </c>
      <c r="AW233" t="e">
        <f>IF(AU233=AV233,VLOOKUP(B233,[1]Hoja2!$C$2:$AO$762,37,FALSE),IF(AV233&lt;2,VLOOKUP(B233,[1]Hoja2!$C$2:$AO$762,37,FALSE)))</f>
        <v>#N/A</v>
      </c>
      <c r="AX233" t="str">
        <f>B233 &amp; COUNTIF(B$2:B233, B233)</f>
        <v>09HB3320631</v>
      </c>
      <c r="AY233" t="e">
        <f>VLOOKUP(AX233,[1]Hoja2!$B$2:$AO$762,38,FALSE)</f>
        <v>#N/A</v>
      </c>
      <c r="AZ233" s="9" t="e">
        <f t="shared" si="121"/>
        <v>#N/A</v>
      </c>
    </row>
    <row r="234" spans="1:55" x14ac:dyDescent="0.25">
      <c r="A234">
        <v>69071</v>
      </c>
      <c r="B234" t="s">
        <v>212</v>
      </c>
      <c r="C234">
        <v>2019</v>
      </c>
      <c r="D234" t="s">
        <v>37</v>
      </c>
      <c r="E234" t="s">
        <v>38</v>
      </c>
      <c r="F234">
        <v>3</v>
      </c>
      <c r="G234" t="s">
        <v>40</v>
      </c>
      <c r="H234">
        <v>0.2</v>
      </c>
      <c r="I234" t="s">
        <v>54</v>
      </c>
      <c r="J234">
        <v>803</v>
      </c>
      <c r="K234">
        <v>1573</v>
      </c>
      <c r="L234">
        <v>0.2</v>
      </c>
      <c r="M234">
        <v>0.6</v>
      </c>
      <c r="N234">
        <v>0.8</v>
      </c>
      <c r="O234">
        <v>1.05</v>
      </c>
      <c r="P234">
        <v>1.1000000000000001</v>
      </c>
      <c r="Q234">
        <v>1.1499999999999999</v>
      </c>
      <c r="R234" t="s">
        <v>46</v>
      </c>
      <c r="S234">
        <v>4</v>
      </c>
      <c r="T234">
        <v>6</v>
      </c>
      <c r="U234" t="s">
        <v>47</v>
      </c>
      <c r="V234" t="s">
        <v>54</v>
      </c>
      <c r="W234" t="s">
        <v>67</v>
      </c>
      <c r="X234">
        <v>2019</v>
      </c>
      <c r="Y234" t="s">
        <v>37</v>
      </c>
      <c r="Z234" t="s">
        <v>38</v>
      </c>
      <c r="AA234">
        <v>3</v>
      </c>
      <c r="AB234">
        <v>0</v>
      </c>
      <c r="AC234">
        <v>126</v>
      </c>
      <c r="AD234">
        <v>1.1499999999999999</v>
      </c>
      <c r="AE234">
        <v>0.05</v>
      </c>
      <c r="AF234">
        <v>1808.95</v>
      </c>
      <c r="AG234" s="2">
        <f>IFERROR(VLOOKUP(B234,[1]Hoja2!$C$1:$AM$841,37,FALSE),"n/a")</f>
        <v>0</v>
      </c>
      <c r="AH234" s="10">
        <f>VLOOKUP(AX234,[1]Hoja2!$B$2:$AO$762,17,FALSE)</f>
        <v>2</v>
      </c>
      <c r="AI234" s="10">
        <f>VLOOKUP(AX234,[1]Hoja2!$B$2:$AO$762,23,FALSE)</f>
        <v>0</v>
      </c>
      <c r="AJ234" s="10">
        <f>VLOOKUP(AX234,[1]Hoja2!$B$2:$AO$762,28,FALSE)</f>
        <v>0.27500000000000002</v>
      </c>
      <c r="AK234" s="10" t="str">
        <f>VLOOKUP(AX234,[1]Hoja2!$B$2:$AO$762,19,FALSE)</f>
        <v>Entry Production Color Low/Mid</v>
      </c>
      <c r="AL234">
        <f t="shared" si="108"/>
        <v>0</v>
      </c>
      <c r="AM234">
        <f t="shared" si="109"/>
        <v>0</v>
      </c>
      <c r="AN234">
        <f t="shared" si="110"/>
        <v>0</v>
      </c>
      <c r="AO234">
        <f t="shared" si="111"/>
        <v>0</v>
      </c>
      <c r="AP234">
        <f t="shared" si="112"/>
        <v>1</v>
      </c>
      <c r="AQ234">
        <f t="shared" si="113"/>
        <v>0</v>
      </c>
      <c r="AR234">
        <f>+INDEX([1]Hoja2!$AM$2:$AM$841,MATCH(B234,[1]Hoja2!$C$2:$C$841,0))</f>
        <v>0</v>
      </c>
      <c r="AS234" t="str">
        <f t="shared" si="114"/>
        <v>0E2B6585113</v>
      </c>
      <c r="AT234" s="2">
        <f>IFERROR(VLOOKUP(AS234,[1]Hoja2!$A$1:$AM$841,38,FALSE),"n/a")</f>
        <v>0</v>
      </c>
      <c r="AU234" s="8">
        <f t="shared" si="107"/>
        <v>2</v>
      </c>
      <c r="AV234">
        <f>VLOOKUP(B234,[1]Hoja2!$C$2:$AO$762,39,FALSE)</f>
        <v>2</v>
      </c>
      <c r="AW234">
        <f>IF(AU234=AV234,VLOOKUP(B234,[1]Hoja2!$C$2:$AO$762,37,FALSE),IF(AV234&lt;2,VLOOKUP(B234,[1]Hoja2!$C$2:$AO$762,37,FALSE)))</f>
        <v>0</v>
      </c>
      <c r="AX234" t="str">
        <f>B234 &amp; COUNTIF(B$2:B234, B234)</f>
        <v>0E2B6585111</v>
      </c>
      <c r="AY234" s="10">
        <f>VLOOKUP(AX234,[1]Hoja2!$B$2:$AO$762,38,FALSE)</f>
        <v>0</v>
      </c>
      <c r="AZ234" s="9">
        <f t="shared" si="121"/>
        <v>0</v>
      </c>
      <c r="BA234">
        <f t="shared" ref="BA234:BA235" si="135">IF(Q234="NA",2,IF(OR(G234="INSTALACION NUEVA",G234="Mantenimiento preventivo"),3,IF(AND(AC234&lt;AH234,AL234&lt;&gt;1),4,IF(AY234&gt;AF234,1,0))))</f>
        <v>0</v>
      </c>
      <c r="BB234">
        <f t="shared" ref="BB234:BB235" si="136">AE234-AJ234</f>
        <v>-0.22500000000000003</v>
      </c>
      <c r="BC234">
        <f t="shared" ref="BC234:BC235" si="137">+_xlfn.IFS(Q234="NA",2,OR(G234="INSTALACION NUEVA",G234="Mantenimiento preventivo"),3,AND(AC234&lt;AH234,AL234&lt;&gt;1),4,AY234&gt;AF234,1,TRUE,0)</f>
        <v>0</v>
      </c>
    </row>
    <row r="235" spans="1:55" x14ac:dyDescent="0.25">
      <c r="A235">
        <v>69075</v>
      </c>
      <c r="B235" t="s">
        <v>203</v>
      </c>
      <c r="C235">
        <v>2019</v>
      </c>
      <c r="D235" t="s">
        <v>37</v>
      </c>
      <c r="E235" t="s">
        <v>38</v>
      </c>
      <c r="F235">
        <v>3</v>
      </c>
      <c r="G235" t="s">
        <v>40</v>
      </c>
      <c r="H235">
        <v>0.88333329999999999</v>
      </c>
      <c r="I235" t="s">
        <v>45</v>
      </c>
      <c r="J235">
        <v>803</v>
      </c>
      <c r="K235">
        <v>1573</v>
      </c>
      <c r="L235">
        <v>0.2</v>
      </c>
      <c r="M235">
        <v>0.6</v>
      </c>
      <c r="N235">
        <v>0.8</v>
      </c>
      <c r="O235">
        <v>1.05</v>
      </c>
      <c r="P235">
        <v>1.1000000000000001</v>
      </c>
      <c r="Q235">
        <v>1.1499999999999999</v>
      </c>
      <c r="R235" t="s">
        <v>46</v>
      </c>
      <c r="S235">
        <v>4</v>
      </c>
      <c r="T235">
        <v>6</v>
      </c>
      <c r="U235" t="s">
        <v>47</v>
      </c>
      <c r="V235" t="s">
        <v>48</v>
      </c>
      <c r="W235" t="s">
        <v>36</v>
      </c>
      <c r="X235">
        <v>2019</v>
      </c>
      <c r="Y235" t="s">
        <v>37</v>
      </c>
      <c r="Z235" t="s">
        <v>38</v>
      </c>
      <c r="AA235">
        <v>5</v>
      </c>
      <c r="AB235">
        <v>0</v>
      </c>
      <c r="AC235">
        <v>20</v>
      </c>
      <c r="AD235">
        <v>1.05</v>
      </c>
      <c r="AE235">
        <v>0.220833325</v>
      </c>
      <c r="AF235">
        <v>1651.65</v>
      </c>
      <c r="AG235" s="2">
        <f>IFERROR(VLOOKUP(B235,[1]Hoja2!$C$1:$AM$841,37,FALSE),"n/a")</f>
        <v>1651.6500000000003</v>
      </c>
      <c r="AH235" s="10">
        <f>VLOOKUP(AX235,[1]Hoja2!$B$2:$AO$762,17,FALSE)</f>
        <v>26</v>
      </c>
      <c r="AI235" s="10">
        <f>VLOOKUP(AX235,[1]Hoja2!$B$2:$AO$762,23,FALSE)</f>
        <v>1.05</v>
      </c>
      <c r="AJ235" s="10">
        <f>VLOOKUP(AX235,[1]Hoja2!$B$2:$AO$762,28,FALSE)</f>
        <v>0.26750000000000002</v>
      </c>
      <c r="AK235" s="10" t="str">
        <f>VLOOKUP(AX235,[1]Hoja2!$B$2:$AO$762,19,FALSE)</f>
        <v>Light Production Digital Business</v>
      </c>
      <c r="AL235">
        <f t="shared" si="108"/>
        <v>1</v>
      </c>
      <c r="AM235">
        <f t="shared" si="109"/>
        <v>0</v>
      </c>
      <c r="AN235">
        <f t="shared" si="110"/>
        <v>1</v>
      </c>
      <c r="AO235">
        <f t="shared" si="111"/>
        <v>0</v>
      </c>
      <c r="AP235">
        <f t="shared" si="112"/>
        <v>1</v>
      </c>
      <c r="AQ235">
        <f t="shared" si="113"/>
        <v>0</v>
      </c>
      <c r="AR235">
        <f>+INDEX([1]Hoja2!$AM$2:$AM$841,MATCH(B235,[1]Hoja2!$C$2:$C$841,0))</f>
        <v>1651.6500000000003</v>
      </c>
      <c r="AS235" t="str">
        <f t="shared" si="114"/>
        <v>0BG09645133</v>
      </c>
      <c r="AT235" s="2">
        <f>IFERROR(VLOOKUP(AS235,[1]Hoja2!$A$1:$AM$841,38,FALSE),"n/a")</f>
        <v>0</v>
      </c>
      <c r="AU235" s="8">
        <f t="shared" si="107"/>
        <v>1</v>
      </c>
      <c r="AV235">
        <f>VLOOKUP(B235,[1]Hoja2!$C$2:$AO$762,39,FALSE)</f>
        <v>1</v>
      </c>
      <c r="AW235">
        <f>IF(AU235=AV235,VLOOKUP(B235,[1]Hoja2!$C$2:$AO$762,37,FALSE),IF(AV235&lt;2,VLOOKUP(B235,[1]Hoja2!$C$2:$AO$762,37,FALSE)))</f>
        <v>1651.6500000000003</v>
      </c>
      <c r="AX235" t="str">
        <f>B235 &amp; COUNTIF(B$2:B235, B235)</f>
        <v>0BG09645131</v>
      </c>
      <c r="AY235" s="10">
        <f>VLOOKUP(AX235,[1]Hoja2!$B$2:$AO$762,38,FALSE)</f>
        <v>1651.6500000000003</v>
      </c>
      <c r="AZ235" s="9">
        <f t="shared" si="121"/>
        <v>0</v>
      </c>
      <c r="BA235">
        <f t="shared" si="135"/>
        <v>0</v>
      </c>
      <c r="BB235">
        <f t="shared" si="136"/>
        <v>-4.6666675000000019E-2</v>
      </c>
      <c r="BC235">
        <f t="shared" si="137"/>
        <v>0</v>
      </c>
    </row>
    <row r="236" spans="1:55" hidden="1" x14ac:dyDescent="0.25">
      <c r="A236">
        <v>69078</v>
      </c>
      <c r="B236" t="s">
        <v>43</v>
      </c>
      <c r="C236">
        <v>2019</v>
      </c>
      <c r="D236" t="s">
        <v>37</v>
      </c>
      <c r="E236" t="s">
        <v>38</v>
      </c>
      <c r="F236">
        <v>3</v>
      </c>
      <c r="G236" t="s">
        <v>40</v>
      </c>
      <c r="H236">
        <v>1.0333330000000001</v>
      </c>
      <c r="I236" t="s">
        <v>45</v>
      </c>
      <c r="J236">
        <v>803</v>
      </c>
      <c r="K236">
        <v>1573</v>
      </c>
      <c r="L236">
        <v>0.2</v>
      </c>
      <c r="M236">
        <v>0.6</v>
      </c>
      <c r="N236">
        <v>0.8</v>
      </c>
      <c r="O236">
        <v>1.05</v>
      </c>
      <c r="P236">
        <v>1.1000000000000001</v>
      </c>
      <c r="Q236">
        <v>1.1499999999999999</v>
      </c>
      <c r="R236" t="s">
        <v>46</v>
      </c>
      <c r="S236">
        <v>4</v>
      </c>
      <c r="T236">
        <v>6</v>
      </c>
      <c r="U236" t="s">
        <v>47</v>
      </c>
      <c r="V236" t="s">
        <v>48</v>
      </c>
      <c r="W236" t="s">
        <v>42</v>
      </c>
      <c r="X236">
        <v>2019</v>
      </c>
      <c r="Y236" t="s">
        <v>37</v>
      </c>
      <c r="Z236" t="s">
        <v>38</v>
      </c>
      <c r="AA236">
        <v>5</v>
      </c>
      <c r="AB236">
        <v>0</v>
      </c>
      <c r="AC236">
        <v>-8</v>
      </c>
      <c r="AD236">
        <v>1.1499999999999999</v>
      </c>
      <c r="AE236">
        <v>0.25833325000000001</v>
      </c>
      <c r="AF236">
        <v>1808.95</v>
      </c>
      <c r="AG236" s="2">
        <f>IFERROR(VLOOKUP(B236,[1]Hoja2!$C$1:$AM$841,37,FALSE),"n/a")</f>
        <v>1730.3000000000004</v>
      </c>
      <c r="AH236" s="10" t="e">
        <f>VLOOKUP(AX236,[1]Hoja2!$B$2:$AO$762,17,FALSE)</f>
        <v>#N/A</v>
      </c>
      <c r="AI236" s="10" t="e">
        <f>VLOOKUP(AX236,[1]Hoja2!$B$2:$AO$762,23,FALSE)</f>
        <v>#N/A</v>
      </c>
      <c r="AJ236" s="10" t="e">
        <f>VLOOKUP(AX236,[1]Hoja2!$B$2:$AO$762,28,FALSE)</f>
        <v>#N/A</v>
      </c>
      <c r="AK236" s="10" t="e">
        <f>VLOOKUP(AX236,[1]Hoja2!$B$2:$AO$762,19,FALSE)</f>
        <v>#N/A</v>
      </c>
      <c r="AL236" t="e">
        <f t="shared" si="108"/>
        <v>#N/A</v>
      </c>
      <c r="AM236" t="e">
        <f t="shared" si="109"/>
        <v>#N/A</v>
      </c>
      <c r="AN236" t="e">
        <f t="shared" si="110"/>
        <v>#N/A</v>
      </c>
      <c r="AO236" t="e">
        <f t="shared" si="111"/>
        <v>#N/A</v>
      </c>
      <c r="AP236" t="e">
        <f t="shared" si="112"/>
        <v>#N/A</v>
      </c>
      <c r="AQ236">
        <f t="shared" si="113"/>
        <v>0</v>
      </c>
      <c r="AR236">
        <f>+INDEX([1]Hoja2!$AM$2:$AM$841,MATCH(B236,[1]Hoja2!$C$2:$C$841,0))</f>
        <v>1730.3000000000004</v>
      </c>
      <c r="AS236" t="str">
        <f t="shared" si="114"/>
        <v>0BG29516683</v>
      </c>
      <c r="AT236" s="2">
        <f>IFERROR(VLOOKUP(AS236,[1]Hoja2!$A$1:$AM$841,38,FALSE),"n/a")</f>
        <v>0</v>
      </c>
      <c r="AU236" s="8">
        <f t="shared" si="107"/>
        <v>2</v>
      </c>
      <c r="AV236">
        <f>VLOOKUP(B236,[1]Hoja2!$C$2:$AO$762,39,FALSE)</f>
        <v>1</v>
      </c>
      <c r="AW236">
        <f>IF(AU236=AV236,VLOOKUP(B236,[1]Hoja2!$C$2:$AO$762,37,FALSE),IF(AV236&lt;2,VLOOKUP(B236,[1]Hoja2!$C$2:$AO$762,37,FALSE)))</f>
        <v>1730.3000000000004</v>
      </c>
      <c r="AX236" t="str">
        <f>B236 &amp; COUNTIF(B$2:B236, B236)</f>
        <v>0BG29516682</v>
      </c>
      <c r="AY236" t="e">
        <f>VLOOKUP(AX236,[1]Hoja2!$B$2:$AO$762,38,FALSE)</f>
        <v>#N/A</v>
      </c>
      <c r="AZ236" s="9">
        <f t="shared" si="121"/>
        <v>0</v>
      </c>
    </row>
    <row r="237" spans="1:55" x14ac:dyDescent="0.25">
      <c r="A237">
        <v>69083</v>
      </c>
      <c r="B237" t="s">
        <v>742</v>
      </c>
      <c r="C237">
        <v>2019</v>
      </c>
      <c r="D237" t="s">
        <v>37</v>
      </c>
      <c r="E237" t="s">
        <v>38</v>
      </c>
      <c r="F237">
        <v>3</v>
      </c>
      <c r="G237" t="s">
        <v>40</v>
      </c>
      <c r="H237">
        <v>1.566667</v>
      </c>
      <c r="I237" t="s">
        <v>34</v>
      </c>
      <c r="J237">
        <v>468</v>
      </c>
      <c r="K237">
        <v>715</v>
      </c>
      <c r="L237">
        <v>0</v>
      </c>
      <c r="M237">
        <v>0</v>
      </c>
      <c r="N237">
        <v>0</v>
      </c>
      <c r="O237">
        <v>0.6</v>
      </c>
      <c r="P237">
        <v>0.8</v>
      </c>
      <c r="Q237">
        <v>1.05</v>
      </c>
      <c r="R237" t="s">
        <v>46</v>
      </c>
      <c r="S237">
        <v>5</v>
      </c>
      <c r="T237">
        <v>9</v>
      </c>
      <c r="U237" t="s">
        <v>47</v>
      </c>
      <c r="V237" t="s">
        <v>34</v>
      </c>
      <c r="W237" t="s">
        <v>73</v>
      </c>
      <c r="X237">
        <v>2019</v>
      </c>
      <c r="Y237" t="s">
        <v>37</v>
      </c>
      <c r="Z237" t="s">
        <v>38</v>
      </c>
      <c r="AA237">
        <v>4</v>
      </c>
      <c r="AB237">
        <v>0</v>
      </c>
      <c r="AC237">
        <v>0</v>
      </c>
      <c r="AD237">
        <v>1.05</v>
      </c>
      <c r="AE237">
        <v>0.31333339999999998</v>
      </c>
      <c r="AF237">
        <v>750.75</v>
      </c>
      <c r="AG237" s="2">
        <f>IFERROR(VLOOKUP(B237,[1]Hoja2!$C$1:$AM$841,37,FALSE),"n/a")</f>
        <v>750.75000000000011</v>
      </c>
      <c r="AH237" s="10">
        <f>VLOOKUP(AX237,[1]Hoja2!$B$2:$AO$762,17,FALSE)</f>
        <v>412</v>
      </c>
      <c r="AI237" s="10">
        <f>VLOOKUP(AX237,[1]Hoja2!$B$2:$AO$762,23,FALSE)</f>
        <v>1.05</v>
      </c>
      <c r="AJ237" s="10">
        <f>VLOOKUP(AX237,[1]Hoja2!$B$2:$AO$762,28,FALSE)</f>
        <v>0.54</v>
      </c>
      <c r="AK237" s="10" t="str">
        <f>VLOOKUP(AX237,[1]Hoja2!$B$2:$AO$762,19,FALSE)</f>
        <v>A4 Mono MFPs</v>
      </c>
      <c r="AL237">
        <f t="shared" si="108"/>
        <v>1</v>
      </c>
      <c r="AM237">
        <f t="shared" si="109"/>
        <v>0</v>
      </c>
      <c r="AN237">
        <f t="shared" si="110"/>
        <v>1</v>
      </c>
      <c r="AO237">
        <f t="shared" si="111"/>
        <v>0</v>
      </c>
      <c r="AP237">
        <f t="shared" si="112"/>
        <v>1</v>
      </c>
      <c r="AQ237">
        <f t="shared" si="113"/>
        <v>0</v>
      </c>
      <c r="AR237">
        <f>+INDEX([1]Hoja2!$AM$2:$AM$841,MATCH(B237,[1]Hoja2!$C$2:$C$841,0))</f>
        <v>750.75000000000011</v>
      </c>
      <c r="AS237" t="str">
        <f t="shared" si="114"/>
        <v>09HB3256763</v>
      </c>
      <c r="AT237" s="2">
        <f>IFERROR(VLOOKUP(AS237,[1]Hoja2!$A$1:$AM$841,38,FALSE),"n/a")</f>
        <v>0</v>
      </c>
      <c r="AU237" s="8">
        <f t="shared" si="107"/>
        <v>1</v>
      </c>
      <c r="AV237">
        <f>VLOOKUP(B237,[1]Hoja2!$C$2:$AO$762,39,FALSE)</f>
        <v>1</v>
      </c>
      <c r="AW237">
        <f>IF(AU237=AV237,VLOOKUP(B237,[1]Hoja2!$C$2:$AO$762,37,FALSE),IF(AV237&lt;2,VLOOKUP(B237,[1]Hoja2!$C$2:$AO$762,37,FALSE)))</f>
        <v>750.75000000000011</v>
      </c>
      <c r="AX237" t="str">
        <f>B237 &amp; COUNTIF(B$2:B237, B237)</f>
        <v>09HB3256761</v>
      </c>
      <c r="AY237" s="10">
        <f>VLOOKUP(AX237,[1]Hoja2!$B$2:$AO$762,38,FALSE)</f>
        <v>750.75000000000011</v>
      </c>
      <c r="AZ237" s="9">
        <f t="shared" si="121"/>
        <v>0</v>
      </c>
      <c r="BA237">
        <f t="shared" ref="BA237:BA242" si="138">IF(Q237="NA",2,IF(OR(G237="INSTALACION NUEVA",G237="Mantenimiento preventivo"),3,IF(AND(AC237&lt;AH237,AL237&lt;&gt;1),4,IF(AY237&gt;AF237,1,0))))</f>
        <v>0</v>
      </c>
      <c r="BB237">
        <f t="shared" ref="BB237:BB242" si="139">AE237-AJ237</f>
        <v>-0.22666660000000005</v>
      </c>
      <c r="BC237">
        <f t="shared" ref="BC237:BC242" si="140">+_xlfn.IFS(Q237="NA",2,OR(G237="INSTALACION NUEVA",G237="Mantenimiento preventivo"),3,AND(AC237&lt;AH237,AL237&lt;&gt;1),4,AY237&gt;AF237,1,TRUE,0)</f>
        <v>0</v>
      </c>
    </row>
    <row r="238" spans="1:55" x14ac:dyDescent="0.25">
      <c r="A238">
        <v>69091</v>
      </c>
      <c r="B238" t="s">
        <v>221</v>
      </c>
      <c r="C238">
        <v>2019</v>
      </c>
      <c r="D238" t="s">
        <v>37</v>
      </c>
      <c r="E238" t="s">
        <v>38</v>
      </c>
      <c r="F238">
        <v>3</v>
      </c>
      <c r="G238" t="s">
        <v>40</v>
      </c>
      <c r="H238">
        <v>0.13333329999999999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S238" t="s">
        <v>33</v>
      </c>
      <c r="T238" t="s">
        <v>33</v>
      </c>
      <c r="V238" t="s">
        <v>58</v>
      </c>
      <c r="W238" t="s">
        <v>55</v>
      </c>
      <c r="X238">
        <v>2019</v>
      </c>
      <c r="Y238" t="s">
        <v>37</v>
      </c>
      <c r="Z238" t="s">
        <v>38</v>
      </c>
      <c r="AA238">
        <v>10</v>
      </c>
      <c r="AB238" t="s">
        <v>33</v>
      </c>
      <c r="AC238">
        <v>9</v>
      </c>
      <c r="AD238">
        <v>0</v>
      </c>
      <c r="AE238">
        <v>0</v>
      </c>
      <c r="AF238">
        <v>0</v>
      </c>
      <c r="AG238" s="2">
        <f>IFERROR(VLOOKUP(B238,[1]Hoja2!$C$1:$AM$841,37,FALSE),"n/a")</f>
        <v>1501.5000000000002</v>
      </c>
      <c r="AH238" s="10">
        <f>VLOOKUP(AX238,[1]Hoja2!$B$2:$AO$762,17,FALSE)</f>
        <v>504</v>
      </c>
      <c r="AI238" s="10">
        <f>VLOOKUP(AX238,[1]Hoja2!$B$2:$AO$762,23,FALSE)</f>
        <v>1.1000000000000001</v>
      </c>
      <c r="AJ238" s="10">
        <f>VLOOKUP(AX238,[1]Hoja2!$B$2:$AO$762,28,FALSE)</f>
        <v>0.24</v>
      </c>
      <c r="AK238" s="10" t="str">
        <f>VLOOKUP(AX238,[1]Hoja2!$B$2:$AO$762,19,FALSE)</f>
        <v>Office Digital</v>
      </c>
      <c r="AL238">
        <f t="shared" si="108"/>
        <v>0</v>
      </c>
      <c r="AM238">
        <f t="shared" si="109"/>
        <v>0</v>
      </c>
      <c r="AN238">
        <f t="shared" si="110"/>
        <v>0</v>
      </c>
      <c r="AO238">
        <f t="shared" si="111"/>
        <v>0</v>
      </c>
      <c r="AP238">
        <f t="shared" si="112"/>
        <v>0</v>
      </c>
      <c r="AQ238">
        <f t="shared" si="113"/>
        <v>1</v>
      </c>
      <c r="AR238">
        <f>+INDEX([1]Hoja2!$AM$2:$AM$841,MATCH(B238,[1]Hoja2!$C$2:$C$841,0))</f>
        <v>1501.5000000000002</v>
      </c>
      <c r="AS238" t="str">
        <f t="shared" si="114"/>
        <v>0LNX6313483</v>
      </c>
      <c r="AT238" s="2">
        <f>IFERROR(VLOOKUP(AS238,[1]Hoja2!$A$1:$AM$841,38,FALSE),"n/a")</f>
        <v>0</v>
      </c>
      <c r="AU238" s="8">
        <f t="shared" si="107"/>
        <v>1</v>
      </c>
      <c r="AV238">
        <f>VLOOKUP(B238,[1]Hoja2!$C$2:$AO$762,39,FALSE)</f>
        <v>1</v>
      </c>
      <c r="AW238">
        <f>IF(AU238=AV238,VLOOKUP(B238,[1]Hoja2!$C$2:$AO$762,37,FALSE),IF(AV238&lt;2,VLOOKUP(B238,[1]Hoja2!$C$2:$AO$762,37,FALSE)))</f>
        <v>1501.5000000000002</v>
      </c>
      <c r="AX238" t="str">
        <f>B238 &amp; COUNTIF(B$2:B238, B238)</f>
        <v>0LNX6313481</v>
      </c>
      <c r="AY238" s="10">
        <f>VLOOKUP(AX238,[1]Hoja2!$B$2:$AO$762,38,FALSE)</f>
        <v>1501.5000000000002</v>
      </c>
      <c r="AZ238" s="9">
        <f t="shared" si="121"/>
        <v>0</v>
      </c>
      <c r="BA238">
        <f t="shared" si="138"/>
        <v>2</v>
      </c>
      <c r="BB238">
        <f t="shared" si="139"/>
        <v>-0.24</v>
      </c>
      <c r="BC238">
        <f t="shared" si="140"/>
        <v>2</v>
      </c>
    </row>
    <row r="239" spans="1:55" x14ac:dyDescent="0.25">
      <c r="A239">
        <v>69098</v>
      </c>
      <c r="B239" t="s">
        <v>223</v>
      </c>
      <c r="C239">
        <v>2019</v>
      </c>
      <c r="D239" t="s">
        <v>37</v>
      </c>
      <c r="E239" t="s">
        <v>38</v>
      </c>
      <c r="F239">
        <v>3</v>
      </c>
      <c r="G239" t="s">
        <v>40</v>
      </c>
      <c r="H239">
        <v>0.8</v>
      </c>
      <c r="I239" t="s">
        <v>64</v>
      </c>
      <c r="J239">
        <v>655</v>
      </c>
      <c r="K239">
        <v>1365</v>
      </c>
      <c r="L239">
        <v>0</v>
      </c>
      <c r="M239">
        <v>0</v>
      </c>
      <c r="N239">
        <v>0.6</v>
      </c>
      <c r="O239">
        <v>0.8</v>
      </c>
      <c r="P239">
        <v>1.05</v>
      </c>
      <c r="Q239">
        <v>1.1000000000000001</v>
      </c>
      <c r="R239" t="s">
        <v>46</v>
      </c>
      <c r="S239">
        <v>5</v>
      </c>
      <c r="T239">
        <v>9</v>
      </c>
      <c r="U239" t="s">
        <v>47</v>
      </c>
      <c r="V239" t="s">
        <v>64</v>
      </c>
      <c r="W239" t="s">
        <v>59</v>
      </c>
      <c r="X239">
        <v>2019</v>
      </c>
      <c r="Y239" t="s">
        <v>37</v>
      </c>
      <c r="Z239" t="s">
        <v>38</v>
      </c>
      <c r="AA239">
        <v>4</v>
      </c>
      <c r="AB239">
        <v>0</v>
      </c>
      <c r="AC239">
        <v>76</v>
      </c>
      <c r="AD239">
        <v>1.1000000000000001</v>
      </c>
      <c r="AE239">
        <v>0.16</v>
      </c>
      <c r="AF239">
        <v>1501.5</v>
      </c>
      <c r="AG239" s="2">
        <f>IFERROR(VLOOKUP(B239,[1]Hoja2!$C$1:$AM$841,37,FALSE),"n/a")</f>
        <v>1501.5000000000002</v>
      </c>
      <c r="AH239" s="10">
        <f>VLOOKUP(AX239,[1]Hoja2!$B$2:$AO$762,17,FALSE)</f>
        <v>84</v>
      </c>
      <c r="AI239" s="10">
        <f>VLOOKUP(AX239,[1]Hoja2!$B$2:$AO$762,23,FALSE)</f>
        <v>1.1000000000000001</v>
      </c>
      <c r="AJ239" s="10">
        <f>VLOOKUP(AX239,[1]Hoja2!$B$2:$AO$762,28,FALSE)</f>
        <v>0.11000000000000001</v>
      </c>
      <c r="AK239" s="10" t="str">
        <f>VLOOKUP(AX239,[1]Hoja2!$B$2:$AO$762,19,FALSE)</f>
        <v>A3 Office Color Laser MFPs</v>
      </c>
      <c r="AL239">
        <f t="shared" si="108"/>
        <v>1</v>
      </c>
      <c r="AM239">
        <f t="shared" si="109"/>
        <v>0</v>
      </c>
      <c r="AN239">
        <f t="shared" si="110"/>
        <v>1</v>
      </c>
      <c r="AO239">
        <f t="shared" si="111"/>
        <v>0</v>
      </c>
      <c r="AP239">
        <f t="shared" si="112"/>
        <v>1</v>
      </c>
      <c r="AQ239">
        <f t="shared" si="113"/>
        <v>0</v>
      </c>
      <c r="AR239">
        <f>+INDEX([1]Hoja2!$AM$2:$AM$841,MATCH(B239,[1]Hoja2!$C$2:$C$841,0))</f>
        <v>1501.5000000000002</v>
      </c>
      <c r="AS239" t="str">
        <f t="shared" si="114"/>
        <v>0MX44651173</v>
      </c>
      <c r="AT239" s="2">
        <f>IFERROR(VLOOKUP(AS239,[1]Hoja2!$A$1:$AM$841,38,FALSE),"n/a")</f>
        <v>0</v>
      </c>
      <c r="AU239" s="8">
        <f t="shared" si="107"/>
        <v>2</v>
      </c>
      <c r="AV239">
        <f>VLOOKUP(B239,[1]Hoja2!$C$2:$AO$762,39,FALSE)</f>
        <v>1</v>
      </c>
      <c r="AW239">
        <f>IF(AU239=AV239,VLOOKUP(B239,[1]Hoja2!$C$2:$AO$762,37,FALSE),IF(AV239&lt;2,VLOOKUP(B239,[1]Hoja2!$C$2:$AO$762,37,FALSE)))</f>
        <v>1501.5000000000002</v>
      </c>
      <c r="AX239" t="str">
        <f>B239 &amp; COUNTIF(B$2:B239, B239)</f>
        <v>0MX44651171</v>
      </c>
      <c r="AY239" s="10">
        <f>VLOOKUP(AX239,[1]Hoja2!$B$2:$AO$762,38,FALSE)</f>
        <v>1501.5000000000002</v>
      </c>
      <c r="AZ239" s="9">
        <f t="shared" si="121"/>
        <v>0</v>
      </c>
      <c r="BA239">
        <f t="shared" si="138"/>
        <v>0</v>
      </c>
      <c r="BB239">
        <f t="shared" si="139"/>
        <v>4.9999999999999989E-2</v>
      </c>
      <c r="BC239">
        <f t="shared" si="140"/>
        <v>0</v>
      </c>
    </row>
    <row r="240" spans="1:55" x14ac:dyDescent="0.25">
      <c r="A240">
        <v>69099</v>
      </c>
      <c r="B240" t="s">
        <v>228</v>
      </c>
      <c r="C240">
        <v>2019</v>
      </c>
      <c r="D240" t="s">
        <v>37</v>
      </c>
      <c r="E240" t="s">
        <v>38</v>
      </c>
      <c r="F240">
        <v>3</v>
      </c>
      <c r="G240" t="s">
        <v>40</v>
      </c>
      <c r="H240">
        <v>0.05</v>
      </c>
      <c r="I240" t="s">
        <v>34</v>
      </c>
      <c r="J240">
        <v>468</v>
      </c>
      <c r="K240">
        <v>715</v>
      </c>
      <c r="L240">
        <v>0</v>
      </c>
      <c r="M240">
        <v>0</v>
      </c>
      <c r="N240">
        <v>0</v>
      </c>
      <c r="O240">
        <v>0.6</v>
      </c>
      <c r="P240">
        <v>0.8</v>
      </c>
      <c r="Q240">
        <v>1.05</v>
      </c>
      <c r="R240" t="s">
        <v>46</v>
      </c>
      <c r="S240">
        <v>5</v>
      </c>
      <c r="T240">
        <v>9</v>
      </c>
      <c r="U240" t="s">
        <v>47</v>
      </c>
      <c r="V240" t="s">
        <v>34</v>
      </c>
      <c r="W240" t="s">
        <v>50</v>
      </c>
      <c r="X240">
        <v>2019</v>
      </c>
      <c r="Y240" t="s">
        <v>37</v>
      </c>
      <c r="Z240" t="s">
        <v>38</v>
      </c>
      <c r="AA240">
        <v>5</v>
      </c>
      <c r="AB240">
        <v>0</v>
      </c>
      <c r="AC240">
        <v>41</v>
      </c>
      <c r="AD240">
        <v>0.8</v>
      </c>
      <c r="AE240">
        <v>0.01</v>
      </c>
      <c r="AF240">
        <v>572</v>
      </c>
      <c r="AG240" s="2">
        <f>IFERROR(VLOOKUP(B240,[1]Hoja2!$C$1:$AM$841,37,FALSE),"n/a")</f>
        <v>715.00000000000011</v>
      </c>
      <c r="AH240" s="10" t="str">
        <f>VLOOKUP(AX240,[1]Hoja2!$B$2:$AO$762,17,FALSE)</f>
        <v xml:space="preserve">  </v>
      </c>
      <c r="AI240" s="10">
        <f>VLOOKUP(AX240,[1]Hoja2!$B$2:$AO$762,23,FALSE)</f>
        <v>1</v>
      </c>
      <c r="AJ240" s="10">
        <f>VLOOKUP(AX240,[1]Hoja2!$B$2:$AO$762,28,FALSE)</f>
        <v>1.8888888888888889E-2</v>
      </c>
      <c r="AK240" s="10" t="str">
        <f>VLOOKUP(AX240,[1]Hoja2!$B$2:$AO$762,19,FALSE)</f>
        <v>A4 Mono MFPs</v>
      </c>
      <c r="AL240">
        <f t="shared" si="108"/>
        <v>0</v>
      </c>
      <c r="AM240">
        <f t="shared" si="109"/>
        <v>0</v>
      </c>
      <c r="AN240">
        <f t="shared" si="110"/>
        <v>0</v>
      </c>
      <c r="AO240">
        <f t="shared" si="111"/>
        <v>0</v>
      </c>
      <c r="AP240">
        <f t="shared" si="112"/>
        <v>1</v>
      </c>
      <c r="AQ240">
        <f t="shared" si="113"/>
        <v>1</v>
      </c>
      <c r="AR240">
        <f>+INDEX([1]Hoja2!$AM$2:$AM$841,MATCH(B240,[1]Hoja2!$C$2:$C$841,0))</f>
        <v>715.00000000000011</v>
      </c>
      <c r="AS240" t="str">
        <f t="shared" si="114"/>
        <v>9HB3818383</v>
      </c>
      <c r="AT240" s="2">
        <f>IFERROR(VLOOKUP(AS240,[1]Hoja2!$A$1:$AM$841,38,FALSE),"n/a")</f>
        <v>0</v>
      </c>
      <c r="AU240" s="8">
        <f t="shared" si="107"/>
        <v>1</v>
      </c>
      <c r="AV240">
        <f>VLOOKUP(B240,[1]Hoja2!$C$2:$AO$762,39,FALSE)</f>
        <v>1</v>
      </c>
      <c r="AW240">
        <f>IF(AU240=AV240,VLOOKUP(B240,[1]Hoja2!$C$2:$AO$762,37,FALSE),IF(AV240&lt;2,VLOOKUP(B240,[1]Hoja2!$C$2:$AO$762,37,FALSE)))</f>
        <v>715.00000000000011</v>
      </c>
      <c r="AX240" t="str">
        <f>B240 &amp; COUNTIF(B$2:B240, B240)</f>
        <v>9HB3818381</v>
      </c>
      <c r="AY240" s="10">
        <f>VLOOKUP(AX240,[1]Hoja2!$B$2:$AO$762,38,FALSE)</f>
        <v>715.00000000000011</v>
      </c>
      <c r="AZ240" s="9">
        <f t="shared" si="121"/>
        <v>0</v>
      </c>
      <c r="BA240">
        <f t="shared" si="138"/>
        <v>4</v>
      </c>
      <c r="BB240">
        <f t="shared" si="139"/>
        <v>-8.8888888888888889E-3</v>
      </c>
      <c r="BC240">
        <f t="shared" si="140"/>
        <v>4</v>
      </c>
    </row>
    <row r="241" spans="1:55" x14ac:dyDescent="0.25">
      <c r="A241">
        <v>69102</v>
      </c>
      <c r="B241" t="s">
        <v>196</v>
      </c>
      <c r="C241">
        <v>2019</v>
      </c>
      <c r="D241" t="s">
        <v>37</v>
      </c>
      <c r="E241" t="s">
        <v>38</v>
      </c>
      <c r="F241">
        <v>3</v>
      </c>
      <c r="G241" t="s">
        <v>40</v>
      </c>
      <c r="H241">
        <v>0.3333333</v>
      </c>
      <c r="I241" t="s">
        <v>116</v>
      </c>
      <c r="J241">
        <v>655</v>
      </c>
      <c r="K241">
        <v>1365</v>
      </c>
      <c r="L241">
        <v>0</v>
      </c>
      <c r="M241">
        <v>0</v>
      </c>
      <c r="N241">
        <v>0.6</v>
      </c>
      <c r="O241">
        <v>0.8</v>
      </c>
      <c r="P241">
        <v>1.05</v>
      </c>
      <c r="Q241">
        <v>1.1000000000000001</v>
      </c>
      <c r="R241" t="s">
        <v>46</v>
      </c>
      <c r="S241">
        <v>5</v>
      </c>
      <c r="T241">
        <v>9</v>
      </c>
      <c r="U241" t="s">
        <v>47</v>
      </c>
      <c r="V241" t="s">
        <v>58</v>
      </c>
      <c r="W241" t="s">
        <v>50</v>
      </c>
      <c r="X241">
        <v>2019</v>
      </c>
      <c r="Y241" t="s">
        <v>37</v>
      </c>
      <c r="Z241" t="s">
        <v>38</v>
      </c>
      <c r="AA241">
        <v>4</v>
      </c>
      <c r="AB241">
        <v>0</v>
      </c>
      <c r="AC241">
        <v>103</v>
      </c>
      <c r="AD241">
        <v>1.1000000000000001</v>
      </c>
      <c r="AE241">
        <v>6.6666660000000003E-2</v>
      </c>
      <c r="AF241">
        <v>1501.5</v>
      </c>
      <c r="AG241" s="2">
        <f>IFERROR(VLOOKUP(B241,[1]Hoja2!$C$1:$AM$841,37,FALSE),"n/a")</f>
        <v>1501.5000000000002</v>
      </c>
      <c r="AH241" s="10">
        <f>VLOOKUP(AX241,[1]Hoja2!$B$2:$AO$762,17,FALSE)</f>
        <v>103</v>
      </c>
      <c r="AI241" s="10">
        <f>VLOOKUP(AX241,[1]Hoja2!$B$2:$AO$762,23,FALSE)</f>
        <v>1.1000000000000001</v>
      </c>
      <c r="AJ241" s="10">
        <f>VLOOKUP(AX241,[1]Hoja2!$B$2:$AO$762,28,FALSE)</f>
        <v>0.34399999999999997</v>
      </c>
      <c r="AK241" s="10" t="str">
        <f>VLOOKUP(AX241,[1]Hoja2!$B$2:$AO$762,19,FALSE)</f>
        <v>Office Digital</v>
      </c>
      <c r="AL241">
        <f t="shared" si="108"/>
        <v>1</v>
      </c>
      <c r="AM241">
        <f t="shared" si="109"/>
        <v>1</v>
      </c>
      <c r="AN241">
        <f t="shared" si="110"/>
        <v>1</v>
      </c>
      <c r="AO241">
        <f t="shared" si="111"/>
        <v>0</v>
      </c>
      <c r="AP241">
        <f t="shared" si="112"/>
        <v>1</v>
      </c>
      <c r="AQ241">
        <f t="shared" si="113"/>
        <v>0</v>
      </c>
      <c r="AR241">
        <f>+INDEX([1]Hoja2!$AM$2:$AM$841,MATCH(B241,[1]Hoja2!$C$2:$C$841,0))</f>
        <v>1501.5000000000002</v>
      </c>
      <c r="AS241" t="str">
        <f t="shared" si="114"/>
        <v>07CX0438323</v>
      </c>
      <c r="AT241" s="2">
        <f>IFERROR(VLOOKUP(AS241,[1]Hoja2!$A$1:$AM$841,38,FALSE),"n/a")</f>
        <v>0</v>
      </c>
      <c r="AU241" s="8">
        <f t="shared" si="107"/>
        <v>1</v>
      </c>
      <c r="AV241">
        <f>VLOOKUP(B241,[1]Hoja2!$C$2:$AO$762,39,FALSE)</f>
        <v>1</v>
      </c>
      <c r="AW241">
        <f>IF(AU241=AV241,VLOOKUP(B241,[1]Hoja2!$C$2:$AO$762,37,FALSE),IF(AV241&lt;2,VLOOKUP(B241,[1]Hoja2!$C$2:$AO$762,37,FALSE)))</f>
        <v>1501.5000000000002</v>
      </c>
      <c r="AX241" t="str">
        <f>B241 &amp; COUNTIF(B$2:B241, B241)</f>
        <v>07CX0438321</v>
      </c>
      <c r="AY241" s="10">
        <f>VLOOKUP(AX241,[1]Hoja2!$B$2:$AO$762,38,FALSE)</f>
        <v>1501.5000000000002</v>
      </c>
      <c r="AZ241" s="9">
        <f t="shared" si="121"/>
        <v>0</v>
      </c>
      <c r="BA241">
        <f t="shared" si="138"/>
        <v>0</v>
      </c>
      <c r="BB241">
        <f t="shared" si="139"/>
        <v>-0.27733333999999998</v>
      </c>
      <c r="BC241">
        <f t="shared" si="140"/>
        <v>0</v>
      </c>
    </row>
    <row r="242" spans="1:55" x14ac:dyDescent="0.25">
      <c r="A242">
        <v>69103</v>
      </c>
      <c r="B242" t="s">
        <v>210</v>
      </c>
      <c r="C242">
        <v>2019</v>
      </c>
      <c r="D242" t="s">
        <v>37</v>
      </c>
      <c r="E242" t="s">
        <v>38</v>
      </c>
      <c r="F242">
        <v>3</v>
      </c>
      <c r="G242" t="s">
        <v>40</v>
      </c>
      <c r="H242">
        <v>0.2</v>
      </c>
      <c r="I242" t="s">
        <v>54</v>
      </c>
      <c r="J242">
        <v>803</v>
      </c>
      <c r="K242">
        <v>1573</v>
      </c>
      <c r="L242">
        <v>0.2</v>
      </c>
      <c r="M242">
        <v>0.6</v>
      </c>
      <c r="N242">
        <v>0.8</v>
      </c>
      <c r="O242">
        <v>1.05</v>
      </c>
      <c r="P242">
        <v>1.1000000000000001</v>
      </c>
      <c r="Q242">
        <v>1.1499999999999999</v>
      </c>
      <c r="R242" t="s">
        <v>46</v>
      </c>
      <c r="S242">
        <v>4</v>
      </c>
      <c r="T242">
        <v>6</v>
      </c>
      <c r="U242" t="s">
        <v>47</v>
      </c>
      <c r="V242" t="s">
        <v>54</v>
      </c>
      <c r="W242" t="s">
        <v>42</v>
      </c>
      <c r="X242">
        <v>2019</v>
      </c>
      <c r="Y242" t="s">
        <v>37</v>
      </c>
      <c r="Z242" t="s">
        <v>38</v>
      </c>
      <c r="AA242">
        <v>4</v>
      </c>
      <c r="AB242">
        <v>0</v>
      </c>
      <c r="AC242">
        <v>19</v>
      </c>
      <c r="AD242">
        <v>1.05</v>
      </c>
      <c r="AE242">
        <v>0.05</v>
      </c>
      <c r="AF242">
        <v>1651.65</v>
      </c>
      <c r="AG242" s="2">
        <f>IFERROR(VLOOKUP(B242,[1]Hoja2!$C$1:$AM$841,37,FALSE),"n/a")</f>
        <v>1651.6500000000003</v>
      </c>
      <c r="AH242" s="10">
        <f>VLOOKUP(AX242,[1]Hoja2!$B$2:$AO$762,17,FALSE)</f>
        <v>22</v>
      </c>
      <c r="AI242" s="10">
        <f>VLOOKUP(AX242,[1]Hoja2!$B$2:$AO$762,23,FALSE)</f>
        <v>1.05</v>
      </c>
      <c r="AJ242" s="10">
        <f>VLOOKUP(AX242,[1]Hoja2!$B$2:$AO$762,28,FALSE)</f>
        <v>0.14249999999999999</v>
      </c>
      <c r="AK242" s="10" t="str">
        <f>VLOOKUP(AX242,[1]Hoja2!$B$2:$AO$762,19,FALSE)</f>
        <v>Entry Production Color Low/Mid</v>
      </c>
      <c r="AL242">
        <f t="shared" si="108"/>
        <v>1</v>
      </c>
      <c r="AM242">
        <f t="shared" si="109"/>
        <v>0</v>
      </c>
      <c r="AN242">
        <f t="shared" si="110"/>
        <v>1</v>
      </c>
      <c r="AO242">
        <f t="shared" si="111"/>
        <v>0</v>
      </c>
      <c r="AP242">
        <f t="shared" si="112"/>
        <v>1</v>
      </c>
      <c r="AQ242">
        <f t="shared" si="113"/>
        <v>0</v>
      </c>
      <c r="AR242">
        <f>+INDEX([1]Hoja2!$AM$2:$AM$841,MATCH(B242,[1]Hoja2!$C$2:$C$841,0))</f>
        <v>1651.6500000000003</v>
      </c>
      <c r="AS242" t="str">
        <f t="shared" si="114"/>
        <v>0E2B6538863</v>
      </c>
      <c r="AT242" s="2">
        <f>IFERROR(VLOOKUP(AS242,[1]Hoja2!$A$1:$AM$841,38,FALSE),"n/a")</f>
        <v>0</v>
      </c>
      <c r="AU242" s="8">
        <f t="shared" si="107"/>
        <v>1</v>
      </c>
      <c r="AV242">
        <f>VLOOKUP(B242,[1]Hoja2!$C$2:$AO$762,39,FALSE)</f>
        <v>1</v>
      </c>
      <c r="AW242">
        <f>IF(AU242=AV242,VLOOKUP(B242,[1]Hoja2!$C$2:$AO$762,37,FALSE),IF(AV242&lt;2,VLOOKUP(B242,[1]Hoja2!$C$2:$AO$762,37,FALSE)))</f>
        <v>1651.6500000000003</v>
      </c>
      <c r="AX242" t="str">
        <f>B242 &amp; COUNTIF(B$2:B242, B242)</f>
        <v>0E2B6538861</v>
      </c>
      <c r="AY242" s="10">
        <f>VLOOKUP(AX242,[1]Hoja2!$B$2:$AO$762,38,FALSE)</f>
        <v>1651.6500000000003</v>
      </c>
      <c r="AZ242" s="9">
        <f t="shared" si="121"/>
        <v>0</v>
      </c>
      <c r="BA242">
        <f t="shared" si="138"/>
        <v>0</v>
      </c>
      <c r="BB242">
        <f t="shared" si="139"/>
        <v>-9.2499999999999985E-2</v>
      </c>
      <c r="BC242">
        <f t="shared" si="140"/>
        <v>0</v>
      </c>
    </row>
    <row r="243" spans="1:55" hidden="1" x14ac:dyDescent="0.25">
      <c r="A243">
        <v>69105</v>
      </c>
      <c r="B243" t="s">
        <v>227</v>
      </c>
      <c r="C243">
        <v>2019</v>
      </c>
      <c r="D243" t="s">
        <v>37</v>
      </c>
      <c r="E243" t="s">
        <v>38</v>
      </c>
      <c r="F243">
        <v>3</v>
      </c>
      <c r="G243" t="s">
        <v>44</v>
      </c>
      <c r="H243">
        <v>0</v>
      </c>
      <c r="I243" t="s">
        <v>54</v>
      </c>
      <c r="J243">
        <v>803</v>
      </c>
      <c r="K243">
        <v>1573</v>
      </c>
      <c r="L243">
        <v>0.2</v>
      </c>
      <c r="M243">
        <v>0.6</v>
      </c>
      <c r="N243">
        <v>0.8</v>
      </c>
      <c r="O243">
        <v>1.05</v>
      </c>
      <c r="P243">
        <v>1.1000000000000001</v>
      </c>
      <c r="Q243">
        <v>1.1499999999999999</v>
      </c>
      <c r="R243" t="s">
        <v>46</v>
      </c>
      <c r="S243">
        <v>4</v>
      </c>
      <c r="T243">
        <v>6</v>
      </c>
      <c r="U243" t="s">
        <v>85</v>
      </c>
      <c r="V243" t="s">
        <v>54</v>
      </c>
      <c r="W243" t="s">
        <v>61</v>
      </c>
      <c r="X243">
        <v>2019</v>
      </c>
      <c r="Y243" t="s">
        <v>37</v>
      </c>
      <c r="Z243" t="s">
        <v>38</v>
      </c>
      <c r="AA243">
        <v>4</v>
      </c>
      <c r="AB243">
        <v>0</v>
      </c>
      <c r="AC243">
        <v>41</v>
      </c>
      <c r="AD243">
        <v>0</v>
      </c>
      <c r="AE243">
        <v>0</v>
      </c>
      <c r="AF243">
        <v>1573</v>
      </c>
      <c r="AG243" s="2" t="str">
        <f>IFERROR(VLOOKUP(B243,[1]Hoja2!$C$1:$AM$841,37,FALSE),"n/a")</f>
        <v>n/a</v>
      </c>
      <c r="AH243" s="10" t="e">
        <f>VLOOKUP(AX243,[1]Hoja2!$B$2:$AO$762,17,FALSE)</f>
        <v>#N/A</v>
      </c>
      <c r="AI243" s="10" t="e">
        <f>VLOOKUP(AX243,[1]Hoja2!$B$2:$AO$762,23,FALSE)</f>
        <v>#N/A</v>
      </c>
      <c r="AJ243" s="10" t="e">
        <f>VLOOKUP(AX243,[1]Hoja2!$B$2:$AO$762,28,FALSE)</f>
        <v>#N/A</v>
      </c>
      <c r="AK243" s="10" t="e">
        <f>VLOOKUP(AX243,[1]Hoja2!$B$2:$AO$762,19,FALSE)</f>
        <v>#N/A</v>
      </c>
      <c r="AL243" t="e">
        <f t="shared" si="108"/>
        <v>#N/A</v>
      </c>
      <c r="AM243" t="e">
        <f t="shared" si="109"/>
        <v>#N/A</v>
      </c>
      <c r="AN243" t="e">
        <f t="shared" si="110"/>
        <v>#N/A</v>
      </c>
      <c r="AO243" t="e">
        <f t="shared" si="111"/>
        <v>#N/A</v>
      </c>
      <c r="AP243" t="e">
        <f t="shared" si="112"/>
        <v>#N/A</v>
      </c>
      <c r="AQ243" t="str">
        <f t="shared" si="113"/>
        <v>n/a</v>
      </c>
      <c r="AR243" t="e">
        <f>+INDEX([1]DETALLE!$AK$2:$AK$841,MATCH(B243,[1]DETALLE!$A$2:$A$841,0))</f>
        <v>#N/A</v>
      </c>
      <c r="AS243" t="str">
        <f>CONCATENATE(B243)</f>
        <v>0XPN553158</v>
      </c>
      <c r="AT243" s="2" t="str">
        <f>IF(IFERROR(VLOOKUP(AS243,[1]Hoja2!$C$1:$AM$841,37,FALSE),"n/a")&lt;&gt;"n/a","a","n/a")</f>
        <v>n/a</v>
      </c>
      <c r="AU243" s="8">
        <f t="shared" si="107"/>
        <v>1</v>
      </c>
      <c r="AV243" t="e">
        <f>VLOOKUP(B243,[1]Hoja2!$C$2:$AO$762,39,FALSE)</f>
        <v>#N/A</v>
      </c>
      <c r="AW243" t="e">
        <f>IF(AU243=AV243,VLOOKUP(B243,[1]Hoja2!$C$2:$AO$762,37,FALSE),IF(AV243&lt;2,VLOOKUP(B243,[1]Hoja2!$C$2:$AO$762,37,FALSE)))</f>
        <v>#N/A</v>
      </c>
      <c r="AX243" t="str">
        <f>B243 &amp; COUNTIF(B$2:B243, B243)</f>
        <v>0XPN5531581</v>
      </c>
      <c r="AY243" t="e">
        <f>VLOOKUP(AX243,[1]Hoja2!$B$2:$AO$762,38,FALSE)</f>
        <v>#N/A</v>
      </c>
      <c r="AZ243" s="9" t="e">
        <f t="shared" si="121"/>
        <v>#N/A</v>
      </c>
    </row>
    <row r="244" spans="1:55" x14ac:dyDescent="0.25">
      <c r="A244">
        <v>69106</v>
      </c>
      <c r="B244" t="s">
        <v>152</v>
      </c>
      <c r="C244">
        <v>2019</v>
      </c>
      <c r="D244" t="s">
        <v>37</v>
      </c>
      <c r="E244" t="s">
        <v>38</v>
      </c>
      <c r="F244">
        <v>3</v>
      </c>
      <c r="G244" t="s">
        <v>40</v>
      </c>
      <c r="H244">
        <v>0.45</v>
      </c>
      <c r="I244" t="s">
        <v>58</v>
      </c>
      <c r="J244">
        <v>655</v>
      </c>
      <c r="K244">
        <v>1365</v>
      </c>
      <c r="L244">
        <v>0</v>
      </c>
      <c r="M244">
        <v>0</v>
      </c>
      <c r="N244">
        <v>0.6</v>
      </c>
      <c r="O244">
        <v>0.8</v>
      </c>
      <c r="P244">
        <v>1.05</v>
      </c>
      <c r="Q244">
        <v>1.1000000000000001</v>
      </c>
      <c r="R244" t="s">
        <v>46</v>
      </c>
      <c r="S244">
        <v>5</v>
      </c>
      <c r="T244">
        <v>9</v>
      </c>
      <c r="U244" t="s">
        <v>47</v>
      </c>
      <c r="V244" t="s">
        <v>45</v>
      </c>
      <c r="W244" t="s">
        <v>42</v>
      </c>
      <c r="X244">
        <v>2019</v>
      </c>
      <c r="Y244" t="s">
        <v>37</v>
      </c>
      <c r="Z244" t="s">
        <v>38</v>
      </c>
      <c r="AA244">
        <v>4</v>
      </c>
      <c r="AB244">
        <v>0</v>
      </c>
      <c r="AC244">
        <v>1</v>
      </c>
      <c r="AD244">
        <v>0</v>
      </c>
      <c r="AE244">
        <v>0.09</v>
      </c>
      <c r="AF244">
        <v>0</v>
      </c>
      <c r="AG244" s="2">
        <f>IFERROR(VLOOKUP(B244,[1]Hoja2!$C$1:$AM$841,37,FALSE),"n/a")</f>
        <v>0</v>
      </c>
      <c r="AH244" s="10">
        <f>VLOOKUP(AX244,[1]Hoja2!$B$2:$AO$762,17,FALSE)</f>
        <v>22</v>
      </c>
      <c r="AI244" s="10">
        <f>VLOOKUP(AX244,[1]Hoja2!$B$2:$AO$762,23,FALSE)</f>
        <v>0.8</v>
      </c>
      <c r="AJ244" s="10">
        <f>VLOOKUP(AX244,[1]Hoja2!$B$2:$AO$762,28,FALSE)</f>
        <v>0.1</v>
      </c>
      <c r="AK244" s="10" t="str">
        <f>VLOOKUP(AX244,[1]Hoja2!$B$2:$AO$762,19,FALSE)</f>
        <v>Departmental Digital</v>
      </c>
      <c r="AL244">
        <f t="shared" si="108"/>
        <v>0</v>
      </c>
      <c r="AM244">
        <f t="shared" si="109"/>
        <v>0</v>
      </c>
      <c r="AN244">
        <f t="shared" si="110"/>
        <v>0</v>
      </c>
      <c r="AO244">
        <f t="shared" si="111"/>
        <v>0</v>
      </c>
      <c r="AP244">
        <f t="shared" si="112"/>
        <v>1</v>
      </c>
      <c r="AQ244">
        <f t="shared" si="113"/>
        <v>0</v>
      </c>
      <c r="AR244">
        <f>+INDEX([1]Hoja2!$AM$2:$AM$841,MATCH(B244,[1]Hoja2!$C$2:$C$841,0))</f>
        <v>0</v>
      </c>
      <c r="AS244" t="str">
        <f t="shared" si="114"/>
        <v>03AG8803183</v>
      </c>
      <c r="AT244" s="2">
        <f>IFERROR(VLOOKUP(AS244,[1]Hoja2!$A$1:$AM$841,38,FALSE),"n/a")</f>
        <v>0</v>
      </c>
      <c r="AU244" s="8">
        <f t="shared" si="107"/>
        <v>2</v>
      </c>
      <c r="AV244">
        <f>VLOOKUP(B244,[1]Hoja2!$C$2:$AO$762,39,FALSE)</f>
        <v>2</v>
      </c>
      <c r="AW244">
        <f>IF(AU244=AV244,VLOOKUP(B244,[1]Hoja2!$C$2:$AO$762,37,FALSE),IF(AV244&lt;2,VLOOKUP(B244,[1]Hoja2!$C$2:$AO$762,37,FALSE)))</f>
        <v>0</v>
      </c>
      <c r="AX244" t="str">
        <f>B244 &amp; COUNTIF(B$2:B244, B244)</f>
        <v>03AG8803182</v>
      </c>
      <c r="AY244" s="10">
        <f>VLOOKUP(AX244,[1]Hoja2!$B$2:$AO$762,38,FALSE)</f>
        <v>1092</v>
      </c>
      <c r="AZ244" s="9">
        <f t="shared" si="121"/>
        <v>0</v>
      </c>
      <c r="BA244">
        <f t="shared" ref="BA244:BA245" si="141">IF(Q244="NA",2,IF(OR(G244="INSTALACION NUEVA",G244="Mantenimiento preventivo"),3,IF(AND(AC244&lt;AH244,AL244&lt;&gt;1),4,IF(AY244&gt;AF244,1,0))))</f>
        <v>4</v>
      </c>
      <c r="BB244">
        <f t="shared" ref="BB244:BB245" si="142">AE244-AJ244</f>
        <v>-1.0000000000000009E-2</v>
      </c>
      <c r="BC244">
        <f t="shared" ref="BC244:BC245" si="143">+_xlfn.IFS(Q244="NA",2,OR(G244="INSTALACION NUEVA",G244="Mantenimiento preventivo"),3,AND(AC244&lt;AH244,AL244&lt;&gt;1),4,AY244&gt;AF244,1,TRUE,0)</f>
        <v>4</v>
      </c>
    </row>
    <row r="245" spans="1:55" x14ac:dyDescent="0.25">
      <c r="A245">
        <v>69107</v>
      </c>
      <c r="B245" t="s">
        <v>213</v>
      </c>
      <c r="C245">
        <v>2019</v>
      </c>
      <c r="D245" t="s">
        <v>37</v>
      </c>
      <c r="E245" t="s">
        <v>38</v>
      </c>
      <c r="F245">
        <v>3</v>
      </c>
      <c r="G245" t="s">
        <v>40</v>
      </c>
      <c r="H245">
        <v>0.25</v>
      </c>
      <c r="I245" t="s">
        <v>54</v>
      </c>
      <c r="J245">
        <v>803</v>
      </c>
      <c r="K245">
        <v>1573</v>
      </c>
      <c r="L245">
        <v>0.2</v>
      </c>
      <c r="M245">
        <v>0.6</v>
      </c>
      <c r="N245">
        <v>0.8</v>
      </c>
      <c r="O245">
        <v>1.05</v>
      </c>
      <c r="P245">
        <v>1.1000000000000001</v>
      </c>
      <c r="Q245">
        <v>1.1499999999999999</v>
      </c>
      <c r="R245" t="s">
        <v>46</v>
      </c>
      <c r="S245">
        <v>4</v>
      </c>
      <c r="T245">
        <v>6</v>
      </c>
      <c r="U245" t="s">
        <v>47</v>
      </c>
      <c r="V245" t="s">
        <v>54</v>
      </c>
      <c r="W245" t="s">
        <v>67</v>
      </c>
      <c r="X245">
        <v>2019</v>
      </c>
      <c r="Y245" t="s">
        <v>37</v>
      </c>
      <c r="Z245" t="s">
        <v>38</v>
      </c>
      <c r="AA245">
        <v>4</v>
      </c>
      <c r="AB245">
        <v>0</v>
      </c>
      <c r="AC245">
        <v>6</v>
      </c>
      <c r="AD245">
        <v>0.6</v>
      </c>
      <c r="AE245">
        <v>6.25E-2</v>
      </c>
      <c r="AF245">
        <v>943.8</v>
      </c>
      <c r="AG245" s="2">
        <f>IFERROR(VLOOKUP(B245,[1]Hoja2!$C$1:$AM$841,37,FALSE),"n/a")</f>
        <v>943.80000000000007</v>
      </c>
      <c r="AH245" s="10">
        <f>VLOOKUP(AX245,[1]Hoja2!$B$2:$AO$762,17,FALSE)</f>
        <v>6</v>
      </c>
      <c r="AI245" s="10">
        <f>VLOOKUP(AX245,[1]Hoja2!$B$2:$AO$762,23,FALSE)</f>
        <v>0.6</v>
      </c>
      <c r="AJ245" s="10">
        <f>VLOOKUP(AX245,[1]Hoja2!$B$2:$AO$762,28,FALSE)</f>
        <v>0.14499999999999999</v>
      </c>
      <c r="AK245" s="10" t="str">
        <f>VLOOKUP(AX245,[1]Hoja2!$B$2:$AO$762,19,FALSE)</f>
        <v>Entry Production Color Low/Mid</v>
      </c>
      <c r="AL245">
        <f t="shared" si="108"/>
        <v>1</v>
      </c>
      <c r="AM245">
        <f t="shared" si="109"/>
        <v>1</v>
      </c>
      <c r="AN245">
        <f t="shared" si="110"/>
        <v>1</v>
      </c>
      <c r="AO245">
        <f t="shared" si="111"/>
        <v>0</v>
      </c>
      <c r="AP245">
        <f t="shared" si="112"/>
        <v>1</v>
      </c>
      <c r="AQ245">
        <f t="shared" si="113"/>
        <v>0</v>
      </c>
      <c r="AR245">
        <f>+INDEX([1]Hoja2!$AM$2:$AM$841,MATCH(B245,[1]Hoja2!$C$2:$C$841,0))</f>
        <v>943.80000000000007</v>
      </c>
      <c r="AS245" t="str">
        <f t="shared" si="114"/>
        <v>0E2B6662693</v>
      </c>
      <c r="AT245" s="2">
        <f>IFERROR(VLOOKUP(AS245,[1]Hoja2!$A$1:$AM$841,38,FALSE),"n/a")</f>
        <v>0</v>
      </c>
      <c r="AU245" s="8">
        <f t="shared" si="107"/>
        <v>1</v>
      </c>
      <c r="AV245">
        <f>VLOOKUP(B245,[1]Hoja2!$C$2:$AO$762,39,FALSE)</f>
        <v>2</v>
      </c>
      <c r="AW245" t="b">
        <f>IF(AU245=AV245,VLOOKUP(B245,[1]Hoja2!$C$2:$AO$762,37,FALSE),IF(AV245&lt;2,VLOOKUP(B245,[1]Hoja2!$C$2:$AO$762,37,FALSE)))</f>
        <v>0</v>
      </c>
      <c r="AX245" t="str">
        <f>B245 &amp; COUNTIF(B$2:B245, B245)</f>
        <v>0E2B6662691</v>
      </c>
      <c r="AY245" s="10">
        <f>VLOOKUP(AX245,[1]Hoja2!$B$2:$AO$762,38,FALSE)</f>
        <v>943.80000000000007</v>
      </c>
      <c r="AZ245" s="9">
        <f t="shared" si="121"/>
        <v>1</v>
      </c>
      <c r="BA245">
        <f t="shared" si="141"/>
        <v>0</v>
      </c>
      <c r="BB245">
        <f t="shared" si="142"/>
        <v>-8.249999999999999E-2</v>
      </c>
      <c r="BC245">
        <f t="shared" si="143"/>
        <v>0</v>
      </c>
    </row>
    <row r="246" spans="1:55" hidden="1" x14ac:dyDescent="0.25">
      <c r="A246">
        <v>69109</v>
      </c>
      <c r="B246" t="s">
        <v>743</v>
      </c>
      <c r="C246">
        <v>2019</v>
      </c>
      <c r="D246" t="s">
        <v>37</v>
      </c>
      <c r="E246" t="s">
        <v>38</v>
      </c>
      <c r="F246">
        <v>3</v>
      </c>
      <c r="G246" t="s">
        <v>40</v>
      </c>
      <c r="H246">
        <v>0.51666670000000003</v>
      </c>
      <c r="I246" t="s">
        <v>34</v>
      </c>
      <c r="J246">
        <v>468</v>
      </c>
      <c r="K246">
        <v>715</v>
      </c>
      <c r="L246">
        <v>0</v>
      </c>
      <c r="M246">
        <v>0</v>
      </c>
      <c r="N246">
        <v>0</v>
      </c>
      <c r="O246">
        <v>0.6</v>
      </c>
      <c r="P246">
        <v>0.8</v>
      </c>
      <c r="Q246">
        <v>1.05</v>
      </c>
      <c r="R246" t="s">
        <v>420</v>
      </c>
      <c r="S246">
        <v>5</v>
      </c>
      <c r="T246">
        <v>9</v>
      </c>
      <c r="U246" t="s">
        <v>47</v>
      </c>
      <c r="V246" t="s">
        <v>34</v>
      </c>
      <c r="W246" t="s">
        <v>683</v>
      </c>
      <c r="X246">
        <v>2019</v>
      </c>
      <c r="Y246" t="s">
        <v>37</v>
      </c>
      <c r="Z246" t="s">
        <v>38</v>
      </c>
      <c r="AA246">
        <v>4</v>
      </c>
      <c r="AB246">
        <v>0</v>
      </c>
      <c r="AC246">
        <v>54</v>
      </c>
      <c r="AD246">
        <v>0.8</v>
      </c>
      <c r="AE246">
        <v>0.10333334</v>
      </c>
      <c r="AF246">
        <v>374.4</v>
      </c>
      <c r="AG246" s="2" t="str">
        <f>IFERROR(VLOOKUP(B246,[1]Hoja2!$C$1:$AM$841,37,FALSE),"n/a")</f>
        <v>n/a</v>
      </c>
      <c r="AH246" s="10" t="e">
        <f>VLOOKUP(AX246,[1]Hoja2!$B$2:$AO$762,17,FALSE)</f>
        <v>#N/A</v>
      </c>
      <c r="AI246" s="10" t="e">
        <f>VLOOKUP(AX246,[1]Hoja2!$B$2:$AO$762,23,FALSE)</f>
        <v>#N/A</v>
      </c>
      <c r="AJ246" s="10" t="e">
        <f>VLOOKUP(AX246,[1]Hoja2!$B$2:$AO$762,28,FALSE)</f>
        <v>#N/A</v>
      </c>
      <c r="AK246" s="10" t="e">
        <f>VLOOKUP(AX246,[1]Hoja2!$B$2:$AO$762,19,FALSE)</f>
        <v>#N/A</v>
      </c>
      <c r="AL246" t="e">
        <f t="shared" si="108"/>
        <v>#N/A</v>
      </c>
      <c r="AM246" t="e">
        <f t="shared" si="109"/>
        <v>#N/A</v>
      </c>
      <c r="AN246" t="e">
        <f t="shared" si="110"/>
        <v>#N/A</v>
      </c>
      <c r="AO246" t="e">
        <f t="shared" si="111"/>
        <v>#N/A</v>
      </c>
      <c r="AP246" t="e">
        <f t="shared" si="112"/>
        <v>#N/A</v>
      </c>
      <c r="AQ246" t="str">
        <f t="shared" si="113"/>
        <v>n/a</v>
      </c>
      <c r="AR246">
        <f>+INDEX([1]DETALLE!$AK$2:$AK$841,MATCH(B246,[1]DETALLE!$A$2:$A$841,0))</f>
        <v>2288</v>
      </c>
      <c r="AS246" t="str">
        <f>CONCATENATE(B246)</f>
        <v>09HB331671</v>
      </c>
      <c r="AT246" s="2" t="str">
        <f>IF(IFERROR(VLOOKUP(AS246,[1]Hoja2!$C$1:$AM$841,37,FALSE),"n/a")&lt;&gt;"n/a","a","n/a")</f>
        <v>n/a</v>
      </c>
      <c r="AU246" s="8">
        <f t="shared" si="107"/>
        <v>2</v>
      </c>
      <c r="AV246" t="e">
        <f>VLOOKUP(B246,[1]Hoja2!$C$2:$AO$762,39,FALSE)</f>
        <v>#N/A</v>
      </c>
      <c r="AW246" t="e">
        <f>IF(AU246=AV246,VLOOKUP(B246,[1]Hoja2!$C$2:$AO$762,37,FALSE),IF(AV246&lt;2,VLOOKUP(B246,[1]Hoja2!$C$2:$AO$762,37,FALSE)))</f>
        <v>#N/A</v>
      </c>
      <c r="AX246" t="str">
        <f>B246 &amp; COUNTIF(B$2:B246, B246)</f>
        <v>09HB3316711</v>
      </c>
      <c r="AY246" t="e">
        <f>VLOOKUP(AX246,[1]Hoja2!$B$2:$AO$762,38,FALSE)</f>
        <v>#N/A</v>
      </c>
      <c r="AZ246" s="9" t="e">
        <f t="shared" si="121"/>
        <v>#N/A</v>
      </c>
    </row>
    <row r="247" spans="1:55" hidden="1" x14ac:dyDescent="0.25">
      <c r="A247">
        <v>69112</v>
      </c>
      <c r="B247" t="s">
        <v>199</v>
      </c>
      <c r="C247">
        <v>2019</v>
      </c>
      <c r="D247" t="s">
        <v>37</v>
      </c>
      <c r="E247" t="s">
        <v>38</v>
      </c>
      <c r="F247">
        <v>3</v>
      </c>
      <c r="G247" t="s">
        <v>44</v>
      </c>
      <c r="H247">
        <v>0</v>
      </c>
      <c r="I247" t="s">
        <v>71</v>
      </c>
      <c r="J247">
        <v>468</v>
      </c>
      <c r="K247">
        <v>715</v>
      </c>
      <c r="L247">
        <v>0</v>
      </c>
      <c r="M247">
        <v>0</v>
      </c>
      <c r="N247">
        <v>0</v>
      </c>
      <c r="O247">
        <v>0.6</v>
      </c>
      <c r="P247">
        <v>0.8</v>
      </c>
      <c r="Q247">
        <v>1.05</v>
      </c>
      <c r="R247" t="s">
        <v>46</v>
      </c>
      <c r="S247">
        <v>5</v>
      </c>
      <c r="T247">
        <v>9</v>
      </c>
      <c r="U247" t="s">
        <v>47</v>
      </c>
      <c r="V247" t="s">
        <v>34</v>
      </c>
      <c r="W247" t="s">
        <v>55</v>
      </c>
      <c r="X247">
        <v>2019</v>
      </c>
      <c r="Y247" t="s">
        <v>37</v>
      </c>
      <c r="Z247" t="s">
        <v>38</v>
      </c>
      <c r="AA247">
        <v>4</v>
      </c>
      <c r="AB247">
        <v>0</v>
      </c>
      <c r="AC247">
        <v>8</v>
      </c>
      <c r="AD247">
        <v>0</v>
      </c>
      <c r="AE247">
        <v>0</v>
      </c>
      <c r="AF247">
        <v>715</v>
      </c>
      <c r="AG247" s="2" t="str">
        <f>IFERROR(VLOOKUP(B247,[1]Hoja2!$C$1:$AM$841,37,FALSE),"n/a")</f>
        <v>n/a</v>
      </c>
      <c r="AH247" s="10" t="e">
        <f>VLOOKUP(AX247,[1]Hoja2!$B$2:$AO$762,17,FALSE)</f>
        <v>#N/A</v>
      </c>
      <c r="AI247" s="10" t="e">
        <f>VLOOKUP(AX247,[1]Hoja2!$B$2:$AO$762,23,FALSE)</f>
        <v>#N/A</v>
      </c>
      <c r="AJ247" s="10" t="e">
        <f>VLOOKUP(AX247,[1]Hoja2!$B$2:$AO$762,28,FALSE)</f>
        <v>#N/A</v>
      </c>
      <c r="AK247" s="10" t="e">
        <f>VLOOKUP(AX247,[1]Hoja2!$B$2:$AO$762,19,FALSE)</f>
        <v>#N/A</v>
      </c>
      <c r="AL247" t="e">
        <f t="shared" si="108"/>
        <v>#N/A</v>
      </c>
      <c r="AM247" t="e">
        <f t="shared" si="109"/>
        <v>#N/A</v>
      </c>
      <c r="AN247" t="e">
        <f t="shared" si="110"/>
        <v>#N/A</v>
      </c>
      <c r="AO247" t="e">
        <f t="shared" si="111"/>
        <v>#N/A</v>
      </c>
      <c r="AP247" t="e">
        <f t="shared" si="112"/>
        <v>#N/A</v>
      </c>
      <c r="AQ247" t="str">
        <f t="shared" si="113"/>
        <v>n/a</v>
      </c>
      <c r="AR247" t="e">
        <f>+INDEX([1]DETALLE!$AK$2:$AK$841,MATCH(B247,[1]DETALLE!$A$2:$A$841,0))</f>
        <v>#N/A</v>
      </c>
      <c r="AS247" t="str">
        <f>CONCATENATE(B247)</f>
        <v>0A4T554283</v>
      </c>
      <c r="AT247" s="2" t="str">
        <f>IF(IFERROR(VLOOKUP(AS247,[1]Hoja2!$C$1:$AM$841,37,FALSE),"n/a")&lt;&gt;"n/a","a","n/a")</f>
        <v>n/a</v>
      </c>
      <c r="AU247" s="8">
        <f t="shared" si="107"/>
        <v>1</v>
      </c>
      <c r="AV247" t="e">
        <f>VLOOKUP(B247,[1]Hoja2!$C$2:$AO$762,39,FALSE)</f>
        <v>#N/A</v>
      </c>
      <c r="AW247" t="e">
        <f>IF(AU247=AV247,VLOOKUP(B247,[1]Hoja2!$C$2:$AO$762,37,FALSE),IF(AV247&lt;2,VLOOKUP(B247,[1]Hoja2!$C$2:$AO$762,37,FALSE)))</f>
        <v>#N/A</v>
      </c>
      <c r="AX247" t="str">
        <f>B247 &amp; COUNTIF(B$2:B247, B247)</f>
        <v>0A4T5542831</v>
      </c>
      <c r="AY247" t="e">
        <f>VLOOKUP(AX247,[1]Hoja2!$B$2:$AO$762,38,FALSE)</f>
        <v>#N/A</v>
      </c>
      <c r="AZ247" s="9" t="e">
        <f t="shared" si="121"/>
        <v>#N/A</v>
      </c>
    </row>
    <row r="248" spans="1:55" hidden="1" x14ac:dyDescent="0.25">
      <c r="A248">
        <v>69113</v>
      </c>
      <c r="B248" t="s">
        <v>236</v>
      </c>
      <c r="C248">
        <v>2019</v>
      </c>
      <c r="D248" t="s">
        <v>37</v>
      </c>
      <c r="E248" t="s">
        <v>38</v>
      </c>
      <c r="F248">
        <v>4</v>
      </c>
      <c r="G248" t="s">
        <v>44</v>
      </c>
      <c r="H248">
        <v>0</v>
      </c>
      <c r="I248" t="s">
        <v>91</v>
      </c>
      <c r="J248">
        <v>803</v>
      </c>
      <c r="K248">
        <v>1573</v>
      </c>
      <c r="L248">
        <v>0.2</v>
      </c>
      <c r="M248">
        <v>0.6</v>
      </c>
      <c r="N248">
        <v>0.8</v>
      </c>
      <c r="O248">
        <v>1.05</v>
      </c>
      <c r="P248">
        <v>1.1000000000000001</v>
      </c>
      <c r="Q248">
        <v>1.1499999999999999</v>
      </c>
      <c r="R248" t="s">
        <v>46</v>
      </c>
      <c r="S248">
        <v>4</v>
      </c>
      <c r="T248">
        <v>6</v>
      </c>
      <c r="U248" t="s">
        <v>47</v>
      </c>
      <c r="V248" t="s">
        <v>91</v>
      </c>
      <c r="W248" t="s">
        <v>59</v>
      </c>
      <c r="X248">
        <v>2019</v>
      </c>
      <c r="Y248" t="s">
        <v>37</v>
      </c>
      <c r="Z248" t="s">
        <v>38</v>
      </c>
      <c r="AA248">
        <v>4</v>
      </c>
      <c r="AB248">
        <v>0</v>
      </c>
      <c r="AC248">
        <v>8</v>
      </c>
      <c r="AD248">
        <v>0</v>
      </c>
      <c r="AE248">
        <v>0</v>
      </c>
      <c r="AF248">
        <v>1573</v>
      </c>
      <c r="AG248" s="2" t="str">
        <f>IFERROR(VLOOKUP(B248,[1]Hoja2!$C$1:$AM$841,37,FALSE),"n/a")</f>
        <v>n/a</v>
      </c>
      <c r="AH248" s="10" t="e">
        <f>VLOOKUP(AX248,[1]Hoja2!$B$2:$AO$762,17,FALSE)</f>
        <v>#N/A</v>
      </c>
      <c r="AI248" s="10" t="e">
        <f>VLOOKUP(AX248,[1]Hoja2!$B$2:$AO$762,23,FALSE)</f>
        <v>#N/A</v>
      </c>
      <c r="AJ248" s="10" t="e">
        <f>VLOOKUP(AX248,[1]Hoja2!$B$2:$AO$762,28,FALSE)</f>
        <v>#N/A</v>
      </c>
      <c r="AK248" s="10" t="e">
        <f>VLOOKUP(AX248,[1]Hoja2!$B$2:$AO$762,19,FALSE)</f>
        <v>#N/A</v>
      </c>
      <c r="AL248" t="e">
        <f t="shared" si="108"/>
        <v>#N/A</v>
      </c>
      <c r="AM248" t="e">
        <f t="shared" si="109"/>
        <v>#N/A</v>
      </c>
      <c r="AN248" t="e">
        <f t="shared" si="110"/>
        <v>#N/A</v>
      </c>
      <c r="AO248" t="e">
        <f t="shared" si="111"/>
        <v>#N/A</v>
      </c>
      <c r="AP248" t="e">
        <f t="shared" si="112"/>
        <v>#N/A</v>
      </c>
      <c r="AQ248" t="str">
        <f t="shared" si="113"/>
        <v>n/a</v>
      </c>
      <c r="AR248" t="e">
        <f>+INDEX([1]DETALLE!$AK$2:$AK$841,MATCH(B248,[1]DETALLE!$A$2:$A$841,0))</f>
        <v>#N/A</v>
      </c>
      <c r="AS248" t="str">
        <f>CONCATENATE(B248)</f>
        <v>0AGE474522</v>
      </c>
      <c r="AT248" s="2" t="str">
        <f>IF(IFERROR(VLOOKUP(AS248,[1]Hoja2!$C$1:$AM$841,37,FALSE),"n/a")&lt;&gt;"n/a","a","n/a")</f>
        <v>n/a</v>
      </c>
      <c r="AU248" s="8">
        <f t="shared" si="107"/>
        <v>3</v>
      </c>
      <c r="AV248" t="e">
        <f>VLOOKUP(B248,[1]Hoja2!$C$2:$AO$762,39,FALSE)</f>
        <v>#N/A</v>
      </c>
      <c r="AW248" t="e">
        <f>IF(AU248=AV248,VLOOKUP(B248,[1]Hoja2!$C$2:$AO$762,37,FALSE),IF(AV248&lt;2,VLOOKUP(B248,[1]Hoja2!$C$2:$AO$762,37,FALSE)))</f>
        <v>#N/A</v>
      </c>
      <c r="AX248" t="str">
        <f>B248 &amp; COUNTIF(B$2:B248, B248)</f>
        <v>0AGE4745221</v>
      </c>
      <c r="AY248" t="e">
        <f>VLOOKUP(AX248,[1]Hoja2!$B$2:$AO$762,38,FALSE)</f>
        <v>#N/A</v>
      </c>
      <c r="AZ248" s="9" t="e">
        <f t="shared" si="121"/>
        <v>#N/A</v>
      </c>
    </row>
    <row r="249" spans="1:55" hidden="1" x14ac:dyDescent="0.25">
      <c r="A249">
        <v>69114</v>
      </c>
      <c r="B249" t="s">
        <v>131</v>
      </c>
      <c r="C249">
        <v>2019</v>
      </c>
      <c r="D249" t="s">
        <v>37</v>
      </c>
      <c r="E249" t="s">
        <v>38</v>
      </c>
      <c r="F249">
        <v>4</v>
      </c>
      <c r="G249" t="s">
        <v>44</v>
      </c>
      <c r="H249">
        <v>8.3333340000000006E-2</v>
      </c>
      <c r="I249" t="s">
        <v>58</v>
      </c>
      <c r="J249">
        <v>655</v>
      </c>
      <c r="K249">
        <v>1365</v>
      </c>
      <c r="L249">
        <v>0</v>
      </c>
      <c r="M249">
        <v>0</v>
      </c>
      <c r="N249">
        <v>0.6</v>
      </c>
      <c r="O249">
        <v>0.8</v>
      </c>
      <c r="P249">
        <v>1.05</v>
      </c>
      <c r="Q249">
        <v>1.1000000000000001</v>
      </c>
      <c r="R249" t="s">
        <v>46</v>
      </c>
      <c r="S249">
        <v>5</v>
      </c>
      <c r="T249">
        <v>9</v>
      </c>
      <c r="U249" t="s">
        <v>47</v>
      </c>
      <c r="V249" t="s">
        <v>58</v>
      </c>
      <c r="W249" t="s">
        <v>73</v>
      </c>
      <c r="X249">
        <v>2019</v>
      </c>
      <c r="Y249" t="s">
        <v>37</v>
      </c>
      <c r="Z249" t="s">
        <v>38</v>
      </c>
      <c r="AA249">
        <v>4</v>
      </c>
      <c r="AB249">
        <v>0</v>
      </c>
      <c r="AC249">
        <v>1</v>
      </c>
      <c r="AD249">
        <v>0</v>
      </c>
      <c r="AE249">
        <v>0</v>
      </c>
      <c r="AF249">
        <v>1365</v>
      </c>
      <c r="AG249" s="2">
        <f>IFERROR(VLOOKUP(B249,[1]Hoja2!$C$1:$AM$841,37,FALSE),"n/a")</f>
        <v>1092</v>
      </c>
      <c r="AH249" s="10" t="e">
        <f>VLOOKUP(AX249,[1]Hoja2!$B$2:$AO$762,17,FALSE)</f>
        <v>#N/A</v>
      </c>
      <c r="AI249" s="10" t="e">
        <f>VLOOKUP(AX249,[1]Hoja2!$B$2:$AO$762,23,FALSE)</f>
        <v>#N/A</v>
      </c>
      <c r="AJ249" s="10" t="e">
        <f>VLOOKUP(AX249,[1]Hoja2!$B$2:$AO$762,28,FALSE)</f>
        <v>#N/A</v>
      </c>
      <c r="AK249" s="10" t="e">
        <f>VLOOKUP(AX249,[1]Hoja2!$B$2:$AO$762,19,FALSE)</f>
        <v>#N/A</v>
      </c>
      <c r="AL249" t="e">
        <f t="shared" si="108"/>
        <v>#N/A</v>
      </c>
      <c r="AM249" t="e">
        <f t="shared" si="109"/>
        <v>#N/A</v>
      </c>
      <c r="AN249" t="e">
        <f t="shared" si="110"/>
        <v>#N/A</v>
      </c>
      <c r="AO249" t="e">
        <f t="shared" si="111"/>
        <v>#N/A</v>
      </c>
      <c r="AP249" t="e">
        <f t="shared" si="112"/>
        <v>#N/A</v>
      </c>
      <c r="AQ249">
        <f t="shared" si="113"/>
        <v>0</v>
      </c>
      <c r="AR249">
        <f>+INDEX([1]Hoja2!$AM$2:$AM$841,MATCH(B249,[1]Hoja2!$C$2:$C$841,0))</f>
        <v>1092</v>
      </c>
      <c r="AS249" t="str">
        <f>CONCATENATE(B249)</f>
        <v>0EX9293168</v>
      </c>
      <c r="AT249" s="2" t="s">
        <v>1007</v>
      </c>
      <c r="AU249" s="8">
        <f t="shared" si="107"/>
        <v>5</v>
      </c>
      <c r="AV249">
        <f>VLOOKUP(B249,[1]Hoja2!$C$2:$AO$762,39,FALSE)</f>
        <v>1</v>
      </c>
      <c r="AW249">
        <f>IF(AU249=AV249,VLOOKUP(B249,[1]Hoja2!$C$2:$AO$762,37,FALSE),IF(AV249&lt;2,VLOOKUP(B249,[1]Hoja2!$C$2:$AO$762,37,FALSE)))</f>
        <v>1092</v>
      </c>
      <c r="AX249" t="str">
        <f>B249 &amp; COUNTIF(B$2:B249, B249)</f>
        <v>0EX92931682</v>
      </c>
      <c r="AY249" t="e">
        <f>VLOOKUP(AX249,[1]Hoja2!$B$2:$AO$762,38,FALSE)</f>
        <v>#N/A</v>
      </c>
      <c r="AZ249" s="9">
        <f t="shared" si="121"/>
        <v>0</v>
      </c>
    </row>
    <row r="250" spans="1:55" x14ac:dyDescent="0.25">
      <c r="A250">
        <v>69118</v>
      </c>
      <c r="B250" t="s">
        <v>254</v>
      </c>
      <c r="C250">
        <v>2019</v>
      </c>
      <c r="D250" t="s">
        <v>37</v>
      </c>
      <c r="E250" t="s">
        <v>38</v>
      </c>
      <c r="F250">
        <v>4</v>
      </c>
      <c r="G250" t="s">
        <v>40</v>
      </c>
      <c r="H250">
        <v>2</v>
      </c>
      <c r="I250" t="s">
        <v>58</v>
      </c>
      <c r="J250">
        <v>655</v>
      </c>
      <c r="K250">
        <v>1365</v>
      </c>
      <c r="L250">
        <v>0</v>
      </c>
      <c r="M250">
        <v>0</v>
      </c>
      <c r="N250">
        <v>0.6</v>
      </c>
      <c r="O250">
        <v>0.8</v>
      </c>
      <c r="P250">
        <v>1.05</v>
      </c>
      <c r="Q250">
        <v>1.1000000000000001</v>
      </c>
      <c r="R250" t="s">
        <v>46</v>
      </c>
      <c r="S250">
        <v>5</v>
      </c>
      <c r="T250">
        <v>9</v>
      </c>
      <c r="U250" t="s">
        <v>47</v>
      </c>
      <c r="V250" t="s">
        <v>58</v>
      </c>
      <c r="W250" t="s">
        <v>80</v>
      </c>
      <c r="X250">
        <v>2019</v>
      </c>
      <c r="Y250" t="s">
        <v>37</v>
      </c>
      <c r="Z250" t="s">
        <v>38</v>
      </c>
      <c r="AA250">
        <v>4</v>
      </c>
      <c r="AB250">
        <v>0</v>
      </c>
      <c r="AC250">
        <v>14</v>
      </c>
      <c r="AD250">
        <v>0.6</v>
      </c>
      <c r="AE250">
        <v>0.4</v>
      </c>
      <c r="AF250">
        <v>819</v>
      </c>
      <c r="AG250" s="2">
        <f>IFERROR(VLOOKUP(B250,[1]Hoja2!$C$1:$AM$841,37,FALSE),"n/a")</f>
        <v>819</v>
      </c>
      <c r="AH250" s="10">
        <f>VLOOKUP(AX250,[1]Hoja2!$B$2:$AO$762,17,FALSE)</f>
        <v>14</v>
      </c>
      <c r="AI250" s="10">
        <f>VLOOKUP(AX250,[1]Hoja2!$B$2:$AO$762,23,FALSE)</f>
        <v>0.6</v>
      </c>
      <c r="AJ250" s="10">
        <f>VLOOKUP(AX250,[1]Hoja2!$B$2:$AO$762,28,FALSE)</f>
        <v>0.4</v>
      </c>
      <c r="AK250" s="10" t="str">
        <f>VLOOKUP(AX250,[1]Hoja2!$B$2:$AO$762,19,FALSE)</f>
        <v>Departmental Digital</v>
      </c>
      <c r="AL250">
        <f t="shared" si="108"/>
        <v>1</v>
      </c>
      <c r="AM250">
        <f t="shared" si="109"/>
        <v>1</v>
      </c>
      <c r="AN250">
        <f t="shared" si="110"/>
        <v>1</v>
      </c>
      <c r="AO250">
        <f t="shared" si="111"/>
        <v>1</v>
      </c>
      <c r="AP250">
        <f t="shared" si="112"/>
        <v>1</v>
      </c>
      <c r="AQ250">
        <f t="shared" si="113"/>
        <v>0</v>
      </c>
      <c r="AR250">
        <f>+INDEX([1]Hoja2!$AM$2:$AM$841,MATCH(B250,[1]Hoja2!$C$2:$C$841,0))</f>
        <v>819</v>
      </c>
      <c r="AS250" t="str">
        <f t="shared" ref="AS250:AS252" si="144">CONCATENATE(B250,F250-1)</f>
        <v>0EX96651313</v>
      </c>
      <c r="AT250" s="2">
        <f>IFERROR(VLOOKUP(AS250,[1]Hoja2!$A$1:$AM$841,38,FALSE),"n/a")</f>
        <v>0</v>
      </c>
      <c r="AU250" s="8">
        <f t="shared" si="107"/>
        <v>1</v>
      </c>
      <c r="AV250">
        <f>VLOOKUP(B250,[1]Hoja2!$C$2:$AO$762,39,FALSE)</f>
        <v>1</v>
      </c>
      <c r="AW250">
        <f>IF(AU250=AV250,VLOOKUP(B250,[1]Hoja2!$C$2:$AO$762,37,FALSE),IF(AV250&lt;2,VLOOKUP(B250,[1]Hoja2!$C$2:$AO$762,37,FALSE)))</f>
        <v>819</v>
      </c>
      <c r="AX250" t="str">
        <f>B250 &amp; COUNTIF(B$2:B250, B250)</f>
        <v>0EX96651311</v>
      </c>
      <c r="AY250" s="10">
        <f>VLOOKUP(AX250,[1]Hoja2!$B$2:$AO$762,38,FALSE)</f>
        <v>819</v>
      </c>
      <c r="AZ250" s="9">
        <f t="shared" si="121"/>
        <v>0</v>
      </c>
      <c r="BA250">
        <f t="shared" ref="BA250:BA256" si="145">IF(Q250="NA",2,IF(OR(G250="INSTALACION NUEVA",G250="Mantenimiento preventivo"),3,IF(AND(AC250&lt;AH250,AL250&lt;&gt;1),4,IF(AY250&gt;AF250,1,0))))</f>
        <v>0</v>
      </c>
      <c r="BB250">
        <f t="shared" ref="BB250:BB256" si="146">AE250-AJ250</f>
        <v>0</v>
      </c>
      <c r="BC250">
        <f t="shared" ref="BC250:BC256" si="147">+_xlfn.IFS(Q250="NA",2,OR(G250="INSTALACION NUEVA",G250="Mantenimiento preventivo"),3,AND(AC250&lt;AH250,AL250&lt;&gt;1),4,AY250&gt;AF250,1,TRUE,0)</f>
        <v>0</v>
      </c>
    </row>
    <row r="251" spans="1:55" x14ac:dyDescent="0.25">
      <c r="A251">
        <v>69119</v>
      </c>
      <c r="B251" t="s">
        <v>235</v>
      </c>
      <c r="C251">
        <v>2019</v>
      </c>
      <c r="D251" t="s">
        <v>37</v>
      </c>
      <c r="E251" t="s">
        <v>38</v>
      </c>
      <c r="F251">
        <v>4</v>
      </c>
      <c r="G251" t="s">
        <v>40</v>
      </c>
      <c r="H251">
        <v>0.81666669999999997</v>
      </c>
      <c r="I251" t="s">
        <v>71</v>
      </c>
      <c r="J251">
        <v>468</v>
      </c>
      <c r="K251">
        <v>715</v>
      </c>
      <c r="L251">
        <v>0</v>
      </c>
      <c r="M251">
        <v>0</v>
      </c>
      <c r="N251">
        <v>0</v>
      </c>
      <c r="O251">
        <v>0.6</v>
      </c>
      <c r="P251">
        <v>0.8</v>
      </c>
      <c r="Q251">
        <v>1.05</v>
      </c>
      <c r="R251" t="s">
        <v>46</v>
      </c>
      <c r="S251">
        <v>5</v>
      </c>
      <c r="T251">
        <v>9</v>
      </c>
      <c r="U251" t="s">
        <v>47</v>
      </c>
      <c r="V251" t="s">
        <v>34</v>
      </c>
      <c r="W251" t="s">
        <v>50</v>
      </c>
      <c r="X251">
        <v>2019</v>
      </c>
      <c r="Y251" t="s">
        <v>37</v>
      </c>
      <c r="Z251" t="s">
        <v>38</v>
      </c>
      <c r="AA251">
        <v>9</v>
      </c>
      <c r="AB251">
        <v>0</v>
      </c>
      <c r="AC251">
        <v>30</v>
      </c>
      <c r="AD251">
        <v>0.6</v>
      </c>
      <c r="AE251">
        <v>0.16333333999999999</v>
      </c>
      <c r="AF251">
        <v>429</v>
      </c>
      <c r="AG251" s="2">
        <f>IFERROR(VLOOKUP(B251,[1]Hoja2!$C$1:$AM$841,37,FALSE),"n/a")</f>
        <v>572.00000000000011</v>
      </c>
      <c r="AH251" s="10">
        <f>VLOOKUP(AX251,[1]Hoja2!$B$2:$AO$762,17,FALSE)</f>
        <v>33</v>
      </c>
      <c r="AI251" s="10">
        <f>VLOOKUP(AX251,[1]Hoja2!$B$2:$AO$762,23,FALSE)</f>
        <v>0.8</v>
      </c>
      <c r="AJ251" s="10">
        <f>VLOOKUP(AX251,[1]Hoja2!$B$2:$AO$762,28,FALSE)</f>
        <v>0.16399999999999998</v>
      </c>
      <c r="AK251" s="10" t="str">
        <f>VLOOKUP(AX251,[1]Hoja2!$B$2:$AO$762,19,FALSE)</f>
        <v>Entry Mono Printers</v>
      </c>
      <c r="AL251">
        <f t="shared" si="108"/>
        <v>0</v>
      </c>
      <c r="AM251">
        <f t="shared" si="109"/>
        <v>0</v>
      </c>
      <c r="AN251">
        <f t="shared" si="110"/>
        <v>0</v>
      </c>
      <c r="AO251">
        <f t="shared" si="111"/>
        <v>0</v>
      </c>
      <c r="AP251">
        <f t="shared" si="112"/>
        <v>1</v>
      </c>
      <c r="AQ251">
        <f t="shared" si="113"/>
        <v>1</v>
      </c>
      <c r="AR251">
        <f>+INDEX([1]Hoja2!$AM$2:$AM$841,MATCH(B251,[1]Hoja2!$C$2:$C$841,0))</f>
        <v>572.00000000000011</v>
      </c>
      <c r="AS251" t="str">
        <f t="shared" si="144"/>
        <v>0A4T5583793</v>
      </c>
      <c r="AT251" s="2">
        <f>IFERROR(VLOOKUP(AS251,[1]Hoja2!$A$1:$AM$841,38,FALSE),"n/a")</f>
        <v>0</v>
      </c>
      <c r="AU251" s="8">
        <f t="shared" si="107"/>
        <v>1</v>
      </c>
      <c r="AV251">
        <f>VLOOKUP(B251,[1]Hoja2!$C$2:$AO$762,39,FALSE)</f>
        <v>1</v>
      </c>
      <c r="AW251">
        <f>IF(AU251=AV251,VLOOKUP(B251,[1]Hoja2!$C$2:$AO$762,37,FALSE),IF(AV251&lt;2,VLOOKUP(B251,[1]Hoja2!$C$2:$AO$762,37,FALSE)))</f>
        <v>572.00000000000011</v>
      </c>
      <c r="AX251" t="str">
        <f>B251 &amp; COUNTIF(B$2:B251, B251)</f>
        <v>0A4T5583791</v>
      </c>
      <c r="AY251" s="10">
        <f>VLOOKUP(AX251,[1]Hoja2!$B$2:$AO$762,38,FALSE)</f>
        <v>572.00000000000011</v>
      </c>
      <c r="AZ251" s="9">
        <f t="shared" si="121"/>
        <v>0</v>
      </c>
      <c r="BA251">
        <f t="shared" si="145"/>
        <v>4</v>
      </c>
      <c r="BB251">
        <f t="shared" si="146"/>
        <v>-6.666599999999856E-4</v>
      </c>
      <c r="BC251">
        <f t="shared" si="147"/>
        <v>4</v>
      </c>
    </row>
    <row r="252" spans="1:55" x14ac:dyDescent="0.25">
      <c r="A252">
        <v>69123</v>
      </c>
      <c r="B252" t="s">
        <v>244</v>
      </c>
      <c r="C252">
        <v>2019</v>
      </c>
      <c r="D252" t="s">
        <v>37</v>
      </c>
      <c r="E252" t="s">
        <v>38</v>
      </c>
      <c r="F252">
        <v>4</v>
      </c>
      <c r="G252" t="s">
        <v>40</v>
      </c>
      <c r="H252">
        <v>1.5</v>
      </c>
      <c r="I252" t="s">
        <v>41</v>
      </c>
      <c r="J252">
        <v>468</v>
      </c>
      <c r="K252">
        <v>715</v>
      </c>
      <c r="L252">
        <v>0</v>
      </c>
      <c r="M252">
        <v>0</v>
      </c>
      <c r="N252">
        <v>0</v>
      </c>
      <c r="O252">
        <v>0.6</v>
      </c>
      <c r="P252">
        <v>0.8</v>
      </c>
      <c r="Q252">
        <v>1.05</v>
      </c>
      <c r="R252" t="s">
        <v>46</v>
      </c>
      <c r="S252">
        <v>5</v>
      </c>
      <c r="T252">
        <v>9</v>
      </c>
      <c r="U252" t="s">
        <v>47</v>
      </c>
      <c r="V252" t="s">
        <v>34</v>
      </c>
      <c r="W252" t="s">
        <v>36</v>
      </c>
      <c r="X252">
        <v>2019</v>
      </c>
      <c r="Y252" t="s">
        <v>37</v>
      </c>
      <c r="Z252" t="s">
        <v>38</v>
      </c>
      <c r="AA252">
        <v>4</v>
      </c>
      <c r="AB252">
        <v>0</v>
      </c>
      <c r="AC252">
        <v>118</v>
      </c>
      <c r="AD252">
        <v>1.05</v>
      </c>
      <c r="AE252">
        <v>0.3</v>
      </c>
      <c r="AF252">
        <v>750.75</v>
      </c>
      <c r="AG252" s="2">
        <f>IFERROR(VLOOKUP(B252,[1]Hoja2!$C$1:$AM$841,37,FALSE),"n/a")</f>
        <v>750.75000000000011</v>
      </c>
      <c r="AH252" s="10">
        <f>VLOOKUP(AX252,[1]Hoja2!$B$2:$AO$762,17,FALSE)</f>
        <v>117</v>
      </c>
      <c r="AI252" s="10">
        <f>VLOOKUP(AX252,[1]Hoja2!$B$2:$AO$762,23,FALSE)</f>
        <v>1.05</v>
      </c>
      <c r="AJ252" s="10">
        <f>VLOOKUP(AX252,[1]Hoja2!$B$2:$AO$762,28,FALSE)</f>
        <v>0.3</v>
      </c>
      <c r="AK252" s="10" t="str">
        <f>VLOOKUP(AX252,[1]Hoja2!$B$2:$AO$762,19,FALSE)</f>
        <v>A4 Color Laser MFPs</v>
      </c>
      <c r="AL252">
        <f t="shared" si="108"/>
        <v>1</v>
      </c>
      <c r="AM252">
        <f t="shared" si="109"/>
        <v>0</v>
      </c>
      <c r="AN252">
        <f t="shared" si="110"/>
        <v>1</v>
      </c>
      <c r="AO252">
        <f t="shared" si="111"/>
        <v>1</v>
      </c>
      <c r="AP252">
        <f t="shared" si="112"/>
        <v>1</v>
      </c>
      <c r="AQ252">
        <f t="shared" si="113"/>
        <v>0</v>
      </c>
      <c r="AR252">
        <f>+INDEX([1]Hoja2!$AM$2:$AM$841,MATCH(B252,[1]Hoja2!$C$2:$C$841,0))</f>
        <v>750.75000000000011</v>
      </c>
      <c r="AS252" t="str">
        <f t="shared" si="144"/>
        <v>0E1B9800623</v>
      </c>
      <c r="AT252" s="2">
        <f>IFERROR(VLOOKUP(AS252,[1]Hoja2!$A$1:$AM$841,38,FALSE),"n/a")</f>
        <v>0</v>
      </c>
      <c r="AU252" s="8">
        <f t="shared" si="107"/>
        <v>1</v>
      </c>
      <c r="AV252">
        <f>VLOOKUP(B252,[1]Hoja2!$C$2:$AO$762,39,FALSE)</f>
        <v>1</v>
      </c>
      <c r="AW252">
        <f>IF(AU252=AV252,VLOOKUP(B252,[1]Hoja2!$C$2:$AO$762,37,FALSE),IF(AV252&lt;2,VLOOKUP(B252,[1]Hoja2!$C$2:$AO$762,37,FALSE)))</f>
        <v>750.75000000000011</v>
      </c>
      <c r="AX252" t="str">
        <f>B252 &amp; COUNTIF(B$2:B252, B252)</f>
        <v>0E1B9800621</v>
      </c>
      <c r="AY252" s="10">
        <f>VLOOKUP(AX252,[1]Hoja2!$B$2:$AO$762,38,FALSE)</f>
        <v>750.75000000000011</v>
      </c>
      <c r="AZ252" s="9">
        <f t="shared" si="121"/>
        <v>0</v>
      </c>
      <c r="BA252">
        <f t="shared" si="145"/>
        <v>0</v>
      </c>
      <c r="BB252">
        <f t="shared" si="146"/>
        <v>0</v>
      </c>
      <c r="BC252">
        <f t="shared" si="147"/>
        <v>0</v>
      </c>
    </row>
    <row r="253" spans="1:55" x14ac:dyDescent="0.25">
      <c r="A253">
        <v>69129</v>
      </c>
      <c r="B253" t="s">
        <v>233</v>
      </c>
      <c r="C253">
        <v>2019</v>
      </c>
      <c r="D253" t="s">
        <v>37</v>
      </c>
      <c r="E253" t="s">
        <v>38</v>
      </c>
      <c r="F253">
        <v>4</v>
      </c>
      <c r="G253" t="s">
        <v>40</v>
      </c>
      <c r="H253">
        <v>2.4500000000000002</v>
      </c>
      <c r="I253" t="s">
        <v>34</v>
      </c>
      <c r="J253">
        <v>468</v>
      </c>
      <c r="K253">
        <v>715</v>
      </c>
      <c r="L253">
        <v>0</v>
      </c>
      <c r="M253">
        <v>0</v>
      </c>
      <c r="N253">
        <v>0</v>
      </c>
      <c r="O253">
        <v>0.6</v>
      </c>
      <c r="P253">
        <v>0.8</v>
      </c>
      <c r="Q253">
        <v>1.05</v>
      </c>
      <c r="R253" t="s">
        <v>46</v>
      </c>
      <c r="S253">
        <v>5</v>
      </c>
      <c r="T253">
        <v>9</v>
      </c>
      <c r="U253" t="s">
        <v>85</v>
      </c>
      <c r="V253" t="s">
        <v>34</v>
      </c>
      <c r="W253" t="s">
        <v>42</v>
      </c>
      <c r="X253">
        <v>2019</v>
      </c>
      <c r="Y253" t="s">
        <v>37</v>
      </c>
      <c r="Z253" t="s">
        <v>38</v>
      </c>
      <c r="AA253">
        <v>8</v>
      </c>
      <c r="AB253">
        <v>0</v>
      </c>
      <c r="AC253">
        <v>118</v>
      </c>
      <c r="AD253">
        <v>1.05</v>
      </c>
      <c r="AE253">
        <v>0.27222222222222198</v>
      </c>
      <c r="AF253">
        <v>750.75</v>
      </c>
      <c r="AG253" s="2">
        <f>IFERROR(VLOOKUP(B253,[1]Hoja2!$C$1:$AM$841,37,FALSE),"n/a")</f>
        <v>750.75000000000011</v>
      </c>
      <c r="AH253" s="10">
        <f>VLOOKUP(AX253,[1]Hoja2!$B$2:$AO$762,17,FALSE)</f>
        <v>119</v>
      </c>
      <c r="AI253" s="10">
        <f>VLOOKUP(AX253,[1]Hoja2!$B$2:$AO$762,23,FALSE)</f>
        <v>1.05</v>
      </c>
      <c r="AJ253" s="10">
        <f>VLOOKUP(AX253,[1]Hoja2!$B$2:$AO$762,28,FALSE)</f>
        <v>0.27555555555555555</v>
      </c>
      <c r="AK253" s="10" t="str">
        <f>VLOOKUP(AX253,[1]Hoja2!$B$2:$AO$762,19,FALSE)</f>
        <v>A4 Mono MFPs</v>
      </c>
      <c r="AL253">
        <f t="shared" si="108"/>
        <v>1</v>
      </c>
      <c r="AM253">
        <f t="shared" si="109"/>
        <v>0</v>
      </c>
      <c r="AN253">
        <f t="shared" si="110"/>
        <v>1</v>
      </c>
      <c r="AO253">
        <f t="shared" si="111"/>
        <v>0</v>
      </c>
      <c r="AP253">
        <f t="shared" si="112"/>
        <v>1</v>
      </c>
      <c r="AQ253">
        <f t="shared" si="113"/>
        <v>0</v>
      </c>
      <c r="AR253">
        <f>+INDEX([1]Hoja2!$AM$2:$AM$841,MATCH(B253,[1]Hoja2!$C$2:$C$841,0))</f>
        <v>750.75000000000011</v>
      </c>
      <c r="AS253" t="str">
        <f t="shared" si="114"/>
        <v>0A2T2004584</v>
      </c>
      <c r="AT253" s="2">
        <f>IFERROR(VLOOKUP(AS253,[1]Hoja2!$A$1:$AM$841,38,FALSE),"n/a")</f>
        <v>0</v>
      </c>
      <c r="AU253" s="8">
        <f t="shared" si="107"/>
        <v>1</v>
      </c>
      <c r="AV253">
        <f>VLOOKUP(B253,[1]Hoja2!$C$2:$AO$762,39,FALSE)</f>
        <v>1</v>
      </c>
      <c r="AW253">
        <f>IF(AU253=AV253,VLOOKUP(B253,[1]Hoja2!$C$2:$AO$762,37,FALSE),IF(AV253&lt;2,VLOOKUP(B253,[1]Hoja2!$C$2:$AO$762,37,FALSE)))</f>
        <v>750.75000000000011</v>
      </c>
      <c r="AX253" t="str">
        <f>B253 &amp; COUNTIF(B$2:B253, B253)</f>
        <v>0A2T2004581</v>
      </c>
      <c r="AY253" s="10">
        <f>VLOOKUP(AX253,[1]Hoja2!$B$2:$AO$762,38,FALSE)</f>
        <v>750.75000000000011</v>
      </c>
      <c r="AZ253" s="9">
        <f t="shared" si="121"/>
        <v>0</v>
      </c>
      <c r="BA253">
        <f t="shared" si="145"/>
        <v>0</v>
      </c>
      <c r="BB253">
        <f t="shared" si="146"/>
        <v>-3.3333333333335768E-3</v>
      </c>
      <c r="BC253">
        <f t="shared" si="147"/>
        <v>0</v>
      </c>
    </row>
    <row r="254" spans="1:55" x14ac:dyDescent="0.25">
      <c r="A254">
        <v>69131</v>
      </c>
      <c r="B254" t="s">
        <v>137</v>
      </c>
      <c r="C254">
        <v>2019</v>
      </c>
      <c r="D254" t="s">
        <v>37</v>
      </c>
      <c r="E254" t="s">
        <v>38</v>
      </c>
      <c r="F254">
        <v>4</v>
      </c>
      <c r="G254" t="s">
        <v>40</v>
      </c>
      <c r="H254">
        <v>2.5833330000000001</v>
      </c>
      <c r="I254" t="s">
        <v>48</v>
      </c>
      <c r="J254">
        <v>1116</v>
      </c>
      <c r="K254">
        <v>2145</v>
      </c>
      <c r="L254">
        <v>0.6</v>
      </c>
      <c r="M254">
        <v>0.8</v>
      </c>
      <c r="N254">
        <v>1.05</v>
      </c>
      <c r="O254">
        <v>1.1000000000000001</v>
      </c>
      <c r="P254">
        <v>1.1499999999999999</v>
      </c>
      <c r="Q254">
        <v>1.2</v>
      </c>
      <c r="R254" t="s">
        <v>46</v>
      </c>
      <c r="S254">
        <v>3</v>
      </c>
      <c r="T254">
        <v>6</v>
      </c>
      <c r="U254" t="s">
        <v>47</v>
      </c>
      <c r="V254" t="s">
        <v>48</v>
      </c>
      <c r="W254" t="s">
        <v>50</v>
      </c>
      <c r="X254">
        <v>2019</v>
      </c>
      <c r="Y254" t="s">
        <v>37</v>
      </c>
      <c r="Z254" t="s">
        <v>38</v>
      </c>
      <c r="AA254">
        <v>8</v>
      </c>
      <c r="AB254">
        <v>0</v>
      </c>
      <c r="AC254">
        <v>2</v>
      </c>
      <c r="AD254">
        <v>0.6</v>
      </c>
      <c r="AE254">
        <v>0.86111099999999996</v>
      </c>
      <c r="AF254">
        <v>1287</v>
      </c>
      <c r="AG254" s="2">
        <f>IFERROR(VLOOKUP(B254,[1]Hoja2!$C$1:$AM$841,37,FALSE),"n/a")</f>
        <v>1287</v>
      </c>
      <c r="AH254" s="10">
        <f>VLOOKUP(AX254,[1]Hoja2!$B$2:$AO$762,17,FALSE)</f>
        <v>7</v>
      </c>
      <c r="AI254" s="10">
        <f>VLOOKUP(AX254,[1]Hoja2!$B$2:$AO$762,23,FALSE)</f>
        <v>1.05</v>
      </c>
      <c r="AJ254" s="10">
        <f>VLOOKUP(AX254,[1]Hoja2!$B$2:$AO$762,28,FALSE)</f>
        <v>0.3833333333333333</v>
      </c>
      <c r="AK254" s="10" t="str">
        <f>VLOOKUP(AX254,[1]Hoja2!$B$2:$AO$762,19,FALSE)</f>
        <v>High End Cut Sheet</v>
      </c>
      <c r="AL254">
        <f t="shared" si="108"/>
        <v>0</v>
      </c>
      <c r="AM254">
        <f t="shared" si="109"/>
        <v>0</v>
      </c>
      <c r="AN254">
        <f t="shared" si="110"/>
        <v>0</v>
      </c>
      <c r="AO254">
        <f t="shared" si="111"/>
        <v>0</v>
      </c>
      <c r="AP254">
        <f t="shared" si="112"/>
        <v>1</v>
      </c>
      <c r="AQ254">
        <f t="shared" si="113"/>
        <v>0</v>
      </c>
      <c r="AR254">
        <f>+INDEX([1]Hoja2!$AM$2:$AM$841,MATCH(B254,[1]Hoja2!$C$2:$C$841,0))</f>
        <v>1287</v>
      </c>
      <c r="AS254" t="str">
        <f t="shared" si="114"/>
        <v>0UHA0020044</v>
      </c>
      <c r="AT254" s="2">
        <f>IFERROR(VLOOKUP(AS254,[1]Hoja2!$A$1:$AM$841,38,FALSE),"n/a")</f>
        <v>0</v>
      </c>
      <c r="AU254" s="8">
        <f t="shared" si="107"/>
        <v>3</v>
      </c>
      <c r="AV254">
        <f>VLOOKUP(B254,[1]Hoja2!$C$2:$AO$762,39,FALSE)</f>
        <v>3</v>
      </c>
      <c r="AW254">
        <f>IF(AU254=AV254,VLOOKUP(B254,[1]Hoja2!$C$2:$AO$762,37,FALSE),IF(AV254&lt;2,VLOOKUP(B254,[1]Hoja2!$C$2:$AO$762,37,FALSE)))</f>
        <v>1287</v>
      </c>
      <c r="AX254" t="str">
        <f>B254 &amp; COUNTIF(B$2:B254, B254)</f>
        <v>0UHA0020042</v>
      </c>
      <c r="AY254" s="10">
        <f>VLOOKUP(AX254,[1]Hoja2!$B$2:$AO$762,38,FALSE)</f>
        <v>2252.25</v>
      </c>
      <c r="AZ254" s="9">
        <f t="shared" si="121"/>
        <v>0</v>
      </c>
      <c r="BA254">
        <f t="shared" si="145"/>
        <v>4</v>
      </c>
      <c r="BB254">
        <f t="shared" si="146"/>
        <v>0.47777766666666666</v>
      </c>
      <c r="BC254">
        <f t="shared" si="147"/>
        <v>4</v>
      </c>
    </row>
    <row r="255" spans="1:55" x14ac:dyDescent="0.25">
      <c r="A255">
        <v>69139</v>
      </c>
      <c r="B255" t="s">
        <v>234</v>
      </c>
      <c r="C255">
        <v>2019</v>
      </c>
      <c r="D255" t="s">
        <v>37</v>
      </c>
      <c r="E255" t="s">
        <v>38</v>
      </c>
      <c r="F255">
        <v>4</v>
      </c>
      <c r="G255" t="s">
        <v>40</v>
      </c>
      <c r="H255">
        <v>1.066667</v>
      </c>
      <c r="I255" t="s">
        <v>71</v>
      </c>
      <c r="J255">
        <v>468</v>
      </c>
      <c r="K255">
        <v>715</v>
      </c>
      <c r="L255">
        <v>0</v>
      </c>
      <c r="M255">
        <v>0</v>
      </c>
      <c r="N255">
        <v>0</v>
      </c>
      <c r="O255">
        <v>0.6</v>
      </c>
      <c r="P255">
        <v>0.8</v>
      </c>
      <c r="Q255">
        <v>1.05</v>
      </c>
      <c r="R255" t="s">
        <v>46</v>
      </c>
      <c r="S255">
        <v>5</v>
      </c>
      <c r="T255">
        <v>9</v>
      </c>
      <c r="U255" t="s">
        <v>47</v>
      </c>
      <c r="V255" t="s">
        <v>34</v>
      </c>
      <c r="W255" t="s">
        <v>50</v>
      </c>
      <c r="X255">
        <v>2019</v>
      </c>
      <c r="Y255" t="s">
        <v>37</v>
      </c>
      <c r="Z255" t="s">
        <v>38</v>
      </c>
      <c r="AA255">
        <v>9</v>
      </c>
      <c r="AB255">
        <v>0</v>
      </c>
      <c r="AC255">
        <v>41</v>
      </c>
      <c r="AD255">
        <v>0.8</v>
      </c>
      <c r="AE255">
        <v>0.21333340000000001</v>
      </c>
      <c r="AF255">
        <v>572</v>
      </c>
      <c r="AG255" s="2">
        <f>IFERROR(VLOOKUP(B255,[1]Hoja2!$C$1:$AM$841,37,FALSE),"n/a")</f>
        <v>572.00000000000011</v>
      </c>
      <c r="AH255" s="10">
        <f>VLOOKUP(AX255,[1]Hoja2!$B$2:$AO$762,17,FALSE)</f>
        <v>41</v>
      </c>
      <c r="AI255" s="10">
        <f>VLOOKUP(AX255,[1]Hoja2!$B$2:$AO$762,23,FALSE)</f>
        <v>0.8</v>
      </c>
      <c r="AJ255" s="10">
        <f>VLOOKUP(AX255,[1]Hoja2!$B$2:$AO$762,28,FALSE)</f>
        <v>0.26600000000000001</v>
      </c>
      <c r="AK255" s="10" t="str">
        <f>VLOOKUP(AX255,[1]Hoja2!$B$2:$AO$762,19,FALSE)</f>
        <v>Entry Mono Printers</v>
      </c>
      <c r="AL255">
        <f t="shared" si="108"/>
        <v>1</v>
      </c>
      <c r="AM255">
        <f t="shared" si="109"/>
        <v>1</v>
      </c>
      <c r="AN255">
        <f t="shared" si="110"/>
        <v>1</v>
      </c>
      <c r="AO255">
        <f t="shared" si="111"/>
        <v>0</v>
      </c>
      <c r="AP255">
        <f t="shared" si="112"/>
        <v>1</v>
      </c>
      <c r="AQ255">
        <f t="shared" si="113"/>
        <v>0</v>
      </c>
      <c r="AR255">
        <f>+INDEX([1]Hoja2!$AM$2:$AM$841,MATCH(B255,[1]Hoja2!$C$2:$C$841,0))</f>
        <v>572.00000000000011</v>
      </c>
      <c r="AS255" t="str">
        <f t="shared" si="114"/>
        <v>0A4T5576154</v>
      </c>
      <c r="AT255" s="2">
        <f>IFERROR(VLOOKUP(AS255,[1]Hoja2!$A$1:$AM$841,38,FALSE),"n/a")</f>
        <v>0</v>
      </c>
      <c r="AU255" s="8">
        <f t="shared" si="107"/>
        <v>1</v>
      </c>
      <c r="AV255">
        <f>VLOOKUP(B255,[1]Hoja2!$C$2:$AO$762,39,FALSE)</f>
        <v>1</v>
      </c>
      <c r="AW255">
        <f>IF(AU255=AV255,VLOOKUP(B255,[1]Hoja2!$C$2:$AO$762,37,FALSE),IF(AV255&lt;2,VLOOKUP(B255,[1]Hoja2!$C$2:$AO$762,37,FALSE)))</f>
        <v>572.00000000000011</v>
      </c>
      <c r="AX255" t="str">
        <f>B255 &amp; COUNTIF(B$2:B255, B255)</f>
        <v>0A4T5576151</v>
      </c>
      <c r="AY255" s="10">
        <f>VLOOKUP(AX255,[1]Hoja2!$B$2:$AO$762,38,FALSE)</f>
        <v>572.00000000000011</v>
      </c>
      <c r="AZ255" s="9">
        <f t="shared" si="121"/>
        <v>0</v>
      </c>
      <c r="BA255">
        <f t="shared" si="145"/>
        <v>0</v>
      </c>
      <c r="BB255">
        <f t="shared" si="146"/>
        <v>-5.2666600000000008E-2</v>
      </c>
      <c r="BC255">
        <f t="shared" si="147"/>
        <v>0</v>
      </c>
    </row>
    <row r="256" spans="1:55" x14ac:dyDescent="0.25">
      <c r="A256">
        <v>69143</v>
      </c>
      <c r="B256" t="s">
        <v>253</v>
      </c>
      <c r="C256">
        <v>2019</v>
      </c>
      <c r="D256" t="s">
        <v>37</v>
      </c>
      <c r="E256" t="s">
        <v>38</v>
      </c>
      <c r="F256">
        <v>4</v>
      </c>
      <c r="G256" t="s">
        <v>40</v>
      </c>
      <c r="H256">
        <v>0.23333329999999999</v>
      </c>
      <c r="I256" t="s">
        <v>58</v>
      </c>
      <c r="J256">
        <v>655</v>
      </c>
      <c r="K256">
        <v>1365</v>
      </c>
      <c r="L256">
        <v>0</v>
      </c>
      <c r="M256">
        <v>0</v>
      </c>
      <c r="N256">
        <v>0.6</v>
      </c>
      <c r="O256">
        <v>0.8</v>
      </c>
      <c r="P256">
        <v>1.05</v>
      </c>
      <c r="Q256">
        <v>1.1000000000000001</v>
      </c>
      <c r="R256" t="s">
        <v>46</v>
      </c>
      <c r="S256">
        <v>5</v>
      </c>
      <c r="T256">
        <v>9</v>
      </c>
      <c r="U256" t="s">
        <v>47</v>
      </c>
      <c r="V256" t="s">
        <v>58</v>
      </c>
      <c r="W256" t="s">
        <v>61</v>
      </c>
      <c r="X256">
        <v>2019</v>
      </c>
      <c r="Y256" t="s">
        <v>37</v>
      </c>
      <c r="Z256" t="s">
        <v>38</v>
      </c>
      <c r="AA256">
        <v>4</v>
      </c>
      <c r="AB256">
        <v>0</v>
      </c>
      <c r="AC256">
        <v>8</v>
      </c>
      <c r="AD256">
        <v>0.6</v>
      </c>
      <c r="AE256">
        <v>4.6666659999999999E-2</v>
      </c>
      <c r="AF256">
        <v>819</v>
      </c>
      <c r="AG256" s="2">
        <f>IFERROR(VLOOKUP(B256,[1]Hoja2!$C$1:$AM$841,37,FALSE),"n/a")</f>
        <v>819</v>
      </c>
      <c r="AH256" s="10">
        <f>VLOOKUP(AX256,[1]Hoja2!$B$2:$AO$762,17,FALSE)</f>
        <v>9</v>
      </c>
      <c r="AI256" s="10">
        <f>VLOOKUP(AX256,[1]Hoja2!$B$2:$AO$762,23,FALSE)</f>
        <v>0.6</v>
      </c>
      <c r="AJ256" s="10">
        <f>VLOOKUP(AX256,[1]Hoja2!$B$2:$AO$762,28,FALSE)</f>
        <v>9.1999999999999998E-2</v>
      </c>
      <c r="AK256" s="10" t="str">
        <f>VLOOKUP(AX256,[1]Hoja2!$B$2:$AO$762,19,FALSE)</f>
        <v>Departmental Digital</v>
      </c>
      <c r="AL256">
        <f t="shared" si="108"/>
        <v>1</v>
      </c>
      <c r="AM256">
        <f t="shared" si="109"/>
        <v>0</v>
      </c>
      <c r="AN256">
        <f t="shared" si="110"/>
        <v>1</v>
      </c>
      <c r="AO256">
        <f t="shared" si="111"/>
        <v>0</v>
      </c>
      <c r="AP256">
        <f t="shared" si="112"/>
        <v>1</v>
      </c>
      <c r="AQ256">
        <f t="shared" si="113"/>
        <v>0</v>
      </c>
      <c r="AR256">
        <f>+INDEX([1]Hoja2!$AM$2:$AM$841,MATCH(B256,[1]Hoja2!$C$2:$C$841,0))</f>
        <v>819</v>
      </c>
      <c r="AS256" t="str">
        <f t="shared" si="114"/>
        <v>0EX96647804</v>
      </c>
      <c r="AT256" s="2">
        <f>IFERROR(VLOOKUP(AS256,[1]Hoja2!$A$1:$AM$841,38,FALSE),"n/a")</f>
        <v>0</v>
      </c>
      <c r="AU256" s="8">
        <f t="shared" si="107"/>
        <v>2</v>
      </c>
      <c r="AV256">
        <f>VLOOKUP(B256,[1]Hoja2!$C$2:$AO$762,39,FALSE)</f>
        <v>1</v>
      </c>
      <c r="AW256">
        <f>IF(AU256=AV256,VLOOKUP(B256,[1]Hoja2!$C$2:$AO$762,37,FALSE),IF(AV256&lt;2,VLOOKUP(B256,[1]Hoja2!$C$2:$AO$762,37,FALSE)))</f>
        <v>819</v>
      </c>
      <c r="AX256" t="str">
        <f>B256 &amp; COUNTIF(B$2:B256, B256)</f>
        <v>0EX96647801</v>
      </c>
      <c r="AY256" s="10">
        <f>VLOOKUP(AX256,[1]Hoja2!$B$2:$AO$762,38,FALSE)</f>
        <v>819</v>
      </c>
      <c r="AZ256" s="9">
        <f t="shared" si="121"/>
        <v>0</v>
      </c>
      <c r="BA256">
        <f t="shared" si="145"/>
        <v>0</v>
      </c>
      <c r="BB256">
        <f t="shared" si="146"/>
        <v>-4.533334E-2</v>
      </c>
      <c r="BC256">
        <f t="shared" si="147"/>
        <v>0</v>
      </c>
    </row>
    <row r="257" spans="1:55" hidden="1" x14ac:dyDescent="0.25">
      <c r="A257">
        <v>69148</v>
      </c>
      <c r="B257" t="s">
        <v>744</v>
      </c>
      <c r="C257">
        <v>2019</v>
      </c>
      <c r="D257" t="s">
        <v>37</v>
      </c>
      <c r="E257" t="s">
        <v>38</v>
      </c>
      <c r="F257">
        <v>4</v>
      </c>
      <c r="G257" t="s">
        <v>44</v>
      </c>
      <c r="H257">
        <v>0</v>
      </c>
      <c r="I257" t="s">
        <v>116</v>
      </c>
      <c r="J257">
        <v>655</v>
      </c>
      <c r="K257">
        <v>1365</v>
      </c>
      <c r="L257">
        <v>0</v>
      </c>
      <c r="M257">
        <v>0</v>
      </c>
      <c r="N257">
        <v>0.6</v>
      </c>
      <c r="O257">
        <v>0.8</v>
      </c>
      <c r="P257">
        <v>1.05</v>
      </c>
      <c r="Q257">
        <v>1.1000000000000001</v>
      </c>
      <c r="R257" t="s">
        <v>46</v>
      </c>
      <c r="S257">
        <v>5</v>
      </c>
      <c r="T257">
        <v>9</v>
      </c>
      <c r="U257" t="s">
        <v>47</v>
      </c>
      <c r="V257" t="s">
        <v>45</v>
      </c>
      <c r="W257" t="s">
        <v>50</v>
      </c>
      <c r="X257">
        <v>2019</v>
      </c>
      <c r="Y257" t="s">
        <v>37</v>
      </c>
      <c r="Z257" t="s">
        <v>38</v>
      </c>
      <c r="AA257">
        <v>4</v>
      </c>
      <c r="AB257">
        <v>1</v>
      </c>
      <c r="AC257">
        <v>21</v>
      </c>
      <c r="AD257">
        <v>0</v>
      </c>
      <c r="AE257">
        <v>0</v>
      </c>
      <c r="AF257">
        <v>0</v>
      </c>
      <c r="AG257" s="2" t="str">
        <f>IFERROR(VLOOKUP(B257,[1]Hoja2!$C$1:$AM$841,37,FALSE),"n/a")</f>
        <v>n/a</v>
      </c>
      <c r="AH257" s="10" t="e">
        <f>VLOOKUP(AX257,[1]Hoja2!$B$2:$AO$762,17,FALSE)</f>
        <v>#N/A</v>
      </c>
      <c r="AI257" s="10" t="e">
        <f>VLOOKUP(AX257,[1]Hoja2!$B$2:$AO$762,23,FALSE)</f>
        <v>#N/A</v>
      </c>
      <c r="AJ257" s="10" t="e">
        <f>VLOOKUP(AX257,[1]Hoja2!$B$2:$AO$762,28,FALSE)</f>
        <v>#N/A</v>
      </c>
      <c r="AK257" s="10" t="e">
        <f>VLOOKUP(AX257,[1]Hoja2!$B$2:$AO$762,19,FALSE)</f>
        <v>#N/A</v>
      </c>
      <c r="AL257" t="e">
        <f t="shared" si="108"/>
        <v>#N/A</v>
      </c>
      <c r="AM257" t="e">
        <f t="shared" si="109"/>
        <v>#N/A</v>
      </c>
      <c r="AN257" t="e">
        <f t="shared" si="110"/>
        <v>#N/A</v>
      </c>
      <c r="AO257" t="e">
        <f t="shared" si="111"/>
        <v>#N/A</v>
      </c>
      <c r="AP257" t="e">
        <f t="shared" si="112"/>
        <v>#N/A</v>
      </c>
      <c r="AQ257" t="str">
        <f t="shared" si="113"/>
        <v>n/a</v>
      </c>
      <c r="AR257" t="e">
        <f>+INDEX([1]DETALLE!$AK$2:$AK$841,MATCH(B257,[1]DETALLE!$A$2:$A$841,0))</f>
        <v>#N/A</v>
      </c>
      <c r="AS257" t="str">
        <f>CONCATENATE(B257)</f>
        <v>0Y4X849017</v>
      </c>
      <c r="AT257" s="2" t="str">
        <f>IF(IFERROR(VLOOKUP(AS257,[1]Hoja2!$C$1:$AM$841,37,FALSE),"n/a")&lt;&gt;"n/a","a","n/a")</f>
        <v>n/a</v>
      </c>
      <c r="AU257" s="8">
        <f t="shared" si="107"/>
        <v>2</v>
      </c>
      <c r="AV257" t="e">
        <f>VLOOKUP(B257,[1]Hoja2!$C$2:$AO$762,39,FALSE)</f>
        <v>#N/A</v>
      </c>
      <c r="AW257" t="e">
        <f>IF(AU257=AV257,VLOOKUP(B257,[1]Hoja2!$C$2:$AO$762,37,FALSE),IF(AV257&lt;2,VLOOKUP(B257,[1]Hoja2!$C$2:$AO$762,37,FALSE)))</f>
        <v>#N/A</v>
      </c>
      <c r="AX257" t="str">
        <f>B257 &amp; COUNTIF(B$2:B257, B257)</f>
        <v>0Y4X8490171</v>
      </c>
      <c r="AY257" t="e">
        <f>VLOOKUP(AX257,[1]Hoja2!$B$2:$AO$762,38,FALSE)</f>
        <v>#N/A</v>
      </c>
      <c r="AZ257" s="9" t="e">
        <f t="shared" si="121"/>
        <v>#N/A</v>
      </c>
    </row>
    <row r="258" spans="1:55" x14ac:dyDescent="0.25">
      <c r="A258">
        <v>69149</v>
      </c>
      <c r="B258" t="s">
        <v>250</v>
      </c>
      <c r="C258">
        <v>2019</v>
      </c>
      <c r="D258" t="s">
        <v>37</v>
      </c>
      <c r="E258" t="s">
        <v>38</v>
      </c>
      <c r="F258">
        <v>4</v>
      </c>
      <c r="G258" t="s">
        <v>40</v>
      </c>
      <c r="H258">
        <v>0.35</v>
      </c>
      <c r="I258" t="s">
        <v>58</v>
      </c>
      <c r="J258">
        <v>655</v>
      </c>
      <c r="K258">
        <v>1365</v>
      </c>
      <c r="L258">
        <v>0</v>
      </c>
      <c r="M258">
        <v>0</v>
      </c>
      <c r="N258">
        <v>0.6</v>
      </c>
      <c r="O258">
        <v>0.8</v>
      </c>
      <c r="P258">
        <v>1.05</v>
      </c>
      <c r="Q258">
        <v>1.1000000000000001</v>
      </c>
      <c r="R258" t="s">
        <v>46</v>
      </c>
      <c r="S258">
        <v>5</v>
      </c>
      <c r="T258">
        <v>9</v>
      </c>
      <c r="U258" t="s">
        <v>47</v>
      </c>
      <c r="V258" t="s">
        <v>58</v>
      </c>
      <c r="W258" t="s">
        <v>73</v>
      </c>
      <c r="X258">
        <v>2019</v>
      </c>
      <c r="Y258" t="s">
        <v>37</v>
      </c>
      <c r="Z258" t="s">
        <v>38</v>
      </c>
      <c r="AA258">
        <v>4</v>
      </c>
      <c r="AB258">
        <v>0</v>
      </c>
      <c r="AC258">
        <v>42</v>
      </c>
      <c r="AD258">
        <v>1.05</v>
      </c>
      <c r="AE258">
        <v>7.0000000000000007E-2</v>
      </c>
      <c r="AF258">
        <v>1433.25</v>
      </c>
      <c r="AG258" s="2">
        <f>IFERROR(VLOOKUP(B258,[1]Hoja2!$C$1:$AM$841,37,FALSE),"n/a")</f>
        <v>819</v>
      </c>
      <c r="AH258" s="10">
        <f>VLOOKUP(AX258,[1]Hoja2!$B$2:$AO$762,17,FALSE)</f>
        <v>11</v>
      </c>
      <c r="AI258" s="10">
        <f>VLOOKUP(AX258,[1]Hoja2!$B$2:$AO$762,23,FALSE)</f>
        <v>0.6</v>
      </c>
      <c r="AJ258" s="10">
        <f>VLOOKUP(AX258,[1]Hoja2!$B$2:$AO$762,28,FALSE)</f>
        <v>6.4000000000000001E-2</v>
      </c>
      <c r="AK258" s="10" t="str">
        <f>VLOOKUP(AX258,[1]Hoja2!$B$2:$AO$762,19,FALSE)</f>
        <v>Departmental Digital</v>
      </c>
      <c r="AL258">
        <f t="shared" si="108"/>
        <v>0</v>
      </c>
      <c r="AM258">
        <f t="shared" si="109"/>
        <v>0</v>
      </c>
      <c r="AN258">
        <f t="shared" si="110"/>
        <v>0</v>
      </c>
      <c r="AO258">
        <f t="shared" si="111"/>
        <v>0</v>
      </c>
      <c r="AP258">
        <f t="shared" si="112"/>
        <v>1</v>
      </c>
      <c r="AQ258">
        <f t="shared" si="113"/>
        <v>0</v>
      </c>
      <c r="AR258">
        <f>+INDEX([1]Hoja2!$AM$2:$AM$841,MATCH(B258,[1]Hoja2!$C$2:$C$841,0))</f>
        <v>819</v>
      </c>
      <c r="AS258" t="str">
        <f t="shared" si="114"/>
        <v>0EX92931594</v>
      </c>
      <c r="AT258" s="2">
        <f>IFERROR(VLOOKUP(AS258,[1]Hoja2!$A$1:$AM$841,38,FALSE),"n/a")</f>
        <v>0</v>
      </c>
      <c r="AU258" s="8">
        <f t="shared" ref="AU258:AU321" si="148">COUNTIF($B$2:$B$1228,B258)</f>
        <v>3</v>
      </c>
      <c r="AV258">
        <f>VLOOKUP(B258,[1]Hoja2!$C$2:$AO$762,39,FALSE)</f>
        <v>3</v>
      </c>
      <c r="AW258">
        <f>IF(AU258=AV258,VLOOKUP(B258,[1]Hoja2!$C$2:$AO$762,37,FALSE),IF(AV258&lt;2,VLOOKUP(B258,[1]Hoja2!$C$2:$AO$762,37,FALSE)))</f>
        <v>819</v>
      </c>
      <c r="AX258" t="str">
        <f>B258 &amp; COUNTIF(B$2:B258, B258)</f>
        <v>0EX92931591</v>
      </c>
      <c r="AY258" s="10">
        <f>VLOOKUP(AX258,[1]Hoja2!$B$2:$AO$762,38,FALSE)</f>
        <v>819</v>
      </c>
      <c r="AZ258" s="9">
        <f t="shared" si="121"/>
        <v>0</v>
      </c>
      <c r="BA258">
        <f t="shared" ref="BA258:BA262" si="149">IF(Q258="NA",2,IF(OR(G258="INSTALACION NUEVA",G258="Mantenimiento preventivo"),3,IF(AND(AC258&lt;AH258,AL258&lt;&gt;1),4,IF(AY258&gt;AF258,1,0))))</f>
        <v>0</v>
      </c>
      <c r="BB258">
        <f t="shared" ref="BB258:BB262" si="150">AE258-AJ258</f>
        <v>6.0000000000000053E-3</v>
      </c>
      <c r="BC258">
        <f t="shared" ref="BC258:BC262" si="151">+_xlfn.IFS(Q258="NA",2,OR(G258="INSTALACION NUEVA",G258="Mantenimiento preventivo"),3,AND(AC258&lt;AH258,AL258&lt;&gt;1),4,AY258&gt;AF258,1,TRUE,0)</f>
        <v>0</v>
      </c>
    </row>
    <row r="259" spans="1:55" x14ac:dyDescent="0.25">
      <c r="A259">
        <v>69150</v>
      </c>
      <c r="B259" t="s">
        <v>109</v>
      </c>
      <c r="C259">
        <v>2019</v>
      </c>
      <c r="D259" t="s">
        <v>37</v>
      </c>
      <c r="E259" t="s">
        <v>38</v>
      </c>
      <c r="F259">
        <v>4</v>
      </c>
      <c r="G259" t="s">
        <v>40</v>
      </c>
      <c r="H259">
        <v>0.95</v>
      </c>
      <c r="I259" t="s">
        <v>58</v>
      </c>
      <c r="J259">
        <v>655</v>
      </c>
      <c r="K259">
        <v>1365</v>
      </c>
      <c r="L259">
        <v>0</v>
      </c>
      <c r="M259">
        <v>0</v>
      </c>
      <c r="N259">
        <v>0.6</v>
      </c>
      <c r="O259">
        <v>0.8</v>
      </c>
      <c r="P259">
        <v>1.05</v>
      </c>
      <c r="Q259">
        <v>1.1000000000000001</v>
      </c>
      <c r="R259" t="s">
        <v>46</v>
      </c>
      <c r="S259">
        <v>5</v>
      </c>
      <c r="T259">
        <v>9</v>
      </c>
      <c r="U259" t="s">
        <v>47</v>
      </c>
      <c r="V259" t="s">
        <v>45</v>
      </c>
      <c r="W259" t="s">
        <v>73</v>
      </c>
      <c r="X259">
        <v>2019</v>
      </c>
      <c r="Y259" t="s">
        <v>37</v>
      </c>
      <c r="Z259" t="s">
        <v>38</v>
      </c>
      <c r="AA259">
        <v>4</v>
      </c>
      <c r="AB259">
        <v>0</v>
      </c>
      <c r="AC259">
        <v>3</v>
      </c>
      <c r="AD259">
        <v>0</v>
      </c>
      <c r="AE259">
        <v>0.19</v>
      </c>
      <c r="AF259">
        <v>0</v>
      </c>
      <c r="AG259" s="2">
        <f>IFERROR(VLOOKUP(B259,[1]Hoja2!$C$1:$AM$841,37,FALSE),"n/a")</f>
        <v>0</v>
      </c>
      <c r="AH259" s="10">
        <f>VLOOKUP(AX259,[1]Hoja2!$B$2:$AO$762,17,FALSE)</f>
        <v>4</v>
      </c>
      <c r="AI259" s="10">
        <f>VLOOKUP(AX259,[1]Hoja2!$B$2:$AO$762,23,FALSE)</f>
        <v>0</v>
      </c>
      <c r="AJ259" s="10">
        <f>VLOOKUP(AX259,[1]Hoja2!$B$2:$AO$762,28,FALSE)</f>
        <v>0.97200000000000009</v>
      </c>
      <c r="AK259" s="10" t="str">
        <f>VLOOKUP(AX259,[1]Hoja2!$B$2:$AO$762,19,FALSE)</f>
        <v>Departmental Digital</v>
      </c>
      <c r="AL259">
        <f t="shared" ref="AL259:AL322" si="152">IF(AF259=AY259,1,0)</f>
        <v>1</v>
      </c>
      <c r="AM259">
        <f t="shared" ref="AM259:AM322" si="153">IF(AC259=AH259,1,0)</f>
        <v>0</v>
      </c>
      <c r="AN259">
        <f t="shared" ref="AN259:AN322" si="154">IF(AD259=AI259,1,0)</f>
        <v>1</v>
      </c>
      <c r="AO259">
        <f t="shared" ref="AO259:AO322" si="155">IF(AE259=AJ259,1,0)</f>
        <v>0</v>
      </c>
      <c r="AP259">
        <f t="shared" ref="AP259:AP322" si="156">IF(I259=AK259,1,0)</f>
        <v>1</v>
      </c>
      <c r="AQ259">
        <f t="shared" ref="AQ259:AQ322" si="157">+_xlfn.IFS(AG259="n/a","n/a",AG259&gt;AF259,1,TRUE,0)</f>
        <v>0</v>
      </c>
      <c r="AR259">
        <f>+INDEX([1]Hoja2!$AM$2:$AM$841,MATCH(B259,[1]Hoja2!$C$2:$C$841,0))</f>
        <v>0</v>
      </c>
      <c r="AS259" t="str">
        <f>CONCATENATE(B259,F259)</f>
        <v>03AG8803774</v>
      </c>
      <c r="AT259" s="2">
        <f>IFERROR(VLOOKUP(AS259,[1]Hoja2!$A$1:$AM$841,38,FALSE),"n/a")</f>
        <v>0</v>
      </c>
      <c r="AU259" s="8">
        <f t="shared" si="148"/>
        <v>4</v>
      </c>
      <c r="AV259">
        <f>VLOOKUP(B259,[1]Hoja2!$C$2:$AO$762,39,FALSE)</f>
        <v>4</v>
      </c>
      <c r="AW259">
        <f>IF(AU259=AV259,VLOOKUP(B259,[1]Hoja2!$C$2:$AO$762,37,FALSE),IF(AV259&lt;2,VLOOKUP(B259,[1]Hoja2!$C$2:$AO$762,37,FALSE)))</f>
        <v>0</v>
      </c>
      <c r="AX259" t="str">
        <f>B259 &amp; COUNTIF(B$2:B259, B259)</f>
        <v>03AG8803772</v>
      </c>
      <c r="AY259" s="10">
        <f>VLOOKUP(AX259,[1]Hoja2!$B$2:$AO$762,38,FALSE)</f>
        <v>0</v>
      </c>
      <c r="AZ259" s="9">
        <f t="shared" si="121"/>
        <v>0</v>
      </c>
      <c r="BA259">
        <f t="shared" si="149"/>
        <v>0</v>
      </c>
      <c r="BB259">
        <f t="shared" si="150"/>
        <v>-0.78200000000000003</v>
      </c>
      <c r="BC259">
        <f t="shared" si="151"/>
        <v>0</v>
      </c>
    </row>
    <row r="260" spans="1:55" x14ac:dyDescent="0.25">
      <c r="A260">
        <v>69152</v>
      </c>
      <c r="B260" t="s">
        <v>239</v>
      </c>
      <c r="C260">
        <v>2019</v>
      </c>
      <c r="D260" t="s">
        <v>37</v>
      </c>
      <c r="E260" t="s">
        <v>38</v>
      </c>
      <c r="F260">
        <v>4</v>
      </c>
      <c r="G260" t="s">
        <v>40</v>
      </c>
      <c r="H260">
        <v>1.266667</v>
      </c>
      <c r="I260" t="s">
        <v>45</v>
      </c>
      <c r="J260">
        <v>803</v>
      </c>
      <c r="K260">
        <v>1573</v>
      </c>
      <c r="L260">
        <v>0.2</v>
      </c>
      <c r="M260">
        <v>0.6</v>
      </c>
      <c r="N260">
        <v>0.8</v>
      </c>
      <c r="O260">
        <v>1.05</v>
      </c>
      <c r="P260">
        <v>1.1000000000000001</v>
      </c>
      <c r="Q260">
        <v>1.1499999999999999</v>
      </c>
      <c r="R260" t="s">
        <v>46</v>
      </c>
      <c r="S260">
        <v>4</v>
      </c>
      <c r="T260">
        <v>6</v>
      </c>
      <c r="U260" t="s">
        <v>47</v>
      </c>
      <c r="V260" t="s">
        <v>48</v>
      </c>
      <c r="W260" t="s">
        <v>42</v>
      </c>
      <c r="X260">
        <v>2019</v>
      </c>
      <c r="Y260" t="s">
        <v>37</v>
      </c>
      <c r="Z260" t="s">
        <v>38</v>
      </c>
      <c r="AA260">
        <v>9</v>
      </c>
      <c r="AB260">
        <v>0</v>
      </c>
      <c r="AC260">
        <v>43</v>
      </c>
      <c r="AD260">
        <v>1.1000000000000001</v>
      </c>
      <c r="AE260">
        <v>0.31666675</v>
      </c>
      <c r="AF260">
        <v>1730.3</v>
      </c>
      <c r="AG260" s="2">
        <f>IFERROR(VLOOKUP(B260,[1]Hoja2!$C$1:$AM$841,37,FALSE),"n/a")</f>
        <v>1651.6500000000003</v>
      </c>
      <c r="AH260" s="10">
        <f>VLOOKUP(AX260,[1]Hoja2!$B$2:$AO$762,17,FALSE)</f>
        <v>25</v>
      </c>
      <c r="AI260" s="10">
        <f>VLOOKUP(AX260,[1]Hoja2!$B$2:$AO$762,23,FALSE)</f>
        <v>1.05</v>
      </c>
      <c r="AJ260" s="10">
        <f>VLOOKUP(AX260,[1]Hoja2!$B$2:$AO$762,28,FALSE)</f>
        <v>0.66</v>
      </c>
      <c r="AK260" s="10" t="str">
        <f>VLOOKUP(AX260,[1]Hoja2!$B$2:$AO$762,19,FALSE)</f>
        <v>Light Production Digital Business</v>
      </c>
      <c r="AL260">
        <f t="shared" si="152"/>
        <v>0</v>
      </c>
      <c r="AM260">
        <f t="shared" si="153"/>
        <v>0</v>
      </c>
      <c r="AN260">
        <f t="shared" si="154"/>
        <v>0</v>
      </c>
      <c r="AO260">
        <f t="shared" si="155"/>
        <v>0</v>
      </c>
      <c r="AP260">
        <f t="shared" si="156"/>
        <v>1</v>
      </c>
      <c r="AQ260">
        <f t="shared" si="157"/>
        <v>0</v>
      </c>
      <c r="AR260">
        <f>+INDEX([1]Hoja2!$AM$2:$AM$841,MATCH(B260,[1]Hoja2!$C$2:$C$841,0))</f>
        <v>1651.6500000000003</v>
      </c>
      <c r="AS260" t="str">
        <f>CONCATENATE(B260,F260)</f>
        <v>0BG09736874</v>
      </c>
      <c r="AT260" s="2">
        <f>IFERROR(VLOOKUP(AS260,[1]Hoja2!$A$1:$AM$841,38,FALSE),"n/a")</f>
        <v>0</v>
      </c>
      <c r="AU260" s="8">
        <f t="shared" si="148"/>
        <v>2</v>
      </c>
      <c r="AV260">
        <f>VLOOKUP(B260,[1]Hoja2!$C$2:$AO$762,39,FALSE)</f>
        <v>2</v>
      </c>
      <c r="AW260">
        <f>IF(AU260=AV260,VLOOKUP(B260,[1]Hoja2!$C$2:$AO$762,37,FALSE),IF(AV260&lt;2,VLOOKUP(B260,[1]Hoja2!$C$2:$AO$762,37,FALSE)))</f>
        <v>1651.6500000000003</v>
      </c>
      <c r="AX260" t="str">
        <f>B260 &amp; COUNTIF(B$2:B260, B260)</f>
        <v>0BG09736871</v>
      </c>
      <c r="AY260" s="10">
        <f>VLOOKUP(AX260,[1]Hoja2!$B$2:$AO$762,38,FALSE)</f>
        <v>1651.6500000000003</v>
      </c>
      <c r="AZ260" s="9">
        <f t="shared" si="121"/>
        <v>0</v>
      </c>
      <c r="BA260">
        <f t="shared" si="149"/>
        <v>0</v>
      </c>
      <c r="BB260">
        <f t="shared" si="150"/>
        <v>-0.34333325000000003</v>
      </c>
      <c r="BC260">
        <f t="shared" si="151"/>
        <v>0</v>
      </c>
    </row>
    <row r="261" spans="1:55" x14ac:dyDescent="0.25">
      <c r="A261">
        <v>69154</v>
      </c>
      <c r="B261" t="s">
        <v>238</v>
      </c>
      <c r="C261">
        <v>2019</v>
      </c>
      <c r="D261" t="s">
        <v>37</v>
      </c>
      <c r="E261" t="s">
        <v>38</v>
      </c>
      <c r="F261">
        <v>4</v>
      </c>
      <c r="G261" t="s">
        <v>40</v>
      </c>
      <c r="H261">
        <v>1.766667</v>
      </c>
      <c r="I261" t="s">
        <v>45</v>
      </c>
      <c r="J261">
        <v>803</v>
      </c>
      <c r="K261">
        <v>1573</v>
      </c>
      <c r="L261">
        <v>0.2</v>
      </c>
      <c r="M261">
        <v>0.6</v>
      </c>
      <c r="N261">
        <v>0.8</v>
      </c>
      <c r="O261">
        <v>1.05</v>
      </c>
      <c r="P261">
        <v>1.1000000000000001</v>
      </c>
      <c r="Q261">
        <v>1.1499999999999999</v>
      </c>
      <c r="R261" t="s">
        <v>46</v>
      </c>
      <c r="S261">
        <v>4</v>
      </c>
      <c r="T261">
        <v>6</v>
      </c>
      <c r="U261" t="s">
        <v>47</v>
      </c>
      <c r="V261" t="s">
        <v>48</v>
      </c>
      <c r="W261" t="s">
        <v>73</v>
      </c>
      <c r="X261">
        <v>2019</v>
      </c>
      <c r="Y261" t="s">
        <v>37</v>
      </c>
      <c r="Z261" t="s">
        <v>38</v>
      </c>
      <c r="AA261">
        <v>4</v>
      </c>
      <c r="AB261">
        <v>0</v>
      </c>
      <c r="AC261">
        <v>192</v>
      </c>
      <c r="AD261">
        <v>1.1499999999999999</v>
      </c>
      <c r="AE261">
        <v>0.44166675</v>
      </c>
      <c r="AF261">
        <v>1808.95</v>
      </c>
      <c r="AG261" s="2">
        <f>IFERROR(VLOOKUP(B261,[1]Hoja2!$C$1:$AM$841,37,FALSE),"n/a")</f>
        <v>1651.6500000000003</v>
      </c>
      <c r="AH261" s="10">
        <f>VLOOKUP(AX261,[1]Hoja2!$B$2:$AO$762,17,FALSE)</f>
        <v>28</v>
      </c>
      <c r="AI261" s="10">
        <f>VLOOKUP(AX261,[1]Hoja2!$B$2:$AO$762,23,FALSE)</f>
        <v>1.05</v>
      </c>
      <c r="AJ261" s="10">
        <f>VLOOKUP(AX261,[1]Hoja2!$B$2:$AO$762,28,FALSE)</f>
        <v>0.59499999999999997</v>
      </c>
      <c r="AK261" s="10" t="str">
        <f>VLOOKUP(AX261,[1]Hoja2!$B$2:$AO$762,19,FALSE)</f>
        <v>Light Production Digital Business</v>
      </c>
      <c r="AL261">
        <f t="shared" si="152"/>
        <v>0</v>
      </c>
      <c r="AM261">
        <f t="shared" si="153"/>
        <v>0</v>
      </c>
      <c r="AN261">
        <f t="shared" si="154"/>
        <v>0</v>
      </c>
      <c r="AO261">
        <f t="shared" si="155"/>
        <v>0</v>
      </c>
      <c r="AP261">
        <f t="shared" si="156"/>
        <v>1</v>
      </c>
      <c r="AQ261">
        <f t="shared" si="157"/>
        <v>0</v>
      </c>
      <c r="AR261">
        <f>+INDEX([1]Hoja2!$AM$2:$AM$841,MATCH(B261,[1]Hoja2!$C$2:$C$841,0))</f>
        <v>1651.6500000000003</v>
      </c>
      <c r="AS261" t="str">
        <f>CONCATENATE(B261,F261)</f>
        <v>0BG09720494</v>
      </c>
      <c r="AT261" s="2">
        <f>IFERROR(VLOOKUP(AS261,[1]Hoja2!$A$1:$AM$841,38,FALSE),"n/a")</f>
        <v>0</v>
      </c>
      <c r="AU261" s="8">
        <f t="shared" si="148"/>
        <v>1</v>
      </c>
      <c r="AV261">
        <f>VLOOKUP(B261,[1]Hoja2!$C$2:$AO$762,39,FALSE)</f>
        <v>1</v>
      </c>
      <c r="AW261">
        <f>IF(AU261=AV261,VLOOKUP(B261,[1]Hoja2!$C$2:$AO$762,37,FALSE),IF(AV261&lt;2,VLOOKUP(B261,[1]Hoja2!$C$2:$AO$762,37,FALSE)))</f>
        <v>1651.6500000000003</v>
      </c>
      <c r="AX261" t="str">
        <f>B261 &amp; COUNTIF(B$2:B261, B261)</f>
        <v>0BG09720491</v>
      </c>
      <c r="AY261" s="10">
        <f>VLOOKUP(AX261,[1]Hoja2!$B$2:$AO$762,38,FALSE)</f>
        <v>1651.6500000000003</v>
      </c>
      <c r="AZ261" s="9">
        <f t="shared" si="121"/>
        <v>0</v>
      </c>
      <c r="BA261">
        <f t="shared" si="149"/>
        <v>0</v>
      </c>
      <c r="BB261">
        <f t="shared" si="150"/>
        <v>-0.15333324999999998</v>
      </c>
      <c r="BC261">
        <f t="shared" si="151"/>
        <v>0</v>
      </c>
    </row>
    <row r="262" spans="1:55" x14ac:dyDescent="0.25">
      <c r="A262">
        <v>69155</v>
      </c>
      <c r="B262" t="s">
        <v>247</v>
      </c>
      <c r="C262">
        <v>2019</v>
      </c>
      <c r="D262" t="s">
        <v>37</v>
      </c>
      <c r="E262" t="s">
        <v>38</v>
      </c>
      <c r="F262">
        <v>4</v>
      </c>
      <c r="G262" t="s">
        <v>40</v>
      </c>
      <c r="H262">
        <v>2.8166669999999998</v>
      </c>
      <c r="I262" t="s">
        <v>54</v>
      </c>
      <c r="J262">
        <v>803</v>
      </c>
      <c r="K262">
        <v>1573</v>
      </c>
      <c r="L262">
        <v>0.2</v>
      </c>
      <c r="M262">
        <v>0.6</v>
      </c>
      <c r="N262">
        <v>0.8</v>
      </c>
      <c r="O262">
        <v>1.05</v>
      </c>
      <c r="P262">
        <v>1.1000000000000001</v>
      </c>
      <c r="Q262">
        <v>1.1499999999999999</v>
      </c>
      <c r="R262" t="s">
        <v>46</v>
      </c>
      <c r="S262">
        <v>4</v>
      </c>
      <c r="T262">
        <v>6</v>
      </c>
      <c r="U262" t="s">
        <v>47</v>
      </c>
      <c r="V262" t="s">
        <v>54</v>
      </c>
      <c r="W262" t="s">
        <v>73</v>
      </c>
      <c r="X262">
        <v>2019</v>
      </c>
      <c r="Y262" t="s">
        <v>37</v>
      </c>
      <c r="Z262" t="s">
        <v>38</v>
      </c>
      <c r="AA262">
        <v>9</v>
      </c>
      <c r="AB262">
        <v>0</v>
      </c>
      <c r="AC262">
        <v>31</v>
      </c>
      <c r="AD262">
        <v>1.1000000000000001</v>
      </c>
      <c r="AE262">
        <v>0.70416674999999995</v>
      </c>
      <c r="AF262">
        <v>1730.3</v>
      </c>
      <c r="AG262" s="2">
        <f>IFERROR(VLOOKUP(B262,[1]Hoja2!$C$1:$AM$841,37,FALSE),"n/a")</f>
        <v>1651.6500000000003</v>
      </c>
      <c r="AH262" s="10">
        <f>VLOOKUP(AX262,[1]Hoja2!$B$2:$AO$762,17,FALSE)</f>
        <v>28</v>
      </c>
      <c r="AI262" s="10">
        <f>VLOOKUP(AX262,[1]Hoja2!$B$2:$AO$762,23,FALSE)</f>
        <v>1.05</v>
      </c>
      <c r="AJ262" s="10">
        <f>VLOOKUP(AX262,[1]Hoja2!$B$2:$AO$762,28,FALSE)</f>
        <v>0.98750000000000004</v>
      </c>
      <c r="AK262" s="10" t="str">
        <f>VLOOKUP(AX262,[1]Hoja2!$B$2:$AO$762,19,FALSE)</f>
        <v>Entry Production Color Low/Mid</v>
      </c>
      <c r="AL262">
        <f t="shared" si="152"/>
        <v>0</v>
      </c>
      <c r="AM262">
        <f t="shared" si="153"/>
        <v>0</v>
      </c>
      <c r="AN262">
        <f t="shared" si="154"/>
        <v>0</v>
      </c>
      <c r="AO262">
        <f t="shared" si="155"/>
        <v>0</v>
      </c>
      <c r="AP262">
        <f t="shared" si="156"/>
        <v>1</v>
      </c>
      <c r="AQ262">
        <f t="shared" si="157"/>
        <v>0</v>
      </c>
      <c r="AR262">
        <f>+INDEX([1]Hoja2!$AM$2:$AM$841,MATCH(B262,[1]Hoja2!$C$2:$C$841,0))</f>
        <v>1651.6500000000003</v>
      </c>
      <c r="AS262" t="str">
        <f>CONCATENATE(B262,F262)</f>
        <v>0E2B6643264</v>
      </c>
      <c r="AT262" s="2">
        <f>IFERROR(VLOOKUP(AS262,[1]Hoja2!$A$1:$AM$841,38,FALSE),"n/a")</f>
        <v>0</v>
      </c>
      <c r="AU262" s="8">
        <f t="shared" si="148"/>
        <v>1</v>
      </c>
      <c r="AV262">
        <f>VLOOKUP(B262,[1]Hoja2!$C$2:$AO$762,39,FALSE)</f>
        <v>1</v>
      </c>
      <c r="AW262">
        <f>IF(AU262=AV262,VLOOKUP(B262,[1]Hoja2!$C$2:$AO$762,37,FALSE),IF(AV262&lt;2,VLOOKUP(B262,[1]Hoja2!$C$2:$AO$762,37,FALSE)))</f>
        <v>1651.6500000000003</v>
      </c>
      <c r="AX262" t="str">
        <f>B262 &amp; COUNTIF(B$2:B262, B262)</f>
        <v>0E2B6643261</v>
      </c>
      <c r="AY262" s="10">
        <f>VLOOKUP(AX262,[1]Hoja2!$B$2:$AO$762,38,FALSE)</f>
        <v>1651.6500000000003</v>
      </c>
      <c r="AZ262" s="9">
        <f t="shared" si="121"/>
        <v>0</v>
      </c>
      <c r="BA262">
        <f t="shared" si="149"/>
        <v>0</v>
      </c>
      <c r="BB262">
        <f t="shared" si="150"/>
        <v>-0.28333325000000009</v>
      </c>
      <c r="BC262">
        <f t="shared" si="151"/>
        <v>0</v>
      </c>
    </row>
    <row r="263" spans="1:55" hidden="1" x14ac:dyDescent="0.25">
      <c r="A263">
        <v>69157</v>
      </c>
      <c r="B263" t="s">
        <v>745</v>
      </c>
      <c r="C263">
        <v>2019</v>
      </c>
      <c r="D263" t="s">
        <v>37</v>
      </c>
      <c r="E263" t="s">
        <v>38</v>
      </c>
      <c r="F263">
        <v>4</v>
      </c>
      <c r="G263" t="s">
        <v>40</v>
      </c>
      <c r="H263">
        <v>0.3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S263" t="s">
        <v>33</v>
      </c>
      <c r="T263" t="s">
        <v>33</v>
      </c>
      <c r="V263" t="s">
        <v>34</v>
      </c>
      <c r="W263" t="s">
        <v>55</v>
      </c>
      <c r="X263">
        <v>2019</v>
      </c>
      <c r="Y263" t="s">
        <v>37</v>
      </c>
      <c r="Z263" t="s">
        <v>38</v>
      </c>
      <c r="AA263">
        <v>4</v>
      </c>
      <c r="AB263" t="s">
        <v>33</v>
      </c>
      <c r="AC263">
        <v>0</v>
      </c>
      <c r="AD263">
        <v>0</v>
      </c>
      <c r="AE263">
        <v>0</v>
      </c>
      <c r="AF263">
        <v>0</v>
      </c>
      <c r="AG263" s="2" t="str">
        <f>IFERROR(VLOOKUP(B263,[1]Hoja2!$C$1:$AM$841,37,FALSE),"n/a")</f>
        <v>n/a</v>
      </c>
      <c r="AH263" s="10" t="e">
        <f>VLOOKUP(AX263,[1]Hoja2!$B$2:$AO$762,17,FALSE)</f>
        <v>#N/A</v>
      </c>
      <c r="AI263" s="10" t="e">
        <f>VLOOKUP(AX263,[1]Hoja2!$B$2:$AO$762,23,FALSE)</f>
        <v>#N/A</v>
      </c>
      <c r="AJ263" s="10" t="e">
        <f>VLOOKUP(AX263,[1]Hoja2!$B$2:$AO$762,28,FALSE)</f>
        <v>#N/A</v>
      </c>
      <c r="AK263" s="10" t="e">
        <f>VLOOKUP(AX263,[1]Hoja2!$B$2:$AO$762,19,FALSE)</f>
        <v>#N/A</v>
      </c>
      <c r="AL263" t="e">
        <f t="shared" si="152"/>
        <v>#N/A</v>
      </c>
      <c r="AM263" t="e">
        <f t="shared" si="153"/>
        <v>#N/A</v>
      </c>
      <c r="AN263" t="e">
        <f t="shared" si="154"/>
        <v>#N/A</v>
      </c>
      <c r="AO263" t="e">
        <f t="shared" si="155"/>
        <v>#N/A</v>
      </c>
      <c r="AP263" t="e">
        <f t="shared" si="156"/>
        <v>#N/A</v>
      </c>
      <c r="AQ263" t="str">
        <f t="shared" si="157"/>
        <v>n/a</v>
      </c>
      <c r="AR263">
        <f>+INDEX([1]DETALLE!$AK$2:$AK$841,MATCH(B263,[1]DETALLE!$A$2:$A$841,0))</f>
        <v>1365</v>
      </c>
      <c r="AS263" t="str">
        <f>CONCATENATE(B263)</f>
        <v>09BR381870</v>
      </c>
      <c r="AT263" s="2" t="str">
        <f>IF(IFERROR(VLOOKUP(AS263,[1]Hoja2!$C$1:$AM$841,37,FALSE),"n/a")&lt;&gt;"n/a","a","n/a")</f>
        <v>n/a</v>
      </c>
      <c r="AU263" s="8">
        <f t="shared" si="148"/>
        <v>1</v>
      </c>
      <c r="AV263" t="e">
        <f>VLOOKUP(B263,[1]Hoja2!$C$2:$AO$762,39,FALSE)</f>
        <v>#N/A</v>
      </c>
      <c r="AW263" t="e">
        <f>IF(AU263=AV263,VLOOKUP(B263,[1]Hoja2!$C$2:$AO$762,37,FALSE),IF(AV263&lt;2,VLOOKUP(B263,[1]Hoja2!$C$2:$AO$762,37,FALSE)))</f>
        <v>#N/A</v>
      </c>
      <c r="AX263" t="str">
        <f>B263 &amp; COUNTIF(B$2:B263, B263)</f>
        <v>09BR3818701</v>
      </c>
      <c r="AY263" t="e">
        <f>VLOOKUP(AX263,[1]Hoja2!$B$2:$AO$762,38,FALSE)</f>
        <v>#N/A</v>
      </c>
      <c r="AZ263" s="9" t="e">
        <f t="shared" si="121"/>
        <v>#N/A</v>
      </c>
    </row>
    <row r="264" spans="1:55" hidden="1" x14ac:dyDescent="0.25">
      <c r="A264">
        <v>69160</v>
      </c>
      <c r="B264" t="s">
        <v>746</v>
      </c>
      <c r="C264">
        <v>2019</v>
      </c>
      <c r="D264" t="s">
        <v>37</v>
      </c>
      <c r="E264" t="s">
        <v>38</v>
      </c>
      <c r="F264">
        <v>4</v>
      </c>
      <c r="G264" t="s">
        <v>44</v>
      </c>
      <c r="H264">
        <v>0</v>
      </c>
      <c r="I264" t="s">
        <v>34</v>
      </c>
      <c r="J264">
        <v>468</v>
      </c>
      <c r="K264">
        <v>715</v>
      </c>
      <c r="L264">
        <v>0</v>
      </c>
      <c r="M264">
        <v>0</v>
      </c>
      <c r="N264">
        <v>0</v>
      </c>
      <c r="O264">
        <v>0.6</v>
      </c>
      <c r="P264">
        <v>0.8</v>
      </c>
      <c r="Q264">
        <v>1.05</v>
      </c>
      <c r="R264" t="s">
        <v>46</v>
      </c>
      <c r="S264">
        <v>5</v>
      </c>
      <c r="T264">
        <v>9</v>
      </c>
      <c r="U264" t="s">
        <v>47</v>
      </c>
      <c r="V264" t="s">
        <v>34</v>
      </c>
      <c r="W264" t="s">
        <v>50</v>
      </c>
      <c r="X264">
        <v>2019</v>
      </c>
      <c r="Y264" t="s">
        <v>37</v>
      </c>
      <c r="Z264" t="s">
        <v>38</v>
      </c>
      <c r="AA264">
        <v>4</v>
      </c>
      <c r="AB264">
        <v>1</v>
      </c>
      <c r="AC264">
        <v>15</v>
      </c>
      <c r="AD264">
        <v>0</v>
      </c>
      <c r="AE264">
        <v>0</v>
      </c>
      <c r="AF264">
        <v>0</v>
      </c>
      <c r="AG264" s="2" t="str">
        <f>IFERROR(VLOOKUP(B264,[1]Hoja2!$C$1:$AM$841,37,FALSE),"n/a")</f>
        <v>n/a</v>
      </c>
      <c r="AH264" s="10" t="e">
        <f>VLOOKUP(AX264,[1]Hoja2!$B$2:$AO$762,17,FALSE)</f>
        <v>#N/A</v>
      </c>
      <c r="AI264" s="10" t="e">
        <f>VLOOKUP(AX264,[1]Hoja2!$B$2:$AO$762,23,FALSE)</f>
        <v>#N/A</v>
      </c>
      <c r="AJ264" s="10" t="e">
        <f>VLOOKUP(AX264,[1]Hoja2!$B$2:$AO$762,28,FALSE)</f>
        <v>#N/A</v>
      </c>
      <c r="AK264" s="10" t="e">
        <f>VLOOKUP(AX264,[1]Hoja2!$B$2:$AO$762,19,FALSE)</f>
        <v>#N/A</v>
      </c>
      <c r="AL264" t="e">
        <f t="shared" si="152"/>
        <v>#N/A</v>
      </c>
      <c r="AM264" t="e">
        <f t="shared" si="153"/>
        <v>#N/A</v>
      </c>
      <c r="AN264" t="e">
        <f t="shared" si="154"/>
        <v>#N/A</v>
      </c>
      <c r="AO264" t="e">
        <f t="shared" si="155"/>
        <v>#N/A</v>
      </c>
      <c r="AP264" t="e">
        <f t="shared" si="156"/>
        <v>#N/A</v>
      </c>
      <c r="AQ264" t="str">
        <f t="shared" si="157"/>
        <v>n/a</v>
      </c>
      <c r="AR264" t="e">
        <f>+INDEX([1]DETALLE!$AK$2:$AK$841,MATCH(B264,[1]DETALLE!$A$2:$A$841,0))</f>
        <v>#N/A</v>
      </c>
      <c r="AS264" t="str">
        <f>CONCATENATE(B264)</f>
        <v>09HB331538</v>
      </c>
      <c r="AT264" s="2" t="str">
        <f>IF(IFERROR(VLOOKUP(AS264,[1]Hoja2!$C$1:$AM$841,37,FALSE),"n/a")&lt;&gt;"n/a","a","n/a")</f>
        <v>n/a</v>
      </c>
      <c r="AU264" s="8">
        <f t="shared" si="148"/>
        <v>1</v>
      </c>
      <c r="AV264" t="e">
        <f>VLOOKUP(B264,[1]Hoja2!$C$2:$AO$762,39,FALSE)</f>
        <v>#N/A</v>
      </c>
      <c r="AW264" t="e">
        <f>IF(AU264=AV264,VLOOKUP(B264,[1]Hoja2!$C$2:$AO$762,37,FALSE),IF(AV264&lt;2,VLOOKUP(B264,[1]Hoja2!$C$2:$AO$762,37,FALSE)))</f>
        <v>#N/A</v>
      </c>
      <c r="AX264" t="str">
        <f>B264 &amp; COUNTIF(B$2:B264, B264)</f>
        <v>09HB3315381</v>
      </c>
      <c r="AY264" t="e">
        <f>VLOOKUP(AX264,[1]Hoja2!$B$2:$AO$762,38,FALSE)</f>
        <v>#N/A</v>
      </c>
      <c r="AZ264" s="9" t="e">
        <f t="shared" si="121"/>
        <v>#N/A</v>
      </c>
    </row>
    <row r="265" spans="1:55" x14ac:dyDescent="0.25">
      <c r="A265">
        <v>69168</v>
      </c>
      <c r="B265" t="s">
        <v>249</v>
      </c>
      <c r="C265">
        <v>2019</v>
      </c>
      <c r="D265" t="s">
        <v>37</v>
      </c>
      <c r="E265" t="s">
        <v>38</v>
      </c>
      <c r="F265">
        <v>4</v>
      </c>
      <c r="G265" t="s">
        <v>40</v>
      </c>
      <c r="H265">
        <v>1.0833330000000001</v>
      </c>
      <c r="I265" t="s">
        <v>58</v>
      </c>
      <c r="J265">
        <v>655</v>
      </c>
      <c r="K265">
        <v>1365</v>
      </c>
      <c r="L265">
        <v>0</v>
      </c>
      <c r="M265">
        <v>0</v>
      </c>
      <c r="N265">
        <v>0.6</v>
      </c>
      <c r="O265">
        <v>0.8</v>
      </c>
      <c r="P265">
        <v>1.05</v>
      </c>
      <c r="Q265">
        <v>1.1000000000000001</v>
      </c>
      <c r="R265" t="s">
        <v>46</v>
      </c>
      <c r="S265">
        <v>5</v>
      </c>
      <c r="T265">
        <v>9</v>
      </c>
      <c r="U265" t="s">
        <v>47</v>
      </c>
      <c r="V265" t="s">
        <v>58</v>
      </c>
      <c r="W265" t="s">
        <v>50</v>
      </c>
      <c r="X265">
        <v>2019</v>
      </c>
      <c r="Y265" t="s">
        <v>37</v>
      </c>
      <c r="Z265" t="s">
        <v>38</v>
      </c>
      <c r="AA265">
        <v>4</v>
      </c>
      <c r="AB265">
        <v>0</v>
      </c>
      <c r="AC265">
        <v>10</v>
      </c>
      <c r="AD265">
        <v>0.6</v>
      </c>
      <c r="AE265">
        <v>0.21666659999999999</v>
      </c>
      <c r="AF265">
        <v>819</v>
      </c>
      <c r="AG265" s="2">
        <f>IFERROR(VLOOKUP(B265,[1]Hoja2!$C$1:$AM$841,37,FALSE),"n/a")</f>
        <v>819</v>
      </c>
      <c r="AH265" s="10">
        <f>VLOOKUP(AX265,[1]Hoja2!$B$2:$AO$762,17,FALSE)</f>
        <v>12</v>
      </c>
      <c r="AI265" s="10">
        <f>VLOOKUP(AX265,[1]Hoja2!$B$2:$AO$762,23,FALSE)</f>
        <v>0.6</v>
      </c>
      <c r="AJ265" s="10">
        <f>VLOOKUP(AX265,[1]Hoja2!$B$2:$AO$762,28,FALSE)</f>
        <v>0.27999999999999997</v>
      </c>
      <c r="AK265" s="10" t="str">
        <f>VLOOKUP(AX265,[1]Hoja2!$B$2:$AO$762,19,FALSE)</f>
        <v>Departmental Digital</v>
      </c>
      <c r="AL265">
        <f t="shared" si="152"/>
        <v>1</v>
      </c>
      <c r="AM265">
        <f t="shared" si="153"/>
        <v>0</v>
      </c>
      <c r="AN265">
        <f t="shared" si="154"/>
        <v>1</v>
      </c>
      <c r="AO265">
        <f t="shared" si="155"/>
        <v>0</v>
      </c>
      <c r="AP265">
        <f t="shared" si="156"/>
        <v>1</v>
      </c>
      <c r="AQ265">
        <f t="shared" si="157"/>
        <v>0</v>
      </c>
      <c r="AR265">
        <f>+INDEX([1]Hoja2!$AM$2:$AM$841,MATCH(B265,[1]Hoja2!$C$2:$C$841,0))</f>
        <v>819</v>
      </c>
      <c r="AS265" t="str">
        <f>CONCATENATE(B265,F265)</f>
        <v>0EX92931454</v>
      </c>
      <c r="AT265" s="2">
        <f>IFERROR(VLOOKUP(AS265,[1]Hoja2!$A$1:$AM$841,38,FALSE),"n/a")</f>
        <v>0</v>
      </c>
      <c r="AU265" s="8">
        <f t="shared" si="148"/>
        <v>2</v>
      </c>
      <c r="AV265">
        <f>VLOOKUP(B265,[1]Hoja2!$C$2:$AO$762,39,FALSE)</f>
        <v>2</v>
      </c>
      <c r="AW265">
        <f>IF(AU265=AV265,VLOOKUP(B265,[1]Hoja2!$C$2:$AO$762,37,FALSE),IF(AV265&lt;2,VLOOKUP(B265,[1]Hoja2!$C$2:$AO$762,37,FALSE)))</f>
        <v>819</v>
      </c>
      <c r="AX265" t="str">
        <f>B265 &amp; COUNTIF(B$2:B265, B265)</f>
        <v>0EX92931451</v>
      </c>
      <c r="AY265" s="10">
        <f>VLOOKUP(AX265,[1]Hoja2!$B$2:$AO$762,38,FALSE)</f>
        <v>819</v>
      </c>
      <c r="AZ265" s="9">
        <f t="shared" si="121"/>
        <v>0</v>
      </c>
      <c r="BA265">
        <f t="shared" ref="BA265:BA266" si="158">IF(Q265="NA",2,IF(OR(G265="INSTALACION NUEVA",G265="Mantenimiento preventivo"),3,IF(AND(AC265&lt;AH265,AL265&lt;&gt;1),4,IF(AY265&gt;AF265,1,0))))</f>
        <v>0</v>
      </c>
      <c r="BB265">
        <f t="shared" ref="BB265:BB266" si="159">AE265-AJ265</f>
        <v>-6.3333399999999984E-2</v>
      </c>
      <c r="BC265">
        <f t="shared" ref="BC265:BC266" si="160">+_xlfn.IFS(Q265="NA",2,OR(G265="INSTALACION NUEVA",G265="Mantenimiento preventivo"),3,AND(AC265&lt;AH265,AL265&lt;&gt;1),4,AY265&gt;AF265,1,TRUE,0)</f>
        <v>0</v>
      </c>
    </row>
    <row r="266" spans="1:55" x14ac:dyDescent="0.25">
      <c r="A266">
        <v>69170</v>
      </c>
      <c r="B266" t="s">
        <v>232</v>
      </c>
      <c r="C266">
        <v>2019</v>
      </c>
      <c r="D266" t="s">
        <v>37</v>
      </c>
      <c r="E266" t="s">
        <v>38</v>
      </c>
      <c r="F266">
        <v>4</v>
      </c>
      <c r="G266" t="s">
        <v>40</v>
      </c>
      <c r="H266">
        <v>1.5</v>
      </c>
      <c r="I266" t="s">
        <v>34</v>
      </c>
      <c r="J266">
        <v>468</v>
      </c>
      <c r="K266">
        <v>715</v>
      </c>
      <c r="L266">
        <v>0</v>
      </c>
      <c r="M266">
        <v>0</v>
      </c>
      <c r="N266">
        <v>0</v>
      </c>
      <c r="O266">
        <v>0.6</v>
      </c>
      <c r="P266">
        <v>0.8</v>
      </c>
      <c r="Q266">
        <v>1.05</v>
      </c>
      <c r="R266" t="s">
        <v>46</v>
      </c>
      <c r="S266">
        <v>5</v>
      </c>
      <c r="T266">
        <v>9</v>
      </c>
      <c r="U266" t="s">
        <v>47</v>
      </c>
      <c r="V266" t="s">
        <v>34</v>
      </c>
      <c r="W266" t="s">
        <v>36</v>
      </c>
      <c r="X266">
        <v>2019</v>
      </c>
      <c r="Y266" t="s">
        <v>37</v>
      </c>
      <c r="Z266" t="s">
        <v>38</v>
      </c>
      <c r="AA266">
        <v>11</v>
      </c>
      <c r="AB266">
        <v>0</v>
      </c>
      <c r="AC266">
        <v>35</v>
      </c>
      <c r="AD266">
        <v>0.8</v>
      </c>
      <c r="AE266">
        <v>0.3</v>
      </c>
      <c r="AF266">
        <v>572</v>
      </c>
      <c r="AG266" s="2">
        <f>IFERROR(VLOOKUP(B266,[1]Hoja2!$C$1:$AM$841,37,FALSE),"n/a")</f>
        <v>572.00000000000011</v>
      </c>
      <c r="AH266" s="10">
        <f>VLOOKUP(AX266,[1]Hoja2!$B$2:$AO$762,17,FALSE)</f>
        <v>35</v>
      </c>
      <c r="AI266" s="10">
        <f>VLOOKUP(AX266,[1]Hoja2!$B$2:$AO$762,23,FALSE)</f>
        <v>0.8</v>
      </c>
      <c r="AJ266" s="10">
        <f>VLOOKUP(AX266,[1]Hoja2!$B$2:$AO$762,28,FALSE)</f>
        <v>0.34399999999999997</v>
      </c>
      <c r="AK266" s="10" t="str">
        <f>VLOOKUP(AX266,[1]Hoja2!$B$2:$AO$762,19,FALSE)</f>
        <v>A4 Mono MFPs</v>
      </c>
      <c r="AL266">
        <f t="shared" si="152"/>
        <v>1</v>
      </c>
      <c r="AM266">
        <f t="shared" si="153"/>
        <v>1</v>
      </c>
      <c r="AN266">
        <f t="shared" si="154"/>
        <v>1</v>
      </c>
      <c r="AO266">
        <f t="shared" si="155"/>
        <v>0</v>
      </c>
      <c r="AP266">
        <f t="shared" si="156"/>
        <v>1</v>
      </c>
      <c r="AQ266">
        <f t="shared" si="157"/>
        <v>0</v>
      </c>
      <c r="AR266">
        <f>+INDEX([1]Hoja2!$AM$2:$AM$841,MATCH(B266,[1]Hoja2!$C$2:$C$841,0))</f>
        <v>572.00000000000011</v>
      </c>
      <c r="AS266" t="str">
        <f>CONCATENATE(B266,F266)</f>
        <v>0A2T1999404</v>
      </c>
      <c r="AT266" s="2">
        <f>IFERROR(VLOOKUP(AS266,[1]Hoja2!$A$1:$AM$841,38,FALSE),"n/a")</f>
        <v>0</v>
      </c>
      <c r="AU266" s="8">
        <f t="shared" si="148"/>
        <v>1</v>
      </c>
      <c r="AV266">
        <f>VLOOKUP(B266,[1]Hoja2!$C$2:$AO$762,39,FALSE)</f>
        <v>1</v>
      </c>
      <c r="AW266">
        <f>IF(AU266=AV266,VLOOKUP(B266,[1]Hoja2!$C$2:$AO$762,37,FALSE),IF(AV266&lt;2,VLOOKUP(B266,[1]Hoja2!$C$2:$AO$762,37,FALSE)))</f>
        <v>572.00000000000011</v>
      </c>
      <c r="AX266" t="str">
        <f>B266 &amp; COUNTIF(B$2:B266, B266)</f>
        <v>0A2T1999401</v>
      </c>
      <c r="AY266" s="10">
        <f>VLOOKUP(AX266,[1]Hoja2!$B$2:$AO$762,38,FALSE)</f>
        <v>572.00000000000011</v>
      </c>
      <c r="AZ266" s="9">
        <f t="shared" si="121"/>
        <v>0</v>
      </c>
      <c r="BA266">
        <f t="shared" si="158"/>
        <v>0</v>
      </c>
      <c r="BB266">
        <f t="shared" si="159"/>
        <v>-4.3999999999999984E-2</v>
      </c>
      <c r="BC266">
        <f t="shared" si="160"/>
        <v>0</v>
      </c>
    </row>
    <row r="267" spans="1:55" hidden="1" x14ac:dyDescent="0.25">
      <c r="A267">
        <v>69179</v>
      </c>
      <c r="B267" t="s">
        <v>747</v>
      </c>
      <c r="C267">
        <v>2019</v>
      </c>
      <c r="D267" t="s">
        <v>37</v>
      </c>
      <c r="E267" t="s">
        <v>38</v>
      </c>
      <c r="F267">
        <v>4</v>
      </c>
      <c r="G267" t="s">
        <v>40</v>
      </c>
      <c r="H267">
        <v>0.35</v>
      </c>
      <c r="I267" t="s">
        <v>34</v>
      </c>
      <c r="J267">
        <v>468</v>
      </c>
      <c r="K267">
        <v>715</v>
      </c>
      <c r="L267">
        <v>0</v>
      </c>
      <c r="M267">
        <v>0</v>
      </c>
      <c r="N267">
        <v>0</v>
      </c>
      <c r="O267">
        <v>0.6</v>
      </c>
      <c r="P267">
        <v>0.8</v>
      </c>
      <c r="Q267">
        <v>1.05</v>
      </c>
      <c r="R267" t="s">
        <v>46</v>
      </c>
      <c r="S267">
        <v>5</v>
      </c>
      <c r="T267">
        <v>9</v>
      </c>
      <c r="U267" t="s">
        <v>47</v>
      </c>
      <c r="V267" t="s">
        <v>34</v>
      </c>
      <c r="W267" t="s">
        <v>36</v>
      </c>
      <c r="X267">
        <v>2019</v>
      </c>
      <c r="Y267" t="s">
        <v>37</v>
      </c>
      <c r="Z267" t="s">
        <v>38</v>
      </c>
      <c r="AA267">
        <v>5</v>
      </c>
      <c r="AB267">
        <v>1</v>
      </c>
      <c r="AC267">
        <v>276</v>
      </c>
      <c r="AD267">
        <v>0</v>
      </c>
      <c r="AE267">
        <v>0</v>
      </c>
      <c r="AF267">
        <v>0</v>
      </c>
      <c r="AG267" s="2" t="str">
        <f>IFERROR(VLOOKUP(B267,[1]Hoja2!$C$1:$AM$841,37,FALSE),"n/a")</f>
        <v>n/a</v>
      </c>
      <c r="AH267" s="10" t="e">
        <f>VLOOKUP(AX267,[1]Hoja2!$B$2:$AO$762,17,FALSE)</f>
        <v>#N/A</v>
      </c>
      <c r="AI267" s="10" t="e">
        <f>VLOOKUP(AX267,[1]Hoja2!$B$2:$AO$762,23,FALSE)</f>
        <v>#N/A</v>
      </c>
      <c r="AJ267" s="10" t="e">
        <f>VLOOKUP(AX267,[1]Hoja2!$B$2:$AO$762,28,FALSE)</f>
        <v>#N/A</v>
      </c>
      <c r="AK267" s="10" t="e">
        <f>VLOOKUP(AX267,[1]Hoja2!$B$2:$AO$762,19,FALSE)</f>
        <v>#N/A</v>
      </c>
      <c r="AL267" t="e">
        <f t="shared" si="152"/>
        <v>#N/A</v>
      </c>
      <c r="AM267" t="e">
        <f t="shared" si="153"/>
        <v>#N/A</v>
      </c>
      <c r="AN267" t="e">
        <f t="shared" si="154"/>
        <v>#N/A</v>
      </c>
      <c r="AO267" t="e">
        <f t="shared" si="155"/>
        <v>#N/A</v>
      </c>
      <c r="AP267" t="e">
        <f t="shared" si="156"/>
        <v>#N/A</v>
      </c>
      <c r="AQ267" t="str">
        <f t="shared" si="157"/>
        <v>n/a</v>
      </c>
      <c r="AR267">
        <f>+INDEX([1]DETALLE!$AK$2:$AK$841,MATCH(B267,[1]DETALLE!$A$2:$A$841,0))</f>
        <v>715.00000000000011</v>
      </c>
      <c r="AS267" t="str">
        <f>CONCATENATE(B267)</f>
        <v>0VMA558262</v>
      </c>
      <c r="AT267" s="2" t="str">
        <f>IF(IFERROR(VLOOKUP(AS267,[1]Hoja2!$C$1:$AM$841,37,FALSE),"n/a")&lt;&gt;"n/a","a","n/a")</f>
        <v>n/a</v>
      </c>
      <c r="AU267" s="8">
        <f t="shared" si="148"/>
        <v>1</v>
      </c>
      <c r="AV267" t="e">
        <f>VLOOKUP(B267,[1]Hoja2!$C$2:$AO$762,39,FALSE)</f>
        <v>#N/A</v>
      </c>
      <c r="AW267" t="e">
        <f>IF(AU267=AV267,VLOOKUP(B267,[1]Hoja2!$C$2:$AO$762,37,FALSE),IF(AV267&lt;2,VLOOKUP(B267,[1]Hoja2!$C$2:$AO$762,37,FALSE)))</f>
        <v>#N/A</v>
      </c>
      <c r="AX267" t="str">
        <f>B267 &amp; COUNTIF(B$2:B267, B267)</f>
        <v>0VMA5582621</v>
      </c>
      <c r="AY267" t="e">
        <f>VLOOKUP(AX267,[1]Hoja2!$B$2:$AO$762,38,FALSE)</f>
        <v>#N/A</v>
      </c>
      <c r="AZ267" s="9" t="e">
        <f t="shared" ref="AZ267:AZ330" si="161">IF(AV267&gt;AU267,1,0)</f>
        <v>#N/A</v>
      </c>
    </row>
    <row r="268" spans="1:55" hidden="1" x14ac:dyDescent="0.25">
      <c r="A268">
        <v>69183</v>
      </c>
      <c r="B268" t="s">
        <v>748</v>
      </c>
      <c r="C268">
        <v>2019</v>
      </c>
      <c r="D268" t="s">
        <v>37</v>
      </c>
      <c r="E268" t="s">
        <v>38</v>
      </c>
      <c r="F268">
        <v>4</v>
      </c>
      <c r="G268" t="s">
        <v>44</v>
      </c>
      <c r="H268">
        <v>0</v>
      </c>
      <c r="I268" t="s">
        <v>34</v>
      </c>
      <c r="J268">
        <v>468</v>
      </c>
      <c r="K268">
        <v>715</v>
      </c>
      <c r="L268">
        <v>0</v>
      </c>
      <c r="M268">
        <v>0</v>
      </c>
      <c r="N268">
        <v>0</v>
      </c>
      <c r="O268">
        <v>0.6</v>
      </c>
      <c r="P268">
        <v>0.8</v>
      </c>
      <c r="Q268">
        <v>1.05</v>
      </c>
      <c r="R268" t="s">
        <v>46</v>
      </c>
      <c r="S268">
        <v>5</v>
      </c>
      <c r="T268">
        <v>9</v>
      </c>
      <c r="U268" t="s">
        <v>47</v>
      </c>
      <c r="V268" t="s">
        <v>34</v>
      </c>
      <c r="W268" t="s">
        <v>50</v>
      </c>
      <c r="X268">
        <v>2019</v>
      </c>
      <c r="Y268" t="s">
        <v>37</v>
      </c>
      <c r="Z268" t="s">
        <v>38</v>
      </c>
      <c r="AA268">
        <v>4</v>
      </c>
      <c r="AB268">
        <v>1</v>
      </c>
      <c r="AC268">
        <v>52</v>
      </c>
      <c r="AD268">
        <v>0</v>
      </c>
      <c r="AE268">
        <v>0</v>
      </c>
      <c r="AF268">
        <v>0</v>
      </c>
      <c r="AG268" s="2" t="str">
        <f>IFERROR(VLOOKUP(B268,[1]Hoja2!$C$1:$AM$841,37,FALSE),"n/a")</f>
        <v>n/a</v>
      </c>
      <c r="AH268" s="10" t="e">
        <f>VLOOKUP(AX268,[1]Hoja2!$B$2:$AO$762,17,FALSE)</f>
        <v>#N/A</v>
      </c>
      <c r="AI268" s="10" t="e">
        <f>VLOOKUP(AX268,[1]Hoja2!$B$2:$AO$762,23,FALSE)</f>
        <v>#N/A</v>
      </c>
      <c r="AJ268" s="10" t="e">
        <f>VLOOKUP(AX268,[1]Hoja2!$B$2:$AO$762,28,FALSE)</f>
        <v>#N/A</v>
      </c>
      <c r="AK268" s="10" t="e">
        <f>VLOOKUP(AX268,[1]Hoja2!$B$2:$AO$762,19,FALSE)</f>
        <v>#N/A</v>
      </c>
      <c r="AL268" t="e">
        <f t="shared" si="152"/>
        <v>#N/A</v>
      </c>
      <c r="AM268" t="e">
        <f t="shared" si="153"/>
        <v>#N/A</v>
      </c>
      <c r="AN268" t="e">
        <f t="shared" si="154"/>
        <v>#N/A</v>
      </c>
      <c r="AO268" t="e">
        <f t="shared" si="155"/>
        <v>#N/A</v>
      </c>
      <c r="AP268" t="e">
        <f t="shared" si="156"/>
        <v>#N/A</v>
      </c>
      <c r="AQ268" t="str">
        <f t="shared" si="157"/>
        <v>n/a</v>
      </c>
      <c r="AR268" t="e">
        <f>+INDEX([1]DETALLE!$AK$2:$AK$841,MATCH(B268,[1]DETALLE!$A$2:$A$841,0))</f>
        <v>#N/A</v>
      </c>
      <c r="AS268" t="str">
        <f>CONCATENATE(B268)</f>
        <v>09HB331586</v>
      </c>
      <c r="AT268" s="2" t="str">
        <f>IF(IFERROR(VLOOKUP(AS268,[1]Hoja2!$C$1:$AM$841,37,FALSE),"n/a")&lt;&gt;"n/a","a","n/a")</f>
        <v>n/a</v>
      </c>
      <c r="AU268" s="8">
        <f t="shared" si="148"/>
        <v>2</v>
      </c>
      <c r="AV268" t="e">
        <f>VLOOKUP(B268,[1]Hoja2!$C$2:$AO$762,39,FALSE)</f>
        <v>#N/A</v>
      </c>
      <c r="AW268" t="e">
        <f>IF(AU268=AV268,VLOOKUP(B268,[1]Hoja2!$C$2:$AO$762,37,FALSE),IF(AV268&lt;2,VLOOKUP(B268,[1]Hoja2!$C$2:$AO$762,37,FALSE)))</f>
        <v>#N/A</v>
      </c>
      <c r="AX268" t="str">
        <f>B268 &amp; COUNTIF(B$2:B268, B268)</f>
        <v>09HB3315861</v>
      </c>
      <c r="AY268" t="e">
        <f>VLOOKUP(AX268,[1]Hoja2!$B$2:$AO$762,38,FALSE)</f>
        <v>#N/A</v>
      </c>
      <c r="AZ268" s="9" t="e">
        <f t="shared" si="161"/>
        <v>#N/A</v>
      </c>
    </row>
    <row r="269" spans="1:55" x14ac:dyDescent="0.25">
      <c r="A269">
        <v>69188</v>
      </c>
      <c r="B269" t="s">
        <v>251</v>
      </c>
      <c r="C269">
        <v>2019</v>
      </c>
      <c r="D269" t="s">
        <v>37</v>
      </c>
      <c r="E269" t="s">
        <v>38</v>
      </c>
      <c r="F269">
        <v>4</v>
      </c>
      <c r="G269" t="s">
        <v>40</v>
      </c>
      <c r="H269">
        <v>1.8833329999999999</v>
      </c>
      <c r="I269" t="s">
        <v>58</v>
      </c>
      <c r="J269">
        <v>655</v>
      </c>
      <c r="K269">
        <v>1365</v>
      </c>
      <c r="L269">
        <v>0</v>
      </c>
      <c r="M269">
        <v>0</v>
      </c>
      <c r="N269">
        <v>0.6</v>
      </c>
      <c r="O269">
        <v>0.8</v>
      </c>
      <c r="P269">
        <v>1.05</v>
      </c>
      <c r="Q269">
        <v>1.1000000000000001</v>
      </c>
      <c r="R269" t="s">
        <v>46</v>
      </c>
      <c r="S269">
        <v>5</v>
      </c>
      <c r="T269">
        <v>9</v>
      </c>
      <c r="U269" t="s">
        <v>47</v>
      </c>
      <c r="V269" t="s">
        <v>58</v>
      </c>
      <c r="W269" t="s">
        <v>80</v>
      </c>
      <c r="X269">
        <v>2019</v>
      </c>
      <c r="Y269" t="s">
        <v>37</v>
      </c>
      <c r="Z269" t="s">
        <v>38</v>
      </c>
      <c r="AA269">
        <v>4</v>
      </c>
      <c r="AB269">
        <v>0</v>
      </c>
      <c r="AC269">
        <v>50</v>
      </c>
      <c r="AD269">
        <v>1.05</v>
      </c>
      <c r="AE269">
        <v>0.37666660000000002</v>
      </c>
      <c r="AF269">
        <v>1433.25</v>
      </c>
      <c r="AG269" s="2">
        <f>IFERROR(VLOOKUP(B269,[1]Hoja2!$C$1:$AM$841,37,FALSE),"n/a")</f>
        <v>1433.25</v>
      </c>
      <c r="AH269" s="10">
        <f>VLOOKUP(AX269,[1]Hoja2!$B$2:$AO$762,17,FALSE)</f>
        <v>51</v>
      </c>
      <c r="AI269" s="10">
        <f>VLOOKUP(AX269,[1]Hoja2!$B$2:$AO$762,23,FALSE)</f>
        <v>1.05</v>
      </c>
      <c r="AJ269" s="10">
        <f>VLOOKUP(AX269,[1]Hoja2!$B$2:$AO$762,28,FALSE)</f>
        <v>0.39200000000000002</v>
      </c>
      <c r="AK269" s="10" t="str">
        <f>VLOOKUP(AX269,[1]Hoja2!$B$2:$AO$762,19,FALSE)</f>
        <v>Departmental Digital</v>
      </c>
      <c r="AL269">
        <f t="shared" si="152"/>
        <v>1</v>
      </c>
      <c r="AM269">
        <f t="shared" si="153"/>
        <v>0</v>
      </c>
      <c r="AN269">
        <f t="shared" si="154"/>
        <v>1</v>
      </c>
      <c r="AO269">
        <f t="shared" si="155"/>
        <v>0</v>
      </c>
      <c r="AP269">
        <f t="shared" si="156"/>
        <v>1</v>
      </c>
      <c r="AQ269">
        <f t="shared" si="157"/>
        <v>0</v>
      </c>
      <c r="AR269">
        <f>+INDEX([1]Hoja2!$AM$2:$AM$841,MATCH(B269,[1]Hoja2!$C$2:$C$841,0))</f>
        <v>1433.25</v>
      </c>
      <c r="AS269" t="str">
        <f>CONCATENATE(B269,F269)</f>
        <v>0EX92999314</v>
      </c>
      <c r="AT269" s="2">
        <f>IFERROR(VLOOKUP(AS269,[1]Hoja2!$A$1:$AM$841,38,FALSE),"n/a")</f>
        <v>0</v>
      </c>
      <c r="AU269" s="8">
        <f t="shared" si="148"/>
        <v>1</v>
      </c>
      <c r="AV269">
        <f>VLOOKUP(B269,[1]Hoja2!$C$2:$AO$762,39,FALSE)</f>
        <v>1</v>
      </c>
      <c r="AW269">
        <f>IF(AU269=AV269,VLOOKUP(B269,[1]Hoja2!$C$2:$AO$762,37,FALSE),IF(AV269&lt;2,VLOOKUP(B269,[1]Hoja2!$C$2:$AO$762,37,FALSE)))</f>
        <v>1433.25</v>
      </c>
      <c r="AX269" t="str">
        <f>B269 &amp; COUNTIF(B$2:B269, B269)</f>
        <v>0EX92999311</v>
      </c>
      <c r="AY269" s="10">
        <f>VLOOKUP(AX269,[1]Hoja2!$B$2:$AO$762,38,FALSE)</f>
        <v>1433.25</v>
      </c>
      <c r="AZ269" s="9">
        <f t="shared" si="161"/>
        <v>0</v>
      </c>
      <c r="BA269">
        <f>IF(Q269="NA",2,IF(OR(G269="INSTALACION NUEVA",G269="Mantenimiento preventivo"),3,IF(AND(AC269&lt;AH269,AL269&lt;&gt;1),4,IF(AY269&gt;AF269,1,0))))</f>
        <v>0</v>
      </c>
      <c r="BB269">
        <f>AE269-AJ269</f>
        <v>-1.5333399999999997E-2</v>
      </c>
      <c r="BC269">
        <f>+_xlfn.IFS(Q269="NA",2,OR(G269="INSTALACION NUEVA",G269="Mantenimiento preventivo"),3,AND(AC269&lt;AH269,AL269&lt;&gt;1),4,AY269&gt;AF269,1,TRUE,0)</f>
        <v>0</v>
      </c>
    </row>
    <row r="270" spans="1:55" hidden="1" x14ac:dyDescent="0.25">
      <c r="A270">
        <v>69195</v>
      </c>
      <c r="B270" t="s">
        <v>749</v>
      </c>
      <c r="C270">
        <v>2019</v>
      </c>
      <c r="D270" t="s">
        <v>37</v>
      </c>
      <c r="E270" t="s">
        <v>38</v>
      </c>
      <c r="F270">
        <v>4</v>
      </c>
      <c r="G270" t="s">
        <v>44</v>
      </c>
      <c r="H270">
        <v>0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S270" t="s">
        <v>33</v>
      </c>
      <c r="T270" t="s">
        <v>33</v>
      </c>
      <c r="V270" t="s">
        <v>34</v>
      </c>
      <c r="W270" t="s">
        <v>683</v>
      </c>
      <c r="X270">
        <v>2019</v>
      </c>
      <c r="Y270" t="s">
        <v>37</v>
      </c>
      <c r="Z270" t="s">
        <v>38</v>
      </c>
      <c r="AA270">
        <v>4</v>
      </c>
      <c r="AB270" t="s">
        <v>33</v>
      </c>
      <c r="AC270">
        <v>209</v>
      </c>
      <c r="AD270">
        <v>0</v>
      </c>
      <c r="AE270">
        <v>0</v>
      </c>
      <c r="AF270">
        <v>0</v>
      </c>
      <c r="AG270" s="2" t="str">
        <f>IFERROR(VLOOKUP(B270,[1]Hoja2!$C$1:$AM$841,37,FALSE),"n/a")</f>
        <v>n/a</v>
      </c>
      <c r="AH270" s="10" t="e">
        <f>VLOOKUP(AX270,[1]Hoja2!$B$2:$AO$762,17,FALSE)</f>
        <v>#N/A</v>
      </c>
      <c r="AI270" s="10" t="e">
        <f>VLOOKUP(AX270,[1]Hoja2!$B$2:$AO$762,23,FALSE)</f>
        <v>#N/A</v>
      </c>
      <c r="AJ270" s="10" t="e">
        <f>VLOOKUP(AX270,[1]Hoja2!$B$2:$AO$762,28,FALSE)</f>
        <v>#N/A</v>
      </c>
      <c r="AK270" s="10" t="e">
        <f>VLOOKUP(AX270,[1]Hoja2!$B$2:$AO$762,19,FALSE)</f>
        <v>#N/A</v>
      </c>
      <c r="AL270" t="e">
        <f t="shared" si="152"/>
        <v>#N/A</v>
      </c>
      <c r="AM270" t="e">
        <f t="shared" si="153"/>
        <v>#N/A</v>
      </c>
      <c r="AN270" t="e">
        <f t="shared" si="154"/>
        <v>#N/A</v>
      </c>
      <c r="AO270" t="e">
        <f t="shared" si="155"/>
        <v>#N/A</v>
      </c>
      <c r="AP270" t="e">
        <f t="shared" si="156"/>
        <v>#N/A</v>
      </c>
      <c r="AQ270" t="str">
        <f t="shared" si="157"/>
        <v>n/a</v>
      </c>
      <c r="AR270" t="e">
        <f>+INDEX([1]DETALLE!$AK$2:$AK$841,MATCH(B270,[1]DETALLE!$A$2:$A$841,0))</f>
        <v>#N/A</v>
      </c>
      <c r="AS270" t="str">
        <f t="shared" ref="AS270:AS276" si="162">CONCATENATE(B270)</f>
        <v>09HB331856</v>
      </c>
      <c r="AT270" s="2" t="str">
        <f>IF(IFERROR(VLOOKUP(AS270,[1]Hoja2!$C$1:$AM$841,37,FALSE),"n/a")&lt;&gt;"n/a","a","n/a")</f>
        <v>n/a</v>
      </c>
      <c r="AU270" s="8">
        <f t="shared" si="148"/>
        <v>1</v>
      </c>
      <c r="AV270" t="e">
        <f>VLOOKUP(B270,[1]Hoja2!$C$2:$AO$762,39,FALSE)</f>
        <v>#N/A</v>
      </c>
      <c r="AW270" t="e">
        <f>IF(AU270=AV270,VLOOKUP(B270,[1]Hoja2!$C$2:$AO$762,37,FALSE),IF(AV270&lt;2,VLOOKUP(B270,[1]Hoja2!$C$2:$AO$762,37,FALSE)))</f>
        <v>#N/A</v>
      </c>
      <c r="AX270" t="str">
        <f>B270 &amp; COUNTIF(B$2:B270, B270)</f>
        <v>09HB3318561</v>
      </c>
      <c r="AY270" t="e">
        <f>VLOOKUP(AX270,[1]Hoja2!$B$2:$AO$762,38,FALSE)</f>
        <v>#N/A</v>
      </c>
      <c r="AZ270" s="9" t="e">
        <f t="shared" si="161"/>
        <v>#N/A</v>
      </c>
    </row>
    <row r="271" spans="1:55" hidden="1" x14ac:dyDescent="0.25">
      <c r="A271">
        <v>69196</v>
      </c>
      <c r="B271" t="s">
        <v>750</v>
      </c>
      <c r="C271">
        <v>2019</v>
      </c>
      <c r="D271" t="s">
        <v>37</v>
      </c>
      <c r="E271" t="s">
        <v>38</v>
      </c>
      <c r="F271">
        <v>4</v>
      </c>
      <c r="G271" t="s">
        <v>44</v>
      </c>
      <c r="H271">
        <v>0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S271" t="s">
        <v>33</v>
      </c>
      <c r="T271" t="s">
        <v>33</v>
      </c>
      <c r="V271" t="s">
        <v>34</v>
      </c>
      <c r="W271" t="s">
        <v>683</v>
      </c>
      <c r="X271">
        <v>2019</v>
      </c>
      <c r="Y271" t="s">
        <v>37</v>
      </c>
      <c r="Z271" t="s">
        <v>38</v>
      </c>
      <c r="AA271">
        <v>4</v>
      </c>
      <c r="AB271" t="s">
        <v>33</v>
      </c>
      <c r="AC271">
        <v>183</v>
      </c>
      <c r="AD271">
        <v>0</v>
      </c>
      <c r="AE271">
        <v>0</v>
      </c>
      <c r="AF271">
        <v>0</v>
      </c>
      <c r="AG271" s="2" t="str">
        <f>IFERROR(VLOOKUP(B271,[1]Hoja2!$C$1:$AM$841,37,FALSE),"n/a")</f>
        <v>n/a</v>
      </c>
      <c r="AH271" s="10" t="e">
        <f>VLOOKUP(AX271,[1]Hoja2!$B$2:$AO$762,17,FALSE)</f>
        <v>#N/A</v>
      </c>
      <c r="AI271" s="10" t="e">
        <f>VLOOKUP(AX271,[1]Hoja2!$B$2:$AO$762,23,FALSE)</f>
        <v>#N/A</v>
      </c>
      <c r="AJ271" s="10" t="e">
        <f>VLOOKUP(AX271,[1]Hoja2!$B$2:$AO$762,28,FALSE)</f>
        <v>#N/A</v>
      </c>
      <c r="AK271" s="10" t="e">
        <f>VLOOKUP(AX271,[1]Hoja2!$B$2:$AO$762,19,FALSE)</f>
        <v>#N/A</v>
      </c>
      <c r="AL271" t="e">
        <f t="shared" si="152"/>
        <v>#N/A</v>
      </c>
      <c r="AM271" t="e">
        <f t="shared" si="153"/>
        <v>#N/A</v>
      </c>
      <c r="AN271" t="e">
        <f t="shared" si="154"/>
        <v>#N/A</v>
      </c>
      <c r="AO271" t="e">
        <f t="shared" si="155"/>
        <v>#N/A</v>
      </c>
      <c r="AP271" t="e">
        <f t="shared" si="156"/>
        <v>#N/A</v>
      </c>
      <c r="AQ271" t="str">
        <f t="shared" si="157"/>
        <v>n/a</v>
      </c>
      <c r="AR271" t="e">
        <f>+INDEX([1]DETALLE!$AK$2:$AK$841,MATCH(B271,[1]DETALLE!$A$2:$A$841,0))</f>
        <v>#N/A</v>
      </c>
      <c r="AS271" t="str">
        <f t="shared" si="162"/>
        <v>09HB331859</v>
      </c>
      <c r="AT271" s="2" t="str">
        <f>IF(IFERROR(VLOOKUP(AS271,[1]Hoja2!$C$1:$AM$841,37,FALSE),"n/a")&lt;&gt;"n/a","a","n/a")</f>
        <v>n/a</v>
      </c>
      <c r="AU271" s="8">
        <f t="shared" si="148"/>
        <v>1</v>
      </c>
      <c r="AV271" t="e">
        <f>VLOOKUP(B271,[1]Hoja2!$C$2:$AO$762,39,FALSE)</f>
        <v>#N/A</v>
      </c>
      <c r="AW271" t="e">
        <f>IF(AU271=AV271,VLOOKUP(B271,[1]Hoja2!$C$2:$AO$762,37,FALSE),IF(AV271&lt;2,VLOOKUP(B271,[1]Hoja2!$C$2:$AO$762,37,FALSE)))</f>
        <v>#N/A</v>
      </c>
      <c r="AX271" t="str">
        <f>B271 &amp; COUNTIF(B$2:B271, B271)</f>
        <v>09HB3318591</v>
      </c>
      <c r="AY271" t="e">
        <f>VLOOKUP(AX271,[1]Hoja2!$B$2:$AO$762,38,FALSE)</f>
        <v>#N/A</v>
      </c>
      <c r="AZ271" s="9" t="e">
        <f t="shared" si="161"/>
        <v>#N/A</v>
      </c>
    </row>
    <row r="272" spans="1:55" hidden="1" x14ac:dyDescent="0.25">
      <c r="A272">
        <v>69197</v>
      </c>
      <c r="B272" t="s">
        <v>751</v>
      </c>
      <c r="C272">
        <v>2019</v>
      </c>
      <c r="D272" t="s">
        <v>37</v>
      </c>
      <c r="E272" t="s">
        <v>38</v>
      </c>
      <c r="F272">
        <v>4</v>
      </c>
      <c r="G272" t="s">
        <v>44</v>
      </c>
      <c r="H272">
        <v>0</v>
      </c>
      <c r="I272" t="s">
        <v>34</v>
      </c>
      <c r="J272">
        <v>468</v>
      </c>
      <c r="K272">
        <v>715</v>
      </c>
      <c r="L272">
        <v>0</v>
      </c>
      <c r="M272">
        <v>0</v>
      </c>
      <c r="N272">
        <v>0</v>
      </c>
      <c r="O272">
        <v>0.6</v>
      </c>
      <c r="P272">
        <v>0.8</v>
      </c>
      <c r="Q272">
        <v>1.05</v>
      </c>
      <c r="R272" t="s">
        <v>46</v>
      </c>
      <c r="S272">
        <v>5</v>
      </c>
      <c r="T272">
        <v>9</v>
      </c>
      <c r="U272" t="s">
        <v>47</v>
      </c>
      <c r="V272" t="s">
        <v>34</v>
      </c>
      <c r="W272" t="s">
        <v>55</v>
      </c>
      <c r="X272">
        <v>2019</v>
      </c>
      <c r="Y272" t="s">
        <v>37</v>
      </c>
      <c r="Z272" t="s">
        <v>38</v>
      </c>
      <c r="AA272">
        <v>4</v>
      </c>
      <c r="AB272">
        <v>1</v>
      </c>
      <c r="AC272">
        <v>0</v>
      </c>
      <c r="AD272">
        <v>0</v>
      </c>
      <c r="AE272">
        <v>0</v>
      </c>
      <c r="AF272">
        <v>0</v>
      </c>
      <c r="AG272" s="2" t="str">
        <f>IFERROR(VLOOKUP(B272,[1]Hoja2!$C$1:$AM$841,37,FALSE),"n/a")</f>
        <v>n/a</v>
      </c>
      <c r="AH272" s="10" t="e">
        <f>VLOOKUP(AX272,[1]Hoja2!$B$2:$AO$762,17,FALSE)</f>
        <v>#N/A</v>
      </c>
      <c r="AI272" s="10" t="e">
        <f>VLOOKUP(AX272,[1]Hoja2!$B$2:$AO$762,23,FALSE)</f>
        <v>#N/A</v>
      </c>
      <c r="AJ272" s="10" t="e">
        <f>VLOOKUP(AX272,[1]Hoja2!$B$2:$AO$762,28,FALSE)</f>
        <v>#N/A</v>
      </c>
      <c r="AK272" s="10" t="e">
        <f>VLOOKUP(AX272,[1]Hoja2!$B$2:$AO$762,19,FALSE)</f>
        <v>#N/A</v>
      </c>
      <c r="AL272" t="e">
        <f t="shared" si="152"/>
        <v>#N/A</v>
      </c>
      <c r="AM272" t="e">
        <f t="shared" si="153"/>
        <v>#N/A</v>
      </c>
      <c r="AN272" t="e">
        <f t="shared" si="154"/>
        <v>#N/A</v>
      </c>
      <c r="AO272" t="e">
        <f t="shared" si="155"/>
        <v>#N/A</v>
      </c>
      <c r="AP272" t="e">
        <f t="shared" si="156"/>
        <v>#N/A</v>
      </c>
      <c r="AQ272" t="str">
        <f t="shared" si="157"/>
        <v>n/a</v>
      </c>
      <c r="AR272" t="e">
        <f>+INDEX([1]DETALLE!$AK$2:$AK$841,MATCH(B272,[1]DETALLE!$A$2:$A$841,0))</f>
        <v>#N/A</v>
      </c>
      <c r="AS272" t="str">
        <f t="shared" si="162"/>
        <v>09HB331689</v>
      </c>
      <c r="AT272" s="2" t="str">
        <f>IF(IFERROR(VLOOKUP(AS272,[1]Hoja2!$C$1:$AM$841,37,FALSE),"n/a")&lt;&gt;"n/a","a","n/a")</f>
        <v>n/a</v>
      </c>
      <c r="AU272" s="8">
        <f t="shared" si="148"/>
        <v>1</v>
      </c>
      <c r="AV272" t="e">
        <f>VLOOKUP(B272,[1]Hoja2!$C$2:$AO$762,39,FALSE)</f>
        <v>#N/A</v>
      </c>
      <c r="AW272" t="e">
        <f>IF(AU272=AV272,VLOOKUP(B272,[1]Hoja2!$C$2:$AO$762,37,FALSE),IF(AV272&lt;2,VLOOKUP(B272,[1]Hoja2!$C$2:$AO$762,37,FALSE)))</f>
        <v>#N/A</v>
      </c>
      <c r="AX272" t="str">
        <f>B272 &amp; COUNTIF(B$2:B272, B272)</f>
        <v>09HB3316891</v>
      </c>
      <c r="AY272" t="e">
        <f>VLOOKUP(AX272,[1]Hoja2!$B$2:$AO$762,38,FALSE)</f>
        <v>#N/A</v>
      </c>
      <c r="AZ272" s="9" t="e">
        <f t="shared" si="161"/>
        <v>#N/A</v>
      </c>
    </row>
    <row r="273" spans="1:55" hidden="1" x14ac:dyDescent="0.25">
      <c r="A273">
        <v>69199</v>
      </c>
      <c r="B273" t="s">
        <v>752</v>
      </c>
      <c r="C273">
        <v>2019</v>
      </c>
      <c r="D273" t="s">
        <v>37</v>
      </c>
      <c r="E273" t="s">
        <v>38</v>
      </c>
      <c r="F273">
        <v>4</v>
      </c>
      <c r="G273" t="s">
        <v>44</v>
      </c>
      <c r="H273">
        <v>0</v>
      </c>
      <c r="I273" t="s">
        <v>34</v>
      </c>
      <c r="J273">
        <v>468</v>
      </c>
      <c r="K273">
        <v>715</v>
      </c>
      <c r="L273">
        <v>0</v>
      </c>
      <c r="M273">
        <v>0</v>
      </c>
      <c r="N273">
        <v>0</v>
      </c>
      <c r="O273">
        <v>0.6</v>
      </c>
      <c r="P273">
        <v>0.8</v>
      </c>
      <c r="Q273">
        <v>1.05</v>
      </c>
      <c r="R273" t="s">
        <v>46</v>
      </c>
      <c r="S273">
        <v>5</v>
      </c>
      <c r="T273">
        <v>9</v>
      </c>
      <c r="U273" t="s">
        <v>47</v>
      </c>
      <c r="V273" t="s">
        <v>34</v>
      </c>
      <c r="W273" t="s">
        <v>55</v>
      </c>
      <c r="X273">
        <v>2019</v>
      </c>
      <c r="Y273" t="s">
        <v>37</v>
      </c>
      <c r="Z273" t="s">
        <v>38</v>
      </c>
      <c r="AA273">
        <v>4</v>
      </c>
      <c r="AB273">
        <v>1</v>
      </c>
      <c r="AC273">
        <v>0</v>
      </c>
      <c r="AD273">
        <v>0</v>
      </c>
      <c r="AE273">
        <v>0</v>
      </c>
      <c r="AF273">
        <v>0</v>
      </c>
      <c r="AG273" s="2" t="str">
        <f>IFERROR(VLOOKUP(B273,[1]Hoja2!$C$1:$AM$841,37,FALSE),"n/a")</f>
        <v>n/a</v>
      </c>
      <c r="AH273" s="10" t="e">
        <f>VLOOKUP(AX273,[1]Hoja2!$B$2:$AO$762,17,FALSE)</f>
        <v>#N/A</v>
      </c>
      <c r="AI273" s="10" t="e">
        <f>VLOOKUP(AX273,[1]Hoja2!$B$2:$AO$762,23,FALSE)</f>
        <v>#N/A</v>
      </c>
      <c r="AJ273" s="10" t="e">
        <f>VLOOKUP(AX273,[1]Hoja2!$B$2:$AO$762,28,FALSE)</f>
        <v>#N/A</v>
      </c>
      <c r="AK273" s="10" t="e">
        <f>VLOOKUP(AX273,[1]Hoja2!$B$2:$AO$762,19,FALSE)</f>
        <v>#N/A</v>
      </c>
      <c r="AL273" t="e">
        <f t="shared" si="152"/>
        <v>#N/A</v>
      </c>
      <c r="AM273" t="e">
        <f t="shared" si="153"/>
        <v>#N/A</v>
      </c>
      <c r="AN273" t="e">
        <f t="shared" si="154"/>
        <v>#N/A</v>
      </c>
      <c r="AO273" t="e">
        <f t="shared" si="155"/>
        <v>#N/A</v>
      </c>
      <c r="AP273" t="e">
        <f t="shared" si="156"/>
        <v>#N/A</v>
      </c>
      <c r="AQ273" t="str">
        <f t="shared" si="157"/>
        <v>n/a</v>
      </c>
      <c r="AR273" t="e">
        <f>+INDEX([1]DETALLE!$AK$2:$AK$841,MATCH(B273,[1]DETALLE!$A$2:$A$841,0))</f>
        <v>#N/A</v>
      </c>
      <c r="AS273" t="str">
        <f t="shared" si="162"/>
        <v>09HB331878</v>
      </c>
      <c r="AT273" s="2" t="str">
        <f>IF(IFERROR(VLOOKUP(AS273,[1]Hoja2!$C$1:$AM$841,37,FALSE),"n/a")&lt;&gt;"n/a","a","n/a")</f>
        <v>n/a</v>
      </c>
      <c r="AU273" s="8">
        <f t="shared" si="148"/>
        <v>1</v>
      </c>
      <c r="AV273" t="e">
        <f>VLOOKUP(B273,[1]Hoja2!$C$2:$AO$762,39,FALSE)</f>
        <v>#N/A</v>
      </c>
      <c r="AW273" t="e">
        <f>IF(AU273=AV273,VLOOKUP(B273,[1]Hoja2!$C$2:$AO$762,37,FALSE),IF(AV273&lt;2,VLOOKUP(B273,[1]Hoja2!$C$2:$AO$762,37,FALSE)))</f>
        <v>#N/A</v>
      </c>
      <c r="AX273" t="str">
        <f>B273 &amp; COUNTIF(B$2:B273, B273)</f>
        <v>09HB3318781</v>
      </c>
      <c r="AY273" t="e">
        <f>VLOOKUP(AX273,[1]Hoja2!$B$2:$AO$762,38,FALSE)</f>
        <v>#N/A</v>
      </c>
      <c r="AZ273" s="9" t="e">
        <f t="shared" si="161"/>
        <v>#N/A</v>
      </c>
    </row>
    <row r="274" spans="1:55" hidden="1" x14ac:dyDescent="0.25">
      <c r="A274">
        <v>69200</v>
      </c>
      <c r="B274" t="s">
        <v>753</v>
      </c>
      <c r="C274">
        <v>2019</v>
      </c>
      <c r="D274" t="s">
        <v>37</v>
      </c>
      <c r="E274" t="s">
        <v>38</v>
      </c>
      <c r="F274">
        <v>4</v>
      </c>
      <c r="G274" t="s">
        <v>44</v>
      </c>
      <c r="H274">
        <v>0</v>
      </c>
      <c r="I274" t="s">
        <v>34</v>
      </c>
      <c r="J274">
        <v>468</v>
      </c>
      <c r="K274">
        <v>715</v>
      </c>
      <c r="L274">
        <v>0</v>
      </c>
      <c r="M274">
        <v>0</v>
      </c>
      <c r="N274">
        <v>0</v>
      </c>
      <c r="O274">
        <v>0.6</v>
      </c>
      <c r="P274">
        <v>0.8</v>
      </c>
      <c r="Q274">
        <v>1.05</v>
      </c>
      <c r="R274" t="s">
        <v>46</v>
      </c>
      <c r="S274">
        <v>5</v>
      </c>
      <c r="T274">
        <v>9</v>
      </c>
      <c r="U274" t="s">
        <v>47</v>
      </c>
      <c r="V274" t="s">
        <v>34</v>
      </c>
      <c r="W274" t="s">
        <v>55</v>
      </c>
      <c r="X274">
        <v>2019</v>
      </c>
      <c r="Y274" t="s">
        <v>37</v>
      </c>
      <c r="Z274" t="s">
        <v>38</v>
      </c>
      <c r="AA274">
        <v>5</v>
      </c>
      <c r="AB274">
        <v>1</v>
      </c>
      <c r="AC274">
        <v>0</v>
      </c>
      <c r="AD274">
        <v>0</v>
      </c>
      <c r="AE274">
        <v>0</v>
      </c>
      <c r="AF274">
        <v>0</v>
      </c>
      <c r="AG274" s="2" t="str">
        <f>IFERROR(VLOOKUP(B274,[1]Hoja2!$C$1:$AM$841,37,FALSE),"n/a")</f>
        <v>n/a</v>
      </c>
      <c r="AH274" s="10" t="e">
        <f>VLOOKUP(AX274,[1]Hoja2!$B$2:$AO$762,17,FALSE)</f>
        <v>#N/A</v>
      </c>
      <c r="AI274" s="10" t="e">
        <f>VLOOKUP(AX274,[1]Hoja2!$B$2:$AO$762,23,FALSE)</f>
        <v>#N/A</v>
      </c>
      <c r="AJ274" s="10" t="e">
        <f>VLOOKUP(AX274,[1]Hoja2!$B$2:$AO$762,28,FALSE)</f>
        <v>#N/A</v>
      </c>
      <c r="AK274" s="10" t="e">
        <f>VLOOKUP(AX274,[1]Hoja2!$B$2:$AO$762,19,FALSE)</f>
        <v>#N/A</v>
      </c>
      <c r="AL274" t="e">
        <f t="shared" si="152"/>
        <v>#N/A</v>
      </c>
      <c r="AM274" t="e">
        <f t="shared" si="153"/>
        <v>#N/A</v>
      </c>
      <c r="AN274" t="e">
        <f t="shared" si="154"/>
        <v>#N/A</v>
      </c>
      <c r="AO274" t="e">
        <f t="shared" si="155"/>
        <v>#N/A</v>
      </c>
      <c r="AP274" t="e">
        <f t="shared" si="156"/>
        <v>#N/A</v>
      </c>
      <c r="AQ274" t="str">
        <f t="shared" si="157"/>
        <v>n/a</v>
      </c>
      <c r="AR274" t="e">
        <f>+INDEX([1]DETALLE!$AK$2:$AK$841,MATCH(B274,[1]DETALLE!$A$2:$A$841,0))</f>
        <v>#N/A</v>
      </c>
      <c r="AS274" t="str">
        <f t="shared" si="162"/>
        <v>09HB331881</v>
      </c>
      <c r="AT274" s="2" t="str">
        <f>IF(IFERROR(VLOOKUP(AS274,[1]Hoja2!$C$1:$AM$841,37,FALSE),"n/a")&lt;&gt;"n/a","a","n/a")</f>
        <v>n/a</v>
      </c>
      <c r="AU274" s="8">
        <f t="shared" si="148"/>
        <v>1</v>
      </c>
      <c r="AV274" t="e">
        <f>VLOOKUP(B274,[1]Hoja2!$C$2:$AO$762,39,FALSE)</f>
        <v>#N/A</v>
      </c>
      <c r="AW274" t="e">
        <f>IF(AU274=AV274,VLOOKUP(B274,[1]Hoja2!$C$2:$AO$762,37,FALSE),IF(AV274&lt;2,VLOOKUP(B274,[1]Hoja2!$C$2:$AO$762,37,FALSE)))</f>
        <v>#N/A</v>
      </c>
      <c r="AX274" t="str">
        <f>B274 &amp; COUNTIF(B$2:B274, B274)</f>
        <v>09HB3318811</v>
      </c>
      <c r="AY274" t="e">
        <f>VLOOKUP(AX274,[1]Hoja2!$B$2:$AO$762,38,FALSE)</f>
        <v>#N/A</v>
      </c>
      <c r="AZ274" s="9" t="e">
        <f t="shared" si="161"/>
        <v>#N/A</v>
      </c>
    </row>
    <row r="275" spans="1:55" hidden="1" x14ac:dyDescent="0.25">
      <c r="A275">
        <v>69202</v>
      </c>
      <c r="B275" t="s">
        <v>754</v>
      </c>
      <c r="C275">
        <v>2019</v>
      </c>
      <c r="D275" t="s">
        <v>37</v>
      </c>
      <c r="E275" t="s">
        <v>38</v>
      </c>
      <c r="F275">
        <v>4</v>
      </c>
      <c r="G275" t="s">
        <v>44</v>
      </c>
      <c r="H275">
        <v>0</v>
      </c>
      <c r="I275" t="s">
        <v>34</v>
      </c>
      <c r="J275">
        <v>468</v>
      </c>
      <c r="K275">
        <v>715</v>
      </c>
      <c r="L275">
        <v>0</v>
      </c>
      <c r="M275">
        <v>0</v>
      </c>
      <c r="N275">
        <v>0</v>
      </c>
      <c r="O275">
        <v>0.6</v>
      </c>
      <c r="P275">
        <v>0.8</v>
      </c>
      <c r="Q275">
        <v>1.05</v>
      </c>
      <c r="R275" t="s">
        <v>46</v>
      </c>
      <c r="S275">
        <v>5</v>
      </c>
      <c r="T275">
        <v>9</v>
      </c>
      <c r="U275" t="s">
        <v>47</v>
      </c>
      <c r="V275" t="s">
        <v>34</v>
      </c>
      <c r="W275" t="s">
        <v>55</v>
      </c>
      <c r="X275">
        <v>2019</v>
      </c>
      <c r="Y275" t="s">
        <v>37</v>
      </c>
      <c r="Z275" t="s">
        <v>38</v>
      </c>
      <c r="AA275">
        <v>5</v>
      </c>
      <c r="AB275">
        <v>1</v>
      </c>
      <c r="AC275">
        <v>0</v>
      </c>
      <c r="AD275">
        <v>0</v>
      </c>
      <c r="AE275">
        <v>0</v>
      </c>
      <c r="AF275">
        <v>0</v>
      </c>
      <c r="AG275" s="2" t="str">
        <f>IFERROR(VLOOKUP(B275,[1]Hoja2!$C$1:$AM$841,37,FALSE),"n/a")</f>
        <v>n/a</v>
      </c>
      <c r="AH275" s="10" t="e">
        <f>VLOOKUP(AX275,[1]Hoja2!$B$2:$AO$762,17,FALSE)</f>
        <v>#N/A</v>
      </c>
      <c r="AI275" s="10" t="e">
        <f>VLOOKUP(AX275,[1]Hoja2!$B$2:$AO$762,23,FALSE)</f>
        <v>#N/A</v>
      </c>
      <c r="AJ275" s="10" t="e">
        <f>VLOOKUP(AX275,[1]Hoja2!$B$2:$AO$762,28,FALSE)</f>
        <v>#N/A</v>
      </c>
      <c r="AK275" s="10" t="e">
        <f>VLOOKUP(AX275,[1]Hoja2!$B$2:$AO$762,19,FALSE)</f>
        <v>#N/A</v>
      </c>
      <c r="AL275" t="e">
        <f t="shared" si="152"/>
        <v>#N/A</v>
      </c>
      <c r="AM275" t="e">
        <f t="shared" si="153"/>
        <v>#N/A</v>
      </c>
      <c r="AN275" t="e">
        <f t="shared" si="154"/>
        <v>#N/A</v>
      </c>
      <c r="AO275" t="e">
        <f t="shared" si="155"/>
        <v>#N/A</v>
      </c>
      <c r="AP275" t="e">
        <f t="shared" si="156"/>
        <v>#N/A</v>
      </c>
      <c r="AQ275" t="str">
        <f t="shared" si="157"/>
        <v>n/a</v>
      </c>
      <c r="AR275" t="e">
        <f>+INDEX([1]DETALLE!$AK$2:$AK$841,MATCH(B275,[1]DETALLE!$A$2:$A$841,0))</f>
        <v>#N/A</v>
      </c>
      <c r="AS275" t="str">
        <f t="shared" si="162"/>
        <v>09HB331684</v>
      </c>
      <c r="AT275" s="2" t="str">
        <f>IF(IFERROR(VLOOKUP(AS275,[1]Hoja2!$C$1:$AM$841,37,FALSE),"n/a")&lt;&gt;"n/a","a","n/a")</f>
        <v>n/a</v>
      </c>
      <c r="AU275" s="8">
        <f t="shared" si="148"/>
        <v>1</v>
      </c>
      <c r="AV275" t="e">
        <f>VLOOKUP(B275,[1]Hoja2!$C$2:$AO$762,39,FALSE)</f>
        <v>#N/A</v>
      </c>
      <c r="AW275" t="e">
        <f>IF(AU275=AV275,VLOOKUP(B275,[1]Hoja2!$C$2:$AO$762,37,FALSE),IF(AV275&lt;2,VLOOKUP(B275,[1]Hoja2!$C$2:$AO$762,37,FALSE)))</f>
        <v>#N/A</v>
      </c>
      <c r="AX275" t="str">
        <f>B275 &amp; COUNTIF(B$2:B275, B275)</f>
        <v>09HB3316841</v>
      </c>
      <c r="AY275" t="e">
        <f>VLOOKUP(AX275,[1]Hoja2!$B$2:$AO$762,38,FALSE)</f>
        <v>#N/A</v>
      </c>
      <c r="AZ275" s="9" t="e">
        <f t="shared" si="161"/>
        <v>#N/A</v>
      </c>
    </row>
    <row r="276" spans="1:55" hidden="1" x14ac:dyDescent="0.25">
      <c r="A276">
        <v>69203</v>
      </c>
      <c r="B276" t="s">
        <v>755</v>
      </c>
      <c r="C276">
        <v>2019</v>
      </c>
      <c r="D276" t="s">
        <v>37</v>
      </c>
      <c r="E276" t="s">
        <v>38</v>
      </c>
      <c r="F276">
        <v>4</v>
      </c>
      <c r="G276" t="s">
        <v>44</v>
      </c>
      <c r="H276">
        <v>0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S276" t="s">
        <v>33</v>
      </c>
      <c r="T276" t="s">
        <v>33</v>
      </c>
      <c r="V276" t="s">
        <v>34</v>
      </c>
      <c r="W276" t="s">
        <v>683</v>
      </c>
      <c r="X276">
        <v>2019</v>
      </c>
      <c r="Y276" t="s">
        <v>37</v>
      </c>
      <c r="Z276" t="s">
        <v>38</v>
      </c>
      <c r="AA276">
        <v>10</v>
      </c>
      <c r="AB276" t="s">
        <v>33</v>
      </c>
      <c r="AC276">
        <v>132</v>
      </c>
      <c r="AD276">
        <v>0</v>
      </c>
      <c r="AE276">
        <v>0</v>
      </c>
      <c r="AF276">
        <v>0</v>
      </c>
      <c r="AG276" s="2" t="str">
        <f>IFERROR(VLOOKUP(B276,[1]Hoja2!$C$1:$AM$841,37,FALSE),"n/a")</f>
        <v>n/a</v>
      </c>
      <c r="AH276" s="10" t="e">
        <f>VLOOKUP(AX276,[1]Hoja2!$B$2:$AO$762,17,FALSE)</f>
        <v>#N/A</v>
      </c>
      <c r="AI276" s="10" t="e">
        <f>VLOOKUP(AX276,[1]Hoja2!$B$2:$AO$762,23,FALSE)</f>
        <v>#N/A</v>
      </c>
      <c r="AJ276" s="10" t="e">
        <f>VLOOKUP(AX276,[1]Hoja2!$B$2:$AO$762,28,FALSE)</f>
        <v>#N/A</v>
      </c>
      <c r="AK276" s="10" t="e">
        <f>VLOOKUP(AX276,[1]Hoja2!$B$2:$AO$762,19,FALSE)</f>
        <v>#N/A</v>
      </c>
      <c r="AL276" t="e">
        <f t="shared" si="152"/>
        <v>#N/A</v>
      </c>
      <c r="AM276" t="e">
        <f t="shared" si="153"/>
        <v>#N/A</v>
      </c>
      <c r="AN276" t="e">
        <f t="shared" si="154"/>
        <v>#N/A</v>
      </c>
      <c r="AO276" t="e">
        <f t="shared" si="155"/>
        <v>#N/A</v>
      </c>
      <c r="AP276" t="e">
        <f t="shared" si="156"/>
        <v>#N/A</v>
      </c>
      <c r="AQ276" t="str">
        <f t="shared" si="157"/>
        <v>n/a</v>
      </c>
      <c r="AR276" t="e">
        <f>+INDEX([1]DETALLE!$AK$2:$AK$841,MATCH(B276,[1]DETALLE!$A$2:$A$841,0))</f>
        <v>#N/A</v>
      </c>
      <c r="AS276" t="str">
        <f t="shared" si="162"/>
        <v>09HB332024</v>
      </c>
      <c r="AT276" s="2" t="str">
        <f>IF(IFERROR(VLOOKUP(AS276,[1]Hoja2!$C$1:$AM$841,37,FALSE),"n/a")&lt;&gt;"n/a","a","n/a")</f>
        <v>n/a</v>
      </c>
      <c r="AU276" s="8">
        <f t="shared" si="148"/>
        <v>1</v>
      </c>
      <c r="AV276" t="e">
        <f>VLOOKUP(B276,[1]Hoja2!$C$2:$AO$762,39,FALSE)</f>
        <v>#N/A</v>
      </c>
      <c r="AW276" t="e">
        <f>IF(AU276=AV276,VLOOKUP(B276,[1]Hoja2!$C$2:$AO$762,37,FALSE),IF(AV276&lt;2,VLOOKUP(B276,[1]Hoja2!$C$2:$AO$762,37,FALSE)))</f>
        <v>#N/A</v>
      </c>
      <c r="AX276" t="str">
        <f>B276 &amp; COUNTIF(B$2:B276, B276)</f>
        <v>09HB3320241</v>
      </c>
      <c r="AY276" t="e">
        <f>VLOOKUP(AX276,[1]Hoja2!$B$2:$AO$762,38,FALSE)</f>
        <v>#N/A</v>
      </c>
      <c r="AZ276" s="9" t="e">
        <f t="shared" si="161"/>
        <v>#N/A</v>
      </c>
    </row>
    <row r="277" spans="1:55" x14ac:dyDescent="0.25">
      <c r="A277">
        <v>69204</v>
      </c>
      <c r="B277" t="s">
        <v>248</v>
      </c>
      <c r="C277">
        <v>2019</v>
      </c>
      <c r="D277" t="s">
        <v>37</v>
      </c>
      <c r="E277" t="s">
        <v>38</v>
      </c>
      <c r="F277">
        <v>4</v>
      </c>
      <c r="G277" t="s">
        <v>40</v>
      </c>
      <c r="H277">
        <v>2.6333329999999999</v>
      </c>
      <c r="I277" t="s">
        <v>54</v>
      </c>
      <c r="J277">
        <v>803</v>
      </c>
      <c r="K277">
        <v>1573</v>
      </c>
      <c r="L277">
        <v>0.2</v>
      </c>
      <c r="M277">
        <v>0.6</v>
      </c>
      <c r="N277">
        <v>0.8</v>
      </c>
      <c r="O277">
        <v>1.05</v>
      </c>
      <c r="P277">
        <v>1.1000000000000001</v>
      </c>
      <c r="Q277">
        <v>1.1499999999999999</v>
      </c>
      <c r="R277" t="s">
        <v>46</v>
      </c>
      <c r="S277">
        <v>4</v>
      </c>
      <c r="T277">
        <v>6</v>
      </c>
      <c r="U277" t="s">
        <v>47</v>
      </c>
      <c r="V277" t="s">
        <v>54</v>
      </c>
      <c r="W277" t="s">
        <v>50</v>
      </c>
      <c r="X277">
        <v>2019</v>
      </c>
      <c r="Y277" t="s">
        <v>37</v>
      </c>
      <c r="Z277" t="s">
        <v>38</v>
      </c>
      <c r="AA277">
        <v>8</v>
      </c>
      <c r="AB277">
        <v>0</v>
      </c>
      <c r="AC277">
        <v>16</v>
      </c>
      <c r="AD277">
        <v>1.05</v>
      </c>
      <c r="AE277">
        <v>0.65833324999999998</v>
      </c>
      <c r="AF277">
        <v>1651.65</v>
      </c>
      <c r="AG277" s="2">
        <f>IFERROR(VLOOKUP(B277,[1]Hoja2!$C$1:$AM$841,37,FALSE),"n/a")</f>
        <v>1573.0000000000002</v>
      </c>
      <c r="AH277" s="10" t="str">
        <f>VLOOKUP(AX277,[1]Hoja2!$B$2:$AO$762,17,FALSE)</f>
        <v xml:space="preserve">  </v>
      </c>
      <c r="AI277" s="10">
        <f>VLOOKUP(AX277,[1]Hoja2!$B$2:$AO$762,23,FALSE)</f>
        <v>1</v>
      </c>
      <c r="AJ277" s="10">
        <f>VLOOKUP(AX277,[1]Hoja2!$B$2:$AO$762,28,FALSE)</f>
        <v>0.72499999999999998</v>
      </c>
      <c r="AK277" s="10" t="str">
        <f>VLOOKUP(AX277,[1]Hoja2!$B$2:$AO$762,19,FALSE)</f>
        <v>Entry Production Color Low/Mid</v>
      </c>
      <c r="AL277">
        <f t="shared" si="152"/>
        <v>0</v>
      </c>
      <c r="AM277">
        <f t="shared" si="153"/>
        <v>0</v>
      </c>
      <c r="AN277">
        <f t="shared" si="154"/>
        <v>0</v>
      </c>
      <c r="AO277">
        <f t="shared" si="155"/>
        <v>0</v>
      </c>
      <c r="AP277">
        <f t="shared" si="156"/>
        <v>1</v>
      </c>
      <c r="AQ277">
        <f t="shared" si="157"/>
        <v>0</v>
      </c>
      <c r="AR277">
        <f>+INDEX([1]Hoja2!$AM$2:$AM$841,MATCH(B277,[1]Hoja2!$C$2:$C$841,0))</f>
        <v>1573.0000000000002</v>
      </c>
      <c r="AS277" t="str">
        <f>CONCATENATE(B277,F277)</f>
        <v>0E2B6656534</v>
      </c>
      <c r="AT277" s="2">
        <f>IFERROR(VLOOKUP(AS277,[1]Hoja2!$A$1:$AM$841,38,FALSE),"n/a")</f>
        <v>0</v>
      </c>
      <c r="AU277" s="8">
        <f t="shared" si="148"/>
        <v>3</v>
      </c>
      <c r="AV277">
        <f>VLOOKUP(B277,[1]Hoja2!$C$2:$AO$762,39,FALSE)</f>
        <v>3</v>
      </c>
      <c r="AW277">
        <f>IF(AU277=AV277,VLOOKUP(B277,[1]Hoja2!$C$2:$AO$762,37,FALSE),IF(AV277&lt;2,VLOOKUP(B277,[1]Hoja2!$C$2:$AO$762,37,FALSE)))</f>
        <v>1573.0000000000002</v>
      </c>
      <c r="AX277" t="str">
        <f>B277 &amp; COUNTIF(B$2:B277, B277)</f>
        <v>0E2B6656531</v>
      </c>
      <c r="AY277" s="10">
        <f>VLOOKUP(AX277,[1]Hoja2!$B$2:$AO$762,38,FALSE)</f>
        <v>1573.0000000000002</v>
      </c>
      <c r="AZ277" s="9">
        <f t="shared" si="161"/>
        <v>0</v>
      </c>
      <c r="BA277">
        <f>IF(Q277="NA",2,IF(OR(G277="INSTALACION NUEVA",G277="Mantenimiento preventivo"),3,IF(AND(AC277&lt;AH277,AL277&lt;&gt;1),4,IF(AY277&gt;AF277,1,0))))</f>
        <v>4</v>
      </c>
      <c r="BB277">
        <f>AE277-AJ277</f>
        <v>-6.6666749999999997E-2</v>
      </c>
      <c r="BC277">
        <f>+_xlfn.IFS(Q277="NA",2,OR(G277="INSTALACION NUEVA",G277="Mantenimiento preventivo"),3,AND(AC277&lt;AH277,AL277&lt;&gt;1),4,AY277&gt;AF277,1,TRUE,0)</f>
        <v>4</v>
      </c>
    </row>
    <row r="278" spans="1:55" hidden="1" x14ac:dyDescent="0.25">
      <c r="A278">
        <v>69206</v>
      </c>
      <c r="B278" t="s">
        <v>756</v>
      </c>
      <c r="C278">
        <v>2019</v>
      </c>
      <c r="D278" t="s">
        <v>37</v>
      </c>
      <c r="E278" t="s">
        <v>38</v>
      </c>
      <c r="F278">
        <v>4</v>
      </c>
      <c r="G278" t="s">
        <v>44</v>
      </c>
      <c r="H278">
        <v>0</v>
      </c>
      <c r="I278" t="s">
        <v>34</v>
      </c>
      <c r="J278">
        <v>468</v>
      </c>
      <c r="K278">
        <v>715</v>
      </c>
      <c r="L278">
        <v>0</v>
      </c>
      <c r="M278">
        <v>0</v>
      </c>
      <c r="N278">
        <v>0</v>
      </c>
      <c r="O278">
        <v>0.6</v>
      </c>
      <c r="P278">
        <v>0.8</v>
      </c>
      <c r="Q278">
        <v>1.05</v>
      </c>
      <c r="R278" t="s">
        <v>420</v>
      </c>
      <c r="S278">
        <v>5</v>
      </c>
      <c r="T278">
        <v>9</v>
      </c>
      <c r="U278" t="s">
        <v>47</v>
      </c>
      <c r="V278" t="s">
        <v>34</v>
      </c>
      <c r="W278" t="s">
        <v>757</v>
      </c>
      <c r="X278">
        <v>2019</v>
      </c>
      <c r="Y278" t="s">
        <v>37</v>
      </c>
      <c r="Z278" t="s">
        <v>38</v>
      </c>
      <c r="AA278">
        <v>5</v>
      </c>
      <c r="AB278">
        <v>0</v>
      </c>
      <c r="AC278">
        <v>150</v>
      </c>
      <c r="AD278">
        <v>0</v>
      </c>
      <c r="AE278">
        <v>0</v>
      </c>
      <c r="AF278">
        <v>468</v>
      </c>
      <c r="AG278" s="2" t="str">
        <f>IFERROR(VLOOKUP(B278,[1]Hoja2!$C$1:$AM$841,37,FALSE),"n/a")</f>
        <v>n/a</v>
      </c>
      <c r="AH278" s="10" t="e">
        <f>VLOOKUP(AX278,[1]Hoja2!$B$2:$AO$762,17,FALSE)</f>
        <v>#N/A</v>
      </c>
      <c r="AI278" s="10" t="e">
        <f>VLOOKUP(AX278,[1]Hoja2!$B$2:$AO$762,23,FALSE)</f>
        <v>#N/A</v>
      </c>
      <c r="AJ278" s="10" t="e">
        <f>VLOOKUP(AX278,[1]Hoja2!$B$2:$AO$762,28,FALSE)</f>
        <v>#N/A</v>
      </c>
      <c r="AK278" s="10" t="e">
        <f>VLOOKUP(AX278,[1]Hoja2!$B$2:$AO$762,19,FALSE)</f>
        <v>#N/A</v>
      </c>
      <c r="AL278" t="e">
        <f t="shared" si="152"/>
        <v>#N/A</v>
      </c>
      <c r="AM278" t="e">
        <f t="shared" si="153"/>
        <v>#N/A</v>
      </c>
      <c r="AN278" t="e">
        <f t="shared" si="154"/>
        <v>#N/A</v>
      </c>
      <c r="AO278" t="e">
        <f t="shared" si="155"/>
        <v>#N/A</v>
      </c>
      <c r="AP278" t="e">
        <f t="shared" si="156"/>
        <v>#N/A</v>
      </c>
      <c r="AQ278" t="str">
        <f t="shared" si="157"/>
        <v>n/a</v>
      </c>
      <c r="AR278" t="e">
        <f>+INDEX([1]DETALLE!$AK$2:$AK$841,MATCH(B278,[1]DETALLE!$A$2:$A$841,0))</f>
        <v>#N/A</v>
      </c>
      <c r="AS278" t="str">
        <f t="shared" ref="AS278:AS290" si="163">CONCATENATE(B278)</f>
        <v>09HB331929</v>
      </c>
      <c r="AT278" s="2" t="str">
        <f>IF(IFERROR(VLOOKUP(AS278,[1]Hoja2!$C$1:$AM$841,37,FALSE),"n/a")&lt;&gt;"n/a","a","n/a")</f>
        <v>n/a</v>
      </c>
      <c r="AU278" s="8">
        <f t="shared" si="148"/>
        <v>1</v>
      </c>
      <c r="AV278" t="e">
        <f>VLOOKUP(B278,[1]Hoja2!$C$2:$AO$762,39,FALSE)</f>
        <v>#N/A</v>
      </c>
      <c r="AW278" t="e">
        <f>IF(AU278=AV278,VLOOKUP(B278,[1]Hoja2!$C$2:$AO$762,37,FALSE),IF(AV278&lt;2,VLOOKUP(B278,[1]Hoja2!$C$2:$AO$762,37,FALSE)))</f>
        <v>#N/A</v>
      </c>
      <c r="AX278" t="str">
        <f>B278 &amp; COUNTIF(B$2:B278, B278)</f>
        <v>09HB3319291</v>
      </c>
      <c r="AY278" t="e">
        <f>VLOOKUP(AX278,[1]Hoja2!$B$2:$AO$762,38,FALSE)</f>
        <v>#N/A</v>
      </c>
      <c r="AZ278" s="9" t="e">
        <f t="shared" si="161"/>
        <v>#N/A</v>
      </c>
    </row>
    <row r="279" spans="1:55" hidden="1" x14ac:dyDescent="0.25">
      <c r="A279">
        <v>69207</v>
      </c>
      <c r="B279" t="s">
        <v>758</v>
      </c>
      <c r="C279">
        <v>2019</v>
      </c>
      <c r="D279" t="s">
        <v>37</v>
      </c>
      <c r="E279" t="s">
        <v>38</v>
      </c>
      <c r="F279">
        <v>4</v>
      </c>
      <c r="G279" t="s">
        <v>44</v>
      </c>
      <c r="H279">
        <v>0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S279" t="s">
        <v>33</v>
      </c>
      <c r="T279" t="s">
        <v>33</v>
      </c>
      <c r="V279" t="s">
        <v>34</v>
      </c>
      <c r="W279" t="s">
        <v>759</v>
      </c>
      <c r="X279">
        <v>2019</v>
      </c>
      <c r="Y279" t="s">
        <v>37</v>
      </c>
      <c r="Z279" t="s">
        <v>38</v>
      </c>
      <c r="AA279">
        <v>5</v>
      </c>
      <c r="AB279" t="s">
        <v>33</v>
      </c>
      <c r="AC279">
        <v>10</v>
      </c>
      <c r="AD279">
        <v>0</v>
      </c>
      <c r="AE279">
        <v>0</v>
      </c>
      <c r="AF279">
        <v>0</v>
      </c>
      <c r="AG279" s="2" t="str">
        <f>IFERROR(VLOOKUP(B279,[1]Hoja2!$C$1:$AM$841,37,FALSE),"n/a")</f>
        <v>n/a</v>
      </c>
      <c r="AH279" s="10" t="e">
        <f>VLOOKUP(AX279,[1]Hoja2!$B$2:$AO$762,17,FALSE)</f>
        <v>#N/A</v>
      </c>
      <c r="AI279" s="10" t="e">
        <f>VLOOKUP(AX279,[1]Hoja2!$B$2:$AO$762,23,FALSE)</f>
        <v>#N/A</v>
      </c>
      <c r="AJ279" s="10" t="e">
        <f>VLOOKUP(AX279,[1]Hoja2!$B$2:$AO$762,28,FALSE)</f>
        <v>#N/A</v>
      </c>
      <c r="AK279" s="10" t="e">
        <f>VLOOKUP(AX279,[1]Hoja2!$B$2:$AO$762,19,FALSE)</f>
        <v>#N/A</v>
      </c>
      <c r="AL279" t="e">
        <f t="shared" si="152"/>
        <v>#N/A</v>
      </c>
      <c r="AM279" t="e">
        <f t="shared" si="153"/>
        <v>#N/A</v>
      </c>
      <c r="AN279" t="e">
        <f t="shared" si="154"/>
        <v>#N/A</v>
      </c>
      <c r="AO279" t="e">
        <f t="shared" si="155"/>
        <v>#N/A</v>
      </c>
      <c r="AP279" t="e">
        <f t="shared" si="156"/>
        <v>#N/A</v>
      </c>
      <c r="AQ279" t="str">
        <f t="shared" si="157"/>
        <v>n/a</v>
      </c>
      <c r="AR279" t="e">
        <f>+INDEX([1]DETALLE!$AK$2:$AK$841,MATCH(B279,[1]DETALLE!$A$2:$A$841,0))</f>
        <v>#N/A</v>
      </c>
      <c r="AS279" t="str">
        <f t="shared" si="163"/>
        <v>09HB331680</v>
      </c>
      <c r="AT279" s="2" t="str">
        <f>IF(IFERROR(VLOOKUP(AS279,[1]Hoja2!$C$1:$AM$841,37,FALSE),"n/a")&lt;&gt;"n/a","a","n/a")</f>
        <v>n/a</v>
      </c>
      <c r="AU279" s="8">
        <f t="shared" si="148"/>
        <v>1</v>
      </c>
      <c r="AV279" t="e">
        <f>VLOOKUP(B279,[1]Hoja2!$C$2:$AO$762,39,FALSE)</f>
        <v>#N/A</v>
      </c>
      <c r="AW279" t="e">
        <f>IF(AU279=AV279,VLOOKUP(B279,[1]Hoja2!$C$2:$AO$762,37,FALSE),IF(AV279&lt;2,VLOOKUP(B279,[1]Hoja2!$C$2:$AO$762,37,FALSE)))</f>
        <v>#N/A</v>
      </c>
      <c r="AX279" t="str">
        <f>B279 &amp; COUNTIF(B$2:B279, B279)</f>
        <v>09HB3316801</v>
      </c>
      <c r="AY279" t="e">
        <f>VLOOKUP(AX279,[1]Hoja2!$B$2:$AO$762,38,FALSE)</f>
        <v>#N/A</v>
      </c>
      <c r="AZ279" s="9" t="e">
        <f t="shared" si="161"/>
        <v>#N/A</v>
      </c>
    </row>
    <row r="280" spans="1:55" hidden="1" x14ac:dyDescent="0.25">
      <c r="A280">
        <v>69208</v>
      </c>
      <c r="B280" t="s">
        <v>760</v>
      </c>
      <c r="C280">
        <v>2019</v>
      </c>
      <c r="D280" t="s">
        <v>37</v>
      </c>
      <c r="E280" t="s">
        <v>38</v>
      </c>
      <c r="F280">
        <v>4</v>
      </c>
      <c r="G280" t="s">
        <v>44</v>
      </c>
      <c r="H280">
        <v>0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S280" t="s">
        <v>33</v>
      </c>
      <c r="T280" t="s">
        <v>33</v>
      </c>
      <c r="V280" t="s">
        <v>34</v>
      </c>
      <c r="W280" t="s">
        <v>761</v>
      </c>
      <c r="X280">
        <v>2019</v>
      </c>
      <c r="Y280" t="s">
        <v>37</v>
      </c>
      <c r="Z280" t="s">
        <v>38</v>
      </c>
      <c r="AA280">
        <v>16</v>
      </c>
      <c r="AB280" t="s">
        <v>33</v>
      </c>
      <c r="AC280">
        <v>0</v>
      </c>
      <c r="AD280">
        <v>0</v>
      </c>
      <c r="AE280">
        <v>0</v>
      </c>
      <c r="AF280">
        <v>0</v>
      </c>
      <c r="AG280" s="2" t="str">
        <f>IFERROR(VLOOKUP(B280,[1]Hoja2!$C$1:$AM$841,37,FALSE),"n/a")</f>
        <v>n/a</v>
      </c>
      <c r="AH280" s="10" t="e">
        <f>VLOOKUP(AX280,[1]Hoja2!$B$2:$AO$762,17,FALSE)</f>
        <v>#N/A</v>
      </c>
      <c r="AI280" s="10" t="e">
        <f>VLOOKUP(AX280,[1]Hoja2!$B$2:$AO$762,23,FALSE)</f>
        <v>#N/A</v>
      </c>
      <c r="AJ280" s="10" t="e">
        <f>VLOOKUP(AX280,[1]Hoja2!$B$2:$AO$762,28,FALSE)</f>
        <v>#N/A</v>
      </c>
      <c r="AK280" s="10" t="e">
        <f>VLOOKUP(AX280,[1]Hoja2!$B$2:$AO$762,19,FALSE)</f>
        <v>#N/A</v>
      </c>
      <c r="AL280" t="e">
        <f t="shared" si="152"/>
        <v>#N/A</v>
      </c>
      <c r="AM280" t="e">
        <f t="shared" si="153"/>
        <v>#N/A</v>
      </c>
      <c r="AN280" t="e">
        <f t="shared" si="154"/>
        <v>#N/A</v>
      </c>
      <c r="AO280" t="e">
        <f t="shared" si="155"/>
        <v>#N/A</v>
      </c>
      <c r="AP280" t="e">
        <f t="shared" si="156"/>
        <v>#N/A</v>
      </c>
      <c r="AQ280" t="str">
        <f t="shared" si="157"/>
        <v>n/a</v>
      </c>
      <c r="AR280" t="e">
        <f>+INDEX([1]DETALLE!$AK$2:$AK$841,MATCH(B280,[1]DETALLE!$A$2:$A$841,0))</f>
        <v>#N/A</v>
      </c>
      <c r="AS280" t="str">
        <f t="shared" si="163"/>
        <v>09HB331962</v>
      </c>
      <c r="AT280" s="2" t="str">
        <f>IF(IFERROR(VLOOKUP(AS280,[1]Hoja2!$C$1:$AM$841,37,FALSE),"n/a")&lt;&gt;"n/a","a","n/a")</f>
        <v>n/a</v>
      </c>
      <c r="AU280" s="8">
        <f t="shared" si="148"/>
        <v>1</v>
      </c>
      <c r="AV280" t="e">
        <f>VLOOKUP(B280,[1]Hoja2!$C$2:$AO$762,39,FALSE)</f>
        <v>#N/A</v>
      </c>
      <c r="AW280" t="e">
        <f>IF(AU280=AV280,VLOOKUP(B280,[1]Hoja2!$C$2:$AO$762,37,FALSE),IF(AV280&lt;2,VLOOKUP(B280,[1]Hoja2!$C$2:$AO$762,37,FALSE)))</f>
        <v>#N/A</v>
      </c>
      <c r="AX280" t="str">
        <f>B280 &amp; COUNTIF(B$2:B280, B280)</f>
        <v>09HB3319621</v>
      </c>
      <c r="AY280" t="e">
        <f>VLOOKUP(AX280,[1]Hoja2!$B$2:$AO$762,38,FALSE)</f>
        <v>#N/A</v>
      </c>
      <c r="AZ280" s="9" t="e">
        <f t="shared" si="161"/>
        <v>#N/A</v>
      </c>
    </row>
    <row r="281" spans="1:55" hidden="1" x14ac:dyDescent="0.25">
      <c r="A281">
        <v>69209</v>
      </c>
      <c r="B281" t="s">
        <v>762</v>
      </c>
      <c r="C281">
        <v>2019</v>
      </c>
      <c r="D281" t="s">
        <v>37</v>
      </c>
      <c r="E281" t="s">
        <v>38</v>
      </c>
      <c r="F281">
        <v>4</v>
      </c>
      <c r="G281" t="s">
        <v>44</v>
      </c>
      <c r="H281">
        <v>0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S281" t="s">
        <v>33</v>
      </c>
      <c r="T281" t="s">
        <v>33</v>
      </c>
      <c r="V281" t="s">
        <v>34</v>
      </c>
      <c r="W281" t="s">
        <v>683</v>
      </c>
      <c r="X281">
        <v>2019</v>
      </c>
      <c r="Y281" t="s">
        <v>37</v>
      </c>
      <c r="Z281" t="s">
        <v>38</v>
      </c>
      <c r="AA281">
        <v>22</v>
      </c>
      <c r="AB281" t="s">
        <v>33</v>
      </c>
      <c r="AC281">
        <v>0</v>
      </c>
      <c r="AD281">
        <v>0</v>
      </c>
      <c r="AE281">
        <v>0</v>
      </c>
      <c r="AF281">
        <v>0</v>
      </c>
      <c r="AG281" s="2" t="str">
        <f>IFERROR(VLOOKUP(B281,[1]Hoja2!$C$1:$AM$841,37,FALSE),"n/a")</f>
        <v>n/a</v>
      </c>
      <c r="AH281" s="10" t="e">
        <f>VLOOKUP(AX281,[1]Hoja2!$B$2:$AO$762,17,FALSE)</f>
        <v>#N/A</v>
      </c>
      <c r="AI281" s="10" t="e">
        <f>VLOOKUP(AX281,[1]Hoja2!$B$2:$AO$762,23,FALSE)</f>
        <v>#N/A</v>
      </c>
      <c r="AJ281" s="10" t="e">
        <f>VLOOKUP(AX281,[1]Hoja2!$B$2:$AO$762,28,FALSE)</f>
        <v>#N/A</v>
      </c>
      <c r="AK281" s="10" t="e">
        <f>VLOOKUP(AX281,[1]Hoja2!$B$2:$AO$762,19,FALSE)</f>
        <v>#N/A</v>
      </c>
      <c r="AL281" t="e">
        <f t="shared" si="152"/>
        <v>#N/A</v>
      </c>
      <c r="AM281" t="e">
        <f t="shared" si="153"/>
        <v>#N/A</v>
      </c>
      <c r="AN281" t="e">
        <f t="shared" si="154"/>
        <v>#N/A</v>
      </c>
      <c r="AO281" t="e">
        <f t="shared" si="155"/>
        <v>#N/A</v>
      </c>
      <c r="AP281" t="e">
        <f t="shared" si="156"/>
        <v>#N/A</v>
      </c>
      <c r="AQ281" t="str">
        <f t="shared" si="157"/>
        <v>n/a</v>
      </c>
      <c r="AR281" t="e">
        <f>+INDEX([1]DETALLE!$AK$2:$AK$841,MATCH(B281,[1]DETALLE!$A$2:$A$841,0))</f>
        <v>#N/A</v>
      </c>
      <c r="AS281" t="str">
        <f t="shared" si="163"/>
        <v>09HB331858</v>
      </c>
      <c r="AT281" s="2" t="str">
        <f>IF(IFERROR(VLOOKUP(AS281,[1]Hoja2!$C$1:$AM$841,37,FALSE),"n/a")&lt;&gt;"n/a","a","n/a")</f>
        <v>n/a</v>
      </c>
      <c r="AU281" s="8">
        <f t="shared" si="148"/>
        <v>1</v>
      </c>
      <c r="AV281" t="e">
        <f>VLOOKUP(B281,[1]Hoja2!$C$2:$AO$762,39,FALSE)</f>
        <v>#N/A</v>
      </c>
      <c r="AW281" t="e">
        <f>IF(AU281=AV281,VLOOKUP(B281,[1]Hoja2!$C$2:$AO$762,37,FALSE),IF(AV281&lt;2,VLOOKUP(B281,[1]Hoja2!$C$2:$AO$762,37,FALSE)))</f>
        <v>#N/A</v>
      </c>
      <c r="AX281" t="str">
        <f>B281 &amp; COUNTIF(B$2:B281, B281)</f>
        <v>09HB3318581</v>
      </c>
      <c r="AY281" t="e">
        <f>VLOOKUP(AX281,[1]Hoja2!$B$2:$AO$762,38,FALSE)</f>
        <v>#N/A</v>
      </c>
      <c r="AZ281" s="9" t="e">
        <f t="shared" si="161"/>
        <v>#N/A</v>
      </c>
    </row>
    <row r="282" spans="1:55" hidden="1" x14ac:dyDescent="0.25">
      <c r="A282">
        <v>69211</v>
      </c>
      <c r="B282" t="s">
        <v>763</v>
      </c>
      <c r="C282">
        <v>2019</v>
      </c>
      <c r="D282" t="s">
        <v>37</v>
      </c>
      <c r="E282" t="s">
        <v>38</v>
      </c>
      <c r="F282">
        <v>4</v>
      </c>
      <c r="G282" t="s">
        <v>44</v>
      </c>
      <c r="H282">
        <v>0</v>
      </c>
      <c r="J282" t="s">
        <v>33</v>
      </c>
      <c r="K282" t="s">
        <v>33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S282" t="s">
        <v>33</v>
      </c>
      <c r="T282" t="s">
        <v>33</v>
      </c>
      <c r="V282" t="s">
        <v>34</v>
      </c>
      <c r="W282" t="s">
        <v>683</v>
      </c>
      <c r="X282">
        <v>2019</v>
      </c>
      <c r="Y282" t="s">
        <v>37</v>
      </c>
      <c r="Z282" t="s">
        <v>38</v>
      </c>
      <c r="AA282">
        <v>22</v>
      </c>
      <c r="AB282" t="s">
        <v>33</v>
      </c>
      <c r="AC282">
        <v>0</v>
      </c>
      <c r="AD282">
        <v>0</v>
      </c>
      <c r="AE282">
        <v>0</v>
      </c>
      <c r="AF282">
        <v>0</v>
      </c>
      <c r="AG282" s="2" t="str">
        <f>IFERROR(VLOOKUP(B282,[1]Hoja2!$C$1:$AM$841,37,FALSE),"n/a")</f>
        <v>n/a</v>
      </c>
      <c r="AH282" s="10" t="e">
        <f>VLOOKUP(AX282,[1]Hoja2!$B$2:$AO$762,17,FALSE)</f>
        <v>#N/A</v>
      </c>
      <c r="AI282" s="10" t="e">
        <f>VLOOKUP(AX282,[1]Hoja2!$B$2:$AO$762,23,FALSE)</f>
        <v>#N/A</v>
      </c>
      <c r="AJ282" s="10" t="e">
        <f>VLOOKUP(AX282,[1]Hoja2!$B$2:$AO$762,28,FALSE)</f>
        <v>#N/A</v>
      </c>
      <c r="AK282" s="10" t="e">
        <f>VLOOKUP(AX282,[1]Hoja2!$B$2:$AO$762,19,FALSE)</f>
        <v>#N/A</v>
      </c>
      <c r="AL282" t="e">
        <f t="shared" si="152"/>
        <v>#N/A</v>
      </c>
      <c r="AM282" t="e">
        <f t="shared" si="153"/>
        <v>#N/A</v>
      </c>
      <c r="AN282" t="e">
        <f t="shared" si="154"/>
        <v>#N/A</v>
      </c>
      <c r="AO282" t="e">
        <f t="shared" si="155"/>
        <v>#N/A</v>
      </c>
      <c r="AP282" t="e">
        <f t="shared" si="156"/>
        <v>#N/A</v>
      </c>
      <c r="AQ282" t="str">
        <f t="shared" si="157"/>
        <v>n/a</v>
      </c>
      <c r="AR282" t="e">
        <f>+INDEX([1]DETALLE!$AK$2:$AK$841,MATCH(B282,[1]DETALLE!$A$2:$A$841,0))</f>
        <v>#N/A</v>
      </c>
      <c r="AS282" t="str">
        <f t="shared" si="163"/>
        <v>09HB331870</v>
      </c>
      <c r="AT282" s="2" t="str">
        <f>IF(IFERROR(VLOOKUP(AS282,[1]Hoja2!$C$1:$AM$841,37,FALSE),"n/a")&lt;&gt;"n/a","a","n/a")</f>
        <v>n/a</v>
      </c>
      <c r="AU282" s="8">
        <f t="shared" si="148"/>
        <v>1</v>
      </c>
      <c r="AV282" t="e">
        <f>VLOOKUP(B282,[1]Hoja2!$C$2:$AO$762,39,FALSE)</f>
        <v>#N/A</v>
      </c>
      <c r="AW282" t="e">
        <f>IF(AU282=AV282,VLOOKUP(B282,[1]Hoja2!$C$2:$AO$762,37,FALSE),IF(AV282&lt;2,VLOOKUP(B282,[1]Hoja2!$C$2:$AO$762,37,FALSE)))</f>
        <v>#N/A</v>
      </c>
      <c r="AX282" t="str">
        <f>B282 &amp; COUNTIF(B$2:B282, B282)</f>
        <v>09HB3318701</v>
      </c>
      <c r="AY282" t="e">
        <f>VLOOKUP(AX282,[1]Hoja2!$B$2:$AO$762,38,FALSE)</f>
        <v>#N/A</v>
      </c>
      <c r="AZ282" s="9" t="e">
        <f t="shared" si="161"/>
        <v>#N/A</v>
      </c>
    </row>
    <row r="283" spans="1:55" hidden="1" x14ac:dyDescent="0.25">
      <c r="A283">
        <v>69213</v>
      </c>
      <c r="B283" t="s">
        <v>764</v>
      </c>
      <c r="C283">
        <v>2019</v>
      </c>
      <c r="D283" t="s">
        <v>37</v>
      </c>
      <c r="E283" t="s">
        <v>38</v>
      </c>
      <c r="F283">
        <v>4</v>
      </c>
      <c r="G283" t="s">
        <v>44</v>
      </c>
      <c r="H283">
        <v>0</v>
      </c>
      <c r="I283" t="s">
        <v>34</v>
      </c>
      <c r="J283">
        <v>468</v>
      </c>
      <c r="K283">
        <v>715</v>
      </c>
      <c r="L283">
        <v>0</v>
      </c>
      <c r="M283">
        <v>0</v>
      </c>
      <c r="N283">
        <v>0</v>
      </c>
      <c r="O283">
        <v>0.6</v>
      </c>
      <c r="P283">
        <v>0.8</v>
      </c>
      <c r="Q283">
        <v>1.05</v>
      </c>
      <c r="R283" t="s">
        <v>420</v>
      </c>
      <c r="S283">
        <v>5</v>
      </c>
      <c r="T283">
        <v>9</v>
      </c>
      <c r="U283" t="s">
        <v>47</v>
      </c>
      <c r="V283" t="s">
        <v>34</v>
      </c>
      <c r="W283" t="s">
        <v>683</v>
      </c>
      <c r="X283">
        <v>2019</v>
      </c>
      <c r="Y283" t="s">
        <v>37</v>
      </c>
      <c r="Z283" t="s">
        <v>38</v>
      </c>
      <c r="AA283">
        <v>22</v>
      </c>
      <c r="AB283">
        <v>1</v>
      </c>
      <c r="AC283">
        <v>24</v>
      </c>
      <c r="AD283">
        <v>0</v>
      </c>
      <c r="AE283">
        <v>0</v>
      </c>
      <c r="AF283">
        <v>0</v>
      </c>
      <c r="AG283" s="2" t="str">
        <f>IFERROR(VLOOKUP(B283,[1]Hoja2!$C$1:$AM$841,37,FALSE),"n/a")</f>
        <v>n/a</v>
      </c>
      <c r="AH283" s="10" t="e">
        <f>VLOOKUP(AX283,[1]Hoja2!$B$2:$AO$762,17,FALSE)</f>
        <v>#N/A</v>
      </c>
      <c r="AI283" s="10" t="e">
        <f>VLOOKUP(AX283,[1]Hoja2!$B$2:$AO$762,23,FALSE)</f>
        <v>#N/A</v>
      </c>
      <c r="AJ283" s="10" t="e">
        <f>VLOOKUP(AX283,[1]Hoja2!$B$2:$AO$762,28,FALSE)</f>
        <v>#N/A</v>
      </c>
      <c r="AK283" s="10" t="e">
        <f>VLOOKUP(AX283,[1]Hoja2!$B$2:$AO$762,19,FALSE)</f>
        <v>#N/A</v>
      </c>
      <c r="AL283" t="e">
        <f t="shared" si="152"/>
        <v>#N/A</v>
      </c>
      <c r="AM283" t="e">
        <f t="shared" si="153"/>
        <v>#N/A</v>
      </c>
      <c r="AN283" t="e">
        <f t="shared" si="154"/>
        <v>#N/A</v>
      </c>
      <c r="AO283" t="e">
        <f t="shared" si="155"/>
        <v>#N/A</v>
      </c>
      <c r="AP283" t="e">
        <f t="shared" si="156"/>
        <v>#N/A</v>
      </c>
      <c r="AQ283" t="str">
        <f t="shared" si="157"/>
        <v>n/a</v>
      </c>
      <c r="AR283" t="e">
        <f>+INDEX([1]DETALLE!$AK$2:$AK$841,MATCH(B283,[1]DETALLE!$A$2:$A$841,0))</f>
        <v>#N/A</v>
      </c>
      <c r="AS283" t="str">
        <f t="shared" si="163"/>
        <v>09HB331867</v>
      </c>
      <c r="AT283" s="2" t="str">
        <f>IF(IFERROR(VLOOKUP(AS283,[1]Hoja2!$C$1:$AM$841,37,FALSE),"n/a")&lt;&gt;"n/a","a","n/a")</f>
        <v>n/a</v>
      </c>
      <c r="AU283" s="8">
        <f t="shared" si="148"/>
        <v>1</v>
      </c>
      <c r="AV283" t="e">
        <f>VLOOKUP(B283,[1]Hoja2!$C$2:$AO$762,39,FALSE)</f>
        <v>#N/A</v>
      </c>
      <c r="AW283" t="e">
        <f>IF(AU283=AV283,VLOOKUP(B283,[1]Hoja2!$C$2:$AO$762,37,FALSE),IF(AV283&lt;2,VLOOKUP(B283,[1]Hoja2!$C$2:$AO$762,37,FALSE)))</f>
        <v>#N/A</v>
      </c>
      <c r="AX283" t="str">
        <f>B283 &amp; COUNTIF(B$2:B283, B283)</f>
        <v>09HB3318671</v>
      </c>
      <c r="AY283" t="e">
        <f>VLOOKUP(AX283,[1]Hoja2!$B$2:$AO$762,38,FALSE)</f>
        <v>#N/A</v>
      </c>
      <c r="AZ283" s="9" t="e">
        <f t="shared" si="161"/>
        <v>#N/A</v>
      </c>
    </row>
    <row r="284" spans="1:55" hidden="1" x14ac:dyDescent="0.25">
      <c r="A284">
        <v>69215</v>
      </c>
      <c r="B284" t="s">
        <v>765</v>
      </c>
      <c r="C284">
        <v>2019</v>
      </c>
      <c r="D284" t="s">
        <v>37</v>
      </c>
      <c r="E284" t="s">
        <v>38</v>
      </c>
      <c r="F284">
        <v>4</v>
      </c>
      <c r="G284" t="s">
        <v>44</v>
      </c>
      <c r="H284">
        <v>0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S284" t="s">
        <v>33</v>
      </c>
      <c r="T284" t="s">
        <v>33</v>
      </c>
      <c r="V284" t="s">
        <v>64</v>
      </c>
      <c r="W284" t="s">
        <v>683</v>
      </c>
      <c r="X284">
        <v>2019</v>
      </c>
      <c r="Y284" t="s">
        <v>37</v>
      </c>
      <c r="Z284" t="s">
        <v>38</v>
      </c>
      <c r="AA284">
        <v>8</v>
      </c>
      <c r="AB284" t="s">
        <v>33</v>
      </c>
      <c r="AC284">
        <v>0</v>
      </c>
      <c r="AD284">
        <v>0</v>
      </c>
      <c r="AE284">
        <v>0</v>
      </c>
      <c r="AF284">
        <v>0</v>
      </c>
      <c r="AG284" s="2" t="str">
        <f>IFERROR(VLOOKUP(B284,[1]Hoja2!$C$1:$AM$841,37,FALSE),"n/a")</f>
        <v>n/a</v>
      </c>
      <c r="AH284" s="10" t="e">
        <f>VLOOKUP(AX284,[1]Hoja2!$B$2:$AO$762,17,FALSE)</f>
        <v>#N/A</v>
      </c>
      <c r="AI284" s="10" t="e">
        <f>VLOOKUP(AX284,[1]Hoja2!$B$2:$AO$762,23,FALSE)</f>
        <v>#N/A</v>
      </c>
      <c r="AJ284" s="10" t="e">
        <f>VLOOKUP(AX284,[1]Hoja2!$B$2:$AO$762,28,FALSE)</f>
        <v>#N/A</v>
      </c>
      <c r="AK284" s="10" t="e">
        <f>VLOOKUP(AX284,[1]Hoja2!$B$2:$AO$762,19,FALSE)</f>
        <v>#N/A</v>
      </c>
      <c r="AL284" t="e">
        <f t="shared" si="152"/>
        <v>#N/A</v>
      </c>
      <c r="AM284" t="e">
        <f t="shared" si="153"/>
        <v>#N/A</v>
      </c>
      <c r="AN284" t="e">
        <f t="shared" si="154"/>
        <v>#N/A</v>
      </c>
      <c r="AO284" t="e">
        <f t="shared" si="155"/>
        <v>#N/A</v>
      </c>
      <c r="AP284" t="e">
        <f t="shared" si="156"/>
        <v>#N/A</v>
      </c>
      <c r="AQ284" t="str">
        <f t="shared" si="157"/>
        <v>n/a</v>
      </c>
      <c r="AR284" t="e">
        <f>+INDEX([1]DETALLE!$AK$2:$AK$841,MATCH(B284,[1]DETALLE!$A$2:$A$841,0))</f>
        <v>#N/A</v>
      </c>
      <c r="AS284" t="str">
        <f t="shared" si="163"/>
        <v>06TB445764</v>
      </c>
      <c r="AT284" s="2" t="str">
        <f>IF(IFERROR(VLOOKUP(AS284,[1]Hoja2!$C$1:$AM$841,37,FALSE),"n/a")&lt;&gt;"n/a","a","n/a")</f>
        <v>n/a</v>
      </c>
      <c r="AU284" s="8">
        <f t="shared" si="148"/>
        <v>1</v>
      </c>
      <c r="AV284" t="e">
        <f>VLOOKUP(B284,[1]Hoja2!$C$2:$AO$762,39,FALSE)</f>
        <v>#N/A</v>
      </c>
      <c r="AW284" t="e">
        <f>IF(AU284=AV284,VLOOKUP(B284,[1]Hoja2!$C$2:$AO$762,37,FALSE),IF(AV284&lt;2,VLOOKUP(B284,[1]Hoja2!$C$2:$AO$762,37,FALSE)))</f>
        <v>#N/A</v>
      </c>
      <c r="AX284" t="str">
        <f>B284 &amp; COUNTIF(B$2:B284, B284)</f>
        <v>06TB4457641</v>
      </c>
      <c r="AY284" t="e">
        <f>VLOOKUP(AX284,[1]Hoja2!$B$2:$AO$762,38,FALSE)</f>
        <v>#N/A</v>
      </c>
      <c r="AZ284" s="9" t="e">
        <f t="shared" si="161"/>
        <v>#N/A</v>
      </c>
    </row>
    <row r="285" spans="1:55" hidden="1" x14ac:dyDescent="0.25">
      <c r="A285">
        <v>69216</v>
      </c>
      <c r="B285" t="s">
        <v>766</v>
      </c>
      <c r="C285">
        <v>2019</v>
      </c>
      <c r="D285" t="s">
        <v>37</v>
      </c>
      <c r="E285" t="s">
        <v>38</v>
      </c>
      <c r="F285">
        <v>4</v>
      </c>
      <c r="G285" t="s">
        <v>44</v>
      </c>
      <c r="H285">
        <v>0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S285" t="s">
        <v>33</v>
      </c>
      <c r="T285" t="s">
        <v>33</v>
      </c>
      <c r="V285" t="s">
        <v>34</v>
      </c>
      <c r="W285" t="s">
        <v>683</v>
      </c>
      <c r="X285">
        <v>2019</v>
      </c>
      <c r="Y285" t="s">
        <v>37</v>
      </c>
      <c r="Z285" t="s">
        <v>38</v>
      </c>
      <c r="AA285">
        <v>9</v>
      </c>
      <c r="AB285" t="s">
        <v>33</v>
      </c>
      <c r="AC285">
        <v>0</v>
      </c>
      <c r="AD285">
        <v>0</v>
      </c>
      <c r="AE285">
        <v>0</v>
      </c>
      <c r="AF285">
        <v>0</v>
      </c>
      <c r="AG285" s="2" t="str">
        <f>IFERROR(VLOOKUP(B285,[1]Hoja2!$C$1:$AM$841,37,FALSE),"n/a")</f>
        <v>n/a</v>
      </c>
      <c r="AH285" s="10" t="e">
        <f>VLOOKUP(AX285,[1]Hoja2!$B$2:$AO$762,17,FALSE)</f>
        <v>#N/A</v>
      </c>
      <c r="AI285" s="10" t="e">
        <f>VLOOKUP(AX285,[1]Hoja2!$B$2:$AO$762,23,FALSE)</f>
        <v>#N/A</v>
      </c>
      <c r="AJ285" s="10" t="e">
        <f>VLOOKUP(AX285,[1]Hoja2!$B$2:$AO$762,28,FALSE)</f>
        <v>#N/A</v>
      </c>
      <c r="AK285" s="10" t="e">
        <f>VLOOKUP(AX285,[1]Hoja2!$B$2:$AO$762,19,FALSE)</f>
        <v>#N/A</v>
      </c>
      <c r="AL285" t="e">
        <f t="shared" si="152"/>
        <v>#N/A</v>
      </c>
      <c r="AM285" t="e">
        <f t="shared" si="153"/>
        <v>#N/A</v>
      </c>
      <c r="AN285" t="e">
        <f t="shared" si="154"/>
        <v>#N/A</v>
      </c>
      <c r="AO285" t="e">
        <f t="shared" si="155"/>
        <v>#N/A</v>
      </c>
      <c r="AP285" t="e">
        <f t="shared" si="156"/>
        <v>#N/A</v>
      </c>
      <c r="AQ285" t="str">
        <f t="shared" si="157"/>
        <v>n/a</v>
      </c>
      <c r="AR285" t="e">
        <f>+INDEX([1]DETALLE!$AK$2:$AK$841,MATCH(B285,[1]DETALLE!$A$2:$A$841,0))</f>
        <v>#N/A</v>
      </c>
      <c r="AS285" t="str">
        <f t="shared" si="163"/>
        <v>09HB331496</v>
      </c>
      <c r="AT285" s="2" t="str">
        <f>IF(IFERROR(VLOOKUP(AS285,[1]Hoja2!$C$1:$AM$841,37,FALSE),"n/a")&lt;&gt;"n/a","a","n/a")</f>
        <v>n/a</v>
      </c>
      <c r="AU285" s="8">
        <f t="shared" si="148"/>
        <v>1</v>
      </c>
      <c r="AV285" t="e">
        <f>VLOOKUP(B285,[1]Hoja2!$C$2:$AO$762,39,FALSE)</f>
        <v>#N/A</v>
      </c>
      <c r="AW285" t="e">
        <f>IF(AU285=AV285,VLOOKUP(B285,[1]Hoja2!$C$2:$AO$762,37,FALSE),IF(AV285&lt;2,VLOOKUP(B285,[1]Hoja2!$C$2:$AO$762,37,FALSE)))</f>
        <v>#N/A</v>
      </c>
      <c r="AX285" t="str">
        <f>B285 &amp; COUNTIF(B$2:B285, B285)</f>
        <v>09HB3314961</v>
      </c>
      <c r="AY285" t="e">
        <f>VLOOKUP(AX285,[1]Hoja2!$B$2:$AO$762,38,FALSE)</f>
        <v>#N/A</v>
      </c>
      <c r="AZ285" s="9" t="e">
        <f t="shared" si="161"/>
        <v>#N/A</v>
      </c>
    </row>
    <row r="286" spans="1:55" hidden="1" x14ac:dyDescent="0.25">
      <c r="A286">
        <v>69218</v>
      </c>
      <c r="B286" t="s">
        <v>767</v>
      </c>
      <c r="C286">
        <v>2019</v>
      </c>
      <c r="D286" t="s">
        <v>37</v>
      </c>
      <c r="E286" t="s">
        <v>38</v>
      </c>
      <c r="F286">
        <v>4</v>
      </c>
      <c r="G286" t="s">
        <v>44</v>
      </c>
      <c r="H286">
        <v>0</v>
      </c>
      <c r="I286" t="s">
        <v>34</v>
      </c>
      <c r="J286">
        <v>468</v>
      </c>
      <c r="K286">
        <v>715</v>
      </c>
      <c r="L286">
        <v>0</v>
      </c>
      <c r="M286">
        <v>0</v>
      </c>
      <c r="N286">
        <v>0</v>
      </c>
      <c r="O286">
        <v>0.6</v>
      </c>
      <c r="P286">
        <v>0.8</v>
      </c>
      <c r="Q286">
        <v>1.05</v>
      </c>
      <c r="R286" t="s">
        <v>420</v>
      </c>
      <c r="S286">
        <v>5</v>
      </c>
      <c r="T286">
        <v>9</v>
      </c>
      <c r="U286" t="s">
        <v>47</v>
      </c>
      <c r="V286" t="s">
        <v>34</v>
      </c>
      <c r="W286" t="s">
        <v>683</v>
      </c>
      <c r="X286">
        <v>2019</v>
      </c>
      <c r="Y286" t="s">
        <v>37</v>
      </c>
      <c r="Z286" t="s">
        <v>38</v>
      </c>
      <c r="AA286">
        <v>10</v>
      </c>
      <c r="AB286">
        <v>1</v>
      </c>
      <c r="AC286">
        <v>106</v>
      </c>
      <c r="AD286">
        <v>0</v>
      </c>
      <c r="AE286">
        <v>0</v>
      </c>
      <c r="AF286">
        <v>0</v>
      </c>
      <c r="AG286" s="2" t="str">
        <f>IFERROR(VLOOKUP(B286,[1]Hoja2!$C$1:$AM$841,37,FALSE),"n/a")</f>
        <v>n/a</v>
      </c>
      <c r="AH286" s="10" t="e">
        <f>VLOOKUP(AX286,[1]Hoja2!$B$2:$AO$762,17,FALSE)</f>
        <v>#N/A</v>
      </c>
      <c r="AI286" s="10" t="e">
        <f>VLOOKUP(AX286,[1]Hoja2!$B$2:$AO$762,23,FALSE)</f>
        <v>#N/A</v>
      </c>
      <c r="AJ286" s="10" t="e">
        <f>VLOOKUP(AX286,[1]Hoja2!$B$2:$AO$762,28,FALSE)</f>
        <v>#N/A</v>
      </c>
      <c r="AK286" s="10" t="e">
        <f>VLOOKUP(AX286,[1]Hoja2!$B$2:$AO$762,19,FALSE)</f>
        <v>#N/A</v>
      </c>
      <c r="AL286" t="e">
        <f t="shared" si="152"/>
        <v>#N/A</v>
      </c>
      <c r="AM286" t="e">
        <f t="shared" si="153"/>
        <v>#N/A</v>
      </c>
      <c r="AN286" t="e">
        <f t="shared" si="154"/>
        <v>#N/A</v>
      </c>
      <c r="AO286" t="e">
        <f t="shared" si="155"/>
        <v>#N/A</v>
      </c>
      <c r="AP286" t="e">
        <f t="shared" si="156"/>
        <v>#N/A</v>
      </c>
      <c r="AQ286" t="str">
        <f t="shared" si="157"/>
        <v>n/a</v>
      </c>
      <c r="AR286" t="e">
        <f>+INDEX([1]DETALLE!$AK$2:$AK$841,MATCH(B286,[1]DETALLE!$A$2:$A$841,0))</f>
        <v>#N/A</v>
      </c>
      <c r="AS286" t="str">
        <f t="shared" si="163"/>
        <v>09HB331805</v>
      </c>
      <c r="AT286" s="2" t="str">
        <f>IF(IFERROR(VLOOKUP(AS286,[1]Hoja2!$C$1:$AM$841,37,FALSE),"n/a")&lt;&gt;"n/a","a","n/a")</f>
        <v>n/a</v>
      </c>
      <c r="AU286" s="8">
        <f t="shared" si="148"/>
        <v>1</v>
      </c>
      <c r="AV286" t="e">
        <f>VLOOKUP(B286,[1]Hoja2!$C$2:$AO$762,39,FALSE)</f>
        <v>#N/A</v>
      </c>
      <c r="AW286" t="e">
        <f>IF(AU286=AV286,VLOOKUP(B286,[1]Hoja2!$C$2:$AO$762,37,FALSE),IF(AV286&lt;2,VLOOKUP(B286,[1]Hoja2!$C$2:$AO$762,37,FALSE)))</f>
        <v>#N/A</v>
      </c>
      <c r="AX286" t="str">
        <f>B286 &amp; COUNTIF(B$2:B286, B286)</f>
        <v>09HB3318051</v>
      </c>
      <c r="AY286" t="e">
        <f>VLOOKUP(AX286,[1]Hoja2!$B$2:$AO$762,38,FALSE)</f>
        <v>#N/A</v>
      </c>
      <c r="AZ286" s="9" t="e">
        <f t="shared" si="161"/>
        <v>#N/A</v>
      </c>
    </row>
    <row r="287" spans="1:55" hidden="1" x14ac:dyDescent="0.25">
      <c r="A287">
        <v>69220</v>
      </c>
      <c r="B287" t="s">
        <v>768</v>
      </c>
      <c r="C287">
        <v>2019</v>
      </c>
      <c r="D287" t="s">
        <v>37</v>
      </c>
      <c r="E287" t="s">
        <v>38</v>
      </c>
      <c r="F287">
        <v>4</v>
      </c>
      <c r="G287" t="s">
        <v>44</v>
      </c>
      <c r="H287">
        <v>0</v>
      </c>
      <c r="I287" t="s">
        <v>34</v>
      </c>
      <c r="J287">
        <v>468</v>
      </c>
      <c r="K287">
        <v>715</v>
      </c>
      <c r="L287">
        <v>0</v>
      </c>
      <c r="M287">
        <v>0</v>
      </c>
      <c r="N287">
        <v>0</v>
      </c>
      <c r="O287">
        <v>0.6</v>
      </c>
      <c r="P287">
        <v>0.8</v>
      </c>
      <c r="Q287">
        <v>1.05</v>
      </c>
      <c r="R287" t="s">
        <v>420</v>
      </c>
      <c r="S287">
        <v>5</v>
      </c>
      <c r="T287">
        <v>9</v>
      </c>
      <c r="U287" t="s">
        <v>47</v>
      </c>
      <c r="V287" t="s">
        <v>34</v>
      </c>
      <c r="W287" t="s">
        <v>683</v>
      </c>
      <c r="X287">
        <v>2019</v>
      </c>
      <c r="Y287" t="s">
        <v>37</v>
      </c>
      <c r="Z287" t="s">
        <v>38</v>
      </c>
      <c r="AA287">
        <v>10</v>
      </c>
      <c r="AB287">
        <v>1</v>
      </c>
      <c r="AC287">
        <v>149</v>
      </c>
      <c r="AD287">
        <v>0</v>
      </c>
      <c r="AE287">
        <v>0</v>
      </c>
      <c r="AF287">
        <v>0</v>
      </c>
      <c r="AG287" s="2" t="str">
        <f>IFERROR(VLOOKUP(B287,[1]Hoja2!$C$1:$AM$841,37,FALSE),"n/a")</f>
        <v>n/a</v>
      </c>
      <c r="AH287" s="10" t="e">
        <f>VLOOKUP(AX287,[1]Hoja2!$B$2:$AO$762,17,FALSE)</f>
        <v>#N/A</v>
      </c>
      <c r="AI287" s="10" t="e">
        <f>VLOOKUP(AX287,[1]Hoja2!$B$2:$AO$762,23,FALSE)</f>
        <v>#N/A</v>
      </c>
      <c r="AJ287" s="10" t="e">
        <f>VLOOKUP(AX287,[1]Hoja2!$B$2:$AO$762,28,FALSE)</f>
        <v>#N/A</v>
      </c>
      <c r="AK287" s="10" t="e">
        <f>VLOOKUP(AX287,[1]Hoja2!$B$2:$AO$762,19,FALSE)</f>
        <v>#N/A</v>
      </c>
      <c r="AL287" t="e">
        <f t="shared" si="152"/>
        <v>#N/A</v>
      </c>
      <c r="AM287" t="e">
        <f t="shared" si="153"/>
        <v>#N/A</v>
      </c>
      <c r="AN287" t="e">
        <f t="shared" si="154"/>
        <v>#N/A</v>
      </c>
      <c r="AO287" t="e">
        <f t="shared" si="155"/>
        <v>#N/A</v>
      </c>
      <c r="AP287" t="e">
        <f t="shared" si="156"/>
        <v>#N/A</v>
      </c>
      <c r="AQ287" t="str">
        <f t="shared" si="157"/>
        <v>n/a</v>
      </c>
      <c r="AR287" t="e">
        <f>+INDEX([1]DETALLE!$AK$2:$AK$841,MATCH(B287,[1]DETALLE!$A$2:$A$841,0))</f>
        <v>#N/A</v>
      </c>
      <c r="AS287" t="str">
        <f t="shared" si="163"/>
        <v>09HB331924</v>
      </c>
      <c r="AT287" s="2" t="str">
        <f>IF(IFERROR(VLOOKUP(AS287,[1]Hoja2!$C$1:$AM$841,37,FALSE),"n/a")&lt;&gt;"n/a","a","n/a")</f>
        <v>n/a</v>
      </c>
      <c r="AU287" s="8">
        <f t="shared" si="148"/>
        <v>1</v>
      </c>
      <c r="AV287" t="e">
        <f>VLOOKUP(B287,[1]Hoja2!$C$2:$AO$762,39,FALSE)</f>
        <v>#N/A</v>
      </c>
      <c r="AW287" t="e">
        <f>IF(AU287=AV287,VLOOKUP(B287,[1]Hoja2!$C$2:$AO$762,37,FALSE),IF(AV287&lt;2,VLOOKUP(B287,[1]Hoja2!$C$2:$AO$762,37,FALSE)))</f>
        <v>#N/A</v>
      </c>
      <c r="AX287" t="str">
        <f>B287 &amp; COUNTIF(B$2:B287, B287)</f>
        <v>09HB3319241</v>
      </c>
      <c r="AY287" t="e">
        <f>VLOOKUP(AX287,[1]Hoja2!$B$2:$AO$762,38,FALSE)</f>
        <v>#N/A</v>
      </c>
      <c r="AZ287" s="9" t="e">
        <f t="shared" si="161"/>
        <v>#N/A</v>
      </c>
    </row>
    <row r="288" spans="1:55" hidden="1" x14ac:dyDescent="0.25">
      <c r="A288">
        <v>69222</v>
      </c>
      <c r="B288" t="s">
        <v>769</v>
      </c>
      <c r="C288">
        <v>2019</v>
      </c>
      <c r="D288" t="s">
        <v>37</v>
      </c>
      <c r="E288" t="s">
        <v>38</v>
      </c>
      <c r="F288">
        <v>4</v>
      </c>
      <c r="G288" t="s">
        <v>44</v>
      </c>
      <c r="H288">
        <v>0</v>
      </c>
      <c r="I288" t="s">
        <v>34</v>
      </c>
      <c r="J288">
        <v>468</v>
      </c>
      <c r="K288">
        <v>715</v>
      </c>
      <c r="L288">
        <v>0</v>
      </c>
      <c r="M288">
        <v>0</v>
      </c>
      <c r="N288">
        <v>0</v>
      </c>
      <c r="O288">
        <v>0.6</v>
      </c>
      <c r="P288">
        <v>0.8</v>
      </c>
      <c r="Q288">
        <v>1.05</v>
      </c>
      <c r="R288" t="s">
        <v>420</v>
      </c>
      <c r="S288">
        <v>5</v>
      </c>
      <c r="T288">
        <v>9</v>
      </c>
      <c r="U288" t="s">
        <v>47</v>
      </c>
      <c r="V288" t="s">
        <v>34</v>
      </c>
      <c r="W288" t="s">
        <v>683</v>
      </c>
      <c r="X288">
        <v>2019</v>
      </c>
      <c r="Y288" t="s">
        <v>37</v>
      </c>
      <c r="Z288" t="s">
        <v>38</v>
      </c>
      <c r="AA288">
        <v>11</v>
      </c>
      <c r="AB288">
        <v>1</v>
      </c>
      <c r="AC288">
        <v>8</v>
      </c>
      <c r="AD288">
        <v>0</v>
      </c>
      <c r="AE288">
        <v>0</v>
      </c>
      <c r="AF288">
        <v>0</v>
      </c>
      <c r="AG288" s="2" t="str">
        <f>IFERROR(VLOOKUP(B288,[1]Hoja2!$C$1:$AM$841,37,FALSE),"n/a")</f>
        <v>n/a</v>
      </c>
      <c r="AH288" s="10" t="e">
        <f>VLOOKUP(AX288,[1]Hoja2!$B$2:$AO$762,17,FALSE)</f>
        <v>#N/A</v>
      </c>
      <c r="AI288" s="10" t="e">
        <f>VLOOKUP(AX288,[1]Hoja2!$B$2:$AO$762,23,FALSE)</f>
        <v>#N/A</v>
      </c>
      <c r="AJ288" s="10" t="e">
        <f>VLOOKUP(AX288,[1]Hoja2!$B$2:$AO$762,28,FALSE)</f>
        <v>#N/A</v>
      </c>
      <c r="AK288" s="10" t="e">
        <f>VLOOKUP(AX288,[1]Hoja2!$B$2:$AO$762,19,FALSE)</f>
        <v>#N/A</v>
      </c>
      <c r="AL288" t="e">
        <f t="shared" si="152"/>
        <v>#N/A</v>
      </c>
      <c r="AM288" t="e">
        <f t="shared" si="153"/>
        <v>#N/A</v>
      </c>
      <c r="AN288" t="e">
        <f t="shared" si="154"/>
        <v>#N/A</v>
      </c>
      <c r="AO288" t="e">
        <f t="shared" si="155"/>
        <v>#N/A</v>
      </c>
      <c r="AP288" t="e">
        <f t="shared" si="156"/>
        <v>#N/A</v>
      </c>
      <c r="AQ288" t="str">
        <f t="shared" si="157"/>
        <v>n/a</v>
      </c>
      <c r="AR288" t="e">
        <f>+INDEX([1]DETALLE!$AK$2:$AK$841,MATCH(B288,[1]DETALLE!$A$2:$A$841,0))</f>
        <v>#N/A</v>
      </c>
      <c r="AS288" t="str">
        <f t="shared" si="163"/>
        <v>09HB331505</v>
      </c>
      <c r="AT288" s="2" t="str">
        <f>IF(IFERROR(VLOOKUP(AS288,[1]Hoja2!$C$1:$AM$841,37,FALSE),"n/a")&lt;&gt;"n/a","a","n/a")</f>
        <v>n/a</v>
      </c>
      <c r="AU288" s="8">
        <f t="shared" si="148"/>
        <v>1</v>
      </c>
      <c r="AV288" t="e">
        <f>VLOOKUP(B288,[1]Hoja2!$C$2:$AO$762,39,FALSE)</f>
        <v>#N/A</v>
      </c>
      <c r="AW288" t="e">
        <f>IF(AU288=AV288,VLOOKUP(B288,[1]Hoja2!$C$2:$AO$762,37,FALSE),IF(AV288&lt;2,VLOOKUP(B288,[1]Hoja2!$C$2:$AO$762,37,FALSE)))</f>
        <v>#N/A</v>
      </c>
      <c r="AX288" t="str">
        <f>B288 &amp; COUNTIF(B$2:B288, B288)</f>
        <v>09HB3315051</v>
      </c>
      <c r="AY288" t="e">
        <f>VLOOKUP(AX288,[1]Hoja2!$B$2:$AO$762,38,FALSE)</f>
        <v>#N/A</v>
      </c>
      <c r="AZ288" s="9" t="e">
        <f t="shared" si="161"/>
        <v>#N/A</v>
      </c>
    </row>
    <row r="289" spans="1:55" hidden="1" x14ac:dyDescent="0.25">
      <c r="A289">
        <v>69225</v>
      </c>
      <c r="B289" t="s">
        <v>770</v>
      </c>
      <c r="C289">
        <v>2019</v>
      </c>
      <c r="D289" t="s">
        <v>37</v>
      </c>
      <c r="E289" t="s">
        <v>38</v>
      </c>
      <c r="F289">
        <v>4</v>
      </c>
      <c r="G289" t="s">
        <v>44</v>
      </c>
      <c r="H289">
        <v>0</v>
      </c>
      <c r="I289" t="s">
        <v>64</v>
      </c>
      <c r="J289">
        <v>655</v>
      </c>
      <c r="K289">
        <v>1365</v>
      </c>
      <c r="L289">
        <v>0</v>
      </c>
      <c r="M289">
        <v>0</v>
      </c>
      <c r="N289">
        <v>0.6</v>
      </c>
      <c r="O289">
        <v>0.8</v>
      </c>
      <c r="P289">
        <v>1.05</v>
      </c>
      <c r="Q289">
        <v>1.1000000000000001</v>
      </c>
      <c r="R289" t="s">
        <v>420</v>
      </c>
      <c r="S289">
        <v>5</v>
      </c>
      <c r="T289">
        <v>9</v>
      </c>
      <c r="U289" t="s">
        <v>47</v>
      </c>
      <c r="V289" t="s">
        <v>64</v>
      </c>
      <c r="W289" t="s">
        <v>683</v>
      </c>
      <c r="X289">
        <v>2019</v>
      </c>
      <c r="Y289" t="s">
        <v>37</v>
      </c>
      <c r="Z289" t="s">
        <v>38</v>
      </c>
      <c r="AA289">
        <v>11</v>
      </c>
      <c r="AB289">
        <v>1</v>
      </c>
      <c r="AC289">
        <v>8</v>
      </c>
      <c r="AD289">
        <v>0</v>
      </c>
      <c r="AE289">
        <v>0</v>
      </c>
      <c r="AF289">
        <v>0</v>
      </c>
      <c r="AG289" s="2" t="str">
        <f>IFERROR(VLOOKUP(B289,[1]Hoja2!$C$1:$AM$841,37,FALSE),"n/a")</f>
        <v>n/a</v>
      </c>
      <c r="AH289" s="10" t="e">
        <f>VLOOKUP(AX289,[1]Hoja2!$B$2:$AO$762,17,FALSE)</f>
        <v>#N/A</v>
      </c>
      <c r="AI289" s="10" t="e">
        <f>VLOOKUP(AX289,[1]Hoja2!$B$2:$AO$762,23,FALSE)</f>
        <v>#N/A</v>
      </c>
      <c r="AJ289" s="10" t="e">
        <f>VLOOKUP(AX289,[1]Hoja2!$B$2:$AO$762,28,FALSE)</f>
        <v>#N/A</v>
      </c>
      <c r="AK289" s="10" t="e">
        <f>VLOOKUP(AX289,[1]Hoja2!$B$2:$AO$762,19,FALSE)</f>
        <v>#N/A</v>
      </c>
      <c r="AL289" t="e">
        <f t="shared" si="152"/>
        <v>#N/A</v>
      </c>
      <c r="AM289" t="e">
        <f t="shared" si="153"/>
        <v>#N/A</v>
      </c>
      <c r="AN289" t="e">
        <f t="shared" si="154"/>
        <v>#N/A</v>
      </c>
      <c r="AO289" t="e">
        <f t="shared" si="155"/>
        <v>#N/A</v>
      </c>
      <c r="AP289" t="e">
        <f t="shared" si="156"/>
        <v>#N/A</v>
      </c>
      <c r="AQ289" t="str">
        <f t="shared" si="157"/>
        <v>n/a</v>
      </c>
      <c r="AR289" t="e">
        <f>+INDEX([1]DETALLE!$AK$2:$AK$841,MATCH(B289,[1]DETALLE!$A$2:$A$841,0))</f>
        <v>#N/A</v>
      </c>
      <c r="AS289" t="str">
        <f t="shared" si="163"/>
        <v>06TB445743</v>
      </c>
      <c r="AT289" s="2" t="str">
        <f>IF(IFERROR(VLOOKUP(AS289,[1]Hoja2!$C$1:$AM$841,37,FALSE),"n/a")&lt;&gt;"n/a","a","n/a")</f>
        <v>n/a</v>
      </c>
      <c r="AU289" s="8">
        <f t="shared" si="148"/>
        <v>1</v>
      </c>
      <c r="AV289" t="e">
        <f>VLOOKUP(B289,[1]Hoja2!$C$2:$AO$762,39,FALSE)</f>
        <v>#N/A</v>
      </c>
      <c r="AW289" t="e">
        <f>IF(AU289=AV289,VLOOKUP(B289,[1]Hoja2!$C$2:$AO$762,37,FALSE),IF(AV289&lt;2,VLOOKUP(B289,[1]Hoja2!$C$2:$AO$762,37,FALSE)))</f>
        <v>#N/A</v>
      </c>
      <c r="AX289" t="str">
        <f>B289 &amp; COUNTIF(B$2:B289, B289)</f>
        <v>06TB4457431</v>
      </c>
      <c r="AY289" t="e">
        <f>VLOOKUP(AX289,[1]Hoja2!$B$2:$AO$762,38,FALSE)</f>
        <v>#N/A</v>
      </c>
      <c r="AZ289" s="9" t="e">
        <f t="shared" si="161"/>
        <v>#N/A</v>
      </c>
    </row>
    <row r="290" spans="1:55" hidden="1" x14ac:dyDescent="0.25">
      <c r="A290">
        <v>69228</v>
      </c>
      <c r="B290" t="s">
        <v>771</v>
      </c>
      <c r="C290">
        <v>2019</v>
      </c>
      <c r="D290" t="s">
        <v>37</v>
      </c>
      <c r="E290" t="s">
        <v>38</v>
      </c>
      <c r="F290">
        <v>4</v>
      </c>
      <c r="G290" t="s">
        <v>44</v>
      </c>
      <c r="H290">
        <v>0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S290" t="s">
        <v>33</v>
      </c>
      <c r="T290" t="s">
        <v>33</v>
      </c>
      <c r="V290" t="s">
        <v>34</v>
      </c>
      <c r="W290" t="s">
        <v>683</v>
      </c>
      <c r="X290">
        <v>2019</v>
      </c>
      <c r="Y290" t="s">
        <v>37</v>
      </c>
      <c r="Z290" t="s">
        <v>38</v>
      </c>
      <c r="AA290">
        <v>10</v>
      </c>
      <c r="AB290" t="s">
        <v>33</v>
      </c>
      <c r="AC290">
        <v>0</v>
      </c>
      <c r="AD290">
        <v>0</v>
      </c>
      <c r="AE290">
        <v>0</v>
      </c>
      <c r="AF290">
        <v>0</v>
      </c>
      <c r="AG290" s="2" t="str">
        <f>IFERROR(VLOOKUP(B290,[1]Hoja2!$C$1:$AM$841,37,FALSE),"n/a")</f>
        <v>n/a</v>
      </c>
      <c r="AH290" s="10" t="e">
        <f>VLOOKUP(AX290,[1]Hoja2!$B$2:$AO$762,17,FALSE)</f>
        <v>#N/A</v>
      </c>
      <c r="AI290" s="10" t="e">
        <f>VLOOKUP(AX290,[1]Hoja2!$B$2:$AO$762,23,FALSE)</f>
        <v>#N/A</v>
      </c>
      <c r="AJ290" s="10" t="e">
        <f>VLOOKUP(AX290,[1]Hoja2!$B$2:$AO$762,28,FALSE)</f>
        <v>#N/A</v>
      </c>
      <c r="AK290" s="10" t="e">
        <f>VLOOKUP(AX290,[1]Hoja2!$B$2:$AO$762,19,FALSE)</f>
        <v>#N/A</v>
      </c>
      <c r="AL290" t="e">
        <f t="shared" si="152"/>
        <v>#N/A</v>
      </c>
      <c r="AM290" t="e">
        <f t="shared" si="153"/>
        <v>#N/A</v>
      </c>
      <c r="AN290" t="e">
        <f t="shared" si="154"/>
        <v>#N/A</v>
      </c>
      <c r="AO290" t="e">
        <f t="shared" si="155"/>
        <v>#N/A</v>
      </c>
      <c r="AP290" t="e">
        <f t="shared" si="156"/>
        <v>#N/A</v>
      </c>
      <c r="AQ290" t="str">
        <f t="shared" si="157"/>
        <v>n/a</v>
      </c>
      <c r="AR290" t="e">
        <f>+INDEX([1]DETALLE!$AK$2:$AK$841,MATCH(B290,[1]DETALLE!$A$2:$A$841,0))</f>
        <v>#N/A</v>
      </c>
      <c r="AS290" t="str">
        <f t="shared" si="163"/>
        <v>09HB331780</v>
      </c>
      <c r="AT290" s="2" t="str">
        <f>IF(IFERROR(VLOOKUP(AS290,[1]Hoja2!$C$1:$AM$841,37,FALSE),"n/a")&lt;&gt;"n/a","a","n/a")</f>
        <v>n/a</v>
      </c>
      <c r="AU290" s="8">
        <f t="shared" si="148"/>
        <v>1</v>
      </c>
      <c r="AV290" t="e">
        <f>VLOOKUP(B290,[1]Hoja2!$C$2:$AO$762,39,FALSE)</f>
        <v>#N/A</v>
      </c>
      <c r="AW290" t="e">
        <f>IF(AU290=AV290,VLOOKUP(B290,[1]Hoja2!$C$2:$AO$762,37,FALSE),IF(AV290&lt;2,VLOOKUP(B290,[1]Hoja2!$C$2:$AO$762,37,FALSE)))</f>
        <v>#N/A</v>
      </c>
      <c r="AX290" t="str">
        <f>B290 &amp; COUNTIF(B$2:B290, B290)</f>
        <v>09HB3317801</v>
      </c>
      <c r="AY290" t="e">
        <f>VLOOKUP(AX290,[1]Hoja2!$B$2:$AO$762,38,FALSE)</f>
        <v>#N/A</v>
      </c>
      <c r="AZ290" s="9" t="e">
        <f t="shared" si="161"/>
        <v>#N/A</v>
      </c>
    </row>
    <row r="291" spans="1:55" x14ac:dyDescent="0.25">
      <c r="A291">
        <v>69230</v>
      </c>
      <c r="B291" t="s">
        <v>237</v>
      </c>
      <c r="C291">
        <v>2019</v>
      </c>
      <c r="D291" t="s">
        <v>37</v>
      </c>
      <c r="E291" t="s">
        <v>38</v>
      </c>
      <c r="F291">
        <v>4</v>
      </c>
      <c r="G291" t="s">
        <v>40</v>
      </c>
      <c r="H291">
        <v>1.7166669999999999</v>
      </c>
      <c r="I291" t="s">
        <v>45</v>
      </c>
      <c r="J291">
        <v>803</v>
      </c>
      <c r="K291">
        <v>1573</v>
      </c>
      <c r="L291">
        <v>0.2</v>
      </c>
      <c r="M291">
        <v>0.6</v>
      </c>
      <c r="N291">
        <v>0.8</v>
      </c>
      <c r="O291">
        <v>1.05</v>
      </c>
      <c r="P291">
        <v>1.1000000000000001</v>
      </c>
      <c r="Q291">
        <v>1.1499999999999999</v>
      </c>
      <c r="R291" t="s">
        <v>46</v>
      </c>
      <c r="S291">
        <v>4</v>
      </c>
      <c r="T291">
        <v>6</v>
      </c>
      <c r="U291" t="s">
        <v>47</v>
      </c>
      <c r="V291" t="s">
        <v>48</v>
      </c>
      <c r="W291" t="s">
        <v>36</v>
      </c>
      <c r="X291">
        <v>2019</v>
      </c>
      <c r="Y291" t="s">
        <v>37</v>
      </c>
      <c r="Z291" t="s">
        <v>38</v>
      </c>
      <c r="AA291">
        <v>4</v>
      </c>
      <c r="AB291">
        <v>0</v>
      </c>
      <c r="AC291">
        <v>42</v>
      </c>
      <c r="AD291">
        <v>1.1000000000000001</v>
      </c>
      <c r="AE291">
        <v>0.42916674999999999</v>
      </c>
      <c r="AF291">
        <v>1730.3</v>
      </c>
      <c r="AG291" s="2">
        <f>IFERROR(VLOOKUP(B291,[1]Hoja2!$C$1:$AM$841,37,FALSE),"n/a")</f>
        <v>1658.5318750000004</v>
      </c>
      <c r="AH291" s="10">
        <f>VLOOKUP(AX291,[1]Hoja2!$B$2:$AO$762,17,FALSE)</f>
        <v>43</v>
      </c>
      <c r="AI291" s="10">
        <f>VLOOKUP(AX291,[1]Hoja2!$B$2:$AO$762,23,FALSE)</f>
        <v>1.1000000000000001</v>
      </c>
      <c r="AJ291" s="10">
        <f>VLOOKUP(AX291,[1]Hoja2!$B$2:$AO$762,28,FALSE)</f>
        <v>1.1825000000000001</v>
      </c>
      <c r="AK291" s="10" t="str">
        <f>VLOOKUP(AX291,[1]Hoja2!$B$2:$AO$762,19,FALSE)</f>
        <v>Light Production Digital Business</v>
      </c>
      <c r="AL291">
        <f t="shared" si="152"/>
        <v>0</v>
      </c>
      <c r="AM291">
        <f t="shared" si="153"/>
        <v>0</v>
      </c>
      <c r="AN291">
        <f t="shared" si="154"/>
        <v>1</v>
      </c>
      <c r="AO291">
        <f t="shared" si="155"/>
        <v>0</v>
      </c>
      <c r="AP291">
        <f t="shared" si="156"/>
        <v>1</v>
      </c>
      <c r="AQ291">
        <f t="shared" si="157"/>
        <v>0</v>
      </c>
      <c r="AR291">
        <f>+INDEX([1]Hoja2!$AM$2:$AM$841,MATCH(B291,[1]Hoja2!$C$2:$C$841,0))</f>
        <v>1658.5318750000004</v>
      </c>
      <c r="AS291" t="str">
        <f>CONCATENATE(B291,F291)</f>
        <v>0BG09689594</v>
      </c>
      <c r="AT291" s="2">
        <f>IFERROR(VLOOKUP(AS291,[1]Hoja2!$A$1:$AM$841,38,FALSE),"n/a")</f>
        <v>0</v>
      </c>
      <c r="AU291" s="8">
        <f t="shared" si="148"/>
        <v>1</v>
      </c>
      <c r="AV291">
        <f>VLOOKUP(B291,[1]Hoja2!$C$2:$AO$762,39,FALSE)</f>
        <v>1</v>
      </c>
      <c r="AW291">
        <f>IF(AU291=AV291,VLOOKUP(B291,[1]Hoja2!$C$2:$AO$762,37,FALSE),IF(AV291&lt;2,VLOOKUP(B291,[1]Hoja2!$C$2:$AO$762,37,FALSE)))</f>
        <v>1658.5318750000004</v>
      </c>
      <c r="AX291" t="str">
        <f>B291 &amp; COUNTIF(B$2:B291, B291)</f>
        <v>0BG09689591</v>
      </c>
      <c r="AY291" s="10">
        <f>VLOOKUP(AX291,[1]Hoja2!$B$2:$AO$762,38,FALSE)</f>
        <v>1658.5318750000004</v>
      </c>
      <c r="AZ291" s="9">
        <f t="shared" si="161"/>
        <v>0</v>
      </c>
      <c r="BA291">
        <f>IF(Q291="NA",2,IF(OR(G291="INSTALACION NUEVA",G291="Mantenimiento preventivo"),3,IF(AND(AC291&lt;AH291,AL291&lt;&gt;1),4,IF(AY291&gt;AF291,1,0))))</f>
        <v>4</v>
      </c>
      <c r="BB291">
        <f>AE291-AJ291</f>
        <v>-0.75333325000000007</v>
      </c>
      <c r="BC291">
        <f>+_xlfn.IFS(Q291="NA",2,OR(G291="INSTALACION NUEVA",G291="Mantenimiento preventivo"),3,AND(AC291&lt;AH291,AL291&lt;&gt;1),4,AY291&gt;AF291,1,TRUE,0)</f>
        <v>4</v>
      </c>
    </row>
    <row r="292" spans="1:55" hidden="1" x14ac:dyDescent="0.25">
      <c r="A292">
        <v>69231</v>
      </c>
      <c r="B292" t="s">
        <v>772</v>
      </c>
      <c r="C292">
        <v>2019</v>
      </c>
      <c r="D292" t="s">
        <v>37</v>
      </c>
      <c r="E292" t="s">
        <v>38</v>
      </c>
      <c r="F292">
        <v>4</v>
      </c>
      <c r="G292" t="s">
        <v>44</v>
      </c>
      <c r="H292">
        <v>0</v>
      </c>
      <c r="I292" t="s">
        <v>34</v>
      </c>
      <c r="J292">
        <v>468</v>
      </c>
      <c r="K292">
        <v>715</v>
      </c>
      <c r="L292">
        <v>0</v>
      </c>
      <c r="M292">
        <v>0</v>
      </c>
      <c r="N292">
        <v>0</v>
      </c>
      <c r="O292">
        <v>0.6</v>
      </c>
      <c r="P292">
        <v>0.8</v>
      </c>
      <c r="Q292">
        <v>1.05</v>
      </c>
      <c r="R292" t="s">
        <v>420</v>
      </c>
      <c r="S292">
        <v>5</v>
      </c>
      <c r="T292">
        <v>9</v>
      </c>
      <c r="U292" t="s">
        <v>47</v>
      </c>
      <c r="V292" t="s">
        <v>34</v>
      </c>
      <c r="W292" t="s">
        <v>683</v>
      </c>
      <c r="X292">
        <v>2019</v>
      </c>
      <c r="Y292" t="s">
        <v>37</v>
      </c>
      <c r="Z292" t="s">
        <v>38</v>
      </c>
      <c r="AA292">
        <v>9</v>
      </c>
      <c r="AB292">
        <v>1</v>
      </c>
      <c r="AC292">
        <v>9</v>
      </c>
      <c r="AD292">
        <v>0</v>
      </c>
      <c r="AE292">
        <v>0</v>
      </c>
      <c r="AF292">
        <v>0</v>
      </c>
      <c r="AG292" s="2" t="str">
        <f>IFERROR(VLOOKUP(B292,[1]Hoja2!$C$1:$AM$841,37,FALSE),"n/a")</f>
        <v>n/a</v>
      </c>
      <c r="AH292" s="10" t="e">
        <f>VLOOKUP(AX292,[1]Hoja2!$B$2:$AO$762,17,FALSE)</f>
        <v>#N/A</v>
      </c>
      <c r="AI292" s="10" t="e">
        <f>VLOOKUP(AX292,[1]Hoja2!$B$2:$AO$762,23,FALSE)</f>
        <v>#N/A</v>
      </c>
      <c r="AJ292" s="10" t="e">
        <f>VLOOKUP(AX292,[1]Hoja2!$B$2:$AO$762,28,FALSE)</f>
        <v>#N/A</v>
      </c>
      <c r="AK292" s="10" t="e">
        <f>VLOOKUP(AX292,[1]Hoja2!$B$2:$AO$762,19,FALSE)</f>
        <v>#N/A</v>
      </c>
      <c r="AL292" t="e">
        <f t="shared" si="152"/>
        <v>#N/A</v>
      </c>
      <c r="AM292" t="e">
        <f t="shared" si="153"/>
        <v>#N/A</v>
      </c>
      <c r="AN292" t="e">
        <f t="shared" si="154"/>
        <v>#N/A</v>
      </c>
      <c r="AO292" t="e">
        <f t="shared" si="155"/>
        <v>#N/A</v>
      </c>
      <c r="AP292" t="e">
        <f t="shared" si="156"/>
        <v>#N/A</v>
      </c>
      <c r="AQ292" t="str">
        <f t="shared" si="157"/>
        <v>n/a</v>
      </c>
      <c r="AR292" t="e">
        <f>+INDEX([1]DETALLE!$AK$2:$AK$841,MATCH(B292,[1]DETALLE!$A$2:$A$841,0))</f>
        <v>#N/A</v>
      </c>
      <c r="AS292" t="str">
        <f>CONCATENATE(B292)</f>
        <v>09HB331752</v>
      </c>
      <c r="AT292" s="2" t="str">
        <f>IF(IFERROR(VLOOKUP(AS292,[1]Hoja2!$C$1:$AM$841,37,FALSE),"n/a")&lt;&gt;"n/a","a","n/a")</f>
        <v>n/a</v>
      </c>
      <c r="AU292" s="8">
        <f t="shared" si="148"/>
        <v>1</v>
      </c>
      <c r="AV292" t="e">
        <f>VLOOKUP(B292,[1]Hoja2!$C$2:$AO$762,39,FALSE)</f>
        <v>#N/A</v>
      </c>
      <c r="AW292" t="e">
        <f>IF(AU292=AV292,VLOOKUP(B292,[1]Hoja2!$C$2:$AO$762,37,FALSE),IF(AV292&lt;2,VLOOKUP(B292,[1]Hoja2!$C$2:$AO$762,37,FALSE)))</f>
        <v>#N/A</v>
      </c>
      <c r="AX292" t="str">
        <f>B292 &amp; COUNTIF(B$2:B292, B292)</f>
        <v>09HB3317521</v>
      </c>
      <c r="AY292" t="e">
        <f>VLOOKUP(AX292,[1]Hoja2!$B$2:$AO$762,38,FALSE)</f>
        <v>#N/A</v>
      </c>
      <c r="AZ292" s="9" t="e">
        <f t="shared" si="161"/>
        <v>#N/A</v>
      </c>
    </row>
    <row r="293" spans="1:55" x14ac:dyDescent="0.25">
      <c r="A293">
        <v>69233</v>
      </c>
      <c r="B293" t="s">
        <v>255</v>
      </c>
      <c r="C293">
        <v>2019</v>
      </c>
      <c r="D293" t="s">
        <v>37</v>
      </c>
      <c r="E293" t="s">
        <v>38</v>
      </c>
      <c r="F293">
        <v>4</v>
      </c>
      <c r="G293" t="s">
        <v>40</v>
      </c>
      <c r="H293">
        <v>1.7166669999999999</v>
      </c>
      <c r="I293" t="s">
        <v>45</v>
      </c>
      <c r="J293">
        <v>803</v>
      </c>
      <c r="K293">
        <v>1573</v>
      </c>
      <c r="L293">
        <v>0.2</v>
      </c>
      <c r="M293">
        <v>0.6</v>
      </c>
      <c r="N293">
        <v>0.8</v>
      </c>
      <c r="O293">
        <v>1.05</v>
      </c>
      <c r="P293">
        <v>1.1000000000000001</v>
      </c>
      <c r="Q293">
        <v>1.1499999999999999</v>
      </c>
      <c r="R293" t="s">
        <v>46</v>
      </c>
      <c r="S293">
        <v>4</v>
      </c>
      <c r="T293">
        <v>6</v>
      </c>
      <c r="U293" t="s">
        <v>47</v>
      </c>
      <c r="V293" t="s">
        <v>48</v>
      </c>
      <c r="W293" t="s">
        <v>36</v>
      </c>
      <c r="X293">
        <v>2019</v>
      </c>
      <c r="Y293" t="s">
        <v>37</v>
      </c>
      <c r="Z293" t="s">
        <v>38</v>
      </c>
      <c r="AA293">
        <v>4</v>
      </c>
      <c r="AB293">
        <v>0</v>
      </c>
      <c r="AC293">
        <v>6</v>
      </c>
      <c r="AD293">
        <v>0.6</v>
      </c>
      <c r="AE293">
        <v>0.42916674999999999</v>
      </c>
      <c r="AF293">
        <v>943.8</v>
      </c>
      <c r="AG293" s="2">
        <f>IFERROR(VLOOKUP(B293,[1]Hoja2!$C$1:$AM$841,37,FALSE),"n/a")</f>
        <v>1133.5431250000004</v>
      </c>
      <c r="AH293" s="10">
        <f>VLOOKUP(AX293,[1]Hoja2!$B$2:$AO$762,17,FALSE)</f>
        <v>7</v>
      </c>
      <c r="AI293" s="10">
        <f>VLOOKUP(AX293,[1]Hoja2!$B$2:$AO$762,23,FALSE)</f>
        <v>0.8</v>
      </c>
      <c r="AJ293" s="10">
        <f>VLOOKUP(AX293,[1]Hoja2!$B$2:$AO$762,28,FALSE)</f>
        <v>1.3174999999999999</v>
      </c>
      <c r="AK293" s="10" t="str">
        <f>VLOOKUP(AX293,[1]Hoja2!$B$2:$AO$762,19,FALSE)</f>
        <v>Light Production Digital Business</v>
      </c>
      <c r="AL293">
        <f t="shared" si="152"/>
        <v>0</v>
      </c>
      <c r="AM293">
        <f t="shared" si="153"/>
        <v>0</v>
      </c>
      <c r="AN293">
        <f t="shared" si="154"/>
        <v>0</v>
      </c>
      <c r="AO293">
        <f t="shared" si="155"/>
        <v>0</v>
      </c>
      <c r="AP293">
        <f t="shared" si="156"/>
        <v>1</v>
      </c>
      <c r="AQ293">
        <f t="shared" si="157"/>
        <v>1</v>
      </c>
      <c r="AR293">
        <f>+INDEX([1]Hoja2!$AM$2:$AM$841,MATCH(B293,[1]Hoja2!$C$2:$C$841,0))</f>
        <v>1133.5431250000004</v>
      </c>
      <c r="AS293" t="str">
        <f>CONCATENATE(B293,F293)</f>
        <v>0GXV8960424</v>
      </c>
      <c r="AT293" s="2">
        <f>IFERROR(VLOOKUP(AS293,[1]Hoja2!$A$1:$AM$841,38,FALSE),"n/a")</f>
        <v>0</v>
      </c>
      <c r="AU293" s="8">
        <f t="shared" si="148"/>
        <v>1</v>
      </c>
      <c r="AV293">
        <f>VLOOKUP(B293,[1]Hoja2!$C$2:$AO$762,39,FALSE)</f>
        <v>2</v>
      </c>
      <c r="AW293" t="b">
        <f>IF(AU293=AV293,VLOOKUP(B293,[1]Hoja2!$C$2:$AO$762,37,FALSE),IF(AV293&lt;2,VLOOKUP(B293,[1]Hoja2!$C$2:$AO$762,37,FALSE)))</f>
        <v>0</v>
      </c>
      <c r="AX293" t="str">
        <f>B293 &amp; COUNTIF(B$2:B293, B293)</f>
        <v>0GXV8960421</v>
      </c>
      <c r="AY293" s="10">
        <f>VLOOKUP(AX293,[1]Hoja2!$B$2:$AO$762,38,FALSE)</f>
        <v>1133.5431250000004</v>
      </c>
      <c r="AZ293" s="9">
        <f t="shared" si="161"/>
        <v>1</v>
      </c>
      <c r="BA293">
        <f>IF(Q293="NA",2,IF(OR(G293="INSTALACION NUEVA",G293="Mantenimiento preventivo"),3,IF(AND(AC293&lt;AH293,AL293&lt;&gt;1),4,IF(AY293&gt;AF293,1,0))))</f>
        <v>4</v>
      </c>
      <c r="BB293">
        <f>AE293-AJ293</f>
        <v>-0.88833324999999985</v>
      </c>
      <c r="BC293">
        <f>+_xlfn.IFS(Q293="NA",2,OR(G293="INSTALACION NUEVA",G293="Mantenimiento preventivo"),3,AND(AC293&lt;AH293,AL293&lt;&gt;1),4,AY293&gt;AF293,1,TRUE,0)</f>
        <v>4</v>
      </c>
    </row>
    <row r="294" spans="1:55" hidden="1" x14ac:dyDescent="0.25">
      <c r="A294">
        <v>69234</v>
      </c>
      <c r="B294" t="s">
        <v>773</v>
      </c>
      <c r="C294">
        <v>2019</v>
      </c>
      <c r="D294" t="s">
        <v>37</v>
      </c>
      <c r="E294" t="s">
        <v>38</v>
      </c>
      <c r="F294">
        <v>4</v>
      </c>
      <c r="G294" t="s">
        <v>44</v>
      </c>
      <c r="H294">
        <v>0</v>
      </c>
      <c r="J294" t="s">
        <v>33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S294" t="s">
        <v>33</v>
      </c>
      <c r="T294" t="s">
        <v>33</v>
      </c>
      <c r="V294" t="s">
        <v>34</v>
      </c>
      <c r="W294" t="s">
        <v>683</v>
      </c>
      <c r="X294">
        <v>2019</v>
      </c>
      <c r="Y294" t="s">
        <v>37</v>
      </c>
      <c r="Z294" t="s">
        <v>38</v>
      </c>
      <c r="AA294">
        <v>9</v>
      </c>
      <c r="AB294" t="s">
        <v>33</v>
      </c>
      <c r="AC294">
        <v>0</v>
      </c>
      <c r="AD294">
        <v>0</v>
      </c>
      <c r="AE294">
        <v>0</v>
      </c>
      <c r="AF294">
        <v>0</v>
      </c>
      <c r="AG294" s="2" t="str">
        <f>IFERROR(VLOOKUP(B294,[1]Hoja2!$C$1:$AM$841,37,FALSE),"n/a")</f>
        <v>n/a</v>
      </c>
      <c r="AH294" s="10" t="e">
        <f>VLOOKUP(AX294,[1]Hoja2!$B$2:$AO$762,17,FALSE)</f>
        <v>#N/A</v>
      </c>
      <c r="AI294" s="10" t="e">
        <f>VLOOKUP(AX294,[1]Hoja2!$B$2:$AO$762,23,FALSE)</f>
        <v>#N/A</v>
      </c>
      <c r="AJ294" s="10" t="e">
        <f>VLOOKUP(AX294,[1]Hoja2!$B$2:$AO$762,28,FALSE)</f>
        <v>#N/A</v>
      </c>
      <c r="AK294" s="10" t="e">
        <f>VLOOKUP(AX294,[1]Hoja2!$B$2:$AO$762,19,FALSE)</f>
        <v>#N/A</v>
      </c>
      <c r="AL294" t="e">
        <f t="shared" si="152"/>
        <v>#N/A</v>
      </c>
      <c r="AM294" t="e">
        <f t="shared" si="153"/>
        <v>#N/A</v>
      </c>
      <c r="AN294" t="e">
        <f t="shared" si="154"/>
        <v>#N/A</v>
      </c>
      <c r="AO294" t="e">
        <f t="shared" si="155"/>
        <v>#N/A</v>
      </c>
      <c r="AP294" t="e">
        <f t="shared" si="156"/>
        <v>#N/A</v>
      </c>
      <c r="AQ294" t="str">
        <f t="shared" si="157"/>
        <v>n/a</v>
      </c>
      <c r="AR294" t="e">
        <f>+INDEX([1]DETALLE!$AK$2:$AK$841,MATCH(B294,[1]DETALLE!$A$2:$A$841,0))</f>
        <v>#N/A</v>
      </c>
      <c r="AS294" t="str">
        <f>CONCATENATE(B294)</f>
        <v>09HB331896</v>
      </c>
      <c r="AT294" s="2" t="str">
        <f>IF(IFERROR(VLOOKUP(AS294,[1]Hoja2!$C$1:$AM$841,37,FALSE),"n/a")&lt;&gt;"n/a","a","n/a")</f>
        <v>n/a</v>
      </c>
      <c r="AU294" s="8">
        <f t="shared" si="148"/>
        <v>1</v>
      </c>
      <c r="AV294" t="e">
        <f>VLOOKUP(B294,[1]Hoja2!$C$2:$AO$762,39,FALSE)</f>
        <v>#N/A</v>
      </c>
      <c r="AW294" t="e">
        <f>IF(AU294=AV294,VLOOKUP(B294,[1]Hoja2!$C$2:$AO$762,37,FALSE),IF(AV294&lt;2,VLOOKUP(B294,[1]Hoja2!$C$2:$AO$762,37,FALSE)))</f>
        <v>#N/A</v>
      </c>
      <c r="AX294" t="str">
        <f>B294 &amp; COUNTIF(B$2:B294, B294)</f>
        <v>09HB3318961</v>
      </c>
      <c r="AY294" t="e">
        <f>VLOOKUP(AX294,[1]Hoja2!$B$2:$AO$762,38,FALSE)</f>
        <v>#N/A</v>
      </c>
      <c r="AZ294" s="9" t="e">
        <f t="shared" si="161"/>
        <v>#N/A</v>
      </c>
    </row>
    <row r="295" spans="1:55" hidden="1" x14ac:dyDescent="0.25">
      <c r="A295">
        <v>69238</v>
      </c>
      <c r="B295" t="s">
        <v>774</v>
      </c>
      <c r="C295">
        <v>2019</v>
      </c>
      <c r="D295" t="s">
        <v>37</v>
      </c>
      <c r="E295" t="s">
        <v>38</v>
      </c>
      <c r="F295">
        <v>4</v>
      </c>
      <c r="G295" t="s">
        <v>44</v>
      </c>
      <c r="H295">
        <v>0</v>
      </c>
      <c r="I295" t="s">
        <v>34</v>
      </c>
      <c r="J295">
        <v>468</v>
      </c>
      <c r="K295">
        <v>715</v>
      </c>
      <c r="L295">
        <v>0</v>
      </c>
      <c r="M295">
        <v>0</v>
      </c>
      <c r="N295">
        <v>0</v>
      </c>
      <c r="O295">
        <v>0.6</v>
      </c>
      <c r="P295">
        <v>0.8</v>
      </c>
      <c r="Q295">
        <v>1.05</v>
      </c>
      <c r="R295" t="s">
        <v>46</v>
      </c>
      <c r="S295">
        <v>5</v>
      </c>
      <c r="T295">
        <v>9</v>
      </c>
      <c r="U295" t="s">
        <v>47</v>
      </c>
      <c r="V295" t="s">
        <v>34</v>
      </c>
      <c r="W295" t="s">
        <v>50</v>
      </c>
      <c r="X295">
        <v>2019</v>
      </c>
      <c r="Y295" t="s">
        <v>37</v>
      </c>
      <c r="Z295" t="s">
        <v>38</v>
      </c>
      <c r="AA295">
        <v>4</v>
      </c>
      <c r="AB295">
        <v>1</v>
      </c>
      <c r="AC295">
        <v>35</v>
      </c>
      <c r="AD295">
        <v>0</v>
      </c>
      <c r="AE295">
        <v>0</v>
      </c>
      <c r="AF295">
        <v>0</v>
      </c>
      <c r="AG295" s="2" t="str">
        <f>IFERROR(VLOOKUP(B295,[1]Hoja2!$C$1:$AM$841,37,FALSE),"n/a")</f>
        <v>n/a</v>
      </c>
      <c r="AH295" s="10" t="e">
        <f>VLOOKUP(AX295,[1]Hoja2!$B$2:$AO$762,17,FALSE)</f>
        <v>#N/A</v>
      </c>
      <c r="AI295" s="10" t="e">
        <f>VLOOKUP(AX295,[1]Hoja2!$B$2:$AO$762,23,FALSE)</f>
        <v>#N/A</v>
      </c>
      <c r="AJ295" s="10" t="e">
        <f>VLOOKUP(AX295,[1]Hoja2!$B$2:$AO$762,28,FALSE)</f>
        <v>#N/A</v>
      </c>
      <c r="AK295" s="10" t="e">
        <f>VLOOKUP(AX295,[1]Hoja2!$B$2:$AO$762,19,FALSE)</f>
        <v>#N/A</v>
      </c>
      <c r="AL295" t="e">
        <f t="shared" si="152"/>
        <v>#N/A</v>
      </c>
      <c r="AM295" t="e">
        <f t="shared" si="153"/>
        <v>#N/A</v>
      </c>
      <c r="AN295" t="e">
        <f t="shared" si="154"/>
        <v>#N/A</v>
      </c>
      <c r="AO295" t="e">
        <f t="shared" si="155"/>
        <v>#N/A</v>
      </c>
      <c r="AP295" t="e">
        <f t="shared" si="156"/>
        <v>#N/A</v>
      </c>
      <c r="AQ295" t="str">
        <f t="shared" si="157"/>
        <v>n/a</v>
      </c>
      <c r="AR295" t="e">
        <f>+INDEX([1]DETALLE!$AK$2:$AK$841,MATCH(B295,[1]DETALLE!$A$2:$A$841,0))</f>
        <v>#N/A</v>
      </c>
      <c r="AS295" t="str">
        <f>CONCATENATE(B295)</f>
        <v>09HB331541</v>
      </c>
      <c r="AT295" s="2" t="str">
        <f>IF(IFERROR(VLOOKUP(AS295,[1]Hoja2!$C$1:$AM$841,37,FALSE),"n/a")&lt;&gt;"n/a","a","n/a")</f>
        <v>n/a</v>
      </c>
      <c r="AU295" s="8">
        <f t="shared" si="148"/>
        <v>1</v>
      </c>
      <c r="AV295" t="e">
        <f>VLOOKUP(B295,[1]Hoja2!$C$2:$AO$762,39,FALSE)</f>
        <v>#N/A</v>
      </c>
      <c r="AW295" t="e">
        <f>IF(AU295=AV295,VLOOKUP(B295,[1]Hoja2!$C$2:$AO$762,37,FALSE),IF(AV295&lt;2,VLOOKUP(B295,[1]Hoja2!$C$2:$AO$762,37,FALSE)))</f>
        <v>#N/A</v>
      </c>
      <c r="AX295" t="str">
        <f>B295 &amp; COUNTIF(B$2:B295, B295)</f>
        <v>09HB3315411</v>
      </c>
      <c r="AY295" t="e">
        <f>VLOOKUP(AX295,[1]Hoja2!$B$2:$AO$762,38,FALSE)</f>
        <v>#N/A</v>
      </c>
      <c r="AZ295" s="9" t="e">
        <f t="shared" si="161"/>
        <v>#N/A</v>
      </c>
    </row>
    <row r="296" spans="1:55" x14ac:dyDescent="0.25">
      <c r="A296">
        <v>69240</v>
      </c>
      <c r="B296" t="s">
        <v>241</v>
      </c>
      <c r="C296">
        <v>2019</v>
      </c>
      <c r="D296" t="s">
        <v>37</v>
      </c>
      <c r="E296" t="s">
        <v>38</v>
      </c>
      <c r="F296">
        <v>4</v>
      </c>
      <c r="G296" t="s">
        <v>40</v>
      </c>
      <c r="H296">
        <v>0.46666669999999999</v>
      </c>
      <c r="I296" t="s">
        <v>45</v>
      </c>
      <c r="J296">
        <v>803</v>
      </c>
      <c r="K296">
        <v>1573</v>
      </c>
      <c r="L296">
        <v>0.2</v>
      </c>
      <c r="M296">
        <v>0.6</v>
      </c>
      <c r="N296">
        <v>0.8</v>
      </c>
      <c r="O296">
        <v>1.05</v>
      </c>
      <c r="P296">
        <v>1.1000000000000001</v>
      </c>
      <c r="Q296">
        <v>1.1499999999999999</v>
      </c>
      <c r="R296" t="s">
        <v>46</v>
      </c>
      <c r="S296">
        <v>4</v>
      </c>
      <c r="T296">
        <v>6</v>
      </c>
      <c r="U296" t="s">
        <v>85</v>
      </c>
      <c r="V296" t="s">
        <v>48</v>
      </c>
      <c r="W296" t="s">
        <v>61</v>
      </c>
      <c r="X296">
        <v>2019</v>
      </c>
      <c r="Y296" t="s">
        <v>37</v>
      </c>
      <c r="Z296" t="s">
        <v>38</v>
      </c>
      <c r="AA296">
        <v>5</v>
      </c>
      <c r="AB296">
        <v>0</v>
      </c>
      <c r="AC296">
        <v>99</v>
      </c>
      <c r="AD296">
        <v>1.1499999999999999</v>
      </c>
      <c r="AE296">
        <v>7.7777783333333295E-2</v>
      </c>
      <c r="AF296">
        <v>1808.95</v>
      </c>
      <c r="AG296" s="2">
        <f>IFERROR(VLOOKUP(B296,[1]Hoja2!$C$1:$AM$841,37,FALSE),"n/a")</f>
        <v>1808.95</v>
      </c>
      <c r="AH296" s="10">
        <f>VLOOKUP(AX296,[1]Hoja2!$B$2:$AO$762,17,FALSE)</f>
        <v>101</v>
      </c>
      <c r="AI296" s="10">
        <f>VLOOKUP(AX296,[1]Hoja2!$B$2:$AO$762,23,FALSE)</f>
        <v>1.1499999999999999</v>
      </c>
      <c r="AJ296" s="10">
        <f>VLOOKUP(AX296,[1]Hoja2!$B$2:$AO$762,28,FALSE)</f>
        <v>0.17166666666666666</v>
      </c>
      <c r="AK296" s="10" t="str">
        <f>VLOOKUP(AX296,[1]Hoja2!$B$2:$AO$762,19,FALSE)</f>
        <v>Light Production Digital Business</v>
      </c>
      <c r="AL296">
        <f t="shared" si="152"/>
        <v>1</v>
      </c>
      <c r="AM296">
        <f t="shared" si="153"/>
        <v>0</v>
      </c>
      <c r="AN296">
        <f t="shared" si="154"/>
        <v>1</v>
      </c>
      <c r="AO296">
        <f t="shared" si="155"/>
        <v>0</v>
      </c>
      <c r="AP296">
        <f t="shared" si="156"/>
        <v>1</v>
      </c>
      <c r="AQ296">
        <f t="shared" si="157"/>
        <v>0</v>
      </c>
      <c r="AR296">
        <f>+INDEX([1]Hoja2!$AM$2:$AM$841,MATCH(B296,[1]Hoja2!$C$2:$C$841,0))</f>
        <v>1808.95</v>
      </c>
      <c r="AS296" t="str">
        <f>CONCATENATE(B296,F296)</f>
        <v>0BG29469174</v>
      </c>
      <c r="AT296" s="2">
        <f>IFERROR(VLOOKUP(AS296,[1]Hoja2!$A$1:$AM$841,38,FALSE),"n/a")</f>
        <v>0</v>
      </c>
      <c r="AU296" s="8">
        <f t="shared" si="148"/>
        <v>1</v>
      </c>
      <c r="AV296">
        <f>VLOOKUP(B296,[1]Hoja2!$C$2:$AO$762,39,FALSE)</f>
        <v>1</v>
      </c>
      <c r="AW296">
        <f>IF(AU296=AV296,VLOOKUP(B296,[1]Hoja2!$C$2:$AO$762,37,FALSE),IF(AV296&lt;2,VLOOKUP(B296,[1]Hoja2!$C$2:$AO$762,37,FALSE)))</f>
        <v>1808.95</v>
      </c>
      <c r="AX296" t="str">
        <f>B296 &amp; COUNTIF(B$2:B296, B296)</f>
        <v>0BG29469171</v>
      </c>
      <c r="AY296" s="10">
        <f>VLOOKUP(AX296,[1]Hoja2!$B$2:$AO$762,38,FALSE)</f>
        <v>1808.95</v>
      </c>
      <c r="AZ296" s="9">
        <f t="shared" si="161"/>
        <v>0</v>
      </c>
      <c r="BA296">
        <f>IF(Q296="NA",2,IF(OR(G296="INSTALACION NUEVA",G296="Mantenimiento preventivo"),3,IF(AND(AC296&lt;AH296,AL296&lt;&gt;1),4,IF(AY296&gt;AF296,1,0))))</f>
        <v>0</v>
      </c>
      <c r="BB296">
        <f>AE296-AJ296</f>
        <v>-9.3888883333333367E-2</v>
      </c>
      <c r="BC296">
        <f>+_xlfn.IFS(Q296="NA",2,OR(G296="INSTALACION NUEVA",G296="Mantenimiento preventivo"),3,AND(AC296&lt;AH296,AL296&lt;&gt;1),4,AY296&gt;AF296,1,TRUE,0)</f>
        <v>0</v>
      </c>
    </row>
    <row r="297" spans="1:55" hidden="1" x14ac:dyDescent="0.25">
      <c r="A297">
        <v>69242</v>
      </c>
      <c r="B297" t="s">
        <v>691</v>
      </c>
      <c r="C297">
        <v>2019</v>
      </c>
      <c r="D297" t="s">
        <v>37</v>
      </c>
      <c r="E297" t="s">
        <v>38</v>
      </c>
      <c r="F297">
        <v>4</v>
      </c>
      <c r="G297" t="s">
        <v>44</v>
      </c>
      <c r="H297">
        <v>0</v>
      </c>
      <c r="I297" t="s">
        <v>34</v>
      </c>
      <c r="J297">
        <v>468</v>
      </c>
      <c r="K297">
        <v>715</v>
      </c>
      <c r="L297">
        <v>0</v>
      </c>
      <c r="M297">
        <v>0</v>
      </c>
      <c r="N297">
        <v>0</v>
      </c>
      <c r="O297">
        <v>0.6</v>
      </c>
      <c r="P297">
        <v>0.8</v>
      </c>
      <c r="Q297">
        <v>1.05</v>
      </c>
      <c r="R297" t="s">
        <v>46</v>
      </c>
      <c r="S297">
        <v>5</v>
      </c>
      <c r="T297">
        <v>9</v>
      </c>
      <c r="U297" t="s">
        <v>47</v>
      </c>
      <c r="V297" t="s">
        <v>34</v>
      </c>
      <c r="W297" t="s">
        <v>50</v>
      </c>
      <c r="X297">
        <v>2019</v>
      </c>
      <c r="Y297" t="s">
        <v>37</v>
      </c>
      <c r="Z297" t="s">
        <v>38</v>
      </c>
      <c r="AA297">
        <v>8</v>
      </c>
      <c r="AB297">
        <v>1</v>
      </c>
      <c r="AC297">
        <v>3</v>
      </c>
      <c r="AD297">
        <v>0</v>
      </c>
      <c r="AE297">
        <v>0</v>
      </c>
      <c r="AF297">
        <v>0</v>
      </c>
      <c r="AG297" s="2" t="str">
        <f>IFERROR(VLOOKUP(B297,[1]Hoja2!$C$1:$AM$841,37,FALSE),"n/a")</f>
        <v>n/a</v>
      </c>
      <c r="AH297" s="10" t="e">
        <f>VLOOKUP(AX297,[1]Hoja2!$B$2:$AO$762,17,FALSE)</f>
        <v>#N/A</v>
      </c>
      <c r="AI297" s="10" t="e">
        <f>VLOOKUP(AX297,[1]Hoja2!$B$2:$AO$762,23,FALSE)</f>
        <v>#N/A</v>
      </c>
      <c r="AJ297" s="10" t="e">
        <f>VLOOKUP(AX297,[1]Hoja2!$B$2:$AO$762,28,FALSE)</f>
        <v>#N/A</v>
      </c>
      <c r="AK297" s="10" t="e">
        <f>VLOOKUP(AX297,[1]Hoja2!$B$2:$AO$762,19,FALSE)</f>
        <v>#N/A</v>
      </c>
      <c r="AL297" t="e">
        <f t="shared" si="152"/>
        <v>#N/A</v>
      </c>
      <c r="AM297" t="e">
        <f t="shared" si="153"/>
        <v>#N/A</v>
      </c>
      <c r="AN297" t="e">
        <f t="shared" si="154"/>
        <v>#N/A</v>
      </c>
      <c r="AO297" t="e">
        <f t="shared" si="155"/>
        <v>#N/A</v>
      </c>
      <c r="AP297" t="e">
        <f t="shared" si="156"/>
        <v>#N/A</v>
      </c>
      <c r="AQ297" t="str">
        <f t="shared" si="157"/>
        <v>n/a</v>
      </c>
      <c r="AR297" t="e">
        <f>+INDEX([1]DETALLE!$AK$2:$AK$841,MATCH(B297,[1]DETALLE!$A$2:$A$841,0))</f>
        <v>#N/A</v>
      </c>
      <c r="AS297" t="str">
        <f>CONCATENATE(B297)</f>
        <v>09HB331812</v>
      </c>
      <c r="AT297" s="2" t="str">
        <f>IF(IFERROR(VLOOKUP(AS297,[1]Hoja2!$C$1:$AM$841,37,FALSE),"n/a")&lt;&gt;"n/a","a","n/a")</f>
        <v>n/a</v>
      </c>
      <c r="AU297" s="8">
        <f t="shared" si="148"/>
        <v>2</v>
      </c>
      <c r="AV297" t="e">
        <f>VLOOKUP(B297,[1]Hoja2!$C$2:$AO$762,39,FALSE)</f>
        <v>#N/A</v>
      </c>
      <c r="AW297" t="e">
        <f>IF(AU297=AV297,VLOOKUP(B297,[1]Hoja2!$C$2:$AO$762,37,FALSE),IF(AV297&lt;2,VLOOKUP(B297,[1]Hoja2!$C$2:$AO$762,37,FALSE)))</f>
        <v>#N/A</v>
      </c>
      <c r="AX297" t="str">
        <f>B297 &amp; COUNTIF(B$2:B297, B297)</f>
        <v>09HB3318122</v>
      </c>
      <c r="AY297" t="e">
        <f>VLOOKUP(AX297,[1]Hoja2!$B$2:$AO$762,38,FALSE)</f>
        <v>#N/A</v>
      </c>
      <c r="AZ297" s="9" t="e">
        <f t="shared" si="161"/>
        <v>#N/A</v>
      </c>
    </row>
    <row r="298" spans="1:55" x14ac:dyDescent="0.25">
      <c r="A298">
        <v>69249</v>
      </c>
      <c r="B298" t="s">
        <v>775</v>
      </c>
      <c r="C298">
        <v>2019</v>
      </c>
      <c r="D298" t="s">
        <v>37</v>
      </c>
      <c r="E298" t="s">
        <v>38</v>
      </c>
      <c r="F298">
        <v>4</v>
      </c>
      <c r="G298" t="s">
        <v>32</v>
      </c>
      <c r="H298">
        <v>0</v>
      </c>
      <c r="J298" t="s">
        <v>33</v>
      </c>
      <c r="K298" t="s">
        <v>33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S298" t="s">
        <v>33</v>
      </c>
      <c r="T298" t="s">
        <v>33</v>
      </c>
      <c r="V298" t="s">
        <v>34</v>
      </c>
      <c r="W298" t="s">
        <v>42</v>
      </c>
      <c r="X298">
        <v>2019</v>
      </c>
      <c r="Y298" t="s">
        <v>37</v>
      </c>
      <c r="Z298" t="s">
        <v>38</v>
      </c>
      <c r="AA298">
        <v>4</v>
      </c>
      <c r="AB298" t="s">
        <v>33</v>
      </c>
      <c r="AC298">
        <v>0</v>
      </c>
      <c r="AD298">
        <v>0</v>
      </c>
      <c r="AE298">
        <v>0</v>
      </c>
      <c r="AF298">
        <v>0</v>
      </c>
      <c r="AG298" s="2">
        <f>IFERROR(VLOOKUP(B298,[1]Hoja2!$C$1:$AM$841,37,FALSE),"n/a")</f>
        <v>715.00000000000011</v>
      </c>
      <c r="AH298" s="10" t="str">
        <f>VLOOKUP(AX298,[1]Hoja2!$B$2:$AO$762,17,FALSE)</f>
        <v xml:space="preserve">  </v>
      </c>
      <c r="AI298" s="10">
        <f>VLOOKUP(AX298,[1]Hoja2!$B$2:$AO$762,23,FALSE)</f>
        <v>1</v>
      </c>
      <c r="AJ298" s="10">
        <f>VLOOKUP(AX298,[1]Hoja2!$B$2:$AO$762,28,FALSE)</f>
        <v>1</v>
      </c>
      <c r="AK298" s="10" t="str">
        <f>VLOOKUP(AX298,[1]Hoja2!$B$2:$AO$762,19,FALSE)</f>
        <v>A4 Mono MFPs</v>
      </c>
      <c r="AL298">
        <f t="shared" si="152"/>
        <v>0</v>
      </c>
      <c r="AM298">
        <f t="shared" si="153"/>
        <v>0</v>
      </c>
      <c r="AN298">
        <f t="shared" si="154"/>
        <v>0</v>
      </c>
      <c r="AO298">
        <f t="shared" si="155"/>
        <v>0</v>
      </c>
      <c r="AP298">
        <f t="shared" si="156"/>
        <v>0</v>
      </c>
      <c r="AQ298">
        <f t="shared" si="157"/>
        <v>1</v>
      </c>
      <c r="AR298">
        <f>+INDEX([1]Hoja2!$AM$2:$AM$841,MATCH(B298,[1]Hoja2!$C$2:$C$841,0))</f>
        <v>715.00000000000011</v>
      </c>
      <c r="AS298" t="str">
        <f>CONCATENATE(B298,F298)</f>
        <v>09HB3330004</v>
      </c>
      <c r="AT298" s="2">
        <f>IFERROR(VLOOKUP(AS298,[1]Hoja2!$A$1:$AM$841,38,FALSE),"n/a")</f>
        <v>0</v>
      </c>
      <c r="AU298" s="8">
        <f t="shared" si="148"/>
        <v>1</v>
      </c>
      <c r="AV298">
        <f>VLOOKUP(B298,[1]Hoja2!$C$2:$AO$762,39,FALSE)</f>
        <v>1</v>
      </c>
      <c r="AW298">
        <f>IF(AU298=AV298,VLOOKUP(B298,[1]Hoja2!$C$2:$AO$762,37,FALSE),IF(AV298&lt;2,VLOOKUP(B298,[1]Hoja2!$C$2:$AO$762,37,FALSE)))</f>
        <v>715.00000000000011</v>
      </c>
      <c r="AX298" t="str">
        <f>B298 &amp; COUNTIF(B$2:B298, B298)</f>
        <v>09HB3330001</v>
      </c>
      <c r="AY298" s="10">
        <f>VLOOKUP(AX298,[1]Hoja2!$B$2:$AO$762,38,FALSE)</f>
        <v>715.00000000000011</v>
      </c>
      <c r="AZ298" s="9">
        <f t="shared" si="161"/>
        <v>0</v>
      </c>
      <c r="BA298">
        <f t="shared" ref="BA298:BA299" si="164">IF(Q298="NA",2,IF(OR(G298="INSTALACION NUEVA",G298="Mantenimiento preventivo"),3,IF(AND(AC298&lt;AH298,AL298&lt;&gt;1),4,IF(AY298&gt;AF298,1,0))))</f>
        <v>2</v>
      </c>
      <c r="BB298">
        <f t="shared" ref="BB298:BB299" si="165">AE298-AJ298</f>
        <v>-1</v>
      </c>
      <c r="BC298">
        <f t="shared" ref="BC298:BC299" si="166">+_xlfn.IFS(Q298="NA",2,OR(G298="INSTALACION NUEVA",G298="Mantenimiento preventivo"),3,AND(AC298&lt;AH298,AL298&lt;&gt;1),4,AY298&gt;AF298,1,TRUE,0)</f>
        <v>2</v>
      </c>
    </row>
    <row r="299" spans="1:55" x14ac:dyDescent="0.25">
      <c r="A299">
        <v>69253</v>
      </c>
      <c r="B299" t="s">
        <v>261</v>
      </c>
      <c r="C299">
        <v>2019</v>
      </c>
      <c r="D299" t="s">
        <v>37</v>
      </c>
      <c r="E299" t="s">
        <v>38</v>
      </c>
      <c r="F299">
        <v>4</v>
      </c>
      <c r="G299" t="s">
        <v>40</v>
      </c>
      <c r="H299">
        <v>4.55</v>
      </c>
      <c r="I299" t="s">
        <v>116</v>
      </c>
      <c r="J299">
        <v>655</v>
      </c>
      <c r="K299">
        <v>1365</v>
      </c>
      <c r="L299">
        <v>0</v>
      </c>
      <c r="M299">
        <v>0</v>
      </c>
      <c r="N299">
        <v>0.6</v>
      </c>
      <c r="O299">
        <v>0.8</v>
      </c>
      <c r="P299">
        <v>1.05</v>
      </c>
      <c r="Q299">
        <v>1.1000000000000001</v>
      </c>
      <c r="R299" t="s">
        <v>46</v>
      </c>
      <c r="S299">
        <v>5</v>
      </c>
      <c r="T299">
        <v>9</v>
      </c>
      <c r="U299" t="s">
        <v>47</v>
      </c>
      <c r="V299" t="s">
        <v>34</v>
      </c>
      <c r="W299" t="s">
        <v>80</v>
      </c>
      <c r="X299">
        <v>2019</v>
      </c>
      <c r="Y299" t="s">
        <v>37</v>
      </c>
      <c r="Z299" t="s">
        <v>38</v>
      </c>
      <c r="AA299">
        <v>5</v>
      </c>
      <c r="AB299">
        <v>0</v>
      </c>
      <c r="AC299">
        <v>29</v>
      </c>
      <c r="AD299">
        <v>0.8</v>
      </c>
      <c r="AE299">
        <v>0.91</v>
      </c>
      <c r="AF299">
        <v>1092</v>
      </c>
      <c r="AG299" s="2">
        <f>IFERROR(VLOOKUP(B299,[1]Hoja2!$C$1:$AM$841,37,FALSE),"n/a")</f>
        <v>-175.4025</v>
      </c>
      <c r="AH299" s="10">
        <f>VLOOKUP(AX299,[1]Hoja2!$B$2:$AO$762,17,FALSE)</f>
        <v>5</v>
      </c>
      <c r="AI299" s="10">
        <f>VLOOKUP(AX299,[1]Hoja2!$B$2:$AO$762,23,FALSE)</f>
        <v>0</v>
      </c>
      <c r="AJ299" s="10">
        <f>VLOOKUP(AX299,[1]Hoja2!$B$2:$AO$762,28,FALSE)</f>
        <v>1.514</v>
      </c>
      <c r="AK299" s="10" t="str">
        <f>VLOOKUP(AX299,[1]Hoja2!$B$2:$AO$762,19,FALSE)</f>
        <v>Office Digital</v>
      </c>
      <c r="AL299">
        <f t="shared" si="152"/>
        <v>0</v>
      </c>
      <c r="AM299">
        <f t="shared" si="153"/>
        <v>0</v>
      </c>
      <c r="AN299">
        <f t="shared" si="154"/>
        <v>0</v>
      </c>
      <c r="AO299">
        <f t="shared" si="155"/>
        <v>0</v>
      </c>
      <c r="AP299">
        <f t="shared" si="156"/>
        <v>1</v>
      </c>
      <c r="AQ299">
        <f t="shared" si="157"/>
        <v>0</v>
      </c>
      <c r="AR299">
        <f>+INDEX([1]Hoja2!$AM$2:$AM$841,MATCH(B299,[1]Hoja2!$C$2:$C$841,0))</f>
        <v>-175.4025</v>
      </c>
      <c r="AS299" t="str">
        <f>CONCATENATE(B299,F299)</f>
        <v>AAQ1005634</v>
      </c>
      <c r="AT299" s="2">
        <f>IFERROR(VLOOKUP(AS299,[1]Hoja2!$A$1:$AM$841,38,FALSE),"n/a")</f>
        <v>0</v>
      </c>
      <c r="AU299" s="8">
        <f t="shared" si="148"/>
        <v>3</v>
      </c>
      <c r="AV299">
        <f>VLOOKUP(B299,[1]Hoja2!$C$2:$AO$762,39,FALSE)</f>
        <v>3</v>
      </c>
      <c r="AW299">
        <f>IF(AU299=AV299,VLOOKUP(B299,[1]Hoja2!$C$2:$AO$762,37,FALSE),IF(AV299&lt;2,VLOOKUP(B299,[1]Hoja2!$C$2:$AO$762,37,FALSE)))</f>
        <v>-175.4025</v>
      </c>
      <c r="AX299" t="str">
        <f>B299 &amp; COUNTIF(B$2:B299, B299)</f>
        <v>AAQ1005631</v>
      </c>
      <c r="AY299" s="10">
        <f>VLOOKUP(AX299,[1]Hoja2!$B$2:$AO$762,38,FALSE)</f>
        <v>-175.4025</v>
      </c>
      <c r="AZ299" s="9">
        <f t="shared" si="161"/>
        <v>0</v>
      </c>
      <c r="BA299">
        <f t="shared" si="164"/>
        <v>0</v>
      </c>
      <c r="BB299">
        <f t="shared" si="165"/>
        <v>-0.60399999999999998</v>
      </c>
      <c r="BC299">
        <f t="shared" si="166"/>
        <v>0</v>
      </c>
    </row>
    <row r="300" spans="1:55" hidden="1" x14ac:dyDescent="0.25">
      <c r="A300">
        <v>69256</v>
      </c>
      <c r="B300" t="s">
        <v>776</v>
      </c>
      <c r="C300">
        <v>2019</v>
      </c>
      <c r="D300" t="s">
        <v>37</v>
      </c>
      <c r="E300" t="s">
        <v>38</v>
      </c>
      <c r="F300">
        <v>4</v>
      </c>
      <c r="G300" t="s">
        <v>44</v>
      </c>
      <c r="H300">
        <v>0</v>
      </c>
      <c r="I300" t="s">
        <v>64</v>
      </c>
      <c r="J300">
        <v>655</v>
      </c>
      <c r="K300">
        <v>1365</v>
      </c>
      <c r="L300">
        <v>0</v>
      </c>
      <c r="M300">
        <v>0</v>
      </c>
      <c r="N300">
        <v>0.6</v>
      </c>
      <c r="O300">
        <v>0.8</v>
      </c>
      <c r="P300">
        <v>1.05</v>
      </c>
      <c r="Q300">
        <v>1.1000000000000001</v>
      </c>
      <c r="R300" t="s">
        <v>46</v>
      </c>
      <c r="S300">
        <v>5</v>
      </c>
      <c r="T300">
        <v>9</v>
      </c>
      <c r="U300" t="s">
        <v>47</v>
      </c>
      <c r="V300" t="s">
        <v>64</v>
      </c>
      <c r="W300" t="s">
        <v>50</v>
      </c>
      <c r="X300">
        <v>2019</v>
      </c>
      <c r="Y300" t="s">
        <v>37</v>
      </c>
      <c r="Z300" t="s">
        <v>38</v>
      </c>
      <c r="AA300">
        <v>5</v>
      </c>
      <c r="AB300">
        <v>1</v>
      </c>
      <c r="AC300">
        <v>28</v>
      </c>
      <c r="AD300">
        <v>0</v>
      </c>
      <c r="AE300">
        <v>0</v>
      </c>
      <c r="AF300">
        <v>0</v>
      </c>
      <c r="AG300" s="2" t="str">
        <f>IFERROR(VLOOKUP(B300,[1]Hoja2!$C$1:$AM$841,37,FALSE),"n/a")</f>
        <v>n/a</v>
      </c>
      <c r="AH300" s="10" t="e">
        <f>VLOOKUP(AX300,[1]Hoja2!$B$2:$AO$762,17,FALSE)</f>
        <v>#N/A</v>
      </c>
      <c r="AI300" s="10" t="e">
        <f>VLOOKUP(AX300,[1]Hoja2!$B$2:$AO$762,23,FALSE)</f>
        <v>#N/A</v>
      </c>
      <c r="AJ300" s="10" t="e">
        <f>VLOOKUP(AX300,[1]Hoja2!$B$2:$AO$762,28,FALSE)</f>
        <v>#N/A</v>
      </c>
      <c r="AK300" s="10" t="e">
        <f>VLOOKUP(AX300,[1]Hoja2!$B$2:$AO$762,19,FALSE)</f>
        <v>#N/A</v>
      </c>
      <c r="AL300" t="e">
        <f t="shared" si="152"/>
        <v>#N/A</v>
      </c>
      <c r="AM300" t="e">
        <f t="shared" si="153"/>
        <v>#N/A</v>
      </c>
      <c r="AN300" t="e">
        <f t="shared" si="154"/>
        <v>#N/A</v>
      </c>
      <c r="AO300" t="e">
        <f t="shared" si="155"/>
        <v>#N/A</v>
      </c>
      <c r="AP300" t="e">
        <f t="shared" si="156"/>
        <v>#N/A</v>
      </c>
      <c r="AQ300" t="str">
        <f t="shared" si="157"/>
        <v>n/a</v>
      </c>
      <c r="AR300">
        <f>+INDEX([1]DETALLE!$AK$2:$AK$841,MATCH(B300,[1]DETALLE!$A$2:$A$841,0))</f>
        <v>1808.95</v>
      </c>
      <c r="AS300" t="str">
        <f>CONCATENATE(B300)</f>
        <v>06TB445692</v>
      </c>
      <c r="AT300" s="2" t="str">
        <f>IF(IFERROR(VLOOKUP(AS300,[1]Hoja2!$C$1:$AM$841,37,FALSE),"n/a")&lt;&gt;"n/a","a","n/a")</f>
        <v>n/a</v>
      </c>
      <c r="AU300" s="8">
        <f t="shared" si="148"/>
        <v>4</v>
      </c>
      <c r="AV300" t="e">
        <f>VLOOKUP(B300,[1]Hoja2!$C$2:$AO$762,39,FALSE)</f>
        <v>#N/A</v>
      </c>
      <c r="AW300" t="e">
        <f>IF(AU300=AV300,VLOOKUP(B300,[1]Hoja2!$C$2:$AO$762,37,FALSE),IF(AV300&lt;2,VLOOKUP(B300,[1]Hoja2!$C$2:$AO$762,37,FALSE)))</f>
        <v>#N/A</v>
      </c>
      <c r="AX300" t="str">
        <f>B300 &amp; COUNTIF(B$2:B300, B300)</f>
        <v>06TB4456921</v>
      </c>
      <c r="AY300" t="e">
        <f>VLOOKUP(AX300,[1]Hoja2!$B$2:$AO$762,38,FALSE)</f>
        <v>#N/A</v>
      </c>
      <c r="AZ300" s="9" t="e">
        <f t="shared" si="161"/>
        <v>#N/A</v>
      </c>
    </row>
    <row r="301" spans="1:55" hidden="1" x14ac:dyDescent="0.25">
      <c r="A301">
        <v>69258</v>
      </c>
      <c r="B301" t="s">
        <v>777</v>
      </c>
      <c r="C301">
        <v>2019</v>
      </c>
      <c r="D301" t="s">
        <v>37</v>
      </c>
      <c r="E301" t="s">
        <v>38</v>
      </c>
      <c r="F301">
        <v>4</v>
      </c>
      <c r="G301" t="s">
        <v>44</v>
      </c>
      <c r="H301">
        <v>0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S301" t="s">
        <v>33</v>
      </c>
      <c r="T301" t="s">
        <v>33</v>
      </c>
      <c r="V301" t="s">
        <v>34</v>
      </c>
      <c r="W301" t="s">
        <v>50</v>
      </c>
      <c r="X301">
        <v>2019</v>
      </c>
      <c r="Y301" t="s">
        <v>37</v>
      </c>
      <c r="Z301" t="s">
        <v>38</v>
      </c>
      <c r="AA301">
        <v>5</v>
      </c>
      <c r="AB301" t="s">
        <v>33</v>
      </c>
      <c r="AC301">
        <v>65</v>
      </c>
      <c r="AD301">
        <v>0</v>
      </c>
      <c r="AE301">
        <v>0</v>
      </c>
      <c r="AF301">
        <v>0</v>
      </c>
      <c r="AG301" s="2" t="str">
        <f>IFERROR(VLOOKUP(B301,[1]Hoja2!$C$1:$AM$841,37,FALSE),"n/a")</f>
        <v>n/a</v>
      </c>
      <c r="AH301" s="10" t="e">
        <f>VLOOKUP(AX301,[1]Hoja2!$B$2:$AO$762,17,FALSE)</f>
        <v>#N/A</v>
      </c>
      <c r="AI301" s="10" t="e">
        <f>VLOOKUP(AX301,[1]Hoja2!$B$2:$AO$762,23,FALSE)</f>
        <v>#N/A</v>
      </c>
      <c r="AJ301" s="10" t="e">
        <f>VLOOKUP(AX301,[1]Hoja2!$B$2:$AO$762,28,FALSE)</f>
        <v>#N/A</v>
      </c>
      <c r="AK301" s="10" t="e">
        <f>VLOOKUP(AX301,[1]Hoja2!$B$2:$AO$762,19,FALSE)</f>
        <v>#N/A</v>
      </c>
      <c r="AL301" t="e">
        <f t="shared" si="152"/>
        <v>#N/A</v>
      </c>
      <c r="AM301" t="e">
        <f t="shared" si="153"/>
        <v>#N/A</v>
      </c>
      <c r="AN301" t="e">
        <f t="shared" si="154"/>
        <v>#N/A</v>
      </c>
      <c r="AO301" t="e">
        <f t="shared" si="155"/>
        <v>#N/A</v>
      </c>
      <c r="AP301" t="e">
        <f t="shared" si="156"/>
        <v>#N/A</v>
      </c>
      <c r="AQ301" t="str">
        <f t="shared" si="157"/>
        <v>n/a</v>
      </c>
      <c r="AR301" t="e">
        <f>+INDEX([1]DETALLE!$AK$2:$AK$841,MATCH(B301,[1]DETALLE!$A$2:$A$841,0))</f>
        <v>#N/A</v>
      </c>
      <c r="AS301" t="str">
        <f>CONCATENATE(B301)</f>
        <v>09HB331384</v>
      </c>
      <c r="AT301" s="2" t="str">
        <f>IF(IFERROR(VLOOKUP(AS301,[1]Hoja2!$C$1:$AM$841,37,FALSE),"n/a")&lt;&gt;"n/a","a","n/a")</f>
        <v>n/a</v>
      </c>
      <c r="AU301" s="8">
        <f t="shared" si="148"/>
        <v>2</v>
      </c>
      <c r="AV301" t="e">
        <f>VLOOKUP(B301,[1]Hoja2!$C$2:$AO$762,39,FALSE)</f>
        <v>#N/A</v>
      </c>
      <c r="AW301" t="e">
        <f>IF(AU301=AV301,VLOOKUP(B301,[1]Hoja2!$C$2:$AO$762,37,FALSE),IF(AV301&lt;2,VLOOKUP(B301,[1]Hoja2!$C$2:$AO$762,37,FALSE)))</f>
        <v>#N/A</v>
      </c>
      <c r="AX301" t="str">
        <f>B301 &amp; COUNTIF(B$2:B301, B301)</f>
        <v>09HB3313841</v>
      </c>
      <c r="AY301" t="e">
        <f>VLOOKUP(AX301,[1]Hoja2!$B$2:$AO$762,38,FALSE)</f>
        <v>#N/A</v>
      </c>
      <c r="AZ301" s="9" t="e">
        <f t="shared" si="161"/>
        <v>#N/A</v>
      </c>
    </row>
    <row r="302" spans="1:55" x14ac:dyDescent="0.25">
      <c r="A302">
        <v>69259</v>
      </c>
      <c r="B302" t="s">
        <v>257</v>
      </c>
      <c r="C302">
        <v>2019</v>
      </c>
      <c r="D302" t="s">
        <v>37</v>
      </c>
      <c r="E302" t="s">
        <v>38</v>
      </c>
      <c r="F302">
        <v>4</v>
      </c>
      <c r="G302" t="s">
        <v>40</v>
      </c>
      <c r="H302">
        <v>1.066667</v>
      </c>
      <c r="I302" t="s">
        <v>258</v>
      </c>
      <c r="J302">
        <v>655</v>
      </c>
      <c r="K302">
        <v>1365</v>
      </c>
      <c r="L302">
        <v>0</v>
      </c>
      <c r="M302">
        <v>0</v>
      </c>
      <c r="N302">
        <v>0.6</v>
      </c>
      <c r="O302">
        <v>0.8</v>
      </c>
      <c r="P302">
        <v>1.05</v>
      </c>
      <c r="Q302">
        <v>1.1000000000000001</v>
      </c>
      <c r="R302" t="s">
        <v>46</v>
      </c>
      <c r="S302">
        <v>5</v>
      </c>
      <c r="T302">
        <v>9</v>
      </c>
      <c r="U302" t="s">
        <v>47</v>
      </c>
      <c r="V302" t="s">
        <v>145</v>
      </c>
      <c r="W302" t="s">
        <v>55</v>
      </c>
      <c r="X302">
        <v>2019</v>
      </c>
      <c r="Y302" t="s">
        <v>37</v>
      </c>
      <c r="Z302" t="s">
        <v>38</v>
      </c>
      <c r="AA302">
        <v>4</v>
      </c>
      <c r="AB302">
        <v>0</v>
      </c>
      <c r="AC302">
        <v>23</v>
      </c>
      <c r="AD302">
        <v>0.8</v>
      </c>
      <c r="AE302">
        <v>0.21333340000000001</v>
      </c>
      <c r="AF302">
        <v>1092</v>
      </c>
      <c r="AG302" s="2">
        <f>IFERROR(VLOOKUP(B302,[1]Hoja2!$C$1:$AM$841,37,FALSE),"n/a")</f>
        <v>1433.25</v>
      </c>
      <c r="AH302" s="10">
        <f>VLOOKUP(AX302,[1]Hoja2!$B$2:$AO$762,17,FALSE)</f>
        <v>37</v>
      </c>
      <c r="AI302" s="10">
        <f>VLOOKUP(AX302,[1]Hoja2!$B$2:$AO$762,23,FALSE)</f>
        <v>1.05</v>
      </c>
      <c r="AJ302" s="10">
        <f>VLOOKUP(AX302,[1]Hoja2!$B$2:$AO$762,28,FALSE)</f>
        <v>0.3</v>
      </c>
      <c r="AK302" s="10" t="str">
        <f>VLOOKUP(AX302,[1]Hoja2!$B$2:$AO$762,19,FALSE)</f>
        <v>A3 Color Solid Ink MFPs</v>
      </c>
      <c r="AL302">
        <f t="shared" si="152"/>
        <v>0</v>
      </c>
      <c r="AM302">
        <f t="shared" si="153"/>
        <v>0</v>
      </c>
      <c r="AN302">
        <f t="shared" si="154"/>
        <v>0</v>
      </c>
      <c r="AO302">
        <f t="shared" si="155"/>
        <v>0</v>
      </c>
      <c r="AP302">
        <f t="shared" si="156"/>
        <v>1</v>
      </c>
      <c r="AQ302">
        <f t="shared" si="157"/>
        <v>1</v>
      </c>
      <c r="AR302">
        <f>+INDEX([1]Hoja2!$AM$2:$AM$841,MATCH(B302,[1]Hoja2!$C$2:$C$841,0))</f>
        <v>1433.25</v>
      </c>
      <c r="AS302" t="str">
        <f>CONCATENATE(B302,F302)</f>
        <v>0XNE1339344</v>
      </c>
      <c r="AT302" s="2">
        <f>IFERROR(VLOOKUP(AS302,[1]Hoja2!$A$1:$AM$841,38,FALSE),"n/a")</f>
        <v>0</v>
      </c>
      <c r="AU302" s="8">
        <f t="shared" si="148"/>
        <v>1</v>
      </c>
      <c r="AV302">
        <f>VLOOKUP(B302,[1]Hoja2!$C$2:$AO$762,39,FALSE)</f>
        <v>1</v>
      </c>
      <c r="AW302">
        <f>IF(AU302=AV302,VLOOKUP(B302,[1]Hoja2!$C$2:$AO$762,37,FALSE),IF(AV302&lt;2,VLOOKUP(B302,[1]Hoja2!$C$2:$AO$762,37,FALSE)))</f>
        <v>1433.25</v>
      </c>
      <c r="AX302" t="str">
        <f>B302 &amp; COUNTIF(B$2:B302, B302)</f>
        <v>0XNE1339341</v>
      </c>
      <c r="AY302" s="10">
        <f>VLOOKUP(AX302,[1]Hoja2!$B$2:$AO$762,38,FALSE)</f>
        <v>1433.25</v>
      </c>
      <c r="AZ302" s="9">
        <f t="shared" si="161"/>
        <v>0</v>
      </c>
      <c r="BA302">
        <f>IF(Q302="NA",2,IF(OR(G302="INSTALACION NUEVA",G302="Mantenimiento preventivo"),3,IF(AND(AC302&lt;AH302,AL302&lt;&gt;1),4,IF(AY302&gt;AF302,1,0))))</f>
        <v>4</v>
      </c>
      <c r="BB302">
        <f>AE302-AJ302</f>
        <v>-8.6666599999999983E-2</v>
      </c>
      <c r="BC302">
        <f>+_xlfn.IFS(Q302="NA",2,OR(G302="INSTALACION NUEVA",G302="Mantenimiento preventivo"),3,AND(AC302&lt;AH302,AL302&lt;&gt;1),4,AY302&gt;AF302,1,TRUE,0)</f>
        <v>4</v>
      </c>
    </row>
    <row r="303" spans="1:55" hidden="1" x14ac:dyDescent="0.25">
      <c r="A303">
        <v>69260</v>
      </c>
      <c r="B303" t="s">
        <v>778</v>
      </c>
      <c r="C303">
        <v>2019</v>
      </c>
      <c r="D303" t="s">
        <v>37</v>
      </c>
      <c r="E303" t="s">
        <v>38</v>
      </c>
      <c r="F303">
        <v>4</v>
      </c>
      <c r="G303" t="s">
        <v>44</v>
      </c>
      <c r="H303">
        <v>0</v>
      </c>
      <c r="J303" t="s">
        <v>33</v>
      </c>
      <c r="K303" t="s">
        <v>33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S303" t="s">
        <v>33</v>
      </c>
      <c r="T303" t="s">
        <v>33</v>
      </c>
      <c r="V303" t="s">
        <v>34</v>
      </c>
      <c r="W303" t="s">
        <v>50</v>
      </c>
      <c r="X303">
        <v>2019</v>
      </c>
      <c r="Y303" t="s">
        <v>37</v>
      </c>
      <c r="Z303" t="s">
        <v>38</v>
      </c>
      <c r="AA303">
        <v>8</v>
      </c>
      <c r="AB303" t="s">
        <v>33</v>
      </c>
      <c r="AC303">
        <v>10</v>
      </c>
      <c r="AD303">
        <v>0</v>
      </c>
      <c r="AE303">
        <v>0</v>
      </c>
      <c r="AF303">
        <v>0</v>
      </c>
      <c r="AG303" s="2" t="str">
        <f>IFERROR(VLOOKUP(B303,[1]Hoja2!$C$1:$AM$841,37,FALSE),"n/a")</f>
        <v>n/a</v>
      </c>
      <c r="AH303" s="10" t="e">
        <f>VLOOKUP(AX303,[1]Hoja2!$B$2:$AO$762,17,FALSE)</f>
        <v>#N/A</v>
      </c>
      <c r="AI303" s="10" t="e">
        <f>VLOOKUP(AX303,[1]Hoja2!$B$2:$AO$762,23,FALSE)</f>
        <v>#N/A</v>
      </c>
      <c r="AJ303" s="10" t="e">
        <f>VLOOKUP(AX303,[1]Hoja2!$B$2:$AO$762,28,FALSE)</f>
        <v>#N/A</v>
      </c>
      <c r="AK303" s="10" t="e">
        <f>VLOOKUP(AX303,[1]Hoja2!$B$2:$AO$762,19,FALSE)</f>
        <v>#N/A</v>
      </c>
      <c r="AL303" t="e">
        <f t="shared" si="152"/>
        <v>#N/A</v>
      </c>
      <c r="AM303" t="e">
        <f t="shared" si="153"/>
        <v>#N/A</v>
      </c>
      <c r="AN303" t="e">
        <f t="shared" si="154"/>
        <v>#N/A</v>
      </c>
      <c r="AO303" t="e">
        <f t="shared" si="155"/>
        <v>#N/A</v>
      </c>
      <c r="AP303" t="e">
        <f t="shared" si="156"/>
        <v>#N/A</v>
      </c>
      <c r="AQ303" t="str">
        <f t="shared" si="157"/>
        <v>n/a</v>
      </c>
      <c r="AR303" t="e">
        <f>+INDEX([1]DETALLE!$AK$2:$AK$841,MATCH(B303,[1]DETALLE!$A$2:$A$841,0))</f>
        <v>#N/A</v>
      </c>
      <c r="AS303" t="str">
        <f>CONCATENATE(B303)</f>
        <v>09HB331554</v>
      </c>
      <c r="AT303" s="2" t="str">
        <f>IF(IFERROR(VLOOKUP(AS303,[1]Hoja2!$C$1:$AM$841,37,FALSE),"n/a")&lt;&gt;"n/a","a","n/a")</f>
        <v>n/a</v>
      </c>
      <c r="AU303" s="8">
        <f t="shared" si="148"/>
        <v>1</v>
      </c>
      <c r="AV303" t="e">
        <f>VLOOKUP(B303,[1]Hoja2!$C$2:$AO$762,39,FALSE)</f>
        <v>#N/A</v>
      </c>
      <c r="AW303" t="e">
        <f>IF(AU303=AV303,VLOOKUP(B303,[1]Hoja2!$C$2:$AO$762,37,FALSE),IF(AV303&lt;2,VLOOKUP(B303,[1]Hoja2!$C$2:$AO$762,37,FALSE)))</f>
        <v>#N/A</v>
      </c>
      <c r="AX303" t="str">
        <f>B303 &amp; COUNTIF(B$2:B303, B303)</f>
        <v>09HB3315541</v>
      </c>
      <c r="AY303" t="e">
        <f>VLOOKUP(AX303,[1]Hoja2!$B$2:$AO$762,38,FALSE)</f>
        <v>#N/A</v>
      </c>
      <c r="AZ303" s="9" t="e">
        <f t="shared" si="161"/>
        <v>#N/A</v>
      </c>
    </row>
    <row r="304" spans="1:55" hidden="1" x14ac:dyDescent="0.25">
      <c r="A304">
        <v>69261</v>
      </c>
      <c r="B304" t="s">
        <v>779</v>
      </c>
      <c r="C304">
        <v>2019</v>
      </c>
      <c r="D304" t="s">
        <v>37</v>
      </c>
      <c r="E304" t="s">
        <v>38</v>
      </c>
      <c r="F304">
        <v>4</v>
      </c>
      <c r="G304" t="s">
        <v>44</v>
      </c>
      <c r="H304">
        <v>0</v>
      </c>
      <c r="I304" t="s">
        <v>116</v>
      </c>
      <c r="J304">
        <v>655</v>
      </c>
      <c r="K304">
        <v>1365</v>
      </c>
      <c r="L304">
        <v>0</v>
      </c>
      <c r="M304">
        <v>0</v>
      </c>
      <c r="N304">
        <v>0.6</v>
      </c>
      <c r="O304">
        <v>0.8</v>
      </c>
      <c r="P304">
        <v>1.05</v>
      </c>
      <c r="Q304">
        <v>1.1000000000000001</v>
      </c>
      <c r="R304" t="s">
        <v>46</v>
      </c>
      <c r="S304">
        <v>5</v>
      </c>
      <c r="T304">
        <v>9</v>
      </c>
      <c r="U304" t="s">
        <v>47</v>
      </c>
      <c r="V304" t="s">
        <v>45</v>
      </c>
      <c r="W304" t="s">
        <v>50</v>
      </c>
      <c r="X304">
        <v>2019</v>
      </c>
      <c r="Y304" t="s">
        <v>37</v>
      </c>
      <c r="Z304" t="s">
        <v>38</v>
      </c>
      <c r="AA304">
        <v>8</v>
      </c>
      <c r="AB304">
        <v>0</v>
      </c>
      <c r="AC304">
        <v>8</v>
      </c>
      <c r="AD304">
        <v>0</v>
      </c>
      <c r="AE304">
        <v>0</v>
      </c>
      <c r="AF304">
        <v>1365</v>
      </c>
      <c r="AG304" s="2" t="str">
        <f>IFERROR(VLOOKUP(B304,[1]Hoja2!$C$1:$AM$841,37,FALSE),"n/a")</f>
        <v>n/a</v>
      </c>
      <c r="AH304" s="10" t="e">
        <f>VLOOKUP(AX304,[1]Hoja2!$B$2:$AO$762,17,FALSE)</f>
        <v>#N/A</v>
      </c>
      <c r="AI304" s="10" t="e">
        <f>VLOOKUP(AX304,[1]Hoja2!$B$2:$AO$762,23,FALSE)</f>
        <v>#N/A</v>
      </c>
      <c r="AJ304" s="10" t="e">
        <f>VLOOKUP(AX304,[1]Hoja2!$B$2:$AO$762,28,FALSE)</f>
        <v>#N/A</v>
      </c>
      <c r="AK304" s="10" t="e">
        <f>VLOOKUP(AX304,[1]Hoja2!$B$2:$AO$762,19,FALSE)</f>
        <v>#N/A</v>
      </c>
      <c r="AL304" t="e">
        <f t="shared" si="152"/>
        <v>#N/A</v>
      </c>
      <c r="AM304" t="e">
        <f t="shared" si="153"/>
        <v>#N/A</v>
      </c>
      <c r="AN304" t="e">
        <f t="shared" si="154"/>
        <v>#N/A</v>
      </c>
      <c r="AO304" t="e">
        <f t="shared" si="155"/>
        <v>#N/A</v>
      </c>
      <c r="AP304" t="e">
        <f t="shared" si="156"/>
        <v>#N/A</v>
      </c>
      <c r="AQ304" t="str">
        <f t="shared" si="157"/>
        <v>n/a</v>
      </c>
      <c r="AR304" t="e">
        <f>+INDEX([1]DETALLE!$AK$2:$AK$841,MATCH(B304,[1]DETALLE!$A$2:$A$841,0))</f>
        <v>#N/A</v>
      </c>
      <c r="AS304" t="str">
        <f>CONCATENATE(B304)</f>
        <v>0Y4X848763</v>
      </c>
      <c r="AT304" s="2" t="str">
        <f>IF(IFERROR(VLOOKUP(AS304,[1]Hoja2!$C$1:$AM$841,37,FALSE),"n/a")&lt;&gt;"n/a","a","n/a")</f>
        <v>n/a</v>
      </c>
      <c r="AU304" s="8">
        <f t="shared" si="148"/>
        <v>1</v>
      </c>
      <c r="AV304" t="e">
        <f>VLOOKUP(B304,[1]Hoja2!$C$2:$AO$762,39,FALSE)</f>
        <v>#N/A</v>
      </c>
      <c r="AW304" t="e">
        <f>IF(AU304=AV304,VLOOKUP(B304,[1]Hoja2!$C$2:$AO$762,37,FALSE),IF(AV304&lt;2,VLOOKUP(B304,[1]Hoja2!$C$2:$AO$762,37,FALSE)))</f>
        <v>#N/A</v>
      </c>
      <c r="AX304" t="str">
        <f>B304 &amp; COUNTIF(B$2:B304, B304)</f>
        <v>0Y4X8487631</v>
      </c>
      <c r="AY304" t="e">
        <f>VLOOKUP(AX304,[1]Hoja2!$B$2:$AO$762,38,FALSE)</f>
        <v>#N/A</v>
      </c>
      <c r="AZ304" s="9" t="e">
        <f t="shared" si="161"/>
        <v>#N/A</v>
      </c>
    </row>
    <row r="305" spans="1:55" x14ac:dyDescent="0.25">
      <c r="A305">
        <v>69262</v>
      </c>
      <c r="B305" t="s">
        <v>243</v>
      </c>
      <c r="C305">
        <v>2019</v>
      </c>
      <c r="D305" t="s">
        <v>37</v>
      </c>
      <c r="E305" t="s">
        <v>38</v>
      </c>
      <c r="F305">
        <v>4</v>
      </c>
      <c r="G305" t="s">
        <v>40</v>
      </c>
      <c r="H305">
        <v>2.3166669999999998</v>
      </c>
      <c r="I305" t="s">
        <v>34</v>
      </c>
      <c r="J305">
        <v>468</v>
      </c>
      <c r="K305">
        <v>715</v>
      </c>
      <c r="L305">
        <v>0</v>
      </c>
      <c r="M305">
        <v>0</v>
      </c>
      <c r="N305">
        <v>0</v>
      </c>
      <c r="O305">
        <v>0.6</v>
      </c>
      <c r="P305">
        <v>0.8</v>
      </c>
      <c r="Q305">
        <v>1.05</v>
      </c>
      <c r="R305" t="s">
        <v>46</v>
      </c>
      <c r="S305">
        <v>5</v>
      </c>
      <c r="T305">
        <v>9</v>
      </c>
      <c r="U305" t="s">
        <v>47</v>
      </c>
      <c r="V305" t="s">
        <v>34</v>
      </c>
      <c r="W305" t="s">
        <v>73</v>
      </c>
      <c r="X305">
        <v>2019</v>
      </c>
      <c r="Y305" t="s">
        <v>37</v>
      </c>
      <c r="Z305" t="s">
        <v>38</v>
      </c>
      <c r="AA305">
        <v>9</v>
      </c>
      <c r="AB305">
        <v>0</v>
      </c>
      <c r="AC305">
        <v>155</v>
      </c>
      <c r="AD305">
        <v>1.05</v>
      </c>
      <c r="AE305">
        <v>0.46333340000000001</v>
      </c>
      <c r="AF305">
        <v>750.75</v>
      </c>
      <c r="AG305" s="2">
        <f>IFERROR(VLOOKUP(B305,[1]Hoja2!$C$1:$AM$841,37,FALSE),"n/a")</f>
        <v>750.75000000000011</v>
      </c>
      <c r="AH305" s="10">
        <f>VLOOKUP(AX305,[1]Hoja2!$B$2:$AO$762,17,FALSE)</f>
        <v>156</v>
      </c>
      <c r="AI305" s="10">
        <f>VLOOKUP(AX305,[1]Hoja2!$B$2:$AO$762,23,FALSE)</f>
        <v>1.05</v>
      </c>
      <c r="AJ305" s="10">
        <f>VLOOKUP(AX305,[1]Hoja2!$B$2:$AO$762,28,FALSE)</f>
        <v>0.44600000000000001</v>
      </c>
      <c r="AK305" s="10" t="str">
        <f>VLOOKUP(AX305,[1]Hoja2!$B$2:$AO$762,19,FALSE)</f>
        <v>A4 Mono MFPs</v>
      </c>
      <c r="AL305">
        <f t="shared" si="152"/>
        <v>1</v>
      </c>
      <c r="AM305">
        <f t="shared" si="153"/>
        <v>0</v>
      </c>
      <c r="AN305">
        <f t="shared" si="154"/>
        <v>1</v>
      </c>
      <c r="AO305">
        <f t="shared" si="155"/>
        <v>0</v>
      </c>
      <c r="AP305">
        <f t="shared" si="156"/>
        <v>1</v>
      </c>
      <c r="AQ305">
        <f t="shared" si="157"/>
        <v>0</v>
      </c>
      <c r="AR305">
        <f>+INDEX([1]Hoja2!$AM$2:$AM$841,MATCH(B305,[1]Hoja2!$C$2:$C$841,0))</f>
        <v>750.75000000000011</v>
      </c>
      <c r="AS305" t="str">
        <f>CONCATENATE(B305,F305)</f>
        <v>0C4X0085584</v>
      </c>
      <c r="AT305" s="2">
        <f>IFERROR(VLOOKUP(AS305,[1]Hoja2!$A$1:$AM$841,38,FALSE),"n/a")</f>
        <v>0</v>
      </c>
      <c r="AU305" s="8">
        <f t="shared" si="148"/>
        <v>1</v>
      </c>
      <c r="AV305">
        <f>VLOOKUP(B305,[1]Hoja2!$C$2:$AO$762,39,FALSE)</f>
        <v>1</v>
      </c>
      <c r="AW305">
        <f>IF(AU305=AV305,VLOOKUP(B305,[1]Hoja2!$C$2:$AO$762,37,FALSE),IF(AV305&lt;2,VLOOKUP(B305,[1]Hoja2!$C$2:$AO$762,37,FALSE)))</f>
        <v>750.75000000000011</v>
      </c>
      <c r="AX305" t="str">
        <f>B305 &amp; COUNTIF(B$2:B305, B305)</f>
        <v>0C4X0085581</v>
      </c>
      <c r="AY305" s="10">
        <f>VLOOKUP(AX305,[1]Hoja2!$B$2:$AO$762,38,FALSE)</f>
        <v>750.75000000000011</v>
      </c>
      <c r="AZ305" s="9">
        <f t="shared" si="161"/>
        <v>0</v>
      </c>
      <c r="BA305">
        <f>IF(Q305="NA",2,IF(OR(G305="INSTALACION NUEVA",G305="Mantenimiento preventivo"),3,IF(AND(AC305&lt;AH305,AL305&lt;&gt;1),4,IF(AY305&gt;AF305,1,0))))</f>
        <v>0</v>
      </c>
      <c r="BB305">
        <f>AE305-AJ305</f>
        <v>1.7333399999999999E-2</v>
      </c>
      <c r="BC305">
        <f>+_xlfn.IFS(Q305="NA",2,OR(G305="INSTALACION NUEVA",G305="Mantenimiento preventivo"),3,AND(AC305&lt;AH305,AL305&lt;&gt;1),4,AY305&gt;AF305,1,TRUE,0)</f>
        <v>0</v>
      </c>
    </row>
    <row r="306" spans="1:55" hidden="1" x14ac:dyDescent="0.25">
      <c r="A306">
        <v>69267</v>
      </c>
      <c r="B306" t="s">
        <v>780</v>
      </c>
      <c r="C306">
        <v>2019</v>
      </c>
      <c r="D306" t="s">
        <v>37</v>
      </c>
      <c r="E306" t="s">
        <v>38</v>
      </c>
      <c r="F306">
        <v>4</v>
      </c>
      <c r="G306" t="s">
        <v>44</v>
      </c>
      <c r="H306">
        <v>0</v>
      </c>
      <c r="I306" t="s">
        <v>34</v>
      </c>
      <c r="J306">
        <v>468</v>
      </c>
      <c r="K306">
        <v>715</v>
      </c>
      <c r="L306">
        <v>0</v>
      </c>
      <c r="M306">
        <v>0</v>
      </c>
      <c r="N306">
        <v>0</v>
      </c>
      <c r="O306">
        <v>0.6</v>
      </c>
      <c r="P306">
        <v>0.8</v>
      </c>
      <c r="Q306">
        <v>1.05</v>
      </c>
      <c r="R306" t="s">
        <v>46</v>
      </c>
      <c r="S306">
        <v>5</v>
      </c>
      <c r="T306">
        <v>9</v>
      </c>
      <c r="U306" t="s">
        <v>47</v>
      </c>
      <c r="V306" t="s">
        <v>34</v>
      </c>
      <c r="W306" t="s">
        <v>42</v>
      </c>
      <c r="X306">
        <v>2019</v>
      </c>
      <c r="Y306" t="s">
        <v>37</v>
      </c>
      <c r="Z306" t="s">
        <v>38</v>
      </c>
      <c r="AA306">
        <v>15</v>
      </c>
      <c r="AB306">
        <v>1</v>
      </c>
      <c r="AC306">
        <v>24</v>
      </c>
      <c r="AD306">
        <v>0</v>
      </c>
      <c r="AE306">
        <v>0</v>
      </c>
      <c r="AF306">
        <v>0</v>
      </c>
      <c r="AG306" s="2" t="str">
        <f>IFERROR(VLOOKUP(B306,[1]Hoja2!$C$1:$AM$841,37,FALSE),"n/a")</f>
        <v>n/a</v>
      </c>
      <c r="AH306" s="10" t="e">
        <f>VLOOKUP(AX306,[1]Hoja2!$B$2:$AO$762,17,FALSE)</f>
        <v>#N/A</v>
      </c>
      <c r="AI306" s="10" t="e">
        <f>VLOOKUP(AX306,[1]Hoja2!$B$2:$AO$762,23,FALSE)</f>
        <v>#N/A</v>
      </c>
      <c r="AJ306" s="10" t="e">
        <f>VLOOKUP(AX306,[1]Hoja2!$B$2:$AO$762,28,FALSE)</f>
        <v>#N/A</v>
      </c>
      <c r="AK306" s="10" t="e">
        <f>VLOOKUP(AX306,[1]Hoja2!$B$2:$AO$762,19,FALSE)</f>
        <v>#N/A</v>
      </c>
      <c r="AL306" t="e">
        <f t="shared" si="152"/>
        <v>#N/A</v>
      </c>
      <c r="AM306" t="e">
        <f t="shared" si="153"/>
        <v>#N/A</v>
      </c>
      <c r="AN306" t="e">
        <f t="shared" si="154"/>
        <v>#N/A</v>
      </c>
      <c r="AO306" t="e">
        <f t="shared" si="155"/>
        <v>#N/A</v>
      </c>
      <c r="AP306" t="e">
        <f t="shared" si="156"/>
        <v>#N/A</v>
      </c>
      <c r="AQ306" t="str">
        <f t="shared" si="157"/>
        <v>n/a</v>
      </c>
      <c r="AR306" t="e">
        <f>+INDEX([1]DETALLE!$AK$2:$AK$841,MATCH(B306,[1]DETALLE!$A$2:$A$841,0))</f>
        <v>#N/A</v>
      </c>
      <c r="AS306" t="str">
        <f t="shared" ref="AS306:AS316" si="167">CONCATENATE(B306)</f>
        <v>09HB331862</v>
      </c>
      <c r="AT306" s="2" t="str">
        <f>IF(IFERROR(VLOOKUP(AS306,[1]Hoja2!$C$1:$AM$841,37,FALSE),"n/a")&lt;&gt;"n/a","a","n/a")</f>
        <v>n/a</v>
      </c>
      <c r="AU306" s="8">
        <f t="shared" si="148"/>
        <v>1</v>
      </c>
      <c r="AV306" t="e">
        <f>VLOOKUP(B306,[1]Hoja2!$C$2:$AO$762,39,FALSE)</f>
        <v>#N/A</v>
      </c>
      <c r="AW306" t="e">
        <f>IF(AU306=AV306,VLOOKUP(B306,[1]Hoja2!$C$2:$AO$762,37,FALSE),IF(AV306&lt;2,VLOOKUP(B306,[1]Hoja2!$C$2:$AO$762,37,FALSE)))</f>
        <v>#N/A</v>
      </c>
      <c r="AX306" t="str">
        <f>B306 &amp; COUNTIF(B$2:B306, B306)</f>
        <v>09HB3318621</v>
      </c>
      <c r="AY306" t="e">
        <f>VLOOKUP(AX306,[1]Hoja2!$B$2:$AO$762,38,FALSE)</f>
        <v>#N/A</v>
      </c>
      <c r="AZ306" s="9" t="e">
        <f t="shared" si="161"/>
        <v>#N/A</v>
      </c>
    </row>
    <row r="307" spans="1:55" hidden="1" x14ac:dyDescent="0.25">
      <c r="A307">
        <v>69269</v>
      </c>
      <c r="B307" t="s">
        <v>781</v>
      </c>
      <c r="C307">
        <v>2019</v>
      </c>
      <c r="D307" t="s">
        <v>37</v>
      </c>
      <c r="E307" t="s">
        <v>38</v>
      </c>
      <c r="F307">
        <v>4</v>
      </c>
      <c r="G307" t="s">
        <v>44</v>
      </c>
      <c r="H307">
        <v>0</v>
      </c>
      <c r="I307" t="s">
        <v>34</v>
      </c>
      <c r="J307">
        <v>468</v>
      </c>
      <c r="K307">
        <v>715</v>
      </c>
      <c r="L307">
        <v>0</v>
      </c>
      <c r="M307">
        <v>0</v>
      </c>
      <c r="N307">
        <v>0</v>
      </c>
      <c r="O307">
        <v>0.6</v>
      </c>
      <c r="P307">
        <v>0.8</v>
      </c>
      <c r="Q307">
        <v>1.05</v>
      </c>
      <c r="R307" t="s">
        <v>46</v>
      </c>
      <c r="S307">
        <v>5</v>
      </c>
      <c r="T307">
        <v>9</v>
      </c>
      <c r="U307" t="s">
        <v>47</v>
      </c>
      <c r="V307" t="s">
        <v>34</v>
      </c>
      <c r="W307" t="s">
        <v>83</v>
      </c>
      <c r="X307">
        <v>2019</v>
      </c>
      <c r="Y307" t="s">
        <v>37</v>
      </c>
      <c r="Z307" t="s">
        <v>38</v>
      </c>
      <c r="AA307">
        <v>25</v>
      </c>
      <c r="AB307">
        <v>1</v>
      </c>
      <c r="AC307">
        <v>73</v>
      </c>
      <c r="AD307">
        <v>0</v>
      </c>
      <c r="AE307">
        <v>0</v>
      </c>
      <c r="AF307">
        <v>0</v>
      </c>
      <c r="AG307" s="2" t="str">
        <f>IFERROR(VLOOKUP(B307,[1]Hoja2!$C$1:$AM$841,37,FALSE),"n/a")</f>
        <v>n/a</v>
      </c>
      <c r="AH307" s="10" t="e">
        <f>VLOOKUP(AX307,[1]Hoja2!$B$2:$AO$762,17,FALSE)</f>
        <v>#N/A</v>
      </c>
      <c r="AI307" s="10" t="e">
        <f>VLOOKUP(AX307,[1]Hoja2!$B$2:$AO$762,23,FALSE)</f>
        <v>#N/A</v>
      </c>
      <c r="AJ307" s="10" t="e">
        <f>VLOOKUP(AX307,[1]Hoja2!$B$2:$AO$762,28,FALSE)</f>
        <v>#N/A</v>
      </c>
      <c r="AK307" s="10" t="e">
        <f>VLOOKUP(AX307,[1]Hoja2!$B$2:$AO$762,19,FALSE)</f>
        <v>#N/A</v>
      </c>
      <c r="AL307" t="e">
        <f t="shared" si="152"/>
        <v>#N/A</v>
      </c>
      <c r="AM307" t="e">
        <f t="shared" si="153"/>
        <v>#N/A</v>
      </c>
      <c r="AN307" t="e">
        <f t="shared" si="154"/>
        <v>#N/A</v>
      </c>
      <c r="AO307" t="e">
        <f t="shared" si="155"/>
        <v>#N/A</v>
      </c>
      <c r="AP307" t="e">
        <f t="shared" si="156"/>
        <v>#N/A</v>
      </c>
      <c r="AQ307" t="str">
        <f t="shared" si="157"/>
        <v>n/a</v>
      </c>
      <c r="AR307" t="e">
        <f>+INDEX([1]DETALLE!$AK$2:$AK$841,MATCH(B307,[1]DETALLE!$A$2:$A$841,0))</f>
        <v>#N/A</v>
      </c>
      <c r="AS307" t="str">
        <f t="shared" si="167"/>
        <v>09HB332000</v>
      </c>
      <c r="AT307" s="2" t="str">
        <f>IF(IFERROR(VLOOKUP(AS307,[1]Hoja2!$C$1:$AM$841,37,FALSE),"n/a")&lt;&gt;"n/a","a","n/a")</f>
        <v>n/a</v>
      </c>
      <c r="AU307" s="8">
        <f t="shared" si="148"/>
        <v>1</v>
      </c>
      <c r="AV307" t="e">
        <f>VLOOKUP(B307,[1]Hoja2!$C$2:$AO$762,39,FALSE)</f>
        <v>#N/A</v>
      </c>
      <c r="AW307" t="e">
        <f>IF(AU307=AV307,VLOOKUP(B307,[1]Hoja2!$C$2:$AO$762,37,FALSE),IF(AV307&lt;2,VLOOKUP(B307,[1]Hoja2!$C$2:$AO$762,37,FALSE)))</f>
        <v>#N/A</v>
      </c>
      <c r="AX307" t="str">
        <f>B307 &amp; COUNTIF(B$2:B307, B307)</f>
        <v>09HB3320001</v>
      </c>
      <c r="AY307" t="e">
        <f>VLOOKUP(AX307,[1]Hoja2!$B$2:$AO$762,38,FALSE)</f>
        <v>#N/A</v>
      </c>
      <c r="AZ307" s="9" t="e">
        <f t="shared" si="161"/>
        <v>#N/A</v>
      </c>
    </row>
    <row r="308" spans="1:55" hidden="1" x14ac:dyDescent="0.25">
      <c r="A308">
        <v>69271</v>
      </c>
      <c r="B308" t="s">
        <v>782</v>
      </c>
      <c r="C308">
        <v>2019</v>
      </c>
      <c r="D308" t="s">
        <v>37</v>
      </c>
      <c r="E308" t="s">
        <v>38</v>
      </c>
      <c r="F308">
        <v>4</v>
      </c>
      <c r="G308" t="s">
        <v>44</v>
      </c>
      <c r="H308">
        <v>0</v>
      </c>
      <c r="J308" t="s">
        <v>33</v>
      </c>
      <c r="K308" t="s">
        <v>33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S308" t="s">
        <v>33</v>
      </c>
      <c r="T308" t="s">
        <v>33</v>
      </c>
      <c r="V308" t="s">
        <v>34</v>
      </c>
      <c r="W308" t="s">
        <v>50</v>
      </c>
      <c r="X308">
        <v>2019</v>
      </c>
      <c r="Y308" t="s">
        <v>37</v>
      </c>
      <c r="Z308" t="s">
        <v>38</v>
      </c>
      <c r="AA308">
        <v>30</v>
      </c>
      <c r="AB308" t="s">
        <v>33</v>
      </c>
      <c r="AC308">
        <v>160</v>
      </c>
      <c r="AD308">
        <v>0</v>
      </c>
      <c r="AE308">
        <v>0</v>
      </c>
      <c r="AF308">
        <v>0</v>
      </c>
      <c r="AG308" s="2" t="str">
        <f>IFERROR(VLOOKUP(B308,[1]Hoja2!$C$1:$AM$841,37,FALSE),"n/a")</f>
        <v>n/a</v>
      </c>
      <c r="AH308" s="10" t="e">
        <f>VLOOKUP(AX308,[1]Hoja2!$B$2:$AO$762,17,FALSE)</f>
        <v>#N/A</v>
      </c>
      <c r="AI308" s="10" t="e">
        <f>VLOOKUP(AX308,[1]Hoja2!$B$2:$AO$762,23,FALSE)</f>
        <v>#N/A</v>
      </c>
      <c r="AJ308" s="10" t="e">
        <f>VLOOKUP(AX308,[1]Hoja2!$B$2:$AO$762,28,FALSE)</f>
        <v>#N/A</v>
      </c>
      <c r="AK308" s="10" t="e">
        <f>VLOOKUP(AX308,[1]Hoja2!$B$2:$AO$762,19,FALSE)</f>
        <v>#N/A</v>
      </c>
      <c r="AL308" t="e">
        <f t="shared" si="152"/>
        <v>#N/A</v>
      </c>
      <c r="AM308" t="e">
        <f t="shared" si="153"/>
        <v>#N/A</v>
      </c>
      <c r="AN308" t="e">
        <f t="shared" si="154"/>
        <v>#N/A</v>
      </c>
      <c r="AO308" t="e">
        <f t="shared" si="155"/>
        <v>#N/A</v>
      </c>
      <c r="AP308" t="e">
        <f t="shared" si="156"/>
        <v>#N/A</v>
      </c>
      <c r="AQ308" t="str">
        <f t="shared" si="157"/>
        <v>n/a</v>
      </c>
      <c r="AR308" t="e">
        <f>+INDEX([1]DETALLE!$AK$2:$AK$841,MATCH(B308,[1]DETALLE!$A$2:$A$841,0))</f>
        <v>#N/A</v>
      </c>
      <c r="AS308" t="str">
        <f t="shared" si="167"/>
        <v>09HB331601</v>
      </c>
      <c r="AT308" s="2" t="str">
        <f>IF(IFERROR(VLOOKUP(AS308,[1]Hoja2!$C$1:$AM$841,37,FALSE),"n/a")&lt;&gt;"n/a","a","n/a")</f>
        <v>n/a</v>
      </c>
      <c r="AU308" s="8">
        <f t="shared" si="148"/>
        <v>1</v>
      </c>
      <c r="AV308" t="e">
        <f>VLOOKUP(B308,[1]Hoja2!$C$2:$AO$762,39,FALSE)</f>
        <v>#N/A</v>
      </c>
      <c r="AW308" t="e">
        <f>IF(AU308=AV308,VLOOKUP(B308,[1]Hoja2!$C$2:$AO$762,37,FALSE),IF(AV308&lt;2,VLOOKUP(B308,[1]Hoja2!$C$2:$AO$762,37,FALSE)))</f>
        <v>#N/A</v>
      </c>
      <c r="AX308" t="str">
        <f>B308 &amp; COUNTIF(B$2:B308, B308)</f>
        <v>09HB3316011</v>
      </c>
      <c r="AY308" t="e">
        <f>VLOOKUP(AX308,[1]Hoja2!$B$2:$AO$762,38,FALSE)</f>
        <v>#N/A</v>
      </c>
      <c r="AZ308" s="9" t="e">
        <f t="shared" si="161"/>
        <v>#N/A</v>
      </c>
    </row>
    <row r="309" spans="1:55" hidden="1" x14ac:dyDescent="0.25">
      <c r="A309">
        <v>69272</v>
      </c>
      <c r="B309" t="s">
        <v>783</v>
      </c>
      <c r="C309">
        <v>2019</v>
      </c>
      <c r="D309" t="s">
        <v>37</v>
      </c>
      <c r="E309" t="s">
        <v>38</v>
      </c>
      <c r="F309">
        <v>4</v>
      </c>
      <c r="G309" t="s">
        <v>44</v>
      </c>
      <c r="H309">
        <v>0</v>
      </c>
      <c r="J309" t="s">
        <v>33</v>
      </c>
      <c r="K309" t="s">
        <v>33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S309" t="s">
        <v>33</v>
      </c>
      <c r="T309" t="s">
        <v>33</v>
      </c>
      <c r="V309" t="s">
        <v>34</v>
      </c>
      <c r="W309" t="s">
        <v>50</v>
      </c>
      <c r="X309">
        <v>2019</v>
      </c>
      <c r="Y309" t="s">
        <v>37</v>
      </c>
      <c r="Z309" t="s">
        <v>38</v>
      </c>
      <c r="AA309">
        <v>5</v>
      </c>
      <c r="AB309" t="s">
        <v>33</v>
      </c>
      <c r="AC309">
        <v>91</v>
      </c>
      <c r="AD309">
        <v>0</v>
      </c>
      <c r="AE309">
        <v>0</v>
      </c>
      <c r="AF309">
        <v>0</v>
      </c>
      <c r="AG309" s="2" t="str">
        <f>IFERROR(VLOOKUP(B309,[1]Hoja2!$C$1:$AM$841,37,FALSE),"n/a")</f>
        <v>n/a</v>
      </c>
      <c r="AH309" s="10" t="e">
        <f>VLOOKUP(AX309,[1]Hoja2!$B$2:$AO$762,17,FALSE)</f>
        <v>#N/A</v>
      </c>
      <c r="AI309" s="10" t="e">
        <f>VLOOKUP(AX309,[1]Hoja2!$B$2:$AO$762,23,FALSE)</f>
        <v>#N/A</v>
      </c>
      <c r="AJ309" s="10" t="e">
        <f>VLOOKUP(AX309,[1]Hoja2!$B$2:$AO$762,28,FALSE)</f>
        <v>#N/A</v>
      </c>
      <c r="AK309" s="10" t="e">
        <f>VLOOKUP(AX309,[1]Hoja2!$B$2:$AO$762,19,FALSE)</f>
        <v>#N/A</v>
      </c>
      <c r="AL309" t="e">
        <f t="shared" si="152"/>
        <v>#N/A</v>
      </c>
      <c r="AM309" t="e">
        <f t="shared" si="153"/>
        <v>#N/A</v>
      </c>
      <c r="AN309" t="e">
        <f t="shared" si="154"/>
        <v>#N/A</v>
      </c>
      <c r="AO309" t="e">
        <f t="shared" si="155"/>
        <v>#N/A</v>
      </c>
      <c r="AP309" t="e">
        <f t="shared" si="156"/>
        <v>#N/A</v>
      </c>
      <c r="AQ309" t="str">
        <f t="shared" si="157"/>
        <v>n/a</v>
      </c>
      <c r="AR309" t="e">
        <f>+INDEX([1]DETALLE!$AK$2:$AK$841,MATCH(B309,[1]DETALLE!$A$2:$A$841,0))</f>
        <v>#N/A</v>
      </c>
      <c r="AS309" t="str">
        <f t="shared" si="167"/>
        <v>09HB331598</v>
      </c>
      <c r="AT309" s="2" t="str">
        <f>IF(IFERROR(VLOOKUP(AS309,[1]Hoja2!$C$1:$AM$841,37,FALSE),"n/a")&lt;&gt;"n/a","a","n/a")</f>
        <v>n/a</v>
      </c>
      <c r="AU309" s="8">
        <f t="shared" si="148"/>
        <v>1</v>
      </c>
      <c r="AV309" t="e">
        <f>VLOOKUP(B309,[1]Hoja2!$C$2:$AO$762,39,FALSE)</f>
        <v>#N/A</v>
      </c>
      <c r="AW309" t="e">
        <f>IF(AU309=AV309,VLOOKUP(B309,[1]Hoja2!$C$2:$AO$762,37,FALSE),IF(AV309&lt;2,VLOOKUP(B309,[1]Hoja2!$C$2:$AO$762,37,FALSE)))</f>
        <v>#N/A</v>
      </c>
      <c r="AX309" t="str">
        <f>B309 &amp; COUNTIF(B$2:B309, B309)</f>
        <v>09HB3315981</v>
      </c>
      <c r="AY309" t="e">
        <f>VLOOKUP(AX309,[1]Hoja2!$B$2:$AO$762,38,FALSE)</f>
        <v>#N/A</v>
      </c>
      <c r="AZ309" s="9" t="e">
        <f t="shared" si="161"/>
        <v>#N/A</v>
      </c>
    </row>
    <row r="310" spans="1:55" hidden="1" x14ac:dyDescent="0.25">
      <c r="A310">
        <v>69273</v>
      </c>
      <c r="B310" t="s">
        <v>784</v>
      </c>
      <c r="C310">
        <v>2019</v>
      </c>
      <c r="D310" t="s">
        <v>37</v>
      </c>
      <c r="E310" t="s">
        <v>38</v>
      </c>
      <c r="F310">
        <v>4</v>
      </c>
      <c r="G310" t="s">
        <v>44</v>
      </c>
      <c r="H310">
        <v>0</v>
      </c>
      <c r="J310" t="s">
        <v>33</v>
      </c>
      <c r="K310" t="s">
        <v>33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S310" t="s">
        <v>33</v>
      </c>
      <c r="T310" t="s">
        <v>33</v>
      </c>
      <c r="V310" t="s">
        <v>34</v>
      </c>
      <c r="W310" t="s">
        <v>50</v>
      </c>
      <c r="X310">
        <v>2019</v>
      </c>
      <c r="Y310" t="s">
        <v>37</v>
      </c>
      <c r="Z310" t="s">
        <v>38</v>
      </c>
      <c r="AA310">
        <v>5</v>
      </c>
      <c r="AB310" t="s">
        <v>33</v>
      </c>
      <c r="AC310">
        <v>0</v>
      </c>
      <c r="AD310">
        <v>0</v>
      </c>
      <c r="AE310">
        <v>0</v>
      </c>
      <c r="AF310">
        <v>0</v>
      </c>
      <c r="AG310" s="2" t="str">
        <f>IFERROR(VLOOKUP(B310,[1]Hoja2!$C$1:$AM$841,37,FALSE),"n/a")</f>
        <v>n/a</v>
      </c>
      <c r="AH310" s="10" t="e">
        <f>VLOOKUP(AX310,[1]Hoja2!$B$2:$AO$762,17,FALSE)</f>
        <v>#N/A</v>
      </c>
      <c r="AI310" s="10" t="e">
        <f>VLOOKUP(AX310,[1]Hoja2!$B$2:$AO$762,23,FALSE)</f>
        <v>#N/A</v>
      </c>
      <c r="AJ310" s="10" t="e">
        <f>VLOOKUP(AX310,[1]Hoja2!$B$2:$AO$762,28,FALSE)</f>
        <v>#N/A</v>
      </c>
      <c r="AK310" s="10" t="e">
        <f>VLOOKUP(AX310,[1]Hoja2!$B$2:$AO$762,19,FALSE)</f>
        <v>#N/A</v>
      </c>
      <c r="AL310" t="e">
        <f t="shared" si="152"/>
        <v>#N/A</v>
      </c>
      <c r="AM310" t="e">
        <f t="shared" si="153"/>
        <v>#N/A</v>
      </c>
      <c r="AN310" t="e">
        <f t="shared" si="154"/>
        <v>#N/A</v>
      </c>
      <c r="AO310" t="e">
        <f t="shared" si="155"/>
        <v>#N/A</v>
      </c>
      <c r="AP310" t="e">
        <f t="shared" si="156"/>
        <v>#N/A</v>
      </c>
      <c r="AQ310" t="str">
        <f t="shared" si="157"/>
        <v>n/a</v>
      </c>
      <c r="AR310">
        <f>+INDEX([1]DETALLE!$AK$2:$AK$841,MATCH(B310,[1]DETALLE!$A$2:$A$841,0))</f>
        <v>750.75000000000011</v>
      </c>
      <c r="AS310" t="str">
        <f t="shared" si="167"/>
        <v>09HB331430</v>
      </c>
      <c r="AT310" s="2" t="str">
        <f>IF(IFERROR(VLOOKUP(AS310,[1]Hoja2!$C$1:$AM$841,37,FALSE),"n/a")&lt;&gt;"n/a","a","n/a")</f>
        <v>n/a</v>
      </c>
      <c r="AU310" s="8">
        <f t="shared" si="148"/>
        <v>2</v>
      </c>
      <c r="AV310" t="e">
        <f>VLOOKUP(B310,[1]Hoja2!$C$2:$AO$762,39,FALSE)</f>
        <v>#N/A</v>
      </c>
      <c r="AW310" t="e">
        <f>IF(AU310=AV310,VLOOKUP(B310,[1]Hoja2!$C$2:$AO$762,37,FALSE),IF(AV310&lt;2,VLOOKUP(B310,[1]Hoja2!$C$2:$AO$762,37,FALSE)))</f>
        <v>#N/A</v>
      </c>
      <c r="AX310" t="str">
        <f>B310 &amp; COUNTIF(B$2:B310, B310)</f>
        <v>09HB3314301</v>
      </c>
      <c r="AY310" t="e">
        <f>VLOOKUP(AX310,[1]Hoja2!$B$2:$AO$762,38,FALSE)</f>
        <v>#N/A</v>
      </c>
      <c r="AZ310" s="9" t="e">
        <f t="shared" si="161"/>
        <v>#N/A</v>
      </c>
    </row>
    <row r="311" spans="1:55" hidden="1" x14ac:dyDescent="0.25">
      <c r="A311">
        <v>69274</v>
      </c>
      <c r="B311" t="s">
        <v>785</v>
      </c>
      <c r="C311">
        <v>2019</v>
      </c>
      <c r="D311" t="s">
        <v>37</v>
      </c>
      <c r="E311" t="s">
        <v>38</v>
      </c>
      <c r="F311">
        <v>4</v>
      </c>
      <c r="G311" t="s">
        <v>44</v>
      </c>
      <c r="H311">
        <v>0</v>
      </c>
      <c r="J311" t="s">
        <v>33</v>
      </c>
      <c r="K311" t="s">
        <v>33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S311" t="s">
        <v>33</v>
      </c>
      <c r="T311" t="s">
        <v>33</v>
      </c>
      <c r="V311" t="s">
        <v>34</v>
      </c>
      <c r="W311" t="s">
        <v>50</v>
      </c>
      <c r="X311">
        <v>2019</v>
      </c>
      <c r="Y311" t="s">
        <v>37</v>
      </c>
      <c r="Z311" t="s">
        <v>38</v>
      </c>
      <c r="AA311">
        <v>5</v>
      </c>
      <c r="AB311" t="s">
        <v>33</v>
      </c>
      <c r="AC311">
        <v>29</v>
      </c>
      <c r="AD311">
        <v>0</v>
      </c>
      <c r="AE311">
        <v>0</v>
      </c>
      <c r="AF311">
        <v>0</v>
      </c>
      <c r="AG311" s="2" t="str">
        <f>IFERROR(VLOOKUP(B311,[1]Hoja2!$C$1:$AM$841,37,FALSE),"n/a")</f>
        <v>n/a</v>
      </c>
      <c r="AH311" s="10" t="e">
        <f>VLOOKUP(AX311,[1]Hoja2!$B$2:$AO$762,17,FALSE)</f>
        <v>#N/A</v>
      </c>
      <c r="AI311" s="10" t="e">
        <f>VLOOKUP(AX311,[1]Hoja2!$B$2:$AO$762,23,FALSE)</f>
        <v>#N/A</v>
      </c>
      <c r="AJ311" s="10" t="e">
        <f>VLOOKUP(AX311,[1]Hoja2!$B$2:$AO$762,28,FALSE)</f>
        <v>#N/A</v>
      </c>
      <c r="AK311" s="10" t="e">
        <f>VLOOKUP(AX311,[1]Hoja2!$B$2:$AO$762,19,FALSE)</f>
        <v>#N/A</v>
      </c>
      <c r="AL311" t="e">
        <f t="shared" si="152"/>
        <v>#N/A</v>
      </c>
      <c r="AM311" t="e">
        <f t="shared" si="153"/>
        <v>#N/A</v>
      </c>
      <c r="AN311" t="e">
        <f t="shared" si="154"/>
        <v>#N/A</v>
      </c>
      <c r="AO311" t="e">
        <f t="shared" si="155"/>
        <v>#N/A</v>
      </c>
      <c r="AP311" t="e">
        <f t="shared" si="156"/>
        <v>#N/A</v>
      </c>
      <c r="AQ311" t="str">
        <f t="shared" si="157"/>
        <v>n/a</v>
      </c>
      <c r="AR311" t="e">
        <f>+INDEX([1]DETALLE!$AK$2:$AK$841,MATCH(B311,[1]DETALLE!$A$2:$A$841,0))</f>
        <v>#N/A</v>
      </c>
      <c r="AS311" t="str">
        <f t="shared" si="167"/>
        <v>09HB331453</v>
      </c>
      <c r="AT311" s="2" t="str">
        <f>IF(IFERROR(VLOOKUP(AS311,[1]Hoja2!$C$1:$AM$841,37,FALSE),"n/a")&lt;&gt;"n/a","a","n/a")</f>
        <v>n/a</v>
      </c>
      <c r="AU311" s="8">
        <f t="shared" si="148"/>
        <v>1</v>
      </c>
      <c r="AV311" t="e">
        <f>VLOOKUP(B311,[1]Hoja2!$C$2:$AO$762,39,FALSE)</f>
        <v>#N/A</v>
      </c>
      <c r="AW311" t="e">
        <f>IF(AU311=AV311,VLOOKUP(B311,[1]Hoja2!$C$2:$AO$762,37,FALSE),IF(AV311&lt;2,VLOOKUP(B311,[1]Hoja2!$C$2:$AO$762,37,FALSE)))</f>
        <v>#N/A</v>
      </c>
      <c r="AX311" t="str">
        <f>B311 &amp; COUNTIF(B$2:B311, B311)</f>
        <v>09HB3314531</v>
      </c>
      <c r="AY311" t="e">
        <f>VLOOKUP(AX311,[1]Hoja2!$B$2:$AO$762,38,FALSE)</f>
        <v>#N/A</v>
      </c>
      <c r="AZ311" s="9" t="e">
        <f t="shared" si="161"/>
        <v>#N/A</v>
      </c>
    </row>
    <row r="312" spans="1:55" hidden="1" x14ac:dyDescent="0.25">
      <c r="A312">
        <v>69275</v>
      </c>
      <c r="B312" t="s">
        <v>786</v>
      </c>
      <c r="C312">
        <v>2019</v>
      </c>
      <c r="D312" t="s">
        <v>37</v>
      </c>
      <c r="E312" t="s">
        <v>38</v>
      </c>
      <c r="F312">
        <v>4</v>
      </c>
      <c r="G312" t="s">
        <v>44</v>
      </c>
      <c r="H312">
        <v>0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S312" t="s">
        <v>33</v>
      </c>
      <c r="T312" t="s">
        <v>33</v>
      </c>
      <c r="V312" t="s">
        <v>34</v>
      </c>
      <c r="W312" t="s">
        <v>50</v>
      </c>
      <c r="X312">
        <v>2019</v>
      </c>
      <c r="Y312" t="s">
        <v>37</v>
      </c>
      <c r="Z312" t="s">
        <v>38</v>
      </c>
      <c r="AA312">
        <v>8</v>
      </c>
      <c r="AB312" t="s">
        <v>33</v>
      </c>
      <c r="AC312">
        <v>13</v>
      </c>
      <c r="AD312">
        <v>0</v>
      </c>
      <c r="AE312">
        <v>0</v>
      </c>
      <c r="AF312">
        <v>0</v>
      </c>
      <c r="AG312" s="2" t="str">
        <f>IFERROR(VLOOKUP(B312,[1]Hoja2!$C$1:$AM$841,37,FALSE),"n/a")</f>
        <v>n/a</v>
      </c>
      <c r="AH312" s="10" t="e">
        <f>VLOOKUP(AX312,[1]Hoja2!$B$2:$AO$762,17,FALSE)</f>
        <v>#N/A</v>
      </c>
      <c r="AI312" s="10" t="e">
        <f>VLOOKUP(AX312,[1]Hoja2!$B$2:$AO$762,23,FALSE)</f>
        <v>#N/A</v>
      </c>
      <c r="AJ312" s="10" t="e">
        <f>VLOOKUP(AX312,[1]Hoja2!$B$2:$AO$762,28,FALSE)</f>
        <v>#N/A</v>
      </c>
      <c r="AK312" s="10" t="e">
        <f>VLOOKUP(AX312,[1]Hoja2!$B$2:$AO$762,19,FALSE)</f>
        <v>#N/A</v>
      </c>
      <c r="AL312" t="e">
        <f t="shared" si="152"/>
        <v>#N/A</v>
      </c>
      <c r="AM312" t="e">
        <f t="shared" si="153"/>
        <v>#N/A</v>
      </c>
      <c r="AN312" t="e">
        <f t="shared" si="154"/>
        <v>#N/A</v>
      </c>
      <c r="AO312" t="e">
        <f t="shared" si="155"/>
        <v>#N/A</v>
      </c>
      <c r="AP312" t="e">
        <f t="shared" si="156"/>
        <v>#N/A</v>
      </c>
      <c r="AQ312" t="str">
        <f t="shared" si="157"/>
        <v>n/a</v>
      </c>
      <c r="AR312" t="e">
        <f>+INDEX([1]DETALLE!$AK$2:$AK$841,MATCH(B312,[1]DETALLE!$A$2:$A$841,0))</f>
        <v>#N/A</v>
      </c>
      <c r="AS312" t="str">
        <f t="shared" si="167"/>
        <v>09HB332006</v>
      </c>
      <c r="AT312" s="2" t="str">
        <f>IF(IFERROR(VLOOKUP(AS312,[1]Hoja2!$C$1:$AM$841,37,FALSE),"n/a")&lt;&gt;"n/a","a","n/a")</f>
        <v>n/a</v>
      </c>
      <c r="AU312" s="8">
        <f t="shared" si="148"/>
        <v>2</v>
      </c>
      <c r="AV312" t="e">
        <f>VLOOKUP(B312,[1]Hoja2!$C$2:$AO$762,39,FALSE)</f>
        <v>#N/A</v>
      </c>
      <c r="AW312" t="e">
        <f>IF(AU312=AV312,VLOOKUP(B312,[1]Hoja2!$C$2:$AO$762,37,FALSE),IF(AV312&lt;2,VLOOKUP(B312,[1]Hoja2!$C$2:$AO$762,37,FALSE)))</f>
        <v>#N/A</v>
      </c>
      <c r="AX312" t="str">
        <f>B312 &amp; COUNTIF(B$2:B312, B312)</f>
        <v>09HB3320061</v>
      </c>
      <c r="AY312" t="e">
        <f>VLOOKUP(AX312,[1]Hoja2!$B$2:$AO$762,38,FALSE)</f>
        <v>#N/A</v>
      </c>
      <c r="AZ312" s="9" t="e">
        <f t="shared" si="161"/>
        <v>#N/A</v>
      </c>
    </row>
    <row r="313" spans="1:55" hidden="1" x14ac:dyDescent="0.25">
      <c r="A313">
        <v>69276</v>
      </c>
      <c r="B313" t="s">
        <v>787</v>
      </c>
      <c r="C313">
        <v>2019</v>
      </c>
      <c r="D313" t="s">
        <v>37</v>
      </c>
      <c r="E313" t="s">
        <v>38</v>
      </c>
      <c r="F313">
        <v>4</v>
      </c>
      <c r="G313" t="s">
        <v>44</v>
      </c>
      <c r="H313">
        <v>0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S313" t="s">
        <v>33</v>
      </c>
      <c r="T313" t="s">
        <v>33</v>
      </c>
      <c r="V313" t="s">
        <v>34</v>
      </c>
      <c r="W313" t="s">
        <v>50</v>
      </c>
      <c r="X313">
        <v>2019</v>
      </c>
      <c r="Y313" t="s">
        <v>37</v>
      </c>
      <c r="Z313" t="s">
        <v>38</v>
      </c>
      <c r="AA313">
        <v>4</v>
      </c>
      <c r="AB313" t="s">
        <v>33</v>
      </c>
      <c r="AC313">
        <v>0</v>
      </c>
      <c r="AD313">
        <v>0</v>
      </c>
      <c r="AE313">
        <v>0</v>
      </c>
      <c r="AF313">
        <v>0</v>
      </c>
      <c r="AG313" s="2" t="str">
        <f>IFERROR(VLOOKUP(B313,[1]Hoja2!$C$1:$AM$841,37,FALSE),"n/a")</f>
        <v>n/a</v>
      </c>
      <c r="AH313" s="10" t="e">
        <f>VLOOKUP(AX313,[1]Hoja2!$B$2:$AO$762,17,FALSE)</f>
        <v>#N/A</v>
      </c>
      <c r="AI313" s="10" t="e">
        <f>VLOOKUP(AX313,[1]Hoja2!$B$2:$AO$762,23,FALSE)</f>
        <v>#N/A</v>
      </c>
      <c r="AJ313" s="10" t="e">
        <f>VLOOKUP(AX313,[1]Hoja2!$B$2:$AO$762,28,FALSE)</f>
        <v>#N/A</v>
      </c>
      <c r="AK313" s="10" t="e">
        <f>VLOOKUP(AX313,[1]Hoja2!$B$2:$AO$762,19,FALSE)</f>
        <v>#N/A</v>
      </c>
      <c r="AL313" t="e">
        <f t="shared" si="152"/>
        <v>#N/A</v>
      </c>
      <c r="AM313" t="e">
        <f t="shared" si="153"/>
        <v>#N/A</v>
      </c>
      <c r="AN313" t="e">
        <f t="shared" si="154"/>
        <v>#N/A</v>
      </c>
      <c r="AO313" t="e">
        <f t="shared" si="155"/>
        <v>#N/A</v>
      </c>
      <c r="AP313" t="e">
        <f t="shared" si="156"/>
        <v>#N/A</v>
      </c>
      <c r="AQ313" t="str">
        <f t="shared" si="157"/>
        <v>n/a</v>
      </c>
      <c r="AR313" t="e">
        <f>+INDEX([1]DETALLE!$AK$2:$AK$841,MATCH(B313,[1]DETALLE!$A$2:$A$841,0))</f>
        <v>#N/A</v>
      </c>
      <c r="AS313" t="str">
        <f t="shared" si="167"/>
        <v>09HB331464</v>
      </c>
      <c r="AT313" s="2" t="str">
        <f>IF(IFERROR(VLOOKUP(AS313,[1]Hoja2!$C$1:$AM$841,37,FALSE),"n/a")&lt;&gt;"n/a","a","n/a")</f>
        <v>n/a</v>
      </c>
      <c r="AU313" s="8">
        <f t="shared" si="148"/>
        <v>2</v>
      </c>
      <c r="AV313" t="e">
        <f>VLOOKUP(B313,[1]Hoja2!$C$2:$AO$762,39,FALSE)</f>
        <v>#N/A</v>
      </c>
      <c r="AW313" t="e">
        <f>IF(AU313=AV313,VLOOKUP(B313,[1]Hoja2!$C$2:$AO$762,37,FALSE),IF(AV313&lt;2,VLOOKUP(B313,[1]Hoja2!$C$2:$AO$762,37,FALSE)))</f>
        <v>#N/A</v>
      </c>
      <c r="AX313" t="str">
        <f>B313 &amp; COUNTIF(B$2:B313, B313)</f>
        <v>09HB3314641</v>
      </c>
      <c r="AY313" t="e">
        <f>VLOOKUP(AX313,[1]Hoja2!$B$2:$AO$762,38,FALSE)</f>
        <v>#N/A</v>
      </c>
      <c r="AZ313" s="9" t="e">
        <f t="shared" si="161"/>
        <v>#N/A</v>
      </c>
    </row>
    <row r="314" spans="1:55" hidden="1" x14ac:dyDescent="0.25">
      <c r="A314">
        <v>69278</v>
      </c>
      <c r="B314" t="s">
        <v>788</v>
      </c>
      <c r="C314">
        <v>2019</v>
      </c>
      <c r="D314" t="s">
        <v>37</v>
      </c>
      <c r="E314" t="s">
        <v>38</v>
      </c>
      <c r="F314">
        <v>4</v>
      </c>
      <c r="G314" t="s">
        <v>44</v>
      </c>
      <c r="H314">
        <v>0</v>
      </c>
      <c r="I314" t="s">
        <v>34</v>
      </c>
      <c r="J314">
        <v>468</v>
      </c>
      <c r="K314">
        <v>715</v>
      </c>
      <c r="L314">
        <v>0</v>
      </c>
      <c r="M314">
        <v>0</v>
      </c>
      <c r="N314">
        <v>0</v>
      </c>
      <c r="O314">
        <v>0.6</v>
      </c>
      <c r="P314">
        <v>0.8</v>
      </c>
      <c r="Q314">
        <v>1.05</v>
      </c>
      <c r="R314" t="s">
        <v>46</v>
      </c>
      <c r="S314">
        <v>5</v>
      </c>
      <c r="T314">
        <v>9</v>
      </c>
      <c r="U314" t="s">
        <v>47</v>
      </c>
      <c r="V314" t="s">
        <v>34</v>
      </c>
      <c r="W314" t="s">
        <v>50</v>
      </c>
      <c r="X314">
        <v>2019</v>
      </c>
      <c r="Y314" t="s">
        <v>37</v>
      </c>
      <c r="Z314" t="s">
        <v>38</v>
      </c>
      <c r="AA314">
        <v>4</v>
      </c>
      <c r="AB314">
        <v>1</v>
      </c>
      <c r="AC314">
        <v>23</v>
      </c>
      <c r="AD314">
        <v>0</v>
      </c>
      <c r="AE314">
        <v>0</v>
      </c>
      <c r="AF314">
        <v>0</v>
      </c>
      <c r="AG314" s="2" t="str">
        <f>IFERROR(VLOOKUP(B314,[1]Hoja2!$C$1:$AM$841,37,FALSE),"n/a")</f>
        <v>n/a</v>
      </c>
      <c r="AH314" s="10" t="e">
        <f>VLOOKUP(AX314,[1]Hoja2!$B$2:$AO$762,17,FALSE)</f>
        <v>#N/A</v>
      </c>
      <c r="AI314" s="10" t="e">
        <f>VLOOKUP(AX314,[1]Hoja2!$B$2:$AO$762,23,FALSE)</f>
        <v>#N/A</v>
      </c>
      <c r="AJ314" s="10" t="e">
        <f>VLOOKUP(AX314,[1]Hoja2!$B$2:$AO$762,28,FALSE)</f>
        <v>#N/A</v>
      </c>
      <c r="AK314" s="10" t="e">
        <f>VLOOKUP(AX314,[1]Hoja2!$B$2:$AO$762,19,FALSE)</f>
        <v>#N/A</v>
      </c>
      <c r="AL314" t="e">
        <f t="shared" si="152"/>
        <v>#N/A</v>
      </c>
      <c r="AM314" t="e">
        <f t="shared" si="153"/>
        <v>#N/A</v>
      </c>
      <c r="AN314" t="e">
        <f t="shared" si="154"/>
        <v>#N/A</v>
      </c>
      <c r="AO314" t="e">
        <f t="shared" si="155"/>
        <v>#N/A</v>
      </c>
      <c r="AP314" t="e">
        <f t="shared" si="156"/>
        <v>#N/A</v>
      </c>
      <c r="AQ314" t="str">
        <f t="shared" si="157"/>
        <v>n/a</v>
      </c>
      <c r="AR314" t="e">
        <f>+INDEX([1]DETALLE!$AK$2:$AK$841,MATCH(B314,[1]DETALLE!$A$2:$A$841,0))</f>
        <v>#N/A</v>
      </c>
      <c r="AS314" t="str">
        <f t="shared" si="167"/>
        <v>09HB331548</v>
      </c>
      <c r="AT314" s="2" t="str">
        <f>IF(IFERROR(VLOOKUP(AS314,[1]Hoja2!$C$1:$AM$841,37,FALSE),"n/a")&lt;&gt;"n/a","a","n/a")</f>
        <v>n/a</v>
      </c>
      <c r="AU314" s="8">
        <f t="shared" si="148"/>
        <v>2</v>
      </c>
      <c r="AV314" t="e">
        <f>VLOOKUP(B314,[1]Hoja2!$C$2:$AO$762,39,FALSE)</f>
        <v>#N/A</v>
      </c>
      <c r="AW314" t="e">
        <f>IF(AU314=AV314,VLOOKUP(B314,[1]Hoja2!$C$2:$AO$762,37,FALSE),IF(AV314&lt;2,VLOOKUP(B314,[1]Hoja2!$C$2:$AO$762,37,FALSE)))</f>
        <v>#N/A</v>
      </c>
      <c r="AX314" t="str">
        <f>B314 &amp; COUNTIF(B$2:B314, B314)</f>
        <v>09HB3315481</v>
      </c>
      <c r="AY314" t="e">
        <f>VLOOKUP(AX314,[1]Hoja2!$B$2:$AO$762,38,FALSE)</f>
        <v>#N/A</v>
      </c>
      <c r="AZ314" s="9" t="e">
        <f t="shared" si="161"/>
        <v>#N/A</v>
      </c>
    </row>
    <row r="315" spans="1:55" hidden="1" x14ac:dyDescent="0.25">
      <c r="A315">
        <v>69280</v>
      </c>
      <c r="B315" t="s">
        <v>733</v>
      </c>
      <c r="C315">
        <v>2019</v>
      </c>
      <c r="D315" t="s">
        <v>37</v>
      </c>
      <c r="E315" t="s">
        <v>38</v>
      </c>
      <c r="F315">
        <v>4</v>
      </c>
      <c r="G315" t="s">
        <v>44</v>
      </c>
      <c r="H315">
        <v>0</v>
      </c>
      <c r="J315" t="s">
        <v>33</v>
      </c>
      <c r="K315" t="s">
        <v>33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S315" t="s">
        <v>33</v>
      </c>
      <c r="T315" t="s">
        <v>33</v>
      </c>
      <c r="V315" t="s">
        <v>34</v>
      </c>
      <c r="W315" t="s">
        <v>55</v>
      </c>
      <c r="X315">
        <v>2019</v>
      </c>
      <c r="Y315" t="s">
        <v>37</v>
      </c>
      <c r="Z315" t="s">
        <v>38</v>
      </c>
      <c r="AA315">
        <v>15</v>
      </c>
      <c r="AB315" t="s">
        <v>33</v>
      </c>
      <c r="AC315">
        <v>1</v>
      </c>
      <c r="AD315">
        <v>0</v>
      </c>
      <c r="AE315">
        <v>0</v>
      </c>
      <c r="AF315">
        <v>0</v>
      </c>
      <c r="AG315" s="2" t="str">
        <f>IFERROR(VLOOKUP(B315,[1]Hoja2!$C$1:$AM$841,37,FALSE),"n/a")</f>
        <v>n/a</v>
      </c>
      <c r="AH315" s="10" t="e">
        <f>VLOOKUP(AX315,[1]Hoja2!$B$2:$AO$762,17,FALSE)</f>
        <v>#N/A</v>
      </c>
      <c r="AI315" s="10" t="e">
        <f>VLOOKUP(AX315,[1]Hoja2!$B$2:$AO$762,23,FALSE)</f>
        <v>#N/A</v>
      </c>
      <c r="AJ315" s="10" t="e">
        <f>VLOOKUP(AX315,[1]Hoja2!$B$2:$AO$762,28,FALSE)</f>
        <v>#N/A</v>
      </c>
      <c r="AK315" s="10" t="e">
        <f>VLOOKUP(AX315,[1]Hoja2!$B$2:$AO$762,19,FALSE)</f>
        <v>#N/A</v>
      </c>
      <c r="AL315" t="e">
        <f t="shared" si="152"/>
        <v>#N/A</v>
      </c>
      <c r="AM315" t="e">
        <f t="shared" si="153"/>
        <v>#N/A</v>
      </c>
      <c r="AN315" t="e">
        <f t="shared" si="154"/>
        <v>#N/A</v>
      </c>
      <c r="AO315" t="e">
        <f t="shared" si="155"/>
        <v>#N/A</v>
      </c>
      <c r="AP315" t="e">
        <f t="shared" si="156"/>
        <v>#N/A</v>
      </c>
      <c r="AQ315" t="str">
        <f t="shared" si="157"/>
        <v>n/a</v>
      </c>
      <c r="AR315">
        <f>+INDEX([1]DETALLE!$AK$2:$AK$841,MATCH(B315,[1]DETALLE!$A$2:$A$841,0))</f>
        <v>750.75000000000011</v>
      </c>
      <c r="AS315" t="str">
        <f t="shared" si="167"/>
        <v>09HB331691</v>
      </c>
      <c r="AT315" s="2" t="str">
        <f>IF(IFERROR(VLOOKUP(AS315,[1]Hoja2!$C$1:$AM$841,37,FALSE),"n/a")&lt;&gt;"n/a","a","n/a")</f>
        <v>n/a</v>
      </c>
      <c r="AU315" s="8">
        <f t="shared" si="148"/>
        <v>2</v>
      </c>
      <c r="AV315" t="e">
        <f>VLOOKUP(B315,[1]Hoja2!$C$2:$AO$762,39,FALSE)</f>
        <v>#N/A</v>
      </c>
      <c r="AW315" t="e">
        <f>IF(AU315=AV315,VLOOKUP(B315,[1]Hoja2!$C$2:$AO$762,37,FALSE),IF(AV315&lt;2,VLOOKUP(B315,[1]Hoja2!$C$2:$AO$762,37,FALSE)))</f>
        <v>#N/A</v>
      </c>
      <c r="AX315" t="str">
        <f>B315 &amp; COUNTIF(B$2:B315, B315)</f>
        <v>09HB3316912</v>
      </c>
      <c r="AY315" t="e">
        <f>VLOOKUP(AX315,[1]Hoja2!$B$2:$AO$762,38,FALSE)</f>
        <v>#N/A</v>
      </c>
      <c r="AZ315" s="9" t="e">
        <f t="shared" si="161"/>
        <v>#N/A</v>
      </c>
    </row>
    <row r="316" spans="1:55" hidden="1" x14ac:dyDescent="0.25">
      <c r="A316">
        <v>69282</v>
      </c>
      <c r="B316" t="s">
        <v>789</v>
      </c>
      <c r="C316">
        <v>2019</v>
      </c>
      <c r="D316" t="s">
        <v>37</v>
      </c>
      <c r="E316" t="s">
        <v>38</v>
      </c>
      <c r="F316">
        <v>4</v>
      </c>
      <c r="G316" t="s">
        <v>44</v>
      </c>
      <c r="H316">
        <v>0</v>
      </c>
      <c r="J316" t="s">
        <v>33</v>
      </c>
      <c r="K316" t="s">
        <v>33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S316" t="s">
        <v>33</v>
      </c>
      <c r="T316" t="s">
        <v>33</v>
      </c>
      <c r="V316" t="s">
        <v>34</v>
      </c>
      <c r="W316" t="s">
        <v>73</v>
      </c>
      <c r="X316">
        <v>2019</v>
      </c>
      <c r="Y316" t="s">
        <v>37</v>
      </c>
      <c r="Z316" t="s">
        <v>38</v>
      </c>
      <c r="AA316">
        <v>5</v>
      </c>
      <c r="AB316" t="s">
        <v>33</v>
      </c>
      <c r="AC316">
        <v>0</v>
      </c>
      <c r="AD316">
        <v>0</v>
      </c>
      <c r="AE316">
        <v>0</v>
      </c>
      <c r="AF316">
        <v>0</v>
      </c>
      <c r="AG316" s="2" t="str">
        <f>IFERROR(VLOOKUP(B316,[1]Hoja2!$C$1:$AM$841,37,FALSE),"n/a")</f>
        <v>n/a</v>
      </c>
      <c r="AH316" s="10" t="e">
        <f>VLOOKUP(AX316,[1]Hoja2!$B$2:$AO$762,17,FALSE)</f>
        <v>#N/A</v>
      </c>
      <c r="AI316" s="10" t="e">
        <f>VLOOKUP(AX316,[1]Hoja2!$B$2:$AO$762,23,FALSE)</f>
        <v>#N/A</v>
      </c>
      <c r="AJ316" s="10" t="e">
        <f>VLOOKUP(AX316,[1]Hoja2!$B$2:$AO$762,28,FALSE)</f>
        <v>#N/A</v>
      </c>
      <c r="AK316" s="10" t="e">
        <f>VLOOKUP(AX316,[1]Hoja2!$B$2:$AO$762,19,FALSE)</f>
        <v>#N/A</v>
      </c>
      <c r="AL316" t="e">
        <f t="shared" si="152"/>
        <v>#N/A</v>
      </c>
      <c r="AM316" t="e">
        <f t="shared" si="153"/>
        <v>#N/A</v>
      </c>
      <c r="AN316" t="e">
        <f t="shared" si="154"/>
        <v>#N/A</v>
      </c>
      <c r="AO316" t="e">
        <f t="shared" si="155"/>
        <v>#N/A</v>
      </c>
      <c r="AP316" t="e">
        <f t="shared" si="156"/>
        <v>#N/A</v>
      </c>
      <c r="AQ316" t="str">
        <f t="shared" si="157"/>
        <v>n/a</v>
      </c>
      <c r="AR316" t="e">
        <f>+INDEX([1]DETALLE!$AK$2:$AK$841,MATCH(B316,[1]DETALLE!$A$2:$A$841,0))</f>
        <v>#N/A</v>
      </c>
      <c r="AS316" t="str">
        <f t="shared" si="167"/>
        <v>09HB331992</v>
      </c>
      <c r="AT316" s="2" t="str">
        <f>IF(IFERROR(VLOOKUP(AS316,[1]Hoja2!$C$1:$AM$841,37,FALSE),"n/a")&lt;&gt;"n/a","a","n/a")</f>
        <v>n/a</v>
      </c>
      <c r="AU316" s="8">
        <f t="shared" si="148"/>
        <v>1</v>
      </c>
      <c r="AV316" t="e">
        <f>VLOOKUP(B316,[1]Hoja2!$C$2:$AO$762,39,FALSE)</f>
        <v>#N/A</v>
      </c>
      <c r="AW316" t="e">
        <f>IF(AU316=AV316,VLOOKUP(B316,[1]Hoja2!$C$2:$AO$762,37,FALSE),IF(AV316&lt;2,VLOOKUP(B316,[1]Hoja2!$C$2:$AO$762,37,FALSE)))</f>
        <v>#N/A</v>
      </c>
      <c r="AX316" t="str">
        <f>B316 &amp; COUNTIF(B$2:B316, B316)</f>
        <v>09HB3319921</v>
      </c>
      <c r="AY316" t="e">
        <f>VLOOKUP(AX316,[1]Hoja2!$B$2:$AO$762,38,FALSE)</f>
        <v>#N/A</v>
      </c>
      <c r="AZ316" s="9" t="e">
        <f t="shared" si="161"/>
        <v>#N/A</v>
      </c>
    </row>
    <row r="317" spans="1:55" x14ac:dyDescent="0.25">
      <c r="A317">
        <v>69283</v>
      </c>
      <c r="B317" t="s">
        <v>260</v>
      </c>
      <c r="C317">
        <v>2019</v>
      </c>
      <c r="D317" t="s">
        <v>37</v>
      </c>
      <c r="E317" t="s">
        <v>38</v>
      </c>
      <c r="F317">
        <v>4</v>
      </c>
      <c r="G317" t="s">
        <v>40</v>
      </c>
      <c r="H317">
        <v>5.016667</v>
      </c>
      <c r="I317" t="s">
        <v>41</v>
      </c>
      <c r="J317">
        <v>468</v>
      </c>
      <c r="K317">
        <v>715</v>
      </c>
      <c r="L317">
        <v>0</v>
      </c>
      <c r="M317">
        <v>0</v>
      </c>
      <c r="N317">
        <v>0</v>
      </c>
      <c r="O317">
        <v>0.6</v>
      </c>
      <c r="P317">
        <v>0.8</v>
      </c>
      <c r="Q317">
        <v>1.05</v>
      </c>
      <c r="R317" t="s">
        <v>46</v>
      </c>
      <c r="S317">
        <v>5</v>
      </c>
      <c r="T317">
        <v>9</v>
      </c>
      <c r="U317" t="s">
        <v>47</v>
      </c>
      <c r="V317" t="s">
        <v>41</v>
      </c>
      <c r="W317" t="s">
        <v>59</v>
      </c>
      <c r="X317">
        <v>2019</v>
      </c>
      <c r="Y317" t="s">
        <v>37</v>
      </c>
      <c r="Z317" t="s">
        <v>38</v>
      </c>
      <c r="AA317">
        <v>5</v>
      </c>
      <c r="AB317">
        <v>0</v>
      </c>
      <c r="AC317">
        <v>7</v>
      </c>
      <c r="AD317">
        <v>0</v>
      </c>
      <c r="AE317">
        <v>1.0033334</v>
      </c>
      <c r="AF317">
        <v>-0.59584525000000799</v>
      </c>
      <c r="AG317" s="2">
        <f>IFERROR(VLOOKUP(B317,[1]Hoja2!$C$1:$AM$841,37,FALSE),"n/a")</f>
        <v>565.56500000000005</v>
      </c>
      <c r="AH317" s="10">
        <f>VLOOKUP(AX317,[1]Hoja2!$B$2:$AO$762,17,FALSE)</f>
        <v>44</v>
      </c>
      <c r="AI317" s="10">
        <f>VLOOKUP(AX317,[1]Hoja2!$B$2:$AO$762,23,FALSE)</f>
        <v>0.8</v>
      </c>
      <c r="AJ317" s="10">
        <f>VLOOKUP(AX317,[1]Hoja2!$B$2:$AO$762,28,FALSE)</f>
        <v>1.036</v>
      </c>
      <c r="AK317" s="10" t="str">
        <f>VLOOKUP(AX317,[1]Hoja2!$B$2:$AO$762,19,FALSE)</f>
        <v>A4 Color Laser MFPs</v>
      </c>
      <c r="AL317">
        <f t="shared" si="152"/>
        <v>0</v>
      </c>
      <c r="AM317">
        <f t="shared" si="153"/>
        <v>0</v>
      </c>
      <c r="AN317">
        <f t="shared" si="154"/>
        <v>0</v>
      </c>
      <c r="AO317">
        <f t="shared" si="155"/>
        <v>0</v>
      </c>
      <c r="AP317">
        <f t="shared" si="156"/>
        <v>1</v>
      </c>
      <c r="AQ317">
        <f t="shared" si="157"/>
        <v>1</v>
      </c>
      <c r="AR317">
        <f>+INDEX([1]Hoja2!$AM$2:$AM$841,MATCH(B317,[1]Hoja2!$C$2:$C$841,0))</f>
        <v>565.56500000000005</v>
      </c>
      <c r="AS317" t="str">
        <f>CONCATENATE(B317,F317)</f>
        <v>5AV8200234</v>
      </c>
      <c r="AT317" s="2">
        <f>IFERROR(VLOOKUP(AS317,[1]Hoja2!$A$1:$AM$841,38,FALSE),"n/a")</f>
        <v>0</v>
      </c>
      <c r="AU317" s="8">
        <f t="shared" si="148"/>
        <v>1</v>
      </c>
      <c r="AV317">
        <f>VLOOKUP(B317,[1]Hoja2!$C$2:$AO$762,39,FALSE)</f>
        <v>1</v>
      </c>
      <c r="AW317">
        <f>IF(AU317=AV317,VLOOKUP(B317,[1]Hoja2!$C$2:$AO$762,37,FALSE),IF(AV317&lt;2,VLOOKUP(B317,[1]Hoja2!$C$2:$AO$762,37,FALSE)))</f>
        <v>565.56500000000005</v>
      </c>
      <c r="AX317" t="str">
        <f>B317 &amp; COUNTIF(B$2:B317, B317)</f>
        <v>5AV8200231</v>
      </c>
      <c r="AY317" s="10">
        <f>VLOOKUP(AX317,[1]Hoja2!$B$2:$AO$762,38,FALSE)</f>
        <v>565.56500000000005</v>
      </c>
      <c r="AZ317" s="9">
        <f t="shared" si="161"/>
        <v>0</v>
      </c>
      <c r="BA317">
        <f>IF(Q317="NA",2,IF(OR(G317="INSTALACION NUEVA",G317="Mantenimiento preventivo"),3,IF(AND(AC317&lt;AH317,AL317&lt;&gt;1),4,IF(AY317&gt;AF317,1,0))))</f>
        <v>4</v>
      </c>
      <c r="BB317">
        <f>AE317-AJ317</f>
        <v>-3.266659999999999E-2</v>
      </c>
      <c r="BC317">
        <f>+_xlfn.IFS(Q317="NA",2,OR(G317="INSTALACION NUEVA",G317="Mantenimiento preventivo"),3,AND(AC317&lt;AH317,AL317&lt;&gt;1),4,AY317&gt;AF317,1,TRUE,0)</f>
        <v>4</v>
      </c>
    </row>
    <row r="318" spans="1:55" hidden="1" x14ac:dyDescent="0.25">
      <c r="A318">
        <v>69284</v>
      </c>
      <c r="B318" t="s">
        <v>790</v>
      </c>
      <c r="C318">
        <v>2019</v>
      </c>
      <c r="D318" t="s">
        <v>37</v>
      </c>
      <c r="E318" t="s">
        <v>38</v>
      </c>
      <c r="F318">
        <v>4</v>
      </c>
      <c r="G318" t="s">
        <v>44</v>
      </c>
      <c r="H318">
        <v>0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S318" t="s">
        <v>33</v>
      </c>
      <c r="T318" t="s">
        <v>33</v>
      </c>
      <c r="V318" t="s">
        <v>64</v>
      </c>
      <c r="W318" t="s">
        <v>50</v>
      </c>
      <c r="X318">
        <v>2019</v>
      </c>
      <c r="Y318" t="s">
        <v>37</v>
      </c>
      <c r="Z318" t="s">
        <v>38</v>
      </c>
      <c r="AA318">
        <v>4</v>
      </c>
      <c r="AB318" t="s">
        <v>33</v>
      </c>
      <c r="AC318">
        <v>0</v>
      </c>
      <c r="AD318">
        <v>0</v>
      </c>
      <c r="AE318">
        <v>0</v>
      </c>
      <c r="AF318">
        <v>0</v>
      </c>
      <c r="AG318" s="2" t="str">
        <f>IFERROR(VLOOKUP(B318,[1]Hoja2!$C$1:$AM$841,37,FALSE),"n/a")</f>
        <v>n/a</v>
      </c>
      <c r="AH318" s="10" t="e">
        <f>VLOOKUP(AX318,[1]Hoja2!$B$2:$AO$762,17,FALSE)</f>
        <v>#N/A</v>
      </c>
      <c r="AI318" s="10" t="e">
        <f>VLOOKUP(AX318,[1]Hoja2!$B$2:$AO$762,23,FALSE)</f>
        <v>#N/A</v>
      </c>
      <c r="AJ318" s="10" t="e">
        <f>VLOOKUP(AX318,[1]Hoja2!$B$2:$AO$762,28,FALSE)</f>
        <v>#N/A</v>
      </c>
      <c r="AK318" s="10" t="e">
        <f>VLOOKUP(AX318,[1]Hoja2!$B$2:$AO$762,19,FALSE)</f>
        <v>#N/A</v>
      </c>
      <c r="AL318" t="e">
        <f t="shared" si="152"/>
        <v>#N/A</v>
      </c>
      <c r="AM318" t="e">
        <f t="shared" si="153"/>
        <v>#N/A</v>
      </c>
      <c r="AN318" t="e">
        <f t="shared" si="154"/>
        <v>#N/A</v>
      </c>
      <c r="AO318" t="e">
        <f t="shared" si="155"/>
        <v>#N/A</v>
      </c>
      <c r="AP318" t="e">
        <f t="shared" si="156"/>
        <v>#N/A</v>
      </c>
      <c r="AQ318" t="str">
        <f t="shared" si="157"/>
        <v>n/a</v>
      </c>
      <c r="AR318" t="e">
        <f>+INDEX([1]DETALLE!$AK$2:$AK$841,MATCH(B318,[1]DETALLE!$A$2:$A$841,0))</f>
        <v>#N/A</v>
      </c>
      <c r="AS318" t="str">
        <f>CONCATENATE(B318)</f>
        <v>02TX064313</v>
      </c>
      <c r="AT318" s="2" t="str">
        <f>IF(IFERROR(VLOOKUP(AS318,[1]Hoja2!$C$1:$AM$841,37,FALSE),"n/a")&lt;&gt;"n/a","a","n/a")</f>
        <v>n/a</v>
      </c>
      <c r="AU318" s="8">
        <f t="shared" si="148"/>
        <v>1</v>
      </c>
      <c r="AV318" t="e">
        <f>VLOOKUP(B318,[1]Hoja2!$C$2:$AO$762,39,FALSE)</f>
        <v>#N/A</v>
      </c>
      <c r="AW318" t="e">
        <f>IF(AU318=AV318,VLOOKUP(B318,[1]Hoja2!$C$2:$AO$762,37,FALSE),IF(AV318&lt;2,VLOOKUP(B318,[1]Hoja2!$C$2:$AO$762,37,FALSE)))</f>
        <v>#N/A</v>
      </c>
      <c r="AX318" t="str">
        <f>B318 &amp; COUNTIF(B$2:B318, B318)</f>
        <v>02TX0643131</v>
      </c>
      <c r="AY318" t="e">
        <f>VLOOKUP(AX318,[1]Hoja2!$B$2:$AO$762,38,FALSE)</f>
        <v>#N/A</v>
      </c>
      <c r="AZ318" s="9" t="e">
        <f t="shared" si="161"/>
        <v>#N/A</v>
      </c>
    </row>
    <row r="319" spans="1:55" x14ac:dyDescent="0.25">
      <c r="A319">
        <v>69292</v>
      </c>
      <c r="B319" t="s">
        <v>256</v>
      </c>
      <c r="C319">
        <v>2019</v>
      </c>
      <c r="D319" t="s">
        <v>37</v>
      </c>
      <c r="E319" t="s">
        <v>38</v>
      </c>
      <c r="F319">
        <v>4</v>
      </c>
      <c r="G319" t="s">
        <v>40</v>
      </c>
      <c r="H319">
        <v>1.3333330000000001</v>
      </c>
      <c r="I319" t="s">
        <v>71</v>
      </c>
      <c r="J319">
        <v>468</v>
      </c>
      <c r="K319">
        <v>715</v>
      </c>
      <c r="L319">
        <v>0</v>
      </c>
      <c r="M319">
        <v>0</v>
      </c>
      <c r="N319">
        <v>0</v>
      </c>
      <c r="O319">
        <v>0.6</v>
      </c>
      <c r="P319">
        <v>0.8</v>
      </c>
      <c r="Q319">
        <v>1.05</v>
      </c>
      <c r="R319" t="s">
        <v>46</v>
      </c>
      <c r="S319">
        <v>5</v>
      </c>
      <c r="T319">
        <v>9</v>
      </c>
      <c r="U319" t="s">
        <v>47</v>
      </c>
      <c r="V319" t="s">
        <v>71</v>
      </c>
      <c r="W319" t="s">
        <v>55</v>
      </c>
      <c r="X319">
        <v>2019</v>
      </c>
      <c r="Y319" t="s">
        <v>37</v>
      </c>
      <c r="Z319" t="s">
        <v>38</v>
      </c>
      <c r="AA319">
        <v>5</v>
      </c>
      <c r="AB319">
        <v>0</v>
      </c>
      <c r="AC319">
        <v>316</v>
      </c>
      <c r="AD319">
        <v>1.05</v>
      </c>
      <c r="AE319">
        <v>0.26666659999999998</v>
      </c>
      <c r="AF319">
        <v>750.75</v>
      </c>
      <c r="AG319" s="2">
        <f>IFERROR(VLOOKUP(B319,[1]Hoja2!$C$1:$AM$841,37,FALSE),"n/a")</f>
        <v>750.75000000000011</v>
      </c>
      <c r="AH319" s="10">
        <f>VLOOKUP(AX319,[1]Hoja2!$B$2:$AO$762,17,FALSE)</f>
        <v>316</v>
      </c>
      <c r="AI319" s="10">
        <f>VLOOKUP(AX319,[1]Hoja2!$B$2:$AO$762,23,FALSE)</f>
        <v>1.05</v>
      </c>
      <c r="AJ319" s="10">
        <f>VLOOKUP(AX319,[1]Hoja2!$B$2:$AO$762,28,FALSE)</f>
        <v>0.30599999999999999</v>
      </c>
      <c r="AK319" s="10" t="str">
        <f>VLOOKUP(AX319,[1]Hoja2!$B$2:$AO$762,19,FALSE)</f>
        <v>Entry Mono Printers</v>
      </c>
      <c r="AL319">
        <f t="shared" si="152"/>
        <v>1</v>
      </c>
      <c r="AM319">
        <f t="shared" si="153"/>
        <v>1</v>
      </c>
      <c r="AN319">
        <f t="shared" si="154"/>
        <v>1</v>
      </c>
      <c r="AO319">
        <f t="shared" si="155"/>
        <v>0</v>
      </c>
      <c r="AP319">
        <f t="shared" si="156"/>
        <v>1</v>
      </c>
      <c r="AQ319">
        <f t="shared" si="157"/>
        <v>0</v>
      </c>
      <c r="AR319">
        <f>+INDEX([1]Hoja2!$AM$2:$AM$841,MATCH(B319,[1]Hoja2!$C$2:$C$841,0))</f>
        <v>750.75000000000011</v>
      </c>
      <c r="AS319" t="str">
        <f t="shared" ref="AS319:AS326" si="168">CONCATENATE(B319,F319)</f>
        <v>0XL14218964</v>
      </c>
      <c r="AT319" s="2">
        <f>IFERROR(VLOOKUP(AS319,[1]Hoja2!$A$1:$AM$841,38,FALSE),"n/a")</f>
        <v>0</v>
      </c>
      <c r="AU319" s="8">
        <f t="shared" si="148"/>
        <v>1</v>
      </c>
      <c r="AV319">
        <f>VLOOKUP(B319,[1]Hoja2!$C$2:$AO$762,39,FALSE)</f>
        <v>1</v>
      </c>
      <c r="AW319">
        <f>IF(AU319=AV319,VLOOKUP(B319,[1]Hoja2!$C$2:$AO$762,37,FALSE),IF(AV319&lt;2,VLOOKUP(B319,[1]Hoja2!$C$2:$AO$762,37,FALSE)))</f>
        <v>750.75000000000011</v>
      </c>
      <c r="AX319" t="str">
        <f>B319 &amp; COUNTIF(B$2:B319, B319)</f>
        <v>0XL14218961</v>
      </c>
      <c r="AY319" s="10">
        <f>VLOOKUP(AX319,[1]Hoja2!$B$2:$AO$762,38,FALSE)</f>
        <v>750.75000000000011</v>
      </c>
      <c r="AZ319" s="9">
        <f t="shared" si="161"/>
        <v>0</v>
      </c>
      <c r="BA319">
        <f t="shared" ref="BA319:BA326" si="169">IF(Q319="NA",2,IF(OR(G319="INSTALACION NUEVA",G319="Mantenimiento preventivo"),3,IF(AND(AC319&lt;AH319,AL319&lt;&gt;1),4,IF(AY319&gt;AF319,1,0))))</f>
        <v>0</v>
      </c>
      <c r="BB319">
        <f t="shared" ref="BB319:BB326" si="170">AE319-AJ319</f>
        <v>-3.9333400000000018E-2</v>
      </c>
      <c r="BC319">
        <f t="shared" ref="BC319:BC326" si="171">+_xlfn.IFS(Q319="NA",2,OR(G319="INSTALACION NUEVA",G319="Mantenimiento preventivo"),3,AND(AC319&lt;AH319,AL319&lt;&gt;1),4,AY319&gt;AF319,1,TRUE,0)</f>
        <v>0</v>
      </c>
    </row>
    <row r="320" spans="1:55" x14ac:dyDescent="0.25">
      <c r="A320">
        <v>69296</v>
      </c>
      <c r="B320" t="s">
        <v>252</v>
      </c>
      <c r="C320">
        <v>2019</v>
      </c>
      <c r="D320" t="s">
        <v>37</v>
      </c>
      <c r="E320" t="s">
        <v>38</v>
      </c>
      <c r="F320">
        <v>4</v>
      </c>
      <c r="G320" t="s">
        <v>40</v>
      </c>
      <c r="H320">
        <v>1.45</v>
      </c>
      <c r="I320" t="s">
        <v>58</v>
      </c>
      <c r="J320">
        <v>655</v>
      </c>
      <c r="K320">
        <v>1365</v>
      </c>
      <c r="L320">
        <v>0</v>
      </c>
      <c r="M320">
        <v>0</v>
      </c>
      <c r="N320">
        <v>0.6</v>
      </c>
      <c r="O320">
        <v>0.8</v>
      </c>
      <c r="P320">
        <v>1.05</v>
      </c>
      <c r="Q320">
        <v>1.1000000000000001</v>
      </c>
      <c r="R320" t="s">
        <v>46</v>
      </c>
      <c r="S320">
        <v>5</v>
      </c>
      <c r="T320">
        <v>9</v>
      </c>
      <c r="U320" t="s">
        <v>47</v>
      </c>
      <c r="V320" t="s">
        <v>58</v>
      </c>
      <c r="W320" t="s">
        <v>50</v>
      </c>
      <c r="X320">
        <v>2019</v>
      </c>
      <c r="Y320" t="s">
        <v>37</v>
      </c>
      <c r="Z320" t="s">
        <v>38</v>
      </c>
      <c r="AA320">
        <v>4</v>
      </c>
      <c r="AB320">
        <v>0</v>
      </c>
      <c r="AC320">
        <v>73</v>
      </c>
      <c r="AD320">
        <v>1.1000000000000001</v>
      </c>
      <c r="AE320">
        <v>0.28999999999999998</v>
      </c>
      <c r="AF320">
        <v>1501.5</v>
      </c>
      <c r="AG320" s="2">
        <f>IFERROR(VLOOKUP(B320,[1]Hoja2!$C$1:$AM$841,37,FALSE),"n/a")</f>
        <v>819</v>
      </c>
      <c r="AH320" s="10">
        <f>VLOOKUP(AX320,[1]Hoja2!$B$2:$AO$762,17,FALSE)</f>
        <v>8</v>
      </c>
      <c r="AI320" s="10">
        <f>VLOOKUP(AX320,[1]Hoja2!$B$2:$AO$762,23,FALSE)</f>
        <v>0.6</v>
      </c>
      <c r="AJ320" s="10">
        <f>VLOOKUP(AX320,[1]Hoja2!$B$2:$AO$762,28,FALSE)</f>
        <v>0.7</v>
      </c>
      <c r="AK320" s="10" t="str">
        <f>VLOOKUP(AX320,[1]Hoja2!$B$2:$AO$762,19,FALSE)</f>
        <v>Departmental Digital</v>
      </c>
      <c r="AL320">
        <f t="shared" si="152"/>
        <v>0</v>
      </c>
      <c r="AM320">
        <f t="shared" si="153"/>
        <v>0</v>
      </c>
      <c r="AN320">
        <f t="shared" si="154"/>
        <v>0</v>
      </c>
      <c r="AO320">
        <f t="shared" si="155"/>
        <v>0</v>
      </c>
      <c r="AP320">
        <f t="shared" si="156"/>
        <v>1</v>
      </c>
      <c r="AQ320">
        <f t="shared" si="157"/>
        <v>0</v>
      </c>
      <c r="AR320">
        <f>+INDEX([1]Hoja2!$AM$2:$AM$841,MATCH(B320,[1]Hoja2!$C$2:$C$841,0))</f>
        <v>819</v>
      </c>
      <c r="AS320" t="str">
        <f t="shared" si="168"/>
        <v>0EX96621814</v>
      </c>
      <c r="AT320" s="2">
        <f>IFERROR(VLOOKUP(AS320,[1]Hoja2!$A$1:$AM$841,38,FALSE),"n/a")</f>
        <v>0</v>
      </c>
      <c r="AU320" s="8">
        <f t="shared" si="148"/>
        <v>2</v>
      </c>
      <c r="AV320">
        <f>VLOOKUP(B320,[1]Hoja2!$C$2:$AO$762,39,FALSE)</f>
        <v>2</v>
      </c>
      <c r="AW320">
        <f>IF(AU320=AV320,VLOOKUP(B320,[1]Hoja2!$C$2:$AO$762,37,FALSE),IF(AV320&lt;2,VLOOKUP(B320,[1]Hoja2!$C$2:$AO$762,37,FALSE)))</f>
        <v>819</v>
      </c>
      <c r="AX320" t="str">
        <f>B320 &amp; COUNTIF(B$2:B320, B320)</f>
        <v>0EX96621811</v>
      </c>
      <c r="AY320" s="10">
        <f>VLOOKUP(AX320,[1]Hoja2!$B$2:$AO$762,38,FALSE)</f>
        <v>819</v>
      </c>
      <c r="AZ320" s="9">
        <f t="shared" si="161"/>
        <v>0</v>
      </c>
      <c r="BA320">
        <f t="shared" si="169"/>
        <v>0</v>
      </c>
      <c r="BB320">
        <f t="shared" si="170"/>
        <v>-0.41</v>
      </c>
      <c r="BC320">
        <f t="shared" si="171"/>
        <v>0</v>
      </c>
    </row>
    <row r="321" spans="1:55" x14ac:dyDescent="0.25">
      <c r="A321">
        <v>69297</v>
      </c>
      <c r="B321" t="s">
        <v>246</v>
      </c>
      <c r="C321">
        <v>2019</v>
      </c>
      <c r="D321" t="s">
        <v>37</v>
      </c>
      <c r="E321" t="s">
        <v>38</v>
      </c>
      <c r="F321">
        <v>4</v>
      </c>
      <c r="G321" t="s">
        <v>40</v>
      </c>
      <c r="H321">
        <v>2.4</v>
      </c>
      <c r="I321" t="s">
        <v>54</v>
      </c>
      <c r="J321">
        <v>803</v>
      </c>
      <c r="K321">
        <v>1573</v>
      </c>
      <c r="L321">
        <v>0.2</v>
      </c>
      <c r="M321">
        <v>0.6</v>
      </c>
      <c r="N321">
        <v>0.8</v>
      </c>
      <c r="O321">
        <v>1.05</v>
      </c>
      <c r="P321">
        <v>1.1000000000000001</v>
      </c>
      <c r="Q321">
        <v>1.1499999999999999</v>
      </c>
      <c r="R321" t="s">
        <v>46</v>
      </c>
      <c r="S321">
        <v>4</v>
      </c>
      <c r="T321">
        <v>6</v>
      </c>
      <c r="U321" t="s">
        <v>47</v>
      </c>
      <c r="V321" t="s">
        <v>54</v>
      </c>
      <c r="W321" t="s">
        <v>50</v>
      </c>
      <c r="X321">
        <v>2019</v>
      </c>
      <c r="Y321" t="s">
        <v>37</v>
      </c>
      <c r="Z321" t="s">
        <v>38</v>
      </c>
      <c r="AA321">
        <v>4</v>
      </c>
      <c r="AB321">
        <v>0</v>
      </c>
      <c r="AC321">
        <v>7</v>
      </c>
      <c r="AD321">
        <v>0.8</v>
      </c>
      <c r="AE321">
        <v>0.6</v>
      </c>
      <c r="AF321">
        <v>1258.4000000000001</v>
      </c>
      <c r="AG321" s="2">
        <f>IFERROR(VLOOKUP(B321,[1]Hoja2!$C$1:$AM$841,37,FALSE),"n/a")</f>
        <v>0</v>
      </c>
      <c r="AH321" s="10">
        <f>VLOOKUP(AX321,[1]Hoja2!$B$2:$AO$762,17,FALSE)</f>
        <v>1</v>
      </c>
      <c r="AI321" s="10">
        <f>VLOOKUP(AX321,[1]Hoja2!$B$2:$AO$762,23,FALSE)</f>
        <v>0</v>
      </c>
      <c r="AJ321" s="10">
        <f>VLOOKUP(AX321,[1]Hoja2!$B$2:$AO$762,28,FALSE)</f>
        <v>0.78249999999999997</v>
      </c>
      <c r="AK321" s="10" t="str">
        <f>VLOOKUP(AX321,[1]Hoja2!$B$2:$AO$762,19,FALSE)</f>
        <v>Entry Production Color Low/Mid</v>
      </c>
      <c r="AL321">
        <f t="shared" si="152"/>
        <v>0</v>
      </c>
      <c r="AM321">
        <f t="shared" si="153"/>
        <v>0</v>
      </c>
      <c r="AN321">
        <f t="shared" si="154"/>
        <v>0</v>
      </c>
      <c r="AO321">
        <f t="shared" si="155"/>
        <v>0</v>
      </c>
      <c r="AP321">
        <f t="shared" si="156"/>
        <v>1</v>
      </c>
      <c r="AQ321">
        <f t="shared" si="157"/>
        <v>0</v>
      </c>
      <c r="AR321">
        <f>+INDEX([1]Hoja2!$AM$2:$AM$841,MATCH(B321,[1]Hoja2!$C$2:$C$841,0))</f>
        <v>0</v>
      </c>
      <c r="AS321" t="str">
        <f t="shared" si="168"/>
        <v>0E2B6590154</v>
      </c>
      <c r="AT321" s="2">
        <f>IFERROR(VLOOKUP(AS321,[1]Hoja2!$A$1:$AM$841,38,FALSE),"n/a")</f>
        <v>0</v>
      </c>
      <c r="AU321" s="8">
        <f t="shared" si="148"/>
        <v>3</v>
      </c>
      <c r="AV321">
        <f>VLOOKUP(B321,[1]Hoja2!$C$2:$AO$762,39,FALSE)</f>
        <v>3</v>
      </c>
      <c r="AW321">
        <f>IF(AU321=AV321,VLOOKUP(B321,[1]Hoja2!$C$2:$AO$762,37,FALSE),IF(AV321&lt;2,VLOOKUP(B321,[1]Hoja2!$C$2:$AO$762,37,FALSE)))</f>
        <v>0</v>
      </c>
      <c r="AX321" t="str">
        <f>B321 &amp; COUNTIF(B$2:B321, B321)</f>
        <v>0E2B6590151</v>
      </c>
      <c r="AY321" s="10">
        <f>VLOOKUP(AX321,[1]Hoja2!$B$2:$AO$762,38,FALSE)</f>
        <v>0</v>
      </c>
      <c r="AZ321" s="9">
        <f t="shared" si="161"/>
        <v>0</v>
      </c>
      <c r="BA321">
        <f t="shared" si="169"/>
        <v>0</v>
      </c>
      <c r="BB321">
        <f t="shared" si="170"/>
        <v>-0.1825</v>
      </c>
      <c r="BC321">
        <f t="shared" si="171"/>
        <v>0</v>
      </c>
    </row>
    <row r="322" spans="1:55" x14ac:dyDescent="0.25">
      <c r="A322">
        <v>69299</v>
      </c>
      <c r="B322" t="s">
        <v>245</v>
      </c>
      <c r="C322">
        <v>2019</v>
      </c>
      <c r="D322" t="s">
        <v>37</v>
      </c>
      <c r="E322" t="s">
        <v>38</v>
      </c>
      <c r="F322">
        <v>4</v>
      </c>
      <c r="G322" t="s">
        <v>40</v>
      </c>
      <c r="H322">
        <v>2.516667</v>
      </c>
      <c r="I322" t="s">
        <v>54</v>
      </c>
      <c r="J322">
        <v>803</v>
      </c>
      <c r="K322">
        <v>1573</v>
      </c>
      <c r="L322">
        <v>0.2</v>
      </c>
      <c r="M322">
        <v>0.6</v>
      </c>
      <c r="N322">
        <v>0.8</v>
      </c>
      <c r="O322">
        <v>1.05</v>
      </c>
      <c r="P322">
        <v>1.1000000000000001</v>
      </c>
      <c r="Q322">
        <v>1.1499999999999999</v>
      </c>
      <c r="R322" t="s">
        <v>46</v>
      </c>
      <c r="S322">
        <v>4</v>
      </c>
      <c r="T322">
        <v>6</v>
      </c>
      <c r="U322" t="s">
        <v>47</v>
      </c>
      <c r="V322" t="s">
        <v>54</v>
      </c>
      <c r="W322" t="s">
        <v>50</v>
      </c>
      <c r="X322">
        <v>2019</v>
      </c>
      <c r="Y322" t="s">
        <v>37</v>
      </c>
      <c r="Z322" t="s">
        <v>38</v>
      </c>
      <c r="AA322">
        <v>4</v>
      </c>
      <c r="AB322">
        <v>0</v>
      </c>
      <c r="AC322">
        <v>206</v>
      </c>
      <c r="AD322">
        <v>1.1499999999999999</v>
      </c>
      <c r="AE322">
        <v>0.62916675</v>
      </c>
      <c r="AF322">
        <v>1808.95</v>
      </c>
      <c r="AG322" s="2">
        <f>IFERROR(VLOOKUP(B322,[1]Hoja2!$C$1:$AM$841,37,FALSE),"n/a")</f>
        <v>1808.95</v>
      </c>
      <c r="AH322" s="10">
        <f>VLOOKUP(AX322,[1]Hoja2!$B$2:$AO$762,17,FALSE)</f>
        <v>210</v>
      </c>
      <c r="AI322" s="10">
        <f>VLOOKUP(AX322,[1]Hoja2!$B$2:$AO$762,23,FALSE)</f>
        <v>1.1499999999999999</v>
      </c>
      <c r="AJ322" s="10">
        <f>VLOOKUP(AX322,[1]Hoja2!$B$2:$AO$762,28,FALSE)</f>
        <v>0.72</v>
      </c>
      <c r="AK322" s="10" t="str">
        <f>VLOOKUP(AX322,[1]Hoja2!$B$2:$AO$762,19,FALSE)</f>
        <v>Entry Production Color Low/Mid</v>
      </c>
      <c r="AL322">
        <f t="shared" si="152"/>
        <v>1</v>
      </c>
      <c r="AM322">
        <f t="shared" si="153"/>
        <v>0</v>
      </c>
      <c r="AN322">
        <f t="shared" si="154"/>
        <v>1</v>
      </c>
      <c r="AO322">
        <f t="shared" si="155"/>
        <v>0</v>
      </c>
      <c r="AP322">
        <f t="shared" si="156"/>
        <v>1</v>
      </c>
      <c r="AQ322">
        <f t="shared" si="157"/>
        <v>0</v>
      </c>
      <c r="AR322">
        <f>+INDEX([1]Hoja2!$AM$2:$AM$841,MATCH(B322,[1]Hoja2!$C$2:$C$841,0))</f>
        <v>1808.95</v>
      </c>
      <c r="AS322" t="str">
        <f t="shared" si="168"/>
        <v>0E2B6585294</v>
      </c>
      <c r="AT322" s="2">
        <f>IFERROR(VLOOKUP(AS322,[1]Hoja2!$A$1:$AM$841,38,FALSE),"n/a")</f>
        <v>0</v>
      </c>
      <c r="AU322" s="8">
        <f t="shared" ref="AU322:AU385" si="172">COUNTIF($B$2:$B$1228,B322)</f>
        <v>1</v>
      </c>
      <c r="AV322">
        <f>VLOOKUP(B322,[1]Hoja2!$C$2:$AO$762,39,FALSE)</f>
        <v>1</v>
      </c>
      <c r="AW322">
        <f>IF(AU322=AV322,VLOOKUP(B322,[1]Hoja2!$C$2:$AO$762,37,FALSE),IF(AV322&lt;2,VLOOKUP(B322,[1]Hoja2!$C$2:$AO$762,37,FALSE)))</f>
        <v>1808.95</v>
      </c>
      <c r="AX322" t="str">
        <f>B322 &amp; COUNTIF(B$2:B322, B322)</f>
        <v>0E2B6585291</v>
      </c>
      <c r="AY322" s="10">
        <f>VLOOKUP(AX322,[1]Hoja2!$B$2:$AO$762,38,FALSE)</f>
        <v>1808.95</v>
      </c>
      <c r="AZ322" s="9">
        <f t="shared" si="161"/>
        <v>0</v>
      </c>
      <c r="BA322">
        <f t="shared" si="169"/>
        <v>0</v>
      </c>
      <c r="BB322">
        <f t="shared" si="170"/>
        <v>-9.0833249999999977E-2</v>
      </c>
      <c r="BC322">
        <f t="shared" si="171"/>
        <v>0</v>
      </c>
    </row>
    <row r="323" spans="1:55" x14ac:dyDescent="0.25">
      <c r="A323">
        <v>69303</v>
      </c>
      <c r="B323" t="s">
        <v>242</v>
      </c>
      <c r="C323">
        <v>2019</v>
      </c>
      <c r="D323" t="s">
        <v>37</v>
      </c>
      <c r="E323" t="s">
        <v>38</v>
      </c>
      <c r="F323">
        <v>4</v>
      </c>
      <c r="G323" t="s">
        <v>40</v>
      </c>
      <c r="H323">
        <v>0</v>
      </c>
      <c r="I323" t="s">
        <v>34</v>
      </c>
      <c r="J323">
        <v>468</v>
      </c>
      <c r="K323">
        <v>715</v>
      </c>
      <c r="L323">
        <v>0</v>
      </c>
      <c r="M323">
        <v>0</v>
      </c>
      <c r="N323">
        <v>0</v>
      </c>
      <c r="O323">
        <v>0.6</v>
      </c>
      <c r="P323">
        <v>0.8</v>
      </c>
      <c r="Q323">
        <v>1.05</v>
      </c>
      <c r="R323" t="s">
        <v>46</v>
      </c>
      <c r="S323">
        <v>5</v>
      </c>
      <c r="T323">
        <v>9</v>
      </c>
      <c r="U323" t="s">
        <v>47</v>
      </c>
      <c r="V323" t="s">
        <v>34</v>
      </c>
      <c r="W323" t="s">
        <v>55</v>
      </c>
      <c r="X323">
        <v>2019</v>
      </c>
      <c r="Y323" t="s">
        <v>37</v>
      </c>
      <c r="Z323" t="s">
        <v>38</v>
      </c>
      <c r="AA323">
        <v>4</v>
      </c>
      <c r="AB323">
        <v>0</v>
      </c>
      <c r="AC323">
        <v>352</v>
      </c>
      <c r="AD323">
        <v>1.05</v>
      </c>
      <c r="AE323">
        <v>0</v>
      </c>
      <c r="AF323">
        <v>750.75</v>
      </c>
      <c r="AG323" s="2">
        <f>IFERROR(VLOOKUP(B323,[1]Hoja2!$C$1:$AM$841,37,FALSE),"n/a")</f>
        <v>0</v>
      </c>
      <c r="AH323" s="10">
        <f>VLOOKUP(AX323,[1]Hoja2!$B$2:$AO$762,17,FALSE)</f>
        <v>8</v>
      </c>
      <c r="AI323" s="10">
        <f>VLOOKUP(AX323,[1]Hoja2!$B$2:$AO$762,23,FALSE)</f>
        <v>0</v>
      </c>
      <c r="AJ323" s="10">
        <f>VLOOKUP(AX323,[1]Hoja2!$B$2:$AO$762,28,FALSE)</f>
        <v>0.25600000000000001</v>
      </c>
      <c r="AK323" s="10" t="str">
        <f>VLOOKUP(AX323,[1]Hoja2!$B$2:$AO$762,19,FALSE)</f>
        <v>A4 Mono MFPs</v>
      </c>
      <c r="AL323">
        <f t="shared" ref="AL323:AL386" si="173">IF(AF323=AY323,1,0)</f>
        <v>0</v>
      </c>
      <c r="AM323">
        <f t="shared" ref="AM323:AM386" si="174">IF(AC323=AH323,1,0)</f>
        <v>0</v>
      </c>
      <c r="AN323">
        <f t="shared" ref="AN323:AN386" si="175">IF(AD323=AI323,1,0)</f>
        <v>0</v>
      </c>
      <c r="AO323">
        <f t="shared" ref="AO323:AO386" si="176">IF(AE323=AJ323,1,0)</f>
        <v>0</v>
      </c>
      <c r="AP323">
        <f t="shared" ref="AP323:AP386" si="177">IF(I323=AK323,1,0)</f>
        <v>1</v>
      </c>
      <c r="AQ323">
        <f t="shared" ref="AQ323:AQ386" si="178">+_xlfn.IFS(AG323="n/a","n/a",AG323&gt;AF323,1,TRUE,0)</f>
        <v>0</v>
      </c>
      <c r="AR323">
        <f>+INDEX([1]Hoja2!$AM$2:$AM$841,MATCH(B323,[1]Hoja2!$C$2:$C$841,0))</f>
        <v>0</v>
      </c>
      <c r="AS323" t="str">
        <f t="shared" si="168"/>
        <v>0C4X0029274</v>
      </c>
      <c r="AT323" s="2">
        <f>IFERROR(VLOOKUP(AS323,[1]Hoja2!$A$1:$AM$841,38,FALSE),"n/a")</f>
        <v>0</v>
      </c>
      <c r="AU323" s="8">
        <f t="shared" si="172"/>
        <v>2</v>
      </c>
      <c r="AV323">
        <f>VLOOKUP(B323,[1]Hoja2!$C$2:$AO$762,39,FALSE)</f>
        <v>2</v>
      </c>
      <c r="AW323">
        <f>IF(AU323=AV323,VLOOKUP(B323,[1]Hoja2!$C$2:$AO$762,37,FALSE),IF(AV323&lt;2,VLOOKUP(B323,[1]Hoja2!$C$2:$AO$762,37,FALSE)))</f>
        <v>0</v>
      </c>
      <c r="AX323" t="str">
        <f>B323 &amp; COUNTIF(B$2:B323, B323)</f>
        <v>0C4X0029271</v>
      </c>
      <c r="AY323" s="10">
        <f>VLOOKUP(AX323,[1]Hoja2!$B$2:$AO$762,38,FALSE)</f>
        <v>0</v>
      </c>
      <c r="AZ323" s="9">
        <f t="shared" si="161"/>
        <v>0</v>
      </c>
      <c r="BA323">
        <f t="shared" si="169"/>
        <v>0</v>
      </c>
      <c r="BB323">
        <f t="shared" si="170"/>
        <v>-0.25600000000000001</v>
      </c>
      <c r="BC323">
        <f t="shared" si="171"/>
        <v>0</v>
      </c>
    </row>
    <row r="324" spans="1:55" x14ac:dyDescent="0.25">
      <c r="A324">
        <v>69308</v>
      </c>
      <c r="B324" t="s">
        <v>791</v>
      </c>
      <c r="C324">
        <v>2019</v>
      </c>
      <c r="D324" t="s">
        <v>37</v>
      </c>
      <c r="E324" t="s">
        <v>38</v>
      </c>
      <c r="F324">
        <v>4</v>
      </c>
      <c r="G324" t="s">
        <v>40</v>
      </c>
      <c r="H324">
        <v>1.6666669999999999</v>
      </c>
      <c r="J324" t="s">
        <v>33</v>
      </c>
      <c r="K324" t="s">
        <v>33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S324" t="s">
        <v>33</v>
      </c>
      <c r="T324" t="s">
        <v>33</v>
      </c>
      <c r="V324" t="s">
        <v>34</v>
      </c>
      <c r="W324" t="s">
        <v>67</v>
      </c>
      <c r="X324">
        <v>2019</v>
      </c>
      <c r="Y324" t="s">
        <v>37</v>
      </c>
      <c r="Z324" t="s">
        <v>38</v>
      </c>
      <c r="AA324">
        <v>4</v>
      </c>
      <c r="AB324" t="s">
        <v>33</v>
      </c>
      <c r="AC324">
        <v>0</v>
      </c>
      <c r="AD324">
        <v>0</v>
      </c>
      <c r="AE324">
        <v>0</v>
      </c>
      <c r="AF324">
        <v>0</v>
      </c>
      <c r="AG324" s="2">
        <f>IFERROR(VLOOKUP(B324,[1]Hoja2!$C$1:$AM$841,37,FALSE),"n/a")</f>
        <v>-97.597500000000025</v>
      </c>
      <c r="AH324" s="10">
        <f>VLOOKUP(AX324,[1]Hoja2!$B$2:$AO$762,17,FALSE)</f>
        <v>1</v>
      </c>
      <c r="AI324" s="10">
        <f>VLOOKUP(AX324,[1]Hoja2!$B$2:$AO$762,23,FALSE)</f>
        <v>0</v>
      </c>
      <c r="AJ324" s="10">
        <f>VLOOKUP(AX324,[1]Hoja2!$B$2:$AO$762,28,FALSE)</f>
        <v>1.546</v>
      </c>
      <c r="AK324" s="10" t="str">
        <f>VLOOKUP(AX324,[1]Hoja2!$B$2:$AO$762,19,FALSE)</f>
        <v>A4 Mono MFPs</v>
      </c>
      <c r="AL324">
        <f t="shared" si="173"/>
        <v>0</v>
      </c>
      <c r="AM324">
        <f t="shared" si="174"/>
        <v>0</v>
      </c>
      <c r="AN324">
        <f t="shared" si="175"/>
        <v>1</v>
      </c>
      <c r="AO324">
        <f t="shared" si="176"/>
        <v>0</v>
      </c>
      <c r="AP324">
        <f t="shared" si="177"/>
        <v>0</v>
      </c>
      <c r="AQ324">
        <f t="shared" si="178"/>
        <v>0</v>
      </c>
      <c r="AR324">
        <f>+INDEX([1]Hoja2!$AM$2:$AM$841,MATCH(B324,[1]Hoja2!$C$2:$C$841,0))</f>
        <v>-97.597500000000025</v>
      </c>
      <c r="AS324" t="str">
        <f t="shared" si="168"/>
        <v>0A2T0242954</v>
      </c>
      <c r="AT324" s="2">
        <f>IFERROR(VLOOKUP(AS324,[1]Hoja2!$A$1:$AM$841,38,FALSE),"n/a")</f>
        <v>0</v>
      </c>
      <c r="AU324" s="8">
        <f t="shared" si="172"/>
        <v>2</v>
      </c>
      <c r="AV324">
        <f>VLOOKUP(B324,[1]Hoja2!$C$2:$AO$762,39,FALSE)</f>
        <v>2</v>
      </c>
      <c r="AW324">
        <f>IF(AU324=AV324,VLOOKUP(B324,[1]Hoja2!$C$2:$AO$762,37,FALSE),IF(AV324&lt;2,VLOOKUP(B324,[1]Hoja2!$C$2:$AO$762,37,FALSE)))</f>
        <v>-97.597500000000025</v>
      </c>
      <c r="AX324" t="str">
        <f>B324 &amp; COUNTIF(B$2:B324, B324)</f>
        <v>0A2T0242951</v>
      </c>
      <c r="AY324" s="10">
        <f>VLOOKUP(AX324,[1]Hoja2!$B$2:$AO$762,38,FALSE)</f>
        <v>-97.597500000000025</v>
      </c>
      <c r="AZ324" s="9">
        <f t="shared" si="161"/>
        <v>0</v>
      </c>
      <c r="BA324">
        <f t="shared" si="169"/>
        <v>2</v>
      </c>
      <c r="BB324">
        <f t="shared" si="170"/>
        <v>-1.546</v>
      </c>
      <c r="BC324">
        <f t="shared" si="171"/>
        <v>2</v>
      </c>
    </row>
    <row r="325" spans="1:55" x14ac:dyDescent="0.25">
      <c r="A325">
        <v>69314</v>
      </c>
      <c r="B325" t="s">
        <v>259</v>
      </c>
      <c r="C325">
        <v>2019</v>
      </c>
      <c r="D325" t="s">
        <v>37</v>
      </c>
      <c r="E325" t="s">
        <v>38</v>
      </c>
      <c r="F325">
        <v>4</v>
      </c>
      <c r="G325" t="s">
        <v>40</v>
      </c>
      <c r="H325">
        <v>0.58333330000000005</v>
      </c>
      <c r="I325" t="s">
        <v>54</v>
      </c>
      <c r="J325">
        <v>803</v>
      </c>
      <c r="K325">
        <v>1573</v>
      </c>
      <c r="L325">
        <v>0.2</v>
      </c>
      <c r="M325">
        <v>0.6</v>
      </c>
      <c r="N325">
        <v>0.8</v>
      </c>
      <c r="O325">
        <v>1.05</v>
      </c>
      <c r="P325">
        <v>1.1000000000000001</v>
      </c>
      <c r="Q325">
        <v>1.1499999999999999</v>
      </c>
      <c r="R325" t="s">
        <v>46</v>
      </c>
      <c r="S325">
        <v>4</v>
      </c>
      <c r="T325">
        <v>6</v>
      </c>
      <c r="U325" t="s">
        <v>47</v>
      </c>
      <c r="V325" t="s">
        <v>54</v>
      </c>
      <c r="W325" t="s">
        <v>67</v>
      </c>
      <c r="X325">
        <v>2019</v>
      </c>
      <c r="Y325" t="s">
        <v>37</v>
      </c>
      <c r="Z325" t="s">
        <v>38</v>
      </c>
      <c r="AA325">
        <v>5</v>
      </c>
      <c r="AB325">
        <v>0</v>
      </c>
      <c r="AC325">
        <v>8</v>
      </c>
      <c r="AD325">
        <v>0.8</v>
      </c>
      <c r="AE325">
        <v>0.14583332500000001</v>
      </c>
      <c r="AF325">
        <v>1258.4000000000001</v>
      </c>
      <c r="AG325" s="2">
        <f>IFERROR(VLOOKUP(B325,[1]Hoja2!$C$1:$AM$841,37,FALSE),"n/a")</f>
        <v>943.80000000000007</v>
      </c>
      <c r="AH325" s="10">
        <f>VLOOKUP(AX325,[1]Hoja2!$B$2:$AO$762,17,FALSE)</f>
        <v>5</v>
      </c>
      <c r="AI325" s="10">
        <f>VLOOKUP(AX325,[1]Hoja2!$B$2:$AO$762,23,FALSE)</f>
        <v>0.6</v>
      </c>
      <c r="AJ325" s="10">
        <f>VLOOKUP(AX325,[1]Hoja2!$B$2:$AO$762,28,FALSE)</f>
        <v>0.4975</v>
      </c>
      <c r="AK325" s="10" t="str">
        <f>VLOOKUP(AX325,[1]Hoja2!$B$2:$AO$762,19,FALSE)</f>
        <v>Entry Production Color Low/Mid</v>
      </c>
      <c r="AL325">
        <f t="shared" si="173"/>
        <v>0</v>
      </c>
      <c r="AM325">
        <f t="shared" si="174"/>
        <v>0</v>
      </c>
      <c r="AN325">
        <f t="shared" si="175"/>
        <v>0</v>
      </c>
      <c r="AO325">
        <f t="shared" si="176"/>
        <v>0</v>
      </c>
      <c r="AP325">
        <f t="shared" si="177"/>
        <v>1</v>
      </c>
      <c r="AQ325">
        <f t="shared" si="178"/>
        <v>0</v>
      </c>
      <c r="AR325">
        <f>+INDEX([1]Hoja2!$AM$2:$AM$841,MATCH(B325,[1]Hoja2!$C$2:$C$841,0))</f>
        <v>943.80000000000007</v>
      </c>
      <c r="AS325" t="str">
        <f t="shared" si="168"/>
        <v>0XPN5505454</v>
      </c>
      <c r="AT325" s="2">
        <f>IFERROR(VLOOKUP(AS325,[1]Hoja2!$A$1:$AM$841,38,FALSE),"n/a")</f>
        <v>0</v>
      </c>
      <c r="AU325" s="8">
        <f t="shared" si="172"/>
        <v>2</v>
      </c>
      <c r="AV325">
        <f>VLOOKUP(B325,[1]Hoja2!$C$2:$AO$762,39,FALSE)</f>
        <v>2</v>
      </c>
      <c r="AW325">
        <f>IF(AU325=AV325,VLOOKUP(B325,[1]Hoja2!$C$2:$AO$762,37,FALSE),IF(AV325&lt;2,VLOOKUP(B325,[1]Hoja2!$C$2:$AO$762,37,FALSE)))</f>
        <v>943.80000000000007</v>
      </c>
      <c r="AX325" t="str">
        <f>B325 &amp; COUNTIF(B$2:B325, B325)</f>
        <v>0XPN5505451</v>
      </c>
      <c r="AY325" s="10">
        <f>VLOOKUP(AX325,[1]Hoja2!$B$2:$AO$762,38,FALSE)</f>
        <v>943.80000000000007</v>
      </c>
      <c r="AZ325" s="9">
        <f t="shared" si="161"/>
        <v>0</v>
      </c>
      <c r="BA325">
        <f t="shared" si="169"/>
        <v>0</v>
      </c>
      <c r="BB325">
        <f t="shared" si="170"/>
        <v>-0.35166667499999998</v>
      </c>
      <c r="BC325">
        <f t="shared" si="171"/>
        <v>0</v>
      </c>
    </row>
    <row r="326" spans="1:55" x14ac:dyDescent="0.25">
      <c r="A326">
        <v>69319</v>
      </c>
      <c r="B326" t="s">
        <v>240</v>
      </c>
      <c r="C326">
        <v>2019</v>
      </c>
      <c r="D326" t="s">
        <v>37</v>
      </c>
      <c r="E326" t="s">
        <v>38</v>
      </c>
      <c r="F326">
        <v>4</v>
      </c>
      <c r="G326" t="s">
        <v>40</v>
      </c>
      <c r="H326">
        <v>0.56666669999999997</v>
      </c>
      <c r="I326" t="s">
        <v>45</v>
      </c>
      <c r="J326">
        <v>803</v>
      </c>
      <c r="K326">
        <v>1573</v>
      </c>
      <c r="L326">
        <v>0.2</v>
      </c>
      <c r="M326">
        <v>0.6</v>
      </c>
      <c r="N326">
        <v>0.8</v>
      </c>
      <c r="O326">
        <v>1.05</v>
      </c>
      <c r="P326">
        <v>1.1000000000000001</v>
      </c>
      <c r="Q326">
        <v>1.1499999999999999</v>
      </c>
      <c r="R326" t="s">
        <v>46</v>
      </c>
      <c r="S326">
        <v>4</v>
      </c>
      <c r="T326">
        <v>6</v>
      </c>
      <c r="U326" t="s">
        <v>47</v>
      </c>
      <c r="V326" t="s">
        <v>48</v>
      </c>
      <c r="W326" t="s">
        <v>42</v>
      </c>
      <c r="X326">
        <v>2019</v>
      </c>
      <c r="Y326" t="s">
        <v>37</v>
      </c>
      <c r="Z326" t="s">
        <v>38</v>
      </c>
      <c r="AA326">
        <v>5</v>
      </c>
      <c r="AB326">
        <v>0</v>
      </c>
      <c r="AC326">
        <v>16</v>
      </c>
      <c r="AD326">
        <v>1.05</v>
      </c>
      <c r="AE326">
        <v>0.14166667499999999</v>
      </c>
      <c r="AF326">
        <v>1651.65</v>
      </c>
      <c r="AG326" s="2">
        <f>IFERROR(VLOOKUP(B326,[1]Hoja2!$C$1:$AM$841,37,FALSE),"n/a")</f>
        <v>943.80000000000007</v>
      </c>
      <c r="AH326" s="10">
        <f>VLOOKUP(AX326,[1]Hoja2!$B$2:$AO$762,17,FALSE)</f>
        <v>5</v>
      </c>
      <c r="AI326" s="10">
        <f>VLOOKUP(AX326,[1]Hoja2!$B$2:$AO$762,23,FALSE)</f>
        <v>0.6</v>
      </c>
      <c r="AJ326" s="10">
        <f>VLOOKUP(AX326,[1]Hoja2!$B$2:$AO$762,28,FALSE)</f>
        <v>9.2499999999999999E-2</v>
      </c>
      <c r="AK326" s="10" t="str">
        <f>VLOOKUP(AX326,[1]Hoja2!$B$2:$AO$762,19,FALSE)</f>
        <v>Light Production Digital Business</v>
      </c>
      <c r="AL326">
        <f t="shared" si="173"/>
        <v>0</v>
      </c>
      <c r="AM326">
        <f t="shared" si="174"/>
        <v>0</v>
      </c>
      <c r="AN326">
        <f t="shared" si="175"/>
        <v>0</v>
      </c>
      <c r="AO326">
        <f t="shared" si="176"/>
        <v>0</v>
      </c>
      <c r="AP326">
        <f t="shared" si="177"/>
        <v>1</v>
      </c>
      <c r="AQ326">
        <f t="shared" si="178"/>
        <v>0</v>
      </c>
      <c r="AR326">
        <f>+INDEX([1]Hoja2!$AM$2:$AM$841,MATCH(B326,[1]Hoja2!$C$2:$C$841,0))</f>
        <v>943.80000000000007</v>
      </c>
      <c r="AS326" t="str">
        <f t="shared" si="168"/>
        <v>0BG10009974</v>
      </c>
      <c r="AT326" s="2">
        <f>IFERROR(VLOOKUP(AS326,[1]Hoja2!$A$1:$AM$841,38,FALSE),"n/a")</f>
        <v>0</v>
      </c>
      <c r="AU326" s="8">
        <f t="shared" si="172"/>
        <v>3</v>
      </c>
      <c r="AV326">
        <f>VLOOKUP(B326,[1]Hoja2!$C$2:$AO$762,39,FALSE)</f>
        <v>2</v>
      </c>
      <c r="AW326" t="b">
        <f>IF(AU326=AV326,VLOOKUP(B326,[1]Hoja2!$C$2:$AO$762,37,FALSE),IF(AV326&lt;2,VLOOKUP(B326,[1]Hoja2!$C$2:$AO$762,37,FALSE)))</f>
        <v>0</v>
      </c>
      <c r="AX326" t="str">
        <f>B326 &amp; COUNTIF(B$2:B326, B326)</f>
        <v>0BG10009971</v>
      </c>
      <c r="AY326" s="10">
        <f>VLOOKUP(AX326,[1]Hoja2!$B$2:$AO$762,38,FALSE)</f>
        <v>943.80000000000007</v>
      </c>
      <c r="AZ326" s="9">
        <f t="shared" si="161"/>
        <v>0</v>
      </c>
      <c r="BA326">
        <f t="shared" si="169"/>
        <v>0</v>
      </c>
      <c r="BB326">
        <f t="shared" si="170"/>
        <v>4.9166674999999993E-2</v>
      </c>
      <c r="BC326">
        <f t="shared" si="171"/>
        <v>0</v>
      </c>
    </row>
    <row r="327" spans="1:55" hidden="1" x14ac:dyDescent="0.25">
      <c r="A327">
        <v>69320</v>
      </c>
      <c r="B327" t="s">
        <v>792</v>
      </c>
      <c r="C327">
        <v>2019</v>
      </c>
      <c r="D327" t="s">
        <v>37</v>
      </c>
      <c r="E327" t="s">
        <v>38</v>
      </c>
      <c r="F327">
        <v>4</v>
      </c>
      <c r="G327" t="s">
        <v>44</v>
      </c>
      <c r="H327">
        <v>0</v>
      </c>
      <c r="I327" t="s">
        <v>34</v>
      </c>
      <c r="J327">
        <v>468</v>
      </c>
      <c r="K327">
        <v>715</v>
      </c>
      <c r="L327">
        <v>0</v>
      </c>
      <c r="M327">
        <v>0</v>
      </c>
      <c r="N327">
        <v>0</v>
      </c>
      <c r="O327">
        <v>0.6</v>
      </c>
      <c r="P327">
        <v>0.8</v>
      </c>
      <c r="Q327">
        <v>1.05</v>
      </c>
      <c r="R327" t="s">
        <v>46</v>
      </c>
      <c r="S327">
        <v>5</v>
      </c>
      <c r="T327">
        <v>9</v>
      </c>
      <c r="U327" t="s">
        <v>47</v>
      </c>
      <c r="V327" t="s">
        <v>34</v>
      </c>
      <c r="W327" t="s">
        <v>50</v>
      </c>
      <c r="X327">
        <v>2019</v>
      </c>
      <c r="Y327" t="s">
        <v>37</v>
      </c>
      <c r="Z327" t="s">
        <v>38</v>
      </c>
      <c r="AA327">
        <v>4</v>
      </c>
      <c r="AB327">
        <v>1</v>
      </c>
      <c r="AC327">
        <v>65</v>
      </c>
      <c r="AD327">
        <v>0</v>
      </c>
      <c r="AE327">
        <v>0</v>
      </c>
      <c r="AF327">
        <v>0</v>
      </c>
      <c r="AG327" s="2" t="str">
        <f>IFERROR(VLOOKUP(B327,[1]Hoja2!$C$1:$AM$841,37,FALSE),"n/a")</f>
        <v>n/a</v>
      </c>
      <c r="AH327" s="10" t="e">
        <f>VLOOKUP(AX327,[1]Hoja2!$B$2:$AO$762,17,FALSE)</f>
        <v>#N/A</v>
      </c>
      <c r="AI327" s="10" t="e">
        <f>VLOOKUP(AX327,[1]Hoja2!$B$2:$AO$762,23,FALSE)</f>
        <v>#N/A</v>
      </c>
      <c r="AJ327" s="10" t="e">
        <f>VLOOKUP(AX327,[1]Hoja2!$B$2:$AO$762,28,FALSE)</f>
        <v>#N/A</v>
      </c>
      <c r="AK327" s="10" t="e">
        <f>VLOOKUP(AX327,[1]Hoja2!$B$2:$AO$762,19,FALSE)</f>
        <v>#N/A</v>
      </c>
      <c r="AL327" t="e">
        <f t="shared" si="173"/>
        <v>#N/A</v>
      </c>
      <c r="AM327" t="e">
        <f t="shared" si="174"/>
        <v>#N/A</v>
      </c>
      <c r="AN327" t="e">
        <f t="shared" si="175"/>
        <v>#N/A</v>
      </c>
      <c r="AO327" t="e">
        <f t="shared" si="176"/>
        <v>#N/A</v>
      </c>
      <c r="AP327" t="e">
        <f t="shared" si="177"/>
        <v>#N/A</v>
      </c>
      <c r="AQ327" t="str">
        <f t="shared" si="178"/>
        <v>n/a</v>
      </c>
      <c r="AR327" t="e">
        <f>+INDEX([1]DETALLE!$AK$2:$AK$841,MATCH(B327,[1]DETALLE!$A$2:$A$841,0))</f>
        <v>#N/A</v>
      </c>
      <c r="AS327" t="str">
        <f>CONCATENATE(B327)</f>
        <v>09HB331889</v>
      </c>
      <c r="AT327" s="2" t="str">
        <f>IF(IFERROR(VLOOKUP(AS327,[1]Hoja2!$C$1:$AM$841,37,FALSE),"n/a")&lt;&gt;"n/a","a","n/a")</f>
        <v>n/a</v>
      </c>
      <c r="AU327" s="8">
        <f t="shared" si="172"/>
        <v>1</v>
      </c>
      <c r="AV327" t="e">
        <f>VLOOKUP(B327,[1]Hoja2!$C$2:$AO$762,39,FALSE)</f>
        <v>#N/A</v>
      </c>
      <c r="AW327" t="e">
        <f>IF(AU327=AV327,VLOOKUP(B327,[1]Hoja2!$C$2:$AO$762,37,FALSE),IF(AV327&lt;2,VLOOKUP(B327,[1]Hoja2!$C$2:$AO$762,37,FALSE)))</f>
        <v>#N/A</v>
      </c>
      <c r="AX327" t="str">
        <f>B327 &amp; COUNTIF(B$2:B327, B327)</f>
        <v>09HB3318891</v>
      </c>
      <c r="AY327" t="e">
        <f>VLOOKUP(AX327,[1]Hoja2!$B$2:$AO$762,38,FALSE)</f>
        <v>#N/A</v>
      </c>
      <c r="AZ327" s="9" t="e">
        <f t="shared" si="161"/>
        <v>#N/A</v>
      </c>
    </row>
    <row r="328" spans="1:55" x14ac:dyDescent="0.25">
      <c r="A328">
        <v>69325</v>
      </c>
      <c r="B328" t="s">
        <v>231</v>
      </c>
      <c r="C328">
        <v>2019</v>
      </c>
      <c r="D328" t="s">
        <v>37</v>
      </c>
      <c r="E328" t="s">
        <v>38</v>
      </c>
      <c r="F328">
        <v>4</v>
      </c>
      <c r="G328" t="s">
        <v>40</v>
      </c>
      <c r="H328">
        <v>1.766667</v>
      </c>
      <c r="J328" t="s">
        <v>33</v>
      </c>
      <c r="K328" t="s">
        <v>33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S328" t="s">
        <v>33</v>
      </c>
      <c r="T328" t="s">
        <v>33</v>
      </c>
      <c r="V328" t="s">
        <v>91</v>
      </c>
      <c r="W328" t="s">
        <v>83</v>
      </c>
      <c r="X328">
        <v>2019</v>
      </c>
      <c r="Y328" t="s">
        <v>37</v>
      </c>
      <c r="Z328" t="s">
        <v>38</v>
      </c>
      <c r="AA328">
        <v>5</v>
      </c>
      <c r="AB328" t="s">
        <v>33</v>
      </c>
      <c r="AC328">
        <v>0</v>
      </c>
      <c r="AD328">
        <v>0</v>
      </c>
      <c r="AE328">
        <v>0</v>
      </c>
      <c r="AF328">
        <v>0</v>
      </c>
      <c r="AG328" s="2">
        <f>IFERROR(VLOOKUP(B328,[1]Hoja2!$C$1:$AM$841,37,FALSE),"n/a")</f>
        <v>1730.3000000000004</v>
      </c>
      <c r="AH328" s="10">
        <f>VLOOKUP(AX328,[1]Hoja2!$B$2:$AO$762,17,FALSE)</f>
        <v>35</v>
      </c>
      <c r="AI328" s="10">
        <f>VLOOKUP(AX328,[1]Hoja2!$B$2:$AO$762,23,FALSE)</f>
        <v>1.1000000000000001</v>
      </c>
      <c r="AJ328" s="10">
        <f>VLOOKUP(AX328,[1]Hoja2!$B$2:$AO$762,28,FALSE)</f>
        <v>0.5</v>
      </c>
      <c r="AK328" s="10" t="str">
        <f>VLOOKUP(AX328,[1]Hoja2!$B$2:$AO$762,19,FALSE)</f>
        <v>WF Mono Systems and Legacy Color</v>
      </c>
      <c r="AL328">
        <f t="shared" si="173"/>
        <v>0</v>
      </c>
      <c r="AM328">
        <f t="shared" si="174"/>
        <v>0</v>
      </c>
      <c r="AN328">
        <f t="shared" si="175"/>
        <v>0</v>
      </c>
      <c r="AO328">
        <f t="shared" si="176"/>
        <v>0</v>
      </c>
      <c r="AP328">
        <f t="shared" si="177"/>
        <v>0</v>
      </c>
      <c r="AQ328">
        <f t="shared" si="178"/>
        <v>1</v>
      </c>
      <c r="AR328">
        <f>+INDEX([1]Hoja2!$AM$2:$AM$841,MATCH(B328,[1]Hoja2!$C$2:$C$841,0))</f>
        <v>1730.3000000000004</v>
      </c>
      <c r="AS328" t="str">
        <f>CONCATENATE(B328,F328)</f>
        <v>0A1H0223914</v>
      </c>
      <c r="AT328" s="2">
        <f>IFERROR(VLOOKUP(AS328,[1]Hoja2!$A$1:$AM$841,38,FALSE),"n/a")</f>
        <v>0</v>
      </c>
      <c r="AU328" s="8">
        <f t="shared" si="172"/>
        <v>1</v>
      </c>
      <c r="AV328">
        <f>VLOOKUP(B328,[1]Hoja2!$C$2:$AO$762,39,FALSE)</f>
        <v>1</v>
      </c>
      <c r="AW328">
        <f>IF(AU328=AV328,VLOOKUP(B328,[1]Hoja2!$C$2:$AO$762,37,FALSE),IF(AV328&lt;2,VLOOKUP(B328,[1]Hoja2!$C$2:$AO$762,37,FALSE)))</f>
        <v>1730.3000000000004</v>
      </c>
      <c r="AX328" t="str">
        <f>B328 &amp; COUNTIF(B$2:B328, B328)</f>
        <v>0A1H0223911</v>
      </c>
      <c r="AY328" s="10">
        <f>VLOOKUP(AX328,[1]Hoja2!$B$2:$AO$762,38,FALSE)</f>
        <v>1730.3000000000004</v>
      </c>
      <c r="AZ328" s="9">
        <f t="shared" si="161"/>
        <v>0</v>
      </c>
      <c r="BA328">
        <f t="shared" ref="BA328:BA329" si="179">IF(Q328="NA",2,IF(OR(G328="INSTALACION NUEVA",G328="Mantenimiento preventivo"),3,IF(AND(AC328&lt;AH328,AL328&lt;&gt;1),4,IF(AY328&gt;AF328,1,0))))</f>
        <v>2</v>
      </c>
      <c r="BB328">
        <f t="shared" ref="BB328:BB329" si="180">AE328-AJ328</f>
        <v>-0.5</v>
      </c>
      <c r="BC328">
        <f t="shared" ref="BC328:BC329" si="181">+_xlfn.IFS(Q328="NA",2,OR(G328="INSTALACION NUEVA",G328="Mantenimiento preventivo"),3,AND(AC328&lt;AH328,AL328&lt;&gt;1),4,AY328&gt;AF328,1,TRUE,0)</f>
        <v>2</v>
      </c>
    </row>
    <row r="329" spans="1:55" x14ac:dyDescent="0.25">
      <c r="A329">
        <v>69326</v>
      </c>
      <c r="B329" t="s">
        <v>97</v>
      </c>
      <c r="C329">
        <v>2019</v>
      </c>
      <c r="D329" t="s">
        <v>37</v>
      </c>
      <c r="E329" t="s">
        <v>38</v>
      </c>
      <c r="F329">
        <v>4</v>
      </c>
      <c r="G329" t="s">
        <v>40</v>
      </c>
      <c r="H329">
        <v>3.3333340000000003E-2</v>
      </c>
      <c r="I329" t="s">
        <v>58</v>
      </c>
      <c r="J329">
        <v>655</v>
      </c>
      <c r="K329">
        <v>1365</v>
      </c>
      <c r="L329">
        <v>0</v>
      </c>
      <c r="M329">
        <v>0</v>
      </c>
      <c r="N329">
        <v>0.6</v>
      </c>
      <c r="O329">
        <v>0.8</v>
      </c>
      <c r="P329">
        <v>1.05</v>
      </c>
      <c r="Q329">
        <v>1.1000000000000001</v>
      </c>
      <c r="R329" t="s">
        <v>46</v>
      </c>
      <c r="S329">
        <v>5</v>
      </c>
      <c r="T329">
        <v>9</v>
      </c>
      <c r="U329" t="s">
        <v>47</v>
      </c>
      <c r="V329" t="s">
        <v>58</v>
      </c>
      <c r="W329" t="s">
        <v>83</v>
      </c>
      <c r="X329">
        <v>2019</v>
      </c>
      <c r="Y329" t="s">
        <v>37</v>
      </c>
      <c r="Z329" t="s">
        <v>38</v>
      </c>
      <c r="AA329">
        <v>11</v>
      </c>
      <c r="AB329">
        <v>0</v>
      </c>
      <c r="AC329">
        <v>2</v>
      </c>
      <c r="AD329">
        <v>0</v>
      </c>
      <c r="AE329">
        <v>6.6666679999999997E-3</v>
      </c>
      <c r="AF329">
        <v>0</v>
      </c>
      <c r="AG329" s="2">
        <f>IFERROR(VLOOKUP(B329,[1]Hoja2!$C$1:$AM$841,37,FALSE),"n/a")</f>
        <v>0</v>
      </c>
      <c r="AH329" s="10">
        <f>VLOOKUP(AX329,[1]Hoja2!$B$2:$AO$762,17,FALSE)</f>
        <v>29</v>
      </c>
      <c r="AI329" s="10">
        <f>VLOOKUP(AX329,[1]Hoja2!$B$2:$AO$762,23,FALSE)</f>
        <v>0.8</v>
      </c>
      <c r="AJ329" s="10">
        <f>VLOOKUP(AX329,[1]Hoja2!$B$2:$AO$762,28,FALSE)</f>
        <v>0.30399999999999999</v>
      </c>
      <c r="AK329" s="10" t="str">
        <f>VLOOKUP(AX329,[1]Hoja2!$B$2:$AO$762,19,FALSE)</f>
        <v>Departmental Digital</v>
      </c>
      <c r="AL329">
        <f t="shared" si="173"/>
        <v>0</v>
      </c>
      <c r="AM329">
        <f t="shared" si="174"/>
        <v>0</v>
      </c>
      <c r="AN329">
        <f t="shared" si="175"/>
        <v>0</v>
      </c>
      <c r="AO329">
        <f t="shared" si="176"/>
        <v>0</v>
      </c>
      <c r="AP329">
        <f t="shared" si="177"/>
        <v>1</v>
      </c>
      <c r="AQ329">
        <f t="shared" si="178"/>
        <v>0</v>
      </c>
      <c r="AR329">
        <f>+INDEX([1]Hoja2!$AM$2:$AM$841,MATCH(B329,[1]Hoja2!$C$2:$C$841,0))</f>
        <v>0</v>
      </c>
      <c r="AS329" t="str">
        <f>CONCATENATE(B329,F329)</f>
        <v>0EX92932004</v>
      </c>
      <c r="AT329" s="2">
        <f>IFERROR(VLOOKUP(AS329,[1]Hoja2!$A$1:$AM$841,38,FALSE),"n/a")</f>
        <v>0</v>
      </c>
      <c r="AU329" s="8">
        <f t="shared" si="172"/>
        <v>2</v>
      </c>
      <c r="AV329">
        <f>VLOOKUP(B329,[1]Hoja2!$C$2:$AO$762,39,FALSE)</f>
        <v>2</v>
      </c>
      <c r="AW329">
        <f>IF(AU329=AV329,VLOOKUP(B329,[1]Hoja2!$C$2:$AO$762,37,FALSE),IF(AV329&lt;2,VLOOKUP(B329,[1]Hoja2!$C$2:$AO$762,37,FALSE)))</f>
        <v>0</v>
      </c>
      <c r="AX329" t="str">
        <f>B329 &amp; COUNTIF(B$2:B329, B329)</f>
        <v>0EX92932002</v>
      </c>
      <c r="AY329" s="10">
        <f>VLOOKUP(AX329,[1]Hoja2!$B$2:$AO$762,38,FALSE)</f>
        <v>1092</v>
      </c>
      <c r="AZ329" s="9">
        <f t="shared" si="161"/>
        <v>0</v>
      </c>
      <c r="BA329">
        <f t="shared" si="179"/>
        <v>4</v>
      </c>
      <c r="BB329">
        <f t="shared" si="180"/>
        <v>-0.29733333200000001</v>
      </c>
      <c r="BC329">
        <f t="shared" si="181"/>
        <v>4</v>
      </c>
    </row>
    <row r="330" spans="1:55" hidden="1" x14ac:dyDescent="0.25">
      <c r="A330">
        <v>69327</v>
      </c>
      <c r="B330" t="s">
        <v>120</v>
      </c>
      <c r="C330">
        <v>2019</v>
      </c>
      <c r="D330" t="s">
        <v>37</v>
      </c>
      <c r="E330" t="s">
        <v>38</v>
      </c>
      <c r="F330">
        <v>4</v>
      </c>
      <c r="G330" t="s">
        <v>44</v>
      </c>
      <c r="H330">
        <v>0</v>
      </c>
      <c r="I330" t="s">
        <v>45</v>
      </c>
      <c r="J330">
        <v>803</v>
      </c>
      <c r="K330">
        <v>1573</v>
      </c>
      <c r="L330">
        <v>0.2</v>
      </c>
      <c r="M330">
        <v>0.6</v>
      </c>
      <c r="N330">
        <v>0.8</v>
      </c>
      <c r="O330">
        <v>1.05</v>
      </c>
      <c r="P330">
        <v>1.1000000000000001</v>
      </c>
      <c r="Q330">
        <v>1.1499999999999999</v>
      </c>
      <c r="R330" t="s">
        <v>46</v>
      </c>
      <c r="S330">
        <v>4</v>
      </c>
      <c r="T330">
        <v>6</v>
      </c>
      <c r="U330" t="s">
        <v>47</v>
      </c>
      <c r="V330" t="s">
        <v>48</v>
      </c>
      <c r="W330" t="s">
        <v>42</v>
      </c>
      <c r="X330">
        <v>2019</v>
      </c>
      <c r="Y330" t="s">
        <v>37</v>
      </c>
      <c r="Z330" t="s">
        <v>38</v>
      </c>
      <c r="AA330">
        <v>4</v>
      </c>
      <c r="AB330">
        <v>0</v>
      </c>
      <c r="AC330">
        <v>0</v>
      </c>
      <c r="AD330">
        <v>0</v>
      </c>
      <c r="AE330">
        <v>0</v>
      </c>
      <c r="AF330">
        <v>1573</v>
      </c>
      <c r="AG330" s="2">
        <f>IFERROR(VLOOKUP(B330,[1]Hoja2!$C$1:$AM$841,37,FALSE),"n/a")</f>
        <v>1258.4000000000003</v>
      </c>
      <c r="AH330" s="10" t="e">
        <f>VLOOKUP(AX330,[1]Hoja2!$B$2:$AO$762,17,FALSE)</f>
        <v>#N/A</v>
      </c>
      <c r="AI330" s="10" t="e">
        <f>VLOOKUP(AX330,[1]Hoja2!$B$2:$AO$762,23,FALSE)</f>
        <v>#N/A</v>
      </c>
      <c r="AJ330" s="10" t="e">
        <f>VLOOKUP(AX330,[1]Hoja2!$B$2:$AO$762,28,FALSE)</f>
        <v>#N/A</v>
      </c>
      <c r="AK330" s="10" t="e">
        <f>VLOOKUP(AX330,[1]Hoja2!$B$2:$AO$762,19,FALSE)</f>
        <v>#N/A</v>
      </c>
      <c r="AL330" t="e">
        <f t="shared" si="173"/>
        <v>#N/A</v>
      </c>
      <c r="AM330" t="e">
        <f t="shared" si="174"/>
        <v>#N/A</v>
      </c>
      <c r="AN330" t="e">
        <f t="shared" si="175"/>
        <v>#N/A</v>
      </c>
      <c r="AO330" t="e">
        <f t="shared" si="176"/>
        <v>#N/A</v>
      </c>
      <c r="AP330" t="e">
        <f t="shared" si="177"/>
        <v>#N/A</v>
      </c>
      <c r="AQ330">
        <f t="shared" si="178"/>
        <v>0</v>
      </c>
      <c r="AR330">
        <f>+INDEX([1]Hoja2!$AM$2:$AM$841,MATCH(B330,[1]Hoja2!$C$2:$C$841,0))</f>
        <v>1258.4000000000003</v>
      </c>
      <c r="AS330" t="str">
        <f>CONCATENATE(B330)</f>
        <v>0BG2947159</v>
      </c>
      <c r="AT330" s="2">
        <f>IF(COUNTIF(AS330:AS1550,AS330)&lt;2,IFERROR(VLOOKUP(AS330,[1]Hoja2!$C$1:$AM$841,37,FALSE),"n/a"),"b")</f>
        <v>1258.4000000000003</v>
      </c>
      <c r="AU330" s="8">
        <f t="shared" si="172"/>
        <v>2</v>
      </c>
      <c r="AV330">
        <f>VLOOKUP(B330,[1]Hoja2!$C$2:$AO$762,39,FALSE)</f>
        <v>1</v>
      </c>
      <c r="AW330">
        <f>IF(AU330=AV330,VLOOKUP(B330,[1]Hoja2!$C$2:$AO$762,37,FALSE),IF(AV330&lt;2,VLOOKUP(B330,[1]Hoja2!$C$2:$AO$762,37,FALSE)))</f>
        <v>1258.4000000000003</v>
      </c>
      <c r="AX330" t="str">
        <f>B330 &amp; COUNTIF(B$2:B330, B330)</f>
        <v>0BG29471592</v>
      </c>
      <c r="AY330" t="e">
        <f>VLOOKUP(AX330,[1]Hoja2!$B$2:$AO$762,38,FALSE)</f>
        <v>#N/A</v>
      </c>
      <c r="AZ330" s="9">
        <f t="shared" si="161"/>
        <v>0</v>
      </c>
    </row>
    <row r="331" spans="1:55" x14ac:dyDescent="0.25">
      <c r="A331">
        <v>69330</v>
      </c>
      <c r="B331" t="s">
        <v>230</v>
      </c>
      <c r="C331">
        <v>2019</v>
      </c>
      <c r="D331" t="s">
        <v>37</v>
      </c>
      <c r="E331" t="s">
        <v>38</v>
      </c>
      <c r="F331">
        <v>4</v>
      </c>
      <c r="G331" t="s">
        <v>40</v>
      </c>
      <c r="H331">
        <v>0.26666669999999998</v>
      </c>
      <c r="I331" t="s">
        <v>34</v>
      </c>
      <c r="J331">
        <v>468</v>
      </c>
      <c r="K331">
        <v>715</v>
      </c>
      <c r="L331">
        <v>0</v>
      </c>
      <c r="M331">
        <v>0</v>
      </c>
      <c r="N331">
        <v>0</v>
      </c>
      <c r="O331">
        <v>0.6</v>
      </c>
      <c r="P331">
        <v>0.8</v>
      </c>
      <c r="Q331">
        <v>1.05</v>
      </c>
      <c r="R331" t="s">
        <v>46</v>
      </c>
      <c r="S331">
        <v>5</v>
      </c>
      <c r="T331">
        <v>9</v>
      </c>
      <c r="U331" t="s">
        <v>47</v>
      </c>
      <c r="V331" t="s">
        <v>34</v>
      </c>
      <c r="W331" t="s">
        <v>80</v>
      </c>
      <c r="X331">
        <v>2019</v>
      </c>
      <c r="Y331" t="s">
        <v>37</v>
      </c>
      <c r="Z331" t="s">
        <v>38</v>
      </c>
      <c r="AA331">
        <v>5</v>
      </c>
      <c r="AB331">
        <v>0</v>
      </c>
      <c r="AC331">
        <v>150</v>
      </c>
      <c r="AD331">
        <v>1.05</v>
      </c>
      <c r="AE331">
        <v>5.333334E-2</v>
      </c>
      <c r="AF331">
        <v>750.75</v>
      </c>
      <c r="AG331" s="2">
        <f>IFERROR(VLOOKUP(B331,[1]Hoja2!$C$1:$AM$841,37,FALSE),"n/a")</f>
        <v>750.75000000000011</v>
      </c>
      <c r="AH331" s="10">
        <f>VLOOKUP(AX331,[1]Hoja2!$B$2:$AO$762,17,FALSE)</f>
        <v>155</v>
      </c>
      <c r="AI331" s="10">
        <f>VLOOKUP(AX331,[1]Hoja2!$B$2:$AO$762,23,FALSE)</f>
        <v>1.05</v>
      </c>
      <c r="AJ331" s="10">
        <f>VLOOKUP(AX331,[1]Hoja2!$B$2:$AO$762,28,FALSE)</f>
        <v>0.2040000000000001</v>
      </c>
      <c r="AK331" s="10" t="str">
        <f>VLOOKUP(AX331,[1]Hoja2!$B$2:$AO$762,19,FALSE)</f>
        <v>A4 Mono MFPs</v>
      </c>
      <c r="AL331">
        <f t="shared" si="173"/>
        <v>1</v>
      </c>
      <c r="AM331">
        <f t="shared" si="174"/>
        <v>0</v>
      </c>
      <c r="AN331">
        <f t="shared" si="175"/>
        <v>1</v>
      </c>
      <c r="AO331">
        <f t="shared" si="176"/>
        <v>0</v>
      </c>
      <c r="AP331">
        <f t="shared" si="177"/>
        <v>1</v>
      </c>
      <c r="AQ331">
        <f t="shared" si="178"/>
        <v>0</v>
      </c>
      <c r="AR331">
        <f>+INDEX([1]Hoja2!$AM$2:$AM$841,MATCH(B331,[1]Hoja2!$C$2:$C$841,0))</f>
        <v>750.75000000000011</v>
      </c>
      <c r="AS331" t="str">
        <f>CONCATENATE(B331,F331)</f>
        <v>03BT8022134</v>
      </c>
      <c r="AT331" s="2">
        <f>IFERROR(VLOOKUP(AS331,[1]Hoja2!$A$1:$AM$841,38,FALSE),"n/a")</f>
        <v>0</v>
      </c>
      <c r="AU331" s="8">
        <f t="shared" si="172"/>
        <v>1</v>
      </c>
      <c r="AV331">
        <f>VLOOKUP(B331,[1]Hoja2!$C$2:$AO$762,39,FALSE)</f>
        <v>1</v>
      </c>
      <c r="AW331">
        <f>IF(AU331=AV331,VLOOKUP(B331,[1]Hoja2!$C$2:$AO$762,37,FALSE),IF(AV331&lt;2,VLOOKUP(B331,[1]Hoja2!$C$2:$AO$762,37,FALSE)))</f>
        <v>750.75000000000011</v>
      </c>
      <c r="AX331" t="str">
        <f>B331 &amp; COUNTIF(B$2:B331, B331)</f>
        <v>03BT8022131</v>
      </c>
      <c r="AY331" s="10">
        <f>VLOOKUP(AX331,[1]Hoja2!$B$2:$AO$762,38,FALSE)</f>
        <v>750.75000000000011</v>
      </c>
      <c r="AZ331" s="9">
        <f t="shared" ref="AZ331:AZ394" si="182">IF(AV331&gt;AU331,1,0)</f>
        <v>0</v>
      </c>
      <c r="BA331">
        <f>IF(Q331="NA",2,IF(OR(G331="INSTALACION NUEVA",G331="Mantenimiento preventivo"),3,IF(AND(AC331&lt;AH331,AL331&lt;&gt;1),4,IF(AY331&gt;AF331,1,0))))</f>
        <v>0</v>
      </c>
      <c r="BB331">
        <f>AE331-AJ331</f>
        <v>-0.15066666000000009</v>
      </c>
      <c r="BC331">
        <f>+_xlfn.IFS(Q331="NA",2,OR(G331="INSTALACION NUEVA",G331="Mantenimiento preventivo"),3,AND(AC331&lt;AH331,AL331&lt;&gt;1),4,AY331&gt;AF331,1,TRUE,0)</f>
        <v>0</v>
      </c>
    </row>
    <row r="332" spans="1:55" hidden="1" x14ac:dyDescent="0.25">
      <c r="A332">
        <v>69333</v>
      </c>
      <c r="B332" t="s">
        <v>125</v>
      </c>
      <c r="C332">
        <v>2019</v>
      </c>
      <c r="D332" t="s">
        <v>37</v>
      </c>
      <c r="E332" t="s">
        <v>38</v>
      </c>
      <c r="F332">
        <v>4</v>
      </c>
      <c r="G332" t="s">
        <v>44</v>
      </c>
      <c r="H332">
        <v>0</v>
      </c>
      <c r="I332" t="s">
        <v>54</v>
      </c>
      <c r="J332">
        <v>803</v>
      </c>
      <c r="K332">
        <v>1573</v>
      </c>
      <c r="L332">
        <v>0.2</v>
      </c>
      <c r="M332">
        <v>0.6</v>
      </c>
      <c r="N332">
        <v>0.8</v>
      </c>
      <c r="O332">
        <v>1.05</v>
      </c>
      <c r="P332">
        <v>1.1000000000000001</v>
      </c>
      <c r="Q332">
        <v>1.1499999999999999</v>
      </c>
      <c r="R332" t="s">
        <v>46</v>
      </c>
      <c r="S332">
        <v>4</v>
      </c>
      <c r="T332">
        <v>6</v>
      </c>
      <c r="U332" t="s">
        <v>47</v>
      </c>
      <c r="V332" t="s">
        <v>54</v>
      </c>
      <c r="W332" t="s">
        <v>59</v>
      </c>
      <c r="X332">
        <v>2019</v>
      </c>
      <c r="Y332" t="s">
        <v>37</v>
      </c>
      <c r="Z332" t="s">
        <v>38</v>
      </c>
      <c r="AA332">
        <v>5</v>
      </c>
      <c r="AB332">
        <v>0</v>
      </c>
      <c r="AC332">
        <v>2</v>
      </c>
      <c r="AD332">
        <v>0</v>
      </c>
      <c r="AE332">
        <v>0</v>
      </c>
      <c r="AF332">
        <v>1573</v>
      </c>
      <c r="AG332" s="2">
        <f>IFERROR(VLOOKUP(B332,[1]Hoja2!$C$1:$AM$841,37,FALSE),"n/a")</f>
        <v>1730.3000000000004</v>
      </c>
      <c r="AH332" s="10" t="e">
        <f>VLOOKUP(AX332,[1]Hoja2!$B$2:$AO$762,17,FALSE)</f>
        <v>#N/A</v>
      </c>
      <c r="AI332" s="10" t="e">
        <f>VLOOKUP(AX332,[1]Hoja2!$B$2:$AO$762,23,FALSE)</f>
        <v>#N/A</v>
      </c>
      <c r="AJ332" s="10" t="e">
        <f>VLOOKUP(AX332,[1]Hoja2!$B$2:$AO$762,28,FALSE)</f>
        <v>#N/A</v>
      </c>
      <c r="AK332" s="10" t="e">
        <f>VLOOKUP(AX332,[1]Hoja2!$B$2:$AO$762,19,FALSE)</f>
        <v>#N/A</v>
      </c>
      <c r="AL332" t="e">
        <f t="shared" si="173"/>
        <v>#N/A</v>
      </c>
      <c r="AM332" t="e">
        <f t="shared" si="174"/>
        <v>#N/A</v>
      </c>
      <c r="AN332" t="e">
        <f t="shared" si="175"/>
        <v>#N/A</v>
      </c>
      <c r="AO332" t="e">
        <f t="shared" si="176"/>
        <v>#N/A</v>
      </c>
      <c r="AP332" t="e">
        <f t="shared" si="177"/>
        <v>#N/A</v>
      </c>
      <c r="AQ332">
        <f t="shared" si="178"/>
        <v>1</v>
      </c>
      <c r="AR332">
        <f>+INDEX([1]Hoja2!$AM$2:$AM$841,MATCH(B332,[1]Hoja2!$C$2:$C$841,0))</f>
        <v>1730.3000000000004</v>
      </c>
      <c r="AS332" t="str">
        <f t="shared" ref="AS332:AS347" si="183">CONCATENATE(B332)</f>
        <v>0E2B646633</v>
      </c>
      <c r="AT332" s="2" t="s">
        <v>1007</v>
      </c>
      <c r="AU332" s="8">
        <f t="shared" si="172"/>
        <v>3</v>
      </c>
      <c r="AV332">
        <f>VLOOKUP(B332,[1]Hoja2!$C$2:$AO$762,39,FALSE)</f>
        <v>1</v>
      </c>
      <c r="AW332">
        <f>IF(AU332=AV332,VLOOKUP(B332,[1]Hoja2!$C$2:$AO$762,37,FALSE),IF(AV332&lt;2,VLOOKUP(B332,[1]Hoja2!$C$2:$AO$762,37,FALSE)))</f>
        <v>1730.3000000000004</v>
      </c>
      <c r="AX332" t="str">
        <f>B332 &amp; COUNTIF(B$2:B332, B332)</f>
        <v>0E2B6466332</v>
      </c>
      <c r="AY332" t="e">
        <f>VLOOKUP(AX332,[1]Hoja2!$B$2:$AO$762,38,FALSE)</f>
        <v>#N/A</v>
      </c>
      <c r="AZ332" s="9">
        <f t="shared" si="182"/>
        <v>0</v>
      </c>
    </row>
    <row r="333" spans="1:55" hidden="1" x14ac:dyDescent="0.25">
      <c r="A333">
        <v>69335</v>
      </c>
      <c r="B333" t="s">
        <v>284</v>
      </c>
      <c r="C333">
        <v>2019</v>
      </c>
      <c r="D333" t="s">
        <v>37</v>
      </c>
      <c r="E333" t="s">
        <v>38</v>
      </c>
      <c r="F333">
        <v>5</v>
      </c>
      <c r="G333" t="s">
        <v>44</v>
      </c>
      <c r="H333">
        <v>0</v>
      </c>
      <c r="I333" t="s">
        <v>45</v>
      </c>
      <c r="J333">
        <v>803</v>
      </c>
      <c r="K333">
        <v>1573</v>
      </c>
      <c r="L333">
        <v>0.2</v>
      </c>
      <c r="M333">
        <v>0.6</v>
      </c>
      <c r="N333">
        <v>0.8</v>
      </c>
      <c r="O333">
        <v>1.05</v>
      </c>
      <c r="P333">
        <v>1.1000000000000001</v>
      </c>
      <c r="Q333">
        <v>1.1499999999999999</v>
      </c>
      <c r="R333" t="s">
        <v>46</v>
      </c>
      <c r="S333">
        <v>4</v>
      </c>
      <c r="T333">
        <v>6</v>
      </c>
      <c r="U333" t="s">
        <v>47</v>
      </c>
      <c r="V333" t="s">
        <v>48</v>
      </c>
      <c r="W333" t="s">
        <v>59</v>
      </c>
      <c r="X333">
        <v>2019</v>
      </c>
      <c r="Y333" t="s">
        <v>37</v>
      </c>
      <c r="Z333" t="s">
        <v>38</v>
      </c>
      <c r="AA333">
        <v>5</v>
      </c>
      <c r="AB333">
        <v>0</v>
      </c>
      <c r="AC333">
        <v>8</v>
      </c>
      <c r="AD333">
        <v>0</v>
      </c>
      <c r="AE333">
        <v>0</v>
      </c>
      <c r="AF333">
        <v>1573</v>
      </c>
      <c r="AG333" s="2" t="str">
        <f>IFERROR(VLOOKUP(B333,[1]Hoja2!$C$1:$AM$841,37,FALSE),"n/a")</f>
        <v>n/a</v>
      </c>
      <c r="AH333" s="10" t="e">
        <f>VLOOKUP(AX333,[1]Hoja2!$B$2:$AO$762,17,FALSE)</f>
        <v>#N/A</v>
      </c>
      <c r="AI333" s="10" t="e">
        <f>VLOOKUP(AX333,[1]Hoja2!$B$2:$AO$762,23,FALSE)</f>
        <v>#N/A</v>
      </c>
      <c r="AJ333" s="10" t="e">
        <f>VLOOKUP(AX333,[1]Hoja2!$B$2:$AO$762,28,FALSE)</f>
        <v>#N/A</v>
      </c>
      <c r="AK333" s="10" t="e">
        <f>VLOOKUP(AX333,[1]Hoja2!$B$2:$AO$762,19,FALSE)</f>
        <v>#N/A</v>
      </c>
      <c r="AL333" t="e">
        <f t="shared" si="173"/>
        <v>#N/A</v>
      </c>
      <c r="AM333" t="e">
        <f t="shared" si="174"/>
        <v>#N/A</v>
      </c>
      <c r="AN333" t="e">
        <f t="shared" si="175"/>
        <v>#N/A</v>
      </c>
      <c r="AO333" t="e">
        <f t="shared" si="176"/>
        <v>#N/A</v>
      </c>
      <c r="AP333" t="e">
        <f t="shared" si="177"/>
        <v>#N/A</v>
      </c>
      <c r="AQ333" t="str">
        <f t="shared" si="178"/>
        <v>n/a</v>
      </c>
      <c r="AR333" t="e">
        <f>+INDEX([1]DETALLE!$AK$2:$AK$841,MATCH(B333,[1]DETALLE!$A$2:$A$841,0))</f>
        <v>#N/A</v>
      </c>
      <c r="AS333" t="str">
        <f t="shared" si="183"/>
        <v>0BG2951623</v>
      </c>
      <c r="AT333" s="2" t="str">
        <f>IF(IFERROR(VLOOKUP(AS333,[1]Hoja2!$C$1:$AM$841,37,FALSE),"n/a")&lt;&gt;"n/a","a","n/a")</f>
        <v>n/a</v>
      </c>
      <c r="AU333" s="8">
        <f t="shared" si="172"/>
        <v>4</v>
      </c>
      <c r="AV333" t="e">
        <f>VLOOKUP(B333,[1]Hoja2!$C$2:$AO$762,39,FALSE)</f>
        <v>#N/A</v>
      </c>
      <c r="AW333" t="e">
        <f>IF(AU333=AV333,VLOOKUP(B333,[1]Hoja2!$C$2:$AO$762,37,FALSE),IF(AV333&lt;2,VLOOKUP(B333,[1]Hoja2!$C$2:$AO$762,37,FALSE)))</f>
        <v>#N/A</v>
      </c>
      <c r="AX333" t="str">
        <f>B333 &amp; COUNTIF(B$2:B333, B333)</f>
        <v>0BG29516231</v>
      </c>
      <c r="AY333" t="e">
        <f>VLOOKUP(AX333,[1]Hoja2!$B$2:$AO$762,38,FALSE)</f>
        <v>#N/A</v>
      </c>
      <c r="AZ333" s="9" t="e">
        <f t="shared" si="182"/>
        <v>#N/A</v>
      </c>
    </row>
    <row r="334" spans="1:55" hidden="1" x14ac:dyDescent="0.25">
      <c r="A334">
        <v>69353</v>
      </c>
      <c r="B334" t="s">
        <v>793</v>
      </c>
      <c r="C334">
        <v>2019</v>
      </c>
      <c r="D334" t="s">
        <v>37</v>
      </c>
      <c r="E334" t="s">
        <v>38</v>
      </c>
      <c r="F334">
        <v>5</v>
      </c>
      <c r="G334" t="s">
        <v>44</v>
      </c>
      <c r="H334">
        <v>0</v>
      </c>
      <c r="J334" t="s">
        <v>33</v>
      </c>
      <c r="K334" t="s">
        <v>33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S334" t="s">
        <v>33</v>
      </c>
      <c r="T334" t="s">
        <v>33</v>
      </c>
      <c r="V334" t="s">
        <v>34</v>
      </c>
      <c r="W334" t="s">
        <v>50</v>
      </c>
      <c r="X334">
        <v>2019</v>
      </c>
      <c r="Y334" t="s">
        <v>37</v>
      </c>
      <c r="Z334" t="s">
        <v>38</v>
      </c>
      <c r="AA334">
        <v>5</v>
      </c>
      <c r="AB334" t="s">
        <v>33</v>
      </c>
      <c r="AC334">
        <v>0</v>
      </c>
      <c r="AD334">
        <v>0</v>
      </c>
      <c r="AE334">
        <v>0</v>
      </c>
      <c r="AF334">
        <v>0</v>
      </c>
      <c r="AG334" s="2" t="str">
        <f>IFERROR(VLOOKUP(B334,[1]Hoja2!$C$1:$AM$841,37,FALSE),"n/a")</f>
        <v>n/a</v>
      </c>
      <c r="AH334" s="10" t="e">
        <f>VLOOKUP(AX334,[1]Hoja2!$B$2:$AO$762,17,FALSE)</f>
        <v>#N/A</v>
      </c>
      <c r="AI334" s="10" t="e">
        <f>VLOOKUP(AX334,[1]Hoja2!$B$2:$AO$762,23,FALSE)</f>
        <v>#N/A</v>
      </c>
      <c r="AJ334" s="10" t="e">
        <f>VLOOKUP(AX334,[1]Hoja2!$B$2:$AO$762,28,FALSE)</f>
        <v>#N/A</v>
      </c>
      <c r="AK334" s="10" t="e">
        <f>VLOOKUP(AX334,[1]Hoja2!$B$2:$AO$762,19,FALSE)</f>
        <v>#N/A</v>
      </c>
      <c r="AL334" t="e">
        <f t="shared" si="173"/>
        <v>#N/A</v>
      </c>
      <c r="AM334" t="e">
        <f t="shared" si="174"/>
        <v>#N/A</v>
      </c>
      <c r="AN334" t="e">
        <f t="shared" si="175"/>
        <v>#N/A</v>
      </c>
      <c r="AO334" t="e">
        <f t="shared" si="176"/>
        <v>#N/A</v>
      </c>
      <c r="AP334" t="e">
        <f t="shared" si="177"/>
        <v>#N/A</v>
      </c>
      <c r="AQ334" t="str">
        <f t="shared" si="178"/>
        <v>n/a</v>
      </c>
      <c r="AR334" t="e">
        <f>+INDEX([1]DETALLE!$AK$2:$AK$841,MATCH(B334,[1]DETALLE!$A$2:$A$841,0))</f>
        <v>#N/A</v>
      </c>
      <c r="AS334" t="str">
        <f t="shared" si="183"/>
        <v>09HB331865</v>
      </c>
      <c r="AT334" s="2" t="str">
        <f>IF(IFERROR(VLOOKUP(AS334,[1]Hoja2!$C$1:$AM$841,37,FALSE),"n/a")&lt;&gt;"n/a","a","n/a")</f>
        <v>n/a</v>
      </c>
      <c r="AU334" s="8">
        <f t="shared" si="172"/>
        <v>1</v>
      </c>
      <c r="AV334" t="e">
        <f>VLOOKUP(B334,[1]Hoja2!$C$2:$AO$762,39,FALSE)</f>
        <v>#N/A</v>
      </c>
      <c r="AW334" t="e">
        <f>IF(AU334=AV334,VLOOKUP(B334,[1]Hoja2!$C$2:$AO$762,37,FALSE),IF(AV334&lt;2,VLOOKUP(B334,[1]Hoja2!$C$2:$AO$762,37,FALSE)))</f>
        <v>#N/A</v>
      </c>
      <c r="AX334" t="str">
        <f>B334 &amp; COUNTIF(B$2:B334, B334)</f>
        <v>09HB3318651</v>
      </c>
      <c r="AY334" t="e">
        <f>VLOOKUP(AX334,[1]Hoja2!$B$2:$AO$762,38,FALSE)</f>
        <v>#N/A</v>
      </c>
      <c r="AZ334" s="9" t="e">
        <f t="shared" si="182"/>
        <v>#N/A</v>
      </c>
    </row>
    <row r="335" spans="1:55" hidden="1" x14ac:dyDescent="0.25">
      <c r="A335">
        <v>69357</v>
      </c>
      <c r="B335" t="s">
        <v>310</v>
      </c>
      <c r="C335">
        <v>2019</v>
      </c>
      <c r="D335" t="s">
        <v>37</v>
      </c>
      <c r="E335" t="s">
        <v>38</v>
      </c>
      <c r="F335">
        <v>5</v>
      </c>
      <c r="G335" t="s">
        <v>44</v>
      </c>
      <c r="H335">
        <v>0</v>
      </c>
      <c r="I335" t="s">
        <v>58</v>
      </c>
      <c r="J335">
        <v>655</v>
      </c>
      <c r="K335">
        <v>1365</v>
      </c>
      <c r="L335">
        <v>0</v>
      </c>
      <c r="M335">
        <v>0</v>
      </c>
      <c r="N335">
        <v>0.6</v>
      </c>
      <c r="O335">
        <v>0.8</v>
      </c>
      <c r="P335">
        <v>1.05</v>
      </c>
      <c r="Q335">
        <v>1.1000000000000001</v>
      </c>
      <c r="R335" t="s">
        <v>46</v>
      </c>
      <c r="S335">
        <v>5</v>
      </c>
      <c r="T335">
        <v>9</v>
      </c>
      <c r="U335" t="s">
        <v>47</v>
      </c>
      <c r="V335" t="s">
        <v>58</v>
      </c>
      <c r="W335" t="s">
        <v>42</v>
      </c>
      <c r="X335">
        <v>2019</v>
      </c>
      <c r="Y335" t="s">
        <v>37</v>
      </c>
      <c r="Z335" t="s">
        <v>38</v>
      </c>
      <c r="AA335">
        <v>15</v>
      </c>
      <c r="AB335">
        <v>0</v>
      </c>
      <c r="AC335">
        <v>115</v>
      </c>
      <c r="AD335">
        <v>0</v>
      </c>
      <c r="AE335">
        <v>0</v>
      </c>
      <c r="AF335">
        <v>1365</v>
      </c>
      <c r="AG335" s="2" t="str">
        <f>IFERROR(VLOOKUP(B335,[1]Hoja2!$C$1:$AM$841,37,FALSE),"n/a")</f>
        <v>n/a</v>
      </c>
      <c r="AH335" s="10" t="e">
        <f>VLOOKUP(AX335,[1]Hoja2!$B$2:$AO$762,17,FALSE)</f>
        <v>#N/A</v>
      </c>
      <c r="AI335" s="10" t="e">
        <f>VLOOKUP(AX335,[1]Hoja2!$B$2:$AO$762,23,FALSE)</f>
        <v>#N/A</v>
      </c>
      <c r="AJ335" s="10" t="e">
        <f>VLOOKUP(AX335,[1]Hoja2!$B$2:$AO$762,28,FALSE)</f>
        <v>#N/A</v>
      </c>
      <c r="AK335" s="10" t="e">
        <f>VLOOKUP(AX335,[1]Hoja2!$B$2:$AO$762,19,FALSE)</f>
        <v>#N/A</v>
      </c>
      <c r="AL335" t="e">
        <f t="shared" si="173"/>
        <v>#N/A</v>
      </c>
      <c r="AM335" t="e">
        <f t="shared" si="174"/>
        <v>#N/A</v>
      </c>
      <c r="AN335" t="e">
        <f t="shared" si="175"/>
        <v>#N/A</v>
      </c>
      <c r="AO335" t="e">
        <f t="shared" si="176"/>
        <v>#N/A</v>
      </c>
      <c r="AP335" t="e">
        <f t="shared" si="177"/>
        <v>#N/A</v>
      </c>
      <c r="AQ335" t="str">
        <f t="shared" si="178"/>
        <v>n/a</v>
      </c>
      <c r="AR335" t="e">
        <f>+INDEX([1]DETALLE!$AK$2:$AK$841,MATCH(B335,[1]DETALLE!$A$2:$A$841,0))</f>
        <v>#N/A</v>
      </c>
      <c r="AS335" t="str">
        <f t="shared" si="183"/>
        <v>0XEL557426</v>
      </c>
      <c r="AT335" s="2" t="str">
        <f>IF(IFERROR(VLOOKUP(AS335,[1]Hoja2!$C$1:$AM$841,37,FALSE),"n/a")&lt;&gt;"n/a","a","n/a")</f>
        <v>n/a</v>
      </c>
      <c r="AU335" s="8">
        <f t="shared" si="172"/>
        <v>1</v>
      </c>
      <c r="AV335" t="e">
        <f>VLOOKUP(B335,[1]Hoja2!$C$2:$AO$762,39,FALSE)</f>
        <v>#N/A</v>
      </c>
      <c r="AW335" t="e">
        <f>IF(AU335=AV335,VLOOKUP(B335,[1]Hoja2!$C$2:$AO$762,37,FALSE),IF(AV335&lt;2,VLOOKUP(B335,[1]Hoja2!$C$2:$AO$762,37,FALSE)))</f>
        <v>#N/A</v>
      </c>
      <c r="AX335" t="str">
        <f>B335 &amp; COUNTIF(B$2:B335, B335)</f>
        <v>0XEL5574261</v>
      </c>
      <c r="AY335" t="e">
        <f>VLOOKUP(AX335,[1]Hoja2!$B$2:$AO$762,38,FALSE)</f>
        <v>#N/A</v>
      </c>
      <c r="AZ335" s="9" t="e">
        <f t="shared" si="182"/>
        <v>#N/A</v>
      </c>
    </row>
    <row r="336" spans="1:55" hidden="1" x14ac:dyDescent="0.25">
      <c r="A336">
        <v>69358</v>
      </c>
      <c r="B336" t="s">
        <v>283</v>
      </c>
      <c r="C336">
        <v>2019</v>
      </c>
      <c r="D336" t="s">
        <v>37</v>
      </c>
      <c r="E336" t="s">
        <v>38</v>
      </c>
      <c r="F336">
        <v>5</v>
      </c>
      <c r="G336" t="s">
        <v>44</v>
      </c>
      <c r="H336">
        <v>0</v>
      </c>
      <c r="I336" t="s">
        <v>45</v>
      </c>
      <c r="J336">
        <v>803</v>
      </c>
      <c r="K336">
        <v>1573</v>
      </c>
      <c r="L336">
        <v>0.2</v>
      </c>
      <c r="M336">
        <v>0.6</v>
      </c>
      <c r="N336">
        <v>0.8</v>
      </c>
      <c r="O336">
        <v>1.05</v>
      </c>
      <c r="P336">
        <v>1.1000000000000001</v>
      </c>
      <c r="Q336">
        <v>1.1499999999999999</v>
      </c>
      <c r="R336" t="s">
        <v>46</v>
      </c>
      <c r="S336">
        <v>4</v>
      </c>
      <c r="T336">
        <v>6</v>
      </c>
      <c r="U336" t="s">
        <v>47</v>
      </c>
      <c r="V336" t="s">
        <v>48</v>
      </c>
      <c r="W336" t="s">
        <v>42</v>
      </c>
      <c r="X336">
        <v>2019</v>
      </c>
      <c r="Y336" t="s">
        <v>37</v>
      </c>
      <c r="Z336" t="s">
        <v>38</v>
      </c>
      <c r="AA336">
        <v>15</v>
      </c>
      <c r="AB336">
        <v>0</v>
      </c>
      <c r="AC336">
        <v>10</v>
      </c>
      <c r="AD336">
        <v>0</v>
      </c>
      <c r="AE336">
        <v>0</v>
      </c>
      <c r="AF336">
        <v>1573</v>
      </c>
      <c r="AG336" s="2" t="str">
        <f>IFERROR(VLOOKUP(B336,[1]Hoja2!$C$1:$AM$841,37,FALSE),"n/a")</f>
        <v>n/a</v>
      </c>
      <c r="AH336" s="10" t="e">
        <f>VLOOKUP(AX336,[1]Hoja2!$B$2:$AO$762,17,FALSE)</f>
        <v>#N/A</v>
      </c>
      <c r="AI336" s="10" t="e">
        <f>VLOOKUP(AX336,[1]Hoja2!$B$2:$AO$762,23,FALSE)</f>
        <v>#N/A</v>
      </c>
      <c r="AJ336" s="10" t="e">
        <f>VLOOKUP(AX336,[1]Hoja2!$B$2:$AO$762,28,FALSE)</f>
        <v>#N/A</v>
      </c>
      <c r="AK336" s="10" t="e">
        <f>VLOOKUP(AX336,[1]Hoja2!$B$2:$AO$762,19,FALSE)</f>
        <v>#N/A</v>
      </c>
      <c r="AL336" t="e">
        <f t="shared" si="173"/>
        <v>#N/A</v>
      </c>
      <c r="AM336" t="e">
        <f t="shared" si="174"/>
        <v>#N/A</v>
      </c>
      <c r="AN336" t="e">
        <f t="shared" si="175"/>
        <v>#N/A</v>
      </c>
      <c r="AO336" t="e">
        <f t="shared" si="176"/>
        <v>#N/A</v>
      </c>
      <c r="AP336" t="e">
        <f t="shared" si="177"/>
        <v>#N/A</v>
      </c>
      <c r="AQ336" t="str">
        <f t="shared" si="178"/>
        <v>n/a</v>
      </c>
      <c r="AR336" t="e">
        <f>+INDEX([1]DETALLE!$AK$2:$AK$841,MATCH(B336,[1]DETALLE!$A$2:$A$841,0))</f>
        <v>#N/A</v>
      </c>
      <c r="AS336" t="str">
        <f t="shared" si="183"/>
        <v>0BG2951597</v>
      </c>
      <c r="AT336" s="2" t="str">
        <f>IF(IFERROR(VLOOKUP(AS336,[1]Hoja2!$C$1:$AM$841,37,FALSE),"n/a")&lt;&gt;"n/a","a","n/a")</f>
        <v>n/a</v>
      </c>
      <c r="AU336" s="8">
        <f t="shared" si="172"/>
        <v>1</v>
      </c>
      <c r="AV336" t="e">
        <f>VLOOKUP(B336,[1]Hoja2!$C$2:$AO$762,39,FALSE)</f>
        <v>#N/A</v>
      </c>
      <c r="AW336" t="e">
        <f>IF(AU336=AV336,VLOOKUP(B336,[1]Hoja2!$C$2:$AO$762,37,FALSE),IF(AV336&lt;2,VLOOKUP(B336,[1]Hoja2!$C$2:$AO$762,37,FALSE)))</f>
        <v>#N/A</v>
      </c>
      <c r="AX336" t="str">
        <f>B336 &amp; COUNTIF(B$2:B336, B336)</f>
        <v>0BG29515971</v>
      </c>
      <c r="AY336" t="e">
        <f>VLOOKUP(AX336,[1]Hoja2!$B$2:$AO$762,38,FALSE)</f>
        <v>#N/A</v>
      </c>
      <c r="AZ336" s="9" t="e">
        <f t="shared" si="182"/>
        <v>#N/A</v>
      </c>
    </row>
    <row r="337" spans="1:55" hidden="1" x14ac:dyDescent="0.25">
      <c r="A337">
        <v>69359</v>
      </c>
      <c r="B337" t="s">
        <v>226</v>
      </c>
      <c r="C337">
        <v>2019</v>
      </c>
      <c r="D337" t="s">
        <v>37</v>
      </c>
      <c r="E337" t="s">
        <v>38</v>
      </c>
      <c r="F337">
        <v>5</v>
      </c>
      <c r="G337" t="s">
        <v>44</v>
      </c>
      <c r="H337">
        <v>0</v>
      </c>
      <c r="I337" t="s">
        <v>54</v>
      </c>
      <c r="J337">
        <v>803</v>
      </c>
      <c r="K337">
        <v>1573</v>
      </c>
      <c r="L337">
        <v>0.2</v>
      </c>
      <c r="M337">
        <v>0.6</v>
      </c>
      <c r="N337">
        <v>0.8</v>
      </c>
      <c r="O337">
        <v>1.05</v>
      </c>
      <c r="P337">
        <v>1.1000000000000001</v>
      </c>
      <c r="Q337">
        <v>1.1499999999999999</v>
      </c>
      <c r="R337" t="s">
        <v>46</v>
      </c>
      <c r="S337">
        <v>4</v>
      </c>
      <c r="T337">
        <v>6</v>
      </c>
      <c r="U337" t="s">
        <v>47</v>
      </c>
      <c r="V337" t="s">
        <v>54</v>
      </c>
      <c r="W337" t="s">
        <v>42</v>
      </c>
      <c r="X337">
        <v>2019</v>
      </c>
      <c r="Y337" t="s">
        <v>37</v>
      </c>
      <c r="Z337" t="s">
        <v>38</v>
      </c>
      <c r="AA337">
        <v>15</v>
      </c>
      <c r="AB337">
        <v>0</v>
      </c>
      <c r="AC337">
        <v>2</v>
      </c>
      <c r="AD337">
        <v>0</v>
      </c>
      <c r="AE337">
        <v>0</v>
      </c>
      <c r="AF337">
        <v>1573</v>
      </c>
      <c r="AG337" s="2">
        <f>IFERROR(VLOOKUP(B337,[1]Hoja2!$C$1:$AM$841,37,FALSE),"n/a")</f>
        <v>1808.95</v>
      </c>
      <c r="AH337" s="10" t="e">
        <f>VLOOKUP(AX337,[1]Hoja2!$B$2:$AO$762,17,FALSE)</f>
        <v>#N/A</v>
      </c>
      <c r="AI337" s="10" t="e">
        <f>VLOOKUP(AX337,[1]Hoja2!$B$2:$AO$762,23,FALSE)</f>
        <v>#N/A</v>
      </c>
      <c r="AJ337" s="10" t="e">
        <f>VLOOKUP(AX337,[1]Hoja2!$B$2:$AO$762,28,FALSE)</f>
        <v>#N/A</v>
      </c>
      <c r="AK337" s="10" t="e">
        <f>VLOOKUP(AX337,[1]Hoja2!$B$2:$AO$762,19,FALSE)</f>
        <v>#N/A</v>
      </c>
      <c r="AL337" t="e">
        <f t="shared" si="173"/>
        <v>#N/A</v>
      </c>
      <c r="AM337" t="e">
        <f t="shared" si="174"/>
        <v>#N/A</v>
      </c>
      <c r="AN337" t="e">
        <f t="shared" si="175"/>
        <v>#N/A</v>
      </c>
      <c r="AO337" t="e">
        <f t="shared" si="176"/>
        <v>#N/A</v>
      </c>
      <c r="AP337" t="e">
        <f t="shared" si="177"/>
        <v>#N/A</v>
      </c>
      <c r="AQ337">
        <f t="shared" si="178"/>
        <v>1</v>
      </c>
      <c r="AR337">
        <f>+INDEX([1]Hoja2!$AM$2:$AM$841,MATCH(B337,[1]Hoja2!$C$2:$C$841,0))</f>
        <v>1808.95</v>
      </c>
      <c r="AS337" t="str">
        <f t="shared" si="183"/>
        <v>0XPN546686</v>
      </c>
      <c r="AT337" s="2">
        <f>IF(COUNTIF(AS337:AS1557,AS337)&lt;2,IFERROR(VLOOKUP(AS337,[1]Hoja2!$C$1:$AM$841,37,FALSE),"n/a"),"b")</f>
        <v>1808.95</v>
      </c>
      <c r="AU337" s="8">
        <f t="shared" si="172"/>
        <v>2</v>
      </c>
      <c r="AV337">
        <f>VLOOKUP(B337,[1]Hoja2!$C$2:$AO$762,39,FALSE)</f>
        <v>1</v>
      </c>
      <c r="AW337">
        <f>IF(AU337=AV337,VLOOKUP(B337,[1]Hoja2!$C$2:$AO$762,37,FALSE),IF(AV337&lt;2,VLOOKUP(B337,[1]Hoja2!$C$2:$AO$762,37,FALSE)))</f>
        <v>1808.95</v>
      </c>
      <c r="AX337" t="str">
        <f>B337 &amp; COUNTIF(B$2:B337, B337)</f>
        <v>0XPN5466862</v>
      </c>
      <c r="AY337" t="e">
        <f>VLOOKUP(AX337,[1]Hoja2!$B$2:$AO$762,38,FALSE)</f>
        <v>#N/A</v>
      </c>
      <c r="AZ337" s="9">
        <f t="shared" si="182"/>
        <v>0</v>
      </c>
    </row>
    <row r="338" spans="1:55" hidden="1" x14ac:dyDescent="0.25">
      <c r="A338">
        <v>69360</v>
      </c>
      <c r="B338" t="s">
        <v>268</v>
      </c>
      <c r="C338">
        <v>2019</v>
      </c>
      <c r="D338" t="s">
        <v>37</v>
      </c>
      <c r="E338" t="s">
        <v>38</v>
      </c>
      <c r="F338">
        <v>5</v>
      </c>
      <c r="G338" t="s">
        <v>44</v>
      </c>
      <c r="H338">
        <v>0</v>
      </c>
      <c r="I338" t="s">
        <v>91</v>
      </c>
      <c r="J338">
        <v>803</v>
      </c>
      <c r="K338">
        <v>1573</v>
      </c>
      <c r="L338">
        <v>0.2</v>
      </c>
      <c r="M338">
        <v>0.6</v>
      </c>
      <c r="N338">
        <v>0.8</v>
      </c>
      <c r="O338">
        <v>1.05</v>
      </c>
      <c r="P338">
        <v>1.1000000000000001</v>
      </c>
      <c r="Q338">
        <v>1.1499999999999999</v>
      </c>
      <c r="R338" t="s">
        <v>46</v>
      </c>
      <c r="S338">
        <v>4</v>
      </c>
      <c r="T338">
        <v>6</v>
      </c>
      <c r="U338" t="s">
        <v>47</v>
      </c>
      <c r="V338" t="s">
        <v>91</v>
      </c>
      <c r="W338" t="s">
        <v>42</v>
      </c>
      <c r="X338">
        <v>2019</v>
      </c>
      <c r="Y338" t="s">
        <v>37</v>
      </c>
      <c r="Z338" t="s">
        <v>38</v>
      </c>
      <c r="AA338">
        <v>10</v>
      </c>
      <c r="AB338">
        <v>0</v>
      </c>
      <c r="AC338">
        <v>31</v>
      </c>
      <c r="AD338">
        <v>0</v>
      </c>
      <c r="AE338">
        <v>0</v>
      </c>
      <c r="AF338">
        <v>1573</v>
      </c>
      <c r="AG338" s="2" t="str">
        <f>IFERROR(VLOOKUP(B338,[1]Hoja2!$C$1:$AM$841,37,FALSE),"n/a")</f>
        <v>n/a</v>
      </c>
      <c r="AH338" s="10" t="e">
        <f>VLOOKUP(AX338,[1]Hoja2!$B$2:$AO$762,17,FALSE)</f>
        <v>#N/A</v>
      </c>
      <c r="AI338" s="10" t="e">
        <f>VLOOKUP(AX338,[1]Hoja2!$B$2:$AO$762,23,FALSE)</f>
        <v>#N/A</v>
      </c>
      <c r="AJ338" s="10" t="e">
        <f>VLOOKUP(AX338,[1]Hoja2!$B$2:$AO$762,28,FALSE)</f>
        <v>#N/A</v>
      </c>
      <c r="AK338" s="10" t="e">
        <f>VLOOKUP(AX338,[1]Hoja2!$B$2:$AO$762,19,FALSE)</f>
        <v>#N/A</v>
      </c>
      <c r="AL338" t="e">
        <f t="shared" si="173"/>
        <v>#N/A</v>
      </c>
      <c r="AM338" t="e">
        <f t="shared" si="174"/>
        <v>#N/A</v>
      </c>
      <c r="AN338" t="e">
        <f t="shared" si="175"/>
        <v>#N/A</v>
      </c>
      <c r="AO338" t="e">
        <f t="shared" si="176"/>
        <v>#N/A</v>
      </c>
      <c r="AP338" t="e">
        <f t="shared" si="177"/>
        <v>#N/A</v>
      </c>
      <c r="AQ338" t="str">
        <f t="shared" si="178"/>
        <v>n/a</v>
      </c>
      <c r="AR338" t="e">
        <f>+INDEX([1]DETALLE!$AK$2:$AK$841,MATCH(B338,[1]DETALLE!$A$2:$A$841,0))</f>
        <v>#N/A</v>
      </c>
      <c r="AS338" t="str">
        <f t="shared" si="183"/>
        <v>0A1H020596</v>
      </c>
      <c r="AT338" s="2" t="str">
        <f>IF(IFERROR(VLOOKUP(AS338,[1]Hoja2!$C$1:$AM$841,37,FALSE),"n/a")&lt;&gt;"n/a","a","n/a")</f>
        <v>n/a</v>
      </c>
      <c r="AU338" s="8">
        <f t="shared" si="172"/>
        <v>1</v>
      </c>
      <c r="AV338" t="e">
        <f>VLOOKUP(B338,[1]Hoja2!$C$2:$AO$762,39,FALSE)</f>
        <v>#N/A</v>
      </c>
      <c r="AW338" t="e">
        <f>IF(AU338=AV338,VLOOKUP(B338,[1]Hoja2!$C$2:$AO$762,37,FALSE),IF(AV338&lt;2,VLOOKUP(B338,[1]Hoja2!$C$2:$AO$762,37,FALSE)))</f>
        <v>#N/A</v>
      </c>
      <c r="AX338" t="str">
        <f>B338 &amp; COUNTIF(B$2:B338, B338)</f>
        <v>0A1H0205961</v>
      </c>
      <c r="AY338" t="e">
        <f>VLOOKUP(AX338,[1]Hoja2!$B$2:$AO$762,38,FALSE)</f>
        <v>#N/A</v>
      </c>
      <c r="AZ338" s="9" t="e">
        <f t="shared" si="182"/>
        <v>#N/A</v>
      </c>
    </row>
    <row r="339" spans="1:55" hidden="1" x14ac:dyDescent="0.25">
      <c r="A339">
        <v>69361</v>
      </c>
      <c r="B339" t="s">
        <v>267</v>
      </c>
      <c r="C339">
        <v>2019</v>
      </c>
      <c r="D339" t="s">
        <v>37</v>
      </c>
      <c r="E339" t="s">
        <v>38</v>
      </c>
      <c r="F339">
        <v>5</v>
      </c>
      <c r="G339" t="s">
        <v>44</v>
      </c>
      <c r="H339">
        <v>0</v>
      </c>
      <c r="I339" t="s">
        <v>91</v>
      </c>
      <c r="J339">
        <v>803</v>
      </c>
      <c r="K339">
        <v>1573</v>
      </c>
      <c r="L339">
        <v>0.2</v>
      </c>
      <c r="M339">
        <v>0.6</v>
      </c>
      <c r="N339">
        <v>0.8</v>
      </c>
      <c r="O339">
        <v>1.05</v>
      </c>
      <c r="P339">
        <v>1.1000000000000001</v>
      </c>
      <c r="Q339">
        <v>1.1499999999999999</v>
      </c>
      <c r="R339" t="s">
        <v>46</v>
      </c>
      <c r="S339">
        <v>4</v>
      </c>
      <c r="T339">
        <v>6</v>
      </c>
      <c r="U339" t="s">
        <v>47</v>
      </c>
      <c r="V339" t="s">
        <v>91</v>
      </c>
      <c r="W339" t="s">
        <v>42</v>
      </c>
      <c r="X339">
        <v>2019</v>
      </c>
      <c r="Y339" t="s">
        <v>37</v>
      </c>
      <c r="Z339" t="s">
        <v>38</v>
      </c>
      <c r="AA339">
        <v>22</v>
      </c>
      <c r="AB339">
        <v>0</v>
      </c>
      <c r="AC339">
        <v>151</v>
      </c>
      <c r="AD339">
        <v>0</v>
      </c>
      <c r="AE339">
        <v>0</v>
      </c>
      <c r="AF339">
        <v>1573</v>
      </c>
      <c r="AG339" s="2" t="str">
        <f>IFERROR(VLOOKUP(B339,[1]Hoja2!$C$1:$AM$841,37,FALSE),"n/a")</f>
        <v>n/a</v>
      </c>
      <c r="AH339" s="10" t="e">
        <f>VLOOKUP(AX339,[1]Hoja2!$B$2:$AO$762,17,FALSE)</f>
        <v>#N/A</v>
      </c>
      <c r="AI339" s="10" t="e">
        <f>VLOOKUP(AX339,[1]Hoja2!$B$2:$AO$762,23,FALSE)</f>
        <v>#N/A</v>
      </c>
      <c r="AJ339" s="10" t="e">
        <f>VLOOKUP(AX339,[1]Hoja2!$B$2:$AO$762,28,FALSE)</f>
        <v>#N/A</v>
      </c>
      <c r="AK339" s="10" t="e">
        <f>VLOOKUP(AX339,[1]Hoja2!$B$2:$AO$762,19,FALSE)</f>
        <v>#N/A</v>
      </c>
      <c r="AL339" t="e">
        <f t="shared" si="173"/>
        <v>#N/A</v>
      </c>
      <c r="AM339" t="e">
        <f t="shared" si="174"/>
        <v>#N/A</v>
      </c>
      <c r="AN339" t="e">
        <f t="shared" si="175"/>
        <v>#N/A</v>
      </c>
      <c r="AO339" t="e">
        <f t="shared" si="176"/>
        <v>#N/A</v>
      </c>
      <c r="AP339" t="e">
        <f t="shared" si="177"/>
        <v>#N/A</v>
      </c>
      <c r="AQ339" t="str">
        <f t="shared" si="178"/>
        <v>n/a</v>
      </c>
      <c r="AR339" t="e">
        <f>+INDEX([1]DETALLE!$AK$2:$AK$841,MATCH(B339,[1]DETALLE!$A$2:$A$841,0))</f>
        <v>#N/A</v>
      </c>
      <c r="AS339" t="str">
        <f t="shared" si="183"/>
        <v>0A1H020586</v>
      </c>
      <c r="AT339" s="2" t="str">
        <f>IF(IFERROR(VLOOKUP(AS339,[1]Hoja2!$C$1:$AM$841,37,FALSE),"n/a")&lt;&gt;"n/a","a","n/a")</f>
        <v>n/a</v>
      </c>
      <c r="AU339" s="8">
        <f t="shared" si="172"/>
        <v>1</v>
      </c>
      <c r="AV339" t="e">
        <f>VLOOKUP(B339,[1]Hoja2!$C$2:$AO$762,39,FALSE)</f>
        <v>#N/A</v>
      </c>
      <c r="AW339" t="e">
        <f>IF(AU339=AV339,VLOOKUP(B339,[1]Hoja2!$C$2:$AO$762,37,FALSE),IF(AV339&lt;2,VLOOKUP(B339,[1]Hoja2!$C$2:$AO$762,37,FALSE)))</f>
        <v>#N/A</v>
      </c>
      <c r="AX339" t="str">
        <f>B339 &amp; COUNTIF(B$2:B339, B339)</f>
        <v>0A1H0205861</v>
      </c>
      <c r="AY339" t="e">
        <f>VLOOKUP(AX339,[1]Hoja2!$B$2:$AO$762,38,FALSE)</f>
        <v>#N/A</v>
      </c>
      <c r="AZ339" s="9" t="e">
        <f t="shared" si="182"/>
        <v>#N/A</v>
      </c>
    </row>
    <row r="340" spans="1:55" hidden="1" x14ac:dyDescent="0.25">
      <c r="A340">
        <v>69362</v>
      </c>
      <c r="B340" t="s">
        <v>293</v>
      </c>
      <c r="C340">
        <v>2019</v>
      </c>
      <c r="D340" t="s">
        <v>37</v>
      </c>
      <c r="E340" t="s">
        <v>38</v>
      </c>
      <c r="F340">
        <v>5</v>
      </c>
      <c r="G340" t="s">
        <v>44</v>
      </c>
      <c r="H340">
        <v>0</v>
      </c>
      <c r="I340" t="s">
        <v>58</v>
      </c>
      <c r="J340">
        <v>655</v>
      </c>
      <c r="K340">
        <v>1365</v>
      </c>
      <c r="L340">
        <v>0</v>
      </c>
      <c r="M340">
        <v>0</v>
      </c>
      <c r="N340">
        <v>0.6</v>
      </c>
      <c r="O340">
        <v>0.8</v>
      </c>
      <c r="P340">
        <v>1.05</v>
      </c>
      <c r="Q340">
        <v>1.1000000000000001</v>
      </c>
      <c r="R340" t="s">
        <v>46</v>
      </c>
      <c r="S340">
        <v>5</v>
      </c>
      <c r="T340">
        <v>9</v>
      </c>
      <c r="U340" t="s">
        <v>47</v>
      </c>
      <c r="V340" t="s">
        <v>58</v>
      </c>
      <c r="W340" t="s">
        <v>42</v>
      </c>
      <c r="X340">
        <v>2019</v>
      </c>
      <c r="Y340" t="s">
        <v>37</v>
      </c>
      <c r="Z340" t="s">
        <v>38</v>
      </c>
      <c r="AA340">
        <v>11</v>
      </c>
      <c r="AB340">
        <v>0</v>
      </c>
      <c r="AC340">
        <v>66</v>
      </c>
      <c r="AD340">
        <v>0</v>
      </c>
      <c r="AE340">
        <v>0</v>
      </c>
      <c r="AF340">
        <v>1365</v>
      </c>
      <c r="AG340" s="2" t="str">
        <f>IFERROR(VLOOKUP(B340,[1]Hoja2!$C$1:$AM$841,37,FALSE),"n/a")</f>
        <v>n/a</v>
      </c>
      <c r="AH340" s="10" t="e">
        <f>VLOOKUP(AX340,[1]Hoja2!$B$2:$AO$762,17,FALSE)</f>
        <v>#N/A</v>
      </c>
      <c r="AI340" s="10" t="e">
        <f>VLOOKUP(AX340,[1]Hoja2!$B$2:$AO$762,23,FALSE)</f>
        <v>#N/A</v>
      </c>
      <c r="AJ340" s="10" t="e">
        <f>VLOOKUP(AX340,[1]Hoja2!$B$2:$AO$762,28,FALSE)</f>
        <v>#N/A</v>
      </c>
      <c r="AK340" s="10" t="e">
        <f>VLOOKUP(AX340,[1]Hoja2!$B$2:$AO$762,19,FALSE)</f>
        <v>#N/A</v>
      </c>
      <c r="AL340" t="e">
        <f t="shared" si="173"/>
        <v>#N/A</v>
      </c>
      <c r="AM340" t="e">
        <f t="shared" si="174"/>
        <v>#N/A</v>
      </c>
      <c r="AN340" t="e">
        <f t="shared" si="175"/>
        <v>#N/A</v>
      </c>
      <c r="AO340" t="e">
        <f t="shared" si="176"/>
        <v>#N/A</v>
      </c>
      <c r="AP340" t="e">
        <f t="shared" si="177"/>
        <v>#N/A</v>
      </c>
      <c r="AQ340" t="str">
        <f t="shared" si="178"/>
        <v>n/a</v>
      </c>
      <c r="AR340" t="e">
        <f>+INDEX([1]DETALLE!$AK$2:$AK$841,MATCH(B340,[1]DETALLE!$A$2:$A$841,0))</f>
        <v>#N/A</v>
      </c>
      <c r="AS340" t="str">
        <f t="shared" si="183"/>
        <v>0EX9283024</v>
      </c>
      <c r="AT340" s="2" t="str">
        <f>IF(IFERROR(VLOOKUP(AS340,[1]Hoja2!$C$1:$AM$841,37,FALSE),"n/a")&lt;&gt;"n/a","a","n/a")</f>
        <v>n/a</v>
      </c>
      <c r="AU340" s="8">
        <f t="shared" si="172"/>
        <v>1</v>
      </c>
      <c r="AV340" t="e">
        <f>VLOOKUP(B340,[1]Hoja2!$C$2:$AO$762,39,FALSE)</f>
        <v>#N/A</v>
      </c>
      <c r="AW340" t="e">
        <f>IF(AU340=AV340,VLOOKUP(B340,[1]Hoja2!$C$2:$AO$762,37,FALSE),IF(AV340&lt;2,VLOOKUP(B340,[1]Hoja2!$C$2:$AO$762,37,FALSE)))</f>
        <v>#N/A</v>
      </c>
      <c r="AX340" t="str">
        <f>B340 &amp; COUNTIF(B$2:B340, B340)</f>
        <v>0EX92830241</v>
      </c>
      <c r="AY340" t="e">
        <f>VLOOKUP(AX340,[1]Hoja2!$B$2:$AO$762,38,FALSE)</f>
        <v>#N/A</v>
      </c>
      <c r="AZ340" s="9" t="e">
        <f t="shared" si="182"/>
        <v>#N/A</v>
      </c>
    </row>
    <row r="341" spans="1:55" hidden="1" x14ac:dyDescent="0.25">
      <c r="A341">
        <v>69364</v>
      </c>
      <c r="B341" t="s">
        <v>313</v>
      </c>
      <c r="C341">
        <v>2019</v>
      </c>
      <c r="D341" t="s">
        <v>37</v>
      </c>
      <c r="E341" t="s">
        <v>38</v>
      </c>
      <c r="F341">
        <v>5</v>
      </c>
      <c r="G341" t="s">
        <v>44</v>
      </c>
      <c r="H341">
        <v>0</v>
      </c>
      <c r="I341" t="s">
        <v>54</v>
      </c>
      <c r="J341">
        <v>803</v>
      </c>
      <c r="K341">
        <v>1573</v>
      </c>
      <c r="L341">
        <v>0.2</v>
      </c>
      <c r="M341">
        <v>0.6</v>
      </c>
      <c r="N341">
        <v>0.8</v>
      </c>
      <c r="O341">
        <v>1.05</v>
      </c>
      <c r="P341">
        <v>1.1000000000000001</v>
      </c>
      <c r="Q341">
        <v>1.1499999999999999</v>
      </c>
      <c r="R341" t="s">
        <v>46</v>
      </c>
      <c r="S341">
        <v>4</v>
      </c>
      <c r="T341">
        <v>6</v>
      </c>
      <c r="U341" t="s">
        <v>47</v>
      </c>
      <c r="V341" t="s">
        <v>54</v>
      </c>
      <c r="W341" t="s">
        <v>42</v>
      </c>
      <c r="X341">
        <v>2019</v>
      </c>
      <c r="Y341" t="s">
        <v>37</v>
      </c>
      <c r="Z341" t="s">
        <v>38</v>
      </c>
      <c r="AA341">
        <v>11</v>
      </c>
      <c r="AB341">
        <v>0</v>
      </c>
      <c r="AC341">
        <v>77</v>
      </c>
      <c r="AD341">
        <v>0</v>
      </c>
      <c r="AE341">
        <v>0</v>
      </c>
      <c r="AF341">
        <v>1573</v>
      </c>
      <c r="AG341" s="2" t="str">
        <f>IFERROR(VLOOKUP(B341,[1]Hoja2!$C$1:$AM$841,37,FALSE),"n/a")</f>
        <v>n/a</v>
      </c>
      <c r="AH341" s="10" t="e">
        <f>VLOOKUP(AX341,[1]Hoja2!$B$2:$AO$762,17,FALSE)</f>
        <v>#N/A</v>
      </c>
      <c r="AI341" s="10" t="e">
        <f>VLOOKUP(AX341,[1]Hoja2!$B$2:$AO$762,23,FALSE)</f>
        <v>#N/A</v>
      </c>
      <c r="AJ341" s="10" t="e">
        <f>VLOOKUP(AX341,[1]Hoja2!$B$2:$AO$762,28,FALSE)</f>
        <v>#N/A</v>
      </c>
      <c r="AK341" s="10" t="e">
        <f>VLOOKUP(AX341,[1]Hoja2!$B$2:$AO$762,19,FALSE)</f>
        <v>#N/A</v>
      </c>
      <c r="AL341" t="e">
        <f t="shared" si="173"/>
        <v>#N/A</v>
      </c>
      <c r="AM341" t="e">
        <f t="shared" si="174"/>
        <v>#N/A</v>
      </c>
      <c r="AN341" t="e">
        <f t="shared" si="175"/>
        <v>#N/A</v>
      </c>
      <c r="AO341" t="e">
        <f t="shared" si="176"/>
        <v>#N/A</v>
      </c>
      <c r="AP341" t="e">
        <f t="shared" si="177"/>
        <v>#N/A</v>
      </c>
      <c r="AQ341" t="str">
        <f t="shared" si="178"/>
        <v>n/a</v>
      </c>
      <c r="AR341" t="e">
        <f>+INDEX([1]DETALLE!$AK$2:$AK$841,MATCH(B341,[1]DETALLE!$A$2:$A$841,0))</f>
        <v>#N/A</v>
      </c>
      <c r="AS341" t="str">
        <f t="shared" si="183"/>
        <v>0XPN547563</v>
      </c>
      <c r="AT341" s="2" t="str">
        <f>IF(IFERROR(VLOOKUP(AS341,[1]Hoja2!$C$1:$AM$841,37,FALSE),"n/a")&lt;&gt;"n/a","a","n/a")</f>
        <v>n/a</v>
      </c>
      <c r="AU341" s="8">
        <f t="shared" si="172"/>
        <v>1</v>
      </c>
      <c r="AV341" t="e">
        <f>VLOOKUP(B341,[1]Hoja2!$C$2:$AO$762,39,FALSE)</f>
        <v>#N/A</v>
      </c>
      <c r="AW341" t="e">
        <f>IF(AU341=AV341,VLOOKUP(B341,[1]Hoja2!$C$2:$AO$762,37,FALSE),IF(AV341&lt;2,VLOOKUP(B341,[1]Hoja2!$C$2:$AO$762,37,FALSE)))</f>
        <v>#N/A</v>
      </c>
      <c r="AX341" t="str">
        <f>B341 &amp; COUNTIF(B$2:B341, B341)</f>
        <v>0XPN5475631</v>
      </c>
      <c r="AY341" t="e">
        <f>VLOOKUP(AX341,[1]Hoja2!$B$2:$AO$762,38,FALSE)</f>
        <v>#N/A</v>
      </c>
      <c r="AZ341" s="9" t="e">
        <f t="shared" si="182"/>
        <v>#N/A</v>
      </c>
    </row>
    <row r="342" spans="1:55" x14ac:dyDescent="0.25">
      <c r="A342">
        <v>69365</v>
      </c>
      <c r="B342" t="s">
        <v>277</v>
      </c>
      <c r="C342">
        <v>2019</v>
      </c>
      <c r="D342" t="s">
        <v>37</v>
      </c>
      <c r="E342" t="s">
        <v>38</v>
      </c>
      <c r="F342">
        <v>5</v>
      </c>
      <c r="G342" t="s">
        <v>44</v>
      </c>
      <c r="H342">
        <v>0</v>
      </c>
      <c r="I342" t="s">
        <v>45</v>
      </c>
      <c r="J342">
        <v>803</v>
      </c>
      <c r="K342">
        <v>1573</v>
      </c>
      <c r="L342">
        <v>0.2</v>
      </c>
      <c r="M342">
        <v>0.6</v>
      </c>
      <c r="N342">
        <v>0.8</v>
      </c>
      <c r="O342">
        <v>1.05</v>
      </c>
      <c r="P342">
        <v>1.1000000000000001</v>
      </c>
      <c r="Q342">
        <v>1.1499999999999999</v>
      </c>
      <c r="R342" t="s">
        <v>46</v>
      </c>
      <c r="S342">
        <v>4</v>
      </c>
      <c r="T342">
        <v>6</v>
      </c>
      <c r="U342" t="s">
        <v>47</v>
      </c>
      <c r="V342" t="s">
        <v>48</v>
      </c>
      <c r="W342" t="s">
        <v>42</v>
      </c>
      <c r="X342">
        <v>2019</v>
      </c>
      <c r="Y342" t="s">
        <v>37</v>
      </c>
      <c r="Z342" t="s">
        <v>38</v>
      </c>
      <c r="AA342">
        <v>11</v>
      </c>
      <c r="AB342">
        <v>0</v>
      </c>
      <c r="AC342">
        <v>39</v>
      </c>
      <c r="AD342">
        <v>0</v>
      </c>
      <c r="AE342">
        <v>0</v>
      </c>
      <c r="AF342">
        <v>1573</v>
      </c>
      <c r="AG342" s="2">
        <f>IFERROR(VLOOKUP(B342,[1]Hoja2!$C$1:$AM$841,37,FALSE),"n/a")</f>
        <v>1730.3000000000004</v>
      </c>
      <c r="AH342" s="10">
        <f>VLOOKUP(AX342,[1]Hoja2!$B$2:$AO$762,17,FALSE)</f>
        <v>58</v>
      </c>
      <c r="AI342" s="10">
        <f>VLOOKUP(AX342,[1]Hoja2!$B$2:$AO$762,23,FALSE)</f>
        <v>1.1000000000000001</v>
      </c>
      <c r="AJ342" s="10">
        <f>VLOOKUP(AX342,[1]Hoja2!$B$2:$AO$762,28,FALSE)</f>
        <v>0.46250000000000002</v>
      </c>
      <c r="AK342" s="10" t="str">
        <f>VLOOKUP(AX342,[1]Hoja2!$B$2:$AO$762,19,FALSE)</f>
        <v>Light Production Digital Business</v>
      </c>
      <c r="AL342">
        <f t="shared" si="173"/>
        <v>0</v>
      </c>
      <c r="AM342">
        <f t="shared" si="174"/>
        <v>0</v>
      </c>
      <c r="AN342">
        <f t="shared" si="175"/>
        <v>0</v>
      </c>
      <c r="AO342">
        <f t="shared" si="176"/>
        <v>0</v>
      </c>
      <c r="AP342">
        <f t="shared" si="177"/>
        <v>1</v>
      </c>
      <c r="AQ342">
        <f t="shared" si="178"/>
        <v>1</v>
      </c>
      <c r="AR342">
        <f>+INDEX([1]Hoja2!$AM$2:$AM$841,MATCH(B342,[1]Hoja2!$C$2:$C$841,0))</f>
        <v>1730.3000000000004</v>
      </c>
      <c r="AS342" t="str">
        <f t="shared" si="183"/>
        <v>0BG2947161</v>
      </c>
      <c r="AT342" s="2">
        <f>IF(COUNTIF(AS342:AS1562,AS342)&lt;2,IFERROR(VLOOKUP(AS342,[1]Hoja2!$C$1:$AM$841,37,FALSE),"n/a"),"b")</f>
        <v>1730.3000000000004</v>
      </c>
      <c r="AU342" s="8">
        <f t="shared" si="172"/>
        <v>2</v>
      </c>
      <c r="AV342">
        <f>VLOOKUP(B342,[1]Hoja2!$C$2:$AO$762,39,FALSE)</f>
        <v>1</v>
      </c>
      <c r="AW342">
        <f>IF(AU342=AV342,VLOOKUP(B342,[1]Hoja2!$C$2:$AO$762,37,FALSE),IF(AV342&lt;2,VLOOKUP(B342,[1]Hoja2!$C$2:$AO$762,37,FALSE)))</f>
        <v>1730.3000000000004</v>
      </c>
      <c r="AX342" t="str">
        <f>B342 &amp; COUNTIF(B$2:B342, B342)</f>
        <v>0BG29471611</v>
      </c>
      <c r="AY342" s="10">
        <f>VLOOKUP(AX342,[1]Hoja2!$B$2:$AO$762,38,FALSE)</f>
        <v>1730.3000000000004</v>
      </c>
      <c r="AZ342" s="9">
        <f t="shared" si="182"/>
        <v>0</v>
      </c>
      <c r="BA342">
        <f>IF(Q342="NA",2,IF(OR(G342="INSTALACION NUEVA",G342="Mantenimiento preventivo"),3,IF(AND(AC342&lt;AH342,AL342&lt;&gt;1),4,IF(AY342&gt;AF342,1,0))))</f>
        <v>3</v>
      </c>
      <c r="BB342">
        <f>AE342-AJ342</f>
        <v>-0.46250000000000002</v>
      </c>
      <c r="BC342">
        <f>+_xlfn.IFS(Q342="NA",2,OR(G342="INSTALACION NUEVA",G342="Mantenimiento preventivo"),3,AND(AC342&lt;AH342,AL342&lt;&gt;1),4,AY342&gt;AF342,1,TRUE,0)</f>
        <v>3</v>
      </c>
    </row>
    <row r="343" spans="1:55" hidden="1" x14ac:dyDescent="0.25">
      <c r="A343">
        <v>69367</v>
      </c>
      <c r="B343" t="s">
        <v>270</v>
      </c>
      <c r="C343">
        <v>2019</v>
      </c>
      <c r="D343" t="s">
        <v>37</v>
      </c>
      <c r="E343" t="s">
        <v>38</v>
      </c>
      <c r="F343">
        <v>5</v>
      </c>
      <c r="G343" t="s">
        <v>44</v>
      </c>
      <c r="H343">
        <v>0</v>
      </c>
      <c r="I343" t="s">
        <v>91</v>
      </c>
      <c r="J343">
        <v>803</v>
      </c>
      <c r="K343">
        <v>1573</v>
      </c>
      <c r="L343">
        <v>0.2</v>
      </c>
      <c r="M343">
        <v>0.6</v>
      </c>
      <c r="N343">
        <v>0.8</v>
      </c>
      <c r="O343">
        <v>1.05</v>
      </c>
      <c r="P343">
        <v>1.1000000000000001</v>
      </c>
      <c r="Q343">
        <v>1.1499999999999999</v>
      </c>
      <c r="R343" t="s">
        <v>46</v>
      </c>
      <c r="S343">
        <v>4</v>
      </c>
      <c r="T343">
        <v>6</v>
      </c>
      <c r="U343" t="s">
        <v>47</v>
      </c>
      <c r="V343" t="s">
        <v>91</v>
      </c>
      <c r="W343" t="s">
        <v>42</v>
      </c>
      <c r="X343">
        <v>2019</v>
      </c>
      <c r="Y343" t="s">
        <v>37</v>
      </c>
      <c r="Z343" t="s">
        <v>38</v>
      </c>
      <c r="AA343">
        <v>8</v>
      </c>
      <c r="AB343">
        <v>0</v>
      </c>
      <c r="AC343">
        <v>30</v>
      </c>
      <c r="AD343">
        <v>0</v>
      </c>
      <c r="AE343">
        <v>0</v>
      </c>
      <c r="AF343">
        <v>1573</v>
      </c>
      <c r="AG343" s="2" t="str">
        <f>IFERROR(VLOOKUP(B343,[1]Hoja2!$C$1:$AM$841,37,FALSE),"n/a")</f>
        <v>n/a</v>
      </c>
      <c r="AH343" s="10" t="e">
        <f>VLOOKUP(AX343,[1]Hoja2!$B$2:$AO$762,17,FALSE)</f>
        <v>#N/A</v>
      </c>
      <c r="AI343" s="10" t="e">
        <f>VLOOKUP(AX343,[1]Hoja2!$B$2:$AO$762,23,FALSE)</f>
        <v>#N/A</v>
      </c>
      <c r="AJ343" s="10" t="e">
        <f>VLOOKUP(AX343,[1]Hoja2!$B$2:$AO$762,28,FALSE)</f>
        <v>#N/A</v>
      </c>
      <c r="AK343" s="10" t="e">
        <f>VLOOKUP(AX343,[1]Hoja2!$B$2:$AO$762,19,FALSE)</f>
        <v>#N/A</v>
      </c>
      <c r="AL343" t="e">
        <f t="shared" si="173"/>
        <v>#N/A</v>
      </c>
      <c r="AM343" t="e">
        <f t="shared" si="174"/>
        <v>#N/A</v>
      </c>
      <c r="AN343" t="e">
        <f t="shared" si="175"/>
        <v>#N/A</v>
      </c>
      <c r="AO343" t="e">
        <f t="shared" si="176"/>
        <v>#N/A</v>
      </c>
      <c r="AP343" t="e">
        <f t="shared" si="177"/>
        <v>#N/A</v>
      </c>
      <c r="AQ343" t="str">
        <f t="shared" si="178"/>
        <v>n/a</v>
      </c>
      <c r="AR343" t="e">
        <f>+INDEX([1]DETALLE!$AK$2:$AK$841,MATCH(B343,[1]DETALLE!$A$2:$A$841,0))</f>
        <v>#N/A</v>
      </c>
      <c r="AS343" t="str">
        <f t="shared" si="183"/>
        <v>0A1H020723</v>
      </c>
      <c r="AT343" s="2" t="str">
        <f>IF(IFERROR(VLOOKUP(AS343,[1]Hoja2!$C$1:$AM$841,37,FALSE),"n/a")&lt;&gt;"n/a","a","n/a")</f>
        <v>n/a</v>
      </c>
      <c r="AU343" s="8">
        <f t="shared" si="172"/>
        <v>1</v>
      </c>
      <c r="AV343" t="e">
        <f>VLOOKUP(B343,[1]Hoja2!$C$2:$AO$762,39,FALSE)</f>
        <v>#N/A</v>
      </c>
      <c r="AW343" t="e">
        <f>IF(AU343=AV343,VLOOKUP(B343,[1]Hoja2!$C$2:$AO$762,37,FALSE),IF(AV343&lt;2,VLOOKUP(B343,[1]Hoja2!$C$2:$AO$762,37,FALSE)))</f>
        <v>#N/A</v>
      </c>
      <c r="AX343" t="str">
        <f>B343 &amp; COUNTIF(B$2:B343, B343)</f>
        <v>0A1H0207231</v>
      </c>
      <c r="AY343" t="e">
        <f>VLOOKUP(AX343,[1]Hoja2!$B$2:$AO$762,38,FALSE)</f>
        <v>#N/A</v>
      </c>
      <c r="AZ343" s="9" t="e">
        <f t="shared" si="182"/>
        <v>#N/A</v>
      </c>
    </row>
    <row r="344" spans="1:55" hidden="1" x14ac:dyDescent="0.25">
      <c r="A344">
        <v>69368</v>
      </c>
      <c r="B344" t="s">
        <v>282</v>
      </c>
      <c r="C344">
        <v>2019</v>
      </c>
      <c r="D344" t="s">
        <v>37</v>
      </c>
      <c r="E344" t="s">
        <v>38</v>
      </c>
      <c r="F344">
        <v>5</v>
      </c>
      <c r="G344" t="s">
        <v>44</v>
      </c>
      <c r="H344">
        <v>0</v>
      </c>
      <c r="I344" t="s">
        <v>45</v>
      </c>
      <c r="J344">
        <v>803</v>
      </c>
      <c r="K344">
        <v>1573</v>
      </c>
      <c r="L344">
        <v>0.2</v>
      </c>
      <c r="M344">
        <v>0.6</v>
      </c>
      <c r="N344">
        <v>0.8</v>
      </c>
      <c r="O344">
        <v>1.05</v>
      </c>
      <c r="P344">
        <v>1.1000000000000001</v>
      </c>
      <c r="Q344">
        <v>1.1499999999999999</v>
      </c>
      <c r="R344" t="s">
        <v>46</v>
      </c>
      <c r="S344">
        <v>4</v>
      </c>
      <c r="T344">
        <v>6</v>
      </c>
      <c r="U344" t="s">
        <v>47</v>
      </c>
      <c r="V344" t="s">
        <v>48</v>
      </c>
      <c r="W344" t="s">
        <v>42</v>
      </c>
      <c r="X344">
        <v>2019</v>
      </c>
      <c r="Y344" t="s">
        <v>37</v>
      </c>
      <c r="Z344" t="s">
        <v>38</v>
      </c>
      <c r="AA344">
        <v>12</v>
      </c>
      <c r="AB344">
        <v>0</v>
      </c>
      <c r="AC344">
        <v>56</v>
      </c>
      <c r="AD344">
        <v>0</v>
      </c>
      <c r="AE344">
        <v>0</v>
      </c>
      <c r="AF344">
        <v>1573</v>
      </c>
      <c r="AG344" s="2" t="str">
        <f>IFERROR(VLOOKUP(B344,[1]Hoja2!$C$1:$AM$841,37,FALSE),"n/a")</f>
        <v>n/a</v>
      </c>
      <c r="AH344" s="10" t="e">
        <f>VLOOKUP(AX344,[1]Hoja2!$B$2:$AO$762,17,FALSE)</f>
        <v>#N/A</v>
      </c>
      <c r="AI344" s="10" t="e">
        <f>VLOOKUP(AX344,[1]Hoja2!$B$2:$AO$762,23,FALSE)</f>
        <v>#N/A</v>
      </c>
      <c r="AJ344" s="10" t="e">
        <f>VLOOKUP(AX344,[1]Hoja2!$B$2:$AO$762,28,FALSE)</f>
        <v>#N/A</v>
      </c>
      <c r="AK344" s="10" t="e">
        <f>VLOOKUP(AX344,[1]Hoja2!$B$2:$AO$762,19,FALSE)</f>
        <v>#N/A</v>
      </c>
      <c r="AL344" t="e">
        <f t="shared" si="173"/>
        <v>#N/A</v>
      </c>
      <c r="AM344" t="e">
        <f t="shared" si="174"/>
        <v>#N/A</v>
      </c>
      <c r="AN344" t="e">
        <f t="shared" si="175"/>
        <v>#N/A</v>
      </c>
      <c r="AO344" t="e">
        <f t="shared" si="176"/>
        <v>#N/A</v>
      </c>
      <c r="AP344" t="e">
        <f t="shared" si="177"/>
        <v>#N/A</v>
      </c>
      <c r="AQ344" t="str">
        <f t="shared" si="178"/>
        <v>n/a</v>
      </c>
      <c r="AR344" t="e">
        <f>+INDEX([1]DETALLE!$AK$2:$AK$841,MATCH(B344,[1]DETALLE!$A$2:$A$841,0))</f>
        <v>#N/A</v>
      </c>
      <c r="AS344" t="str">
        <f t="shared" si="183"/>
        <v>0BG2951552</v>
      </c>
      <c r="AT344" s="2" t="str">
        <f>IF(IFERROR(VLOOKUP(AS344,[1]Hoja2!$C$1:$AM$841,37,FALSE),"n/a")&lt;&gt;"n/a","a","n/a")</f>
        <v>n/a</v>
      </c>
      <c r="AU344" s="8">
        <f t="shared" si="172"/>
        <v>1</v>
      </c>
      <c r="AV344" t="e">
        <f>VLOOKUP(B344,[1]Hoja2!$C$2:$AO$762,39,FALSE)</f>
        <v>#N/A</v>
      </c>
      <c r="AW344" t="e">
        <f>IF(AU344=AV344,VLOOKUP(B344,[1]Hoja2!$C$2:$AO$762,37,FALSE),IF(AV344&lt;2,VLOOKUP(B344,[1]Hoja2!$C$2:$AO$762,37,FALSE)))</f>
        <v>#N/A</v>
      </c>
      <c r="AX344" t="str">
        <f>B344 &amp; COUNTIF(B$2:B344, B344)</f>
        <v>0BG29515521</v>
      </c>
      <c r="AY344" t="e">
        <f>VLOOKUP(AX344,[1]Hoja2!$B$2:$AO$762,38,FALSE)</f>
        <v>#N/A</v>
      </c>
      <c r="AZ344" s="9" t="e">
        <f t="shared" si="182"/>
        <v>#N/A</v>
      </c>
    </row>
    <row r="345" spans="1:55" hidden="1" x14ac:dyDescent="0.25">
      <c r="A345">
        <v>69369</v>
      </c>
      <c r="B345" t="s">
        <v>291</v>
      </c>
      <c r="C345">
        <v>2019</v>
      </c>
      <c r="D345" t="s">
        <v>37</v>
      </c>
      <c r="E345" t="s">
        <v>38</v>
      </c>
      <c r="F345">
        <v>5</v>
      </c>
      <c r="G345" t="s">
        <v>44</v>
      </c>
      <c r="H345">
        <v>0</v>
      </c>
      <c r="I345" t="s">
        <v>54</v>
      </c>
      <c r="J345">
        <v>803</v>
      </c>
      <c r="K345">
        <v>1573</v>
      </c>
      <c r="L345">
        <v>0.2</v>
      </c>
      <c r="M345">
        <v>0.6</v>
      </c>
      <c r="N345">
        <v>0.8</v>
      </c>
      <c r="O345">
        <v>1.05</v>
      </c>
      <c r="P345">
        <v>1.1000000000000001</v>
      </c>
      <c r="Q345">
        <v>1.1499999999999999</v>
      </c>
      <c r="R345" t="s">
        <v>46</v>
      </c>
      <c r="S345">
        <v>4</v>
      </c>
      <c r="T345">
        <v>6</v>
      </c>
      <c r="U345" t="s">
        <v>47</v>
      </c>
      <c r="V345" t="s">
        <v>54</v>
      </c>
      <c r="W345" t="s">
        <v>42</v>
      </c>
      <c r="X345">
        <v>2019</v>
      </c>
      <c r="Y345" t="s">
        <v>37</v>
      </c>
      <c r="Z345" t="s">
        <v>38</v>
      </c>
      <c r="AA345">
        <v>17</v>
      </c>
      <c r="AB345">
        <v>0</v>
      </c>
      <c r="AC345">
        <v>14</v>
      </c>
      <c r="AD345">
        <v>0</v>
      </c>
      <c r="AE345">
        <v>0</v>
      </c>
      <c r="AF345">
        <v>1573</v>
      </c>
      <c r="AG345" s="2" t="str">
        <f>IFERROR(VLOOKUP(B345,[1]Hoja2!$C$1:$AM$841,37,FALSE),"n/a")</f>
        <v>n/a</v>
      </c>
      <c r="AH345" s="10" t="e">
        <f>VLOOKUP(AX345,[1]Hoja2!$B$2:$AO$762,17,FALSE)</f>
        <v>#N/A</v>
      </c>
      <c r="AI345" s="10" t="e">
        <f>VLOOKUP(AX345,[1]Hoja2!$B$2:$AO$762,23,FALSE)</f>
        <v>#N/A</v>
      </c>
      <c r="AJ345" s="10" t="e">
        <f>VLOOKUP(AX345,[1]Hoja2!$B$2:$AO$762,28,FALSE)</f>
        <v>#N/A</v>
      </c>
      <c r="AK345" s="10" t="e">
        <f>VLOOKUP(AX345,[1]Hoja2!$B$2:$AO$762,19,FALSE)</f>
        <v>#N/A</v>
      </c>
      <c r="AL345" t="e">
        <f t="shared" si="173"/>
        <v>#N/A</v>
      </c>
      <c r="AM345" t="e">
        <f t="shared" si="174"/>
        <v>#N/A</v>
      </c>
      <c r="AN345" t="e">
        <f t="shared" si="175"/>
        <v>#N/A</v>
      </c>
      <c r="AO345" t="e">
        <f t="shared" si="176"/>
        <v>#N/A</v>
      </c>
      <c r="AP345" t="e">
        <f t="shared" si="177"/>
        <v>#N/A</v>
      </c>
      <c r="AQ345" t="str">
        <f t="shared" si="178"/>
        <v>n/a</v>
      </c>
      <c r="AR345" t="e">
        <f>+INDEX([1]DETALLE!$AK$2:$AK$841,MATCH(B345,[1]DETALLE!$A$2:$A$841,0))</f>
        <v>#N/A</v>
      </c>
      <c r="AS345" t="str">
        <f t="shared" si="183"/>
        <v>0E2B656739</v>
      </c>
      <c r="AT345" s="2" t="str">
        <f>IF(IFERROR(VLOOKUP(AS345,[1]Hoja2!$C$1:$AM$841,37,FALSE),"n/a")&lt;&gt;"n/a","a","n/a")</f>
        <v>n/a</v>
      </c>
      <c r="AU345" s="8">
        <f t="shared" si="172"/>
        <v>1</v>
      </c>
      <c r="AV345" t="e">
        <f>VLOOKUP(B345,[1]Hoja2!$C$2:$AO$762,39,FALSE)</f>
        <v>#N/A</v>
      </c>
      <c r="AW345" t="e">
        <f>IF(AU345=AV345,VLOOKUP(B345,[1]Hoja2!$C$2:$AO$762,37,FALSE),IF(AV345&lt;2,VLOOKUP(B345,[1]Hoja2!$C$2:$AO$762,37,FALSE)))</f>
        <v>#N/A</v>
      </c>
      <c r="AX345" t="str">
        <f>B345 &amp; COUNTIF(B$2:B345, B345)</f>
        <v>0E2B6567391</v>
      </c>
      <c r="AY345" t="e">
        <f>VLOOKUP(AX345,[1]Hoja2!$B$2:$AO$762,38,FALSE)</f>
        <v>#N/A</v>
      </c>
      <c r="AZ345" s="9" t="e">
        <f t="shared" si="182"/>
        <v>#N/A</v>
      </c>
    </row>
    <row r="346" spans="1:55" hidden="1" x14ac:dyDescent="0.25">
      <c r="A346">
        <v>69370</v>
      </c>
      <c r="B346" t="s">
        <v>278</v>
      </c>
      <c r="C346">
        <v>2019</v>
      </c>
      <c r="D346" t="s">
        <v>37</v>
      </c>
      <c r="E346" t="s">
        <v>38</v>
      </c>
      <c r="F346">
        <v>5</v>
      </c>
      <c r="G346" t="s">
        <v>44</v>
      </c>
      <c r="H346">
        <v>0</v>
      </c>
      <c r="I346" t="s">
        <v>45</v>
      </c>
      <c r="J346">
        <v>803</v>
      </c>
      <c r="K346">
        <v>1573</v>
      </c>
      <c r="L346">
        <v>0.2</v>
      </c>
      <c r="M346">
        <v>0.6</v>
      </c>
      <c r="N346">
        <v>0.8</v>
      </c>
      <c r="O346">
        <v>1.05</v>
      </c>
      <c r="P346">
        <v>1.1000000000000001</v>
      </c>
      <c r="Q346">
        <v>1.1499999999999999</v>
      </c>
      <c r="R346" t="s">
        <v>46</v>
      </c>
      <c r="S346">
        <v>4</v>
      </c>
      <c r="T346">
        <v>6</v>
      </c>
      <c r="U346" t="s">
        <v>47</v>
      </c>
      <c r="V346" t="s">
        <v>48</v>
      </c>
      <c r="W346" t="s">
        <v>42</v>
      </c>
      <c r="X346">
        <v>2019</v>
      </c>
      <c r="Y346" t="s">
        <v>37</v>
      </c>
      <c r="Z346" t="s">
        <v>38</v>
      </c>
      <c r="AA346">
        <v>16</v>
      </c>
      <c r="AB346">
        <v>0</v>
      </c>
      <c r="AC346">
        <v>56</v>
      </c>
      <c r="AD346">
        <v>0</v>
      </c>
      <c r="AE346">
        <v>0</v>
      </c>
      <c r="AF346">
        <v>1573</v>
      </c>
      <c r="AG346" s="2" t="str">
        <f>IFERROR(VLOOKUP(B346,[1]Hoja2!$C$1:$AM$841,37,FALSE),"n/a")</f>
        <v>n/a</v>
      </c>
      <c r="AH346" s="10" t="e">
        <f>VLOOKUP(AX346,[1]Hoja2!$B$2:$AO$762,17,FALSE)</f>
        <v>#N/A</v>
      </c>
      <c r="AI346" s="10" t="e">
        <f>VLOOKUP(AX346,[1]Hoja2!$B$2:$AO$762,23,FALSE)</f>
        <v>#N/A</v>
      </c>
      <c r="AJ346" s="10" t="e">
        <f>VLOOKUP(AX346,[1]Hoja2!$B$2:$AO$762,28,FALSE)</f>
        <v>#N/A</v>
      </c>
      <c r="AK346" s="10" t="e">
        <f>VLOOKUP(AX346,[1]Hoja2!$B$2:$AO$762,19,FALSE)</f>
        <v>#N/A</v>
      </c>
      <c r="AL346" t="e">
        <f t="shared" si="173"/>
        <v>#N/A</v>
      </c>
      <c r="AM346" t="e">
        <f t="shared" si="174"/>
        <v>#N/A</v>
      </c>
      <c r="AN346" t="e">
        <f t="shared" si="175"/>
        <v>#N/A</v>
      </c>
      <c r="AO346" t="e">
        <f t="shared" si="176"/>
        <v>#N/A</v>
      </c>
      <c r="AP346" t="e">
        <f t="shared" si="177"/>
        <v>#N/A</v>
      </c>
      <c r="AQ346" t="str">
        <f t="shared" si="178"/>
        <v>n/a</v>
      </c>
      <c r="AR346" t="e">
        <f>+INDEX([1]DETALLE!$AK$2:$AK$841,MATCH(B346,[1]DETALLE!$A$2:$A$841,0))</f>
        <v>#N/A</v>
      </c>
      <c r="AS346" t="str">
        <f t="shared" si="183"/>
        <v>0BG2947470</v>
      </c>
      <c r="AT346" s="2" t="str">
        <f>IF(IFERROR(VLOOKUP(AS346,[1]Hoja2!$C$1:$AM$841,37,FALSE),"n/a")&lt;&gt;"n/a","a","n/a")</f>
        <v>n/a</v>
      </c>
      <c r="AU346" s="8">
        <f t="shared" si="172"/>
        <v>1</v>
      </c>
      <c r="AV346" t="e">
        <f>VLOOKUP(B346,[1]Hoja2!$C$2:$AO$762,39,FALSE)</f>
        <v>#N/A</v>
      </c>
      <c r="AW346" t="e">
        <f>IF(AU346=AV346,VLOOKUP(B346,[1]Hoja2!$C$2:$AO$762,37,FALSE),IF(AV346&lt;2,VLOOKUP(B346,[1]Hoja2!$C$2:$AO$762,37,FALSE)))</f>
        <v>#N/A</v>
      </c>
      <c r="AX346" t="str">
        <f>B346 &amp; COUNTIF(B$2:B346, B346)</f>
        <v>0BG29474701</v>
      </c>
      <c r="AY346" t="e">
        <f>VLOOKUP(AX346,[1]Hoja2!$B$2:$AO$762,38,FALSE)</f>
        <v>#N/A</v>
      </c>
      <c r="AZ346" s="9" t="e">
        <f t="shared" si="182"/>
        <v>#N/A</v>
      </c>
    </row>
    <row r="347" spans="1:55" hidden="1" x14ac:dyDescent="0.25">
      <c r="A347">
        <v>69372</v>
      </c>
      <c r="B347" t="s">
        <v>298</v>
      </c>
      <c r="C347">
        <v>2019</v>
      </c>
      <c r="D347" t="s">
        <v>37</v>
      </c>
      <c r="E347" t="s">
        <v>38</v>
      </c>
      <c r="F347">
        <v>5</v>
      </c>
      <c r="G347" t="s">
        <v>44</v>
      </c>
      <c r="H347">
        <v>0</v>
      </c>
      <c r="I347" t="s">
        <v>58</v>
      </c>
      <c r="J347">
        <v>655</v>
      </c>
      <c r="K347">
        <v>1365</v>
      </c>
      <c r="L347">
        <v>0</v>
      </c>
      <c r="M347">
        <v>0</v>
      </c>
      <c r="N347">
        <v>0.6</v>
      </c>
      <c r="O347">
        <v>0.8</v>
      </c>
      <c r="P347">
        <v>1.05</v>
      </c>
      <c r="Q347">
        <v>1.1000000000000001</v>
      </c>
      <c r="R347" t="s">
        <v>46</v>
      </c>
      <c r="S347">
        <v>5</v>
      </c>
      <c r="T347">
        <v>9</v>
      </c>
      <c r="U347" t="s">
        <v>47</v>
      </c>
      <c r="V347" t="s">
        <v>58</v>
      </c>
      <c r="W347" t="s">
        <v>299</v>
      </c>
      <c r="X347">
        <v>2019</v>
      </c>
      <c r="Y347" t="s">
        <v>37</v>
      </c>
      <c r="Z347" t="s">
        <v>38</v>
      </c>
      <c r="AA347">
        <v>22</v>
      </c>
      <c r="AB347">
        <v>0</v>
      </c>
      <c r="AC347">
        <v>352</v>
      </c>
      <c r="AD347">
        <v>0</v>
      </c>
      <c r="AE347">
        <v>0</v>
      </c>
      <c r="AF347">
        <v>1365</v>
      </c>
      <c r="AG347" s="2" t="str">
        <f>IFERROR(VLOOKUP(B347,[1]Hoja2!$C$1:$AM$841,37,FALSE),"n/a")</f>
        <v>n/a</v>
      </c>
      <c r="AH347" s="10" t="e">
        <f>VLOOKUP(AX347,[1]Hoja2!$B$2:$AO$762,17,FALSE)</f>
        <v>#N/A</v>
      </c>
      <c r="AI347" s="10" t="e">
        <f>VLOOKUP(AX347,[1]Hoja2!$B$2:$AO$762,23,FALSE)</f>
        <v>#N/A</v>
      </c>
      <c r="AJ347" s="10" t="e">
        <f>VLOOKUP(AX347,[1]Hoja2!$B$2:$AO$762,28,FALSE)</f>
        <v>#N/A</v>
      </c>
      <c r="AK347" s="10" t="e">
        <f>VLOOKUP(AX347,[1]Hoja2!$B$2:$AO$762,19,FALSE)</f>
        <v>#N/A</v>
      </c>
      <c r="AL347" t="e">
        <f t="shared" si="173"/>
        <v>#N/A</v>
      </c>
      <c r="AM347" t="e">
        <f t="shared" si="174"/>
        <v>#N/A</v>
      </c>
      <c r="AN347" t="e">
        <f t="shared" si="175"/>
        <v>#N/A</v>
      </c>
      <c r="AO347" t="e">
        <f t="shared" si="176"/>
        <v>#N/A</v>
      </c>
      <c r="AP347" t="e">
        <f t="shared" si="177"/>
        <v>#N/A</v>
      </c>
      <c r="AQ347" t="str">
        <f t="shared" si="178"/>
        <v>n/a</v>
      </c>
      <c r="AR347" t="e">
        <f>+INDEX([1]DETALLE!$AK$2:$AK$841,MATCH(B347,[1]DETALLE!$A$2:$A$841,0))</f>
        <v>#N/A</v>
      </c>
      <c r="AS347" t="str">
        <f t="shared" si="183"/>
        <v>0EX9297587</v>
      </c>
      <c r="AT347" s="2" t="str">
        <f>IF(IFERROR(VLOOKUP(AS347,[1]Hoja2!$C$1:$AM$841,37,FALSE),"n/a")&lt;&gt;"n/a","a","n/a")</f>
        <v>n/a</v>
      </c>
      <c r="AU347" s="8">
        <f t="shared" si="172"/>
        <v>1</v>
      </c>
      <c r="AV347" t="e">
        <f>VLOOKUP(B347,[1]Hoja2!$C$2:$AO$762,39,FALSE)</f>
        <v>#N/A</v>
      </c>
      <c r="AW347" t="e">
        <f>IF(AU347=AV347,VLOOKUP(B347,[1]Hoja2!$C$2:$AO$762,37,FALSE),IF(AV347&lt;2,VLOOKUP(B347,[1]Hoja2!$C$2:$AO$762,37,FALSE)))</f>
        <v>#N/A</v>
      </c>
      <c r="AX347" t="str">
        <f>B347 &amp; COUNTIF(B$2:B347, B347)</f>
        <v>0EX92975871</v>
      </c>
      <c r="AY347" t="e">
        <f>VLOOKUP(AX347,[1]Hoja2!$B$2:$AO$762,38,FALSE)</f>
        <v>#N/A</v>
      </c>
      <c r="AZ347" s="9" t="e">
        <f t="shared" si="182"/>
        <v>#N/A</v>
      </c>
    </row>
    <row r="348" spans="1:55" x14ac:dyDescent="0.25">
      <c r="A348">
        <v>69373</v>
      </c>
      <c r="B348" t="s">
        <v>286</v>
      </c>
      <c r="C348">
        <v>2019</v>
      </c>
      <c r="D348" t="s">
        <v>37</v>
      </c>
      <c r="E348" t="s">
        <v>38</v>
      </c>
      <c r="F348">
        <v>5</v>
      </c>
      <c r="G348" t="s">
        <v>40</v>
      </c>
      <c r="H348">
        <v>0.63333329999999999</v>
      </c>
      <c r="I348" t="s">
        <v>66</v>
      </c>
      <c r="J348">
        <v>468</v>
      </c>
      <c r="K348">
        <v>715</v>
      </c>
      <c r="L348">
        <v>0</v>
      </c>
      <c r="M348">
        <v>0</v>
      </c>
      <c r="N348">
        <v>0</v>
      </c>
      <c r="O348">
        <v>0.6</v>
      </c>
      <c r="P348">
        <v>0.8</v>
      </c>
      <c r="Q348">
        <v>1.05</v>
      </c>
      <c r="R348" t="s">
        <v>46</v>
      </c>
      <c r="S348">
        <v>5</v>
      </c>
      <c r="T348">
        <v>9</v>
      </c>
      <c r="U348" t="s">
        <v>47</v>
      </c>
      <c r="V348" t="s">
        <v>34</v>
      </c>
      <c r="W348" t="s">
        <v>73</v>
      </c>
      <c r="X348">
        <v>2019</v>
      </c>
      <c r="Y348" t="s">
        <v>37</v>
      </c>
      <c r="Z348" t="s">
        <v>38</v>
      </c>
      <c r="AA348">
        <v>26</v>
      </c>
      <c r="AB348">
        <v>0</v>
      </c>
      <c r="AC348">
        <v>185</v>
      </c>
      <c r="AD348">
        <v>1.05</v>
      </c>
      <c r="AE348">
        <v>0.12666665999999999</v>
      </c>
      <c r="AF348">
        <v>750.75</v>
      </c>
      <c r="AG348" s="2">
        <f>IFERROR(VLOOKUP(B348,[1]Hoja2!$C$1:$AM$841,37,FALSE),"n/a")</f>
        <v>750.75000000000011</v>
      </c>
      <c r="AH348" s="10">
        <f>VLOOKUP(AX348,[1]Hoja2!$B$2:$AO$762,17,FALSE)</f>
        <v>190</v>
      </c>
      <c r="AI348" s="10">
        <f>VLOOKUP(AX348,[1]Hoja2!$B$2:$AO$762,23,FALSE)</f>
        <v>1.05</v>
      </c>
      <c r="AJ348" s="10">
        <f>VLOOKUP(AX348,[1]Hoja2!$B$2:$AO$762,28,FALSE)</f>
        <v>0.25</v>
      </c>
      <c r="AK348" s="10" t="str">
        <f>VLOOKUP(AX348,[1]Hoja2!$B$2:$AO$762,19,FALSE)</f>
        <v>Color Laser Printers</v>
      </c>
      <c r="AL348">
        <f t="shared" si="173"/>
        <v>1</v>
      </c>
      <c r="AM348">
        <f t="shared" si="174"/>
        <v>0</v>
      </c>
      <c r="AN348">
        <f t="shared" si="175"/>
        <v>1</v>
      </c>
      <c r="AO348">
        <f t="shared" si="176"/>
        <v>0</v>
      </c>
      <c r="AP348">
        <f t="shared" si="177"/>
        <v>1</v>
      </c>
      <c r="AQ348">
        <f t="shared" si="178"/>
        <v>0</v>
      </c>
      <c r="AR348">
        <f>+INDEX([1]Hoja2!$AM$2:$AM$841,MATCH(B348,[1]Hoja2!$C$2:$C$841,0))</f>
        <v>750.75000000000011</v>
      </c>
      <c r="AS348" t="str">
        <f>CONCATENATE(B348,F348)</f>
        <v>0E1B9802135</v>
      </c>
      <c r="AT348" s="2">
        <f>IFERROR(VLOOKUP(AS348,[1]Hoja2!$A$1:$AM$841,38,FALSE),"n/a")</f>
        <v>0</v>
      </c>
      <c r="AU348" s="8">
        <f t="shared" si="172"/>
        <v>1</v>
      </c>
      <c r="AV348">
        <f>VLOOKUP(B348,[1]Hoja2!$C$2:$AO$762,39,FALSE)</f>
        <v>1</v>
      </c>
      <c r="AW348">
        <f>IF(AU348=AV348,VLOOKUP(B348,[1]Hoja2!$C$2:$AO$762,37,FALSE),IF(AV348&lt;2,VLOOKUP(B348,[1]Hoja2!$C$2:$AO$762,37,FALSE)))</f>
        <v>750.75000000000011</v>
      </c>
      <c r="AX348" t="str">
        <f>B348 &amp; COUNTIF(B$2:B348, B348)</f>
        <v>0E1B9802131</v>
      </c>
      <c r="AY348" s="10">
        <f>VLOOKUP(AX348,[1]Hoja2!$B$2:$AO$762,38,FALSE)</f>
        <v>750.75000000000011</v>
      </c>
      <c r="AZ348" s="9">
        <f t="shared" si="182"/>
        <v>0</v>
      </c>
      <c r="BA348">
        <f>IF(Q348="NA",2,IF(OR(G348="INSTALACION NUEVA",G348="Mantenimiento preventivo"),3,IF(AND(AC348&lt;AH348,AL348&lt;&gt;1),4,IF(AY348&gt;AF348,1,0))))</f>
        <v>0</v>
      </c>
      <c r="BB348">
        <f>AE348-AJ348</f>
        <v>-0.12333334000000001</v>
      </c>
      <c r="BC348">
        <f>+_xlfn.IFS(Q348="NA",2,OR(G348="INSTALACION NUEVA",G348="Mantenimiento preventivo"),3,AND(AC348&lt;AH348,AL348&lt;&gt;1),4,AY348&gt;AF348,1,TRUE,0)</f>
        <v>0</v>
      </c>
    </row>
    <row r="349" spans="1:55" hidden="1" x14ac:dyDescent="0.25">
      <c r="A349">
        <v>69374</v>
      </c>
      <c r="B349" t="s">
        <v>173</v>
      </c>
      <c r="C349">
        <v>2019</v>
      </c>
      <c r="D349" t="s">
        <v>37</v>
      </c>
      <c r="E349" t="s">
        <v>38</v>
      </c>
      <c r="F349">
        <v>5</v>
      </c>
      <c r="G349" t="s">
        <v>44</v>
      </c>
      <c r="H349">
        <v>0</v>
      </c>
      <c r="I349" t="s">
        <v>54</v>
      </c>
      <c r="J349">
        <v>803</v>
      </c>
      <c r="K349">
        <v>1573</v>
      </c>
      <c r="L349">
        <v>0.2</v>
      </c>
      <c r="M349">
        <v>0.6</v>
      </c>
      <c r="N349">
        <v>0.8</v>
      </c>
      <c r="O349">
        <v>1.05</v>
      </c>
      <c r="P349">
        <v>1.1000000000000001</v>
      </c>
      <c r="Q349">
        <v>1.1499999999999999</v>
      </c>
      <c r="R349" t="s">
        <v>46</v>
      </c>
      <c r="S349">
        <v>4</v>
      </c>
      <c r="T349">
        <v>6</v>
      </c>
      <c r="U349" t="s">
        <v>47</v>
      </c>
      <c r="V349" t="s">
        <v>54</v>
      </c>
      <c r="W349" t="s">
        <v>42</v>
      </c>
      <c r="X349">
        <v>2019</v>
      </c>
      <c r="Y349" t="s">
        <v>37</v>
      </c>
      <c r="Z349" t="s">
        <v>38</v>
      </c>
      <c r="AA349">
        <v>22</v>
      </c>
      <c r="AB349">
        <v>0</v>
      </c>
      <c r="AC349">
        <v>3</v>
      </c>
      <c r="AD349">
        <v>0</v>
      </c>
      <c r="AE349">
        <v>0</v>
      </c>
      <c r="AF349">
        <v>1573</v>
      </c>
      <c r="AG349" s="2">
        <f>IFERROR(VLOOKUP(B349,[1]Hoja2!$C$1:$AM$841,37,FALSE),"n/a")</f>
        <v>1258.4000000000003</v>
      </c>
      <c r="AH349" s="10" t="e">
        <f>VLOOKUP(AX349,[1]Hoja2!$B$2:$AO$762,17,FALSE)</f>
        <v>#N/A</v>
      </c>
      <c r="AI349" s="10" t="e">
        <f>VLOOKUP(AX349,[1]Hoja2!$B$2:$AO$762,23,FALSE)</f>
        <v>#N/A</v>
      </c>
      <c r="AJ349" s="10" t="e">
        <f>VLOOKUP(AX349,[1]Hoja2!$B$2:$AO$762,28,FALSE)</f>
        <v>#N/A</v>
      </c>
      <c r="AK349" s="10" t="e">
        <f>VLOOKUP(AX349,[1]Hoja2!$B$2:$AO$762,19,FALSE)</f>
        <v>#N/A</v>
      </c>
      <c r="AL349" t="e">
        <f t="shared" si="173"/>
        <v>#N/A</v>
      </c>
      <c r="AM349" t="e">
        <f t="shared" si="174"/>
        <v>#N/A</v>
      </c>
      <c r="AN349" t="e">
        <f t="shared" si="175"/>
        <v>#N/A</v>
      </c>
      <c r="AO349" t="e">
        <f t="shared" si="176"/>
        <v>#N/A</v>
      </c>
      <c r="AP349" t="e">
        <f t="shared" si="177"/>
        <v>#N/A</v>
      </c>
      <c r="AQ349">
        <f t="shared" si="178"/>
        <v>0</v>
      </c>
      <c r="AR349">
        <f>+INDEX([1]Hoja2!$AM$2:$AM$841,MATCH(B349,[1]Hoja2!$C$2:$C$841,0))</f>
        <v>1258.4000000000003</v>
      </c>
      <c r="AS349" t="str">
        <f t="shared" ref="AS349:AS354" si="184">CONCATENATE(B349)</f>
        <v>0E2B646602</v>
      </c>
      <c r="AT349" s="2">
        <f>IF(COUNTIF(AS349:AS1569,AS349)&lt;2,IFERROR(VLOOKUP(AS349,[1]Hoja2!$C$1:$AM$841,37,FALSE),"n/a"),"b")</f>
        <v>1258.4000000000003</v>
      </c>
      <c r="AU349" s="8">
        <f t="shared" si="172"/>
        <v>2</v>
      </c>
      <c r="AV349">
        <f>VLOOKUP(B349,[1]Hoja2!$C$2:$AO$762,39,FALSE)</f>
        <v>1</v>
      </c>
      <c r="AW349">
        <f>IF(AU349=AV349,VLOOKUP(B349,[1]Hoja2!$C$2:$AO$762,37,FALSE),IF(AV349&lt;2,VLOOKUP(B349,[1]Hoja2!$C$2:$AO$762,37,FALSE)))</f>
        <v>1258.4000000000003</v>
      </c>
      <c r="AX349" t="str">
        <f>B349 &amp; COUNTIF(B$2:B349, B349)</f>
        <v>0E2B6466022</v>
      </c>
      <c r="AY349" t="e">
        <f>VLOOKUP(AX349,[1]Hoja2!$B$2:$AO$762,38,FALSE)</f>
        <v>#N/A</v>
      </c>
      <c r="AZ349" s="9">
        <f t="shared" si="182"/>
        <v>0</v>
      </c>
    </row>
    <row r="350" spans="1:55" hidden="1" x14ac:dyDescent="0.25">
      <c r="A350">
        <v>69376</v>
      </c>
      <c r="B350" t="s">
        <v>271</v>
      </c>
      <c r="C350">
        <v>2019</v>
      </c>
      <c r="D350" t="s">
        <v>37</v>
      </c>
      <c r="E350" t="s">
        <v>38</v>
      </c>
      <c r="F350">
        <v>5</v>
      </c>
      <c r="G350" t="s">
        <v>44</v>
      </c>
      <c r="H350">
        <v>0</v>
      </c>
      <c r="I350" t="s">
        <v>91</v>
      </c>
      <c r="J350">
        <v>803</v>
      </c>
      <c r="K350">
        <v>1573</v>
      </c>
      <c r="L350">
        <v>0.2</v>
      </c>
      <c r="M350">
        <v>0.6</v>
      </c>
      <c r="N350">
        <v>0.8</v>
      </c>
      <c r="O350">
        <v>1.05</v>
      </c>
      <c r="P350">
        <v>1.1000000000000001</v>
      </c>
      <c r="Q350">
        <v>1.1499999999999999</v>
      </c>
      <c r="R350" t="s">
        <v>46</v>
      </c>
      <c r="S350">
        <v>4</v>
      </c>
      <c r="T350">
        <v>6</v>
      </c>
      <c r="U350" t="s">
        <v>47</v>
      </c>
      <c r="V350" t="s">
        <v>91</v>
      </c>
      <c r="W350" t="s">
        <v>42</v>
      </c>
      <c r="X350">
        <v>2019</v>
      </c>
      <c r="Y350" t="s">
        <v>37</v>
      </c>
      <c r="Z350" t="s">
        <v>38</v>
      </c>
      <c r="AA350">
        <v>11</v>
      </c>
      <c r="AB350">
        <v>0</v>
      </c>
      <c r="AC350">
        <v>11</v>
      </c>
      <c r="AD350">
        <v>0</v>
      </c>
      <c r="AE350">
        <v>0</v>
      </c>
      <c r="AF350">
        <v>1573</v>
      </c>
      <c r="AG350" s="2" t="str">
        <f>IFERROR(VLOOKUP(B350,[1]Hoja2!$C$1:$AM$841,37,FALSE),"n/a")</f>
        <v>n/a</v>
      </c>
      <c r="AH350" s="10" t="e">
        <f>VLOOKUP(AX350,[1]Hoja2!$B$2:$AO$762,17,FALSE)</f>
        <v>#N/A</v>
      </c>
      <c r="AI350" s="10" t="e">
        <f>VLOOKUP(AX350,[1]Hoja2!$B$2:$AO$762,23,FALSE)</f>
        <v>#N/A</v>
      </c>
      <c r="AJ350" s="10" t="e">
        <f>VLOOKUP(AX350,[1]Hoja2!$B$2:$AO$762,28,FALSE)</f>
        <v>#N/A</v>
      </c>
      <c r="AK350" s="10" t="e">
        <f>VLOOKUP(AX350,[1]Hoja2!$B$2:$AO$762,19,FALSE)</f>
        <v>#N/A</v>
      </c>
      <c r="AL350" t="e">
        <f t="shared" si="173"/>
        <v>#N/A</v>
      </c>
      <c r="AM350" t="e">
        <f t="shared" si="174"/>
        <v>#N/A</v>
      </c>
      <c r="AN350" t="e">
        <f t="shared" si="175"/>
        <v>#N/A</v>
      </c>
      <c r="AO350" t="e">
        <f t="shared" si="176"/>
        <v>#N/A</v>
      </c>
      <c r="AP350" t="e">
        <f t="shared" si="177"/>
        <v>#N/A</v>
      </c>
      <c r="AQ350" t="str">
        <f t="shared" si="178"/>
        <v>n/a</v>
      </c>
      <c r="AR350" t="e">
        <f>+INDEX([1]DETALLE!$AK$2:$AK$841,MATCH(B350,[1]DETALLE!$A$2:$A$841,0))</f>
        <v>#N/A</v>
      </c>
      <c r="AS350" t="str">
        <f t="shared" si="184"/>
        <v>0A1H020925</v>
      </c>
      <c r="AT350" s="2" t="str">
        <f>IF(IFERROR(VLOOKUP(AS350,[1]Hoja2!$C$1:$AM$841,37,FALSE),"n/a")&lt;&gt;"n/a","a","n/a")</f>
        <v>n/a</v>
      </c>
      <c r="AU350" s="8">
        <f t="shared" si="172"/>
        <v>1</v>
      </c>
      <c r="AV350" t="e">
        <f>VLOOKUP(B350,[1]Hoja2!$C$2:$AO$762,39,FALSE)</f>
        <v>#N/A</v>
      </c>
      <c r="AW350" t="e">
        <f>IF(AU350=AV350,VLOOKUP(B350,[1]Hoja2!$C$2:$AO$762,37,FALSE),IF(AV350&lt;2,VLOOKUP(B350,[1]Hoja2!$C$2:$AO$762,37,FALSE)))</f>
        <v>#N/A</v>
      </c>
      <c r="AX350" t="str">
        <f>B350 &amp; COUNTIF(B$2:B350, B350)</f>
        <v>0A1H0209251</v>
      </c>
      <c r="AY350" t="e">
        <f>VLOOKUP(AX350,[1]Hoja2!$B$2:$AO$762,38,FALSE)</f>
        <v>#N/A</v>
      </c>
      <c r="AZ350" s="9" t="e">
        <f t="shared" si="182"/>
        <v>#N/A</v>
      </c>
    </row>
    <row r="351" spans="1:55" hidden="1" x14ac:dyDescent="0.25">
      <c r="A351">
        <v>69377</v>
      </c>
      <c r="B351" t="s">
        <v>288</v>
      </c>
      <c r="C351">
        <v>2019</v>
      </c>
      <c r="D351" t="s">
        <v>37</v>
      </c>
      <c r="E351" t="s">
        <v>38</v>
      </c>
      <c r="F351">
        <v>5</v>
      </c>
      <c r="G351" t="s">
        <v>44</v>
      </c>
      <c r="H351">
        <v>0</v>
      </c>
      <c r="I351" t="s">
        <v>54</v>
      </c>
      <c r="J351">
        <v>803</v>
      </c>
      <c r="K351">
        <v>1573</v>
      </c>
      <c r="L351">
        <v>0.2</v>
      </c>
      <c r="M351">
        <v>0.6</v>
      </c>
      <c r="N351">
        <v>0.8</v>
      </c>
      <c r="O351">
        <v>1.05</v>
      </c>
      <c r="P351">
        <v>1.1000000000000001</v>
      </c>
      <c r="Q351">
        <v>1.1499999999999999</v>
      </c>
      <c r="R351" t="s">
        <v>46</v>
      </c>
      <c r="S351">
        <v>4</v>
      </c>
      <c r="T351">
        <v>6</v>
      </c>
      <c r="U351" t="s">
        <v>85</v>
      </c>
      <c r="V351" t="s">
        <v>54</v>
      </c>
      <c r="W351" t="s">
        <v>42</v>
      </c>
      <c r="X351">
        <v>2019</v>
      </c>
      <c r="Y351" t="s">
        <v>37</v>
      </c>
      <c r="Z351" t="s">
        <v>38</v>
      </c>
      <c r="AA351">
        <v>11</v>
      </c>
      <c r="AB351">
        <v>0</v>
      </c>
      <c r="AC351">
        <v>50</v>
      </c>
      <c r="AD351">
        <v>0</v>
      </c>
      <c r="AE351">
        <v>0</v>
      </c>
      <c r="AF351">
        <v>1573</v>
      </c>
      <c r="AG351" s="2" t="str">
        <f>IFERROR(VLOOKUP(B351,[1]Hoja2!$C$1:$AM$841,37,FALSE),"n/a")</f>
        <v>n/a</v>
      </c>
      <c r="AH351" s="10" t="e">
        <f>VLOOKUP(AX351,[1]Hoja2!$B$2:$AO$762,17,FALSE)</f>
        <v>#N/A</v>
      </c>
      <c r="AI351" s="10" t="e">
        <f>VLOOKUP(AX351,[1]Hoja2!$B$2:$AO$762,23,FALSE)</f>
        <v>#N/A</v>
      </c>
      <c r="AJ351" s="10" t="e">
        <f>VLOOKUP(AX351,[1]Hoja2!$B$2:$AO$762,28,FALSE)</f>
        <v>#N/A</v>
      </c>
      <c r="AK351" s="10" t="e">
        <f>VLOOKUP(AX351,[1]Hoja2!$B$2:$AO$762,19,FALSE)</f>
        <v>#N/A</v>
      </c>
      <c r="AL351" t="e">
        <f t="shared" si="173"/>
        <v>#N/A</v>
      </c>
      <c r="AM351" t="e">
        <f t="shared" si="174"/>
        <v>#N/A</v>
      </c>
      <c r="AN351" t="e">
        <f t="shared" si="175"/>
        <v>#N/A</v>
      </c>
      <c r="AO351" t="e">
        <f t="shared" si="176"/>
        <v>#N/A</v>
      </c>
      <c r="AP351" t="e">
        <f t="shared" si="177"/>
        <v>#N/A</v>
      </c>
      <c r="AQ351" t="str">
        <f t="shared" si="178"/>
        <v>n/a</v>
      </c>
      <c r="AR351" t="e">
        <f>+INDEX([1]DETALLE!$AK$2:$AK$841,MATCH(B351,[1]DETALLE!$A$2:$A$841,0))</f>
        <v>#N/A</v>
      </c>
      <c r="AS351" t="str">
        <f t="shared" si="184"/>
        <v>0E2B646874</v>
      </c>
      <c r="AT351" s="2" t="str">
        <f>IF(IFERROR(VLOOKUP(AS351,[1]Hoja2!$C$1:$AM$841,37,FALSE),"n/a")&lt;&gt;"n/a","a","n/a")</f>
        <v>n/a</v>
      </c>
      <c r="AU351" s="8">
        <f t="shared" si="172"/>
        <v>1</v>
      </c>
      <c r="AV351" t="e">
        <f>VLOOKUP(B351,[1]Hoja2!$C$2:$AO$762,39,FALSE)</f>
        <v>#N/A</v>
      </c>
      <c r="AW351" t="e">
        <f>IF(AU351=AV351,VLOOKUP(B351,[1]Hoja2!$C$2:$AO$762,37,FALSE),IF(AV351&lt;2,VLOOKUP(B351,[1]Hoja2!$C$2:$AO$762,37,FALSE)))</f>
        <v>#N/A</v>
      </c>
      <c r="AX351" t="str">
        <f>B351 &amp; COUNTIF(B$2:B351, B351)</f>
        <v>0E2B6468741</v>
      </c>
      <c r="AY351" t="e">
        <f>VLOOKUP(AX351,[1]Hoja2!$B$2:$AO$762,38,FALSE)</f>
        <v>#N/A</v>
      </c>
      <c r="AZ351" s="9" t="e">
        <f t="shared" si="182"/>
        <v>#N/A</v>
      </c>
    </row>
    <row r="352" spans="1:55" x14ac:dyDescent="0.25">
      <c r="A352">
        <v>69378</v>
      </c>
      <c r="B352" t="s">
        <v>300</v>
      </c>
      <c r="C352">
        <v>2019</v>
      </c>
      <c r="D352" t="s">
        <v>37</v>
      </c>
      <c r="E352" t="s">
        <v>38</v>
      </c>
      <c r="F352">
        <v>5</v>
      </c>
      <c r="G352" t="s">
        <v>44</v>
      </c>
      <c r="H352">
        <v>0</v>
      </c>
      <c r="I352" t="s">
        <v>58</v>
      </c>
      <c r="J352">
        <v>655</v>
      </c>
      <c r="K352">
        <v>1365</v>
      </c>
      <c r="L352">
        <v>0</v>
      </c>
      <c r="M352">
        <v>0</v>
      </c>
      <c r="N352">
        <v>0.6</v>
      </c>
      <c r="O352">
        <v>0.8</v>
      </c>
      <c r="P352">
        <v>1.05</v>
      </c>
      <c r="Q352">
        <v>1.1000000000000001</v>
      </c>
      <c r="R352" t="s">
        <v>46</v>
      </c>
      <c r="S352">
        <v>5</v>
      </c>
      <c r="T352">
        <v>9</v>
      </c>
      <c r="U352" t="s">
        <v>47</v>
      </c>
      <c r="V352" t="s">
        <v>58</v>
      </c>
      <c r="W352" t="s">
        <v>42</v>
      </c>
      <c r="X352">
        <v>2019</v>
      </c>
      <c r="Y352" t="s">
        <v>37</v>
      </c>
      <c r="Z352" t="s">
        <v>38</v>
      </c>
      <c r="AA352">
        <v>10</v>
      </c>
      <c r="AB352">
        <v>0</v>
      </c>
      <c r="AC352">
        <v>39</v>
      </c>
      <c r="AD352">
        <v>0</v>
      </c>
      <c r="AE352">
        <v>0</v>
      </c>
      <c r="AF352">
        <v>1365</v>
      </c>
      <c r="AG352" s="2">
        <f>IFERROR(VLOOKUP(B352,[1]Hoja2!$C$1:$AM$841,37,FALSE),"n/a")</f>
        <v>1433.25</v>
      </c>
      <c r="AH352" s="10">
        <f>VLOOKUP(AX352,[1]Hoja2!$B$2:$AO$762,17,FALSE)</f>
        <v>44</v>
      </c>
      <c r="AI352" s="10">
        <f>VLOOKUP(AX352,[1]Hoja2!$B$2:$AO$762,23,FALSE)</f>
        <v>1.05</v>
      </c>
      <c r="AJ352" s="10">
        <f>VLOOKUP(AX352,[1]Hoja2!$B$2:$AO$762,28,FALSE)</f>
        <v>0.48399999999999999</v>
      </c>
      <c r="AK352" s="10" t="str">
        <f>VLOOKUP(AX352,[1]Hoja2!$B$2:$AO$762,19,FALSE)</f>
        <v>Departmental Digital</v>
      </c>
      <c r="AL352">
        <f t="shared" si="173"/>
        <v>0</v>
      </c>
      <c r="AM352">
        <f t="shared" si="174"/>
        <v>0</v>
      </c>
      <c r="AN352">
        <f t="shared" si="175"/>
        <v>0</v>
      </c>
      <c r="AO352">
        <f t="shared" si="176"/>
        <v>0</v>
      </c>
      <c r="AP352">
        <f t="shared" si="177"/>
        <v>1</v>
      </c>
      <c r="AQ352">
        <f t="shared" si="178"/>
        <v>1</v>
      </c>
      <c r="AR352">
        <f>+INDEX([1]Hoja2!$AM$2:$AM$841,MATCH(B352,[1]Hoja2!$C$2:$C$841,0))</f>
        <v>1433.25</v>
      </c>
      <c r="AS352" t="str">
        <f t="shared" si="184"/>
        <v>0EX9297705</v>
      </c>
      <c r="AT352" s="2">
        <f>IF(COUNTIF(AS352:AS1572,AS352)&lt;2,IFERROR(VLOOKUP(AS352,[1]Hoja2!$C$1:$AM$841,37,FALSE),"n/a"),"b")</f>
        <v>1433.25</v>
      </c>
      <c r="AU352" s="8">
        <f t="shared" si="172"/>
        <v>2</v>
      </c>
      <c r="AV352">
        <f>VLOOKUP(B352,[1]Hoja2!$C$2:$AO$762,39,FALSE)</f>
        <v>1</v>
      </c>
      <c r="AW352">
        <f>IF(AU352=AV352,VLOOKUP(B352,[1]Hoja2!$C$2:$AO$762,37,FALSE),IF(AV352&lt;2,VLOOKUP(B352,[1]Hoja2!$C$2:$AO$762,37,FALSE)))</f>
        <v>1433.25</v>
      </c>
      <c r="AX352" t="str">
        <f>B352 &amp; COUNTIF(B$2:B352, B352)</f>
        <v>0EX92977051</v>
      </c>
      <c r="AY352" s="10">
        <f>VLOOKUP(AX352,[1]Hoja2!$B$2:$AO$762,38,FALSE)</f>
        <v>1433.25</v>
      </c>
      <c r="AZ352" s="9">
        <f t="shared" si="182"/>
        <v>0</v>
      </c>
      <c r="BA352">
        <f>IF(Q352="NA",2,IF(OR(G352="INSTALACION NUEVA",G352="Mantenimiento preventivo"),3,IF(AND(AC352&lt;AH352,AL352&lt;&gt;1),4,IF(AY352&gt;AF352,1,0))))</f>
        <v>3</v>
      </c>
      <c r="BB352">
        <f>AE352-AJ352</f>
        <v>-0.48399999999999999</v>
      </c>
      <c r="BC352">
        <f>+_xlfn.IFS(Q352="NA",2,OR(G352="INSTALACION NUEVA",G352="Mantenimiento preventivo"),3,AND(AC352&lt;AH352,AL352&lt;&gt;1),4,AY352&gt;AF352,1,TRUE,0)</f>
        <v>3</v>
      </c>
    </row>
    <row r="353" spans="1:55" hidden="1" x14ac:dyDescent="0.25">
      <c r="A353">
        <v>69379</v>
      </c>
      <c r="B353" t="s">
        <v>102</v>
      </c>
      <c r="C353">
        <v>2019</v>
      </c>
      <c r="D353" t="s">
        <v>37</v>
      </c>
      <c r="E353" t="s">
        <v>38</v>
      </c>
      <c r="F353">
        <v>5</v>
      </c>
      <c r="G353" t="s">
        <v>44</v>
      </c>
      <c r="H353">
        <v>0</v>
      </c>
      <c r="I353" t="s">
        <v>45</v>
      </c>
      <c r="J353">
        <v>803</v>
      </c>
      <c r="K353">
        <v>1573</v>
      </c>
      <c r="L353">
        <v>0.2</v>
      </c>
      <c r="M353">
        <v>0.6</v>
      </c>
      <c r="N353">
        <v>0.8</v>
      </c>
      <c r="O353">
        <v>1.05</v>
      </c>
      <c r="P353">
        <v>1.1000000000000001</v>
      </c>
      <c r="Q353">
        <v>1.1499999999999999</v>
      </c>
      <c r="R353" t="s">
        <v>46</v>
      </c>
      <c r="S353">
        <v>4</v>
      </c>
      <c r="T353">
        <v>6</v>
      </c>
      <c r="U353" t="s">
        <v>47</v>
      </c>
      <c r="V353" t="s">
        <v>48</v>
      </c>
      <c r="W353" t="s">
        <v>42</v>
      </c>
      <c r="X353">
        <v>2019</v>
      </c>
      <c r="Y353" t="s">
        <v>37</v>
      </c>
      <c r="Z353" t="s">
        <v>38</v>
      </c>
      <c r="AA353">
        <v>8</v>
      </c>
      <c r="AB353">
        <v>0</v>
      </c>
      <c r="AC353">
        <v>3</v>
      </c>
      <c r="AD353">
        <v>0</v>
      </c>
      <c r="AE353">
        <v>0</v>
      </c>
      <c r="AF353">
        <v>1573</v>
      </c>
      <c r="AG353" s="2">
        <f>IFERROR(VLOOKUP(B353,[1]Hoja2!$C$1:$AM$841,37,FALSE),"n/a")</f>
        <v>1651.6500000000003</v>
      </c>
      <c r="AH353" s="10" t="e">
        <f>VLOOKUP(AX353,[1]Hoja2!$B$2:$AO$762,17,FALSE)</f>
        <v>#N/A</v>
      </c>
      <c r="AI353" s="10" t="e">
        <f>VLOOKUP(AX353,[1]Hoja2!$B$2:$AO$762,23,FALSE)</f>
        <v>#N/A</v>
      </c>
      <c r="AJ353" s="10" t="e">
        <f>VLOOKUP(AX353,[1]Hoja2!$B$2:$AO$762,28,FALSE)</f>
        <v>#N/A</v>
      </c>
      <c r="AK353" s="10" t="e">
        <f>VLOOKUP(AX353,[1]Hoja2!$B$2:$AO$762,19,FALSE)</f>
        <v>#N/A</v>
      </c>
      <c r="AL353" t="e">
        <f t="shared" si="173"/>
        <v>#N/A</v>
      </c>
      <c r="AM353" t="e">
        <f t="shared" si="174"/>
        <v>#N/A</v>
      </c>
      <c r="AN353" t="e">
        <f t="shared" si="175"/>
        <v>#N/A</v>
      </c>
      <c r="AO353" t="e">
        <f t="shared" si="176"/>
        <v>#N/A</v>
      </c>
      <c r="AP353" t="e">
        <f t="shared" si="177"/>
        <v>#N/A</v>
      </c>
      <c r="AQ353">
        <f t="shared" si="178"/>
        <v>1</v>
      </c>
      <c r="AR353">
        <f>+INDEX([1]Hoja2!$AM$2:$AM$841,MATCH(B353,[1]Hoja2!$C$2:$C$841,0))</f>
        <v>1651.6500000000003</v>
      </c>
      <c r="AS353" t="str">
        <f t="shared" si="184"/>
        <v>0BG2946786</v>
      </c>
      <c r="AT353" s="2" t="s">
        <v>1007</v>
      </c>
      <c r="AU353" s="8">
        <f t="shared" si="172"/>
        <v>4</v>
      </c>
      <c r="AV353">
        <f>VLOOKUP(B353,[1]Hoja2!$C$2:$AO$762,39,FALSE)</f>
        <v>1</v>
      </c>
      <c r="AW353">
        <f>IF(AU353=AV353,VLOOKUP(B353,[1]Hoja2!$C$2:$AO$762,37,FALSE),IF(AV353&lt;2,VLOOKUP(B353,[1]Hoja2!$C$2:$AO$762,37,FALSE)))</f>
        <v>1651.6500000000003</v>
      </c>
      <c r="AX353" t="str">
        <f>B353 &amp; COUNTIF(B$2:B353, B353)</f>
        <v>0BG29467863</v>
      </c>
      <c r="AY353" t="e">
        <f>VLOOKUP(AX353,[1]Hoja2!$B$2:$AO$762,38,FALSE)</f>
        <v>#N/A</v>
      </c>
      <c r="AZ353" s="9">
        <f t="shared" si="182"/>
        <v>0</v>
      </c>
    </row>
    <row r="354" spans="1:55" x14ac:dyDescent="0.25">
      <c r="A354">
        <v>69382</v>
      </c>
      <c r="B354" t="s">
        <v>279</v>
      </c>
      <c r="C354">
        <v>2019</v>
      </c>
      <c r="D354" t="s">
        <v>37</v>
      </c>
      <c r="E354" t="s">
        <v>38</v>
      </c>
      <c r="F354">
        <v>5</v>
      </c>
      <c r="G354" t="s">
        <v>44</v>
      </c>
      <c r="H354">
        <v>0</v>
      </c>
      <c r="I354" t="s">
        <v>45</v>
      </c>
      <c r="J354">
        <v>803</v>
      </c>
      <c r="K354">
        <v>1573</v>
      </c>
      <c r="L354">
        <v>0.2</v>
      </c>
      <c r="M354">
        <v>0.6</v>
      </c>
      <c r="N354">
        <v>0.8</v>
      </c>
      <c r="O354">
        <v>1.05</v>
      </c>
      <c r="P354">
        <v>1.1000000000000001</v>
      </c>
      <c r="Q354">
        <v>1.1499999999999999</v>
      </c>
      <c r="R354" t="s">
        <v>46</v>
      </c>
      <c r="S354">
        <v>4</v>
      </c>
      <c r="T354">
        <v>6</v>
      </c>
      <c r="U354" t="s">
        <v>47</v>
      </c>
      <c r="V354" t="s">
        <v>48</v>
      </c>
      <c r="W354" t="s">
        <v>42</v>
      </c>
      <c r="X354">
        <v>2019</v>
      </c>
      <c r="Y354" t="s">
        <v>37</v>
      </c>
      <c r="Z354" t="s">
        <v>38</v>
      </c>
      <c r="AA354">
        <v>10</v>
      </c>
      <c r="AB354">
        <v>0</v>
      </c>
      <c r="AC354">
        <v>49</v>
      </c>
      <c r="AD354">
        <v>0</v>
      </c>
      <c r="AE354">
        <v>0</v>
      </c>
      <c r="AF354">
        <v>1573</v>
      </c>
      <c r="AG354" s="2">
        <f>IFERROR(VLOOKUP(B354,[1]Hoja2!$C$1:$AM$841,37,FALSE),"n/a")</f>
        <v>1808.95</v>
      </c>
      <c r="AH354" s="10">
        <f>VLOOKUP(AX354,[1]Hoja2!$B$2:$AO$762,17,FALSE)</f>
        <v>62</v>
      </c>
      <c r="AI354" s="10">
        <f>VLOOKUP(AX354,[1]Hoja2!$B$2:$AO$762,23,FALSE)</f>
        <v>1.1499999999999999</v>
      </c>
      <c r="AJ354" s="10">
        <f>VLOOKUP(AX354,[1]Hoja2!$B$2:$AO$762,28,FALSE)</f>
        <v>0.62</v>
      </c>
      <c r="AK354" s="10" t="str">
        <f>VLOOKUP(AX354,[1]Hoja2!$B$2:$AO$762,19,FALSE)</f>
        <v>Light Production Digital Business</v>
      </c>
      <c r="AL354">
        <f t="shared" si="173"/>
        <v>0</v>
      </c>
      <c r="AM354">
        <f t="shared" si="174"/>
        <v>0</v>
      </c>
      <c r="AN354">
        <f t="shared" si="175"/>
        <v>0</v>
      </c>
      <c r="AO354">
        <f t="shared" si="176"/>
        <v>0</v>
      </c>
      <c r="AP354">
        <f t="shared" si="177"/>
        <v>1</v>
      </c>
      <c r="AQ354">
        <f t="shared" si="178"/>
        <v>1</v>
      </c>
      <c r="AR354">
        <f>+INDEX([1]Hoja2!$AM$2:$AM$841,MATCH(B354,[1]Hoja2!$C$2:$C$841,0))</f>
        <v>1808.95</v>
      </c>
      <c r="AS354" t="str">
        <f t="shared" si="184"/>
        <v>0BG2947926</v>
      </c>
      <c r="AT354" s="2">
        <f>IF(COUNTIF(AS354:AS1574,AS354)&lt;2,IFERROR(VLOOKUP(AS354,[1]Hoja2!$C$1:$AM$841,37,FALSE),"n/a"),"b")</f>
        <v>1808.95</v>
      </c>
      <c r="AU354" s="8">
        <f t="shared" si="172"/>
        <v>2</v>
      </c>
      <c r="AV354">
        <f>VLOOKUP(B354,[1]Hoja2!$C$2:$AO$762,39,FALSE)</f>
        <v>1</v>
      </c>
      <c r="AW354">
        <f>IF(AU354=AV354,VLOOKUP(B354,[1]Hoja2!$C$2:$AO$762,37,FALSE),IF(AV354&lt;2,VLOOKUP(B354,[1]Hoja2!$C$2:$AO$762,37,FALSE)))</f>
        <v>1808.95</v>
      </c>
      <c r="AX354" t="str">
        <f>B354 &amp; COUNTIF(B$2:B354, B354)</f>
        <v>0BG29479261</v>
      </c>
      <c r="AY354" s="10">
        <f>VLOOKUP(AX354,[1]Hoja2!$B$2:$AO$762,38,FALSE)</f>
        <v>1808.95</v>
      </c>
      <c r="AZ354" s="9">
        <f t="shared" si="182"/>
        <v>0</v>
      </c>
      <c r="BA354">
        <f t="shared" ref="BA354:BA355" si="185">IF(Q354="NA",2,IF(OR(G354="INSTALACION NUEVA",G354="Mantenimiento preventivo"),3,IF(AND(AC354&lt;AH354,AL354&lt;&gt;1),4,IF(AY354&gt;AF354,1,0))))</f>
        <v>3</v>
      </c>
      <c r="BB354">
        <f t="shared" ref="BB354:BB355" si="186">AE354-AJ354</f>
        <v>-0.62</v>
      </c>
      <c r="BC354">
        <f t="shared" ref="BC354:BC355" si="187">+_xlfn.IFS(Q354="NA",2,OR(G354="INSTALACION NUEVA",G354="Mantenimiento preventivo"),3,AND(AC354&lt;AH354,AL354&lt;&gt;1),4,AY354&gt;AF354,1,TRUE,0)</f>
        <v>3</v>
      </c>
    </row>
    <row r="355" spans="1:55" x14ac:dyDescent="0.25">
      <c r="A355">
        <v>69384</v>
      </c>
      <c r="B355" t="s">
        <v>289</v>
      </c>
      <c r="C355">
        <v>2019</v>
      </c>
      <c r="D355" t="s">
        <v>37</v>
      </c>
      <c r="E355" t="s">
        <v>38</v>
      </c>
      <c r="F355">
        <v>5</v>
      </c>
      <c r="G355" t="s">
        <v>44</v>
      </c>
      <c r="H355">
        <v>0</v>
      </c>
      <c r="I355" t="s">
        <v>54</v>
      </c>
      <c r="J355">
        <v>803</v>
      </c>
      <c r="K355">
        <v>1573</v>
      </c>
      <c r="L355">
        <v>0.2</v>
      </c>
      <c r="M355">
        <v>0.6</v>
      </c>
      <c r="N355">
        <v>0.8</v>
      </c>
      <c r="O355">
        <v>1.05</v>
      </c>
      <c r="P355">
        <v>1.1000000000000001</v>
      </c>
      <c r="Q355">
        <v>1.1499999999999999</v>
      </c>
      <c r="R355" t="s">
        <v>46</v>
      </c>
      <c r="S355">
        <v>4</v>
      </c>
      <c r="T355">
        <v>6</v>
      </c>
      <c r="U355" t="s">
        <v>47</v>
      </c>
      <c r="V355" t="s">
        <v>54</v>
      </c>
      <c r="W355" t="s">
        <v>42</v>
      </c>
      <c r="X355">
        <v>2019</v>
      </c>
      <c r="Y355" t="s">
        <v>37</v>
      </c>
      <c r="Z355" t="s">
        <v>38</v>
      </c>
      <c r="AA355">
        <v>5</v>
      </c>
      <c r="AB355">
        <v>0</v>
      </c>
      <c r="AC355">
        <v>11</v>
      </c>
      <c r="AD355">
        <v>0</v>
      </c>
      <c r="AE355">
        <v>0</v>
      </c>
      <c r="AF355">
        <v>1573</v>
      </c>
      <c r="AG355" s="2">
        <f>IFERROR(VLOOKUP(B355,[1]Hoja2!$C$1:$AM$841,37,FALSE),"n/a")</f>
        <v>1258.4000000000003</v>
      </c>
      <c r="AH355" s="10">
        <f>VLOOKUP(AX355,[1]Hoja2!$B$2:$AO$762,17,FALSE)</f>
        <v>12</v>
      </c>
      <c r="AI355" s="10">
        <f>VLOOKUP(AX355,[1]Hoja2!$B$2:$AO$762,23,FALSE)</f>
        <v>0.8</v>
      </c>
      <c r="AJ355" s="10">
        <f>VLOOKUP(AX355,[1]Hoja2!$B$2:$AO$762,28,FALSE)</f>
        <v>0.35499999999999998</v>
      </c>
      <c r="AK355" s="10" t="str">
        <f>VLOOKUP(AX355,[1]Hoja2!$B$2:$AO$762,19,FALSE)</f>
        <v>Entry Production Color Low/Mid</v>
      </c>
      <c r="AL355">
        <f t="shared" si="173"/>
        <v>0</v>
      </c>
      <c r="AM355">
        <f t="shared" si="174"/>
        <v>0</v>
      </c>
      <c r="AN355">
        <f t="shared" si="175"/>
        <v>0</v>
      </c>
      <c r="AO355">
        <f t="shared" si="176"/>
        <v>0</v>
      </c>
      <c r="AP355">
        <f t="shared" si="177"/>
        <v>1</v>
      </c>
      <c r="AQ355">
        <f t="shared" si="178"/>
        <v>0</v>
      </c>
      <c r="AR355">
        <f>+INDEX([1]Hoja2!$AM$2:$AM$841,MATCH(B355,[1]Hoja2!$C$2:$C$841,0))</f>
        <v>1258.4000000000003</v>
      </c>
      <c r="AS355" t="str">
        <f>CONCATENATE(B355,F355)</f>
        <v>0E2B6473755</v>
      </c>
      <c r="AT355" s="2">
        <f>IFERROR(VLOOKUP(AS355,[1]Hoja2!$A$1:$AM$841,38,FALSE),"n/a")</f>
        <v>0</v>
      </c>
      <c r="AU355" s="8">
        <f t="shared" si="172"/>
        <v>2</v>
      </c>
      <c r="AV355">
        <f>VLOOKUP(B355,[1]Hoja2!$C$2:$AO$762,39,FALSE)</f>
        <v>1</v>
      </c>
      <c r="AW355">
        <f>IF(AU355=AV355,VLOOKUP(B355,[1]Hoja2!$C$2:$AO$762,37,FALSE),IF(AV355&lt;2,VLOOKUP(B355,[1]Hoja2!$C$2:$AO$762,37,FALSE)))</f>
        <v>1258.4000000000003</v>
      </c>
      <c r="AX355" t="str">
        <f>B355 &amp; COUNTIF(B$2:B355, B355)</f>
        <v>0E2B6473751</v>
      </c>
      <c r="AY355" s="10">
        <f>VLOOKUP(AX355,[1]Hoja2!$B$2:$AO$762,38,FALSE)</f>
        <v>1258.4000000000003</v>
      </c>
      <c r="AZ355" s="9">
        <f t="shared" si="182"/>
        <v>0</v>
      </c>
      <c r="BA355">
        <f t="shared" si="185"/>
        <v>3</v>
      </c>
      <c r="BB355">
        <f t="shared" si="186"/>
        <v>-0.35499999999999998</v>
      </c>
      <c r="BC355">
        <f t="shared" si="187"/>
        <v>3</v>
      </c>
    </row>
    <row r="356" spans="1:55" hidden="1" x14ac:dyDescent="0.25">
      <c r="A356">
        <v>69385</v>
      </c>
      <c r="B356" t="s">
        <v>294</v>
      </c>
      <c r="C356">
        <v>2019</v>
      </c>
      <c r="D356" t="s">
        <v>37</v>
      </c>
      <c r="E356" t="s">
        <v>38</v>
      </c>
      <c r="F356">
        <v>5</v>
      </c>
      <c r="G356" t="s">
        <v>44</v>
      </c>
      <c r="H356">
        <v>0</v>
      </c>
      <c r="I356" t="s">
        <v>58</v>
      </c>
      <c r="J356">
        <v>655</v>
      </c>
      <c r="K356">
        <v>1365</v>
      </c>
      <c r="L356">
        <v>0</v>
      </c>
      <c r="M356">
        <v>0</v>
      </c>
      <c r="N356">
        <v>0.6</v>
      </c>
      <c r="O356">
        <v>0.8</v>
      </c>
      <c r="P356">
        <v>1.05</v>
      </c>
      <c r="Q356">
        <v>1.1000000000000001</v>
      </c>
      <c r="R356" t="s">
        <v>46</v>
      </c>
      <c r="S356">
        <v>5</v>
      </c>
      <c r="T356">
        <v>9</v>
      </c>
      <c r="U356" t="s">
        <v>47</v>
      </c>
      <c r="V356" t="s">
        <v>58</v>
      </c>
      <c r="W356" t="s">
        <v>42</v>
      </c>
      <c r="X356">
        <v>2019</v>
      </c>
      <c r="Y356" t="s">
        <v>37</v>
      </c>
      <c r="Z356" t="s">
        <v>38</v>
      </c>
      <c r="AA356">
        <v>5</v>
      </c>
      <c r="AB356">
        <v>0</v>
      </c>
      <c r="AC356">
        <v>53</v>
      </c>
      <c r="AD356">
        <v>0</v>
      </c>
      <c r="AE356">
        <v>0</v>
      </c>
      <c r="AF356">
        <v>1365</v>
      </c>
      <c r="AG356" s="2" t="str">
        <f>IFERROR(VLOOKUP(B356,[1]Hoja2!$C$1:$AM$841,37,FALSE),"n/a")</f>
        <v>n/a</v>
      </c>
      <c r="AH356" s="10" t="e">
        <f>VLOOKUP(AX356,[1]Hoja2!$B$2:$AO$762,17,FALSE)</f>
        <v>#N/A</v>
      </c>
      <c r="AI356" s="10" t="e">
        <f>VLOOKUP(AX356,[1]Hoja2!$B$2:$AO$762,23,FALSE)</f>
        <v>#N/A</v>
      </c>
      <c r="AJ356" s="10" t="e">
        <f>VLOOKUP(AX356,[1]Hoja2!$B$2:$AO$762,28,FALSE)</f>
        <v>#N/A</v>
      </c>
      <c r="AK356" s="10" t="e">
        <f>VLOOKUP(AX356,[1]Hoja2!$B$2:$AO$762,19,FALSE)</f>
        <v>#N/A</v>
      </c>
      <c r="AL356" t="e">
        <f t="shared" si="173"/>
        <v>#N/A</v>
      </c>
      <c r="AM356" t="e">
        <f t="shared" si="174"/>
        <v>#N/A</v>
      </c>
      <c r="AN356" t="e">
        <f t="shared" si="175"/>
        <v>#N/A</v>
      </c>
      <c r="AO356" t="e">
        <f t="shared" si="176"/>
        <v>#N/A</v>
      </c>
      <c r="AP356" t="e">
        <f t="shared" si="177"/>
        <v>#N/A</v>
      </c>
      <c r="AQ356" t="str">
        <f t="shared" si="178"/>
        <v>n/a</v>
      </c>
      <c r="AR356" t="e">
        <f>+INDEX([1]DETALLE!$AK$2:$AK$841,MATCH(B356,[1]DETALLE!$A$2:$A$841,0))</f>
        <v>#N/A</v>
      </c>
      <c r="AS356" t="str">
        <f t="shared" ref="AS356:AS368" si="188">CONCATENATE(B356)</f>
        <v>0EX9292081</v>
      </c>
      <c r="AT356" s="2" t="str">
        <f>IF(IFERROR(VLOOKUP(AS356,[1]Hoja2!$C$1:$AM$841,37,FALSE),"n/a")&lt;&gt;"n/a","a","n/a")</f>
        <v>n/a</v>
      </c>
      <c r="AU356" s="8">
        <f t="shared" si="172"/>
        <v>1</v>
      </c>
      <c r="AV356" t="e">
        <f>VLOOKUP(B356,[1]Hoja2!$C$2:$AO$762,39,FALSE)</f>
        <v>#N/A</v>
      </c>
      <c r="AW356" t="e">
        <f>IF(AU356=AV356,VLOOKUP(B356,[1]Hoja2!$C$2:$AO$762,37,FALSE),IF(AV356&lt;2,VLOOKUP(B356,[1]Hoja2!$C$2:$AO$762,37,FALSE)))</f>
        <v>#N/A</v>
      </c>
      <c r="AX356" t="str">
        <f>B356 &amp; COUNTIF(B$2:B356, B356)</f>
        <v>0EX92920811</v>
      </c>
      <c r="AY356" t="e">
        <f>VLOOKUP(AX356,[1]Hoja2!$B$2:$AO$762,38,FALSE)</f>
        <v>#N/A</v>
      </c>
      <c r="AZ356" s="9" t="e">
        <f t="shared" si="182"/>
        <v>#N/A</v>
      </c>
    </row>
    <row r="357" spans="1:55" hidden="1" x14ac:dyDescent="0.25">
      <c r="A357">
        <v>69386</v>
      </c>
      <c r="B357" t="s">
        <v>274</v>
      </c>
      <c r="C357">
        <v>2019</v>
      </c>
      <c r="D357" t="s">
        <v>37</v>
      </c>
      <c r="E357" t="s">
        <v>38</v>
      </c>
      <c r="F357">
        <v>5</v>
      </c>
      <c r="G357" t="s">
        <v>44</v>
      </c>
      <c r="H357">
        <v>0</v>
      </c>
      <c r="I357" t="s">
        <v>91</v>
      </c>
      <c r="J357">
        <v>803</v>
      </c>
      <c r="K357">
        <v>1573</v>
      </c>
      <c r="L357">
        <v>0.2</v>
      </c>
      <c r="M357">
        <v>0.6</v>
      </c>
      <c r="N357">
        <v>0.8</v>
      </c>
      <c r="O357">
        <v>1.05</v>
      </c>
      <c r="P357">
        <v>1.1000000000000001</v>
      </c>
      <c r="Q357">
        <v>1.1499999999999999</v>
      </c>
      <c r="R357" t="s">
        <v>46</v>
      </c>
      <c r="S357">
        <v>4</v>
      </c>
      <c r="T357">
        <v>6</v>
      </c>
      <c r="U357" t="s">
        <v>47</v>
      </c>
      <c r="V357" t="s">
        <v>91</v>
      </c>
      <c r="W357" t="s">
        <v>42</v>
      </c>
      <c r="X357">
        <v>2019</v>
      </c>
      <c r="Y357" t="s">
        <v>37</v>
      </c>
      <c r="Z357" t="s">
        <v>38</v>
      </c>
      <c r="AA357">
        <v>5</v>
      </c>
      <c r="AB357">
        <v>0</v>
      </c>
      <c r="AC357">
        <v>65</v>
      </c>
      <c r="AD357">
        <v>0</v>
      </c>
      <c r="AE357">
        <v>0</v>
      </c>
      <c r="AF357">
        <v>1573</v>
      </c>
      <c r="AG357" s="2" t="str">
        <f>IFERROR(VLOOKUP(B357,[1]Hoja2!$C$1:$AM$841,37,FALSE),"n/a")</f>
        <v>n/a</v>
      </c>
      <c r="AH357" s="10" t="e">
        <f>VLOOKUP(AX357,[1]Hoja2!$B$2:$AO$762,17,FALSE)</f>
        <v>#N/A</v>
      </c>
      <c r="AI357" s="10" t="e">
        <f>VLOOKUP(AX357,[1]Hoja2!$B$2:$AO$762,23,FALSE)</f>
        <v>#N/A</v>
      </c>
      <c r="AJ357" s="10" t="e">
        <f>VLOOKUP(AX357,[1]Hoja2!$B$2:$AO$762,28,FALSE)</f>
        <v>#N/A</v>
      </c>
      <c r="AK357" s="10" t="e">
        <f>VLOOKUP(AX357,[1]Hoja2!$B$2:$AO$762,19,FALSE)</f>
        <v>#N/A</v>
      </c>
      <c r="AL357" t="e">
        <f t="shared" si="173"/>
        <v>#N/A</v>
      </c>
      <c r="AM357" t="e">
        <f t="shared" si="174"/>
        <v>#N/A</v>
      </c>
      <c r="AN357" t="e">
        <f t="shared" si="175"/>
        <v>#N/A</v>
      </c>
      <c r="AO357" t="e">
        <f t="shared" si="176"/>
        <v>#N/A</v>
      </c>
      <c r="AP357" t="e">
        <f t="shared" si="177"/>
        <v>#N/A</v>
      </c>
      <c r="AQ357" t="str">
        <f t="shared" si="178"/>
        <v>n/a</v>
      </c>
      <c r="AR357" t="e">
        <f>+INDEX([1]DETALLE!$AK$2:$AK$841,MATCH(B357,[1]DETALLE!$A$2:$A$841,0))</f>
        <v>#N/A</v>
      </c>
      <c r="AS357" t="str">
        <f t="shared" si="188"/>
        <v>0A1H021572</v>
      </c>
      <c r="AT357" s="2" t="str">
        <f>IF(IFERROR(VLOOKUP(AS357,[1]Hoja2!$C$1:$AM$841,37,FALSE),"n/a")&lt;&gt;"n/a","a","n/a")</f>
        <v>n/a</v>
      </c>
      <c r="AU357" s="8">
        <f t="shared" si="172"/>
        <v>1</v>
      </c>
      <c r="AV357" t="e">
        <f>VLOOKUP(B357,[1]Hoja2!$C$2:$AO$762,39,FALSE)</f>
        <v>#N/A</v>
      </c>
      <c r="AW357" t="e">
        <f>IF(AU357=AV357,VLOOKUP(B357,[1]Hoja2!$C$2:$AO$762,37,FALSE),IF(AV357&lt;2,VLOOKUP(B357,[1]Hoja2!$C$2:$AO$762,37,FALSE)))</f>
        <v>#N/A</v>
      </c>
      <c r="AX357" t="str">
        <f>B357 &amp; COUNTIF(B$2:B357, B357)</f>
        <v>0A1H0215721</v>
      </c>
      <c r="AY357" t="e">
        <f>VLOOKUP(AX357,[1]Hoja2!$B$2:$AO$762,38,FALSE)</f>
        <v>#N/A</v>
      </c>
      <c r="AZ357" s="9" t="e">
        <f t="shared" si="182"/>
        <v>#N/A</v>
      </c>
    </row>
    <row r="358" spans="1:55" hidden="1" x14ac:dyDescent="0.25">
      <c r="A358">
        <v>69389</v>
      </c>
      <c r="B358" t="s">
        <v>280</v>
      </c>
      <c r="C358">
        <v>2019</v>
      </c>
      <c r="D358" t="s">
        <v>37</v>
      </c>
      <c r="E358" t="s">
        <v>38</v>
      </c>
      <c r="F358">
        <v>5</v>
      </c>
      <c r="G358" t="s">
        <v>44</v>
      </c>
      <c r="H358">
        <v>0</v>
      </c>
      <c r="I358" t="s">
        <v>45</v>
      </c>
      <c r="J358">
        <v>803</v>
      </c>
      <c r="K358">
        <v>1573</v>
      </c>
      <c r="L358">
        <v>0.2</v>
      </c>
      <c r="M358">
        <v>0.6</v>
      </c>
      <c r="N358">
        <v>0.8</v>
      </c>
      <c r="O358">
        <v>1.05</v>
      </c>
      <c r="P358">
        <v>1.1000000000000001</v>
      </c>
      <c r="Q358">
        <v>1.1499999999999999</v>
      </c>
      <c r="R358" t="s">
        <v>46</v>
      </c>
      <c r="S358">
        <v>4</v>
      </c>
      <c r="T358">
        <v>6</v>
      </c>
      <c r="U358" t="s">
        <v>85</v>
      </c>
      <c r="V358" t="s">
        <v>48</v>
      </c>
      <c r="W358" t="s">
        <v>42</v>
      </c>
      <c r="X358">
        <v>2019</v>
      </c>
      <c r="Y358" t="s">
        <v>37</v>
      </c>
      <c r="Z358" t="s">
        <v>38</v>
      </c>
      <c r="AA358">
        <v>9</v>
      </c>
      <c r="AB358">
        <v>0</v>
      </c>
      <c r="AC358">
        <v>8</v>
      </c>
      <c r="AD358">
        <v>0</v>
      </c>
      <c r="AE358">
        <v>0</v>
      </c>
      <c r="AF358">
        <v>1573</v>
      </c>
      <c r="AG358" s="2" t="str">
        <f>IFERROR(VLOOKUP(B358,[1]Hoja2!$C$1:$AM$841,37,FALSE),"n/a")</f>
        <v>n/a</v>
      </c>
      <c r="AH358" s="10" t="e">
        <f>VLOOKUP(AX358,[1]Hoja2!$B$2:$AO$762,17,FALSE)</f>
        <v>#N/A</v>
      </c>
      <c r="AI358" s="10" t="e">
        <f>VLOOKUP(AX358,[1]Hoja2!$B$2:$AO$762,23,FALSE)</f>
        <v>#N/A</v>
      </c>
      <c r="AJ358" s="10" t="e">
        <f>VLOOKUP(AX358,[1]Hoja2!$B$2:$AO$762,28,FALSE)</f>
        <v>#N/A</v>
      </c>
      <c r="AK358" s="10" t="e">
        <f>VLOOKUP(AX358,[1]Hoja2!$B$2:$AO$762,19,FALSE)</f>
        <v>#N/A</v>
      </c>
      <c r="AL358" t="e">
        <f t="shared" si="173"/>
        <v>#N/A</v>
      </c>
      <c r="AM358" t="e">
        <f t="shared" si="174"/>
        <v>#N/A</v>
      </c>
      <c r="AN358" t="e">
        <f t="shared" si="175"/>
        <v>#N/A</v>
      </c>
      <c r="AO358" t="e">
        <f t="shared" si="176"/>
        <v>#N/A</v>
      </c>
      <c r="AP358" t="e">
        <f t="shared" si="177"/>
        <v>#N/A</v>
      </c>
      <c r="AQ358" t="str">
        <f t="shared" si="178"/>
        <v>n/a</v>
      </c>
      <c r="AR358" t="e">
        <f>+INDEX([1]DETALLE!$AK$2:$AK$841,MATCH(B358,[1]DETALLE!$A$2:$A$841,0))</f>
        <v>#N/A</v>
      </c>
      <c r="AS358" t="str">
        <f t="shared" si="188"/>
        <v>0BG2948914</v>
      </c>
      <c r="AT358" s="2" t="str">
        <f>IF(IFERROR(VLOOKUP(AS358,[1]Hoja2!$C$1:$AM$841,37,FALSE),"n/a")&lt;&gt;"n/a","a","n/a")</f>
        <v>n/a</v>
      </c>
      <c r="AU358" s="8">
        <f t="shared" si="172"/>
        <v>1</v>
      </c>
      <c r="AV358" t="e">
        <f>VLOOKUP(B358,[1]Hoja2!$C$2:$AO$762,39,FALSE)</f>
        <v>#N/A</v>
      </c>
      <c r="AW358" t="e">
        <f>IF(AU358=AV358,VLOOKUP(B358,[1]Hoja2!$C$2:$AO$762,37,FALSE),IF(AV358&lt;2,VLOOKUP(B358,[1]Hoja2!$C$2:$AO$762,37,FALSE)))</f>
        <v>#N/A</v>
      </c>
      <c r="AX358" t="str">
        <f>B358 &amp; COUNTIF(B$2:B358, B358)</f>
        <v>0BG29489141</v>
      </c>
      <c r="AY358" t="e">
        <f>VLOOKUP(AX358,[1]Hoja2!$B$2:$AO$762,38,FALSE)</f>
        <v>#N/A</v>
      </c>
      <c r="AZ358" s="9" t="e">
        <f t="shared" si="182"/>
        <v>#N/A</v>
      </c>
    </row>
    <row r="359" spans="1:55" hidden="1" x14ac:dyDescent="0.25">
      <c r="A359">
        <v>69390</v>
      </c>
      <c r="B359" t="s">
        <v>703</v>
      </c>
      <c r="C359">
        <v>2019</v>
      </c>
      <c r="D359" t="s">
        <v>37</v>
      </c>
      <c r="E359" t="s">
        <v>38</v>
      </c>
      <c r="F359">
        <v>5</v>
      </c>
      <c r="G359" t="s">
        <v>40</v>
      </c>
      <c r="H359">
        <v>2.25</v>
      </c>
      <c r="I359" t="s">
        <v>116</v>
      </c>
      <c r="J359">
        <v>655</v>
      </c>
      <c r="K359">
        <v>1365</v>
      </c>
      <c r="L359">
        <v>0</v>
      </c>
      <c r="M359">
        <v>0</v>
      </c>
      <c r="N359">
        <v>0.6</v>
      </c>
      <c r="O359">
        <v>0.8</v>
      </c>
      <c r="P359">
        <v>1.05</v>
      </c>
      <c r="Q359">
        <v>1.1000000000000001</v>
      </c>
      <c r="R359" t="s">
        <v>420</v>
      </c>
      <c r="S359">
        <v>5</v>
      </c>
      <c r="T359">
        <v>9</v>
      </c>
      <c r="U359" t="s">
        <v>47</v>
      </c>
      <c r="V359" t="s">
        <v>45</v>
      </c>
      <c r="W359" t="s">
        <v>683</v>
      </c>
      <c r="X359">
        <v>2019</v>
      </c>
      <c r="Y359" t="s">
        <v>37</v>
      </c>
      <c r="Z359" t="s">
        <v>38</v>
      </c>
      <c r="AA359">
        <v>5</v>
      </c>
      <c r="AB359">
        <v>1</v>
      </c>
      <c r="AC359">
        <v>3</v>
      </c>
      <c r="AD359">
        <v>0</v>
      </c>
      <c r="AE359">
        <v>0</v>
      </c>
      <c r="AF359">
        <v>0</v>
      </c>
      <c r="AG359" s="2" t="str">
        <f>IFERROR(VLOOKUP(B359,[1]Hoja2!$C$1:$AM$841,37,FALSE),"n/a")</f>
        <v>n/a</v>
      </c>
      <c r="AH359" s="10" t="e">
        <f>VLOOKUP(AX359,[1]Hoja2!$B$2:$AO$762,17,FALSE)</f>
        <v>#N/A</v>
      </c>
      <c r="AI359" s="10" t="e">
        <f>VLOOKUP(AX359,[1]Hoja2!$B$2:$AO$762,23,FALSE)</f>
        <v>#N/A</v>
      </c>
      <c r="AJ359" s="10" t="e">
        <f>VLOOKUP(AX359,[1]Hoja2!$B$2:$AO$762,28,FALSE)</f>
        <v>#N/A</v>
      </c>
      <c r="AK359" s="10" t="e">
        <f>VLOOKUP(AX359,[1]Hoja2!$B$2:$AO$762,19,FALSE)</f>
        <v>#N/A</v>
      </c>
      <c r="AL359" t="e">
        <f t="shared" si="173"/>
        <v>#N/A</v>
      </c>
      <c r="AM359" t="e">
        <f t="shared" si="174"/>
        <v>#N/A</v>
      </c>
      <c r="AN359" t="e">
        <f t="shared" si="175"/>
        <v>#N/A</v>
      </c>
      <c r="AO359" t="e">
        <f t="shared" si="176"/>
        <v>#N/A</v>
      </c>
      <c r="AP359" t="e">
        <f t="shared" si="177"/>
        <v>#N/A</v>
      </c>
      <c r="AQ359" t="str">
        <f t="shared" si="178"/>
        <v>n/a</v>
      </c>
      <c r="AR359">
        <f>+INDEX([1]DETALLE!$AK$2:$AK$841,MATCH(B359,[1]DETALLE!$A$2:$A$841,0))</f>
        <v>1092</v>
      </c>
      <c r="AS359" t="str">
        <f t="shared" si="188"/>
        <v>0Y4X848740</v>
      </c>
      <c r="AT359" s="2" t="str">
        <f>IF(IFERROR(VLOOKUP(AS359,[1]Hoja2!$C$1:$AM$841,37,FALSE),"n/a")&lt;&gt;"n/a","a","n/a")</f>
        <v>n/a</v>
      </c>
      <c r="AU359" s="8">
        <f t="shared" si="172"/>
        <v>2</v>
      </c>
      <c r="AV359" t="e">
        <f>VLOOKUP(B359,[1]Hoja2!$C$2:$AO$762,39,FALSE)</f>
        <v>#N/A</v>
      </c>
      <c r="AW359" t="e">
        <f>IF(AU359=AV359,VLOOKUP(B359,[1]Hoja2!$C$2:$AO$762,37,FALSE),IF(AV359&lt;2,VLOOKUP(B359,[1]Hoja2!$C$2:$AO$762,37,FALSE)))</f>
        <v>#N/A</v>
      </c>
      <c r="AX359" t="str">
        <f>B359 &amp; COUNTIF(B$2:B359, B359)</f>
        <v>0Y4X8487402</v>
      </c>
      <c r="AY359" t="e">
        <f>VLOOKUP(AX359,[1]Hoja2!$B$2:$AO$762,38,FALSE)</f>
        <v>#N/A</v>
      </c>
      <c r="AZ359" s="9" t="e">
        <f t="shared" si="182"/>
        <v>#N/A</v>
      </c>
    </row>
    <row r="360" spans="1:55" hidden="1" x14ac:dyDescent="0.25">
      <c r="A360">
        <v>69391</v>
      </c>
      <c r="B360" t="s">
        <v>89</v>
      </c>
      <c r="C360">
        <v>2019</v>
      </c>
      <c r="D360" t="s">
        <v>37</v>
      </c>
      <c r="E360" t="s">
        <v>38</v>
      </c>
      <c r="F360">
        <v>5</v>
      </c>
      <c r="G360" t="s">
        <v>44</v>
      </c>
      <c r="H360">
        <v>0</v>
      </c>
      <c r="I360" t="s">
        <v>45</v>
      </c>
      <c r="J360">
        <v>803</v>
      </c>
      <c r="K360">
        <v>1573</v>
      </c>
      <c r="L360">
        <v>0.2</v>
      </c>
      <c r="M360">
        <v>0.6</v>
      </c>
      <c r="N360">
        <v>0.8</v>
      </c>
      <c r="O360">
        <v>1.05</v>
      </c>
      <c r="P360">
        <v>1.1000000000000001</v>
      </c>
      <c r="Q360">
        <v>1.1499999999999999</v>
      </c>
      <c r="R360" t="s">
        <v>46</v>
      </c>
      <c r="S360">
        <v>4</v>
      </c>
      <c r="T360">
        <v>6</v>
      </c>
      <c r="U360" t="s">
        <v>85</v>
      </c>
      <c r="V360" t="s">
        <v>48</v>
      </c>
      <c r="W360" t="s">
        <v>42</v>
      </c>
      <c r="X360">
        <v>2019</v>
      </c>
      <c r="Y360" t="s">
        <v>37</v>
      </c>
      <c r="Z360" t="s">
        <v>38</v>
      </c>
      <c r="AA360">
        <v>9</v>
      </c>
      <c r="AB360">
        <v>0</v>
      </c>
      <c r="AC360">
        <v>1</v>
      </c>
      <c r="AD360">
        <v>0</v>
      </c>
      <c r="AE360">
        <v>0</v>
      </c>
      <c r="AF360">
        <v>1573</v>
      </c>
      <c r="AG360" s="2">
        <f>IFERROR(VLOOKUP(B360,[1]Hoja2!$C$1:$AM$841,37,FALSE),"n/a")</f>
        <v>1258.4000000000003</v>
      </c>
      <c r="AH360" s="10" t="e">
        <f>VLOOKUP(AX360,[1]Hoja2!$B$2:$AO$762,17,FALSE)</f>
        <v>#N/A</v>
      </c>
      <c r="AI360" s="10" t="e">
        <f>VLOOKUP(AX360,[1]Hoja2!$B$2:$AO$762,23,FALSE)</f>
        <v>#N/A</v>
      </c>
      <c r="AJ360" s="10" t="e">
        <f>VLOOKUP(AX360,[1]Hoja2!$B$2:$AO$762,28,FALSE)</f>
        <v>#N/A</v>
      </c>
      <c r="AK360" s="10" t="e">
        <f>VLOOKUP(AX360,[1]Hoja2!$B$2:$AO$762,19,FALSE)</f>
        <v>#N/A</v>
      </c>
      <c r="AL360" t="e">
        <f t="shared" si="173"/>
        <v>#N/A</v>
      </c>
      <c r="AM360" t="e">
        <f t="shared" si="174"/>
        <v>#N/A</v>
      </c>
      <c r="AN360" t="e">
        <f t="shared" si="175"/>
        <v>#N/A</v>
      </c>
      <c r="AO360" t="e">
        <f t="shared" si="176"/>
        <v>#N/A</v>
      </c>
      <c r="AP360" t="e">
        <f t="shared" si="177"/>
        <v>#N/A</v>
      </c>
      <c r="AQ360">
        <f t="shared" si="178"/>
        <v>0</v>
      </c>
      <c r="AR360">
        <f>+INDEX([1]Hoja2!$AM$2:$AM$841,MATCH(B360,[1]Hoja2!$C$2:$C$841,0))</f>
        <v>1258.4000000000003</v>
      </c>
      <c r="AS360" t="str">
        <f t="shared" si="188"/>
        <v>0FBG479583</v>
      </c>
      <c r="AT360" s="2">
        <f>IF(COUNTIF(AS360:AS1580,AS360)&lt;2,IFERROR(VLOOKUP(AS360,[1]Hoja2!$C$1:$AM$841,37,FALSE),"n/a"),"b")</f>
        <v>1258.4000000000003</v>
      </c>
      <c r="AU360" s="8">
        <f t="shared" si="172"/>
        <v>2</v>
      </c>
      <c r="AV360">
        <f>VLOOKUP(B360,[1]Hoja2!$C$2:$AO$762,39,FALSE)</f>
        <v>1</v>
      </c>
      <c r="AW360">
        <f>IF(AU360=AV360,VLOOKUP(B360,[1]Hoja2!$C$2:$AO$762,37,FALSE),IF(AV360&lt;2,VLOOKUP(B360,[1]Hoja2!$C$2:$AO$762,37,FALSE)))</f>
        <v>1258.4000000000003</v>
      </c>
      <c r="AX360" t="str">
        <f>B360 &amp; COUNTIF(B$2:B360, B360)</f>
        <v>0FBG4795832</v>
      </c>
      <c r="AY360" t="e">
        <f>VLOOKUP(AX360,[1]Hoja2!$B$2:$AO$762,38,FALSE)</f>
        <v>#N/A</v>
      </c>
      <c r="AZ360" s="9">
        <f t="shared" si="182"/>
        <v>0</v>
      </c>
    </row>
    <row r="361" spans="1:55" hidden="1" x14ac:dyDescent="0.25">
      <c r="A361">
        <v>69394</v>
      </c>
      <c r="B361" t="s">
        <v>269</v>
      </c>
      <c r="C361">
        <v>2019</v>
      </c>
      <c r="D361" t="s">
        <v>37</v>
      </c>
      <c r="E361" t="s">
        <v>38</v>
      </c>
      <c r="F361">
        <v>5</v>
      </c>
      <c r="G361" t="s">
        <v>44</v>
      </c>
      <c r="H361">
        <v>0</v>
      </c>
      <c r="I361" t="s">
        <v>91</v>
      </c>
      <c r="J361">
        <v>803</v>
      </c>
      <c r="K361">
        <v>1573</v>
      </c>
      <c r="L361">
        <v>0.2</v>
      </c>
      <c r="M361">
        <v>0.6</v>
      </c>
      <c r="N361">
        <v>0.8</v>
      </c>
      <c r="O361">
        <v>1.05</v>
      </c>
      <c r="P361">
        <v>1.1000000000000001</v>
      </c>
      <c r="Q361">
        <v>1.1499999999999999</v>
      </c>
      <c r="R361" t="s">
        <v>46</v>
      </c>
      <c r="S361">
        <v>4</v>
      </c>
      <c r="T361">
        <v>6</v>
      </c>
      <c r="U361" t="s">
        <v>85</v>
      </c>
      <c r="V361" t="s">
        <v>91</v>
      </c>
      <c r="W361" t="s">
        <v>42</v>
      </c>
      <c r="X361">
        <v>2019</v>
      </c>
      <c r="Y361" t="s">
        <v>37</v>
      </c>
      <c r="Z361" t="s">
        <v>38</v>
      </c>
      <c r="AA361">
        <v>9</v>
      </c>
      <c r="AB361">
        <v>0</v>
      </c>
      <c r="AC361">
        <v>142</v>
      </c>
      <c r="AD361">
        <v>0</v>
      </c>
      <c r="AE361">
        <v>0</v>
      </c>
      <c r="AF361">
        <v>1573</v>
      </c>
      <c r="AG361" s="2" t="str">
        <f>IFERROR(VLOOKUP(B361,[1]Hoja2!$C$1:$AM$841,37,FALSE),"n/a")</f>
        <v>n/a</v>
      </c>
      <c r="AH361" s="10" t="e">
        <f>VLOOKUP(AX361,[1]Hoja2!$B$2:$AO$762,17,FALSE)</f>
        <v>#N/A</v>
      </c>
      <c r="AI361" s="10" t="e">
        <f>VLOOKUP(AX361,[1]Hoja2!$B$2:$AO$762,23,FALSE)</f>
        <v>#N/A</v>
      </c>
      <c r="AJ361" s="10" t="e">
        <f>VLOOKUP(AX361,[1]Hoja2!$B$2:$AO$762,28,FALSE)</f>
        <v>#N/A</v>
      </c>
      <c r="AK361" s="10" t="e">
        <f>VLOOKUP(AX361,[1]Hoja2!$B$2:$AO$762,19,FALSE)</f>
        <v>#N/A</v>
      </c>
      <c r="AL361" t="e">
        <f t="shared" si="173"/>
        <v>#N/A</v>
      </c>
      <c r="AM361" t="e">
        <f t="shared" si="174"/>
        <v>#N/A</v>
      </c>
      <c r="AN361" t="e">
        <f t="shared" si="175"/>
        <v>#N/A</v>
      </c>
      <c r="AO361" t="e">
        <f t="shared" si="176"/>
        <v>#N/A</v>
      </c>
      <c r="AP361" t="e">
        <f t="shared" si="177"/>
        <v>#N/A</v>
      </c>
      <c r="AQ361" t="str">
        <f t="shared" si="178"/>
        <v>n/a</v>
      </c>
      <c r="AR361" t="e">
        <f>+INDEX([1]DETALLE!$AK$2:$AK$841,MATCH(B361,[1]DETALLE!$A$2:$A$841,0))</f>
        <v>#N/A</v>
      </c>
      <c r="AS361" t="str">
        <f t="shared" si="188"/>
        <v>0A1H020667</v>
      </c>
      <c r="AT361" s="2" t="str">
        <f>IF(IFERROR(VLOOKUP(AS361,[1]Hoja2!$C$1:$AM$841,37,FALSE),"n/a")&lt;&gt;"n/a","a","n/a")</f>
        <v>n/a</v>
      </c>
      <c r="AU361" s="8">
        <f t="shared" si="172"/>
        <v>1</v>
      </c>
      <c r="AV361" t="e">
        <f>VLOOKUP(B361,[1]Hoja2!$C$2:$AO$762,39,FALSE)</f>
        <v>#N/A</v>
      </c>
      <c r="AW361" t="e">
        <f>IF(AU361=AV361,VLOOKUP(B361,[1]Hoja2!$C$2:$AO$762,37,FALSE),IF(AV361&lt;2,VLOOKUP(B361,[1]Hoja2!$C$2:$AO$762,37,FALSE)))</f>
        <v>#N/A</v>
      </c>
      <c r="AX361" t="str">
        <f>B361 &amp; COUNTIF(B$2:B361, B361)</f>
        <v>0A1H0206671</v>
      </c>
      <c r="AY361" t="e">
        <f>VLOOKUP(AX361,[1]Hoja2!$B$2:$AO$762,38,FALSE)</f>
        <v>#N/A</v>
      </c>
      <c r="AZ361" s="9" t="e">
        <f t="shared" si="182"/>
        <v>#N/A</v>
      </c>
    </row>
    <row r="362" spans="1:55" hidden="1" x14ac:dyDescent="0.25">
      <c r="A362">
        <v>69399</v>
      </c>
      <c r="B362" t="s">
        <v>312</v>
      </c>
      <c r="C362">
        <v>2019</v>
      </c>
      <c r="D362" t="s">
        <v>37</v>
      </c>
      <c r="E362" t="s">
        <v>38</v>
      </c>
      <c r="F362">
        <v>5</v>
      </c>
      <c r="G362" t="s">
        <v>44</v>
      </c>
      <c r="H362">
        <v>0</v>
      </c>
      <c r="I362" t="s">
        <v>54</v>
      </c>
      <c r="J362">
        <v>803</v>
      </c>
      <c r="K362">
        <v>1573</v>
      </c>
      <c r="L362">
        <v>0.2</v>
      </c>
      <c r="M362">
        <v>0.6</v>
      </c>
      <c r="N362">
        <v>0.8</v>
      </c>
      <c r="O362">
        <v>1.05</v>
      </c>
      <c r="P362">
        <v>1.1000000000000001</v>
      </c>
      <c r="Q362">
        <v>1.1499999999999999</v>
      </c>
      <c r="R362" t="s">
        <v>46</v>
      </c>
      <c r="S362">
        <v>4</v>
      </c>
      <c r="T362">
        <v>6</v>
      </c>
      <c r="U362" t="s">
        <v>85</v>
      </c>
      <c r="V362" t="s">
        <v>54</v>
      </c>
      <c r="W362" t="s">
        <v>42</v>
      </c>
      <c r="X362">
        <v>2019</v>
      </c>
      <c r="Y362" t="s">
        <v>37</v>
      </c>
      <c r="Z362" t="s">
        <v>38</v>
      </c>
      <c r="AA362">
        <v>9</v>
      </c>
      <c r="AB362">
        <v>0</v>
      </c>
      <c r="AC362">
        <v>217</v>
      </c>
      <c r="AD362">
        <v>0</v>
      </c>
      <c r="AE362">
        <v>0</v>
      </c>
      <c r="AF362">
        <v>1573</v>
      </c>
      <c r="AG362" s="2" t="str">
        <f>IFERROR(VLOOKUP(B362,[1]Hoja2!$C$1:$AM$841,37,FALSE),"n/a")</f>
        <v>n/a</v>
      </c>
      <c r="AH362" s="10" t="e">
        <f>VLOOKUP(AX362,[1]Hoja2!$B$2:$AO$762,17,FALSE)</f>
        <v>#N/A</v>
      </c>
      <c r="AI362" s="10" t="e">
        <f>VLOOKUP(AX362,[1]Hoja2!$B$2:$AO$762,23,FALSE)</f>
        <v>#N/A</v>
      </c>
      <c r="AJ362" s="10" t="e">
        <f>VLOOKUP(AX362,[1]Hoja2!$B$2:$AO$762,28,FALSE)</f>
        <v>#N/A</v>
      </c>
      <c r="AK362" s="10" t="e">
        <f>VLOOKUP(AX362,[1]Hoja2!$B$2:$AO$762,19,FALSE)</f>
        <v>#N/A</v>
      </c>
      <c r="AL362" t="e">
        <f t="shared" si="173"/>
        <v>#N/A</v>
      </c>
      <c r="AM362" t="e">
        <f t="shared" si="174"/>
        <v>#N/A</v>
      </c>
      <c r="AN362" t="e">
        <f t="shared" si="175"/>
        <v>#N/A</v>
      </c>
      <c r="AO362" t="e">
        <f t="shared" si="176"/>
        <v>#N/A</v>
      </c>
      <c r="AP362" t="e">
        <f t="shared" si="177"/>
        <v>#N/A</v>
      </c>
      <c r="AQ362" t="str">
        <f t="shared" si="178"/>
        <v>n/a</v>
      </c>
      <c r="AR362" t="e">
        <f>+INDEX([1]DETALLE!$AK$2:$AK$841,MATCH(B362,[1]DETALLE!$A$2:$A$841,0))</f>
        <v>#N/A</v>
      </c>
      <c r="AS362" t="str">
        <f t="shared" si="188"/>
        <v>0XPN547515</v>
      </c>
      <c r="AT362" s="2" t="str">
        <f>IF(IFERROR(VLOOKUP(AS362,[1]Hoja2!$C$1:$AM$841,37,FALSE),"n/a")&lt;&gt;"n/a","a","n/a")</f>
        <v>n/a</v>
      </c>
      <c r="AU362" s="8">
        <f t="shared" si="172"/>
        <v>1</v>
      </c>
      <c r="AV362" t="e">
        <f>VLOOKUP(B362,[1]Hoja2!$C$2:$AO$762,39,FALSE)</f>
        <v>#N/A</v>
      </c>
      <c r="AW362" t="e">
        <f>IF(AU362=AV362,VLOOKUP(B362,[1]Hoja2!$C$2:$AO$762,37,FALSE),IF(AV362&lt;2,VLOOKUP(B362,[1]Hoja2!$C$2:$AO$762,37,FALSE)))</f>
        <v>#N/A</v>
      </c>
      <c r="AX362" t="str">
        <f>B362 &amp; COUNTIF(B$2:B362, B362)</f>
        <v>0XPN5475151</v>
      </c>
      <c r="AY362" t="e">
        <f>VLOOKUP(AX362,[1]Hoja2!$B$2:$AO$762,38,FALSE)</f>
        <v>#N/A</v>
      </c>
      <c r="AZ362" s="9" t="e">
        <f t="shared" si="182"/>
        <v>#N/A</v>
      </c>
    </row>
    <row r="363" spans="1:55" hidden="1" x14ac:dyDescent="0.25">
      <c r="A363">
        <v>69400</v>
      </c>
      <c r="B363" t="s">
        <v>297</v>
      </c>
      <c r="C363">
        <v>2019</v>
      </c>
      <c r="D363" t="s">
        <v>37</v>
      </c>
      <c r="E363" t="s">
        <v>38</v>
      </c>
      <c r="F363">
        <v>5</v>
      </c>
      <c r="G363" t="s">
        <v>44</v>
      </c>
      <c r="H363">
        <v>0</v>
      </c>
      <c r="I363" t="s">
        <v>58</v>
      </c>
      <c r="J363">
        <v>655</v>
      </c>
      <c r="K363">
        <v>1365</v>
      </c>
      <c r="L363">
        <v>0</v>
      </c>
      <c r="M363">
        <v>0</v>
      </c>
      <c r="N363">
        <v>0.6</v>
      </c>
      <c r="O363">
        <v>0.8</v>
      </c>
      <c r="P363">
        <v>1.05</v>
      </c>
      <c r="Q363">
        <v>1.1000000000000001</v>
      </c>
      <c r="R363" t="s">
        <v>46</v>
      </c>
      <c r="S363">
        <v>5</v>
      </c>
      <c r="T363">
        <v>9</v>
      </c>
      <c r="U363" t="s">
        <v>85</v>
      </c>
      <c r="V363" t="s">
        <v>58</v>
      </c>
      <c r="W363" t="s">
        <v>42</v>
      </c>
      <c r="X363">
        <v>2019</v>
      </c>
      <c r="Y363" t="s">
        <v>37</v>
      </c>
      <c r="Z363" t="s">
        <v>38</v>
      </c>
      <c r="AA363">
        <v>9</v>
      </c>
      <c r="AB363">
        <v>0</v>
      </c>
      <c r="AC363">
        <v>15</v>
      </c>
      <c r="AD363">
        <v>0</v>
      </c>
      <c r="AE363">
        <v>0</v>
      </c>
      <c r="AF363">
        <v>1365</v>
      </c>
      <c r="AG363" s="2" t="str">
        <f>IFERROR(VLOOKUP(B363,[1]Hoja2!$C$1:$AM$841,37,FALSE),"n/a")</f>
        <v>n/a</v>
      </c>
      <c r="AH363" s="10" t="e">
        <f>VLOOKUP(AX363,[1]Hoja2!$B$2:$AO$762,17,FALSE)</f>
        <v>#N/A</v>
      </c>
      <c r="AI363" s="10" t="e">
        <f>VLOOKUP(AX363,[1]Hoja2!$B$2:$AO$762,23,FALSE)</f>
        <v>#N/A</v>
      </c>
      <c r="AJ363" s="10" t="e">
        <f>VLOOKUP(AX363,[1]Hoja2!$B$2:$AO$762,28,FALSE)</f>
        <v>#N/A</v>
      </c>
      <c r="AK363" s="10" t="e">
        <f>VLOOKUP(AX363,[1]Hoja2!$B$2:$AO$762,19,FALSE)</f>
        <v>#N/A</v>
      </c>
      <c r="AL363" t="e">
        <f t="shared" si="173"/>
        <v>#N/A</v>
      </c>
      <c r="AM363" t="e">
        <f t="shared" si="174"/>
        <v>#N/A</v>
      </c>
      <c r="AN363" t="e">
        <f t="shared" si="175"/>
        <v>#N/A</v>
      </c>
      <c r="AO363" t="e">
        <f t="shared" si="176"/>
        <v>#N/A</v>
      </c>
      <c r="AP363" t="e">
        <f t="shared" si="177"/>
        <v>#N/A</v>
      </c>
      <c r="AQ363" t="str">
        <f t="shared" si="178"/>
        <v>n/a</v>
      </c>
      <c r="AR363" t="e">
        <f>+INDEX([1]DETALLE!$AK$2:$AK$841,MATCH(B363,[1]DETALLE!$A$2:$A$841,0))</f>
        <v>#N/A</v>
      </c>
      <c r="AS363" t="str">
        <f t="shared" si="188"/>
        <v>0EX9297573</v>
      </c>
      <c r="AT363" s="2" t="str">
        <f>IF(IFERROR(VLOOKUP(AS363,[1]Hoja2!$C$1:$AM$841,37,FALSE),"n/a")&lt;&gt;"n/a","a","n/a")</f>
        <v>n/a</v>
      </c>
      <c r="AU363" s="8">
        <f t="shared" si="172"/>
        <v>1</v>
      </c>
      <c r="AV363" t="e">
        <f>VLOOKUP(B363,[1]Hoja2!$C$2:$AO$762,39,FALSE)</f>
        <v>#N/A</v>
      </c>
      <c r="AW363" t="e">
        <f>IF(AU363=AV363,VLOOKUP(B363,[1]Hoja2!$C$2:$AO$762,37,FALSE),IF(AV363&lt;2,VLOOKUP(B363,[1]Hoja2!$C$2:$AO$762,37,FALSE)))</f>
        <v>#N/A</v>
      </c>
      <c r="AX363" t="str">
        <f>B363 &amp; COUNTIF(B$2:B363, B363)</f>
        <v>0EX92975731</v>
      </c>
      <c r="AY363" t="e">
        <f>VLOOKUP(AX363,[1]Hoja2!$B$2:$AO$762,38,FALSE)</f>
        <v>#N/A</v>
      </c>
      <c r="AZ363" s="9" t="e">
        <f t="shared" si="182"/>
        <v>#N/A</v>
      </c>
    </row>
    <row r="364" spans="1:55" x14ac:dyDescent="0.25">
      <c r="A364">
        <v>69401</v>
      </c>
      <c r="B364" t="s">
        <v>295</v>
      </c>
      <c r="C364">
        <v>2019</v>
      </c>
      <c r="D364" t="s">
        <v>37</v>
      </c>
      <c r="E364" t="s">
        <v>38</v>
      </c>
      <c r="F364">
        <v>5</v>
      </c>
      <c r="G364" t="s">
        <v>44</v>
      </c>
      <c r="H364">
        <v>0</v>
      </c>
      <c r="I364" t="s">
        <v>58</v>
      </c>
      <c r="J364">
        <v>655</v>
      </c>
      <c r="K364">
        <v>1365</v>
      </c>
      <c r="L364">
        <v>0</v>
      </c>
      <c r="M364">
        <v>0</v>
      </c>
      <c r="N364">
        <v>0.6</v>
      </c>
      <c r="O364">
        <v>0.8</v>
      </c>
      <c r="P364">
        <v>1.05</v>
      </c>
      <c r="Q364">
        <v>1.1000000000000001</v>
      </c>
      <c r="R364" t="s">
        <v>46</v>
      </c>
      <c r="S364">
        <v>5</v>
      </c>
      <c r="T364">
        <v>9</v>
      </c>
      <c r="U364" t="s">
        <v>47</v>
      </c>
      <c r="V364" t="s">
        <v>58</v>
      </c>
      <c r="W364" t="s">
        <v>42</v>
      </c>
      <c r="X364">
        <v>2019</v>
      </c>
      <c r="Y364" t="s">
        <v>37</v>
      </c>
      <c r="Z364" t="s">
        <v>38</v>
      </c>
      <c r="AA364">
        <v>11</v>
      </c>
      <c r="AB364">
        <v>0</v>
      </c>
      <c r="AC364">
        <v>161</v>
      </c>
      <c r="AD364">
        <v>0</v>
      </c>
      <c r="AE364">
        <v>0</v>
      </c>
      <c r="AF364">
        <v>1365</v>
      </c>
      <c r="AG364" s="2">
        <f>IFERROR(VLOOKUP(B364,[1]Hoja2!$C$1:$AM$841,37,FALSE),"n/a")</f>
        <v>1501.5000000000002</v>
      </c>
      <c r="AH364" s="10">
        <f>VLOOKUP(AX364,[1]Hoja2!$B$2:$AO$762,17,FALSE)</f>
        <v>187</v>
      </c>
      <c r="AI364" s="10">
        <f>VLOOKUP(AX364,[1]Hoja2!$B$2:$AO$762,23,FALSE)</f>
        <v>1.1000000000000001</v>
      </c>
      <c r="AJ364" s="10">
        <f>VLOOKUP(AX364,[1]Hoja2!$B$2:$AO$762,28,FALSE)</f>
        <v>0.36399999999999999</v>
      </c>
      <c r="AK364" s="10" t="str">
        <f>VLOOKUP(AX364,[1]Hoja2!$B$2:$AO$762,19,FALSE)</f>
        <v>Departmental Digital</v>
      </c>
      <c r="AL364">
        <f t="shared" si="173"/>
        <v>0</v>
      </c>
      <c r="AM364">
        <f t="shared" si="174"/>
        <v>0</v>
      </c>
      <c r="AN364">
        <f t="shared" si="175"/>
        <v>0</v>
      </c>
      <c r="AO364">
        <f t="shared" si="176"/>
        <v>0</v>
      </c>
      <c r="AP364">
        <f t="shared" si="177"/>
        <v>1</v>
      </c>
      <c r="AQ364">
        <f t="shared" si="178"/>
        <v>1</v>
      </c>
      <c r="AR364">
        <f>+INDEX([1]Hoja2!$AM$2:$AM$841,MATCH(B364,[1]Hoja2!$C$2:$C$841,0))</f>
        <v>1501.5000000000002</v>
      </c>
      <c r="AS364" t="str">
        <f t="shared" si="188"/>
        <v>0EX9293331</v>
      </c>
      <c r="AT364" s="2">
        <f>IF(COUNTIF(AS364:AS1584,AS364)&lt;2,IFERROR(VLOOKUP(AS364,[1]Hoja2!$C$1:$AM$841,37,FALSE),"n/a"),"b")</f>
        <v>1501.5000000000002</v>
      </c>
      <c r="AU364" s="8">
        <f t="shared" si="172"/>
        <v>2</v>
      </c>
      <c r="AV364">
        <f>VLOOKUP(B364,[1]Hoja2!$C$2:$AO$762,39,FALSE)</f>
        <v>1</v>
      </c>
      <c r="AW364">
        <f>IF(AU364=AV364,VLOOKUP(B364,[1]Hoja2!$C$2:$AO$762,37,FALSE),IF(AV364&lt;2,VLOOKUP(B364,[1]Hoja2!$C$2:$AO$762,37,FALSE)))</f>
        <v>1501.5000000000002</v>
      </c>
      <c r="AX364" t="str">
        <f>B364 &amp; COUNTIF(B$2:B364, B364)</f>
        <v>0EX92933311</v>
      </c>
      <c r="AY364" s="10">
        <f>VLOOKUP(AX364,[1]Hoja2!$B$2:$AO$762,38,FALSE)</f>
        <v>1501.5000000000002</v>
      </c>
      <c r="AZ364" s="9">
        <f t="shared" si="182"/>
        <v>0</v>
      </c>
      <c r="BA364">
        <f>IF(Q364="NA",2,IF(OR(G364="INSTALACION NUEVA",G364="Mantenimiento preventivo"),3,IF(AND(AC364&lt;AH364,AL364&lt;&gt;1),4,IF(AY364&gt;AF364,1,0))))</f>
        <v>3</v>
      </c>
      <c r="BB364">
        <f>AE364-AJ364</f>
        <v>-0.36399999999999999</v>
      </c>
      <c r="BC364">
        <f>+_xlfn.IFS(Q364="NA",2,OR(G364="INSTALACION NUEVA",G364="Mantenimiento preventivo"),3,AND(AC364&lt;AH364,AL364&lt;&gt;1),4,AY364&gt;AF364,1,TRUE,0)</f>
        <v>3</v>
      </c>
    </row>
    <row r="365" spans="1:55" hidden="1" x14ac:dyDescent="0.25">
      <c r="A365">
        <v>69404</v>
      </c>
      <c r="B365" t="s">
        <v>101</v>
      </c>
      <c r="C365">
        <v>2019</v>
      </c>
      <c r="D365" t="s">
        <v>37</v>
      </c>
      <c r="E365" t="s">
        <v>38</v>
      </c>
      <c r="F365">
        <v>5</v>
      </c>
      <c r="G365" t="s">
        <v>44</v>
      </c>
      <c r="H365">
        <v>0</v>
      </c>
      <c r="I365" t="s">
        <v>45</v>
      </c>
      <c r="J365">
        <v>803</v>
      </c>
      <c r="K365">
        <v>1573</v>
      </c>
      <c r="L365">
        <v>0.2</v>
      </c>
      <c r="M365">
        <v>0.6</v>
      </c>
      <c r="N365">
        <v>0.8</v>
      </c>
      <c r="O365">
        <v>1.05</v>
      </c>
      <c r="P365">
        <v>1.1000000000000001</v>
      </c>
      <c r="Q365">
        <v>1.1499999999999999</v>
      </c>
      <c r="R365" t="s">
        <v>46</v>
      </c>
      <c r="S365">
        <v>4</v>
      </c>
      <c r="T365">
        <v>6</v>
      </c>
      <c r="U365" t="s">
        <v>47</v>
      </c>
      <c r="V365" t="s">
        <v>48</v>
      </c>
      <c r="W365" t="s">
        <v>42</v>
      </c>
      <c r="X365">
        <v>2019</v>
      </c>
      <c r="Y365" t="s">
        <v>37</v>
      </c>
      <c r="Z365" t="s">
        <v>38</v>
      </c>
      <c r="AA365">
        <v>10</v>
      </c>
      <c r="AB365">
        <v>0</v>
      </c>
      <c r="AC365">
        <v>1</v>
      </c>
      <c r="AD365">
        <v>0</v>
      </c>
      <c r="AE365">
        <v>0</v>
      </c>
      <c r="AF365">
        <v>1573</v>
      </c>
      <c r="AG365" s="2">
        <f>IFERROR(VLOOKUP(B365,[1]Hoja2!$C$1:$AM$841,37,FALSE),"n/a")</f>
        <v>943.80000000000007</v>
      </c>
      <c r="AH365" s="10" t="e">
        <f>VLOOKUP(AX365,[1]Hoja2!$B$2:$AO$762,17,FALSE)</f>
        <v>#N/A</v>
      </c>
      <c r="AI365" s="10" t="e">
        <f>VLOOKUP(AX365,[1]Hoja2!$B$2:$AO$762,23,FALSE)</f>
        <v>#N/A</v>
      </c>
      <c r="AJ365" s="10" t="e">
        <f>VLOOKUP(AX365,[1]Hoja2!$B$2:$AO$762,28,FALSE)</f>
        <v>#N/A</v>
      </c>
      <c r="AK365" s="10" t="e">
        <f>VLOOKUP(AX365,[1]Hoja2!$B$2:$AO$762,19,FALSE)</f>
        <v>#N/A</v>
      </c>
      <c r="AL365" t="e">
        <f t="shared" si="173"/>
        <v>#N/A</v>
      </c>
      <c r="AM365" t="e">
        <f t="shared" si="174"/>
        <v>#N/A</v>
      </c>
      <c r="AN365" t="e">
        <f t="shared" si="175"/>
        <v>#N/A</v>
      </c>
      <c r="AO365" t="e">
        <f t="shared" si="176"/>
        <v>#N/A</v>
      </c>
      <c r="AP365" t="e">
        <f t="shared" si="177"/>
        <v>#N/A</v>
      </c>
      <c r="AQ365">
        <f t="shared" si="178"/>
        <v>0</v>
      </c>
      <c r="AR365">
        <f>+INDEX([1]Hoja2!$AM$2:$AM$841,MATCH(B365,[1]Hoja2!$C$2:$C$841,0))</f>
        <v>943.80000000000007</v>
      </c>
      <c r="AS365" t="str">
        <f t="shared" si="188"/>
        <v>0BG2945208</v>
      </c>
      <c r="AT365" s="2">
        <f>IF(COUNTIF(AS365:AS1585,AS365)&lt;2,IFERROR(VLOOKUP(AS365,[1]Hoja2!$C$1:$AM$841,37,FALSE),"n/a"),"b")</f>
        <v>943.80000000000007</v>
      </c>
      <c r="AU365" s="8">
        <f t="shared" si="172"/>
        <v>2</v>
      </c>
      <c r="AV365">
        <f>VLOOKUP(B365,[1]Hoja2!$C$2:$AO$762,39,FALSE)</f>
        <v>1</v>
      </c>
      <c r="AW365">
        <f>IF(AU365=AV365,VLOOKUP(B365,[1]Hoja2!$C$2:$AO$762,37,FALSE),IF(AV365&lt;2,VLOOKUP(B365,[1]Hoja2!$C$2:$AO$762,37,FALSE)))</f>
        <v>943.80000000000007</v>
      </c>
      <c r="AX365" t="str">
        <f>B365 &amp; COUNTIF(B$2:B365, B365)</f>
        <v>0BG29452082</v>
      </c>
      <c r="AY365" t="e">
        <f>VLOOKUP(AX365,[1]Hoja2!$B$2:$AO$762,38,FALSE)</f>
        <v>#N/A</v>
      </c>
      <c r="AZ365" s="9">
        <f t="shared" si="182"/>
        <v>0</v>
      </c>
    </row>
    <row r="366" spans="1:55" hidden="1" x14ac:dyDescent="0.25">
      <c r="A366">
        <v>69405</v>
      </c>
      <c r="B366" t="s">
        <v>314</v>
      </c>
      <c r="C366">
        <v>2019</v>
      </c>
      <c r="D366" t="s">
        <v>37</v>
      </c>
      <c r="E366" t="s">
        <v>38</v>
      </c>
      <c r="F366">
        <v>5</v>
      </c>
      <c r="G366" t="s">
        <v>44</v>
      </c>
      <c r="H366">
        <v>0</v>
      </c>
      <c r="I366" t="s">
        <v>54</v>
      </c>
      <c r="J366">
        <v>803</v>
      </c>
      <c r="K366">
        <v>1573</v>
      </c>
      <c r="L366">
        <v>0.2</v>
      </c>
      <c r="M366">
        <v>0.6</v>
      </c>
      <c r="N366">
        <v>0.8</v>
      </c>
      <c r="O366">
        <v>1.05</v>
      </c>
      <c r="P366">
        <v>1.1000000000000001</v>
      </c>
      <c r="Q366">
        <v>1.1499999999999999</v>
      </c>
      <c r="R366" t="s">
        <v>46</v>
      </c>
      <c r="S366">
        <v>4</v>
      </c>
      <c r="T366">
        <v>6</v>
      </c>
      <c r="U366" t="s">
        <v>47</v>
      </c>
      <c r="V366" t="s">
        <v>54</v>
      </c>
      <c r="W366" t="s">
        <v>42</v>
      </c>
      <c r="X366">
        <v>2019</v>
      </c>
      <c r="Y366" t="s">
        <v>37</v>
      </c>
      <c r="Z366" t="s">
        <v>38</v>
      </c>
      <c r="AA366">
        <v>15</v>
      </c>
      <c r="AB366">
        <v>0</v>
      </c>
      <c r="AC366">
        <v>25</v>
      </c>
      <c r="AD366">
        <v>0</v>
      </c>
      <c r="AE366">
        <v>0</v>
      </c>
      <c r="AF366">
        <v>1573</v>
      </c>
      <c r="AG366" s="2" t="str">
        <f>IFERROR(VLOOKUP(B366,[1]Hoja2!$C$1:$AM$841,37,FALSE),"n/a")</f>
        <v>n/a</v>
      </c>
      <c r="AH366" s="10" t="e">
        <f>VLOOKUP(AX366,[1]Hoja2!$B$2:$AO$762,17,FALSE)</f>
        <v>#N/A</v>
      </c>
      <c r="AI366" s="10" t="e">
        <f>VLOOKUP(AX366,[1]Hoja2!$B$2:$AO$762,23,FALSE)</f>
        <v>#N/A</v>
      </c>
      <c r="AJ366" s="10" t="e">
        <f>VLOOKUP(AX366,[1]Hoja2!$B$2:$AO$762,28,FALSE)</f>
        <v>#N/A</v>
      </c>
      <c r="AK366" s="10" t="e">
        <f>VLOOKUP(AX366,[1]Hoja2!$B$2:$AO$762,19,FALSE)</f>
        <v>#N/A</v>
      </c>
      <c r="AL366" t="e">
        <f t="shared" si="173"/>
        <v>#N/A</v>
      </c>
      <c r="AM366" t="e">
        <f t="shared" si="174"/>
        <v>#N/A</v>
      </c>
      <c r="AN366" t="e">
        <f t="shared" si="175"/>
        <v>#N/A</v>
      </c>
      <c r="AO366" t="e">
        <f t="shared" si="176"/>
        <v>#N/A</v>
      </c>
      <c r="AP366" t="e">
        <f t="shared" si="177"/>
        <v>#N/A</v>
      </c>
      <c r="AQ366" t="str">
        <f t="shared" si="178"/>
        <v>n/a</v>
      </c>
      <c r="AR366" t="e">
        <f>+INDEX([1]DETALLE!$AK$2:$AK$841,MATCH(B366,[1]DETALLE!$A$2:$A$841,0))</f>
        <v>#N/A</v>
      </c>
      <c r="AS366" t="str">
        <f t="shared" si="188"/>
        <v>0XPN551901</v>
      </c>
      <c r="AT366" s="2" t="str">
        <f>IF(IFERROR(VLOOKUP(AS366,[1]Hoja2!$C$1:$AM$841,37,FALSE),"n/a")&lt;&gt;"n/a","a","n/a")</f>
        <v>n/a</v>
      </c>
      <c r="AU366" s="8">
        <f t="shared" si="172"/>
        <v>1</v>
      </c>
      <c r="AV366" t="e">
        <f>VLOOKUP(B366,[1]Hoja2!$C$2:$AO$762,39,FALSE)</f>
        <v>#N/A</v>
      </c>
      <c r="AW366" t="e">
        <f>IF(AU366=AV366,VLOOKUP(B366,[1]Hoja2!$C$2:$AO$762,37,FALSE),IF(AV366&lt;2,VLOOKUP(B366,[1]Hoja2!$C$2:$AO$762,37,FALSE)))</f>
        <v>#N/A</v>
      </c>
      <c r="AX366" t="str">
        <f>B366 &amp; COUNTIF(B$2:B366, B366)</f>
        <v>0XPN5519011</v>
      </c>
      <c r="AY366" t="e">
        <f>VLOOKUP(AX366,[1]Hoja2!$B$2:$AO$762,38,FALSE)</f>
        <v>#N/A</v>
      </c>
      <c r="AZ366" s="9" t="e">
        <f t="shared" si="182"/>
        <v>#N/A</v>
      </c>
    </row>
    <row r="367" spans="1:55" hidden="1" x14ac:dyDescent="0.25">
      <c r="A367">
        <v>69407</v>
      </c>
      <c r="B367" t="s">
        <v>272</v>
      </c>
      <c r="C367">
        <v>2019</v>
      </c>
      <c r="D367" t="s">
        <v>37</v>
      </c>
      <c r="E367" t="s">
        <v>38</v>
      </c>
      <c r="F367">
        <v>5</v>
      </c>
      <c r="G367" t="s">
        <v>44</v>
      </c>
      <c r="H367">
        <v>0</v>
      </c>
      <c r="I367" t="s">
        <v>91</v>
      </c>
      <c r="J367">
        <v>803</v>
      </c>
      <c r="K367">
        <v>1573</v>
      </c>
      <c r="L367">
        <v>0.2</v>
      </c>
      <c r="M367">
        <v>0.6</v>
      </c>
      <c r="N367">
        <v>0.8</v>
      </c>
      <c r="O367">
        <v>1.05</v>
      </c>
      <c r="P367">
        <v>1.1000000000000001</v>
      </c>
      <c r="Q367">
        <v>1.1499999999999999</v>
      </c>
      <c r="R367" t="s">
        <v>46</v>
      </c>
      <c r="S367">
        <v>4</v>
      </c>
      <c r="T367">
        <v>6</v>
      </c>
      <c r="U367" t="s">
        <v>47</v>
      </c>
      <c r="V367" t="s">
        <v>91</v>
      </c>
      <c r="W367" t="s">
        <v>42</v>
      </c>
      <c r="X367">
        <v>2019</v>
      </c>
      <c r="Y367" t="s">
        <v>37</v>
      </c>
      <c r="Z367" t="s">
        <v>38</v>
      </c>
      <c r="AA367">
        <v>9</v>
      </c>
      <c r="AB367">
        <v>0</v>
      </c>
      <c r="AC367">
        <v>126</v>
      </c>
      <c r="AD367">
        <v>0</v>
      </c>
      <c r="AE367">
        <v>0</v>
      </c>
      <c r="AF367">
        <v>1573</v>
      </c>
      <c r="AG367" s="2" t="str">
        <f>IFERROR(VLOOKUP(B367,[1]Hoja2!$C$1:$AM$841,37,FALSE),"n/a")</f>
        <v>n/a</v>
      </c>
      <c r="AH367" s="10" t="e">
        <f>VLOOKUP(AX367,[1]Hoja2!$B$2:$AO$762,17,FALSE)</f>
        <v>#N/A</v>
      </c>
      <c r="AI367" s="10" t="e">
        <f>VLOOKUP(AX367,[1]Hoja2!$B$2:$AO$762,23,FALSE)</f>
        <v>#N/A</v>
      </c>
      <c r="AJ367" s="10" t="e">
        <f>VLOOKUP(AX367,[1]Hoja2!$B$2:$AO$762,28,FALSE)</f>
        <v>#N/A</v>
      </c>
      <c r="AK367" s="10" t="e">
        <f>VLOOKUP(AX367,[1]Hoja2!$B$2:$AO$762,19,FALSE)</f>
        <v>#N/A</v>
      </c>
      <c r="AL367" t="e">
        <f t="shared" si="173"/>
        <v>#N/A</v>
      </c>
      <c r="AM367" t="e">
        <f t="shared" si="174"/>
        <v>#N/A</v>
      </c>
      <c r="AN367" t="e">
        <f t="shared" si="175"/>
        <v>#N/A</v>
      </c>
      <c r="AO367" t="e">
        <f t="shared" si="176"/>
        <v>#N/A</v>
      </c>
      <c r="AP367" t="e">
        <f t="shared" si="177"/>
        <v>#N/A</v>
      </c>
      <c r="AQ367" t="str">
        <f t="shared" si="178"/>
        <v>n/a</v>
      </c>
      <c r="AR367" t="e">
        <f>+INDEX([1]DETALLE!$AK$2:$AK$841,MATCH(B367,[1]DETALLE!$A$2:$A$841,0))</f>
        <v>#N/A</v>
      </c>
      <c r="AS367" t="str">
        <f t="shared" si="188"/>
        <v>0A1H021287</v>
      </c>
      <c r="AT367" s="2" t="str">
        <f>IF(IFERROR(VLOOKUP(AS367,[1]Hoja2!$C$1:$AM$841,37,FALSE),"n/a")&lt;&gt;"n/a","a","n/a")</f>
        <v>n/a</v>
      </c>
      <c r="AU367" s="8">
        <f t="shared" si="172"/>
        <v>1</v>
      </c>
      <c r="AV367" t="e">
        <f>VLOOKUP(B367,[1]Hoja2!$C$2:$AO$762,39,FALSE)</f>
        <v>#N/A</v>
      </c>
      <c r="AW367" t="e">
        <f>IF(AU367=AV367,VLOOKUP(B367,[1]Hoja2!$C$2:$AO$762,37,FALSE),IF(AV367&lt;2,VLOOKUP(B367,[1]Hoja2!$C$2:$AO$762,37,FALSE)))</f>
        <v>#N/A</v>
      </c>
      <c r="AX367" t="str">
        <f>B367 &amp; COUNTIF(B$2:B367, B367)</f>
        <v>0A1H0212871</v>
      </c>
      <c r="AY367" t="e">
        <f>VLOOKUP(AX367,[1]Hoja2!$B$2:$AO$762,38,FALSE)</f>
        <v>#N/A</v>
      </c>
      <c r="AZ367" s="9" t="e">
        <f t="shared" si="182"/>
        <v>#N/A</v>
      </c>
    </row>
    <row r="368" spans="1:55" hidden="1" x14ac:dyDescent="0.25">
      <c r="A368">
        <v>69408</v>
      </c>
      <c r="B368" t="s">
        <v>302</v>
      </c>
      <c r="C368">
        <v>2019</v>
      </c>
      <c r="D368" t="s">
        <v>37</v>
      </c>
      <c r="E368" t="s">
        <v>38</v>
      </c>
      <c r="F368">
        <v>5</v>
      </c>
      <c r="G368" t="s">
        <v>44</v>
      </c>
      <c r="H368">
        <v>0</v>
      </c>
      <c r="I368" t="s">
        <v>58</v>
      </c>
      <c r="J368">
        <v>655</v>
      </c>
      <c r="K368">
        <v>1365</v>
      </c>
      <c r="L368">
        <v>0</v>
      </c>
      <c r="M368">
        <v>0</v>
      </c>
      <c r="N368">
        <v>0.6</v>
      </c>
      <c r="O368">
        <v>0.8</v>
      </c>
      <c r="P368">
        <v>1.05</v>
      </c>
      <c r="Q368">
        <v>1.1000000000000001</v>
      </c>
      <c r="R368" t="s">
        <v>46</v>
      </c>
      <c r="S368">
        <v>5</v>
      </c>
      <c r="T368">
        <v>9</v>
      </c>
      <c r="U368" t="s">
        <v>47</v>
      </c>
      <c r="V368" t="s">
        <v>58</v>
      </c>
      <c r="W368" t="s">
        <v>42</v>
      </c>
      <c r="X368">
        <v>2019</v>
      </c>
      <c r="Y368" t="s">
        <v>37</v>
      </c>
      <c r="Z368" t="s">
        <v>38</v>
      </c>
      <c r="AA368">
        <v>24</v>
      </c>
      <c r="AB368">
        <v>0</v>
      </c>
      <c r="AC368">
        <v>74</v>
      </c>
      <c r="AD368">
        <v>0</v>
      </c>
      <c r="AE368">
        <v>0</v>
      </c>
      <c r="AF368">
        <v>1365</v>
      </c>
      <c r="AG368" s="2" t="str">
        <f>IFERROR(VLOOKUP(B368,[1]Hoja2!$C$1:$AM$841,37,FALSE),"n/a")</f>
        <v>n/a</v>
      </c>
      <c r="AH368" s="10" t="e">
        <f>VLOOKUP(AX368,[1]Hoja2!$B$2:$AO$762,17,FALSE)</f>
        <v>#N/A</v>
      </c>
      <c r="AI368" s="10" t="e">
        <f>VLOOKUP(AX368,[1]Hoja2!$B$2:$AO$762,23,FALSE)</f>
        <v>#N/A</v>
      </c>
      <c r="AJ368" s="10" t="e">
        <f>VLOOKUP(AX368,[1]Hoja2!$B$2:$AO$762,28,FALSE)</f>
        <v>#N/A</v>
      </c>
      <c r="AK368" s="10" t="e">
        <f>VLOOKUP(AX368,[1]Hoja2!$B$2:$AO$762,19,FALSE)</f>
        <v>#N/A</v>
      </c>
      <c r="AL368" t="e">
        <f t="shared" si="173"/>
        <v>#N/A</v>
      </c>
      <c r="AM368" t="e">
        <f t="shared" si="174"/>
        <v>#N/A</v>
      </c>
      <c r="AN368" t="e">
        <f t="shared" si="175"/>
        <v>#N/A</v>
      </c>
      <c r="AO368" t="e">
        <f t="shared" si="176"/>
        <v>#N/A</v>
      </c>
      <c r="AP368" t="e">
        <f t="shared" si="177"/>
        <v>#N/A</v>
      </c>
      <c r="AQ368" t="str">
        <f t="shared" si="178"/>
        <v>n/a</v>
      </c>
      <c r="AR368" t="e">
        <f>+INDEX([1]DETALLE!$AK$2:$AK$841,MATCH(B368,[1]DETALLE!$A$2:$A$841,0))</f>
        <v>#N/A</v>
      </c>
      <c r="AS368" t="str">
        <f t="shared" si="188"/>
        <v>0EX9306196</v>
      </c>
      <c r="AT368" s="2" t="str">
        <f>IF(IFERROR(VLOOKUP(AS368,[1]Hoja2!$C$1:$AM$841,37,FALSE),"n/a")&lt;&gt;"n/a","a","n/a")</f>
        <v>n/a</v>
      </c>
      <c r="AU368" s="8">
        <f t="shared" si="172"/>
        <v>1</v>
      </c>
      <c r="AV368" t="e">
        <f>VLOOKUP(B368,[1]Hoja2!$C$2:$AO$762,39,FALSE)</f>
        <v>#N/A</v>
      </c>
      <c r="AW368" t="e">
        <f>IF(AU368=AV368,VLOOKUP(B368,[1]Hoja2!$C$2:$AO$762,37,FALSE),IF(AV368&lt;2,VLOOKUP(B368,[1]Hoja2!$C$2:$AO$762,37,FALSE)))</f>
        <v>#N/A</v>
      </c>
      <c r="AX368" t="str">
        <f>B368 &amp; COUNTIF(B$2:B368, B368)</f>
        <v>0EX93061961</v>
      </c>
      <c r="AY368" t="e">
        <f>VLOOKUP(AX368,[1]Hoja2!$B$2:$AO$762,38,FALSE)</f>
        <v>#N/A</v>
      </c>
      <c r="AZ368" s="9" t="e">
        <f t="shared" si="182"/>
        <v>#N/A</v>
      </c>
    </row>
    <row r="369" spans="1:55" x14ac:dyDescent="0.25">
      <c r="A369">
        <v>69409</v>
      </c>
      <c r="B369" t="s">
        <v>304</v>
      </c>
      <c r="C369">
        <v>2019</v>
      </c>
      <c r="D369" t="s">
        <v>37</v>
      </c>
      <c r="E369" t="s">
        <v>38</v>
      </c>
      <c r="F369">
        <v>5</v>
      </c>
      <c r="G369" t="s">
        <v>40</v>
      </c>
      <c r="H369">
        <v>1.7833330000000001</v>
      </c>
      <c r="I369" t="s">
        <v>64</v>
      </c>
      <c r="J369">
        <v>655</v>
      </c>
      <c r="K369">
        <v>1365</v>
      </c>
      <c r="L369">
        <v>0</v>
      </c>
      <c r="M369">
        <v>0</v>
      </c>
      <c r="N369">
        <v>0.6</v>
      </c>
      <c r="O369">
        <v>0.8</v>
      </c>
      <c r="P369">
        <v>1.05</v>
      </c>
      <c r="Q369">
        <v>1.1000000000000001</v>
      </c>
      <c r="R369" t="s">
        <v>46</v>
      </c>
      <c r="S369">
        <v>5</v>
      </c>
      <c r="T369">
        <v>9</v>
      </c>
      <c r="U369" t="s">
        <v>85</v>
      </c>
      <c r="V369" t="s">
        <v>64</v>
      </c>
      <c r="W369" t="s">
        <v>59</v>
      </c>
      <c r="X369">
        <v>2019</v>
      </c>
      <c r="Y369" t="s">
        <v>37</v>
      </c>
      <c r="Z369" t="s">
        <v>38</v>
      </c>
      <c r="AA369">
        <v>5</v>
      </c>
      <c r="AB369">
        <v>0</v>
      </c>
      <c r="AC369">
        <v>39</v>
      </c>
      <c r="AD369">
        <v>1.05</v>
      </c>
      <c r="AE369">
        <v>0.198148111111111</v>
      </c>
      <c r="AF369">
        <v>1433.25</v>
      </c>
      <c r="AG369" s="2">
        <f>IFERROR(VLOOKUP(B369,[1]Hoja2!$C$1:$AM$841,37,FALSE),"n/a")</f>
        <v>1433.25</v>
      </c>
      <c r="AH369" s="10">
        <f>VLOOKUP(AX369,[1]Hoja2!$B$2:$AO$762,17,FALSE)</f>
        <v>39</v>
      </c>
      <c r="AI369" s="10">
        <f>VLOOKUP(AX369,[1]Hoja2!$B$2:$AO$762,23,FALSE)</f>
        <v>1.05</v>
      </c>
      <c r="AJ369" s="10">
        <f>VLOOKUP(AX369,[1]Hoja2!$B$2:$AO$762,28,FALSE)</f>
        <v>0.21333333333333332</v>
      </c>
      <c r="AK369" s="10" t="str">
        <f>VLOOKUP(AX369,[1]Hoja2!$B$2:$AO$762,19,FALSE)</f>
        <v>A3 Office Color Laser MFPs</v>
      </c>
      <c r="AL369">
        <f t="shared" si="173"/>
        <v>1</v>
      </c>
      <c r="AM369">
        <f t="shared" si="174"/>
        <v>1</v>
      </c>
      <c r="AN369">
        <f t="shared" si="175"/>
        <v>1</v>
      </c>
      <c r="AO369">
        <f t="shared" si="176"/>
        <v>0</v>
      </c>
      <c r="AP369">
        <f t="shared" si="177"/>
        <v>1</v>
      </c>
      <c r="AQ369">
        <f t="shared" si="178"/>
        <v>0</v>
      </c>
      <c r="AR369">
        <f>+INDEX([1]Hoja2!$AM$2:$AM$841,MATCH(B369,[1]Hoja2!$C$2:$C$841,0))</f>
        <v>1433.25</v>
      </c>
      <c r="AS369" t="str">
        <f>CONCATENATE(B369,F369)</f>
        <v>0LX76609155</v>
      </c>
      <c r="AT369" s="2">
        <f>IFERROR(VLOOKUP(AS369,[1]Hoja2!$A$1:$AM$841,38,FALSE),"n/a")</f>
        <v>0</v>
      </c>
      <c r="AU369" s="8">
        <f t="shared" si="172"/>
        <v>1</v>
      </c>
      <c r="AV369">
        <f>VLOOKUP(B369,[1]Hoja2!$C$2:$AO$762,39,FALSE)</f>
        <v>1</v>
      </c>
      <c r="AW369">
        <f>IF(AU369=AV369,VLOOKUP(B369,[1]Hoja2!$C$2:$AO$762,37,FALSE),IF(AV369&lt;2,VLOOKUP(B369,[1]Hoja2!$C$2:$AO$762,37,FALSE)))</f>
        <v>1433.25</v>
      </c>
      <c r="AX369" t="str">
        <f>B369 &amp; COUNTIF(B$2:B369, B369)</f>
        <v>0LX76609151</v>
      </c>
      <c r="AY369" s="10">
        <f>VLOOKUP(AX369,[1]Hoja2!$B$2:$AO$762,38,FALSE)</f>
        <v>1433.25</v>
      </c>
      <c r="AZ369" s="9">
        <f t="shared" si="182"/>
        <v>0</v>
      </c>
      <c r="BA369">
        <f t="shared" ref="BA369:BA373" si="189">IF(Q369="NA",2,IF(OR(G369="INSTALACION NUEVA",G369="Mantenimiento preventivo"),3,IF(AND(AC369&lt;AH369,AL369&lt;&gt;1),4,IF(AY369&gt;AF369,1,0))))</f>
        <v>0</v>
      </c>
      <c r="BB369">
        <f t="shared" ref="BB369:BB373" si="190">AE369-AJ369</f>
        <v>-1.5185222222222322E-2</v>
      </c>
      <c r="BC369">
        <f t="shared" ref="BC369:BC373" si="191">+_xlfn.IFS(Q369="NA",2,OR(G369="INSTALACION NUEVA",G369="Mantenimiento preventivo"),3,AND(AC369&lt;AH369,AL369&lt;&gt;1),4,AY369&gt;AF369,1,TRUE,0)</f>
        <v>0</v>
      </c>
    </row>
    <row r="370" spans="1:55" x14ac:dyDescent="0.25">
      <c r="A370">
        <v>69410</v>
      </c>
      <c r="B370" t="s">
        <v>265</v>
      </c>
      <c r="C370">
        <v>2019</v>
      </c>
      <c r="D370" t="s">
        <v>37</v>
      </c>
      <c r="E370" t="s">
        <v>38</v>
      </c>
      <c r="F370">
        <v>5</v>
      </c>
      <c r="G370" t="s">
        <v>40</v>
      </c>
      <c r="H370">
        <v>1.566667</v>
      </c>
      <c r="I370" t="s">
        <v>34</v>
      </c>
      <c r="J370">
        <v>468</v>
      </c>
      <c r="K370">
        <v>715</v>
      </c>
      <c r="L370">
        <v>0</v>
      </c>
      <c r="M370">
        <v>0</v>
      </c>
      <c r="N370">
        <v>0</v>
      </c>
      <c r="O370">
        <v>0.6</v>
      </c>
      <c r="P370">
        <v>0.8</v>
      </c>
      <c r="Q370">
        <v>1.05</v>
      </c>
      <c r="R370" t="s">
        <v>46</v>
      </c>
      <c r="S370">
        <v>5</v>
      </c>
      <c r="T370">
        <v>9</v>
      </c>
      <c r="U370" t="s">
        <v>47</v>
      </c>
      <c r="V370" t="s">
        <v>34</v>
      </c>
      <c r="W370" t="s">
        <v>67</v>
      </c>
      <c r="X370">
        <v>2019</v>
      </c>
      <c r="Y370" t="s">
        <v>37</v>
      </c>
      <c r="Z370" t="s">
        <v>38</v>
      </c>
      <c r="AA370">
        <v>5</v>
      </c>
      <c r="AB370">
        <v>0</v>
      </c>
      <c r="AC370">
        <v>309</v>
      </c>
      <c r="AD370">
        <v>1.05</v>
      </c>
      <c r="AE370">
        <v>0.31333339999999998</v>
      </c>
      <c r="AF370">
        <v>750.75</v>
      </c>
      <c r="AG370" s="2">
        <f>IFERROR(VLOOKUP(B370,[1]Hoja2!$C$1:$AM$841,37,FALSE),"n/a")</f>
        <v>750.75000000000011</v>
      </c>
      <c r="AH370" s="10">
        <f>VLOOKUP(AX370,[1]Hoja2!$B$2:$AO$762,17,FALSE)</f>
        <v>318</v>
      </c>
      <c r="AI370" s="10">
        <f>VLOOKUP(AX370,[1]Hoja2!$B$2:$AO$762,23,FALSE)</f>
        <v>1.05</v>
      </c>
      <c r="AJ370" s="10">
        <f>VLOOKUP(AX370,[1]Hoja2!$B$2:$AO$762,28,FALSE)</f>
        <v>0.35</v>
      </c>
      <c r="AK370" s="10" t="str">
        <f>VLOOKUP(AX370,[1]Hoja2!$B$2:$AO$762,19,FALSE)</f>
        <v>A4 Mono MFPs</v>
      </c>
      <c r="AL370">
        <f t="shared" si="173"/>
        <v>1</v>
      </c>
      <c r="AM370">
        <f t="shared" si="174"/>
        <v>0</v>
      </c>
      <c r="AN370">
        <f t="shared" si="175"/>
        <v>1</v>
      </c>
      <c r="AO370">
        <f t="shared" si="176"/>
        <v>0</v>
      </c>
      <c r="AP370">
        <f t="shared" si="177"/>
        <v>1</v>
      </c>
      <c r="AQ370">
        <f t="shared" si="178"/>
        <v>0</v>
      </c>
      <c r="AR370">
        <f>+INDEX([1]Hoja2!$AM$2:$AM$841,MATCH(B370,[1]Hoja2!$C$2:$C$841,0))</f>
        <v>750.75000000000011</v>
      </c>
      <c r="AS370" t="str">
        <f>CONCATENATE(B370,F370)</f>
        <v>09HB3280205</v>
      </c>
      <c r="AT370" s="2">
        <f>IFERROR(VLOOKUP(AS370,[1]Hoja2!$A$1:$AM$841,38,FALSE),"n/a")</f>
        <v>0</v>
      </c>
      <c r="AU370" s="8">
        <f t="shared" si="172"/>
        <v>1</v>
      </c>
      <c r="AV370">
        <f>VLOOKUP(B370,[1]Hoja2!$C$2:$AO$762,39,FALSE)</f>
        <v>1</v>
      </c>
      <c r="AW370">
        <f>IF(AU370=AV370,VLOOKUP(B370,[1]Hoja2!$C$2:$AO$762,37,FALSE),IF(AV370&lt;2,VLOOKUP(B370,[1]Hoja2!$C$2:$AO$762,37,FALSE)))</f>
        <v>750.75000000000011</v>
      </c>
      <c r="AX370" t="str">
        <f>B370 &amp; COUNTIF(B$2:B370, B370)</f>
        <v>09HB3280201</v>
      </c>
      <c r="AY370" s="10">
        <f>VLOOKUP(AX370,[1]Hoja2!$B$2:$AO$762,38,FALSE)</f>
        <v>750.75000000000011</v>
      </c>
      <c r="AZ370" s="9">
        <f t="shared" si="182"/>
        <v>0</v>
      </c>
      <c r="BA370">
        <f t="shared" si="189"/>
        <v>0</v>
      </c>
      <c r="BB370">
        <f t="shared" si="190"/>
        <v>-3.6666599999999994E-2</v>
      </c>
      <c r="BC370">
        <f t="shared" si="191"/>
        <v>0</v>
      </c>
    </row>
    <row r="371" spans="1:55" x14ac:dyDescent="0.25">
      <c r="A371">
        <v>69411</v>
      </c>
      <c r="B371" t="s">
        <v>281</v>
      </c>
      <c r="C371">
        <v>2019</v>
      </c>
      <c r="D371" t="s">
        <v>37</v>
      </c>
      <c r="E371" t="s">
        <v>38</v>
      </c>
      <c r="F371">
        <v>5</v>
      </c>
      <c r="G371" t="s">
        <v>44</v>
      </c>
      <c r="H371">
        <v>0</v>
      </c>
      <c r="I371" t="s">
        <v>45</v>
      </c>
      <c r="J371">
        <v>803</v>
      </c>
      <c r="K371">
        <v>1573</v>
      </c>
      <c r="L371">
        <v>0.2</v>
      </c>
      <c r="M371">
        <v>0.6</v>
      </c>
      <c r="N371">
        <v>0.8</v>
      </c>
      <c r="O371">
        <v>1.05</v>
      </c>
      <c r="P371">
        <v>1.1000000000000001</v>
      </c>
      <c r="Q371">
        <v>1.1499999999999999</v>
      </c>
      <c r="R371" t="s">
        <v>46</v>
      </c>
      <c r="S371">
        <v>4</v>
      </c>
      <c r="T371">
        <v>6</v>
      </c>
      <c r="U371" t="s">
        <v>47</v>
      </c>
      <c r="V371" t="s">
        <v>48</v>
      </c>
      <c r="W371" t="s">
        <v>42</v>
      </c>
      <c r="X371">
        <v>2019</v>
      </c>
      <c r="Y371" t="s">
        <v>37</v>
      </c>
      <c r="Z371" t="s">
        <v>38</v>
      </c>
      <c r="AA371">
        <v>23</v>
      </c>
      <c r="AB371">
        <v>0</v>
      </c>
      <c r="AC371">
        <v>7</v>
      </c>
      <c r="AD371">
        <v>0</v>
      </c>
      <c r="AE371">
        <v>0</v>
      </c>
      <c r="AF371">
        <v>1573</v>
      </c>
      <c r="AG371" s="2">
        <f>IFERROR(VLOOKUP(B371,[1]Hoja2!$C$1:$AM$841,37,FALSE),"n/a")</f>
        <v>1651.6500000000003</v>
      </c>
      <c r="AH371" s="10">
        <f>VLOOKUP(AX371,[1]Hoja2!$B$2:$AO$762,17,FALSE)</f>
        <v>27</v>
      </c>
      <c r="AI371" s="10">
        <f>VLOOKUP(AX371,[1]Hoja2!$B$2:$AO$762,23,FALSE)</f>
        <v>1.05</v>
      </c>
      <c r="AJ371" s="10">
        <f>VLOOKUP(AX371,[1]Hoja2!$B$2:$AO$762,28,FALSE)</f>
        <v>0.39</v>
      </c>
      <c r="AK371" s="10" t="str">
        <f>VLOOKUP(AX371,[1]Hoja2!$B$2:$AO$762,19,FALSE)</f>
        <v>Light Production Digital Business</v>
      </c>
      <c r="AL371">
        <f t="shared" si="173"/>
        <v>0</v>
      </c>
      <c r="AM371">
        <f t="shared" si="174"/>
        <v>0</v>
      </c>
      <c r="AN371">
        <f t="shared" si="175"/>
        <v>0</v>
      </c>
      <c r="AO371">
        <f t="shared" si="176"/>
        <v>0</v>
      </c>
      <c r="AP371">
        <f t="shared" si="177"/>
        <v>1</v>
      </c>
      <c r="AQ371">
        <f t="shared" si="178"/>
        <v>1</v>
      </c>
      <c r="AR371">
        <f>+INDEX([1]Hoja2!$AM$2:$AM$841,MATCH(B371,[1]Hoja2!$C$2:$C$841,0))</f>
        <v>1651.6500000000003</v>
      </c>
      <c r="AS371" t="str">
        <f>CONCATENATE(B371)</f>
        <v>0BG2950042</v>
      </c>
      <c r="AT371" s="2">
        <f>IF(COUNTIF(AS371:AS1591,AS371)&lt;2,IFERROR(VLOOKUP(AS371,[1]Hoja2!$C$1:$AM$841,37,FALSE),"n/a"),"b")</f>
        <v>1651.6500000000003</v>
      </c>
      <c r="AU371" s="8">
        <f t="shared" si="172"/>
        <v>2</v>
      </c>
      <c r="AV371">
        <f>VLOOKUP(B371,[1]Hoja2!$C$2:$AO$762,39,FALSE)</f>
        <v>1</v>
      </c>
      <c r="AW371">
        <f>IF(AU371=AV371,VLOOKUP(B371,[1]Hoja2!$C$2:$AO$762,37,FALSE),IF(AV371&lt;2,VLOOKUP(B371,[1]Hoja2!$C$2:$AO$762,37,FALSE)))</f>
        <v>1651.6500000000003</v>
      </c>
      <c r="AX371" t="str">
        <f>B371 &amp; COUNTIF(B$2:B371, B371)</f>
        <v>0BG29500421</v>
      </c>
      <c r="AY371" s="10">
        <f>VLOOKUP(AX371,[1]Hoja2!$B$2:$AO$762,38,FALSE)</f>
        <v>1651.6500000000003</v>
      </c>
      <c r="AZ371" s="9">
        <f t="shared" si="182"/>
        <v>0</v>
      </c>
      <c r="BA371">
        <f t="shared" si="189"/>
        <v>3</v>
      </c>
      <c r="BB371">
        <f t="shared" si="190"/>
        <v>-0.39</v>
      </c>
      <c r="BC371">
        <f t="shared" si="191"/>
        <v>3</v>
      </c>
    </row>
    <row r="372" spans="1:55" x14ac:dyDescent="0.25">
      <c r="A372">
        <v>69412</v>
      </c>
      <c r="B372" t="s">
        <v>290</v>
      </c>
      <c r="C372">
        <v>2019</v>
      </c>
      <c r="D372" t="s">
        <v>37</v>
      </c>
      <c r="E372" t="s">
        <v>38</v>
      </c>
      <c r="F372">
        <v>5</v>
      </c>
      <c r="G372" t="s">
        <v>44</v>
      </c>
      <c r="H372">
        <v>0</v>
      </c>
      <c r="I372" t="s">
        <v>54</v>
      </c>
      <c r="J372">
        <v>803</v>
      </c>
      <c r="K372">
        <v>1573</v>
      </c>
      <c r="L372">
        <v>0.2</v>
      </c>
      <c r="M372">
        <v>0.6</v>
      </c>
      <c r="N372">
        <v>0.8</v>
      </c>
      <c r="O372">
        <v>1.05</v>
      </c>
      <c r="P372">
        <v>1.1000000000000001</v>
      </c>
      <c r="Q372">
        <v>1.1499999999999999</v>
      </c>
      <c r="R372" t="s">
        <v>46</v>
      </c>
      <c r="S372">
        <v>4</v>
      </c>
      <c r="T372">
        <v>6</v>
      </c>
      <c r="U372" t="s">
        <v>47</v>
      </c>
      <c r="V372" t="s">
        <v>54</v>
      </c>
      <c r="W372" t="s">
        <v>42</v>
      </c>
      <c r="X372">
        <v>2019</v>
      </c>
      <c r="Y372" t="s">
        <v>37</v>
      </c>
      <c r="Z372" t="s">
        <v>38</v>
      </c>
      <c r="AA372">
        <v>16</v>
      </c>
      <c r="AB372">
        <v>0</v>
      </c>
      <c r="AC372">
        <v>29</v>
      </c>
      <c r="AD372">
        <v>0</v>
      </c>
      <c r="AE372">
        <v>0</v>
      </c>
      <c r="AF372">
        <v>1573</v>
      </c>
      <c r="AG372" s="2">
        <f>IFERROR(VLOOKUP(B372,[1]Hoja2!$C$1:$AM$841,37,FALSE),"n/a")</f>
        <v>1730.3000000000004</v>
      </c>
      <c r="AH372" s="10">
        <f>VLOOKUP(AX372,[1]Hoja2!$B$2:$AO$762,17,FALSE)</f>
        <v>32</v>
      </c>
      <c r="AI372" s="10">
        <f>VLOOKUP(AX372,[1]Hoja2!$B$2:$AO$762,23,FALSE)</f>
        <v>1.1000000000000001</v>
      </c>
      <c r="AJ372" s="10">
        <f>VLOOKUP(AX372,[1]Hoja2!$B$2:$AO$762,28,FALSE)</f>
        <v>0.70499999999999996</v>
      </c>
      <c r="AK372" s="10" t="str">
        <f>VLOOKUP(AX372,[1]Hoja2!$B$2:$AO$762,19,FALSE)</f>
        <v>Entry Production Color Low/Mid</v>
      </c>
      <c r="AL372">
        <f t="shared" si="173"/>
        <v>0</v>
      </c>
      <c r="AM372">
        <f t="shared" si="174"/>
        <v>0</v>
      </c>
      <c r="AN372">
        <f t="shared" si="175"/>
        <v>0</v>
      </c>
      <c r="AO372">
        <f t="shared" si="176"/>
        <v>0</v>
      </c>
      <c r="AP372">
        <f t="shared" si="177"/>
        <v>1</v>
      </c>
      <c r="AQ372">
        <f t="shared" si="178"/>
        <v>1</v>
      </c>
      <c r="AR372">
        <f>+INDEX([1]Hoja2!$AM$2:$AM$841,MATCH(B372,[1]Hoja2!$C$2:$C$841,0))</f>
        <v>1730.3000000000004</v>
      </c>
      <c r="AS372" t="str">
        <f>CONCATENATE(B372,F372)</f>
        <v>0E2B6540625</v>
      </c>
      <c r="AT372" s="2">
        <f>IFERROR(VLOOKUP(AS372,[1]Hoja2!$A$1:$AM$841,38,FALSE),"n/a")</f>
        <v>0</v>
      </c>
      <c r="AU372" s="8">
        <f t="shared" si="172"/>
        <v>2</v>
      </c>
      <c r="AV372">
        <f>VLOOKUP(B372,[1]Hoja2!$C$2:$AO$762,39,FALSE)</f>
        <v>1</v>
      </c>
      <c r="AW372">
        <f>IF(AU372=AV372,VLOOKUP(B372,[1]Hoja2!$C$2:$AO$762,37,FALSE),IF(AV372&lt;2,VLOOKUP(B372,[1]Hoja2!$C$2:$AO$762,37,FALSE)))</f>
        <v>1730.3000000000004</v>
      </c>
      <c r="AX372" t="str">
        <f>B372 &amp; COUNTIF(B$2:B372, B372)</f>
        <v>0E2B6540621</v>
      </c>
      <c r="AY372" s="10">
        <f>VLOOKUP(AX372,[1]Hoja2!$B$2:$AO$762,38,FALSE)</f>
        <v>1730.3000000000004</v>
      </c>
      <c r="AZ372" s="9">
        <f t="shared" si="182"/>
        <v>0</v>
      </c>
      <c r="BA372">
        <f t="shared" si="189"/>
        <v>3</v>
      </c>
      <c r="BB372">
        <f t="shared" si="190"/>
        <v>-0.70499999999999996</v>
      </c>
      <c r="BC372">
        <f t="shared" si="191"/>
        <v>3</v>
      </c>
    </row>
    <row r="373" spans="1:55" x14ac:dyDescent="0.25">
      <c r="A373">
        <v>69413</v>
      </c>
      <c r="B373" t="s">
        <v>275</v>
      </c>
      <c r="C373">
        <v>2019</v>
      </c>
      <c r="D373" t="s">
        <v>37</v>
      </c>
      <c r="E373" t="s">
        <v>38</v>
      </c>
      <c r="F373">
        <v>5</v>
      </c>
      <c r="G373" t="s">
        <v>44</v>
      </c>
      <c r="H373">
        <v>0</v>
      </c>
      <c r="I373" t="s">
        <v>91</v>
      </c>
      <c r="J373">
        <v>803</v>
      </c>
      <c r="K373">
        <v>1573</v>
      </c>
      <c r="L373">
        <v>0.2</v>
      </c>
      <c r="M373">
        <v>0.6</v>
      </c>
      <c r="N373">
        <v>0.8</v>
      </c>
      <c r="O373">
        <v>1.05</v>
      </c>
      <c r="P373">
        <v>1.1000000000000001</v>
      </c>
      <c r="Q373">
        <v>1.1499999999999999</v>
      </c>
      <c r="R373" t="s">
        <v>46</v>
      </c>
      <c r="S373">
        <v>4</v>
      </c>
      <c r="T373">
        <v>6</v>
      </c>
      <c r="U373" t="s">
        <v>47</v>
      </c>
      <c r="V373" t="s">
        <v>91</v>
      </c>
      <c r="W373" t="s">
        <v>42</v>
      </c>
      <c r="X373">
        <v>2019</v>
      </c>
      <c r="Y373" t="s">
        <v>37</v>
      </c>
      <c r="Z373" t="s">
        <v>38</v>
      </c>
      <c r="AA373">
        <v>15</v>
      </c>
      <c r="AB373">
        <v>0</v>
      </c>
      <c r="AC373">
        <v>121</v>
      </c>
      <c r="AD373">
        <v>0</v>
      </c>
      <c r="AE373">
        <v>0</v>
      </c>
      <c r="AF373">
        <v>1573</v>
      </c>
      <c r="AG373" s="2">
        <f>IFERROR(VLOOKUP(B373,[1]Hoja2!$C$1:$AM$841,37,FALSE),"n/a")</f>
        <v>1808.95</v>
      </c>
      <c r="AH373" s="10">
        <f>VLOOKUP(AX373,[1]Hoja2!$B$2:$AO$762,17,FALSE)</f>
        <v>121</v>
      </c>
      <c r="AI373" s="10">
        <f>VLOOKUP(AX373,[1]Hoja2!$B$2:$AO$762,23,FALSE)</f>
        <v>1.1499999999999999</v>
      </c>
      <c r="AJ373" s="10">
        <f>VLOOKUP(AX373,[1]Hoja2!$B$2:$AO$762,28,FALSE)</f>
        <v>0.79500000000000004</v>
      </c>
      <c r="AK373" s="10" t="str">
        <f>VLOOKUP(AX373,[1]Hoja2!$B$2:$AO$762,19,FALSE)</f>
        <v>WF Mono Systems and Legacy Color</v>
      </c>
      <c r="AL373">
        <f t="shared" si="173"/>
        <v>0</v>
      </c>
      <c r="AM373">
        <f t="shared" si="174"/>
        <v>1</v>
      </c>
      <c r="AN373">
        <f t="shared" si="175"/>
        <v>0</v>
      </c>
      <c r="AO373">
        <f t="shared" si="176"/>
        <v>0</v>
      </c>
      <c r="AP373">
        <f t="shared" si="177"/>
        <v>1</v>
      </c>
      <c r="AQ373">
        <f t="shared" si="178"/>
        <v>1</v>
      </c>
      <c r="AR373">
        <f>+INDEX([1]Hoja2!$AM$2:$AM$841,MATCH(B373,[1]Hoja2!$C$2:$C$841,0))</f>
        <v>1808.95</v>
      </c>
      <c r="AS373" t="str">
        <f>CONCATENATE(B373,F373)</f>
        <v>0A1H0219615</v>
      </c>
      <c r="AT373" s="2">
        <f>IFERROR(VLOOKUP(AS373,[1]Hoja2!$A$1:$AM$841,38,FALSE),"n/a")</f>
        <v>0</v>
      </c>
      <c r="AU373" s="8">
        <f t="shared" si="172"/>
        <v>2</v>
      </c>
      <c r="AV373">
        <f>VLOOKUP(B373,[1]Hoja2!$C$2:$AO$762,39,FALSE)</f>
        <v>1</v>
      </c>
      <c r="AW373">
        <f>IF(AU373=AV373,VLOOKUP(B373,[1]Hoja2!$C$2:$AO$762,37,FALSE),IF(AV373&lt;2,VLOOKUP(B373,[1]Hoja2!$C$2:$AO$762,37,FALSE)))</f>
        <v>1808.95</v>
      </c>
      <c r="AX373" t="str">
        <f>B373 &amp; COUNTIF(B$2:B373, B373)</f>
        <v>0A1H0219611</v>
      </c>
      <c r="AY373" s="10">
        <f>VLOOKUP(AX373,[1]Hoja2!$B$2:$AO$762,38,FALSE)</f>
        <v>1808.95</v>
      </c>
      <c r="AZ373" s="9">
        <f t="shared" si="182"/>
        <v>0</v>
      </c>
      <c r="BA373">
        <f t="shared" si="189"/>
        <v>3</v>
      </c>
      <c r="BB373">
        <f t="shared" si="190"/>
        <v>-0.79500000000000004</v>
      </c>
      <c r="BC373">
        <f t="shared" si="191"/>
        <v>3</v>
      </c>
    </row>
    <row r="374" spans="1:55" hidden="1" x14ac:dyDescent="0.25">
      <c r="A374">
        <v>69415</v>
      </c>
      <c r="B374" t="s">
        <v>273</v>
      </c>
      <c r="C374">
        <v>2019</v>
      </c>
      <c r="D374" t="s">
        <v>37</v>
      </c>
      <c r="E374" t="s">
        <v>38</v>
      </c>
      <c r="F374">
        <v>5</v>
      </c>
      <c r="G374" t="s">
        <v>44</v>
      </c>
      <c r="H374">
        <v>0</v>
      </c>
      <c r="I374" t="s">
        <v>91</v>
      </c>
      <c r="J374">
        <v>803</v>
      </c>
      <c r="K374">
        <v>1573</v>
      </c>
      <c r="L374">
        <v>0.2</v>
      </c>
      <c r="M374">
        <v>0.6</v>
      </c>
      <c r="N374">
        <v>0.8</v>
      </c>
      <c r="O374">
        <v>1.05</v>
      </c>
      <c r="P374">
        <v>1.1000000000000001</v>
      </c>
      <c r="Q374">
        <v>1.1499999999999999</v>
      </c>
      <c r="R374" t="s">
        <v>46</v>
      </c>
      <c r="S374">
        <v>4</v>
      </c>
      <c r="T374">
        <v>6</v>
      </c>
      <c r="U374" t="s">
        <v>47</v>
      </c>
      <c r="V374" t="s">
        <v>91</v>
      </c>
      <c r="W374" t="s">
        <v>50</v>
      </c>
      <c r="X374">
        <v>2019</v>
      </c>
      <c r="Y374" t="s">
        <v>37</v>
      </c>
      <c r="Z374" t="s">
        <v>38</v>
      </c>
      <c r="AA374">
        <v>8</v>
      </c>
      <c r="AB374">
        <v>0</v>
      </c>
      <c r="AC374">
        <v>59</v>
      </c>
      <c r="AD374">
        <v>0</v>
      </c>
      <c r="AE374">
        <v>0</v>
      </c>
      <c r="AF374">
        <v>1573</v>
      </c>
      <c r="AG374" s="2" t="str">
        <f>IFERROR(VLOOKUP(B374,[1]Hoja2!$C$1:$AM$841,37,FALSE),"n/a")</f>
        <v>n/a</v>
      </c>
      <c r="AH374" s="10" t="e">
        <f>VLOOKUP(AX374,[1]Hoja2!$B$2:$AO$762,17,FALSE)</f>
        <v>#N/A</v>
      </c>
      <c r="AI374" s="10" t="e">
        <f>VLOOKUP(AX374,[1]Hoja2!$B$2:$AO$762,23,FALSE)</f>
        <v>#N/A</v>
      </c>
      <c r="AJ374" s="10" t="e">
        <f>VLOOKUP(AX374,[1]Hoja2!$B$2:$AO$762,28,FALSE)</f>
        <v>#N/A</v>
      </c>
      <c r="AK374" s="10" t="e">
        <f>VLOOKUP(AX374,[1]Hoja2!$B$2:$AO$762,19,FALSE)</f>
        <v>#N/A</v>
      </c>
      <c r="AL374" t="e">
        <f t="shared" si="173"/>
        <v>#N/A</v>
      </c>
      <c r="AM374" t="e">
        <f t="shared" si="174"/>
        <v>#N/A</v>
      </c>
      <c r="AN374" t="e">
        <f t="shared" si="175"/>
        <v>#N/A</v>
      </c>
      <c r="AO374" t="e">
        <f t="shared" si="176"/>
        <v>#N/A</v>
      </c>
      <c r="AP374" t="e">
        <f t="shared" si="177"/>
        <v>#N/A</v>
      </c>
      <c r="AQ374" t="str">
        <f t="shared" si="178"/>
        <v>n/a</v>
      </c>
      <c r="AR374" t="e">
        <f>+INDEX([1]DETALLE!$AK$2:$AK$841,MATCH(B374,[1]DETALLE!$A$2:$A$841,0))</f>
        <v>#N/A</v>
      </c>
      <c r="AS374" t="str">
        <f>CONCATENATE(B374)</f>
        <v>0A1H021488</v>
      </c>
      <c r="AT374" s="2" t="str">
        <f>IF(IFERROR(VLOOKUP(AS374,[1]Hoja2!$C$1:$AM$841,37,FALSE),"n/a")&lt;&gt;"n/a","a","n/a")</f>
        <v>n/a</v>
      </c>
      <c r="AU374" s="8">
        <f t="shared" si="172"/>
        <v>1</v>
      </c>
      <c r="AV374" t="e">
        <f>VLOOKUP(B374,[1]Hoja2!$C$2:$AO$762,39,FALSE)</f>
        <v>#N/A</v>
      </c>
      <c r="AW374" t="e">
        <f>IF(AU374=AV374,VLOOKUP(B374,[1]Hoja2!$C$2:$AO$762,37,FALSE),IF(AV374&lt;2,VLOOKUP(B374,[1]Hoja2!$C$2:$AO$762,37,FALSE)))</f>
        <v>#N/A</v>
      </c>
      <c r="AX374" t="str">
        <f>B374 &amp; COUNTIF(B$2:B374, B374)</f>
        <v>0A1H0214881</v>
      </c>
      <c r="AY374" t="e">
        <f>VLOOKUP(AX374,[1]Hoja2!$B$2:$AO$762,38,FALSE)</f>
        <v>#N/A</v>
      </c>
      <c r="AZ374" s="9" t="e">
        <f t="shared" si="182"/>
        <v>#N/A</v>
      </c>
    </row>
    <row r="375" spans="1:55" hidden="1" x14ac:dyDescent="0.25">
      <c r="A375">
        <v>69416</v>
      </c>
      <c r="B375" t="s">
        <v>287</v>
      </c>
      <c r="C375">
        <v>2019</v>
      </c>
      <c r="D375" t="s">
        <v>37</v>
      </c>
      <c r="E375" t="s">
        <v>38</v>
      </c>
      <c r="F375">
        <v>5</v>
      </c>
      <c r="G375" t="s">
        <v>44</v>
      </c>
      <c r="H375">
        <v>0</v>
      </c>
      <c r="I375" t="s">
        <v>54</v>
      </c>
      <c r="J375">
        <v>803</v>
      </c>
      <c r="K375">
        <v>1573</v>
      </c>
      <c r="L375">
        <v>0.2</v>
      </c>
      <c r="M375">
        <v>0.6</v>
      </c>
      <c r="N375">
        <v>0.8</v>
      </c>
      <c r="O375">
        <v>1.05</v>
      </c>
      <c r="P375">
        <v>1.1000000000000001</v>
      </c>
      <c r="Q375">
        <v>1.1499999999999999</v>
      </c>
      <c r="R375" t="s">
        <v>46</v>
      </c>
      <c r="S375">
        <v>4</v>
      </c>
      <c r="T375">
        <v>6</v>
      </c>
      <c r="U375" t="s">
        <v>47</v>
      </c>
      <c r="V375" t="s">
        <v>54</v>
      </c>
      <c r="W375" t="s">
        <v>50</v>
      </c>
      <c r="X375">
        <v>2019</v>
      </c>
      <c r="Y375" t="s">
        <v>37</v>
      </c>
      <c r="Z375" t="s">
        <v>38</v>
      </c>
      <c r="AA375">
        <v>9</v>
      </c>
      <c r="AB375">
        <v>0</v>
      </c>
      <c r="AC375">
        <v>8</v>
      </c>
      <c r="AD375">
        <v>0</v>
      </c>
      <c r="AE375">
        <v>0</v>
      </c>
      <c r="AF375">
        <v>1573</v>
      </c>
      <c r="AG375" s="2" t="str">
        <f>IFERROR(VLOOKUP(B375,[1]Hoja2!$C$1:$AM$841,37,FALSE),"n/a")</f>
        <v>n/a</v>
      </c>
      <c r="AH375" s="10" t="e">
        <f>VLOOKUP(AX375,[1]Hoja2!$B$2:$AO$762,17,FALSE)</f>
        <v>#N/A</v>
      </c>
      <c r="AI375" s="10" t="e">
        <f>VLOOKUP(AX375,[1]Hoja2!$B$2:$AO$762,23,FALSE)</f>
        <v>#N/A</v>
      </c>
      <c r="AJ375" s="10" t="e">
        <f>VLOOKUP(AX375,[1]Hoja2!$B$2:$AO$762,28,FALSE)</f>
        <v>#N/A</v>
      </c>
      <c r="AK375" s="10" t="e">
        <f>VLOOKUP(AX375,[1]Hoja2!$B$2:$AO$762,19,FALSE)</f>
        <v>#N/A</v>
      </c>
      <c r="AL375" t="e">
        <f t="shared" si="173"/>
        <v>#N/A</v>
      </c>
      <c r="AM375" t="e">
        <f t="shared" si="174"/>
        <v>#N/A</v>
      </c>
      <c r="AN375" t="e">
        <f t="shared" si="175"/>
        <v>#N/A</v>
      </c>
      <c r="AO375" t="e">
        <f t="shared" si="176"/>
        <v>#N/A</v>
      </c>
      <c r="AP375" t="e">
        <f t="shared" si="177"/>
        <v>#N/A</v>
      </c>
      <c r="AQ375" t="str">
        <f t="shared" si="178"/>
        <v>n/a</v>
      </c>
      <c r="AR375" t="e">
        <f>+INDEX([1]DETALLE!$AK$2:$AK$841,MATCH(B375,[1]DETALLE!$A$2:$A$841,0))</f>
        <v>#N/A</v>
      </c>
      <c r="AS375" t="str">
        <f>CONCATENATE(B375)</f>
        <v>0E2B646611</v>
      </c>
      <c r="AT375" s="2" t="str">
        <f>IF(IFERROR(VLOOKUP(AS375,[1]Hoja2!$C$1:$AM$841,37,FALSE),"n/a")&lt;&gt;"n/a","a","n/a")</f>
        <v>n/a</v>
      </c>
      <c r="AU375" s="8">
        <f t="shared" si="172"/>
        <v>1</v>
      </c>
      <c r="AV375" t="e">
        <f>VLOOKUP(B375,[1]Hoja2!$C$2:$AO$762,39,FALSE)</f>
        <v>#N/A</v>
      </c>
      <c r="AW375" t="e">
        <f>IF(AU375=AV375,VLOOKUP(B375,[1]Hoja2!$C$2:$AO$762,37,FALSE),IF(AV375&lt;2,VLOOKUP(B375,[1]Hoja2!$C$2:$AO$762,37,FALSE)))</f>
        <v>#N/A</v>
      </c>
      <c r="AX375" t="str">
        <f>B375 &amp; COUNTIF(B$2:B375, B375)</f>
        <v>0E2B6466111</v>
      </c>
      <c r="AY375" t="e">
        <f>VLOOKUP(AX375,[1]Hoja2!$B$2:$AO$762,38,FALSE)</f>
        <v>#N/A</v>
      </c>
      <c r="AZ375" s="9" t="e">
        <f t="shared" si="182"/>
        <v>#N/A</v>
      </c>
    </row>
    <row r="376" spans="1:55" hidden="1" x14ac:dyDescent="0.25">
      <c r="A376">
        <v>69418</v>
      </c>
      <c r="B376" t="s">
        <v>301</v>
      </c>
      <c r="C376">
        <v>2019</v>
      </c>
      <c r="D376" t="s">
        <v>37</v>
      </c>
      <c r="E376" t="s">
        <v>38</v>
      </c>
      <c r="F376">
        <v>5</v>
      </c>
      <c r="G376" t="s">
        <v>44</v>
      </c>
      <c r="H376">
        <v>0</v>
      </c>
      <c r="I376" t="s">
        <v>58</v>
      </c>
      <c r="J376">
        <v>655</v>
      </c>
      <c r="K376">
        <v>1365</v>
      </c>
      <c r="L376">
        <v>0</v>
      </c>
      <c r="M376">
        <v>0</v>
      </c>
      <c r="N376">
        <v>0.6</v>
      </c>
      <c r="O376">
        <v>0.8</v>
      </c>
      <c r="P376">
        <v>1.05</v>
      </c>
      <c r="Q376">
        <v>1.1000000000000001</v>
      </c>
      <c r="R376" t="s">
        <v>46</v>
      </c>
      <c r="S376">
        <v>5</v>
      </c>
      <c r="T376">
        <v>9</v>
      </c>
      <c r="U376" t="s">
        <v>47</v>
      </c>
      <c r="V376" t="s">
        <v>58</v>
      </c>
      <c r="W376" t="s">
        <v>50</v>
      </c>
      <c r="X376">
        <v>2019</v>
      </c>
      <c r="Y376" t="s">
        <v>37</v>
      </c>
      <c r="Z376" t="s">
        <v>38</v>
      </c>
      <c r="AA376">
        <v>5</v>
      </c>
      <c r="AB376">
        <v>0</v>
      </c>
      <c r="AC376">
        <v>70</v>
      </c>
      <c r="AD376">
        <v>0</v>
      </c>
      <c r="AE376">
        <v>0</v>
      </c>
      <c r="AF376">
        <v>1365</v>
      </c>
      <c r="AG376" s="2" t="str">
        <f>IFERROR(VLOOKUP(B376,[1]Hoja2!$C$1:$AM$841,37,FALSE),"n/a")</f>
        <v>n/a</v>
      </c>
      <c r="AH376" s="10" t="e">
        <f>VLOOKUP(AX376,[1]Hoja2!$B$2:$AO$762,17,FALSE)</f>
        <v>#N/A</v>
      </c>
      <c r="AI376" s="10" t="e">
        <f>VLOOKUP(AX376,[1]Hoja2!$B$2:$AO$762,23,FALSE)</f>
        <v>#N/A</v>
      </c>
      <c r="AJ376" s="10" t="e">
        <f>VLOOKUP(AX376,[1]Hoja2!$B$2:$AO$762,28,FALSE)</f>
        <v>#N/A</v>
      </c>
      <c r="AK376" s="10" t="e">
        <f>VLOOKUP(AX376,[1]Hoja2!$B$2:$AO$762,19,FALSE)</f>
        <v>#N/A</v>
      </c>
      <c r="AL376" t="e">
        <f t="shared" si="173"/>
        <v>#N/A</v>
      </c>
      <c r="AM376" t="e">
        <f t="shared" si="174"/>
        <v>#N/A</v>
      </c>
      <c r="AN376" t="e">
        <f t="shared" si="175"/>
        <v>#N/A</v>
      </c>
      <c r="AO376" t="e">
        <f t="shared" si="176"/>
        <v>#N/A</v>
      </c>
      <c r="AP376" t="e">
        <f t="shared" si="177"/>
        <v>#N/A</v>
      </c>
      <c r="AQ376" t="str">
        <f t="shared" si="178"/>
        <v>n/a</v>
      </c>
      <c r="AR376" t="e">
        <f>+INDEX([1]DETALLE!$AK$2:$AK$841,MATCH(B376,[1]DETALLE!$A$2:$A$841,0))</f>
        <v>#N/A</v>
      </c>
      <c r="AS376" t="str">
        <f>CONCATENATE(B376)</f>
        <v>0EX9298213</v>
      </c>
      <c r="AT376" s="2" t="str">
        <f>IF(IFERROR(VLOOKUP(AS376,[1]Hoja2!$C$1:$AM$841,37,FALSE),"n/a")&lt;&gt;"n/a","a","n/a")</f>
        <v>n/a</v>
      </c>
      <c r="AU376" s="8">
        <f t="shared" si="172"/>
        <v>1</v>
      </c>
      <c r="AV376" t="e">
        <f>VLOOKUP(B376,[1]Hoja2!$C$2:$AO$762,39,FALSE)</f>
        <v>#N/A</v>
      </c>
      <c r="AW376" t="e">
        <f>IF(AU376=AV376,VLOOKUP(B376,[1]Hoja2!$C$2:$AO$762,37,FALSE),IF(AV376&lt;2,VLOOKUP(B376,[1]Hoja2!$C$2:$AO$762,37,FALSE)))</f>
        <v>#N/A</v>
      </c>
      <c r="AX376" t="str">
        <f>B376 &amp; COUNTIF(B$2:B376, B376)</f>
        <v>0EX92982131</v>
      </c>
      <c r="AY376" t="e">
        <f>VLOOKUP(AX376,[1]Hoja2!$B$2:$AO$762,38,FALSE)</f>
        <v>#N/A</v>
      </c>
      <c r="AZ376" s="9" t="e">
        <f t="shared" si="182"/>
        <v>#N/A</v>
      </c>
    </row>
    <row r="377" spans="1:55" hidden="1" x14ac:dyDescent="0.25">
      <c r="A377">
        <v>69419</v>
      </c>
      <c r="B377" t="s">
        <v>296</v>
      </c>
      <c r="C377">
        <v>2019</v>
      </c>
      <c r="D377" t="s">
        <v>37</v>
      </c>
      <c r="E377" t="s">
        <v>38</v>
      </c>
      <c r="F377">
        <v>5</v>
      </c>
      <c r="G377" t="s">
        <v>44</v>
      </c>
      <c r="H377">
        <v>0</v>
      </c>
      <c r="I377" t="s">
        <v>58</v>
      </c>
      <c r="J377">
        <v>655</v>
      </c>
      <c r="K377">
        <v>1365</v>
      </c>
      <c r="L377">
        <v>0</v>
      </c>
      <c r="M377">
        <v>0</v>
      </c>
      <c r="N377">
        <v>0.6</v>
      </c>
      <c r="O377">
        <v>0.8</v>
      </c>
      <c r="P377">
        <v>1.05</v>
      </c>
      <c r="Q377">
        <v>1.1000000000000001</v>
      </c>
      <c r="R377" t="s">
        <v>46</v>
      </c>
      <c r="S377">
        <v>5</v>
      </c>
      <c r="T377">
        <v>9</v>
      </c>
      <c r="U377" t="s">
        <v>47</v>
      </c>
      <c r="V377" t="s">
        <v>58</v>
      </c>
      <c r="W377" t="s">
        <v>50</v>
      </c>
      <c r="X377">
        <v>2019</v>
      </c>
      <c r="Y377" t="s">
        <v>37</v>
      </c>
      <c r="Z377" t="s">
        <v>38</v>
      </c>
      <c r="AA377">
        <v>9</v>
      </c>
      <c r="AB377">
        <v>0</v>
      </c>
      <c r="AC377">
        <v>23</v>
      </c>
      <c r="AD377">
        <v>0</v>
      </c>
      <c r="AE377">
        <v>0</v>
      </c>
      <c r="AF377">
        <v>1365</v>
      </c>
      <c r="AG377" s="2" t="str">
        <f>IFERROR(VLOOKUP(B377,[1]Hoja2!$C$1:$AM$841,37,FALSE),"n/a")</f>
        <v>n/a</v>
      </c>
      <c r="AH377" s="10" t="e">
        <f>VLOOKUP(AX377,[1]Hoja2!$B$2:$AO$762,17,FALSE)</f>
        <v>#N/A</v>
      </c>
      <c r="AI377" s="10" t="e">
        <f>VLOOKUP(AX377,[1]Hoja2!$B$2:$AO$762,23,FALSE)</f>
        <v>#N/A</v>
      </c>
      <c r="AJ377" s="10" t="e">
        <f>VLOOKUP(AX377,[1]Hoja2!$B$2:$AO$762,28,FALSE)</f>
        <v>#N/A</v>
      </c>
      <c r="AK377" s="10" t="e">
        <f>VLOOKUP(AX377,[1]Hoja2!$B$2:$AO$762,19,FALSE)</f>
        <v>#N/A</v>
      </c>
      <c r="AL377" t="e">
        <f t="shared" si="173"/>
        <v>#N/A</v>
      </c>
      <c r="AM377" t="e">
        <f t="shared" si="174"/>
        <v>#N/A</v>
      </c>
      <c r="AN377" t="e">
        <f t="shared" si="175"/>
        <v>#N/A</v>
      </c>
      <c r="AO377" t="e">
        <f t="shared" si="176"/>
        <v>#N/A</v>
      </c>
      <c r="AP377" t="e">
        <f t="shared" si="177"/>
        <v>#N/A</v>
      </c>
      <c r="AQ377" t="str">
        <f t="shared" si="178"/>
        <v>n/a</v>
      </c>
      <c r="AR377" t="e">
        <f>+INDEX([1]DETALLE!$AK$2:$AK$841,MATCH(B377,[1]DETALLE!$A$2:$A$841,0))</f>
        <v>#N/A</v>
      </c>
      <c r="AS377" t="str">
        <f>CONCATENATE(B377)</f>
        <v>0EX9296103</v>
      </c>
      <c r="AT377" s="2" t="str">
        <f>IF(IFERROR(VLOOKUP(AS377,[1]Hoja2!$C$1:$AM$841,37,FALSE),"n/a")&lt;&gt;"n/a","a","n/a")</f>
        <v>n/a</v>
      </c>
      <c r="AU377" s="8">
        <f t="shared" si="172"/>
        <v>1</v>
      </c>
      <c r="AV377" t="e">
        <f>VLOOKUP(B377,[1]Hoja2!$C$2:$AO$762,39,FALSE)</f>
        <v>#N/A</v>
      </c>
      <c r="AW377" t="e">
        <f>IF(AU377=AV377,VLOOKUP(B377,[1]Hoja2!$C$2:$AO$762,37,FALSE),IF(AV377&lt;2,VLOOKUP(B377,[1]Hoja2!$C$2:$AO$762,37,FALSE)))</f>
        <v>#N/A</v>
      </c>
      <c r="AX377" t="str">
        <f>B377 &amp; COUNTIF(B$2:B377, B377)</f>
        <v>0EX92961031</v>
      </c>
      <c r="AY377" t="e">
        <f>VLOOKUP(AX377,[1]Hoja2!$B$2:$AO$762,38,FALSE)</f>
        <v>#N/A</v>
      </c>
      <c r="AZ377" s="9" t="e">
        <f t="shared" si="182"/>
        <v>#N/A</v>
      </c>
    </row>
    <row r="378" spans="1:55" x14ac:dyDescent="0.25">
      <c r="A378">
        <v>69421</v>
      </c>
      <c r="B378" t="s">
        <v>306</v>
      </c>
      <c r="C378">
        <v>2019</v>
      </c>
      <c r="D378" t="s">
        <v>37</v>
      </c>
      <c r="E378" t="s">
        <v>38</v>
      </c>
      <c r="F378">
        <v>5</v>
      </c>
      <c r="G378" t="s">
        <v>44</v>
      </c>
      <c r="H378">
        <v>0</v>
      </c>
      <c r="I378" t="s">
        <v>91</v>
      </c>
      <c r="J378">
        <v>803</v>
      </c>
      <c r="K378">
        <v>1573</v>
      </c>
      <c r="L378">
        <v>0.2</v>
      </c>
      <c r="M378">
        <v>0.6</v>
      </c>
      <c r="N378">
        <v>0.8</v>
      </c>
      <c r="O378">
        <v>1.05</v>
      </c>
      <c r="P378">
        <v>1.1000000000000001</v>
      </c>
      <c r="Q378">
        <v>1.1499999999999999</v>
      </c>
      <c r="R378" t="s">
        <v>46</v>
      </c>
      <c r="S378">
        <v>4</v>
      </c>
      <c r="T378">
        <v>6</v>
      </c>
      <c r="U378" t="s">
        <v>47</v>
      </c>
      <c r="V378" t="s">
        <v>91</v>
      </c>
      <c r="W378" t="s">
        <v>50</v>
      </c>
      <c r="X378">
        <v>2019</v>
      </c>
      <c r="Y378" t="s">
        <v>37</v>
      </c>
      <c r="Z378" t="s">
        <v>38</v>
      </c>
      <c r="AA378">
        <v>5</v>
      </c>
      <c r="AB378">
        <v>0</v>
      </c>
      <c r="AC378">
        <v>24</v>
      </c>
      <c r="AD378">
        <v>0</v>
      </c>
      <c r="AE378">
        <v>0</v>
      </c>
      <c r="AF378">
        <v>1573</v>
      </c>
      <c r="AG378" s="2">
        <f>IFERROR(VLOOKUP(B378,[1]Hoja2!$C$1:$AM$841,37,FALSE),"n/a")</f>
        <v>1730.3000000000004</v>
      </c>
      <c r="AH378" s="10">
        <f>VLOOKUP(AX378,[1]Hoja2!$B$2:$AO$762,17,FALSE)</f>
        <v>34</v>
      </c>
      <c r="AI378" s="10">
        <f>VLOOKUP(AX378,[1]Hoja2!$B$2:$AO$762,23,FALSE)</f>
        <v>1.1000000000000001</v>
      </c>
      <c r="AJ378" s="10">
        <f>VLOOKUP(AX378,[1]Hoja2!$B$2:$AO$762,28,FALSE)</f>
        <v>0.79249999999999998</v>
      </c>
      <c r="AK378" s="10" t="str">
        <f>VLOOKUP(AX378,[1]Hoja2!$B$2:$AO$762,19,FALSE)</f>
        <v>WF Mono Systems and Legacy Color</v>
      </c>
      <c r="AL378">
        <f t="shared" si="173"/>
        <v>0</v>
      </c>
      <c r="AM378">
        <f t="shared" si="174"/>
        <v>0</v>
      </c>
      <c r="AN378">
        <f t="shared" si="175"/>
        <v>0</v>
      </c>
      <c r="AO378">
        <f t="shared" si="176"/>
        <v>0</v>
      </c>
      <c r="AP378">
        <f t="shared" si="177"/>
        <v>1</v>
      </c>
      <c r="AQ378">
        <f t="shared" si="178"/>
        <v>1</v>
      </c>
      <c r="AR378">
        <f>+INDEX([1]Hoja2!$AM$2:$AM$841,MATCH(B378,[1]Hoja2!$C$2:$C$841,0))</f>
        <v>1730.3000000000004</v>
      </c>
      <c r="AS378" t="str">
        <f>CONCATENATE(B378)</f>
        <v>0PW4980265</v>
      </c>
      <c r="AT378" s="2">
        <f>IFERROR(VLOOKUP(AS378,[1]Hoja2!$C$1:$AM$841,37,FALSE),"n/a")</f>
        <v>1730.3000000000004</v>
      </c>
      <c r="AU378" s="8">
        <f t="shared" si="172"/>
        <v>3</v>
      </c>
      <c r="AV378">
        <f>VLOOKUP(B378,[1]Hoja2!$C$2:$AO$762,39,FALSE)</f>
        <v>1</v>
      </c>
      <c r="AW378">
        <f>IF(AU378=AV378,VLOOKUP(B378,[1]Hoja2!$C$2:$AO$762,37,FALSE),IF(AV378&lt;2,VLOOKUP(B378,[1]Hoja2!$C$2:$AO$762,37,FALSE)))</f>
        <v>1730.3000000000004</v>
      </c>
      <c r="AX378" t="str">
        <f>B378 &amp; COUNTIF(B$2:B378, B378)</f>
        <v>0PW49802651</v>
      </c>
      <c r="AY378" s="10">
        <f>VLOOKUP(AX378,[1]Hoja2!$B$2:$AO$762,38,FALSE)</f>
        <v>1730.3000000000004</v>
      </c>
      <c r="AZ378" s="9">
        <f t="shared" si="182"/>
        <v>0</v>
      </c>
      <c r="BA378">
        <f t="shared" ref="BA378:BA379" si="192">IF(Q378="NA",2,IF(OR(G378="INSTALACION NUEVA",G378="Mantenimiento preventivo"),3,IF(AND(AC378&lt;AH378,AL378&lt;&gt;1),4,IF(AY378&gt;AF378,1,0))))</f>
        <v>3</v>
      </c>
      <c r="BB378">
        <f t="shared" ref="BB378:BB379" si="193">AE378-AJ378</f>
        <v>-0.79249999999999998</v>
      </c>
      <c r="BC378">
        <f t="shared" ref="BC378:BC379" si="194">+_xlfn.IFS(Q378="NA",2,OR(G378="INSTALACION NUEVA",G378="Mantenimiento preventivo"),3,AND(AC378&lt;AH378,AL378&lt;&gt;1),4,AY378&gt;AF378,1,TRUE,0)</f>
        <v>3</v>
      </c>
    </row>
    <row r="379" spans="1:55" x14ac:dyDescent="0.25">
      <c r="A379">
        <v>69433</v>
      </c>
      <c r="B379" t="s">
        <v>240</v>
      </c>
      <c r="C379">
        <v>2019</v>
      </c>
      <c r="D379" t="s">
        <v>37</v>
      </c>
      <c r="E379" t="s">
        <v>38</v>
      </c>
      <c r="F379">
        <v>5</v>
      </c>
      <c r="G379" t="s">
        <v>44</v>
      </c>
      <c r="H379">
        <v>0</v>
      </c>
      <c r="I379" t="s">
        <v>45</v>
      </c>
      <c r="J379">
        <v>803</v>
      </c>
      <c r="K379">
        <v>1573</v>
      </c>
      <c r="L379">
        <v>0.2</v>
      </c>
      <c r="M379">
        <v>0.6</v>
      </c>
      <c r="N379">
        <v>0.8</v>
      </c>
      <c r="O379">
        <v>1.05</v>
      </c>
      <c r="P379">
        <v>1.1000000000000001</v>
      </c>
      <c r="Q379">
        <v>1.1499999999999999</v>
      </c>
      <c r="R379" t="s">
        <v>46</v>
      </c>
      <c r="S379">
        <v>4</v>
      </c>
      <c r="T379">
        <v>6</v>
      </c>
      <c r="U379" t="s">
        <v>47</v>
      </c>
      <c r="V379" t="s">
        <v>48</v>
      </c>
      <c r="W379" t="s">
        <v>42</v>
      </c>
      <c r="X379">
        <v>2019</v>
      </c>
      <c r="Y379" t="s">
        <v>37</v>
      </c>
      <c r="Z379" t="s">
        <v>38</v>
      </c>
      <c r="AA379">
        <v>5</v>
      </c>
      <c r="AB379">
        <v>0</v>
      </c>
      <c r="AC379">
        <v>0</v>
      </c>
      <c r="AD379">
        <v>0</v>
      </c>
      <c r="AE379">
        <v>0</v>
      </c>
      <c r="AF379">
        <v>1573</v>
      </c>
      <c r="AG379" s="2">
        <f>IFERROR(VLOOKUP(B379,[1]Hoja2!$C$1:$AM$841,37,FALSE),"n/a")</f>
        <v>943.80000000000007</v>
      </c>
      <c r="AH379" s="10">
        <f>VLOOKUP(AX379,[1]Hoja2!$B$2:$AO$762,17,FALSE)</f>
        <v>22</v>
      </c>
      <c r="AI379" s="10">
        <f>VLOOKUP(AX379,[1]Hoja2!$B$2:$AO$762,23,FALSE)</f>
        <v>1.05</v>
      </c>
      <c r="AJ379" s="10">
        <f>VLOOKUP(AX379,[1]Hoja2!$B$2:$AO$762,28,FALSE)</f>
        <v>0.34250000000000003</v>
      </c>
      <c r="AK379" s="10" t="str">
        <f>VLOOKUP(AX379,[1]Hoja2!$B$2:$AO$762,19,FALSE)</f>
        <v>Light Production Digital Business</v>
      </c>
      <c r="AL379">
        <f t="shared" si="173"/>
        <v>0</v>
      </c>
      <c r="AM379">
        <f t="shared" si="174"/>
        <v>0</v>
      </c>
      <c r="AN379">
        <f t="shared" si="175"/>
        <v>0</v>
      </c>
      <c r="AO379">
        <f t="shared" si="176"/>
        <v>0</v>
      </c>
      <c r="AP379">
        <f t="shared" si="177"/>
        <v>1</v>
      </c>
      <c r="AQ379">
        <f t="shared" si="178"/>
        <v>0</v>
      </c>
      <c r="AR379">
        <f>+INDEX([1]Hoja2!$AM$2:$AM$841,MATCH(B379,[1]Hoja2!$C$2:$C$841,0))</f>
        <v>943.80000000000007</v>
      </c>
      <c r="AS379" t="str">
        <f>CONCATENATE(B379,F379-1)</f>
        <v>0BG10009974</v>
      </c>
      <c r="AT379" s="2">
        <f>IFERROR(VLOOKUP(AS379,[1]Hoja2!$A$1:$AM$841,38,FALSE),"n/a")</f>
        <v>0</v>
      </c>
      <c r="AU379" s="8">
        <f t="shared" si="172"/>
        <v>3</v>
      </c>
      <c r="AV379">
        <f>VLOOKUP(B379,[1]Hoja2!$C$2:$AO$762,39,FALSE)</f>
        <v>2</v>
      </c>
      <c r="AW379" t="b">
        <f>IF(AU379=AV379,VLOOKUP(B379,[1]Hoja2!$C$2:$AO$762,37,FALSE),IF(AV379&lt;2,VLOOKUP(B379,[1]Hoja2!$C$2:$AO$762,37,FALSE)))</f>
        <v>0</v>
      </c>
      <c r="AX379" t="str">
        <f>B379 &amp; COUNTIF(B$2:B379, B379)</f>
        <v>0BG10009972</v>
      </c>
      <c r="AY379" s="10">
        <f>VLOOKUP(AX379,[1]Hoja2!$B$2:$AO$762,38,FALSE)</f>
        <v>1651.6500000000003</v>
      </c>
      <c r="AZ379" s="9">
        <f t="shared" si="182"/>
        <v>0</v>
      </c>
      <c r="BA379">
        <f t="shared" si="192"/>
        <v>3</v>
      </c>
      <c r="BB379">
        <f t="shared" si="193"/>
        <v>-0.34250000000000003</v>
      </c>
      <c r="BC379">
        <f t="shared" si="194"/>
        <v>3</v>
      </c>
    </row>
    <row r="380" spans="1:55" hidden="1" x14ac:dyDescent="0.25">
      <c r="A380">
        <v>69435</v>
      </c>
      <c r="B380" t="s">
        <v>135</v>
      </c>
      <c r="C380">
        <v>2019</v>
      </c>
      <c r="D380" t="s">
        <v>37</v>
      </c>
      <c r="E380" t="s">
        <v>38</v>
      </c>
      <c r="F380">
        <v>5</v>
      </c>
      <c r="G380" t="s">
        <v>44</v>
      </c>
      <c r="H380">
        <v>0</v>
      </c>
      <c r="I380" t="s">
        <v>91</v>
      </c>
      <c r="J380">
        <v>803</v>
      </c>
      <c r="K380">
        <v>1573</v>
      </c>
      <c r="L380">
        <v>0.2</v>
      </c>
      <c r="M380">
        <v>0.6</v>
      </c>
      <c r="N380">
        <v>0.8</v>
      </c>
      <c r="O380">
        <v>1.05</v>
      </c>
      <c r="P380">
        <v>1.1000000000000001</v>
      </c>
      <c r="Q380">
        <v>1.1499999999999999</v>
      </c>
      <c r="R380" t="s">
        <v>46</v>
      </c>
      <c r="S380">
        <v>4</v>
      </c>
      <c r="T380">
        <v>6</v>
      </c>
      <c r="U380" t="s">
        <v>47</v>
      </c>
      <c r="V380" t="s">
        <v>91</v>
      </c>
      <c r="W380" t="s">
        <v>50</v>
      </c>
      <c r="X380">
        <v>2019</v>
      </c>
      <c r="Y380" t="s">
        <v>37</v>
      </c>
      <c r="Z380" t="s">
        <v>38</v>
      </c>
      <c r="AA380">
        <v>5</v>
      </c>
      <c r="AB380">
        <v>0</v>
      </c>
      <c r="AC380">
        <v>0</v>
      </c>
      <c r="AD380">
        <v>0</v>
      </c>
      <c r="AE380">
        <v>0</v>
      </c>
      <c r="AF380">
        <v>1573</v>
      </c>
      <c r="AG380" s="2">
        <f>IFERROR(VLOOKUP(B380,[1]Hoja2!$C$1:$AM$841,37,FALSE),"n/a")</f>
        <v>943.80000000000007</v>
      </c>
      <c r="AH380" s="10" t="e">
        <f>VLOOKUP(AX380,[1]Hoja2!$B$2:$AO$762,17,FALSE)</f>
        <v>#N/A</v>
      </c>
      <c r="AI380" s="10" t="e">
        <f>VLOOKUP(AX380,[1]Hoja2!$B$2:$AO$762,23,FALSE)</f>
        <v>#N/A</v>
      </c>
      <c r="AJ380" s="10" t="e">
        <f>VLOOKUP(AX380,[1]Hoja2!$B$2:$AO$762,28,FALSE)</f>
        <v>#N/A</v>
      </c>
      <c r="AK380" s="10" t="e">
        <f>VLOOKUP(AX380,[1]Hoja2!$B$2:$AO$762,19,FALSE)</f>
        <v>#N/A</v>
      </c>
      <c r="AL380" t="e">
        <f t="shared" si="173"/>
        <v>#N/A</v>
      </c>
      <c r="AM380" t="e">
        <f t="shared" si="174"/>
        <v>#N/A</v>
      </c>
      <c r="AN380" t="e">
        <f t="shared" si="175"/>
        <v>#N/A</v>
      </c>
      <c r="AO380" t="e">
        <f t="shared" si="176"/>
        <v>#N/A</v>
      </c>
      <c r="AP380" t="e">
        <f t="shared" si="177"/>
        <v>#N/A</v>
      </c>
      <c r="AQ380">
        <f t="shared" si="178"/>
        <v>0</v>
      </c>
      <c r="AR380">
        <f>+INDEX([1]Hoja2!$AM$2:$AM$841,MATCH(B380,[1]Hoja2!$C$2:$C$841,0))</f>
        <v>943.80000000000007</v>
      </c>
      <c r="AS380" t="str">
        <f>CONCATENATE(B380)</f>
        <v>0PW4152292</v>
      </c>
      <c r="AT380" s="2" t="s">
        <v>1007</v>
      </c>
      <c r="AU380" s="8">
        <f t="shared" si="172"/>
        <v>5</v>
      </c>
      <c r="AV380">
        <f>VLOOKUP(B380,[1]Hoja2!$C$2:$AO$762,39,FALSE)</f>
        <v>2</v>
      </c>
      <c r="AW380" t="b">
        <f>IF(AU380=AV380,VLOOKUP(B380,[1]Hoja2!$C$2:$AO$762,37,FALSE),IF(AV380&lt;2,VLOOKUP(B380,[1]Hoja2!$C$2:$AO$762,37,FALSE)))</f>
        <v>0</v>
      </c>
      <c r="AX380" t="str">
        <f>B380 &amp; COUNTIF(B$2:B380, B380)</f>
        <v>0PW41522923</v>
      </c>
      <c r="AY380" t="e">
        <f>VLOOKUP(AX380,[1]Hoja2!$B$2:$AO$762,38,FALSE)</f>
        <v>#N/A</v>
      </c>
      <c r="AZ380" s="9">
        <f t="shared" si="182"/>
        <v>0</v>
      </c>
    </row>
    <row r="381" spans="1:55" x14ac:dyDescent="0.25">
      <c r="A381">
        <v>69444</v>
      </c>
      <c r="B381" t="s">
        <v>794</v>
      </c>
      <c r="C381">
        <v>2019</v>
      </c>
      <c r="D381" t="s">
        <v>37</v>
      </c>
      <c r="E381" t="s">
        <v>38</v>
      </c>
      <c r="F381">
        <v>5</v>
      </c>
      <c r="G381" t="s">
        <v>40</v>
      </c>
      <c r="H381">
        <v>2.8333330000000001</v>
      </c>
      <c r="I381" t="s">
        <v>54</v>
      </c>
      <c r="J381">
        <v>803</v>
      </c>
      <c r="K381">
        <v>1573</v>
      </c>
      <c r="L381">
        <v>0.2</v>
      </c>
      <c r="M381">
        <v>0.6</v>
      </c>
      <c r="N381">
        <v>0.8</v>
      </c>
      <c r="O381">
        <v>1.05</v>
      </c>
      <c r="P381">
        <v>1.1000000000000001</v>
      </c>
      <c r="Q381">
        <v>1.1499999999999999</v>
      </c>
      <c r="R381" t="s">
        <v>46</v>
      </c>
      <c r="S381">
        <v>4</v>
      </c>
      <c r="T381">
        <v>6</v>
      </c>
      <c r="U381" t="s">
        <v>47</v>
      </c>
      <c r="W381" t="s">
        <v>50</v>
      </c>
      <c r="X381">
        <v>2019</v>
      </c>
      <c r="Y381" t="s">
        <v>37</v>
      </c>
      <c r="Z381" t="s">
        <v>38</v>
      </c>
      <c r="AA381">
        <v>5</v>
      </c>
      <c r="AB381">
        <v>0</v>
      </c>
      <c r="AC381">
        <v>0</v>
      </c>
      <c r="AD381">
        <v>1.1499999999999999</v>
      </c>
      <c r="AE381">
        <v>0.70833325000000003</v>
      </c>
      <c r="AF381">
        <v>1808.95</v>
      </c>
      <c r="AG381" s="2">
        <f>IFERROR(VLOOKUP(B381,[1]Hoja2!$C$1:$AM$841,37,FALSE),"n/a")</f>
        <v>1808.95</v>
      </c>
      <c r="AH381" s="10">
        <f>VLOOKUP(AX381,[1]Hoja2!$B$2:$AO$762,17,FALSE)</f>
        <v>557</v>
      </c>
      <c r="AI381" s="10">
        <f>VLOOKUP(AX381,[1]Hoja2!$B$2:$AO$762,23,FALSE)</f>
        <v>1.1499999999999999</v>
      </c>
      <c r="AJ381" s="10">
        <f>VLOOKUP(AX381,[1]Hoja2!$B$2:$AO$762,28,FALSE)</f>
        <v>0.75</v>
      </c>
      <c r="AK381" s="10" t="str">
        <f>VLOOKUP(AX381,[1]Hoja2!$B$2:$AO$762,19,FALSE)</f>
        <v>Entry Production Color Low/Mid</v>
      </c>
      <c r="AL381">
        <f t="shared" si="173"/>
        <v>1</v>
      </c>
      <c r="AM381">
        <f t="shared" si="174"/>
        <v>0</v>
      </c>
      <c r="AN381">
        <f t="shared" si="175"/>
        <v>1</v>
      </c>
      <c r="AO381">
        <f t="shared" si="176"/>
        <v>0</v>
      </c>
      <c r="AP381">
        <f t="shared" si="177"/>
        <v>1</v>
      </c>
      <c r="AQ381">
        <f t="shared" si="178"/>
        <v>0</v>
      </c>
      <c r="AR381">
        <f>+INDEX([1]Hoja2!$AM$2:$AM$841,MATCH(B381,[1]Hoja2!$C$2:$C$841,0))</f>
        <v>1808.95</v>
      </c>
      <c r="AS381" t="str">
        <f>CONCATENATE(B381,F381)</f>
        <v>0ER21279335</v>
      </c>
      <c r="AT381" s="2">
        <f>IFERROR(VLOOKUP(AS381,[1]Hoja2!$A$1:$AM$841,38,FALSE),"n/a")</f>
        <v>0</v>
      </c>
      <c r="AU381" s="8">
        <f t="shared" si="172"/>
        <v>1</v>
      </c>
      <c r="AV381">
        <f>VLOOKUP(B381,[1]Hoja2!$C$2:$AO$762,39,FALSE)</f>
        <v>1</v>
      </c>
      <c r="AW381">
        <f>IF(AU381=AV381,VLOOKUP(B381,[1]Hoja2!$C$2:$AO$762,37,FALSE),IF(AV381&lt;2,VLOOKUP(B381,[1]Hoja2!$C$2:$AO$762,37,FALSE)))</f>
        <v>1808.95</v>
      </c>
      <c r="AX381" t="str">
        <f>B381 &amp; COUNTIF(B$2:B381, B381)</f>
        <v>0ER21279331</v>
      </c>
      <c r="AY381" s="10">
        <f>VLOOKUP(AX381,[1]Hoja2!$B$2:$AO$762,38,FALSE)</f>
        <v>1808.95</v>
      </c>
      <c r="AZ381" s="9">
        <f t="shared" si="182"/>
        <v>0</v>
      </c>
      <c r="BA381">
        <f t="shared" ref="BA381:BA383" si="195">IF(Q381="NA",2,IF(OR(G381="INSTALACION NUEVA",G381="Mantenimiento preventivo"),3,IF(AND(AC381&lt;AH381,AL381&lt;&gt;1),4,IF(AY381&gt;AF381,1,0))))</f>
        <v>0</v>
      </c>
      <c r="BB381">
        <f t="shared" ref="BB381:BB383" si="196">AE381-AJ381</f>
        <v>-4.1666749999999975E-2</v>
      </c>
      <c r="BC381">
        <f t="shared" ref="BC381:BC383" si="197">+_xlfn.IFS(Q381="NA",2,OR(G381="INSTALACION NUEVA",G381="Mantenimiento preventivo"),3,AND(AC381&lt;AH381,AL381&lt;&gt;1),4,AY381&gt;AF381,1,TRUE,0)</f>
        <v>0</v>
      </c>
    </row>
    <row r="382" spans="1:55" x14ac:dyDescent="0.25">
      <c r="A382">
        <v>69448</v>
      </c>
      <c r="B382" t="s">
        <v>303</v>
      </c>
      <c r="C382">
        <v>2019</v>
      </c>
      <c r="D382" t="s">
        <v>37</v>
      </c>
      <c r="E382" t="s">
        <v>38</v>
      </c>
      <c r="F382">
        <v>5</v>
      </c>
      <c r="G382" t="s">
        <v>40</v>
      </c>
      <c r="H382">
        <v>1.6</v>
      </c>
      <c r="I382" t="s">
        <v>34</v>
      </c>
      <c r="J382">
        <v>468</v>
      </c>
      <c r="K382">
        <v>715</v>
      </c>
      <c r="L382">
        <v>0</v>
      </c>
      <c r="M382">
        <v>0</v>
      </c>
      <c r="N382">
        <v>0</v>
      </c>
      <c r="O382">
        <v>0.6</v>
      </c>
      <c r="P382">
        <v>0.8</v>
      </c>
      <c r="Q382">
        <v>1.05</v>
      </c>
      <c r="R382" t="s">
        <v>46</v>
      </c>
      <c r="S382">
        <v>5</v>
      </c>
      <c r="T382">
        <v>9</v>
      </c>
      <c r="U382" t="s">
        <v>47</v>
      </c>
      <c r="V382" t="s">
        <v>34</v>
      </c>
      <c r="W382" t="s">
        <v>42</v>
      </c>
      <c r="X382">
        <v>2019</v>
      </c>
      <c r="Y382" t="s">
        <v>37</v>
      </c>
      <c r="Z382" t="s">
        <v>38</v>
      </c>
      <c r="AA382">
        <v>5</v>
      </c>
      <c r="AB382">
        <v>0</v>
      </c>
      <c r="AC382">
        <v>71</v>
      </c>
      <c r="AD382">
        <v>1.05</v>
      </c>
      <c r="AE382">
        <v>0.32</v>
      </c>
      <c r="AF382">
        <v>750.75</v>
      </c>
      <c r="AG382" s="2">
        <f>IFERROR(VLOOKUP(B382,[1]Hoja2!$C$1:$AM$841,37,FALSE),"n/a")</f>
        <v>750.75000000000011</v>
      </c>
      <c r="AH382" s="10">
        <f>VLOOKUP(AX382,[1]Hoja2!$B$2:$AO$762,17,FALSE)</f>
        <v>72</v>
      </c>
      <c r="AI382" s="10">
        <f>VLOOKUP(AX382,[1]Hoja2!$B$2:$AO$762,23,FALSE)</f>
        <v>1.05</v>
      </c>
      <c r="AJ382" s="10">
        <f>VLOOKUP(AX382,[1]Hoja2!$B$2:$AO$762,28,FALSE)</f>
        <v>0.42400000000000004</v>
      </c>
      <c r="AK382" s="10" t="str">
        <f>VLOOKUP(AX382,[1]Hoja2!$B$2:$AO$762,19,FALSE)</f>
        <v>A4 Mono MFPs</v>
      </c>
      <c r="AL382">
        <f t="shared" si="173"/>
        <v>1</v>
      </c>
      <c r="AM382">
        <f t="shared" si="174"/>
        <v>0</v>
      </c>
      <c r="AN382">
        <f t="shared" si="175"/>
        <v>1</v>
      </c>
      <c r="AO382">
        <f t="shared" si="176"/>
        <v>0</v>
      </c>
      <c r="AP382">
        <f t="shared" si="177"/>
        <v>1</v>
      </c>
      <c r="AQ382">
        <f t="shared" si="178"/>
        <v>0</v>
      </c>
      <c r="AR382">
        <f>+INDEX([1]Hoja2!$AM$2:$AM$841,MATCH(B382,[1]Hoja2!$C$2:$C$841,0))</f>
        <v>750.75000000000011</v>
      </c>
      <c r="AS382" t="str">
        <f>CONCATENATE(B382,F382)</f>
        <v>0LA62965875</v>
      </c>
      <c r="AT382" s="2">
        <f>IFERROR(VLOOKUP(AS382,[1]Hoja2!$A$1:$AM$841,38,FALSE),"n/a")</f>
        <v>0</v>
      </c>
      <c r="AU382" s="8">
        <f t="shared" si="172"/>
        <v>1</v>
      </c>
      <c r="AV382">
        <f>VLOOKUP(B382,[1]Hoja2!$C$2:$AO$762,39,FALSE)</f>
        <v>1</v>
      </c>
      <c r="AW382">
        <f>IF(AU382=AV382,VLOOKUP(B382,[1]Hoja2!$C$2:$AO$762,37,FALSE),IF(AV382&lt;2,VLOOKUP(B382,[1]Hoja2!$C$2:$AO$762,37,FALSE)))</f>
        <v>750.75000000000011</v>
      </c>
      <c r="AX382" t="str">
        <f>B382 &amp; COUNTIF(B$2:B382, B382)</f>
        <v>0LA62965871</v>
      </c>
      <c r="AY382" s="10">
        <f>VLOOKUP(AX382,[1]Hoja2!$B$2:$AO$762,38,FALSE)</f>
        <v>750.75000000000011</v>
      </c>
      <c r="AZ382" s="9">
        <f t="shared" si="182"/>
        <v>0</v>
      </c>
      <c r="BA382">
        <f t="shared" si="195"/>
        <v>0</v>
      </c>
      <c r="BB382">
        <f t="shared" si="196"/>
        <v>-0.10400000000000004</v>
      </c>
      <c r="BC382">
        <f t="shared" si="197"/>
        <v>0</v>
      </c>
    </row>
    <row r="383" spans="1:55" x14ac:dyDescent="0.25">
      <c r="A383">
        <v>69450</v>
      </c>
      <c r="B383" t="s">
        <v>308</v>
      </c>
      <c r="C383">
        <v>2019</v>
      </c>
      <c r="D383" t="s">
        <v>37</v>
      </c>
      <c r="E383" t="s">
        <v>38</v>
      </c>
      <c r="F383">
        <v>5</v>
      </c>
      <c r="G383" t="s">
        <v>40</v>
      </c>
      <c r="H383">
        <v>2.6333329999999999</v>
      </c>
      <c r="I383" t="s">
        <v>145</v>
      </c>
      <c r="J383">
        <v>468</v>
      </c>
      <c r="K383">
        <v>715</v>
      </c>
      <c r="L383">
        <v>0</v>
      </c>
      <c r="M383">
        <v>0</v>
      </c>
      <c r="N383">
        <v>0</v>
      </c>
      <c r="O383">
        <v>0.6</v>
      </c>
      <c r="P383">
        <v>0.8</v>
      </c>
      <c r="Q383">
        <v>1.05</v>
      </c>
      <c r="R383" t="s">
        <v>46</v>
      </c>
      <c r="S383">
        <v>5</v>
      </c>
      <c r="T383">
        <v>9</v>
      </c>
      <c r="U383" t="s">
        <v>47</v>
      </c>
      <c r="V383" t="s">
        <v>145</v>
      </c>
      <c r="W383" t="s">
        <v>50</v>
      </c>
      <c r="X383">
        <v>2019</v>
      </c>
      <c r="Y383" t="s">
        <v>37</v>
      </c>
      <c r="Z383" t="s">
        <v>38</v>
      </c>
      <c r="AA383">
        <v>25</v>
      </c>
      <c r="AB383">
        <v>0</v>
      </c>
      <c r="AC383">
        <v>25</v>
      </c>
      <c r="AD383">
        <v>0.6</v>
      </c>
      <c r="AE383">
        <v>0.52666659999999998</v>
      </c>
      <c r="AF383">
        <v>429</v>
      </c>
      <c r="AG383" s="2">
        <f>IFERROR(VLOOKUP(B383,[1]Hoja2!$C$1:$AM$841,37,FALSE),"n/a")</f>
        <v>429.00000000000006</v>
      </c>
      <c r="AH383" s="10">
        <f>VLOOKUP(AX383,[1]Hoja2!$B$2:$AO$762,17,FALSE)</f>
        <v>28</v>
      </c>
      <c r="AI383" s="10">
        <f>VLOOKUP(AX383,[1]Hoja2!$B$2:$AO$762,23,FALSE)</f>
        <v>0.6</v>
      </c>
      <c r="AJ383" s="10">
        <f>VLOOKUP(AX383,[1]Hoja2!$B$2:$AO$762,28,FALSE)</f>
        <v>0.57000000000000006</v>
      </c>
      <c r="AK383" s="10" t="str">
        <f>VLOOKUP(AX383,[1]Hoja2!$B$2:$AO$762,19,FALSE)</f>
        <v>Color Solid Ink Printers</v>
      </c>
      <c r="AL383">
        <f t="shared" si="173"/>
        <v>1</v>
      </c>
      <c r="AM383">
        <f t="shared" si="174"/>
        <v>0</v>
      </c>
      <c r="AN383">
        <f t="shared" si="175"/>
        <v>1</v>
      </c>
      <c r="AO383">
        <f t="shared" si="176"/>
        <v>0</v>
      </c>
      <c r="AP383">
        <f t="shared" si="177"/>
        <v>1</v>
      </c>
      <c r="AQ383">
        <f t="shared" si="178"/>
        <v>0</v>
      </c>
      <c r="AR383">
        <f>+INDEX([1]Hoja2!$AM$2:$AM$841,MATCH(B383,[1]Hoja2!$C$2:$C$841,0))</f>
        <v>429.00000000000006</v>
      </c>
      <c r="AS383" t="str">
        <f>CONCATENATE(B383,F383)</f>
        <v>0T4B0355075</v>
      </c>
      <c r="AT383" s="2">
        <f>IFERROR(VLOOKUP(AS383,[1]Hoja2!$A$1:$AM$841,38,FALSE),"n/a")</f>
        <v>0</v>
      </c>
      <c r="AU383" s="8">
        <f t="shared" si="172"/>
        <v>1</v>
      </c>
      <c r="AV383">
        <f>VLOOKUP(B383,[1]Hoja2!$C$2:$AO$762,39,FALSE)</f>
        <v>1</v>
      </c>
      <c r="AW383">
        <f>IF(AU383=AV383,VLOOKUP(B383,[1]Hoja2!$C$2:$AO$762,37,FALSE),IF(AV383&lt;2,VLOOKUP(B383,[1]Hoja2!$C$2:$AO$762,37,FALSE)))</f>
        <v>429.00000000000006</v>
      </c>
      <c r="AX383" t="str">
        <f>B383 &amp; COUNTIF(B$2:B383, B383)</f>
        <v>0T4B0355071</v>
      </c>
      <c r="AY383" s="10">
        <f>VLOOKUP(AX383,[1]Hoja2!$B$2:$AO$762,38,FALSE)</f>
        <v>429.00000000000006</v>
      </c>
      <c r="AZ383" s="9">
        <f t="shared" si="182"/>
        <v>0</v>
      </c>
      <c r="BA383">
        <f t="shared" si="195"/>
        <v>0</v>
      </c>
      <c r="BB383">
        <f t="shared" si="196"/>
        <v>-4.3333400000000077E-2</v>
      </c>
      <c r="BC383">
        <f t="shared" si="197"/>
        <v>0</v>
      </c>
    </row>
    <row r="384" spans="1:55" hidden="1" x14ac:dyDescent="0.25">
      <c r="A384">
        <v>69454</v>
      </c>
      <c r="B384" t="s">
        <v>795</v>
      </c>
      <c r="C384">
        <v>2019</v>
      </c>
      <c r="D384" t="s">
        <v>37</v>
      </c>
      <c r="E384" t="s">
        <v>38</v>
      </c>
      <c r="F384">
        <v>5</v>
      </c>
      <c r="G384" t="s">
        <v>40</v>
      </c>
      <c r="H384">
        <v>1.1166670000000001</v>
      </c>
      <c r="I384" t="s">
        <v>54</v>
      </c>
      <c r="J384">
        <v>803</v>
      </c>
      <c r="K384">
        <v>1573</v>
      </c>
      <c r="L384">
        <v>0.2</v>
      </c>
      <c r="M384">
        <v>0.6</v>
      </c>
      <c r="N384">
        <v>0.8</v>
      </c>
      <c r="O384">
        <v>1.05</v>
      </c>
      <c r="P384">
        <v>1.1000000000000001</v>
      </c>
      <c r="Q384">
        <v>1.1499999999999999</v>
      </c>
      <c r="R384" t="s">
        <v>46</v>
      </c>
      <c r="S384">
        <v>4</v>
      </c>
      <c r="T384">
        <v>6</v>
      </c>
      <c r="U384" t="s">
        <v>47</v>
      </c>
      <c r="V384" t="s">
        <v>187</v>
      </c>
      <c r="W384" t="s">
        <v>678</v>
      </c>
      <c r="X384">
        <v>2019</v>
      </c>
      <c r="Y384" t="s">
        <v>37</v>
      </c>
      <c r="Z384" t="s">
        <v>38</v>
      </c>
      <c r="AA384">
        <v>5</v>
      </c>
      <c r="AB384">
        <v>1</v>
      </c>
      <c r="AC384">
        <v>10</v>
      </c>
      <c r="AD384">
        <v>0</v>
      </c>
      <c r="AE384">
        <v>0</v>
      </c>
      <c r="AF384">
        <v>0</v>
      </c>
      <c r="AG384" s="2" t="str">
        <f>IFERROR(VLOOKUP(B384,[1]Hoja2!$C$1:$AM$841,37,FALSE),"n/a")</f>
        <v>n/a</v>
      </c>
      <c r="AH384" s="10" t="e">
        <f>VLOOKUP(AX384,[1]Hoja2!$B$2:$AO$762,17,FALSE)</f>
        <v>#N/A</v>
      </c>
      <c r="AI384" s="10" t="e">
        <f>VLOOKUP(AX384,[1]Hoja2!$B$2:$AO$762,23,FALSE)</f>
        <v>#N/A</v>
      </c>
      <c r="AJ384" s="10" t="e">
        <f>VLOOKUP(AX384,[1]Hoja2!$B$2:$AO$762,28,FALSE)</f>
        <v>#N/A</v>
      </c>
      <c r="AK384" s="10" t="e">
        <f>VLOOKUP(AX384,[1]Hoja2!$B$2:$AO$762,19,FALSE)</f>
        <v>#N/A</v>
      </c>
      <c r="AL384" t="e">
        <f t="shared" si="173"/>
        <v>#N/A</v>
      </c>
      <c r="AM384" t="e">
        <f t="shared" si="174"/>
        <v>#N/A</v>
      </c>
      <c r="AN384" t="e">
        <f t="shared" si="175"/>
        <v>#N/A</v>
      </c>
      <c r="AO384" t="e">
        <f t="shared" si="176"/>
        <v>#N/A</v>
      </c>
      <c r="AP384" t="e">
        <f t="shared" si="177"/>
        <v>#N/A</v>
      </c>
      <c r="AQ384" t="str">
        <f t="shared" si="178"/>
        <v>n/a</v>
      </c>
      <c r="AR384">
        <f>+INDEX([1]DETALLE!$AK$2:$AK$841,MATCH(B384,[1]DETALLE!$A$2:$A$841,0))</f>
        <v>715.00000000000011</v>
      </c>
      <c r="AS384" t="str">
        <f>CONCATENATE(B384)</f>
        <v>0MAV779133</v>
      </c>
      <c r="AT384" s="2" t="str">
        <f>IF(IFERROR(VLOOKUP(AS384,[1]Hoja2!$C$1:$AM$841,37,FALSE),"n/a")&lt;&gt;"n/a","a","n/a")</f>
        <v>n/a</v>
      </c>
      <c r="AU384" s="8">
        <f t="shared" si="172"/>
        <v>2</v>
      </c>
      <c r="AV384" t="e">
        <f>VLOOKUP(B384,[1]Hoja2!$C$2:$AO$762,39,FALSE)</f>
        <v>#N/A</v>
      </c>
      <c r="AW384" t="e">
        <f>IF(AU384=AV384,VLOOKUP(B384,[1]Hoja2!$C$2:$AO$762,37,FALSE),IF(AV384&lt;2,VLOOKUP(B384,[1]Hoja2!$C$2:$AO$762,37,FALSE)))</f>
        <v>#N/A</v>
      </c>
      <c r="AX384" t="str">
        <f>B384 &amp; COUNTIF(B$2:B384, B384)</f>
        <v>0MAV7791331</v>
      </c>
      <c r="AY384" t="e">
        <f>VLOOKUP(AX384,[1]Hoja2!$B$2:$AO$762,38,FALSE)</f>
        <v>#N/A</v>
      </c>
      <c r="AZ384" s="9" t="e">
        <f t="shared" si="182"/>
        <v>#N/A</v>
      </c>
    </row>
    <row r="385" spans="1:55" x14ac:dyDescent="0.25">
      <c r="A385">
        <v>69459</v>
      </c>
      <c r="B385" t="s">
        <v>791</v>
      </c>
      <c r="C385">
        <v>2019</v>
      </c>
      <c r="D385" t="s">
        <v>37</v>
      </c>
      <c r="E385" t="s">
        <v>38</v>
      </c>
      <c r="F385">
        <v>5</v>
      </c>
      <c r="G385" t="s">
        <v>40</v>
      </c>
      <c r="H385">
        <v>2.1</v>
      </c>
      <c r="J385" t="s">
        <v>33</v>
      </c>
      <c r="K385" t="s">
        <v>33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S385" t="s">
        <v>33</v>
      </c>
      <c r="T385" t="s">
        <v>33</v>
      </c>
      <c r="V385" t="s">
        <v>34</v>
      </c>
      <c r="W385" t="s">
        <v>67</v>
      </c>
      <c r="X385">
        <v>2019</v>
      </c>
      <c r="Y385" t="s">
        <v>37</v>
      </c>
      <c r="Z385" t="s">
        <v>38</v>
      </c>
      <c r="AA385">
        <v>8</v>
      </c>
      <c r="AB385" t="s">
        <v>33</v>
      </c>
      <c r="AC385">
        <v>1</v>
      </c>
      <c r="AD385">
        <v>0</v>
      </c>
      <c r="AE385">
        <v>0</v>
      </c>
      <c r="AF385">
        <v>0</v>
      </c>
      <c r="AG385" s="2">
        <f>IFERROR(VLOOKUP(B385,[1]Hoja2!$C$1:$AM$841,37,FALSE),"n/a")</f>
        <v>-97.597500000000025</v>
      </c>
      <c r="AH385" s="10">
        <f>VLOOKUP(AX385,[1]Hoja2!$B$2:$AO$762,17,FALSE)</f>
        <v>526</v>
      </c>
      <c r="AI385" s="10">
        <f>VLOOKUP(AX385,[1]Hoja2!$B$2:$AO$762,23,FALSE)</f>
        <v>1.05</v>
      </c>
      <c r="AJ385" s="10">
        <f>VLOOKUP(AX385,[1]Hoja2!$B$2:$AO$762,28,FALSE)</f>
        <v>0.33399999999999996</v>
      </c>
      <c r="AK385" s="10" t="str">
        <f>VLOOKUP(AX385,[1]Hoja2!$B$2:$AO$762,19,FALSE)</f>
        <v>A4 Mono MFPs</v>
      </c>
      <c r="AL385">
        <f t="shared" si="173"/>
        <v>0</v>
      </c>
      <c r="AM385">
        <f t="shared" si="174"/>
        <v>0</v>
      </c>
      <c r="AN385">
        <f t="shared" si="175"/>
        <v>0</v>
      </c>
      <c r="AO385">
        <f t="shared" si="176"/>
        <v>0</v>
      </c>
      <c r="AP385">
        <f t="shared" si="177"/>
        <v>0</v>
      </c>
      <c r="AQ385">
        <f t="shared" si="178"/>
        <v>0</v>
      </c>
      <c r="AR385">
        <f>+INDEX([1]Hoja2!$AM$2:$AM$841,MATCH(B385,[1]Hoja2!$C$2:$C$841,0))</f>
        <v>-97.597500000000025</v>
      </c>
      <c r="AS385" t="str">
        <f>CONCATENATE(B385,F385)</f>
        <v>0A2T0242955</v>
      </c>
      <c r="AT385" s="2">
        <f>IFERROR(VLOOKUP(AS385,[1]Hoja2!$A$1:$AM$841,38,FALSE),"n/a")</f>
        <v>0</v>
      </c>
      <c r="AU385" s="8">
        <f t="shared" si="172"/>
        <v>2</v>
      </c>
      <c r="AV385">
        <f>VLOOKUP(B385,[1]Hoja2!$C$2:$AO$762,39,FALSE)</f>
        <v>2</v>
      </c>
      <c r="AW385">
        <f>IF(AU385=AV385,VLOOKUP(B385,[1]Hoja2!$C$2:$AO$762,37,FALSE),IF(AV385&lt;2,VLOOKUP(B385,[1]Hoja2!$C$2:$AO$762,37,FALSE)))</f>
        <v>-97.597500000000025</v>
      </c>
      <c r="AX385" t="str">
        <f>B385 &amp; COUNTIF(B$2:B385, B385)</f>
        <v>0A2T0242952</v>
      </c>
      <c r="AY385" s="10">
        <f>VLOOKUP(AX385,[1]Hoja2!$B$2:$AO$762,38,FALSE)</f>
        <v>750.75000000000011</v>
      </c>
      <c r="AZ385" s="9">
        <f t="shared" si="182"/>
        <v>0</v>
      </c>
      <c r="BA385">
        <f t="shared" ref="BA385:BA386" si="198">IF(Q385="NA",2,IF(OR(G385="INSTALACION NUEVA",G385="Mantenimiento preventivo"),3,IF(AND(AC385&lt;AH385,AL385&lt;&gt;1),4,IF(AY385&gt;AF385,1,0))))</f>
        <v>2</v>
      </c>
      <c r="BB385">
        <f t="shared" ref="BB385:BB386" si="199">AE385-AJ385</f>
        <v>-0.33399999999999996</v>
      </c>
      <c r="BC385">
        <f t="shared" ref="BC385:BC386" si="200">+_xlfn.IFS(Q385="NA",2,OR(G385="INSTALACION NUEVA",G385="Mantenimiento preventivo"),3,AND(AC385&lt;AH385,AL385&lt;&gt;1),4,AY385&gt;AF385,1,TRUE,0)</f>
        <v>2</v>
      </c>
    </row>
    <row r="386" spans="1:55" x14ac:dyDescent="0.25">
      <c r="A386">
        <v>69461</v>
      </c>
      <c r="B386" t="s">
        <v>796</v>
      </c>
      <c r="C386">
        <v>2019</v>
      </c>
      <c r="D386" t="s">
        <v>37</v>
      </c>
      <c r="E386" t="s">
        <v>38</v>
      </c>
      <c r="F386">
        <v>5</v>
      </c>
      <c r="G386" t="s">
        <v>40</v>
      </c>
      <c r="H386">
        <v>1.1166670000000001</v>
      </c>
      <c r="J386" t="s">
        <v>33</v>
      </c>
      <c r="K386" t="s">
        <v>33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S386" t="s">
        <v>33</v>
      </c>
      <c r="T386" t="s">
        <v>33</v>
      </c>
      <c r="V386" t="s">
        <v>58</v>
      </c>
      <c r="W386" t="s">
        <v>59</v>
      </c>
      <c r="X386">
        <v>2019</v>
      </c>
      <c r="Y386" t="s">
        <v>37</v>
      </c>
      <c r="Z386" t="s">
        <v>38</v>
      </c>
      <c r="AA386">
        <v>5</v>
      </c>
      <c r="AB386" t="s">
        <v>33</v>
      </c>
      <c r="AC386">
        <v>0</v>
      </c>
      <c r="AD386">
        <v>0</v>
      </c>
      <c r="AE386">
        <v>0</v>
      </c>
      <c r="AF386">
        <v>0</v>
      </c>
      <c r="AG386" s="2">
        <f>IFERROR(VLOOKUP(B386,[1]Hoja2!$C$1:$AM$841,37,FALSE),"n/a")</f>
        <v>1501.5000000000002</v>
      </c>
      <c r="AH386" s="10">
        <f>VLOOKUP(AX386,[1]Hoja2!$B$2:$AO$762,17,FALSE)</f>
        <v>668</v>
      </c>
      <c r="AI386" s="10">
        <f>VLOOKUP(AX386,[1]Hoja2!$B$2:$AO$762,23,FALSE)</f>
        <v>1.1000000000000001</v>
      </c>
      <c r="AJ386" s="10">
        <f>VLOOKUP(AX386,[1]Hoja2!$B$2:$AO$762,28,FALSE)</f>
        <v>0.47400000000000003</v>
      </c>
      <c r="AK386" s="10" t="str">
        <f>VLOOKUP(AX386,[1]Hoja2!$B$2:$AO$762,19,FALSE)</f>
        <v>Departmental Digital</v>
      </c>
      <c r="AL386">
        <f t="shared" si="173"/>
        <v>0</v>
      </c>
      <c r="AM386">
        <f t="shared" si="174"/>
        <v>0</v>
      </c>
      <c r="AN386">
        <f t="shared" si="175"/>
        <v>0</v>
      </c>
      <c r="AO386">
        <f t="shared" si="176"/>
        <v>0</v>
      </c>
      <c r="AP386">
        <f t="shared" si="177"/>
        <v>0</v>
      </c>
      <c r="AQ386">
        <f t="shared" si="178"/>
        <v>1</v>
      </c>
      <c r="AR386">
        <f>+INDEX([1]Hoja2!$AM$2:$AM$841,MATCH(B386,[1]Hoja2!$C$2:$C$841,0))</f>
        <v>1501.5000000000002</v>
      </c>
      <c r="AS386" t="str">
        <f>CONCATENATE(B386,F386)</f>
        <v>0X763757475</v>
      </c>
      <c r="AT386" s="2">
        <f>IFERROR(VLOOKUP(AS386,[1]Hoja2!$A$1:$AM$841,38,FALSE),"n/a")</f>
        <v>0</v>
      </c>
      <c r="AU386" s="8">
        <f t="shared" ref="AU386:AU449" si="201">COUNTIF($B$2:$B$1228,B386)</f>
        <v>1</v>
      </c>
      <c r="AV386">
        <f>VLOOKUP(B386,[1]Hoja2!$C$2:$AO$762,39,FALSE)</f>
        <v>1</v>
      </c>
      <c r="AW386">
        <f>IF(AU386=AV386,VLOOKUP(B386,[1]Hoja2!$C$2:$AO$762,37,FALSE),IF(AV386&lt;2,VLOOKUP(B386,[1]Hoja2!$C$2:$AO$762,37,FALSE)))</f>
        <v>1501.5000000000002</v>
      </c>
      <c r="AX386" t="str">
        <f>B386 &amp; COUNTIF(B$2:B386, B386)</f>
        <v>0X763757471</v>
      </c>
      <c r="AY386" s="10">
        <f>VLOOKUP(AX386,[1]Hoja2!$B$2:$AO$762,38,FALSE)</f>
        <v>1501.5000000000002</v>
      </c>
      <c r="AZ386" s="9">
        <f t="shared" si="182"/>
        <v>0</v>
      </c>
      <c r="BA386">
        <f t="shared" si="198"/>
        <v>2</v>
      </c>
      <c r="BB386">
        <f t="shared" si="199"/>
        <v>-0.47400000000000003</v>
      </c>
      <c r="BC386">
        <f t="shared" si="200"/>
        <v>2</v>
      </c>
    </row>
    <row r="387" spans="1:55" hidden="1" x14ac:dyDescent="0.25">
      <c r="A387">
        <v>69478</v>
      </c>
      <c r="B387" t="s">
        <v>263</v>
      </c>
      <c r="C387">
        <v>2019</v>
      </c>
      <c r="D387" t="s">
        <v>37</v>
      </c>
      <c r="E387" t="s">
        <v>38</v>
      </c>
      <c r="F387">
        <v>5</v>
      </c>
      <c r="G387" t="s">
        <v>264</v>
      </c>
      <c r="H387">
        <v>0</v>
      </c>
      <c r="I387" t="s">
        <v>64</v>
      </c>
      <c r="J387">
        <v>655</v>
      </c>
      <c r="K387">
        <v>1365</v>
      </c>
      <c r="L387">
        <v>0</v>
      </c>
      <c r="M387">
        <v>0</v>
      </c>
      <c r="N387">
        <v>0.6</v>
      </c>
      <c r="O387">
        <v>0.8</v>
      </c>
      <c r="P387">
        <v>1.05</v>
      </c>
      <c r="Q387">
        <v>1.1000000000000001</v>
      </c>
      <c r="R387" t="s">
        <v>46</v>
      </c>
      <c r="S387">
        <v>5</v>
      </c>
      <c r="T387">
        <v>9</v>
      </c>
      <c r="U387" t="s">
        <v>47</v>
      </c>
      <c r="V387" t="s">
        <v>64</v>
      </c>
      <c r="W387" t="s">
        <v>55</v>
      </c>
      <c r="X387">
        <v>2019</v>
      </c>
      <c r="Y387" t="s">
        <v>37</v>
      </c>
      <c r="Z387" t="s">
        <v>38</v>
      </c>
      <c r="AA387">
        <v>5</v>
      </c>
      <c r="AB387">
        <v>0</v>
      </c>
      <c r="AC387">
        <v>10</v>
      </c>
      <c r="AD387">
        <v>0.6</v>
      </c>
      <c r="AE387">
        <v>0</v>
      </c>
      <c r="AF387">
        <v>819</v>
      </c>
      <c r="AG387" s="2" t="str">
        <f>IFERROR(VLOOKUP(B387,[1]Hoja2!$C$1:$AM$841,37,FALSE),"n/a")</f>
        <v>n/a</v>
      </c>
      <c r="AH387" s="10" t="e">
        <f>VLOOKUP(AX387,[1]Hoja2!$B$2:$AO$762,17,FALSE)</f>
        <v>#N/A</v>
      </c>
      <c r="AI387" s="10" t="e">
        <f>VLOOKUP(AX387,[1]Hoja2!$B$2:$AO$762,23,FALSE)</f>
        <v>#N/A</v>
      </c>
      <c r="AJ387" s="10" t="e">
        <f>VLOOKUP(AX387,[1]Hoja2!$B$2:$AO$762,28,FALSE)</f>
        <v>#N/A</v>
      </c>
      <c r="AK387" s="10" t="e">
        <f>VLOOKUP(AX387,[1]Hoja2!$B$2:$AO$762,19,FALSE)</f>
        <v>#N/A</v>
      </c>
      <c r="AL387" t="e">
        <f t="shared" ref="AL387:AL450" si="202">IF(AF387=AY387,1,0)</f>
        <v>#N/A</v>
      </c>
      <c r="AM387" t="e">
        <f t="shared" ref="AM387:AM450" si="203">IF(AC387=AH387,1,0)</f>
        <v>#N/A</v>
      </c>
      <c r="AN387" t="e">
        <f t="shared" ref="AN387:AN450" si="204">IF(AD387=AI387,1,0)</f>
        <v>#N/A</v>
      </c>
      <c r="AO387" t="e">
        <f t="shared" ref="AO387:AO450" si="205">IF(AE387=AJ387,1,0)</f>
        <v>#N/A</v>
      </c>
      <c r="AP387" t="e">
        <f t="shared" ref="AP387:AP450" si="206">IF(I387=AK387,1,0)</f>
        <v>#N/A</v>
      </c>
      <c r="AQ387" t="str">
        <f t="shared" ref="AQ387:AQ450" si="207">+_xlfn.IFS(AG387="n/a","n/a",AG387&gt;AF387,1,TRUE,0)</f>
        <v>n/a</v>
      </c>
      <c r="AR387" t="e">
        <f>+INDEX([1]DETALLE!$AK$2:$AK$841,MATCH(B387,[1]DETALLE!$A$2:$A$841,0))</f>
        <v>#N/A</v>
      </c>
      <c r="AS387" t="str">
        <f>CONCATENATE(B387)</f>
        <v>03TX405493</v>
      </c>
      <c r="AT387" s="2" t="str">
        <f>IF(IFERROR(VLOOKUP(AS387,[1]Hoja2!$C$1:$AM$841,37,FALSE),"n/a")&lt;&gt;"n/a","a","n/a")</f>
        <v>n/a</v>
      </c>
      <c r="AU387" s="8">
        <f t="shared" si="201"/>
        <v>1</v>
      </c>
      <c r="AV387" t="e">
        <f>VLOOKUP(B387,[1]Hoja2!$C$2:$AO$762,39,FALSE)</f>
        <v>#N/A</v>
      </c>
      <c r="AW387" t="e">
        <f>IF(AU387=AV387,VLOOKUP(B387,[1]Hoja2!$C$2:$AO$762,37,FALSE),IF(AV387&lt;2,VLOOKUP(B387,[1]Hoja2!$C$2:$AO$762,37,FALSE)))</f>
        <v>#N/A</v>
      </c>
      <c r="AX387" t="str">
        <f>B387 &amp; COUNTIF(B$2:B387, B387)</f>
        <v>03TX4054931</v>
      </c>
      <c r="AY387" t="e">
        <f>VLOOKUP(AX387,[1]Hoja2!$B$2:$AO$762,38,FALSE)</f>
        <v>#N/A</v>
      </c>
      <c r="AZ387" s="9" t="e">
        <f t="shared" si="182"/>
        <v>#N/A</v>
      </c>
    </row>
    <row r="388" spans="1:55" hidden="1" x14ac:dyDescent="0.25">
      <c r="A388">
        <v>69480</v>
      </c>
      <c r="B388" t="s">
        <v>311</v>
      </c>
      <c r="C388">
        <v>2019</v>
      </c>
      <c r="D388" t="s">
        <v>37</v>
      </c>
      <c r="E388" t="s">
        <v>38</v>
      </c>
      <c r="F388">
        <v>5</v>
      </c>
      <c r="G388" t="s">
        <v>40</v>
      </c>
      <c r="H388">
        <v>0.3333333</v>
      </c>
      <c r="J388" t="s">
        <v>33</v>
      </c>
      <c r="K388" t="s">
        <v>33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S388" t="s">
        <v>33</v>
      </c>
      <c r="T388" t="s">
        <v>33</v>
      </c>
      <c r="V388" t="s">
        <v>71</v>
      </c>
      <c r="W388" t="s">
        <v>61</v>
      </c>
      <c r="X388">
        <v>2019</v>
      </c>
      <c r="Y388" t="s">
        <v>37</v>
      </c>
      <c r="Z388" t="s">
        <v>38</v>
      </c>
      <c r="AA388">
        <v>5</v>
      </c>
      <c r="AB388" t="s">
        <v>33</v>
      </c>
      <c r="AC388">
        <v>129</v>
      </c>
      <c r="AD388">
        <v>0</v>
      </c>
      <c r="AE388">
        <v>0</v>
      </c>
      <c r="AF388">
        <v>0</v>
      </c>
      <c r="AG388" s="2" t="str">
        <f>IFERROR(VLOOKUP(B388,[1]Hoja2!$C$1:$AM$841,37,FALSE),"n/a")</f>
        <v>n/a</v>
      </c>
      <c r="AH388" s="10" t="e">
        <f>VLOOKUP(AX388,[1]Hoja2!$B$2:$AO$762,17,FALSE)</f>
        <v>#N/A</v>
      </c>
      <c r="AI388" s="10" t="e">
        <f>VLOOKUP(AX388,[1]Hoja2!$B$2:$AO$762,23,FALSE)</f>
        <v>#N/A</v>
      </c>
      <c r="AJ388" s="10" t="e">
        <f>VLOOKUP(AX388,[1]Hoja2!$B$2:$AO$762,28,FALSE)</f>
        <v>#N/A</v>
      </c>
      <c r="AK388" s="10" t="e">
        <f>VLOOKUP(AX388,[1]Hoja2!$B$2:$AO$762,19,FALSE)</f>
        <v>#N/A</v>
      </c>
      <c r="AL388" t="e">
        <f t="shared" si="202"/>
        <v>#N/A</v>
      </c>
      <c r="AM388" t="e">
        <f t="shared" si="203"/>
        <v>#N/A</v>
      </c>
      <c r="AN388" t="e">
        <f t="shared" si="204"/>
        <v>#N/A</v>
      </c>
      <c r="AO388" t="e">
        <f t="shared" si="205"/>
        <v>#N/A</v>
      </c>
      <c r="AP388" t="e">
        <f t="shared" si="206"/>
        <v>#N/A</v>
      </c>
      <c r="AQ388" t="str">
        <f t="shared" si="207"/>
        <v>n/a</v>
      </c>
      <c r="AR388" t="e">
        <f>+INDEX([1]DETALLE!$AK$2:$AK$841,MATCH(B388,[1]DETALLE!$A$2:$A$841,0))</f>
        <v>#N/A</v>
      </c>
      <c r="AS388" t="str">
        <f>CONCATENATE(B388)</f>
        <v>0XLT860105</v>
      </c>
      <c r="AT388" s="2" t="str">
        <f>IF(IFERROR(VLOOKUP(AS388,[1]Hoja2!$C$1:$AM$841,37,FALSE),"n/a")&lt;&gt;"n/a","a","n/a")</f>
        <v>n/a</v>
      </c>
      <c r="AU388" s="8">
        <f t="shared" si="201"/>
        <v>1</v>
      </c>
      <c r="AV388" t="e">
        <f>VLOOKUP(B388,[1]Hoja2!$C$2:$AO$762,39,FALSE)</f>
        <v>#N/A</v>
      </c>
      <c r="AW388" t="e">
        <f>IF(AU388=AV388,VLOOKUP(B388,[1]Hoja2!$C$2:$AO$762,37,FALSE),IF(AV388&lt;2,VLOOKUP(B388,[1]Hoja2!$C$2:$AO$762,37,FALSE)))</f>
        <v>#N/A</v>
      </c>
      <c r="AX388" t="str">
        <f>B388 &amp; COUNTIF(B$2:B388, B388)</f>
        <v>0XLT8601051</v>
      </c>
      <c r="AY388" t="e">
        <f>VLOOKUP(AX388,[1]Hoja2!$B$2:$AO$762,38,FALSE)</f>
        <v>#N/A</v>
      </c>
      <c r="AZ388" s="9" t="e">
        <f t="shared" si="182"/>
        <v>#N/A</v>
      </c>
    </row>
    <row r="389" spans="1:55" x14ac:dyDescent="0.25">
      <c r="A389">
        <v>69482</v>
      </c>
      <c r="B389" t="s">
        <v>266</v>
      </c>
      <c r="C389">
        <v>2019</v>
      </c>
      <c r="D389" t="s">
        <v>37</v>
      </c>
      <c r="E389" t="s">
        <v>38</v>
      </c>
      <c r="F389">
        <v>5</v>
      </c>
      <c r="G389" t="s">
        <v>40</v>
      </c>
      <c r="H389">
        <v>2.7166670000000002</v>
      </c>
      <c r="I389" t="s">
        <v>34</v>
      </c>
      <c r="J389">
        <v>468</v>
      </c>
      <c r="K389">
        <v>715</v>
      </c>
      <c r="L389">
        <v>0</v>
      </c>
      <c r="M389">
        <v>0</v>
      </c>
      <c r="N389">
        <v>0</v>
      </c>
      <c r="O389">
        <v>0.6</v>
      </c>
      <c r="P389">
        <v>0.8</v>
      </c>
      <c r="Q389">
        <v>1.05</v>
      </c>
      <c r="R389" t="s">
        <v>46</v>
      </c>
      <c r="S389">
        <v>5</v>
      </c>
      <c r="T389">
        <v>9</v>
      </c>
      <c r="U389" t="s">
        <v>47</v>
      </c>
      <c r="V389" t="s">
        <v>34</v>
      </c>
      <c r="W389" t="s">
        <v>42</v>
      </c>
      <c r="X389">
        <v>2019</v>
      </c>
      <c r="Y389" t="s">
        <v>37</v>
      </c>
      <c r="Z389" t="s">
        <v>38</v>
      </c>
      <c r="AA389">
        <v>5</v>
      </c>
      <c r="AB389">
        <v>0</v>
      </c>
      <c r="AC389">
        <v>22</v>
      </c>
      <c r="AD389">
        <v>0.6</v>
      </c>
      <c r="AE389">
        <v>0.54333339999999997</v>
      </c>
      <c r="AF389">
        <v>429</v>
      </c>
      <c r="AG389" s="2">
        <f>IFERROR(VLOOKUP(B389,[1]Hoja2!$C$1:$AM$841,37,FALSE),"n/a")</f>
        <v>429.00000000000006</v>
      </c>
      <c r="AH389" s="10">
        <f>VLOOKUP(AX389,[1]Hoja2!$B$2:$AO$762,17,FALSE)</f>
        <v>22</v>
      </c>
      <c r="AI389" s="10">
        <f>VLOOKUP(AX389,[1]Hoja2!$B$2:$AO$762,23,FALSE)</f>
        <v>0.6</v>
      </c>
      <c r="AJ389" s="10">
        <f>VLOOKUP(AX389,[1]Hoja2!$B$2:$AO$762,28,FALSE)</f>
        <v>0.60599999999999998</v>
      </c>
      <c r="AK389" s="10" t="str">
        <f>VLOOKUP(AX389,[1]Hoja2!$B$2:$AO$762,19,FALSE)</f>
        <v>A4 Mono MFPs</v>
      </c>
      <c r="AL389">
        <f t="shared" si="202"/>
        <v>1</v>
      </c>
      <c r="AM389">
        <f t="shared" si="203"/>
        <v>1</v>
      </c>
      <c r="AN389">
        <f t="shared" si="204"/>
        <v>1</v>
      </c>
      <c r="AO389">
        <f t="shared" si="205"/>
        <v>0</v>
      </c>
      <c r="AP389">
        <f t="shared" si="206"/>
        <v>1</v>
      </c>
      <c r="AQ389">
        <f t="shared" si="207"/>
        <v>0</v>
      </c>
      <c r="AR389">
        <f>+INDEX([1]Hoja2!$AM$2:$AM$841,MATCH(B389,[1]Hoja2!$C$2:$C$841,0))</f>
        <v>429.00000000000006</v>
      </c>
      <c r="AS389" t="str">
        <f t="shared" ref="AS389:AS450" si="208">CONCATENATE(B389,F389)</f>
        <v>09HB3330075</v>
      </c>
      <c r="AT389" s="2">
        <f>IFERROR(VLOOKUP(AS389,[1]Hoja2!$A$1:$AM$841,38,FALSE),"n/a")</f>
        <v>0</v>
      </c>
      <c r="AU389" s="8">
        <f t="shared" si="201"/>
        <v>2</v>
      </c>
      <c r="AV389">
        <f>VLOOKUP(B389,[1]Hoja2!$C$2:$AO$762,39,FALSE)</f>
        <v>2</v>
      </c>
      <c r="AW389">
        <f>IF(AU389=AV389,VLOOKUP(B389,[1]Hoja2!$C$2:$AO$762,37,FALSE),IF(AV389&lt;2,VLOOKUP(B389,[1]Hoja2!$C$2:$AO$762,37,FALSE)))</f>
        <v>429.00000000000006</v>
      </c>
      <c r="AX389" t="str">
        <f>B389 &amp; COUNTIF(B$2:B389, B389)</f>
        <v>09HB3330071</v>
      </c>
      <c r="AY389" s="10">
        <f>VLOOKUP(AX389,[1]Hoja2!$B$2:$AO$762,38,FALSE)</f>
        <v>429.00000000000006</v>
      </c>
      <c r="AZ389" s="9">
        <f t="shared" si="182"/>
        <v>0</v>
      </c>
      <c r="BA389">
        <f>IF(Q389="NA",2,IF(OR(G389="INSTALACION NUEVA",G389="Mantenimiento preventivo"),3,IF(AND(AC389&lt;AH389,AL389&lt;&gt;1),4,IF(AY389&gt;AF389,1,0))))</f>
        <v>0</v>
      </c>
      <c r="BB389">
        <f>AE389-AJ389</f>
        <v>-6.2666600000000017E-2</v>
      </c>
      <c r="BC389">
        <f>+_xlfn.IFS(Q389="NA",2,OR(G389="INSTALACION NUEVA",G389="Mantenimiento preventivo"),3,AND(AC389&lt;AH389,AL389&lt;&gt;1),4,AY389&gt;AF389,1,TRUE,0)</f>
        <v>0</v>
      </c>
    </row>
    <row r="390" spans="1:55" hidden="1" x14ac:dyDescent="0.25">
      <c r="A390">
        <v>69483</v>
      </c>
      <c r="B390" t="s">
        <v>275</v>
      </c>
      <c r="C390">
        <v>2019</v>
      </c>
      <c r="D390" t="s">
        <v>37</v>
      </c>
      <c r="E390" t="s">
        <v>38</v>
      </c>
      <c r="F390">
        <v>5</v>
      </c>
      <c r="G390" t="s">
        <v>40</v>
      </c>
      <c r="H390">
        <v>2.5</v>
      </c>
      <c r="I390" t="s">
        <v>91</v>
      </c>
      <c r="J390">
        <v>803</v>
      </c>
      <c r="K390">
        <v>1573</v>
      </c>
      <c r="L390">
        <v>0.2</v>
      </c>
      <c r="M390">
        <v>0.6</v>
      </c>
      <c r="N390">
        <v>0.8</v>
      </c>
      <c r="O390">
        <v>1.05</v>
      </c>
      <c r="P390">
        <v>1.1000000000000001</v>
      </c>
      <c r="Q390">
        <v>1.1499999999999999</v>
      </c>
      <c r="R390" t="s">
        <v>46</v>
      </c>
      <c r="S390">
        <v>4</v>
      </c>
      <c r="T390">
        <v>6</v>
      </c>
      <c r="U390" t="s">
        <v>47</v>
      </c>
      <c r="V390" t="s">
        <v>91</v>
      </c>
      <c r="W390" t="s">
        <v>42</v>
      </c>
      <c r="X390">
        <v>2019</v>
      </c>
      <c r="Y390" t="s">
        <v>37</v>
      </c>
      <c r="Z390" t="s">
        <v>38</v>
      </c>
      <c r="AA390">
        <v>5</v>
      </c>
      <c r="AB390">
        <v>0</v>
      </c>
      <c r="AC390">
        <v>-10</v>
      </c>
      <c r="AD390">
        <v>1.1499999999999999</v>
      </c>
      <c r="AE390">
        <v>0.625</v>
      </c>
      <c r="AF390">
        <v>1808.95</v>
      </c>
      <c r="AG390" s="2">
        <f>IFERROR(VLOOKUP(B390,[1]Hoja2!$C$1:$AM$841,37,FALSE),"n/a")</f>
        <v>1808.95</v>
      </c>
      <c r="AH390" s="10" t="e">
        <f>VLOOKUP(AX390,[1]Hoja2!$B$2:$AO$762,17,FALSE)</f>
        <v>#N/A</v>
      </c>
      <c r="AI390" s="10" t="e">
        <f>VLOOKUP(AX390,[1]Hoja2!$B$2:$AO$762,23,FALSE)</f>
        <v>#N/A</v>
      </c>
      <c r="AJ390" s="10" t="e">
        <f>VLOOKUP(AX390,[1]Hoja2!$B$2:$AO$762,28,FALSE)</f>
        <v>#N/A</v>
      </c>
      <c r="AK390" s="10" t="e">
        <f>VLOOKUP(AX390,[1]Hoja2!$B$2:$AO$762,19,FALSE)</f>
        <v>#N/A</v>
      </c>
      <c r="AL390" t="e">
        <f t="shared" si="202"/>
        <v>#N/A</v>
      </c>
      <c r="AM390" t="e">
        <f t="shared" si="203"/>
        <v>#N/A</v>
      </c>
      <c r="AN390" t="e">
        <f t="shared" si="204"/>
        <v>#N/A</v>
      </c>
      <c r="AO390" t="e">
        <f t="shared" si="205"/>
        <v>#N/A</v>
      </c>
      <c r="AP390" t="e">
        <f t="shared" si="206"/>
        <v>#N/A</v>
      </c>
      <c r="AQ390">
        <f t="shared" si="207"/>
        <v>0</v>
      </c>
      <c r="AR390">
        <f>+INDEX([1]Hoja2!$AM$2:$AM$841,MATCH(B390,[1]Hoja2!$C$2:$C$841,0))</f>
        <v>1808.95</v>
      </c>
      <c r="AS390" t="str">
        <f t="shared" si="208"/>
        <v>0A1H0219615</v>
      </c>
      <c r="AT390" s="2">
        <f>IFERROR(VLOOKUP(AS390,[1]Hoja2!$A$1:$AM$841,38,FALSE),"n/a")</f>
        <v>0</v>
      </c>
      <c r="AU390" s="8">
        <f t="shared" si="201"/>
        <v>2</v>
      </c>
      <c r="AV390">
        <f>VLOOKUP(B390,[1]Hoja2!$C$2:$AO$762,39,FALSE)</f>
        <v>1</v>
      </c>
      <c r="AW390">
        <f>IF(AU390=AV390,VLOOKUP(B390,[1]Hoja2!$C$2:$AO$762,37,FALSE),IF(AV390&lt;2,VLOOKUP(B390,[1]Hoja2!$C$2:$AO$762,37,FALSE)))</f>
        <v>1808.95</v>
      </c>
      <c r="AX390" t="str">
        <f>B390 &amp; COUNTIF(B$2:B390, B390)</f>
        <v>0A1H0219612</v>
      </c>
      <c r="AY390" t="e">
        <f>VLOOKUP(AX390,[1]Hoja2!$B$2:$AO$762,38,FALSE)</f>
        <v>#N/A</v>
      </c>
      <c r="AZ390" s="9">
        <f t="shared" si="182"/>
        <v>0</v>
      </c>
    </row>
    <row r="391" spans="1:55" x14ac:dyDescent="0.25">
      <c r="A391">
        <v>69488</v>
      </c>
      <c r="B391" t="s">
        <v>262</v>
      </c>
      <c r="C391">
        <v>2019</v>
      </c>
      <c r="D391" t="s">
        <v>37</v>
      </c>
      <c r="E391" t="s">
        <v>38</v>
      </c>
      <c r="F391">
        <v>5</v>
      </c>
      <c r="G391" t="s">
        <v>40</v>
      </c>
      <c r="H391">
        <v>1.1499999999999999</v>
      </c>
      <c r="I391" t="s">
        <v>58</v>
      </c>
      <c r="J391">
        <v>655</v>
      </c>
      <c r="K391">
        <v>1365</v>
      </c>
      <c r="L391">
        <v>0</v>
      </c>
      <c r="M391">
        <v>0</v>
      </c>
      <c r="N391">
        <v>0.6</v>
      </c>
      <c r="O391">
        <v>0.8</v>
      </c>
      <c r="P391">
        <v>1.05</v>
      </c>
      <c r="Q391">
        <v>1.1000000000000001</v>
      </c>
      <c r="R391" t="s">
        <v>46</v>
      </c>
      <c r="S391">
        <v>5</v>
      </c>
      <c r="T391">
        <v>9</v>
      </c>
      <c r="U391" t="s">
        <v>47</v>
      </c>
      <c r="V391" t="s">
        <v>45</v>
      </c>
      <c r="W391" t="s">
        <v>50</v>
      </c>
      <c r="X391">
        <v>2019</v>
      </c>
      <c r="Y391" t="s">
        <v>37</v>
      </c>
      <c r="Z391" t="s">
        <v>38</v>
      </c>
      <c r="AA391">
        <v>5</v>
      </c>
      <c r="AB391">
        <v>0</v>
      </c>
      <c r="AC391">
        <v>8</v>
      </c>
      <c r="AD391">
        <v>0.6</v>
      </c>
      <c r="AE391">
        <v>0.23</v>
      </c>
      <c r="AF391">
        <v>819</v>
      </c>
      <c r="AG391" s="2">
        <f>IFERROR(VLOOKUP(B391,[1]Hoja2!$C$1:$AM$841,37,FALSE),"n/a")</f>
        <v>819</v>
      </c>
      <c r="AH391" s="10">
        <f>VLOOKUP(AX391,[1]Hoja2!$B$2:$AO$762,17,FALSE)</f>
        <v>8</v>
      </c>
      <c r="AI391" s="10">
        <f>VLOOKUP(AX391,[1]Hoja2!$B$2:$AO$762,23,FALSE)</f>
        <v>0.6</v>
      </c>
      <c r="AJ391" s="10">
        <f>VLOOKUP(AX391,[1]Hoja2!$B$2:$AO$762,28,FALSE)</f>
        <v>0.21600000000000003</v>
      </c>
      <c r="AK391" s="10" t="str">
        <f>VLOOKUP(AX391,[1]Hoja2!$B$2:$AO$762,19,FALSE)</f>
        <v>Departmental Digital</v>
      </c>
      <c r="AL391">
        <f t="shared" si="202"/>
        <v>1</v>
      </c>
      <c r="AM391">
        <f t="shared" si="203"/>
        <v>1</v>
      </c>
      <c r="AN391">
        <f t="shared" si="204"/>
        <v>1</v>
      </c>
      <c r="AO391">
        <f t="shared" si="205"/>
        <v>0</v>
      </c>
      <c r="AP391">
        <f t="shared" si="206"/>
        <v>1</v>
      </c>
      <c r="AQ391">
        <f t="shared" si="207"/>
        <v>0</v>
      </c>
      <c r="AR391">
        <f>+INDEX([1]Hoja2!$AM$2:$AM$841,MATCH(B391,[1]Hoja2!$C$2:$C$841,0))</f>
        <v>819</v>
      </c>
      <c r="AS391" t="str">
        <f t="shared" si="208"/>
        <v>03AG8804945</v>
      </c>
      <c r="AT391" s="2">
        <f>IFERROR(VLOOKUP(AS391,[1]Hoja2!$A$1:$AM$841,38,FALSE),"n/a")</f>
        <v>0</v>
      </c>
      <c r="AU391" s="8">
        <f t="shared" si="201"/>
        <v>1</v>
      </c>
      <c r="AV391">
        <f>VLOOKUP(B391,[1]Hoja2!$C$2:$AO$762,39,FALSE)</f>
        <v>1</v>
      </c>
      <c r="AW391">
        <f>IF(AU391=AV391,VLOOKUP(B391,[1]Hoja2!$C$2:$AO$762,37,FALSE),IF(AV391&lt;2,VLOOKUP(B391,[1]Hoja2!$C$2:$AO$762,37,FALSE)))</f>
        <v>819</v>
      </c>
      <c r="AX391" t="str">
        <f>B391 &amp; COUNTIF(B$2:B391, B391)</f>
        <v>03AG8804941</v>
      </c>
      <c r="AY391" s="10">
        <f>VLOOKUP(AX391,[1]Hoja2!$B$2:$AO$762,38,FALSE)</f>
        <v>819</v>
      </c>
      <c r="AZ391" s="9">
        <f t="shared" si="182"/>
        <v>0</v>
      </c>
      <c r="BA391">
        <f>IF(Q391="NA",2,IF(OR(G391="INSTALACION NUEVA",G391="Mantenimiento preventivo"),3,IF(AND(AC391&lt;AH391,AL391&lt;&gt;1),4,IF(AY391&gt;AF391,1,0))))</f>
        <v>0</v>
      </c>
      <c r="BB391">
        <f>AE391-AJ391</f>
        <v>1.3999999999999985E-2</v>
      </c>
      <c r="BC391">
        <f>+_xlfn.IFS(Q391="NA",2,OR(G391="INSTALACION NUEVA",G391="Mantenimiento preventivo"),3,AND(AC391&lt;AH391,AL391&lt;&gt;1),4,AY391&gt;AF391,1,TRUE,0)</f>
        <v>0</v>
      </c>
    </row>
    <row r="392" spans="1:55" hidden="1" x14ac:dyDescent="0.25">
      <c r="A392">
        <v>69489</v>
      </c>
      <c r="B392" t="s">
        <v>290</v>
      </c>
      <c r="C392">
        <v>2019</v>
      </c>
      <c r="D392" t="s">
        <v>37</v>
      </c>
      <c r="E392" t="s">
        <v>38</v>
      </c>
      <c r="F392">
        <v>5</v>
      </c>
      <c r="G392" t="s">
        <v>40</v>
      </c>
      <c r="H392">
        <v>1.983333</v>
      </c>
      <c r="I392" t="s">
        <v>54</v>
      </c>
      <c r="J392">
        <v>803</v>
      </c>
      <c r="K392">
        <v>1573</v>
      </c>
      <c r="L392">
        <v>0.2</v>
      </c>
      <c r="M392">
        <v>0.6</v>
      </c>
      <c r="N392">
        <v>0.8</v>
      </c>
      <c r="O392">
        <v>1.05</v>
      </c>
      <c r="P392">
        <v>1.1000000000000001</v>
      </c>
      <c r="Q392">
        <v>1.1499999999999999</v>
      </c>
      <c r="R392" t="s">
        <v>46</v>
      </c>
      <c r="S392">
        <v>4</v>
      </c>
      <c r="T392">
        <v>6</v>
      </c>
      <c r="U392" t="s">
        <v>47</v>
      </c>
      <c r="V392" t="s">
        <v>54</v>
      </c>
      <c r="W392" t="s">
        <v>42</v>
      </c>
      <c r="X392">
        <v>2019</v>
      </c>
      <c r="Y392" t="s">
        <v>37</v>
      </c>
      <c r="Z392" t="s">
        <v>38</v>
      </c>
      <c r="AA392">
        <v>5</v>
      </c>
      <c r="AB392">
        <v>0</v>
      </c>
      <c r="AC392">
        <v>-11</v>
      </c>
      <c r="AD392">
        <v>1.1499999999999999</v>
      </c>
      <c r="AE392">
        <v>0.49583325</v>
      </c>
      <c r="AF392">
        <v>1808.95</v>
      </c>
      <c r="AG392" s="2">
        <f>IFERROR(VLOOKUP(B392,[1]Hoja2!$C$1:$AM$841,37,FALSE),"n/a")</f>
        <v>1730.3000000000004</v>
      </c>
      <c r="AH392" s="10" t="e">
        <f>VLOOKUP(AX392,[1]Hoja2!$B$2:$AO$762,17,FALSE)</f>
        <v>#N/A</v>
      </c>
      <c r="AI392" s="10" t="e">
        <f>VLOOKUP(AX392,[1]Hoja2!$B$2:$AO$762,23,FALSE)</f>
        <v>#N/A</v>
      </c>
      <c r="AJ392" s="10" t="e">
        <f>VLOOKUP(AX392,[1]Hoja2!$B$2:$AO$762,28,FALSE)</f>
        <v>#N/A</v>
      </c>
      <c r="AK392" s="10" t="e">
        <f>VLOOKUP(AX392,[1]Hoja2!$B$2:$AO$762,19,FALSE)</f>
        <v>#N/A</v>
      </c>
      <c r="AL392" t="e">
        <f t="shared" si="202"/>
        <v>#N/A</v>
      </c>
      <c r="AM392" t="e">
        <f t="shared" si="203"/>
        <v>#N/A</v>
      </c>
      <c r="AN392" t="e">
        <f t="shared" si="204"/>
        <v>#N/A</v>
      </c>
      <c r="AO392" t="e">
        <f t="shared" si="205"/>
        <v>#N/A</v>
      </c>
      <c r="AP392" t="e">
        <f t="shared" si="206"/>
        <v>#N/A</v>
      </c>
      <c r="AQ392">
        <f t="shared" si="207"/>
        <v>0</v>
      </c>
      <c r="AR392">
        <f>+INDEX([1]Hoja2!$AM$2:$AM$841,MATCH(B392,[1]Hoja2!$C$2:$C$841,0))</f>
        <v>1730.3000000000004</v>
      </c>
      <c r="AS392" t="str">
        <f t="shared" si="208"/>
        <v>0E2B6540625</v>
      </c>
      <c r="AT392" s="2">
        <f>IFERROR(VLOOKUP(AS392,[1]Hoja2!$A$1:$AM$841,38,FALSE),"n/a")</f>
        <v>0</v>
      </c>
      <c r="AU392" s="8">
        <f t="shared" si="201"/>
        <v>2</v>
      </c>
      <c r="AV392">
        <f>VLOOKUP(B392,[1]Hoja2!$C$2:$AO$762,39,FALSE)</f>
        <v>1</v>
      </c>
      <c r="AW392">
        <f>IF(AU392=AV392,VLOOKUP(B392,[1]Hoja2!$C$2:$AO$762,37,FALSE),IF(AV392&lt;2,VLOOKUP(B392,[1]Hoja2!$C$2:$AO$762,37,FALSE)))</f>
        <v>1730.3000000000004</v>
      </c>
      <c r="AX392" t="str">
        <f>B392 &amp; COUNTIF(B$2:B392, B392)</f>
        <v>0E2B6540622</v>
      </c>
      <c r="AY392" t="e">
        <f>VLOOKUP(AX392,[1]Hoja2!$B$2:$AO$762,38,FALSE)</f>
        <v>#N/A</v>
      </c>
      <c r="AZ392" s="9">
        <f t="shared" si="182"/>
        <v>0</v>
      </c>
    </row>
    <row r="393" spans="1:55" x14ac:dyDescent="0.25">
      <c r="A393">
        <v>69490</v>
      </c>
      <c r="B393" t="s">
        <v>285</v>
      </c>
      <c r="C393">
        <v>2019</v>
      </c>
      <c r="D393" t="s">
        <v>37</v>
      </c>
      <c r="E393" t="s">
        <v>38</v>
      </c>
      <c r="F393">
        <v>5</v>
      </c>
      <c r="G393" t="s">
        <v>40</v>
      </c>
      <c r="H393">
        <v>0.71666660000000004</v>
      </c>
      <c r="I393" t="s">
        <v>71</v>
      </c>
      <c r="J393">
        <v>468</v>
      </c>
      <c r="K393">
        <v>715</v>
      </c>
      <c r="L393">
        <v>0</v>
      </c>
      <c r="M393">
        <v>0</v>
      </c>
      <c r="N393">
        <v>0</v>
      </c>
      <c r="O393">
        <v>0.6</v>
      </c>
      <c r="P393">
        <v>0.8</v>
      </c>
      <c r="Q393">
        <v>1.05</v>
      </c>
      <c r="R393" t="s">
        <v>46</v>
      </c>
      <c r="S393">
        <v>5</v>
      </c>
      <c r="T393">
        <v>9</v>
      </c>
      <c r="U393" t="s">
        <v>47</v>
      </c>
      <c r="V393" t="s">
        <v>71</v>
      </c>
      <c r="W393" t="s">
        <v>55</v>
      </c>
      <c r="X393">
        <v>2019</v>
      </c>
      <c r="Y393" t="s">
        <v>37</v>
      </c>
      <c r="Z393" t="s">
        <v>38</v>
      </c>
      <c r="AA393">
        <v>9</v>
      </c>
      <c r="AB393">
        <v>0</v>
      </c>
      <c r="AC393">
        <v>354</v>
      </c>
      <c r="AD393">
        <v>1.05</v>
      </c>
      <c r="AE393">
        <v>0.14333331999999999</v>
      </c>
      <c r="AF393">
        <v>750.75</v>
      </c>
      <c r="AG393" s="2">
        <f>IFERROR(VLOOKUP(B393,[1]Hoja2!$C$1:$AM$841,37,FALSE),"n/a")</f>
        <v>750.75000000000011</v>
      </c>
      <c r="AH393" s="10">
        <f>VLOOKUP(AX393,[1]Hoja2!$B$2:$AO$762,17,FALSE)</f>
        <v>357</v>
      </c>
      <c r="AI393" s="10">
        <f>VLOOKUP(AX393,[1]Hoja2!$B$2:$AO$762,23,FALSE)</f>
        <v>1.05</v>
      </c>
      <c r="AJ393" s="10">
        <f>VLOOKUP(AX393,[1]Hoja2!$B$2:$AO$762,28,FALSE)</f>
        <v>0.186</v>
      </c>
      <c r="AK393" s="10" t="str">
        <f>VLOOKUP(AX393,[1]Hoja2!$B$2:$AO$762,19,FALSE)</f>
        <v>Entry Mono Printers</v>
      </c>
      <c r="AL393">
        <f t="shared" si="202"/>
        <v>1</v>
      </c>
      <c r="AM393">
        <f t="shared" si="203"/>
        <v>0</v>
      </c>
      <c r="AN393">
        <f t="shared" si="204"/>
        <v>1</v>
      </c>
      <c r="AO393">
        <f t="shared" si="205"/>
        <v>0</v>
      </c>
      <c r="AP393">
        <f t="shared" si="206"/>
        <v>1</v>
      </c>
      <c r="AQ393">
        <f t="shared" si="207"/>
        <v>0</v>
      </c>
      <c r="AR393">
        <f>+INDEX([1]Hoja2!$AM$2:$AM$841,MATCH(B393,[1]Hoja2!$C$2:$C$841,0))</f>
        <v>750.75000000000011</v>
      </c>
      <c r="AS393" t="str">
        <f t="shared" si="208"/>
        <v>0D6X4584305</v>
      </c>
      <c r="AT393" s="2">
        <f>IFERROR(VLOOKUP(AS393,[1]Hoja2!$A$1:$AM$841,38,FALSE),"n/a")</f>
        <v>0</v>
      </c>
      <c r="AU393" s="8">
        <f t="shared" si="201"/>
        <v>1</v>
      </c>
      <c r="AV393">
        <f>VLOOKUP(B393,[1]Hoja2!$C$2:$AO$762,39,FALSE)</f>
        <v>1</v>
      </c>
      <c r="AW393">
        <f>IF(AU393=AV393,VLOOKUP(B393,[1]Hoja2!$C$2:$AO$762,37,FALSE),IF(AV393&lt;2,VLOOKUP(B393,[1]Hoja2!$C$2:$AO$762,37,FALSE)))</f>
        <v>750.75000000000011</v>
      </c>
      <c r="AX393" t="str">
        <f>B393 &amp; COUNTIF(B$2:B393, B393)</f>
        <v>0D6X4584301</v>
      </c>
      <c r="AY393" s="10">
        <f>VLOOKUP(AX393,[1]Hoja2!$B$2:$AO$762,38,FALSE)</f>
        <v>750.75000000000011</v>
      </c>
      <c r="AZ393" s="9">
        <f t="shared" si="182"/>
        <v>0</v>
      </c>
      <c r="BA393">
        <f t="shared" ref="BA393:BA396" si="209">IF(Q393="NA",2,IF(OR(G393="INSTALACION NUEVA",G393="Mantenimiento preventivo"),3,IF(AND(AC393&lt;AH393,AL393&lt;&gt;1),4,IF(AY393&gt;AF393,1,0))))</f>
        <v>0</v>
      </c>
      <c r="BB393">
        <f t="shared" ref="BB393:BB396" si="210">AE393-AJ393</f>
        <v>-4.2666680000000012E-2</v>
      </c>
      <c r="BC393">
        <f t="shared" ref="BC393:BC396" si="211">+_xlfn.IFS(Q393="NA",2,OR(G393="INSTALACION NUEVA",G393="Mantenimiento preventivo"),3,AND(AC393&lt;AH393,AL393&lt;&gt;1),4,AY393&gt;AF393,1,TRUE,0)</f>
        <v>0</v>
      </c>
    </row>
    <row r="394" spans="1:55" x14ac:dyDescent="0.25">
      <c r="A394">
        <v>69491</v>
      </c>
      <c r="B394" t="s">
        <v>246</v>
      </c>
      <c r="C394">
        <v>2019</v>
      </c>
      <c r="D394" t="s">
        <v>37</v>
      </c>
      <c r="E394" t="s">
        <v>38</v>
      </c>
      <c r="F394">
        <v>5</v>
      </c>
      <c r="G394" t="s">
        <v>40</v>
      </c>
      <c r="H394">
        <v>2.5</v>
      </c>
      <c r="I394" t="s">
        <v>54</v>
      </c>
      <c r="J394">
        <v>803</v>
      </c>
      <c r="K394">
        <v>1573</v>
      </c>
      <c r="L394">
        <v>0.2</v>
      </c>
      <c r="M394">
        <v>0.6</v>
      </c>
      <c r="N394">
        <v>0.8</v>
      </c>
      <c r="O394">
        <v>1.05</v>
      </c>
      <c r="P394">
        <v>1.1000000000000001</v>
      </c>
      <c r="Q394">
        <v>1.1499999999999999</v>
      </c>
      <c r="R394" t="s">
        <v>46</v>
      </c>
      <c r="S394">
        <v>4</v>
      </c>
      <c r="T394">
        <v>6</v>
      </c>
      <c r="U394" t="s">
        <v>47</v>
      </c>
      <c r="V394" t="s">
        <v>54</v>
      </c>
      <c r="W394" t="s">
        <v>50</v>
      </c>
      <c r="X394">
        <v>2019</v>
      </c>
      <c r="Y394" t="s">
        <v>37</v>
      </c>
      <c r="Z394" t="s">
        <v>38</v>
      </c>
      <c r="AA394">
        <v>5</v>
      </c>
      <c r="AB394">
        <v>0</v>
      </c>
      <c r="AC394">
        <v>1</v>
      </c>
      <c r="AD394">
        <v>0.2</v>
      </c>
      <c r="AE394">
        <v>0.625</v>
      </c>
      <c r="AF394">
        <v>314.60000000000002</v>
      </c>
      <c r="AG394" s="2">
        <f>IFERROR(VLOOKUP(B394,[1]Hoja2!$C$1:$AM$841,37,FALSE),"n/a")</f>
        <v>0</v>
      </c>
      <c r="AH394" s="10">
        <f>VLOOKUP(AX394,[1]Hoja2!$B$2:$AO$762,17,FALSE)</f>
        <v>7</v>
      </c>
      <c r="AI394" s="10">
        <f>VLOOKUP(AX394,[1]Hoja2!$B$2:$AO$762,23,FALSE)</f>
        <v>0.8</v>
      </c>
      <c r="AJ394" s="10">
        <f>VLOOKUP(AX394,[1]Hoja2!$B$2:$AO$762,28,FALSE)</f>
        <v>0.625</v>
      </c>
      <c r="AK394" s="10" t="str">
        <f>VLOOKUP(AX394,[1]Hoja2!$B$2:$AO$762,19,FALSE)</f>
        <v>Entry Production Color Low/Mid</v>
      </c>
      <c r="AL394">
        <f t="shared" si="202"/>
        <v>0</v>
      </c>
      <c r="AM394">
        <f t="shared" si="203"/>
        <v>0</v>
      </c>
      <c r="AN394">
        <f t="shared" si="204"/>
        <v>0</v>
      </c>
      <c r="AO394">
        <f t="shared" si="205"/>
        <v>1</v>
      </c>
      <c r="AP394">
        <f t="shared" si="206"/>
        <v>1</v>
      </c>
      <c r="AQ394">
        <f t="shared" si="207"/>
        <v>0</v>
      </c>
      <c r="AR394">
        <f>+INDEX([1]Hoja2!$AM$2:$AM$841,MATCH(B394,[1]Hoja2!$C$2:$C$841,0))</f>
        <v>0</v>
      </c>
      <c r="AS394" t="str">
        <f t="shared" si="208"/>
        <v>0E2B6590155</v>
      </c>
      <c r="AT394" s="2">
        <f>IFERROR(VLOOKUP(AS394,[1]Hoja2!$A$1:$AM$841,38,FALSE),"n/a")</f>
        <v>0</v>
      </c>
      <c r="AU394" s="8">
        <f t="shared" si="201"/>
        <v>3</v>
      </c>
      <c r="AV394">
        <f>VLOOKUP(B394,[1]Hoja2!$C$2:$AO$762,39,FALSE)</f>
        <v>3</v>
      </c>
      <c r="AW394">
        <f>IF(AU394=AV394,VLOOKUP(B394,[1]Hoja2!$C$2:$AO$762,37,FALSE),IF(AV394&lt;2,VLOOKUP(B394,[1]Hoja2!$C$2:$AO$762,37,FALSE)))</f>
        <v>0</v>
      </c>
      <c r="AX394" t="str">
        <f>B394 &amp; COUNTIF(B$2:B394, B394)</f>
        <v>0E2B6590152</v>
      </c>
      <c r="AY394" s="10">
        <f>VLOOKUP(AX394,[1]Hoja2!$B$2:$AO$762,38,FALSE)</f>
        <v>1258.4000000000003</v>
      </c>
      <c r="AZ394" s="9">
        <f t="shared" si="182"/>
        <v>0</v>
      </c>
      <c r="BA394">
        <f t="shared" si="209"/>
        <v>4</v>
      </c>
      <c r="BB394">
        <f t="shared" si="210"/>
        <v>0</v>
      </c>
      <c r="BC394">
        <f t="shared" si="211"/>
        <v>4</v>
      </c>
    </row>
    <row r="395" spans="1:55" x14ac:dyDescent="0.25">
      <c r="A395">
        <v>69494</v>
      </c>
      <c r="B395" t="s">
        <v>797</v>
      </c>
      <c r="C395">
        <v>2019</v>
      </c>
      <c r="D395" t="s">
        <v>37</v>
      </c>
      <c r="E395" t="s">
        <v>38</v>
      </c>
      <c r="F395">
        <v>5</v>
      </c>
      <c r="G395" t="s">
        <v>40</v>
      </c>
      <c r="H395">
        <v>1.25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S395" t="s">
        <v>33</v>
      </c>
      <c r="T395" t="s">
        <v>33</v>
      </c>
      <c r="V395" t="s">
        <v>71</v>
      </c>
      <c r="W395" t="s">
        <v>55</v>
      </c>
      <c r="X395">
        <v>2019</v>
      </c>
      <c r="Y395" t="s">
        <v>37</v>
      </c>
      <c r="Z395" t="s">
        <v>38</v>
      </c>
      <c r="AA395">
        <v>5</v>
      </c>
      <c r="AB395" t="s">
        <v>33</v>
      </c>
      <c r="AC395">
        <v>0</v>
      </c>
      <c r="AD395">
        <v>0</v>
      </c>
      <c r="AE395">
        <v>0</v>
      </c>
      <c r="AF395">
        <v>0</v>
      </c>
      <c r="AG395" s="2">
        <f>IFERROR(VLOOKUP(B395,[1]Hoja2!$C$1:$AM$841,37,FALSE),"n/a")</f>
        <v>750.75000000000011</v>
      </c>
      <c r="AH395" s="10">
        <f>VLOOKUP(AX395,[1]Hoja2!$B$2:$AO$762,17,FALSE)</f>
        <v>854</v>
      </c>
      <c r="AI395" s="10">
        <f>VLOOKUP(AX395,[1]Hoja2!$B$2:$AO$762,23,FALSE)</f>
        <v>1.05</v>
      </c>
      <c r="AJ395" s="10">
        <f>VLOOKUP(AX395,[1]Hoja2!$B$2:$AO$762,28,FALSE)</f>
        <v>0.312</v>
      </c>
      <c r="AK395" s="10" t="str">
        <f>VLOOKUP(AX395,[1]Hoja2!$B$2:$AO$762,19,FALSE)</f>
        <v>Entry Mono Printers</v>
      </c>
      <c r="AL395">
        <f t="shared" si="202"/>
        <v>0</v>
      </c>
      <c r="AM395">
        <f t="shared" si="203"/>
        <v>0</v>
      </c>
      <c r="AN395">
        <f t="shared" si="204"/>
        <v>0</v>
      </c>
      <c r="AO395">
        <f t="shared" si="205"/>
        <v>0</v>
      </c>
      <c r="AP395">
        <f t="shared" si="206"/>
        <v>0</v>
      </c>
      <c r="AQ395">
        <f t="shared" si="207"/>
        <v>1</v>
      </c>
      <c r="AR395">
        <f>+INDEX([1]Hoja2!$AM$2:$AM$841,MATCH(B395,[1]Hoja2!$C$2:$C$841,0))</f>
        <v>750.75000000000011</v>
      </c>
      <c r="AS395" t="str">
        <f t="shared" si="208"/>
        <v>0XLT8610105</v>
      </c>
      <c r="AT395" s="2">
        <f>IFERROR(VLOOKUP(AS395,[1]Hoja2!$A$1:$AM$841,38,FALSE),"n/a")</f>
        <v>0</v>
      </c>
      <c r="AU395" s="8">
        <f t="shared" si="201"/>
        <v>1</v>
      </c>
      <c r="AV395">
        <f>VLOOKUP(B395,[1]Hoja2!$C$2:$AO$762,39,FALSE)</f>
        <v>1</v>
      </c>
      <c r="AW395">
        <f>IF(AU395=AV395,VLOOKUP(B395,[1]Hoja2!$C$2:$AO$762,37,FALSE),IF(AV395&lt;2,VLOOKUP(B395,[1]Hoja2!$C$2:$AO$762,37,FALSE)))</f>
        <v>750.75000000000011</v>
      </c>
      <c r="AX395" t="str">
        <f>B395 &amp; COUNTIF(B$2:B395, B395)</f>
        <v>0XLT8610101</v>
      </c>
      <c r="AY395" s="10">
        <f>VLOOKUP(AX395,[1]Hoja2!$B$2:$AO$762,38,FALSE)</f>
        <v>750.75000000000011</v>
      </c>
      <c r="AZ395" s="9">
        <f t="shared" ref="AZ395:AZ458" si="212">IF(AV395&gt;AU395,1,0)</f>
        <v>0</v>
      </c>
      <c r="BA395">
        <f t="shared" si="209"/>
        <v>2</v>
      </c>
      <c r="BB395">
        <f t="shared" si="210"/>
        <v>-0.312</v>
      </c>
      <c r="BC395">
        <f t="shared" si="211"/>
        <v>2</v>
      </c>
    </row>
    <row r="396" spans="1:55" x14ac:dyDescent="0.25">
      <c r="A396">
        <v>69521</v>
      </c>
      <c r="B396" t="s">
        <v>292</v>
      </c>
      <c r="C396">
        <v>2019</v>
      </c>
      <c r="D396" t="s">
        <v>37</v>
      </c>
      <c r="E396" t="s">
        <v>38</v>
      </c>
      <c r="F396">
        <v>5</v>
      </c>
      <c r="G396" t="s">
        <v>40</v>
      </c>
      <c r="H396">
        <v>1.566667</v>
      </c>
      <c r="I396" t="s">
        <v>54</v>
      </c>
      <c r="J396">
        <v>803</v>
      </c>
      <c r="K396">
        <v>1573</v>
      </c>
      <c r="L396">
        <v>0.2</v>
      </c>
      <c r="M396">
        <v>0.6</v>
      </c>
      <c r="N396">
        <v>0.8</v>
      </c>
      <c r="O396">
        <v>1.05</v>
      </c>
      <c r="P396">
        <v>1.1000000000000001</v>
      </c>
      <c r="Q396">
        <v>1.1499999999999999</v>
      </c>
      <c r="R396" t="s">
        <v>46</v>
      </c>
      <c r="S396">
        <v>4</v>
      </c>
      <c r="T396">
        <v>6</v>
      </c>
      <c r="U396" t="s">
        <v>47</v>
      </c>
      <c r="V396" t="s">
        <v>54</v>
      </c>
      <c r="W396" t="s">
        <v>50</v>
      </c>
      <c r="X396">
        <v>2019</v>
      </c>
      <c r="Y396" t="s">
        <v>37</v>
      </c>
      <c r="Z396" t="s">
        <v>38</v>
      </c>
      <c r="AA396">
        <v>8</v>
      </c>
      <c r="AB396">
        <v>0</v>
      </c>
      <c r="AC396">
        <v>58</v>
      </c>
      <c r="AD396">
        <v>1.1000000000000001</v>
      </c>
      <c r="AE396">
        <v>0.39166675000000001</v>
      </c>
      <c r="AF396">
        <v>1730.3</v>
      </c>
      <c r="AG396" s="2">
        <f>IFERROR(VLOOKUP(B396,[1]Hoja2!$C$1:$AM$841,37,FALSE),"n/a")</f>
        <v>1808.95</v>
      </c>
      <c r="AH396" s="10">
        <f>VLOOKUP(AX396,[1]Hoja2!$B$2:$AO$762,17,FALSE)</f>
        <v>116</v>
      </c>
      <c r="AI396" s="10">
        <f>VLOOKUP(AX396,[1]Hoja2!$B$2:$AO$762,23,FALSE)</f>
        <v>1.1499999999999999</v>
      </c>
      <c r="AJ396" s="10">
        <f>VLOOKUP(AX396,[1]Hoja2!$B$2:$AO$762,28,FALSE)</f>
        <v>0.55249999999999999</v>
      </c>
      <c r="AK396" s="10" t="str">
        <f>VLOOKUP(AX396,[1]Hoja2!$B$2:$AO$762,19,FALSE)</f>
        <v>Entry Production Color Low/Mid</v>
      </c>
      <c r="AL396">
        <f t="shared" si="202"/>
        <v>0</v>
      </c>
      <c r="AM396">
        <f t="shared" si="203"/>
        <v>0</v>
      </c>
      <c r="AN396">
        <f t="shared" si="204"/>
        <v>0</v>
      </c>
      <c r="AO396">
        <f t="shared" si="205"/>
        <v>0</v>
      </c>
      <c r="AP396">
        <f t="shared" si="206"/>
        <v>1</v>
      </c>
      <c r="AQ396">
        <f t="shared" si="207"/>
        <v>1</v>
      </c>
      <c r="AR396">
        <f>+INDEX([1]Hoja2!$AM$2:$AM$841,MATCH(B396,[1]Hoja2!$C$2:$C$841,0))</f>
        <v>1808.95</v>
      </c>
      <c r="AS396" t="str">
        <f t="shared" si="208"/>
        <v>0E2B6635055</v>
      </c>
      <c r="AT396" s="2">
        <f>IFERROR(VLOOKUP(AS396,[1]Hoja2!$A$1:$AM$841,38,FALSE),"n/a")</f>
        <v>0</v>
      </c>
      <c r="AU396" s="8">
        <f t="shared" si="201"/>
        <v>1</v>
      </c>
      <c r="AV396">
        <f>VLOOKUP(B396,[1]Hoja2!$C$2:$AO$762,39,FALSE)</f>
        <v>1</v>
      </c>
      <c r="AW396">
        <f>IF(AU396=AV396,VLOOKUP(B396,[1]Hoja2!$C$2:$AO$762,37,FALSE),IF(AV396&lt;2,VLOOKUP(B396,[1]Hoja2!$C$2:$AO$762,37,FALSE)))</f>
        <v>1808.95</v>
      </c>
      <c r="AX396" t="str">
        <f>B396 &amp; COUNTIF(B$2:B396, B396)</f>
        <v>0E2B6635051</v>
      </c>
      <c r="AY396" s="10">
        <f>VLOOKUP(AX396,[1]Hoja2!$B$2:$AO$762,38,FALSE)</f>
        <v>1808.95</v>
      </c>
      <c r="AZ396" s="9">
        <f t="shared" si="212"/>
        <v>0</v>
      </c>
      <c r="BA396">
        <f t="shared" si="209"/>
        <v>4</v>
      </c>
      <c r="BB396">
        <f t="shared" si="210"/>
        <v>-0.16083324999999998</v>
      </c>
      <c r="BC396">
        <f t="shared" si="211"/>
        <v>4</v>
      </c>
    </row>
    <row r="397" spans="1:55" hidden="1" x14ac:dyDescent="0.25">
      <c r="A397">
        <v>69524</v>
      </c>
      <c r="B397" t="s">
        <v>798</v>
      </c>
      <c r="C397">
        <v>2019</v>
      </c>
      <c r="D397" t="s">
        <v>37</v>
      </c>
      <c r="E397" t="s">
        <v>38</v>
      </c>
      <c r="F397">
        <v>5</v>
      </c>
      <c r="G397" t="s">
        <v>44</v>
      </c>
      <c r="H397">
        <v>0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S397" t="s">
        <v>33</v>
      </c>
      <c r="T397" t="s">
        <v>33</v>
      </c>
      <c r="V397" t="s">
        <v>48</v>
      </c>
      <c r="W397" t="s">
        <v>50</v>
      </c>
      <c r="X397">
        <v>2019</v>
      </c>
      <c r="Y397" t="s">
        <v>37</v>
      </c>
      <c r="Z397" t="s">
        <v>38</v>
      </c>
      <c r="AA397">
        <v>5</v>
      </c>
      <c r="AB397" t="s">
        <v>33</v>
      </c>
      <c r="AC397">
        <v>0</v>
      </c>
      <c r="AD397">
        <v>0</v>
      </c>
      <c r="AE397">
        <v>0</v>
      </c>
      <c r="AF397">
        <v>0</v>
      </c>
      <c r="AG397" s="2" t="str">
        <f>IFERROR(VLOOKUP(B397,[1]Hoja2!$C$1:$AM$841,37,FALSE),"n/a")</f>
        <v>n/a</v>
      </c>
      <c r="AH397" s="10" t="e">
        <f>VLOOKUP(AX397,[1]Hoja2!$B$2:$AO$762,17,FALSE)</f>
        <v>#N/A</v>
      </c>
      <c r="AI397" s="10" t="e">
        <f>VLOOKUP(AX397,[1]Hoja2!$B$2:$AO$762,23,FALSE)</f>
        <v>#N/A</v>
      </c>
      <c r="AJ397" s="10" t="e">
        <f>VLOOKUP(AX397,[1]Hoja2!$B$2:$AO$762,28,FALSE)</f>
        <v>#N/A</v>
      </c>
      <c r="AK397" s="10" t="e">
        <f>VLOOKUP(AX397,[1]Hoja2!$B$2:$AO$762,19,FALSE)</f>
        <v>#N/A</v>
      </c>
      <c r="AL397" t="e">
        <f t="shared" si="202"/>
        <v>#N/A</v>
      </c>
      <c r="AM397" t="e">
        <f t="shared" si="203"/>
        <v>#N/A</v>
      </c>
      <c r="AN397" t="e">
        <f t="shared" si="204"/>
        <v>#N/A</v>
      </c>
      <c r="AO397" t="e">
        <f t="shared" si="205"/>
        <v>#N/A</v>
      </c>
      <c r="AP397" t="e">
        <f t="shared" si="206"/>
        <v>#N/A</v>
      </c>
      <c r="AQ397" t="str">
        <f t="shared" si="207"/>
        <v>n/a</v>
      </c>
      <c r="AR397" t="e">
        <f>+INDEX([1]DETALLE!$AK$2:$AK$841,MATCH(B397,[1]DETALLE!$A$2:$A$841,0))</f>
        <v>#N/A</v>
      </c>
      <c r="AS397" t="str">
        <f>CONCATENATE(B397)</f>
        <v>0BG0974960</v>
      </c>
      <c r="AT397" s="2" t="str">
        <f>IF(IFERROR(VLOOKUP(AS397,[1]Hoja2!$C$1:$AM$841,37,FALSE),"n/a")&lt;&gt;"n/a","a","n/a")</f>
        <v>n/a</v>
      </c>
      <c r="AU397" s="8">
        <f t="shared" si="201"/>
        <v>3</v>
      </c>
      <c r="AV397" t="e">
        <f>VLOOKUP(B397,[1]Hoja2!$C$2:$AO$762,39,FALSE)</f>
        <v>#N/A</v>
      </c>
      <c r="AW397" t="e">
        <f>IF(AU397=AV397,VLOOKUP(B397,[1]Hoja2!$C$2:$AO$762,37,FALSE),IF(AV397&lt;2,VLOOKUP(B397,[1]Hoja2!$C$2:$AO$762,37,FALSE)))</f>
        <v>#N/A</v>
      </c>
      <c r="AX397" t="str">
        <f>B397 &amp; COUNTIF(B$2:B397, B397)</f>
        <v>0BG09749601</v>
      </c>
      <c r="AY397" t="e">
        <f>VLOOKUP(AX397,[1]Hoja2!$B$2:$AO$762,38,FALSE)</f>
        <v>#N/A</v>
      </c>
      <c r="AZ397" s="9" t="e">
        <f t="shared" si="212"/>
        <v>#N/A</v>
      </c>
    </row>
    <row r="398" spans="1:55" hidden="1" x14ac:dyDescent="0.25">
      <c r="A398">
        <v>69528</v>
      </c>
      <c r="B398" t="s">
        <v>799</v>
      </c>
      <c r="C398">
        <v>2019</v>
      </c>
      <c r="D398" t="s">
        <v>37</v>
      </c>
      <c r="E398" t="s">
        <v>38</v>
      </c>
      <c r="F398">
        <v>5</v>
      </c>
      <c r="G398" t="s">
        <v>44</v>
      </c>
      <c r="H398">
        <v>0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S398" t="s">
        <v>33</v>
      </c>
      <c r="T398" t="s">
        <v>33</v>
      </c>
      <c r="V398" t="s">
        <v>34</v>
      </c>
      <c r="W398" t="s">
        <v>50</v>
      </c>
      <c r="X398">
        <v>2019</v>
      </c>
      <c r="Y398" t="s">
        <v>37</v>
      </c>
      <c r="Z398" t="s">
        <v>38</v>
      </c>
      <c r="AA398">
        <v>5</v>
      </c>
      <c r="AB398" t="s">
        <v>33</v>
      </c>
      <c r="AC398">
        <v>28</v>
      </c>
      <c r="AD398">
        <v>0</v>
      </c>
      <c r="AE398">
        <v>0</v>
      </c>
      <c r="AF398">
        <v>0</v>
      </c>
      <c r="AG398" s="2" t="str">
        <f>IFERROR(VLOOKUP(B398,[1]Hoja2!$C$1:$AM$841,37,FALSE),"n/a")</f>
        <v>n/a</v>
      </c>
      <c r="AH398" s="10" t="e">
        <f>VLOOKUP(AX398,[1]Hoja2!$B$2:$AO$762,17,FALSE)</f>
        <v>#N/A</v>
      </c>
      <c r="AI398" s="10" t="e">
        <f>VLOOKUP(AX398,[1]Hoja2!$B$2:$AO$762,23,FALSE)</f>
        <v>#N/A</v>
      </c>
      <c r="AJ398" s="10" t="e">
        <f>VLOOKUP(AX398,[1]Hoja2!$B$2:$AO$762,28,FALSE)</f>
        <v>#N/A</v>
      </c>
      <c r="AK398" s="10" t="e">
        <f>VLOOKUP(AX398,[1]Hoja2!$B$2:$AO$762,19,FALSE)</f>
        <v>#N/A</v>
      </c>
      <c r="AL398" t="e">
        <f t="shared" si="202"/>
        <v>#N/A</v>
      </c>
      <c r="AM398" t="e">
        <f t="shared" si="203"/>
        <v>#N/A</v>
      </c>
      <c r="AN398" t="e">
        <f t="shared" si="204"/>
        <v>#N/A</v>
      </c>
      <c r="AO398" t="e">
        <f t="shared" si="205"/>
        <v>#N/A</v>
      </c>
      <c r="AP398" t="e">
        <f t="shared" si="206"/>
        <v>#N/A</v>
      </c>
      <c r="AQ398" t="str">
        <f t="shared" si="207"/>
        <v>n/a</v>
      </c>
      <c r="AR398" t="e">
        <f>+INDEX([1]DETALLE!$AK$2:$AK$841,MATCH(B398,[1]DETALLE!$A$2:$A$841,0))</f>
        <v>#N/A</v>
      </c>
      <c r="AS398" t="str">
        <f>CONCATENATE(B398)</f>
        <v>09HB331981</v>
      </c>
      <c r="AT398" s="2" t="str">
        <f>IF(IFERROR(VLOOKUP(AS398,[1]Hoja2!$C$1:$AM$841,37,FALSE),"n/a")&lt;&gt;"n/a","a","n/a")</f>
        <v>n/a</v>
      </c>
      <c r="AU398" s="8">
        <f t="shared" si="201"/>
        <v>2</v>
      </c>
      <c r="AV398" t="e">
        <f>VLOOKUP(B398,[1]Hoja2!$C$2:$AO$762,39,FALSE)</f>
        <v>#N/A</v>
      </c>
      <c r="AW398" t="e">
        <f>IF(AU398=AV398,VLOOKUP(B398,[1]Hoja2!$C$2:$AO$762,37,FALSE),IF(AV398&lt;2,VLOOKUP(B398,[1]Hoja2!$C$2:$AO$762,37,FALSE)))</f>
        <v>#N/A</v>
      </c>
      <c r="AX398" t="str">
        <f>B398 &amp; COUNTIF(B$2:B398, B398)</f>
        <v>09HB3319811</v>
      </c>
      <c r="AY398" t="e">
        <f>VLOOKUP(AX398,[1]Hoja2!$B$2:$AO$762,38,FALSE)</f>
        <v>#N/A</v>
      </c>
      <c r="AZ398" s="9" t="e">
        <f t="shared" si="212"/>
        <v>#N/A</v>
      </c>
    </row>
    <row r="399" spans="1:55" x14ac:dyDescent="0.25">
      <c r="A399">
        <v>69529</v>
      </c>
      <c r="B399" t="s">
        <v>212</v>
      </c>
      <c r="C399">
        <v>2019</v>
      </c>
      <c r="D399" t="s">
        <v>37</v>
      </c>
      <c r="E399" t="s">
        <v>38</v>
      </c>
      <c r="F399">
        <v>5</v>
      </c>
      <c r="G399" t="s">
        <v>40</v>
      </c>
      <c r="H399">
        <v>0.61666670000000001</v>
      </c>
      <c r="I399" t="s">
        <v>54</v>
      </c>
      <c r="J399">
        <v>803</v>
      </c>
      <c r="K399">
        <v>1573</v>
      </c>
      <c r="L399">
        <v>0.2</v>
      </c>
      <c r="M399">
        <v>0.6</v>
      </c>
      <c r="N399">
        <v>0.8</v>
      </c>
      <c r="O399">
        <v>1.05</v>
      </c>
      <c r="P399">
        <v>1.1000000000000001</v>
      </c>
      <c r="Q399">
        <v>1.1499999999999999</v>
      </c>
      <c r="R399" t="s">
        <v>46</v>
      </c>
      <c r="S399">
        <v>4</v>
      </c>
      <c r="T399">
        <v>6</v>
      </c>
      <c r="U399" t="s">
        <v>47</v>
      </c>
      <c r="V399" t="s">
        <v>54</v>
      </c>
      <c r="W399" t="s">
        <v>67</v>
      </c>
      <c r="X399">
        <v>2019</v>
      </c>
      <c r="Y399" t="s">
        <v>37</v>
      </c>
      <c r="Z399" t="s">
        <v>38</v>
      </c>
      <c r="AA399">
        <v>8</v>
      </c>
      <c r="AB399">
        <v>0</v>
      </c>
      <c r="AC399">
        <v>2</v>
      </c>
      <c r="AD399">
        <v>0.2</v>
      </c>
      <c r="AE399">
        <v>0.154166675</v>
      </c>
      <c r="AF399">
        <v>314.60000000000002</v>
      </c>
      <c r="AG399" s="2">
        <f>IFERROR(VLOOKUP(B399,[1]Hoja2!$C$1:$AM$841,37,FALSE),"n/a")</f>
        <v>0</v>
      </c>
      <c r="AH399" s="10">
        <f>VLOOKUP(AX399,[1]Hoja2!$B$2:$AO$762,17,FALSE)</f>
        <v>29</v>
      </c>
      <c r="AI399" s="10">
        <f>VLOOKUP(AX399,[1]Hoja2!$B$2:$AO$762,23,FALSE)</f>
        <v>1.05</v>
      </c>
      <c r="AJ399" s="10">
        <f>VLOOKUP(AX399,[1]Hoja2!$B$2:$AO$762,28,FALSE)</f>
        <v>0.43</v>
      </c>
      <c r="AK399" s="10" t="str">
        <f>VLOOKUP(AX399,[1]Hoja2!$B$2:$AO$762,19,FALSE)</f>
        <v>Entry Production Color Low/Mid</v>
      </c>
      <c r="AL399">
        <f t="shared" si="202"/>
        <v>0</v>
      </c>
      <c r="AM399">
        <f t="shared" si="203"/>
        <v>0</v>
      </c>
      <c r="AN399">
        <f t="shared" si="204"/>
        <v>0</v>
      </c>
      <c r="AO399">
        <f t="shared" si="205"/>
        <v>0</v>
      </c>
      <c r="AP399">
        <f t="shared" si="206"/>
        <v>1</v>
      </c>
      <c r="AQ399">
        <f t="shared" si="207"/>
        <v>0</v>
      </c>
      <c r="AR399">
        <f>+INDEX([1]Hoja2!$AM$2:$AM$841,MATCH(B399,[1]Hoja2!$C$2:$C$841,0))</f>
        <v>0</v>
      </c>
      <c r="AS399" t="str">
        <f t="shared" si="208"/>
        <v>0E2B6585115</v>
      </c>
      <c r="AT399" s="2">
        <f>IFERROR(VLOOKUP(AS399,[1]Hoja2!$A$1:$AM$841,38,FALSE),"n/a")</f>
        <v>0</v>
      </c>
      <c r="AU399" s="8">
        <f t="shared" si="201"/>
        <v>2</v>
      </c>
      <c r="AV399">
        <f>VLOOKUP(B399,[1]Hoja2!$C$2:$AO$762,39,FALSE)</f>
        <v>2</v>
      </c>
      <c r="AW399">
        <f>IF(AU399=AV399,VLOOKUP(B399,[1]Hoja2!$C$2:$AO$762,37,FALSE),IF(AV399&lt;2,VLOOKUP(B399,[1]Hoja2!$C$2:$AO$762,37,FALSE)))</f>
        <v>0</v>
      </c>
      <c r="AX399" t="str">
        <f>B399 &amp; COUNTIF(B$2:B399, B399)</f>
        <v>0E2B6585112</v>
      </c>
      <c r="AY399" s="10">
        <f>VLOOKUP(AX399,[1]Hoja2!$B$2:$AO$762,38,FALSE)</f>
        <v>1651.6500000000003</v>
      </c>
      <c r="AZ399" s="9">
        <f t="shared" si="212"/>
        <v>0</v>
      </c>
      <c r="BA399">
        <f>IF(Q399="NA",2,IF(OR(G399="INSTALACION NUEVA",G399="Mantenimiento preventivo"),3,IF(AND(AC399&lt;AH399,AL399&lt;&gt;1),4,IF(AY399&gt;AF399,1,0))))</f>
        <v>4</v>
      </c>
      <c r="BB399">
        <f>AE399-AJ399</f>
        <v>-0.27583332500000002</v>
      </c>
      <c r="BC399">
        <f>+_xlfn.IFS(Q399="NA",2,OR(G399="INSTALACION NUEVA",G399="Mantenimiento preventivo"),3,AND(AC399&lt;AH399,AL399&lt;&gt;1),4,AY399&gt;AF399,1,TRUE,0)</f>
        <v>4</v>
      </c>
    </row>
    <row r="400" spans="1:55" hidden="1" x14ac:dyDescent="0.25">
      <c r="A400">
        <v>69530</v>
      </c>
      <c r="B400" t="s">
        <v>800</v>
      </c>
      <c r="C400">
        <v>2019</v>
      </c>
      <c r="D400" t="s">
        <v>37</v>
      </c>
      <c r="E400" t="s">
        <v>38</v>
      </c>
      <c r="F400">
        <v>5</v>
      </c>
      <c r="G400" t="s">
        <v>44</v>
      </c>
      <c r="H400">
        <v>0</v>
      </c>
      <c r="I400" t="s">
        <v>34</v>
      </c>
      <c r="J400">
        <v>468</v>
      </c>
      <c r="K400">
        <v>715</v>
      </c>
      <c r="L400">
        <v>0</v>
      </c>
      <c r="M400">
        <v>0</v>
      </c>
      <c r="N400">
        <v>0</v>
      </c>
      <c r="O400">
        <v>0.6</v>
      </c>
      <c r="P400">
        <v>0.8</v>
      </c>
      <c r="Q400">
        <v>1.05</v>
      </c>
      <c r="R400" t="s">
        <v>46</v>
      </c>
      <c r="S400">
        <v>5</v>
      </c>
      <c r="T400">
        <v>9</v>
      </c>
      <c r="U400" t="s">
        <v>47</v>
      </c>
      <c r="V400" t="s">
        <v>34</v>
      </c>
      <c r="W400" t="s">
        <v>50</v>
      </c>
      <c r="X400">
        <v>2019</v>
      </c>
      <c r="Y400" t="s">
        <v>37</v>
      </c>
      <c r="Z400" t="s">
        <v>38</v>
      </c>
      <c r="AA400">
        <v>5</v>
      </c>
      <c r="AB400">
        <v>1</v>
      </c>
      <c r="AC400">
        <v>21</v>
      </c>
      <c r="AD400">
        <v>0</v>
      </c>
      <c r="AE400">
        <v>0</v>
      </c>
      <c r="AF400">
        <v>0</v>
      </c>
      <c r="AG400" s="2" t="str">
        <f>IFERROR(VLOOKUP(B400,[1]Hoja2!$C$1:$AM$841,37,FALSE),"n/a")</f>
        <v>n/a</v>
      </c>
      <c r="AH400" s="10" t="e">
        <f>VLOOKUP(AX400,[1]Hoja2!$B$2:$AO$762,17,FALSE)</f>
        <v>#N/A</v>
      </c>
      <c r="AI400" s="10" t="e">
        <f>VLOOKUP(AX400,[1]Hoja2!$B$2:$AO$762,23,FALSE)</f>
        <v>#N/A</v>
      </c>
      <c r="AJ400" s="10" t="e">
        <f>VLOOKUP(AX400,[1]Hoja2!$B$2:$AO$762,28,FALSE)</f>
        <v>#N/A</v>
      </c>
      <c r="AK400" s="10" t="e">
        <f>VLOOKUP(AX400,[1]Hoja2!$B$2:$AO$762,19,FALSE)</f>
        <v>#N/A</v>
      </c>
      <c r="AL400" t="e">
        <f t="shared" si="202"/>
        <v>#N/A</v>
      </c>
      <c r="AM400" t="e">
        <f t="shared" si="203"/>
        <v>#N/A</v>
      </c>
      <c r="AN400" t="e">
        <f t="shared" si="204"/>
        <v>#N/A</v>
      </c>
      <c r="AO400" t="e">
        <f t="shared" si="205"/>
        <v>#N/A</v>
      </c>
      <c r="AP400" t="e">
        <f t="shared" si="206"/>
        <v>#N/A</v>
      </c>
      <c r="AQ400" t="str">
        <f t="shared" si="207"/>
        <v>n/a</v>
      </c>
      <c r="AR400" t="e">
        <f>+INDEX([1]DETALLE!$AK$2:$AK$841,MATCH(B400,[1]DETALLE!$A$2:$A$841,0))</f>
        <v>#N/A</v>
      </c>
      <c r="AS400" t="str">
        <f>CONCATENATE(B400)</f>
        <v>09HB331980</v>
      </c>
      <c r="AT400" s="2" t="str">
        <f>IF(IFERROR(VLOOKUP(AS400,[1]Hoja2!$C$1:$AM$841,37,FALSE),"n/a")&lt;&gt;"n/a","a","n/a")</f>
        <v>n/a</v>
      </c>
      <c r="AU400" s="8">
        <f t="shared" si="201"/>
        <v>2</v>
      </c>
      <c r="AV400" t="e">
        <f>VLOOKUP(B400,[1]Hoja2!$C$2:$AO$762,39,FALSE)</f>
        <v>#N/A</v>
      </c>
      <c r="AW400" t="e">
        <f>IF(AU400=AV400,VLOOKUP(B400,[1]Hoja2!$C$2:$AO$762,37,FALSE),IF(AV400&lt;2,VLOOKUP(B400,[1]Hoja2!$C$2:$AO$762,37,FALSE)))</f>
        <v>#N/A</v>
      </c>
      <c r="AX400" t="str">
        <f>B400 &amp; COUNTIF(B$2:B400, B400)</f>
        <v>09HB3319801</v>
      </c>
      <c r="AY400" t="e">
        <f>VLOOKUP(AX400,[1]Hoja2!$B$2:$AO$762,38,FALSE)</f>
        <v>#N/A</v>
      </c>
      <c r="AZ400" s="9" t="e">
        <f t="shared" si="212"/>
        <v>#N/A</v>
      </c>
    </row>
    <row r="401" spans="1:55" hidden="1" x14ac:dyDescent="0.25">
      <c r="A401">
        <v>69533</v>
      </c>
      <c r="B401" t="s">
        <v>743</v>
      </c>
      <c r="C401">
        <v>2019</v>
      </c>
      <c r="D401" t="s">
        <v>37</v>
      </c>
      <c r="E401" t="s">
        <v>38</v>
      </c>
      <c r="F401">
        <v>5</v>
      </c>
      <c r="G401" t="s">
        <v>40</v>
      </c>
      <c r="H401">
        <v>1.4</v>
      </c>
      <c r="I401" t="s">
        <v>34</v>
      </c>
      <c r="J401">
        <v>468</v>
      </c>
      <c r="K401">
        <v>715</v>
      </c>
      <c r="L401">
        <v>0</v>
      </c>
      <c r="M401">
        <v>0</v>
      </c>
      <c r="N401">
        <v>0</v>
      </c>
      <c r="O401">
        <v>0.6</v>
      </c>
      <c r="P401">
        <v>0.8</v>
      </c>
      <c r="Q401">
        <v>1.05</v>
      </c>
      <c r="R401" t="s">
        <v>420</v>
      </c>
      <c r="S401">
        <v>5</v>
      </c>
      <c r="T401">
        <v>9</v>
      </c>
      <c r="U401" t="s">
        <v>47</v>
      </c>
      <c r="V401" t="s">
        <v>34</v>
      </c>
      <c r="W401" t="s">
        <v>683</v>
      </c>
      <c r="X401">
        <v>2019</v>
      </c>
      <c r="Y401" t="s">
        <v>37</v>
      </c>
      <c r="Z401" t="s">
        <v>38</v>
      </c>
      <c r="AA401">
        <v>5</v>
      </c>
      <c r="AB401">
        <v>0</v>
      </c>
      <c r="AC401">
        <v>1</v>
      </c>
      <c r="AD401">
        <v>0</v>
      </c>
      <c r="AE401">
        <v>0.28000000000000003</v>
      </c>
      <c r="AF401">
        <v>0</v>
      </c>
      <c r="AG401" s="2" t="str">
        <f>IFERROR(VLOOKUP(B401,[1]Hoja2!$C$1:$AM$841,37,FALSE),"n/a")</f>
        <v>n/a</v>
      </c>
      <c r="AH401" s="10" t="e">
        <f>VLOOKUP(AX401,[1]Hoja2!$B$2:$AO$762,17,FALSE)</f>
        <v>#N/A</v>
      </c>
      <c r="AI401" s="10" t="e">
        <f>VLOOKUP(AX401,[1]Hoja2!$B$2:$AO$762,23,FALSE)</f>
        <v>#N/A</v>
      </c>
      <c r="AJ401" s="10" t="e">
        <f>VLOOKUP(AX401,[1]Hoja2!$B$2:$AO$762,28,FALSE)</f>
        <v>#N/A</v>
      </c>
      <c r="AK401" s="10" t="e">
        <f>VLOOKUP(AX401,[1]Hoja2!$B$2:$AO$762,19,FALSE)</f>
        <v>#N/A</v>
      </c>
      <c r="AL401" t="e">
        <f t="shared" si="202"/>
        <v>#N/A</v>
      </c>
      <c r="AM401" t="e">
        <f t="shared" si="203"/>
        <v>#N/A</v>
      </c>
      <c r="AN401" t="e">
        <f t="shared" si="204"/>
        <v>#N/A</v>
      </c>
      <c r="AO401" t="e">
        <f t="shared" si="205"/>
        <v>#N/A</v>
      </c>
      <c r="AP401" t="e">
        <f t="shared" si="206"/>
        <v>#N/A</v>
      </c>
      <c r="AQ401" t="str">
        <f t="shared" si="207"/>
        <v>n/a</v>
      </c>
      <c r="AR401">
        <f>+INDEX([1]DETALLE!$AK$2:$AK$841,MATCH(B401,[1]DETALLE!$A$2:$A$841,0))</f>
        <v>2288</v>
      </c>
      <c r="AS401" t="str">
        <f>CONCATENATE(B401)</f>
        <v>09HB331671</v>
      </c>
      <c r="AT401" s="2" t="str">
        <f>IF(IFERROR(VLOOKUP(AS401,[1]Hoja2!$C$1:$AM$841,37,FALSE),"n/a")&lt;&gt;"n/a","a","n/a")</f>
        <v>n/a</v>
      </c>
      <c r="AU401" s="8">
        <f t="shared" si="201"/>
        <v>2</v>
      </c>
      <c r="AV401" t="e">
        <f>VLOOKUP(B401,[1]Hoja2!$C$2:$AO$762,39,FALSE)</f>
        <v>#N/A</v>
      </c>
      <c r="AW401" t="e">
        <f>IF(AU401=AV401,VLOOKUP(B401,[1]Hoja2!$C$2:$AO$762,37,FALSE),IF(AV401&lt;2,VLOOKUP(B401,[1]Hoja2!$C$2:$AO$762,37,FALSE)))</f>
        <v>#N/A</v>
      </c>
      <c r="AX401" t="str">
        <f>B401 &amp; COUNTIF(B$2:B401, B401)</f>
        <v>09HB3316712</v>
      </c>
      <c r="AY401" t="e">
        <f>VLOOKUP(AX401,[1]Hoja2!$B$2:$AO$762,38,FALSE)</f>
        <v>#N/A</v>
      </c>
      <c r="AZ401" s="9" t="e">
        <f t="shared" si="212"/>
        <v>#N/A</v>
      </c>
    </row>
    <row r="402" spans="1:55" hidden="1" x14ac:dyDescent="0.25">
      <c r="A402">
        <v>69535</v>
      </c>
      <c r="B402" t="s">
        <v>801</v>
      </c>
      <c r="C402">
        <v>2019</v>
      </c>
      <c r="D402" t="s">
        <v>37</v>
      </c>
      <c r="E402" t="s">
        <v>38</v>
      </c>
      <c r="F402">
        <v>5</v>
      </c>
      <c r="G402" t="s">
        <v>44</v>
      </c>
      <c r="H402">
        <v>0</v>
      </c>
      <c r="I402" t="s">
        <v>116</v>
      </c>
      <c r="J402">
        <v>655</v>
      </c>
      <c r="K402">
        <v>1365</v>
      </c>
      <c r="L402">
        <v>0</v>
      </c>
      <c r="M402">
        <v>0</v>
      </c>
      <c r="N402">
        <v>0.6</v>
      </c>
      <c r="O402">
        <v>0.8</v>
      </c>
      <c r="P402">
        <v>1.05</v>
      </c>
      <c r="Q402">
        <v>1.1000000000000001</v>
      </c>
      <c r="R402" t="s">
        <v>46</v>
      </c>
      <c r="S402">
        <v>5</v>
      </c>
      <c r="T402">
        <v>9</v>
      </c>
      <c r="U402" t="s">
        <v>47</v>
      </c>
      <c r="V402" t="s">
        <v>45</v>
      </c>
      <c r="W402" t="s">
        <v>50</v>
      </c>
      <c r="X402">
        <v>2019</v>
      </c>
      <c r="Y402" t="s">
        <v>37</v>
      </c>
      <c r="Z402" t="s">
        <v>38</v>
      </c>
      <c r="AA402">
        <v>5</v>
      </c>
      <c r="AB402">
        <v>1</v>
      </c>
      <c r="AC402">
        <v>14</v>
      </c>
      <c r="AD402">
        <v>0</v>
      </c>
      <c r="AE402">
        <v>0</v>
      </c>
      <c r="AF402">
        <v>0</v>
      </c>
      <c r="AG402" s="2" t="str">
        <f>IFERROR(VLOOKUP(B402,[1]Hoja2!$C$1:$AM$841,37,FALSE),"n/a")</f>
        <v>n/a</v>
      </c>
      <c r="AH402" s="10" t="e">
        <f>VLOOKUP(AX402,[1]Hoja2!$B$2:$AO$762,17,FALSE)</f>
        <v>#N/A</v>
      </c>
      <c r="AI402" s="10" t="e">
        <f>VLOOKUP(AX402,[1]Hoja2!$B$2:$AO$762,23,FALSE)</f>
        <v>#N/A</v>
      </c>
      <c r="AJ402" s="10" t="e">
        <f>VLOOKUP(AX402,[1]Hoja2!$B$2:$AO$762,28,FALSE)</f>
        <v>#N/A</v>
      </c>
      <c r="AK402" s="10" t="e">
        <f>VLOOKUP(AX402,[1]Hoja2!$B$2:$AO$762,19,FALSE)</f>
        <v>#N/A</v>
      </c>
      <c r="AL402" t="e">
        <f t="shared" si="202"/>
        <v>#N/A</v>
      </c>
      <c r="AM402" t="e">
        <f t="shared" si="203"/>
        <v>#N/A</v>
      </c>
      <c r="AN402" t="e">
        <f t="shared" si="204"/>
        <v>#N/A</v>
      </c>
      <c r="AO402" t="e">
        <f t="shared" si="205"/>
        <v>#N/A</v>
      </c>
      <c r="AP402" t="e">
        <f t="shared" si="206"/>
        <v>#N/A</v>
      </c>
      <c r="AQ402" t="str">
        <f t="shared" si="207"/>
        <v>n/a</v>
      </c>
      <c r="AR402" t="e">
        <f>+INDEX([1]DETALLE!$AK$2:$AK$841,MATCH(B402,[1]DETALLE!$A$2:$A$841,0))</f>
        <v>#N/A</v>
      </c>
      <c r="AS402" t="str">
        <f>CONCATENATE(B402)</f>
        <v>0Y4X847324</v>
      </c>
      <c r="AT402" s="2" t="str">
        <f>IF(IFERROR(VLOOKUP(AS402,[1]Hoja2!$C$1:$AM$841,37,FALSE),"n/a")&lt;&gt;"n/a","a","n/a")</f>
        <v>n/a</v>
      </c>
      <c r="AU402" s="8">
        <f t="shared" si="201"/>
        <v>2</v>
      </c>
      <c r="AV402" t="e">
        <f>VLOOKUP(B402,[1]Hoja2!$C$2:$AO$762,39,FALSE)</f>
        <v>#N/A</v>
      </c>
      <c r="AW402" t="e">
        <f>IF(AU402=AV402,VLOOKUP(B402,[1]Hoja2!$C$2:$AO$762,37,FALSE),IF(AV402&lt;2,VLOOKUP(B402,[1]Hoja2!$C$2:$AO$762,37,FALSE)))</f>
        <v>#N/A</v>
      </c>
      <c r="AX402" t="str">
        <f>B402 &amp; COUNTIF(B$2:B402, B402)</f>
        <v>0Y4X8473241</v>
      </c>
      <c r="AY402" t="e">
        <f>VLOOKUP(AX402,[1]Hoja2!$B$2:$AO$762,38,FALSE)</f>
        <v>#N/A</v>
      </c>
      <c r="AZ402" s="9" t="e">
        <f t="shared" si="212"/>
        <v>#N/A</v>
      </c>
    </row>
    <row r="403" spans="1:55" x14ac:dyDescent="0.25">
      <c r="A403">
        <v>69537</v>
      </c>
      <c r="B403" t="s">
        <v>276</v>
      </c>
      <c r="C403">
        <v>2019</v>
      </c>
      <c r="D403" t="s">
        <v>37</v>
      </c>
      <c r="E403" t="s">
        <v>38</v>
      </c>
      <c r="F403">
        <v>5</v>
      </c>
      <c r="G403" t="s">
        <v>40</v>
      </c>
      <c r="H403">
        <v>2.2999999999999998</v>
      </c>
      <c r="I403" t="s">
        <v>91</v>
      </c>
      <c r="J403">
        <v>803</v>
      </c>
      <c r="K403">
        <v>1573</v>
      </c>
      <c r="L403">
        <v>0.2</v>
      </c>
      <c r="M403">
        <v>0.6</v>
      </c>
      <c r="N403">
        <v>0.8</v>
      </c>
      <c r="O403">
        <v>1.05</v>
      </c>
      <c r="P403">
        <v>1.1000000000000001</v>
      </c>
      <c r="Q403">
        <v>1.1499999999999999</v>
      </c>
      <c r="R403" t="s">
        <v>46</v>
      </c>
      <c r="S403">
        <v>4</v>
      </c>
      <c r="T403">
        <v>6</v>
      </c>
      <c r="U403" t="s">
        <v>47</v>
      </c>
      <c r="V403" t="s">
        <v>91</v>
      </c>
      <c r="W403" t="s">
        <v>59</v>
      </c>
      <c r="X403">
        <v>2019</v>
      </c>
      <c r="Y403" t="s">
        <v>37</v>
      </c>
      <c r="Z403" t="s">
        <v>38</v>
      </c>
      <c r="AA403">
        <v>17</v>
      </c>
      <c r="AB403">
        <v>0</v>
      </c>
      <c r="AC403">
        <v>231</v>
      </c>
      <c r="AD403">
        <v>1.1499999999999999</v>
      </c>
      <c r="AE403">
        <v>0.57499999999999996</v>
      </c>
      <c r="AF403">
        <v>1808.95</v>
      </c>
      <c r="AG403" s="2">
        <f>IFERROR(VLOOKUP(B403,[1]Hoja2!$C$1:$AM$841,37,FALSE),"n/a")</f>
        <v>1808.95</v>
      </c>
      <c r="AH403" s="10">
        <f>VLOOKUP(AX403,[1]Hoja2!$B$2:$AO$762,17,FALSE)</f>
        <v>232</v>
      </c>
      <c r="AI403" s="10">
        <f>VLOOKUP(AX403,[1]Hoja2!$B$2:$AO$762,23,FALSE)</f>
        <v>1.1499999999999999</v>
      </c>
      <c r="AJ403" s="10">
        <f>VLOOKUP(AX403,[1]Hoja2!$B$2:$AO$762,28,FALSE)</f>
        <v>0.71250000000000002</v>
      </c>
      <c r="AK403" s="10" t="str">
        <f>VLOOKUP(AX403,[1]Hoja2!$B$2:$AO$762,19,FALSE)</f>
        <v>WF Mono Systems and Legacy Color</v>
      </c>
      <c r="AL403">
        <f t="shared" si="202"/>
        <v>1</v>
      </c>
      <c r="AM403">
        <f t="shared" si="203"/>
        <v>0</v>
      </c>
      <c r="AN403">
        <f t="shared" si="204"/>
        <v>1</v>
      </c>
      <c r="AO403">
        <f t="shared" si="205"/>
        <v>0</v>
      </c>
      <c r="AP403">
        <f t="shared" si="206"/>
        <v>1</v>
      </c>
      <c r="AQ403">
        <f t="shared" si="207"/>
        <v>0</v>
      </c>
      <c r="AR403">
        <f>+INDEX([1]Hoja2!$AM$2:$AM$841,MATCH(B403,[1]Hoja2!$C$2:$C$841,0))</f>
        <v>1808.95</v>
      </c>
      <c r="AS403" t="str">
        <f t="shared" si="208"/>
        <v>0AGC4310935</v>
      </c>
      <c r="AT403" s="2">
        <f>IFERROR(VLOOKUP(AS403,[1]Hoja2!$A$1:$AM$841,38,FALSE),"n/a")</f>
        <v>0</v>
      </c>
      <c r="AU403" s="8">
        <f t="shared" si="201"/>
        <v>1</v>
      </c>
      <c r="AV403">
        <f>VLOOKUP(B403,[1]Hoja2!$C$2:$AO$762,39,FALSE)</f>
        <v>1</v>
      </c>
      <c r="AW403">
        <f>IF(AU403=AV403,VLOOKUP(B403,[1]Hoja2!$C$2:$AO$762,37,FALSE),IF(AV403&lt;2,VLOOKUP(B403,[1]Hoja2!$C$2:$AO$762,37,FALSE)))</f>
        <v>1808.95</v>
      </c>
      <c r="AX403" t="str">
        <f>B403 &amp; COUNTIF(B$2:B403, B403)</f>
        <v>0AGC4310931</v>
      </c>
      <c r="AY403" s="10">
        <f>VLOOKUP(AX403,[1]Hoja2!$B$2:$AO$762,38,FALSE)</f>
        <v>1808.95</v>
      </c>
      <c r="AZ403" s="9">
        <f t="shared" si="212"/>
        <v>0</v>
      </c>
      <c r="BA403">
        <f t="shared" ref="BA403:BA404" si="213">IF(Q403="NA",2,IF(OR(G403="INSTALACION NUEVA",G403="Mantenimiento preventivo"),3,IF(AND(AC403&lt;AH403,AL403&lt;&gt;1),4,IF(AY403&gt;AF403,1,0))))</f>
        <v>0</v>
      </c>
      <c r="BB403">
        <f t="shared" ref="BB403:BB404" si="214">AE403-AJ403</f>
        <v>-0.13750000000000007</v>
      </c>
      <c r="BC403">
        <f t="shared" ref="BC403:BC404" si="215">+_xlfn.IFS(Q403="NA",2,OR(G403="INSTALACION NUEVA",G403="Mantenimiento preventivo"),3,AND(AC403&lt;AH403,AL403&lt;&gt;1),4,AY403&gt;AF403,1,TRUE,0)</f>
        <v>0</v>
      </c>
    </row>
    <row r="404" spans="1:55" x14ac:dyDescent="0.25">
      <c r="A404">
        <v>69538</v>
      </c>
      <c r="B404" t="s">
        <v>309</v>
      </c>
      <c r="C404">
        <v>2019</v>
      </c>
      <c r="D404" t="s">
        <v>37</v>
      </c>
      <c r="E404" t="s">
        <v>38</v>
      </c>
      <c r="F404">
        <v>5</v>
      </c>
      <c r="G404" t="s">
        <v>40</v>
      </c>
      <c r="H404">
        <v>0.81666669999999997</v>
      </c>
      <c r="I404" t="s">
        <v>58</v>
      </c>
      <c r="J404">
        <v>655</v>
      </c>
      <c r="K404">
        <v>1365</v>
      </c>
      <c r="L404">
        <v>0</v>
      </c>
      <c r="M404">
        <v>0</v>
      </c>
      <c r="N404">
        <v>0.6</v>
      </c>
      <c r="O404">
        <v>0.8</v>
      </c>
      <c r="P404">
        <v>1.05</v>
      </c>
      <c r="Q404">
        <v>1.1000000000000001</v>
      </c>
      <c r="R404" t="s">
        <v>46</v>
      </c>
      <c r="S404">
        <v>5</v>
      </c>
      <c r="T404">
        <v>9</v>
      </c>
      <c r="U404" t="s">
        <v>47</v>
      </c>
      <c r="V404" t="s">
        <v>58</v>
      </c>
      <c r="W404" t="s">
        <v>55</v>
      </c>
      <c r="X404">
        <v>2019</v>
      </c>
      <c r="Y404" t="s">
        <v>37</v>
      </c>
      <c r="Z404" t="s">
        <v>38</v>
      </c>
      <c r="AA404">
        <v>5</v>
      </c>
      <c r="AB404">
        <v>0</v>
      </c>
      <c r="AC404">
        <v>28</v>
      </c>
      <c r="AD404">
        <v>0.8</v>
      </c>
      <c r="AE404">
        <v>0.16333333999999999</v>
      </c>
      <c r="AF404">
        <v>1092</v>
      </c>
      <c r="AG404" s="2">
        <f>IFERROR(VLOOKUP(B404,[1]Hoja2!$C$1:$AM$841,37,FALSE),"n/a")</f>
        <v>1092</v>
      </c>
      <c r="AH404" s="10">
        <f>VLOOKUP(AX404,[1]Hoja2!$B$2:$AO$762,17,FALSE)</f>
        <v>28</v>
      </c>
      <c r="AI404" s="10">
        <f>VLOOKUP(AX404,[1]Hoja2!$B$2:$AO$762,23,FALSE)</f>
        <v>0.8</v>
      </c>
      <c r="AJ404" s="10">
        <f>VLOOKUP(AX404,[1]Hoja2!$B$2:$AO$762,28,FALSE)</f>
        <v>0.28999999999999998</v>
      </c>
      <c r="AK404" s="10" t="str">
        <f>VLOOKUP(AX404,[1]Hoja2!$B$2:$AO$762,19,FALSE)</f>
        <v>Departmental Digital</v>
      </c>
      <c r="AL404">
        <f t="shared" si="202"/>
        <v>1</v>
      </c>
      <c r="AM404">
        <f t="shared" si="203"/>
        <v>1</v>
      </c>
      <c r="AN404">
        <f t="shared" si="204"/>
        <v>1</v>
      </c>
      <c r="AO404">
        <f t="shared" si="205"/>
        <v>0</v>
      </c>
      <c r="AP404">
        <f t="shared" si="206"/>
        <v>1</v>
      </c>
      <c r="AQ404">
        <f t="shared" si="207"/>
        <v>0</v>
      </c>
      <c r="AR404">
        <f>+INDEX([1]Hoja2!$AM$2:$AM$841,MATCH(B404,[1]Hoja2!$C$2:$C$841,0))</f>
        <v>1092</v>
      </c>
      <c r="AS404" t="str">
        <f t="shared" si="208"/>
        <v>0X767042055</v>
      </c>
      <c r="AT404" s="2">
        <f>IFERROR(VLOOKUP(AS404,[1]Hoja2!$A$1:$AM$841,38,FALSE),"n/a")</f>
        <v>0</v>
      </c>
      <c r="AU404" s="8">
        <f t="shared" si="201"/>
        <v>1</v>
      </c>
      <c r="AV404">
        <f>VLOOKUP(B404,[1]Hoja2!$C$2:$AO$762,39,FALSE)</f>
        <v>1</v>
      </c>
      <c r="AW404">
        <f>IF(AU404=AV404,VLOOKUP(B404,[1]Hoja2!$C$2:$AO$762,37,FALSE),IF(AV404&lt;2,VLOOKUP(B404,[1]Hoja2!$C$2:$AO$762,37,FALSE)))</f>
        <v>1092</v>
      </c>
      <c r="AX404" t="str">
        <f>B404 &amp; COUNTIF(B$2:B404, B404)</f>
        <v>0X767042051</v>
      </c>
      <c r="AY404" s="10">
        <f>VLOOKUP(AX404,[1]Hoja2!$B$2:$AO$762,38,FALSE)</f>
        <v>1092</v>
      </c>
      <c r="AZ404" s="9">
        <f t="shared" si="212"/>
        <v>0</v>
      </c>
      <c r="BA404">
        <f t="shared" si="213"/>
        <v>0</v>
      </c>
      <c r="BB404">
        <f t="shared" si="214"/>
        <v>-0.12666665999999999</v>
      </c>
      <c r="BC404">
        <f t="shared" si="215"/>
        <v>0</v>
      </c>
    </row>
    <row r="405" spans="1:55" hidden="1" x14ac:dyDescent="0.25">
      <c r="A405">
        <v>69553</v>
      </c>
      <c r="B405" t="s">
        <v>306</v>
      </c>
      <c r="C405">
        <v>2019</v>
      </c>
      <c r="D405" t="s">
        <v>37</v>
      </c>
      <c r="E405" t="s">
        <v>38</v>
      </c>
      <c r="F405">
        <v>5</v>
      </c>
      <c r="G405" t="s">
        <v>44</v>
      </c>
      <c r="H405">
        <v>0</v>
      </c>
      <c r="I405" t="s">
        <v>91</v>
      </c>
      <c r="J405">
        <v>803</v>
      </c>
      <c r="K405">
        <v>1573</v>
      </c>
      <c r="L405">
        <v>0.2</v>
      </c>
      <c r="M405">
        <v>0.6</v>
      </c>
      <c r="N405">
        <v>0.8</v>
      </c>
      <c r="O405">
        <v>1.05</v>
      </c>
      <c r="P405">
        <v>1.1000000000000001</v>
      </c>
      <c r="Q405">
        <v>1.1499999999999999</v>
      </c>
      <c r="R405" t="s">
        <v>46</v>
      </c>
      <c r="S405">
        <v>4</v>
      </c>
      <c r="T405">
        <v>6</v>
      </c>
      <c r="U405" t="s">
        <v>47</v>
      </c>
      <c r="V405" t="s">
        <v>91</v>
      </c>
      <c r="W405" t="s">
        <v>50</v>
      </c>
      <c r="X405">
        <v>2019</v>
      </c>
      <c r="Y405" t="s">
        <v>37</v>
      </c>
      <c r="Z405" t="s">
        <v>38</v>
      </c>
      <c r="AA405">
        <v>5</v>
      </c>
      <c r="AB405">
        <v>0</v>
      </c>
      <c r="AC405">
        <v>0</v>
      </c>
      <c r="AD405">
        <v>0</v>
      </c>
      <c r="AE405">
        <v>0</v>
      </c>
      <c r="AF405">
        <v>1573</v>
      </c>
      <c r="AG405" s="2">
        <f>IFERROR(VLOOKUP(B405,[1]Hoja2!$C$1:$AM$841,37,FALSE),"n/a")</f>
        <v>1730.3000000000004</v>
      </c>
      <c r="AH405" s="10" t="e">
        <f>VLOOKUP(AX405,[1]Hoja2!$B$2:$AO$762,17,FALSE)</f>
        <v>#N/A</v>
      </c>
      <c r="AI405" s="10" t="e">
        <f>VLOOKUP(AX405,[1]Hoja2!$B$2:$AO$762,23,FALSE)</f>
        <v>#N/A</v>
      </c>
      <c r="AJ405" s="10" t="e">
        <f>VLOOKUP(AX405,[1]Hoja2!$B$2:$AO$762,28,FALSE)</f>
        <v>#N/A</v>
      </c>
      <c r="AK405" s="10" t="e">
        <f>VLOOKUP(AX405,[1]Hoja2!$B$2:$AO$762,19,FALSE)</f>
        <v>#N/A</v>
      </c>
      <c r="AL405" t="e">
        <f t="shared" si="202"/>
        <v>#N/A</v>
      </c>
      <c r="AM405" t="e">
        <f t="shared" si="203"/>
        <v>#N/A</v>
      </c>
      <c r="AN405" t="e">
        <f t="shared" si="204"/>
        <v>#N/A</v>
      </c>
      <c r="AO405" t="e">
        <f t="shared" si="205"/>
        <v>#N/A</v>
      </c>
      <c r="AP405" t="e">
        <f t="shared" si="206"/>
        <v>#N/A</v>
      </c>
      <c r="AQ405">
        <f t="shared" si="207"/>
        <v>1</v>
      </c>
      <c r="AR405">
        <f>+INDEX([1]Hoja2!$AM$2:$AM$841,MATCH(B405,[1]Hoja2!$C$2:$C$841,0))</f>
        <v>1730.3000000000004</v>
      </c>
      <c r="AS405" t="str">
        <f>CONCATENATE(B405)</f>
        <v>0PW4980265</v>
      </c>
      <c r="AT405" s="2" t="s">
        <v>1007</v>
      </c>
      <c r="AU405" s="8">
        <f t="shared" si="201"/>
        <v>3</v>
      </c>
      <c r="AV405">
        <f>VLOOKUP(B405,[1]Hoja2!$C$2:$AO$762,39,FALSE)</f>
        <v>1</v>
      </c>
      <c r="AW405">
        <f>IF(AU405=AV405,VLOOKUP(B405,[1]Hoja2!$C$2:$AO$762,37,FALSE),IF(AV405&lt;2,VLOOKUP(B405,[1]Hoja2!$C$2:$AO$762,37,FALSE)))</f>
        <v>1730.3000000000004</v>
      </c>
      <c r="AX405" t="str">
        <f>B405 &amp; COUNTIF(B$2:B405, B405)</f>
        <v>0PW49802652</v>
      </c>
      <c r="AY405" t="e">
        <f>VLOOKUP(AX405,[1]Hoja2!$B$2:$AO$762,38,FALSE)</f>
        <v>#N/A</v>
      </c>
      <c r="AZ405" s="9">
        <f t="shared" si="212"/>
        <v>0</v>
      </c>
    </row>
    <row r="406" spans="1:55" x14ac:dyDescent="0.25">
      <c r="A406">
        <v>69554</v>
      </c>
      <c r="B406" t="s">
        <v>177</v>
      </c>
      <c r="C406">
        <v>2019</v>
      </c>
      <c r="D406" t="s">
        <v>37</v>
      </c>
      <c r="E406" t="s">
        <v>38</v>
      </c>
      <c r="F406">
        <v>5</v>
      </c>
      <c r="G406" t="s">
        <v>40</v>
      </c>
      <c r="H406">
        <v>1.1333329999999999</v>
      </c>
      <c r="I406" t="s">
        <v>116</v>
      </c>
      <c r="J406">
        <v>655</v>
      </c>
      <c r="K406">
        <v>1365</v>
      </c>
      <c r="L406">
        <v>0</v>
      </c>
      <c r="M406">
        <v>0</v>
      </c>
      <c r="N406">
        <v>0.6</v>
      </c>
      <c r="O406">
        <v>0.8</v>
      </c>
      <c r="P406">
        <v>1.05</v>
      </c>
      <c r="Q406">
        <v>1.1000000000000001</v>
      </c>
      <c r="R406" t="s">
        <v>46</v>
      </c>
      <c r="S406">
        <v>5</v>
      </c>
      <c r="T406">
        <v>9</v>
      </c>
      <c r="U406" t="s">
        <v>47</v>
      </c>
      <c r="V406" t="s">
        <v>58</v>
      </c>
      <c r="W406" t="s">
        <v>55</v>
      </c>
      <c r="X406">
        <v>2019</v>
      </c>
      <c r="Y406" t="s">
        <v>37</v>
      </c>
      <c r="Z406" t="s">
        <v>38</v>
      </c>
      <c r="AA406">
        <v>8</v>
      </c>
      <c r="AB406">
        <v>0</v>
      </c>
      <c r="AC406">
        <v>3</v>
      </c>
      <c r="AD406">
        <v>0</v>
      </c>
      <c r="AE406">
        <v>0.2266666</v>
      </c>
      <c r="AF406">
        <v>0</v>
      </c>
      <c r="AG406" s="2">
        <f>IFERROR(VLOOKUP(B406,[1]Hoja2!$C$1:$AM$841,37,FALSE),"n/a")</f>
        <v>0</v>
      </c>
      <c r="AH406" s="10">
        <f>VLOOKUP(AX406,[1]Hoja2!$B$2:$AO$762,17,FALSE)</f>
        <v>7</v>
      </c>
      <c r="AI406" s="10">
        <f>VLOOKUP(AX406,[1]Hoja2!$B$2:$AO$762,23,FALSE)</f>
        <v>0.6</v>
      </c>
      <c r="AJ406" s="10">
        <f>VLOOKUP(AX406,[1]Hoja2!$B$2:$AO$762,28,FALSE)</f>
        <v>0.16</v>
      </c>
      <c r="AK406" s="10" t="str">
        <f>VLOOKUP(AX406,[1]Hoja2!$B$2:$AO$762,19,FALSE)</f>
        <v>Office Digital</v>
      </c>
      <c r="AL406">
        <f t="shared" si="202"/>
        <v>0</v>
      </c>
      <c r="AM406">
        <f t="shared" si="203"/>
        <v>0</v>
      </c>
      <c r="AN406">
        <f t="shared" si="204"/>
        <v>0</v>
      </c>
      <c r="AO406">
        <f t="shared" si="205"/>
        <v>0</v>
      </c>
      <c r="AP406">
        <f t="shared" si="206"/>
        <v>1</v>
      </c>
      <c r="AQ406">
        <f t="shared" si="207"/>
        <v>0</v>
      </c>
      <c r="AR406">
        <f>+INDEX([1]Hoja2!$AM$2:$AM$841,MATCH(B406,[1]Hoja2!$C$2:$C$841,0))</f>
        <v>0</v>
      </c>
      <c r="AS406" t="str">
        <f t="shared" si="208"/>
        <v>0EX74166485</v>
      </c>
      <c r="AT406" s="2">
        <f>IFERROR(VLOOKUP(AS406,[1]Hoja2!$A$1:$AM$841,38,FALSE),"n/a")</f>
        <v>0</v>
      </c>
      <c r="AU406" s="8">
        <f t="shared" si="201"/>
        <v>2</v>
      </c>
      <c r="AV406">
        <f>VLOOKUP(B406,[1]Hoja2!$C$2:$AO$762,39,FALSE)</f>
        <v>2</v>
      </c>
      <c r="AW406">
        <f>IF(AU406=AV406,VLOOKUP(B406,[1]Hoja2!$C$2:$AO$762,37,FALSE),IF(AV406&lt;2,VLOOKUP(B406,[1]Hoja2!$C$2:$AO$762,37,FALSE)))</f>
        <v>0</v>
      </c>
      <c r="AX406" t="str">
        <f>B406 &amp; COUNTIF(B$2:B406, B406)</f>
        <v>0EX74166482</v>
      </c>
      <c r="AY406" s="10">
        <f>VLOOKUP(AX406,[1]Hoja2!$B$2:$AO$762,38,FALSE)</f>
        <v>819</v>
      </c>
      <c r="AZ406" s="9">
        <f t="shared" si="212"/>
        <v>0</v>
      </c>
      <c r="BA406">
        <f>IF(Q406="NA",2,IF(OR(G406="INSTALACION NUEVA",G406="Mantenimiento preventivo"),3,IF(AND(AC406&lt;AH406,AL406&lt;&gt;1),4,IF(AY406&gt;AF406,1,0))))</f>
        <v>4</v>
      </c>
      <c r="BB406">
        <f>AE406-AJ406</f>
        <v>6.6666599999999993E-2</v>
      </c>
      <c r="BC406">
        <f>+_xlfn.IFS(Q406="NA",2,OR(G406="INSTALACION NUEVA",G406="Mantenimiento preventivo"),3,AND(AC406&lt;AH406,AL406&lt;&gt;1),4,AY406&gt;AF406,1,TRUE,0)</f>
        <v>4</v>
      </c>
    </row>
    <row r="407" spans="1:55" hidden="1" x14ac:dyDescent="0.25">
      <c r="A407">
        <v>69560</v>
      </c>
      <c r="B407" t="s">
        <v>289</v>
      </c>
      <c r="C407">
        <v>2019</v>
      </c>
      <c r="D407" t="s">
        <v>37</v>
      </c>
      <c r="E407" t="s">
        <v>38</v>
      </c>
      <c r="F407">
        <v>5</v>
      </c>
      <c r="G407" t="s">
        <v>40</v>
      </c>
      <c r="H407">
        <v>0.48333330000000002</v>
      </c>
      <c r="I407" t="s">
        <v>54</v>
      </c>
      <c r="J407">
        <v>803</v>
      </c>
      <c r="K407">
        <v>1573</v>
      </c>
      <c r="L407">
        <v>0.2</v>
      </c>
      <c r="M407">
        <v>0.6</v>
      </c>
      <c r="N407">
        <v>0.8</v>
      </c>
      <c r="O407">
        <v>1.05</v>
      </c>
      <c r="P407">
        <v>1.1000000000000001</v>
      </c>
      <c r="Q407">
        <v>1.1499999999999999</v>
      </c>
      <c r="R407" t="s">
        <v>46</v>
      </c>
      <c r="S407">
        <v>4</v>
      </c>
      <c r="T407">
        <v>6</v>
      </c>
      <c r="U407" t="s">
        <v>47</v>
      </c>
      <c r="V407" t="s">
        <v>54</v>
      </c>
      <c r="W407" t="s">
        <v>42</v>
      </c>
      <c r="X407">
        <v>2019</v>
      </c>
      <c r="Y407" t="s">
        <v>37</v>
      </c>
      <c r="Z407" t="s">
        <v>38</v>
      </c>
      <c r="AA407">
        <v>8</v>
      </c>
      <c r="AB407">
        <v>0</v>
      </c>
      <c r="AC407">
        <v>0</v>
      </c>
      <c r="AD407">
        <v>1.1499999999999999</v>
      </c>
      <c r="AE407">
        <v>0.12083332500000001</v>
      </c>
      <c r="AF407">
        <v>1808.95</v>
      </c>
      <c r="AG407" s="2">
        <f>IFERROR(VLOOKUP(B407,[1]Hoja2!$C$1:$AM$841,37,FALSE),"n/a")</f>
        <v>1258.4000000000003</v>
      </c>
      <c r="AH407" s="10" t="e">
        <f>VLOOKUP(AX407,[1]Hoja2!$B$2:$AO$762,17,FALSE)</f>
        <v>#N/A</v>
      </c>
      <c r="AI407" s="10" t="e">
        <f>VLOOKUP(AX407,[1]Hoja2!$B$2:$AO$762,23,FALSE)</f>
        <v>#N/A</v>
      </c>
      <c r="AJ407" s="10" t="e">
        <f>VLOOKUP(AX407,[1]Hoja2!$B$2:$AO$762,28,FALSE)</f>
        <v>#N/A</v>
      </c>
      <c r="AK407" s="10" t="e">
        <f>VLOOKUP(AX407,[1]Hoja2!$B$2:$AO$762,19,FALSE)</f>
        <v>#N/A</v>
      </c>
      <c r="AL407" t="e">
        <f t="shared" si="202"/>
        <v>#N/A</v>
      </c>
      <c r="AM407" t="e">
        <f t="shared" si="203"/>
        <v>#N/A</v>
      </c>
      <c r="AN407" t="e">
        <f t="shared" si="204"/>
        <v>#N/A</v>
      </c>
      <c r="AO407" t="e">
        <f t="shared" si="205"/>
        <v>#N/A</v>
      </c>
      <c r="AP407" t="e">
        <f t="shared" si="206"/>
        <v>#N/A</v>
      </c>
      <c r="AQ407">
        <f t="shared" si="207"/>
        <v>0</v>
      </c>
      <c r="AR407">
        <f>+INDEX([1]Hoja2!$AM$2:$AM$841,MATCH(B407,[1]Hoja2!$C$2:$C$841,0))</f>
        <v>1258.4000000000003</v>
      </c>
      <c r="AS407" t="str">
        <f t="shared" si="208"/>
        <v>0E2B6473755</v>
      </c>
      <c r="AT407" s="2">
        <f>IFERROR(VLOOKUP(AS407,[1]Hoja2!$A$1:$AM$841,38,FALSE),"n/a")</f>
        <v>0</v>
      </c>
      <c r="AU407" s="8">
        <f t="shared" si="201"/>
        <v>2</v>
      </c>
      <c r="AV407">
        <f>VLOOKUP(B407,[1]Hoja2!$C$2:$AO$762,39,FALSE)</f>
        <v>1</v>
      </c>
      <c r="AW407">
        <f>IF(AU407=AV407,VLOOKUP(B407,[1]Hoja2!$C$2:$AO$762,37,FALSE),IF(AV407&lt;2,VLOOKUP(B407,[1]Hoja2!$C$2:$AO$762,37,FALSE)))</f>
        <v>1258.4000000000003</v>
      </c>
      <c r="AX407" t="str">
        <f>B407 &amp; COUNTIF(B$2:B407, B407)</f>
        <v>0E2B6473752</v>
      </c>
      <c r="AY407" t="e">
        <f>VLOOKUP(AX407,[1]Hoja2!$B$2:$AO$762,38,FALSE)</f>
        <v>#N/A</v>
      </c>
      <c r="AZ407" s="9">
        <f t="shared" si="212"/>
        <v>0</v>
      </c>
    </row>
    <row r="408" spans="1:55" x14ac:dyDescent="0.25">
      <c r="A408">
        <v>69566</v>
      </c>
      <c r="B408" t="s">
        <v>305</v>
      </c>
      <c r="C408">
        <v>2019</v>
      </c>
      <c r="D408" t="s">
        <v>37</v>
      </c>
      <c r="E408" t="s">
        <v>38</v>
      </c>
      <c r="F408">
        <v>5</v>
      </c>
      <c r="G408" t="s">
        <v>40</v>
      </c>
      <c r="H408">
        <v>0</v>
      </c>
      <c r="I408" t="s">
        <v>64</v>
      </c>
      <c r="J408">
        <v>655</v>
      </c>
      <c r="K408">
        <v>1365</v>
      </c>
      <c r="L408">
        <v>0</v>
      </c>
      <c r="M408">
        <v>0</v>
      </c>
      <c r="N408">
        <v>0.6</v>
      </c>
      <c r="O408">
        <v>0.8</v>
      </c>
      <c r="P408">
        <v>1.05</v>
      </c>
      <c r="Q408">
        <v>1.1000000000000001</v>
      </c>
      <c r="R408" t="s">
        <v>46</v>
      </c>
      <c r="S408">
        <v>5</v>
      </c>
      <c r="T408">
        <v>9</v>
      </c>
      <c r="U408" t="s">
        <v>47</v>
      </c>
      <c r="V408" t="s">
        <v>64</v>
      </c>
      <c r="W408" t="s">
        <v>50</v>
      </c>
      <c r="X408">
        <v>2019</v>
      </c>
      <c r="Y408" t="s">
        <v>37</v>
      </c>
      <c r="Z408" t="s">
        <v>38</v>
      </c>
      <c r="AA408">
        <v>17</v>
      </c>
      <c r="AB408">
        <v>0</v>
      </c>
      <c r="AC408">
        <v>220</v>
      </c>
      <c r="AD408">
        <v>1.1000000000000001</v>
      </c>
      <c r="AE408">
        <v>0</v>
      </c>
      <c r="AF408">
        <v>1501.5</v>
      </c>
      <c r="AG408" s="2">
        <f>IFERROR(VLOOKUP(B408,[1]Hoja2!$C$1:$AM$841,37,FALSE),"n/a")</f>
        <v>1501.5000000000002</v>
      </c>
      <c r="AH408" s="10">
        <f>VLOOKUP(AX408,[1]Hoja2!$B$2:$AO$762,17,FALSE)</f>
        <v>224</v>
      </c>
      <c r="AI408" s="10">
        <f>VLOOKUP(AX408,[1]Hoja2!$B$2:$AO$762,23,FALSE)</f>
        <v>1.1000000000000001</v>
      </c>
      <c r="AJ408" s="10">
        <f>VLOOKUP(AX408,[1]Hoja2!$B$2:$AO$762,28,FALSE)</f>
        <v>0.16</v>
      </c>
      <c r="AK408" s="10" t="str">
        <f>VLOOKUP(AX408,[1]Hoja2!$B$2:$AO$762,19,FALSE)</f>
        <v>A3 Office Color Laser MFPs</v>
      </c>
      <c r="AL408">
        <f t="shared" si="202"/>
        <v>1</v>
      </c>
      <c r="AM408">
        <f t="shared" si="203"/>
        <v>0</v>
      </c>
      <c r="AN408">
        <f t="shared" si="204"/>
        <v>1</v>
      </c>
      <c r="AO408">
        <f t="shared" si="205"/>
        <v>0</v>
      </c>
      <c r="AP408">
        <f t="shared" si="206"/>
        <v>1</v>
      </c>
      <c r="AQ408">
        <f t="shared" si="207"/>
        <v>0</v>
      </c>
      <c r="AR408">
        <f>+INDEX([1]Hoja2!$AM$2:$AM$841,MATCH(B408,[1]Hoja2!$C$2:$C$841,0))</f>
        <v>1501.5000000000002</v>
      </c>
      <c r="AS408" t="str">
        <f t="shared" si="208"/>
        <v>0MX12190855</v>
      </c>
      <c r="AT408" s="2">
        <f>IFERROR(VLOOKUP(AS408,[1]Hoja2!$A$1:$AM$841,38,FALSE),"n/a")</f>
        <v>0</v>
      </c>
      <c r="AU408" s="8">
        <f t="shared" si="201"/>
        <v>1</v>
      </c>
      <c r="AV408">
        <f>VLOOKUP(B408,[1]Hoja2!$C$2:$AO$762,39,FALSE)</f>
        <v>1</v>
      </c>
      <c r="AW408">
        <f>IF(AU408=AV408,VLOOKUP(B408,[1]Hoja2!$C$2:$AO$762,37,FALSE),IF(AV408&lt;2,VLOOKUP(B408,[1]Hoja2!$C$2:$AO$762,37,FALSE)))</f>
        <v>1501.5000000000002</v>
      </c>
      <c r="AX408" t="str">
        <f>B408 &amp; COUNTIF(B$2:B408, B408)</f>
        <v>0MX12190851</v>
      </c>
      <c r="AY408" s="10">
        <f>VLOOKUP(AX408,[1]Hoja2!$B$2:$AO$762,38,FALSE)</f>
        <v>1501.5000000000002</v>
      </c>
      <c r="AZ408" s="9">
        <f t="shared" si="212"/>
        <v>0</v>
      </c>
      <c r="BA408">
        <f>IF(Q408="NA",2,IF(OR(G408="INSTALACION NUEVA",G408="Mantenimiento preventivo"),3,IF(AND(AC408&lt;AH408,AL408&lt;&gt;1),4,IF(AY408&gt;AF408,1,0))))</f>
        <v>0</v>
      </c>
      <c r="BB408">
        <f>AE408-AJ408</f>
        <v>-0.16</v>
      </c>
      <c r="BC408">
        <f>+_xlfn.IFS(Q408="NA",2,OR(G408="INSTALACION NUEVA",G408="Mantenimiento preventivo"),3,AND(AC408&lt;AH408,AL408&lt;&gt;1),4,AY408&gt;AF408,1,TRUE,0)</f>
        <v>0</v>
      </c>
    </row>
    <row r="409" spans="1:55" hidden="1" x14ac:dyDescent="0.25">
      <c r="A409">
        <v>69569</v>
      </c>
      <c r="B409" t="s">
        <v>802</v>
      </c>
      <c r="C409">
        <v>2019</v>
      </c>
      <c r="D409" t="s">
        <v>37</v>
      </c>
      <c r="E409" t="s">
        <v>38</v>
      </c>
      <c r="F409">
        <v>5</v>
      </c>
      <c r="G409" t="s">
        <v>44</v>
      </c>
      <c r="H409">
        <v>0</v>
      </c>
      <c r="I409" t="s">
        <v>34</v>
      </c>
      <c r="J409">
        <v>468</v>
      </c>
      <c r="K409">
        <v>715</v>
      </c>
      <c r="L409">
        <v>0</v>
      </c>
      <c r="M409">
        <v>0</v>
      </c>
      <c r="N409">
        <v>0</v>
      </c>
      <c r="O409">
        <v>0.6</v>
      </c>
      <c r="P409">
        <v>0.8</v>
      </c>
      <c r="Q409">
        <v>1.05</v>
      </c>
      <c r="R409" t="s">
        <v>46</v>
      </c>
      <c r="S409">
        <v>5</v>
      </c>
      <c r="T409">
        <v>9</v>
      </c>
      <c r="U409" t="s">
        <v>47</v>
      </c>
      <c r="V409" t="s">
        <v>34</v>
      </c>
      <c r="W409" t="s">
        <v>50</v>
      </c>
      <c r="X409">
        <v>2019</v>
      </c>
      <c r="Y409" t="s">
        <v>37</v>
      </c>
      <c r="Z409" t="s">
        <v>38</v>
      </c>
      <c r="AA409">
        <v>5</v>
      </c>
      <c r="AB409">
        <v>1</v>
      </c>
      <c r="AC409">
        <v>36</v>
      </c>
      <c r="AD409">
        <v>0</v>
      </c>
      <c r="AE409">
        <v>0</v>
      </c>
      <c r="AF409">
        <v>0</v>
      </c>
      <c r="AG409" s="2" t="str">
        <f>IFERROR(VLOOKUP(B409,[1]Hoja2!$C$1:$AM$841,37,FALSE),"n/a")</f>
        <v>n/a</v>
      </c>
      <c r="AH409" s="10" t="e">
        <f>VLOOKUP(AX409,[1]Hoja2!$B$2:$AO$762,17,FALSE)</f>
        <v>#N/A</v>
      </c>
      <c r="AI409" s="10" t="e">
        <f>VLOOKUP(AX409,[1]Hoja2!$B$2:$AO$762,23,FALSE)</f>
        <v>#N/A</v>
      </c>
      <c r="AJ409" s="10" t="e">
        <f>VLOOKUP(AX409,[1]Hoja2!$B$2:$AO$762,28,FALSE)</f>
        <v>#N/A</v>
      </c>
      <c r="AK409" s="10" t="e">
        <f>VLOOKUP(AX409,[1]Hoja2!$B$2:$AO$762,19,FALSE)</f>
        <v>#N/A</v>
      </c>
      <c r="AL409" t="e">
        <f t="shared" si="202"/>
        <v>#N/A</v>
      </c>
      <c r="AM409" t="e">
        <f t="shared" si="203"/>
        <v>#N/A</v>
      </c>
      <c r="AN409" t="e">
        <f t="shared" si="204"/>
        <v>#N/A</v>
      </c>
      <c r="AO409" t="e">
        <f t="shared" si="205"/>
        <v>#N/A</v>
      </c>
      <c r="AP409" t="e">
        <f t="shared" si="206"/>
        <v>#N/A</v>
      </c>
      <c r="AQ409" t="str">
        <f t="shared" si="207"/>
        <v>n/a</v>
      </c>
      <c r="AR409" t="e">
        <f>+INDEX([1]DETALLE!$AK$2:$AK$841,MATCH(B409,[1]DETALLE!$A$2:$A$841,0))</f>
        <v>#N/A</v>
      </c>
      <c r="AS409" t="str">
        <f>CONCATENATE(B409)</f>
        <v>09HB332059</v>
      </c>
      <c r="AT409" s="2" t="str">
        <f>IF(IFERROR(VLOOKUP(AS409,[1]Hoja2!$C$1:$AM$841,37,FALSE),"n/a")&lt;&gt;"n/a","a","n/a")</f>
        <v>n/a</v>
      </c>
      <c r="AU409" s="8">
        <f t="shared" si="201"/>
        <v>1</v>
      </c>
      <c r="AV409" t="e">
        <f>VLOOKUP(B409,[1]Hoja2!$C$2:$AO$762,39,FALSE)</f>
        <v>#N/A</v>
      </c>
      <c r="AW409" t="e">
        <f>IF(AU409=AV409,VLOOKUP(B409,[1]Hoja2!$C$2:$AO$762,37,FALSE),IF(AV409&lt;2,VLOOKUP(B409,[1]Hoja2!$C$2:$AO$762,37,FALSE)))</f>
        <v>#N/A</v>
      </c>
      <c r="AX409" t="str">
        <f>B409 &amp; COUNTIF(B$2:B409, B409)</f>
        <v>09HB3320591</v>
      </c>
      <c r="AY409" t="e">
        <f>VLOOKUP(AX409,[1]Hoja2!$B$2:$AO$762,38,FALSE)</f>
        <v>#N/A</v>
      </c>
      <c r="AZ409" s="9" t="e">
        <f t="shared" si="212"/>
        <v>#N/A</v>
      </c>
    </row>
    <row r="410" spans="1:55" hidden="1" x14ac:dyDescent="0.25">
      <c r="A410">
        <v>69571</v>
      </c>
      <c r="B410" t="s">
        <v>803</v>
      </c>
      <c r="C410">
        <v>2019</v>
      </c>
      <c r="D410" t="s">
        <v>37</v>
      </c>
      <c r="E410" t="s">
        <v>38</v>
      </c>
      <c r="F410">
        <v>5</v>
      </c>
      <c r="G410" t="s">
        <v>44</v>
      </c>
      <c r="H410">
        <v>0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S410" t="s">
        <v>33</v>
      </c>
      <c r="T410" t="s">
        <v>33</v>
      </c>
      <c r="V410" t="s">
        <v>34</v>
      </c>
      <c r="W410" t="s">
        <v>50</v>
      </c>
      <c r="X410">
        <v>2019</v>
      </c>
      <c r="Y410" t="s">
        <v>37</v>
      </c>
      <c r="Z410" t="s">
        <v>38</v>
      </c>
      <c r="AA410">
        <v>5</v>
      </c>
      <c r="AB410" t="s">
        <v>33</v>
      </c>
      <c r="AC410">
        <v>0</v>
      </c>
      <c r="AD410">
        <v>0</v>
      </c>
      <c r="AE410">
        <v>0</v>
      </c>
      <c r="AF410">
        <v>0</v>
      </c>
      <c r="AG410" s="2" t="str">
        <f>IFERROR(VLOOKUP(B410,[1]Hoja2!$C$1:$AM$841,37,FALSE),"n/a")</f>
        <v>n/a</v>
      </c>
      <c r="AH410" s="10" t="e">
        <f>VLOOKUP(AX410,[1]Hoja2!$B$2:$AO$762,17,FALSE)</f>
        <v>#N/A</v>
      </c>
      <c r="AI410" s="10" t="e">
        <f>VLOOKUP(AX410,[1]Hoja2!$B$2:$AO$762,23,FALSE)</f>
        <v>#N/A</v>
      </c>
      <c r="AJ410" s="10" t="e">
        <f>VLOOKUP(AX410,[1]Hoja2!$B$2:$AO$762,28,FALSE)</f>
        <v>#N/A</v>
      </c>
      <c r="AK410" s="10" t="e">
        <f>VLOOKUP(AX410,[1]Hoja2!$B$2:$AO$762,19,FALSE)</f>
        <v>#N/A</v>
      </c>
      <c r="AL410" t="e">
        <f t="shared" si="202"/>
        <v>#N/A</v>
      </c>
      <c r="AM410" t="e">
        <f t="shared" si="203"/>
        <v>#N/A</v>
      </c>
      <c r="AN410" t="e">
        <f t="shared" si="204"/>
        <v>#N/A</v>
      </c>
      <c r="AO410" t="e">
        <f t="shared" si="205"/>
        <v>#N/A</v>
      </c>
      <c r="AP410" t="e">
        <f t="shared" si="206"/>
        <v>#N/A</v>
      </c>
      <c r="AQ410" t="str">
        <f t="shared" si="207"/>
        <v>n/a</v>
      </c>
      <c r="AR410" t="e">
        <f>+INDEX([1]DETALLE!$AK$2:$AK$841,MATCH(B410,[1]DETALLE!$A$2:$A$841,0))</f>
        <v>#N/A</v>
      </c>
      <c r="AS410" t="str">
        <f>CONCATENATE(B410)</f>
        <v>09HB331828</v>
      </c>
      <c r="AT410" s="2" t="str">
        <f>IF(IFERROR(VLOOKUP(AS410,[1]Hoja2!$C$1:$AM$841,37,FALSE),"n/a")&lt;&gt;"n/a","a","n/a")</f>
        <v>n/a</v>
      </c>
      <c r="AU410" s="8">
        <f t="shared" si="201"/>
        <v>2</v>
      </c>
      <c r="AV410" t="e">
        <f>VLOOKUP(B410,[1]Hoja2!$C$2:$AO$762,39,FALSE)</f>
        <v>#N/A</v>
      </c>
      <c r="AW410" t="e">
        <f>IF(AU410=AV410,VLOOKUP(B410,[1]Hoja2!$C$2:$AO$762,37,FALSE),IF(AV410&lt;2,VLOOKUP(B410,[1]Hoja2!$C$2:$AO$762,37,FALSE)))</f>
        <v>#N/A</v>
      </c>
      <c r="AX410" t="str">
        <f>B410 &amp; COUNTIF(B$2:B410, B410)</f>
        <v>09HB3318281</v>
      </c>
      <c r="AY410" t="e">
        <f>VLOOKUP(AX410,[1]Hoja2!$B$2:$AO$762,38,FALSE)</f>
        <v>#N/A</v>
      </c>
      <c r="AZ410" s="9" t="e">
        <f t="shared" si="212"/>
        <v>#N/A</v>
      </c>
    </row>
    <row r="411" spans="1:55" x14ac:dyDescent="0.25">
      <c r="A411">
        <v>69572</v>
      </c>
      <c r="B411" t="s">
        <v>307</v>
      </c>
      <c r="C411">
        <v>2019</v>
      </c>
      <c r="D411" t="s">
        <v>37</v>
      </c>
      <c r="E411" t="s">
        <v>38</v>
      </c>
      <c r="F411">
        <v>5</v>
      </c>
      <c r="G411" t="s">
        <v>40</v>
      </c>
      <c r="H411">
        <v>0</v>
      </c>
      <c r="I411" t="s">
        <v>66</v>
      </c>
      <c r="J411">
        <v>468</v>
      </c>
      <c r="K411">
        <v>715</v>
      </c>
      <c r="L411">
        <v>0</v>
      </c>
      <c r="M411">
        <v>0</v>
      </c>
      <c r="N411">
        <v>0</v>
      </c>
      <c r="O411">
        <v>0.6</v>
      </c>
      <c r="P411">
        <v>0.8</v>
      </c>
      <c r="Q411">
        <v>1.05</v>
      </c>
      <c r="R411" t="s">
        <v>46</v>
      </c>
      <c r="S411">
        <v>5</v>
      </c>
      <c r="T411">
        <v>9</v>
      </c>
      <c r="U411" t="s">
        <v>47</v>
      </c>
      <c r="V411" t="s">
        <v>58</v>
      </c>
      <c r="W411" t="s">
        <v>55</v>
      </c>
      <c r="X411">
        <v>2019</v>
      </c>
      <c r="Y411" t="s">
        <v>37</v>
      </c>
      <c r="Z411" t="s">
        <v>38</v>
      </c>
      <c r="AA411">
        <v>8</v>
      </c>
      <c r="AB411">
        <v>0</v>
      </c>
      <c r="AC411">
        <v>158</v>
      </c>
      <c r="AD411">
        <v>1.05</v>
      </c>
      <c r="AE411">
        <v>0</v>
      </c>
      <c r="AF411">
        <v>750.75</v>
      </c>
      <c r="AG411" s="2">
        <f>IFERROR(VLOOKUP(B411,[1]Hoja2!$C$1:$AM$841,37,FALSE),"n/a")</f>
        <v>750.75000000000011</v>
      </c>
      <c r="AH411" s="10">
        <f>VLOOKUP(AX411,[1]Hoja2!$B$2:$AO$762,17,FALSE)</f>
        <v>325</v>
      </c>
      <c r="AI411" s="10">
        <f>VLOOKUP(AX411,[1]Hoja2!$B$2:$AO$762,23,FALSE)</f>
        <v>1.05</v>
      </c>
      <c r="AJ411" s="10">
        <f>VLOOKUP(AX411,[1]Hoja2!$B$2:$AO$762,28,FALSE)</f>
        <v>7.3999999999999996E-2</v>
      </c>
      <c r="AK411" s="10" t="str">
        <f>VLOOKUP(AX411,[1]Hoja2!$B$2:$AO$762,19,FALSE)</f>
        <v>Color Laser Printers</v>
      </c>
      <c r="AL411">
        <f t="shared" si="202"/>
        <v>1</v>
      </c>
      <c r="AM411">
        <f t="shared" si="203"/>
        <v>0</v>
      </c>
      <c r="AN411">
        <f t="shared" si="204"/>
        <v>1</v>
      </c>
      <c r="AO411">
        <f t="shared" si="205"/>
        <v>0</v>
      </c>
      <c r="AP411">
        <f t="shared" si="206"/>
        <v>1</v>
      </c>
      <c r="AQ411">
        <f t="shared" si="207"/>
        <v>0</v>
      </c>
      <c r="AR411">
        <f>+INDEX([1]Hoja2!$AM$2:$AM$841,MATCH(B411,[1]Hoja2!$C$2:$C$841,0))</f>
        <v>750.75000000000011</v>
      </c>
      <c r="AS411" t="str">
        <f t="shared" si="208"/>
        <v>0RXD1434575</v>
      </c>
      <c r="AT411" s="2">
        <f>IFERROR(VLOOKUP(AS411,[1]Hoja2!$A$1:$AM$841,38,FALSE),"n/a")</f>
        <v>0</v>
      </c>
      <c r="AU411" s="8">
        <f t="shared" si="201"/>
        <v>2</v>
      </c>
      <c r="AV411">
        <f>VLOOKUP(B411,[1]Hoja2!$C$2:$AO$762,39,FALSE)</f>
        <v>1</v>
      </c>
      <c r="AW411">
        <f>IF(AU411=AV411,VLOOKUP(B411,[1]Hoja2!$C$2:$AO$762,37,FALSE),IF(AV411&lt;2,VLOOKUP(B411,[1]Hoja2!$C$2:$AO$762,37,FALSE)))</f>
        <v>750.75000000000011</v>
      </c>
      <c r="AX411" t="str">
        <f>B411 &amp; COUNTIF(B$2:B411, B411)</f>
        <v>0RXD1434571</v>
      </c>
      <c r="AY411" s="10">
        <f>VLOOKUP(AX411,[1]Hoja2!$B$2:$AO$762,38,FALSE)</f>
        <v>750.75000000000011</v>
      </c>
      <c r="AZ411" s="9">
        <f t="shared" si="212"/>
        <v>0</v>
      </c>
      <c r="BA411">
        <f>IF(Q411="NA",2,IF(OR(G411="INSTALACION NUEVA",G411="Mantenimiento preventivo"),3,IF(AND(AC411&lt;AH411,AL411&lt;&gt;1),4,IF(AY411&gt;AF411,1,0))))</f>
        <v>0</v>
      </c>
      <c r="BB411">
        <f>AE411-AJ411</f>
        <v>-7.3999999999999996E-2</v>
      </c>
      <c r="BC411">
        <f>+_xlfn.IFS(Q411="NA",2,OR(G411="INSTALACION NUEVA",G411="Mantenimiento preventivo"),3,AND(AC411&lt;AH411,AL411&lt;&gt;1),4,AY411&gt;AF411,1,TRUE,0)</f>
        <v>0</v>
      </c>
    </row>
    <row r="412" spans="1:55" hidden="1" x14ac:dyDescent="0.25">
      <c r="A412">
        <v>69573</v>
      </c>
      <c r="B412" t="s">
        <v>798</v>
      </c>
      <c r="C412">
        <v>2019</v>
      </c>
      <c r="D412" t="s">
        <v>37</v>
      </c>
      <c r="E412" t="s">
        <v>38</v>
      </c>
      <c r="F412">
        <v>5</v>
      </c>
      <c r="G412" t="s">
        <v>44</v>
      </c>
      <c r="H412">
        <v>0</v>
      </c>
      <c r="J412" t="s">
        <v>33</v>
      </c>
      <c r="K412" t="s">
        <v>33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S412" t="s">
        <v>33</v>
      </c>
      <c r="T412" t="s">
        <v>33</v>
      </c>
      <c r="V412" t="s">
        <v>48</v>
      </c>
      <c r="W412" t="s">
        <v>50</v>
      </c>
      <c r="X412">
        <v>2019</v>
      </c>
      <c r="Y412" t="s">
        <v>37</v>
      </c>
      <c r="Z412" t="s">
        <v>38</v>
      </c>
      <c r="AA412">
        <v>5</v>
      </c>
      <c r="AB412" t="s">
        <v>33</v>
      </c>
      <c r="AC412">
        <v>0</v>
      </c>
      <c r="AD412">
        <v>0</v>
      </c>
      <c r="AE412">
        <v>0</v>
      </c>
      <c r="AF412">
        <v>0</v>
      </c>
      <c r="AG412" s="2" t="str">
        <f>IFERROR(VLOOKUP(B412,[1]Hoja2!$C$1:$AM$841,37,FALSE),"n/a")</f>
        <v>n/a</v>
      </c>
      <c r="AH412" s="10" t="e">
        <f>VLOOKUP(AX412,[1]Hoja2!$B$2:$AO$762,17,FALSE)</f>
        <v>#N/A</v>
      </c>
      <c r="AI412" s="10" t="e">
        <f>VLOOKUP(AX412,[1]Hoja2!$B$2:$AO$762,23,FALSE)</f>
        <v>#N/A</v>
      </c>
      <c r="AJ412" s="10" t="e">
        <f>VLOOKUP(AX412,[1]Hoja2!$B$2:$AO$762,28,FALSE)</f>
        <v>#N/A</v>
      </c>
      <c r="AK412" s="10" t="e">
        <f>VLOOKUP(AX412,[1]Hoja2!$B$2:$AO$762,19,FALSE)</f>
        <v>#N/A</v>
      </c>
      <c r="AL412" t="e">
        <f t="shared" si="202"/>
        <v>#N/A</v>
      </c>
      <c r="AM412" t="e">
        <f t="shared" si="203"/>
        <v>#N/A</v>
      </c>
      <c r="AN412" t="e">
        <f t="shared" si="204"/>
        <v>#N/A</v>
      </c>
      <c r="AO412" t="e">
        <f t="shared" si="205"/>
        <v>#N/A</v>
      </c>
      <c r="AP412" t="e">
        <f t="shared" si="206"/>
        <v>#N/A</v>
      </c>
      <c r="AQ412" t="str">
        <f t="shared" si="207"/>
        <v>n/a</v>
      </c>
      <c r="AR412" t="e">
        <f>+INDEX([1]DETALLE!$AK$2:$AK$841,MATCH(B412,[1]DETALLE!$A$2:$A$841,0))</f>
        <v>#N/A</v>
      </c>
      <c r="AS412" t="str">
        <f>CONCATENATE(B412)</f>
        <v>0BG0974960</v>
      </c>
      <c r="AT412" s="2" t="str">
        <f>IF(IFERROR(VLOOKUP(AS412,[1]Hoja2!$C$1:$AM$841,37,FALSE),"n/a")&lt;&gt;"n/a","a","n/a")</f>
        <v>n/a</v>
      </c>
      <c r="AU412" s="8">
        <f t="shared" si="201"/>
        <v>3</v>
      </c>
      <c r="AV412" t="e">
        <f>VLOOKUP(B412,[1]Hoja2!$C$2:$AO$762,39,FALSE)</f>
        <v>#N/A</v>
      </c>
      <c r="AW412" t="e">
        <f>IF(AU412=AV412,VLOOKUP(B412,[1]Hoja2!$C$2:$AO$762,37,FALSE),IF(AV412&lt;2,VLOOKUP(B412,[1]Hoja2!$C$2:$AO$762,37,FALSE)))</f>
        <v>#N/A</v>
      </c>
      <c r="AX412" t="str">
        <f>B412 &amp; COUNTIF(B$2:B412, B412)</f>
        <v>0BG09749602</v>
      </c>
      <c r="AY412" t="e">
        <f>VLOOKUP(AX412,[1]Hoja2!$B$2:$AO$762,38,FALSE)</f>
        <v>#N/A</v>
      </c>
      <c r="AZ412" s="9" t="e">
        <f t="shared" si="212"/>
        <v>#N/A</v>
      </c>
    </row>
    <row r="413" spans="1:55" hidden="1" x14ac:dyDescent="0.25">
      <c r="A413">
        <v>69574</v>
      </c>
      <c r="B413" t="s">
        <v>801</v>
      </c>
      <c r="C413">
        <v>2019</v>
      </c>
      <c r="D413" t="s">
        <v>37</v>
      </c>
      <c r="E413" t="s">
        <v>38</v>
      </c>
      <c r="F413">
        <v>5</v>
      </c>
      <c r="G413" t="s">
        <v>44</v>
      </c>
      <c r="H413">
        <v>0</v>
      </c>
      <c r="I413" t="s">
        <v>116</v>
      </c>
      <c r="J413">
        <v>655</v>
      </c>
      <c r="K413">
        <v>1365</v>
      </c>
      <c r="L413">
        <v>0</v>
      </c>
      <c r="M413">
        <v>0</v>
      </c>
      <c r="N413">
        <v>0.6</v>
      </c>
      <c r="O413">
        <v>0.8</v>
      </c>
      <c r="P413">
        <v>1.05</v>
      </c>
      <c r="Q413">
        <v>1.1000000000000001</v>
      </c>
      <c r="R413" t="s">
        <v>46</v>
      </c>
      <c r="S413">
        <v>5</v>
      </c>
      <c r="T413">
        <v>9</v>
      </c>
      <c r="U413" t="s">
        <v>47</v>
      </c>
      <c r="V413" t="s">
        <v>45</v>
      </c>
      <c r="W413" t="s">
        <v>50</v>
      </c>
      <c r="X413">
        <v>2019</v>
      </c>
      <c r="Y413" t="s">
        <v>37</v>
      </c>
      <c r="Z413" t="s">
        <v>38</v>
      </c>
      <c r="AA413">
        <v>5</v>
      </c>
      <c r="AB413">
        <v>1</v>
      </c>
      <c r="AC413">
        <v>0</v>
      </c>
      <c r="AD413">
        <v>0</v>
      </c>
      <c r="AE413">
        <v>0</v>
      </c>
      <c r="AF413">
        <v>0</v>
      </c>
      <c r="AG413" s="2" t="str">
        <f>IFERROR(VLOOKUP(B413,[1]Hoja2!$C$1:$AM$841,37,FALSE),"n/a")</f>
        <v>n/a</v>
      </c>
      <c r="AH413" s="10" t="e">
        <f>VLOOKUP(AX413,[1]Hoja2!$B$2:$AO$762,17,FALSE)</f>
        <v>#N/A</v>
      </c>
      <c r="AI413" s="10" t="e">
        <f>VLOOKUP(AX413,[1]Hoja2!$B$2:$AO$762,23,FALSE)</f>
        <v>#N/A</v>
      </c>
      <c r="AJ413" s="10" t="e">
        <f>VLOOKUP(AX413,[1]Hoja2!$B$2:$AO$762,28,FALSE)</f>
        <v>#N/A</v>
      </c>
      <c r="AK413" s="10" t="e">
        <f>VLOOKUP(AX413,[1]Hoja2!$B$2:$AO$762,19,FALSE)</f>
        <v>#N/A</v>
      </c>
      <c r="AL413" t="e">
        <f t="shared" si="202"/>
        <v>#N/A</v>
      </c>
      <c r="AM413" t="e">
        <f t="shared" si="203"/>
        <v>#N/A</v>
      </c>
      <c r="AN413" t="e">
        <f t="shared" si="204"/>
        <v>#N/A</v>
      </c>
      <c r="AO413" t="e">
        <f t="shared" si="205"/>
        <v>#N/A</v>
      </c>
      <c r="AP413" t="e">
        <f t="shared" si="206"/>
        <v>#N/A</v>
      </c>
      <c r="AQ413" t="str">
        <f t="shared" si="207"/>
        <v>n/a</v>
      </c>
      <c r="AR413" t="e">
        <f>+INDEX([1]DETALLE!$AK$2:$AK$841,MATCH(B413,[1]DETALLE!$A$2:$A$841,0))</f>
        <v>#N/A</v>
      </c>
      <c r="AS413" t="str">
        <f>CONCATENATE(B413)</f>
        <v>0Y4X847324</v>
      </c>
      <c r="AT413" s="2" t="str">
        <f>IF(IFERROR(VLOOKUP(AS413,[1]Hoja2!$C$1:$AM$841,37,FALSE),"n/a")&lt;&gt;"n/a","a","n/a")</f>
        <v>n/a</v>
      </c>
      <c r="AU413" s="8">
        <f t="shared" si="201"/>
        <v>2</v>
      </c>
      <c r="AV413" t="e">
        <f>VLOOKUP(B413,[1]Hoja2!$C$2:$AO$762,39,FALSE)</f>
        <v>#N/A</v>
      </c>
      <c r="AW413" t="e">
        <f>IF(AU413=AV413,VLOOKUP(B413,[1]Hoja2!$C$2:$AO$762,37,FALSE),IF(AV413&lt;2,VLOOKUP(B413,[1]Hoja2!$C$2:$AO$762,37,FALSE)))</f>
        <v>#N/A</v>
      </c>
      <c r="AX413" t="str">
        <f>B413 &amp; COUNTIF(B$2:B413, B413)</f>
        <v>0Y4X8473242</v>
      </c>
      <c r="AY413" t="e">
        <f>VLOOKUP(AX413,[1]Hoja2!$B$2:$AO$762,38,FALSE)</f>
        <v>#N/A</v>
      </c>
      <c r="AZ413" s="9" t="e">
        <f t="shared" si="212"/>
        <v>#N/A</v>
      </c>
    </row>
    <row r="414" spans="1:55" hidden="1" x14ac:dyDescent="0.25">
      <c r="A414">
        <v>69577</v>
      </c>
      <c r="B414" t="s">
        <v>315</v>
      </c>
      <c r="C414">
        <v>2019</v>
      </c>
      <c r="D414" t="s">
        <v>37</v>
      </c>
      <c r="E414" t="s">
        <v>38</v>
      </c>
      <c r="F414">
        <v>6</v>
      </c>
      <c r="G414" t="s">
        <v>44</v>
      </c>
      <c r="H414">
        <v>0</v>
      </c>
      <c r="I414" t="s">
        <v>71</v>
      </c>
      <c r="J414">
        <v>468</v>
      </c>
      <c r="K414">
        <v>715</v>
      </c>
      <c r="L414">
        <v>0</v>
      </c>
      <c r="M414">
        <v>0</v>
      </c>
      <c r="N414">
        <v>0</v>
      </c>
      <c r="O414">
        <v>0.6</v>
      </c>
      <c r="P414">
        <v>0.8</v>
      </c>
      <c r="Q414">
        <v>1.05</v>
      </c>
      <c r="R414" t="s">
        <v>46</v>
      </c>
      <c r="S414">
        <v>5</v>
      </c>
      <c r="T414">
        <v>9</v>
      </c>
      <c r="U414" t="s">
        <v>47</v>
      </c>
      <c r="V414" t="s">
        <v>71</v>
      </c>
      <c r="W414" t="s">
        <v>55</v>
      </c>
      <c r="X414">
        <v>2019</v>
      </c>
      <c r="Y414" t="s">
        <v>37</v>
      </c>
      <c r="Z414" t="s">
        <v>38</v>
      </c>
      <c r="AA414">
        <v>8</v>
      </c>
      <c r="AB414">
        <v>0</v>
      </c>
      <c r="AC414">
        <v>46</v>
      </c>
      <c r="AD414">
        <v>0</v>
      </c>
      <c r="AE414">
        <v>0</v>
      </c>
      <c r="AF414">
        <v>715</v>
      </c>
      <c r="AG414" s="2" t="str">
        <f>IFERROR(VLOOKUP(B414,[1]Hoja2!$C$1:$AM$841,37,FALSE),"n/a")</f>
        <v>n/a</v>
      </c>
      <c r="AH414" s="10" t="e">
        <f>VLOOKUP(AX414,[1]Hoja2!$B$2:$AO$762,17,FALSE)</f>
        <v>#N/A</v>
      </c>
      <c r="AI414" s="10" t="e">
        <f>VLOOKUP(AX414,[1]Hoja2!$B$2:$AO$762,23,FALSE)</f>
        <v>#N/A</v>
      </c>
      <c r="AJ414" s="10" t="e">
        <f>VLOOKUP(AX414,[1]Hoja2!$B$2:$AO$762,28,FALSE)</f>
        <v>#N/A</v>
      </c>
      <c r="AK414" s="10" t="e">
        <f>VLOOKUP(AX414,[1]Hoja2!$B$2:$AO$762,19,FALSE)</f>
        <v>#N/A</v>
      </c>
      <c r="AL414" t="e">
        <f t="shared" si="202"/>
        <v>#N/A</v>
      </c>
      <c r="AM414" t="e">
        <f t="shared" si="203"/>
        <v>#N/A</v>
      </c>
      <c r="AN414" t="e">
        <f t="shared" si="204"/>
        <v>#N/A</v>
      </c>
      <c r="AO414" t="e">
        <f t="shared" si="205"/>
        <v>#N/A</v>
      </c>
      <c r="AP414" t="e">
        <f t="shared" si="206"/>
        <v>#N/A</v>
      </c>
      <c r="AQ414" t="str">
        <f t="shared" si="207"/>
        <v>n/a</v>
      </c>
      <c r="AR414" t="e">
        <f>+INDEX([1]DETALLE!$AK$2:$AK$841,MATCH(B414,[1]DETALLE!$A$2:$A$841,0))</f>
        <v>#N/A</v>
      </c>
      <c r="AS414" t="str">
        <f>CONCATENATE(B414)</f>
        <v>0XLT281595</v>
      </c>
      <c r="AT414" s="2" t="str">
        <f>IF(IFERROR(VLOOKUP(AS414,[1]Hoja2!$C$1:$AM$841,37,FALSE),"n/a")&lt;&gt;"n/a","a","n/a")</f>
        <v>n/a</v>
      </c>
      <c r="AU414" s="8">
        <f t="shared" si="201"/>
        <v>1</v>
      </c>
      <c r="AV414" t="e">
        <f>VLOOKUP(B414,[1]Hoja2!$C$2:$AO$762,39,FALSE)</f>
        <v>#N/A</v>
      </c>
      <c r="AW414" t="e">
        <f>IF(AU414=AV414,VLOOKUP(B414,[1]Hoja2!$C$2:$AO$762,37,FALSE),IF(AV414&lt;2,VLOOKUP(B414,[1]Hoja2!$C$2:$AO$762,37,FALSE)))</f>
        <v>#N/A</v>
      </c>
      <c r="AX414" t="str">
        <f>B414 &amp; COUNTIF(B$2:B414, B414)</f>
        <v>0XLT2815951</v>
      </c>
      <c r="AY414" t="e">
        <f>VLOOKUP(AX414,[1]Hoja2!$B$2:$AO$762,38,FALSE)</f>
        <v>#N/A</v>
      </c>
      <c r="AZ414" s="9" t="e">
        <f t="shared" si="212"/>
        <v>#N/A</v>
      </c>
    </row>
    <row r="415" spans="1:55" x14ac:dyDescent="0.25">
      <c r="A415">
        <v>69578</v>
      </c>
      <c r="B415" t="s">
        <v>316</v>
      </c>
      <c r="C415">
        <v>2019</v>
      </c>
      <c r="D415" t="s">
        <v>37</v>
      </c>
      <c r="E415" t="s">
        <v>38</v>
      </c>
      <c r="F415">
        <v>7</v>
      </c>
      <c r="G415" t="s">
        <v>40</v>
      </c>
      <c r="H415">
        <v>0.5</v>
      </c>
      <c r="I415" t="s">
        <v>45</v>
      </c>
      <c r="J415">
        <v>803</v>
      </c>
      <c r="K415">
        <v>1573</v>
      </c>
      <c r="L415">
        <v>0.2</v>
      </c>
      <c r="M415">
        <v>0.6</v>
      </c>
      <c r="N415">
        <v>0.8</v>
      </c>
      <c r="O415">
        <v>1.05</v>
      </c>
      <c r="P415">
        <v>1.1000000000000001</v>
      </c>
      <c r="Q415">
        <v>1.1499999999999999</v>
      </c>
      <c r="R415" t="s">
        <v>46</v>
      </c>
      <c r="S415">
        <v>4</v>
      </c>
      <c r="T415">
        <v>6</v>
      </c>
      <c r="U415" t="s">
        <v>47</v>
      </c>
      <c r="V415" t="s">
        <v>48</v>
      </c>
      <c r="W415" t="s">
        <v>36</v>
      </c>
      <c r="X415">
        <v>2019</v>
      </c>
      <c r="Y415" t="s">
        <v>37</v>
      </c>
      <c r="Z415" t="s">
        <v>38</v>
      </c>
      <c r="AA415">
        <v>8</v>
      </c>
      <c r="AB415">
        <v>0</v>
      </c>
      <c r="AC415">
        <v>37</v>
      </c>
      <c r="AD415">
        <v>1.1000000000000001</v>
      </c>
      <c r="AE415">
        <v>0.125</v>
      </c>
      <c r="AF415">
        <v>1730.3</v>
      </c>
      <c r="AG415" s="2">
        <f>IFERROR(VLOOKUP(B415,[1]Hoja2!$C$1:$AM$841,37,FALSE),"n/a")</f>
        <v>1258.4000000000003</v>
      </c>
      <c r="AH415" s="10">
        <f>VLOOKUP(AX415,[1]Hoja2!$B$2:$AO$762,17,FALSE)</f>
        <v>9</v>
      </c>
      <c r="AI415" s="10">
        <f>VLOOKUP(AX415,[1]Hoja2!$B$2:$AO$762,23,FALSE)</f>
        <v>0.8</v>
      </c>
      <c r="AJ415" s="10">
        <f>VLOOKUP(AX415,[1]Hoja2!$B$2:$AO$762,28,FALSE)</f>
        <v>0.42499999999999999</v>
      </c>
      <c r="AK415" s="10" t="str">
        <f>VLOOKUP(AX415,[1]Hoja2!$B$2:$AO$762,19,FALSE)</f>
        <v>Light Production Digital Business</v>
      </c>
      <c r="AL415">
        <f t="shared" si="202"/>
        <v>0</v>
      </c>
      <c r="AM415">
        <f t="shared" si="203"/>
        <v>0</v>
      </c>
      <c r="AN415">
        <f t="shared" si="204"/>
        <v>0</v>
      </c>
      <c r="AO415">
        <f t="shared" si="205"/>
        <v>0</v>
      </c>
      <c r="AP415">
        <f t="shared" si="206"/>
        <v>1</v>
      </c>
      <c r="AQ415">
        <f t="shared" si="207"/>
        <v>0</v>
      </c>
      <c r="AR415">
        <f>+INDEX([1]Hoja2!$AM$2:$AM$841,MATCH(B415,[1]Hoja2!$C$2:$C$841,0))</f>
        <v>1258.4000000000003</v>
      </c>
      <c r="AS415" t="str">
        <f t="shared" ref="AS415:AS421" si="216">CONCATENATE(B415,F415-1)</f>
        <v>0BG29432216</v>
      </c>
      <c r="AT415" s="2">
        <f>IFERROR(VLOOKUP(AS415,[1]Hoja2!$A$1:$AM$841,38,FALSE),"n/a")</f>
        <v>0</v>
      </c>
      <c r="AU415" s="8">
        <f t="shared" si="201"/>
        <v>2</v>
      </c>
      <c r="AV415">
        <f>VLOOKUP(B415,[1]Hoja2!$C$2:$AO$762,39,FALSE)</f>
        <v>2</v>
      </c>
      <c r="AW415">
        <f>IF(AU415=AV415,VLOOKUP(B415,[1]Hoja2!$C$2:$AO$762,37,FALSE),IF(AV415&lt;2,VLOOKUP(B415,[1]Hoja2!$C$2:$AO$762,37,FALSE)))</f>
        <v>1258.4000000000003</v>
      </c>
      <c r="AX415" t="str">
        <f>B415 &amp; COUNTIF(B$2:B415, B415)</f>
        <v>0BG29432211</v>
      </c>
      <c r="AY415" s="10">
        <f>VLOOKUP(AX415,[1]Hoja2!$B$2:$AO$762,38,FALSE)</f>
        <v>1258.4000000000003</v>
      </c>
      <c r="AZ415" s="9">
        <f t="shared" si="212"/>
        <v>0</v>
      </c>
      <c r="BA415">
        <f t="shared" ref="BA415:BA423" si="217">IF(Q415="NA",2,IF(OR(G415="INSTALACION NUEVA",G415="Mantenimiento preventivo"),3,IF(AND(AC415&lt;AH415,AL415&lt;&gt;1),4,IF(AY415&gt;AF415,1,0))))</f>
        <v>0</v>
      </c>
      <c r="BB415">
        <f t="shared" ref="BB415:BB423" si="218">AE415-AJ415</f>
        <v>-0.3</v>
      </c>
      <c r="BC415">
        <f t="shared" ref="BC415:BC423" si="219">+_xlfn.IFS(Q415="NA",2,OR(G415="INSTALACION NUEVA",G415="Mantenimiento preventivo"),3,AND(AC415&lt;AH415,AL415&lt;&gt;1),4,AY415&gt;AF415,1,TRUE,0)</f>
        <v>0</v>
      </c>
    </row>
    <row r="416" spans="1:55" x14ac:dyDescent="0.25">
      <c r="A416">
        <v>69579</v>
      </c>
      <c r="B416" t="s">
        <v>93</v>
      </c>
      <c r="C416">
        <v>2019</v>
      </c>
      <c r="D416" t="s">
        <v>37</v>
      </c>
      <c r="E416" t="s">
        <v>38</v>
      </c>
      <c r="F416">
        <v>7</v>
      </c>
      <c r="G416" t="s">
        <v>40</v>
      </c>
      <c r="H416">
        <v>2.5</v>
      </c>
      <c r="I416" t="s">
        <v>45</v>
      </c>
      <c r="J416">
        <v>803</v>
      </c>
      <c r="K416">
        <v>1573</v>
      </c>
      <c r="L416">
        <v>0.2</v>
      </c>
      <c r="M416">
        <v>0.6</v>
      </c>
      <c r="N416">
        <v>0.8</v>
      </c>
      <c r="O416">
        <v>1.05</v>
      </c>
      <c r="P416">
        <v>1.1000000000000001</v>
      </c>
      <c r="Q416">
        <v>1.1499999999999999</v>
      </c>
      <c r="R416" t="s">
        <v>46</v>
      </c>
      <c r="S416">
        <v>4</v>
      </c>
      <c r="T416">
        <v>6</v>
      </c>
      <c r="U416" t="s">
        <v>47</v>
      </c>
      <c r="V416" t="s">
        <v>48</v>
      </c>
      <c r="W416" t="s">
        <v>36</v>
      </c>
      <c r="X416">
        <v>2019</v>
      </c>
      <c r="Y416" t="s">
        <v>37</v>
      </c>
      <c r="Z416" t="s">
        <v>38</v>
      </c>
      <c r="AA416">
        <v>11</v>
      </c>
      <c r="AB416">
        <v>0</v>
      </c>
      <c r="AC416">
        <v>6</v>
      </c>
      <c r="AD416">
        <v>0.6</v>
      </c>
      <c r="AE416">
        <v>0.625</v>
      </c>
      <c r="AF416">
        <v>943.8</v>
      </c>
      <c r="AG416" s="2">
        <f>IFERROR(VLOOKUP(B416,[1]Hoja2!$C$1:$AM$841,37,FALSE),"n/a")</f>
        <v>1258.4000000000003</v>
      </c>
      <c r="AH416" s="10">
        <f>VLOOKUP(AX416,[1]Hoja2!$B$2:$AO$762,17,FALSE)</f>
        <v>23</v>
      </c>
      <c r="AI416" s="10">
        <f>VLOOKUP(AX416,[1]Hoja2!$B$2:$AO$762,23,FALSE)</f>
        <v>1.05</v>
      </c>
      <c r="AJ416" s="10">
        <f>VLOOKUP(AX416,[1]Hoja2!$B$2:$AO$762,28,FALSE)</f>
        <v>0.23749999999999999</v>
      </c>
      <c r="AK416" s="10" t="str">
        <f>VLOOKUP(AX416,[1]Hoja2!$B$2:$AO$762,19,FALSE)</f>
        <v>Light Production Digital Business</v>
      </c>
      <c r="AL416">
        <f t="shared" si="202"/>
        <v>0</v>
      </c>
      <c r="AM416">
        <f t="shared" si="203"/>
        <v>0</v>
      </c>
      <c r="AN416">
        <f t="shared" si="204"/>
        <v>0</v>
      </c>
      <c r="AO416">
        <f t="shared" si="205"/>
        <v>0</v>
      </c>
      <c r="AP416">
        <f t="shared" si="206"/>
        <v>1</v>
      </c>
      <c r="AQ416">
        <f t="shared" si="207"/>
        <v>1</v>
      </c>
      <c r="AR416">
        <f>+INDEX([1]Hoja2!$AM$2:$AM$841,MATCH(B416,[1]Hoja2!$C$2:$C$841,0))</f>
        <v>1258.4000000000003</v>
      </c>
      <c r="AS416" t="str">
        <f t="shared" si="216"/>
        <v>0BG29493126</v>
      </c>
      <c r="AT416" s="2">
        <f>IFERROR(VLOOKUP(AS416,[1]Hoja2!$A$1:$AM$841,38,FALSE),"n/a")</f>
        <v>0</v>
      </c>
      <c r="AU416" s="8">
        <f t="shared" si="201"/>
        <v>3</v>
      </c>
      <c r="AV416">
        <f>VLOOKUP(B416,[1]Hoja2!$C$2:$AO$762,39,FALSE)</f>
        <v>3</v>
      </c>
      <c r="AW416">
        <f>IF(AU416=AV416,VLOOKUP(B416,[1]Hoja2!$C$2:$AO$762,37,FALSE),IF(AV416&lt;2,VLOOKUP(B416,[1]Hoja2!$C$2:$AO$762,37,FALSE)))</f>
        <v>1258.4000000000003</v>
      </c>
      <c r="AX416" t="str">
        <f>B416 &amp; COUNTIF(B$2:B416, B416)</f>
        <v>0BG29493122</v>
      </c>
      <c r="AY416" s="10">
        <f>VLOOKUP(AX416,[1]Hoja2!$B$2:$AO$762,38,FALSE)</f>
        <v>1651.6500000000003</v>
      </c>
      <c r="AZ416" s="9">
        <f t="shared" si="212"/>
        <v>0</v>
      </c>
      <c r="BA416">
        <f t="shared" si="217"/>
        <v>4</v>
      </c>
      <c r="BB416">
        <f t="shared" si="218"/>
        <v>0.38750000000000001</v>
      </c>
      <c r="BC416">
        <f t="shared" si="219"/>
        <v>4</v>
      </c>
    </row>
    <row r="417" spans="1:55" x14ac:dyDescent="0.25">
      <c r="A417">
        <v>69580</v>
      </c>
      <c r="B417" t="s">
        <v>317</v>
      </c>
      <c r="C417">
        <v>2019</v>
      </c>
      <c r="D417" t="s">
        <v>37</v>
      </c>
      <c r="E417" t="s">
        <v>38</v>
      </c>
      <c r="F417">
        <v>7</v>
      </c>
      <c r="G417" t="s">
        <v>40</v>
      </c>
      <c r="H417">
        <v>0.3</v>
      </c>
      <c r="I417" t="s">
        <v>54</v>
      </c>
      <c r="J417">
        <v>803</v>
      </c>
      <c r="K417">
        <v>1573</v>
      </c>
      <c r="L417">
        <v>0.2</v>
      </c>
      <c r="M417">
        <v>0.6</v>
      </c>
      <c r="N417">
        <v>0.8</v>
      </c>
      <c r="O417">
        <v>1.05</v>
      </c>
      <c r="P417">
        <v>1.1000000000000001</v>
      </c>
      <c r="Q417">
        <v>1.1499999999999999</v>
      </c>
      <c r="R417" t="s">
        <v>46</v>
      </c>
      <c r="S417">
        <v>4</v>
      </c>
      <c r="T417">
        <v>6</v>
      </c>
      <c r="U417" t="s">
        <v>47</v>
      </c>
      <c r="V417" t="s">
        <v>54</v>
      </c>
      <c r="W417" t="s">
        <v>36</v>
      </c>
      <c r="X417">
        <v>2019</v>
      </c>
      <c r="Y417" t="s">
        <v>37</v>
      </c>
      <c r="Z417" t="s">
        <v>38</v>
      </c>
      <c r="AA417">
        <v>8</v>
      </c>
      <c r="AB417">
        <v>0</v>
      </c>
      <c r="AC417">
        <v>52</v>
      </c>
      <c r="AD417">
        <v>1.1000000000000001</v>
      </c>
      <c r="AE417">
        <v>7.4999999999999997E-2</v>
      </c>
      <c r="AF417">
        <v>1730.3</v>
      </c>
      <c r="AG417" s="2">
        <f>IFERROR(VLOOKUP(B417,[1]Hoja2!$C$1:$AM$841,37,FALSE),"n/a")</f>
        <v>1730.3000000000004</v>
      </c>
      <c r="AH417" s="10">
        <f>VLOOKUP(AX417,[1]Hoja2!$B$2:$AO$762,17,FALSE)</f>
        <v>60</v>
      </c>
      <c r="AI417" s="10">
        <f>VLOOKUP(AX417,[1]Hoja2!$B$2:$AO$762,23,FALSE)</f>
        <v>1.1000000000000001</v>
      </c>
      <c r="AJ417" s="10">
        <f>VLOOKUP(AX417,[1]Hoja2!$B$2:$AO$762,28,FALSE)</f>
        <v>0</v>
      </c>
      <c r="AK417" s="10" t="str">
        <f>VLOOKUP(AX417,[1]Hoja2!$B$2:$AO$762,19,FALSE)</f>
        <v>Entry Production Color Low/Mid</v>
      </c>
      <c r="AL417">
        <f t="shared" si="202"/>
        <v>1</v>
      </c>
      <c r="AM417">
        <f t="shared" si="203"/>
        <v>0</v>
      </c>
      <c r="AN417">
        <f t="shared" si="204"/>
        <v>1</v>
      </c>
      <c r="AO417">
        <f t="shared" si="205"/>
        <v>0</v>
      </c>
      <c r="AP417">
        <f t="shared" si="206"/>
        <v>1</v>
      </c>
      <c r="AQ417">
        <f t="shared" si="207"/>
        <v>0</v>
      </c>
      <c r="AR417">
        <f>+INDEX([1]Hoja2!$AM$2:$AM$841,MATCH(B417,[1]Hoja2!$C$2:$C$841,0))</f>
        <v>1730.3000000000004</v>
      </c>
      <c r="AS417" t="str">
        <f t="shared" si="216"/>
        <v>0E2B6507466</v>
      </c>
      <c r="AT417" s="2">
        <f>IFERROR(VLOOKUP(AS417,[1]Hoja2!$A$1:$AM$841,38,FALSE),"n/a")</f>
        <v>0</v>
      </c>
      <c r="AU417" s="8">
        <f t="shared" si="201"/>
        <v>1</v>
      </c>
      <c r="AV417">
        <f>VLOOKUP(B417,[1]Hoja2!$C$2:$AO$762,39,FALSE)</f>
        <v>1</v>
      </c>
      <c r="AW417">
        <f>IF(AU417=AV417,VLOOKUP(B417,[1]Hoja2!$C$2:$AO$762,37,FALSE),IF(AV417&lt;2,VLOOKUP(B417,[1]Hoja2!$C$2:$AO$762,37,FALSE)))</f>
        <v>1730.3000000000004</v>
      </c>
      <c r="AX417" t="str">
        <f>B417 &amp; COUNTIF(B$2:B417, B417)</f>
        <v>0E2B6507461</v>
      </c>
      <c r="AY417" s="10">
        <f>VLOOKUP(AX417,[1]Hoja2!$B$2:$AO$762,38,FALSE)</f>
        <v>1730.3000000000004</v>
      </c>
      <c r="AZ417" s="9">
        <f t="shared" si="212"/>
        <v>0</v>
      </c>
      <c r="BA417">
        <f t="shared" si="217"/>
        <v>0</v>
      </c>
      <c r="BB417">
        <f t="shared" si="218"/>
        <v>7.4999999999999997E-2</v>
      </c>
      <c r="BC417">
        <f t="shared" si="219"/>
        <v>0</v>
      </c>
    </row>
    <row r="418" spans="1:55" x14ac:dyDescent="0.25">
      <c r="A418">
        <v>69582</v>
      </c>
      <c r="B418" t="s">
        <v>804</v>
      </c>
      <c r="C418">
        <v>2019</v>
      </c>
      <c r="D418" t="s">
        <v>37</v>
      </c>
      <c r="E418" t="s">
        <v>38</v>
      </c>
      <c r="F418">
        <v>7</v>
      </c>
      <c r="G418" t="s">
        <v>40</v>
      </c>
      <c r="H418">
        <v>0.43333329999999998</v>
      </c>
      <c r="J418" t="s">
        <v>33</v>
      </c>
      <c r="K418" t="s">
        <v>33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S418" t="s">
        <v>33</v>
      </c>
      <c r="T418" t="s">
        <v>33</v>
      </c>
      <c r="V418" t="s">
        <v>34</v>
      </c>
      <c r="W418" t="s">
        <v>50</v>
      </c>
      <c r="X418">
        <v>2019</v>
      </c>
      <c r="Y418" t="s">
        <v>37</v>
      </c>
      <c r="Z418" t="s">
        <v>38</v>
      </c>
      <c r="AA418">
        <v>8</v>
      </c>
      <c r="AB418" t="s">
        <v>33</v>
      </c>
      <c r="AC418">
        <v>0</v>
      </c>
      <c r="AD418">
        <v>0</v>
      </c>
      <c r="AE418">
        <v>0</v>
      </c>
      <c r="AF418">
        <v>0</v>
      </c>
      <c r="AG418" s="2">
        <f>IFERROR(VLOOKUP(B418,[1]Hoja2!$C$1:$AM$841,37,FALSE),"n/a")</f>
        <v>750.75000000000011</v>
      </c>
      <c r="AH418" s="10">
        <f>VLOOKUP(AX418,[1]Hoja2!$B$2:$AO$762,17,FALSE)</f>
        <v>959</v>
      </c>
      <c r="AI418" s="10">
        <f>VLOOKUP(AX418,[1]Hoja2!$B$2:$AO$762,23,FALSE)</f>
        <v>1.05</v>
      </c>
      <c r="AJ418" s="10">
        <f>VLOOKUP(AX418,[1]Hoja2!$B$2:$AO$762,28,FALSE)</f>
        <v>0.192</v>
      </c>
      <c r="AK418" s="10" t="str">
        <f>VLOOKUP(AX418,[1]Hoja2!$B$2:$AO$762,19,FALSE)</f>
        <v>A4 Mono MFPs</v>
      </c>
      <c r="AL418">
        <f t="shared" si="202"/>
        <v>0</v>
      </c>
      <c r="AM418">
        <f t="shared" si="203"/>
        <v>0</v>
      </c>
      <c r="AN418">
        <f t="shared" si="204"/>
        <v>0</v>
      </c>
      <c r="AO418">
        <f t="shared" si="205"/>
        <v>0</v>
      </c>
      <c r="AP418">
        <f t="shared" si="206"/>
        <v>0</v>
      </c>
      <c r="AQ418">
        <f t="shared" si="207"/>
        <v>1</v>
      </c>
      <c r="AR418">
        <f>+INDEX([1]Hoja2!$AM$2:$AM$841,MATCH(B418,[1]Hoja2!$C$2:$C$841,0))</f>
        <v>750.75000000000011</v>
      </c>
      <c r="AS418" t="str">
        <f>CONCATENATE(B418)</f>
        <v>0C4X008292</v>
      </c>
      <c r="AT418" s="2">
        <f>IF(COUNTIF(AS418:AS1638,AS418)&lt;2,IFERROR(VLOOKUP(AS418,[1]Hoja2!$C$1:$AM$841,37,FALSE),"n/a"),"b")</f>
        <v>750.75000000000011</v>
      </c>
      <c r="AU418" s="8">
        <f t="shared" si="201"/>
        <v>1</v>
      </c>
      <c r="AV418">
        <f>VLOOKUP(B418,[1]Hoja2!$C$2:$AO$762,39,FALSE)</f>
        <v>1</v>
      </c>
      <c r="AW418">
        <f>IF(AU418=AV418,VLOOKUP(B418,[1]Hoja2!$C$2:$AO$762,37,FALSE),IF(AV418&lt;2,VLOOKUP(B418,[1]Hoja2!$C$2:$AO$762,37,FALSE)))</f>
        <v>750.75000000000011</v>
      </c>
      <c r="AX418" t="str">
        <f>B418 &amp; COUNTIF(B$2:B418, B418)</f>
        <v>0C4X0082921</v>
      </c>
      <c r="AY418" s="10">
        <f>VLOOKUP(AX418,[1]Hoja2!$B$2:$AO$762,38,FALSE)</f>
        <v>750.75000000000011</v>
      </c>
      <c r="AZ418" s="9">
        <f t="shared" si="212"/>
        <v>0</v>
      </c>
      <c r="BA418">
        <f t="shared" si="217"/>
        <v>2</v>
      </c>
      <c r="BB418">
        <f t="shared" si="218"/>
        <v>-0.192</v>
      </c>
      <c r="BC418">
        <f t="shared" si="219"/>
        <v>2</v>
      </c>
    </row>
    <row r="419" spans="1:55" x14ac:dyDescent="0.25">
      <c r="A419">
        <v>69583</v>
      </c>
      <c r="B419" t="s">
        <v>153</v>
      </c>
      <c r="C419">
        <v>2019</v>
      </c>
      <c r="D419" t="s">
        <v>37</v>
      </c>
      <c r="E419" t="s">
        <v>38</v>
      </c>
      <c r="F419">
        <v>7</v>
      </c>
      <c r="G419" t="s">
        <v>40</v>
      </c>
      <c r="H419">
        <v>2.0333329999999998</v>
      </c>
      <c r="I419" t="s">
        <v>58</v>
      </c>
      <c r="J419">
        <v>655</v>
      </c>
      <c r="K419">
        <v>1365</v>
      </c>
      <c r="L419">
        <v>0</v>
      </c>
      <c r="M419">
        <v>0</v>
      </c>
      <c r="N419">
        <v>0.6</v>
      </c>
      <c r="O419">
        <v>0.8</v>
      </c>
      <c r="P419">
        <v>1.05</v>
      </c>
      <c r="Q419">
        <v>1.1000000000000001</v>
      </c>
      <c r="R419" t="s">
        <v>46</v>
      </c>
      <c r="S419">
        <v>5</v>
      </c>
      <c r="T419">
        <v>9</v>
      </c>
      <c r="U419" t="s">
        <v>47</v>
      </c>
      <c r="V419" t="s">
        <v>45</v>
      </c>
      <c r="W419" t="s">
        <v>50</v>
      </c>
      <c r="X419">
        <v>2019</v>
      </c>
      <c r="Y419" t="s">
        <v>37</v>
      </c>
      <c r="Z419" t="s">
        <v>38</v>
      </c>
      <c r="AA419">
        <v>8</v>
      </c>
      <c r="AB419">
        <v>0</v>
      </c>
      <c r="AC419">
        <v>4</v>
      </c>
      <c r="AD419">
        <v>0</v>
      </c>
      <c r="AE419">
        <v>0.40666659999999999</v>
      </c>
      <c r="AF419">
        <v>0</v>
      </c>
      <c r="AG419" s="2">
        <f>IFERROR(VLOOKUP(B419,[1]Hoja2!$C$1:$AM$841,37,FALSE),"n/a")</f>
        <v>0</v>
      </c>
      <c r="AH419" s="10">
        <f>VLOOKUP(AX419,[1]Hoja2!$B$2:$AO$762,17,FALSE)</f>
        <v>4</v>
      </c>
      <c r="AI419" s="10">
        <f>VLOOKUP(AX419,[1]Hoja2!$B$2:$AO$762,23,FALSE)</f>
        <v>0</v>
      </c>
      <c r="AJ419" s="10">
        <f>VLOOKUP(AX419,[1]Hoja2!$B$2:$AO$762,28,FALSE)</f>
        <v>0.40599999999999997</v>
      </c>
      <c r="AK419" s="10" t="str">
        <f>VLOOKUP(AX419,[1]Hoja2!$B$2:$AO$762,19,FALSE)</f>
        <v>Departmental Digital</v>
      </c>
      <c r="AL419">
        <f t="shared" si="202"/>
        <v>1</v>
      </c>
      <c r="AM419">
        <f t="shared" si="203"/>
        <v>1</v>
      </c>
      <c r="AN419">
        <f t="shared" si="204"/>
        <v>1</v>
      </c>
      <c r="AO419">
        <f t="shared" si="205"/>
        <v>0</v>
      </c>
      <c r="AP419">
        <f t="shared" si="206"/>
        <v>1</v>
      </c>
      <c r="AQ419">
        <f t="shared" si="207"/>
        <v>0</v>
      </c>
      <c r="AR419">
        <f>+INDEX([1]Hoja2!$AM$2:$AM$841,MATCH(B419,[1]Hoja2!$C$2:$C$841,0))</f>
        <v>0</v>
      </c>
      <c r="AS419" t="str">
        <f t="shared" si="216"/>
        <v>03AG8803556</v>
      </c>
      <c r="AT419" s="2">
        <f>IFERROR(VLOOKUP(AS419,[1]Hoja2!$A$1:$AM$841,38,FALSE),"n/a")</f>
        <v>0</v>
      </c>
      <c r="AU419" s="8">
        <f t="shared" si="201"/>
        <v>4</v>
      </c>
      <c r="AV419">
        <f>VLOOKUP(B419,[1]Hoja2!$C$2:$AO$762,39,FALSE)</f>
        <v>4</v>
      </c>
      <c r="AW419">
        <f>IF(AU419=AV419,VLOOKUP(B419,[1]Hoja2!$C$2:$AO$762,37,FALSE),IF(AV419&lt;2,VLOOKUP(B419,[1]Hoja2!$C$2:$AO$762,37,FALSE)))</f>
        <v>0</v>
      </c>
      <c r="AX419" t="str">
        <f>B419 &amp; COUNTIF(B$2:B419, B419)</f>
        <v>03AG8803552</v>
      </c>
      <c r="AY419" s="10">
        <f>VLOOKUP(AX419,[1]Hoja2!$B$2:$AO$762,38,FALSE)</f>
        <v>0</v>
      </c>
      <c r="AZ419" s="9">
        <f t="shared" si="212"/>
        <v>0</v>
      </c>
      <c r="BA419">
        <f t="shared" si="217"/>
        <v>0</v>
      </c>
      <c r="BB419">
        <f t="shared" si="218"/>
        <v>6.6660000000001718E-4</v>
      </c>
      <c r="BC419">
        <f t="shared" si="219"/>
        <v>0</v>
      </c>
    </row>
    <row r="420" spans="1:55" x14ac:dyDescent="0.25">
      <c r="A420">
        <v>69584</v>
      </c>
      <c r="B420" t="s">
        <v>148</v>
      </c>
      <c r="C420">
        <v>2019</v>
      </c>
      <c r="D420" t="s">
        <v>37</v>
      </c>
      <c r="E420" t="s">
        <v>38</v>
      </c>
      <c r="F420">
        <v>7</v>
      </c>
      <c r="G420" t="s">
        <v>40</v>
      </c>
      <c r="H420">
        <v>0.55000000000000004</v>
      </c>
      <c r="I420" t="s">
        <v>54</v>
      </c>
      <c r="J420">
        <v>803</v>
      </c>
      <c r="K420">
        <v>1573</v>
      </c>
      <c r="L420">
        <v>0.2</v>
      </c>
      <c r="M420">
        <v>0.6</v>
      </c>
      <c r="N420">
        <v>0.8</v>
      </c>
      <c r="O420">
        <v>1.05</v>
      </c>
      <c r="P420">
        <v>1.1000000000000001</v>
      </c>
      <c r="Q420">
        <v>1.1499999999999999</v>
      </c>
      <c r="R420" t="s">
        <v>46</v>
      </c>
      <c r="S420">
        <v>4</v>
      </c>
      <c r="T420">
        <v>6</v>
      </c>
      <c r="U420" t="s">
        <v>47</v>
      </c>
      <c r="V420" t="s">
        <v>54</v>
      </c>
      <c r="W420" t="s">
        <v>50</v>
      </c>
      <c r="X420">
        <v>2019</v>
      </c>
      <c r="Y420" t="s">
        <v>37</v>
      </c>
      <c r="Z420" t="s">
        <v>38</v>
      </c>
      <c r="AA420">
        <v>8</v>
      </c>
      <c r="AB420">
        <v>0</v>
      </c>
      <c r="AC420">
        <v>4</v>
      </c>
      <c r="AD420">
        <v>0.6</v>
      </c>
      <c r="AE420">
        <v>0.13750000000000001</v>
      </c>
      <c r="AF420">
        <v>943.8</v>
      </c>
      <c r="AG420" s="2">
        <f>IFERROR(VLOOKUP(B420,[1]Hoja2!$C$1:$AM$841,37,FALSE),"n/a")</f>
        <v>943.80000000000007</v>
      </c>
      <c r="AH420" s="10">
        <f>VLOOKUP(AX420,[1]Hoja2!$B$2:$AO$762,17,FALSE)</f>
        <v>5</v>
      </c>
      <c r="AI420" s="10">
        <f>VLOOKUP(AX420,[1]Hoja2!$B$2:$AO$762,23,FALSE)</f>
        <v>0.6</v>
      </c>
      <c r="AJ420" s="10">
        <f>VLOOKUP(AX420,[1]Hoja2!$B$2:$AO$762,28,FALSE)</f>
        <v>0</v>
      </c>
      <c r="AK420" s="10" t="str">
        <f>VLOOKUP(AX420,[1]Hoja2!$B$2:$AO$762,19,FALSE)</f>
        <v>Entry Production Color Low/Mid</v>
      </c>
      <c r="AL420">
        <f t="shared" si="202"/>
        <v>1</v>
      </c>
      <c r="AM420">
        <f t="shared" si="203"/>
        <v>0</v>
      </c>
      <c r="AN420">
        <f t="shared" si="204"/>
        <v>1</v>
      </c>
      <c r="AO420">
        <f t="shared" si="205"/>
        <v>0</v>
      </c>
      <c r="AP420">
        <f t="shared" si="206"/>
        <v>1</v>
      </c>
      <c r="AQ420">
        <f t="shared" si="207"/>
        <v>0</v>
      </c>
      <c r="AR420">
        <f>+INDEX([1]Hoja2!$AM$2:$AM$841,MATCH(B420,[1]Hoja2!$C$2:$C$841,0))</f>
        <v>943.80000000000007</v>
      </c>
      <c r="AS420" t="str">
        <f t="shared" si="216"/>
        <v>0XPN3965746</v>
      </c>
      <c r="AT420" s="2">
        <f>IFERROR(VLOOKUP(AS420,[1]Hoja2!$A$1:$AM$841,38,FALSE),"n/a")</f>
        <v>0</v>
      </c>
      <c r="AU420" s="8">
        <f t="shared" si="201"/>
        <v>3</v>
      </c>
      <c r="AV420">
        <f>VLOOKUP(B420,[1]Hoja2!$C$2:$AO$762,39,FALSE)</f>
        <v>3</v>
      </c>
      <c r="AW420">
        <f>IF(AU420=AV420,VLOOKUP(B420,[1]Hoja2!$C$2:$AO$762,37,FALSE),IF(AV420&lt;2,VLOOKUP(B420,[1]Hoja2!$C$2:$AO$762,37,FALSE)))</f>
        <v>943.80000000000007</v>
      </c>
      <c r="AX420" t="str">
        <f>B420 &amp; COUNTIF(B$2:B420, B420)</f>
        <v>0XPN3965742</v>
      </c>
      <c r="AY420" s="10">
        <f>VLOOKUP(AX420,[1]Hoja2!$B$2:$AO$762,38,FALSE)</f>
        <v>943.80000000000007</v>
      </c>
      <c r="AZ420" s="9">
        <f t="shared" si="212"/>
        <v>0</v>
      </c>
      <c r="BA420">
        <f t="shared" si="217"/>
        <v>0</v>
      </c>
      <c r="BB420">
        <f t="shared" si="218"/>
        <v>0.13750000000000001</v>
      </c>
      <c r="BC420">
        <f t="shared" si="219"/>
        <v>0</v>
      </c>
    </row>
    <row r="421" spans="1:55" x14ac:dyDescent="0.25">
      <c r="A421">
        <v>69585</v>
      </c>
      <c r="B421" t="s">
        <v>805</v>
      </c>
      <c r="C421">
        <v>2019</v>
      </c>
      <c r="D421" t="s">
        <v>37</v>
      </c>
      <c r="E421" t="s">
        <v>38</v>
      </c>
      <c r="F421">
        <v>7</v>
      </c>
      <c r="G421" t="s">
        <v>40</v>
      </c>
      <c r="H421">
        <v>4.9333330000000002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S421" t="s">
        <v>33</v>
      </c>
      <c r="T421" t="s">
        <v>33</v>
      </c>
      <c r="V421" t="s">
        <v>34</v>
      </c>
      <c r="W421" t="s">
        <v>80</v>
      </c>
      <c r="X421">
        <v>2019</v>
      </c>
      <c r="Y421" t="s">
        <v>37</v>
      </c>
      <c r="Z421" t="s">
        <v>38</v>
      </c>
      <c r="AA421">
        <v>12</v>
      </c>
      <c r="AB421" t="s">
        <v>33</v>
      </c>
      <c r="AC421">
        <v>0</v>
      </c>
      <c r="AD421">
        <v>0</v>
      </c>
      <c r="AE421">
        <v>0</v>
      </c>
      <c r="AF421">
        <v>0</v>
      </c>
      <c r="AG421" s="2">
        <f>IFERROR(VLOOKUP(B421,[1]Hoja2!$C$1:$AM$841,37,FALSE),"n/a")</f>
        <v>750.75000000000011</v>
      </c>
      <c r="AH421" s="10">
        <f>VLOOKUP(AX421,[1]Hoja2!$B$2:$AO$762,17,FALSE)</f>
        <v>2683</v>
      </c>
      <c r="AI421" s="10">
        <f>VLOOKUP(AX421,[1]Hoja2!$B$2:$AO$762,23,FALSE)</f>
        <v>1.05</v>
      </c>
      <c r="AJ421" s="10">
        <f>VLOOKUP(AX421,[1]Hoja2!$B$2:$AO$762,28,FALSE)</f>
        <v>1</v>
      </c>
      <c r="AK421" s="10" t="str">
        <f>VLOOKUP(AX421,[1]Hoja2!$B$2:$AO$762,19,FALSE)</f>
        <v>A4 Mono MFPs</v>
      </c>
      <c r="AL421">
        <f t="shared" si="202"/>
        <v>0</v>
      </c>
      <c r="AM421">
        <f t="shared" si="203"/>
        <v>0</v>
      </c>
      <c r="AN421">
        <f t="shared" si="204"/>
        <v>0</v>
      </c>
      <c r="AO421">
        <f t="shared" si="205"/>
        <v>0</v>
      </c>
      <c r="AP421">
        <f t="shared" si="206"/>
        <v>0</v>
      </c>
      <c r="AQ421">
        <f t="shared" si="207"/>
        <v>1</v>
      </c>
      <c r="AR421">
        <f>+INDEX([1]Hoja2!$AM$2:$AM$841,MATCH(B421,[1]Hoja2!$C$2:$C$841,0))</f>
        <v>750.75000000000011</v>
      </c>
      <c r="AS421" t="str">
        <f t="shared" si="216"/>
        <v>9HB3331756</v>
      </c>
      <c r="AT421" s="2">
        <f>IFERROR(VLOOKUP(AS421,[1]Hoja2!$A$1:$AM$841,38,FALSE),"n/a")</f>
        <v>0</v>
      </c>
      <c r="AU421" s="8">
        <f t="shared" si="201"/>
        <v>1</v>
      </c>
      <c r="AV421">
        <f>VLOOKUP(B421,[1]Hoja2!$C$2:$AO$762,39,FALSE)</f>
        <v>1</v>
      </c>
      <c r="AW421">
        <f>IF(AU421=AV421,VLOOKUP(B421,[1]Hoja2!$C$2:$AO$762,37,FALSE),IF(AV421&lt;2,VLOOKUP(B421,[1]Hoja2!$C$2:$AO$762,37,FALSE)))</f>
        <v>750.75000000000011</v>
      </c>
      <c r="AX421" t="str">
        <f>B421 &amp; COUNTIF(B$2:B421, B421)</f>
        <v>9HB3331751</v>
      </c>
      <c r="AY421" s="10">
        <f>VLOOKUP(AX421,[1]Hoja2!$B$2:$AO$762,38,FALSE)</f>
        <v>750.75000000000011</v>
      </c>
      <c r="AZ421" s="9">
        <f t="shared" si="212"/>
        <v>0</v>
      </c>
      <c r="BA421">
        <f t="shared" si="217"/>
        <v>2</v>
      </c>
      <c r="BB421">
        <f t="shared" si="218"/>
        <v>-1</v>
      </c>
      <c r="BC421">
        <f t="shared" si="219"/>
        <v>2</v>
      </c>
    </row>
    <row r="422" spans="1:55" x14ac:dyDescent="0.25">
      <c r="A422">
        <v>69586</v>
      </c>
      <c r="B422" t="s">
        <v>319</v>
      </c>
      <c r="C422">
        <v>2019</v>
      </c>
      <c r="D422" t="s">
        <v>37</v>
      </c>
      <c r="E422" t="s">
        <v>38</v>
      </c>
      <c r="F422">
        <v>7</v>
      </c>
      <c r="G422" t="s">
        <v>40</v>
      </c>
      <c r="H422">
        <v>0.55000000000000004</v>
      </c>
      <c r="I422" t="s">
        <v>54</v>
      </c>
      <c r="J422">
        <v>803</v>
      </c>
      <c r="K422">
        <v>1573</v>
      </c>
      <c r="L422">
        <v>0.2</v>
      </c>
      <c r="M422">
        <v>0.6</v>
      </c>
      <c r="N422">
        <v>0.8</v>
      </c>
      <c r="O422">
        <v>1.05</v>
      </c>
      <c r="P422">
        <v>1.1000000000000001</v>
      </c>
      <c r="Q422">
        <v>1.1499999999999999</v>
      </c>
      <c r="R422" t="s">
        <v>46</v>
      </c>
      <c r="S422">
        <v>4</v>
      </c>
      <c r="T422">
        <v>6</v>
      </c>
      <c r="U422" t="s">
        <v>47</v>
      </c>
      <c r="V422" t="s">
        <v>54</v>
      </c>
      <c r="W422" t="s">
        <v>42</v>
      </c>
      <c r="X422">
        <v>2019</v>
      </c>
      <c r="Y422" t="s">
        <v>37</v>
      </c>
      <c r="Z422" t="s">
        <v>38</v>
      </c>
      <c r="AA422">
        <v>8</v>
      </c>
      <c r="AB422">
        <v>0</v>
      </c>
      <c r="AC422">
        <v>53</v>
      </c>
      <c r="AD422">
        <v>1.1000000000000001</v>
      </c>
      <c r="AE422">
        <v>0.13750000000000001</v>
      </c>
      <c r="AF422">
        <v>1730.3</v>
      </c>
      <c r="AG422" s="2">
        <f>IFERROR(VLOOKUP(B422,[1]Hoja2!$C$1:$AM$841,37,FALSE),"n/a")</f>
        <v>1730.3000000000004</v>
      </c>
      <c r="AH422" s="10">
        <f>VLOOKUP(AX422,[1]Hoja2!$B$2:$AO$762,17,FALSE)</f>
        <v>56</v>
      </c>
      <c r="AI422" s="10">
        <f>VLOOKUP(AX422,[1]Hoja2!$B$2:$AO$762,23,FALSE)</f>
        <v>1.1000000000000001</v>
      </c>
      <c r="AJ422" s="10">
        <f>VLOOKUP(AX422,[1]Hoja2!$B$2:$AO$762,28,FALSE)</f>
        <v>0.155</v>
      </c>
      <c r="AK422" s="10" t="str">
        <f>VLOOKUP(AX422,[1]Hoja2!$B$2:$AO$762,19,FALSE)</f>
        <v>Entry Production Color Low/Mid</v>
      </c>
      <c r="AL422">
        <f t="shared" si="202"/>
        <v>1</v>
      </c>
      <c r="AM422">
        <f t="shared" si="203"/>
        <v>0</v>
      </c>
      <c r="AN422">
        <f t="shared" si="204"/>
        <v>1</v>
      </c>
      <c r="AO422">
        <f t="shared" si="205"/>
        <v>0</v>
      </c>
      <c r="AP422">
        <f t="shared" si="206"/>
        <v>1</v>
      </c>
      <c r="AQ422">
        <f t="shared" si="207"/>
        <v>0</v>
      </c>
      <c r="AR422">
        <f>+INDEX([1]Hoja2!$AM$2:$AM$841,MATCH(B422,[1]Hoja2!$C$2:$C$841,0))</f>
        <v>1730.3000000000004</v>
      </c>
      <c r="AS422" t="str">
        <f t="shared" si="208"/>
        <v>0XPN3931107</v>
      </c>
      <c r="AT422" s="2">
        <f>IFERROR(VLOOKUP(AS422,[1]Hoja2!$A$1:$AM$841,38,FALSE),"n/a")</f>
        <v>0</v>
      </c>
      <c r="AU422" s="8">
        <f t="shared" si="201"/>
        <v>1</v>
      </c>
      <c r="AV422">
        <f>VLOOKUP(B422,[1]Hoja2!$C$2:$AO$762,39,FALSE)</f>
        <v>1</v>
      </c>
      <c r="AW422">
        <f>IF(AU422=AV422,VLOOKUP(B422,[1]Hoja2!$C$2:$AO$762,37,FALSE),IF(AV422&lt;2,VLOOKUP(B422,[1]Hoja2!$C$2:$AO$762,37,FALSE)))</f>
        <v>1730.3000000000004</v>
      </c>
      <c r="AX422" t="str">
        <f>B422 &amp; COUNTIF(B$2:B422, B422)</f>
        <v>0XPN3931101</v>
      </c>
      <c r="AY422" s="10">
        <f>VLOOKUP(AX422,[1]Hoja2!$B$2:$AO$762,38,FALSE)</f>
        <v>1730.3000000000004</v>
      </c>
      <c r="AZ422" s="9">
        <f t="shared" si="212"/>
        <v>0</v>
      </c>
      <c r="BA422">
        <f t="shared" si="217"/>
        <v>0</v>
      </c>
      <c r="BB422">
        <f t="shared" si="218"/>
        <v>-1.7499999999999988E-2</v>
      </c>
      <c r="BC422">
        <f t="shared" si="219"/>
        <v>0</v>
      </c>
    </row>
    <row r="423" spans="1:55" x14ac:dyDescent="0.25">
      <c r="A423">
        <v>69587</v>
      </c>
      <c r="B423" t="s">
        <v>318</v>
      </c>
      <c r="C423">
        <v>2019</v>
      </c>
      <c r="D423" t="s">
        <v>37</v>
      </c>
      <c r="E423" t="s">
        <v>38</v>
      </c>
      <c r="F423">
        <v>7</v>
      </c>
      <c r="G423" t="s">
        <v>44</v>
      </c>
      <c r="H423">
        <v>0</v>
      </c>
      <c r="I423" t="s">
        <v>58</v>
      </c>
      <c r="J423">
        <v>655</v>
      </c>
      <c r="K423">
        <v>1365</v>
      </c>
      <c r="L423">
        <v>0</v>
      </c>
      <c r="M423">
        <v>0</v>
      </c>
      <c r="N423">
        <v>0.6</v>
      </c>
      <c r="O423">
        <v>0.8</v>
      </c>
      <c r="P423">
        <v>1.05</v>
      </c>
      <c r="Q423">
        <v>1.1000000000000001</v>
      </c>
      <c r="R423" t="s">
        <v>46</v>
      </c>
      <c r="S423">
        <v>5</v>
      </c>
      <c r="T423">
        <v>9</v>
      </c>
      <c r="U423" t="s">
        <v>85</v>
      </c>
      <c r="V423" t="s">
        <v>58</v>
      </c>
      <c r="W423" t="s">
        <v>61</v>
      </c>
      <c r="X423">
        <v>2019</v>
      </c>
      <c r="Y423" t="s">
        <v>37</v>
      </c>
      <c r="Z423" t="s">
        <v>38</v>
      </c>
      <c r="AA423">
        <v>8</v>
      </c>
      <c r="AB423">
        <v>0</v>
      </c>
      <c r="AC423">
        <v>12</v>
      </c>
      <c r="AD423">
        <v>0</v>
      </c>
      <c r="AE423">
        <v>0</v>
      </c>
      <c r="AF423">
        <v>1365</v>
      </c>
      <c r="AG423" s="2">
        <f>IFERROR(VLOOKUP(B423,[1]Hoja2!$C$1:$AM$841,37,FALSE),"n/a")</f>
        <v>1501.5000000000002</v>
      </c>
      <c r="AH423" s="10">
        <f>VLOOKUP(AX423,[1]Hoja2!$B$2:$AO$762,17,FALSE)</f>
        <v>102</v>
      </c>
      <c r="AI423" s="10">
        <f>VLOOKUP(AX423,[1]Hoja2!$B$2:$AO$762,23,FALSE)</f>
        <v>1.1000000000000001</v>
      </c>
      <c r="AJ423" s="10">
        <f>VLOOKUP(AX423,[1]Hoja2!$B$2:$AO$762,28,FALSE)</f>
        <v>0.14444444444444446</v>
      </c>
      <c r="AK423" s="10" t="str">
        <f>VLOOKUP(AX423,[1]Hoja2!$B$2:$AO$762,19,FALSE)</f>
        <v>Departmental Digital</v>
      </c>
      <c r="AL423">
        <f t="shared" si="202"/>
        <v>0</v>
      </c>
      <c r="AM423">
        <f t="shared" si="203"/>
        <v>0</v>
      </c>
      <c r="AN423">
        <f t="shared" si="204"/>
        <v>0</v>
      </c>
      <c r="AO423">
        <f t="shared" si="205"/>
        <v>0</v>
      </c>
      <c r="AP423">
        <f t="shared" si="206"/>
        <v>1</v>
      </c>
      <c r="AQ423">
        <f t="shared" si="207"/>
        <v>1</v>
      </c>
      <c r="AR423">
        <f>+INDEX([1]Hoja2!$AM$2:$AM$841,MATCH(B423,[1]Hoja2!$C$2:$C$841,0))</f>
        <v>1501.5000000000002</v>
      </c>
      <c r="AS423" t="str">
        <f>CONCATENATE(B423)</f>
        <v>0EX9297582</v>
      </c>
      <c r="AT423" s="2">
        <f>IFERROR(VLOOKUP(AS423,[1]Hoja2!$C$1:$AM$841,37,FALSE),"n/a")</f>
        <v>1501.5000000000002</v>
      </c>
      <c r="AU423" s="8">
        <f t="shared" si="201"/>
        <v>3</v>
      </c>
      <c r="AV423">
        <f>VLOOKUP(B423,[1]Hoja2!$C$2:$AO$762,39,FALSE)</f>
        <v>1</v>
      </c>
      <c r="AW423">
        <f>IF(AU423=AV423,VLOOKUP(B423,[1]Hoja2!$C$2:$AO$762,37,FALSE),IF(AV423&lt;2,VLOOKUP(B423,[1]Hoja2!$C$2:$AO$762,37,FALSE)))</f>
        <v>1501.5000000000002</v>
      </c>
      <c r="AX423" t="str">
        <f>B423 &amp; COUNTIF(B$2:B423, B423)</f>
        <v>0EX92975821</v>
      </c>
      <c r="AY423" s="10">
        <f>VLOOKUP(AX423,[1]Hoja2!$B$2:$AO$762,38,FALSE)</f>
        <v>1501.5000000000002</v>
      </c>
      <c r="AZ423" s="9">
        <f t="shared" si="212"/>
        <v>0</v>
      </c>
      <c r="BA423">
        <f t="shared" si="217"/>
        <v>3</v>
      </c>
      <c r="BB423">
        <f t="shared" si="218"/>
        <v>-0.14444444444444446</v>
      </c>
      <c r="BC423">
        <f t="shared" si="219"/>
        <v>3</v>
      </c>
    </row>
    <row r="424" spans="1:55" hidden="1" x14ac:dyDescent="0.25">
      <c r="A424">
        <v>69589</v>
      </c>
      <c r="B424" t="s">
        <v>350</v>
      </c>
      <c r="C424">
        <v>2019</v>
      </c>
      <c r="D424" t="s">
        <v>37</v>
      </c>
      <c r="E424" t="s">
        <v>38</v>
      </c>
      <c r="F424">
        <v>8</v>
      </c>
      <c r="G424" t="s">
        <v>44</v>
      </c>
      <c r="H424">
        <v>0</v>
      </c>
      <c r="I424" t="s">
        <v>58</v>
      </c>
      <c r="J424">
        <v>655</v>
      </c>
      <c r="K424">
        <v>1365</v>
      </c>
      <c r="L424">
        <v>0</v>
      </c>
      <c r="M424">
        <v>0</v>
      </c>
      <c r="N424">
        <v>0.6</v>
      </c>
      <c r="O424">
        <v>0.8</v>
      </c>
      <c r="P424">
        <v>1.05</v>
      </c>
      <c r="Q424">
        <v>1.1000000000000001</v>
      </c>
      <c r="R424" t="s">
        <v>46</v>
      </c>
      <c r="S424">
        <v>5</v>
      </c>
      <c r="T424">
        <v>9</v>
      </c>
      <c r="U424" t="s">
        <v>47</v>
      </c>
      <c r="V424" t="s">
        <v>58</v>
      </c>
      <c r="W424" t="s">
        <v>59</v>
      </c>
      <c r="X424">
        <v>2019</v>
      </c>
      <c r="Y424" t="s">
        <v>37</v>
      </c>
      <c r="Z424" t="s">
        <v>38</v>
      </c>
      <c r="AA424">
        <v>8</v>
      </c>
      <c r="AB424">
        <v>0</v>
      </c>
      <c r="AC424">
        <v>13</v>
      </c>
      <c r="AD424">
        <v>0</v>
      </c>
      <c r="AE424">
        <v>0</v>
      </c>
      <c r="AF424">
        <v>1365</v>
      </c>
      <c r="AG424" s="2" t="str">
        <f>IFERROR(VLOOKUP(B424,[1]Hoja2!$C$1:$AM$841,37,FALSE),"n/a")</f>
        <v>n/a</v>
      </c>
      <c r="AH424" s="10" t="e">
        <f>VLOOKUP(AX424,[1]Hoja2!$B$2:$AO$762,17,FALSE)</f>
        <v>#N/A</v>
      </c>
      <c r="AI424" s="10" t="e">
        <f>VLOOKUP(AX424,[1]Hoja2!$B$2:$AO$762,23,FALSE)</f>
        <v>#N/A</v>
      </c>
      <c r="AJ424" s="10" t="e">
        <f>VLOOKUP(AX424,[1]Hoja2!$B$2:$AO$762,28,FALSE)</f>
        <v>#N/A</v>
      </c>
      <c r="AK424" s="10" t="e">
        <f>VLOOKUP(AX424,[1]Hoja2!$B$2:$AO$762,19,FALSE)</f>
        <v>#N/A</v>
      </c>
      <c r="AL424" t="e">
        <f t="shared" si="202"/>
        <v>#N/A</v>
      </c>
      <c r="AM424" t="e">
        <f t="shared" si="203"/>
        <v>#N/A</v>
      </c>
      <c r="AN424" t="e">
        <f t="shared" si="204"/>
        <v>#N/A</v>
      </c>
      <c r="AO424" t="e">
        <f t="shared" si="205"/>
        <v>#N/A</v>
      </c>
      <c r="AP424" t="e">
        <f t="shared" si="206"/>
        <v>#N/A</v>
      </c>
      <c r="AQ424" t="str">
        <f t="shared" si="207"/>
        <v>n/a</v>
      </c>
      <c r="AR424" t="e">
        <f>+INDEX([1]DETALLE!$AK$2:$AK$841,MATCH(B424,[1]DETALLE!$A$2:$A$841,0))</f>
        <v>#N/A</v>
      </c>
      <c r="AS424" t="str">
        <f>CONCATENATE(B424)</f>
        <v>0EX9284764</v>
      </c>
      <c r="AT424" s="2" t="str">
        <f>IF(IFERROR(VLOOKUP(AS424,[1]Hoja2!$C$1:$AM$841,37,FALSE),"n/a")&lt;&gt;"n/a","a","n/a")</f>
        <v>n/a</v>
      </c>
      <c r="AU424" s="8">
        <f t="shared" si="201"/>
        <v>1</v>
      </c>
      <c r="AV424" t="e">
        <f>VLOOKUP(B424,[1]Hoja2!$C$2:$AO$762,39,FALSE)</f>
        <v>#N/A</v>
      </c>
      <c r="AW424" t="e">
        <f>IF(AU424=AV424,VLOOKUP(B424,[1]Hoja2!$C$2:$AO$762,37,FALSE),IF(AV424&lt;2,VLOOKUP(B424,[1]Hoja2!$C$2:$AO$762,37,FALSE)))</f>
        <v>#N/A</v>
      </c>
      <c r="AX424" t="str">
        <f>B424 &amp; COUNTIF(B$2:B424, B424)</f>
        <v>0EX92847641</v>
      </c>
      <c r="AY424" t="e">
        <f>VLOOKUP(AX424,[1]Hoja2!$B$2:$AO$762,38,FALSE)</f>
        <v>#N/A</v>
      </c>
      <c r="AZ424" s="9" t="e">
        <f t="shared" si="212"/>
        <v>#N/A</v>
      </c>
    </row>
    <row r="425" spans="1:55" hidden="1" x14ac:dyDescent="0.25">
      <c r="A425">
        <v>69593</v>
      </c>
      <c r="B425" t="s">
        <v>211</v>
      </c>
      <c r="C425">
        <v>2019</v>
      </c>
      <c r="D425" t="s">
        <v>37</v>
      </c>
      <c r="E425" t="s">
        <v>38</v>
      </c>
      <c r="F425">
        <v>8</v>
      </c>
      <c r="G425" t="s">
        <v>44</v>
      </c>
      <c r="H425">
        <v>0</v>
      </c>
      <c r="I425" t="s">
        <v>54</v>
      </c>
      <c r="J425">
        <v>803</v>
      </c>
      <c r="K425">
        <v>1573</v>
      </c>
      <c r="L425">
        <v>0.2</v>
      </c>
      <c r="M425">
        <v>0.6</v>
      </c>
      <c r="N425">
        <v>0.8</v>
      </c>
      <c r="O425">
        <v>1.05</v>
      </c>
      <c r="P425">
        <v>1.1000000000000001</v>
      </c>
      <c r="Q425">
        <v>1.1499999999999999</v>
      </c>
      <c r="R425" t="s">
        <v>46</v>
      </c>
      <c r="S425">
        <v>4</v>
      </c>
      <c r="T425">
        <v>6</v>
      </c>
      <c r="U425" t="s">
        <v>47</v>
      </c>
      <c r="V425" t="s">
        <v>54</v>
      </c>
      <c r="W425" t="s">
        <v>59</v>
      </c>
      <c r="X425">
        <v>2019</v>
      </c>
      <c r="Y425" t="s">
        <v>37</v>
      </c>
      <c r="Z425" t="s">
        <v>38</v>
      </c>
      <c r="AA425">
        <v>8</v>
      </c>
      <c r="AB425">
        <v>0</v>
      </c>
      <c r="AC425">
        <v>5</v>
      </c>
      <c r="AD425">
        <v>0</v>
      </c>
      <c r="AE425">
        <v>0</v>
      </c>
      <c r="AF425">
        <v>1573</v>
      </c>
      <c r="AG425" s="2" t="str">
        <f>IFERROR(VLOOKUP(B425,[1]Hoja2!$C$1:$AM$841,37,FALSE),"n/a")</f>
        <v>n/a</v>
      </c>
      <c r="AH425" s="10" t="e">
        <f>VLOOKUP(AX425,[1]Hoja2!$B$2:$AO$762,17,FALSE)</f>
        <v>#N/A</v>
      </c>
      <c r="AI425" s="10" t="e">
        <f>VLOOKUP(AX425,[1]Hoja2!$B$2:$AO$762,23,FALSE)</f>
        <v>#N/A</v>
      </c>
      <c r="AJ425" s="10" t="e">
        <f>VLOOKUP(AX425,[1]Hoja2!$B$2:$AO$762,28,FALSE)</f>
        <v>#N/A</v>
      </c>
      <c r="AK425" s="10" t="e">
        <f>VLOOKUP(AX425,[1]Hoja2!$B$2:$AO$762,19,FALSE)</f>
        <v>#N/A</v>
      </c>
      <c r="AL425" t="e">
        <f t="shared" si="202"/>
        <v>#N/A</v>
      </c>
      <c r="AM425" t="e">
        <f t="shared" si="203"/>
        <v>#N/A</v>
      </c>
      <c r="AN425" t="e">
        <f t="shared" si="204"/>
        <v>#N/A</v>
      </c>
      <c r="AO425" t="e">
        <f t="shared" si="205"/>
        <v>#N/A</v>
      </c>
      <c r="AP425" t="e">
        <f t="shared" si="206"/>
        <v>#N/A</v>
      </c>
      <c r="AQ425" t="str">
        <f t="shared" si="207"/>
        <v>n/a</v>
      </c>
      <c r="AR425" t="e">
        <f>+INDEX([1]DETALLE!$AK$2:$AK$841,MATCH(B425,[1]DETALLE!$A$2:$A$841,0))</f>
        <v>#N/A</v>
      </c>
      <c r="AS425" t="str">
        <f>CONCATENATE(B425)</f>
        <v>0E2B656981</v>
      </c>
      <c r="AT425" s="2" t="str">
        <f>IF(IFERROR(VLOOKUP(AS425,[1]Hoja2!$C$1:$AM$841,37,FALSE),"n/a")&lt;&gt;"n/a","a","n/a")</f>
        <v>n/a</v>
      </c>
      <c r="AU425" s="8">
        <f t="shared" si="201"/>
        <v>2</v>
      </c>
      <c r="AV425" t="e">
        <f>VLOOKUP(B425,[1]Hoja2!$C$2:$AO$762,39,FALSE)</f>
        <v>#N/A</v>
      </c>
      <c r="AW425" t="e">
        <f>IF(AU425=AV425,VLOOKUP(B425,[1]Hoja2!$C$2:$AO$762,37,FALSE),IF(AV425&lt;2,VLOOKUP(B425,[1]Hoja2!$C$2:$AO$762,37,FALSE)))</f>
        <v>#N/A</v>
      </c>
      <c r="AX425" t="str">
        <f>B425 &amp; COUNTIF(B$2:B425, B425)</f>
        <v>0E2B6569812</v>
      </c>
      <c r="AY425" t="e">
        <f>VLOOKUP(AX425,[1]Hoja2!$B$2:$AO$762,38,FALSE)</f>
        <v>#N/A</v>
      </c>
      <c r="AZ425" s="9" t="e">
        <f t="shared" si="212"/>
        <v>#N/A</v>
      </c>
    </row>
    <row r="426" spans="1:55" x14ac:dyDescent="0.25">
      <c r="A426">
        <v>69597</v>
      </c>
      <c r="B426" t="s">
        <v>320</v>
      </c>
      <c r="C426">
        <v>2019</v>
      </c>
      <c r="D426" t="s">
        <v>37</v>
      </c>
      <c r="E426" t="s">
        <v>38</v>
      </c>
      <c r="F426">
        <v>8</v>
      </c>
      <c r="G426" t="s">
        <v>40</v>
      </c>
      <c r="H426">
        <v>1.5</v>
      </c>
      <c r="I426" t="s">
        <v>58</v>
      </c>
      <c r="J426">
        <v>655</v>
      </c>
      <c r="K426">
        <v>1365</v>
      </c>
      <c r="L426">
        <v>0</v>
      </c>
      <c r="M426">
        <v>0</v>
      </c>
      <c r="N426">
        <v>0.6</v>
      </c>
      <c r="O426">
        <v>0.8</v>
      </c>
      <c r="P426">
        <v>1.05</v>
      </c>
      <c r="Q426">
        <v>1.1000000000000001</v>
      </c>
      <c r="R426" t="s">
        <v>46</v>
      </c>
      <c r="S426">
        <v>5</v>
      </c>
      <c r="T426">
        <v>9</v>
      </c>
      <c r="U426" t="s">
        <v>47</v>
      </c>
      <c r="V426" t="s">
        <v>45</v>
      </c>
      <c r="W426" t="s">
        <v>42</v>
      </c>
      <c r="X426">
        <v>2019</v>
      </c>
      <c r="Y426" t="s">
        <v>37</v>
      </c>
      <c r="Z426" t="s">
        <v>38</v>
      </c>
      <c r="AA426">
        <v>8</v>
      </c>
      <c r="AB426">
        <v>0</v>
      </c>
      <c r="AC426">
        <v>27</v>
      </c>
      <c r="AD426">
        <v>0.8</v>
      </c>
      <c r="AE426">
        <v>0.3</v>
      </c>
      <c r="AF426">
        <v>1092</v>
      </c>
      <c r="AG426" s="2">
        <f>IFERROR(VLOOKUP(B426,[1]Hoja2!$C$1:$AM$841,37,FALSE),"n/a")</f>
        <v>1433.25</v>
      </c>
      <c r="AH426" s="10">
        <f>VLOOKUP(AX426,[1]Hoja2!$B$2:$AO$762,17,FALSE)</f>
        <v>40</v>
      </c>
      <c r="AI426" s="10">
        <f>VLOOKUP(AX426,[1]Hoja2!$B$2:$AO$762,23,FALSE)</f>
        <v>1.05</v>
      </c>
      <c r="AJ426" s="10">
        <f>VLOOKUP(AX426,[1]Hoja2!$B$2:$AO$762,28,FALSE)</f>
        <v>0.3</v>
      </c>
      <c r="AK426" s="10" t="str">
        <f>VLOOKUP(AX426,[1]Hoja2!$B$2:$AO$762,19,FALSE)</f>
        <v>Departmental Digital</v>
      </c>
      <c r="AL426">
        <f t="shared" si="202"/>
        <v>0</v>
      </c>
      <c r="AM426">
        <f t="shared" si="203"/>
        <v>0</v>
      </c>
      <c r="AN426">
        <f t="shared" si="204"/>
        <v>0</v>
      </c>
      <c r="AO426">
        <f t="shared" si="205"/>
        <v>1</v>
      </c>
      <c r="AP426">
        <f t="shared" si="206"/>
        <v>1</v>
      </c>
      <c r="AQ426">
        <f t="shared" si="207"/>
        <v>1</v>
      </c>
      <c r="AR426">
        <f>+INDEX([1]Hoja2!$AM$2:$AM$841,MATCH(B426,[1]Hoja2!$C$2:$C$841,0))</f>
        <v>1433.25</v>
      </c>
      <c r="AS426" t="str">
        <f t="shared" si="208"/>
        <v>03AG8778798</v>
      </c>
      <c r="AT426" s="2">
        <f>IFERROR(VLOOKUP(AS426,[1]Hoja2!$A$1:$AM$841,38,FALSE),"n/a")</f>
        <v>0</v>
      </c>
      <c r="AU426" s="8">
        <f t="shared" si="201"/>
        <v>1</v>
      </c>
      <c r="AV426">
        <f>VLOOKUP(B426,[1]Hoja2!$C$2:$AO$762,39,FALSE)</f>
        <v>1</v>
      </c>
      <c r="AW426">
        <f>IF(AU426=AV426,VLOOKUP(B426,[1]Hoja2!$C$2:$AO$762,37,FALSE),IF(AV426&lt;2,VLOOKUP(B426,[1]Hoja2!$C$2:$AO$762,37,FALSE)))</f>
        <v>1433.25</v>
      </c>
      <c r="AX426" t="str">
        <f>B426 &amp; COUNTIF(B$2:B426, B426)</f>
        <v>03AG8778791</v>
      </c>
      <c r="AY426" s="10">
        <f>VLOOKUP(AX426,[1]Hoja2!$B$2:$AO$762,38,FALSE)</f>
        <v>1433.25</v>
      </c>
      <c r="AZ426" s="9">
        <f t="shared" si="212"/>
        <v>0</v>
      </c>
      <c r="BA426">
        <f t="shared" ref="BA426:BA428" si="220">IF(Q426="NA",2,IF(OR(G426="INSTALACION NUEVA",G426="Mantenimiento preventivo"),3,IF(AND(AC426&lt;AH426,AL426&lt;&gt;1),4,IF(AY426&gt;AF426,1,0))))</f>
        <v>4</v>
      </c>
      <c r="BB426">
        <f t="shared" ref="BB426:BB428" si="221">AE426-AJ426</f>
        <v>0</v>
      </c>
      <c r="BC426">
        <f t="shared" ref="BC426:BC428" si="222">+_xlfn.IFS(Q426="NA",2,OR(G426="INSTALACION NUEVA",G426="Mantenimiento preventivo"),3,AND(AC426&lt;AH426,AL426&lt;&gt;1),4,AY426&gt;AF426,1,TRUE,0)</f>
        <v>4</v>
      </c>
    </row>
    <row r="427" spans="1:55" x14ac:dyDescent="0.25">
      <c r="A427">
        <v>69598</v>
      </c>
      <c r="B427" t="s">
        <v>344</v>
      </c>
      <c r="C427">
        <v>2019</v>
      </c>
      <c r="D427" t="s">
        <v>37</v>
      </c>
      <c r="E427" t="s">
        <v>38</v>
      </c>
      <c r="F427">
        <v>8</v>
      </c>
      <c r="G427" t="s">
        <v>40</v>
      </c>
      <c r="H427">
        <v>1.6333329999999999</v>
      </c>
      <c r="I427" t="s">
        <v>54</v>
      </c>
      <c r="J427">
        <v>803</v>
      </c>
      <c r="K427">
        <v>1573</v>
      </c>
      <c r="L427">
        <v>0.2</v>
      </c>
      <c r="M427">
        <v>0.6</v>
      </c>
      <c r="N427">
        <v>0.8</v>
      </c>
      <c r="O427">
        <v>1.05</v>
      </c>
      <c r="P427">
        <v>1.1000000000000001</v>
      </c>
      <c r="Q427">
        <v>1.1499999999999999</v>
      </c>
      <c r="R427" t="s">
        <v>46</v>
      </c>
      <c r="S427">
        <v>4</v>
      </c>
      <c r="T427">
        <v>6</v>
      </c>
      <c r="U427" t="s">
        <v>47</v>
      </c>
      <c r="V427" t="s">
        <v>54</v>
      </c>
      <c r="W427" t="s">
        <v>42</v>
      </c>
      <c r="X427">
        <v>2019</v>
      </c>
      <c r="Y427" t="s">
        <v>37</v>
      </c>
      <c r="Z427" t="s">
        <v>38</v>
      </c>
      <c r="AA427">
        <v>8</v>
      </c>
      <c r="AB427">
        <v>0</v>
      </c>
      <c r="AC427">
        <v>236</v>
      </c>
      <c r="AD427">
        <v>1.1499999999999999</v>
      </c>
      <c r="AE427">
        <v>0.40833324999999998</v>
      </c>
      <c r="AF427">
        <v>1808.95</v>
      </c>
      <c r="AG427" s="2">
        <f>IFERROR(VLOOKUP(B427,[1]Hoja2!$C$1:$AM$841,37,FALSE),"n/a")</f>
        <v>1651.6500000000003</v>
      </c>
      <c r="AH427" s="10">
        <f>VLOOKUP(AX427,[1]Hoja2!$B$2:$AO$762,17,FALSE)</f>
        <v>28</v>
      </c>
      <c r="AI427" s="10">
        <f>VLOOKUP(AX427,[1]Hoja2!$B$2:$AO$762,23,FALSE)</f>
        <v>1.05</v>
      </c>
      <c r="AJ427" s="10">
        <f>VLOOKUP(AX427,[1]Hoja2!$B$2:$AO$762,28,FALSE)</f>
        <v>0.40749999999999997</v>
      </c>
      <c r="AK427" s="10" t="str">
        <f>VLOOKUP(AX427,[1]Hoja2!$B$2:$AO$762,19,FALSE)</f>
        <v>Entry Production Color Low/Mid</v>
      </c>
      <c r="AL427">
        <f t="shared" si="202"/>
        <v>0</v>
      </c>
      <c r="AM427">
        <f t="shared" si="203"/>
        <v>0</v>
      </c>
      <c r="AN427">
        <f t="shared" si="204"/>
        <v>0</v>
      </c>
      <c r="AO427">
        <f t="shared" si="205"/>
        <v>0</v>
      </c>
      <c r="AP427">
        <f t="shared" si="206"/>
        <v>1</v>
      </c>
      <c r="AQ427">
        <f t="shared" si="207"/>
        <v>0</v>
      </c>
      <c r="AR427">
        <f>+INDEX([1]Hoja2!$AM$2:$AM$841,MATCH(B427,[1]Hoja2!$C$2:$C$841,0))</f>
        <v>1651.6500000000003</v>
      </c>
      <c r="AS427" t="str">
        <f t="shared" si="208"/>
        <v>0E2B1066538</v>
      </c>
      <c r="AT427" s="2">
        <f>IFERROR(VLOOKUP(AS427,[1]Hoja2!$A$1:$AM$841,38,FALSE),"n/a")</f>
        <v>0</v>
      </c>
      <c r="AU427" s="8">
        <f t="shared" si="201"/>
        <v>1</v>
      </c>
      <c r="AV427">
        <f>VLOOKUP(B427,[1]Hoja2!$C$2:$AO$762,39,FALSE)</f>
        <v>1</v>
      </c>
      <c r="AW427">
        <f>IF(AU427=AV427,VLOOKUP(B427,[1]Hoja2!$C$2:$AO$762,37,FALSE),IF(AV427&lt;2,VLOOKUP(B427,[1]Hoja2!$C$2:$AO$762,37,FALSE)))</f>
        <v>1651.6500000000003</v>
      </c>
      <c r="AX427" t="str">
        <f>B427 &amp; COUNTIF(B$2:B427, B427)</f>
        <v>0E2B1066531</v>
      </c>
      <c r="AY427" s="10">
        <f>VLOOKUP(AX427,[1]Hoja2!$B$2:$AO$762,38,FALSE)</f>
        <v>1651.6500000000003</v>
      </c>
      <c r="AZ427" s="9">
        <f t="shared" si="212"/>
        <v>0</v>
      </c>
      <c r="BA427">
        <f t="shared" si="220"/>
        <v>0</v>
      </c>
      <c r="BB427">
        <f t="shared" si="221"/>
        <v>8.332500000000076E-4</v>
      </c>
      <c r="BC427">
        <f t="shared" si="222"/>
        <v>0</v>
      </c>
    </row>
    <row r="428" spans="1:55" x14ac:dyDescent="0.25">
      <c r="A428">
        <v>69605</v>
      </c>
      <c r="B428" t="s">
        <v>351</v>
      </c>
      <c r="C428">
        <v>2019</v>
      </c>
      <c r="D428" t="s">
        <v>37</v>
      </c>
      <c r="E428" t="s">
        <v>38</v>
      </c>
      <c r="F428">
        <v>8</v>
      </c>
      <c r="G428" t="s">
        <v>40</v>
      </c>
      <c r="H428">
        <v>1.6</v>
      </c>
      <c r="I428" t="s">
        <v>58</v>
      </c>
      <c r="J428">
        <v>655</v>
      </c>
      <c r="K428">
        <v>1365</v>
      </c>
      <c r="L428">
        <v>0</v>
      </c>
      <c r="M428">
        <v>0</v>
      </c>
      <c r="N428">
        <v>0.6</v>
      </c>
      <c r="O428">
        <v>0.8</v>
      </c>
      <c r="P428">
        <v>1.05</v>
      </c>
      <c r="Q428">
        <v>1.1000000000000001</v>
      </c>
      <c r="R428" t="s">
        <v>46</v>
      </c>
      <c r="S428">
        <v>5</v>
      </c>
      <c r="T428">
        <v>9</v>
      </c>
      <c r="U428" t="s">
        <v>47</v>
      </c>
      <c r="V428" t="s">
        <v>58</v>
      </c>
      <c r="W428" t="s">
        <v>61</v>
      </c>
      <c r="X428">
        <v>2019</v>
      </c>
      <c r="Y428" t="s">
        <v>37</v>
      </c>
      <c r="Z428" t="s">
        <v>38</v>
      </c>
      <c r="AA428">
        <v>8</v>
      </c>
      <c r="AB428">
        <v>0</v>
      </c>
      <c r="AC428">
        <v>34</v>
      </c>
      <c r="AD428">
        <v>1.05</v>
      </c>
      <c r="AE428">
        <v>0.32</v>
      </c>
      <c r="AF428">
        <v>1433.25</v>
      </c>
      <c r="AG428" s="2">
        <f>IFERROR(VLOOKUP(B428,[1]Hoja2!$C$1:$AM$841,37,FALSE),"n/a")</f>
        <v>1433.25</v>
      </c>
      <c r="AH428" s="10">
        <f>VLOOKUP(AX428,[1]Hoja2!$B$2:$AO$762,17,FALSE)</f>
        <v>35</v>
      </c>
      <c r="AI428" s="10">
        <f>VLOOKUP(AX428,[1]Hoja2!$B$2:$AO$762,23,FALSE)</f>
        <v>1.05</v>
      </c>
      <c r="AJ428" s="10">
        <f>VLOOKUP(AX428,[1]Hoja2!$B$2:$AO$762,28,FALSE)</f>
        <v>0.32</v>
      </c>
      <c r="AK428" s="10" t="str">
        <f>VLOOKUP(AX428,[1]Hoja2!$B$2:$AO$762,19,FALSE)</f>
        <v>Departmental Digital</v>
      </c>
      <c r="AL428">
        <f t="shared" si="202"/>
        <v>1</v>
      </c>
      <c r="AM428">
        <f t="shared" si="203"/>
        <v>0</v>
      </c>
      <c r="AN428">
        <f t="shared" si="204"/>
        <v>1</v>
      </c>
      <c r="AO428">
        <f t="shared" si="205"/>
        <v>1</v>
      </c>
      <c r="AP428">
        <f t="shared" si="206"/>
        <v>1</v>
      </c>
      <c r="AQ428">
        <f t="shared" si="207"/>
        <v>0</v>
      </c>
      <c r="AR428">
        <f>+INDEX([1]Hoja2!$AM$2:$AM$841,MATCH(B428,[1]Hoja2!$C$2:$C$841,0))</f>
        <v>1433.25</v>
      </c>
      <c r="AS428" t="str">
        <f t="shared" si="208"/>
        <v>0EX92975938</v>
      </c>
      <c r="AT428" s="2">
        <f>IFERROR(VLOOKUP(AS428,[1]Hoja2!$A$1:$AM$841,38,FALSE),"n/a")</f>
        <v>0</v>
      </c>
      <c r="AU428" s="8">
        <f t="shared" si="201"/>
        <v>1</v>
      </c>
      <c r="AV428">
        <f>VLOOKUP(B428,[1]Hoja2!$C$2:$AO$762,39,FALSE)</f>
        <v>1</v>
      </c>
      <c r="AW428">
        <f>IF(AU428=AV428,VLOOKUP(B428,[1]Hoja2!$C$2:$AO$762,37,FALSE),IF(AV428&lt;2,VLOOKUP(B428,[1]Hoja2!$C$2:$AO$762,37,FALSE)))</f>
        <v>1433.25</v>
      </c>
      <c r="AX428" t="str">
        <f>B428 &amp; COUNTIF(B$2:B428, B428)</f>
        <v>0EX92975931</v>
      </c>
      <c r="AY428" s="10">
        <f>VLOOKUP(AX428,[1]Hoja2!$B$2:$AO$762,38,FALSE)</f>
        <v>1433.25</v>
      </c>
      <c r="AZ428" s="9">
        <f t="shared" si="212"/>
        <v>0</v>
      </c>
      <c r="BA428">
        <f t="shared" si="220"/>
        <v>0</v>
      </c>
      <c r="BB428">
        <f t="shared" si="221"/>
        <v>0</v>
      </c>
      <c r="BC428">
        <f t="shared" si="222"/>
        <v>0</v>
      </c>
    </row>
    <row r="429" spans="1:55" hidden="1" x14ac:dyDescent="0.25">
      <c r="A429">
        <v>69610</v>
      </c>
      <c r="B429" t="s">
        <v>806</v>
      </c>
      <c r="C429">
        <v>2019</v>
      </c>
      <c r="D429" t="s">
        <v>37</v>
      </c>
      <c r="E429" t="s">
        <v>38</v>
      </c>
      <c r="F429">
        <v>8</v>
      </c>
      <c r="G429" t="s">
        <v>44</v>
      </c>
      <c r="H429">
        <v>0</v>
      </c>
      <c r="I429" t="s">
        <v>116</v>
      </c>
      <c r="J429">
        <v>655</v>
      </c>
      <c r="K429">
        <v>1365</v>
      </c>
      <c r="L429">
        <v>0</v>
      </c>
      <c r="M429">
        <v>0</v>
      </c>
      <c r="N429">
        <v>0.6</v>
      </c>
      <c r="O429">
        <v>0.8</v>
      </c>
      <c r="P429">
        <v>1.05</v>
      </c>
      <c r="Q429">
        <v>1.1000000000000001</v>
      </c>
      <c r="R429" t="s">
        <v>46</v>
      </c>
      <c r="S429">
        <v>5</v>
      </c>
      <c r="T429">
        <v>9</v>
      </c>
      <c r="U429" t="s">
        <v>47</v>
      </c>
      <c r="V429" t="s">
        <v>45</v>
      </c>
      <c r="W429" t="s">
        <v>50</v>
      </c>
      <c r="X429">
        <v>2019</v>
      </c>
      <c r="Y429" t="s">
        <v>37</v>
      </c>
      <c r="Z429" t="s">
        <v>38</v>
      </c>
      <c r="AA429">
        <v>8</v>
      </c>
      <c r="AB429">
        <v>1</v>
      </c>
      <c r="AC429">
        <v>10</v>
      </c>
      <c r="AD429">
        <v>0</v>
      </c>
      <c r="AE429">
        <v>0</v>
      </c>
      <c r="AF429">
        <v>0</v>
      </c>
      <c r="AG429" s="2" t="str">
        <f>IFERROR(VLOOKUP(B429,[1]Hoja2!$C$1:$AM$841,37,FALSE),"n/a")</f>
        <v>n/a</v>
      </c>
      <c r="AH429" s="10" t="e">
        <f>VLOOKUP(AX429,[1]Hoja2!$B$2:$AO$762,17,FALSE)</f>
        <v>#N/A</v>
      </c>
      <c r="AI429" s="10" t="e">
        <f>VLOOKUP(AX429,[1]Hoja2!$B$2:$AO$762,23,FALSE)</f>
        <v>#N/A</v>
      </c>
      <c r="AJ429" s="10" t="e">
        <f>VLOOKUP(AX429,[1]Hoja2!$B$2:$AO$762,28,FALSE)</f>
        <v>#N/A</v>
      </c>
      <c r="AK429" s="10" t="e">
        <f>VLOOKUP(AX429,[1]Hoja2!$B$2:$AO$762,19,FALSE)</f>
        <v>#N/A</v>
      </c>
      <c r="AL429" t="e">
        <f t="shared" si="202"/>
        <v>#N/A</v>
      </c>
      <c r="AM429" t="e">
        <f t="shared" si="203"/>
        <v>#N/A</v>
      </c>
      <c r="AN429" t="e">
        <f t="shared" si="204"/>
        <v>#N/A</v>
      </c>
      <c r="AO429" t="e">
        <f t="shared" si="205"/>
        <v>#N/A</v>
      </c>
      <c r="AP429" t="e">
        <f t="shared" si="206"/>
        <v>#N/A</v>
      </c>
      <c r="AQ429" t="str">
        <f t="shared" si="207"/>
        <v>n/a</v>
      </c>
      <c r="AR429">
        <f>+INDEX([1]DETALLE!$AK$2:$AK$841,MATCH(B429,[1]DETALLE!$A$2:$A$841,0))</f>
        <v>1501.5000000000002</v>
      </c>
      <c r="AS429" t="str">
        <f>CONCATENATE(B429)</f>
        <v>0Y4X848752</v>
      </c>
      <c r="AT429" s="2" t="str">
        <f>IF(IFERROR(VLOOKUP(AS429,[1]Hoja2!$C$1:$AM$841,37,FALSE),"n/a")&lt;&gt;"n/a","a","n/a")</f>
        <v>n/a</v>
      </c>
      <c r="AU429" s="8">
        <f t="shared" si="201"/>
        <v>4</v>
      </c>
      <c r="AV429" t="e">
        <f>VLOOKUP(B429,[1]Hoja2!$C$2:$AO$762,39,FALSE)</f>
        <v>#N/A</v>
      </c>
      <c r="AW429" t="e">
        <f>IF(AU429=AV429,VLOOKUP(B429,[1]Hoja2!$C$2:$AO$762,37,FALSE),IF(AV429&lt;2,VLOOKUP(B429,[1]Hoja2!$C$2:$AO$762,37,FALSE)))</f>
        <v>#N/A</v>
      </c>
      <c r="AX429" t="str">
        <f>B429 &amp; COUNTIF(B$2:B429, B429)</f>
        <v>0Y4X8487521</v>
      </c>
      <c r="AY429" t="e">
        <f>VLOOKUP(AX429,[1]Hoja2!$B$2:$AO$762,38,FALSE)</f>
        <v>#N/A</v>
      </c>
      <c r="AZ429" s="9" t="e">
        <f t="shared" si="212"/>
        <v>#N/A</v>
      </c>
    </row>
    <row r="430" spans="1:55" hidden="1" x14ac:dyDescent="0.25">
      <c r="A430">
        <v>69611</v>
      </c>
      <c r="B430" t="s">
        <v>119</v>
      </c>
      <c r="C430">
        <v>2019</v>
      </c>
      <c r="D430" t="s">
        <v>37</v>
      </c>
      <c r="E430" t="s">
        <v>38</v>
      </c>
      <c r="F430">
        <v>8</v>
      </c>
      <c r="G430" t="s">
        <v>44</v>
      </c>
      <c r="H430">
        <v>0</v>
      </c>
      <c r="I430" t="s">
        <v>45</v>
      </c>
      <c r="J430">
        <v>803</v>
      </c>
      <c r="K430">
        <v>1573</v>
      </c>
      <c r="L430">
        <v>0.2</v>
      </c>
      <c r="M430">
        <v>0.6</v>
      </c>
      <c r="N430">
        <v>0.8</v>
      </c>
      <c r="O430">
        <v>1.05</v>
      </c>
      <c r="P430">
        <v>1.1000000000000001</v>
      </c>
      <c r="Q430">
        <v>1.1499999999999999</v>
      </c>
      <c r="R430" t="s">
        <v>46</v>
      </c>
      <c r="S430">
        <v>4</v>
      </c>
      <c r="T430">
        <v>6</v>
      </c>
      <c r="U430" t="s">
        <v>47</v>
      </c>
      <c r="V430" t="s">
        <v>48</v>
      </c>
      <c r="W430" t="s">
        <v>55</v>
      </c>
      <c r="X430">
        <v>2019</v>
      </c>
      <c r="Y430" t="s">
        <v>37</v>
      </c>
      <c r="Z430" t="s">
        <v>38</v>
      </c>
      <c r="AA430">
        <v>8</v>
      </c>
      <c r="AB430">
        <v>0</v>
      </c>
      <c r="AC430">
        <v>-4</v>
      </c>
      <c r="AD430">
        <v>0</v>
      </c>
      <c r="AE430">
        <v>0</v>
      </c>
      <c r="AF430">
        <v>1573</v>
      </c>
      <c r="AG430" s="2">
        <f>IFERROR(VLOOKUP(B430,[1]Hoja2!$C$1:$AM$841,37,FALSE),"n/a")</f>
        <v>1258.4000000000003</v>
      </c>
      <c r="AH430" s="10" t="e">
        <f>VLOOKUP(AX430,[1]Hoja2!$B$2:$AO$762,17,FALSE)</f>
        <v>#N/A</v>
      </c>
      <c r="AI430" s="10" t="e">
        <f>VLOOKUP(AX430,[1]Hoja2!$B$2:$AO$762,23,FALSE)</f>
        <v>#N/A</v>
      </c>
      <c r="AJ430" s="10" t="e">
        <f>VLOOKUP(AX430,[1]Hoja2!$B$2:$AO$762,28,FALSE)</f>
        <v>#N/A</v>
      </c>
      <c r="AK430" s="10" t="e">
        <f>VLOOKUP(AX430,[1]Hoja2!$B$2:$AO$762,19,FALSE)</f>
        <v>#N/A</v>
      </c>
      <c r="AL430" t="e">
        <f t="shared" si="202"/>
        <v>#N/A</v>
      </c>
      <c r="AM430" t="e">
        <f t="shared" si="203"/>
        <v>#N/A</v>
      </c>
      <c r="AN430" t="e">
        <f t="shared" si="204"/>
        <v>#N/A</v>
      </c>
      <c r="AO430" t="e">
        <f t="shared" si="205"/>
        <v>#N/A</v>
      </c>
      <c r="AP430" t="e">
        <f t="shared" si="206"/>
        <v>#N/A</v>
      </c>
      <c r="AQ430">
        <f t="shared" si="207"/>
        <v>0</v>
      </c>
      <c r="AR430">
        <f>+INDEX([1]Hoja2!$AM$2:$AM$841,MATCH(B430,[1]Hoja2!$C$2:$C$841,0))</f>
        <v>1258.4000000000003</v>
      </c>
      <c r="AS430" t="str">
        <f>CONCATENATE(B430)</f>
        <v>0BG2940370</v>
      </c>
      <c r="AT430" s="2" t="s">
        <v>1007</v>
      </c>
      <c r="AU430" s="8">
        <f t="shared" si="201"/>
        <v>3</v>
      </c>
      <c r="AV430">
        <f>VLOOKUP(B430,[1]Hoja2!$C$2:$AO$762,39,FALSE)</f>
        <v>1</v>
      </c>
      <c r="AW430">
        <f>IF(AU430=AV430,VLOOKUP(B430,[1]Hoja2!$C$2:$AO$762,37,FALSE),IF(AV430&lt;2,VLOOKUP(B430,[1]Hoja2!$C$2:$AO$762,37,FALSE)))</f>
        <v>1258.4000000000003</v>
      </c>
      <c r="AX430" t="str">
        <f>B430 &amp; COUNTIF(B$2:B430, B430)</f>
        <v>0BG29403702</v>
      </c>
      <c r="AY430" t="e">
        <f>VLOOKUP(AX430,[1]Hoja2!$B$2:$AO$762,38,FALSE)</f>
        <v>#N/A</v>
      </c>
      <c r="AZ430" s="9">
        <f t="shared" si="212"/>
        <v>0</v>
      </c>
    </row>
    <row r="431" spans="1:55" x14ac:dyDescent="0.25">
      <c r="A431">
        <v>69612</v>
      </c>
      <c r="B431" t="s">
        <v>356</v>
      </c>
      <c r="C431">
        <v>2019</v>
      </c>
      <c r="D431" t="s">
        <v>37</v>
      </c>
      <c r="E431" t="s">
        <v>38</v>
      </c>
      <c r="F431">
        <v>8</v>
      </c>
      <c r="G431" t="s">
        <v>40</v>
      </c>
      <c r="H431">
        <v>0.76666670000000003</v>
      </c>
      <c r="I431" t="s">
        <v>64</v>
      </c>
      <c r="J431">
        <v>655</v>
      </c>
      <c r="K431">
        <v>1365</v>
      </c>
      <c r="L431">
        <v>0</v>
      </c>
      <c r="M431">
        <v>0</v>
      </c>
      <c r="N431">
        <v>0.6</v>
      </c>
      <c r="O431">
        <v>0.8</v>
      </c>
      <c r="P431">
        <v>1.05</v>
      </c>
      <c r="Q431">
        <v>1.1000000000000001</v>
      </c>
      <c r="R431" t="s">
        <v>46</v>
      </c>
      <c r="S431">
        <v>5</v>
      </c>
      <c r="T431">
        <v>9</v>
      </c>
      <c r="U431" t="s">
        <v>47</v>
      </c>
      <c r="V431" t="s">
        <v>64</v>
      </c>
      <c r="W431" t="s">
        <v>55</v>
      </c>
      <c r="X431">
        <v>2019</v>
      </c>
      <c r="Y431" t="s">
        <v>37</v>
      </c>
      <c r="Z431" t="s">
        <v>38</v>
      </c>
      <c r="AA431">
        <v>9</v>
      </c>
      <c r="AB431">
        <v>0</v>
      </c>
      <c r="AC431">
        <v>168</v>
      </c>
      <c r="AD431">
        <v>1.1000000000000001</v>
      </c>
      <c r="AE431">
        <v>0.15333334000000001</v>
      </c>
      <c r="AF431">
        <v>1501.5</v>
      </c>
      <c r="AG431" s="2">
        <f>IFERROR(VLOOKUP(B431,[1]Hoja2!$C$1:$AM$841,37,FALSE),"n/a")</f>
        <v>1501.5000000000002</v>
      </c>
      <c r="AH431" s="10">
        <f>VLOOKUP(AX431,[1]Hoja2!$B$2:$AO$762,17,FALSE)</f>
        <v>171</v>
      </c>
      <c r="AI431" s="10">
        <f>VLOOKUP(AX431,[1]Hoja2!$B$2:$AO$762,23,FALSE)</f>
        <v>1.1000000000000001</v>
      </c>
      <c r="AJ431" s="10">
        <f>VLOOKUP(AX431,[1]Hoja2!$B$2:$AO$762,28,FALSE)</f>
        <v>0.22599999999999998</v>
      </c>
      <c r="AK431" s="10" t="str">
        <f>VLOOKUP(AX431,[1]Hoja2!$B$2:$AO$762,19,FALSE)</f>
        <v>A3 Office Color Laser MFPs</v>
      </c>
      <c r="AL431">
        <f t="shared" si="202"/>
        <v>1</v>
      </c>
      <c r="AM431">
        <f t="shared" si="203"/>
        <v>0</v>
      </c>
      <c r="AN431">
        <f t="shared" si="204"/>
        <v>1</v>
      </c>
      <c r="AO431">
        <f t="shared" si="205"/>
        <v>0</v>
      </c>
      <c r="AP431">
        <f t="shared" si="206"/>
        <v>1</v>
      </c>
      <c r="AQ431">
        <f t="shared" si="207"/>
        <v>0</v>
      </c>
      <c r="AR431">
        <f>+INDEX([1]Hoja2!$AM$2:$AM$841,MATCH(B431,[1]Hoja2!$C$2:$C$841,0))</f>
        <v>1501.5000000000002</v>
      </c>
      <c r="AS431" t="str">
        <f t="shared" si="208"/>
        <v>0MX47773738</v>
      </c>
      <c r="AT431" s="2">
        <f>IFERROR(VLOOKUP(AS431,[1]Hoja2!$A$1:$AM$841,38,FALSE),"n/a")</f>
        <v>0</v>
      </c>
      <c r="AU431" s="8">
        <f t="shared" si="201"/>
        <v>1</v>
      </c>
      <c r="AV431">
        <f>VLOOKUP(B431,[1]Hoja2!$C$2:$AO$762,39,FALSE)</f>
        <v>1</v>
      </c>
      <c r="AW431">
        <f>IF(AU431=AV431,VLOOKUP(B431,[1]Hoja2!$C$2:$AO$762,37,FALSE),IF(AV431&lt;2,VLOOKUP(B431,[1]Hoja2!$C$2:$AO$762,37,FALSE)))</f>
        <v>1501.5000000000002</v>
      </c>
      <c r="AX431" t="str">
        <f>B431 &amp; COUNTIF(B$2:B431, B431)</f>
        <v>0MX47773731</v>
      </c>
      <c r="AY431" s="10">
        <f>VLOOKUP(AX431,[1]Hoja2!$B$2:$AO$762,38,FALSE)</f>
        <v>1501.5000000000002</v>
      </c>
      <c r="AZ431" s="9">
        <f t="shared" si="212"/>
        <v>0</v>
      </c>
      <c r="BA431">
        <f>IF(Q431="NA",2,IF(OR(G431="INSTALACION NUEVA",G431="Mantenimiento preventivo"),3,IF(AND(AC431&lt;AH431,AL431&lt;&gt;1),4,IF(AY431&gt;AF431,1,0))))</f>
        <v>0</v>
      </c>
      <c r="BB431">
        <f>AE431-AJ431</f>
        <v>-7.2666659999999966E-2</v>
      </c>
      <c r="BC431">
        <f>+_xlfn.IFS(Q431="NA",2,OR(G431="INSTALACION NUEVA",G431="Mantenimiento preventivo"),3,AND(AC431&lt;AH431,AL431&lt;&gt;1),4,AY431&gt;AF431,1,TRUE,0)</f>
        <v>0</v>
      </c>
    </row>
    <row r="432" spans="1:55" hidden="1" x14ac:dyDescent="0.25">
      <c r="A432">
        <v>69613</v>
      </c>
      <c r="B432" t="s">
        <v>807</v>
      </c>
      <c r="C432">
        <v>2019</v>
      </c>
      <c r="D432" t="s">
        <v>37</v>
      </c>
      <c r="E432" t="s">
        <v>38</v>
      </c>
      <c r="F432">
        <v>8</v>
      </c>
      <c r="G432" t="s">
        <v>44</v>
      </c>
      <c r="H432">
        <v>0</v>
      </c>
      <c r="I432" t="s">
        <v>116</v>
      </c>
      <c r="J432">
        <v>655</v>
      </c>
      <c r="K432">
        <v>1365</v>
      </c>
      <c r="L432">
        <v>0</v>
      </c>
      <c r="M432">
        <v>0</v>
      </c>
      <c r="N432">
        <v>0.6</v>
      </c>
      <c r="O432">
        <v>0.8</v>
      </c>
      <c r="P432">
        <v>1.05</v>
      </c>
      <c r="Q432">
        <v>1.1000000000000001</v>
      </c>
      <c r="R432" t="s">
        <v>46</v>
      </c>
      <c r="S432">
        <v>5</v>
      </c>
      <c r="T432">
        <v>9</v>
      </c>
      <c r="U432" t="s">
        <v>47</v>
      </c>
      <c r="V432" t="s">
        <v>45</v>
      </c>
      <c r="W432" t="s">
        <v>50</v>
      </c>
      <c r="X432">
        <v>2019</v>
      </c>
      <c r="Y432" t="s">
        <v>37</v>
      </c>
      <c r="Z432" t="s">
        <v>38</v>
      </c>
      <c r="AA432">
        <v>8</v>
      </c>
      <c r="AB432">
        <v>1</v>
      </c>
      <c r="AC432">
        <v>18</v>
      </c>
      <c r="AD432">
        <v>0</v>
      </c>
      <c r="AE432">
        <v>0</v>
      </c>
      <c r="AF432">
        <v>0</v>
      </c>
      <c r="AG432" s="2" t="str">
        <f>IFERROR(VLOOKUP(B432,[1]Hoja2!$C$1:$AM$841,37,FALSE),"n/a")</f>
        <v>n/a</v>
      </c>
      <c r="AH432" s="10" t="e">
        <f>VLOOKUP(AX432,[1]Hoja2!$B$2:$AO$762,17,FALSE)</f>
        <v>#N/A</v>
      </c>
      <c r="AI432" s="10" t="e">
        <f>VLOOKUP(AX432,[1]Hoja2!$B$2:$AO$762,23,FALSE)</f>
        <v>#N/A</v>
      </c>
      <c r="AJ432" s="10" t="e">
        <f>VLOOKUP(AX432,[1]Hoja2!$B$2:$AO$762,28,FALSE)</f>
        <v>#N/A</v>
      </c>
      <c r="AK432" s="10" t="e">
        <f>VLOOKUP(AX432,[1]Hoja2!$B$2:$AO$762,19,FALSE)</f>
        <v>#N/A</v>
      </c>
      <c r="AL432" t="e">
        <f t="shared" si="202"/>
        <v>#N/A</v>
      </c>
      <c r="AM432" t="e">
        <f t="shared" si="203"/>
        <v>#N/A</v>
      </c>
      <c r="AN432" t="e">
        <f t="shared" si="204"/>
        <v>#N/A</v>
      </c>
      <c r="AO432" t="e">
        <f t="shared" si="205"/>
        <v>#N/A</v>
      </c>
      <c r="AP432" t="e">
        <f t="shared" si="206"/>
        <v>#N/A</v>
      </c>
      <c r="AQ432" t="str">
        <f t="shared" si="207"/>
        <v>n/a</v>
      </c>
      <c r="AR432" t="e">
        <f>+INDEX([1]DETALLE!$AK$2:$AK$841,MATCH(B432,[1]DETALLE!$A$2:$A$841,0))</f>
        <v>#N/A</v>
      </c>
      <c r="AS432" t="str">
        <f>CONCATENATE(B432)</f>
        <v>0Y4X848042</v>
      </c>
      <c r="AT432" s="2" t="str">
        <f>IF(IFERROR(VLOOKUP(AS432,[1]Hoja2!$C$1:$AM$841,37,FALSE),"n/a")&lt;&gt;"n/a","a","n/a")</f>
        <v>n/a</v>
      </c>
      <c r="AU432" s="8">
        <f t="shared" si="201"/>
        <v>1</v>
      </c>
      <c r="AV432" t="e">
        <f>VLOOKUP(B432,[1]Hoja2!$C$2:$AO$762,39,FALSE)</f>
        <v>#N/A</v>
      </c>
      <c r="AW432" t="e">
        <f>IF(AU432=AV432,VLOOKUP(B432,[1]Hoja2!$C$2:$AO$762,37,FALSE),IF(AV432&lt;2,VLOOKUP(B432,[1]Hoja2!$C$2:$AO$762,37,FALSE)))</f>
        <v>#N/A</v>
      </c>
      <c r="AX432" t="str">
        <f>B432 &amp; COUNTIF(B$2:B432, B432)</f>
        <v>0Y4X8480421</v>
      </c>
      <c r="AY432" t="e">
        <f>VLOOKUP(AX432,[1]Hoja2!$B$2:$AO$762,38,FALSE)</f>
        <v>#N/A</v>
      </c>
      <c r="AZ432" s="9" t="e">
        <f t="shared" si="212"/>
        <v>#N/A</v>
      </c>
    </row>
    <row r="433" spans="1:55" hidden="1" x14ac:dyDescent="0.25">
      <c r="A433">
        <v>69619</v>
      </c>
      <c r="B433" t="s">
        <v>135</v>
      </c>
      <c r="C433">
        <v>2019</v>
      </c>
      <c r="D433" t="s">
        <v>37</v>
      </c>
      <c r="E433" t="s">
        <v>38</v>
      </c>
      <c r="F433">
        <v>8</v>
      </c>
      <c r="G433" t="s">
        <v>40</v>
      </c>
      <c r="H433">
        <v>1.766667</v>
      </c>
      <c r="I433" t="s">
        <v>91</v>
      </c>
      <c r="J433">
        <v>803</v>
      </c>
      <c r="K433">
        <v>1573</v>
      </c>
      <c r="L433">
        <v>0.2</v>
      </c>
      <c r="M433">
        <v>0.6</v>
      </c>
      <c r="N433">
        <v>0.8</v>
      </c>
      <c r="O433">
        <v>1.05</v>
      </c>
      <c r="P433">
        <v>1.1000000000000001</v>
      </c>
      <c r="Q433">
        <v>1.1499999999999999</v>
      </c>
      <c r="R433" t="s">
        <v>46</v>
      </c>
      <c r="S433">
        <v>4</v>
      </c>
      <c r="T433">
        <v>6</v>
      </c>
      <c r="U433" t="s">
        <v>47</v>
      </c>
      <c r="V433" t="s">
        <v>91</v>
      </c>
      <c r="W433" t="s">
        <v>50</v>
      </c>
      <c r="X433">
        <v>2019</v>
      </c>
      <c r="Y433" t="s">
        <v>37</v>
      </c>
      <c r="Z433" t="s">
        <v>38</v>
      </c>
      <c r="AA433">
        <v>10</v>
      </c>
      <c r="AB433">
        <v>0</v>
      </c>
      <c r="AC433">
        <v>3</v>
      </c>
      <c r="AD433">
        <v>0.6</v>
      </c>
      <c r="AE433">
        <v>0.44166675</v>
      </c>
      <c r="AF433">
        <v>943.8</v>
      </c>
      <c r="AG433" s="2">
        <f>IFERROR(VLOOKUP(B433,[1]Hoja2!$C$1:$AM$841,37,FALSE),"n/a")</f>
        <v>943.80000000000007</v>
      </c>
      <c r="AH433" s="10" t="e">
        <f>VLOOKUP(AX433,[1]Hoja2!$B$2:$AO$762,17,FALSE)</f>
        <v>#N/A</v>
      </c>
      <c r="AI433" s="10" t="e">
        <f>VLOOKUP(AX433,[1]Hoja2!$B$2:$AO$762,23,FALSE)</f>
        <v>#N/A</v>
      </c>
      <c r="AJ433" s="10" t="e">
        <f>VLOOKUP(AX433,[1]Hoja2!$B$2:$AO$762,28,FALSE)</f>
        <v>#N/A</v>
      </c>
      <c r="AK433" s="10" t="e">
        <f>VLOOKUP(AX433,[1]Hoja2!$B$2:$AO$762,19,FALSE)</f>
        <v>#N/A</v>
      </c>
      <c r="AL433" t="e">
        <f t="shared" si="202"/>
        <v>#N/A</v>
      </c>
      <c r="AM433" t="e">
        <f t="shared" si="203"/>
        <v>#N/A</v>
      </c>
      <c r="AN433" t="e">
        <f t="shared" si="204"/>
        <v>#N/A</v>
      </c>
      <c r="AO433" t="e">
        <f t="shared" si="205"/>
        <v>#N/A</v>
      </c>
      <c r="AP433" t="e">
        <f t="shared" si="206"/>
        <v>#N/A</v>
      </c>
      <c r="AQ433">
        <f t="shared" si="207"/>
        <v>0</v>
      </c>
      <c r="AR433">
        <f>+INDEX([1]Hoja2!$AM$2:$AM$841,MATCH(B433,[1]Hoja2!$C$2:$C$841,0))</f>
        <v>943.80000000000007</v>
      </c>
      <c r="AS433" t="str">
        <f t="shared" si="208"/>
        <v>0PW41522928</v>
      </c>
      <c r="AT433" s="2" t="s">
        <v>1007</v>
      </c>
      <c r="AU433" s="8">
        <f t="shared" si="201"/>
        <v>5</v>
      </c>
      <c r="AV433">
        <f>VLOOKUP(B433,[1]Hoja2!$C$2:$AO$762,39,FALSE)</f>
        <v>2</v>
      </c>
      <c r="AW433" t="b">
        <f>IF(AU433=AV433,VLOOKUP(B433,[1]Hoja2!$C$2:$AO$762,37,FALSE),IF(AV433&lt;2,VLOOKUP(B433,[1]Hoja2!$C$2:$AO$762,37,FALSE)))</f>
        <v>0</v>
      </c>
      <c r="AX433" t="str">
        <f>B433 &amp; COUNTIF(B$2:B433, B433)</f>
        <v>0PW41522924</v>
      </c>
      <c r="AY433" t="e">
        <f>VLOOKUP(AX433,[1]Hoja2!$B$2:$AO$762,38,FALSE)</f>
        <v>#N/A</v>
      </c>
      <c r="AZ433" s="9">
        <f t="shared" si="212"/>
        <v>0</v>
      </c>
    </row>
    <row r="434" spans="1:55" x14ac:dyDescent="0.25">
      <c r="A434">
        <v>69630</v>
      </c>
      <c r="B434" t="s">
        <v>361</v>
      </c>
      <c r="C434">
        <v>2019</v>
      </c>
      <c r="D434" t="s">
        <v>37</v>
      </c>
      <c r="E434" t="s">
        <v>38</v>
      </c>
      <c r="F434">
        <v>8</v>
      </c>
      <c r="G434" t="s">
        <v>40</v>
      </c>
      <c r="H434">
        <v>2.5499999999999998</v>
      </c>
      <c r="I434" t="s">
        <v>54</v>
      </c>
      <c r="J434">
        <v>803</v>
      </c>
      <c r="K434">
        <v>1573</v>
      </c>
      <c r="L434">
        <v>0.2</v>
      </c>
      <c r="M434">
        <v>0.6</v>
      </c>
      <c r="N434">
        <v>0.8</v>
      </c>
      <c r="O434">
        <v>1.05</v>
      </c>
      <c r="P434">
        <v>1.1000000000000001</v>
      </c>
      <c r="Q434">
        <v>1.1499999999999999</v>
      </c>
      <c r="R434" t="s">
        <v>46</v>
      </c>
      <c r="S434">
        <v>4</v>
      </c>
      <c r="T434">
        <v>6</v>
      </c>
      <c r="U434" t="s">
        <v>47</v>
      </c>
      <c r="V434" t="s">
        <v>54</v>
      </c>
      <c r="W434" t="s">
        <v>61</v>
      </c>
      <c r="X434">
        <v>2019</v>
      </c>
      <c r="Y434" t="s">
        <v>37</v>
      </c>
      <c r="Z434" t="s">
        <v>38</v>
      </c>
      <c r="AA434">
        <v>8</v>
      </c>
      <c r="AB434">
        <v>0</v>
      </c>
      <c r="AC434">
        <v>19</v>
      </c>
      <c r="AD434">
        <v>1.05</v>
      </c>
      <c r="AE434">
        <v>0.63749999999999996</v>
      </c>
      <c r="AF434">
        <v>1651.65</v>
      </c>
      <c r="AG434" s="2">
        <f>IFERROR(VLOOKUP(B434,[1]Hoja2!$C$1:$AM$841,37,FALSE),"n/a")</f>
        <v>1651.6500000000003</v>
      </c>
      <c r="AH434" s="10">
        <f>VLOOKUP(AX434,[1]Hoja2!$B$2:$AO$762,17,FALSE)</f>
        <v>20</v>
      </c>
      <c r="AI434" s="10">
        <f>VLOOKUP(AX434,[1]Hoja2!$B$2:$AO$762,23,FALSE)</f>
        <v>1.05</v>
      </c>
      <c r="AJ434" s="10">
        <f>VLOOKUP(AX434,[1]Hoja2!$B$2:$AO$762,28,FALSE)</f>
        <v>0.85499999999999998</v>
      </c>
      <c r="AK434" s="10" t="str">
        <f>VLOOKUP(AX434,[1]Hoja2!$B$2:$AO$762,19,FALSE)</f>
        <v>Entry Production Color Low/Mid</v>
      </c>
      <c r="AL434">
        <f t="shared" si="202"/>
        <v>1</v>
      </c>
      <c r="AM434">
        <f t="shared" si="203"/>
        <v>0</v>
      </c>
      <c r="AN434">
        <f t="shared" si="204"/>
        <v>1</v>
      </c>
      <c r="AO434">
        <f t="shared" si="205"/>
        <v>0</v>
      </c>
      <c r="AP434">
        <f t="shared" si="206"/>
        <v>1</v>
      </c>
      <c r="AQ434">
        <f t="shared" si="207"/>
        <v>0</v>
      </c>
      <c r="AR434">
        <f>+INDEX([1]Hoja2!$AM$2:$AM$841,MATCH(B434,[1]Hoja2!$C$2:$C$841,0))</f>
        <v>1651.6500000000003</v>
      </c>
      <c r="AS434" t="str">
        <f t="shared" si="208"/>
        <v>0XPN5465418</v>
      </c>
      <c r="AT434" s="2">
        <f>IFERROR(VLOOKUP(AS434,[1]Hoja2!$A$1:$AM$841,38,FALSE),"n/a")</f>
        <v>0</v>
      </c>
      <c r="AU434" s="8">
        <f t="shared" si="201"/>
        <v>1</v>
      </c>
      <c r="AV434">
        <f>VLOOKUP(B434,[1]Hoja2!$C$2:$AO$762,39,FALSE)</f>
        <v>1</v>
      </c>
      <c r="AW434">
        <f>IF(AU434=AV434,VLOOKUP(B434,[1]Hoja2!$C$2:$AO$762,37,FALSE),IF(AV434&lt;2,VLOOKUP(B434,[1]Hoja2!$C$2:$AO$762,37,FALSE)))</f>
        <v>1651.6500000000003</v>
      </c>
      <c r="AX434" t="str">
        <f>B434 &amp; COUNTIF(B$2:B434, B434)</f>
        <v>0XPN5465411</v>
      </c>
      <c r="AY434" s="10">
        <f>VLOOKUP(AX434,[1]Hoja2!$B$2:$AO$762,38,FALSE)</f>
        <v>1651.6500000000003</v>
      </c>
      <c r="AZ434" s="9">
        <f t="shared" si="212"/>
        <v>0</v>
      </c>
      <c r="BA434">
        <f t="shared" ref="BA434:BA436" si="223">IF(Q434="NA",2,IF(OR(G434="INSTALACION NUEVA",G434="Mantenimiento preventivo"),3,IF(AND(AC434&lt;AH434,AL434&lt;&gt;1),4,IF(AY434&gt;AF434,1,0))))</f>
        <v>0</v>
      </c>
      <c r="BB434">
        <f t="shared" ref="BB434:BB436" si="224">AE434-AJ434</f>
        <v>-0.21750000000000003</v>
      </c>
      <c r="BC434">
        <f t="shared" ref="BC434:BC436" si="225">+_xlfn.IFS(Q434="NA",2,OR(G434="INSTALACION NUEVA",G434="Mantenimiento preventivo"),3,AND(AC434&lt;AH434,AL434&lt;&gt;1),4,AY434&gt;AF434,1,TRUE,0)</f>
        <v>0</v>
      </c>
    </row>
    <row r="435" spans="1:55" x14ac:dyDescent="0.25">
      <c r="A435">
        <v>69632</v>
      </c>
      <c r="B435" t="s">
        <v>336</v>
      </c>
      <c r="C435">
        <v>2019</v>
      </c>
      <c r="D435" t="s">
        <v>37</v>
      </c>
      <c r="E435" t="s">
        <v>38</v>
      </c>
      <c r="F435">
        <v>8</v>
      </c>
      <c r="G435" t="s">
        <v>40</v>
      </c>
      <c r="H435">
        <v>0.53333339999999996</v>
      </c>
      <c r="I435" t="s">
        <v>45</v>
      </c>
      <c r="J435">
        <v>803</v>
      </c>
      <c r="K435">
        <v>1573</v>
      </c>
      <c r="L435">
        <v>0.2</v>
      </c>
      <c r="M435">
        <v>0.6</v>
      </c>
      <c r="N435">
        <v>0.8</v>
      </c>
      <c r="O435">
        <v>1.05</v>
      </c>
      <c r="P435">
        <v>1.1000000000000001</v>
      </c>
      <c r="Q435">
        <v>1.1499999999999999</v>
      </c>
      <c r="R435" t="s">
        <v>46</v>
      </c>
      <c r="S435">
        <v>4</v>
      </c>
      <c r="T435">
        <v>6</v>
      </c>
      <c r="U435" t="s">
        <v>47</v>
      </c>
      <c r="V435" t="s">
        <v>48</v>
      </c>
      <c r="W435" t="s">
        <v>50</v>
      </c>
      <c r="X435">
        <v>2019</v>
      </c>
      <c r="Y435" t="s">
        <v>37</v>
      </c>
      <c r="Z435" t="s">
        <v>38</v>
      </c>
      <c r="AA435">
        <v>10</v>
      </c>
      <c r="AB435">
        <v>0</v>
      </c>
      <c r="AC435">
        <v>19</v>
      </c>
      <c r="AD435">
        <v>1.05</v>
      </c>
      <c r="AE435">
        <v>0.13333334999999999</v>
      </c>
      <c r="AF435">
        <v>1651.65</v>
      </c>
      <c r="AG435" s="2">
        <f>IFERROR(VLOOKUP(B435,[1]Hoja2!$C$1:$AM$841,37,FALSE),"n/a")</f>
        <v>943.80000000000007</v>
      </c>
      <c r="AH435" s="10">
        <f>VLOOKUP(AX435,[1]Hoja2!$B$2:$AO$762,17,FALSE)</f>
        <v>5</v>
      </c>
      <c r="AI435" s="10">
        <f>VLOOKUP(AX435,[1]Hoja2!$B$2:$AO$762,23,FALSE)</f>
        <v>0.6</v>
      </c>
      <c r="AJ435" s="10">
        <f>VLOOKUP(AX435,[1]Hoja2!$B$2:$AO$762,28,FALSE)</f>
        <v>0.20749999999999999</v>
      </c>
      <c r="AK435" s="10" t="str">
        <f>VLOOKUP(AX435,[1]Hoja2!$B$2:$AO$762,19,FALSE)</f>
        <v>Light Production Digital Business</v>
      </c>
      <c r="AL435">
        <f t="shared" si="202"/>
        <v>0</v>
      </c>
      <c r="AM435">
        <f t="shared" si="203"/>
        <v>0</v>
      </c>
      <c r="AN435">
        <f t="shared" si="204"/>
        <v>0</v>
      </c>
      <c r="AO435">
        <f t="shared" si="205"/>
        <v>0</v>
      </c>
      <c r="AP435">
        <f t="shared" si="206"/>
        <v>1</v>
      </c>
      <c r="AQ435">
        <f t="shared" si="207"/>
        <v>0</v>
      </c>
      <c r="AR435">
        <f>+INDEX([1]Hoja2!$AM$2:$AM$841,MATCH(B435,[1]Hoja2!$C$2:$C$841,0))</f>
        <v>943.80000000000007</v>
      </c>
      <c r="AS435" t="str">
        <f t="shared" si="208"/>
        <v>0BG29516388</v>
      </c>
      <c r="AT435" s="2">
        <f>IFERROR(VLOOKUP(AS435,[1]Hoja2!$A$1:$AM$841,38,FALSE),"n/a")</f>
        <v>0</v>
      </c>
      <c r="AU435" s="8">
        <f t="shared" si="201"/>
        <v>2</v>
      </c>
      <c r="AV435">
        <f>VLOOKUP(B435,[1]Hoja2!$C$2:$AO$762,39,FALSE)</f>
        <v>2</v>
      </c>
      <c r="AW435">
        <f>IF(AU435=AV435,VLOOKUP(B435,[1]Hoja2!$C$2:$AO$762,37,FALSE),IF(AV435&lt;2,VLOOKUP(B435,[1]Hoja2!$C$2:$AO$762,37,FALSE)))</f>
        <v>943.80000000000007</v>
      </c>
      <c r="AX435" t="str">
        <f>B435 &amp; COUNTIF(B$2:B435, B435)</f>
        <v>0BG29516381</v>
      </c>
      <c r="AY435" s="10">
        <f>VLOOKUP(AX435,[1]Hoja2!$B$2:$AO$762,38,FALSE)</f>
        <v>943.80000000000007</v>
      </c>
      <c r="AZ435" s="9">
        <f t="shared" si="212"/>
        <v>0</v>
      </c>
      <c r="BA435">
        <f t="shared" si="223"/>
        <v>0</v>
      </c>
      <c r="BB435">
        <f t="shared" si="224"/>
        <v>-7.4166650000000001E-2</v>
      </c>
      <c r="BC435">
        <f t="shared" si="225"/>
        <v>0</v>
      </c>
    </row>
    <row r="436" spans="1:55" x14ac:dyDescent="0.25">
      <c r="A436">
        <v>69633</v>
      </c>
      <c r="B436" t="s">
        <v>322</v>
      </c>
      <c r="C436">
        <v>2019</v>
      </c>
      <c r="D436" t="s">
        <v>37</v>
      </c>
      <c r="E436" t="s">
        <v>38</v>
      </c>
      <c r="F436">
        <v>8</v>
      </c>
      <c r="G436" t="s">
        <v>40</v>
      </c>
      <c r="H436">
        <v>1.9</v>
      </c>
      <c r="I436" t="s">
        <v>34</v>
      </c>
      <c r="J436">
        <v>468</v>
      </c>
      <c r="K436">
        <v>715</v>
      </c>
      <c r="L436">
        <v>0</v>
      </c>
      <c r="M436">
        <v>0</v>
      </c>
      <c r="N436">
        <v>0</v>
      </c>
      <c r="O436">
        <v>0.6</v>
      </c>
      <c r="P436">
        <v>0.8</v>
      </c>
      <c r="Q436">
        <v>1.05</v>
      </c>
      <c r="R436" t="s">
        <v>46</v>
      </c>
      <c r="S436">
        <v>5</v>
      </c>
      <c r="T436">
        <v>9</v>
      </c>
      <c r="U436" t="s">
        <v>47</v>
      </c>
      <c r="V436" t="s">
        <v>34</v>
      </c>
      <c r="W436" t="s">
        <v>36</v>
      </c>
      <c r="X436">
        <v>2019</v>
      </c>
      <c r="Y436" t="s">
        <v>37</v>
      </c>
      <c r="Z436" t="s">
        <v>38</v>
      </c>
      <c r="AA436">
        <v>8</v>
      </c>
      <c r="AB436">
        <v>0</v>
      </c>
      <c r="AC436">
        <v>255</v>
      </c>
      <c r="AD436">
        <v>1.05</v>
      </c>
      <c r="AE436">
        <v>0.38</v>
      </c>
      <c r="AF436">
        <v>750.75</v>
      </c>
      <c r="AG436" s="2">
        <f>IFERROR(VLOOKUP(B436,[1]Hoja2!$C$1:$AM$841,37,FALSE),"n/a")</f>
        <v>750.75000000000011</v>
      </c>
      <c r="AH436" s="10">
        <f>VLOOKUP(AX436,[1]Hoja2!$B$2:$AO$762,17,FALSE)</f>
        <v>257</v>
      </c>
      <c r="AI436" s="10">
        <f>VLOOKUP(AX436,[1]Hoja2!$B$2:$AO$762,23,FALSE)</f>
        <v>1.05</v>
      </c>
      <c r="AJ436" s="10">
        <f>VLOOKUP(AX436,[1]Hoja2!$B$2:$AO$762,28,FALSE)</f>
        <v>0.46399999999999997</v>
      </c>
      <c r="AK436" s="10" t="str">
        <f>VLOOKUP(AX436,[1]Hoja2!$B$2:$AO$762,19,FALSE)</f>
        <v>A4 Mono MFPs</v>
      </c>
      <c r="AL436">
        <f t="shared" si="202"/>
        <v>1</v>
      </c>
      <c r="AM436">
        <f t="shared" si="203"/>
        <v>0</v>
      </c>
      <c r="AN436">
        <f t="shared" si="204"/>
        <v>1</v>
      </c>
      <c r="AO436">
        <f t="shared" si="205"/>
        <v>0</v>
      </c>
      <c r="AP436">
        <f t="shared" si="206"/>
        <v>1</v>
      </c>
      <c r="AQ436">
        <f t="shared" si="207"/>
        <v>0</v>
      </c>
      <c r="AR436">
        <f>+INDEX([1]Hoja2!$AM$2:$AM$841,MATCH(B436,[1]Hoja2!$C$2:$C$841,0))</f>
        <v>750.75000000000011</v>
      </c>
      <c r="AS436" t="str">
        <f t="shared" si="208"/>
        <v>09HB3208738</v>
      </c>
      <c r="AT436" s="2">
        <f>IFERROR(VLOOKUP(AS436,[1]Hoja2!$A$1:$AM$841,38,FALSE),"n/a")</f>
        <v>0</v>
      </c>
      <c r="AU436" s="8">
        <f t="shared" si="201"/>
        <v>1</v>
      </c>
      <c r="AV436">
        <f>VLOOKUP(B436,[1]Hoja2!$C$2:$AO$762,39,FALSE)</f>
        <v>1</v>
      </c>
      <c r="AW436">
        <f>IF(AU436=AV436,VLOOKUP(B436,[1]Hoja2!$C$2:$AO$762,37,FALSE),IF(AV436&lt;2,VLOOKUP(B436,[1]Hoja2!$C$2:$AO$762,37,FALSE)))</f>
        <v>750.75000000000011</v>
      </c>
      <c r="AX436" t="str">
        <f>B436 &amp; COUNTIF(B$2:B436, B436)</f>
        <v>09HB3208731</v>
      </c>
      <c r="AY436" s="10">
        <f>VLOOKUP(AX436,[1]Hoja2!$B$2:$AO$762,38,FALSE)</f>
        <v>750.75000000000011</v>
      </c>
      <c r="AZ436" s="9">
        <f t="shared" si="212"/>
        <v>0</v>
      </c>
      <c r="BA436">
        <f t="shared" si="223"/>
        <v>0</v>
      </c>
      <c r="BB436">
        <f t="shared" si="224"/>
        <v>-8.3999999999999964E-2</v>
      </c>
      <c r="BC436">
        <f t="shared" si="225"/>
        <v>0</v>
      </c>
    </row>
    <row r="437" spans="1:55" hidden="1" x14ac:dyDescent="0.25">
      <c r="A437">
        <v>69634</v>
      </c>
      <c r="B437" t="s">
        <v>327</v>
      </c>
      <c r="C437">
        <v>2019</v>
      </c>
      <c r="D437" t="s">
        <v>37</v>
      </c>
      <c r="E437" t="s">
        <v>38</v>
      </c>
      <c r="F437">
        <v>8</v>
      </c>
      <c r="G437" t="s">
        <v>40</v>
      </c>
      <c r="H437">
        <v>0.43333329999999998</v>
      </c>
      <c r="J437" t="s">
        <v>33</v>
      </c>
      <c r="K437" t="s">
        <v>33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S437" t="s">
        <v>33</v>
      </c>
      <c r="T437" t="s">
        <v>33</v>
      </c>
      <c r="V437" t="s">
        <v>58</v>
      </c>
      <c r="W437" t="s">
        <v>61</v>
      </c>
      <c r="X437">
        <v>2019</v>
      </c>
      <c r="Y437" t="s">
        <v>37</v>
      </c>
      <c r="Z437" t="s">
        <v>38</v>
      </c>
      <c r="AA437">
        <v>11</v>
      </c>
      <c r="AB437" t="s">
        <v>33</v>
      </c>
      <c r="AC437">
        <v>154</v>
      </c>
      <c r="AD437">
        <v>0</v>
      </c>
      <c r="AE437">
        <v>0</v>
      </c>
      <c r="AF437">
        <v>0</v>
      </c>
      <c r="AG437" s="2" t="str">
        <f>IFERROR(VLOOKUP(B437,[1]Hoja2!$C$1:$AM$841,37,FALSE),"n/a")</f>
        <v>n/a</v>
      </c>
      <c r="AH437" s="10" t="e">
        <f>VLOOKUP(AX437,[1]Hoja2!$B$2:$AO$762,17,FALSE)</f>
        <v>#N/A</v>
      </c>
      <c r="AI437" s="10" t="e">
        <f>VLOOKUP(AX437,[1]Hoja2!$B$2:$AO$762,23,FALSE)</f>
        <v>#N/A</v>
      </c>
      <c r="AJ437" s="10" t="e">
        <f>VLOOKUP(AX437,[1]Hoja2!$B$2:$AO$762,28,FALSE)</f>
        <v>#N/A</v>
      </c>
      <c r="AK437" s="10" t="e">
        <f>VLOOKUP(AX437,[1]Hoja2!$B$2:$AO$762,19,FALSE)</f>
        <v>#N/A</v>
      </c>
      <c r="AL437" t="e">
        <f t="shared" si="202"/>
        <v>#N/A</v>
      </c>
      <c r="AM437" t="e">
        <f t="shared" si="203"/>
        <v>#N/A</v>
      </c>
      <c r="AN437" t="e">
        <f t="shared" si="204"/>
        <v>#N/A</v>
      </c>
      <c r="AO437" t="e">
        <f t="shared" si="205"/>
        <v>#N/A</v>
      </c>
      <c r="AP437" t="e">
        <f t="shared" si="206"/>
        <v>#N/A</v>
      </c>
      <c r="AQ437" t="str">
        <f t="shared" si="207"/>
        <v>n/a</v>
      </c>
      <c r="AR437" t="e">
        <f>+INDEX([1]DETALLE!$AK$2:$AK$841,MATCH(B437,[1]DETALLE!$A$2:$A$841,0))</f>
        <v>#N/A</v>
      </c>
      <c r="AS437" t="str">
        <f>CONCATENATE(B437)</f>
        <v>0AE9196959</v>
      </c>
      <c r="AT437" s="2" t="str">
        <f>IF(IFERROR(VLOOKUP(AS437,[1]Hoja2!$C$1:$AM$841,37,FALSE),"n/a")&lt;&gt;"n/a","a","n/a")</f>
        <v>n/a</v>
      </c>
      <c r="AU437" s="8">
        <f t="shared" si="201"/>
        <v>1</v>
      </c>
      <c r="AV437" t="e">
        <f>VLOOKUP(B437,[1]Hoja2!$C$2:$AO$762,39,FALSE)</f>
        <v>#N/A</v>
      </c>
      <c r="AW437" t="e">
        <f>IF(AU437=AV437,VLOOKUP(B437,[1]Hoja2!$C$2:$AO$762,37,FALSE),IF(AV437&lt;2,VLOOKUP(B437,[1]Hoja2!$C$2:$AO$762,37,FALSE)))</f>
        <v>#N/A</v>
      </c>
      <c r="AX437" t="str">
        <f>B437 &amp; COUNTIF(B$2:B437, B437)</f>
        <v>0AE91969591</v>
      </c>
      <c r="AY437" t="e">
        <f>VLOOKUP(AX437,[1]Hoja2!$B$2:$AO$762,38,FALSE)</f>
        <v>#N/A</v>
      </c>
      <c r="AZ437" s="9" t="e">
        <f t="shared" si="212"/>
        <v>#N/A</v>
      </c>
    </row>
    <row r="438" spans="1:55" x14ac:dyDescent="0.25">
      <c r="A438">
        <v>69639</v>
      </c>
      <c r="B438" t="s">
        <v>345</v>
      </c>
      <c r="C438">
        <v>2019</v>
      </c>
      <c r="D438" t="s">
        <v>37</v>
      </c>
      <c r="E438" t="s">
        <v>38</v>
      </c>
      <c r="F438">
        <v>8</v>
      </c>
      <c r="G438" t="s">
        <v>40</v>
      </c>
      <c r="H438">
        <v>3.5</v>
      </c>
      <c r="I438" t="s">
        <v>54</v>
      </c>
      <c r="J438">
        <v>803</v>
      </c>
      <c r="K438">
        <v>1573</v>
      </c>
      <c r="L438">
        <v>0.2</v>
      </c>
      <c r="M438">
        <v>0.6</v>
      </c>
      <c r="N438">
        <v>0.8</v>
      </c>
      <c r="O438">
        <v>1.05</v>
      </c>
      <c r="P438">
        <v>1.1000000000000001</v>
      </c>
      <c r="Q438">
        <v>1.1499999999999999</v>
      </c>
      <c r="R438" t="s">
        <v>46</v>
      </c>
      <c r="S438">
        <v>4</v>
      </c>
      <c r="T438">
        <v>6</v>
      </c>
      <c r="U438" t="s">
        <v>47</v>
      </c>
      <c r="V438" t="s">
        <v>54</v>
      </c>
      <c r="W438" t="s">
        <v>83</v>
      </c>
      <c r="X438">
        <v>2019</v>
      </c>
      <c r="Y438" t="s">
        <v>37</v>
      </c>
      <c r="Z438" t="s">
        <v>38</v>
      </c>
      <c r="AA438">
        <v>12</v>
      </c>
      <c r="AB438">
        <v>0</v>
      </c>
      <c r="AC438">
        <v>38</v>
      </c>
      <c r="AD438">
        <v>1.1000000000000001</v>
      </c>
      <c r="AE438">
        <v>0.875</v>
      </c>
      <c r="AF438">
        <v>1730.3</v>
      </c>
      <c r="AG438" s="2">
        <f>IFERROR(VLOOKUP(B438,[1]Hoja2!$C$1:$AM$841,37,FALSE),"n/a")</f>
        <v>1648.0452083333339</v>
      </c>
      <c r="AH438" s="10">
        <f>VLOOKUP(AX438,[1]Hoja2!$B$2:$AO$762,17,FALSE)</f>
        <v>41</v>
      </c>
      <c r="AI438" s="10">
        <f>VLOOKUP(AX438,[1]Hoja2!$B$2:$AO$762,23,FALSE)</f>
        <v>1.1000000000000001</v>
      </c>
      <c r="AJ438" s="10">
        <f>VLOOKUP(AX438,[1]Hoja2!$B$2:$AO$762,28,FALSE)</f>
        <v>1.2091666666666663</v>
      </c>
      <c r="AK438" s="10" t="str">
        <f>VLOOKUP(AX438,[1]Hoja2!$B$2:$AO$762,19,FALSE)</f>
        <v>Entry Production Color Low/Mid</v>
      </c>
      <c r="AL438">
        <f t="shared" si="202"/>
        <v>0</v>
      </c>
      <c r="AM438">
        <f t="shared" si="203"/>
        <v>0</v>
      </c>
      <c r="AN438">
        <f t="shared" si="204"/>
        <v>1</v>
      </c>
      <c r="AO438">
        <f t="shared" si="205"/>
        <v>0</v>
      </c>
      <c r="AP438">
        <f t="shared" si="206"/>
        <v>1</v>
      </c>
      <c r="AQ438">
        <f t="shared" si="207"/>
        <v>0</v>
      </c>
      <c r="AR438">
        <f>+INDEX([1]Hoja2!$AM$2:$AM$841,MATCH(B438,[1]Hoja2!$C$2:$C$841,0))</f>
        <v>1648.0452083333339</v>
      </c>
      <c r="AS438" t="str">
        <f t="shared" si="208"/>
        <v>0E2B6465748</v>
      </c>
      <c r="AT438" s="2">
        <f>IFERROR(VLOOKUP(AS438,[1]Hoja2!$A$1:$AM$841,38,FALSE),"n/a")</f>
        <v>0</v>
      </c>
      <c r="AU438" s="8">
        <f t="shared" si="201"/>
        <v>1</v>
      </c>
      <c r="AV438">
        <f>VLOOKUP(B438,[1]Hoja2!$C$2:$AO$762,39,FALSE)</f>
        <v>1</v>
      </c>
      <c r="AW438">
        <f>IF(AU438=AV438,VLOOKUP(B438,[1]Hoja2!$C$2:$AO$762,37,FALSE),IF(AV438&lt;2,VLOOKUP(B438,[1]Hoja2!$C$2:$AO$762,37,FALSE)))</f>
        <v>1648.0452083333339</v>
      </c>
      <c r="AX438" t="str">
        <f>B438 &amp; COUNTIF(B$2:B438, B438)</f>
        <v>0E2B6465741</v>
      </c>
      <c r="AY438" s="10">
        <f>VLOOKUP(AX438,[1]Hoja2!$B$2:$AO$762,38,FALSE)</f>
        <v>1648.0452083333339</v>
      </c>
      <c r="AZ438" s="9">
        <f t="shared" si="212"/>
        <v>0</v>
      </c>
      <c r="BA438">
        <f t="shared" ref="BA438:BA442" si="226">IF(Q438="NA",2,IF(OR(G438="INSTALACION NUEVA",G438="Mantenimiento preventivo"),3,IF(AND(AC438&lt;AH438,AL438&lt;&gt;1),4,IF(AY438&gt;AF438,1,0))))</f>
        <v>4</v>
      </c>
      <c r="BB438">
        <f t="shared" ref="BB438:BB442" si="227">AE438-AJ438</f>
        <v>-0.33416666666666628</v>
      </c>
      <c r="BC438">
        <f t="shared" ref="BC438:BC442" si="228">+_xlfn.IFS(Q438="NA",2,OR(G438="INSTALACION NUEVA",G438="Mantenimiento preventivo"),3,AND(AC438&lt;AH438,AL438&lt;&gt;1),4,AY438&gt;AF438,1,TRUE,0)</f>
        <v>4</v>
      </c>
    </row>
    <row r="439" spans="1:55" x14ac:dyDescent="0.25">
      <c r="A439">
        <v>69648</v>
      </c>
      <c r="B439" t="s">
        <v>331</v>
      </c>
      <c r="C439">
        <v>2019</v>
      </c>
      <c r="D439" t="s">
        <v>37</v>
      </c>
      <c r="E439" t="s">
        <v>38</v>
      </c>
      <c r="F439">
        <v>8</v>
      </c>
      <c r="G439" t="s">
        <v>40</v>
      </c>
      <c r="H439">
        <v>3.016667</v>
      </c>
      <c r="I439" t="s">
        <v>45</v>
      </c>
      <c r="J439">
        <v>803</v>
      </c>
      <c r="K439">
        <v>1573</v>
      </c>
      <c r="L439">
        <v>0.2</v>
      </c>
      <c r="M439">
        <v>0.6</v>
      </c>
      <c r="N439">
        <v>0.8</v>
      </c>
      <c r="O439">
        <v>1.05</v>
      </c>
      <c r="P439">
        <v>1.1000000000000001</v>
      </c>
      <c r="Q439">
        <v>1.1499999999999999</v>
      </c>
      <c r="R439" t="s">
        <v>46</v>
      </c>
      <c r="S439">
        <v>4</v>
      </c>
      <c r="T439">
        <v>6</v>
      </c>
      <c r="U439" t="s">
        <v>47</v>
      </c>
      <c r="V439" t="s">
        <v>48</v>
      </c>
      <c r="W439" t="s">
        <v>83</v>
      </c>
      <c r="X439">
        <v>2019</v>
      </c>
      <c r="Y439" t="s">
        <v>37</v>
      </c>
      <c r="Z439" t="s">
        <v>38</v>
      </c>
      <c r="AA439">
        <v>8</v>
      </c>
      <c r="AB439">
        <v>0</v>
      </c>
      <c r="AC439">
        <v>31</v>
      </c>
      <c r="AD439">
        <v>1.1000000000000001</v>
      </c>
      <c r="AE439">
        <v>0.75416675</v>
      </c>
      <c r="AF439">
        <v>1730.3</v>
      </c>
      <c r="AG439" s="2">
        <f>IFERROR(VLOOKUP(B439,[1]Hoja2!$C$1:$AM$841,37,FALSE),"n/a")</f>
        <v>1684.4208333333336</v>
      </c>
      <c r="AH439" s="10">
        <f>VLOOKUP(AX439,[1]Hoja2!$B$2:$AO$762,17,FALSE)</f>
        <v>31</v>
      </c>
      <c r="AI439" s="10">
        <f>VLOOKUP(AX439,[1]Hoja2!$B$2:$AO$762,23,FALSE)</f>
        <v>1.1000000000000001</v>
      </c>
      <c r="AJ439" s="10">
        <f>VLOOKUP(AX439,[1]Hoja2!$B$2:$AO$762,28,FALSE)</f>
        <v>1.1166666666666669</v>
      </c>
      <c r="AK439" s="10" t="str">
        <f>VLOOKUP(AX439,[1]Hoja2!$B$2:$AO$762,19,FALSE)</f>
        <v>Light Production Digital Business</v>
      </c>
      <c r="AL439">
        <f t="shared" si="202"/>
        <v>0</v>
      </c>
      <c r="AM439">
        <f t="shared" si="203"/>
        <v>1</v>
      </c>
      <c r="AN439">
        <f t="shared" si="204"/>
        <v>1</v>
      </c>
      <c r="AO439">
        <f t="shared" si="205"/>
        <v>0</v>
      </c>
      <c r="AP439">
        <f t="shared" si="206"/>
        <v>1</v>
      </c>
      <c r="AQ439">
        <f t="shared" si="207"/>
        <v>0</v>
      </c>
      <c r="AR439">
        <f>+INDEX([1]Hoja2!$AM$2:$AM$841,MATCH(B439,[1]Hoja2!$C$2:$C$841,0))</f>
        <v>1684.4208333333336</v>
      </c>
      <c r="AS439" t="str">
        <f t="shared" si="208"/>
        <v>0BG29471238</v>
      </c>
      <c r="AT439" s="2">
        <f>IFERROR(VLOOKUP(AS439,[1]Hoja2!$A$1:$AM$841,38,FALSE),"n/a")</f>
        <v>0</v>
      </c>
      <c r="AU439" s="8">
        <f t="shared" si="201"/>
        <v>1</v>
      </c>
      <c r="AV439">
        <f>VLOOKUP(B439,[1]Hoja2!$C$2:$AO$762,39,FALSE)</f>
        <v>1</v>
      </c>
      <c r="AW439">
        <f>IF(AU439=AV439,VLOOKUP(B439,[1]Hoja2!$C$2:$AO$762,37,FALSE),IF(AV439&lt;2,VLOOKUP(B439,[1]Hoja2!$C$2:$AO$762,37,FALSE)))</f>
        <v>1684.4208333333336</v>
      </c>
      <c r="AX439" t="str">
        <f>B439 &amp; COUNTIF(B$2:B439, B439)</f>
        <v>0BG29471231</v>
      </c>
      <c r="AY439" s="10">
        <f>VLOOKUP(AX439,[1]Hoja2!$B$2:$AO$762,38,FALSE)</f>
        <v>1684.4208333333336</v>
      </c>
      <c r="AZ439" s="9">
        <f t="shared" si="212"/>
        <v>0</v>
      </c>
      <c r="BA439">
        <f t="shared" si="226"/>
        <v>0</v>
      </c>
      <c r="BB439">
        <f t="shared" si="227"/>
        <v>-0.36249991666666692</v>
      </c>
      <c r="BC439">
        <f t="shared" si="228"/>
        <v>0</v>
      </c>
    </row>
    <row r="440" spans="1:55" x14ac:dyDescent="0.25">
      <c r="A440">
        <v>69660</v>
      </c>
      <c r="B440" t="s">
        <v>225</v>
      </c>
      <c r="C440">
        <v>2019</v>
      </c>
      <c r="D440" t="s">
        <v>37</v>
      </c>
      <c r="E440" t="s">
        <v>38</v>
      </c>
      <c r="F440">
        <v>8</v>
      </c>
      <c r="G440" t="s">
        <v>40</v>
      </c>
      <c r="H440">
        <v>1.1499999999999999</v>
      </c>
      <c r="I440" t="s">
        <v>54</v>
      </c>
      <c r="J440">
        <v>803</v>
      </c>
      <c r="K440">
        <v>1573</v>
      </c>
      <c r="L440">
        <v>0.2</v>
      </c>
      <c r="M440">
        <v>0.6</v>
      </c>
      <c r="N440">
        <v>0.8</v>
      </c>
      <c r="O440">
        <v>1.05</v>
      </c>
      <c r="P440">
        <v>1.1000000000000001</v>
      </c>
      <c r="Q440">
        <v>1.1499999999999999</v>
      </c>
      <c r="R440" t="s">
        <v>46</v>
      </c>
      <c r="S440">
        <v>4</v>
      </c>
      <c r="T440">
        <v>6</v>
      </c>
      <c r="U440" t="s">
        <v>47</v>
      </c>
      <c r="V440" t="s">
        <v>54</v>
      </c>
      <c r="W440" t="s">
        <v>50</v>
      </c>
      <c r="X440">
        <v>2019</v>
      </c>
      <c r="Y440" t="s">
        <v>37</v>
      </c>
      <c r="Z440" t="s">
        <v>38</v>
      </c>
      <c r="AA440">
        <v>8</v>
      </c>
      <c r="AB440">
        <v>0</v>
      </c>
      <c r="AC440">
        <v>4</v>
      </c>
      <c r="AD440">
        <v>0.6</v>
      </c>
      <c r="AE440">
        <v>0.28749999999999998</v>
      </c>
      <c r="AF440">
        <v>943.8</v>
      </c>
      <c r="AG440" s="2">
        <f>IFERROR(VLOOKUP(B440,[1]Hoja2!$C$1:$AM$841,37,FALSE),"n/a")</f>
        <v>943.80000000000007</v>
      </c>
      <c r="AH440" s="10">
        <f>VLOOKUP(AX440,[1]Hoja2!$B$2:$AO$762,17,FALSE)</f>
        <v>98</v>
      </c>
      <c r="AI440" s="10">
        <f>VLOOKUP(AX440,[1]Hoja2!$B$2:$AO$762,23,FALSE)</f>
        <v>1.1499999999999999</v>
      </c>
      <c r="AJ440" s="10">
        <f>VLOOKUP(AX440,[1]Hoja2!$B$2:$AO$762,28,FALSE)</f>
        <v>0.27500000000000002</v>
      </c>
      <c r="AK440" s="10" t="str">
        <f>VLOOKUP(AX440,[1]Hoja2!$B$2:$AO$762,19,FALSE)</f>
        <v>Entry Production Color Low/Mid</v>
      </c>
      <c r="AL440">
        <f t="shared" si="202"/>
        <v>0</v>
      </c>
      <c r="AM440">
        <f t="shared" si="203"/>
        <v>0</v>
      </c>
      <c r="AN440">
        <f t="shared" si="204"/>
        <v>0</v>
      </c>
      <c r="AO440">
        <f t="shared" si="205"/>
        <v>0</v>
      </c>
      <c r="AP440">
        <f t="shared" si="206"/>
        <v>1</v>
      </c>
      <c r="AQ440">
        <f t="shared" si="207"/>
        <v>0</v>
      </c>
      <c r="AR440">
        <f>+INDEX([1]Hoja2!$AM$2:$AM$841,MATCH(B440,[1]Hoja2!$C$2:$C$841,0))</f>
        <v>943.80000000000007</v>
      </c>
      <c r="AS440" t="str">
        <f t="shared" si="208"/>
        <v>0XPN3969728</v>
      </c>
      <c r="AT440" s="2">
        <f>IFERROR(VLOOKUP(AS440,[1]Hoja2!$A$1:$AM$841,38,FALSE),"n/a")</f>
        <v>0</v>
      </c>
      <c r="AU440" s="8">
        <f t="shared" si="201"/>
        <v>3</v>
      </c>
      <c r="AV440">
        <f>VLOOKUP(B440,[1]Hoja2!$C$2:$AO$762,39,FALSE)</f>
        <v>2</v>
      </c>
      <c r="AW440" t="b">
        <f>IF(AU440=AV440,VLOOKUP(B440,[1]Hoja2!$C$2:$AO$762,37,FALSE),IF(AV440&lt;2,VLOOKUP(B440,[1]Hoja2!$C$2:$AO$762,37,FALSE)))</f>
        <v>0</v>
      </c>
      <c r="AX440" t="str">
        <f>B440 &amp; COUNTIF(B$2:B440, B440)</f>
        <v>0XPN3969722</v>
      </c>
      <c r="AY440" s="10">
        <f>VLOOKUP(AX440,[1]Hoja2!$B$2:$AO$762,38,FALSE)</f>
        <v>1808.95</v>
      </c>
      <c r="AZ440" s="9">
        <f t="shared" si="212"/>
        <v>0</v>
      </c>
      <c r="BA440">
        <f t="shared" si="226"/>
        <v>4</v>
      </c>
      <c r="BB440">
        <f t="shared" si="227"/>
        <v>1.2499999999999956E-2</v>
      </c>
      <c r="BC440">
        <f t="shared" si="228"/>
        <v>4</v>
      </c>
    </row>
    <row r="441" spans="1:55" x14ac:dyDescent="0.25">
      <c r="A441">
        <v>69662</v>
      </c>
      <c r="B441" t="s">
        <v>341</v>
      </c>
      <c r="C441">
        <v>2019</v>
      </c>
      <c r="D441" t="s">
        <v>37</v>
      </c>
      <c r="E441" t="s">
        <v>38</v>
      </c>
      <c r="F441">
        <v>8</v>
      </c>
      <c r="G441" t="s">
        <v>40</v>
      </c>
      <c r="H441">
        <v>0</v>
      </c>
      <c r="I441" t="s">
        <v>71</v>
      </c>
      <c r="J441">
        <v>468</v>
      </c>
      <c r="K441">
        <v>715</v>
      </c>
      <c r="L441">
        <v>0</v>
      </c>
      <c r="M441">
        <v>0</v>
      </c>
      <c r="N441">
        <v>0</v>
      </c>
      <c r="O441">
        <v>0.6</v>
      </c>
      <c r="P441">
        <v>0.8</v>
      </c>
      <c r="Q441">
        <v>1.05</v>
      </c>
      <c r="R441" t="s">
        <v>46</v>
      </c>
      <c r="S441">
        <v>5</v>
      </c>
      <c r="T441">
        <v>9</v>
      </c>
      <c r="U441" t="s">
        <v>47</v>
      </c>
      <c r="V441" t="s">
        <v>71</v>
      </c>
      <c r="W441" t="s">
        <v>55</v>
      </c>
      <c r="X441">
        <v>2019</v>
      </c>
      <c r="Y441" t="s">
        <v>37</v>
      </c>
      <c r="Z441" t="s">
        <v>38</v>
      </c>
      <c r="AA441">
        <v>11</v>
      </c>
      <c r="AB441">
        <v>0</v>
      </c>
      <c r="AC441">
        <v>270</v>
      </c>
      <c r="AD441">
        <v>1.05</v>
      </c>
      <c r="AE441">
        <v>0</v>
      </c>
      <c r="AF441">
        <v>750.75</v>
      </c>
      <c r="AG441" s="2">
        <f>IFERROR(VLOOKUP(B441,[1]Hoja2!$C$1:$AM$841,37,FALSE),"n/a")</f>
        <v>750.75000000000011</v>
      </c>
      <c r="AH441" s="10">
        <f>VLOOKUP(AX441,[1]Hoja2!$B$2:$AO$762,17,FALSE)</f>
        <v>271</v>
      </c>
      <c r="AI441" s="10">
        <f>VLOOKUP(AX441,[1]Hoja2!$B$2:$AO$762,23,FALSE)</f>
        <v>1.05</v>
      </c>
      <c r="AJ441" s="10">
        <f>VLOOKUP(AX441,[1]Hoja2!$B$2:$AO$762,28,FALSE)</f>
        <v>0</v>
      </c>
      <c r="AK441" s="10" t="str">
        <f>VLOOKUP(AX441,[1]Hoja2!$B$2:$AO$762,19,FALSE)</f>
        <v>Entry Mono Printers</v>
      </c>
      <c r="AL441">
        <f t="shared" si="202"/>
        <v>1</v>
      </c>
      <c r="AM441">
        <f t="shared" si="203"/>
        <v>0</v>
      </c>
      <c r="AN441">
        <f t="shared" si="204"/>
        <v>1</v>
      </c>
      <c r="AO441">
        <f t="shared" si="205"/>
        <v>1</v>
      </c>
      <c r="AP441">
        <f t="shared" si="206"/>
        <v>1</v>
      </c>
      <c r="AQ441">
        <f t="shared" si="207"/>
        <v>0</v>
      </c>
      <c r="AR441">
        <f>+INDEX([1]Hoja2!$AM$2:$AM$841,MATCH(B441,[1]Hoja2!$C$2:$C$841,0))</f>
        <v>750.75000000000011</v>
      </c>
      <c r="AS441" t="str">
        <f t="shared" si="208"/>
        <v>0D6X4621138</v>
      </c>
      <c r="AT441" s="2">
        <f>IFERROR(VLOOKUP(AS441,[1]Hoja2!$A$1:$AM$841,38,FALSE),"n/a")</f>
        <v>0</v>
      </c>
      <c r="AU441" s="8">
        <f t="shared" si="201"/>
        <v>1</v>
      </c>
      <c r="AV441">
        <f>VLOOKUP(B441,[1]Hoja2!$C$2:$AO$762,39,FALSE)</f>
        <v>1</v>
      </c>
      <c r="AW441">
        <f>IF(AU441=AV441,VLOOKUP(B441,[1]Hoja2!$C$2:$AO$762,37,FALSE),IF(AV441&lt;2,VLOOKUP(B441,[1]Hoja2!$C$2:$AO$762,37,FALSE)))</f>
        <v>750.75000000000011</v>
      </c>
      <c r="AX441" t="str">
        <f>B441 &amp; COUNTIF(B$2:B441, B441)</f>
        <v>0D6X4621131</v>
      </c>
      <c r="AY441" s="10">
        <f>VLOOKUP(AX441,[1]Hoja2!$B$2:$AO$762,38,FALSE)</f>
        <v>750.75000000000011</v>
      </c>
      <c r="AZ441" s="9">
        <f t="shared" si="212"/>
        <v>0</v>
      </c>
      <c r="BA441">
        <f t="shared" si="226"/>
        <v>0</v>
      </c>
      <c r="BB441">
        <f t="shared" si="227"/>
        <v>0</v>
      </c>
      <c r="BC441">
        <f t="shared" si="228"/>
        <v>0</v>
      </c>
    </row>
    <row r="442" spans="1:55" x14ac:dyDescent="0.25">
      <c r="A442">
        <v>69664</v>
      </c>
      <c r="B442" t="s">
        <v>358</v>
      </c>
      <c r="C442">
        <v>2019</v>
      </c>
      <c r="D442" t="s">
        <v>37</v>
      </c>
      <c r="E442" t="s">
        <v>38</v>
      </c>
      <c r="F442">
        <v>8</v>
      </c>
      <c r="G442" t="s">
        <v>40</v>
      </c>
      <c r="H442">
        <v>1.4</v>
      </c>
      <c r="I442" t="s">
        <v>116</v>
      </c>
      <c r="J442">
        <v>655</v>
      </c>
      <c r="K442">
        <v>1365</v>
      </c>
      <c r="L442">
        <v>0</v>
      </c>
      <c r="M442">
        <v>0</v>
      </c>
      <c r="N442">
        <v>0.6</v>
      </c>
      <c r="O442">
        <v>0.8</v>
      </c>
      <c r="P442">
        <v>1.05</v>
      </c>
      <c r="Q442">
        <v>1.1000000000000001</v>
      </c>
      <c r="R442" t="s">
        <v>46</v>
      </c>
      <c r="S442">
        <v>5</v>
      </c>
      <c r="T442">
        <v>9</v>
      </c>
      <c r="U442" t="s">
        <v>47</v>
      </c>
      <c r="V442" t="s">
        <v>58</v>
      </c>
      <c r="W442" t="s">
        <v>55</v>
      </c>
      <c r="X442">
        <v>2019</v>
      </c>
      <c r="Y442" t="s">
        <v>37</v>
      </c>
      <c r="Z442" t="s">
        <v>38</v>
      </c>
      <c r="AA442">
        <v>8</v>
      </c>
      <c r="AB442">
        <v>0</v>
      </c>
      <c r="AC442">
        <v>229</v>
      </c>
      <c r="AD442">
        <v>1.1000000000000001</v>
      </c>
      <c r="AE442">
        <v>0.28000000000000003</v>
      </c>
      <c r="AF442">
        <v>1501.5</v>
      </c>
      <c r="AG442" s="2">
        <f>IFERROR(VLOOKUP(B442,[1]Hoja2!$C$1:$AM$841,37,FALSE),"n/a")</f>
        <v>1501.5000000000002</v>
      </c>
      <c r="AH442" s="10">
        <f>VLOOKUP(AX442,[1]Hoja2!$B$2:$AO$762,17,FALSE)</f>
        <v>249</v>
      </c>
      <c r="AI442" s="10">
        <f>VLOOKUP(AX442,[1]Hoja2!$B$2:$AO$762,23,FALSE)</f>
        <v>1.1000000000000001</v>
      </c>
      <c r="AJ442" s="10">
        <f>VLOOKUP(AX442,[1]Hoja2!$B$2:$AO$762,28,FALSE)</f>
        <v>0.3</v>
      </c>
      <c r="AK442" s="10" t="str">
        <f>VLOOKUP(AX442,[1]Hoja2!$B$2:$AO$762,19,FALSE)</f>
        <v>Office Digital</v>
      </c>
      <c r="AL442">
        <f t="shared" si="202"/>
        <v>1</v>
      </c>
      <c r="AM442">
        <f t="shared" si="203"/>
        <v>0</v>
      </c>
      <c r="AN442">
        <f t="shared" si="204"/>
        <v>1</v>
      </c>
      <c r="AO442">
        <f t="shared" si="205"/>
        <v>0</v>
      </c>
      <c r="AP442">
        <f t="shared" si="206"/>
        <v>1</v>
      </c>
      <c r="AQ442">
        <f t="shared" si="207"/>
        <v>0</v>
      </c>
      <c r="AR442">
        <f>+INDEX([1]Hoja2!$AM$2:$AM$841,MATCH(B442,[1]Hoja2!$C$2:$C$841,0))</f>
        <v>1501.5000000000002</v>
      </c>
      <c r="AS442" t="str">
        <f t="shared" si="208"/>
        <v>0X767064788</v>
      </c>
      <c r="AT442" s="2">
        <f>IFERROR(VLOOKUP(AS442,[1]Hoja2!$A$1:$AM$841,38,FALSE),"n/a")</f>
        <v>0</v>
      </c>
      <c r="AU442" s="8">
        <f t="shared" si="201"/>
        <v>1</v>
      </c>
      <c r="AV442">
        <f>VLOOKUP(B442,[1]Hoja2!$C$2:$AO$762,39,FALSE)</f>
        <v>1</v>
      </c>
      <c r="AW442">
        <f>IF(AU442=AV442,VLOOKUP(B442,[1]Hoja2!$C$2:$AO$762,37,FALSE),IF(AV442&lt;2,VLOOKUP(B442,[1]Hoja2!$C$2:$AO$762,37,FALSE)))</f>
        <v>1501.5000000000002</v>
      </c>
      <c r="AX442" t="str">
        <f>B442 &amp; COUNTIF(B$2:B442, B442)</f>
        <v>0X767064781</v>
      </c>
      <c r="AY442" s="10">
        <f>VLOOKUP(AX442,[1]Hoja2!$B$2:$AO$762,38,FALSE)</f>
        <v>1501.5000000000002</v>
      </c>
      <c r="AZ442" s="9">
        <f t="shared" si="212"/>
        <v>0</v>
      </c>
      <c r="BA442">
        <f t="shared" si="226"/>
        <v>0</v>
      </c>
      <c r="BB442">
        <f t="shared" si="227"/>
        <v>-1.9999999999999962E-2</v>
      </c>
      <c r="BC442">
        <f t="shared" si="228"/>
        <v>0</v>
      </c>
    </row>
    <row r="443" spans="1:55" hidden="1" x14ac:dyDescent="0.25">
      <c r="A443">
        <v>69674</v>
      </c>
      <c r="B443" t="s">
        <v>808</v>
      </c>
      <c r="C443">
        <v>2019</v>
      </c>
      <c r="D443" t="s">
        <v>37</v>
      </c>
      <c r="E443" t="s">
        <v>38</v>
      </c>
      <c r="F443">
        <v>8</v>
      </c>
      <c r="G443" t="s">
        <v>40</v>
      </c>
      <c r="H443">
        <v>0</v>
      </c>
      <c r="I443" t="s">
        <v>116</v>
      </c>
      <c r="J443">
        <v>655</v>
      </c>
      <c r="K443">
        <v>1365</v>
      </c>
      <c r="L443">
        <v>0</v>
      </c>
      <c r="M443">
        <v>0</v>
      </c>
      <c r="N443">
        <v>0.6</v>
      </c>
      <c r="O443">
        <v>0.8</v>
      </c>
      <c r="P443">
        <v>1.05</v>
      </c>
      <c r="Q443">
        <v>1.1000000000000001</v>
      </c>
      <c r="R443" t="s">
        <v>46</v>
      </c>
      <c r="S443">
        <v>5</v>
      </c>
      <c r="T443">
        <v>9</v>
      </c>
      <c r="U443" t="s">
        <v>47</v>
      </c>
      <c r="V443" t="s">
        <v>45</v>
      </c>
      <c r="W443" t="s">
        <v>55</v>
      </c>
      <c r="X443">
        <v>2019</v>
      </c>
      <c r="Y443" t="s">
        <v>37</v>
      </c>
      <c r="Z443" t="s">
        <v>38</v>
      </c>
      <c r="AA443">
        <v>8</v>
      </c>
      <c r="AB443">
        <v>0</v>
      </c>
      <c r="AC443">
        <v>0</v>
      </c>
      <c r="AD443">
        <v>1.1000000000000001</v>
      </c>
      <c r="AE443">
        <v>0</v>
      </c>
      <c r="AF443">
        <v>1501.5</v>
      </c>
      <c r="AG443" s="2" t="str">
        <f>IFERROR(VLOOKUP(B443,[1]Hoja2!$C$1:$AM$841,37,FALSE),"n/a")</f>
        <v>n/a</v>
      </c>
      <c r="AH443" s="10" t="e">
        <f>VLOOKUP(AX443,[1]Hoja2!$B$2:$AO$762,17,FALSE)</f>
        <v>#N/A</v>
      </c>
      <c r="AI443" s="10" t="e">
        <f>VLOOKUP(AX443,[1]Hoja2!$B$2:$AO$762,23,FALSE)</f>
        <v>#N/A</v>
      </c>
      <c r="AJ443" s="10" t="e">
        <f>VLOOKUP(AX443,[1]Hoja2!$B$2:$AO$762,28,FALSE)</f>
        <v>#N/A</v>
      </c>
      <c r="AK443" s="10" t="e">
        <f>VLOOKUP(AX443,[1]Hoja2!$B$2:$AO$762,19,FALSE)</f>
        <v>#N/A</v>
      </c>
      <c r="AL443" t="e">
        <f t="shared" si="202"/>
        <v>#N/A</v>
      </c>
      <c r="AM443" t="e">
        <f t="shared" si="203"/>
        <v>#N/A</v>
      </c>
      <c r="AN443" t="e">
        <f t="shared" si="204"/>
        <v>#N/A</v>
      </c>
      <c r="AO443" t="e">
        <f t="shared" si="205"/>
        <v>#N/A</v>
      </c>
      <c r="AP443" t="e">
        <f t="shared" si="206"/>
        <v>#N/A</v>
      </c>
      <c r="AQ443" t="str">
        <f t="shared" si="207"/>
        <v>n/a</v>
      </c>
      <c r="AR443">
        <f>+INDEX([1]DETALLE!$AK$2:$AK$841,MATCH(B443,[1]DETALLE!$A$2:$A$841,0))</f>
        <v>0</v>
      </c>
      <c r="AS443" t="str">
        <f>CONCATENATE(B443)</f>
        <v>0Y4X843429</v>
      </c>
      <c r="AT443" s="2" t="str">
        <f>IF(IFERROR(VLOOKUP(AS443,[1]Hoja2!$C$1:$AM$841,37,FALSE),"n/a")&lt;&gt;"n/a","a","n/a")</f>
        <v>n/a</v>
      </c>
      <c r="AU443" s="8">
        <f t="shared" si="201"/>
        <v>1</v>
      </c>
      <c r="AV443" t="e">
        <f>VLOOKUP(B443,[1]Hoja2!$C$2:$AO$762,39,FALSE)</f>
        <v>#N/A</v>
      </c>
      <c r="AW443" t="e">
        <f>IF(AU443=AV443,VLOOKUP(B443,[1]Hoja2!$C$2:$AO$762,37,FALSE),IF(AV443&lt;2,VLOOKUP(B443,[1]Hoja2!$C$2:$AO$762,37,FALSE)))</f>
        <v>#N/A</v>
      </c>
      <c r="AX443" t="str">
        <f>B443 &amp; COUNTIF(B$2:B443, B443)</f>
        <v>0Y4X8434291</v>
      </c>
      <c r="AY443" t="e">
        <f>VLOOKUP(AX443,[1]Hoja2!$B$2:$AO$762,38,FALSE)</f>
        <v>#N/A</v>
      </c>
      <c r="AZ443" s="9" t="e">
        <f t="shared" si="212"/>
        <v>#N/A</v>
      </c>
    </row>
    <row r="444" spans="1:55" x14ac:dyDescent="0.25">
      <c r="A444">
        <v>69680</v>
      </c>
      <c r="B444" t="s">
        <v>330</v>
      </c>
      <c r="C444">
        <v>2019</v>
      </c>
      <c r="D444" t="s">
        <v>37</v>
      </c>
      <c r="E444" t="s">
        <v>38</v>
      </c>
      <c r="F444">
        <v>8</v>
      </c>
      <c r="G444" t="s">
        <v>40</v>
      </c>
      <c r="H444">
        <v>0</v>
      </c>
      <c r="I444" t="s">
        <v>45</v>
      </c>
      <c r="J444">
        <v>803</v>
      </c>
      <c r="K444">
        <v>1573</v>
      </c>
      <c r="L444">
        <v>0.2</v>
      </c>
      <c r="M444">
        <v>0.6</v>
      </c>
      <c r="N444">
        <v>0.8</v>
      </c>
      <c r="O444">
        <v>1.05</v>
      </c>
      <c r="P444">
        <v>1.1000000000000001</v>
      </c>
      <c r="Q444">
        <v>1.1499999999999999</v>
      </c>
      <c r="R444" t="s">
        <v>46</v>
      </c>
      <c r="S444">
        <v>4</v>
      </c>
      <c r="T444">
        <v>6</v>
      </c>
      <c r="U444" t="s">
        <v>47</v>
      </c>
      <c r="V444" t="s">
        <v>48</v>
      </c>
      <c r="W444" t="s">
        <v>59</v>
      </c>
      <c r="X444">
        <v>2019</v>
      </c>
      <c r="Y444" t="s">
        <v>37</v>
      </c>
      <c r="Z444" t="s">
        <v>38</v>
      </c>
      <c r="AA444">
        <v>10</v>
      </c>
      <c r="AB444">
        <v>0</v>
      </c>
      <c r="AC444">
        <v>17</v>
      </c>
      <c r="AD444">
        <v>1.05</v>
      </c>
      <c r="AE444">
        <v>0</v>
      </c>
      <c r="AF444">
        <v>1651.65</v>
      </c>
      <c r="AG444" s="2">
        <f>IFERROR(VLOOKUP(B444,[1]Hoja2!$C$1:$AM$841,37,FALSE),"n/a")</f>
        <v>1258.4000000000003</v>
      </c>
      <c r="AH444" s="10">
        <f>VLOOKUP(AX444,[1]Hoja2!$B$2:$AO$762,17,FALSE)</f>
        <v>7</v>
      </c>
      <c r="AI444" s="10">
        <f>VLOOKUP(AX444,[1]Hoja2!$B$2:$AO$762,23,FALSE)</f>
        <v>0.8</v>
      </c>
      <c r="AJ444" s="10">
        <f>VLOOKUP(AX444,[1]Hoja2!$B$2:$AO$762,28,FALSE)</f>
        <v>0.3125</v>
      </c>
      <c r="AK444" s="10" t="str">
        <f>VLOOKUP(AX444,[1]Hoja2!$B$2:$AO$762,19,FALSE)</f>
        <v>Light Production Digital Business</v>
      </c>
      <c r="AL444">
        <f t="shared" si="202"/>
        <v>0</v>
      </c>
      <c r="AM444">
        <f t="shared" si="203"/>
        <v>0</v>
      </c>
      <c r="AN444">
        <f t="shared" si="204"/>
        <v>0</v>
      </c>
      <c r="AO444">
        <f t="shared" si="205"/>
        <v>0</v>
      </c>
      <c r="AP444">
        <f t="shared" si="206"/>
        <v>1</v>
      </c>
      <c r="AQ444">
        <f t="shared" si="207"/>
        <v>0</v>
      </c>
      <c r="AR444">
        <f>+INDEX([1]Hoja2!$AM$2:$AM$841,MATCH(B444,[1]Hoja2!$C$2:$C$841,0))</f>
        <v>1258.4000000000003</v>
      </c>
      <c r="AS444" t="str">
        <f t="shared" si="208"/>
        <v>0BG29411438</v>
      </c>
      <c r="AT444" s="2">
        <f>IFERROR(VLOOKUP(AS444,[1]Hoja2!$A$1:$AM$841,38,FALSE),"n/a")</f>
        <v>0</v>
      </c>
      <c r="AU444" s="8">
        <f t="shared" si="201"/>
        <v>3</v>
      </c>
      <c r="AV444">
        <f>VLOOKUP(B444,[1]Hoja2!$C$2:$AO$762,39,FALSE)</f>
        <v>3</v>
      </c>
      <c r="AW444">
        <f>IF(AU444=AV444,VLOOKUP(B444,[1]Hoja2!$C$2:$AO$762,37,FALSE),IF(AV444&lt;2,VLOOKUP(B444,[1]Hoja2!$C$2:$AO$762,37,FALSE)))</f>
        <v>1258.4000000000003</v>
      </c>
      <c r="AX444" t="str">
        <f>B444 &amp; COUNTIF(B$2:B444, B444)</f>
        <v>0BG29411431</v>
      </c>
      <c r="AY444" s="10">
        <f>VLOOKUP(AX444,[1]Hoja2!$B$2:$AO$762,38,FALSE)</f>
        <v>1258.4000000000003</v>
      </c>
      <c r="AZ444" s="9">
        <f t="shared" si="212"/>
        <v>0</v>
      </c>
      <c r="BA444">
        <f t="shared" ref="BA444:BA452" si="229">IF(Q444="NA",2,IF(OR(G444="INSTALACION NUEVA",G444="Mantenimiento preventivo"),3,IF(AND(AC444&lt;AH444,AL444&lt;&gt;1),4,IF(AY444&gt;AF444,1,0))))</f>
        <v>0</v>
      </c>
      <c r="BB444">
        <f t="shared" ref="BB444:BB452" si="230">AE444-AJ444</f>
        <v>-0.3125</v>
      </c>
      <c r="BC444">
        <f t="shared" ref="BC444:BC452" si="231">+_xlfn.IFS(Q444="NA",2,OR(G444="INSTALACION NUEVA",G444="Mantenimiento preventivo"),3,AND(AC444&lt;AH444,AL444&lt;&gt;1),4,AY444&gt;AF444,1,TRUE,0)</f>
        <v>0</v>
      </c>
    </row>
    <row r="445" spans="1:55" x14ac:dyDescent="0.25">
      <c r="A445">
        <v>69682</v>
      </c>
      <c r="B445" t="s">
        <v>323</v>
      </c>
      <c r="C445">
        <v>2019</v>
      </c>
      <c r="D445" t="s">
        <v>37</v>
      </c>
      <c r="E445" t="s">
        <v>38</v>
      </c>
      <c r="F445">
        <v>8</v>
      </c>
      <c r="G445" t="s">
        <v>40</v>
      </c>
      <c r="H445">
        <v>0.38333329999999999</v>
      </c>
      <c r="I445" t="s">
        <v>34</v>
      </c>
      <c r="J445">
        <v>468</v>
      </c>
      <c r="K445">
        <v>715</v>
      </c>
      <c r="L445">
        <v>0</v>
      </c>
      <c r="M445">
        <v>0</v>
      </c>
      <c r="N445">
        <v>0</v>
      </c>
      <c r="O445">
        <v>0.6</v>
      </c>
      <c r="P445">
        <v>0.8</v>
      </c>
      <c r="Q445">
        <v>1.05</v>
      </c>
      <c r="R445" t="s">
        <v>46</v>
      </c>
      <c r="S445">
        <v>5</v>
      </c>
      <c r="T445">
        <v>9</v>
      </c>
      <c r="U445" t="s">
        <v>85</v>
      </c>
      <c r="V445" t="s">
        <v>34</v>
      </c>
      <c r="W445" t="s">
        <v>61</v>
      </c>
      <c r="X445">
        <v>2019</v>
      </c>
      <c r="Y445" t="s">
        <v>37</v>
      </c>
      <c r="Z445" t="s">
        <v>38</v>
      </c>
      <c r="AA445">
        <v>8</v>
      </c>
      <c r="AB445">
        <v>0</v>
      </c>
      <c r="AC445">
        <v>81</v>
      </c>
      <c r="AD445">
        <v>1.05</v>
      </c>
      <c r="AE445">
        <v>4.2592588888888901E-2</v>
      </c>
      <c r="AF445">
        <v>750.75</v>
      </c>
      <c r="AG445" s="2">
        <f>IFERROR(VLOOKUP(B445,[1]Hoja2!$C$1:$AM$841,37,FALSE),"n/a")</f>
        <v>750.75000000000011</v>
      </c>
      <c r="AH445" s="10">
        <f>VLOOKUP(AX445,[1]Hoja2!$B$2:$AO$762,17,FALSE)</f>
        <v>81</v>
      </c>
      <c r="AI445" s="10">
        <f>VLOOKUP(AX445,[1]Hoja2!$B$2:$AO$762,23,FALSE)</f>
        <v>1.05</v>
      </c>
      <c r="AJ445" s="10">
        <f>VLOOKUP(AX445,[1]Hoja2!$B$2:$AO$762,28,FALSE)</f>
        <v>6.0000000000000005E-2</v>
      </c>
      <c r="AK445" s="10" t="str">
        <f>VLOOKUP(AX445,[1]Hoja2!$B$2:$AO$762,19,FALSE)</f>
        <v>A4 Mono MFPs</v>
      </c>
      <c r="AL445">
        <f t="shared" si="202"/>
        <v>1</v>
      </c>
      <c r="AM445">
        <f t="shared" si="203"/>
        <v>1</v>
      </c>
      <c r="AN445">
        <f t="shared" si="204"/>
        <v>1</v>
      </c>
      <c r="AO445">
        <f t="shared" si="205"/>
        <v>0</v>
      </c>
      <c r="AP445">
        <f t="shared" si="206"/>
        <v>1</v>
      </c>
      <c r="AQ445">
        <f t="shared" si="207"/>
        <v>0</v>
      </c>
      <c r="AR445">
        <f>+INDEX([1]Hoja2!$AM$2:$AM$841,MATCH(B445,[1]Hoja2!$C$2:$C$841,0))</f>
        <v>750.75000000000011</v>
      </c>
      <c r="AS445" t="str">
        <f t="shared" si="208"/>
        <v>09HB3212028</v>
      </c>
      <c r="AT445" s="2">
        <f>IFERROR(VLOOKUP(AS445,[1]Hoja2!$A$1:$AM$841,38,FALSE),"n/a")</f>
        <v>0</v>
      </c>
      <c r="AU445" s="8">
        <f t="shared" si="201"/>
        <v>1</v>
      </c>
      <c r="AV445">
        <f>VLOOKUP(B445,[1]Hoja2!$C$2:$AO$762,39,FALSE)</f>
        <v>1</v>
      </c>
      <c r="AW445">
        <f>IF(AU445=AV445,VLOOKUP(B445,[1]Hoja2!$C$2:$AO$762,37,FALSE),IF(AV445&lt;2,VLOOKUP(B445,[1]Hoja2!$C$2:$AO$762,37,FALSE)))</f>
        <v>750.75000000000011</v>
      </c>
      <c r="AX445" t="str">
        <f>B445 &amp; COUNTIF(B$2:B445, B445)</f>
        <v>09HB3212021</v>
      </c>
      <c r="AY445" s="10">
        <f>VLOOKUP(AX445,[1]Hoja2!$B$2:$AO$762,38,FALSE)</f>
        <v>750.75000000000011</v>
      </c>
      <c r="AZ445" s="9">
        <f t="shared" si="212"/>
        <v>0</v>
      </c>
      <c r="BA445">
        <f t="shared" si="229"/>
        <v>0</v>
      </c>
      <c r="BB445">
        <f t="shared" si="230"/>
        <v>-1.7407411111111104E-2</v>
      </c>
      <c r="BC445">
        <f t="shared" si="231"/>
        <v>0</v>
      </c>
    </row>
    <row r="446" spans="1:55" x14ac:dyDescent="0.25">
      <c r="A446">
        <v>69683</v>
      </c>
      <c r="B446" t="s">
        <v>326</v>
      </c>
      <c r="C446">
        <v>2019</v>
      </c>
      <c r="D446" t="s">
        <v>37</v>
      </c>
      <c r="E446" t="s">
        <v>38</v>
      </c>
      <c r="F446">
        <v>8</v>
      </c>
      <c r="G446" t="s">
        <v>40</v>
      </c>
      <c r="H446">
        <v>1.766667</v>
      </c>
      <c r="I446" t="s">
        <v>91</v>
      </c>
      <c r="J446">
        <v>803</v>
      </c>
      <c r="K446">
        <v>1573</v>
      </c>
      <c r="L446">
        <v>0.2</v>
      </c>
      <c r="M446">
        <v>0.6</v>
      </c>
      <c r="N446">
        <v>0.8</v>
      </c>
      <c r="O446">
        <v>1.05</v>
      </c>
      <c r="P446">
        <v>1.1000000000000001</v>
      </c>
      <c r="Q446">
        <v>1.1499999999999999</v>
      </c>
      <c r="R446" t="s">
        <v>46</v>
      </c>
      <c r="S446">
        <v>4</v>
      </c>
      <c r="T446">
        <v>6</v>
      </c>
      <c r="U446" t="s">
        <v>47</v>
      </c>
      <c r="V446" t="s">
        <v>91</v>
      </c>
      <c r="W446" t="s">
        <v>73</v>
      </c>
      <c r="X446">
        <v>2019</v>
      </c>
      <c r="Y446" t="s">
        <v>37</v>
      </c>
      <c r="Z446" t="s">
        <v>38</v>
      </c>
      <c r="AA446">
        <v>9</v>
      </c>
      <c r="AB446">
        <v>0</v>
      </c>
      <c r="AC446">
        <v>40</v>
      </c>
      <c r="AD446">
        <v>1.1000000000000001</v>
      </c>
      <c r="AE446">
        <v>0.44166675</v>
      </c>
      <c r="AF446">
        <v>1730.3</v>
      </c>
      <c r="AG446" s="2">
        <f>IFERROR(VLOOKUP(B446,[1]Hoja2!$C$1:$AM$841,37,FALSE),"n/a")</f>
        <v>1730.3000000000004</v>
      </c>
      <c r="AH446" s="10">
        <f>VLOOKUP(AX446,[1]Hoja2!$B$2:$AO$762,17,FALSE)</f>
        <v>42</v>
      </c>
      <c r="AI446" s="10">
        <f>VLOOKUP(AX446,[1]Hoja2!$B$2:$AO$762,23,FALSE)</f>
        <v>1.1000000000000001</v>
      </c>
      <c r="AJ446" s="10">
        <f>VLOOKUP(AX446,[1]Hoja2!$B$2:$AO$762,28,FALSE)</f>
        <v>0.85750000000000004</v>
      </c>
      <c r="AK446" s="10" t="str">
        <f>VLOOKUP(AX446,[1]Hoja2!$B$2:$AO$762,19,FALSE)</f>
        <v>WF Mono Systems and Legacy Color</v>
      </c>
      <c r="AL446">
        <f t="shared" si="202"/>
        <v>1</v>
      </c>
      <c r="AM446">
        <f t="shared" si="203"/>
        <v>0</v>
      </c>
      <c r="AN446">
        <f t="shared" si="204"/>
        <v>1</v>
      </c>
      <c r="AO446">
        <f t="shared" si="205"/>
        <v>0</v>
      </c>
      <c r="AP446">
        <f t="shared" si="206"/>
        <v>1</v>
      </c>
      <c r="AQ446">
        <f t="shared" si="207"/>
        <v>0</v>
      </c>
      <c r="AR446">
        <f>+INDEX([1]Hoja2!$AM$2:$AM$841,MATCH(B446,[1]Hoja2!$C$2:$C$841,0))</f>
        <v>1730.3000000000004</v>
      </c>
      <c r="AS446" t="str">
        <f t="shared" si="208"/>
        <v>0A1H0206858</v>
      </c>
      <c r="AT446" s="2">
        <f>IFERROR(VLOOKUP(AS446,[1]Hoja2!$A$1:$AM$841,38,FALSE),"n/a")</f>
        <v>0</v>
      </c>
      <c r="AU446" s="8">
        <f t="shared" si="201"/>
        <v>1</v>
      </c>
      <c r="AV446">
        <f>VLOOKUP(B446,[1]Hoja2!$C$2:$AO$762,39,FALSE)</f>
        <v>1</v>
      </c>
      <c r="AW446">
        <f>IF(AU446=AV446,VLOOKUP(B446,[1]Hoja2!$C$2:$AO$762,37,FALSE),IF(AV446&lt;2,VLOOKUP(B446,[1]Hoja2!$C$2:$AO$762,37,FALSE)))</f>
        <v>1730.3000000000004</v>
      </c>
      <c r="AX446" t="str">
        <f>B446 &amp; COUNTIF(B$2:B446, B446)</f>
        <v>0A1H0206851</v>
      </c>
      <c r="AY446" s="10">
        <f>VLOOKUP(AX446,[1]Hoja2!$B$2:$AO$762,38,FALSE)</f>
        <v>1730.3000000000004</v>
      </c>
      <c r="AZ446" s="9">
        <f t="shared" si="212"/>
        <v>0</v>
      </c>
      <c r="BA446">
        <f t="shared" si="229"/>
        <v>0</v>
      </c>
      <c r="BB446">
        <f t="shared" si="230"/>
        <v>-0.41583325000000004</v>
      </c>
      <c r="BC446">
        <f t="shared" si="231"/>
        <v>0</v>
      </c>
    </row>
    <row r="447" spans="1:55" x14ac:dyDescent="0.25">
      <c r="A447">
        <v>69685</v>
      </c>
      <c r="B447" t="s">
        <v>333</v>
      </c>
      <c r="C447">
        <v>2019</v>
      </c>
      <c r="D447" t="s">
        <v>37</v>
      </c>
      <c r="E447" t="s">
        <v>38</v>
      </c>
      <c r="F447">
        <v>8</v>
      </c>
      <c r="G447" t="s">
        <v>40</v>
      </c>
      <c r="H447">
        <v>2.75</v>
      </c>
      <c r="I447" t="s">
        <v>45</v>
      </c>
      <c r="J447">
        <v>803</v>
      </c>
      <c r="K447">
        <v>1573</v>
      </c>
      <c r="L447">
        <v>0.2</v>
      </c>
      <c r="M447">
        <v>0.6</v>
      </c>
      <c r="N447">
        <v>0.8</v>
      </c>
      <c r="O447">
        <v>1.05</v>
      </c>
      <c r="P447">
        <v>1.1000000000000001</v>
      </c>
      <c r="Q447">
        <v>1.1499999999999999</v>
      </c>
      <c r="R447" t="s">
        <v>46</v>
      </c>
      <c r="S447">
        <v>4</v>
      </c>
      <c r="T447">
        <v>6</v>
      </c>
      <c r="U447" t="s">
        <v>47</v>
      </c>
      <c r="V447" t="s">
        <v>48</v>
      </c>
      <c r="W447" t="s">
        <v>73</v>
      </c>
      <c r="X447">
        <v>2019</v>
      </c>
      <c r="Y447" t="s">
        <v>37</v>
      </c>
      <c r="Z447" t="s">
        <v>38</v>
      </c>
      <c r="AA447">
        <v>9</v>
      </c>
      <c r="AB447">
        <v>0</v>
      </c>
      <c r="AC447">
        <v>13</v>
      </c>
      <c r="AD447">
        <v>0.8</v>
      </c>
      <c r="AE447">
        <v>0.6875</v>
      </c>
      <c r="AF447">
        <v>1258.4000000000001</v>
      </c>
      <c r="AG447" s="2">
        <f>IFERROR(VLOOKUP(B447,[1]Hoja2!$C$1:$AM$841,37,FALSE),"n/a")</f>
        <v>1651.6500000000003</v>
      </c>
      <c r="AH447" s="10">
        <f>VLOOKUP(AX447,[1]Hoja2!$B$2:$AO$762,17,FALSE)</f>
        <v>27</v>
      </c>
      <c r="AI447" s="10">
        <f>VLOOKUP(AX447,[1]Hoja2!$B$2:$AO$762,23,FALSE)</f>
        <v>1.05</v>
      </c>
      <c r="AJ447" s="10">
        <f>VLOOKUP(AX447,[1]Hoja2!$B$2:$AO$762,28,FALSE)</f>
        <v>0.89249999999999996</v>
      </c>
      <c r="AK447" s="10" t="str">
        <f>VLOOKUP(AX447,[1]Hoja2!$B$2:$AO$762,19,FALSE)</f>
        <v>Light Production Digital Business</v>
      </c>
      <c r="AL447">
        <f t="shared" si="202"/>
        <v>0</v>
      </c>
      <c r="AM447">
        <f t="shared" si="203"/>
        <v>0</v>
      </c>
      <c r="AN447">
        <f t="shared" si="204"/>
        <v>0</v>
      </c>
      <c r="AO447">
        <f t="shared" si="205"/>
        <v>0</v>
      </c>
      <c r="AP447">
        <f t="shared" si="206"/>
        <v>1</v>
      </c>
      <c r="AQ447">
        <f t="shared" si="207"/>
        <v>1</v>
      </c>
      <c r="AR447">
        <f>+INDEX([1]Hoja2!$AM$2:$AM$841,MATCH(B447,[1]Hoja2!$C$2:$C$841,0))</f>
        <v>1651.6500000000003</v>
      </c>
      <c r="AS447" t="str">
        <f t="shared" si="208"/>
        <v>0BG29492918</v>
      </c>
      <c r="AT447" s="2">
        <f>IFERROR(VLOOKUP(AS447,[1]Hoja2!$A$1:$AM$841,38,FALSE),"n/a")</f>
        <v>0</v>
      </c>
      <c r="AU447" s="8">
        <f t="shared" si="201"/>
        <v>2</v>
      </c>
      <c r="AV447">
        <f>VLOOKUP(B447,[1]Hoja2!$C$2:$AO$762,39,FALSE)</f>
        <v>2</v>
      </c>
      <c r="AW447">
        <f>IF(AU447=AV447,VLOOKUP(B447,[1]Hoja2!$C$2:$AO$762,37,FALSE),IF(AV447&lt;2,VLOOKUP(B447,[1]Hoja2!$C$2:$AO$762,37,FALSE)))</f>
        <v>1651.6500000000003</v>
      </c>
      <c r="AX447" t="str">
        <f>B447 &amp; COUNTIF(B$2:B447, B447)</f>
        <v>0BG29492911</v>
      </c>
      <c r="AY447" s="10">
        <f>VLOOKUP(AX447,[1]Hoja2!$B$2:$AO$762,38,FALSE)</f>
        <v>1651.6500000000003</v>
      </c>
      <c r="AZ447" s="9">
        <f t="shared" si="212"/>
        <v>0</v>
      </c>
      <c r="BA447">
        <f t="shared" si="229"/>
        <v>4</v>
      </c>
      <c r="BB447">
        <f t="shared" si="230"/>
        <v>-0.20499999999999996</v>
      </c>
      <c r="BC447">
        <f t="shared" si="231"/>
        <v>4</v>
      </c>
    </row>
    <row r="448" spans="1:55" x14ac:dyDescent="0.25">
      <c r="A448">
        <v>69686</v>
      </c>
      <c r="B448" t="s">
        <v>349</v>
      </c>
      <c r="C448">
        <v>2019</v>
      </c>
      <c r="D448" t="s">
        <v>37</v>
      </c>
      <c r="E448" t="s">
        <v>38</v>
      </c>
      <c r="F448">
        <v>8</v>
      </c>
      <c r="G448" t="s">
        <v>40</v>
      </c>
      <c r="H448">
        <v>3.75</v>
      </c>
      <c r="I448" t="s">
        <v>58</v>
      </c>
      <c r="J448">
        <v>655</v>
      </c>
      <c r="K448">
        <v>1365</v>
      </c>
      <c r="L448">
        <v>0</v>
      </c>
      <c r="M448">
        <v>0</v>
      </c>
      <c r="N448">
        <v>0.6</v>
      </c>
      <c r="O448">
        <v>0.8</v>
      </c>
      <c r="P448">
        <v>1.05</v>
      </c>
      <c r="Q448">
        <v>1.1000000000000001</v>
      </c>
      <c r="R448" t="s">
        <v>46</v>
      </c>
      <c r="S448">
        <v>5</v>
      </c>
      <c r="T448">
        <v>9</v>
      </c>
      <c r="U448" t="s">
        <v>47</v>
      </c>
      <c r="V448" t="s">
        <v>58</v>
      </c>
      <c r="W448" t="s">
        <v>36</v>
      </c>
      <c r="X448">
        <v>2019</v>
      </c>
      <c r="Y448" t="s">
        <v>37</v>
      </c>
      <c r="Z448" t="s">
        <v>38</v>
      </c>
      <c r="AA448">
        <v>12</v>
      </c>
      <c r="AB448">
        <v>0</v>
      </c>
      <c r="AC448">
        <v>20</v>
      </c>
      <c r="AD448">
        <v>0.8</v>
      </c>
      <c r="AE448">
        <v>0.75</v>
      </c>
      <c r="AF448">
        <v>1092</v>
      </c>
      <c r="AG448" s="2">
        <f>IFERROR(VLOOKUP(B448,[1]Hoja2!$C$1:$AM$841,37,FALSE),"n/a")</f>
        <v>1092</v>
      </c>
      <c r="AH448" s="10">
        <f>VLOOKUP(AX448,[1]Hoja2!$B$2:$AO$762,17,FALSE)</f>
        <v>24</v>
      </c>
      <c r="AI448" s="10">
        <f>VLOOKUP(AX448,[1]Hoja2!$B$2:$AO$762,23,FALSE)</f>
        <v>0.8</v>
      </c>
      <c r="AJ448" s="10">
        <f>VLOOKUP(AX448,[1]Hoja2!$B$2:$AO$762,28,FALSE)</f>
        <v>0.80399999999999994</v>
      </c>
      <c r="AK448" s="10" t="str">
        <f>VLOOKUP(AX448,[1]Hoja2!$B$2:$AO$762,19,FALSE)</f>
        <v>Departmental Digital</v>
      </c>
      <c r="AL448">
        <f t="shared" si="202"/>
        <v>1</v>
      </c>
      <c r="AM448">
        <f t="shared" si="203"/>
        <v>0</v>
      </c>
      <c r="AN448">
        <f t="shared" si="204"/>
        <v>1</v>
      </c>
      <c r="AO448">
        <f t="shared" si="205"/>
        <v>0</v>
      </c>
      <c r="AP448">
        <f t="shared" si="206"/>
        <v>1</v>
      </c>
      <c r="AQ448">
        <f t="shared" si="207"/>
        <v>0</v>
      </c>
      <c r="AR448">
        <f>+INDEX([1]Hoja2!$AM$2:$AM$841,MATCH(B448,[1]Hoja2!$C$2:$C$841,0))</f>
        <v>1092</v>
      </c>
      <c r="AS448" t="str">
        <f t="shared" si="208"/>
        <v>0EX92827988</v>
      </c>
      <c r="AT448" s="2">
        <f>IFERROR(VLOOKUP(AS448,[1]Hoja2!$A$1:$AM$841,38,FALSE),"n/a")</f>
        <v>0</v>
      </c>
      <c r="AU448" s="8">
        <f t="shared" si="201"/>
        <v>1</v>
      </c>
      <c r="AV448">
        <f>VLOOKUP(B448,[1]Hoja2!$C$2:$AO$762,39,FALSE)</f>
        <v>1</v>
      </c>
      <c r="AW448">
        <f>IF(AU448=AV448,VLOOKUP(B448,[1]Hoja2!$C$2:$AO$762,37,FALSE),IF(AV448&lt;2,VLOOKUP(B448,[1]Hoja2!$C$2:$AO$762,37,FALSE)))</f>
        <v>1092</v>
      </c>
      <c r="AX448" t="str">
        <f>B448 &amp; COUNTIF(B$2:B448, B448)</f>
        <v>0EX92827981</v>
      </c>
      <c r="AY448" s="10">
        <f>VLOOKUP(AX448,[1]Hoja2!$B$2:$AO$762,38,FALSE)</f>
        <v>1092</v>
      </c>
      <c r="AZ448" s="9">
        <f t="shared" si="212"/>
        <v>0</v>
      </c>
      <c r="BA448">
        <f t="shared" si="229"/>
        <v>0</v>
      </c>
      <c r="BB448">
        <f t="shared" si="230"/>
        <v>-5.3999999999999937E-2</v>
      </c>
      <c r="BC448">
        <f t="shared" si="231"/>
        <v>0</v>
      </c>
    </row>
    <row r="449" spans="1:55" x14ac:dyDescent="0.25">
      <c r="A449">
        <v>69687</v>
      </c>
      <c r="B449" t="s">
        <v>342</v>
      </c>
      <c r="C449">
        <v>2019</v>
      </c>
      <c r="D449" t="s">
        <v>37</v>
      </c>
      <c r="E449" t="s">
        <v>38</v>
      </c>
      <c r="F449">
        <v>8</v>
      </c>
      <c r="G449" t="s">
        <v>40</v>
      </c>
      <c r="H449">
        <v>2.25</v>
      </c>
      <c r="I449" t="s">
        <v>71</v>
      </c>
      <c r="J449">
        <v>468</v>
      </c>
      <c r="K449">
        <v>715</v>
      </c>
      <c r="L449">
        <v>0</v>
      </c>
      <c r="M449">
        <v>0</v>
      </c>
      <c r="N449">
        <v>0</v>
      </c>
      <c r="O449">
        <v>0.6</v>
      </c>
      <c r="P449">
        <v>0.8</v>
      </c>
      <c r="Q449">
        <v>1.05</v>
      </c>
      <c r="R449" t="s">
        <v>46</v>
      </c>
      <c r="S449">
        <v>5</v>
      </c>
      <c r="T449">
        <v>9</v>
      </c>
      <c r="U449" t="s">
        <v>47</v>
      </c>
      <c r="V449" t="s">
        <v>71</v>
      </c>
      <c r="W449" t="s">
        <v>36</v>
      </c>
      <c r="X449">
        <v>2019</v>
      </c>
      <c r="Y449" t="s">
        <v>37</v>
      </c>
      <c r="Z449" t="s">
        <v>38</v>
      </c>
      <c r="AA449">
        <v>11</v>
      </c>
      <c r="AB449">
        <v>0</v>
      </c>
      <c r="AC449">
        <v>195</v>
      </c>
      <c r="AD449">
        <v>1.05</v>
      </c>
      <c r="AE449">
        <v>0.45</v>
      </c>
      <c r="AF449">
        <v>750.75</v>
      </c>
      <c r="AG449" s="2">
        <f>IFERROR(VLOOKUP(B449,[1]Hoja2!$C$1:$AM$841,37,FALSE),"n/a")</f>
        <v>750.75000000000011</v>
      </c>
      <c r="AH449" s="10">
        <f>VLOOKUP(AX449,[1]Hoja2!$B$2:$AO$762,17,FALSE)</f>
        <v>196</v>
      </c>
      <c r="AI449" s="10">
        <f>VLOOKUP(AX449,[1]Hoja2!$B$2:$AO$762,23,FALSE)</f>
        <v>1.05</v>
      </c>
      <c r="AJ449" s="10">
        <f>VLOOKUP(AX449,[1]Hoja2!$B$2:$AO$762,28,FALSE)</f>
        <v>0.49000000000000005</v>
      </c>
      <c r="AK449" s="10" t="str">
        <f>VLOOKUP(AX449,[1]Hoja2!$B$2:$AO$762,19,FALSE)</f>
        <v>Entry Mono Printers</v>
      </c>
      <c r="AL449">
        <f t="shared" si="202"/>
        <v>1</v>
      </c>
      <c r="AM449">
        <f t="shared" si="203"/>
        <v>0</v>
      </c>
      <c r="AN449">
        <f t="shared" si="204"/>
        <v>1</v>
      </c>
      <c r="AO449">
        <f t="shared" si="205"/>
        <v>0</v>
      </c>
      <c r="AP449">
        <f t="shared" si="206"/>
        <v>1</v>
      </c>
      <c r="AQ449">
        <f t="shared" si="207"/>
        <v>0</v>
      </c>
      <c r="AR449">
        <f>+INDEX([1]Hoja2!$AM$2:$AM$841,MATCH(B449,[1]Hoja2!$C$2:$C$841,0))</f>
        <v>750.75000000000011</v>
      </c>
      <c r="AS449" t="str">
        <f t="shared" si="208"/>
        <v>0D6X4642178</v>
      </c>
      <c r="AT449" s="2">
        <f>IFERROR(VLOOKUP(AS449,[1]Hoja2!$A$1:$AM$841,38,FALSE),"n/a")</f>
        <v>0</v>
      </c>
      <c r="AU449" s="8">
        <f t="shared" si="201"/>
        <v>1</v>
      </c>
      <c r="AV449">
        <f>VLOOKUP(B449,[1]Hoja2!$C$2:$AO$762,39,FALSE)</f>
        <v>1</v>
      </c>
      <c r="AW449">
        <f>IF(AU449=AV449,VLOOKUP(B449,[1]Hoja2!$C$2:$AO$762,37,FALSE),IF(AV449&lt;2,VLOOKUP(B449,[1]Hoja2!$C$2:$AO$762,37,FALSE)))</f>
        <v>750.75000000000011</v>
      </c>
      <c r="AX449" t="str">
        <f>B449 &amp; COUNTIF(B$2:B449, B449)</f>
        <v>0D6X4642171</v>
      </c>
      <c r="AY449" s="10">
        <f>VLOOKUP(AX449,[1]Hoja2!$B$2:$AO$762,38,FALSE)</f>
        <v>750.75000000000011</v>
      </c>
      <c r="AZ449" s="9">
        <f t="shared" si="212"/>
        <v>0</v>
      </c>
      <c r="BA449">
        <f t="shared" si="229"/>
        <v>0</v>
      </c>
      <c r="BB449">
        <f t="shared" si="230"/>
        <v>-4.0000000000000036E-2</v>
      </c>
      <c r="BC449">
        <f t="shared" si="231"/>
        <v>0</v>
      </c>
    </row>
    <row r="450" spans="1:55" x14ac:dyDescent="0.25">
      <c r="A450">
        <v>69688</v>
      </c>
      <c r="B450" t="s">
        <v>56</v>
      </c>
      <c r="C450">
        <v>2019</v>
      </c>
      <c r="D450" t="s">
        <v>37</v>
      </c>
      <c r="E450" t="s">
        <v>38</v>
      </c>
      <c r="F450">
        <v>8</v>
      </c>
      <c r="G450" t="s">
        <v>40</v>
      </c>
      <c r="H450">
        <v>1.6666669999999999</v>
      </c>
      <c r="I450" t="s">
        <v>45</v>
      </c>
      <c r="J450">
        <v>803</v>
      </c>
      <c r="K450">
        <v>1573</v>
      </c>
      <c r="L450">
        <v>0.2</v>
      </c>
      <c r="M450">
        <v>0.6</v>
      </c>
      <c r="N450">
        <v>0.8</v>
      </c>
      <c r="O450">
        <v>1.05</v>
      </c>
      <c r="P450">
        <v>1.1000000000000001</v>
      </c>
      <c r="Q450">
        <v>1.1499999999999999</v>
      </c>
      <c r="R450" t="s">
        <v>46</v>
      </c>
      <c r="S450">
        <v>4</v>
      </c>
      <c r="T450">
        <v>6</v>
      </c>
      <c r="U450" t="s">
        <v>47</v>
      </c>
      <c r="V450" t="s">
        <v>48</v>
      </c>
      <c r="W450" t="s">
        <v>42</v>
      </c>
      <c r="X450">
        <v>2019</v>
      </c>
      <c r="Y450" t="s">
        <v>37</v>
      </c>
      <c r="Z450" t="s">
        <v>38</v>
      </c>
      <c r="AA450">
        <v>8</v>
      </c>
      <c r="AB450">
        <v>0</v>
      </c>
      <c r="AC450">
        <v>5</v>
      </c>
      <c r="AD450">
        <v>0.6</v>
      </c>
      <c r="AE450">
        <v>0.41666674999999997</v>
      </c>
      <c r="AF450">
        <v>943.8</v>
      </c>
      <c r="AG450" s="2">
        <f>IFERROR(VLOOKUP(B450,[1]Hoja2!$C$1:$AM$841,37,FALSE),"n/a")</f>
        <v>1651.6500000000003</v>
      </c>
      <c r="AH450" s="10">
        <f>VLOOKUP(AX450,[1]Hoja2!$B$2:$AO$762,17,FALSE)</f>
        <v>49</v>
      </c>
      <c r="AI450" s="10">
        <f>VLOOKUP(AX450,[1]Hoja2!$B$2:$AO$762,23,FALSE)</f>
        <v>1.1000000000000001</v>
      </c>
      <c r="AJ450" s="10">
        <f>VLOOKUP(AX450,[1]Hoja2!$B$2:$AO$762,28,FALSE)</f>
        <v>0.3775</v>
      </c>
      <c r="AK450" s="10" t="str">
        <f>VLOOKUP(AX450,[1]Hoja2!$B$2:$AO$762,19,FALSE)</f>
        <v>Light Production Digital Business</v>
      </c>
      <c r="AL450">
        <f t="shared" si="202"/>
        <v>0</v>
      </c>
      <c r="AM450">
        <f t="shared" si="203"/>
        <v>0</v>
      </c>
      <c r="AN450">
        <f t="shared" si="204"/>
        <v>0</v>
      </c>
      <c r="AO450">
        <f t="shared" si="205"/>
        <v>0</v>
      </c>
      <c r="AP450">
        <f t="shared" si="206"/>
        <v>1</v>
      </c>
      <c r="AQ450">
        <f t="shared" si="207"/>
        <v>1</v>
      </c>
      <c r="AR450">
        <f>+INDEX([1]Hoja2!$AM$2:$AM$841,MATCH(B450,[1]Hoja2!$C$2:$C$841,0))</f>
        <v>1651.6500000000003</v>
      </c>
      <c r="AS450" t="str">
        <f t="shared" si="208"/>
        <v>0BG09717168</v>
      </c>
      <c r="AT450" s="2">
        <f>IFERROR(VLOOKUP(AS450,[1]Hoja2!$A$1:$AM$841,38,FALSE),"n/a")</f>
        <v>0</v>
      </c>
      <c r="AU450" s="8">
        <f t="shared" ref="AU450:AU513" si="232">COUNTIF($B$2:$B$1228,B450)</f>
        <v>2</v>
      </c>
      <c r="AV450">
        <f>VLOOKUP(B450,[1]Hoja2!$C$2:$AO$762,39,FALSE)</f>
        <v>2</v>
      </c>
      <c r="AW450">
        <f>IF(AU450=AV450,VLOOKUP(B450,[1]Hoja2!$C$2:$AO$762,37,FALSE),IF(AV450&lt;2,VLOOKUP(B450,[1]Hoja2!$C$2:$AO$762,37,FALSE)))</f>
        <v>1651.6500000000003</v>
      </c>
      <c r="AX450" t="str">
        <f>B450 &amp; COUNTIF(B$2:B450, B450)</f>
        <v>0BG09717162</v>
      </c>
      <c r="AY450" s="10">
        <f>VLOOKUP(AX450,[1]Hoja2!$B$2:$AO$762,38,FALSE)</f>
        <v>1730.3000000000004</v>
      </c>
      <c r="AZ450" s="9">
        <f t="shared" si="212"/>
        <v>0</v>
      </c>
      <c r="BA450">
        <f t="shared" si="229"/>
        <v>4</v>
      </c>
      <c r="BB450">
        <f t="shared" si="230"/>
        <v>3.9166749999999972E-2</v>
      </c>
      <c r="BC450">
        <f t="shared" si="231"/>
        <v>4</v>
      </c>
    </row>
    <row r="451" spans="1:55" x14ac:dyDescent="0.25">
      <c r="A451">
        <v>69691</v>
      </c>
      <c r="B451" t="s">
        <v>343</v>
      </c>
      <c r="C451">
        <v>2019</v>
      </c>
      <c r="D451" t="s">
        <v>37</v>
      </c>
      <c r="E451" t="s">
        <v>38</v>
      </c>
      <c r="F451">
        <v>8</v>
      </c>
      <c r="G451" t="s">
        <v>40</v>
      </c>
      <c r="H451">
        <v>2.0333329999999998</v>
      </c>
      <c r="I451" t="s">
        <v>66</v>
      </c>
      <c r="J451">
        <v>468</v>
      </c>
      <c r="K451">
        <v>715</v>
      </c>
      <c r="L451">
        <v>0</v>
      </c>
      <c r="M451">
        <v>0</v>
      </c>
      <c r="N451">
        <v>0</v>
      </c>
      <c r="O451">
        <v>0.6</v>
      </c>
      <c r="P451">
        <v>0.8</v>
      </c>
      <c r="Q451">
        <v>1.05</v>
      </c>
      <c r="R451" t="s">
        <v>46</v>
      </c>
      <c r="S451">
        <v>5</v>
      </c>
      <c r="T451">
        <v>9</v>
      </c>
      <c r="U451" t="s">
        <v>47</v>
      </c>
      <c r="V451" t="s">
        <v>34</v>
      </c>
      <c r="W451" t="s">
        <v>50</v>
      </c>
      <c r="X451">
        <v>2019</v>
      </c>
      <c r="Y451" t="s">
        <v>37</v>
      </c>
      <c r="Z451" t="s">
        <v>38</v>
      </c>
      <c r="AA451">
        <v>8</v>
      </c>
      <c r="AB451">
        <v>0</v>
      </c>
      <c r="AC451">
        <v>300</v>
      </c>
      <c r="AD451">
        <v>1.05</v>
      </c>
      <c r="AE451">
        <v>0.40666659999999999</v>
      </c>
      <c r="AF451">
        <v>750.75</v>
      </c>
      <c r="AG451" s="2">
        <f>IFERROR(VLOOKUP(B451,[1]Hoja2!$C$1:$AM$841,37,FALSE),"n/a")</f>
        <v>750.75000000000011</v>
      </c>
      <c r="AH451" s="10">
        <f>VLOOKUP(AX451,[1]Hoja2!$B$2:$AO$762,17,FALSE)</f>
        <v>301</v>
      </c>
      <c r="AI451" s="10">
        <f>VLOOKUP(AX451,[1]Hoja2!$B$2:$AO$762,23,FALSE)</f>
        <v>1.05</v>
      </c>
      <c r="AJ451" s="10">
        <f>VLOOKUP(AX451,[1]Hoja2!$B$2:$AO$762,28,FALSE)</f>
        <v>0.43</v>
      </c>
      <c r="AK451" s="10" t="str">
        <f>VLOOKUP(AX451,[1]Hoja2!$B$2:$AO$762,19,FALSE)</f>
        <v>Color Laser Printers</v>
      </c>
      <c r="AL451">
        <f t="shared" ref="AL451:AL514" si="233">IF(AF451=AY451,1,0)</f>
        <v>1</v>
      </c>
      <c r="AM451">
        <f t="shared" ref="AM451:AM514" si="234">IF(AC451=AH451,1,0)</f>
        <v>0</v>
      </c>
      <c r="AN451">
        <f t="shared" ref="AN451:AN514" si="235">IF(AD451=AI451,1,0)</f>
        <v>1</v>
      </c>
      <c r="AO451">
        <f t="shared" ref="AO451:AO514" si="236">IF(AE451=AJ451,1,0)</f>
        <v>0</v>
      </c>
      <c r="AP451">
        <f t="shared" ref="AP451:AP514" si="237">IF(I451=AK451,1,0)</f>
        <v>1</v>
      </c>
      <c r="AQ451">
        <f t="shared" ref="AQ451:AQ514" si="238">+_xlfn.IFS(AG451="n/a","n/a",AG451&gt;AF451,1,TRUE,0)</f>
        <v>0</v>
      </c>
      <c r="AR451">
        <f>+INDEX([1]Hoja2!$AM$2:$AM$841,MATCH(B451,[1]Hoja2!$C$2:$C$841,0))</f>
        <v>750.75000000000011</v>
      </c>
      <c r="AS451" t="str">
        <f t="shared" ref="AS451:AS514" si="239">CONCATENATE(B451,F451)</f>
        <v>0E1B9722848</v>
      </c>
      <c r="AT451" s="2">
        <f>IFERROR(VLOOKUP(AS451,[1]Hoja2!$A$1:$AM$841,38,FALSE),"n/a")</f>
        <v>0</v>
      </c>
      <c r="AU451" s="8">
        <f t="shared" si="232"/>
        <v>1</v>
      </c>
      <c r="AV451">
        <f>VLOOKUP(B451,[1]Hoja2!$C$2:$AO$762,39,FALSE)</f>
        <v>1</v>
      </c>
      <c r="AW451">
        <f>IF(AU451=AV451,VLOOKUP(B451,[1]Hoja2!$C$2:$AO$762,37,FALSE),IF(AV451&lt;2,VLOOKUP(B451,[1]Hoja2!$C$2:$AO$762,37,FALSE)))</f>
        <v>750.75000000000011</v>
      </c>
      <c r="AX451" t="str">
        <f>B451 &amp; COUNTIF(B$2:B451, B451)</f>
        <v>0E1B9722841</v>
      </c>
      <c r="AY451" s="10">
        <f>VLOOKUP(AX451,[1]Hoja2!$B$2:$AO$762,38,FALSE)</f>
        <v>750.75000000000011</v>
      </c>
      <c r="AZ451" s="9">
        <f t="shared" si="212"/>
        <v>0</v>
      </c>
      <c r="BA451">
        <f t="shared" si="229"/>
        <v>0</v>
      </c>
      <c r="BB451">
        <f t="shared" si="230"/>
        <v>-2.3333400000000004E-2</v>
      </c>
      <c r="BC451">
        <f t="shared" si="231"/>
        <v>0</v>
      </c>
    </row>
    <row r="452" spans="1:55" x14ac:dyDescent="0.25">
      <c r="A452">
        <v>69708</v>
      </c>
      <c r="B452" t="s">
        <v>329</v>
      </c>
      <c r="C452">
        <v>2019</v>
      </c>
      <c r="D452" t="s">
        <v>37</v>
      </c>
      <c r="E452" t="s">
        <v>38</v>
      </c>
      <c r="F452">
        <v>8</v>
      </c>
      <c r="G452" t="s">
        <v>40</v>
      </c>
      <c r="H452">
        <v>1.066667</v>
      </c>
      <c r="I452" t="s">
        <v>45</v>
      </c>
      <c r="J452">
        <v>803</v>
      </c>
      <c r="K452">
        <v>1573</v>
      </c>
      <c r="L452">
        <v>0.2</v>
      </c>
      <c r="M452">
        <v>0.6</v>
      </c>
      <c r="N452">
        <v>0.8</v>
      </c>
      <c r="O452">
        <v>1.05</v>
      </c>
      <c r="P452">
        <v>1.1000000000000001</v>
      </c>
      <c r="Q452">
        <v>1.1499999999999999</v>
      </c>
      <c r="R452" t="s">
        <v>46</v>
      </c>
      <c r="S452">
        <v>4</v>
      </c>
      <c r="T452">
        <v>6</v>
      </c>
      <c r="U452" t="s">
        <v>47</v>
      </c>
      <c r="V452" t="s">
        <v>48</v>
      </c>
      <c r="W452" t="s">
        <v>80</v>
      </c>
      <c r="X452">
        <v>2019</v>
      </c>
      <c r="Y452" t="s">
        <v>37</v>
      </c>
      <c r="Z452" t="s">
        <v>38</v>
      </c>
      <c r="AA452">
        <v>8</v>
      </c>
      <c r="AB452">
        <v>0</v>
      </c>
      <c r="AC452">
        <v>19</v>
      </c>
      <c r="AD452">
        <v>1.05</v>
      </c>
      <c r="AE452">
        <v>0.26666675000000001</v>
      </c>
      <c r="AF452">
        <v>1651.65</v>
      </c>
      <c r="AG452" s="2">
        <f>IFERROR(VLOOKUP(B452,[1]Hoja2!$C$1:$AM$841,37,FALSE),"n/a")</f>
        <v>0</v>
      </c>
      <c r="AH452" s="10">
        <f>VLOOKUP(AX452,[1]Hoja2!$B$2:$AO$762,17,FALSE)</f>
        <v>3</v>
      </c>
      <c r="AI452" s="10">
        <f>VLOOKUP(AX452,[1]Hoja2!$B$2:$AO$762,23,FALSE)</f>
        <v>0</v>
      </c>
      <c r="AJ452" s="10">
        <f>VLOOKUP(AX452,[1]Hoja2!$B$2:$AO$762,28,FALSE)</f>
        <v>0.82</v>
      </c>
      <c r="AK452" s="10" t="str">
        <f>VLOOKUP(AX452,[1]Hoja2!$B$2:$AO$762,19,FALSE)</f>
        <v>Light Production Digital Business</v>
      </c>
      <c r="AL452">
        <f t="shared" si="233"/>
        <v>0</v>
      </c>
      <c r="AM452">
        <f t="shared" si="234"/>
        <v>0</v>
      </c>
      <c r="AN452">
        <f t="shared" si="235"/>
        <v>0</v>
      </c>
      <c r="AO452">
        <f t="shared" si="236"/>
        <v>0</v>
      </c>
      <c r="AP452">
        <f t="shared" si="237"/>
        <v>1</v>
      </c>
      <c r="AQ452">
        <f t="shared" si="238"/>
        <v>0</v>
      </c>
      <c r="AR452">
        <f>+INDEX([1]Hoja2!$AM$2:$AM$841,MATCH(B452,[1]Hoja2!$C$2:$C$841,0))</f>
        <v>0</v>
      </c>
      <c r="AS452" t="str">
        <f t="shared" si="239"/>
        <v>0BG09667308</v>
      </c>
      <c r="AT452" s="2">
        <f>IFERROR(VLOOKUP(AS452,[1]Hoja2!$A$1:$AM$841,38,FALSE),"n/a")</f>
        <v>0</v>
      </c>
      <c r="AU452" s="8">
        <f t="shared" si="232"/>
        <v>2</v>
      </c>
      <c r="AV452">
        <f>VLOOKUP(B452,[1]Hoja2!$C$2:$AO$762,39,FALSE)</f>
        <v>2</v>
      </c>
      <c r="AW452">
        <f>IF(AU452=AV452,VLOOKUP(B452,[1]Hoja2!$C$2:$AO$762,37,FALSE),IF(AV452&lt;2,VLOOKUP(B452,[1]Hoja2!$C$2:$AO$762,37,FALSE)))</f>
        <v>0</v>
      </c>
      <c r="AX452" t="str">
        <f>B452 &amp; COUNTIF(B$2:B452, B452)</f>
        <v>0BG09667301</v>
      </c>
      <c r="AY452" s="10">
        <f>VLOOKUP(AX452,[1]Hoja2!$B$2:$AO$762,38,FALSE)</f>
        <v>0</v>
      </c>
      <c r="AZ452" s="9">
        <f t="shared" si="212"/>
        <v>0</v>
      </c>
      <c r="BA452">
        <f t="shared" si="229"/>
        <v>0</v>
      </c>
      <c r="BB452">
        <f t="shared" si="230"/>
        <v>-0.55333324999999989</v>
      </c>
      <c r="BC452">
        <f t="shared" si="231"/>
        <v>0</v>
      </c>
    </row>
    <row r="453" spans="1:55" hidden="1" x14ac:dyDescent="0.25">
      <c r="A453">
        <v>69713</v>
      </c>
      <c r="B453" t="s">
        <v>795</v>
      </c>
      <c r="C453">
        <v>2019</v>
      </c>
      <c r="D453" t="s">
        <v>37</v>
      </c>
      <c r="E453" t="s">
        <v>38</v>
      </c>
      <c r="F453">
        <v>8</v>
      </c>
      <c r="G453" t="s">
        <v>40</v>
      </c>
      <c r="H453">
        <v>5.0999999999999996</v>
      </c>
      <c r="I453" t="s">
        <v>54</v>
      </c>
      <c r="J453">
        <v>803</v>
      </c>
      <c r="K453">
        <v>1573</v>
      </c>
      <c r="L453">
        <v>0.2</v>
      </c>
      <c r="M453">
        <v>0.6</v>
      </c>
      <c r="N453">
        <v>0.8</v>
      </c>
      <c r="O453">
        <v>1.05</v>
      </c>
      <c r="P453">
        <v>1.1000000000000001</v>
      </c>
      <c r="Q453">
        <v>1.1499999999999999</v>
      </c>
      <c r="R453" t="s">
        <v>46</v>
      </c>
      <c r="S453">
        <v>4</v>
      </c>
      <c r="T453">
        <v>6</v>
      </c>
      <c r="U453" t="s">
        <v>47</v>
      </c>
      <c r="V453" t="s">
        <v>187</v>
      </c>
      <c r="W453" t="s">
        <v>678</v>
      </c>
      <c r="X453">
        <v>2019</v>
      </c>
      <c r="Y453" t="s">
        <v>37</v>
      </c>
      <c r="Z453" t="s">
        <v>38</v>
      </c>
      <c r="AA453">
        <v>22</v>
      </c>
      <c r="AB453">
        <v>1</v>
      </c>
      <c r="AC453">
        <v>3</v>
      </c>
      <c r="AD453">
        <v>0</v>
      </c>
      <c r="AE453">
        <v>0</v>
      </c>
      <c r="AF453">
        <v>0</v>
      </c>
      <c r="AG453" s="2" t="str">
        <f>IFERROR(VLOOKUP(B453,[1]Hoja2!$C$1:$AM$841,37,FALSE),"n/a")</f>
        <v>n/a</v>
      </c>
      <c r="AH453" s="10" t="e">
        <f>VLOOKUP(AX453,[1]Hoja2!$B$2:$AO$762,17,FALSE)</f>
        <v>#N/A</v>
      </c>
      <c r="AI453" s="10" t="e">
        <f>VLOOKUP(AX453,[1]Hoja2!$B$2:$AO$762,23,FALSE)</f>
        <v>#N/A</v>
      </c>
      <c r="AJ453" s="10" t="e">
        <f>VLOOKUP(AX453,[1]Hoja2!$B$2:$AO$762,28,FALSE)</f>
        <v>#N/A</v>
      </c>
      <c r="AK453" s="10" t="e">
        <f>VLOOKUP(AX453,[1]Hoja2!$B$2:$AO$762,19,FALSE)</f>
        <v>#N/A</v>
      </c>
      <c r="AL453" t="e">
        <f t="shared" si="233"/>
        <v>#N/A</v>
      </c>
      <c r="AM453" t="e">
        <f t="shared" si="234"/>
        <v>#N/A</v>
      </c>
      <c r="AN453" t="e">
        <f t="shared" si="235"/>
        <v>#N/A</v>
      </c>
      <c r="AO453" t="e">
        <f t="shared" si="236"/>
        <v>#N/A</v>
      </c>
      <c r="AP453" t="e">
        <f t="shared" si="237"/>
        <v>#N/A</v>
      </c>
      <c r="AQ453" t="str">
        <f t="shared" si="238"/>
        <v>n/a</v>
      </c>
      <c r="AR453">
        <f>+INDEX([1]DETALLE!$AK$2:$AK$841,MATCH(B453,[1]DETALLE!$A$2:$A$841,0))</f>
        <v>715.00000000000011</v>
      </c>
      <c r="AS453" t="str">
        <f>CONCATENATE(B453)</f>
        <v>0MAV779133</v>
      </c>
      <c r="AT453" s="2" t="str">
        <f>IF(IFERROR(VLOOKUP(AS453,[1]Hoja2!$C$1:$AM$841,37,FALSE),"n/a")&lt;&gt;"n/a","a","n/a")</f>
        <v>n/a</v>
      </c>
      <c r="AU453" s="8">
        <f t="shared" si="232"/>
        <v>2</v>
      </c>
      <c r="AV453" t="e">
        <f>VLOOKUP(B453,[1]Hoja2!$C$2:$AO$762,39,FALSE)</f>
        <v>#N/A</v>
      </c>
      <c r="AW453" t="e">
        <f>IF(AU453=AV453,VLOOKUP(B453,[1]Hoja2!$C$2:$AO$762,37,FALSE),IF(AV453&lt;2,VLOOKUP(B453,[1]Hoja2!$C$2:$AO$762,37,FALSE)))</f>
        <v>#N/A</v>
      </c>
      <c r="AX453" t="str">
        <f>B453 &amp; COUNTIF(B$2:B453, B453)</f>
        <v>0MAV7791332</v>
      </c>
      <c r="AY453" t="e">
        <f>VLOOKUP(AX453,[1]Hoja2!$B$2:$AO$762,38,FALSE)</f>
        <v>#N/A</v>
      </c>
      <c r="AZ453" s="9" t="e">
        <f t="shared" si="212"/>
        <v>#N/A</v>
      </c>
    </row>
    <row r="454" spans="1:55" x14ac:dyDescent="0.25">
      <c r="A454">
        <v>69721</v>
      </c>
      <c r="B454" t="s">
        <v>346</v>
      </c>
      <c r="C454">
        <v>2019</v>
      </c>
      <c r="D454" t="s">
        <v>37</v>
      </c>
      <c r="E454" t="s">
        <v>38</v>
      </c>
      <c r="F454">
        <v>8</v>
      </c>
      <c r="G454" t="s">
        <v>40</v>
      </c>
      <c r="H454">
        <v>2.2999999999999998</v>
      </c>
      <c r="I454" t="s">
        <v>54</v>
      </c>
      <c r="J454">
        <v>803</v>
      </c>
      <c r="K454">
        <v>1573</v>
      </c>
      <c r="L454">
        <v>0.2</v>
      </c>
      <c r="M454">
        <v>0.6</v>
      </c>
      <c r="N454">
        <v>0.8</v>
      </c>
      <c r="O454">
        <v>1.05</v>
      </c>
      <c r="P454">
        <v>1.1000000000000001</v>
      </c>
      <c r="Q454">
        <v>1.1499999999999999</v>
      </c>
      <c r="R454" t="s">
        <v>46</v>
      </c>
      <c r="S454">
        <v>4</v>
      </c>
      <c r="T454">
        <v>6</v>
      </c>
      <c r="U454" t="s">
        <v>47</v>
      </c>
      <c r="V454" t="s">
        <v>54</v>
      </c>
      <c r="W454" t="s">
        <v>80</v>
      </c>
      <c r="X454">
        <v>2019</v>
      </c>
      <c r="Y454" t="s">
        <v>37</v>
      </c>
      <c r="Z454" t="s">
        <v>38</v>
      </c>
      <c r="AA454">
        <v>10</v>
      </c>
      <c r="AB454">
        <v>0</v>
      </c>
      <c r="AC454">
        <v>165</v>
      </c>
      <c r="AD454">
        <v>1.1499999999999999</v>
      </c>
      <c r="AE454">
        <v>0.57499999999999996</v>
      </c>
      <c r="AF454">
        <v>1808.95</v>
      </c>
      <c r="AG454" s="2">
        <f>IFERROR(VLOOKUP(B454,[1]Hoja2!$C$1:$AM$841,37,FALSE),"n/a")</f>
        <v>1808.95</v>
      </c>
      <c r="AH454" s="10">
        <f>VLOOKUP(AX454,[1]Hoja2!$B$2:$AO$762,17,FALSE)</f>
        <v>259</v>
      </c>
      <c r="AI454" s="10">
        <f>VLOOKUP(AX454,[1]Hoja2!$B$2:$AO$762,23,FALSE)</f>
        <v>1.1499999999999999</v>
      </c>
      <c r="AJ454" s="10">
        <f>VLOOKUP(AX454,[1]Hoja2!$B$2:$AO$762,28,FALSE)</f>
        <v>0.83750000000000002</v>
      </c>
      <c r="AK454" s="10" t="str">
        <f>VLOOKUP(AX454,[1]Hoja2!$B$2:$AO$762,19,FALSE)</f>
        <v>Entry Production Color Low/Mid</v>
      </c>
      <c r="AL454">
        <f t="shared" si="233"/>
        <v>1</v>
      </c>
      <c r="AM454">
        <f t="shared" si="234"/>
        <v>0</v>
      </c>
      <c r="AN454">
        <f t="shared" si="235"/>
        <v>1</v>
      </c>
      <c r="AO454">
        <f t="shared" si="236"/>
        <v>0</v>
      </c>
      <c r="AP454">
        <f t="shared" si="237"/>
        <v>1</v>
      </c>
      <c r="AQ454">
        <f t="shared" si="238"/>
        <v>0</v>
      </c>
      <c r="AR454">
        <f>+INDEX([1]Hoja2!$AM$2:$AM$841,MATCH(B454,[1]Hoja2!$C$2:$C$841,0))</f>
        <v>1808.95</v>
      </c>
      <c r="AS454" t="str">
        <f t="shared" si="239"/>
        <v>0E2B6514138</v>
      </c>
      <c r="AT454" s="2">
        <f>IFERROR(VLOOKUP(AS454,[1]Hoja2!$A$1:$AM$841,38,FALSE),"n/a")</f>
        <v>0</v>
      </c>
      <c r="AU454" s="8">
        <f t="shared" si="232"/>
        <v>1</v>
      </c>
      <c r="AV454">
        <f>VLOOKUP(B454,[1]Hoja2!$C$2:$AO$762,39,FALSE)</f>
        <v>1</v>
      </c>
      <c r="AW454">
        <f>IF(AU454=AV454,VLOOKUP(B454,[1]Hoja2!$C$2:$AO$762,37,FALSE),IF(AV454&lt;2,VLOOKUP(B454,[1]Hoja2!$C$2:$AO$762,37,FALSE)))</f>
        <v>1808.95</v>
      </c>
      <c r="AX454" t="str">
        <f>B454 &amp; COUNTIF(B$2:B454, B454)</f>
        <v>0E2B6514131</v>
      </c>
      <c r="AY454" s="10">
        <f>VLOOKUP(AX454,[1]Hoja2!$B$2:$AO$762,38,FALSE)</f>
        <v>1808.95</v>
      </c>
      <c r="AZ454" s="9">
        <f t="shared" si="212"/>
        <v>0</v>
      </c>
      <c r="BA454">
        <f t="shared" ref="BA454:BA457" si="240">IF(Q454="NA",2,IF(OR(G454="INSTALACION NUEVA",G454="Mantenimiento preventivo"),3,IF(AND(AC454&lt;AH454,AL454&lt;&gt;1),4,IF(AY454&gt;AF454,1,0))))</f>
        <v>0</v>
      </c>
      <c r="BB454">
        <f t="shared" ref="BB454:BB457" si="241">AE454-AJ454</f>
        <v>-0.26250000000000007</v>
      </c>
      <c r="BC454">
        <f t="shared" ref="BC454:BC457" si="242">+_xlfn.IFS(Q454="NA",2,OR(G454="INSTALACION NUEVA",G454="Mantenimiento preventivo"),3,AND(AC454&lt;AH454,AL454&lt;&gt;1),4,AY454&gt;AF454,1,TRUE,0)</f>
        <v>0</v>
      </c>
    </row>
    <row r="455" spans="1:55" x14ac:dyDescent="0.25">
      <c r="A455">
        <v>69723</v>
      </c>
      <c r="B455" t="s">
        <v>352</v>
      </c>
      <c r="C455">
        <v>2019</v>
      </c>
      <c r="D455" t="s">
        <v>37</v>
      </c>
      <c r="E455" t="s">
        <v>38</v>
      </c>
      <c r="F455">
        <v>8</v>
      </c>
      <c r="G455" t="s">
        <v>40</v>
      </c>
      <c r="H455">
        <v>4.1500000000000004</v>
      </c>
      <c r="I455" t="s">
        <v>58</v>
      </c>
      <c r="J455">
        <v>655</v>
      </c>
      <c r="K455">
        <v>1365</v>
      </c>
      <c r="L455">
        <v>0</v>
      </c>
      <c r="M455">
        <v>0</v>
      </c>
      <c r="N455">
        <v>0.6</v>
      </c>
      <c r="O455">
        <v>0.8</v>
      </c>
      <c r="P455">
        <v>1.05</v>
      </c>
      <c r="Q455">
        <v>1.1000000000000001</v>
      </c>
      <c r="R455" t="s">
        <v>46</v>
      </c>
      <c r="S455">
        <v>5</v>
      </c>
      <c r="T455">
        <v>9</v>
      </c>
      <c r="U455" t="s">
        <v>85</v>
      </c>
      <c r="V455" t="s">
        <v>58</v>
      </c>
      <c r="W455" t="s">
        <v>42</v>
      </c>
      <c r="X455">
        <v>2019</v>
      </c>
      <c r="Y455" t="s">
        <v>37</v>
      </c>
      <c r="Z455" t="s">
        <v>38</v>
      </c>
      <c r="AA455">
        <v>9</v>
      </c>
      <c r="AB455">
        <v>0</v>
      </c>
      <c r="AC455">
        <v>17</v>
      </c>
      <c r="AD455">
        <v>0.8</v>
      </c>
      <c r="AE455">
        <v>0.46111111111111103</v>
      </c>
      <c r="AF455">
        <v>1092</v>
      </c>
      <c r="AG455" s="2">
        <f>IFERROR(VLOOKUP(B455,[1]Hoja2!$C$1:$AM$841,37,FALSE),"n/a")</f>
        <v>1092</v>
      </c>
      <c r="AH455" s="10">
        <f>VLOOKUP(AX455,[1]Hoja2!$B$2:$AO$762,17,FALSE)</f>
        <v>17</v>
      </c>
      <c r="AI455" s="10">
        <f>VLOOKUP(AX455,[1]Hoja2!$B$2:$AO$762,23,FALSE)</f>
        <v>0.8</v>
      </c>
      <c r="AJ455" s="10">
        <f>VLOOKUP(AX455,[1]Hoja2!$B$2:$AO$762,28,FALSE)</f>
        <v>0.7088888888888889</v>
      </c>
      <c r="AK455" s="10" t="str">
        <f>VLOOKUP(AX455,[1]Hoja2!$B$2:$AO$762,19,FALSE)</f>
        <v>Departmental Digital</v>
      </c>
      <c r="AL455">
        <f t="shared" si="233"/>
        <v>1</v>
      </c>
      <c r="AM455">
        <f t="shared" si="234"/>
        <v>1</v>
      </c>
      <c r="AN455">
        <f t="shared" si="235"/>
        <v>1</v>
      </c>
      <c r="AO455">
        <f t="shared" si="236"/>
        <v>0</v>
      </c>
      <c r="AP455">
        <f t="shared" si="237"/>
        <v>1</v>
      </c>
      <c r="AQ455">
        <f t="shared" si="238"/>
        <v>0</v>
      </c>
      <c r="AR455">
        <f>+INDEX([1]Hoja2!$AM$2:$AM$841,MATCH(B455,[1]Hoja2!$C$2:$C$841,0))</f>
        <v>1092</v>
      </c>
      <c r="AS455" t="str">
        <f t="shared" si="239"/>
        <v>0EX96647788</v>
      </c>
      <c r="AT455" s="2">
        <f>IFERROR(VLOOKUP(AS455,[1]Hoja2!$A$1:$AM$841,38,FALSE),"n/a")</f>
        <v>0</v>
      </c>
      <c r="AU455" s="8">
        <f t="shared" si="232"/>
        <v>1</v>
      </c>
      <c r="AV455">
        <f>VLOOKUP(B455,[1]Hoja2!$C$2:$AO$762,39,FALSE)</f>
        <v>1</v>
      </c>
      <c r="AW455">
        <f>IF(AU455=AV455,VLOOKUP(B455,[1]Hoja2!$C$2:$AO$762,37,FALSE),IF(AV455&lt;2,VLOOKUP(B455,[1]Hoja2!$C$2:$AO$762,37,FALSE)))</f>
        <v>1092</v>
      </c>
      <c r="AX455" t="str">
        <f>B455 &amp; COUNTIF(B$2:B455, B455)</f>
        <v>0EX96647781</v>
      </c>
      <c r="AY455" s="10">
        <f>VLOOKUP(AX455,[1]Hoja2!$B$2:$AO$762,38,FALSE)</f>
        <v>1092</v>
      </c>
      <c r="AZ455" s="9">
        <f t="shared" si="212"/>
        <v>0</v>
      </c>
      <c r="BA455">
        <f t="shared" si="240"/>
        <v>0</v>
      </c>
      <c r="BB455">
        <f t="shared" si="241"/>
        <v>-0.24777777777777787</v>
      </c>
      <c r="BC455">
        <f t="shared" si="242"/>
        <v>0</v>
      </c>
    </row>
    <row r="456" spans="1:55" x14ac:dyDescent="0.25">
      <c r="A456">
        <v>69725</v>
      </c>
      <c r="B456" t="s">
        <v>328</v>
      </c>
      <c r="C456">
        <v>2019</v>
      </c>
      <c r="D456" t="s">
        <v>37</v>
      </c>
      <c r="E456" t="s">
        <v>38</v>
      </c>
      <c r="F456">
        <v>8</v>
      </c>
      <c r="G456" t="s">
        <v>40</v>
      </c>
      <c r="H456">
        <v>3.55</v>
      </c>
      <c r="I456" t="s">
        <v>54</v>
      </c>
      <c r="J456">
        <v>803</v>
      </c>
      <c r="K456">
        <v>1573</v>
      </c>
      <c r="L456">
        <v>0.2</v>
      </c>
      <c r="M456">
        <v>0.6</v>
      </c>
      <c r="N456">
        <v>0.8</v>
      </c>
      <c r="O456">
        <v>1.05</v>
      </c>
      <c r="P456">
        <v>1.1000000000000001</v>
      </c>
      <c r="Q456">
        <v>1.1499999999999999</v>
      </c>
      <c r="R456" t="s">
        <v>46</v>
      </c>
      <c r="S456">
        <v>4</v>
      </c>
      <c r="T456">
        <v>6</v>
      </c>
      <c r="U456" t="s">
        <v>47</v>
      </c>
      <c r="V456" t="s">
        <v>48</v>
      </c>
      <c r="W456" t="s">
        <v>42</v>
      </c>
      <c r="X456">
        <v>2019</v>
      </c>
      <c r="Y456" t="s">
        <v>37</v>
      </c>
      <c r="Z456" t="s">
        <v>38</v>
      </c>
      <c r="AA456">
        <v>8</v>
      </c>
      <c r="AB456">
        <v>0</v>
      </c>
      <c r="AC456">
        <v>26</v>
      </c>
      <c r="AD456">
        <v>1.05</v>
      </c>
      <c r="AE456">
        <v>0.88749999999999996</v>
      </c>
      <c r="AF456">
        <v>1651.65</v>
      </c>
      <c r="AG456" s="2">
        <f>IFERROR(VLOOKUP(B456,[1]Hoja2!$C$1:$AM$841,37,FALSE),"n/a")</f>
        <v>1258.4000000000003</v>
      </c>
      <c r="AH456" s="10">
        <f>VLOOKUP(AX456,[1]Hoja2!$B$2:$AO$762,17,FALSE)</f>
        <v>9</v>
      </c>
      <c r="AI456" s="10">
        <f>VLOOKUP(AX456,[1]Hoja2!$B$2:$AO$762,23,FALSE)</f>
        <v>0.8</v>
      </c>
      <c r="AJ456" s="10">
        <f>VLOOKUP(AX456,[1]Hoja2!$B$2:$AO$762,28,FALSE)</f>
        <v>0.38750000000000001</v>
      </c>
      <c r="AK456" s="10" t="str">
        <f>VLOOKUP(AX456,[1]Hoja2!$B$2:$AO$762,19,FALSE)</f>
        <v>Entry Production Color Low/Mid</v>
      </c>
      <c r="AL456">
        <f t="shared" si="233"/>
        <v>0</v>
      </c>
      <c r="AM456">
        <f t="shared" si="234"/>
        <v>0</v>
      </c>
      <c r="AN456">
        <f t="shared" si="235"/>
        <v>0</v>
      </c>
      <c r="AO456">
        <f t="shared" si="236"/>
        <v>0</v>
      </c>
      <c r="AP456">
        <f t="shared" si="237"/>
        <v>1</v>
      </c>
      <c r="AQ456">
        <f t="shared" si="238"/>
        <v>0</v>
      </c>
      <c r="AR456">
        <f>+INDEX([1]Hoja2!$AM$2:$AM$841,MATCH(B456,[1]Hoja2!$C$2:$C$841,0))</f>
        <v>1258.4000000000003</v>
      </c>
      <c r="AS456" t="str">
        <f t="shared" si="239"/>
        <v>0B2R0900618</v>
      </c>
      <c r="AT456" s="2">
        <f>IFERROR(VLOOKUP(AS456,[1]Hoja2!$A$1:$AM$841,38,FALSE),"n/a")</f>
        <v>0</v>
      </c>
      <c r="AU456" s="8">
        <f t="shared" si="232"/>
        <v>2</v>
      </c>
      <c r="AV456">
        <f>VLOOKUP(B456,[1]Hoja2!$C$2:$AO$762,39,FALSE)</f>
        <v>2</v>
      </c>
      <c r="AW456">
        <f>IF(AU456=AV456,VLOOKUP(B456,[1]Hoja2!$C$2:$AO$762,37,FALSE),IF(AV456&lt;2,VLOOKUP(B456,[1]Hoja2!$C$2:$AO$762,37,FALSE)))</f>
        <v>1258.4000000000003</v>
      </c>
      <c r="AX456" t="str">
        <f>B456 &amp; COUNTIF(B$2:B456, B456)</f>
        <v>0B2R0900611</v>
      </c>
      <c r="AY456" s="10">
        <f>VLOOKUP(AX456,[1]Hoja2!$B$2:$AO$762,38,FALSE)</f>
        <v>1258.4000000000003</v>
      </c>
      <c r="AZ456" s="9">
        <f t="shared" si="212"/>
        <v>0</v>
      </c>
      <c r="BA456">
        <f t="shared" si="240"/>
        <v>0</v>
      </c>
      <c r="BB456">
        <f t="shared" si="241"/>
        <v>0.49999999999999994</v>
      </c>
      <c r="BC456">
        <f t="shared" si="242"/>
        <v>0</v>
      </c>
    </row>
    <row r="457" spans="1:55" x14ac:dyDescent="0.25">
      <c r="A457">
        <v>69726</v>
      </c>
      <c r="B457" t="s">
        <v>362</v>
      </c>
      <c r="C457">
        <v>2019</v>
      </c>
      <c r="D457" t="s">
        <v>37</v>
      </c>
      <c r="E457" t="s">
        <v>38</v>
      </c>
      <c r="F457">
        <v>8</v>
      </c>
      <c r="G457" t="s">
        <v>40</v>
      </c>
      <c r="H457">
        <v>1.4166669999999999</v>
      </c>
      <c r="I457" t="s">
        <v>58</v>
      </c>
      <c r="J457">
        <v>655</v>
      </c>
      <c r="K457">
        <v>1365</v>
      </c>
      <c r="L457">
        <v>0</v>
      </c>
      <c r="M457">
        <v>0</v>
      </c>
      <c r="N457">
        <v>0.6</v>
      </c>
      <c r="O457">
        <v>0.8</v>
      </c>
      <c r="P457">
        <v>1.05</v>
      </c>
      <c r="Q457">
        <v>1.1000000000000001</v>
      </c>
      <c r="R457" t="s">
        <v>46</v>
      </c>
      <c r="S457">
        <v>5</v>
      </c>
      <c r="T457">
        <v>9</v>
      </c>
      <c r="U457" t="s">
        <v>47</v>
      </c>
      <c r="V457" t="s">
        <v>58</v>
      </c>
      <c r="W457" t="s">
        <v>55</v>
      </c>
      <c r="X457">
        <v>2019</v>
      </c>
      <c r="Y457" t="s">
        <v>37</v>
      </c>
      <c r="Z457" t="s">
        <v>38</v>
      </c>
      <c r="AA457">
        <v>8</v>
      </c>
      <c r="AB457">
        <v>0</v>
      </c>
      <c r="AC457">
        <v>42</v>
      </c>
      <c r="AD457">
        <v>1.05</v>
      </c>
      <c r="AE457">
        <v>0.28333340000000001</v>
      </c>
      <c r="AF457">
        <v>1433.25</v>
      </c>
      <c r="AG457" s="2">
        <f>IFERROR(VLOOKUP(B457,[1]Hoja2!$C$1:$AM$841,37,FALSE),"n/a")</f>
        <v>1433.25</v>
      </c>
      <c r="AH457" s="10">
        <f>VLOOKUP(AX457,[1]Hoja2!$B$2:$AO$762,17,FALSE)</f>
        <v>46</v>
      </c>
      <c r="AI457" s="10">
        <f>VLOOKUP(AX457,[1]Hoja2!$B$2:$AO$762,23,FALSE)</f>
        <v>1.05</v>
      </c>
      <c r="AJ457" s="10">
        <f>VLOOKUP(AX457,[1]Hoja2!$B$2:$AO$762,28,FALSE)</f>
        <v>0</v>
      </c>
      <c r="AK457" s="10" t="str">
        <f>VLOOKUP(AX457,[1]Hoja2!$B$2:$AO$762,19,FALSE)</f>
        <v>Departmental Digital</v>
      </c>
      <c r="AL457">
        <f t="shared" si="233"/>
        <v>1</v>
      </c>
      <c r="AM457">
        <f t="shared" si="234"/>
        <v>0</v>
      </c>
      <c r="AN457">
        <f t="shared" si="235"/>
        <v>1</v>
      </c>
      <c r="AO457">
        <f t="shared" si="236"/>
        <v>0</v>
      </c>
      <c r="AP457">
        <f t="shared" si="237"/>
        <v>1</v>
      </c>
      <c r="AQ457">
        <f t="shared" si="238"/>
        <v>0</v>
      </c>
      <c r="AR457">
        <f>+INDEX([1]Hoja2!$AM$2:$AM$841,MATCH(B457,[1]Hoja2!$C$2:$C$841,0))</f>
        <v>1433.25</v>
      </c>
      <c r="AS457" t="str">
        <f t="shared" si="239"/>
        <v>0Y2B0033568</v>
      </c>
      <c r="AT457" s="2">
        <f>IFERROR(VLOOKUP(AS457,[1]Hoja2!$A$1:$AM$841,38,FALSE),"n/a")</f>
        <v>0</v>
      </c>
      <c r="AU457" s="8">
        <f t="shared" si="232"/>
        <v>1</v>
      </c>
      <c r="AV457">
        <f>VLOOKUP(B457,[1]Hoja2!$C$2:$AO$762,39,FALSE)</f>
        <v>1</v>
      </c>
      <c r="AW457">
        <f>IF(AU457=AV457,VLOOKUP(B457,[1]Hoja2!$C$2:$AO$762,37,FALSE),IF(AV457&lt;2,VLOOKUP(B457,[1]Hoja2!$C$2:$AO$762,37,FALSE)))</f>
        <v>1433.25</v>
      </c>
      <c r="AX457" t="str">
        <f>B457 &amp; COUNTIF(B$2:B457, B457)</f>
        <v>0Y2B0033561</v>
      </c>
      <c r="AY457" s="10">
        <f>VLOOKUP(AX457,[1]Hoja2!$B$2:$AO$762,38,FALSE)</f>
        <v>1433.25</v>
      </c>
      <c r="AZ457" s="9">
        <f t="shared" si="212"/>
        <v>0</v>
      </c>
      <c r="BA457">
        <f t="shared" si="240"/>
        <v>0</v>
      </c>
      <c r="BB457">
        <f t="shared" si="241"/>
        <v>0.28333340000000001</v>
      </c>
      <c r="BC457">
        <f t="shared" si="242"/>
        <v>0</v>
      </c>
    </row>
    <row r="458" spans="1:55" hidden="1" x14ac:dyDescent="0.25">
      <c r="A458">
        <v>69731</v>
      </c>
      <c r="B458" t="s">
        <v>354</v>
      </c>
      <c r="C458">
        <v>2019</v>
      </c>
      <c r="D458" t="s">
        <v>37</v>
      </c>
      <c r="E458" t="s">
        <v>38</v>
      </c>
      <c r="F458">
        <v>8</v>
      </c>
      <c r="G458" t="s">
        <v>40</v>
      </c>
      <c r="H458">
        <v>0.28333330000000001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S458" t="s">
        <v>33</v>
      </c>
      <c r="T458" t="s">
        <v>33</v>
      </c>
      <c r="V458" t="s">
        <v>64</v>
      </c>
      <c r="W458" t="s">
        <v>61</v>
      </c>
      <c r="X458">
        <v>2019</v>
      </c>
      <c r="Y458" t="s">
        <v>37</v>
      </c>
      <c r="Z458" t="s">
        <v>38</v>
      </c>
      <c r="AA458">
        <v>10</v>
      </c>
      <c r="AB458" t="s">
        <v>33</v>
      </c>
      <c r="AC458">
        <v>42</v>
      </c>
      <c r="AD458">
        <v>0</v>
      </c>
      <c r="AE458">
        <v>0</v>
      </c>
      <c r="AF458">
        <v>0</v>
      </c>
      <c r="AG458" s="2" t="str">
        <f>IFERROR(VLOOKUP(B458,[1]Hoja2!$C$1:$AM$841,37,FALSE),"n/a")</f>
        <v>n/a</v>
      </c>
      <c r="AH458" s="10" t="e">
        <f>VLOOKUP(AX458,[1]Hoja2!$B$2:$AO$762,17,FALSE)</f>
        <v>#N/A</v>
      </c>
      <c r="AI458" s="10" t="e">
        <f>VLOOKUP(AX458,[1]Hoja2!$B$2:$AO$762,23,FALSE)</f>
        <v>#N/A</v>
      </c>
      <c r="AJ458" s="10" t="e">
        <f>VLOOKUP(AX458,[1]Hoja2!$B$2:$AO$762,28,FALSE)</f>
        <v>#N/A</v>
      </c>
      <c r="AK458" s="10" t="e">
        <f>VLOOKUP(AX458,[1]Hoja2!$B$2:$AO$762,19,FALSE)</f>
        <v>#N/A</v>
      </c>
      <c r="AL458" t="e">
        <f t="shared" si="233"/>
        <v>#N/A</v>
      </c>
      <c r="AM458" t="e">
        <f t="shared" si="234"/>
        <v>#N/A</v>
      </c>
      <c r="AN458" t="e">
        <f t="shared" si="235"/>
        <v>#N/A</v>
      </c>
      <c r="AO458" t="e">
        <f t="shared" si="236"/>
        <v>#N/A</v>
      </c>
      <c r="AP458" t="e">
        <f t="shared" si="237"/>
        <v>#N/A</v>
      </c>
      <c r="AQ458" t="str">
        <f t="shared" si="238"/>
        <v>n/a</v>
      </c>
      <c r="AR458" t="e">
        <f>+INDEX([1]DETALLE!$AK$2:$AK$841,MATCH(B458,[1]DETALLE!$A$2:$A$841,0))</f>
        <v>#N/A</v>
      </c>
      <c r="AS458" t="str">
        <f>CONCATENATE(B458)</f>
        <v>0MX1205880</v>
      </c>
      <c r="AT458" s="2" t="str">
        <f>IF(IFERROR(VLOOKUP(AS458,[1]Hoja2!$C$1:$AM$841,37,FALSE),"n/a")&lt;&gt;"n/a","a","n/a")</f>
        <v>n/a</v>
      </c>
      <c r="AU458" s="8">
        <f t="shared" si="232"/>
        <v>1</v>
      </c>
      <c r="AV458" t="e">
        <f>VLOOKUP(B458,[1]Hoja2!$C$2:$AO$762,39,FALSE)</f>
        <v>#N/A</v>
      </c>
      <c r="AW458" t="e">
        <f>IF(AU458=AV458,VLOOKUP(B458,[1]Hoja2!$C$2:$AO$762,37,FALSE),IF(AV458&lt;2,VLOOKUP(B458,[1]Hoja2!$C$2:$AO$762,37,FALSE)))</f>
        <v>#N/A</v>
      </c>
      <c r="AX458" t="str">
        <f>B458 &amp; COUNTIF(B$2:B458, B458)</f>
        <v>0MX12058801</v>
      </c>
      <c r="AY458" t="e">
        <f>VLOOKUP(AX458,[1]Hoja2!$B$2:$AO$762,38,FALSE)</f>
        <v>#N/A</v>
      </c>
      <c r="AZ458" s="9" t="e">
        <f t="shared" si="212"/>
        <v>#N/A</v>
      </c>
    </row>
    <row r="459" spans="1:55" hidden="1" x14ac:dyDescent="0.25">
      <c r="A459">
        <v>69736</v>
      </c>
      <c r="B459" t="s">
        <v>809</v>
      </c>
      <c r="C459">
        <v>2019</v>
      </c>
      <c r="D459" t="s">
        <v>37</v>
      </c>
      <c r="E459" t="s">
        <v>38</v>
      </c>
      <c r="F459">
        <v>8</v>
      </c>
      <c r="G459" t="s">
        <v>44</v>
      </c>
      <c r="H459">
        <v>0</v>
      </c>
      <c r="I459" t="s">
        <v>116</v>
      </c>
      <c r="J459">
        <v>655</v>
      </c>
      <c r="K459">
        <v>1365</v>
      </c>
      <c r="L459">
        <v>0</v>
      </c>
      <c r="M459">
        <v>0</v>
      </c>
      <c r="N459">
        <v>0.6</v>
      </c>
      <c r="O459">
        <v>0.8</v>
      </c>
      <c r="P459">
        <v>1.05</v>
      </c>
      <c r="Q459">
        <v>1.1000000000000001</v>
      </c>
      <c r="R459" t="s">
        <v>46</v>
      </c>
      <c r="S459">
        <v>5</v>
      </c>
      <c r="T459">
        <v>9</v>
      </c>
      <c r="U459" t="s">
        <v>47</v>
      </c>
      <c r="V459" t="s">
        <v>45</v>
      </c>
      <c r="W459" t="s">
        <v>50</v>
      </c>
      <c r="X459">
        <v>2019</v>
      </c>
      <c r="Y459" t="s">
        <v>37</v>
      </c>
      <c r="Z459" t="s">
        <v>38</v>
      </c>
      <c r="AA459">
        <v>8</v>
      </c>
      <c r="AB459">
        <v>1</v>
      </c>
      <c r="AC459">
        <v>14</v>
      </c>
      <c r="AD459">
        <v>0</v>
      </c>
      <c r="AE459">
        <v>0</v>
      </c>
      <c r="AF459">
        <v>0</v>
      </c>
      <c r="AG459" s="2" t="str">
        <f>IFERROR(VLOOKUP(B459,[1]Hoja2!$C$1:$AM$841,37,FALSE),"n/a")</f>
        <v>n/a</v>
      </c>
      <c r="AH459" s="10" t="e">
        <f>VLOOKUP(AX459,[1]Hoja2!$B$2:$AO$762,17,FALSE)</f>
        <v>#N/A</v>
      </c>
      <c r="AI459" s="10" t="e">
        <f>VLOOKUP(AX459,[1]Hoja2!$B$2:$AO$762,23,FALSE)</f>
        <v>#N/A</v>
      </c>
      <c r="AJ459" s="10" t="e">
        <f>VLOOKUP(AX459,[1]Hoja2!$B$2:$AO$762,28,FALSE)</f>
        <v>#N/A</v>
      </c>
      <c r="AK459" s="10" t="e">
        <f>VLOOKUP(AX459,[1]Hoja2!$B$2:$AO$762,19,FALSE)</f>
        <v>#N/A</v>
      </c>
      <c r="AL459" t="e">
        <f t="shared" si="233"/>
        <v>#N/A</v>
      </c>
      <c r="AM459" t="e">
        <f t="shared" si="234"/>
        <v>#N/A</v>
      </c>
      <c r="AN459" t="e">
        <f t="shared" si="235"/>
        <v>#N/A</v>
      </c>
      <c r="AO459" t="e">
        <f t="shared" si="236"/>
        <v>#N/A</v>
      </c>
      <c r="AP459" t="e">
        <f t="shared" si="237"/>
        <v>#N/A</v>
      </c>
      <c r="AQ459" t="str">
        <f t="shared" si="238"/>
        <v>n/a</v>
      </c>
      <c r="AR459" t="e">
        <f>+INDEX([1]DETALLE!$AK$2:$AK$841,MATCH(B459,[1]DETALLE!$A$2:$A$841,0))</f>
        <v>#N/A</v>
      </c>
      <c r="AS459" t="str">
        <f>CONCATENATE(B459)</f>
        <v>0Y4X846817</v>
      </c>
      <c r="AT459" s="2" t="str">
        <f>IF(IFERROR(VLOOKUP(AS459,[1]Hoja2!$C$1:$AM$841,37,FALSE),"n/a")&lt;&gt;"n/a","a","n/a")</f>
        <v>n/a</v>
      </c>
      <c r="AU459" s="8">
        <f t="shared" si="232"/>
        <v>7</v>
      </c>
      <c r="AV459" t="e">
        <f>VLOOKUP(B459,[1]Hoja2!$C$2:$AO$762,39,FALSE)</f>
        <v>#N/A</v>
      </c>
      <c r="AW459" t="e">
        <f>IF(AU459=AV459,VLOOKUP(B459,[1]Hoja2!$C$2:$AO$762,37,FALSE),IF(AV459&lt;2,VLOOKUP(B459,[1]Hoja2!$C$2:$AO$762,37,FALSE)))</f>
        <v>#N/A</v>
      </c>
      <c r="AX459" t="str">
        <f>B459 &amp; COUNTIF(B$2:B459, B459)</f>
        <v>0Y4X8468171</v>
      </c>
      <c r="AY459" t="e">
        <f>VLOOKUP(AX459,[1]Hoja2!$B$2:$AO$762,38,FALSE)</f>
        <v>#N/A</v>
      </c>
      <c r="AZ459" s="9" t="e">
        <f t="shared" ref="AZ459:AZ522" si="243">IF(AV459&gt;AU459,1,0)</f>
        <v>#N/A</v>
      </c>
    </row>
    <row r="460" spans="1:55" hidden="1" x14ac:dyDescent="0.25">
      <c r="A460">
        <v>69740</v>
      </c>
      <c r="B460" t="s">
        <v>741</v>
      </c>
      <c r="C460">
        <v>2019</v>
      </c>
      <c r="D460" t="s">
        <v>37</v>
      </c>
      <c r="E460" t="s">
        <v>38</v>
      </c>
      <c r="F460">
        <v>8</v>
      </c>
      <c r="G460" t="s">
        <v>44</v>
      </c>
      <c r="H460">
        <v>0</v>
      </c>
      <c r="I460" t="s">
        <v>34</v>
      </c>
      <c r="J460">
        <v>468</v>
      </c>
      <c r="K460">
        <v>715</v>
      </c>
      <c r="L460">
        <v>0</v>
      </c>
      <c r="M460">
        <v>0</v>
      </c>
      <c r="N460">
        <v>0</v>
      </c>
      <c r="O460">
        <v>0.6</v>
      </c>
      <c r="P460">
        <v>0.8</v>
      </c>
      <c r="Q460">
        <v>1.05</v>
      </c>
      <c r="R460" t="s">
        <v>46</v>
      </c>
      <c r="S460">
        <v>5</v>
      </c>
      <c r="T460">
        <v>9</v>
      </c>
      <c r="U460" t="s">
        <v>47</v>
      </c>
      <c r="V460" t="s">
        <v>34</v>
      </c>
      <c r="W460" t="s">
        <v>50</v>
      </c>
      <c r="X460">
        <v>2019</v>
      </c>
      <c r="Y460" t="s">
        <v>37</v>
      </c>
      <c r="Z460" t="s">
        <v>38</v>
      </c>
      <c r="AA460">
        <v>8</v>
      </c>
      <c r="AB460">
        <v>1</v>
      </c>
      <c r="AC460">
        <v>5</v>
      </c>
      <c r="AD460">
        <v>0</v>
      </c>
      <c r="AE460">
        <v>0</v>
      </c>
      <c r="AF460">
        <v>0</v>
      </c>
      <c r="AG460" s="2" t="str">
        <f>IFERROR(VLOOKUP(B460,[1]Hoja2!$C$1:$AM$841,37,FALSE),"n/a")</f>
        <v>n/a</v>
      </c>
      <c r="AH460" s="10" t="e">
        <f>VLOOKUP(AX460,[1]Hoja2!$B$2:$AO$762,17,FALSE)</f>
        <v>#N/A</v>
      </c>
      <c r="AI460" s="10" t="e">
        <f>VLOOKUP(AX460,[1]Hoja2!$B$2:$AO$762,23,FALSE)</f>
        <v>#N/A</v>
      </c>
      <c r="AJ460" s="10" t="e">
        <f>VLOOKUP(AX460,[1]Hoja2!$B$2:$AO$762,28,FALSE)</f>
        <v>#N/A</v>
      </c>
      <c r="AK460" s="10" t="e">
        <f>VLOOKUP(AX460,[1]Hoja2!$B$2:$AO$762,19,FALSE)</f>
        <v>#N/A</v>
      </c>
      <c r="AL460" t="e">
        <f t="shared" si="233"/>
        <v>#N/A</v>
      </c>
      <c r="AM460" t="e">
        <f t="shared" si="234"/>
        <v>#N/A</v>
      </c>
      <c r="AN460" t="e">
        <f t="shared" si="235"/>
        <v>#N/A</v>
      </c>
      <c r="AO460" t="e">
        <f t="shared" si="236"/>
        <v>#N/A</v>
      </c>
      <c r="AP460" t="e">
        <f t="shared" si="237"/>
        <v>#N/A</v>
      </c>
      <c r="AQ460" t="str">
        <f t="shared" si="238"/>
        <v>n/a</v>
      </c>
      <c r="AR460" t="e">
        <f>+INDEX([1]DETALLE!$AK$2:$AK$841,MATCH(B460,[1]DETALLE!$A$2:$A$841,0))</f>
        <v>#N/A</v>
      </c>
      <c r="AS460" t="str">
        <f>CONCATENATE(B460)</f>
        <v>09HB332063</v>
      </c>
      <c r="AT460" s="2" t="str">
        <f>IF(IFERROR(VLOOKUP(AS460,[1]Hoja2!$C$1:$AM$841,37,FALSE),"n/a")&lt;&gt;"n/a","a","n/a")</f>
        <v>n/a</v>
      </c>
      <c r="AU460" s="8">
        <f t="shared" si="232"/>
        <v>2</v>
      </c>
      <c r="AV460" t="e">
        <f>VLOOKUP(B460,[1]Hoja2!$C$2:$AO$762,39,FALSE)</f>
        <v>#N/A</v>
      </c>
      <c r="AW460" t="e">
        <f>IF(AU460=AV460,VLOOKUP(B460,[1]Hoja2!$C$2:$AO$762,37,FALSE),IF(AV460&lt;2,VLOOKUP(B460,[1]Hoja2!$C$2:$AO$762,37,FALSE)))</f>
        <v>#N/A</v>
      </c>
      <c r="AX460" t="str">
        <f>B460 &amp; COUNTIF(B$2:B460, B460)</f>
        <v>09HB3320632</v>
      </c>
      <c r="AY460" t="e">
        <f>VLOOKUP(AX460,[1]Hoja2!$B$2:$AO$762,38,FALSE)</f>
        <v>#N/A</v>
      </c>
      <c r="AZ460" s="9" t="e">
        <f t="shared" si="243"/>
        <v>#N/A</v>
      </c>
    </row>
    <row r="461" spans="1:55" x14ac:dyDescent="0.25">
      <c r="A461">
        <v>69745</v>
      </c>
      <c r="B461" t="s">
        <v>321</v>
      </c>
      <c r="C461">
        <v>2019</v>
      </c>
      <c r="D461" t="s">
        <v>37</v>
      </c>
      <c r="E461" t="s">
        <v>38</v>
      </c>
      <c r="F461">
        <v>8</v>
      </c>
      <c r="G461" t="s">
        <v>40</v>
      </c>
      <c r="H461">
        <v>0</v>
      </c>
      <c r="I461" t="s">
        <v>58</v>
      </c>
      <c r="J461">
        <v>655</v>
      </c>
      <c r="K461">
        <v>1365</v>
      </c>
      <c r="L461">
        <v>0</v>
      </c>
      <c r="M461">
        <v>0</v>
      </c>
      <c r="N461">
        <v>0.6</v>
      </c>
      <c r="O461">
        <v>0.8</v>
      </c>
      <c r="P461">
        <v>1.05</v>
      </c>
      <c r="Q461">
        <v>1.1000000000000001</v>
      </c>
      <c r="R461" t="s">
        <v>46</v>
      </c>
      <c r="S461">
        <v>5</v>
      </c>
      <c r="T461">
        <v>9</v>
      </c>
      <c r="U461" t="s">
        <v>47</v>
      </c>
      <c r="V461" t="s">
        <v>45</v>
      </c>
      <c r="W461" t="s">
        <v>55</v>
      </c>
      <c r="X461">
        <v>2019</v>
      </c>
      <c r="Y461" t="s">
        <v>37</v>
      </c>
      <c r="Z461" t="s">
        <v>38</v>
      </c>
      <c r="AA461">
        <v>8</v>
      </c>
      <c r="AB461">
        <v>0</v>
      </c>
      <c r="AC461">
        <v>14</v>
      </c>
      <c r="AD461">
        <v>0.6</v>
      </c>
      <c r="AE461">
        <v>0</v>
      </c>
      <c r="AF461">
        <v>819</v>
      </c>
      <c r="AG461" s="2">
        <f>IFERROR(VLOOKUP(B461,[1]Hoja2!$C$1:$AM$841,37,FALSE),"n/a")</f>
        <v>819</v>
      </c>
      <c r="AH461" s="10">
        <f>VLOOKUP(AX461,[1]Hoja2!$B$2:$AO$762,17,FALSE)</f>
        <v>14</v>
      </c>
      <c r="AI461" s="10">
        <f>VLOOKUP(AX461,[1]Hoja2!$B$2:$AO$762,23,FALSE)</f>
        <v>0.6</v>
      </c>
      <c r="AJ461" s="10">
        <f>VLOOKUP(AX461,[1]Hoja2!$B$2:$AO$762,28,FALSE)</f>
        <v>0</v>
      </c>
      <c r="AK461" s="10" t="str">
        <f>VLOOKUP(AX461,[1]Hoja2!$B$2:$AO$762,19,FALSE)</f>
        <v>Departmental Digital</v>
      </c>
      <c r="AL461">
        <f t="shared" si="233"/>
        <v>1</v>
      </c>
      <c r="AM461">
        <f t="shared" si="234"/>
        <v>1</v>
      </c>
      <c r="AN461">
        <f t="shared" si="235"/>
        <v>1</v>
      </c>
      <c r="AO461">
        <f t="shared" si="236"/>
        <v>1</v>
      </c>
      <c r="AP461">
        <f t="shared" si="237"/>
        <v>1</v>
      </c>
      <c r="AQ461">
        <f t="shared" si="238"/>
        <v>0</v>
      </c>
      <c r="AR461">
        <f>+INDEX([1]Hoja2!$AM$2:$AM$841,MATCH(B461,[1]Hoja2!$C$2:$C$841,0))</f>
        <v>819</v>
      </c>
      <c r="AS461" t="str">
        <f t="shared" si="239"/>
        <v>03AG8799628</v>
      </c>
      <c r="AT461" s="2">
        <f>IFERROR(VLOOKUP(AS461,[1]Hoja2!$A$1:$AM$841,38,FALSE),"n/a")</f>
        <v>0</v>
      </c>
      <c r="AU461" s="8">
        <f t="shared" si="232"/>
        <v>2</v>
      </c>
      <c r="AV461">
        <f>VLOOKUP(B461,[1]Hoja2!$C$2:$AO$762,39,FALSE)</f>
        <v>2</v>
      </c>
      <c r="AW461">
        <f>IF(AU461=AV461,VLOOKUP(B461,[1]Hoja2!$C$2:$AO$762,37,FALSE),IF(AV461&lt;2,VLOOKUP(B461,[1]Hoja2!$C$2:$AO$762,37,FALSE)))</f>
        <v>819</v>
      </c>
      <c r="AX461" t="str">
        <f>B461 &amp; COUNTIF(B$2:B461, B461)</f>
        <v>03AG8799621</v>
      </c>
      <c r="AY461" s="10">
        <f>VLOOKUP(AX461,[1]Hoja2!$B$2:$AO$762,38,FALSE)</f>
        <v>819</v>
      </c>
      <c r="AZ461" s="9">
        <f t="shared" si="243"/>
        <v>0</v>
      </c>
      <c r="BA461">
        <f t="shared" ref="BA461:BA465" si="244">IF(Q461="NA",2,IF(OR(G461="INSTALACION NUEVA",G461="Mantenimiento preventivo"),3,IF(AND(AC461&lt;AH461,AL461&lt;&gt;1),4,IF(AY461&gt;AF461,1,0))))</f>
        <v>0</v>
      </c>
      <c r="BB461">
        <f t="shared" ref="BB461:BB465" si="245">AE461-AJ461</f>
        <v>0</v>
      </c>
      <c r="BC461">
        <f t="shared" ref="BC461:BC465" si="246">+_xlfn.IFS(Q461="NA",2,OR(G461="INSTALACION NUEVA",G461="Mantenimiento preventivo"),3,AND(AC461&lt;AH461,AL461&lt;&gt;1),4,AY461&gt;AF461,1,TRUE,0)</f>
        <v>0</v>
      </c>
    </row>
    <row r="462" spans="1:55" x14ac:dyDescent="0.25">
      <c r="A462">
        <v>69746</v>
      </c>
      <c r="B462" t="s">
        <v>347</v>
      </c>
      <c r="C462">
        <v>2019</v>
      </c>
      <c r="D462" t="s">
        <v>37</v>
      </c>
      <c r="E462" t="s">
        <v>38</v>
      </c>
      <c r="F462">
        <v>8</v>
      </c>
      <c r="G462" t="s">
        <v>40</v>
      </c>
      <c r="H462">
        <v>0</v>
      </c>
      <c r="I462" t="s">
        <v>54</v>
      </c>
      <c r="J462">
        <v>803</v>
      </c>
      <c r="K462">
        <v>1573</v>
      </c>
      <c r="L462">
        <v>0.2</v>
      </c>
      <c r="M462">
        <v>0.6</v>
      </c>
      <c r="N462">
        <v>0.8</v>
      </c>
      <c r="O462">
        <v>1.05</v>
      </c>
      <c r="P462">
        <v>1.1000000000000001</v>
      </c>
      <c r="Q462">
        <v>1.1499999999999999</v>
      </c>
      <c r="R462" t="s">
        <v>46</v>
      </c>
      <c r="S462">
        <v>4</v>
      </c>
      <c r="T462">
        <v>6</v>
      </c>
      <c r="U462" t="s">
        <v>47</v>
      </c>
      <c r="V462" t="s">
        <v>54</v>
      </c>
      <c r="W462" t="s">
        <v>55</v>
      </c>
      <c r="X462">
        <v>2019</v>
      </c>
      <c r="Y462" t="s">
        <v>37</v>
      </c>
      <c r="Z462" t="s">
        <v>38</v>
      </c>
      <c r="AA462">
        <v>16</v>
      </c>
      <c r="AB462">
        <v>0</v>
      </c>
      <c r="AC462">
        <v>13</v>
      </c>
      <c r="AD462">
        <v>0.8</v>
      </c>
      <c r="AE462">
        <v>0</v>
      </c>
      <c r="AF462">
        <v>1258.4000000000001</v>
      </c>
      <c r="AG462" s="2">
        <f>IFERROR(VLOOKUP(B462,[1]Hoja2!$C$1:$AM$841,37,FALSE),"n/a")</f>
        <v>1258.4000000000003</v>
      </c>
      <c r="AH462" s="10">
        <f>VLOOKUP(AX462,[1]Hoja2!$B$2:$AO$762,17,FALSE)</f>
        <v>14</v>
      </c>
      <c r="AI462" s="10">
        <f>VLOOKUP(AX462,[1]Hoja2!$B$2:$AO$762,23,FALSE)</f>
        <v>0.8</v>
      </c>
      <c r="AJ462" s="10">
        <f>VLOOKUP(AX462,[1]Hoja2!$B$2:$AO$762,28,FALSE)</f>
        <v>0</v>
      </c>
      <c r="AK462" s="10" t="str">
        <f>VLOOKUP(AX462,[1]Hoja2!$B$2:$AO$762,19,FALSE)</f>
        <v>Entry Production Color Low/Mid</v>
      </c>
      <c r="AL462">
        <f t="shared" si="233"/>
        <v>1</v>
      </c>
      <c r="AM462">
        <f t="shared" si="234"/>
        <v>0</v>
      </c>
      <c r="AN462">
        <f t="shared" si="235"/>
        <v>1</v>
      </c>
      <c r="AO462">
        <f t="shared" si="236"/>
        <v>1</v>
      </c>
      <c r="AP462">
        <f t="shared" si="237"/>
        <v>1</v>
      </c>
      <c r="AQ462">
        <f t="shared" si="238"/>
        <v>0</v>
      </c>
      <c r="AR462">
        <f>+INDEX([1]Hoja2!$AM$2:$AM$841,MATCH(B462,[1]Hoja2!$C$2:$C$841,0))</f>
        <v>1258.4000000000003</v>
      </c>
      <c r="AS462" t="str">
        <f t="shared" si="239"/>
        <v>0E2B6660748</v>
      </c>
      <c r="AT462" s="2">
        <f>IFERROR(VLOOKUP(AS462,[1]Hoja2!$A$1:$AM$841,38,FALSE),"n/a")</f>
        <v>0</v>
      </c>
      <c r="AU462" s="8">
        <f t="shared" si="232"/>
        <v>1</v>
      </c>
      <c r="AV462">
        <f>VLOOKUP(B462,[1]Hoja2!$C$2:$AO$762,39,FALSE)</f>
        <v>1</v>
      </c>
      <c r="AW462">
        <f>IF(AU462=AV462,VLOOKUP(B462,[1]Hoja2!$C$2:$AO$762,37,FALSE),IF(AV462&lt;2,VLOOKUP(B462,[1]Hoja2!$C$2:$AO$762,37,FALSE)))</f>
        <v>1258.4000000000003</v>
      </c>
      <c r="AX462" t="str">
        <f>B462 &amp; COUNTIF(B$2:B462, B462)</f>
        <v>0E2B6660741</v>
      </c>
      <c r="AY462" s="10">
        <f>VLOOKUP(AX462,[1]Hoja2!$B$2:$AO$762,38,FALSE)</f>
        <v>1258.4000000000003</v>
      </c>
      <c r="AZ462" s="9">
        <f t="shared" si="243"/>
        <v>0</v>
      </c>
      <c r="BA462">
        <f t="shared" si="244"/>
        <v>0</v>
      </c>
      <c r="BB462">
        <f t="shared" si="245"/>
        <v>0</v>
      </c>
      <c r="BC462">
        <f t="shared" si="246"/>
        <v>0</v>
      </c>
    </row>
    <row r="463" spans="1:55" x14ac:dyDescent="0.25">
      <c r="A463">
        <v>69749</v>
      </c>
      <c r="B463" t="s">
        <v>338</v>
      </c>
      <c r="C463">
        <v>2019</v>
      </c>
      <c r="D463" t="s">
        <v>37</v>
      </c>
      <c r="E463" t="s">
        <v>38</v>
      </c>
      <c r="F463">
        <v>8</v>
      </c>
      <c r="G463" t="s">
        <v>40</v>
      </c>
      <c r="H463">
        <v>1.6333329999999999</v>
      </c>
      <c r="I463" t="s">
        <v>34</v>
      </c>
      <c r="J463">
        <v>468</v>
      </c>
      <c r="K463">
        <v>715</v>
      </c>
      <c r="L463">
        <v>0</v>
      </c>
      <c r="M463">
        <v>0</v>
      </c>
      <c r="N463">
        <v>0</v>
      </c>
      <c r="O463">
        <v>0.6</v>
      </c>
      <c r="P463">
        <v>0.8</v>
      </c>
      <c r="Q463">
        <v>1.05</v>
      </c>
      <c r="R463" t="s">
        <v>46</v>
      </c>
      <c r="S463">
        <v>5</v>
      </c>
      <c r="T463">
        <v>9</v>
      </c>
      <c r="U463" t="s">
        <v>47</v>
      </c>
      <c r="V463" t="s">
        <v>34</v>
      </c>
      <c r="W463" t="s">
        <v>55</v>
      </c>
      <c r="X463">
        <v>2019</v>
      </c>
      <c r="Y463" t="s">
        <v>37</v>
      </c>
      <c r="Z463" t="s">
        <v>38</v>
      </c>
      <c r="AA463">
        <v>11</v>
      </c>
      <c r="AB463">
        <v>0</v>
      </c>
      <c r="AC463">
        <v>91</v>
      </c>
      <c r="AD463">
        <v>1.05</v>
      </c>
      <c r="AE463">
        <v>0.32666659999999997</v>
      </c>
      <c r="AF463">
        <v>750.75</v>
      </c>
      <c r="AG463" s="2">
        <f>IFERROR(VLOOKUP(B463,[1]Hoja2!$C$1:$AM$841,37,FALSE),"n/a")</f>
        <v>750.75000000000011</v>
      </c>
      <c r="AH463" s="10">
        <f>VLOOKUP(AX463,[1]Hoja2!$B$2:$AO$762,17,FALSE)</f>
        <v>91</v>
      </c>
      <c r="AI463" s="10">
        <f>VLOOKUP(AX463,[1]Hoja2!$B$2:$AO$762,23,FALSE)</f>
        <v>1.05</v>
      </c>
      <c r="AJ463" s="10">
        <f>VLOOKUP(AX463,[1]Hoja2!$B$2:$AO$762,28,FALSE)</f>
        <v>0</v>
      </c>
      <c r="AK463" s="10" t="str">
        <f>VLOOKUP(AX463,[1]Hoja2!$B$2:$AO$762,19,FALSE)</f>
        <v>A4 Mono MFPs</v>
      </c>
      <c r="AL463">
        <f t="shared" si="233"/>
        <v>1</v>
      </c>
      <c r="AM463">
        <f t="shared" si="234"/>
        <v>1</v>
      </c>
      <c r="AN463">
        <f t="shared" si="235"/>
        <v>1</v>
      </c>
      <c r="AO463">
        <f t="shared" si="236"/>
        <v>0</v>
      </c>
      <c r="AP463">
        <f t="shared" si="237"/>
        <v>1</v>
      </c>
      <c r="AQ463">
        <f t="shared" si="238"/>
        <v>0</v>
      </c>
      <c r="AR463">
        <f>+INDEX([1]Hoja2!$AM$2:$AM$841,MATCH(B463,[1]Hoja2!$C$2:$C$841,0))</f>
        <v>750.75000000000011</v>
      </c>
      <c r="AS463" t="str">
        <f t="shared" si="239"/>
        <v>0C4X0064078</v>
      </c>
      <c r="AT463" s="2">
        <f>IFERROR(VLOOKUP(AS463,[1]Hoja2!$A$1:$AM$841,38,FALSE),"n/a")</f>
        <v>0</v>
      </c>
      <c r="AU463" s="8">
        <f t="shared" si="232"/>
        <v>1</v>
      </c>
      <c r="AV463">
        <f>VLOOKUP(B463,[1]Hoja2!$C$2:$AO$762,39,FALSE)</f>
        <v>1</v>
      </c>
      <c r="AW463">
        <f>IF(AU463=AV463,VLOOKUP(B463,[1]Hoja2!$C$2:$AO$762,37,FALSE),IF(AV463&lt;2,VLOOKUP(B463,[1]Hoja2!$C$2:$AO$762,37,FALSE)))</f>
        <v>750.75000000000011</v>
      </c>
      <c r="AX463" t="str">
        <f>B463 &amp; COUNTIF(B$2:B463, B463)</f>
        <v>0C4X0064071</v>
      </c>
      <c r="AY463" s="10">
        <f>VLOOKUP(AX463,[1]Hoja2!$B$2:$AO$762,38,FALSE)</f>
        <v>750.75000000000011</v>
      </c>
      <c r="AZ463" s="9">
        <f t="shared" si="243"/>
        <v>0</v>
      </c>
      <c r="BA463">
        <f t="shared" si="244"/>
        <v>0</v>
      </c>
      <c r="BB463">
        <f t="shared" si="245"/>
        <v>0.32666659999999997</v>
      </c>
      <c r="BC463">
        <f t="shared" si="246"/>
        <v>0</v>
      </c>
    </row>
    <row r="464" spans="1:55" x14ac:dyDescent="0.25">
      <c r="A464">
        <v>69756</v>
      </c>
      <c r="B464" t="s">
        <v>339</v>
      </c>
      <c r="C464">
        <v>2019</v>
      </c>
      <c r="D464" t="s">
        <v>37</v>
      </c>
      <c r="E464" t="s">
        <v>38</v>
      </c>
      <c r="F464">
        <v>8</v>
      </c>
      <c r="G464" t="s">
        <v>40</v>
      </c>
      <c r="H464">
        <v>2.2833329999999998</v>
      </c>
      <c r="I464" t="s">
        <v>34</v>
      </c>
      <c r="J464">
        <v>468</v>
      </c>
      <c r="K464">
        <v>715</v>
      </c>
      <c r="L464">
        <v>0</v>
      </c>
      <c r="M464">
        <v>0</v>
      </c>
      <c r="N464">
        <v>0</v>
      </c>
      <c r="O464">
        <v>0.6</v>
      </c>
      <c r="P464">
        <v>0.8</v>
      </c>
      <c r="Q464">
        <v>1.05</v>
      </c>
      <c r="R464" t="s">
        <v>46</v>
      </c>
      <c r="S464">
        <v>5</v>
      </c>
      <c r="T464">
        <v>9</v>
      </c>
      <c r="U464" t="s">
        <v>47</v>
      </c>
      <c r="V464" t="s">
        <v>34</v>
      </c>
      <c r="W464" t="s">
        <v>50</v>
      </c>
      <c r="X464">
        <v>2019</v>
      </c>
      <c r="Y464" t="s">
        <v>37</v>
      </c>
      <c r="Z464" t="s">
        <v>38</v>
      </c>
      <c r="AA464">
        <v>8</v>
      </c>
      <c r="AB464">
        <v>0</v>
      </c>
      <c r="AC464">
        <v>298</v>
      </c>
      <c r="AD464">
        <v>1.05</v>
      </c>
      <c r="AE464">
        <v>0.45666659999999998</v>
      </c>
      <c r="AF464">
        <v>750.75</v>
      </c>
      <c r="AG464" s="2">
        <f>IFERROR(VLOOKUP(B464,[1]Hoja2!$C$1:$AM$841,37,FALSE),"n/a")</f>
        <v>750.75000000000011</v>
      </c>
      <c r="AH464" s="10">
        <f>VLOOKUP(AX464,[1]Hoja2!$B$2:$AO$762,17,FALSE)</f>
        <v>298</v>
      </c>
      <c r="AI464" s="10">
        <f>VLOOKUP(AX464,[1]Hoja2!$B$2:$AO$762,23,FALSE)</f>
        <v>1.05</v>
      </c>
      <c r="AJ464" s="10">
        <f>VLOOKUP(AX464,[1]Hoja2!$B$2:$AO$762,28,FALSE)</f>
        <v>0.33399999999999996</v>
      </c>
      <c r="AK464" s="10" t="str">
        <f>VLOOKUP(AX464,[1]Hoja2!$B$2:$AO$762,19,FALSE)</f>
        <v>A4 Mono MFPs</v>
      </c>
      <c r="AL464">
        <f t="shared" si="233"/>
        <v>1</v>
      </c>
      <c r="AM464">
        <f t="shared" si="234"/>
        <v>1</v>
      </c>
      <c r="AN464">
        <f t="shared" si="235"/>
        <v>1</v>
      </c>
      <c r="AO464">
        <f t="shared" si="236"/>
        <v>0</v>
      </c>
      <c r="AP464">
        <f t="shared" si="237"/>
        <v>1</v>
      </c>
      <c r="AQ464">
        <f t="shared" si="238"/>
        <v>0</v>
      </c>
      <c r="AR464">
        <f>+INDEX([1]Hoja2!$AM$2:$AM$841,MATCH(B464,[1]Hoja2!$C$2:$C$841,0))</f>
        <v>750.75000000000011</v>
      </c>
      <c r="AS464" t="str">
        <f t="shared" si="239"/>
        <v>0C4X0083988</v>
      </c>
      <c r="AT464" s="2">
        <f>IFERROR(VLOOKUP(AS464,[1]Hoja2!$A$1:$AM$841,38,FALSE),"n/a")</f>
        <v>0</v>
      </c>
      <c r="AU464" s="8">
        <f t="shared" si="232"/>
        <v>1</v>
      </c>
      <c r="AV464">
        <f>VLOOKUP(B464,[1]Hoja2!$C$2:$AO$762,39,FALSE)</f>
        <v>1</v>
      </c>
      <c r="AW464">
        <f>IF(AU464=AV464,VLOOKUP(B464,[1]Hoja2!$C$2:$AO$762,37,FALSE),IF(AV464&lt;2,VLOOKUP(B464,[1]Hoja2!$C$2:$AO$762,37,FALSE)))</f>
        <v>750.75000000000011</v>
      </c>
      <c r="AX464" t="str">
        <f>B464 &amp; COUNTIF(B$2:B464, B464)</f>
        <v>0C4X0083981</v>
      </c>
      <c r="AY464" s="10">
        <f>VLOOKUP(AX464,[1]Hoja2!$B$2:$AO$762,38,FALSE)</f>
        <v>750.75000000000011</v>
      </c>
      <c r="AZ464" s="9">
        <f t="shared" si="243"/>
        <v>0</v>
      </c>
      <c r="BA464">
        <f t="shared" si="244"/>
        <v>0</v>
      </c>
      <c r="BB464">
        <f t="shared" si="245"/>
        <v>0.12266660000000001</v>
      </c>
      <c r="BC464">
        <f t="shared" si="246"/>
        <v>0</v>
      </c>
    </row>
    <row r="465" spans="1:55" x14ac:dyDescent="0.25">
      <c r="A465">
        <v>69774</v>
      </c>
      <c r="B465" t="s">
        <v>324</v>
      </c>
      <c r="C465">
        <v>2019</v>
      </c>
      <c r="D465" t="s">
        <v>37</v>
      </c>
      <c r="E465" t="s">
        <v>38</v>
      </c>
      <c r="F465">
        <v>8</v>
      </c>
      <c r="G465" t="s">
        <v>40</v>
      </c>
      <c r="H465">
        <v>1.1333329999999999</v>
      </c>
      <c r="I465" t="s">
        <v>34</v>
      </c>
      <c r="J465">
        <v>468</v>
      </c>
      <c r="K465">
        <v>715</v>
      </c>
      <c r="L465">
        <v>0</v>
      </c>
      <c r="M465">
        <v>0</v>
      </c>
      <c r="N465">
        <v>0</v>
      </c>
      <c r="O465">
        <v>0.6</v>
      </c>
      <c r="P465">
        <v>0.8</v>
      </c>
      <c r="Q465">
        <v>1.05</v>
      </c>
      <c r="R465" t="s">
        <v>46</v>
      </c>
      <c r="S465">
        <v>5</v>
      </c>
      <c r="T465">
        <v>9</v>
      </c>
      <c r="U465" t="s">
        <v>47</v>
      </c>
      <c r="V465" t="s">
        <v>34</v>
      </c>
      <c r="W465" t="s">
        <v>42</v>
      </c>
      <c r="X465">
        <v>2019</v>
      </c>
      <c r="Y465" t="s">
        <v>37</v>
      </c>
      <c r="Z465" t="s">
        <v>38</v>
      </c>
      <c r="AA465">
        <v>8</v>
      </c>
      <c r="AB465">
        <v>0</v>
      </c>
      <c r="AC465">
        <v>341</v>
      </c>
      <c r="AD465">
        <v>1.05</v>
      </c>
      <c r="AE465">
        <v>0.2266666</v>
      </c>
      <c r="AF465">
        <v>750.75</v>
      </c>
      <c r="AG465" s="2">
        <f>IFERROR(VLOOKUP(B465,[1]Hoja2!$C$1:$AM$841,37,FALSE),"n/a")</f>
        <v>750.75000000000011</v>
      </c>
      <c r="AH465" s="10">
        <f>VLOOKUP(AX465,[1]Hoja2!$B$2:$AO$762,17,FALSE)</f>
        <v>341</v>
      </c>
      <c r="AI465" s="10">
        <f>VLOOKUP(AX465,[1]Hoja2!$B$2:$AO$762,23,FALSE)</f>
        <v>1.05</v>
      </c>
      <c r="AJ465" s="10">
        <f>VLOOKUP(AX465,[1]Hoja2!$B$2:$AO$762,28,FALSE)</f>
        <v>0.28999999999999998</v>
      </c>
      <c r="AK465" s="10" t="str">
        <f>VLOOKUP(AX465,[1]Hoja2!$B$2:$AO$762,19,FALSE)</f>
        <v>A4 Mono MFPs</v>
      </c>
      <c r="AL465">
        <f t="shared" si="233"/>
        <v>1</v>
      </c>
      <c r="AM465">
        <f t="shared" si="234"/>
        <v>1</v>
      </c>
      <c r="AN465">
        <f t="shared" si="235"/>
        <v>1</v>
      </c>
      <c r="AO465">
        <f t="shared" si="236"/>
        <v>0</v>
      </c>
      <c r="AP465">
        <f t="shared" si="237"/>
        <v>1</v>
      </c>
      <c r="AQ465">
        <f t="shared" si="238"/>
        <v>0</v>
      </c>
      <c r="AR465">
        <f>+INDEX([1]Hoja2!$AM$2:$AM$841,MATCH(B465,[1]Hoja2!$C$2:$C$841,0))</f>
        <v>750.75000000000011</v>
      </c>
      <c r="AS465" t="str">
        <f t="shared" si="239"/>
        <v>09HB3257318</v>
      </c>
      <c r="AT465" s="2">
        <f>IFERROR(VLOOKUP(AS465,[1]Hoja2!$A$1:$AM$841,38,FALSE),"n/a")</f>
        <v>0</v>
      </c>
      <c r="AU465" s="8">
        <f t="shared" si="232"/>
        <v>1</v>
      </c>
      <c r="AV465">
        <f>VLOOKUP(B465,[1]Hoja2!$C$2:$AO$762,39,FALSE)</f>
        <v>1</v>
      </c>
      <c r="AW465">
        <f>IF(AU465=AV465,VLOOKUP(B465,[1]Hoja2!$C$2:$AO$762,37,FALSE),IF(AV465&lt;2,VLOOKUP(B465,[1]Hoja2!$C$2:$AO$762,37,FALSE)))</f>
        <v>750.75000000000011</v>
      </c>
      <c r="AX465" t="str">
        <f>B465 &amp; COUNTIF(B$2:B465, B465)</f>
        <v>09HB3257311</v>
      </c>
      <c r="AY465" s="10">
        <f>VLOOKUP(AX465,[1]Hoja2!$B$2:$AO$762,38,FALSE)</f>
        <v>750.75000000000011</v>
      </c>
      <c r="AZ465" s="9">
        <f t="shared" si="243"/>
        <v>0</v>
      </c>
      <c r="BA465">
        <f t="shared" si="244"/>
        <v>0</v>
      </c>
      <c r="BB465">
        <f t="shared" si="245"/>
        <v>-6.3333399999999984E-2</v>
      </c>
      <c r="BC465">
        <f t="shared" si="246"/>
        <v>0</v>
      </c>
    </row>
    <row r="466" spans="1:55" hidden="1" x14ac:dyDescent="0.25">
      <c r="A466">
        <v>69779</v>
      </c>
      <c r="B466" t="s">
        <v>736</v>
      </c>
      <c r="C466">
        <v>2019</v>
      </c>
      <c r="D466" t="s">
        <v>37</v>
      </c>
      <c r="E466" t="s">
        <v>38</v>
      </c>
      <c r="F466">
        <v>8</v>
      </c>
      <c r="G466" t="s">
        <v>44</v>
      </c>
      <c r="H466">
        <v>0</v>
      </c>
      <c r="J466" t="s">
        <v>33</v>
      </c>
      <c r="K466" t="s">
        <v>33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S466" t="s">
        <v>33</v>
      </c>
      <c r="T466" t="s">
        <v>33</v>
      </c>
      <c r="V466" t="s">
        <v>34</v>
      </c>
      <c r="W466" t="s">
        <v>50</v>
      </c>
      <c r="X466">
        <v>2019</v>
      </c>
      <c r="Y466" t="s">
        <v>37</v>
      </c>
      <c r="Z466" t="s">
        <v>38</v>
      </c>
      <c r="AA466">
        <v>8</v>
      </c>
      <c r="AB466" t="s">
        <v>33</v>
      </c>
      <c r="AC466">
        <v>5</v>
      </c>
      <c r="AD466">
        <v>0</v>
      </c>
      <c r="AE466">
        <v>0</v>
      </c>
      <c r="AF466">
        <v>0</v>
      </c>
      <c r="AG466" s="2" t="str">
        <f>IFERROR(VLOOKUP(B466,[1]Hoja2!$C$1:$AM$841,37,FALSE),"n/a")</f>
        <v>n/a</v>
      </c>
      <c r="AH466" s="10" t="e">
        <f>VLOOKUP(AX466,[1]Hoja2!$B$2:$AO$762,17,FALSE)</f>
        <v>#N/A</v>
      </c>
      <c r="AI466" s="10" t="e">
        <f>VLOOKUP(AX466,[1]Hoja2!$B$2:$AO$762,23,FALSE)</f>
        <v>#N/A</v>
      </c>
      <c r="AJ466" s="10" t="e">
        <f>VLOOKUP(AX466,[1]Hoja2!$B$2:$AO$762,28,FALSE)</f>
        <v>#N/A</v>
      </c>
      <c r="AK466" s="10" t="e">
        <f>VLOOKUP(AX466,[1]Hoja2!$B$2:$AO$762,19,FALSE)</f>
        <v>#N/A</v>
      </c>
      <c r="AL466" t="e">
        <f t="shared" si="233"/>
        <v>#N/A</v>
      </c>
      <c r="AM466" t="e">
        <f t="shared" si="234"/>
        <v>#N/A</v>
      </c>
      <c r="AN466" t="e">
        <f t="shared" si="235"/>
        <v>#N/A</v>
      </c>
      <c r="AO466" t="e">
        <f t="shared" si="236"/>
        <v>#N/A</v>
      </c>
      <c r="AP466" t="e">
        <f t="shared" si="237"/>
        <v>#N/A</v>
      </c>
      <c r="AQ466" t="str">
        <f t="shared" si="238"/>
        <v>n/a</v>
      </c>
      <c r="AR466" t="e">
        <f>+INDEX([1]DETALLE!$AK$2:$AK$841,MATCH(B466,[1]DETALLE!$A$2:$A$841,0))</f>
        <v>#N/A</v>
      </c>
      <c r="AS466" t="str">
        <f>CONCATENATE(B466)</f>
        <v>09HB331432</v>
      </c>
      <c r="AT466" s="2" t="str">
        <f>IF(IFERROR(VLOOKUP(AS466,[1]Hoja2!$C$1:$AM$841,37,FALSE),"n/a")&lt;&gt;"n/a","a","n/a")</f>
        <v>n/a</v>
      </c>
      <c r="AU466" s="8">
        <f t="shared" si="232"/>
        <v>2</v>
      </c>
      <c r="AV466" t="e">
        <f>VLOOKUP(B466,[1]Hoja2!$C$2:$AO$762,39,FALSE)</f>
        <v>#N/A</v>
      </c>
      <c r="AW466" t="e">
        <f>IF(AU466=AV466,VLOOKUP(B466,[1]Hoja2!$C$2:$AO$762,37,FALSE),IF(AV466&lt;2,VLOOKUP(B466,[1]Hoja2!$C$2:$AO$762,37,FALSE)))</f>
        <v>#N/A</v>
      </c>
      <c r="AX466" t="str">
        <f>B466 &amp; COUNTIF(B$2:B466, B466)</f>
        <v>09HB3314322</v>
      </c>
      <c r="AY466" t="e">
        <f>VLOOKUP(AX466,[1]Hoja2!$B$2:$AO$762,38,FALSE)</f>
        <v>#N/A</v>
      </c>
      <c r="AZ466" s="9" t="e">
        <f t="shared" si="243"/>
        <v>#N/A</v>
      </c>
    </row>
    <row r="467" spans="1:55" hidden="1" x14ac:dyDescent="0.25">
      <c r="A467">
        <v>69782</v>
      </c>
      <c r="B467" t="s">
        <v>810</v>
      </c>
      <c r="C467">
        <v>2019</v>
      </c>
      <c r="D467" t="s">
        <v>37</v>
      </c>
      <c r="E467" t="s">
        <v>38</v>
      </c>
      <c r="F467">
        <v>8</v>
      </c>
      <c r="G467" t="s">
        <v>44</v>
      </c>
      <c r="H467">
        <v>0</v>
      </c>
      <c r="I467" t="s">
        <v>64</v>
      </c>
      <c r="J467">
        <v>655</v>
      </c>
      <c r="K467">
        <v>1365</v>
      </c>
      <c r="L467">
        <v>0</v>
      </c>
      <c r="M467">
        <v>0</v>
      </c>
      <c r="N467">
        <v>0.6</v>
      </c>
      <c r="O467">
        <v>0.8</v>
      </c>
      <c r="P467">
        <v>1.05</v>
      </c>
      <c r="Q467">
        <v>1.1000000000000001</v>
      </c>
      <c r="R467" t="s">
        <v>46</v>
      </c>
      <c r="S467">
        <v>5</v>
      </c>
      <c r="T467">
        <v>9</v>
      </c>
      <c r="U467" t="s">
        <v>47</v>
      </c>
      <c r="V467" t="s">
        <v>64</v>
      </c>
      <c r="W467" t="s">
        <v>50</v>
      </c>
      <c r="X467">
        <v>2019</v>
      </c>
      <c r="Y467" t="s">
        <v>37</v>
      </c>
      <c r="Z467" t="s">
        <v>38</v>
      </c>
      <c r="AA467">
        <v>8</v>
      </c>
      <c r="AB467">
        <v>0</v>
      </c>
      <c r="AC467">
        <v>45</v>
      </c>
      <c r="AD467">
        <v>0</v>
      </c>
      <c r="AE467">
        <v>0</v>
      </c>
      <c r="AF467">
        <v>1365</v>
      </c>
      <c r="AG467" s="2" t="str">
        <f>IFERROR(VLOOKUP(B467,[1]Hoja2!$C$1:$AM$841,37,FALSE),"n/a")</f>
        <v>n/a</v>
      </c>
      <c r="AH467" s="10" t="e">
        <f>VLOOKUP(AX467,[1]Hoja2!$B$2:$AO$762,17,FALSE)</f>
        <v>#N/A</v>
      </c>
      <c r="AI467" s="10" t="e">
        <f>VLOOKUP(AX467,[1]Hoja2!$B$2:$AO$762,23,FALSE)</f>
        <v>#N/A</v>
      </c>
      <c r="AJ467" s="10" t="e">
        <f>VLOOKUP(AX467,[1]Hoja2!$B$2:$AO$762,28,FALSE)</f>
        <v>#N/A</v>
      </c>
      <c r="AK467" s="10" t="e">
        <f>VLOOKUP(AX467,[1]Hoja2!$B$2:$AO$762,19,FALSE)</f>
        <v>#N/A</v>
      </c>
      <c r="AL467" t="e">
        <f t="shared" si="233"/>
        <v>#N/A</v>
      </c>
      <c r="AM467" t="e">
        <f t="shared" si="234"/>
        <v>#N/A</v>
      </c>
      <c r="AN467" t="e">
        <f t="shared" si="235"/>
        <v>#N/A</v>
      </c>
      <c r="AO467" t="e">
        <f t="shared" si="236"/>
        <v>#N/A</v>
      </c>
      <c r="AP467" t="e">
        <f t="shared" si="237"/>
        <v>#N/A</v>
      </c>
      <c r="AQ467" t="str">
        <f t="shared" si="238"/>
        <v>n/a</v>
      </c>
      <c r="AR467" t="e">
        <f>+INDEX([1]DETALLE!$AK$2:$AK$841,MATCH(B467,[1]DETALLE!$A$2:$A$841,0))</f>
        <v>#N/A</v>
      </c>
      <c r="AS467" t="str">
        <f>CONCATENATE(B467)</f>
        <v>06TB445795</v>
      </c>
      <c r="AT467" s="2" t="str">
        <f>IF(IFERROR(VLOOKUP(AS467,[1]Hoja2!$C$1:$AM$841,37,FALSE),"n/a")&lt;&gt;"n/a","a","n/a")</f>
        <v>n/a</v>
      </c>
      <c r="AU467" s="8">
        <f t="shared" si="232"/>
        <v>2</v>
      </c>
      <c r="AV467" t="e">
        <f>VLOOKUP(B467,[1]Hoja2!$C$2:$AO$762,39,FALSE)</f>
        <v>#N/A</v>
      </c>
      <c r="AW467" t="e">
        <f>IF(AU467=AV467,VLOOKUP(B467,[1]Hoja2!$C$2:$AO$762,37,FALSE),IF(AV467&lt;2,VLOOKUP(B467,[1]Hoja2!$C$2:$AO$762,37,FALSE)))</f>
        <v>#N/A</v>
      </c>
      <c r="AX467" t="str">
        <f>B467 &amp; COUNTIF(B$2:B467, B467)</f>
        <v>06TB4457951</v>
      </c>
      <c r="AY467" t="e">
        <f>VLOOKUP(AX467,[1]Hoja2!$B$2:$AO$762,38,FALSE)</f>
        <v>#N/A</v>
      </c>
      <c r="AZ467" s="9" t="e">
        <f t="shared" si="243"/>
        <v>#N/A</v>
      </c>
    </row>
    <row r="468" spans="1:55" hidden="1" x14ac:dyDescent="0.25">
      <c r="A468">
        <v>69783</v>
      </c>
      <c r="B468" t="s">
        <v>811</v>
      </c>
      <c r="C468">
        <v>2019</v>
      </c>
      <c r="D468" t="s">
        <v>37</v>
      </c>
      <c r="E468" t="s">
        <v>38</v>
      </c>
      <c r="F468">
        <v>8</v>
      </c>
      <c r="G468" t="s">
        <v>40</v>
      </c>
      <c r="H468">
        <v>0</v>
      </c>
      <c r="I468" t="s">
        <v>34</v>
      </c>
      <c r="J468">
        <v>468</v>
      </c>
      <c r="K468">
        <v>715</v>
      </c>
      <c r="L468">
        <v>0</v>
      </c>
      <c r="M468">
        <v>0</v>
      </c>
      <c r="N468">
        <v>0</v>
      </c>
      <c r="O468">
        <v>0.6</v>
      </c>
      <c r="P468">
        <v>0.8</v>
      </c>
      <c r="Q468">
        <v>1.05</v>
      </c>
      <c r="R468" t="s">
        <v>46</v>
      </c>
      <c r="S468">
        <v>5</v>
      </c>
      <c r="T468">
        <v>9</v>
      </c>
      <c r="U468" t="s">
        <v>47</v>
      </c>
      <c r="V468" t="s">
        <v>34</v>
      </c>
      <c r="W468" t="s">
        <v>55</v>
      </c>
      <c r="X468">
        <v>2019</v>
      </c>
      <c r="Y468" t="s">
        <v>37</v>
      </c>
      <c r="Z468" t="s">
        <v>38</v>
      </c>
      <c r="AA468">
        <v>9</v>
      </c>
      <c r="AB468">
        <v>1</v>
      </c>
      <c r="AC468">
        <v>139</v>
      </c>
      <c r="AD468">
        <v>0</v>
      </c>
      <c r="AE468">
        <v>0</v>
      </c>
      <c r="AF468">
        <v>0</v>
      </c>
      <c r="AG468" s="2" t="str">
        <f>IFERROR(VLOOKUP(B468,[1]Hoja2!$C$1:$AM$841,37,FALSE),"n/a")</f>
        <v>n/a</v>
      </c>
      <c r="AH468" s="10" t="e">
        <f>VLOOKUP(AX468,[1]Hoja2!$B$2:$AO$762,17,FALSE)</f>
        <v>#N/A</v>
      </c>
      <c r="AI468" s="10" t="e">
        <f>VLOOKUP(AX468,[1]Hoja2!$B$2:$AO$762,23,FALSE)</f>
        <v>#N/A</v>
      </c>
      <c r="AJ468" s="10" t="e">
        <f>VLOOKUP(AX468,[1]Hoja2!$B$2:$AO$762,28,FALSE)</f>
        <v>#N/A</v>
      </c>
      <c r="AK468" s="10" t="e">
        <f>VLOOKUP(AX468,[1]Hoja2!$B$2:$AO$762,19,FALSE)</f>
        <v>#N/A</v>
      </c>
      <c r="AL468" t="e">
        <f t="shared" si="233"/>
        <v>#N/A</v>
      </c>
      <c r="AM468" t="e">
        <f t="shared" si="234"/>
        <v>#N/A</v>
      </c>
      <c r="AN468" t="e">
        <f t="shared" si="235"/>
        <v>#N/A</v>
      </c>
      <c r="AO468" t="e">
        <f t="shared" si="236"/>
        <v>#N/A</v>
      </c>
      <c r="AP468" t="e">
        <f t="shared" si="237"/>
        <v>#N/A</v>
      </c>
      <c r="AQ468" t="str">
        <f t="shared" si="238"/>
        <v>n/a</v>
      </c>
      <c r="AR468">
        <f>+INDEX([1]DETALLE!$AK$2:$AK$841,MATCH(B468,[1]DETALLE!$A$2:$A$841,0))</f>
        <v>0</v>
      </c>
      <c r="AS468" t="str">
        <f>CONCATENATE(B468)</f>
        <v>0LA8194471</v>
      </c>
      <c r="AT468" s="2" t="str">
        <f>IF(IFERROR(VLOOKUP(AS468,[1]Hoja2!$C$1:$AM$841,37,FALSE),"n/a")&lt;&gt;"n/a","a","n/a")</f>
        <v>n/a</v>
      </c>
      <c r="AU468" s="8">
        <f t="shared" si="232"/>
        <v>1</v>
      </c>
      <c r="AV468" t="e">
        <f>VLOOKUP(B468,[1]Hoja2!$C$2:$AO$762,39,FALSE)</f>
        <v>#N/A</v>
      </c>
      <c r="AW468" t="e">
        <f>IF(AU468=AV468,VLOOKUP(B468,[1]Hoja2!$C$2:$AO$762,37,FALSE),IF(AV468&lt;2,VLOOKUP(B468,[1]Hoja2!$C$2:$AO$762,37,FALSE)))</f>
        <v>#N/A</v>
      </c>
      <c r="AX468" t="str">
        <f>B468 &amp; COUNTIF(B$2:B468, B468)</f>
        <v>0LA81944711</v>
      </c>
      <c r="AY468" t="e">
        <f>VLOOKUP(AX468,[1]Hoja2!$B$2:$AO$762,38,FALSE)</f>
        <v>#N/A</v>
      </c>
      <c r="AZ468" s="9" t="e">
        <f t="shared" si="243"/>
        <v>#N/A</v>
      </c>
    </row>
    <row r="469" spans="1:55" x14ac:dyDescent="0.25">
      <c r="A469">
        <v>69788</v>
      </c>
      <c r="B469" t="s">
        <v>357</v>
      </c>
      <c r="C469">
        <v>2019</v>
      </c>
      <c r="D469" t="s">
        <v>37</v>
      </c>
      <c r="E469" t="s">
        <v>38</v>
      </c>
      <c r="F469">
        <v>8</v>
      </c>
      <c r="G469" t="s">
        <v>40</v>
      </c>
      <c r="H469">
        <v>1.5333330000000001</v>
      </c>
      <c r="I469" t="s">
        <v>91</v>
      </c>
      <c r="J469">
        <v>803</v>
      </c>
      <c r="K469">
        <v>1573</v>
      </c>
      <c r="L469">
        <v>0.2</v>
      </c>
      <c r="M469">
        <v>0.6</v>
      </c>
      <c r="N469">
        <v>0.8</v>
      </c>
      <c r="O469">
        <v>1.05</v>
      </c>
      <c r="P469">
        <v>1.1000000000000001</v>
      </c>
      <c r="Q469">
        <v>1.1499999999999999</v>
      </c>
      <c r="R469" t="s">
        <v>46</v>
      </c>
      <c r="S469">
        <v>4</v>
      </c>
      <c r="T469">
        <v>6</v>
      </c>
      <c r="U469" t="s">
        <v>47</v>
      </c>
      <c r="V469" t="s">
        <v>91</v>
      </c>
      <c r="W469" t="s">
        <v>36</v>
      </c>
      <c r="X469">
        <v>2019</v>
      </c>
      <c r="Y469" t="s">
        <v>37</v>
      </c>
      <c r="Z469" t="s">
        <v>38</v>
      </c>
      <c r="AA469">
        <v>9</v>
      </c>
      <c r="AB469">
        <v>0</v>
      </c>
      <c r="AC469">
        <v>17</v>
      </c>
      <c r="AD469">
        <v>1.05</v>
      </c>
      <c r="AE469">
        <v>0.38333325000000001</v>
      </c>
      <c r="AF469">
        <v>1651.65</v>
      </c>
      <c r="AG469" s="2">
        <f>IFERROR(VLOOKUP(B469,[1]Hoja2!$C$1:$AM$841,37,FALSE),"n/a")</f>
        <v>1651.6500000000003</v>
      </c>
      <c r="AH469" s="10">
        <f>VLOOKUP(AX469,[1]Hoja2!$B$2:$AO$762,17,FALSE)</f>
        <v>18</v>
      </c>
      <c r="AI469" s="10">
        <f>VLOOKUP(AX469,[1]Hoja2!$B$2:$AO$762,23,FALSE)</f>
        <v>1.05</v>
      </c>
      <c r="AJ469" s="10">
        <f>VLOOKUP(AX469,[1]Hoja2!$B$2:$AO$762,28,FALSE)</f>
        <v>0.55500000000000005</v>
      </c>
      <c r="AK469" s="10" t="str">
        <f>VLOOKUP(AX469,[1]Hoja2!$B$2:$AO$762,19,FALSE)</f>
        <v>WF Mono Systems and Legacy Color</v>
      </c>
      <c r="AL469">
        <f t="shared" si="233"/>
        <v>1</v>
      </c>
      <c r="AM469">
        <f t="shared" si="234"/>
        <v>0</v>
      </c>
      <c r="AN469">
        <f t="shared" si="235"/>
        <v>1</v>
      </c>
      <c r="AO469">
        <f t="shared" si="236"/>
        <v>0</v>
      </c>
      <c r="AP469">
        <f t="shared" si="237"/>
        <v>1</v>
      </c>
      <c r="AQ469">
        <f t="shared" si="238"/>
        <v>0</v>
      </c>
      <c r="AR469">
        <f>+INDEX([1]Hoja2!$AM$2:$AM$841,MATCH(B469,[1]Hoja2!$C$2:$C$841,0))</f>
        <v>1651.6500000000003</v>
      </c>
      <c r="AS469" t="str">
        <f t="shared" si="239"/>
        <v>0PW41120318</v>
      </c>
      <c r="AT469" s="2">
        <f>IFERROR(VLOOKUP(AS469,[1]Hoja2!$A$1:$AM$841,38,FALSE),"n/a")</f>
        <v>0</v>
      </c>
      <c r="AU469" s="8">
        <f t="shared" si="232"/>
        <v>1</v>
      </c>
      <c r="AV469">
        <f>VLOOKUP(B469,[1]Hoja2!$C$2:$AO$762,39,FALSE)</f>
        <v>1</v>
      </c>
      <c r="AW469">
        <f>IF(AU469=AV469,VLOOKUP(B469,[1]Hoja2!$C$2:$AO$762,37,FALSE),IF(AV469&lt;2,VLOOKUP(B469,[1]Hoja2!$C$2:$AO$762,37,FALSE)))</f>
        <v>1651.6500000000003</v>
      </c>
      <c r="AX469" t="str">
        <f>B469 &amp; COUNTIF(B$2:B469, B469)</f>
        <v>0PW41120311</v>
      </c>
      <c r="AY469" s="10">
        <f>VLOOKUP(AX469,[1]Hoja2!$B$2:$AO$762,38,FALSE)</f>
        <v>1651.6500000000003</v>
      </c>
      <c r="AZ469" s="9">
        <f t="shared" si="243"/>
        <v>0</v>
      </c>
      <c r="BA469">
        <f t="shared" ref="BA469:BA470" si="247">IF(Q469="NA",2,IF(OR(G469="INSTALACION NUEVA",G469="Mantenimiento preventivo"),3,IF(AND(AC469&lt;AH469,AL469&lt;&gt;1),4,IF(AY469&gt;AF469,1,0))))</f>
        <v>0</v>
      </c>
      <c r="BB469">
        <f t="shared" ref="BB469:BB470" si="248">AE469-AJ469</f>
        <v>-0.17166675000000003</v>
      </c>
      <c r="BC469">
        <f t="shared" ref="BC469:BC470" si="249">+_xlfn.IFS(Q469="NA",2,OR(G469="INSTALACION NUEVA",G469="Mantenimiento preventivo"),3,AND(AC469&lt;AH469,AL469&lt;&gt;1),4,AY469&gt;AF469,1,TRUE,0)</f>
        <v>0</v>
      </c>
    </row>
    <row r="470" spans="1:55" x14ac:dyDescent="0.25">
      <c r="A470">
        <v>69789</v>
      </c>
      <c r="B470" t="s">
        <v>325</v>
      </c>
      <c r="C470">
        <v>2019</v>
      </c>
      <c r="D470" t="s">
        <v>37</v>
      </c>
      <c r="E470" t="s">
        <v>38</v>
      </c>
      <c r="F470">
        <v>8</v>
      </c>
      <c r="G470" t="s">
        <v>40</v>
      </c>
      <c r="H470">
        <v>1.066667</v>
      </c>
      <c r="I470" t="s">
        <v>91</v>
      </c>
      <c r="J470">
        <v>803</v>
      </c>
      <c r="K470">
        <v>1573</v>
      </c>
      <c r="L470">
        <v>0.2</v>
      </c>
      <c r="M470">
        <v>0.6</v>
      </c>
      <c r="N470">
        <v>0.8</v>
      </c>
      <c r="O470">
        <v>1.05</v>
      </c>
      <c r="P470">
        <v>1.1000000000000001</v>
      </c>
      <c r="Q470">
        <v>1.1499999999999999</v>
      </c>
      <c r="R470" t="s">
        <v>46</v>
      </c>
      <c r="S470">
        <v>4</v>
      </c>
      <c r="T470">
        <v>6</v>
      </c>
      <c r="U470" t="s">
        <v>47</v>
      </c>
      <c r="V470" t="s">
        <v>91</v>
      </c>
      <c r="W470" t="s">
        <v>36</v>
      </c>
      <c r="X470">
        <v>2019</v>
      </c>
      <c r="Y470" t="s">
        <v>37</v>
      </c>
      <c r="Z470" t="s">
        <v>38</v>
      </c>
      <c r="AA470">
        <v>15</v>
      </c>
      <c r="AB470">
        <v>0</v>
      </c>
      <c r="AC470">
        <v>14</v>
      </c>
      <c r="AD470">
        <v>0.8</v>
      </c>
      <c r="AE470">
        <v>0.26666675000000001</v>
      </c>
      <c r="AF470">
        <v>1258.4000000000001</v>
      </c>
      <c r="AG470" s="2">
        <f>IFERROR(VLOOKUP(B470,[1]Hoja2!$C$1:$AM$841,37,FALSE),"n/a")</f>
        <v>1651.6500000000003</v>
      </c>
      <c r="AH470" s="10">
        <f>VLOOKUP(AX470,[1]Hoja2!$B$2:$AO$762,17,FALSE)</f>
        <v>18</v>
      </c>
      <c r="AI470" s="10">
        <f>VLOOKUP(AX470,[1]Hoja2!$B$2:$AO$762,23,FALSE)</f>
        <v>1.05</v>
      </c>
      <c r="AJ470" s="10">
        <f>VLOOKUP(AX470,[1]Hoja2!$B$2:$AO$762,28,FALSE)</f>
        <v>0.32500000000000001</v>
      </c>
      <c r="AK470" s="10" t="str">
        <f>VLOOKUP(AX470,[1]Hoja2!$B$2:$AO$762,19,FALSE)</f>
        <v>WF Mono Systems and Legacy Color</v>
      </c>
      <c r="AL470">
        <f t="shared" si="233"/>
        <v>0</v>
      </c>
      <c r="AM470">
        <f t="shared" si="234"/>
        <v>0</v>
      </c>
      <c r="AN470">
        <f t="shared" si="235"/>
        <v>0</v>
      </c>
      <c r="AO470">
        <f t="shared" si="236"/>
        <v>0</v>
      </c>
      <c r="AP470">
        <f t="shared" si="237"/>
        <v>1</v>
      </c>
      <c r="AQ470">
        <f t="shared" si="238"/>
        <v>1</v>
      </c>
      <c r="AR470">
        <f>+INDEX([1]Hoja2!$AM$2:$AM$841,MATCH(B470,[1]Hoja2!$C$2:$C$841,0))</f>
        <v>1651.6500000000003</v>
      </c>
      <c r="AS470" t="str">
        <f t="shared" si="239"/>
        <v>0A1H0206408</v>
      </c>
      <c r="AT470" s="2">
        <f>IFERROR(VLOOKUP(AS470,[1]Hoja2!$A$1:$AM$841,38,FALSE),"n/a")</f>
        <v>0</v>
      </c>
      <c r="AU470" s="8">
        <f t="shared" si="232"/>
        <v>1</v>
      </c>
      <c r="AV470">
        <f>VLOOKUP(B470,[1]Hoja2!$C$2:$AO$762,39,FALSE)</f>
        <v>1</v>
      </c>
      <c r="AW470">
        <f>IF(AU470=AV470,VLOOKUP(B470,[1]Hoja2!$C$2:$AO$762,37,FALSE),IF(AV470&lt;2,VLOOKUP(B470,[1]Hoja2!$C$2:$AO$762,37,FALSE)))</f>
        <v>1651.6500000000003</v>
      </c>
      <c r="AX470" t="str">
        <f>B470 &amp; COUNTIF(B$2:B470, B470)</f>
        <v>0A1H0206401</v>
      </c>
      <c r="AY470" s="10">
        <f>VLOOKUP(AX470,[1]Hoja2!$B$2:$AO$762,38,FALSE)</f>
        <v>1651.6500000000003</v>
      </c>
      <c r="AZ470" s="9">
        <f t="shared" si="243"/>
        <v>0</v>
      </c>
      <c r="BA470">
        <f t="shared" si="247"/>
        <v>4</v>
      </c>
      <c r="BB470">
        <f t="shared" si="248"/>
        <v>-5.8333250000000003E-2</v>
      </c>
      <c r="BC470">
        <f t="shared" si="249"/>
        <v>4</v>
      </c>
    </row>
    <row r="471" spans="1:55" hidden="1" x14ac:dyDescent="0.25">
      <c r="A471">
        <v>69795</v>
      </c>
      <c r="B471" t="s">
        <v>70</v>
      </c>
      <c r="C471">
        <v>2019</v>
      </c>
      <c r="D471" t="s">
        <v>37</v>
      </c>
      <c r="E471" t="s">
        <v>38</v>
      </c>
      <c r="F471">
        <v>8</v>
      </c>
      <c r="G471" t="s">
        <v>44</v>
      </c>
      <c r="H471">
        <v>0</v>
      </c>
      <c r="I471" t="s">
        <v>71</v>
      </c>
      <c r="J471">
        <v>468</v>
      </c>
      <c r="K471">
        <v>715</v>
      </c>
      <c r="L471">
        <v>0</v>
      </c>
      <c r="M471">
        <v>0</v>
      </c>
      <c r="N471">
        <v>0</v>
      </c>
      <c r="O471">
        <v>0.6</v>
      </c>
      <c r="P471">
        <v>0.8</v>
      </c>
      <c r="Q471">
        <v>1.05</v>
      </c>
      <c r="R471" t="s">
        <v>46</v>
      </c>
      <c r="S471">
        <v>5</v>
      </c>
      <c r="T471">
        <v>9</v>
      </c>
      <c r="U471" t="s">
        <v>47</v>
      </c>
      <c r="V471" t="s">
        <v>58</v>
      </c>
      <c r="W471" t="s">
        <v>55</v>
      </c>
      <c r="X471">
        <v>2019</v>
      </c>
      <c r="Y471" t="s">
        <v>37</v>
      </c>
      <c r="Z471" t="s">
        <v>38</v>
      </c>
      <c r="AA471">
        <v>10</v>
      </c>
      <c r="AB471">
        <v>0</v>
      </c>
      <c r="AC471">
        <v>7</v>
      </c>
      <c r="AD471">
        <v>0</v>
      </c>
      <c r="AE471">
        <v>0</v>
      </c>
      <c r="AF471">
        <v>715</v>
      </c>
      <c r="AG471" s="2">
        <f>IFERROR(VLOOKUP(B471,[1]Hoja2!$C$1:$AM$841,37,FALSE),"n/a")</f>
        <v>715.00000000000011</v>
      </c>
      <c r="AH471" s="10" t="e">
        <f>VLOOKUP(AX471,[1]Hoja2!$B$2:$AO$762,17,FALSE)</f>
        <v>#N/A</v>
      </c>
      <c r="AI471" s="10" t="e">
        <f>VLOOKUP(AX471,[1]Hoja2!$B$2:$AO$762,23,FALSE)</f>
        <v>#N/A</v>
      </c>
      <c r="AJ471" s="10" t="e">
        <f>VLOOKUP(AX471,[1]Hoja2!$B$2:$AO$762,28,FALSE)</f>
        <v>#N/A</v>
      </c>
      <c r="AK471" s="10" t="e">
        <f>VLOOKUP(AX471,[1]Hoja2!$B$2:$AO$762,19,FALSE)</f>
        <v>#N/A</v>
      </c>
      <c r="AL471" t="e">
        <f t="shared" si="233"/>
        <v>#N/A</v>
      </c>
      <c r="AM471" t="e">
        <f t="shared" si="234"/>
        <v>#N/A</v>
      </c>
      <c r="AN471" t="e">
        <f t="shared" si="235"/>
        <v>#N/A</v>
      </c>
      <c r="AO471" t="e">
        <f t="shared" si="236"/>
        <v>#N/A</v>
      </c>
      <c r="AP471" t="e">
        <f t="shared" si="237"/>
        <v>#N/A</v>
      </c>
      <c r="AQ471">
        <f t="shared" si="238"/>
        <v>0</v>
      </c>
      <c r="AR471">
        <f>+INDEX([1]Hoja2!$AM$2:$AM$841,MATCH(B471,[1]Hoja2!$C$2:$C$841,0))</f>
        <v>715.00000000000011</v>
      </c>
      <c r="AS471" t="str">
        <f>CONCATENATE(B471)</f>
        <v>0KPA018838</v>
      </c>
      <c r="AT471" s="2" t="s">
        <v>1007</v>
      </c>
      <c r="AU471" s="8">
        <f t="shared" si="232"/>
        <v>4</v>
      </c>
      <c r="AV471">
        <f>VLOOKUP(B471,[1]Hoja2!$C$2:$AO$762,39,FALSE)</f>
        <v>1</v>
      </c>
      <c r="AW471">
        <f>IF(AU471=AV471,VLOOKUP(B471,[1]Hoja2!$C$2:$AO$762,37,FALSE),IF(AV471&lt;2,VLOOKUP(B471,[1]Hoja2!$C$2:$AO$762,37,FALSE)))</f>
        <v>715.00000000000011</v>
      </c>
      <c r="AX471" t="str">
        <f>B471 &amp; COUNTIF(B$2:B471, B471)</f>
        <v>0KPA0188382</v>
      </c>
      <c r="AY471" t="e">
        <f>VLOOKUP(AX471,[1]Hoja2!$B$2:$AO$762,38,FALSE)</f>
        <v>#N/A</v>
      </c>
      <c r="AZ471" s="9">
        <f t="shared" si="243"/>
        <v>0</v>
      </c>
    </row>
    <row r="472" spans="1:55" x14ac:dyDescent="0.25">
      <c r="A472">
        <v>69796</v>
      </c>
      <c r="B472" t="s">
        <v>359</v>
      </c>
      <c r="C472">
        <v>2019</v>
      </c>
      <c r="D472" t="s">
        <v>37</v>
      </c>
      <c r="E472" t="s">
        <v>38</v>
      </c>
      <c r="F472">
        <v>8</v>
      </c>
      <c r="G472" t="s">
        <v>40</v>
      </c>
      <c r="H472">
        <v>0</v>
      </c>
      <c r="I472" t="s">
        <v>71</v>
      </c>
      <c r="J472">
        <v>468</v>
      </c>
      <c r="K472">
        <v>715</v>
      </c>
      <c r="L472">
        <v>0</v>
      </c>
      <c r="M472">
        <v>0</v>
      </c>
      <c r="N472">
        <v>0</v>
      </c>
      <c r="O472">
        <v>0.6</v>
      </c>
      <c r="P472">
        <v>0.8</v>
      </c>
      <c r="Q472">
        <v>1.05</v>
      </c>
      <c r="R472" t="s">
        <v>46</v>
      </c>
      <c r="S472">
        <v>5</v>
      </c>
      <c r="T472">
        <v>9</v>
      </c>
      <c r="U472" t="s">
        <v>47</v>
      </c>
      <c r="V472" t="s">
        <v>71</v>
      </c>
      <c r="W472" t="s">
        <v>55</v>
      </c>
      <c r="X472">
        <v>2019</v>
      </c>
      <c r="Y472" t="s">
        <v>37</v>
      </c>
      <c r="Z472" t="s">
        <v>38</v>
      </c>
      <c r="AA472">
        <v>9</v>
      </c>
      <c r="AB472">
        <v>0</v>
      </c>
      <c r="AC472">
        <v>293</v>
      </c>
      <c r="AD472">
        <v>1.05</v>
      </c>
      <c r="AE472">
        <v>0</v>
      </c>
      <c r="AF472">
        <v>750.75</v>
      </c>
      <c r="AG472" s="2">
        <f>IFERROR(VLOOKUP(B472,[1]Hoja2!$C$1:$AM$841,37,FALSE),"n/a")</f>
        <v>750.75000000000011</v>
      </c>
      <c r="AH472" s="10">
        <f>VLOOKUP(AX472,[1]Hoja2!$B$2:$AO$762,17,FALSE)</f>
        <v>294</v>
      </c>
      <c r="AI472" s="10">
        <f>VLOOKUP(AX472,[1]Hoja2!$B$2:$AO$762,23,FALSE)</f>
        <v>1.05</v>
      </c>
      <c r="AJ472" s="10">
        <f>VLOOKUP(AX472,[1]Hoja2!$B$2:$AO$762,28,FALSE)</f>
        <v>0</v>
      </c>
      <c r="AK472" s="10" t="str">
        <f>VLOOKUP(AX472,[1]Hoja2!$B$2:$AO$762,19,FALSE)</f>
        <v>Entry Mono Printers</v>
      </c>
      <c r="AL472">
        <f t="shared" si="233"/>
        <v>1</v>
      </c>
      <c r="AM472">
        <f t="shared" si="234"/>
        <v>0</v>
      </c>
      <c r="AN472">
        <f t="shared" si="235"/>
        <v>1</v>
      </c>
      <c r="AO472">
        <f t="shared" si="236"/>
        <v>1</v>
      </c>
      <c r="AP472">
        <f t="shared" si="237"/>
        <v>1</v>
      </c>
      <c r="AQ472">
        <f t="shared" si="238"/>
        <v>0</v>
      </c>
      <c r="AR472">
        <f>+INDEX([1]Hoja2!$AM$2:$AM$841,MATCH(B472,[1]Hoja2!$C$2:$C$841,0))</f>
        <v>750.75000000000011</v>
      </c>
      <c r="AS472" t="str">
        <f t="shared" si="239"/>
        <v>0XLT2824368</v>
      </c>
      <c r="AT472" s="2">
        <f>IFERROR(VLOOKUP(AS472,[1]Hoja2!$A$1:$AM$841,38,FALSE),"n/a")</f>
        <v>0</v>
      </c>
      <c r="AU472" s="8">
        <f t="shared" si="232"/>
        <v>2</v>
      </c>
      <c r="AV472">
        <f>VLOOKUP(B472,[1]Hoja2!$C$2:$AO$762,39,FALSE)</f>
        <v>2</v>
      </c>
      <c r="AW472">
        <f>IF(AU472=AV472,VLOOKUP(B472,[1]Hoja2!$C$2:$AO$762,37,FALSE),IF(AV472&lt;2,VLOOKUP(B472,[1]Hoja2!$C$2:$AO$762,37,FALSE)))</f>
        <v>750.75000000000011</v>
      </c>
      <c r="AX472" t="str">
        <f>B472 &amp; COUNTIF(B$2:B472, B472)</f>
        <v>0XLT2824361</v>
      </c>
      <c r="AY472" s="10">
        <f>VLOOKUP(AX472,[1]Hoja2!$B$2:$AO$762,38,FALSE)</f>
        <v>750.75000000000011</v>
      </c>
      <c r="AZ472" s="9">
        <f t="shared" si="243"/>
        <v>0</v>
      </c>
      <c r="BA472">
        <f t="shared" ref="BA472:BA478" si="250">IF(Q472="NA",2,IF(OR(G472="INSTALACION NUEVA",G472="Mantenimiento preventivo"),3,IF(AND(AC472&lt;AH472,AL472&lt;&gt;1),4,IF(AY472&gt;AF472,1,0))))</f>
        <v>0</v>
      </c>
      <c r="BB472">
        <f t="shared" ref="BB472:BB478" si="251">AE472-AJ472</f>
        <v>0</v>
      </c>
      <c r="BC472">
        <f t="shared" ref="BC472:BC478" si="252">+_xlfn.IFS(Q472="NA",2,OR(G472="INSTALACION NUEVA",G472="Mantenimiento preventivo"),3,AND(AC472&lt;AH472,AL472&lt;&gt;1),4,AY472&gt;AF472,1,TRUE,0)</f>
        <v>0</v>
      </c>
    </row>
    <row r="473" spans="1:55" x14ac:dyDescent="0.25">
      <c r="A473">
        <v>69798</v>
      </c>
      <c r="B473" t="s">
        <v>348</v>
      </c>
      <c r="C473">
        <v>2019</v>
      </c>
      <c r="D473" t="s">
        <v>37</v>
      </c>
      <c r="E473" t="s">
        <v>38</v>
      </c>
      <c r="F473">
        <v>8</v>
      </c>
      <c r="G473" t="s">
        <v>40</v>
      </c>
      <c r="H473">
        <v>0</v>
      </c>
      <c r="I473" t="s">
        <v>116</v>
      </c>
      <c r="J473">
        <v>655</v>
      </c>
      <c r="K473">
        <v>1365</v>
      </c>
      <c r="L473">
        <v>0</v>
      </c>
      <c r="M473">
        <v>0</v>
      </c>
      <c r="N473">
        <v>0.6</v>
      </c>
      <c r="O473">
        <v>0.8</v>
      </c>
      <c r="P473">
        <v>1.05</v>
      </c>
      <c r="Q473">
        <v>1.1000000000000001</v>
      </c>
      <c r="R473" t="s">
        <v>46</v>
      </c>
      <c r="S473">
        <v>5</v>
      </c>
      <c r="T473">
        <v>9</v>
      </c>
      <c r="U473" t="s">
        <v>47</v>
      </c>
      <c r="V473" t="s">
        <v>58</v>
      </c>
      <c r="W473" t="s">
        <v>55</v>
      </c>
      <c r="X473">
        <v>2019</v>
      </c>
      <c r="Y473" t="s">
        <v>37</v>
      </c>
      <c r="Z473" t="s">
        <v>38</v>
      </c>
      <c r="AA473">
        <v>9</v>
      </c>
      <c r="AB473">
        <v>0</v>
      </c>
      <c r="AC473">
        <v>10</v>
      </c>
      <c r="AD473">
        <v>0.6</v>
      </c>
      <c r="AE473">
        <v>0</v>
      </c>
      <c r="AF473">
        <v>819</v>
      </c>
      <c r="AG473" s="2">
        <f>IFERROR(VLOOKUP(B473,[1]Hoja2!$C$1:$AM$841,37,FALSE),"n/a")</f>
        <v>819</v>
      </c>
      <c r="AH473" s="10">
        <f>VLOOKUP(AX473,[1]Hoja2!$B$2:$AO$762,17,FALSE)</f>
        <v>11</v>
      </c>
      <c r="AI473" s="10">
        <f>VLOOKUP(AX473,[1]Hoja2!$B$2:$AO$762,23,FALSE)</f>
        <v>0.6</v>
      </c>
      <c r="AJ473" s="10">
        <f>VLOOKUP(AX473,[1]Hoja2!$B$2:$AO$762,28,FALSE)</f>
        <v>0</v>
      </c>
      <c r="AK473" s="10" t="str">
        <f>VLOOKUP(AX473,[1]Hoja2!$B$2:$AO$762,19,FALSE)</f>
        <v>Office Digital</v>
      </c>
      <c r="AL473">
        <f t="shared" si="233"/>
        <v>1</v>
      </c>
      <c r="AM473">
        <f t="shared" si="234"/>
        <v>0</v>
      </c>
      <c r="AN473">
        <f t="shared" si="235"/>
        <v>1</v>
      </c>
      <c r="AO473">
        <f t="shared" si="236"/>
        <v>1</v>
      </c>
      <c r="AP473">
        <f t="shared" si="237"/>
        <v>1</v>
      </c>
      <c r="AQ473">
        <f t="shared" si="238"/>
        <v>0</v>
      </c>
      <c r="AR473">
        <f>+INDEX([1]Hoja2!$AM$2:$AM$841,MATCH(B473,[1]Hoja2!$C$2:$C$841,0))</f>
        <v>819</v>
      </c>
      <c r="AS473" t="str">
        <f t="shared" si="239"/>
        <v>0EX73826058</v>
      </c>
      <c r="AT473" s="2">
        <f>IFERROR(VLOOKUP(AS473,[1]Hoja2!$A$1:$AM$841,38,FALSE),"n/a")</f>
        <v>0</v>
      </c>
      <c r="AU473" s="8">
        <f t="shared" si="232"/>
        <v>2</v>
      </c>
      <c r="AV473">
        <f>VLOOKUP(B473,[1]Hoja2!$C$2:$AO$762,39,FALSE)</f>
        <v>2</v>
      </c>
      <c r="AW473">
        <f>IF(AU473=AV473,VLOOKUP(B473,[1]Hoja2!$C$2:$AO$762,37,FALSE),IF(AV473&lt;2,VLOOKUP(B473,[1]Hoja2!$C$2:$AO$762,37,FALSE)))</f>
        <v>819</v>
      </c>
      <c r="AX473" t="str">
        <f>B473 &amp; COUNTIF(B$2:B473, B473)</f>
        <v>0EX73826051</v>
      </c>
      <c r="AY473" s="10">
        <f>VLOOKUP(AX473,[1]Hoja2!$B$2:$AO$762,38,FALSE)</f>
        <v>819</v>
      </c>
      <c r="AZ473" s="9">
        <f t="shared" si="243"/>
        <v>0</v>
      </c>
      <c r="BA473">
        <f t="shared" si="250"/>
        <v>0</v>
      </c>
      <c r="BB473">
        <f t="shared" si="251"/>
        <v>0</v>
      </c>
      <c r="BC473">
        <f t="shared" si="252"/>
        <v>0</v>
      </c>
    </row>
    <row r="474" spans="1:55" x14ac:dyDescent="0.25">
      <c r="A474">
        <v>69804</v>
      </c>
      <c r="B474" t="s">
        <v>812</v>
      </c>
      <c r="C474">
        <v>2019</v>
      </c>
      <c r="D474" t="s">
        <v>37</v>
      </c>
      <c r="E474" t="s">
        <v>38</v>
      </c>
      <c r="F474">
        <v>8</v>
      </c>
      <c r="G474" t="s">
        <v>40</v>
      </c>
      <c r="H474">
        <v>1.5</v>
      </c>
      <c r="J474" t="s">
        <v>33</v>
      </c>
      <c r="K474" t="s">
        <v>33</v>
      </c>
      <c r="L474" t="s">
        <v>33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S474" t="s">
        <v>33</v>
      </c>
      <c r="T474" t="s">
        <v>33</v>
      </c>
      <c r="V474" t="s">
        <v>71</v>
      </c>
      <c r="W474" t="s">
        <v>42</v>
      </c>
      <c r="X474">
        <v>2019</v>
      </c>
      <c r="Y474" t="s">
        <v>37</v>
      </c>
      <c r="Z474" t="s">
        <v>38</v>
      </c>
      <c r="AA474">
        <v>9</v>
      </c>
      <c r="AB474" t="s">
        <v>33</v>
      </c>
      <c r="AC474">
        <v>0</v>
      </c>
      <c r="AD474">
        <v>0</v>
      </c>
      <c r="AE474">
        <v>0</v>
      </c>
      <c r="AF474">
        <v>0</v>
      </c>
      <c r="AG474" s="2">
        <f>IFERROR(VLOOKUP(B474,[1]Hoja2!$C$1:$AM$841,37,FALSE),"n/a")</f>
        <v>750.75000000000011</v>
      </c>
      <c r="AH474" s="10">
        <f>VLOOKUP(AX474,[1]Hoja2!$B$2:$AO$762,17,FALSE)</f>
        <v>966</v>
      </c>
      <c r="AI474" s="10">
        <f>VLOOKUP(AX474,[1]Hoja2!$B$2:$AO$762,23,FALSE)</f>
        <v>1.05</v>
      </c>
      <c r="AJ474" s="10">
        <f>VLOOKUP(AX474,[1]Hoja2!$B$2:$AO$762,28,FALSE)</f>
        <v>0.22999999999999998</v>
      </c>
      <c r="AK474" s="10" t="str">
        <f>VLOOKUP(AX474,[1]Hoja2!$B$2:$AO$762,19,FALSE)</f>
        <v>Entry Mono Printers</v>
      </c>
      <c r="AL474">
        <f t="shared" si="233"/>
        <v>0</v>
      </c>
      <c r="AM474">
        <f t="shared" si="234"/>
        <v>0</v>
      </c>
      <c r="AN474">
        <f t="shared" si="235"/>
        <v>0</v>
      </c>
      <c r="AO474">
        <f t="shared" si="236"/>
        <v>0</v>
      </c>
      <c r="AP474">
        <f t="shared" si="237"/>
        <v>0</v>
      </c>
      <c r="AQ474">
        <f t="shared" si="238"/>
        <v>1</v>
      </c>
      <c r="AR474">
        <f>+INDEX([1]Hoja2!$AM$2:$AM$841,MATCH(B474,[1]Hoja2!$C$2:$C$841,0))</f>
        <v>750.75000000000011</v>
      </c>
      <c r="AS474" t="str">
        <f t="shared" si="239"/>
        <v>0D6X4653278</v>
      </c>
      <c r="AT474" s="2">
        <f>IFERROR(VLOOKUP(AS474,[1]Hoja2!$A$1:$AM$841,38,FALSE),"n/a")</f>
        <v>0</v>
      </c>
      <c r="AU474" s="8">
        <f t="shared" si="232"/>
        <v>1</v>
      </c>
      <c r="AV474">
        <f>VLOOKUP(B474,[1]Hoja2!$C$2:$AO$762,39,FALSE)</f>
        <v>1</v>
      </c>
      <c r="AW474">
        <f>IF(AU474=AV474,VLOOKUP(B474,[1]Hoja2!$C$2:$AO$762,37,FALSE),IF(AV474&lt;2,VLOOKUP(B474,[1]Hoja2!$C$2:$AO$762,37,FALSE)))</f>
        <v>750.75000000000011</v>
      </c>
      <c r="AX474" t="str">
        <f>B474 &amp; COUNTIF(B$2:B474, B474)</f>
        <v>0D6X4653271</v>
      </c>
      <c r="AY474" s="10">
        <f>VLOOKUP(AX474,[1]Hoja2!$B$2:$AO$762,38,FALSE)</f>
        <v>750.75000000000011</v>
      </c>
      <c r="AZ474" s="9">
        <f t="shared" si="243"/>
        <v>0</v>
      </c>
      <c r="BA474">
        <f t="shared" si="250"/>
        <v>2</v>
      </c>
      <c r="BB474">
        <f t="shared" si="251"/>
        <v>-0.22999999999999998</v>
      </c>
      <c r="BC474">
        <f t="shared" si="252"/>
        <v>2</v>
      </c>
    </row>
    <row r="475" spans="1:55" x14ac:dyDescent="0.25">
      <c r="A475">
        <v>69808</v>
      </c>
      <c r="B475" t="s">
        <v>360</v>
      </c>
      <c r="C475">
        <v>2019</v>
      </c>
      <c r="D475" t="s">
        <v>37</v>
      </c>
      <c r="E475" t="s">
        <v>38</v>
      </c>
      <c r="F475">
        <v>8</v>
      </c>
      <c r="G475" t="s">
        <v>40</v>
      </c>
      <c r="H475">
        <v>0</v>
      </c>
      <c r="I475" t="s">
        <v>54</v>
      </c>
      <c r="J475">
        <v>803</v>
      </c>
      <c r="K475">
        <v>1573</v>
      </c>
      <c r="L475">
        <v>0.2</v>
      </c>
      <c r="M475">
        <v>0.6</v>
      </c>
      <c r="N475">
        <v>0.8</v>
      </c>
      <c r="O475">
        <v>1.05</v>
      </c>
      <c r="P475">
        <v>1.1000000000000001</v>
      </c>
      <c r="Q475">
        <v>1.1499999999999999</v>
      </c>
      <c r="R475" t="s">
        <v>46</v>
      </c>
      <c r="S475">
        <v>4</v>
      </c>
      <c r="T475">
        <v>6</v>
      </c>
      <c r="U475" t="s">
        <v>47</v>
      </c>
      <c r="V475" t="s">
        <v>54</v>
      </c>
      <c r="W475" t="s">
        <v>67</v>
      </c>
      <c r="X475">
        <v>2019</v>
      </c>
      <c r="Y475" t="s">
        <v>37</v>
      </c>
      <c r="Z475" t="s">
        <v>38</v>
      </c>
      <c r="AA475">
        <v>9</v>
      </c>
      <c r="AB475">
        <v>0</v>
      </c>
      <c r="AC475">
        <v>38</v>
      </c>
      <c r="AD475">
        <v>1.1000000000000001</v>
      </c>
      <c r="AE475">
        <v>0</v>
      </c>
      <c r="AF475">
        <v>1730.3</v>
      </c>
      <c r="AG475" s="2">
        <f>IFERROR(VLOOKUP(B475,[1]Hoja2!$C$1:$AM$841,37,FALSE),"n/a")</f>
        <v>1730.3000000000004</v>
      </c>
      <c r="AH475" s="10">
        <f>VLOOKUP(AX475,[1]Hoja2!$B$2:$AO$762,17,FALSE)</f>
        <v>38</v>
      </c>
      <c r="AI475" s="10">
        <f>VLOOKUP(AX475,[1]Hoja2!$B$2:$AO$762,23,FALSE)</f>
        <v>1.1000000000000001</v>
      </c>
      <c r="AJ475" s="10">
        <f>VLOOKUP(AX475,[1]Hoja2!$B$2:$AO$762,28,FALSE)</f>
        <v>0.47</v>
      </c>
      <c r="AK475" s="10" t="str">
        <f>VLOOKUP(AX475,[1]Hoja2!$B$2:$AO$762,19,FALSE)</f>
        <v>Entry Production Color Low/Mid</v>
      </c>
      <c r="AL475">
        <f t="shared" si="233"/>
        <v>1</v>
      </c>
      <c r="AM475">
        <f t="shared" si="234"/>
        <v>1</v>
      </c>
      <c r="AN475">
        <f t="shared" si="235"/>
        <v>1</v>
      </c>
      <c r="AO475">
        <f t="shared" si="236"/>
        <v>0</v>
      </c>
      <c r="AP475">
        <f t="shared" si="237"/>
        <v>1</v>
      </c>
      <c r="AQ475">
        <f t="shared" si="238"/>
        <v>0</v>
      </c>
      <c r="AR475">
        <f>+INDEX([1]Hoja2!$AM$2:$AM$841,MATCH(B475,[1]Hoja2!$C$2:$C$841,0))</f>
        <v>1730.3000000000004</v>
      </c>
      <c r="AS475" t="str">
        <f t="shared" si="239"/>
        <v>0XPN3991688</v>
      </c>
      <c r="AT475" s="2">
        <f>IFERROR(VLOOKUP(AS475,[1]Hoja2!$A$1:$AM$841,38,FALSE),"n/a")</f>
        <v>0</v>
      </c>
      <c r="AU475" s="8">
        <f t="shared" si="232"/>
        <v>1</v>
      </c>
      <c r="AV475">
        <f>VLOOKUP(B475,[1]Hoja2!$C$2:$AO$762,39,FALSE)</f>
        <v>1</v>
      </c>
      <c r="AW475">
        <f>IF(AU475=AV475,VLOOKUP(B475,[1]Hoja2!$C$2:$AO$762,37,FALSE),IF(AV475&lt;2,VLOOKUP(B475,[1]Hoja2!$C$2:$AO$762,37,FALSE)))</f>
        <v>1730.3000000000004</v>
      </c>
      <c r="AX475" t="str">
        <f>B475 &amp; COUNTIF(B$2:B475, B475)</f>
        <v>0XPN3991681</v>
      </c>
      <c r="AY475" s="10">
        <f>VLOOKUP(AX475,[1]Hoja2!$B$2:$AO$762,38,FALSE)</f>
        <v>1730.3000000000004</v>
      </c>
      <c r="AZ475" s="9">
        <f t="shared" si="243"/>
        <v>0</v>
      </c>
      <c r="BA475">
        <f t="shared" si="250"/>
        <v>0</v>
      </c>
      <c r="BB475">
        <f t="shared" si="251"/>
        <v>-0.47</v>
      </c>
      <c r="BC475">
        <f t="shared" si="252"/>
        <v>0</v>
      </c>
    </row>
    <row r="476" spans="1:55" x14ac:dyDescent="0.25">
      <c r="A476">
        <v>69818</v>
      </c>
      <c r="B476" t="s">
        <v>340</v>
      </c>
      <c r="C476">
        <v>2019</v>
      </c>
      <c r="D476" t="s">
        <v>37</v>
      </c>
      <c r="E476" t="s">
        <v>38</v>
      </c>
      <c r="F476">
        <v>8</v>
      </c>
      <c r="G476" t="s">
        <v>40</v>
      </c>
      <c r="H476">
        <v>0.31666670000000002</v>
      </c>
      <c r="I476" t="s">
        <v>71</v>
      </c>
      <c r="J476">
        <v>468</v>
      </c>
      <c r="K476">
        <v>715</v>
      </c>
      <c r="L476">
        <v>0</v>
      </c>
      <c r="M476">
        <v>0</v>
      </c>
      <c r="N476">
        <v>0</v>
      </c>
      <c r="O476">
        <v>0.6</v>
      </c>
      <c r="P476">
        <v>0.8</v>
      </c>
      <c r="Q476">
        <v>1.05</v>
      </c>
      <c r="R476" t="s">
        <v>46</v>
      </c>
      <c r="S476">
        <v>5</v>
      </c>
      <c r="T476">
        <v>9</v>
      </c>
      <c r="U476" t="s">
        <v>47</v>
      </c>
      <c r="V476" t="s">
        <v>71</v>
      </c>
      <c r="W476" t="s">
        <v>55</v>
      </c>
      <c r="X476">
        <v>2019</v>
      </c>
      <c r="Y476" t="s">
        <v>37</v>
      </c>
      <c r="Z476" t="s">
        <v>38</v>
      </c>
      <c r="AA476">
        <v>9</v>
      </c>
      <c r="AB476">
        <v>0</v>
      </c>
      <c r="AC476">
        <v>17</v>
      </c>
      <c r="AD476">
        <v>0.6</v>
      </c>
      <c r="AE476">
        <v>6.3333340000000002E-2</v>
      </c>
      <c r="AF476">
        <v>429</v>
      </c>
      <c r="AG476" s="2">
        <f>IFERROR(VLOOKUP(B476,[1]Hoja2!$C$1:$AM$841,37,FALSE),"n/a")</f>
        <v>750.75000000000011</v>
      </c>
      <c r="AH476" s="10">
        <f>VLOOKUP(AX476,[1]Hoja2!$B$2:$AO$762,17,FALSE)</f>
        <v>306</v>
      </c>
      <c r="AI476" s="10">
        <f>VLOOKUP(AX476,[1]Hoja2!$B$2:$AO$762,23,FALSE)</f>
        <v>1.05</v>
      </c>
      <c r="AJ476" s="10">
        <f>VLOOKUP(AX476,[1]Hoja2!$B$2:$AO$762,28,FALSE)</f>
        <v>0.27400000000000002</v>
      </c>
      <c r="AK476" s="10" t="str">
        <f>VLOOKUP(AX476,[1]Hoja2!$B$2:$AO$762,19,FALSE)</f>
        <v>Entry Mono Printers</v>
      </c>
      <c r="AL476">
        <f t="shared" si="233"/>
        <v>0</v>
      </c>
      <c r="AM476">
        <f t="shared" si="234"/>
        <v>0</v>
      </c>
      <c r="AN476">
        <f t="shared" si="235"/>
        <v>0</v>
      </c>
      <c r="AO476">
        <f t="shared" si="236"/>
        <v>0</v>
      </c>
      <c r="AP476">
        <f t="shared" si="237"/>
        <v>1</v>
      </c>
      <c r="AQ476">
        <f t="shared" si="238"/>
        <v>1</v>
      </c>
      <c r="AR476">
        <f>+INDEX([1]Hoja2!$AM$2:$AM$841,MATCH(B476,[1]Hoja2!$C$2:$C$841,0))</f>
        <v>750.75000000000011</v>
      </c>
      <c r="AS476" t="str">
        <f t="shared" si="239"/>
        <v>0D6X4516488</v>
      </c>
      <c r="AT476" s="2">
        <f>IFERROR(VLOOKUP(AS476,[1]Hoja2!$A$1:$AM$841,38,FALSE),"n/a")</f>
        <v>0</v>
      </c>
      <c r="AU476" s="8">
        <f t="shared" si="232"/>
        <v>2</v>
      </c>
      <c r="AV476">
        <f>VLOOKUP(B476,[1]Hoja2!$C$2:$AO$762,39,FALSE)</f>
        <v>1</v>
      </c>
      <c r="AW476">
        <f>IF(AU476=AV476,VLOOKUP(B476,[1]Hoja2!$C$2:$AO$762,37,FALSE),IF(AV476&lt;2,VLOOKUP(B476,[1]Hoja2!$C$2:$AO$762,37,FALSE)))</f>
        <v>750.75000000000011</v>
      </c>
      <c r="AX476" t="str">
        <f>B476 &amp; COUNTIF(B$2:B476, B476)</f>
        <v>0D6X4516481</v>
      </c>
      <c r="AY476" s="10">
        <f>VLOOKUP(AX476,[1]Hoja2!$B$2:$AO$762,38,FALSE)</f>
        <v>750.75000000000011</v>
      </c>
      <c r="AZ476" s="9">
        <f t="shared" si="243"/>
        <v>0</v>
      </c>
      <c r="BA476">
        <f t="shared" si="250"/>
        <v>4</v>
      </c>
      <c r="BB476">
        <f t="shared" si="251"/>
        <v>-0.21066666000000001</v>
      </c>
      <c r="BC476">
        <f t="shared" si="252"/>
        <v>4</v>
      </c>
    </row>
    <row r="477" spans="1:55" x14ac:dyDescent="0.25">
      <c r="A477">
        <v>69827</v>
      </c>
      <c r="B477" t="s">
        <v>335</v>
      </c>
      <c r="C477">
        <v>2019</v>
      </c>
      <c r="D477" t="s">
        <v>37</v>
      </c>
      <c r="E477" t="s">
        <v>38</v>
      </c>
      <c r="F477">
        <v>8</v>
      </c>
      <c r="G477" t="s">
        <v>40</v>
      </c>
      <c r="H477">
        <v>0.28333330000000001</v>
      </c>
      <c r="I477" t="s">
        <v>45</v>
      </c>
      <c r="J477">
        <v>803</v>
      </c>
      <c r="K477">
        <v>1573</v>
      </c>
      <c r="L477">
        <v>0.2</v>
      </c>
      <c r="M477">
        <v>0.6</v>
      </c>
      <c r="N477">
        <v>0.8</v>
      </c>
      <c r="O477">
        <v>1.05</v>
      </c>
      <c r="P477">
        <v>1.1000000000000001</v>
      </c>
      <c r="Q477">
        <v>1.1499999999999999</v>
      </c>
      <c r="R477" t="s">
        <v>46</v>
      </c>
      <c r="S477">
        <v>4</v>
      </c>
      <c r="T477">
        <v>6</v>
      </c>
      <c r="U477" t="s">
        <v>47</v>
      </c>
      <c r="V477" t="s">
        <v>48</v>
      </c>
      <c r="W477" t="s">
        <v>83</v>
      </c>
      <c r="X477">
        <v>2019</v>
      </c>
      <c r="Y477" t="s">
        <v>37</v>
      </c>
      <c r="Z477" t="s">
        <v>38</v>
      </c>
      <c r="AA477">
        <v>10</v>
      </c>
      <c r="AB477">
        <v>0</v>
      </c>
      <c r="AC477">
        <v>34</v>
      </c>
      <c r="AD477">
        <v>1.1000000000000001</v>
      </c>
      <c r="AE477">
        <v>7.0833325000000003E-2</v>
      </c>
      <c r="AF477">
        <v>1730.3</v>
      </c>
      <c r="AG477" s="2">
        <f>IFERROR(VLOOKUP(B477,[1]Hoja2!$C$1:$AM$841,37,FALSE),"n/a")</f>
        <v>943.80000000000007</v>
      </c>
      <c r="AH477" s="10">
        <f>VLOOKUP(AX477,[1]Hoja2!$B$2:$AO$762,17,FALSE)</f>
        <v>4</v>
      </c>
      <c r="AI477" s="10">
        <f>VLOOKUP(AX477,[1]Hoja2!$B$2:$AO$762,23,FALSE)</f>
        <v>0.6</v>
      </c>
      <c r="AJ477" s="10">
        <f>VLOOKUP(AX477,[1]Hoja2!$B$2:$AO$762,28,FALSE)</f>
        <v>0.375</v>
      </c>
      <c r="AK477" s="10" t="str">
        <f>VLOOKUP(AX477,[1]Hoja2!$B$2:$AO$762,19,FALSE)</f>
        <v>Light Production Digital Business</v>
      </c>
      <c r="AL477">
        <f t="shared" si="233"/>
        <v>0</v>
      </c>
      <c r="AM477">
        <f t="shared" si="234"/>
        <v>0</v>
      </c>
      <c r="AN477">
        <f t="shared" si="235"/>
        <v>0</v>
      </c>
      <c r="AO477">
        <f t="shared" si="236"/>
        <v>0</v>
      </c>
      <c r="AP477">
        <f t="shared" si="237"/>
        <v>1</v>
      </c>
      <c r="AQ477">
        <f t="shared" si="238"/>
        <v>0</v>
      </c>
      <c r="AR477">
        <f>+INDEX([1]Hoja2!$AM$2:$AM$841,MATCH(B477,[1]Hoja2!$C$2:$C$841,0))</f>
        <v>943.80000000000007</v>
      </c>
      <c r="AS477" t="str">
        <f t="shared" si="239"/>
        <v>0BG29514808</v>
      </c>
      <c r="AT477" s="2">
        <f>IFERROR(VLOOKUP(AS477,[1]Hoja2!$A$1:$AM$841,38,FALSE),"n/a")</f>
        <v>0</v>
      </c>
      <c r="AU477" s="8">
        <f t="shared" si="232"/>
        <v>2</v>
      </c>
      <c r="AV477">
        <f>VLOOKUP(B477,[1]Hoja2!$C$2:$AO$762,39,FALSE)</f>
        <v>2</v>
      </c>
      <c r="AW477">
        <f>IF(AU477=AV477,VLOOKUP(B477,[1]Hoja2!$C$2:$AO$762,37,FALSE),IF(AV477&lt;2,VLOOKUP(B477,[1]Hoja2!$C$2:$AO$762,37,FALSE)))</f>
        <v>943.80000000000007</v>
      </c>
      <c r="AX477" t="str">
        <f>B477 &amp; COUNTIF(B$2:B477, B477)</f>
        <v>0BG29514801</v>
      </c>
      <c r="AY477" s="10">
        <f>VLOOKUP(AX477,[1]Hoja2!$B$2:$AO$762,38,FALSE)</f>
        <v>943.80000000000007</v>
      </c>
      <c r="AZ477" s="9">
        <f t="shared" si="243"/>
        <v>0</v>
      </c>
      <c r="BA477">
        <f t="shared" si="250"/>
        <v>0</v>
      </c>
      <c r="BB477">
        <f t="shared" si="251"/>
        <v>-0.304166675</v>
      </c>
      <c r="BC477">
        <f t="shared" si="252"/>
        <v>0</v>
      </c>
    </row>
    <row r="478" spans="1:55" x14ac:dyDescent="0.25">
      <c r="A478">
        <v>69835</v>
      </c>
      <c r="B478" t="s">
        <v>353</v>
      </c>
      <c r="C478">
        <v>2019</v>
      </c>
      <c r="D478" t="s">
        <v>37</v>
      </c>
      <c r="E478" t="s">
        <v>38</v>
      </c>
      <c r="F478">
        <v>8</v>
      </c>
      <c r="G478" t="s">
        <v>40</v>
      </c>
      <c r="H478">
        <v>3.3333340000000003E-2</v>
      </c>
      <c r="I478" t="s">
        <v>64</v>
      </c>
      <c r="J478">
        <v>655</v>
      </c>
      <c r="K478">
        <v>1365</v>
      </c>
      <c r="L478">
        <v>0</v>
      </c>
      <c r="M478">
        <v>0</v>
      </c>
      <c r="N478">
        <v>0.6</v>
      </c>
      <c r="O478">
        <v>0.8</v>
      </c>
      <c r="P478">
        <v>1.05</v>
      </c>
      <c r="Q478">
        <v>1.1000000000000001</v>
      </c>
      <c r="R478" t="s">
        <v>46</v>
      </c>
      <c r="S478">
        <v>5</v>
      </c>
      <c r="T478">
        <v>9</v>
      </c>
      <c r="U478" t="s">
        <v>47</v>
      </c>
      <c r="V478" t="s">
        <v>64</v>
      </c>
      <c r="W478" t="s">
        <v>55</v>
      </c>
      <c r="X478">
        <v>2019</v>
      </c>
      <c r="Y478" t="s">
        <v>37</v>
      </c>
      <c r="Z478" t="s">
        <v>38</v>
      </c>
      <c r="AA478">
        <v>11</v>
      </c>
      <c r="AB478">
        <v>0</v>
      </c>
      <c r="AC478">
        <v>32</v>
      </c>
      <c r="AD478">
        <v>1.05</v>
      </c>
      <c r="AE478">
        <v>6.6666679999999997E-3</v>
      </c>
      <c r="AF478">
        <v>1433.25</v>
      </c>
      <c r="AG478" s="2">
        <f>IFERROR(VLOOKUP(B478,[1]Hoja2!$C$1:$AM$841,37,FALSE),"n/a")</f>
        <v>1433.25</v>
      </c>
      <c r="AH478" s="10">
        <f>VLOOKUP(AX478,[1]Hoja2!$B$2:$AO$762,17,FALSE)</f>
        <v>35</v>
      </c>
      <c r="AI478" s="10">
        <f>VLOOKUP(AX478,[1]Hoja2!$B$2:$AO$762,23,FALSE)</f>
        <v>1.05</v>
      </c>
      <c r="AJ478" s="10">
        <f>VLOOKUP(AX478,[1]Hoja2!$B$2:$AO$762,28,FALSE)</f>
        <v>0.186</v>
      </c>
      <c r="AK478" s="10" t="str">
        <f>VLOOKUP(AX478,[1]Hoja2!$B$2:$AO$762,19,FALSE)</f>
        <v>A3 Office Color Laser MFPs</v>
      </c>
      <c r="AL478">
        <f t="shared" si="233"/>
        <v>1</v>
      </c>
      <c r="AM478">
        <f t="shared" si="234"/>
        <v>0</v>
      </c>
      <c r="AN478">
        <f t="shared" si="235"/>
        <v>1</v>
      </c>
      <c r="AO478">
        <f t="shared" si="236"/>
        <v>0</v>
      </c>
      <c r="AP478">
        <f t="shared" si="237"/>
        <v>1</v>
      </c>
      <c r="AQ478">
        <f t="shared" si="238"/>
        <v>0</v>
      </c>
      <c r="AR478">
        <f>+INDEX([1]Hoja2!$AM$2:$AM$841,MATCH(B478,[1]Hoja2!$C$2:$C$841,0))</f>
        <v>1433.25</v>
      </c>
      <c r="AS478" t="str">
        <f t="shared" si="239"/>
        <v>0LX58223818</v>
      </c>
      <c r="AT478" s="2">
        <f>IFERROR(VLOOKUP(AS478,[1]Hoja2!$A$1:$AM$841,38,FALSE),"n/a")</f>
        <v>0</v>
      </c>
      <c r="AU478" s="8">
        <f t="shared" si="232"/>
        <v>2</v>
      </c>
      <c r="AV478">
        <f>VLOOKUP(B478,[1]Hoja2!$C$2:$AO$762,39,FALSE)</f>
        <v>2</v>
      </c>
      <c r="AW478">
        <f>IF(AU478=AV478,VLOOKUP(B478,[1]Hoja2!$C$2:$AO$762,37,FALSE),IF(AV478&lt;2,VLOOKUP(B478,[1]Hoja2!$C$2:$AO$762,37,FALSE)))</f>
        <v>1433.25</v>
      </c>
      <c r="AX478" t="str">
        <f>B478 &amp; COUNTIF(B$2:B478, B478)</f>
        <v>0LX58223811</v>
      </c>
      <c r="AY478" s="10">
        <f>VLOOKUP(AX478,[1]Hoja2!$B$2:$AO$762,38,FALSE)</f>
        <v>1433.25</v>
      </c>
      <c r="AZ478" s="9">
        <f t="shared" si="243"/>
        <v>0</v>
      </c>
      <c r="BA478">
        <f t="shared" si="250"/>
        <v>0</v>
      </c>
      <c r="BB478">
        <f t="shared" si="251"/>
        <v>-0.17933333200000001</v>
      </c>
      <c r="BC478">
        <f t="shared" si="252"/>
        <v>0</v>
      </c>
    </row>
    <row r="479" spans="1:55" hidden="1" x14ac:dyDescent="0.25">
      <c r="A479">
        <v>69836</v>
      </c>
      <c r="B479" t="s">
        <v>813</v>
      </c>
      <c r="C479">
        <v>2019</v>
      </c>
      <c r="D479" t="s">
        <v>37</v>
      </c>
      <c r="E479" t="s">
        <v>38</v>
      </c>
      <c r="F479">
        <v>8</v>
      </c>
      <c r="G479" t="s">
        <v>40</v>
      </c>
      <c r="H479">
        <v>0</v>
      </c>
      <c r="I479" t="s">
        <v>66</v>
      </c>
      <c r="J479">
        <v>468</v>
      </c>
      <c r="K479">
        <v>715</v>
      </c>
      <c r="L479">
        <v>0</v>
      </c>
      <c r="M479">
        <v>0</v>
      </c>
      <c r="N479">
        <v>0</v>
      </c>
      <c r="O479">
        <v>0.6</v>
      </c>
      <c r="P479">
        <v>0.8</v>
      </c>
      <c r="Q479">
        <v>1.05</v>
      </c>
      <c r="R479" t="s">
        <v>46</v>
      </c>
      <c r="S479">
        <v>5</v>
      </c>
      <c r="T479">
        <v>9</v>
      </c>
      <c r="U479" t="s">
        <v>47</v>
      </c>
      <c r="V479" t="s">
        <v>41</v>
      </c>
      <c r="W479" t="s">
        <v>55</v>
      </c>
      <c r="X479">
        <v>2019</v>
      </c>
      <c r="Y479" t="s">
        <v>37</v>
      </c>
      <c r="Z479" t="s">
        <v>38</v>
      </c>
      <c r="AA479">
        <v>8</v>
      </c>
      <c r="AB479">
        <v>1</v>
      </c>
      <c r="AC479">
        <v>12</v>
      </c>
      <c r="AD479">
        <v>0</v>
      </c>
      <c r="AE479">
        <v>0</v>
      </c>
      <c r="AF479">
        <v>0</v>
      </c>
      <c r="AG479" s="2" t="str">
        <f>IFERROR(VLOOKUP(B479,[1]Hoja2!$C$1:$AM$841,37,FALSE),"n/a")</f>
        <v>n/a</v>
      </c>
      <c r="AH479" s="10" t="e">
        <f>VLOOKUP(AX479,[1]Hoja2!$B$2:$AO$762,17,FALSE)</f>
        <v>#N/A</v>
      </c>
      <c r="AI479" s="10" t="e">
        <f>VLOOKUP(AX479,[1]Hoja2!$B$2:$AO$762,23,FALSE)</f>
        <v>#N/A</v>
      </c>
      <c r="AJ479" s="10" t="e">
        <f>VLOOKUP(AX479,[1]Hoja2!$B$2:$AO$762,28,FALSE)</f>
        <v>#N/A</v>
      </c>
      <c r="AK479" s="10" t="e">
        <f>VLOOKUP(AX479,[1]Hoja2!$B$2:$AO$762,19,FALSE)</f>
        <v>#N/A</v>
      </c>
      <c r="AL479" t="e">
        <f t="shared" si="233"/>
        <v>#N/A</v>
      </c>
      <c r="AM479" t="e">
        <f t="shared" si="234"/>
        <v>#N/A</v>
      </c>
      <c r="AN479" t="e">
        <f t="shared" si="235"/>
        <v>#N/A</v>
      </c>
      <c r="AO479" t="e">
        <f t="shared" si="236"/>
        <v>#N/A</v>
      </c>
      <c r="AP479" t="e">
        <f t="shared" si="237"/>
        <v>#N/A</v>
      </c>
      <c r="AQ479" t="str">
        <f t="shared" si="238"/>
        <v>n/a</v>
      </c>
      <c r="AR479">
        <f>+INDEX([1]DETALLE!$AK$2:$AK$841,MATCH(B479,[1]DETALLE!$A$2:$A$841,0))</f>
        <v>0</v>
      </c>
      <c r="AS479" t="str">
        <f>CONCATENATE(B479)</f>
        <v>09RA664553</v>
      </c>
      <c r="AT479" s="2" t="str">
        <f>IF(IFERROR(VLOOKUP(AS479,[1]Hoja2!$C$1:$AM$841,37,FALSE),"n/a")&lt;&gt;"n/a","a","n/a")</f>
        <v>n/a</v>
      </c>
      <c r="AU479" s="8">
        <f t="shared" si="232"/>
        <v>1</v>
      </c>
      <c r="AV479" t="e">
        <f>VLOOKUP(B479,[1]Hoja2!$C$2:$AO$762,39,FALSE)</f>
        <v>#N/A</v>
      </c>
      <c r="AW479" t="e">
        <f>IF(AU479=AV479,VLOOKUP(B479,[1]Hoja2!$C$2:$AO$762,37,FALSE),IF(AV479&lt;2,VLOOKUP(B479,[1]Hoja2!$C$2:$AO$762,37,FALSE)))</f>
        <v>#N/A</v>
      </c>
      <c r="AX479" t="str">
        <f>B479 &amp; COUNTIF(B$2:B479, B479)</f>
        <v>09RA6645531</v>
      </c>
      <c r="AY479" t="e">
        <f>VLOOKUP(AX479,[1]Hoja2!$B$2:$AO$762,38,FALSE)</f>
        <v>#N/A</v>
      </c>
      <c r="AZ479" s="9" t="e">
        <f t="shared" si="243"/>
        <v>#N/A</v>
      </c>
    </row>
    <row r="480" spans="1:55" hidden="1" x14ac:dyDescent="0.25">
      <c r="A480">
        <v>69839</v>
      </c>
      <c r="B480" t="s">
        <v>814</v>
      </c>
      <c r="C480">
        <v>2019</v>
      </c>
      <c r="D480" t="s">
        <v>37</v>
      </c>
      <c r="E480" t="s">
        <v>38</v>
      </c>
      <c r="F480">
        <v>8</v>
      </c>
      <c r="G480" t="s">
        <v>40</v>
      </c>
      <c r="H480">
        <v>0</v>
      </c>
      <c r="I480" t="s">
        <v>41</v>
      </c>
      <c r="J480">
        <v>468</v>
      </c>
      <c r="K480">
        <v>715</v>
      </c>
      <c r="L480">
        <v>0</v>
      </c>
      <c r="M480">
        <v>0</v>
      </c>
      <c r="N480">
        <v>0</v>
      </c>
      <c r="O480">
        <v>0.6</v>
      </c>
      <c r="P480">
        <v>0.8</v>
      </c>
      <c r="Q480">
        <v>1.05</v>
      </c>
      <c r="R480" t="s">
        <v>46</v>
      </c>
      <c r="S480">
        <v>5</v>
      </c>
      <c r="T480">
        <v>9</v>
      </c>
      <c r="U480" t="s">
        <v>47</v>
      </c>
      <c r="V480" t="s">
        <v>34</v>
      </c>
      <c r="W480" t="s">
        <v>55</v>
      </c>
      <c r="X480">
        <v>2019</v>
      </c>
      <c r="Y480" t="s">
        <v>37</v>
      </c>
      <c r="Z480" t="s">
        <v>38</v>
      </c>
      <c r="AA480">
        <v>8</v>
      </c>
      <c r="AB480">
        <v>1</v>
      </c>
      <c r="AC480">
        <v>10</v>
      </c>
      <c r="AD480">
        <v>0</v>
      </c>
      <c r="AE480">
        <v>0</v>
      </c>
      <c r="AF480">
        <v>0</v>
      </c>
      <c r="AG480" s="2" t="str">
        <f>IFERROR(VLOOKUP(B480,[1]Hoja2!$C$1:$AM$841,37,FALSE),"n/a")</f>
        <v>n/a</v>
      </c>
      <c r="AH480" s="10" t="e">
        <f>VLOOKUP(AX480,[1]Hoja2!$B$2:$AO$762,17,FALSE)</f>
        <v>#N/A</v>
      </c>
      <c r="AI480" s="10" t="e">
        <f>VLOOKUP(AX480,[1]Hoja2!$B$2:$AO$762,23,FALSE)</f>
        <v>#N/A</v>
      </c>
      <c r="AJ480" s="10" t="e">
        <f>VLOOKUP(AX480,[1]Hoja2!$B$2:$AO$762,28,FALSE)</f>
        <v>#N/A</v>
      </c>
      <c r="AK480" s="10" t="e">
        <f>VLOOKUP(AX480,[1]Hoja2!$B$2:$AO$762,19,FALSE)</f>
        <v>#N/A</v>
      </c>
      <c r="AL480" t="e">
        <f t="shared" si="233"/>
        <v>#N/A</v>
      </c>
      <c r="AM480" t="e">
        <f t="shared" si="234"/>
        <v>#N/A</v>
      </c>
      <c r="AN480" t="e">
        <f t="shared" si="235"/>
        <v>#N/A</v>
      </c>
      <c r="AO480" t="e">
        <f t="shared" si="236"/>
        <v>#N/A</v>
      </c>
      <c r="AP480" t="e">
        <f t="shared" si="237"/>
        <v>#N/A</v>
      </c>
      <c r="AQ480" t="str">
        <f t="shared" si="238"/>
        <v>n/a</v>
      </c>
      <c r="AR480">
        <f>+INDEX([1]DETALLE!$AK$2:$AK$841,MATCH(B480,[1]DETALLE!$A$2:$A$841,0))</f>
        <v>1808.95</v>
      </c>
      <c r="AS480" t="str">
        <f>CONCATENATE(B480)</f>
        <v>0YTB131550</v>
      </c>
      <c r="AT480" s="2" t="str">
        <f>IF(IFERROR(VLOOKUP(AS480,[1]Hoja2!$C$1:$AM$841,37,FALSE),"n/a")&lt;&gt;"n/a","a","n/a")</f>
        <v>n/a</v>
      </c>
      <c r="AU480" s="8">
        <f t="shared" si="232"/>
        <v>1</v>
      </c>
      <c r="AV480" t="e">
        <f>VLOOKUP(B480,[1]Hoja2!$C$2:$AO$762,39,FALSE)</f>
        <v>#N/A</v>
      </c>
      <c r="AW480" t="e">
        <f>IF(AU480=AV480,VLOOKUP(B480,[1]Hoja2!$C$2:$AO$762,37,FALSE),IF(AV480&lt;2,VLOOKUP(B480,[1]Hoja2!$C$2:$AO$762,37,FALSE)))</f>
        <v>#N/A</v>
      </c>
      <c r="AX480" t="str">
        <f>B480 &amp; COUNTIF(B$2:B480, B480)</f>
        <v>0YTB1315501</v>
      </c>
      <c r="AY480" t="e">
        <f>VLOOKUP(AX480,[1]Hoja2!$B$2:$AO$762,38,FALSE)</f>
        <v>#N/A</v>
      </c>
      <c r="AZ480" s="9" t="e">
        <f t="shared" si="243"/>
        <v>#N/A</v>
      </c>
    </row>
    <row r="481" spans="1:55" x14ac:dyDescent="0.25">
      <c r="A481">
        <v>69846</v>
      </c>
      <c r="B481" t="s">
        <v>332</v>
      </c>
      <c r="C481">
        <v>2019</v>
      </c>
      <c r="D481" t="s">
        <v>37</v>
      </c>
      <c r="E481" t="s">
        <v>38</v>
      </c>
      <c r="F481">
        <v>8</v>
      </c>
      <c r="G481" t="s">
        <v>40</v>
      </c>
      <c r="H481">
        <v>0.05</v>
      </c>
      <c r="I481" t="s">
        <v>45</v>
      </c>
      <c r="J481">
        <v>803</v>
      </c>
      <c r="K481">
        <v>1573</v>
      </c>
      <c r="L481">
        <v>0.2</v>
      </c>
      <c r="M481">
        <v>0.6</v>
      </c>
      <c r="N481">
        <v>0.8</v>
      </c>
      <c r="O481">
        <v>1.05</v>
      </c>
      <c r="P481">
        <v>1.1000000000000001</v>
      </c>
      <c r="Q481">
        <v>1.1499999999999999</v>
      </c>
      <c r="R481" t="s">
        <v>46</v>
      </c>
      <c r="S481">
        <v>4</v>
      </c>
      <c r="T481">
        <v>6</v>
      </c>
      <c r="U481" t="s">
        <v>47</v>
      </c>
      <c r="V481" t="s">
        <v>48</v>
      </c>
      <c r="W481" t="s">
        <v>59</v>
      </c>
      <c r="X481">
        <v>2019</v>
      </c>
      <c r="Y481" t="s">
        <v>37</v>
      </c>
      <c r="Z481" t="s">
        <v>38</v>
      </c>
      <c r="AA481">
        <v>9</v>
      </c>
      <c r="AB481">
        <v>0</v>
      </c>
      <c r="AC481">
        <v>11</v>
      </c>
      <c r="AD481">
        <v>0.8</v>
      </c>
      <c r="AE481">
        <v>1.2500000000000001E-2</v>
      </c>
      <c r="AF481">
        <v>1258.4000000000001</v>
      </c>
      <c r="AG481" s="2">
        <f>IFERROR(VLOOKUP(B481,[1]Hoja2!$C$1:$AM$841,37,FALSE),"n/a")</f>
        <v>922.1712500000001</v>
      </c>
      <c r="AH481" s="10">
        <f>VLOOKUP(AX481,[1]Hoja2!$B$2:$AO$762,17,FALSE)</f>
        <v>5</v>
      </c>
      <c r="AI481" s="10">
        <f>VLOOKUP(AX481,[1]Hoja2!$B$2:$AO$762,23,FALSE)</f>
        <v>0.6</v>
      </c>
      <c r="AJ481" s="10">
        <f>VLOOKUP(AX481,[1]Hoja2!$B$2:$AO$762,28,FALSE)</f>
        <v>1.0549999999999999</v>
      </c>
      <c r="AK481" s="10" t="str">
        <f>VLOOKUP(AX481,[1]Hoja2!$B$2:$AO$762,19,FALSE)</f>
        <v>Light Production Digital Business</v>
      </c>
      <c r="AL481">
        <f t="shared" si="233"/>
        <v>0</v>
      </c>
      <c r="AM481">
        <f t="shared" si="234"/>
        <v>0</v>
      </c>
      <c r="AN481">
        <f t="shared" si="235"/>
        <v>0</v>
      </c>
      <c r="AO481">
        <f t="shared" si="236"/>
        <v>0</v>
      </c>
      <c r="AP481">
        <f t="shared" si="237"/>
        <v>1</v>
      </c>
      <c r="AQ481">
        <f t="shared" si="238"/>
        <v>0</v>
      </c>
      <c r="AR481">
        <f>+INDEX([1]Hoja2!$AM$2:$AM$841,MATCH(B481,[1]Hoja2!$C$2:$C$841,0))</f>
        <v>922.1712500000001</v>
      </c>
      <c r="AS481" t="str">
        <f t="shared" si="239"/>
        <v>0BG29489128</v>
      </c>
      <c r="AT481" s="2">
        <f>IFERROR(VLOOKUP(AS481,[1]Hoja2!$A$1:$AM$841,38,FALSE),"n/a")</f>
        <v>0</v>
      </c>
      <c r="AU481" s="8">
        <f t="shared" si="232"/>
        <v>3</v>
      </c>
      <c r="AV481">
        <f>VLOOKUP(B481,[1]Hoja2!$C$2:$AO$762,39,FALSE)</f>
        <v>3</v>
      </c>
      <c r="AW481">
        <f>IF(AU481=AV481,VLOOKUP(B481,[1]Hoja2!$C$2:$AO$762,37,FALSE),IF(AV481&lt;2,VLOOKUP(B481,[1]Hoja2!$C$2:$AO$762,37,FALSE)))</f>
        <v>922.1712500000001</v>
      </c>
      <c r="AX481" t="str">
        <f>B481 &amp; COUNTIF(B$2:B481, B481)</f>
        <v>0BG29489121</v>
      </c>
      <c r="AY481" s="10">
        <f>VLOOKUP(AX481,[1]Hoja2!$B$2:$AO$762,38,FALSE)</f>
        <v>922.1712500000001</v>
      </c>
      <c r="AZ481" s="9">
        <f t="shared" si="243"/>
        <v>0</v>
      </c>
      <c r="BA481">
        <f t="shared" ref="BA481:BA483" si="253">IF(Q481="NA",2,IF(OR(G481="INSTALACION NUEVA",G481="Mantenimiento preventivo"),3,IF(AND(AC481&lt;AH481,AL481&lt;&gt;1),4,IF(AY481&gt;AF481,1,0))))</f>
        <v>0</v>
      </c>
      <c r="BB481">
        <f t="shared" ref="BB481:BB483" si="254">AE481-AJ481</f>
        <v>-1.0425</v>
      </c>
      <c r="BC481">
        <f t="shared" ref="BC481:BC483" si="255">+_xlfn.IFS(Q481="NA",2,OR(G481="INSTALACION NUEVA",G481="Mantenimiento preventivo"),3,AND(AC481&lt;AH481,AL481&lt;&gt;1),4,AY481&gt;AF481,1,TRUE,0)</f>
        <v>0</v>
      </c>
    </row>
    <row r="482" spans="1:55" x14ac:dyDescent="0.25">
      <c r="A482">
        <v>69856</v>
      </c>
      <c r="B482" t="s">
        <v>334</v>
      </c>
      <c r="C482">
        <v>2019</v>
      </c>
      <c r="D482" t="s">
        <v>37</v>
      </c>
      <c r="E482" t="s">
        <v>38</v>
      </c>
      <c r="F482">
        <v>8</v>
      </c>
      <c r="G482" t="s">
        <v>40</v>
      </c>
      <c r="H482">
        <v>0.4</v>
      </c>
      <c r="I482" t="s">
        <v>45</v>
      </c>
      <c r="J482">
        <v>803</v>
      </c>
      <c r="K482">
        <v>1573</v>
      </c>
      <c r="L482">
        <v>0.2</v>
      </c>
      <c r="M482">
        <v>0.6</v>
      </c>
      <c r="N482">
        <v>0.8</v>
      </c>
      <c r="O482">
        <v>1.05</v>
      </c>
      <c r="P482">
        <v>1.1000000000000001</v>
      </c>
      <c r="Q482">
        <v>1.1499999999999999</v>
      </c>
      <c r="R482" t="s">
        <v>46</v>
      </c>
      <c r="S482">
        <v>4</v>
      </c>
      <c r="T482">
        <v>6</v>
      </c>
      <c r="U482" t="s">
        <v>47</v>
      </c>
      <c r="V482" t="s">
        <v>48</v>
      </c>
      <c r="W482" t="s">
        <v>50</v>
      </c>
      <c r="X482">
        <v>2019</v>
      </c>
      <c r="Y482" t="s">
        <v>37</v>
      </c>
      <c r="Z482" t="s">
        <v>38</v>
      </c>
      <c r="AA482">
        <v>9</v>
      </c>
      <c r="AB482">
        <v>0</v>
      </c>
      <c r="AC482">
        <v>11</v>
      </c>
      <c r="AD482">
        <v>0.8</v>
      </c>
      <c r="AE482">
        <v>0.1</v>
      </c>
      <c r="AF482">
        <v>1258.4000000000001</v>
      </c>
      <c r="AG482" s="2">
        <f>IFERROR(VLOOKUP(B482,[1]Hoja2!$C$1:$AM$841,37,FALSE),"n/a")</f>
        <v>0</v>
      </c>
      <c r="AH482" s="10">
        <f>VLOOKUP(AX482,[1]Hoja2!$B$2:$AO$762,17,FALSE)</f>
        <v>1</v>
      </c>
      <c r="AI482" s="10">
        <f>VLOOKUP(AX482,[1]Hoja2!$B$2:$AO$762,23,FALSE)</f>
        <v>0</v>
      </c>
      <c r="AJ482" s="10">
        <f>VLOOKUP(AX482,[1]Hoja2!$B$2:$AO$762,28,FALSE)</f>
        <v>0.88749999999999996</v>
      </c>
      <c r="AK482" s="10" t="str">
        <f>VLOOKUP(AX482,[1]Hoja2!$B$2:$AO$762,19,FALSE)</f>
        <v>Light Production Digital Business</v>
      </c>
      <c r="AL482">
        <f t="shared" si="233"/>
        <v>0</v>
      </c>
      <c r="AM482">
        <f t="shared" si="234"/>
        <v>0</v>
      </c>
      <c r="AN482">
        <f t="shared" si="235"/>
        <v>0</v>
      </c>
      <c r="AO482">
        <f t="shared" si="236"/>
        <v>0</v>
      </c>
      <c r="AP482">
        <f t="shared" si="237"/>
        <v>1</v>
      </c>
      <c r="AQ482">
        <f t="shared" si="238"/>
        <v>0</v>
      </c>
      <c r="AR482">
        <f>+INDEX([1]Hoja2!$AM$2:$AM$841,MATCH(B482,[1]Hoja2!$C$2:$C$841,0))</f>
        <v>0</v>
      </c>
      <c r="AS482" t="str">
        <f t="shared" si="239"/>
        <v>0BG29514728</v>
      </c>
      <c r="AT482" s="2">
        <f>IFERROR(VLOOKUP(AS482,[1]Hoja2!$A$1:$AM$841,38,FALSE),"n/a")</f>
        <v>0</v>
      </c>
      <c r="AU482" s="8">
        <f t="shared" si="232"/>
        <v>2</v>
      </c>
      <c r="AV482">
        <f>VLOOKUP(B482,[1]Hoja2!$C$2:$AO$762,39,FALSE)</f>
        <v>2</v>
      </c>
      <c r="AW482">
        <f>IF(AU482=AV482,VLOOKUP(B482,[1]Hoja2!$C$2:$AO$762,37,FALSE),IF(AV482&lt;2,VLOOKUP(B482,[1]Hoja2!$C$2:$AO$762,37,FALSE)))</f>
        <v>0</v>
      </c>
      <c r="AX482" t="str">
        <f>B482 &amp; COUNTIF(B$2:B482, B482)</f>
        <v>0BG29514721</v>
      </c>
      <c r="AY482" s="10">
        <f>VLOOKUP(AX482,[1]Hoja2!$B$2:$AO$762,38,FALSE)</f>
        <v>0</v>
      </c>
      <c r="AZ482" s="9">
        <f t="shared" si="243"/>
        <v>0</v>
      </c>
      <c r="BA482">
        <f t="shared" si="253"/>
        <v>0</v>
      </c>
      <c r="BB482">
        <f t="shared" si="254"/>
        <v>-0.78749999999999998</v>
      </c>
      <c r="BC482">
        <f t="shared" si="255"/>
        <v>0</v>
      </c>
    </row>
    <row r="483" spans="1:55" x14ac:dyDescent="0.25">
      <c r="A483">
        <v>69857</v>
      </c>
      <c r="B483" t="s">
        <v>337</v>
      </c>
      <c r="C483">
        <v>2019</v>
      </c>
      <c r="D483" t="s">
        <v>37</v>
      </c>
      <c r="E483" t="s">
        <v>38</v>
      </c>
      <c r="F483">
        <v>8</v>
      </c>
      <c r="G483" t="s">
        <v>40</v>
      </c>
      <c r="H483">
        <v>1.5</v>
      </c>
      <c r="I483" t="s">
        <v>34</v>
      </c>
      <c r="J483">
        <v>468</v>
      </c>
      <c r="K483">
        <v>715</v>
      </c>
      <c r="L483">
        <v>0</v>
      </c>
      <c r="M483">
        <v>0</v>
      </c>
      <c r="N483">
        <v>0</v>
      </c>
      <c r="O483">
        <v>0.6</v>
      </c>
      <c r="P483">
        <v>0.8</v>
      </c>
      <c r="Q483">
        <v>1.05</v>
      </c>
      <c r="R483" t="s">
        <v>46</v>
      </c>
      <c r="S483">
        <v>5</v>
      </c>
      <c r="T483">
        <v>9</v>
      </c>
      <c r="U483" t="s">
        <v>47</v>
      </c>
      <c r="V483" t="s">
        <v>34</v>
      </c>
      <c r="W483" t="s">
        <v>55</v>
      </c>
      <c r="X483">
        <v>2019</v>
      </c>
      <c r="Y483" t="s">
        <v>37</v>
      </c>
      <c r="Z483" t="s">
        <v>38</v>
      </c>
      <c r="AA483">
        <v>9</v>
      </c>
      <c r="AB483">
        <v>0</v>
      </c>
      <c r="AC483">
        <v>103</v>
      </c>
      <c r="AD483">
        <v>1.05</v>
      </c>
      <c r="AE483">
        <v>0.3</v>
      </c>
      <c r="AF483">
        <v>750.75</v>
      </c>
      <c r="AG483" s="2">
        <f>IFERROR(VLOOKUP(B483,[1]Hoja2!$C$1:$AM$841,37,FALSE),"n/a")</f>
        <v>750.75000000000011</v>
      </c>
      <c r="AH483" s="10">
        <f>VLOOKUP(AX483,[1]Hoja2!$B$2:$AO$762,17,FALSE)</f>
        <v>105</v>
      </c>
      <c r="AI483" s="10">
        <f>VLOOKUP(AX483,[1]Hoja2!$B$2:$AO$762,23,FALSE)</f>
        <v>1.05</v>
      </c>
      <c r="AJ483" s="10">
        <f>VLOOKUP(AX483,[1]Hoja2!$B$2:$AO$762,28,FALSE)</f>
        <v>0.32999999999999996</v>
      </c>
      <c r="AK483" s="10" t="str">
        <f>VLOOKUP(AX483,[1]Hoja2!$B$2:$AO$762,19,FALSE)</f>
        <v>A4 Mono MFPs</v>
      </c>
      <c r="AL483">
        <f t="shared" si="233"/>
        <v>1</v>
      </c>
      <c r="AM483">
        <f t="shared" si="234"/>
        <v>0</v>
      </c>
      <c r="AN483">
        <f t="shared" si="235"/>
        <v>1</v>
      </c>
      <c r="AO483">
        <f t="shared" si="236"/>
        <v>0</v>
      </c>
      <c r="AP483">
        <f t="shared" si="237"/>
        <v>1</v>
      </c>
      <c r="AQ483">
        <f t="shared" si="238"/>
        <v>0</v>
      </c>
      <c r="AR483">
        <f>+INDEX([1]Hoja2!$AM$2:$AM$841,MATCH(B483,[1]Hoja2!$C$2:$C$841,0))</f>
        <v>750.75000000000011</v>
      </c>
      <c r="AS483" t="str">
        <f t="shared" si="239"/>
        <v>0C4X0039458</v>
      </c>
      <c r="AT483" s="2">
        <f>IFERROR(VLOOKUP(AS483,[1]Hoja2!$A$1:$AM$841,38,FALSE),"n/a")</f>
        <v>0</v>
      </c>
      <c r="AU483" s="8">
        <f t="shared" si="232"/>
        <v>1</v>
      </c>
      <c r="AV483">
        <f>VLOOKUP(B483,[1]Hoja2!$C$2:$AO$762,39,FALSE)</f>
        <v>1</v>
      </c>
      <c r="AW483">
        <f>IF(AU483=AV483,VLOOKUP(B483,[1]Hoja2!$C$2:$AO$762,37,FALSE),IF(AV483&lt;2,VLOOKUP(B483,[1]Hoja2!$C$2:$AO$762,37,FALSE)))</f>
        <v>750.75000000000011</v>
      </c>
      <c r="AX483" t="str">
        <f>B483 &amp; COUNTIF(B$2:B483, B483)</f>
        <v>0C4X0039451</v>
      </c>
      <c r="AY483" s="10">
        <f>VLOOKUP(AX483,[1]Hoja2!$B$2:$AO$762,38,FALSE)</f>
        <v>750.75000000000011</v>
      </c>
      <c r="AZ483" s="9">
        <f t="shared" si="243"/>
        <v>0</v>
      </c>
      <c r="BA483">
        <f t="shared" si="253"/>
        <v>0</v>
      </c>
      <c r="BB483">
        <f t="shared" si="254"/>
        <v>-2.9999999999999971E-2</v>
      </c>
      <c r="BC483">
        <f t="shared" si="255"/>
        <v>0</v>
      </c>
    </row>
    <row r="484" spans="1:55" hidden="1" x14ac:dyDescent="0.25">
      <c r="A484">
        <v>69860</v>
      </c>
      <c r="B484" t="s">
        <v>355</v>
      </c>
      <c r="C484">
        <v>2019</v>
      </c>
      <c r="D484" t="s">
        <v>37</v>
      </c>
      <c r="E484" t="s">
        <v>38</v>
      </c>
      <c r="F484">
        <v>8</v>
      </c>
      <c r="G484" t="s">
        <v>44</v>
      </c>
      <c r="H484">
        <v>0</v>
      </c>
      <c r="I484" t="s">
        <v>64</v>
      </c>
      <c r="J484">
        <v>655</v>
      </c>
      <c r="K484">
        <v>1365</v>
      </c>
      <c r="L484">
        <v>0</v>
      </c>
      <c r="M484">
        <v>0</v>
      </c>
      <c r="N484">
        <v>0.6</v>
      </c>
      <c r="O484">
        <v>0.8</v>
      </c>
      <c r="P484">
        <v>1.05</v>
      </c>
      <c r="Q484">
        <v>1.1000000000000001</v>
      </c>
      <c r="R484" t="s">
        <v>46</v>
      </c>
      <c r="S484">
        <v>5</v>
      </c>
      <c r="T484">
        <v>9</v>
      </c>
      <c r="U484" t="s">
        <v>85</v>
      </c>
      <c r="V484" t="s">
        <v>64</v>
      </c>
      <c r="W484" t="s">
        <v>61</v>
      </c>
      <c r="X484">
        <v>2019</v>
      </c>
      <c r="Y484" t="s">
        <v>37</v>
      </c>
      <c r="Z484" t="s">
        <v>38</v>
      </c>
      <c r="AA484">
        <v>9</v>
      </c>
      <c r="AB484">
        <v>0</v>
      </c>
      <c r="AC484">
        <v>18</v>
      </c>
      <c r="AD484">
        <v>0</v>
      </c>
      <c r="AE484">
        <v>0</v>
      </c>
      <c r="AF484">
        <v>1365</v>
      </c>
      <c r="AG484" s="2" t="str">
        <f>IFERROR(VLOOKUP(B484,[1]Hoja2!$C$1:$AM$841,37,FALSE),"n/a")</f>
        <v>n/a</v>
      </c>
      <c r="AH484" s="10" t="e">
        <f>VLOOKUP(AX484,[1]Hoja2!$B$2:$AO$762,17,FALSE)</f>
        <v>#N/A</v>
      </c>
      <c r="AI484" s="10" t="e">
        <f>VLOOKUP(AX484,[1]Hoja2!$B$2:$AO$762,23,FALSE)</f>
        <v>#N/A</v>
      </c>
      <c r="AJ484" s="10" t="e">
        <f>VLOOKUP(AX484,[1]Hoja2!$B$2:$AO$762,28,FALSE)</f>
        <v>#N/A</v>
      </c>
      <c r="AK484" s="10" t="e">
        <f>VLOOKUP(AX484,[1]Hoja2!$B$2:$AO$762,19,FALSE)</f>
        <v>#N/A</v>
      </c>
      <c r="AL484" t="e">
        <f t="shared" si="233"/>
        <v>#N/A</v>
      </c>
      <c r="AM484" t="e">
        <f t="shared" si="234"/>
        <v>#N/A</v>
      </c>
      <c r="AN484" t="e">
        <f t="shared" si="235"/>
        <v>#N/A</v>
      </c>
      <c r="AO484" t="e">
        <f t="shared" si="236"/>
        <v>#N/A</v>
      </c>
      <c r="AP484" t="e">
        <f t="shared" si="237"/>
        <v>#N/A</v>
      </c>
      <c r="AQ484" t="str">
        <f t="shared" si="238"/>
        <v>n/a</v>
      </c>
      <c r="AR484" t="e">
        <f>+INDEX([1]DETALLE!$AK$2:$AK$841,MATCH(B484,[1]DETALLE!$A$2:$A$841,0))</f>
        <v>#N/A</v>
      </c>
      <c r="AS484" t="str">
        <f>CONCATENATE(B484)</f>
        <v>0MX4466349</v>
      </c>
      <c r="AT484" s="2" t="str">
        <f>IF(IFERROR(VLOOKUP(AS484,[1]Hoja2!$C$1:$AM$841,37,FALSE),"n/a")&lt;&gt;"n/a","a","n/a")</f>
        <v>n/a</v>
      </c>
      <c r="AU484" s="8">
        <f t="shared" si="232"/>
        <v>1</v>
      </c>
      <c r="AV484" t="e">
        <f>VLOOKUP(B484,[1]Hoja2!$C$2:$AO$762,39,FALSE)</f>
        <v>#N/A</v>
      </c>
      <c r="AW484" t="e">
        <f>IF(AU484=AV484,VLOOKUP(B484,[1]Hoja2!$C$2:$AO$762,37,FALSE),IF(AV484&lt;2,VLOOKUP(B484,[1]Hoja2!$C$2:$AO$762,37,FALSE)))</f>
        <v>#N/A</v>
      </c>
      <c r="AX484" t="str">
        <f>B484 &amp; COUNTIF(B$2:B484, B484)</f>
        <v>0MX44663491</v>
      </c>
      <c r="AY484" t="e">
        <f>VLOOKUP(AX484,[1]Hoja2!$B$2:$AO$762,38,FALSE)</f>
        <v>#N/A</v>
      </c>
      <c r="AZ484" s="9" t="e">
        <f t="shared" si="243"/>
        <v>#N/A</v>
      </c>
    </row>
    <row r="485" spans="1:55" hidden="1" x14ac:dyDescent="0.25">
      <c r="A485">
        <v>69861</v>
      </c>
      <c r="B485" t="s">
        <v>815</v>
      </c>
      <c r="C485">
        <v>2019</v>
      </c>
      <c r="D485" t="s">
        <v>37</v>
      </c>
      <c r="E485" t="s">
        <v>38</v>
      </c>
      <c r="F485">
        <v>8</v>
      </c>
      <c r="G485" t="s">
        <v>44</v>
      </c>
      <c r="H485">
        <v>0</v>
      </c>
      <c r="I485" t="s">
        <v>34</v>
      </c>
      <c r="J485">
        <v>468</v>
      </c>
      <c r="K485">
        <v>715</v>
      </c>
      <c r="L485">
        <v>0</v>
      </c>
      <c r="M485">
        <v>0</v>
      </c>
      <c r="N485">
        <v>0</v>
      </c>
      <c r="O485">
        <v>0.6</v>
      </c>
      <c r="P485">
        <v>0.8</v>
      </c>
      <c r="Q485">
        <v>1.05</v>
      </c>
      <c r="R485" t="s">
        <v>46</v>
      </c>
      <c r="S485">
        <v>5</v>
      </c>
      <c r="T485">
        <v>9</v>
      </c>
      <c r="U485" t="s">
        <v>47</v>
      </c>
      <c r="V485" t="s">
        <v>34</v>
      </c>
      <c r="W485" t="s">
        <v>50</v>
      </c>
      <c r="X485">
        <v>2019</v>
      </c>
      <c r="Y485" t="s">
        <v>37</v>
      </c>
      <c r="Z485" t="s">
        <v>38</v>
      </c>
      <c r="AA485">
        <v>8</v>
      </c>
      <c r="AB485">
        <v>1</v>
      </c>
      <c r="AC485">
        <v>13</v>
      </c>
      <c r="AD485">
        <v>0</v>
      </c>
      <c r="AE485">
        <v>0</v>
      </c>
      <c r="AF485">
        <v>0</v>
      </c>
      <c r="AG485" s="2" t="str">
        <f>IFERROR(VLOOKUP(B485,[1]Hoja2!$C$1:$AM$841,37,FALSE),"n/a")</f>
        <v>n/a</v>
      </c>
      <c r="AH485" s="10" t="e">
        <f>VLOOKUP(AX485,[1]Hoja2!$B$2:$AO$762,17,FALSE)</f>
        <v>#N/A</v>
      </c>
      <c r="AI485" s="10" t="e">
        <f>VLOOKUP(AX485,[1]Hoja2!$B$2:$AO$762,23,FALSE)</f>
        <v>#N/A</v>
      </c>
      <c r="AJ485" s="10" t="e">
        <f>VLOOKUP(AX485,[1]Hoja2!$B$2:$AO$762,28,FALSE)</f>
        <v>#N/A</v>
      </c>
      <c r="AK485" s="10" t="e">
        <f>VLOOKUP(AX485,[1]Hoja2!$B$2:$AO$762,19,FALSE)</f>
        <v>#N/A</v>
      </c>
      <c r="AL485" t="e">
        <f t="shared" si="233"/>
        <v>#N/A</v>
      </c>
      <c r="AM485" t="e">
        <f t="shared" si="234"/>
        <v>#N/A</v>
      </c>
      <c r="AN485" t="e">
        <f t="shared" si="235"/>
        <v>#N/A</v>
      </c>
      <c r="AO485" t="e">
        <f t="shared" si="236"/>
        <v>#N/A</v>
      </c>
      <c r="AP485" t="e">
        <f t="shared" si="237"/>
        <v>#N/A</v>
      </c>
      <c r="AQ485" t="str">
        <f t="shared" si="238"/>
        <v>n/a</v>
      </c>
      <c r="AR485" t="e">
        <f>+INDEX([1]DETALLE!$AK$2:$AK$841,MATCH(B485,[1]DETALLE!$A$2:$A$841,0))</f>
        <v>#N/A</v>
      </c>
      <c r="AS485" t="str">
        <f>CONCATENATE(B485)</f>
        <v>09HB331829</v>
      </c>
      <c r="AT485" s="2" t="str">
        <f>IF(IFERROR(VLOOKUP(AS485,[1]Hoja2!$C$1:$AM$841,37,FALSE),"n/a")&lt;&gt;"n/a","a","n/a")</f>
        <v>n/a</v>
      </c>
      <c r="AU485" s="8">
        <f t="shared" si="232"/>
        <v>1</v>
      </c>
      <c r="AV485" t="e">
        <f>VLOOKUP(B485,[1]Hoja2!$C$2:$AO$762,39,FALSE)</f>
        <v>#N/A</v>
      </c>
      <c r="AW485" t="e">
        <f>IF(AU485=AV485,VLOOKUP(B485,[1]Hoja2!$C$2:$AO$762,37,FALSE),IF(AV485&lt;2,VLOOKUP(B485,[1]Hoja2!$C$2:$AO$762,37,FALSE)))</f>
        <v>#N/A</v>
      </c>
      <c r="AX485" t="str">
        <f>B485 &amp; COUNTIF(B$2:B485, B485)</f>
        <v>09HB3318291</v>
      </c>
      <c r="AY485" t="e">
        <f>VLOOKUP(AX485,[1]Hoja2!$B$2:$AO$762,38,FALSE)</f>
        <v>#N/A</v>
      </c>
      <c r="AZ485" s="9" t="e">
        <f t="shared" si="243"/>
        <v>#N/A</v>
      </c>
    </row>
    <row r="486" spans="1:55" hidden="1" x14ac:dyDescent="0.25">
      <c r="A486">
        <v>69862</v>
      </c>
      <c r="B486" t="s">
        <v>816</v>
      </c>
      <c r="C486">
        <v>2019</v>
      </c>
      <c r="D486" t="s">
        <v>37</v>
      </c>
      <c r="E486" t="s">
        <v>38</v>
      </c>
      <c r="F486">
        <v>8</v>
      </c>
      <c r="G486" t="s">
        <v>44</v>
      </c>
      <c r="H486">
        <v>0</v>
      </c>
      <c r="I486" t="s">
        <v>34</v>
      </c>
      <c r="J486">
        <v>468</v>
      </c>
      <c r="K486">
        <v>715</v>
      </c>
      <c r="L486">
        <v>0</v>
      </c>
      <c r="M486">
        <v>0</v>
      </c>
      <c r="N486">
        <v>0</v>
      </c>
      <c r="O486">
        <v>0.6</v>
      </c>
      <c r="P486">
        <v>0.8</v>
      </c>
      <c r="Q486">
        <v>1.05</v>
      </c>
      <c r="R486" t="s">
        <v>46</v>
      </c>
      <c r="S486">
        <v>5</v>
      </c>
      <c r="T486">
        <v>9</v>
      </c>
      <c r="U486" t="s">
        <v>47</v>
      </c>
      <c r="V486" t="s">
        <v>34</v>
      </c>
      <c r="W486" t="s">
        <v>50</v>
      </c>
      <c r="X486">
        <v>2019</v>
      </c>
      <c r="Y486" t="s">
        <v>37</v>
      </c>
      <c r="Z486" t="s">
        <v>38</v>
      </c>
      <c r="AA486">
        <v>8</v>
      </c>
      <c r="AB486">
        <v>1</v>
      </c>
      <c r="AC486">
        <v>33</v>
      </c>
      <c r="AD486">
        <v>0</v>
      </c>
      <c r="AE486">
        <v>0</v>
      </c>
      <c r="AF486">
        <v>0</v>
      </c>
      <c r="AG486" s="2" t="str">
        <f>IFERROR(VLOOKUP(B486,[1]Hoja2!$C$1:$AM$841,37,FALSE),"n/a")</f>
        <v>n/a</v>
      </c>
      <c r="AH486" s="10" t="e">
        <f>VLOOKUP(AX486,[1]Hoja2!$B$2:$AO$762,17,FALSE)</f>
        <v>#N/A</v>
      </c>
      <c r="AI486" s="10" t="e">
        <f>VLOOKUP(AX486,[1]Hoja2!$B$2:$AO$762,23,FALSE)</f>
        <v>#N/A</v>
      </c>
      <c r="AJ486" s="10" t="e">
        <f>VLOOKUP(AX486,[1]Hoja2!$B$2:$AO$762,28,FALSE)</f>
        <v>#N/A</v>
      </c>
      <c r="AK486" s="10" t="e">
        <f>VLOOKUP(AX486,[1]Hoja2!$B$2:$AO$762,19,FALSE)</f>
        <v>#N/A</v>
      </c>
      <c r="AL486" t="e">
        <f t="shared" si="233"/>
        <v>#N/A</v>
      </c>
      <c r="AM486" t="e">
        <f t="shared" si="234"/>
        <v>#N/A</v>
      </c>
      <c r="AN486" t="e">
        <f t="shared" si="235"/>
        <v>#N/A</v>
      </c>
      <c r="AO486" t="e">
        <f t="shared" si="236"/>
        <v>#N/A</v>
      </c>
      <c r="AP486" t="e">
        <f t="shared" si="237"/>
        <v>#N/A</v>
      </c>
      <c r="AQ486" t="str">
        <f t="shared" si="238"/>
        <v>n/a</v>
      </c>
      <c r="AR486">
        <f>+INDEX([1]DETALLE!$AK$2:$AK$841,MATCH(B486,[1]DETALLE!$A$2:$A$841,0))</f>
        <v>819</v>
      </c>
      <c r="AS486" t="str">
        <f>CONCATENATE(B486)</f>
        <v>09HB331956</v>
      </c>
      <c r="AT486" s="2" t="str">
        <f>IF(IFERROR(VLOOKUP(AS486,[1]Hoja2!$C$1:$AM$841,37,FALSE),"n/a")&lt;&gt;"n/a","a","n/a")</f>
        <v>n/a</v>
      </c>
      <c r="AU486" s="8">
        <f t="shared" si="232"/>
        <v>5</v>
      </c>
      <c r="AV486" t="e">
        <f>VLOOKUP(B486,[1]Hoja2!$C$2:$AO$762,39,FALSE)</f>
        <v>#N/A</v>
      </c>
      <c r="AW486" t="e">
        <f>IF(AU486=AV486,VLOOKUP(B486,[1]Hoja2!$C$2:$AO$762,37,FALSE),IF(AV486&lt;2,VLOOKUP(B486,[1]Hoja2!$C$2:$AO$762,37,FALSE)))</f>
        <v>#N/A</v>
      </c>
      <c r="AX486" t="str">
        <f>B486 &amp; COUNTIF(B$2:B486, B486)</f>
        <v>09HB3319561</v>
      </c>
      <c r="AY486" t="e">
        <f>VLOOKUP(AX486,[1]Hoja2!$B$2:$AO$762,38,FALSE)</f>
        <v>#N/A</v>
      </c>
      <c r="AZ486" s="9" t="e">
        <f t="shared" si="243"/>
        <v>#N/A</v>
      </c>
    </row>
    <row r="487" spans="1:55" hidden="1" x14ac:dyDescent="0.25">
      <c r="A487">
        <v>69863</v>
      </c>
      <c r="B487" t="s">
        <v>223</v>
      </c>
      <c r="C487">
        <v>2019</v>
      </c>
      <c r="D487" t="s">
        <v>37</v>
      </c>
      <c r="E487" t="s">
        <v>38</v>
      </c>
      <c r="F487">
        <v>8</v>
      </c>
      <c r="G487" t="s">
        <v>44</v>
      </c>
      <c r="H487">
        <v>0</v>
      </c>
      <c r="I487" t="s">
        <v>64</v>
      </c>
      <c r="J487">
        <v>655</v>
      </c>
      <c r="K487">
        <v>1365</v>
      </c>
      <c r="L487">
        <v>0</v>
      </c>
      <c r="M487">
        <v>0</v>
      </c>
      <c r="N487">
        <v>0.6</v>
      </c>
      <c r="O487">
        <v>0.8</v>
      </c>
      <c r="P487">
        <v>1.05</v>
      </c>
      <c r="Q487">
        <v>1.1000000000000001</v>
      </c>
      <c r="R487" t="s">
        <v>46</v>
      </c>
      <c r="S487">
        <v>5</v>
      </c>
      <c r="T487">
        <v>9</v>
      </c>
      <c r="U487" t="s">
        <v>47</v>
      </c>
      <c r="V487" t="s">
        <v>64</v>
      </c>
      <c r="W487" t="s">
        <v>59</v>
      </c>
      <c r="X487">
        <v>2019</v>
      </c>
      <c r="Y487" t="s">
        <v>37</v>
      </c>
      <c r="Z487" t="s">
        <v>38</v>
      </c>
      <c r="AA487">
        <v>9</v>
      </c>
      <c r="AB487">
        <v>0</v>
      </c>
      <c r="AC487">
        <v>4</v>
      </c>
      <c r="AD487">
        <v>0</v>
      </c>
      <c r="AE487">
        <v>0</v>
      </c>
      <c r="AF487">
        <v>1365</v>
      </c>
      <c r="AG487" s="2">
        <f>IFERROR(VLOOKUP(B487,[1]Hoja2!$C$1:$AM$841,37,FALSE),"n/a")</f>
        <v>1501.5000000000002</v>
      </c>
      <c r="AH487" s="10" t="e">
        <f>VLOOKUP(AX487,[1]Hoja2!$B$2:$AO$762,17,FALSE)</f>
        <v>#N/A</v>
      </c>
      <c r="AI487" s="10" t="e">
        <f>VLOOKUP(AX487,[1]Hoja2!$B$2:$AO$762,23,FALSE)</f>
        <v>#N/A</v>
      </c>
      <c r="AJ487" s="10" t="e">
        <f>VLOOKUP(AX487,[1]Hoja2!$B$2:$AO$762,28,FALSE)</f>
        <v>#N/A</v>
      </c>
      <c r="AK487" s="10" t="e">
        <f>VLOOKUP(AX487,[1]Hoja2!$B$2:$AO$762,19,FALSE)</f>
        <v>#N/A</v>
      </c>
      <c r="AL487" t="e">
        <f t="shared" si="233"/>
        <v>#N/A</v>
      </c>
      <c r="AM487" t="e">
        <f t="shared" si="234"/>
        <v>#N/A</v>
      </c>
      <c r="AN487" t="e">
        <f t="shared" si="235"/>
        <v>#N/A</v>
      </c>
      <c r="AO487" t="e">
        <f t="shared" si="236"/>
        <v>#N/A</v>
      </c>
      <c r="AP487" t="e">
        <f t="shared" si="237"/>
        <v>#N/A</v>
      </c>
      <c r="AQ487">
        <f t="shared" si="238"/>
        <v>1</v>
      </c>
      <c r="AR487">
        <f>+INDEX([1]Hoja2!$AM$2:$AM$841,MATCH(B487,[1]Hoja2!$C$2:$C$841,0))</f>
        <v>1501.5000000000002</v>
      </c>
      <c r="AS487" t="str">
        <f>CONCATENATE(B487)</f>
        <v>0MX4465117</v>
      </c>
      <c r="AT487" s="2">
        <f>IF(COUNTIF(AS487:AS1707,AS487)&lt;2,IFERROR(VLOOKUP(AS487,[1]Hoja2!$C$1:$AM$841,37,FALSE),"n/a"),"b")</f>
        <v>1501.5000000000002</v>
      </c>
      <c r="AU487" s="8">
        <f t="shared" si="232"/>
        <v>2</v>
      </c>
      <c r="AV487">
        <f>VLOOKUP(B487,[1]Hoja2!$C$2:$AO$762,39,FALSE)</f>
        <v>1</v>
      </c>
      <c r="AW487">
        <f>IF(AU487=AV487,VLOOKUP(B487,[1]Hoja2!$C$2:$AO$762,37,FALSE),IF(AV487&lt;2,VLOOKUP(B487,[1]Hoja2!$C$2:$AO$762,37,FALSE)))</f>
        <v>1501.5000000000002</v>
      </c>
      <c r="AX487" t="str">
        <f>B487 &amp; COUNTIF(B$2:B487, B487)</f>
        <v>0MX44651172</v>
      </c>
      <c r="AY487" t="e">
        <f>VLOOKUP(AX487,[1]Hoja2!$B$2:$AO$762,38,FALSE)</f>
        <v>#N/A</v>
      </c>
      <c r="AZ487" s="9">
        <f t="shared" si="243"/>
        <v>0</v>
      </c>
    </row>
    <row r="488" spans="1:55" x14ac:dyDescent="0.25">
      <c r="A488">
        <v>69873</v>
      </c>
      <c r="B488" t="s">
        <v>379</v>
      </c>
      <c r="C488">
        <v>2019</v>
      </c>
      <c r="D488" t="s">
        <v>37</v>
      </c>
      <c r="E488" t="s">
        <v>38</v>
      </c>
      <c r="F488">
        <v>9</v>
      </c>
      <c r="G488" t="s">
        <v>40</v>
      </c>
      <c r="H488">
        <v>1</v>
      </c>
      <c r="I488" t="s">
        <v>58</v>
      </c>
      <c r="J488">
        <v>655</v>
      </c>
      <c r="K488">
        <v>1365</v>
      </c>
      <c r="L488">
        <v>0</v>
      </c>
      <c r="M488">
        <v>0</v>
      </c>
      <c r="N488">
        <v>0.6</v>
      </c>
      <c r="O488">
        <v>0.8</v>
      </c>
      <c r="P488">
        <v>1.05</v>
      </c>
      <c r="Q488">
        <v>1.1000000000000001</v>
      </c>
      <c r="R488" t="s">
        <v>46</v>
      </c>
      <c r="S488">
        <v>5</v>
      </c>
      <c r="T488">
        <v>9</v>
      </c>
      <c r="U488" t="s">
        <v>47</v>
      </c>
      <c r="V488" t="s">
        <v>58</v>
      </c>
      <c r="W488" t="s">
        <v>67</v>
      </c>
      <c r="X488">
        <v>2019</v>
      </c>
      <c r="Y488" t="s">
        <v>37</v>
      </c>
      <c r="Z488" t="s">
        <v>38</v>
      </c>
      <c r="AA488">
        <v>9</v>
      </c>
      <c r="AB488">
        <v>0</v>
      </c>
      <c r="AC488">
        <v>176</v>
      </c>
      <c r="AD488">
        <v>1.1000000000000001</v>
      </c>
      <c r="AE488">
        <v>0.2</v>
      </c>
      <c r="AF488">
        <v>1501.5</v>
      </c>
      <c r="AG488" s="2">
        <f>IFERROR(VLOOKUP(B488,[1]Hoja2!$C$1:$AM$841,37,FALSE),"n/a")</f>
        <v>1501.5000000000002</v>
      </c>
      <c r="AH488" s="10">
        <f>VLOOKUP(AX488,[1]Hoja2!$B$2:$AO$762,17,FALSE)</f>
        <v>175</v>
      </c>
      <c r="AI488" s="10">
        <f>VLOOKUP(AX488,[1]Hoja2!$B$2:$AO$762,23,FALSE)</f>
        <v>1.1000000000000001</v>
      </c>
      <c r="AJ488" s="10">
        <f>VLOOKUP(AX488,[1]Hoja2!$B$2:$AO$762,28,FALSE)</f>
        <v>0.2</v>
      </c>
      <c r="AK488" s="10" t="str">
        <f>VLOOKUP(AX488,[1]Hoja2!$B$2:$AO$762,19,FALSE)</f>
        <v>Departmental Digital</v>
      </c>
      <c r="AL488">
        <f t="shared" si="233"/>
        <v>1</v>
      </c>
      <c r="AM488">
        <f t="shared" si="234"/>
        <v>0</v>
      </c>
      <c r="AN488">
        <f t="shared" si="235"/>
        <v>1</v>
      </c>
      <c r="AO488">
        <f t="shared" si="236"/>
        <v>1</v>
      </c>
      <c r="AP488">
        <f t="shared" si="237"/>
        <v>1</v>
      </c>
      <c r="AQ488">
        <f t="shared" si="238"/>
        <v>0</v>
      </c>
      <c r="AR488">
        <f>+INDEX([1]Hoja2!$AM$2:$AM$841,MATCH(B488,[1]Hoja2!$C$2:$C$841,0))</f>
        <v>1501.5000000000002</v>
      </c>
      <c r="AS488" t="str">
        <f t="shared" ref="AS488:AS494" si="256">CONCATENATE(B488,F488-1)</f>
        <v>0EX92999998</v>
      </c>
      <c r="AT488" s="2">
        <f>IFERROR(VLOOKUP(AS488,[1]Hoja2!$A$1:$AM$841,38,FALSE),"n/a")</f>
        <v>0</v>
      </c>
      <c r="AU488" s="8">
        <f t="shared" si="232"/>
        <v>1</v>
      </c>
      <c r="AV488">
        <f>VLOOKUP(B488,[1]Hoja2!$C$2:$AO$762,39,FALSE)</f>
        <v>1</v>
      </c>
      <c r="AW488">
        <f>IF(AU488=AV488,VLOOKUP(B488,[1]Hoja2!$C$2:$AO$762,37,FALSE),IF(AV488&lt;2,VLOOKUP(B488,[1]Hoja2!$C$2:$AO$762,37,FALSE)))</f>
        <v>1501.5000000000002</v>
      </c>
      <c r="AX488" t="str">
        <f>B488 &amp; COUNTIF(B$2:B488, B488)</f>
        <v>0EX92999991</v>
      </c>
      <c r="AY488" s="10">
        <f>VLOOKUP(AX488,[1]Hoja2!$B$2:$AO$762,38,FALSE)</f>
        <v>1501.5000000000002</v>
      </c>
      <c r="AZ488" s="9">
        <f t="shared" si="243"/>
        <v>0</v>
      </c>
      <c r="BA488">
        <f t="shared" ref="BA488:BA496" si="257">IF(Q488="NA",2,IF(OR(G488="INSTALACION NUEVA",G488="Mantenimiento preventivo"),3,IF(AND(AC488&lt;AH488,AL488&lt;&gt;1),4,IF(AY488&gt;AF488,1,0))))</f>
        <v>0</v>
      </c>
      <c r="BB488">
        <f t="shared" ref="BB488:BB496" si="258">AE488-AJ488</f>
        <v>0</v>
      </c>
      <c r="BC488">
        <f t="shared" ref="BC488:BC496" si="259">+_xlfn.IFS(Q488="NA",2,OR(G488="INSTALACION NUEVA",G488="Mantenimiento preventivo"),3,AND(AC488&lt;AH488,AL488&lt;&gt;1),4,AY488&gt;AF488,1,TRUE,0)</f>
        <v>0</v>
      </c>
    </row>
    <row r="489" spans="1:55" x14ac:dyDescent="0.25">
      <c r="A489">
        <v>69874</v>
      </c>
      <c r="B489" t="s">
        <v>376</v>
      </c>
      <c r="C489">
        <v>2019</v>
      </c>
      <c r="D489" t="s">
        <v>37</v>
      </c>
      <c r="E489" t="s">
        <v>38</v>
      </c>
      <c r="F489">
        <v>9</v>
      </c>
      <c r="G489" t="s">
        <v>40</v>
      </c>
      <c r="H489">
        <v>3.983333</v>
      </c>
      <c r="I489" t="s">
        <v>54</v>
      </c>
      <c r="J489">
        <v>803</v>
      </c>
      <c r="K489">
        <v>1573</v>
      </c>
      <c r="L489">
        <v>0.2</v>
      </c>
      <c r="M489">
        <v>0.6</v>
      </c>
      <c r="N489">
        <v>0.8</v>
      </c>
      <c r="O489">
        <v>1.05</v>
      </c>
      <c r="P489">
        <v>1.1000000000000001</v>
      </c>
      <c r="Q489">
        <v>1.1499999999999999</v>
      </c>
      <c r="R489" t="s">
        <v>46</v>
      </c>
      <c r="S489">
        <v>4</v>
      </c>
      <c r="T489">
        <v>6</v>
      </c>
      <c r="U489" t="s">
        <v>47</v>
      </c>
      <c r="V489" t="s">
        <v>54</v>
      </c>
      <c r="W489" t="s">
        <v>83</v>
      </c>
      <c r="X489">
        <v>2019</v>
      </c>
      <c r="Y489" t="s">
        <v>37</v>
      </c>
      <c r="Z489" t="s">
        <v>38</v>
      </c>
      <c r="AA489">
        <v>9</v>
      </c>
      <c r="AB489">
        <v>0</v>
      </c>
      <c r="AC489">
        <v>14</v>
      </c>
      <c r="AD489">
        <v>0.8</v>
      </c>
      <c r="AE489">
        <v>0.99583325</v>
      </c>
      <c r="AF489">
        <v>1258.4000000000001</v>
      </c>
      <c r="AG489" s="2">
        <f>IFERROR(VLOOKUP(B489,[1]Hoja2!$C$1:$AM$841,37,FALSE),"n/a")</f>
        <v>1258.4000000000003</v>
      </c>
      <c r="AH489" s="10">
        <f>VLOOKUP(AX489,[1]Hoja2!$B$2:$AO$762,17,FALSE)</f>
        <v>14</v>
      </c>
      <c r="AI489" s="10">
        <f>VLOOKUP(AX489,[1]Hoja2!$B$2:$AO$762,23,FALSE)</f>
        <v>0.8</v>
      </c>
      <c r="AJ489" s="10">
        <f>VLOOKUP(AX489,[1]Hoja2!$B$2:$AO$762,28,FALSE)</f>
        <v>1</v>
      </c>
      <c r="AK489" s="10" t="str">
        <f>VLOOKUP(AX489,[1]Hoja2!$B$2:$AO$762,19,FALSE)</f>
        <v>Entry Production Color Low/Mid</v>
      </c>
      <c r="AL489">
        <f t="shared" si="233"/>
        <v>1</v>
      </c>
      <c r="AM489">
        <f t="shared" si="234"/>
        <v>1</v>
      </c>
      <c r="AN489">
        <f t="shared" si="235"/>
        <v>1</v>
      </c>
      <c r="AO489">
        <f t="shared" si="236"/>
        <v>0</v>
      </c>
      <c r="AP489">
        <f t="shared" si="237"/>
        <v>1</v>
      </c>
      <c r="AQ489">
        <f t="shared" si="238"/>
        <v>0</v>
      </c>
      <c r="AR489">
        <f>+INDEX([1]Hoja2!$AM$2:$AM$841,MATCH(B489,[1]Hoja2!$C$2:$C$841,0))</f>
        <v>1258.4000000000003</v>
      </c>
      <c r="AS489" t="str">
        <f t="shared" si="256"/>
        <v>0E2B6541278</v>
      </c>
      <c r="AT489" s="2">
        <f>IFERROR(VLOOKUP(AS489,[1]Hoja2!$A$1:$AM$841,38,FALSE),"n/a")</f>
        <v>0</v>
      </c>
      <c r="AU489" s="8">
        <f t="shared" si="232"/>
        <v>1</v>
      </c>
      <c r="AV489">
        <f>VLOOKUP(B489,[1]Hoja2!$C$2:$AO$762,39,FALSE)</f>
        <v>1</v>
      </c>
      <c r="AW489">
        <f>IF(AU489=AV489,VLOOKUP(B489,[1]Hoja2!$C$2:$AO$762,37,FALSE),IF(AV489&lt;2,VLOOKUP(B489,[1]Hoja2!$C$2:$AO$762,37,FALSE)))</f>
        <v>1258.4000000000003</v>
      </c>
      <c r="AX489" t="str">
        <f>B489 &amp; COUNTIF(B$2:B489, B489)</f>
        <v>0E2B6541271</v>
      </c>
      <c r="AY489" s="10">
        <f>VLOOKUP(AX489,[1]Hoja2!$B$2:$AO$762,38,FALSE)</f>
        <v>1258.4000000000003</v>
      </c>
      <c r="AZ489" s="9">
        <f t="shared" si="243"/>
        <v>0</v>
      </c>
      <c r="BA489">
        <f t="shared" si="257"/>
        <v>0</v>
      </c>
      <c r="BB489">
        <f t="shared" si="258"/>
        <v>-4.1667499999999968E-3</v>
      </c>
      <c r="BC489">
        <f t="shared" si="259"/>
        <v>0</v>
      </c>
    </row>
    <row r="490" spans="1:55" x14ac:dyDescent="0.25">
      <c r="A490">
        <v>69875</v>
      </c>
      <c r="B490" t="s">
        <v>371</v>
      </c>
      <c r="C490">
        <v>2019</v>
      </c>
      <c r="D490" t="s">
        <v>37</v>
      </c>
      <c r="E490" t="s">
        <v>38</v>
      </c>
      <c r="F490">
        <v>9</v>
      </c>
      <c r="G490" t="s">
        <v>40</v>
      </c>
      <c r="H490">
        <v>2</v>
      </c>
      <c r="I490" t="s">
        <v>45</v>
      </c>
      <c r="J490">
        <v>803</v>
      </c>
      <c r="K490">
        <v>1573</v>
      </c>
      <c r="L490">
        <v>0.2</v>
      </c>
      <c r="M490">
        <v>0.6</v>
      </c>
      <c r="N490">
        <v>0.8</v>
      </c>
      <c r="O490">
        <v>1.05</v>
      </c>
      <c r="P490">
        <v>1.1000000000000001</v>
      </c>
      <c r="Q490">
        <v>1.1499999999999999</v>
      </c>
      <c r="R490" t="s">
        <v>46</v>
      </c>
      <c r="S490">
        <v>4</v>
      </c>
      <c r="T490">
        <v>6</v>
      </c>
      <c r="U490" t="s">
        <v>47</v>
      </c>
      <c r="V490" t="s">
        <v>48</v>
      </c>
      <c r="W490" t="s">
        <v>83</v>
      </c>
      <c r="X490">
        <v>2019</v>
      </c>
      <c r="Y490" t="s">
        <v>37</v>
      </c>
      <c r="Z490" t="s">
        <v>38</v>
      </c>
      <c r="AA490">
        <v>15</v>
      </c>
      <c r="AB490">
        <v>0</v>
      </c>
      <c r="AC490">
        <v>127</v>
      </c>
      <c r="AD490">
        <v>1.1499999999999999</v>
      </c>
      <c r="AE490">
        <v>0.5</v>
      </c>
      <c r="AF490">
        <v>1808.95</v>
      </c>
      <c r="AG490" s="2">
        <f>IFERROR(VLOOKUP(B490,[1]Hoja2!$C$1:$AM$841,37,FALSE),"n/a")</f>
        <v>1808.95</v>
      </c>
      <c r="AH490" s="10">
        <f>VLOOKUP(AX490,[1]Hoja2!$B$2:$AO$762,17,FALSE)</f>
        <v>129</v>
      </c>
      <c r="AI490" s="10">
        <f>VLOOKUP(AX490,[1]Hoja2!$B$2:$AO$762,23,FALSE)</f>
        <v>1.1499999999999999</v>
      </c>
      <c r="AJ490" s="10">
        <f>VLOOKUP(AX490,[1]Hoja2!$B$2:$AO$762,28,FALSE)</f>
        <v>1</v>
      </c>
      <c r="AK490" s="10" t="str">
        <f>VLOOKUP(AX490,[1]Hoja2!$B$2:$AO$762,19,FALSE)</f>
        <v>Light Production Digital Business</v>
      </c>
      <c r="AL490">
        <f t="shared" si="233"/>
        <v>1</v>
      </c>
      <c r="AM490">
        <f t="shared" si="234"/>
        <v>0</v>
      </c>
      <c r="AN490">
        <f t="shared" si="235"/>
        <v>1</v>
      </c>
      <c r="AO490">
        <f t="shared" si="236"/>
        <v>0</v>
      </c>
      <c r="AP490">
        <f t="shared" si="237"/>
        <v>1</v>
      </c>
      <c r="AQ490">
        <f t="shared" si="238"/>
        <v>0</v>
      </c>
      <c r="AR490">
        <f>+INDEX([1]Hoja2!$AM$2:$AM$841,MATCH(B490,[1]Hoja2!$C$2:$C$841,0))</f>
        <v>1808.95</v>
      </c>
      <c r="AS490" t="str">
        <f t="shared" si="256"/>
        <v>0BG29492798</v>
      </c>
      <c r="AT490" s="2">
        <f>IFERROR(VLOOKUP(AS490,[1]Hoja2!$A$1:$AM$841,38,FALSE),"n/a")</f>
        <v>0</v>
      </c>
      <c r="AU490" s="8">
        <f t="shared" si="232"/>
        <v>1</v>
      </c>
      <c r="AV490">
        <f>VLOOKUP(B490,[1]Hoja2!$C$2:$AO$762,39,FALSE)</f>
        <v>1</v>
      </c>
      <c r="AW490">
        <f>IF(AU490=AV490,VLOOKUP(B490,[1]Hoja2!$C$2:$AO$762,37,FALSE),IF(AV490&lt;2,VLOOKUP(B490,[1]Hoja2!$C$2:$AO$762,37,FALSE)))</f>
        <v>1808.95</v>
      </c>
      <c r="AX490" t="str">
        <f>B490 &amp; COUNTIF(B$2:B490, B490)</f>
        <v>0BG29492791</v>
      </c>
      <c r="AY490" s="10">
        <f>VLOOKUP(AX490,[1]Hoja2!$B$2:$AO$762,38,FALSE)</f>
        <v>1808.95</v>
      </c>
      <c r="AZ490" s="9">
        <f t="shared" si="243"/>
        <v>0</v>
      </c>
      <c r="BA490">
        <f t="shared" si="257"/>
        <v>0</v>
      </c>
      <c r="BB490">
        <f t="shared" si="258"/>
        <v>-0.5</v>
      </c>
      <c r="BC490">
        <f t="shared" si="259"/>
        <v>0</v>
      </c>
    </row>
    <row r="491" spans="1:55" x14ac:dyDescent="0.25">
      <c r="A491">
        <v>69876</v>
      </c>
      <c r="B491" t="s">
        <v>382</v>
      </c>
      <c r="C491">
        <v>2019</v>
      </c>
      <c r="D491" t="s">
        <v>37</v>
      </c>
      <c r="E491" t="s">
        <v>38</v>
      </c>
      <c r="F491">
        <v>9</v>
      </c>
      <c r="G491" t="s">
        <v>40</v>
      </c>
      <c r="H491">
        <v>0.48333330000000002</v>
      </c>
      <c r="I491" t="s">
        <v>58</v>
      </c>
      <c r="J491">
        <v>655</v>
      </c>
      <c r="K491">
        <v>1365</v>
      </c>
      <c r="L491">
        <v>0</v>
      </c>
      <c r="M491">
        <v>0</v>
      </c>
      <c r="N491">
        <v>0.6</v>
      </c>
      <c r="O491">
        <v>0.8</v>
      </c>
      <c r="P491">
        <v>1.05</v>
      </c>
      <c r="Q491">
        <v>1.1000000000000001</v>
      </c>
      <c r="R491" t="s">
        <v>46</v>
      </c>
      <c r="S491">
        <v>5</v>
      </c>
      <c r="T491">
        <v>9</v>
      </c>
      <c r="U491" t="s">
        <v>47</v>
      </c>
      <c r="V491" t="s">
        <v>58</v>
      </c>
      <c r="W491" t="s">
        <v>83</v>
      </c>
      <c r="X491">
        <v>2019</v>
      </c>
      <c r="Y491" t="s">
        <v>37</v>
      </c>
      <c r="Z491" t="s">
        <v>38</v>
      </c>
      <c r="AA491">
        <v>9</v>
      </c>
      <c r="AB491">
        <v>0</v>
      </c>
      <c r="AC491">
        <v>140</v>
      </c>
      <c r="AD491">
        <v>1.1000000000000001</v>
      </c>
      <c r="AE491">
        <v>9.6666660000000001E-2</v>
      </c>
      <c r="AF491">
        <v>1501.5</v>
      </c>
      <c r="AG491" s="2">
        <f>IFERROR(VLOOKUP(B491,[1]Hoja2!$C$1:$AM$841,37,FALSE),"n/a")</f>
        <v>819</v>
      </c>
      <c r="AH491" s="10">
        <f>VLOOKUP(AX491,[1]Hoja2!$B$2:$AO$762,17,FALSE)</f>
        <v>15</v>
      </c>
      <c r="AI491" s="10">
        <f>VLOOKUP(AX491,[1]Hoja2!$B$2:$AO$762,23,FALSE)</f>
        <v>0.6</v>
      </c>
      <c r="AJ491" s="10">
        <f>VLOOKUP(AX491,[1]Hoja2!$B$2:$AO$762,28,FALSE)</f>
        <v>0</v>
      </c>
      <c r="AK491" s="10" t="str">
        <f>VLOOKUP(AX491,[1]Hoja2!$B$2:$AO$762,19,FALSE)</f>
        <v>Departmental Digital</v>
      </c>
      <c r="AL491">
        <f t="shared" si="233"/>
        <v>0</v>
      </c>
      <c r="AM491">
        <f t="shared" si="234"/>
        <v>0</v>
      </c>
      <c r="AN491">
        <f t="shared" si="235"/>
        <v>0</v>
      </c>
      <c r="AO491">
        <f t="shared" si="236"/>
        <v>0</v>
      </c>
      <c r="AP491">
        <f t="shared" si="237"/>
        <v>1</v>
      </c>
      <c r="AQ491">
        <f t="shared" si="238"/>
        <v>0</v>
      </c>
      <c r="AR491">
        <f>+INDEX([1]Hoja2!$AM$2:$AM$841,MATCH(B491,[1]Hoja2!$C$2:$C$841,0))</f>
        <v>819</v>
      </c>
      <c r="AS491" t="str">
        <f t="shared" si="256"/>
        <v>0XEL5553368</v>
      </c>
      <c r="AT491" s="2">
        <f>IFERROR(VLOOKUP(AS491,[1]Hoja2!$A$1:$AM$841,38,FALSE),"n/a")</f>
        <v>0</v>
      </c>
      <c r="AU491" s="8">
        <f t="shared" si="232"/>
        <v>2</v>
      </c>
      <c r="AV491">
        <f>VLOOKUP(B491,[1]Hoja2!$C$2:$AO$762,39,FALSE)</f>
        <v>2</v>
      </c>
      <c r="AW491">
        <f>IF(AU491=AV491,VLOOKUP(B491,[1]Hoja2!$C$2:$AO$762,37,FALSE),IF(AV491&lt;2,VLOOKUP(B491,[1]Hoja2!$C$2:$AO$762,37,FALSE)))</f>
        <v>819</v>
      </c>
      <c r="AX491" t="str">
        <f>B491 &amp; COUNTIF(B$2:B491, B491)</f>
        <v>0XEL5553361</v>
      </c>
      <c r="AY491" s="10">
        <f>VLOOKUP(AX491,[1]Hoja2!$B$2:$AO$762,38,FALSE)</f>
        <v>819</v>
      </c>
      <c r="AZ491" s="9">
        <f t="shared" si="243"/>
        <v>0</v>
      </c>
      <c r="BA491">
        <f t="shared" si="257"/>
        <v>0</v>
      </c>
      <c r="BB491">
        <f t="shared" si="258"/>
        <v>9.6666660000000001E-2</v>
      </c>
      <c r="BC491">
        <f t="shared" si="259"/>
        <v>0</v>
      </c>
    </row>
    <row r="492" spans="1:55" x14ac:dyDescent="0.25">
      <c r="A492">
        <v>69878</v>
      </c>
      <c r="B492" t="s">
        <v>374</v>
      </c>
      <c r="C492">
        <v>2019</v>
      </c>
      <c r="D492" t="s">
        <v>37</v>
      </c>
      <c r="E492" t="s">
        <v>38</v>
      </c>
      <c r="F492">
        <v>9</v>
      </c>
      <c r="G492" t="s">
        <v>40</v>
      </c>
      <c r="H492">
        <v>1.65</v>
      </c>
      <c r="I492" t="s">
        <v>66</v>
      </c>
      <c r="J492">
        <v>468</v>
      </c>
      <c r="K492">
        <v>715</v>
      </c>
      <c r="L492">
        <v>0</v>
      </c>
      <c r="M492">
        <v>0</v>
      </c>
      <c r="N492">
        <v>0</v>
      </c>
      <c r="O492">
        <v>0.6</v>
      </c>
      <c r="P492">
        <v>0.8</v>
      </c>
      <c r="Q492">
        <v>1.05</v>
      </c>
      <c r="R492" t="s">
        <v>46</v>
      </c>
      <c r="S492">
        <v>5</v>
      </c>
      <c r="T492">
        <v>9</v>
      </c>
      <c r="U492" t="s">
        <v>47</v>
      </c>
      <c r="V492" t="s">
        <v>34</v>
      </c>
      <c r="W492" t="s">
        <v>36</v>
      </c>
      <c r="X492">
        <v>2019</v>
      </c>
      <c r="Y492" t="s">
        <v>37</v>
      </c>
      <c r="Z492" t="s">
        <v>38</v>
      </c>
      <c r="AA492">
        <v>9</v>
      </c>
      <c r="AB492">
        <v>0</v>
      </c>
      <c r="AC492">
        <v>284</v>
      </c>
      <c r="AD492">
        <v>1.05</v>
      </c>
      <c r="AE492">
        <v>0.33</v>
      </c>
      <c r="AF492">
        <v>750.75</v>
      </c>
      <c r="AG492" s="2">
        <f>IFERROR(VLOOKUP(B492,[1]Hoja2!$C$1:$AM$841,37,FALSE),"n/a")</f>
        <v>750.75000000000011</v>
      </c>
      <c r="AH492" s="10">
        <f>VLOOKUP(AX492,[1]Hoja2!$B$2:$AO$762,17,FALSE)</f>
        <v>283</v>
      </c>
      <c r="AI492" s="10">
        <f>VLOOKUP(AX492,[1]Hoja2!$B$2:$AO$762,23,FALSE)</f>
        <v>1.05</v>
      </c>
      <c r="AJ492" s="10">
        <f>VLOOKUP(AX492,[1]Hoja2!$B$2:$AO$762,28,FALSE)</f>
        <v>0.32999999999999996</v>
      </c>
      <c r="AK492" s="10" t="str">
        <f>VLOOKUP(AX492,[1]Hoja2!$B$2:$AO$762,19,FALSE)</f>
        <v>Color Laser Printers</v>
      </c>
      <c r="AL492">
        <f t="shared" si="233"/>
        <v>1</v>
      </c>
      <c r="AM492">
        <f t="shared" si="234"/>
        <v>0</v>
      </c>
      <c r="AN492">
        <f t="shared" si="235"/>
        <v>1</v>
      </c>
      <c r="AO492">
        <f t="shared" si="236"/>
        <v>1</v>
      </c>
      <c r="AP492">
        <f t="shared" si="237"/>
        <v>1</v>
      </c>
      <c r="AQ492">
        <f t="shared" si="238"/>
        <v>0</v>
      </c>
      <c r="AR492">
        <f>+INDEX([1]Hoja2!$AM$2:$AM$841,MATCH(B492,[1]Hoja2!$C$2:$C$841,0))</f>
        <v>750.75000000000011</v>
      </c>
      <c r="AS492" t="str">
        <f t="shared" si="256"/>
        <v>0E1B0880978</v>
      </c>
      <c r="AT492" s="2">
        <f>IFERROR(VLOOKUP(AS492,[1]Hoja2!$A$1:$AM$841,38,FALSE),"n/a")</f>
        <v>0</v>
      </c>
      <c r="AU492" s="8">
        <f t="shared" si="232"/>
        <v>1</v>
      </c>
      <c r="AV492">
        <f>VLOOKUP(B492,[1]Hoja2!$C$2:$AO$762,39,FALSE)</f>
        <v>1</v>
      </c>
      <c r="AW492">
        <f>IF(AU492=AV492,VLOOKUP(B492,[1]Hoja2!$C$2:$AO$762,37,FALSE),IF(AV492&lt;2,VLOOKUP(B492,[1]Hoja2!$C$2:$AO$762,37,FALSE)))</f>
        <v>750.75000000000011</v>
      </c>
      <c r="AX492" t="str">
        <f>B492 &amp; COUNTIF(B$2:B492, B492)</f>
        <v>0E1B0880971</v>
      </c>
      <c r="AY492" s="10">
        <f>VLOOKUP(AX492,[1]Hoja2!$B$2:$AO$762,38,FALSE)</f>
        <v>750.75000000000011</v>
      </c>
      <c r="AZ492" s="9">
        <f t="shared" si="243"/>
        <v>0</v>
      </c>
      <c r="BA492">
        <f t="shared" si="257"/>
        <v>0</v>
      </c>
      <c r="BB492">
        <f t="shared" si="258"/>
        <v>0</v>
      </c>
      <c r="BC492">
        <f t="shared" si="259"/>
        <v>0</v>
      </c>
    </row>
    <row r="493" spans="1:55" x14ac:dyDescent="0.25">
      <c r="A493">
        <v>69881</v>
      </c>
      <c r="B493" t="s">
        <v>380</v>
      </c>
      <c r="C493">
        <v>2019</v>
      </c>
      <c r="D493" t="s">
        <v>37</v>
      </c>
      <c r="E493" t="s">
        <v>38</v>
      </c>
      <c r="F493">
        <v>9</v>
      </c>
      <c r="G493" t="s">
        <v>40</v>
      </c>
      <c r="H493">
        <v>1.8666670000000001</v>
      </c>
      <c r="I493" t="s">
        <v>58</v>
      </c>
      <c r="J493">
        <v>655</v>
      </c>
      <c r="K493">
        <v>1365</v>
      </c>
      <c r="L493">
        <v>0</v>
      </c>
      <c r="M493">
        <v>0</v>
      </c>
      <c r="N493">
        <v>0.6</v>
      </c>
      <c r="O493">
        <v>0.8</v>
      </c>
      <c r="P493">
        <v>1.05</v>
      </c>
      <c r="Q493">
        <v>1.1000000000000001</v>
      </c>
      <c r="R493" t="s">
        <v>46</v>
      </c>
      <c r="S493">
        <v>5</v>
      </c>
      <c r="T493">
        <v>9</v>
      </c>
      <c r="U493" t="s">
        <v>47</v>
      </c>
      <c r="V493" t="s">
        <v>58</v>
      </c>
      <c r="W493" t="s">
        <v>55</v>
      </c>
      <c r="X493">
        <v>2019</v>
      </c>
      <c r="Y493" t="s">
        <v>37</v>
      </c>
      <c r="Z493" t="s">
        <v>38</v>
      </c>
      <c r="AA493">
        <v>10</v>
      </c>
      <c r="AB493">
        <v>0</v>
      </c>
      <c r="AC493">
        <v>13</v>
      </c>
      <c r="AD493">
        <v>0.6</v>
      </c>
      <c r="AE493">
        <v>0.37333339999999998</v>
      </c>
      <c r="AF493">
        <v>819</v>
      </c>
      <c r="AG493" s="2">
        <f>IFERROR(VLOOKUP(B493,[1]Hoja2!$C$1:$AM$841,37,FALSE),"n/a")</f>
        <v>819</v>
      </c>
      <c r="AH493" s="10">
        <f>VLOOKUP(AX493,[1]Hoja2!$B$2:$AO$762,17,FALSE)</f>
        <v>14</v>
      </c>
      <c r="AI493" s="10">
        <f>VLOOKUP(AX493,[1]Hoja2!$B$2:$AO$762,23,FALSE)</f>
        <v>0.6</v>
      </c>
      <c r="AJ493" s="10">
        <f>VLOOKUP(AX493,[1]Hoja2!$B$2:$AO$762,28,FALSE)</f>
        <v>0</v>
      </c>
      <c r="AK493" s="10" t="str">
        <f>VLOOKUP(AX493,[1]Hoja2!$B$2:$AO$762,19,FALSE)</f>
        <v>Departmental Digital</v>
      </c>
      <c r="AL493">
        <f t="shared" si="233"/>
        <v>1</v>
      </c>
      <c r="AM493">
        <f t="shared" si="234"/>
        <v>0</v>
      </c>
      <c r="AN493">
        <f t="shared" si="235"/>
        <v>1</v>
      </c>
      <c r="AO493">
        <f t="shared" si="236"/>
        <v>0</v>
      </c>
      <c r="AP493">
        <f t="shared" si="237"/>
        <v>1</v>
      </c>
      <c r="AQ493">
        <f t="shared" si="238"/>
        <v>0</v>
      </c>
      <c r="AR493">
        <f>+INDEX([1]Hoja2!$AM$2:$AM$841,MATCH(B493,[1]Hoja2!$C$2:$C$841,0))</f>
        <v>819</v>
      </c>
      <c r="AS493" t="str">
        <f t="shared" si="256"/>
        <v>0EX96624038</v>
      </c>
      <c r="AT493" s="2">
        <f>IFERROR(VLOOKUP(AS493,[1]Hoja2!$A$1:$AM$841,38,FALSE),"n/a")</f>
        <v>0</v>
      </c>
      <c r="AU493" s="8">
        <f t="shared" si="232"/>
        <v>1</v>
      </c>
      <c r="AV493">
        <f>VLOOKUP(B493,[1]Hoja2!$C$2:$AO$762,39,FALSE)</f>
        <v>1</v>
      </c>
      <c r="AW493">
        <f>IF(AU493=AV493,VLOOKUP(B493,[1]Hoja2!$C$2:$AO$762,37,FALSE),IF(AV493&lt;2,VLOOKUP(B493,[1]Hoja2!$C$2:$AO$762,37,FALSE)))</f>
        <v>819</v>
      </c>
      <c r="AX493" t="str">
        <f>B493 &amp; COUNTIF(B$2:B493, B493)</f>
        <v>0EX96624031</v>
      </c>
      <c r="AY493" s="10">
        <f>VLOOKUP(AX493,[1]Hoja2!$B$2:$AO$762,38,FALSE)</f>
        <v>819</v>
      </c>
      <c r="AZ493" s="9">
        <f t="shared" si="243"/>
        <v>0</v>
      </c>
      <c r="BA493">
        <f t="shared" si="257"/>
        <v>0</v>
      </c>
      <c r="BB493">
        <f t="shared" si="258"/>
        <v>0.37333339999999998</v>
      </c>
      <c r="BC493">
        <f t="shared" si="259"/>
        <v>0</v>
      </c>
    </row>
    <row r="494" spans="1:55" x14ac:dyDescent="0.25">
      <c r="A494">
        <v>69882</v>
      </c>
      <c r="B494" t="s">
        <v>386</v>
      </c>
      <c r="C494">
        <v>2019</v>
      </c>
      <c r="D494" t="s">
        <v>37</v>
      </c>
      <c r="E494" t="s">
        <v>38</v>
      </c>
      <c r="F494">
        <v>9</v>
      </c>
      <c r="G494" t="s">
        <v>40</v>
      </c>
      <c r="H494">
        <v>3.9166669999999999</v>
      </c>
      <c r="I494" t="s">
        <v>58</v>
      </c>
      <c r="J494">
        <v>655</v>
      </c>
      <c r="K494">
        <v>1365</v>
      </c>
      <c r="L494">
        <v>0</v>
      </c>
      <c r="M494">
        <v>0</v>
      </c>
      <c r="N494">
        <v>0.6</v>
      </c>
      <c r="O494">
        <v>0.8</v>
      </c>
      <c r="P494">
        <v>1.05</v>
      </c>
      <c r="Q494">
        <v>1.1000000000000001</v>
      </c>
      <c r="R494" t="s">
        <v>46</v>
      </c>
      <c r="S494">
        <v>5</v>
      </c>
      <c r="T494">
        <v>9</v>
      </c>
      <c r="U494" t="s">
        <v>47</v>
      </c>
      <c r="V494" t="s">
        <v>58</v>
      </c>
      <c r="W494" t="s">
        <v>36</v>
      </c>
      <c r="X494">
        <v>2019</v>
      </c>
      <c r="Y494" t="s">
        <v>37</v>
      </c>
      <c r="Z494" t="s">
        <v>38</v>
      </c>
      <c r="AA494">
        <v>11</v>
      </c>
      <c r="AB494">
        <v>0</v>
      </c>
      <c r="AC494">
        <v>228</v>
      </c>
      <c r="AD494">
        <v>1.1000000000000001</v>
      </c>
      <c r="AE494">
        <v>0.78333339999999996</v>
      </c>
      <c r="AF494">
        <v>1501.5</v>
      </c>
      <c r="AG494" s="2">
        <f>IFERROR(VLOOKUP(B494,[1]Hoja2!$C$1:$AM$841,37,FALSE),"n/a")</f>
        <v>1501.5000000000002</v>
      </c>
      <c r="AH494" s="10">
        <f>VLOOKUP(AX494,[1]Hoja2!$B$2:$AO$762,17,FALSE)</f>
        <v>227</v>
      </c>
      <c r="AI494" s="10">
        <f>VLOOKUP(AX494,[1]Hoja2!$B$2:$AO$762,23,FALSE)</f>
        <v>1.1000000000000001</v>
      </c>
      <c r="AJ494" s="10">
        <f>VLOOKUP(AX494,[1]Hoja2!$B$2:$AO$762,28,FALSE)</f>
        <v>0</v>
      </c>
      <c r="AK494" s="10" t="str">
        <f>VLOOKUP(AX494,[1]Hoja2!$B$2:$AO$762,19,FALSE)</f>
        <v>Departmental Digital</v>
      </c>
      <c r="AL494">
        <f t="shared" si="233"/>
        <v>1</v>
      </c>
      <c r="AM494">
        <f t="shared" si="234"/>
        <v>0</v>
      </c>
      <c r="AN494">
        <f t="shared" si="235"/>
        <v>1</v>
      </c>
      <c r="AO494">
        <f t="shared" si="236"/>
        <v>0</v>
      </c>
      <c r="AP494">
        <f t="shared" si="237"/>
        <v>1</v>
      </c>
      <c r="AQ494">
        <f t="shared" si="238"/>
        <v>0</v>
      </c>
      <c r="AR494">
        <f>+INDEX([1]Hoja2!$AM$2:$AM$841,MATCH(B494,[1]Hoja2!$C$2:$C$841,0))</f>
        <v>1501.5000000000002</v>
      </c>
      <c r="AS494" t="str">
        <f t="shared" si="256"/>
        <v>0Y2B0033548</v>
      </c>
      <c r="AT494" s="2">
        <f>IFERROR(VLOOKUP(AS494,[1]Hoja2!$A$1:$AM$841,38,FALSE),"n/a")</f>
        <v>0</v>
      </c>
      <c r="AU494" s="8">
        <f t="shared" si="232"/>
        <v>1</v>
      </c>
      <c r="AV494">
        <f>VLOOKUP(B494,[1]Hoja2!$C$2:$AO$762,39,FALSE)</f>
        <v>1</v>
      </c>
      <c r="AW494">
        <f>IF(AU494=AV494,VLOOKUP(B494,[1]Hoja2!$C$2:$AO$762,37,FALSE),IF(AV494&lt;2,VLOOKUP(B494,[1]Hoja2!$C$2:$AO$762,37,FALSE)))</f>
        <v>1501.5000000000002</v>
      </c>
      <c r="AX494" t="str">
        <f>B494 &amp; COUNTIF(B$2:B494, B494)</f>
        <v>0Y2B0033541</v>
      </c>
      <c r="AY494" s="10">
        <f>VLOOKUP(AX494,[1]Hoja2!$B$2:$AO$762,38,FALSE)</f>
        <v>1501.5000000000002</v>
      </c>
      <c r="AZ494" s="9">
        <f t="shared" si="243"/>
        <v>0</v>
      </c>
      <c r="BA494">
        <f t="shared" si="257"/>
        <v>0</v>
      </c>
      <c r="BB494">
        <f t="shared" si="258"/>
        <v>0.78333339999999996</v>
      </c>
      <c r="BC494">
        <f t="shared" si="259"/>
        <v>0</v>
      </c>
    </row>
    <row r="495" spans="1:55" x14ac:dyDescent="0.25">
      <c r="A495">
        <v>69885</v>
      </c>
      <c r="B495" t="s">
        <v>368</v>
      </c>
      <c r="C495">
        <v>2019</v>
      </c>
      <c r="D495" t="s">
        <v>37</v>
      </c>
      <c r="E495" t="s">
        <v>38</v>
      </c>
      <c r="F495">
        <v>9</v>
      </c>
      <c r="G495" t="s">
        <v>40</v>
      </c>
      <c r="H495">
        <v>2.0666669999999998</v>
      </c>
      <c r="I495" t="s">
        <v>116</v>
      </c>
      <c r="J495">
        <v>655</v>
      </c>
      <c r="K495">
        <v>1365</v>
      </c>
      <c r="L495">
        <v>0</v>
      </c>
      <c r="M495">
        <v>0</v>
      </c>
      <c r="N495">
        <v>0.6</v>
      </c>
      <c r="O495">
        <v>0.8</v>
      </c>
      <c r="P495">
        <v>1.05</v>
      </c>
      <c r="Q495">
        <v>1.1000000000000001</v>
      </c>
      <c r="R495" t="s">
        <v>46</v>
      </c>
      <c r="S495">
        <v>5</v>
      </c>
      <c r="T495">
        <v>9</v>
      </c>
      <c r="U495" t="s">
        <v>47</v>
      </c>
      <c r="V495" t="s">
        <v>58</v>
      </c>
      <c r="W495" t="s">
        <v>50</v>
      </c>
      <c r="X495">
        <v>2019</v>
      </c>
      <c r="Y495" t="s">
        <v>37</v>
      </c>
      <c r="Z495" t="s">
        <v>38</v>
      </c>
      <c r="AA495">
        <v>11</v>
      </c>
      <c r="AB495">
        <v>0</v>
      </c>
      <c r="AC495">
        <v>39</v>
      </c>
      <c r="AD495">
        <v>1.05</v>
      </c>
      <c r="AE495">
        <v>0.41333340000000002</v>
      </c>
      <c r="AF495">
        <v>1433.25</v>
      </c>
      <c r="AG495" s="2">
        <f>IFERROR(VLOOKUP(B495,[1]Hoja2!$C$1:$AM$841,37,FALSE),"n/a")</f>
        <v>1433.25</v>
      </c>
      <c r="AH495" s="10">
        <f>VLOOKUP(AX495,[1]Hoja2!$B$2:$AO$762,17,FALSE)</f>
        <v>40</v>
      </c>
      <c r="AI495" s="10">
        <f>VLOOKUP(AX495,[1]Hoja2!$B$2:$AO$762,23,FALSE)</f>
        <v>1.05</v>
      </c>
      <c r="AJ495" s="10">
        <f>VLOOKUP(AX495,[1]Hoja2!$B$2:$AO$762,28,FALSE)</f>
        <v>0.45</v>
      </c>
      <c r="AK495" s="10" t="str">
        <f>VLOOKUP(AX495,[1]Hoja2!$B$2:$AO$762,19,FALSE)</f>
        <v>Office Digital</v>
      </c>
      <c r="AL495">
        <f t="shared" si="233"/>
        <v>1</v>
      </c>
      <c r="AM495">
        <f t="shared" si="234"/>
        <v>0</v>
      </c>
      <c r="AN495">
        <f t="shared" si="235"/>
        <v>1</v>
      </c>
      <c r="AO495">
        <f t="shared" si="236"/>
        <v>0</v>
      </c>
      <c r="AP495">
        <f t="shared" si="237"/>
        <v>1</v>
      </c>
      <c r="AQ495">
        <f t="shared" si="238"/>
        <v>0</v>
      </c>
      <c r="AR495">
        <f>+INDEX([1]Hoja2!$AM$2:$AM$841,MATCH(B495,[1]Hoja2!$C$2:$C$841,0))</f>
        <v>1433.25</v>
      </c>
      <c r="AS495" t="str">
        <f t="shared" si="239"/>
        <v>0AE95665569</v>
      </c>
      <c r="AT495" s="2">
        <f>IFERROR(VLOOKUP(AS495,[1]Hoja2!$A$1:$AM$841,38,FALSE),"n/a")</f>
        <v>0</v>
      </c>
      <c r="AU495" s="8">
        <f t="shared" si="232"/>
        <v>1</v>
      </c>
      <c r="AV495">
        <f>VLOOKUP(B495,[1]Hoja2!$C$2:$AO$762,39,FALSE)</f>
        <v>1</v>
      </c>
      <c r="AW495">
        <f>IF(AU495=AV495,VLOOKUP(B495,[1]Hoja2!$C$2:$AO$762,37,FALSE),IF(AV495&lt;2,VLOOKUP(B495,[1]Hoja2!$C$2:$AO$762,37,FALSE)))</f>
        <v>1433.25</v>
      </c>
      <c r="AX495" t="str">
        <f>B495 &amp; COUNTIF(B$2:B495, B495)</f>
        <v>0AE95665561</v>
      </c>
      <c r="AY495" s="10">
        <f>VLOOKUP(AX495,[1]Hoja2!$B$2:$AO$762,38,FALSE)</f>
        <v>1433.25</v>
      </c>
      <c r="AZ495" s="9">
        <f t="shared" si="243"/>
        <v>0</v>
      </c>
      <c r="BA495">
        <f t="shared" si="257"/>
        <v>0</v>
      </c>
      <c r="BB495">
        <f t="shared" si="258"/>
        <v>-3.6666599999999994E-2</v>
      </c>
      <c r="BC495">
        <f t="shared" si="259"/>
        <v>0</v>
      </c>
    </row>
    <row r="496" spans="1:55" x14ac:dyDescent="0.25">
      <c r="A496">
        <v>69887</v>
      </c>
      <c r="B496" t="s">
        <v>817</v>
      </c>
      <c r="C496">
        <v>2019</v>
      </c>
      <c r="D496" t="s">
        <v>37</v>
      </c>
      <c r="E496" t="s">
        <v>38</v>
      </c>
      <c r="F496">
        <v>9</v>
      </c>
      <c r="G496" t="s">
        <v>40</v>
      </c>
      <c r="H496">
        <v>0.78333339999999996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S496" t="s">
        <v>33</v>
      </c>
      <c r="T496" t="s">
        <v>33</v>
      </c>
      <c r="V496" t="s">
        <v>34</v>
      </c>
      <c r="W496" t="s">
        <v>50</v>
      </c>
      <c r="X496">
        <v>2019</v>
      </c>
      <c r="Y496" t="s">
        <v>37</v>
      </c>
      <c r="Z496" t="s">
        <v>38</v>
      </c>
      <c r="AA496">
        <v>11</v>
      </c>
      <c r="AB496" t="s">
        <v>33</v>
      </c>
      <c r="AC496">
        <v>0</v>
      </c>
      <c r="AD496">
        <v>0</v>
      </c>
      <c r="AE496">
        <v>0</v>
      </c>
      <c r="AF496">
        <v>0</v>
      </c>
      <c r="AG496" s="2">
        <f>IFERROR(VLOOKUP(B496,[1]Hoja2!$C$1:$AM$841,37,FALSE),"n/a")</f>
        <v>750.75000000000011</v>
      </c>
      <c r="AH496" s="10">
        <f>VLOOKUP(AX496,[1]Hoja2!$B$2:$AO$762,17,FALSE)</f>
        <v>2686</v>
      </c>
      <c r="AI496" s="10">
        <f>VLOOKUP(AX496,[1]Hoja2!$B$2:$AO$762,23,FALSE)</f>
        <v>1.05</v>
      </c>
      <c r="AJ496" s="10">
        <f>VLOOKUP(AX496,[1]Hoja2!$B$2:$AO$762,28,FALSE)</f>
        <v>0.22999999999999998</v>
      </c>
      <c r="AK496" s="10" t="str">
        <f>VLOOKUP(AX496,[1]Hoja2!$B$2:$AO$762,19,FALSE)</f>
        <v>Entry Mono Printers</v>
      </c>
      <c r="AL496">
        <f t="shared" si="233"/>
        <v>0</v>
      </c>
      <c r="AM496">
        <f t="shared" si="234"/>
        <v>0</v>
      </c>
      <c r="AN496">
        <f t="shared" si="235"/>
        <v>0</v>
      </c>
      <c r="AO496">
        <f t="shared" si="236"/>
        <v>0</v>
      </c>
      <c r="AP496">
        <f t="shared" si="237"/>
        <v>0</v>
      </c>
      <c r="AQ496">
        <f t="shared" si="238"/>
        <v>1</v>
      </c>
      <c r="AR496">
        <f>+INDEX([1]Hoja2!$AM$2:$AM$841,MATCH(B496,[1]Hoja2!$C$2:$C$841,0))</f>
        <v>750.75000000000011</v>
      </c>
      <c r="AS496" t="str">
        <f t="shared" si="239"/>
        <v>0A4T5626009</v>
      </c>
      <c r="AT496" s="2">
        <f>IFERROR(VLOOKUP(AS496,[1]Hoja2!$A$1:$AM$841,38,FALSE),"n/a")</f>
        <v>0</v>
      </c>
      <c r="AU496" s="8">
        <f t="shared" si="232"/>
        <v>1</v>
      </c>
      <c r="AV496">
        <f>VLOOKUP(B496,[1]Hoja2!$C$2:$AO$762,39,FALSE)</f>
        <v>1</v>
      </c>
      <c r="AW496">
        <f>IF(AU496=AV496,VLOOKUP(B496,[1]Hoja2!$C$2:$AO$762,37,FALSE),IF(AV496&lt;2,VLOOKUP(B496,[1]Hoja2!$C$2:$AO$762,37,FALSE)))</f>
        <v>750.75000000000011</v>
      </c>
      <c r="AX496" t="str">
        <f>B496 &amp; COUNTIF(B$2:B496, B496)</f>
        <v>0A4T5626001</v>
      </c>
      <c r="AY496" s="10">
        <f>VLOOKUP(AX496,[1]Hoja2!$B$2:$AO$762,38,FALSE)</f>
        <v>750.75000000000011</v>
      </c>
      <c r="AZ496" s="9">
        <f t="shared" si="243"/>
        <v>0</v>
      </c>
      <c r="BA496">
        <f t="shared" si="257"/>
        <v>2</v>
      </c>
      <c r="BB496">
        <f t="shared" si="258"/>
        <v>-0.22999999999999998</v>
      </c>
      <c r="BC496">
        <f t="shared" si="259"/>
        <v>2</v>
      </c>
    </row>
    <row r="497" spans="1:55" hidden="1" x14ac:dyDescent="0.25">
      <c r="A497">
        <v>69888</v>
      </c>
      <c r="B497" t="s">
        <v>378</v>
      </c>
      <c r="C497">
        <v>2019</v>
      </c>
      <c r="D497" t="s">
        <v>37</v>
      </c>
      <c r="E497" t="s">
        <v>38</v>
      </c>
      <c r="F497">
        <v>9</v>
      </c>
      <c r="G497" t="s">
        <v>44</v>
      </c>
      <c r="H497">
        <v>0</v>
      </c>
      <c r="I497" t="s">
        <v>58</v>
      </c>
      <c r="J497">
        <v>655</v>
      </c>
      <c r="K497">
        <v>1365</v>
      </c>
      <c r="L497">
        <v>0</v>
      </c>
      <c r="M497">
        <v>0</v>
      </c>
      <c r="N497">
        <v>0.6</v>
      </c>
      <c r="O497">
        <v>0.8</v>
      </c>
      <c r="P497">
        <v>1.05</v>
      </c>
      <c r="Q497">
        <v>1.1000000000000001</v>
      </c>
      <c r="R497" t="s">
        <v>46</v>
      </c>
      <c r="S497">
        <v>5</v>
      </c>
      <c r="T497">
        <v>9</v>
      </c>
      <c r="U497" t="s">
        <v>47</v>
      </c>
      <c r="V497" t="s">
        <v>58</v>
      </c>
      <c r="W497" t="s">
        <v>55</v>
      </c>
      <c r="X497">
        <v>2019</v>
      </c>
      <c r="Y497" t="s">
        <v>37</v>
      </c>
      <c r="Z497" t="s">
        <v>38</v>
      </c>
      <c r="AA497">
        <v>9</v>
      </c>
      <c r="AB497">
        <v>0</v>
      </c>
      <c r="AC497">
        <v>13</v>
      </c>
      <c r="AD497">
        <v>0</v>
      </c>
      <c r="AE497">
        <v>0</v>
      </c>
      <c r="AF497">
        <v>1365</v>
      </c>
      <c r="AG497" s="2" t="str">
        <f>IFERROR(VLOOKUP(B497,[1]Hoja2!$C$1:$AM$841,37,FALSE),"n/a")</f>
        <v>n/a</v>
      </c>
      <c r="AH497" s="10" t="e">
        <f>VLOOKUP(AX497,[1]Hoja2!$B$2:$AO$762,17,FALSE)</f>
        <v>#N/A</v>
      </c>
      <c r="AI497" s="10" t="e">
        <f>VLOOKUP(AX497,[1]Hoja2!$B$2:$AO$762,23,FALSE)</f>
        <v>#N/A</v>
      </c>
      <c r="AJ497" s="10" t="e">
        <f>VLOOKUP(AX497,[1]Hoja2!$B$2:$AO$762,28,FALSE)</f>
        <v>#N/A</v>
      </c>
      <c r="AK497" s="10" t="e">
        <f>VLOOKUP(AX497,[1]Hoja2!$B$2:$AO$762,19,FALSE)</f>
        <v>#N/A</v>
      </c>
      <c r="AL497" t="e">
        <f t="shared" si="233"/>
        <v>#N/A</v>
      </c>
      <c r="AM497" t="e">
        <f t="shared" si="234"/>
        <v>#N/A</v>
      </c>
      <c r="AN497" t="e">
        <f t="shared" si="235"/>
        <v>#N/A</v>
      </c>
      <c r="AO497" t="e">
        <f t="shared" si="236"/>
        <v>#N/A</v>
      </c>
      <c r="AP497" t="e">
        <f t="shared" si="237"/>
        <v>#N/A</v>
      </c>
      <c r="AQ497" t="str">
        <f t="shared" si="238"/>
        <v>n/a</v>
      </c>
      <c r="AR497" t="e">
        <f>+INDEX([1]DETALLE!$AK$2:$AK$841,MATCH(B497,[1]DETALLE!$A$2:$A$841,0))</f>
        <v>#N/A</v>
      </c>
      <c r="AS497" t="str">
        <f>CONCATENATE(B497)</f>
        <v>0EX9291417</v>
      </c>
      <c r="AT497" s="2" t="str">
        <f>IF(IFERROR(VLOOKUP(AS497,[1]Hoja2!$C$1:$AM$841,37,FALSE),"n/a")&lt;&gt;"n/a","a","n/a")</f>
        <v>n/a</v>
      </c>
      <c r="AU497" s="8">
        <f t="shared" si="232"/>
        <v>1</v>
      </c>
      <c r="AV497" t="e">
        <f>VLOOKUP(B497,[1]Hoja2!$C$2:$AO$762,39,FALSE)</f>
        <v>#N/A</v>
      </c>
      <c r="AW497" t="e">
        <f>IF(AU497=AV497,VLOOKUP(B497,[1]Hoja2!$C$2:$AO$762,37,FALSE),IF(AV497&lt;2,VLOOKUP(B497,[1]Hoja2!$C$2:$AO$762,37,FALSE)))</f>
        <v>#N/A</v>
      </c>
      <c r="AX497" t="str">
        <f>B497 &amp; COUNTIF(B$2:B497, B497)</f>
        <v>0EX92914171</v>
      </c>
      <c r="AY497" t="e">
        <f>VLOOKUP(AX497,[1]Hoja2!$B$2:$AO$762,38,FALSE)</f>
        <v>#N/A</v>
      </c>
      <c r="AZ497" s="9" t="e">
        <f t="shared" si="243"/>
        <v>#N/A</v>
      </c>
    </row>
    <row r="498" spans="1:55" x14ac:dyDescent="0.25">
      <c r="A498">
        <v>69896</v>
      </c>
      <c r="B498" t="s">
        <v>370</v>
      </c>
      <c r="C498">
        <v>2019</v>
      </c>
      <c r="D498" t="s">
        <v>37</v>
      </c>
      <c r="E498" t="s">
        <v>38</v>
      </c>
      <c r="F498">
        <v>9</v>
      </c>
      <c r="G498" t="s">
        <v>40</v>
      </c>
      <c r="H498">
        <v>1.5333330000000001</v>
      </c>
      <c r="I498" t="s">
        <v>45</v>
      </c>
      <c r="J498">
        <v>803</v>
      </c>
      <c r="K498">
        <v>1573</v>
      </c>
      <c r="L498">
        <v>0.2</v>
      </c>
      <c r="M498">
        <v>0.6</v>
      </c>
      <c r="N498">
        <v>0.8</v>
      </c>
      <c r="O498">
        <v>1.05</v>
      </c>
      <c r="P498">
        <v>1.1000000000000001</v>
      </c>
      <c r="Q498">
        <v>1.1499999999999999</v>
      </c>
      <c r="R498" t="s">
        <v>46</v>
      </c>
      <c r="S498">
        <v>4</v>
      </c>
      <c r="T498">
        <v>6</v>
      </c>
      <c r="U498" t="s">
        <v>47</v>
      </c>
      <c r="V498" t="s">
        <v>48</v>
      </c>
      <c r="W498" t="s">
        <v>50</v>
      </c>
      <c r="X498">
        <v>2019</v>
      </c>
      <c r="Y498" t="s">
        <v>37</v>
      </c>
      <c r="Z498" t="s">
        <v>38</v>
      </c>
      <c r="AA498">
        <v>9</v>
      </c>
      <c r="AB498">
        <v>0</v>
      </c>
      <c r="AC498">
        <v>12</v>
      </c>
      <c r="AD498">
        <v>0.8</v>
      </c>
      <c r="AE498">
        <v>0.38333325000000001</v>
      </c>
      <c r="AF498">
        <v>1258.4000000000001</v>
      </c>
      <c r="AG498" s="2">
        <f>IFERROR(VLOOKUP(B498,[1]Hoja2!$C$1:$AM$841,37,FALSE),"n/a")</f>
        <v>0</v>
      </c>
      <c r="AH498" s="10">
        <f>VLOOKUP(AX498,[1]Hoja2!$B$2:$AO$762,17,FALSE)</f>
        <v>1</v>
      </c>
      <c r="AI498" s="10">
        <f>VLOOKUP(AX498,[1]Hoja2!$B$2:$AO$762,23,FALSE)</f>
        <v>0</v>
      </c>
      <c r="AJ498" s="10">
        <f>VLOOKUP(AX498,[1]Hoja2!$B$2:$AO$762,28,FALSE)</f>
        <v>0.375</v>
      </c>
      <c r="AK498" s="10" t="str">
        <f>VLOOKUP(AX498,[1]Hoja2!$B$2:$AO$762,19,FALSE)</f>
        <v>Light Production Digital Business</v>
      </c>
      <c r="AL498">
        <f t="shared" si="233"/>
        <v>0</v>
      </c>
      <c r="AM498">
        <f t="shared" si="234"/>
        <v>0</v>
      </c>
      <c r="AN498">
        <f t="shared" si="235"/>
        <v>0</v>
      </c>
      <c r="AO498">
        <f t="shared" si="236"/>
        <v>0</v>
      </c>
      <c r="AP498">
        <f t="shared" si="237"/>
        <v>1</v>
      </c>
      <c r="AQ498">
        <f t="shared" si="238"/>
        <v>0</v>
      </c>
      <c r="AR498">
        <f>+INDEX([1]Hoja2!$AM$2:$AM$841,MATCH(B498,[1]Hoja2!$C$2:$C$841,0))</f>
        <v>0</v>
      </c>
      <c r="AS498" t="str">
        <f t="shared" si="239"/>
        <v>0BG29403749</v>
      </c>
      <c r="AT498" s="2">
        <f>IFERROR(VLOOKUP(AS498,[1]Hoja2!$A$1:$AM$841,38,FALSE),"n/a")</f>
        <v>0</v>
      </c>
      <c r="AU498" s="8">
        <f t="shared" si="232"/>
        <v>2</v>
      </c>
      <c r="AV498">
        <f>VLOOKUP(B498,[1]Hoja2!$C$2:$AO$762,39,FALSE)</f>
        <v>2</v>
      </c>
      <c r="AW498">
        <f>IF(AU498=AV498,VLOOKUP(B498,[1]Hoja2!$C$2:$AO$762,37,FALSE),IF(AV498&lt;2,VLOOKUP(B498,[1]Hoja2!$C$2:$AO$762,37,FALSE)))</f>
        <v>0</v>
      </c>
      <c r="AX498" t="str">
        <f>B498 &amp; COUNTIF(B$2:B498, B498)</f>
        <v>0BG29403741</v>
      </c>
      <c r="AY498" s="10">
        <f>VLOOKUP(AX498,[1]Hoja2!$B$2:$AO$762,38,FALSE)</f>
        <v>0</v>
      </c>
      <c r="AZ498" s="9">
        <f t="shared" si="243"/>
        <v>0</v>
      </c>
      <c r="BA498">
        <f t="shared" ref="BA498:BA499" si="260">IF(Q498="NA",2,IF(OR(G498="INSTALACION NUEVA",G498="Mantenimiento preventivo"),3,IF(AND(AC498&lt;AH498,AL498&lt;&gt;1),4,IF(AY498&gt;AF498,1,0))))</f>
        <v>0</v>
      </c>
      <c r="BB498">
        <f t="shared" ref="BB498:BB499" si="261">AE498-AJ498</f>
        <v>8.3332500000000143E-3</v>
      </c>
      <c r="BC498">
        <f t="shared" ref="BC498:BC499" si="262">+_xlfn.IFS(Q498="NA",2,OR(G498="INSTALACION NUEVA",G498="Mantenimiento preventivo"),3,AND(AC498&lt;AH498,AL498&lt;&gt;1),4,AY498&gt;AF498,1,TRUE,0)</f>
        <v>0</v>
      </c>
    </row>
    <row r="499" spans="1:55" x14ac:dyDescent="0.25">
      <c r="A499">
        <v>69901</v>
      </c>
      <c r="B499" t="s">
        <v>138</v>
      </c>
      <c r="C499">
        <v>2019</v>
      </c>
      <c r="D499" t="s">
        <v>37</v>
      </c>
      <c r="E499" t="s">
        <v>38</v>
      </c>
      <c r="F499">
        <v>9</v>
      </c>
      <c r="G499" t="s">
        <v>40</v>
      </c>
      <c r="H499">
        <v>2</v>
      </c>
      <c r="I499" t="s">
        <v>53</v>
      </c>
      <c r="J499">
        <v>655</v>
      </c>
      <c r="K499">
        <v>1365</v>
      </c>
      <c r="L499">
        <v>0</v>
      </c>
      <c r="M499">
        <v>0</v>
      </c>
      <c r="N499">
        <v>0.6</v>
      </c>
      <c r="O499">
        <v>0.8</v>
      </c>
      <c r="P499">
        <v>1.05</v>
      </c>
      <c r="Q499">
        <v>1.1000000000000001</v>
      </c>
      <c r="R499" t="s">
        <v>46</v>
      </c>
      <c r="S499">
        <v>5</v>
      </c>
      <c r="T499">
        <v>9</v>
      </c>
      <c r="U499" t="s">
        <v>47</v>
      </c>
      <c r="V499" t="s">
        <v>54</v>
      </c>
      <c r="W499" t="s">
        <v>55</v>
      </c>
      <c r="X499">
        <v>2019</v>
      </c>
      <c r="Y499" t="s">
        <v>37</v>
      </c>
      <c r="Z499" t="s">
        <v>38</v>
      </c>
      <c r="AA499">
        <v>9</v>
      </c>
      <c r="AB499">
        <v>0</v>
      </c>
      <c r="AC499">
        <v>4</v>
      </c>
      <c r="AD499">
        <v>0</v>
      </c>
      <c r="AE499">
        <v>0.4</v>
      </c>
      <c r="AF499">
        <v>0</v>
      </c>
      <c r="AG499" s="2">
        <f>IFERROR(VLOOKUP(B499,[1]Hoja2!$C$1:$AM$841,37,FALSE),"n/a")</f>
        <v>0</v>
      </c>
      <c r="AH499" s="10">
        <f>VLOOKUP(AX499,[1]Hoja2!$B$2:$AO$762,17,FALSE)</f>
        <v>7</v>
      </c>
      <c r="AI499" s="10">
        <f>VLOOKUP(AX499,[1]Hoja2!$B$2:$AO$762,23,FALSE)</f>
        <v>0.6</v>
      </c>
      <c r="AJ499" s="10">
        <f>VLOOKUP(AX499,[1]Hoja2!$B$2:$AO$762,28,FALSE)</f>
        <v>0.21000000000000002</v>
      </c>
      <c r="AK499" s="10" t="str">
        <f>VLOOKUP(AX499,[1]Hoja2!$B$2:$AO$762,19,FALSE)</f>
        <v>A3 Professional Color Laser MFPs</v>
      </c>
      <c r="AL499">
        <f t="shared" si="233"/>
        <v>0</v>
      </c>
      <c r="AM499">
        <f t="shared" si="234"/>
        <v>0</v>
      </c>
      <c r="AN499">
        <f t="shared" si="235"/>
        <v>0</v>
      </c>
      <c r="AO499">
        <f t="shared" si="236"/>
        <v>0</v>
      </c>
      <c r="AP499">
        <f t="shared" si="237"/>
        <v>1</v>
      </c>
      <c r="AQ499">
        <f t="shared" si="238"/>
        <v>0</v>
      </c>
      <c r="AR499">
        <f>+INDEX([1]Hoja2!$AM$2:$AM$841,MATCH(B499,[1]Hoja2!$C$2:$C$841,0))</f>
        <v>0</v>
      </c>
      <c r="AS499" t="str">
        <f t="shared" si="239"/>
        <v>0VGW6320649</v>
      </c>
      <c r="AT499" s="2">
        <f>IFERROR(VLOOKUP(AS499,[1]Hoja2!$A$1:$AM$841,38,FALSE),"n/a")</f>
        <v>0</v>
      </c>
      <c r="AU499" s="8">
        <f t="shared" si="232"/>
        <v>4</v>
      </c>
      <c r="AV499">
        <f>VLOOKUP(B499,[1]Hoja2!$C$2:$AO$762,39,FALSE)</f>
        <v>4</v>
      </c>
      <c r="AW499">
        <f>IF(AU499=AV499,VLOOKUP(B499,[1]Hoja2!$C$2:$AO$762,37,FALSE),IF(AV499&lt;2,VLOOKUP(B499,[1]Hoja2!$C$2:$AO$762,37,FALSE)))</f>
        <v>0</v>
      </c>
      <c r="AX499" t="str">
        <f>B499 &amp; COUNTIF(B$2:B499, B499)</f>
        <v>0VGW6320643</v>
      </c>
      <c r="AY499" s="10">
        <f>VLOOKUP(AX499,[1]Hoja2!$B$2:$AO$762,38,FALSE)</f>
        <v>819</v>
      </c>
      <c r="AZ499" s="9">
        <f t="shared" si="243"/>
        <v>0</v>
      </c>
      <c r="BA499">
        <f t="shared" si="260"/>
        <v>4</v>
      </c>
      <c r="BB499">
        <f t="shared" si="261"/>
        <v>0.19</v>
      </c>
      <c r="BC499">
        <f t="shared" si="262"/>
        <v>4</v>
      </c>
    </row>
    <row r="500" spans="1:55" hidden="1" x14ac:dyDescent="0.25">
      <c r="A500">
        <v>69903</v>
      </c>
      <c r="B500" t="s">
        <v>818</v>
      </c>
      <c r="C500">
        <v>2019</v>
      </c>
      <c r="D500" t="s">
        <v>37</v>
      </c>
      <c r="E500" t="s">
        <v>38</v>
      </c>
      <c r="F500">
        <v>9</v>
      </c>
      <c r="G500" t="s">
        <v>40</v>
      </c>
      <c r="H500">
        <v>1.1166670000000001</v>
      </c>
      <c r="I500" t="s">
        <v>95</v>
      </c>
      <c r="J500">
        <v>803</v>
      </c>
      <c r="K500">
        <v>1573</v>
      </c>
      <c r="L500">
        <v>0.2</v>
      </c>
      <c r="M500">
        <v>0.6</v>
      </c>
      <c r="N500">
        <v>0.8</v>
      </c>
      <c r="O500">
        <v>1.05</v>
      </c>
      <c r="P500">
        <v>1.1000000000000001</v>
      </c>
      <c r="Q500">
        <v>1.1499999999999999</v>
      </c>
      <c r="R500" t="s">
        <v>46</v>
      </c>
      <c r="S500">
        <v>4</v>
      </c>
      <c r="T500">
        <v>6</v>
      </c>
      <c r="U500" t="s">
        <v>47</v>
      </c>
      <c r="V500" t="s">
        <v>187</v>
      </c>
      <c r="W500" t="s">
        <v>678</v>
      </c>
      <c r="X500">
        <v>2019</v>
      </c>
      <c r="Y500" t="s">
        <v>37</v>
      </c>
      <c r="Z500" t="s">
        <v>38</v>
      </c>
      <c r="AA500">
        <v>9</v>
      </c>
      <c r="AB500">
        <v>1</v>
      </c>
      <c r="AC500">
        <v>12</v>
      </c>
      <c r="AD500">
        <v>0</v>
      </c>
      <c r="AE500">
        <v>0</v>
      </c>
      <c r="AF500">
        <v>0</v>
      </c>
      <c r="AG500" s="2" t="str">
        <f>IFERROR(VLOOKUP(B500,[1]Hoja2!$C$1:$AM$841,37,FALSE),"n/a")</f>
        <v>n/a</v>
      </c>
      <c r="AH500" s="10" t="e">
        <f>VLOOKUP(AX500,[1]Hoja2!$B$2:$AO$762,17,FALSE)</f>
        <v>#N/A</v>
      </c>
      <c r="AI500" s="10" t="e">
        <f>VLOOKUP(AX500,[1]Hoja2!$B$2:$AO$762,23,FALSE)</f>
        <v>#N/A</v>
      </c>
      <c r="AJ500" s="10" t="e">
        <f>VLOOKUP(AX500,[1]Hoja2!$B$2:$AO$762,28,FALSE)</f>
        <v>#N/A</v>
      </c>
      <c r="AK500" s="10" t="e">
        <f>VLOOKUP(AX500,[1]Hoja2!$B$2:$AO$762,19,FALSE)</f>
        <v>#N/A</v>
      </c>
      <c r="AL500" t="e">
        <f t="shared" si="233"/>
        <v>#N/A</v>
      </c>
      <c r="AM500" t="e">
        <f t="shared" si="234"/>
        <v>#N/A</v>
      </c>
      <c r="AN500" t="e">
        <f t="shared" si="235"/>
        <v>#N/A</v>
      </c>
      <c r="AO500" t="e">
        <f t="shared" si="236"/>
        <v>#N/A</v>
      </c>
      <c r="AP500" t="e">
        <f t="shared" si="237"/>
        <v>#N/A</v>
      </c>
      <c r="AQ500" t="str">
        <f t="shared" si="238"/>
        <v>n/a</v>
      </c>
      <c r="AR500">
        <f>+INDEX([1]DETALLE!$AK$2:$AK$841,MATCH(B500,[1]DETALLE!$A$2:$A$841,0))</f>
        <v>0</v>
      </c>
      <c r="AS500" t="str">
        <f>CONCATENATE(B500)</f>
        <v>0XU8464707</v>
      </c>
      <c r="AT500" s="2" t="str">
        <f>IF(IFERROR(VLOOKUP(AS500,[1]Hoja2!$C$1:$AM$841,37,FALSE),"n/a")&lt;&gt;"n/a","a","n/a")</f>
        <v>n/a</v>
      </c>
      <c r="AU500" s="8">
        <f t="shared" si="232"/>
        <v>2</v>
      </c>
      <c r="AV500" t="e">
        <f>VLOOKUP(B500,[1]Hoja2!$C$2:$AO$762,39,FALSE)</f>
        <v>#N/A</v>
      </c>
      <c r="AW500" t="e">
        <f>IF(AU500=AV500,VLOOKUP(B500,[1]Hoja2!$C$2:$AO$762,37,FALSE),IF(AV500&lt;2,VLOOKUP(B500,[1]Hoja2!$C$2:$AO$762,37,FALSE)))</f>
        <v>#N/A</v>
      </c>
      <c r="AX500" t="str">
        <f>B500 &amp; COUNTIF(B$2:B500, B500)</f>
        <v>0XU84647071</v>
      </c>
      <c r="AY500" t="e">
        <f>VLOOKUP(AX500,[1]Hoja2!$B$2:$AO$762,38,FALSE)</f>
        <v>#N/A</v>
      </c>
      <c r="AZ500" s="9" t="e">
        <f t="shared" si="243"/>
        <v>#N/A</v>
      </c>
    </row>
    <row r="501" spans="1:55" hidden="1" x14ac:dyDescent="0.25">
      <c r="A501">
        <v>69905</v>
      </c>
      <c r="B501" t="s">
        <v>819</v>
      </c>
      <c r="C501">
        <v>2019</v>
      </c>
      <c r="D501" t="s">
        <v>37</v>
      </c>
      <c r="E501" t="s">
        <v>38</v>
      </c>
      <c r="F501">
        <v>9</v>
      </c>
      <c r="G501" t="s">
        <v>44</v>
      </c>
      <c r="H501">
        <v>0</v>
      </c>
      <c r="J501" t="s">
        <v>33</v>
      </c>
      <c r="K501" t="s">
        <v>33</v>
      </c>
      <c r="L501" t="s">
        <v>33</v>
      </c>
      <c r="M501" t="s">
        <v>33</v>
      </c>
      <c r="N501" t="s">
        <v>33</v>
      </c>
      <c r="O501" t="s">
        <v>33</v>
      </c>
      <c r="P501" t="s">
        <v>33</v>
      </c>
      <c r="Q501" t="s">
        <v>33</v>
      </c>
      <c r="S501" t="s">
        <v>33</v>
      </c>
      <c r="T501" t="s">
        <v>33</v>
      </c>
      <c r="V501" t="s">
        <v>34</v>
      </c>
      <c r="W501" t="s">
        <v>50</v>
      </c>
      <c r="X501">
        <v>2019</v>
      </c>
      <c r="Y501" t="s">
        <v>37</v>
      </c>
      <c r="Z501" t="s">
        <v>38</v>
      </c>
      <c r="AA501">
        <v>9</v>
      </c>
      <c r="AB501" t="s">
        <v>33</v>
      </c>
      <c r="AC501">
        <v>11</v>
      </c>
      <c r="AD501">
        <v>0</v>
      </c>
      <c r="AE501">
        <v>0</v>
      </c>
      <c r="AF501">
        <v>0</v>
      </c>
      <c r="AG501" s="2" t="str">
        <f>IFERROR(VLOOKUP(B501,[1]Hoja2!$C$1:$AM$841,37,FALSE),"n/a")</f>
        <v>n/a</v>
      </c>
      <c r="AH501" s="10" t="e">
        <f>VLOOKUP(AX501,[1]Hoja2!$B$2:$AO$762,17,FALSE)</f>
        <v>#N/A</v>
      </c>
      <c r="AI501" s="10" t="e">
        <f>VLOOKUP(AX501,[1]Hoja2!$B$2:$AO$762,23,FALSE)</f>
        <v>#N/A</v>
      </c>
      <c r="AJ501" s="10" t="e">
        <f>VLOOKUP(AX501,[1]Hoja2!$B$2:$AO$762,28,FALSE)</f>
        <v>#N/A</v>
      </c>
      <c r="AK501" s="10" t="e">
        <f>VLOOKUP(AX501,[1]Hoja2!$B$2:$AO$762,19,FALSE)</f>
        <v>#N/A</v>
      </c>
      <c r="AL501" t="e">
        <f t="shared" si="233"/>
        <v>#N/A</v>
      </c>
      <c r="AM501" t="e">
        <f t="shared" si="234"/>
        <v>#N/A</v>
      </c>
      <c r="AN501" t="e">
        <f t="shared" si="235"/>
        <v>#N/A</v>
      </c>
      <c r="AO501" t="e">
        <f t="shared" si="236"/>
        <v>#N/A</v>
      </c>
      <c r="AP501" t="e">
        <f t="shared" si="237"/>
        <v>#N/A</v>
      </c>
      <c r="AQ501" t="str">
        <f t="shared" si="238"/>
        <v>n/a</v>
      </c>
      <c r="AR501" t="e">
        <f>+INDEX([1]DETALLE!$AK$2:$AK$841,MATCH(B501,[1]DETALLE!$A$2:$A$841,0))</f>
        <v>#N/A</v>
      </c>
      <c r="AS501" t="str">
        <f>CONCATENATE(B501)</f>
        <v>09HB331489</v>
      </c>
      <c r="AT501" s="2" t="str">
        <f>IF(IFERROR(VLOOKUP(AS501,[1]Hoja2!$C$1:$AM$841,37,FALSE),"n/a")&lt;&gt;"n/a","a","n/a")</f>
        <v>n/a</v>
      </c>
      <c r="AU501" s="8">
        <f t="shared" si="232"/>
        <v>1</v>
      </c>
      <c r="AV501" t="e">
        <f>VLOOKUP(B501,[1]Hoja2!$C$2:$AO$762,39,FALSE)</f>
        <v>#N/A</v>
      </c>
      <c r="AW501" t="e">
        <f>IF(AU501=AV501,VLOOKUP(B501,[1]Hoja2!$C$2:$AO$762,37,FALSE),IF(AV501&lt;2,VLOOKUP(B501,[1]Hoja2!$C$2:$AO$762,37,FALSE)))</f>
        <v>#N/A</v>
      </c>
      <c r="AX501" t="str">
        <f>B501 &amp; COUNTIF(B$2:B501, B501)</f>
        <v>09HB3314891</v>
      </c>
      <c r="AY501" t="e">
        <f>VLOOKUP(AX501,[1]Hoja2!$B$2:$AO$762,38,FALSE)</f>
        <v>#N/A</v>
      </c>
      <c r="AZ501" s="9" t="e">
        <f t="shared" si="243"/>
        <v>#N/A</v>
      </c>
    </row>
    <row r="502" spans="1:55" x14ac:dyDescent="0.25">
      <c r="A502">
        <v>69907</v>
      </c>
      <c r="B502" t="s">
        <v>377</v>
      </c>
      <c r="C502">
        <v>2019</v>
      </c>
      <c r="D502" t="s">
        <v>37</v>
      </c>
      <c r="E502" t="s">
        <v>38</v>
      </c>
      <c r="F502">
        <v>9</v>
      </c>
      <c r="G502" t="s">
        <v>40</v>
      </c>
      <c r="H502">
        <v>0</v>
      </c>
      <c r="I502" t="s">
        <v>116</v>
      </c>
      <c r="J502">
        <v>655</v>
      </c>
      <c r="K502">
        <v>1365</v>
      </c>
      <c r="L502">
        <v>0</v>
      </c>
      <c r="M502">
        <v>0</v>
      </c>
      <c r="N502">
        <v>0.6</v>
      </c>
      <c r="O502">
        <v>0.8</v>
      </c>
      <c r="P502">
        <v>1.05</v>
      </c>
      <c r="Q502">
        <v>1.1000000000000001</v>
      </c>
      <c r="R502" t="s">
        <v>46</v>
      </c>
      <c r="S502">
        <v>5</v>
      </c>
      <c r="T502">
        <v>9</v>
      </c>
      <c r="U502" t="s">
        <v>47</v>
      </c>
      <c r="V502" t="s">
        <v>58</v>
      </c>
      <c r="W502" t="s">
        <v>55</v>
      </c>
      <c r="X502">
        <v>2019</v>
      </c>
      <c r="Y502" t="s">
        <v>37</v>
      </c>
      <c r="Z502" t="s">
        <v>38</v>
      </c>
      <c r="AA502">
        <v>9</v>
      </c>
      <c r="AB502">
        <v>0</v>
      </c>
      <c r="AC502">
        <v>89</v>
      </c>
      <c r="AD502">
        <v>1.1000000000000001</v>
      </c>
      <c r="AE502">
        <v>0</v>
      </c>
      <c r="AF502">
        <v>1501.5</v>
      </c>
      <c r="AG502" s="2">
        <f>IFERROR(VLOOKUP(B502,[1]Hoja2!$C$1:$AM$841,37,FALSE),"n/a")</f>
        <v>1501.5000000000002</v>
      </c>
      <c r="AH502" s="10">
        <f>VLOOKUP(AX502,[1]Hoja2!$B$2:$AO$762,17,FALSE)</f>
        <v>89</v>
      </c>
      <c r="AI502" s="10">
        <f>VLOOKUP(AX502,[1]Hoja2!$B$2:$AO$762,23,FALSE)</f>
        <v>1.1000000000000001</v>
      </c>
      <c r="AJ502" s="10">
        <f>VLOOKUP(AX502,[1]Hoja2!$B$2:$AO$762,28,FALSE)</f>
        <v>5.4000000000000006E-2</v>
      </c>
      <c r="AK502" s="10" t="str">
        <f>VLOOKUP(AX502,[1]Hoja2!$B$2:$AO$762,19,FALSE)</f>
        <v>Office Digital</v>
      </c>
      <c r="AL502">
        <f t="shared" si="233"/>
        <v>1</v>
      </c>
      <c r="AM502">
        <f t="shared" si="234"/>
        <v>1</v>
      </c>
      <c r="AN502">
        <f t="shared" si="235"/>
        <v>1</v>
      </c>
      <c r="AO502">
        <f t="shared" si="236"/>
        <v>0</v>
      </c>
      <c r="AP502">
        <f t="shared" si="237"/>
        <v>1</v>
      </c>
      <c r="AQ502">
        <f t="shared" si="238"/>
        <v>0</v>
      </c>
      <c r="AR502">
        <f>+INDEX([1]Hoja2!$AM$2:$AM$841,MATCH(B502,[1]Hoja2!$C$2:$C$841,0))</f>
        <v>1501.5000000000002</v>
      </c>
      <c r="AS502" t="str">
        <f t="shared" si="239"/>
        <v>0EX74075749</v>
      </c>
      <c r="AT502" s="2">
        <f>IFERROR(VLOOKUP(AS502,[1]Hoja2!$A$1:$AM$841,38,FALSE),"n/a")</f>
        <v>0</v>
      </c>
      <c r="AU502" s="8">
        <f t="shared" si="232"/>
        <v>1</v>
      </c>
      <c r="AV502">
        <f>VLOOKUP(B502,[1]Hoja2!$C$2:$AO$762,39,FALSE)</f>
        <v>1</v>
      </c>
      <c r="AW502">
        <f>IF(AU502=AV502,VLOOKUP(B502,[1]Hoja2!$C$2:$AO$762,37,FALSE),IF(AV502&lt;2,VLOOKUP(B502,[1]Hoja2!$C$2:$AO$762,37,FALSE)))</f>
        <v>1501.5000000000002</v>
      </c>
      <c r="AX502" t="str">
        <f>B502 &amp; COUNTIF(B$2:B502, B502)</f>
        <v>0EX74075741</v>
      </c>
      <c r="AY502" s="10">
        <f>VLOOKUP(AX502,[1]Hoja2!$B$2:$AO$762,38,FALSE)</f>
        <v>1501.5000000000002</v>
      </c>
      <c r="AZ502" s="9">
        <f t="shared" si="243"/>
        <v>0</v>
      </c>
      <c r="BA502">
        <f>IF(Q502="NA",2,IF(OR(G502="INSTALACION NUEVA",G502="Mantenimiento preventivo"),3,IF(AND(AC502&lt;AH502,AL502&lt;&gt;1),4,IF(AY502&gt;AF502,1,0))))</f>
        <v>0</v>
      </c>
      <c r="BB502">
        <f>AE502-AJ502</f>
        <v>-5.4000000000000006E-2</v>
      </c>
      <c r="BC502">
        <f>+_xlfn.IFS(Q502="NA",2,OR(G502="INSTALACION NUEVA",G502="Mantenimiento preventivo"),3,AND(AC502&lt;AH502,AL502&lt;&gt;1),4,AY502&gt;AF502,1,TRUE,0)</f>
        <v>0</v>
      </c>
    </row>
    <row r="503" spans="1:55" hidden="1" x14ac:dyDescent="0.25">
      <c r="A503">
        <v>69909</v>
      </c>
      <c r="B503" t="s">
        <v>820</v>
      </c>
      <c r="C503">
        <v>2019</v>
      </c>
      <c r="D503" t="s">
        <v>37</v>
      </c>
      <c r="E503" t="s">
        <v>38</v>
      </c>
      <c r="F503">
        <v>9</v>
      </c>
      <c r="G503" t="s">
        <v>44</v>
      </c>
      <c r="H503">
        <v>0</v>
      </c>
      <c r="I503" t="s">
        <v>34</v>
      </c>
      <c r="J503">
        <v>468</v>
      </c>
      <c r="K503">
        <v>715</v>
      </c>
      <c r="L503">
        <v>0</v>
      </c>
      <c r="M503">
        <v>0</v>
      </c>
      <c r="N503">
        <v>0</v>
      </c>
      <c r="O503">
        <v>0.6</v>
      </c>
      <c r="P503">
        <v>0.8</v>
      </c>
      <c r="Q503">
        <v>1.05</v>
      </c>
      <c r="R503" t="s">
        <v>46</v>
      </c>
      <c r="S503">
        <v>5</v>
      </c>
      <c r="T503">
        <v>9</v>
      </c>
      <c r="U503" t="s">
        <v>47</v>
      </c>
      <c r="V503" t="s">
        <v>34</v>
      </c>
      <c r="W503" t="s">
        <v>50</v>
      </c>
      <c r="X503">
        <v>2019</v>
      </c>
      <c r="Y503" t="s">
        <v>37</v>
      </c>
      <c r="Z503" t="s">
        <v>38</v>
      </c>
      <c r="AA503">
        <v>12</v>
      </c>
      <c r="AB503">
        <v>1</v>
      </c>
      <c r="AC503">
        <v>18</v>
      </c>
      <c r="AD503">
        <v>0</v>
      </c>
      <c r="AE503">
        <v>0</v>
      </c>
      <c r="AF503">
        <v>0</v>
      </c>
      <c r="AG503" s="2" t="str">
        <f>IFERROR(VLOOKUP(B503,[1]Hoja2!$C$1:$AM$841,37,FALSE),"n/a")</f>
        <v>n/a</v>
      </c>
      <c r="AH503" s="10" t="e">
        <f>VLOOKUP(AX503,[1]Hoja2!$B$2:$AO$762,17,FALSE)</f>
        <v>#N/A</v>
      </c>
      <c r="AI503" s="10" t="e">
        <f>VLOOKUP(AX503,[1]Hoja2!$B$2:$AO$762,23,FALSE)</f>
        <v>#N/A</v>
      </c>
      <c r="AJ503" s="10" t="e">
        <f>VLOOKUP(AX503,[1]Hoja2!$B$2:$AO$762,28,FALSE)</f>
        <v>#N/A</v>
      </c>
      <c r="AK503" s="10" t="e">
        <f>VLOOKUP(AX503,[1]Hoja2!$B$2:$AO$762,19,FALSE)</f>
        <v>#N/A</v>
      </c>
      <c r="AL503" t="e">
        <f t="shared" si="233"/>
        <v>#N/A</v>
      </c>
      <c r="AM503" t="e">
        <f t="shared" si="234"/>
        <v>#N/A</v>
      </c>
      <c r="AN503" t="e">
        <f t="shared" si="235"/>
        <v>#N/A</v>
      </c>
      <c r="AO503" t="e">
        <f t="shared" si="236"/>
        <v>#N/A</v>
      </c>
      <c r="AP503" t="e">
        <f t="shared" si="237"/>
        <v>#N/A</v>
      </c>
      <c r="AQ503" t="str">
        <f t="shared" si="238"/>
        <v>n/a</v>
      </c>
      <c r="AR503" t="e">
        <f>+INDEX([1]DETALLE!$AK$2:$AK$841,MATCH(B503,[1]DETALLE!$A$2:$A$841,0))</f>
        <v>#N/A</v>
      </c>
      <c r="AS503" t="str">
        <f>CONCATENATE(B503)</f>
        <v>09HB331688</v>
      </c>
      <c r="AT503" s="2" t="str">
        <f>IF(IFERROR(VLOOKUP(AS503,[1]Hoja2!$C$1:$AM$841,37,FALSE),"n/a")&lt;&gt;"n/a","a","n/a")</f>
        <v>n/a</v>
      </c>
      <c r="AU503" s="8">
        <f t="shared" si="232"/>
        <v>1</v>
      </c>
      <c r="AV503" t="e">
        <f>VLOOKUP(B503,[1]Hoja2!$C$2:$AO$762,39,FALSE)</f>
        <v>#N/A</v>
      </c>
      <c r="AW503" t="e">
        <f>IF(AU503=AV503,VLOOKUP(B503,[1]Hoja2!$C$2:$AO$762,37,FALSE),IF(AV503&lt;2,VLOOKUP(B503,[1]Hoja2!$C$2:$AO$762,37,FALSE)))</f>
        <v>#N/A</v>
      </c>
      <c r="AX503" t="str">
        <f>B503 &amp; COUNTIF(B$2:B503, B503)</f>
        <v>09HB3316881</v>
      </c>
      <c r="AY503" t="e">
        <f>VLOOKUP(AX503,[1]Hoja2!$B$2:$AO$762,38,FALSE)</f>
        <v>#N/A</v>
      </c>
      <c r="AZ503" s="9" t="e">
        <f t="shared" si="243"/>
        <v>#N/A</v>
      </c>
    </row>
    <row r="504" spans="1:55" hidden="1" x14ac:dyDescent="0.25">
      <c r="A504">
        <v>69923</v>
      </c>
      <c r="B504" t="s">
        <v>821</v>
      </c>
      <c r="C504">
        <v>2019</v>
      </c>
      <c r="D504" t="s">
        <v>37</v>
      </c>
      <c r="E504" t="s">
        <v>38</v>
      </c>
      <c r="F504">
        <v>9</v>
      </c>
      <c r="G504" t="s">
        <v>44</v>
      </c>
      <c r="H504">
        <v>0</v>
      </c>
      <c r="I504" t="s">
        <v>34</v>
      </c>
      <c r="J504">
        <v>468</v>
      </c>
      <c r="K504">
        <v>715</v>
      </c>
      <c r="L504">
        <v>0</v>
      </c>
      <c r="M504">
        <v>0</v>
      </c>
      <c r="N504">
        <v>0</v>
      </c>
      <c r="O504">
        <v>0.6</v>
      </c>
      <c r="P504">
        <v>0.8</v>
      </c>
      <c r="Q504">
        <v>1.05</v>
      </c>
      <c r="R504" t="s">
        <v>46</v>
      </c>
      <c r="S504">
        <v>5</v>
      </c>
      <c r="T504">
        <v>9</v>
      </c>
      <c r="U504" t="s">
        <v>47</v>
      </c>
      <c r="V504" t="s">
        <v>34</v>
      </c>
      <c r="W504" t="s">
        <v>50</v>
      </c>
      <c r="X504">
        <v>2019</v>
      </c>
      <c r="Y504" t="s">
        <v>37</v>
      </c>
      <c r="Z504" t="s">
        <v>38</v>
      </c>
      <c r="AA504">
        <v>9</v>
      </c>
      <c r="AB504">
        <v>1</v>
      </c>
      <c r="AC504">
        <v>11</v>
      </c>
      <c r="AD504">
        <v>0</v>
      </c>
      <c r="AE504">
        <v>0</v>
      </c>
      <c r="AF504">
        <v>0</v>
      </c>
      <c r="AG504" s="2" t="str">
        <f>IFERROR(VLOOKUP(B504,[1]Hoja2!$C$1:$AM$841,37,FALSE),"n/a")</f>
        <v>n/a</v>
      </c>
      <c r="AH504" s="10" t="e">
        <f>VLOOKUP(AX504,[1]Hoja2!$B$2:$AO$762,17,FALSE)</f>
        <v>#N/A</v>
      </c>
      <c r="AI504" s="10" t="e">
        <f>VLOOKUP(AX504,[1]Hoja2!$B$2:$AO$762,23,FALSE)</f>
        <v>#N/A</v>
      </c>
      <c r="AJ504" s="10" t="e">
        <f>VLOOKUP(AX504,[1]Hoja2!$B$2:$AO$762,28,FALSE)</f>
        <v>#N/A</v>
      </c>
      <c r="AK504" s="10" t="e">
        <f>VLOOKUP(AX504,[1]Hoja2!$B$2:$AO$762,19,FALSE)</f>
        <v>#N/A</v>
      </c>
      <c r="AL504" t="e">
        <f t="shared" si="233"/>
        <v>#N/A</v>
      </c>
      <c r="AM504" t="e">
        <f t="shared" si="234"/>
        <v>#N/A</v>
      </c>
      <c r="AN504" t="e">
        <f t="shared" si="235"/>
        <v>#N/A</v>
      </c>
      <c r="AO504" t="e">
        <f t="shared" si="236"/>
        <v>#N/A</v>
      </c>
      <c r="AP504" t="e">
        <f t="shared" si="237"/>
        <v>#N/A</v>
      </c>
      <c r="AQ504" t="str">
        <f t="shared" si="238"/>
        <v>n/a</v>
      </c>
      <c r="AR504" t="e">
        <f>+INDEX([1]DETALLE!$AK$2:$AK$841,MATCH(B504,[1]DETALLE!$A$2:$A$841,0))</f>
        <v>#N/A</v>
      </c>
      <c r="AS504" t="str">
        <f>CONCATENATE(B504)</f>
        <v>09HB331652</v>
      </c>
      <c r="AT504" s="2" t="str">
        <f>IF(IFERROR(VLOOKUP(AS504,[1]Hoja2!$C$1:$AM$841,37,FALSE),"n/a")&lt;&gt;"n/a","a","n/a")</f>
        <v>n/a</v>
      </c>
      <c r="AU504" s="8">
        <f t="shared" si="232"/>
        <v>1</v>
      </c>
      <c r="AV504" t="e">
        <f>VLOOKUP(B504,[1]Hoja2!$C$2:$AO$762,39,FALSE)</f>
        <v>#N/A</v>
      </c>
      <c r="AW504" t="e">
        <f>IF(AU504=AV504,VLOOKUP(B504,[1]Hoja2!$C$2:$AO$762,37,FALSE),IF(AV504&lt;2,VLOOKUP(B504,[1]Hoja2!$C$2:$AO$762,37,FALSE)))</f>
        <v>#N/A</v>
      </c>
      <c r="AX504" t="str">
        <f>B504 &amp; COUNTIF(B$2:B504, B504)</f>
        <v>09HB3316521</v>
      </c>
      <c r="AY504" t="e">
        <f>VLOOKUP(AX504,[1]Hoja2!$B$2:$AO$762,38,FALSE)</f>
        <v>#N/A</v>
      </c>
      <c r="AZ504" s="9" t="e">
        <f t="shared" si="243"/>
        <v>#N/A</v>
      </c>
    </row>
    <row r="505" spans="1:55" x14ac:dyDescent="0.25">
      <c r="A505">
        <v>69928</v>
      </c>
      <c r="B505" t="s">
        <v>390</v>
      </c>
      <c r="C505">
        <v>2019</v>
      </c>
      <c r="D505" t="s">
        <v>37</v>
      </c>
      <c r="E505" t="s">
        <v>38</v>
      </c>
      <c r="F505">
        <v>9</v>
      </c>
      <c r="G505" t="s">
        <v>40</v>
      </c>
      <c r="H505">
        <v>3.6333329999999999</v>
      </c>
      <c r="I505" t="s">
        <v>64</v>
      </c>
      <c r="J505">
        <v>655</v>
      </c>
      <c r="K505">
        <v>1365</v>
      </c>
      <c r="L505">
        <v>0</v>
      </c>
      <c r="M505">
        <v>0</v>
      </c>
      <c r="N505">
        <v>0.6</v>
      </c>
      <c r="O505">
        <v>0.8</v>
      </c>
      <c r="P505">
        <v>1.05</v>
      </c>
      <c r="Q505">
        <v>1.1000000000000001</v>
      </c>
      <c r="R505" t="s">
        <v>46</v>
      </c>
      <c r="S505">
        <v>5</v>
      </c>
      <c r="T505">
        <v>9</v>
      </c>
      <c r="U505" t="s">
        <v>85</v>
      </c>
      <c r="V505" t="s">
        <v>64</v>
      </c>
      <c r="W505" t="s">
        <v>42</v>
      </c>
      <c r="X505">
        <v>2019</v>
      </c>
      <c r="Y505" t="s">
        <v>37</v>
      </c>
      <c r="Z505" t="s">
        <v>38</v>
      </c>
      <c r="AA505">
        <v>9</v>
      </c>
      <c r="AB505">
        <v>0</v>
      </c>
      <c r="AC505">
        <v>146</v>
      </c>
      <c r="AD505">
        <v>1.1000000000000001</v>
      </c>
      <c r="AE505">
        <v>0.40370366666666702</v>
      </c>
      <c r="AF505">
        <v>1501.5</v>
      </c>
      <c r="AG505" s="2">
        <f>IFERROR(VLOOKUP(B505,[1]Hoja2!$C$1:$AM$841,37,FALSE),"n/a")</f>
        <v>1501.5000000000002</v>
      </c>
      <c r="AH505" s="10">
        <f>VLOOKUP(AX505,[1]Hoja2!$B$2:$AO$762,17,FALSE)</f>
        <v>147</v>
      </c>
      <c r="AI505" s="10">
        <f>VLOOKUP(AX505,[1]Hoja2!$B$2:$AO$762,23,FALSE)</f>
        <v>1.1000000000000001</v>
      </c>
      <c r="AJ505" s="10">
        <f>VLOOKUP(AX505,[1]Hoja2!$B$2:$AO$762,28,FALSE)</f>
        <v>0.45999999999999996</v>
      </c>
      <c r="AK505" s="10" t="str">
        <f>VLOOKUP(AX505,[1]Hoja2!$B$2:$AO$762,19,FALSE)</f>
        <v>A3 Office Color Laser MFPs</v>
      </c>
      <c r="AL505">
        <f t="shared" si="233"/>
        <v>1</v>
      </c>
      <c r="AM505">
        <f t="shared" si="234"/>
        <v>0</v>
      </c>
      <c r="AN505">
        <f t="shared" si="235"/>
        <v>1</v>
      </c>
      <c r="AO505">
        <f t="shared" si="236"/>
        <v>0</v>
      </c>
      <c r="AP505">
        <f t="shared" si="237"/>
        <v>1</v>
      </c>
      <c r="AQ505">
        <f t="shared" si="238"/>
        <v>0</v>
      </c>
      <c r="AR505">
        <f>+INDEX([1]Hoja2!$AM$2:$AM$841,MATCH(B505,[1]Hoja2!$C$2:$C$841,0))</f>
        <v>1501.5000000000002</v>
      </c>
      <c r="AS505" t="str">
        <f t="shared" si="239"/>
        <v>2TX0598559</v>
      </c>
      <c r="AT505" s="2">
        <f>IFERROR(VLOOKUP(AS505,[1]Hoja2!$A$1:$AM$841,38,FALSE),"n/a")</f>
        <v>0</v>
      </c>
      <c r="AU505" s="8">
        <f t="shared" si="232"/>
        <v>1</v>
      </c>
      <c r="AV505">
        <f>VLOOKUP(B505,[1]Hoja2!$C$2:$AO$762,39,FALSE)</f>
        <v>1</v>
      </c>
      <c r="AW505">
        <f>IF(AU505=AV505,VLOOKUP(B505,[1]Hoja2!$C$2:$AO$762,37,FALSE),IF(AV505&lt;2,VLOOKUP(B505,[1]Hoja2!$C$2:$AO$762,37,FALSE)))</f>
        <v>1501.5000000000002</v>
      </c>
      <c r="AX505" t="str">
        <f>B505 &amp; COUNTIF(B$2:B505, B505)</f>
        <v>2TX0598551</v>
      </c>
      <c r="AY505" s="10">
        <f>VLOOKUP(AX505,[1]Hoja2!$B$2:$AO$762,38,FALSE)</f>
        <v>1501.5000000000002</v>
      </c>
      <c r="AZ505" s="9">
        <f t="shared" si="243"/>
        <v>0</v>
      </c>
      <c r="BA505">
        <f t="shared" ref="BA505:BA512" si="263">IF(Q505="NA",2,IF(OR(G505="INSTALACION NUEVA",G505="Mantenimiento preventivo"),3,IF(AND(AC505&lt;AH505,AL505&lt;&gt;1),4,IF(AY505&gt;AF505,1,0))))</f>
        <v>0</v>
      </c>
      <c r="BB505">
        <f t="shared" ref="BB505:BB512" si="264">AE505-AJ505</f>
        <v>-5.6296333333332949E-2</v>
      </c>
      <c r="BC505">
        <f t="shared" ref="BC505:BC512" si="265">+_xlfn.IFS(Q505="NA",2,OR(G505="INSTALACION NUEVA",G505="Mantenimiento preventivo"),3,AND(AC505&lt;AH505,AL505&lt;&gt;1),4,AY505&gt;AF505,1,TRUE,0)</f>
        <v>0</v>
      </c>
    </row>
    <row r="506" spans="1:55" x14ac:dyDescent="0.25">
      <c r="A506">
        <v>69930</v>
      </c>
      <c r="B506" t="s">
        <v>49</v>
      </c>
      <c r="C506">
        <v>2019</v>
      </c>
      <c r="D506" t="s">
        <v>37</v>
      </c>
      <c r="E506" t="s">
        <v>38</v>
      </c>
      <c r="F506">
        <v>9</v>
      </c>
      <c r="G506" t="s">
        <v>40</v>
      </c>
      <c r="H506">
        <v>1.816667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S506" t="s">
        <v>33</v>
      </c>
      <c r="T506" t="s">
        <v>33</v>
      </c>
      <c r="V506" t="s">
        <v>48</v>
      </c>
      <c r="W506" t="s">
        <v>50</v>
      </c>
      <c r="X506">
        <v>2019</v>
      </c>
      <c r="Y506" t="s">
        <v>37</v>
      </c>
      <c r="Z506" t="s">
        <v>38</v>
      </c>
      <c r="AA506">
        <v>9</v>
      </c>
      <c r="AB506" t="s">
        <v>33</v>
      </c>
      <c r="AC506">
        <v>8</v>
      </c>
      <c r="AD506">
        <v>0</v>
      </c>
      <c r="AE506">
        <v>0</v>
      </c>
      <c r="AF506">
        <v>0</v>
      </c>
      <c r="AG506" s="2">
        <f>IFERROR(VLOOKUP(B506,[1]Hoja2!$C$1:$AM$841,37,FALSE),"n/a")</f>
        <v>2252.25</v>
      </c>
      <c r="AH506" s="10">
        <f>VLOOKUP(AX506,[1]Hoja2!$B$2:$AO$762,17,FALSE)</f>
        <v>28</v>
      </c>
      <c r="AI506" s="10">
        <f>VLOOKUP(AX506,[1]Hoja2!$B$2:$AO$762,23,FALSE)</f>
        <v>1.1000000000000001</v>
      </c>
      <c r="AJ506" s="10">
        <f>VLOOKUP(AX506,[1]Hoja2!$B$2:$AO$762,28,FALSE)</f>
        <v>0.70666666666666667</v>
      </c>
      <c r="AK506" s="10" t="str">
        <f>VLOOKUP(AX506,[1]Hoja2!$B$2:$AO$762,19,FALSE)</f>
        <v>CF Mono</v>
      </c>
      <c r="AL506">
        <f t="shared" si="233"/>
        <v>0</v>
      </c>
      <c r="AM506">
        <f t="shared" si="234"/>
        <v>0</v>
      </c>
      <c r="AN506">
        <f t="shared" si="235"/>
        <v>0</v>
      </c>
      <c r="AO506">
        <f t="shared" si="236"/>
        <v>0</v>
      </c>
      <c r="AP506">
        <f t="shared" si="237"/>
        <v>0</v>
      </c>
      <c r="AQ506">
        <f t="shared" si="238"/>
        <v>1</v>
      </c>
      <c r="AR506">
        <f>+INDEX([1]Hoja2!$AM$2:$AM$841,MATCH(B506,[1]Hoja2!$C$2:$C$841,0))</f>
        <v>2252.25</v>
      </c>
      <c r="AS506" t="str">
        <f t="shared" si="239"/>
        <v>0BPB1106179</v>
      </c>
      <c r="AT506" s="2">
        <f>IFERROR(VLOOKUP(AS506,[1]Hoja2!$A$1:$AM$841,38,FALSE),"n/a")</f>
        <v>0</v>
      </c>
      <c r="AU506" s="8">
        <f t="shared" si="232"/>
        <v>2</v>
      </c>
      <c r="AV506">
        <f>VLOOKUP(B506,[1]Hoja2!$C$2:$AO$762,39,FALSE)</f>
        <v>2</v>
      </c>
      <c r="AW506">
        <f>IF(AU506=AV506,VLOOKUP(B506,[1]Hoja2!$C$2:$AO$762,37,FALSE),IF(AV506&lt;2,VLOOKUP(B506,[1]Hoja2!$C$2:$AO$762,37,FALSE)))</f>
        <v>2252.25</v>
      </c>
      <c r="AX506" t="str">
        <f>B506 &amp; COUNTIF(B$2:B506, B506)</f>
        <v>0BPB1106172</v>
      </c>
      <c r="AY506" s="10">
        <f>VLOOKUP(AX506,[1]Hoja2!$B$2:$AO$762,38,FALSE)</f>
        <v>2359.5</v>
      </c>
      <c r="AZ506" s="9">
        <f t="shared" si="243"/>
        <v>0</v>
      </c>
      <c r="BA506">
        <f t="shared" si="263"/>
        <v>2</v>
      </c>
      <c r="BB506">
        <f t="shared" si="264"/>
        <v>-0.70666666666666667</v>
      </c>
      <c r="BC506">
        <f t="shared" si="265"/>
        <v>2</v>
      </c>
    </row>
    <row r="507" spans="1:55" x14ac:dyDescent="0.25">
      <c r="A507">
        <v>69938</v>
      </c>
      <c r="B507" t="s">
        <v>69</v>
      </c>
      <c r="C507">
        <v>2019</v>
      </c>
      <c r="D507" t="s">
        <v>37</v>
      </c>
      <c r="E507" t="s">
        <v>38</v>
      </c>
      <c r="F507">
        <v>9</v>
      </c>
      <c r="G507" t="s">
        <v>40</v>
      </c>
      <c r="H507">
        <v>3.516667</v>
      </c>
      <c r="I507" t="s">
        <v>58</v>
      </c>
      <c r="J507">
        <v>655</v>
      </c>
      <c r="K507">
        <v>1365</v>
      </c>
      <c r="L507">
        <v>0</v>
      </c>
      <c r="M507">
        <v>0</v>
      </c>
      <c r="N507">
        <v>0.6</v>
      </c>
      <c r="O507">
        <v>0.8</v>
      </c>
      <c r="P507">
        <v>1.05</v>
      </c>
      <c r="Q507">
        <v>1.1000000000000001</v>
      </c>
      <c r="R507" t="s">
        <v>46</v>
      </c>
      <c r="S507">
        <v>5</v>
      </c>
      <c r="T507">
        <v>9</v>
      </c>
      <c r="U507" t="s">
        <v>47</v>
      </c>
      <c r="V507" t="s">
        <v>58</v>
      </c>
      <c r="W507" t="s">
        <v>59</v>
      </c>
      <c r="X507">
        <v>2019</v>
      </c>
      <c r="Y507" t="s">
        <v>37</v>
      </c>
      <c r="Z507" t="s">
        <v>38</v>
      </c>
      <c r="AA507">
        <v>9</v>
      </c>
      <c r="AB507">
        <v>0</v>
      </c>
      <c r="AC507">
        <v>6</v>
      </c>
      <c r="AD507">
        <v>0</v>
      </c>
      <c r="AE507">
        <v>0.7033334</v>
      </c>
      <c r="AF507">
        <v>0</v>
      </c>
      <c r="AG507" s="2">
        <f>IFERROR(VLOOKUP(B507,[1]Hoja2!$C$1:$AM$841,37,FALSE),"n/a")</f>
        <v>0</v>
      </c>
      <c r="AH507" s="10">
        <f>VLOOKUP(AX507,[1]Hoja2!$B$2:$AO$762,17,FALSE)</f>
        <v>9</v>
      </c>
      <c r="AI507" s="10">
        <f>VLOOKUP(AX507,[1]Hoja2!$B$2:$AO$762,23,FALSE)</f>
        <v>0.6</v>
      </c>
      <c r="AJ507" s="10">
        <f>VLOOKUP(AX507,[1]Hoja2!$B$2:$AO$762,28,FALSE)</f>
        <v>0.47800000000000004</v>
      </c>
      <c r="AK507" s="10" t="str">
        <f>VLOOKUP(AX507,[1]Hoja2!$B$2:$AO$762,19,FALSE)</f>
        <v>Departmental Digital</v>
      </c>
      <c r="AL507">
        <f t="shared" si="233"/>
        <v>0</v>
      </c>
      <c r="AM507">
        <f t="shared" si="234"/>
        <v>0</v>
      </c>
      <c r="AN507">
        <f t="shared" si="235"/>
        <v>0</v>
      </c>
      <c r="AO507">
        <f t="shared" si="236"/>
        <v>0</v>
      </c>
      <c r="AP507">
        <f t="shared" si="237"/>
        <v>1</v>
      </c>
      <c r="AQ507">
        <f t="shared" si="238"/>
        <v>0</v>
      </c>
      <c r="AR507">
        <f>+INDEX([1]Hoja2!$AM$2:$AM$841,MATCH(B507,[1]Hoja2!$C$2:$C$841,0))</f>
        <v>0</v>
      </c>
      <c r="AS507" t="str">
        <f t="shared" si="239"/>
        <v>0EX92999019</v>
      </c>
      <c r="AT507" s="2">
        <f>IFERROR(VLOOKUP(AS507,[1]Hoja2!$A$1:$AM$841,38,FALSE),"n/a")</f>
        <v>0</v>
      </c>
      <c r="AU507" s="8">
        <f t="shared" si="232"/>
        <v>4</v>
      </c>
      <c r="AV507">
        <f>VLOOKUP(B507,[1]Hoja2!$C$2:$AO$762,39,FALSE)</f>
        <v>4</v>
      </c>
      <c r="AW507">
        <f>IF(AU507=AV507,VLOOKUP(B507,[1]Hoja2!$C$2:$AO$762,37,FALSE),IF(AV507&lt;2,VLOOKUP(B507,[1]Hoja2!$C$2:$AO$762,37,FALSE)))</f>
        <v>0</v>
      </c>
      <c r="AX507" t="str">
        <f>B507 &amp; COUNTIF(B$2:B507, B507)</f>
        <v>0EX92999013</v>
      </c>
      <c r="AY507" s="10">
        <f>VLOOKUP(AX507,[1]Hoja2!$B$2:$AO$762,38,FALSE)</f>
        <v>819</v>
      </c>
      <c r="AZ507" s="9">
        <f t="shared" si="243"/>
        <v>0</v>
      </c>
      <c r="BA507">
        <f t="shared" si="263"/>
        <v>4</v>
      </c>
      <c r="BB507">
        <f t="shared" si="264"/>
        <v>0.22533339999999996</v>
      </c>
      <c r="BC507">
        <f t="shared" si="265"/>
        <v>4</v>
      </c>
    </row>
    <row r="508" spans="1:55" x14ac:dyDescent="0.25">
      <c r="A508">
        <v>69941</v>
      </c>
      <c r="B508" t="s">
        <v>389</v>
      </c>
      <c r="C508">
        <v>2019</v>
      </c>
      <c r="D508" t="s">
        <v>37</v>
      </c>
      <c r="E508" t="s">
        <v>38</v>
      </c>
      <c r="F508">
        <v>9</v>
      </c>
      <c r="G508" t="s">
        <v>40</v>
      </c>
      <c r="H508">
        <v>1.55</v>
      </c>
      <c r="I508" t="s">
        <v>116</v>
      </c>
      <c r="J508">
        <v>655</v>
      </c>
      <c r="K508">
        <v>1365</v>
      </c>
      <c r="L508">
        <v>0</v>
      </c>
      <c r="M508">
        <v>0</v>
      </c>
      <c r="N508">
        <v>0.6</v>
      </c>
      <c r="O508">
        <v>0.8</v>
      </c>
      <c r="P508">
        <v>1.05</v>
      </c>
      <c r="Q508">
        <v>1.1000000000000001</v>
      </c>
      <c r="R508" t="s">
        <v>46</v>
      </c>
      <c r="S508">
        <v>5</v>
      </c>
      <c r="T508">
        <v>9</v>
      </c>
      <c r="U508" t="s">
        <v>47</v>
      </c>
      <c r="V508" t="s">
        <v>45</v>
      </c>
      <c r="W508" t="s">
        <v>36</v>
      </c>
      <c r="X508">
        <v>2019</v>
      </c>
      <c r="Y508" t="s">
        <v>37</v>
      </c>
      <c r="Z508" t="s">
        <v>38</v>
      </c>
      <c r="AA508">
        <v>9</v>
      </c>
      <c r="AB508">
        <v>0</v>
      </c>
      <c r="AC508">
        <v>11</v>
      </c>
      <c r="AD508">
        <v>0.6</v>
      </c>
      <c r="AE508">
        <v>0.31</v>
      </c>
      <c r="AF508">
        <v>819</v>
      </c>
      <c r="AG508" s="2">
        <f>IFERROR(VLOOKUP(B508,[1]Hoja2!$C$1:$AM$841,37,FALSE),"n/a")</f>
        <v>0</v>
      </c>
      <c r="AH508" s="10">
        <f>VLOOKUP(AX508,[1]Hoja2!$B$2:$AO$762,17,FALSE)</f>
        <v>3</v>
      </c>
      <c r="AI508" s="10">
        <f>VLOOKUP(AX508,[1]Hoja2!$B$2:$AO$762,23,FALSE)</f>
        <v>0</v>
      </c>
      <c r="AJ508" s="10">
        <f>VLOOKUP(AX508,[1]Hoja2!$B$2:$AO$762,28,FALSE)</f>
        <v>0.186</v>
      </c>
      <c r="AK508" s="10" t="str">
        <f>VLOOKUP(AX508,[1]Hoja2!$B$2:$AO$762,19,FALSE)</f>
        <v>Office Digital</v>
      </c>
      <c r="AL508">
        <f t="shared" si="233"/>
        <v>0</v>
      </c>
      <c r="AM508">
        <f t="shared" si="234"/>
        <v>0</v>
      </c>
      <c r="AN508">
        <f t="shared" si="235"/>
        <v>0</v>
      </c>
      <c r="AO508">
        <f t="shared" si="236"/>
        <v>0</v>
      </c>
      <c r="AP508">
        <f t="shared" si="237"/>
        <v>1</v>
      </c>
      <c r="AQ508">
        <f t="shared" si="238"/>
        <v>0</v>
      </c>
      <c r="AR508">
        <f>+INDEX([1]Hoja2!$AM$2:$AM$841,MATCH(B508,[1]Hoja2!$C$2:$C$841,0))</f>
        <v>0</v>
      </c>
      <c r="AS508" t="str">
        <f t="shared" si="239"/>
        <v>0Y4X8381039</v>
      </c>
      <c r="AT508" s="2">
        <f>IFERROR(VLOOKUP(AS508,[1]Hoja2!$A$1:$AM$841,38,FALSE),"n/a")</f>
        <v>0</v>
      </c>
      <c r="AU508" s="8">
        <f t="shared" si="232"/>
        <v>1</v>
      </c>
      <c r="AV508">
        <f>VLOOKUP(B508,[1]Hoja2!$C$2:$AO$762,39,FALSE)</f>
        <v>2</v>
      </c>
      <c r="AW508" t="b">
        <f>IF(AU508=AV508,VLOOKUP(B508,[1]Hoja2!$C$2:$AO$762,37,FALSE),IF(AV508&lt;2,VLOOKUP(B508,[1]Hoja2!$C$2:$AO$762,37,FALSE)))</f>
        <v>0</v>
      </c>
      <c r="AX508" t="str">
        <f>B508 &amp; COUNTIF(B$2:B508, B508)</f>
        <v>0Y4X8381031</v>
      </c>
      <c r="AY508" s="10">
        <f>VLOOKUP(AX508,[1]Hoja2!$B$2:$AO$762,38,FALSE)</f>
        <v>0</v>
      </c>
      <c r="AZ508" s="9">
        <f t="shared" si="243"/>
        <v>1</v>
      </c>
      <c r="BA508">
        <f t="shared" si="263"/>
        <v>0</v>
      </c>
      <c r="BB508">
        <f t="shared" si="264"/>
        <v>0.124</v>
      </c>
      <c r="BC508">
        <f t="shared" si="265"/>
        <v>0</v>
      </c>
    </row>
    <row r="509" spans="1:55" x14ac:dyDescent="0.25">
      <c r="A509">
        <v>69942</v>
      </c>
      <c r="B509" t="s">
        <v>229</v>
      </c>
      <c r="C509">
        <v>2019</v>
      </c>
      <c r="D509" t="s">
        <v>37</v>
      </c>
      <c r="E509" t="s">
        <v>38</v>
      </c>
      <c r="F509">
        <v>9</v>
      </c>
      <c r="G509" t="s">
        <v>40</v>
      </c>
      <c r="H509">
        <v>2.4166669999999999</v>
      </c>
      <c r="I509" t="s">
        <v>116</v>
      </c>
      <c r="J509">
        <v>655</v>
      </c>
      <c r="K509">
        <v>1365</v>
      </c>
      <c r="L509">
        <v>0</v>
      </c>
      <c r="M509">
        <v>0</v>
      </c>
      <c r="N509">
        <v>0.6</v>
      </c>
      <c r="O509">
        <v>0.8</v>
      </c>
      <c r="P509">
        <v>1.05</v>
      </c>
      <c r="Q509">
        <v>1.1000000000000001</v>
      </c>
      <c r="R509" t="s">
        <v>46</v>
      </c>
      <c r="S509">
        <v>5</v>
      </c>
      <c r="T509">
        <v>9</v>
      </c>
      <c r="U509" t="s">
        <v>47</v>
      </c>
      <c r="V509" t="s">
        <v>45</v>
      </c>
      <c r="W509" t="s">
        <v>36</v>
      </c>
      <c r="X509">
        <v>2019</v>
      </c>
      <c r="Y509" t="s">
        <v>37</v>
      </c>
      <c r="Z509" t="s">
        <v>38</v>
      </c>
      <c r="AA509">
        <v>10</v>
      </c>
      <c r="AB509">
        <v>0</v>
      </c>
      <c r="AC509">
        <v>6</v>
      </c>
      <c r="AD509">
        <v>0</v>
      </c>
      <c r="AE509">
        <v>0.48333340000000002</v>
      </c>
      <c r="AF509">
        <v>0</v>
      </c>
      <c r="AG509" s="2">
        <f>IFERROR(VLOOKUP(B509,[1]Hoja2!$C$1:$AM$841,37,FALSE),"n/a")</f>
        <v>0</v>
      </c>
      <c r="AH509" s="10">
        <f>VLOOKUP(AX509,[1]Hoja2!$B$2:$AO$762,17,FALSE)</f>
        <v>160</v>
      </c>
      <c r="AI509" s="10">
        <f>VLOOKUP(AX509,[1]Hoja2!$B$2:$AO$762,23,FALSE)</f>
        <v>1.1000000000000001</v>
      </c>
      <c r="AJ509" s="10">
        <f>VLOOKUP(AX509,[1]Hoja2!$B$2:$AO$762,28,FALSE)</f>
        <v>0.35</v>
      </c>
      <c r="AK509" s="10" t="str">
        <f>VLOOKUP(AX509,[1]Hoja2!$B$2:$AO$762,19,FALSE)</f>
        <v>Office Digital</v>
      </c>
      <c r="AL509">
        <f t="shared" si="233"/>
        <v>0</v>
      </c>
      <c r="AM509">
        <f t="shared" si="234"/>
        <v>0</v>
      </c>
      <c r="AN509">
        <f t="shared" si="235"/>
        <v>0</v>
      </c>
      <c r="AO509">
        <f t="shared" si="236"/>
        <v>0</v>
      </c>
      <c r="AP509">
        <f t="shared" si="237"/>
        <v>1</v>
      </c>
      <c r="AQ509">
        <f t="shared" si="238"/>
        <v>0</v>
      </c>
      <c r="AR509">
        <f>+INDEX([1]Hoja2!$AM$2:$AM$841,MATCH(B509,[1]Hoja2!$C$2:$C$841,0))</f>
        <v>0</v>
      </c>
      <c r="AS509" t="str">
        <f t="shared" si="239"/>
        <v>Y4X8302959</v>
      </c>
      <c r="AT509" s="2">
        <f>IFERROR(VLOOKUP(AS509,[1]Hoja2!$A$1:$AM$841,38,FALSE),"n/a")</f>
        <v>0</v>
      </c>
      <c r="AU509" s="8">
        <f t="shared" si="232"/>
        <v>2</v>
      </c>
      <c r="AV509">
        <f>VLOOKUP(B509,[1]Hoja2!$C$2:$AO$762,39,FALSE)</f>
        <v>2</v>
      </c>
      <c r="AW509">
        <f>IF(AU509=AV509,VLOOKUP(B509,[1]Hoja2!$C$2:$AO$762,37,FALSE),IF(AV509&lt;2,VLOOKUP(B509,[1]Hoja2!$C$2:$AO$762,37,FALSE)))</f>
        <v>0</v>
      </c>
      <c r="AX509" t="str">
        <f>B509 &amp; COUNTIF(B$2:B509, B509)</f>
        <v>Y4X8302952</v>
      </c>
      <c r="AY509" s="10">
        <f>VLOOKUP(AX509,[1]Hoja2!$B$2:$AO$762,38,FALSE)</f>
        <v>1501.5000000000002</v>
      </c>
      <c r="AZ509" s="9">
        <f t="shared" si="243"/>
        <v>0</v>
      </c>
      <c r="BA509">
        <f t="shared" si="263"/>
        <v>4</v>
      </c>
      <c r="BB509">
        <f t="shared" si="264"/>
        <v>0.13333340000000005</v>
      </c>
      <c r="BC509">
        <f t="shared" si="265"/>
        <v>4</v>
      </c>
    </row>
    <row r="510" spans="1:55" x14ac:dyDescent="0.25">
      <c r="A510">
        <v>69944</v>
      </c>
      <c r="B510" t="s">
        <v>191</v>
      </c>
      <c r="C510">
        <v>2019</v>
      </c>
      <c r="D510" t="s">
        <v>37</v>
      </c>
      <c r="E510" t="s">
        <v>38</v>
      </c>
      <c r="F510">
        <v>9</v>
      </c>
      <c r="G510" t="s">
        <v>40</v>
      </c>
      <c r="H510">
        <v>1.2</v>
      </c>
      <c r="I510" t="s">
        <v>54</v>
      </c>
      <c r="J510">
        <v>803</v>
      </c>
      <c r="K510">
        <v>1573</v>
      </c>
      <c r="L510">
        <v>0.2</v>
      </c>
      <c r="M510">
        <v>0.6</v>
      </c>
      <c r="N510">
        <v>0.8</v>
      </c>
      <c r="O510">
        <v>1.05</v>
      </c>
      <c r="P510">
        <v>1.1000000000000001</v>
      </c>
      <c r="Q510">
        <v>1.1499999999999999</v>
      </c>
      <c r="R510" t="s">
        <v>46</v>
      </c>
      <c r="S510">
        <v>4</v>
      </c>
      <c r="T510">
        <v>6</v>
      </c>
      <c r="U510" t="s">
        <v>47</v>
      </c>
      <c r="V510" t="s">
        <v>54</v>
      </c>
      <c r="W510" t="s">
        <v>73</v>
      </c>
      <c r="X510">
        <v>2019</v>
      </c>
      <c r="Y510" t="s">
        <v>37</v>
      </c>
      <c r="Z510" t="s">
        <v>38</v>
      </c>
      <c r="AA510">
        <v>12</v>
      </c>
      <c r="AB510">
        <v>0</v>
      </c>
      <c r="AC510">
        <v>7</v>
      </c>
      <c r="AD510">
        <v>0.8</v>
      </c>
      <c r="AE510">
        <v>0.3</v>
      </c>
      <c r="AF510">
        <v>1258.4000000000001</v>
      </c>
      <c r="AG510" s="2">
        <f>IFERROR(VLOOKUP(B510,[1]Hoja2!$C$1:$AM$841,37,FALSE),"n/a")</f>
        <v>1258.4000000000003</v>
      </c>
      <c r="AH510" s="10">
        <f>VLOOKUP(AX510,[1]Hoja2!$B$2:$AO$762,17,FALSE)</f>
        <v>96</v>
      </c>
      <c r="AI510" s="10">
        <f>VLOOKUP(AX510,[1]Hoja2!$B$2:$AO$762,23,FALSE)</f>
        <v>1.1499999999999999</v>
      </c>
      <c r="AJ510" s="10">
        <f>VLOOKUP(AX510,[1]Hoja2!$B$2:$AO$762,28,FALSE)</f>
        <v>0.3125</v>
      </c>
      <c r="AK510" s="10" t="str">
        <f>VLOOKUP(AX510,[1]Hoja2!$B$2:$AO$762,19,FALSE)</f>
        <v>Entry Production Color Low/Mid</v>
      </c>
      <c r="AL510">
        <f t="shared" si="233"/>
        <v>0</v>
      </c>
      <c r="AM510">
        <f t="shared" si="234"/>
        <v>0</v>
      </c>
      <c r="AN510">
        <f t="shared" si="235"/>
        <v>0</v>
      </c>
      <c r="AO510">
        <f t="shared" si="236"/>
        <v>0</v>
      </c>
      <c r="AP510">
        <f t="shared" si="237"/>
        <v>1</v>
      </c>
      <c r="AQ510">
        <f t="shared" si="238"/>
        <v>0</v>
      </c>
      <c r="AR510">
        <f>+INDEX([1]Hoja2!$AM$2:$AM$841,MATCH(B510,[1]Hoja2!$C$2:$C$841,0))</f>
        <v>1258.4000000000003</v>
      </c>
      <c r="AS510" t="str">
        <f t="shared" si="239"/>
        <v>0XPN3933929</v>
      </c>
      <c r="AT510" s="2">
        <f>IFERROR(VLOOKUP(AS510,[1]Hoja2!$A$1:$AM$841,38,FALSE),"n/a")</f>
        <v>0</v>
      </c>
      <c r="AU510" s="8">
        <f t="shared" si="232"/>
        <v>2</v>
      </c>
      <c r="AV510">
        <f>VLOOKUP(B510,[1]Hoja2!$C$2:$AO$762,39,FALSE)</f>
        <v>2</v>
      </c>
      <c r="AW510">
        <f>IF(AU510=AV510,VLOOKUP(B510,[1]Hoja2!$C$2:$AO$762,37,FALSE),IF(AV510&lt;2,VLOOKUP(B510,[1]Hoja2!$C$2:$AO$762,37,FALSE)))</f>
        <v>1258.4000000000003</v>
      </c>
      <c r="AX510" t="str">
        <f>B510 &amp; COUNTIF(B$2:B510, B510)</f>
        <v>0XPN3933922</v>
      </c>
      <c r="AY510" s="10">
        <f>VLOOKUP(AX510,[1]Hoja2!$B$2:$AO$762,38,FALSE)</f>
        <v>1808.95</v>
      </c>
      <c r="AZ510" s="9">
        <f t="shared" si="243"/>
        <v>0</v>
      </c>
      <c r="BA510">
        <f t="shared" si="263"/>
        <v>4</v>
      </c>
      <c r="BB510">
        <f t="shared" si="264"/>
        <v>-1.2500000000000011E-2</v>
      </c>
      <c r="BC510">
        <f t="shared" si="265"/>
        <v>4</v>
      </c>
    </row>
    <row r="511" spans="1:55" x14ac:dyDescent="0.25">
      <c r="A511">
        <v>69954</v>
      </c>
      <c r="B511" t="s">
        <v>375</v>
      </c>
      <c r="C511">
        <v>2019</v>
      </c>
      <c r="D511" t="s">
        <v>37</v>
      </c>
      <c r="E511" t="s">
        <v>38</v>
      </c>
      <c r="F511">
        <v>9</v>
      </c>
      <c r="G511" t="s">
        <v>40</v>
      </c>
      <c r="H511">
        <v>2.3833329999999999</v>
      </c>
      <c r="I511" t="s">
        <v>54</v>
      </c>
      <c r="J511">
        <v>803</v>
      </c>
      <c r="K511">
        <v>1573</v>
      </c>
      <c r="L511">
        <v>0.2</v>
      </c>
      <c r="M511">
        <v>0.6</v>
      </c>
      <c r="N511">
        <v>0.8</v>
      </c>
      <c r="O511">
        <v>1.05</v>
      </c>
      <c r="P511">
        <v>1.1000000000000001</v>
      </c>
      <c r="Q511">
        <v>1.1499999999999999</v>
      </c>
      <c r="R511" t="s">
        <v>46</v>
      </c>
      <c r="S511">
        <v>4</v>
      </c>
      <c r="T511">
        <v>6</v>
      </c>
      <c r="U511" t="s">
        <v>85</v>
      </c>
      <c r="V511" t="s">
        <v>54</v>
      </c>
      <c r="W511" t="s">
        <v>59</v>
      </c>
      <c r="X511">
        <v>2019</v>
      </c>
      <c r="Y511" t="s">
        <v>37</v>
      </c>
      <c r="Z511" t="s">
        <v>38</v>
      </c>
      <c r="AA511">
        <v>12</v>
      </c>
      <c r="AB511">
        <v>0</v>
      </c>
      <c r="AC511">
        <v>33</v>
      </c>
      <c r="AD511">
        <v>1.1000000000000001</v>
      </c>
      <c r="AE511">
        <v>0.39722216666666699</v>
      </c>
      <c r="AF511">
        <v>1730.3</v>
      </c>
      <c r="AG511" s="2">
        <f>IFERROR(VLOOKUP(B511,[1]Hoja2!$C$1:$AM$841,37,FALSE),"n/a")</f>
        <v>1730.3000000000004</v>
      </c>
      <c r="AH511" s="10">
        <f>VLOOKUP(AX511,[1]Hoja2!$B$2:$AO$762,17,FALSE)</f>
        <v>34</v>
      </c>
      <c r="AI511" s="10">
        <f>VLOOKUP(AX511,[1]Hoja2!$B$2:$AO$762,23,FALSE)</f>
        <v>1.1000000000000001</v>
      </c>
      <c r="AJ511" s="10">
        <f>VLOOKUP(AX511,[1]Hoja2!$B$2:$AO$762,28,FALSE)</f>
        <v>0.48333333333333334</v>
      </c>
      <c r="AK511" s="10" t="str">
        <f>VLOOKUP(AX511,[1]Hoja2!$B$2:$AO$762,19,FALSE)</f>
        <v>Entry Production Color Low/Mid</v>
      </c>
      <c r="AL511">
        <f t="shared" si="233"/>
        <v>1</v>
      </c>
      <c r="AM511">
        <f t="shared" si="234"/>
        <v>0</v>
      </c>
      <c r="AN511">
        <f t="shared" si="235"/>
        <v>1</v>
      </c>
      <c r="AO511">
        <f t="shared" si="236"/>
        <v>0</v>
      </c>
      <c r="AP511">
        <f t="shared" si="237"/>
        <v>1</v>
      </c>
      <c r="AQ511">
        <f t="shared" si="238"/>
        <v>0</v>
      </c>
      <c r="AR511">
        <f>+INDEX([1]Hoja2!$AM$2:$AM$841,MATCH(B511,[1]Hoja2!$C$2:$C$841,0))</f>
        <v>1730.3000000000004</v>
      </c>
      <c r="AS511" t="str">
        <f t="shared" si="239"/>
        <v>0E2B6541199</v>
      </c>
      <c r="AT511" s="2">
        <f>IFERROR(VLOOKUP(AS511,[1]Hoja2!$A$1:$AM$841,38,FALSE),"n/a")</f>
        <v>0</v>
      </c>
      <c r="AU511" s="8">
        <f t="shared" si="232"/>
        <v>1</v>
      </c>
      <c r="AV511">
        <f>VLOOKUP(B511,[1]Hoja2!$C$2:$AO$762,39,FALSE)</f>
        <v>1</v>
      </c>
      <c r="AW511">
        <f>IF(AU511=AV511,VLOOKUP(B511,[1]Hoja2!$C$2:$AO$762,37,FALSE),IF(AV511&lt;2,VLOOKUP(B511,[1]Hoja2!$C$2:$AO$762,37,FALSE)))</f>
        <v>1730.3000000000004</v>
      </c>
      <c r="AX511" t="str">
        <f>B511 &amp; COUNTIF(B$2:B511, B511)</f>
        <v>0E2B6541191</v>
      </c>
      <c r="AY511" s="10">
        <f>VLOOKUP(AX511,[1]Hoja2!$B$2:$AO$762,38,FALSE)</f>
        <v>1730.3000000000004</v>
      </c>
      <c r="AZ511" s="9">
        <f t="shared" si="243"/>
        <v>0</v>
      </c>
      <c r="BA511">
        <f t="shared" si="263"/>
        <v>0</v>
      </c>
      <c r="BB511">
        <f t="shared" si="264"/>
        <v>-8.611116666666635E-2</v>
      </c>
      <c r="BC511">
        <f t="shared" si="265"/>
        <v>0</v>
      </c>
    </row>
    <row r="512" spans="1:55" x14ac:dyDescent="0.25">
      <c r="A512">
        <v>69959</v>
      </c>
      <c r="B512" t="s">
        <v>366</v>
      </c>
      <c r="C512">
        <v>2019</v>
      </c>
      <c r="D512" t="s">
        <v>37</v>
      </c>
      <c r="E512" t="s">
        <v>38</v>
      </c>
      <c r="F512">
        <v>9</v>
      </c>
      <c r="G512" t="s">
        <v>40</v>
      </c>
      <c r="H512">
        <v>0.8</v>
      </c>
      <c r="I512" t="s">
        <v>91</v>
      </c>
      <c r="J512">
        <v>803</v>
      </c>
      <c r="K512">
        <v>1573</v>
      </c>
      <c r="L512">
        <v>0.2</v>
      </c>
      <c r="M512">
        <v>0.6</v>
      </c>
      <c r="N512">
        <v>0.8</v>
      </c>
      <c r="O512">
        <v>1.05</v>
      </c>
      <c r="P512">
        <v>1.1000000000000001</v>
      </c>
      <c r="Q512">
        <v>1.1499999999999999</v>
      </c>
      <c r="R512" t="s">
        <v>46</v>
      </c>
      <c r="S512">
        <v>4</v>
      </c>
      <c r="T512">
        <v>6</v>
      </c>
      <c r="U512" t="s">
        <v>47</v>
      </c>
      <c r="V512" t="s">
        <v>91</v>
      </c>
      <c r="W512" t="s">
        <v>59</v>
      </c>
      <c r="X512">
        <v>2019</v>
      </c>
      <c r="Y512" t="s">
        <v>37</v>
      </c>
      <c r="Z512" t="s">
        <v>38</v>
      </c>
      <c r="AA512">
        <v>9</v>
      </c>
      <c r="AB512">
        <v>0</v>
      </c>
      <c r="AC512">
        <v>26</v>
      </c>
      <c r="AD512">
        <v>1.05</v>
      </c>
      <c r="AE512">
        <v>0.2</v>
      </c>
      <c r="AF512">
        <v>1651.65</v>
      </c>
      <c r="AG512" s="2">
        <f>IFERROR(VLOOKUP(B512,[1]Hoja2!$C$1:$AM$841,37,FALSE),"n/a")</f>
        <v>927.08687500000008</v>
      </c>
      <c r="AH512" s="10">
        <f>VLOOKUP(AX512,[1]Hoja2!$B$2:$AO$762,17,FALSE)</f>
        <v>5</v>
      </c>
      <c r="AI512" s="10">
        <f>VLOOKUP(AX512,[1]Hoja2!$B$2:$AO$762,23,FALSE)</f>
        <v>0.6</v>
      </c>
      <c r="AJ512" s="10">
        <f>VLOOKUP(AX512,[1]Hoja2!$B$2:$AO$762,28,FALSE)</f>
        <v>1.0425</v>
      </c>
      <c r="AK512" s="10" t="str">
        <f>VLOOKUP(AX512,[1]Hoja2!$B$2:$AO$762,19,FALSE)</f>
        <v>WF Mono Systems and Legacy Color</v>
      </c>
      <c r="AL512">
        <f t="shared" si="233"/>
        <v>0</v>
      </c>
      <c r="AM512">
        <f t="shared" si="234"/>
        <v>0</v>
      </c>
      <c r="AN512">
        <f t="shared" si="235"/>
        <v>0</v>
      </c>
      <c r="AO512">
        <f t="shared" si="236"/>
        <v>0</v>
      </c>
      <c r="AP512">
        <f t="shared" si="237"/>
        <v>1</v>
      </c>
      <c r="AQ512">
        <f t="shared" si="238"/>
        <v>0</v>
      </c>
      <c r="AR512">
        <f>+INDEX([1]Hoja2!$AM$2:$AM$841,MATCH(B512,[1]Hoja2!$C$2:$C$841,0))</f>
        <v>927.08687500000008</v>
      </c>
      <c r="AS512" t="str">
        <f t="shared" si="239"/>
        <v>0A1H0206759</v>
      </c>
      <c r="AT512" s="2">
        <f>IFERROR(VLOOKUP(AS512,[1]Hoja2!$A$1:$AM$841,38,FALSE),"n/a")</f>
        <v>0</v>
      </c>
      <c r="AU512" s="8">
        <f t="shared" si="232"/>
        <v>3</v>
      </c>
      <c r="AV512">
        <f>VLOOKUP(B512,[1]Hoja2!$C$2:$AO$762,39,FALSE)</f>
        <v>3</v>
      </c>
      <c r="AW512">
        <f>IF(AU512=AV512,VLOOKUP(B512,[1]Hoja2!$C$2:$AO$762,37,FALSE),IF(AV512&lt;2,VLOOKUP(B512,[1]Hoja2!$C$2:$AO$762,37,FALSE)))</f>
        <v>927.08687500000008</v>
      </c>
      <c r="AX512" t="str">
        <f>B512 &amp; COUNTIF(B$2:B512, B512)</f>
        <v>0A1H0206751</v>
      </c>
      <c r="AY512" s="10">
        <f>VLOOKUP(AX512,[1]Hoja2!$B$2:$AO$762,38,FALSE)</f>
        <v>927.08687500000008</v>
      </c>
      <c r="AZ512" s="9">
        <f t="shared" si="243"/>
        <v>0</v>
      </c>
      <c r="BA512">
        <f t="shared" si="263"/>
        <v>0</v>
      </c>
      <c r="BB512">
        <f t="shared" si="264"/>
        <v>-0.84250000000000003</v>
      </c>
      <c r="BC512">
        <f t="shared" si="265"/>
        <v>0</v>
      </c>
    </row>
    <row r="513" spans="1:55" hidden="1" x14ac:dyDescent="0.25">
      <c r="A513">
        <v>69992</v>
      </c>
      <c r="B513" t="s">
        <v>809</v>
      </c>
      <c r="C513">
        <v>2019</v>
      </c>
      <c r="D513" t="s">
        <v>37</v>
      </c>
      <c r="E513" t="s">
        <v>38</v>
      </c>
      <c r="F513">
        <v>9</v>
      </c>
      <c r="G513" t="s">
        <v>44</v>
      </c>
      <c r="H513">
        <v>0</v>
      </c>
      <c r="I513" t="s">
        <v>116</v>
      </c>
      <c r="J513">
        <v>655</v>
      </c>
      <c r="K513">
        <v>1365</v>
      </c>
      <c r="L513">
        <v>0</v>
      </c>
      <c r="M513">
        <v>0</v>
      </c>
      <c r="N513">
        <v>0.6</v>
      </c>
      <c r="O513">
        <v>0.8</v>
      </c>
      <c r="P513">
        <v>1.05</v>
      </c>
      <c r="Q513">
        <v>1.1000000000000001</v>
      </c>
      <c r="R513" t="s">
        <v>46</v>
      </c>
      <c r="S513">
        <v>5</v>
      </c>
      <c r="T513">
        <v>9</v>
      </c>
      <c r="U513" t="s">
        <v>47</v>
      </c>
      <c r="V513" t="s">
        <v>45</v>
      </c>
      <c r="W513" t="s">
        <v>50</v>
      </c>
      <c r="X513">
        <v>2019</v>
      </c>
      <c r="Y513" t="s">
        <v>37</v>
      </c>
      <c r="Z513" t="s">
        <v>38</v>
      </c>
      <c r="AA513">
        <v>9</v>
      </c>
      <c r="AB513">
        <v>1</v>
      </c>
      <c r="AC513">
        <v>1</v>
      </c>
      <c r="AD513">
        <v>0</v>
      </c>
      <c r="AE513">
        <v>0</v>
      </c>
      <c r="AF513">
        <v>0</v>
      </c>
      <c r="AG513" s="2" t="str">
        <f>IFERROR(VLOOKUP(B513,[1]Hoja2!$C$1:$AM$841,37,FALSE),"n/a")</f>
        <v>n/a</v>
      </c>
      <c r="AH513" s="10" t="e">
        <f>VLOOKUP(AX513,[1]Hoja2!$B$2:$AO$762,17,FALSE)</f>
        <v>#N/A</v>
      </c>
      <c r="AI513" s="10" t="e">
        <f>VLOOKUP(AX513,[1]Hoja2!$B$2:$AO$762,23,FALSE)</f>
        <v>#N/A</v>
      </c>
      <c r="AJ513" s="10" t="e">
        <f>VLOOKUP(AX513,[1]Hoja2!$B$2:$AO$762,28,FALSE)</f>
        <v>#N/A</v>
      </c>
      <c r="AK513" s="10" t="e">
        <f>VLOOKUP(AX513,[1]Hoja2!$B$2:$AO$762,19,FALSE)</f>
        <v>#N/A</v>
      </c>
      <c r="AL513" t="e">
        <f t="shared" si="233"/>
        <v>#N/A</v>
      </c>
      <c r="AM513" t="e">
        <f t="shared" si="234"/>
        <v>#N/A</v>
      </c>
      <c r="AN513" t="e">
        <f t="shared" si="235"/>
        <v>#N/A</v>
      </c>
      <c r="AO513" t="e">
        <f t="shared" si="236"/>
        <v>#N/A</v>
      </c>
      <c r="AP513" t="e">
        <f t="shared" si="237"/>
        <v>#N/A</v>
      </c>
      <c r="AQ513" t="str">
        <f t="shared" si="238"/>
        <v>n/a</v>
      </c>
      <c r="AR513" t="e">
        <f>+INDEX([1]DETALLE!$AK$2:$AK$841,MATCH(B513,[1]DETALLE!$A$2:$A$841,0))</f>
        <v>#N/A</v>
      </c>
      <c r="AS513" t="str">
        <f>CONCATENATE(B513)</f>
        <v>0Y4X846817</v>
      </c>
      <c r="AT513" s="2" t="str">
        <f>IF(IFERROR(VLOOKUP(AS513,[1]Hoja2!$C$1:$AM$841,37,FALSE),"n/a")&lt;&gt;"n/a","a","n/a")</f>
        <v>n/a</v>
      </c>
      <c r="AU513" s="8">
        <f t="shared" si="232"/>
        <v>7</v>
      </c>
      <c r="AV513" t="e">
        <f>VLOOKUP(B513,[1]Hoja2!$C$2:$AO$762,39,FALSE)</f>
        <v>#N/A</v>
      </c>
      <c r="AW513" t="e">
        <f>IF(AU513=AV513,VLOOKUP(B513,[1]Hoja2!$C$2:$AO$762,37,FALSE),IF(AV513&lt;2,VLOOKUP(B513,[1]Hoja2!$C$2:$AO$762,37,FALSE)))</f>
        <v>#N/A</v>
      </c>
      <c r="AX513" t="str">
        <f>B513 &amp; COUNTIF(B$2:B513, B513)</f>
        <v>0Y4X8468172</v>
      </c>
      <c r="AY513" t="e">
        <f>VLOOKUP(AX513,[1]Hoja2!$B$2:$AO$762,38,FALSE)</f>
        <v>#N/A</v>
      </c>
      <c r="AZ513" s="9" t="e">
        <f t="shared" si="243"/>
        <v>#N/A</v>
      </c>
    </row>
    <row r="514" spans="1:55" x14ac:dyDescent="0.25">
      <c r="A514">
        <v>69994</v>
      </c>
      <c r="B514" t="s">
        <v>385</v>
      </c>
      <c r="C514">
        <v>2019</v>
      </c>
      <c r="D514" t="s">
        <v>37</v>
      </c>
      <c r="E514" t="s">
        <v>38</v>
      </c>
      <c r="F514">
        <v>9</v>
      </c>
      <c r="G514" t="s">
        <v>40</v>
      </c>
      <c r="H514">
        <v>0.86666670000000001</v>
      </c>
      <c r="I514" t="s">
        <v>54</v>
      </c>
      <c r="J514">
        <v>803</v>
      </c>
      <c r="K514">
        <v>1573</v>
      </c>
      <c r="L514">
        <v>0.2</v>
      </c>
      <c r="M514">
        <v>0.6</v>
      </c>
      <c r="N514">
        <v>0.8</v>
      </c>
      <c r="O514">
        <v>1.05</v>
      </c>
      <c r="P514">
        <v>1.1000000000000001</v>
      </c>
      <c r="Q514">
        <v>1.1499999999999999</v>
      </c>
      <c r="R514" t="s">
        <v>46</v>
      </c>
      <c r="S514">
        <v>4</v>
      </c>
      <c r="T514">
        <v>6</v>
      </c>
      <c r="U514" t="s">
        <v>47</v>
      </c>
      <c r="V514" t="s">
        <v>54</v>
      </c>
      <c r="W514" t="s">
        <v>55</v>
      </c>
      <c r="X514">
        <v>2019</v>
      </c>
      <c r="Y514" t="s">
        <v>37</v>
      </c>
      <c r="Z514" t="s">
        <v>38</v>
      </c>
      <c r="AA514">
        <v>9</v>
      </c>
      <c r="AB514">
        <v>0</v>
      </c>
      <c r="AC514">
        <v>13</v>
      </c>
      <c r="AD514">
        <v>0.8</v>
      </c>
      <c r="AE514">
        <v>0.216666675</v>
      </c>
      <c r="AF514">
        <v>1258.4000000000001</v>
      </c>
      <c r="AG514" s="2">
        <f>IFERROR(VLOOKUP(B514,[1]Hoja2!$C$1:$AM$841,37,FALSE),"n/a")</f>
        <v>0</v>
      </c>
      <c r="AH514" s="10">
        <f>VLOOKUP(AX514,[1]Hoja2!$B$2:$AO$762,17,FALSE)</f>
        <v>1</v>
      </c>
      <c r="AI514" s="10">
        <f>VLOOKUP(AX514,[1]Hoja2!$B$2:$AO$762,23,FALSE)</f>
        <v>0</v>
      </c>
      <c r="AJ514" s="10">
        <f>VLOOKUP(AX514,[1]Hoja2!$B$2:$AO$762,28,FALSE)</f>
        <v>0.8125</v>
      </c>
      <c r="AK514" s="10" t="str">
        <f>VLOOKUP(AX514,[1]Hoja2!$B$2:$AO$762,19,FALSE)</f>
        <v>Entry Production Color Low/Mid</v>
      </c>
      <c r="AL514">
        <f t="shared" si="233"/>
        <v>0</v>
      </c>
      <c r="AM514">
        <f t="shared" si="234"/>
        <v>0</v>
      </c>
      <c r="AN514">
        <f t="shared" si="235"/>
        <v>0</v>
      </c>
      <c r="AO514">
        <f t="shared" si="236"/>
        <v>0</v>
      </c>
      <c r="AP514">
        <f t="shared" si="237"/>
        <v>1</v>
      </c>
      <c r="AQ514">
        <f t="shared" si="238"/>
        <v>0</v>
      </c>
      <c r="AR514">
        <f>+INDEX([1]Hoja2!$AM$2:$AM$841,MATCH(B514,[1]Hoja2!$C$2:$C$841,0))</f>
        <v>0</v>
      </c>
      <c r="AS514" t="str">
        <f t="shared" si="239"/>
        <v>0XPN5481839</v>
      </c>
      <c r="AT514" s="2">
        <f>IFERROR(VLOOKUP(AS514,[1]Hoja2!$A$1:$AM$841,38,FALSE),"n/a")</f>
        <v>0</v>
      </c>
      <c r="AU514" s="8">
        <f t="shared" ref="AU514:AU577" si="266">COUNTIF($B$2:$B$1228,B514)</f>
        <v>2</v>
      </c>
      <c r="AV514">
        <f>VLOOKUP(B514,[1]Hoja2!$C$2:$AO$762,39,FALSE)</f>
        <v>2</v>
      </c>
      <c r="AW514">
        <f>IF(AU514=AV514,VLOOKUP(B514,[1]Hoja2!$C$2:$AO$762,37,FALSE),IF(AV514&lt;2,VLOOKUP(B514,[1]Hoja2!$C$2:$AO$762,37,FALSE)))</f>
        <v>0</v>
      </c>
      <c r="AX514" t="str">
        <f>B514 &amp; COUNTIF(B$2:B514, B514)</f>
        <v>0XPN5481831</v>
      </c>
      <c r="AY514" s="10">
        <f>VLOOKUP(AX514,[1]Hoja2!$B$2:$AO$762,38,FALSE)</f>
        <v>0</v>
      </c>
      <c r="AZ514" s="9">
        <f t="shared" si="243"/>
        <v>0</v>
      </c>
      <c r="BA514">
        <f t="shared" ref="BA514:BA515" si="267">IF(Q514="NA",2,IF(OR(G514="INSTALACION NUEVA",G514="Mantenimiento preventivo"),3,IF(AND(AC514&lt;AH514,AL514&lt;&gt;1),4,IF(AY514&gt;AF514,1,0))))</f>
        <v>0</v>
      </c>
      <c r="BB514">
        <f t="shared" ref="BB514:BB515" si="268">AE514-AJ514</f>
        <v>-0.59583332499999997</v>
      </c>
      <c r="BC514">
        <f t="shared" ref="BC514:BC515" si="269">+_xlfn.IFS(Q514="NA",2,OR(G514="INSTALACION NUEVA",G514="Mantenimiento preventivo"),3,AND(AC514&lt;AH514,AL514&lt;&gt;1),4,AY514&gt;AF514,1,TRUE,0)</f>
        <v>0</v>
      </c>
    </row>
    <row r="515" spans="1:55" x14ac:dyDescent="0.25">
      <c r="A515">
        <v>70003</v>
      </c>
      <c r="B515" t="s">
        <v>364</v>
      </c>
      <c r="C515">
        <v>2019</v>
      </c>
      <c r="D515" t="s">
        <v>37</v>
      </c>
      <c r="E515" t="s">
        <v>38</v>
      </c>
      <c r="F515">
        <v>9</v>
      </c>
      <c r="G515" t="s">
        <v>40</v>
      </c>
      <c r="H515">
        <v>0.53333339999999996</v>
      </c>
      <c r="I515" t="s">
        <v>58</v>
      </c>
      <c r="J515">
        <v>655</v>
      </c>
      <c r="K515">
        <v>1365</v>
      </c>
      <c r="L515">
        <v>0</v>
      </c>
      <c r="M515">
        <v>0</v>
      </c>
      <c r="N515">
        <v>0.6</v>
      </c>
      <c r="O515">
        <v>0.8</v>
      </c>
      <c r="P515">
        <v>1.05</v>
      </c>
      <c r="Q515">
        <v>1.1000000000000001</v>
      </c>
      <c r="R515" t="s">
        <v>46</v>
      </c>
      <c r="S515">
        <v>5</v>
      </c>
      <c r="T515">
        <v>9</v>
      </c>
      <c r="U515" t="s">
        <v>47</v>
      </c>
      <c r="V515" t="s">
        <v>45</v>
      </c>
      <c r="W515" t="s">
        <v>67</v>
      </c>
      <c r="X515">
        <v>2019</v>
      </c>
      <c r="Y515" t="s">
        <v>37</v>
      </c>
      <c r="Z515" t="s">
        <v>38</v>
      </c>
      <c r="AA515">
        <v>11</v>
      </c>
      <c r="AB515">
        <v>0</v>
      </c>
      <c r="AC515">
        <v>75</v>
      </c>
      <c r="AD515">
        <v>1.1000000000000001</v>
      </c>
      <c r="AE515">
        <v>0.10666668</v>
      </c>
      <c r="AF515">
        <v>1501.5</v>
      </c>
      <c r="AG515" s="2">
        <f>IFERROR(VLOOKUP(B515,[1]Hoja2!$C$1:$AM$841,37,FALSE),"n/a")</f>
        <v>0</v>
      </c>
      <c r="AH515" s="10">
        <f>VLOOKUP(AX515,[1]Hoja2!$B$2:$AO$762,17,FALSE)</f>
        <v>3</v>
      </c>
      <c r="AI515" s="10">
        <f>VLOOKUP(AX515,[1]Hoja2!$B$2:$AO$762,23,FALSE)</f>
        <v>0</v>
      </c>
      <c r="AJ515" s="10">
        <f>VLOOKUP(AX515,[1]Hoja2!$B$2:$AO$762,28,FALSE)</f>
        <v>0</v>
      </c>
      <c r="AK515" s="10" t="str">
        <f>VLOOKUP(AX515,[1]Hoja2!$B$2:$AO$762,19,FALSE)</f>
        <v>Departmental Digital</v>
      </c>
      <c r="AL515">
        <f t="shared" ref="AL515:AL578" si="270">IF(AF515=AY515,1,0)</f>
        <v>0</v>
      </c>
      <c r="AM515">
        <f t="shared" ref="AM515:AM578" si="271">IF(AC515=AH515,1,0)</f>
        <v>0</v>
      </c>
      <c r="AN515">
        <f t="shared" ref="AN515:AN578" si="272">IF(AD515=AI515,1,0)</f>
        <v>0</v>
      </c>
      <c r="AO515">
        <f t="shared" ref="AO515:AO578" si="273">IF(AE515=AJ515,1,0)</f>
        <v>0</v>
      </c>
      <c r="AP515">
        <f t="shared" ref="AP515:AP578" si="274">IF(I515=AK515,1,0)</f>
        <v>1</v>
      </c>
      <c r="AQ515">
        <f t="shared" ref="AQ515:AQ578" si="275">+_xlfn.IFS(AG515="n/a","n/a",AG515&gt;AF515,1,TRUE,0)</f>
        <v>0</v>
      </c>
      <c r="AR515">
        <f>+INDEX([1]Hoja2!$AM$2:$AM$841,MATCH(B515,[1]Hoja2!$C$2:$C$841,0))</f>
        <v>0</v>
      </c>
      <c r="AS515" t="str">
        <f t="shared" ref="AS515:AS578" si="276">CONCATENATE(B515,F515)</f>
        <v>03AG8735459</v>
      </c>
      <c r="AT515" s="2">
        <f>IFERROR(VLOOKUP(AS515,[1]Hoja2!$A$1:$AM$841,38,FALSE),"n/a")</f>
        <v>0</v>
      </c>
      <c r="AU515" s="8">
        <f t="shared" si="266"/>
        <v>4</v>
      </c>
      <c r="AV515">
        <f>VLOOKUP(B515,[1]Hoja2!$C$2:$AO$762,39,FALSE)</f>
        <v>4</v>
      </c>
      <c r="AW515">
        <f>IF(AU515=AV515,VLOOKUP(B515,[1]Hoja2!$C$2:$AO$762,37,FALSE),IF(AV515&lt;2,VLOOKUP(B515,[1]Hoja2!$C$2:$AO$762,37,FALSE)))</f>
        <v>0</v>
      </c>
      <c r="AX515" t="str">
        <f>B515 &amp; COUNTIF(B$2:B515, B515)</f>
        <v>03AG8735451</v>
      </c>
      <c r="AY515" s="10">
        <f>VLOOKUP(AX515,[1]Hoja2!$B$2:$AO$762,38,FALSE)</f>
        <v>0</v>
      </c>
      <c r="AZ515" s="9">
        <f t="shared" si="243"/>
        <v>0</v>
      </c>
      <c r="BA515">
        <f t="shared" si="267"/>
        <v>0</v>
      </c>
      <c r="BB515">
        <f t="shared" si="268"/>
        <v>0.10666668</v>
      </c>
      <c r="BC515">
        <f t="shared" si="269"/>
        <v>0</v>
      </c>
    </row>
    <row r="516" spans="1:55" hidden="1" x14ac:dyDescent="0.25">
      <c r="A516">
        <v>70006</v>
      </c>
      <c r="B516" t="s">
        <v>822</v>
      </c>
      <c r="C516">
        <v>2019</v>
      </c>
      <c r="D516" t="s">
        <v>37</v>
      </c>
      <c r="E516" t="s">
        <v>38</v>
      </c>
      <c r="F516">
        <v>9</v>
      </c>
      <c r="G516" t="s">
        <v>44</v>
      </c>
      <c r="H516">
        <v>0</v>
      </c>
      <c r="I516" t="s">
        <v>34</v>
      </c>
      <c r="J516">
        <v>468</v>
      </c>
      <c r="K516">
        <v>715</v>
      </c>
      <c r="L516">
        <v>0</v>
      </c>
      <c r="M516">
        <v>0</v>
      </c>
      <c r="N516">
        <v>0</v>
      </c>
      <c r="O516">
        <v>0.6</v>
      </c>
      <c r="P516">
        <v>0.8</v>
      </c>
      <c r="Q516">
        <v>1.05</v>
      </c>
      <c r="R516" t="s">
        <v>46</v>
      </c>
      <c r="S516">
        <v>5</v>
      </c>
      <c r="T516">
        <v>9</v>
      </c>
      <c r="U516" t="s">
        <v>85</v>
      </c>
      <c r="V516" t="s">
        <v>34</v>
      </c>
      <c r="W516" t="s">
        <v>61</v>
      </c>
      <c r="X516">
        <v>2019</v>
      </c>
      <c r="Y516" t="s">
        <v>37</v>
      </c>
      <c r="Z516" t="s">
        <v>38</v>
      </c>
      <c r="AA516">
        <v>9</v>
      </c>
      <c r="AB516">
        <v>1</v>
      </c>
      <c r="AC516">
        <v>166</v>
      </c>
      <c r="AD516">
        <v>0</v>
      </c>
      <c r="AE516">
        <v>0</v>
      </c>
      <c r="AF516">
        <v>0</v>
      </c>
      <c r="AG516" s="2" t="str">
        <f>IFERROR(VLOOKUP(B516,[1]Hoja2!$C$1:$AM$841,37,FALSE),"n/a")</f>
        <v>n/a</v>
      </c>
      <c r="AH516" s="10" t="e">
        <f>VLOOKUP(AX516,[1]Hoja2!$B$2:$AO$762,17,FALSE)</f>
        <v>#N/A</v>
      </c>
      <c r="AI516" s="10" t="e">
        <f>VLOOKUP(AX516,[1]Hoja2!$B$2:$AO$762,23,FALSE)</f>
        <v>#N/A</v>
      </c>
      <c r="AJ516" s="10" t="e">
        <f>VLOOKUP(AX516,[1]Hoja2!$B$2:$AO$762,28,FALSE)</f>
        <v>#N/A</v>
      </c>
      <c r="AK516" s="10" t="e">
        <f>VLOOKUP(AX516,[1]Hoja2!$B$2:$AO$762,19,FALSE)</f>
        <v>#N/A</v>
      </c>
      <c r="AL516" t="e">
        <f t="shared" si="270"/>
        <v>#N/A</v>
      </c>
      <c r="AM516" t="e">
        <f t="shared" si="271"/>
        <v>#N/A</v>
      </c>
      <c r="AN516" t="e">
        <f t="shared" si="272"/>
        <v>#N/A</v>
      </c>
      <c r="AO516" t="e">
        <f t="shared" si="273"/>
        <v>#N/A</v>
      </c>
      <c r="AP516" t="e">
        <f t="shared" si="274"/>
        <v>#N/A</v>
      </c>
      <c r="AQ516" t="str">
        <f t="shared" si="275"/>
        <v>n/a</v>
      </c>
      <c r="AR516">
        <f>+INDEX([1]DETALLE!$AK$2:$AK$841,MATCH(B516,[1]DETALLE!$A$2:$A$841,0))</f>
        <v>1501.5000000000002</v>
      </c>
      <c r="AS516" t="str">
        <f>CONCATENATE(B516)</f>
        <v>0VMA675200</v>
      </c>
      <c r="AT516" s="2" t="str">
        <f>IF(IFERROR(VLOOKUP(AS516,[1]Hoja2!$C$1:$AM$841,37,FALSE),"n/a")&lt;&gt;"n/a","a","n/a")</f>
        <v>n/a</v>
      </c>
      <c r="AU516" s="8">
        <f t="shared" si="266"/>
        <v>1</v>
      </c>
      <c r="AV516" t="e">
        <f>VLOOKUP(B516,[1]Hoja2!$C$2:$AO$762,39,FALSE)</f>
        <v>#N/A</v>
      </c>
      <c r="AW516" t="e">
        <f>IF(AU516=AV516,VLOOKUP(B516,[1]Hoja2!$C$2:$AO$762,37,FALSE),IF(AV516&lt;2,VLOOKUP(B516,[1]Hoja2!$C$2:$AO$762,37,FALSE)))</f>
        <v>#N/A</v>
      </c>
      <c r="AX516" t="str">
        <f>B516 &amp; COUNTIF(B$2:B516, B516)</f>
        <v>0VMA6752001</v>
      </c>
      <c r="AY516" t="e">
        <f>VLOOKUP(AX516,[1]Hoja2!$B$2:$AO$762,38,FALSE)</f>
        <v>#N/A</v>
      </c>
      <c r="AZ516" s="9" t="e">
        <f t="shared" si="243"/>
        <v>#N/A</v>
      </c>
    </row>
    <row r="517" spans="1:55" hidden="1" x14ac:dyDescent="0.25">
      <c r="A517">
        <v>70008</v>
      </c>
      <c r="B517" t="s">
        <v>823</v>
      </c>
      <c r="C517">
        <v>2019</v>
      </c>
      <c r="D517" t="s">
        <v>37</v>
      </c>
      <c r="E517" t="s">
        <v>38</v>
      </c>
      <c r="F517">
        <v>9</v>
      </c>
      <c r="G517" t="s">
        <v>44</v>
      </c>
      <c r="H517">
        <v>0</v>
      </c>
      <c r="I517" t="s">
        <v>34</v>
      </c>
      <c r="J517">
        <v>468</v>
      </c>
      <c r="K517">
        <v>715</v>
      </c>
      <c r="L517">
        <v>0</v>
      </c>
      <c r="M517">
        <v>0</v>
      </c>
      <c r="N517">
        <v>0</v>
      </c>
      <c r="O517">
        <v>0.6</v>
      </c>
      <c r="P517">
        <v>0.8</v>
      </c>
      <c r="Q517">
        <v>1.05</v>
      </c>
      <c r="R517" t="s">
        <v>46</v>
      </c>
      <c r="S517">
        <v>5</v>
      </c>
      <c r="T517">
        <v>9</v>
      </c>
      <c r="U517" t="s">
        <v>85</v>
      </c>
      <c r="V517" t="s">
        <v>34</v>
      </c>
      <c r="W517" t="s">
        <v>61</v>
      </c>
      <c r="X517">
        <v>2019</v>
      </c>
      <c r="Y517" t="s">
        <v>37</v>
      </c>
      <c r="Z517" t="s">
        <v>38</v>
      </c>
      <c r="AA517">
        <v>9</v>
      </c>
      <c r="AB517">
        <v>1</v>
      </c>
      <c r="AC517">
        <v>46</v>
      </c>
      <c r="AD517">
        <v>0</v>
      </c>
      <c r="AE517">
        <v>0</v>
      </c>
      <c r="AF517">
        <v>0</v>
      </c>
      <c r="AG517" s="2" t="str">
        <f>IFERROR(VLOOKUP(B517,[1]Hoja2!$C$1:$AM$841,37,FALSE),"n/a")</f>
        <v>n/a</v>
      </c>
      <c r="AH517" s="10" t="e">
        <f>VLOOKUP(AX517,[1]Hoja2!$B$2:$AO$762,17,FALSE)</f>
        <v>#N/A</v>
      </c>
      <c r="AI517" s="10" t="e">
        <f>VLOOKUP(AX517,[1]Hoja2!$B$2:$AO$762,23,FALSE)</f>
        <v>#N/A</v>
      </c>
      <c r="AJ517" s="10" t="e">
        <f>VLOOKUP(AX517,[1]Hoja2!$B$2:$AO$762,28,FALSE)</f>
        <v>#N/A</v>
      </c>
      <c r="AK517" s="10" t="e">
        <f>VLOOKUP(AX517,[1]Hoja2!$B$2:$AO$762,19,FALSE)</f>
        <v>#N/A</v>
      </c>
      <c r="AL517" t="e">
        <f t="shared" si="270"/>
        <v>#N/A</v>
      </c>
      <c r="AM517" t="e">
        <f t="shared" si="271"/>
        <v>#N/A</v>
      </c>
      <c r="AN517" t="e">
        <f t="shared" si="272"/>
        <v>#N/A</v>
      </c>
      <c r="AO517" t="e">
        <f t="shared" si="273"/>
        <v>#N/A</v>
      </c>
      <c r="AP517" t="e">
        <f t="shared" si="274"/>
        <v>#N/A</v>
      </c>
      <c r="AQ517" t="str">
        <f t="shared" si="275"/>
        <v>n/a</v>
      </c>
      <c r="AR517">
        <f>+INDEX([1]DETALLE!$AK$2:$AK$841,MATCH(B517,[1]DETALLE!$A$2:$A$841,0))</f>
        <v>750.75000000000011</v>
      </c>
      <c r="AS517" t="str">
        <f>CONCATENATE(B517)</f>
        <v>0VMA675216</v>
      </c>
      <c r="AT517" s="2" t="str">
        <f>IF(IFERROR(VLOOKUP(AS517,[1]Hoja2!$C$1:$AM$841,37,FALSE),"n/a")&lt;&gt;"n/a","a","n/a")</f>
        <v>n/a</v>
      </c>
      <c r="AU517" s="8">
        <f t="shared" si="266"/>
        <v>1</v>
      </c>
      <c r="AV517" t="e">
        <f>VLOOKUP(B517,[1]Hoja2!$C$2:$AO$762,39,FALSE)</f>
        <v>#N/A</v>
      </c>
      <c r="AW517" t="e">
        <f>IF(AU517=AV517,VLOOKUP(B517,[1]Hoja2!$C$2:$AO$762,37,FALSE),IF(AV517&lt;2,VLOOKUP(B517,[1]Hoja2!$C$2:$AO$762,37,FALSE)))</f>
        <v>#N/A</v>
      </c>
      <c r="AX517" t="str">
        <f>B517 &amp; COUNTIF(B$2:B517, B517)</f>
        <v>0VMA6752161</v>
      </c>
      <c r="AY517" t="e">
        <f>VLOOKUP(AX517,[1]Hoja2!$B$2:$AO$762,38,FALSE)</f>
        <v>#N/A</v>
      </c>
      <c r="AZ517" s="9" t="e">
        <f t="shared" si="243"/>
        <v>#N/A</v>
      </c>
    </row>
    <row r="518" spans="1:55" x14ac:dyDescent="0.25">
      <c r="A518">
        <v>70013</v>
      </c>
      <c r="B518" t="s">
        <v>384</v>
      </c>
      <c r="C518">
        <v>2019</v>
      </c>
      <c r="D518" t="s">
        <v>37</v>
      </c>
      <c r="E518" t="s">
        <v>38</v>
      </c>
      <c r="F518">
        <v>9</v>
      </c>
      <c r="G518" t="s">
        <v>40</v>
      </c>
      <c r="H518">
        <v>1.483333</v>
      </c>
      <c r="I518" t="s">
        <v>54</v>
      </c>
      <c r="J518">
        <v>803</v>
      </c>
      <c r="K518">
        <v>1573</v>
      </c>
      <c r="L518">
        <v>0.2</v>
      </c>
      <c r="M518">
        <v>0.6</v>
      </c>
      <c r="N518">
        <v>0.8</v>
      </c>
      <c r="O518">
        <v>1.05</v>
      </c>
      <c r="P518">
        <v>1.1000000000000001</v>
      </c>
      <c r="Q518">
        <v>1.1499999999999999</v>
      </c>
      <c r="R518" t="s">
        <v>46</v>
      </c>
      <c r="S518">
        <v>4</v>
      </c>
      <c r="T518">
        <v>6</v>
      </c>
      <c r="U518" t="s">
        <v>47</v>
      </c>
      <c r="V518" t="s">
        <v>54</v>
      </c>
      <c r="W518" t="s">
        <v>42</v>
      </c>
      <c r="X518">
        <v>2019</v>
      </c>
      <c r="Y518" t="s">
        <v>37</v>
      </c>
      <c r="Z518" t="s">
        <v>38</v>
      </c>
      <c r="AA518">
        <v>9</v>
      </c>
      <c r="AB518">
        <v>0</v>
      </c>
      <c r="AC518">
        <v>27</v>
      </c>
      <c r="AD518">
        <v>1.05</v>
      </c>
      <c r="AE518">
        <v>0.37083325</v>
      </c>
      <c r="AF518">
        <v>1651.65</v>
      </c>
      <c r="AG518" s="2">
        <f>IFERROR(VLOOKUP(B518,[1]Hoja2!$C$1:$AM$841,37,FALSE),"n/a")</f>
        <v>1730.3000000000004</v>
      </c>
      <c r="AH518" s="10">
        <f>VLOOKUP(AX518,[1]Hoja2!$B$2:$AO$762,17,FALSE)</f>
        <v>50</v>
      </c>
      <c r="AI518" s="10">
        <f>VLOOKUP(AX518,[1]Hoja2!$B$2:$AO$762,23,FALSE)</f>
        <v>1.1000000000000001</v>
      </c>
      <c r="AJ518" s="10">
        <f>VLOOKUP(AX518,[1]Hoja2!$B$2:$AO$762,28,FALSE)</f>
        <v>0.505</v>
      </c>
      <c r="AK518" s="10" t="str">
        <f>VLOOKUP(AX518,[1]Hoja2!$B$2:$AO$762,19,FALSE)</f>
        <v>Entry Production Color Low/Mid</v>
      </c>
      <c r="AL518">
        <f t="shared" si="270"/>
        <v>0</v>
      </c>
      <c r="AM518">
        <f t="shared" si="271"/>
        <v>0</v>
      </c>
      <c r="AN518">
        <f t="shared" si="272"/>
        <v>0</v>
      </c>
      <c r="AO518">
        <f t="shared" si="273"/>
        <v>0</v>
      </c>
      <c r="AP518">
        <f t="shared" si="274"/>
        <v>1</v>
      </c>
      <c r="AQ518">
        <f t="shared" si="275"/>
        <v>1</v>
      </c>
      <c r="AR518">
        <f>+INDEX([1]Hoja2!$AM$2:$AM$841,MATCH(B518,[1]Hoja2!$C$2:$C$841,0))</f>
        <v>1730.3000000000004</v>
      </c>
      <c r="AS518" t="str">
        <f t="shared" si="276"/>
        <v>0XPN3994969</v>
      </c>
      <c r="AT518" s="2">
        <f>IFERROR(VLOOKUP(AS518,[1]Hoja2!$A$1:$AM$841,38,FALSE),"n/a")</f>
        <v>0</v>
      </c>
      <c r="AU518" s="8">
        <f t="shared" si="266"/>
        <v>1</v>
      </c>
      <c r="AV518">
        <f>VLOOKUP(B518,[1]Hoja2!$C$2:$AO$762,39,FALSE)</f>
        <v>1</v>
      </c>
      <c r="AW518">
        <f>IF(AU518=AV518,VLOOKUP(B518,[1]Hoja2!$C$2:$AO$762,37,FALSE),IF(AV518&lt;2,VLOOKUP(B518,[1]Hoja2!$C$2:$AO$762,37,FALSE)))</f>
        <v>1730.3000000000004</v>
      </c>
      <c r="AX518" t="str">
        <f>B518 &amp; COUNTIF(B$2:B518, B518)</f>
        <v>0XPN3994961</v>
      </c>
      <c r="AY518" s="10">
        <f>VLOOKUP(AX518,[1]Hoja2!$B$2:$AO$762,38,FALSE)</f>
        <v>1730.3000000000004</v>
      </c>
      <c r="AZ518" s="9">
        <f t="shared" si="243"/>
        <v>0</v>
      </c>
      <c r="BA518">
        <f>IF(Q518="NA",2,IF(OR(G518="INSTALACION NUEVA",G518="Mantenimiento preventivo"),3,IF(AND(AC518&lt;AH518,AL518&lt;&gt;1),4,IF(AY518&gt;AF518,1,0))))</f>
        <v>4</v>
      </c>
      <c r="BB518">
        <f>AE518-AJ518</f>
        <v>-0.13416675</v>
      </c>
      <c r="BC518">
        <f>+_xlfn.IFS(Q518="NA",2,OR(G518="INSTALACION NUEVA",G518="Mantenimiento preventivo"),3,AND(AC518&lt;AH518,AL518&lt;&gt;1),4,AY518&gt;AF518,1,TRUE,0)</f>
        <v>4</v>
      </c>
    </row>
    <row r="519" spans="1:55" hidden="1" x14ac:dyDescent="0.25">
      <c r="A519">
        <v>70014</v>
      </c>
      <c r="B519" t="s">
        <v>381</v>
      </c>
      <c r="C519">
        <v>2019</v>
      </c>
      <c r="D519" t="s">
        <v>37</v>
      </c>
      <c r="E519" t="s">
        <v>38</v>
      </c>
      <c r="F519">
        <v>9</v>
      </c>
      <c r="G519" t="s">
        <v>40</v>
      </c>
      <c r="H519">
        <v>0.21666669999999999</v>
      </c>
      <c r="J519" t="s">
        <v>33</v>
      </c>
      <c r="K519" t="s">
        <v>33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S519" t="s">
        <v>33</v>
      </c>
      <c r="T519" t="s">
        <v>33</v>
      </c>
      <c r="V519" t="s">
        <v>58</v>
      </c>
      <c r="W519" t="s">
        <v>61</v>
      </c>
      <c r="X519">
        <v>2019</v>
      </c>
      <c r="Y519" t="s">
        <v>37</v>
      </c>
      <c r="Z519" t="s">
        <v>38</v>
      </c>
      <c r="AA519">
        <v>11</v>
      </c>
      <c r="AB519" t="s">
        <v>33</v>
      </c>
      <c r="AC519">
        <v>15</v>
      </c>
      <c r="AD519">
        <v>0</v>
      </c>
      <c r="AE519">
        <v>0</v>
      </c>
      <c r="AF519">
        <v>0</v>
      </c>
      <c r="AG519" s="2" t="str">
        <f>IFERROR(VLOOKUP(B519,[1]Hoja2!$C$1:$AM$841,37,FALSE),"n/a")</f>
        <v>n/a</v>
      </c>
      <c r="AH519" s="10" t="e">
        <f>VLOOKUP(AX519,[1]Hoja2!$B$2:$AO$762,17,FALSE)</f>
        <v>#N/A</v>
      </c>
      <c r="AI519" s="10" t="e">
        <f>VLOOKUP(AX519,[1]Hoja2!$B$2:$AO$762,23,FALSE)</f>
        <v>#N/A</v>
      </c>
      <c r="AJ519" s="10" t="e">
        <f>VLOOKUP(AX519,[1]Hoja2!$B$2:$AO$762,28,FALSE)</f>
        <v>#N/A</v>
      </c>
      <c r="AK519" s="10" t="e">
        <f>VLOOKUP(AX519,[1]Hoja2!$B$2:$AO$762,19,FALSE)</f>
        <v>#N/A</v>
      </c>
      <c r="AL519" t="e">
        <f t="shared" si="270"/>
        <v>#N/A</v>
      </c>
      <c r="AM519" t="e">
        <f t="shared" si="271"/>
        <v>#N/A</v>
      </c>
      <c r="AN519" t="e">
        <f t="shared" si="272"/>
        <v>#N/A</v>
      </c>
      <c r="AO519" t="e">
        <f t="shared" si="273"/>
        <v>#N/A</v>
      </c>
      <c r="AP519" t="e">
        <f t="shared" si="274"/>
        <v>#N/A</v>
      </c>
      <c r="AQ519" t="str">
        <f t="shared" si="275"/>
        <v>n/a</v>
      </c>
      <c r="AR519" t="e">
        <f>+INDEX([1]DETALLE!$AK$2:$AK$841,MATCH(B519,[1]DETALLE!$A$2:$A$841,0))</f>
        <v>#N/A</v>
      </c>
      <c r="AS519" t="str">
        <f>CONCATENATE(B519)</f>
        <v>0X76707977</v>
      </c>
      <c r="AT519" s="2" t="str">
        <f>IF(IFERROR(VLOOKUP(AS519,[1]Hoja2!$C$1:$AM$841,37,FALSE),"n/a")&lt;&gt;"n/a","a","n/a")</f>
        <v>n/a</v>
      </c>
      <c r="AU519" s="8">
        <f t="shared" si="266"/>
        <v>1</v>
      </c>
      <c r="AV519" t="e">
        <f>VLOOKUP(B519,[1]Hoja2!$C$2:$AO$762,39,FALSE)</f>
        <v>#N/A</v>
      </c>
      <c r="AW519" t="e">
        <f>IF(AU519=AV519,VLOOKUP(B519,[1]Hoja2!$C$2:$AO$762,37,FALSE),IF(AV519&lt;2,VLOOKUP(B519,[1]Hoja2!$C$2:$AO$762,37,FALSE)))</f>
        <v>#N/A</v>
      </c>
      <c r="AX519" t="str">
        <f>B519 &amp; COUNTIF(B$2:B519, B519)</f>
        <v>0X767079771</v>
      </c>
      <c r="AY519" t="e">
        <f>VLOOKUP(AX519,[1]Hoja2!$B$2:$AO$762,38,FALSE)</f>
        <v>#N/A</v>
      </c>
      <c r="AZ519" s="9" t="e">
        <f t="shared" si="243"/>
        <v>#N/A</v>
      </c>
    </row>
    <row r="520" spans="1:55" x14ac:dyDescent="0.25">
      <c r="A520">
        <v>70022</v>
      </c>
      <c r="B520" t="s">
        <v>261</v>
      </c>
      <c r="C520">
        <v>2019</v>
      </c>
      <c r="D520" t="s">
        <v>37</v>
      </c>
      <c r="E520" t="s">
        <v>38</v>
      </c>
      <c r="F520">
        <v>9</v>
      </c>
      <c r="G520" t="s">
        <v>40</v>
      </c>
      <c r="H520">
        <v>3.05</v>
      </c>
      <c r="I520" t="s">
        <v>116</v>
      </c>
      <c r="J520">
        <v>655</v>
      </c>
      <c r="K520">
        <v>1365</v>
      </c>
      <c r="L520">
        <v>0</v>
      </c>
      <c r="M520">
        <v>0</v>
      </c>
      <c r="N520">
        <v>0.6</v>
      </c>
      <c r="O520">
        <v>0.8</v>
      </c>
      <c r="P520">
        <v>1.05</v>
      </c>
      <c r="Q520">
        <v>1.1000000000000001</v>
      </c>
      <c r="R520" t="s">
        <v>46</v>
      </c>
      <c r="S520">
        <v>5</v>
      </c>
      <c r="T520">
        <v>9</v>
      </c>
      <c r="U520" t="s">
        <v>47</v>
      </c>
      <c r="V520" t="s">
        <v>34</v>
      </c>
      <c r="W520" t="s">
        <v>80</v>
      </c>
      <c r="X520">
        <v>2019</v>
      </c>
      <c r="Y520" t="s">
        <v>37</v>
      </c>
      <c r="Z520" t="s">
        <v>38</v>
      </c>
      <c r="AA520">
        <v>10</v>
      </c>
      <c r="AB520">
        <v>0</v>
      </c>
      <c r="AC520">
        <v>4</v>
      </c>
      <c r="AD520">
        <v>0</v>
      </c>
      <c r="AE520">
        <v>0.61</v>
      </c>
      <c r="AF520">
        <v>0</v>
      </c>
      <c r="AG520" s="2">
        <f>IFERROR(VLOOKUP(B520,[1]Hoja2!$C$1:$AM$841,37,FALSE),"n/a")</f>
        <v>-175.4025</v>
      </c>
      <c r="AH520" s="10">
        <f>VLOOKUP(AX520,[1]Hoja2!$B$2:$AO$762,17,FALSE)</f>
        <v>29</v>
      </c>
      <c r="AI520" s="10">
        <f>VLOOKUP(AX520,[1]Hoja2!$B$2:$AO$762,23,FALSE)</f>
        <v>0.8</v>
      </c>
      <c r="AJ520" s="10">
        <f>VLOOKUP(AX520,[1]Hoja2!$B$2:$AO$762,28,FALSE)</f>
        <v>1.514</v>
      </c>
      <c r="AK520" s="10" t="str">
        <f>VLOOKUP(AX520,[1]Hoja2!$B$2:$AO$762,19,FALSE)</f>
        <v>Office Digital</v>
      </c>
      <c r="AL520">
        <f t="shared" si="270"/>
        <v>0</v>
      </c>
      <c r="AM520">
        <f t="shared" si="271"/>
        <v>0</v>
      </c>
      <c r="AN520">
        <f t="shared" si="272"/>
        <v>0</v>
      </c>
      <c r="AO520">
        <f t="shared" si="273"/>
        <v>0</v>
      </c>
      <c r="AP520">
        <f t="shared" si="274"/>
        <v>1</v>
      </c>
      <c r="AQ520">
        <f t="shared" si="275"/>
        <v>0</v>
      </c>
      <c r="AR520">
        <f>+INDEX([1]Hoja2!$AM$2:$AM$841,MATCH(B520,[1]Hoja2!$C$2:$C$841,0))</f>
        <v>-175.4025</v>
      </c>
      <c r="AS520" t="str">
        <f t="shared" si="276"/>
        <v>AAQ1005639</v>
      </c>
      <c r="AT520" s="2">
        <f>IFERROR(VLOOKUP(AS520,[1]Hoja2!$A$1:$AM$841,38,FALSE),"n/a")</f>
        <v>0</v>
      </c>
      <c r="AU520" s="8">
        <f t="shared" si="266"/>
        <v>3</v>
      </c>
      <c r="AV520">
        <f>VLOOKUP(B520,[1]Hoja2!$C$2:$AO$762,39,FALSE)</f>
        <v>3</v>
      </c>
      <c r="AW520">
        <f>IF(AU520=AV520,VLOOKUP(B520,[1]Hoja2!$C$2:$AO$762,37,FALSE),IF(AV520&lt;2,VLOOKUP(B520,[1]Hoja2!$C$2:$AO$762,37,FALSE)))</f>
        <v>-175.4025</v>
      </c>
      <c r="AX520" t="str">
        <f>B520 &amp; COUNTIF(B$2:B520, B520)</f>
        <v>AAQ1005632</v>
      </c>
      <c r="AY520" s="10">
        <f>VLOOKUP(AX520,[1]Hoja2!$B$2:$AO$762,38,FALSE)</f>
        <v>916.59749999999997</v>
      </c>
      <c r="AZ520" s="9">
        <f t="shared" si="243"/>
        <v>0</v>
      </c>
      <c r="BA520">
        <f>IF(Q520="NA",2,IF(OR(G520="INSTALACION NUEVA",G520="Mantenimiento preventivo"),3,IF(AND(AC520&lt;AH520,AL520&lt;&gt;1),4,IF(AY520&gt;AF520,1,0))))</f>
        <v>4</v>
      </c>
      <c r="BB520">
        <f>AE520-AJ520</f>
        <v>-0.90400000000000003</v>
      </c>
      <c r="BC520">
        <f>+_xlfn.IFS(Q520="NA",2,OR(G520="INSTALACION NUEVA",G520="Mantenimiento preventivo"),3,AND(AC520&lt;AH520,AL520&lt;&gt;1),4,AY520&gt;AF520,1,TRUE,0)</f>
        <v>4</v>
      </c>
    </row>
    <row r="521" spans="1:55" hidden="1" x14ac:dyDescent="0.25">
      <c r="A521">
        <v>70030</v>
      </c>
      <c r="B521" t="s">
        <v>363</v>
      </c>
      <c r="C521">
        <v>2019</v>
      </c>
      <c r="D521" t="s">
        <v>37</v>
      </c>
      <c r="E521" t="s">
        <v>38</v>
      </c>
      <c r="F521">
        <v>9</v>
      </c>
      <c r="G521" t="s">
        <v>40</v>
      </c>
      <c r="H521">
        <v>0</v>
      </c>
      <c r="I521" t="s">
        <v>64</v>
      </c>
      <c r="J521">
        <v>655</v>
      </c>
      <c r="K521">
        <v>1365</v>
      </c>
      <c r="L521">
        <v>0</v>
      </c>
      <c r="M521">
        <v>0</v>
      </c>
      <c r="N521">
        <v>0.6</v>
      </c>
      <c r="O521">
        <v>0.8</v>
      </c>
      <c r="P521">
        <v>1.05</v>
      </c>
      <c r="Q521">
        <v>1.1000000000000001</v>
      </c>
      <c r="R521" t="s">
        <v>46</v>
      </c>
      <c r="S521">
        <v>5</v>
      </c>
      <c r="T521">
        <v>9</v>
      </c>
      <c r="U521" t="s">
        <v>47</v>
      </c>
      <c r="V521" t="s">
        <v>64</v>
      </c>
      <c r="W521" t="s">
        <v>55</v>
      </c>
      <c r="X521">
        <v>2019</v>
      </c>
      <c r="Y521" t="s">
        <v>37</v>
      </c>
      <c r="Z521" t="s">
        <v>38</v>
      </c>
      <c r="AA521">
        <v>10</v>
      </c>
      <c r="AB521">
        <v>0</v>
      </c>
      <c r="AC521">
        <v>147</v>
      </c>
      <c r="AD521">
        <v>1.1000000000000001</v>
      </c>
      <c r="AE521">
        <v>0</v>
      </c>
      <c r="AF521">
        <v>1501.5</v>
      </c>
      <c r="AG521" s="2" t="str">
        <f>IFERROR(VLOOKUP(B521,[1]Hoja2!$C$1:$AM$841,37,FALSE),"n/a")</f>
        <v>n/a</v>
      </c>
      <c r="AH521" s="10" t="e">
        <f>VLOOKUP(AX521,[1]Hoja2!$B$2:$AO$762,17,FALSE)</f>
        <v>#N/A</v>
      </c>
      <c r="AI521" s="10" t="e">
        <f>VLOOKUP(AX521,[1]Hoja2!$B$2:$AO$762,23,FALSE)</f>
        <v>#N/A</v>
      </c>
      <c r="AJ521" s="10" t="e">
        <f>VLOOKUP(AX521,[1]Hoja2!$B$2:$AO$762,28,FALSE)</f>
        <v>#N/A</v>
      </c>
      <c r="AK521" s="10" t="e">
        <f>VLOOKUP(AX521,[1]Hoja2!$B$2:$AO$762,19,FALSE)</f>
        <v>#N/A</v>
      </c>
      <c r="AL521" t="e">
        <f t="shared" si="270"/>
        <v>#N/A</v>
      </c>
      <c r="AM521" t="e">
        <f t="shared" si="271"/>
        <v>#N/A</v>
      </c>
      <c r="AN521" t="e">
        <f t="shared" si="272"/>
        <v>#N/A</v>
      </c>
      <c r="AO521" t="e">
        <f t="shared" si="273"/>
        <v>#N/A</v>
      </c>
      <c r="AP521" t="e">
        <f t="shared" si="274"/>
        <v>#N/A</v>
      </c>
      <c r="AQ521" t="str">
        <f t="shared" si="275"/>
        <v>n/a</v>
      </c>
      <c r="AR521">
        <f>+INDEX([1]DETALLE!$AK$2:$AK$841,MATCH(B521,[1]DETALLE!$A$2:$A$841,0))</f>
        <v>1651.6500000000003</v>
      </c>
      <c r="AS521" t="str">
        <f>CONCATENATE(B521)</f>
        <v>02TX061945</v>
      </c>
      <c r="AT521" s="2" t="str">
        <f>IF(IFERROR(VLOOKUP(AS521,[1]Hoja2!$C$1:$AM$841,37,FALSE),"n/a")&lt;&gt;"n/a","a","n/a")</f>
        <v>n/a</v>
      </c>
      <c r="AU521" s="8">
        <f t="shared" si="266"/>
        <v>1</v>
      </c>
      <c r="AV521" t="e">
        <f>VLOOKUP(B521,[1]Hoja2!$C$2:$AO$762,39,FALSE)</f>
        <v>#N/A</v>
      </c>
      <c r="AW521" t="e">
        <f>IF(AU521=AV521,VLOOKUP(B521,[1]Hoja2!$C$2:$AO$762,37,FALSE),IF(AV521&lt;2,VLOOKUP(B521,[1]Hoja2!$C$2:$AO$762,37,FALSE)))</f>
        <v>#N/A</v>
      </c>
      <c r="AX521" t="str">
        <f>B521 &amp; COUNTIF(B$2:B521, B521)</f>
        <v>02TX0619451</v>
      </c>
      <c r="AY521" t="e">
        <f>VLOOKUP(AX521,[1]Hoja2!$B$2:$AO$762,38,FALSE)</f>
        <v>#N/A</v>
      </c>
      <c r="AZ521" s="9" t="e">
        <f t="shared" si="243"/>
        <v>#N/A</v>
      </c>
    </row>
    <row r="522" spans="1:55" x14ac:dyDescent="0.25">
      <c r="A522">
        <v>70031</v>
      </c>
      <c r="B522" t="s">
        <v>259</v>
      </c>
      <c r="C522">
        <v>2019</v>
      </c>
      <c r="D522" t="s">
        <v>37</v>
      </c>
      <c r="E522" t="s">
        <v>38</v>
      </c>
      <c r="F522">
        <v>9</v>
      </c>
      <c r="G522" t="s">
        <v>40</v>
      </c>
      <c r="H522">
        <v>0.73333329999999997</v>
      </c>
      <c r="I522" t="s">
        <v>54</v>
      </c>
      <c r="J522">
        <v>803</v>
      </c>
      <c r="K522">
        <v>1573</v>
      </c>
      <c r="L522">
        <v>0.2</v>
      </c>
      <c r="M522">
        <v>0.6</v>
      </c>
      <c r="N522">
        <v>0.8</v>
      </c>
      <c r="O522">
        <v>1.05</v>
      </c>
      <c r="P522">
        <v>1.1000000000000001</v>
      </c>
      <c r="Q522">
        <v>1.1499999999999999</v>
      </c>
      <c r="R522" t="s">
        <v>46</v>
      </c>
      <c r="S522">
        <v>4</v>
      </c>
      <c r="T522">
        <v>6</v>
      </c>
      <c r="U522" t="s">
        <v>47</v>
      </c>
      <c r="V522" t="s">
        <v>54</v>
      </c>
      <c r="W522" t="s">
        <v>67</v>
      </c>
      <c r="X522">
        <v>2019</v>
      </c>
      <c r="Y522" t="s">
        <v>37</v>
      </c>
      <c r="Z522" t="s">
        <v>38</v>
      </c>
      <c r="AA522">
        <v>9</v>
      </c>
      <c r="AB522">
        <v>0</v>
      </c>
      <c r="AC522">
        <v>4</v>
      </c>
      <c r="AD522">
        <v>0.6</v>
      </c>
      <c r="AE522">
        <v>0.18333332499999999</v>
      </c>
      <c r="AF522">
        <v>943.8</v>
      </c>
      <c r="AG522" s="2">
        <f>IFERROR(VLOOKUP(B522,[1]Hoja2!$C$1:$AM$841,37,FALSE),"n/a")</f>
        <v>943.80000000000007</v>
      </c>
      <c r="AH522" s="10">
        <f>VLOOKUP(AX522,[1]Hoja2!$B$2:$AO$762,17,FALSE)</f>
        <v>14</v>
      </c>
      <c r="AI522" s="10">
        <f>VLOOKUP(AX522,[1]Hoja2!$B$2:$AO$762,23,FALSE)</f>
        <v>0.8</v>
      </c>
      <c r="AJ522" s="10">
        <f>VLOOKUP(AX522,[1]Hoja2!$B$2:$AO$762,28,FALSE)</f>
        <v>0.3125</v>
      </c>
      <c r="AK522" s="10" t="str">
        <f>VLOOKUP(AX522,[1]Hoja2!$B$2:$AO$762,19,FALSE)</f>
        <v>Entry Production Color Low/Mid</v>
      </c>
      <c r="AL522">
        <f t="shared" si="270"/>
        <v>0</v>
      </c>
      <c r="AM522">
        <f t="shared" si="271"/>
        <v>0</v>
      </c>
      <c r="AN522">
        <f t="shared" si="272"/>
        <v>0</v>
      </c>
      <c r="AO522">
        <f t="shared" si="273"/>
        <v>0</v>
      </c>
      <c r="AP522">
        <f t="shared" si="274"/>
        <v>1</v>
      </c>
      <c r="AQ522">
        <f t="shared" si="275"/>
        <v>0</v>
      </c>
      <c r="AR522">
        <f>+INDEX([1]Hoja2!$AM$2:$AM$841,MATCH(B522,[1]Hoja2!$C$2:$C$841,0))</f>
        <v>943.80000000000007</v>
      </c>
      <c r="AS522" t="str">
        <f t="shared" si="276"/>
        <v>0XPN5505459</v>
      </c>
      <c r="AT522" s="2">
        <f>IFERROR(VLOOKUP(AS522,[1]Hoja2!$A$1:$AM$841,38,FALSE),"n/a")</f>
        <v>0</v>
      </c>
      <c r="AU522" s="8">
        <f t="shared" si="266"/>
        <v>2</v>
      </c>
      <c r="AV522">
        <f>VLOOKUP(B522,[1]Hoja2!$C$2:$AO$762,39,FALSE)</f>
        <v>2</v>
      </c>
      <c r="AW522">
        <f>IF(AU522=AV522,VLOOKUP(B522,[1]Hoja2!$C$2:$AO$762,37,FALSE),IF(AV522&lt;2,VLOOKUP(B522,[1]Hoja2!$C$2:$AO$762,37,FALSE)))</f>
        <v>943.80000000000007</v>
      </c>
      <c r="AX522" t="str">
        <f>B522 &amp; COUNTIF(B$2:B522, B522)</f>
        <v>0XPN5505452</v>
      </c>
      <c r="AY522" s="10">
        <f>VLOOKUP(AX522,[1]Hoja2!$B$2:$AO$762,38,FALSE)</f>
        <v>1258.4000000000003</v>
      </c>
      <c r="AZ522" s="9">
        <f t="shared" si="243"/>
        <v>0</v>
      </c>
      <c r="BA522">
        <f>IF(Q522="NA",2,IF(OR(G522="INSTALACION NUEVA",G522="Mantenimiento preventivo"),3,IF(AND(AC522&lt;AH522,AL522&lt;&gt;1),4,IF(AY522&gt;AF522,1,0))))</f>
        <v>4</v>
      </c>
      <c r="BB522">
        <f>AE522-AJ522</f>
        <v>-0.12916667500000001</v>
      </c>
      <c r="BC522">
        <f>+_xlfn.IFS(Q522="NA",2,OR(G522="INSTALACION NUEVA",G522="Mantenimiento preventivo"),3,AND(AC522&lt;AH522,AL522&lt;&gt;1),4,AY522&gt;AF522,1,TRUE,0)</f>
        <v>4</v>
      </c>
    </row>
    <row r="523" spans="1:55" hidden="1" x14ac:dyDescent="0.25">
      <c r="A523">
        <v>70035</v>
      </c>
      <c r="B523" t="s">
        <v>738</v>
      </c>
      <c r="C523">
        <v>2019</v>
      </c>
      <c r="D523" t="s">
        <v>37</v>
      </c>
      <c r="E523" t="s">
        <v>38</v>
      </c>
      <c r="F523">
        <v>9</v>
      </c>
      <c r="G523" t="s">
        <v>44</v>
      </c>
      <c r="H523">
        <v>0</v>
      </c>
      <c r="I523" t="s">
        <v>116</v>
      </c>
      <c r="J523">
        <v>655</v>
      </c>
      <c r="K523">
        <v>1365</v>
      </c>
      <c r="L523">
        <v>0</v>
      </c>
      <c r="M523">
        <v>0</v>
      </c>
      <c r="N523">
        <v>0.6</v>
      </c>
      <c r="O523">
        <v>0.8</v>
      </c>
      <c r="P523">
        <v>1.05</v>
      </c>
      <c r="Q523">
        <v>1.1000000000000001</v>
      </c>
      <c r="R523" t="s">
        <v>46</v>
      </c>
      <c r="S523">
        <v>5</v>
      </c>
      <c r="T523">
        <v>9</v>
      </c>
      <c r="U523" t="s">
        <v>47</v>
      </c>
      <c r="V523" t="s">
        <v>45</v>
      </c>
      <c r="W523" t="s">
        <v>50</v>
      </c>
      <c r="X523">
        <v>2019</v>
      </c>
      <c r="Y523" t="s">
        <v>37</v>
      </c>
      <c r="Z523" t="s">
        <v>38</v>
      </c>
      <c r="AA523">
        <v>9</v>
      </c>
      <c r="AB523">
        <v>0</v>
      </c>
      <c r="AC523">
        <v>6</v>
      </c>
      <c r="AD523">
        <v>0</v>
      </c>
      <c r="AE523">
        <v>0</v>
      </c>
      <c r="AF523">
        <v>1365</v>
      </c>
      <c r="AG523" s="2" t="str">
        <f>IFERROR(VLOOKUP(B523,[1]Hoja2!$C$1:$AM$841,37,FALSE),"n/a")</f>
        <v>n/a</v>
      </c>
      <c r="AH523" s="10" t="e">
        <f>VLOOKUP(AX523,[1]Hoja2!$B$2:$AO$762,17,FALSE)</f>
        <v>#N/A</v>
      </c>
      <c r="AI523" s="10" t="e">
        <f>VLOOKUP(AX523,[1]Hoja2!$B$2:$AO$762,23,FALSE)</f>
        <v>#N/A</v>
      </c>
      <c r="AJ523" s="10" t="e">
        <f>VLOOKUP(AX523,[1]Hoja2!$B$2:$AO$762,28,FALSE)</f>
        <v>#N/A</v>
      </c>
      <c r="AK523" s="10" t="e">
        <f>VLOOKUP(AX523,[1]Hoja2!$B$2:$AO$762,19,FALSE)</f>
        <v>#N/A</v>
      </c>
      <c r="AL523" t="e">
        <f t="shared" si="270"/>
        <v>#N/A</v>
      </c>
      <c r="AM523" t="e">
        <f t="shared" si="271"/>
        <v>#N/A</v>
      </c>
      <c r="AN523" t="e">
        <f t="shared" si="272"/>
        <v>#N/A</v>
      </c>
      <c r="AO523" t="e">
        <f t="shared" si="273"/>
        <v>#N/A</v>
      </c>
      <c r="AP523" t="e">
        <f t="shared" si="274"/>
        <v>#N/A</v>
      </c>
      <c r="AQ523" t="str">
        <f t="shared" si="275"/>
        <v>n/a</v>
      </c>
      <c r="AR523" t="e">
        <f>+INDEX([1]DETALLE!$AK$2:$AK$841,MATCH(B523,[1]DETALLE!$A$2:$A$841,0))</f>
        <v>#N/A</v>
      </c>
      <c r="AS523" t="str">
        <f>CONCATENATE(B523)</f>
        <v>0Y4X848639</v>
      </c>
      <c r="AT523" s="2" t="str">
        <f>IF(IFERROR(VLOOKUP(AS523,[1]Hoja2!$C$1:$AM$841,37,FALSE),"n/a")&lt;&gt;"n/a","a","n/a")</f>
        <v>n/a</v>
      </c>
      <c r="AU523" s="8">
        <f t="shared" si="266"/>
        <v>2</v>
      </c>
      <c r="AV523" t="e">
        <f>VLOOKUP(B523,[1]Hoja2!$C$2:$AO$762,39,FALSE)</f>
        <v>#N/A</v>
      </c>
      <c r="AW523" t="e">
        <f>IF(AU523=AV523,VLOOKUP(B523,[1]Hoja2!$C$2:$AO$762,37,FALSE),IF(AV523&lt;2,VLOOKUP(B523,[1]Hoja2!$C$2:$AO$762,37,FALSE)))</f>
        <v>#N/A</v>
      </c>
      <c r="AX523" t="str">
        <f>B523 &amp; COUNTIF(B$2:B523, B523)</f>
        <v>0Y4X8486392</v>
      </c>
      <c r="AY523" t="e">
        <f>VLOOKUP(AX523,[1]Hoja2!$B$2:$AO$762,38,FALSE)</f>
        <v>#N/A</v>
      </c>
      <c r="AZ523" s="9" t="e">
        <f t="shared" ref="AZ523:AZ586" si="277">IF(AV523&gt;AU523,1,0)</f>
        <v>#N/A</v>
      </c>
    </row>
    <row r="524" spans="1:55" x14ac:dyDescent="0.25">
      <c r="A524">
        <v>70036</v>
      </c>
      <c r="B524" t="s">
        <v>370</v>
      </c>
      <c r="C524">
        <v>2019</v>
      </c>
      <c r="D524" t="s">
        <v>37</v>
      </c>
      <c r="E524" t="s">
        <v>38</v>
      </c>
      <c r="F524">
        <v>9</v>
      </c>
      <c r="G524" t="s">
        <v>40</v>
      </c>
      <c r="H524">
        <v>1.7</v>
      </c>
      <c r="I524" t="s">
        <v>45</v>
      </c>
      <c r="J524">
        <v>803</v>
      </c>
      <c r="K524">
        <v>1573</v>
      </c>
      <c r="L524">
        <v>0.2</v>
      </c>
      <c r="M524">
        <v>0.6</v>
      </c>
      <c r="N524">
        <v>0.8</v>
      </c>
      <c r="O524">
        <v>1.05</v>
      </c>
      <c r="P524">
        <v>1.1000000000000001</v>
      </c>
      <c r="Q524">
        <v>1.1499999999999999</v>
      </c>
      <c r="R524" t="s">
        <v>46</v>
      </c>
      <c r="S524">
        <v>4</v>
      </c>
      <c r="T524">
        <v>6</v>
      </c>
      <c r="U524" t="s">
        <v>47</v>
      </c>
      <c r="V524" t="s">
        <v>48</v>
      </c>
      <c r="W524" t="s">
        <v>50</v>
      </c>
      <c r="X524">
        <v>2019</v>
      </c>
      <c r="Y524" t="s">
        <v>37</v>
      </c>
      <c r="Z524" t="s">
        <v>38</v>
      </c>
      <c r="AA524">
        <v>11</v>
      </c>
      <c r="AB524">
        <v>0</v>
      </c>
      <c r="AC524">
        <v>0</v>
      </c>
      <c r="AD524">
        <v>1.1499999999999999</v>
      </c>
      <c r="AE524">
        <v>0.42499999999999999</v>
      </c>
      <c r="AF524">
        <v>1808.95</v>
      </c>
      <c r="AG524" s="2">
        <f>IFERROR(VLOOKUP(B524,[1]Hoja2!$C$1:$AM$841,37,FALSE),"n/a")</f>
        <v>0</v>
      </c>
      <c r="AH524" s="10">
        <f>VLOOKUP(AX524,[1]Hoja2!$B$2:$AO$762,17,FALSE)</f>
        <v>11</v>
      </c>
      <c r="AI524" s="10">
        <f>VLOOKUP(AX524,[1]Hoja2!$B$2:$AO$762,23,FALSE)</f>
        <v>0.8</v>
      </c>
      <c r="AJ524" s="10">
        <f>VLOOKUP(AX524,[1]Hoja2!$B$2:$AO$762,28,FALSE)</f>
        <v>0.29249999999999998</v>
      </c>
      <c r="AK524" s="10" t="str">
        <f>VLOOKUP(AX524,[1]Hoja2!$B$2:$AO$762,19,FALSE)</f>
        <v>Light Production Digital Business</v>
      </c>
      <c r="AL524">
        <f t="shared" si="270"/>
        <v>0</v>
      </c>
      <c r="AM524">
        <f t="shared" si="271"/>
        <v>0</v>
      </c>
      <c r="AN524">
        <f t="shared" si="272"/>
        <v>0</v>
      </c>
      <c r="AO524">
        <f t="shared" si="273"/>
        <v>0</v>
      </c>
      <c r="AP524">
        <f t="shared" si="274"/>
        <v>1</v>
      </c>
      <c r="AQ524">
        <f t="shared" si="275"/>
        <v>0</v>
      </c>
      <c r="AR524">
        <f>+INDEX([1]Hoja2!$AM$2:$AM$841,MATCH(B524,[1]Hoja2!$C$2:$C$841,0))</f>
        <v>0</v>
      </c>
      <c r="AS524" t="str">
        <f t="shared" si="276"/>
        <v>0BG29403749</v>
      </c>
      <c r="AT524" s="2">
        <f>IFERROR(VLOOKUP(AS524,[1]Hoja2!$A$1:$AM$841,38,FALSE),"n/a")</f>
        <v>0</v>
      </c>
      <c r="AU524" s="8">
        <f t="shared" si="266"/>
        <v>2</v>
      </c>
      <c r="AV524">
        <f>VLOOKUP(B524,[1]Hoja2!$C$2:$AO$762,39,FALSE)</f>
        <v>2</v>
      </c>
      <c r="AW524">
        <f>IF(AU524=AV524,VLOOKUP(B524,[1]Hoja2!$C$2:$AO$762,37,FALSE),IF(AV524&lt;2,VLOOKUP(B524,[1]Hoja2!$C$2:$AO$762,37,FALSE)))</f>
        <v>0</v>
      </c>
      <c r="AX524" t="str">
        <f>B524 &amp; COUNTIF(B$2:B524, B524)</f>
        <v>0BG29403742</v>
      </c>
      <c r="AY524" s="10">
        <f>VLOOKUP(AX524,[1]Hoja2!$B$2:$AO$762,38,FALSE)</f>
        <v>1258.4000000000003</v>
      </c>
      <c r="AZ524" s="9">
        <f t="shared" si="277"/>
        <v>0</v>
      </c>
      <c r="BA524">
        <f t="shared" ref="BA524:BA526" si="278">IF(Q524="NA",2,IF(OR(G524="INSTALACION NUEVA",G524="Mantenimiento preventivo"),3,IF(AND(AC524&lt;AH524,AL524&lt;&gt;1),4,IF(AY524&gt;AF524,1,0))))</f>
        <v>4</v>
      </c>
      <c r="BB524">
        <f t="shared" ref="BB524:BB526" si="279">AE524-AJ524</f>
        <v>0.13250000000000001</v>
      </c>
      <c r="BC524">
        <f t="shared" ref="BC524:BC526" si="280">+_xlfn.IFS(Q524="NA",2,OR(G524="INSTALACION NUEVA",G524="Mantenimiento preventivo"),3,AND(AC524&lt;AH524,AL524&lt;&gt;1),4,AY524&gt;AF524,1,TRUE,0)</f>
        <v>4</v>
      </c>
    </row>
    <row r="525" spans="1:55" x14ac:dyDescent="0.25">
      <c r="A525">
        <v>70037</v>
      </c>
      <c r="B525" t="s">
        <v>369</v>
      </c>
      <c r="C525">
        <v>2019</v>
      </c>
      <c r="D525" t="s">
        <v>37</v>
      </c>
      <c r="E525" t="s">
        <v>38</v>
      </c>
      <c r="F525">
        <v>9</v>
      </c>
      <c r="G525" t="s">
        <v>40</v>
      </c>
      <c r="H525">
        <v>2.4500000000000002</v>
      </c>
      <c r="I525" t="s">
        <v>45</v>
      </c>
      <c r="J525">
        <v>803</v>
      </c>
      <c r="K525">
        <v>1573</v>
      </c>
      <c r="L525">
        <v>0.2</v>
      </c>
      <c r="M525">
        <v>0.6</v>
      </c>
      <c r="N525">
        <v>0.8</v>
      </c>
      <c r="O525">
        <v>1.05</v>
      </c>
      <c r="P525">
        <v>1.1000000000000001</v>
      </c>
      <c r="Q525">
        <v>1.1499999999999999</v>
      </c>
      <c r="R525" t="s">
        <v>46</v>
      </c>
      <c r="S525">
        <v>4</v>
      </c>
      <c r="T525">
        <v>6</v>
      </c>
      <c r="U525" t="s">
        <v>47</v>
      </c>
      <c r="V525" t="s">
        <v>48</v>
      </c>
      <c r="W525" t="s">
        <v>50</v>
      </c>
      <c r="X525">
        <v>2019</v>
      </c>
      <c r="Y525" t="s">
        <v>37</v>
      </c>
      <c r="Z525" t="s">
        <v>38</v>
      </c>
      <c r="AA525">
        <v>11</v>
      </c>
      <c r="AB525">
        <v>0</v>
      </c>
      <c r="AC525">
        <v>21</v>
      </c>
      <c r="AD525">
        <v>1.05</v>
      </c>
      <c r="AE525">
        <v>0.61250000000000004</v>
      </c>
      <c r="AF525">
        <v>1651.65</v>
      </c>
      <c r="AG525" s="2">
        <f>IFERROR(VLOOKUP(B525,[1]Hoja2!$C$1:$AM$841,37,FALSE),"n/a")</f>
        <v>1651.6500000000003</v>
      </c>
      <c r="AH525" s="10">
        <f>VLOOKUP(AX525,[1]Hoja2!$B$2:$AO$762,17,FALSE)</f>
        <v>21</v>
      </c>
      <c r="AI525" s="10">
        <f>VLOOKUP(AX525,[1]Hoja2!$B$2:$AO$762,23,FALSE)</f>
        <v>1.05</v>
      </c>
      <c r="AJ525" s="10">
        <f>VLOOKUP(AX525,[1]Hoja2!$B$2:$AO$762,28,FALSE)</f>
        <v>0.90500000000000003</v>
      </c>
      <c r="AK525" s="10" t="str">
        <f>VLOOKUP(AX525,[1]Hoja2!$B$2:$AO$762,19,FALSE)</f>
        <v>Light Production Digital Business</v>
      </c>
      <c r="AL525">
        <f t="shared" si="270"/>
        <v>1</v>
      </c>
      <c r="AM525">
        <f t="shared" si="271"/>
        <v>1</v>
      </c>
      <c r="AN525">
        <f t="shared" si="272"/>
        <v>1</v>
      </c>
      <c r="AO525">
        <f t="shared" si="273"/>
        <v>0</v>
      </c>
      <c r="AP525">
        <f t="shared" si="274"/>
        <v>1</v>
      </c>
      <c r="AQ525">
        <f t="shared" si="275"/>
        <v>0</v>
      </c>
      <c r="AR525">
        <f>+INDEX([1]Hoja2!$AM$2:$AM$841,MATCH(B525,[1]Hoja2!$C$2:$C$841,0))</f>
        <v>1651.6500000000003</v>
      </c>
      <c r="AS525" t="str">
        <f t="shared" si="276"/>
        <v>0BG09667239</v>
      </c>
      <c r="AT525" s="2">
        <f>IFERROR(VLOOKUP(AS525,[1]Hoja2!$A$1:$AM$841,38,FALSE),"n/a")</f>
        <v>0</v>
      </c>
      <c r="AU525" s="8">
        <f t="shared" si="266"/>
        <v>2</v>
      </c>
      <c r="AV525">
        <f>VLOOKUP(B525,[1]Hoja2!$C$2:$AO$762,39,FALSE)</f>
        <v>1</v>
      </c>
      <c r="AW525">
        <f>IF(AU525=AV525,VLOOKUP(B525,[1]Hoja2!$C$2:$AO$762,37,FALSE),IF(AV525&lt;2,VLOOKUP(B525,[1]Hoja2!$C$2:$AO$762,37,FALSE)))</f>
        <v>1651.6500000000003</v>
      </c>
      <c r="AX525" t="str">
        <f>B525 &amp; COUNTIF(B$2:B525, B525)</f>
        <v>0BG09667231</v>
      </c>
      <c r="AY525" s="10">
        <f>VLOOKUP(AX525,[1]Hoja2!$B$2:$AO$762,38,FALSE)</f>
        <v>1651.6500000000003</v>
      </c>
      <c r="AZ525" s="9">
        <f t="shared" si="277"/>
        <v>0</v>
      </c>
      <c r="BA525">
        <f t="shared" si="278"/>
        <v>0</v>
      </c>
      <c r="BB525">
        <f t="shared" si="279"/>
        <v>-0.29249999999999998</v>
      </c>
      <c r="BC525">
        <f t="shared" si="280"/>
        <v>0</v>
      </c>
    </row>
    <row r="526" spans="1:55" x14ac:dyDescent="0.25">
      <c r="A526">
        <v>70038</v>
      </c>
      <c r="B526" t="s">
        <v>334</v>
      </c>
      <c r="C526">
        <v>2019</v>
      </c>
      <c r="D526" t="s">
        <v>37</v>
      </c>
      <c r="E526" t="s">
        <v>38</v>
      </c>
      <c r="F526">
        <v>9</v>
      </c>
      <c r="G526" t="s">
        <v>40</v>
      </c>
      <c r="H526">
        <v>2.1833330000000002</v>
      </c>
      <c r="I526" t="s">
        <v>45</v>
      </c>
      <c r="J526">
        <v>803</v>
      </c>
      <c r="K526">
        <v>1573</v>
      </c>
      <c r="L526">
        <v>0.2</v>
      </c>
      <c r="M526">
        <v>0.6</v>
      </c>
      <c r="N526">
        <v>0.8</v>
      </c>
      <c r="O526">
        <v>1.05</v>
      </c>
      <c r="P526">
        <v>1.1000000000000001</v>
      </c>
      <c r="Q526">
        <v>1.1499999999999999</v>
      </c>
      <c r="R526" t="s">
        <v>46</v>
      </c>
      <c r="S526">
        <v>4</v>
      </c>
      <c r="T526">
        <v>6</v>
      </c>
      <c r="U526" t="s">
        <v>47</v>
      </c>
      <c r="V526" t="s">
        <v>48</v>
      </c>
      <c r="W526" t="s">
        <v>50</v>
      </c>
      <c r="X526">
        <v>2019</v>
      </c>
      <c r="Y526" t="s">
        <v>37</v>
      </c>
      <c r="Z526" t="s">
        <v>38</v>
      </c>
      <c r="AA526">
        <v>11</v>
      </c>
      <c r="AB526">
        <v>0</v>
      </c>
      <c r="AC526">
        <v>0</v>
      </c>
      <c r="AD526">
        <v>1.1499999999999999</v>
      </c>
      <c r="AE526">
        <v>0.54583325000000005</v>
      </c>
      <c r="AF526">
        <v>1808.95</v>
      </c>
      <c r="AG526" s="2">
        <f>IFERROR(VLOOKUP(B526,[1]Hoja2!$C$1:$AM$841,37,FALSE),"n/a")</f>
        <v>0</v>
      </c>
      <c r="AH526" s="10">
        <f>VLOOKUP(AX526,[1]Hoja2!$B$2:$AO$762,17,FALSE)</f>
        <v>11</v>
      </c>
      <c r="AI526" s="10">
        <f>VLOOKUP(AX526,[1]Hoja2!$B$2:$AO$762,23,FALSE)</f>
        <v>0.8</v>
      </c>
      <c r="AJ526" s="10">
        <f>VLOOKUP(AX526,[1]Hoja2!$B$2:$AO$762,28,FALSE)</f>
        <v>0</v>
      </c>
      <c r="AK526" s="10" t="str">
        <f>VLOOKUP(AX526,[1]Hoja2!$B$2:$AO$762,19,FALSE)</f>
        <v>Light Production Digital Business</v>
      </c>
      <c r="AL526">
        <f t="shared" si="270"/>
        <v>0</v>
      </c>
      <c r="AM526">
        <f t="shared" si="271"/>
        <v>0</v>
      </c>
      <c r="AN526">
        <f t="shared" si="272"/>
        <v>0</v>
      </c>
      <c r="AO526">
        <f t="shared" si="273"/>
        <v>0</v>
      </c>
      <c r="AP526">
        <f t="shared" si="274"/>
        <v>1</v>
      </c>
      <c r="AQ526">
        <f t="shared" si="275"/>
        <v>0</v>
      </c>
      <c r="AR526">
        <f>+INDEX([1]Hoja2!$AM$2:$AM$841,MATCH(B526,[1]Hoja2!$C$2:$C$841,0))</f>
        <v>0</v>
      </c>
      <c r="AS526" t="str">
        <f t="shared" si="276"/>
        <v>0BG29514729</v>
      </c>
      <c r="AT526" s="2">
        <f>IFERROR(VLOOKUP(AS526,[1]Hoja2!$A$1:$AM$841,38,FALSE),"n/a")</f>
        <v>0</v>
      </c>
      <c r="AU526" s="8">
        <f t="shared" si="266"/>
        <v>2</v>
      </c>
      <c r="AV526">
        <f>VLOOKUP(B526,[1]Hoja2!$C$2:$AO$762,39,FALSE)</f>
        <v>2</v>
      </c>
      <c r="AW526">
        <f>IF(AU526=AV526,VLOOKUP(B526,[1]Hoja2!$C$2:$AO$762,37,FALSE),IF(AV526&lt;2,VLOOKUP(B526,[1]Hoja2!$C$2:$AO$762,37,FALSE)))</f>
        <v>0</v>
      </c>
      <c r="AX526" t="str">
        <f>B526 &amp; COUNTIF(B$2:B526, B526)</f>
        <v>0BG29514722</v>
      </c>
      <c r="AY526" s="10">
        <f>VLOOKUP(AX526,[1]Hoja2!$B$2:$AO$762,38,FALSE)</f>
        <v>1258.4000000000003</v>
      </c>
      <c r="AZ526" s="9">
        <f t="shared" si="277"/>
        <v>0</v>
      </c>
      <c r="BA526">
        <f t="shared" si="278"/>
        <v>4</v>
      </c>
      <c r="BB526">
        <f t="shared" si="279"/>
        <v>0.54583325000000005</v>
      </c>
      <c r="BC526">
        <f t="shared" si="280"/>
        <v>4</v>
      </c>
    </row>
    <row r="527" spans="1:55" hidden="1" x14ac:dyDescent="0.25">
      <c r="A527">
        <v>70041</v>
      </c>
      <c r="B527" t="s">
        <v>719</v>
      </c>
      <c r="C527">
        <v>2019</v>
      </c>
      <c r="D527" t="s">
        <v>37</v>
      </c>
      <c r="E527" t="s">
        <v>38</v>
      </c>
      <c r="F527">
        <v>9</v>
      </c>
      <c r="G527" t="s">
        <v>44</v>
      </c>
      <c r="H527">
        <v>0</v>
      </c>
      <c r="I527" t="s">
        <v>64</v>
      </c>
      <c r="J527">
        <v>655</v>
      </c>
      <c r="K527">
        <v>1365</v>
      </c>
      <c r="L527">
        <v>0</v>
      </c>
      <c r="M527">
        <v>0</v>
      </c>
      <c r="N527">
        <v>0.6</v>
      </c>
      <c r="O527">
        <v>0.8</v>
      </c>
      <c r="P527">
        <v>1.05</v>
      </c>
      <c r="Q527">
        <v>1.1000000000000001</v>
      </c>
      <c r="R527" t="s">
        <v>46</v>
      </c>
      <c r="S527">
        <v>5</v>
      </c>
      <c r="T527">
        <v>9</v>
      </c>
      <c r="U527" t="s">
        <v>47</v>
      </c>
      <c r="V527" t="s">
        <v>64</v>
      </c>
      <c r="W527" t="s">
        <v>50</v>
      </c>
      <c r="X527">
        <v>2019</v>
      </c>
      <c r="Y527" t="s">
        <v>37</v>
      </c>
      <c r="Z527" t="s">
        <v>38</v>
      </c>
      <c r="AA527">
        <v>9</v>
      </c>
      <c r="AB527">
        <v>1</v>
      </c>
      <c r="AC527">
        <v>6</v>
      </c>
      <c r="AD527">
        <v>0</v>
      </c>
      <c r="AE527">
        <v>0</v>
      </c>
      <c r="AF527">
        <v>0</v>
      </c>
      <c r="AG527" s="2" t="str">
        <f>IFERROR(VLOOKUP(B527,[1]Hoja2!$C$1:$AM$841,37,FALSE),"n/a")</f>
        <v>n/a</v>
      </c>
      <c r="AH527" s="10" t="e">
        <f>VLOOKUP(AX527,[1]Hoja2!$B$2:$AO$762,17,FALSE)</f>
        <v>#N/A</v>
      </c>
      <c r="AI527" s="10" t="e">
        <f>VLOOKUP(AX527,[1]Hoja2!$B$2:$AO$762,23,FALSE)</f>
        <v>#N/A</v>
      </c>
      <c r="AJ527" s="10" t="e">
        <f>VLOOKUP(AX527,[1]Hoja2!$B$2:$AO$762,28,FALSE)</f>
        <v>#N/A</v>
      </c>
      <c r="AK527" s="10" t="e">
        <f>VLOOKUP(AX527,[1]Hoja2!$B$2:$AO$762,19,FALSE)</f>
        <v>#N/A</v>
      </c>
      <c r="AL527" t="e">
        <f t="shared" si="270"/>
        <v>#N/A</v>
      </c>
      <c r="AM527" t="e">
        <f t="shared" si="271"/>
        <v>#N/A</v>
      </c>
      <c r="AN527" t="e">
        <f t="shared" si="272"/>
        <v>#N/A</v>
      </c>
      <c r="AO527" t="e">
        <f t="shared" si="273"/>
        <v>#N/A</v>
      </c>
      <c r="AP527" t="e">
        <f t="shared" si="274"/>
        <v>#N/A</v>
      </c>
      <c r="AQ527" t="str">
        <f t="shared" si="275"/>
        <v>n/a</v>
      </c>
      <c r="AR527" t="e">
        <f>+INDEX([1]DETALLE!$AK$2:$AK$841,MATCH(B527,[1]DETALLE!$A$2:$A$841,0))</f>
        <v>#N/A</v>
      </c>
      <c r="AS527" t="str">
        <f>CONCATENATE(B527)</f>
        <v>02TX060372</v>
      </c>
      <c r="AT527" s="2" t="str">
        <f>IF(IFERROR(VLOOKUP(AS527,[1]Hoja2!$C$1:$AM$841,37,FALSE),"n/a")&lt;&gt;"n/a","a","n/a")</f>
        <v>n/a</v>
      </c>
      <c r="AU527" s="8">
        <f t="shared" si="266"/>
        <v>2</v>
      </c>
      <c r="AV527" t="e">
        <f>VLOOKUP(B527,[1]Hoja2!$C$2:$AO$762,39,FALSE)</f>
        <v>#N/A</v>
      </c>
      <c r="AW527" t="e">
        <f>IF(AU527=AV527,VLOOKUP(B527,[1]Hoja2!$C$2:$AO$762,37,FALSE),IF(AV527&lt;2,VLOOKUP(B527,[1]Hoja2!$C$2:$AO$762,37,FALSE)))</f>
        <v>#N/A</v>
      </c>
      <c r="AX527" t="str">
        <f>B527 &amp; COUNTIF(B$2:B527, B527)</f>
        <v>02TX0603722</v>
      </c>
      <c r="AY527" t="e">
        <f>VLOOKUP(AX527,[1]Hoja2!$B$2:$AO$762,38,FALSE)</f>
        <v>#N/A</v>
      </c>
      <c r="AZ527" s="9" t="e">
        <f t="shared" si="277"/>
        <v>#N/A</v>
      </c>
    </row>
    <row r="528" spans="1:55" hidden="1" x14ac:dyDescent="0.25">
      <c r="A528">
        <v>70047</v>
      </c>
      <c r="B528" t="s">
        <v>824</v>
      </c>
      <c r="C528">
        <v>2019</v>
      </c>
      <c r="D528" t="s">
        <v>37</v>
      </c>
      <c r="E528" t="s">
        <v>38</v>
      </c>
      <c r="F528">
        <v>9</v>
      </c>
      <c r="G528" t="s">
        <v>44</v>
      </c>
      <c r="H528">
        <v>0</v>
      </c>
      <c r="I528" t="s">
        <v>34</v>
      </c>
      <c r="J528">
        <v>468</v>
      </c>
      <c r="K528">
        <v>715</v>
      </c>
      <c r="L528">
        <v>0</v>
      </c>
      <c r="M528">
        <v>0</v>
      </c>
      <c r="N528">
        <v>0</v>
      </c>
      <c r="O528">
        <v>0.6</v>
      </c>
      <c r="P528">
        <v>0.8</v>
      </c>
      <c r="Q528">
        <v>1.05</v>
      </c>
      <c r="R528" t="s">
        <v>46</v>
      </c>
      <c r="S528">
        <v>5</v>
      </c>
      <c r="T528">
        <v>9</v>
      </c>
      <c r="U528" t="s">
        <v>47</v>
      </c>
      <c r="V528" t="s">
        <v>34</v>
      </c>
      <c r="W528" t="s">
        <v>50</v>
      </c>
      <c r="X528">
        <v>2019</v>
      </c>
      <c r="Y528" t="s">
        <v>37</v>
      </c>
      <c r="Z528" t="s">
        <v>38</v>
      </c>
      <c r="AA528">
        <v>9</v>
      </c>
      <c r="AB528">
        <v>1</v>
      </c>
      <c r="AC528">
        <v>13</v>
      </c>
      <c r="AD528">
        <v>0</v>
      </c>
      <c r="AE528">
        <v>0</v>
      </c>
      <c r="AF528">
        <v>0</v>
      </c>
      <c r="AG528" s="2" t="str">
        <f>IFERROR(VLOOKUP(B528,[1]Hoja2!$C$1:$AM$841,37,FALSE),"n/a")</f>
        <v>n/a</v>
      </c>
      <c r="AH528" s="10" t="e">
        <f>VLOOKUP(AX528,[1]Hoja2!$B$2:$AO$762,17,FALSE)</f>
        <v>#N/A</v>
      </c>
      <c r="AI528" s="10" t="e">
        <f>VLOOKUP(AX528,[1]Hoja2!$B$2:$AO$762,23,FALSE)</f>
        <v>#N/A</v>
      </c>
      <c r="AJ528" s="10" t="e">
        <f>VLOOKUP(AX528,[1]Hoja2!$B$2:$AO$762,28,FALSE)</f>
        <v>#N/A</v>
      </c>
      <c r="AK528" s="10" t="e">
        <f>VLOOKUP(AX528,[1]Hoja2!$B$2:$AO$762,19,FALSE)</f>
        <v>#N/A</v>
      </c>
      <c r="AL528" t="e">
        <f t="shared" si="270"/>
        <v>#N/A</v>
      </c>
      <c r="AM528" t="e">
        <f t="shared" si="271"/>
        <v>#N/A</v>
      </c>
      <c r="AN528" t="e">
        <f t="shared" si="272"/>
        <v>#N/A</v>
      </c>
      <c r="AO528" t="e">
        <f t="shared" si="273"/>
        <v>#N/A</v>
      </c>
      <c r="AP528" t="e">
        <f t="shared" si="274"/>
        <v>#N/A</v>
      </c>
      <c r="AQ528" t="str">
        <f t="shared" si="275"/>
        <v>n/a</v>
      </c>
      <c r="AR528" t="e">
        <f>+INDEX([1]DETALLE!$AK$2:$AK$841,MATCH(B528,[1]DETALLE!$A$2:$A$841,0))</f>
        <v>#N/A</v>
      </c>
      <c r="AS528" t="str">
        <f>CONCATENATE(B528)</f>
        <v>09HB332044</v>
      </c>
      <c r="AT528" s="2" t="str">
        <f>IF(IFERROR(VLOOKUP(AS528,[1]Hoja2!$C$1:$AM$841,37,FALSE),"n/a")&lt;&gt;"n/a","a","n/a")</f>
        <v>n/a</v>
      </c>
      <c r="AU528" s="8">
        <f t="shared" si="266"/>
        <v>1</v>
      </c>
      <c r="AV528" t="e">
        <f>VLOOKUP(B528,[1]Hoja2!$C$2:$AO$762,39,FALSE)</f>
        <v>#N/A</v>
      </c>
      <c r="AW528" t="e">
        <f>IF(AU528=AV528,VLOOKUP(B528,[1]Hoja2!$C$2:$AO$762,37,FALSE),IF(AV528&lt;2,VLOOKUP(B528,[1]Hoja2!$C$2:$AO$762,37,FALSE)))</f>
        <v>#N/A</v>
      </c>
      <c r="AX528" t="str">
        <f>B528 &amp; COUNTIF(B$2:B528, B528)</f>
        <v>09HB3320441</v>
      </c>
      <c r="AY528" t="e">
        <f>VLOOKUP(AX528,[1]Hoja2!$B$2:$AO$762,38,FALSE)</f>
        <v>#N/A</v>
      </c>
      <c r="AZ528" s="9" t="e">
        <f t="shared" si="277"/>
        <v>#N/A</v>
      </c>
    </row>
    <row r="529" spans="1:55" hidden="1" x14ac:dyDescent="0.25">
      <c r="A529">
        <v>70048</v>
      </c>
      <c r="B529" t="s">
        <v>712</v>
      </c>
      <c r="C529">
        <v>2019</v>
      </c>
      <c r="D529" t="s">
        <v>37</v>
      </c>
      <c r="E529" t="s">
        <v>38</v>
      </c>
      <c r="F529">
        <v>9</v>
      </c>
      <c r="G529" t="s">
        <v>44</v>
      </c>
      <c r="H529">
        <v>0</v>
      </c>
      <c r="I529" t="s">
        <v>116</v>
      </c>
      <c r="J529">
        <v>655</v>
      </c>
      <c r="K529">
        <v>1365</v>
      </c>
      <c r="L529">
        <v>0</v>
      </c>
      <c r="M529">
        <v>0</v>
      </c>
      <c r="N529">
        <v>0.6</v>
      </c>
      <c r="O529">
        <v>0.8</v>
      </c>
      <c r="P529">
        <v>1.05</v>
      </c>
      <c r="Q529">
        <v>1.1000000000000001</v>
      </c>
      <c r="R529" t="s">
        <v>46</v>
      </c>
      <c r="S529">
        <v>5</v>
      </c>
      <c r="T529">
        <v>9</v>
      </c>
      <c r="U529" t="s">
        <v>47</v>
      </c>
      <c r="V529" t="s">
        <v>34</v>
      </c>
      <c r="W529" t="s">
        <v>50</v>
      </c>
      <c r="X529">
        <v>2019</v>
      </c>
      <c r="Y529" t="s">
        <v>37</v>
      </c>
      <c r="Z529" t="s">
        <v>38</v>
      </c>
      <c r="AA529">
        <v>9</v>
      </c>
      <c r="AB529">
        <v>1</v>
      </c>
      <c r="AC529">
        <v>7</v>
      </c>
      <c r="AD529">
        <v>0</v>
      </c>
      <c r="AE529">
        <v>0</v>
      </c>
      <c r="AF529">
        <v>0</v>
      </c>
      <c r="AG529" s="2" t="str">
        <f>IFERROR(VLOOKUP(B529,[1]Hoja2!$C$1:$AM$841,37,FALSE),"n/a")</f>
        <v>n/a</v>
      </c>
      <c r="AH529" s="10" t="e">
        <f>VLOOKUP(AX529,[1]Hoja2!$B$2:$AO$762,17,FALSE)</f>
        <v>#N/A</v>
      </c>
      <c r="AI529" s="10" t="e">
        <f>VLOOKUP(AX529,[1]Hoja2!$B$2:$AO$762,23,FALSE)</f>
        <v>#N/A</v>
      </c>
      <c r="AJ529" s="10" t="e">
        <f>VLOOKUP(AX529,[1]Hoja2!$B$2:$AO$762,28,FALSE)</f>
        <v>#N/A</v>
      </c>
      <c r="AK529" s="10" t="e">
        <f>VLOOKUP(AX529,[1]Hoja2!$B$2:$AO$762,19,FALSE)</f>
        <v>#N/A</v>
      </c>
      <c r="AL529" t="e">
        <f t="shared" si="270"/>
        <v>#N/A</v>
      </c>
      <c r="AM529" t="e">
        <f t="shared" si="271"/>
        <v>#N/A</v>
      </c>
      <c r="AN529" t="e">
        <f t="shared" si="272"/>
        <v>#N/A</v>
      </c>
      <c r="AO529" t="e">
        <f t="shared" si="273"/>
        <v>#N/A</v>
      </c>
      <c r="AP529" t="e">
        <f t="shared" si="274"/>
        <v>#N/A</v>
      </c>
      <c r="AQ529" t="str">
        <f t="shared" si="275"/>
        <v>n/a</v>
      </c>
      <c r="AR529" t="e">
        <f>+INDEX([1]DETALLE!$AK$2:$AK$841,MATCH(B529,[1]DETALLE!$A$2:$A$841,0))</f>
        <v>#N/A</v>
      </c>
      <c r="AS529" t="str">
        <f>CONCATENATE(B529)</f>
        <v>0Y4X849031</v>
      </c>
      <c r="AT529" s="2" t="str">
        <f>IF(IFERROR(VLOOKUP(AS529,[1]Hoja2!$C$1:$AM$841,37,FALSE),"n/a")&lt;&gt;"n/a","a","n/a")</f>
        <v>n/a</v>
      </c>
      <c r="AU529" s="8">
        <f t="shared" si="266"/>
        <v>6</v>
      </c>
      <c r="AV529" t="e">
        <f>VLOOKUP(B529,[1]Hoja2!$C$2:$AO$762,39,FALSE)</f>
        <v>#N/A</v>
      </c>
      <c r="AW529" t="e">
        <f>IF(AU529=AV529,VLOOKUP(B529,[1]Hoja2!$C$2:$AO$762,37,FALSE),IF(AV529&lt;2,VLOOKUP(B529,[1]Hoja2!$C$2:$AO$762,37,FALSE)))</f>
        <v>#N/A</v>
      </c>
      <c r="AX529" t="str">
        <f>B529 &amp; COUNTIF(B$2:B529, B529)</f>
        <v>0Y4X8490312</v>
      </c>
      <c r="AY529" t="e">
        <f>VLOOKUP(AX529,[1]Hoja2!$B$2:$AO$762,38,FALSE)</f>
        <v>#N/A</v>
      </c>
      <c r="AZ529" s="9" t="e">
        <f t="shared" si="277"/>
        <v>#N/A</v>
      </c>
    </row>
    <row r="530" spans="1:55" x14ac:dyDescent="0.25">
      <c r="A530">
        <v>70050</v>
      </c>
      <c r="B530" t="s">
        <v>365</v>
      </c>
      <c r="C530">
        <v>2019</v>
      </c>
      <c r="D530" t="s">
        <v>37</v>
      </c>
      <c r="E530" t="s">
        <v>38</v>
      </c>
      <c r="F530">
        <v>9</v>
      </c>
      <c r="G530" t="s">
        <v>40</v>
      </c>
      <c r="H530">
        <v>3.25</v>
      </c>
      <c r="J530" t="s">
        <v>33</v>
      </c>
      <c r="K530" t="s">
        <v>33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S530" t="s">
        <v>33</v>
      </c>
      <c r="T530" t="s">
        <v>33</v>
      </c>
      <c r="V530" t="s">
        <v>34</v>
      </c>
      <c r="W530" t="s">
        <v>55</v>
      </c>
      <c r="X530">
        <v>2019</v>
      </c>
      <c r="Y530" t="s">
        <v>37</v>
      </c>
      <c r="Z530" t="s">
        <v>38</v>
      </c>
      <c r="AA530">
        <v>10</v>
      </c>
      <c r="AB530" t="s">
        <v>33</v>
      </c>
      <c r="AC530">
        <v>0</v>
      </c>
      <c r="AD530">
        <v>0</v>
      </c>
      <c r="AE530">
        <v>0</v>
      </c>
      <c r="AF530">
        <v>0</v>
      </c>
      <c r="AG530" s="2">
        <f>IFERROR(VLOOKUP(B530,[1]Hoja2!$C$1:$AM$841,37,FALSE),"n/a")</f>
        <v>750.75000000000011</v>
      </c>
      <c r="AH530" s="10">
        <f>VLOOKUP(AX530,[1]Hoja2!$B$2:$AO$762,17,FALSE)</f>
        <v>564</v>
      </c>
      <c r="AI530" s="10">
        <f>VLOOKUP(AX530,[1]Hoja2!$B$2:$AO$762,23,FALSE)</f>
        <v>1.05</v>
      </c>
      <c r="AJ530" s="10">
        <f>VLOOKUP(AX530,[1]Hoja2!$B$2:$AO$762,28,FALSE)</f>
        <v>0.40777777777777779</v>
      </c>
      <c r="AK530" s="10" t="str">
        <f>VLOOKUP(AX530,[1]Hoja2!$B$2:$AO$762,19,FALSE)</f>
        <v>A4 Mono MFPs</v>
      </c>
      <c r="AL530">
        <f t="shared" si="270"/>
        <v>0</v>
      </c>
      <c r="AM530">
        <f t="shared" si="271"/>
        <v>0</v>
      </c>
      <c r="AN530">
        <f t="shared" si="272"/>
        <v>0</v>
      </c>
      <c r="AO530">
        <f t="shared" si="273"/>
        <v>0</v>
      </c>
      <c r="AP530">
        <f t="shared" si="274"/>
        <v>0</v>
      </c>
      <c r="AQ530">
        <f t="shared" si="275"/>
        <v>1</v>
      </c>
      <c r="AR530">
        <f>+INDEX([1]Hoja2!$AM$2:$AM$841,MATCH(B530,[1]Hoja2!$C$2:$C$841,0))</f>
        <v>750.75000000000011</v>
      </c>
      <c r="AS530" t="str">
        <f t="shared" si="276"/>
        <v>09HB3205849</v>
      </c>
      <c r="AT530" s="2">
        <f>IFERROR(VLOOKUP(AS530,[1]Hoja2!$A$1:$AM$841,38,FALSE),"n/a")</f>
        <v>0</v>
      </c>
      <c r="AU530" s="8">
        <f t="shared" si="266"/>
        <v>1</v>
      </c>
      <c r="AV530">
        <f>VLOOKUP(B530,[1]Hoja2!$C$2:$AO$762,39,FALSE)</f>
        <v>1</v>
      </c>
      <c r="AW530">
        <f>IF(AU530=AV530,VLOOKUP(B530,[1]Hoja2!$C$2:$AO$762,37,FALSE),IF(AV530&lt;2,VLOOKUP(B530,[1]Hoja2!$C$2:$AO$762,37,FALSE)))</f>
        <v>750.75000000000011</v>
      </c>
      <c r="AX530" t="str">
        <f>B530 &amp; COUNTIF(B$2:B530, B530)</f>
        <v>09HB3205841</v>
      </c>
      <c r="AY530" s="10">
        <f>VLOOKUP(AX530,[1]Hoja2!$B$2:$AO$762,38,FALSE)</f>
        <v>750.75000000000011</v>
      </c>
      <c r="AZ530" s="9">
        <f t="shared" si="277"/>
        <v>0</v>
      </c>
      <c r="BA530">
        <f t="shared" ref="BA530:BA533" si="281">IF(Q530="NA",2,IF(OR(G530="INSTALACION NUEVA",G530="Mantenimiento preventivo"),3,IF(AND(AC530&lt;AH530,AL530&lt;&gt;1),4,IF(AY530&gt;AF530,1,0))))</f>
        <v>2</v>
      </c>
      <c r="BB530">
        <f t="shared" ref="BB530:BB533" si="282">AE530-AJ530</f>
        <v>-0.40777777777777779</v>
      </c>
      <c r="BC530">
        <f t="shared" ref="BC530:BC533" si="283">+_xlfn.IFS(Q530="NA",2,OR(G530="INSTALACION NUEVA",G530="Mantenimiento preventivo"),3,AND(AC530&lt;AH530,AL530&lt;&gt;1),4,AY530&gt;AF530,1,TRUE,0)</f>
        <v>2</v>
      </c>
    </row>
    <row r="531" spans="1:55" x14ac:dyDescent="0.25">
      <c r="A531">
        <v>70051</v>
      </c>
      <c r="B531" t="s">
        <v>372</v>
      </c>
      <c r="C531">
        <v>2019</v>
      </c>
      <c r="D531" t="s">
        <v>37</v>
      </c>
      <c r="E531" t="s">
        <v>38</v>
      </c>
      <c r="F531">
        <v>9</v>
      </c>
      <c r="G531" t="s">
        <v>40</v>
      </c>
      <c r="H531">
        <v>0</v>
      </c>
      <c r="I531" t="s">
        <v>34</v>
      </c>
      <c r="J531">
        <v>468</v>
      </c>
      <c r="K531">
        <v>715</v>
      </c>
      <c r="L531">
        <v>0</v>
      </c>
      <c r="M531">
        <v>0</v>
      </c>
      <c r="N531">
        <v>0</v>
      </c>
      <c r="O531">
        <v>0.6</v>
      </c>
      <c r="P531">
        <v>0.8</v>
      </c>
      <c r="Q531">
        <v>1.05</v>
      </c>
      <c r="R531" t="s">
        <v>46</v>
      </c>
      <c r="S531">
        <v>5</v>
      </c>
      <c r="T531">
        <v>9</v>
      </c>
      <c r="U531" t="s">
        <v>47</v>
      </c>
      <c r="V531" t="s">
        <v>34</v>
      </c>
      <c r="W531" t="s">
        <v>55</v>
      </c>
      <c r="X531">
        <v>2019</v>
      </c>
      <c r="Y531" t="s">
        <v>37</v>
      </c>
      <c r="Z531" t="s">
        <v>38</v>
      </c>
      <c r="AA531">
        <v>12</v>
      </c>
      <c r="AB531">
        <v>0</v>
      </c>
      <c r="AC531">
        <v>239</v>
      </c>
      <c r="AD531">
        <v>1.05</v>
      </c>
      <c r="AE531">
        <v>0</v>
      </c>
      <c r="AF531">
        <v>750.75</v>
      </c>
      <c r="AG531" s="2">
        <f>IFERROR(VLOOKUP(B531,[1]Hoja2!$C$1:$AM$841,37,FALSE),"n/a")</f>
        <v>750.75000000000011</v>
      </c>
      <c r="AH531" s="10">
        <f>VLOOKUP(AX531,[1]Hoja2!$B$2:$AO$762,17,FALSE)</f>
        <v>239</v>
      </c>
      <c r="AI531" s="10">
        <f>VLOOKUP(AX531,[1]Hoja2!$B$2:$AO$762,23,FALSE)</f>
        <v>1.05</v>
      </c>
      <c r="AJ531" s="10">
        <f>VLOOKUP(AX531,[1]Hoja2!$B$2:$AO$762,28,FALSE)</f>
        <v>0</v>
      </c>
      <c r="AK531" s="10" t="str">
        <f>VLOOKUP(AX531,[1]Hoja2!$B$2:$AO$762,19,FALSE)</f>
        <v>A4 Mono MFPs</v>
      </c>
      <c r="AL531">
        <f t="shared" si="270"/>
        <v>1</v>
      </c>
      <c r="AM531">
        <f t="shared" si="271"/>
        <v>1</v>
      </c>
      <c r="AN531">
        <f t="shared" si="272"/>
        <v>1</v>
      </c>
      <c r="AO531">
        <f t="shared" si="273"/>
        <v>1</v>
      </c>
      <c r="AP531">
        <f t="shared" si="274"/>
        <v>1</v>
      </c>
      <c r="AQ531">
        <f t="shared" si="275"/>
        <v>0</v>
      </c>
      <c r="AR531">
        <f>+INDEX([1]Hoja2!$AM$2:$AM$841,MATCH(B531,[1]Hoja2!$C$2:$C$841,0))</f>
        <v>750.75000000000011</v>
      </c>
      <c r="AS531" t="str">
        <f t="shared" si="276"/>
        <v>0C4X0061539</v>
      </c>
      <c r="AT531" s="2">
        <f>IFERROR(VLOOKUP(AS531,[1]Hoja2!$A$1:$AM$841,38,FALSE),"n/a")</f>
        <v>0</v>
      </c>
      <c r="AU531" s="8">
        <f t="shared" si="266"/>
        <v>1</v>
      </c>
      <c r="AV531">
        <f>VLOOKUP(B531,[1]Hoja2!$C$2:$AO$762,39,FALSE)</f>
        <v>1</v>
      </c>
      <c r="AW531">
        <f>IF(AU531=AV531,VLOOKUP(B531,[1]Hoja2!$C$2:$AO$762,37,FALSE),IF(AV531&lt;2,VLOOKUP(B531,[1]Hoja2!$C$2:$AO$762,37,FALSE)))</f>
        <v>750.75000000000011</v>
      </c>
      <c r="AX531" t="str">
        <f>B531 &amp; COUNTIF(B$2:B531, B531)</f>
        <v>0C4X0061531</v>
      </c>
      <c r="AY531" s="10">
        <f>VLOOKUP(AX531,[1]Hoja2!$B$2:$AO$762,38,FALSE)</f>
        <v>750.75000000000011</v>
      </c>
      <c r="AZ531" s="9">
        <f t="shared" si="277"/>
        <v>0</v>
      </c>
      <c r="BA531">
        <f t="shared" si="281"/>
        <v>0</v>
      </c>
      <c r="BB531">
        <f t="shared" si="282"/>
        <v>0</v>
      </c>
      <c r="BC531">
        <f t="shared" si="283"/>
        <v>0</v>
      </c>
    </row>
    <row r="532" spans="1:55" x14ac:dyDescent="0.25">
      <c r="A532">
        <v>70053</v>
      </c>
      <c r="B532" t="s">
        <v>74</v>
      </c>
      <c r="C532">
        <v>2019</v>
      </c>
      <c r="D532" t="s">
        <v>37</v>
      </c>
      <c r="E532" t="s">
        <v>38</v>
      </c>
      <c r="F532">
        <v>9</v>
      </c>
      <c r="G532" t="s">
        <v>40</v>
      </c>
      <c r="H532">
        <v>0.83333330000000005</v>
      </c>
      <c r="I532" t="s">
        <v>54</v>
      </c>
      <c r="J532">
        <v>803</v>
      </c>
      <c r="K532">
        <v>1573</v>
      </c>
      <c r="L532">
        <v>0.2</v>
      </c>
      <c r="M532">
        <v>0.6</v>
      </c>
      <c r="N532">
        <v>0.8</v>
      </c>
      <c r="O532">
        <v>1.05</v>
      </c>
      <c r="P532">
        <v>1.1000000000000001</v>
      </c>
      <c r="Q532">
        <v>1.1499999999999999</v>
      </c>
      <c r="R532" t="s">
        <v>46</v>
      </c>
      <c r="S532">
        <v>4</v>
      </c>
      <c r="T532">
        <v>6</v>
      </c>
      <c r="U532" t="s">
        <v>47</v>
      </c>
      <c r="V532" t="s">
        <v>54</v>
      </c>
      <c r="W532" t="s">
        <v>50</v>
      </c>
      <c r="X532">
        <v>2019</v>
      </c>
      <c r="Y532" t="s">
        <v>37</v>
      </c>
      <c r="Z532" t="s">
        <v>38</v>
      </c>
      <c r="AA532">
        <v>9</v>
      </c>
      <c r="AB532">
        <v>0</v>
      </c>
      <c r="AC532">
        <v>4</v>
      </c>
      <c r="AD532">
        <v>0.6</v>
      </c>
      <c r="AE532">
        <v>0.20833332500000001</v>
      </c>
      <c r="AF532">
        <v>943.8</v>
      </c>
      <c r="AG532" s="2">
        <f>IFERROR(VLOOKUP(B532,[1]Hoja2!$C$1:$AM$841,37,FALSE),"n/a")</f>
        <v>1258.4000000000003</v>
      </c>
      <c r="AH532" s="10">
        <f>VLOOKUP(AX532,[1]Hoja2!$B$2:$AO$762,17,FALSE)</f>
        <v>64</v>
      </c>
      <c r="AI532" s="10">
        <f>VLOOKUP(AX532,[1]Hoja2!$B$2:$AO$762,23,FALSE)</f>
        <v>1.1499999999999999</v>
      </c>
      <c r="AJ532" s="10">
        <f>VLOOKUP(AX532,[1]Hoja2!$B$2:$AO$762,28,FALSE)</f>
        <v>0.505</v>
      </c>
      <c r="AK532" s="10" t="str">
        <f>VLOOKUP(AX532,[1]Hoja2!$B$2:$AO$762,19,FALSE)</f>
        <v>Entry Production Color Low/Mid</v>
      </c>
      <c r="AL532">
        <f t="shared" si="270"/>
        <v>0</v>
      </c>
      <c r="AM532">
        <f t="shared" si="271"/>
        <v>0</v>
      </c>
      <c r="AN532">
        <f t="shared" si="272"/>
        <v>0</v>
      </c>
      <c r="AO532">
        <f t="shared" si="273"/>
        <v>0</v>
      </c>
      <c r="AP532">
        <f t="shared" si="274"/>
        <v>1</v>
      </c>
      <c r="AQ532">
        <f t="shared" si="275"/>
        <v>1</v>
      </c>
      <c r="AR532">
        <f>+INDEX([1]Hoja2!$AM$2:$AM$841,MATCH(B532,[1]Hoja2!$C$2:$C$841,0))</f>
        <v>1258.4000000000003</v>
      </c>
      <c r="AS532" t="str">
        <f t="shared" si="276"/>
        <v>0DRB1312609</v>
      </c>
      <c r="AT532" s="2">
        <f>IFERROR(VLOOKUP(AS532,[1]Hoja2!$A$1:$AM$841,38,FALSE),"n/a")</f>
        <v>0</v>
      </c>
      <c r="AU532" s="8">
        <f t="shared" si="266"/>
        <v>2</v>
      </c>
      <c r="AV532">
        <f>VLOOKUP(B532,[1]Hoja2!$C$2:$AO$762,39,FALSE)</f>
        <v>2</v>
      </c>
      <c r="AW532">
        <f>IF(AU532=AV532,VLOOKUP(B532,[1]Hoja2!$C$2:$AO$762,37,FALSE),IF(AV532&lt;2,VLOOKUP(B532,[1]Hoja2!$C$2:$AO$762,37,FALSE)))</f>
        <v>1258.4000000000003</v>
      </c>
      <c r="AX532" t="str">
        <f>B532 &amp; COUNTIF(B$2:B532, B532)</f>
        <v>0DRB1312602</v>
      </c>
      <c r="AY532" s="10">
        <f>VLOOKUP(AX532,[1]Hoja2!$B$2:$AO$762,38,FALSE)</f>
        <v>1808.95</v>
      </c>
      <c r="AZ532" s="9">
        <f t="shared" si="277"/>
        <v>0</v>
      </c>
      <c r="BA532">
        <f t="shared" si="281"/>
        <v>4</v>
      </c>
      <c r="BB532">
        <f t="shared" si="282"/>
        <v>-0.29666667499999999</v>
      </c>
      <c r="BC532">
        <f t="shared" si="283"/>
        <v>4</v>
      </c>
    </row>
    <row r="533" spans="1:55" x14ac:dyDescent="0.25">
      <c r="A533">
        <v>70057</v>
      </c>
      <c r="B533" t="s">
        <v>825</v>
      </c>
      <c r="C533">
        <v>2019</v>
      </c>
      <c r="D533" t="s">
        <v>37</v>
      </c>
      <c r="E533" t="s">
        <v>38</v>
      </c>
      <c r="F533">
        <v>9</v>
      </c>
      <c r="G533" t="s">
        <v>40</v>
      </c>
      <c r="H533">
        <v>1.433333</v>
      </c>
      <c r="J533" t="s">
        <v>33</v>
      </c>
      <c r="K533" t="s">
        <v>33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S533" t="s">
        <v>33</v>
      </c>
      <c r="T533" t="s">
        <v>33</v>
      </c>
      <c r="V533" t="s">
        <v>34</v>
      </c>
      <c r="W533" t="s">
        <v>42</v>
      </c>
      <c r="X533">
        <v>2019</v>
      </c>
      <c r="Y533" t="s">
        <v>37</v>
      </c>
      <c r="Z533" t="s">
        <v>38</v>
      </c>
      <c r="AA533">
        <v>9</v>
      </c>
      <c r="AB533" t="s">
        <v>33</v>
      </c>
      <c r="AC533">
        <v>0</v>
      </c>
      <c r="AD533">
        <v>0</v>
      </c>
      <c r="AE533">
        <v>0</v>
      </c>
      <c r="AF533">
        <v>0</v>
      </c>
      <c r="AG533" s="2">
        <f>IFERROR(VLOOKUP(B533,[1]Hoja2!$C$1:$AM$841,37,FALSE),"n/a")</f>
        <v>750.75000000000011</v>
      </c>
      <c r="AH533" s="10">
        <f>VLOOKUP(AX533,[1]Hoja2!$B$2:$AO$762,17,FALSE)</f>
        <v>2686</v>
      </c>
      <c r="AI533" s="10">
        <f>VLOOKUP(AX533,[1]Hoja2!$B$2:$AO$762,23,FALSE)</f>
        <v>1.05</v>
      </c>
      <c r="AJ533" s="10">
        <f>VLOOKUP(AX533,[1]Hoja2!$B$2:$AO$762,28,FALSE)</f>
        <v>0.45199999999999996</v>
      </c>
      <c r="AK533" s="10" t="str">
        <f>VLOOKUP(AX533,[1]Hoja2!$B$2:$AO$762,19,FALSE)</f>
        <v>A4 Mono MFPs</v>
      </c>
      <c r="AL533">
        <f t="shared" si="270"/>
        <v>0</v>
      </c>
      <c r="AM533">
        <f t="shared" si="271"/>
        <v>0</v>
      </c>
      <c r="AN533">
        <f t="shared" si="272"/>
        <v>0</v>
      </c>
      <c r="AO533">
        <f t="shared" si="273"/>
        <v>0</v>
      </c>
      <c r="AP533">
        <f t="shared" si="274"/>
        <v>0</v>
      </c>
      <c r="AQ533">
        <f t="shared" si="275"/>
        <v>1</v>
      </c>
      <c r="AR533">
        <f>+INDEX([1]Hoja2!$AM$2:$AM$841,MATCH(B533,[1]Hoja2!$C$2:$C$841,0))</f>
        <v>750.75000000000011</v>
      </c>
      <c r="AS533" t="str">
        <f t="shared" si="276"/>
        <v>09HB3282279</v>
      </c>
      <c r="AT533" s="2">
        <f>IFERROR(VLOOKUP(AS533,[1]Hoja2!$A$1:$AM$841,38,FALSE),"n/a")</f>
        <v>0</v>
      </c>
      <c r="AU533" s="8">
        <f t="shared" si="266"/>
        <v>3</v>
      </c>
      <c r="AV533">
        <f>VLOOKUP(B533,[1]Hoja2!$C$2:$AO$762,39,FALSE)</f>
        <v>1</v>
      </c>
      <c r="AW533">
        <f>IF(AU533=AV533,VLOOKUP(B533,[1]Hoja2!$C$2:$AO$762,37,FALSE),IF(AV533&lt;2,VLOOKUP(B533,[1]Hoja2!$C$2:$AO$762,37,FALSE)))</f>
        <v>750.75000000000011</v>
      </c>
      <c r="AX533" t="str">
        <f>B533 &amp; COUNTIF(B$2:B533, B533)</f>
        <v>09HB3282271</v>
      </c>
      <c r="AY533" s="10">
        <f>VLOOKUP(AX533,[1]Hoja2!$B$2:$AO$762,38,FALSE)</f>
        <v>750.75000000000011</v>
      </c>
      <c r="AZ533" s="9">
        <f t="shared" si="277"/>
        <v>0</v>
      </c>
      <c r="BA533">
        <f t="shared" si="281"/>
        <v>2</v>
      </c>
      <c r="BB533">
        <f t="shared" si="282"/>
        <v>-0.45199999999999996</v>
      </c>
      <c r="BC533">
        <f t="shared" si="283"/>
        <v>2</v>
      </c>
    </row>
    <row r="534" spans="1:55" hidden="1" x14ac:dyDescent="0.25">
      <c r="A534">
        <v>70074</v>
      </c>
      <c r="B534" t="s">
        <v>826</v>
      </c>
      <c r="C534">
        <v>2019</v>
      </c>
      <c r="D534" t="s">
        <v>37</v>
      </c>
      <c r="E534" t="s">
        <v>38</v>
      </c>
      <c r="F534">
        <v>9</v>
      </c>
      <c r="G534" t="s">
        <v>40</v>
      </c>
      <c r="H534">
        <v>0.1166667</v>
      </c>
      <c r="I534" t="s">
        <v>116</v>
      </c>
      <c r="J534">
        <v>655</v>
      </c>
      <c r="K534">
        <v>1365</v>
      </c>
      <c r="L534">
        <v>0</v>
      </c>
      <c r="M534">
        <v>0</v>
      </c>
      <c r="N534">
        <v>0.6</v>
      </c>
      <c r="O534">
        <v>0.8</v>
      </c>
      <c r="P534">
        <v>1.05</v>
      </c>
      <c r="Q534">
        <v>1.1000000000000001</v>
      </c>
      <c r="R534" t="s">
        <v>46</v>
      </c>
      <c r="S534">
        <v>5</v>
      </c>
      <c r="T534">
        <v>9</v>
      </c>
      <c r="U534" t="s">
        <v>47</v>
      </c>
      <c r="V534" t="s">
        <v>45</v>
      </c>
      <c r="W534" t="s">
        <v>55</v>
      </c>
      <c r="X534">
        <v>2019</v>
      </c>
      <c r="Y534" t="s">
        <v>37</v>
      </c>
      <c r="Z534" t="s">
        <v>38</v>
      </c>
      <c r="AA534">
        <v>11</v>
      </c>
      <c r="AB534">
        <v>0</v>
      </c>
      <c r="AC534">
        <v>0</v>
      </c>
      <c r="AD534">
        <v>1.1000000000000001</v>
      </c>
      <c r="AE534">
        <v>2.3333340000000001E-2</v>
      </c>
      <c r="AF534">
        <v>1501.5</v>
      </c>
      <c r="AG534" s="2" t="str">
        <f>IFERROR(VLOOKUP(B534,[1]Hoja2!$C$1:$AM$841,37,FALSE),"n/a")</f>
        <v>n/a</v>
      </c>
      <c r="AH534" s="10" t="e">
        <f>VLOOKUP(AX534,[1]Hoja2!$B$2:$AO$762,17,FALSE)</f>
        <v>#N/A</v>
      </c>
      <c r="AI534" s="10" t="e">
        <f>VLOOKUP(AX534,[1]Hoja2!$B$2:$AO$762,23,FALSE)</f>
        <v>#N/A</v>
      </c>
      <c r="AJ534" s="10" t="e">
        <f>VLOOKUP(AX534,[1]Hoja2!$B$2:$AO$762,28,FALSE)</f>
        <v>#N/A</v>
      </c>
      <c r="AK534" s="10" t="e">
        <f>VLOOKUP(AX534,[1]Hoja2!$B$2:$AO$762,19,FALSE)</f>
        <v>#N/A</v>
      </c>
      <c r="AL534" t="e">
        <f t="shared" si="270"/>
        <v>#N/A</v>
      </c>
      <c r="AM534" t="e">
        <f t="shared" si="271"/>
        <v>#N/A</v>
      </c>
      <c r="AN534" t="e">
        <f t="shared" si="272"/>
        <v>#N/A</v>
      </c>
      <c r="AO534" t="e">
        <f t="shared" si="273"/>
        <v>#N/A</v>
      </c>
      <c r="AP534" t="e">
        <f t="shared" si="274"/>
        <v>#N/A</v>
      </c>
      <c r="AQ534" t="str">
        <f t="shared" si="275"/>
        <v>n/a</v>
      </c>
      <c r="AR534">
        <f>+INDEX([1]DETALLE!$AK$2:$AK$841,MATCH(B534,[1]DETALLE!$A$2:$A$841,0))</f>
        <v>1651.6500000000003</v>
      </c>
      <c r="AS534" t="str">
        <f>CONCATENATE(B534)</f>
        <v>0Y4X842988</v>
      </c>
      <c r="AT534" s="2" t="str">
        <f>IF(IFERROR(VLOOKUP(AS534,[1]Hoja2!$C$1:$AM$841,37,FALSE),"n/a")&lt;&gt;"n/a","a","n/a")</f>
        <v>n/a</v>
      </c>
      <c r="AU534" s="8">
        <f t="shared" si="266"/>
        <v>1</v>
      </c>
      <c r="AV534" t="e">
        <f>VLOOKUP(B534,[1]Hoja2!$C$2:$AO$762,39,FALSE)</f>
        <v>#N/A</v>
      </c>
      <c r="AW534" t="e">
        <f>IF(AU534=AV534,VLOOKUP(B534,[1]Hoja2!$C$2:$AO$762,37,FALSE),IF(AV534&lt;2,VLOOKUP(B534,[1]Hoja2!$C$2:$AO$762,37,FALSE)))</f>
        <v>#N/A</v>
      </c>
      <c r="AX534" t="str">
        <f>B534 &amp; COUNTIF(B$2:B534, B534)</f>
        <v>0Y4X8429881</v>
      </c>
      <c r="AY534" t="e">
        <f>VLOOKUP(AX534,[1]Hoja2!$B$2:$AO$762,38,FALSE)</f>
        <v>#N/A</v>
      </c>
      <c r="AZ534" s="9" t="e">
        <f t="shared" si="277"/>
        <v>#N/A</v>
      </c>
    </row>
    <row r="535" spans="1:55" x14ac:dyDescent="0.25">
      <c r="A535">
        <v>70077</v>
      </c>
      <c r="B535" t="s">
        <v>827</v>
      </c>
      <c r="C535">
        <v>2019</v>
      </c>
      <c r="D535" t="s">
        <v>37</v>
      </c>
      <c r="E535" t="s">
        <v>38</v>
      </c>
      <c r="F535">
        <v>9</v>
      </c>
      <c r="G535" t="s">
        <v>40</v>
      </c>
      <c r="H535">
        <v>0.73333329999999997</v>
      </c>
      <c r="J535" t="s">
        <v>33</v>
      </c>
      <c r="K535" t="s">
        <v>33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S535" t="s">
        <v>33</v>
      </c>
      <c r="T535" t="s">
        <v>33</v>
      </c>
      <c r="V535" t="s">
        <v>34</v>
      </c>
      <c r="W535" t="s">
        <v>83</v>
      </c>
      <c r="X535">
        <v>2019</v>
      </c>
      <c r="Y535" t="s">
        <v>37</v>
      </c>
      <c r="Z535" t="s">
        <v>38</v>
      </c>
      <c r="AA535">
        <v>15</v>
      </c>
      <c r="AB535" t="s">
        <v>33</v>
      </c>
      <c r="AC535">
        <v>12</v>
      </c>
      <c r="AD535">
        <v>0</v>
      </c>
      <c r="AE535">
        <v>0</v>
      </c>
      <c r="AF535">
        <v>0</v>
      </c>
      <c r="AG535" s="2">
        <f>IFERROR(VLOOKUP(B535,[1]Hoja2!$C$1:$AM$841,37,FALSE),"n/a")</f>
        <v>0</v>
      </c>
      <c r="AH535" s="10">
        <f>VLOOKUP(AX535,[1]Hoja2!$B$2:$AO$762,17,FALSE)</f>
        <v>12</v>
      </c>
      <c r="AI535" s="10">
        <f>VLOOKUP(AX535,[1]Hoja2!$B$2:$AO$762,23,FALSE)</f>
        <v>0</v>
      </c>
      <c r="AJ535" s="10">
        <f>VLOOKUP(AX535,[1]Hoja2!$B$2:$AO$762,28,FALSE)</f>
        <v>0.44000000000000006</v>
      </c>
      <c r="AK535" s="10" t="str">
        <f>VLOOKUP(AX535,[1]Hoja2!$B$2:$AO$762,19,FALSE)</f>
        <v>A4 Mono MFPs</v>
      </c>
      <c r="AL535">
        <f t="shared" si="270"/>
        <v>1</v>
      </c>
      <c r="AM535">
        <f t="shared" si="271"/>
        <v>1</v>
      </c>
      <c r="AN535">
        <f t="shared" si="272"/>
        <v>1</v>
      </c>
      <c r="AO535">
        <f t="shared" si="273"/>
        <v>0</v>
      </c>
      <c r="AP535">
        <f t="shared" si="274"/>
        <v>0</v>
      </c>
      <c r="AQ535">
        <f t="shared" si="275"/>
        <v>0</v>
      </c>
      <c r="AR535">
        <f>+INDEX([1]Hoja2!$AM$2:$AM$841,MATCH(B535,[1]Hoja2!$C$2:$C$841,0))</f>
        <v>0</v>
      </c>
      <c r="AS535" t="str">
        <f t="shared" si="276"/>
        <v>0A2T3863039</v>
      </c>
      <c r="AT535" s="2">
        <f>IFERROR(VLOOKUP(AS535,[1]Hoja2!$A$1:$AM$841,38,FALSE),"n/a")</f>
        <v>0</v>
      </c>
      <c r="AU535" s="8">
        <f t="shared" si="266"/>
        <v>1</v>
      </c>
      <c r="AV535">
        <f>VLOOKUP(B535,[1]Hoja2!$C$2:$AO$762,39,FALSE)</f>
        <v>2</v>
      </c>
      <c r="AW535" t="b">
        <f>IF(AU535=AV535,VLOOKUP(B535,[1]Hoja2!$C$2:$AO$762,37,FALSE),IF(AV535&lt;2,VLOOKUP(B535,[1]Hoja2!$C$2:$AO$762,37,FALSE)))</f>
        <v>0</v>
      </c>
      <c r="AX535" t="str">
        <f>B535 &amp; COUNTIF(B$2:B535, B535)</f>
        <v>0A2T3863031</v>
      </c>
      <c r="AY535" s="10">
        <f>VLOOKUP(AX535,[1]Hoja2!$B$2:$AO$762,38,FALSE)</f>
        <v>0</v>
      </c>
      <c r="AZ535" s="9">
        <f t="shared" si="277"/>
        <v>1</v>
      </c>
      <c r="BA535">
        <f t="shared" ref="BA535:BA538" si="284">IF(Q535="NA",2,IF(OR(G535="INSTALACION NUEVA",G535="Mantenimiento preventivo"),3,IF(AND(AC535&lt;AH535,AL535&lt;&gt;1),4,IF(AY535&gt;AF535,1,0))))</f>
        <v>2</v>
      </c>
      <c r="BB535">
        <f t="shared" ref="BB535:BB538" si="285">AE535-AJ535</f>
        <v>-0.44000000000000006</v>
      </c>
      <c r="BC535">
        <f t="shared" ref="BC535:BC538" si="286">+_xlfn.IFS(Q535="NA",2,OR(G535="INSTALACION NUEVA",G535="Mantenimiento preventivo"),3,AND(AC535&lt;AH535,AL535&lt;&gt;1),4,AY535&gt;AF535,1,TRUE,0)</f>
        <v>2</v>
      </c>
    </row>
    <row r="536" spans="1:55" x14ac:dyDescent="0.25">
      <c r="A536">
        <v>70086</v>
      </c>
      <c r="B536" t="s">
        <v>383</v>
      </c>
      <c r="C536">
        <v>2019</v>
      </c>
      <c r="D536" t="s">
        <v>37</v>
      </c>
      <c r="E536" t="s">
        <v>38</v>
      </c>
      <c r="F536">
        <v>9</v>
      </c>
      <c r="G536" t="s">
        <v>40</v>
      </c>
      <c r="H536">
        <v>0</v>
      </c>
      <c r="I536" t="s">
        <v>71</v>
      </c>
      <c r="J536">
        <v>468</v>
      </c>
      <c r="K536">
        <v>715</v>
      </c>
      <c r="L536">
        <v>0</v>
      </c>
      <c r="M536">
        <v>0</v>
      </c>
      <c r="N536">
        <v>0</v>
      </c>
      <c r="O536">
        <v>0.6</v>
      </c>
      <c r="P536">
        <v>0.8</v>
      </c>
      <c r="Q536">
        <v>1.05</v>
      </c>
      <c r="R536" t="s">
        <v>46</v>
      </c>
      <c r="S536">
        <v>5</v>
      </c>
      <c r="T536">
        <v>9</v>
      </c>
      <c r="U536" t="s">
        <v>47</v>
      </c>
      <c r="V536" t="s">
        <v>71</v>
      </c>
      <c r="W536" t="s">
        <v>55</v>
      </c>
      <c r="X536">
        <v>2019</v>
      </c>
      <c r="Y536" t="s">
        <v>37</v>
      </c>
      <c r="Z536" t="s">
        <v>38</v>
      </c>
      <c r="AA536">
        <v>11</v>
      </c>
      <c r="AB536">
        <v>0</v>
      </c>
      <c r="AC536">
        <v>187</v>
      </c>
      <c r="AD536">
        <v>1.05</v>
      </c>
      <c r="AE536">
        <v>0</v>
      </c>
      <c r="AF536">
        <v>750.75</v>
      </c>
      <c r="AG536" s="2">
        <f>IFERROR(VLOOKUP(B536,[1]Hoja2!$C$1:$AM$841,37,FALSE),"n/a")</f>
        <v>0</v>
      </c>
      <c r="AH536" s="10">
        <f>VLOOKUP(AX536,[1]Hoja2!$B$2:$AO$762,17,FALSE)</f>
        <v>6</v>
      </c>
      <c r="AI536" s="10">
        <f>VLOOKUP(AX536,[1]Hoja2!$B$2:$AO$762,23,FALSE)</f>
        <v>0</v>
      </c>
      <c r="AJ536" s="10">
        <f>VLOOKUP(AX536,[1]Hoja2!$B$2:$AO$762,28,FALSE)</f>
        <v>0.38</v>
      </c>
      <c r="AK536" s="10" t="str">
        <f>VLOOKUP(AX536,[1]Hoja2!$B$2:$AO$762,19,FALSE)</f>
        <v>Entry Mono Printers</v>
      </c>
      <c r="AL536">
        <f t="shared" si="270"/>
        <v>0</v>
      </c>
      <c r="AM536">
        <f t="shared" si="271"/>
        <v>0</v>
      </c>
      <c r="AN536">
        <f t="shared" si="272"/>
        <v>0</v>
      </c>
      <c r="AO536">
        <f t="shared" si="273"/>
        <v>0</v>
      </c>
      <c r="AP536">
        <f t="shared" si="274"/>
        <v>1</v>
      </c>
      <c r="AQ536">
        <f t="shared" si="275"/>
        <v>0</v>
      </c>
      <c r="AR536">
        <f>+INDEX([1]Hoja2!$AM$2:$AM$841,MATCH(B536,[1]Hoja2!$C$2:$C$841,0))</f>
        <v>0</v>
      </c>
      <c r="AS536" t="str">
        <f t="shared" si="276"/>
        <v>0XLT2784819</v>
      </c>
      <c r="AT536" s="2">
        <f>IFERROR(VLOOKUP(AS536,[1]Hoja2!$A$1:$AM$841,38,FALSE),"n/a")</f>
        <v>0</v>
      </c>
      <c r="AU536" s="8">
        <f t="shared" si="266"/>
        <v>3</v>
      </c>
      <c r="AV536">
        <f>VLOOKUP(B536,[1]Hoja2!$C$2:$AO$762,39,FALSE)</f>
        <v>3</v>
      </c>
      <c r="AW536">
        <f>IF(AU536=AV536,VLOOKUP(B536,[1]Hoja2!$C$2:$AO$762,37,FALSE),IF(AV536&lt;2,VLOOKUP(B536,[1]Hoja2!$C$2:$AO$762,37,FALSE)))</f>
        <v>0</v>
      </c>
      <c r="AX536" t="str">
        <f>B536 &amp; COUNTIF(B$2:B536, B536)</f>
        <v>0XLT2784811</v>
      </c>
      <c r="AY536" s="10">
        <f>VLOOKUP(AX536,[1]Hoja2!$B$2:$AO$762,38,FALSE)</f>
        <v>0</v>
      </c>
      <c r="AZ536" s="9">
        <f t="shared" si="277"/>
        <v>0</v>
      </c>
      <c r="BA536">
        <f t="shared" si="284"/>
        <v>0</v>
      </c>
      <c r="BB536">
        <f t="shared" si="285"/>
        <v>-0.38</v>
      </c>
      <c r="BC536">
        <f t="shared" si="286"/>
        <v>0</v>
      </c>
    </row>
    <row r="537" spans="1:55" x14ac:dyDescent="0.25">
      <c r="A537">
        <v>70090</v>
      </c>
      <c r="B537" t="s">
        <v>367</v>
      </c>
      <c r="C537">
        <v>2019</v>
      </c>
      <c r="D537" t="s">
        <v>37</v>
      </c>
      <c r="E537" t="s">
        <v>38</v>
      </c>
      <c r="F537">
        <v>9</v>
      </c>
      <c r="G537" t="s">
        <v>40</v>
      </c>
      <c r="H537">
        <v>8.3333340000000006E-2</v>
      </c>
      <c r="I537" t="s">
        <v>34</v>
      </c>
      <c r="J537">
        <v>468</v>
      </c>
      <c r="K537">
        <v>715</v>
      </c>
      <c r="L537">
        <v>0</v>
      </c>
      <c r="M537">
        <v>0</v>
      </c>
      <c r="N537">
        <v>0</v>
      </c>
      <c r="O537">
        <v>0.6</v>
      </c>
      <c r="P537">
        <v>0.8</v>
      </c>
      <c r="Q537">
        <v>1.05</v>
      </c>
      <c r="R537" t="s">
        <v>46</v>
      </c>
      <c r="S537">
        <v>5</v>
      </c>
      <c r="T537">
        <v>9</v>
      </c>
      <c r="U537" t="s">
        <v>47</v>
      </c>
      <c r="V537" t="s">
        <v>34</v>
      </c>
      <c r="W537" t="s">
        <v>55</v>
      </c>
      <c r="X537">
        <v>2019</v>
      </c>
      <c r="Y537" t="s">
        <v>37</v>
      </c>
      <c r="Z537" t="s">
        <v>38</v>
      </c>
      <c r="AA537">
        <v>11</v>
      </c>
      <c r="AB537">
        <v>0</v>
      </c>
      <c r="AC537">
        <v>91</v>
      </c>
      <c r="AD537">
        <v>1.05</v>
      </c>
      <c r="AE537">
        <v>1.6666667999999999E-2</v>
      </c>
      <c r="AF537">
        <v>750.75</v>
      </c>
      <c r="AG537" s="2">
        <f>IFERROR(VLOOKUP(B537,[1]Hoja2!$C$1:$AM$841,37,FALSE),"n/a")</f>
        <v>750.75000000000011</v>
      </c>
      <c r="AH537" s="10">
        <f>VLOOKUP(AX537,[1]Hoja2!$B$2:$AO$762,17,FALSE)</f>
        <v>92</v>
      </c>
      <c r="AI537" s="10">
        <f>VLOOKUP(AX537,[1]Hoja2!$B$2:$AO$762,23,FALSE)</f>
        <v>1.05</v>
      </c>
      <c r="AJ537" s="10">
        <f>VLOOKUP(AX537,[1]Hoja2!$B$2:$AO$762,28,FALSE)</f>
        <v>0</v>
      </c>
      <c r="AK537" s="10" t="str">
        <f>VLOOKUP(AX537,[1]Hoja2!$B$2:$AO$762,19,FALSE)</f>
        <v>A4 Mono MFPs</v>
      </c>
      <c r="AL537">
        <f t="shared" si="270"/>
        <v>1</v>
      </c>
      <c r="AM537">
        <f t="shared" si="271"/>
        <v>0</v>
      </c>
      <c r="AN537">
        <f t="shared" si="272"/>
        <v>1</v>
      </c>
      <c r="AO537">
        <f t="shared" si="273"/>
        <v>0</v>
      </c>
      <c r="AP537">
        <f t="shared" si="274"/>
        <v>1</v>
      </c>
      <c r="AQ537">
        <f t="shared" si="275"/>
        <v>0</v>
      </c>
      <c r="AR537">
        <f>+INDEX([1]Hoja2!$AM$2:$AM$841,MATCH(B537,[1]Hoja2!$C$2:$C$841,0))</f>
        <v>750.75000000000011</v>
      </c>
      <c r="AS537" t="str">
        <f t="shared" si="276"/>
        <v>0A2T3705609</v>
      </c>
      <c r="AT537" s="2">
        <f>IFERROR(VLOOKUP(AS537,[1]Hoja2!$A$1:$AM$841,38,FALSE),"n/a")</f>
        <v>0</v>
      </c>
      <c r="AU537" s="8">
        <f t="shared" si="266"/>
        <v>1</v>
      </c>
      <c r="AV537">
        <f>VLOOKUP(B537,[1]Hoja2!$C$2:$AO$762,39,FALSE)</f>
        <v>1</v>
      </c>
      <c r="AW537">
        <f>IF(AU537=AV537,VLOOKUP(B537,[1]Hoja2!$C$2:$AO$762,37,FALSE),IF(AV537&lt;2,VLOOKUP(B537,[1]Hoja2!$C$2:$AO$762,37,FALSE)))</f>
        <v>750.75000000000011</v>
      </c>
      <c r="AX537" t="str">
        <f>B537 &amp; COUNTIF(B$2:B537, B537)</f>
        <v>0A2T3705601</v>
      </c>
      <c r="AY537" s="10">
        <f>VLOOKUP(AX537,[1]Hoja2!$B$2:$AO$762,38,FALSE)</f>
        <v>750.75000000000011</v>
      </c>
      <c r="AZ537" s="9">
        <f t="shared" si="277"/>
        <v>0</v>
      </c>
      <c r="BA537">
        <f t="shared" si="284"/>
        <v>0</v>
      </c>
      <c r="BB537">
        <f t="shared" si="285"/>
        <v>1.6666667999999999E-2</v>
      </c>
      <c r="BC537">
        <f t="shared" si="286"/>
        <v>0</v>
      </c>
    </row>
    <row r="538" spans="1:55" x14ac:dyDescent="0.25">
      <c r="A538">
        <v>70096</v>
      </c>
      <c r="B538" t="s">
        <v>373</v>
      </c>
      <c r="C538">
        <v>2019</v>
      </c>
      <c r="D538" t="s">
        <v>37</v>
      </c>
      <c r="E538" t="s">
        <v>38</v>
      </c>
      <c r="F538">
        <v>9</v>
      </c>
      <c r="G538" t="s">
        <v>40</v>
      </c>
      <c r="H538">
        <v>8.3333340000000006E-2</v>
      </c>
      <c r="I538" t="s">
        <v>34</v>
      </c>
      <c r="J538">
        <v>468</v>
      </c>
      <c r="K538">
        <v>715</v>
      </c>
      <c r="L538">
        <v>0</v>
      </c>
      <c r="M538">
        <v>0</v>
      </c>
      <c r="N538">
        <v>0</v>
      </c>
      <c r="O538">
        <v>0.6</v>
      </c>
      <c r="P538">
        <v>0.8</v>
      </c>
      <c r="Q538">
        <v>1.05</v>
      </c>
      <c r="R538" t="s">
        <v>46</v>
      </c>
      <c r="S538">
        <v>5</v>
      </c>
      <c r="T538">
        <v>9</v>
      </c>
      <c r="U538" t="s">
        <v>47</v>
      </c>
      <c r="V538" t="s">
        <v>34</v>
      </c>
      <c r="W538" t="s">
        <v>59</v>
      </c>
      <c r="X538">
        <v>2019</v>
      </c>
      <c r="Y538" t="s">
        <v>37</v>
      </c>
      <c r="Z538" t="s">
        <v>38</v>
      </c>
      <c r="AA538">
        <v>12</v>
      </c>
      <c r="AB538">
        <v>0</v>
      </c>
      <c r="AC538">
        <v>125</v>
      </c>
      <c r="AD538">
        <v>1.05</v>
      </c>
      <c r="AE538">
        <v>1.6666667999999999E-2</v>
      </c>
      <c r="AF538">
        <v>750.75</v>
      </c>
      <c r="AG538" s="2">
        <f>IFERROR(VLOOKUP(B538,[1]Hoja2!$C$1:$AM$841,37,FALSE),"n/a")</f>
        <v>750.75000000000011</v>
      </c>
      <c r="AH538" s="10">
        <f>VLOOKUP(AX538,[1]Hoja2!$B$2:$AO$762,17,FALSE)</f>
        <v>125</v>
      </c>
      <c r="AI538" s="10">
        <f>VLOOKUP(AX538,[1]Hoja2!$B$2:$AO$762,23,FALSE)</f>
        <v>1.05</v>
      </c>
      <c r="AJ538" s="10">
        <f>VLOOKUP(AX538,[1]Hoja2!$B$2:$AO$762,28,FALSE)</f>
        <v>0.17399999999999999</v>
      </c>
      <c r="AK538" s="10" t="str">
        <f>VLOOKUP(AX538,[1]Hoja2!$B$2:$AO$762,19,FALSE)</f>
        <v>A4 Mono MFPs</v>
      </c>
      <c r="AL538">
        <f t="shared" si="270"/>
        <v>1</v>
      </c>
      <c r="AM538">
        <f t="shared" si="271"/>
        <v>1</v>
      </c>
      <c r="AN538">
        <f t="shared" si="272"/>
        <v>1</v>
      </c>
      <c r="AO538">
        <f t="shared" si="273"/>
        <v>0</v>
      </c>
      <c r="AP538">
        <f t="shared" si="274"/>
        <v>1</v>
      </c>
      <c r="AQ538">
        <f t="shared" si="275"/>
        <v>0</v>
      </c>
      <c r="AR538">
        <f>+INDEX([1]Hoja2!$AM$2:$AM$841,MATCH(B538,[1]Hoja2!$C$2:$C$841,0))</f>
        <v>750.75000000000011</v>
      </c>
      <c r="AS538" t="str">
        <f t="shared" si="276"/>
        <v>0C7X2391809</v>
      </c>
      <c r="AT538" s="2">
        <f>IFERROR(VLOOKUP(AS538,[1]Hoja2!$A$1:$AM$841,38,FALSE),"n/a")</f>
        <v>0</v>
      </c>
      <c r="AU538" s="8">
        <f t="shared" si="266"/>
        <v>1</v>
      </c>
      <c r="AV538">
        <f>VLOOKUP(B538,[1]Hoja2!$C$2:$AO$762,39,FALSE)</f>
        <v>1</v>
      </c>
      <c r="AW538">
        <f>IF(AU538=AV538,VLOOKUP(B538,[1]Hoja2!$C$2:$AO$762,37,FALSE),IF(AV538&lt;2,VLOOKUP(B538,[1]Hoja2!$C$2:$AO$762,37,FALSE)))</f>
        <v>750.75000000000011</v>
      </c>
      <c r="AX538" t="str">
        <f>B538 &amp; COUNTIF(B$2:B538, B538)</f>
        <v>0C7X2391801</v>
      </c>
      <c r="AY538" s="10">
        <f>VLOOKUP(AX538,[1]Hoja2!$B$2:$AO$762,38,FALSE)</f>
        <v>750.75000000000011</v>
      </c>
      <c r="AZ538" s="9">
        <f t="shared" si="277"/>
        <v>0</v>
      </c>
      <c r="BA538">
        <f t="shared" si="284"/>
        <v>0</v>
      </c>
      <c r="BB538">
        <f t="shared" si="285"/>
        <v>-0.15733333199999999</v>
      </c>
      <c r="BC538">
        <f t="shared" si="286"/>
        <v>0</v>
      </c>
    </row>
    <row r="539" spans="1:55" hidden="1" x14ac:dyDescent="0.25">
      <c r="A539">
        <v>70098</v>
      </c>
      <c r="B539" t="s">
        <v>828</v>
      </c>
      <c r="C539">
        <v>2019</v>
      </c>
      <c r="D539" t="s">
        <v>37</v>
      </c>
      <c r="E539" t="s">
        <v>38</v>
      </c>
      <c r="F539">
        <v>9</v>
      </c>
      <c r="G539" t="s">
        <v>40</v>
      </c>
      <c r="H539">
        <v>1.8</v>
      </c>
      <c r="I539" t="s">
        <v>116</v>
      </c>
      <c r="J539">
        <v>655</v>
      </c>
      <c r="K539">
        <v>1365</v>
      </c>
      <c r="L539">
        <v>0</v>
      </c>
      <c r="M539">
        <v>0</v>
      </c>
      <c r="N539">
        <v>0.6</v>
      </c>
      <c r="O539">
        <v>0.8</v>
      </c>
      <c r="P539">
        <v>1.05</v>
      </c>
      <c r="Q539">
        <v>1.1000000000000001</v>
      </c>
      <c r="R539" t="s">
        <v>46</v>
      </c>
      <c r="S539">
        <v>5</v>
      </c>
      <c r="T539">
        <v>9</v>
      </c>
      <c r="U539" t="s">
        <v>47</v>
      </c>
      <c r="V539" t="s">
        <v>45</v>
      </c>
      <c r="W539" t="s">
        <v>55</v>
      </c>
      <c r="X539">
        <v>2019</v>
      </c>
      <c r="Y539" t="s">
        <v>37</v>
      </c>
      <c r="Z539" t="s">
        <v>38</v>
      </c>
      <c r="AA539">
        <v>11</v>
      </c>
      <c r="AB539">
        <v>1</v>
      </c>
      <c r="AC539">
        <v>168</v>
      </c>
      <c r="AD539">
        <v>0</v>
      </c>
      <c r="AE539">
        <v>0</v>
      </c>
      <c r="AF539">
        <v>0</v>
      </c>
      <c r="AG539" s="2" t="str">
        <f>IFERROR(VLOOKUP(B539,[1]Hoja2!$C$1:$AM$841,37,FALSE),"n/a")</f>
        <v>n/a</v>
      </c>
      <c r="AH539" s="10" t="e">
        <f>VLOOKUP(AX539,[1]Hoja2!$B$2:$AO$762,17,FALSE)</f>
        <v>#N/A</v>
      </c>
      <c r="AI539" s="10" t="e">
        <f>VLOOKUP(AX539,[1]Hoja2!$B$2:$AO$762,23,FALSE)</f>
        <v>#N/A</v>
      </c>
      <c r="AJ539" s="10" t="e">
        <f>VLOOKUP(AX539,[1]Hoja2!$B$2:$AO$762,28,FALSE)</f>
        <v>#N/A</v>
      </c>
      <c r="AK539" s="10" t="e">
        <f>VLOOKUP(AX539,[1]Hoja2!$B$2:$AO$762,19,FALSE)</f>
        <v>#N/A</v>
      </c>
      <c r="AL539" t="e">
        <f t="shared" si="270"/>
        <v>#N/A</v>
      </c>
      <c r="AM539" t="e">
        <f t="shared" si="271"/>
        <v>#N/A</v>
      </c>
      <c r="AN539" t="e">
        <f t="shared" si="272"/>
        <v>#N/A</v>
      </c>
      <c r="AO539" t="e">
        <f t="shared" si="273"/>
        <v>#N/A</v>
      </c>
      <c r="AP539" t="e">
        <f t="shared" si="274"/>
        <v>#N/A</v>
      </c>
      <c r="AQ539" t="str">
        <f t="shared" si="275"/>
        <v>n/a</v>
      </c>
      <c r="AR539">
        <f>+INDEX([1]DETALLE!$AK$2:$AK$841,MATCH(B539,[1]DETALLE!$A$2:$A$841,0))</f>
        <v>1651.6500000000003</v>
      </c>
      <c r="AS539" t="str">
        <f>CONCATENATE(B539)</f>
        <v>0Y4X826231</v>
      </c>
      <c r="AT539" s="2" t="str">
        <f>IF(IFERROR(VLOOKUP(AS539,[1]Hoja2!$C$1:$AM$841,37,FALSE),"n/a")&lt;&gt;"n/a","a","n/a")</f>
        <v>n/a</v>
      </c>
      <c r="AU539" s="8">
        <f t="shared" si="266"/>
        <v>1</v>
      </c>
      <c r="AV539" t="e">
        <f>VLOOKUP(B539,[1]Hoja2!$C$2:$AO$762,39,FALSE)</f>
        <v>#N/A</v>
      </c>
      <c r="AW539" t="e">
        <f>IF(AU539=AV539,VLOOKUP(B539,[1]Hoja2!$C$2:$AO$762,37,FALSE),IF(AV539&lt;2,VLOOKUP(B539,[1]Hoja2!$C$2:$AO$762,37,FALSE)))</f>
        <v>#N/A</v>
      </c>
      <c r="AX539" t="str">
        <f>B539 &amp; COUNTIF(B$2:B539, B539)</f>
        <v>0Y4X8262311</v>
      </c>
      <c r="AY539" t="e">
        <f>VLOOKUP(AX539,[1]Hoja2!$B$2:$AO$762,38,FALSE)</f>
        <v>#N/A</v>
      </c>
      <c r="AZ539" s="9" t="e">
        <f t="shared" si="277"/>
        <v>#N/A</v>
      </c>
    </row>
    <row r="540" spans="1:55" hidden="1" x14ac:dyDescent="0.25">
      <c r="A540">
        <v>70109</v>
      </c>
      <c r="B540" t="s">
        <v>225</v>
      </c>
      <c r="C540">
        <v>2019</v>
      </c>
      <c r="D540" t="s">
        <v>37</v>
      </c>
      <c r="E540" t="s">
        <v>38</v>
      </c>
      <c r="F540">
        <v>9</v>
      </c>
      <c r="G540" t="s">
        <v>264</v>
      </c>
      <c r="H540">
        <v>0</v>
      </c>
      <c r="I540" t="s">
        <v>54</v>
      </c>
      <c r="J540">
        <v>803</v>
      </c>
      <c r="K540">
        <v>1573</v>
      </c>
      <c r="L540">
        <v>0.2</v>
      </c>
      <c r="M540">
        <v>0.6</v>
      </c>
      <c r="N540">
        <v>0.8</v>
      </c>
      <c r="O540">
        <v>1.05</v>
      </c>
      <c r="P540">
        <v>1.1000000000000001</v>
      </c>
      <c r="Q540">
        <v>1.1499999999999999</v>
      </c>
      <c r="R540" t="s">
        <v>46</v>
      </c>
      <c r="S540">
        <v>4</v>
      </c>
      <c r="T540">
        <v>6</v>
      </c>
      <c r="U540" t="s">
        <v>47</v>
      </c>
      <c r="V540" t="s">
        <v>54</v>
      </c>
      <c r="W540" t="s">
        <v>50</v>
      </c>
      <c r="X540">
        <v>2019</v>
      </c>
      <c r="Y540" t="s">
        <v>37</v>
      </c>
      <c r="Z540" t="s">
        <v>38</v>
      </c>
      <c r="AA540">
        <v>12</v>
      </c>
      <c r="AB540">
        <v>0</v>
      </c>
      <c r="AC540">
        <v>1</v>
      </c>
      <c r="AD540">
        <v>0.2</v>
      </c>
      <c r="AE540">
        <v>0</v>
      </c>
      <c r="AF540">
        <v>314.60000000000002</v>
      </c>
      <c r="AG540" s="2">
        <f>IFERROR(VLOOKUP(B540,[1]Hoja2!$C$1:$AM$841,37,FALSE),"n/a")</f>
        <v>943.80000000000007</v>
      </c>
      <c r="AH540" s="10" t="e">
        <f>VLOOKUP(AX540,[1]Hoja2!$B$2:$AO$762,17,FALSE)</f>
        <v>#N/A</v>
      </c>
      <c r="AI540" s="10" t="e">
        <f>VLOOKUP(AX540,[1]Hoja2!$B$2:$AO$762,23,FALSE)</f>
        <v>#N/A</v>
      </c>
      <c r="AJ540" s="10" t="e">
        <f>VLOOKUP(AX540,[1]Hoja2!$B$2:$AO$762,28,FALSE)</f>
        <v>#N/A</v>
      </c>
      <c r="AK540" s="10" t="e">
        <f>VLOOKUP(AX540,[1]Hoja2!$B$2:$AO$762,19,FALSE)</f>
        <v>#N/A</v>
      </c>
      <c r="AL540" t="e">
        <f t="shared" si="270"/>
        <v>#N/A</v>
      </c>
      <c r="AM540" t="e">
        <f t="shared" si="271"/>
        <v>#N/A</v>
      </c>
      <c r="AN540" t="e">
        <f t="shared" si="272"/>
        <v>#N/A</v>
      </c>
      <c r="AO540" t="e">
        <f t="shared" si="273"/>
        <v>#N/A</v>
      </c>
      <c r="AP540" t="e">
        <f t="shared" si="274"/>
        <v>#N/A</v>
      </c>
      <c r="AQ540">
        <f t="shared" si="275"/>
        <v>1</v>
      </c>
      <c r="AR540">
        <f>+INDEX([1]Hoja2!$AM$2:$AM$841,MATCH(B540,[1]Hoja2!$C$2:$C$841,0))</f>
        <v>943.80000000000007</v>
      </c>
      <c r="AS540" t="str">
        <f>CONCATENATE(B540,F540-1)</f>
        <v>0XPN3969728</v>
      </c>
      <c r="AT540" s="2">
        <f>IFERROR(VLOOKUP(AS540,[1]Hoja2!$A$1:$AM$841,38,FALSE),"n/a")</f>
        <v>0</v>
      </c>
      <c r="AU540" s="8">
        <f t="shared" si="266"/>
        <v>3</v>
      </c>
      <c r="AV540">
        <f>VLOOKUP(B540,[1]Hoja2!$C$2:$AO$762,39,FALSE)</f>
        <v>2</v>
      </c>
      <c r="AW540" t="b">
        <f>IF(AU540=AV540,VLOOKUP(B540,[1]Hoja2!$C$2:$AO$762,37,FALSE),IF(AV540&lt;2,VLOOKUP(B540,[1]Hoja2!$C$2:$AO$762,37,FALSE)))</f>
        <v>0</v>
      </c>
      <c r="AX540" t="str">
        <f>B540 &amp; COUNTIF(B$2:B540, B540)</f>
        <v>0XPN3969723</v>
      </c>
      <c r="AY540" t="e">
        <f>VLOOKUP(AX540,[1]Hoja2!$B$2:$AO$762,38,FALSE)</f>
        <v>#N/A</v>
      </c>
      <c r="AZ540" s="9">
        <f t="shared" si="277"/>
        <v>0</v>
      </c>
    </row>
    <row r="541" spans="1:55" hidden="1" x14ac:dyDescent="0.25">
      <c r="A541">
        <v>70111</v>
      </c>
      <c r="B541" t="s">
        <v>253</v>
      </c>
      <c r="C541">
        <v>2019</v>
      </c>
      <c r="D541" t="s">
        <v>37</v>
      </c>
      <c r="E541" t="s">
        <v>38</v>
      </c>
      <c r="F541">
        <v>9</v>
      </c>
      <c r="G541" t="s">
        <v>44</v>
      </c>
      <c r="H541">
        <v>0</v>
      </c>
      <c r="I541" t="s">
        <v>58</v>
      </c>
      <c r="J541">
        <v>655</v>
      </c>
      <c r="K541">
        <v>1365</v>
      </c>
      <c r="L541">
        <v>0</v>
      </c>
      <c r="M541">
        <v>0</v>
      </c>
      <c r="N541">
        <v>0.6</v>
      </c>
      <c r="O541">
        <v>0.8</v>
      </c>
      <c r="P541">
        <v>1.05</v>
      </c>
      <c r="Q541">
        <v>1.1000000000000001</v>
      </c>
      <c r="R541" t="s">
        <v>46</v>
      </c>
      <c r="S541">
        <v>5</v>
      </c>
      <c r="T541">
        <v>9</v>
      </c>
      <c r="U541" t="s">
        <v>47</v>
      </c>
      <c r="V541" t="s">
        <v>58</v>
      </c>
      <c r="W541" t="s">
        <v>61</v>
      </c>
      <c r="X541">
        <v>2019</v>
      </c>
      <c r="Y541" t="s">
        <v>37</v>
      </c>
      <c r="Z541" t="s">
        <v>38</v>
      </c>
      <c r="AA541">
        <v>9</v>
      </c>
      <c r="AB541">
        <v>0</v>
      </c>
      <c r="AC541">
        <v>5</v>
      </c>
      <c r="AD541">
        <v>0</v>
      </c>
      <c r="AE541">
        <v>0</v>
      </c>
      <c r="AF541">
        <v>1365</v>
      </c>
      <c r="AG541" s="2">
        <f>IFERROR(VLOOKUP(B541,[1]Hoja2!$C$1:$AM$841,37,FALSE),"n/a")</f>
        <v>819</v>
      </c>
      <c r="AH541" s="10" t="e">
        <f>VLOOKUP(AX541,[1]Hoja2!$B$2:$AO$762,17,FALSE)</f>
        <v>#N/A</v>
      </c>
      <c r="AI541" s="10" t="e">
        <f>VLOOKUP(AX541,[1]Hoja2!$B$2:$AO$762,23,FALSE)</f>
        <v>#N/A</v>
      </c>
      <c r="AJ541" s="10" t="e">
        <f>VLOOKUP(AX541,[1]Hoja2!$B$2:$AO$762,28,FALSE)</f>
        <v>#N/A</v>
      </c>
      <c r="AK541" s="10" t="e">
        <f>VLOOKUP(AX541,[1]Hoja2!$B$2:$AO$762,19,FALSE)</f>
        <v>#N/A</v>
      </c>
      <c r="AL541" t="e">
        <f t="shared" si="270"/>
        <v>#N/A</v>
      </c>
      <c r="AM541" t="e">
        <f t="shared" si="271"/>
        <v>#N/A</v>
      </c>
      <c r="AN541" t="e">
        <f t="shared" si="272"/>
        <v>#N/A</v>
      </c>
      <c r="AO541" t="e">
        <f t="shared" si="273"/>
        <v>#N/A</v>
      </c>
      <c r="AP541" t="e">
        <f t="shared" si="274"/>
        <v>#N/A</v>
      </c>
      <c r="AQ541">
        <f t="shared" si="275"/>
        <v>0</v>
      </c>
      <c r="AR541">
        <f>+INDEX([1]Hoja2!$AM$2:$AM$841,MATCH(B541,[1]Hoja2!$C$2:$C$841,0))</f>
        <v>819</v>
      </c>
      <c r="AS541" t="str">
        <f>CONCATENATE(B541)</f>
        <v>0EX9664780</v>
      </c>
      <c r="AT541" s="2">
        <f>IF(COUNTIF(AS541:AS1761,AS541)&lt;2,IFERROR(VLOOKUP(AS541,[1]Hoja2!$C$1:$AM$841,37,FALSE),"n/a"),"b")</f>
        <v>819</v>
      </c>
      <c r="AU541" s="8">
        <f t="shared" si="266"/>
        <v>2</v>
      </c>
      <c r="AV541">
        <f>VLOOKUP(B541,[1]Hoja2!$C$2:$AO$762,39,FALSE)</f>
        <v>1</v>
      </c>
      <c r="AW541">
        <f>IF(AU541=AV541,VLOOKUP(B541,[1]Hoja2!$C$2:$AO$762,37,FALSE),IF(AV541&lt;2,VLOOKUP(B541,[1]Hoja2!$C$2:$AO$762,37,FALSE)))</f>
        <v>819</v>
      </c>
      <c r="AX541" t="str">
        <f>B541 &amp; COUNTIF(B$2:B541, B541)</f>
        <v>0EX96647802</v>
      </c>
      <c r="AY541" t="e">
        <f>VLOOKUP(AX541,[1]Hoja2!$B$2:$AO$762,38,FALSE)</f>
        <v>#N/A</v>
      </c>
      <c r="AZ541" s="9">
        <f t="shared" si="277"/>
        <v>0</v>
      </c>
    </row>
    <row r="542" spans="1:55" hidden="1" x14ac:dyDescent="0.25">
      <c r="A542">
        <v>70117</v>
      </c>
      <c r="B542" t="s">
        <v>829</v>
      </c>
      <c r="C542">
        <v>2019</v>
      </c>
      <c r="D542" t="s">
        <v>37</v>
      </c>
      <c r="E542" t="s">
        <v>38</v>
      </c>
      <c r="F542">
        <v>9</v>
      </c>
      <c r="G542" t="s">
        <v>44</v>
      </c>
      <c r="H542">
        <v>0</v>
      </c>
      <c r="J542" t="s">
        <v>33</v>
      </c>
      <c r="K542" t="s">
        <v>33</v>
      </c>
      <c r="L542" t="s">
        <v>33</v>
      </c>
      <c r="M542" t="s">
        <v>33</v>
      </c>
      <c r="N542" t="s">
        <v>33</v>
      </c>
      <c r="O542" t="s">
        <v>33</v>
      </c>
      <c r="P542" t="s">
        <v>33</v>
      </c>
      <c r="Q542" t="s">
        <v>33</v>
      </c>
      <c r="S542" t="s">
        <v>33</v>
      </c>
      <c r="T542" t="s">
        <v>33</v>
      </c>
      <c r="V542" t="s">
        <v>34</v>
      </c>
      <c r="W542" t="s">
        <v>50</v>
      </c>
      <c r="X542">
        <v>2019</v>
      </c>
      <c r="Y542" t="s">
        <v>37</v>
      </c>
      <c r="Z542" t="s">
        <v>38</v>
      </c>
      <c r="AA542">
        <v>9</v>
      </c>
      <c r="AB542" t="s">
        <v>33</v>
      </c>
      <c r="AC542">
        <v>50</v>
      </c>
      <c r="AD542">
        <v>0</v>
      </c>
      <c r="AE542">
        <v>0</v>
      </c>
      <c r="AF542">
        <v>0</v>
      </c>
      <c r="AG542" s="2" t="str">
        <f>IFERROR(VLOOKUP(B542,[1]Hoja2!$C$1:$AM$841,37,FALSE),"n/a")</f>
        <v>n/a</v>
      </c>
      <c r="AH542" s="10" t="e">
        <f>VLOOKUP(AX542,[1]Hoja2!$B$2:$AO$762,17,FALSE)</f>
        <v>#N/A</v>
      </c>
      <c r="AI542" s="10" t="e">
        <f>VLOOKUP(AX542,[1]Hoja2!$B$2:$AO$762,23,FALSE)</f>
        <v>#N/A</v>
      </c>
      <c r="AJ542" s="10" t="e">
        <f>VLOOKUP(AX542,[1]Hoja2!$B$2:$AO$762,28,FALSE)</f>
        <v>#N/A</v>
      </c>
      <c r="AK542" s="10" t="e">
        <f>VLOOKUP(AX542,[1]Hoja2!$B$2:$AO$762,19,FALSE)</f>
        <v>#N/A</v>
      </c>
      <c r="AL542" t="e">
        <f t="shared" si="270"/>
        <v>#N/A</v>
      </c>
      <c r="AM542" t="e">
        <f t="shared" si="271"/>
        <v>#N/A</v>
      </c>
      <c r="AN542" t="e">
        <f t="shared" si="272"/>
        <v>#N/A</v>
      </c>
      <c r="AO542" t="e">
        <f t="shared" si="273"/>
        <v>#N/A</v>
      </c>
      <c r="AP542" t="e">
        <f t="shared" si="274"/>
        <v>#N/A</v>
      </c>
      <c r="AQ542" t="str">
        <f t="shared" si="275"/>
        <v>n/a</v>
      </c>
      <c r="AR542" t="e">
        <f>+INDEX([1]DETALLE!$AK$2:$AK$841,MATCH(B542,[1]DETALLE!$A$2:$A$841,0))</f>
        <v>#N/A</v>
      </c>
      <c r="AS542" t="str">
        <f>CONCATENATE(B542)</f>
        <v>09HB331436</v>
      </c>
      <c r="AT542" s="2" t="str">
        <f>IF(IFERROR(VLOOKUP(AS542,[1]Hoja2!$C$1:$AM$841,37,FALSE),"n/a")&lt;&gt;"n/a","a","n/a")</f>
        <v>n/a</v>
      </c>
      <c r="AU542" s="8">
        <f t="shared" si="266"/>
        <v>2</v>
      </c>
      <c r="AV542" t="e">
        <f>VLOOKUP(B542,[1]Hoja2!$C$2:$AO$762,39,FALSE)</f>
        <v>#N/A</v>
      </c>
      <c r="AW542" t="e">
        <f>IF(AU542=AV542,VLOOKUP(B542,[1]Hoja2!$C$2:$AO$762,37,FALSE),IF(AV542&lt;2,VLOOKUP(B542,[1]Hoja2!$C$2:$AO$762,37,FALSE)))</f>
        <v>#N/A</v>
      </c>
      <c r="AX542" t="str">
        <f>B542 &amp; COUNTIF(B$2:B542, B542)</f>
        <v>09HB3314361</v>
      </c>
      <c r="AY542" t="e">
        <f>VLOOKUP(AX542,[1]Hoja2!$B$2:$AO$762,38,FALSE)</f>
        <v>#N/A</v>
      </c>
      <c r="AZ542" s="9" t="e">
        <f t="shared" si="277"/>
        <v>#N/A</v>
      </c>
    </row>
    <row r="543" spans="1:55" hidden="1" x14ac:dyDescent="0.25">
      <c r="A543">
        <v>70122</v>
      </c>
      <c r="B543" t="s">
        <v>387</v>
      </c>
      <c r="C543">
        <v>2019</v>
      </c>
      <c r="D543" t="s">
        <v>37</v>
      </c>
      <c r="E543" t="s">
        <v>38</v>
      </c>
      <c r="F543">
        <v>9</v>
      </c>
      <c r="G543" t="s">
        <v>44</v>
      </c>
      <c r="H543">
        <v>0</v>
      </c>
      <c r="I543" t="s">
        <v>116</v>
      </c>
      <c r="J543">
        <v>655</v>
      </c>
      <c r="K543">
        <v>1365</v>
      </c>
      <c r="L543">
        <v>0</v>
      </c>
      <c r="M543">
        <v>0</v>
      </c>
      <c r="N543">
        <v>0.6</v>
      </c>
      <c r="O543">
        <v>0.8</v>
      </c>
      <c r="P543">
        <v>1.05</v>
      </c>
      <c r="Q543">
        <v>1.1000000000000001</v>
      </c>
      <c r="R543" t="s">
        <v>46</v>
      </c>
      <c r="S543">
        <v>5</v>
      </c>
      <c r="T543">
        <v>9</v>
      </c>
      <c r="U543" t="s">
        <v>47</v>
      </c>
      <c r="V543" t="s">
        <v>45</v>
      </c>
      <c r="W543" t="s">
        <v>59</v>
      </c>
      <c r="X543">
        <v>2019</v>
      </c>
      <c r="Y543" t="s">
        <v>37</v>
      </c>
      <c r="Z543" t="s">
        <v>38</v>
      </c>
      <c r="AA543">
        <v>10</v>
      </c>
      <c r="AB543">
        <v>0</v>
      </c>
      <c r="AC543">
        <v>76</v>
      </c>
      <c r="AD543">
        <v>0</v>
      </c>
      <c r="AE543">
        <v>0</v>
      </c>
      <c r="AF543">
        <v>1365</v>
      </c>
      <c r="AG543" s="2" t="str">
        <f>IFERROR(VLOOKUP(B543,[1]Hoja2!$C$1:$AM$841,37,FALSE),"n/a")</f>
        <v>n/a</v>
      </c>
      <c r="AH543" s="10" t="e">
        <f>VLOOKUP(AX543,[1]Hoja2!$B$2:$AO$762,17,FALSE)</f>
        <v>#N/A</v>
      </c>
      <c r="AI543" s="10" t="e">
        <f>VLOOKUP(AX543,[1]Hoja2!$B$2:$AO$762,23,FALSE)</f>
        <v>#N/A</v>
      </c>
      <c r="AJ543" s="10" t="e">
        <f>VLOOKUP(AX543,[1]Hoja2!$B$2:$AO$762,28,FALSE)</f>
        <v>#N/A</v>
      </c>
      <c r="AK543" s="10" t="e">
        <f>VLOOKUP(AX543,[1]Hoja2!$B$2:$AO$762,19,FALSE)</f>
        <v>#N/A</v>
      </c>
      <c r="AL543" t="e">
        <f t="shared" si="270"/>
        <v>#N/A</v>
      </c>
      <c r="AM543" t="e">
        <f t="shared" si="271"/>
        <v>#N/A</v>
      </c>
      <c r="AN543" t="e">
        <f t="shared" si="272"/>
        <v>#N/A</v>
      </c>
      <c r="AO543" t="e">
        <f t="shared" si="273"/>
        <v>#N/A</v>
      </c>
      <c r="AP543" t="e">
        <f t="shared" si="274"/>
        <v>#N/A</v>
      </c>
      <c r="AQ543" t="str">
        <f t="shared" si="275"/>
        <v>n/a</v>
      </c>
      <c r="AR543" t="e">
        <f>+INDEX([1]DETALLE!$AK$2:$AK$841,MATCH(B543,[1]DETALLE!$A$2:$A$841,0))</f>
        <v>#N/A</v>
      </c>
      <c r="AS543" t="str">
        <f>CONCATENATE(B543)</f>
        <v>0Y4X820889</v>
      </c>
      <c r="AT543" s="2" t="str">
        <f>IF(IFERROR(VLOOKUP(AS543,[1]Hoja2!$C$1:$AM$841,37,FALSE),"n/a")&lt;&gt;"n/a","a","n/a")</f>
        <v>n/a</v>
      </c>
      <c r="AU543" s="8">
        <f t="shared" si="266"/>
        <v>1</v>
      </c>
      <c r="AV543" t="e">
        <f>VLOOKUP(B543,[1]Hoja2!$C$2:$AO$762,39,FALSE)</f>
        <v>#N/A</v>
      </c>
      <c r="AW543" t="e">
        <f>IF(AU543=AV543,VLOOKUP(B543,[1]Hoja2!$C$2:$AO$762,37,FALSE),IF(AV543&lt;2,VLOOKUP(B543,[1]Hoja2!$C$2:$AO$762,37,FALSE)))</f>
        <v>#N/A</v>
      </c>
      <c r="AX543" t="str">
        <f>B543 &amp; COUNTIF(B$2:B543, B543)</f>
        <v>0Y4X8208891</v>
      </c>
      <c r="AY543" t="e">
        <f>VLOOKUP(AX543,[1]Hoja2!$B$2:$AO$762,38,FALSE)</f>
        <v>#N/A</v>
      </c>
      <c r="AZ543" s="9" t="e">
        <f t="shared" si="277"/>
        <v>#N/A</v>
      </c>
    </row>
    <row r="544" spans="1:55" x14ac:dyDescent="0.25">
      <c r="A544">
        <v>70129</v>
      </c>
      <c r="B544" t="s">
        <v>388</v>
      </c>
      <c r="C544">
        <v>2019</v>
      </c>
      <c r="D544" t="s">
        <v>37</v>
      </c>
      <c r="E544" t="s">
        <v>38</v>
      </c>
      <c r="F544">
        <v>9</v>
      </c>
      <c r="G544" t="s">
        <v>40</v>
      </c>
      <c r="H544">
        <v>1.6666670000000001E-2</v>
      </c>
      <c r="I544" t="s">
        <v>116</v>
      </c>
      <c r="J544">
        <v>655</v>
      </c>
      <c r="K544">
        <v>1365</v>
      </c>
      <c r="L544">
        <v>0</v>
      </c>
      <c r="M544">
        <v>0</v>
      </c>
      <c r="N544">
        <v>0.6</v>
      </c>
      <c r="O544">
        <v>0.8</v>
      </c>
      <c r="P544">
        <v>1.05</v>
      </c>
      <c r="Q544">
        <v>1.1000000000000001</v>
      </c>
      <c r="R544" t="s">
        <v>46</v>
      </c>
      <c r="S544">
        <v>5</v>
      </c>
      <c r="T544">
        <v>9</v>
      </c>
      <c r="U544" t="s">
        <v>47</v>
      </c>
      <c r="V544" t="s">
        <v>45</v>
      </c>
      <c r="W544" t="s">
        <v>59</v>
      </c>
      <c r="X544">
        <v>2019</v>
      </c>
      <c r="Y544" t="s">
        <v>37</v>
      </c>
      <c r="Z544" t="s">
        <v>38</v>
      </c>
      <c r="AA544">
        <v>10</v>
      </c>
      <c r="AB544">
        <v>0</v>
      </c>
      <c r="AC544">
        <v>42</v>
      </c>
      <c r="AD544">
        <v>1.05</v>
      </c>
      <c r="AE544">
        <v>3.3333339999999999E-3</v>
      </c>
      <c r="AF544">
        <v>1433.25</v>
      </c>
      <c r="AG544" s="2">
        <f>IFERROR(VLOOKUP(B544,[1]Hoja2!$C$1:$AM$841,37,FALSE),"n/a")</f>
        <v>1433.25</v>
      </c>
      <c r="AH544" s="10">
        <f>VLOOKUP(AX544,[1]Hoja2!$B$2:$AO$762,17,FALSE)</f>
        <v>47</v>
      </c>
      <c r="AI544" s="10">
        <f>VLOOKUP(AX544,[1]Hoja2!$B$2:$AO$762,23,FALSE)</f>
        <v>1.05</v>
      </c>
      <c r="AJ544" s="10">
        <f>VLOOKUP(AX544,[1]Hoja2!$B$2:$AO$762,28,FALSE)</f>
        <v>0.13600000000000001</v>
      </c>
      <c r="AK544" s="10" t="str">
        <f>VLOOKUP(AX544,[1]Hoja2!$B$2:$AO$762,19,FALSE)</f>
        <v>Office Digital</v>
      </c>
      <c r="AL544">
        <f t="shared" si="270"/>
        <v>1</v>
      </c>
      <c r="AM544">
        <f t="shared" si="271"/>
        <v>0</v>
      </c>
      <c r="AN544">
        <f t="shared" si="272"/>
        <v>1</v>
      </c>
      <c r="AO544">
        <f t="shared" si="273"/>
        <v>0</v>
      </c>
      <c r="AP544">
        <f t="shared" si="274"/>
        <v>1</v>
      </c>
      <c r="AQ544">
        <f t="shared" si="275"/>
        <v>0</v>
      </c>
      <c r="AR544">
        <f>+INDEX([1]Hoja2!$AM$2:$AM$841,MATCH(B544,[1]Hoja2!$C$2:$C$841,0))</f>
        <v>1433.25</v>
      </c>
      <c r="AS544" t="str">
        <f t="shared" si="276"/>
        <v>0Y4X8294479</v>
      </c>
      <c r="AT544" s="2">
        <f>IFERROR(VLOOKUP(AS544,[1]Hoja2!$A$1:$AM$841,38,FALSE),"n/a")</f>
        <v>0</v>
      </c>
      <c r="AU544" s="8">
        <f t="shared" si="266"/>
        <v>1</v>
      </c>
      <c r="AV544">
        <f>VLOOKUP(B544,[1]Hoja2!$C$2:$AO$762,39,FALSE)</f>
        <v>1</v>
      </c>
      <c r="AW544">
        <f>IF(AU544=AV544,VLOOKUP(B544,[1]Hoja2!$C$2:$AO$762,37,FALSE),IF(AV544&lt;2,VLOOKUP(B544,[1]Hoja2!$C$2:$AO$762,37,FALSE)))</f>
        <v>1433.25</v>
      </c>
      <c r="AX544" t="str">
        <f>B544 &amp; COUNTIF(B$2:B544, B544)</f>
        <v>0Y4X8294471</v>
      </c>
      <c r="AY544" s="10">
        <f>VLOOKUP(AX544,[1]Hoja2!$B$2:$AO$762,38,FALSE)</f>
        <v>1433.25</v>
      </c>
      <c r="AZ544" s="9">
        <f t="shared" si="277"/>
        <v>0</v>
      </c>
      <c r="BA544">
        <f>IF(Q544="NA",2,IF(OR(G544="INSTALACION NUEVA",G544="Mantenimiento preventivo"),3,IF(AND(AC544&lt;AH544,AL544&lt;&gt;1),4,IF(AY544&gt;AF544,1,0))))</f>
        <v>0</v>
      </c>
      <c r="BB544">
        <f>AE544-AJ544</f>
        <v>-0.13266666600000002</v>
      </c>
      <c r="BC544">
        <f>+_xlfn.IFS(Q544="NA",2,OR(G544="INSTALACION NUEVA",G544="Mantenimiento preventivo"),3,AND(AC544&lt;AH544,AL544&lt;&gt;1),4,AY544&gt;AF544,1,TRUE,0)</f>
        <v>0</v>
      </c>
    </row>
    <row r="545" spans="1:55" hidden="1" x14ac:dyDescent="0.25">
      <c r="A545">
        <v>70132</v>
      </c>
      <c r="B545" t="s">
        <v>240</v>
      </c>
      <c r="C545">
        <v>2019</v>
      </c>
      <c r="D545" t="s">
        <v>37</v>
      </c>
      <c r="E545" t="s">
        <v>38</v>
      </c>
      <c r="F545">
        <v>9</v>
      </c>
      <c r="G545" t="s">
        <v>40</v>
      </c>
      <c r="H545">
        <v>0.45</v>
      </c>
      <c r="I545" t="s">
        <v>45</v>
      </c>
      <c r="J545">
        <v>803</v>
      </c>
      <c r="K545">
        <v>1573</v>
      </c>
      <c r="L545">
        <v>0.2</v>
      </c>
      <c r="M545">
        <v>0.6</v>
      </c>
      <c r="N545">
        <v>0.8</v>
      </c>
      <c r="O545">
        <v>1.05</v>
      </c>
      <c r="P545">
        <v>1.1000000000000001</v>
      </c>
      <c r="Q545">
        <v>1.1499999999999999</v>
      </c>
      <c r="R545" t="s">
        <v>46</v>
      </c>
      <c r="S545">
        <v>4</v>
      </c>
      <c r="T545">
        <v>6</v>
      </c>
      <c r="U545" t="s">
        <v>47</v>
      </c>
      <c r="V545" t="s">
        <v>48</v>
      </c>
      <c r="W545" t="s">
        <v>42</v>
      </c>
      <c r="X545">
        <v>2019</v>
      </c>
      <c r="Y545" t="s">
        <v>37</v>
      </c>
      <c r="Z545" t="s">
        <v>38</v>
      </c>
      <c r="AA545">
        <v>10</v>
      </c>
      <c r="AB545">
        <v>0</v>
      </c>
      <c r="AC545">
        <v>4</v>
      </c>
      <c r="AD545">
        <v>0.6</v>
      </c>
      <c r="AE545">
        <v>0.1125</v>
      </c>
      <c r="AF545">
        <v>943.8</v>
      </c>
      <c r="AG545" s="2">
        <f>IFERROR(VLOOKUP(B545,[1]Hoja2!$C$1:$AM$841,37,FALSE),"n/a")</f>
        <v>943.80000000000007</v>
      </c>
      <c r="AH545" s="10" t="e">
        <f>VLOOKUP(AX545,[1]Hoja2!$B$2:$AO$762,17,FALSE)</f>
        <v>#N/A</v>
      </c>
      <c r="AI545" s="10" t="e">
        <f>VLOOKUP(AX545,[1]Hoja2!$B$2:$AO$762,23,FALSE)</f>
        <v>#N/A</v>
      </c>
      <c r="AJ545" s="10" t="e">
        <f>VLOOKUP(AX545,[1]Hoja2!$B$2:$AO$762,28,FALSE)</f>
        <v>#N/A</v>
      </c>
      <c r="AK545" s="10" t="e">
        <f>VLOOKUP(AX545,[1]Hoja2!$B$2:$AO$762,19,FALSE)</f>
        <v>#N/A</v>
      </c>
      <c r="AL545" t="e">
        <f t="shared" si="270"/>
        <v>#N/A</v>
      </c>
      <c r="AM545" t="e">
        <f t="shared" si="271"/>
        <v>#N/A</v>
      </c>
      <c r="AN545" t="e">
        <f t="shared" si="272"/>
        <v>#N/A</v>
      </c>
      <c r="AO545" t="e">
        <f t="shared" si="273"/>
        <v>#N/A</v>
      </c>
      <c r="AP545" t="e">
        <f t="shared" si="274"/>
        <v>#N/A</v>
      </c>
      <c r="AQ545">
        <f t="shared" si="275"/>
        <v>0</v>
      </c>
      <c r="AR545">
        <f>+INDEX([1]Hoja2!$AM$2:$AM$841,MATCH(B545,[1]Hoja2!$C$2:$C$841,0))</f>
        <v>943.80000000000007</v>
      </c>
      <c r="AS545" t="str">
        <f t="shared" si="276"/>
        <v>0BG10009979</v>
      </c>
      <c r="AT545" s="2">
        <f>IFERROR(VLOOKUP(AS545,[1]Hoja2!$A$1:$AM$841,38,FALSE),"n/a")</f>
        <v>0</v>
      </c>
      <c r="AU545" s="8">
        <f t="shared" si="266"/>
        <v>3</v>
      </c>
      <c r="AV545">
        <f>VLOOKUP(B545,[1]Hoja2!$C$2:$AO$762,39,FALSE)</f>
        <v>2</v>
      </c>
      <c r="AW545" t="b">
        <f>IF(AU545=AV545,VLOOKUP(B545,[1]Hoja2!$C$2:$AO$762,37,FALSE),IF(AV545&lt;2,VLOOKUP(B545,[1]Hoja2!$C$2:$AO$762,37,FALSE)))</f>
        <v>0</v>
      </c>
      <c r="AX545" t="str">
        <f>B545 &amp; COUNTIF(B$2:B545, B545)</f>
        <v>0BG10009973</v>
      </c>
      <c r="AY545" t="e">
        <f>VLOOKUP(AX545,[1]Hoja2!$B$2:$AO$762,38,FALSE)</f>
        <v>#N/A</v>
      </c>
      <c r="AZ545" s="9">
        <f t="shared" si="277"/>
        <v>0</v>
      </c>
    </row>
    <row r="546" spans="1:55" x14ac:dyDescent="0.25">
      <c r="A546">
        <v>70134</v>
      </c>
      <c r="B546" t="s">
        <v>830</v>
      </c>
      <c r="C546">
        <v>2019</v>
      </c>
      <c r="D546" t="s">
        <v>37</v>
      </c>
      <c r="E546" t="s">
        <v>38</v>
      </c>
      <c r="F546">
        <v>9</v>
      </c>
      <c r="G546" t="s">
        <v>40</v>
      </c>
      <c r="H546">
        <v>0.25</v>
      </c>
      <c r="J546" t="s">
        <v>33</v>
      </c>
      <c r="K546" t="s">
        <v>33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S546" t="s">
        <v>33</v>
      </c>
      <c r="T546" t="s">
        <v>33</v>
      </c>
      <c r="V546" t="s">
        <v>34</v>
      </c>
      <c r="W546" t="s">
        <v>55</v>
      </c>
      <c r="X546">
        <v>2019</v>
      </c>
      <c r="Y546" t="s">
        <v>37</v>
      </c>
      <c r="Z546" t="s">
        <v>38</v>
      </c>
      <c r="AA546">
        <v>10</v>
      </c>
      <c r="AB546" t="s">
        <v>33</v>
      </c>
      <c r="AC546">
        <v>0</v>
      </c>
      <c r="AD546">
        <v>0</v>
      </c>
      <c r="AE546">
        <v>0</v>
      </c>
      <c r="AF546">
        <v>0</v>
      </c>
      <c r="AG546" s="2">
        <f>IFERROR(VLOOKUP(B546,[1]Hoja2!$C$1:$AM$841,37,FALSE),"n/a")</f>
        <v>750.75000000000011</v>
      </c>
      <c r="AH546" s="10">
        <f>VLOOKUP(AX546,[1]Hoja2!$B$2:$AO$762,17,FALSE)</f>
        <v>2686</v>
      </c>
      <c r="AI546" s="10">
        <f>VLOOKUP(AX546,[1]Hoja2!$B$2:$AO$762,23,FALSE)</f>
        <v>1.05</v>
      </c>
      <c r="AJ546" s="10">
        <f>VLOOKUP(AX546,[1]Hoja2!$B$2:$AO$762,28,FALSE)</f>
        <v>0</v>
      </c>
      <c r="AK546" s="10" t="str">
        <f>VLOOKUP(AX546,[1]Hoja2!$B$2:$AO$762,19,FALSE)</f>
        <v>Entry Mono Printers</v>
      </c>
      <c r="AL546">
        <f t="shared" si="270"/>
        <v>0</v>
      </c>
      <c r="AM546">
        <f t="shared" si="271"/>
        <v>0</v>
      </c>
      <c r="AN546">
        <f t="shared" si="272"/>
        <v>0</v>
      </c>
      <c r="AO546">
        <f t="shared" si="273"/>
        <v>1</v>
      </c>
      <c r="AP546">
        <f t="shared" si="274"/>
        <v>0</v>
      </c>
      <c r="AQ546">
        <f t="shared" si="275"/>
        <v>1</v>
      </c>
      <c r="AR546">
        <f>+INDEX([1]Hoja2!$AM$2:$AM$841,MATCH(B546,[1]Hoja2!$C$2:$C$841,0))</f>
        <v>750.75000000000011</v>
      </c>
      <c r="AS546" t="str">
        <f t="shared" si="276"/>
        <v>0A4T5620899</v>
      </c>
      <c r="AT546" s="2">
        <f>IFERROR(VLOOKUP(AS546,[1]Hoja2!$A$1:$AM$841,38,FALSE),"n/a")</f>
        <v>0</v>
      </c>
      <c r="AU546" s="8">
        <f t="shared" si="266"/>
        <v>1</v>
      </c>
      <c r="AV546">
        <f>VLOOKUP(B546,[1]Hoja2!$C$2:$AO$762,39,FALSE)</f>
        <v>1</v>
      </c>
      <c r="AW546">
        <f>IF(AU546=AV546,VLOOKUP(B546,[1]Hoja2!$C$2:$AO$762,37,FALSE),IF(AV546&lt;2,VLOOKUP(B546,[1]Hoja2!$C$2:$AO$762,37,FALSE)))</f>
        <v>750.75000000000011</v>
      </c>
      <c r="AX546" t="str">
        <f>B546 &amp; COUNTIF(B$2:B546, B546)</f>
        <v>0A4T5620891</v>
      </c>
      <c r="AY546" s="10">
        <f>VLOOKUP(AX546,[1]Hoja2!$B$2:$AO$762,38,FALSE)</f>
        <v>750.75000000000011</v>
      </c>
      <c r="AZ546" s="9">
        <f t="shared" si="277"/>
        <v>0</v>
      </c>
      <c r="BA546">
        <f>IF(Q546="NA",2,IF(OR(G546="INSTALACION NUEVA",G546="Mantenimiento preventivo"),3,IF(AND(AC546&lt;AH546,AL546&lt;&gt;1),4,IF(AY546&gt;AF546,1,0))))</f>
        <v>2</v>
      </c>
      <c r="BB546">
        <f>AE546-AJ546</f>
        <v>0</v>
      </c>
      <c r="BC546">
        <f>+_xlfn.IFS(Q546="NA",2,OR(G546="INSTALACION NUEVA",G546="Mantenimiento preventivo"),3,AND(AC546&lt;AH546,AL546&lt;&gt;1),4,AY546&gt;AF546,1,TRUE,0)</f>
        <v>2</v>
      </c>
    </row>
    <row r="547" spans="1:55" hidden="1" x14ac:dyDescent="0.25">
      <c r="A547">
        <v>70135</v>
      </c>
      <c r="B547" t="s">
        <v>701</v>
      </c>
      <c r="C547">
        <v>2019</v>
      </c>
      <c r="D547" t="s">
        <v>37</v>
      </c>
      <c r="E547" t="s">
        <v>38</v>
      </c>
      <c r="F547">
        <v>9</v>
      </c>
      <c r="G547" t="s">
        <v>44</v>
      </c>
      <c r="H547">
        <v>0</v>
      </c>
      <c r="J547" t="s">
        <v>33</v>
      </c>
      <c r="K547" t="s">
        <v>33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Q547" t="s">
        <v>33</v>
      </c>
      <c r="S547" t="s">
        <v>33</v>
      </c>
      <c r="T547" t="s">
        <v>33</v>
      </c>
      <c r="V547" t="s">
        <v>34</v>
      </c>
      <c r="W547" t="s">
        <v>50</v>
      </c>
      <c r="X547">
        <v>2019</v>
      </c>
      <c r="Y547" t="s">
        <v>37</v>
      </c>
      <c r="Z547" t="s">
        <v>38</v>
      </c>
      <c r="AA547">
        <v>9</v>
      </c>
      <c r="AB547" t="s">
        <v>33</v>
      </c>
      <c r="AC547">
        <v>7</v>
      </c>
      <c r="AD547">
        <v>0</v>
      </c>
      <c r="AE547">
        <v>0</v>
      </c>
      <c r="AF547">
        <v>0</v>
      </c>
      <c r="AG547" s="2" t="str">
        <f>IFERROR(VLOOKUP(B547,[1]Hoja2!$C$1:$AM$841,37,FALSE),"n/a")</f>
        <v>n/a</v>
      </c>
      <c r="AH547" s="10" t="e">
        <f>VLOOKUP(AX547,[1]Hoja2!$B$2:$AO$762,17,FALSE)</f>
        <v>#N/A</v>
      </c>
      <c r="AI547" s="10" t="e">
        <f>VLOOKUP(AX547,[1]Hoja2!$B$2:$AO$762,23,FALSE)</f>
        <v>#N/A</v>
      </c>
      <c r="AJ547" s="10" t="e">
        <f>VLOOKUP(AX547,[1]Hoja2!$B$2:$AO$762,28,FALSE)</f>
        <v>#N/A</v>
      </c>
      <c r="AK547" s="10" t="e">
        <f>VLOOKUP(AX547,[1]Hoja2!$B$2:$AO$762,19,FALSE)</f>
        <v>#N/A</v>
      </c>
      <c r="AL547" t="e">
        <f t="shared" si="270"/>
        <v>#N/A</v>
      </c>
      <c r="AM547" t="e">
        <f t="shared" si="271"/>
        <v>#N/A</v>
      </c>
      <c r="AN547" t="e">
        <f t="shared" si="272"/>
        <v>#N/A</v>
      </c>
      <c r="AO547" t="e">
        <f t="shared" si="273"/>
        <v>#N/A</v>
      </c>
      <c r="AP547" t="e">
        <f t="shared" si="274"/>
        <v>#N/A</v>
      </c>
      <c r="AQ547" t="str">
        <f t="shared" si="275"/>
        <v>n/a</v>
      </c>
      <c r="AR547" t="e">
        <f>+INDEX([1]DETALLE!$AK$2:$AK$841,MATCH(B547,[1]DETALLE!$A$2:$A$841,0))</f>
        <v>#N/A</v>
      </c>
      <c r="AS547" t="str">
        <f>CONCATENATE(B547)</f>
        <v>09HB331532</v>
      </c>
      <c r="AT547" s="2" t="str">
        <f>IF(IFERROR(VLOOKUP(AS547,[1]Hoja2!$C$1:$AM$841,37,FALSE),"n/a")&lt;&gt;"n/a","a","n/a")</f>
        <v>n/a</v>
      </c>
      <c r="AU547" s="8">
        <f t="shared" si="266"/>
        <v>3</v>
      </c>
      <c r="AV547" t="e">
        <f>VLOOKUP(B547,[1]Hoja2!$C$2:$AO$762,39,FALSE)</f>
        <v>#N/A</v>
      </c>
      <c r="AW547" t="e">
        <f>IF(AU547=AV547,VLOOKUP(B547,[1]Hoja2!$C$2:$AO$762,37,FALSE),IF(AV547&lt;2,VLOOKUP(B547,[1]Hoja2!$C$2:$AO$762,37,FALSE)))</f>
        <v>#N/A</v>
      </c>
      <c r="AX547" t="str">
        <f>B547 &amp; COUNTIF(B$2:B547, B547)</f>
        <v>09HB3315322</v>
      </c>
      <c r="AY547" t="e">
        <f>VLOOKUP(AX547,[1]Hoja2!$B$2:$AO$762,38,FALSE)</f>
        <v>#N/A</v>
      </c>
      <c r="AZ547" s="9" t="e">
        <f t="shared" si="277"/>
        <v>#N/A</v>
      </c>
    </row>
    <row r="548" spans="1:55" x14ac:dyDescent="0.25">
      <c r="A548">
        <v>70138</v>
      </c>
      <c r="B548" t="s">
        <v>400</v>
      </c>
      <c r="C548">
        <v>2019</v>
      </c>
      <c r="D548" t="s">
        <v>37</v>
      </c>
      <c r="E548" t="s">
        <v>38</v>
      </c>
      <c r="F548">
        <v>10</v>
      </c>
      <c r="G548" t="s">
        <v>40</v>
      </c>
      <c r="H548">
        <v>0</v>
      </c>
      <c r="I548" t="s">
        <v>34</v>
      </c>
      <c r="J548">
        <v>468</v>
      </c>
      <c r="K548">
        <v>715</v>
      </c>
      <c r="L548">
        <v>0</v>
      </c>
      <c r="M548">
        <v>0</v>
      </c>
      <c r="N548">
        <v>0</v>
      </c>
      <c r="O548">
        <v>0.6</v>
      </c>
      <c r="P548">
        <v>0.8</v>
      </c>
      <c r="Q548">
        <v>1.05</v>
      </c>
      <c r="R548" t="s">
        <v>46</v>
      </c>
      <c r="S548">
        <v>5</v>
      </c>
      <c r="T548">
        <v>9</v>
      </c>
      <c r="U548" t="s">
        <v>47</v>
      </c>
      <c r="V548" t="s">
        <v>34</v>
      </c>
      <c r="W548" t="s">
        <v>55</v>
      </c>
      <c r="X548">
        <v>2019</v>
      </c>
      <c r="Y548" t="s">
        <v>37</v>
      </c>
      <c r="Z548" t="s">
        <v>38</v>
      </c>
      <c r="AA548">
        <v>10</v>
      </c>
      <c r="AB548">
        <v>0</v>
      </c>
      <c r="AC548">
        <v>26</v>
      </c>
      <c r="AD548">
        <v>0.6</v>
      </c>
      <c r="AE548">
        <v>0</v>
      </c>
      <c r="AF548">
        <v>429</v>
      </c>
      <c r="AG548" s="2">
        <f>IFERROR(VLOOKUP(B548,[1]Hoja2!$C$1:$AM$841,37,FALSE),"n/a")</f>
        <v>429.00000000000006</v>
      </c>
      <c r="AH548" s="10">
        <f>VLOOKUP(AX548,[1]Hoja2!$B$2:$AO$762,17,FALSE)</f>
        <v>25</v>
      </c>
      <c r="AI548" s="10">
        <f>VLOOKUP(AX548,[1]Hoja2!$B$2:$AO$762,23,FALSE)</f>
        <v>0.6</v>
      </c>
      <c r="AJ548" s="10">
        <f>VLOOKUP(AX548,[1]Hoja2!$B$2:$AO$762,28,FALSE)</f>
        <v>0.03</v>
      </c>
      <c r="AK548" s="10" t="str">
        <f>VLOOKUP(AX548,[1]Hoja2!$B$2:$AO$762,19,FALSE)</f>
        <v>A4 Mono MFPs</v>
      </c>
      <c r="AL548">
        <f t="shared" si="270"/>
        <v>1</v>
      </c>
      <c r="AM548">
        <f t="shared" si="271"/>
        <v>0</v>
      </c>
      <c r="AN548">
        <f t="shared" si="272"/>
        <v>1</v>
      </c>
      <c r="AO548">
        <f t="shared" si="273"/>
        <v>0</v>
      </c>
      <c r="AP548">
        <f t="shared" si="274"/>
        <v>1</v>
      </c>
      <c r="AQ548">
        <f t="shared" si="275"/>
        <v>0</v>
      </c>
      <c r="AR548">
        <f>+INDEX([1]Hoja2!$AM$2:$AM$841,MATCH(B548,[1]Hoja2!$C$2:$C$841,0))</f>
        <v>429.00000000000006</v>
      </c>
      <c r="AS548" t="str">
        <f>CONCATENATE(B548,F548-1)</f>
        <v>0C4X0032979</v>
      </c>
      <c r="AT548" s="2">
        <f>IFERROR(VLOOKUP(AS548,[1]Hoja2!$A$1:$AM$841,38,FALSE),"n/a")</f>
        <v>0</v>
      </c>
      <c r="AU548" s="8">
        <f t="shared" si="266"/>
        <v>1</v>
      </c>
      <c r="AV548">
        <f>VLOOKUP(B548,[1]Hoja2!$C$2:$AO$762,39,FALSE)</f>
        <v>1</v>
      </c>
      <c r="AW548">
        <f>IF(AU548=AV548,VLOOKUP(B548,[1]Hoja2!$C$2:$AO$762,37,FALSE),IF(AV548&lt;2,VLOOKUP(B548,[1]Hoja2!$C$2:$AO$762,37,FALSE)))</f>
        <v>429.00000000000006</v>
      </c>
      <c r="AX548" t="str">
        <f>B548 &amp; COUNTIF(B$2:B548, B548)</f>
        <v>0C4X0032971</v>
      </c>
      <c r="AY548" s="10">
        <f>VLOOKUP(AX548,[1]Hoja2!$B$2:$AO$762,38,FALSE)</f>
        <v>429.00000000000006</v>
      </c>
      <c r="AZ548" s="9">
        <f t="shared" si="277"/>
        <v>0</v>
      </c>
      <c r="BA548">
        <f t="shared" ref="BA548:BA549" si="287">IF(Q548="NA",2,IF(OR(G548="INSTALACION NUEVA",G548="Mantenimiento preventivo"),3,IF(AND(AC548&lt;AH548,AL548&lt;&gt;1),4,IF(AY548&gt;AF548,1,0))))</f>
        <v>0</v>
      </c>
      <c r="BB548">
        <f t="shared" ref="BB548:BB549" si="288">AE548-AJ548</f>
        <v>-0.03</v>
      </c>
      <c r="BC548">
        <f t="shared" ref="BC548:BC549" si="289">+_xlfn.IFS(Q548="NA",2,OR(G548="INSTALACION NUEVA",G548="Mantenimiento preventivo"),3,AND(AC548&lt;AH548,AL548&lt;&gt;1),4,AY548&gt;AF548,1,TRUE,0)</f>
        <v>0</v>
      </c>
    </row>
    <row r="549" spans="1:55" x14ac:dyDescent="0.25">
      <c r="A549">
        <v>70139</v>
      </c>
      <c r="B549" t="s">
        <v>399</v>
      </c>
      <c r="C549">
        <v>2019</v>
      </c>
      <c r="D549" t="s">
        <v>37</v>
      </c>
      <c r="E549" t="s">
        <v>38</v>
      </c>
      <c r="F549">
        <v>10</v>
      </c>
      <c r="G549" t="s">
        <v>40</v>
      </c>
      <c r="H549">
        <v>1.75</v>
      </c>
      <c r="I549" t="s">
        <v>34</v>
      </c>
      <c r="J549">
        <v>468</v>
      </c>
      <c r="K549">
        <v>715</v>
      </c>
      <c r="L549">
        <v>0</v>
      </c>
      <c r="M549">
        <v>0</v>
      </c>
      <c r="N549">
        <v>0</v>
      </c>
      <c r="O549">
        <v>0.6</v>
      </c>
      <c r="P549">
        <v>0.8</v>
      </c>
      <c r="Q549">
        <v>1.05</v>
      </c>
      <c r="R549" t="s">
        <v>46</v>
      </c>
      <c r="S549">
        <v>5</v>
      </c>
      <c r="T549">
        <v>9</v>
      </c>
      <c r="U549" t="s">
        <v>85</v>
      </c>
      <c r="V549" t="s">
        <v>34</v>
      </c>
      <c r="W549" t="s">
        <v>55</v>
      </c>
      <c r="X549">
        <v>2019</v>
      </c>
      <c r="Y549" t="s">
        <v>37</v>
      </c>
      <c r="Z549" t="s">
        <v>38</v>
      </c>
      <c r="AA549">
        <v>10</v>
      </c>
      <c r="AB549">
        <v>0</v>
      </c>
      <c r="AC549">
        <v>42</v>
      </c>
      <c r="AD549">
        <v>0.8</v>
      </c>
      <c r="AE549">
        <v>0.194444444444444</v>
      </c>
      <c r="AF549">
        <v>572</v>
      </c>
      <c r="AG549" s="2">
        <f>IFERROR(VLOOKUP(B549,[1]Hoja2!$C$1:$AM$841,37,FALSE),"n/a")</f>
        <v>572.00000000000011</v>
      </c>
      <c r="AH549" s="10">
        <f>VLOOKUP(AX549,[1]Hoja2!$B$2:$AO$762,17,FALSE)</f>
        <v>46</v>
      </c>
      <c r="AI549" s="10">
        <f>VLOOKUP(AX549,[1]Hoja2!$B$2:$AO$762,23,FALSE)</f>
        <v>0.8</v>
      </c>
      <c r="AJ549" s="10">
        <f>VLOOKUP(AX549,[1]Hoja2!$B$2:$AO$762,28,FALSE)</f>
        <v>0.19444444444444445</v>
      </c>
      <c r="AK549" s="10" t="str">
        <f>VLOOKUP(AX549,[1]Hoja2!$B$2:$AO$762,19,FALSE)</f>
        <v>A4 Mono MFPs</v>
      </c>
      <c r="AL549">
        <f t="shared" si="270"/>
        <v>1</v>
      </c>
      <c r="AM549">
        <f t="shared" si="271"/>
        <v>0</v>
      </c>
      <c r="AN549">
        <f t="shared" si="272"/>
        <v>1</v>
      </c>
      <c r="AO549">
        <f t="shared" si="273"/>
        <v>1</v>
      </c>
      <c r="AP549">
        <f t="shared" si="274"/>
        <v>1</v>
      </c>
      <c r="AQ549">
        <f t="shared" si="275"/>
        <v>0</v>
      </c>
      <c r="AR549">
        <f>+INDEX([1]Hoja2!$AM$2:$AM$841,MATCH(B549,[1]Hoja2!$C$2:$C$841,0))</f>
        <v>572.00000000000011</v>
      </c>
      <c r="AS549" t="str">
        <f>CONCATENATE(B549,F549-1)</f>
        <v>0C4X0030179</v>
      </c>
      <c r="AT549" s="2">
        <f>IFERROR(VLOOKUP(AS549,[1]Hoja2!$A$1:$AM$841,38,FALSE),"n/a")</f>
        <v>0</v>
      </c>
      <c r="AU549" s="8">
        <f t="shared" si="266"/>
        <v>1</v>
      </c>
      <c r="AV549">
        <f>VLOOKUP(B549,[1]Hoja2!$C$2:$AO$762,39,FALSE)</f>
        <v>1</v>
      </c>
      <c r="AW549">
        <f>IF(AU549=AV549,VLOOKUP(B549,[1]Hoja2!$C$2:$AO$762,37,FALSE),IF(AV549&lt;2,VLOOKUP(B549,[1]Hoja2!$C$2:$AO$762,37,FALSE)))</f>
        <v>572.00000000000011</v>
      </c>
      <c r="AX549" t="str">
        <f>B549 &amp; COUNTIF(B$2:B549, B549)</f>
        <v>0C4X0030171</v>
      </c>
      <c r="AY549" s="10">
        <f>VLOOKUP(AX549,[1]Hoja2!$B$2:$AO$762,38,FALSE)</f>
        <v>572.00000000000011</v>
      </c>
      <c r="AZ549" s="9">
        <f t="shared" si="277"/>
        <v>0</v>
      </c>
      <c r="BA549">
        <f t="shared" si="287"/>
        <v>0</v>
      </c>
      <c r="BB549">
        <f t="shared" si="288"/>
        <v>-4.4408920985006262E-16</v>
      </c>
      <c r="BC549">
        <f t="shared" si="289"/>
        <v>0</v>
      </c>
    </row>
    <row r="550" spans="1:55" hidden="1" x14ac:dyDescent="0.25">
      <c r="A550">
        <v>70142</v>
      </c>
      <c r="B550" t="s">
        <v>131</v>
      </c>
      <c r="C550">
        <v>2019</v>
      </c>
      <c r="D550" t="s">
        <v>37</v>
      </c>
      <c r="E550" t="s">
        <v>38</v>
      </c>
      <c r="F550">
        <v>10</v>
      </c>
      <c r="G550" t="s">
        <v>44</v>
      </c>
      <c r="H550">
        <v>0</v>
      </c>
      <c r="I550" t="s">
        <v>58</v>
      </c>
      <c r="J550">
        <v>655</v>
      </c>
      <c r="K550">
        <v>1365</v>
      </c>
      <c r="L550">
        <v>0</v>
      </c>
      <c r="M550">
        <v>0</v>
      </c>
      <c r="N550">
        <v>0.6</v>
      </c>
      <c r="O550">
        <v>0.8</v>
      </c>
      <c r="P550">
        <v>1.05</v>
      </c>
      <c r="Q550">
        <v>1.1000000000000001</v>
      </c>
      <c r="R550" t="s">
        <v>46</v>
      </c>
      <c r="S550">
        <v>5</v>
      </c>
      <c r="T550">
        <v>9</v>
      </c>
      <c r="U550" t="s">
        <v>47</v>
      </c>
      <c r="V550" t="s">
        <v>58</v>
      </c>
      <c r="W550" t="s">
        <v>73</v>
      </c>
      <c r="X550">
        <v>2019</v>
      </c>
      <c r="Y550" t="s">
        <v>37</v>
      </c>
      <c r="Z550" t="s">
        <v>38</v>
      </c>
      <c r="AA550">
        <v>10</v>
      </c>
      <c r="AB550">
        <v>0</v>
      </c>
      <c r="AC550">
        <v>6</v>
      </c>
      <c r="AD550">
        <v>0</v>
      </c>
      <c r="AE550">
        <v>0</v>
      </c>
      <c r="AF550">
        <v>1365</v>
      </c>
      <c r="AG550" s="2">
        <f>IFERROR(VLOOKUP(B550,[1]Hoja2!$C$1:$AM$841,37,FALSE),"n/a")</f>
        <v>1092</v>
      </c>
      <c r="AH550" s="10" t="e">
        <f>VLOOKUP(AX550,[1]Hoja2!$B$2:$AO$762,17,FALSE)</f>
        <v>#N/A</v>
      </c>
      <c r="AI550" s="10" t="e">
        <f>VLOOKUP(AX550,[1]Hoja2!$B$2:$AO$762,23,FALSE)</f>
        <v>#N/A</v>
      </c>
      <c r="AJ550" s="10" t="e">
        <f>VLOOKUP(AX550,[1]Hoja2!$B$2:$AO$762,28,FALSE)</f>
        <v>#N/A</v>
      </c>
      <c r="AK550" s="10" t="e">
        <f>VLOOKUP(AX550,[1]Hoja2!$B$2:$AO$762,19,FALSE)</f>
        <v>#N/A</v>
      </c>
      <c r="AL550" t="e">
        <f t="shared" si="270"/>
        <v>#N/A</v>
      </c>
      <c r="AM550" t="e">
        <f t="shared" si="271"/>
        <v>#N/A</v>
      </c>
      <c r="AN550" t="e">
        <f t="shared" si="272"/>
        <v>#N/A</v>
      </c>
      <c r="AO550" t="e">
        <f t="shared" si="273"/>
        <v>#N/A</v>
      </c>
      <c r="AP550" t="e">
        <f t="shared" si="274"/>
        <v>#N/A</v>
      </c>
      <c r="AQ550">
        <f t="shared" si="275"/>
        <v>0</v>
      </c>
      <c r="AR550">
        <f>+INDEX([1]Hoja2!$AM$2:$AM$841,MATCH(B550,[1]Hoja2!$C$2:$C$841,0))</f>
        <v>1092</v>
      </c>
      <c r="AS550" t="str">
        <f>CONCATENATE(B550)</f>
        <v>0EX9293168</v>
      </c>
      <c r="AT550" s="2" t="s">
        <v>1007</v>
      </c>
      <c r="AU550" s="8">
        <f t="shared" si="266"/>
        <v>5</v>
      </c>
      <c r="AV550">
        <f>VLOOKUP(B550,[1]Hoja2!$C$2:$AO$762,39,FALSE)</f>
        <v>1</v>
      </c>
      <c r="AW550">
        <f>IF(AU550=AV550,VLOOKUP(B550,[1]Hoja2!$C$2:$AO$762,37,FALSE),IF(AV550&lt;2,VLOOKUP(B550,[1]Hoja2!$C$2:$AO$762,37,FALSE)))</f>
        <v>1092</v>
      </c>
      <c r="AX550" t="str">
        <f>B550 &amp; COUNTIF(B$2:B550, B550)</f>
        <v>0EX92931683</v>
      </c>
      <c r="AY550" t="e">
        <f>VLOOKUP(AX550,[1]Hoja2!$B$2:$AO$762,38,FALSE)</f>
        <v>#N/A</v>
      </c>
      <c r="AZ550" s="9">
        <f t="shared" si="277"/>
        <v>0</v>
      </c>
    </row>
    <row r="551" spans="1:55" x14ac:dyDescent="0.25">
      <c r="A551">
        <v>70144</v>
      </c>
      <c r="B551" t="s">
        <v>831</v>
      </c>
      <c r="C551">
        <v>2019</v>
      </c>
      <c r="D551" t="s">
        <v>37</v>
      </c>
      <c r="E551" t="s">
        <v>38</v>
      </c>
      <c r="F551">
        <v>10</v>
      </c>
      <c r="G551" t="s">
        <v>40</v>
      </c>
      <c r="H551">
        <v>1.6666669999999999</v>
      </c>
      <c r="I551" t="s">
        <v>34</v>
      </c>
      <c r="J551">
        <v>468</v>
      </c>
      <c r="K551">
        <v>715</v>
      </c>
      <c r="L551">
        <v>0</v>
      </c>
      <c r="M551">
        <v>0</v>
      </c>
      <c r="N551">
        <v>0</v>
      </c>
      <c r="O551">
        <v>0.6</v>
      </c>
      <c r="P551">
        <v>0.8</v>
      </c>
      <c r="Q551">
        <v>1.05</v>
      </c>
      <c r="R551" t="s">
        <v>46</v>
      </c>
      <c r="S551">
        <v>5</v>
      </c>
      <c r="T551">
        <v>9</v>
      </c>
      <c r="U551" t="s">
        <v>47</v>
      </c>
      <c r="V551" t="s">
        <v>34</v>
      </c>
      <c r="W551" t="s">
        <v>50</v>
      </c>
      <c r="X551">
        <v>2019</v>
      </c>
      <c r="Y551" t="s">
        <v>37</v>
      </c>
      <c r="Z551" t="s">
        <v>38</v>
      </c>
      <c r="AA551">
        <v>10</v>
      </c>
      <c r="AB551">
        <v>0</v>
      </c>
      <c r="AC551">
        <v>0</v>
      </c>
      <c r="AD551">
        <v>1.05</v>
      </c>
      <c r="AE551">
        <v>0.3333334</v>
      </c>
      <c r="AF551">
        <v>750.75</v>
      </c>
      <c r="AG551" s="2">
        <f>IFERROR(VLOOKUP(B551,[1]Hoja2!$C$1:$AM$841,37,FALSE),"n/a")</f>
        <v>750.75000000000011</v>
      </c>
      <c r="AH551" s="10">
        <f>VLOOKUP(AX551,[1]Hoja2!$B$2:$AO$762,17,FALSE)</f>
        <v>153</v>
      </c>
      <c r="AI551" s="10">
        <f>VLOOKUP(AX551,[1]Hoja2!$B$2:$AO$762,23,FALSE)</f>
        <v>1.05</v>
      </c>
      <c r="AJ551" s="10">
        <f>VLOOKUP(AX551,[1]Hoja2!$B$2:$AO$762,28,FALSE)</f>
        <v>0.33799999999999997</v>
      </c>
      <c r="AK551" s="10" t="str">
        <f>VLOOKUP(AX551,[1]Hoja2!$B$2:$AO$762,19,FALSE)</f>
        <v>A4 Mono MFPs</v>
      </c>
      <c r="AL551">
        <f t="shared" si="270"/>
        <v>1</v>
      </c>
      <c r="AM551">
        <f t="shared" si="271"/>
        <v>0</v>
      </c>
      <c r="AN551">
        <f t="shared" si="272"/>
        <v>1</v>
      </c>
      <c r="AO551">
        <f t="shared" si="273"/>
        <v>0</v>
      </c>
      <c r="AP551">
        <f t="shared" si="274"/>
        <v>1</v>
      </c>
      <c r="AQ551">
        <f t="shared" si="275"/>
        <v>0</v>
      </c>
      <c r="AR551">
        <f>+INDEX([1]Hoja2!$AM$2:$AM$841,MATCH(B551,[1]Hoja2!$C$2:$C$841,0))</f>
        <v>750.75000000000011</v>
      </c>
      <c r="AS551" t="str">
        <f>CONCATENATE(B551,F551-1)</f>
        <v>9HB3271279</v>
      </c>
      <c r="AT551" s="2">
        <f>IFERROR(VLOOKUP(AS551,[1]Hoja2!$A$1:$AM$841,38,FALSE),"n/a")</f>
        <v>0</v>
      </c>
      <c r="AU551" s="8">
        <f t="shared" si="266"/>
        <v>1</v>
      </c>
      <c r="AV551">
        <f>VLOOKUP(B551,[1]Hoja2!$C$2:$AO$762,39,FALSE)</f>
        <v>1</v>
      </c>
      <c r="AW551">
        <f>IF(AU551=AV551,VLOOKUP(B551,[1]Hoja2!$C$2:$AO$762,37,FALSE),IF(AV551&lt;2,VLOOKUP(B551,[1]Hoja2!$C$2:$AO$762,37,FALSE)))</f>
        <v>750.75000000000011</v>
      </c>
      <c r="AX551" t="str">
        <f>B551 &amp; COUNTIF(B$2:B551, B551)</f>
        <v>9HB3271271</v>
      </c>
      <c r="AY551" s="10">
        <f>VLOOKUP(AX551,[1]Hoja2!$B$2:$AO$762,38,FALSE)</f>
        <v>750.75000000000011</v>
      </c>
      <c r="AZ551" s="9">
        <f t="shared" si="277"/>
        <v>0</v>
      </c>
      <c r="BA551">
        <f>IF(Q551="NA",2,IF(OR(G551="INSTALACION NUEVA",G551="Mantenimiento preventivo"),3,IF(AND(AC551&lt;AH551,AL551&lt;&gt;1),4,IF(AY551&gt;AF551,1,0))))</f>
        <v>0</v>
      </c>
      <c r="BB551">
        <f>AE551-AJ551</f>
        <v>-4.6665999999999652E-3</v>
      </c>
      <c r="BC551">
        <f>+_xlfn.IFS(Q551="NA",2,OR(G551="INSTALACION NUEVA",G551="Mantenimiento preventivo"),3,AND(AC551&lt;AH551,AL551&lt;&gt;1),4,AY551&gt;AF551,1,TRUE,0)</f>
        <v>0</v>
      </c>
    </row>
    <row r="552" spans="1:55" hidden="1" x14ac:dyDescent="0.25">
      <c r="A552">
        <v>70146</v>
      </c>
      <c r="B552" t="s">
        <v>832</v>
      </c>
      <c r="C552">
        <v>2019</v>
      </c>
      <c r="D552" t="s">
        <v>37</v>
      </c>
      <c r="E552" t="s">
        <v>38</v>
      </c>
      <c r="F552">
        <v>10</v>
      </c>
      <c r="G552" t="s">
        <v>44</v>
      </c>
      <c r="H552">
        <v>0</v>
      </c>
      <c r="I552" t="s">
        <v>34</v>
      </c>
      <c r="J552">
        <v>468</v>
      </c>
      <c r="K552">
        <v>715</v>
      </c>
      <c r="L552">
        <v>0</v>
      </c>
      <c r="M552">
        <v>0</v>
      </c>
      <c r="N552">
        <v>0</v>
      </c>
      <c r="O552">
        <v>0.6</v>
      </c>
      <c r="P552">
        <v>0.8</v>
      </c>
      <c r="Q552">
        <v>1.05</v>
      </c>
      <c r="R552" t="s">
        <v>46</v>
      </c>
      <c r="S552">
        <v>5</v>
      </c>
      <c r="T552">
        <v>9</v>
      </c>
      <c r="U552" t="s">
        <v>85</v>
      </c>
      <c r="V552" t="s">
        <v>34</v>
      </c>
      <c r="W552" t="s">
        <v>61</v>
      </c>
      <c r="X552">
        <v>2019</v>
      </c>
      <c r="Y552" t="s">
        <v>37</v>
      </c>
      <c r="Z552" t="s">
        <v>38</v>
      </c>
      <c r="AA552">
        <v>10</v>
      </c>
      <c r="AB552">
        <v>1</v>
      </c>
      <c r="AC552">
        <v>169</v>
      </c>
      <c r="AD552">
        <v>0</v>
      </c>
      <c r="AE552">
        <v>0</v>
      </c>
      <c r="AF552">
        <v>0</v>
      </c>
      <c r="AG552" s="2" t="str">
        <f>IFERROR(VLOOKUP(B552,[1]Hoja2!$C$1:$AM$841,37,FALSE),"n/a")</f>
        <v>n/a</v>
      </c>
      <c r="AH552" s="10" t="e">
        <f>VLOOKUP(AX552,[1]Hoja2!$B$2:$AO$762,17,FALSE)</f>
        <v>#N/A</v>
      </c>
      <c r="AI552" s="10" t="e">
        <f>VLOOKUP(AX552,[1]Hoja2!$B$2:$AO$762,23,FALSE)</f>
        <v>#N/A</v>
      </c>
      <c r="AJ552" s="10" t="e">
        <f>VLOOKUP(AX552,[1]Hoja2!$B$2:$AO$762,28,FALSE)</f>
        <v>#N/A</v>
      </c>
      <c r="AK552" s="10" t="e">
        <f>VLOOKUP(AX552,[1]Hoja2!$B$2:$AO$762,19,FALSE)</f>
        <v>#N/A</v>
      </c>
      <c r="AL552" t="e">
        <f t="shared" si="270"/>
        <v>#N/A</v>
      </c>
      <c r="AM552" t="e">
        <f t="shared" si="271"/>
        <v>#N/A</v>
      </c>
      <c r="AN552" t="e">
        <f t="shared" si="272"/>
        <v>#N/A</v>
      </c>
      <c r="AO552" t="e">
        <f t="shared" si="273"/>
        <v>#N/A</v>
      </c>
      <c r="AP552" t="e">
        <f t="shared" si="274"/>
        <v>#N/A</v>
      </c>
      <c r="AQ552" t="str">
        <f t="shared" si="275"/>
        <v>n/a</v>
      </c>
      <c r="AR552">
        <f>+INDEX([1]DETALLE!$AK$2:$AK$841,MATCH(B552,[1]DETALLE!$A$2:$A$841,0))</f>
        <v>1808.95</v>
      </c>
      <c r="AS552" t="str">
        <f>CONCATENATE(B552)</f>
        <v>0VMA675199</v>
      </c>
      <c r="AT552" s="2" t="str">
        <f>IF(IFERROR(VLOOKUP(AS552,[1]Hoja2!$C$1:$AM$841,37,FALSE),"n/a")&lt;&gt;"n/a","a","n/a")</f>
        <v>n/a</v>
      </c>
      <c r="AU552" s="8">
        <f t="shared" si="266"/>
        <v>1</v>
      </c>
      <c r="AV552" t="e">
        <f>VLOOKUP(B552,[1]Hoja2!$C$2:$AO$762,39,FALSE)</f>
        <v>#N/A</v>
      </c>
      <c r="AW552" t="e">
        <f>IF(AU552=AV552,VLOOKUP(B552,[1]Hoja2!$C$2:$AO$762,37,FALSE),IF(AV552&lt;2,VLOOKUP(B552,[1]Hoja2!$C$2:$AO$762,37,FALSE)))</f>
        <v>#N/A</v>
      </c>
      <c r="AX552" t="str">
        <f>B552 &amp; COUNTIF(B$2:B552, B552)</f>
        <v>0VMA6751991</v>
      </c>
      <c r="AY552" t="e">
        <f>VLOOKUP(AX552,[1]Hoja2!$B$2:$AO$762,38,FALSE)</f>
        <v>#N/A</v>
      </c>
      <c r="AZ552" s="9" t="e">
        <f t="shared" si="277"/>
        <v>#N/A</v>
      </c>
    </row>
    <row r="553" spans="1:55" hidden="1" x14ac:dyDescent="0.25">
      <c r="A553">
        <v>70147</v>
      </c>
      <c r="B553" t="s">
        <v>833</v>
      </c>
      <c r="C553">
        <v>2019</v>
      </c>
      <c r="D553" t="s">
        <v>37</v>
      </c>
      <c r="E553" t="s">
        <v>38</v>
      </c>
      <c r="F553">
        <v>10</v>
      </c>
      <c r="G553" t="s">
        <v>44</v>
      </c>
      <c r="H553">
        <v>0</v>
      </c>
      <c r="I553" t="s">
        <v>34</v>
      </c>
      <c r="J553">
        <v>468</v>
      </c>
      <c r="K553">
        <v>715</v>
      </c>
      <c r="L553">
        <v>0</v>
      </c>
      <c r="M553">
        <v>0</v>
      </c>
      <c r="N553">
        <v>0</v>
      </c>
      <c r="O553">
        <v>0.6</v>
      </c>
      <c r="P553">
        <v>0.8</v>
      </c>
      <c r="Q553">
        <v>1.05</v>
      </c>
      <c r="R553" t="s">
        <v>46</v>
      </c>
      <c r="S553">
        <v>5</v>
      </c>
      <c r="T553">
        <v>9</v>
      </c>
      <c r="U553" t="s">
        <v>85</v>
      </c>
      <c r="V553" t="s">
        <v>34</v>
      </c>
      <c r="W553" t="s">
        <v>61</v>
      </c>
      <c r="X553">
        <v>2019</v>
      </c>
      <c r="Y553" t="s">
        <v>37</v>
      </c>
      <c r="Z553" t="s">
        <v>38</v>
      </c>
      <c r="AA553">
        <v>10</v>
      </c>
      <c r="AB553">
        <v>1</v>
      </c>
      <c r="AC553">
        <v>167</v>
      </c>
      <c r="AD553">
        <v>0</v>
      </c>
      <c r="AE553">
        <v>0</v>
      </c>
      <c r="AF553">
        <v>0</v>
      </c>
      <c r="AG553" s="2" t="str">
        <f>IFERROR(VLOOKUP(B553,[1]Hoja2!$C$1:$AM$841,37,FALSE),"n/a")</f>
        <v>n/a</v>
      </c>
      <c r="AH553" s="10" t="e">
        <f>VLOOKUP(AX553,[1]Hoja2!$B$2:$AO$762,17,FALSE)</f>
        <v>#N/A</v>
      </c>
      <c r="AI553" s="10" t="e">
        <f>VLOOKUP(AX553,[1]Hoja2!$B$2:$AO$762,23,FALSE)</f>
        <v>#N/A</v>
      </c>
      <c r="AJ553" s="10" t="e">
        <f>VLOOKUP(AX553,[1]Hoja2!$B$2:$AO$762,28,FALSE)</f>
        <v>#N/A</v>
      </c>
      <c r="AK553" s="10" t="e">
        <f>VLOOKUP(AX553,[1]Hoja2!$B$2:$AO$762,19,FALSE)</f>
        <v>#N/A</v>
      </c>
      <c r="AL553" t="e">
        <f t="shared" si="270"/>
        <v>#N/A</v>
      </c>
      <c r="AM553" t="e">
        <f t="shared" si="271"/>
        <v>#N/A</v>
      </c>
      <c r="AN553" t="e">
        <f t="shared" si="272"/>
        <v>#N/A</v>
      </c>
      <c r="AO553" t="e">
        <f t="shared" si="273"/>
        <v>#N/A</v>
      </c>
      <c r="AP553" t="e">
        <f t="shared" si="274"/>
        <v>#N/A</v>
      </c>
      <c r="AQ553" t="str">
        <f t="shared" si="275"/>
        <v>n/a</v>
      </c>
      <c r="AR553">
        <f>+INDEX([1]DETALLE!$AK$2:$AK$841,MATCH(B553,[1]DETALLE!$A$2:$A$841,0))</f>
        <v>750.75000000000011</v>
      </c>
      <c r="AS553" t="str">
        <f>CONCATENATE(B553)</f>
        <v>0VMA558280</v>
      </c>
      <c r="AT553" s="2" t="str">
        <f>IF(IFERROR(VLOOKUP(AS553,[1]Hoja2!$C$1:$AM$841,37,FALSE),"n/a")&lt;&gt;"n/a","a","n/a")</f>
        <v>n/a</v>
      </c>
      <c r="AU553" s="8">
        <f t="shared" si="266"/>
        <v>1</v>
      </c>
      <c r="AV553" t="e">
        <f>VLOOKUP(B553,[1]Hoja2!$C$2:$AO$762,39,FALSE)</f>
        <v>#N/A</v>
      </c>
      <c r="AW553" t="e">
        <f>IF(AU553=AV553,VLOOKUP(B553,[1]Hoja2!$C$2:$AO$762,37,FALSE),IF(AV553&lt;2,VLOOKUP(B553,[1]Hoja2!$C$2:$AO$762,37,FALSE)))</f>
        <v>#N/A</v>
      </c>
      <c r="AX553" t="str">
        <f>B553 &amp; COUNTIF(B$2:B553, B553)</f>
        <v>0VMA5582801</v>
      </c>
      <c r="AY553" t="e">
        <f>VLOOKUP(AX553,[1]Hoja2!$B$2:$AO$762,38,FALSE)</f>
        <v>#N/A</v>
      </c>
      <c r="AZ553" s="9" t="e">
        <f t="shared" si="277"/>
        <v>#N/A</v>
      </c>
    </row>
    <row r="554" spans="1:55" hidden="1" x14ac:dyDescent="0.25">
      <c r="A554">
        <v>70160</v>
      </c>
      <c r="B554" t="s">
        <v>834</v>
      </c>
      <c r="C554">
        <v>2019</v>
      </c>
      <c r="D554" t="s">
        <v>37</v>
      </c>
      <c r="E554" t="s">
        <v>38</v>
      </c>
      <c r="F554">
        <v>10</v>
      </c>
      <c r="G554" t="s">
        <v>44</v>
      </c>
      <c r="H554">
        <v>0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Q554" t="s">
        <v>33</v>
      </c>
      <c r="S554" t="s">
        <v>33</v>
      </c>
      <c r="T554" t="s">
        <v>33</v>
      </c>
      <c r="V554" t="s">
        <v>34</v>
      </c>
      <c r="W554" t="s">
        <v>50</v>
      </c>
      <c r="X554">
        <v>2019</v>
      </c>
      <c r="Y554" t="s">
        <v>37</v>
      </c>
      <c r="Z554" t="s">
        <v>38</v>
      </c>
      <c r="AA554">
        <v>10</v>
      </c>
      <c r="AB554" t="s">
        <v>33</v>
      </c>
      <c r="AC554">
        <v>33</v>
      </c>
      <c r="AD554">
        <v>0</v>
      </c>
      <c r="AE554">
        <v>0</v>
      </c>
      <c r="AF554">
        <v>0</v>
      </c>
      <c r="AG554" s="2" t="str">
        <f>IFERROR(VLOOKUP(B554,[1]Hoja2!$C$1:$AM$841,37,FALSE),"n/a")</f>
        <v>n/a</v>
      </c>
      <c r="AH554" s="10" t="e">
        <f>VLOOKUP(AX554,[1]Hoja2!$B$2:$AO$762,17,FALSE)</f>
        <v>#N/A</v>
      </c>
      <c r="AI554" s="10" t="e">
        <f>VLOOKUP(AX554,[1]Hoja2!$B$2:$AO$762,23,FALSE)</f>
        <v>#N/A</v>
      </c>
      <c r="AJ554" s="10" t="e">
        <f>VLOOKUP(AX554,[1]Hoja2!$B$2:$AO$762,28,FALSE)</f>
        <v>#N/A</v>
      </c>
      <c r="AK554" s="10" t="e">
        <f>VLOOKUP(AX554,[1]Hoja2!$B$2:$AO$762,19,FALSE)</f>
        <v>#N/A</v>
      </c>
      <c r="AL554" t="e">
        <f t="shared" si="270"/>
        <v>#N/A</v>
      </c>
      <c r="AM554" t="e">
        <f t="shared" si="271"/>
        <v>#N/A</v>
      </c>
      <c r="AN554" t="e">
        <f t="shared" si="272"/>
        <v>#N/A</v>
      </c>
      <c r="AO554" t="e">
        <f t="shared" si="273"/>
        <v>#N/A</v>
      </c>
      <c r="AP554" t="e">
        <f t="shared" si="274"/>
        <v>#N/A</v>
      </c>
      <c r="AQ554" t="str">
        <f t="shared" si="275"/>
        <v>n/a</v>
      </c>
      <c r="AR554" t="e">
        <f>+INDEX([1]DETALLE!$AK$2:$AK$841,MATCH(B554,[1]DETALLE!$A$2:$A$841,0))</f>
        <v>#N/A</v>
      </c>
      <c r="AS554" t="str">
        <f>CONCATENATE(B554)</f>
        <v>09HB331543</v>
      </c>
      <c r="AT554" s="2" t="str">
        <f>IF(IFERROR(VLOOKUP(AS554,[1]Hoja2!$C$1:$AM$841,37,FALSE),"n/a")&lt;&gt;"n/a","a","n/a")</f>
        <v>n/a</v>
      </c>
      <c r="AU554" s="8">
        <f t="shared" si="266"/>
        <v>1</v>
      </c>
      <c r="AV554" t="e">
        <f>VLOOKUP(B554,[1]Hoja2!$C$2:$AO$762,39,FALSE)</f>
        <v>#N/A</v>
      </c>
      <c r="AW554" t="e">
        <f>IF(AU554=AV554,VLOOKUP(B554,[1]Hoja2!$C$2:$AO$762,37,FALSE),IF(AV554&lt;2,VLOOKUP(B554,[1]Hoja2!$C$2:$AO$762,37,FALSE)))</f>
        <v>#N/A</v>
      </c>
      <c r="AX554" t="str">
        <f>B554 &amp; COUNTIF(B$2:B554, B554)</f>
        <v>09HB3315431</v>
      </c>
      <c r="AY554" t="e">
        <f>VLOOKUP(AX554,[1]Hoja2!$B$2:$AO$762,38,FALSE)</f>
        <v>#N/A</v>
      </c>
      <c r="AZ554" s="9" t="e">
        <f t="shared" si="277"/>
        <v>#N/A</v>
      </c>
    </row>
    <row r="555" spans="1:55" x14ac:dyDescent="0.25">
      <c r="A555">
        <v>70162</v>
      </c>
      <c r="B555" t="s">
        <v>409</v>
      </c>
      <c r="C555">
        <v>2019</v>
      </c>
      <c r="D555" t="s">
        <v>37</v>
      </c>
      <c r="E555" t="s">
        <v>38</v>
      </c>
      <c r="F555">
        <v>10</v>
      </c>
      <c r="G555" t="s">
        <v>40</v>
      </c>
      <c r="H555">
        <v>0.93333330000000003</v>
      </c>
      <c r="I555" t="s">
        <v>64</v>
      </c>
      <c r="J555">
        <v>655</v>
      </c>
      <c r="K555">
        <v>1365</v>
      </c>
      <c r="L555">
        <v>0</v>
      </c>
      <c r="M555">
        <v>0</v>
      </c>
      <c r="N555">
        <v>0.6</v>
      </c>
      <c r="O555">
        <v>0.8</v>
      </c>
      <c r="P555">
        <v>1.05</v>
      </c>
      <c r="Q555">
        <v>1.1000000000000001</v>
      </c>
      <c r="R555" t="s">
        <v>46</v>
      </c>
      <c r="S555">
        <v>5</v>
      </c>
      <c r="T555">
        <v>9</v>
      </c>
      <c r="U555" t="s">
        <v>47</v>
      </c>
      <c r="V555" t="s">
        <v>64</v>
      </c>
      <c r="W555" t="s">
        <v>42</v>
      </c>
      <c r="X555">
        <v>2019</v>
      </c>
      <c r="Y555" t="s">
        <v>37</v>
      </c>
      <c r="Z555" t="s">
        <v>38</v>
      </c>
      <c r="AA555">
        <v>10</v>
      </c>
      <c r="AB555">
        <v>0</v>
      </c>
      <c r="AC555">
        <v>44</v>
      </c>
      <c r="AD555">
        <v>1.05</v>
      </c>
      <c r="AE555">
        <v>0.18666666000000001</v>
      </c>
      <c r="AF555">
        <v>1433.25</v>
      </c>
      <c r="AG555" s="2">
        <f>IFERROR(VLOOKUP(B555,[1]Hoja2!$C$1:$AM$841,37,FALSE),"n/a")</f>
        <v>1433.25</v>
      </c>
      <c r="AH555" s="10">
        <f>VLOOKUP(AX555,[1]Hoja2!$B$2:$AO$762,17,FALSE)</f>
        <v>48</v>
      </c>
      <c r="AI555" s="10">
        <f>VLOOKUP(AX555,[1]Hoja2!$B$2:$AO$762,23,FALSE)</f>
        <v>1.05</v>
      </c>
      <c r="AJ555" s="10">
        <f>VLOOKUP(AX555,[1]Hoja2!$B$2:$AO$762,28,FALSE)</f>
        <v>0.22799999999999998</v>
      </c>
      <c r="AK555" s="10" t="str">
        <f>VLOOKUP(AX555,[1]Hoja2!$B$2:$AO$762,19,FALSE)</f>
        <v>A3 Office Color Laser MFPs</v>
      </c>
      <c r="AL555">
        <f t="shared" si="270"/>
        <v>1</v>
      </c>
      <c r="AM555">
        <f t="shared" si="271"/>
        <v>0</v>
      </c>
      <c r="AN555">
        <f t="shared" si="272"/>
        <v>1</v>
      </c>
      <c r="AO555">
        <f t="shared" si="273"/>
        <v>0</v>
      </c>
      <c r="AP555">
        <f t="shared" si="274"/>
        <v>1</v>
      </c>
      <c r="AQ555">
        <f t="shared" si="275"/>
        <v>0</v>
      </c>
      <c r="AR555">
        <f>+INDEX([1]Hoja2!$AM$2:$AM$841,MATCH(B555,[1]Hoja2!$C$2:$C$841,0))</f>
        <v>1433.25</v>
      </c>
      <c r="AS555" t="str">
        <f t="shared" si="276"/>
        <v>0MX446509510</v>
      </c>
      <c r="AT555" s="2">
        <f>IFERROR(VLOOKUP(AS555,[1]Hoja2!$A$1:$AM$841,38,FALSE),"n/a")</f>
        <v>0</v>
      </c>
      <c r="AU555" s="8">
        <f t="shared" si="266"/>
        <v>1</v>
      </c>
      <c r="AV555">
        <f>VLOOKUP(B555,[1]Hoja2!$C$2:$AO$762,39,FALSE)</f>
        <v>1</v>
      </c>
      <c r="AW555">
        <f>IF(AU555=AV555,VLOOKUP(B555,[1]Hoja2!$C$2:$AO$762,37,FALSE),IF(AV555&lt;2,VLOOKUP(B555,[1]Hoja2!$C$2:$AO$762,37,FALSE)))</f>
        <v>1433.25</v>
      </c>
      <c r="AX555" t="str">
        <f>B555 &amp; COUNTIF(B$2:B555, B555)</f>
        <v>0MX44650951</v>
      </c>
      <c r="AY555" s="10">
        <f>VLOOKUP(AX555,[1]Hoja2!$B$2:$AO$762,38,FALSE)</f>
        <v>1433.25</v>
      </c>
      <c r="AZ555" s="9">
        <f t="shared" si="277"/>
        <v>0</v>
      </c>
      <c r="BA555">
        <f>IF(Q555="NA",2,IF(OR(G555="INSTALACION NUEVA",G555="Mantenimiento preventivo"),3,IF(AND(AC555&lt;AH555,AL555&lt;&gt;1),4,IF(AY555&gt;AF555,1,0))))</f>
        <v>0</v>
      </c>
      <c r="BB555">
        <f>AE555-AJ555</f>
        <v>-4.1333339999999968E-2</v>
      </c>
      <c r="BC555">
        <f>+_xlfn.IFS(Q555="NA",2,OR(G555="INSTALACION NUEVA",G555="Mantenimiento preventivo"),3,AND(AC555&lt;AH555,AL555&lt;&gt;1),4,AY555&gt;AF555,1,TRUE,0)</f>
        <v>0</v>
      </c>
    </row>
    <row r="556" spans="1:55" hidden="1" x14ac:dyDescent="0.25">
      <c r="A556">
        <v>70163</v>
      </c>
      <c r="B556" t="s">
        <v>835</v>
      </c>
      <c r="C556">
        <v>2019</v>
      </c>
      <c r="D556" t="s">
        <v>37</v>
      </c>
      <c r="E556" t="s">
        <v>38</v>
      </c>
      <c r="F556">
        <v>10</v>
      </c>
      <c r="G556" t="s">
        <v>44</v>
      </c>
      <c r="H556">
        <v>0</v>
      </c>
      <c r="I556" t="s">
        <v>116</v>
      </c>
      <c r="J556">
        <v>655</v>
      </c>
      <c r="K556">
        <v>1365</v>
      </c>
      <c r="L556">
        <v>0</v>
      </c>
      <c r="M556">
        <v>0</v>
      </c>
      <c r="N556">
        <v>0.6</v>
      </c>
      <c r="O556">
        <v>0.8</v>
      </c>
      <c r="P556">
        <v>1.05</v>
      </c>
      <c r="Q556">
        <v>1.1000000000000001</v>
      </c>
      <c r="R556" t="s">
        <v>46</v>
      </c>
      <c r="S556">
        <v>5</v>
      </c>
      <c r="T556">
        <v>9</v>
      </c>
      <c r="U556" t="s">
        <v>47</v>
      </c>
      <c r="V556" t="s">
        <v>45</v>
      </c>
      <c r="W556" t="s">
        <v>50</v>
      </c>
      <c r="X556">
        <v>2019</v>
      </c>
      <c r="Y556" t="s">
        <v>37</v>
      </c>
      <c r="Z556" t="s">
        <v>38</v>
      </c>
      <c r="AA556">
        <v>10</v>
      </c>
      <c r="AB556">
        <v>0</v>
      </c>
      <c r="AC556">
        <v>29</v>
      </c>
      <c r="AD556">
        <v>0</v>
      </c>
      <c r="AE556">
        <v>0</v>
      </c>
      <c r="AF556">
        <v>1365</v>
      </c>
      <c r="AG556" s="2" t="str">
        <f>IFERROR(VLOOKUP(B556,[1]Hoja2!$C$1:$AM$841,37,FALSE),"n/a")</f>
        <v>n/a</v>
      </c>
      <c r="AH556" s="10" t="e">
        <f>VLOOKUP(AX556,[1]Hoja2!$B$2:$AO$762,17,FALSE)</f>
        <v>#N/A</v>
      </c>
      <c r="AI556" s="10" t="e">
        <f>VLOOKUP(AX556,[1]Hoja2!$B$2:$AO$762,23,FALSE)</f>
        <v>#N/A</v>
      </c>
      <c r="AJ556" s="10" t="e">
        <f>VLOOKUP(AX556,[1]Hoja2!$B$2:$AO$762,28,FALSE)</f>
        <v>#N/A</v>
      </c>
      <c r="AK556" s="10" t="e">
        <f>VLOOKUP(AX556,[1]Hoja2!$B$2:$AO$762,19,FALSE)</f>
        <v>#N/A</v>
      </c>
      <c r="AL556" t="e">
        <f t="shared" si="270"/>
        <v>#N/A</v>
      </c>
      <c r="AM556" t="e">
        <f t="shared" si="271"/>
        <v>#N/A</v>
      </c>
      <c r="AN556" t="e">
        <f t="shared" si="272"/>
        <v>#N/A</v>
      </c>
      <c r="AO556" t="e">
        <f t="shared" si="273"/>
        <v>#N/A</v>
      </c>
      <c r="AP556" t="e">
        <f t="shared" si="274"/>
        <v>#N/A</v>
      </c>
      <c r="AQ556" t="str">
        <f t="shared" si="275"/>
        <v>n/a</v>
      </c>
      <c r="AR556" t="e">
        <f>+INDEX([1]DETALLE!$AK$2:$AK$841,MATCH(B556,[1]DETALLE!$A$2:$A$841,0))</f>
        <v>#N/A</v>
      </c>
      <c r="AS556" t="str">
        <f>CONCATENATE(B556)</f>
        <v>0Y4X847281</v>
      </c>
      <c r="AT556" s="2" t="str">
        <f>IF(IFERROR(VLOOKUP(AS556,[1]Hoja2!$C$1:$AM$841,37,FALSE),"n/a")&lt;&gt;"n/a","a","n/a")</f>
        <v>n/a</v>
      </c>
      <c r="AU556" s="8">
        <f t="shared" si="266"/>
        <v>1</v>
      </c>
      <c r="AV556" t="e">
        <f>VLOOKUP(B556,[1]Hoja2!$C$2:$AO$762,39,FALSE)</f>
        <v>#N/A</v>
      </c>
      <c r="AW556" t="e">
        <f>IF(AU556=AV556,VLOOKUP(B556,[1]Hoja2!$C$2:$AO$762,37,FALSE),IF(AV556&lt;2,VLOOKUP(B556,[1]Hoja2!$C$2:$AO$762,37,FALSE)))</f>
        <v>#N/A</v>
      </c>
      <c r="AX556" t="str">
        <f>B556 &amp; COUNTIF(B$2:B556, B556)</f>
        <v>0Y4X8472811</v>
      </c>
      <c r="AY556" t="e">
        <f>VLOOKUP(AX556,[1]Hoja2!$B$2:$AO$762,38,FALSE)</f>
        <v>#N/A</v>
      </c>
      <c r="AZ556" s="9" t="e">
        <f t="shared" si="277"/>
        <v>#N/A</v>
      </c>
    </row>
    <row r="557" spans="1:55" x14ac:dyDescent="0.25">
      <c r="A557">
        <v>70165</v>
      </c>
      <c r="B557" t="s">
        <v>72</v>
      </c>
      <c r="C557">
        <v>2019</v>
      </c>
      <c r="D557" t="s">
        <v>37</v>
      </c>
      <c r="E557" t="s">
        <v>38</v>
      </c>
      <c r="F557">
        <v>10</v>
      </c>
      <c r="G557" t="s">
        <v>40</v>
      </c>
      <c r="H557">
        <v>1.266667</v>
      </c>
      <c r="I557" t="s">
        <v>45</v>
      </c>
      <c r="J557">
        <v>803</v>
      </c>
      <c r="K557">
        <v>1573</v>
      </c>
      <c r="L557">
        <v>0.2</v>
      </c>
      <c r="M557">
        <v>0.6</v>
      </c>
      <c r="N557">
        <v>0.8</v>
      </c>
      <c r="O557">
        <v>1.05</v>
      </c>
      <c r="P557">
        <v>1.1000000000000001</v>
      </c>
      <c r="Q557">
        <v>1.1499999999999999</v>
      </c>
      <c r="R557" t="s">
        <v>46</v>
      </c>
      <c r="S557">
        <v>4</v>
      </c>
      <c r="T557">
        <v>6</v>
      </c>
      <c r="U557" t="s">
        <v>47</v>
      </c>
      <c r="V557" t="s">
        <v>48</v>
      </c>
      <c r="W557" t="s">
        <v>73</v>
      </c>
      <c r="X557">
        <v>2019</v>
      </c>
      <c r="Y557" t="s">
        <v>37</v>
      </c>
      <c r="Z557" t="s">
        <v>38</v>
      </c>
      <c r="AA557">
        <v>11</v>
      </c>
      <c r="AB557">
        <v>0</v>
      </c>
      <c r="AC557">
        <v>8</v>
      </c>
      <c r="AD557">
        <v>0.8</v>
      </c>
      <c r="AE557">
        <v>0.31666675</v>
      </c>
      <c r="AF557">
        <v>1258.4000000000001</v>
      </c>
      <c r="AG557" s="2">
        <f>IFERROR(VLOOKUP(B557,[1]Hoja2!$C$1:$AM$841,37,FALSE),"n/a")</f>
        <v>452.23750000000001</v>
      </c>
      <c r="AH557" s="10">
        <f>VLOOKUP(AX557,[1]Hoja2!$B$2:$AO$762,17,FALSE)</f>
        <v>7</v>
      </c>
      <c r="AI557" s="10">
        <f>VLOOKUP(AX557,[1]Hoja2!$B$2:$AO$762,23,FALSE)</f>
        <v>0.8</v>
      </c>
      <c r="AJ557" s="10">
        <f>VLOOKUP(AX557,[1]Hoja2!$B$2:$AO$762,28,FALSE)</f>
        <v>0.2525</v>
      </c>
      <c r="AK557" s="10" t="str">
        <f>VLOOKUP(AX557,[1]Hoja2!$B$2:$AO$762,19,FALSE)</f>
        <v>Light Production Digital Business</v>
      </c>
      <c r="AL557">
        <f t="shared" si="270"/>
        <v>1</v>
      </c>
      <c r="AM557">
        <f t="shared" si="271"/>
        <v>0</v>
      </c>
      <c r="AN557">
        <f t="shared" si="272"/>
        <v>1</v>
      </c>
      <c r="AO557">
        <f t="shared" si="273"/>
        <v>0</v>
      </c>
      <c r="AP557">
        <f t="shared" si="274"/>
        <v>1</v>
      </c>
      <c r="AQ557">
        <f t="shared" si="275"/>
        <v>0</v>
      </c>
      <c r="AR557">
        <f>+INDEX([1]Hoja2!$AM$2:$AM$841,MATCH(B557,[1]Hoja2!$C$2:$C$841,0))</f>
        <v>452.23750000000001</v>
      </c>
      <c r="AS557" t="str">
        <f t="shared" si="276"/>
        <v>0BG294687610</v>
      </c>
      <c r="AT557" s="2">
        <f>IFERROR(VLOOKUP(AS557,[1]Hoja2!$A$1:$AM$841,38,FALSE),"n/a")</f>
        <v>0</v>
      </c>
      <c r="AU557" s="8">
        <f t="shared" si="266"/>
        <v>5</v>
      </c>
      <c r="AV557">
        <f>VLOOKUP(B557,[1]Hoja2!$C$2:$AO$762,39,FALSE)</f>
        <v>4</v>
      </c>
      <c r="AW557" s="5">
        <v>1258.4000000000003</v>
      </c>
      <c r="AX557" t="str">
        <f>B557 &amp; COUNTIF(B$2:B557, B557)</f>
        <v>0BG29468762</v>
      </c>
      <c r="AY557" s="10">
        <f>VLOOKUP(AX557,[1]Hoja2!$B$2:$AO$762,38,FALSE)</f>
        <v>1258.4000000000003</v>
      </c>
      <c r="AZ557" s="9">
        <f t="shared" si="277"/>
        <v>0</v>
      </c>
      <c r="BA557">
        <f>IF(Q557="NA",2,IF(OR(G557="INSTALACION NUEVA",G557="Mantenimiento preventivo"),3,IF(AND(AC557&lt;AH557,AL557&lt;&gt;1),4,IF(AY557&gt;AF557,1,0))))</f>
        <v>0</v>
      </c>
      <c r="BB557">
        <f>AE557-AJ557</f>
        <v>6.4166749999999995E-2</v>
      </c>
      <c r="BC557">
        <f>+_xlfn.IFS(Q557="NA",2,OR(G557="INSTALACION NUEVA",G557="Mantenimiento preventivo"),3,AND(AC557&lt;AH557,AL557&lt;&gt;1),4,AY557&gt;AF557,1,TRUE,0)</f>
        <v>0</v>
      </c>
    </row>
    <row r="558" spans="1:55" hidden="1" x14ac:dyDescent="0.25">
      <c r="A558">
        <v>70166</v>
      </c>
      <c r="B558" t="s">
        <v>161</v>
      </c>
      <c r="C558">
        <v>2019</v>
      </c>
      <c r="D558" t="s">
        <v>37</v>
      </c>
      <c r="E558" t="s">
        <v>38</v>
      </c>
      <c r="F558">
        <v>10</v>
      </c>
      <c r="G558" t="s">
        <v>44</v>
      </c>
      <c r="H558">
        <v>0</v>
      </c>
      <c r="I558" t="s">
        <v>45</v>
      </c>
      <c r="J558">
        <v>803</v>
      </c>
      <c r="K558">
        <v>1573</v>
      </c>
      <c r="L558">
        <v>0.2</v>
      </c>
      <c r="M558">
        <v>0.6</v>
      </c>
      <c r="N558">
        <v>0.8</v>
      </c>
      <c r="O558">
        <v>1.05</v>
      </c>
      <c r="P558">
        <v>1.1000000000000001</v>
      </c>
      <c r="Q558">
        <v>1.1499999999999999</v>
      </c>
      <c r="R558" t="s">
        <v>46</v>
      </c>
      <c r="S558">
        <v>4</v>
      </c>
      <c r="T558">
        <v>6</v>
      </c>
      <c r="U558" t="s">
        <v>47</v>
      </c>
      <c r="V558" t="s">
        <v>48</v>
      </c>
      <c r="W558" t="s">
        <v>59</v>
      </c>
      <c r="X558">
        <v>2019</v>
      </c>
      <c r="Y558" t="s">
        <v>37</v>
      </c>
      <c r="Z558" t="s">
        <v>38</v>
      </c>
      <c r="AA558">
        <v>10</v>
      </c>
      <c r="AB558">
        <v>0</v>
      </c>
      <c r="AC558">
        <v>8</v>
      </c>
      <c r="AD558">
        <v>0</v>
      </c>
      <c r="AE558">
        <v>0</v>
      </c>
      <c r="AF558">
        <v>1573</v>
      </c>
      <c r="AG558" s="2" t="str">
        <f>IFERROR(VLOOKUP(B558,[1]Hoja2!$C$1:$AM$841,37,FALSE),"n/a")</f>
        <v>n/a</v>
      </c>
      <c r="AH558" s="10" t="e">
        <f>VLOOKUP(AX558,[1]Hoja2!$B$2:$AO$762,17,FALSE)</f>
        <v>#N/A</v>
      </c>
      <c r="AI558" s="10" t="e">
        <f>VLOOKUP(AX558,[1]Hoja2!$B$2:$AO$762,23,FALSE)</f>
        <v>#N/A</v>
      </c>
      <c r="AJ558" s="10" t="e">
        <f>VLOOKUP(AX558,[1]Hoja2!$B$2:$AO$762,28,FALSE)</f>
        <v>#N/A</v>
      </c>
      <c r="AK558" s="10" t="e">
        <f>VLOOKUP(AX558,[1]Hoja2!$B$2:$AO$762,19,FALSE)</f>
        <v>#N/A</v>
      </c>
      <c r="AL558" t="e">
        <f t="shared" si="270"/>
        <v>#N/A</v>
      </c>
      <c r="AM558" t="e">
        <f t="shared" si="271"/>
        <v>#N/A</v>
      </c>
      <c r="AN558" t="e">
        <f t="shared" si="272"/>
        <v>#N/A</v>
      </c>
      <c r="AO558" t="e">
        <f t="shared" si="273"/>
        <v>#N/A</v>
      </c>
      <c r="AP558" t="e">
        <f t="shared" si="274"/>
        <v>#N/A</v>
      </c>
      <c r="AQ558" t="str">
        <f t="shared" si="275"/>
        <v>n/a</v>
      </c>
      <c r="AR558" t="e">
        <f>+INDEX([1]DETALLE!$AK$2:$AK$841,MATCH(B558,[1]DETALLE!$A$2:$A$841,0))</f>
        <v>#N/A</v>
      </c>
      <c r="AS558" t="str">
        <f>CONCATENATE(B558)</f>
        <v>0BG2939611</v>
      </c>
      <c r="AT558" s="2" t="str">
        <f>IF(IFERROR(VLOOKUP(AS558,[1]Hoja2!$C$1:$AM$841,37,FALSE),"n/a")&lt;&gt;"n/a","a","n/a")</f>
        <v>n/a</v>
      </c>
      <c r="AU558" s="8">
        <f t="shared" si="266"/>
        <v>7</v>
      </c>
      <c r="AV558" t="e">
        <f>VLOOKUP(B558,[1]Hoja2!$C$2:$AO$762,39,FALSE)</f>
        <v>#N/A</v>
      </c>
      <c r="AW558" t="e">
        <f>IF(AU558=AV558,VLOOKUP(B558,[1]Hoja2!$C$2:$AO$762,37,FALSE),IF(AV558&lt;2,VLOOKUP(B558,[1]Hoja2!$C$2:$AO$762,37,FALSE)))</f>
        <v>#N/A</v>
      </c>
      <c r="AX558" t="str">
        <f>B558 &amp; COUNTIF(B$2:B558, B558)</f>
        <v>0BG29396112</v>
      </c>
      <c r="AY558" t="e">
        <f>VLOOKUP(AX558,[1]Hoja2!$B$2:$AO$762,38,FALSE)</f>
        <v>#N/A</v>
      </c>
      <c r="AZ558" s="9" t="e">
        <f t="shared" si="277"/>
        <v>#N/A</v>
      </c>
    </row>
    <row r="559" spans="1:55" x14ac:dyDescent="0.25">
      <c r="A559">
        <v>70169</v>
      </c>
      <c r="B559" t="s">
        <v>836</v>
      </c>
      <c r="C559">
        <v>2019</v>
      </c>
      <c r="D559" t="s">
        <v>37</v>
      </c>
      <c r="E559" t="s">
        <v>38</v>
      </c>
      <c r="F559">
        <v>10</v>
      </c>
      <c r="G559" t="s">
        <v>32</v>
      </c>
      <c r="H559">
        <v>1.1666669999999999</v>
      </c>
      <c r="J559" t="s">
        <v>33</v>
      </c>
      <c r="K559" t="s">
        <v>33</v>
      </c>
      <c r="L559" t="s">
        <v>33</v>
      </c>
      <c r="M559" t="s">
        <v>33</v>
      </c>
      <c r="N559" t="s">
        <v>33</v>
      </c>
      <c r="O559" t="s">
        <v>33</v>
      </c>
      <c r="P559" t="s">
        <v>33</v>
      </c>
      <c r="Q559" t="s">
        <v>33</v>
      </c>
      <c r="S559" t="s">
        <v>33</v>
      </c>
      <c r="T559" t="s">
        <v>33</v>
      </c>
      <c r="V559" t="s">
        <v>34</v>
      </c>
      <c r="W559" t="s">
        <v>83</v>
      </c>
      <c r="X559">
        <v>2019</v>
      </c>
      <c r="Y559" t="s">
        <v>37</v>
      </c>
      <c r="Z559" t="s">
        <v>38</v>
      </c>
      <c r="AA559">
        <v>12</v>
      </c>
      <c r="AB559" t="s">
        <v>33</v>
      </c>
      <c r="AC559">
        <v>0</v>
      </c>
      <c r="AD559">
        <v>0</v>
      </c>
      <c r="AE559">
        <v>0</v>
      </c>
      <c r="AF559">
        <v>0</v>
      </c>
      <c r="AG559" s="2">
        <f>IFERROR(VLOOKUP(B559,[1]Hoja2!$C$1:$AM$841,37,FALSE),"n/a")</f>
        <v>1072.5000000000002</v>
      </c>
      <c r="AH559" s="10" t="str">
        <f>VLOOKUP(AX559,[1]Hoja2!$B$2:$AO$762,17,FALSE)</f>
        <v xml:space="preserve">  </v>
      </c>
      <c r="AI559" s="10">
        <f>VLOOKUP(AX559,[1]Hoja2!$B$2:$AO$762,23,FALSE)</f>
        <v>1</v>
      </c>
      <c r="AJ559" s="10">
        <f>VLOOKUP(AX559,[1]Hoja2!$B$2:$AO$762,28,FALSE)</f>
        <v>1</v>
      </c>
      <c r="AK559" s="10" t="str">
        <f>VLOOKUP(AX559,[1]Hoja2!$B$2:$AO$762,19,FALSE)</f>
        <v>A4 Mono MFPs</v>
      </c>
      <c r="AL559">
        <f t="shared" si="270"/>
        <v>0</v>
      </c>
      <c r="AM559">
        <f t="shared" si="271"/>
        <v>0</v>
      </c>
      <c r="AN559">
        <f t="shared" si="272"/>
        <v>0</v>
      </c>
      <c r="AO559">
        <f t="shared" si="273"/>
        <v>0</v>
      </c>
      <c r="AP559">
        <f t="shared" si="274"/>
        <v>0</v>
      </c>
      <c r="AQ559">
        <f t="shared" si="275"/>
        <v>1</v>
      </c>
      <c r="AR559">
        <f>+INDEX([1]Hoja2!$AM$2:$AM$841,MATCH(B559,[1]Hoja2!$C$2:$C$841,0))</f>
        <v>1072.5000000000002</v>
      </c>
      <c r="AS559" t="str">
        <f t="shared" si="276"/>
        <v>09HB91811110</v>
      </c>
      <c r="AT559" s="2">
        <f>IFERROR(VLOOKUP(AS559,[1]Hoja2!$A$1:$AM$841,38,FALSE),"n/a")</f>
        <v>0</v>
      </c>
      <c r="AU559" s="8">
        <f t="shared" si="266"/>
        <v>1</v>
      </c>
      <c r="AV559">
        <f>VLOOKUP(B559,[1]Hoja2!$C$2:$AO$762,39,FALSE)</f>
        <v>1</v>
      </c>
      <c r="AW559">
        <f>IF(AU559=AV559,VLOOKUP(B559,[1]Hoja2!$C$2:$AO$762,37,FALSE),IF(AV559&lt;2,VLOOKUP(B559,[1]Hoja2!$C$2:$AO$762,37,FALSE)))</f>
        <v>1072.5000000000002</v>
      </c>
      <c r="AX559" t="str">
        <f>B559 &amp; COUNTIF(B$2:B559, B559)</f>
        <v>09HB9181111</v>
      </c>
      <c r="AY559" s="10">
        <f>VLOOKUP(AX559,[1]Hoja2!$B$2:$AO$762,38,FALSE)</f>
        <v>1072.5000000000002</v>
      </c>
      <c r="AZ559" s="9">
        <f t="shared" si="277"/>
        <v>0</v>
      </c>
      <c r="BA559">
        <f>IF(Q559="NA",2,IF(OR(G559="INSTALACION NUEVA",G559="Mantenimiento preventivo"),3,IF(AND(AC559&lt;AH559,AL559&lt;&gt;1),4,IF(AY559&gt;AF559,1,0))))</f>
        <v>2</v>
      </c>
      <c r="BB559">
        <f>AE559-AJ559</f>
        <v>-1</v>
      </c>
      <c r="BC559">
        <f>+_xlfn.IFS(Q559="NA",2,OR(G559="INSTALACION NUEVA",G559="Mantenimiento preventivo"),3,AND(AC559&lt;AH559,AL559&lt;&gt;1),4,AY559&gt;AF559,1,TRUE,0)</f>
        <v>2</v>
      </c>
    </row>
    <row r="560" spans="1:55" hidden="1" x14ac:dyDescent="0.25">
      <c r="A560">
        <v>70171</v>
      </c>
      <c r="B560" t="s">
        <v>102</v>
      </c>
      <c r="C560">
        <v>2019</v>
      </c>
      <c r="D560" t="s">
        <v>37</v>
      </c>
      <c r="E560" t="s">
        <v>38</v>
      </c>
      <c r="F560">
        <v>10</v>
      </c>
      <c r="G560" t="s">
        <v>40</v>
      </c>
      <c r="H560">
        <v>2.2833329999999998</v>
      </c>
      <c r="I560" t="s">
        <v>45</v>
      </c>
      <c r="J560">
        <v>803</v>
      </c>
      <c r="K560">
        <v>1573</v>
      </c>
      <c r="L560">
        <v>0.2</v>
      </c>
      <c r="M560">
        <v>0.6</v>
      </c>
      <c r="N560">
        <v>0.8</v>
      </c>
      <c r="O560">
        <v>1.05</v>
      </c>
      <c r="P560">
        <v>1.1000000000000001</v>
      </c>
      <c r="Q560">
        <v>1.1499999999999999</v>
      </c>
      <c r="R560" t="s">
        <v>46</v>
      </c>
      <c r="S560">
        <v>4</v>
      </c>
      <c r="T560">
        <v>6</v>
      </c>
      <c r="U560" t="s">
        <v>47</v>
      </c>
      <c r="V560" t="s">
        <v>48</v>
      </c>
      <c r="W560" t="s">
        <v>42</v>
      </c>
      <c r="X560">
        <v>2019</v>
      </c>
      <c r="Y560" t="s">
        <v>37</v>
      </c>
      <c r="Z560" t="s">
        <v>38</v>
      </c>
      <c r="AA560">
        <v>11</v>
      </c>
      <c r="AB560">
        <v>0</v>
      </c>
      <c r="AC560">
        <v>2</v>
      </c>
      <c r="AD560">
        <v>0.2</v>
      </c>
      <c r="AE560">
        <v>0.57083324999999996</v>
      </c>
      <c r="AF560">
        <v>314.60000000000002</v>
      </c>
      <c r="AG560" s="2">
        <f>IFERROR(VLOOKUP(B560,[1]Hoja2!$C$1:$AM$841,37,FALSE),"n/a")</f>
        <v>1651.6500000000003</v>
      </c>
      <c r="AH560" s="10" t="e">
        <f>VLOOKUP(AX560,[1]Hoja2!$B$2:$AO$762,17,FALSE)</f>
        <v>#N/A</v>
      </c>
      <c r="AI560" s="10" t="e">
        <f>VLOOKUP(AX560,[1]Hoja2!$B$2:$AO$762,23,FALSE)</f>
        <v>#N/A</v>
      </c>
      <c r="AJ560" s="10" t="e">
        <f>VLOOKUP(AX560,[1]Hoja2!$B$2:$AO$762,28,FALSE)</f>
        <v>#N/A</v>
      </c>
      <c r="AK560" s="10" t="e">
        <f>VLOOKUP(AX560,[1]Hoja2!$B$2:$AO$762,19,FALSE)</f>
        <v>#N/A</v>
      </c>
      <c r="AL560" t="e">
        <f t="shared" si="270"/>
        <v>#N/A</v>
      </c>
      <c r="AM560" t="e">
        <f t="shared" si="271"/>
        <v>#N/A</v>
      </c>
      <c r="AN560" t="e">
        <f t="shared" si="272"/>
        <v>#N/A</v>
      </c>
      <c r="AO560" t="e">
        <f t="shared" si="273"/>
        <v>#N/A</v>
      </c>
      <c r="AP560" t="e">
        <f t="shared" si="274"/>
        <v>#N/A</v>
      </c>
      <c r="AQ560">
        <f t="shared" si="275"/>
        <v>1</v>
      </c>
      <c r="AR560">
        <f>+INDEX([1]Hoja2!$AM$2:$AM$841,MATCH(B560,[1]Hoja2!$C$2:$C$841,0))</f>
        <v>1651.6500000000003</v>
      </c>
      <c r="AS560" t="str">
        <f t="shared" si="276"/>
        <v>0BG294678610</v>
      </c>
      <c r="AT560" s="2" t="s">
        <v>1007</v>
      </c>
      <c r="AU560" s="8">
        <f t="shared" si="266"/>
        <v>4</v>
      </c>
      <c r="AV560">
        <f>VLOOKUP(B560,[1]Hoja2!$C$2:$AO$762,39,FALSE)</f>
        <v>1</v>
      </c>
      <c r="AW560">
        <f>IF(AU560=AV560,VLOOKUP(B560,[1]Hoja2!$C$2:$AO$762,37,FALSE),IF(AV560&lt;2,VLOOKUP(B560,[1]Hoja2!$C$2:$AO$762,37,FALSE)))</f>
        <v>1651.6500000000003</v>
      </c>
      <c r="AX560" t="str">
        <f>B560 &amp; COUNTIF(B$2:B560, B560)</f>
        <v>0BG29467864</v>
      </c>
      <c r="AY560" t="e">
        <f>VLOOKUP(AX560,[1]Hoja2!$B$2:$AO$762,38,FALSE)</f>
        <v>#N/A</v>
      </c>
      <c r="AZ560" s="9">
        <f t="shared" si="277"/>
        <v>0</v>
      </c>
    </row>
    <row r="561" spans="1:55" x14ac:dyDescent="0.25">
      <c r="A561">
        <v>70172</v>
      </c>
      <c r="B561" t="s">
        <v>410</v>
      </c>
      <c r="C561">
        <v>2019</v>
      </c>
      <c r="D561" t="s">
        <v>37</v>
      </c>
      <c r="E561" t="s">
        <v>38</v>
      </c>
      <c r="F561">
        <v>10</v>
      </c>
      <c r="G561" t="s">
        <v>40</v>
      </c>
      <c r="H561">
        <v>3.1333329999999999</v>
      </c>
      <c r="I561" t="s">
        <v>64</v>
      </c>
      <c r="J561">
        <v>655</v>
      </c>
      <c r="K561">
        <v>1365</v>
      </c>
      <c r="L561">
        <v>0</v>
      </c>
      <c r="M561">
        <v>0</v>
      </c>
      <c r="N561">
        <v>0.6</v>
      </c>
      <c r="O561">
        <v>0.8</v>
      </c>
      <c r="P561">
        <v>1.05</v>
      </c>
      <c r="Q561">
        <v>1.1000000000000001</v>
      </c>
      <c r="R561" t="s">
        <v>46</v>
      </c>
      <c r="S561">
        <v>5</v>
      </c>
      <c r="T561">
        <v>9</v>
      </c>
      <c r="U561" t="s">
        <v>47</v>
      </c>
      <c r="V561" t="s">
        <v>64</v>
      </c>
      <c r="W561" t="s">
        <v>83</v>
      </c>
      <c r="X561">
        <v>2019</v>
      </c>
      <c r="Y561" t="s">
        <v>37</v>
      </c>
      <c r="Z561" t="s">
        <v>38</v>
      </c>
      <c r="AA561">
        <v>10</v>
      </c>
      <c r="AB561">
        <v>0</v>
      </c>
      <c r="AC561">
        <v>41</v>
      </c>
      <c r="AD561">
        <v>1.05</v>
      </c>
      <c r="AE561">
        <v>0.62666659999999996</v>
      </c>
      <c r="AF561">
        <v>1433.25</v>
      </c>
      <c r="AG561" s="2">
        <f>IFERROR(VLOOKUP(B561,[1]Hoja2!$C$1:$AM$841,37,FALSE),"n/a")</f>
        <v>1433.25</v>
      </c>
      <c r="AH561" s="10">
        <f>VLOOKUP(AX561,[1]Hoja2!$B$2:$AO$762,17,FALSE)</f>
        <v>50</v>
      </c>
      <c r="AI561" s="10">
        <f>VLOOKUP(AX561,[1]Hoja2!$B$2:$AO$762,23,FALSE)</f>
        <v>1.05</v>
      </c>
      <c r="AJ561" s="10">
        <f>VLOOKUP(AX561,[1]Hoja2!$B$2:$AO$762,28,FALSE)</f>
        <v>0</v>
      </c>
      <c r="AK561" s="10" t="str">
        <f>VLOOKUP(AX561,[1]Hoja2!$B$2:$AO$762,19,FALSE)</f>
        <v>A3 Office Color Laser MFPs</v>
      </c>
      <c r="AL561">
        <f t="shared" si="270"/>
        <v>1</v>
      </c>
      <c r="AM561">
        <f t="shared" si="271"/>
        <v>0</v>
      </c>
      <c r="AN561">
        <f t="shared" si="272"/>
        <v>1</v>
      </c>
      <c r="AO561">
        <f t="shared" si="273"/>
        <v>0</v>
      </c>
      <c r="AP561">
        <f t="shared" si="274"/>
        <v>1</v>
      </c>
      <c r="AQ561">
        <f t="shared" si="275"/>
        <v>0</v>
      </c>
      <c r="AR561">
        <f>+INDEX([1]Hoja2!$AM$2:$AM$841,MATCH(B561,[1]Hoja2!$C$2:$C$841,0))</f>
        <v>1433.25</v>
      </c>
      <c r="AS561" t="str">
        <f t="shared" si="276"/>
        <v>0MX450503110</v>
      </c>
      <c r="AT561" s="2">
        <f>IFERROR(VLOOKUP(AS561,[1]Hoja2!$A$1:$AM$841,38,FALSE),"n/a")</f>
        <v>0</v>
      </c>
      <c r="AU561" s="8">
        <f t="shared" si="266"/>
        <v>1</v>
      </c>
      <c r="AV561">
        <f>VLOOKUP(B561,[1]Hoja2!$C$2:$AO$762,39,FALSE)</f>
        <v>1</v>
      </c>
      <c r="AW561">
        <f>IF(AU561=AV561,VLOOKUP(B561,[1]Hoja2!$C$2:$AO$762,37,FALSE),IF(AV561&lt;2,VLOOKUP(B561,[1]Hoja2!$C$2:$AO$762,37,FALSE)))</f>
        <v>1433.25</v>
      </c>
      <c r="AX561" t="str">
        <f>B561 &amp; COUNTIF(B$2:B561, B561)</f>
        <v>0MX45050311</v>
      </c>
      <c r="AY561" s="10">
        <f>VLOOKUP(AX561,[1]Hoja2!$B$2:$AO$762,38,FALSE)</f>
        <v>1433.25</v>
      </c>
      <c r="AZ561" s="9">
        <f t="shared" si="277"/>
        <v>0</v>
      </c>
      <c r="BA561">
        <f>IF(Q561="NA",2,IF(OR(G561="INSTALACION NUEVA",G561="Mantenimiento preventivo"),3,IF(AND(AC561&lt;AH561,AL561&lt;&gt;1),4,IF(AY561&gt;AF561,1,0))))</f>
        <v>0</v>
      </c>
      <c r="BB561">
        <f>AE561-AJ561</f>
        <v>0.62666659999999996</v>
      </c>
      <c r="BC561">
        <f>+_xlfn.IFS(Q561="NA",2,OR(G561="INSTALACION NUEVA",G561="Mantenimiento preventivo"),3,AND(AC561&lt;AH561,AL561&lt;&gt;1),4,AY561&gt;AF561,1,TRUE,0)</f>
        <v>0</v>
      </c>
    </row>
    <row r="562" spans="1:55" hidden="1" x14ac:dyDescent="0.25">
      <c r="A562">
        <v>70173</v>
      </c>
      <c r="B562" t="s">
        <v>837</v>
      </c>
      <c r="C562">
        <v>2019</v>
      </c>
      <c r="D562" t="s">
        <v>37</v>
      </c>
      <c r="E562" t="s">
        <v>38</v>
      </c>
      <c r="F562">
        <v>10</v>
      </c>
      <c r="G562" t="s">
        <v>44</v>
      </c>
      <c r="H562">
        <v>0</v>
      </c>
      <c r="J562" t="s">
        <v>33</v>
      </c>
      <c r="K562" t="s">
        <v>33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S562" t="s">
        <v>33</v>
      </c>
      <c r="T562" t="s">
        <v>33</v>
      </c>
      <c r="V562" t="s">
        <v>34</v>
      </c>
      <c r="W562" t="s">
        <v>50</v>
      </c>
      <c r="X562">
        <v>2019</v>
      </c>
      <c r="Y562" t="s">
        <v>37</v>
      </c>
      <c r="Z562" t="s">
        <v>38</v>
      </c>
      <c r="AA562">
        <v>10</v>
      </c>
      <c r="AB562" t="s">
        <v>33</v>
      </c>
      <c r="AC562">
        <v>44</v>
      </c>
      <c r="AD562">
        <v>0</v>
      </c>
      <c r="AE562">
        <v>0</v>
      </c>
      <c r="AF562">
        <v>0</v>
      </c>
      <c r="AG562" s="2" t="str">
        <f>IFERROR(VLOOKUP(B562,[1]Hoja2!$C$1:$AM$841,37,FALSE),"n/a")</f>
        <v>n/a</v>
      </c>
      <c r="AH562" s="10" t="e">
        <f>VLOOKUP(AX562,[1]Hoja2!$B$2:$AO$762,17,FALSE)</f>
        <v>#N/A</v>
      </c>
      <c r="AI562" s="10" t="e">
        <f>VLOOKUP(AX562,[1]Hoja2!$B$2:$AO$762,23,FALSE)</f>
        <v>#N/A</v>
      </c>
      <c r="AJ562" s="10" t="e">
        <f>VLOOKUP(AX562,[1]Hoja2!$B$2:$AO$762,28,FALSE)</f>
        <v>#N/A</v>
      </c>
      <c r="AK562" s="10" t="e">
        <f>VLOOKUP(AX562,[1]Hoja2!$B$2:$AO$762,19,FALSE)</f>
        <v>#N/A</v>
      </c>
      <c r="AL562" t="e">
        <f t="shared" si="270"/>
        <v>#N/A</v>
      </c>
      <c r="AM562" t="e">
        <f t="shared" si="271"/>
        <v>#N/A</v>
      </c>
      <c r="AN562" t="e">
        <f t="shared" si="272"/>
        <v>#N/A</v>
      </c>
      <c r="AO562" t="e">
        <f t="shared" si="273"/>
        <v>#N/A</v>
      </c>
      <c r="AP562" t="e">
        <f t="shared" si="274"/>
        <v>#N/A</v>
      </c>
      <c r="AQ562" t="str">
        <f t="shared" si="275"/>
        <v>n/a</v>
      </c>
      <c r="AR562" t="e">
        <f>+INDEX([1]DETALLE!$AK$2:$AK$841,MATCH(B562,[1]DETALLE!$A$2:$A$841,0))</f>
        <v>#N/A</v>
      </c>
      <c r="AS562" t="str">
        <f>CONCATENATE(B562)</f>
        <v>09HB331490</v>
      </c>
      <c r="AT562" s="2" t="str">
        <f>IF(IFERROR(VLOOKUP(AS562,[1]Hoja2!$C$1:$AM$841,37,FALSE),"n/a")&lt;&gt;"n/a","a","n/a")</f>
        <v>n/a</v>
      </c>
      <c r="AU562" s="8">
        <f t="shared" si="266"/>
        <v>2</v>
      </c>
      <c r="AV562" t="e">
        <f>VLOOKUP(B562,[1]Hoja2!$C$2:$AO$762,39,FALSE)</f>
        <v>#N/A</v>
      </c>
      <c r="AW562" t="e">
        <f>IF(AU562=AV562,VLOOKUP(B562,[1]Hoja2!$C$2:$AO$762,37,FALSE),IF(AV562&lt;2,VLOOKUP(B562,[1]Hoja2!$C$2:$AO$762,37,FALSE)))</f>
        <v>#N/A</v>
      </c>
      <c r="AX562" t="str">
        <f>B562 &amp; COUNTIF(B$2:B562, B562)</f>
        <v>09HB3314901</v>
      </c>
      <c r="AY562" t="e">
        <f>VLOOKUP(AX562,[1]Hoja2!$B$2:$AO$762,38,FALSE)</f>
        <v>#N/A</v>
      </c>
      <c r="AZ562" s="9" t="e">
        <f t="shared" si="277"/>
        <v>#N/A</v>
      </c>
    </row>
    <row r="563" spans="1:55" x14ac:dyDescent="0.25">
      <c r="A563">
        <v>70174</v>
      </c>
      <c r="B563" t="s">
        <v>397</v>
      </c>
      <c r="C563">
        <v>2019</v>
      </c>
      <c r="D563" t="s">
        <v>37</v>
      </c>
      <c r="E563" t="s">
        <v>38</v>
      </c>
      <c r="F563">
        <v>10</v>
      </c>
      <c r="G563" t="s">
        <v>40</v>
      </c>
      <c r="H563">
        <v>1.1499999999999999</v>
      </c>
      <c r="I563" t="s">
        <v>45</v>
      </c>
      <c r="J563">
        <v>803</v>
      </c>
      <c r="K563">
        <v>1573</v>
      </c>
      <c r="L563">
        <v>0.2</v>
      </c>
      <c r="M563">
        <v>0.6</v>
      </c>
      <c r="N563">
        <v>0.8</v>
      </c>
      <c r="O563">
        <v>1.05</v>
      </c>
      <c r="P563">
        <v>1.1000000000000001</v>
      </c>
      <c r="Q563">
        <v>1.1499999999999999</v>
      </c>
      <c r="R563" t="s">
        <v>46</v>
      </c>
      <c r="S563">
        <v>4</v>
      </c>
      <c r="T563">
        <v>6</v>
      </c>
      <c r="U563" t="s">
        <v>47</v>
      </c>
      <c r="V563" t="s">
        <v>48</v>
      </c>
      <c r="W563" t="s">
        <v>50</v>
      </c>
      <c r="X563">
        <v>2019</v>
      </c>
      <c r="Y563" t="s">
        <v>37</v>
      </c>
      <c r="Z563" t="s">
        <v>38</v>
      </c>
      <c r="AA563">
        <v>11</v>
      </c>
      <c r="AB563">
        <v>0</v>
      </c>
      <c r="AC563">
        <v>19</v>
      </c>
      <c r="AD563">
        <v>1.05</v>
      </c>
      <c r="AE563">
        <v>0.28749999999999998</v>
      </c>
      <c r="AF563">
        <v>1651.65</v>
      </c>
      <c r="AG563" s="2">
        <f>IFERROR(VLOOKUP(B563,[1]Hoja2!$C$1:$AM$841,37,FALSE),"n/a")</f>
        <v>1651.6500000000003</v>
      </c>
      <c r="AH563" s="10">
        <f>VLOOKUP(AX563,[1]Hoja2!$B$2:$AO$762,17,FALSE)</f>
        <v>21</v>
      </c>
      <c r="AI563" s="10">
        <f>VLOOKUP(AX563,[1]Hoja2!$B$2:$AO$762,23,FALSE)</f>
        <v>1.05</v>
      </c>
      <c r="AJ563" s="10">
        <f>VLOOKUP(AX563,[1]Hoja2!$B$2:$AO$762,28,FALSE)</f>
        <v>0.375</v>
      </c>
      <c r="AK563" s="10" t="str">
        <f>VLOOKUP(AX563,[1]Hoja2!$B$2:$AO$762,19,FALSE)</f>
        <v>Light Production Digital Business</v>
      </c>
      <c r="AL563">
        <f t="shared" si="270"/>
        <v>1</v>
      </c>
      <c r="AM563">
        <f t="shared" si="271"/>
        <v>0</v>
      </c>
      <c r="AN563">
        <f t="shared" si="272"/>
        <v>1</v>
      </c>
      <c r="AO563">
        <f t="shared" si="273"/>
        <v>0</v>
      </c>
      <c r="AP563">
        <f t="shared" si="274"/>
        <v>1</v>
      </c>
      <c r="AQ563">
        <f t="shared" si="275"/>
        <v>0</v>
      </c>
      <c r="AR563">
        <f>+INDEX([1]Hoja2!$AM$2:$AM$841,MATCH(B563,[1]Hoja2!$C$2:$C$841,0))</f>
        <v>1651.6500000000003</v>
      </c>
      <c r="AS563" t="str">
        <f t="shared" si="276"/>
        <v>0BG293965210</v>
      </c>
      <c r="AT563" s="2">
        <f>IFERROR(VLOOKUP(AS563,[1]Hoja2!$A$1:$AM$841,38,FALSE),"n/a")</f>
        <v>0</v>
      </c>
      <c r="AU563" s="8">
        <f t="shared" si="266"/>
        <v>1</v>
      </c>
      <c r="AV563">
        <f>VLOOKUP(B563,[1]Hoja2!$C$2:$AO$762,39,FALSE)</f>
        <v>1</v>
      </c>
      <c r="AW563">
        <f>IF(AU563=AV563,VLOOKUP(B563,[1]Hoja2!$C$2:$AO$762,37,FALSE),IF(AV563&lt;2,VLOOKUP(B563,[1]Hoja2!$C$2:$AO$762,37,FALSE)))</f>
        <v>1651.6500000000003</v>
      </c>
      <c r="AX563" t="str">
        <f>B563 &amp; COUNTIF(B$2:B563, B563)</f>
        <v>0BG29396521</v>
      </c>
      <c r="AY563" s="10">
        <f>VLOOKUP(AX563,[1]Hoja2!$B$2:$AO$762,38,FALSE)</f>
        <v>1651.6500000000003</v>
      </c>
      <c r="AZ563" s="9">
        <f t="shared" si="277"/>
        <v>0</v>
      </c>
      <c r="BA563">
        <f t="shared" ref="BA563:BA564" si="290">IF(Q563="NA",2,IF(OR(G563="INSTALACION NUEVA",G563="Mantenimiento preventivo"),3,IF(AND(AC563&lt;AH563,AL563&lt;&gt;1),4,IF(AY563&gt;AF563,1,0))))</f>
        <v>0</v>
      </c>
      <c r="BB563">
        <f t="shared" ref="BB563:BB564" si="291">AE563-AJ563</f>
        <v>-8.7500000000000022E-2</v>
      </c>
      <c r="BC563">
        <f t="shared" ref="BC563:BC564" si="292">+_xlfn.IFS(Q563="NA",2,OR(G563="INSTALACION NUEVA",G563="Mantenimiento preventivo"),3,AND(AC563&lt;AH563,AL563&lt;&gt;1),4,AY563&gt;AF563,1,TRUE,0)</f>
        <v>0</v>
      </c>
    </row>
    <row r="564" spans="1:55" x14ac:dyDescent="0.25">
      <c r="A564">
        <v>70175</v>
      </c>
      <c r="B564" t="s">
        <v>398</v>
      </c>
      <c r="C564">
        <v>2019</v>
      </c>
      <c r="D564" t="s">
        <v>37</v>
      </c>
      <c r="E564" t="s">
        <v>38</v>
      </c>
      <c r="F564">
        <v>10</v>
      </c>
      <c r="G564" t="s">
        <v>40</v>
      </c>
      <c r="H564">
        <v>3.1666669999999999</v>
      </c>
      <c r="I564" t="s">
        <v>45</v>
      </c>
      <c r="J564">
        <v>803</v>
      </c>
      <c r="K564">
        <v>1573</v>
      </c>
      <c r="L564">
        <v>0.2</v>
      </c>
      <c r="M564">
        <v>0.6</v>
      </c>
      <c r="N564">
        <v>0.8</v>
      </c>
      <c r="O564">
        <v>1.05</v>
      </c>
      <c r="P564">
        <v>1.1000000000000001</v>
      </c>
      <c r="Q564">
        <v>1.1499999999999999</v>
      </c>
      <c r="R564" t="s">
        <v>46</v>
      </c>
      <c r="S564">
        <v>4</v>
      </c>
      <c r="T564">
        <v>6</v>
      </c>
      <c r="U564" t="s">
        <v>47</v>
      </c>
      <c r="V564" t="s">
        <v>48</v>
      </c>
      <c r="W564" t="s">
        <v>50</v>
      </c>
      <c r="X564">
        <v>2019</v>
      </c>
      <c r="Y564" t="s">
        <v>37</v>
      </c>
      <c r="Z564" t="s">
        <v>38</v>
      </c>
      <c r="AA564">
        <v>10</v>
      </c>
      <c r="AB564">
        <v>0</v>
      </c>
      <c r="AC564">
        <v>13</v>
      </c>
      <c r="AD564">
        <v>0.8</v>
      </c>
      <c r="AE564">
        <v>0.79166674999999997</v>
      </c>
      <c r="AF564">
        <v>1258.4000000000001</v>
      </c>
      <c r="AG564" s="2">
        <f>IFERROR(VLOOKUP(B564,[1]Hoja2!$C$1:$AM$841,37,FALSE),"n/a")</f>
        <v>943.80000000000007</v>
      </c>
      <c r="AH564" s="10">
        <f>VLOOKUP(AX564,[1]Hoja2!$B$2:$AO$762,17,FALSE)</f>
        <v>4</v>
      </c>
      <c r="AI564" s="10">
        <f>VLOOKUP(AX564,[1]Hoja2!$B$2:$AO$762,23,FALSE)</f>
        <v>0.6</v>
      </c>
      <c r="AJ564" s="10">
        <f>VLOOKUP(AX564,[1]Hoja2!$B$2:$AO$762,28,FALSE)</f>
        <v>0.4425</v>
      </c>
      <c r="AK564" s="10" t="str">
        <f>VLOOKUP(AX564,[1]Hoja2!$B$2:$AO$762,19,FALSE)</f>
        <v>Light Production Digital Business</v>
      </c>
      <c r="AL564">
        <f t="shared" si="270"/>
        <v>0</v>
      </c>
      <c r="AM564">
        <f t="shared" si="271"/>
        <v>0</v>
      </c>
      <c r="AN564">
        <f t="shared" si="272"/>
        <v>0</v>
      </c>
      <c r="AO564">
        <f t="shared" si="273"/>
        <v>0</v>
      </c>
      <c r="AP564">
        <f t="shared" si="274"/>
        <v>1</v>
      </c>
      <c r="AQ564">
        <f t="shared" si="275"/>
        <v>0</v>
      </c>
      <c r="AR564">
        <f>+INDEX([1]Hoja2!$AM$2:$AM$841,MATCH(B564,[1]Hoja2!$C$2:$C$841,0))</f>
        <v>943.80000000000007</v>
      </c>
      <c r="AS564" t="str">
        <f t="shared" si="276"/>
        <v>0BG294715210</v>
      </c>
      <c r="AT564" s="2">
        <f>IFERROR(VLOOKUP(AS564,[1]Hoja2!$A$1:$AM$841,38,FALSE),"n/a")</f>
        <v>0</v>
      </c>
      <c r="AU564" s="8">
        <f t="shared" si="266"/>
        <v>3</v>
      </c>
      <c r="AV564">
        <f>VLOOKUP(B564,[1]Hoja2!$C$2:$AO$762,39,FALSE)</f>
        <v>3</v>
      </c>
      <c r="AW564">
        <f>IF(AU564=AV564,VLOOKUP(B564,[1]Hoja2!$C$2:$AO$762,37,FALSE),IF(AV564&lt;2,VLOOKUP(B564,[1]Hoja2!$C$2:$AO$762,37,FALSE)))</f>
        <v>943.80000000000007</v>
      </c>
      <c r="AX564" t="str">
        <f>B564 &amp; COUNTIF(B$2:B564, B564)</f>
        <v>0BG29471521</v>
      </c>
      <c r="AY564" s="10">
        <f>VLOOKUP(AX564,[1]Hoja2!$B$2:$AO$762,38,FALSE)</f>
        <v>943.80000000000007</v>
      </c>
      <c r="AZ564" s="9">
        <f t="shared" si="277"/>
        <v>0</v>
      </c>
      <c r="BA564">
        <f t="shared" si="290"/>
        <v>0</v>
      </c>
      <c r="BB564">
        <f t="shared" si="291"/>
        <v>0.34916674999999997</v>
      </c>
      <c r="BC564">
        <f t="shared" si="292"/>
        <v>0</v>
      </c>
    </row>
    <row r="565" spans="1:55" hidden="1" x14ac:dyDescent="0.25">
      <c r="A565">
        <v>70184</v>
      </c>
      <c r="B565" t="s">
        <v>838</v>
      </c>
      <c r="C565">
        <v>2019</v>
      </c>
      <c r="D565" t="s">
        <v>37</v>
      </c>
      <c r="E565" t="s">
        <v>38</v>
      </c>
      <c r="F565">
        <v>10</v>
      </c>
      <c r="G565" t="s">
        <v>40</v>
      </c>
      <c r="H565">
        <v>0.8</v>
      </c>
      <c r="I565" t="s">
        <v>45</v>
      </c>
      <c r="J565">
        <v>803</v>
      </c>
      <c r="K565">
        <v>1573</v>
      </c>
      <c r="L565">
        <v>0.2</v>
      </c>
      <c r="M565">
        <v>0.6</v>
      </c>
      <c r="N565">
        <v>0.8</v>
      </c>
      <c r="O565">
        <v>1.05</v>
      </c>
      <c r="P565">
        <v>1.1000000000000001</v>
      </c>
      <c r="Q565">
        <v>1.1499999999999999</v>
      </c>
      <c r="R565" t="s">
        <v>46</v>
      </c>
      <c r="S565">
        <v>4</v>
      </c>
      <c r="T565">
        <v>6</v>
      </c>
      <c r="U565" t="s">
        <v>47</v>
      </c>
      <c r="V565" t="s">
        <v>48</v>
      </c>
      <c r="W565" t="s">
        <v>678</v>
      </c>
      <c r="X565">
        <v>2019</v>
      </c>
      <c r="Y565" t="s">
        <v>37</v>
      </c>
      <c r="Z565" t="s">
        <v>38</v>
      </c>
      <c r="AA565">
        <v>11</v>
      </c>
      <c r="AB565">
        <v>1</v>
      </c>
      <c r="AC565">
        <v>13</v>
      </c>
      <c r="AD565">
        <v>0</v>
      </c>
      <c r="AE565">
        <v>0</v>
      </c>
      <c r="AF565">
        <v>0</v>
      </c>
      <c r="AG565" s="2" t="str">
        <f>IFERROR(VLOOKUP(B565,[1]Hoja2!$C$1:$AM$841,37,FALSE),"n/a")</f>
        <v>n/a</v>
      </c>
      <c r="AH565" s="10" t="e">
        <f>VLOOKUP(AX565,[1]Hoja2!$B$2:$AO$762,17,FALSE)</f>
        <v>#N/A</v>
      </c>
      <c r="AI565" s="10" t="e">
        <f>VLOOKUP(AX565,[1]Hoja2!$B$2:$AO$762,23,FALSE)</f>
        <v>#N/A</v>
      </c>
      <c r="AJ565" s="10" t="e">
        <f>VLOOKUP(AX565,[1]Hoja2!$B$2:$AO$762,28,FALSE)</f>
        <v>#N/A</v>
      </c>
      <c r="AK565" s="10" t="e">
        <f>VLOOKUP(AX565,[1]Hoja2!$B$2:$AO$762,19,FALSE)</f>
        <v>#N/A</v>
      </c>
      <c r="AL565" t="e">
        <f t="shared" si="270"/>
        <v>#N/A</v>
      </c>
      <c r="AM565" t="e">
        <f t="shared" si="271"/>
        <v>#N/A</v>
      </c>
      <c r="AN565" t="e">
        <f t="shared" si="272"/>
        <v>#N/A</v>
      </c>
      <c r="AO565" t="e">
        <f t="shared" si="273"/>
        <v>#N/A</v>
      </c>
      <c r="AP565" t="e">
        <f t="shared" si="274"/>
        <v>#N/A</v>
      </c>
      <c r="AQ565" t="str">
        <f t="shared" si="275"/>
        <v>n/a</v>
      </c>
      <c r="AR565">
        <f>+INDEX([1]DETALLE!$AK$2:$AK$841,MATCH(B565,[1]DETALLE!$A$2:$A$841,0))</f>
        <v>572.00000000000011</v>
      </c>
      <c r="AS565" t="str">
        <f>CONCATENATE(B565)</f>
        <v>0BG2949219</v>
      </c>
      <c r="AT565" s="2" t="str">
        <f>IF(IFERROR(VLOOKUP(AS565,[1]Hoja2!$C$1:$AM$841,37,FALSE),"n/a")&lt;&gt;"n/a","a","n/a")</f>
        <v>n/a</v>
      </c>
      <c r="AU565" s="8">
        <f t="shared" si="266"/>
        <v>1</v>
      </c>
      <c r="AV565" t="e">
        <f>VLOOKUP(B565,[1]Hoja2!$C$2:$AO$762,39,FALSE)</f>
        <v>#N/A</v>
      </c>
      <c r="AW565" t="e">
        <f>IF(AU565=AV565,VLOOKUP(B565,[1]Hoja2!$C$2:$AO$762,37,FALSE),IF(AV565&lt;2,VLOOKUP(B565,[1]Hoja2!$C$2:$AO$762,37,FALSE)))</f>
        <v>#N/A</v>
      </c>
      <c r="AX565" t="str">
        <f>B565 &amp; COUNTIF(B$2:B565, B565)</f>
        <v>0BG29492191</v>
      </c>
      <c r="AY565" t="e">
        <f>VLOOKUP(AX565,[1]Hoja2!$B$2:$AO$762,38,FALSE)</f>
        <v>#N/A</v>
      </c>
      <c r="AZ565" s="9" t="e">
        <f t="shared" si="277"/>
        <v>#N/A</v>
      </c>
    </row>
    <row r="566" spans="1:55" hidden="1" x14ac:dyDescent="0.25">
      <c r="A566">
        <v>70186</v>
      </c>
      <c r="B566" t="s">
        <v>839</v>
      </c>
      <c r="C566">
        <v>2019</v>
      </c>
      <c r="D566" t="s">
        <v>37</v>
      </c>
      <c r="E566" t="s">
        <v>38</v>
      </c>
      <c r="F566">
        <v>10</v>
      </c>
      <c r="G566" t="s">
        <v>44</v>
      </c>
      <c r="H566">
        <v>0</v>
      </c>
      <c r="J566" t="s">
        <v>33</v>
      </c>
      <c r="K566" t="s">
        <v>33</v>
      </c>
      <c r="L566" t="s">
        <v>33</v>
      </c>
      <c r="M566" t="s">
        <v>33</v>
      </c>
      <c r="N566" t="s">
        <v>33</v>
      </c>
      <c r="O566" t="s">
        <v>33</v>
      </c>
      <c r="P566" t="s">
        <v>33</v>
      </c>
      <c r="Q566" t="s">
        <v>33</v>
      </c>
      <c r="S566" t="s">
        <v>33</v>
      </c>
      <c r="T566" t="s">
        <v>33</v>
      </c>
      <c r="V566" t="s">
        <v>34</v>
      </c>
      <c r="W566" t="s">
        <v>50</v>
      </c>
      <c r="X566">
        <v>2019</v>
      </c>
      <c r="Y566" t="s">
        <v>37</v>
      </c>
      <c r="Z566" t="s">
        <v>38</v>
      </c>
      <c r="AA566">
        <v>10</v>
      </c>
      <c r="AB566" t="s">
        <v>33</v>
      </c>
      <c r="AC566">
        <v>51</v>
      </c>
      <c r="AD566">
        <v>0</v>
      </c>
      <c r="AE566">
        <v>0</v>
      </c>
      <c r="AF566">
        <v>0</v>
      </c>
      <c r="AG566" s="2" t="str">
        <f>IFERROR(VLOOKUP(B566,[1]Hoja2!$C$1:$AM$841,37,FALSE),"n/a")</f>
        <v>n/a</v>
      </c>
      <c r="AH566" s="10" t="e">
        <f>VLOOKUP(AX566,[1]Hoja2!$B$2:$AO$762,17,FALSE)</f>
        <v>#N/A</v>
      </c>
      <c r="AI566" s="10" t="e">
        <f>VLOOKUP(AX566,[1]Hoja2!$B$2:$AO$762,23,FALSE)</f>
        <v>#N/A</v>
      </c>
      <c r="AJ566" s="10" t="e">
        <f>VLOOKUP(AX566,[1]Hoja2!$B$2:$AO$762,28,FALSE)</f>
        <v>#N/A</v>
      </c>
      <c r="AK566" s="10" t="e">
        <f>VLOOKUP(AX566,[1]Hoja2!$B$2:$AO$762,19,FALSE)</f>
        <v>#N/A</v>
      </c>
      <c r="AL566" t="e">
        <f t="shared" si="270"/>
        <v>#N/A</v>
      </c>
      <c r="AM566" t="e">
        <f t="shared" si="271"/>
        <v>#N/A</v>
      </c>
      <c r="AN566" t="e">
        <f t="shared" si="272"/>
        <v>#N/A</v>
      </c>
      <c r="AO566" t="e">
        <f t="shared" si="273"/>
        <v>#N/A</v>
      </c>
      <c r="AP566" t="e">
        <f t="shared" si="274"/>
        <v>#N/A</v>
      </c>
      <c r="AQ566" t="str">
        <f t="shared" si="275"/>
        <v>n/a</v>
      </c>
      <c r="AR566" t="e">
        <f>+INDEX([1]DETALLE!$AK$2:$AK$841,MATCH(B566,[1]DETALLE!$A$2:$A$841,0))</f>
        <v>#N/A</v>
      </c>
      <c r="AS566" t="str">
        <f>CONCATENATE(B566)</f>
        <v>09HB331427</v>
      </c>
      <c r="AT566" s="2" t="str">
        <f>IF(IFERROR(VLOOKUP(AS566,[1]Hoja2!$C$1:$AM$841,37,FALSE),"n/a")&lt;&gt;"n/a","a","n/a")</f>
        <v>n/a</v>
      </c>
      <c r="AU566" s="8">
        <f t="shared" si="266"/>
        <v>1</v>
      </c>
      <c r="AV566" t="e">
        <f>VLOOKUP(B566,[1]Hoja2!$C$2:$AO$762,39,FALSE)</f>
        <v>#N/A</v>
      </c>
      <c r="AW566" t="e">
        <f>IF(AU566=AV566,VLOOKUP(B566,[1]Hoja2!$C$2:$AO$762,37,FALSE),IF(AV566&lt;2,VLOOKUP(B566,[1]Hoja2!$C$2:$AO$762,37,FALSE)))</f>
        <v>#N/A</v>
      </c>
      <c r="AX566" t="str">
        <f>B566 &amp; COUNTIF(B$2:B566, B566)</f>
        <v>09HB3314271</v>
      </c>
      <c r="AY566" t="e">
        <f>VLOOKUP(AX566,[1]Hoja2!$B$2:$AO$762,38,FALSE)</f>
        <v>#N/A</v>
      </c>
      <c r="AZ566" s="9" t="e">
        <f t="shared" si="277"/>
        <v>#N/A</v>
      </c>
    </row>
    <row r="567" spans="1:55" x14ac:dyDescent="0.25">
      <c r="A567">
        <v>70190</v>
      </c>
      <c r="B567" t="s">
        <v>405</v>
      </c>
      <c r="C567">
        <v>2019</v>
      </c>
      <c r="D567" t="s">
        <v>37</v>
      </c>
      <c r="E567" t="s">
        <v>38</v>
      </c>
      <c r="F567">
        <v>10</v>
      </c>
      <c r="G567" t="s">
        <v>40</v>
      </c>
      <c r="H567">
        <v>0.43333329999999998</v>
      </c>
      <c r="I567" t="s">
        <v>116</v>
      </c>
      <c r="J567">
        <v>655</v>
      </c>
      <c r="K567">
        <v>1365</v>
      </c>
      <c r="L567">
        <v>0</v>
      </c>
      <c r="M567">
        <v>0</v>
      </c>
      <c r="N567">
        <v>0.6</v>
      </c>
      <c r="O567">
        <v>0.8</v>
      </c>
      <c r="P567">
        <v>1.05</v>
      </c>
      <c r="Q567">
        <v>1.1000000000000001</v>
      </c>
      <c r="R567" t="s">
        <v>46</v>
      </c>
      <c r="S567">
        <v>5</v>
      </c>
      <c r="T567">
        <v>9</v>
      </c>
      <c r="U567" t="s">
        <v>47</v>
      </c>
      <c r="V567" t="s">
        <v>58</v>
      </c>
      <c r="W567" t="s">
        <v>55</v>
      </c>
      <c r="X567">
        <v>2019</v>
      </c>
      <c r="Y567" t="s">
        <v>37</v>
      </c>
      <c r="Z567" t="s">
        <v>38</v>
      </c>
      <c r="AA567">
        <v>10</v>
      </c>
      <c r="AB567">
        <v>0</v>
      </c>
      <c r="AC567">
        <v>119</v>
      </c>
      <c r="AD567">
        <v>1.1000000000000001</v>
      </c>
      <c r="AE567">
        <v>8.6666660000000006E-2</v>
      </c>
      <c r="AF567">
        <v>1501.5</v>
      </c>
      <c r="AG567" s="2">
        <f>IFERROR(VLOOKUP(B567,[1]Hoja2!$C$1:$AM$841,37,FALSE),"n/a")</f>
        <v>1501.5000000000002</v>
      </c>
      <c r="AH567" s="10">
        <f>VLOOKUP(AX567,[1]Hoja2!$B$2:$AO$762,17,FALSE)</f>
        <v>169</v>
      </c>
      <c r="AI567" s="10">
        <f>VLOOKUP(AX567,[1]Hoja2!$B$2:$AO$762,23,FALSE)</f>
        <v>1.1000000000000001</v>
      </c>
      <c r="AJ567" s="10">
        <f>VLOOKUP(AX567,[1]Hoja2!$B$2:$AO$762,28,FALSE)</f>
        <v>0.14399999999999999</v>
      </c>
      <c r="AK567" s="10" t="str">
        <f>VLOOKUP(AX567,[1]Hoja2!$B$2:$AO$762,19,FALSE)</f>
        <v>Office Digital</v>
      </c>
      <c r="AL567">
        <f t="shared" si="270"/>
        <v>1</v>
      </c>
      <c r="AM567">
        <f t="shared" si="271"/>
        <v>0</v>
      </c>
      <c r="AN567">
        <f t="shared" si="272"/>
        <v>1</v>
      </c>
      <c r="AO567">
        <f t="shared" si="273"/>
        <v>0</v>
      </c>
      <c r="AP567">
        <f t="shared" si="274"/>
        <v>1</v>
      </c>
      <c r="AQ567">
        <f t="shared" si="275"/>
        <v>0</v>
      </c>
      <c r="AR567">
        <f>+INDEX([1]Hoja2!$AM$2:$AM$841,MATCH(B567,[1]Hoja2!$C$2:$C$841,0))</f>
        <v>1501.5000000000002</v>
      </c>
      <c r="AS567" t="str">
        <f t="shared" si="276"/>
        <v>0EX740718610</v>
      </c>
      <c r="AT567" s="2">
        <f>IFERROR(VLOOKUP(AS567,[1]Hoja2!$A$1:$AM$841,38,FALSE),"n/a")</f>
        <v>0</v>
      </c>
      <c r="AU567" s="8">
        <f t="shared" si="266"/>
        <v>1</v>
      </c>
      <c r="AV567">
        <f>VLOOKUP(B567,[1]Hoja2!$C$2:$AO$762,39,FALSE)</f>
        <v>1</v>
      </c>
      <c r="AW567">
        <f>IF(AU567=AV567,VLOOKUP(B567,[1]Hoja2!$C$2:$AO$762,37,FALSE),IF(AV567&lt;2,VLOOKUP(B567,[1]Hoja2!$C$2:$AO$762,37,FALSE)))</f>
        <v>1501.5000000000002</v>
      </c>
      <c r="AX567" t="str">
        <f>B567 &amp; COUNTIF(B$2:B567, B567)</f>
        <v>0EX74071861</v>
      </c>
      <c r="AY567" s="10">
        <f>VLOOKUP(AX567,[1]Hoja2!$B$2:$AO$762,38,FALSE)</f>
        <v>1501.5000000000002</v>
      </c>
      <c r="AZ567" s="9">
        <f t="shared" si="277"/>
        <v>0</v>
      </c>
      <c r="BA567">
        <f t="shared" ref="BA567:BA568" si="293">IF(Q567="NA",2,IF(OR(G567="INSTALACION NUEVA",G567="Mantenimiento preventivo"),3,IF(AND(AC567&lt;AH567,AL567&lt;&gt;1),4,IF(AY567&gt;AF567,1,0))))</f>
        <v>0</v>
      </c>
      <c r="BB567">
        <f t="shared" ref="BB567:BB568" si="294">AE567-AJ567</f>
        <v>-5.7333339999999983E-2</v>
      </c>
      <c r="BC567">
        <f t="shared" ref="BC567:BC568" si="295">+_xlfn.IFS(Q567="NA",2,OR(G567="INSTALACION NUEVA",G567="Mantenimiento preventivo"),3,AND(AC567&lt;AH567,AL567&lt;&gt;1),4,AY567&gt;AF567,1,TRUE,0)</f>
        <v>0</v>
      </c>
    </row>
    <row r="568" spans="1:55" x14ac:dyDescent="0.25">
      <c r="A568">
        <v>70195</v>
      </c>
      <c r="B568" t="s">
        <v>411</v>
      </c>
      <c r="C568">
        <v>2019</v>
      </c>
      <c r="D568" t="s">
        <v>37</v>
      </c>
      <c r="E568" t="s">
        <v>38</v>
      </c>
      <c r="F568">
        <v>10</v>
      </c>
      <c r="G568" t="s">
        <v>40</v>
      </c>
      <c r="H568">
        <v>1.266667</v>
      </c>
      <c r="I568" t="s">
        <v>64</v>
      </c>
      <c r="J568">
        <v>655</v>
      </c>
      <c r="K568">
        <v>1365</v>
      </c>
      <c r="L568">
        <v>0</v>
      </c>
      <c r="M568">
        <v>0</v>
      </c>
      <c r="N568">
        <v>0.6</v>
      </c>
      <c r="O568">
        <v>0.8</v>
      </c>
      <c r="P568">
        <v>1.05</v>
      </c>
      <c r="Q568">
        <v>1.1000000000000001</v>
      </c>
      <c r="R568" t="s">
        <v>46</v>
      </c>
      <c r="S568">
        <v>5</v>
      </c>
      <c r="T568">
        <v>9</v>
      </c>
      <c r="U568" t="s">
        <v>47</v>
      </c>
      <c r="V568" t="s">
        <v>64</v>
      </c>
      <c r="W568" t="s">
        <v>55</v>
      </c>
      <c r="X568">
        <v>2019</v>
      </c>
      <c r="Y568" t="s">
        <v>37</v>
      </c>
      <c r="Z568" t="s">
        <v>38</v>
      </c>
      <c r="AA568">
        <v>12</v>
      </c>
      <c r="AB568">
        <v>0</v>
      </c>
      <c r="AC568">
        <v>56</v>
      </c>
      <c r="AD568">
        <v>1.05</v>
      </c>
      <c r="AE568">
        <v>0.25333339999999999</v>
      </c>
      <c r="AF568">
        <v>1433.25</v>
      </c>
      <c r="AG568" s="2">
        <f>IFERROR(VLOOKUP(B568,[1]Hoja2!$C$1:$AM$841,37,FALSE),"n/a")</f>
        <v>1433.25</v>
      </c>
      <c r="AH568" s="10">
        <f>VLOOKUP(AX568,[1]Hoja2!$B$2:$AO$762,17,FALSE)</f>
        <v>56</v>
      </c>
      <c r="AI568" s="10">
        <f>VLOOKUP(AX568,[1]Hoja2!$B$2:$AO$762,23,FALSE)</f>
        <v>1.05</v>
      </c>
      <c r="AJ568" s="10">
        <f>VLOOKUP(AX568,[1]Hoja2!$B$2:$AO$762,28,FALSE)</f>
        <v>0.28999999999999998</v>
      </c>
      <c r="AK568" s="10" t="str">
        <f>VLOOKUP(AX568,[1]Hoja2!$B$2:$AO$762,19,FALSE)</f>
        <v>A3 Office Color Laser MFPs</v>
      </c>
      <c r="AL568">
        <f t="shared" si="270"/>
        <v>1</v>
      </c>
      <c r="AM568">
        <f t="shared" si="271"/>
        <v>1</v>
      </c>
      <c r="AN568">
        <f t="shared" si="272"/>
        <v>1</v>
      </c>
      <c r="AO568">
        <f t="shared" si="273"/>
        <v>0</v>
      </c>
      <c r="AP568">
        <f t="shared" si="274"/>
        <v>1</v>
      </c>
      <c r="AQ568">
        <f t="shared" si="275"/>
        <v>0</v>
      </c>
      <c r="AR568">
        <f>+INDEX([1]Hoja2!$AM$2:$AM$841,MATCH(B568,[1]Hoja2!$C$2:$C$841,0))</f>
        <v>1433.25</v>
      </c>
      <c r="AS568" t="str">
        <f t="shared" si="276"/>
        <v>0MX474285610</v>
      </c>
      <c r="AT568" s="2">
        <f>IFERROR(VLOOKUP(AS568,[1]Hoja2!$A$1:$AM$841,38,FALSE),"n/a")</f>
        <v>0</v>
      </c>
      <c r="AU568" s="8">
        <f t="shared" si="266"/>
        <v>1</v>
      </c>
      <c r="AV568">
        <f>VLOOKUP(B568,[1]Hoja2!$C$2:$AO$762,39,FALSE)</f>
        <v>1</v>
      </c>
      <c r="AW568">
        <f>IF(AU568=AV568,VLOOKUP(B568,[1]Hoja2!$C$2:$AO$762,37,FALSE),IF(AV568&lt;2,VLOOKUP(B568,[1]Hoja2!$C$2:$AO$762,37,FALSE)))</f>
        <v>1433.25</v>
      </c>
      <c r="AX568" t="str">
        <f>B568 &amp; COUNTIF(B$2:B568, B568)</f>
        <v>0MX47428561</v>
      </c>
      <c r="AY568" s="10">
        <f>VLOOKUP(AX568,[1]Hoja2!$B$2:$AO$762,38,FALSE)</f>
        <v>1433.25</v>
      </c>
      <c r="AZ568" s="9">
        <f t="shared" si="277"/>
        <v>0</v>
      </c>
      <c r="BA568">
        <f t="shared" si="293"/>
        <v>0</v>
      </c>
      <c r="BB568">
        <f t="shared" si="294"/>
        <v>-3.6666599999999994E-2</v>
      </c>
      <c r="BC568">
        <f t="shared" si="295"/>
        <v>0</v>
      </c>
    </row>
    <row r="569" spans="1:55" hidden="1" x14ac:dyDescent="0.25">
      <c r="A569">
        <v>70197</v>
      </c>
      <c r="B569" t="s">
        <v>840</v>
      </c>
      <c r="C569">
        <v>2019</v>
      </c>
      <c r="D569" t="s">
        <v>37</v>
      </c>
      <c r="E569" t="s">
        <v>38</v>
      </c>
      <c r="F569">
        <v>10</v>
      </c>
      <c r="G569" t="s">
        <v>40</v>
      </c>
      <c r="H569">
        <v>0</v>
      </c>
      <c r="I569" t="s">
        <v>71</v>
      </c>
      <c r="J569">
        <v>468</v>
      </c>
      <c r="K569">
        <v>715</v>
      </c>
      <c r="L569">
        <v>0</v>
      </c>
      <c r="M569">
        <v>0</v>
      </c>
      <c r="N569">
        <v>0</v>
      </c>
      <c r="O569">
        <v>0.6</v>
      </c>
      <c r="P569">
        <v>0.8</v>
      </c>
      <c r="Q569">
        <v>1.05</v>
      </c>
      <c r="R569" t="s">
        <v>46</v>
      </c>
      <c r="S569">
        <v>5</v>
      </c>
      <c r="T569">
        <v>9</v>
      </c>
      <c r="U569" t="s">
        <v>47</v>
      </c>
      <c r="V569" t="s">
        <v>71</v>
      </c>
      <c r="W569" t="s">
        <v>55</v>
      </c>
      <c r="X569">
        <v>2019</v>
      </c>
      <c r="Y569" t="s">
        <v>37</v>
      </c>
      <c r="Z569" t="s">
        <v>38</v>
      </c>
      <c r="AA569">
        <v>12</v>
      </c>
      <c r="AB569">
        <v>1</v>
      </c>
      <c r="AC569">
        <v>35</v>
      </c>
      <c r="AD569">
        <v>0</v>
      </c>
      <c r="AE569">
        <v>0</v>
      </c>
      <c r="AF569">
        <v>0</v>
      </c>
      <c r="AG569" s="2" t="str">
        <f>IFERROR(VLOOKUP(B569,[1]Hoja2!$C$1:$AM$841,37,FALSE),"n/a")</f>
        <v>n/a</v>
      </c>
      <c r="AH569" s="10" t="e">
        <f>VLOOKUP(AX569,[1]Hoja2!$B$2:$AO$762,17,FALSE)</f>
        <v>#N/A</v>
      </c>
      <c r="AI569" s="10" t="e">
        <f>VLOOKUP(AX569,[1]Hoja2!$B$2:$AO$762,23,FALSE)</f>
        <v>#N/A</v>
      </c>
      <c r="AJ569" s="10" t="e">
        <f>VLOOKUP(AX569,[1]Hoja2!$B$2:$AO$762,28,FALSE)</f>
        <v>#N/A</v>
      </c>
      <c r="AK569" s="10" t="e">
        <f>VLOOKUP(AX569,[1]Hoja2!$B$2:$AO$762,19,FALSE)</f>
        <v>#N/A</v>
      </c>
      <c r="AL569" t="e">
        <f t="shared" si="270"/>
        <v>#N/A</v>
      </c>
      <c r="AM569" t="e">
        <f t="shared" si="271"/>
        <v>#N/A</v>
      </c>
      <c r="AN569" t="e">
        <f t="shared" si="272"/>
        <v>#N/A</v>
      </c>
      <c r="AO569" t="e">
        <f t="shared" si="273"/>
        <v>#N/A</v>
      </c>
      <c r="AP569" t="e">
        <f t="shared" si="274"/>
        <v>#N/A</v>
      </c>
      <c r="AQ569" t="str">
        <f t="shared" si="275"/>
        <v>n/a</v>
      </c>
      <c r="AR569">
        <f>+INDEX([1]DETALLE!$AK$2:$AK$841,MATCH(B569,[1]DETALLE!$A$2:$A$841,0))</f>
        <v>1365</v>
      </c>
      <c r="AS569" t="str">
        <f>CONCATENATE(B569)</f>
        <v>0XLT280340</v>
      </c>
      <c r="AT569" s="2" t="str">
        <f>IF(IFERROR(VLOOKUP(AS569,[1]Hoja2!$C$1:$AM$841,37,FALSE),"n/a")&lt;&gt;"n/a","a","n/a")</f>
        <v>n/a</v>
      </c>
      <c r="AU569" s="8">
        <f t="shared" si="266"/>
        <v>1</v>
      </c>
      <c r="AV569" t="e">
        <f>VLOOKUP(B569,[1]Hoja2!$C$2:$AO$762,39,FALSE)</f>
        <v>#N/A</v>
      </c>
      <c r="AW569" t="e">
        <f>IF(AU569=AV569,VLOOKUP(B569,[1]Hoja2!$C$2:$AO$762,37,FALSE),IF(AV569&lt;2,VLOOKUP(B569,[1]Hoja2!$C$2:$AO$762,37,FALSE)))</f>
        <v>#N/A</v>
      </c>
      <c r="AX569" t="str">
        <f>B569 &amp; COUNTIF(B$2:B569, B569)</f>
        <v>0XLT2803401</v>
      </c>
      <c r="AY569" t="e">
        <f>VLOOKUP(AX569,[1]Hoja2!$B$2:$AO$762,38,FALSE)</f>
        <v>#N/A</v>
      </c>
      <c r="AZ569" s="9" t="e">
        <f t="shared" si="277"/>
        <v>#N/A</v>
      </c>
    </row>
    <row r="570" spans="1:55" hidden="1" x14ac:dyDescent="0.25">
      <c r="A570">
        <v>70204</v>
      </c>
      <c r="B570" t="s">
        <v>841</v>
      </c>
      <c r="C570">
        <v>2019</v>
      </c>
      <c r="D570" t="s">
        <v>37</v>
      </c>
      <c r="E570" t="s">
        <v>38</v>
      </c>
      <c r="F570">
        <v>10</v>
      </c>
      <c r="G570" t="s">
        <v>44</v>
      </c>
      <c r="H570">
        <v>0</v>
      </c>
      <c r="I570" t="s">
        <v>34</v>
      </c>
      <c r="J570">
        <v>468</v>
      </c>
      <c r="K570">
        <v>715</v>
      </c>
      <c r="L570">
        <v>0</v>
      </c>
      <c r="M570">
        <v>0</v>
      </c>
      <c r="N570">
        <v>0</v>
      </c>
      <c r="O570">
        <v>0.6</v>
      </c>
      <c r="P570">
        <v>0.8</v>
      </c>
      <c r="Q570">
        <v>1.05</v>
      </c>
      <c r="R570" t="s">
        <v>46</v>
      </c>
      <c r="S570">
        <v>5</v>
      </c>
      <c r="T570">
        <v>9</v>
      </c>
      <c r="U570" t="s">
        <v>47</v>
      </c>
      <c r="V570" t="s">
        <v>34</v>
      </c>
      <c r="W570" t="s">
        <v>50</v>
      </c>
      <c r="X570">
        <v>2019</v>
      </c>
      <c r="Y570" t="s">
        <v>37</v>
      </c>
      <c r="Z570" t="s">
        <v>38</v>
      </c>
      <c r="AA570">
        <v>10</v>
      </c>
      <c r="AB570">
        <v>1</v>
      </c>
      <c r="AC570">
        <v>72</v>
      </c>
      <c r="AD570">
        <v>0</v>
      </c>
      <c r="AE570">
        <v>0</v>
      </c>
      <c r="AF570">
        <v>0</v>
      </c>
      <c r="AG570" s="2" t="str">
        <f>IFERROR(VLOOKUP(B570,[1]Hoja2!$C$1:$AM$841,37,FALSE),"n/a")</f>
        <v>n/a</v>
      </c>
      <c r="AH570" s="10" t="e">
        <f>VLOOKUP(AX570,[1]Hoja2!$B$2:$AO$762,17,FALSE)</f>
        <v>#N/A</v>
      </c>
      <c r="AI570" s="10" t="e">
        <f>VLOOKUP(AX570,[1]Hoja2!$B$2:$AO$762,23,FALSE)</f>
        <v>#N/A</v>
      </c>
      <c r="AJ570" s="10" t="e">
        <f>VLOOKUP(AX570,[1]Hoja2!$B$2:$AO$762,28,FALSE)</f>
        <v>#N/A</v>
      </c>
      <c r="AK570" s="10" t="e">
        <f>VLOOKUP(AX570,[1]Hoja2!$B$2:$AO$762,19,FALSE)</f>
        <v>#N/A</v>
      </c>
      <c r="AL570" t="e">
        <f t="shared" si="270"/>
        <v>#N/A</v>
      </c>
      <c r="AM570" t="e">
        <f t="shared" si="271"/>
        <v>#N/A</v>
      </c>
      <c r="AN570" t="e">
        <f t="shared" si="272"/>
        <v>#N/A</v>
      </c>
      <c r="AO570" t="e">
        <f t="shared" si="273"/>
        <v>#N/A</v>
      </c>
      <c r="AP570" t="e">
        <f t="shared" si="274"/>
        <v>#N/A</v>
      </c>
      <c r="AQ570" t="str">
        <f t="shared" si="275"/>
        <v>n/a</v>
      </c>
      <c r="AR570" t="e">
        <f>+INDEX([1]DETALLE!$AK$2:$AK$841,MATCH(B570,[1]DETALLE!$A$2:$A$841,0))</f>
        <v>#N/A</v>
      </c>
      <c r="AS570" t="str">
        <f>CONCATENATE(B570)</f>
        <v>09HB331906</v>
      </c>
      <c r="AT570" s="2" t="str">
        <f>IF(IFERROR(VLOOKUP(AS570,[1]Hoja2!$C$1:$AM$841,37,FALSE),"n/a")&lt;&gt;"n/a","a","n/a")</f>
        <v>n/a</v>
      </c>
      <c r="AU570" s="8">
        <f t="shared" si="266"/>
        <v>2</v>
      </c>
      <c r="AV570" t="e">
        <f>VLOOKUP(B570,[1]Hoja2!$C$2:$AO$762,39,FALSE)</f>
        <v>#N/A</v>
      </c>
      <c r="AW570" t="e">
        <f>IF(AU570=AV570,VLOOKUP(B570,[1]Hoja2!$C$2:$AO$762,37,FALSE),IF(AV570&lt;2,VLOOKUP(B570,[1]Hoja2!$C$2:$AO$762,37,FALSE)))</f>
        <v>#N/A</v>
      </c>
      <c r="AX570" t="str">
        <f>B570 &amp; COUNTIF(B$2:B570, B570)</f>
        <v>09HB3319061</v>
      </c>
      <c r="AY570" t="e">
        <f>VLOOKUP(AX570,[1]Hoja2!$B$2:$AO$762,38,FALSE)</f>
        <v>#N/A</v>
      </c>
      <c r="AZ570" s="9" t="e">
        <f t="shared" si="277"/>
        <v>#N/A</v>
      </c>
    </row>
    <row r="571" spans="1:55" hidden="1" x14ac:dyDescent="0.25">
      <c r="A571">
        <v>70214</v>
      </c>
      <c r="B571" t="s">
        <v>842</v>
      </c>
      <c r="C571">
        <v>2019</v>
      </c>
      <c r="D571" t="s">
        <v>37</v>
      </c>
      <c r="E571" t="s">
        <v>38</v>
      </c>
      <c r="F571">
        <v>10</v>
      </c>
      <c r="G571" t="s">
        <v>44</v>
      </c>
      <c r="H571">
        <v>0</v>
      </c>
      <c r="I571" t="s">
        <v>34</v>
      </c>
      <c r="J571">
        <v>468</v>
      </c>
      <c r="K571">
        <v>715</v>
      </c>
      <c r="L571">
        <v>0</v>
      </c>
      <c r="M571">
        <v>0</v>
      </c>
      <c r="N571">
        <v>0</v>
      </c>
      <c r="O571">
        <v>0.6</v>
      </c>
      <c r="P571">
        <v>0.8</v>
      </c>
      <c r="Q571">
        <v>1.05</v>
      </c>
      <c r="R571" t="s">
        <v>46</v>
      </c>
      <c r="S571">
        <v>5</v>
      </c>
      <c r="T571">
        <v>9</v>
      </c>
      <c r="U571" t="s">
        <v>47</v>
      </c>
      <c r="V571" t="s">
        <v>34</v>
      </c>
      <c r="W571" t="s">
        <v>50</v>
      </c>
      <c r="X571">
        <v>2019</v>
      </c>
      <c r="Y571" t="s">
        <v>37</v>
      </c>
      <c r="Z571" t="s">
        <v>38</v>
      </c>
      <c r="AA571">
        <v>10</v>
      </c>
      <c r="AB571">
        <v>1</v>
      </c>
      <c r="AC571">
        <v>0</v>
      </c>
      <c r="AD571">
        <v>0</v>
      </c>
      <c r="AE571">
        <v>0</v>
      </c>
      <c r="AF571">
        <v>0</v>
      </c>
      <c r="AG571" s="2" t="str">
        <f>IFERROR(VLOOKUP(B571,[1]Hoja2!$C$1:$AM$841,37,FALSE),"n/a")</f>
        <v>n/a</v>
      </c>
      <c r="AH571" s="10" t="e">
        <f>VLOOKUP(AX571,[1]Hoja2!$B$2:$AO$762,17,FALSE)</f>
        <v>#N/A</v>
      </c>
      <c r="AI571" s="10" t="e">
        <f>VLOOKUP(AX571,[1]Hoja2!$B$2:$AO$762,23,FALSE)</f>
        <v>#N/A</v>
      </c>
      <c r="AJ571" s="10" t="e">
        <f>VLOOKUP(AX571,[1]Hoja2!$B$2:$AO$762,28,FALSE)</f>
        <v>#N/A</v>
      </c>
      <c r="AK571" s="10" t="e">
        <f>VLOOKUP(AX571,[1]Hoja2!$B$2:$AO$762,19,FALSE)</f>
        <v>#N/A</v>
      </c>
      <c r="AL571" t="e">
        <f t="shared" si="270"/>
        <v>#N/A</v>
      </c>
      <c r="AM571" t="e">
        <f t="shared" si="271"/>
        <v>#N/A</v>
      </c>
      <c r="AN571" t="e">
        <f t="shared" si="272"/>
        <v>#N/A</v>
      </c>
      <c r="AO571" t="e">
        <f t="shared" si="273"/>
        <v>#N/A</v>
      </c>
      <c r="AP571" t="e">
        <f t="shared" si="274"/>
        <v>#N/A</v>
      </c>
      <c r="AQ571" t="str">
        <f t="shared" si="275"/>
        <v>n/a</v>
      </c>
      <c r="AR571" t="e">
        <f>+INDEX([1]DETALLE!$AK$2:$AK$841,MATCH(B571,[1]DETALLE!$A$2:$A$841,0))</f>
        <v>#N/A</v>
      </c>
      <c r="AS571" t="str">
        <f>CONCATENATE(B571)</f>
        <v>09HB331542</v>
      </c>
      <c r="AT571" s="2" t="str">
        <f>IF(IFERROR(VLOOKUP(AS571,[1]Hoja2!$C$1:$AM$841,37,FALSE),"n/a")&lt;&gt;"n/a","a","n/a")</f>
        <v>n/a</v>
      </c>
      <c r="AU571" s="8">
        <f t="shared" si="266"/>
        <v>2</v>
      </c>
      <c r="AV571" t="e">
        <f>VLOOKUP(B571,[1]Hoja2!$C$2:$AO$762,39,FALSE)</f>
        <v>#N/A</v>
      </c>
      <c r="AW571" t="e">
        <f>IF(AU571=AV571,VLOOKUP(B571,[1]Hoja2!$C$2:$AO$762,37,FALSE),IF(AV571&lt;2,VLOOKUP(B571,[1]Hoja2!$C$2:$AO$762,37,FALSE)))</f>
        <v>#N/A</v>
      </c>
      <c r="AX571" t="str">
        <f>B571 &amp; COUNTIF(B$2:B571, B571)</f>
        <v>09HB3315421</v>
      </c>
      <c r="AY571" t="e">
        <f>VLOOKUP(AX571,[1]Hoja2!$B$2:$AO$762,38,FALSE)</f>
        <v>#N/A</v>
      </c>
      <c r="AZ571" s="9" t="e">
        <f t="shared" si="277"/>
        <v>#N/A</v>
      </c>
    </row>
    <row r="572" spans="1:55" hidden="1" x14ac:dyDescent="0.25">
      <c r="A572">
        <v>70216</v>
      </c>
      <c r="B572" t="s">
        <v>843</v>
      </c>
      <c r="C572">
        <v>2019</v>
      </c>
      <c r="D572" t="s">
        <v>37</v>
      </c>
      <c r="E572" t="s">
        <v>38</v>
      </c>
      <c r="F572">
        <v>10</v>
      </c>
      <c r="G572" t="s">
        <v>44</v>
      </c>
      <c r="H572">
        <v>0</v>
      </c>
      <c r="J572" t="s">
        <v>33</v>
      </c>
      <c r="K572" t="s">
        <v>33</v>
      </c>
      <c r="L572" t="s">
        <v>33</v>
      </c>
      <c r="M572" t="s">
        <v>33</v>
      </c>
      <c r="N572" t="s">
        <v>33</v>
      </c>
      <c r="O572" t="s">
        <v>33</v>
      </c>
      <c r="P572" t="s">
        <v>33</v>
      </c>
      <c r="Q572" t="s">
        <v>33</v>
      </c>
      <c r="S572" t="s">
        <v>33</v>
      </c>
      <c r="T572" t="s">
        <v>33</v>
      </c>
      <c r="V572" t="s">
        <v>34</v>
      </c>
      <c r="W572" t="s">
        <v>50</v>
      </c>
      <c r="X572">
        <v>2019</v>
      </c>
      <c r="Y572" t="s">
        <v>37</v>
      </c>
      <c r="Z572" t="s">
        <v>38</v>
      </c>
      <c r="AA572">
        <v>10</v>
      </c>
      <c r="AB572" t="s">
        <v>33</v>
      </c>
      <c r="AC572">
        <v>51</v>
      </c>
      <c r="AD572">
        <v>0</v>
      </c>
      <c r="AE572">
        <v>0</v>
      </c>
      <c r="AF572">
        <v>0</v>
      </c>
      <c r="AG572" s="2" t="str">
        <f>IFERROR(VLOOKUP(B572,[1]Hoja2!$C$1:$AM$841,37,FALSE),"n/a")</f>
        <v>n/a</v>
      </c>
      <c r="AH572" s="10" t="e">
        <f>VLOOKUP(AX572,[1]Hoja2!$B$2:$AO$762,17,FALSE)</f>
        <v>#N/A</v>
      </c>
      <c r="AI572" s="10" t="e">
        <f>VLOOKUP(AX572,[1]Hoja2!$B$2:$AO$762,23,FALSE)</f>
        <v>#N/A</v>
      </c>
      <c r="AJ572" s="10" t="e">
        <f>VLOOKUP(AX572,[1]Hoja2!$B$2:$AO$762,28,FALSE)</f>
        <v>#N/A</v>
      </c>
      <c r="AK572" s="10" t="e">
        <f>VLOOKUP(AX572,[1]Hoja2!$B$2:$AO$762,19,FALSE)</f>
        <v>#N/A</v>
      </c>
      <c r="AL572" t="e">
        <f t="shared" si="270"/>
        <v>#N/A</v>
      </c>
      <c r="AM572" t="e">
        <f t="shared" si="271"/>
        <v>#N/A</v>
      </c>
      <c r="AN572" t="e">
        <f t="shared" si="272"/>
        <v>#N/A</v>
      </c>
      <c r="AO572" t="e">
        <f t="shared" si="273"/>
        <v>#N/A</v>
      </c>
      <c r="AP572" t="e">
        <f t="shared" si="274"/>
        <v>#N/A</v>
      </c>
      <c r="AQ572" t="str">
        <f t="shared" si="275"/>
        <v>n/a</v>
      </c>
      <c r="AR572" t="e">
        <f>+INDEX([1]DETALLE!$AK$2:$AK$841,MATCH(B572,[1]DETALLE!$A$2:$A$841,0))</f>
        <v>#N/A</v>
      </c>
      <c r="AS572" t="str">
        <f>CONCATENATE(B572)</f>
        <v>09HB331517</v>
      </c>
      <c r="AT572" s="2" t="str">
        <f>IF(IFERROR(VLOOKUP(AS572,[1]Hoja2!$C$1:$AM$841,37,FALSE),"n/a")&lt;&gt;"n/a","a","n/a")</f>
        <v>n/a</v>
      </c>
      <c r="AU572" s="8">
        <f t="shared" si="266"/>
        <v>2</v>
      </c>
      <c r="AV572" t="e">
        <f>VLOOKUP(B572,[1]Hoja2!$C$2:$AO$762,39,FALSE)</f>
        <v>#N/A</v>
      </c>
      <c r="AW572" t="e">
        <f>IF(AU572=AV572,VLOOKUP(B572,[1]Hoja2!$C$2:$AO$762,37,FALSE),IF(AV572&lt;2,VLOOKUP(B572,[1]Hoja2!$C$2:$AO$762,37,FALSE)))</f>
        <v>#N/A</v>
      </c>
      <c r="AX572" t="str">
        <f>B572 &amp; COUNTIF(B$2:B572, B572)</f>
        <v>09HB3315171</v>
      </c>
      <c r="AY572" t="e">
        <f>VLOOKUP(AX572,[1]Hoja2!$B$2:$AO$762,38,FALSE)</f>
        <v>#N/A</v>
      </c>
      <c r="AZ572" s="9" t="e">
        <f t="shared" si="277"/>
        <v>#N/A</v>
      </c>
    </row>
    <row r="573" spans="1:55" x14ac:dyDescent="0.25">
      <c r="A573">
        <v>70217</v>
      </c>
      <c r="B573" t="s">
        <v>391</v>
      </c>
      <c r="C573">
        <v>2019</v>
      </c>
      <c r="D573" t="s">
        <v>37</v>
      </c>
      <c r="E573" t="s">
        <v>38</v>
      </c>
      <c r="F573">
        <v>10</v>
      </c>
      <c r="G573" t="s">
        <v>40</v>
      </c>
      <c r="H573">
        <v>0.58333330000000005</v>
      </c>
      <c r="I573" t="s">
        <v>58</v>
      </c>
      <c r="J573">
        <v>655</v>
      </c>
      <c r="K573">
        <v>1365</v>
      </c>
      <c r="L573">
        <v>0</v>
      </c>
      <c r="M573">
        <v>0</v>
      </c>
      <c r="N573">
        <v>0.6</v>
      </c>
      <c r="O573">
        <v>0.8</v>
      </c>
      <c r="P573">
        <v>1.05</v>
      </c>
      <c r="Q573">
        <v>1.1000000000000001</v>
      </c>
      <c r="R573" t="s">
        <v>46</v>
      </c>
      <c r="S573">
        <v>5</v>
      </c>
      <c r="T573">
        <v>9</v>
      </c>
      <c r="U573" t="s">
        <v>47</v>
      </c>
      <c r="V573" t="s">
        <v>45</v>
      </c>
      <c r="W573" t="s">
        <v>67</v>
      </c>
      <c r="X573">
        <v>2019</v>
      </c>
      <c r="Y573" t="s">
        <v>37</v>
      </c>
      <c r="Z573" t="s">
        <v>38</v>
      </c>
      <c r="AA573">
        <v>10</v>
      </c>
      <c r="AB573">
        <v>0</v>
      </c>
      <c r="AC573">
        <v>35</v>
      </c>
      <c r="AD573">
        <v>1.05</v>
      </c>
      <c r="AE573">
        <v>0.11666666000000001</v>
      </c>
      <c r="AF573">
        <v>1433.25</v>
      </c>
      <c r="AG573" s="2">
        <f>IFERROR(VLOOKUP(B573,[1]Hoja2!$C$1:$AM$841,37,FALSE),"n/a")</f>
        <v>1433.25</v>
      </c>
      <c r="AH573" s="10">
        <f>VLOOKUP(AX573,[1]Hoja2!$B$2:$AO$762,17,FALSE)</f>
        <v>37</v>
      </c>
      <c r="AI573" s="10">
        <f>VLOOKUP(AX573,[1]Hoja2!$B$2:$AO$762,23,FALSE)</f>
        <v>1.05</v>
      </c>
      <c r="AJ573" s="10">
        <f>VLOOKUP(AX573,[1]Hoja2!$B$2:$AO$762,28,FALSE)</f>
        <v>0.17399999999999999</v>
      </c>
      <c r="AK573" s="10" t="str">
        <f>VLOOKUP(AX573,[1]Hoja2!$B$2:$AO$762,19,FALSE)</f>
        <v>Departmental Digital</v>
      </c>
      <c r="AL573">
        <f t="shared" si="270"/>
        <v>1</v>
      </c>
      <c r="AM573">
        <f t="shared" si="271"/>
        <v>0</v>
      </c>
      <c r="AN573">
        <f t="shared" si="272"/>
        <v>1</v>
      </c>
      <c r="AO573">
        <f t="shared" si="273"/>
        <v>0</v>
      </c>
      <c r="AP573">
        <f t="shared" si="274"/>
        <v>1</v>
      </c>
      <c r="AQ573">
        <f t="shared" si="275"/>
        <v>0</v>
      </c>
      <c r="AR573">
        <f>+INDEX([1]Hoja2!$AM$2:$AM$841,MATCH(B573,[1]Hoja2!$C$2:$C$841,0))</f>
        <v>1433.25</v>
      </c>
      <c r="AS573" t="str">
        <f t="shared" si="276"/>
        <v>03AG87776810</v>
      </c>
      <c r="AT573" s="2">
        <f>IFERROR(VLOOKUP(AS573,[1]Hoja2!$A$1:$AM$841,38,FALSE),"n/a")</f>
        <v>0</v>
      </c>
      <c r="AU573" s="8">
        <f t="shared" si="266"/>
        <v>1</v>
      </c>
      <c r="AV573">
        <f>VLOOKUP(B573,[1]Hoja2!$C$2:$AO$762,39,FALSE)</f>
        <v>1</v>
      </c>
      <c r="AW573">
        <f>IF(AU573=AV573,VLOOKUP(B573,[1]Hoja2!$C$2:$AO$762,37,FALSE),IF(AV573&lt;2,VLOOKUP(B573,[1]Hoja2!$C$2:$AO$762,37,FALSE)))</f>
        <v>1433.25</v>
      </c>
      <c r="AX573" t="str">
        <f>B573 &amp; COUNTIF(B$2:B573, B573)</f>
        <v>03AG8777681</v>
      </c>
      <c r="AY573" s="10">
        <f>VLOOKUP(AX573,[1]Hoja2!$B$2:$AO$762,38,FALSE)</f>
        <v>1433.25</v>
      </c>
      <c r="AZ573" s="9">
        <f t="shared" si="277"/>
        <v>0</v>
      </c>
      <c r="BA573">
        <f t="shared" ref="BA573:BA576" si="296">IF(Q573="NA",2,IF(OR(G573="INSTALACION NUEVA",G573="Mantenimiento preventivo"),3,IF(AND(AC573&lt;AH573,AL573&lt;&gt;1),4,IF(AY573&gt;AF573,1,0))))</f>
        <v>0</v>
      </c>
      <c r="BB573">
        <f t="shared" ref="BB573:BB576" si="297">AE573-AJ573</f>
        <v>-5.7333339999999983E-2</v>
      </c>
      <c r="BC573">
        <f t="shared" ref="BC573:BC576" si="298">+_xlfn.IFS(Q573="NA",2,OR(G573="INSTALACION NUEVA",G573="Mantenimiento preventivo"),3,AND(AC573&lt;AH573,AL573&lt;&gt;1),4,AY573&gt;AF573,1,TRUE,0)</f>
        <v>0</v>
      </c>
    </row>
    <row r="574" spans="1:55" x14ac:dyDescent="0.25">
      <c r="A574">
        <v>70225</v>
      </c>
      <c r="B574" t="s">
        <v>403</v>
      </c>
      <c r="C574">
        <v>2019</v>
      </c>
      <c r="D574" t="s">
        <v>37</v>
      </c>
      <c r="E574" t="s">
        <v>38</v>
      </c>
      <c r="F574">
        <v>10</v>
      </c>
      <c r="G574" t="s">
        <v>40</v>
      </c>
      <c r="H574">
        <v>2.516667</v>
      </c>
      <c r="I574" t="s">
        <v>54</v>
      </c>
      <c r="J574">
        <v>803</v>
      </c>
      <c r="K574">
        <v>1573</v>
      </c>
      <c r="L574">
        <v>0.2</v>
      </c>
      <c r="M574">
        <v>0.6</v>
      </c>
      <c r="N574">
        <v>0.8</v>
      </c>
      <c r="O574">
        <v>1.05</v>
      </c>
      <c r="P574">
        <v>1.1000000000000001</v>
      </c>
      <c r="Q574">
        <v>1.1499999999999999</v>
      </c>
      <c r="R574" t="s">
        <v>46</v>
      </c>
      <c r="S574">
        <v>4</v>
      </c>
      <c r="T574">
        <v>6</v>
      </c>
      <c r="U574" t="s">
        <v>47</v>
      </c>
      <c r="V574" t="s">
        <v>54</v>
      </c>
      <c r="W574" t="s">
        <v>42</v>
      </c>
      <c r="X574">
        <v>2019</v>
      </c>
      <c r="Y574" t="s">
        <v>37</v>
      </c>
      <c r="Z574" t="s">
        <v>38</v>
      </c>
      <c r="AA574">
        <v>11</v>
      </c>
      <c r="AB574">
        <v>0</v>
      </c>
      <c r="AC574">
        <v>37</v>
      </c>
      <c r="AD574">
        <v>1.1000000000000001</v>
      </c>
      <c r="AE574">
        <v>0.62916675</v>
      </c>
      <c r="AF574">
        <v>1730.3</v>
      </c>
      <c r="AG574" s="2">
        <f>IFERROR(VLOOKUP(B574,[1]Hoja2!$C$1:$AM$841,37,FALSE),"n/a")</f>
        <v>1258.4000000000003</v>
      </c>
      <c r="AH574" s="10">
        <f>VLOOKUP(AX574,[1]Hoja2!$B$2:$AO$762,17,FALSE)</f>
        <v>9</v>
      </c>
      <c r="AI574" s="10">
        <f>VLOOKUP(AX574,[1]Hoja2!$B$2:$AO$762,23,FALSE)</f>
        <v>0.8</v>
      </c>
      <c r="AJ574" s="10">
        <f>VLOOKUP(AX574,[1]Hoja2!$B$2:$AO$762,28,FALSE)</f>
        <v>0.79249999999999998</v>
      </c>
      <c r="AK574" s="10" t="str">
        <f>VLOOKUP(AX574,[1]Hoja2!$B$2:$AO$762,19,FALSE)</f>
        <v>Entry Production Color Low/Mid</v>
      </c>
      <c r="AL574">
        <f t="shared" si="270"/>
        <v>0</v>
      </c>
      <c r="AM574">
        <f t="shared" si="271"/>
        <v>0</v>
      </c>
      <c r="AN574">
        <f t="shared" si="272"/>
        <v>0</v>
      </c>
      <c r="AO574">
        <f t="shared" si="273"/>
        <v>0</v>
      </c>
      <c r="AP574">
        <f t="shared" si="274"/>
        <v>1</v>
      </c>
      <c r="AQ574">
        <f t="shared" si="275"/>
        <v>0</v>
      </c>
      <c r="AR574">
        <f>+INDEX([1]Hoja2!$AM$2:$AM$841,MATCH(B574,[1]Hoja2!$C$2:$C$841,0))</f>
        <v>1258.4000000000003</v>
      </c>
      <c r="AS574" t="str">
        <f t="shared" si="276"/>
        <v>0E2B65829910</v>
      </c>
      <c r="AT574" s="2">
        <f>IFERROR(VLOOKUP(AS574,[1]Hoja2!$A$1:$AM$841,38,FALSE),"n/a")</f>
        <v>0</v>
      </c>
      <c r="AU574" s="8">
        <f t="shared" si="266"/>
        <v>2</v>
      </c>
      <c r="AV574">
        <f>VLOOKUP(B574,[1]Hoja2!$C$2:$AO$762,39,FALSE)</f>
        <v>2</v>
      </c>
      <c r="AW574">
        <f>IF(AU574=AV574,VLOOKUP(B574,[1]Hoja2!$C$2:$AO$762,37,FALSE),IF(AV574&lt;2,VLOOKUP(B574,[1]Hoja2!$C$2:$AO$762,37,FALSE)))</f>
        <v>1258.4000000000003</v>
      </c>
      <c r="AX574" t="str">
        <f>B574 &amp; COUNTIF(B$2:B574, B574)</f>
        <v>0E2B6582991</v>
      </c>
      <c r="AY574" s="10">
        <f>VLOOKUP(AX574,[1]Hoja2!$B$2:$AO$762,38,FALSE)</f>
        <v>1258.4000000000003</v>
      </c>
      <c r="AZ574" s="9">
        <f t="shared" si="277"/>
        <v>0</v>
      </c>
      <c r="BA574">
        <f t="shared" si="296"/>
        <v>0</v>
      </c>
      <c r="BB574">
        <f t="shared" si="297"/>
        <v>-0.16333324999999999</v>
      </c>
      <c r="BC574">
        <f t="shared" si="298"/>
        <v>0</v>
      </c>
    </row>
    <row r="575" spans="1:55" x14ac:dyDescent="0.25">
      <c r="A575">
        <v>70226</v>
      </c>
      <c r="B575" t="s">
        <v>404</v>
      </c>
      <c r="C575">
        <v>2019</v>
      </c>
      <c r="D575" t="s">
        <v>37</v>
      </c>
      <c r="E575" t="s">
        <v>38</v>
      </c>
      <c r="F575">
        <v>10</v>
      </c>
      <c r="G575" t="s">
        <v>40</v>
      </c>
      <c r="H575">
        <v>1.3</v>
      </c>
      <c r="I575" t="s">
        <v>54</v>
      </c>
      <c r="J575">
        <v>803</v>
      </c>
      <c r="K575">
        <v>1573</v>
      </c>
      <c r="L575">
        <v>0.2</v>
      </c>
      <c r="M575">
        <v>0.6</v>
      </c>
      <c r="N575">
        <v>0.8</v>
      </c>
      <c r="O575">
        <v>1.05</v>
      </c>
      <c r="P575">
        <v>1.1000000000000001</v>
      </c>
      <c r="Q575">
        <v>1.1499999999999999</v>
      </c>
      <c r="R575" t="s">
        <v>46</v>
      </c>
      <c r="S575">
        <v>4</v>
      </c>
      <c r="T575">
        <v>6</v>
      </c>
      <c r="U575" t="s">
        <v>47</v>
      </c>
      <c r="V575" t="s">
        <v>54</v>
      </c>
      <c r="W575" t="s">
        <v>42</v>
      </c>
      <c r="X575">
        <v>2019</v>
      </c>
      <c r="Y575" t="s">
        <v>37</v>
      </c>
      <c r="Z575" t="s">
        <v>38</v>
      </c>
      <c r="AA575">
        <v>10</v>
      </c>
      <c r="AB575">
        <v>0</v>
      </c>
      <c r="AC575">
        <v>15</v>
      </c>
      <c r="AD575">
        <v>0.8</v>
      </c>
      <c r="AE575">
        <v>0.32500000000000001</v>
      </c>
      <c r="AF575">
        <v>1258.4000000000001</v>
      </c>
      <c r="AG575" s="2">
        <f>IFERROR(VLOOKUP(B575,[1]Hoja2!$C$1:$AM$841,37,FALSE),"n/a")</f>
        <v>1651.6500000000003</v>
      </c>
      <c r="AH575" s="10">
        <f>VLOOKUP(AX575,[1]Hoja2!$B$2:$AO$762,17,FALSE)</f>
        <v>16</v>
      </c>
      <c r="AI575" s="10">
        <f>VLOOKUP(AX575,[1]Hoja2!$B$2:$AO$762,23,FALSE)</f>
        <v>1.05</v>
      </c>
      <c r="AJ575" s="10">
        <f>VLOOKUP(AX575,[1]Hoja2!$B$2:$AO$762,28,FALSE)</f>
        <v>0.27500000000000002</v>
      </c>
      <c r="AK575" s="10" t="str">
        <f>VLOOKUP(AX575,[1]Hoja2!$B$2:$AO$762,19,FALSE)</f>
        <v>Entry Production Color Low/Mid</v>
      </c>
      <c r="AL575">
        <f t="shared" si="270"/>
        <v>0</v>
      </c>
      <c r="AM575">
        <f t="shared" si="271"/>
        <v>0</v>
      </c>
      <c r="AN575">
        <f t="shared" si="272"/>
        <v>0</v>
      </c>
      <c r="AO575">
        <f t="shared" si="273"/>
        <v>0</v>
      </c>
      <c r="AP575">
        <f t="shared" si="274"/>
        <v>1</v>
      </c>
      <c r="AQ575">
        <f t="shared" si="275"/>
        <v>1</v>
      </c>
      <c r="AR575">
        <f>+INDEX([1]Hoja2!$AM$2:$AM$841,MATCH(B575,[1]Hoja2!$C$2:$C$841,0))</f>
        <v>1651.6500000000003</v>
      </c>
      <c r="AS575" t="str">
        <f t="shared" si="276"/>
        <v>0E2B66622910</v>
      </c>
      <c r="AT575" s="2">
        <f>IFERROR(VLOOKUP(AS575,[1]Hoja2!$A$1:$AM$841,38,FALSE),"n/a")</f>
        <v>0</v>
      </c>
      <c r="AU575" s="8">
        <f t="shared" si="266"/>
        <v>1</v>
      </c>
      <c r="AV575">
        <f>VLOOKUP(B575,[1]Hoja2!$C$2:$AO$762,39,FALSE)</f>
        <v>1</v>
      </c>
      <c r="AW575">
        <f>IF(AU575=AV575,VLOOKUP(B575,[1]Hoja2!$C$2:$AO$762,37,FALSE),IF(AV575&lt;2,VLOOKUP(B575,[1]Hoja2!$C$2:$AO$762,37,FALSE)))</f>
        <v>1651.6500000000003</v>
      </c>
      <c r="AX575" t="str">
        <f>B575 &amp; COUNTIF(B$2:B575, B575)</f>
        <v>0E2B6662291</v>
      </c>
      <c r="AY575" s="10">
        <f>VLOOKUP(AX575,[1]Hoja2!$B$2:$AO$762,38,FALSE)</f>
        <v>1651.6500000000003</v>
      </c>
      <c r="AZ575" s="9">
        <f t="shared" si="277"/>
        <v>0</v>
      </c>
      <c r="BA575">
        <f t="shared" si="296"/>
        <v>4</v>
      </c>
      <c r="BB575">
        <f t="shared" si="297"/>
        <v>4.9999999999999989E-2</v>
      </c>
      <c r="BC575">
        <f t="shared" si="298"/>
        <v>4</v>
      </c>
    </row>
    <row r="576" spans="1:55" x14ac:dyDescent="0.25">
      <c r="A576">
        <v>70229</v>
      </c>
      <c r="B576" t="s">
        <v>401</v>
      </c>
      <c r="C576">
        <v>2019</v>
      </c>
      <c r="D576" t="s">
        <v>37</v>
      </c>
      <c r="E576" t="s">
        <v>38</v>
      </c>
      <c r="F576">
        <v>10</v>
      </c>
      <c r="G576" t="s">
        <v>40</v>
      </c>
      <c r="H576">
        <v>1.316667</v>
      </c>
      <c r="I576" t="s">
        <v>34</v>
      </c>
      <c r="J576">
        <v>468</v>
      </c>
      <c r="K576">
        <v>715</v>
      </c>
      <c r="L576">
        <v>0</v>
      </c>
      <c r="M576">
        <v>0</v>
      </c>
      <c r="N576">
        <v>0</v>
      </c>
      <c r="O576">
        <v>0.6</v>
      </c>
      <c r="P576">
        <v>0.8</v>
      </c>
      <c r="Q576">
        <v>1.05</v>
      </c>
      <c r="R576" t="s">
        <v>46</v>
      </c>
      <c r="S576">
        <v>5</v>
      </c>
      <c r="T576">
        <v>9</v>
      </c>
      <c r="U576" t="s">
        <v>47</v>
      </c>
      <c r="V576" t="s">
        <v>34</v>
      </c>
      <c r="W576" t="s">
        <v>50</v>
      </c>
      <c r="X576">
        <v>2019</v>
      </c>
      <c r="Y576" t="s">
        <v>37</v>
      </c>
      <c r="Z576" t="s">
        <v>38</v>
      </c>
      <c r="AA576">
        <v>12</v>
      </c>
      <c r="AB576">
        <v>0</v>
      </c>
      <c r="AC576">
        <v>55</v>
      </c>
      <c r="AD576">
        <v>0.8</v>
      </c>
      <c r="AE576">
        <v>0.2633334</v>
      </c>
      <c r="AF576">
        <v>572</v>
      </c>
      <c r="AG576" s="2">
        <f>IFERROR(VLOOKUP(B576,[1]Hoja2!$C$1:$AM$841,37,FALSE),"n/a")</f>
        <v>572.00000000000011</v>
      </c>
      <c r="AH576" s="10">
        <f>VLOOKUP(AX576,[1]Hoja2!$B$2:$AO$762,17,FALSE)</f>
        <v>55</v>
      </c>
      <c r="AI576" s="10">
        <f>VLOOKUP(AX576,[1]Hoja2!$B$2:$AO$762,23,FALSE)</f>
        <v>0.8</v>
      </c>
      <c r="AJ576" s="10">
        <f>VLOOKUP(AX576,[1]Hoja2!$B$2:$AO$762,28,FALSE)</f>
        <v>0.28799999999999998</v>
      </c>
      <c r="AK576" s="10" t="str">
        <f>VLOOKUP(AX576,[1]Hoja2!$B$2:$AO$762,19,FALSE)</f>
        <v>A4 Mono MFPs</v>
      </c>
      <c r="AL576">
        <f t="shared" si="270"/>
        <v>1</v>
      </c>
      <c r="AM576">
        <f t="shared" si="271"/>
        <v>1</v>
      </c>
      <c r="AN576">
        <f t="shared" si="272"/>
        <v>1</v>
      </c>
      <c r="AO576">
        <f t="shared" si="273"/>
        <v>0</v>
      </c>
      <c r="AP576">
        <f t="shared" si="274"/>
        <v>1</v>
      </c>
      <c r="AQ576">
        <f t="shared" si="275"/>
        <v>0</v>
      </c>
      <c r="AR576">
        <f>+INDEX([1]Hoja2!$AM$2:$AM$841,MATCH(B576,[1]Hoja2!$C$2:$C$841,0))</f>
        <v>572.00000000000011</v>
      </c>
      <c r="AS576" t="str">
        <f t="shared" si="276"/>
        <v>0C7X24684210</v>
      </c>
      <c r="AT576" s="2">
        <f>IFERROR(VLOOKUP(AS576,[1]Hoja2!$A$1:$AM$841,38,FALSE),"n/a")</f>
        <v>0</v>
      </c>
      <c r="AU576" s="8">
        <f t="shared" si="266"/>
        <v>2</v>
      </c>
      <c r="AV576">
        <f>VLOOKUP(B576,[1]Hoja2!$C$2:$AO$762,39,FALSE)</f>
        <v>1</v>
      </c>
      <c r="AW576">
        <f>IF(AU576=AV576,VLOOKUP(B576,[1]Hoja2!$C$2:$AO$762,37,FALSE),IF(AV576&lt;2,VLOOKUP(B576,[1]Hoja2!$C$2:$AO$762,37,FALSE)))</f>
        <v>572.00000000000011</v>
      </c>
      <c r="AX576" t="str">
        <f>B576 &amp; COUNTIF(B$2:B576, B576)</f>
        <v>0C7X2468421</v>
      </c>
      <c r="AY576" s="10">
        <f>VLOOKUP(AX576,[1]Hoja2!$B$2:$AO$762,38,FALSE)</f>
        <v>572.00000000000011</v>
      </c>
      <c r="AZ576" s="9">
        <f t="shared" si="277"/>
        <v>0</v>
      </c>
      <c r="BA576">
        <f t="shared" si="296"/>
        <v>0</v>
      </c>
      <c r="BB576">
        <f t="shared" si="297"/>
        <v>-2.4666599999999983E-2</v>
      </c>
      <c r="BC576">
        <f t="shared" si="298"/>
        <v>0</v>
      </c>
    </row>
    <row r="577" spans="1:55" hidden="1" x14ac:dyDescent="0.25">
      <c r="A577">
        <v>70237</v>
      </c>
      <c r="B577" t="s">
        <v>300</v>
      </c>
      <c r="C577">
        <v>2019</v>
      </c>
      <c r="D577" t="s">
        <v>37</v>
      </c>
      <c r="E577" t="s">
        <v>38</v>
      </c>
      <c r="F577">
        <v>10</v>
      </c>
      <c r="G577" t="s">
        <v>40</v>
      </c>
      <c r="H577">
        <v>2.1</v>
      </c>
      <c r="I577" t="s">
        <v>58</v>
      </c>
      <c r="J577">
        <v>655</v>
      </c>
      <c r="K577">
        <v>1365</v>
      </c>
      <c r="L577">
        <v>0</v>
      </c>
      <c r="M577">
        <v>0</v>
      </c>
      <c r="N577">
        <v>0.6</v>
      </c>
      <c r="O577">
        <v>0.8</v>
      </c>
      <c r="P577">
        <v>1.05</v>
      </c>
      <c r="Q577">
        <v>1.1000000000000001</v>
      </c>
      <c r="R577" t="s">
        <v>46</v>
      </c>
      <c r="S577">
        <v>5</v>
      </c>
      <c r="T577">
        <v>9</v>
      </c>
      <c r="U577" t="s">
        <v>47</v>
      </c>
      <c r="V577" t="s">
        <v>58</v>
      </c>
      <c r="W577" t="s">
        <v>42</v>
      </c>
      <c r="X577">
        <v>2019</v>
      </c>
      <c r="Y577" t="s">
        <v>37</v>
      </c>
      <c r="Z577" t="s">
        <v>38</v>
      </c>
      <c r="AA577">
        <v>15</v>
      </c>
      <c r="AB577">
        <v>0</v>
      </c>
      <c r="AC577">
        <v>0</v>
      </c>
      <c r="AD577">
        <v>1.1000000000000001</v>
      </c>
      <c r="AE577">
        <v>0.42</v>
      </c>
      <c r="AF577">
        <v>1501.5</v>
      </c>
      <c r="AG577" s="2">
        <f>IFERROR(VLOOKUP(B577,[1]Hoja2!$C$1:$AM$841,37,FALSE),"n/a")</f>
        <v>1433.25</v>
      </c>
      <c r="AH577" s="10" t="e">
        <f>VLOOKUP(AX577,[1]Hoja2!$B$2:$AO$762,17,FALSE)</f>
        <v>#N/A</v>
      </c>
      <c r="AI577" s="10" t="e">
        <f>VLOOKUP(AX577,[1]Hoja2!$B$2:$AO$762,23,FALSE)</f>
        <v>#N/A</v>
      </c>
      <c r="AJ577" s="10" t="e">
        <f>VLOOKUP(AX577,[1]Hoja2!$B$2:$AO$762,28,FALSE)</f>
        <v>#N/A</v>
      </c>
      <c r="AK577" s="10" t="e">
        <f>VLOOKUP(AX577,[1]Hoja2!$B$2:$AO$762,19,FALSE)</f>
        <v>#N/A</v>
      </c>
      <c r="AL577" t="e">
        <f t="shared" si="270"/>
        <v>#N/A</v>
      </c>
      <c r="AM577" t="e">
        <f t="shared" si="271"/>
        <v>#N/A</v>
      </c>
      <c r="AN577" t="e">
        <f t="shared" si="272"/>
        <v>#N/A</v>
      </c>
      <c r="AO577" t="e">
        <f t="shared" si="273"/>
        <v>#N/A</v>
      </c>
      <c r="AP577" t="e">
        <f t="shared" si="274"/>
        <v>#N/A</v>
      </c>
      <c r="AQ577">
        <f t="shared" si="275"/>
        <v>0</v>
      </c>
      <c r="AR577">
        <f>+INDEX([1]Hoja2!$AM$2:$AM$841,MATCH(B577,[1]Hoja2!$C$2:$C$841,0))</f>
        <v>1433.25</v>
      </c>
      <c r="AS577" t="str">
        <f t="shared" si="276"/>
        <v>0EX929770510</v>
      </c>
      <c r="AT577" s="2">
        <f>IFERROR(VLOOKUP(AS577,[1]Hoja2!$A$1:$AM$841,38,FALSE),"n/a")</f>
        <v>0</v>
      </c>
      <c r="AU577" s="8">
        <f t="shared" si="266"/>
        <v>2</v>
      </c>
      <c r="AV577">
        <f>VLOOKUP(B577,[1]Hoja2!$C$2:$AO$762,39,FALSE)</f>
        <v>1</v>
      </c>
      <c r="AW577">
        <f>IF(AU577=AV577,VLOOKUP(B577,[1]Hoja2!$C$2:$AO$762,37,FALSE),IF(AV577&lt;2,VLOOKUP(B577,[1]Hoja2!$C$2:$AO$762,37,FALSE)))</f>
        <v>1433.25</v>
      </c>
      <c r="AX577" t="str">
        <f>B577 &amp; COUNTIF(B$2:B577, B577)</f>
        <v>0EX92977052</v>
      </c>
      <c r="AY577" t="e">
        <f>VLOOKUP(AX577,[1]Hoja2!$B$2:$AO$762,38,FALSE)</f>
        <v>#N/A</v>
      </c>
      <c r="AZ577" s="9">
        <f t="shared" si="277"/>
        <v>0</v>
      </c>
    </row>
    <row r="578" spans="1:55" x14ac:dyDescent="0.25">
      <c r="A578">
        <v>70241</v>
      </c>
      <c r="B578" t="s">
        <v>412</v>
      </c>
      <c r="C578">
        <v>2019</v>
      </c>
      <c r="D578" t="s">
        <v>37</v>
      </c>
      <c r="E578" t="s">
        <v>38</v>
      </c>
      <c r="F578">
        <v>10</v>
      </c>
      <c r="G578" t="s">
        <v>40</v>
      </c>
      <c r="H578">
        <v>1.016667</v>
      </c>
      <c r="I578" t="s">
        <v>64</v>
      </c>
      <c r="J578">
        <v>655</v>
      </c>
      <c r="K578">
        <v>1365</v>
      </c>
      <c r="L578">
        <v>0</v>
      </c>
      <c r="M578">
        <v>0</v>
      </c>
      <c r="N578">
        <v>0.6</v>
      </c>
      <c r="O578">
        <v>0.8</v>
      </c>
      <c r="P578">
        <v>1.05</v>
      </c>
      <c r="Q578">
        <v>1.1000000000000001</v>
      </c>
      <c r="R578" t="s">
        <v>46</v>
      </c>
      <c r="S578">
        <v>5</v>
      </c>
      <c r="T578">
        <v>9</v>
      </c>
      <c r="U578" t="s">
        <v>47</v>
      </c>
      <c r="V578" t="s">
        <v>64</v>
      </c>
      <c r="W578" t="s">
        <v>55</v>
      </c>
      <c r="X578">
        <v>2019</v>
      </c>
      <c r="Y578" t="s">
        <v>37</v>
      </c>
      <c r="Z578" t="s">
        <v>38</v>
      </c>
      <c r="AA578">
        <v>10</v>
      </c>
      <c r="AB578">
        <v>0</v>
      </c>
      <c r="AC578">
        <v>63</v>
      </c>
      <c r="AD578">
        <v>1.1000000000000001</v>
      </c>
      <c r="AE578">
        <v>0.2033334</v>
      </c>
      <c r="AF578">
        <v>1501.5</v>
      </c>
      <c r="AG578" s="2">
        <f>IFERROR(VLOOKUP(B578,[1]Hoja2!$C$1:$AM$841,37,FALSE),"n/a")</f>
        <v>819</v>
      </c>
      <c r="AH578" s="10">
        <f>VLOOKUP(AX578,[1]Hoja2!$B$2:$AO$762,17,FALSE)</f>
        <v>9</v>
      </c>
      <c r="AI578" s="10">
        <f>VLOOKUP(AX578,[1]Hoja2!$B$2:$AO$762,23,FALSE)</f>
        <v>0.6</v>
      </c>
      <c r="AJ578" s="10">
        <f>VLOOKUP(AX578,[1]Hoja2!$B$2:$AO$762,28,FALSE)</f>
        <v>0.29599999999999999</v>
      </c>
      <c r="AK578" s="10" t="str">
        <f>VLOOKUP(AX578,[1]Hoja2!$B$2:$AO$762,19,FALSE)</f>
        <v>A3 Office Color Laser MFPs</v>
      </c>
      <c r="AL578">
        <f t="shared" si="270"/>
        <v>0</v>
      </c>
      <c r="AM578">
        <f t="shared" si="271"/>
        <v>0</v>
      </c>
      <c r="AN578">
        <f t="shared" si="272"/>
        <v>0</v>
      </c>
      <c r="AO578">
        <f t="shared" si="273"/>
        <v>0</v>
      </c>
      <c r="AP578">
        <f t="shared" si="274"/>
        <v>1</v>
      </c>
      <c r="AQ578">
        <f t="shared" si="275"/>
        <v>0</v>
      </c>
      <c r="AR578">
        <f>+INDEX([1]Hoja2!$AM$2:$AM$841,MATCH(B578,[1]Hoja2!$C$2:$C$841,0))</f>
        <v>819</v>
      </c>
      <c r="AS578" t="str">
        <f t="shared" si="276"/>
        <v>0MX476675710</v>
      </c>
      <c r="AT578" s="2">
        <f>IFERROR(VLOOKUP(AS578,[1]Hoja2!$A$1:$AM$841,38,FALSE),"n/a")</f>
        <v>0</v>
      </c>
      <c r="AU578" s="8">
        <f t="shared" ref="AU578:AU641" si="299">COUNTIF($B$2:$B$1228,B578)</f>
        <v>2</v>
      </c>
      <c r="AV578">
        <f>VLOOKUP(B578,[1]Hoja2!$C$2:$AO$762,39,FALSE)</f>
        <v>2</v>
      </c>
      <c r="AW578">
        <f>IF(AU578=AV578,VLOOKUP(B578,[1]Hoja2!$C$2:$AO$762,37,FALSE),IF(AV578&lt;2,VLOOKUP(B578,[1]Hoja2!$C$2:$AO$762,37,FALSE)))</f>
        <v>819</v>
      </c>
      <c r="AX578" t="str">
        <f>B578 &amp; COUNTIF(B$2:B578, B578)</f>
        <v>0MX47667571</v>
      </c>
      <c r="AY578" s="10">
        <f>VLOOKUP(AX578,[1]Hoja2!$B$2:$AO$762,38,FALSE)</f>
        <v>819</v>
      </c>
      <c r="AZ578" s="9">
        <f t="shared" si="277"/>
        <v>0</v>
      </c>
      <c r="BA578">
        <f t="shared" ref="BA578:BA582" si="300">IF(Q578="NA",2,IF(OR(G578="INSTALACION NUEVA",G578="Mantenimiento preventivo"),3,IF(AND(AC578&lt;AH578,AL578&lt;&gt;1),4,IF(AY578&gt;AF578,1,0))))</f>
        <v>0</v>
      </c>
      <c r="BB578">
        <f t="shared" ref="BB578:BB582" si="301">AE578-AJ578</f>
        <v>-9.2666599999999988E-2</v>
      </c>
      <c r="BC578">
        <f t="shared" ref="BC578:BC582" si="302">+_xlfn.IFS(Q578="NA",2,OR(G578="INSTALACION NUEVA",G578="Mantenimiento preventivo"),3,AND(AC578&lt;AH578,AL578&lt;&gt;1),4,AY578&gt;AF578,1,TRUE,0)</f>
        <v>0</v>
      </c>
    </row>
    <row r="579" spans="1:55" x14ac:dyDescent="0.25">
      <c r="A579">
        <v>70245</v>
      </c>
      <c r="B579" t="s">
        <v>396</v>
      </c>
      <c r="C579">
        <v>2019</v>
      </c>
      <c r="D579" t="s">
        <v>37</v>
      </c>
      <c r="E579" t="s">
        <v>38</v>
      </c>
      <c r="F579">
        <v>10</v>
      </c>
      <c r="G579" t="s">
        <v>40</v>
      </c>
      <c r="H579">
        <v>0</v>
      </c>
      <c r="I579" t="s">
        <v>45</v>
      </c>
      <c r="J579">
        <v>803</v>
      </c>
      <c r="K579">
        <v>1573</v>
      </c>
      <c r="L579">
        <v>0.2</v>
      </c>
      <c r="M579">
        <v>0.6</v>
      </c>
      <c r="N579">
        <v>0.8</v>
      </c>
      <c r="O579">
        <v>1.05</v>
      </c>
      <c r="P579">
        <v>1.1000000000000001</v>
      </c>
      <c r="Q579">
        <v>1.1499999999999999</v>
      </c>
      <c r="R579" t="s">
        <v>46</v>
      </c>
      <c r="S579">
        <v>4</v>
      </c>
      <c r="T579">
        <v>6</v>
      </c>
      <c r="U579" t="s">
        <v>47</v>
      </c>
      <c r="V579" t="s">
        <v>48</v>
      </c>
      <c r="W579" t="s">
        <v>55</v>
      </c>
      <c r="X579">
        <v>2019</v>
      </c>
      <c r="Y579" t="s">
        <v>37</v>
      </c>
      <c r="Z579" t="s">
        <v>38</v>
      </c>
      <c r="AA579">
        <v>25</v>
      </c>
      <c r="AB579">
        <v>0</v>
      </c>
      <c r="AC579">
        <v>44</v>
      </c>
      <c r="AD579">
        <v>1.1000000000000001</v>
      </c>
      <c r="AE579">
        <v>0</v>
      </c>
      <c r="AF579">
        <v>1730.3</v>
      </c>
      <c r="AG579" s="2">
        <f>IFERROR(VLOOKUP(B579,[1]Hoja2!$C$1:$AM$841,37,FALSE),"n/a")</f>
        <v>1730.3000000000004</v>
      </c>
      <c r="AH579" s="10">
        <f>VLOOKUP(AX579,[1]Hoja2!$B$2:$AO$762,17,FALSE)</f>
        <v>48</v>
      </c>
      <c r="AI579" s="10">
        <f>VLOOKUP(AX579,[1]Hoja2!$B$2:$AO$762,23,FALSE)</f>
        <v>1.1000000000000001</v>
      </c>
      <c r="AJ579" s="10">
        <f>VLOOKUP(AX579,[1]Hoja2!$B$2:$AO$762,28,FALSE)</f>
        <v>0.1925</v>
      </c>
      <c r="AK579" s="10" t="str">
        <f>VLOOKUP(AX579,[1]Hoja2!$B$2:$AO$762,19,FALSE)</f>
        <v>Light Production Digital Business</v>
      </c>
      <c r="AL579">
        <f t="shared" ref="AL579:AL642" si="303">IF(AF579=AY579,1,0)</f>
        <v>1</v>
      </c>
      <c r="AM579">
        <f t="shared" ref="AM579:AM642" si="304">IF(AC579=AH579,1,0)</f>
        <v>0</v>
      </c>
      <c r="AN579">
        <f t="shared" ref="AN579:AN642" si="305">IF(AD579=AI579,1,0)</f>
        <v>1</v>
      </c>
      <c r="AO579">
        <f t="shared" ref="AO579:AO642" si="306">IF(AE579=AJ579,1,0)</f>
        <v>0</v>
      </c>
      <c r="AP579">
        <f t="shared" ref="AP579:AP642" si="307">IF(I579=AK579,1,0)</f>
        <v>1</v>
      </c>
      <c r="AQ579">
        <f t="shared" ref="AQ579:AQ642" si="308">+_xlfn.IFS(AG579="n/a","n/a",AG579&gt;AF579,1,TRUE,0)</f>
        <v>0</v>
      </c>
      <c r="AR579">
        <f>+INDEX([1]Hoja2!$AM$2:$AM$841,MATCH(B579,[1]Hoja2!$C$2:$C$841,0))</f>
        <v>1730.3000000000004</v>
      </c>
      <c r="AS579" t="str">
        <f t="shared" ref="AS579:AS642" si="309">CONCATENATE(B579,F579)</f>
        <v>0BG100083910</v>
      </c>
      <c r="AT579" s="2">
        <f>IFERROR(VLOOKUP(AS579,[1]Hoja2!$A$1:$AM$841,38,FALSE),"n/a")</f>
        <v>0</v>
      </c>
      <c r="AU579" s="8">
        <f t="shared" si="299"/>
        <v>1</v>
      </c>
      <c r="AV579">
        <f>VLOOKUP(B579,[1]Hoja2!$C$2:$AO$762,39,FALSE)</f>
        <v>1</v>
      </c>
      <c r="AW579">
        <f>IF(AU579=AV579,VLOOKUP(B579,[1]Hoja2!$C$2:$AO$762,37,FALSE),IF(AV579&lt;2,VLOOKUP(B579,[1]Hoja2!$C$2:$AO$762,37,FALSE)))</f>
        <v>1730.3000000000004</v>
      </c>
      <c r="AX579" t="str">
        <f>B579 &amp; COUNTIF(B$2:B579, B579)</f>
        <v>0BG10008391</v>
      </c>
      <c r="AY579" s="10">
        <f>VLOOKUP(AX579,[1]Hoja2!$B$2:$AO$762,38,FALSE)</f>
        <v>1730.3000000000004</v>
      </c>
      <c r="AZ579" s="9">
        <f t="shared" si="277"/>
        <v>0</v>
      </c>
      <c r="BA579">
        <f t="shared" si="300"/>
        <v>0</v>
      </c>
      <c r="BB579">
        <f t="shared" si="301"/>
        <v>-0.1925</v>
      </c>
      <c r="BC579">
        <f t="shared" si="302"/>
        <v>0</v>
      </c>
    </row>
    <row r="580" spans="1:55" x14ac:dyDescent="0.25">
      <c r="A580">
        <v>70246</v>
      </c>
      <c r="B580" t="s">
        <v>408</v>
      </c>
      <c r="C580">
        <v>2019</v>
      </c>
      <c r="D580" t="s">
        <v>37</v>
      </c>
      <c r="E580" t="s">
        <v>38</v>
      </c>
      <c r="F580">
        <v>10</v>
      </c>
      <c r="G580" t="s">
        <v>40</v>
      </c>
      <c r="H580">
        <v>0</v>
      </c>
      <c r="I580" t="s">
        <v>64</v>
      </c>
      <c r="J580">
        <v>655</v>
      </c>
      <c r="K580">
        <v>1365</v>
      </c>
      <c r="L580">
        <v>0</v>
      </c>
      <c r="M580">
        <v>0</v>
      </c>
      <c r="N580">
        <v>0.6</v>
      </c>
      <c r="O580">
        <v>0.8</v>
      </c>
      <c r="P580">
        <v>1.05</v>
      </c>
      <c r="Q580">
        <v>1.1000000000000001</v>
      </c>
      <c r="R580" t="s">
        <v>46</v>
      </c>
      <c r="S580">
        <v>5</v>
      </c>
      <c r="T580">
        <v>9</v>
      </c>
      <c r="U580" t="s">
        <v>47</v>
      </c>
      <c r="V580" t="s">
        <v>64</v>
      </c>
      <c r="W580" t="s">
        <v>55</v>
      </c>
      <c r="X580">
        <v>2019</v>
      </c>
      <c r="Y580" t="s">
        <v>37</v>
      </c>
      <c r="Z580" t="s">
        <v>38</v>
      </c>
      <c r="AA580">
        <v>24</v>
      </c>
      <c r="AB580">
        <v>0</v>
      </c>
      <c r="AC580">
        <v>155</v>
      </c>
      <c r="AD580">
        <v>1.1000000000000001</v>
      </c>
      <c r="AE580">
        <v>0</v>
      </c>
      <c r="AF580">
        <v>1501.5</v>
      </c>
      <c r="AG580" s="2">
        <f>IFERROR(VLOOKUP(B580,[1]Hoja2!$C$1:$AM$841,37,FALSE),"n/a")</f>
        <v>1501.5000000000002</v>
      </c>
      <c r="AH580" s="10">
        <f>VLOOKUP(AX580,[1]Hoja2!$B$2:$AO$762,17,FALSE)</f>
        <v>155</v>
      </c>
      <c r="AI580" s="10">
        <f>VLOOKUP(AX580,[1]Hoja2!$B$2:$AO$762,23,FALSE)</f>
        <v>1.1000000000000001</v>
      </c>
      <c r="AJ580" s="10">
        <f>VLOOKUP(AX580,[1]Hoja2!$B$2:$AO$762,28,FALSE)</f>
        <v>2.6000000000000002E-2</v>
      </c>
      <c r="AK580" s="10" t="str">
        <f>VLOOKUP(AX580,[1]Hoja2!$B$2:$AO$762,19,FALSE)</f>
        <v>A3 Office Color Laser MFPs</v>
      </c>
      <c r="AL580">
        <f t="shared" si="303"/>
        <v>1</v>
      </c>
      <c r="AM580">
        <f t="shared" si="304"/>
        <v>1</v>
      </c>
      <c r="AN580">
        <f t="shared" si="305"/>
        <v>1</v>
      </c>
      <c r="AO580">
        <f t="shared" si="306"/>
        <v>0</v>
      </c>
      <c r="AP580">
        <f t="shared" si="307"/>
        <v>1</v>
      </c>
      <c r="AQ580">
        <f t="shared" si="308"/>
        <v>0</v>
      </c>
      <c r="AR580">
        <f>+INDEX([1]Hoja2!$AM$2:$AM$841,MATCH(B580,[1]Hoja2!$C$2:$C$841,0))</f>
        <v>1501.5000000000002</v>
      </c>
      <c r="AS580" t="str">
        <f t="shared" si="309"/>
        <v>0LX582559010</v>
      </c>
      <c r="AT580" s="2">
        <f>IFERROR(VLOOKUP(AS580,[1]Hoja2!$A$1:$AM$841,38,FALSE),"n/a")</f>
        <v>0</v>
      </c>
      <c r="AU580" s="8">
        <f t="shared" si="299"/>
        <v>1</v>
      </c>
      <c r="AV580">
        <f>VLOOKUP(B580,[1]Hoja2!$C$2:$AO$762,39,FALSE)</f>
        <v>1</v>
      </c>
      <c r="AW580">
        <f>IF(AU580=AV580,VLOOKUP(B580,[1]Hoja2!$C$2:$AO$762,37,FALSE),IF(AV580&lt;2,VLOOKUP(B580,[1]Hoja2!$C$2:$AO$762,37,FALSE)))</f>
        <v>1501.5000000000002</v>
      </c>
      <c r="AX580" t="str">
        <f>B580 &amp; COUNTIF(B$2:B580, B580)</f>
        <v>0LX58255901</v>
      </c>
      <c r="AY580" s="10">
        <f>VLOOKUP(AX580,[1]Hoja2!$B$2:$AO$762,38,FALSE)</f>
        <v>1501.5000000000002</v>
      </c>
      <c r="AZ580" s="9">
        <f t="shared" si="277"/>
        <v>0</v>
      </c>
      <c r="BA580">
        <f t="shared" si="300"/>
        <v>0</v>
      </c>
      <c r="BB580">
        <f t="shared" si="301"/>
        <v>-2.6000000000000002E-2</v>
      </c>
      <c r="BC580">
        <f t="shared" si="302"/>
        <v>0</v>
      </c>
    </row>
    <row r="581" spans="1:55" x14ac:dyDescent="0.25">
      <c r="A581">
        <v>70247</v>
      </c>
      <c r="B581" t="s">
        <v>413</v>
      </c>
      <c r="C581">
        <v>2019</v>
      </c>
      <c r="D581" t="s">
        <v>37</v>
      </c>
      <c r="E581" t="s">
        <v>38</v>
      </c>
      <c r="F581">
        <v>10</v>
      </c>
      <c r="G581" t="s">
        <v>40</v>
      </c>
      <c r="H581">
        <v>1.5333330000000001</v>
      </c>
      <c r="I581" t="s">
        <v>64</v>
      </c>
      <c r="J581">
        <v>655</v>
      </c>
      <c r="K581">
        <v>1365</v>
      </c>
      <c r="L581">
        <v>0</v>
      </c>
      <c r="M581">
        <v>0</v>
      </c>
      <c r="N581">
        <v>0.6</v>
      </c>
      <c r="O581">
        <v>0.8</v>
      </c>
      <c r="P581">
        <v>1.05</v>
      </c>
      <c r="Q581">
        <v>1.1000000000000001</v>
      </c>
      <c r="R581" t="s">
        <v>46</v>
      </c>
      <c r="S581">
        <v>5</v>
      </c>
      <c r="T581">
        <v>9</v>
      </c>
      <c r="U581" t="s">
        <v>47</v>
      </c>
      <c r="V581" t="s">
        <v>64</v>
      </c>
      <c r="W581" t="s">
        <v>55</v>
      </c>
      <c r="X581">
        <v>2019</v>
      </c>
      <c r="Y581" t="s">
        <v>37</v>
      </c>
      <c r="Z581" t="s">
        <v>38</v>
      </c>
      <c r="AA581">
        <v>17</v>
      </c>
      <c r="AB581">
        <v>0</v>
      </c>
      <c r="AC581">
        <v>153</v>
      </c>
      <c r="AD581">
        <v>1.1000000000000001</v>
      </c>
      <c r="AE581">
        <v>0.30666660000000001</v>
      </c>
      <c r="AF581">
        <v>1501.5</v>
      </c>
      <c r="AG581" s="2">
        <f>IFERROR(VLOOKUP(B581,[1]Hoja2!$C$1:$AM$841,37,FALSE),"n/a")</f>
        <v>1501.5000000000002</v>
      </c>
      <c r="AH581" s="10">
        <f>VLOOKUP(AX581,[1]Hoja2!$B$2:$AO$762,17,FALSE)</f>
        <v>155</v>
      </c>
      <c r="AI581" s="10">
        <f>VLOOKUP(AX581,[1]Hoja2!$B$2:$AO$762,23,FALSE)</f>
        <v>1.1000000000000001</v>
      </c>
      <c r="AJ581" s="10">
        <f>VLOOKUP(AX581,[1]Hoja2!$B$2:$AO$762,28,FALSE)</f>
        <v>0.33799999999999997</v>
      </c>
      <c r="AK581" s="10" t="str">
        <f>VLOOKUP(AX581,[1]Hoja2!$B$2:$AO$762,19,FALSE)</f>
        <v>A3 Office Color Laser MFPs</v>
      </c>
      <c r="AL581">
        <f t="shared" si="303"/>
        <v>1</v>
      </c>
      <c r="AM581">
        <f t="shared" si="304"/>
        <v>0</v>
      </c>
      <c r="AN581">
        <f t="shared" si="305"/>
        <v>1</v>
      </c>
      <c r="AO581">
        <f t="shared" si="306"/>
        <v>0</v>
      </c>
      <c r="AP581">
        <f t="shared" si="307"/>
        <v>1</v>
      </c>
      <c r="AQ581">
        <f t="shared" si="308"/>
        <v>0</v>
      </c>
      <c r="AR581">
        <f>+INDEX([1]Hoja2!$AM$2:$AM$841,MATCH(B581,[1]Hoja2!$C$2:$C$841,0))</f>
        <v>1501.5000000000002</v>
      </c>
      <c r="AS581" t="str">
        <f t="shared" si="309"/>
        <v>0MX477739710</v>
      </c>
      <c r="AT581" s="2">
        <f>IFERROR(VLOOKUP(AS581,[1]Hoja2!$A$1:$AM$841,38,FALSE),"n/a")</f>
        <v>0</v>
      </c>
      <c r="AU581" s="8">
        <f t="shared" si="299"/>
        <v>1</v>
      </c>
      <c r="AV581">
        <f>VLOOKUP(B581,[1]Hoja2!$C$2:$AO$762,39,FALSE)</f>
        <v>1</v>
      </c>
      <c r="AW581">
        <f>IF(AU581=AV581,VLOOKUP(B581,[1]Hoja2!$C$2:$AO$762,37,FALSE),IF(AV581&lt;2,VLOOKUP(B581,[1]Hoja2!$C$2:$AO$762,37,FALSE)))</f>
        <v>1501.5000000000002</v>
      </c>
      <c r="AX581" t="str">
        <f>B581 &amp; COUNTIF(B$2:B581, B581)</f>
        <v>0MX47773971</v>
      </c>
      <c r="AY581" s="10">
        <f>VLOOKUP(AX581,[1]Hoja2!$B$2:$AO$762,38,FALSE)</f>
        <v>1501.5000000000002</v>
      </c>
      <c r="AZ581" s="9">
        <f t="shared" si="277"/>
        <v>0</v>
      </c>
      <c r="BA581">
        <f t="shared" si="300"/>
        <v>0</v>
      </c>
      <c r="BB581">
        <f t="shared" si="301"/>
        <v>-3.1333399999999956E-2</v>
      </c>
      <c r="BC581">
        <f t="shared" si="302"/>
        <v>0</v>
      </c>
    </row>
    <row r="582" spans="1:55" x14ac:dyDescent="0.25">
      <c r="A582">
        <v>70249</v>
      </c>
      <c r="B582" t="s">
        <v>392</v>
      </c>
      <c r="C582">
        <v>2019</v>
      </c>
      <c r="D582" t="s">
        <v>37</v>
      </c>
      <c r="E582" t="s">
        <v>38</v>
      </c>
      <c r="F582">
        <v>10</v>
      </c>
      <c r="G582" t="s">
        <v>40</v>
      </c>
      <c r="H582">
        <v>0.78333339999999996</v>
      </c>
      <c r="I582" t="s">
        <v>64</v>
      </c>
      <c r="J582">
        <v>655</v>
      </c>
      <c r="K582">
        <v>1365</v>
      </c>
      <c r="L582">
        <v>0</v>
      </c>
      <c r="M582">
        <v>0</v>
      </c>
      <c r="N582">
        <v>0.6</v>
      </c>
      <c r="O582">
        <v>0.8</v>
      </c>
      <c r="P582">
        <v>1.05</v>
      </c>
      <c r="Q582">
        <v>1.1000000000000001</v>
      </c>
      <c r="R582" t="s">
        <v>46</v>
      </c>
      <c r="S582">
        <v>5</v>
      </c>
      <c r="T582">
        <v>9</v>
      </c>
      <c r="U582" t="s">
        <v>47</v>
      </c>
      <c r="V582" t="s">
        <v>64</v>
      </c>
      <c r="W582" t="s">
        <v>55</v>
      </c>
      <c r="X582">
        <v>2019</v>
      </c>
      <c r="Y582" t="s">
        <v>37</v>
      </c>
      <c r="Z582" t="s">
        <v>38</v>
      </c>
      <c r="AA582">
        <v>12</v>
      </c>
      <c r="AB582">
        <v>0</v>
      </c>
      <c r="AC582">
        <v>386</v>
      </c>
      <c r="AD582">
        <v>1.1000000000000001</v>
      </c>
      <c r="AE582">
        <v>0.15666668</v>
      </c>
      <c r="AF582">
        <v>1501.5</v>
      </c>
      <c r="AG582" s="2">
        <f>IFERROR(VLOOKUP(B582,[1]Hoja2!$C$1:$AM$841,37,FALSE),"n/a")</f>
        <v>1501.5000000000002</v>
      </c>
      <c r="AH582" s="10">
        <f>VLOOKUP(AX582,[1]Hoja2!$B$2:$AO$762,17,FALSE)</f>
        <v>391</v>
      </c>
      <c r="AI582" s="10">
        <f>VLOOKUP(AX582,[1]Hoja2!$B$2:$AO$762,23,FALSE)</f>
        <v>1.1000000000000001</v>
      </c>
      <c r="AJ582" s="10">
        <f>VLOOKUP(AX582,[1]Hoja2!$B$2:$AO$762,28,FALSE)</f>
        <v>0.192</v>
      </c>
      <c r="AK582" s="10" t="str">
        <f>VLOOKUP(AX582,[1]Hoja2!$B$2:$AO$762,19,FALSE)</f>
        <v>A3 Office Color Laser MFPs</v>
      </c>
      <c r="AL582">
        <f t="shared" si="303"/>
        <v>1</v>
      </c>
      <c r="AM582">
        <f t="shared" si="304"/>
        <v>0</v>
      </c>
      <c r="AN582">
        <f t="shared" si="305"/>
        <v>1</v>
      </c>
      <c r="AO582">
        <f t="shared" si="306"/>
        <v>0</v>
      </c>
      <c r="AP582">
        <f t="shared" si="307"/>
        <v>1</v>
      </c>
      <c r="AQ582">
        <f t="shared" si="308"/>
        <v>0</v>
      </c>
      <c r="AR582">
        <f>+INDEX([1]Hoja2!$AM$2:$AM$841,MATCH(B582,[1]Hoja2!$C$2:$C$841,0))</f>
        <v>1501.5000000000002</v>
      </c>
      <c r="AS582" t="str">
        <f t="shared" si="309"/>
        <v>08TB57261710</v>
      </c>
      <c r="AT582" s="2">
        <f>IFERROR(VLOOKUP(AS582,[1]Hoja2!$A$1:$AM$841,38,FALSE),"n/a")</f>
        <v>0</v>
      </c>
      <c r="AU582" s="8">
        <f t="shared" si="299"/>
        <v>1</v>
      </c>
      <c r="AV582">
        <f>VLOOKUP(B582,[1]Hoja2!$C$2:$AO$762,39,FALSE)</f>
        <v>1</v>
      </c>
      <c r="AW582">
        <f>IF(AU582=AV582,VLOOKUP(B582,[1]Hoja2!$C$2:$AO$762,37,FALSE),IF(AV582&lt;2,VLOOKUP(B582,[1]Hoja2!$C$2:$AO$762,37,FALSE)))</f>
        <v>1501.5000000000002</v>
      </c>
      <c r="AX582" t="str">
        <f>B582 &amp; COUNTIF(B$2:B582, B582)</f>
        <v>08TB5726171</v>
      </c>
      <c r="AY582" s="10">
        <f>VLOOKUP(AX582,[1]Hoja2!$B$2:$AO$762,38,FALSE)</f>
        <v>1501.5000000000002</v>
      </c>
      <c r="AZ582" s="9">
        <f t="shared" si="277"/>
        <v>0</v>
      </c>
      <c r="BA582">
        <f t="shared" si="300"/>
        <v>0</v>
      </c>
      <c r="BB582">
        <f t="shared" si="301"/>
        <v>-3.5333320000000001E-2</v>
      </c>
      <c r="BC582">
        <f t="shared" si="302"/>
        <v>0</v>
      </c>
    </row>
    <row r="583" spans="1:55" hidden="1" x14ac:dyDescent="0.25">
      <c r="A583">
        <v>70250</v>
      </c>
      <c r="B583" t="s">
        <v>844</v>
      </c>
      <c r="C583">
        <v>2019</v>
      </c>
      <c r="D583" t="s">
        <v>37</v>
      </c>
      <c r="E583" t="s">
        <v>38</v>
      </c>
      <c r="F583">
        <v>10</v>
      </c>
      <c r="G583" t="s">
        <v>40</v>
      </c>
      <c r="H583">
        <v>0</v>
      </c>
      <c r="I583" t="s">
        <v>116</v>
      </c>
      <c r="J583">
        <v>655</v>
      </c>
      <c r="K583">
        <v>1365</v>
      </c>
      <c r="L583">
        <v>0</v>
      </c>
      <c r="M583">
        <v>0</v>
      </c>
      <c r="N583">
        <v>0.6</v>
      </c>
      <c r="O583">
        <v>0.8</v>
      </c>
      <c r="P583">
        <v>1.05</v>
      </c>
      <c r="Q583">
        <v>1.1000000000000001</v>
      </c>
      <c r="R583" t="s">
        <v>46</v>
      </c>
      <c r="S583">
        <v>5</v>
      </c>
      <c r="T583">
        <v>9</v>
      </c>
      <c r="U583" t="s">
        <v>47</v>
      </c>
      <c r="V583" t="s">
        <v>58</v>
      </c>
      <c r="W583" t="s">
        <v>55</v>
      </c>
      <c r="X583">
        <v>2019</v>
      </c>
      <c r="Y583" t="s">
        <v>37</v>
      </c>
      <c r="Z583" t="s">
        <v>38</v>
      </c>
      <c r="AA583">
        <v>10</v>
      </c>
      <c r="AB583">
        <v>1</v>
      </c>
      <c r="AC583">
        <v>146</v>
      </c>
      <c r="AD583">
        <v>0</v>
      </c>
      <c r="AE583">
        <v>0</v>
      </c>
      <c r="AF583">
        <v>0</v>
      </c>
      <c r="AG583" s="2" t="str">
        <f>IFERROR(VLOOKUP(B583,[1]Hoja2!$C$1:$AM$841,37,FALSE),"n/a")</f>
        <v>n/a</v>
      </c>
      <c r="AH583" s="10" t="e">
        <f>VLOOKUP(AX583,[1]Hoja2!$B$2:$AO$762,17,FALSE)</f>
        <v>#N/A</v>
      </c>
      <c r="AI583" s="10" t="e">
        <f>VLOOKUP(AX583,[1]Hoja2!$B$2:$AO$762,23,FALSE)</f>
        <v>#N/A</v>
      </c>
      <c r="AJ583" s="10" t="e">
        <f>VLOOKUP(AX583,[1]Hoja2!$B$2:$AO$762,28,FALSE)</f>
        <v>#N/A</v>
      </c>
      <c r="AK583" s="10" t="e">
        <f>VLOOKUP(AX583,[1]Hoja2!$B$2:$AO$762,19,FALSE)</f>
        <v>#N/A</v>
      </c>
      <c r="AL583" t="e">
        <f t="shared" si="303"/>
        <v>#N/A</v>
      </c>
      <c r="AM583" t="e">
        <f t="shared" si="304"/>
        <v>#N/A</v>
      </c>
      <c r="AN583" t="e">
        <f t="shared" si="305"/>
        <v>#N/A</v>
      </c>
      <c r="AO583" t="e">
        <f t="shared" si="306"/>
        <v>#N/A</v>
      </c>
      <c r="AP583" t="e">
        <f t="shared" si="307"/>
        <v>#N/A</v>
      </c>
      <c r="AQ583" t="str">
        <f t="shared" si="308"/>
        <v>n/a</v>
      </c>
      <c r="AR583">
        <f>+INDEX([1]DETALLE!$AK$2:$AK$841,MATCH(B583,[1]DETALLE!$A$2:$A$841,0))</f>
        <v>750.75000000000011</v>
      </c>
      <c r="AS583" t="str">
        <f>CONCATENATE(B583)</f>
        <v>0EX7380352</v>
      </c>
      <c r="AT583" s="2" t="str">
        <f>IF(IFERROR(VLOOKUP(AS583,[1]Hoja2!$C$1:$AM$841,37,FALSE),"n/a")&lt;&gt;"n/a","a","n/a")</f>
        <v>n/a</v>
      </c>
      <c r="AU583" s="8">
        <f t="shared" si="299"/>
        <v>1</v>
      </c>
      <c r="AV583" t="e">
        <f>VLOOKUP(B583,[1]Hoja2!$C$2:$AO$762,39,FALSE)</f>
        <v>#N/A</v>
      </c>
      <c r="AW583" t="e">
        <f>IF(AU583=AV583,VLOOKUP(B583,[1]Hoja2!$C$2:$AO$762,37,FALSE),IF(AV583&lt;2,VLOOKUP(B583,[1]Hoja2!$C$2:$AO$762,37,FALSE)))</f>
        <v>#N/A</v>
      </c>
      <c r="AX583" t="str">
        <f>B583 &amp; COUNTIF(B$2:B583, B583)</f>
        <v>0EX73803521</v>
      </c>
      <c r="AY583" t="e">
        <f>VLOOKUP(AX583,[1]Hoja2!$B$2:$AO$762,38,FALSE)</f>
        <v>#N/A</v>
      </c>
      <c r="AZ583" s="9" t="e">
        <f t="shared" si="277"/>
        <v>#N/A</v>
      </c>
    </row>
    <row r="584" spans="1:55" hidden="1" x14ac:dyDescent="0.25">
      <c r="A584">
        <v>70252</v>
      </c>
      <c r="B584" t="s">
        <v>845</v>
      </c>
      <c r="C584">
        <v>2019</v>
      </c>
      <c r="D584" t="s">
        <v>37</v>
      </c>
      <c r="E584" t="s">
        <v>38</v>
      </c>
      <c r="F584">
        <v>10</v>
      </c>
      <c r="G584" t="s">
        <v>44</v>
      </c>
      <c r="H584">
        <v>0</v>
      </c>
      <c r="I584" t="s">
        <v>34</v>
      </c>
      <c r="J584">
        <v>468</v>
      </c>
      <c r="K584">
        <v>715</v>
      </c>
      <c r="L584">
        <v>0</v>
      </c>
      <c r="M584">
        <v>0</v>
      </c>
      <c r="N584">
        <v>0</v>
      </c>
      <c r="O584">
        <v>0.6</v>
      </c>
      <c r="P584">
        <v>0.8</v>
      </c>
      <c r="Q584">
        <v>1.05</v>
      </c>
      <c r="R584" t="s">
        <v>46</v>
      </c>
      <c r="S584">
        <v>5</v>
      </c>
      <c r="T584">
        <v>9</v>
      </c>
      <c r="U584" t="s">
        <v>47</v>
      </c>
      <c r="V584" t="s">
        <v>34</v>
      </c>
      <c r="W584" t="s">
        <v>50</v>
      </c>
      <c r="X584">
        <v>2019</v>
      </c>
      <c r="Y584" t="s">
        <v>37</v>
      </c>
      <c r="Z584" t="s">
        <v>38</v>
      </c>
      <c r="AA584">
        <v>10</v>
      </c>
      <c r="AB584">
        <v>1</v>
      </c>
      <c r="AC584">
        <v>14</v>
      </c>
      <c r="AD584">
        <v>0</v>
      </c>
      <c r="AE584">
        <v>0</v>
      </c>
      <c r="AF584">
        <v>0</v>
      </c>
      <c r="AG584" s="2" t="str">
        <f>IFERROR(VLOOKUP(B584,[1]Hoja2!$C$1:$AM$841,37,FALSE),"n/a")</f>
        <v>n/a</v>
      </c>
      <c r="AH584" s="10" t="e">
        <f>VLOOKUP(AX584,[1]Hoja2!$B$2:$AO$762,17,FALSE)</f>
        <v>#N/A</v>
      </c>
      <c r="AI584" s="10" t="e">
        <f>VLOOKUP(AX584,[1]Hoja2!$B$2:$AO$762,23,FALSE)</f>
        <v>#N/A</v>
      </c>
      <c r="AJ584" s="10" t="e">
        <f>VLOOKUP(AX584,[1]Hoja2!$B$2:$AO$762,28,FALSE)</f>
        <v>#N/A</v>
      </c>
      <c r="AK584" s="10" t="e">
        <f>VLOOKUP(AX584,[1]Hoja2!$B$2:$AO$762,19,FALSE)</f>
        <v>#N/A</v>
      </c>
      <c r="AL584" t="e">
        <f t="shared" si="303"/>
        <v>#N/A</v>
      </c>
      <c r="AM584" t="e">
        <f t="shared" si="304"/>
        <v>#N/A</v>
      </c>
      <c r="AN584" t="e">
        <f t="shared" si="305"/>
        <v>#N/A</v>
      </c>
      <c r="AO584" t="e">
        <f t="shared" si="306"/>
        <v>#N/A</v>
      </c>
      <c r="AP584" t="e">
        <f t="shared" si="307"/>
        <v>#N/A</v>
      </c>
      <c r="AQ584" t="str">
        <f t="shared" si="308"/>
        <v>n/a</v>
      </c>
      <c r="AR584" t="e">
        <f>+INDEX([1]DETALLE!$AK$2:$AK$841,MATCH(B584,[1]DETALLE!$A$2:$A$841,0))</f>
        <v>#N/A</v>
      </c>
      <c r="AS584" t="str">
        <f>CONCATENATE(B584)</f>
        <v>09HB332043</v>
      </c>
      <c r="AT584" s="2" t="str">
        <f>IF(IFERROR(VLOOKUP(AS584,[1]Hoja2!$C$1:$AM$841,37,FALSE),"n/a")&lt;&gt;"n/a","a","n/a")</f>
        <v>n/a</v>
      </c>
      <c r="AU584" s="8">
        <f t="shared" si="299"/>
        <v>1</v>
      </c>
      <c r="AV584" t="e">
        <f>VLOOKUP(B584,[1]Hoja2!$C$2:$AO$762,39,FALSE)</f>
        <v>#N/A</v>
      </c>
      <c r="AW584" t="e">
        <f>IF(AU584=AV584,VLOOKUP(B584,[1]Hoja2!$C$2:$AO$762,37,FALSE),IF(AV584&lt;2,VLOOKUP(B584,[1]Hoja2!$C$2:$AO$762,37,FALSE)))</f>
        <v>#N/A</v>
      </c>
      <c r="AX584" t="str">
        <f>B584 &amp; COUNTIF(B$2:B584, B584)</f>
        <v>09HB3320431</v>
      </c>
      <c r="AY584" t="e">
        <f>VLOOKUP(AX584,[1]Hoja2!$B$2:$AO$762,38,FALSE)</f>
        <v>#N/A</v>
      </c>
      <c r="AZ584" s="9" t="e">
        <f t="shared" si="277"/>
        <v>#N/A</v>
      </c>
    </row>
    <row r="585" spans="1:55" x14ac:dyDescent="0.25">
      <c r="A585">
        <v>70258</v>
      </c>
      <c r="B585" t="s">
        <v>846</v>
      </c>
      <c r="C585">
        <v>2019</v>
      </c>
      <c r="D585" t="s">
        <v>37</v>
      </c>
      <c r="E585" t="s">
        <v>38</v>
      </c>
      <c r="F585">
        <v>10</v>
      </c>
      <c r="G585" t="s">
        <v>40</v>
      </c>
      <c r="H585">
        <v>1</v>
      </c>
      <c r="J585" t="s">
        <v>33</v>
      </c>
      <c r="K585" t="s">
        <v>33</v>
      </c>
      <c r="L585" t="s">
        <v>33</v>
      </c>
      <c r="M585" t="s">
        <v>33</v>
      </c>
      <c r="N585" t="s">
        <v>33</v>
      </c>
      <c r="O585" t="s">
        <v>33</v>
      </c>
      <c r="P585" t="s">
        <v>33</v>
      </c>
      <c r="Q585" t="s">
        <v>33</v>
      </c>
      <c r="S585" t="s">
        <v>33</v>
      </c>
      <c r="T585" t="s">
        <v>33</v>
      </c>
      <c r="V585" t="s">
        <v>34</v>
      </c>
      <c r="W585" t="s">
        <v>67</v>
      </c>
      <c r="X585">
        <v>2019</v>
      </c>
      <c r="Y585" t="s">
        <v>37</v>
      </c>
      <c r="Z585" t="s">
        <v>38</v>
      </c>
      <c r="AA585">
        <v>10</v>
      </c>
      <c r="AB585" t="s">
        <v>33</v>
      </c>
      <c r="AC585">
        <v>0</v>
      </c>
      <c r="AD585">
        <v>0</v>
      </c>
      <c r="AE585">
        <v>0</v>
      </c>
      <c r="AF585">
        <v>0</v>
      </c>
      <c r="AG585" s="2">
        <f>IFERROR(VLOOKUP(B585,[1]Hoja2!$C$1:$AM$841,37,FALSE),"n/a")</f>
        <v>750.75000000000011</v>
      </c>
      <c r="AH585" s="10">
        <f>VLOOKUP(AX585,[1]Hoja2!$B$2:$AO$762,17,FALSE)</f>
        <v>1584</v>
      </c>
      <c r="AI585" s="10">
        <f>VLOOKUP(AX585,[1]Hoja2!$B$2:$AO$762,23,FALSE)</f>
        <v>1.05</v>
      </c>
      <c r="AJ585" s="10">
        <f>VLOOKUP(AX585,[1]Hoja2!$B$2:$AO$762,28,FALSE)</f>
        <v>0.25</v>
      </c>
      <c r="AK585" s="10" t="str">
        <f>VLOOKUP(AX585,[1]Hoja2!$B$2:$AO$762,19,FALSE)</f>
        <v>A4 Mono MFPs</v>
      </c>
      <c r="AL585">
        <f t="shared" si="303"/>
        <v>0</v>
      </c>
      <c r="AM585">
        <f t="shared" si="304"/>
        <v>0</v>
      </c>
      <c r="AN585">
        <f t="shared" si="305"/>
        <v>0</v>
      </c>
      <c r="AO585">
        <f t="shared" si="306"/>
        <v>0</v>
      </c>
      <c r="AP585">
        <f t="shared" si="307"/>
        <v>0</v>
      </c>
      <c r="AQ585">
        <f t="shared" si="308"/>
        <v>1</v>
      </c>
      <c r="AR585">
        <f>+INDEX([1]Hoja2!$AM$2:$AM$841,MATCH(B585,[1]Hoja2!$C$2:$C$841,0))</f>
        <v>750.75000000000011</v>
      </c>
      <c r="AS585" t="str">
        <f t="shared" si="309"/>
        <v>0A2T20029310</v>
      </c>
      <c r="AT585" s="2">
        <f>IFERROR(VLOOKUP(AS585,[1]Hoja2!$A$1:$AM$841,38,FALSE),"n/a")</f>
        <v>0</v>
      </c>
      <c r="AU585" s="8">
        <f t="shared" si="299"/>
        <v>1</v>
      </c>
      <c r="AV585">
        <f>VLOOKUP(B585,[1]Hoja2!$C$2:$AO$762,39,FALSE)</f>
        <v>1</v>
      </c>
      <c r="AW585">
        <f>IF(AU585=AV585,VLOOKUP(B585,[1]Hoja2!$C$2:$AO$762,37,FALSE),IF(AV585&lt;2,VLOOKUP(B585,[1]Hoja2!$C$2:$AO$762,37,FALSE)))</f>
        <v>750.75000000000011</v>
      </c>
      <c r="AX585" t="str">
        <f>B585 &amp; COUNTIF(B$2:B585, B585)</f>
        <v>0A2T2002931</v>
      </c>
      <c r="AY585" s="10">
        <f>VLOOKUP(AX585,[1]Hoja2!$B$2:$AO$762,38,FALSE)</f>
        <v>750.75000000000011</v>
      </c>
      <c r="AZ585" s="9">
        <f t="shared" si="277"/>
        <v>0</v>
      </c>
      <c r="BA585">
        <f t="shared" ref="BA585:BA588" si="310">IF(Q585="NA",2,IF(OR(G585="INSTALACION NUEVA",G585="Mantenimiento preventivo"),3,IF(AND(AC585&lt;AH585,AL585&lt;&gt;1),4,IF(AY585&gt;AF585,1,0))))</f>
        <v>2</v>
      </c>
      <c r="BB585">
        <f t="shared" ref="BB585:BB588" si="311">AE585-AJ585</f>
        <v>-0.25</v>
      </c>
      <c r="BC585">
        <f t="shared" ref="BC585:BC588" si="312">+_xlfn.IFS(Q585="NA",2,OR(G585="INSTALACION NUEVA",G585="Mantenimiento preventivo"),3,AND(AC585&lt;AH585,AL585&lt;&gt;1),4,AY585&gt;AF585,1,TRUE,0)</f>
        <v>2</v>
      </c>
    </row>
    <row r="586" spans="1:55" x14ac:dyDescent="0.25">
      <c r="A586">
        <v>70260</v>
      </c>
      <c r="B586" t="s">
        <v>393</v>
      </c>
      <c r="C586">
        <v>2019</v>
      </c>
      <c r="D586" t="s">
        <v>37</v>
      </c>
      <c r="E586" t="s">
        <v>38</v>
      </c>
      <c r="F586">
        <v>10</v>
      </c>
      <c r="G586" t="s">
        <v>40</v>
      </c>
      <c r="H586">
        <v>1.183333</v>
      </c>
      <c r="I586" t="s">
        <v>64</v>
      </c>
      <c r="J586">
        <v>655</v>
      </c>
      <c r="K586">
        <v>1365</v>
      </c>
      <c r="L586">
        <v>0</v>
      </c>
      <c r="M586">
        <v>0</v>
      </c>
      <c r="N586">
        <v>0.6</v>
      </c>
      <c r="O586">
        <v>0.8</v>
      </c>
      <c r="P586">
        <v>1.05</v>
      </c>
      <c r="Q586">
        <v>1.1000000000000001</v>
      </c>
      <c r="R586" t="s">
        <v>46</v>
      </c>
      <c r="S586">
        <v>5</v>
      </c>
      <c r="T586">
        <v>9</v>
      </c>
      <c r="U586" t="s">
        <v>47</v>
      </c>
      <c r="V586" t="s">
        <v>64</v>
      </c>
      <c r="W586" t="s">
        <v>55</v>
      </c>
      <c r="X586">
        <v>2019</v>
      </c>
      <c r="Y586" t="s">
        <v>37</v>
      </c>
      <c r="Z586" t="s">
        <v>38</v>
      </c>
      <c r="AA586">
        <v>15</v>
      </c>
      <c r="AB586">
        <v>0</v>
      </c>
      <c r="AC586">
        <v>343</v>
      </c>
      <c r="AD586">
        <v>1.1000000000000001</v>
      </c>
      <c r="AE586">
        <v>0.2366666</v>
      </c>
      <c r="AF586">
        <v>1501.5</v>
      </c>
      <c r="AG586" s="2">
        <f>IFERROR(VLOOKUP(B586,[1]Hoja2!$C$1:$AM$841,37,FALSE),"n/a")</f>
        <v>1501.5000000000002</v>
      </c>
      <c r="AH586" s="10">
        <f>VLOOKUP(AX586,[1]Hoja2!$B$2:$AO$762,17,FALSE)</f>
        <v>345</v>
      </c>
      <c r="AI586" s="10">
        <f>VLOOKUP(AX586,[1]Hoja2!$B$2:$AO$762,23,FALSE)</f>
        <v>1.1000000000000001</v>
      </c>
      <c r="AJ586" s="10">
        <f>VLOOKUP(AX586,[1]Hoja2!$B$2:$AO$762,28,FALSE)</f>
        <v>9.4E-2</v>
      </c>
      <c r="AK586" s="10" t="str">
        <f>VLOOKUP(AX586,[1]Hoja2!$B$2:$AO$762,19,FALSE)</f>
        <v>A3 Office Color Laser MFPs</v>
      </c>
      <c r="AL586">
        <f t="shared" si="303"/>
        <v>1</v>
      </c>
      <c r="AM586">
        <f t="shared" si="304"/>
        <v>0</v>
      </c>
      <c r="AN586">
        <f t="shared" si="305"/>
        <v>1</v>
      </c>
      <c r="AO586">
        <f t="shared" si="306"/>
        <v>0</v>
      </c>
      <c r="AP586">
        <f t="shared" si="307"/>
        <v>1</v>
      </c>
      <c r="AQ586">
        <f t="shared" si="308"/>
        <v>0</v>
      </c>
      <c r="AR586">
        <f>+INDEX([1]Hoja2!$AM$2:$AM$841,MATCH(B586,[1]Hoja2!$C$2:$C$841,0))</f>
        <v>1501.5000000000002</v>
      </c>
      <c r="AS586" t="str">
        <f t="shared" si="309"/>
        <v>08TB57263310</v>
      </c>
      <c r="AT586" s="2">
        <f>IFERROR(VLOOKUP(AS586,[1]Hoja2!$A$1:$AM$841,38,FALSE),"n/a")</f>
        <v>0</v>
      </c>
      <c r="AU586" s="8">
        <f t="shared" si="299"/>
        <v>1</v>
      </c>
      <c r="AV586">
        <f>VLOOKUP(B586,[1]Hoja2!$C$2:$AO$762,39,FALSE)</f>
        <v>1</v>
      </c>
      <c r="AW586">
        <f>IF(AU586=AV586,VLOOKUP(B586,[1]Hoja2!$C$2:$AO$762,37,FALSE),IF(AV586&lt;2,VLOOKUP(B586,[1]Hoja2!$C$2:$AO$762,37,FALSE)))</f>
        <v>1501.5000000000002</v>
      </c>
      <c r="AX586" t="str">
        <f>B586 &amp; COUNTIF(B$2:B586, B586)</f>
        <v>08TB5726331</v>
      </c>
      <c r="AY586" s="10">
        <f>VLOOKUP(AX586,[1]Hoja2!$B$2:$AO$762,38,FALSE)</f>
        <v>1501.5000000000002</v>
      </c>
      <c r="AZ586" s="9">
        <f t="shared" si="277"/>
        <v>0</v>
      </c>
      <c r="BA586">
        <f t="shared" si="310"/>
        <v>0</v>
      </c>
      <c r="BB586">
        <f t="shared" si="311"/>
        <v>0.1426666</v>
      </c>
      <c r="BC586">
        <f t="shared" si="312"/>
        <v>0</v>
      </c>
    </row>
    <row r="587" spans="1:55" x14ac:dyDescent="0.25">
      <c r="A587">
        <v>70264</v>
      </c>
      <c r="B587" t="s">
        <v>415</v>
      </c>
      <c r="C587">
        <v>2019</v>
      </c>
      <c r="D587" t="s">
        <v>37</v>
      </c>
      <c r="E587" t="s">
        <v>38</v>
      </c>
      <c r="F587">
        <v>10</v>
      </c>
      <c r="G587" t="s">
        <v>40</v>
      </c>
      <c r="H587">
        <v>1.9666669999999999</v>
      </c>
      <c r="I587" t="s">
        <v>34</v>
      </c>
      <c r="J587">
        <v>468</v>
      </c>
      <c r="K587">
        <v>715</v>
      </c>
      <c r="L587">
        <v>0</v>
      </c>
      <c r="M587">
        <v>0</v>
      </c>
      <c r="N587">
        <v>0</v>
      </c>
      <c r="O587">
        <v>0.6</v>
      </c>
      <c r="P587">
        <v>0.8</v>
      </c>
      <c r="Q587">
        <v>1.05</v>
      </c>
      <c r="R587" t="s">
        <v>46</v>
      </c>
      <c r="S587">
        <v>5</v>
      </c>
      <c r="T587">
        <v>9</v>
      </c>
      <c r="U587" t="s">
        <v>47</v>
      </c>
      <c r="V587" t="s">
        <v>34</v>
      </c>
      <c r="W587" t="s">
        <v>59</v>
      </c>
      <c r="X587">
        <v>2019</v>
      </c>
      <c r="Y587" t="s">
        <v>37</v>
      </c>
      <c r="Z587" t="s">
        <v>38</v>
      </c>
      <c r="AA587">
        <v>10</v>
      </c>
      <c r="AB587">
        <v>0</v>
      </c>
      <c r="AC587">
        <v>114</v>
      </c>
      <c r="AD587">
        <v>1.05</v>
      </c>
      <c r="AE587">
        <v>0.3933334</v>
      </c>
      <c r="AF587">
        <v>750.75</v>
      </c>
      <c r="AG587" s="2">
        <f>IFERROR(VLOOKUP(B587,[1]Hoja2!$C$1:$AM$841,37,FALSE),"n/a")</f>
        <v>750.75000000000011</v>
      </c>
      <c r="AH587" s="10">
        <f>VLOOKUP(AX587,[1]Hoja2!$B$2:$AO$762,17,FALSE)</f>
        <v>114</v>
      </c>
      <c r="AI587" s="10">
        <f>VLOOKUP(AX587,[1]Hoja2!$B$2:$AO$762,23,FALSE)</f>
        <v>1.05</v>
      </c>
      <c r="AJ587" s="10">
        <f>VLOOKUP(AX587,[1]Hoja2!$B$2:$AO$762,28,FALSE)</f>
        <v>0.43</v>
      </c>
      <c r="AK587" s="10" t="str">
        <f>VLOOKUP(AX587,[1]Hoja2!$B$2:$AO$762,19,FALSE)</f>
        <v>A4 Mono MFPs</v>
      </c>
      <c r="AL587">
        <f t="shared" si="303"/>
        <v>1</v>
      </c>
      <c r="AM587">
        <f t="shared" si="304"/>
        <v>1</v>
      </c>
      <c r="AN587">
        <f t="shared" si="305"/>
        <v>1</v>
      </c>
      <c r="AO587">
        <f t="shared" si="306"/>
        <v>0</v>
      </c>
      <c r="AP587">
        <f t="shared" si="307"/>
        <v>1</v>
      </c>
      <c r="AQ587">
        <f t="shared" si="308"/>
        <v>0</v>
      </c>
      <c r="AR587">
        <f>+INDEX([1]Hoja2!$AM$2:$AM$841,MATCH(B587,[1]Hoja2!$C$2:$C$841,0))</f>
        <v>750.75000000000011</v>
      </c>
      <c r="AS587" t="str">
        <f t="shared" si="309"/>
        <v>9HB32675310</v>
      </c>
      <c r="AT587" s="2">
        <f>IFERROR(VLOOKUP(AS587,[1]Hoja2!$A$1:$AM$841,38,FALSE),"n/a")</f>
        <v>0</v>
      </c>
      <c r="AU587" s="8">
        <f t="shared" si="299"/>
        <v>1</v>
      </c>
      <c r="AV587">
        <f>VLOOKUP(B587,[1]Hoja2!$C$2:$AO$762,39,FALSE)</f>
        <v>1</v>
      </c>
      <c r="AW587">
        <f>IF(AU587=AV587,VLOOKUP(B587,[1]Hoja2!$C$2:$AO$762,37,FALSE),IF(AV587&lt;2,VLOOKUP(B587,[1]Hoja2!$C$2:$AO$762,37,FALSE)))</f>
        <v>750.75000000000011</v>
      </c>
      <c r="AX587" t="str">
        <f>B587 &amp; COUNTIF(B$2:B587, B587)</f>
        <v>9HB3267531</v>
      </c>
      <c r="AY587" s="10">
        <f>VLOOKUP(AX587,[1]Hoja2!$B$2:$AO$762,38,FALSE)</f>
        <v>750.75000000000011</v>
      </c>
      <c r="AZ587" s="9">
        <f t="shared" ref="AZ587:AZ650" si="313">IF(AV587&gt;AU587,1,0)</f>
        <v>0</v>
      </c>
      <c r="BA587">
        <f t="shared" si="310"/>
        <v>0</v>
      </c>
      <c r="BB587">
        <f t="shared" si="311"/>
        <v>-3.6666599999999994E-2</v>
      </c>
      <c r="BC587">
        <f t="shared" si="312"/>
        <v>0</v>
      </c>
    </row>
    <row r="588" spans="1:55" x14ac:dyDescent="0.25">
      <c r="A588">
        <v>70265</v>
      </c>
      <c r="B588" t="s">
        <v>847</v>
      </c>
      <c r="C588">
        <v>2019</v>
      </c>
      <c r="D588" t="s">
        <v>37</v>
      </c>
      <c r="E588" t="s">
        <v>38</v>
      </c>
      <c r="F588">
        <v>10</v>
      </c>
      <c r="G588" t="s">
        <v>40</v>
      </c>
      <c r="H588">
        <v>3.0833330000000001</v>
      </c>
      <c r="J588" t="s">
        <v>33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S588" t="s">
        <v>33</v>
      </c>
      <c r="T588" t="s">
        <v>33</v>
      </c>
      <c r="V588" t="s">
        <v>34</v>
      </c>
      <c r="W588" t="s">
        <v>59</v>
      </c>
      <c r="X588">
        <v>2019</v>
      </c>
      <c r="Y588" t="s">
        <v>37</v>
      </c>
      <c r="Z588" t="s">
        <v>38</v>
      </c>
      <c r="AA588">
        <v>11</v>
      </c>
      <c r="AB588" t="s">
        <v>33</v>
      </c>
      <c r="AC588">
        <v>0</v>
      </c>
      <c r="AD588">
        <v>0</v>
      </c>
      <c r="AE588">
        <v>0</v>
      </c>
      <c r="AF588">
        <v>0</v>
      </c>
      <c r="AG588" s="2">
        <f>IFERROR(VLOOKUP(B588,[1]Hoja2!$C$1:$AM$841,37,FALSE),"n/a")</f>
        <v>679.96500000000003</v>
      </c>
      <c r="AH588" s="10">
        <f>VLOOKUP(AX588,[1]Hoja2!$B$2:$AO$762,17,FALSE)</f>
        <v>575</v>
      </c>
      <c r="AI588" s="10">
        <f>VLOOKUP(AX588,[1]Hoja2!$B$2:$AO$762,23,FALSE)</f>
        <v>1.05</v>
      </c>
      <c r="AJ588" s="10">
        <f>VLOOKUP(AX588,[1]Hoja2!$B$2:$AO$762,28,FALSE)</f>
        <v>1.3960000000000001</v>
      </c>
      <c r="AK588" s="10" t="str">
        <f>VLOOKUP(AX588,[1]Hoja2!$B$2:$AO$762,19,FALSE)</f>
        <v>A4 Mono MFPs</v>
      </c>
      <c r="AL588">
        <f t="shared" si="303"/>
        <v>0</v>
      </c>
      <c r="AM588">
        <f t="shared" si="304"/>
        <v>0</v>
      </c>
      <c r="AN588">
        <f t="shared" si="305"/>
        <v>0</v>
      </c>
      <c r="AO588">
        <f t="shared" si="306"/>
        <v>0</v>
      </c>
      <c r="AP588">
        <f t="shared" si="307"/>
        <v>0</v>
      </c>
      <c r="AQ588">
        <f t="shared" si="308"/>
        <v>1</v>
      </c>
      <c r="AR588">
        <f>+INDEX([1]Hoja2!$AM$2:$AM$841,MATCH(B588,[1]Hoja2!$C$2:$C$841,0))</f>
        <v>679.96500000000003</v>
      </c>
      <c r="AS588" t="str">
        <f t="shared" si="309"/>
        <v>09HB32053210</v>
      </c>
      <c r="AT588" s="2">
        <f>IFERROR(VLOOKUP(AS588,[1]Hoja2!$A$1:$AM$841,38,FALSE),"n/a")</f>
        <v>0</v>
      </c>
      <c r="AU588" s="8">
        <f t="shared" si="299"/>
        <v>1</v>
      </c>
      <c r="AV588">
        <f>VLOOKUP(B588,[1]Hoja2!$C$2:$AO$762,39,FALSE)</f>
        <v>1</v>
      </c>
      <c r="AW588">
        <f>IF(AU588=AV588,VLOOKUP(B588,[1]Hoja2!$C$2:$AO$762,37,FALSE),IF(AV588&lt;2,VLOOKUP(B588,[1]Hoja2!$C$2:$AO$762,37,FALSE)))</f>
        <v>679.96500000000003</v>
      </c>
      <c r="AX588" t="str">
        <f>B588 &amp; COUNTIF(B$2:B588, B588)</f>
        <v>09HB3205321</v>
      </c>
      <c r="AY588" s="10">
        <f>VLOOKUP(AX588,[1]Hoja2!$B$2:$AO$762,38,FALSE)</f>
        <v>679.96500000000003</v>
      </c>
      <c r="AZ588" s="9">
        <f t="shared" si="313"/>
        <v>0</v>
      </c>
      <c r="BA588">
        <f t="shared" si="310"/>
        <v>2</v>
      </c>
      <c r="BB588">
        <f t="shared" si="311"/>
        <v>-1.3960000000000001</v>
      </c>
      <c r="BC588">
        <f t="shared" si="312"/>
        <v>2</v>
      </c>
    </row>
    <row r="589" spans="1:55" hidden="1" x14ac:dyDescent="0.25">
      <c r="A589">
        <v>70267</v>
      </c>
      <c r="B589" t="s">
        <v>848</v>
      </c>
      <c r="C589">
        <v>2019</v>
      </c>
      <c r="D589" t="s">
        <v>37</v>
      </c>
      <c r="E589" t="s">
        <v>38</v>
      </c>
      <c r="F589">
        <v>10</v>
      </c>
      <c r="G589" t="s">
        <v>40</v>
      </c>
      <c r="H589">
        <v>0.05</v>
      </c>
      <c r="I589" t="s">
        <v>34</v>
      </c>
      <c r="J589">
        <v>468</v>
      </c>
      <c r="K589">
        <v>715</v>
      </c>
      <c r="L589">
        <v>0</v>
      </c>
      <c r="M589">
        <v>0</v>
      </c>
      <c r="N589">
        <v>0</v>
      </c>
      <c r="O589">
        <v>0.6</v>
      </c>
      <c r="P589">
        <v>0.8</v>
      </c>
      <c r="Q589">
        <v>1.05</v>
      </c>
      <c r="R589" t="s">
        <v>46</v>
      </c>
      <c r="S589">
        <v>5</v>
      </c>
      <c r="T589">
        <v>9</v>
      </c>
      <c r="U589" t="s">
        <v>85</v>
      </c>
      <c r="V589" t="s">
        <v>34</v>
      </c>
      <c r="W589" t="s">
        <v>61</v>
      </c>
      <c r="X589">
        <v>2019</v>
      </c>
      <c r="Y589" t="s">
        <v>37</v>
      </c>
      <c r="Z589" t="s">
        <v>38</v>
      </c>
      <c r="AA589">
        <v>15</v>
      </c>
      <c r="AB589">
        <v>1</v>
      </c>
      <c r="AC589">
        <v>34</v>
      </c>
      <c r="AD589">
        <v>0</v>
      </c>
      <c r="AE589">
        <v>0</v>
      </c>
      <c r="AF589">
        <v>0</v>
      </c>
      <c r="AG589" s="2" t="str">
        <f>IFERROR(VLOOKUP(B589,[1]Hoja2!$C$1:$AM$841,37,FALSE),"n/a")</f>
        <v>n/a</v>
      </c>
      <c r="AH589" s="10" t="e">
        <f>VLOOKUP(AX589,[1]Hoja2!$B$2:$AO$762,17,FALSE)</f>
        <v>#N/A</v>
      </c>
      <c r="AI589" s="10" t="e">
        <f>VLOOKUP(AX589,[1]Hoja2!$B$2:$AO$762,23,FALSE)</f>
        <v>#N/A</v>
      </c>
      <c r="AJ589" s="10" t="e">
        <f>VLOOKUP(AX589,[1]Hoja2!$B$2:$AO$762,28,FALSE)</f>
        <v>#N/A</v>
      </c>
      <c r="AK589" s="10" t="e">
        <f>VLOOKUP(AX589,[1]Hoja2!$B$2:$AO$762,19,FALSE)</f>
        <v>#N/A</v>
      </c>
      <c r="AL589" t="e">
        <f t="shared" si="303"/>
        <v>#N/A</v>
      </c>
      <c r="AM589" t="e">
        <f t="shared" si="304"/>
        <v>#N/A</v>
      </c>
      <c r="AN589" t="e">
        <f t="shared" si="305"/>
        <v>#N/A</v>
      </c>
      <c r="AO589" t="e">
        <f t="shared" si="306"/>
        <v>#N/A</v>
      </c>
      <c r="AP589" t="e">
        <f t="shared" si="307"/>
        <v>#N/A</v>
      </c>
      <c r="AQ589" t="str">
        <f t="shared" si="308"/>
        <v>n/a</v>
      </c>
      <c r="AR589" t="e">
        <f>+INDEX([1]DETALLE!$AK$2:$AK$841,MATCH(B589,[1]DETALLE!$A$2:$A$841,0))</f>
        <v>#N/A</v>
      </c>
      <c r="AS589" t="str">
        <f>CONCATENATE(B589)</f>
        <v>0VMA662943</v>
      </c>
      <c r="AT589" s="2" t="str">
        <f>IF(IFERROR(VLOOKUP(AS589,[1]Hoja2!$C$1:$AM$841,37,FALSE),"n/a")&lt;&gt;"n/a","a","n/a")</f>
        <v>n/a</v>
      </c>
      <c r="AU589" s="8">
        <f t="shared" si="299"/>
        <v>1</v>
      </c>
      <c r="AV589" t="e">
        <f>VLOOKUP(B589,[1]Hoja2!$C$2:$AO$762,39,FALSE)</f>
        <v>#N/A</v>
      </c>
      <c r="AW589" t="e">
        <f>IF(AU589=AV589,VLOOKUP(B589,[1]Hoja2!$C$2:$AO$762,37,FALSE),IF(AV589&lt;2,VLOOKUP(B589,[1]Hoja2!$C$2:$AO$762,37,FALSE)))</f>
        <v>#N/A</v>
      </c>
      <c r="AX589" t="str">
        <f>B589 &amp; COUNTIF(B$2:B589, B589)</f>
        <v>0VMA6629431</v>
      </c>
      <c r="AY589" t="e">
        <f>VLOOKUP(AX589,[1]Hoja2!$B$2:$AO$762,38,FALSE)</f>
        <v>#N/A</v>
      </c>
      <c r="AZ589" s="9" t="e">
        <f t="shared" si="313"/>
        <v>#N/A</v>
      </c>
    </row>
    <row r="590" spans="1:55" hidden="1" x14ac:dyDescent="0.25">
      <c r="A590">
        <v>70268</v>
      </c>
      <c r="B590" t="s">
        <v>700</v>
      </c>
      <c r="C590">
        <v>2019</v>
      </c>
      <c r="D590" t="s">
        <v>37</v>
      </c>
      <c r="E590" t="s">
        <v>38</v>
      </c>
      <c r="F590">
        <v>10</v>
      </c>
      <c r="G590" t="s">
        <v>40</v>
      </c>
      <c r="H590">
        <v>0.2</v>
      </c>
      <c r="I590" t="s">
        <v>54</v>
      </c>
      <c r="J590">
        <v>803</v>
      </c>
      <c r="K590">
        <v>1573</v>
      </c>
      <c r="L590">
        <v>0.2</v>
      </c>
      <c r="M590">
        <v>0.6</v>
      </c>
      <c r="N590">
        <v>0.8</v>
      </c>
      <c r="O590">
        <v>1.05</v>
      </c>
      <c r="P590">
        <v>1.1000000000000001</v>
      </c>
      <c r="Q590">
        <v>1.1499999999999999</v>
      </c>
      <c r="R590" t="s">
        <v>46</v>
      </c>
      <c r="S590">
        <v>4</v>
      </c>
      <c r="T590">
        <v>6</v>
      </c>
      <c r="U590" t="s">
        <v>47</v>
      </c>
      <c r="V590" t="s">
        <v>48</v>
      </c>
      <c r="W590" t="s">
        <v>678</v>
      </c>
      <c r="X590">
        <v>2019</v>
      </c>
      <c r="Y590" t="s">
        <v>37</v>
      </c>
      <c r="Z590" t="s">
        <v>38</v>
      </c>
      <c r="AA590">
        <v>17</v>
      </c>
      <c r="AB590">
        <v>1</v>
      </c>
      <c r="AC590">
        <v>8</v>
      </c>
      <c r="AD590">
        <v>0</v>
      </c>
      <c r="AE590">
        <v>0</v>
      </c>
      <c r="AF590">
        <v>0</v>
      </c>
      <c r="AG590" s="2" t="str">
        <f>IFERROR(VLOOKUP(B590,[1]Hoja2!$C$1:$AM$841,37,FALSE),"n/a")</f>
        <v>n/a</v>
      </c>
      <c r="AH590" s="10" t="e">
        <f>VLOOKUP(AX590,[1]Hoja2!$B$2:$AO$762,17,FALSE)</f>
        <v>#N/A</v>
      </c>
      <c r="AI590" s="10" t="e">
        <f>VLOOKUP(AX590,[1]Hoja2!$B$2:$AO$762,23,FALSE)</f>
        <v>#N/A</v>
      </c>
      <c r="AJ590" s="10" t="e">
        <f>VLOOKUP(AX590,[1]Hoja2!$B$2:$AO$762,28,FALSE)</f>
        <v>#N/A</v>
      </c>
      <c r="AK590" s="10" t="e">
        <f>VLOOKUP(AX590,[1]Hoja2!$B$2:$AO$762,19,FALSE)</f>
        <v>#N/A</v>
      </c>
      <c r="AL590" t="e">
        <f t="shared" si="303"/>
        <v>#N/A</v>
      </c>
      <c r="AM590" t="e">
        <f t="shared" si="304"/>
        <v>#N/A</v>
      </c>
      <c r="AN590" t="e">
        <f t="shared" si="305"/>
        <v>#N/A</v>
      </c>
      <c r="AO590" t="e">
        <f t="shared" si="306"/>
        <v>#N/A</v>
      </c>
      <c r="AP590" t="e">
        <f t="shared" si="307"/>
        <v>#N/A</v>
      </c>
      <c r="AQ590" t="str">
        <f t="shared" si="308"/>
        <v>n/a</v>
      </c>
      <c r="AR590">
        <f>+INDEX([1]DETALLE!$AK$2:$AK$841,MATCH(B590,[1]DETALLE!$A$2:$A$841,0))</f>
        <v>819</v>
      </c>
      <c r="AS590" t="str">
        <f>CONCATENATE(B590)</f>
        <v>0B2R088357</v>
      </c>
      <c r="AT590" s="2" t="str">
        <f>IF(IFERROR(VLOOKUP(AS590,[1]Hoja2!$C$1:$AM$841,37,FALSE),"n/a")&lt;&gt;"n/a","a","n/a")</f>
        <v>n/a</v>
      </c>
      <c r="AU590" s="8">
        <f t="shared" si="299"/>
        <v>3</v>
      </c>
      <c r="AV590" t="e">
        <f>VLOOKUP(B590,[1]Hoja2!$C$2:$AO$762,39,FALSE)</f>
        <v>#N/A</v>
      </c>
      <c r="AW590" t="e">
        <f>IF(AU590=AV590,VLOOKUP(B590,[1]Hoja2!$C$2:$AO$762,37,FALSE),IF(AV590&lt;2,VLOOKUP(B590,[1]Hoja2!$C$2:$AO$762,37,FALSE)))</f>
        <v>#N/A</v>
      </c>
      <c r="AX590" t="str">
        <f>B590 &amp; COUNTIF(B$2:B590, B590)</f>
        <v>0B2R0883572</v>
      </c>
      <c r="AY590" t="e">
        <f>VLOOKUP(AX590,[1]Hoja2!$B$2:$AO$762,38,FALSE)</f>
        <v>#N/A</v>
      </c>
      <c r="AZ590" s="9" t="e">
        <f t="shared" si="313"/>
        <v>#N/A</v>
      </c>
    </row>
    <row r="591" spans="1:55" x14ac:dyDescent="0.25">
      <c r="A591">
        <v>70273</v>
      </c>
      <c r="B591" t="s">
        <v>402</v>
      </c>
      <c r="C591">
        <v>2019</v>
      </c>
      <c r="D591" t="s">
        <v>37</v>
      </c>
      <c r="E591" t="s">
        <v>38</v>
      </c>
      <c r="F591">
        <v>10</v>
      </c>
      <c r="G591" t="s">
        <v>40</v>
      </c>
      <c r="H591">
        <v>1.233333</v>
      </c>
      <c r="I591" t="s">
        <v>54</v>
      </c>
      <c r="J591">
        <v>803</v>
      </c>
      <c r="K591">
        <v>1573</v>
      </c>
      <c r="L591">
        <v>0.2</v>
      </c>
      <c r="M591">
        <v>0.6</v>
      </c>
      <c r="N591">
        <v>0.8</v>
      </c>
      <c r="O591">
        <v>1.05</v>
      </c>
      <c r="P591">
        <v>1.1000000000000001</v>
      </c>
      <c r="Q591">
        <v>1.1499999999999999</v>
      </c>
      <c r="R591" t="s">
        <v>46</v>
      </c>
      <c r="S591">
        <v>4</v>
      </c>
      <c r="T591">
        <v>6</v>
      </c>
      <c r="U591" t="s">
        <v>47</v>
      </c>
      <c r="V591" t="s">
        <v>54</v>
      </c>
      <c r="W591" t="s">
        <v>50</v>
      </c>
      <c r="X591">
        <v>2019</v>
      </c>
      <c r="Y591" t="s">
        <v>37</v>
      </c>
      <c r="Z591" t="s">
        <v>38</v>
      </c>
      <c r="AA591">
        <v>12</v>
      </c>
      <c r="AB591">
        <v>0</v>
      </c>
      <c r="AC591">
        <v>30</v>
      </c>
      <c r="AD591">
        <v>1.05</v>
      </c>
      <c r="AE591">
        <v>0.30833325</v>
      </c>
      <c r="AF591">
        <v>1651.65</v>
      </c>
      <c r="AG591" s="2">
        <f>IFERROR(VLOOKUP(B591,[1]Hoja2!$C$1:$AM$841,37,FALSE),"n/a")</f>
        <v>1730.3000000000004</v>
      </c>
      <c r="AH591" s="10">
        <f>VLOOKUP(AX591,[1]Hoja2!$B$2:$AO$762,17,FALSE)</f>
        <v>43</v>
      </c>
      <c r="AI591" s="10">
        <f>VLOOKUP(AX591,[1]Hoja2!$B$2:$AO$762,23,FALSE)</f>
        <v>1.1000000000000001</v>
      </c>
      <c r="AJ591" s="10">
        <f>VLOOKUP(AX591,[1]Hoja2!$B$2:$AO$762,28,FALSE)</f>
        <v>0.41499999999999998</v>
      </c>
      <c r="AK591" s="10" t="str">
        <f>VLOOKUP(AX591,[1]Hoja2!$B$2:$AO$762,19,FALSE)</f>
        <v>Entry Production Color Low/Mid</v>
      </c>
      <c r="AL591">
        <f t="shared" si="303"/>
        <v>0</v>
      </c>
      <c r="AM591">
        <f t="shared" si="304"/>
        <v>0</v>
      </c>
      <c r="AN591">
        <f t="shared" si="305"/>
        <v>0</v>
      </c>
      <c r="AO591">
        <f t="shared" si="306"/>
        <v>0</v>
      </c>
      <c r="AP591">
        <f t="shared" si="307"/>
        <v>1</v>
      </c>
      <c r="AQ591">
        <f t="shared" si="308"/>
        <v>1</v>
      </c>
      <c r="AR591">
        <f>+INDEX([1]Hoja2!$AM$2:$AM$841,MATCH(B591,[1]Hoja2!$C$2:$C$841,0))</f>
        <v>1730.3000000000004</v>
      </c>
      <c r="AS591" t="str">
        <f t="shared" si="309"/>
        <v>0E2B65412810</v>
      </c>
      <c r="AT591" s="2">
        <f>IFERROR(VLOOKUP(AS591,[1]Hoja2!$A$1:$AM$841,38,FALSE),"n/a")</f>
        <v>0</v>
      </c>
      <c r="AU591" s="8">
        <f t="shared" si="299"/>
        <v>1</v>
      </c>
      <c r="AV591">
        <f>VLOOKUP(B591,[1]Hoja2!$C$2:$AO$762,39,FALSE)</f>
        <v>1</v>
      </c>
      <c r="AW591">
        <f>IF(AU591=AV591,VLOOKUP(B591,[1]Hoja2!$C$2:$AO$762,37,FALSE),IF(AV591&lt;2,VLOOKUP(B591,[1]Hoja2!$C$2:$AO$762,37,FALSE)))</f>
        <v>1730.3000000000004</v>
      </c>
      <c r="AX591" t="str">
        <f>B591 &amp; COUNTIF(B$2:B591, B591)</f>
        <v>0E2B6541281</v>
      </c>
      <c r="AY591" s="10">
        <f>VLOOKUP(AX591,[1]Hoja2!$B$2:$AO$762,38,FALSE)</f>
        <v>1730.3000000000004</v>
      </c>
      <c r="AZ591" s="9">
        <f t="shared" si="313"/>
        <v>0</v>
      </c>
      <c r="BA591">
        <f>IF(Q591="NA",2,IF(OR(G591="INSTALACION NUEVA",G591="Mantenimiento preventivo"),3,IF(AND(AC591&lt;AH591,AL591&lt;&gt;1),4,IF(AY591&gt;AF591,1,0))))</f>
        <v>4</v>
      </c>
      <c r="BB591">
        <f>AE591-AJ591</f>
        <v>-0.10666674999999998</v>
      </c>
      <c r="BC591">
        <f>+_xlfn.IFS(Q591="NA",2,OR(G591="INSTALACION NUEVA",G591="Mantenimiento preventivo"),3,AND(AC591&lt;AH591,AL591&lt;&gt;1),4,AY591&gt;AF591,1,TRUE,0)</f>
        <v>4</v>
      </c>
    </row>
    <row r="592" spans="1:55" hidden="1" x14ac:dyDescent="0.25">
      <c r="A592">
        <v>70276</v>
      </c>
      <c r="B592" t="s">
        <v>849</v>
      </c>
      <c r="C592">
        <v>2019</v>
      </c>
      <c r="D592" t="s">
        <v>37</v>
      </c>
      <c r="E592" t="s">
        <v>38</v>
      </c>
      <c r="F592">
        <v>10</v>
      </c>
      <c r="G592" t="s">
        <v>44</v>
      </c>
      <c r="H592">
        <v>0</v>
      </c>
      <c r="J592" t="s">
        <v>33</v>
      </c>
      <c r="K592" t="s">
        <v>33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S592" t="s">
        <v>33</v>
      </c>
      <c r="T592" t="s">
        <v>33</v>
      </c>
      <c r="V592" t="s">
        <v>34</v>
      </c>
      <c r="W592" t="s">
        <v>50</v>
      </c>
      <c r="X592">
        <v>2019</v>
      </c>
      <c r="Y592" t="s">
        <v>37</v>
      </c>
      <c r="Z592" t="s">
        <v>38</v>
      </c>
      <c r="AA592">
        <v>10</v>
      </c>
      <c r="AB592" t="s">
        <v>33</v>
      </c>
      <c r="AC592">
        <v>51</v>
      </c>
      <c r="AD592">
        <v>0</v>
      </c>
      <c r="AE592">
        <v>0</v>
      </c>
      <c r="AF592">
        <v>0</v>
      </c>
      <c r="AG592" s="2" t="str">
        <f>IFERROR(VLOOKUP(B592,[1]Hoja2!$C$1:$AM$841,37,FALSE),"n/a")</f>
        <v>n/a</v>
      </c>
      <c r="AH592" s="10" t="e">
        <f>VLOOKUP(AX592,[1]Hoja2!$B$2:$AO$762,17,FALSE)</f>
        <v>#N/A</v>
      </c>
      <c r="AI592" s="10" t="e">
        <f>VLOOKUP(AX592,[1]Hoja2!$B$2:$AO$762,23,FALSE)</f>
        <v>#N/A</v>
      </c>
      <c r="AJ592" s="10" t="e">
        <f>VLOOKUP(AX592,[1]Hoja2!$B$2:$AO$762,28,FALSE)</f>
        <v>#N/A</v>
      </c>
      <c r="AK592" s="10" t="e">
        <f>VLOOKUP(AX592,[1]Hoja2!$B$2:$AO$762,19,FALSE)</f>
        <v>#N/A</v>
      </c>
      <c r="AL592" t="e">
        <f t="shared" si="303"/>
        <v>#N/A</v>
      </c>
      <c r="AM592" t="e">
        <f t="shared" si="304"/>
        <v>#N/A</v>
      </c>
      <c r="AN592" t="e">
        <f t="shared" si="305"/>
        <v>#N/A</v>
      </c>
      <c r="AO592" t="e">
        <f t="shared" si="306"/>
        <v>#N/A</v>
      </c>
      <c r="AP592" t="e">
        <f t="shared" si="307"/>
        <v>#N/A</v>
      </c>
      <c r="AQ592" t="str">
        <f t="shared" si="308"/>
        <v>n/a</v>
      </c>
      <c r="AR592" t="e">
        <f>+INDEX([1]DETALLE!$AK$2:$AK$841,MATCH(B592,[1]DETALLE!$A$2:$A$841,0))</f>
        <v>#N/A</v>
      </c>
      <c r="AS592" t="str">
        <f>CONCATENATE(B592)</f>
        <v>09HB331462</v>
      </c>
      <c r="AT592" s="2" t="str">
        <f>IF(IFERROR(VLOOKUP(AS592,[1]Hoja2!$C$1:$AM$841,37,FALSE),"n/a")&lt;&gt;"n/a","a","n/a")</f>
        <v>n/a</v>
      </c>
      <c r="AU592" s="8">
        <f t="shared" si="299"/>
        <v>2</v>
      </c>
      <c r="AV592" t="e">
        <f>VLOOKUP(B592,[1]Hoja2!$C$2:$AO$762,39,FALSE)</f>
        <v>#N/A</v>
      </c>
      <c r="AW592" t="e">
        <f>IF(AU592=AV592,VLOOKUP(B592,[1]Hoja2!$C$2:$AO$762,37,FALSE),IF(AV592&lt;2,VLOOKUP(B592,[1]Hoja2!$C$2:$AO$762,37,FALSE)))</f>
        <v>#N/A</v>
      </c>
      <c r="AX592" t="str">
        <f>B592 &amp; COUNTIF(B$2:B592, B592)</f>
        <v>09HB3314621</v>
      </c>
      <c r="AY592" t="e">
        <f>VLOOKUP(AX592,[1]Hoja2!$B$2:$AO$762,38,FALSE)</f>
        <v>#N/A</v>
      </c>
      <c r="AZ592" s="9" t="e">
        <f t="shared" si="313"/>
        <v>#N/A</v>
      </c>
    </row>
    <row r="593" spans="1:55" x14ac:dyDescent="0.25">
      <c r="A593">
        <v>70280</v>
      </c>
      <c r="B593" t="s">
        <v>850</v>
      </c>
      <c r="C593">
        <v>2019</v>
      </c>
      <c r="D593" t="s">
        <v>37</v>
      </c>
      <c r="E593" t="s">
        <v>38</v>
      </c>
      <c r="F593">
        <v>10</v>
      </c>
      <c r="G593" t="s">
        <v>40</v>
      </c>
      <c r="H593">
        <v>1.3</v>
      </c>
      <c r="J593" t="s">
        <v>33</v>
      </c>
      <c r="K593" t="s">
        <v>33</v>
      </c>
      <c r="L593" t="s">
        <v>33</v>
      </c>
      <c r="M593" t="s">
        <v>33</v>
      </c>
      <c r="N593" t="s">
        <v>33</v>
      </c>
      <c r="O593" t="s">
        <v>33</v>
      </c>
      <c r="P593" t="s">
        <v>33</v>
      </c>
      <c r="Q593" t="s">
        <v>33</v>
      </c>
      <c r="S593" t="s">
        <v>33</v>
      </c>
      <c r="T593" t="s">
        <v>33</v>
      </c>
      <c r="V593" t="s">
        <v>34</v>
      </c>
      <c r="W593" t="s">
        <v>67</v>
      </c>
      <c r="X593">
        <v>2019</v>
      </c>
      <c r="Y593" t="s">
        <v>37</v>
      </c>
      <c r="Z593" t="s">
        <v>38</v>
      </c>
      <c r="AA593">
        <v>11</v>
      </c>
      <c r="AB593" t="s">
        <v>33</v>
      </c>
      <c r="AC593">
        <v>0</v>
      </c>
      <c r="AD593">
        <v>0</v>
      </c>
      <c r="AE593">
        <v>0</v>
      </c>
      <c r="AF593">
        <v>0</v>
      </c>
      <c r="AG593" s="2">
        <f>IFERROR(VLOOKUP(B593,[1]Hoja2!$C$1:$AM$841,37,FALSE),"n/a")</f>
        <v>671.02750000000003</v>
      </c>
      <c r="AH593" s="10">
        <f>VLOOKUP(AX593,[1]Hoja2!$B$2:$AO$762,17,FALSE)</f>
        <v>526</v>
      </c>
      <c r="AI593" s="10">
        <f>VLOOKUP(AX593,[1]Hoja2!$B$2:$AO$762,23,FALSE)</f>
        <v>1.05</v>
      </c>
      <c r="AJ593" s="10">
        <f>VLOOKUP(AX593,[1]Hoja2!$B$2:$AO$762,28,FALSE)</f>
        <v>1.4460000000000002</v>
      </c>
      <c r="AK593" s="10" t="str">
        <f>VLOOKUP(AX593,[1]Hoja2!$B$2:$AO$762,19,FALSE)</f>
        <v>A4 Mono MFPs</v>
      </c>
      <c r="AL593">
        <f t="shared" si="303"/>
        <v>0</v>
      </c>
      <c r="AM593">
        <f t="shared" si="304"/>
        <v>0</v>
      </c>
      <c r="AN593">
        <f t="shared" si="305"/>
        <v>0</v>
      </c>
      <c r="AO593">
        <f t="shared" si="306"/>
        <v>0</v>
      </c>
      <c r="AP593">
        <f t="shared" si="307"/>
        <v>0</v>
      </c>
      <c r="AQ593">
        <f t="shared" si="308"/>
        <v>1</v>
      </c>
      <c r="AR593">
        <f>+INDEX([1]Hoja2!$AM$2:$AM$841,MATCH(B593,[1]Hoja2!$C$2:$C$841,0))</f>
        <v>671.02750000000003</v>
      </c>
      <c r="AS593" t="str">
        <f t="shared" si="309"/>
        <v>0C7X27336210</v>
      </c>
      <c r="AT593" s="2">
        <f>IFERROR(VLOOKUP(AS593,[1]Hoja2!$A$1:$AM$841,38,FALSE),"n/a")</f>
        <v>0</v>
      </c>
      <c r="AU593" s="8">
        <f t="shared" si="299"/>
        <v>1</v>
      </c>
      <c r="AV593">
        <f>VLOOKUP(B593,[1]Hoja2!$C$2:$AO$762,39,FALSE)</f>
        <v>1</v>
      </c>
      <c r="AW593">
        <f>IF(AU593=AV593,VLOOKUP(B593,[1]Hoja2!$C$2:$AO$762,37,FALSE),IF(AV593&lt;2,VLOOKUP(B593,[1]Hoja2!$C$2:$AO$762,37,FALSE)))</f>
        <v>671.02750000000003</v>
      </c>
      <c r="AX593" t="str">
        <f>B593 &amp; COUNTIF(B$2:B593, B593)</f>
        <v>0C7X2733621</v>
      </c>
      <c r="AY593" s="10">
        <f>VLOOKUP(AX593,[1]Hoja2!$B$2:$AO$762,38,FALSE)</f>
        <v>671.02750000000003</v>
      </c>
      <c r="AZ593" s="9">
        <f t="shared" si="313"/>
        <v>0</v>
      </c>
      <c r="BA593">
        <f t="shared" ref="BA593:BA596" si="314">IF(Q593="NA",2,IF(OR(G593="INSTALACION NUEVA",G593="Mantenimiento preventivo"),3,IF(AND(AC593&lt;AH593,AL593&lt;&gt;1),4,IF(AY593&gt;AF593,1,0))))</f>
        <v>2</v>
      </c>
      <c r="BB593">
        <f t="shared" ref="BB593:BB596" si="315">AE593-AJ593</f>
        <v>-1.4460000000000002</v>
      </c>
      <c r="BC593">
        <f t="shared" ref="BC593:BC596" si="316">+_xlfn.IFS(Q593="NA",2,OR(G593="INSTALACION NUEVA",G593="Mantenimiento preventivo"),3,AND(AC593&lt;AH593,AL593&lt;&gt;1),4,AY593&gt;AF593,1,TRUE,0)</f>
        <v>2</v>
      </c>
    </row>
    <row r="594" spans="1:55" x14ac:dyDescent="0.25">
      <c r="A594">
        <v>70282</v>
      </c>
      <c r="B594" t="s">
        <v>414</v>
      </c>
      <c r="C594">
        <v>2019</v>
      </c>
      <c r="D594" t="s">
        <v>37</v>
      </c>
      <c r="E594" t="s">
        <v>38</v>
      </c>
      <c r="F594">
        <v>10</v>
      </c>
      <c r="G594" t="s">
        <v>40</v>
      </c>
      <c r="H594">
        <v>2.266667</v>
      </c>
      <c r="I594" t="s">
        <v>116</v>
      </c>
      <c r="J594">
        <v>655</v>
      </c>
      <c r="K594">
        <v>1365</v>
      </c>
      <c r="L594">
        <v>0</v>
      </c>
      <c r="M594">
        <v>0</v>
      </c>
      <c r="N594">
        <v>0.6</v>
      </c>
      <c r="O594">
        <v>0.8</v>
      </c>
      <c r="P594">
        <v>1.05</v>
      </c>
      <c r="Q594">
        <v>1.1000000000000001</v>
      </c>
      <c r="R594" t="s">
        <v>46</v>
      </c>
      <c r="S594">
        <v>5</v>
      </c>
      <c r="T594">
        <v>9</v>
      </c>
      <c r="U594" t="s">
        <v>47</v>
      </c>
      <c r="V594" t="s">
        <v>58</v>
      </c>
      <c r="W594" t="s">
        <v>67</v>
      </c>
      <c r="X594">
        <v>2019</v>
      </c>
      <c r="Y594" t="s">
        <v>37</v>
      </c>
      <c r="Z594" t="s">
        <v>38</v>
      </c>
      <c r="AA594">
        <v>11</v>
      </c>
      <c r="AB594">
        <v>0</v>
      </c>
      <c r="AC594">
        <v>117</v>
      </c>
      <c r="AD594">
        <v>1.1000000000000001</v>
      </c>
      <c r="AE594">
        <v>0.4533334</v>
      </c>
      <c r="AF594">
        <v>1501.5</v>
      </c>
      <c r="AG594" s="2">
        <f>IFERROR(VLOOKUP(B594,[1]Hoja2!$C$1:$AM$841,37,FALSE),"n/a")</f>
        <v>1455.7725000000003</v>
      </c>
      <c r="AH594" s="10">
        <f>VLOOKUP(AX594,[1]Hoja2!$B$2:$AO$762,17,FALSE)</f>
        <v>118</v>
      </c>
      <c r="AI594" s="10">
        <f>VLOOKUP(AX594,[1]Hoja2!$B$2:$AO$762,23,FALSE)</f>
        <v>1.1000000000000001</v>
      </c>
      <c r="AJ594" s="10">
        <f>VLOOKUP(AX594,[1]Hoja2!$B$2:$AO$762,28,FALSE)</f>
        <v>1.1339999999999999</v>
      </c>
      <c r="AK594" s="10" t="str">
        <f>VLOOKUP(AX594,[1]Hoja2!$B$2:$AO$762,19,FALSE)</f>
        <v>Office Digital</v>
      </c>
      <c r="AL594">
        <f t="shared" si="303"/>
        <v>0</v>
      </c>
      <c r="AM594">
        <f t="shared" si="304"/>
        <v>0</v>
      </c>
      <c r="AN594">
        <f t="shared" si="305"/>
        <v>1</v>
      </c>
      <c r="AO594">
        <f t="shared" si="306"/>
        <v>0</v>
      </c>
      <c r="AP594">
        <f t="shared" si="307"/>
        <v>1</v>
      </c>
      <c r="AQ594">
        <f t="shared" si="308"/>
        <v>0</v>
      </c>
      <c r="AR594">
        <f>+INDEX([1]Hoja2!$AM$2:$AM$841,MATCH(B594,[1]Hoja2!$C$2:$C$841,0))</f>
        <v>1455.7725000000003</v>
      </c>
      <c r="AS594" t="str">
        <f t="shared" si="309"/>
        <v>0X7637269210</v>
      </c>
      <c r="AT594" s="2">
        <f>IFERROR(VLOOKUP(AS594,[1]Hoja2!$A$1:$AM$841,38,FALSE),"n/a")</f>
        <v>0</v>
      </c>
      <c r="AU594" s="8">
        <f t="shared" si="299"/>
        <v>2</v>
      </c>
      <c r="AV594">
        <f>VLOOKUP(B594,[1]Hoja2!$C$2:$AO$762,39,FALSE)</f>
        <v>2</v>
      </c>
      <c r="AW594">
        <f>IF(AU594=AV594,VLOOKUP(B594,[1]Hoja2!$C$2:$AO$762,37,FALSE),IF(AV594&lt;2,VLOOKUP(B594,[1]Hoja2!$C$2:$AO$762,37,FALSE)))</f>
        <v>1455.7725000000003</v>
      </c>
      <c r="AX594" t="str">
        <f>B594 &amp; COUNTIF(B$2:B594, B594)</f>
        <v>0X763726921</v>
      </c>
      <c r="AY594" s="10">
        <f>VLOOKUP(AX594,[1]Hoja2!$B$2:$AO$762,38,FALSE)</f>
        <v>1455.7725000000003</v>
      </c>
      <c r="AZ594" s="9">
        <f t="shared" si="313"/>
        <v>0</v>
      </c>
      <c r="BA594">
        <f t="shared" si="314"/>
        <v>4</v>
      </c>
      <c r="BB594">
        <f t="shared" si="315"/>
        <v>-0.6806665999999999</v>
      </c>
      <c r="BC594">
        <f t="shared" si="316"/>
        <v>4</v>
      </c>
    </row>
    <row r="595" spans="1:55" x14ac:dyDescent="0.25">
      <c r="A595">
        <v>70291</v>
      </c>
      <c r="B595" t="s">
        <v>407</v>
      </c>
      <c r="C595">
        <v>2019</v>
      </c>
      <c r="D595" t="s">
        <v>37</v>
      </c>
      <c r="E595" t="s">
        <v>38</v>
      </c>
      <c r="F595">
        <v>10</v>
      </c>
      <c r="G595" t="s">
        <v>40</v>
      </c>
      <c r="H595">
        <v>1</v>
      </c>
      <c r="I595" t="s">
        <v>34</v>
      </c>
      <c r="J595">
        <v>468</v>
      </c>
      <c r="K595">
        <v>715</v>
      </c>
      <c r="L595">
        <v>0</v>
      </c>
      <c r="M595">
        <v>0</v>
      </c>
      <c r="N595">
        <v>0</v>
      </c>
      <c r="O595">
        <v>0.6</v>
      </c>
      <c r="P595">
        <v>0.8</v>
      </c>
      <c r="Q595">
        <v>1.05</v>
      </c>
      <c r="R595" t="s">
        <v>46</v>
      </c>
      <c r="S595">
        <v>5</v>
      </c>
      <c r="T595">
        <v>9</v>
      </c>
      <c r="U595" t="s">
        <v>47</v>
      </c>
      <c r="V595" t="s">
        <v>34</v>
      </c>
      <c r="W595" t="s">
        <v>80</v>
      </c>
      <c r="X595">
        <v>2019</v>
      </c>
      <c r="Y595" t="s">
        <v>37</v>
      </c>
      <c r="Z595" t="s">
        <v>38</v>
      </c>
      <c r="AA595">
        <v>12</v>
      </c>
      <c r="AB595">
        <v>0</v>
      </c>
      <c r="AC595">
        <v>26</v>
      </c>
      <c r="AD595">
        <v>0.6</v>
      </c>
      <c r="AE595">
        <v>0.2</v>
      </c>
      <c r="AF595">
        <v>429</v>
      </c>
      <c r="AG595" s="2">
        <f>IFERROR(VLOOKUP(B595,[1]Hoja2!$C$1:$AM$841,37,FALSE),"n/a")</f>
        <v>429.00000000000006</v>
      </c>
      <c r="AH595" s="10">
        <f>VLOOKUP(AX595,[1]Hoja2!$B$2:$AO$762,17,FALSE)</f>
        <v>26</v>
      </c>
      <c r="AI595" s="10">
        <f>VLOOKUP(AX595,[1]Hoja2!$B$2:$AO$762,23,FALSE)</f>
        <v>0.6</v>
      </c>
      <c r="AJ595" s="10">
        <f>VLOOKUP(AX595,[1]Hoja2!$B$2:$AO$762,28,FALSE)</f>
        <v>0.26400000000000001</v>
      </c>
      <c r="AK595" s="10" t="str">
        <f>VLOOKUP(AX595,[1]Hoja2!$B$2:$AO$762,19,FALSE)</f>
        <v>A4 Mono MFPs</v>
      </c>
      <c r="AL595">
        <f t="shared" si="303"/>
        <v>1</v>
      </c>
      <c r="AM595">
        <f t="shared" si="304"/>
        <v>1</v>
      </c>
      <c r="AN595">
        <f t="shared" si="305"/>
        <v>1</v>
      </c>
      <c r="AO595">
        <f t="shared" si="306"/>
        <v>0</v>
      </c>
      <c r="AP595">
        <f t="shared" si="307"/>
        <v>1</v>
      </c>
      <c r="AQ595">
        <f t="shared" si="308"/>
        <v>0</v>
      </c>
      <c r="AR595">
        <f>+INDEX([1]Hoja2!$AM$2:$AM$841,MATCH(B595,[1]Hoja2!$C$2:$C$841,0))</f>
        <v>429.00000000000006</v>
      </c>
      <c r="AS595" t="str">
        <f t="shared" si="309"/>
        <v>0LA629737210</v>
      </c>
      <c r="AT595" s="2">
        <f>IFERROR(VLOOKUP(AS595,[1]Hoja2!$A$1:$AM$841,38,FALSE),"n/a")</f>
        <v>0</v>
      </c>
      <c r="AU595" s="8">
        <f t="shared" si="299"/>
        <v>1</v>
      </c>
      <c r="AV595">
        <f>VLOOKUP(B595,[1]Hoja2!$C$2:$AO$762,39,FALSE)</f>
        <v>1</v>
      </c>
      <c r="AW595">
        <f>IF(AU595=AV595,VLOOKUP(B595,[1]Hoja2!$C$2:$AO$762,37,FALSE),IF(AV595&lt;2,VLOOKUP(B595,[1]Hoja2!$C$2:$AO$762,37,FALSE)))</f>
        <v>429.00000000000006</v>
      </c>
      <c r="AX595" t="str">
        <f>B595 &amp; COUNTIF(B$2:B595, B595)</f>
        <v>0LA62973721</v>
      </c>
      <c r="AY595" s="10">
        <f>VLOOKUP(AX595,[1]Hoja2!$B$2:$AO$762,38,FALSE)</f>
        <v>429.00000000000006</v>
      </c>
      <c r="AZ595" s="9">
        <f t="shared" si="313"/>
        <v>0</v>
      </c>
      <c r="BA595">
        <f t="shared" si="314"/>
        <v>0</v>
      </c>
      <c r="BB595">
        <f t="shared" si="315"/>
        <v>-6.4000000000000001E-2</v>
      </c>
      <c r="BC595">
        <f t="shared" si="316"/>
        <v>0</v>
      </c>
    </row>
    <row r="596" spans="1:55" x14ac:dyDescent="0.25">
      <c r="A596">
        <v>70302</v>
      </c>
      <c r="B596" t="s">
        <v>394</v>
      </c>
      <c r="C596">
        <v>2019</v>
      </c>
      <c r="D596" t="s">
        <v>37</v>
      </c>
      <c r="E596" t="s">
        <v>38</v>
      </c>
      <c r="F596">
        <v>10</v>
      </c>
      <c r="G596" t="s">
        <v>44</v>
      </c>
      <c r="H596">
        <v>0</v>
      </c>
      <c r="I596" t="s">
        <v>34</v>
      </c>
      <c r="J596">
        <v>468</v>
      </c>
      <c r="K596">
        <v>715</v>
      </c>
      <c r="L596">
        <v>0</v>
      </c>
      <c r="M596">
        <v>0</v>
      </c>
      <c r="N596">
        <v>0</v>
      </c>
      <c r="O596">
        <v>0.6</v>
      </c>
      <c r="P596">
        <v>0.8</v>
      </c>
      <c r="Q596">
        <v>1.05</v>
      </c>
      <c r="R596" t="s">
        <v>46</v>
      </c>
      <c r="S596">
        <v>5</v>
      </c>
      <c r="T596">
        <v>9</v>
      </c>
      <c r="U596" t="s">
        <v>47</v>
      </c>
      <c r="V596" t="s">
        <v>34</v>
      </c>
      <c r="W596" t="s">
        <v>55</v>
      </c>
      <c r="X596">
        <v>2019</v>
      </c>
      <c r="Y596" t="s">
        <v>37</v>
      </c>
      <c r="Z596" t="s">
        <v>38</v>
      </c>
      <c r="AA596">
        <v>11</v>
      </c>
      <c r="AB596">
        <v>0</v>
      </c>
      <c r="AC596">
        <v>147</v>
      </c>
      <c r="AD596">
        <v>0</v>
      </c>
      <c r="AE596">
        <v>0</v>
      </c>
      <c r="AF596">
        <v>715</v>
      </c>
      <c r="AG596" s="2">
        <f>IFERROR(VLOOKUP(B596,[1]Hoja2!$C$1:$AM$841,37,FALSE),"n/a")</f>
        <v>715.00000000000011</v>
      </c>
      <c r="AH596" s="10" t="str">
        <f>VLOOKUP(AX596,[1]Hoja2!$B$2:$AO$762,17,FALSE)</f>
        <v xml:space="preserve">  </v>
      </c>
      <c r="AI596" s="10">
        <f>VLOOKUP(AX596,[1]Hoja2!$B$2:$AO$762,23,FALSE)</f>
        <v>1</v>
      </c>
      <c r="AJ596" s="10">
        <f>VLOOKUP(AX596,[1]Hoja2!$B$2:$AO$762,28,FALSE)</f>
        <v>1</v>
      </c>
      <c r="AK596" s="10" t="str">
        <f>VLOOKUP(AX596,[1]Hoja2!$B$2:$AO$762,19,FALSE)</f>
        <v>A4 Mono MFPs</v>
      </c>
      <c r="AL596">
        <f t="shared" si="303"/>
        <v>1</v>
      </c>
      <c r="AM596">
        <f t="shared" si="304"/>
        <v>0</v>
      </c>
      <c r="AN596">
        <f t="shared" si="305"/>
        <v>0</v>
      </c>
      <c r="AO596">
        <f t="shared" si="306"/>
        <v>0</v>
      </c>
      <c r="AP596">
        <f t="shared" si="307"/>
        <v>1</v>
      </c>
      <c r="AQ596">
        <f t="shared" si="308"/>
        <v>0</v>
      </c>
      <c r="AR596">
        <f>+INDEX([1]Hoja2!$AM$2:$AM$841,MATCH(B596,[1]Hoja2!$C$2:$C$841,0))</f>
        <v>715.00000000000011</v>
      </c>
      <c r="AS596" t="str">
        <f>CONCATENATE(B596,F596+1)</f>
        <v>0A2T38239411</v>
      </c>
      <c r="AT596" s="2">
        <f>IFERROR(VLOOKUP(AS596,[1]Hoja2!$A$1:$AM$841,38,FALSE),"n/a")</f>
        <v>0</v>
      </c>
      <c r="AU596" s="8">
        <f t="shared" si="299"/>
        <v>2</v>
      </c>
      <c r="AV596">
        <f>VLOOKUP(B596,[1]Hoja2!$C$2:$AO$762,39,FALSE)</f>
        <v>2</v>
      </c>
      <c r="AW596">
        <f>IF(AU596=AV596,VLOOKUP(B596,[1]Hoja2!$C$2:$AO$762,37,FALSE),IF(AV596&lt;2,VLOOKUP(B596,[1]Hoja2!$C$2:$AO$762,37,FALSE)))</f>
        <v>715.00000000000011</v>
      </c>
      <c r="AX596" t="str">
        <f>B596 &amp; COUNTIF(B$2:B596, B596)</f>
        <v>0A2T3823941</v>
      </c>
      <c r="AY596" s="10">
        <f>VLOOKUP(AX596,[1]Hoja2!$B$2:$AO$762,38,FALSE)</f>
        <v>715.00000000000011</v>
      </c>
      <c r="AZ596" s="9">
        <f t="shared" si="313"/>
        <v>0</v>
      </c>
      <c r="BA596">
        <f t="shared" si="314"/>
        <v>3</v>
      </c>
      <c r="BB596">
        <f t="shared" si="315"/>
        <v>-1</v>
      </c>
      <c r="BC596">
        <f t="shared" si="316"/>
        <v>3</v>
      </c>
    </row>
    <row r="597" spans="1:55" hidden="1" x14ac:dyDescent="0.25">
      <c r="A597">
        <v>70318</v>
      </c>
      <c r="B597" t="s">
        <v>406</v>
      </c>
      <c r="C597">
        <v>2019</v>
      </c>
      <c r="D597" t="s">
        <v>37</v>
      </c>
      <c r="E597" t="s">
        <v>38</v>
      </c>
      <c r="F597">
        <v>10</v>
      </c>
      <c r="G597" t="s">
        <v>40</v>
      </c>
      <c r="H597">
        <v>1.6666670000000001E-2</v>
      </c>
      <c r="I597" t="s">
        <v>58</v>
      </c>
      <c r="J597">
        <v>655</v>
      </c>
      <c r="K597">
        <v>1365</v>
      </c>
      <c r="L597">
        <v>0</v>
      </c>
      <c r="M597">
        <v>0</v>
      </c>
      <c r="N597">
        <v>0.6</v>
      </c>
      <c r="O597">
        <v>0.8</v>
      </c>
      <c r="P597">
        <v>1.05</v>
      </c>
      <c r="Q597">
        <v>1.1000000000000001</v>
      </c>
      <c r="R597" t="s">
        <v>46</v>
      </c>
      <c r="S597">
        <v>5</v>
      </c>
      <c r="T597">
        <v>9</v>
      </c>
      <c r="U597" t="s">
        <v>47</v>
      </c>
      <c r="V597" t="s">
        <v>58</v>
      </c>
      <c r="W597" t="s">
        <v>61</v>
      </c>
      <c r="X597">
        <v>2019</v>
      </c>
      <c r="Y597" t="s">
        <v>37</v>
      </c>
      <c r="Z597" t="s">
        <v>38</v>
      </c>
      <c r="AA597">
        <v>10</v>
      </c>
      <c r="AB597">
        <v>0</v>
      </c>
      <c r="AC597">
        <v>160</v>
      </c>
      <c r="AD597">
        <v>1.1000000000000001</v>
      </c>
      <c r="AE597">
        <v>3.3333339999999999E-3</v>
      </c>
      <c r="AF597">
        <v>1501.5</v>
      </c>
      <c r="AG597" s="2" t="str">
        <f>IFERROR(VLOOKUP(B597,[1]Hoja2!$C$1:$AM$841,37,FALSE),"n/a")</f>
        <v>n/a</v>
      </c>
      <c r="AH597" s="10" t="e">
        <f>VLOOKUP(AX597,[1]Hoja2!$B$2:$AO$762,17,FALSE)</f>
        <v>#N/A</v>
      </c>
      <c r="AI597" s="10" t="e">
        <f>VLOOKUP(AX597,[1]Hoja2!$B$2:$AO$762,23,FALSE)</f>
        <v>#N/A</v>
      </c>
      <c r="AJ597" s="10" t="e">
        <f>VLOOKUP(AX597,[1]Hoja2!$B$2:$AO$762,28,FALSE)</f>
        <v>#N/A</v>
      </c>
      <c r="AK597" s="10" t="e">
        <f>VLOOKUP(AX597,[1]Hoja2!$B$2:$AO$762,19,FALSE)</f>
        <v>#N/A</v>
      </c>
      <c r="AL597" t="e">
        <f t="shared" si="303"/>
        <v>#N/A</v>
      </c>
      <c r="AM597" t="e">
        <f t="shared" si="304"/>
        <v>#N/A</v>
      </c>
      <c r="AN597" t="e">
        <f t="shared" si="305"/>
        <v>#N/A</v>
      </c>
      <c r="AO597" t="e">
        <f t="shared" si="306"/>
        <v>#N/A</v>
      </c>
      <c r="AP597" t="e">
        <f t="shared" si="307"/>
        <v>#N/A</v>
      </c>
      <c r="AQ597" t="str">
        <f t="shared" si="308"/>
        <v>n/a</v>
      </c>
      <c r="AR597" t="e">
        <f>+INDEX([1]DETALLE!$AK$2:$AK$841,MATCH(B597,[1]DETALLE!$A$2:$A$841,0))</f>
        <v>#N/A</v>
      </c>
      <c r="AS597" t="str">
        <f>CONCATENATE(B597)</f>
        <v>0EX7422511</v>
      </c>
      <c r="AT597" s="2" t="str">
        <f>IF(IFERROR(VLOOKUP(AS597,[1]Hoja2!$C$1:$AM$841,37,FALSE),"n/a")&lt;&gt;"n/a","a","n/a")</f>
        <v>n/a</v>
      </c>
      <c r="AU597" s="8">
        <f t="shared" si="299"/>
        <v>1</v>
      </c>
      <c r="AV597" t="e">
        <f>VLOOKUP(B597,[1]Hoja2!$C$2:$AO$762,39,FALSE)</f>
        <v>#N/A</v>
      </c>
      <c r="AW597" t="e">
        <f>IF(AU597=AV597,VLOOKUP(B597,[1]Hoja2!$C$2:$AO$762,37,FALSE),IF(AV597&lt;2,VLOOKUP(B597,[1]Hoja2!$C$2:$AO$762,37,FALSE)))</f>
        <v>#N/A</v>
      </c>
      <c r="AX597" t="str">
        <f>B597 &amp; COUNTIF(B$2:B597, B597)</f>
        <v>0EX74225111</v>
      </c>
      <c r="AY597" t="e">
        <f>VLOOKUP(AX597,[1]Hoja2!$B$2:$AO$762,38,FALSE)</f>
        <v>#N/A</v>
      </c>
      <c r="AZ597" s="9" t="e">
        <f t="shared" si="313"/>
        <v>#N/A</v>
      </c>
    </row>
    <row r="598" spans="1:55" x14ac:dyDescent="0.25">
      <c r="A598">
        <v>70322</v>
      </c>
      <c r="B598" t="s">
        <v>395</v>
      </c>
      <c r="C598">
        <v>2019</v>
      </c>
      <c r="D598" t="s">
        <v>37</v>
      </c>
      <c r="E598" t="s">
        <v>38</v>
      </c>
      <c r="F598">
        <v>10</v>
      </c>
      <c r="G598" t="s">
        <v>40</v>
      </c>
      <c r="H598">
        <v>0.1666667</v>
      </c>
      <c r="I598" t="s">
        <v>71</v>
      </c>
      <c r="J598">
        <v>468</v>
      </c>
      <c r="K598">
        <v>715</v>
      </c>
      <c r="L598">
        <v>0</v>
      </c>
      <c r="M598">
        <v>0</v>
      </c>
      <c r="N598">
        <v>0</v>
      </c>
      <c r="O598">
        <v>0.6</v>
      </c>
      <c r="P598">
        <v>0.8</v>
      </c>
      <c r="Q598">
        <v>1.05</v>
      </c>
      <c r="R598" t="s">
        <v>46</v>
      </c>
      <c r="S598">
        <v>5</v>
      </c>
      <c r="T598">
        <v>9</v>
      </c>
      <c r="U598" t="s">
        <v>47</v>
      </c>
      <c r="V598" t="s">
        <v>34</v>
      </c>
      <c r="W598" t="s">
        <v>50</v>
      </c>
      <c r="X598">
        <v>2019</v>
      </c>
      <c r="Y598" t="s">
        <v>37</v>
      </c>
      <c r="Z598" t="s">
        <v>38</v>
      </c>
      <c r="AA598">
        <v>11</v>
      </c>
      <c r="AB598">
        <v>0</v>
      </c>
      <c r="AC598">
        <v>89</v>
      </c>
      <c r="AD598">
        <v>1.05</v>
      </c>
      <c r="AE598">
        <v>3.3333340000000003E-2</v>
      </c>
      <c r="AF598">
        <v>750.75</v>
      </c>
      <c r="AG598" s="2">
        <f>IFERROR(VLOOKUP(B598,[1]Hoja2!$C$1:$AM$841,37,FALSE),"n/a")</f>
        <v>0</v>
      </c>
      <c r="AH598" s="10">
        <f>VLOOKUP(AX598,[1]Hoja2!$B$2:$AO$762,17,FALSE)</f>
        <v>7</v>
      </c>
      <c r="AI598" s="10">
        <f>VLOOKUP(AX598,[1]Hoja2!$B$2:$AO$762,23,FALSE)</f>
        <v>0</v>
      </c>
      <c r="AJ598" s="10">
        <f>VLOOKUP(AX598,[1]Hoja2!$B$2:$AO$762,28,FALSE)</f>
        <v>0.82400000000000007</v>
      </c>
      <c r="AK598" s="10" t="str">
        <f>VLOOKUP(AX598,[1]Hoja2!$B$2:$AO$762,19,FALSE)</f>
        <v>Entry Mono Printers</v>
      </c>
      <c r="AL598">
        <f t="shared" si="303"/>
        <v>0</v>
      </c>
      <c r="AM598">
        <f t="shared" si="304"/>
        <v>0</v>
      </c>
      <c r="AN598">
        <f t="shared" si="305"/>
        <v>0</v>
      </c>
      <c r="AO598">
        <f t="shared" si="306"/>
        <v>0</v>
      </c>
      <c r="AP598">
        <f t="shared" si="307"/>
        <v>1</v>
      </c>
      <c r="AQ598">
        <f t="shared" si="308"/>
        <v>0</v>
      </c>
      <c r="AR598">
        <f>+INDEX([1]Hoja2!$AM$2:$AM$841,MATCH(B598,[1]Hoja2!$C$2:$C$841,0))</f>
        <v>0</v>
      </c>
      <c r="AS598" t="str">
        <f t="shared" si="309"/>
        <v>0A4T55816610</v>
      </c>
      <c r="AT598" s="2">
        <f>IFERROR(VLOOKUP(AS598,[1]Hoja2!$A$1:$AM$841,38,FALSE),"n/a")</f>
        <v>0</v>
      </c>
      <c r="AU598" s="8">
        <f t="shared" si="299"/>
        <v>2</v>
      </c>
      <c r="AV598">
        <f>VLOOKUP(B598,[1]Hoja2!$C$2:$AO$762,39,FALSE)</f>
        <v>2</v>
      </c>
      <c r="AW598">
        <f>IF(AU598=AV598,VLOOKUP(B598,[1]Hoja2!$C$2:$AO$762,37,FALSE),IF(AV598&lt;2,VLOOKUP(B598,[1]Hoja2!$C$2:$AO$762,37,FALSE)))</f>
        <v>0</v>
      </c>
      <c r="AX598" t="str">
        <f>B598 &amp; COUNTIF(B$2:B598, B598)</f>
        <v>0A4T5581661</v>
      </c>
      <c r="AY598" s="10">
        <f>VLOOKUP(AX598,[1]Hoja2!$B$2:$AO$762,38,FALSE)</f>
        <v>0</v>
      </c>
      <c r="AZ598" s="9">
        <f t="shared" si="313"/>
        <v>0</v>
      </c>
      <c r="BA598">
        <f>IF(Q598="NA",2,IF(OR(G598="INSTALACION NUEVA",G598="Mantenimiento preventivo"),3,IF(AND(AC598&lt;AH598,AL598&lt;&gt;1),4,IF(AY598&gt;AF598,1,0))))</f>
        <v>0</v>
      </c>
      <c r="BB598">
        <f>AE598-AJ598</f>
        <v>-0.79066666000000008</v>
      </c>
      <c r="BC598">
        <f>+_xlfn.IFS(Q598="NA",2,OR(G598="INSTALACION NUEVA",G598="Mantenimiento preventivo"),3,AND(AC598&lt;AH598,AL598&lt;&gt;1),4,AY598&gt;AF598,1,TRUE,0)</f>
        <v>0</v>
      </c>
    </row>
    <row r="599" spans="1:55" hidden="1" x14ac:dyDescent="0.25">
      <c r="A599">
        <v>70323</v>
      </c>
      <c r="B599" t="s">
        <v>825</v>
      </c>
      <c r="C599">
        <v>2019</v>
      </c>
      <c r="D599" t="s">
        <v>37</v>
      </c>
      <c r="E599" t="s">
        <v>38</v>
      </c>
      <c r="F599">
        <v>10</v>
      </c>
      <c r="G599" t="s">
        <v>40</v>
      </c>
      <c r="H599">
        <v>0.56666669999999997</v>
      </c>
      <c r="J599" t="s">
        <v>33</v>
      </c>
      <c r="K599" t="s">
        <v>33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S599" t="s">
        <v>33</v>
      </c>
      <c r="T599" t="s">
        <v>33</v>
      </c>
      <c r="V599" t="s">
        <v>34</v>
      </c>
      <c r="W599" t="s">
        <v>42</v>
      </c>
      <c r="X599">
        <v>2019</v>
      </c>
      <c r="Y599" t="s">
        <v>37</v>
      </c>
      <c r="Z599" t="s">
        <v>38</v>
      </c>
      <c r="AA599">
        <v>11</v>
      </c>
      <c r="AB599" t="s">
        <v>33</v>
      </c>
      <c r="AC599">
        <v>1</v>
      </c>
      <c r="AD599">
        <v>0</v>
      </c>
      <c r="AE599">
        <v>0</v>
      </c>
      <c r="AF599">
        <v>0</v>
      </c>
      <c r="AG599" s="2">
        <f>IFERROR(VLOOKUP(B599,[1]Hoja2!$C$1:$AM$841,37,FALSE),"n/a")</f>
        <v>750.75000000000011</v>
      </c>
      <c r="AH599" s="10" t="e">
        <f>VLOOKUP(AX599,[1]Hoja2!$B$2:$AO$762,17,FALSE)</f>
        <v>#N/A</v>
      </c>
      <c r="AI599" s="10" t="e">
        <f>VLOOKUP(AX599,[1]Hoja2!$B$2:$AO$762,23,FALSE)</f>
        <v>#N/A</v>
      </c>
      <c r="AJ599" s="10" t="e">
        <f>VLOOKUP(AX599,[1]Hoja2!$B$2:$AO$762,28,FALSE)</f>
        <v>#N/A</v>
      </c>
      <c r="AK599" s="10" t="e">
        <f>VLOOKUP(AX599,[1]Hoja2!$B$2:$AO$762,19,FALSE)</f>
        <v>#N/A</v>
      </c>
      <c r="AL599" t="e">
        <f t="shared" si="303"/>
        <v>#N/A</v>
      </c>
      <c r="AM599" t="e">
        <f t="shared" si="304"/>
        <v>#N/A</v>
      </c>
      <c r="AN599" t="e">
        <f t="shared" si="305"/>
        <v>#N/A</v>
      </c>
      <c r="AO599" t="e">
        <f t="shared" si="306"/>
        <v>#N/A</v>
      </c>
      <c r="AP599" t="e">
        <f t="shared" si="307"/>
        <v>#N/A</v>
      </c>
      <c r="AQ599">
        <f t="shared" si="308"/>
        <v>1</v>
      </c>
      <c r="AR599">
        <f>+INDEX([1]Hoja2!$AM$2:$AM$841,MATCH(B599,[1]Hoja2!$C$2:$C$841,0))</f>
        <v>750.75000000000011</v>
      </c>
      <c r="AS599" t="str">
        <f t="shared" ref="AS599:AS610" si="317">CONCATENATE(B599,F599-1)</f>
        <v>09HB3282279</v>
      </c>
      <c r="AT599" s="2">
        <f>IFERROR(VLOOKUP(AS599,[1]Hoja2!$A$1:$AM$841,38,FALSE),"n/a")</f>
        <v>0</v>
      </c>
      <c r="AU599" s="8">
        <f t="shared" si="299"/>
        <v>3</v>
      </c>
      <c r="AV599">
        <f>VLOOKUP(B599,[1]Hoja2!$C$2:$AO$762,39,FALSE)</f>
        <v>1</v>
      </c>
      <c r="AW599">
        <f>IF(AU599=AV599,VLOOKUP(B599,[1]Hoja2!$C$2:$AO$762,37,FALSE),IF(AV599&lt;2,VLOOKUP(B599,[1]Hoja2!$C$2:$AO$762,37,FALSE)))</f>
        <v>750.75000000000011</v>
      </c>
      <c r="AX599" t="str">
        <f>B599 &amp; COUNTIF(B$2:B599, B599)</f>
        <v>09HB3282272</v>
      </c>
      <c r="AY599" t="e">
        <f>VLOOKUP(AX599,[1]Hoja2!$B$2:$AO$762,38,FALSE)</f>
        <v>#N/A</v>
      </c>
      <c r="AZ599" s="9">
        <f t="shared" si="313"/>
        <v>0</v>
      </c>
    </row>
    <row r="600" spans="1:55" hidden="1" x14ac:dyDescent="0.25">
      <c r="A600">
        <v>70327</v>
      </c>
      <c r="B600" t="s">
        <v>825</v>
      </c>
      <c r="C600">
        <v>2019</v>
      </c>
      <c r="D600" t="s">
        <v>37</v>
      </c>
      <c r="E600" t="s">
        <v>38</v>
      </c>
      <c r="F600">
        <v>10</v>
      </c>
      <c r="G600" t="s">
        <v>44</v>
      </c>
      <c r="H600">
        <v>0</v>
      </c>
      <c r="J600" t="s">
        <v>33</v>
      </c>
      <c r="K600" t="s">
        <v>33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S600" t="s">
        <v>33</v>
      </c>
      <c r="T600" t="s">
        <v>33</v>
      </c>
      <c r="V600" t="s">
        <v>34</v>
      </c>
      <c r="W600" t="s">
        <v>42</v>
      </c>
      <c r="X600">
        <v>2019</v>
      </c>
      <c r="Y600" t="s">
        <v>37</v>
      </c>
      <c r="Z600" t="s">
        <v>38</v>
      </c>
      <c r="AA600">
        <v>11</v>
      </c>
      <c r="AB600" t="s">
        <v>33</v>
      </c>
      <c r="AC600">
        <v>-1</v>
      </c>
      <c r="AD600">
        <v>0</v>
      </c>
      <c r="AE600">
        <v>0</v>
      </c>
      <c r="AF600">
        <v>0</v>
      </c>
      <c r="AG600" s="2">
        <f>IFERROR(VLOOKUP(B600,[1]Hoja2!$C$1:$AM$841,37,FALSE),"n/a")</f>
        <v>750.75000000000011</v>
      </c>
      <c r="AH600" s="10" t="e">
        <f>VLOOKUP(AX600,[1]Hoja2!$B$2:$AO$762,17,FALSE)</f>
        <v>#N/A</v>
      </c>
      <c r="AI600" s="10" t="e">
        <f>VLOOKUP(AX600,[1]Hoja2!$B$2:$AO$762,23,FALSE)</f>
        <v>#N/A</v>
      </c>
      <c r="AJ600" s="10" t="e">
        <f>VLOOKUP(AX600,[1]Hoja2!$B$2:$AO$762,28,FALSE)</f>
        <v>#N/A</v>
      </c>
      <c r="AK600" s="10" t="e">
        <f>VLOOKUP(AX600,[1]Hoja2!$B$2:$AO$762,19,FALSE)</f>
        <v>#N/A</v>
      </c>
      <c r="AL600" t="e">
        <f t="shared" si="303"/>
        <v>#N/A</v>
      </c>
      <c r="AM600" t="e">
        <f t="shared" si="304"/>
        <v>#N/A</v>
      </c>
      <c r="AN600" t="e">
        <f t="shared" si="305"/>
        <v>#N/A</v>
      </c>
      <c r="AO600" t="e">
        <f t="shared" si="306"/>
        <v>#N/A</v>
      </c>
      <c r="AP600" t="e">
        <f t="shared" si="307"/>
        <v>#N/A</v>
      </c>
      <c r="AQ600">
        <f t="shared" si="308"/>
        <v>1</v>
      </c>
      <c r="AR600">
        <f>+INDEX([1]Hoja2!$AM$2:$AM$841,MATCH(B600,[1]Hoja2!$C$2:$C$841,0))</f>
        <v>750.75000000000011</v>
      </c>
      <c r="AS600" t="str">
        <f t="shared" si="317"/>
        <v>09HB3282279</v>
      </c>
      <c r="AT600" s="2">
        <f>IFERROR(VLOOKUP(AS600,[1]Hoja2!$A$1:$AM$841,38,FALSE),"n/a")</f>
        <v>0</v>
      </c>
      <c r="AU600" s="8">
        <f t="shared" si="299"/>
        <v>3</v>
      </c>
      <c r="AV600">
        <f>VLOOKUP(B600,[1]Hoja2!$C$2:$AO$762,39,FALSE)</f>
        <v>1</v>
      </c>
      <c r="AW600">
        <f>IF(AU600=AV600,VLOOKUP(B600,[1]Hoja2!$C$2:$AO$762,37,FALSE),IF(AV600&lt;2,VLOOKUP(B600,[1]Hoja2!$C$2:$AO$762,37,FALSE)))</f>
        <v>750.75000000000011</v>
      </c>
      <c r="AX600" t="str">
        <f>B600 &amp; COUNTIF(B$2:B600, B600)</f>
        <v>09HB3282273</v>
      </c>
      <c r="AY600" t="e">
        <f>VLOOKUP(AX600,[1]Hoja2!$B$2:$AO$762,38,FALSE)</f>
        <v>#N/A</v>
      </c>
      <c r="AZ600" s="9">
        <f t="shared" si="313"/>
        <v>0</v>
      </c>
    </row>
    <row r="601" spans="1:55" hidden="1" x14ac:dyDescent="0.25">
      <c r="A601">
        <v>70337</v>
      </c>
      <c r="B601" t="s">
        <v>161</v>
      </c>
      <c r="C601">
        <v>2019</v>
      </c>
      <c r="D601" t="s">
        <v>37</v>
      </c>
      <c r="E601" t="s">
        <v>38</v>
      </c>
      <c r="F601">
        <v>11</v>
      </c>
      <c r="G601" t="s">
        <v>44</v>
      </c>
      <c r="H601">
        <v>0</v>
      </c>
      <c r="I601" t="s">
        <v>45</v>
      </c>
      <c r="J601">
        <v>803</v>
      </c>
      <c r="K601">
        <v>1573</v>
      </c>
      <c r="L601">
        <v>0.2</v>
      </c>
      <c r="M601">
        <v>0.6</v>
      </c>
      <c r="N601">
        <v>0.8</v>
      </c>
      <c r="O601">
        <v>1.05</v>
      </c>
      <c r="P601">
        <v>1.1000000000000001</v>
      </c>
      <c r="Q601">
        <v>1.1499999999999999</v>
      </c>
      <c r="R601" t="s">
        <v>46</v>
      </c>
      <c r="S601">
        <v>4</v>
      </c>
      <c r="T601">
        <v>6</v>
      </c>
      <c r="U601" t="s">
        <v>47</v>
      </c>
      <c r="V601" t="s">
        <v>48</v>
      </c>
      <c r="W601" t="s">
        <v>59</v>
      </c>
      <c r="X601">
        <v>2019</v>
      </c>
      <c r="Y601" t="s">
        <v>37</v>
      </c>
      <c r="Z601" t="s">
        <v>38</v>
      </c>
      <c r="AA601">
        <v>11</v>
      </c>
      <c r="AB601">
        <v>0</v>
      </c>
      <c r="AC601">
        <v>1</v>
      </c>
      <c r="AD601">
        <v>0</v>
      </c>
      <c r="AE601">
        <v>0</v>
      </c>
      <c r="AF601">
        <v>1573</v>
      </c>
      <c r="AG601" s="2" t="str">
        <f>IFERROR(VLOOKUP(B601,[1]Hoja2!$C$1:$AM$841,37,FALSE),"n/a")</f>
        <v>n/a</v>
      </c>
      <c r="AH601" s="10" t="e">
        <f>VLOOKUP(AX601,[1]Hoja2!$B$2:$AO$762,17,FALSE)</f>
        <v>#N/A</v>
      </c>
      <c r="AI601" s="10" t="e">
        <f>VLOOKUP(AX601,[1]Hoja2!$B$2:$AO$762,23,FALSE)</f>
        <v>#N/A</v>
      </c>
      <c r="AJ601" s="10" t="e">
        <f>VLOOKUP(AX601,[1]Hoja2!$B$2:$AO$762,28,FALSE)</f>
        <v>#N/A</v>
      </c>
      <c r="AK601" s="10" t="e">
        <f>VLOOKUP(AX601,[1]Hoja2!$B$2:$AO$762,19,FALSE)</f>
        <v>#N/A</v>
      </c>
      <c r="AL601" t="e">
        <f t="shared" si="303"/>
        <v>#N/A</v>
      </c>
      <c r="AM601" t="e">
        <f t="shared" si="304"/>
        <v>#N/A</v>
      </c>
      <c r="AN601" t="e">
        <f t="shared" si="305"/>
        <v>#N/A</v>
      </c>
      <c r="AO601" t="e">
        <f t="shared" si="306"/>
        <v>#N/A</v>
      </c>
      <c r="AP601" t="e">
        <f t="shared" si="307"/>
        <v>#N/A</v>
      </c>
      <c r="AQ601" t="str">
        <f t="shared" si="308"/>
        <v>n/a</v>
      </c>
      <c r="AR601" t="e">
        <f>+INDEX([1]DETALLE!$AK$2:$AK$841,MATCH(B601,[1]DETALLE!$A$2:$A$841,0))</f>
        <v>#N/A</v>
      </c>
      <c r="AS601" t="str">
        <f>CONCATENATE(B601)</f>
        <v>0BG2939611</v>
      </c>
      <c r="AT601" s="2" t="str">
        <f>IF(IFERROR(VLOOKUP(AS601,[1]Hoja2!$C$1:$AM$841,37,FALSE),"n/a")&lt;&gt;"n/a","a","n/a")</f>
        <v>n/a</v>
      </c>
      <c r="AU601" s="8">
        <f t="shared" si="299"/>
        <v>7</v>
      </c>
      <c r="AV601" t="e">
        <f>VLOOKUP(B601,[1]Hoja2!$C$2:$AO$762,39,FALSE)</f>
        <v>#N/A</v>
      </c>
      <c r="AW601" t="e">
        <f>IF(AU601=AV601,VLOOKUP(B601,[1]Hoja2!$C$2:$AO$762,37,FALSE),IF(AV601&lt;2,VLOOKUP(B601,[1]Hoja2!$C$2:$AO$762,37,FALSE)))</f>
        <v>#N/A</v>
      </c>
      <c r="AX601" t="str">
        <f>B601 &amp; COUNTIF(B$2:B601, B601)</f>
        <v>0BG29396113</v>
      </c>
      <c r="AY601" t="e">
        <f>VLOOKUP(AX601,[1]Hoja2!$B$2:$AO$762,38,FALSE)</f>
        <v>#N/A</v>
      </c>
      <c r="AZ601" s="9" t="e">
        <f t="shared" si="313"/>
        <v>#N/A</v>
      </c>
    </row>
    <row r="602" spans="1:55" hidden="1" x14ac:dyDescent="0.25">
      <c r="A602">
        <v>70338</v>
      </c>
      <c r="B602" t="s">
        <v>433</v>
      </c>
      <c r="C602">
        <v>2019</v>
      </c>
      <c r="D602" t="s">
        <v>37</v>
      </c>
      <c r="E602" t="s">
        <v>38</v>
      </c>
      <c r="F602">
        <v>11</v>
      </c>
      <c r="G602" t="s">
        <v>44</v>
      </c>
      <c r="H602">
        <v>0</v>
      </c>
      <c r="I602" t="s">
        <v>58</v>
      </c>
      <c r="J602">
        <v>655</v>
      </c>
      <c r="K602">
        <v>1365</v>
      </c>
      <c r="L602">
        <v>0</v>
      </c>
      <c r="M602">
        <v>0</v>
      </c>
      <c r="N602">
        <v>0.6</v>
      </c>
      <c r="O602">
        <v>0.8</v>
      </c>
      <c r="P602">
        <v>1.05</v>
      </c>
      <c r="Q602">
        <v>1.1000000000000001</v>
      </c>
      <c r="R602" t="s">
        <v>46</v>
      </c>
      <c r="S602">
        <v>5</v>
      </c>
      <c r="T602">
        <v>9</v>
      </c>
      <c r="U602" t="s">
        <v>47</v>
      </c>
      <c r="V602" t="s">
        <v>58</v>
      </c>
      <c r="W602" t="s">
        <v>73</v>
      </c>
      <c r="X602">
        <v>2019</v>
      </c>
      <c r="Y602" t="s">
        <v>37</v>
      </c>
      <c r="Z602" t="s">
        <v>38</v>
      </c>
      <c r="AA602">
        <v>11</v>
      </c>
      <c r="AB602">
        <v>0</v>
      </c>
      <c r="AC602">
        <v>16</v>
      </c>
      <c r="AD602">
        <v>0</v>
      </c>
      <c r="AE602">
        <v>0</v>
      </c>
      <c r="AF602">
        <v>1365</v>
      </c>
      <c r="AG602" s="2" t="str">
        <f>IFERROR(VLOOKUP(B602,[1]Hoja2!$C$1:$AM$841,37,FALSE),"n/a")</f>
        <v>n/a</v>
      </c>
      <c r="AH602" s="10" t="e">
        <f>VLOOKUP(AX602,[1]Hoja2!$B$2:$AO$762,17,FALSE)</f>
        <v>#N/A</v>
      </c>
      <c r="AI602" s="10" t="e">
        <f>VLOOKUP(AX602,[1]Hoja2!$B$2:$AO$762,23,FALSE)</f>
        <v>#N/A</v>
      </c>
      <c r="AJ602" s="10" t="e">
        <f>VLOOKUP(AX602,[1]Hoja2!$B$2:$AO$762,28,FALSE)</f>
        <v>#N/A</v>
      </c>
      <c r="AK602" s="10" t="e">
        <f>VLOOKUP(AX602,[1]Hoja2!$B$2:$AO$762,19,FALSE)</f>
        <v>#N/A</v>
      </c>
      <c r="AL602" t="e">
        <f t="shared" si="303"/>
        <v>#N/A</v>
      </c>
      <c r="AM602" t="e">
        <f t="shared" si="304"/>
        <v>#N/A</v>
      </c>
      <c r="AN602" t="e">
        <f t="shared" si="305"/>
        <v>#N/A</v>
      </c>
      <c r="AO602" t="e">
        <f t="shared" si="306"/>
        <v>#N/A</v>
      </c>
      <c r="AP602" t="e">
        <f t="shared" si="307"/>
        <v>#N/A</v>
      </c>
      <c r="AQ602" t="str">
        <f t="shared" si="308"/>
        <v>n/a</v>
      </c>
      <c r="AR602" t="e">
        <f>+INDEX([1]DETALLE!$AK$2:$AK$841,MATCH(B602,[1]DETALLE!$A$2:$A$841,0))</f>
        <v>#N/A</v>
      </c>
      <c r="AS602" t="str">
        <f>CONCATENATE(B602)</f>
        <v>0EX9283345</v>
      </c>
      <c r="AT602" s="2" t="str">
        <f>IF(IFERROR(VLOOKUP(AS602,[1]Hoja2!$C$1:$AM$841,37,FALSE),"n/a")&lt;&gt;"n/a","a","n/a")</f>
        <v>n/a</v>
      </c>
      <c r="AU602" s="8">
        <f t="shared" si="299"/>
        <v>1</v>
      </c>
      <c r="AV602" t="e">
        <f>VLOOKUP(B602,[1]Hoja2!$C$2:$AO$762,39,FALSE)</f>
        <v>#N/A</v>
      </c>
      <c r="AW602" t="e">
        <f>IF(AU602=AV602,VLOOKUP(B602,[1]Hoja2!$C$2:$AO$762,37,FALSE),IF(AV602&lt;2,VLOOKUP(B602,[1]Hoja2!$C$2:$AO$762,37,FALSE)))</f>
        <v>#N/A</v>
      </c>
      <c r="AX602" t="str">
        <f>B602 &amp; COUNTIF(B$2:B602, B602)</f>
        <v>0EX92833451</v>
      </c>
      <c r="AY602" t="e">
        <f>VLOOKUP(AX602,[1]Hoja2!$B$2:$AO$762,38,FALSE)</f>
        <v>#N/A</v>
      </c>
      <c r="AZ602" s="9" t="e">
        <f t="shared" si="313"/>
        <v>#N/A</v>
      </c>
    </row>
    <row r="603" spans="1:55" x14ac:dyDescent="0.25">
      <c r="A603">
        <v>70340</v>
      </c>
      <c r="B603" t="s">
        <v>429</v>
      </c>
      <c r="C603">
        <v>2019</v>
      </c>
      <c r="D603" t="s">
        <v>37</v>
      </c>
      <c r="E603" t="s">
        <v>38</v>
      </c>
      <c r="F603">
        <v>11</v>
      </c>
      <c r="G603" t="s">
        <v>40</v>
      </c>
      <c r="H603">
        <v>1.816667</v>
      </c>
      <c r="I603" t="s">
        <v>34</v>
      </c>
      <c r="J603">
        <v>468</v>
      </c>
      <c r="K603">
        <v>715</v>
      </c>
      <c r="L603">
        <v>0</v>
      </c>
      <c r="M603">
        <v>0</v>
      </c>
      <c r="N603">
        <v>0</v>
      </c>
      <c r="O603">
        <v>0.6</v>
      </c>
      <c r="P603">
        <v>0.8</v>
      </c>
      <c r="Q603">
        <v>1.05</v>
      </c>
      <c r="R603" t="s">
        <v>46</v>
      </c>
      <c r="S603">
        <v>5</v>
      </c>
      <c r="T603">
        <v>9</v>
      </c>
      <c r="U603" t="s">
        <v>47</v>
      </c>
      <c r="V603" t="s">
        <v>34</v>
      </c>
      <c r="W603" t="s">
        <v>80</v>
      </c>
      <c r="X603">
        <v>2019</v>
      </c>
      <c r="Y603" t="s">
        <v>37</v>
      </c>
      <c r="Z603" t="s">
        <v>38</v>
      </c>
      <c r="AA603">
        <v>22</v>
      </c>
      <c r="AB603">
        <v>0</v>
      </c>
      <c r="AC603">
        <v>85</v>
      </c>
      <c r="AD603">
        <v>1.05</v>
      </c>
      <c r="AE603">
        <v>0.36333339999999997</v>
      </c>
      <c r="AF603">
        <v>750.75</v>
      </c>
      <c r="AG603" s="2">
        <f>IFERROR(VLOOKUP(B603,[1]Hoja2!$C$1:$AM$841,37,FALSE),"n/a")</f>
        <v>750.75000000000011</v>
      </c>
      <c r="AH603" s="10">
        <f>VLOOKUP(AX603,[1]Hoja2!$B$2:$AO$762,17,FALSE)</f>
        <v>86</v>
      </c>
      <c r="AI603" s="10">
        <f>VLOOKUP(AX603,[1]Hoja2!$B$2:$AO$762,23,FALSE)</f>
        <v>1.05</v>
      </c>
      <c r="AJ603" s="10">
        <f>VLOOKUP(AX603,[1]Hoja2!$B$2:$AO$762,28,FALSE)</f>
        <v>0.36399999999999999</v>
      </c>
      <c r="AK603" s="10" t="str">
        <f>VLOOKUP(AX603,[1]Hoja2!$B$2:$AO$762,19,FALSE)</f>
        <v>A4 Mono MFPs</v>
      </c>
      <c r="AL603">
        <f t="shared" si="303"/>
        <v>1</v>
      </c>
      <c r="AM603">
        <f t="shared" si="304"/>
        <v>0</v>
      </c>
      <c r="AN603">
        <f t="shared" si="305"/>
        <v>1</v>
      </c>
      <c r="AO603">
        <f t="shared" si="306"/>
        <v>0</v>
      </c>
      <c r="AP603">
        <f t="shared" si="307"/>
        <v>1</v>
      </c>
      <c r="AQ603">
        <f t="shared" si="308"/>
        <v>0</v>
      </c>
      <c r="AR603">
        <f>+INDEX([1]Hoja2!$AM$2:$AM$841,MATCH(B603,[1]Hoja2!$C$2:$C$841,0))</f>
        <v>750.75000000000011</v>
      </c>
      <c r="AS603" t="str">
        <f t="shared" si="317"/>
        <v>0C4X00801110</v>
      </c>
      <c r="AT603" s="2">
        <f>IFERROR(VLOOKUP(AS603,[1]Hoja2!$A$1:$AM$841,38,FALSE),"n/a")</f>
        <v>0</v>
      </c>
      <c r="AU603" s="8">
        <f t="shared" si="299"/>
        <v>1</v>
      </c>
      <c r="AV603">
        <f>VLOOKUP(B603,[1]Hoja2!$C$2:$AO$762,39,FALSE)</f>
        <v>1</v>
      </c>
      <c r="AW603">
        <f>IF(AU603=AV603,VLOOKUP(B603,[1]Hoja2!$C$2:$AO$762,37,FALSE),IF(AV603&lt;2,VLOOKUP(B603,[1]Hoja2!$C$2:$AO$762,37,FALSE)))</f>
        <v>750.75000000000011</v>
      </c>
      <c r="AX603" t="str">
        <f>B603 &amp; COUNTIF(B$2:B603, B603)</f>
        <v>0C4X0080111</v>
      </c>
      <c r="AY603" s="10">
        <f>VLOOKUP(AX603,[1]Hoja2!$B$2:$AO$762,38,FALSE)</f>
        <v>750.75000000000011</v>
      </c>
      <c r="AZ603" s="9">
        <f t="shared" si="313"/>
        <v>0</v>
      </c>
      <c r="BA603">
        <f t="shared" ref="BA603:BA605" si="318">IF(Q603="NA",2,IF(OR(G603="INSTALACION NUEVA",G603="Mantenimiento preventivo"),3,IF(AND(AC603&lt;AH603,AL603&lt;&gt;1),4,IF(AY603&gt;AF603,1,0))))</f>
        <v>0</v>
      </c>
      <c r="BB603">
        <f t="shared" ref="BB603:BB605" si="319">AE603-AJ603</f>
        <v>-6.6660000000001718E-4</v>
      </c>
      <c r="BC603">
        <f t="shared" ref="BC603:BC605" si="320">+_xlfn.IFS(Q603="NA",2,OR(G603="INSTALACION NUEVA",G603="Mantenimiento preventivo"),3,AND(AC603&lt;AH603,AL603&lt;&gt;1),4,AY603&gt;AF603,1,TRUE,0)</f>
        <v>0</v>
      </c>
    </row>
    <row r="604" spans="1:55" x14ac:dyDescent="0.25">
      <c r="A604">
        <v>70343</v>
      </c>
      <c r="B604" t="s">
        <v>434</v>
      </c>
      <c r="C604">
        <v>2019</v>
      </c>
      <c r="D604" t="s">
        <v>37</v>
      </c>
      <c r="E604" t="s">
        <v>38</v>
      </c>
      <c r="F604">
        <v>11</v>
      </c>
      <c r="G604" t="s">
        <v>40</v>
      </c>
      <c r="H604">
        <v>4.8333329999999997</v>
      </c>
      <c r="I604" t="s">
        <v>58</v>
      </c>
      <c r="J604">
        <v>655</v>
      </c>
      <c r="K604">
        <v>1365</v>
      </c>
      <c r="L604">
        <v>0</v>
      </c>
      <c r="M604">
        <v>0</v>
      </c>
      <c r="N604">
        <v>0.6</v>
      </c>
      <c r="O604">
        <v>0.8</v>
      </c>
      <c r="P604">
        <v>1.05</v>
      </c>
      <c r="Q604">
        <v>1.1000000000000001</v>
      </c>
      <c r="R604" t="s">
        <v>46</v>
      </c>
      <c r="S604">
        <v>5</v>
      </c>
      <c r="T604">
        <v>9</v>
      </c>
      <c r="U604" t="s">
        <v>47</v>
      </c>
      <c r="V604" t="s">
        <v>58</v>
      </c>
      <c r="W604" t="s">
        <v>83</v>
      </c>
      <c r="X604">
        <v>2019</v>
      </c>
      <c r="Y604" t="s">
        <v>37</v>
      </c>
      <c r="Z604" t="s">
        <v>38</v>
      </c>
      <c r="AA604">
        <v>11</v>
      </c>
      <c r="AB604">
        <v>0</v>
      </c>
      <c r="AC604">
        <v>14</v>
      </c>
      <c r="AD604">
        <v>0.6</v>
      </c>
      <c r="AE604">
        <v>0.96666660000000004</v>
      </c>
      <c r="AF604">
        <v>819</v>
      </c>
      <c r="AG604" s="2">
        <f>IFERROR(VLOOKUP(B604,[1]Hoja2!$C$1:$AM$841,37,FALSE),"n/a")</f>
        <v>1092</v>
      </c>
      <c r="AH604" s="10">
        <f>VLOOKUP(AX604,[1]Hoja2!$B$2:$AO$762,17,FALSE)</f>
        <v>28</v>
      </c>
      <c r="AI604" s="10">
        <f>VLOOKUP(AX604,[1]Hoja2!$B$2:$AO$762,23,FALSE)</f>
        <v>0.8</v>
      </c>
      <c r="AJ604" s="10">
        <f>VLOOKUP(AX604,[1]Hoja2!$B$2:$AO$762,28,FALSE)</f>
        <v>0.96599999999999997</v>
      </c>
      <c r="AK604" s="10" t="str">
        <f>VLOOKUP(AX604,[1]Hoja2!$B$2:$AO$762,19,FALSE)</f>
        <v>Departmental Digital</v>
      </c>
      <c r="AL604">
        <f t="shared" si="303"/>
        <v>0</v>
      </c>
      <c r="AM604">
        <f t="shared" si="304"/>
        <v>0</v>
      </c>
      <c r="AN604">
        <f t="shared" si="305"/>
        <v>0</v>
      </c>
      <c r="AO604">
        <f t="shared" si="306"/>
        <v>0</v>
      </c>
      <c r="AP604">
        <f t="shared" si="307"/>
        <v>1</v>
      </c>
      <c r="AQ604">
        <f t="shared" si="308"/>
        <v>1</v>
      </c>
      <c r="AR604">
        <f>+INDEX([1]Hoja2!$AM$2:$AM$841,MATCH(B604,[1]Hoja2!$C$2:$C$841,0))</f>
        <v>1092</v>
      </c>
      <c r="AS604" t="str">
        <f t="shared" si="317"/>
        <v>0EX929348310</v>
      </c>
      <c r="AT604" s="2">
        <f>IFERROR(VLOOKUP(AS604,[1]Hoja2!$A$1:$AM$841,38,FALSE),"n/a")</f>
        <v>0</v>
      </c>
      <c r="AU604" s="8">
        <f t="shared" si="299"/>
        <v>2</v>
      </c>
      <c r="AV604">
        <f>VLOOKUP(B604,[1]Hoja2!$C$2:$AO$762,39,FALSE)</f>
        <v>2</v>
      </c>
      <c r="AW604">
        <f>IF(AU604=AV604,VLOOKUP(B604,[1]Hoja2!$C$2:$AO$762,37,FALSE),IF(AV604&lt;2,VLOOKUP(B604,[1]Hoja2!$C$2:$AO$762,37,FALSE)))</f>
        <v>1092</v>
      </c>
      <c r="AX604" t="str">
        <f>B604 &amp; COUNTIF(B$2:B604, B604)</f>
        <v>0EX92934831</v>
      </c>
      <c r="AY604" s="10">
        <f>VLOOKUP(AX604,[1]Hoja2!$B$2:$AO$762,38,FALSE)</f>
        <v>1092</v>
      </c>
      <c r="AZ604" s="9">
        <f t="shared" si="313"/>
        <v>0</v>
      </c>
      <c r="BA604">
        <f t="shared" si="318"/>
        <v>4</v>
      </c>
      <c r="BB604">
        <f t="shared" si="319"/>
        <v>6.6660000000007269E-4</v>
      </c>
      <c r="BC604">
        <f t="shared" si="320"/>
        <v>4</v>
      </c>
    </row>
    <row r="605" spans="1:55" x14ac:dyDescent="0.25">
      <c r="A605">
        <v>70344</v>
      </c>
      <c r="B605" t="s">
        <v>851</v>
      </c>
      <c r="C605">
        <v>2019</v>
      </c>
      <c r="D605" t="s">
        <v>37</v>
      </c>
      <c r="E605" t="s">
        <v>38</v>
      </c>
      <c r="F605">
        <v>11</v>
      </c>
      <c r="G605" t="s">
        <v>40</v>
      </c>
      <c r="H605">
        <v>4</v>
      </c>
      <c r="I605" t="s">
        <v>54</v>
      </c>
      <c r="J605">
        <v>803</v>
      </c>
      <c r="K605">
        <v>1573</v>
      </c>
      <c r="L605">
        <v>0.2</v>
      </c>
      <c r="M605">
        <v>0.6</v>
      </c>
      <c r="N605">
        <v>0.8</v>
      </c>
      <c r="O605">
        <v>1.05</v>
      </c>
      <c r="P605">
        <v>1.1000000000000001</v>
      </c>
      <c r="Q605">
        <v>1.1499999999999999</v>
      </c>
      <c r="R605" t="s">
        <v>46</v>
      </c>
      <c r="S605">
        <v>4</v>
      </c>
      <c r="T605">
        <v>6</v>
      </c>
      <c r="U605" t="s">
        <v>47</v>
      </c>
      <c r="V605" t="s">
        <v>54</v>
      </c>
      <c r="W605" t="s">
        <v>83</v>
      </c>
      <c r="X605">
        <v>2019</v>
      </c>
      <c r="Y605" t="s">
        <v>37</v>
      </c>
      <c r="Z605" t="s">
        <v>38</v>
      </c>
      <c r="AA605">
        <v>11</v>
      </c>
      <c r="AB605">
        <v>0</v>
      </c>
      <c r="AC605">
        <v>0</v>
      </c>
      <c r="AD605">
        <v>1.1499999999999999</v>
      </c>
      <c r="AE605">
        <v>1</v>
      </c>
      <c r="AF605">
        <v>1808.95</v>
      </c>
      <c r="AG605" s="2">
        <f>IFERROR(VLOOKUP(B605,[1]Hoja2!$C$1:$AM$841,37,FALSE),"n/a")</f>
        <v>1808.95</v>
      </c>
      <c r="AH605" s="10">
        <f>VLOOKUP(AX605,[1]Hoja2!$B$2:$AO$762,17,FALSE)</f>
        <v>281</v>
      </c>
      <c r="AI605" s="10">
        <f>VLOOKUP(AX605,[1]Hoja2!$B$2:$AO$762,23,FALSE)</f>
        <v>1.1499999999999999</v>
      </c>
      <c r="AJ605" s="10">
        <f>VLOOKUP(AX605,[1]Hoja2!$B$2:$AO$762,28,FALSE)</f>
        <v>1</v>
      </c>
      <c r="AK605" s="10" t="str">
        <f>VLOOKUP(AX605,[1]Hoja2!$B$2:$AO$762,19,FALSE)</f>
        <v>Entry Production Color Low/Mid</v>
      </c>
      <c r="AL605">
        <f t="shared" si="303"/>
        <v>1</v>
      </c>
      <c r="AM605">
        <f t="shared" si="304"/>
        <v>0</v>
      </c>
      <c r="AN605">
        <f t="shared" si="305"/>
        <v>1</v>
      </c>
      <c r="AO605">
        <f t="shared" si="306"/>
        <v>1</v>
      </c>
      <c r="AP605">
        <f t="shared" si="307"/>
        <v>1</v>
      </c>
      <c r="AQ605">
        <f t="shared" si="308"/>
        <v>0</v>
      </c>
      <c r="AR605">
        <f>+INDEX([1]Hoja2!$AM$2:$AM$841,MATCH(B605,[1]Hoja2!$C$2:$C$841,0))</f>
        <v>1808.95</v>
      </c>
      <c r="AS605" t="str">
        <f t="shared" si="317"/>
        <v>0E2B10668710</v>
      </c>
      <c r="AT605" s="2">
        <f>IFERROR(VLOOKUP(AS605,[1]Hoja2!$A$1:$AM$841,38,FALSE),"n/a")</f>
        <v>0</v>
      </c>
      <c r="AU605" s="8">
        <f t="shared" si="299"/>
        <v>1</v>
      </c>
      <c r="AV605">
        <f>VLOOKUP(B605,[1]Hoja2!$C$2:$AO$762,39,FALSE)</f>
        <v>1</v>
      </c>
      <c r="AW605">
        <f>IF(AU605=AV605,VLOOKUP(B605,[1]Hoja2!$C$2:$AO$762,37,FALSE),IF(AV605&lt;2,VLOOKUP(B605,[1]Hoja2!$C$2:$AO$762,37,FALSE)))</f>
        <v>1808.95</v>
      </c>
      <c r="AX605" t="str">
        <f>B605 &amp; COUNTIF(B$2:B605, B605)</f>
        <v>0E2B1066871</v>
      </c>
      <c r="AY605" s="10">
        <f>VLOOKUP(AX605,[1]Hoja2!$B$2:$AO$762,38,FALSE)</f>
        <v>1808.95</v>
      </c>
      <c r="AZ605" s="9">
        <f t="shared" si="313"/>
        <v>0</v>
      </c>
      <c r="BA605">
        <f t="shared" si="318"/>
        <v>0</v>
      </c>
      <c r="BB605">
        <f t="shared" si="319"/>
        <v>0</v>
      </c>
      <c r="BC605">
        <f t="shared" si="320"/>
        <v>0</v>
      </c>
    </row>
    <row r="606" spans="1:55" hidden="1" x14ac:dyDescent="0.25">
      <c r="A606">
        <v>70348</v>
      </c>
      <c r="B606" t="s">
        <v>852</v>
      </c>
      <c r="C606">
        <v>2019</v>
      </c>
      <c r="D606" t="s">
        <v>37</v>
      </c>
      <c r="E606" t="s">
        <v>38</v>
      </c>
      <c r="F606">
        <v>11</v>
      </c>
      <c r="G606" t="s">
        <v>44</v>
      </c>
      <c r="H606">
        <v>0</v>
      </c>
      <c r="J606" t="s">
        <v>33</v>
      </c>
      <c r="K606" t="s">
        <v>33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S606" t="s">
        <v>33</v>
      </c>
      <c r="T606" t="s">
        <v>33</v>
      </c>
      <c r="V606" t="s">
        <v>34</v>
      </c>
      <c r="W606" t="s">
        <v>50</v>
      </c>
      <c r="X606">
        <v>2019</v>
      </c>
      <c r="Y606" t="s">
        <v>37</v>
      </c>
      <c r="Z606" t="s">
        <v>38</v>
      </c>
      <c r="AA606">
        <v>11</v>
      </c>
      <c r="AB606" t="s">
        <v>33</v>
      </c>
      <c r="AC606">
        <v>52</v>
      </c>
      <c r="AD606">
        <v>0</v>
      </c>
      <c r="AE606">
        <v>0</v>
      </c>
      <c r="AF606">
        <v>0</v>
      </c>
      <c r="AG606" s="2" t="str">
        <f>IFERROR(VLOOKUP(B606,[1]Hoja2!$C$1:$AM$841,37,FALSE),"n/a")</f>
        <v>n/a</v>
      </c>
      <c r="AH606" s="10" t="e">
        <f>VLOOKUP(AX606,[1]Hoja2!$B$2:$AO$762,17,FALSE)</f>
        <v>#N/A</v>
      </c>
      <c r="AI606" s="10" t="e">
        <f>VLOOKUP(AX606,[1]Hoja2!$B$2:$AO$762,23,FALSE)</f>
        <v>#N/A</v>
      </c>
      <c r="AJ606" s="10" t="e">
        <f>VLOOKUP(AX606,[1]Hoja2!$B$2:$AO$762,28,FALSE)</f>
        <v>#N/A</v>
      </c>
      <c r="AK606" s="10" t="e">
        <f>VLOOKUP(AX606,[1]Hoja2!$B$2:$AO$762,19,FALSE)</f>
        <v>#N/A</v>
      </c>
      <c r="AL606" t="e">
        <f t="shared" si="303"/>
        <v>#N/A</v>
      </c>
      <c r="AM606" t="e">
        <f t="shared" si="304"/>
        <v>#N/A</v>
      </c>
      <c r="AN606" t="e">
        <f t="shared" si="305"/>
        <v>#N/A</v>
      </c>
      <c r="AO606" t="e">
        <f t="shared" si="306"/>
        <v>#N/A</v>
      </c>
      <c r="AP606" t="e">
        <f t="shared" si="307"/>
        <v>#N/A</v>
      </c>
      <c r="AQ606" t="str">
        <f t="shared" si="308"/>
        <v>n/a</v>
      </c>
      <c r="AR606" t="e">
        <f>+INDEX([1]DETALLE!$AK$2:$AK$841,MATCH(B606,[1]DETALLE!$A$2:$A$841,0))</f>
        <v>#N/A</v>
      </c>
      <c r="AS606" t="str">
        <f>CONCATENATE(B606)</f>
        <v>09HB331392</v>
      </c>
      <c r="AT606" s="2" t="str">
        <f>IF(IFERROR(VLOOKUP(AS606,[1]Hoja2!$C$1:$AM$841,37,FALSE),"n/a")&lt;&gt;"n/a","a","n/a")</f>
        <v>n/a</v>
      </c>
      <c r="AU606" s="8">
        <f t="shared" si="299"/>
        <v>2</v>
      </c>
      <c r="AV606" t="e">
        <f>VLOOKUP(B606,[1]Hoja2!$C$2:$AO$762,39,FALSE)</f>
        <v>#N/A</v>
      </c>
      <c r="AW606" t="e">
        <f>IF(AU606=AV606,VLOOKUP(B606,[1]Hoja2!$C$2:$AO$762,37,FALSE),IF(AV606&lt;2,VLOOKUP(B606,[1]Hoja2!$C$2:$AO$762,37,FALSE)))</f>
        <v>#N/A</v>
      </c>
      <c r="AX606" t="str">
        <f>B606 &amp; COUNTIF(B$2:B606, B606)</f>
        <v>09HB3313921</v>
      </c>
      <c r="AY606" t="e">
        <f>VLOOKUP(AX606,[1]Hoja2!$B$2:$AO$762,38,FALSE)</f>
        <v>#N/A</v>
      </c>
      <c r="AZ606" s="9" t="e">
        <f t="shared" si="313"/>
        <v>#N/A</v>
      </c>
    </row>
    <row r="607" spans="1:55" hidden="1" x14ac:dyDescent="0.25">
      <c r="A607">
        <v>70350</v>
      </c>
      <c r="B607" t="s">
        <v>712</v>
      </c>
      <c r="C607">
        <v>2019</v>
      </c>
      <c r="D607" t="s">
        <v>37</v>
      </c>
      <c r="E607" t="s">
        <v>38</v>
      </c>
      <c r="F607">
        <v>11</v>
      </c>
      <c r="G607" t="s">
        <v>44</v>
      </c>
      <c r="H607">
        <v>0</v>
      </c>
      <c r="I607" t="s">
        <v>116</v>
      </c>
      <c r="J607">
        <v>655</v>
      </c>
      <c r="K607">
        <v>1365</v>
      </c>
      <c r="L607">
        <v>0</v>
      </c>
      <c r="M607">
        <v>0</v>
      </c>
      <c r="N607">
        <v>0.6</v>
      </c>
      <c r="O607">
        <v>0.8</v>
      </c>
      <c r="P607">
        <v>1.05</v>
      </c>
      <c r="Q607">
        <v>1.1000000000000001</v>
      </c>
      <c r="R607" t="s">
        <v>46</v>
      </c>
      <c r="S607">
        <v>5</v>
      </c>
      <c r="T607">
        <v>9</v>
      </c>
      <c r="U607" t="s">
        <v>47</v>
      </c>
      <c r="V607" t="s">
        <v>34</v>
      </c>
      <c r="W607" t="s">
        <v>50</v>
      </c>
      <c r="X607">
        <v>2019</v>
      </c>
      <c r="Y607" t="s">
        <v>37</v>
      </c>
      <c r="Z607" t="s">
        <v>38</v>
      </c>
      <c r="AA607">
        <v>11</v>
      </c>
      <c r="AB607">
        <v>1</v>
      </c>
      <c r="AC607">
        <v>2</v>
      </c>
      <c r="AD607">
        <v>0</v>
      </c>
      <c r="AE607">
        <v>0</v>
      </c>
      <c r="AF607">
        <v>0</v>
      </c>
      <c r="AG607" s="2" t="str">
        <f>IFERROR(VLOOKUP(B607,[1]Hoja2!$C$1:$AM$841,37,FALSE),"n/a")</f>
        <v>n/a</v>
      </c>
      <c r="AH607" s="10" t="e">
        <f>VLOOKUP(AX607,[1]Hoja2!$B$2:$AO$762,17,FALSE)</f>
        <v>#N/A</v>
      </c>
      <c r="AI607" s="10" t="e">
        <f>VLOOKUP(AX607,[1]Hoja2!$B$2:$AO$762,23,FALSE)</f>
        <v>#N/A</v>
      </c>
      <c r="AJ607" s="10" t="e">
        <f>VLOOKUP(AX607,[1]Hoja2!$B$2:$AO$762,28,FALSE)</f>
        <v>#N/A</v>
      </c>
      <c r="AK607" s="10" t="e">
        <f>VLOOKUP(AX607,[1]Hoja2!$B$2:$AO$762,19,FALSE)</f>
        <v>#N/A</v>
      </c>
      <c r="AL607" t="e">
        <f t="shared" si="303"/>
        <v>#N/A</v>
      </c>
      <c r="AM607" t="e">
        <f t="shared" si="304"/>
        <v>#N/A</v>
      </c>
      <c r="AN607" t="e">
        <f t="shared" si="305"/>
        <v>#N/A</v>
      </c>
      <c r="AO607" t="e">
        <f t="shared" si="306"/>
        <v>#N/A</v>
      </c>
      <c r="AP607" t="e">
        <f t="shared" si="307"/>
        <v>#N/A</v>
      </c>
      <c r="AQ607" t="str">
        <f t="shared" si="308"/>
        <v>n/a</v>
      </c>
      <c r="AR607" t="e">
        <f>+INDEX([1]DETALLE!$AK$2:$AK$841,MATCH(B607,[1]DETALLE!$A$2:$A$841,0))</f>
        <v>#N/A</v>
      </c>
      <c r="AS607" t="str">
        <f>CONCATENATE(B607)</f>
        <v>0Y4X849031</v>
      </c>
      <c r="AT607" s="2" t="str">
        <f>IF(IFERROR(VLOOKUP(AS607,[1]Hoja2!$C$1:$AM$841,37,FALSE),"n/a")&lt;&gt;"n/a","a","n/a")</f>
        <v>n/a</v>
      </c>
      <c r="AU607" s="8">
        <f t="shared" si="299"/>
        <v>6</v>
      </c>
      <c r="AV607" t="e">
        <f>VLOOKUP(B607,[1]Hoja2!$C$2:$AO$762,39,FALSE)</f>
        <v>#N/A</v>
      </c>
      <c r="AW607" t="e">
        <f>IF(AU607=AV607,VLOOKUP(B607,[1]Hoja2!$C$2:$AO$762,37,FALSE),IF(AV607&lt;2,VLOOKUP(B607,[1]Hoja2!$C$2:$AO$762,37,FALSE)))</f>
        <v>#N/A</v>
      </c>
      <c r="AX607" t="str">
        <f>B607 &amp; COUNTIF(B$2:B607, B607)</f>
        <v>0Y4X8490313</v>
      </c>
      <c r="AY607" t="e">
        <f>VLOOKUP(AX607,[1]Hoja2!$B$2:$AO$762,38,FALSE)</f>
        <v>#N/A</v>
      </c>
      <c r="AZ607" s="9" t="e">
        <f t="shared" si="313"/>
        <v>#N/A</v>
      </c>
    </row>
    <row r="608" spans="1:55" hidden="1" x14ac:dyDescent="0.25">
      <c r="A608">
        <v>70360</v>
      </c>
      <c r="B608" t="s">
        <v>853</v>
      </c>
      <c r="C608">
        <v>2019</v>
      </c>
      <c r="D608" t="s">
        <v>37</v>
      </c>
      <c r="E608" t="s">
        <v>38</v>
      </c>
      <c r="F608">
        <v>11</v>
      </c>
      <c r="G608" t="s">
        <v>264</v>
      </c>
      <c r="H608">
        <v>0</v>
      </c>
      <c r="I608" t="s">
        <v>34</v>
      </c>
      <c r="J608">
        <v>468</v>
      </c>
      <c r="K608">
        <v>715</v>
      </c>
      <c r="L608">
        <v>0</v>
      </c>
      <c r="M608">
        <v>0</v>
      </c>
      <c r="N608">
        <v>0</v>
      </c>
      <c r="O608">
        <v>0.6</v>
      </c>
      <c r="P608">
        <v>0.8</v>
      </c>
      <c r="Q608">
        <v>1.05</v>
      </c>
      <c r="R608" t="s">
        <v>46</v>
      </c>
      <c r="S608">
        <v>5</v>
      </c>
      <c r="T608">
        <v>9</v>
      </c>
      <c r="U608" t="s">
        <v>47</v>
      </c>
      <c r="V608" t="s">
        <v>34</v>
      </c>
      <c r="W608" t="s">
        <v>50</v>
      </c>
      <c r="X608">
        <v>2019</v>
      </c>
      <c r="Y608" t="s">
        <v>37</v>
      </c>
      <c r="Z608" t="s">
        <v>38</v>
      </c>
      <c r="AA608">
        <v>11</v>
      </c>
      <c r="AB608">
        <v>1</v>
      </c>
      <c r="AC608">
        <v>37</v>
      </c>
      <c r="AD608">
        <v>0</v>
      </c>
      <c r="AE608">
        <v>0</v>
      </c>
      <c r="AF608">
        <v>0</v>
      </c>
      <c r="AG608" s="2" t="str">
        <f>IFERROR(VLOOKUP(B608,[1]Hoja2!$C$1:$AM$841,37,FALSE),"n/a")</f>
        <v>n/a</v>
      </c>
      <c r="AH608" s="10" t="e">
        <f>VLOOKUP(AX608,[1]Hoja2!$B$2:$AO$762,17,FALSE)</f>
        <v>#N/A</v>
      </c>
      <c r="AI608" s="10" t="e">
        <f>VLOOKUP(AX608,[1]Hoja2!$B$2:$AO$762,23,FALSE)</f>
        <v>#N/A</v>
      </c>
      <c r="AJ608" s="10" t="e">
        <f>VLOOKUP(AX608,[1]Hoja2!$B$2:$AO$762,28,FALSE)</f>
        <v>#N/A</v>
      </c>
      <c r="AK608" s="10" t="e">
        <f>VLOOKUP(AX608,[1]Hoja2!$B$2:$AO$762,19,FALSE)</f>
        <v>#N/A</v>
      </c>
      <c r="AL608" t="e">
        <f t="shared" si="303"/>
        <v>#N/A</v>
      </c>
      <c r="AM608" t="e">
        <f t="shared" si="304"/>
        <v>#N/A</v>
      </c>
      <c r="AN608" t="e">
        <f t="shared" si="305"/>
        <v>#N/A</v>
      </c>
      <c r="AO608" t="e">
        <f t="shared" si="306"/>
        <v>#N/A</v>
      </c>
      <c r="AP608" t="e">
        <f t="shared" si="307"/>
        <v>#N/A</v>
      </c>
      <c r="AQ608" t="str">
        <f t="shared" si="308"/>
        <v>n/a</v>
      </c>
      <c r="AR608" t="e">
        <f>+INDEX([1]DETALLE!$AK$2:$AK$841,MATCH(B608,[1]DETALLE!$A$2:$A$841,0))</f>
        <v>#N/A</v>
      </c>
      <c r="AS608" t="str">
        <f>CONCATENATE(B608)</f>
        <v>09HB331585</v>
      </c>
      <c r="AT608" s="2" t="str">
        <f>IF(IFERROR(VLOOKUP(AS608,[1]Hoja2!$C$1:$AM$841,37,FALSE),"n/a")&lt;&gt;"n/a","a","n/a")</f>
        <v>n/a</v>
      </c>
      <c r="AU608" s="8">
        <f t="shared" si="299"/>
        <v>1</v>
      </c>
      <c r="AV608" t="e">
        <f>VLOOKUP(B608,[1]Hoja2!$C$2:$AO$762,39,FALSE)</f>
        <v>#N/A</v>
      </c>
      <c r="AW608" t="e">
        <f>IF(AU608=AV608,VLOOKUP(B608,[1]Hoja2!$C$2:$AO$762,37,FALSE),IF(AV608&lt;2,VLOOKUP(B608,[1]Hoja2!$C$2:$AO$762,37,FALSE)))</f>
        <v>#N/A</v>
      </c>
      <c r="AX608" t="str">
        <f>B608 &amp; COUNTIF(B$2:B608, B608)</f>
        <v>09HB3315851</v>
      </c>
      <c r="AY608" t="e">
        <f>VLOOKUP(AX608,[1]Hoja2!$B$2:$AO$762,38,FALSE)</f>
        <v>#N/A</v>
      </c>
      <c r="AZ608" s="9" t="e">
        <f t="shared" si="313"/>
        <v>#N/A</v>
      </c>
    </row>
    <row r="609" spans="1:55" hidden="1" x14ac:dyDescent="0.25">
      <c r="A609">
        <v>70361</v>
      </c>
      <c r="B609" t="s">
        <v>682</v>
      </c>
      <c r="C609">
        <v>2019</v>
      </c>
      <c r="D609" t="s">
        <v>37</v>
      </c>
      <c r="E609" t="s">
        <v>38</v>
      </c>
      <c r="F609">
        <v>11</v>
      </c>
      <c r="G609" t="s">
        <v>40</v>
      </c>
      <c r="H609">
        <v>6.6666669999999997E-2</v>
      </c>
      <c r="I609" t="s">
        <v>116</v>
      </c>
      <c r="J609">
        <v>655</v>
      </c>
      <c r="K609">
        <v>1365</v>
      </c>
      <c r="L609">
        <v>0</v>
      </c>
      <c r="M609">
        <v>0</v>
      </c>
      <c r="N609">
        <v>0.6</v>
      </c>
      <c r="O609">
        <v>0.8</v>
      </c>
      <c r="P609">
        <v>1.05</v>
      </c>
      <c r="Q609">
        <v>1.1000000000000001</v>
      </c>
      <c r="R609" t="s">
        <v>420</v>
      </c>
      <c r="S609">
        <v>5</v>
      </c>
      <c r="T609">
        <v>9</v>
      </c>
      <c r="U609" t="s">
        <v>47</v>
      </c>
      <c r="V609" t="s">
        <v>45</v>
      </c>
      <c r="W609" t="s">
        <v>683</v>
      </c>
      <c r="X609">
        <v>2019</v>
      </c>
      <c r="Y609" t="s">
        <v>37</v>
      </c>
      <c r="Z609" t="s">
        <v>38</v>
      </c>
      <c r="AA609">
        <v>11</v>
      </c>
      <c r="AB609">
        <v>1</v>
      </c>
      <c r="AC609">
        <v>10</v>
      </c>
      <c r="AD609">
        <v>0</v>
      </c>
      <c r="AE609">
        <v>0</v>
      </c>
      <c r="AF609">
        <v>0</v>
      </c>
      <c r="AG609" s="2" t="str">
        <f>IFERROR(VLOOKUP(B609,[1]Hoja2!$C$1:$AM$841,37,FALSE),"n/a")</f>
        <v>n/a</v>
      </c>
      <c r="AH609" s="10" t="e">
        <f>VLOOKUP(AX609,[1]Hoja2!$B$2:$AO$762,17,FALSE)</f>
        <v>#N/A</v>
      </c>
      <c r="AI609" s="10" t="e">
        <f>VLOOKUP(AX609,[1]Hoja2!$B$2:$AO$762,23,FALSE)</f>
        <v>#N/A</v>
      </c>
      <c r="AJ609" s="10" t="e">
        <f>VLOOKUP(AX609,[1]Hoja2!$B$2:$AO$762,28,FALSE)</f>
        <v>#N/A</v>
      </c>
      <c r="AK609" s="10" t="e">
        <f>VLOOKUP(AX609,[1]Hoja2!$B$2:$AO$762,19,FALSE)</f>
        <v>#N/A</v>
      </c>
      <c r="AL609" t="e">
        <f t="shared" si="303"/>
        <v>#N/A</v>
      </c>
      <c r="AM609" t="e">
        <f t="shared" si="304"/>
        <v>#N/A</v>
      </c>
      <c r="AN609" t="e">
        <f t="shared" si="305"/>
        <v>#N/A</v>
      </c>
      <c r="AO609" t="e">
        <f t="shared" si="306"/>
        <v>#N/A</v>
      </c>
      <c r="AP609" t="e">
        <f t="shared" si="307"/>
        <v>#N/A</v>
      </c>
      <c r="AQ609" t="str">
        <f t="shared" si="308"/>
        <v>n/a</v>
      </c>
      <c r="AR609">
        <f>+INDEX([1]DETALLE!$AK$2:$AK$841,MATCH(B609,[1]DETALLE!$A$2:$A$841,0))</f>
        <v>0</v>
      </c>
      <c r="AS609" t="str">
        <f>CONCATENATE(B609)</f>
        <v>0Y4X848009</v>
      </c>
      <c r="AT609" s="2" t="str">
        <f>IF(IFERROR(VLOOKUP(AS609,[1]Hoja2!$C$1:$AM$841,37,FALSE),"n/a")&lt;&gt;"n/a","a","n/a")</f>
        <v>n/a</v>
      </c>
      <c r="AU609" s="8">
        <f t="shared" si="299"/>
        <v>2</v>
      </c>
      <c r="AV609" t="e">
        <f>VLOOKUP(B609,[1]Hoja2!$C$2:$AO$762,39,FALSE)</f>
        <v>#N/A</v>
      </c>
      <c r="AW609" t="e">
        <f>IF(AU609=AV609,VLOOKUP(B609,[1]Hoja2!$C$2:$AO$762,37,FALSE),IF(AV609&lt;2,VLOOKUP(B609,[1]Hoja2!$C$2:$AO$762,37,FALSE)))</f>
        <v>#N/A</v>
      </c>
      <c r="AX609" t="str">
        <f>B609 &amp; COUNTIF(B$2:B609, B609)</f>
        <v>0Y4X8480092</v>
      </c>
      <c r="AY609" t="e">
        <f>VLOOKUP(AX609,[1]Hoja2!$B$2:$AO$762,38,FALSE)</f>
        <v>#N/A</v>
      </c>
      <c r="AZ609" s="9" t="e">
        <f t="shared" si="313"/>
        <v>#N/A</v>
      </c>
    </row>
    <row r="610" spans="1:55" x14ac:dyDescent="0.25">
      <c r="A610">
        <v>70362</v>
      </c>
      <c r="B610" t="s">
        <v>385</v>
      </c>
      <c r="C610">
        <v>2019</v>
      </c>
      <c r="D610" t="s">
        <v>37</v>
      </c>
      <c r="E610" t="s">
        <v>38</v>
      </c>
      <c r="F610">
        <v>11</v>
      </c>
      <c r="G610" t="s">
        <v>40</v>
      </c>
      <c r="H610">
        <v>3</v>
      </c>
      <c r="I610" t="s">
        <v>54</v>
      </c>
      <c r="J610">
        <v>803</v>
      </c>
      <c r="K610">
        <v>1573</v>
      </c>
      <c r="L610">
        <v>0.2</v>
      </c>
      <c r="M610">
        <v>0.6</v>
      </c>
      <c r="N610">
        <v>0.8</v>
      </c>
      <c r="O610">
        <v>1.05</v>
      </c>
      <c r="P610">
        <v>1.1000000000000001</v>
      </c>
      <c r="Q610">
        <v>1.1499999999999999</v>
      </c>
      <c r="R610" t="s">
        <v>46</v>
      </c>
      <c r="S610">
        <v>4</v>
      </c>
      <c r="T610">
        <v>6</v>
      </c>
      <c r="U610" t="s">
        <v>47</v>
      </c>
      <c r="V610" t="s">
        <v>54</v>
      </c>
      <c r="W610" t="s">
        <v>55</v>
      </c>
      <c r="X610">
        <v>2019</v>
      </c>
      <c r="Y610" t="s">
        <v>37</v>
      </c>
      <c r="Z610" t="s">
        <v>38</v>
      </c>
      <c r="AA610">
        <v>11</v>
      </c>
      <c r="AB610">
        <v>0</v>
      </c>
      <c r="AC610">
        <v>2</v>
      </c>
      <c r="AD610">
        <v>0.2</v>
      </c>
      <c r="AE610">
        <v>0.75</v>
      </c>
      <c r="AF610">
        <v>314.60000000000002</v>
      </c>
      <c r="AG610" s="2">
        <f>IFERROR(VLOOKUP(B610,[1]Hoja2!$C$1:$AM$841,37,FALSE),"n/a")</f>
        <v>0</v>
      </c>
      <c r="AH610" s="10">
        <f>VLOOKUP(AX610,[1]Hoja2!$B$2:$AO$762,17,FALSE)</f>
        <v>14</v>
      </c>
      <c r="AI610" s="10">
        <f>VLOOKUP(AX610,[1]Hoja2!$B$2:$AO$762,23,FALSE)</f>
        <v>0.8</v>
      </c>
      <c r="AJ610" s="10">
        <f>VLOOKUP(AX610,[1]Hoja2!$B$2:$AO$762,28,FALSE)</f>
        <v>0.28000000000000003</v>
      </c>
      <c r="AK610" s="10" t="str">
        <f>VLOOKUP(AX610,[1]Hoja2!$B$2:$AO$762,19,FALSE)</f>
        <v>Entry Production Color Low/Mid</v>
      </c>
      <c r="AL610">
        <f t="shared" si="303"/>
        <v>0</v>
      </c>
      <c r="AM610">
        <f t="shared" si="304"/>
        <v>0</v>
      </c>
      <c r="AN610">
        <f t="shared" si="305"/>
        <v>0</v>
      </c>
      <c r="AO610">
        <f t="shared" si="306"/>
        <v>0</v>
      </c>
      <c r="AP610">
        <f t="shared" si="307"/>
        <v>1</v>
      </c>
      <c r="AQ610">
        <f t="shared" si="308"/>
        <v>0</v>
      </c>
      <c r="AR610">
        <f>+INDEX([1]Hoja2!$AM$2:$AM$841,MATCH(B610,[1]Hoja2!$C$2:$C$841,0))</f>
        <v>0</v>
      </c>
      <c r="AS610" t="str">
        <f t="shared" si="317"/>
        <v>0XPN54818310</v>
      </c>
      <c r="AT610" s="2">
        <f>IFERROR(VLOOKUP(AS610,[1]Hoja2!$A$1:$AM$841,38,FALSE),"n/a")</f>
        <v>0</v>
      </c>
      <c r="AU610" s="8">
        <f t="shared" si="299"/>
        <v>2</v>
      </c>
      <c r="AV610">
        <f>VLOOKUP(B610,[1]Hoja2!$C$2:$AO$762,39,FALSE)</f>
        <v>2</v>
      </c>
      <c r="AW610">
        <f>IF(AU610=AV610,VLOOKUP(B610,[1]Hoja2!$C$2:$AO$762,37,FALSE),IF(AV610&lt;2,VLOOKUP(B610,[1]Hoja2!$C$2:$AO$762,37,FALSE)))</f>
        <v>0</v>
      </c>
      <c r="AX610" t="str">
        <f>B610 &amp; COUNTIF(B$2:B610, B610)</f>
        <v>0XPN5481832</v>
      </c>
      <c r="AY610" s="10">
        <f>VLOOKUP(AX610,[1]Hoja2!$B$2:$AO$762,38,FALSE)</f>
        <v>1258.4000000000003</v>
      </c>
      <c r="AZ610" s="9">
        <f t="shared" si="313"/>
        <v>0</v>
      </c>
      <c r="BA610">
        <f t="shared" ref="BA610:BA622" si="321">IF(Q610="NA",2,IF(OR(G610="INSTALACION NUEVA",G610="Mantenimiento preventivo"),3,IF(AND(AC610&lt;AH610,AL610&lt;&gt;1),4,IF(AY610&gt;AF610,1,0))))</f>
        <v>4</v>
      </c>
      <c r="BB610">
        <f t="shared" ref="BB610:BB622" si="322">AE610-AJ610</f>
        <v>0.47</v>
      </c>
      <c r="BC610">
        <f t="shared" ref="BC610:BC622" si="323">+_xlfn.IFS(Q610="NA",2,OR(G610="INSTALACION NUEVA",G610="Mantenimiento preventivo"),3,AND(AC610&lt;AH610,AL610&lt;&gt;1),4,AY610&gt;AF610,1,TRUE,0)</f>
        <v>4</v>
      </c>
    </row>
    <row r="611" spans="1:55" x14ac:dyDescent="0.25">
      <c r="A611">
        <v>70363</v>
      </c>
      <c r="B611" t="s">
        <v>418</v>
      </c>
      <c r="C611">
        <v>2019</v>
      </c>
      <c r="D611" t="s">
        <v>37</v>
      </c>
      <c r="E611" t="s">
        <v>38</v>
      </c>
      <c r="F611">
        <v>11</v>
      </c>
      <c r="G611" t="s">
        <v>40</v>
      </c>
      <c r="H611">
        <v>2.4666670000000002</v>
      </c>
      <c r="I611" t="s">
        <v>91</v>
      </c>
      <c r="J611">
        <v>803</v>
      </c>
      <c r="K611">
        <v>1573</v>
      </c>
      <c r="L611">
        <v>0.2</v>
      </c>
      <c r="M611">
        <v>0.6</v>
      </c>
      <c r="N611">
        <v>0.8</v>
      </c>
      <c r="O611">
        <v>1.05</v>
      </c>
      <c r="P611">
        <v>1.1000000000000001</v>
      </c>
      <c r="Q611">
        <v>1.1499999999999999</v>
      </c>
      <c r="R611" t="s">
        <v>46</v>
      </c>
      <c r="S611">
        <v>4</v>
      </c>
      <c r="T611">
        <v>6</v>
      </c>
      <c r="U611" t="s">
        <v>47</v>
      </c>
      <c r="V611" t="s">
        <v>91</v>
      </c>
      <c r="W611" t="s">
        <v>73</v>
      </c>
      <c r="X611">
        <v>2019</v>
      </c>
      <c r="Y611" t="s">
        <v>37</v>
      </c>
      <c r="Z611" t="s">
        <v>38</v>
      </c>
      <c r="AA611">
        <v>11</v>
      </c>
      <c r="AB611">
        <v>0</v>
      </c>
      <c r="AC611">
        <v>72</v>
      </c>
      <c r="AD611">
        <v>1.1499999999999999</v>
      </c>
      <c r="AE611">
        <v>0.61666675000000004</v>
      </c>
      <c r="AF611">
        <v>1808.95</v>
      </c>
      <c r="AG611" s="2">
        <f>IFERROR(VLOOKUP(B611,[1]Hoja2!$C$1:$AM$841,37,FALSE),"n/a")</f>
        <v>1808.95</v>
      </c>
      <c r="AH611" s="10">
        <f>VLOOKUP(AX611,[1]Hoja2!$B$2:$AO$762,17,FALSE)</f>
        <v>72</v>
      </c>
      <c r="AI611" s="10">
        <f>VLOOKUP(AX611,[1]Hoja2!$B$2:$AO$762,23,FALSE)</f>
        <v>1.1499999999999999</v>
      </c>
      <c r="AJ611" s="10">
        <f>VLOOKUP(AX611,[1]Hoja2!$B$2:$AO$762,28,FALSE)</f>
        <v>0.02</v>
      </c>
      <c r="AK611" s="10" t="str">
        <f>VLOOKUP(AX611,[1]Hoja2!$B$2:$AO$762,19,FALSE)</f>
        <v>WF Mono Systems and Legacy Color</v>
      </c>
      <c r="AL611">
        <f t="shared" si="303"/>
        <v>1</v>
      </c>
      <c r="AM611">
        <f t="shared" si="304"/>
        <v>1</v>
      </c>
      <c r="AN611">
        <f t="shared" si="305"/>
        <v>1</v>
      </c>
      <c r="AO611">
        <f t="shared" si="306"/>
        <v>0</v>
      </c>
      <c r="AP611">
        <f t="shared" si="307"/>
        <v>1</v>
      </c>
      <c r="AQ611">
        <f t="shared" si="308"/>
        <v>0</v>
      </c>
      <c r="AR611">
        <f>+INDEX([1]Hoja2!$AM$2:$AM$841,MATCH(B611,[1]Hoja2!$C$2:$C$841,0))</f>
        <v>1808.95</v>
      </c>
      <c r="AS611" t="str">
        <f t="shared" si="309"/>
        <v>0A1H02068311</v>
      </c>
      <c r="AT611" s="2">
        <f>IFERROR(VLOOKUP(AS611,[1]Hoja2!$A$1:$AM$841,38,FALSE),"n/a")</f>
        <v>0</v>
      </c>
      <c r="AU611" s="8">
        <f t="shared" si="299"/>
        <v>1</v>
      </c>
      <c r="AV611">
        <f>VLOOKUP(B611,[1]Hoja2!$C$2:$AO$762,39,FALSE)</f>
        <v>1</v>
      </c>
      <c r="AW611">
        <f>IF(AU611=AV611,VLOOKUP(B611,[1]Hoja2!$C$2:$AO$762,37,FALSE),IF(AV611&lt;2,VLOOKUP(B611,[1]Hoja2!$C$2:$AO$762,37,FALSE)))</f>
        <v>1808.95</v>
      </c>
      <c r="AX611" t="str">
        <f>B611 &amp; COUNTIF(B$2:B611, B611)</f>
        <v>0A1H0206831</v>
      </c>
      <c r="AY611" s="10">
        <f>VLOOKUP(AX611,[1]Hoja2!$B$2:$AO$762,38,FALSE)</f>
        <v>1808.95</v>
      </c>
      <c r="AZ611" s="9">
        <f t="shared" si="313"/>
        <v>0</v>
      </c>
      <c r="BA611">
        <f t="shared" si="321"/>
        <v>0</v>
      </c>
      <c r="BB611">
        <f t="shared" si="322"/>
        <v>0.59666675000000002</v>
      </c>
      <c r="BC611">
        <f t="shared" si="323"/>
        <v>0</v>
      </c>
    </row>
    <row r="612" spans="1:55" x14ac:dyDescent="0.25">
      <c r="A612">
        <v>70369</v>
      </c>
      <c r="B612" t="s">
        <v>432</v>
      </c>
      <c r="C612">
        <v>2019</v>
      </c>
      <c r="D612" t="s">
        <v>37</v>
      </c>
      <c r="E612" t="s">
        <v>38</v>
      </c>
      <c r="F612">
        <v>11</v>
      </c>
      <c r="G612" t="s">
        <v>40</v>
      </c>
      <c r="H612">
        <v>1.066667</v>
      </c>
      <c r="I612" t="s">
        <v>54</v>
      </c>
      <c r="J612">
        <v>803</v>
      </c>
      <c r="K612">
        <v>1573</v>
      </c>
      <c r="L612">
        <v>0.2</v>
      </c>
      <c r="M612">
        <v>0.6</v>
      </c>
      <c r="N612">
        <v>0.8</v>
      </c>
      <c r="O612">
        <v>1.05</v>
      </c>
      <c r="P612">
        <v>1.1000000000000001</v>
      </c>
      <c r="Q612">
        <v>1.1499999999999999</v>
      </c>
      <c r="R612" t="s">
        <v>46</v>
      </c>
      <c r="S612">
        <v>4</v>
      </c>
      <c r="T612">
        <v>6</v>
      </c>
      <c r="U612" t="s">
        <v>47</v>
      </c>
      <c r="V612" t="s">
        <v>54</v>
      </c>
      <c r="W612" t="s">
        <v>36</v>
      </c>
      <c r="X612">
        <v>2019</v>
      </c>
      <c r="Y612" t="s">
        <v>37</v>
      </c>
      <c r="Z612" t="s">
        <v>38</v>
      </c>
      <c r="AA612">
        <v>11</v>
      </c>
      <c r="AB612">
        <v>0</v>
      </c>
      <c r="AC612">
        <v>34</v>
      </c>
      <c r="AD612">
        <v>1.1000000000000001</v>
      </c>
      <c r="AE612">
        <v>0.26666675000000001</v>
      </c>
      <c r="AF612">
        <v>1730.3</v>
      </c>
      <c r="AG612" s="2">
        <f>IFERROR(VLOOKUP(B612,[1]Hoja2!$C$1:$AM$841,37,FALSE),"n/a")</f>
        <v>1730.3000000000004</v>
      </c>
      <c r="AH612" s="10">
        <f>VLOOKUP(AX612,[1]Hoja2!$B$2:$AO$762,17,FALSE)</f>
        <v>50</v>
      </c>
      <c r="AI612" s="10">
        <f>VLOOKUP(AX612,[1]Hoja2!$B$2:$AO$762,23,FALSE)</f>
        <v>1.1000000000000001</v>
      </c>
      <c r="AJ612" s="10">
        <f>VLOOKUP(AX612,[1]Hoja2!$B$2:$AO$762,28,FALSE)</f>
        <v>0.67</v>
      </c>
      <c r="AK612" s="10" t="str">
        <f>VLOOKUP(AX612,[1]Hoja2!$B$2:$AO$762,19,FALSE)</f>
        <v>Entry Production Color Low/Mid</v>
      </c>
      <c r="AL612">
        <f t="shared" si="303"/>
        <v>1</v>
      </c>
      <c r="AM612">
        <f t="shared" si="304"/>
        <v>0</v>
      </c>
      <c r="AN612">
        <f t="shared" si="305"/>
        <v>1</v>
      </c>
      <c r="AO612">
        <f t="shared" si="306"/>
        <v>0</v>
      </c>
      <c r="AP612">
        <f t="shared" si="307"/>
        <v>1</v>
      </c>
      <c r="AQ612">
        <f t="shared" si="308"/>
        <v>0</v>
      </c>
      <c r="AR612">
        <f>+INDEX([1]Hoja2!$AM$2:$AM$841,MATCH(B612,[1]Hoja2!$C$2:$C$841,0))</f>
        <v>1730.3000000000004</v>
      </c>
      <c r="AS612" t="str">
        <f t="shared" si="309"/>
        <v>0E2B65694011</v>
      </c>
      <c r="AT612" s="2">
        <f>IFERROR(VLOOKUP(AS612,[1]Hoja2!$A$1:$AM$841,38,FALSE),"n/a")</f>
        <v>0</v>
      </c>
      <c r="AU612" s="8">
        <f t="shared" si="299"/>
        <v>1</v>
      </c>
      <c r="AV612">
        <f>VLOOKUP(B612,[1]Hoja2!$C$2:$AO$762,39,FALSE)</f>
        <v>1</v>
      </c>
      <c r="AW612">
        <f>IF(AU612=AV612,VLOOKUP(B612,[1]Hoja2!$C$2:$AO$762,37,FALSE),IF(AV612&lt;2,VLOOKUP(B612,[1]Hoja2!$C$2:$AO$762,37,FALSE)))</f>
        <v>1730.3000000000004</v>
      </c>
      <c r="AX612" t="str">
        <f>B612 &amp; COUNTIF(B$2:B612, B612)</f>
        <v>0E2B6569401</v>
      </c>
      <c r="AY612" s="10">
        <f>VLOOKUP(AX612,[1]Hoja2!$B$2:$AO$762,38,FALSE)</f>
        <v>1730.3000000000004</v>
      </c>
      <c r="AZ612" s="9">
        <f t="shared" si="313"/>
        <v>0</v>
      </c>
      <c r="BA612">
        <f t="shared" si="321"/>
        <v>0</v>
      </c>
      <c r="BB612">
        <f t="shared" si="322"/>
        <v>-0.40333325000000003</v>
      </c>
      <c r="BC612">
        <f t="shared" si="323"/>
        <v>0</v>
      </c>
    </row>
    <row r="613" spans="1:55" x14ac:dyDescent="0.25">
      <c r="A613">
        <v>70372</v>
      </c>
      <c r="B613" t="s">
        <v>425</v>
      </c>
      <c r="C613">
        <v>2019</v>
      </c>
      <c r="D613" t="s">
        <v>37</v>
      </c>
      <c r="E613" t="s">
        <v>38</v>
      </c>
      <c r="F613">
        <v>11</v>
      </c>
      <c r="G613" t="s">
        <v>40</v>
      </c>
      <c r="H613">
        <v>3.1</v>
      </c>
      <c r="I613" t="s">
        <v>45</v>
      </c>
      <c r="J613">
        <v>803</v>
      </c>
      <c r="K613">
        <v>1573</v>
      </c>
      <c r="L613">
        <v>0.2</v>
      </c>
      <c r="M613">
        <v>0.6</v>
      </c>
      <c r="N613">
        <v>0.8</v>
      </c>
      <c r="O613">
        <v>1.05</v>
      </c>
      <c r="P613">
        <v>1.1000000000000001</v>
      </c>
      <c r="Q613">
        <v>1.1499999999999999</v>
      </c>
      <c r="R613" t="s">
        <v>46</v>
      </c>
      <c r="S613">
        <v>4</v>
      </c>
      <c r="T613">
        <v>6</v>
      </c>
      <c r="U613" t="s">
        <v>47</v>
      </c>
      <c r="V613" t="s">
        <v>48</v>
      </c>
      <c r="W613" t="s">
        <v>36</v>
      </c>
      <c r="X613">
        <v>2019</v>
      </c>
      <c r="Y613" t="s">
        <v>37</v>
      </c>
      <c r="Z613" t="s">
        <v>38</v>
      </c>
      <c r="AA613">
        <v>16</v>
      </c>
      <c r="AB613">
        <v>0</v>
      </c>
      <c r="AC613">
        <v>31</v>
      </c>
      <c r="AD613">
        <v>1.1000000000000001</v>
      </c>
      <c r="AE613">
        <v>0.77500000000000002</v>
      </c>
      <c r="AF613">
        <v>1730.3</v>
      </c>
      <c r="AG613" s="2">
        <f>IFERROR(VLOOKUP(B613,[1]Hoja2!$C$1:$AM$841,37,FALSE),"n/a")</f>
        <v>1258.4000000000003</v>
      </c>
      <c r="AH613" s="10">
        <f>VLOOKUP(AX613,[1]Hoja2!$B$2:$AO$762,17,FALSE)</f>
        <v>11</v>
      </c>
      <c r="AI613" s="10">
        <f>VLOOKUP(AX613,[1]Hoja2!$B$2:$AO$762,23,FALSE)</f>
        <v>0.8</v>
      </c>
      <c r="AJ613" s="10">
        <f>VLOOKUP(AX613,[1]Hoja2!$B$2:$AO$762,28,FALSE)</f>
        <v>0.54500000000000004</v>
      </c>
      <c r="AK613" s="10" t="str">
        <f>VLOOKUP(AX613,[1]Hoja2!$B$2:$AO$762,19,FALSE)</f>
        <v>Light Production Digital Business</v>
      </c>
      <c r="AL613">
        <f t="shared" si="303"/>
        <v>0</v>
      </c>
      <c r="AM613">
        <f t="shared" si="304"/>
        <v>0</v>
      </c>
      <c r="AN613">
        <f t="shared" si="305"/>
        <v>0</v>
      </c>
      <c r="AO613">
        <f t="shared" si="306"/>
        <v>0</v>
      </c>
      <c r="AP613">
        <f t="shared" si="307"/>
        <v>1</v>
      </c>
      <c r="AQ613">
        <f t="shared" si="308"/>
        <v>0</v>
      </c>
      <c r="AR613">
        <f>+INDEX([1]Hoja2!$AM$2:$AM$841,MATCH(B613,[1]Hoja2!$C$2:$C$841,0))</f>
        <v>1258.4000000000003</v>
      </c>
      <c r="AS613" t="str">
        <f t="shared" si="309"/>
        <v>0BG294880811</v>
      </c>
      <c r="AT613" s="2">
        <f>IFERROR(VLOOKUP(AS613,[1]Hoja2!$A$1:$AM$841,38,FALSE),"n/a")</f>
        <v>0</v>
      </c>
      <c r="AU613" s="8">
        <f t="shared" si="299"/>
        <v>2</v>
      </c>
      <c r="AV613">
        <f>VLOOKUP(B613,[1]Hoja2!$C$2:$AO$762,39,FALSE)</f>
        <v>2</v>
      </c>
      <c r="AW613">
        <f>IF(AU613=AV613,VLOOKUP(B613,[1]Hoja2!$C$2:$AO$762,37,FALSE),IF(AV613&lt;2,VLOOKUP(B613,[1]Hoja2!$C$2:$AO$762,37,FALSE)))</f>
        <v>1258.4000000000003</v>
      </c>
      <c r="AX613" t="str">
        <f>B613 &amp; COUNTIF(B$2:B613, B613)</f>
        <v>0BG29488081</v>
      </c>
      <c r="AY613" s="10">
        <f>VLOOKUP(AX613,[1]Hoja2!$B$2:$AO$762,38,FALSE)</f>
        <v>1258.4000000000003</v>
      </c>
      <c r="AZ613" s="9">
        <f t="shared" si="313"/>
        <v>0</v>
      </c>
      <c r="BA613">
        <f t="shared" si="321"/>
        <v>0</v>
      </c>
      <c r="BB613">
        <f t="shared" si="322"/>
        <v>0.22999999999999998</v>
      </c>
      <c r="BC613">
        <f t="shared" si="323"/>
        <v>0</v>
      </c>
    </row>
    <row r="614" spans="1:55" x14ac:dyDescent="0.25">
      <c r="A614">
        <v>70373</v>
      </c>
      <c r="B614" t="s">
        <v>427</v>
      </c>
      <c r="C614">
        <v>2019</v>
      </c>
      <c r="D614" t="s">
        <v>37</v>
      </c>
      <c r="E614" t="s">
        <v>38</v>
      </c>
      <c r="F614">
        <v>11</v>
      </c>
      <c r="G614" t="s">
        <v>40</v>
      </c>
      <c r="H614">
        <v>2.3666670000000001</v>
      </c>
      <c r="I614" t="s">
        <v>45</v>
      </c>
      <c r="J614">
        <v>803</v>
      </c>
      <c r="K614">
        <v>1573</v>
      </c>
      <c r="L614">
        <v>0.2</v>
      </c>
      <c r="M614">
        <v>0.6</v>
      </c>
      <c r="N614">
        <v>0.8</v>
      </c>
      <c r="O614">
        <v>1.05</v>
      </c>
      <c r="P614">
        <v>1.1000000000000001</v>
      </c>
      <c r="Q614">
        <v>1.1499999999999999</v>
      </c>
      <c r="R614" t="s">
        <v>46</v>
      </c>
      <c r="S614">
        <v>4</v>
      </c>
      <c r="T614">
        <v>6</v>
      </c>
      <c r="U614" t="s">
        <v>47</v>
      </c>
      <c r="V614" t="s">
        <v>48</v>
      </c>
      <c r="W614" t="s">
        <v>36</v>
      </c>
      <c r="X614">
        <v>2019</v>
      </c>
      <c r="Y614" t="s">
        <v>37</v>
      </c>
      <c r="Z614" t="s">
        <v>38</v>
      </c>
      <c r="AA614">
        <v>12</v>
      </c>
      <c r="AB614">
        <v>0</v>
      </c>
      <c r="AC614">
        <v>28</v>
      </c>
      <c r="AD614">
        <v>1.05</v>
      </c>
      <c r="AE614">
        <v>0.59166675000000002</v>
      </c>
      <c r="AF614">
        <v>1651.65</v>
      </c>
      <c r="AG614" s="2">
        <f>IFERROR(VLOOKUP(B614,[1]Hoja2!$C$1:$AM$841,37,FALSE),"n/a")</f>
        <v>1730.3000000000004</v>
      </c>
      <c r="AH614" s="10">
        <f>VLOOKUP(AX614,[1]Hoja2!$B$2:$AO$762,17,FALSE)</f>
        <v>42</v>
      </c>
      <c r="AI614" s="10">
        <f>VLOOKUP(AX614,[1]Hoja2!$B$2:$AO$762,23,FALSE)</f>
        <v>1.1000000000000001</v>
      </c>
      <c r="AJ614" s="10">
        <f>VLOOKUP(AX614,[1]Hoja2!$B$2:$AO$762,28,FALSE)</f>
        <v>1</v>
      </c>
      <c r="AK614" s="10" t="str">
        <f>VLOOKUP(AX614,[1]Hoja2!$B$2:$AO$762,19,FALSE)</f>
        <v>Light Production Digital Business</v>
      </c>
      <c r="AL614">
        <f t="shared" si="303"/>
        <v>0</v>
      </c>
      <c r="AM614">
        <f t="shared" si="304"/>
        <v>0</v>
      </c>
      <c r="AN614">
        <f t="shared" si="305"/>
        <v>0</v>
      </c>
      <c r="AO614">
        <f t="shared" si="306"/>
        <v>0</v>
      </c>
      <c r="AP614">
        <f t="shared" si="307"/>
        <v>1</v>
      </c>
      <c r="AQ614">
        <f t="shared" si="308"/>
        <v>1</v>
      </c>
      <c r="AR614">
        <f>+INDEX([1]Hoja2!$AM$2:$AM$841,MATCH(B614,[1]Hoja2!$C$2:$C$841,0))</f>
        <v>1730.3000000000004</v>
      </c>
      <c r="AS614" t="str">
        <f t="shared" si="309"/>
        <v>0BG295166311</v>
      </c>
      <c r="AT614" s="2">
        <f>IFERROR(VLOOKUP(AS614,[1]Hoja2!$A$1:$AM$841,38,FALSE),"n/a")</f>
        <v>0</v>
      </c>
      <c r="AU614" s="8">
        <f t="shared" si="299"/>
        <v>1</v>
      </c>
      <c r="AV614">
        <f>VLOOKUP(B614,[1]Hoja2!$C$2:$AO$762,39,FALSE)</f>
        <v>1</v>
      </c>
      <c r="AW614">
        <f>IF(AU614=AV614,VLOOKUP(B614,[1]Hoja2!$C$2:$AO$762,37,FALSE),IF(AV614&lt;2,VLOOKUP(B614,[1]Hoja2!$C$2:$AO$762,37,FALSE)))</f>
        <v>1730.3000000000004</v>
      </c>
      <c r="AX614" t="str">
        <f>B614 &amp; COUNTIF(B$2:B614, B614)</f>
        <v>0BG29516631</v>
      </c>
      <c r="AY614" s="10">
        <f>VLOOKUP(AX614,[1]Hoja2!$B$2:$AO$762,38,FALSE)</f>
        <v>1730.3000000000004</v>
      </c>
      <c r="AZ614" s="9">
        <f t="shared" si="313"/>
        <v>0</v>
      </c>
      <c r="BA614">
        <f t="shared" si="321"/>
        <v>4</v>
      </c>
      <c r="BB614">
        <f t="shared" si="322"/>
        <v>-0.40833324999999998</v>
      </c>
      <c r="BC614">
        <f t="shared" si="323"/>
        <v>4</v>
      </c>
    </row>
    <row r="615" spans="1:55" x14ac:dyDescent="0.25">
      <c r="A615">
        <v>70376</v>
      </c>
      <c r="B615" t="s">
        <v>854</v>
      </c>
      <c r="C615">
        <v>2019</v>
      </c>
      <c r="D615" t="s">
        <v>37</v>
      </c>
      <c r="E615" t="s">
        <v>38</v>
      </c>
      <c r="F615">
        <v>11</v>
      </c>
      <c r="G615" t="s">
        <v>40</v>
      </c>
      <c r="H615">
        <v>1.766667</v>
      </c>
      <c r="J615" t="s">
        <v>33</v>
      </c>
      <c r="K615" t="s">
        <v>33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t="s">
        <v>33</v>
      </c>
      <c r="S615" t="s">
        <v>33</v>
      </c>
      <c r="T615" t="s">
        <v>33</v>
      </c>
      <c r="V615" t="s">
        <v>34</v>
      </c>
      <c r="W615" t="s">
        <v>50</v>
      </c>
      <c r="X615">
        <v>2019</v>
      </c>
      <c r="Y615" t="s">
        <v>37</v>
      </c>
      <c r="Z615" t="s">
        <v>38</v>
      </c>
      <c r="AA615">
        <v>11</v>
      </c>
      <c r="AB615" t="s">
        <v>33</v>
      </c>
      <c r="AC615">
        <v>0</v>
      </c>
      <c r="AD615">
        <v>0</v>
      </c>
      <c r="AE615">
        <v>0</v>
      </c>
      <c r="AF615">
        <v>0</v>
      </c>
      <c r="AG615" s="2">
        <f>IFERROR(VLOOKUP(B615,[1]Hoja2!$C$1:$AM$841,37,FALSE),"n/a")</f>
        <v>750.75000000000011</v>
      </c>
      <c r="AH615" s="10">
        <f>VLOOKUP(AX615,[1]Hoja2!$B$2:$AO$762,17,FALSE)</f>
        <v>2688</v>
      </c>
      <c r="AI615" s="10">
        <f>VLOOKUP(AX615,[1]Hoja2!$B$2:$AO$762,23,FALSE)</f>
        <v>1.05</v>
      </c>
      <c r="AJ615" s="10">
        <f>VLOOKUP(AX615,[1]Hoja2!$B$2:$AO$762,28,FALSE)</f>
        <v>0.33999999999999997</v>
      </c>
      <c r="AK615" s="10" t="str">
        <f>VLOOKUP(AX615,[1]Hoja2!$B$2:$AO$762,19,FALSE)</f>
        <v>A4 Mono MFPs</v>
      </c>
      <c r="AL615">
        <f t="shared" si="303"/>
        <v>0</v>
      </c>
      <c r="AM615">
        <f t="shared" si="304"/>
        <v>0</v>
      </c>
      <c r="AN615">
        <f t="shared" si="305"/>
        <v>0</v>
      </c>
      <c r="AO615">
        <f t="shared" si="306"/>
        <v>0</v>
      </c>
      <c r="AP615">
        <f t="shared" si="307"/>
        <v>0</v>
      </c>
      <c r="AQ615">
        <f t="shared" si="308"/>
        <v>1</v>
      </c>
      <c r="AR615">
        <f>+INDEX([1]Hoja2!$AM$2:$AM$841,MATCH(B615,[1]Hoja2!$C$2:$C$841,0))</f>
        <v>750.75000000000011</v>
      </c>
      <c r="AS615" t="str">
        <f t="shared" si="309"/>
        <v>09HB33361611</v>
      </c>
      <c r="AT615" s="2">
        <f>IFERROR(VLOOKUP(AS615,[1]Hoja2!$A$1:$AM$841,38,FALSE),"n/a")</f>
        <v>0</v>
      </c>
      <c r="AU615" s="8">
        <f t="shared" si="299"/>
        <v>1</v>
      </c>
      <c r="AV615">
        <f>VLOOKUP(B615,[1]Hoja2!$C$2:$AO$762,39,FALSE)</f>
        <v>1</v>
      </c>
      <c r="AW615">
        <f>IF(AU615=AV615,VLOOKUP(B615,[1]Hoja2!$C$2:$AO$762,37,FALSE),IF(AV615&lt;2,VLOOKUP(B615,[1]Hoja2!$C$2:$AO$762,37,FALSE)))</f>
        <v>750.75000000000011</v>
      </c>
      <c r="AX615" t="str">
        <f>B615 &amp; COUNTIF(B$2:B615, B615)</f>
        <v>09HB3336161</v>
      </c>
      <c r="AY615" s="10">
        <f>VLOOKUP(AX615,[1]Hoja2!$B$2:$AO$762,38,FALSE)</f>
        <v>750.75000000000011</v>
      </c>
      <c r="AZ615" s="9">
        <f t="shared" si="313"/>
        <v>0</v>
      </c>
      <c r="BA615">
        <f t="shared" si="321"/>
        <v>2</v>
      </c>
      <c r="BB615">
        <f t="shared" si="322"/>
        <v>-0.33999999999999997</v>
      </c>
      <c r="BC615">
        <f t="shared" si="323"/>
        <v>2</v>
      </c>
    </row>
    <row r="616" spans="1:55" x14ac:dyDescent="0.25">
      <c r="A616">
        <v>70380</v>
      </c>
      <c r="B616" t="s">
        <v>441</v>
      </c>
      <c r="C616">
        <v>2019</v>
      </c>
      <c r="D616" t="s">
        <v>37</v>
      </c>
      <c r="E616" t="s">
        <v>38</v>
      </c>
      <c r="F616">
        <v>11</v>
      </c>
      <c r="G616" t="s">
        <v>40</v>
      </c>
      <c r="H616">
        <v>0.21666669999999999</v>
      </c>
      <c r="I616" t="s">
        <v>116</v>
      </c>
      <c r="J616">
        <v>655</v>
      </c>
      <c r="K616">
        <v>1365</v>
      </c>
      <c r="L616">
        <v>0</v>
      </c>
      <c r="M616">
        <v>0</v>
      </c>
      <c r="N616">
        <v>0.6</v>
      </c>
      <c r="O616">
        <v>0.8</v>
      </c>
      <c r="P616">
        <v>1.05</v>
      </c>
      <c r="Q616">
        <v>1.1000000000000001</v>
      </c>
      <c r="R616" t="s">
        <v>46</v>
      </c>
      <c r="S616">
        <v>5</v>
      </c>
      <c r="T616">
        <v>9</v>
      </c>
      <c r="U616" t="s">
        <v>47</v>
      </c>
      <c r="V616" t="s">
        <v>58</v>
      </c>
      <c r="W616" t="s">
        <v>55</v>
      </c>
      <c r="X616">
        <v>2019</v>
      </c>
      <c r="Y616" t="s">
        <v>37</v>
      </c>
      <c r="Z616" t="s">
        <v>38</v>
      </c>
      <c r="AA616">
        <v>11</v>
      </c>
      <c r="AB616">
        <v>0</v>
      </c>
      <c r="AC616">
        <v>0</v>
      </c>
      <c r="AD616">
        <v>1.1000000000000001</v>
      </c>
      <c r="AE616">
        <v>4.3333339999999998E-2</v>
      </c>
      <c r="AF616">
        <v>1501.5</v>
      </c>
      <c r="AG616" s="2">
        <f>IFERROR(VLOOKUP(B616,[1]Hoja2!$C$1:$AM$841,37,FALSE),"n/a")</f>
        <v>1092</v>
      </c>
      <c r="AH616" s="10">
        <f>VLOOKUP(AX616,[1]Hoja2!$B$2:$AO$762,17,FALSE)</f>
        <v>19</v>
      </c>
      <c r="AI616" s="10">
        <f>VLOOKUP(AX616,[1]Hoja2!$B$2:$AO$762,23,FALSE)</f>
        <v>0.8</v>
      </c>
      <c r="AJ616" s="10">
        <f>VLOOKUP(AX616,[1]Hoja2!$B$2:$AO$762,28,FALSE)</f>
        <v>0.17399999999999999</v>
      </c>
      <c r="AK616" s="10" t="str">
        <f>VLOOKUP(AX616,[1]Hoja2!$B$2:$AO$762,19,FALSE)</f>
        <v>Office Digital</v>
      </c>
      <c r="AL616">
        <f t="shared" si="303"/>
        <v>0</v>
      </c>
      <c r="AM616">
        <f t="shared" si="304"/>
        <v>0</v>
      </c>
      <c r="AN616">
        <f t="shared" si="305"/>
        <v>0</v>
      </c>
      <c r="AO616">
        <f t="shared" si="306"/>
        <v>0</v>
      </c>
      <c r="AP616">
        <f t="shared" si="307"/>
        <v>1</v>
      </c>
      <c r="AQ616">
        <f t="shared" si="308"/>
        <v>0</v>
      </c>
      <c r="AR616">
        <f>+INDEX([1]Hoja2!$AM$2:$AM$841,MATCH(B616,[1]Hoja2!$C$2:$C$841,0))</f>
        <v>1092</v>
      </c>
      <c r="AS616" t="str">
        <f t="shared" si="309"/>
        <v>0X7670583911</v>
      </c>
      <c r="AT616" s="2">
        <f>IFERROR(VLOOKUP(AS616,[1]Hoja2!$A$1:$AM$841,38,FALSE),"n/a")</f>
        <v>0</v>
      </c>
      <c r="AU616" s="8">
        <f t="shared" si="299"/>
        <v>2</v>
      </c>
      <c r="AV616">
        <f>VLOOKUP(B616,[1]Hoja2!$C$2:$AO$762,39,FALSE)</f>
        <v>2</v>
      </c>
      <c r="AW616">
        <f>IF(AU616=AV616,VLOOKUP(B616,[1]Hoja2!$C$2:$AO$762,37,FALSE),IF(AV616&lt;2,VLOOKUP(B616,[1]Hoja2!$C$2:$AO$762,37,FALSE)))</f>
        <v>1092</v>
      </c>
      <c r="AX616" t="str">
        <f>B616 &amp; COUNTIF(B$2:B616, B616)</f>
        <v>0X767058391</v>
      </c>
      <c r="AY616" s="10">
        <f>VLOOKUP(AX616,[1]Hoja2!$B$2:$AO$762,38,FALSE)</f>
        <v>1092</v>
      </c>
      <c r="AZ616" s="9">
        <f t="shared" si="313"/>
        <v>0</v>
      </c>
      <c r="BA616">
        <f t="shared" si="321"/>
        <v>4</v>
      </c>
      <c r="BB616">
        <f t="shared" si="322"/>
        <v>-0.13066665999999999</v>
      </c>
      <c r="BC616">
        <f t="shared" si="323"/>
        <v>4</v>
      </c>
    </row>
    <row r="617" spans="1:55" x14ac:dyDescent="0.25">
      <c r="A617">
        <v>70383</v>
      </c>
      <c r="B617" t="s">
        <v>437</v>
      </c>
      <c r="C617">
        <v>2019</v>
      </c>
      <c r="D617" t="s">
        <v>37</v>
      </c>
      <c r="E617" t="s">
        <v>38</v>
      </c>
      <c r="F617">
        <v>11</v>
      </c>
      <c r="G617" t="s">
        <v>44</v>
      </c>
      <c r="H617">
        <v>0</v>
      </c>
      <c r="I617" t="s">
        <v>66</v>
      </c>
      <c r="J617">
        <v>468</v>
      </c>
      <c r="K617">
        <v>715</v>
      </c>
      <c r="L617">
        <v>0</v>
      </c>
      <c r="M617">
        <v>0</v>
      </c>
      <c r="N617">
        <v>0</v>
      </c>
      <c r="O617">
        <v>0.6</v>
      </c>
      <c r="P617">
        <v>0.8</v>
      </c>
      <c r="Q617">
        <v>1.05</v>
      </c>
      <c r="R617" t="s">
        <v>46</v>
      </c>
      <c r="S617">
        <v>5</v>
      </c>
      <c r="T617">
        <v>9</v>
      </c>
      <c r="U617" t="s">
        <v>47</v>
      </c>
      <c r="V617" t="s">
        <v>64</v>
      </c>
      <c r="W617" t="s">
        <v>55</v>
      </c>
      <c r="X617">
        <v>2019</v>
      </c>
      <c r="Y617" t="s">
        <v>37</v>
      </c>
      <c r="Z617" t="s">
        <v>38</v>
      </c>
      <c r="AA617">
        <v>11</v>
      </c>
      <c r="AB617">
        <v>0</v>
      </c>
      <c r="AC617">
        <v>175</v>
      </c>
      <c r="AD617">
        <v>0</v>
      </c>
      <c r="AE617">
        <v>0</v>
      </c>
      <c r="AF617">
        <v>715</v>
      </c>
      <c r="AG617" s="2">
        <f>IFERROR(VLOOKUP(B617,[1]Hoja2!$C$1:$AM$841,37,FALSE),"n/a")</f>
        <v>715.00000000000011</v>
      </c>
      <c r="AH617" s="10" t="str">
        <f>VLOOKUP(AX617,[1]Hoja2!$B$2:$AO$762,17,FALSE)</f>
        <v xml:space="preserve">  </v>
      </c>
      <c r="AI617" s="10">
        <f>VLOOKUP(AX617,[1]Hoja2!$B$2:$AO$762,23,FALSE)</f>
        <v>1</v>
      </c>
      <c r="AJ617" s="10">
        <f>VLOOKUP(AX617,[1]Hoja2!$B$2:$AO$762,28,FALSE)</f>
        <v>1</v>
      </c>
      <c r="AK617" s="10" t="str">
        <f>VLOOKUP(AX617,[1]Hoja2!$B$2:$AO$762,19,FALSE)</f>
        <v>Color Laser Printers</v>
      </c>
      <c r="AL617">
        <f t="shared" si="303"/>
        <v>1</v>
      </c>
      <c r="AM617">
        <f t="shared" si="304"/>
        <v>0</v>
      </c>
      <c r="AN617">
        <f t="shared" si="305"/>
        <v>0</v>
      </c>
      <c r="AO617">
        <f t="shared" si="306"/>
        <v>0</v>
      </c>
      <c r="AP617">
        <f t="shared" si="307"/>
        <v>1</v>
      </c>
      <c r="AQ617">
        <f t="shared" si="308"/>
        <v>0</v>
      </c>
      <c r="AR617">
        <f>+INDEX([1]Hoja2!$AM$2:$AM$841,MATCH(B617,[1]Hoja2!$C$2:$C$841,0))</f>
        <v>715.00000000000011</v>
      </c>
      <c r="AS617" t="str">
        <f t="shared" si="309"/>
        <v>0RXD14239011</v>
      </c>
      <c r="AT617" s="2">
        <f>IFERROR(VLOOKUP(AS617,[1]Hoja2!$A$1:$AM$841,38,FALSE),"n/a")</f>
        <v>0</v>
      </c>
      <c r="AU617" s="8">
        <f t="shared" si="299"/>
        <v>1</v>
      </c>
      <c r="AV617">
        <f>VLOOKUP(B617,[1]Hoja2!$C$2:$AO$762,39,FALSE)</f>
        <v>1</v>
      </c>
      <c r="AW617">
        <f>IF(AU617=AV617,VLOOKUP(B617,[1]Hoja2!$C$2:$AO$762,37,FALSE),IF(AV617&lt;2,VLOOKUP(B617,[1]Hoja2!$C$2:$AO$762,37,FALSE)))</f>
        <v>715.00000000000011</v>
      </c>
      <c r="AX617" t="str">
        <f>B617 &amp; COUNTIF(B$2:B617, B617)</f>
        <v>0RXD1423901</v>
      </c>
      <c r="AY617" s="10">
        <f>VLOOKUP(AX617,[1]Hoja2!$B$2:$AO$762,38,FALSE)</f>
        <v>715.00000000000011</v>
      </c>
      <c r="AZ617" s="9">
        <f t="shared" si="313"/>
        <v>0</v>
      </c>
      <c r="BA617">
        <f t="shared" si="321"/>
        <v>3</v>
      </c>
      <c r="BB617">
        <f t="shared" si="322"/>
        <v>-1</v>
      </c>
      <c r="BC617">
        <f t="shared" si="323"/>
        <v>3</v>
      </c>
    </row>
    <row r="618" spans="1:55" x14ac:dyDescent="0.25">
      <c r="A618">
        <v>70385</v>
      </c>
      <c r="B618" t="s">
        <v>137</v>
      </c>
      <c r="C618">
        <v>2019</v>
      </c>
      <c r="D618" t="s">
        <v>37</v>
      </c>
      <c r="E618" t="s">
        <v>38</v>
      </c>
      <c r="F618">
        <v>11</v>
      </c>
      <c r="G618" t="s">
        <v>40</v>
      </c>
      <c r="H618">
        <v>0.88333329999999999</v>
      </c>
      <c r="I618" t="s">
        <v>48</v>
      </c>
      <c r="J618">
        <v>1116</v>
      </c>
      <c r="K618">
        <v>2145</v>
      </c>
      <c r="L618">
        <v>0.6</v>
      </c>
      <c r="M618">
        <v>0.8</v>
      </c>
      <c r="N618">
        <v>1.05</v>
      </c>
      <c r="O618">
        <v>1.1000000000000001</v>
      </c>
      <c r="P618">
        <v>1.1499999999999999</v>
      </c>
      <c r="Q618">
        <v>1.2</v>
      </c>
      <c r="R618" t="s">
        <v>46</v>
      </c>
      <c r="S618">
        <v>3</v>
      </c>
      <c r="T618">
        <v>6</v>
      </c>
      <c r="U618" t="s">
        <v>47</v>
      </c>
      <c r="V618" t="s">
        <v>48</v>
      </c>
      <c r="W618" t="s">
        <v>50</v>
      </c>
      <c r="X618">
        <v>2019</v>
      </c>
      <c r="Y618" t="s">
        <v>37</v>
      </c>
      <c r="Z618" t="s">
        <v>38</v>
      </c>
      <c r="AA618">
        <v>17</v>
      </c>
      <c r="AB618">
        <v>0</v>
      </c>
      <c r="AC618">
        <v>3</v>
      </c>
      <c r="AD618">
        <v>0.8</v>
      </c>
      <c r="AE618">
        <v>0.29444443333333298</v>
      </c>
      <c r="AF618">
        <v>1716</v>
      </c>
      <c r="AG618" s="2">
        <f>IFERROR(VLOOKUP(B618,[1]Hoja2!$C$1:$AM$841,37,FALSE),"n/a")</f>
        <v>1287</v>
      </c>
      <c r="AH618" s="10">
        <f>VLOOKUP(AX618,[1]Hoja2!$B$2:$AO$762,17,FALSE)</f>
        <v>42</v>
      </c>
      <c r="AI618" s="10">
        <f>VLOOKUP(AX618,[1]Hoja2!$B$2:$AO$762,23,FALSE)</f>
        <v>1.1499999999999999</v>
      </c>
      <c r="AJ618" s="10">
        <f>VLOOKUP(AX618,[1]Hoja2!$B$2:$AO$762,28,FALSE)</f>
        <v>0.31</v>
      </c>
      <c r="AK618" s="10" t="str">
        <f>VLOOKUP(AX618,[1]Hoja2!$B$2:$AO$762,19,FALSE)</f>
        <v>High End Cut Sheet</v>
      </c>
      <c r="AL618">
        <f t="shared" si="303"/>
        <v>0</v>
      </c>
      <c r="AM618">
        <f t="shared" si="304"/>
        <v>0</v>
      </c>
      <c r="AN618">
        <f t="shared" si="305"/>
        <v>0</v>
      </c>
      <c r="AO618">
        <f t="shared" si="306"/>
        <v>0</v>
      </c>
      <c r="AP618">
        <f t="shared" si="307"/>
        <v>1</v>
      </c>
      <c r="AQ618">
        <f t="shared" si="308"/>
        <v>0</v>
      </c>
      <c r="AR618">
        <f>+INDEX([1]Hoja2!$AM$2:$AM$841,MATCH(B618,[1]Hoja2!$C$2:$C$841,0))</f>
        <v>1287</v>
      </c>
      <c r="AS618" t="str">
        <f t="shared" si="309"/>
        <v>0UHA00200411</v>
      </c>
      <c r="AT618" s="2">
        <f>IFERROR(VLOOKUP(AS618,[1]Hoja2!$A$1:$AM$841,38,FALSE),"n/a")</f>
        <v>0</v>
      </c>
      <c r="AU618" s="8">
        <f t="shared" si="299"/>
        <v>3</v>
      </c>
      <c r="AV618">
        <f>VLOOKUP(B618,[1]Hoja2!$C$2:$AO$762,39,FALSE)</f>
        <v>3</v>
      </c>
      <c r="AW618">
        <f>IF(AU618=AV618,VLOOKUP(B618,[1]Hoja2!$C$2:$AO$762,37,FALSE),IF(AV618&lt;2,VLOOKUP(B618,[1]Hoja2!$C$2:$AO$762,37,FALSE)))</f>
        <v>1287</v>
      </c>
      <c r="AX618" t="str">
        <f>B618 &amp; COUNTIF(B$2:B618, B618)</f>
        <v>0UHA0020043</v>
      </c>
      <c r="AY618" s="10">
        <f>VLOOKUP(AX618,[1]Hoja2!$B$2:$AO$762,38,FALSE)</f>
        <v>2466.75</v>
      </c>
      <c r="AZ618" s="9">
        <f t="shared" si="313"/>
        <v>0</v>
      </c>
      <c r="BA618">
        <f t="shared" si="321"/>
        <v>4</v>
      </c>
      <c r="BB618">
        <f t="shared" si="322"/>
        <v>-1.555556666666702E-2</v>
      </c>
      <c r="BC618">
        <f t="shared" si="323"/>
        <v>4</v>
      </c>
    </row>
    <row r="619" spans="1:55" x14ac:dyDescent="0.25">
      <c r="A619">
        <v>70387</v>
      </c>
      <c r="B619" t="s">
        <v>440</v>
      </c>
      <c r="C619">
        <v>2019</v>
      </c>
      <c r="D619" t="s">
        <v>37</v>
      </c>
      <c r="E619" t="s">
        <v>38</v>
      </c>
      <c r="F619">
        <v>11</v>
      </c>
      <c r="G619" t="s">
        <v>40</v>
      </c>
      <c r="H619">
        <v>2.2999999999999998</v>
      </c>
      <c r="I619" t="s">
        <v>58</v>
      </c>
      <c r="J619">
        <v>655</v>
      </c>
      <c r="K619">
        <v>1365</v>
      </c>
      <c r="L619">
        <v>0</v>
      </c>
      <c r="M619">
        <v>0</v>
      </c>
      <c r="N619">
        <v>0.6</v>
      </c>
      <c r="O619">
        <v>0.8</v>
      </c>
      <c r="P619">
        <v>1.05</v>
      </c>
      <c r="Q619">
        <v>1.1000000000000001</v>
      </c>
      <c r="R619" t="s">
        <v>46</v>
      </c>
      <c r="S619">
        <v>5</v>
      </c>
      <c r="T619">
        <v>9</v>
      </c>
      <c r="U619" t="s">
        <v>47</v>
      </c>
      <c r="V619" t="s">
        <v>58</v>
      </c>
      <c r="W619" t="s">
        <v>55</v>
      </c>
      <c r="X619">
        <v>2019</v>
      </c>
      <c r="Y619" t="s">
        <v>37</v>
      </c>
      <c r="Z619" t="s">
        <v>38</v>
      </c>
      <c r="AA619">
        <v>16</v>
      </c>
      <c r="AB619">
        <v>0</v>
      </c>
      <c r="AC619">
        <v>43</v>
      </c>
      <c r="AD619">
        <v>1.05</v>
      </c>
      <c r="AE619">
        <v>0.46</v>
      </c>
      <c r="AF619">
        <v>1433.25</v>
      </c>
      <c r="AG619" s="2">
        <f>IFERROR(VLOOKUP(B619,[1]Hoja2!$C$1:$AM$841,37,FALSE),"n/a")</f>
        <v>1501.5000000000002</v>
      </c>
      <c r="AH619" s="10">
        <f>VLOOKUP(AX619,[1]Hoja2!$B$2:$AO$762,17,FALSE)</f>
        <v>115</v>
      </c>
      <c r="AI619" s="10">
        <f>VLOOKUP(AX619,[1]Hoja2!$B$2:$AO$762,23,FALSE)</f>
        <v>1.1000000000000001</v>
      </c>
      <c r="AJ619" s="10">
        <f>VLOOKUP(AX619,[1]Hoja2!$B$2:$AO$762,28,FALSE)</f>
        <v>0.28999999999999998</v>
      </c>
      <c r="AK619" s="10" t="str">
        <f>VLOOKUP(AX619,[1]Hoja2!$B$2:$AO$762,19,FALSE)</f>
        <v>Departmental Digital</v>
      </c>
      <c r="AL619">
        <f t="shared" si="303"/>
        <v>0</v>
      </c>
      <c r="AM619">
        <f t="shared" si="304"/>
        <v>0</v>
      </c>
      <c r="AN619">
        <f t="shared" si="305"/>
        <v>0</v>
      </c>
      <c r="AO619">
        <f t="shared" si="306"/>
        <v>0</v>
      </c>
      <c r="AP619">
        <f t="shared" si="307"/>
        <v>1</v>
      </c>
      <c r="AQ619">
        <f t="shared" si="308"/>
        <v>1</v>
      </c>
      <c r="AR619">
        <f>+INDEX([1]Hoja2!$AM$2:$AM$841,MATCH(B619,[1]Hoja2!$C$2:$C$841,0))</f>
        <v>1501.5000000000002</v>
      </c>
      <c r="AS619" t="str">
        <f t="shared" si="309"/>
        <v>0X7670391811</v>
      </c>
      <c r="AT619" s="2">
        <f>IFERROR(VLOOKUP(AS619,[1]Hoja2!$A$1:$AM$841,38,FALSE),"n/a")</f>
        <v>0</v>
      </c>
      <c r="AU619" s="8">
        <f t="shared" si="299"/>
        <v>1</v>
      </c>
      <c r="AV619">
        <f>VLOOKUP(B619,[1]Hoja2!$C$2:$AO$762,39,FALSE)</f>
        <v>1</v>
      </c>
      <c r="AW619">
        <f>IF(AU619=AV619,VLOOKUP(B619,[1]Hoja2!$C$2:$AO$762,37,FALSE),IF(AV619&lt;2,VLOOKUP(B619,[1]Hoja2!$C$2:$AO$762,37,FALSE)))</f>
        <v>1501.5000000000002</v>
      </c>
      <c r="AX619" t="str">
        <f>B619 &amp; COUNTIF(B$2:B619, B619)</f>
        <v>0X767039181</v>
      </c>
      <c r="AY619" s="10">
        <f>VLOOKUP(AX619,[1]Hoja2!$B$2:$AO$762,38,FALSE)</f>
        <v>1501.5000000000002</v>
      </c>
      <c r="AZ619" s="9">
        <f t="shared" si="313"/>
        <v>0</v>
      </c>
      <c r="BA619">
        <f t="shared" si="321"/>
        <v>4</v>
      </c>
      <c r="BB619">
        <f t="shared" si="322"/>
        <v>0.17000000000000004</v>
      </c>
      <c r="BC619">
        <f t="shared" si="323"/>
        <v>4</v>
      </c>
    </row>
    <row r="620" spans="1:55" x14ac:dyDescent="0.25">
      <c r="A620">
        <v>70391</v>
      </c>
      <c r="B620" t="s">
        <v>424</v>
      </c>
      <c r="C620">
        <v>2019</v>
      </c>
      <c r="D620" t="s">
        <v>37</v>
      </c>
      <c r="E620" t="s">
        <v>38</v>
      </c>
      <c r="F620">
        <v>11</v>
      </c>
      <c r="G620" t="s">
        <v>40</v>
      </c>
      <c r="H620">
        <v>3.9</v>
      </c>
      <c r="I620" t="s">
        <v>45</v>
      </c>
      <c r="J620">
        <v>803</v>
      </c>
      <c r="K620">
        <v>1573</v>
      </c>
      <c r="L620">
        <v>0.2</v>
      </c>
      <c r="M620">
        <v>0.6</v>
      </c>
      <c r="N620">
        <v>0.8</v>
      </c>
      <c r="O620">
        <v>1.05</v>
      </c>
      <c r="P620">
        <v>1.1000000000000001</v>
      </c>
      <c r="Q620">
        <v>1.1499999999999999</v>
      </c>
      <c r="R620" t="s">
        <v>46</v>
      </c>
      <c r="S620">
        <v>4</v>
      </c>
      <c r="T620">
        <v>6</v>
      </c>
      <c r="U620" t="s">
        <v>47</v>
      </c>
      <c r="V620" t="s">
        <v>48</v>
      </c>
      <c r="W620" t="s">
        <v>83</v>
      </c>
      <c r="X620">
        <v>2019</v>
      </c>
      <c r="Y620" t="s">
        <v>37</v>
      </c>
      <c r="Z620" t="s">
        <v>38</v>
      </c>
      <c r="AA620">
        <v>18</v>
      </c>
      <c r="AB620">
        <v>0</v>
      </c>
      <c r="AC620">
        <v>16</v>
      </c>
      <c r="AD620">
        <v>1.05</v>
      </c>
      <c r="AE620">
        <v>0.97499999999999998</v>
      </c>
      <c r="AF620">
        <v>1651.65</v>
      </c>
      <c r="AG620" s="2">
        <f>IFERROR(VLOOKUP(B620,[1]Hoja2!$C$1:$AM$841,37,FALSE),"n/a")</f>
        <v>1527.7762500000003</v>
      </c>
      <c r="AH620" s="10">
        <f>VLOOKUP(AX620,[1]Hoja2!$B$2:$AO$762,17,FALSE)</f>
        <v>16</v>
      </c>
      <c r="AI620" s="10">
        <f>VLOOKUP(AX620,[1]Hoja2!$B$2:$AO$762,23,FALSE)</f>
        <v>1.05</v>
      </c>
      <c r="AJ620" s="10">
        <f>VLOOKUP(AX620,[1]Hoja2!$B$2:$AO$762,28,FALSE)</f>
        <v>1.3149999999999999</v>
      </c>
      <c r="AK620" s="10" t="str">
        <f>VLOOKUP(AX620,[1]Hoja2!$B$2:$AO$762,19,FALSE)</f>
        <v>Light Production Digital Business</v>
      </c>
      <c r="AL620">
        <f t="shared" si="303"/>
        <v>0</v>
      </c>
      <c r="AM620">
        <f t="shared" si="304"/>
        <v>1</v>
      </c>
      <c r="AN620">
        <f t="shared" si="305"/>
        <v>1</v>
      </c>
      <c r="AO620">
        <f t="shared" si="306"/>
        <v>0</v>
      </c>
      <c r="AP620">
        <f t="shared" si="307"/>
        <v>1</v>
      </c>
      <c r="AQ620">
        <f t="shared" si="308"/>
        <v>0</v>
      </c>
      <c r="AR620">
        <f>+INDEX([1]Hoja2!$AM$2:$AM$841,MATCH(B620,[1]Hoja2!$C$2:$C$841,0))</f>
        <v>1527.7762500000003</v>
      </c>
      <c r="AS620" t="str">
        <f t="shared" si="309"/>
        <v>0BG096672911</v>
      </c>
      <c r="AT620" s="2">
        <f>IFERROR(VLOOKUP(AS620,[1]Hoja2!$A$1:$AM$841,38,FALSE),"n/a")</f>
        <v>0</v>
      </c>
      <c r="AU620" s="8">
        <f t="shared" si="299"/>
        <v>1</v>
      </c>
      <c r="AV620">
        <f>VLOOKUP(B620,[1]Hoja2!$C$2:$AO$762,39,FALSE)</f>
        <v>1</v>
      </c>
      <c r="AW620">
        <f>IF(AU620=AV620,VLOOKUP(B620,[1]Hoja2!$C$2:$AO$762,37,FALSE),IF(AV620&lt;2,VLOOKUP(B620,[1]Hoja2!$C$2:$AO$762,37,FALSE)))</f>
        <v>1527.7762500000003</v>
      </c>
      <c r="AX620" t="str">
        <f>B620 &amp; COUNTIF(B$2:B620, B620)</f>
        <v>0BG09667291</v>
      </c>
      <c r="AY620" s="10">
        <f>VLOOKUP(AX620,[1]Hoja2!$B$2:$AO$762,38,FALSE)</f>
        <v>1527.7762500000003</v>
      </c>
      <c r="AZ620" s="9">
        <f t="shared" si="313"/>
        <v>0</v>
      </c>
      <c r="BA620">
        <f t="shared" si="321"/>
        <v>0</v>
      </c>
      <c r="BB620">
        <f t="shared" si="322"/>
        <v>-0.33999999999999997</v>
      </c>
      <c r="BC620">
        <f t="shared" si="323"/>
        <v>0</v>
      </c>
    </row>
    <row r="621" spans="1:55" x14ac:dyDescent="0.25">
      <c r="A621">
        <v>70395</v>
      </c>
      <c r="B621" t="s">
        <v>430</v>
      </c>
      <c r="C621">
        <v>2019</v>
      </c>
      <c r="D621" t="s">
        <v>37</v>
      </c>
      <c r="E621" t="s">
        <v>38</v>
      </c>
      <c r="F621">
        <v>11</v>
      </c>
      <c r="G621" t="s">
        <v>40</v>
      </c>
      <c r="H621">
        <v>1.8333330000000001</v>
      </c>
      <c r="I621" t="s">
        <v>71</v>
      </c>
      <c r="J621">
        <v>468</v>
      </c>
      <c r="K621">
        <v>715</v>
      </c>
      <c r="L621">
        <v>0</v>
      </c>
      <c r="M621">
        <v>0</v>
      </c>
      <c r="N621">
        <v>0</v>
      </c>
      <c r="O621">
        <v>0.6</v>
      </c>
      <c r="P621">
        <v>0.8</v>
      </c>
      <c r="Q621">
        <v>1.05</v>
      </c>
      <c r="R621" t="s">
        <v>46</v>
      </c>
      <c r="S621">
        <v>5</v>
      </c>
      <c r="T621">
        <v>9</v>
      </c>
      <c r="U621" t="s">
        <v>47</v>
      </c>
      <c r="V621" t="s">
        <v>71</v>
      </c>
      <c r="W621" t="s">
        <v>55</v>
      </c>
      <c r="X621">
        <v>2019</v>
      </c>
      <c r="Y621" t="s">
        <v>37</v>
      </c>
      <c r="Z621" t="s">
        <v>38</v>
      </c>
      <c r="AA621">
        <v>11</v>
      </c>
      <c r="AB621">
        <v>0</v>
      </c>
      <c r="AC621">
        <v>176</v>
      </c>
      <c r="AD621">
        <v>1.05</v>
      </c>
      <c r="AE621">
        <v>0.36666660000000001</v>
      </c>
      <c r="AF621">
        <v>750.75</v>
      </c>
      <c r="AG621" s="2">
        <f>IFERROR(VLOOKUP(B621,[1]Hoja2!$C$1:$AM$841,37,FALSE),"n/a")</f>
        <v>750.75000000000011</v>
      </c>
      <c r="AH621" s="10">
        <f>VLOOKUP(AX621,[1]Hoja2!$B$2:$AO$762,17,FALSE)</f>
        <v>177</v>
      </c>
      <c r="AI621" s="10">
        <f>VLOOKUP(AX621,[1]Hoja2!$B$2:$AO$762,23,FALSE)</f>
        <v>1.05</v>
      </c>
      <c r="AJ621" s="10">
        <f>VLOOKUP(AX621,[1]Hoja2!$B$2:$AO$762,28,FALSE)</f>
        <v>0.46600000000000003</v>
      </c>
      <c r="AK621" s="10" t="str">
        <f>VLOOKUP(AX621,[1]Hoja2!$B$2:$AO$762,19,FALSE)</f>
        <v>Entry Mono Printers</v>
      </c>
      <c r="AL621">
        <f t="shared" si="303"/>
        <v>1</v>
      </c>
      <c r="AM621">
        <f t="shared" si="304"/>
        <v>0</v>
      </c>
      <c r="AN621">
        <f t="shared" si="305"/>
        <v>1</v>
      </c>
      <c r="AO621">
        <f t="shared" si="306"/>
        <v>0</v>
      </c>
      <c r="AP621">
        <f t="shared" si="307"/>
        <v>1</v>
      </c>
      <c r="AQ621">
        <f t="shared" si="308"/>
        <v>0</v>
      </c>
      <c r="AR621">
        <f>+INDEX([1]Hoja2!$AM$2:$AM$841,MATCH(B621,[1]Hoja2!$C$2:$C$841,0))</f>
        <v>750.75000000000011</v>
      </c>
      <c r="AS621" t="str">
        <f t="shared" si="309"/>
        <v>0D6X45798711</v>
      </c>
      <c r="AT621" s="2">
        <f>IFERROR(VLOOKUP(AS621,[1]Hoja2!$A$1:$AM$841,38,FALSE),"n/a")</f>
        <v>0</v>
      </c>
      <c r="AU621" s="8">
        <f t="shared" si="299"/>
        <v>1</v>
      </c>
      <c r="AV621">
        <f>VLOOKUP(B621,[1]Hoja2!$C$2:$AO$762,39,FALSE)</f>
        <v>1</v>
      </c>
      <c r="AW621">
        <f>IF(AU621=AV621,VLOOKUP(B621,[1]Hoja2!$C$2:$AO$762,37,FALSE),IF(AV621&lt;2,VLOOKUP(B621,[1]Hoja2!$C$2:$AO$762,37,FALSE)))</f>
        <v>750.75000000000011</v>
      </c>
      <c r="AX621" t="str">
        <f>B621 &amp; COUNTIF(B$2:B621, B621)</f>
        <v>0D6X4579871</v>
      </c>
      <c r="AY621" s="10">
        <f>VLOOKUP(AX621,[1]Hoja2!$B$2:$AO$762,38,FALSE)</f>
        <v>750.75000000000011</v>
      </c>
      <c r="AZ621" s="9">
        <f t="shared" si="313"/>
        <v>0</v>
      </c>
      <c r="BA621">
        <f t="shared" si="321"/>
        <v>0</v>
      </c>
      <c r="BB621">
        <f t="shared" si="322"/>
        <v>-9.9333400000000016E-2</v>
      </c>
      <c r="BC621">
        <f t="shared" si="323"/>
        <v>0</v>
      </c>
    </row>
    <row r="622" spans="1:55" x14ac:dyDescent="0.25">
      <c r="A622">
        <v>70398</v>
      </c>
      <c r="B622" t="s">
        <v>855</v>
      </c>
      <c r="C622">
        <v>2019</v>
      </c>
      <c r="D622" t="s">
        <v>37</v>
      </c>
      <c r="E622" t="s">
        <v>38</v>
      </c>
      <c r="F622">
        <v>11</v>
      </c>
      <c r="G622" t="s">
        <v>40</v>
      </c>
      <c r="H622">
        <v>1.733333</v>
      </c>
      <c r="J622" t="s">
        <v>33</v>
      </c>
      <c r="K622" t="s">
        <v>33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Q622" t="s">
        <v>33</v>
      </c>
      <c r="S622" t="s">
        <v>33</v>
      </c>
      <c r="T622" t="s">
        <v>33</v>
      </c>
      <c r="V622" t="s">
        <v>34</v>
      </c>
      <c r="W622" t="s">
        <v>50</v>
      </c>
      <c r="X622">
        <v>2019</v>
      </c>
      <c r="Y622" t="s">
        <v>37</v>
      </c>
      <c r="Z622" t="s">
        <v>38</v>
      </c>
      <c r="AA622">
        <v>11</v>
      </c>
      <c r="AB622" t="s">
        <v>33</v>
      </c>
      <c r="AC622">
        <v>0</v>
      </c>
      <c r="AD622">
        <v>0</v>
      </c>
      <c r="AE622">
        <v>0</v>
      </c>
      <c r="AF622">
        <v>0</v>
      </c>
      <c r="AG622" s="2">
        <f>IFERROR(VLOOKUP(B622,[1]Hoja2!$C$1:$AM$841,37,FALSE),"n/a")</f>
        <v>750.75000000000011</v>
      </c>
      <c r="AH622" s="10">
        <f>VLOOKUP(AX622,[1]Hoja2!$B$2:$AO$762,17,FALSE)</f>
        <v>462</v>
      </c>
      <c r="AI622" s="10">
        <f>VLOOKUP(AX622,[1]Hoja2!$B$2:$AO$762,23,FALSE)</f>
        <v>1.05</v>
      </c>
      <c r="AJ622" s="10">
        <f>VLOOKUP(AX622,[1]Hoja2!$B$2:$AO$762,28,FALSE)</f>
        <v>0.39</v>
      </c>
      <c r="AK622" s="10" t="str">
        <f>VLOOKUP(AX622,[1]Hoja2!$B$2:$AO$762,19,FALSE)</f>
        <v>A4 Mono MFPs</v>
      </c>
      <c r="AL622">
        <f t="shared" si="303"/>
        <v>0</v>
      </c>
      <c r="AM622">
        <f t="shared" si="304"/>
        <v>0</v>
      </c>
      <c r="AN622">
        <f t="shared" si="305"/>
        <v>0</v>
      </c>
      <c r="AO622">
        <f t="shared" si="306"/>
        <v>0</v>
      </c>
      <c r="AP622">
        <f t="shared" si="307"/>
        <v>0</v>
      </c>
      <c r="AQ622">
        <f t="shared" si="308"/>
        <v>1</v>
      </c>
      <c r="AR622">
        <f>+INDEX([1]Hoja2!$AM$2:$AM$841,MATCH(B622,[1]Hoja2!$C$2:$C$841,0))</f>
        <v>750.75000000000011</v>
      </c>
      <c r="AS622" t="str">
        <f t="shared" si="309"/>
        <v>0C4X01121011</v>
      </c>
      <c r="AT622" s="2">
        <f>IFERROR(VLOOKUP(AS622,[1]Hoja2!$A$1:$AM$841,38,FALSE),"n/a")</f>
        <v>0</v>
      </c>
      <c r="AU622" s="8">
        <f t="shared" si="299"/>
        <v>1</v>
      </c>
      <c r="AV622">
        <f>VLOOKUP(B622,[1]Hoja2!$C$2:$AO$762,39,FALSE)</f>
        <v>1</v>
      </c>
      <c r="AW622">
        <f>IF(AU622=AV622,VLOOKUP(B622,[1]Hoja2!$C$2:$AO$762,37,FALSE),IF(AV622&lt;2,VLOOKUP(B622,[1]Hoja2!$C$2:$AO$762,37,FALSE)))</f>
        <v>750.75000000000011</v>
      </c>
      <c r="AX622" t="str">
        <f>B622 &amp; COUNTIF(B$2:B622, B622)</f>
        <v>0C4X0112101</v>
      </c>
      <c r="AY622" s="10">
        <f>VLOOKUP(AX622,[1]Hoja2!$B$2:$AO$762,38,FALSE)</f>
        <v>750.75000000000011</v>
      </c>
      <c r="AZ622" s="9">
        <f t="shared" si="313"/>
        <v>0</v>
      </c>
      <c r="BA622">
        <f t="shared" si="321"/>
        <v>2</v>
      </c>
      <c r="BB622">
        <f t="shared" si="322"/>
        <v>-0.39</v>
      </c>
      <c r="BC622">
        <f t="shared" si="323"/>
        <v>2</v>
      </c>
    </row>
    <row r="623" spans="1:55" hidden="1" x14ac:dyDescent="0.25">
      <c r="A623">
        <v>70402</v>
      </c>
      <c r="B623" t="s">
        <v>841</v>
      </c>
      <c r="C623">
        <v>2019</v>
      </c>
      <c r="D623" t="s">
        <v>37</v>
      </c>
      <c r="E623" t="s">
        <v>38</v>
      </c>
      <c r="F623">
        <v>11</v>
      </c>
      <c r="G623" t="s">
        <v>44</v>
      </c>
      <c r="H623">
        <v>0</v>
      </c>
      <c r="I623" t="s">
        <v>34</v>
      </c>
      <c r="J623">
        <v>468</v>
      </c>
      <c r="K623">
        <v>715</v>
      </c>
      <c r="L623">
        <v>0</v>
      </c>
      <c r="M623">
        <v>0</v>
      </c>
      <c r="N623">
        <v>0</v>
      </c>
      <c r="O623">
        <v>0.6</v>
      </c>
      <c r="P623">
        <v>0.8</v>
      </c>
      <c r="Q623">
        <v>1.05</v>
      </c>
      <c r="R623" t="s">
        <v>46</v>
      </c>
      <c r="S623">
        <v>5</v>
      </c>
      <c r="T623">
        <v>9</v>
      </c>
      <c r="U623" t="s">
        <v>47</v>
      </c>
      <c r="V623" t="s">
        <v>34</v>
      </c>
      <c r="W623" t="s">
        <v>50</v>
      </c>
      <c r="X623">
        <v>2019</v>
      </c>
      <c r="Y623" t="s">
        <v>37</v>
      </c>
      <c r="Z623" t="s">
        <v>38</v>
      </c>
      <c r="AA623">
        <v>11</v>
      </c>
      <c r="AB623">
        <v>1</v>
      </c>
      <c r="AC623">
        <v>1</v>
      </c>
      <c r="AD623">
        <v>0</v>
      </c>
      <c r="AE623">
        <v>0</v>
      </c>
      <c r="AF623">
        <v>0</v>
      </c>
      <c r="AG623" s="2" t="str">
        <f>IFERROR(VLOOKUP(B623,[1]Hoja2!$C$1:$AM$841,37,FALSE),"n/a")</f>
        <v>n/a</v>
      </c>
      <c r="AH623" s="10" t="e">
        <f>VLOOKUP(AX623,[1]Hoja2!$B$2:$AO$762,17,FALSE)</f>
        <v>#N/A</v>
      </c>
      <c r="AI623" s="10" t="e">
        <f>VLOOKUP(AX623,[1]Hoja2!$B$2:$AO$762,23,FALSE)</f>
        <v>#N/A</v>
      </c>
      <c r="AJ623" s="10" t="e">
        <f>VLOOKUP(AX623,[1]Hoja2!$B$2:$AO$762,28,FALSE)</f>
        <v>#N/A</v>
      </c>
      <c r="AK623" s="10" t="e">
        <f>VLOOKUP(AX623,[1]Hoja2!$B$2:$AO$762,19,FALSE)</f>
        <v>#N/A</v>
      </c>
      <c r="AL623" t="e">
        <f t="shared" si="303"/>
        <v>#N/A</v>
      </c>
      <c r="AM623" t="e">
        <f t="shared" si="304"/>
        <v>#N/A</v>
      </c>
      <c r="AN623" t="e">
        <f t="shared" si="305"/>
        <v>#N/A</v>
      </c>
      <c r="AO623" t="e">
        <f t="shared" si="306"/>
        <v>#N/A</v>
      </c>
      <c r="AP623" t="e">
        <f t="shared" si="307"/>
        <v>#N/A</v>
      </c>
      <c r="AQ623" t="str">
        <f t="shared" si="308"/>
        <v>n/a</v>
      </c>
      <c r="AR623" t="e">
        <f>+INDEX([1]DETALLE!$AK$2:$AK$841,MATCH(B623,[1]DETALLE!$A$2:$A$841,0))</f>
        <v>#N/A</v>
      </c>
      <c r="AS623" t="str">
        <f>CONCATENATE(B623)</f>
        <v>09HB331906</v>
      </c>
      <c r="AT623" s="2" t="str">
        <f>IF(IFERROR(VLOOKUP(AS623,[1]Hoja2!$C$1:$AM$841,37,FALSE),"n/a")&lt;&gt;"n/a","a","n/a")</f>
        <v>n/a</v>
      </c>
      <c r="AU623" s="8">
        <f t="shared" si="299"/>
        <v>2</v>
      </c>
      <c r="AV623" t="e">
        <f>VLOOKUP(B623,[1]Hoja2!$C$2:$AO$762,39,FALSE)</f>
        <v>#N/A</v>
      </c>
      <c r="AW623" t="e">
        <f>IF(AU623=AV623,VLOOKUP(B623,[1]Hoja2!$C$2:$AO$762,37,FALSE),IF(AV623&lt;2,VLOOKUP(B623,[1]Hoja2!$C$2:$AO$762,37,FALSE)))</f>
        <v>#N/A</v>
      </c>
      <c r="AX623" t="str">
        <f>B623 &amp; COUNTIF(B$2:B623, B623)</f>
        <v>09HB3319062</v>
      </c>
      <c r="AY623" t="e">
        <f>VLOOKUP(AX623,[1]Hoja2!$B$2:$AO$762,38,FALSE)</f>
        <v>#N/A</v>
      </c>
      <c r="AZ623" s="9" t="e">
        <f t="shared" si="313"/>
        <v>#N/A</v>
      </c>
    </row>
    <row r="624" spans="1:55" hidden="1" x14ac:dyDescent="0.25">
      <c r="A624">
        <v>70403</v>
      </c>
      <c r="B624" t="s">
        <v>856</v>
      </c>
      <c r="C624">
        <v>2019</v>
      </c>
      <c r="D624" t="s">
        <v>37</v>
      </c>
      <c r="E624" t="s">
        <v>38</v>
      </c>
      <c r="F624">
        <v>11</v>
      </c>
      <c r="G624" t="s">
        <v>44</v>
      </c>
      <c r="H624">
        <v>0</v>
      </c>
      <c r="I624" t="s">
        <v>34</v>
      </c>
      <c r="J624">
        <v>468</v>
      </c>
      <c r="K624">
        <v>715</v>
      </c>
      <c r="L624">
        <v>0</v>
      </c>
      <c r="M624">
        <v>0</v>
      </c>
      <c r="N624">
        <v>0</v>
      </c>
      <c r="O624">
        <v>0.6</v>
      </c>
      <c r="P624">
        <v>0.8</v>
      </c>
      <c r="Q624">
        <v>1.05</v>
      </c>
      <c r="R624" t="s">
        <v>46</v>
      </c>
      <c r="S624">
        <v>5</v>
      </c>
      <c r="T624">
        <v>9</v>
      </c>
      <c r="U624" t="s">
        <v>47</v>
      </c>
      <c r="V624" t="s">
        <v>34</v>
      </c>
      <c r="W624" t="s">
        <v>50</v>
      </c>
      <c r="X624">
        <v>2019</v>
      </c>
      <c r="Y624" t="s">
        <v>37</v>
      </c>
      <c r="Z624" t="s">
        <v>38</v>
      </c>
      <c r="AA624">
        <v>11</v>
      </c>
      <c r="AB624">
        <v>1</v>
      </c>
      <c r="AC624">
        <v>16</v>
      </c>
      <c r="AD624">
        <v>0</v>
      </c>
      <c r="AE624">
        <v>0</v>
      </c>
      <c r="AF624">
        <v>0</v>
      </c>
      <c r="AG624" s="2" t="str">
        <f>IFERROR(VLOOKUP(B624,[1]Hoja2!$C$1:$AM$841,37,FALSE),"n/a")</f>
        <v>n/a</v>
      </c>
      <c r="AH624" s="10" t="e">
        <f>VLOOKUP(AX624,[1]Hoja2!$B$2:$AO$762,17,FALSE)</f>
        <v>#N/A</v>
      </c>
      <c r="AI624" s="10" t="e">
        <f>VLOOKUP(AX624,[1]Hoja2!$B$2:$AO$762,23,FALSE)</f>
        <v>#N/A</v>
      </c>
      <c r="AJ624" s="10" t="e">
        <f>VLOOKUP(AX624,[1]Hoja2!$B$2:$AO$762,28,FALSE)</f>
        <v>#N/A</v>
      </c>
      <c r="AK624" s="10" t="e">
        <f>VLOOKUP(AX624,[1]Hoja2!$B$2:$AO$762,19,FALSE)</f>
        <v>#N/A</v>
      </c>
      <c r="AL624" t="e">
        <f t="shared" si="303"/>
        <v>#N/A</v>
      </c>
      <c r="AM624" t="e">
        <f t="shared" si="304"/>
        <v>#N/A</v>
      </c>
      <c r="AN624" t="e">
        <f t="shared" si="305"/>
        <v>#N/A</v>
      </c>
      <c r="AO624" t="e">
        <f t="shared" si="306"/>
        <v>#N/A</v>
      </c>
      <c r="AP624" t="e">
        <f t="shared" si="307"/>
        <v>#N/A</v>
      </c>
      <c r="AQ624" t="str">
        <f t="shared" si="308"/>
        <v>n/a</v>
      </c>
      <c r="AR624" t="e">
        <f>+INDEX([1]DETALLE!$AK$2:$AK$841,MATCH(B624,[1]DETALLE!$A$2:$A$841,0))</f>
        <v>#N/A</v>
      </c>
      <c r="AS624" t="str">
        <f>CONCATENATE(B624)</f>
        <v>09HB331709</v>
      </c>
      <c r="AT624" s="2" t="str">
        <f>IF(IFERROR(VLOOKUP(AS624,[1]Hoja2!$C$1:$AM$841,37,FALSE),"n/a")&lt;&gt;"n/a","a","n/a")</f>
        <v>n/a</v>
      </c>
      <c r="AU624" s="8">
        <f t="shared" si="299"/>
        <v>1</v>
      </c>
      <c r="AV624" t="e">
        <f>VLOOKUP(B624,[1]Hoja2!$C$2:$AO$762,39,FALSE)</f>
        <v>#N/A</v>
      </c>
      <c r="AW624" t="e">
        <f>IF(AU624=AV624,VLOOKUP(B624,[1]Hoja2!$C$2:$AO$762,37,FALSE),IF(AV624&lt;2,VLOOKUP(B624,[1]Hoja2!$C$2:$AO$762,37,FALSE)))</f>
        <v>#N/A</v>
      </c>
      <c r="AX624" t="str">
        <f>B624 &amp; COUNTIF(B$2:B624, B624)</f>
        <v>09HB3317091</v>
      </c>
      <c r="AY624" t="e">
        <f>VLOOKUP(AX624,[1]Hoja2!$B$2:$AO$762,38,FALSE)</f>
        <v>#N/A</v>
      </c>
      <c r="AZ624" s="9" t="e">
        <f t="shared" si="313"/>
        <v>#N/A</v>
      </c>
    </row>
    <row r="625" spans="1:55" hidden="1" x14ac:dyDescent="0.25">
      <c r="A625">
        <v>70406</v>
      </c>
      <c r="B625" t="s">
        <v>857</v>
      </c>
      <c r="C625">
        <v>2019</v>
      </c>
      <c r="D625" t="s">
        <v>37</v>
      </c>
      <c r="E625" t="s">
        <v>38</v>
      </c>
      <c r="F625">
        <v>11</v>
      </c>
      <c r="G625" t="s">
        <v>44</v>
      </c>
      <c r="H625">
        <v>0</v>
      </c>
      <c r="I625" t="s">
        <v>34</v>
      </c>
      <c r="J625">
        <v>468</v>
      </c>
      <c r="K625">
        <v>715</v>
      </c>
      <c r="L625">
        <v>0</v>
      </c>
      <c r="M625">
        <v>0</v>
      </c>
      <c r="N625">
        <v>0</v>
      </c>
      <c r="O625">
        <v>0.6</v>
      </c>
      <c r="P625">
        <v>0.8</v>
      </c>
      <c r="Q625">
        <v>1.05</v>
      </c>
      <c r="R625" t="s">
        <v>46</v>
      </c>
      <c r="S625">
        <v>5</v>
      </c>
      <c r="T625">
        <v>9</v>
      </c>
      <c r="U625" t="s">
        <v>47</v>
      </c>
      <c r="V625" t="s">
        <v>34</v>
      </c>
      <c r="W625" t="s">
        <v>50</v>
      </c>
      <c r="X625">
        <v>2019</v>
      </c>
      <c r="Y625" t="s">
        <v>37</v>
      </c>
      <c r="Z625" t="s">
        <v>38</v>
      </c>
      <c r="AA625">
        <v>11</v>
      </c>
      <c r="AB625">
        <v>1</v>
      </c>
      <c r="AC625">
        <v>76</v>
      </c>
      <c r="AD625">
        <v>0</v>
      </c>
      <c r="AE625">
        <v>0</v>
      </c>
      <c r="AF625">
        <v>0</v>
      </c>
      <c r="AG625" s="2" t="str">
        <f>IFERROR(VLOOKUP(B625,[1]Hoja2!$C$1:$AM$841,37,FALSE),"n/a")</f>
        <v>n/a</v>
      </c>
      <c r="AH625" s="10" t="e">
        <f>VLOOKUP(AX625,[1]Hoja2!$B$2:$AO$762,17,FALSE)</f>
        <v>#N/A</v>
      </c>
      <c r="AI625" s="10" t="e">
        <f>VLOOKUP(AX625,[1]Hoja2!$B$2:$AO$762,23,FALSE)</f>
        <v>#N/A</v>
      </c>
      <c r="AJ625" s="10" t="e">
        <f>VLOOKUP(AX625,[1]Hoja2!$B$2:$AO$762,28,FALSE)</f>
        <v>#N/A</v>
      </c>
      <c r="AK625" s="10" t="e">
        <f>VLOOKUP(AX625,[1]Hoja2!$B$2:$AO$762,19,FALSE)</f>
        <v>#N/A</v>
      </c>
      <c r="AL625" t="e">
        <f t="shared" si="303"/>
        <v>#N/A</v>
      </c>
      <c r="AM625" t="e">
        <f t="shared" si="304"/>
        <v>#N/A</v>
      </c>
      <c r="AN625" t="e">
        <f t="shared" si="305"/>
        <v>#N/A</v>
      </c>
      <c r="AO625" t="e">
        <f t="shared" si="306"/>
        <v>#N/A</v>
      </c>
      <c r="AP625" t="e">
        <f t="shared" si="307"/>
        <v>#N/A</v>
      </c>
      <c r="AQ625" t="str">
        <f t="shared" si="308"/>
        <v>n/a</v>
      </c>
      <c r="AR625" t="e">
        <f>+INDEX([1]DETALLE!$AK$2:$AK$841,MATCH(B625,[1]DETALLE!$A$2:$A$841,0))</f>
        <v>#N/A</v>
      </c>
      <c r="AS625" t="str">
        <f>CONCATENATE(B625)</f>
        <v>09HB331869</v>
      </c>
      <c r="AT625" s="2" t="str">
        <f>IF(IFERROR(VLOOKUP(AS625,[1]Hoja2!$C$1:$AM$841,37,FALSE),"n/a")&lt;&gt;"n/a","a","n/a")</f>
        <v>n/a</v>
      </c>
      <c r="AU625" s="8">
        <f t="shared" si="299"/>
        <v>1</v>
      </c>
      <c r="AV625" t="e">
        <f>VLOOKUP(B625,[1]Hoja2!$C$2:$AO$762,39,FALSE)</f>
        <v>#N/A</v>
      </c>
      <c r="AW625" t="e">
        <f>IF(AU625=AV625,VLOOKUP(B625,[1]Hoja2!$C$2:$AO$762,37,FALSE),IF(AV625&lt;2,VLOOKUP(B625,[1]Hoja2!$C$2:$AO$762,37,FALSE)))</f>
        <v>#N/A</v>
      </c>
      <c r="AX625" t="str">
        <f>B625 &amp; COUNTIF(B$2:B625, B625)</f>
        <v>09HB3318691</v>
      </c>
      <c r="AY625" t="e">
        <f>VLOOKUP(AX625,[1]Hoja2!$B$2:$AO$762,38,FALSE)</f>
        <v>#N/A</v>
      </c>
      <c r="AZ625" s="9" t="e">
        <f t="shared" si="313"/>
        <v>#N/A</v>
      </c>
    </row>
    <row r="626" spans="1:55" x14ac:dyDescent="0.25">
      <c r="A626">
        <v>70407</v>
      </c>
      <c r="B626" t="s">
        <v>417</v>
      </c>
      <c r="C626">
        <v>2019</v>
      </c>
      <c r="D626" t="s">
        <v>37</v>
      </c>
      <c r="E626" t="s">
        <v>38</v>
      </c>
      <c r="F626">
        <v>11</v>
      </c>
      <c r="G626" t="s">
        <v>40</v>
      </c>
      <c r="H626">
        <v>0.76666670000000003</v>
      </c>
      <c r="I626" t="s">
        <v>34</v>
      </c>
      <c r="J626">
        <v>468</v>
      </c>
      <c r="K626">
        <v>715</v>
      </c>
      <c r="L626">
        <v>0</v>
      </c>
      <c r="M626">
        <v>0</v>
      </c>
      <c r="N626">
        <v>0</v>
      </c>
      <c r="O626">
        <v>0.6</v>
      </c>
      <c r="P626">
        <v>0.8</v>
      </c>
      <c r="Q626">
        <v>1.05</v>
      </c>
      <c r="R626" t="s">
        <v>46</v>
      </c>
      <c r="S626">
        <v>5</v>
      </c>
      <c r="T626">
        <v>9</v>
      </c>
      <c r="U626" t="s">
        <v>85</v>
      </c>
      <c r="V626" t="s">
        <v>34</v>
      </c>
      <c r="W626" t="s">
        <v>61</v>
      </c>
      <c r="X626">
        <v>2019</v>
      </c>
      <c r="Y626" t="s">
        <v>37</v>
      </c>
      <c r="Z626" t="s">
        <v>38</v>
      </c>
      <c r="AA626">
        <v>11</v>
      </c>
      <c r="AB626">
        <v>0</v>
      </c>
      <c r="AC626">
        <v>73</v>
      </c>
      <c r="AD626">
        <v>1.05</v>
      </c>
      <c r="AE626">
        <v>8.5185188888888902E-2</v>
      </c>
      <c r="AF626">
        <v>750.75</v>
      </c>
      <c r="AG626" s="2">
        <f>IFERROR(VLOOKUP(B626,[1]Hoja2!$C$1:$AM$841,37,FALSE),"n/a")</f>
        <v>750.75000000000011</v>
      </c>
      <c r="AH626" s="10">
        <f>VLOOKUP(AX626,[1]Hoja2!$B$2:$AO$762,17,FALSE)</f>
        <v>73</v>
      </c>
      <c r="AI626" s="10">
        <f>VLOOKUP(AX626,[1]Hoja2!$B$2:$AO$762,23,FALSE)</f>
        <v>1.05</v>
      </c>
      <c r="AJ626" s="10">
        <f>VLOOKUP(AX626,[1]Hoja2!$B$2:$AO$762,28,FALSE)</f>
        <v>0.3133333333333333</v>
      </c>
      <c r="AK626" s="10" t="str">
        <f>VLOOKUP(AX626,[1]Hoja2!$B$2:$AO$762,19,FALSE)</f>
        <v>A4 Mono MFPs</v>
      </c>
      <c r="AL626">
        <f t="shared" si="303"/>
        <v>1</v>
      </c>
      <c r="AM626">
        <f t="shared" si="304"/>
        <v>1</v>
      </c>
      <c r="AN626">
        <f t="shared" si="305"/>
        <v>1</v>
      </c>
      <c r="AO626">
        <f t="shared" si="306"/>
        <v>0</v>
      </c>
      <c r="AP626">
        <f t="shared" si="307"/>
        <v>1</v>
      </c>
      <c r="AQ626">
        <f t="shared" si="308"/>
        <v>0</v>
      </c>
      <c r="AR626">
        <f>+INDEX([1]Hoja2!$AM$2:$AM$841,MATCH(B626,[1]Hoja2!$C$2:$C$841,0))</f>
        <v>750.75000000000011</v>
      </c>
      <c r="AS626" t="str">
        <f t="shared" si="309"/>
        <v>09HB31820911</v>
      </c>
      <c r="AT626" s="2">
        <f>IFERROR(VLOOKUP(AS626,[1]Hoja2!$A$1:$AM$841,38,FALSE),"n/a")</f>
        <v>0</v>
      </c>
      <c r="AU626" s="8">
        <f t="shared" si="299"/>
        <v>1</v>
      </c>
      <c r="AV626">
        <f>VLOOKUP(B626,[1]Hoja2!$C$2:$AO$762,39,FALSE)</f>
        <v>1</v>
      </c>
      <c r="AW626">
        <f>IF(AU626=AV626,VLOOKUP(B626,[1]Hoja2!$C$2:$AO$762,37,FALSE),IF(AV626&lt;2,VLOOKUP(B626,[1]Hoja2!$C$2:$AO$762,37,FALSE)))</f>
        <v>750.75000000000011</v>
      </c>
      <c r="AX626" t="str">
        <f>B626 &amp; COUNTIF(B$2:B626, B626)</f>
        <v>09HB3182091</v>
      </c>
      <c r="AY626" s="10">
        <f>VLOOKUP(AX626,[1]Hoja2!$B$2:$AO$762,38,FALSE)</f>
        <v>750.75000000000011</v>
      </c>
      <c r="AZ626" s="9">
        <f t="shared" si="313"/>
        <v>0</v>
      </c>
      <c r="BA626">
        <f>IF(Q626="NA",2,IF(OR(G626="INSTALACION NUEVA",G626="Mantenimiento preventivo"),3,IF(AND(AC626&lt;AH626,AL626&lt;&gt;1),4,IF(AY626&gt;AF626,1,0))))</f>
        <v>0</v>
      </c>
      <c r="BB626">
        <f>AE626-AJ626</f>
        <v>-0.2281481444444444</v>
      </c>
      <c r="BC626">
        <f>+_xlfn.IFS(Q626="NA",2,OR(G626="INSTALACION NUEVA",G626="Mantenimiento preventivo"),3,AND(AC626&lt;AH626,AL626&lt;&gt;1),4,AY626&gt;AF626,1,TRUE,0)</f>
        <v>0</v>
      </c>
    </row>
    <row r="627" spans="1:55" hidden="1" x14ac:dyDescent="0.25">
      <c r="A627">
        <v>70408</v>
      </c>
      <c r="B627" t="s">
        <v>858</v>
      </c>
      <c r="C627">
        <v>2019</v>
      </c>
      <c r="D627" t="s">
        <v>37</v>
      </c>
      <c r="E627" t="s">
        <v>38</v>
      </c>
      <c r="F627">
        <v>11</v>
      </c>
      <c r="G627" t="s">
        <v>264</v>
      </c>
      <c r="H627">
        <v>0</v>
      </c>
      <c r="I627" t="s">
        <v>64</v>
      </c>
      <c r="J627">
        <v>655</v>
      </c>
      <c r="K627">
        <v>1365</v>
      </c>
      <c r="L627">
        <v>0</v>
      </c>
      <c r="M627">
        <v>0</v>
      </c>
      <c r="N627">
        <v>0.6</v>
      </c>
      <c r="O627">
        <v>0.8</v>
      </c>
      <c r="P627">
        <v>1.05</v>
      </c>
      <c r="Q627">
        <v>1.1000000000000001</v>
      </c>
      <c r="R627" t="s">
        <v>46</v>
      </c>
      <c r="S627">
        <v>5</v>
      </c>
      <c r="T627">
        <v>9</v>
      </c>
      <c r="U627" t="s">
        <v>47</v>
      </c>
      <c r="V627" t="s">
        <v>64</v>
      </c>
      <c r="W627" t="s">
        <v>50</v>
      </c>
      <c r="X627">
        <v>2019</v>
      </c>
      <c r="Y627" t="s">
        <v>37</v>
      </c>
      <c r="Z627" t="s">
        <v>38</v>
      </c>
      <c r="AA627">
        <v>11</v>
      </c>
      <c r="AB627">
        <v>0</v>
      </c>
      <c r="AC627">
        <v>34</v>
      </c>
      <c r="AD627">
        <v>1.05</v>
      </c>
      <c r="AE627">
        <v>0</v>
      </c>
      <c r="AF627">
        <v>1433.25</v>
      </c>
      <c r="AG627" s="2" t="str">
        <f>IFERROR(VLOOKUP(B627,[1]Hoja2!$C$1:$AM$841,37,FALSE),"n/a")</f>
        <v>n/a</v>
      </c>
      <c r="AH627" s="10" t="e">
        <f>VLOOKUP(AX627,[1]Hoja2!$B$2:$AO$762,17,FALSE)</f>
        <v>#N/A</v>
      </c>
      <c r="AI627" s="10" t="e">
        <f>VLOOKUP(AX627,[1]Hoja2!$B$2:$AO$762,23,FALSE)</f>
        <v>#N/A</v>
      </c>
      <c r="AJ627" s="10" t="e">
        <f>VLOOKUP(AX627,[1]Hoja2!$B$2:$AO$762,28,FALSE)</f>
        <v>#N/A</v>
      </c>
      <c r="AK627" s="10" t="e">
        <f>VLOOKUP(AX627,[1]Hoja2!$B$2:$AO$762,19,FALSE)</f>
        <v>#N/A</v>
      </c>
      <c r="AL627" t="e">
        <f t="shared" si="303"/>
        <v>#N/A</v>
      </c>
      <c r="AM627" t="e">
        <f t="shared" si="304"/>
        <v>#N/A</v>
      </c>
      <c r="AN627" t="e">
        <f t="shared" si="305"/>
        <v>#N/A</v>
      </c>
      <c r="AO627" t="e">
        <f t="shared" si="306"/>
        <v>#N/A</v>
      </c>
      <c r="AP627" t="e">
        <f t="shared" si="307"/>
        <v>#N/A</v>
      </c>
      <c r="AQ627" t="str">
        <f t="shared" si="308"/>
        <v>n/a</v>
      </c>
      <c r="AR627" t="e">
        <f>+INDEX([1]DETALLE!$AK$2:$AK$841,MATCH(B627,[1]DETALLE!$A$2:$A$841,0))</f>
        <v>#N/A</v>
      </c>
      <c r="AS627" t="str">
        <f>CONCATENATE(B627)</f>
        <v>06TB445797</v>
      </c>
      <c r="AT627" s="2" t="str">
        <f>IF(IFERROR(VLOOKUP(AS627,[1]Hoja2!$C$1:$AM$841,37,FALSE),"n/a")&lt;&gt;"n/a","a","n/a")</f>
        <v>n/a</v>
      </c>
      <c r="AU627" s="8">
        <f t="shared" si="299"/>
        <v>2</v>
      </c>
      <c r="AV627" t="e">
        <f>VLOOKUP(B627,[1]Hoja2!$C$2:$AO$762,39,FALSE)</f>
        <v>#N/A</v>
      </c>
      <c r="AW627" t="e">
        <f>IF(AU627=AV627,VLOOKUP(B627,[1]Hoja2!$C$2:$AO$762,37,FALSE),IF(AV627&lt;2,VLOOKUP(B627,[1]Hoja2!$C$2:$AO$762,37,FALSE)))</f>
        <v>#N/A</v>
      </c>
      <c r="AX627" t="str">
        <f>B627 &amp; COUNTIF(B$2:B627, B627)</f>
        <v>06TB4457971</v>
      </c>
      <c r="AY627" t="e">
        <f>VLOOKUP(AX627,[1]Hoja2!$B$2:$AO$762,38,FALSE)</f>
        <v>#N/A</v>
      </c>
      <c r="AZ627" s="9" t="e">
        <f t="shared" si="313"/>
        <v>#N/A</v>
      </c>
    </row>
    <row r="628" spans="1:55" x14ac:dyDescent="0.25">
      <c r="A628">
        <v>70409</v>
      </c>
      <c r="B628" t="s">
        <v>859</v>
      </c>
      <c r="C628">
        <v>2019</v>
      </c>
      <c r="D628" t="s">
        <v>37</v>
      </c>
      <c r="E628" t="s">
        <v>38</v>
      </c>
      <c r="F628">
        <v>11</v>
      </c>
      <c r="G628" t="s">
        <v>40</v>
      </c>
      <c r="H628">
        <v>2.3333330000000001</v>
      </c>
      <c r="I628" t="s">
        <v>34</v>
      </c>
      <c r="J628">
        <v>468</v>
      </c>
      <c r="K628">
        <v>715</v>
      </c>
      <c r="L628">
        <v>0</v>
      </c>
      <c r="M628">
        <v>0</v>
      </c>
      <c r="N628">
        <v>0</v>
      </c>
      <c r="O628">
        <v>0.6</v>
      </c>
      <c r="P628">
        <v>0.8</v>
      </c>
      <c r="Q628">
        <v>1.05</v>
      </c>
      <c r="R628" t="s">
        <v>46</v>
      </c>
      <c r="S628">
        <v>5</v>
      </c>
      <c r="T628">
        <v>9</v>
      </c>
      <c r="U628" t="s">
        <v>85</v>
      </c>
      <c r="V628" t="s">
        <v>34</v>
      </c>
      <c r="W628" t="s">
        <v>61</v>
      </c>
      <c r="X628">
        <v>2019</v>
      </c>
      <c r="Y628" t="s">
        <v>37</v>
      </c>
      <c r="Z628" t="s">
        <v>38</v>
      </c>
      <c r="AA628">
        <v>11</v>
      </c>
      <c r="AB628">
        <v>0</v>
      </c>
      <c r="AC628">
        <v>14</v>
      </c>
      <c r="AD628">
        <v>0</v>
      </c>
      <c r="AE628">
        <v>0.25925922222222197</v>
      </c>
      <c r="AF628">
        <v>0</v>
      </c>
      <c r="AG628" s="2">
        <f>IFERROR(VLOOKUP(B628,[1]Hoja2!$C$1:$AM$841,37,FALSE),"n/a")</f>
        <v>0</v>
      </c>
      <c r="AH628" s="10">
        <f>VLOOKUP(AX628,[1]Hoja2!$B$2:$AO$762,17,FALSE)</f>
        <v>14</v>
      </c>
      <c r="AI628" s="10">
        <f>VLOOKUP(AX628,[1]Hoja2!$B$2:$AO$762,23,FALSE)</f>
        <v>0</v>
      </c>
      <c r="AJ628" s="10">
        <f>VLOOKUP(AX628,[1]Hoja2!$B$2:$AO$762,28,FALSE)</f>
        <v>0.53666666666666663</v>
      </c>
      <c r="AK628" s="10" t="str">
        <f>VLOOKUP(AX628,[1]Hoja2!$B$2:$AO$762,19,FALSE)</f>
        <v>A4 Mono MFPs</v>
      </c>
      <c r="AL628">
        <f t="shared" si="303"/>
        <v>1</v>
      </c>
      <c r="AM628">
        <f t="shared" si="304"/>
        <v>1</v>
      </c>
      <c r="AN628">
        <f t="shared" si="305"/>
        <v>1</v>
      </c>
      <c r="AO628">
        <f t="shared" si="306"/>
        <v>0</v>
      </c>
      <c r="AP628">
        <f t="shared" si="307"/>
        <v>1</v>
      </c>
      <c r="AQ628">
        <f t="shared" si="308"/>
        <v>0</v>
      </c>
      <c r="AR628">
        <f>+INDEX([1]Hoja2!$AM$2:$AM$841,MATCH(B628,[1]Hoja2!$C$2:$C$841,0))</f>
        <v>0</v>
      </c>
      <c r="AS628" t="str">
        <f t="shared" si="309"/>
        <v>03BT80195811</v>
      </c>
      <c r="AT628" s="2">
        <f>IFERROR(VLOOKUP(AS628,[1]Hoja2!$A$1:$AM$841,38,FALSE),"n/a")</f>
        <v>0</v>
      </c>
      <c r="AU628" s="8">
        <f t="shared" si="299"/>
        <v>1</v>
      </c>
      <c r="AV628">
        <f>VLOOKUP(B628,[1]Hoja2!$C$2:$AO$762,39,FALSE)</f>
        <v>1</v>
      </c>
      <c r="AW628">
        <f>IF(AU628=AV628,VLOOKUP(B628,[1]Hoja2!$C$2:$AO$762,37,FALSE),IF(AV628&lt;2,VLOOKUP(B628,[1]Hoja2!$C$2:$AO$762,37,FALSE)))</f>
        <v>0</v>
      </c>
      <c r="AX628" t="str">
        <f>B628 &amp; COUNTIF(B$2:B628, B628)</f>
        <v>03BT8019581</v>
      </c>
      <c r="AY628" s="10">
        <f>VLOOKUP(AX628,[1]Hoja2!$B$2:$AO$762,38,FALSE)</f>
        <v>0</v>
      </c>
      <c r="AZ628" s="9">
        <f t="shared" si="313"/>
        <v>0</v>
      </c>
      <c r="BA628">
        <f>IF(Q628="NA",2,IF(OR(G628="INSTALACION NUEVA",G628="Mantenimiento preventivo"),3,IF(AND(AC628&lt;AH628,AL628&lt;&gt;1),4,IF(AY628&gt;AF628,1,0))))</f>
        <v>0</v>
      </c>
      <c r="BB628">
        <f>AE628-AJ628</f>
        <v>-0.27740744444444465</v>
      </c>
      <c r="BC628">
        <f>+_xlfn.IFS(Q628="NA",2,OR(G628="INSTALACION NUEVA",G628="Mantenimiento preventivo"),3,AND(AC628&lt;AH628,AL628&lt;&gt;1),4,AY628&gt;AF628,1,TRUE,0)</f>
        <v>0</v>
      </c>
    </row>
    <row r="629" spans="1:55" hidden="1" x14ac:dyDescent="0.25">
      <c r="A629">
        <v>70411</v>
      </c>
      <c r="B629" t="s">
        <v>860</v>
      </c>
      <c r="C629">
        <v>2019</v>
      </c>
      <c r="D629" t="s">
        <v>37</v>
      </c>
      <c r="E629" t="s">
        <v>38</v>
      </c>
      <c r="F629">
        <v>11</v>
      </c>
      <c r="G629" t="s">
        <v>44</v>
      </c>
      <c r="H629">
        <v>0</v>
      </c>
      <c r="J629" t="s">
        <v>33</v>
      </c>
      <c r="K629" t="s">
        <v>33</v>
      </c>
      <c r="L629" t="s">
        <v>33</v>
      </c>
      <c r="M629" t="s">
        <v>33</v>
      </c>
      <c r="N629" t="s">
        <v>33</v>
      </c>
      <c r="O629" t="s">
        <v>33</v>
      </c>
      <c r="P629" t="s">
        <v>33</v>
      </c>
      <c r="Q629" t="s">
        <v>33</v>
      </c>
      <c r="S629" t="s">
        <v>33</v>
      </c>
      <c r="T629" t="s">
        <v>33</v>
      </c>
      <c r="V629" t="s">
        <v>34</v>
      </c>
      <c r="W629" t="s">
        <v>50</v>
      </c>
      <c r="X629">
        <v>2019</v>
      </c>
      <c r="Y629" t="s">
        <v>37</v>
      </c>
      <c r="Z629" t="s">
        <v>38</v>
      </c>
      <c r="AA629">
        <v>11</v>
      </c>
      <c r="AB629" t="s">
        <v>33</v>
      </c>
      <c r="AC629">
        <v>29</v>
      </c>
      <c r="AD629">
        <v>0</v>
      </c>
      <c r="AE629">
        <v>0</v>
      </c>
      <c r="AF629">
        <v>0</v>
      </c>
      <c r="AG629" s="2" t="str">
        <f>IFERROR(VLOOKUP(B629,[1]Hoja2!$C$1:$AM$841,37,FALSE),"n/a")</f>
        <v>n/a</v>
      </c>
      <c r="AH629" s="10" t="e">
        <f>VLOOKUP(AX629,[1]Hoja2!$B$2:$AO$762,17,FALSE)</f>
        <v>#N/A</v>
      </c>
      <c r="AI629" s="10" t="e">
        <f>VLOOKUP(AX629,[1]Hoja2!$B$2:$AO$762,23,FALSE)</f>
        <v>#N/A</v>
      </c>
      <c r="AJ629" s="10" t="e">
        <f>VLOOKUP(AX629,[1]Hoja2!$B$2:$AO$762,28,FALSE)</f>
        <v>#N/A</v>
      </c>
      <c r="AK629" s="10" t="e">
        <f>VLOOKUP(AX629,[1]Hoja2!$B$2:$AO$762,19,FALSE)</f>
        <v>#N/A</v>
      </c>
      <c r="AL629" t="e">
        <f t="shared" si="303"/>
        <v>#N/A</v>
      </c>
      <c r="AM629" t="e">
        <f t="shared" si="304"/>
        <v>#N/A</v>
      </c>
      <c r="AN629" t="e">
        <f t="shared" si="305"/>
        <v>#N/A</v>
      </c>
      <c r="AO629" t="e">
        <f t="shared" si="306"/>
        <v>#N/A</v>
      </c>
      <c r="AP629" t="e">
        <f t="shared" si="307"/>
        <v>#N/A</v>
      </c>
      <c r="AQ629" t="str">
        <f t="shared" si="308"/>
        <v>n/a</v>
      </c>
      <c r="AR629" t="e">
        <f>+INDEX([1]DETALLE!$AK$2:$AK$841,MATCH(B629,[1]DETALLE!$A$2:$A$841,0))</f>
        <v>#N/A</v>
      </c>
      <c r="AS629" t="str">
        <f>CONCATENATE(B629)</f>
        <v>09HB331915</v>
      </c>
      <c r="AT629" s="2" t="str">
        <f>IF(IFERROR(VLOOKUP(AS629,[1]Hoja2!$C$1:$AM$841,37,FALSE),"n/a")&lt;&gt;"n/a","a","n/a")</f>
        <v>n/a</v>
      </c>
      <c r="AU629" s="8">
        <f t="shared" si="299"/>
        <v>1</v>
      </c>
      <c r="AV629" t="e">
        <f>VLOOKUP(B629,[1]Hoja2!$C$2:$AO$762,39,FALSE)</f>
        <v>#N/A</v>
      </c>
      <c r="AW629" t="e">
        <f>IF(AU629=AV629,VLOOKUP(B629,[1]Hoja2!$C$2:$AO$762,37,FALSE),IF(AV629&lt;2,VLOOKUP(B629,[1]Hoja2!$C$2:$AO$762,37,FALSE)))</f>
        <v>#N/A</v>
      </c>
      <c r="AX629" t="str">
        <f>B629 &amp; COUNTIF(B$2:B629, B629)</f>
        <v>09HB3319151</v>
      </c>
      <c r="AY629" t="e">
        <f>VLOOKUP(AX629,[1]Hoja2!$B$2:$AO$762,38,FALSE)</f>
        <v>#N/A</v>
      </c>
      <c r="AZ629" s="9" t="e">
        <f t="shared" si="313"/>
        <v>#N/A</v>
      </c>
    </row>
    <row r="630" spans="1:55" x14ac:dyDescent="0.25">
      <c r="A630">
        <v>70412</v>
      </c>
      <c r="B630" t="s">
        <v>329</v>
      </c>
      <c r="C630">
        <v>2019</v>
      </c>
      <c r="D630" t="s">
        <v>37</v>
      </c>
      <c r="E630" t="s">
        <v>38</v>
      </c>
      <c r="F630">
        <v>11</v>
      </c>
      <c r="G630" t="s">
        <v>40</v>
      </c>
      <c r="H630">
        <v>2.2833329999999998</v>
      </c>
      <c r="I630" t="s">
        <v>45</v>
      </c>
      <c r="J630">
        <v>803</v>
      </c>
      <c r="K630">
        <v>1573</v>
      </c>
      <c r="L630">
        <v>0.2</v>
      </c>
      <c r="M630">
        <v>0.6</v>
      </c>
      <c r="N630">
        <v>0.8</v>
      </c>
      <c r="O630">
        <v>1.05</v>
      </c>
      <c r="P630">
        <v>1.1000000000000001</v>
      </c>
      <c r="Q630">
        <v>1.1499999999999999</v>
      </c>
      <c r="R630" t="s">
        <v>46</v>
      </c>
      <c r="S630">
        <v>4</v>
      </c>
      <c r="T630">
        <v>6</v>
      </c>
      <c r="U630" t="s">
        <v>47</v>
      </c>
      <c r="V630" t="s">
        <v>48</v>
      </c>
      <c r="W630" t="s">
        <v>80</v>
      </c>
      <c r="X630">
        <v>2019</v>
      </c>
      <c r="Y630" t="s">
        <v>37</v>
      </c>
      <c r="Z630" t="s">
        <v>38</v>
      </c>
      <c r="AA630">
        <v>11</v>
      </c>
      <c r="AB630">
        <v>0</v>
      </c>
      <c r="AC630">
        <v>3</v>
      </c>
      <c r="AD630">
        <v>0.6</v>
      </c>
      <c r="AE630">
        <v>0.57083324999999996</v>
      </c>
      <c r="AF630">
        <v>943.8</v>
      </c>
      <c r="AG630" s="2">
        <f>IFERROR(VLOOKUP(B630,[1]Hoja2!$C$1:$AM$841,37,FALSE),"n/a")</f>
        <v>0</v>
      </c>
      <c r="AH630" s="10">
        <f>VLOOKUP(AX630,[1]Hoja2!$B$2:$AO$762,17,FALSE)</f>
        <v>20</v>
      </c>
      <c r="AI630" s="10">
        <f>VLOOKUP(AX630,[1]Hoja2!$B$2:$AO$762,23,FALSE)</f>
        <v>1.05</v>
      </c>
      <c r="AJ630" s="10">
        <f>VLOOKUP(AX630,[1]Hoja2!$B$2:$AO$762,28,FALSE)</f>
        <v>0.46</v>
      </c>
      <c r="AK630" s="10" t="str">
        <f>VLOOKUP(AX630,[1]Hoja2!$B$2:$AO$762,19,FALSE)</f>
        <v>Light Production Digital Business</v>
      </c>
      <c r="AL630">
        <f t="shared" si="303"/>
        <v>0</v>
      </c>
      <c r="AM630">
        <f t="shared" si="304"/>
        <v>0</v>
      </c>
      <c r="AN630">
        <f t="shared" si="305"/>
        <v>0</v>
      </c>
      <c r="AO630">
        <f t="shared" si="306"/>
        <v>0</v>
      </c>
      <c r="AP630">
        <f t="shared" si="307"/>
        <v>1</v>
      </c>
      <c r="AQ630">
        <f t="shared" si="308"/>
        <v>0</v>
      </c>
      <c r="AR630">
        <f>+INDEX([1]Hoja2!$AM$2:$AM$841,MATCH(B630,[1]Hoja2!$C$2:$C$841,0))</f>
        <v>0</v>
      </c>
      <c r="AS630" t="str">
        <f t="shared" si="309"/>
        <v>0BG096673011</v>
      </c>
      <c r="AT630" s="2">
        <f>IFERROR(VLOOKUP(AS630,[1]Hoja2!$A$1:$AM$841,38,FALSE),"n/a")</f>
        <v>0</v>
      </c>
      <c r="AU630" s="8">
        <f t="shared" si="299"/>
        <v>2</v>
      </c>
      <c r="AV630">
        <f>VLOOKUP(B630,[1]Hoja2!$C$2:$AO$762,39,FALSE)</f>
        <v>2</v>
      </c>
      <c r="AW630">
        <f>IF(AU630=AV630,VLOOKUP(B630,[1]Hoja2!$C$2:$AO$762,37,FALSE),IF(AV630&lt;2,VLOOKUP(B630,[1]Hoja2!$C$2:$AO$762,37,FALSE)))</f>
        <v>0</v>
      </c>
      <c r="AX630" t="str">
        <f>B630 &amp; COUNTIF(B$2:B630, B630)</f>
        <v>0BG09667302</v>
      </c>
      <c r="AY630" s="10">
        <f>VLOOKUP(AX630,[1]Hoja2!$B$2:$AO$762,38,FALSE)</f>
        <v>1651.6500000000003</v>
      </c>
      <c r="AZ630" s="9">
        <f t="shared" si="313"/>
        <v>0</v>
      </c>
      <c r="BA630">
        <f t="shared" ref="BA630:BA631" si="324">IF(Q630="NA",2,IF(OR(G630="INSTALACION NUEVA",G630="Mantenimiento preventivo"),3,IF(AND(AC630&lt;AH630,AL630&lt;&gt;1),4,IF(AY630&gt;AF630,1,0))))</f>
        <v>4</v>
      </c>
      <c r="BB630">
        <f t="shared" ref="BB630:BB631" si="325">AE630-AJ630</f>
        <v>0.11083324999999994</v>
      </c>
      <c r="BC630">
        <f t="shared" ref="BC630:BC631" si="326">+_xlfn.IFS(Q630="NA",2,OR(G630="INSTALACION NUEVA",G630="Mantenimiento preventivo"),3,AND(AC630&lt;AH630,AL630&lt;&gt;1),4,AY630&gt;AF630,1,TRUE,0)</f>
        <v>4</v>
      </c>
    </row>
    <row r="631" spans="1:55" x14ac:dyDescent="0.25">
      <c r="A631">
        <v>70414</v>
      </c>
      <c r="B631" t="s">
        <v>445</v>
      </c>
      <c r="C631">
        <v>2019</v>
      </c>
      <c r="D631" t="s">
        <v>37</v>
      </c>
      <c r="E631" t="s">
        <v>38</v>
      </c>
      <c r="F631">
        <v>11</v>
      </c>
      <c r="G631" t="s">
        <v>40</v>
      </c>
      <c r="H631">
        <v>2.8833329999999999</v>
      </c>
      <c r="I631" t="s">
        <v>71</v>
      </c>
      <c r="J631">
        <v>468</v>
      </c>
      <c r="K631">
        <v>715</v>
      </c>
      <c r="L631">
        <v>0</v>
      </c>
      <c r="M631">
        <v>0</v>
      </c>
      <c r="N631">
        <v>0</v>
      </c>
      <c r="O631">
        <v>0.6</v>
      </c>
      <c r="P631">
        <v>0.8</v>
      </c>
      <c r="Q631">
        <v>1.05</v>
      </c>
      <c r="R631" t="s">
        <v>46</v>
      </c>
      <c r="S631">
        <v>5</v>
      </c>
      <c r="T631">
        <v>9</v>
      </c>
      <c r="U631" t="s">
        <v>47</v>
      </c>
      <c r="V631" t="s">
        <v>71</v>
      </c>
      <c r="W631" t="s">
        <v>59</v>
      </c>
      <c r="X631">
        <v>2019</v>
      </c>
      <c r="Y631" t="s">
        <v>37</v>
      </c>
      <c r="Z631" t="s">
        <v>38</v>
      </c>
      <c r="AA631">
        <v>12</v>
      </c>
      <c r="AB631">
        <v>0</v>
      </c>
      <c r="AC631">
        <v>87</v>
      </c>
      <c r="AD631">
        <v>1.05</v>
      </c>
      <c r="AE631">
        <v>0.57666660000000003</v>
      </c>
      <c r="AF631">
        <v>750.75</v>
      </c>
      <c r="AG631" s="2">
        <f>IFERROR(VLOOKUP(B631,[1]Hoja2!$C$1:$AM$841,37,FALSE),"n/a")</f>
        <v>575.57500000000005</v>
      </c>
      <c r="AH631" s="10">
        <f>VLOOKUP(AX631,[1]Hoja2!$B$2:$AO$762,17,FALSE)</f>
        <v>87</v>
      </c>
      <c r="AI631" s="10">
        <f>VLOOKUP(AX631,[1]Hoja2!$B$2:$AO$762,23,FALSE)</f>
        <v>1.05</v>
      </c>
      <c r="AJ631" s="10">
        <f>VLOOKUP(AX631,[1]Hoja2!$B$2:$AO$762,28,FALSE)</f>
        <v>1.98</v>
      </c>
      <c r="AK631" s="10" t="str">
        <f>VLOOKUP(AX631,[1]Hoja2!$B$2:$AO$762,19,FALSE)</f>
        <v>Entry Mono Printers</v>
      </c>
      <c r="AL631">
        <f t="shared" si="303"/>
        <v>0</v>
      </c>
      <c r="AM631">
        <f t="shared" si="304"/>
        <v>1</v>
      </c>
      <c r="AN631">
        <f t="shared" si="305"/>
        <v>1</v>
      </c>
      <c r="AO631">
        <f t="shared" si="306"/>
        <v>0</v>
      </c>
      <c r="AP631">
        <f t="shared" si="307"/>
        <v>1</v>
      </c>
      <c r="AQ631">
        <f t="shared" si="308"/>
        <v>0</v>
      </c>
      <c r="AR631">
        <f>+INDEX([1]Hoja2!$AM$2:$AM$841,MATCH(B631,[1]Hoja2!$C$2:$C$841,0))</f>
        <v>575.57500000000005</v>
      </c>
      <c r="AS631" t="str">
        <f t="shared" si="309"/>
        <v>0XLT26917211</v>
      </c>
      <c r="AT631" s="2">
        <f>IFERROR(VLOOKUP(AS631,[1]Hoja2!$A$1:$AM$841,38,FALSE),"n/a")</f>
        <v>0</v>
      </c>
      <c r="AU631" s="8">
        <f t="shared" si="299"/>
        <v>1</v>
      </c>
      <c r="AV631">
        <f>VLOOKUP(B631,[1]Hoja2!$C$2:$AO$762,39,FALSE)</f>
        <v>1</v>
      </c>
      <c r="AW631">
        <f>IF(AU631=AV631,VLOOKUP(B631,[1]Hoja2!$C$2:$AO$762,37,FALSE),IF(AV631&lt;2,VLOOKUP(B631,[1]Hoja2!$C$2:$AO$762,37,FALSE)))</f>
        <v>575.57500000000005</v>
      </c>
      <c r="AX631" t="str">
        <f>B631 &amp; COUNTIF(B$2:B631, B631)</f>
        <v>0XLT2691721</v>
      </c>
      <c r="AY631" s="10">
        <f>VLOOKUP(AX631,[1]Hoja2!$B$2:$AO$762,38,FALSE)</f>
        <v>575.57500000000005</v>
      </c>
      <c r="AZ631" s="9">
        <f t="shared" si="313"/>
        <v>0</v>
      </c>
      <c r="BA631">
        <f t="shared" si="324"/>
        <v>0</v>
      </c>
      <c r="BB631">
        <f t="shared" si="325"/>
        <v>-1.4033334</v>
      </c>
      <c r="BC631">
        <f t="shared" si="326"/>
        <v>0</v>
      </c>
    </row>
    <row r="632" spans="1:55" hidden="1" x14ac:dyDescent="0.25">
      <c r="A632">
        <v>70417</v>
      </c>
      <c r="B632" t="s">
        <v>861</v>
      </c>
      <c r="C632">
        <v>2019</v>
      </c>
      <c r="D632" t="s">
        <v>37</v>
      </c>
      <c r="E632" t="s">
        <v>38</v>
      </c>
      <c r="F632">
        <v>11</v>
      </c>
      <c r="G632" t="s">
        <v>44</v>
      </c>
      <c r="H632">
        <v>0</v>
      </c>
      <c r="I632" t="s">
        <v>34</v>
      </c>
      <c r="J632">
        <v>468</v>
      </c>
      <c r="K632">
        <v>715</v>
      </c>
      <c r="L632">
        <v>0</v>
      </c>
      <c r="M632">
        <v>0</v>
      </c>
      <c r="N632">
        <v>0</v>
      </c>
      <c r="O632">
        <v>0.6</v>
      </c>
      <c r="P632">
        <v>0.8</v>
      </c>
      <c r="Q632">
        <v>1.05</v>
      </c>
      <c r="R632" t="s">
        <v>46</v>
      </c>
      <c r="S632">
        <v>5</v>
      </c>
      <c r="T632">
        <v>9</v>
      </c>
      <c r="U632" t="s">
        <v>47</v>
      </c>
      <c r="V632" t="s">
        <v>34</v>
      </c>
      <c r="W632" t="s">
        <v>50</v>
      </c>
      <c r="X632">
        <v>2019</v>
      </c>
      <c r="Y632" t="s">
        <v>37</v>
      </c>
      <c r="Z632" t="s">
        <v>38</v>
      </c>
      <c r="AA632">
        <v>11</v>
      </c>
      <c r="AB632">
        <v>1</v>
      </c>
      <c r="AC632">
        <v>22</v>
      </c>
      <c r="AD632">
        <v>0</v>
      </c>
      <c r="AE632">
        <v>0</v>
      </c>
      <c r="AF632">
        <v>0</v>
      </c>
      <c r="AG632" s="2" t="str">
        <f>IFERROR(VLOOKUP(B632,[1]Hoja2!$C$1:$AM$841,37,FALSE),"n/a")</f>
        <v>n/a</v>
      </c>
      <c r="AH632" s="10" t="e">
        <f>VLOOKUP(AX632,[1]Hoja2!$B$2:$AO$762,17,FALSE)</f>
        <v>#N/A</v>
      </c>
      <c r="AI632" s="10" t="e">
        <f>VLOOKUP(AX632,[1]Hoja2!$B$2:$AO$762,23,FALSE)</f>
        <v>#N/A</v>
      </c>
      <c r="AJ632" s="10" t="e">
        <f>VLOOKUP(AX632,[1]Hoja2!$B$2:$AO$762,28,FALSE)</f>
        <v>#N/A</v>
      </c>
      <c r="AK632" s="10" t="e">
        <f>VLOOKUP(AX632,[1]Hoja2!$B$2:$AO$762,19,FALSE)</f>
        <v>#N/A</v>
      </c>
      <c r="AL632" t="e">
        <f t="shared" si="303"/>
        <v>#N/A</v>
      </c>
      <c r="AM632" t="e">
        <f t="shared" si="304"/>
        <v>#N/A</v>
      </c>
      <c r="AN632" t="e">
        <f t="shared" si="305"/>
        <v>#N/A</v>
      </c>
      <c r="AO632" t="e">
        <f t="shared" si="306"/>
        <v>#N/A</v>
      </c>
      <c r="AP632" t="e">
        <f t="shared" si="307"/>
        <v>#N/A</v>
      </c>
      <c r="AQ632" t="str">
        <f t="shared" si="308"/>
        <v>n/a</v>
      </c>
      <c r="AR632" t="e">
        <f>+INDEX([1]DETALLE!$AK$2:$AK$841,MATCH(B632,[1]DETALLE!$A$2:$A$841,0))</f>
        <v>#N/A</v>
      </c>
      <c r="AS632" t="str">
        <f>CONCATENATE(B632)</f>
        <v>09HB331843</v>
      </c>
      <c r="AT632" s="2" t="str">
        <f>IF(IFERROR(VLOOKUP(AS632,[1]Hoja2!$C$1:$AM$841,37,FALSE),"n/a")&lt;&gt;"n/a","a","n/a")</f>
        <v>n/a</v>
      </c>
      <c r="AU632" s="8">
        <f t="shared" si="299"/>
        <v>1</v>
      </c>
      <c r="AV632" t="e">
        <f>VLOOKUP(B632,[1]Hoja2!$C$2:$AO$762,39,FALSE)</f>
        <v>#N/A</v>
      </c>
      <c r="AW632" t="e">
        <f>IF(AU632=AV632,VLOOKUP(B632,[1]Hoja2!$C$2:$AO$762,37,FALSE),IF(AV632&lt;2,VLOOKUP(B632,[1]Hoja2!$C$2:$AO$762,37,FALSE)))</f>
        <v>#N/A</v>
      </c>
      <c r="AX632" t="str">
        <f>B632 &amp; COUNTIF(B$2:B632, B632)</f>
        <v>09HB3318431</v>
      </c>
      <c r="AY632" t="e">
        <f>VLOOKUP(AX632,[1]Hoja2!$B$2:$AO$762,38,FALSE)</f>
        <v>#N/A</v>
      </c>
      <c r="AZ632" s="9" t="e">
        <f t="shared" si="313"/>
        <v>#N/A</v>
      </c>
    </row>
    <row r="633" spans="1:55" x14ac:dyDescent="0.25">
      <c r="A633">
        <v>70419</v>
      </c>
      <c r="B633" t="s">
        <v>423</v>
      </c>
      <c r="C633">
        <v>2019</v>
      </c>
      <c r="D633" t="s">
        <v>37</v>
      </c>
      <c r="E633" t="s">
        <v>38</v>
      </c>
      <c r="F633">
        <v>11</v>
      </c>
      <c r="G633" t="s">
        <v>40</v>
      </c>
      <c r="H633">
        <v>2.5</v>
      </c>
      <c r="I633" t="s">
        <v>34</v>
      </c>
      <c r="J633">
        <v>468</v>
      </c>
      <c r="K633">
        <v>715</v>
      </c>
      <c r="L633">
        <v>0</v>
      </c>
      <c r="M633">
        <v>0</v>
      </c>
      <c r="N633">
        <v>0</v>
      </c>
      <c r="O633">
        <v>0.6</v>
      </c>
      <c r="P633">
        <v>0.8</v>
      </c>
      <c r="Q633">
        <v>1.05</v>
      </c>
      <c r="R633" t="s">
        <v>46</v>
      </c>
      <c r="S633">
        <v>5</v>
      </c>
      <c r="T633">
        <v>9</v>
      </c>
      <c r="U633" t="s">
        <v>47</v>
      </c>
      <c r="V633" t="s">
        <v>34</v>
      </c>
      <c r="W633" t="s">
        <v>55</v>
      </c>
      <c r="X633">
        <v>2019</v>
      </c>
      <c r="Y633" t="s">
        <v>37</v>
      </c>
      <c r="Z633" t="s">
        <v>38</v>
      </c>
      <c r="AA633">
        <v>11</v>
      </c>
      <c r="AB633">
        <v>0</v>
      </c>
      <c r="AC633">
        <v>17</v>
      </c>
      <c r="AD633">
        <v>0.6</v>
      </c>
      <c r="AE633">
        <v>0.5</v>
      </c>
      <c r="AF633">
        <v>429</v>
      </c>
      <c r="AG633" s="2">
        <f>IFERROR(VLOOKUP(B633,[1]Hoja2!$C$1:$AM$841,37,FALSE),"n/a")</f>
        <v>429.00000000000006</v>
      </c>
      <c r="AH633" s="10">
        <f>VLOOKUP(AX633,[1]Hoja2!$B$2:$AO$762,17,FALSE)</f>
        <v>28</v>
      </c>
      <c r="AI633" s="10">
        <f>VLOOKUP(AX633,[1]Hoja2!$B$2:$AO$762,23,FALSE)</f>
        <v>0.6</v>
      </c>
      <c r="AJ633" s="10">
        <f>VLOOKUP(AX633,[1]Hoja2!$B$2:$AO$762,28,FALSE)</f>
        <v>0.62</v>
      </c>
      <c r="AK633" s="10" t="str">
        <f>VLOOKUP(AX633,[1]Hoja2!$B$2:$AO$762,19,FALSE)</f>
        <v>A4 Mono MFPs</v>
      </c>
      <c r="AL633">
        <f t="shared" si="303"/>
        <v>1</v>
      </c>
      <c r="AM633">
        <f t="shared" si="304"/>
        <v>0</v>
      </c>
      <c r="AN633">
        <f t="shared" si="305"/>
        <v>1</v>
      </c>
      <c r="AO633">
        <f t="shared" si="306"/>
        <v>0</v>
      </c>
      <c r="AP633">
        <f t="shared" si="307"/>
        <v>1</v>
      </c>
      <c r="AQ633">
        <f t="shared" si="308"/>
        <v>0</v>
      </c>
      <c r="AR633">
        <f>+INDEX([1]Hoja2!$AM$2:$AM$841,MATCH(B633,[1]Hoja2!$C$2:$C$841,0))</f>
        <v>429.00000000000006</v>
      </c>
      <c r="AS633" t="str">
        <f t="shared" si="309"/>
        <v>0BB125202511</v>
      </c>
      <c r="AT633" s="2">
        <f>IFERROR(VLOOKUP(AS633,[1]Hoja2!$A$1:$AM$841,38,FALSE),"n/a")</f>
        <v>0</v>
      </c>
      <c r="AU633" s="8">
        <f t="shared" si="299"/>
        <v>1</v>
      </c>
      <c r="AV633">
        <f>VLOOKUP(B633,[1]Hoja2!$C$2:$AO$762,39,FALSE)</f>
        <v>1</v>
      </c>
      <c r="AW633">
        <f>IF(AU633=AV633,VLOOKUP(B633,[1]Hoja2!$C$2:$AO$762,37,FALSE),IF(AV633&lt;2,VLOOKUP(B633,[1]Hoja2!$C$2:$AO$762,37,FALSE)))</f>
        <v>429.00000000000006</v>
      </c>
      <c r="AX633" t="str">
        <f>B633 &amp; COUNTIF(B$2:B633, B633)</f>
        <v>0BB12520251</v>
      </c>
      <c r="AY633" s="10">
        <f>VLOOKUP(AX633,[1]Hoja2!$B$2:$AO$762,38,FALSE)</f>
        <v>429.00000000000006</v>
      </c>
      <c r="AZ633" s="9">
        <f t="shared" si="313"/>
        <v>0</v>
      </c>
      <c r="BA633">
        <f t="shared" ref="BA633:BA634" si="327">IF(Q633="NA",2,IF(OR(G633="INSTALACION NUEVA",G633="Mantenimiento preventivo"),3,IF(AND(AC633&lt;AH633,AL633&lt;&gt;1),4,IF(AY633&gt;AF633,1,0))))</f>
        <v>0</v>
      </c>
      <c r="BB633">
        <f t="shared" ref="BB633:BB634" si="328">AE633-AJ633</f>
        <v>-0.12</v>
      </c>
      <c r="BC633">
        <f t="shared" ref="BC633:BC634" si="329">+_xlfn.IFS(Q633="NA",2,OR(G633="INSTALACION NUEVA",G633="Mantenimiento preventivo"),3,AND(AC633&lt;AH633,AL633&lt;&gt;1),4,AY633&gt;AF633,1,TRUE,0)</f>
        <v>0</v>
      </c>
    </row>
    <row r="634" spans="1:55" x14ac:dyDescent="0.25">
      <c r="A634">
        <v>70420</v>
      </c>
      <c r="B634" t="s">
        <v>436</v>
      </c>
      <c r="C634">
        <v>2019</v>
      </c>
      <c r="D634" t="s">
        <v>37</v>
      </c>
      <c r="E634" t="s">
        <v>38</v>
      </c>
      <c r="F634">
        <v>11</v>
      </c>
      <c r="G634" t="s">
        <v>40</v>
      </c>
      <c r="H634">
        <v>0.23333329999999999</v>
      </c>
      <c r="I634" t="s">
        <v>91</v>
      </c>
      <c r="J634">
        <v>803</v>
      </c>
      <c r="K634">
        <v>1573</v>
      </c>
      <c r="L634">
        <v>0.2</v>
      </c>
      <c r="M634">
        <v>0.6</v>
      </c>
      <c r="N634">
        <v>0.8</v>
      </c>
      <c r="O634">
        <v>1.05</v>
      </c>
      <c r="P634">
        <v>1.1000000000000001</v>
      </c>
      <c r="Q634">
        <v>1.1499999999999999</v>
      </c>
      <c r="R634" t="s">
        <v>46</v>
      </c>
      <c r="S634">
        <v>4</v>
      </c>
      <c r="T634">
        <v>6</v>
      </c>
      <c r="U634" t="s">
        <v>47</v>
      </c>
      <c r="V634" t="s">
        <v>91</v>
      </c>
      <c r="W634" t="s">
        <v>55</v>
      </c>
      <c r="X634">
        <v>2019</v>
      </c>
      <c r="Y634" t="s">
        <v>37</v>
      </c>
      <c r="Z634" t="s">
        <v>38</v>
      </c>
      <c r="AA634">
        <v>11</v>
      </c>
      <c r="AB634">
        <v>0</v>
      </c>
      <c r="AC634">
        <v>63</v>
      </c>
      <c r="AD634">
        <v>1.1499999999999999</v>
      </c>
      <c r="AE634">
        <v>5.8333324999999998E-2</v>
      </c>
      <c r="AF634">
        <v>1808.95</v>
      </c>
      <c r="AG634" s="2">
        <f>IFERROR(VLOOKUP(B634,[1]Hoja2!$C$1:$AM$841,37,FALSE),"n/a")</f>
        <v>1808.95</v>
      </c>
      <c r="AH634" s="10">
        <f>VLOOKUP(AX634,[1]Hoja2!$B$2:$AO$762,17,FALSE)</f>
        <v>64</v>
      </c>
      <c r="AI634" s="10">
        <f>VLOOKUP(AX634,[1]Hoja2!$B$2:$AO$762,23,FALSE)</f>
        <v>1.1499999999999999</v>
      </c>
      <c r="AJ634" s="10">
        <f>VLOOKUP(AX634,[1]Hoja2!$B$2:$AO$762,28,FALSE)</f>
        <v>0.185</v>
      </c>
      <c r="AK634" s="10" t="str">
        <f>VLOOKUP(AX634,[1]Hoja2!$B$2:$AO$762,19,FALSE)</f>
        <v>WF Mono Systems and Legacy Color</v>
      </c>
      <c r="AL634">
        <f t="shared" si="303"/>
        <v>1</v>
      </c>
      <c r="AM634">
        <f t="shared" si="304"/>
        <v>0</v>
      </c>
      <c r="AN634">
        <f t="shared" si="305"/>
        <v>1</v>
      </c>
      <c r="AO634">
        <f t="shared" si="306"/>
        <v>0</v>
      </c>
      <c r="AP634">
        <f t="shared" si="307"/>
        <v>1</v>
      </c>
      <c r="AQ634">
        <f t="shared" si="308"/>
        <v>0</v>
      </c>
      <c r="AR634">
        <f>+INDEX([1]Hoja2!$AM$2:$AM$841,MATCH(B634,[1]Hoja2!$C$2:$C$841,0))</f>
        <v>1808.95</v>
      </c>
      <c r="AS634" t="str">
        <f t="shared" si="309"/>
        <v>0PW479220111</v>
      </c>
      <c r="AT634" s="2">
        <f>IFERROR(VLOOKUP(AS634,[1]Hoja2!$A$1:$AM$841,38,FALSE),"n/a")</f>
        <v>0</v>
      </c>
      <c r="AU634" s="8">
        <f t="shared" si="299"/>
        <v>1</v>
      </c>
      <c r="AV634">
        <f>VLOOKUP(B634,[1]Hoja2!$C$2:$AO$762,39,FALSE)</f>
        <v>1</v>
      </c>
      <c r="AW634">
        <f>IF(AU634=AV634,VLOOKUP(B634,[1]Hoja2!$C$2:$AO$762,37,FALSE),IF(AV634&lt;2,VLOOKUP(B634,[1]Hoja2!$C$2:$AO$762,37,FALSE)))</f>
        <v>1808.95</v>
      </c>
      <c r="AX634" t="str">
        <f>B634 &amp; COUNTIF(B$2:B634, B634)</f>
        <v>0PW47922011</v>
      </c>
      <c r="AY634" s="10">
        <f>VLOOKUP(AX634,[1]Hoja2!$B$2:$AO$762,38,FALSE)</f>
        <v>1808.95</v>
      </c>
      <c r="AZ634" s="9">
        <f t="shared" si="313"/>
        <v>0</v>
      </c>
      <c r="BA634">
        <f t="shared" si="327"/>
        <v>0</v>
      </c>
      <c r="BB634">
        <f t="shared" si="328"/>
        <v>-0.12666667500000001</v>
      </c>
      <c r="BC634">
        <f t="shared" si="329"/>
        <v>0</v>
      </c>
    </row>
    <row r="635" spans="1:55" hidden="1" x14ac:dyDescent="0.25">
      <c r="A635">
        <v>70425</v>
      </c>
      <c r="B635" t="s">
        <v>862</v>
      </c>
      <c r="C635">
        <v>2019</v>
      </c>
      <c r="D635" t="s">
        <v>37</v>
      </c>
      <c r="E635" t="s">
        <v>38</v>
      </c>
      <c r="F635">
        <v>11</v>
      </c>
      <c r="G635" t="s">
        <v>40</v>
      </c>
      <c r="H635">
        <v>2.4</v>
      </c>
      <c r="I635" t="s">
        <v>34</v>
      </c>
      <c r="J635">
        <v>468</v>
      </c>
      <c r="K635">
        <v>715</v>
      </c>
      <c r="L635">
        <v>0</v>
      </c>
      <c r="M635">
        <v>0</v>
      </c>
      <c r="N635">
        <v>0</v>
      </c>
      <c r="O635">
        <v>0.6</v>
      </c>
      <c r="P635">
        <v>0.8</v>
      </c>
      <c r="Q635">
        <v>1.05</v>
      </c>
      <c r="R635" t="s">
        <v>420</v>
      </c>
      <c r="S635">
        <v>5</v>
      </c>
      <c r="T635">
        <v>9</v>
      </c>
      <c r="U635" t="s">
        <v>47</v>
      </c>
      <c r="V635" t="s">
        <v>34</v>
      </c>
      <c r="W635" t="s">
        <v>36</v>
      </c>
      <c r="X635">
        <v>2019</v>
      </c>
      <c r="Y635" t="s">
        <v>37</v>
      </c>
      <c r="Z635" t="s">
        <v>38</v>
      </c>
      <c r="AA635">
        <v>11</v>
      </c>
      <c r="AB635">
        <v>1</v>
      </c>
      <c r="AC635">
        <v>64</v>
      </c>
      <c r="AD635">
        <v>0</v>
      </c>
      <c r="AE635">
        <v>0</v>
      </c>
      <c r="AF635">
        <v>0</v>
      </c>
      <c r="AG635" s="2" t="str">
        <f>IFERROR(VLOOKUP(B635,[1]Hoja2!$C$1:$AM$841,37,FALSE),"n/a")</f>
        <v>n/a</v>
      </c>
      <c r="AH635" s="10" t="e">
        <f>VLOOKUP(AX635,[1]Hoja2!$B$2:$AO$762,17,FALSE)</f>
        <v>#N/A</v>
      </c>
      <c r="AI635" s="10" t="e">
        <f>VLOOKUP(AX635,[1]Hoja2!$B$2:$AO$762,23,FALSE)</f>
        <v>#N/A</v>
      </c>
      <c r="AJ635" s="10" t="e">
        <f>VLOOKUP(AX635,[1]Hoja2!$B$2:$AO$762,28,FALSE)</f>
        <v>#N/A</v>
      </c>
      <c r="AK635" s="10" t="e">
        <f>VLOOKUP(AX635,[1]Hoja2!$B$2:$AO$762,19,FALSE)</f>
        <v>#N/A</v>
      </c>
      <c r="AL635" t="e">
        <f t="shared" si="303"/>
        <v>#N/A</v>
      </c>
      <c r="AM635" t="e">
        <f t="shared" si="304"/>
        <v>#N/A</v>
      </c>
      <c r="AN635" t="e">
        <f t="shared" si="305"/>
        <v>#N/A</v>
      </c>
      <c r="AO635" t="e">
        <f t="shared" si="306"/>
        <v>#N/A</v>
      </c>
      <c r="AP635" t="e">
        <f t="shared" si="307"/>
        <v>#N/A</v>
      </c>
      <c r="AQ635" t="str">
        <f t="shared" si="308"/>
        <v>n/a</v>
      </c>
      <c r="AR635">
        <f>+INDEX([1]DETALLE!$AK$2:$AK$841,MATCH(B635,[1]DETALLE!$A$2:$A$841,0))</f>
        <v>1651.6500000000003</v>
      </c>
      <c r="AS635" t="str">
        <f>CONCATENATE(B635)</f>
        <v>09HB331385</v>
      </c>
      <c r="AT635" s="2" t="str">
        <f>IF(IFERROR(VLOOKUP(AS635,[1]Hoja2!$C$1:$AM$841,37,FALSE),"n/a")&lt;&gt;"n/a","a","n/a")</f>
        <v>n/a</v>
      </c>
      <c r="AU635" s="8">
        <f t="shared" si="299"/>
        <v>1</v>
      </c>
      <c r="AV635" t="e">
        <f>VLOOKUP(B635,[1]Hoja2!$C$2:$AO$762,39,FALSE)</f>
        <v>#N/A</v>
      </c>
      <c r="AW635" t="e">
        <f>IF(AU635=AV635,VLOOKUP(B635,[1]Hoja2!$C$2:$AO$762,37,FALSE),IF(AV635&lt;2,VLOOKUP(B635,[1]Hoja2!$C$2:$AO$762,37,FALSE)))</f>
        <v>#N/A</v>
      </c>
      <c r="AX635" t="str">
        <f>B635 &amp; COUNTIF(B$2:B635, B635)</f>
        <v>09HB3313851</v>
      </c>
      <c r="AY635" t="e">
        <f>VLOOKUP(AX635,[1]Hoja2!$B$2:$AO$762,38,FALSE)</f>
        <v>#N/A</v>
      </c>
      <c r="AZ635" s="9" t="e">
        <f t="shared" si="313"/>
        <v>#N/A</v>
      </c>
    </row>
    <row r="636" spans="1:55" hidden="1" x14ac:dyDescent="0.25">
      <c r="A636">
        <v>70426</v>
      </c>
      <c r="B636" t="s">
        <v>435</v>
      </c>
      <c r="C636">
        <v>2019</v>
      </c>
      <c r="D636" t="s">
        <v>37</v>
      </c>
      <c r="E636" t="s">
        <v>38</v>
      </c>
      <c r="F636">
        <v>11</v>
      </c>
      <c r="G636" t="s">
        <v>44</v>
      </c>
      <c r="H636">
        <v>0</v>
      </c>
      <c r="I636" t="s">
        <v>71</v>
      </c>
      <c r="J636">
        <v>468</v>
      </c>
      <c r="K636">
        <v>715</v>
      </c>
      <c r="L636">
        <v>0</v>
      </c>
      <c r="M636">
        <v>0</v>
      </c>
      <c r="N636">
        <v>0</v>
      </c>
      <c r="O636">
        <v>0.6</v>
      </c>
      <c r="P636">
        <v>0.8</v>
      </c>
      <c r="Q636">
        <v>1.05</v>
      </c>
      <c r="R636" t="s">
        <v>46</v>
      </c>
      <c r="S636">
        <v>5</v>
      </c>
      <c r="T636">
        <v>9</v>
      </c>
      <c r="U636" t="s">
        <v>47</v>
      </c>
      <c r="V636" t="s">
        <v>58</v>
      </c>
      <c r="W636" t="s">
        <v>55</v>
      </c>
      <c r="X636">
        <v>2019</v>
      </c>
      <c r="Y636" t="s">
        <v>37</v>
      </c>
      <c r="Z636" t="s">
        <v>38</v>
      </c>
      <c r="AA636">
        <v>12</v>
      </c>
      <c r="AB636">
        <v>0</v>
      </c>
      <c r="AC636">
        <v>29</v>
      </c>
      <c r="AD636">
        <v>0</v>
      </c>
      <c r="AE636">
        <v>0</v>
      </c>
      <c r="AF636">
        <v>715</v>
      </c>
      <c r="AG636" s="2" t="str">
        <f>IFERROR(VLOOKUP(B636,[1]Hoja2!$C$1:$AM$841,37,FALSE),"n/a")</f>
        <v>n/a</v>
      </c>
      <c r="AH636" s="10" t="e">
        <f>VLOOKUP(AX636,[1]Hoja2!$B$2:$AO$762,17,FALSE)</f>
        <v>#N/A</v>
      </c>
      <c r="AI636" s="10" t="e">
        <f>VLOOKUP(AX636,[1]Hoja2!$B$2:$AO$762,23,FALSE)</f>
        <v>#N/A</v>
      </c>
      <c r="AJ636" s="10" t="e">
        <f>VLOOKUP(AX636,[1]Hoja2!$B$2:$AO$762,28,FALSE)</f>
        <v>#N/A</v>
      </c>
      <c r="AK636" s="10" t="e">
        <f>VLOOKUP(AX636,[1]Hoja2!$B$2:$AO$762,19,FALSE)</f>
        <v>#N/A</v>
      </c>
      <c r="AL636" t="e">
        <f t="shared" si="303"/>
        <v>#N/A</v>
      </c>
      <c r="AM636" t="e">
        <f t="shared" si="304"/>
        <v>#N/A</v>
      </c>
      <c r="AN636" t="e">
        <f t="shared" si="305"/>
        <v>#N/A</v>
      </c>
      <c r="AO636" t="e">
        <f t="shared" si="306"/>
        <v>#N/A</v>
      </c>
      <c r="AP636" t="e">
        <f t="shared" si="307"/>
        <v>#N/A</v>
      </c>
      <c r="AQ636" t="str">
        <f t="shared" si="308"/>
        <v>n/a</v>
      </c>
      <c r="AR636" t="e">
        <f>+INDEX([1]DETALLE!$AK$2:$AK$841,MATCH(B636,[1]DETALLE!$A$2:$A$841,0))</f>
        <v>#N/A</v>
      </c>
      <c r="AS636" t="str">
        <f>CONCATENATE(B636)</f>
        <v>0KPA018612</v>
      </c>
      <c r="AT636" s="2" t="str">
        <f>IF(IFERROR(VLOOKUP(AS636,[1]Hoja2!$C$1:$AM$841,37,FALSE),"n/a")&lt;&gt;"n/a","a","n/a")</f>
        <v>n/a</v>
      </c>
      <c r="AU636" s="8">
        <f t="shared" si="299"/>
        <v>1</v>
      </c>
      <c r="AV636" t="e">
        <f>VLOOKUP(B636,[1]Hoja2!$C$2:$AO$762,39,FALSE)</f>
        <v>#N/A</v>
      </c>
      <c r="AW636" t="e">
        <f>IF(AU636=AV636,VLOOKUP(B636,[1]Hoja2!$C$2:$AO$762,37,FALSE),IF(AV636&lt;2,VLOOKUP(B636,[1]Hoja2!$C$2:$AO$762,37,FALSE)))</f>
        <v>#N/A</v>
      </c>
      <c r="AX636" t="str">
        <f>B636 &amp; COUNTIF(B$2:B636, B636)</f>
        <v>0KPA0186121</v>
      </c>
      <c r="AY636" t="e">
        <f>VLOOKUP(AX636,[1]Hoja2!$B$2:$AO$762,38,FALSE)</f>
        <v>#N/A</v>
      </c>
      <c r="AZ636" s="9" t="e">
        <f t="shared" si="313"/>
        <v>#N/A</v>
      </c>
    </row>
    <row r="637" spans="1:55" hidden="1" x14ac:dyDescent="0.25">
      <c r="A637">
        <v>70430</v>
      </c>
      <c r="B637" t="s">
        <v>863</v>
      </c>
      <c r="C637">
        <v>2019</v>
      </c>
      <c r="D637" t="s">
        <v>37</v>
      </c>
      <c r="E637" t="s">
        <v>38</v>
      </c>
      <c r="F637">
        <v>11</v>
      </c>
      <c r="G637" t="s">
        <v>44</v>
      </c>
      <c r="H637">
        <v>0</v>
      </c>
      <c r="J637" t="s">
        <v>33</v>
      </c>
      <c r="K637" t="s">
        <v>33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Q637" t="s">
        <v>33</v>
      </c>
      <c r="S637" t="s">
        <v>33</v>
      </c>
      <c r="T637" t="s">
        <v>33</v>
      </c>
      <c r="V637" t="s">
        <v>34</v>
      </c>
      <c r="W637" t="s">
        <v>50</v>
      </c>
      <c r="X637">
        <v>2019</v>
      </c>
      <c r="Y637" t="s">
        <v>37</v>
      </c>
      <c r="Z637" t="s">
        <v>38</v>
      </c>
      <c r="AA637">
        <v>11</v>
      </c>
      <c r="AB637" t="s">
        <v>33</v>
      </c>
      <c r="AC637">
        <v>22</v>
      </c>
      <c r="AD637">
        <v>0</v>
      </c>
      <c r="AE637">
        <v>0</v>
      </c>
      <c r="AF637">
        <v>0</v>
      </c>
      <c r="AG637" s="2" t="str">
        <f>IFERROR(VLOOKUP(B637,[1]Hoja2!$C$1:$AM$841,37,FALSE),"n/a")</f>
        <v>n/a</v>
      </c>
      <c r="AH637" s="10" t="e">
        <f>VLOOKUP(AX637,[1]Hoja2!$B$2:$AO$762,17,FALSE)</f>
        <v>#N/A</v>
      </c>
      <c r="AI637" s="10" t="e">
        <f>VLOOKUP(AX637,[1]Hoja2!$B$2:$AO$762,23,FALSE)</f>
        <v>#N/A</v>
      </c>
      <c r="AJ637" s="10" t="e">
        <f>VLOOKUP(AX637,[1]Hoja2!$B$2:$AO$762,28,FALSE)</f>
        <v>#N/A</v>
      </c>
      <c r="AK637" s="10" t="e">
        <f>VLOOKUP(AX637,[1]Hoja2!$B$2:$AO$762,19,FALSE)</f>
        <v>#N/A</v>
      </c>
      <c r="AL637" t="e">
        <f t="shared" si="303"/>
        <v>#N/A</v>
      </c>
      <c r="AM637" t="e">
        <f t="shared" si="304"/>
        <v>#N/A</v>
      </c>
      <c r="AN637" t="e">
        <f t="shared" si="305"/>
        <v>#N/A</v>
      </c>
      <c r="AO637" t="e">
        <f t="shared" si="306"/>
        <v>#N/A</v>
      </c>
      <c r="AP637" t="e">
        <f t="shared" si="307"/>
        <v>#N/A</v>
      </c>
      <c r="AQ637" t="str">
        <f t="shared" si="308"/>
        <v>n/a</v>
      </c>
      <c r="AR637" t="e">
        <f>+INDEX([1]DETALLE!$AK$2:$AK$841,MATCH(B637,[1]DETALLE!$A$2:$A$841,0))</f>
        <v>#N/A</v>
      </c>
      <c r="AS637" t="str">
        <f>CONCATENATE(B637)</f>
        <v>09HB331353</v>
      </c>
      <c r="AT637" s="2" t="str">
        <f>IF(IFERROR(VLOOKUP(AS637,[1]Hoja2!$C$1:$AM$841,37,FALSE),"n/a")&lt;&gt;"n/a","a","n/a")</f>
        <v>n/a</v>
      </c>
      <c r="AU637" s="8">
        <f t="shared" si="299"/>
        <v>1</v>
      </c>
      <c r="AV637" t="e">
        <f>VLOOKUP(B637,[1]Hoja2!$C$2:$AO$762,39,FALSE)</f>
        <v>#N/A</v>
      </c>
      <c r="AW637" t="e">
        <f>IF(AU637=AV637,VLOOKUP(B637,[1]Hoja2!$C$2:$AO$762,37,FALSE),IF(AV637&lt;2,VLOOKUP(B637,[1]Hoja2!$C$2:$AO$762,37,FALSE)))</f>
        <v>#N/A</v>
      </c>
      <c r="AX637" t="str">
        <f>B637 &amp; COUNTIF(B$2:B637, B637)</f>
        <v>09HB3313531</v>
      </c>
      <c r="AY637" t="e">
        <f>VLOOKUP(AX637,[1]Hoja2!$B$2:$AO$762,38,FALSE)</f>
        <v>#N/A</v>
      </c>
      <c r="AZ637" s="9" t="e">
        <f t="shared" si="313"/>
        <v>#N/A</v>
      </c>
    </row>
    <row r="638" spans="1:55" hidden="1" x14ac:dyDescent="0.25">
      <c r="A638">
        <v>70440</v>
      </c>
      <c r="B638" t="s">
        <v>864</v>
      </c>
      <c r="C638">
        <v>2019</v>
      </c>
      <c r="D638" t="s">
        <v>37</v>
      </c>
      <c r="E638" t="s">
        <v>38</v>
      </c>
      <c r="F638">
        <v>11</v>
      </c>
      <c r="G638" t="s">
        <v>44</v>
      </c>
      <c r="H638">
        <v>0</v>
      </c>
      <c r="J638" t="s">
        <v>33</v>
      </c>
      <c r="K638" t="s">
        <v>33</v>
      </c>
      <c r="L638" t="s">
        <v>33</v>
      </c>
      <c r="M638" t="s">
        <v>33</v>
      </c>
      <c r="N638" t="s">
        <v>33</v>
      </c>
      <c r="O638" t="s">
        <v>33</v>
      </c>
      <c r="P638" t="s">
        <v>33</v>
      </c>
      <c r="Q638" t="s">
        <v>33</v>
      </c>
      <c r="S638" t="s">
        <v>33</v>
      </c>
      <c r="T638" t="s">
        <v>33</v>
      </c>
      <c r="V638" t="s">
        <v>34</v>
      </c>
      <c r="W638" t="s">
        <v>50</v>
      </c>
      <c r="X638">
        <v>2019</v>
      </c>
      <c r="Y638" t="s">
        <v>37</v>
      </c>
      <c r="Z638" t="s">
        <v>38</v>
      </c>
      <c r="AA638">
        <v>11</v>
      </c>
      <c r="AB638" t="s">
        <v>33</v>
      </c>
      <c r="AC638">
        <v>22</v>
      </c>
      <c r="AD638">
        <v>0</v>
      </c>
      <c r="AE638">
        <v>0</v>
      </c>
      <c r="AF638">
        <v>0</v>
      </c>
      <c r="AG638" s="2" t="str">
        <f>IFERROR(VLOOKUP(B638,[1]Hoja2!$C$1:$AM$841,37,FALSE),"n/a")</f>
        <v>n/a</v>
      </c>
      <c r="AH638" s="10" t="e">
        <f>VLOOKUP(AX638,[1]Hoja2!$B$2:$AO$762,17,FALSE)</f>
        <v>#N/A</v>
      </c>
      <c r="AI638" s="10" t="e">
        <f>VLOOKUP(AX638,[1]Hoja2!$B$2:$AO$762,23,FALSE)</f>
        <v>#N/A</v>
      </c>
      <c r="AJ638" s="10" t="e">
        <f>VLOOKUP(AX638,[1]Hoja2!$B$2:$AO$762,28,FALSE)</f>
        <v>#N/A</v>
      </c>
      <c r="AK638" s="10" t="e">
        <f>VLOOKUP(AX638,[1]Hoja2!$B$2:$AO$762,19,FALSE)</f>
        <v>#N/A</v>
      </c>
      <c r="AL638" t="e">
        <f t="shared" si="303"/>
        <v>#N/A</v>
      </c>
      <c r="AM638" t="e">
        <f t="shared" si="304"/>
        <v>#N/A</v>
      </c>
      <c r="AN638" t="e">
        <f t="shared" si="305"/>
        <v>#N/A</v>
      </c>
      <c r="AO638" t="e">
        <f t="shared" si="306"/>
        <v>#N/A</v>
      </c>
      <c r="AP638" t="e">
        <f t="shared" si="307"/>
        <v>#N/A</v>
      </c>
      <c r="AQ638" t="str">
        <f t="shared" si="308"/>
        <v>n/a</v>
      </c>
      <c r="AR638" t="e">
        <f>+INDEX([1]DETALLE!$AK$2:$AK$841,MATCH(B638,[1]DETALLE!$A$2:$A$841,0))</f>
        <v>#N/A</v>
      </c>
      <c r="AS638" t="str">
        <f>CONCATENATE(B638)</f>
        <v>09HB331604</v>
      </c>
      <c r="AT638" s="2" t="str">
        <f>IF(IFERROR(VLOOKUP(AS638,[1]Hoja2!$C$1:$AM$841,37,FALSE),"n/a")&lt;&gt;"n/a","a","n/a")</f>
        <v>n/a</v>
      </c>
      <c r="AU638" s="8">
        <f t="shared" si="299"/>
        <v>1</v>
      </c>
      <c r="AV638" t="e">
        <f>VLOOKUP(B638,[1]Hoja2!$C$2:$AO$762,39,FALSE)</f>
        <v>#N/A</v>
      </c>
      <c r="AW638" t="e">
        <f>IF(AU638=AV638,VLOOKUP(B638,[1]Hoja2!$C$2:$AO$762,37,FALSE),IF(AV638&lt;2,VLOOKUP(B638,[1]Hoja2!$C$2:$AO$762,37,FALSE)))</f>
        <v>#N/A</v>
      </c>
      <c r="AX638" t="str">
        <f>B638 &amp; COUNTIF(B$2:B638, B638)</f>
        <v>09HB3316041</v>
      </c>
      <c r="AY638" t="e">
        <f>VLOOKUP(AX638,[1]Hoja2!$B$2:$AO$762,38,FALSE)</f>
        <v>#N/A</v>
      </c>
      <c r="AZ638" s="9" t="e">
        <f t="shared" si="313"/>
        <v>#N/A</v>
      </c>
    </row>
    <row r="639" spans="1:55" x14ac:dyDescent="0.25">
      <c r="A639">
        <v>70445</v>
      </c>
      <c r="B639" t="s">
        <v>447</v>
      </c>
      <c r="C639">
        <v>2019</v>
      </c>
      <c r="D639" t="s">
        <v>37</v>
      </c>
      <c r="E639" t="s">
        <v>38</v>
      </c>
      <c r="F639">
        <v>11</v>
      </c>
      <c r="G639" t="s">
        <v>40</v>
      </c>
      <c r="H639">
        <v>1.5333330000000001</v>
      </c>
      <c r="I639" t="s">
        <v>58</v>
      </c>
      <c r="J639">
        <v>655</v>
      </c>
      <c r="K639">
        <v>1365</v>
      </c>
      <c r="L639">
        <v>0</v>
      </c>
      <c r="M639">
        <v>0</v>
      </c>
      <c r="N639">
        <v>0.6</v>
      </c>
      <c r="O639">
        <v>0.8</v>
      </c>
      <c r="P639">
        <v>1.05</v>
      </c>
      <c r="Q639">
        <v>1.1000000000000001</v>
      </c>
      <c r="R639" t="s">
        <v>46</v>
      </c>
      <c r="S639">
        <v>5</v>
      </c>
      <c r="T639">
        <v>9</v>
      </c>
      <c r="U639" t="s">
        <v>47</v>
      </c>
      <c r="V639" t="s">
        <v>45</v>
      </c>
      <c r="W639" t="s">
        <v>55</v>
      </c>
      <c r="X639">
        <v>2019</v>
      </c>
      <c r="Y639" t="s">
        <v>37</v>
      </c>
      <c r="Z639" t="s">
        <v>38</v>
      </c>
      <c r="AA639">
        <v>11</v>
      </c>
      <c r="AB639">
        <v>0</v>
      </c>
      <c r="AC639">
        <v>86</v>
      </c>
      <c r="AD639">
        <v>1.1000000000000001</v>
      </c>
      <c r="AE639">
        <v>0.30666660000000001</v>
      </c>
      <c r="AF639">
        <v>1501.5</v>
      </c>
      <c r="AG639" s="2">
        <f>IFERROR(VLOOKUP(B639,[1]Hoja2!$C$1:$AM$841,37,FALSE),"n/a")</f>
        <v>1501.5000000000002</v>
      </c>
      <c r="AH639" s="10">
        <f>VLOOKUP(AX639,[1]Hoja2!$B$2:$AO$762,17,FALSE)</f>
        <v>86</v>
      </c>
      <c r="AI639" s="10">
        <f>VLOOKUP(AX639,[1]Hoja2!$B$2:$AO$762,23,FALSE)</f>
        <v>1.1000000000000001</v>
      </c>
      <c r="AJ639" s="10">
        <f>VLOOKUP(AX639,[1]Hoja2!$B$2:$AO$762,28,FALSE)</f>
        <v>0.34199999999999997</v>
      </c>
      <c r="AK639" s="10" t="str">
        <f>VLOOKUP(AX639,[1]Hoja2!$B$2:$AO$762,19,FALSE)</f>
        <v>Departmental Digital</v>
      </c>
      <c r="AL639">
        <f t="shared" si="303"/>
        <v>1</v>
      </c>
      <c r="AM639">
        <f t="shared" si="304"/>
        <v>1</v>
      </c>
      <c r="AN639">
        <f t="shared" si="305"/>
        <v>1</v>
      </c>
      <c r="AO639">
        <f t="shared" si="306"/>
        <v>0</v>
      </c>
      <c r="AP639">
        <f t="shared" si="307"/>
        <v>1</v>
      </c>
      <c r="AQ639">
        <f t="shared" si="308"/>
        <v>0</v>
      </c>
      <c r="AR639">
        <f>+INDEX([1]Hoja2!$AM$2:$AM$841,MATCH(B639,[1]Hoja2!$C$2:$C$841,0))</f>
        <v>1501.5000000000002</v>
      </c>
      <c r="AS639" t="str">
        <f t="shared" si="309"/>
        <v>0Y4X82140611</v>
      </c>
      <c r="AT639" s="2">
        <f>IFERROR(VLOOKUP(AS639,[1]Hoja2!$A$1:$AM$841,38,FALSE),"n/a")</f>
        <v>0</v>
      </c>
      <c r="AU639" s="8">
        <f t="shared" si="299"/>
        <v>1</v>
      </c>
      <c r="AV639">
        <f>VLOOKUP(B639,[1]Hoja2!$C$2:$AO$762,39,FALSE)</f>
        <v>1</v>
      </c>
      <c r="AW639">
        <f>IF(AU639=AV639,VLOOKUP(B639,[1]Hoja2!$C$2:$AO$762,37,FALSE),IF(AV639&lt;2,VLOOKUP(B639,[1]Hoja2!$C$2:$AO$762,37,FALSE)))</f>
        <v>1501.5000000000002</v>
      </c>
      <c r="AX639" t="str">
        <f>B639 &amp; COUNTIF(B$2:B639, B639)</f>
        <v>0Y4X8214061</v>
      </c>
      <c r="AY639" s="10">
        <f>VLOOKUP(AX639,[1]Hoja2!$B$2:$AO$762,38,FALSE)</f>
        <v>1501.5000000000002</v>
      </c>
      <c r="AZ639" s="9">
        <f t="shared" si="313"/>
        <v>0</v>
      </c>
      <c r="BA639">
        <f t="shared" ref="BA639:BA644" si="330">IF(Q639="NA",2,IF(OR(G639="INSTALACION NUEVA",G639="Mantenimiento preventivo"),3,IF(AND(AC639&lt;AH639,AL639&lt;&gt;1),4,IF(AY639&gt;AF639,1,0))))</f>
        <v>0</v>
      </c>
      <c r="BB639">
        <f t="shared" ref="BB639:BB644" si="331">AE639-AJ639</f>
        <v>-3.5333399999999959E-2</v>
      </c>
      <c r="BC639">
        <f t="shared" ref="BC639:BC644" si="332">+_xlfn.IFS(Q639="NA",2,OR(G639="INSTALACION NUEVA",G639="Mantenimiento preventivo"),3,AND(AC639&lt;AH639,AL639&lt;&gt;1),4,AY639&gt;AF639,1,TRUE,0)</f>
        <v>0</v>
      </c>
    </row>
    <row r="640" spans="1:55" x14ac:dyDescent="0.25">
      <c r="A640">
        <v>70447</v>
      </c>
      <c r="B640" t="s">
        <v>426</v>
      </c>
      <c r="C640">
        <v>2019</v>
      </c>
      <c r="D640" t="s">
        <v>37</v>
      </c>
      <c r="E640" t="s">
        <v>38</v>
      </c>
      <c r="F640">
        <v>11</v>
      </c>
      <c r="G640" t="s">
        <v>40</v>
      </c>
      <c r="H640">
        <v>1.45</v>
      </c>
      <c r="I640" t="s">
        <v>45</v>
      </c>
      <c r="J640">
        <v>803</v>
      </c>
      <c r="K640">
        <v>1573</v>
      </c>
      <c r="L640">
        <v>0.2</v>
      </c>
      <c r="M640">
        <v>0.6</v>
      </c>
      <c r="N640">
        <v>0.8</v>
      </c>
      <c r="O640">
        <v>1.05</v>
      </c>
      <c r="P640">
        <v>1.1000000000000001</v>
      </c>
      <c r="Q640">
        <v>1.1499999999999999</v>
      </c>
      <c r="R640" t="s">
        <v>46</v>
      </c>
      <c r="S640">
        <v>4</v>
      </c>
      <c r="T640">
        <v>6</v>
      </c>
      <c r="U640" t="s">
        <v>85</v>
      </c>
      <c r="V640" t="s">
        <v>48</v>
      </c>
      <c r="W640" t="s">
        <v>61</v>
      </c>
      <c r="X640">
        <v>2019</v>
      </c>
      <c r="Y640" t="s">
        <v>37</v>
      </c>
      <c r="Z640" t="s">
        <v>38</v>
      </c>
      <c r="AA640">
        <v>12</v>
      </c>
      <c r="AB640">
        <v>0</v>
      </c>
      <c r="AC640">
        <v>231</v>
      </c>
      <c r="AD640">
        <v>1.1499999999999999</v>
      </c>
      <c r="AE640">
        <v>0.241666666666667</v>
      </c>
      <c r="AF640">
        <v>1808.95</v>
      </c>
      <c r="AG640" s="2">
        <f>IFERROR(VLOOKUP(B640,[1]Hoja2!$C$1:$AM$841,37,FALSE),"n/a")</f>
        <v>1808.95</v>
      </c>
      <c r="AH640" s="10">
        <f>VLOOKUP(AX640,[1]Hoja2!$B$2:$AO$762,17,FALSE)</f>
        <v>344</v>
      </c>
      <c r="AI640" s="10">
        <f>VLOOKUP(AX640,[1]Hoja2!$B$2:$AO$762,23,FALSE)</f>
        <v>1.1499999999999999</v>
      </c>
      <c r="AJ640" s="10">
        <f>VLOOKUP(AX640,[1]Hoja2!$B$2:$AO$762,28,FALSE)</f>
        <v>0.29166666666666669</v>
      </c>
      <c r="AK640" s="10" t="str">
        <f>VLOOKUP(AX640,[1]Hoja2!$B$2:$AO$762,19,FALSE)</f>
        <v>Light Production Digital Business</v>
      </c>
      <c r="AL640">
        <f t="shared" si="303"/>
        <v>1</v>
      </c>
      <c r="AM640">
        <f t="shared" si="304"/>
        <v>0</v>
      </c>
      <c r="AN640">
        <f t="shared" si="305"/>
        <v>1</v>
      </c>
      <c r="AO640">
        <f t="shared" si="306"/>
        <v>0</v>
      </c>
      <c r="AP640">
        <f t="shared" si="307"/>
        <v>1</v>
      </c>
      <c r="AQ640">
        <f t="shared" si="308"/>
        <v>0</v>
      </c>
      <c r="AR640">
        <f>+INDEX([1]Hoja2!$AM$2:$AM$841,MATCH(B640,[1]Hoja2!$C$2:$C$841,0))</f>
        <v>1808.95</v>
      </c>
      <c r="AS640" t="str">
        <f t="shared" si="309"/>
        <v>0BG294888411</v>
      </c>
      <c r="AT640" s="2">
        <f>IFERROR(VLOOKUP(AS640,[1]Hoja2!$A$1:$AM$841,38,FALSE),"n/a")</f>
        <v>0</v>
      </c>
      <c r="AU640" s="8">
        <f t="shared" si="299"/>
        <v>1</v>
      </c>
      <c r="AV640">
        <f>VLOOKUP(B640,[1]Hoja2!$C$2:$AO$762,39,FALSE)</f>
        <v>1</v>
      </c>
      <c r="AW640">
        <f>IF(AU640=AV640,VLOOKUP(B640,[1]Hoja2!$C$2:$AO$762,37,FALSE),IF(AV640&lt;2,VLOOKUP(B640,[1]Hoja2!$C$2:$AO$762,37,FALSE)))</f>
        <v>1808.95</v>
      </c>
      <c r="AX640" t="str">
        <f>B640 &amp; COUNTIF(B$2:B640, B640)</f>
        <v>0BG29488841</v>
      </c>
      <c r="AY640" s="10">
        <f>VLOOKUP(AX640,[1]Hoja2!$B$2:$AO$762,38,FALSE)</f>
        <v>1808.95</v>
      </c>
      <c r="AZ640" s="9">
        <f t="shared" si="313"/>
        <v>0</v>
      </c>
      <c r="BA640">
        <f t="shared" si="330"/>
        <v>0</v>
      </c>
      <c r="BB640">
        <f t="shared" si="331"/>
        <v>-4.9999999999999684E-2</v>
      </c>
      <c r="BC640">
        <f t="shared" si="332"/>
        <v>0</v>
      </c>
    </row>
    <row r="641" spans="1:55" x14ac:dyDescent="0.25">
      <c r="A641">
        <v>70466</v>
      </c>
      <c r="B641" t="s">
        <v>444</v>
      </c>
      <c r="C641">
        <v>2019</v>
      </c>
      <c r="D641" t="s">
        <v>37</v>
      </c>
      <c r="E641" t="s">
        <v>38</v>
      </c>
      <c r="F641">
        <v>11</v>
      </c>
      <c r="G641" t="s">
        <v>40</v>
      </c>
      <c r="H641">
        <v>0</v>
      </c>
      <c r="I641" t="s">
        <v>64</v>
      </c>
      <c r="J641">
        <v>655</v>
      </c>
      <c r="K641">
        <v>1365</v>
      </c>
      <c r="L641">
        <v>0</v>
      </c>
      <c r="M641">
        <v>0</v>
      </c>
      <c r="N641">
        <v>0.6</v>
      </c>
      <c r="O641">
        <v>0.8</v>
      </c>
      <c r="P641">
        <v>1.05</v>
      </c>
      <c r="Q641">
        <v>1.1000000000000001</v>
      </c>
      <c r="R641" t="s">
        <v>46</v>
      </c>
      <c r="S641">
        <v>5</v>
      </c>
      <c r="T641">
        <v>9</v>
      </c>
      <c r="U641" t="s">
        <v>47</v>
      </c>
      <c r="V641" t="s">
        <v>64</v>
      </c>
      <c r="W641" t="s">
        <v>55</v>
      </c>
      <c r="X641">
        <v>2019</v>
      </c>
      <c r="Y641" t="s">
        <v>37</v>
      </c>
      <c r="Z641" t="s">
        <v>38</v>
      </c>
      <c r="AA641">
        <v>15</v>
      </c>
      <c r="AB641">
        <v>0</v>
      </c>
      <c r="AC641">
        <v>92</v>
      </c>
      <c r="AD641">
        <v>1.1000000000000001</v>
      </c>
      <c r="AE641">
        <v>0</v>
      </c>
      <c r="AF641">
        <v>1501.5</v>
      </c>
      <c r="AG641" s="2">
        <f>IFERROR(VLOOKUP(B641,[1]Hoja2!$C$1:$AM$841,37,FALSE),"n/a")</f>
        <v>1501.5000000000002</v>
      </c>
      <c r="AH641" s="10">
        <f>VLOOKUP(AX641,[1]Hoja2!$B$2:$AO$762,17,FALSE)</f>
        <v>92</v>
      </c>
      <c r="AI641" s="10">
        <f>VLOOKUP(AX641,[1]Hoja2!$B$2:$AO$762,23,FALSE)</f>
        <v>1.1000000000000001</v>
      </c>
      <c r="AJ641" s="10">
        <f>VLOOKUP(AX641,[1]Hoja2!$B$2:$AO$762,28,FALSE)</f>
        <v>0.10400000000000001</v>
      </c>
      <c r="AK641" s="10" t="str">
        <f>VLOOKUP(AX641,[1]Hoja2!$B$2:$AO$762,19,FALSE)</f>
        <v>A3 Office Color Laser MFPs</v>
      </c>
      <c r="AL641">
        <f t="shared" si="303"/>
        <v>1</v>
      </c>
      <c r="AM641">
        <f t="shared" si="304"/>
        <v>1</v>
      </c>
      <c r="AN641">
        <f t="shared" si="305"/>
        <v>1</v>
      </c>
      <c r="AO641">
        <f t="shared" si="306"/>
        <v>0</v>
      </c>
      <c r="AP641">
        <f t="shared" si="307"/>
        <v>1</v>
      </c>
      <c r="AQ641">
        <f t="shared" si="308"/>
        <v>0</v>
      </c>
      <c r="AR641">
        <f>+INDEX([1]Hoja2!$AM$2:$AM$841,MATCH(B641,[1]Hoja2!$C$2:$C$841,0))</f>
        <v>1501.5000000000002</v>
      </c>
      <c r="AS641" t="str">
        <f t="shared" si="309"/>
        <v>0XKP53690611</v>
      </c>
      <c r="AT641" s="2">
        <f>IFERROR(VLOOKUP(AS641,[1]Hoja2!$A$1:$AM$841,38,FALSE),"n/a")</f>
        <v>0</v>
      </c>
      <c r="AU641" s="8">
        <f t="shared" si="299"/>
        <v>1</v>
      </c>
      <c r="AV641">
        <f>VLOOKUP(B641,[1]Hoja2!$C$2:$AO$762,39,FALSE)</f>
        <v>1</v>
      </c>
      <c r="AW641">
        <f>IF(AU641=AV641,VLOOKUP(B641,[1]Hoja2!$C$2:$AO$762,37,FALSE),IF(AV641&lt;2,VLOOKUP(B641,[1]Hoja2!$C$2:$AO$762,37,FALSE)))</f>
        <v>1501.5000000000002</v>
      </c>
      <c r="AX641" t="str">
        <f>B641 &amp; COUNTIF(B$2:B641, B641)</f>
        <v>0XKP5369061</v>
      </c>
      <c r="AY641" s="10">
        <f>VLOOKUP(AX641,[1]Hoja2!$B$2:$AO$762,38,FALSE)</f>
        <v>1501.5000000000002</v>
      </c>
      <c r="AZ641" s="9">
        <f t="shared" si="313"/>
        <v>0</v>
      </c>
      <c r="BA641">
        <f t="shared" si="330"/>
        <v>0</v>
      </c>
      <c r="BB641">
        <f t="shared" si="331"/>
        <v>-0.10400000000000001</v>
      </c>
      <c r="BC641">
        <f t="shared" si="332"/>
        <v>0</v>
      </c>
    </row>
    <row r="642" spans="1:55" x14ac:dyDescent="0.25">
      <c r="A642">
        <v>70467</v>
      </c>
      <c r="B642" t="s">
        <v>416</v>
      </c>
      <c r="C642">
        <v>2019</v>
      </c>
      <c r="D642" t="s">
        <v>37</v>
      </c>
      <c r="E642" t="s">
        <v>38</v>
      </c>
      <c r="F642">
        <v>11</v>
      </c>
      <c r="G642" t="s">
        <v>40</v>
      </c>
      <c r="H642">
        <v>0.96666660000000004</v>
      </c>
      <c r="I642" t="s">
        <v>34</v>
      </c>
      <c r="J642">
        <v>468</v>
      </c>
      <c r="K642">
        <v>715</v>
      </c>
      <c r="L642">
        <v>0</v>
      </c>
      <c r="M642">
        <v>0</v>
      </c>
      <c r="N642">
        <v>0</v>
      </c>
      <c r="O642">
        <v>0.6</v>
      </c>
      <c r="P642">
        <v>0.8</v>
      </c>
      <c r="Q642">
        <v>1.05</v>
      </c>
      <c r="R642" t="s">
        <v>46</v>
      </c>
      <c r="S642">
        <v>5</v>
      </c>
      <c r="T642">
        <v>9</v>
      </c>
      <c r="U642" t="s">
        <v>47</v>
      </c>
      <c r="V642" t="s">
        <v>34</v>
      </c>
      <c r="W642" t="s">
        <v>42</v>
      </c>
      <c r="X642">
        <v>2019</v>
      </c>
      <c r="Y642" t="s">
        <v>37</v>
      </c>
      <c r="Z642" t="s">
        <v>38</v>
      </c>
      <c r="AA642">
        <v>11</v>
      </c>
      <c r="AB642">
        <v>0</v>
      </c>
      <c r="AC642">
        <v>58</v>
      </c>
      <c r="AD642">
        <v>0.8</v>
      </c>
      <c r="AE642">
        <v>0.19333332</v>
      </c>
      <c r="AF642">
        <v>572</v>
      </c>
      <c r="AG642" s="2">
        <f>IFERROR(VLOOKUP(B642,[1]Hoja2!$C$1:$AM$841,37,FALSE),"n/a")</f>
        <v>572.00000000000011</v>
      </c>
      <c r="AH642" s="10">
        <f>VLOOKUP(AX642,[1]Hoja2!$B$2:$AO$762,17,FALSE)</f>
        <v>59</v>
      </c>
      <c r="AI642" s="10">
        <f>VLOOKUP(AX642,[1]Hoja2!$B$2:$AO$762,23,FALSE)</f>
        <v>0.8</v>
      </c>
      <c r="AJ642" s="10">
        <f>VLOOKUP(AX642,[1]Hoja2!$B$2:$AO$762,28,FALSE)</f>
        <v>0.252</v>
      </c>
      <c r="AK642" s="10" t="str">
        <f>VLOOKUP(AX642,[1]Hoja2!$B$2:$AO$762,19,FALSE)</f>
        <v>A4 Mono MFPs</v>
      </c>
      <c r="AL642">
        <f t="shared" si="303"/>
        <v>1</v>
      </c>
      <c r="AM642">
        <f t="shared" si="304"/>
        <v>0</v>
      </c>
      <c r="AN642">
        <f t="shared" si="305"/>
        <v>1</v>
      </c>
      <c r="AO642">
        <f t="shared" si="306"/>
        <v>0</v>
      </c>
      <c r="AP642">
        <f t="shared" si="307"/>
        <v>1</v>
      </c>
      <c r="AQ642">
        <f t="shared" si="308"/>
        <v>0</v>
      </c>
      <c r="AR642">
        <f>+INDEX([1]Hoja2!$AM$2:$AM$841,MATCH(B642,[1]Hoja2!$C$2:$C$841,0))</f>
        <v>572.00000000000011</v>
      </c>
      <c r="AS642" t="str">
        <f t="shared" si="309"/>
        <v>05BT70508211</v>
      </c>
      <c r="AT642" s="2">
        <f>IFERROR(VLOOKUP(AS642,[1]Hoja2!$A$1:$AM$841,38,FALSE),"n/a")</f>
        <v>0</v>
      </c>
      <c r="AU642" s="8">
        <f t="shared" ref="AU642:AU705" si="333">COUNTIF($B$2:$B$1228,B642)</f>
        <v>1</v>
      </c>
      <c r="AV642">
        <f>VLOOKUP(B642,[1]Hoja2!$C$2:$AO$762,39,FALSE)</f>
        <v>1</v>
      </c>
      <c r="AW642">
        <f>IF(AU642=AV642,VLOOKUP(B642,[1]Hoja2!$C$2:$AO$762,37,FALSE),IF(AV642&lt;2,VLOOKUP(B642,[1]Hoja2!$C$2:$AO$762,37,FALSE)))</f>
        <v>572.00000000000011</v>
      </c>
      <c r="AX642" t="str">
        <f>B642 &amp; COUNTIF(B$2:B642, B642)</f>
        <v>05BT7050821</v>
      </c>
      <c r="AY642" s="10">
        <f>VLOOKUP(AX642,[1]Hoja2!$B$2:$AO$762,38,FALSE)</f>
        <v>572.00000000000011</v>
      </c>
      <c r="AZ642" s="9">
        <f t="shared" si="313"/>
        <v>0</v>
      </c>
      <c r="BA642">
        <f t="shared" si="330"/>
        <v>0</v>
      </c>
      <c r="BB642">
        <f t="shared" si="331"/>
        <v>-5.8666679999999999E-2</v>
      </c>
      <c r="BC642">
        <f t="shared" si="332"/>
        <v>0</v>
      </c>
    </row>
    <row r="643" spans="1:55" x14ac:dyDescent="0.25">
      <c r="A643">
        <v>70468</v>
      </c>
      <c r="B643" t="s">
        <v>69</v>
      </c>
      <c r="C643">
        <v>2019</v>
      </c>
      <c r="D643" t="s">
        <v>37</v>
      </c>
      <c r="E643" t="s">
        <v>38</v>
      </c>
      <c r="F643">
        <v>11</v>
      </c>
      <c r="G643" t="s">
        <v>40</v>
      </c>
      <c r="H643">
        <v>1.6</v>
      </c>
      <c r="I643" t="s">
        <v>58</v>
      </c>
      <c r="J643">
        <v>655</v>
      </c>
      <c r="K643">
        <v>1365</v>
      </c>
      <c r="L643">
        <v>0</v>
      </c>
      <c r="M643">
        <v>0</v>
      </c>
      <c r="N643">
        <v>0.6</v>
      </c>
      <c r="O643">
        <v>0.8</v>
      </c>
      <c r="P643">
        <v>1.05</v>
      </c>
      <c r="Q643">
        <v>1.1000000000000001</v>
      </c>
      <c r="R643" t="s">
        <v>46</v>
      </c>
      <c r="S643">
        <v>5</v>
      </c>
      <c r="T643">
        <v>9</v>
      </c>
      <c r="U643" t="s">
        <v>47</v>
      </c>
      <c r="V643" t="s">
        <v>58</v>
      </c>
      <c r="W643" t="s">
        <v>59</v>
      </c>
      <c r="X643">
        <v>2019</v>
      </c>
      <c r="Y643" t="s">
        <v>37</v>
      </c>
      <c r="Z643" t="s">
        <v>38</v>
      </c>
      <c r="AA643">
        <v>12</v>
      </c>
      <c r="AB643">
        <v>0</v>
      </c>
      <c r="AC643">
        <v>2</v>
      </c>
      <c r="AD643">
        <v>0</v>
      </c>
      <c r="AE643">
        <v>0.32</v>
      </c>
      <c r="AF643">
        <v>0</v>
      </c>
      <c r="AG643" s="2">
        <f>IFERROR(VLOOKUP(B643,[1]Hoja2!$C$1:$AM$841,37,FALSE),"n/a")</f>
        <v>0</v>
      </c>
      <c r="AH643" s="10">
        <f>VLOOKUP(AX643,[1]Hoja2!$B$2:$AO$762,17,FALSE)</f>
        <v>348</v>
      </c>
      <c r="AI643" s="10">
        <f>VLOOKUP(AX643,[1]Hoja2!$B$2:$AO$762,23,FALSE)</f>
        <v>1.1000000000000001</v>
      </c>
      <c r="AJ643" s="10">
        <f>VLOOKUP(AX643,[1]Hoja2!$B$2:$AO$762,28,FALSE)</f>
        <v>1.034</v>
      </c>
      <c r="AK643" s="10" t="str">
        <f>VLOOKUP(AX643,[1]Hoja2!$B$2:$AO$762,19,FALSE)</f>
        <v>Departmental Digital</v>
      </c>
      <c r="AL643">
        <f t="shared" ref="AL643:AL706" si="334">IF(AF643=AY643,1,0)</f>
        <v>0</v>
      </c>
      <c r="AM643">
        <f t="shared" ref="AM643:AM706" si="335">IF(AC643=AH643,1,0)</f>
        <v>0</v>
      </c>
      <c r="AN643">
        <f t="shared" ref="AN643:AN706" si="336">IF(AD643=AI643,1,0)</f>
        <v>0</v>
      </c>
      <c r="AO643">
        <f t="shared" ref="AO643:AO706" si="337">IF(AE643=AJ643,1,0)</f>
        <v>0</v>
      </c>
      <c r="AP643">
        <f t="shared" ref="AP643:AP706" si="338">IF(I643=AK643,1,0)</f>
        <v>1</v>
      </c>
      <c r="AQ643">
        <f t="shared" ref="AQ643:AQ706" si="339">+_xlfn.IFS(AG643="n/a","n/a",AG643&gt;AF643,1,TRUE,0)</f>
        <v>0</v>
      </c>
      <c r="AR643">
        <f>+INDEX([1]Hoja2!$AM$2:$AM$841,MATCH(B643,[1]Hoja2!$C$2:$C$841,0))</f>
        <v>0</v>
      </c>
      <c r="AS643" t="str">
        <f t="shared" ref="AS643:AS703" si="340">CONCATENATE(B643,F643)</f>
        <v>0EX929990111</v>
      </c>
      <c r="AT643" s="2">
        <f>IFERROR(VLOOKUP(AS643,[1]Hoja2!$A$1:$AM$841,38,FALSE),"n/a")</f>
        <v>0</v>
      </c>
      <c r="AU643" s="8">
        <f t="shared" si="333"/>
        <v>4</v>
      </c>
      <c r="AV643">
        <f>VLOOKUP(B643,[1]Hoja2!$C$2:$AO$762,39,FALSE)</f>
        <v>4</v>
      </c>
      <c r="AW643">
        <f>IF(AU643=AV643,VLOOKUP(B643,[1]Hoja2!$C$2:$AO$762,37,FALSE),IF(AV643&lt;2,VLOOKUP(B643,[1]Hoja2!$C$2:$AO$762,37,FALSE)))</f>
        <v>0</v>
      </c>
      <c r="AX643" t="str">
        <f>B643 &amp; COUNTIF(B$2:B643, B643)</f>
        <v>0EX92999014</v>
      </c>
      <c r="AY643" s="10">
        <f>VLOOKUP(AX643,[1]Hoja2!$B$2:$AO$762,38,FALSE)</f>
        <v>1489.8975000000003</v>
      </c>
      <c r="AZ643" s="9">
        <f t="shared" si="313"/>
        <v>0</v>
      </c>
      <c r="BA643">
        <f t="shared" si="330"/>
        <v>4</v>
      </c>
      <c r="BB643">
        <f t="shared" si="331"/>
        <v>-0.71399999999999997</v>
      </c>
      <c r="BC643">
        <f t="shared" si="332"/>
        <v>4</v>
      </c>
    </row>
    <row r="644" spans="1:55" x14ac:dyDescent="0.25">
      <c r="A644">
        <v>70469</v>
      </c>
      <c r="B644" t="s">
        <v>431</v>
      </c>
      <c r="C644">
        <v>2019</v>
      </c>
      <c r="D644" t="s">
        <v>37</v>
      </c>
      <c r="E644" t="s">
        <v>38</v>
      </c>
      <c r="F644">
        <v>11</v>
      </c>
      <c r="G644" t="s">
        <v>40</v>
      </c>
      <c r="H644">
        <v>5.016667</v>
      </c>
      <c r="J644" t="s">
        <v>33</v>
      </c>
      <c r="K644" t="s">
        <v>33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Q644" t="s">
        <v>33</v>
      </c>
      <c r="S644" t="s">
        <v>33</v>
      </c>
      <c r="T644" t="s">
        <v>33</v>
      </c>
      <c r="V644" t="s">
        <v>71</v>
      </c>
      <c r="W644" t="s">
        <v>83</v>
      </c>
      <c r="X644">
        <v>2019</v>
      </c>
      <c r="Y644" t="s">
        <v>37</v>
      </c>
      <c r="Z644" t="s">
        <v>38</v>
      </c>
      <c r="AA644">
        <v>12</v>
      </c>
      <c r="AB644" t="s">
        <v>33</v>
      </c>
      <c r="AC644">
        <v>0</v>
      </c>
      <c r="AD644">
        <v>0</v>
      </c>
      <c r="AE644">
        <v>0</v>
      </c>
      <c r="AF644">
        <v>0</v>
      </c>
      <c r="AG644" s="2">
        <f>IFERROR(VLOOKUP(B644,[1]Hoja2!$C$1:$AM$841,37,FALSE),"n/a")</f>
        <v>738.23750000000018</v>
      </c>
      <c r="AH644" s="10">
        <f>VLOOKUP(AX644,[1]Hoja2!$B$2:$AO$762,17,FALSE)</f>
        <v>511</v>
      </c>
      <c r="AI644" s="10">
        <f>VLOOKUP(AX644,[1]Hoja2!$B$2:$AO$762,23,FALSE)</f>
        <v>1.05</v>
      </c>
      <c r="AJ644" s="10">
        <f>VLOOKUP(AX644,[1]Hoja2!$B$2:$AO$762,28,FALSE)</f>
        <v>1.0699999999999998</v>
      </c>
      <c r="AK644" s="10" t="str">
        <f>VLOOKUP(AX644,[1]Hoja2!$B$2:$AO$762,19,FALSE)</f>
        <v>Entry Mono Printers</v>
      </c>
      <c r="AL644">
        <f t="shared" si="334"/>
        <v>0</v>
      </c>
      <c r="AM644">
        <f t="shared" si="335"/>
        <v>0</v>
      </c>
      <c r="AN644">
        <f t="shared" si="336"/>
        <v>0</v>
      </c>
      <c r="AO644">
        <f t="shared" si="337"/>
        <v>0</v>
      </c>
      <c r="AP644">
        <f t="shared" si="338"/>
        <v>0</v>
      </c>
      <c r="AQ644">
        <f t="shared" si="339"/>
        <v>1</v>
      </c>
      <c r="AR644">
        <f>+INDEX([1]Hoja2!$AM$2:$AM$841,MATCH(B644,[1]Hoja2!$C$2:$C$841,0))</f>
        <v>738.23750000000018</v>
      </c>
      <c r="AS644" t="str">
        <f t="shared" si="340"/>
        <v>0D6X46837011</v>
      </c>
      <c r="AT644" s="2">
        <f>IFERROR(VLOOKUP(AS644,[1]Hoja2!$A$1:$AM$841,38,FALSE),"n/a")</f>
        <v>0</v>
      </c>
      <c r="AU644" s="8">
        <f t="shared" si="333"/>
        <v>1</v>
      </c>
      <c r="AV644">
        <f>VLOOKUP(B644,[1]Hoja2!$C$2:$AO$762,39,FALSE)</f>
        <v>1</v>
      </c>
      <c r="AW644">
        <f>IF(AU644=AV644,VLOOKUP(B644,[1]Hoja2!$C$2:$AO$762,37,FALSE),IF(AV644&lt;2,VLOOKUP(B644,[1]Hoja2!$C$2:$AO$762,37,FALSE)))</f>
        <v>738.23750000000018</v>
      </c>
      <c r="AX644" t="str">
        <f>B644 &amp; COUNTIF(B$2:B644, B644)</f>
        <v>0D6X4683701</v>
      </c>
      <c r="AY644" s="10">
        <f>VLOOKUP(AX644,[1]Hoja2!$B$2:$AO$762,38,FALSE)</f>
        <v>738.23750000000018</v>
      </c>
      <c r="AZ644" s="9">
        <f t="shared" si="313"/>
        <v>0</v>
      </c>
      <c r="BA644">
        <f t="shared" si="330"/>
        <v>2</v>
      </c>
      <c r="BB644">
        <f t="shared" si="331"/>
        <v>-1.0699999999999998</v>
      </c>
      <c r="BC644">
        <f t="shared" si="332"/>
        <v>2</v>
      </c>
    </row>
    <row r="645" spans="1:55" hidden="1" x14ac:dyDescent="0.25">
      <c r="A645">
        <v>70470</v>
      </c>
      <c r="B645" t="s">
        <v>776</v>
      </c>
      <c r="C645">
        <v>2019</v>
      </c>
      <c r="D645" t="s">
        <v>37</v>
      </c>
      <c r="E645" t="s">
        <v>38</v>
      </c>
      <c r="F645">
        <v>11</v>
      </c>
      <c r="G645" t="s">
        <v>40</v>
      </c>
      <c r="H645">
        <v>1.1499999999999999</v>
      </c>
      <c r="I645" t="s">
        <v>64</v>
      </c>
      <c r="J645">
        <v>655</v>
      </c>
      <c r="K645">
        <v>1365</v>
      </c>
      <c r="L645">
        <v>0</v>
      </c>
      <c r="M645">
        <v>0</v>
      </c>
      <c r="N645">
        <v>0.6</v>
      </c>
      <c r="O645">
        <v>0.8</v>
      </c>
      <c r="P645">
        <v>1.05</v>
      </c>
      <c r="Q645">
        <v>1.1000000000000001</v>
      </c>
      <c r="R645" t="s">
        <v>46</v>
      </c>
      <c r="S645">
        <v>5</v>
      </c>
      <c r="T645">
        <v>9</v>
      </c>
      <c r="U645" t="s">
        <v>47</v>
      </c>
      <c r="V645" t="s">
        <v>64</v>
      </c>
      <c r="W645" t="s">
        <v>50</v>
      </c>
      <c r="X645">
        <v>2019</v>
      </c>
      <c r="Y645" t="s">
        <v>37</v>
      </c>
      <c r="Z645" t="s">
        <v>38</v>
      </c>
      <c r="AA645">
        <v>11</v>
      </c>
      <c r="AB645">
        <v>1</v>
      </c>
      <c r="AC645">
        <v>6</v>
      </c>
      <c r="AD645">
        <v>0</v>
      </c>
      <c r="AE645">
        <v>0</v>
      </c>
      <c r="AF645">
        <v>0</v>
      </c>
      <c r="AG645" s="2" t="str">
        <f>IFERROR(VLOOKUP(B645,[1]Hoja2!$C$1:$AM$841,37,FALSE),"n/a")</f>
        <v>n/a</v>
      </c>
      <c r="AH645" s="10" t="e">
        <f>VLOOKUP(AX645,[1]Hoja2!$B$2:$AO$762,17,FALSE)</f>
        <v>#N/A</v>
      </c>
      <c r="AI645" s="10" t="e">
        <f>VLOOKUP(AX645,[1]Hoja2!$B$2:$AO$762,23,FALSE)</f>
        <v>#N/A</v>
      </c>
      <c r="AJ645" s="10" t="e">
        <f>VLOOKUP(AX645,[1]Hoja2!$B$2:$AO$762,28,FALSE)</f>
        <v>#N/A</v>
      </c>
      <c r="AK645" s="10" t="e">
        <f>VLOOKUP(AX645,[1]Hoja2!$B$2:$AO$762,19,FALSE)</f>
        <v>#N/A</v>
      </c>
      <c r="AL645" t="e">
        <f t="shared" si="334"/>
        <v>#N/A</v>
      </c>
      <c r="AM645" t="e">
        <f t="shared" si="335"/>
        <v>#N/A</v>
      </c>
      <c r="AN645" t="e">
        <f t="shared" si="336"/>
        <v>#N/A</v>
      </c>
      <c r="AO645" t="e">
        <f t="shared" si="337"/>
        <v>#N/A</v>
      </c>
      <c r="AP645" t="e">
        <f t="shared" si="338"/>
        <v>#N/A</v>
      </c>
      <c r="AQ645" t="str">
        <f t="shared" si="339"/>
        <v>n/a</v>
      </c>
      <c r="AR645">
        <f>+INDEX([1]DETALLE!$AK$2:$AK$841,MATCH(B645,[1]DETALLE!$A$2:$A$841,0))</f>
        <v>1808.95</v>
      </c>
      <c r="AS645" t="str">
        <f>CONCATENATE(B645)</f>
        <v>06TB445692</v>
      </c>
      <c r="AT645" s="2" t="str">
        <f>IF(IFERROR(VLOOKUP(AS645,[1]Hoja2!$C$1:$AM$841,37,FALSE),"n/a")&lt;&gt;"n/a","a","n/a")</f>
        <v>n/a</v>
      </c>
      <c r="AU645" s="8">
        <f t="shared" si="333"/>
        <v>4</v>
      </c>
      <c r="AV645" t="e">
        <f>VLOOKUP(B645,[1]Hoja2!$C$2:$AO$762,39,FALSE)</f>
        <v>#N/A</v>
      </c>
      <c r="AW645" t="e">
        <f>IF(AU645=AV645,VLOOKUP(B645,[1]Hoja2!$C$2:$AO$762,37,FALSE),IF(AV645&lt;2,VLOOKUP(B645,[1]Hoja2!$C$2:$AO$762,37,FALSE)))</f>
        <v>#N/A</v>
      </c>
      <c r="AX645" t="str">
        <f>B645 &amp; COUNTIF(B$2:B645, B645)</f>
        <v>06TB4456922</v>
      </c>
      <c r="AY645" t="e">
        <f>VLOOKUP(AX645,[1]Hoja2!$B$2:$AO$762,38,FALSE)</f>
        <v>#N/A</v>
      </c>
      <c r="AZ645" s="9" t="e">
        <f t="shared" si="313"/>
        <v>#N/A</v>
      </c>
    </row>
    <row r="646" spans="1:55" x14ac:dyDescent="0.25">
      <c r="A646">
        <v>70472</v>
      </c>
      <c r="B646" t="s">
        <v>438</v>
      </c>
      <c r="C646">
        <v>2019</v>
      </c>
      <c r="D646" t="s">
        <v>37</v>
      </c>
      <c r="E646" t="s">
        <v>38</v>
      </c>
      <c r="F646">
        <v>11</v>
      </c>
      <c r="G646" t="s">
        <v>40</v>
      </c>
      <c r="H646">
        <v>0.86666670000000001</v>
      </c>
      <c r="I646" t="s">
        <v>116</v>
      </c>
      <c r="J646">
        <v>655</v>
      </c>
      <c r="K646">
        <v>1365</v>
      </c>
      <c r="L646">
        <v>0</v>
      </c>
      <c r="M646">
        <v>0</v>
      </c>
      <c r="N646">
        <v>0.6</v>
      </c>
      <c r="O646">
        <v>0.8</v>
      </c>
      <c r="P646">
        <v>1.05</v>
      </c>
      <c r="Q646">
        <v>1.1000000000000001</v>
      </c>
      <c r="R646" t="s">
        <v>46</v>
      </c>
      <c r="S646">
        <v>5</v>
      </c>
      <c r="T646">
        <v>9</v>
      </c>
      <c r="U646" t="s">
        <v>47</v>
      </c>
      <c r="V646" t="s">
        <v>58</v>
      </c>
      <c r="W646" t="s">
        <v>80</v>
      </c>
      <c r="X646">
        <v>2019</v>
      </c>
      <c r="Y646" t="s">
        <v>37</v>
      </c>
      <c r="Z646" t="s">
        <v>38</v>
      </c>
      <c r="AA646">
        <v>11</v>
      </c>
      <c r="AB646">
        <v>0</v>
      </c>
      <c r="AC646">
        <v>253</v>
      </c>
      <c r="AD646">
        <v>1.1000000000000001</v>
      </c>
      <c r="AE646">
        <v>0.17333334</v>
      </c>
      <c r="AF646">
        <v>1501.5</v>
      </c>
      <c r="AG646" s="2">
        <f>IFERROR(VLOOKUP(B646,[1]Hoja2!$C$1:$AM$841,37,FALSE),"n/a")</f>
        <v>1501.5000000000002</v>
      </c>
      <c r="AH646" s="10">
        <f>VLOOKUP(AX646,[1]Hoja2!$B$2:$AO$762,17,FALSE)</f>
        <v>253</v>
      </c>
      <c r="AI646" s="10">
        <f>VLOOKUP(AX646,[1]Hoja2!$B$2:$AO$762,23,FALSE)</f>
        <v>1.1000000000000001</v>
      </c>
      <c r="AJ646" s="10">
        <f>VLOOKUP(AX646,[1]Hoja2!$B$2:$AO$762,28,FALSE)</f>
        <v>0.57599999999999996</v>
      </c>
      <c r="AK646" s="10" t="str">
        <f>VLOOKUP(AX646,[1]Hoja2!$B$2:$AO$762,19,FALSE)</f>
        <v>Office Digital</v>
      </c>
      <c r="AL646">
        <f t="shared" si="334"/>
        <v>1</v>
      </c>
      <c r="AM646">
        <f t="shared" si="335"/>
        <v>1</v>
      </c>
      <c r="AN646">
        <f t="shared" si="336"/>
        <v>1</v>
      </c>
      <c r="AO646">
        <f t="shared" si="337"/>
        <v>0</v>
      </c>
      <c r="AP646">
        <f t="shared" si="338"/>
        <v>1</v>
      </c>
      <c r="AQ646">
        <f t="shared" si="339"/>
        <v>0</v>
      </c>
      <c r="AR646">
        <f>+INDEX([1]Hoja2!$AM$2:$AM$841,MATCH(B646,[1]Hoja2!$C$2:$C$841,0))</f>
        <v>1501.5000000000002</v>
      </c>
      <c r="AS646" t="str">
        <f t="shared" si="340"/>
        <v>0X7637310711</v>
      </c>
      <c r="AT646" s="2">
        <f>IFERROR(VLOOKUP(AS646,[1]Hoja2!$A$1:$AM$841,38,FALSE),"n/a")</f>
        <v>0</v>
      </c>
      <c r="AU646" s="8">
        <f t="shared" si="333"/>
        <v>1</v>
      </c>
      <c r="AV646">
        <f>VLOOKUP(B646,[1]Hoja2!$C$2:$AO$762,39,FALSE)</f>
        <v>1</v>
      </c>
      <c r="AW646">
        <f>IF(AU646=AV646,VLOOKUP(B646,[1]Hoja2!$C$2:$AO$762,37,FALSE),IF(AV646&lt;2,VLOOKUP(B646,[1]Hoja2!$C$2:$AO$762,37,FALSE)))</f>
        <v>1501.5000000000002</v>
      </c>
      <c r="AX646" t="str">
        <f>B646 &amp; COUNTIF(B$2:B646, B646)</f>
        <v>0X763731071</v>
      </c>
      <c r="AY646" s="10">
        <f>VLOOKUP(AX646,[1]Hoja2!$B$2:$AO$762,38,FALSE)</f>
        <v>1501.5000000000002</v>
      </c>
      <c r="AZ646" s="9">
        <f t="shared" si="313"/>
        <v>0</v>
      </c>
      <c r="BA646">
        <f t="shared" ref="BA646:BA654" si="341">IF(Q646="NA",2,IF(OR(G646="INSTALACION NUEVA",G646="Mantenimiento preventivo"),3,IF(AND(AC646&lt;AH646,AL646&lt;&gt;1),4,IF(AY646&gt;AF646,1,0))))</f>
        <v>0</v>
      </c>
      <c r="BB646">
        <f t="shared" ref="BB646:BB654" si="342">AE646-AJ646</f>
        <v>-0.40266665999999995</v>
      </c>
      <c r="BC646">
        <f t="shared" ref="BC646:BC654" si="343">+_xlfn.IFS(Q646="NA",2,OR(G646="INSTALACION NUEVA",G646="Mantenimiento preventivo"),3,AND(AC646&lt;AH646,AL646&lt;&gt;1),4,AY646&gt;AF646,1,TRUE,0)</f>
        <v>0</v>
      </c>
    </row>
    <row r="647" spans="1:55" x14ac:dyDescent="0.25">
      <c r="A647">
        <v>70473</v>
      </c>
      <c r="B647" t="s">
        <v>422</v>
      </c>
      <c r="C647">
        <v>2019</v>
      </c>
      <c r="D647" t="s">
        <v>37</v>
      </c>
      <c r="E647" t="s">
        <v>38</v>
      </c>
      <c r="F647">
        <v>11</v>
      </c>
      <c r="G647" t="s">
        <v>40</v>
      </c>
      <c r="H647">
        <v>2.8333330000000001</v>
      </c>
      <c r="I647" t="s">
        <v>34</v>
      </c>
      <c r="J647">
        <v>468</v>
      </c>
      <c r="K647">
        <v>715</v>
      </c>
      <c r="L647">
        <v>0</v>
      </c>
      <c r="M647">
        <v>0</v>
      </c>
      <c r="N647">
        <v>0</v>
      </c>
      <c r="O647">
        <v>0.6</v>
      </c>
      <c r="P647">
        <v>0.8</v>
      </c>
      <c r="Q647">
        <v>1.05</v>
      </c>
      <c r="R647" t="s">
        <v>46</v>
      </c>
      <c r="S647">
        <v>5</v>
      </c>
      <c r="T647">
        <v>9</v>
      </c>
      <c r="U647" t="s">
        <v>85</v>
      </c>
      <c r="V647" t="s">
        <v>34</v>
      </c>
      <c r="W647" t="s">
        <v>42</v>
      </c>
      <c r="X647">
        <v>2019</v>
      </c>
      <c r="Y647" t="s">
        <v>37</v>
      </c>
      <c r="Z647" t="s">
        <v>38</v>
      </c>
      <c r="AA647">
        <v>12</v>
      </c>
      <c r="AB647">
        <v>0</v>
      </c>
      <c r="AC647">
        <v>182</v>
      </c>
      <c r="AD647">
        <v>1.05</v>
      </c>
      <c r="AE647">
        <v>0.314814777777778</v>
      </c>
      <c r="AF647">
        <v>750.75</v>
      </c>
      <c r="AG647" s="2">
        <f>IFERROR(VLOOKUP(B647,[1]Hoja2!$C$1:$AM$841,37,FALSE),"n/a")</f>
        <v>750.75000000000011</v>
      </c>
      <c r="AH647" s="10">
        <f>VLOOKUP(AX647,[1]Hoja2!$B$2:$AO$762,17,FALSE)</f>
        <v>183</v>
      </c>
      <c r="AI647" s="10">
        <f>VLOOKUP(AX647,[1]Hoja2!$B$2:$AO$762,23,FALSE)</f>
        <v>1.05</v>
      </c>
      <c r="AJ647" s="10">
        <f>VLOOKUP(AX647,[1]Hoja2!$B$2:$AO$762,28,FALSE)</f>
        <v>0.51888888888888884</v>
      </c>
      <c r="AK647" s="10" t="str">
        <f>VLOOKUP(AX647,[1]Hoja2!$B$2:$AO$762,19,FALSE)</f>
        <v>A4 Mono MFPs</v>
      </c>
      <c r="AL647">
        <f t="shared" si="334"/>
        <v>1</v>
      </c>
      <c r="AM647">
        <f t="shared" si="335"/>
        <v>0</v>
      </c>
      <c r="AN647">
        <f t="shared" si="336"/>
        <v>1</v>
      </c>
      <c r="AO647">
        <f t="shared" si="337"/>
        <v>0</v>
      </c>
      <c r="AP647">
        <f t="shared" si="338"/>
        <v>1</v>
      </c>
      <c r="AQ647">
        <f t="shared" si="339"/>
        <v>0</v>
      </c>
      <c r="AR647">
        <f>+INDEX([1]Hoja2!$AM$2:$AM$841,MATCH(B647,[1]Hoja2!$C$2:$C$841,0))</f>
        <v>750.75000000000011</v>
      </c>
      <c r="AS647" t="str">
        <f t="shared" si="340"/>
        <v>0A2T36703111</v>
      </c>
      <c r="AT647" s="2">
        <f>IFERROR(VLOOKUP(AS647,[1]Hoja2!$A$1:$AM$841,38,FALSE),"n/a")</f>
        <v>0</v>
      </c>
      <c r="AU647" s="8">
        <f t="shared" si="333"/>
        <v>1</v>
      </c>
      <c r="AV647">
        <f>VLOOKUP(B647,[1]Hoja2!$C$2:$AO$762,39,FALSE)</f>
        <v>1</v>
      </c>
      <c r="AW647">
        <f>IF(AU647=AV647,VLOOKUP(B647,[1]Hoja2!$C$2:$AO$762,37,FALSE),IF(AV647&lt;2,VLOOKUP(B647,[1]Hoja2!$C$2:$AO$762,37,FALSE)))</f>
        <v>750.75000000000011</v>
      </c>
      <c r="AX647" t="str">
        <f>B647 &amp; COUNTIF(B$2:B647, B647)</f>
        <v>0A2T3670311</v>
      </c>
      <c r="AY647" s="10">
        <f>VLOOKUP(AX647,[1]Hoja2!$B$2:$AO$762,38,FALSE)</f>
        <v>750.75000000000011</v>
      </c>
      <c r="AZ647" s="9">
        <f t="shared" si="313"/>
        <v>0</v>
      </c>
      <c r="BA647">
        <f t="shared" si="341"/>
        <v>0</v>
      </c>
      <c r="BB647">
        <f t="shared" si="342"/>
        <v>-0.20407411111111085</v>
      </c>
      <c r="BC647">
        <f t="shared" si="343"/>
        <v>0</v>
      </c>
    </row>
    <row r="648" spans="1:55" x14ac:dyDescent="0.25">
      <c r="A648">
        <v>70474</v>
      </c>
      <c r="B648" t="s">
        <v>88</v>
      </c>
      <c r="C648">
        <v>2019</v>
      </c>
      <c r="D648" t="s">
        <v>37</v>
      </c>
      <c r="E648" t="s">
        <v>38</v>
      </c>
      <c r="F648">
        <v>11</v>
      </c>
      <c r="G648" t="s">
        <v>40</v>
      </c>
      <c r="H648">
        <v>0.98333329999999997</v>
      </c>
      <c r="I648" t="s">
        <v>58</v>
      </c>
      <c r="J648">
        <v>655</v>
      </c>
      <c r="K648">
        <v>1365</v>
      </c>
      <c r="L648">
        <v>0</v>
      </c>
      <c r="M648">
        <v>0</v>
      </c>
      <c r="N648">
        <v>0.6</v>
      </c>
      <c r="O648">
        <v>0.8</v>
      </c>
      <c r="P648">
        <v>1.05</v>
      </c>
      <c r="Q648">
        <v>1.1000000000000001</v>
      </c>
      <c r="R648" t="s">
        <v>46</v>
      </c>
      <c r="S648">
        <v>5</v>
      </c>
      <c r="T648">
        <v>9</v>
      </c>
      <c r="U648" t="s">
        <v>47</v>
      </c>
      <c r="V648" t="s">
        <v>58</v>
      </c>
      <c r="W648" t="s">
        <v>50</v>
      </c>
      <c r="X648">
        <v>2019</v>
      </c>
      <c r="Y648" t="s">
        <v>37</v>
      </c>
      <c r="Z648" t="s">
        <v>38</v>
      </c>
      <c r="AA648">
        <v>15</v>
      </c>
      <c r="AB648">
        <v>0</v>
      </c>
      <c r="AC648">
        <v>10</v>
      </c>
      <c r="AD648">
        <v>0.6</v>
      </c>
      <c r="AE648">
        <v>0.19666665999999999</v>
      </c>
      <c r="AF648">
        <v>819</v>
      </c>
      <c r="AG648" s="2">
        <f>IFERROR(VLOOKUP(B648,[1]Hoja2!$C$1:$AM$841,37,FALSE),"n/a")</f>
        <v>0</v>
      </c>
      <c r="AH648" s="10">
        <f>VLOOKUP(AX648,[1]Hoja2!$B$2:$AO$762,17,FALSE)</f>
        <v>14</v>
      </c>
      <c r="AI648" s="10">
        <f>VLOOKUP(AX648,[1]Hoja2!$B$2:$AO$762,23,FALSE)</f>
        <v>0.6</v>
      </c>
      <c r="AJ648" s="10">
        <f>VLOOKUP(AX648,[1]Hoja2!$B$2:$AO$762,28,FALSE)</f>
        <v>0.32400000000000001</v>
      </c>
      <c r="AK648" s="10" t="str">
        <f>VLOOKUP(AX648,[1]Hoja2!$B$2:$AO$762,19,FALSE)</f>
        <v>Departmental Digital</v>
      </c>
      <c r="AL648">
        <f t="shared" si="334"/>
        <v>1</v>
      </c>
      <c r="AM648">
        <f t="shared" si="335"/>
        <v>0</v>
      </c>
      <c r="AN648">
        <f t="shared" si="336"/>
        <v>1</v>
      </c>
      <c r="AO648">
        <f t="shared" si="337"/>
        <v>0</v>
      </c>
      <c r="AP648">
        <f t="shared" si="338"/>
        <v>1</v>
      </c>
      <c r="AQ648">
        <f t="shared" si="339"/>
        <v>0</v>
      </c>
      <c r="AR648">
        <f>+INDEX([1]Hoja2!$AM$2:$AM$841,MATCH(B648,[1]Hoja2!$C$2:$C$841,0))</f>
        <v>0</v>
      </c>
      <c r="AS648" t="str">
        <f t="shared" si="340"/>
        <v>0EX929351511</v>
      </c>
      <c r="AT648" s="2">
        <f>IFERROR(VLOOKUP(AS648,[1]Hoja2!$A$1:$AM$841,38,FALSE),"n/a")</f>
        <v>0</v>
      </c>
      <c r="AU648" s="8">
        <f t="shared" si="333"/>
        <v>5</v>
      </c>
      <c r="AV648">
        <f>VLOOKUP(B648,[1]Hoja2!$C$2:$AO$762,39,FALSE)</f>
        <v>4</v>
      </c>
      <c r="AW648" s="5">
        <v>819</v>
      </c>
      <c r="AX648" t="str">
        <f>B648 &amp; COUNTIF(B$2:B648, B648)</f>
        <v>0EX92935153</v>
      </c>
      <c r="AY648" s="10">
        <f>VLOOKUP(AX648,[1]Hoja2!$B$2:$AO$762,38,FALSE)</f>
        <v>819</v>
      </c>
      <c r="AZ648" s="9">
        <f t="shared" si="313"/>
        <v>0</v>
      </c>
      <c r="BA648">
        <f t="shared" si="341"/>
        <v>0</v>
      </c>
      <c r="BB648">
        <f t="shared" si="342"/>
        <v>-0.12733334000000002</v>
      </c>
      <c r="BC648">
        <f t="shared" si="343"/>
        <v>0</v>
      </c>
    </row>
    <row r="649" spans="1:55" x14ac:dyDescent="0.25">
      <c r="A649">
        <v>70482</v>
      </c>
      <c r="B649" t="s">
        <v>428</v>
      </c>
      <c r="C649">
        <v>2019</v>
      </c>
      <c r="D649" t="s">
        <v>37</v>
      </c>
      <c r="E649" t="s">
        <v>38</v>
      </c>
      <c r="F649">
        <v>11</v>
      </c>
      <c r="G649" t="s">
        <v>40</v>
      </c>
      <c r="H649">
        <v>0.56666669999999997</v>
      </c>
      <c r="I649" t="s">
        <v>45</v>
      </c>
      <c r="J649">
        <v>803</v>
      </c>
      <c r="K649">
        <v>1573</v>
      </c>
      <c r="L649">
        <v>0.2</v>
      </c>
      <c r="M649">
        <v>0.6</v>
      </c>
      <c r="N649">
        <v>0.8</v>
      </c>
      <c r="O649">
        <v>1.05</v>
      </c>
      <c r="P649">
        <v>1.1000000000000001</v>
      </c>
      <c r="Q649">
        <v>1.1499999999999999</v>
      </c>
      <c r="R649" t="s">
        <v>46</v>
      </c>
      <c r="S649">
        <v>4</v>
      </c>
      <c r="T649">
        <v>6</v>
      </c>
      <c r="U649" t="s">
        <v>47</v>
      </c>
      <c r="V649" t="s">
        <v>48</v>
      </c>
      <c r="W649" t="s">
        <v>50</v>
      </c>
      <c r="X649">
        <v>2019</v>
      </c>
      <c r="Y649" t="s">
        <v>37</v>
      </c>
      <c r="Z649" t="s">
        <v>38</v>
      </c>
      <c r="AA649">
        <v>15</v>
      </c>
      <c r="AB649">
        <v>0</v>
      </c>
      <c r="AC649">
        <v>45</v>
      </c>
      <c r="AD649">
        <v>1.1000000000000001</v>
      </c>
      <c r="AE649">
        <v>0.14166667499999999</v>
      </c>
      <c r="AF649">
        <v>1730.3</v>
      </c>
      <c r="AG649" s="2">
        <f>IFERROR(VLOOKUP(B649,[1]Hoja2!$C$1:$AM$841,37,FALSE),"n/a")</f>
        <v>1730.3000000000004</v>
      </c>
      <c r="AH649" s="10">
        <f>VLOOKUP(AX649,[1]Hoja2!$B$2:$AO$762,17,FALSE)</f>
        <v>50</v>
      </c>
      <c r="AI649" s="10">
        <f>VLOOKUP(AX649,[1]Hoja2!$B$2:$AO$762,23,FALSE)</f>
        <v>1.1000000000000001</v>
      </c>
      <c r="AJ649" s="10">
        <f>VLOOKUP(AX649,[1]Hoja2!$B$2:$AO$762,28,FALSE)</f>
        <v>0.255</v>
      </c>
      <c r="AK649" s="10" t="str">
        <f>VLOOKUP(AX649,[1]Hoja2!$B$2:$AO$762,19,FALSE)</f>
        <v>Light Production Digital Business</v>
      </c>
      <c r="AL649">
        <f t="shared" si="334"/>
        <v>1</v>
      </c>
      <c r="AM649">
        <f t="shared" si="335"/>
        <v>0</v>
      </c>
      <c r="AN649">
        <f t="shared" si="336"/>
        <v>1</v>
      </c>
      <c r="AO649">
        <f t="shared" si="337"/>
        <v>0</v>
      </c>
      <c r="AP649">
        <f t="shared" si="338"/>
        <v>1</v>
      </c>
      <c r="AQ649">
        <f t="shared" si="339"/>
        <v>0</v>
      </c>
      <c r="AR649">
        <f>+INDEX([1]Hoja2!$AM$2:$AM$841,MATCH(B649,[1]Hoja2!$C$2:$C$841,0))</f>
        <v>1730.3000000000004</v>
      </c>
      <c r="AS649" t="str">
        <f t="shared" si="340"/>
        <v>0BG295681811</v>
      </c>
      <c r="AT649" s="2">
        <f>IFERROR(VLOOKUP(AS649,[1]Hoja2!$A$1:$AM$841,38,FALSE),"n/a")</f>
        <v>0</v>
      </c>
      <c r="AU649" s="8">
        <f t="shared" si="333"/>
        <v>1</v>
      </c>
      <c r="AV649">
        <f>VLOOKUP(B649,[1]Hoja2!$C$2:$AO$762,39,FALSE)</f>
        <v>1</v>
      </c>
      <c r="AW649">
        <f>IF(AU649=AV649,VLOOKUP(B649,[1]Hoja2!$C$2:$AO$762,37,FALSE),IF(AV649&lt;2,VLOOKUP(B649,[1]Hoja2!$C$2:$AO$762,37,FALSE)))</f>
        <v>1730.3000000000004</v>
      </c>
      <c r="AX649" t="str">
        <f>B649 &amp; COUNTIF(B$2:B649, B649)</f>
        <v>0BG29568181</v>
      </c>
      <c r="AY649" s="10">
        <f>VLOOKUP(AX649,[1]Hoja2!$B$2:$AO$762,38,FALSE)</f>
        <v>1730.3000000000004</v>
      </c>
      <c r="AZ649" s="9">
        <f t="shared" si="313"/>
        <v>0</v>
      </c>
      <c r="BA649">
        <f t="shared" si="341"/>
        <v>0</v>
      </c>
      <c r="BB649">
        <f t="shared" si="342"/>
        <v>-0.11333332500000001</v>
      </c>
      <c r="BC649">
        <f t="shared" si="343"/>
        <v>0</v>
      </c>
    </row>
    <row r="650" spans="1:55" x14ac:dyDescent="0.25">
      <c r="A650">
        <v>70488</v>
      </c>
      <c r="B650" t="s">
        <v>442</v>
      </c>
      <c r="C650">
        <v>2019</v>
      </c>
      <c r="D650" t="s">
        <v>37</v>
      </c>
      <c r="E650" t="s">
        <v>38</v>
      </c>
      <c r="F650">
        <v>11</v>
      </c>
      <c r="G650" t="s">
        <v>40</v>
      </c>
      <c r="H650">
        <v>0.35</v>
      </c>
      <c r="I650" t="s">
        <v>58</v>
      </c>
      <c r="J650">
        <v>655</v>
      </c>
      <c r="K650">
        <v>1365</v>
      </c>
      <c r="L650">
        <v>0</v>
      </c>
      <c r="M650">
        <v>0</v>
      </c>
      <c r="N650">
        <v>0.6</v>
      </c>
      <c r="O650">
        <v>0.8</v>
      </c>
      <c r="P650">
        <v>1.05</v>
      </c>
      <c r="Q650">
        <v>1.1000000000000001</v>
      </c>
      <c r="R650" t="s">
        <v>46</v>
      </c>
      <c r="S650">
        <v>5</v>
      </c>
      <c r="T650">
        <v>9</v>
      </c>
      <c r="U650" t="s">
        <v>47</v>
      </c>
      <c r="V650" t="s">
        <v>58</v>
      </c>
      <c r="W650" t="s">
        <v>36</v>
      </c>
      <c r="X650">
        <v>2019</v>
      </c>
      <c r="Y650" t="s">
        <v>37</v>
      </c>
      <c r="Z650" t="s">
        <v>38</v>
      </c>
      <c r="AA650">
        <v>12</v>
      </c>
      <c r="AB650">
        <v>0</v>
      </c>
      <c r="AC650">
        <v>323</v>
      </c>
      <c r="AD650">
        <v>1.1000000000000001</v>
      </c>
      <c r="AE650">
        <v>7.0000000000000007E-2</v>
      </c>
      <c r="AF650">
        <v>1501.5</v>
      </c>
      <c r="AG650" s="2">
        <f>IFERROR(VLOOKUP(B650,[1]Hoja2!$C$1:$AM$841,37,FALSE),"n/a")</f>
        <v>1501.5000000000002</v>
      </c>
      <c r="AH650" s="10">
        <f>VLOOKUP(AX650,[1]Hoja2!$B$2:$AO$762,17,FALSE)</f>
        <v>324</v>
      </c>
      <c r="AI650" s="10">
        <f>VLOOKUP(AX650,[1]Hoja2!$B$2:$AO$762,23,FALSE)</f>
        <v>1.1000000000000001</v>
      </c>
      <c r="AJ650" s="10">
        <f>VLOOKUP(AX650,[1]Hoja2!$B$2:$AO$762,28,FALSE)</f>
        <v>0.26</v>
      </c>
      <c r="AK650" s="10" t="str">
        <f>VLOOKUP(AX650,[1]Hoja2!$B$2:$AO$762,19,FALSE)</f>
        <v>Departmental Digital</v>
      </c>
      <c r="AL650">
        <f t="shared" si="334"/>
        <v>1</v>
      </c>
      <c r="AM650">
        <f t="shared" si="335"/>
        <v>0</v>
      </c>
      <c r="AN650">
        <f t="shared" si="336"/>
        <v>1</v>
      </c>
      <c r="AO650">
        <f t="shared" si="337"/>
        <v>0</v>
      </c>
      <c r="AP650">
        <f t="shared" si="338"/>
        <v>1</v>
      </c>
      <c r="AQ650">
        <f t="shared" si="339"/>
        <v>0</v>
      </c>
      <c r="AR650">
        <f>+INDEX([1]Hoja2!$AM$2:$AM$841,MATCH(B650,[1]Hoja2!$C$2:$C$841,0))</f>
        <v>1501.5000000000002</v>
      </c>
      <c r="AS650" t="str">
        <f t="shared" si="340"/>
        <v>0X7670796911</v>
      </c>
      <c r="AT650" s="2">
        <f>IFERROR(VLOOKUP(AS650,[1]Hoja2!$A$1:$AM$841,38,FALSE),"n/a")</f>
        <v>0</v>
      </c>
      <c r="AU650" s="8">
        <f t="shared" si="333"/>
        <v>1</v>
      </c>
      <c r="AV650">
        <f>VLOOKUP(B650,[1]Hoja2!$C$2:$AO$762,39,FALSE)</f>
        <v>1</v>
      </c>
      <c r="AW650">
        <f>IF(AU650=AV650,VLOOKUP(B650,[1]Hoja2!$C$2:$AO$762,37,FALSE),IF(AV650&lt;2,VLOOKUP(B650,[1]Hoja2!$C$2:$AO$762,37,FALSE)))</f>
        <v>1501.5000000000002</v>
      </c>
      <c r="AX650" t="str">
        <f>B650 &amp; COUNTIF(B$2:B650, B650)</f>
        <v>0X767079691</v>
      </c>
      <c r="AY650" s="10">
        <f>VLOOKUP(AX650,[1]Hoja2!$B$2:$AO$762,38,FALSE)</f>
        <v>1501.5000000000002</v>
      </c>
      <c r="AZ650" s="9">
        <f t="shared" si="313"/>
        <v>0</v>
      </c>
      <c r="BA650">
        <f t="shared" si="341"/>
        <v>0</v>
      </c>
      <c r="BB650">
        <f t="shared" si="342"/>
        <v>-0.19</v>
      </c>
      <c r="BC650">
        <f t="shared" si="343"/>
        <v>0</v>
      </c>
    </row>
    <row r="651" spans="1:55" x14ac:dyDescent="0.25">
      <c r="A651">
        <v>70489</v>
      </c>
      <c r="B651" t="s">
        <v>132</v>
      </c>
      <c r="C651">
        <v>2019</v>
      </c>
      <c r="D651" t="s">
        <v>37</v>
      </c>
      <c r="E651" t="s">
        <v>38</v>
      </c>
      <c r="F651">
        <v>11</v>
      </c>
      <c r="G651" t="s">
        <v>40</v>
      </c>
      <c r="H651">
        <v>0.66666669999999995</v>
      </c>
      <c r="I651" t="s">
        <v>58</v>
      </c>
      <c r="J651">
        <v>655</v>
      </c>
      <c r="K651">
        <v>1365</v>
      </c>
      <c r="L651">
        <v>0</v>
      </c>
      <c r="M651">
        <v>0</v>
      </c>
      <c r="N651">
        <v>0.6</v>
      </c>
      <c r="O651">
        <v>0.8</v>
      </c>
      <c r="P651">
        <v>1.05</v>
      </c>
      <c r="Q651">
        <v>1.1000000000000001</v>
      </c>
      <c r="R651" t="s">
        <v>46</v>
      </c>
      <c r="S651">
        <v>5</v>
      </c>
      <c r="T651">
        <v>9</v>
      </c>
      <c r="U651" t="s">
        <v>47</v>
      </c>
      <c r="V651" t="s">
        <v>58</v>
      </c>
      <c r="W651" t="s">
        <v>50</v>
      </c>
      <c r="X651">
        <v>2019</v>
      </c>
      <c r="Y651" t="s">
        <v>37</v>
      </c>
      <c r="Z651" t="s">
        <v>38</v>
      </c>
      <c r="AA651">
        <v>12</v>
      </c>
      <c r="AB651">
        <v>0</v>
      </c>
      <c r="AC651">
        <v>10</v>
      </c>
      <c r="AD651">
        <v>0.6</v>
      </c>
      <c r="AE651">
        <v>0.13333333999999999</v>
      </c>
      <c r="AF651">
        <v>819</v>
      </c>
      <c r="AG651" s="2">
        <f>IFERROR(VLOOKUP(B651,[1]Hoja2!$C$1:$AM$841,37,FALSE),"n/a")</f>
        <v>819</v>
      </c>
      <c r="AH651" s="10">
        <f>VLOOKUP(AX651,[1]Hoja2!$B$2:$AO$762,17,FALSE)</f>
        <v>26</v>
      </c>
      <c r="AI651" s="10">
        <f>VLOOKUP(AX651,[1]Hoja2!$B$2:$AO$762,23,FALSE)</f>
        <v>0.8</v>
      </c>
      <c r="AJ651" s="10">
        <f>VLOOKUP(AX651,[1]Hoja2!$B$2:$AO$762,28,FALSE)</f>
        <v>0.13400000000000001</v>
      </c>
      <c r="AK651" s="10" t="str">
        <f>VLOOKUP(AX651,[1]Hoja2!$B$2:$AO$762,19,FALSE)</f>
        <v>Departmental Digital</v>
      </c>
      <c r="AL651">
        <f t="shared" si="334"/>
        <v>0</v>
      </c>
      <c r="AM651">
        <f t="shared" si="335"/>
        <v>0</v>
      </c>
      <c r="AN651">
        <f t="shared" si="336"/>
        <v>0</v>
      </c>
      <c r="AO651">
        <f t="shared" si="337"/>
        <v>0</v>
      </c>
      <c r="AP651">
        <f t="shared" si="338"/>
        <v>1</v>
      </c>
      <c r="AQ651">
        <f t="shared" si="339"/>
        <v>0</v>
      </c>
      <c r="AR651">
        <f>+INDEX([1]Hoja2!$AM$2:$AM$841,MATCH(B651,[1]Hoja2!$C$2:$C$841,0))</f>
        <v>819</v>
      </c>
      <c r="AS651" t="str">
        <f t="shared" si="340"/>
        <v>0EX966444711</v>
      </c>
      <c r="AT651" s="2">
        <f>IFERROR(VLOOKUP(AS651,[1]Hoja2!$A$1:$AM$841,38,FALSE),"n/a")</f>
        <v>0</v>
      </c>
      <c r="AU651" s="8">
        <f t="shared" si="333"/>
        <v>2</v>
      </c>
      <c r="AV651">
        <f>VLOOKUP(B651,[1]Hoja2!$C$2:$AO$762,39,FALSE)</f>
        <v>2</v>
      </c>
      <c r="AW651">
        <f>IF(AU651=AV651,VLOOKUP(B651,[1]Hoja2!$C$2:$AO$762,37,FALSE),IF(AV651&lt;2,VLOOKUP(B651,[1]Hoja2!$C$2:$AO$762,37,FALSE)))</f>
        <v>819</v>
      </c>
      <c r="AX651" t="str">
        <f>B651 &amp; COUNTIF(B$2:B651, B651)</f>
        <v>0EX96644472</v>
      </c>
      <c r="AY651" s="10">
        <f>VLOOKUP(AX651,[1]Hoja2!$B$2:$AO$762,38,FALSE)</f>
        <v>1092</v>
      </c>
      <c r="AZ651" s="9">
        <f t="shared" ref="AZ651:AZ714" si="344">IF(AV651&gt;AU651,1,0)</f>
        <v>0</v>
      </c>
      <c r="BA651">
        <f t="shared" si="341"/>
        <v>4</v>
      </c>
      <c r="BB651">
        <f t="shared" si="342"/>
        <v>-6.6666000000001335E-4</v>
      </c>
      <c r="BC651">
        <f t="shared" si="343"/>
        <v>4</v>
      </c>
    </row>
    <row r="652" spans="1:55" x14ac:dyDescent="0.25">
      <c r="A652">
        <v>70490</v>
      </c>
      <c r="B652" t="s">
        <v>419</v>
      </c>
      <c r="C652">
        <v>2019</v>
      </c>
      <c r="D652" t="s">
        <v>37</v>
      </c>
      <c r="E652" t="s">
        <v>38</v>
      </c>
      <c r="F652">
        <v>11</v>
      </c>
      <c r="G652" t="s">
        <v>40</v>
      </c>
      <c r="H652">
        <v>0.15</v>
      </c>
      <c r="I652" t="s">
        <v>91</v>
      </c>
      <c r="J652">
        <v>803</v>
      </c>
      <c r="K652">
        <v>1573</v>
      </c>
      <c r="L652">
        <v>0.2</v>
      </c>
      <c r="M652">
        <v>0.6</v>
      </c>
      <c r="N652">
        <v>0.8</v>
      </c>
      <c r="O652">
        <v>1.05</v>
      </c>
      <c r="P652">
        <v>1.1000000000000001</v>
      </c>
      <c r="Q652">
        <v>1.1499999999999999</v>
      </c>
      <c r="R652" t="s">
        <v>420</v>
      </c>
      <c r="S652">
        <v>4</v>
      </c>
      <c r="T652">
        <v>6</v>
      </c>
      <c r="U652" t="s">
        <v>47</v>
      </c>
      <c r="V652" t="s">
        <v>91</v>
      </c>
      <c r="W652" t="s">
        <v>42</v>
      </c>
      <c r="X652">
        <v>2019</v>
      </c>
      <c r="Y652" t="s">
        <v>37</v>
      </c>
      <c r="Z652" t="s">
        <v>38</v>
      </c>
      <c r="AA652">
        <v>15</v>
      </c>
      <c r="AB652">
        <v>0</v>
      </c>
      <c r="AC652">
        <v>374</v>
      </c>
      <c r="AD652">
        <v>1.1499999999999999</v>
      </c>
      <c r="AE652">
        <v>3.7499999999999999E-2</v>
      </c>
      <c r="AF652">
        <v>923.45</v>
      </c>
      <c r="AG652" s="2">
        <f>IFERROR(VLOOKUP(B652,[1]Hoja2!$C$1:$AM$841,37,FALSE),"n/a")</f>
        <v>1808.95</v>
      </c>
      <c r="AH652" s="10">
        <f>VLOOKUP(AX652,[1]Hoja2!$B$2:$AO$762,17,FALSE)</f>
        <v>374</v>
      </c>
      <c r="AI652" s="10">
        <f>VLOOKUP(AX652,[1]Hoja2!$B$2:$AO$762,23,FALSE)</f>
        <v>1.1499999999999999</v>
      </c>
      <c r="AJ652" s="10">
        <f>VLOOKUP(AX652,[1]Hoja2!$B$2:$AO$762,28,FALSE)</f>
        <v>6.25E-2</v>
      </c>
      <c r="AK652" s="10" t="str">
        <f>VLOOKUP(AX652,[1]Hoja2!$B$2:$AO$762,19,FALSE)</f>
        <v>WF Mono Systems and Legacy Color</v>
      </c>
      <c r="AL652">
        <f t="shared" si="334"/>
        <v>0</v>
      </c>
      <c r="AM652">
        <f t="shared" si="335"/>
        <v>1</v>
      </c>
      <c r="AN652">
        <f t="shared" si="336"/>
        <v>1</v>
      </c>
      <c r="AO652">
        <f t="shared" si="337"/>
        <v>0</v>
      </c>
      <c r="AP652">
        <f t="shared" si="338"/>
        <v>1</v>
      </c>
      <c r="AQ652">
        <f t="shared" si="339"/>
        <v>1</v>
      </c>
      <c r="AR652">
        <f>+INDEX([1]Hoja2!$AM$2:$AM$841,MATCH(B652,[1]Hoja2!$C$2:$C$841,0))</f>
        <v>1808.95</v>
      </c>
      <c r="AS652" t="str">
        <f t="shared" si="340"/>
        <v>0A1H02237811</v>
      </c>
      <c r="AT652" s="2">
        <f>IFERROR(VLOOKUP(AS652,[1]Hoja2!$A$1:$AM$841,38,FALSE),"n/a")</f>
        <v>0</v>
      </c>
      <c r="AU652" s="8">
        <f t="shared" si="333"/>
        <v>1</v>
      </c>
      <c r="AV652">
        <f>VLOOKUP(B652,[1]Hoja2!$C$2:$AO$762,39,FALSE)</f>
        <v>1</v>
      </c>
      <c r="AW652">
        <f>IF(AU652=AV652,VLOOKUP(B652,[1]Hoja2!$C$2:$AO$762,37,FALSE),IF(AV652&lt;2,VLOOKUP(B652,[1]Hoja2!$C$2:$AO$762,37,FALSE)))</f>
        <v>1808.95</v>
      </c>
      <c r="AX652" t="str">
        <f>B652 &amp; COUNTIF(B$2:B652, B652)</f>
        <v>0A1H0223781</v>
      </c>
      <c r="AY652" s="10">
        <f>VLOOKUP(AX652,[1]Hoja2!$B$2:$AO$762,38,FALSE)</f>
        <v>1808.95</v>
      </c>
      <c r="AZ652" s="9">
        <f t="shared" si="344"/>
        <v>0</v>
      </c>
      <c r="BA652">
        <f t="shared" si="341"/>
        <v>1</v>
      </c>
      <c r="BB652">
        <f t="shared" si="342"/>
        <v>-2.5000000000000001E-2</v>
      </c>
      <c r="BC652">
        <f t="shared" si="343"/>
        <v>1</v>
      </c>
    </row>
    <row r="653" spans="1:55" x14ac:dyDescent="0.25">
      <c r="A653">
        <v>70493</v>
      </c>
      <c r="B653" t="s">
        <v>446</v>
      </c>
      <c r="C653">
        <v>2019</v>
      </c>
      <c r="D653" t="s">
        <v>37</v>
      </c>
      <c r="E653" t="s">
        <v>38</v>
      </c>
      <c r="F653">
        <v>11</v>
      </c>
      <c r="G653" t="s">
        <v>40</v>
      </c>
      <c r="H653">
        <v>0</v>
      </c>
      <c r="I653" t="s">
        <v>54</v>
      </c>
      <c r="J653">
        <v>803</v>
      </c>
      <c r="K653">
        <v>1573</v>
      </c>
      <c r="L653">
        <v>0.2</v>
      </c>
      <c r="M653">
        <v>0.6</v>
      </c>
      <c r="N653">
        <v>0.8</v>
      </c>
      <c r="O653">
        <v>1.05</v>
      </c>
      <c r="P653">
        <v>1.1000000000000001</v>
      </c>
      <c r="Q653">
        <v>1.1499999999999999</v>
      </c>
      <c r="R653" t="s">
        <v>46</v>
      </c>
      <c r="S653">
        <v>4</v>
      </c>
      <c r="T653">
        <v>6</v>
      </c>
      <c r="U653" t="s">
        <v>47</v>
      </c>
      <c r="V653" t="s">
        <v>54</v>
      </c>
      <c r="W653" t="s">
        <v>67</v>
      </c>
      <c r="X653">
        <v>2019</v>
      </c>
      <c r="Y653" t="s">
        <v>37</v>
      </c>
      <c r="Z653" t="s">
        <v>38</v>
      </c>
      <c r="AA653">
        <v>15</v>
      </c>
      <c r="AB653">
        <v>0</v>
      </c>
      <c r="AC653">
        <v>31</v>
      </c>
      <c r="AD653">
        <v>1.1000000000000001</v>
      </c>
      <c r="AE653">
        <v>0</v>
      </c>
      <c r="AF653">
        <v>1730.3</v>
      </c>
      <c r="AG653" s="2">
        <f>IFERROR(VLOOKUP(B653,[1]Hoja2!$C$1:$AM$841,37,FALSE),"n/a")</f>
        <v>1730.3000000000004</v>
      </c>
      <c r="AH653" s="10">
        <f>VLOOKUP(AX653,[1]Hoja2!$B$2:$AO$762,17,FALSE)</f>
        <v>31</v>
      </c>
      <c r="AI653" s="10">
        <f>VLOOKUP(AX653,[1]Hoja2!$B$2:$AO$762,23,FALSE)</f>
        <v>1.1000000000000001</v>
      </c>
      <c r="AJ653" s="10">
        <f>VLOOKUP(AX653,[1]Hoja2!$B$2:$AO$762,28,FALSE)</f>
        <v>0.24249999999999999</v>
      </c>
      <c r="AK653" s="10" t="str">
        <f>VLOOKUP(AX653,[1]Hoja2!$B$2:$AO$762,19,FALSE)</f>
        <v>Entry Production Color Low/Mid</v>
      </c>
      <c r="AL653">
        <f t="shared" si="334"/>
        <v>1</v>
      </c>
      <c r="AM653">
        <f t="shared" si="335"/>
        <v>1</v>
      </c>
      <c r="AN653">
        <f t="shared" si="336"/>
        <v>1</v>
      </c>
      <c r="AO653">
        <f t="shared" si="337"/>
        <v>0</v>
      </c>
      <c r="AP653">
        <f t="shared" si="338"/>
        <v>1</v>
      </c>
      <c r="AQ653">
        <f t="shared" si="339"/>
        <v>0</v>
      </c>
      <c r="AR653">
        <f>+INDEX([1]Hoja2!$AM$2:$AM$841,MATCH(B653,[1]Hoja2!$C$2:$C$841,0))</f>
        <v>1730.3000000000004</v>
      </c>
      <c r="AS653" t="str">
        <f t="shared" si="340"/>
        <v>0XPN39940411</v>
      </c>
      <c r="AT653" s="2">
        <f>IFERROR(VLOOKUP(AS653,[1]Hoja2!$A$1:$AM$841,38,FALSE),"n/a")</f>
        <v>0</v>
      </c>
      <c r="AU653" s="8">
        <f t="shared" si="333"/>
        <v>1</v>
      </c>
      <c r="AV653">
        <f>VLOOKUP(B653,[1]Hoja2!$C$2:$AO$762,39,FALSE)</f>
        <v>1</v>
      </c>
      <c r="AW653">
        <f>IF(AU653=AV653,VLOOKUP(B653,[1]Hoja2!$C$2:$AO$762,37,FALSE),IF(AV653&lt;2,VLOOKUP(B653,[1]Hoja2!$C$2:$AO$762,37,FALSE)))</f>
        <v>1730.3000000000004</v>
      </c>
      <c r="AX653" t="str">
        <f>B653 &amp; COUNTIF(B$2:B653, B653)</f>
        <v>0XPN3994041</v>
      </c>
      <c r="AY653" s="10">
        <f>VLOOKUP(AX653,[1]Hoja2!$B$2:$AO$762,38,FALSE)</f>
        <v>1730.3000000000004</v>
      </c>
      <c r="AZ653" s="9">
        <f t="shared" si="344"/>
        <v>0</v>
      </c>
      <c r="BA653">
        <f t="shared" si="341"/>
        <v>0</v>
      </c>
      <c r="BB653">
        <f t="shared" si="342"/>
        <v>-0.24249999999999999</v>
      </c>
      <c r="BC653">
        <f t="shared" si="343"/>
        <v>0</v>
      </c>
    </row>
    <row r="654" spans="1:55" x14ac:dyDescent="0.25">
      <c r="A654">
        <v>70494</v>
      </c>
      <c r="B654" t="s">
        <v>421</v>
      </c>
      <c r="C654">
        <v>2019</v>
      </c>
      <c r="D654" t="s">
        <v>37</v>
      </c>
      <c r="E654" t="s">
        <v>38</v>
      </c>
      <c r="F654">
        <v>11</v>
      </c>
      <c r="G654" t="s">
        <v>40</v>
      </c>
      <c r="H654">
        <v>0.48333330000000002</v>
      </c>
      <c r="I654" t="s">
        <v>91</v>
      </c>
      <c r="J654">
        <v>803</v>
      </c>
      <c r="K654">
        <v>1573</v>
      </c>
      <c r="L654">
        <v>0.2</v>
      </c>
      <c r="M654">
        <v>0.6</v>
      </c>
      <c r="N654">
        <v>0.8</v>
      </c>
      <c r="O654">
        <v>1.05</v>
      </c>
      <c r="P654">
        <v>1.1000000000000001</v>
      </c>
      <c r="Q654">
        <v>1.1499999999999999</v>
      </c>
      <c r="R654" t="s">
        <v>46</v>
      </c>
      <c r="S654">
        <v>4</v>
      </c>
      <c r="T654">
        <v>6</v>
      </c>
      <c r="U654" t="s">
        <v>47</v>
      </c>
      <c r="V654" t="s">
        <v>91</v>
      </c>
      <c r="W654" t="s">
        <v>67</v>
      </c>
      <c r="X654">
        <v>2019</v>
      </c>
      <c r="Y654" t="s">
        <v>37</v>
      </c>
      <c r="Z654" t="s">
        <v>38</v>
      </c>
      <c r="AA654">
        <v>12</v>
      </c>
      <c r="AB654">
        <v>0</v>
      </c>
      <c r="AC654">
        <v>93</v>
      </c>
      <c r="AD654">
        <v>1.1499999999999999</v>
      </c>
      <c r="AE654">
        <v>0.12083332500000001</v>
      </c>
      <c r="AF654">
        <v>1808.95</v>
      </c>
      <c r="AG654" s="2">
        <f>IFERROR(VLOOKUP(B654,[1]Hoja2!$C$1:$AM$841,37,FALSE),"n/a")</f>
        <v>1808.95</v>
      </c>
      <c r="AH654" s="10">
        <f>VLOOKUP(AX654,[1]Hoja2!$B$2:$AO$762,17,FALSE)</f>
        <v>94</v>
      </c>
      <c r="AI654" s="10">
        <f>VLOOKUP(AX654,[1]Hoja2!$B$2:$AO$762,23,FALSE)</f>
        <v>1.1499999999999999</v>
      </c>
      <c r="AJ654" s="10">
        <f>VLOOKUP(AX654,[1]Hoja2!$B$2:$AO$762,28,FALSE)</f>
        <v>0.18</v>
      </c>
      <c r="AK654" s="10" t="str">
        <f>VLOOKUP(AX654,[1]Hoja2!$B$2:$AO$762,19,FALSE)</f>
        <v>WF Mono Systems and Legacy Color</v>
      </c>
      <c r="AL654">
        <f t="shared" si="334"/>
        <v>1</v>
      </c>
      <c r="AM654">
        <f t="shared" si="335"/>
        <v>0</v>
      </c>
      <c r="AN654">
        <f t="shared" si="336"/>
        <v>1</v>
      </c>
      <c r="AO654">
        <f t="shared" si="337"/>
        <v>0</v>
      </c>
      <c r="AP654">
        <f t="shared" si="338"/>
        <v>1</v>
      </c>
      <c r="AQ654">
        <f t="shared" si="339"/>
        <v>0</v>
      </c>
      <c r="AR654">
        <f>+INDEX([1]Hoja2!$AM$2:$AM$841,MATCH(B654,[1]Hoja2!$C$2:$C$841,0))</f>
        <v>1808.95</v>
      </c>
      <c r="AS654" t="str">
        <f t="shared" si="340"/>
        <v>0A1H02240111</v>
      </c>
      <c r="AT654" s="2">
        <f>IFERROR(VLOOKUP(AS654,[1]Hoja2!$A$1:$AM$841,38,FALSE),"n/a")</f>
        <v>0</v>
      </c>
      <c r="AU654" s="8">
        <f t="shared" si="333"/>
        <v>1</v>
      </c>
      <c r="AV654">
        <f>VLOOKUP(B654,[1]Hoja2!$C$2:$AO$762,39,FALSE)</f>
        <v>1</v>
      </c>
      <c r="AW654">
        <f>IF(AU654=AV654,VLOOKUP(B654,[1]Hoja2!$C$2:$AO$762,37,FALSE),IF(AV654&lt;2,VLOOKUP(B654,[1]Hoja2!$C$2:$AO$762,37,FALSE)))</f>
        <v>1808.95</v>
      </c>
      <c r="AX654" t="str">
        <f>B654 &amp; COUNTIF(B$2:B654, B654)</f>
        <v>0A1H0224011</v>
      </c>
      <c r="AY654" s="10">
        <f>VLOOKUP(AX654,[1]Hoja2!$B$2:$AO$762,38,FALSE)</f>
        <v>1808.95</v>
      </c>
      <c r="AZ654" s="9">
        <f t="shared" si="344"/>
        <v>0</v>
      </c>
      <c r="BA654">
        <f t="shared" si="341"/>
        <v>0</v>
      </c>
      <c r="BB654">
        <f t="shared" si="342"/>
        <v>-5.9166674999999988E-2</v>
      </c>
      <c r="BC654">
        <f t="shared" si="343"/>
        <v>0</v>
      </c>
    </row>
    <row r="655" spans="1:55" hidden="1" x14ac:dyDescent="0.25">
      <c r="A655">
        <v>70495</v>
      </c>
      <c r="B655" t="s">
        <v>865</v>
      </c>
      <c r="C655">
        <v>2019</v>
      </c>
      <c r="D655" t="s">
        <v>37</v>
      </c>
      <c r="E655" t="s">
        <v>38</v>
      </c>
      <c r="F655">
        <v>11</v>
      </c>
      <c r="G655" t="s">
        <v>44</v>
      </c>
      <c r="H655">
        <v>0</v>
      </c>
      <c r="I655" t="s">
        <v>34</v>
      </c>
      <c r="J655">
        <v>468</v>
      </c>
      <c r="K655">
        <v>715</v>
      </c>
      <c r="L655">
        <v>0</v>
      </c>
      <c r="M655">
        <v>0</v>
      </c>
      <c r="N655">
        <v>0</v>
      </c>
      <c r="O655">
        <v>0.6</v>
      </c>
      <c r="P655">
        <v>0.8</v>
      </c>
      <c r="Q655">
        <v>1.05</v>
      </c>
      <c r="R655" t="s">
        <v>46</v>
      </c>
      <c r="S655">
        <v>5</v>
      </c>
      <c r="T655">
        <v>9</v>
      </c>
      <c r="U655" t="s">
        <v>47</v>
      </c>
      <c r="V655" t="s">
        <v>34</v>
      </c>
      <c r="W655" t="s">
        <v>50</v>
      </c>
      <c r="X655">
        <v>2019</v>
      </c>
      <c r="Y655" t="s">
        <v>37</v>
      </c>
      <c r="Z655" t="s">
        <v>38</v>
      </c>
      <c r="AA655">
        <v>11</v>
      </c>
      <c r="AB655">
        <v>1</v>
      </c>
      <c r="AC655">
        <v>16</v>
      </c>
      <c r="AD655">
        <v>0</v>
      </c>
      <c r="AE655">
        <v>0</v>
      </c>
      <c r="AF655">
        <v>0</v>
      </c>
      <c r="AG655" s="2" t="str">
        <f>IFERROR(VLOOKUP(B655,[1]Hoja2!$C$1:$AM$841,37,FALSE),"n/a")</f>
        <v>n/a</v>
      </c>
      <c r="AH655" s="10" t="e">
        <f>VLOOKUP(AX655,[1]Hoja2!$B$2:$AO$762,17,FALSE)</f>
        <v>#N/A</v>
      </c>
      <c r="AI655" s="10" t="e">
        <f>VLOOKUP(AX655,[1]Hoja2!$B$2:$AO$762,23,FALSE)</f>
        <v>#N/A</v>
      </c>
      <c r="AJ655" s="10" t="e">
        <f>VLOOKUP(AX655,[1]Hoja2!$B$2:$AO$762,28,FALSE)</f>
        <v>#N/A</v>
      </c>
      <c r="AK655" s="10" t="e">
        <f>VLOOKUP(AX655,[1]Hoja2!$B$2:$AO$762,19,FALSE)</f>
        <v>#N/A</v>
      </c>
      <c r="AL655" t="e">
        <f t="shared" si="334"/>
        <v>#N/A</v>
      </c>
      <c r="AM655" t="e">
        <f t="shared" si="335"/>
        <v>#N/A</v>
      </c>
      <c r="AN655" t="e">
        <f t="shared" si="336"/>
        <v>#N/A</v>
      </c>
      <c r="AO655" t="e">
        <f t="shared" si="337"/>
        <v>#N/A</v>
      </c>
      <c r="AP655" t="e">
        <f t="shared" si="338"/>
        <v>#N/A</v>
      </c>
      <c r="AQ655" t="str">
        <f t="shared" si="339"/>
        <v>n/a</v>
      </c>
      <c r="AR655" t="e">
        <f>+INDEX([1]DETALLE!$AK$2:$AK$841,MATCH(B655,[1]DETALLE!$A$2:$A$841,0))</f>
        <v>#N/A</v>
      </c>
      <c r="AS655" t="str">
        <f t="shared" ref="AS655:AS661" si="345">CONCATENATE(B655)</f>
        <v>09HB331790</v>
      </c>
      <c r="AT655" s="2" t="str">
        <f>IF(IFERROR(VLOOKUP(AS655,[1]Hoja2!$C$1:$AM$841,37,FALSE),"n/a")&lt;&gt;"n/a","a","n/a")</f>
        <v>n/a</v>
      </c>
      <c r="AU655" s="8">
        <f t="shared" si="333"/>
        <v>2</v>
      </c>
      <c r="AV655" t="e">
        <f>VLOOKUP(B655,[1]Hoja2!$C$2:$AO$762,39,FALSE)</f>
        <v>#N/A</v>
      </c>
      <c r="AW655" t="e">
        <f>IF(AU655=AV655,VLOOKUP(B655,[1]Hoja2!$C$2:$AO$762,37,FALSE),IF(AV655&lt;2,VLOOKUP(B655,[1]Hoja2!$C$2:$AO$762,37,FALSE)))</f>
        <v>#N/A</v>
      </c>
      <c r="AX655" t="str">
        <f>B655 &amp; COUNTIF(B$2:B655, B655)</f>
        <v>09HB3317901</v>
      </c>
      <c r="AY655" t="e">
        <f>VLOOKUP(AX655,[1]Hoja2!$B$2:$AO$762,38,FALSE)</f>
        <v>#N/A</v>
      </c>
      <c r="AZ655" s="9" t="e">
        <f t="shared" si="344"/>
        <v>#N/A</v>
      </c>
    </row>
    <row r="656" spans="1:55" hidden="1" x14ac:dyDescent="0.25">
      <c r="A656">
        <v>70497</v>
      </c>
      <c r="B656" t="s">
        <v>443</v>
      </c>
      <c r="C656">
        <v>2019</v>
      </c>
      <c r="D656" t="s">
        <v>37</v>
      </c>
      <c r="E656" t="s">
        <v>38</v>
      </c>
      <c r="F656">
        <v>11</v>
      </c>
      <c r="G656" t="s">
        <v>44</v>
      </c>
      <c r="H656">
        <v>0</v>
      </c>
      <c r="I656" t="s">
        <v>116</v>
      </c>
      <c r="J656">
        <v>655</v>
      </c>
      <c r="K656">
        <v>1365</v>
      </c>
      <c r="L656">
        <v>0</v>
      </c>
      <c r="M656">
        <v>0</v>
      </c>
      <c r="N656">
        <v>0.6</v>
      </c>
      <c r="O656">
        <v>0.8</v>
      </c>
      <c r="P656">
        <v>1.05</v>
      </c>
      <c r="Q656">
        <v>1.1000000000000001</v>
      </c>
      <c r="R656" t="s">
        <v>46</v>
      </c>
      <c r="S656">
        <v>5</v>
      </c>
      <c r="T656">
        <v>9</v>
      </c>
      <c r="U656" t="s">
        <v>47</v>
      </c>
      <c r="V656" t="s">
        <v>58</v>
      </c>
      <c r="W656" t="s">
        <v>55</v>
      </c>
      <c r="X656">
        <v>2019</v>
      </c>
      <c r="Y656" t="s">
        <v>37</v>
      </c>
      <c r="Z656" t="s">
        <v>38</v>
      </c>
      <c r="AA656">
        <v>12</v>
      </c>
      <c r="AB656">
        <v>0</v>
      </c>
      <c r="AC656">
        <v>28</v>
      </c>
      <c r="AD656">
        <v>0</v>
      </c>
      <c r="AE656">
        <v>0</v>
      </c>
      <c r="AF656">
        <v>1365</v>
      </c>
      <c r="AG656" s="2" t="str">
        <f>IFERROR(VLOOKUP(B656,[1]Hoja2!$C$1:$AM$841,37,FALSE),"n/a")</f>
        <v>n/a</v>
      </c>
      <c r="AH656" s="10" t="e">
        <f>VLOOKUP(AX656,[1]Hoja2!$B$2:$AO$762,17,FALSE)</f>
        <v>#N/A</v>
      </c>
      <c r="AI656" s="10" t="e">
        <f>VLOOKUP(AX656,[1]Hoja2!$B$2:$AO$762,23,FALSE)</f>
        <v>#N/A</v>
      </c>
      <c r="AJ656" s="10" t="e">
        <f>VLOOKUP(AX656,[1]Hoja2!$B$2:$AO$762,28,FALSE)</f>
        <v>#N/A</v>
      </c>
      <c r="AK656" s="10" t="e">
        <f>VLOOKUP(AX656,[1]Hoja2!$B$2:$AO$762,19,FALSE)</f>
        <v>#N/A</v>
      </c>
      <c r="AL656" t="e">
        <f t="shared" si="334"/>
        <v>#N/A</v>
      </c>
      <c r="AM656" t="e">
        <f t="shared" si="335"/>
        <v>#N/A</v>
      </c>
      <c r="AN656" t="e">
        <f t="shared" si="336"/>
        <v>#N/A</v>
      </c>
      <c r="AO656" t="e">
        <f t="shared" si="337"/>
        <v>#N/A</v>
      </c>
      <c r="AP656" t="e">
        <f t="shared" si="338"/>
        <v>#N/A</v>
      </c>
      <c r="AQ656" t="str">
        <f t="shared" si="339"/>
        <v>n/a</v>
      </c>
      <c r="AR656" t="e">
        <f>+INDEX([1]DETALLE!$AK$2:$AK$841,MATCH(B656,[1]DETALLE!$A$2:$A$841,0))</f>
        <v>#N/A</v>
      </c>
      <c r="AS656" t="str">
        <f t="shared" si="345"/>
        <v>0XEH805087</v>
      </c>
      <c r="AT656" s="2" t="str">
        <f>IF(IFERROR(VLOOKUP(AS656,[1]Hoja2!$C$1:$AM$841,37,FALSE),"n/a")&lt;&gt;"n/a","a","n/a")</f>
        <v>n/a</v>
      </c>
      <c r="AU656" s="8">
        <f t="shared" si="333"/>
        <v>1</v>
      </c>
      <c r="AV656" t="e">
        <f>VLOOKUP(B656,[1]Hoja2!$C$2:$AO$762,39,FALSE)</f>
        <v>#N/A</v>
      </c>
      <c r="AW656" t="e">
        <f>IF(AU656=AV656,VLOOKUP(B656,[1]Hoja2!$C$2:$AO$762,37,FALSE),IF(AV656&lt;2,VLOOKUP(B656,[1]Hoja2!$C$2:$AO$762,37,FALSE)))</f>
        <v>#N/A</v>
      </c>
      <c r="AX656" t="str">
        <f>B656 &amp; COUNTIF(B$2:B656, B656)</f>
        <v>0XEH8050871</v>
      </c>
      <c r="AY656" t="e">
        <f>VLOOKUP(AX656,[1]Hoja2!$B$2:$AO$762,38,FALSE)</f>
        <v>#N/A</v>
      </c>
      <c r="AZ656" s="9" t="e">
        <f t="shared" si="344"/>
        <v>#N/A</v>
      </c>
    </row>
    <row r="657" spans="1:55" hidden="1" x14ac:dyDescent="0.25">
      <c r="A657">
        <v>70500</v>
      </c>
      <c r="B657" t="s">
        <v>866</v>
      </c>
      <c r="C657">
        <v>2019</v>
      </c>
      <c r="D657" t="s">
        <v>37</v>
      </c>
      <c r="E657" t="s">
        <v>38</v>
      </c>
      <c r="F657">
        <v>11</v>
      </c>
      <c r="G657" t="s">
        <v>44</v>
      </c>
      <c r="H657">
        <v>0</v>
      </c>
      <c r="I657" t="s">
        <v>34</v>
      </c>
      <c r="J657">
        <v>468</v>
      </c>
      <c r="K657">
        <v>715</v>
      </c>
      <c r="L657">
        <v>0</v>
      </c>
      <c r="M657">
        <v>0</v>
      </c>
      <c r="N657">
        <v>0</v>
      </c>
      <c r="O657">
        <v>0.6</v>
      </c>
      <c r="P657">
        <v>0.8</v>
      </c>
      <c r="Q657">
        <v>1.05</v>
      </c>
      <c r="R657" t="s">
        <v>46</v>
      </c>
      <c r="S657">
        <v>5</v>
      </c>
      <c r="T657">
        <v>9</v>
      </c>
      <c r="U657" t="s">
        <v>47</v>
      </c>
      <c r="V657" t="s">
        <v>34</v>
      </c>
      <c r="W657" t="s">
        <v>50</v>
      </c>
      <c r="X657">
        <v>2019</v>
      </c>
      <c r="Y657" t="s">
        <v>37</v>
      </c>
      <c r="Z657" t="s">
        <v>38</v>
      </c>
      <c r="AA657">
        <v>11</v>
      </c>
      <c r="AB657">
        <v>1</v>
      </c>
      <c r="AC657">
        <v>16</v>
      </c>
      <c r="AD657">
        <v>0</v>
      </c>
      <c r="AE657">
        <v>0</v>
      </c>
      <c r="AF657">
        <v>0</v>
      </c>
      <c r="AG657" s="2" t="str">
        <f>IFERROR(VLOOKUP(B657,[1]Hoja2!$C$1:$AM$841,37,FALSE),"n/a")</f>
        <v>n/a</v>
      </c>
      <c r="AH657" s="10" t="e">
        <f>VLOOKUP(AX657,[1]Hoja2!$B$2:$AO$762,17,FALSE)</f>
        <v>#N/A</v>
      </c>
      <c r="AI657" s="10" t="e">
        <f>VLOOKUP(AX657,[1]Hoja2!$B$2:$AO$762,23,FALSE)</f>
        <v>#N/A</v>
      </c>
      <c r="AJ657" s="10" t="e">
        <f>VLOOKUP(AX657,[1]Hoja2!$B$2:$AO$762,28,FALSE)</f>
        <v>#N/A</v>
      </c>
      <c r="AK657" s="10" t="e">
        <f>VLOOKUP(AX657,[1]Hoja2!$B$2:$AO$762,19,FALSE)</f>
        <v>#N/A</v>
      </c>
      <c r="AL657" t="e">
        <f t="shared" si="334"/>
        <v>#N/A</v>
      </c>
      <c r="AM657" t="e">
        <f t="shared" si="335"/>
        <v>#N/A</v>
      </c>
      <c r="AN657" t="e">
        <f t="shared" si="336"/>
        <v>#N/A</v>
      </c>
      <c r="AO657" t="e">
        <f t="shared" si="337"/>
        <v>#N/A</v>
      </c>
      <c r="AP657" t="e">
        <f t="shared" si="338"/>
        <v>#N/A</v>
      </c>
      <c r="AQ657" t="str">
        <f t="shared" si="339"/>
        <v>n/a</v>
      </c>
      <c r="AR657" t="e">
        <f>+INDEX([1]DETALLE!$AK$2:$AK$841,MATCH(B657,[1]DETALLE!$A$2:$A$841,0))</f>
        <v>#N/A</v>
      </c>
      <c r="AS657" t="str">
        <f t="shared" si="345"/>
        <v>09HB331708</v>
      </c>
      <c r="AT657" s="2" t="str">
        <f>IF(IFERROR(VLOOKUP(AS657,[1]Hoja2!$C$1:$AM$841,37,FALSE),"n/a")&lt;&gt;"n/a","a","n/a")</f>
        <v>n/a</v>
      </c>
      <c r="AU657" s="8">
        <f t="shared" si="333"/>
        <v>1</v>
      </c>
      <c r="AV657" t="e">
        <f>VLOOKUP(B657,[1]Hoja2!$C$2:$AO$762,39,FALSE)</f>
        <v>#N/A</v>
      </c>
      <c r="AW657" t="e">
        <f>IF(AU657=AV657,VLOOKUP(B657,[1]Hoja2!$C$2:$AO$762,37,FALSE),IF(AV657&lt;2,VLOOKUP(B657,[1]Hoja2!$C$2:$AO$762,37,FALSE)))</f>
        <v>#N/A</v>
      </c>
      <c r="AX657" t="str">
        <f>B657 &amp; COUNTIF(B$2:B657, B657)</f>
        <v>09HB3317081</v>
      </c>
      <c r="AY657" t="e">
        <f>VLOOKUP(AX657,[1]Hoja2!$B$2:$AO$762,38,FALSE)</f>
        <v>#N/A</v>
      </c>
      <c r="AZ657" s="9" t="e">
        <f t="shared" si="344"/>
        <v>#N/A</v>
      </c>
    </row>
    <row r="658" spans="1:55" hidden="1" x14ac:dyDescent="0.25">
      <c r="A658">
        <v>70501</v>
      </c>
      <c r="B658" t="s">
        <v>867</v>
      </c>
      <c r="C658">
        <v>2019</v>
      </c>
      <c r="D658" t="s">
        <v>37</v>
      </c>
      <c r="E658" t="s">
        <v>38</v>
      </c>
      <c r="F658">
        <v>11</v>
      </c>
      <c r="G658" t="s">
        <v>44</v>
      </c>
      <c r="H658">
        <v>0</v>
      </c>
      <c r="I658" t="s">
        <v>34</v>
      </c>
      <c r="J658">
        <v>468</v>
      </c>
      <c r="K658">
        <v>715</v>
      </c>
      <c r="L658">
        <v>0</v>
      </c>
      <c r="M658">
        <v>0</v>
      </c>
      <c r="N658">
        <v>0</v>
      </c>
      <c r="O658">
        <v>0.6</v>
      </c>
      <c r="P658">
        <v>0.8</v>
      </c>
      <c r="Q658">
        <v>1.05</v>
      </c>
      <c r="R658" t="s">
        <v>46</v>
      </c>
      <c r="S658">
        <v>5</v>
      </c>
      <c r="T658">
        <v>9</v>
      </c>
      <c r="U658" t="s">
        <v>47</v>
      </c>
      <c r="V658" t="s">
        <v>34</v>
      </c>
      <c r="W658" t="s">
        <v>50</v>
      </c>
      <c r="X658">
        <v>2019</v>
      </c>
      <c r="Y658" t="s">
        <v>37</v>
      </c>
      <c r="Z658" t="s">
        <v>38</v>
      </c>
      <c r="AA658">
        <v>11</v>
      </c>
      <c r="AB658">
        <v>1</v>
      </c>
      <c r="AC658">
        <v>50</v>
      </c>
      <c r="AD658">
        <v>0</v>
      </c>
      <c r="AE658">
        <v>0</v>
      </c>
      <c r="AF658">
        <v>0</v>
      </c>
      <c r="AG658" s="2" t="str">
        <f>IFERROR(VLOOKUP(B658,[1]Hoja2!$C$1:$AM$841,37,FALSE),"n/a")</f>
        <v>n/a</v>
      </c>
      <c r="AH658" s="10" t="e">
        <f>VLOOKUP(AX658,[1]Hoja2!$B$2:$AO$762,17,FALSE)</f>
        <v>#N/A</v>
      </c>
      <c r="AI658" s="10" t="e">
        <f>VLOOKUP(AX658,[1]Hoja2!$B$2:$AO$762,23,FALSE)</f>
        <v>#N/A</v>
      </c>
      <c r="AJ658" s="10" t="e">
        <f>VLOOKUP(AX658,[1]Hoja2!$B$2:$AO$762,28,FALSE)</f>
        <v>#N/A</v>
      </c>
      <c r="AK658" s="10" t="e">
        <f>VLOOKUP(AX658,[1]Hoja2!$B$2:$AO$762,19,FALSE)</f>
        <v>#N/A</v>
      </c>
      <c r="AL658" t="e">
        <f t="shared" si="334"/>
        <v>#N/A</v>
      </c>
      <c r="AM658" t="e">
        <f t="shared" si="335"/>
        <v>#N/A</v>
      </c>
      <c r="AN658" t="e">
        <f t="shared" si="336"/>
        <v>#N/A</v>
      </c>
      <c r="AO658" t="e">
        <f t="shared" si="337"/>
        <v>#N/A</v>
      </c>
      <c r="AP658" t="e">
        <f t="shared" si="338"/>
        <v>#N/A</v>
      </c>
      <c r="AQ658" t="str">
        <f t="shared" si="339"/>
        <v>n/a</v>
      </c>
      <c r="AR658" t="e">
        <f>+INDEX([1]DETALLE!$AK$2:$AK$841,MATCH(B658,[1]DETALLE!$A$2:$A$841,0))</f>
        <v>#N/A</v>
      </c>
      <c r="AS658" t="str">
        <f t="shared" si="345"/>
        <v>09HB331782</v>
      </c>
      <c r="AT658" s="2" t="str">
        <f>IF(IFERROR(VLOOKUP(AS658,[1]Hoja2!$C$1:$AM$841,37,FALSE),"n/a")&lt;&gt;"n/a","a","n/a")</f>
        <v>n/a</v>
      </c>
      <c r="AU658" s="8">
        <f t="shared" si="333"/>
        <v>1</v>
      </c>
      <c r="AV658" t="e">
        <f>VLOOKUP(B658,[1]Hoja2!$C$2:$AO$762,39,FALSE)</f>
        <v>#N/A</v>
      </c>
      <c r="AW658" t="e">
        <f>IF(AU658=AV658,VLOOKUP(B658,[1]Hoja2!$C$2:$AO$762,37,FALSE),IF(AV658&lt;2,VLOOKUP(B658,[1]Hoja2!$C$2:$AO$762,37,FALSE)))</f>
        <v>#N/A</v>
      </c>
      <c r="AX658" t="str">
        <f>B658 &amp; COUNTIF(B$2:B658, B658)</f>
        <v>09HB3317821</v>
      </c>
      <c r="AY658" t="e">
        <f>VLOOKUP(AX658,[1]Hoja2!$B$2:$AO$762,38,FALSE)</f>
        <v>#N/A</v>
      </c>
      <c r="AZ658" s="9" t="e">
        <f t="shared" si="344"/>
        <v>#N/A</v>
      </c>
    </row>
    <row r="659" spans="1:55" hidden="1" x14ac:dyDescent="0.25">
      <c r="A659">
        <v>70502</v>
      </c>
      <c r="B659" t="s">
        <v>868</v>
      </c>
      <c r="C659">
        <v>2019</v>
      </c>
      <c r="D659" t="s">
        <v>37</v>
      </c>
      <c r="E659" t="s">
        <v>38</v>
      </c>
      <c r="F659">
        <v>11</v>
      </c>
      <c r="G659" t="s">
        <v>44</v>
      </c>
      <c r="H659">
        <v>0</v>
      </c>
      <c r="I659" t="s">
        <v>34</v>
      </c>
      <c r="J659">
        <v>468</v>
      </c>
      <c r="K659">
        <v>715</v>
      </c>
      <c r="L659">
        <v>0</v>
      </c>
      <c r="M659">
        <v>0</v>
      </c>
      <c r="N659">
        <v>0</v>
      </c>
      <c r="O659">
        <v>0.6</v>
      </c>
      <c r="P659">
        <v>0.8</v>
      </c>
      <c r="Q659">
        <v>1.05</v>
      </c>
      <c r="R659" t="s">
        <v>46</v>
      </c>
      <c r="S659">
        <v>5</v>
      </c>
      <c r="T659">
        <v>9</v>
      </c>
      <c r="U659" t="s">
        <v>47</v>
      </c>
      <c r="V659" t="s">
        <v>34</v>
      </c>
      <c r="W659" t="s">
        <v>50</v>
      </c>
      <c r="X659">
        <v>2019</v>
      </c>
      <c r="Y659" t="s">
        <v>37</v>
      </c>
      <c r="Z659" t="s">
        <v>38</v>
      </c>
      <c r="AA659">
        <v>11</v>
      </c>
      <c r="AB659">
        <v>1</v>
      </c>
      <c r="AC659">
        <v>17</v>
      </c>
      <c r="AD659">
        <v>0</v>
      </c>
      <c r="AE659">
        <v>0</v>
      </c>
      <c r="AF659">
        <v>0</v>
      </c>
      <c r="AG659" s="2" t="str">
        <f>IFERROR(VLOOKUP(B659,[1]Hoja2!$C$1:$AM$841,37,FALSE),"n/a")</f>
        <v>n/a</v>
      </c>
      <c r="AH659" s="10" t="e">
        <f>VLOOKUP(AX659,[1]Hoja2!$B$2:$AO$762,17,FALSE)</f>
        <v>#N/A</v>
      </c>
      <c r="AI659" s="10" t="e">
        <f>VLOOKUP(AX659,[1]Hoja2!$B$2:$AO$762,23,FALSE)</f>
        <v>#N/A</v>
      </c>
      <c r="AJ659" s="10" t="e">
        <f>VLOOKUP(AX659,[1]Hoja2!$B$2:$AO$762,28,FALSE)</f>
        <v>#N/A</v>
      </c>
      <c r="AK659" s="10" t="e">
        <f>VLOOKUP(AX659,[1]Hoja2!$B$2:$AO$762,19,FALSE)</f>
        <v>#N/A</v>
      </c>
      <c r="AL659" t="e">
        <f t="shared" si="334"/>
        <v>#N/A</v>
      </c>
      <c r="AM659" t="e">
        <f t="shared" si="335"/>
        <v>#N/A</v>
      </c>
      <c r="AN659" t="e">
        <f t="shared" si="336"/>
        <v>#N/A</v>
      </c>
      <c r="AO659" t="e">
        <f t="shared" si="337"/>
        <v>#N/A</v>
      </c>
      <c r="AP659" t="e">
        <f t="shared" si="338"/>
        <v>#N/A</v>
      </c>
      <c r="AQ659" t="str">
        <f t="shared" si="339"/>
        <v>n/a</v>
      </c>
      <c r="AR659" t="e">
        <f>+INDEX([1]DETALLE!$AK$2:$AK$841,MATCH(B659,[1]DETALLE!$A$2:$A$841,0))</f>
        <v>#N/A</v>
      </c>
      <c r="AS659" t="str">
        <f t="shared" si="345"/>
        <v>09HB331371</v>
      </c>
      <c r="AT659" s="2" t="str">
        <f>IF(IFERROR(VLOOKUP(AS659,[1]Hoja2!$C$1:$AM$841,37,FALSE),"n/a")&lt;&gt;"n/a","a","n/a")</f>
        <v>n/a</v>
      </c>
      <c r="AU659" s="8">
        <f t="shared" si="333"/>
        <v>1</v>
      </c>
      <c r="AV659" t="e">
        <f>VLOOKUP(B659,[1]Hoja2!$C$2:$AO$762,39,FALSE)</f>
        <v>#N/A</v>
      </c>
      <c r="AW659" t="e">
        <f>IF(AU659=AV659,VLOOKUP(B659,[1]Hoja2!$C$2:$AO$762,37,FALSE),IF(AV659&lt;2,VLOOKUP(B659,[1]Hoja2!$C$2:$AO$762,37,FALSE)))</f>
        <v>#N/A</v>
      </c>
      <c r="AX659" t="str">
        <f>B659 &amp; COUNTIF(B$2:B659, B659)</f>
        <v>09HB3313711</v>
      </c>
      <c r="AY659" t="e">
        <f>VLOOKUP(AX659,[1]Hoja2!$B$2:$AO$762,38,FALSE)</f>
        <v>#N/A</v>
      </c>
      <c r="AZ659" s="9" t="e">
        <f t="shared" si="344"/>
        <v>#N/A</v>
      </c>
    </row>
    <row r="660" spans="1:55" hidden="1" x14ac:dyDescent="0.25">
      <c r="A660">
        <v>70504</v>
      </c>
      <c r="B660" t="s">
        <v>439</v>
      </c>
      <c r="C660">
        <v>2019</v>
      </c>
      <c r="D660" t="s">
        <v>37</v>
      </c>
      <c r="E660" t="s">
        <v>38</v>
      </c>
      <c r="F660">
        <v>11</v>
      </c>
      <c r="G660" t="s">
        <v>44</v>
      </c>
      <c r="H660">
        <v>0</v>
      </c>
      <c r="I660" t="s">
        <v>116</v>
      </c>
      <c r="J660">
        <v>655</v>
      </c>
      <c r="K660">
        <v>1365</v>
      </c>
      <c r="L660">
        <v>0</v>
      </c>
      <c r="M660">
        <v>0</v>
      </c>
      <c r="N660">
        <v>0.6</v>
      </c>
      <c r="O660">
        <v>0.8</v>
      </c>
      <c r="P660">
        <v>1.05</v>
      </c>
      <c r="Q660">
        <v>1.1000000000000001</v>
      </c>
      <c r="R660" t="s">
        <v>46</v>
      </c>
      <c r="S660">
        <v>5</v>
      </c>
      <c r="T660">
        <v>9</v>
      </c>
      <c r="U660" t="s">
        <v>47</v>
      </c>
      <c r="V660" t="s">
        <v>58</v>
      </c>
      <c r="W660" t="s">
        <v>55</v>
      </c>
      <c r="X660">
        <v>2019</v>
      </c>
      <c r="Y660" t="s">
        <v>37</v>
      </c>
      <c r="Z660" t="s">
        <v>38</v>
      </c>
      <c r="AA660">
        <v>12</v>
      </c>
      <c r="AB660">
        <v>0</v>
      </c>
      <c r="AC660">
        <v>92</v>
      </c>
      <c r="AD660">
        <v>0</v>
      </c>
      <c r="AE660">
        <v>0</v>
      </c>
      <c r="AF660">
        <v>1365</v>
      </c>
      <c r="AG660" s="2" t="str">
        <f>IFERROR(VLOOKUP(B660,[1]Hoja2!$C$1:$AM$841,37,FALSE),"n/a")</f>
        <v>n/a</v>
      </c>
      <c r="AH660" s="10" t="e">
        <f>VLOOKUP(AX660,[1]Hoja2!$B$2:$AO$762,17,FALSE)</f>
        <v>#N/A</v>
      </c>
      <c r="AI660" s="10" t="e">
        <f>VLOOKUP(AX660,[1]Hoja2!$B$2:$AO$762,23,FALSE)</f>
        <v>#N/A</v>
      </c>
      <c r="AJ660" s="10" t="e">
        <f>VLOOKUP(AX660,[1]Hoja2!$B$2:$AO$762,28,FALSE)</f>
        <v>#N/A</v>
      </c>
      <c r="AK660" s="10" t="e">
        <f>VLOOKUP(AX660,[1]Hoja2!$B$2:$AO$762,19,FALSE)</f>
        <v>#N/A</v>
      </c>
      <c r="AL660" t="e">
        <f t="shared" si="334"/>
        <v>#N/A</v>
      </c>
      <c r="AM660" t="e">
        <f t="shared" si="335"/>
        <v>#N/A</v>
      </c>
      <c r="AN660" t="e">
        <f t="shared" si="336"/>
        <v>#N/A</v>
      </c>
      <c r="AO660" t="e">
        <f t="shared" si="337"/>
        <v>#N/A</v>
      </c>
      <c r="AP660" t="e">
        <f t="shared" si="338"/>
        <v>#N/A</v>
      </c>
      <c r="AQ660" t="str">
        <f t="shared" si="339"/>
        <v>n/a</v>
      </c>
      <c r="AR660" t="e">
        <f>+INDEX([1]DETALLE!$AK$2:$AK$841,MATCH(B660,[1]DETALLE!$A$2:$A$841,0))</f>
        <v>#N/A</v>
      </c>
      <c r="AS660" t="str">
        <f t="shared" si="345"/>
        <v>0X76375119</v>
      </c>
      <c r="AT660" s="2" t="str">
        <f>IF(IFERROR(VLOOKUP(AS660,[1]Hoja2!$C$1:$AM$841,37,FALSE),"n/a")&lt;&gt;"n/a","a","n/a")</f>
        <v>n/a</v>
      </c>
      <c r="AU660" s="8">
        <f t="shared" si="333"/>
        <v>1</v>
      </c>
      <c r="AV660" t="e">
        <f>VLOOKUP(B660,[1]Hoja2!$C$2:$AO$762,39,FALSE)</f>
        <v>#N/A</v>
      </c>
      <c r="AW660" t="e">
        <f>IF(AU660=AV660,VLOOKUP(B660,[1]Hoja2!$C$2:$AO$762,37,FALSE),IF(AV660&lt;2,VLOOKUP(B660,[1]Hoja2!$C$2:$AO$762,37,FALSE)))</f>
        <v>#N/A</v>
      </c>
      <c r="AX660" t="str">
        <f>B660 &amp; COUNTIF(B$2:B660, B660)</f>
        <v>0X763751191</v>
      </c>
      <c r="AY660" t="e">
        <f>VLOOKUP(AX660,[1]Hoja2!$B$2:$AO$762,38,FALSE)</f>
        <v>#N/A</v>
      </c>
      <c r="AZ660" s="9" t="e">
        <f t="shared" si="344"/>
        <v>#N/A</v>
      </c>
    </row>
    <row r="661" spans="1:55" hidden="1" x14ac:dyDescent="0.25">
      <c r="A661">
        <v>70505</v>
      </c>
      <c r="B661" t="s">
        <v>448</v>
      </c>
      <c r="C661">
        <v>2019</v>
      </c>
      <c r="D661" t="s">
        <v>37</v>
      </c>
      <c r="E661" t="s">
        <v>38</v>
      </c>
      <c r="F661">
        <v>11</v>
      </c>
      <c r="G661" t="s">
        <v>44</v>
      </c>
      <c r="H661">
        <v>0</v>
      </c>
      <c r="I661" t="s">
        <v>58</v>
      </c>
      <c r="J661">
        <v>655</v>
      </c>
      <c r="K661">
        <v>1365</v>
      </c>
      <c r="L661">
        <v>0</v>
      </c>
      <c r="M661">
        <v>0</v>
      </c>
      <c r="N661">
        <v>0.6</v>
      </c>
      <c r="O661">
        <v>0.8</v>
      </c>
      <c r="P661">
        <v>1.05</v>
      </c>
      <c r="Q661">
        <v>1.1000000000000001</v>
      </c>
      <c r="R661" t="s">
        <v>46</v>
      </c>
      <c r="S661">
        <v>5</v>
      </c>
      <c r="T661">
        <v>9</v>
      </c>
      <c r="U661" t="s">
        <v>47</v>
      </c>
      <c r="V661" t="s">
        <v>45</v>
      </c>
      <c r="W661" t="s">
        <v>59</v>
      </c>
      <c r="X661">
        <v>2019</v>
      </c>
      <c r="Y661" t="s">
        <v>37</v>
      </c>
      <c r="Z661" t="s">
        <v>38</v>
      </c>
      <c r="AA661">
        <v>12</v>
      </c>
      <c r="AB661">
        <v>0</v>
      </c>
      <c r="AC661">
        <v>27</v>
      </c>
      <c r="AD661">
        <v>0</v>
      </c>
      <c r="AE661">
        <v>0</v>
      </c>
      <c r="AF661">
        <v>1365</v>
      </c>
      <c r="AG661" s="2" t="str">
        <f>IFERROR(VLOOKUP(B661,[1]Hoja2!$C$1:$AM$841,37,FALSE),"n/a")</f>
        <v>n/a</v>
      </c>
      <c r="AH661" s="10" t="e">
        <f>VLOOKUP(AX661,[1]Hoja2!$B$2:$AO$762,17,FALSE)</f>
        <v>#N/A</v>
      </c>
      <c r="AI661" s="10" t="e">
        <f>VLOOKUP(AX661,[1]Hoja2!$B$2:$AO$762,23,FALSE)</f>
        <v>#N/A</v>
      </c>
      <c r="AJ661" s="10" t="e">
        <f>VLOOKUP(AX661,[1]Hoja2!$B$2:$AO$762,28,FALSE)</f>
        <v>#N/A</v>
      </c>
      <c r="AK661" s="10" t="e">
        <f>VLOOKUP(AX661,[1]Hoja2!$B$2:$AO$762,19,FALSE)</f>
        <v>#N/A</v>
      </c>
      <c r="AL661" t="e">
        <f t="shared" si="334"/>
        <v>#N/A</v>
      </c>
      <c r="AM661" t="e">
        <f t="shared" si="335"/>
        <v>#N/A</v>
      </c>
      <c r="AN661" t="e">
        <f t="shared" si="336"/>
        <v>#N/A</v>
      </c>
      <c r="AO661" t="e">
        <f t="shared" si="337"/>
        <v>#N/A</v>
      </c>
      <c r="AP661" t="e">
        <f t="shared" si="338"/>
        <v>#N/A</v>
      </c>
      <c r="AQ661" t="str">
        <f t="shared" si="339"/>
        <v>n/a</v>
      </c>
      <c r="AR661" t="e">
        <f>+INDEX([1]DETALLE!$AK$2:$AK$841,MATCH(B661,[1]DETALLE!$A$2:$A$841,0))</f>
        <v>#N/A</v>
      </c>
      <c r="AS661" t="str">
        <f t="shared" si="345"/>
        <v>Y4X822461</v>
      </c>
      <c r="AT661" s="2" t="str">
        <f>IF(IFERROR(VLOOKUP(AS661,[1]Hoja2!$C$1:$AM$841,37,FALSE),"n/a")&lt;&gt;"n/a","a","n/a")</f>
        <v>n/a</v>
      </c>
      <c r="AU661" s="8">
        <f t="shared" si="333"/>
        <v>1</v>
      </c>
      <c r="AV661" t="e">
        <f>VLOOKUP(B661,[1]Hoja2!$C$2:$AO$762,39,FALSE)</f>
        <v>#N/A</v>
      </c>
      <c r="AW661" t="e">
        <f>IF(AU661=AV661,VLOOKUP(B661,[1]Hoja2!$C$2:$AO$762,37,FALSE),IF(AV661&lt;2,VLOOKUP(B661,[1]Hoja2!$C$2:$AO$762,37,FALSE)))</f>
        <v>#N/A</v>
      </c>
      <c r="AX661" t="str">
        <f>B661 &amp; COUNTIF(B$2:B661, B661)</f>
        <v>Y4X8224611</v>
      </c>
      <c r="AY661" t="e">
        <f>VLOOKUP(AX661,[1]Hoja2!$B$2:$AO$762,38,FALSE)</f>
        <v>#N/A</v>
      </c>
      <c r="AZ661" s="9" t="e">
        <f t="shared" si="344"/>
        <v>#N/A</v>
      </c>
    </row>
    <row r="662" spans="1:55" x14ac:dyDescent="0.25">
      <c r="A662">
        <v>70508</v>
      </c>
      <c r="B662" t="s">
        <v>246</v>
      </c>
      <c r="C662">
        <v>2019</v>
      </c>
      <c r="D662" t="s">
        <v>37</v>
      </c>
      <c r="E662" t="s">
        <v>38</v>
      </c>
      <c r="F662">
        <v>12</v>
      </c>
      <c r="G662" t="s">
        <v>40</v>
      </c>
      <c r="H662">
        <v>2.6166670000000001</v>
      </c>
      <c r="I662" t="s">
        <v>54</v>
      </c>
      <c r="J662">
        <v>803</v>
      </c>
      <c r="K662">
        <v>1573</v>
      </c>
      <c r="L662">
        <v>0.2</v>
      </c>
      <c r="M662">
        <v>0.6</v>
      </c>
      <c r="N662">
        <v>0.8</v>
      </c>
      <c r="O662">
        <v>1.05</v>
      </c>
      <c r="P662">
        <v>1.1000000000000001</v>
      </c>
      <c r="Q662">
        <v>1.1499999999999999</v>
      </c>
      <c r="R662" t="s">
        <v>46</v>
      </c>
      <c r="S662">
        <v>4</v>
      </c>
      <c r="T662">
        <v>6</v>
      </c>
      <c r="U662" t="s">
        <v>47</v>
      </c>
      <c r="V662" t="s">
        <v>54</v>
      </c>
      <c r="W662" t="s">
        <v>50</v>
      </c>
      <c r="X662">
        <v>2019</v>
      </c>
      <c r="Y662" t="s">
        <v>37</v>
      </c>
      <c r="Z662" t="s">
        <v>38</v>
      </c>
      <c r="AA662">
        <v>12</v>
      </c>
      <c r="AB662">
        <v>0</v>
      </c>
      <c r="AC662">
        <v>7</v>
      </c>
      <c r="AD662">
        <v>0.8</v>
      </c>
      <c r="AE662">
        <v>0.65416675000000002</v>
      </c>
      <c r="AF662">
        <v>1258.4000000000001</v>
      </c>
      <c r="AG662" s="2">
        <f>IFERROR(VLOOKUP(B662,[1]Hoja2!$C$1:$AM$841,37,FALSE),"n/a")</f>
        <v>0</v>
      </c>
      <c r="AH662" s="10">
        <f>VLOOKUP(AX662,[1]Hoja2!$B$2:$AO$762,17,FALSE)</f>
        <v>7</v>
      </c>
      <c r="AI662" s="10">
        <f>VLOOKUP(AX662,[1]Hoja2!$B$2:$AO$762,23,FALSE)</f>
        <v>0.8</v>
      </c>
      <c r="AJ662" s="10">
        <f>VLOOKUP(AX662,[1]Hoja2!$B$2:$AO$762,28,FALSE)</f>
        <v>0.65500000000000003</v>
      </c>
      <c r="AK662" s="10" t="str">
        <f>VLOOKUP(AX662,[1]Hoja2!$B$2:$AO$762,19,FALSE)</f>
        <v>Entry Production Color Low/Mid</v>
      </c>
      <c r="AL662">
        <f t="shared" si="334"/>
        <v>1</v>
      </c>
      <c r="AM662">
        <f t="shared" si="335"/>
        <v>1</v>
      </c>
      <c r="AN662">
        <f t="shared" si="336"/>
        <v>1</v>
      </c>
      <c r="AO662">
        <f t="shared" si="337"/>
        <v>0</v>
      </c>
      <c r="AP662">
        <f t="shared" si="338"/>
        <v>1</v>
      </c>
      <c r="AQ662">
        <f t="shared" si="339"/>
        <v>0</v>
      </c>
      <c r="AR662">
        <f>+INDEX([1]Hoja2!$AM$2:$AM$841,MATCH(B662,[1]Hoja2!$C$2:$C$841,0))</f>
        <v>0</v>
      </c>
      <c r="AS662" t="str">
        <f t="shared" si="340"/>
        <v>0E2B65901512</v>
      </c>
      <c r="AT662" s="2">
        <f>IFERROR(VLOOKUP(AS662,[1]Hoja2!$A$1:$AM$841,38,FALSE),"n/a")</f>
        <v>0</v>
      </c>
      <c r="AU662" s="8">
        <f t="shared" si="333"/>
        <v>3</v>
      </c>
      <c r="AV662">
        <f>VLOOKUP(B662,[1]Hoja2!$C$2:$AO$762,39,FALSE)</f>
        <v>3</v>
      </c>
      <c r="AW662">
        <f>IF(AU662=AV662,VLOOKUP(B662,[1]Hoja2!$C$2:$AO$762,37,FALSE),IF(AV662&lt;2,VLOOKUP(B662,[1]Hoja2!$C$2:$AO$762,37,FALSE)))</f>
        <v>0</v>
      </c>
      <c r="AX662" t="str">
        <f>B662 &amp; COUNTIF(B$2:B662, B662)</f>
        <v>0E2B6590153</v>
      </c>
      <c r="AY662" s="10">
        <f>VLOOKUP(AX662,[1]Hoja2!$B$2:$AO$762,38,FALSE)</f>
        <v>1258.4000000000003</v>
      </c>
      <c r="AZ662" s="9">
        <f t="shared" si="344"/>
        <v>0</v>
      </c>
      <c r="BA662">
        <f t="shared" ref="BA662:BA663" si="346">IF(Q662="NA",2,IF(OR(G662="INSTALACION NUEVA",G662="Mantenimiento preventivo"),3,IF(AND(AC662&lt;AH662,AL662&lt;&gt;1),4,IF(AY662&gt;AF662,1,0))))</f>
        <v>0</v>
      </c>
      <c r="BB662">
        <f t="shared" ref="BB662:BB663" si="347">AE662-AJ662</f>
        <v>-8.332500000000076E-4</v>
      </c>
      <c r="BC662">
        <f t="shared" ref="BC662:BC663" si="348">+_xlfn.IFS(Q662="NA",2,OR(G662="INSTALACION NUEVA",G662="Mantenimiento preventivo"),3,AND(AC662&lt;AH662,AL662&lt;&gt;1),4,AY662&gt;AF662,1,TRUE,0)</f>
        <v>0</v>
      </c>
    </row>
    <row r="663" spans="1:55" x14ac:dyDescent="0.25">
      <c r="A663">
        <v>70509</v>
      </c>
      <c r="B663" t="s">
        <v>252</v>
      </c>
      <c r="C663">
        <v>2019</v>
      </c>
      <c r="D663" t="s">
        <v>37</v>
      </c>
      <c r="E663" t="s">
        <v>38</v>
      </c>
      <c r="F663">
        <v>12</v>
      </c>
      <c r="G663" t="s">
        <v>40</v>
      </c>
      <c r="H663">
        <v>3.5</v>
      </c>
      <c r="I663" t="s">
        <v>58</v>
      </c>
      <c r="J663">
        <v>655</v>
      </c>
      <c r="K663">
        <v>1365</v>
      </c>
      <c r="L663">
        <v>0</v>
      </c>
      <c r="M663">
        <v>0</v>
      </c>
      <c r="N663">
        <v>0.6</v>
      </c>
      <c r="O663">
        <v>0.8</v>
      </c>
      <c r="P663">
        <v>1.05</v>
      </c>
      <c r="Q663">
        <v>1.1000000000000001</v>
      </c>
      <c r="R663" t="s">
        <v>46</v>
      </c>
      <c r="S663">
        <v>5</v>
      </c>
      <c r="T663">
        <v>9</v>
      </c>
      <c r="U663" t="s">
        <v>47</v>
      </c>
      <c r="V663" t="s">
        <v>58</v>
      </c>
      <c r="W663" t="s">
        <v>50</v>
      </c>
      <c r="X663">
        <v>2019</v>
      </c>
      <c r="Y663" t="s">
        <v>37</v>
      </c>
      <c r="Z663" t="s">
        <v>38</v>
      </c>
      <c r="AA663">
        <v>12</v>
      </c>
      <c r="AB663">
        <v>0</v>
      </c>
      <c r="AC663">
        <v>8</v>
      </c>
      <c r="AD663">
        <v>0.6</v>
      </c>
      <c r="AE663">
        <v>0.7</v>
      </c>
      <c r="AF663">
        <v>819</v>
      </c>
      <c r="AG663" s="2">
        <f>IFERROR(VLOOKUP(B663,[1]Hoja2!$C$1:$AM$841,37,FALSE),"n/a")</f>
        <v>819</v>
      </c>
      <c r="AH663" s="10">
        <f>VLOOKUP(AX663,[1]Hoja2!$B$2:$AO$762,17,FALSE)</f>
        <v>75</v>
      </c>
      <c r="AI663" s="10">
        <f>VLOOKUP(AX663,[1]Hoja2!$B$2:$AO$762,23,FALSE)</f>
        <v>1.1000000000000001</v>
      </c>
      <c r="AJ663" s="10">
        <f>VLOOKUP(AX663,[1]Hoja2!$B$2:$AO$762,28,FALSE)</f>
        <v>0.26600000000000001</v>
      </c>
      <c r="AK663" s="10" t="str">
        <f>VLOOKUP(AX663,[1]Hoja2!$B$2:$AO$762,19,FALSE)</f>
        <v>Departmental Digital</v>
      </c>
      <c r="AL663">
        <f t="shared" si="334"/>
        <v>0</v>
      </c>
      <c r="AM663">
        <f t="shared" si="335"/>
        <v>0</v>
      </c>
      <c r="AN663">
        <f t="shared" si="336"/>
        <v>0</v>
      </c>
      <c r="AO663">
        <f t="shared" si="337"/>
        <v>0</v>
      </c>
      <c r="AP663">
        <f t="shared" si="338"/>
        <v>1</v>
      </c>
      <c r="AQ663">
        <f t="shared" si="339"/>
        <v>0</v>
      </c>
      <c r="AR663">
        <f>+INDEX([1]Hoja2!$AM$2:$AM$841,MATCH(B663,[1]Hoja2!$C$2:$C$841,0))</f>
        <v>819</v>
      </c>
      <c r="AS663" t="str">
        <f t="shared" si="340"/>
        <v>0EX966218112</v>
      </c>
      <c r="AT663" s="2">
        <f>IFERROR(VLOOKUP(AS663,[1]Hoja2!$A$1:$AM$841,38,FALSE),"n/a")</f>
        <v>0</v>
      </c>
      <c r="AU663" s="8">
        <f t="shared" si="333"/>
        <v>2</v>
      </c>
      <c r="AV663">
        <f>VLOOKUP(B663,[1]Hoja2!$C$2:$AO$762,39,FALSE)</f>
        <v>2</v>
      </c>
      <c r="AW663">
        <f>IF(AU663=AV663,VLOOKUP(B663,[1]Hoja2!$C$2:$AO$762,37,FALSE),IF(AV663&lt;2,VLOOKUP(B663,[1]Hoja2!$C$2:$AO$762,37,FALSE)))</f>
        <v>819</v>
      </c>
      <c r="AX663" t="str">
        <f>B663 &amp; COUNTIF(B$2:B663, B663)</f>
        <v>0EX96621812</v>
      </c>
      <c r="AY663" s="10">
        <f>VLOOKUP(AX663,[1]Hoja2!$B$2:$AO$762,38,FALSE)</f>
        <v>1501.5000000000002</v>
      </c>
      <c r="AZ663" s="9">
        <f t="shared" si="344"/>
        <v>0</v>
      </c>
      <c r="BA663">
        <f t="shared" si="346"/>
        <v>4</v>
      </c>
      <c r="BB663">
        <f t="shared" si="347"/>
        <v>0.43399999999999994</v>
      </c>
      <c r="BC663">
        <f t="shared" si="348"/>
        <v>4</v>
      </c>
    </row>
    <row r="664" spans="1:55" hidden="1" x14ac:dyDescent="0.25">
      <c r="A664">
        <v>70510</v>
      </c>
      <c r="B664" t="s">
        <v>806</v>
      </c>
      <c r="C664">
        <v>2019</v>
      </c>
      <c r="D664" t="s">
        <v>37</v>
      </c>
      <c r="E664" t="s">
        <v>38</v>
      </c>
      <c r="F664">
        <v>12</v>
      </c>
      <c r="G664" t="s">
        <v>44</v>
      </c>
      <c r="H664">
        <v>0</v>
      </c>
      <c r="I664" t="s">
        <v>116</v>
      </c>
      <c r="J664">
        <v>655</v>
      </c>
      <c r="K664">
        <v>1365</v>
      </c>
      <c r="L664">
        <v>0</v>
      </c>
      <c r="M664">
        <v>0</v>
      </c>
      <c r="N664">
        <v>0.6</v>
      </c>
      <c r="O664">
        <v>0.8</v>
      </c>
      <c r="P664">
        <v>1.05</v>
      </c>
      <c r="Q664">
        <v>1.1000000000000001</v>
      </c>
      <c r="R664" t="s">
        <v>46</v>
      </c>
      <c r="S664">
        <v>5</v>
      </c>
      <c r="T664">
        <v>9</v>
      </c>
      <c r="U664" t="s">
        <v>47</v>
      </c>
      <c r="V664" t="s">
        <v>45</v>
      </c>
      <c r="W664" t="s">
        <v>50</v>
      </c>
      <c r="X664">
        <v>2019</v>
      </c>
      <c r="Y664" t="s">
        <v>37</v>
      </c>
      <c r="Z664" t="s">
        <v>38</v>
      </c>
      <c r="AA664">
        <v>12</v>
      </c>
      <c r="AB664">
        <v>1</v>
      </c>
      <c r="AC664">
        <v>4</v>
      </c>
      <c r="AD664">
        <v>0</v>
      </c>
      <c r="AE664">
        <v>0</v>
      </c>
      <c r="AF664">
        <v>0</v>
      </c>
      <c r="AG664" s="2" t="str">
        <f>IFERROR(VLOOKUP(B664,[1]Hoja2!$C$1:$AM$841,37,FALSE),"n/a")</f>
        <v>n/a</v>
      </c>
      <c r="AH664" s="10" t="e">
        <f>VLOOKUP(AX664,[1]Hoja2!$B$2:$AO$762,17,FALSE)</f>
        <v>#N/A</v>
      </c>
      <c r="AI664" s="10" t="e">
        <f>VLOOKUP(AX664,[1]Hoja2!$B$2:$AO$762,23,FALSE)</f>
        <v>#N/A</v>
      </c>
      <c r="AJ664" s="10" t="e">
        <f>VLOOKUP(AX664,[1]Hoja2!$B$2:$AO$762,28,FALSE)</f>
        <v>#N/A</v>
      </c>
      <c r="AK664" s="10" t="e">
        <f>VLOOKUP(AX664,[1]Hoja2!$B$2:$AO$762,19,FALSE)</f>
        <v>#N/A</v>
      </c>
      <c r="AL664" t="e">
        <f t="shared" si="334"/>
        <v>#N/A</v>
      </c>
      <c r="AM664" t="e">
        <f t="shared" si="335"/>
        <v>#N/A</v>
      </c>
      <c r="AN664" t="e">
        <f t="shared" si="336"/>
        <v>#N/A</v>
      </c>
      <c r="AO664" t="e">
        <f t="shared" si="337"/>
        <v>#N/A</v>
      </c>
      <c r="AP664" t="e">
        <f t="shared" si="338"/>
        <v>#N/A</v>
      </c>
      <c r="AQ664" t="str">
        <f t="shared" si="339"/>
        <v>n/a</v>
      </c>
      <c r="AR664">
        <f>+INDEX([1]DETALLE!$AK$2:$AK$841,MATCH(B664,[1]DETALLE!$A$2:$A$841,0))</f>
        <v>1501.5000000000002</v>
      </c>
      <c r="AS664" t="str">
        <f>CONCATENATE(B664)</f>
        <v>0Y4X848752</v>
      </c>
      <c r="AT664" s="2" t="str">
        <f>IF(IFERROR(VLOOKUP(AS664,[1]Hoja2!$C$1:$AM$841,37,FALSE),"n/a")&lt;&gt;"n/a","a","n/a")</f>
        <v>n/a</v>
      </c>
      <c r="AU664" s="8">
        <f t="shared" si="333"/>
        <v>4</v>
      </c>
      <c r="AV664" t="e">
        <f>VLOOKUP(B664,[1]Hoja2!$C$2:$AO$762,39,FALSE)</f>
        <v>#N/A</v>
      </c>
      <c r="AW664" t="e">
        <f>IF(AU664=AV664,VLOOKUP(B664,[1]Hoja2!$C$2:$AO$762,37,FALSE),IF(AV664&lt;2,VLOOKUP(B664,[1]Hoja2!$C$2:$AO$762,37,FALSE)))</f>
        <v>#N/A</v>
      </c>
      <c r="AX664" t="str">
        <f>B664 &amp; COUNTIF(B$2:B664, B664)</f>
        <v>0Y4X8487522</v>
      </c>
      <c r="AY664" t="e">
        <f>VLOOKUP(AX664,[1]Hoja2!$B$2:$AO$762,38,FALSE)</f>
        <v>#N/A</v>
      </c>
      <c r="AZ664" s="9" t="e">
        <f t="shared" si="344"/>
        <v>#N/A</v>
      </c>
    </row>
    <row r="665" spans="1:55" hidden="1" x14ac:dyDescent="0.25">
      <c r="A665">
        <v>70512</v>
      </c>
      <c r="B665" t="s">
        <v>869</v>
      </c>
      <c r="C665">
        <v>2019</v>
      </c>
      <c r="D665" t="s">
        <v>37</v>
      </c>
      <c r="E665" t="s">
        <v>38</v>
      </c>
      <c r="F665">
        <v>12</v>
      </c>
      <c r="G665" t="s">
        <v>44</v>
      </c>
      <c r="H665">
        <v>0</v>
      </c>
      <c r="I665" t="s">
        <v>34</v>
      </c>
      <c r="J665">
        <v>468</v>
      </c>
      <c r="K665">
        <v>715</v>
      </c>
      <c r="L665">
        <v>0</v>
      </c>
      <c r="M665">
        <v>0</v>
      </c>
      <c r="N665">
        <v>0</v>
      </c>
      <c r="O665">
        <v>0.6</v>
      </c>
      <c r="P665">
        <v>0.8</v>
      </c>
      <c r="Q665">
        <v>1.05</v>
      </c>
      <c r="R665" t="s">
        <v>46</v>
      </c>
      <c r="S665">
        <v>5</v>
      </c>
      <c r="T665">
        <v>9</v>
      </c>
      <c r="U665" t="s">
        <v>85</v>
      </c>
      <c r="V665" t="s">
        <v>34</v>
      </c>
      <c r="W665" t="s">
        <v>61</v>
      </c>
      <c r="X665">
        <v>2019</v>
      </c>
      <c r="Y665" t="s">
        <v>37</v>
      </c>
      <c r="Z665" t="s">
        <v>38</v>
      </c>
      <c r="AA665">
        <v>12</v>
      </c>
      <c r="AB665">
        <v>1</v>
      </c>
      <c r="AC665">
        <v>200</v>
      </c>
      <c r="AD665">
        <v>0</v>
      </c>
      <c r="AE665">
        <v>0</v>
      </c>
      <c r="AF665">
        <v>0</v>
      </c>
      <c r="AG665" s="2" t="str">
        <f>IFERROR(VLOOKUP(B665,[1]Hoja2!$C$1:$AM$841,37,FALSE),"n/a")</f>
        <v>n/a</v>
      </c>
      <c r="AH665" s="10" t="e">
        <f>VLOOKUP(AX665,[1]Hoja2!$B$2:$AO$762,17,FALSE)</f>
        <v>#N/A</v>
      </c>
      <c r="AI665" s="10" t="e">
        <f>VLOOKUP(AX665,[1]Hoja2!$B$2:$AO$762,23,FALSE)</f>
        <v>#N/A</v>
      </c>
      <c r="AJ665" s="10" t="e">
        <f>VLOOKUP(AX665,[1]Hoja2!$B$2:$AO$762,28,FALSE)</f>
        <v>#N/A</v>
      </c>
      <c r="AK665" s="10" t="e">
        <f>VLOOKUP(AX665,[1]Hoja2!$B$2:$AO$762,19,FALSE)</f>
        <v>#N/A</v>
      </c>
      <c r="AL665" t="e">
        <f t="shared" si="334"/>
        <v>#N/A</v>
      </c>
      <c r="AM665" t="e">
        <f t="shared" si="335"/>
        <v>#N/A</v>
      </c>
      <c r="AN665" t="e">
        <f t="shared" si="336"/>
        <v>#N/A</v>
      </c>
      <c r="AO665" t="e">
        <f t="shared" si="337"/>
        <v>#N/A</v>
      </c>
      <c r="AP665" t="e">
        <f t="shared" si="338"/>
        <v>#N/A</v>
      </c>
      <c r="AQ665" t="str">
        <f t="shared" si="339"/>
        <v>n/a</v>
      </c>
      <c r="AR665" t="e">
        <f>+INDEX([1]DETALLE!$AK$2:$AK$841,MATCH(B665,[1]DETALLE!$A$2:$A$841,0))</f>
        <v>#N/A</v>
      </c>
      <c r="AS665" t="str">
        <f>CONCATENATE(B665)</f>
        <v>0VMA558265</v>
      </c>
      <c r="AT665" s="2" t="str">
        <f>IF(IFERROR(VLOOKUP(AS665,[1]Hoja2!$C$1:$AM$841,37,FALSE),"n/a")&lt;&gt;"n/a","a","n/a")</f>
        <v>n/a</v>
      </c>
      <c r="AU665" s="8">
        <f t="shared" si="333"/>
        <v>1</v>
      </c>
      <c r="AV665" t="e">
        <f>VLOOKUP(B665,[1]Hoja2!$C$2:$AO$762,39,FALSE)</f>
        <v>#N/A</v>
      </c>
      <c r="AW665" t="e">
        <f>IF(AU665=AV665,VLOOKUP(B665,[1]Hoja2!$C$2:$AO$762,37,FALSE),IF(AV665&lt;2,VLOOKUP(B665,[1]Hoja2!$C$2:$AO$762,37,FALSE)))</f>
        <v>#N/A</v>
      </c>
      <c r="AX665" t="str">
        <f>B665 &amp; COUNTIF(B$2:B665, B665)</f>
        <v>0VMA5582651</v>
      </c>
      <c r="AY665" t="e">
        <f>VLOOKUP(AX665,[1]Hoja2!$B$2:$AO$762,38,FALSE)</f>
        <v>#N/A</v>
      </c>
      <c r="AZ665" s="9" t="e">
        <f t="shared" si="344"/>
        <v>#N/A</v>
      </c>
    </row>
    <row r="666" spans="1:55" hidden="1" x14ac:dyDescent="0.25">
      <c r="A666">
        <v>70513</v>
      </c>
      <c r="B666" t="s">
        <v>870</v>
      </c>
      <c r="C666">
        <v>2019</v>
      </c>
      <c r="D666" t="s">
        <v>37</v>
      </c>
      <c r="E666" t="s">
        <v>38</v>
      </c>
      <c r="F666">
        <v>12</v>
      </c>
      <c r="G666" t="s">
        <v>44</v>
      </c>
      <c r="H666">
        <v>0</v>
      </c>
      <c r="I666" t="s">
        <v>34</v>
      </c>
      <c r="J666">
        <v>468</v>
      </c>
      <c r="K666">
        <v>715</v>
      </c>
      <c r="L666">
        <v>0</v>
      </c>
      <c r="M666">
        <v>0</v>
      </c>
      <c r="N666">
        <v>0</v>
      </c>
      <c r="O666">
        <v>0.6</v>
      </c>
      <c r="P666">
        <v>0.8</v>
      </c>
      <c r="Q666">
        <v>1.05</v>
      </c>
      <c r="R666" t="s">
        <v>46</v>
      </c>
      <c r="S666">
        <v>5</v>
      </c>
      <c r="T666">
        <v>9</v>
      </c>
      <c r="U666" t="s">
        <v>47</v>
      </c>
      <c r="V666" t="s">
        <v>34</v>
      </c>
      <c r="W666" t="s">
        <v>50</v>
      </c>
      <c r="X666">
        <v>2019</v>
      </c>
      <c r="Y666" t="s">
        <v>37</v>
      </c>
      <c r="Z666" t="s">
        <v>38</v>
      </c>
      <c r="AA666">
        <v>12</v>
      </c>
      <c r="AB666">
        <v>1</v>
      </c>
      <c r="AC666">
        <v>14</v>
      </c>
      <c r="AD666">
        <v>0</v>
      </c>
      <c r="AE666">
        <v>0</v>
      </c>
      <c r="AF666">
        <v>0</v>
      </c>
      <c r="AG666" s="2" t="str">
        <f>IFERROR(VLOOKUP(B666,[1]Hoja2!$C$1:$AM$841,37,FALSE),"n/a")</f>
        <v>n/a</v>
      </c>
      <c r="AH666" s="10" t="e">
        <f>VLOOKUP(AX666,[1]Hoja2!$B$2:$AO$762,17,FALSE)</f>
        <v>#N/A</v>
      </c>
      <c r="AI666" s="10" t="e">
        <f>VLOOKUP(AX666,[1]Hoja2!$B$2:$AO$762,23,FALSE)</f>
        <v>#N/A</v>
      </c>
      <c r="AJ666" s="10" t="e">
        <f>VLOOKUP(AX666,[1]Hoja2!$B$2:$AO$762,28,FALSE)</f>
        <v>#N/A</v>
      </c>
      <c r="AK666" s="10" t="e">
        <f>VLOOKUP(AX666,[1]Hoja2!$B$2:$AO$762,19,FALSE)</f>
        <v>#N/A</v>
      </c>
      <c r="AL666" t="e">
        <f t="shared" si="334"/>
        <v>#N/A</v>
      </c>
      <c r="AM666" t="e">
        <f t="shared" si="335"/>
        <v>#N/A</v>
      </c>
      <c r="AN666" t="e">
        <f t="shared" si="336"/>
        <v>#N/A</v>
      </c>
      <c r="AO666" t="e">
        <f t="shared" si="337"/>
        <v>#N/A</v>
      </c>
      <c r="AP666" t="e">
        <f t="shared" si="338"/>
        <v>#N/A</v>
      </c>
      <c r="AQ666" t="str">
        <f t="shared" si="339"/>
        <v>n/a</v>
      </c>
      <c r="AR666" t="e">
        <f>+INDEX([1]DETALLE!$AK$2:$AK$841,MATCH(B666,[1]DETALLE!$A$2:$A$841,0))</f>
        <v>#N/A</v>
      </c>
      <c r="AS666" t="str">
        <f>CONCATENATE(B666)</f>
        <v>09HB331506</v>
      </c>
      <c r="AT666" s="2" t="str">
        <f>IF(IFERROR(VLOOKUP(AS666,[1]Hoja2!$C$1:$AM$841,37,FALSE),"n/a")&lt;&gt;"n/a","a","n/a")</f>
        <v>n/a</v>
      </c>
      <c r="AU666" s="8">
        <f t="shared" si="333"/>
        <v>1</v>
      </c>
      <c r="AV666" t="e">
        <f>VLOOKUP(B666,[1]Hoja2!$C$2:$AO$762,39,FALSE)</f>
        <v>#N/A</v>
      </c>
      <c r="AW666" t="e">
        <f>IF(AU666=AV666,VLOOKUP(B666,[1]Hoja2!$C$2:$AO$762,37,FALSE),IF(AV666&lt;2,VLOOKUP(B666,[1]Hoja2!$C$2:$AO$762,37,FALSE)))</f>
        <v>#N/A</v>
      </c>
      <c r="AX666" t="str">
        <f>B666 &amp; COUNTIF(B$2:B666, B666)</f>
        <v>09HB3315061</v>
      </c>
      <c r="AY666" t="e">
        <f>VLOOKUP(AX666,[1]Hoja2!$B$2:$AO$762,38,FALSE)</f>
        <v>#N/A</v>
      </c>
      <c r="AZ666" s="9" t="e">
        <f t="shared" si="344"/>
        <v>#N/A</v>
      </c>
    </row>
    <row r="667" spans="1:55" hidden="1" x14ac:dyDescent="0.25">
      <c r="A667">
        <v>70514</v>
      </c>
      <c r="B667" t="s">
        <v>871</v>
      </c>
      <c r="C667">
        <v>2019</v>
      </c>
      <c r="D667" t="s">
        <v>37</v>
      </c>
      <c r="E667" t="s">
        <v>38</v>
      </c>
      <c r="F667">
        <v>12</v>
      </c>
      <c r="G667" t="s">
        <v>44</v>
      </c>
      <c r="H667">
        <v>0</v>
      </c>
      <c r="I667" t="s">
        <v>34</v>
      </c>
      <c r="J667">
        <v>468</v>
      </c>
      <c r="K667">
        <v>715</v>
      </c>
      <c r="L667">
        <v>0</v>
      </c>
      <c r="M667">
        <v>0</v>
      </c>
      <c r="N667">
        <v>0</v>
      </c>
      <c r="O667">
        <v>0.6</v>
      </c>
      <c r="P667">
        <v>0.8</v>
      </c>
      <c r="Q667">
        <v>1.05</v>
      </c>
      <c r="R667" t="s">
        <v>46</v>
      </c>
      <c r="S667">
        <v>5</v>
      </c>
      <c r="T667">
        <v>9</v>
      </c>
      <c r="U667" t="s">
        <v>85</v>
      </c>
      <c r="V667" t="s">
        <v>34</v>
      </c>
      <c r="W667" t="s">
        <v>61</v>
      </c>
      <c r="X667">
        <v>2019</v>
      </c>
      <c r="Y667" t="s">
        <v>37</v>
      </c>
      <c r="Z667" t="s">
        <v>38</v>
      </c>
      <c r="AA667">
        <v>12</v>
      </c>
      <c r="AB667">
        <v>1</v>
      </c>
      <c r="AC667">
        <v>200</v>
      </c>
      <c r="AD667">
        <v>0</v>
      </c>
      <c r="AE667">
        <v>0</v>
      </c>
      <c r="AF667">
        <v>0</v>
      </c>
      <c r="AG667" s="2" t="str">
        <f>IFERROR(VLOOKUP(B667,[1]Hoja2!$C$1:$AM$841,37,FALSE),"n/a")</f>
        <v>n/a</v>
      </c>
      <c r="AH667" s="10" t="e">
        <f>VLOOKUP(AX667,[1]Hoja2!$B$2:$AO$762,17,FALSE)</f>
        <v>#N/A</v>
      </c>
      <c r="AI667" s="10" t="e">
        <f>VLOOKUP(AX667,[1]Hoja2!$B$2:$AO$762,23,FALSE)</f>
        <v>#N/A</v>
      </c>
      <c r="AJ667" s="10" t="e">
        <f>VLOOKUP(AX667,[1]Hoja2!$B$2:$AO$762,28,FALSE)</f>
        <v>#N/A</v>
      </c>
      <c r="AK667" s="10" t="e">
        <f>VLOOKUP(AX667,[1]Hoja2!$B$2:$AO$762,19,FALSE)</f>
        <v>#N/A</v>
      </c>
      <c r="AL667" t="e">
        <f t="shared" si="334"/>
        <v>#N/A</v>
      </c>
      <c r="AM667" t="e">
        <f t="shared" si="335"/>
        <v>#N/A</v>
      </c>
      <c r="AN667" t="e">
        <f t="shared" si="336"/>
        <v>#N/A</v>
      </c>
      <c r="AO667" t="e">
        <f t="shared" si="337"/>
        <v>#N/A</v>
      </c>
      <c r="AP667" t="e">
        <f t="shared" si="338"/>
        <v>#N/A</v>
      </c>
      <c r="AQ667" t="str">
        <f t="shared" si="339"/>
        <v>n/a</v>
      </c>
      <c r="AR667" t="e">
        <f>+INDEX([1]DETALLE!$AK$2:$AK$841,MATCH(B667,[1]DETALLE!$A$2:$A$841,0))</f>
        <v>#N/A</v>
      </c>
      <c r="AS667" t="str">
        <f>CONCATENATE(B667)</f>
        <v>0VMA675057</v>
      </c>
      <c r="AT667" s="2" t="str">
        <f>IF(IFERROR(VLOOKUP(AS667,[1]Hoja2!$C$1:$AM$841,37,FALSE),"n/a")&lt;&gt;"n/a","a","n/a")</f>
        <v>n/a</v>
      </c>
      <c r="AU667" s="8">
        <f t="shared" si="333"/>
        <v>1</v>
      </c>
      <c r="AV667" t="e">
        <f>VLOOKUP(B667,[1]Hoja2!$C$2:$AO$762,39,FALSE)</f>
        <v>#N/A</v>
      </c>
      <c r="AW667" t="e">
        <f>IF(AU667=AV667,VLOOKUP(B667,[1]Hoja2!$C$2:$AO$762,37,FALSE),IF(AV667&lt;2,VLOOKUP(B667,[1]Hoja2!$C$2:$AO$762,37,FALSE)))</f>
        <v>#N/A</v>
      </c>
      <c r="AX667" t="str">
        <f>B667 &amp; COUNTIF(B$2:B667, B667)</f>
        <v>0VMA6750571</v>
      </c>
      <c r="AY667" t="e">
        <f>VLOOKUP(AX667,[1]Hoja2!$B$2:$AO$762,38,FALSE)</f>
        <v>#N/A</v>
      </c>
      <c r="AZ667" s="9" t="e">
        <f t="shared" si="344"/>
        <v>#N/A</v>
      </c>
    </row>
    <row r="668" spans="1:55" hidden="1" x14ac:dyDescent="0.25">
      <c r="A668">
        <v>70525</v>
      </c>
      <c r="B668" t="s">
        <v>452</v>
      </c>
      <c r="C668">
        <v>2019</v>
      </c>
      <c r="D668" t="s">
        <v>37</v>
      </c>
      <c r="E668" t="s">
        <v>38</v>
      </c>
      <c r="F668">
        <v>12</v>
      </c>
      <c r="G668" t="s">
        <v>44</v>
      </c>
      <c r="H668">
        <v>0.4166667</v>
      </c>
      <c r="I668" t="s">
        <v>91</v>
      </c>
      <c r="J668">
        <v>803</v>
      </c>
      <c r="K668">
        <v>1573</v>
      </c>
      <c r="L668">
        <v>0.2</v>
      </c>
      <c r="M668">
        <v>0.6</v>
      </c>
      <c r="N668">
        <v>0.8</v>
      </c>
      <c r="O668">
        <v>1.05</v>
      </c>
      <c r="P668">
        <v>1.1000000000000001</v>
      </c>
      <c r="Q668">
        <v>1.1499999999999999</v>
      </c>
      <c r="R668" t="s">
        <v>46</v>
      </c>
      <c r="S668">
        <v>4</v>
      </c>
      <c r="T668">
        <v>6</v>
      </c>
      <c r="U668" t="s">
        <v>47</v>
      </c>
      <c r="V668" t="s">
        <v>91</v>
      </c>
      <c r="W668" t="s">
        <v>55</v>
      </c>
      <c r="X668">
        <v>2019</v>
      </c>
      <c r="Y668" t="s">
        <v>37</v>
      </c>
      <c r="Z668" t="s">
        <v>38</v>
      </c>
      <c r="AA668">
        <v>12</v>
      </c>
      <c r="AB668">
        <v>0</v>
      </c>
      <c r="AC668">
        <v>18</v>
      </c>
      <c r="AD668">
        <v>0</v>
      </c>
      <c r="AE668">
        <v>0</v>
      </c>
      <c r="AF668">
        <v>1573</v>
      </c>
      <c r="AG668" s="2" t="str">
        <f>IFERROR(VLOOKUP(B668,[1]Hoja2!$C$1:$AM$841,37,FALSE),"n/a")</f>
        <v>n/a</v>
      </c>
      <c r="AH668" s="10" t="e">
        <f>VLOOKUP(AX668,[1]Hoja2!$B$2:$AO$762,17,FALSE)</f>
        <v>#N/A</v>
      </c>
      <c r="AI668" s="10" t="e">
        <f>VLOOKUP(AX668,[1]Hoja2!$B$2:$AO$762,23,FALSE)</f>
        <v>#N/A</v>
      </c>
      <c r="AJ668" s="10" t="e">
        <f>VLOOKUP(AX668,[1]Hoja2!$B$2:$AO$762,28,FALSE)</f>
        <v>#N/A</v>
      </c>
      <c r="AK668" s="10" t="e">
        <f>VLOOKUP(AX668,[1]Hoja2!$B$2:$AO$762,19,FALSE)</f>
        <v>#N/A</v>
      </c>
      <c r="AL668" t="e">
        <f t="shared" si="334"/>
        <v>#N/A</v>
      </c>
      <c r="AM668" t="e">
        <f t="shared" si="335"/>
        <v>#N/A</v>
      </c>
      <c r="AN668" t="e">
        <f t="shared" si="336"/>
        <v>#N/A</v>
      </c>
      <c r="AO668" t="e">
        <f t="shared" si="337"/>
        <v>#N/A</v>
      </c>
      <c r="AP668" t="e">
        <f t="shared" si="338"/>
        <v>#N/A</v>
      </c>
      <c r="AQ668" t="str">
        <f t="shared" si="339"/>
        <v>n/a</v>
      </c>
      <c r="AR668" t="e">
        <f>+INDEX([1]DETALLE!$AK$2:$AK$841,MATCH(B668,[1]DETALLE!$A$2:$A$841,0))</f>
        <v>#N/A</v>
      </c>
      <c r="AS668" t="str">
        <f>CONCATENATE(B668)</f>
        <v>0A1H020594</v>
      </c>
      <c r="AT668" s="2" t="str">
        <f>IF(IFERROR(VLOOKUP(AS668,[1]Hoja2!$C$1:$AM$841,37,FALSE),"n/a")&lt;&gt;"n/a","a","n/a")</f>
        <v>n/a</v>
      </c>
      <c r="AU668" s="8">
        <f t="shared" si="333"/>
        <v>1</v>
      </c>
      <c r="AV668" t="e">
        <f>VLOOKUP(B668,[1]Hoja2!$C$2:$AO$762,39,FALSE)</f>
        <v>#N/A</v>
      </c>
      <c r="AW668" t="e">
        <f>IF(AU668=AV668,VLOOKUP(B668,[1]Hoja2!$C$2:$AO$762,37,FALSE),IF(AV668&lt;2,VLOOKUP(B668,[1]Hoja2!$C$2:$AO$762,37,FALSE)))</f>
        <v>#N/A</v>
      </c>
      <c r="AX668" t="str">
        <f>B668 &amp; COUNTIF(B$2:B668, B668)</f>
        <v>0A1H0205941</v>
      </c>
      <c r="AY668" t="e">
        <f>VLOOKUP(AX668,[1]Hoja2!$B$2:$AO$762,38,FALSE)</f>
        <v>#N/A</v>
      </c>
      <c r="AZ668" s="9" t="e">
        <f t="shared" si="344"/>
        <v>#N/A</v>
      </c>
    </row>
    <row r="669" spans="1:55" x14ac:dyDescent="0.25">
      <c r="A669">
        <v>70531</v>
      </c>
      <c r="B669" t="s">
        <v>461</v>
      </c>
      <c r="C669">
        <v>2019</v>
      </c>
      <c r="D669" t="s">
        <v>37</v>
      </c>
      <c r="E669" t="s">
        <v>38</v>
      </c>
      <c r="F669">
        <v>12</v>
      </c>
      <c r="G669" t="s">
        <v>40</v>
      </c>
      <c r="H669">
        <v>1.45</v>
      </c>
      <c r="I669" t="s">
        <v>58</v>
      </c>
      <c r="J669">
        <v>655</v>
      </c>
      <c r="K669">
        <v>1365</v>
      </c>
      <c r="L669">
        <v>0</v>
      </c>
      <c r="M669">
        <v>0</v>
      </c>
      <c r="N669">
        <v>0.6</v>
      </c>
      <c r="O669">
        <v>0.8</v>
      </c>
      <c r="P669">
        <v>1.05</v>
      </c>
      <c r="Q669">
        <v>1.1000000000000001</v>
      </c>
      <c r="R669" t="s">
        <v>46</v>
      </c>
      <c r="S669">
        <v>5</v>
      </c>
      <c r="T669">
        <v>9</v>
      </c>
      <c r="U669" t="s">
        <v>47</v>
      </c>
      <c r="V669" t="s">
        <v>58</v>
      </c>
      <c r="W669" t="s">
        <v>59</v>
      </c>
      <c r="X669">
        <v>2019</v>
      </c>
      <c r="Y669" t="s">
        <v>37</v>
      </c>
      <c r="Z669" t="s">
        <v>38</v>
      </c>
      <c r="AA669">
        <v>12</v>
      </c>
      <c r="AB669">
        <v>0</v>
      </c>
      <c r="AC669">
        <v>21</v>
      </c>
      <c r="AD669">
        <v>0.8</v>
      </c>
      <c r="AE669">
        <v>0.28999999999999998</v>
      </c>
      <c r="AF669">
        <v>1092</v>
      </c>
      <c r="AG669" s="2">
        <f>IFERROR(VLOOKUP(B669,[1]Hoja2!$C$1:$AM$841,37,FALSE),"n/a")</f>
        <v>1433.25</v>
      </c>
      <c r="AH669" s="10">
        <f>VLOOKUP(AX669,[1]Hoja2!$B$2:$AO$762,17,FALSE)</f>
        <v>36</v>
      </c>
      <c r="AI669" s="10">
        <f>VLOOKUP(AX669,[1]Hoja2!$B$2:$AO$762,23,FALSE)</f>
        <v>1.05</v>
      </c>
      <c r="AJ669" s="10">
        <f>VLOOKUP(AX669,[1]Hoja2!$B$2:$AO$762,28,FALSE)</f>
        <v>0.32</v>
      </c>
      <c r="AK669" s="10" t="str">
        <f>VLOOKUP(AX669,[1]Hoja2!$B$2:$AO$762,19,FALSE)</f>
        <v>Departmental Digital</v>
      </c>
      <c r="AL669">
        <f t="shared" si="334"/>
        <v>0</v>
      </c>
      <c r="AM669">
        <f t="shared" si="335"/>
        <v>0</v>
      </c>
      <c r="AN669">
        <f t="shared" si="336"/>
        <v>0</v>
      </c>
      <c r="AO669">
        <f t="shared" si="337"/>
        <v>0</v>
      </c>
      <c r="AP669">
        <f t="shared" si="338"/>
        <v>1</v>
      </c>
      <c r="AQ669">
        <f t="shared" si="339"/>
        <v>1</v>
      </c>
      <c r="AR669">
        <f>+INDEX([1]Hoja2!$AM$2:$AM$841,MATCH(B669,[1]Hoja2!$C$2:$C$841,0))</f>
        <v>1433.25</v>
      </c>
      <c r="AS669" t="str">
        <f t="shared" si="340"/>
        <v>0XEL56616612</v>
      </c>
      <c r="AT669" s="2">
        <f>IFERROR(VLOOKUP(AS669,[1]Hoja2!$A$1:$AM$841,38,FALSE),"n/a")</f>
        <v>0</v>
      </c>
      <c r="AU669" s="8">
        <f t="shared" si="333"/>
        <v>1</v>
      </c>
      <c r="AV669">
        <f>VLOOKUP(B669,[1]Hoja2!$C$2:$AO$762,39,FALSE)</f>
        <v>1</v>
      </c>
      <c r="AW669">
        <f>IF(AU669=AV669,VLOOKUP(B669,[1]Hoja2!$C$2:$AO$762,37,FALSE),IF(AV669&lt;2,VLOOKUP(B669,[1]Hoja2!$C$2:$AO$762,37,FALSE)))</f>
        <v>1433.25</v>
      </c>
      <c r="AX669" t="str">
        <f>B669 &amp; COUNTIF(B$2:B669, B669)</f>
        <v>0XEL5661661</v>
      </c>
      <c r="AY669" s="10">
        <f>VLOOKUP(AX669,[1]Hoja2!$B$2:$AO$762,38,FALSE)</f>
        <v>1433.25</v>
      </c>
      <c r="AZ669" s="9">
        <f t="shared" si="344"/>
        <v>0</v>
      </c>
      <c r="BA669">
        <f>IF(Q669="NA",2,IF(OR(G669="INSTALACION NUEVA",G669="Mantenimiento preventivo"),3,IF(AND(AC669&lt;AH669,AL669&lt;&gt;1),4,IF(AY669&gt;AF669,1,0))))</f>
        <v>4</v>
      </c>
      <c r="BB669">
        <f>AE669-AJ669</f>
        <v>-3.0000000000000027E-2</v>
      </c>
      <c r="BC669">
        <f>+_xlfn.IFS(Q669="NA",2,OR(G669="INSTALACION NUEVA",G669="Mantenimiento preventivo"),3,AND(AC669&lt;AH669,AL669&lt;&gt;1),4,AY669&gt;AF669,1,TRUE,0)</f>
        <v>4</v>
      </c>
    </row>
    <row r="670" spans="1:55" hidden="1" x14ac:dyDescent="0.25">
      <c r="A670">
        <v>70542</v>
      </c>
      <c r="B670">
        <v>2411031</v>
      </c>
      <c r="C670">
        <v>2019</v>
      </c>
      <c r="D670" t="s">
        <v>37</v>
      </c>
      <c r="E670" t="s">
        <v>38</v>
      </c>
      <c r="F670">
        <v>12</v>
      </c>
      <c r="G670" t="s">
        <v>264</v>
      </c>
      <c r="H670">
        <v>0.66666669999999995</v>
      </c>
      <c r="I670" t="s">
        <v>91</v>
      </c>
      <c r="J670">
        <v>803</v>
      </c>
      <c r="K670">
        <v>1573</v>
      </c>
      <c r="L670">
        <v>0.2</v>
      </c>
      <c r="M670">
        <v>0.6</v>
      </c>
      <c r="N670">
        <v>0.8</v>
      </c>
      <c r="O670">
        <v>1.05</v>
      </c>
      <c r="P670">
        <v>1.1000000000000001</v>
      </c>
      <c r="Q670">
        <v>1.1499999999999999</v>
      </c>
      <c r="R670" t="s">
        <v>46</v>
      </c>
      <c r="S670">
        <v>4</v>
      </c>
      <c r="T670">
        <v>6</v>
      </c>
      <c r="U670" t="s">
        <v>47</v>
      </c>
      <c r="V670" t="s">
        <v>91</v>
      </c>
      <c r="W670" t="s">
        <v>67</v>
      </c>
      <c r="X670">
        <v>2019</v>
      </c>
      <c r="Y670" t="s">
        <v>37</v>
      </c>
      <c r="Z670" t="s">
        <v>38</v>
      </c>
      <c r="AA670">
        <v>12</v>
      </c>
      <c r="AB670">
        <v>0</v>
      </c>
      <c r="AC670">
        <v>21</v>
      </c>
      <c r="AD670">
        <v>1.05</v>
      </c>
      <c r="AE670">
        <v>0.16666667499999999</v>
      </c>
      <c r="AF670">
        <v>1651.65</v>
      </c>
      <c r="AG670" s="2" t="str">
        <f>IFERROR(VLOOKUP(B670,[1]Hoja2!$C$1:$AM$841,37,FALSE),"n/a")</f>
        <v>n/a</v>
      </c>
      <c r="AH670" s="10" t="e">
        <f>VLOOKUP(AX670,[1]Hoja2!$B$2:$AO$762,17,FALSE)</f>
        <v>#N/A</v>
      </c>
      <c r="AI670" s="10" t="e">
        <f>VLOOKUP(AX670,[1]Hoja2!$B$2:$AO$762,23,FALSE)</f>
        <v>#N/A</v>
      </c>
      <c r="AJ670" s="10" t="e">
        <f>VLOOKUP(AX670,[1]Hoja2!$B$2:$AO$762,28,FALSE)</f>
        <v>#N/A</v>
      </c>
      <c r="AK670" s="10" t="e">
        <f>VLOOKUP(AX670,[1]Hoja2!$B$2:$AO$762,19,FALSE)</f>
        <v>#N/A</v>
      </c>
      <c r="AL670" t="e">
        <f t="shared" si="334"/>
        <v>#N/A</v>
      </c>
      <c r="AM670" t="e">
        <f t="shared" si="335"/>
        <v>#N/A</v>
      </c>
      <c r="AN670" t="e">
        <f t="shared" si="336"/>
        <v>#N/A</v>
      </c>
      <c r="AO670" t="e">
        <f t="shared" si="337"/>
        <v>#N/A</v>
      </c>
      <c r="AP670" t="e">
        <f t="shared" si="338"/>
        <v>#N/A</v>
      </c>
      <c r="AQ670" t="str">
        <f t="shared" si="339"/>
        <v>n/a</v>
      </c>
      <c r="AR670" t="e">
        <f>+INDEX([1]DETALLE!$AK$2:$AK$841,MATCH(B670,[1]DETALLE!$A$2:$A$841,0))</f>
        <v>#N/A</v>
      </c>
      <c r="AS670" t="str">
        <f>CONCATENATE(B670)</f>
        <v>2411031</v>
      </c>
      <c r="AT670" s="2" t="str">
        <f>IF(IFERROR(VLOOKUP(AS670,[1]Hoja2!$C$1:$AM$841,37,FALSE),"n/a")&lt;&gt;"n/a","a","n/a")</f>
        <v>n/a</v>
      </c>
      <c r="AU670" s="8">
        <f t="shared" si="333"/>
        <v>1</v>
      </c>
      <c r="AV670" t="e">
        <f>VLOOKUP(B670,[1]Hoja2!$C$2:$AO$762,39,FALSE)</f>
        <v>#N/A</v>
      </c>
      <c r="AW670" t="e">
        <f>IF(AU670=AV670,VLOOKUP(B670,[1]Hoja2!$C$2:$AO$762,37,FALSE),IF(AV670&lt;2,VLOOKUP(B670,[1]Hoja2!$C$2:$AO$762,37,FALSE)))</f>
        <v>#N/A</v>
      </c>
      <c r="AX670" t="str">
        <f>B670 &amp; COUNTIF(B$2:B670, B670)</f>
        <v>24110311</v>
      </c>
      <c r="AY670" t="e">
        <f>VLOOKUP(AX670,[1]Hoja2!$B$2:$AO$762,38,FALSE)</f>
        <v>#N/A</v>
      </c>
      <c r="AZ670" s="9" t="e">
        <f t="shared" si="344"/>
        <v>#N/A</v>
      </c>
    </row>
    <row r="671" spans="1:55" x14ac:dyDescent="0.25">
      <c r="A671">
        <v>70547</v>
      </c>
      <c r="B671" t="s">
        <v>464</v>
      </c>
      <c r="C671">
        <v>2019</v>
      </c>
      <c r="D671" t="s">
        <v>37</v>
      </c>
      <c r="E671" t="s">
        <v>38</v>
      </c>
      <c r="F671">
        <v>12</v>
      </c>
      <c r="G671" t="s">
        <v>40</v>
      </c>
      <c r="H671">
        <v>0</v>
      </c>
      <c r="I671" t="s">
        <v>71</v>
      </c>
      <c r="J671">
        <v>468</v>
      </c>
      <c r="K671">
        <v>715</v>
      </c>
      <c r="L671">
        <v>0</v>
      </c>
      <c r="M671">
        <v>0</v>
      </c>
      <c r="N671">
        <v>0</v>
      </c>
      <c r="O671">
        <v>0.6</v>
      </c>
      <c r="P671">
        <v>0.8</v>
      </c>
      <c r="Q671">
        <v>1.05</v>
      </c>
      <c r="R671" t="s">
        <v>46</v>
      </c>
      <c r="S671">
        <v>5</v>
      </c>
      <c r="T671">
        <v>9</v>
      </c>
      <c r="U671" t="s">
        <v>47</v>
      </c>
      <c r="V671" t="s">
        <v>71</v>
      </c>
      <c r="W671" t="s">
        <v>55</v>
      </c>
      <c r="X671">
        <v>2019</v>
      </c>
      <c r="Y671" t="s">
        <v>37</v>
      </c>
      <c r="Z671" t="s">
        <v>38</v>
      </c>
      <c r="AA671">
        <v>17</v>
      </c>
      <c r="AB671">
        <v>0</v>
      </c>
      <c r="AC671">
        <v>178</v>
      </c>
      <c r="AD671">
        <v>1.05</v>
      </c>
      <c r="AE671">
        <v>0</v>
      </c>
      <c r="AF671">
        <v>750.75</v>
      </c>
      <c r="AG671" s="2">
        <f>IFERROR(VLOOKUP(B671,[1]Hoja2!$C$1:$AM$841,37,FALSE),"n/a")</f>
        <v>750.75000000000011</v>
      </c>
      <c r="AH671" s="10">
        <f>VLOOKUP(AX671,[1]Hoja2!$B$2:$AO$762,17,FALSE)</f>
        <v>178</v>
      </c>
      <c r="AI671" s="10">
        <f>VLOOKUP(AX671,[1]Hoja2!$B$2:$AO$762,23,FALSE)</f>
        <v>1.05</v>
      </c>
      <c r="AJ671" s="10">
        <f>VLOOKUP(AX671,[1]Hoja2!$B$2:$AO$762,28,FALSE)</f>
        <v>0</v>
      </c>
      <c r="AK671" s="10" t="str">
        <f>VLOOKUP(AX671,[1]Hoja2!$B$2:$AO$762,19,FALSE)</f>
        <v>Entry Mono Printers</v>
      </c>
      <c r="AL671">
        <f t="shared" si="334"/>
        <v>1</v>
      </c>
      <c r="AM671">
        <f t="shared" si="335"/>
        <v>1</v>
      </c>
      <c r="AN671">
        <f t="shared" si="336"/>
        <v>1</v>
      </c>
      <c r="AO671">
        <f t="shared" si="337"/>
        <v>1</v>
      </c>
      <c r="AP671">
        <f t="shared" si="338"/>
        <v>1</v>
      </c>
      <c r="AQ671">
        <f t="shared" si="339"/>
        <v>0</v>
      </c>
      <c r="AR671">
        <f>+INDEX([1]Hoja2!$AM$2:$AM$841,MATCH(B671,[1]Hoja2!$C$2:$C$841,0))</f>
        <v>750.75000000000011</v>
      </c>
      <c r="AS671" t="str">
        <f t="shared" si="340"/>
        <v>0XLT86182012</v>
      </c>
      <c r="AT671" s="2">
        <f>IFERROR(VLOOKUP(AS671,[1]Hoja2!$A$1:$AM$841,38,FALSE),"n/a")</f>
        <v>0</v>
      </c>
      <c r="AU671" s="8">
        <f t="shared" si="333"/>
        <v>1</v>
      </c>
      <c r="AV671">
        <f>VLOOKUP(B671,[1]Hoja2!$C$2:$AO$762,39,FALSE)</f>
        <v>1</v>
      </c>
      <c r="AW671">
        <f>IF(AU671=AV671,VLOOKUP(B671,[1]Hoja2!$C$2:$AO$762,37,FALSE),IF(AV671&lt;2,VLOOKUP(B671,[1]Hoja2!$C$2:$AO$762,37,FALSE)))</f>
        <v>750.75000000000011</v>
      </c>
      <c r="AX671" t="str">
        <f>B671 &amp; COUNTIF(B$2:B671, B671)</f>
        <v>0XLT8618201</v>
      </c>
      <c r="AY671" s="10">
        <f>VLOOKUP(AX671,[1]Hoja2!$B$2:$AO$762,38,FALSE)</f>
        <v>750.75000000000011</v>
      </c>
      <c r="AZ671" s="9">
        <f t="shared" si="344"/>
        <v>0</v>
      </c>
      <c r="BA671">
        <f>IF(Q671="NA",2,IF(OR(G671="INSTALACION NUEVA",G671="Mantenimiento preventivo"),3,IF(AND(AC671&lt;AH671,AL671&lt;&gt;1),4,IF(AY671&gt;AF671,1,0))))</f>
        <v>0</v>
      </c>
      <c r="BB671">
        <f>AE671-AJ671</f>
        <v>0</v>
      </c>
      <c r="BC671">
        <f>+_xlfn.IFS(Q671="NA",2,OR(G671="INSTALACION NUEVA",G671="Mantenimiento preventivo"),3,AND(AC671&lt;AH671,AL671&lt;&gt;1),4,AY671&gt;AF671,1,TRUE,0)</f>
        <v>0</v>
      </c>
    </row>
    <row r="672" spans="1:55" hidden="1" x14ac:dyDescent="0.25">
      <c r="A672">
        <v>70553</v>
      </c>
      <c r="B672" t="s">
        <v>185</v>
      </c>
      <c r="C672">
        <v>2019</v>
      </c>
      <c r="D672" t="s">
        <v>37</v>
      </c>
      <c r="E672" t="s">
        <v>38</v>
      </c>
      <c r="F672">
        <v>12</v>
      </c>
      <c r="G672" t="s">
        <v>44</v>
      </c>
      <c r="H672">
        <v>0</v>
      </c>
      <c r="I672" t="s">
        <v>48</v>
      </c>
      <c r="J672">
        <v>1116</v>
      </c>
      <c r="K672">
        <v>2145</v>
      </c>
      <c r="L672">
        <v>0.6</v>
      </c>
      <c r="M672">
        <v>0.8</v>
      </c>
      <c r="N672">
        <v>1.05</v>
      </c>
      <c r="O672">
        <v>1.1000000000000001</v>
      </c>
      <c r="P672">
        <v>1.1499999999999999</v>
      </c>
      <c r="Q672">
        <v>1.2</v>
      </c>
      <c r="R672" t="s">
        <v>46</v>
      </c>
      <c r="S672">
        <v>3</v>
      </c>
      <c r="T672">
        <v>6</v>
      </c>
      <c r="U672" t="s">
        <v>47</v>
      </c>
      <c r="V672" t="s">
        <v>48</v>
      </c>
      <c r="W672" t="s">
        <v>42</v>
      </c>
      <c r="X672">
        <v>2019</v>
      </c>
      <c r="Y672" t="s">
        <v>37</v>
      </c>
      <c r="Z672" t="s">
        <v>38</v>
      </c>
      <c r="AA672">
        <v>12</v>
      </c>
      <c r="AB672">
        <v>0</v>
      </c>
      <c r="AC672">
        <v>2</v>
      </c>
      <c r="AD672">
        <v>0</v>
      </c>
      <c r="AE672">
        <v>0</v>
      </c>
      <c r="AF672">
        <v>2145</v>
      </c>
      <c r="AG672" s="2">
        <f>IFERROR(VLOOKUP(B672,[1]Hoja2!$C$1:$AM$841,37,FALSE),"n/a")</f>
        <v>2252.25</v>
      </c>
      <c r="AH672" s="10" t="e">
        <f>VLOOKUP(AX672,[1]Hoja2!$B$2:$AO$762,17,FALSE)</f>
        <v>#N/A</v>
      </c>
      <c r="AI672" s="10" t="e">
        <f>VLOOKUP(AX672,[1]Hoja2!$B$2:$AO$762,23,FALSE)</f>
        <v>#N/A</v>
      </c>
      <c r="AJ672" s="10" t="e">
        <f>VLOOKUP(AX672,[1]Hoja2!$B$2:$AO$762,28,FALSE)</f>
        <v>#N/A</v>
      </c>
      <c r="AK672" s="10" t="e">
        <f>VLOOKUP(AX672,[1]Hoja2!$B$2:$AO$762,19,FALSE)</f>
        <v>#N/A</v>
      </c>
      <c r="AL672" t="e">
        <f t="shared" si="334"/>
        <v>#N/A</v>
      </c>
      <c r="AM672" t="e">
        <f t="shared" si="335"/>
        <v>#N/A</v>
      </c>
      <c r="AN672" t="e">
        <f t="shared" si="336"/>
        <v>#N/A</v>
      </c>
      <c r="AO672" t="e">
        <f t="shared" si="337"/>
        <v>#N/A</v>
      </c>
      <c r="AP672" t="e">
        <f t="shared" si="338"/>
        <v>#N/A</v>
      </c>
      <c r="AQ672">
        <f t="shared" si="339"/>
        <v>1</v>
      </c>
      <c r="AR672">
        <f>+INDEX([1]Hoja2!$AM$2:$AM$841,MATCH(B672,[1]Hoja2!$C$2:$C$841,0))</f>
        <v>2252.25</v>
      </c>
      <c r="AS672" t="str">
        <f>CONCATENATE(B672)</f>
        <v>0UHA001710</v>
      </c>
      <c r="AT672" s="2">
        <f>IF(COUNTIF(AS672:AS1892,AS672)&lt;2,IFERROR(VLOOKUP(AS672,[1]Hoja2!$C$1:$AM$841,37,FALSE),"n/a"),"b")</f>
        <v>2252.25</v>
      </c>
      <c r="AU672" s="8">
        <f t="shared" si="333"/>
        <v>2</v>
      </c>
      <c r="AV672">
        <f>VLOOKUP(B672,[1]Hoja2!$C$2:$AO$762,39,FALSE)</f>
        <v>1</v>
      </c>
      <c r="AW672">
        <f>IF(AU672=AV672,VLOOKUP(B672,[1]Hoja2!$C$2:$AO$762,37,FALSE),IF(AV672&lt;2,VLOOKUP(B672,[1]Hoja2!$C$2:$AO$762,37,FALSE)))</f>
        <v>2252.25</v>
      </c>
      <c r="AX672" t="str">
        <f>B672 &amp; COUNTIF(B$2:B672, B672)</f>
        <v>0UHA0017102</v>
      </c>
      <c r="AY672" t="e">
        <f>VLOOKUP(AX672,[1]Hoja2!$B$2:$AO$762,38,FALSE)</f>
        <v>#N/A</v>
      </c>
      <c r="AZ672" s="9">
        <f t="shared" si="344"/>
        <v>0</v>
      </c>
    </row>
    <row r="673" spans="1:55" hidden="1" x14ac:dyDescent="0.25">
      <c r="A673">
        <v>70561</v>
      </c>
      <c r="B673" t="s">
        <v>70</v>
      </c>
      <c r="C673">
        <v>2019</v>
      </c>
      <c r="D673" t="s">
        <v>37</v>
      </c>
      <c r="E673" t="s">
        <v>38</v>
      </c>
      <c r="F673">
        <v>12</v>
      </c>
      <c r="G673" t="s">
        <v>44</v>
      </c>
      <c r="H673">
        <v>0</v>
      </c>
      <c r="I673" t="s">
        <v>71</v>
      </c>
      <c r="J673">
        <v>468</v>
      </c>
      <c r="K673">
        <v>715</v>
      </c>
      <c r="L673">
        <v>0</v>
      </c>
      <c r="M673">
        <v>0</v>
      </c>
      <c r="N673">
        <v>0</v>
      </c>
      <c r="O673">
        <v>0.6</v>
      </c>
      <c r="P673">
        <v>0.8</v>
      </c>
      <c r="Q673">
        <v>1.05</v>
      </c>
      <c r="R673" t="s">
        <v>46</v>
      </c>
      <c r="S673">
        <v>5</v>
      </c>
      <c r="T673">
        <v>9</v>
      </c>
      <c r="U673" t="s">
        <v>47</v>
      </c>
      <c r="V673" t="s">
        <v>58</v>
      </c>
      <c r="W673" t="s">
        <v>55</v>
      </c>
      <c r="X673">
        <v>2019</v>
      </c>
      <c r="Y673" t="s">
        <v>37</v>
      </c>
      <c r="Z673" t="s">
        <v>38</v>
      </c>
      <c r="AA673">
        <v>12</v>
      </c>
      <c r="AB673">
        <v>0</v>
      </c>
      <c r="AC673">
        <v>2</v>
      </c>
      <c r="AD673">
        <v>0</v>
      </c>
      <c r="AE673">
        <v>0</v>
      </c>
      <c r="AF673">
        <v>715</v>
      </c>
      <c r="AG673" s="2">
        <f>IFERROR(VLOOKUP(B673,[1]Hoja2!$C$1:$AM$841,37,FALSE),"n/a")</f>
        <v>715.00000000000011</v>
      </c>
      <c r="AH673" s="10" t="e">
        <f>VLOOKUP(AX673,[1]Hoja2!$B$2:$AO$762,17,FALSE)</f>
        <v>#N/A</v>
      </c>
      <c r="AI673" s="10" t="e">
        <f>VLOOKUP(AX673,[1]Hoja2!$B$2:$AO$762,23,FALSE)</f>
        <v>#N/A</v>
      </c>
      <c r="AJ673" s="10" t="e">
        <f>VLOOKUP(AX673,[1]Hoja2!$B$2:$AO$762,28,FALSE)</f>
        <v>#N/A</v>
      </c>
      <c r="AK673" s="10" t="e">
        <f>VLOOKUP(AX673,[1]Hoja2!$B$2:$AO$762,19,FALSE)</f>
        <v>#N/A</v>
      </c>
      <c r="AL673" t="e">
        <f t="shared" si="334"/>
        <v>#N/A</v>
      </c>
      <c r="AM673" t="e">
        <f t="shared" si="335"/>
        <v>#N/A</v>
      </c>
      <c r="AN673" t="e">
        <f t="shared" si="336"/>
        <v>#N/A</v>
      </c>
      <c r="AO673" t="e">
        <f t="shared" si="337"/>
        <v>#N/A</v>
      </c>
      <c r="AP673" t="e">
        <f t="shared" si="338"/>
        <v>#N/A</v>
      </c>
      <c r="AQ673">
        <f t="shared" si="339"/>
        <v>0</v>
      </c>
      <c r="AR673">
        <f>+INDEX([1]Hoja2!$AM$2:$AM$841,MATCH(B673,[1]Hoja2!$C$2:$C$841,0))</f>
        <v>715.00000000000011</v>
      </c>
      <c r="AS673" t="str">
        <f>CONCATENATE(B673)</f>
        <v>0KPA018838</v>
      </c>
      <c r="AT673" s="2" t="s">
        <v>1007</v>
      </c>
      <c r="AU673" s="8">
        <f t="shared" si="333"/>
        <v>4</v>
      </c>
      <c r="AV673">
        <f>VLOOKUP(B673,[1]Hoja2!$C$2:$AO$762,39,FALSE)</f>
        <v>1</v>
      </c>
      <c r="AW673">
        <f>IF(AU673=AV673,VLOOKUP(B673,[1]Hoja2!$C$2:$AO$762,37,FALSE),IF(AV673&lt;2,VLOOKUP(B673,[1]Hoja2!$C$2:$AO$762,37,FALSE)))</f>
        <v>715.00000000000011</v>
      </c>
      <c r="AX673" t="str">
        <f>B673 &amp; COUNTIF(B$2:B673, B673)</f>
        <v>0KPA0188383</v>
      </c>
      <c r="AY673" t="e">
        <f>VLOOKUP(AX673,[1]Hoja2!$B$2:$AO$762,38,FALSE)</f>
        <v>#N/A</v>
      </c>
      <c r="AZ673" s="9">
        <f t="shared" si="344"/>
        <v>0</v>
      </c>
    </row>
    <row r="674" spans="1:55" x14ac:dyDescent="0.25">
      <c r="A674">
        <v>70562</v>
      </c>
      <c r="B674" t="s">
        <v>872</v>
      </c>
      <c r="C674">
        <v>2019</v>
      </c>
      <c r="D674" t="s">
        <v>37</v>
      </c>
      <c r="E674" t="s">
        <v>38</v>
      </c>
      <c r="F674">
        <v>12</v>
      </c>
      <c r="G674" t="s">
        <v>40</v>
      </c>
      <c r="H674">
        <v>1.4166669999999999</v>
      </c>
      <c r="J674" t="s">
        <v>33</v>
      </c>
      <c r="K674" t="s">
        <v>33</v>
      </c>
      <c r="L674" t="s">
        <v>33</v>
      </c>
      <c r="M674" t="s">
        <v>33</v>
      </c>
      <c r="N674" t="s">
        <v>33</v>
      </c>
      <c r="O674" t="s">
        <v>33</v>
      </c>
      <c r="P674" t="s">
        <v>33</v>
      </c>
      <c r="Q674" t="s">
        <v>33</v>
      </c>
      <c r="S674" t="s">
        <v>33</v>
      </c>
      <c r="T674" t="s">
        <v>33</v>
      </c>
      <c r="V674" t="s">
        <v>34</v>
      </c>
      <c r="W674" t="s">
        <v>55</v>
      </c>
      <c r="X674">
        <v>2019</v>
      </c>
      <c r="Y674" t="s">
        <v>37</v>
      </c>
      <c r="Z674" t="s">
        <v>38</v>
      </c>
      <c r="AA674">
        <v>12</v>
      </c>
      <c r="AB674" t="s">
        <v>33</v>
      </c>
      <c r="AC674">
        <v>0</v>
      </c>
      <c r="AD674">
        <v>0</v>
      </c>
      <c r="AE674">
        <v>0</v>
      </c>
      <c r="AF674">
        <v>0</v>
      </c>
      <c r="AG674" s="2">
        <f>IFERROR(VLOOKUP(B674,[1]Hoja2!$C$1:$AM$841,37,FALSE),"n/a")</f>
        <v>750.75000000000011</v>
      </c>
      <c r="AH674" s="10">
        <f>VLOOKUP(AX674,[1]Hoja2!$B$2:$AO$762,17,FALSE)</f>
        <v>590</v>
      </c>
      <c r="AI674" s="10">
        <f>VLOOKUP(AX674,[1]Hoja2!$B$2:$AO$762,23,FALSE)</f>
        <v>1.05</v>
      </c>
      <c r="AJ674" s="10">
        <f>VLOOKUP(AX674,[1]Hoja2!$B$2:$AO$762,28,FALSE)</f>
        <v>0</v>
      </c>
      <c r="AK674" s="10" t="str">
        <f>VLOOKUP(AX674,[1]Hoja2!$B$2:$AO$762,19,FALSE)</f>
        <v>A4 Mono MFPs</v>
      </c>
      <c r="AL674">
        <f t="shared" si="334"/>
        <v>0</v>
      </c>
      <c r="AM674">
        <f t="shared" si="335"/>
        <v>0</v>
      </c>
      <c r="AN674">
        <f t="shared" si="336"/>
        <v>0</v>
      </c>
      <c r="AO674">
        <f t="shared" si="337"/>
        <v>1</v>
      </c>
      <c r="AP674">
        <f t="shared" si="338"/>
        <v>0</v>
      </c>
      <c r="AQ674">
        <f t="shared" si="339"/>
        <v>1</v>
      </c>
      <c r="AR674">
        <f>+INDEX([1]Hoja2!$AM$2:$AM$841,MATCH(B674,[1]Hoja2!$C$2:$C$841,0))</f>
        <v>750.75000000000011</v>
      </c>
      <c r="AS674" t="str">
        <f t="shared" si="340"/>
        <v>09HB32055712</v>
      </c>
      <c r="AT674" s="2">
        <f>IFERROR(VLOOKUP(AS674,[1]Hoja2!$A$1:$AM$841,38,FALSE),"n/a")</f>
        <v>0</v>
      </c>
      <c r="AU674" s="8">
        <f t="shared" si="333"/>
        <v>1</v>
      </c>
      <c r="AV674">
        <f>VLOOKUP(B674,[1]Hoja2!$C$2:$AO$762,39,FALSE)</f>
        <v>1</v>
      </c>
      <c r="AW674">
        <f>IF(AU674=AV674,VLOOKUP(B674,[1]Hoja2!$C$2:$AO$762,37,FALSE),IF(AV674&lt;2,VLOOKUP(B674,[1]Hoja2!$C$2:$AO$762,37,FALSE)))</f>
        <v>750.75000000000011</v>
      </c>
      <c r="AX674" t="str">
        <f>B674 &amp; COUNTIF(B$2:B674, B674)</f>
        <v>09HB3205571</v>
      </c>
      <c r="AY674" s="10">
        <f>VLOOKUP(AX674,[1]Hoja2!$B$2:$AO$762,38,FALSE)</f>
        <v>750.75000000000011</v>
      </c>
      <c r="AZ674" s="9">
        <f t="shared" si="344"/>
        <v>0</v>
      </c>
      <c r="BA674">
        <f t="shared" ref="BA674:BA679" si="349">IF(Q674="NA",2,IF(OR(G674="INSTALACION NUEVA",G674="Mantenimiento preventivo"),3,IF(AND(AC674&lt;AH674,AL674&lt;&gt;1),4,IF(AY674&gt;AF674,1,0))))</f>
        <v>2</v>
      </c>
      <c r="BB674">
        <f t="shared" ref="BB674:BB679" si="350">AE674-AJ674</f>
        <v>0</v>
      </c>
      <c r="BC674">
        <f t="shared" ref="BC674:BC679" si="351">+_xlfn.IFS(Q674="NA",2,OR(G674="INSTALACION NUEVA",G674="Mantenimiento preventivo"),3,AND(AC674&lt;AH674,AL674&lt;&gt;1),4,AY674&gt;AF674,1,TRUE,0)</f>
        <v>2</v>
      </c>
    </row>
    <row r="675" spans="1:55" x14ac:dyDescent="0.25">
      <c r="A675">
        <v>70563</v>
      </c>
      <c r="B675" t="s">
        <v>99</v>
      </c>
      <c r="C675">
        <v>2019</v>
      </c>
      <c r="D675" t="s">
        <v>37</v>
      </c>
      <c r="E675" t="s">
        <v>38</v>
      </c>
      <c r="F675">
        <v>12</v>
      </c>
      <c r="G675" t="s">
        <v>40</v>
      </c>
      <c r="H675">
        <v>3.3333340000000003E-2</v>
      </c>
      <c r="I675" t="s">
        <v>54</v>
      </c>
      <c r="J675">
        <v>803</v>
      </c>
      <c r="K675">
        <v>1573</v>
      </c>
      <c r="L675">
        <v>0.2</v>
      </c>
      <c r="M675">
        <v>0.6</v>
      </c>
      <c r="N675">
        <v>0.8</v>
      </c>
      <c r="O675">
        <v>1.05</v>
      </c>
      <c r="P675">
        <v>1.1000000000000001</v>
      </c>
      <c r="Q675">
        <v>1.1499999999999999</v>
      </c>
      <c r="R675" t="s">
        <v>46</v>
      </c>
      <c r="S675">
        <v>4</v>
      </c>
      <c r="T675">
        <v>6</v>
      </c>
      <c r="U675" t="s">
        <v>47</v>
      </c>
      <c r="V675" t="s">
        <v>54</v>
      </c>
      <c r="W675" t="s">
        <v>55</v>
      </c>
      <c r="X675">
        <v>2019</v>
      </c>
      <c r="Y675" t="s">
        <v>37</v>
      </c>
      <c r="Z675" t="s">
        <v>38</v>
      </c>
      <c r="AA675">
        <v>12</v>
      </c>
      <c r="AB675">
        <v>0</v>
      </c>
      <c r="AC675">
        <v>10</v>
      </c>
      <c r="AD675">
        <v>0.8</v>
      </c>
      <c r="AE675">
        <v>8.3333350000000007E-3</v>
      </c>
      <c r="AF675">
        <v>1258.4000000000001</v>
      </c>
      <c r="AG675" s="2">
        <f>IFERROR(VLOOKUP(B675,[1]Hoja2!$C$1:$AM$841,37,FALSE),"n/a")</f>
        <v>0</v>
      </c>
      <c r="AH675" s="10">
        <f>VLOOKUP(AX675,[1]Hoja2!$B$2:$AO$762,17,FALSE)</f>
        <v>15</v>
      </c>
      <c r="AI675" s="10">
        <f>VLOOKUP(AX675,[1]Hoja2!$B$2:$AO$762,23,FALSE)</f>
        <v>0.8</v>
      </c>
      <c r="AJ675" s="10">
        <f>VLOOKUP(AX675,[1]Hoja2!$B$2:$AO$762,28,FALSE)</f>
        <v>0.4375</v>
      </c>
      <c r="AK675" s="10" t="str">
        <f>VLOOKUP(AX675,[1]Hoja2!$B$2:$AO$762,19,FALSE)</f>
        <v>Entry Production Color Low/Mid</v>
      </c>
      <c r="AL675">
        <f t="shared" si="334"/>
        <v>1</v>
      </c>
      <c r="AM675">
        <f t="shared" si="335"/>
        <v>0</v>
      </c>
      <c r="AN675">
        <f t="shared" si="336"/>
        <v>1</v>
      </c>
      <c r="AO675">
        <f t="shared" si="337"/>
        <v>0</v>
      </c>
      <c r="AP675">
        <f t="shared" si="338"/>
        <v>1</v>
      </c>
      <c r="AQ675">
        <f t="shared" si="339"/>
        <v>0</v>
      </c>
      <c r="AR675">
        <f>+INDEX([1]Hoja2!$AM$2:$AM$841,MATCH(B675,[1]Hoja2!$C$2:$C$841,0))</f>
        <v>0</v>
      </c>
      <c r="AS675" t="str">
        <f t="shared" si="340"/>
        <v>0VGW62439112</v>
      </c>
      <c r="AT675" s="2">
        <f>IFERROR(VLOOKUP(AS675,[1]Hoja2!$A$1:$AM$841,38,FALSE),"n/a")</f>
        <v>0</v>
      </c>
      <c r="AU675" s="8">
        <f t="shared" si="333"/>
        <v>4</v>
      </c>
      <c r="AV675">
        <f>VLOOKUP(B675,[1]Hoja2!$C$2:$AO$762,39,FALSE)</f>
        <v>4</v>
      </c>
      <c r="AW675">
        <f>IF(AU675=AV675,VLOOKUP(B675,[1]Hoja2!$C$2:$AO$762,37,FALSE),IF(AV675&lt;2,VLOOKUP(B675,[1]Hoja2!$C$2:$AO$762,37,FALSE)))</f>
        <v>0</v>
      </c>
      <c r="AX675" t="str">
        <f>B675 &amp; COUNTIF(B$2:B675, B675)</f>
        <v>0VGW6243912</v>
      </c>
      <c r="AY675" s="10">
        <f>VLOOKUP(AX675,[1]Hoja2!$B$2:$AO$762,38,FALSE)</f>
        <v>1258.4000000000003</v>
      </c>
      <c r="AZ675" s="9">
        <f t="shared" si="344"/>
        <v>0</v>
      </c>
      <c r="BA675">
        <f t="shared" si="349"/>
        <v>0</v>
      </c>
      <c r="BB675">
        <f t="shared" si="350"/>
        <v>-0.429166665</v>
      </c>
      <c r="BC675">
        <f t="shared" si="351"/>
        <v>0</v>
      </c>
    </row>
    <row r="676" spans="1:55" x14ac:dyDescent="0.25">
      <c r="A676">
        <v>70564</v>
      </c>
      <c r="B676" t="s">
        <v>454</v>
      </c>
      <c r="C676">
        <v>2019</v>
      </c>
      <c r="D676" t="s">
        <v>37</v>
      </c>
      <c r="E676" t="s">
        <v>38</v>
      </c>
      <c r="F676">
        <v>12</v>
      </c>
      <c r="G676" t="s">
        <v>40</v>
      </c>
      <c r="H676">
        <v>1.2833330000000001</v>
      </c>
      <c r="I676" t="s">
        <v>34</v>
      </c>
      <c r="J676">
        <v>468</v>
      </c>
      <c r="K676">
        <v>715</v>
      </c>
      <c r="L676">
        <v>0</v>
      </c>
      <c r="M676">
        <v>0</v>
      </c>
      <c r="N676">
        <v>0</v>
      </c>
      <c r="O676">
        <v>0.6</v>
      </c>
      <c r="P676">
        <v>0.8</v>
      </c>
      <c r="Q676">
        <v>1.05</v>
      </c>
      <c r="R676" t="s">
        <v>46</v>
      </c>
      <c r="S676">
        <v>5</v>
      </c>
      <c r="T676">
        <v>9</v>
      </c>
      <c r="U676" t="s">
        <v>47</v>
      </c>
      <c r="V676" t="s">
        <v>34</v>
      </c>
      <c r="W676" t="s">
        <v>55</v>
      </c>
      <c r="X676">
        <v>2019</v>
      </c>
      <c r="Y676" t="s">
        <v>37</v>
      </c>
      <c r="Z676" t="s">
        <v>38</v>
      </c>
      <c r="AA676">
        <v>12</v>
      </c>
      <c r="AB676">
        <v>0</v>
      </c>
      <c r="AC676">
        <v>28</v>
      </c>
      <c r="AD676">
        <v>0.6</v>
      </c>
      <c r="AE676">
        <v>0.25666660000000002</v>
      </c>
      <c r="AF676">
        <v>429</v>
      </c>
      <c r="AG676" s="2">
        <f>IFERROR(VLOOKUP(B676,[1]Hoja2!$C$1:$AM$841,37,FALSE),"n/a")</f>
        <v>429.00000000000006</v>
      </c>
      <c r="AH676" s="10">
        <f>VLOOKUP(AX676,[1]Hoja2!$B$2:$AO$762,17,FALSE)</f>
        <v>29</v>
      </c>
      <c r="AI676" s="10">
        <f>VLOOKUP(AX676,[1]Hoja2!$B$2:$AO$762,23,FALSE)</f>
        <v>0.6</v>
      </c>
      <c r="AJ676" s="10">
        <f>VLOOKUP(AX676,[1]Hoja2!$B$2:$AO$762,28,FALSE)</f>
        <v>0.39</v>
      </c>
      <c r="AK676" s="10" t="str">
        <f>VLOOKUP(AX676,[1]Hoja2!$B$2:$AO$762,19,FALSE)</f>
        <v>A4 Mono MFPs</v>
      </c>
      <c r="AL676">
        <f t="shared" si="334"/>
        <v>1</v>
      </c>
      <c r="AM676">
        <f t="shared" si="335"/>
        <v>0</v>
      </c>
      <c r="AN676">
        <f t="shared" si="336"/>
        <v>1</v>
      </c>
      <c r="AO676">
        <f t="shared" si="337"/>
        <v>0</v>
      </c>
      <c r="AP676">
        <f t="shared" si="338"/>
        <v>1</v>
      </c>
      <c r="AQ676">
        <f t="shared" si="339"/>
        <v>0</v>
      </c>
      <c r="AR676">
        <f>+INDEX([1]Hoja2!$AM$2:$AM$841,MATCH(B676,[1]Hoja2!$C$2:$C$841,0))</f>
        <v>429.00000000000006</v>
      </c>
      <c r="AS676" t="str">
        <f t="shared" si="340"/>
        <v>0BB125216912</v>
      </c>
      <c r="AT676" s="2">
        <f>IFERROR(VLOOKUP(AS676,[1]Hoja2!$A$1:$AM$841,38,FALSE),"n/a")</f>
        <v>0</v>
      </c>
      <c r="AU676" s="8">
        <f t="shared" si="333"/>
        <v>1</v>
      </c>
      <c r="AV676">
        <f>VLOOKUP(B676,[1]Hoja2!$C$2:$AO$762,39,FALSE)</f>
        <v>1</v>
      </c>
      <c r="AW676">
        <f>IF(AU676=AV676,VLOOKUP(B676,[1]Hoja2!$C$2:$AO$762,37,FALSE),IF(AV676&lt;2,VLOOKUP(B676,[1]Hoja2!$C$2:$AO$762,37,FALSE)))</f>
        <v>429.00000000000006</v>
      </c>
      <c r="AX676" t="str">
        <f>B676 &amp; COUNTIF(B$2:B676, B676)</f>
        <v>0BB12521691</v>
      </c>
      <c r="AY676" s="10">
        <f>VLOOKUP(AX676,[1]Hoja2!$B$2:$AO$762,38,FALSE)</f>
        <v>429.00000000000006</v>
      </c>
      <c r="AZ676" s="9">
        <f t="shared" si="344"/>
        <v>0</v>
      </c>
      <c r="BA676">
        <f t="shared" si="349"/>
        <v>0</v>
      </c>
      <c r="BB676">
        <f t="shared" si="350"/>
        <v>-0.13333339999999999</v>
      </c>
      <c r="BC676">
        <f t="shared" si="351"/>
        <v>0</v>
      </c>
    </row>
    <row r="677" spans="1:55" x14ac:dyDescent="0.25">
      <c r="A677">
        <v>70566</v>
      </c>
      <c r="B677" t="s">
        <v>182</v>
      </c>
      <c r="C677">
        <v>2019</v>
      </c>
      <c r="D677" t="s">
        <v>37</v>
      </c>
      <c r="E677" t="s">
        <v>38</v>
      </c>
      <c r="F677">
        <v>12</v>
      </c>
      <c r="G677" t="s">
        <v>40</v>
      </c>
      <c r="H677">
        <v>0.1833333</v>
      </c>
      <c r="I677" t="s">
        <v>64</v>
      </c>
      <c r="J677">
        <v>655</v>
      </c>
      <c r="K677">
        <v>1365</v>
      </c>
      <c r="L677">
        <v>0</v>
      </c>
      <c r="M677">
        <v>0</v>
      </c>
      <c r="N677">
        <v>0.6</v>
      </c>
      <c r="O677">
        <v>0.8</v>
      </c>
      <c r="P677">
        <v>1.05</v>
      </c>
      <c r="Q677">
        <v>1.1000000000000001</v>
      </c>
      <c r="R677" t="s">
        <v>46</v>
      </c>
      <c r="S677">
        <v>5</v>
      </c>
      <c r="T677">
        <v>9</v>
      </c>
      <c r="U677" t="s">
        <v>47</v>
      </c>
      <c r="V677" t="s">
        <v>64</v>
      </c>
      <c r="W677" t="s">
        <v>55</v>
      </c>
      <c r="X677">
        <v>2019</v>
      </c>
      <c r="Y677" t="s">
        <v>37</v>
      </c>
      <c r="Z677" t="s">
        <v>38</v>
      </c>
      <c r="AA677">
        <v>15</v>
      </c>
      <c r="AB677">
        <v>0</v>
      </c>
      <c r="AC677">
        <v>9</v>
      </c>
      <c r="AD677">
        <v>0.6</v>
      </c>
      <c r="AE677">
        <v>3.6666659999999997E-2</v>
      </c>
      <c r="AF677">
        <v>819</v>
      </c>
      <c r="AG677" s="2">
        <f>IFERROR(VLOOKUP(B677,[1]Hoja2!$C$1:$AM$841,37,FALSE),"n/a")</f>
        <v>819</v>
      </c>
      <c r="AH677" s="10">
        <f>VLOOKUP(AX677,[1]Hoja2!$B$2:$AO$762,17,FALSE)</f>
        <v>33</v>
      </c>
      <c r="AI677" s="10">
        <f>VLOOKUP(AX677,[1]Hoja2!$B$2:$AO$762,23,FALSE)</f>
        <v>1.05</v>
      </c>
      <c r="AJ677" s="10">
        <f>VLOOKUP(AX677,[1]Hoja2!$B$2:$AO$762,28,FALSE)</f>
        <v>0.63</v>
      </c>
      <c r="AK677" s="10" t="str">
        <f>VLOOKUP(AX677,[1]Hoja2!$B$2:$AO$762,19,FALSE)</f>
        <v>A3 Office Color Laser MFPs</v>
      </c>
      <c r="AL677">
        <f t="shared" si="334"/>
        <v>0</v>
      </c>
      <c r="AM677">
        <f t="shared" si="335"/>
        <v>0</v>
      </c>
      <c r="AN677">
        <f t="shared" si="336"/>
        <v>0</v>
      </c>
      <c r="AO677">
        <f t="shared" si="337"/>
        <v>0</v>
      </c>
      <c r="AP677">
        <f t="shared" si="338"/>
        <v>1</v>
      </c>
      <c r="AQ677">
        <f t="shared" si="339"/>
        <v>0</v>
      </c>
      <c r="AR677">
        <f>+INDEX([1]Hoja2!$AM$2:$AM$841,MATCH(B677,[1]Hoja2!$C$2:$C$841,0))</f>
        <v>819</v>
      </c>
      <c r="AS677" t="str">
        <f t="shared" si="340"/>
        <v>0MX118593412</v>
      </c>
      <c r="AT677" s="2">
        <f>IFERROR(VLOOKUP(AS677,[1]Hoja2!$A$1:$AM$841,38,FALSE),"n/a")</f>
        <v>0</v>
      </c>
      <c r="AU677" s="8">
        <f t="shared" si="333"/>
        <v>2</v>
      </c>
      <c r="AV677">
        <f>VLOOKUP(B677,[1]Hoja2!$C$2:$AO$762,39,FALSE)</f>
        <v>2</v>
      </c>
      <c r="AW677">
        <f>IF(AU677=AV677,VLOOKUP(B677,[1]Hoja2!$C$2:$AO$762,37,FALSE),IF(AV677&lt;2,VLOOKUP(B677,[1]Hoja2!$C$2:$AO$762,37,FALSE)))</f>
        <v>819</v>
      </c>
      <c r="AX677" t="str">
        <f>B677 &amp; COUNTIF(B$2:B677, B677)</f>
        <v>0MX11859342</v>
      </c>
      <c r="AY677" s="10">
        <f>VLOOKUP(AX677,[1]Hoja2!$B$2:$AO$762,38,FALSE)</f>
        <v>1433.25</v>
      </c>
      <c r="AZ677" s="9">
        <f t="shared" si="344"/>
        <v>0</v>
      </c>
      <c r="BA677">
        <f t="shared" si="349"/>
        <v>4</v>
      </c>
      <c r="BB677">
        <f t="shared" si="350"/>
        <v>-0.59333334000000004</v>
      </c>
      <c r="BC677">
        <f t="shared" si="351"/>
        <v>4</v>
      </c>
    </row>
    <row r="678" spans="1:55" x14ac:dyDescent="0.25">
      <c r="A678">
        <v>70581</v>
      </c>
      <c r="B678" t="s">
        <v>92</v>
      </c>
      <c r="C678">
        <v>2019</v>
      </c>
      <c r="D678" t="s">
        <v>37</v>
      </c>
      <c r="E678" t="s">
        <v>38</v>
      </c>
      <c r="F678">
        <v>12</v>
      </c>
      <c r="G678" t="s">
        <v>40</v>
      </c>
      <c r="H678">
        <v>1.5</v>
      </c>
      <c r="I678" t="s">
        <v>45</v>
      </c>
      <c r="J678">
        <v>803</v>
      </c>
      <c r="K678">
        <v>1573</v>
      </c>
      <c r="L678">
        <v>0.2</v>
      </c>
      <c r="M678">
        <v>0.6</v>
      </c>
      <c r="N678">
        <v>0.8</v>
      </c>
      <c r="O678">
        <v>1.05</v>
      </c>
      <c r="P678">
        <v>1.1000000000000001</v>
      </c>
      <c r="Q678">
        <v>1.1499999999999999</v>
      </c>
      <c r="R678" t="s">
        <v>46</v>
      </c>
      <c r="S678">
        <v>4</v>
      </c>
      <c r="T678">
        <v>6</v>
      </c>
      <c r="U678" t="s">
        <v>47</v>
      </c>
      <c r="V678" t="s">
        <v>48</v>
      </c>
      <c r="W678" t="s">
        <v>50</v>
      </c>
      <c r="X678">
        <v>2019</v>
      </c>
      <c r="Y678" t="s">
        <v>37</v>
      </c>
      <c r="Z678" t="s">
        <v>38</v>
      </c>
      <c r="AA678">
        <v>15</v>
      </c>
      <c r="AB678">
        <v>0</v>
      </c>
      <c r="AC678">
        <v>8</v>
      </c>
      <c r="AD678">
        <v>0.8</v>
      </c>
      <c r="AE678">
        <v>0.375</v>
      </c>
      <c r="AF678">
        <v>1258.4000000000001</v>
      </c>
      <c r="AG678" s="2">
        <f>IFERROR(VLOOKUP(B678,[1]Hoja2!$C$1:$AM$841,37,FALSE),"n/a")</f>
        <v>0</v>
      </c>
      <c r="AH678" s="10">
        <f>VLOOKUP(AX678,[1]Hoja2!$B$2:$AO$762,17,FALSE)</f>
        <v>14</v>
      </c>
      <c r="AI678" s="10">
        <f>VLOOKUP(AX678,[1]Hoja2!$B$2:$AO$762,23,FALSE)</f>
        <v>0.8</v>
      </c>
      <c r="AJ678" s="10">
        <f>VLOOKUP(AX678,[1]Hoja2!$B$2:$AO$762,28,FALSE)</f>
        <v>0.33</v>
      </c>
      <c r="AK678" s="10" t="str">
        <f>VLOOKUP(AX678,[1]Hoja2!$B$2:$AO$762,19,FALSE)</f>
        <v>Light Production Digital Business</v>
      </c>
      <c r="AL678">
        <f t="shared" si="334"/>
        <v>1</v>
      </c>
      <c r="AM678">
        <f t="shared" si="335"/>
        <v>0</v>
      </c>
      <c r="AN678">
        <f t="shared" si="336"/>
        <v>1</v>
      </c>
      <c r="AO678">
        <f t="shared" si="337"/>
        <v>0</v>
      </c>
      <c r="AP678">
        <f t="shared" si="338"/>
        <v>1</v>
      </c>
      <c r="AQ678">
        <f t="shared" si="339"/>
        <v>0</v>
      </c>
      <c r="AR678">
        <f>+INDEX([1]Hoja2!$AM$2:$AM$841,MATCH(B678,[1]Hoja2!$C$2:$C$841,0))</f>
        <v>0</v>
      </c>
      <c r="AS678" t="str">
        <f t="shared" si="340"/>
        <v>0BG294018412</v>
      </c>
      <c r="AT678" s="2">
        <f>IFERROR(VLOOKUP(AS678,[1]Hoja2!$A$1:$AM$841,38,FALSE),"n/a")</f>
        <v>0</v>
      </c>
      <c r="AU678" s="8">
        <f t="shared" si="333"/>
        <v>2</v>
      </c>
      <c r="AV678">
        <f>VLOOKUP(B678,[1]Hoja2!$C$2:$AO$762,39,FALSE)</f>
        <v>2</v>
      </c>
      <c r="AW678">
        <f>IF(AU678=AV678,VLOOKUP(B678,[1]Hoja2!$C$2:$AO$762,37,FALSE),IF(AV678&lt;2,VLOOKUP(B678,[1]Hoja2!$C$2:$AO$762,37,FALSE)))</f>
        <v>0</v>
      </c>
      <c r="AX678" t="str">
        <f>B678 &amp; COUNTIF(B$2:B678, B678)</f>
        <v>0BG29401842</v>
      </c>
      <c r="AY678" s="10">
        <f>VLOOKUP(AX678,[1]Hoja2!$B$2:$AO$762,38,FALSE)</f>
        <v>1258.4000000000003</v>
      </c>
      <c r="AZ678" s="9">
        <f t="shared" si="344"/>
        <v>0</v>
      </c>
      <c r="BA678">
        <f t="shared" si="349"/>
        <v>0</v>
      </c>
      <c r="BB678">
        <f t="shared" si="350"/>
        <v>4.4999999999999984E-2</v>
      </c>
      <c r="BC678">
        <f t="shared" si="351"/>
        <v>0</v>
      </c>
    </row>
    <row r="679" spans="1:55" x14ac:dyDescent="0.25">
      <c r="A679">
        <v>70586</v>
      </c>
      <c r="B679" t="s">
        <v>451</v>
      </c>
      <c r="C679">
        <v>2019</v>
      </c>
      <c r="D679" t="s">
        <v>37</v>
      </c>
      <c r="E679" t="s">
        <v>38</v>
      </c>
      <c r="F679">
        <v>12</v>
      </c>
      <c r="G679" t="s">
        <v>40</v>
      </c>
      <c r="H679">
        <v>1.183333</v>
      </c>
      <c r="I679" t="s">
        <v>34</v>
      </c>
      <c r="J679">
        <v>468</v>
      </c>
      <c r="K679">
        <v>715</v>
      </c>
      <c r="L679">
        <v>0</v>
      </c>
      <c r="M679">
        <v>0</v>
      </c>
      <c r="N679">
        <v>0</v>
      </c>
      <c r="O679">
        <v>0.6</v>
      </c>
      <c r="P679">
        <v>0.8</v>
      </c>
      <c r="Q679">
        <v>1.05</v>
      </c>
      <c r="R679" t="s">
        <v>46</v>
      </c>
      <c r="S679">
        <v>5</v>
      </c>
      <c r="T679">
        <v>9</v>
      </c>
      <c r="U679" t="s">
        <v>47</v>
      </c>
      <c r="V679" t="s">
        <v>34</v>
      </c>
      <c r="W679" t="s">
        <v>42</v>
      </c>
      <c r="X679">
        <v>2019</v>
      </c>
      <c r="Y679" t="s">
        <v>37</v>
      </c>
      <c r="Z679" t="s">
        <v>38</v>
      </c>
      <c r="AA679">
        <v>12</v>
      </c>
      <c r="AB679">
        <v>0</v>
      </c>
      <c r="AC679">
        <v>260</v>
      </c>
      <c r="AD679">
        <v>1.05</v>
      </c>
      <c r="AE679">
        <v>0.2366666</v>
      </c>
      <c r="AF679">
        <v>750.75</v>
      </c>
      <c r="AG679" s="2">
        <f>IFERROR(VLOOKUP(B679,[1]Hoja2!$C$1:$AM$841,37,FALSE),"n/a")</f>
        <v>750.75000000000011</v>
      </c>
      <c r="AH679" s="10">
        <f>VLOOKUP(AX679,[1]Hoja2!$B$2:$AO$762,17,FALSE)</f>
        <v>260</v>
      </c>
      <c r="AI679" s="10">
        <f>VLOOKUP(AX679,[1]Hoja2!$B$2:$AO$762,23,FALSE)</f>
        <v>1.05</v>
      </c>
      <c r="AJ679" s="10">
        <f>VLOOKUP(AX679,[1]Hoja2!$B$2:$AO$762,28,FALSE)</f>
        <v>0.22400000000000003</v>
      </c>
      <c r="AK679" s="10" t="str">
        <f>VLOOKUP(AX679,[1]Hoja2!$B$2:$AO$762,19,FALSE)</f>
        <v>A4 Mono MFPs</v>
      </c>
      <c r="AL679">
        <f t="shared" si="334"/>
        <v>1</v>
      </c>
      <c r="AM679">
        <f t="shared" si="335"/>
        <v>1</v>
      </c>
      <c r="AN679">
        <f t="shared" si="336"/>
        <v>1</v>
      </c>
      <c r="AO679">
        <f t="shared" si="337"/>
        <v>0</v>
      </c>
      <c r="AP679">
        <f t="shared" si="338"/>
        <v>1</v>
      </c>
      <c r="AQ679">
        <f t="shared" si="339"/>
        <v>0</v>
      </c>
      <c r="AR679">
        <f>+INDEX([1]Hoja2!$AM$2:$AM$841,MATCH(B679,[1]Hoja2!$C$2:$C$841,0))</f>
        <v>750.75000000000011</v>
      </c>
      <c r="AS679" t="str">
        <f t="shared" si="340"/>
        <v>09HB32082412</v>
      </c>
      <c r="AT679" s="2">
        <f>IFERROR(VLOOKUP(AS679,[1]Hoja2!$A$1:$AM$841,38,FALSE),"n/a")</f>
        <v>0</v>
      </c>
      <c r="AU679" s="8">
        <f t="shared" si="333"/>
        <v>1</v>
      </c>
      <c r="AV679">
        <f>VLOOKUP(B679,[1]Hoja2!$C$2:$AO$762,39,FALSE)</f>
        <v>1</v>
      </c>
      <c r="AW679">
        <f>IF(AU679=AV679,VLOOKUP(B679,[1]Hoja2!$C$2:$AO$762,37,FALSE),IF(AV679&lt;2,VLOOKUP(B679,[1]Hoja2!$C$2:$AO$762,37,FALSE)))</f>
        <v>750.75000000000011</v>
      </c>
      <c r="AX679" t="str">
        <f>B679 &amp; COUNTIF(B$2:B679, B679)</f>
        <v>09HB3208241</v>
      </c>
      <c r="AY679" s="10">
        <f>VLOOKUP(AX679,[1]Hoja2!$B$2:$AO$762,38,FALSE)</f>
        <v>750.75000000000011</v>
      </c>
      <c r="AZ679" s="9">
        <f t="shared" si="344"/>
        <v>0</v>
      </c>
      <c r="BA679">
        <f t="shared" si="349"/>
        <v>0</v>
      </c>
      <c r="BB679">
        <f t="shared" si="350"/>
        <v>1.2666599999999972E-2</v>
      </c>
      <c r="BC679">
        <f t="shared" si="351"/>
        <v>0</v>
      </c>
    </row>
    <row r="680" spans="1:55" hidden="1" x14ac:dyDescent="0.25">
      <c r="A680">
        <v>70591</v>
      </c>
      <c r="B680" t="s">
        <v>873</v>
      </c>
      <c r="C680">
        <v>2019</v>
      </c>
      <c r="D680" t="s">
        <v>37</v>
      </c>
      <c r="E680" t="s">
        <v>38</v>
      </c>
      <c r="F680">
        <v>12</v>
      </c>
      <c r="G680" t="s">
        <v>40</v>
      </c>
      <c r="H680">
        <v>0</v>
      </c>
      <c r="I680" t="s">
        <v>71</v>
      </c>
      <c r="J680">
        <v>468</v>
      </c>
      <c r="K680">
        <v>715</v>
      </c>
      <c r="L680">
        <v>0</v>
      </c>
      <c r="M680">
        <v>0</v>
      </c>
      <c r="N680">
        <v>0</v>
      </c>
      <c r="O680">
        <v>0.6</v>
      </c>
      <c r="P680">
        <v>0.8</v>
      </c>
      <c r="Q680">
        <v>1.05</v>
      </c>
      <c r="R680" t="s">
        <v>46</v>
      </c>
      <c r="S680">
        <v>5</v>
      </c>
      <c r="T680">
        <v>9</v>
      </c>
      <c r="U680" t="s">
        <v>47</v>
      </c>
      <c r="V680" t="s">
        <v>34</v>
      </c>
      <c r="W680" t="s">
        <v>55</v>
      </c>
      <c r="X680">
        <v>2019</v>
      </c>
      <c r="Y680" t="s">
        <v>37</v>
      </c>
      <c r="Z680" t="s">
        <v>38</v>
      </c>
      <c r="AA680">
        <v>12</v>
      </c>
      <c r="AB680">
        <v>1</v>
      </c>
      <c r="AC680">
        <v>44</v>
      </c>
      <c r="AD680">
        <v>0</v>
      </c>
      <c r="AE680">
        <v>0</v>
      </c>
      <c r="AF680">
        <v>0</v>
      </c>
      <c r="AG680" s="2" t="str">
        <f>IFERROR(VLOOKUP(B680,[1]Hoja2!$C$1:$AM$841,37,FALSE),"n/a")</f>
        <v>n/a</v>
      </c>
      <c r="AH680" s="10" t="e">
        <f>VLOOKUP(AX680,[1]Hoja2!$B$2:$AO$762,17,FALSE)</f>
        <v>#N/A</v>
      </c>
      <c r="AI680" s="10" t="e">
        <f>VLOOKUP(AX680,[1]Hoja2!$B$2:$AO$762,23,FALSE)</f>
        <v>#N/A</v>
      </c>
      <c r="AJ680" s="10" t="e">
        <f>VLOOKUP(AX680,[1]Hoja2!$B$2:$AO$762,28,FALSE)</f>
        <v>#N/A</v>
      </c>
      <c r="AK680" s="10" t="e">
        <f>VLOOKUP(AX680,[1]Hoja2!$B$2:$AO$762,19,FALSE)</f>
        <v>#N/A</v>
      </c>
      <c r="AL680" t="e">
        <f t="shared" si="334"/>
        <v>#N/A</v>
      </c>
      <c r="AM680" t="e">
        <f t="shared" si="335"/>
        <v>#N/A</v>
      </c>
      <c r="AN680" t="e">
        <f t="shared" si="336"/>
        <v>#N/A</v>
      </c>
      <c r="AO680" t="e">
        <f t="shared" si="337"/>
        <v>#N/A</v>
      </c>
      <c r="AP680" t="e">
        <f t="shared" si="338"/>
        <v>#N/A</v>
      </c>
      <c r="AQ680" t="str">
        <f t="shared" si="339"/>
        <v>n/a</v>
      </c>
      <c r="AR680">
        <f>+INDEX([1]DETALLE!$AK$2:$AK$841,MATCH(B680,[1]DETALLE!$A$2:$A$841,0))</f>
        <v>0</v>
      </c>
      <c r="AS680" t="str">
        <f>CONCATENATE(B680)</f>
        <v>06HB015876</v>
      </c>
      <c r="AT680" s="2" t="str">
        <f>IF(IFERROR(VLOOKUP(AS680,[1]Hoja2!$C$1:$AM$841,37,FALSE),"n/a")&lt;&gt;"n/a","a","n/a")</f>
        <v>n/a</v>
      </c>
      <c r="AU680" s="8">
        <f t="shared" si="333"/>
        <v>1</v>
      </c>
      <c r="AV680" t="e">
        <f>VLOOKUP(B680,[1]Hoja2!$C$2:$AO$762,39,FALSE)</f>
        <v>#N/A</v>
      </c>
      <c r="AW680" t="e">
        <f>IF(AU680=AV680,VLOOKUP(B680,[1]Hoja2!$C$2:$AO$762,37,FALSE),IF(AV680&lt;2,VLOOKUP(B680,[1]Hoja2!$C$2:$AO$762,37,FALSE)))</f>
        <v>#N/A</v>
      </c>
      <c r="AX680" t="str">
        <f>B680 &amp; COUNTIF(B$2:B680, B680)</f>
        <v>06HB0158761</v>
      </c>
      <c r="AY680" t="e">
        <f>VLOOKUP(AX680,[1]Hoja2!$B$2:$AO$762,38,FALSE)</f>
        <v>#N/A</v>
      </c>
      <c r="AZ680" s="9" t="e">
        <f t="shared" si="344"/>
        <v>#N/A</v>
      </c>
    </row>
    <row r="681" spans="1:55" x14ac:dyDescent="0.25">
      <c r="A681">
        <v>70595</v>
      </c>
      <c r="B681" t="s">
        <v>458</v>
      </c>
      <c r="C681">
        <v>2019</v>
      </c>
      <c r="D681" t="s">
        <v>37</v>
      </c>
      <c r="E681" t="s">
        <v>38</v>
      </c>
      <c r="F681">
        <v>12</v>
      </c>
      <c r="G681" t="s">
        <v>40</v>
      </c>
      <c r="H681">
        <v>1.4666669999999999</v>
      </c>
      <c r="I681" t="s">
        <v>116</v>
      </c>
      <c r="J681">
        <v>655</v>
      </c>
      <c r="K681">
        <v>1365</v>
      </c>
      <c r="L681">
        <v>0</v>
      </c>
      <c r="M681">
        <v>0</v>
      </c>
      <c r="N681">
        <v>0.6</v>
      </c>
      <c r="O681">
        <v>0.8</v>
      </c>
      <c r="P681">
        <v>1.05</v>
      </c>
      <c r="Q681">
        <v>1.1000000000000001</v>
      </c>
      <c r="R681" t="s">
        <v>46</v>
      </c>
      <c r="S681">
        <v>5</v>
      </c>
      <c r="T681">
        <v>9</v>
      </c>
      <c r="U681" t="s">
        <v>47</v>
      </c>
      <c r="V681" t="s">
        <v>58</v>
      </c>
      <c r="W681" t="s">
        <v>55</v>
      </c>
      <c r="X681">
        <v>2019</v>
      </c>
      <c r="Y681" t="s">
        <v>37</v>
      </c>
      <c r="Z681" t="s">
        <v>38</v>
      </c>
      <c r="AA681">
        <v>12</v>
      </c>
      <c r="AB681">
        <v>0</v>
      </c>
      <c r="AC681">
        <v>154</v>
      </c>
      <c r="AD681">
        <v>1.1000000000000001</v>
      </c>
      <c r="AE681">
        <v>0.29333340000000002</v>
      </c>
      <c r="AF681">
        <v>1501.5</v>
      </c>
      <c r="AG681" s="2">
        <f>IFERROR(VLOOKUP(B681,[1]Hoja2!$C$1:$AM$841,37,FALSE),"n/a")</f>
        <v>819</v>
      </c>
      <c r="AH681" s="10">
        <f>VLOOKUP(AX681,[1]Hoja2!$B$2:$AO$762,17,FALSE)</f>
        <v>10</v>
      </c>
      <c r="AI681" s="10">
        <f>VLOOKUP(AX681,[1]Hoja2!$B$2:$AO$762,23,FALSE)</f>
        <v>0.6</v>
      </c>
      <c r="AJ681" s="10">
        <f>VLOOKUP(AX681,[1]Hoja2!$B$2:$AO$762,28,FALSE)</f>
        <v>0.30599999999999999</v>
      </c>
      <c r="AK681" s="10" t="str">
        <f>VLOOKUP(AX681,[1]Hoja2!$B$2:$AO$762,19,FALSE)</f>
        <v>Office Digital</v>
      </c>
      <c r="AL681">
        <f t="shared" si="334"/>
        <v>0</v>
      </c>
      <c r="AM681">
        <f t="shared" si="335"/>
        <v>0</v>
      </c>
      <c r="AN681">
        <f t="shared" si="336"/>
        <v>0</v>
      </c>
      <c r="AO681">
        <f t="shared" si="337"/>
        <v>0</v>
      </c>
      <c r="AP681">
        <f t="shared" si="338"/>
        <v>1</v>
      </c>
      <c r="AQ681">
        <f t="shared" si="339"/>
        <v>0</v>
      </c>
      <c r="AR681">
        <f>+INDEX([1]Hoja2!$AM$2:$AM$841,MATCH(B681,[1]Hoja2!$C$2:$C$841,0))</f>
        <v>819</v>
      </c>
      <c r="AS681" t="str">
        <f t="shared" si="340"/>
        <v>0X7637096512</v>
      </c>
      <c r="AT681" s="2">
        <f>IFERROR(VLOOKUP(AS681,[1]Hoja2!$A$1:$AM$841,38,FALSE),"n/a")</f>
        <v>0</v>
      </c>
      <c r="AU681" s="8">
        <f t="shared" si="333"/>
        <v>2</v>
      </c>
      <c r="AV681">
        <f>VLOOKUP(B681,[1]Hoja2!$C$2:$AO$762,39,FALSE)</f>
        <v>2</v>
      </c>
      <c r="AW681">
        <f>IF(AU681=AV681,VLOOKUP(B681,[1]Hoja2!$C$2:$AO$762,37,FALSE),IF(AV681&lt;2,VLOOKUP(B681,[1]Hoja2!$C$2:$AO$762,37,FALSE)))</f>
        <v>819</v>
      </c>
      <c r="AX681" t="str">
        <f>B681 &amp; COUNTIF(B$2:B681, B681)</f>
        <v>0X763709651</v>
      </c>
      <c r="AY681" s="10">
        <f>VLOOKUP(AX681,[1]Hoja2!$B$2:$AO$762,38,FALSE)</f>
        <v>819</v>
      </c>
      <c r="AZ681" s="9">
        <f t="shared" si="344"/>
        <v>0</v>
      </c>
      <c r="BA681">
        <f t="shared" ref="BA681:BA684" si="352">IF(Q681="NA",2,IF(OR(G681="INSTALACION NUEVA",G681="Mantenimiento preventivo"),3,IF(AND(AC681&lt;AH681,AL681&lt;&gt;1),4,IF(AY681&gt;AF681,1,0))))</f>
        <v>0</v>
      </c>
      <c r="BB681">
        <f t="shared" ref="BB681:BB684" si="353">AE681-AJ681</f>
        <v>-1.2666599999999972E-2</v>
      </c>
      <c r="BC681">
        <f t="shared" ref="BC681:BC684" si="354">+_xlfn.IFS(Q681="NA",2,OR(G681="INSTALACION NUEVA",G681="Mantenimiento preventivo"),3,AND(AC681&lt;AH681,AL681&lt;&gt;1),4,AY681&gt;AF681,1,TRUE,0)</f>
        <v>0</v>
      </c>
    </row>
    <row r="682" spans="1:55" x14ac:dyDescent="0.25">
      <c r="A682">
        <v>70600</v>
      </c>
      <c r="B682" t="s">
        <v>450</v>
      </c>
      <c r="C682">
        <v>2019</v>
      </c>
      <c r="D682" t="s">
        <v>37</v>
      </c>
      <c r="E682" t="s">
        <v>38</v>
      </c>
      <c r="F682">
        <v>12</v>
      </c>
      <c r="G682" t="s">
        <v>40</v>
      </c>
      <c r="H682">
        <v>1.6666669999999999</v>
      </c>
      <c r="I682" t="s">
        <v>34</v>
      </c>
      <c r="J682">
        <v>468</v>
      </c>
      <c r="K682">
        <v>715</v>
      </c>
      <c r="L682">
        <v>0</v>
      </c>
      <c r="M682">
        <v>0</v>
      </c>
      <c r="N682">
        <v>0</v>
      </c>
      <c r="O682">
        <v>0.6</v>
      </c>
      <c r="P682">
        <v>0.8</v>
      </c>
      <c r="Q682">
        <v>1.05</v>
      </c>
      <c r="R682" t="s">
        <v>46</v>
      </c>
      <c r="S682">
        <v>5</v>
      </c>
      <c r="T682">
        <v>9</v>
      </c>
      <c r="U682" t="s">
        <v>47</v>
      </c>
      <c r="V682" t="s">
        <v>34</v>
      </c>
      <c r="W682" t="s">
        <v>59</v>
      </c>
      <c r="X682">
        <v>2019</v>
      </c>
      <c r="Y682" t="s">
        <v>37</v>
      </c>
      <c r="Z682" t="s">
        <v>38</v>
      </c>
      <c r="AA682">
        <v>12</v>
      </c>
      <c r="AB682">
        <v>0</v>
      </c>
      <c r="AC682">
        <v>331</v>
      </c>
      <c r="AD682">
        <v>1.05</v>
      </c>
      <c r="AE682">
        <v>0.3333334</v>
      </c>
      <c r="AF682">
        <v>750.75</v>
      </c>
      <c r="AG682" s="2">
        <f>IFERROR(VLOOKUP(B682,[1]Hoja2!$C$1:$AM$841,37,FALSE),"n/a")</f>
        <v>750.75000000000011</v>
      </c>
      <c r="AH682" s="10">
        <f>VLOOKUP(AX682,[1]Hoja2!$B$2:$AO$762,17,FALSE)</f>
        <v>326</v>
      </c>
      <c r="AI682" s="10">
        <f>VLOOKUP(AX682,[1]Hoja2!$B$2:$AO$762,23,FALSE)</f>
        <v>1.05</v>
      </c>
      <c r="AJ682" s="10">
        <f>VLOOKUP(AX682,[1]Hoja2!$B$2:$AO$762,28,FALSE)</f>
        <v>0.36</v>
      </c>
      <c r="AK682" s="10" t="str">
        <f>VLOOKUP(AX682,[1]Hoja2!$B$2:$AO$762,19,FALSE)</f>
        <v>A4 Mono MFPs</v>
      </c>
      <c r="AL682">
        <f t="shared" si="334"/>
        <v>1</v>
      </c>
      <c r="AM682">
        <f t="shared" si="335"/>
        <v>0</v>
      </c>
      <c r="AN682">
        <f t="shared" si="336"/>
        <v>1</v>
      </c>
      <c r="AO682">
        <f t="shared" si="337"/>
        <v>0</v>
      </c>
      <c r="AP682">
        <f t="shared" si="338"/>
        <v>1</v>
      </c>
      <c r="AQ682">
        <f t="shared" si="339"/>
        <v>0</v>
      </c>
      <c r="AR682">
        <f>+INDEX([1]Hoja2!$AM$2:$AM$841,MATCH(B682,[1]Hoja2!$C$2:$C$841,0))</f>
        <v>750.75000000000011</v>
      </c>
      <c r="AS682" t="str">
        <f t="shared" si="340"/>
        <v>03BT80258112</v>
      </c>
      <c r="AT682" s="2">
        <f>IFERROR(VLOOKUP(AS682,[1]Hoja2!$A$1:$AM$841,38,FALSE),"n/a")</f>
        <v>0</v>
      </c>
      <c r="AU682" s="8">
        <f t="shared" si="333"/>
        <v>1</v>
      </c>
      <c r="AV682">
        <f>VLOOKUP(B682,[1]Hoja2!$C$2:$AO$762,39,FALSE)</f>
        <v>1</v>
      </c>
      <c r="AW682">
        <f>IF(AU682=AV682,VLOOKUP(B682,[1]Hoja2!$C$2:$AO$762,37,FALSE),IF(AV682&lt;2,VLOOKUP(B682,[1]Hoja2!$C$2:$AO$762,37,FALSE)))</f>
        <v>750.75000000000011</v>
      </c>
      <c r="AX682" t="str">
        <f>B682 &amp; COUNTIF(B$2:B682, B682)</f>
        <v>03BT8025811</v>
      </c>
      <c r="AY682" s="10">
        <f>VLOOKUP(AX682,[1]Hoja2!$B$2:$AO$762,38,FALSE)</f>
        <v>750.75000000000011</v>
      </c>
      <c r="AZ682" s="9">
        <f t="shared" si="344"/>
        <v>0</v>
      </c>
      <c r="BA682">
        <f t="shared" si="352"/>
        <v>0</v>
      </c>
      <c r="BB682">
        <f t="shared" si="353"/>
        <v>-2.6666599999999985E-2</v>
      </c>
      <c r="BC682">
        <f t="shared" si="354"/>
        <v>0</v>
      </c>
    </row>
    <row r="683" spans="1:55" x14ac:dyDescent="0.25">
      <c r="A683">
        <v>70608</v>
      </c>
      <c r="B683" t="s">
        <v>456</v>
      </c>
      <c r="C683">
        <v>2019</v>
      </c>
      <c r="D683" t="s">
        <v>37</v>
      </c>
      <c r="E683" t="s">
        <v>38</v>
      </c>
      <c r="F683">
        <v>12</v>
      </c>
      <c r="G683" t="s">
        <v>40</v>
      </c>
      <c r="H683">
        <v>0.66666669999999995</v>
      </c>
      <c r="I683" t="s">
        <v>34</v>
      </c>
      <c r="J683">
        <v>468</v>
      </c>
      <c r="K683">
        <v>715</v>
      </c>
      <c r="L683">
        <v>0</v>
      </c>
      <c r="M683">
        <v>0</v>
      </c>
      <c r="N683">
        <v>0</v>
      </c>
      <c r="O683">
        <v>0.6</v>
      </c>
      <c r="P683">
        <v>0.8</v>
      </c>
      <c r="Q683">
        <v>1.05</v>
      </c>
      <c r="R683" t="s">
        <v>46</v>
      </c>
      <c r="S683">
        <v>5</v>
      </c>
      <c r="T683">
        <v>9</v>
      </c>
      <c r="U683" t="s">
        <v>47</v>
      </c>
      <c r="V683" t="s">
        <v>34</v>
      </c>
      <c r="W683" t="s">
        <v>55</v>
      </c>
      <c r="X683">
        <v>2019</v>
      </c>
      <c r="Y683" t="s">
        <v>37</v>
      </c>
      <c r="Z683" t="s">
        <v>38</v>
      </c>
      <c r="AA683">
        <v>12</v>
      </c>
      <c r="AB683">
        <v>0</v>
      </c>
      <c r="AC683">
        <v>71</v>
      </c>
      <c r="AD683">
        <v>1.05</v>
      </c>
      <c r="AE683">
        <v>0.13333333999999999</v>
      </c>
      <c r="AF683">
        <v>750.75</v>
      </c>
      <c r="AG683" s="2">
        <f>IFERROR(VLOOKUP(B683,[1]Hoja2!$C$1:$AM$841,37,FALSE),"n/a")</f>
        <v>750.75000000000011</v>
      </c>
      <c r="AH683" s="10">
        <f>VLOOKUP(AX683,[1]Hoja2!$B$2:$AO$762,17,FALSE)</f>
        <v>71</v>
      </c>
      <c r="AI683" s="10">
        <f>VLOOKUP(AX683,[1]Hoja2!$B$2:$AO$762,23,FALSE)</f>
        <v>1.05</v>
      </c>
      <c r="AJ683" s="10">
        <f>VLOOKUP(AX683,[1]Hoja2!$B$2:$AO$762,28,FALSE)</f>
        <v>0.22999999999999998</v>
      </c>
      <c r="AK683" s="10" t="str">
        <f>VLOOKUP(AX683,[1]Hoja2!$B$2:$AO$762,19,FALSE)</f>
        <v>A4 Mono MFPs</v>
      </c>
      <c r="AL683">
        <f t="shared" si="334"/>
        <v>1</v>
      </c>
      <c r="AM683">
        <f t="shared" si="335"/>
        <v>1</v>
      </c>
      <c r="AN683">
        <f t="shared" si="336"/>
        <v>1</v>
      </c>
      <c r="AO683">
        <f t="shared" si="337"/>
        <v>0</v>
      </c>
      <c r="AP683">
        <f t="shared" si="338"/>
        <v>1</v>
      </c>
      <c r="AQ683">
        <f t="shared" si="339"/>
        <v>0</v>
      </c>
      <c r="AR683">
        <f>+INDEX([1]Hoja2!$AM$2:$AM$841,MATCH(B683,[1]Hoja2!$C$2:$C$841,0))</f>
        <v>750.75000000000011</v>
      </c>
      <c r="AS683" t="str">
        <f t="shared" si="340"/>
        <v>0C4X00392712</v>
      </c>
      <c r="AT683" s="2">
        <f>IFERROR(VLOOKUP(AS683,[1]Hoja2!$A$1:$AM$841,38,FALSE),"n/a")</f>
        <v>0</v>
      </c>
      <c r="AU683" s="8">
        <f t="shared" si="333"/>
        <v>1</v>
      </c>
      <c r="AV683">
        <f>VLOOKUP(B683,[1]Hoja2!$C$2:$AO$762,39,FALSE)</f>
        <v>1</v>
      </c>
      <c r="AW683">
        <f>IF(AU683=AV683,VLOOKUP(B683,[1]Hoja2!$C$2:$AO$762,37,FALSE),IF(AV683&lt;2,VLOOKUP(B683,[1]Hoja2!$C$2:$AO$762,37,FALSE)))</f>
        <v>750.75000000000011</v>
      </c>
      <c r="AX683" t="str">
        <f>B683 &amp; COUNTIF(B$2:B683, B683)</f>
        <v>0C4X0039271</v>
      </c>
      <c r="AY683" s="10">
        <f>VLOOKUP(AX683,[1]Hoja2!$B$2:$AO$762,38,FALSE)</f>
        <v>750.75000000000011</v>
      </c>
      <c r="AZ683" s="9">
        <f t="shared" si="344"/>
        <v>0</v>
      </c>
      <c r="BA683">
        <f t="shared" si="352"/>
        <v>0</v>
      </c>
      <c r="BB683">
        <f t="shared" si="353"/>
        <v>-9.6666659999999988E-2</v>
      </c>
      <c r="BC683">
        <f t="shared" si="354"/>
        <v>0</v>
      </c>
    </row>
    <row r="684" spans="1:55" x14ac:dyDescent="0.25">
      <c r="A684">
        <v>70613</v>
      </c>
      <c r="B684" t="s">
        <v>242</v>
      </c>
      <c r="C684">
        <v>2019</v>
      </c>
      <c r="D684" t="s">
        <v>37</v>
      </c>
      <c r="E684" t="s">
        <v>38</v>
      </c>
      <c r="F684">
        <v>12</v>
      </c>
      <c r="G684" t="s">
        <v>40</v>
      </c>
      <c r="H684">
        <v>0.98333329999999997</v>
      </c>
      <c r="I684" t="s">
        <v>34</v>
      </c>
      <c r="J684">
        <v>468</v>
      </c>
      <c r="K684">
        <v>715</v>
      </c>
      <c r="L684">
        <v>0</v>
      </c>
      <c r="M684">
        <v>0</v>
      </c>
      <c r="N684">
        <v>0</v>
      </c>
      <c r="O684">
        <v>0.6</v>
      </c>
      <c r="P684">
        <v>0.8</v>
      </c>
      <c r="Q684">
        <v>1.05</v>
      </c>
      <c r="R684" t="s">
        <v>46</v>
      </c>
      <c r="S684">
        <v>5</v>
      </c>
      <c r="T684">
        <v>9</v>
      </c>
      <c r="U684" t="s">
        <v>47</v>
      </c>
      <c r="V684" t="s">
        <v>34</v>
      </c>
      <c r="W684" t="s">
        <v>55</v>
      </c>
      <c r="X684">
        <v>2019</v>
      </c>
      <c r="Y684" t="s">
        <v>37</v>
      </c>
      <c r="Z684" t="s">
        <v>38</v>
      </c>
      <c r="AA684">
        <v>12</v>
      </c>
      <c r="AB684">
        <v>0</v>
      </c>
      <c r="AC684">
        <v>8</v>
      </c>
      <c r="AD684">
        <v>0</v>
      </c>
      <c r="AE684">
        <v>0.19666665999999999</v>
      </c>
      <c r="AF684">
        <v>0</v>
      </c>
      <c r="AG684" s="2">
        <f>IFERROR(VLOOKUP(B684,[1]Hoja2!$C$1:$AM$841,37,FALSE),"n/a")</f>
        <v>0</v>
      </c>
      <c r="AH684" s="10">
        <f>VLOOKUP(AX684,[1]Hoja2!$B$2:$AO$762,17,FALSE)</f>
        <v>352</v>
      </c>
      <c r="AI684" s="10">
        <f>VLOOKUP(AX684,[1]Hoja2!$B$2:$AO$762,23,FALSE)</f>
        <v>1.05</v>
      </c>
      <c r="AJ684" s="10">
        <f>VLOOKUP(AX684,[1]Hoja2!$B$2:$AO$762,28,FALSE)</f>
        <v>0</v>
      </c>
      <c r="AK684" s="10" t="str">
        <f>VLOOKUP(AX684,[1]Hoja2!$B$2:$AO$762,19,FALSE)</f>
        <v>A4 Mono MFPs</v>
      </c>
      <c r="AL684">
        <f t="shared" si="334"/>
        <v>0</v>
      </c>
      <c r="AM684">
        <f t="shared" si="335"/>
        <v>0</v>
      </c>
      <c r="AN684">
        <f t="shared" si="336"/>
        <v>0</v>
      </c>
      <c r="AO684">
        <f t="shared" si="337"/>
        <v>0</v>
      </c>
      <c r="AP684">
        <f t="shared" si="338"/>
        <v>1</v>
      </c>
      <c r="AQ684">
        <f t="shared" si="339"/>
        <v>0</v>
      </c>
      <c r="AR684">
        <f>+INDEX([1]Hoja2!$AM$2:$AM$841,MATCH(B684,[1]Hoja2!$C$2:$C$841,0))</f>
        <v>0</v>
      </c>
      <c r="AS684" t="str">
        <f t="shared" si="340"/>
        <v>0C4X00292712</v>
      </c>
      <c r="AT684" s="2">
        <f>IFERROR(VLOOKUP(AS684,[1]Hoja2!$A$1:$AM$841,38,FALSE),"n/a")</f>
        <v>0</v>
      </c>
      <c r="AU684" s="8">
        <f t="shared" si="333"/>
        <v>2</v>
      </c>
      <c r="AV684">
        <f>VLOOKUP(B684,[1]Hoja2!$C$2:$AO$762,39,FALSE)</f>
        <v>2</v>
      </c>
      <c r="AW684">
        <f>IF(AU684=AV684,VLOOKUP(B684,[1]Hoja2!$C$2:$AO$762,37,FALSE),IF(AV684&lt;2,VLOOKUP(B684,[1]Hoja2!$C$2:$AO$762,37,FALSE)))</f>
        <v>0</v>
      </c>
      <c r="AX684" t="str">
        <f>B684 &amp; COUNTIF(B$2:B684, B684)</f>
        <v>0C4X0029272</v>
      </c>
      <c r="AY684" s="10">
        <f>VLOOKUP(AX684,[1]Hoja2!$B$2:$AO$762,38,FALSE)</f>
        <v>750.75000000000011</v>
      </c>
      <c r="AZ684" s="9">
        <f t="shared" si="344"/>
        <v>0</v>
      </c>
      <c r="BA684">
        <f t="shared" si="352"/>
        <v>4</v>
      </c>
      <c r="BB684">
        <f t="shared" si="353"/>
        <v>0.19666665999999999</v>
      </c>
      <c r="BC684">
        <f t="shared" si="354"/>
        <v>4</v>
      </c>
    </row>
    <row r="685" spans="1:55" hidden="1" x14ac:dyDescent="0.25">
      <c r="A685">
        <v>70615</v>
      </c>
      <c r="B685" t="s">
        <v>694</v>
      </c>
      <c r="C685">
        <v>2019</v>
      </c>
      <c r="D685" t="s">
        <v>37</v>
      </c>
      <c r="E685" t="s">
        <v>38</v>
      </c>
      <c r="F685">
        <v>12</v>
      </c>
      <c r="G685" t="s">
        <v>44</v>
      </c>
      <c r="H685">
        <v>0</v>
      </c>
      <c r="I685" t="s">
        <v>64</v>
      </c>
      <c r="J685">
        <v>655</v>
      </c>
      <c r="K685">
        <v>1365</v>
      </c>
      <c r="L685">
        <v>0</v>
      </c>
      <c r="M685">
        <v>0</v>
      </c>
      <c r="N685">
        <v>0.6</v>
      </c>
      <c r="O685">
        <v>0.8</v>
      </c>
      <c r="P685">
        <v>1.05</v>
      </c>
      <c r="Q685">
        <v>1.1000000000000001</v>
      </c>
      <c r="R685" t="s">
        <v>46</v>
      </c>
      <c r="S685">
        <v>5</v>
      </c>
      <c r="T685">
        <v>9</v>
      </c>
      <c r="U685" t="s">
        <v>47</v>
      </c>
      <c r="V685" t="s">
        <v>64</v>
      </c>
      <c r="W685" t="s">
        <v>50</v>
      </c>
      <c r="X685">
        <v>2019</v>
      </c>
      <c r="Y685" t="s">
        <v>37</v>
      </c>
      <c r="Z685" t="s">
        <v>38</v>
      </c>
      <c r="AA685">
        <v>12</v>
      </c>
      <c r="AB685">
        <v>0</v>
      </c>
      <c r="AC685">
        <v>11</v>
      </c>
      <c r="AD685">
        <v>0</v>
      </c>
      <c r="AE685">
        <v>0</v>
      </c>
      <c r="AF685">
        <v>1365</v>
      </c>
      <c r="AG685" s="2" t="str">
        <f>IFERROR(VLOOKUP(B685,[1]Hoja2!$C$1:$AM$841,37,FALSE),"n/a")</f>
        <v>n/a</v>
      </c>
      <c r="AH685" s="10" t="e">
        <f>VLOOKUP(AX685,[1]Hoja2!$B$2:$AO$762,17,FALSE)</f>
        <v>#N/A</v>
      </c>
      <c r="AI685" s="10" t="e">
        <f>VLOOKUP(AX685,[1]Hoja2!$B$2:$AO$762,23,FALSE)</f>
        <v>#N/A</v>
      </c>
      <c r="AJ685" s="10" t="e">
        <f>VLOOKUP(AX685,[1]Hoja2!$B$2:$AO$762,28,FALSE)</f>
        <v>#N/A</v>
      </c>
      <c r="AK685" s="10" t="e">
        <f>VLOOKUP(AX685,[1]Hoja2!$B$2:$AO$762,19,FALSE)</f>
        <v>#N/A</v>
      </c>
      <c r="AL685" t="e">
        <f t="shared" si="334"/>
        <v>#N/A</v>
      </c>
      <c r="AM685" t="e">
        <f t="shared" si="335"/>
        <v>#N/A</v>
      </c>
      <c r="AN685" t="e">
        <f t="shared" si="336"/>
        <v>#N/A</v>
      </c>
      <c r="AO685" t="e">
        <f t="shared" si="337"/>
        <v>#N/A</v>
      </c>
      <c r="AP685" t="e">
        <f t="shared" si="338"/>
        <v>#N/A</v>
      </c>
      <c r="AQ685" t="str">
        <f t="shared" si="339"/>
        <v>n/a</v>
      </c>
      <c r="AR685" t="e">
        <f>+INDEX([1]DETALLE!$AK$2:$AK$841,MATCH(B685,[1]DETALLE!$A$2:$A$841,0))</f>
        <v>#N/A</v>
      </c>
      <c r="AS685" t="str">
        <f>CONCATENATE(B685)</f>
        <v>06TB445710</v>
      </c>
      <c r="AT685" s="2" t="str">
        <f>IF(IFERROR(VLOOKUP(AS685,[1]Hoja2!$C$1:$AM$841,37,FALSE),"n/a")&lt;&gt;"n/a","a","n/a")</f>
        <v>n/a</v>
      </c>
      <c r="AU685" s="8">
        <f t="shared" si="333"/>
        <v>2</v>
      </c>
      <c r="AV685" t="e">
        <f>VLOOKUP(B685,[1]Hoja2!$C$2:$AO$762,39,FALSE)</f>
        <v>#N/A</v>
      </c>
      <c r="AW685" t="e">
        <f>IF(AU685=AV685,VLOOKUP(B685,[1]Hoja2!$C$2:$AO$762,37,FALSE),IF(AV685&lt;2,VLOOKUP(B685,[1]Hoja2!$C$2:$AO$762,37,FALSE)))</f>
        <v>#N/A</v>
      </c>
      <c r="AX685" t="str">
        <f>B685 &amp; COUNTIF(B$2:B685, B685)</f>
        <v>06TB4457102</v>
      </c>
      <c r="AY685" t="e">
        <f>VLOOKUP(AX685,[1]Hoja2!$B$2:$AO$762,38,FALSE)</f>
        <v>#N/A</v>
      </c>
      <c r="AZ685" s="9" t="e">
        <f t="shared" si="344"/>
        <v>#N/A</v>
      </c>
    </row>
    <row r="686" spans="1:55" hidden="1" x14ac:dyDescent="0.25">
      <c r="A686">
        <v>70621</v>
      </c>
      <c r="B686" t="s">
        <v>462</v>
      </c>
      <c r="C686">
        <v>2019</v>
      </c>
      <c r="D686" t="s">
        <v>37</v>
      </c>
      <c r="E686" t="s">
        <v>38</v>
      </c>
      <c r="F686">
        <v>12</v>
      </c>
      <c r="G686" t="s">
        <v>40</v>
      </c>
      <c r="H686">
        <v>0.35</v>
      </c>
      <c r="J686" t="s">
        <v>33</v>
      </c>
      <c r="K686" t="s">
        <v>33</v>
      </c>
      <c r="L686" t="s">
        <v>33</v>
      </c>
      <c r="M686" t="s">
        <v>33</v>
      </c>
      <c r="N686" t="s">
        <v>33</v>
      </c>
      <c r="O686" t="s">
        <v>33</v>
      </c>
      <c r="P686" t="s">
        <v>33</v>
      </c>
      <c r="Q686" t="s">
        <v>33</v>
      </c>
      <c r="S686" t="s">
        <v>33</v>
      </c>
      <c r="T686" t="s">
        <v>33</v>
      </c>
      <c r="V686" t="s">
        <v>64</v>
      </c>
      <c r="W686" t="s">
        <v>61</v>
      </c>
      <c r="X686">
        <v>2019</v>
      </c>
      <c r="Y686" t="s">
        <v>37</v>
      </c>
      <c r="Z686" t="s">
        <v>38</v>
      </c>
      <c r="AA686">
        <v>17</v>
      </c>
      <c r="AB686" t="s">
        <v>33</v>
      </c>
      <c r="AC686">
        <v>21</v>
      </c>
      <c r="AD686">
        <v>0</v>
      </c>
      <c r="AE686">
        <v>0</v>
      </c>
      <c r="AF686">
        <v>0</v>
      </c>
      <c r="AG686" s="2" t="str">
        <f>IFERROR(VLOOKUP(B686,[1]Hoja2!$C$1:$AM$841,37,FALSE),"n/a")</f>
        <v>n/a</v>
      </c>
      <c r="AH686" s="10" t="e">
        <f>VLOOKUP(AX686,[1]Hoja2!$B$2:$AO$762,17,FALSE)</f>
        <v>#N/A</v>
      </c>
      <c r="AI686" s="10" t="e">
        <f>VLOOKUP(AX686,[1]Hoja2!$B$2:$AO$762,23,FALSE)</f>
        <v>#N/A</v>
      </c>
      <c r="AJ686" s="10" t="e">
        <f>VLOOKUP(AX686,[1]Hoja2!$B$2:$AO$762,28,FALSE)</f>
        <v>#N/A</v>
      </c>
      <c r="AK686" s="10" t="e">
        <f>VLOOKUP(AX686,[1]Hoja2!$B$2:$AO$762,19,FALSE)</f>
        <v>#N/A</v>
      </c>
      <c r="AL686" t="e">
        <f t="shared" si="334"/>
        <v>#N/A</v>
      </c>
      <c r="AM686" t="e">
        <f t="shared" si="335"/>
        <v>#N/A</v>
      </c>
      <c r="AN686" t="e">
        <f t="shared" si="336"/>
        <v>#N/A</v>
      </c>
      <c r="AO686" t="e">
        <f t="shared" si="337"/>
        <v>#N/A</v>
      </c>
      <c r="AP686" t="e">
        <f t="shared" si="338"/>
        <v>#N/A</v>
      </c>
      <c r="AQ686" t="str">
        <f t="shared" si="339"/>
        <v>n/a</v>
      </c>
      <c r="AR686" t="e">
        <f>+INDEX([1]DETALLE!$AK$2:$AK$841,MATCH(B686,[1]DETALLE!$A$2:$A$841,0))</f>
        <v>#N/A</v>
      </c>
      <c r="AS686" t="str">
        <f>CONCATENATE(B686)</f>
        <v>0XKK398474</v>
      </c>
      <c r="AT686" s="2" t="str">
        <f>IF(IFERROR(VLOOKUP(AS686,[1]Hoja2!$C$1:$AM$841,37,FALSE),"n/a")&lt;&gt;"n/a","a","n/a")</f>
        <v>n/a</v>
      </c>
      <c r="AU686" s="8">
        <f t="shared" si="333"/>
        <v>1</v>
      </c>
      <c r="AV686" t="e">
        <f>VLOOKUP(B686,[1]Hoja2!$C$2:$AO$762,39,FALSE)</f>
        <v>#N/A</v>
      </c>
      <c r="AW686" t="e">
        <f>IF(AU686=AV686,VLOOKUP(B686,[1]Hoja2!$C$2:$AO$762,37,FALSE),IF(AV686&lt;2,VLOOKUP(B686,[1]Hoja2!$C$2:$AO$762,37,FALSE)))</f>
        <v>#N/A</v>
      </c>
      <c r="AX686" t="str">
        <f>B686 &amp; COUNTIF(B$2:B686, B686)</f>
        <v>0XKK3984741</v>
      </c>
      <c r="AY686" t="e">
        <f>VLOOKUP(AX686,[1]Hoja2!$B$2:$AO$762,38,FALSE)</f>
        <v>#N/A</v>
      </c>
      <c r="AZ686" s="9" t="e">
        <f t="shared" si="344"/>
        <v>#N/A</v>
      </c>
    </row>
    <row r="687" spans="1:55" x14ac:dyDescent="0.25">
      <c r="A687">
        <v>70624</v>
      </c>
      <c r="B687" t="s">
        <v>874</v>
      </c>
      <c r="C687">
        <v>2019</v>
      </c>
      <c r="D687" t="s">
        <v>37</v>
      </c>
      <c r="E687" t="s">
        <v>38</v>
      </c>
      <c r="F687">
        <v>12</v>
      </c>
      <c r="G687" t="s">
        <v>40</v>
      </c>
      <c r="H687">
        <v>2.0333329999999998</v>
      </c>
      <c r="J687" t="s">
        <v>33</v>
      </c>
      <c r="K687" t="s">
        <v>33</v>
      </c>
      <c r="L687" t="s">
        <v>33</v>
      </c>
      <c r="M687" t="s">
        <v>33</v>
      </c>
      <c r="N687" t="s">
        <v>33</v>
      </c>
      <c r="O687" t="s">
        <v>33</v>
      </c>
      <c r="P687" t="s">
        <v>33</v>
      </c>
      <c r="Q687" t="s">
        <v>33</v>
      </c>
      <c r="S687" t="s">
        <v>33</v>
      </c>
      <c r="T687" t="s">
        <v>33</v>
      </c>
      <c r="V687" t="s">
        <v>91</v>
      </c>
      <c r="W687" t="s">
        <v>875</v>
      </c>
      <c r="X687">
        <v>2019</v>
      </c>
      <c r="Y687" t="s">
        <v>37</v>
      </c>
      <c r="Z687" t="s">
        <v>38</v>
      </c>
      <c r="AA687">
        <v>12</v>
      </c>
      <c r="AB687" t="s">
        <v>33</v>
      </c>
      <c r="AC687">
        <v>0</v>
      </c>
      <c r="AD687">
        <v>0</v>
      </c>
      <c r="AE687">
        <v>0</v>
      </c>
      <c r="AF687">
        <v>0</v>
      </c>
      <c r="AG687" s="2">
        <f>IFERROR(VLOOKUP(B687,[1]Hoja2!$C$1:$AM$841,37,FALSE),"n/a")</f>
        <v>1808.95</v>
      </c>
      <c r="AH687" s="10">
        <f>VLOOKUP(AX687,[1]Hoja2!$B$2:$AO$762,17,FALSE)</f>
        <v>1520</v>
      </c>
      <c r="AI687" s="10">
        <f>VLOOKUP(AX687,[1]Hoja2!$B$2:$AO$762,23,FALSE)</f>
        <v>1.1499999999999999</v>
      </c>
      <c r="AJ687" s="10">
        <f>VLOOKUP(AX687,[1]Hoja2!$B$2:$AO$762,28,FALSE)</f>
        <v>0.71250000000000002</v>
      </c>
      <c r="AK687" s="10" t="str">
        <f>VLOOKUP(AX687,[1]Hoja2!$B$2:$AO$762,19,FALSE)</f>
        <v>WF Mono Systems and Legacy Color</v>
      </c>
      <c r="AL687">
        <f t="shared" si="334"/>
        <v>0</v>
      </c>
      <c r="AM687">
        <f t="shared" si="335"/>
        <v>0</v>
      </c>
      <c r="AN687">
        <f t="shared" si="336"/>
        <v>0</v>
      </c>
      <c r="AO687">
        <f t="shared" si="337"/>
        <v>0</v>
      </c>
      <c r="AP687">
        <f t="shared" si="338"/>
        <v>0</v>
      </c>
      <c r="AQ687">
        <f t="shared" si="339"/>
        <v>1</v>
      </c>
      <c r="AR687">
        <f>+INDEX([1]Hoja2!$AM$2:$AM$841,MATCH(B687,[1]Hoja2!$C$2:$C$841,0))</f>
        <v>1808.95</v>
      </c>
      <c r="AS687" t="str">
        <f t="shared" si="340"/>
        <v>0A1H02087412</v>
      </c>
      <c r="AT687" s="2">
        <f>IFERROR(VLOOKUP(AS687,[1]Hoja2!$A$1:$AM$841,38,FALSE),"n/a")</f>
        <v>0</v>
      </c>
      <c r="AU687" s="8">
        <f t="shared" si="333"/>
        <v>1</v>
      </c>
      <c r="AV687">
        <f>VLOOKUP(B687,[1]Hoja2!$C$2:$AO$762,39,FALSE)</f>
        <v>1</v>
      </c>
      <c r="AW687">
        <f>IF(AU687=AV687,VLOOKUP(B687,[1]Hoja2!$C$2:$AO$762,37,FALSE),IF(AV687&lt;2,VLOOKUP(B687,[1]Hoja2!$C$2:$AO$762,37,FALSE)))</f>
        <v>1808.95</v>
      </c>
      <c r="AX687" t="str">
        <f>B687 &amp; COUNTIF(B$2:B687, B687)</f>
        <v>0A1H0208741</v>
      </c>
      <c r="AY687" s="10">
        <f>VLOOKUP(AX687,[1]Hoja2!$B$2:$AO$762,38,FALSE)</f>
        <v>1808.95</v>
      </c>
      <c r="AZ687" s="9">
        <f t="shared" si="344"/>
        <v>0</v>
      </c>
      <c r="BA687">
        <f>IF(Q687="NA",2,IF(OR(G687="INSTALACION NUEVA",G687="Mantenimiento preventivo"),3,IF(AND(AC687&lt;AH687,AL687&lt;&gt;1),4,IF(AY687&gt;AF687,1,0))))</f>
        <v>2</v>
      </c>
      <c r="BB687">
        <f>AE687-AJ687</f>
        <v>-0.71250000000000002</v>
      </c>
      <c r="BC687">
        <f>+_xlfn.IFS(Q687="NA",2,OR(G687="INSTALACION NUEVA",G687="Mantenimiento preventivo"),3,AND(AC687&lt;AH687,AL687&lt;&gt;1),4,AY687&gt;AF687,1,TRUE,0)</f>
        <v>2</v>
      </c>
    </row>
    <row r="688" spans="1:55" hidden="1" x14ac:dyDescent="0.25">
      <c r="A688">
        <v>70628</v>
      </c>
      <c r="B688" t="s">
        <v>735</v>
      </c>
      <c r="C688">
        <v>2019</v>
      </c>
      <c r="D688" t="s">
        <v>37</v>
      </c>
      <c r="E688" t="s">
        <v>38</v>
      </c>
      <c r="F688">
        <v>12</v>
      </c>
      <c r="G688" t="s">
        <v>44</v>
      </c>
      <c r="H688">
        <v>0</v>
      </c>
      <c r="I688" t="s">
        <v>34</v>
      </c>
      <c r="J688">
        <v>468</v>
      </c>
      <c r="K688">
        <v>715</v>
      </c>
      <c r="L688">
        <v>0</v>
      </c>
      <c r="M688">
        <v>0</v>
      </c>
      <c r="N688">
        <v>0</v>
      </c>
      <c r="O688">
        <v>0.6</v>
      </c>
      <c r="P688">
        <v>0.8</v>
      </c>
      <c r="Q688">
        <v>1.05</v>
      </c>
      <c r="R688" t="s">
        <v>46</v>
      </c>
      <c r="S688">
        <v>5</v>
      </c>
      <c r="T688">
        <v>9</v>
      </c>
      <c r="U688" t="s">
        <v>47</v>
      </c>
      <c r="V688" t="s">
        <v>34</v>
      </c>
      <c r="W688" t="s">
        <v>50</v>
      </c>
      <c r="X688">
        <v>2019</v>
      </c>
      <c r="Y688" t="s">
        <v>37</v>
      </c>
      <c r="Z688" t="s">
        <v>38</v>
      </c>
      <c r="AA688">
        <v>12</v>
      </c>
      <c r="AB688">
        <v>1</v>
      </c>
      <c r="AC688">
        <v>9</v>
      </c>
      <c r="AD688">
        <v>0</v>
      </c>
      <c r="AE688">
        <v>0</v>
      </c>
      <c r="AF688">
        <v>0</v>
      </c>
      <c r="AG688" s="2" t="str">
        <f>IFERROR(VLOOKUP(B688,[1]Hoja2!$C$1:$AM$841,37,FALSE),"n/a")</f>
        <v>n/a</v>
      </c>
      <c r="AH688" s="10" t="e">
        <f>VLOOKUP(AX688,[1]Hoja2!$B$2:$AO$762,17,FALSE)</f>
        <v>#N/A</v>
      </c>
      <c r="AI688" s="10" t="e">
        <f>VLOOKUP(AX688,[1]Hoja2!$B$2:$AO$762,23,FALSE)</f>
        <v>#N/A</v>
      </c>
      <c r="AJ688" s="10" t="e">
        <f>VLOOKUP(AX688,[1]Hoja2!$B$2:$AO$762,28,FALSE)</f>
        <v>#N/A</v>
      </c>
      <c r="AK688" s="10" t="e">
        <f>VLOOKUP(AX688,[1]Hoja2!$B$2:$AO$762,19,FALSE)</f>
        <v>#N/A</v>
      </c>
      <c r="AL688" t="e">
        <f t="shared" si="334"/>
        <v>#N/A</v>
      </c>
      <c r="AM688" t="e">
        <f t="shared" si="335"/>
        <v>#N/A</v>
      </c>
      <c r="AN688" t="e">
        <f t="shared" si="336"/>
        <v>#N/A</v>
      </c>
      <c r="AO688" t="e">
        <f t="shared" si="337"/>
        <v>#N/A</v>
      </c>
      <c r="AP688" t="e">
        <f t="shared" si="338"/>
        <v>#N/A</v>
      </c>
      <c r="AQ688" t="str">
        <f t="shared" si="339"/>
        <v>n/a</v>
      </c>
      <c r="AR688" t="e">
        <f>+INDEX([1]DETALLE!$AK$2:$AK$841,MATCH(B688,[1]DETALLE!$A$2:$A$841,0))</f>
        <v>#N/A</v>
      </c>
      <c r="AS688" t="str">
        <f>CONCATENATE(B688)</f>
        <v>09HB331848</v>
      </c>
      <c r="AT688" s="2" t="str">
        <f>IF(IFERROR(VLOOKUP(AS688,[1]Hoja2!$C$1:$AM$841,37,FALSE),"n/a")&lt;&gt;"n/a","a","n/a")</f>
        <v>n/a</v>
      </c>
      <c r="AU688" s="8">
        <f t="shared" si="333"/>
        <v>2</v>
      </c>
      <c r="AV688" t="e">
        <f>VLOOKUP(B688,[1]Hoja2!$C$2:$AO$762,39,FALSE)</f>
        <v>#N/A</v>
      </c>
      <c r="AW688" t="e">
        <f>IF(AU688=AV688,VLOOKUP(B688,[1]Hoja2!$C$2:$AO$762,37,FALSE),IF(AV688&lt;2,VLOOKUP(B688,[1]Hoja2!$C$2:$AO$762,37,FALSE)))</f>
        <v>#N/A</v>
      </c>
      <c r="AX688" t="str">
        <f>B688 &amp; COUNTIF(B$2:B688, B688)</f>
        <v>09HB3318482</v>
      </c>
      <c r="AY688" t="e">
        <f>VLOOKUP(AX688,[1]Hoja2!$B$2:$AO$762,38,FALSE)</f>
        <v>#N/A</v>
      </c>
      <c r="AZ688" s="9" t="e">
        <f t="shared" si="344"/>
        <v>#N/A</v>
      </c>
    </row>
    <row r="689" spans="1:55" hidden="1" x14ac:dyDescent="0.25">
      <c r="A689">
        <v>70632</v>
      </c>
      <c r="B689" t="s">
        <v>460</v>
      </c>
      <c r="C689">
        <v>2019</v>
      </c>
      <c r="D689" t="s">
        <v>37</v>
      </c>
      <c r="E689" t="s">
        <v>38</v>
      </c>
      <c r="F689">
        <v>12</v>
      </c>
      <c r="G689" t="s">
        <v>44</v>
      </c>
      <c r="H689">
        <v>0</v>
      </c>
      <c r="I689" t="s">
        <v>116</v>
      </c>
      <c r="J689">
        <v>655</v>
      </c>
      <c r="K689">
        <v>1365</v>
      </c>
      <c r="L689">
        <v>0</v>
      </c>
      <c r="M689">
        <v>0</v>
      </c>
      <c r="N689">
        <v>0.6</v>
      </c>
      <c r="O689">
        <v>0.8</v>
      </c>
      <c r="P689">
        <v>1.05</v>
      </c>
      <c r="Q689">
        <v>1.1000000000000001</v>
      </c>
      <c r="R689" t="s">
        <v>46</v>
      </c>
      <c r="S689">
        <v>5</v>
      </c>
      <c r="T689">
        <v>9</v>
      </c>
      <c r="U689" t="s">
        <v>47</v>
      </c>
      <c r="V689" t="s">
        <v>58</v>
      </c>
      <c r="W689" t="s">
        <v>55</v>
      </c>
      <c r="X689">
        <v>2019</v>
      </c>
      <c r="Y689" t="s">
        <v>37</v>
      </c>
      <c r="Z689" t="s">
        <v>38</v>
      </c>
      <c r="AA689">
        <v>15</v>
      </c>
      <c r="AB689">
        <v>0</v>
      </c>
      <c r="AC689">
        <v>23</v>
      </c>
      <c r="AD689">
        <v>0</v>
      </c>
      <c r="AE689">
        <v>0</v>
      </c>
      <c r="AF689">
        <v>1365</v>
      </c>
      <c r="AG689" s="2" t="str">
        <f>IFERROR(VLOOKUP(B689,[1]Hoja2!$C$1:$AM$841,37,FALSE),"n/a")</f>
        <v>n/a</v>
      </c>
      <c r="AH689" s="10" t="e">
        <f>VLOOKUP(AX689,[1]Hoja2!$B$2:$AO$762,17,FALSE)</f>
        <v>#N/A</v>
      </c>
      <c r="AI689" s="10" t="e">
        <f>VLOOKUP(AX689,[1]Hoja2!$B$2:$AO$762,23,FALSE)</f>
        <v>#N/A</v>
      </c>
      <c r="AJ689" s="10" t="e">
        <f>VLOOKUP(AX689,[1]Hoja2!$B$2:$AO$762,28,FALSE)</f>
        <v>#N/A</v>
      </c>
      <c r="AK689" s="10" t="e">
        <f>VLOOKUP(AX689,[1]Hoja2!$B$2:$AO$762,19,FALSE)</f>
        <v>#N/A</v>
      </c>
      <c r="AL689" t="e">
        <f t="shared" si="334"/>
        <v>#N/A</v>
      </c>
      <c r="AM689" t="e">
        <f t="shared" si="335"/>
        <v>#N/A</v>
      </c>
      <c r="AN689" t="e">
        <f t="shared" si="336"/>
        <v>#N/A</v>
      </c>
      <c r="AO689" t="e">
        <f t="shared" si="337"/>
        <v>#N/A</v>
      </c>
      <c r="AP689" t="e">
        <f t="shared" si="338"/>
        <v>#N/A</v>
      </c>
      <c r="AQ689" t="str">
        <f t="shared" si="339"/>
        <v>n/a</v>
      </c>
      <c r="AR689" t="e">
        <f>+INDEX([1]DETALLE!$AK$2:$AK$841,MATCH(B689,[1]DETALLE!$A$2:$A$841,0))</f>
        <v>#N/A</v>
      </c>
      <c r="AS689" t="str">
        <f>CONCATENATE(B689)</f>
        <v>0XEH070338</v>
      </c>
      <c r="AT689" s="2" t="str">
        <f>IF(IFERROR(VLOOKUP(AS689,[1]Hoja2!$C$1:$AM$841,37,FALSE),"n/a")&lt;&gt;"n/a","a","n/a")</f>
        <v>n/a</v>
      </c>
      <c r="AU689" s="8">
        <f t="shared" si="333"/>
        <v>1</v>
      </c>
      <c r="AV689" t="e">
        <f>VLOOKUP(B689,[1]Hoja2!$C$2:$AO$762,39,FALSE)</f>
        <v>#N/A</v>
      </c>
      <c r="AW689" t="e">
        <f>IF(AU689=AV689,VLOOKUP(B689,[1]Hoja2!$C$2:$AO$762,37,FALSE),IF(AV689&lt;2,VLOOKUP(B689,[1]Hoja2!$C$2:$AO$762,37,FALSE)))</f>
        <v>#N/A</v>
      </c>
      <c r="AX689" t="str">
        <f>B689 &amp; COUNTIF(B$2:B689, B689)</f>
        <v>0XEH0703381</v>
      </c>
      <c r="AY689" t="e">
        <f>VLOOKUP(AX689,[1]Hoja2!$B$2:$AO$762,38,FALSE)</f>
        <v>#N/A</v>
      </c>
      <c r="AZ689" s="9" t="e">
        <f t="shared" si="344"/>
        <v>#N/A</v>
      </c>
    </row>
    <row r="690" spans="1:55" hidden="1" x14ac:dyDescent="0.25">
      <c r="A690">
        <v>70636</v>
      </c>
      <c r="B690" t="s">
        <v>876</v>
      </c>
      <c r="C690">
        <v>2019</v>
      </c>
      <c r="D690" t="s">
        <v>37</v>
      </c>
      <c r="E690" t="s">
        <v>38</v>
      </c>
      <c r="F690">
        <v>12</v>
      </c>
      <c r="G690" t="s">
        <v>44</v>
      </c>
      <c r="H690">
        <v>0</v>
      </c>
      <c r="I690" t="s">
        <v>34</v>
      </c>
      <c r="J690">
        <v>468</v>
      </c>
      <c r="K690">
        <v>715</v>
      </c>
      <c r="L690">
        <v>0</v>
      </c>
      <c r="M690">
        <v>0</v>
      </c>
      <c r="N690">
        <v>0</v>
      </c>
      <c r="O690">
        <v>0.6</v>
      </c>
      <c r="P690">
        <v>0.8</v>
      </c>
      <c r="Q690">
        <v>1.05</v>
      </c>
      <c r="R690" t="s">
        <v>46</v>
      </c>
      <c r="S690">
        <v>5</v>
      </c>
      <c r="T690">
        <v>9</v>
      </c>
      <c r="U690" t="s">
        <v>47</v>
      </c>
      <c r="V690" t="s">
        <v>34</v>
      </c>
      <c r="W690" t="s">
        <v>50</v>
      </c>
      <c r="X690">
        <v>2019</v>
      </c>
      <c r="Y690" t="s">
        <v>37</v>
      </c>
      <c r="Z690" t="s">
        <v>38</v>
      </c>
      <c r="AA690">
        <v>12</v>
      </c>
      <c r="AB690">
        <v>1</v>
      </c>
      <c r="AC690">
        <v>43</v>
      </c>
      <c r="AD690">
        <v>0</v>
      </c>
      <c r="AE690">
        <v>0</v>
      </c>
      <c r="AF690">
        <v>0</v>
      </c>
      <c r="AG690" s="2" t="str">
        <f>IFERROR(VLOOKUP(B690,[1]Hoja2!$C$1:$AM$841,37,FALSE),"n/a")</f>
        <v>n/a</v>
      </c>
      <c r="AH690" s="10" t="e">
        <f>VLOOKUP(AX690,[1]Hoja2!$B$2:$AO$762,17,FALSE)</f>
        <v>#N/A</v>
      </c>
      <c r="AI690" s="10" t="e">
        <f>VLOOKUP(AX690,[1]Hoja2!$B$2:$AO$762,23,FALSE)</f>
        <v>#N/A</v>
      </c>
      <c r="AJ690" s="10" t="e">
        <f>VLOOKUP(AX690,[1]Hoja2!$B$2:$AO$762,28,FALSE)</f>
        <v>#N/A</v>
      </c>
      <c r="AK690" s="10" t="e">
        <f>VLOOKUP(AX690,[1]Hoja2!$B$2:$AO$762,19,FALSE)</f>
        <v>#N/A</v>
      </c>
      <c r="AL690" t="e">
        <f t="shared" si="334"/>
        <v>#N/A</v>
      </c>
      <c r="AM690" t="e">
        <f t="shared" si="335"/>
        <v>#N/A</v>
      </c>
      <c r="AN690" t="e">
        <f t="shared" si="336"/>
        <v>#N/A</v>
      </c>
      <c r="AO690" t="e">
        <f t="shared" si="337"/>
        <v>#N/A</v>
      </c>
      <c r="AP690" t="e">
        <f t="shared" si="338"/>
        <v>#N/A</v>
      </c>
      <c r="AQ690" t="str">
        <f t="shared" si="339"/>
        <v>n/a</v>
      </c>
      <c r="AR690" t="e">
        <f>+INDEX([1]DETALLE!$AK$2:$AK$841,MATCH(B690,[1]DETALLE!$A$2:$A$841,0))</f>
        <v>#N/A</v>
      </c>
      <c r="AS690" t="str">
        <f>CONCATENATE(B690)</f>
        <v>09HB331830</v>
      </c>
      <c r="AT690" s="2" t="str">
        <f>IF(IFERROR(VLOOKUP(AS690,[1]Hoja2!$C$1:$AM$841,37,FALSE),"n/a")&lt;&gt;"n/a","a","n/a")</f>
        <v>n/a</v>
      </c>
      <c r="AU690" s="8">
        <f t="shared" si="333"/>
        <v>1</v>
      </c>
      <c r="AV690" t="e">
        <f>VLOOKUP(B690,[1]Hoja2!$C$2:$AO$762,39,FALSE)</f>
        <v>#N/A</v>
      </c>
      <c r="AW690" t="e">
        <f>IF(AU690=AV690,VLOOKUP(B690,[1]Hoja2!$C$2:$AO$762,37,FALSE),IF(AV690&lt;2,VLOOKUP(B690,[1]Hoja2!$C$2:$AO$762,37,FALSE)))</f>
        <v>#N/A</v>
      </c>
      <c r="AX690" t="str">
        <f>B690 &amp; COUNTIF(B$2:B690, B690)</f>
        <v>09HB3318301</v>
      </c>
      <c r="AY690" t="e">
        <f>VLOOKUP(AX690,[1]Hoja2!$B$2:$AO$762,38,FALSE)</f>
        <v>#N/A</v>
      </c>
      <c r="AZ690" s="9" t="e">
        <f t="shared" si="344"/>
        <v>#N/A</v>
      </c>
    </row>
    <row r="691" spans="1:55" hidden="1" x14ac:dyDescent="0.25">
      <c r="A691">
        <v>70643</v>
      </c>
      <c r="B691" t="s">
        <v>877</v>
      </c>
      <c r="C691">
        <v>2019</v>
      </c>
      <c r="D691" t="s">
        <v>37</v>
      </c>
      <c r="E691" t="s">
        <v>38</v>
      </c>
      <c r="F691">
        <v>12</v>
      </c>
      <c r="G691" t="s">
        <v>44</v>
      </c>
      <c r="H691">
        <v>0</v>
      </c>
      <c r="J691" t="s">
        <v>33</v>
      </c>
      <c r="K691" t="s">
        <v>33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33</v>
      </c>
      <c r="S691" t="s">
        <v>33</v>
      </c>
      <c r="T691" t="s">
        <v>33</v>
      </c>
      <c r="V691" t="s">
        <v>34</v>
      </c>
      <c r="W691" t="s">
        <v>50</v>
      </c>
      <c r="X691">
        <v>2019</v>
      </c>
      <c r="Y691" t="s">
        <v>37</v>
      </c>
      <c r="Z691" t="s">
        <v>38</v>
      </c>
      <c r="AA691">
        <v>12</v>
      </c>
      <c r="AB691" t="s">
        <v>33</v>
      </c>
      <c r="AC691">
        <v>21</v>
      </c>
      <c r="AD691">
        <v>0</v>
      </c>
      <c r="AE691">
        <v>0</v>
      </c>
      <c r="AF691">
        <v>0</v>
      </c>
      <c r="AG691" s="2" t="str">
        <f>IFERROR(VLOOKUP(B691,[1]Hoja2!$C$1:$AM$841,37,FALSE),"n/a")</f>
        <v>n/a</v>
      </c>
      <c r="AH691" s="10" t="e">
        <f>VLOOKUP(AX691,[1]Hoja2!$B$2:$AO$762,17,FALSE)</f>
        <v>#N/A</v>
      </c>
      <c r="AI691" s="10" t="e">
        <f>VLOOKUP(AX691,[1]Hoja2!$B$2:$AO$762,23,FALSE)</f>
        <v>#N/A</v>
      </c>
      <c r="AJ691" s="10" t="e">
        <f>VLOOKUP(AX691,[1]Hoja2!$B$2:$AO$762,28,FALSE)</f>
        <v>#N/A</v>
      </c>
      <c r="AK691" s="10" t="e">
        <f>VLOOKUP(AX691,[1]Hoja2!$B$2:$AO$762,19,FALSE)</f>
        <v>#N/A</v>
      </c>
      <c r="AL691" t="e">
        <f t="shared" si="334"/>
        <v>#N/A</v>
      </c>
      <c r="AM691" t="e">
        <f t="shared" si="335"/>
        <v>#N/A</v>
      </c>
      <c r="AN691" t="e">
        <f t="shared" si="336"/>
        <v>#N/A</v>
      </c>
      <c r="AO691" t="e">
        <f t="shared" si="337"/>
        <v>#N/A</v>
      </c>
      <c r="AP691" t="e">
        <f t="shared" si="338"/>
        <v>#N/A</v>
      </c>
      <c r="AQ691" t="str">
        <f t="shared" si="339"/>
        <v>n/a</v>
      </c>
      <c r="AR691" t="e">
        <f>+INDEX([1]DETALLE!$AK$2:$AK$841,MATCH(B691,[1]DETALLE!$A$2:$A$841,0))</f>
        <v>#N/A</v>
      </c>
      <c r="AS691" t="str">
        <f>CONCATENATE(B691)</f>
        <v>09HB331761</v>
      </c>
      <c r="AT691" s="2" t="str">
        <f>IF(IFERROR(VLOOKUP(AS691,[1]Hoja2!$C$1:$AM$841,37,FALSE),"n/a")&lt;&gt;"n/a","a","n/a")</f>
        <v>n/a</v>
      </c>
      <c r="AU691" s="8">
        <f t="shared" si="333"/>
        <v>1</v>
      </c>
      <c r="AV691" t="e">
        <f>VLOOKUP(B691,[1]Hoja2!$C$2:$AO$762,39,FALSE)</f>
        <v>#N/A</v>
      </c>
      <c r="AW691" t="e">
        <f>IF(AU691=AV691,VLOOKUP(B691,[1]Hoja2!$C$2:$AO$762,37,FALSE),IF(AV691&lt;2,VLOOKUP(B691,[1]Hoja2!$C$2:$AO$762,37,FALSE)))</f>
        <v>#N/A</v>
      </c>
      <c r="AX691" t="str">
        <f>B691 &amp; COUNTIF(B$2:B691, B691)</f>
        <v>09HB3317611</v>
      </c>
      <c r="AY691" t="e">
        <f>VLOOKUP(AX691,[1]Hoja2!$B$2:$AO$762,38,FALSE)</f>
        <v>#N/A</v>
      </c>
      <c r="AZ691" s="9" t="e">
        <f t="shared" si="344"/>
        <v>#N/A</v>
      </c>
    </row>
    <row r="692" spans="1:55" x14ac:dyDescent="0.25">
      <c r="A692">
        <v>70648</v>
      </c>
      <c r="B692" t="s">
        <v>453</v>
      </c>
      <c r="C692">
        <v>2019</v>
      </c>
      <c r="D692" t="s">
        <v>37</v>
      </c>
      <c r="E692" t="s">
        <v>38</v>
      </c>
      <c r="F692">
        <v>12</v>
      </c>
      <c r="G692" t="s">
        <v>40</v>
      </c>
      <c r="H692">
        <v>2.75</v>
      </c>
      <c r="I692" t="s">
        <v>91</v>
      </c>
      <c r="J692">
        <v>803</v>
      </c>
      <c r="K692">
        <v>1573</v>
      </c>
      <c r="L692">
        <v>0.2</v>
      </c>
      <c r="M692">
        <v>0.6</v>
      </c>
      <c r="N692">
        <v>0.8</v>
      </c>
      <c r="O692">
        <v>1.05</v>
      </c>
      <c r="P692">
        <v>1.1000000000000001</v>
      </c>
      <c r="Q692">
        <v>1.1499999999999999</v>
      </c>
      <c r="R692" t="s">
        <v>46</v>
      </c>
      <c r="S692">
        <v>4</v>
      </c>
      <c r="T692">
        <v>6</v>
      </c>
      <c r="U692" t="s">
        <v>47</v>
      </c>
      <c r="V692" t="s">
        <v>91</v>
      </c>
      <c r="W692" t="s">
        <v>67</v>
      </c>
      <c r="X692">
        <v>2019</v>
      </c>
      <c r="Y692" t="s">
        <v>37</v>
      </c>
      <c r="Z692" t="s">
        <v>38</v>
      </c>
      <c r="AA692">
        <v>15</v>
      </c>
      <c r="AB692">
        <v>0</v>
      </c>
      <c r="AC692">
        <v>65</v>
      </c>
      <c r="AD692">
        <v>1.1499999999999999</v>
      </c>
      <c r="AE692">
        <v>0.6875</v>
      </c>
      <c r="AF692">
        <v>1808.95</v>
      </c>
      <c r="AG692" s="2">
        <f>IFERROR(VLOOKUP(B692,[1]Hoja2!$C$1:$AM$841,37,FALSE),"n/a")</f>
        <v>1808.95</v>
      </c>
      <c r="AH692" s="10">
        <f>VLOOKUP(AX692,[1]Hoja2!$B$2:$AO$762,17,FALSE)</f>
        <v>65</v>
      </c>
      <c r="AI692" s="10">
        <f>VLOOKUP(AX692,[1]Hoja2!$B$2:$AO$762,23,FALSE)</f>
        <v>1.1499999999999999</v>
      </c>
      <c r="AJ692" s="10">
        <f>VLOOKUP(AX692,[1]Hoja2!$B$2:$AO$762,28,FALSE)</f>
        <v>0.75749999999999995</v>
      </c>
      <c r="AK692" s="10" t="str">
        <f>VLOOKUP(AX692,[1]Hoja2!$B$2:$AO$762,19,FALSE)</f>
        <v>WF Mono Systems and Legacy Color</v>
      </c>
      <c r="AL692">
        <f t="shared" si="334"/>
        <v>1</v>
      </c>
      <c r="AM692">
        <f t="shared" si="335"/>
        <v>1</v>
      </c>
      <c r="AN692">
        <f t="shared" si="336"/>
        <v>1</v>
      </c>
      <c r="AO692">
        <f t="shared" si="337"/>
        <v>0</v>
      </c>
      <c r="AP692">
        <f t="shared" si="338"/>
        <v>1</v>
      </c>
      <c r="AQ692">
        <f t="shared" si="339"/>
        <v>0</v>
      </c>
      <c r="AR692">
        <f>+INDEX([1]Hoja2!$AM$2:$AM$841,MATCH(B692,[1]Hoja2!$C$2:$C$841,0))</f>
        <v>1808.95</v>
      </c>
      <c r="AS692" t="str">
        <f t="shared" si="340"/>
        <v>0A1H02070712</v>
      </c>
      <c r="AT692" s="2">
        <f>IFERROR(VLOOKUP(AS692,[1]Hoja2!$A$1:$AM$841,38,FALSE),"n/a")</f>
        <v>0</v>
      </c>
      <c r="AU692" s="8">
        <f t="shared" si="333"/>
        <v>1</v>
      </c>
      <c r="AV692">
        <f>VLOOKUP(B692,[1]Hoja2!$C$2:$AO$762,39,FALSE)</f>
        <v>1</v>
      </c>
      <c r="AW692">
        <f>IF(AU692=AV692,VLOOKUP(B692,[1]Hoja2!$C$2:$AO$762,37,FALSE),IF(AV692&lt;2,VLOOKUP(B692,[1]Hoja2!$C$2:$AO$762,37,FALSE)))</f>
        <v>1808.95</v>
      </c>
      <c r="AX692" t="str">
        <f>B692 &amp; COUNTIF(B$2:B692, B692)</f>
        <v>0A1H0207071</v>
      </c>
      <c r="AY692" s="10">
        <f>VLOOKUP(AX692,[1]Hoja2!$B$2:$AO$762,38,FALSE)</f>
        <v>1808.95</v>
      </c>
      <c r="AZ692" s="9">
        <f t="shared" si="344"/>
        <v>0</v>
      </c>
      <c r="BA692">
        <f>IF(Q692="NA",2,IF(OR(G692="INSTALACION NUEVA",G692="Mantenimiento preventivo"),3,IF(AND(AC692&lt;AH692,AL692&lt;&gt;1),4,IF(AY692&gt;AF692,1,0))))</f>
        <v>0</v>
      </c>
      <c r="BB692">
        <f>AE692-AJ692</f>
        <v>-6.9999999999999951E-2</v>
      </c>
      <c r="BC692">
        <f>+_xlfn.IFS(Q692="NA",2,OR(G692="INSTALACION NUEVA",G692="Mantenimiento preventivo"),3,AND(AC692&lt;AH692,AL692&lt;&gt;1),4,AY692&gt;AF692,1,TRUE,0)</f>
        <v>0</v>
      </c>
    </row>
    <row r="693" spans="1:55" hidden="1" x14ac:dyDescent="0.25">
      <c r="A693">
        <v>70649</v>
      </c>
      <c r="B693" t="s">
        <v>401</v>
      </c>
      <c r="C693">
        <v>2019</v>
      </c>
      <c r="D693" t="s">
        <v>37</v>
      </c>
      <c r="E693" t="s">
        <v>38</v>
      </c>
      <c r="F693">
        <v>12</v>
      </c>
      <c r="G693" t="s">
        <v>44</v>
      </c>
      <c r="H693">
        <v>0</v>
      </c>
      <c r="I693" t="s">
        <v>34</v>
      </c>
      <c r="J693">
        <v>468</v>
      </c>
      <c r="K693">
        <v>715</v>
      </c>
      <c r="L693">
        <v>0</v>
      </c>
      <c r="M693">
        <v>0</v>
      </c>
      <c r="N693">
        <v>0</v>
      </c>
      <c r="O693">
        <v>0.6</v>
      </c>
      <c r="P693">
        <v>0.8</v>
      </c>
      <c r="Q693">
        <v>1.05</v>
      </c>
      <c r="R693" t="s">
        <v>46</v>
      </c>
      <c r="S693">
        <v>5</v>
      </c>
      <c r="T693">
        <v>9</v>
      </c>
      <c r="U693" t="s">
        <v>47</v>
      </c>
      <c r="V693" t="s">
        <v>34</v>
      </c>
      <c r="W693" t="s">
        <v>50</v>
      </c>
      <c r="X693">
        <v>2019</v>
      </c>
      <c r="Y693" t="s">
        <v>37</v>
      </c>
      <c r="Z693" t="s">
        <v>38</v>
      </c>
      <c r="AA693">
        <v>12</v>
      </c>
      <c r="AB693">
        <v>0</v>
      </c>
      <c r="AC693">
        <v>0</v>
      </c>
      <c r="AD693">
        <v>0</v>
      </c>
      <c r="AE693">
        <v>0</v>
      </c>
      <c r="AF693">
        <v>715</v>
      </c>
      <c r="AG693" s="2">
        <f>IFERROR(VLOOKUP(B693,[1]Hoja2!$C$1:$AM$841,37,FALSE),"n/a")</f>
        <v>572.00000000000011</v>
      </c>
      <c r="AH693" s="10" t="e">
        <f>VLOOKUP(AX693,[1]Hoja2!$B$2:$AO$762,17,FALSE)</f>
        <v>#N/A</v>
      </c>
      <c r="AI693" s="10" t="e">
        <f>VLOOKUP(AX693,[1]Hoja2!$B$2:$AO$762,23,FALSE)</f>
        <v>#N/A</v>
      </c>
      <c r="AJ693" s="10" t="e">
        <f>VLOOKUP(AX693,[1]Hoja2!$B$2:$AO$762,28,FALSE)</f>
        <v>#N/A</v>
      </c>
      <c r="AK693" s="10" t="e">
        <f>VLOOKUP(AX693,[1]Hoja2!$B$2:$AO$762,19,FALSE)</f>
        <v>#N/A</v>
      </c>
      <c r="AL693" t="e">
        <f t="shared" si="334"/>
        <v>#N/A</v>
      </c>
      <c r="AM693" t="e">
        <f t="shared" si="335"/>
        <v>#N/A</v>
      </c>
      <c r="AN693" t="e">
        <f t="shared" si="336"/>
        <v>#N/A</v>
      </c>
      <c r="AO693" t="e">
        <f t="shared" si="337"/>
        <v>#N/A</v>
      </c>
      <c r="AP693" t="e">
        <f t="shared" si="338"/>
        <v>#N/A</v>
      </c>
      <c r="AQ693">
        <f t="shared" si="339"/>
        <v>0</v>
      </c>
      <c r="AR693">
        <f>+INDEX([1]Hoja2!$AM$2:$AM$841,MATCH(B693,[1]Hoja2!$C$2:$C$841,0))</f>
        <v>572.00000000000011</v>
      </c>
      <c r="AS693" t="str">
        <f>CONCATENATE(B693)</f>
        <v>0C7X246842</v>
      </c>
      <c r="AT693" s="2">
        <f>IF(COUNTIF(AS693:AS1913,AS693)&lt;2,IFERROR(VLOOKUP(AS693,[1]Hoja2!$C$1:$AM$841,37,FALSE),"n/a"),"b")</f>
        <v>572.00000000000011</v>
      </c>
      <c r="AU693" s="8">
        <f t="shared" si="333"/>
        <v>2</v>
      </c>
      <c r="AV693">
        <f>VLOOKUP(B693,[1]Hoja2!$C$2:$AO$762,39,FALSE)</f>
        <v>1</v>
      </c>
      <c r="AW693">
        <f>IF(AU693=AV693,VLOOKUP(B693,[1]Hoja2!$C$2:$AO$762,37,FALSE),IF(AV693&lt;2,VLOOKUP(B693,[1]Hoja2!$C$2:$AO$762,37,FALSE)))</f>
        <v>572.00000000000011</v>
      </c>
      <c r="AX693" t="str">
        <f>B693 &amp; COUNTIF(B$2:B693, B693)</f>
        <v>0C7X2468422</v>
      </c>
      <c r="AY693" t="e">
        <f>VLOOKUP(AX693,[1]Hoja2!$B$2:$AO$762,38,FALSE)</f>
        <v>#N/A</v>
      </c>
      <c r="AZ693" s="9">
        <f t="shared" si="344"/>
        <v>0</v>
      </c>
    </row>
    <row r="694" spans="1:55" hidden="1" x14ac:dyDescent="0.25">
      <c r="A694">
        <v>70663</v>
      </c>
      <c r="B694" t="s">
        <v>692</v>
      </c>
      <c r="C694">
        <v>2019</v>
      </c>
      <c r="D694" t="s">
        <v>37</v>
      </c>
      <c r="E694" t="s">
        <v>38</v>
      </c>
      <c r="F694">
        <v>12</v>
      </c>
      <c r="G694" t="s">
        <v>44</v>
      </c>
      <c r="H694">
        <v>0</v>
      </c>
      <c r="I694" t="s">
        <v>34</v>
      </c>
      <c r="J694">
        <v>468</v>
      </c>
      <c r="K694">
        <v>715</v>
      </c>
      <c r="L694">
        <v>0</v>
      </c>
      <c r="M694">
        <v>0</v>
      </c>
      <c r="N694">
        <v>0</v>
      </c>
      <c r="O694">
        <v>0.6</v>
      </c>
      <c r="P694">
        <v>0.8</v>
      </c>
      <c r="Q694">
        <v>1.05</v>
      </c>
      <c r="R694" t="s">
        <v>46</v>
      </c>
      <c r="S694">
        <v>5</v>
      </c>
      <c r="T694">
        <v>9</v>
      </c>
      <c r="U694" t="s">
        <v>47</v>
      </c>
      <c r="V694" t="s">
        <v>34</v>
      </c>
      <c r="W694" t="s">
        <v>50</v>
      </c>
      <c r="X694">
        <v>2019</v>
      </c>
      <c r="Y694" t="s">
        <v>37</v>
      </c>
      <c r="Z694" t="s">
        <v>38</v>
      </c>
      <c r="AA694">
        <v>12</v>
      </c>
      <c r="AB694">
        <v>1</v>
      </c>
      <c r="AC694">
        <v>11</v>
      </c>
      <c r="AD694">
        <v>0</v>
      </c>
      <c r="AE694">
        <v>0</v>
      </c>
      <c r="AF694">
        <v>0</v>
      </c>
      <c r="AG694" s="2" t="str">
        <f>IFERROR(VLOOKUP(B694,[1]Hoja2!$C$1:$AM$841,37,FALSE),"n/a")</f>
        <v>n/a</v>
      </c>
      <c r="AH694" s="10" t="e">
        <f>VLOOKUP(AX694,[1]Hoja2!$B$2:$AO$762,17,FALSE)</f>
        <v>#N/A</v>
      </c>
      <c r="AI694" s="10" t="e">
        <f>VLOOKUP(AX694,[1]Hoja2!$B$2:$AO$762,23,FALSE)</f>
        <v>#N/A</v>
      </c>
      <c r="AJ694" s="10" t="e">
        <f>VLOOKUP(AX694,[1]Hoja2!$B$2:$AO$762,28,FALSE)</f>
        <v>#N/A</v>
      </c>
      <c r="AK694" s="10" t="e">
        <f>VLOOKUP(AX694,[1]Hoja2!$B$2:$AO$762,19,FALSE)</f>
        <v>#N/A</v>
      </c>
      <c r="AL694" t="e">
        <f t="shared" si="334"/>
        <v>#N/A</v>
      </c>
      <c r="AM694" t="e">
        <f t="shared" si="335"/>
        <v>#N/A</v>
      </c>
      <c r="AN694" t="e">
        <f t="shared" si="336"/>
        <v>#N/A</v>
      </c>
      <c r="AO694" t="e">
        <f t="shared" si="337"/>
        <v>#N/A</v>
      </c>
      <c r="AP694" t="e">
        <f t="shared" si="338"/>
        <v>#N/A</v>
      </c>
      <c r="AQ694" t="str">
        <f t="shared" si="339"/>
        <v>n/a</v>
      </c>
      <c r="AR694" t="e">
        <f>+INDEX([1]DETALLE!$AK$2:$AK$841,MATCH(B694,[1]DETALLE!$A$2:$A$841,0))</f>
        <v>#N/A</v>
      </c>
      <c r="AS694" t="str">
        <f>CONCATENATE(B694)</f>
        <v>09HB331516</v>
      </c>
      <c r="AT694" s="2" t="str">
        <f>IF(IFERROR(VLOOKUP(AS694,[1]Hoja2!$C$1:$AM$841,37,FALSE),"n/a")&lt;&gt;"n/a","a","n/a")</f>
        <v>n/a</v>
      </c>
      <c r="AU694" s="8">
        <f t="shared" si="333"/>
        <v>2</v>
      </c>
      <c r="AV694" t="e">
        <f>VLOOKUP(B694,[1]Hoja2!$C$2:$AO$762,39,FALSE)</f>
        <v>#N/A</v>
      </c>
      <c r="AW694" t="e">
        <f>IF(AU694=AV694,VLOOKUP(B694,[1]Hoja2!$C$2:$AO$762,37,FALSE),IF(AV694&lt;2,VLOOKUP(B694,[1]Hoja2!$C$2:$AO$762,37,FALSE)))</f>
        <v>#N/A</v>
      </c>
      <c r="AX694" t="str">
        <f>B694 &amp; COUNTIF(B$2:B694, B694)</f>
        <v>09HB3315162</v>
      </c>
      <c r="AY694" t="e">
        <f>VLOOKUP(AX694,[1]Hoja2!$B$2:$AO$762,38,FALSE)</f>
        <v>#N/A</v>
      </c>
      <c r="AZ694" s="9" t="e">
        <f t="shared" si="344"/>
        <v>#N/A</v>
      </c>
    </row>
    <row r="695" spans="1:55" x14ac:dyDescent="0.25">
      <c r="A695">
        <v>70664</v>
      </c>
      <c r="B695" t="s">
        <v>457</v>
      </c>
      <c r="C695">
        <v>2019</v>
      </c>
      <c r="D695" t="s">
        <v>37</v>
      </c>
      <c r="E695" t="s">
        <v>38</v>
      </c>
      <c r="F695">
        <v>12</v>
      </c>
      <c r="G695" t="s">
        <v>40</v>
      </c>
      <c r="H695">
        <v>0.66666669999999995</v>
      </c>
      <c r="I695" t="s">
        <v>58</v>
      </c>
      <c r="J695">
        <v>655</v>
      </c>
      <c r="K695">
        <v>1365</v>
      </c>
      <c r="L695">
        <v>0</v>
      </c>
      <c r="M695">
        <v>0</v>
      </c>
      <c r="N695">
        <v>0.6</v>
      </c>
      <c r="O695">
        <v>0.8</v>
      </c>
      <c r="P695">
        <v>1.05</v>
      </c>
      <c r="Q695">
        <v>1.1000000000000001</v>
      </c>
      <c r="R695" t="s">
        <v>46</v>
      </c>
      <c r="S695">
        <v>5</v>
      </c>
      <c r="T695">
        <v>9</v>
      </c>
      <c r="U695" t="s">
        <v>47</v>
      </c>
      <c r="V695" t="s">
        <v>58</v>
      </c>
      <c r="W695" t="s">
        <v>42</v>
      </c>
      <c r="X695">
        <v>2019</v>
      </c>
      <c r="Y695" t="s">
        <v>37</v>
      </c>
      <c r="Z695" t="s">
        <v>38</v>
      </c>
      <c r="AA695">
        <v>17</v>
      </c>
      <c r="AB695">
        <v>0</v>
      </c>
      <c r="AC695">
        <v>15</v>
      </c>
      <c r="AD695">
        <v>0.6</v>
      </c>
      <c r="AE695">
        <v>0.13333333999999999</v>
      </c>
      <c r="AF695">
        <v>819</v>
      </c>
      <c r="AG695" s="2">
        <f>IFERROR(VLOOKUP(B695,[1]Hoja2!$C$1:$AM$841,37,FALSE),"n/a")</f>
        <v>819</v>
      </c>
      <c r="AH695" s="10">
        <f>VLOOKUP(AX695,[1]Hoja2!$B$2:$AO$762,17,FALSE)</f>
        <v>15</v>
      </c>
      <c r="AI695" s="10">
        <f>VLOOKUP(AX695,[1]Hoja2!$B$2:$AO$762,23,FALSE)</f>
        <v>0.6</v>
      </c>
      <c r="AJ695" s="10">
        <f>VLOOKUP(AX695,[1]Hoja2!$B$2:$AO$762,28,FALSE)</f>
        <v>0.22400000000000003</v>
      </c>
      <c r="AK695" s="10" t="str">
        <f>VLOOKUP(AX695,[1]Hoja2!$B$2:$AO$762,19,FALSE)</f>
        <v>Departmental Digital</v>
      </c>
      <c r="AL695">
        <f t="shared" si="334"/>
        <v>1</v>
      </c>
      <c r="AM695">
        <f t="shared" si="335"/>
        <v>1</v>
      </c>
      <c r="AN695">
        <f t="shared" si="336"/>
        <v>1</v>
      </c>
      <c r="AO695">
        <f t="shared" si="337"/>
        <v>0</v>
      </c>
      <c r="AP695">
        <f t="shared" si="338"/>
        <v>1</v>
      </c>
      <c r="AQ695">
        <f t="shared" si="339"/>
        <v>0</v>
      </c>
      <c r="AR695">
        <f>+INDEX([1]Hoja2!$AM$2:$AM$841,MATCH(B695,[1]Hoja2!$C$2:$C$841,0))</f>
        <v>819</v>
      </c>
      <c r="AS695" t="str">
        <f t="shared" si="340"/>
        <v>0EX929341912</v>
      </c>
      <c r="AT695" s="2">
        <f>IFERROR(VLOOKUP(AS695,[1]Hoja2!$A$1:$AM$841,38,FALSE),"n/a")</f>
        <v>0</v>
      </c>
      <c r="AU695" s="8">
        <f t="shared" si="333"/>
        <v>1</v>
      </c>
      <c r="AV695">
        <f>VLOOKUP(B695,[1]Hoja2!$C$2:$AO$762,39,FALSE)</f>
        <v>1</v>
      </c>
      <c r="AW695">
        <f>IF(AU695=AV695,VLOOKUP(B695,[1]Hoja2!$C$2:$AO$762,37,FALSE),IF(AV695&lt;2,VLOOKUP(B695,[1]Hoja2!$C$2:$AO$762,37,FALSE)))</f>
        <v>819</v>
      </c>
      <c r="AX695" t="str">
        <f>B695 &amp; COUNTIF(B$2:B695, B695)</f>
        <v>0EX92934191</v>
      </c>
      <c r="AY695" s="10">
        <f>VLOOKUP(AX695,[1]Hoja2!$B$2:$AO$762,38,FALSE)</f>
        <v>819</v>
      </c>
      <c r="AZ695" s="9">
        <f t="shared" si="344"/>
        <v>0</v>
      </c>
      <c r="BA695">
        <f>IF(Q695="NA",2,IF(OR(G695="INSTALACION NUEVA",G695="Mantenimiento preventivo"),3,IF(AND(AC695&lt;AH695,AL695&lt;&gt;1),4,IF(AY695&gt;AF695,1,0))))</f>
        <v>0</v>
      </c>
      <c r="BB695">
        <f>AE695-AJ695</f>
        <v>-9.0666660000000038E-2</v>
      </c>
      <c r="BC695">
        <f>+_xlfn.IFS(Q695="NA",2,OR(G695="INSTALACION NUEVA",G695="Mantenimiento preventivo"),3,AND(AC695&lt;AH695,AL695&lt;&gt;1),4,AY695&gt;AF695,1,TRUE,0)</f>
        <v>0</v>
      </c>
    </row>
    <row r="696" spans="1:55" hidden="1" x14ac:dyDescent="0.25">
      <c r="A696">
        <v>70665</v>
      </c>
      <c r="B696" t="s">
        <v>463</v>
      </c>
      <c r="C696">
        <v>2019</v>
      </c>
      <c r="D696" t="s">
        <v>37</v>
      </c>
      <c r="E696" t="s">
        <v>38</v>
      </c>
      <c r="F696">
        <v>12</v>
      </c>
      <c r="G696" t="s">
        <v>44</v>
      </c>
      <c r="H696">
        <v>0</v>
      </c>
      <c r="I696" t="s">
        <v>71</v>
      </c>
      <c r="J696">
        <v>468</v>
      </c>
      <c r="K696">
        <v>715</v>
      </c>
      <c r="L696">
        <v>0</v>
      </c>
      <c r="M696">
        <v>0</v>
      </c>
      <c r="N696">
        <v>0</v>
      </c>
      <c r="O696">
        <v>0.6</v>
      </c>
      <c r="P696">
        <v>0.8</v>
      </c>
      <c r="Q696">
        <v>1.05</v>
      </c>
      <c r="R696" t="s">
        <v>46</v>
      </c>
      <c r="S696">
        <v>5</v>
      </c>
      <c r="T696">
        <v>9</v>
      </c>
      <c r="U696" t="s">
        <v>47</v>
      </c>
      <c r="V696" t="s">
        <v>71</v>
      </c>
      <c r="W696" t="s">
        <v>55</v>
      </c>
      <c r="X696">
        <v>2019</v>
      </c>
      <c r="Y696" t="s">
        <v>37</v>
      </c>
      <c r="Z696" t="s">
        <v>38</v>
      </c>
      <c r="AA696">
        <v>12</v>
      </c>
      <c r="AB696">
        <v>0</v>
      </c>
      <c r="AC696">
        <v>66</v>
      </c>
      <c r="AD696">
        <v>0</v>
      </c>
      <c r="AE696">
        <v>0</v>
      </c>
      <c r="AF696">
        <v>715</v>
      </c>
      <c r="AG696" s="2" t="str">
        <f>IFERROR(VLOOKUP(B696,[1]Hoja2!$C$1:$AM$841,37,FALSE),"n/a")</f>
        <v>n/a</v>
      </c>
      <c r="AH696" s="10" t="e">
        <f>VLOOKUP(AX696,[1]Hoja2!$B$2:$AO$762,17,FALSE)</f>
        <v>#N/A</v>
      </c>
      <c r="AI696" s="10" t="e">
        <f>VLOOKUP(AX696,[1]Hoja2!$B$2:$AO$762,23,FALSE)</f>
        <v>#N/A</v>
      </c>
      <c r="AJ696" s="10" t="e">
        <f>VLOOKUP(AX696,[1]Hoja2!$B$2:$AO$762,28,FALSE)</f>
        <v>#N/A</v>
      </c>
      <c r="AK696" s="10" t="e">
        <f>VLOOKUP(AX696,[1]Hoja2!$B$2:$AO$762,19,FALSE)</f>
        <v>#N/A</v>
      </c>
      <c r="AL696" t="e">
        <f t="shared" si="334"/>
        <v>#N/A</v>
      </c>
      <c r="AM696" t="e">
        <f t="shared" si="335"/>
        <v>#N/A</v>
      </c>
      <c r="AN696" t="e">
        <f t="shared" si="336"/>
        <v>#N/A</v>
      </c>
      <c r="AO696" t="e">
        <f t="shared" si="337"/>
        <v>#N/A</v>
      </c>
      <c r="AP696" t="e">
        <f t="shared" si="338"/>
        <v>#N/A</v>
      </c>
      <c r="AQ696" t="str">
        <f t="shared" si="339"/>
        <v>n/a</v>
      </c>
      <c r="AR696" t="e">
        <f>+INDEX([1]DETALLE!$AK$2:$AK$841,MATCH(B696,[1]DETALLE!$A$2:$A$841,0))</f>
        <v>#N/A</v>
      </c>
      <c r="AS696" t="str">
        <f>CONCATENATE(B696)</f>
        <v>0XLT861631</v>
      </c>
      <c r="AT696" s="2" t="str">
        <f>IF(IFERROR(VLOOKUP(AS696,[1]Hoja2!$C$1:$AM$841,37,FALSE),"n/a")&lt;&gt;"n/a","a","n/a")</f>
        <v>n/a</v>
      </c>
      <c r="AU696" s="8">
        <f t="shared" si="333"/>
        <v>1</v>
      </c>
      <c r="AV696" t="e">
        <f>VLOOKUP(B696,[1]Hoja2!$C$2:$AO$762,39,FALSE)</f>
        <v>#N/A</v>
      </c>
      <c r="AW696" t="e">
        <f>IF(AU696=AV696,VLOOKUP(B696,[1]Hoja2!$C$2:$AO$762,37,FALSE),IF(AV696&lt;2,VLOOKUP(B696,[1]Hoja2!$C$2:$AO$762,37,FALSE)))</f>
        <v>#N/A</v>
      </c>
      <c r="AX696" t="str">
        <f>B696 &amp; COUNTIF(B$2:B696, B696)</f>
        <v>0XLT8616311</v>
      </c>
      <c r="AY696" t="e">
        <f>VLOOKUP(AX696,[1]Hoja2!$B$2:$AO$762,38,FALSE)</f>
        <v>#N/A</v>
      </c>
      <c r="AZ696" s="9" t="e">
        <f t="shared" si="344"/>
        <v>#N/A</v>
      </c>
    </row>
    <row r="697" spans="1:55" x14ac:dyDescent="0.25">
      <c r="A697">
        <v>70666</v>
      </c>
      <c r="B697" t="s">
        <v>449</v>
      </c>
      <c r="C697">
        <v>2019</v>
      </c>
      <c r="D697" t="s">
        <v>37</v>
      </c>
      <c r="E697" t="s">
        <v>38</v>
      </c>
      <c r="F697">
        <v>12</v>
      </c>
      <c r="G697" t="s">
        <v>40</v>
      </c>
      <c r="H697">
        <v>2.1</v>
      </c>
      <c r="I697" t="s">
        <v>58</v>
      </c>
      <c r="J697">
        <v>655</v>
      </c>
      <c r="K697">
        <v>1365</v>
      </c>
      <c r="L697">
        <v>0</v>
      </c>
      <c r="M697">
        <v>0</v>
      </c>
      <c r="N697">
        <v>0.6</v>
      </c>
      <c r="O697">
        <v>0.8</v>
      </c>
      <c r="P697">
        <v>1.05</v>
      </c>
      <c r="Q697">
        <v>1.1000000000000001</v>
      </c>
      <c r="R697" t="s">
        <v>46</v>
      </c>
      <c r="S697">
        <v>5</v>
      </c>
      <c r="T697">
        <v>9</v>
      </c>
      <c r="U697" t="s">
        <v>47</v>
      </c>
      <c r="V697" t="s">
        <v>45</v>
      </c>
      <c r="W697" t="s">
        <v>50</v>
      </c>
      <c r="X697">
        <v>2019</v>
      </c>
      <c r="Y697" t="s">
        <v>37</v>
      </c>
      <c r="Z697" t="s">
        <v>38</v>
      </c>
      <c r="AA697">
        <v>16</v>
      </c>
      <c r="AB697">
        <v>0</v>
      </c>
      <c r="AC697">
        <v>17</v>
      </c>
      <c r="AD697">
        <v>0.8</v>
      </c>
      <c r="AE697">
        <v>0.42</v>
      </c>
      <c r="AF697">
        <v>1092</v>
      </c>
      <c r="AG697" s="2">
        <f>IFERROR(VLOOKUP(B697,[1]Hoja2!$C$1:$AM$841,37,FALSE),"n/a")</f>
        <v>1092</v>
      </c>
      <c r="AH697" s="10">
        <f>VLOOKUP(AX697,[1]Hoja2!$B$2:$AO$762,17,FALSE)</f>
        <v>18</v>
      </c>
      <c r="AI697" s="10">
        <f>VLOOKUP(AX697,[1]Hoja2!$B$2:$AO$762,23,FALSE)</f>
        <v>0.8</v>
      </c>
      <c r="AJ697" s="10">
        <f>VLOOKUP(AX697,[1]Hoja2!$B$2:$AO$762,28,FALSE)</f>
        <v>0.55400000000000005</v>
      </c>
      <c r="AK697" s="10" t="str">
        <f>VLOOKUP(AX697,[1]Hoja2!$B$2:$AO$762,19,FALSE)</f>
        <v>Departmental Digital</v>
      </c>
      <c r="AL697">
        <f t="shared" si="334"/>
        <v>1</v>
      </c>
      <c r="AM697">
        <f t="shared" si="335"/>
        <v>0</v>
      </c>
      <c r="AN697">
        <f t="shared" si="336"/>
        <v>1</v>
      </c>
      <c r="AO697">
        <f t="shared" si="337"/>
        <v>0</v>
      </c>
      <c r="AP697">
        <f t="shared" si="338"/>
        <v>1</v>
      </c>
      <c r="AQ697">
        <f t="shared" si="339"/>
        <v>0</v>
      </c>
      <c r="AR697">
        <f>+INDEX([1]Hoja2!$AM$2:$AM$841,MATCH(B697,[1]Hoja2!$C$2:$C$841,0))</f>
        <v>1092</v>
      </c>
      <c r="AS697" t="str">
        <f t="shared" si="340"/>
        <v>03AG87954412</v>
      </c>
      <c r="AT697" s="2">
        <f>IFERROR(VLOOKUP(AS697,[1]Hoja2!$A$1:$AM$841,38,FALSE),"n/a")</f>
        <v>0</v>
      </c>
      <c r="AU697" s="8">
        <f t="shared" si="333"/>
        <v>2</v>
      </c>
      <c r="AV697">
        <f>VLOOKUP(B697,[1]Hoja2!$C$2:$AO$762,39,FALSE)</f>
        <v>1</v>
      </c>
      <c r="AW697">
        <f>IF(AU697=AV697,VLOOKUP(B697,[1]Hoja2!$C$2:$AO$762,37,FALSE),IF(AV697&lt;2,VLOOKUP(B697,[1]Hoja2!$C$2:$AO$762,37,FALSE)))</f>
        <v>1092</v>
      </c>
      <c r="AX697" t="str">
        <f>B697 &amp; COUNTIF(B$2:B697, B697)</f>
        <v>03AG8795441</v>
      </c>
      <c r="AY697" s="10">
        <f>VLOOKUP(AX697,[1]Hoja2!$B$2:$AO$762,38,FALSE)</f>
        <v>1092</v>
      </c>
      <c r="AZ697" s="9">
        <f t="shared" si="344"/>
        <v>0</v>
      </c>
      <c r="BA697">
        <f t="shared" ref="BA697:BA698" si="355">IF(Q697="NA",2,IF(OR(G697="INSTALACION NUEVA",G697="Mantenimiento preventivo"),3,IF(AND(AC697&lt;AH697,AL697&lt;&gt;1),4,IF(AY697&gt;AF697,1,0))))</f>
        <v>0</v>
      </c>
      <c r="BB697">
        <f t="shared" ref="BB697:BB698" si="356">AE697-AJ697</f>
        <v>-0.13400000000000006</v>
      </c>
      <c r="BC697">
        <f t="shared" ref="BC697:BC698" si="357">+_xlfn.IFS(Q697="NA",2,OR(G697="INSTALACION NUEVA",G697="Mantenimiento preventivo"),3,AND(AC697&lt;AH697,AL697&lt;&gt;1),4,AY697&gt;AF697,1,TRUE,0)</f>
        <v>0</v>
      </c>
    </row>
    <row r="698" spans="1:55" x14ac:dyDescent="0.25">
      <c r="A698">
        <v>70675</v>
      </c>
      <c r="B698" t="s">
        <v>455</v>
      </c>
      <c r="C698">
        <v>2019</v>
      </c>
      <c r="D698" t="s">
        <v>37</v>
      </c>
      <c r="E698" t="s">
        <v>38</v>
      </c>
      <c r="F698">
        <v>12</v>
      </c>
      <c r="G698" t="s">
        <v>40</v>
      </c>
      <c r="H698">
        <v>1.6666669999999999</v>
      </c>
      <c r="I698" t="s">
        <v>45</v>
      </c>
      <c r="J698">
        <v>803</v>
      </c>
      <c r="K698">
        <v>1573</v>
      </c>
      <c r="L698">
        <v>0.2</v>
      </c>
      <c r="M698">
        <v>0.6</v>
      </c>
      <c r="N698">
        <v>0.8</v>
      </c>
      <c r="O698">
        <v>1.05</v>
      </c>
      <c r="P698">
        <v>1.1000000000000001</v>
      </c>
      <c r="Q698">
        <v>1.1499999999999999</v>
      </c>
      <c r="R698" t="s">
        <v>46</v>
      </c>
      <c r="S698">
        <v>4</v>
      </c>
      <c r="T698">
        <v>6</v>
      </c>
      <c r="U698" t="s">
        <v>47</v>
      </c>
      <c r="V698" t="s">
        <v>48</v>
      </c>
      <c r="W698" t="s">
        <v>42</v>
      </c>
      <c r="X698">
        <v>2019</v>
      </c>
      <c r="Y698" t="s">
        <v>37</v>
      </c>
      <c r="Z698" t="s">
        <v>38</v>
      </c>
      <c r="AA698">
        <v>12</v>
      </c>
      <c r="AB698">
        <v>0</v>
      </c>
      <c r="AC698">
        <v>15</v>
      </c>
      <c r="AD698">
        <v>0.8</v>
      </c>
      <c r="AE698">
        <v>0.41666674999999997</v>
      </c>
      <c r="AF698">
        <v>1258.4000000000001</v>
      </c>
      <c r="AG698" s="2">
        <f>IFERROR(VLOOKUP(B698,[1]Hoja2!$C$1:$AM$841,37,FALSE),"n/a")</f>
        <v>1258.4000000000003</v>
      </c>
      <c r="AH698" s="10">
        <f>VLOOKUP(AX698,[1]Hoja2!$B$2:$AO$762,17,FALSE)</f>
        <v>7</v>
      </c>
      <c r="AI698" s="10">
        <f>VLOOKUP(AX698,[1]Hoja2!$B$2:$AO$762,23,FALSE)</f>
        <v>0.8</v>
      </c>
      <c r="AJ698" s="10">
        <f>VLOOKUP(AX698,[1]Hoja2!$B$2:$AO$762,28,FALSE)</f>
        <v>1</v>
      </c>
      <c r="AK698" s="10" t="str">
        <f>VLOOKUP(AX698,[1]Hoja2!$B$2:$AO$762,19,FALSE)</f>
        <v>Light Production Digital Business</v>
      </c>
      <c r="AL698">
        <f t="shared" si="334"/>
        <v>1</v>
      </c>
      <c r="AM698">
        <f t="shared" si="335"/>
        <v>0</v>
      </c>
      <c r="AN698">
        <f t="shared" si="336"/>
        <v>1</v>
      </c>
      <c r="AO698">
        <f t="shared" si="337"/>
        <v>0</v>
      </c>
      <c r="AP698">
        <f t="shared" si="338"/>
        <v>1</v>
      </c>
      <c r="AQ698">
        <f t="shared" si="339"/>
        <v>0</v>
      </c>
      <c r="AR698">
        <f>+INDEX([1]Hoja2!$AM$2:$AM$841,MATCH(B698,[1]Hoja2!$C$2:$C$841,0))</f>
        <v>1258.4000000000003</v>
      </c>
      <c r="AS698" t="str">
        <f t="shared" si="340"/>
        <v>0BG097235012</v>
      </c>
      <c r="AT698" s="2">
        <f>IFERROR(VLOOKUP(AS698,[1]Hoja2!$A$1:$AM$841,38,FALSE),"n/a")</f>
        <v>0</v>
      </c>
      <c r="AU698" s="8">
        <f t="shared" si="333"/>
        <v>2</v>
      </c>
      <c r="AV698">
        <f>VLOOKUP(B698,[1]Hoja2!$C$2:$AO$762,39,FALSE)</f>
        <v>2</v>
      </c>
      <c r="AW698">
        <f>IF(AU698=AV698,VLOOKUP(B698,[1]Hoja2!$C$2:$AO$762,37,FALSE),IF(AV698&lt;2,VLOOKUP(B698,[1]Hoja2!$C$2:$AO$762,37,FALSE)))</f>
        <v>1258.4000000000003</v>
      </c>
      <c r="AX698" t="str">
        <f>B698 &amp; COUNTIF(B$2:B698, B698)</f>
        <v>0BG09723501</v>
      </c>
      <c r="AY698" s="10">
        <f>VLOOKUP(AX698,[1]Hoja2!$B$2:$AO$762,38,FALSE)</f>
        <v>1258.4000000000003</v>
      </c>
      <c r="AZ698" s="9">
        <f t="shared" si="344"/>
        <v>0</v>
      </c>
      <c r="BA698">
        <f t="shared" si="355"/>
        <v>0</v>
      </c>
      <c r="BB698">
        <f t="shared" si="356"/>
        <v>-0.58333325000000003</v>
      </c>
      <c r="BC698">
        <f t="shared" si="357"/>
        <v>0</v>
      </c>
    </row>
    <row r="699" spans="1:55" hidden="1" x14ac:dyDescent="0.25">
      <c r="A699">
        <v>70683</v>
      </c>
      <c r="B699" t="s">
        <v>806</v>
      </c>
      <c r="C699">
        <v>2019</v>
      </c>
      <c r="D699" t="s">
        <v>37</v>
      </c>
      <c r="E699" t="s">
        <v>38</v>
      </c>
      <c r="F699">
        <v>12</v>
      </c>
      <c r="G699" t="s">
        <v>40</v>
      </c>
      <c r="H699">
        <v>0.76666670000000003</v>
      </c>
      <c r="I699" t="s">
        <v>116</v>
      </c>
      <c r="J699">
        <v>655</v>
      </c>
      <c r="K699">
        <v>1365</v>
      </c>
      <c r="L699">
        <v>0</v>
      </c>
      <c r="M699">
        <v>0</v>
      </c>
      <c r="N699">
        <v>0.6</v>
      </c>
      <c r="O699">
        <v>0.8</v>
      </c>
      <c r="P699">
        <v>1.05</v>
      </c>
      <c r="Q699">
        <v>1.1000000000000001</v>
      </c>
      <c r="R699" t="s">
        <v>46</v>
      </c>
      <c r="S699">
        <v>5</v>
      </c>
      <c r="T699">
        <v>9</v>
      </c>
      <c r="U699" t="s">
        <v>47</v>
      </c>
      <c r="V699" t="s">
        <v>45</v>
      </c>
      <c r="W699" t="s">
        <v>50</v>
      </c>
      <c r="X699">
        <v>2019</v>
      </c>
      <c r="Y699" t="s">
        <v>37</v>
      </c>
      <c r="Z699" t="s">
        <v>38</v>
      </c>
      <c r="AA699">
        <v>12</v>
      </c>
      <c r="AB699">
        <v>1</v>
      </c>
      <c r="AC699">
        <v>0</v>
      </c>
      <c r="AD699">
        <v>0</v>
      </c>
      <c r="AE699">
        <v>0</v>
      </c>
      <c r="AF699">
        <v>0</v>
      </c>
      <c r="AG699" s="2" t="str">
        <f>IFERROR(VLOOKUP(B699,[1]Hoja2!$C$1:$AM$841,37,FALSE),"n/a")</f>
        <v>n/a</v>
      </c>
      <c r="AH699" s="10" t="e">
        <f>VLOOKUP(AX699,[1]Hoja2!$B$2:$AO$762,17,FALSE)</f>
        <v>#N/A</v>
      </c>
      <c r="AI699" s="10" t="e">
        <f>VLOOKUP(AX699,[1]Hoja2!$B$2:$AO$762,23,FALSE)</f>
        <v>#N/A</v>
      </c>
      <c r="AJ699" s="10" t="e">
        <f>VLOOKUP(AX699,[1]Hoja2!$B$2:$AO$762,28,FALSE)</f>
        <v>#N/A</v>
      </c>
      <c r="AK699" s="10" t="e">
        <f>VLOOKUP(AX699,[1]Hoja2!$B$2:$AO$762,19,FALSE)</f>
        <v>#N/A</v>
      </c>
      <c r="AL699" t="e">
        <f t="shared" si="334"/>
        <v>#N/A</v>
      </c>
      <c r="AM699" t="e">
        <f t="shared" si="335"/>
        <v>#N/A</v>
      </c>
      <c r="AN699" t="e">
        <f t="shared" si="336"/>
        <v>#N/A</v>
      </c>
      <c r="AO699" t="e">
        <f t="shared" si="337"/>
        <v>#N/A</v>
      </c>
      <c r="AP699" t="e">
        <f t="shared" si="338"/>
        <v>#N/A</v>
      </c>
      <c r="AQ699" t="str">
        <f t="shared" si="339"/>
        <v>n/a</v>
      </c>
      <c r="AR699">
        <f>+INDEX([1]DETALLE!$AK$2:$AK$841,MATCH(B699,[1]DETALLE!$A$2:$A$841,0))</f>
        <v>1501.5000000000002</v>
      </c>
      <c r="AS699" t="str">
        <f>CONCATENATE(B699)</f>
        <v>0Y4X848752</v>
      </c>
      <c r="AT699" s="2" t="str">
        <f>IF(IFERROR(VLOOKUP(AS699,[1]Hoja2!$C$1:$AM$841,37,FALSE),"n/a")&lt;&gt;"n/a","a","n/a")</f>
        <v>n/a</v>
      </c>
      <c r="AU699" s="8">
        <f t="shared" si="333"/>
        <v>4</v>
      </c>
      <c r="AV699" t="e">
        <f>VLOOKUP(B699,[1]Hoja2!$C$2:$AO$762,39,FALSE)</f>
        <v>#N/A</v>
      </c>
      <c r="AW699" t="e">
        <f>IF(AU699=AV699,VLOOKUP(B699,[1]Hoja2!$C$2:$AO$762,37,FALSE),IF(AV699&lt;2,VLOOKUP(B699,[1]Hoja2!$C$2:$AO$762,37,FALSE)))</f>
        <v>#N/A</v>
      </c>
      <c r="AX699" t="str">
        <f>B699 &amp; COUNTIF(B$2:B699, B699)</f>
        <v>0Y4X8487523</v>
      </c>
      <c r="AY699" t="e">
        <f>VLOOKUP(AX699,[1]Hoja2!$B$2:$AO$762,38,FALSE)</f>
        <v>#N/A</v>
      </c>
      <c r="AZ699" s="9" t="e">
        <f t="shared" si="344"/>
        <v>#N/A</v>
      </c>
    </row>
    <row r="700" spans="1:55" x14ac:dyDescent="0.25">
      <c r="A700">
        <v>70689</v>
      </c>
      <c r="B700" t="s">
        <v>127</v>
      </c>
      <c r="C700">
        <v>2019</v>
      </c>
      <c r="D700" t="s">
        <v>37</v>
      </c>
      <c r="E700" t="s">
        <v>38</v>
      </c>
      <c r="F700">
        <v>12</v>
      </c>
      <c r="G700" t="s">
        <v>40</v>
      </c>
      <c r="H700">
        <v>0</v>
      </c>
      <c r="I700" t="s">
        <v>58</v>
      </c>
      <c r="J700">
        <v>655</v>
      </c>
      <c r="K700">
        <v>1365</v>
      </c>
      <c r="L700">
        <v>0</v>
      </c>
      <c r="M700">
        <v>0</v>
      </c>
      <c r="N700">
        <v>0.6</v>
      </c>
      <c r="O700">
        <v>0.8</v>
      </c>
      <c r="P700">
        <v>1.05</v>
      </c>
      <c r="Q700">
        <v>1.1000000000000001</v>
      </c>
      <c r="R700" t="s">
        <v>46</v>
      </c>
      <c r="S700">
        <v>5</v>
      </c>
      <c r="T700">
        <v>9</v>
      </c>
      <c r="U700" t="s">
        <v>47</v>
      </c>
      <c r="V700" t="s">
        <v>58</v>
      </c>
      <c r="W700" t="s">
        <v>55</v>
      </c>
      <c r="X700">
        <v>2019</v>
      </c>
      <c r="Y700" t="s">
        <v>37</v>
      </c>
      <c r="Z700" t="s">
        <v>38</v>
      </c>
      <c r="AA700">
        <v>12</v>
      </c>
      <c r="AB700">
        <v>0</v>
      </c>
      <c r="AC700">
        <v>11</v>
      </c>
      <c r="AD700">
        <v>0.6</v>
      </c>
      <c r="AE700">
        <v>0</v>
      </c>
      <c r="AF700">
        <v>819</v>
      </c>
      <c r="AG700" s="2">
        <f>IFERROR(VLOOKUP(B700,[1]Hoja2!$C$1:$AM$841,37,FALSE),"n/a")</f>
        <v>819</v>
      </c>
      <c r="AH700" s="10">
        <f>VLOOKUP(AX700,[1]Hoja2!$B$2:$AO$762,17,FALSE)</f>
        <v>11</v>
      </c>
      <c r="AI700" s="10">
        <f>VLOOKUP(AX700,[1]Hoja2!$B$2:$AO$762,23,FALSE)</f>
        <v>0.6</v>
      </c>
      <c r="AJ700" s="10">
        <f>VLOOKUP(AX700,[1]Hoja2!$B$2:$AO$762,28,FALSE)</f>
        <v>0</v>
      </c>
      <c r="AK700" s="10" t="str">
        <f>VLOOKUP(AX700,[1]Hoja2!$B$2:$AO$762,19,FALSE)</f>
        <v>Departmental Digital</v>
      </c>
      <c r="AL700">
        <f t="shared" si="334"/>
        <v>1</v>
      </c>
      <c r="AM700">
        <f t="shared" si="335"/>
        <v>1</v>
      </c>
      <c r="AN700">
        <f t="shared" si="336"/>
        <v>1</v>
      </c>
      <c r="AO700">
        <f t="shared" si="337"/>
        <v>1</v>
      </c>
      <c r="AP700">
        <f t="shared" si="338"/>
        <v>1</v>
      </c>
      <c r="AQ700">
        <f t="shared" si="339"/>
        <v>0</v>
      </c>
      <c r="AR700">
        <f>+INDEX([1]Hoja2!$AM$2:$AM$841,MATCH(B700,[1]Hoja2!$C$2:$C$841,0))</f>
        <v>819</v>
      </c>
      <c r="AS700" t="str">
        <f t="shared" si="340"/>
        <v>0EX738723612</v>
      </c>
      <c r="AT700" s="2">
        <f>IFERROR(VLOOKUP(AS700,[1]Hoja2!$A$1:$AM$841,38,FALSE),"n/a")</f>
        <v>0</v>
      </c>
      <c r="AU700" s="8">
        <f t="shared" si="333"/>
        <v>2</v>
      </c>
      <c r="AV700">
        <f>VLOOKUP(B700,[1]Hoja2!$C$2:$AO$762,39,FALSE)</f>
        <v>2</v>
      </c>
      <c r="AW700">
        <f>IF(AU700=AV700,VLOOKUP(B700,[1]Hoja2!$C$2:$AO$762,37,FALSE),IF(AV700&lt;2,VLOOKUP(B700,[1]Hoja2!$C$2:$AO$762,37,FALSE)))</f>
        <v>819</v>
      </c>
      <c r="AX700" t="str">
        <f>B700 &amp; COUNTIF(B$2:B700, B700)</f>
        <v>0EX73872362</v>
      </c>
      <c r="AY700" s="10">
        <f>VLOOKUP(AX700,[1]Hoja2!$B$2:$AO$762,38,FALSE)</f>
        <v>819</v>
      </c>
      <c r="AZ700" s="9">
        <f t="shared" si="344"/>
        <v>0</v>
      </c>
      <c r="BA700">
        <f t="shared" ref="BA700:BA703" si="358">IF(Q700="NA",2,IF(OR(G700="INSTALACION NUEVA",G700="Mantenimiento preventivo"),3,IF(AND(AC700&lt;AH700,AL700&lt;&gt;1),4,IF(AY700&gt;AF700,1,0))))</f>
        <v>0</v>
      </c>
      <c r="BB700">
        <f t="shared" ref="BB700:BB703" si="359">AE700-AJ700</f>
        <v>0</v>
      </c>
      <c r="BC700">
        <f t="shared" ref="BC700:BC703" si="360">+_xlfn.IFS(Q700="NA",2,OR(G700="INSTALACION NUEVA",G700="Mantenimiento preventivo"),3,AND(AC700&lt;AH700,AL700&lt;&gt;1),4,AY700&gt;AF700,1,TRUE,0)</f>
        <v>0</v>
      </c>
    </row>
    <row r="701" spans="1:55" x14ac:dyDescent="0.25">
      <c r="A701">
        <v>70692</v>
      </c>
      <c r="B701" t="s">
        <v>465</v>
      </c>
      <c r="C701">
        <v>2019</v>
      </c>
      <c r="D701" t="s">
        <v>37</v>
      </c>
      <c r="E701" t="s">
        <v>38</v>
      </c>
      <c r="F701">
        <v>12</v>
      </c>
      <c r="G701" t="s">
        <v>40</v>
      </c>
      <c r="H701">
        <v>3.4333330000000002</v>
      </c>
      <c r="I701" t="s">
        <v>58</v>
      </c>
      <c r="J701">
        <v>655</v>
      </c>
      <c r="K701">
        <v>1365</v>
      </c>
      <c r="L701">
        <v>0</v>
      </c>
      <c r="M701">
        <v>0</v>
      </c>
      <c r="N701">
        <v>0.6</v>
      </c>
      <c r="O701">
        <v>0.8</v>
      </c>
      <c r="P701">
        <v>1.05</v>
      </c>
      <c r="Q701">
        <v>1.1000000000000001</v>
      </c>
      <c r="R701" t="s">
        <v>46</v>
      </c>
      <c r="S701">
        <v>5</v>
      </c>
      <c r="T701">
        <v>9</v>
      </c>
      <c r="U701" t="s">
        <v>85</v>
      </c>
      <c r="V701" t="s">
        <v>45</v>
      </c>
      <c r="W701" t="s">
        <v>55</v>
      </c>
      <c r="X701">
        <v>2019</v>
      </c>
      <c r="Y701" t="s">
        <v>37</v>
      </c>
      <c r="Z701" t="s">
        <v>38</v>
      </c>
      <c r="AA701">
        <v>15</v>
      </c>
      <c r="AB701">
        <v>0</v>
      </c>
      <c r="AC701">
        <v>113</v>
      </c>
      <c r="AD701">
        <v>1.1000000000000001</v>
      </c>
      <c r="AE701">
        <v>0.38148144444444398</v>
      </c>
      <c r="AF701">
        <v>1501.5</v>
      </c>
      <c r="AG701" s="2">
        <f>IFERROR(VLOOKUP(B701,[1]Hoja2!$C$1:$AM$841,37,FALSE),"n/a")</f>
        <v>1501.5000000000002</v>
      </c>
      <c r="AH701" s="10">
        <f>VLOOKUP(AX701,[1]Hoja2!$B$2:$AO$762,17,FALSE)</f>
        <v>123</v>
      </c>
      <c r="AI701" s="10">
        <f>VLOOKUP(AX701,[1]Hoja2!$B$2:$AO$762,23,FALSE)</f>
        <v>1.1000000000000001</v>
      </c>
      <c r="AJ701" s="10">
        <f>VLOOKUP(AX701,[1]Hoja2!$B$2:$AO$762,28,FALSE)</f>
        <v>0.39666666666666667</v>
      </c>
      <c r="AK701" s="10" t="str">
        <f>VLOOKUP(AX701,[1]Hoja2!$B$2:$AO$762,19,FALSE)</f>
        <v>Departmental Digital</v>
      </c>
      <c r="AL701">
        <f t="shared" si="334"/>
        <v>1</v>
      </c>
      <c r="AM701">
        <f t="shared" si="335"/>
        <v>0</v>
      </c>
      <c r="AN701">
        <f t="shared" si="336"/>
        <v>1</v>
      </c>
      <c r="AO701">
        <f t="shared" si="337"/>
        <v>0</v>
      </c>
      <c r="AP701">
        <f t="shared" si="338"/>
        <v>1</v>
      </c>
      <c r="AQ701">
        <f t="shared" si="339"/>
        <v>0</v>
      </c>
      <c r="AR701">
        <f>+INDEX([1]Hoja2!$AM$2:$AM$841,MATCH(B701,[1]Hoja2!$C$2:$C$841,0))</f>
        <v>1501.5000000000002</v>
      </c>
      <c r="AS701" t="str">
        <f t="shared" si="340"/>
        <v>0Y4X83163812</v>
      </c>
      <c r="AT701" s="2">
        <f>IFERROR(VLOOKUP(AS701,[1]Hoja2!$A$1:$AM$841,38,FALSE),"n/a")</f>
        <v>0</v>
      </c>
      <c r="AU701" s="8">
        <f t="shared" si="333"/>
        <v>1</v>
      </c>
      <c r="AV701">
        <f>VLOOKUP(B701,[1]Hoja2!$C$2:$AO$762,39,FALSE)</f>
        <v>1</v>
      </c>
      <c r="AW701">
        <f>IF(AU701=AV701,VLOOKUP(B701,[1]Hoja2!$C$2:$AO$762,37,FALSE),IF(AV701&lt;2,VLOOKUP(B701,[1]Hoja2!$C$2:$AO$762,37,FALSE)))</f>
        <v>1501.5000000000002</v>
      </c>
      <c r="AX701" t="str">
        <f>B701 &amp; COUNTIF(B$2:B701, B701)</f>
        <v>0Y4X8316381</v>
      </c>
      <c r="AY701" s="10">
        <f>VLOOKUP(AX701,[1]Hoja2!$B$2:$AO$762,38,FALSE)</f>
        <v>1501.5000000000002</v>
      </c>
      <c r="AZ701" s="9">
        <f t="shared" si="344"/>
        <v>0</v>
      </c>
      <c r="BA701">
        <f t="shared" si="358"/>
        <v>0</v>
      </c>
      <c r="BB701">
        <f t="shared" si="359"/>
        <v>-1.5185222222222683E-2</v>
      </c>
      <c r="BC701">
        <f t="shared" si="360"/>
        <v>0</v>
      </c>
    </row>
    <row r="702" spans="1:55" x14ac:dyDescent="0.25">
      <c r="A702">
        <v>70703</v>
      </c>
      <c r="B702" t="s">
        <v>459</v>
      </c>
      <c r="C702">
        <v>2019</v>
      </c>
      <c r="D702" t="s">
        <v>37</v>
      </c>
      <c r="E702" t="s">
        <v>38</v>
      </c>
      <c r="F702">
        <v>12</v>
      </c>
      <c r="G702" t="s">
        <v>40</v>
      </c>
      <c r="H702">
        <v>0.3333333</v>
      </c>
      <c r="I702" t="s">
        <v>58</v>
      </c>
      <c r="J702">
        <v>655</v>
      </c>
      <c r="K702">
        <v>1365</v>
      </c>
      <c r="L702">
        <v>0</v>
      </c>
      <c r="M702">
        <v>0</v>
      </c>
      <c r="N702">
        <v>0.6</v>
      </c>
      <c r="O702">
        <v>0.8</v>
      </c>
      <c r="P702">
        <v>1.05</v>
      </c>
      <c r="Q702">
        <v>1.1000000000000001</v>
      </c>
      <c r="R702" t="s">
        <v>46</v>
      </c>
      <c r="S702">
        <v>5</v>
      </c>
      <c r="T702">
        <v>9</v>
      </c>
      <c r="U702" t="s">
        <v>47</v>
      </c>
      <c r="V702" t="s">
        <v>58</v>
      </c>
      <c r="W702" t="s">
        <v>36</v>
      </c>
      <c r="X702">
        <v>2019</v>
      </c>
      <c r="Y702" t="s">
        <v>37</v>
      </c>
      <c r="Z702" t="s">
        <v>38</v>
      </c>
      <c r="AA702">
        <v>15</v>
      </c>
      <c r="AB702">
        <v>0</v>
      </c>
      <c r="AC702">
        <v>149</v>
      </c>
      <c r="AD702">
        <v>1.1000000000000001</v>
      </c>
      <c r="AE702">
        <v>6.6666660000000003E-2</v>
      </c>
      <c r="AF702">
        <v>1501.5</v>
      </c>
      <c r="AG702" s="2">
        <f>IFERROR(VLOOKUP(B702,[1]Hoja2!$C$1:$AM$841,37,FALSE),"n/a")</f>
        <v>1501.5000000000002</v>
      </c>
      <c r="AH702" s="10">
        <f>VLOOKUP(AX702,[1]Hoja2!$B$2:$AO$762,17,FALSE)</f>
        <v>150</v>
      </c>
      <c r="AI702" s="10">
        <f>VLOOKUP(AX702,[1]Hoja2!$B$2:$AO$762,23,FALSE)</f>
        <v>1.1000000000000001</v>
      </c>
      <c r="AJ702" s="10">
        <f>VLOOKUP(AX702,[1]Hoja2!$B$2:$AO$762,28,FALSE)</f>
        <v>0.55400000000000005</v>
      </c>
      <c r="AK702" s="10" t="str">
        <f>VLOOKUP(AX702,[1]Hoja2!$B$2:$AO$762,19,FALSE)</f>
        <v>Departmental Digital</v>
      </c>
      <c r="AL702">
        <f t="shared" si="334"/>
        <v>1</v>
      </c>
      <c r="AM702">
        <f t="shared" si="335"/>
        <v>0</v>
      </c>
      <c r="AN702">
        <f t="shared" si="336"/>
        <v>1</v>
      </c>
      <c r="AO702">
        <f t="shared" si="337"/>
        <v>0</v>
      </c>
      <c r="AP702">
        <f t="shared" si="338"/>
        <v>1</v>
      </c>
      <c r="AQ702">
        <f t="shared" si="339"/>
        <v>0</v>
      </c>
      <c r="AR702">
        <f>+INDEX([1]Hoja2!$AM$2:$AM$841,MATCH(B702,[1]Hoja2!$C$2:$C$841,0))</f>
        <v>1501.5000000000002</v>
      </c>
      <c r="AS702" t="str">
        <f t="shared" si="340"/>
        <v>0X7670764412</v>
      </c>
      <c r="AT702" s="2">
        <f>IFERROR(VLOOKUP(AS702,[1]Hoja2!$A$1:$AM$841,38,FALSE),"n/a")</f>
        <v>0</v>
      </c>
      <c r="AU702" s="8">
        <f t="shared" si="333"/>
        <v>1</v>
      </c>
      <c r="AV702">
        <f>VLOOKUP(B702,[1]Hoja2!$C$2:$AO$762,39,FALSE)</f>
        <v>1</v>
      </c>
      <c r="AW702">
        <f>IF(AU702=AV702,VLOOKUP(B702,[1]Hoja2!$C$2:$AO$762,37,FALSE),IF(AV702&lt;2,VLOOKUP(B702,[1]Hoja2!$C$2:$AO$762,37,FALSE)))</f>
        <v>1501.5000000000002</v>
      </c>
      <c r="AX702" t="str">
        <f>B702 &amp; COUNTIF(B$2:B702, B702)</f>
        <v>0X767076441</v>
      </c>
      <c r="AY702" s="10">
        <f>VLOOKUP(AX702,[1]Hoja2!$B$2:$AO$762,38,FALSE)</f>
        <v>1501.5000000000002</v>
      </c>
      <c r="AZ702" s="9">
        <f t="shared" si="344"/>
        <v>0</v>
      </c>
      <c r="BA702">
        <f t="shared" si="358"/>
        <v>0</v>
      </c>
      <c r="BB702">
        <f t="shared" si="359"/>
        <v>-0.48733334000000006</v>
      </c>
      <c r="BC702">
        <f t="shared" si="360"/>
        <v>0</v>
      </c>
    </row>
    <row r="703" spans="1:55" x14ac:dyDescent="0.25">
      <c r="A703">
        <v>70704</v>
      </c>
      <c r="B703" t="s">
        <v>175</v>
      </c>
      <c r="C703">
        <v>2019</v>
      </c>
      <c r="D703" t="s">
        <v>37</v>
      </c>
      <c r="E703" t="s">
        <v>38</v>
      </c>
      <c r="F703">
        <v>12</v>
      </c>
      <c r="G703" t="s">
        <v>40</v>
      </c>
      <c r="H703">
        <v>0.4</v>
      </c>
      <c r="I703" t="s">
        <v>54</v>
      </c>
      <c r="J703">
        <v>803</v>
      </c>
      <c r="K703">
        <v>1573</v>
      </c>
      <c r="L703">
        <v>0.2</v>
      </c>
      <c r="M703">
        <v>0.6</v>
      </c>
      <c r="N703">
        <v>0.8</v>
      </c>
      <c r="O703">
        <v>1.05</v>
      </c>
      <c r="P703">
        <v>1.1000000000000001</v>
      </c>
      <c r="Q703">
        <v>1.1499999999999999</v>
      </c>
      <c r="R703" t="s">
        <v>46</v>
      </c>
      <c r="S703">
        <v>4</v>
      </c>
      <c r="T703">
        <v>6</v>
      </c>
      <c r="U703" t="s">
        <v>47</v>
      </c>
      <c r="V703" t="s">
        <v>54</v>
      </c>
      <c r="W703" t="s">
        <v>42</v>
      </c>
      <c r="X703">
        <v>2019</v>
      </c>
      <c r="Y703" t="s">
        <v>37</v>
      </c>
      <c r="Z703" t="s">
        <v>38</v>
      </c>
      <c r="AA703">
        <v>17</v>
      </c>
      <c r="AB703">
        <v>0</v>
      </c>
      <c r="AC703">
        <v>10</v>
      </c>
      <c r="AD703">
        <v>0.8</v>
      </c>
      <c r="AE703">
        <v>0.1</v>
      </c>
      <c r="AF703">
        <v>1258.4000000000001</v>
      </c>
      <c r="AG703" s="2">
        <f>IFERROR(VLOOKUP(B703,[1]Hoja2!$C$1:$AM$841,37,FALSE),"n/a")</f>
        <v>1258.4000000000003</v>
      </c>
      <c r="AH703" s="10">
        <f>VLOOKUP(AX703,[1]Hoja2!$B$2:$AO$762,17,FALSE)</f>
        <v>10</v>
      </c>
      <c r="AI703" s="10">
        <f>VLOOKUP(AX703,[1]Hoja2!$B$2:$AO$762,23,FALSE)</f>
        <v>0.8</v>
      </c>
      <c r="AJ703" s="10">
        <f>VLOOKUP(AX703,[1]Hoja2!$B$2:$AO$762,28,FALSE)</f>
        <v>0.1125</v>
      </c>
      <c r="AK703" s="10" t="str">
        <f>VLOOKUP(AX703,[1]Hoja2!$B$2:$AO$762,19,FALSE)</f>
        <v>Entry Production Color Low/Mid</v>
      </c>
      <c r="AL703">
        <f t="shared" si="334"/>
        <v>1</v>
      </c>
      <c r="AM703">
        <f t="shared" si="335"/>
        <v>1</v>
      </c>
      <c r="AN703">
        <f t="shared" si="336"/>
        <v>1</v>
      </c>
      <c r="AO703">
        <f t="shared" si="337"/>
        <v>0</v>
      </c>
      <c r="AP703">
        <f t="shared" si="338"/>
        <v>1</v>
      </c>
      <c r="AQ703">
        <f t="shared" si="339"/>
        <v>0</v>
      </c>
      <c r="AR703">
        <f>+INDEX([1]Hoja2!$AM$2:$AM$841,MATCH(B703,[1]Hoja2!$C$2:$C$841,0))</f>
        <v>1258.4000000000003</v>
      </c>
      <c r="AS703" t="str">
        <f t="shared" si="340"/>
        <v>0E2B65830412</v>
      </c>
      <c r="AT703" s="2">
        <f>IFERROR(VLOOKUP(AS703,[1]Hoja2!$A$1:$AM$841,38,FALSE),"n/a")</f>
        <v>0</v>
      </c>
      <c r="AU703" s="8">
        <f t="shared" si="333"/>
        <v>2</v>
      </c>
      <c r="AV703">
        <f>VLOOKUP(B703,[1]Hoja2!$C$2:$AO$762,39,FALSE)</f>
        <v>2</v>
      </c>
      <c r="AW703">
        <f>IF(AU703=AV703,VLOOKUP(B703,[1]Hoja2!$C$2:$AO$762,37,FALSE),IF(AV703&lt;2,VLOOKUP(B703,[1]Hoja2!$C$2:$AO$762,37,FALSE)))</f>
        <v>1258.4000000000003</v>
      </c>
      <c r="AX703" t="str">
        <f>B703 &amp; COUNTIF(B$2:B703, B703)</f>
        <v>0E2B6583042</v>
      </c>
      <c r="AY703" s="10">
        <f>VLOOKUP(AX703,[1]Hoja2!$B$2:$AO$762,38,FALSE)</f>
        <v>1258.4000000000003</v>
      </c>
      <c r="AZ703" s="9">
        <f t="shared" si="344"/>
        <v>0</v>
      </c>
      <c r="BA703">
        <f t="shared" si="358"/>
        <v>0</v>
      </c>
      <c r="BB703">
        <f t="shared" si="359"/>
        <v>-1.2499999999999997E-2</v>
      </c>
      <c r="BC703">
        <f t="shared" si="360"/>
        <v>0</v>
      </c>
    </row>
    <row r="704" spans="1:55" hidden="1" x14ac:dyDescent="0.25">
      <c r="A704">
        <v>70708</v>
      </c>
      <c r="B704" t="s">
        <v>878</v>
      </c>
      <c r="C704">
        <v>2019</v>
      </c>
      <c r="D704" t="s">
        <v>37</v>
      </c>
      <c r="E704" t="s">
        <v>38</v>
      </c>
      <c r="F704">
        <v>12</v>
      </c>
      <c r="G704" t="s">
        <v>44</v>
      </c>
      <c r="H704">
        <v>0</v>
      </c>
      <c r="J704" t="s">
        <v>33</v>
      </c>
      <c r="K704" t="s">
        <v>33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33</v>
      </c>
      <c r="S704" t="s">
        <v>33</v>
      </c>
      <c r="T704" t="s">
        <v>33</v>
      </c>
      <c r="V704" t="s">
        <v>34</v>
      </c>
      <c r="W704" t="s">
        <v>50</v>
      </c>
      <c r="X704">
        <v>2019</v>
      </c>
      <c r="Y704" t="s">
        <v>37</v>
      </c>
      <c r="Z704" t="s">
        <v>38</v>
      </c>
      <c r="AA704">
        <v>12</v>
      </c>
      <c r="AB704" t="s">
        <v>33</v>
      </c>
      <c r="AC704">
        <v>0</v>
      </c>
      <c r="AD704">
        <v>0</v>
      </c>
      <c r="AE704">
        <v>0</v>
      </c>
      <c r="AF704">
        <v>0</v>
      </c>
      <c r="AG704" s="2" t="str">
        <f>IFERROR(VLOOKUP(B704,[1]Hoja2!$C$1:$AM$841,37,FALSE),"n/a")</f>
        <v>n/a</v>
      </c>
      <c r="AH704" s="10" t="e">
        <f>VLOOKUP(AX704,[1]Hoja2!$B$2:$AO$762,17,FALSE)</f>
        <v>#N/A</v>
      </c>
      <c r="AI704" s="10" t="e">
        <f>VLOOKUP(AX704,[1]Hoja2!$B$2:$AO$762,23,FALSE)</f>
        <v>#N/A</v>
      </c>
      <c r="AJ704" s="10" t="e">
        <f>VLOOKUP(AX704,[1]Hoja2!$B$2:$AO$762,28,FALSE)</f>
        <v>#N/A</v>
      </c>
      <c r="AK704" s="10" t="e">
        <f>VLOOKUP(AX704,[1]Hoja2!$B$2:$AO$762,19,FALSE)</f>
        <v>#N/A</v>
      </c>
      <c r="AL704" t="e">
        <f t="shared" si="334"/>
        <v>#N/A</v>
      </c>
      <c r="AM704" t="e">
        <f t="shared" si="335"/>
        <v>#N/A</v>
      </c>
      <c r="AN704" t="e">
        <f t="shared" si="336"/>
        <v>#N/A</v>
      </c>
      <c r="AO704" t="e">
        <f t="shared" si="337"/>
        <v>#N/A</v>
      </c>
      <c r="AP704" t="e">
        <f t="shared" si="338"/>
        <v>#N/A</v>
      </c>
      <c r="AQ704" t="str">
        <f t="shared" si="339"/>
        <v>n/a</v>
      </c>
      <c r="AR704" t="e">
        <f>+INDEX([1]DETALLE!$AK$2:$AK$841,MATCH(B704,[1]DETALLE!$A$2:$A$841,0))</f>
        <v>#N/A</v>
      </c>
      <c r="AS704" t="str">
        <f>CONCATENATE(B704)</f>
        <v>09HB333642</v>
      </c>
      <c r="AT704" s="2" t="str">
        <f>IF(IFERROR(VLOOKUP(AS704,[1]Hoja2!$C$1:$AM$841,37,FALSE),"n/a")&lt;&gt;"n/a","a","n/a")</f>
        <v>n/a</v>
      </c>
      <c r="AU704" s="8">
        <f t="shared" si="333"/>
        <v>1</v>
      </c>
      <c r="AV704" t="e">
        <f>VLOOKUP(B704,[1]Hoja2!$C$2:$AO$762,39,FALSE)</f>
        <v>#N/A</v>
      </c>
      <c r="AW704" t="e">
        <f>IF(AU704=AV704,VLOOKUP(B704,[1]Hoja2!$C$2:$AO$762,37,FALSE),IF(AV704&lt;2,VLOOKUP(B704,[1]Hoja2!$C$2:$AO$762,37,FALSE)))</f>
        <v>#N/A</v>
      </c>
      <c r="AX704" t="str">
        <f>B704 &amp; COUNTIF(B$2:B704, B704)</f>
        <v>09HB3336421</v>
      </c>
      <c r="AY704" t="e">
        <f>VLOOKUP(AX704,[1]Hoja2!$B$2:$AO$762,38,FALSE)</f>
        <v>#N/A</v>
      </c>
      <c r="AZ704" s="9" t="e">
        <f t="shared" si="344"/>
        <v>#N/A</v>
      </c>
    </row>
    <row r="705" spans="1:55" hidden="1" x14ac:dyDescent="0.25">
      <c r="A705">
        <v>70709</v>
      </c>
      <c r="B705" t="s">
        <v>879</v>
      </c>
      <c r="C705">
        <v>2019</v>
      </c>
      <c r="D705" t="s">
        <v>37</v>
      </c>
      <c r="E705" t="s">
        <v>38</v>
      </c>
      <c r="F705">
        <v>12</v>
      </c>
      <c r="G705" t="s">
        <v>44</v>
      </c>
      <c r="H705">
        <v>0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33</v>
      </c>
      <c r="S705" t="s">
        <v>33</v>
      </c>
      <c r="T705" t="s">
        <v>33</v>
      </c>
      <c r="V705" t="s">
        <v>34</v>
      </c>
      <c r="W705" t="s">
        <v>50</v>
      </c>
      <c r="X705">
        <v>2019</v>
      </c>
      <c r="Y705" t="s">
        <v>37</v>
      </c>
      <c r="Z705" t="s">
        <v>38</v>
      </c>
      <c r="AA705">
        <v>12</v>
      </c>
      <c r="AB705" t="s">
        <v>33</v>
      </c>
      <c r="AC705">
        <v>16</v>
      </c>
      <c r="AD705">
        <v>0</v>
      </c>
      <c r="AE705">
        <v>0</v>
      </c>
      <c r="AF705">
        <v>0</v>
      </c>
      <c r="AG705" s="2" t="str">
        <f>IFERROR(VLOOKUP(B705,[1]Hoja2!$C$1:$AM$841,37,FALSE),"n/a")</f>
        <v>n/a</v>
      </c>
      <c r="AH705" s="10" t="e">
        <f>VLOOKUP(AX705,[1]Hoja2!$B$2:$AO$762,17,FALSE)</f>
        <v>#N/A</v>
      </c>
      <c r="AI705" s="10" t="e">
        <f>VLOOKUP(AX705,[1]Hoja2!$B$2:$AO$762,23,FALSE)</f>
        <v>#N/A</v>
      </c>
      <c r="AJ705" s="10" t="e">
        <f>VLOOKUP(AX705,[1]Hoja2!$B$2:$AO$762,28,FALSE)</f>
        <v>#N/A</v>
      </c>
      <c r="AK705" s="10" t="e">
        <f>VLOOKUP(AX705,[1]Hoja2!$B$2:$AO$762,19,FALSE)</f>
        <v>#N/A</v>
      </c>
      <c r="AL705" t="e">
        <f t="shared" si="334"/>
        <v>#N/A</v>
      </c>
      <c r="AM705" t="e">
        <f t="shared" si="335"/>
        <v>#N/A</v>
      </c>
      <c r="AN705" t="e">
        <f t="shared" si="336"/>
        <v>#N/A</v>
      </c>
      <c r="AO705" t="e">
        <f t="shared" si="337"/>
        <v>#N/A</v>
      </c>
      <c r="AP705" t="e">
        <f t="shared" si="338"/>
        <v>#N/A</v>
      </c>
      <c r="AQ705" t="str">
        <f t="shared" si="339"/>
        <v>n/a</v>
      </c>
      <c r="AR705" t="e">
        <f>+INDEX([1]DETALLE!$AK$2:$AK$841,MATCH(B705,[1]DETALLE!$A$2:$A$841,0))</f>
        <v>#N/A</v>
      </c>
      <c r="AS705" t="str">
        <f>CONCATENATE(B705)</f>
        <v>09HB332064</v>
      </c>
      <c r="AT705" s="2" t="str">
        <f>IF(IFERROR(VLOOKUP(AS705,[1]Hoja2!$C$1:$AM$841,37,FALSE),"n/a")&lt;&gt;"n/a","a","n/a")</f>
        <v>n/a</v>
      </c>
      <c r="AU705" s="8">
        <f t="shared" si="333"/>
        <v>1</v>
      </c>
      <c r="AV705" t="e">
        <f>VLOOKUP(B705,[1]Hoja2!$C$2:$AO$762,39,FALSE)</f>
        <v>#N/A</v>
      </c>
      <c r="AW705" t="e">
        <f>IF(AU705=AV705,VLOOKUP(B705,[1]Hoja2!$C$2:$AO$762,37,FALSE),IF(AV705&lt;2,VLOOKUP(B705,[1]Hoja2!$C$2:$AO$762,37,FALSE)))</f>
        <v>#N/A</v>
      </c>
      <c r="AX705" t="str">
        <f>B705 &amp; COUNTIF(B$2:B705, B705)</f>
        <v>09HB3320641</v>
      </c>
      <c r="AY705" t="e">
        <f>VLOOKUP(AX705,[1]Hoja2!$B$2:$AO$762,38,FALSE)</f>
        <v>#N/A</v>
      </c>
      <c r="AZ705" s="9" t="e">
        <f t="shared" si="344"/>
        <v>#N/A</v>
      </c>
    </row>
    <row r="706" spans="1:55" x14ac:dyDescent="0.25">
      <c r="A706">
        <v>70713</v>
      </c>
      <c r="B706" t="s">
        <v>335</v>
      </c>
      <c r="C706">
        <v>2019</v>
      </c>
      <c r="D706" t="s">
        <v>37</v>
      </c>
      <c r="E706" t="s">
        <v>38</v>
      </c>
      <c r="F706">
        <v>14</v>
      </c>
      <c r="G706" t="s">
        <v>40</v>
      </c>
      <c r="H706">
        <v>8.3333340000000006E-2</v>
      </c>
      <c r="I706" t="s">
        <v>45</v>
      </c>
      <c r="J706">
        <v>803</v>
      </c>
      <c r="K706">
        <v>1573</v>
      </c>
      <c r="L706">
        <v>0.2</v>
      </c>
      <c r="M706">
        <v>0.6</v>
      </c>
      <c r="N706">
        <v>0.8</v>
      </c>
      <c r="O706">
        <v>1.05</v>
      </c>
      <c r="P706">
        <v>1.1000000000000001</v>
      </c>
      <c r="Q706">
        <v>1.1499999999999999</v>
      </c>
      <c r="R706" t="s">
        <v>46</v>
      </c>
      <c r="S706">
        <v>4</v>
      </c>
      <c r="T706">
        <v>6</v>
      </c>
      <c r="U706" t="s">
        <v>47</v>
      </c>
      <c r="V706" t="s">
        <v>48</v>
      </c>
      <c r="W706" t="s">
        <v>83</v>
      </c>
      <c r="X706">
        <v>2019</v>
      </c>
      <c r="Y706" t="s">
        <v>37</v>
      </c>
      <c r="Z706" t="s">
        <v>38</v>
      </c>
      <c r="AA706">
        <v>15</v>
      </c>
      <c r="AB706">
        <v>0</v>
      </c>
      <c r="AC706">
        <v>4</v>
      </c>
      <c r="AD706">
        <v>0.6</v>
      </c>
      <c r="AE706">
        <v>2.0833335000000001E-2</v>
      </c>
      <c r="AF706">
        <v>943.8</v>
      </c>
      <c r="AG706" s="2">
        <f>IFERROR(VLOOKUP(B706,[1]Hoja2!$C$1:$AM$841,37,FALSE),"n/a")</f>
        <v>943.80000000000007</v>
      </c>
      <c r="AH706" s="10">
        <f>VLOOKUP(AX706,[1]Hoja2!$B$2:$AO$762,17,FALSE)</f>
        <v>34</v>
      </c>
      <c r="AI706" s="10">
        <f>VLOOKUP(AX706,[1]Hoja2!$B$2:$AO$762,23,FALSE)</f>
        <v>1.1000000000000001</v>
      </c>
      <c r="AJ706" s="10">
        <f>VLOOKUP(AX706,[1]Hoja2!$B$2:$AO$762,28,FALSE)</f>
        <v>0.3125</v>
      </c>
      <c r="AK706" s="10" t="str">
        <f>VLOOKUP(AX706,[1]Hoja2!$B$2:$AO$762,19,FALSE)</f>
        <v>Light Production Digital Business</v>
      </c>
      <c r="AL706">
        <f t="shared" si="334"/>
        <v>0</v>
      </c>
      <c r="AM706">
        <f t="shared" si="335"/>
        <v>0</v>
      </c>
      <c r="AN706">
        <f t="shared" si="336"/>
        <v>0</v>
      </c>
      <c r="AO706">
        <f t="shared" si="337"/>
        <v>0</v>
      </c>
      <c r="AP706">
        <f t="shared" si="338"/>
        <v>1</v>
      </c>
      <c r="AQ706">
        <f t="shared" si="339"/>
        <v>0</v>
      </c>
      <c r="AR706">
        <f>+INDEX([1]Hoja2!$AM$2:$AM$841,MATCH(B706,[1]Hoja2!$C$2:$C$841,0))</f>
        <v>943.80000000000007</v>
      </c>
      <c r="AS706" t="str">
        <f>CONCATENATE(B706)</f>
        <v>0BG2951480</v>
      </c>
      <c r="AT706" s="2">
        <f>IF(COUNTIF(AS706:AS1926,AS706)&lt;2,IFERROR(VLOOKUP(AS706,[1]Hoja2!$C$1:$AM$841,37,FALSE),"n/a"),"b")</f>
        <v>943.80000000000007</v>
      </c>
      <c r="AU706" s="8">
        <f t="shared" ref="AU706:AU769" si="361">COUNTIF($B$2:$B$1228,B706)</f>
        <v>2</v>
      </c>
      <c r="AV706">
        <f>VLOOKUP(B706,[1]Hoja2!$C$2:$AO$762,39,FALSE)</f>
        <v>2</v>
      </c>
      <c r="AW706">
        <f>IF(AU706=AV706,VLOOKUP(B706,[1]Hoja2!$C$2:$AO$762,37,FALSE),IF(AV706&lt;2,VLOOKUP(B706,[1]Hoja2!$C$2:$AO$762,37,FALSE)))</f>
        <v>943.80000000000007</v>
      </c>
      <c r="AX706" t="str">
        <f>B706 &amp; COUNTIF(B$2:B706, B706)</f>
        <v>0BG29514802</v>
      </c>
      <c r="AY706" s="10">
        <f>VLOOKUP(AX706,[1]Hoja2!$B$2:$AO$762,38,FALSE)</f>
        <v>1730.3000000000004</v>
      </c>
      <c r="AZ706" s="9">
        <f t="shared" si="344"/>
        <v>0</v>
      </c>
      <c r="BA706">
        <f t="shared" ref="BA706:BA712" si="362">IF(Q706="NA",2,IF(OR(G706="INSTALACION NUEVA",G706="Mantenimiento preventivo"),3,IF(AND(AC706&lt;AH706,AL706&lt;&gt;1),4,IF(AY706&gt;AF706,1,0))))</f>
        <v>4</v>
      </c>
      <c r="BB706">
        <f t="shared" ref="BB706:BB712" si="363">AE706-AJ706</f>
        <v>-0.29166666499999999</v>
      </c>
      <c r="BC706">
        <f t="shared" ref="BC706:BC712" si="364">+_xlfn.IFS(Q706="NA",2,OR(G706="INSTALACION NUEVA",G706="Mantenimiento preventivo"),3,AND(AC706&lt;AH706,AL706&lt;&gt;1),4,AY706&gt;AF706,1,TRUE,0)</f>
        <v>4</v>
      </c>
    </row>
    <row r="707" spans="1:55" x14ac:dyDescent="0.25">
      <c r="A707">
        <v>70714</v>
      </c>
      <c r="B707" t="s">
        <v>99</v>
      </c>
      <c r="C707">
        <v>2019</v>
      </c>
      <c r="D707" t="s">
        <v>37</v>
      </c>
      <c r="E707" t="s">
        <v>38</v>
      </c>
      <c r="F707">
        <v>14</v>
      </c>
      <c r="G707" t="s">
        <v>40</v>
      </c>
      <c r="H707">
        <v>0.25</v>
      </c>
      <c r="I707" t="s">
        <v>54</v>
      </c>
      <c r="J707">
        <v>803</v>
      </c>
      <c r="K707">
        <v>1573</v>
      </c>
      <c r="L707">
        <v>0.2</v>
      </c>
      <c r="M707">
        <v>0.6</v>
      </c>
      <c r="N707">
        <v>0.8</v>
      </c>
      <c r="O707">
        <v>1.05</v>
      </c>
      <c r="P707">
        <v>1.1000000000000001</v>
      </c>
      <c r="Q707">
        <v>1.1499999999999999</v>
      </c>
      <c r="R707" t="s">
        <v>46</v>
      </c>
      <c r="S707">
        <v>4</v>
      </c>
      <c r="T707">
        <v>6</v>
      </c>
      <c r="U707" t="s">
        <v>47</v>
      </c>
      <c r="V707" t="s">
        <v>54</v>
      </c>
      <c r="W707" t="s">
        <v>55</v>
      </c>
      <c r="X707">
        <v>2019</v>
      </c>
      <c r="Y707" t="s">
        <v>37</v>
      </c>
      <c r="Z707" t="s">
        <v>38</v>
      </c>
      <c r="AA707">
        <v>17</v>
      </c>
      <c r="AB707">
        <v>0</v>
      </c>
      <c r="AC707">
        <v>2</v>
      </c>
      <c r="AD707">
        <v>0.2</v>
      </c>
      <c r="AE707">
        <v>6.25E-2</v>
      </c>
      <c r="AF707">
        <v>314.60000000000002</v>
      </c>
      <c r="AG707" s="2">
        <f>IFERROR(VLOOKUP(B707,[1]Hoja2!$C$1:$AM$841,37,FALSE),"n/a")</f>
        <v>0</v>
      </c>
      <c r="AH707" s="10">
        <f>VLOOKUP(AX707,[1]Hoja2!$B$2:$AO$762,17,FALSE)</f>
        <v>14</v>
      </c>
      <c r="AI707" s="10">
        <f>VLOOKUP(AX707,[1]Hoja2!$B$2:$AO$762,23,FALSE)</f>
        <v>0.8</v>
      </c>
      <c r="AJ707" s="10">
        <f>VLOOKUP(AX707,[1]Hoja2!$B$2:$AO$762,28,FALSE)</f>
        <v>0.1075</v>
      </c>
      <c r="AK707" s="10" t="str">
        <f>VLOOKUP(AX707,[1]Hoja2!$B$2:$AO$762,19,FALSE)</f>
        <v>Entry Production Color Low/Mid</v>
      </c>
      <c r="AL707">
        <f t="shared" ref="AL707:AL770" si="365">IF(AF707=AY707,1,0)</f>
        <v>0</v>
      </c>
      <c r="AM707">
        <f t="shared" ref="AM707:AM770" si="366">IF(AC707=AH707,1,0)</f>
        <v>0</v>
      </c>
      <c r="AN707">
        <f t="shared" ref="AN707:AN770" si="367">IF(AD707=AI707,1,0)</f>
        <v>0</v>
      </c>
      <c r="AO707">
        <f t="shared" ref="AO707:AO770" si="368">IF(AE707=AJ707,1,0)</f>
        <v>0</v>
      </c>
      <c r="AP707">
        <f t="shared" ref="AP707:AP770" si="369">IF(I707=AK707,1,0)</f>
        <v>1</v>
      </c>
      <c r="AQ707">
        <f t="shared" ref="AQ707:AQ770" si="370">+_xlfn.IFS(AG707="n/a","n/a",AG707&gt;AF707,1,TRUE,0)</f>
        <v>0</v>
      </c>
      <c r="AR707">
        <f>+INDEX([1]Hoja2!$AM$2:$AM$841,MATCH(B707,[1]Hoja2!$C$2:$C$841,0))</f>
        <v>0</v>
      </c>
      <c r="AS707" t="str">
        <f>CONCATENATE(B707)</f>
        <v>0VGW624391</v>
      </c>
      <c r="AT707" s="2">
        <f>IF(COUNTIF(AS707:AS1927,AS707)&lt;2,IFERROR(VLOOKUP(AS707,[1]Hoja2!$C$1:$AM$841,37,FALSE),"n/a"),"b")</f>
        <v>0</v>
      </c>
      <c r="AU707" s="8">
        <f t="shared" si="361"/>
        <v>4</v>
      </c>
      <c r="AV707">
        <f>VLOOKUP(B707,[1]Hoja2!$C$2:$AO$762,39,FALSE)</f>
        <v>4</v>
      </c>
      <c r="AW707">
        <f>IF(AU707=AV707,VLOOKUP(B707,[1]Hoja2!$C$2:$AO$762,37,FALSE),IF(AV707&lt;2,VLOOKUP(B707,[1]Hoja2!$C$2:$AO$762,37,FALSE)))</f>
        <v>0</v>
      </c>
      <c r="AX707" t="str">
        <f>B707 &amp; COUNTIF(B$2:B707, B707)</f>
        <v>0VGW6243913</v>
      </c>
      <c r="AY707" s="10">
        <f>VLOOKUP(AX707,[1]Hoja2!$B$2:$AO$762,38,FALSE)</f>
        <v>1258.4000000000003</v>
      </c>
      <c r="AZ707" s="9">
        <f t="shared" si="344"/>
        <v>0</v>
      </c>
      <c r="BA707">
        <f t="shared" si="362"/>
        <v>4</v>
      </c>
      <c r="BB707">
        <f t="shared" si="363"/>
        <v>-4.4999999999999998E-2</v>
      </c>
      <c r="BC707">
        <f t="shared" si="364"/>
        <v>4</v>
      </c>
    </row>
    <row r="708" spans="1:55" x14ac:dyDescent="0.25">
      <c r="A708">
        <v>70715</v>
      </c>
      <c r="B708" t="s">
        <v>134</v>
      </c>
      <c r="C708">
        <v>2019</v>
      </c>
      <c r="D708" t="s">
        <v>37</v>
      </c>
      <c r="E708" t="s">
        <v>38</v>
      </c>
      <c r="F708">
        <v>14</v>
      </c>
      <c r="G708" t="s">
        <v>40</v>
      </c>
      <c r="H708">
        <v>0.2</v>
      </c>
      <c r="J708" t="s">
        <v>33</v>
      </c>
      <c r="K708" t="s">
        <v>33</v>
      </c>
      <c r="L708" t="s">
        <v>33</v>
      </c>
      <c r="M708" t="s">
        <v>33</v>
      </c>
      <c r="N708" t="s">
        <v>33</v>
      </c>
      <c r="O708" t="s">
        <v>33</v>
      </c>
      <c r="P708" t="s">
        <v>33</v>
      </c>
      <c r="Q708" t="s">
        <v>33</v>
      </c>
      <c r="S708" t="s">
        <v>33</v>
      </c>
      <c r="T708" t="s">
        <v>33</v>
      </c>
      <c r="V708" t="s">
        <v>64</v>
      </c>
      <c r="W708" t="s">
        <v>73</v>
      </c>
      <c r="X708">
        <v>2019</v>
      </c>
      <c r="Y708" t="s">
        <v>37</v>
      </c>
      <c r="Z708" t="s">
        <v>38</v>
      </c>
      <c r="AA708">
        <v>23</v>
      </c>
      <c r="AB708" t="s">
        <v>33</v>
      </c>
      <c r="AC708">
        <v>12</v>
      </c>
      <c r="AD708">
        <v>0</v>
      </c>
      <c r="AE708">
        <v>0</v>
      </c>
      <c r="AF708">
        <v>0</v>
      </c>
      <c r="AG708" s="2">
        <f>IFERROR(VLOOKUP(B708,[1]Hoja2!$C$1:$AM$841,37,FALSE),"n/a")</f>
        <v>819</v>
      </c>
      <c r="AH708" s="10">
        <f>VLOOKUP(AX708,[1]Hoja2!$B$2:$AO$762,17,FALSE)</f>
        <v>552</v>
      </c>
      <c r="AI708" s="10">
        <f>VLOOKUP(AX708,[1]Hoja2!$B$2:$AO$762,23,FALSE)</f>
        <v>1.1000000000000001</v>
      </c>
      <c r="AJ708" s="10">
        <f>VLOOKUP(AX708,[1]Hoja2!$B$2:$AO$762,28,FALSE)</f>
        <v>6.0000000000000001E-3</v>
      </c>
      <c r="AK708" s="10" t="str">
        <f>VLOOKUP(AX708,[1]Hoja2!$B$2:$AO$762,19,FALSE)</f>
        <v>A3 Office Color Laser MFPs</v>
      </c>
      <c r="AL708">
        <f t="shared" si="365"/>
        <v>0</v>
      </c>
      <c r="AM708">
        <f t="shared" si="366"/>
        <v>0</v>
      </c>
      <c r="AN708">
        <f t="shared" si="367"/>
        <v>0</v>
      </c>
      <c r="AO708">
        <f t="shared" si="368"/>
        <v>0</v>
      </c>
      <c r="AP708">
        <f t="shared" si="369"/>
        <v>0</v>
      </c>
      <c r="AQ708">
        <f t="shared" si="370"/>
        <v>1</v>
      </c>
      <c r="AR708">
        <f>+INDEX([1]Hoja2!$AM$2:$AM$841,MATCH(B708,[1]Hoja2!$C$2:$C$841,0))</f>
        <v>819</v>
      </c>
      <c r="AS708" t="str">
        <f>CONCATENATE(B708)</f>
        <v>0MX4465075</v>
      </c>
      <c r="AT708" s="2">
        <f>IF(COUNTIF(AS708:AS1928,AS708)&lt;2,IFERROR(VLOOKUP(AS708,[1]Hoja2!$C$1:$AM$841,37,FALSE),"n/a"),"b")</f>
        <v>819</v>
      </c>
      <c r="AU708" s="8">
        <f t="shared" si="361"/>
        <v>2</v>
      </c>
      <c r="AV708">
        <f>VLOOKUP(B708,[1]Hoja2!$C$2:$AO$762,39,FALSE)</f>
        <v>2</v>
      </c>
      <c r="AW708">
        <f>IF(AU708=AV708,VLOOKUP(B708,[1]Hoja2!$C$2:$AO$762,37,FALSE),IF(AV708&lt;2,VLOOKUP(B708,[1]Hoja2!$C$2:$AO$762,37,FALSE)))</f>
        <v>819</v>
      </c>
      <c r="AX708" t="str">
        <f>B708 &amp; COUNTIF(B$2:B708, B708)</f>
        <v>0MX44650752</v>
      </c>
      <c r="AY708" s="10">
        <f>VLOOKUP(AX708,[1]Hoja2!$B$2:$AO$762,38,FALSE)</f>
        <v>1501.5000000000002</v>
      </c>
      <c r="AZ708" s="9">
        <f t="shared" si="344"/>
        <v>0</v>
      </c>
      <c r="BA708">
        <f t="shared" si="362"/>
        <v>2</v>
      </c>
      <c r="BB708">
        <f t="shared" si="363"/>
        <v>-6.0000000000000001E-3</v>
      </c>
      <c r="BC708">
        <f t="shared" si="364"/>
        <v>2</v>
      </c>
    </row>
    <row r="709" spans="1:55" x14ac:dyDescent="0.25">
      <c r="A709">
        <v>70716</v>
      </c>
      <c r="B709" t="s">
        <v>469</v>
      </c>
      <c r="C709">
        <v>2019</v>
      </c>
      <c r="D709" t="s">
        <v>37</v>
      </c>
      <c r="E709" t="s">
        <v>38</v>
      </c>
      <c r="F709">
        <v>14</v>
      </c>
      <c r="G709" t="s">
        <v>40</v>
      </c>
      <c r="H709">
        <v>0.43333329999999998</v>
      </c>
      <c r="I709" t="s">
        <v>54</v>
      </c>
      <c r="J709">
        <v>803</v>
      </c>
      <c r="K709">
        <v>1573</v>
      </c>
      <c r="L709">
        <v>0.2</v>
      </c>
      <c r="M709">
        <v>0.6</v>
      </c>
      <c r="N709">
        <v>0.8</v>
      </c>
      <c r="O709">
        <v>1.05</v>
      </c>
      <c r="P709">
        <v>1.1000000000000001</v>
      </c>
      <c r="Q709">
        <v>1.1499999999999999</v>
      </c>
      <c r="R709" t="s">
        <v>46</v>
      </c>
      <c r="S709">
        <v>4</v>
      </c>
      <c r="T709">
        <v>6</v>
      </c>
      <c r="U709" t="s">
        <v>47</v>
      </c>
      <c r="V709" t="s">
        <v>54</v>
      </c>
      <c r="W709" t="s">
        <v>50</v>
      </c>
      <c r="X709">
        <v>2019</v>
      </c>
      <c r="Y709" t="s">
        <v>37</v>
      </c>
      <c r="Z709" t="s">
        <v>38</v>
      </c>
      <c r="AA709">
        <v>17</v>
      </c>
      <c r="AB709">
        <v>0</v>
      </c>
      <c r="AC709">
        <v>25</v>
      </c>
      <c r="AD709">
        <v>1.05</v>
      </c>
      <c r="AE709">
        <v>0.10833332499999999</v>
      </c>
      <c r="AF709">
        <v>1651.65</v>
      </c>
      <c r="AG709" s="2">
        <f>IFERROR(VLOOKUP(B709,[1]Hoja2!$C$1:$AM$841,37,FALSE),"n/a")</f>
        <v>1808.95</v>
      </c>
      <c r="AH709" s="10">
        <f>VLOOKUP(AX709,[1]Hoja2!$B$2:$AO$762,17,FALSE)</f>
        <v>123</v>
      </c>
      <c r="AI709" s="10">
        <f>VLOOKUP(AX709,[1]Hoja2!$B$2:$AO$762,23,FALSE)</f>
        <v>1.1499999999999999</v>
      </c>
      <c r="AJ709" s="10">
        <f>VLOOKUP(AX709,[1]Hoja2!$B$2:$AO$762,28,FALSE)</f>
        <v>0</v>
      </c>
      <c r="AK709" s="10" t="str">
        <f>VLOOKUP(AX709,[1]Hoja2!$B$2:$AO$762,19,FALSE)</f>
        <v>Entry Production Color Low/Mid</v>
      </c>
      <c r="AL709">
        <f t="shared" si="365"/>
        <v>0</v>
      </c>
      <c r="AM709">
        <f t="shared" si="366"/>
        <v>0</v>
      </c>
      <c r="AN709">
        <f t="shared" si="367"/>
        <v>0</v>
      </c>
      <c r="AO709">
        <f t="shared" si="368"/>
        <v>0</v>
      </c>
      <c r="AP709">
        <f t="shared" si="369"/>
        <v>1</v>
      </c>
      <c r="AQ709">
        <f t="shared" si="370"/>
        <v>1</v>
      </c>
      <c r="AR709">
        <f>+INDEX([1]Hoja2!$AM$2:$AM$841,MATCH(B709,[1]Hoja2!$C$2:$C$841,0))</f>
        <v>1808.95</v>
      </c>
      <c r="AS709" t="str">
        <f t="shared" ref="AS709:AS769" si="371">CONCATENATE(B709,F709)</f>
        <v>0XPN54835214</v>
      </c>
      <c r="AT709" s="2">
        <f>IFERROR(VLOOKUP(AS709,[1]Hoja2!$A$1:$AM$841,38,FALSE),"n/a")</f>
        <v>0</v>
      </c>
      <c r="AU709" s="8">
        <f t="shared" si="361"/>
        <v>1</v>
      </c>
      <c r="AV709">
        <f>VLOOKUP(B709,[1]Hoja2!$C$2:$AO$762,39,FALSE)</f>
        <v>1</v>
      </c>
      <c r="AW709">
        <f>IF(AU709=AV709,VLOOKUP(B709,[1]Hoja2!$C$2:$AO$762,37,FALSE),IF(AV709&lt;2,VLOOKUP(B709,[1]Hoja2!$C$2:$AO$762,37,FALSE)))</f>
        <v>1808.95</v>
      </c>
      <c r="AX709" t="str">
        <f>B709 &amp; COUNTIF(B$2:B709, B709)</f>
        <v>0XPN5483521</v>
      </c>
      <c r="AY709" s="10">
        <f>VLOOKUP(AX709,[1]Hoja2!$B$2:$AO$762,38,FALSE)</f>
        <v>1808.95</v>
      </c>
      <c r="AZ709" s="9">
        <f t="shared" si="344"/>
        <v>0</v>
      </c>
      <c r="BA709">
        <f t="shared" si="362"/>
        <v>4</v>
      </c>
      <c r="BB709">
        <f t="shared" si="363"/>
        <v>0.10833332499999999</v>
      </c>
      <c r="BC709">
        <f t="shared" si="364"/>
        <v>4</v>
      </c>
    </row>
    <row r="710" spans="1:55" x14ac:dyDescent="0.25">
      <c r="A710">
        <v>70717</v>
      </c>
      <c r="B710" t="s">
        <v>468</v>
      </c>
      <c r="C710">
        <v>2019</v>
      </c>
      <c r="D710" t="s">
        <v>37</v>
      </c>
      <c r="E710" t="s">
        <v>38</v>
      </c>
      <c r="F710">
        <v>14</v>
      </c>
      <c r="G710" t="s">
        <v>40</v>
      </c>
      <c r="H710">
        <v>0.43333329999999998</v>
      </c>
      <c r="I710" t="s">
        <v>45</v>
      </c>
      <c r="J710">
        <v>803</v>
      </c>
      <c r="K710">
        <v>1573</v>
      </c>
      <c r="L710">
        <v>0.2</v>
      </c>
      <c r="M710">
        <v>0.6</v>
      </c>
      <c r="N710">
        <v>0.8</v>
      </c>
      <c r="O710">
        <v>1.05</v>
      </c>
      <c r="P710">
        <v>1.1000000000000001</v>
      </c>
      <c r="Q710">
        <v>1.1499999999999999</v>
      </c>
      <c r="R710" t="s">
        <v>46</v>
      </c>
      <c r="S710">
        <v>4</v>
      </c>
      <c r="T710">
        <v>6</v>
      </c>
      <c r="U710" t="s">
        <v>47</v>
      </c>
      <c r="V710" t="s">
        <v>48</v>
      </c>
      <c r="W710" t="s">
        <v>50</v>
      </c>
      <c r="X710">
        <v>2019</v>
      </c>
      <c r="Y710" t="s">
        <v>37</v>
      </c>
      <c r="Z710" t="s">
        <v>38</v>
      </c>
      <c r="AA710">
        <v>15</v>
      </c>
      <c r="AB710">
        <v>0</v>
      </c>
      <c r="AC710">
        <v>31</v>
      </c>
      <c r="AD710">
        <v>1.1000000000000001</v>
      </c>
      <c r="AE710">
        <v>0.10833332499999999</v>
      </c>
      <c r="AF710">
        <v>1730.3</v>
      </c>
      <c r="AG710" s="2">
        <f>IFERROR(VLOOKUP(B710,[1]Hoja2!$C$1:$AM$841,37,FALSE),"n/a")</f>
        <v>1808.95</v>
      </c>
      <c r="AH710" s="10">
        <f>VLOOKUP(AX710,[1]Hoja2!$B$2:$AO$762,17,FALSE)</f>
        <v>82</v>
      </c>
      <c r="AI710" s="10">
        <f>VLOOKUP(AX710,[1]Hoja2!$B$2:$AO$762,23,FALSE)</f>
        <v>1.1499999999999999</v>
      </c>
      <c r="AJ710" s="10">
        <f>VLOOKUP(AX710,[1]Hoja2!$B$2:$AO$762,28,FALSE)</f>
        <v>0</v>
      </c>
      <c r="AK710" s="10" t="str">
        <f>VLOOKUP(AX710,[1]Hoja2!$B$2:$AO$762,19,FALSE)</f>
        <v>Light Production Digital Business</v>
      </c>
      <c r="AL710">
        <f t="shared" si="365"/>
        <v>0</v>
      </c>
      <c r="AM710">
        <f t="shared" si="366"/>
        <v>0</v>
      </c>
      <c r="AN710">
        <f t="shared" si="367"/>
        <v>0</v>
      </c>
      <c r="AO710">
        <f t="shared" si="368"/>
        <v>0</v>
      </c>
      <c r="AP710">
        <f t="shared" si="369"/>
        <v>1</v>
      </c>
      <c r="AQ710">
        <f t="shared" si="370"/>
        <v>1</v>
      </c>
      <c r="AR710">
        <f>+INDEX([1]Hoja2!$AM$2:$AM$841,MATCH(B710,[1]Hoja2!$C$2:$C$841,0))</f>
        <v>1808.95</v>
      </c>
      <c r="AS710" t="str">
        <f>CONCATENATE(B710,F710-1)</f>
        <v>0BG295014113</v>
      </c>
      <c r="AT710" s="2">
        <f>IFERROR(VLOOKUP(AS710,[1]Hoja2!$A$1:$AM$841,38,FALSE),"n/a")</f>
        <v>0</v>
      </c>
      <c r="AU710" s="8">
        <f t="shared" si="361"/>
        <v>1</v>
      </c>
      <c r="AV710">
        <f>VLOOKUP(B710,[1]Hoja2!$C$2:$AO$762,39,FALSE)</f>
        <v>1</v>
      </c>
      <c r="AW710">
        <f>IF(AU710=AV710,VLOOKUP(B710,[1]Hoja2!$C$2:$AO$762,37,FALSE),IF(AV710&lt;2,VLOOKUP(B710,[1]Hoja2!$C$2:$AO$762,37,FALSE)))</f>
        <v>1808.95</v>
      </c>
      <c r="AX710" t="str">
        <f>B710 &amp; COUNTIF(B$2:B710, B710)</f>
        <v>0BG29501411</v>
      </c>
      <c r="AY710" s="10">
        <f>VLOOKUP(AX710,[1]Hoja2!$B$2:$AO$762,38,FALSE)</f>
        <v>1808.95</v>
      </c>
      <c r="AZ710" s="9">
        <f t="shared" si="344"/>
        <v>0</v>
      </c>
      <c r="BA710">
        <f t="shared" si="362"/>
        <v>4</v>
      </c>
      <c r="BB710">
        <f t="shared" si="363"/>
        <v>0.10833332499999999</v>
      </c>
      <c r="BC710">
        <f t="shared" si="364"/>
        <v>4</v>
      </c>
    </row>
    <row r="711" spans="1:55" x14ac:dyDescent="0.25">
      <c r="A711">
        <v>70718</v>
      </c>
      <c r="B711" t="s">
        <v>336</v>
      </c>
      <c r="C711">
        <v>2019</v>
      </c>
      <c r="D711" t="s">
        <v>37</v>
      </c>
      <c r="E711" t="s">
        <v>38</v>
      </c>
      <c r="F711">
        <v>14</v>
      </c>
      <c r="G711" t="s">
        <v>40</v>
      </c>
      <c r="H711">
        <v>1.5</v>
      </c>
      <c r="I711" t="s">
        <v>45</v>
      </c>
      <c r="J711">
        <v>803</v>
      </c>
      <c r="K711">
        <v>1573</v>
      </c>
      <c r="L711">
        <v>0.2</v>
      </c>
      <c r="M711">
        <v>0.6</v>
      </c>
      <c r="N711">
        <v>0.8</v>
      </c>
      <c r="O711">
        <v>1.05</v>
      </c>
      <c r="P711">
        <v>1.1000000000000001</v>
      </c>
      <c r="Q711">
        <v>1.1499999999999999</v>
      </c>
      <c r="R711" t="s">
        <v>46</v>
      </c>
      <c r="S711">
        <v>4</v>
      </c>
      <c r="T711">
        <v>6</v>
      </c>
      <c r="U711" t="s">
        <v>47</v>
      </c>
      <c r="V711" t="s">
        <v>48</v>
      </c>
      <c r="W711" t="s">
        <v>50</v>
      </c>
      <c r="X711">
        <v>2019</v>
      </c>
      <c r="Y711" t="s">
        <v>37</v>
      </c>
      <c r="Z711" t="s">
        <v>38</v>
      </c>
      <c r="AA711">
        <v>15</v>
      </c>
      <c r="AB711">
        <v>0</v>
      </c>
      <c r="AC711">
        <v>4</v>
      </c>
      <c r="AD711">
        <v>0.6</v>
      </c>
      <c r="AE711">
        <v>0.375</v>
      </c>
      <c r="AF711">
        <v>943.8</v>
      </c>
      <c r="AG711" s="2">
        <f>IFERROR(VLOOKUP(B711,[1]Hoja2!$C$1:$AM$841,37,FALSE),"n/a")</f>
        <v>943.80000000000007</v>
      </c>
      <c r="AH711" s="10">
        <f>VLOOKUP(AX711,[1]Hoja2!$B$2:$AO$762,17,FALSE)</f>
        <v>19</v>
      </c>
      <c r="AI711" s="10">
        <f>VLOOKUP(AX711,[1]Hoja2!$B$2:$AO$762,23,FALSE)</f>
        <v>1.05</v>
      </c>
      <c r="AJ711" s="10">
        <f>VLOOKUP(AX711,[1]Hoja2!$B$2:$AO$762,28,FALSE)</f>
        <v>0.5</v>
      </c>
      <c r="AK711" s="10" t="str">
        <f>VLOOKUP(AX711,[1]Hoja2!$B$2:$AO$762,19,FALSE)</f>
        <v>Light Production Digital Business</v>
      </c>
      <c r="AL711">
        <f t="shared" si="365"/>
        <v>0</v>
      </c>
      <c r="AM711">
        <f t="shared" si="366"/>
        <v>0</v>
      </c>
      <c r="AN711">
        <f t="shared" si="367"/>
        <v>0</v>
      </c>
      <c r="AO711">
        <f t="shared" si="368"/>
        <v>0</v>
      </c>
      <c r="AP711">
        <f t="shared" si="369"/>
        <v>1</v>
      </c>
      <c r="AQ711">
        <f t="shared" si="370"/>
        <v>0</v>
      </c>
      <c r="AR711">
        <f>+INDEX([1]Hoja2!$AM$2:$AM$841,MATCH(B711,[1]Hoja2!$C$2:$C$841,0))</f>
        <v>943.80000000000007</v>
      </c>
      <c r="AS711" t="str">
        <f>CONCATENATE(B711,F711-1)</f>
        <v>0BG295163813</v>
      </c>
      <c r="AT711" s="2">
        <f>IFERROR(VLOOKUP(AS711,[1]Hoja2!$A$1:$AM$841,38,FALSE),"n/a")</f>
        <v>0</v>
      </c>
      <c r="AU711" s="8">
        <f t="shared" si="361"/>
        <v>2</v>
      </c>
      <c r="AV711">
        <f>VLOOKUP(B711,[1]Hoja2!$C$2:$AO$762,39,FALSE)</f>
        <v>2</v>
      </c>
      <c r="AW711">
        <f>IF(AU711=AV711,VLOOKUP(B711,[1]Hoja2!$C$2:$AO$762,37,FALSE),IF(AV711&lt;2,VLOOKUP(B711,[1]Hoja2!$C$2:$AO$762,37,FALSE)))</f>
        <v>943.80000000000007</v>
      </c>
      <c r="AX711" t="str">
        <f>B711 &amp; COUNTIF(B$2:B711, B711)</f>
        <v>0BG29516382</v>
      </c>
      <c r="AY711" s="10">
        <f>VLOOKUP(AX711,[1]Hoja2!$B$2:$AO$762,38,FALSE)</f>
        <v>1651.6500000000003</v>
      </c>
      <c r="AZ711" s="9">
        <f t="shared" si="344"/>
        <v>0</v>
      </c>
      <c r="BA711">
        <f t="shared" si="362"/>
        <v>4</v>
      </c>
      <c r="BB711">
        <f t="shared" si="363"/>
        <v>-0.125</v>
      </c>
      <c r="BC711">
        <f t="shared" si="364"/>
        <v>4</v>
      </c>
    </row>
    <row r="712" spans="1:55" x14ac:dyDescent="0.25">
      <c r="A712">
        <v>70719</v>
      </c>
      <c r="B712" t="s">
        <v>467</v>
      </c>
      <c r="C712">
        <v>2019</v>
      </c>
      <c r="D712" t="s">
        <v>37</v>
      </c>
      <c r="E712" t="s">
        <v>38</v>
      </c>
      <c r="F712">
        <v>14</v>
      </c>
      <c r="G712" t="s">
        <v>40</v>
      </c>
      <c r="H712">
        <v>1.1499999999999999</v>
      </c>
      <c r="I712" t="s">
        <v>45</v>
      </c>
      <c r="J712">
        <v>803</v>
      </c>
      <c r="K712">
        <v>1573</v>
      </c>
      <c r="L712">
        <v>0.2</v>
      </c>
      <c r="M712">
        <v>0.6</v>
      </c>
      <c r="N712">
        <v>0.8</v>
      </c>
      <c r="O712">
        <v>1.05</v>
      </c>
      <c r="P712">
        <v>1.1000000000000001</v>
      </c>
      <c r="Q712">
        <v>1.1499999999999999</v>
      </c>
      <c r="R712" t="s">
        <v>46</v>
      </c>
      <c r="S712">
        <v>4</v>
      </c>
      <c r="T712">
        <v>6</v>
      </c>
      <c r="U712" t="s">
        <v>47</v>
      </c>
      <c r="V712" t="s">
        <v>48</v>
      </c>
      <c r="W712" t="s">
        <v>50</v>
      </c>
      <c r="X712">
        <v>2019</v>
      </c>
      <c r="Y712" t="s">
        <v>37</v>
      </c>
      <c r="Z712" t="s">
        <v>38</v>
      </c>
      <c r="AA712">
        <v>17</v>
      </c>
      <c r="AB712">
        <v>0</v>
      </c>
      <c r="AC712">
        <v>30</v>
      </c>
      <c r="AD712">
        <v>1.05</v>
      </c>
      <c r="AE712">
        <v>0.28749999999999998</v>
      </c>
      <c r="AF712">
        <v>1651.65</v>
      </c>
      <c r="AG712" s="2">
        <f>IFERROR(VLOOKUP(B712,[1]Hoja2!$C$1:$AM$841,37,FALSE),"n/a")</f>
        <v>0</v>
      </c>
      <c r="AH712" s="10">
        <f>VLOOKUP(AX712,[1]Hoja2!$B$2:$AO$762,17,FALSE)</f>
        <v>2</v>
      </c>
      <c r="AI712" s="10">
        <f>VLOOKUP(AX712,[1]Hoja2!$B$2:$AO$762,23,FALSE)</f>
        <v>0</v>
      </c>
      <c r="AJ712" s="10">
        <f>VLOOKUP(AX712,[1]Hoja2!$B$2:$AO$762,28,FALSE)</f>
        <v>0.57499999999999996</v>
      </c>
      <c r="AK712" s="10" t="str">
        <f>VLOOKUP(AX712,[1]Hoja2!$B$2:$AO$762,19,FALSE)</f>
        <v>Light Production Digital Business</v>
      </c>
      <c r="AL712">
        <f t="shared" si="365"/>
        <v>0</v>
      </c>
      <c r="AM712">
        <f t="shared" si="366"/>
        <v>0</v>
      </c>
      <c r="AN712">
        <f t="shared" si="367"/>
        <v>0</v>
      </c>
      <c r="AO712">
        <f t="shared" si="368"/>
        <v>0</v>
      </c>
      <c r="AP712">
        <f t="shared" si="369"/>
        <v>1</v>
      </c>
      <c r="AQ712">
        <f t="shared" si="370"/>
        <v>0</v>
      </c>
      <c r="AR712">
        <f>+INDEX([1]Hoja2!$AM$2:$AM$841,MATCH(B712,[1]Hoja2!$C$2:$C$841,0))</f>
        <v>0</v>
      </c>
      <c r="AS712" t="str">
        <f t="shared" si="371"/>
        <v>0BG294879914</v>
      </c>
      <c r="AT712" s="2">
        <f>IFERROR(VLOOKUP(AS712,[1]Hoja2!$A$1:$AM$841,38,FALSE),"n/a")</f>
        <v>0</v>
      </c>
      <c r="AU712" s="8">
        <f t="shared" si="361"/>
        <v>3</v>
      </c>
      <c r="AV712">
        <f>VLOOKUP(B712,[1]Hoja2!$C$2:$AO$762,39,FALSE)</f>
        <v>3</v>
      </c>
      <c r="AW712">
        <f>IF(AU712=AV712,VLOOKUP(B712,[1]Hoja2!$C$2:$AO$762,37,FALSE),IF(AV712&lt;2,VLOOKUP(B712,[1]Hoja2!$C$2:$AO$762,37,FALSE)))</f>
        <v>0</v>
      </c>
      <c r="AX712" t="str">
        <f>B712 &amp; COUNTIF(B$2:B712, B712)</f>
        <v>0BG29487991</v>
      </c>
      <c r="AY712" s="10">
        <f>VLOOKUP(AX712,[1]Hoja2!$B$2:$AO$762,38,FALSE)</f>
        <v>0</v>
      </c>
      <c r="AZ712" s="9">
        <f t="shared" si="344"/>
        <v>0</v>
      </c>
      <c r="BA712">
        <f t="shared" si="362"/>
        <v>0</v>
      </c>
      <c r="BB712">
        <f t="shared" si="363"/>
        <v>-0.28749999999999998</v>
      </c>
      <c r="BC712">
        <f t="shared" si="364"/>
        <v>0</v>
      </c>
    </row>
    <row r="713" spans="1:55" hidden="1" x14ac:dyDescent="0.25">
      <c r="A713">
        <v>70720</v>
      </c>
      <c r="B713" t="s">
        <v>466</v>
      </c>
      <c r="C713">
        <v>2019</v>
      </c>
      <c r="D713" t="s">
        <v>37</v>
      </c>
      <c r="E713" t="s">
        <v>38</v>
      </c>
      <c r="F713">
        <v>14</v>
      </c>
      <c r="G713" t="s">
        <v>44</v>
      </c>
      <c r="H713">
        <v>0</v>
      </c>
      <c r="I713" t="s">
        <v>91</v>
      </c>
      <c r="J713">
        <v>803</v>
      </c>
      <c r="K713">
        <v>1573</v>
      </c>
      <c r="L713">
        <v>0.2</v>
      </c>
      <c r="M713">
        <v>0.6</v>
      </c>
      <c r="N713">
        <v>0.8</v>
      </c>
      <c r="O713">
        <v>1.05</v>
      </c>
      <c r="P713">
        <v>1.1000000000000001</v>
      </c>
      <c r="Q713">
        <v>1.1499999999999999</v>
      </c>
      <c r="R713" t="s">
        <v>46</v>
      </c>
      <c r="S713">
        <v>4</v>
      </c>
      <c r="T713">
        <v>6</v>
      </c>
      <c r="U713" t="s">
        <v>47</v>
      </c>
      <c r="V713" t="s">
        <v>91</v>
      </c>
      <c r="W713" t="s">
        <v>59</v>
      </c>
      <c r="X713">
        <v>2019</v>
      </c>
      <c r="Y713" t="s">
        <v>37</v>
      </c>
      <c r="Z713" t="s">
        <v>38</v>
      </c>
      <c r="AA713">
        <v>15</v>
      </c>
      <c r="AB713">
        <v>0</v>
      </c>
      <c r="AC713">
        <v>398</v>
      </c>
      <c r="AD713">
        <v>0</v>
      </c>
      <c r="AE713">
        <v>0</v>
      </c>
      <c r="AF713">
        <v>1573</v>
      </c>
      <c r="AG713" s="2" t="str">
        <f>IFERROR(VLOOKUP(B713,[1]Hoja2!$C$1:$AM$841,37,FALSE),"n/a")</f>
        <v>n/a</v>
      </c>
      <c r="AH713" s="10" t="e">
        <f>VLOOKUP(AX713,[1]Hoja2!$B$2:$AO$762,17,FALSE)</f>
        <v>#N/A</v>
      </c>
      <c r="AI713" s="10" t="e">
        <f>VLOOKUP(AX713,[1]Hoja2!$B$2:$AO$762,23,FALSE)</f>
        <v>#N/A</v>
      </c>
      <c r="AJ713" s="10" t="e">
        <f>VLOOKUP(AX713,[1]Hoja2!$B$2:$AO$762,28,FALSE)</f>
        <v>#N/A</v>
      </c>
      <c r="AK713" s="10" t="e">
        <f>VLOOKUP(AX713,[1]Hoja2!$B$2:$AO$762,19,FALSE)</f>
        <v>#N/A</v>
      </c>
      <c r="AL713" t="e">
        <f t="shared" si="365"/>
        <v>#N/A</v>
      </c>
      <c r="AM713" t="e">
        <f t="shared" si="366"/>
        <v>#N/A</v>
      </c>
      <c r="AN713" t="e">
        <f t="shared" si="367"/>
        <v>#N/A</v>
      </c>
      <c r="AO713" t="e">
        <f t="shared" si="368"/>
        <v>#N/A</v>
      </c>
      <c r="AP713" t="e">
        <f t="shared" si="369"/>
        <v>#N/A</v>
      </c>
      <c r="AQ713" t="str">
        <f t="shared" si="370"/>
        <v>n/a</v>
      </c>
      <c r="AR713" t="e">
        <f>+INDEX([1]DETALLE!$AK$2:$AK$841,MATCH(B713,[1]DETALLE!$A$2:$A$841,0))</f>
        <v>#N/A</v>
      </c>
      <c r="AS713" t="str">
        <f>CONCATENATE(B713)</f>
        <v>0A1H020531</v>
      </c>
      <c r="AT713" s="2" t="str">
        <f>IF(IFERROR(VLOOKUP(AS713,[1]Hoja2!$C$1:$AM$841,37,FALSE),"n/a")&lt;&gt;"n/a","a","n/a")</f>
        <v>n/a</v>
      </c>
      <c r="AU713" s="8">
        <f t="shared" si="361"/>
        <v>1</v>
      </c>
      <c r="AV713" t="e">
        <f>VLOOKUP(B713,[1]Hoja2!$C$2:$AO$762,39,FALSE)</f>
        <v>#N/A</v>
      </c>
      <c r="AW713" t="e">
        <f>IF(AU713=AV713,VLOOKUP(B713,[1]Hoja2!$C$2:$AO$762,37,FALSE),IF(AV713&lt;2,VLOOKUP(B713,[1]Hoja2!$C$2:$AO$762,37,FALSE)))</f>
        <v>#N/A</v>
      </c>
      <c r="AX713" t="str">
        <f>B713 &amp; COUNTIF(B$2:B713, B713)</f>
        <v>0A1H0205311</v>
      </c>
      <c r="AY713" t="e">
        <f>VLOOKUP(AX713,[1]Hoja2!$B$2:$AO$762,38,FALSE)</f>
        <v>#N/A</v>
      </c>
      <c r="AZ713" s="9" t="e">
        <f t="shared" si="344"/>
        <v>#N/A</v>
      </c>
    </row>
    <row r="714" spans="1:55" hidden="1" x14ac:dyDescent="0.25">
      <c r="A714">
        <v>70723</v>
      </c>
      <c r="B714" t="s">
        <v>131</v>
      </c>
      <c r="C714">
        <v>2019</v>
      </c>
      <c r="D714" t="s">
        <v>37</v>
      </c>
      <c r="E714" t="s">
        <v>38</v>
      </c>
      <c r="F714">
        <v>15</v>
      </c>
      <c r="G714" t="s">
        <v>44</v>
      </c>
      <c r="H714">
        <v>0</v>
      </c>
      <c r="I714" t="s">
        <v>58</v>
      </c>
      <c r="J714">
        <v>655</v>
      </c>
      <c r="K714">
        <v>1365</v>
      </c>
      <c r="L714">
        <v>0</v>
      </c>
      <c r="M714">
        <v>0</v>
      </c>
      <c r="N714">
        <v>0.6</v>
      </c>
      <c r="O714">
        <v>0.8</v>
      </c>
      <c r="P714">
        <v>1.05</v>
      </c>
      <c r="Q714">
        <v>1.1000000000000001</v>
      </c>
      <c r="R714" t="s">
        <v>46</v>
      </c>
      <c r="S714">
        <v>5</v>
      </c>
      <c r="T714">
        <v>9</v>
      </c>
      <c r="U714" t="s">
        <v>47</v>
      </c>
      <c r="V714" t="s">
        <v>58</v>
      </c>
      <c r="W714" t="s">
        <v>73</v>
      </c>
      <c r="X714">
        <v>2019</v>
      </c>
      <c r="Y714" t="s">
        <v>37</v>
      </c>
      <c r="Z714" t="s">
        <v>38</v>
      </c>
      <c r="AA714">
        <v>15</v>
      </c>
      <c r="AB714">
        <v>0</v>
      </c>
      <c r="AC714">
        <v>5</v>
      </c>
      <c r="AD714">
        <v>0</v>
      </c>
      <c r="AE714">
        <v>0</v>
      </c>
      <c r="AF714">
        <v>1365</v>
      </c>
      <c r="AG714" s="2">
        <f>IFERROR(VLOOKUP(B714,[1]Hoja2!$C$1:$AM$841,37,FALSE),"n/a")</f>
        <v>1092</v>
      </c>
      <c r="AH714" s="10" t="e">
        <f>VLOOKUP(AX714,[1]Hoja2!$B$2:$AO$762,17,FALSE)</f>
        <v>#N/A</v>
      </c>
      <c r="AI714" s="10" t="e">
        <f>VLOOKUP(AX714,[1]Hoja2!$B$2:$AO$762,23,FALSE)</f>
        <v>#N/A</v>
      </c>
      <c r="AJ714" s="10" t="e">
        <f>VLOOKUP(AX714,[1]Hoja2!$B$2:$AO$762,28,FALSE)</f>
        <v>#N/A</v>
      </c>
      <c r="AK714" s="10" t="e">
        <f>VLOOKUP(AX714,[1]Hoja2!$B$2:$AO$762,19,FALSE)</f>
        <v>#N/A</v>
      </c>
      <c r="AL714" t="e">
        <f t="shared" si="365"/>
        <v>#N/A</v>
      </c>
      <c r="AM714" t="e">
        <f t="shared" si="366"/>
        <v>#N/A</v>
      </c>
      <c r="AN714" t="e">
        <f t="shared" si="367"/>
        <v>#N/A</v>
      </c>
      <c r="AO714" t="e">
        <f t="shared" si="368"/>
        <v>#N/A</v>
      </c>
      <c r="AP714" t="e">
        <f t="shared" si="369"/>
        <v>#N/A</v>
      </c>
      <c r="AQ714">
        <f t="shared" si="370"/>
        <v>0</v>
      </c>
      <c r="AR714">
        <f>+INDEX([1]Hoja2!$AM$2:$AM$841,MATCH(B714,[1]Hoja2!$C$2:$C$841,0))</f>
        <v>1092</v>
      </c>
      <c r="AS714" t="str">
        <f>CONCATENATE(B714)</f>
        <v>0EX9293168</v>
      </c>
      <c r="AT714" s="2" t="s">
        <v>1007</v>
      </c>
      <c r="AU714" s="8">
        <f t="shared" si="361"/>
        <v>5</v>
      </c>
      <c r="AV714">
        <f>VLOOKUP(B714,[1]Hoja2!$C$2:$AO$762,39,FALSE)</f>
        <v>1</v>
      </c>
      <c r="AW714">
        <f>IF(AU714=AV714,VLOOKUP(B714,[1]Hoja2!$C$2:$AO$762,37,FALSE),IF(AV714&lt;2,VLOOKUP(B714,[1]Hoja2!$C$2:$AO$762,37,FALSE)))</f>
        <v>1092</v>
      </c>
      <c r="AX714" t="str">
        <f>B714 &amp; COUNTIF(B$2:B714, B714)</f>
        <v>0EX92931684</v>
      </c>
      <c r="AY714" t="e">
        <f>VLOOKUP(AX714,[1]Hoja2!$B$2:$AO$762,38,FALSE)</f>
        <v>#N/A</v>
      </c>
      <c r="AZ714" s="9">
        <f t="shared" si="344"/>
        <v>0</v>
      </c>
    </row>
    <row r="715" spans="1:55" hidden="1" x14ac:dyDescent="0.25">
      <c r="A715">
        <v>70724</v>
      </c>
      <c r="B715" t="s">
        <v>236</v>
      </c>
      <c r="C715">
        <v>2019</v>
      </c>
      <c r="D715" t="s">
        <v>37</v>
      </c>
      <c r="E715" t="s">
        <v>38</v>
      </c>
      <c r="F715">
        <v>15</v>
      </c>
      <c r="G715" t="s">
        <v>44</v>
      </c>
      <c r="H715">
        <v>0</v>
      </c>
      <c r="I715" t="s">
        <v>91</v>
      </c>
      <c r="J715">
        <v>803</v>
      </c>
      <c r="K715">
        <v>1573</v>
      </c>
      <c r="L715">
        <v>0.2</v>
      </c>
      <c r="M715">
        <v>0.6</v>
      </c>
      <c r="N715">
        <v>0.8</v>
      </c>
      <c r="O715">
        <v>1.05</v>
      </c>
      <c r="P715">
        <v>1.1000000000000001</v>
      </c>
      <c r="Q715">
        <v>1.1499999999999999</v>
      </c>
      <c r="R715" t="s">
        <v>46</v>
      </c>
      <c r="S715">
        <v>4</v>
      </c>
      <c r="T715">
        <v>6</v>
      </c>
      <c r="U715" t="s">
        <v>47</v>
      </c>
      <c r="V715" t="s">
        <v>91</v>
      </c>
      <c r="W715" t="s">
        <v>59</v>
      </c>
      <c r="X715">
        <v>2019</v>
      </c>
      <c r="Y715" t="s">
        <v>37</v>
      </c>
      <c r="Z715" t="s">
        <v>38</v>
      </c>
      <c r="AA715">
        <v>15</v>
      </c>
      <c r="AB715">
        <v>0</v>
      </c>
      <c r="AC715">
        <v>11</v>
      </c>
      <c r="AD715">
        <v>0</v>
      </c>
      <c r="AE715">
        <v>0</v>
      </c>
      <c r="AF715">
        <v>1573</v>
      </c>
      <c r="AG715" s="2" t="str">
        <f>IFERROR(VLOOKUP(B715,[1]Hoja2!$C$1:$AM$841,37,FALSE),"n/a")</f>
        <v>n/a</v>
      </c>
      <c r="AH715" s="10" t="e">
        <f>VLOOKUP(AX715,[1]Hoja2!$B$2:$AO$762,17,FALSE)</f>
        <v>#N/A</v>
      </c>
      <c r="AI715" s="10" t="e">
        <f>VLOOKUP(AX715,[1]Hoja2!$B$2:$AO$762,23,FALSE)</f>
        <v>#N/A</v>
      </c>
      <c r="AJ715" s="10" t="e">
        <f>VLOOKUP(AX715,[1]Hoja2!$B$2:$AO$762,28,FALSE)</f>
        <v>#N/A</v>
      </c>
      <c r="AK715" s="10" t="e">
        <f>VLOOKUP(AX715,[1]Hoja2!$B$2:$AO$762,19,FALSE)</f>
        <v>#N/A</v>
      </c>
      <c r="AL715" t="e">
        <f t="shared" si="365"/>
        <v>#N/A</v>
      </c>
      <c r="AM715" t="e">
        <f t="shared" si="366"/>
        <v>#N/A</v>
      </c>
      <c r="AN715" t="e">
        <f t="shared" si="367"/>
        <v>#N/A</v>
      </c>
      <c r="AO715" t="e">
        <f t="shared" si="368"/>
        <v>#N/A</v>
      </c>
      <c r="AP715" t="e">
        <f t="shared" si="369"/>
        <v>#N/A</v>
      </c>
      <c r="AQ715" t="str">
        <f t="shared" si="370"/>
        <v>n/a</v>
      </c>
      <c r="AR715" t="e">
        <f>+INDEX([1]DETALLE!$AK$2:$AK$841,MATCH(B715,[1]DETALLE!$A$2:$A$841,0))</f>
        <v>#N/A</v>
      </c>
      <c r="AS715" t="str">
        <f>CONCATENATE(B715)</f>
        <v>0AGE474522</v>
      </c>
      <c r="AT715" s="2" t="str">
        <f>IF(IFERROR(VLOOKUP(AS715,[1]Hoja2!$C$1:$AM$841,37,FALSE),"n/a")&lt;&gt;"n/a","a","n/a")</f>
        <v>n/a</v>
      </c>
      <c r="AU715" s="8">
        <f t="shared" si="361"/>
        <v>3</v>
      </c>
      <c r="AV715" t="e">
        <f>VLOOKUP(B715,[1]Hoja2!$C$2:$AO$762,39,FALSE)</f>
        <v>#N/A</v>
      </c>
      <c r="AW715" t="e">
        <f>IF(AU715=AV715,VLOOKUP(B715,[1]Hoja2!$C$2:$AO$762,37,FALSE),IF(AV715&lt;2,VLOOKUP(B715,[1]Hoja2!$C$2:$AO$762,37,FALSE)))</f>
        <v>#N/A</v>
      </c>
      <c r="AX715" t="str">
        <f>B715 &amp; COUNTIF(B$2:B715, B715)</f>
        <v>0AGE4745222</v>
      </c>
      <c r="AY715" t="e">
        <f>VLOOKUP(AX715,[1]Hoja2!$B$2:$AO$762,38,FALSE)</f>
        <v>#N/A</v>
      </c>
      <c r="AZ715" s="9" t="e">
        <f t="shared" ref="AZ715:AZ778" si="372">IF(AV715&gt;AU715,1,0)</f>
        <v>#N/A</v>
      </c>
    </row>
    <row r="716" spans="1:55" x14ac:dyDescent="0.25">
      <c r="A716">
        <v>70727</v>
      </c>
      <c r="B716" t="s">
        <v>492</v>
      </c>
      <c r="C716">
        <v>2019</v>
      </c>
      <c r="D716" t="s">
        <v>37</v>
      </c>
      <c r="E716" t="s">
        <v>38</v>
      </c>
      <c r="F716">
        <v>15</v>
      </c>
      <c r="G716" t="s">
        <v>40</v>
      </c>
      <c r="H716">
        <v>3.75</v>
      </c>
      <c r="I716" t="s">
        <v>58</v>
      </c>
      <c r="J716">
        <v>655</v>
      </c>
      <c r="K716">
        <v>1365</v>
      </c>
      <c r="L716">
        <v>0</v>
      </c>
      <c r="M716">
        <v>0</v>
      </c>
      <c r="N716">
        <v>0.6</v>
      </c>
      <c r="O716">
        <v>0.8</v>
      </c>
      <c r="P716">
        <v>1.05</v>
      </c>
      <c r="Q716">
        <v>1.1000000000000001</v>
      </c>
      <c r="R716" t="s">
        <v>46</v>
      </c>
      <c r="S716">
        <v>5</v>
      </c>
      <c r="T716">
        <v>9</v>
      </c>
      <c r="U716" t="s">
        <v>47</v>
      </c>
      <c r="V716" t="s">
        <v>58</v>
      </c>
      <c r="W716" t="s">
        <v>73</v>
      </c>
      <c r="X716">
        <v>2019</v>
      </c>
      <c r="Y716" t="s">
        <v>37</v>
      </c>
      <c r="Z716" t="s">
        <v>38</v>
      </c>
      <c r="AA716">
        <v>15</v>
      </c>
      <c r="AB716">
        <v>0</v>
      </c>
      <c r="AC716">
        <v>17</v>
      </c>
      <c r="AD716">
        <v>0.8</v>
      </c>
      <c r="AE716">
        <v>0.75</v>
      </c>
      <c r="AF716">
        <v>1092</v>
      </c>
      <c r="AG716" s="2">
        <f>IFERROR(VLOOKUP(B716,[1]Hoja2!$C$1:$AM$841,37,FALSE),"n/a")</f>
        <v>819</v>
      </c>
      <c r="AH716" s="10">
        <f>VLOOKUP(AX716,[1]Hoja2!$B$2:$AO$762,17,FALSE)</f>
        <v>8</v>
      </c>
      <c r="AI716" s="10">
        <f>VLOOKUP(AX716,[1]Hoja2!$B$2:$AO$762,23,FALSE)</f>
        <v>0.6</v>
      </c>
      <c r="AJ716" s="10">
        <f>VLOOKUP(AX716,[1]Hoja2!$B$2:$AO$762,28,FALSE)</f>
        <v>0.15</v>
      </c>
      <c r="AK716" s="10" t="str">
        <f>VLOOKUP(AX716,[1]Hoja2!$B$2:$AO$762,19,FALSE)</f>
        <v>Departmental Digital</v>
      </c>
      <c r="AL716">
        <f t="shared" si="365"/>
        <v>0</v>
      </c>
      <c r="AM716">
        <f t="shared" si="366"/>
        <v>0</v>
      </c>
      <c r="AN716">
        <f t="shared" si="367"/>
        <v>0</v>
      </c>
      <c r="AO716">
        <f t="shared" si="368"/>
        <v>0</v>
      </c>
      <c r="AP716">
        <f t="shared" si="369"/>
        <v>1</v>
      </c>
      <c r="AQ716">
        <f t="shared" si="370"/>
        <v>0</v>
      </c>
      <c r="AR716">
        <f>+INDEX([1]Hoja2!$AM$2:$AM$841,MATCH(B716,[1]Hoja2!$C$2:$C$841,0))</f>
        <v>819</v>
      </c>
      <c r="AS716" t="str">
        <f>CONCATENATE(B716,F716-1)</f>
        <v>0EX929338614</v>
      </c>
      <c r="AT716" s="2">
        <f>IFERROR(VLOOKUP(AS716,[1]Hoja2!$A$1:$AM$841,38,FALSE),"n/a")</f>
        <v>0</v>
      </c>
      <c r="AU716" s="8">
        <f t="shared" si="361"/>
        <v>2</v>
      </c>
      <c r="AV716">
        <f>VLOOKUP(B716,[1]Hoja2!$C$2:$AO$762,39,FALSE)</f>
        <v>3</v>
      </c>
      <c r="AW716" t="b">
        <f>IF(AU716=AV716,VLOOKUP(B716,[1]Hoja2!$C$2:$AO$762,37,FALSE),IF(AV716&lt;2,VLOOKUP(B716,[1]Hoja2!$C$2:$AO$762,37,FALSE)))</f>
        <v>0</v>
      </c>
      <c r="AX716" t="str">
        <f>B716 &amp; COUNTIF(B$2:B716, B716)</f>
        <v>0EX92933861</v>
      </c>
      <c r="AY716" s="10">
        <f>VLOOKUP(AX716,[1]Hoja2!$B$2:$AO$762,38,FALSE)</f>
        <v>819</v>
      </c>
      <c r="AZ716" s="9">
        <f t="shared" si="372"/>
        <v>1</v>
      </c>
      <c r="BA716">
        <f t="shared" ref="BA716:BA718" si="373">IF(Q716="NA",2,IF(OR(G716="INSTALACION NUEVA",G716="Mantenimiento preventivo"),3,IF(AND(AC716&lt;AH716,AL716&lt;&gt;1),4,IF(AY716&gt;AF716,1,0))))</f>
        <v>0</v>
      </c>
      <c r="BB716">
        <f t="shared" ref="BB716:BB718" si="374">AE716-AJ716</f>
        <v>0.6</v>
      </c>
      <c r="BC716">
        <f t="shared" ref="BC716:BC718" si="375">+_xlfn.IFS(Q716="NA",2,OR(G716="INSTALACION NUEVA",G716="Mantenimiento preventivo"),3,AND(AC716&lt;AH716,AL716&lt;&gt;1),4,AY716&gt;AF716,1,TRUE,0)</f>
        <v>0</v>
      </c>
    </row>
    <row r="717" spans="1:55" x14ac:dyDescent="0.25">
      <c r="A717">
        <v>70728</v>
      </c>
      <c r="B717" t="s">
        <v>493</v>
      </c>
      <c r="C717">
        <v>2019</v>
      </c>
      <c r="D717" t="s">
        <v>37</v>
      </c>
      <c r="E717" t="s">
        <v>38</v>
      </c>
      <c r="F717">
        <v>15</v>
      </c>
      <c r="G717" t="s">
        <v>40</v>
      </c>
      <c r="H717">
        <v>5.266667</v>
      </c>
      <c r="I717" t="s">
        <v>58</v>
      </c>
      <c r="J717">
        <v>655</v>
      </c>
      <c r="K717">
        <v>1365</v>
      </c>
      <c r="L717">
        <v>0</v>
      </c>
      <c r="M717">
        <v>0</v>
      </c>
      <c r="N717">
        <v>0.6</v>
      </c>
      <c r="O717">
        <v>0.8</v>
      </c>
      <c r="P717">
        <v>1.05</v>
      </c>
      <c r="Q717">
        <v>1.1000000000000001</v>
      </c>
      <c r="R717" t="s">
        <v>46</v>
      </c>
      <c r="S717">
        <v>5</v>
      </c>
      <c r="T717">
        <v>9</v>
      </c>
      <c r="U717" t="s">
        <v>47</v>
      </c>
      <c r="V717" t="s">
        <v>58</v>
      </c>
      <c r="W717" t="s">
        <v>73</v>
      </c>
      <c r="X717">
        <v>2019</v>
      </c>
      <c r="Y717" t="s">
        <v>37</v>
      </c>
      <c r="Z717" t="s">
        <v>38</v>
      </c>
      <c r="AA717">
        <v>15</v>
      </c>
      <c r="AB717">
        <v>0</v>
      </c>
      <c r="AC717">
        <v>41</v>
      </c>
      <c r="AD717">
        <v>1.05</v>
      </c>
      <c r="AE717">
        <v>1.0533334000000001</v>
      </c>
      <c r="AF717">
        <v>1415.04997725</v>
      </c>
      <c r="AG717" s="2">
        <f>IFERROR(VLOOKUP(B717,[1]Hoja2!$C$1:$AM$841,37,FALSE),"n/a")</f>
        <v>819</v>
      </c>
      <c r="AH717" s="10">
        <f>VLOOKUP(AX717,[1]Hoja2!$B$2:$AO$762,17,FALSE)</f>
        <v>9</v>
      </c>
      <c r="AI717" s="10">
        <f>VLOOKUP(AX717,[1]Hoja2!$B$2:$AO$762,23,FALSE)</f>
        <v>0.6</v>
      </c>
      <c r="AJ717" s="10">
        <f>VLOOKUP(AX717,[1]Hoja2!$B$2:$AO$762,28,FALSE)</f>
        <v>0.20600000000000002</v>
      </c>
      <c r="AK717" s="10" t="str">
        <f>VLOOKUP(AX717,[1]Hoja2!$B$2:$AO$762,19,FALSE)</f>
        <v>Departmental Digital</v>
      </c>
      <c r="AL717">
        <f t="shared" si="365"/>
        <v>0</v>
      </c>
      <c r="AM717">
        <f t="shared" si="366"/>
        <v>0</v>
      </c>
      <c r="AN717">
        <f t="shared" si="367"/>
        <v>0</v>
      </c>
      <c r="AO717">
        <f t="shared" si="368"/>
        <v>0</v>
      </c>
      <c r="AP717">
        <f t="shared" si="369"/>
        <v>1</v>
      </c>
      <c r="AQ717">
        <f t="shared" si="370"/>
        <v>0</v>
      </c>
      <c r="AR717">
        <f>+INDEX([1]Hoja2!$AM$2:$AM$841,MATCH(B717,[1]Hoja2!$C$2:$C$841,0))</f>
        <v>819</v>
      </c>
      <c r="AS717" t="str">
        <f>CONCATENATE(B717,F717-1)</f>
        <v>0EX929338714</v>
      </c>
      <c r="AT717" s="2">
        <f>IFERROR(VLOOKUP(AS717,[1]Hoja2!$A$1:$AM$841,38,FALSE),"n/a")</f>
        <v>0</v>
      </c>
      <c r="AU717" s="8">
        <f t="shared" si="361"/>
        <v>2</v>
      </c>
      <c r="AV717">
        <f>VLOOKUP(B717,[1]Hoja2!$C$2:$AO$762,39,FALSE)</f>
        <v>2</v>
      </c>
      <c r="AW717">
        <f>IF(AU717=AV717,VLOOKUP(B717,[1]Hoja2!$C$2:$AO$762,37,FALSE),IF(AV717&lt;2,VLOOKUP(B717,[1]Hoja2!$C$2:$AO$762,37,FALSE)))</f>
        <v>819</v>
      </c>
      <c r="AX717" t="str">
        <f>B717 &amp; COUNTIF(B$2:B717, B717)</f>
        <v>0EX92933871</v>
      </c>
      <c r="AY717" s="10">
        <f>VLOOKUP(AX717,[1]Hoja2!$B$2:$AO$762,38,FALSE)</f>
        <v>819</v>
      </c>
      <c r="AZ717" s="9">
        <f t="shared" si="372"/>
        <v>0</v>
      </c>
      <c r="BA717">
        <f t="shared" si="373"/>
        <v>0</v>
      </c>
      <c r="BB717">
        <f t="shared" si="374"/>
        <v>0.84733340000000013</v>
      </c>
      <c r="BC717">
        <f t="shared" si="375"/>
        <v>0</v>
      </c>
    </row>
    <row r="718" spans="1:55" x14ac:dyDescent="0.25">
      <c r="A718">
        <v>70730</v>
      </c>
      <c r="B718" t="s">
        <v>330</v>
      </c>
      <c r="C718">
        <v>2019</v>
      </c>
      <c r="D718" t="s">
        <v>37</v>
      </c>
      <c r="E718" t="s">
        <v>38</v>
      </c>
      <c r="F718">
        <v>15</v>
      </c>
      <c r="G718" t="s">
        <v>40</v>
      </c>
      <c r="H718">
        <v>1.0833330000000001</v>
      </c>
      <c r="I718" t="s">
        <v>45</v>
      </c>
      <c r="J718">
        <v>803</v>
      </c>
      <c r="K718">
        <v>1573</v>
      </c>
      <c r="L718">
        <v>0.2</v>
      </c>
      <c r="M718">
        <v>0.6</v>
      </c>
      <c r="N718">
        <v>0.8</v>
      </c>
      <c r="O718">
        <v>1.05</v>
      </c>
      <c r="P718">
        <v>1.1000000000000001</v>
      </c>
      <c r="Q718">
        <v>1.1499999999999999</v>
      </c>
      <c r="R718" t="s">
        <v>46</v>
      </c>
      <c r="S718">
        <v>4</v>
      </c>
      <c r="T718">
        <v>6</v>
      </c>
      <c r="U718" t="s">
        <v>47</v>
      </c>
      <c r="V718" t="s">
        <v>48</v>
      </c>
      <c r="W718" t="s">
        <v>59</v>
      </c>
      <c r="X718">
        <v>2019</v>
      </c>
      <c r="Y718" t="s">
        <v>37</v>
      </c>
      <c r="Z718" t="s">
        <v>38</v>
      </c>
      <c r="AA718">
        <v>17</v>
      </c>
      <c r="AB718">
        <v>0</v>
      </c>
      <c r="AC718">
        <v>5</v>
      </c>
      <c r="AD718">
        <v>0.6</v>
      </c>
      <c r="AE718">
        <v>0.27083325000000003</v>
      </c>
      <c r="AF718">
        <v>943.8</v>
      </c>
      <c r="AG718" s="2">
        <f>IFERROR(VLOOKUP(B718,[1]Hoja2!$C$1:$AM$841,37,FALSE),"n/a")</f>
        <v>1258.4000000000003</v>
      </c>
      <c r="AH718" s="10">
        <f>VLOOKUP(AX718,[1]Hoja2!$B$2:$AO$762,17,FALSE)</f>
        <v>14</v>
      </c>
      <c r="AI718" s="10">
        <f>VLOOKUP(AX718,[1]Hoja2!$B$2:$AO$762,23,FALSE)</f>
        <v>0.8</v>
      </c>
      <c r="AJ718" s="10">
        <f>VLOOKUP(AX718,[1]Hoja2!$B$2:$AO$762,28,FALSE)</f>
        <v>0.54500000000000004</v>
      </c>
      <c r="AK718" s="10" t="str">
        <f>VLOOKUP(AX718,[1]Hoja2!$B$2:$AO$762,19,FALSE)</f>
        <v>Light Production Digital Business</v>
      </c>
      <c r="AL718">
        <f t="shared" si="365"/>
        <v>0</v>
      </c>
      <c r="AM718">
        <f t="shared" si="366"/>
        <v>0</v>
      </c>
      <c r="AN718">
        <f t="shared" si="367"/>
        <v>0</v>
      </c>
      <c r="AO718">
        <f t="shared" si="368"/>
        <v>0</v>
      </c>
      <c r="AP718">
        <f t="shared" si="369"/>
        <v>1</v>
      </c>
      <c r="AQ718">
        <f t="shared" si="370"/>
        <v>1</v>
      </c>
      <c r="AR718">
        <f>+INDEX([1]Hoja2!$AM$2:$AM$841,MATCH(B718,[1]Hoja2!$C$2:$C$841,0))</f>
        <v>1258.4000000000003</v>
      </c>
      <c r="AS718" t="str">
        <f t="shared" si="371"/>
        <v>0BG294114315</v>
      </c>
      <c r="AT718" s="2">
        <f>IFERROR(VLOOKUP(AS718,[1]Hoja2!$A$1:$AM$841,38,FALSE),"n/a")</f>
        <v>0</v>
      </c>
      <c r="AU718" s="8">
        <f t="shared" si="361"/>
        <v>3</v>
      </c>
      <c r="AV718">
        <f>VLOOKUP(B718,[1]Hoja2!$C$2:$AO$762,39,FALSE)</f>
        <v>3</v>
      </c>
      <c r="AW718">
        <f>IF(AU718=AV718,VLOOKUP(B718,[1]Hoja2!$C$2:$AO$762,37,FALSE),IF(AV718&lt;2,VLOOKUP(B718,[1]Hoja2!$C$2:$AO$762,37,FALSE)))</f>
        <v>1258.4000000000003</v>
      </c>
      <c r="AX718" t="str">
        <f>B718 &amp; COUNTIF(B$2:B718, B718)</f>
        <v>0BG29411432</v>
      </c>
      <c r="AY718" s="10">
        <f>VLOOKUP(AX718,[1]Hoja2!$B$2:$AO$762,38,FALSE)</f>
        <v>1258.4000000000003</v>
      </c>
      <c r="AZ718" s="9">
        <f t="shared" si="372"/>
        <v>0</v>
      </c>
      <c r="BA718">
        <f t="shared" si="373"/>
        <v>4</v>
      </c>
      <c r="BB718">
        <f t="shared" si="374"/>
        <v>-0.27416675000000001</v>
      </c>
      <c r="BC718">
        <f t="shared" si="375"/>
        <v>4</v>
      </c>
    </row>
    <row r="719" spans="1:55" hidden="1" x14ac:dyDescent="0.25">
      <c r="A719">
        <v>70733</v>
      </c>
      <c r="B719" t="s">
        <v>711</v>
      </c>
      <c r="C719">
        <v>2019</v>
      </c>
      <c r="D719" t="s">
        <v>37</v>
      </c>
      <c r="E719" t="s">
        <v>38</v>
      </c>
      <c r="F719">
        <v>15</v>
      </c>
      <c r="G719" t="s">
        <v>44</v>
      </c>
      <c r="H719">
        <v>0</v>
      </c>
      <c r="I719" t="s">
        <v>45</v>
      </c>
      <c r="J719">
        <v>803</v>
      </c>
      <c r="K719">
        <v>1573</v>
      </c>
      <c r="L719">
        <v>0.2</v>
      </c>
      <c r="M719">
        <v>0.6</v>
      </c>
      <c r="N719">
        <v>0.8</v>
      </c>
      <c r="O719">
        <v>1.05</v>
      </c>
      <c r="P719">
        <v>1.1000000000000001</v>
      </c>
      <c r="Q719">
        <v>1.1499999999999999</v>
      </c>
      <c r="R719" t="s">
        <v>46</v>
      </c>
      <c r="S719">
        <v>4</v>
      </c>
      <c r="T719">
        <v>6</v>
      </c>
      <c r="U719" t="s">
        <v>47</v>
      </c>
      <c r="V719" t="s">
        <v>48</v>
      </c>
      <c r="W719" t="s">
        <v>50</v>
      </c>
      <c r="X719">
        <v>2019</v>
      </c>
      <c r="Y719" t="s">
        <v>37</v>
      </c>
      <c r="Z719" t="s">
        <v>38</v>
      </c>
      <c r="AA719">
        <v>15</v>
      </c>
      <c r="AB719">
        <v>1</v>
      </c>
      <c r="AC719">
        <v>13</v>
      </c>
      <c r="AD719">
        <v>0</v>
      </c>
      <c r="AE719">
        <v>0</v>
      </c>
      <c r="AF719">
        <v>0</v>
      </c>
      <c r="AG719" s="2" t="str">
        <f>IFERROR(VLOOKUP(B719,[1]Hoja2!$C$1:$AM$841,37,FALSE),"n/a")</f>
        <v>n/a</v>
      </c>
      <c r="AH719" s="10" t="e">
        <f>VLOOKUP(AX719,[1]Hoja2!$B$2:$AO$762,17,FALSE)</f>
        <v>#N/A</v>
      </c>
      <c r="AI719" s="10" t="e">
        <f>VLOOKUP(AX719,[1]Hoja2!$B$2:$AO$762,23,FALSE)</f>
        <v>#N/A</v>
      </c>
      <c r="AJ719" s="10" t="e">
        <f>VLOOKUP(AX719,[1]Hoja2!$B$2:$AO$762,28,FALSE)</f>
        <v>#N/A</v>
      </c>
      <c r="AK719" s="10" t="e">
        <f>VLOOKUP(AX719,[1]Hoja2!$B$2:$AO$762,19,FALSE)</f>
        <v>#N/A</v>
      </c>
      <c r="AL719" t="e">
        <f t="shared" si="365"/>
        <v>#N/A</v>
      </c>
      <c r="AM719" t="e">
        <f t="shared" si="366"/>
        <v>#N/A</v>
      </c>
      <c r="AN719" t="e">
        <f t="shared" si="367"/>
        <v>#N/A</v>
      </c>
      <c r="AO719" t="e">
        <f t="shared" si="368"/>
        <v>#N/A</v>
      </c>
      <c r="AP719" t="e">
        <f t="shared" si="369"/>
        <v>#N/A</v>
      </c>
      <c r="AQ719" t="str">
        <f t="shared" si="370"/>
        <v>n/a</v>
      </c>
      <c r="AR719" t="e">
        <f>+INDEX([1]DETALLE!$AK$2:$AK$841,MATCH(B719,[1]DETALLE!$A$2:$A$841,0))</f>
        <v>#N/A</v>
      </c>
      <c r="AS719" t="str">
        <f>CONCATENATE(B719)</f>
        <v>0BG0974969</v>
      </c>
      <c r="AT719" s="2" t="str">
        <f>IF(IFERROR(VLOOKUP(AS719,[1]Hoja2!$C$1:$AM$841,37,FALSE),"n/a")&lt;&gt;"n/a","a","n/a")</f>
        <v>n/a</v>
      </c>
      <c r="AU719" s="8">
        <f t="shared" si="361"/>
        <v>4</v>
      </c>
      <c r="AV719" t="e">
        <f>VLOOKUP(B719,[1]Hoja2!$C$2:$AO$762,39,FALSE)</f>
        <v>#N/A</v>
      </c>
      <c r="AW719" t="e">
        <f>IF(AU719=AV719,VLOOKUP(B719,[1]Hoja2!$C$2:$AO$762,37,FALSE),IF(AV719&lt;2,VLOOKUP(B719,[1]Hoja2!$C$2:$AO$762,37,FALSE)))</f>
        <v>#N/A</v>
      </c>
      <c r="AX719" t="str">
        <f>B719 &amp; COUNTIF(B$2:B719, B719)</f>
        <v>0BG09749692</v>
      </c>
      <c r="AY719" t="e">
        <f>VLOOKUP(AX719,[1]Hoja2!$B$2:$AO$762,38,FALSE)</f>
        <v>#N/A</v>
      </c>
      <c r="AZ719" s="9" t="e">
        <f t="shared" si="372"/>
        <v>#N/A</v>
      </c>
    </row>
    <row r="720" spans="1:55" hidden="1" x14ac:dyDescent="0.25">
      <c r="A720">
        <v>70738</v>
      </c>
      <c r="B720" t="s">
        <v>125</v>
      </c>
      <c r="C720">
        <v>2019</v>
      </c>
      <c r="D720" t="s">
        <v>37</v>
      </c>
      <c r="E720" t="s">
        <v>38</v>
      </c>
      <c r="F720">
        <v>15</v>
      </c>
      <c r="G720" t="s">
        <v>40</v>
      </c>
      <c r="H720">
        <v>0.66666669999999995</v>
      </c>
      <c r="I720" t="s">
        <v>54</v>
      </c>
      <c r="J720">
        <v>803</v>
      </c>
      <c r="K720">
        <v>1573</v>
      </c>
      <c r="L720">
        <v>0.2</v>
      </c>
      <c r="M720">
        <v>0.6</v>
      </c>
      <c r="N720">
        <v>0.8</v>
      </c>
      <c r="O720">
        <v>1.05</v>
      </c>
      <c r="P720">
        <v>1.1000000000000001</v>
      </c>
      <c r="Q720">
        <v>1.1499999999999999</v>
      </c>
      <c r="R720" t="s">
        <v>46</v>
      </c>
      <c r="S720">
        <v>4</v>
      </c>
      <c r="T720">
        <v>6</v>
      </c>
      <c r="U720" t="s">
        <v>47</v>
      </c>
      <c r="V720" t="s">
        <v>54</v>
      </c>
      <c r="W720" t="s">
        <v>59</v>
      </c>
      <c r="X720">
        <v>2019</v>
      </c>
      <c r="Y720" t="s">
        <v>37</v>
      </c>
      <c r="Z720" t="s">
        <v>38</v>
      </c>
      <c r="AA720">
        <v>17</v>
      </c>
      <c r="AB720">
        <v>0</v>
      </c>
      <c r="AC720">
        <v>10</v>
      </c>
      <c r="AD720">
        <v>0.8</v>
      </c>
      <c r="AE720">
        <v>0.16666667499999999</v>
      </c>
      <c r="AF720">
        <v>1258.4000000000001</v>
      </c>
      <c r="AG720" s="2">
        <f>IFERROR(VLOOKUP(B720,[1]Hoja2!$C$1:$AM$841,37,FALSE),"n/a")</f>
        <v>1730.3000000000004</v>
      </c>
      <c r="AH720" s="10" t="e">
        <f>VLOOKUP(AX720,[1]Hoja2!$B$2:$AO$762,17,FALSE)</f>
        <v>#N/A</v>
      </c>
      <c r="AI720" s="10" t="e">
        <f>VLOOKUP(AX720,[1]Hoja2!$B$2:$AO$762,23,FALSE)</f>
        <v>#N/A</v>
      </c>
      <c r="AJ720" s="10" t="e">
        <f>VLOOKUP(AX720,[1]Hoja2!$B$2:$AO$762,28,FALSE)</f>
        <v>#N/A</v>
      </c>
      <c r="AK720" s="10" t="e">
        <f>VLOOKUP(AX720,[1]Hoja2!$B$2:$AO$762,19,FALSE)</f>
        <v>#N/A</v>
      </c>
      <c r="AL720" t="e">
        <f t="shared" si="365"/>
        <v>#N/A</v>
      </c>
      <c r="AM720" t="e">
        <f t="shared" si="366"/>
        <v>#N/A</v>
      </c>
      <c r="AN720" t="e">
        <f t="shared" si="367"/>
        <v>#N/A</v>
      </c>
      <c r="AO720" t="e">
        <f t="shared" si="368"/>
        <v>#N/A</v>
      </c>
      <c r="AP720" t="e">
        <f t="shared" si="369"/>
        <v>#N/A</v>
      </c>
      <c r="AQ720">
        <f t="shared" si="370"/>
        <v>1</v>
      </c>
      <c r="AR720">
        <f>+INDEX([1]Hoja2!$AM$2:$AM$841,MATCH(B720,[1]Hoja2!$C$2:$C$841,0))</f>
        <v>1730.3000000000004</v>
      </c>
      <c r="AS720" t="str">
        <f>CONCATENATE(B720)</f>
        <v>0E2B646633</v>
      </c>
      <c r="AT720" s="2" t="s">
        <v>1007</v>
      </c>
      <c r="AU720" s="8">
        <f t="shared" si="361"/>
        <v>3</v>
      </c>
      <c r="AV720">
        <f>VLOOKUP(B720,[1]Hoja2!$C$2:$AO$762,39,FALSE)</f>
        <v>1</v>
      </c>
      <c r="AW720">
        <f>IF(AU720=AV720,VLOOKUP(B720,[1]Hoja2!$C$2:$AO$762,37,FALSE),IF(AV720&lt;2,VLOOKUP(B720,[1]Hoja2!$C$2:$AO$762,37,FALSE)))</f>
        <v>1730.3000000000004</v>
      </c>
      <c r="AX720" t="str">
        <f>B720 &amp; COUNTIF(B$2:B720, B720)</f>
        <v>0E2B6466333</v>
      </c>
      <c r="AY720" t="e">
        <f>VLOOKUP(AX720,[1]Hoja2!$B$2:$AO$762,38,FALSE)</f>
        <v>#N/A</v>
      </c>
      <c r="AZ720" s="9">
        <f t="shared" si="372"/>
        <v>0</v>
      </c>
    </row>
    <row r="721" spans="1:55" x14ac:dyDescent="0.25">
      <c r="A721">
        <v>70739</v>
      </c>
      <c r="B721" t="s">
        <v>482</v>
      </c>
      <c r="C721">
        <v>2019</v>
      </c>
      <c r="D721" t="s">
        <v>37</v>
      </c>
      <c r="E721" t="s">
        <v>38</v>
      </c>
      <c r="F721">
        <v>15</v>
      </c>
      <c r="G721" t="s">
        <v>40</v>
      </c>
      <c r="H721">
        <v>0.85</v>
      </c>
      <c r="I721" t="s">
        <v>45</v>
      </c>
      <c r="J721">
        <v>803</v>
      </c>
      <c r="K721">
        <v>1573</v>
      </c>
      <c r="L721">
        <v>0.2</v>
      </c>
      <c r="M721">
        <v>0.6</v>
      </c>
      <c r="N721">
        <v>0.8</v>
      </c>
      <c r="O721">
        <v>1.05</v>
      </c>
      <c r="P721">
        <v>1.1000000000000001</v>
      </c>
      <c r="Q721">
        <v>1.1499999999999999</v>
      </c>
      <c r="R721" t="s">
        <v>46</v>
      </c>
      <c r="S721">
        <v>4</v>
      </c>
      <c r="T721">
        <v>6</v>
      </c>
      <c r="U721" t="s">
        <v>47</v>
      </c>
      <c r="V721" t="s">
        <v>48</v>
      </c>
      <c r="W721" t="s">
        <v>50</v>
      </c>
      <c r="X721">
        <v>2019</v>
      </c>
      <c r="Y721" t="s">
        <v>37</v>
      </c>
      <c r="Z721" t="s">
        <v>38</v>
      </c>
      <c r="AA721">
        <v>15</v>
      </c>
      <c r="AB721">
        <v>0</v>
      </c>
      <c r="AC721">
        <v>33</v>
      </c>
      <c r="AD721">
        <v>1.1000000000000001</v>
      </c>
      <c r="AE721">
        <v>0.21249999999999999</v>
      </c>
      <c r="AF721">
        <v>1730.3</v>
      </c>
      <c r="AG721" s="2">
        <f>IFERROR(VLOOKUP(B721,[1]Hoja2!$C$1:$AM$841,37,FALSE),"n/a")</f>
        <v>1808.95</v>
      </c>
      <c r="AH721" s="10">
        <f>VLOOKUP(AX721,[1]Hoja2!$B$2:$AO$762,17,FALSE)</f>
        <v>95</v>
      </c>
      <c r="AI721" s="10">
        <f>VLOOKUP(AX721,[1]Hoja2!$B$2:$AO$762,23,FALSE)</f>
        <v>1.1499999999999999</v>
      </c>
      <c r="AJ721" s="10">
        <f>VLOOKUP(AX721,[1]Hoja2!$B$2:$AO$762,28,FALSE)</f>
        <v>0.45750000000000002</v>
      </c>
      <c r="AK721" s="10" t="str">
        <f>VLOOKUP(AX721,[1]Hoja2!$B$2:$AO$762,19,FALSE)</f>
        <v>Light Production Digital Business</v>
      </c>
      <c r="AL721">
        <f t="shared" si="365"/>
        <v>0</v>
      </c>
      <c r="AM721">
        <f t="shared" si="366"/>
        <v>0</v>
      </c>
      <c r="AN721">
        <f t="shared" si="367"/>
        <v>0</v>
      </c>
      <c r="AO721">
        <f t="shared" si="368"/>
        <v>0</v>
      </c>
      <c r="AP721">
        <f t="shared" si="369"/>
        <v>1</v>
      </c>
      <c r="AQ721">
        <f t="shared" si="370"/>
        <v>1</v>
      </c>
      <c r="AR721">
        <f>+INDEX([1]Hoja2!$AM$2:$AM$841,MATCH(B721,[1]Hoja2!$C$2:$C$841,0))</f>
        <v>1808.95</v>
      </c>
      <c r="AS721" t="str">
        <f t="shared" si="371"/>
        <v>0BG294750915</v>
      </c>
      <c r="AT721" s="2">
        <f>IFERROR(VLOOKUP(AS721,[1]Hoja2!$A$1:$AM$841,38,FALSE),"n/a")</f>
        <v>0</v>
      </c>
      <c r="AU721" s="8">
        <f t="shared" si="361"/>
        <v>1</v>
      </c>
      <c r="AV721">
        <f>VLOOKUP(B721,[1]Hoja2!$C$2:$AO$762,39,FALSE)</f>
        <v>1</v>
      </c>
      <c r="AW721">
        <f>IF(AU721=AV721,VLOOKUP(B721,[1]Hoja2!$C$2:$AO$762,37,FALSE),IF(AV721&lt;2,VLOOKUP(B721,[1]Hoja2!$C$2:$AO$762,37,FALSE)))</f>
        <v>1808.95</v>
      </c>
      <c r="AX721" t="str">
        <f>B721 &amp; COUNTIF(B$2:B721, B721)</f>
        <v>0BG29475091</v>
      </c>
      <c r="AY721" s="10">
        <f>VLOOKUP(AX721,[1]Hoja2!$B$2:$AO$762,38,FALSE)</f>
        <v>1808.95</v>
      </c>
      <c r="AZ721" s="9">
        <f t="shared" si="372"/>
        <v>0</v>
      </c>
      <c r="BA721">
        <f t="shared" ref="BA721:BA724" si="376">IF(Q721="NA",2,IF(OR(G721="INSTALACION NUEVA",G721="Mantenimiento preventivo"),3,IF(AND(AC721&lt;AH721,AL721&lt;&gt;1),4,IF(AY721&gt;AF721,1,0))))</f>
        <v>4</v>
      </c>
      <c r="BB721">
        <f t="shared" ref="BB721:BB724" si="377">AE721-AJ721</f>
        <v>-0.24500000000000002</v>
      </c>
      <c r="BC721">
        <f t="shared" ref="BC721:BC724" si="378">+_xlfn.IFS(Q721="NA",2,OR(G721="INSTALACION NUEVA",G721="Mantenimiento preventivo"),3,AND(AC721&lt;AH721,AL721&lt;&gt;1),4,AY721&gt;AF721,1,TRUE,0)</f>
        <v>4</v>
      </c>
    </row>
    <row r="722" spans="1:55" x14ac:dyDescent="0.25">
      <c r="A722">
        <v>70742</v>
      </c>
      <c r="B722" t="s">
        <v>481</v>
      </c>
      <c r="C722">
        <v>2019</v>
      </c>
      <c r="D722" t="s">
        <v>37</v>
      </c>
      <c r="E722" t="s">
        <v>38</v>
      </c>
      <c r="F722">
        <v>15</v>
      </c>
      <c r="G722" t="s">
        <v>40</v>
      </c>
      <c r="H722">
        <v>1.1666669999999999</v>
      </c>
      <c r="I722" t="s">
        <v>45</v>
      </c>
      <c r="J722">
        <v>803</v>
      </c>
      <c r="K722">
        <v>1573</v>
      </c>
      <c r="L722">
        <v>0.2</v>
      </c>
      <c r="M722">
        <v>0.6</v>
      </c>
      <c r="N722">
        <v>0.8</v>
      </c>
      <c r="O722">
        <v>1.05</v>
      </c>
      <c r="P722">
        <v>1.1000000000000001</v>
      </c>
      <c r="Q722">
        <v>1.1499999999999999</v>
      </c>
      <c r="R722" t="s">
        <v>46</v>
      </c>
      <c r="S722">
        <v>4</v>
      </c>
      <c r="T722">
        <v>6</v>
      </c>
      <c r="U722" t="s">
        <v>47</v>
      </c>
      <c r="V722" t="s">
        <v>48</v>
      </c>
      <c r="W722" t="s">
        <v>73</v>
      </c>
      <c r="X722">
        <v>2019</v>
      </c>
      <c r="Y722" t="s">
        <v>37</v>
      </c>
      <c r="Z722" t="s">
        <v>38</v>
      </c>
      <c r="AA722">
        <v>15</v>
      </c>
      <c r="AB722">
        <v>0</v>
      </c>
      <c r="AC722">
        <v>82</v>
      </c>
      <c r="AD722">
        <v>1.1499999999999999</v>
      </c>
      <c r="AE722">
        <v>0.29166674999999997</v>
      </c>
      <c r="AF722">
        <v>1808.95</v>
      </c>
      <c r="AG722" s="2">
        <f>IFERROR(VLOOKUP(B722,[1]Hoja2!$C$1:$AM$841,37,FALSE),"n/a")</f>
        <v>1808.95</v>
      </c>
      <c r="AH722" s="10">
        <f>VLOOKUP(AX722,[1]Hoja2!$B$2:$AO$762,17,FALSE)</f>
        <v>82</v>
      </c>
      <c r="AI722" s="10">
        <f>VLOOKUP(AX722,[1]Hoja2!$B$2:$AO$762,23,FALSE)</f>
        <v>1.1499999999999999</v>
      </c>
      <c r="AJ722" s="10">
        <f>VLOOKUP(AX722,[1]Hoja2!$B$2:$AO$762,28,FALSE)</f>
        <v>0.42749999999999999</v>
      </c>
      <c r="AK722" s="10" t="str">
        <f>VLOOKUP(AX722,[1]Hoja2!$B$2:$AO$762,19,FALSE)</f>
        <v>Light Production Digital Business</v>
      </c>
      <c r="AL722">
        <f t="shared" si="365"/>
        <v>1</v>
      </c>
      <c r="AM722">
        <f t="shared" si="366"/>
        <v>1</v>
      </c>
      <c r="AN722">
        <f t="shared" si="367"/>
        <v>1</v>
      </c>
      <c r="AO722">
        <f t="shared" si="368"/>
        <v>0</v>
      </c>
      <c r="AP722">
        <f t="shared" si="369"/>
        <v>1</v>
      </c>
      <c r="AQ722">
        <f t="shared" si="370"/>
        <v>0</v>
      </c>
      <c r="AR722">
        <f>+INDEX([1]Hoja2!$AM$2:$AM$841,MATCH(B722,[1]Hoja2!$C$2:$C$841,0))</f>
        <v>1808.95</v>
      </c>
      <c r="AS722" t="str">
        <f t="shared" si="371"/>
        <v>0BG294714715</v>
      </c>
      <c r="AT722" s="2">
        <f>IFERROR(VLOOKUP(AS722,[1]Hoja2!$A$1:$AM$841,38,FALSE),"n/a")</f>
        <v>0</v>
      </c>
      <c r="AU722" s="8">
        <f t="shared" si="361"/>
        <v>1</v>
      </c>
      <c r="AV722">
        <f>VLOOKUP(B722,[1]Hoja2!$C$2:$AO$762,39,FALSE)</f>
        <v>1</v>
      </c>
      <c r="AW722">
        <f>IF(AU722=AV722,VLOOKUP(B722,[1]Hoja2!$C$2:$AO$762,37,FALSE),IF(AV722&lt;2,VLOOKUP(B722,[1]Hoja2!$C$2:$AO$762,37,FALSE)))</f>
        <v>1808.95</v>
      </c>
      <c r="AX722" t="str">
        <f>B722 &amp; COUNTIF(B$2:B722, B722)</f>
        <v>0BG29471471</v>
      </c>
      <c r="AY722" s="10">
        <f>VLOOKUP(AX722,[1]Hoja2!$B$2:$AO$762,38,FALSE)</f>
        <v>1808.95</v>
      </c>
      <c r="AZ722" s="9">
        <f t="shared" si="372"/>
        <v>0</v>
      </c>
      <c r="BA722">
        <f t="shared" si="376"/>
        <v>0</v>
      </c>
      <c r="BB722">
        <f t="shared" si="377"/>
        <v>-0.13583325000000002</v>
      </c>
      <c r="BC722">
        <f t="shared" si="378"/>
        <v>0</v>
      </c>
    </row>
    <row r="723" spans="1:55" x14ac:dyDescent="0.25">
      <c r="A723">
        <v>70745</v>
      </c>
      <c r="B723" t="s">
        <v>484</v>
      </c>
      <c r="C723">
        <v>2019</v>
      </c>
      <c r="D723" t="s">
        <v>37</v>
      </c>
      <c r="E723" t="s">
        <v>38</v>
      </c>
      <c r="F723">
        <v>15</v>
      </c>
      <c r="G723" t="s">
        <v>40</v>
      </c>
      <c r="H723">
        <v>2.8666670000000001</v>
      </c>
      <c r="I723" t="s">
        <v>34</v>
      </c>
      <c r="J723">
        <v>468</v>
      </c>
      <c r="K723">
        <v>715</v>
      </c>
      <c r="L723">
        <v>0</v>
      </c>
      <c r="M723">
        <v>0</v>
      </c>
      <c r="N723">
        <v>0</v>
      </c>
      <c r="O723">
        <v>0.6</v>
      </c>
      <c r="P723">
        <v>0.8</v>
      </c>
      <c r="Q723">
        <v>1.05</v>
      </c>
      <c r="R723" t="s">
        <v>46</v>
      </c>
      <c r="S723">
        <v>5</v>
      </c>
      <c r="T723">
        <v>9</v>
      </c>
      <c r="U723" t="s">
        <v>47</v>
      </c>
      <c r="V723" t="s">
        <v>34</v>
      </c>
      <c r="W723" t="s">
        <v>50</v>
      </c>
      <c r="X723">
        <v>2019</v>
      </c>
      <c r="Y723" t="s">
        <v>37</v>
      </c>
      <c r="Z723" t="s">
        <v>38</v>
      </c>
      <c r="AA723">
        <v>16</v>
      </c>
      <c r="AB723">
        <v>0</v>
      </c>
      <c r="AC723">
        <v>46</v>
      </c>
      <c r="AD723">
        <v>0.8</v>
      </c>
      <c r="AE723">
        <v>0.57333339999999999</v>
      </c>
      <c r="AF723">
        <v>572</v>
      </c>
      <c r="AG723" s="2">
        <f>IFERROR(VLOOKUP(B723,[1]Hoja2!$C$1:$AM$841,37,FALSE),"n/a")</f>
        <v>572.00000000000011</v>
      </c>
      <c r="AH723" s="10">
        <f>VLOOKUP(AX723,[1]Hoja2!$B$2:$AO$762,17,FALSE)</f>
        <v>46</v>
      </c>
      <c r="AI723" s="10">
        <f>VLOOKUP(AX723,[1]Hoja2!$B$2:$AO$762,23,FALSE)</f>
        <v>0.8</v>
      </c>
      <c r="AJ723" s="10">
        <f>VLOOKUP(AX723,[1]Hoja2!$B$2:$AO$762,28,FALSE)</f>
        <v>0.63</v>
      </c>
      <c r="AK723" s="10" t="str">
        <f>VLOOKUP(AX723,[1]Hoja2!$B$2:$AO$762,19,FALSE)</f>
        <v>A4 Mono MFPs</v>
      </c>
      <c r="AL723">
        <f t="shared" si="365"/>
        <v>1</v>
      </c>
      <c r="AM723">
        <f t="shared" si="366"/>
        <v>1</v>
      </c>
      <c r="AN723">
        <f t="shared" si="367"/>
        <v>1</v>
      </c>
      <c r="AO723">
        <f t="shared" si="368"/>
        <v>0</v>
      </c>
      <c r="AP723">
        <f t="shared" si="369"/>
        <v>1</v>
      </c>
      <c r="AQ723">
        <f t="shared" si="370"/>
        <v>0</v>
      </c>
      <c r="AR723">
        <f>+INDEX([1]Hoja2!$AM$2:$AM$841,MATCH(B723,[1]Hoja2!$C$2:$C$841,0))</f>
        <v>572.00000000000011</v>
      </c>
      <c r="AS723" t="str">
        <f t="shared" si="371"/>
        <v>0C4X01136515</v>
      </c>
      <c r="AT723" s="2">
        <f>IFERROR(VLOOKUP(AS723,[1]Hoja2!$A$1:$AM$841,38,FALSE),"n/a")</f>
        <v>0</v>
      </c>
      <c r="AU723" s="8">
        <f t="shared" si="361"/>
        <v>2</v>
      </c>
      <c r="AV723">
        <f>VLOOKUP(B723,[1]Hoja2!$C$2:$AO$762,39,FALSE)</f>
        <v>1</v>
      </c>
      <c r="AW723">
        <f>IF(AU723=AV723,VLOOKUP(B723,[1]Hoja2!$C$2:$AO$762,37,FALSE),IF(AV723&lt;2,VLOOKUP(B723,[1]Hoja2!$C$2:$AO$762,37,FALSE)))</f>
        <v>572.00000000000011</v>
      </c>
      <c r="AX723" t="str">
        <f>B723 &amp; COUNTIF(B$2:B723, B723)</f>
        <v>0C4X0113651</v>
      </c>
      <c r="AY723" s="10">
        <f>VLOOKUP(AX723,[1]Hoja2!$B$2:$AO$762,38,FALSE)</f>
        <v>572.00000000000011</v>
      </c>
      <c r="AZ723" s="9">
        <f t="shared" si="372"/>
        <v>0</v>
      </c>
      <c r="BA723">
        <f t="shared" si="376"/>
        <v>0</v>
      </c>
      <c r="BB723">
        <f t="shared" si="377"/>
        <v>-5.6666600000000011E-2</v>
      </c>
      <c r="BC723">
        <f t="shared" si="378"/>
        <v>0</v>
      </c>
    </row>
    <row r="724" spans="1:55" x14ac:dyDescent="0.25">
      <c r="A724">
        <v>70746</v>
      </c>
      <c r="B724" t="s">
        <v>474</v>
      </c>
      <c r="C724">
        <v>2019</v>
      </c>
      <c r="D724" t="s">
        <v>37</v>
      </c>
      <c r="E724" t="s">
        <v>38</v>
      </c>
      <c r="F724">
        <v>15</v>
      </c>
      <c r="G724" t="s">
        <v>40</v>
      </c>
      <c r="H724">
        <v>0</v>
      </c>
      <c r="I724" t="s">
        <v>91</v>
      </c>
      <c r="J724">
        <v>803</v>
      </c>
      <c r="K724">
        <v>1573</v>
      </c>
      <c r="L724">
        <v>0.2</v>
      </c>
      <c r="M724">
        <v>0.6</v>
      </c>
      <c r="N724">
        <v>0.8</v>
      </c>
      <c r="O724">
        <v>1.05</v>
      </c>
      <c r="P724">
        <v>1.1000000000000001</v>
      </c>
      <c r="Q724">
        <v>1.1499999999999999</v>
      </c>
      <c r="R724" t="s">
        <v>46</v>
      </c>
      <c r="S724">
        <v>4</v>
      </c>
      <c r="T724">
        <v>6</v>
      </c>
      <c r="U724" t="s">
        <v>47</v>
      </c>
      <c r="V724" t="s">
        <v>91</v>
      </c>
      <c r="W724" t="s">
        <v>73</v>
      </c>
      <c r="X724">
        <v>2019</v>
      </c>
      <c r="Y724" t="s">
        <v>37</v>
      </c>
      <c r="Z724" t="s">
        <v>38</v>
      </c>
      <c r="AA724">
        <v>16</v>
      </c>
      <c r="AB724">
        <v>0</v>
      </c>
      <c r="AC724">
        <v>118</v>
      </c>
      <c r="AD724">
        <v>1.1499999999999999</v>
      </c>
      <c r="AE724">
        <v>0</v>
      </c>
      <c r="AF724">
        <v>1808.95</v>
      </c>
      <c r="AG724" s="2">
        <f>IFERROR(VLOOKUP(B724,[1]Hoja2!$C$1:$AM$841,37,FALSE),"n/a")</f>
        <v>1258.4000000000003</v>
      </c>
      <c r="AH724" s="10">
        <f>VLOOKUP(AX724,[1]Hoja2!$B$2:$AO$762,17,FALSE)</f>
        <v>8</v>
      </c>
      <c r="AI724" s="10">
        <f>VLOOKUP(AX724,[1]Hoja2!$B$2:$AO$762,23,FALSE)</f>
        <v>0.8</v>
      </c>
      <c r="AJ724" s="10">
        <f>VLOOKUP(AX724,[1]Hoja2!$B$2:$AO$762,28,FALSE)</f>
        <v>0.26750000000000002</v>
      </c>
      <c r="AK724" s="10" t="str">
        <f>VLOOKUP(AX724,[1]Hoja2!$B$2:$AO$762,19,FALSE)</f>
        <v>WF Mono Systems and Legacy Color</v>
      </c>
      <c r="AL724">
        <f t="shared" si="365"/>
        <v>0</v>
      </c>
      <c r="AM724">
        <f t="shared" si="366"/>
        <v>0</v>
      </c>
      <c r="AN724">
        <f t="shared" si="367"/>
        <v>0</v>
      </c>
      <c r="AO724">
        <f t="shared" si="368"/>
        <v>0</v>
      </c>
      <c r="AP724">
        <f t="shared" si="369"/>
        <v>1</v>
      </c>
      <c r="AQ724">
        <f t="shared" si="370"/>
        <v>0</v>
      </c>
      <c r="AR724">
        <f>+INDEX([1]Hoja2!$AM$2:$AM$841,MATCH(B724,[1]Hoja2!$C$2:$C$841,0))</f>
        <v>1258.4000000000003</v>
      </c>
      <c r="AS724" t="str">
        <f t="shared" si="371"/>
        <v>0A1H02060015</v>
      </c>
      <c r="AT724" s="2">
        <f>IFERROR(VLOOKUP(AS724,[1]Hoja2!$A$1:$AM$841,38,FALSE),"n/a")</f>
        <v>0</v>
      </c>
      <c r="AU724" s="8">
        <f t="shared" si="361"/>
        <v>2</v>
      </c>
      <c r="AV724">
        <f>VLOOKUP(B724,[1]Hoja2!$C$2:$AO$762,39,FALSE)</f>
        <v>2</v>
      </c>
      <c r="AW724">
        <f>IF(AU724=AV724,VLOOKUP(B724,[1]Hoja2!$C$2:$AO$762,37,FALSE),IF(AV724&lt;2,VLOOKUP(B724,[1]Hoja2!$C$2:$AO$762,37,FALSE)))</f>
        <v>1258.4000000000003</v>
      </c>
      <c r="AX724" t="str">
        <f>B724 &amp; COUNTIF(B$2:B724, B724)</f>
        <v>0A1H0206001</v>
      </c>
      <c r="AY724" s="10">
        <f>VLOOKUP(AX724,[1]Hoja2!$B$2:$AO$762,38,FALSE)</f>
        <v>1258.4000000000003</v>
      </c>
      <c r="AZ724" s="9">
        <f t="shared" si="372"/>
        <v>0</v>
      </c>
      <c r="BA724">
        <f t="shared" si="376"/>
        <v>0</v>
      </c>
      <c r="BB724">
        <f t="shared" si="377"/>
        <v>-0.26750000000000002</v>
      </c>
      <c r="BC724">
        <f t="shared" si="378"/>
        <v>0</v>
      </c>
    </row>
    <row r="725" spans="1:55" hidden="1" x14ac:dyDescent="0.25">
      <c r="A725">
        <v>70751</v>
      </c>
      <c r="B725" t="s">
        <v>340</v>
      </c>
      <c r="C725">
        <v>2019</v>
      </c>
      <c r="D725" t="s">
        <v>37</v>
      </c>
      <c r="E725" t="s">
        <v>38</v>
      </c>
      <c r="F725">
        <v>15</v>
      </c>
      <c r="G725" t="s">
        <v>44</v>
      </c>
      <c r="H725">
        <v>0</v>
      </c>
      <c r="I725" t="s">
        <v>71</v>
      </c>
      <c r="J725">
        <v>468</v>
      </c>
      <c r="K725">
        <v>715</v>
      </c>
      <c r="L725">
        <v>0</v>
      </c>
      <c r="M725">
        <v>0</v>
      </c>
      <c r="N725">
        <v>0</v>
      </c>
      <c r="O725">
        <v>0.6</v>
      </c>
      <c r="P725">
        <v>0.8</v>
      </c>
      <c r="Q725">
        <v>1.05</v>
      </c>
      <c r="R725" t="s">
        <v>46</v>
      </c>
      <c r="S725">
        <v>5</v>
      </c>
      <c r="T725">
        <v>9</v>
      </c>
      <c r="U725" t="s">
        <v>47</v>
      </c>
      <c r="V725" t="s">
        <v>71</v>
      </c>
      <c r="W725" t="s">
        <v>55</v>
      </c>
      <c r="X725">
        <v>2019</v>
      </c>
      <c r="Y725" t="s">
        <v>37</v>
      </c>
      <c r="Z725" t="s">
        <v>38</v>
      </c>
      <c r="AA725">
        <v>15</v>
      </c>
      <c r="AB725">
        <v>0</v>
      </c>
      <c r="AC725">
        <v>6</v>
      </c>
      <c r="AD725">
        <v>0</v>
      </c>
      <c r="AE725">
        <v>0</v>
      </c>
      <c r="AF725">
        <v>715</v>
      </c>
      <c r="AG725" s="2">
        <f>IFERROR(VLOOKUP(B725,[1]Hoja2!$C$1:$AM$841,37,FALSE),"n/a")</f>
        <v>750.75000000000011</v>
      </c>
      <c r="AH725" s="10" t="e">
        <f>VLOOKUP(AX725,[1]Hoja2!$B$2:$AO$762,17,FALSE)</f>
        <v>#N/A</v>
      </c>
      <c r="AI725" s="10" t="e">
        <f>VLOOKUP(AX725,[1]Hoja2!$B$2:$AO$762,23,FALSE)</f>
        <v>#N/A</v>
      </c>
      <c r="AJ725" s="10" t="e">
        <f>VLOOKUP(AX725,[1]Hoja2!$B$2:$AO$762,28,FALSE)</f>
        <v>#N/A</v>
      </c>
      <c r="AK725" s="10" t="e">
        <f>VLOOKUP(AX725,[1]Hoja2!$B$2:$AO$762,19,FALSE)</f>
        <v>#N/A</v>
      </c>
      <c r="AL725" t="e">
        <f t="shared" si="365"/>
        <v>#N/A</v>
      </c>
      <c r="AM725" t="e">
        <f t="shared" si="366"/>
        <v>#N/A</v>
      </c>
      <c r="AN725" t="e">
        <f t="shared" si="367"/>
        <v>#N/A</v>
      </c>
      <c r="AO725" t="e">
        <f t="shared" si="368"/>
        <v>#N/A</v>
      </c>
      <c r="AP725" t="e">
        <f t="shared" si="369"/>
        <v>#N/A</v>
      </c>
      <c r="AQ725">
        <f t="shared" si="370"/>
        <v>1</v>
      </c>
      <c r="AR725">
        <f>+INDEX([1]Hoja2!$AM$2:$AM$841,MATCH(B725,[1]Hoja2!$C$2:$C$841,0))</f>
        <v>750.75000000000011</v>
      </c>
      <c r="AS725" t="str">
        <f>CONCATENATE(B725)</f>
        <v>0D6X451648</v>
      </c>
      <c r="AT725" s="2">
        <f>IF(COUNTIF(AS725:AS1945,AS725)&lt;2,IFERROR(VLOOKUP(AS725,[1]Hoja2!$C$1:$AM$841,37,FALSE),"n/a"),"b")</f>
        <v>750.75000000000011</v>
      </c>
      <c r="AU725" s="8">
        <f t="shared" si="361"/>
        <v>2</v>
      </c>
      <c r="AV725">
        <f>VLOOKUP(B725,[1]Hoja2!$C$2:$AO$762,39,FALSE)</f>
        <v>1</v>
      </c>
      <c r="AW725">
        <f>IF(AU725=AV725,VLOOKUP(B725,[1]Hoja2!$C$2:$AO$762,37,FALSE),IF(AV725&lt;2,VLOOKUP(B725,[1]Hoja2!$C$2:$AO$762,37,FALSE)))</f>
        <v>750.75000000000011</v>
      </c>
      <c r="AX725" t="str">
        <f>B725 &amp; COUNTIF(B$2:B725, B725)</f>
        <v>0D6X4516482</v>
      </c>
      <c r="AY725" t="e">
        <f>VLOOKUP(AX725,[1]Hoja2!$B$2:$AO$762,38,FALSE)</f>
        <v>#N/A</v>
      </c>
      <c r="AZ725" s="9">
        <f t="shared" si="372"/>
        <v>0</v>
      </c>
    </row>
    <row r="726" spans="1:55" x14ac:dyDescent="0.25">
      <c r="A726">
        <v>70753</v>
      </c>
      <c r="B726" t="s">
        <v>72</v>
      </c>
      <c r="C726">
        <v>2019</v>
      </c>
      <c r="D726" t="s">
        <v>37</v>
      </c>
      <c r="E726" t="s">
        <v>38</v>
      </c>
      <c r="F726">
        <v>15</v>
      </c>
      <c r="G726" t="s">
        <v>40</v>
      </c>
      <c r="H726">
        <v>7.6166669999999996</v>
      </c>
      <c r="I726" t="s">
        <v>45</v>
      </c>
      <c r="J726">
        <v>803</v>
      </c>
      <c r="K726">
        <v>1573</v>
      </c>
      <c r="L726">
        <v>0.2</v>
      </c>
      <c r="M726">
        <v>0.6</v>
      </c>
      <c r="N726">
        <v>0.8</v>
      </c>
      <c r="O726">
        <v>1.05</v>
      </c>
      <c r="P726">
        <v>1.1000000000000001</v>
      </c>
      <c r="Q726">
        <v>1.1499999999999999</v>
      </c>
      <c r="R726" t="s">
        <v>46</v>
      </c>
      <c r="S726">
        <v>4</v>
      </c>
      <c r="T726">
        <v>6</v>
      </c>
      <c r="U726" t="s">
        <v>47</v>
      </c>
      <c r="V726" t="s">
        <v>48</v>
      </c>
      <c r="W726" t="s">
        <v>73</v>
      </c>
      <c r="X726">
        <v>2019</v>
      </c>
      <c r="Y726" t="s">
        <v>37</v>
      </c>
      <c r="Z726" t="s">
        <v>38</v>
      </c>
      <c r="AA726">
        <v>22</v>
      </c>
      <c r="AB726">
        <v>0</v>
      </c>
      <c r="AC726">
        <v>4</v>
      </c>
      <c r="AD726">
        <v>0.6</v>
      </c>
      <c r="AE726">
        <v>1.9041667499999999</v>
      </c>
      <c r="AF726">
        <v>588.23642556250002</v>
      </c>
      <c r="AG726" s="2">
        <f>IFERROR(VLOOKUP(B726,[1]Hoja2!$C$1:$AM$841,37,FALSE),"n/a")</f>
        <v>452.23750000000001</v>
      </c>
      <c r="AH726" s="10">
        <f>VLOOKUP(AX726,[1]Hoja2!$B$2:$AO$762,17,FALSE)</f>
        <v>15</v>
      </c>
      <c r="AI726" s="10">
        <f>VLOOKUP(AX726,[1]Hoja2!$B$2:$AO$762,23,FALSE)</f>
        <v>0.8</v>
      </c>
      <c r="AJ726" s="10">
        <f>VLOOKUP(AX726,[1]Hoja2!$B$2:$AO$762,28,FALSE)</f>
        <v>0.105</v>
      </c>
      <c r="AK726" s="10" t="str">
        <f>VLOOKUP(AX726,[1]Hoja2!$B$2:$AO$762,19,FALSE)</f>
        <v>Light Production Digital Business</v>
      </c>
      <c r="AL726">
        <f t="shared" si="365"/>
        <v>0</v>
      </c>
      <c r="AM726">
        <f t="shared" si="366"/>
        <v>0</v>
      </c>
      <c r="AN726">
        <f t="shared" si="367"/>
        <v>0</v>
      </c>
      <c r="AO726">
        <f t="shared" si="368"/>
        <v>0</v>
      </c>
      <c r="AP726">
        <f t="shared" si="369"/>
        <v>1</v>
      </c>
      <c r="AQ726">
        <f t="shared" si="370"/>
        <v>0</v>
      </c>
      <c r="AR726">
        <f>+INDEX([1]Hoja2!$AM$2:$AM$841,MATCH(B726,[1]Hoja2!$C$2:$C$841,0))</f>
        <v>452.23750000000001</v>
      </c>
      <c r="AS726" t="str">
        <f t="shared" si="371"/>
        <v>0BG294687615</v>
      </c>
      <c r="AT726" s="2">
        <f>IFERROR(VLOOKUP(AS726,[1]Hoja2!$A$1:$AM$841,38,FALSE),"n/a")</f>
        <v>0</v>
      </c>
      <c r="AU726" s="8">
        <f t="shared" si="361"/>
        <v>5</v>
      </c>
      <c r="AV726">
        <f>VLOOKUP(B726,[1]Hoja2!$C$2:$AO$762,39,FALSE)</f>
        <v>4</v>
      </c>
      <c r="AW726" s="5">
        <v>1258.4000000000003</v>
      </c>
      <c r="AX726" t="str">
        <f>B726 &amp; COUNTIF(B$2:B726, B726)</f>
        <v>0BG29468763</v>
      </c>
      <c r="AY726" s="10">
        <f>VLOOKUP(AX726,[1]Hoja2!$B$2:$AO$762,38,FALSE)</f>
        <v>1258.4000000000003</v>
      </c>
      <c r="AZ726" s="9">
        <f t="shared" si="372"/>
        <v>0</v>
      </c>
      <c r="BA726">
        <f t="shared" ref="BA726:BA729" si="379">IF(Q726="NA",2,IF(OR(G726="INSTALACION NUEVA",G726="Mantenimiento preventivo"),3,IF(AND(AC726&lt;AH726,AL726&lt;&gt;1),4,IF(AY726&gt;AF726,1,0))))</f>
        <v>4</v>
      </c>
      <c r="BB726">
        <f t="shared" ref="BB726:BB729" si="380">AE726-AJ726</f>
        <v>1.7991667499999999</v>
      </c>
      <c r="BC726">
        <f t="shared" ref="BC726:BC729" si="381">+_xlfn.IFS(Q726="NA",2,OR(G726="INSTALACION NUEVA",G726="Mantenimiento preventivo"),3,AND(AC726&lt;AH726,AL726&lt;&gt;1),4,AY726&gt;AF726,1,TRUE,0)</f>
        <v>4</v>
      </c>
    </row>
    <row r="727" spans="1:55" x14ac:dyDescent="0.25">
      <c r="A727">
        <v>70755</v>
      </c>
      <c r="B727" t="s">
        <v>496</v>
      </c>
      <c r="C727">
        <v>2019</v>
      </c>
      <c r="D727" t="s">
        <v>37</v>
      </c>
      <c r="E727" t="s">
        <v>38</v>
      </c>
      <c r="F727">
        <v>15</v>
      </c>
      <c r="G727" t="s">
        <v>40</v>
      </c>
      <c r="H727">
        <v>1.5833330000000001</v>
      </c>
      <c r="I727" t="s">
        <v>54</v>
      </c>
      <c r="J727">
        <v>803</v>
      </c>
      <c r="K727">
        <v>1573</v>
      </c>
      <c r="L727">
        <v>0.2</v>
      </c>
      <c r="M727">
        <v>0.6</v>
      </c>
      <c r="N727">
        <v>0.8</v>
      </c>
      <c r="O727">
        <v>1.05</v>
      </c>
      <c r="P727">
        <v>1.1000000000000001</v>
      </c>
      <c r="Q727">
        <v>1.1499999999999999</v>
      </c>
      <c r="R727" t="s">
        <v>46</v>
      </c>
      <c r="S727">
        <v>4</v>
      </c>
      <c r="T727">
        <v>6</v>
      </c>
      <c r="U727" t="s">
        <v>47</v>
      </c>
      <c r="V727" t="s">
        <v>54</v>
      </c>
      <c r="W727" t="s">
        <v>73</v>
      </c>
      <c r="X727">
        <v>2019</v>
      </c>
      <c r="Y727" t="s">
        <v>37</v>
      </c>
      <c r="Z727" t="s">
        <v>38</v>
      </c>
      <c r="AA727">
        <v>16</v>
      </c>
      <c r="AB727">
        <v>0</v>
      </c>
      <c r="AC727">
        <v>179</v>
      </c>
      <c r="AD727">
        <v>1.1499999999999999</v>
      </c>
      <c r="AE727">
        <v>0.39583325000000003</v>
      </c>
      <c r="AF727">
        <v>1808.95</v>
      </c>
      <c r="AG727" s="2">
        <f>IFERROR(VLOOKUP(B727,[1]Hoja2!$C$1:$AM$841,37,FALSE),"n/a")</f>
        <v>1808.95</v>
      </c>
      <c r="AH727" s="10">
        <f>VLOOKUP(AX727,[1]Hoja2!$B$2:$AO$762,17,FALSE)</f>
        <v>181</v>
      </c>
      <c r="AI727" s="10">
        <f>VLOOKUP(AX727,[1]Hoja2!$B$2:$AO$762,23,FALSE)</f>
        <v>1.1499999999999999</v>
      </c>
      <c r="AJ727" s="10">
        <f>VLOOKUP(AX727,[1]Hoja2!$B$2:$AO$762,28,FALSE)</f>
        <v>0.7</v>
      </c>
      <c r="AK727" s="10" t="str">
        <f>VLOOKUP(AX727,[1]Hoja2!$B$2:$AO$762,19,FALSE)</f>
        <v>Entry Production Color Low/Mid</v>
      </c>
      <c r="AL727">
        <f t="shared" si="365"/>
        <v>1</v>
      </c>
      <c r="AM727">
        <f t="shared" si="366"/>
        <v>0</v>
      </c>
      <c r="AN727">
        <f t="shared" si="367"/>
        <v>1</v>
      </c>
      <c r="AO727">
        <f t="shared" si="368"/>
        <v>0</v>
      </c>
      <c r="AP727">
        <f t="shared" si="369"/>
        <v>1</v>
      </c>
      <c r="AQ727">
        <f t="shared" si="370"/>
        <v>0</v>
      </c>
      <c r="AR727">
        <f>+INDEX([1]Hoja2!$AM$2:$AM$841,MATCH(B727,[1]Hoja2!$C$2:$C$841,0))</f>
        <v>1808.95</v>
      </c>
      <c r="AS727" t="str">
        <f t="shared" si="371"/>
        <v>0XPN39774915</v>
      </c>
      <c r="AT727" s="2">
        <f>IFERROR(VLOOKUP(AS727,[1]Hoja2!$A$1:$AM$841,38,FALSE),"n/a")</f>
        <v>0</v>
      </c>
      <c r="AU727" s="8">
        <f t="shared" si="361"/>
        <v>1</v>
      </c>
      <c r="AV727">
        <f>VLOOKUP(B727,[1]Hoja2!$C$2:$AO$762,39,FALSE)</f>
        <v>1</v>
      </c>
      <c r="AW727">
        <f>IF(AU727=AV727,VLOOKUP(B727,[1]Hoja2!$C$2:$AO$762,37,FALSE),IF(AV727&lt;2,VLOOKUP(B727,[1]Hoja2!$C$2:$AO$762,37,FALSE)))</f>
        <v>1808.95</v>
      </c>
      <c r="AX727" t="str">
        <f>B727 &amp; COUNTIF(B$2:B727, B727)</f>
        <v>0XPN3977491</v>
      </c>
      <c r="AY727" s="10">
        <f>VLOOKUP(AX727,[1]Hoja2!$B$2:$AO$762,38,FALSE)</f>
        <v>1808.95</v>
      </c>
      <c r="AZ727" s="9">
        <f t="shared" si="372"/>
        <v>0</v>
      </c>
      <c r="BA727">
        <f t="shared" si="379"/>
        <v>0</v>
      </c>
      <c r="BB727">
        <f t="shared" si="380"/>
        <v>-0.30416674999999993</v>
      </c>
      <c r="BC727">
        <f t="shared" si="381"/>
        <v>0</v>
      </c>
    </row>
    <row r="728" spans="1:55" x14ac:dyDescent="0.25">
      <c r="A728">
        <v>70757</v>
      </c>
      <c r="B728" t="s">
        <v>880</v>
      </c>
      <c r="C728">
        <v>2019</v>
      </c>
      <c r="D728" t="s">
        <v>37</v>
      </c>
      <c r="E728" t="s">
        <v>38</v>
      </c>
      <c r="F728">
        <v>15</v>
      </c>
      <c r="G728" t="s">
        <v>40</v>
      </c>
      <c r="H728">
        <v>0.8</v>
      </c>
      <c r="I728" t="s">
        <v>34</v>
      </c>
      <c r="J728">
        <v>468</v>
      </c>
      <c r="K728">
        <v>715</v>
      </c>
      <c r="L728">
        <v>0</v>
      </c>
      <c r="M728">
        <v>0</v>
      </c>
      <c r="N728">
        <v>0</v>
      </c>
      <c r="O728">
        <v>0.6</v>
      </c>
      <c r="P728">
        <v>0.8</v>
      </c>
      <c r="Q728">
        <v>1.05</v>
      </c>
      <c r="R728" t="s">
        <v>46</v>
      </c>
      <c r="S728">
        <v>5</v>
      </c>
      <c r="T728">
        <v>9</v>
      </c>
      <c r="U728" t="s">
        <v>47</v>
      </c>
      <c r="V728" t="s">
        <v>34</v>
      </c>
      <c r="W728" t="s">
        <v>55</v>
      </c>
      <c r="X728">
        <v>2019</v>
      </c>
      <c r="Y728" t="s">
        <v>37</v>
      </c>
      <c r="Z728" t="s">
        <v>38</v>
      </c>
      <c r="AA728">
        <v>15</v>
      </c>
      <c r="AB728">
        <v>0</v>
      </c>
      <c r="AC728">
        <v>26</v>
      </c>
      <c r="AD728">
        <v>0.6</v>
      </c>
      <c r="AE728">
        <v>0.16</v>
      </c>
      <c r="AF728">
        <v>429</v>
      </c>
      <c r="AG728" s="2">
        <f>IFERROR(VLOOKUP(B728,[1]Hoja2!$C$1:$AM$841,37,FALSE),"n/a")</f>
        <v>715.00000000000011</v>
      </c>
      <c r="AH728" s="10" t="str">
        <f>VLOOKUP(AX728,[1]Hoja2!$B$2:$AO$762,17,FALSE)</f>
        <v xml:space="preserve">  </v>
      </c>
      <c r="AI728" s="10">
        <f>VLOOKUP(AX728,[1]Hoja2!$B$2:$AO$762,23,FALSE)</f>
        <v>1</v>
      </c>
      <c r="AJ728" s="10">
        <f>VLOOKUP(AX728,[1]Hoja2!$B$2:$AO$762,28,FALSE)</f>
        <v>0.27</v>
      </c>
      <c r="AK728" s="10" t="str">
        <f>VLOOKUP(AX728,[1]Hoja2!$B$2:$AO$762,19,FALSE)</f>
        <v>A4 Mono MFPs</v>
      </c>
      <c r="AL728">
        <f t="shared" si="365"/>
        <v>0</v>
      </c>
      <c r="AM728">
        <f t="shared" si="366"/>
        <v>0</v>
      </c>
      <c r="AN728">
        <f t="shared" si="367"/>
        <v>0</v>
      </c>
      <c r="AO728">
        <f t="shared" si="368"/>
        <v>0</v>
      </c>
      <c r="AP728">
        <f t="shared" si="369"/>
        <v>1</v>
      </c>
      <c r="AQ728">
        <f t="shared" si="370"/>
        <v>1</v>
      </c>
      <c r="AR728">
        <f>+INDEX([1]Hoja2!$AM$2:$AM$841,MATCH(B728,[1]Hoja2!$C$2:$C$841,0))</f>
        <v>715.00000000000011</v>
      </c>
      <c r="AS728" t="str">
        <f t="shared" si="371"/>
        <v>09HB91619115</v>
      </c>
      <c r="AT728" s="2">
        <f>IFERROR(VLOOKUP(AS728,[1]Hoja2!$A$1:$AM$841,38,FALSE),"n/a")</f>
        <v>0</v>
      </c>
      <c r="AU728" s="8">
        <f t="shared" si="361"/>
        <v>1</v>
      </c>
      <c r="AV728">
        <f>VLOOKUP(B728,[1]Hoja2!$C$2:$AO$762,39,FALSE)</f>
        <v>1</v>
      </c>
      <c r="AW728">
        <f>IF(AU728=AV728,VLOOKUP(B728,[1]Hoja2!$C$2:$AO$762,37,FALSE),IF(AV728&lt;2,VLOOKUP(B728,[1]Hoja2!$C$2:$AO$762,37,FALSE)))</f>
        <v>715.00000000000011</v>
      </c>
      <c r="AX728" t="str">
        <f>B728 &amp; COUNTIF(B$2:B728, B728)</f>
        <v>09HB9161911</v>
      </c>
      <c r="AY728" s="10">
        <f>VLOOKUP(AX728,[1]Hoja2!$B$2:$AO$762,38,FALSE)</f>
        <v>715.00000000000011</v>
      </c>
      <c r="AZ728" s="9">
        <f t="shared" si="372"/>
        <v>0</v>
      </c>
      <c r="BA728">
        <f t="shared" si="379"/>
        <v>4</v>
      </c>
      <c r="BB728">
        <f t="shared" si="380"/>
        <v>-0.11000000000000001</v>
      </c>
      <c r="BC728">
        <f t="shared" si="381"/>
        <v>4</v>
      </c>
    </row>
    <row r="729" spans="1:55" x14ac:dyDescent="0.25">
      <c r="A729">
        <v>70758</v>
      </c>
      <c r="B729" t="s">
        <v>383</v>
      </c>
      <c r="C729">
        <v>2019</v>
      </c>
      <c r="D729" t="s">
        <v>37</v>
      </c>
      <c r="E729" t="s">
        <v>38</v>
      </c>
      <c r="F729">
        <v>15</v>
      </c>
      <c r="G729" t="s">
        <v>40</v>
      </c>
      <c r="H729">
        <v>1.266667</v>
      </c>
      <c r="I729" t="s">
        <v>71</v>
      </c>
      <c r="J729">
        <v>468</v>
      </c>
      <c r="K729">
        <v>715</v>
      </c>
      <c r="L729">
        <v>0</v>
      </c>
      <c r="M729">
        <v>0</v>
      </c>
      <c r="N729">
        <v>0</v>
      </c>
      <c r="O729">
        <v>0.6</v>
      </c>
      <c r="P729">
        <v>0.8</v>
      </c>
      <c r="Q729">
        <v>1.05</v>
      </c>
      <c r="R729" t="s">
        <v>46</v>
      </c>
      <c r="S729">
        <v>5</v>
      </c>
      <c r="T729">
        <v>9</v>
      </c>
      <c r="U729" t="s">
        <v>47</v>
      </c>
      <c r="V729" t="s">
        <v>71</v>
      </c>
      <c r="W729" t="s">
        <v>55</v>
      </c>
      <c r="X729">
        <v>2019</v>
      </c>
      <c r="Y729" t="s">
        <v>37</v>
      </c>
      <c r="Z729" t="s">
        <v>38</v>
      </c>
      <c r="AA729">
        <v>16</v>
      </c>
      <c r="AB729">
        <v>0</v>
      </c>
      <c r="AC729">
        <v>4</v>
      </c>
      <c r="AD729">
        <v>0</v>
      </c>
      <c r="AE729">
        <v>0.25333339999999999</v>
      </c>
      <c r="AF729">
        <v>0</v>
      </c>
      <c r="AG729" s="2">
        <f>IFERROR(VLOOKUP(B729,[1]Hoja2!$C$1:$AM$841,37,FALSE),"n/a")</f>
        <v>0</v>
      </c>
      <c r="AH729" s="10">
        <f>VLOOKUP(AX729,[1]Hoja2!$B$2:$AO$762,17,FALSE)</f>
        <v>187</v>
      </c>
      <c r="AI729" s="10">
        <f>VLOOKUP(AX729,[1]Hoja2!$B$2:$AO$762,23,FALSE)</f>
        <v>1.05</v>
      </c>
      <c r="AJ729" s="10">
        <f>VLOOKUP(AX729,[1]Hoja2!$B$2:$AO$762,28,FALSE)</f>
        <v>0</v>
      </c>
      <c r="AK729" s="10" t="str">
        <f>VLOOKUP(AX729,[1]Hoja2!$B$2:$AO$762,19,FALSE)</f>
        <v>Entry Mono Printers</v>
      </c>
      <c r="AL729">
        <f t="shared" si="365"/>
        <v>0</v>
      </c>
      <c r="AM729">
        <f t="shared" si="366"/>
        <v>0</v>
      </c>
      <c r="AN729">
        <f t="shared" si="367"/>
        <v>0</v>
      </c>
      <c r="AO729">
        <f t="shared" si="368"/>
        <v>0</v>
      </c>
      <c r="AP729">
        <f t="shared" si="369"/>
        <v>1</v>
      </c>
      <c r="AQ729">
        <f t="shared" si="370"/>
        <v>0</v>
      </c>
      <c r="AR729">
        <f>+INDEX([1]Hoja2!$AM$2:$AM$841,MATCH(B729,[1]Hoja2!$C$2:$C$841,0))</f>
        <v>0</v>
      </c>
      <c r="AS729" t="str">
        <f t="shared" si="371"/>
        <v>0XLT27848115</v>
      </c>
      <c r="AT729" s="2">
        <f>IFERROR(VLOOKUP(AS729,[1]Hoja2!$A$1:$AM$841,38,FALSE),"n/a")</f>
        <v>0</v>
      </c>
      <c r="AU729" s="8">
        <f t="shared" si="361"/>
        <v>3</v>
      </c>
      <c r="AV729">
        <f>VLOOKUP(B729,[1]Hoja2!$C$2:$AO$762,39,FALSE)</f>
        <v>3</v>
      </c>
      <c r="AW729">
        <f>IF(AU729=AV729,VLOOKUP(B729,[1]Hoja2!$C$2:$AO$762,37,FALSE),IF(AV729&lt;2,VLOOKUP(B729,[1]Hoja2!$C$2:$AO$762,37,FALSE)))</f>
        <v>0</v>
      </c>
      <c r="AX729" t="str">
        <f>B729 &amp; COUNTIF(B$2:B729, B729)</f>
        <v>0XLT2784812</v>
      </c>
      <c r="AY729" s="10">
        <f>VLOOKUP(AX729,[1]Hoja2!$B$2:$AO$762,38,FALSE)</f>
        <v>750.75000000000011</v>
      </c>
      <c r="AZ729" s="9">
        <f t="shared" si="372"/>
        <v>0</v>
      </c>
      <c r="BA729">
        <f t="shared" si="379"/>
        <v>4</v>
      </c>
      <c r="BB729">
        <f t="shared" si="380"/>
        <v>0.25333339999999999</v>
      </c>
      <c r="BC729">
        <f t="shared" si="381"/>
        <v>4</v>
      </c>
    </row>
    <row r="730" spans="1:55" hidden="1" x14ac:dyDescent="0.25">
      <c r="A730">
        <v>70759</v>
      </c>
      <c r="B730" t="s">
        <v>670</v>
      </c>
      <c r="C730">
        <v>2019</v>
      </c>
      <c r="D730" t="s">
        <v>37</v>
      </c>
      <c r="E730" t="s">
        <v>38</v>
      </c>
      <c r="F730">
        <v>15</v>
      </c>
      <c r="G730" t="s">
        <v>40</v>
      </c>
      <c r="H730">
        <v>1.2166669999999999</v>
      </c>
      <c r="J730" t="s">
        <v>33</v>
      </c>
      <c r="K730" t="s">
        <v>33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S730" t="s">
        <v>33</v>
      </c>
      <c r="T730" t="s">
        <v>33</v>
      </c>
      <c r="V730" t="s">
        <v>34</v>
      </c>
      <c r="W730" t="s">
        <v>55</v>
      </c>
      <c r="X730">
        <v>2019</v>
      </c>
      <c r="Y730" t="s">
        <v>37</v>
      </c>
      <c r="Z730" t="s">
        <v>38</v>
      </c>
      <c r="AA730">
        <v>15</v>
      </c>
      <c r="AB730" t="s">
        <v>33</v>
      </c>
      <c r="AC730">
        <v>0</v>
      </c>
      <c r="AD730">
        <v>0</v>
      </c>
      <c r="AE730">
        <v>0</v>
      </c>
      <c r="AF730">
        <v>0</v>
      </c>
      <c r="AG730" s="2" t="str">
        <f>IFERROR(VLOOKUP(B730,[1]Hoja2!$C$1:$AM$841,37,FALSE),"n/a")</f>
        <v>n/a</v>
      </c>
      <c r="AH730" s="10" t="e">
        <f>VLOOKUP(AX730,[1]Hoja2!$B$2:$AO$762,17,FALSE)</f>
        <v>#N/A</v>
      </c>
      <c r="AI730" s="10" t="e">
        <f>VLOOKUP(AX730,[1]Hoja2!$B$2:$AO$762,23,FALSE)</f>
        <v>#N/A</v>
      </c>
      <c r="AJ730" s="10" t="e">
        <f>VLOOKUP(AX730,[1]Hoja2!$B$2:$AO$762,28,FALSE)</f>
        <v>#N/A</v>
      </c>
      <c r="AK730" s="10" t="e">
        <f>VLOOKUP(AX730,[1]Hoja2!$B$2:$AO$762,19,FALSE)</f>
        <v>#N/A</v>
      </c>
      <c r="AL730" t="e">
        <f t="shared" si="365"/>
        <v>#N/A</v>
      </c>
      <c r="AM730" t="e">
        <f t="shared" si="366"/>
        <v>#N/A</v>
      </c>
      <c r="AN730" t="e">
        <f t="shared" si="367"/>
        <v>#N/A</v>
      </c>
      <c r="AO730" t="e">
        <f t="shared" si="368"/>
        <v>#N/A</v>
      </c>
      <c r="AP730" t="e">
        <f t="shared" si="369"/>
        <v>#N/A</v>
      </c>
      <c r="AQ730" t="str">
        <f t="shared" si="370"/>
        <v>n/a</v>
      </c>
      <c r="AR730" t="e">
        <f>+INDEX([1]DETALLE!$AK$2:$AK$841,MATCH(B730,[1]DETALLE!$A$2:$A$841,0))</f>
        <v>#N/A</v>
      </c>
      <c r="AS730" t="str">
        <f>CONCATENATE(B730)</f>
        <v xml:space="preserve"> 09HB914002</v>
      </c>
      <c r="AT730" s="2" t="str">
        <f>IF(IFERROR(VLOOKUP(AS730,[1]Hoja2!$C$1:$AM$841,37,FALSE),"n/a")&lt;&gt;"n/a","a","n/a")</f>
        <v>n/a</v>
      </c>
      <c r="AU730" s="8">
        <f t="shared" si="361"/>
        <v>2</v>
      </c>
      <c r="AV730" t="e">
        <f>VLOOKUP(B730,[1]Hoja2!$C$2:$AO$762,39,FALSE)</f>
        <v>#N/A</v>
      </c>
      <c r="AW730" t="e">
        <f>IF(AU730=AV730,VLOOKUP(B730,[1]Hoja2!$C$2:$AO$762,37,FALSE),IF(AV730&lt;2,VLOOKUP(B730,[1]Hoja2!$C$2:$AO$762,37,FALSE)))</f>
        <v>#N/A</v>
      </c>
      <c r="AX730" t="str">
        <f>B730 &amp; COUNTIF(B$2:B730, B730)</f>
        <v xml:space="preserve"> 09HB9140022</v>
      </c>
      <c r="AY730" t="e">
        <f>VLOOKUP(AX730,[1]Hoja2!$B$2:$AO$762,38,FALSE)</f>
        <v>#N/A</v>
      </c>
      <c r="AZ730" s="9" t="e">
        <f t="shared" si="372"/>
        <v>#N/A</v>
      </c>
    </row>
    <row r="731" spans="1:55" hidden="1" x14ac:dyDescent="0.25">
      <c r="A731">
        <v>70761</v>
      </c>
      <c r="B731" t="s">
        <v>809</v>
      </c>
      <c r="C731">
        <v>2019</v>
      </c>
      <c r="D731" t="s">
        <v>37</v>
      </c>
      <c r="E731" t="s">
        <v>38</v>
      </c>
      <c r="F731">
        <v>15</v>
      </c>
      <c r="G731" t="s">
        <v>44</v>
      </c>
      <c r="H731">
        <v>0</v>
      </c>
      <c r="I731" t="s">
        <v>116</v>
      </c>
      <c r="J731">
        <v>655</v>
      </c>
      <c r="K731">
        <v>1365</v>
      </c>
      <c r="L731">
        <v>0</v>
      </c>
      <c r="M731">
        <v>0</v>
      </c>
      <c r="N731">
        <v>0.6</v>
      </c>
      <c r="O731">
        <v>0.8</v>
      </c>
      <c r="P731">
        <v>1.05</v>
      </c>
      <c r="Q731">
        <v>1.1000000000000001</v>
      </c>
      <c r="R731" t="s">
        <v>46</v>
      </c>
      <c r="S731">
        <v>5</v>
      </c>
      <c r="T731">
        <v>9</v>
      </c>
      <c r="U731" t="s">
        <v>47</v>
      </c>
      <c r="V731" t="s">
        <v>45</v>
      </c>
      <c r="W731" t="s">
        <v>50</v>
      </c>
      <c r="X731">
        <v>2019</v>
      </c>
      <c r="Y731" t="s">
        <v>37</v>
      </c>
      <c r="Z731" t="s">
        <v>38</v>
      </c>
      <c r="AA731">
        <v>15</v>
      </c>
      <c r="AB731">
        <v>1</v>
      </c>
      <c r="AC731">
        <v>6</v>
      </c>
      <c r="AD731">
        <v>0</v>
      </c>
      <c r="AE731">
        <v>0</v>
      </c>
      <c r="AF731">
        <v>0</v>
      </c>
      <c r="AG731" s="2" t="str">
        <f>IFERROR(VLOOKUP(B731,[1]Hoja2!$C$1:$AM$841,37,FALSE),"n/a")</f>
        <v>n/a</v>
      </c>
      <c r="AH731" s="10" t="e">
        <f>VLOOKUP(AX731,[1]Hoja2!$B$2:$AO$762,17,FALSE)</f>
        <v>#N/A</v>
      </c>
      <c r="AI731" s="10" t="e">
        <f>VLOOKUP(AX731,[1]Hoja2!$B$2:$AO$762,23,FALSE)</f>
        <v>#N/A</v>
      </c>
      <c r="AJ731" s="10" t="e">
        <f>VLOOKUP(AX731,[1]Hoja2!$B$2:$AO$762,28,FALSE)</f>
        <v>#N/A</v>
      </c>
      <c r="AK731" s="10" t="e">
        <f>VLOOKUP(AX731,[1]Hoja2!$B$2:$AO$762,19,FALSE)</f>
        <v>#N/A</v>
      </c>
      <c r="AL731" t="e">
        <f t="shared" si="365"/>
        <v>#N/A</v>
      </c>
      <c r="AM731" t="e">
        <f t="shared" si="366"/>
        <v>#N/A</v>
      </c>
      <c r="AN731" t="e">
        <f t="shared" si="367"/>
        <v>#N/A</v>
      </c>
      <c r="AO731" t="e">
        <f t="shared" si="368"/>
        <v>#N/A</v>
      </c>
      <c r="AP731" t="e">
        <f t="shared" si="369"/>
        <v>#N/A</v>
      </c>
      <c r="AQ731" t="str">
        <f t="shared" si="370"/>
        <v>n/a</v>
      </c>
      <c r="AR731" t="e">
        <f>+INDEX([1]DETALLE!$AK$2:$AK$841,MATCH(B731,[1]DETALLE!$A$2:$A$841,0))</f>
        <v>#N/A</v>
      </c>
      <c r="AS731" t="str">
        <f>CONCATENATE(B731)</f>
        <v>0Y4X846817</v>
      </c>
      <c r="AT731" s="2" t="str">
        <f>IF(IFERROR(VLOOKUP(AS731,[1]Hoja2!$C$1:$AM$841,37,FALSE),"n/a")&lt;&gt;"n/a","a","n/a")</f>
        <v>n/a</v>
      </c>
      <c r="AU731" s="8">
        <f t="shared" si="361"/>
        <v>7</v>
      </c>
      <c r="AV731" t="e">
        <f>VLOOKUP(B731,[1]Hoja2!$C$2:$AO$762,39,FALSE)</f>
        <v>#N/A</v>
      </c>
      <c r="AW731" t="e">
        <f>IF(AU731=AV731,VLOOKUP(B731,[1]Hoja2!$C$2:$AO$762,37,FALSE),IF(AV731&lt;2,VLOOKUP(B731,[1]Hoja2!$C$2:$AO$762,37,FALSE)))</f>
        <v>#N/A</v>
      </c>
      <c r="AX731" t="str">
        <f>B731 &amp; COUNTIF(B$2:B731, B731)</f>
        <v>0Y4X8468173</v>
      </c>
      <c r="AY731" t="e">
        <f>VLOOKUP(AX731,[1]Hoja2!$B$2:$AO$762,38,FALSE)</f>
        <v>#N/A</v>
      </c>
      <c r="AZ731" s="9" t="e">
        <f t="shared" si="372"/>
        <v>#N/A</v>
      </c>
    </row>
    <row r="732" spans="1:55" hidden="1" x14ac:dyDescent="0.25">
      <c r="A732">
        <v>70762</v>
      </c>
      <c r="B732" t="s">
        <v>881</v>
      </c>
      <c r="C732">
        <v>2019</v>
      </c>
      <c r="D732" t="s">
        <v>37</v>
      </c>
      <c r="E732" t="s">
        <v>38</v>
      </c>
      <c r="F732">
        <v>15</v>
      </c>
      <c r="G732" t="s">
        <v>44</v>
      </c>
      <c r="H732">
        <v>0</v>
      </c>
      <c r="J732" t="s">
        <v>33</v>
      </c>
      <c r="K732" t="s">
        <v>33</v>
      </c>
      <c r="L732" t="s">
        <v>33</v>
      </c>
      <c r="M732" t="s">
        <v>33</v>
      </c>
      <c r="N732" t="s">
        <v>33</v>
      </c>
      <c r="O732" t="s">
        <v>33</v>
      </c>
      <c r="P732" t="s">
        <v>33</v>
      </c>
      <c r="Q732" t="s">
        <v>33</v>
      </c>
      <c r="S732" t="s">
        <v>33</v>
      </c>
      <c r="T732" t="s">
        <v>33</v>
      </c>
      <c r="V732" t="s">
        <v>34</v>
      </c>
      <c r="W732" t="s">
        <v>50</v>
      </c>
      <c r="X732">
        <v>2019</v>
      </c>
      <c r="Y732" t="s">
        <v>37</v>
      </c>
      <c r="Z732" t="s">
        <v>38</v>
      </c>
      <c r="AA732">
        <v>15</v>
      </c>
      <c r="AB732" t="s">
        <v>33</v>
      </c>
      <c r="AC732">
        <v>88</v>
      </c>
      <c r="AD732">
        <v>0</v>
      </c>
      <c r="AE732">
        <v>0</v>
      </c>
      <c r="AF732">
        <v>0</v>
      </c>
      <c r="AG732" s="2" t="str">
        <f>IFERROR(VLOOKUP(B732,[1]Hoja2!$C$1:$AM$841,37,FALSE),"n/a")</f>
        <v>n/a</v>
      </c>
      <c r="AH732" s="10" t="e">
        <f>VLOOKUP(AX732,[1]Hoja2!$B$2:$AO$762,17,FALSE)</f>
        <v>#N/A</v>
      </c>
      <c r="AI732" s="10" t="e">
        <f>VLOOKUP(AX732,[1]Hoja2!$B$2:$AO$762,23,FALSE)</f>
        <v>#N/A</v>
      </c>
      <c r="AJ732" s="10" t="e">
        <f>VLOOKUP(AX732,[1]Hoja2!$B$2:$AO$762,28,FALSE)</f>
        <v>#N/A</v>
      </c>
      <c r="AK732" s="10" t="e">
        <f>VLOOKUP(AX732,[1]Hoja2!$B$2:$AO$762,19,FALSE)</f>
        <v>#N/A</v>
      </c>
      <c r="AL732" t="e">
        <f t="shared" si="365"/>
        <v>#N/A</v>
      </c>
      <c r="AM732" t="e">
        <f t="shared" si="366"/>
        <v>#N/A</v>
      </c>
      <c r="AN732" t="e">
        <f t="shared" si="367"/>
        <v>#N/A</v>
      </c>
      <c r="AO732" t="e">
        <f t="shared" si="368"/>
        <v>#N/A</v>
      </c>
      <c r="AP732" t="e">
        <f t="shared" si="369"/>
        <v>#N/A</v>
      </c>
      <c r="AQ732" t="str">
        <f t="shared" si="370"/>
        <v>n/a</v>
      </c>
      <c r="AR732" t="e">
        <f>+INDEX([1]DETALLE!$AK$2:$AK$841,MATCH(B732,[1]DETALLE!$A$2:$A$841,0))</f>
        <v>#N/A</v>
      </c>
      <c r="AS732" t="str">
        <f>CONCATENATE(B732)</f>
        <v>09HB331483</v>
      </c>
      <c r="AT732" s="2" t="str">
        <f>IF(IFERROR(VLOOKUP(AS732,[1]Hoja2!$C$1:$AM$841,37,FALSE),"n/a")&lt;&gt;"n/a","a","n/a")</f>
        <v>n/a</v>
      </c>
      <c r="AU732" s="8">
        <f t="shared" si="361"/>
        <v>1</v>
      </c>
      <c r="AV732" t="e">
        <f>VLOOKUP(B732,[1]Hoja2!$C$2:$AO$762,39,FALSE)</f>
        <v>#N/A</v>
      </c>
      <c r="AW732" t="e">
        <f>IF(AU732=AV732,VLOOKUP(B732,[1]Hoja2!$C$2:$AO$762,37,FALSE),IF(AV732&lt;2,VLOOKUP(B732,[1]Hoja2!$C$2:$AO$762,37,FALSE)))</f>
        <v>#N/A</v>
      </c>
      <c r="AX732" t="str">
        <f>B732 &amp; COUNTIF(B$2:B732, B732)</f>
        <v>09HB3314831</v>
      </c>
      <c r="AY732" t="e">
        <f>VLOOKUP(AX732,[1]Hoja2!$B$2:$AO$762,38,FALSE)</f>
        <v>#N/A</v>
      </c>
      <c r="AZ732" s="9" t="e">
        <f t="shared" si="372"/>
        <v>#N/A</v>
      </c>
    </row>
    <row r="733" spans="1:55" x14ac:dyDescent="0.25">
      <c r="A733">
        <v>70768</v>
      </c>
      <c r="B733" t="s">
        <v>52</v>
      </c>
      <c r="C733">
        <v>2019</v>
      </c>
      <c r="D733" t="s">
        <v>37</v>
      </c>
      <c r="E733" t="s">
        <v>38</v>
      </c>
      <c r="F733">
        <v>15</v>
      </c>
      <c r="G733" t="s">
        <v>40</v>
      </c>
      <c r="H733">
        <v>0.4</v>
      </c>
      <c r="I733" t="s">
        <v>53</v>
      </c>
      <c r="J733">
        <v>655</v>
      </c>
      <c r="K733">
        <v>1365</v>
      </c>
      <c r="L733">
        <v>0</v>
      </c>
      <c r="M733">
        <v>0</v>
      </c>
      <c r="N733">
        <v>0.6</v>
      </c>
      <c r="O733">
        <v>0.8</v>
      </c>
      <c r="P733">
        <v>1.05</v>
      </c>
      <c r="Q733">
        <v>1.1000000000000001</v>
      </c>
      <c r="R733" t="s">
        <v>46</v>
      </c>
      <c r="S733">
        <v>5</v>
      </c>
      <c r="T733">
        <v>9</v>
      </c>
      <c r="U733" t="s">
        <v>47</v>
      </c>
      <c r="V733" t="s">
        <v>54</v>
      </c>
      <c r="W733" t="s">
        <v>55</v>
      </c>
      <c r="X733">
        <v>2019</v>
      </c>
      <c r="Y733" t="s">
        <v>37</v>
      </c>
      <c r="Z733" t="s">
        <v>38</v>
      </c>
      <c r="AA733">
        <v>15</v>
      </c>
      <c r="AB733">
        <v>0</v>
      </c>
      <c r="AC733">
        <v>6</v>
      </c>
      <c r="AD733">
        <v>0</v>
      </c>
      <c r="AE733">
        <v>0.08</v>
      </c>
      <c r="AF733">
        <v>0</v>
      </c>
      <c r="AG733" s="2">
        <f>IFERROR(VLOOKUP(B733,[1]Hoja2!$C$1:$AM$841,37,FALSE),"n/a")</f>
        <v>819</v>
      </c>
      <c r="AH733" s="10">
        <f>VLOOKUP(AX733,[1]Hoja2!$B$2:$AO$762,17,FALSE)</f>
        <v>29</v>
      </c>
      <c r="AI733" s="10">
        <f>VLOOKUP(AX733,[1]Hoja2!$B$2:$AO$762,23,FALSE)</f>
        <v>0.8</v>
      </c>
      <c r="AJ733" s="10">
        <f>VLOOKUP(AX733,[1]Hoja2!$B$2:$AO$762,28,FALSE)</f>
        <v>6.9999999999999993E-2</v>
      </c>
      <c r="AK733" s="10" t="str">
        <f>VLOOKUP(AX733,[1]Hoja2!$B$2:$AO$762,19,FALSE)</f>
        <v>A3 Professional Color Laser MFPs</v>
      </c>
      <c r="AL733">
        <f t="shared" si="365"/>
        <v>0</v>
      </c>
      <c r="AM733">
        <f t="shared" si="366"/>
        <v>0</v>
      </c>
      <c r="AN733">
        <f t="shared" si="367"/>
        <v>0</v>
      </c>
      <c r="AO733">
        <f t="shared" si="368"/>
        <v>0</v>
      </c>
      <c r="AP733">
        <f t="shared" si="369"/>
        <v>1</v>
      </c>
      <c r="AQ733">
        <f t="shared" si="370"/>
        <v>1</v>
      </c>
      <c r="AR733">
        <f>+INDEX([1]Hoja2!$AM$2:$AM$841,MATCH(B733,[1]Hoja2!$C$2:$C$841,0))</f>
        <v>819</v>
      </c>
      <c r="AS733" t="str">
        <f t="shared" si="371"/>
        <v>0VGW68653315</v>
      </c>
      <c r="AT733" s="2">
        <f>IFERROR(VLOOKUP(AS733,[1]Hoja2!$A$1:$AM$841,38,FALSE),"n/a")</f>
        <v>0</v>
      </c>
      <c r="AU733" s="8">
        <f t="shared" si="361"/>
        <v>3</v>
      </c>
      <c r="AV733">
        <f>VLOOKUP(B733,[1]Hoja2!$C$2:$AO$762,39,FALSE)</f>
        <v>3</v>
      </c>
      <c r="AW733">
        <f>IF(AU733=AV733,VLOOKUP(B733,[1]Hoja2!$C$2:$AO$762,37,FALSE),IF(AV733&lt;2,VLOOKUP(B733,[1]Hoja2!$C$2:$AO$762,37,FALSE)))</f>
        <v>819</v>
      </c>
      <c r="AX733" t="str">
        <f>B733 &amp; COUNTIF(B$2:B733, B733)</f>
        <v>0VGW6865332</v>
      </c>
      <c r="AY733" s="10">
        <f>VLOOKUP(AX733,[1]Hoja2!$B$2:$AO$762,38,FALSE)</f>
        <v>1092</v>
      </c>
      <c r="AZ733" s="9">
        <f t="shared" si="372"/>
        <v>0</v>
      </c>
      <c r="BA733">
        <f t="shared" ref="BA733:BA737" si="382">IF(Q733="NA",2,IF(OR(G733="INSTALACION NUEVA",G733="Mantenimiento preventivo"),3,IF(AND(AC733&lt;AH733,AL733&lt;&gt;1),4,IF(AY733&gt;AF733,1,0))))</f>
        <v>4</v>
      </c>
      <c r="BB733">
        <f t="shared" ref="BB733:BB737" si="383">AE733-AJ733</f>
        <v>1.0000000000000009E-2</v>
      </c>
      <c r="BC733">
        <f t="shared" ref="BC733:BC737" si="384">+_xlfn.IFS(Q733="NA",2,OR(G733="INSTALACION NUEVA",G733="Mantenimiento preventivo"),3,AND(AC733&lt;AH733,AL733&lt;&gt;1),4,AY733&gt;AF733,1,TRUE,0)</f>
        <v>4</v>
      </c>
    </row>
    <row r="734" spans="1:55" x14ac:dyDescent="0.25">
      <c r="A734">
        <v>70773</v>
      </c>
      <c r="B734" t="s">
        <v>479</v>
      </c>
      <c r="C734">
        <v>2019</v>
      </c>
      <c r="D734" t="s">
        <v>37</v>
      </c>
      <c r="E734" t="s">
        <v>38</v>
      </c>
      <c r="F734">
        <v>15</v>
      </c>
      <c r="G734" t="s">
        <v>40</v>
      </c>
      <c r="H734">
        <v>1.433333</v>
      </c>
      <c r="I734" t="s">
        <v>45</v>
      </c>
      <c r="J734">
        <v>803</v>
      </c>
      <c r="K734">
        <v>1573</v>
      </c>
      <c r="L734">
        <v>0.2</v>
      </c>
      <c r="M734">
        <v>0.6</v>
      </c>
      <c r="N734">
        <v>0.8</v>
      </c>
      <c r="O734">
        <v>1.05</v>
      </c>
      <c r="P734">
        <v>1.1000000000000001</v>
      </c>
      <c r="Q734">
        <v>1.1499999999999999</v>
      </c>
      <c r="R734" t="s">
        <v>46</v>
      </c>
      <c r="S734">
        <v>4</v>
      </c>
      <c r="T734">
        <v>6</v>
      </c>
      <c r="U734" t="s">
        <v>47</v>
      </c>
      <c r="V734" t="s">
        <v>48</v>
      </c>
      <c r="W734" t="s">
        <v>36</v>
      </c>
      <c r="X734">
        <v>2019</v>
      </c>
      <c r="Y734" t="s">
        <v>37</v>
      </c>
      <c r="Z734" t="s">
        <v>38</v>
      </c>
      <c r="AA734">
        <v>15</v>
      </c>
      <c r="AB734">
        <v>0</v>
      </c>
      <c r="AC734">
        <v>26</v>
      </c>
      <c r="AD734">
        <v>1.05</v>
      </c>
      <c r="AE734">
        <v>0.35833324999999999</v>
      </c>
      <c r="AF734">
        <v>1651.65</v>
      </c>
      <c r="AG734" s="2">
        <f>IFERROR(VLOOKUP(B734,[1]Hoja2!$C$1:$AM$841,37,FALSE),"n/a")</f>
        <v>1651.6500000000003</v>
      </c>
      <c r="AH734" s="10">
        <f>VLOOKUP(AX734,[1]Hoja2!$B$2:$AO$762,17,FALSE)</f>
        <v>26</v>
      </c>
      <c r="AI734" s="10">
        <f>VLOOKUP(AX734,[1]Hoja2!$B$2:$AO$762,23,FALSE)</f>
        <v>1.05</v>
      </c>
      <c r="AJ734" s="10">
        <f>VLOOKUP(AX734,[1]Hoja2!$B$2:$AO$762,28,FALSE)</f>
        <v>0.41749999999999998</v>
      </c>
      <c r="AK734" s="10" t="str">
        <f>VLOOKUP(AX734,[1]Hoja2!$B$2:$AO$762,19,FALSE)</f>
        <v>Light Production Digital Business</v>
      </c>
      <c r="AL734">
        <f t="shared" si="365"/>
        <v>1</v>
      </c>
      <c r="AM734">
        <f t="shared" si="366"/>
        <v>1</v>
      </c>
      <c r="AN734">
        <f t="shared" si="367"/>
        <v>1</v>
      </c>
      <c r="AO734">
        <f t="shared" si="368"/>
        <v>0</v>
      </c>
      <c r="AP734">
        <f t="shared" si="369"/>
        <v>1</v>
      </c>
      <c r="AQ734">
        <f t="shared" si="370"/>
        <v>0</v>
      </c>
      <c r="AR734">
        <f>+INDEX([1]Hoja2!$AM$2:$AM$841,MATCH(B734,[1]Hoja2!$C$2:$C$841,0))</f>
        <v>1651.6500000000003</v>
      </c>
      <c r="AS734" t="str">
        <f t="shared" si="371"/>
        <v>0BG097360715</v>
      </c>
      <c r="AT734" s="2">
        <f>IFERROR(VLOOKUP(AS734,[1]Hoja2!$A$1:$AM$841,38,FALSE),"n/a")</f>
        <v>0</v>
      </c>
      <c r="AU734" s="8">
        <f t="shared" si="361"/>
        <v>1</v>
      </c>
      <c r="AV734">
        <f>VLOOKUP(B734,[1]Hoja2!$C$2:$AO$762,39,FALSE)</f>
        <v>1</v>
      </c>
      <c r="AW734">
        <f>IF(AU734=AV734,VLOOKUP(B734,[1]Hoja2!$C$2:$AO$762,37,FALSE),IF(AV734&lt;2,VLOOKUP(B734,[1]Hoja2!$C$2:$AO$762,37,FALSE)))</f>
        <v>1651.6500000000003</v>
      </c>
      <c r="AX734" t="str">
        <f>B734 &amp; COUNTIF(B$2:B734, B734)</f>
        <v>0BG09736071</v>
      </c>
      <c r="AY734" s="10">
        <f>VLOOKUP(AX734,[1]Hoja2!$B$2:$AO$762,38,FALSE)</f>
        <v>1651.6500000000003</v>
      </c>
      <c r="AZ734" s="9">
        <f t="shared" si="372"/>
        <v>0</v>
      </c>
      <c r="BA734">
        <f t="shared" si="382"/>
        <v>0</v>
      </c>
      <c r="BB734">
        <f t="shared" si="383"/>
        <v>-5.916674999999999E-2</v>
      </c>
      <c r="BC734">
        <f t="shared" si="384"/>
        <v>0</v>
      </c>
    </row>
    <row r="735" spans="1:55" x14ac:dyDescent="0.25">
      <c r="A735">
        <v>70775</v>
      </c>
      <c r="B735" t="s">
        <v>495</v>
      </c>
      <c r="C735">
        <v>2019</v>
      </c>
      <c r="D735" t="s">
        <v>37</v>
      </c>
      <c r="E735" t="s">
        <v>38</v>
      </c>
      <c r="F735">
        <v>15</v>
      </c>
      <c r="G735" t="s">
        <v>44</v>
      </c>
      <c r="H735">
        <v>0</v>
      </c>
      <c r="I735" t="s">
        <v>145</v>
      </c>
      <c r="J735">
        <v>468</v>
      </c>
      <c r="K735">
        <v>715</v>
      </c>
      <c r="L735">
        <v>0</v>
      </c>
      <c r="M735">
        <v>0</v>
      </c>
      <c r="N735">
        <v>0</v>
      </c>
      <c r="O735">
        <v>0.6</v>
      </c>
      <c r="P735">
        <v>0.8</v>
      </c>
      <c r="Q735">
        <v>1.05</v>
      </c>
      <c r="R735" t="s">
        <v>46</v>
      </c>
      <c r="S735">
        <v>5</v>
      </c>
      <c r="T735">
        <v>9</v>
      </c>
      <c r="U735" t="s">
        <v>47</v>
      </c>
      <c r="V735" t="s">
        <v>145</v>
      </c>
      <c r="W735" t="s">
        <v>55</v>
      </c>
      <c r="X735">
        <v>2019</v>
      </c>
      <c r="Y735" t="s">
        <v>37</v>
      </c>
      <c r="Z735" t="s">
        <v>38</v>
      </c>
      <c r="AA735">
        <v>16</v>
      </c>
      <c r="AB735">
        <v>0</v>
      </c>
      <c r="AC735">
        <v>126</v>
      </c>
      <c r="AD735">
        <v>0</v>
      </c>
      <c r="AE735">
        <v>0</v>
      </c>
      <c r="AF735">
        <v>715</v>
      </c>
      <c r="AG735" s="2">
        <f>IFERROR(VLOOKUP(B735,[1]Hoja2!$C$1:$AM$841,37,FALSE),"n/a")</f>
        <v>715.00000000000011</v>
      </c>
      <c r="AH735" s="10" t="str">
        <f>VLOOKUP(AX735,[1]Hoja2!$B$2:$AO$762,17,FALSE)</f>
        <v xml:space="preserve">  </v>
      </c>
      <c r="AI735" s="10">
        <f>VLOOKUP(AX735,[1]Hoja2!$B$2:$AO$762,23,FALSE)</f>
        <v>1</v>
      </c>
      <c r="AJ735" s="10">
        <f>VLOOKUP(AX735,[1]Hoja2!$B$2:$AO$762,28,FALSE)</f>
        <v>1</v>
      </c>
      <c r="AK735" s="10" t="str">
        <f>VLOOKUP(AX735,[1]Hoja2!$B$2:$AO$762,19,FALSE)</f>
        <v>Color Solid Ink Printers</v>
      </c>
      <c r="AL735">
        <f t="shared" si="365"/>
        <v>1</v>
      </c>
      <c r="AM735">
        <f t="shared" si="366"/>
        <v>0</v>
      </c>
      <c r="AN735">
        <f t="shared" si="367"/>
        <v>0</v>
      </c>
      <c r="AO735">
        <f t="shared" si="368"/>
        <v>0</v>
      </c>
      <c r="AP735">
        <f t="shared" si="369"/>
        <v>1</v>
      </c>
      <c r="AQ735">
        <f t="shared" si="370"/>
        <v>0</v>
      </c>
      <c r="AR735">
        <f>+INDEX([1]Hoja2!$AM$2:$AM$841,MATCH(B735,[1]Hoja2!$C$2:$C$841,0))</f>
        <v>715.00000000000011</v>
      </c>
      <c r="AS735" t="str">
        <f>CONCATENATE(B735,F735+1)</f>
        <v>0XFN11693916</v>
      </c>
      <c r="AT735" s="2">
        <f>IFERROR(VLOOKUP(AS735,[1]Hoja2!$A$1:$AM$841,38,FALSE),"n/a")</f>
        <v>0</v>
      </c>
      <c r="AU735" s="8">
        <f t="shared" si="361"/>
        <v>1</v>
      </c>
      <c r="AV735">
        <f>VLOOKUP(B735,[1]Hoja2!$C$2:$AO$762,39,FALSE)</f>
        <v>1</v>
      </c>
      <c r="AW735">
        <f>IF(AU735=AV735,VLOOKUP(B735,[1]Hoja2!$C$2:$AO$762,37,FALSE),IF(AV735&lt;2,VLOOKUP(B735,[1]Hoja2!$C$2:$AO$762,37,FALSE)))</f>
        <v>715.00000000000011</v>
      </c>
      <c r="AX735" t="str">
        <f>B735 &amp; COUNTIF(B$2:B735, B735)</f>
        <v>0XFN1169391</v>
      </c>
      <c r="AY735" s="10">
        <f>VLOOKUP(AX735,[1]Hoja2!$B$2:$AO$762,38,FALSE)</f>
        <v>715.00000000000011</v>
      </c>
      <c r="AZ735" s="9">
        <f t="shared" si="372"/>
        <v>0</v>
      </c>
      <c r="BA735">
        <f t="shared" si="382"/>
        <v>3</v>
      </c>
      <c r="BB735">
        <f t="shared" si="383"/>
        <v>-1</v>
      </c>
      <c r="BC735">
        <f t="shared" si="384"/>
        <v>3</v>
      </c>
    </row>
    <row r="736" spans="1:55" x14ac:dyDescent="0.25">
      <c r="A736">
        <v>70778</v>
      </c>
      <c r="B736" t="s">
        <v>494</v>
      </c>
      <c r="C736">
        <v>2019</v>
      </c>
      <c r="D736" t="s">
        <v>37</v>
      </c>
      <c r="E736" t="s">
        <v>38</v>
      </c>
      <c r="F736">
        <v>15</v>
      </c>
      <c r="G736" t="s">
        <v>40</v>
      </c>
      <c r="H736">
        <v>0.61666670000000001</v>
      </c>
      <c r="I736" t="s">
        <v>58</v>
      </c>
      <c r="J736">
        <v>655</v>
      </c>
      <c r="K736">
        <v>1365</v>
      </c>
      <c r="L736">
        <v>0</v>
      </c>
      <c r="M736">
        <v>0</v>
      </c>
      <c r="N736">
        <v>0.6</v>
      </c>
      <c r="O736">
        <v>0.8</v>
      </c>
      <c r="P736">
        <v>1.05</v>
      </c>
      <c r="Q736">
        <v>1.1000000000000001</v>
      </c>
      <c r="R736" t="s">
        <v>46</v>
      </c>
      <c r="S736">
        <v>5</v>
      </c>
      <c r="T736">
        <v>9</v>
      </c>
      <c r="U736" t="s">
        <v>47</v>
      </c>
      <c r="V736" t="s">
        <v>58</v>
      </c>
      <c r="W736" t="s">
        <v>59</v>
      </c>
      <c r="X736">
        <v>2019</v>
      </c>
      <c r="Y736" t="s">
        <v>37</v>
      </c>
      <c r="Z736" t="s">
        <v>38</v>
      </c>
      <c r="AA736">
        <v>17</v>
      </c>
      <c r="AB736">
        <v>0</v>
      </c>
      <c r="AC736">
        <v>63</v>
      </c>
      <c r="AD736">
        <v>1.1000000000000001</v>
      </c>
      <c r="AE736">
        <v>0.12333334</v>
      </c>
      <c r="AF736">
        <v>1501.5</v>
      </c>
      <c r="AG736" s="2">
        <f>IFERROR(VLOOKUP(B736,[1]Hoja2!$C$1:$AM$841,37,FALSE),"n/a")</f>
        <v>1501.5000000000002</v>
      </c>
      <c r="AH736" s="10">
        <f>VLOOKUP(AX736,[1]Hoja2!$B$2:$AO$762,17,FALSE)</f>
        <v>68</v>
      </c>
      <c r="AI736" s="10">
        <f>VLOOKUP(AX736,[1]Hoja2!$B$2:$AO$762,23,FALSE)</f>
        <v>1.1000000000000001</v>
      </c>
      <c r="AJ736" s="10">
        <f>VLOOKUP(AX736,[1]Hoja2!$B$2:$AO$762,28,FALSE)</f>
        <v>0.21800000000000003</v>
      </c>
      <c r="AK736" s="10" t="str">
        <f>VLOOKUP(AX736,[1]Hoja2!$B$2:$AO$762,19,FALSE)</f>
        <v>Departmental Digital</v>
      </c>
      <c r="AL736">
        <f t="shared" si="365"/>
        <v>1</v>
      </c>
      <c r="AM736">
        <f t="shared" si="366"/>
        <v>0</v>
      </c>
      <c r="AN736">
        <f t="shared" si="367"/>
        <v>1</v>
      </c>
      <c r="AO736">
        <f t="shared" si="368"/>
        <v>0</v>
      </c>
      <c r="AP736">
        <f t="shared" si="369"/>
        <v>1</v>
      </c>
      <c r="AQ736">
        <f t="shared" si="370"/>
        <v>0</v>
      </c>
      <c r="AR736">
        <f>+INDEX([1]Hoja2!$AM$2:$AM$841,MATCH(B736,[1]Hoja2!$C$2:$C$841,0))</f>
        <v>1501.5000000000002</v>
      </c>
      <c r="AS736" t="str">
        <f t="shared" si="371"/>
        <v>0X7609334915</v>
      </c>
      <c r="AT736" s="2">
        <f>IFERROR(VLOOKUP(AS736,[1]Hoja2!$A$1:$AM$841,38,FALSE),"n/a")</f>
        <v>0</v>
      </c>
      <c r="AU736" s="8">
        <f t="shared" si="361"/>
        <v>1</v>
      </c>
      <c r="AV736">
        <f>VLOOKUP(B736,[1]Hoja2!$C$2:$AO$762,39,FALSE)</f>
        <v>1</v>
      </c>
      <c r="AW736">
        <f>IF(AU736=AV736,VLOOKUP(B736,[1]Hoja2!$C$2:$AO$762,37,FALSE),IF(AV736&lt;2,VLOOKUP(B736,[1]Hoja2!$C$2:$AO$762,37,FALSE)))</f>
        <v>1501.5000000000002</v>
      </c>
      <c r="AX736" t="str">
        <f>B736 &amp; COUNTIF(B$2:B736, B736)</f>
        <v>0X760933491</v>
      </c>
      <c r="AY736" s="10">
        <f>VLOOKUP(AX736,[1]Hoja2!$B$2:$AO$762,38,FALSE)</f>
        <v>1501.5000000000002</v>
      </c>
      <c r="AZ736" s="9">
        <f t="shared" si="372"/>
        <v>0</v>
      </c>
      <c r="BA736">
        <f t="shared" si="382"/>
        <v>0</v>
      </c>
      <c r="BB736">
        <f t="shared" si="383"/>
        <v>-9.4666660000000027E-2</v>
      </c>
      <c r="BC736">
        <f t="shared" si="384"/>
        <v>0</v>
      </c>
    </row>
    <row r="737" spans="1:55" x14ac:dyDescent="0.25">
      <c r="A737">
        <v>70783</v>
      </c>
      <c r="B737" t="s">
        <v>250</v>
      </c>
      <c r="C737">
        <v>2019</v>
      </c>
      <c r="D737" t="s">
        <v>37</v>
      </c>
      <c r="E737" t="s">
        <v>38</v>
      </c>
      <c r="F737">
        <v>15</v>
      </c>
      <c r="G737" t="s">
        <v>40</v>
      </c>
      <c r="H737">
        <v>2.9</v>
      </c>
      <c r="I737" t="s">
        <v>58</v>
      </c>
      <c r="J737">
        <v>655</v>
      </c>
      <c r="K737">
        <v>1365</v>
      </c>
      <c r="L737">
        <v>0</v>
      </c>
      <c r="M737">
        <v>0</v>
      </c>
      <c r="N737">
        <v>0.6</v>
      </c>
      <c r="O737">
        <v>0.8</v>
      </c>
      <c r="P737">
        <v>1.05</v>
      </c>
      <c r="Q737">
        <v>1.1000000000000001</v>
      </c>
      <c r="R737" t="s">
        <v>46</v>
      </c>
      <c r="S737">
        <v>5</v>
      </c>
      <c r="T737">
        <v>9</v>
      </c>
      <c r="U737" t="s">
        <v>47</v>
      </c>
      <c r="V737" t="s">
        <v>58</v>
      </c>
      <c r="W737" t="s">
        <v>73</v>
      </c>
      <c r="X737">
        <v>2019</v>
      </c>
      <c r="Y737" t="s">
        <v>37</v>
      </c>
      <c r="Z737" t="s">
        <v>38</v>
      </c>
      <c r="AA737">
        <v>15</v>
      </c>
      <c r="AB737">
        <v>0</v>
      </c>
      <c r="AC737">
        <v>11</v>
      </c>
      <c r="AD737">
        <v>0.6</v>
      </c>
      <c r="AE737">
        <v>0.57999999999999996</v>
      </c>
      <c r="AF737">
        <v>819</v>
      </c>
      <c r="AG737" s="2">
        <f>IFERROR(VLOOKUP(B737,[1]Hoja2!$C$1:$AM$841,37,FALSE),"n/a")</f>
        <v>819</v>
      </c>
      <c r="AH737" s="10">
        <f>VLOOKUP(AX737,[1]Hoja2!$B$2:$AO$762,17,FALSE)</f>
        <v>10</v>
      </c>
      <c r="AI737" s="10">
        <f>VLOOKUP(AX737,[1]Hoja2!$B$2:$AO$762,23,FALSE)</f>
        <v>0.6</v>
      </c>
      <c r="AJ737" s="10">
        <f>VLOOKUP(AX737,[1]Hoja2!$B$2:$AO$762,28,FALSE)</f>
        <v>0.29599999999999999</v>
      </c>
      <c r="AK737" s="10" t="str">
        <f>VLOOKUP(AX737,[1]Hoja2!$B$2:$AO$762,19,FALSE)</f>
        <v>Departmental Digital</v>
      </c>
      <c r="AL737">
        <f t="shared" si="365"/>
        <v>1</v>
      </c>
      <c r="AM737">
        <f t="shared" si="366"/>
        <v>0</v>
      </c>
      <c r="AN737">
        <f t="shared" si="367"/>
        <v>1</v>
      </c>
      <c r="AO737">
        <f t="shared" si="368"/>
        <v>0</v>
      </c>
      <c r="AP737">
        <f t="shared" si="369"/>
        <v>1</v>
      </c>
      <c r="AQ737">
        <f t="shared" si="370"/>
        <v>0</v>
      </c>
      <c r="AR737">
        <f>+INDEX([1]Hoja2!$AM$2:$AM$841,MATCH(B737,[1]Hoja2!$C$2:$C$841,0))</f>
        <v>819</v>
      </c>
      <c r="AS737" t="str">
        <f t="shared" si="371"/>
        <v>0EX929315915</v>
      </c>
      <c r="AT737" s="2">
        <f>IFERROR(VLOOKUP(AS737,[1]Hoja2!$A$1:$AM$841,38,FALSE),"n/a")</f>
        <v>0</v>
      </c>
      <c r="AU737" s="8">
        <f t="shared" si="361"/>
        <v>3</v>
      </c>
      <c r="AV737">
        <f>VLOOKUP(B737,[1]Hoja2!$C$2:$AO$762,39,FALSE)</f>
        <v>3</v>
      </c>
      <c r="AW737">
        <f>IF(AU737=AV737,VLOOKUP(B737,[1]Hoja2!$C$2:$AO$762,37,FALSE),IF(AV737&lt;2,VLOOKUP(B737,[1]Hoja2!$C$2:$AO$762,37,FALSE)))</f>
        <v>819</v>
      </c>
      <c r="AX737" t="str">
        <f>B737 &amp; COUNTIF(B$2:B737, B737)</f>
        <v>0EX92931592</v>
      </c>
      <c r="AY737" s="10">
        <f>VLOOKUP(AX737,[1]Hoja2!$B$2:$AO$762,38,FALSE)</f>
        <v>819</v>
      </c>
      <c r="AZ737" s="9">
        <f t="shared" si="372"/>
        <v>0</v>
      </c>
      <c r="BA737">
        <f t="shared" si="382"/>
        <v>0</v>
      </c>
      <c r="BB737">
        <f t="shared" si="383"/>
        <v>0.28399999999999997</v>
      </c>
      <c r="BC737">
        <f t="shared" si="384"/>
        <v>0</v>
      </c>
    </row>
    <row r="738" spans="1:55" hidden="1" x14ac:dyDescent="0.25">
      <c r="A738">
        <v>70785</v>
      </c>
      <c r="B738" t="s">
        <v>882</v>
      </c>
      <c r="C738">
        <v>2019</v>
      </c>
      <c r="D738" t="s">
        <v>37</v>
      </c>
      <c r="E738" t="s">
        <v>38</v>
      </c>
      <c r="F738">
        <v>15</v>
      </c>
      <c r="G738" t="s">
        <v>44</v>
      </c>
      <c r="H738">
        <v>0</v>
      </c>
      <c r="I738" t="s">
        <v>116</v>
      </c>
      <c r="J738">
        <v>655</v>
      </c>
      <c r="K738">
        <v>1365</v>
      </c>
      <c r="L738">
        <v>0</v>
      </c>
      <c r="M738">
        <v>0</v>
      </c>
      <c r="N738">
        <v>0.6</v>
      </c>
      <c r="O738">
        <v>0.8</v>
      </c>
      <c r="P738">
        <v>1.05</v>
      </c>
      <c r="Q738">
        <v>1.1000000000000001</v>
      </c>
      <c r="R738" t="s">
        <v>46</v>
      </c>
      <c r="S738">
        <v>5</v>
      </c>
      <c r="T738">
        <v>9</v>
      </c>
      <c r="U738" t="s">
        <v>47</v>
      </c>
      <c r="V738" t="s">
        <v>45</v>
      </c>
      <c r="W738" t="s">
        <v>50</v>
      </c>
      <c r="X738">
        <v>2019</v>
      </c>
      <c r="Y738" t="s">
        <v>37</v>
      </c>
      <c r="Z738" t="s">
        <v>38</v>
      </c>
      <c r="AA738">
        <v>15</v>
      </c>
      <c r="AB738">
        <v>1</v>
      </c>
      <c r="AC738">
        <v>27</v>
      </c>
      <c r="AD738">
        <v>0</v>
      </c>
      <c r="AE738">
        <v>0</v>
      </c>
      <c r="AF738">
        <v>0</v>
      </c>
      <c r="AG738" s="2" t="str">
        <f>IFERROR(VLOOKUP(B738,[1]Hoja2!$C$1:$AM$841,37,FALSE),"n/a")</f>
        <v>n/a</v>
      </c>
      <c r="AH738" s="10" t="e">
        <f>VLOOKUP(AX738,[1]Hoja2!$B$2:$AO$762,17,FALSE)</f>
        <v>#N/A</v>
      </c>
      <c r="AI738" s="10" t="e">
        <f>VLOOKUP(AX738,[1]Hoja2!$B$2:$AO$762,23,FALSE)</f>
        <v>#N/A</v>
      </c>
      <c r="AJ738" s="10" t="e">
        <f>VLOOKUP(AX738,[1]Hoja2!$B$2:$AO$762,28,FALSE)</f>
        <v>#N/A</v>
      </c>
      <c r="AK738" s="10" t="e">
        <f>VLOOKUP(AX738,[1]Hoja2!$B$2:$AO$762,19,FALSE)</f>
        <v>#N/A</v>
      </c>
      <c r="AL738" t="e">
        <f t="shared" si="365"/>
        <v>#N/A</v>
      </c>
      <c r="AM738" t="e">
        <f t="shared" si="366"/>
        <v>#N/A</v>
      </c>
      <c r="AN738" t="e">
        <f t="shared" si="367"/>
        <v>#N/A</v>
      </c>
      <c r="AO738" t="e">
        <f t="shared" si="368"/>
        <v>#N/A</v>
      </c>
      <c r="AP738" t="e">
        <f t="shared" si="369"/>
        <v>#N/A</v>
      </c>
      <c r="AQ738" t="str">
        <f t="shared" si="370"/>
        <v>n/a</v>
      </c>
      <c r="AR738" t="e">
        <f>+INDEX([1]DETALLE!$AK$2:$AK$841,MATCH(B738,[1]DETALLE!$A$2:$A$841,0))</f>
        <v>#N/A</v>
      </c>
      <c r="AS738" t="str">
        <f>CONCATENATE(B738)</f>
        <v>0Y4X848035</v>
      </c>
      <c r="AT738" s="2" t="str">
        <f>IF(IFERROR(VLOOKUP(AS738,[1]Hoja2!$C$1:$AM$841,37,FALSE),"n/a")&lt;&gt;"n/a","a","n/a")</f>
        <v>n/a</v>
      </c>
      <c r="AU738" s="8">
        <f t="shared" si="361"/>
        <v>1</v>
      </c>
      <c r="AV738" t="e">
        <f>VLOOKUP(B738,[1]Hoja2!$C$2:$AO$762,39,FALSE)</f>
        <v>#N/A</v>
      </c>
      <c r="AW738" t="e">
        <f>IF(AU738=AV738,VLOOKUP(B738,[1]Hoja2!$C$2:$AO$762,37,FALSE),IF(AV738&lt;2,VLOOKUP(B738,[1]Hoja2!$C$2:$AO$762,37,FALSE)))</f>
        <v>#N/A</v>
      </c>
      <c r="AX738" t="str">
        <f>B738 &amp; COUNTIF(B$2:B738, B738)</f>
        <v>0Y4X8480351</v>
      </c>
      <c r="AY738" t="e">
        <f>VLOOKUP(AX738,[1]Hoja2!$B$2:$AO$762,38,FALSE)</f>
        <v>#N/A</v>
      </c>
      <c r="AZ738" s="9" t="e">
        <f t="shared" si="372"/>
        <v>#N/A</v>
      </c>
    </row>
    <row r="739" spans="1:55" x14ac:dyDescent="0.25">
      <c r="A739">
        <v>70791</v>
      </c>
      <c r="B739" t="s">
        <v>475</v>
      </c>
      <c r="C739">
        <v>2019</v>
      </c>
      <c r="D739" t="s">
        <v>37</v>
      </c>
      <c r="E739" t="s">
        <v>38</v>
      </c>
      <c r="F739">
        <v>15</v>
      </c>
      <c r="G739" t="s">
        <v>40</v>
      </c>
      <c r="H739">
        <v>1.183333</v>
      </c>
      <c r="I739" t="s">
        <v>91</v>
      </c>
      <c r="J739">
        <v>803</v>
      </c>
      <c r="K739">
        <v>1573</v>
      </c>
      <c r="L739">
        <v>0.2</v>
      </c>
      <c r="M739">
        <v>0.6</v>
      </c>
      <c r="N739">
        <v>0.8</v>
      </c>
      <c r="O739">
        <v>1.05</v>
      </c>
      <c r="P739">
        <v>1.1000000000000001</v>
      </c>
      <c r="Q739">
        <v>1.1499999999999999</v>
      </c>
      <c r="R739" t="s">
        <v>46</v>
      </c>
      <c r="S739">
        <v>4</v>
      </c>
      <c r="T739">
        <v>6</v>
      </c>
      <c r="U739" t="s">
        <v>47</v>
      </c>
      <c r="V739" t="s">
        <v>91</v>
      </c>
      <c r="W739" t="s">
        <v>50</v>
      </c>
      <c r="X739">
        <v>2019</v>
      </c>
      <c r="Y739" t="s">
        <v>37</v>
      </c>
      <c r="Z739" t="s">
        <v>38</v>
      </c>
      <c r="AA739">
        <v>15</v>
      </c>
      <c r="AB739">
        <v>0</v>
      </c>
      <c r="AC739">
        <v>248</v>
      </c>
      <c r="AD739">
        <v>1.1499999999999999</v>
      </c>
      <c r="AE739">
        <v>0.29583324999999999</v>
      </c>
      <c r="AF739">
        <v>1808.95</v>
      </c>
      <c r="AG739" s="2">
        <f>IFERROR(VLOOKUP(B739,[1]Hoja2!$C$1:$AM$841,37,FALSE),"n/a")</f>
        <v>1808.95</v>
      </c>
      <c r="AH739" s="10">
        <f>VLOOKUP(AX739,[1]Hoja2!$B$2:$AO$762,17,FALSE)</f>
        <v>251</v>
      </c>
      <c r="AI739" s="10">
        <f>VLOOKUP(AX739,[1]Hoja2!$B$2:$AO$762,23,FALSE)</f>
        <v>1.1499999999999999</v>
      </c>
      <c r="AJ739" s="10">
        <f>VLOOKUP(AX739,[1]Hoja2!$B$2:$AO$762,28,FALSE)</f>
        <v>0.49249999999999999</v>
      </c>
      <c r="AK739" s="10" t="str">
        <f>VLOOKUP(AX739,[1]Hoja2!$B$2:$AO$762,19,FALSE)</f>
        <v>WF Mono Systems and Legacy Color</v>
      </c>
      <c r="AL739">
        <f t="shared" si="365"/>
        <v>1</v>
      </c>
      <c r="AM739">
        <f t="shared" si="366"/>
        <v>0</v>
      </c>
      <c r="AN739">
        <f t="shared" si="367"/>
        <v>1</v>
      </c>
      <c r="AO739">
        <f t="shared" si="368"/>
        <v>0</v>
      </c>
      <c r="AP739">
        <f t="shared" si="369"/>
        <v>1</v>
      </c>
      <c r="AQ739">
        <f t="shared" si="370"/>
        <v>0</v>
      </c>
      <c r="AR739">
        <f>+INDEX([1]Hoja2!$AM$2:$AM$841,MATCH(B739,[1]Hoja2!$C$2:$C$841,0))</f>
        <v>1808.95</v>
      </c>
      <c r="AS739" t="str">
        <f t="shared" si="371"/>
        <v>0A1H02221015</v>
      </c>
      <c r="AT739" s="2">
        <f>IFERROR(VLOOKUP(AS739,[1]Hoja2!$A$1:$AM$841,38,FALSE),"n/a")</f>
        <v>0</v>
      </c>
      <c r="AU739" s="8">
        <f t="shared" si="361"/>
        <v>1</v>
      </c>
      <c r="AV739">
        <f>VLOOKUP(B739,[1]Hoja2!$C$2:$AO$762,39,FALSE)</f>
        <v>1</v>
      </c>
      <c r="AW739">
        <f>IF(AU739=AV739,VLOOKUP(B739,[1]Hoja2!$C$2:$AO$762,37,FALSE),IF(AV739&lt;2,VLOOKUP(B739,[1]Hoja2!$C$2:$AO$762,37,FALSE)))</f>
        <v>1808.95</v>
      </c>
      <c r="AX739" t="str">
        <f>B739 &amp; COUNTIF(B$2:B739, B739)</f>
        <v>0A1H0222101</v>
      </c>
      <c r="AY739" s="10">
        <f>VLOOKUP(AX739,[1]Hoja2!$B$2:$AO$762,38,FALSE)</f>
        <v>1808.95</v>
      </c>
      <c r="AZ739" s="9">
        <f t="shared" si="372"/>
        <v>0</v>
      </c>
      <c r="BA739">
        <f t="shared" ref="BA739:BA740" si="385">IF(Q739="NA",2,IF(OR(G739="INSTALACION NUEVA",G739="Mantenimiento preventivo"),3,IF(AND(AC739&lt;AH739,AL739&lt;&gt;1),4,IF(AY739&gt;AF739,1,0))))</f>
        <v>0</v>
      </c>
      <c r="BB739">
        <f t="shared" ref="BB739:BB740" si="386">AE739-AJ739</f>
        <v>-0.19666675</v>
      </c>
      <c r="BC739">
        <f t="shared" ref="BC739:BC740" si="387">+_xlfn.IFS(Q739="NA",2,OR(G739="INSTALACION NUEVA",G739="Mantenimiento preventivo"),3,AND(AC739&lt;AH739,AL739&lt;&gt;1),4,AY739&gt;AF739,1,TRUE,0)</f>
        <v>0</v>
      </c>
    </row>
    <row r="740" spans="1:55" x14ac:dyDescent="0.25">
      <c r="A740">
        <v>70794</v>
      </c>
      <c r="B740" t="s">
        <v>316</v>
      </c>
      <c r="C740">
        <v>2019</v>
      </c>
      <c r="D740" t="s">
        <v>37</v>
      </c>
      <c r="E740" t="s">
        <v>38</v>
      </c>
      <c r="F740">
        <v>15</v>
      </c>
      <c r="G740" t="s">
        <v>40</v>
      </c>
      <c r="H740">
        <v>0.98333329999999997</v>
      </c>
      <c r="I740" t="s">
        <v>45</v>
      </c>
      <c r="J740">
        <v>803</v>
      </c>
      <c r="K740">
        <v>1573</v>
      </c>
      <c r="L740">
        <v>0.2</v>
      </c>
      <c r="M740">
        <v>0.6</v>
      </c>
      <c r="N740">
        <v>0.8</v>
      </c>
      <c r="O740">
        <v>1.05</v>
      </c>
      <c r="P740">
        <v>1.1000000000000001</v>
      </c>
      <c r="Q740">
        <v>1.1499999999999999</v>
      </c>
      <c r="R740" t="s">
        <v>46</v>
      </c>
      <c r="S740">
        <v>4</v>
      </c>
      <c r="T740">
        <v>6</v>
      </c>
      <c r="U740" t="s">
        <v>47</v>
      </c>
      <c r="V740" t="s">
        <v>48</v>
      </c>
      <c r="W740" t="s">
        <v>36</v>
      </c>
      <c r="X740">
        <v>2019</v>
      </c>
      <c r="Y740" t="s">
        <v>37</v>
      </c>
      <c r="Z740" t="s">
        <v>38</v>
      </c>
      <c r="AA740">
        <v>15</v>
      </c>
      <c r="AB740">
        <v>0</v>
      </c>
      <c r="AC740">
        <v>7</v>
      </c>
      <c r="AD740">
        <v>0.8</v>
      </c>
      <c r="AE740">
        <v>0.24583332499999999</v>
      </c>
      <c r="AF740">
        <v>1258.4000000000001</v>
      </c>
      <c r="AG740" s="2">
        <f>IFERROR(VLOOKUP(B740,[1]Hoja2!$C$1:$AM$841,37,FALSE),"n/a")</f>
        <v>1258.4000000000003</v>
      </c>
      <c r="AH740" s="10">
        <f>VLOOKUP(AX740,[1]Hoja2!$B$2:$AO$762,17,FALSE)</f>
        <v>44</v>
      </c>
      <c r="AI740" s="10">
        <f>VLOOKUP(AX740,[1]Hoja2!$B$2:$AO$762,23,FALSE)</f>
        <v>1.1000000000000001</v>
      </c>
      <c r="AJ740" s="10">
        <f>VLOOKUP(AX740,[1]Hoja2!$B$2:$AO$762,28,FALSE)</f>
        <v>0.125</v>
      </c>
      <c r="AK740" s="10" t="str">
        <f>VLOOKUP(AX740,[1]Hoja2!$B$2:$AO$762,19,FALSE)</f>
        <v>Light Production Digital Business</v>
      </c>
      <c r="AL740">
        <f t="shared" si="365"/>
        <v>0</v>
      </c>
      <c r="AM740">
        <f t="shared" si="366"/>
        <v>0</v>
      </c>
      <c r="AN740">
        <f t="shared" si="367"/>
        <v>0</v>
      </c>
      <c r="AO740">
        <f t="shared" si="368"/>
        <v>0</v>
      </c>
      <c r="AP740">
        <f t="shared" si="369"/>
        <v>1</v>
      </c>
      <c r="AQ740">
        <f t="shared" si="370"/>
        <v>0</v>
      </c>
      <c r="AR740">
        <f>+INDEX([1]Hoja2!$AM$2:$AM$841,MATCH(B740,[1]Hoja2!$C$2:$C$841,0))</f>
        <v>1258.4000000000003</v>
      </c>
      <c r="AS740" t="str">
        <f t="shared" si="371"/>
        <v>0BG294322115</v>
      </c>
      <c r="AT740" s="2">
        <f>IFERROR(VLOOKUP(AS740,[1]Hoja2!$A$1:$AM$841,38,FALSE),"n/a")</f>
        <v>0</v>
      </c>
      <c r="AU740" s="8">
        <f t="shared" si="361"/>
        <v>2</v>
      </c>
      <c r="AV740">
        <f>VLOOKUP(B740,[1]Hoja2!$C$2:$AO$762,39,FALSE)</f>
        <v>2</v>
      </c>
      <c r="AW740">
        <f>IF(AU740=AV740,VLOOKUP(B740,[1]Hoja2!$C$2:$AO$762,37,FALSE),IF(AV740&lt;2,VLOOKUP(B740,[1]Hoja2!$C$2:$AO$762,37,FALSE)))</f>
        <v>1258.4000000000003</v>
      </c>
      <c r="AX740" t="str">
        <f>B740 &amp; COUNTIF(B$2:B740, B740)</f>
        <v>0BG29432212</v>
      </c>
      <c r="AY740" s="10">
        <f>VLOOKUP(AX740,[1]Hoja2!$B$2:$AO$762,38,FALSE)</f>
        <v>1730.3000000000004</v>
      </c>
      <c r="AZ740" s="9">
        <f t="shared" si="372"/>
        <v>0</v>
      </c>
      <c r="BA740">
        <f t="shared" si="385"/>
        <v>4</v>
      </c>
      <c r="BB740">
        <f t="shared" si="386"/>
        <v>0.12083332499999999</v>
      </c>
      <c r="BC740">
        <f t="shared" si="387"/>
        <v>4</v>
      </c>
    </row>
    <row r="741" spans="1:55" hidden="1" x14ac:dyDescent="0.25">
      <c r="A741">
        <v>70801</v>
      </c>
      <c r="B741" t="s">
        <v>883</v>
      </c>
      <c r="C741">
        <v>2019</v>
      </c>
      <c r="D741" t="s">
        <v>37</v>
      </c>
      <c r="E741" t="s">
        <v>38</v>
      </c>
      <c r="F741">
        <v>15</v>
      </c>
      <c r="G741" t="s">
        <v>40</v>
      </c>
      <c r="H741">
        <v>0.1666667</v>
      </c>
      <c r="I741" t="s">
        <v>116</v>
      </c>
      <c r="J741">
        <v>655</v>
      </c>
      <c r="K741">
        <v>1365</v>
      </c>
      <c r="L741">
        <v>0</v>
      </c>
      <c r="M741">
        <v>0</v>
      </c>
      <c r="N741">
        <v>0.6</v>
      </c>
      <c r="O741">
        <v>0.8</v>
      </c>
      <c r="P741">
        <v>1.05</v>
      </c>
      <c r="Q741">
        <v>1.1000000000000001</v>
      </c>
      <c r="R741" t="s">
        <v>46</v>
      </c>
      <c r="S741">
        <v>5</v>
      </c>
      <c r="T741">
        <v>9</v>
      </c>
      <c r="U741" t="s">
        <v>47</v>
      </c>
      <c r="V741" t="s">
        <v>58</v>
      </c>
      <c r="W741" t="s">
        <v>36</v>
      </c>
      <c r="X741">
        <v>2019</v>
      </c>
      <c r="Y741" t="s">
        <v>37</v>
      </c>
      <c r="Z741" t="s">
        <v>38</v>
      </c>
      <c r="AA741">
        <v>16</v>
      </c>
      <c r="AB741">
        <v>1</v>
      </c>
      <c r="AC741">
        <v>40</v>
      </c>
      <c r="AD741">
        <v>0</v>
      </c>
      <c r="AE741">
        <v>0</v>
      </c>
      <c r="AF741">
        <v>0</v>
      </c>
      <c r="AG741" s="2" t="str">
        <f>IFERROR(VLOOKUP(B741,[1]Hoja2!$C$1:$AM$841,37,FALSE),"n/a")</f>
        <v>n/a</v>
      </c>
      <c r="AH741" s="10" t="e">
        <f>VLOOKUP(AX741,[1]Hoja2!$B$2:$AO$762,17,FALSE)</f>
        <v>#N/A</v>
      </c>
      <c r="AI741" s="10" t="e">
        <f>VLOOKUP(AX741,[1]Hoja2!$B$2:$AO$762,23,FALSE)</f>
        <v>#N/A</v>
      </c>
      <c r="AJ741" s="10" t="e">
        <f>VLOOKUP(AX741,[1]Hoja2!$B$2:$AO$762,28,FALSE)</f>
        <v>#N/A</v>
      </c>
      <c r="AK741" s="10" t="e">
        <f>VLOOKUP(AX741,[1]Hoja2!$B$2:$AO$762,19,FALSE)</f>
        <v>#N/A</v>
      </c>
      <c r="AL741" t="e">
        <f t="shared" si="365"/>
        <v>#N/A</v>
      </c>
      <c r="AM741" t="e">
        <f t="shared" si="366"/>
        <v>#N/A</v>
      </c>
      <c r="AN741" t="e">
        <f t="shared" si="367"/>
        <v>#N/A</v>
      </c>
      <c r="AO741" t="e">
        <f t="shared" si="368"/>
        <v>#N/A</v>
      </c>
      <c r="AP741" t="e">
        <f t="shared" si="369"/>
        <v>#N/A</v>
      </c>
      <c r="AQ741" t="str">
        <f t="shared" si="370"/>
        <v>n/a</v>
      </c>
      <c r="AR741">
        <f>+INDEX([1]DETALLE!$AK$2:$AK$841,MATCH(B741,[1]DETALLE!$A$2:$A$841,0))</f>
        <v>819</v>
      </c>
      <c r="AS741" t="str">
        <f>CONCATENATE(B741)</f>
        <v>0AE9551066</v>
      </c>
      <c r="AT741" s="2" t="str">
        <f>IF(IFERROR(VLOOKUP(AS741,[1]Hoja2!$C$1:$AM$841,37,FALSE),"n/a")&lt;&gt;"n/a","a","n/a")</f>
        <v>n/a</v>
      </c>
      <c r="AU741" s="8">
        <f t="shared" si="361"/>
        <v>1</v>
      </c>
      <c r="AV741" t="e">
        <f>VLOOKUP(B741,[1]Hoja2!$C$2:$AO$762,39,FALSE)</f>
        <v>#N/A</v>
      </c>
      <c r="AW741" t="e">
        <f>IF(AU741=AV741,VLOOKUP(B741,[1]Hoja2!$C$2:$AO$762,37,FALSE),IF(AV741&lt;2,VLOOKUP(B741,[1]Hoja2!$C$2:$AO$762,37,FALSE)))</f>
        <v>#N/A</v>
      </c>
      <c r="AX741" t="str">
        <f>B741 &amp; COUNTIF(B$2:B741, B741)</f>
        <v>0AE95510661</v>
      </c>
      <c r="AY741" t="e">
        <f>VLOOKUP(AX741,[1]Hoja2!$B$2:$AO$762,38,FALSE)</f>
        <v>#N/A</v>
      </c>
      <c r="AZ741" s="9" t="e">
        <f t="shared" si="372"/>
        <v>#N/A</v>
      </c>
    </row>
    <row r="742" spans="1:55" x14ac:dyDescent="0.25">
      <c r="A742">
        <v>70812</v>
      </c>
      <c r="B742" t="s">
        <v>470</v>
      </c>
      <c r="C742">
        <v>2019</v>
      </c>
      <c r="D742" t="s">
        <v>37</v>
      </c>
      <c r="E742" t="s">
        <v>38</v>
      </c>
      <c r="F742">
        <v>15</v>
      </c>
      <c r="G742" t="s">
        <v>40</v>
      </c>
      <c r="H742">
        <v>2.5833330000000001</v>
      </c>
      <c r="I742" t="s">
        <v>58</v>
      </c>
      <c r="J742">
        <v>655</v>
      </c>
      <c r="K742">
        <v>1365</v>
      </c>
      <c r="L742">
        <v>0</v>
      </c>
      <c r="M742">
        <v>0</v>
      </c>
      <c r="N742">
        <v>0.6</v>
      </c>
      <c r="O742">
        <v>0.8</v>
      </c>
      <c r="P742">
        <v>1.05</v>
      </c>
      <c r="Q742">
        <v>1.1000000000000001</v>
      </c>
      <c r="R742" t="s">
        <v>46</v>
      </c>
      <c r="S742">
        <v>5</v>
      </c>
      <c r="T742">
        <v>9</v>
      </c>
      <c r="U742" t="s">
        <v>47</v>
      </c>
      <c r="V742" t="s">
        <v>45</v>
      </c>
      <c r="W742" t="s">
        <v>50</v>
      </c>
      <c r="X742">
        <v>2019</v>
      </c>
      <c r="Y742" t="s">
        <v>37</v>
      </c>
      <c r="Z742" t="s">
        <v>38</v>
      </c>
      <c r="AA742">
        <v>18</v>
      </c>
      <c r="AB742">
        <v>0</v>
      </c>
      <c r="AC742">
        <v>41</v>
      </c>
      <c r="AD742">
        <v>1.05</v>
      </c>
      <c r="AE742">
        <v>0.51666659999999998</v>
      </c>
      <c r="AF742">
        <v>1433.25</v>
      </c>
      <c r="AG742" s="2">
        <f>IFERROR(VLOOKUP(B742,[1]Hoja2!$C$1:$AM$841,37,FALSE),"n/a")</f>
        <v>819</v>
      </c>
      <c r="AH742" s="10">
        <f>VLOOKUP(AX742,[1]Hoja2!$B$2:$AO$762,17,FALSE)</f>
        <v>11</v>
      </c>
      <c r="AI742" s="10">
        <f>VLOOKUP(AX742,[1]Hoja2!$B$2:$AO$762,23,FALSE)</f>
        <v>0.6</v>
      </c>
      <c r="AJ742" s="10">
        <f>VLOOKUP(AX742,[1]Hoja2!$B$2:$AO$762,28,FALSE)</f>
        <v>0.378</v>
      </c>
      <c r="AK742" s="10" t="str">
        <f>VLOOKUP(AX742,[1]Hoja2!$B$2:$AO$762,19,FALSE)</f>
        <v>Departmental Digital</v>
      </c>
      <c r="AL742">
        <f t="shared" si="365"/>
        <v>0</v>
      </c>
      <c r="AM742">
        <f t="shared" si="366"/>
        <v>0</v>
      </c>
      <c r="AN742">
        <f t="shared" si="367"/>
        <v>0</v>
      </c>
      <c r="AO742">
        <f t="shared" si="368"/>
        <v>0</v>
      </c>
      <c r="AP742">
        <f t="shared" si="369"/>
        <v>1</v>
      </c>
      <c r="AQ742">
        <f t="shared" si="370"/>
        <v>0</v>
      </c>
      <c r="AR742">
        <f>+INDEX([1]Hoja2!$AM$2:$AM$841,MATCH(B742,[1]Hoja2!$C$2:$C$841,0))</f>
        <v>819</v>
      </c>
      <c r="AS742" t="str">
        <f t="shared" si="371"/>
        <v>03AG88029715</v>
      </c>
      <c r="AT742" s="2">
        <f>IFERROR(VLOOKUP(AS742,[1]Hoja2!$A$1:$AM$841,38,FALSE),"n/a")</f>
        <v>0</v>
      </c>
      <c r="AU742" s="8">
        <f t="shared" si="361"/>
        <v>2</v>
      </c>
      <c r="AV742">
        <f>VLOOKUP(B742,[1]Hoja2!$C$2:$AO$762,39,FALSE)</f>
        <v>2</v>
      </c>
      <c r="AW742">
        <f>IF(AU742=AV742,VLOOKUP(B742,[1]Hoja2!$C$2:$AO$762,37,FALSE),IF(AV742&lt;2,VLOOKUP(B742,[1]Hoja2!$C$2:$AO$762,37,FALSE)))</f>
        <v>819</v>
      </c>
      <c r="AX742" t="str">
        <f>B742 &amp; COUNTIF(B$2:B742, B742)</f>
        <v>03AG8802971</v>
      </c>
      <c r="AY742" s="10">
        <f>VLOOKUP(AX742,[1]Hoja2!$B$2:$AO$762,38,FALSE)</f>
        <v>819</v>
      </c>
      <c r="AZ742" s="9">
        <f t="shared" si="372"/>
        <v>0</v>
      </c>
      <c r="BA742">
        <f t="shared" ref="BA742:BA743" si="388">IF(Q742="NA",2,IF(OR(G742="INSTALACION NUEVA",G742="Mantenimiento preventivo"),3,IF(AND(AC742&lt;AH742,AL742&lt;&gt;1),4,IF(AY742&gt;AF742,1,0))))</f>
        <v>0</v>
      </c>
      <c r="BB742">
        <f t="shared" ref="BB742:BB743" si="389">AE742-AJ742</f>
        <v>0.13866659999999997</v>
      </c>
      <c r="BC742">
        <f t="shared" ref="BC742:BC743" si="390">+_xlfn.IFS(Q742="NA",2,OR(G742="INSTALACION NUEVA",G742="Mantenimiento preventivo"),3,AND(AC742&lt;AH742,AL742&lt;&gt;1),4,AY742&gt;AF742,1,TRUE,0)</f>
        <v>0</v>
      </c>
    </row>
    <row r="743" spans="1:55" x14ac:dyDescent="0.25">
      <c r="A743">
        <v>70815</v>
      </c>
      <c r="B743" t="s">
        <v>473</v>
      </c>
      <c r="C743">
        <v>2019</v>
      </c>
      <c r="D743" t="s">
        <v>37</v>
      </c>
      <c r="E743" t="s">
        <v>38</v>
      </c>
      <c r="F743">
        <v>15</v>
      </c>
      <c r="G743" t="s">
        <v>40</v>
      </c>
      <c r="H743">
        <v>2.766667</v>
      </c>
      <c r="I743" t="s">
        <v>34</v>
      </c>
      <c r="J743">
        <v>468</v>
      </c>
      <c r="K743">
        <v>715</v>
      </c>
      <c r="L743">
        <v>0</v>
      </c>
      <c r="M743">
        <v>0</v>
      </c>
      <c r="N743">
        <v>0</v>
      </c>
      <c r="O743">
        <v>0.6</v>
      </c>
      <c r="P743">
        <v>0.8</v>
      </c>
      <c r="Q743">
        <v>1.05</v>
      </c>
      <c r="R743" t="s">
        <v>46</v>
      </c>
      <c r="S743">
        <v>5</v>
      </c>
      <c r="T743">
        <v>9</v>
      </c>
      <c r="U743" t="s">
        <v>47</v>
      </c>
      <c r="V743" t="s">
        <v>34</v>
      </c>
      <c r="W743" t="s">
        <v>67</v>
      </c>
      <c r="X743">
        <v>2019</v>
      </c>
      <c r="Y743" t="s">
        <v>37</v>
      </c>
      <c r="Z743" t="s">
        <v>38</v>
      </c>
      <c r="AA743">
        <v>17</v>
      </c>
      <c r="AB743">
        <v>0</v>
      </c>
      <c r="AC743">
        <v>19</v>
      </c>
      <c r="AD743">
        <v>0.6</v>
      </c>
      <c r="AE743">
        <v>0.55333339999999998</v>
      </c>
      <c r="AF743">
        <v>429</v>
      </c>
      <c r="AG743" s="2">
        <f>IFERROR(VLOOKUP(B743,[1]Hoja2!$C$1:$AM$841,37,FALSE),"n/a")</f>
        <v>750.75000000000011</v>
      </c>
      <c r="AH743" s="10">
        <f>VLOOKUP(AX743,[1]Hoja2!$B$2:$AO$762,17,FALSE)</f>
        <v>167</v>
      </c>
      <c r="AI743" s="10">
        <f>VLOOKUP(AX743,[1]Hoja2!$B$2:$AO$762,23,FALSE)</f>
        <v>1.05</v>
      </c>
      <c r="AJ743" s="10">
        <f>VLOOKUP(AX743,[1]Hoja2!$B$2:$AO$762,28,FALSE)</f>
        <v>0.19800000000000004</v>
      </c>
      <c r="AK743" s="10" t="str">
        <f>VLOOKUP(AX743,[1]Hoja2!$B$2:$AO$762,19,FALSE)</f>
        <v>A4 Mono MFPs</v>
      </c>
      <c r="AL743">
        <f t="shared" si="365"/>
        <v>0</v>
      </c>
      <c r="AM743">
        <f t="shared" si="366"/>
        <v>0</v>
      </c>
      <c r="AN743">
        <f t="shared" si="367"/>
        <v>0</v>
      </c>
      <c r="AO743">
        <f t="shared" si="368"/>
        <v>0</v>
      </c>
      <c r="AP743">
        <f t="shared" si="369"/>
        <v>1</v>
      </c>
      <c r="AQ743">
        <f t="shared" si="370"/>
        <v>1</v>
      </c>
      <c r="AR743">
        <f>+INDEX([1]Hoja2!$AM$2:$AM$841,MATCH(B743,[1]Hoja2!$C$2:$C$841,0))</f>
        <v>750.75000000000011</v>
      </c>
      <c r="AS743" t="str">
        <f t="shared" si="371"/>
        <v>09HB33325315</v>
      </c>
      <c r="AT743" s="2">
        <f>IFERROR(VLOOKUP(AS743,[1]Hoja2!$A$1:$AM$841,38,FALSE),"n/a")</f>
        <v>0</v>
      </c>
      <c r="AU743" s="8">
        <f t="shared" si="361"/>
        <v>1</v>
      </c>
      <c r="AV743">
        <f>VLOOKUP(B743,[1]Hoja2!$C$2:$AO$762,39,FALSE)</f>
        <v>1</v>
      </c>
      <c r="AW743">
        <f>IF(AU743=AV743,VLOOKUP(B743,[1]Hoja2!$C$2:$AO$762,37,FALSE),IF(AV743&lt;2,VLOOKUP(B743,[1]Hoja2!$C$2:$AO$762,37,FALSE)))</f>
        <v>750.75000000000011</v>
      </c>
      <c r="AX743" t="str">
        <f>B743 &amp; COUNTIF(B$2:B743, B743)</f>
        <v>09HB3332531</v>
      </c>
      <c r="AY743" s="10">
        <f>VLOOKUP(AX743,[1]Hoja2!$B$2:$AO$762,38,FALSE)</f>
        <v>750.75000000000011</v>
      </c>
      <c r="AZ743" s="9">
        <f t="shared" si="372"/>
        <v>0</v>
      </c>
      <c r="BA743">
        <f t="shared" si="388"/>
        <v>4</v>
      </c>
      <c r="BB743">
        <f t="shared" si="389"/>
        <v>0.35533339999999991</v>
      </c>
      <c r="BC743">
        <f t="shared" si="390"/>
        <v>4</v>
      </c>
    </row>
    <row r="744" spans="1:55" hidden="1" x14ac:dyDescent="0.25">
      <c r="A744">
        <v>70819</v>
      </c>
      <c r="B744" t="s">
        <v>884</v>
      </c>
      <c r="C744">
        <v>2019</v>
      </c>
      <c r="D744" t="s">
        <v>37</v>
      </c>
      <c r="E744" t="s">
        <v>38</v>
      </c>
      <c r="F744">
        <v>15</v>
      </c>
      <c r="G744" t="s">
        <v>40</v>
      </c>
      <c r="H744">
        <v>1.3833329999999999</v>
      </c>
      <c r="J744" t="s">
        <v>33</v>
      </c>
      <c r="K744" t="s">
        <v>33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33</v>
      </c>
      <c r="S744" t="s">
        <v>33</v>
      </c>
      <c r="T744" t="s">
        <v>33</v>
      </c>
      <c r="V744" t="s">
        <v>34</v>
      </c>
      <c r="W744" t="s">
        <v>36</v>
      </c>
      <c r="X744">
        <v>2019</v>
      </c>
      <c r="Y744" t="s">
        <v>37</v>
      </c>
      <c r="Z744" t="s">
        <v>38</v>
      </c>
      <c r="AA744">
        <v>15</v>
      </c>
      <c r="AB744" t="s">
        <v>33</v>
      </c>
      <c r="AC744">
        <v>33</v>
      </c>
      <c r="AD744">
        <v>0</v>
      </c>
      <c r="AE744">
        <v>0</v>
      </c>
      <c r="AF744">
        <v>0</v>
      </c>
      <c r="AG744" s="2" t="str">
        <f>IFERROR(VLOOKUP(B744,[1]Hoja2!$C$1:$AM$841,37,FALSE),"n/a")</f>
        <v>n/a</v>
      </c>
      <c r="AH744" s="10" t="e">
        <f>VLOOKUP(AX744,[1]Hoja2!$B$2:$AO$762,17,FALSE)</f>
        <v>#N/A</v>
      </c>
      <c r="AI744" s="10" t="e">
        <f>VLOOKUP(AX744,[1]Hoja2!$B$2:$AO$762,23,FALSE)</f>
        <v>#N/A</v>
      </c>
      <c r="AJ744" s="10" t="e">
        <f>VLOOKUP(AX744,[1]Hoja2!$B$2:$AO$762,28,FALSE)</f>
        <v>#N/A</v>
      </c>
      <c r="AK744" s="10" t="e">
        <f>VLOOKUP(AX744,[1]Hoja2!$B$2:$AO$762,19,FALSE)</f>
        <v>#N/A</v>
      </c>
      <c r="AL744" t="e">
        <f t="shared" si="365"/>
        <v>#N/A</v>
      </c>
      <c r="AM744" t="e">
        <f t="shared" si="366"/>
        <v>#N/A</v>
      </c>
      <c r="AN744" t="e">
        <f t="shared" si="367"/>
        <v>#N/A</v>
      </c>
      <c r="AO744" t="e">
        <f t="shared" si="368"/>
        <v>#N/A</v>
      </c>
      <c r="AP744" t="e">
        <f t="shared" si="369"/>
        <v>#N/A</v>
      </c>
      <c r="AQ744" t="str">
        <f t="shared" si="370"/>
        <v>n/a</v>
      </c>
      <c r="AR744">
        <f>+INDEX([1]DETALLE!$AK$2:$AK$841,MATCH(B744,[1]DETALLE!$A$2:$A$841,0))</f>
        <v>0</v>
      </c>
      <c r="AS744" t="str">
        <f>CONCATENATE(B744)</f>
        <v>09HB331352</v>
      </c>
      <c r="AT744" s="2" t="str">
        <f>IF(IFERROR(VLOOKUP(AS744,[1]Hoja2!$C$1:$AM$841,37,FALSE),"n/a")&lt;&gt;"n/a","a","n/a")</f>
        <v>n/a</v>
      </c>
      <c r="AU744" s="8">
        <f t="shared" si="361"/>
        <v>2</v>
      </c>
      <c r="AV744" t="e">
        <f>VLOOKUP(B744,[1]Hoja2!$C$2:$AO$762,39,FALSE)</f>
        <v>#N/A</v>
      </c>
      <c r="AW744" t="e">
        <f>IF(AU744=AV744,VLOOKUP(B744,[1]Hoja2!$C$2:$AO$762,37,FALSE),IF(AV744&lt;2,VLOOKUP(B744,[1]Hoja2!$C$2:$AO$762,37,FALSE)))</f>
        <v>#N/A</v>
      </c>
      <c r="AX744" t="str">
        <f>B744 &amp; COUNTIF(B$2:B744, B744)</f>
        <v>09HB3313521</v>
      </c>
      <c r="AY744" t="e">
        <f>VLOOKUP(AX744,[1]Hoja2!$B$2:$AO$762,38,FALSE)</f>
        <v>#N/A</v>
      </c>
      <c r="AZ744" s="9" t="e">
        <f t="shared" si="372"/>
        <v>#N/A</v>
      </c>
    </row>
    <row r="745" spans="1:55" hidden="1" x14ac:dyDescent="0.25">
      <c r="A745">
        <v>70820</v>
      </c>
      <c r="B745" t="s">
        <v>885</v>
      </c>
      <c r="C745">
        <v>2019</v>
      </c>
      <c r="D745" t="s">
        <v>37</v>
      </c>
      <c r="E745" t="s">
        <v>38</v>
      </c>
      <c r="F745">
        <v>15</v>
      </c>
      <c r="G745" t="s">
        <v>44</v>
      </c>
      <c r="H745">
        <v>0</v>
      </c>
      <c r="J745" t="s">
        <v>33</v>
      </c>
      <c r="K745" t="s">
        <v>33</v>
      </c>
      <c r="L745" t="s">
        <v>33</v>
      </c>
      <c r="M745" t="s">
        <v>33</v>
      </c>
      <c r="N745" t="s">
        <v>33</v>
      </c>
      <c r="O745" t="s">
        <v>33</v>
      </c>
      <c r="P745" t="s">
        <v>33</v>
      </c>
      <c r="Q745" t="s">
        <v>33</v>
      </c>
      <c r="S745" t="s">
        <v>33</v>
      </c>
      <c r="T745" t="s">
        <v>33</v>
      </c>
      <c r="V745" t="s">
        <v>34</v>
      </c>
      <c r="W745" t="s">
        <v>50</v>
      </c>
      <c r="X745">
        <v>2019</v>
      </c>
      <c r="Y745" t="s">
        <v>37</v>
      </c>
      <c r="Z745" t="s">
        <v>38</v>
      </c>
      <c r="AA745">
        <v>15</v>
      </c>
      <c r="AB745" t="s">
        <v>33</v>
      </c>
      <c r="AC745">
        <v>54</v>
      </c>
      <c r="AD745">
        <v>0</v>
      </c>
      <c r="AE745">
        <v>0</v>
      </c>
      <c r="AF745">
        <v>0</v>
      </c>
      <c r="AG745" s="2" t="str">
        <f>IFERROR(VLOOKUP(B745,[1]Hoja2!$C$1:$AM$841,37,FALSE),"n/a")</f>
        <v>n/a</v>
      </c>
      <c r="AH745" s="10" t="e">
        <f>VLOOKUP(AX745,[1]Hoja2!$B$2:$AO$762,17,FALSE)</f>
        <v>#N/A</v>
      </c>
      <c r="AI745" s="10" t="e">
        <f>VLOOKUP(AX745,[1]Hoja2!$B$2:$AO$762,23,FALSE)</f>
        <v>#N/A</v>
      </c>
      <c r="AJ745" s="10" t="e">
        <f>VLOOKUP(AX745,[1]Hoja2!$B$2:$AO$762,28,FALSE)</f>
        <v>#N/A</v>
      </c>
      <c r="AK745" s="10" t="e">
        <f>VLOOKUP(AX745,[1]Hoja2!$B$2:$AO$762,19,FALSE)</f>
        <v>#N/A</v>
      </c>
      <c r="AL745" t="e">
        <f t="shared" si="365"/>
        <v>#N/A</v>
      </c>
      <c r="AM745" t="e">
        <f t="shared" si="366"/>
        <v>#N/A</v>
      </c>
      <c r="AN745" t="e">
        <f t="shared" si="367"/>
        <v>#N/A</v>
      </c>
      <c r="AO745" t="e">
        <f t="shared" si="368"/>
        <v>#N/A</v>
      </c>
      <c r="AP745" t="e">
        <f t="shared" si="369"/>
        <v>#N/A</v>
      </c>
      <c r="AQ745" t="str">
        <f t="shared" si="370"/>
        <v>n/a</v>
      </c>
      <c r="AR745" t="e">
        <f>+INDEX([1]DETALLE!$AK$2:$AK$841,MATCH(B745,[1]DETALLE!$A$2:$A$841,0))</f>
        <v>#N/A</v>
      </c>
      <c r="AS745" t="str">
        <f>CONCATENATE(B745)</f>
        <v>09HB331484</v>
      </c>
      <c r="AT745" s="2" t="str">
        <f>IF(IFERROR(VLOOKUP(AS745,[1]Hoja2!$C$1:$AM$841,37,FALSE),"n/a")&lt;&gt;"n/a","a","n/a")</f>
        <v>n/a</v>
      </c>
      <c r="AU745" s="8">
        <f t="shared" si="361"/>
        <v>1</v>
      </c>
      <c r="AV745" t="e">
        <f>VLOOKUP(B745,[1]Hoja2!$C$2:$AO$762,39,FALSE)</f>
        <v>#N/A</v>
      </c>
      <c r="AW745" t="e">
        <f>IF(AU745=AV745,VLOOKUP(B745,[1]Hoja2!$C$2:$AO$762,37,FALSE),IF(AV745&lt;2,VLOOKUP(B745,[1]Hoja2!$C$2:$AO$762,37,FALSE)))</f>
        <v>#N/A</v>
      </c>
      <c r="AX745" t="str">
        <f>B745 &amp; COUNTIF(B$2:B745, B745)</f>
        <v>09HB3314841</v>
      </c>
      <c r="AY745" t="e">
        <f>VLOOKUP(AX745,[1]Hoja2!$B$2:$AO$762,38,FALSE)</f>
        <v>#N/A</v>
      </c>
      <c r="AZ745" s="9" t="e">
        <f t="shared" si="372"/>
        <v>#N/A</v>
      </c>
    </row>
    <row r="746" spans="1:55" x14ac:dyDescent="0.25">
      <c r="A746">
        <v>70821</v>
      </c>
      <c r="B746" t="s">
        <v>491</v>
      </c>
      <c r="C746">
        <v>2019</v>
      </c>
      <c r="D746" t="s">
        <v>37</v>
      </c>
      <c r="E746" t="s">
        <v>38</v>
      </c>
      <c r="F746">
        <v>15</v>
      </c>
      <c r="G746" t="s">
        <v>40</v>
      </c>
      <c r="H746">
        <v>1.4</v>
      </c>
      <c r="I746" t="s">
        <v>71</v>
      </c>
      <c r="J746">
        <v>468</v>
      </c>
      <c r="K746">
        <v>715</v>
      </c>
      <c r="L746">
        <v>0</v>
      </c>
      <c r="M746">
        <v>0</v>
      </c>
      <c r="N746">
        <v>0</v>
      </c>
      <c r="O746">
        <v>0.6</v>
      </c>
      <c r="P746">
        <v>0.8</v>
      </c>
      <c r="Q746">
        <v>1.05</v>
      </c>
      <c r="R746" t="s">
        <v>46</v>
      </c>
      <c r="S746">
        <v>5</v>
      </c>
      <c r="T746">
        <v>9</v>
      </c>
      <c r="U746" t="s">
        <v>85</v>
      </c>
      <c r="V746" t="s">
        <v>71</v>
      </c>
      <c r="W746" t="s">
        <v>42</v>
      </c>
      <c r="X746">
        <v>2019</v>
      </c>
      <c r="Y746" t="s">
        <v>37</v>
      </c>
      <c r="Z746" t="s">
        <v>38</v>
      </c>
      <c r="AA746">
        <v>15</v>
      </c>
      <c r="AB746">
        <v>0</v>
      </c>
      <c r="AC746">
        <v>62</v>
      </c>
      <c r="AD746">
        <v>1.05</v>
      </c>
      <c r="AE746">
        <v>0.155555555555556</v>
      </c>
      <c r="AF746">
        <v>750.75</v>
      </c>
      <c r="AG746" s="2">
        <f>IFERROR(VLOOKUP(B746,[1]Hoja2!$C$1:$AM$841,37,FALSE),"n/a")</f>
        <v>0</v>
      </c>
      <c r="AH746" s="10">
        <f>VLOOKUP(AX746,[1]Hoja2!$B$2:$AO$762,17,FALSE)</f>
        <v>4</v>
      </c>
      <c r="AI746" s="10">
        <f>VLOOKUP(AX746,[1]Hoja2!$B$2:$AO$762,23,FALSE)</f>
        <v>0</v>
      </c>
      <c r="AJ746" s="10">
        <f>VLOOKUP(AX746,[1]Hoja2!$B$2:$AO$762,28,FALSE)</f>
        <v>0</v>
      </c>
      <c r="AK746" s="10" t="str">
        <f>VLOOKUP(AX746,[1]Hoja2!$B$2:$AO$762,19,FALSE)</f>
        <v>Entry Mono Printers</v>
      </c>
      <c r="AL746">
        <f t="shared" si="365"/>
        <v>0</v>
      </c>
      <c r="AM746">
        <f t="shared" si="366"/>
        <v>0</v>
      </c>
      <c r="AN746">
        <f t="shared" si="367"/>
        <v>0</v>
      </c>
      <c r="AO746">
        <f t="shared" si="368"/>
        <v>0</v>
      </c>
      <c r="AP746">
        <f t="shared" si="369"/>
        <v>1</v>
      </c>
      <c r="AQ746">
        <f t="shared" si="370"/>
        <v>0</v>
      </c>
      <c r="AR746">
        <f>+INDEX([1]Hoja2!$AM$2:$AM$841,MATCH(B746,[1]Hoja2!$C$2:$C$841,0))</f>
        <v>0</v>
      </c>
      <c r="AS746" t="str">
        <f t="shared" si="371"/>
        <v>0D6X46338115</v>
      </c>
      <c r="AT746" s="2">
        <f>IFERROR(VLOOKUP(AS746,[1]Hoja2!$A$1:$AM$841,38,FALSE),"n/a")</f>
        <v>0</v>
      </c>
      <c r="AU746" s="8">
        <f t="shared" si="361"/>
        <v>2</v>
      </c>
      <c r="AV746">
        <f>VLOOKUP(B746,[1]Hoja2!$C$2:$AO$762,39,FALSE)</f>
        <v>2</v>
      </c>
      <c r="AW746">
        <f>IF(AU746=AV746,VLOOKUP(B746,[1]Hoja2!$C$2:$AO$762,37,FALSE),IF(AV746&lt;2,VLOOKUP(B746,[1]Hoja2!$C$2:$AO$762,37,FALSE)))</f>
        <v>0</v>
      </c>
      <c r="AX746" t="str">
        <f>B746 &amp; COUNTIF(B$2:B746, B746)</f>
        <v>0D6X4633811</v>
      </c>
      <c r="AY746" s="10">
        <f>VLOOKUP(AX746,[1]Hoja2!$B$2:$AO$762,38,FALSE)</f>
        <v>0</v>
      </c>
      <c r="AZ746" s="9">
        <f t="shared" si="372"/>
        <v>0</v>
      </c>
      <c r="BA746">
        <f>IF(Q746="NA",2,IF(OR(G746="INSTALACION NUEVA",G746="Mantenimiento preventivo"),3,IF(AND(AC746&lt;AH746,AL746&lt;&gt;1),4,IF(AY746&gt;AF746,1,0))))</f>
        <v>0</v>
      </c>
      <c r="BB746">
        <f>AE746-AJ746</f>
        <v>0.155555555555556</v>
      </c>
      <c r="BC746">
        <f>+_xlfn.IFS(Q746="NA",2,OR(G746="INSTALACION NUEVA",G746="Mantenimiento preventivo"),3,AND(AC746&lt;AH746,AL746&lt;&gt;1),4,AY746&gt;AF746,1,TRUE,0)</f>
        <v>0</v>
      </c>
    </row>
    <row r="747" spans="1:55" hidden="1" x14ac:dyDescent="0.25">
      <c r="A747">
        <v>70822</v>
      </c>
      <c r="B747" t="s">
        <v>886</v>
      </c>
      <c r="C747">
        <v>2019</v>
      </c>
      <c r="D747" t="s">
        <v>37</v>
      </c>
      <c r="E747" t="s">
        <v>38</v>
      </c>
      <c r="F747">
        <v>15</v>
      </c>
      <c r="G747" t="s">
        <v>44</v>
      </c>
      <c r="H747">
        <v>0</v>
      </c>
      <c r="I747" t="s">
        <v>34</v>
      </c>
      <c r="J747">
        <v>468</v>
      </c>
      <c r="K747">
        <v>715</v>
      </c>
      <c r="L747">
        <v>0</v>
      </c>
      <c r="M747">
        <v>0</v>
      </c>
      <c r="N747">
        <v>0</v>
      </c>
      <c r="O747">
        <v>0.6</v>
      </c>
      <c r="P747">
        <v>0.8</v>
      </c>
      <c r="Q747">
        <v>1.05</v>
      </c>
      <c r="R747" t="s">
        <v>46</v>
      </c>
      <c r="S747">
        <v>5</v>
      </c>
      <c r="T747">
        <v>9</v>
      </c>
      <c r="U747" t="s">
        <v>47</v>
      </c>
      <c r="V747" t="s">
        <v>34</v>
      </c>
      <c r="W747" t="s">
        <v>50</v>
      </c>
      <c r="X747">
        <v>2019</v>
      </c>
      <c r="Y747" t="s">
        <v>37</v>
      </c>
      <c r="Z747" t="s">
        <v>38</v>
      </c>
      <c r="AA747">
        <v>15</v>
      </c>
      <c r="AB747">
        <v>1</v>
      </c>
      <c r="AC747">
        <v>46</v>
      </c>
      <c r="AD747">
        <v>0</v>
      </c>
      <c r="AE747">
        <v>0</v>
      </c>
      <c r="AF747">
        <v>0</v>
      </c>
      <c r="AG747" s="2" t="str">
        <f>IFERROR(VLOOKUP(B747,[1]Hoja2!$C$1:$AM$841,37,FALSE),"n/a")</f>
        <v>n/a</v>
      </c>
      <c r="AH747" s="10" t="e">
        <f>VLOOKUP(AX747,[1]Hoja2!$B$2:$AO$762,17,FALSE)</f>
        <v>#N/A</v>
      </c>
      <c r="AI747" s="10" t="e">
        <f>VLOOKUP(AX747,[1]Hoja2!$B$2:$AO$762,23,FALSE)</f>
        <v>#N/A</v>
      </c>
      <c r="AJ747" s="10" t="e">
        <f>VLOOKUP(AX747,[1]Hoja2!$B$2:$AO$762,28,FALSE)</f>
        <v>#N/A</v>
      </c>
      <c r="AK747" s="10" t="e">
        <f>VLOOKUP(AX747,[1]Hoja2!$B$2:$AO$762,19,FALSE)</f>
        <v>#N/A</v>
      </c>
      <c r="AL747" t="e">
        <f t="shared" si="365"/>
        <v>#N/A</v>
      </c>
      <c r="AM747" t="e">
        <f t="shared" si="366"/>
        <v>#N/A</v>
      </c>
      <c r="AN747" t="e">
        <f t="shared" si="367"/>
        <v>#N/A</v>
      </c>
      <c r="AO747" t="e">
        <f t="shared" si="368"/>
        <v>#N/A</v>
      </c>
      <c r="AP747" t="e">
        <f t="shared" si="369"/>
        <v>#N/A</v>
      </c>
      <c r="AQ747" t="str">
        <f t="shared" si="370"/>
        <v>n/a</v>
      </c>
      <c r="AR747" t="e">
        <f>+INDEX([1]DETALLE!$AK$2:$AK$841,MATCH(B747,[1]DETALLE!$A$2:$A$841,0))</f>
        <v>#N/A</v>
      </c>
      <c r="AS747" t="str">
        <f>CONCATENATE(B747)</f>
        <v>09HB331571</v>
      </c>
      <c r="AT747" s="2" t="str">
        <f>IF(IFERROR(VLOOKUP(AS747,[1]Hoja2!$C$1:$AM$841,37,FALSE),"n/a")&lt;&gt;"n/a","a","n/a")</f>
        <v>n/a</v>
      </c>
      <c r="AU747" s="8">
        <f t="shared" si="361"/>
        <v>1</v>
      </c>
      <c r="AV747" t="e">
        <f>VLOOKUP(B747,[1]Hoja2!$C$2:$AO$762,39,FALSE)</f>
        <v>#N/A</v>
      </c>
      <c r="AW747" t="e">
        <f>IF(AU747=AV747,VLOOKUP(B747,[1]Hoja2!$C$2:$AO$762,37,FALSE),IF(AV747&lt;2,VLOOKUP(B747,[1]Hoja2!$C$2:$AO$762,37,FALSE)))</f>
        <v>#N/A</v>
      </c>
      <c r="AX747" t="str">
        <f>B747 &amp; COUNTIF(B$2:B747, B747)</f>
        <v>09HB3315711</v>
      </c>
      <c r="AY747" t="e">
        <f>VLOOKUP(AX747,[1]Hoja2!$B$2:$AO$762,38,FALSE)</f>
        <v>#N/A</v>
      </c>
      <c r="AZ747" s="9" t="e">
        <f t="shared" si="372"/>
        <v>#N/A</v>
      </c>
    </row>
    <row r="748" spans="1:55" x14ac:dyDescent="0.25">
      <c r="A748">
        <v>70824</v>
      </c>
      <c r="B748" t="s">
        <v>887</v>
      </c>
      <c r="C748">
        <v>2019</v>
      </c>
      <c r="D748" t="s">
        <v>37</v>
      </c>
      <c r="E748" t="s">
        <v>38</v>
      </c>
      <c r="F748">
        <v>15</v>
      </c>
      <c r="G748" t="s">
        <v>32</v>
      </c>
      <c r="H748">
        <v>0</v>
      </c>
      <c r="J748" t="s">
        <v>33</v>
      </c>
      <c r="K748" t="s">
        <v>33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33</v>
      </c>
      <c r="S748" t="s">
        <v>33</v>
      </c>
      <c r="T748" t="s">
        <v>33</v>
      </c>
      <c r="V748" t="s">
        <v>34</v>
      </c>
      <c r="W748" t="s">
        <v>55</v>
      </c>
      <c r="X748">
        <v>2019</v>
      </c>
      <c r="Y748" t="s">
        <v>37</v>
      </c>
      <c r="Z748" t="s">
        <v>38</v>
      </c>
      <c r="AA748">
        <v>24</v>
      </c>
      <c r="AB748" t="s">
        <v>33</v>
      </c>
      <c r="AC748">
        <v>0</v>
      </c>
      <c r="AD748">
        <v>0</v>
      </c>
      <c r="AE748">
        <v>0</v>
      </c>
      <c r="AF748">
        <v>0</v>
      </c>
      <c r="AG748" s="2">
        <f>IFERROR(VLOOKUP(B748,[1]Hoja2!$C$1:$AM$841,37,FALSE),"n/a")</f>
        <v>1072.5000000000002</v>
      </c>
      <c r="AH748" s="10" t="str">
        <f>VLOOKUP(AX748,[1]Hoja2!$B$2:$AO$762,17,FALSE)</f>
        <v xml:space="preserve">  </v>
      </c>
      <c r="AI748" s="10">
        <f>VLOOKUP(AX748,[1]Hoja2!$B$2:$AO$762,23,FALSE)</f>
        <v>1</v>
      </c>
      <c r="AJ748" s="10">
        <f>VLOOKUP(AX748,[1]Hoja2!$B$2:$AO$762,28,FALSE)</f>
        <v>1</v>
      </c>
      <c r="AK748" s="10" t="str">
        <f>VLOOKUP(AX748,[1]Hoja2!$B$2:$AO$762,19,FALSE)</f>
        <v>Entry Mono Printers</v>
      </c>
      <c r="AL748">
        <f t="shared" si="365"/>
        <v>0</v>
      </c>
      <c r="AM748">
        <f t="shared" si="366"/>
        <v>0</v>
      </c>
      <c r="AN748">
        <f t="shared" si="367"/>
        <v>0</v>
      </c>
      <c r="AO748">
        <f t="shared" si="368"/>
        <v>0</v>
      </c>
      <c r="AP748">
        <f t="shared" si="369"/>
        <v>0</v>
      </c>
      <c r="AQ748">
        <f t="shared" si="370"/>
        <v>1</v>
      </c>
      <c r="AR748">
        <f>+INDEX([1]Hoja2!$AM$2:$AM$841,MATCH(B748,[1]Hoja2!$C$2:$C$841,0))</f>
        <v>1072.5000000000002</v>
      </c>
      <c r="AS748" t="str">
        <f t="shared" si="371"/>
        <v>06HB00726115</v>
      </c>
      <c r="AT748" s="2">
        <f>IFERROR(VLOOKUP(AS748,[1]Hoja2!$A$1:$AM$841,38,FALSE),"n/a")</f>
        <v>0</v>
      </c>
      <c r="AU748" s="8">
        <f t="shared" si="361"/>
        <v>1</v>
      </c>
      <c r="AV748">
        <f>VLOOKUP(B748,[1]Hoja2!$C$2:$AO$762,39,FALSE)</f>
        <v>1</v>
      </c>
      <c r="AW748">
        <f>IF(AU748=AV748,VLOOKUP(B748,[1]Hoja2!$C$2:$AO$762,37,FALSE),IF(AV748&lt;2,VLOOKUP(B748,[1]Hoja2!$C$2:$AO$762,37,FALSE)))</f>
        <v>1072.5000000000002</v>
      </c>
      <c r="AX748" t="str">
        <f>B748 &amp; COUNTIF(B$2:B748, B748)</f>
        <v>06HB0072611</v>
      </c>
      <c r="AY748" s="10">
        <f>VLOOKUP(AX748,[1]Hoja2!$B$2:$AO$762,38,FALSE)</f>
        <v>1072.5000000000002</v>
      </c>
      <c r="AZ748" s="9">
        <f t="shared" si="372"/>
        <v>0</v>
      </c>
      <c r="BA748">
        <f>IF(Q748="NA",2,IF(OR(G748="INSTALACION NUEVA",G748="Mantenimiento preventivo"),3,IF(AND(AC748&lt;AH748,AL748&lt;&gt;1),4,IF(AY748&gt;AF748,1,0))))</f>
        <v>2</v>
      </c>
      <c r="BB748">
        <f>AE748-AJ748</f>
        <v>-1</v>
      </c>
      <c r="BC748">
        <f>+_xlfn.IFS(Q748="NA",2,OR(G748="INSTALACION NUEVA",G748="Mantenimiento preventivo"),3,AND(AC748&lt;AH748,AL748&lt;&gt;1),4,AY748&gt;AF748,1,TRUE,0)</f>
        <v>2</v>
      </c>
    </row>
    <row r="749" spans="1:55" hidden="1" x14ac:dyDescent="0.25">
      <c r="A749">
        <v>70825</v>
      </c>
      <c r="B749" t="s">
        <v>888</v>
      </c>
      <c r="C749">
        <v>2019</v>
      </c>
      <c r="D749" t="s">
        <v>37</v>
      </c>
      <c r="E749" t="s">
        <v>38</v>
      </c>
      <c r="F749">
        <v>15</v>
      </c>
      <c r="G749" t="s">
        <v>44</v>
      </c>
      <c r="H749">
        <v>0</v>
      </c>
      <c r="J749" t="s">
        <v>33</v>
      </c>
      <c r="K749" t="s">
        <v>33</v>
      </c>
      <c r="L749" t="s">
        <v>33</v>
      </c>
      <c r="M749" t="s">
        <v>33</v>
      </c>
      <c r="N749" t="s">
        <v>33</v>
      </c>
      <c r="O749" t="s">
        <v>33</v>
      </c>
      <c r="P749" t="s">
        <v>33</v>
      </c>
      <c r="Q749" t="s">
        <v>33</v>
      </c>
      <c r="S749" t="s">
        <v>33</v>
      </c>
      <c r="T749" t="s">
        <v>33</v>
      </c>
      <c r="V749" t="s">
        <v>34</v>
      </c>
      <c r="W749" t="s">
        <v>50</v>
      </c>
      <c r="X749">
        <v>2019</v>
      </c>
      <c r="Y749" t="s">
        <v>37</v>
      </c>
      <c r="Z749" t="s">
        <v>38</v>
      </c>
      <c r="AA749">
        <v>15</v>
      </c>
      <c r="AB749" t="s">
        <v>33</v>
      </c>
      <c r="AC749">
        <v>21</v>
      </c>
      <c r="AD749">
        <v>0</v>
      </c>
      <c r="AE749">
        <v>0</v>
      </c>
      <c r="AF749">
        <v>0</v>
      </c>
      <c r="AG749" s="2" t="str">
        <f>IFERROR(VLOOKUP(B749,[1]Hoja2!$C$1:$AM$841,37,FALSE),"n/a")</f>
        <v>n/a</v>
      </c>
      <c r="AH749" s="10" t="e">
        <f>VLOOKUP(AX749,[1]Hoja2!$B$2:$AO$762,17,FALSE)</f>
        <v>#N/A</v>
      </c>
      <c r="AI749" s="10" t="e">
        <f>VLOOKUP(AX749,[1]Hoja2!$B$2:$AO$762,23,FALSE)</f>
        <v>#N/A</v>
      </c>
      <c r="AJ749" s="10" t="e">
        <f>VLOOKUP(AX749,[1]Hoja2!$B$2:$AO$762,28,FALSE)</f>
        <v>#N/A</v>
      </c>
      <c r="AK749" s="10" t="e">
        <f>VLOOKUP(AX749,[1]Hoja2!$B$2:$AO$762,19,FALSE)</f>
        <v>#N/A</v>
      </c>
      <c r="AL749" t="e">
        <f t="shared" si="365"/>
        <v>#N/A</v>
      </c>
      <c r="AM749" t="e">
        <f t="shared" si="366"/>
        <v>#N/A</v>
      </c>
      <c r="AN749" t="e">
        <f t="shared" si="367"/>
        <v>#N/A</v>
      </c>
      <c r="AO749" t="e">
        <f t="shared" si="368"/>
        <v>#N/A</v>
      </c>
      <c r="AP749" t="e">
        <f t="shared" si="369"/>
        <v>#N/A</v>
      </c>
      <c r="AQ749" t="str">
        <f t="shared" si="370"/>
        <v>n/a</v>
      </c>
      <c r="AR749" t="e">
        <f>+INDEX([1]DETALLE!$AK$2:$AK$841,MATCH(B749,[1]DETALLE!$A$2:$A$841,0))</f>
        <v>#N/A</v>
      </c>
      <c r="AS749" t="str">
        <f>CONCATENATE(B749)</f>
        <v>09HB333888</v>
      </c>
      <c r="AT749" s="2" t="str">
        <f>IF(IFERROR(VLOOKUP(AS749,[1]Hoja2!$C$1:$AM$841,37,FALSE),"n/a")&lt;&gt;"n/a","a","n/a")</f>
        <v>n/a</v>
      </c>
      <c r="AU749" s="8">
        <f t="shared" si="361"/>
        <v>2</v>
      </c>
      <c r="AV749" t="e">
        <f>VLOOKUP(B749,[1]Hoja2!$C$2:$AO$762,39,FALSE)</f>
        <v>#N/A</v>
      </c>
      <c r="AW749" t="e">
        <f>IF(AU749=AV749,VLOOKUP(B749,[1]Hoja2!$C$2:$AO$762,37,FALSE),IF(AV749&lt;2,VLOOKUP(B749,[1]Hoja2!$C$2:$AO$762,37,FALSE)))</f>
        <v>#N/A</v>
      </c>
      <c r="AX749" t="str">
        <f>B749 &amp; COUNTIF(B$2:B749, B749)</f>
        <v>09HB3338881</v>
      </c>
      <c r="AY749" t="e">
        <f>VLOOKUP(AX749,[1]Hoja2!$B$2:$AO$762,38,FALSE)</f>
        <v>#N/A</v>
      </c>
      <c r="AZ749" s="9" t="e">
        <f t="shared" si="372"/>
        <v>#N/A</v>
      </c>
    </row>
    <row r="750" spans="1:55" x14ac:dyDescent="0.25">
      <c r="A750">
        <v>70826</v>
      </c>
      <c r="B750" t="s">
        <v>476</v>
      </c>
      <c r="C750">
        <v>2019</v>
      </c>
      <c r="D750" t="s">
        <v>37</v>
      </c>
      <c r="E750" t="s">
        <v>38</v>
      </c>
      <c r="F750">
        <v>15</v>
      </c>
      <c r="G750" t="s">
        <v>40</v>
      </c>
      <c r="H750">
        <v>1.1166670000000001</v>
      </c>
      <c r="I750" t="s">
        <v>91</v>
      </c>
      <c r="J750">
        <v>803</v>
      </c>
      <c r="K750">
        <v>1573</v>
      </c>
      <c r="L750">
        <v>0.2</v>
      </c>
      <c r="M750">
        <v>0.6</v>
      </c>
      <c r="N750">
        <v>0.8</v>
      </c>
      <c r="O750">
        <v>1.05</v>
      </c>
      <c r="P750">
        <v>1.1000000000000001</v>
      </c>
      <c r="Q750">
        <v>1.1499999999999999</v>
      </c>
      <c r="R750" t="s">
        <v>46</v>
      </c>
      <c r="S750">
        <v>4</v>
      </c>
      <c r="T750">
        <v>6</v>
      </c>
      <c r="U750" t="s">
        <v>47</v>
      </c>
      <c r="V750" t="s">
        <v>91</v>
      </c>
      <c r="W750" t="s">
        <v>50</v>
      </c>
      <c r="X750">
        <v>2019</v>
      </c>
      <c r="Y750" t="s">
        <v>37</v>
      </c>
      <c r="Z750" t="s">
        <v>38</v>
      </c>
      <c r="AA750">
        <v>15</v>
      </c>
      <c r="AB750">
        <v>0</v>
      </c>
      <c r="AC750">
        <v>34</v>
      </c>
      <c r="AD750">
        <v>1.1000000000000001</v>
      </c>
      <c r="AE750">
        <v>0.27916675000000002</v>
      </c>
      <c r="AF750">
        <v>1730.3</v>
      </c>
      <c r="AG750" s="2">
        <f>IFERROR(VLOOKUP(B750,[1]Hoja2!$C$1:$AM$841,37,FALSE),"n/a")</f>
        <v>1730.3000000000004</v>
      </c>
      <c r="AH750" s="10">
        <f>VLOOKUP(AX750,[1]Hoja2!$B$2:$AO$762,17,FALSE)</f>
        <v>39</v>
      </c>
      <c r="AI750" s="10">
        <f>VLOOKUP(AX750,[1]Hoja2!$B$2:$AO$762,23,FALSE)</f>
        <v>1.1000000000000001</v>
      </c>
      <c r="AJ750" s="10">
        <f>VLOOKUP(AX750,[1]Hoja2!$B$2:$AO$762,28,FALSE)</f>
        <v>0.45750000000000002</v>
      </c>
      <c r="AK750" s="10" t="str">
        <f>VLOOKUP(AX750,[1]Hoja2!$B$2:$AO$762,19,FALSE)</f>
        <v>WF Mono Systems and Legacy Color</v>
      </c>
      <c r="AL750">
        <f t="shared" si="365"/>
        <v>1</v>
      </c>
      <c r="AM750">
        <f t="shared" si="366"/>
        <v>0</v>
      </c>
      <c r="AN750">
        <f t="shared" si="367"/>
        <v>1</v>
      </c>
      <c r="AO750">
        <f t="shared" si="368"/>
        <v>0</v>
      </c>
      <c r="AP750">
        <f t="shared" si="369"/>
        <v>1</v>
      </c>
      <c r="AQ750">
        <f t="shared" si="370"/>
        <v>0</v>
      </c>
      <c r="AR750">
        <f>+INDEX([1]Hoja2!$AM$2:$AM$841,MATCH(B750,[1]Hoja2!$C$2:$C$841,0))</f>
        <v>1730.3000000000004</v>
      </c>
      <c r="AS750" t="str">
        <f t="shared" si="371"/>
        <v>0A1H02253015</v>
      </c>
      <c r="AT750" s="2">
        <f>IFERROR(VLOOKUP(AS750,[1]Hoja2!$A$1:$AM$841,38,FALSE),"n/a")</f>
        <v>0</v>
      </c>
      <c r="AU750" s="8">
        <f t="shared" si="361"/>
        <v>1</v>
      </c>
      <c r="AV750">
        <f>VLOOKUP(B750,[1]Hoja2!$C$2:$AO$762,39,FALSE)</f>
        <v>1</v>
      </c>
      <c r="AW750">
        <f>IF(AU750=AV750,VLOOKUP(B750,[1]Hoja2!$C$2:$AO$762,37,FALSE),IF(AV750&lt;2,VLOOKUP(B750,[1]Hoja2!$C$2:$AO$762,37,FALSE)))</f>
        <v>1730.3000000000004</v>
      </c>
      <c r="AX750" t="str">
        <f>B750 &amp; COUNTIF(B$2:B750, B750)</f>
        <v>0A1H0225301</v>
      </c>
      <c r="AY750" s="10">
        <f>VLOOKUP(AX750,[1]Hoja2!$B$2:$AO$762,38,FALSE)</f>
        <v>1730.3000000000004</v>
      </c>
      <c r="AZ750" s="9">
        <f t="shared" si="372"/>
        <v>0</v>
      </c>
      <c r="BA750">
        <f t="shared" ref="BA750:BA760" si="391">IF(Q750="NA",2,IF(OR(G750="INSTALACION NUEVA",G750="Mantenimiento preventivo"),3,IF(AND(AC750&lt;AH750,AL750&lt;&gt;1),4,IF(AY750&gt;AF750,1,0))))</f>
        <v>0</v>
      </c>
      <c r="BB750">
        <f t="shared" ref="BB750:BB760" si="392">AE750-AJ750</f>
        <v>-0.17833325</v>
      </c>
      <c r="BC750">
        <f t="shared" ref="BC750:BC760" si="393">+_xlfn.IFS(Q750="NA",2,OR(G750="INSTALACION NUEVA",G750="Mantenimiento preventivo"),3,AND(AC750&lt;AH750,AL750&lt;&gt;1),4,AY750&gt;AF750,1,TRUE,0)</f>
        <v>0</v>
      </c>
    </row>
    <row r="751" spans="1:55" x14ac:dyDescent="0.25">
      <c r="A751">
        <v>70827</v>
      </c>
      <c r="B751" t="s">
        <v>480</v>
      </c>
      <c r="C751">
        <v>2019</v>
      </c>
      <c r="D751" t="s">
        <v>37</v>
      </c>
      <c r="E751" t="s">
        <v>38</v>
      </c>
      <c r="F751">
        <v>15</v>
      </c>
      <c r="G751" t="s">
        <v>40</v>
      </c>
      <c r="H751">
        <v>1.05</v>
      </c>
      <c r="I751" t="s">
        <v>45</v>
      </c>
      <c r="J751">
        <v>803</v>
      </c>
      <c r="K751">
        <v>1573</v>
      </c>
      <c r="L751">
        <v>0.2</v>
      </c>
      <c r="M751">
        <v>0.6</v>
      </c>
      <c r="N751">
        <v>0.8</v>
      </c>
      <c r="O751">
        <v>1.05</v>
      </c>
      <c r="P751">
        <v>1.1000000000000001</v>
      </c>
      <c r="Q751">
        <v>1.1499999999999999</v>
      </c>
      <c r="R751" t="s">
        <v>46</v>
      </c>
      <c r="S751">
        <v>4</v>
      </c>
      <c r="T751">
        <v>6</v>
      </c>
      <c r="U751" t="s">
        <v>47</v>
      </c>
      <c r="V751" t="s">
        <v>48</v>
      </c>
      <c r="W751" t="s">
        <v>59</v>
      </c>
      <c r="X751">
        <v>2019</v>
      </c>
      <c r="Y751" t="s">
        <v>37</v>
      </c>
      <c r="Z751" t="s">
        <v>38</v>
      </c>
      <c r="AA751">
        <v>24</v>
      </c>
      <c r="AB751">
        <v>0</v>
      </c>
      <c r="AC751">
        <v>76</v>
      </c>
      <c r="AD751">
        <v>1.1499999999999999</v>
      </c>
      <c r="AE751">
        <v>0.26250000000000001</v>
      </c>
      <c r="AF751">
        <v>1808.95</v>
      </c>
      <c r="AG751" s="2">
        <f>IFERROR(VLOOKUP(B751,[1]Hoja2!$C$1:$AM$841,37,FALSE),"n/a")</f>
        <v>1808.95</v>
      </c>
      <c r="AH751" s="10">
        <f>VLOOKUP(AX751,[1]Hoja2!$B$2:$AO$762,17,FALSE)</f>
        <v>81</v>
      </c>
      <c r="AI751" s="10">
        <f>VLOOKUP(AX751,[1]Hoja2!$B$2:$AO$762,23,FALSE)</f>
        <v>1.1499999999999999</v>
      </c>
      <c r="AJ751" s="10">
        <f>VLOOKUP(AX751,[1]Hoja2!$B$2:$AO$762,28,FALSE)</f>
        <v>0.78500000000000003</v>
      </c>
      <c r="AK751" s="10" t="str">
        <f>VLOOKUP(AX751,[1]Hoja2!$B$2:$AO$762,19,FALSE)</f>
        <v>Light Production Digital Business</v>
      </c>
      <c r="AL751">
        <f t="shared" si="365"/>
        <v>1</v>
      </c>
      <c r="AM751">
        <f t="shared" si="366"/>
        <v>0</v>
      </c>
      <c r="AN751">
        <f t="shared" si="367"/>
        <v>1</v>
      </c>
      <c r="AO751">
        <f t="shared" si="368"/>
        <v>0</v>
      </c>
      <c r="AP751">
        <f t="shared" si="369"/>
        <v>1</v>
      </c>
      <c r="AQ751">
        <f t="shared" si="370"/>
        <v>0</v>
      </c>
      <c r="AR751">
        <f>+INDEX([1]Hoja2!$AM$2:$AM$841,MATCH(B751,[1]Hoja2!$C$2:$C$841,0))</f>
        <v>1808.95</v>
      </c>
      <c r="AS751" t="str">
        <f t="shared" si="371"/>
        <v>0BG294113315</v>
      </c>
      <c r="AT751" s="2">
        <f>IFERROR(VLOOKUP(AS751,[1]Hoja2!$A$1:$AM$841,38,FALSE),"n/a")</f>
        <v>0</v>
      </c>
      <c r="AU751" s="8">
        <f t="shared" si="361"/>
        <v>1</v>
      </c>
      <c r="AV751">
        <f>VLOOKUP(B751,[1]Hoja2!$C$2:$AO$762,39,FALSE)</f>
        <v>1</v>
      </c>
      <c r="AW751">
        <f>IF(AU751=AV751,VLOOKUP(B751,[1]Hoja2!$C$2:$AO$762,37,FALSE),IF(AV751&lt;2,VLOOKUP(B751,[1]Hoja2!$C$2:$AO$762,37,FALSE)))</f>
        <v>1808.95</v>
      </c>
      <c r="AX751" t="str">
        <f>B751 &amp; COUNTIF(B$2:B751, B751)</f>
        <v>0BG29411331</v>
      </c>
      <c r="AY751" s="10">
        <f>VLOOKUP(AX751,[1]Hoja2!$B$2:$AO$762,38,FALSE)</f>
        <v>1808.95</v>
      </c>
      <c r="AZ751" s="9">
        <f t="shared" si="372"/>
        <v>0</v>
      </c>
      <c r="BA751">
        <f t="shared" si="391"/>
        <v>0</v>
      </c>
      <c r="BB751">
        <f t="shared" si="392"/>
        <v>-0.52249999999999996</v>
      </c>
      <c r="BC751">
        <f t="shared" si="393"/>
        <v>0</v>
      </c>
    </row>
    <row r="752" spans="1:55" x14ac:dyDescent="0.25">
      <c r="A752">
        <v>70828</v>
      </c>
      <c r="B752" t="s">
        <v>483</v>
      </c>
      <c r="C752">
        <v>2019</v>
      </c>
      <c r="D752" t="s">
        <v>37</v>
      </c>
      <c r="E752" t="s">
        <v>38</v>
      </c>
      <c r="F752">
        <v>15</v>
      </c>
      <c r="G752" t="s">
        <v>40</v>
      </c>
      <c r="H752">
        <v>0.88333329999999999</v>
      </c>
      <c r="I752" t="s">
        <v>45</v>
      </c>
      <c r="J752">
        <v>803</v>
      </c>
      <c r="K752">
        <v>1573</v>
      </c>
      <c r="L752">
        <v>0.2</v>
      </c>
      <c r="M752">
        <v>0.6</v>
      </c>
      <c r="N752">
        <v>0.8</v>
      </c>
      <c r="O752">
        <v>1.05</v>
      </c>
      <c r="P752">
        <v>1.1000000000000001</v>
      </c>
      <c r="Q752">
        <v>1.1499999999999999</v>
      </c>
      <c r="R752" t="s">
        <v>46</v>
      </c>
      <c r="S752">
        <v>4</v>
      </c>
      <c r="T752">
        <v>6</v>
      </c>
      <c r="U752" t="s">
        <v>47</v>
      </c>
      <c r="V752" t="s">
        <v>48</v>
      </c>
      <c r="W752" t="s">
        <v>130</v>
      </c>
      <c r="X752">
        <v>2019</v>
      </c>
      <c r="Y752" t="s">
        <v>37</v>
      </c>
      <c r="Z752" t="s">
        <v>38</v>
      </c>
      <c r="AA752">
        <v>23</v>
      </c>
      <c r="AB752">
        <v>0</v>
      </c>
      <c r="AC752">
        <v>80</v>
      </c>
      <c r="AD752">
        <v>1.1499999999999999</v>
      </c>
      <c r="AE752">
        <v>0.220833325</v>
      </c>
      <c r="AF752">
        <v>1808.95</v>
      </c>
      <c r="AG752" s="2">
        <f>IFERROR(VLOOKUP(B752,[1]Hoja2!$C$1:$AM$841,37,FALSE),"n/a")</f>
        <v>1258.4000000000003</v>
      </c>
      <c r="AH752" s="10">
        <f>VLOOKUP(AX752,[1]Hoja2!$B$2:$AO$762,17,FALSE)</f>
        <v>11</v>
      </c>
      <c r="AI752" s="10">
        <f>VLOOKUP(AX752,[1]Hoja2!$B$2:$AO$762,23,FALSE)</f>
        <v>0.8</v>
      </c>
      <c r="AJ752" s="10">
        <f>VLOOKUP(AX752,[1]Hoja2!$B$2:$AO$762,28,FALSE)</f>
        <v>0.22750000000000001</v>
      </c>
      <c r="AK752" s="10" t="str">
        <f>VLOOKUP(AX752,[1]Hoja2!$B$2:$AO$762,19,FALSE)</f>
        <v>Light Production Digital Business</v>
      </c>
      <c r="AL752">
        <f t="shared" si="365"/>
        <v>0</v>
      </c>
      <c r="AM752">
        <f t="shared" si="366"/>
        <v>0</v>
      </c>
      <c r="AN752">
        <f t="shared" si="367"/>
        <v>0</v>
      </c>
      <c r="AO752">
        <f t="shared" si="368"/>
        <v>0</v>
      </c>
      <c r="AP752">
        <f t="shared" si="369"/>
        <v>1</v>
      </c>
      <c r="AQ752">
        <f t="shared" si="370"/>
        <v>0</v>
      </c>
      <c r="AR752">
        <f>+INDEX([1]Hoja2!$AM$2:$AM$841,MATCH(B752,[1]Hoja2!$C$2:$C$841,0))</f>
        <v>1258.4000000000003</v>
      </c>
      <c r="AS752" t="str">
        <f t="shared" si="371"/>
        <v>0BG295149815</v>
      </c>
      <c r="AT752" s="2">
        <f>IFERROR(VLOOKUP(AS752,[1]Hoja2!$A$1:$AM$841,38,FALSE),"n/a")</f>
        <v>0</v>
      </c>
      <c r="AU752" s="8">
        <f t="shared" si="361"/>
        <v>2</v>
      </c>
      <c r="AV752">
        <f>VLOOKUP(B752,[1]Hoja2!$C$2:$AO$762,39,FALSE)</f>
        <v>2</v>
      </c>
      <c r="AW752">
        <f>IF(AU752=AV752,VLOOKUP(B752,[1]Hoja2!$C$2:$AO$762,37,FALSE),IF(AV752&lt;2,VLOOKUP(B752,[1]Hoja2!$C$2:$AO$762,37,FALSE)))</f>
        <v>1258.4000000000003</v>
      </c>
      <c r="AX752" t="str">
        <f>B752 &amp; COUNTIF(B$2:B752, B752)</f>
        <v>0BG29514981</v>
      </c>
      <c r="AY752" s="10">
        <f>VLOOKUP(AX752,[1]Hoja2!$B$2:$AO$762,38,FALSE)</f>
        <v>1258.4000000000003</v>
      </c>
      <c r="AZ752" s="9">
        <f t="shared" si="372"/>
        <v>0</v>
      </c>
      <c r="BA752">
        <f t="shared" si="391"/>
        <v>0</v>
      </c>
      <c r="BB752">
        <f t="shared" si="392"/>
        <v>-6.6666750000000108E-3</v>
      </c>
      <c r="BC752">
        <f t="shared" si="393"/>
        <v>0</v>
      </c>
    </row>
    <row r="753" spans="1:55" x14ac:dyDescent="0.25">
      <c r="A753">
        <v>70829</v>
      </c>
      <c r="B753" t="s">
        <v>477</v>
      </c>
      <c r="C753">
        <v>2019</v>
      </c>
      <c r="D753" t="s">
        <v>37</v>
      </c>
      <c r="E753" t="s">
        <v>38</v>
      </c>
      <c r="F753">
        <v>15</v>
      </c>
      <c r="G753" t="s">
        <v>40</v>
      </c>
      <c r="H753">
        <v>1.733333</v>
      </c>
      <c r="I753" t="s">
        <v>91</v>
      </c>
      <c r="J753">
        <v>803</v>
      </c>
      <c r="K753">
        <v>1573</v>
      </c>
      <c r="L753">
        <v>0.2</v>
      </c>
      <c r="M753">
        <v>0.6</v>
      </c>
      <c r="N753">
        <v>0.8</v>
      </c>
      <c r="O753">
        <v>1.05</v>
      </c>
      <c r="P753">
        <v>1.1000000000000001</v>
      </c>
      <c r="Q753">
        <v>1.1499999999999999</v>
      </c>
      <c r="R753" t="s">
        <v>46</v>
      </c>
      <c r="S753">
        <v>4</v>
      </c>
      <c r="T753">
        <v>6</v>
      </c>
      <c r="U753" t="s">
        <v>47</v>
      </c>
      <c r="V753" t="s">
        <v>91</v>
      </c>
      <c r="W753" t="s">
        <v>130</v>
      </c>
      <c r="X753">
        <v>2019</v>
      </c>
      <c r="Y753" t="s">
        <v>37</v>
      </c>
      <c r="Z753" t="s">
        <v>38</v>
      </c>
      <c r="AA753">
        <v>15</v>
      </c>
      <c r="AB753">
        <v>0</v>
      </c>
      <c r="AC753">
        <v>35</v>
      </c>
      <c r="AD753">
        <v>1.1000000000000001</v>
      </c>
      <c r="AE753">
        <v>0.43333325</v>
      </c>
      <c r="AF753">
        <v>1730.3</v>
      </c>
      <c r="AG753" s="2">
        <f>IFERROR(VLOOKUP(B753,[1]Hoja2!$C$1:$AM$841,37,FALSE),"n/a")</f>
        <v>1808.95</v>
      </c>
      <c r="AH753" s="10">
        <f>VLOOKUP(AX753,[1]Hoja2!$B$2:$AO$762,17,FALSE)</f>
        <v>108</v>
      </c>
      <c r="AI753" s="10">
        <f>VLOOKUP(AX753,[1]Hoja2!$B$2:$AO$762,23,FALSE)</f>
        <v>1.1499999999999999</v>
      </c>
      <c r="AJ753" s="10">
        <f>VLOOKUP(AX753,[1]Hoja2!$B$2:$AO$762,28,FALSE)</f>
        <v>0.61250000000000004</v>
      </c>
      <c r="AK753" s="10" t="str">
        <f>VLOOKUP(AX753,[1]Hoja2!$B$2:$AO$762,19,FALSE)</f>
        <v>WF Mono Systems and Legacy Color</v>
      </c>
      <c r="AL753">
        <f t="shared" si="365"/>
        <v>0</v>
      </c>
      <c r="AM753">
        <f t="shared" si="366"/>
        <v>0</v>
      </c>
      <c r="AN753">
        <f t="shared" si="367"/>
        <v>0</v>
      </c>
      <c r="AO753">
        <f t="shared" si="368"/>
        <v>0</v>
      </c>
      <c r="AP753">
        <f t="shared" si="369"/>
        <v>1</v>
      </c>
      <c r="AQ753">
        <f t="shared" si="370"/>
        <v>1</v>
      </c>
      <c r="AR753">
        <f>+INDEX([1]Hoja2!$AM$2:$AM$841,MATCH(B753,[1]Hoja2!$C$2:$C$841,0))</f>
        <v>1808.95</v>
      </c>
      <c r="AS753" t="str">
        <f t="shared" si="371"/>
        <v>0AGD46152115</v>
      </c>
      <c r="AT753" s="2">
        <f>IFERROR(VLOOKUP(AS753,[1]Hoja2!$A$1:$AM$841,38,FALSE),"n/a")</f>
        <v>0</v>
      </c>
      <c r="AU753" s="8">
        <f t="shared" si="361"/>
        <v>1</v>
      </c>
      <c r="AV753">
        <f>VLOOKUP(B753,[1]Hoja2!$C$2:$AO$762,39,FALSE)</f>
        <v>1</v>
      </c>
      <c r="AW753">
        <f>IF(AU753=AV753,VLOOKUP(B753,[1]Hoja2!$C$2:$AO$762,37,FALSE),IF(AV753&lt;2,VLOOKUP(B753,[1]Hoja2!$C$2:$AO$762,37,FALSE)))</f>
        <v>1808.95</v>
      </c>
      <c r="AX753" t="str">
        <f>B753 &amp; COUNTIF(B$2:B753, B753)</f>
        <v>0AGD4615211</v>
      </c>
      <c r="AY753" s="10">
        <f>VLOOKUP(AX753,[1]Hoja2!$B$2:$AO$762,38,FALSE)</f>
        <v>1808.95</v>
      </c>
      <c r="AZ753" s="9">
        <f t="shared" si="372"/>
        <v>0</v>
      </c>
      <c r="BA753">
        <f t="shared" si="391"/>
        <v>4</v>
      </c>
      <c r="BB753">
        <f t="shared" si="392"/>
        <v>-0.17916675000000004</v>
      </c>
      <c r="BC753">
        <f t="shared" si="393"/>
        <v>4</v>
      </c>
    </row>
    <row r="754" spans="1:55" x14ac:dyDescent="0.25">
      <c r="A754">
        <v>70837</v>
      </c>
      <c r="B754" t="s">
        <v>487</v>
      </c>
      <c r="C754">
        <v>2019</v>
      </c>
      <c r="D754" t="s">
        <v>37</v>
      </c>
      <c r="E754" t="s">
        <v>38</v>
      </c>
      <c r="F754">
        <v>15</v>
      </c>
      <c r="G754" t="s">
        <v>40</v>
      </c>
      <c r="H754">
        <v>1.1499999999999999</v>
      </c>
      <c r="I754" t="s">
        <v>34</v>
      </c>
      <c r="J754">
        <v>468</v>
      </c>
      <c r="K754">
        <v>715</v>
      </c>
      <c r="L754">
        <v>0</v>
      </c>
      <c r="M754">
        <v>0</v>
      </c>
      <c r="N754">
        <v>0</v>
      </c>
      <c r="O754">
        <v>0.6</v>
      </c>
      <c r="P754">
        <v>0.8</v>
      </c>
      <c r="Q754">
        <v>1.05</v>
      </c>
      <c r="R754" t="s">
        <v>46</v>
      </c>
      <c r="S754">
        <v>5</v>
      </c>
      <c r="T754">
        <v>9</v>
      </c>
      <c r="U754" t="s">
        <v>47</v>
      </c>
      <c r="V754" t="s">
        <v>34</v>
      </c>
      <c r="W754" t="s">
        <v>50</v>
      </c>
      <c r="X754">
        <v>2019</v>
      </c>
      <c r="Y754" t="s">
        <v>37</v>
      </c>
      <c r="Z754" t="s">
        <v>38</v>
      </c>
      <c r="AA754">
        <v>15</v>
      </c>
      <c r="AB754">
        <v>0</v>
      </c>
      <c r="AC754">
        <v>229</v>
      </c>
      <c r="AD754">
        <v>1.05</v>
      </c>
      <c r="AE754">
        <v>0.23</v>
      </c>
      <c r="AF754">
        <v>750.75</v>
      </c>
      <c r="AG754" s="2">
        <f>IFERROR(VLOOKUP(B754,[1]Hoja2!$C$1:$AM$841,37,FALSE),"n/a")</f>
        <v>750.75000000000011</v>
      </c>
      <c r="AH754" s="10">
        <f>VLOOKUP(AX754,[1]Hoja2!$B$2:$AO$762,17,FALSE)</f>
        <v>230</v>
      </c>
      <c r="AI754" s="10">
        <f>VLOOKUP(AX754,[1]Hoja2!$B$2:$AO$762,23,FALSE)</f>
        <v>1.05</v>
      </c>
      <c r="AJ754" s="10">
        <f>VLOOKUP(AX754,[1]Hoja2!$B$2:$AO$762,28,FALSE)</f>
        <v>0.33199999999999996</v>
      </c>
      <c r="AK754" s="10" t="str">
        <f>VLOOKUP(AX754,[1]Hoja2!$B$2:$AO$762,19,FALSE)</f>
        <v>A4 Mono MFPs</v>
      </c>
      <c r="AL754">
        <f t="shared" si="365"/>
        <v>1</v>
      </c>
      <c r="AM754">
        <f t="shared" si="366"/>
        <v>0</v>
      </c>
      <c r="AN754">
        <f t="shared" si="367"/>
        <v>1</v>
      </c>
      <c r="AO754">
        <f t="shared" si="368"/>
        <v>0</v>
      </c>
      <c r="AP754">
        <f t="shared" si="369"/>
        <v>1</v>
      </c>
      <c r="AQ754">
        <f t="shared" si="370"/>
        <v>0</v>
      </c>
      <c r="AR754">
        <f>+INDEX([1]Hoja2!$AM$2:$AM$841,MATCH(B754,[1]Hoja2!$C$2:$C$841,0))</f>
        <v>750.75000000000011</v>
      </c>
      <c r="AS754" t="str">
        <f t="shared" si="371"/>
        <v>0C7X24688415</v>
      </c>
      <c r="AT754" s="2">
        <f>IFERROR(VLOOKUP(AS754,[1]Hoja2!$A$1:$AM$841,38,FALSE),"n/a")</f>
        <v>0</v>
      </c>
      <c r="AU754" s="8">
        <f t="shared" si="361"/>
        <v>1</v>
      </c>
      <c r="AV754">
        <f>VLOOKUP(B754,[1]Hoja2!$C$2:$AO$762,39,FALSE)</f>
        <v>1</v>
      </c>
      <c r="AW754">
        <f>IF(AU754=AV754,VLOOKUP(B754,[1]Hoja2!$C$2:$AO$762,37,FALSE),IF(AV754&lt;2,VLOOKUP(B754,[1]Hoja2!$C$2:$AO$762,37,FALSE)))</f>
        <v>750.75000000000011</v>
      </c>
      <c r="AX754" t="str">
        <f>B754 &amp; COUNTIF(B$2:B754, B754)</f>
        <v>0C7X2468841</v>
      </c>
      <c r="AY754" s="10">
        <f>VLOOKUP(AX754,[1]Hoja2!$B$2:$AO$762,38,FALSE)</f>
        <v>750.75000000000011</v>
      </c>
      <c r="AZ754" s="9">
        <f t="shared" si="372"/>
        <v>0</v>
      </c>
      <c r="BA754">
        <f t="shared" si="391"/>
        <v>0</v>
      </c>
      <c r="BB754">
        <f t="shared" si="392"/>
        <v>-0.10199999999999995</v>
      </c>
      <c r="BC754">
        <f t="shared" si="393"/>
        <v>0</v>
      </c>
    </row>
    <row r="755" spans="1:55" x14ac:dyDescent="0.25">
      <c r="A755">
        <v>70839</v>
      </c>
      <c r="B755" t="s">
        <v>153</v>
      </c>
      <c r="C755">
        <v>2019</v>
      </c>
      <c r="D755" t="s">
        <v>37</v>
      </c>
      <c r="E755" t="s">
        <v>38</v>
      </c>
      <c r="F755">
        <v>15</v>
      </c>
      <c r="G755" t="s">
        <v>40</v>
      </c>
      <c r="H755">
        <v>0.38333329999999999</v>
      </c>
      <c r="I755" t="s">
        <v>58</v>
      </c>
      <c r="J755">
        <v>655</v>
      </c>
      <c r="K755">
        <v>1365</v>
      </c>
      <c r="L755">
        <v>0</v>
      </c>
      <c r="M755">
        <v>0</v>
      </c>
      <c r="N755">
        <v>0.6</v>
      </c>
      <c r="O755">
        <v>0.8</v>
      </c>
      <c r="P755">
        <v>1.05</v>
      </c>
      <c r="Q755">
        <v>1.1000000000000001</v>
      </c>
      <c r="R755" t="s">
        <v>46</v>
      </c>
      <c r="S755">
        <v>5</v>
      </c>
      <c r="T755">
        <v>9</v>
      </c>
      <c r="U755" t="s">
        <v>47</v>
      </c>
      <c r="V755" t="s">
        <v>45</v>
      </c>
      <c r="W755" t="s">
        <v>50</v>
      </c>
      <c r="X755">
        <v>2019</v>
      </c>
      <c r="Y755" t="s">
        <v>37</v>
      </c>
      <c r="Z755" t="s">
        <v>38</v>
      </c>
      <c r="AA755">
        <v>15</v>
      </c>
      <c r="AB755">
        <v>0</v>
      </c>
      <c r="AC755">
        <v>7</v>
      </c>
      <c r="AD755">
        <v>0.6</v>
      </c>
      <c r="AE755">
        <v>7.6666659999999998E-2</v>
      </c>
      <c r="AF755">
        <v>819</v>
      </c>
      <c r="AG755" s="2">
        <f>IFERROR(VLOOKUP(B755,[1]Hoja2!$C$1:$AM$841,37,FALSE),"n/a")</f>
        <v>0</v>
      </c>
      <c r="AH755" s="10">
        <f>VLOOKUP(AX755,[1]Hoja2!$B$2:$AO$762,17,FALSE)</f>
        <v>3</v>
      </c>
      <c r="AI755" s="10">
        <f>VLOOKUP(AX755,[1]Hoja2!$B$2:$AO$762,23,FALSE)</f>
        <v>0</v>
      </c>
      <c r="AJ755" s="10">
        <f>VLOOKUP(AX755,[1]Hoja2!$B$2:$AO$762,28,FALSE)</f>
        <v>0</v>
      </c>
      <c r="AK755" s="10" t="str">
        <f>VLOOKUP(AX755,[1]Hoja2!$B$2:$AO$762,19,FALSE)</f>
        <v>Departmental Digital</v>
      </c>
      <c r="AL755">
        <f t="shared" si="365"/>
        <v>0</v>
      </c>
      <c r="AM755">
        <f t="shared" si="366"/>
        <v>0</v>
      </c>
      <c r="AN755">
        <f t="shared" si="367"/>
        <v>0</v>
      </c>
      <c r="AO755">
        <f t="shared" si="368"/>
        <v>0</v>
      </c>
      <c r="AP755">
        <f t="shared" si="369"/>
        <v>1</v>
      </c>
      <c r="AQ755">
        <f t="shared" si="370"/>
        <v>0</v>
      </c>
      <c r="AR755">
        <f>+INDEX([1]Hoja2!$AM$2:$AM$841,MATCH(B755,[1]Hoja2!$C$2:$C$841,0))</f>
        <v>0</v>
      </c>
      <c r="AS755" t="str">
        <f t="shared" si="371"/>
        <v>03AG88035515</v>
      </c>
      <c r="AT755" s="2">
        <f>IFERROR(VLOOKUP(AS755,[1]Hoja2!$A$1:$AM$841,38,FALSE),"n/a")</f>
        <v>0</v>
      </c>
      <c r="AU755" s="8">
        <f t="shared" si="361"/>
        <v>4</v>
      </c>
      <c r="AV755">
        <f>VLOOKUP(B755,[1]Hoja2!$C$2:$AO$762,39,FALSE)</f>
        <v>4</v>
      </c>
      <c r="AW755">
        <f>IF(AU755=AV755,VLOOKUP(B755,[1]Hoja2!$C$2:$AO$762,37,FALSE),IF(AV755&lt;2,VLOOKUP(B755,[1]Hoja2!$C$2:$AO$762,37,FALSE)))</f>
        <v>0</v>
      </c>
      <c r="AX755" t="str">
        <f>B755 &amp; COUNTIF(B$2:B755, B755)</f>
        <v>03AG8803553</v>
      </c>
      <c r="AY755" s="10">
        <f>VLOOKUP(AX755,[1]Hoja2!$B$2:$AO$762,38,FALSE)</f>
        <v>0</v>
      </c>
      <c r="AZ755" s="9">
        <f t="shared" si="372"/>
        <v>0</v>
      </c>
      <c r="BA755">
        <f t="shared" si="391"/>
        <v>0</v>
      </c>
      <c r="BB755">
        <f t="shared" si="392"/>
        <v>7.6666659999999998E-2</v>
      </c>
      <c r="BC755">
        <f t="shared" si="393"/>
        <v>0</v>
      </c>
    </row>
    <row r="756" spans="1:55" x14ac:dyDescent="0.25">
      <c r="A756">
        <v>70841</v>
      </c>
      <c r="B756" t="s">
        <v>498</v>
      </c>
      <c r="C756">
        <v>2019</v>
      </c>
      <c r="D756" t="s">
        <v>37</v>
      </c>
      <c r="E756" t="s">
        <v>38</v>
      </c>
      <c r="F756">
        <v>15</v>
      </c>
      <c r="G756" t="s">
        <v>40</v>
      </c>
      <c r="H756">
        <v>1.683333</v>
      </c>
      <c r="I756" t="s">
        <v>116</v>
      </c>
      <c r="J756">
        <v>655</v>
      </c>
      <c r="K756">
        <v>1365</v>
      </c>
      <c r="L756">
        <v>0</v>
      </c>
      <c r="M756">
        <v>0</v>
      </c>
      <c r="N756">
        <v>0.6</v>
      </c>
      <c r="O756">
        <v>0.8</v>
      </c>
      <c r="P756">
        <v>1.05</v>
      </c>
      <c r="Q756">
        <v>1.1000000000000001</v>
      </c>
      <c r="R756" t="s">
        <v>46</v>
      </c>
      <c r="S756">
        <v>5</v>
      </c>
      <c r="T756">
        <v>9</v>
      </c>
      <c r="U756" t="s">
        <v>47</v>
      </c>
      <c r="V756" t="s">
        <v>45</v>
      </c>
      <c r="W756" t="s">
        <v>73</v>
      </c>
      <c r="X756">
        <v>2019</v>
      </c>
      <c r="Y756" t="s">
        <v>37</v>
      </c>
      <c r="Z756" t="s">
        <v>38</v>
      </c>
      <c r="AA756">
        <v>16</v>
      </c>
      <c r="AB756">
        <v>0</v>
      </c>
      <c r="AC756">
        <v>25</v>
      </c>
      <c r="AD756">
        <v>0.8</v>
      </c>
      <c r="AE756">
        <v>0.33666659999999998</v>
      </c>
      <c r="AF756">
        <v>1092</v>
      </c>
      <c r="AG756" s="2">
        <f>IFERROR(VLOOKUP(B756,[1]Hoja2!$C$1:$AM$841,37,FALSE),"n/a")</f>
        <v>1501.5000000000002</v>
      </c>
      <c r="AH756" s="10">
        <f>VLOOKUP(AX756,[1]Hoja2!$B$2:$AO$762,17,FALSE)</f>
        <v>63</v>
      </c>
      <c r="AI756" s="10">
        <f>VLOOKUP(AX756,[1]Hoja2!$B$2:$AO$762,23,FALSE)</f>
        <v>1.1000000000000001</v>
      </c>
      <c r="AJ756" s="10">
        <f>VLOOKUP(AX756,[1]Hoja2!$B$2:$AO$762,28,FALSE)</f>
        <v>0.70599999999999996</v>
      </c>
      <c r="AK756" s="10" t="str">
        <f>VLOOKUP(AX756,[1]Hoja2!$B$2:$AO$762,19,FALSE)</f>
        <v>Office Digital</v>
      </c>
      <c r="AL756">
        <f t="shared" si="365"/>
        <v>0</v>
      </c>
      <c r="AM756">
        <f t="shared" si="366"/>
        <v>0</v>
      </c>
      <c r="AN756">
        <f t="shared" si="367"/>
        <v>0</v>
      </c>
      <c r="AO756">
        <f t="shared" si="368"/>
        <v>0</v>
      </c>
      <c r="AP756">
        <f t="shared" si="369"/>
        <v>1</v>
      </c>
      <c r="AQ756">
        <f t="shared" si="370"/>
        <v>1</v>
      </c>
      <c r="AR756">
        <f>+INDEX([1]Hoja2!$AM$2:$AM$841,MATCH(B756,[1]Hoja2!$C$2:$C$841,0))</f>
        <v>1501.5000000000002</v>
      </c>
      <c r="AS756" t="str">
        <f t="shared" si="371"/>
        <v>0Y4X84297015</v>
      </c>
      <c r="AT756" s="2">
        <f>IFERROR(VLOOKUP(AS756,[1]Hoja2!$A$1:$AM$841,38,FALSE),"n/a")</f>
        <v>0</v>
      </c>
      <c r="AU756" s="8">
        <f t="shared" si="361"/>
        <v>1</v>
      </c>
      <c r="AV756">
        <f>VLOOKUP(B756,[1]Hoja2!$C$2:$AO$762,39,FALSE)</f>
        <v>1</v>
      </c>
      <c r="AW756">
        <f>IF(AU756=AV756,VLOOKUP(B756,[1]Hoja2!$C$2:$AO$762,37,FALSE),IF(AV756&lt;2,VLOOKUP(B756,[1]Hoja2!$C$2:$AO$762,37,FALSE)))</f>
        <v>1501.5000000000002</v>
      </c>
      <c r="AX756" t="str">
        <f>B756 &amp; COUNTIF(B$2:B756, B756)</f>
        <v>0Y4X8429701</v>
      </c>
      <c r="AY756" s="10">
        <f>VLOOKUP(AX756,[1]Hoja2!$B$2:$AO$762,38,FALSE)</f>
        <v>1501.5000000000002</v>
      </c>
      <c r="AZ756" s="9">
        <f t="shared" si="372"/>
        <v>0</v>
      </c>
      <c r="BA756">
        <f t="shared" si="391"/>
        <v>4</v>
      </c>
      <c r="BB756">
        <f t="shared" si="392"/>
        <v>-0.36933339999999998</v>
      </c>
      <c r="BC756">
        <f t="shared" si="393"/>
        <v>4</v>
      </c>
    </row>
    <row r="757" spans="1:55" x14ac:dyDescent="0.25">
      <c r="A757">
        <v>70842</v>
      </c>
      <c r="B757" t="s">
        <v>497</v>
      </c>
      <c r="C757">
        <v>2019</v>
      </c>
      <c r="D757" t="s">
        <v>37</v>
      </c>
      <c r="E757" t="s">
        <v>38</v>
      </c>
      <c r="F757">
        <v>15</v>
      </c>
      <c r="G757" t="s">
        <v>40</v>
      </c>
      <c r="H757">
        <v>1.066667</v>
      </c>
      <c r="I757" t="s">
        <v>54</v>
      </c>
      <c r="J757">
        <v>803</v>
      </c>
      <c r="K757">
        <v>1573</v>
      </c>
      <c r="L757">
        <v>0.2</v>
      </c>
      <c r="M757">
        <v>0.6</v>
      </c>
      <c r="N757">
        <v>0.8</v>
      </c>
      <c r="O757">
        <v>1.05</v>
      </c>
      <c r="P757">
        <v>1.1000000000000001</v>
      </c>
      <c r="Q757">
        <v>1.1499999999999999</v>
      </c>
      <c r="R757" t="s">
        <v>46</v>
      </c>
      <c r="S757">
        <v>4</v>
      </c>
      <c r="T757">
        <v>6</v>
      </c>
      <c r="U757" t="s">
        <v>85</v>
      </c>
      <c r="V757" t="s">
        <v>54</v>
      </c>
      <c r="W757" t="s">
        <v>67</v>
      </c>
      <c r="X757">
        <v>2019</v>
      </c>
      <c r="Y757" t="s">
        <v>37</v>
      </c>
      <c r="Z757" t="s">
        <v>38</v>
      </c>
      <c r="AA757">
        <v>16</v>
      </c>
      <c r="AB757">
        <v>0</v>
      </c>
      <c r="AC757">
        <v>94</v>
      </c>
      <c r="AD757">
        <v>1.1499999999999999</v>
      </c>
      <c r="AE757">
        <v>0.177777833333333</v>
      </c>
      <c r="AF757">
        <v>1808.95</v>
      </c>
      <c r="AG757" s="2">
        <f>IFERROR(VLOOKUP(B757,[1]Hoja2!$C$1:$AM$841,37,FALSE),"n/a")</f>
        <v>1808.95</v>
      </c>
      <c r="AH757" s="10">
        <f>VLOOKUP(AX757,[1]Hoja2!$B$2:$AO$762,17,FALSE)</f>
        <v>96</v>
      </c>
      <c r="AI757" s="10">
        <f>VLOOKUP(AX757,[1]Hoja2!$B$2:$AO$762,23,FALSE)</f>
        <v>1.1499999999999999</v>
      </c>
      <c r="AJ757" s="10">
        <f>VLOOKUP(AX757,[1]Hoja2!$B$2:$AO$762,28,FALSE)</f>
        <v>0.35833333333333334</v>
      </c>
      <c r="AK757" s="10" t="str">
        <f>VLOOKUP(AX757,[1]Hoja2!$B$2:$AO$762,19,FALSE)</f>
        <v>Entry Production Color Low/Mid</v>
      </c>
      <c r="AL757">
        <f t="shared" si="365"/>
        <v>1</v>
      </c>
      <c r="AM757">
        <f t="shared" si="366"/>
        <v>0</v>
      </c>
      <c r="AN757">
        <f t="shared" si="367"/>
        <v>1</v>
      </c>
      <c r="AO757">
        <f t="shared" si="368"/>
        <v>0</v>
      </c>
      <c r="AP757">
        <f t="shared" si="369"/>
        <v>1</v>
      </c>
      <c r="AQ757">
        <f t="shared" si="370"/>
        <v>0</v>
      </c>
      <c r="AR757">
        <f>+INDEX([1]Hoja2!$AM$2:$AM$841,MATCH(B757,[1]Hoja2!$C$2:$C$841,0))</f>
        <v>1808.95</v>
      </c>
      <c r="AS757" t="str">
        <f t="shared" si="371"/>
        <v>0XPN39775015</v>
      </c>
      <c r="AT757" s="2">
        <f>IFERROR(VLOOKUP(AS757,[1]Hoja2!$A$1:$AM$841,38,FALSE),"n/a")</f>
        <v>0</v>
      </c>
      <c r="AU757" s="8">
        <f t="shared" si="361"/>
        <v>1</v>
      </c>
      <c r="AV757">
        <f>VLOOKUP(B757,[1]Hoja2!$C$2:$AO$762,39,FALSE)</f>
        <v>1</v>
      </c>
      <c r="AW757">
        <f>IF(AU757=AV757,VLOOKUP(B757,[1]Hoja2!$C$2:$AO$762,37,FALSE),IF(AV757&lt;2,VLOOKUP(B757,[1]Hoja2!$C$2:$AO$762,37,FALSE)))</f>
        <v>1808.95</v>
      </c>
      <c r="AX757" t="str">
        <f>B757 &amp; COUNTIF(B$2:B757, B757)</f>
        <v>0XPN3977501</v>
      </c>
      <c r="AY757" s="10">
        <f>VLOOKUP(AX757,[1]Hoja2!$B$2:$AO$762,38,FALSE)</f>
        <v>1808.95</v>
      </c>
      <c r="AZ757" s="9">
        <f t="shared" si="372"/>
        <v>0</v>
      </c>
      <c r="BA757">
        <f t="shared" si="391"/>
        <v>0</v>
      </c>
      <c r="BB757">
        <f t="shared" si="392"/>
        <v>-0.18055550000000034</v>
      </c>
      <c r="BC757">
        <f t="shared" si="393"/>
        <v>0</v>
      </c>
    </row>
    <row r="758" spans="1:55" x14ac:dyDescent="0.25">
      <c r="A758">
        <v>70843</v>
      </c>
      <c r="B758" t="s">
        <v>486</v>
      </c>
      <c r="C758">
        <v>2019</v>
      </c>
      <c r="D758" t="s">
        <v>37</v>
      </c>
      <c r="E758" t="s">
        <v>38</v>
      </c>
      <c r="F758">
        <v>15</v>
      </c>
      <c r="G758" t="s">
        <v>40</v>
      </c>
      <c r="H758">
        <v>1.516667</v>
      </c>
      <c r="I758" t="s">
        <v>34</v>
      </c>
      <c r="J758">
        <v>468</v>
      </c>
      <c r="K758">
        <v>715</v>
      </c>
      <c r="L758">
        <v>0</v>
      </c>
      <c r="M758">
        <v>0</v>
      </c>
      <c r="N758">
        <v>0</v>
      </c>
      <c r="O758">
        <v>0.6</v>
      </c>
      <c r="P758">
        <v>0.8</v>
      </c>
      <c r="Q758">
        <v>1.05</v>
      </c>
      <c r="R758" t="s">
        <v>46</v>
      </c>
      <c r="S758">
        <v>5</v>
      </c>
      <c r="T758">
        <v>9</v>
      </c>
      <c r="U758" t="s">
        <v>47</v>
      </c>
      <c r="V758" t="s">
        <v>34</v>
      </c>
      <c r="W758" t="s">
        <v>50</v>
      </c>
      <c r="X758">
        <v>2019</v>
      </c>
      <c r="Y758" t="s">
        <v>37</v>
      </c>
      <c r="Z758" t="s">
        <v>38</v>
      </c>
      <c r="AA758">
        <v>15</v>
      </c>
      <c r="AB758">
        <v>0</v>
      </c>
      <c r="AC758">
        <v>42</v>
      </c>
      <c r="AD758">
        <v>0.8</v>
      </c>
      <c r="AE758">
        <v>0.30333339999999998</v>
      </c>
      <c r="AF758">
        <v>572</v>
      </c>
      <c r="AG758" s="2">
        <f>IFERROR(VLOOKUP(B758,[1]Hoja2!$C$1:$AM$841,37,FALSE),"n/a")</f>
        <v>572.00000000000011</v>
      </c>
      <c r="AH758" s="10">
        <f>VLOOKUP(AX758,[1]Hoja2!$B$2:$AO$762,17,FALSE)</f>
        <v>42</v>
      </c>
      <c r="AI758" s="10">
        <f>VLOOKUP(AX758,[1]Hoja2!$B$2:$AO$762,23,FALSE)</f>
        <v>0.8</v>
      </c>
      <c r="AJ758" s="10">
        <f>VLOOKUP(AX758,[1]Hoja2!$B$2:$AO$762,28,FALSE)</f>
        <v>0.48600000000000004</v>
      </c>
      <c r="AK758" s="10" t="str">
        <f>VLOOKUP(AX758,[1]Hoja2!$B$2:$AO$762,19,FALSE)</f>
        <v>A4 Mono MFPs</v>
      </c>
      <c r="AL758">
        <f t="shared" si="365"/>
        <v>1</v>
      </c>
      <c r="AM758">
        <f t="shared" si="366"/>
        <v>1</v>
      </c>
      <c r="AN758">
        <f t="shared" si="367"/>
        <v>1</v>
      </c>
      <c r="AO758">
        <f t="shared" si="368"/>
        <v>0</v>
      </c>
      <c r="AP758">
        <f t="shared" si="369"/>
        <v>1</v>
      </c>
      <c r="AQ758">
        <f t="shared" si="370"/>
        <v>0</v>
      </c>
      <c r="AR758">
        <f>+INDEX([1]Hoja2!$AM$2:$AM$841,MATCH(B758,[1]Hoja2!$C$2:$C$841,0))</f>
        <v>572.00000000000011</v>
      </c>
      <c r="AS758" t="str">
        <f t="shared" si="371"/>
        <v>0C7X24685715</v>
      </c>
      <c r="AT758" s="2">
        <f>IFERROR(VLOOKUP(AS758,[1]Hoja2!$A$1:$AM$841,38,FALSE),"n/a")</f>
        <v>0</v>
      </c>
      <c r="AU758" s="8">
        <f t="shared" si="361"/>
        <v>1</v>
      </c>
      <c r="AV758">
        <f>VLOOKUP(B758,[1]Hoja2!$C$2:$AO$762,39,FALSE)</f>
        <v>1</v>
      </c>
      <c r="AW758">
        <f>IF(AU758=AV758,VLOOKUP(B758,[1]Hoja2!$C$2:$AO$762,37,FALSE),IF(AV758&lt;2,VLOOKUP(B758,[1]Hoja2!$C$2:$AO$762,37,FALSE)))</f>
        <v>572.00000000000011</v>
      </c>
      <c r="AX758" t="str">
        <f>B758 &amp; COUNTIF(B$2:B758, B758)</f>
        <v>0C7X2468571</v>
      </c>
      <c r="AY758" s="10">
        <f>VLOOKUP(AX758,[1]Hoja2!$B$2:$AO$762,38,FALSE)</f>
        <v>572.00000000000011</v>
      </c>
      <c r="AZ758" s="9">
        <f t="shared" si="372"/>
        <v>0</v>
      </c>
      <c r="BA758">
        <f t="shared" si="391"/>
        <v>0</v>
      </c>
      <c r="BB758">
        <f t="shared" si="392"/>
        <v>-0.18266660000000007</v>
      </c>
      <c r="BC758">
        <f t="shared" si="393"/>
        <v>0</v>
      </c>
    </row>
    <row r="759" spans="1:55" x14ac:dyDescent="0.25">
      <c r="A759">
        <v>70846</v>
      </c>
      <c r="B759" t="s">
        <v>485</v>
      </c>
      <c r="C759">
        <v>2019</v>
      </c>
      <c r="D759" t="s">
        <v>37</v>
      </c>
      <c r="E759" t="s">
        <v>38</v>
      </c>
      <c r="F759">
        <v>15</v>
      </c>
      <c r="G759" t="s">
        <v>40</v>
      </c>
      <c r="H759">
        <v>0.93333330000000003</v>
      </c>
      <c r="I759" t="s">
        <v>34</v>
      </c>
      <c r="J759">
        <v>468</v>
      </c>
      <c r="K759">
        <v>715</v>
      </c>
      <c r="L759">
        <v>0</v>
      </c>
      <c r="M759">
        <v>0</v>
      </c>
      <c r="N759">
        <v>0</v>
      </c>
      <c r="O759">
        <v>0.6</v>
      </c>
      <c r="P759">
        <v>0.8</v>
      </c>
      <c r="Q759">
        <v>1.05</v>
      </c>
      <c r="R759" t="s">
        <v>46</v>
      </c>
      <c r="S759">
        <v>5</v>
      </c>
      <c r="T759">
        <v>9</v>
      </c>
      <c r="U759" t="s">
        <v>47</v>
      </c>
      <c r="V759" t="s">
        <v>34</v>
      </c>
      <c r="W759" t="s">
        <v>50</v>
      </c>
      <c r="X759">
        <v>2019</v>
      </c>
      <c r="Y759" t="s">
        <v>37</v>
      </c>
      <c r="Z759" t="s">
        <v>38</v>
      </c>
      <c r="AA759">
        <v>16</v>
      </c>
      <c r="AB759">
        <v>0</v>
      </c>
      <c r="AC759">
        <v>34</v>
      </c>
      <c r="AD759">
        <v>0.8</v>
      </c>
      <c r="AE759">
        <v>0.18666666000000001</v>
      </c>
      <c r="AF759">
        <v>572</v>
      </c>
      <c r="AG759" s="2">
        <f>IFERROR(VLOOKUP(B759,[1]Hoja2!$C$1:$AM$841,37,FALSE),"n/a")</f>
        <v>750.75000000000011</v>
      </c>
      <c r="AH759" s="10">
        <f>VLOOKUP(AX759,[1]Hoja2!$B$2:$AO$762,17,FALSE)</f>
        <v>468</v>
      </c>
      <c r="AI759" s="10">
        <f>VLOOKUP(AX759,[1]Hoja2!$B$2:$AO$762,23,FALSE)</f>
        <v>1.05</v>
      </c>
      <c r="AJ759" s="10">
        <f>VLOOKUP(AX759,[1]Hoja2!$B$2:$AO$762,28,FALSE)</f>
        <v>0.48</v>
      </c>
      <c r="AK759" s="10" t="str">
        <f>VLOOKUP(AX759,[1]Hoja2!$B$2:$AO$762,19,FALSE)</f>
        <v>A4 Mono MFPs</v>
      </c>
      <c r="AL759">
        <f t="shared" si="365"/>
        <v>0</v>
      </c>
      <c r="AM759">
        <f t="shared" si="366"/>
        <v>0</v>
      </c>
      <c r="AN759">
        <f t="shared" si="367"/>
        <v>0</v>
      </c>
      <c r="AO759">
        <f t="shared" si="368"/>
        <v>0</v>
      </c>
      <c r="AP759">
        <f t="shared" si="369"/>
        <v>1</v>
      </c>
      <c r="AQ759">
        <f t="shared" si="370"/>
        <v>1</v>
      </c>
      <c r="AR759">
        <f>+INDEX([1]Hoja2!$AM$2:$AM$841,MATCH(B759,[1]Hoja2!$C$2:$C$841,0))</f>
        <v>750.75000000000011</v>
      </c>
      <c r="AS759" t="str">
        <f t="shared" si="371"/>
        <v>0C7X24669815</v>
      </c>
      <c r="AT759" s="2">
        <f>IFERROR(VLOOKUP(AS759,[1]Hoja2!$A$1:$AM$841,38,FALSE),"n/a")</f>
        <v>0</v>
      </c>
      <c r="AU759" s="8">
        <f t="shared" si="361"/>
        <v>1</v>
      </c>
      <c r="AV759">
        <f>VLOOKUP(B759,[1]Hoja2!$C$2:$AO$762,39,FALSE)</f>
        <v>1</v>
      </c>
      <c r="AW759">
        <f>IF(AU759=AV759,VLOOKUP(B759,[1]Hoja2!$C$2:$AO$762,37,FALSE),IF(AV759&lt;2,VLOOKUP(B759,[1]Hoja2!$C$2:$AO$762,37,FALSE)))</f>
        <v>750.75000000000011</v>
      </c>
      <c r="AX759" t="str">
        <f>B759 &amp; COUNTIF(B$2:B759, B759)</f>
        <v>0C7X2466981</v>
      </c>
      <c r="AY759" s="10">
        <f>VLOOKUP(AX759,[1]Hoja2!$B$2:$AO$762,38,FALSE)</f>
        <v>750.75000000000011</v>
      </c>
      <c r="AZ759" s="9">
        <f t="shared" si="372"/>
        <v>0</v>
      </c>
      <c r="BA759">
        <f t="shared" si="391"/>
        <v>4</v>
      </c>
      <c r="BB759">
        <f t="shared" si="392"/>
        <v>-0.29333334</v>
      </c>
      <c r="BC759">
        <f t="shared" si="393"/>
        <v>4</v>
      </c>
    </row>
    <row r="760" spans="1:55" x14ac:dyDescent="0.25">
      <c r="A760">
        <v>70847</v>
      </c>
      <c r="B760" t="s">
        <v>488</v>
      </c>
      <c r="C760">
        <v>2019</v>
      </c>
      <c r="D760" t="s">
        <v>37</v>
      </c>
      <c r="E760" t="s">
        <v>38</v>
      </c>
      <c r="F760">
        <v>15</v>
      </c>
      <c r="G760" t="s">
        <v>40</v>
      </c>
      <c r="H760">
        <v>2.8333330000000001</v>
      </c>
      <c r="I760" t="s">
        <v>34</v>
      </c>
      <c r="J760">
        <v>468</v>
      </c>
      <c r="K760">
        <v>715</v>
      </c>
      <c r="L760">
        <v>0</v>
      </c>
      <c r="M760">
        <v>0</v>
      </c>
      <c r="N760">
        <v>0</v>
      </c>
      <c r="O760">
        <v>0.6</v>
      </c>
      <c r="P760">
        <v>0.8</v>
      </c>
      <c r="Q760">
        <v>1.05</v>
      </c>
      <c r="R760" t="s">
        <v>46</v>
      </c>
      <c r="S760">
        <v>5</v>
      </c>
      <c r="T760">
        <v>9</v>
      </c>
      <c r="U760" t="s">
        <v>47</v>
      </c>
      <c r="V760" t="s">
        <v>34</v>
      </c>
      <c r="W760" t="s">
        <v>50</v>
      </c>
      <c r="X760">
        <v>2019</v>
      </c>
      <c r="Y760" t="s">
        <v>37</v>
      </c>
      <c r="Z760" t="s">
        <v>38</v>
      </c>
      <c r="AA760">
        <v>16</v>
      </c>
      <c r="AB760">
        <v>0</v>
      </c>
      <c r="AC760">
        <v>19</v>
      </c>
      <c r="AD760">
        <v>0.6</v>
      </c>
      <c r="AE760">
        <v>0.56666660000000002</v>
      </c>
      <c r="AF760">
        <v>429</v>
      </c>
      <c r="AG760" s="2">
        <f>IFERROR(VLOOKUP(B760,[1]Hoja2!$C$1:$AM$841,37,FALSE),"n/a")</f>
        <v>429.00000000000006</v>
      </c>
      <c r="AH760" s="10">
        <f>VLOOKUP(AX760,[1]Hoja2!$B$2:$AO$762,17,FALSE)</f>
        <v>19</v>
      </c>
      <c r="AI760" s="10">
        <f>VLOOKUP(AX760,[1]Hoja2!$B$2:$AO$762,23,FALSE)</f>
        <v>0.6</v>
      </c>
      <c r="AJ760" s="10">
        <f>VLOOKUP(AX760,[1]Hoja2!$B$2:$AO$762,28,FALSE)</f>
        <v>0.68399999999999994</v>
      </c>
      <c r="AK760" s="10" t="str">
        <f>VLOOKUP(AX760,[1]Hoja2!$B$2:$AO$762,19,FALSE)</f>
        <v>A4 Mono MFPs</v>
      </c>
      <c r="AL760">
        <f t="shared" si="365"/>
        <v>1</v>
      </c>
      <c r="AM760">
        <f t="shared" si="366"/>
        <v>1</v>
      </c>
      <c r="AN760">
        <f t="shared" si="367"/>
        <v>1</v>
      </c>
      <c r="AO760">
        <f t="shared" si="368"/>
        <v>0</v>
      </c>
      <c r="AP760">
        <f t="shared" si="369"/>
        <v>1</v>
      </c>
      <c r="AQ760">
        <f t="shared" si="370"/>
        <v>0</v>
      </c>
      <c r="AR760">
        <f>+INDEX([1]Hoja2!$AM$2:$AM$841,MATCH(B760,[1]Hoja2!$C$2:$C$841,0))</f>
        <v>429.00000000000006</v>
      </c>
      <c r="AS760" t="str">
        <f t="shared" si="371"/>
        <v>0C7X24688815</v>
      </c>
      <c r="AT760" s="2">
        <f>IFERROR(VLOOKUP(AS760,[1]Hoja2!$A$1:$AM$841,38,FALSE),"n/a")</f>
        <v>0</v>
      </c>
      <c r="AU760" s="8">
        <f t="shared" si="361"/>
        <v>1</v>
      </c>
      <c r="AV760">
        <f>VLOOKUP(B760,[1]Hoja2!$C$2:$AO$762,39,FALSE)</f>
        <v>1</v>
      </c>
      <c r="AW760">
        <f>IF(AU760=AV760,VLOOKUP(B760,[1]Hoja2!$C$2:$AO$762,37,FALSE),IF(AV760&lt;2,VLOOKUP(B760,[1]Hoja2!$C$2:$AO$762,37,FALSE)))</f>
        <v>429.00000000000006</v>
      </c>
      <c r="AX760" t="str">
        <f>B760 &amp; COUNTIF(B$2:B760, B760)</f>
        <v>0C7X2468881</v>
      </c>
      <c r="AY760" s="10">
        <f>VLOOKUP(AX760,[1]Hoja2!$B$2:$AO$762,38,FALSE)</f>
        <v>429.00000000000006</v>
      </c>
      <c r="AZ760" s="9">
        <f t="shared" si="372"/>
        <v>0</v>
      </c>
      <c r="BA760">
        <f t="shared" si="391"/>
        <v>0</v>
      </c>
      <c r="BB760">
        <f t="shared" si="392"/>
        <v>-0.11733339999999992</v>
      </c>
      <c r="BC760">
        <f t="shared" si="393"/>
        <v>0</v>
      </c>
    </row>
    <row r="761" spans="1:55" hidden="1" x14ac:dyDescent="0.25">
      <c r="A761">
        <v>70849</v>
      </c>
      <c r="B761" t="s">
        <v>818</v>
      </c>
      <c r="C761">
        <v>2019</v>
      </c>
      <c r="D761" t="s">
        <v>37</v>
      </c>
      <c r="E761" t="s">
        <v>38</v>
      </c>
      <c r="F761">
        <v>15</v>
      </c>
      <c r="G761" t="s">
        <v>40</v>
      </c>
      <c r="H761">
        <v>0.96666660000000004</v>
      </c>
      <c r="I761" t="s">
        <v>95</v>
      </c>
      <c r="J761">
        <v>803</v>
      </c>
      <c r="K761">
        <v>1573</v>
      </c>
      <c r="L761">
        <v>0.2</v>
      </c>
      <c r="M761">
        <v>0.6</v>
      </c>
      <c r="N761">
        <v>0.8</v>
      </c>
      <c r="O761">
        <v>1.05</v>
      </c>
      <c r="P761">
        <v>1.1000000000000001</v>
      </c>
      <c r="Q761">
        <v>1.1499999999999999</v>
      </c>
      <c r="R761" t="s">
        <v>46</v>
      </c>
      <c r="S761">
        <v>4</v>
      </c>
      <c r="T761">
        <v>6</v>
      </c>
      <c r="U761" t="s">
        <v>47</v>
      </c>
      <c r="V761" t="s">
        <v>187</v>
      </c>
      <c r="W761" t="s">
        <v>678</v>
      </c>
      <c r="X761">
        <v>2019</v>
      </c>
      <c r="Y761" t="s">
        <v>37</v>
      </c>
      <c r="Z761" t="s">
        <v>38</v>
      </c>
      <c r="AA761">
        <v>15</v>
      </c>
      <c r="AB761">
        <v>1</v>
      </c>
      <c r="AC761">
        <v>6</v>
      </c>
      <c r="AD761">
        <v>0</v>
      </c>
      <c r="AE761">
        <v>0</v>
      </c>
      <c r="AF761">
        <v>0</v>
      </c>
      <c r="AG761" s="2" t="str">
        <f>IFERROR(VLOOKUP(B761,[1]Hoja2!$C$1:$AM$841,37,FALSE),"n/a")</f>
        <v>n/a</v>
      </c>
      <c r="AH761" s="10" t="e">
        <f>VLOOKUP(AX761,[1]Hoja2!$B$2:$AO$762,17,FALSE)</f>
        <v>#N/A</v>
      </c>
      <c r="AI761" s="10" t="e">
        <f>VLOOKUP(AX761,[1]Hoja2!$B$2:$AO$762,23,FALSE)</f>
        <v>#N/A</v>
      </c>
      <c r="AJ761" s="10" t="e">
        <f>VLOOKUP(AX761,[1]Hoja2!$B$2:$AO$762,28,FALSE)</f>
        <v>#N/A</v>
      </c>
      <c r="AK761" s="10" t="e">
        <f>VLOOKUP(AX761,[1]Hoja2!$B$2:$AO$762,19,FALSE)</f>
        <v>#N/A</v>
      </c>
      <c r="AL761" t="e">
        <f t="shared" si="365"/>
        <v>#N/A</v>
      </c>
      <c r="AM761" t="e">
        <f t="shared" si="366"/>
        <v>#N/A</v>
      </c>
      <c r="AN761" t="e">
        <f t="shared" si="367"/>
        <v>#N/A</v>
      </c>
      <c r="AO761" t="e">
        <f t="shared" si="368"/>
        <v>#N/A</v>
      </c>
      <c r="AP761" t="e">
        <f t="shared" si="369"/>
        <v>#N/A</v>
      </c>
      <c r="AQ761" t="str">
        <f t="shared" si="370"/>
        <v>n/a</v>
      </c>
      <c r="AR761">
        <f>+INDEX([1]DETALLE!$AK$2:$AK$841,MATCH(B761,[1]DETALLE!$A$2:$A$841,0))</f>
        <v>0</v>
      </c>
      <c r="AS761" t="str">
        <f>CONCATENATE(B761)</f>
        <v>0XU8464707</v>
      </c>
      <c r="AT761" s="2" t="str">
        <f>IF(IFERROR(VLOOKUP(AS761,[1]Hoja2!$C$1:$AM$841,37,FALSE),"n/a")&lt;&gt;"n/a","a","n/a")</f>
        <v>n/a</v>
      </c>
      <c r="AU761" s="8">
        <f t="shared" si="361"/>
        <v>2</v>
      </c>
      <c r="AV761" t="e">
        <f>VLOOKUP(B761,[1]Hoja2!$C$2:$AO$762,39,FALSE)</f>
        <v>#N/A</v>
      </c>
      <c r="AW761" t="e">
        <f>IF(AU761=AV761,VLOOKUP(B761,[1]Hoja2!$C$2:$AO$762,37,FALSE),IF(AV761&lt;2,VLOOKUP(B761,[1]Hoja2!$C$2:$AO$762,37,FALSE)))</f>
        <v>#N/A</v>
      </c>
      <c r="AX761" t="str">
        <f>B761 &amp; COUNTIF(B$2:B761, B761)</f>
        <v>0XU84647072</v>
      </c>
      <c r="AY761" t="e">
        <f>VLOOKUP(AX761,[1]Hoja2!$B$2:$AO$762,38,FALSE)</f>
        <v>#N/A</v>
      </c>
      <c r="AZ761" s="9" t="e">
        <f t="shared" si="372"/>
        <v>#N/A</v>
      </c>
    </row>
    <row r="762" spans="1:55" x14ac:dyDescent="0.25">
      <c r="A762">
        <v>70850</v>
      </c>
      <c r="B762" t="s">
        <v>489</v>
      </c>
      <c r="C762">
        <v>2019</v>
      </c>
      <c r="D762" t="s">
        <v>37</v>
      </c>
      <c r="E762" t="s">
        <v>38</v>
      </c>
      <c r="F762">
        <v>15</v>
      </c>
      <c r="G762" t="s">
        <v>40</v>
      </c>
      <c r="H762">
        <v>2.5499999999999998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33</v>
      </c>
      <c r="S762" t="s">
        <v>33</v>
      </c>
      <c r="T762" t="s">
        <v>33</v>
      </c>
      <c r="V762" t="s">
        <v>71</v>
      </c>
      <c r="W762" t="s">
        <v>59</v>
      </c>
      <c r="X762">
        <v>2019</v>
      </c>
      <c r="Y762" t="s">
        <v>37</v>
      </c>
      <c r="Z762" t="s">
        <v>38</v>
      </c>
      <c r="AA762">
        <v>16</v>
      </c>
      <c r="AB762" t="s">
        <v>33</v>
      </c>
      <c r="AC762">
        <v>0</v>
      </c>
      <c r="AD762">
        <v>0</v>
      </c>
      <c r="AE762">
        <v>0</v>
      </c>
      <c r="AF762">
        <v>0</v>
      </c>
      <c r="AG762" s="2">
        <f>IFERROR(VLOOKUP(B762,[1]Hoja2!$C$1:$AM$841,37,FALSE),"n/a")</f>
        <v>750.75000000000011</v>
      </c>
      <c r="AH762" s="10">
        <f>VLOOKUP(AX762,[1]Hoja2!$B$2:$AO$762,17,FALSE)</f>
        <v>542</v>
      </c>
      <c r="AI762" s="10">
        <f>VLOOKUP(AX762,[1]Hoja2!$B$2:$AO$762,23,FALSE)</f>
        <v>1.05</v>
      </c>
      <c r="AJ762" s="10">
        <f>VLOOKUP(AX762,[1]Hoja2!$B$2:$AO$762,28,FALSE)</f>
        <v>0.4</v>
      </c>
      <c r="AK762" s="10" t="str">
        <f>VLOOKUP(AX762,[1]Hoja2!$B$2:$AO$762,19,FALSE)</f>
        <v>Entry Mono Printers</v>
      </c>
      <c r="AL762">
        <f t="shared" si="365"/>
        <v>0</v>
      </c>
      <c r="AM762">
        <f t="shared" si="366"/>
        <v>0</v>
      </c>
      <c r="AN762">
        <f t="shared" si="367"/>
        <v>0</v>
      </c>
      <c r="AO762">
        <f t="shared" si="368"/>
        <v>0</v>
      </c>
      <c r="AP762">
        <f t="shared" si="369"/>
        <v>0</v>
      </c>
      <c r="AQ762">
        <f t="shared" si="370"/>
        <v>1</v>
      </c>
      <c r="AR762">
        <f>+INDEX([1]Hoja2!$AM$2:$AM$841,MATCH(B762,[1]Hoja2!$C$2:$C$841,0))</f>
        <v>750.75000000000011</v>
      </c>
      <c r="AS762" t="str">
        <f t="shared" si="371"/>
        <v>0D6X45998615</v>
      </c>
      <c r="AT762" s="2">
        <f>IFERROR(VLOOKUP(AS762,[1]Hoja2!$A$1:$AM$841,38,FALSE),"n/a")</f>
        <v>0</v>
      </c>
      <c r="AU762" s="8">
        <f t="shared" si="361"/>
        <v>1</v>
      </c>
      <c r="AV762">
        <f>VLOOKUP(B762,[1]Hoja2!$C$2:$AO$762,39,FALSE)</f>
        <v>1</v>
      </c>
      <c r="AW762">
        <f>IF(AU762=AV762,VLOOKUP(B762,[1]Hoja2!$C$2:$AO$762,37,FALSE),IF(AV762&lt;2,VLOOKUP(B762,[1]Hoja2!$C$2:$AO$762,37,FALSE)))</f>
        <v>750.75000000000011</v>
      </c>
      <c r="AX762" t="str">
        <f>B762 &amp; COUNTIF(B$2:B762, B762)</f>
        <v>0D6X4599861</v>
      </c>
      <c r="AY762" s="10">
        <f>VLOOKUP(AX762,[1]Hoja2!$B$2:$AO$762,38,FALSE)</f>
        <v>750.75000000000011</v>
      </c>
      <c r="AZ762" s="9">
        <f t="shared" si="372"/>
        <v>0</v>
      </c>
      <c r="BA762">
        <f>IF(Q762="NA",2,IF(OR(G762="INSTALACION NUEVA",G762="Mantenimiento preventivo"),3,IF(AND(AC762&lt;AH762,AL762&lt;&gt;1),4,IF(AY762&gt;AF762,1,0))))</f>
        <v>2</v>
      </c>
      <c r="BB762">
        <f>AE762-AJ762</f>
        <v>-0.4</v>
      </c>
      <c r="BC762">
        <f>+_xlfn.IFS(Q762="NA",2,OR(G762="INSTALACION NUEVA",G762="Mantenimiento preventivo"),3,AND(AC762&lt;AH762,AL762&lt;&gt;1),4,AY762&gt;AF762,1,TRUE,0)</f>
        <v>2</v>
      </c>
    </row>
    <row r="763" spans="1:55" hidden="1" x14ac:dyDescent="0.25">
      <c r="A763">
        <v>70851</v>
      </c>
      <c r="B763" t="s">
        <v>208</v>
      </c>
      <c r="C763">
        <v>2019</v>
      </c>
      <c r="D763" t="s">
        <v>37</v>
      </c>
      <c r="E763" t="s">
        <v>38</v>
      </c>
      <c r="F763">
        <v>15</v>
      </c>
      <c r="G763" t="s">
        <v>40</v>
      </c>
      <c r="H763">
        <v>4.1833330000000002</v>
      </c>
      <c r="I763" t="s">
        <v>34</v>
      </c>
      <c r="J763">
        <v>468</v>
      </c>
      <c r="K763">
        <v>715</v>
      </c>
      <c r="L763">
        <v>0</v>
      </c>
      <c r="M763">
        <v>0</v>
      </c>
      <c r="N763">
        <v>0</v>
      </c>
      <c r="O763">
        <v>0.6</v>
      </c>
      <c r="P763">
        <v>0.8</v>
      </c>
      <c r="Q763">
        <v>1.05</v>
      </c>
      <c r="R763" t="s">
        <v>46</v>
      </c>
      <c r="S763">
        <v>5</v>
      </c>
      <c r="T763">
        <v>9</v>
      </c>
      <c r="U763" t="s">
        <v>85</v>
      </c>
      <c r="V763" t="s">
        <v>34</v>
      </c>
      <c r="W763" t="s">
        <v>61</v>
      </c>
      <c r="X763">
        <v>2019</v>
      </c>
      <c r="Y763" t="s">
        <v>37</v>
      </c>
      <c r="Z763" t="s">
        <v>38</v>
      </c>
      <c r="AA763">
        <v>30</v>
      </c>
      <c r="AB763">
        <v>0</v>
      </c>
      <c r="AC763">
        <v>12</v>
      </c>
      <c r="AD763">
        <v>0</v>
      </c>
      <c r="AE763">
        <v>0.46481477777777802</v>
      </c>
      <c r="AF763">
        <v>0</v>
      </c>
      <c r="AG763" s="2" t="str">
        <f>IFERROR(VLOOKUP(B763,[1]Hoja2!$C$1:$AM$841,37,FALSE),"n/a")</f>
        <v>n/a</v>
      </c>
      <c r="AH763" s="10" t="e">
        <f>VLOOKUP(AX763,[1]Hoja2!$B$2:$AO$762,17,FALSE)</f>
        <v>#N/A</v>
      </c>
      <c r="AI763" s="10" t="e">
        <f>VLOOKUP(AX763,[1]Hoja2!$B$2:$AO$762,23,FALSE)</f>
        <v>#N/A</v>
      </c>
      <c r="AJ763" s="10" t="e">
        <f>VLOOKUP(AX763,[1]Hoja2!$B$2:$AO$762,28,FALSE)</f>
        <v>#N/A</v>
      </c>
      <c r="AK763" s="10" t="e">
        <f>VLOOKUP(AX763,[1]Hoja2!$B$2:$AO$762,19,FALSE)</f>
        <v>#N/A</v>
      </c>
      <c r="AL763" t="e">
        <f t="shared" si="365"/>
        <v>#N/A</v>
      </c>
      <c r="AM763" t="e">
        <f t="shared" si="366"/>
        <v>#N/A</v>
      </c>
      <c r="AN763" t="e">
        <f t="shared" si="367"/>
        <v>#N/A</v>
      </c>
      <c r="AO763" t="e">
        <f t="shared" si="368"/>
        <v>#N/A</v>
      </c>
      <c r="AP763" t="e">
        <f t="shared" si="369"/>
        <v>#N/A</v>
      </c>
      <c r="AQ763" t="str">
        <f t="shared" si="370"/>
        <v>n/a</v>
      </c>
      <c r="AR763" t="e">
        <f>+INDEX([1]DETALLE!$AK$2:$AK$841,MATCH(B763,[1]DETALLE!$A$2:$A$841,0))</f>
        <v>#N/A</v>
      </c>
      <c r="AS763" t="str">
        <f>CONCATENATE(B763)</f>
        <v>0C7X371958</v>
      </c>
      <c r="AT763" s="2" t="str">
        <f>IF(IFERROR(VLOOKUP(AS763,[1]Hoja2!$C$1:$AM$841,37,FALSE),"n/a")&lt;&gt;"n/a","a","n/a")</f>
        <v>n/a</v>
      </c>
      <c r="AU763" s="8">
        <f t="shared" si="361"/>
        <v>3</v>
      </c>
      <c r="AV763" t="e">
        <f>VLOOKUP(B763,[1]Hoja2!$C$2:$AO$762,39,FALSE)</f>
        <v>#N/A</v>
      </c>
      <c r="AW763" t="e">
        <f>IF(AU763=AV763,VLOOKUP(B763,[1]Hoja2!$C$2:$AO$762,37,FALSE),IF(AV763&lt;2,VLOOKUP(B763,[1]Hoja2!$C$2:$AO$762,37,FALSE)))</f>
        <v>#N/A</v>
      </c>
      <c r="AX763" t="str">
        <f>B763 &amp; COUNTIF(B$2:B763, B763)</f>
        <v>0C7X3719582</v>
      </c>
      <c r="AY763" t="e">
        <f>VLOOKUP(AX763,[1]Hoja2!$B$2:$AO$762,38,FALSE)</f>
        <v>#N/A</v>
      </c>
      <c r="AZ763" s="9" t="e">
        <f t="shared" si="372"/>
        <v>#N/A</v>
      </c>
    </row>
    <row r="764" spans="1:55" x14ac:dyDescent="0.25">
      <c r="A764">
        <v>70853</v>
      </c>
      <c r="B764" t="s">
        <v>490</v>
      </c>
      <c r="C764">
        <v>2019</v>
      </c>
      <c r="D764" t="s">
        <v>37</v>
      </c>
      <c r="E764" t="s">
        <v>38</v>
      </c>
      <c r="F764">
        <v>15</v>
      </c>
      <c r="G764" t="s">
        <v>40</v>
      </c>
      <c r="H764">
        <v>1.3</v>
      </c>
      <c r="I764" t="s">
        <v>71</v>
      </c>
      <c r="J764">
        <v>468</v>
      </c>
      <c r="K764">
        <v>715</v>
      </c>
      <c r="L764">
        <v>0</v>
      </c>
      <c r="M764">
        <v>0</v>
      </c>
      <c r="N764">
        <v>0</v>
      </c>
      <c r="O764">
        <v>0.6</v>
      </c>
      <c r="P764">
        <v>0.8</v>
      </c>
      <c r="Q764">
        <v>1.05</v>
      </c>
      <c r="R764" t="s">
        <v>46</v>
      </c>
      <c r="S764">
        <v>5</v>
      </c>
      <c r="T764">
        <v>9</v>
      </c>
      <c r="U764" t="s">
        <v>47</v>
      </c>
      <c r="V764" t="s">
        <v>71</v>
      </c>
      <c r="W764" t="s">
        <v>59</v>
      </c>
      <c r="X764">
        <v>2019</v>
      </c>
      <c r="Y764" t="s">
        <v>37</v>
      </c>
      <c r="Z764" t="s">
        <v>38</v>
      </c>
      <c r="AA764">
        <v>16</v>
      </c>
      <c r="AB764">
        <v>0</v>
      </c>
      <c r="AC764">
        <v>152</v>
      </c>
      <c r="AD764">
        <v>1.05</v>
      </c>
      <c r="AE764">
        <v>0.26</v>
      </c>
      <c r="AF764">
        <v>750.75</v>
      </c>
      <c r="AG764" s="2">
        <f>IFERROR(VLOOKUP(B764,[1]Hoja2!$C$1:$AM$841,37,FALSE),"n/a")</f>
        <v>750.75000000000011</v>
      </c>
      <c r="AH764" s="10">
        <f>VLOOKUP(AX764,[1]Hoja2!$B$2:$AO$762,17,FALSE)</f>
        <v>152</v>
      </c>
      <c r="AI764" s="10">
        <f>VLOOKUP(AX764,[1]Hoja2!$B$2:$AO$762,23,FALSE)</f>
        <v>1.05</v>
      </c>
      <c r="AJ764" s="10">
        <f>VLOOKUP(AX764,[1]Hoja2!$B$2:$AO$762,28,FALSE)</f>
        <v>0.38400000000000001</v>
      </c>
      <c r="AK764" s="10" t="str">
        <f>VLOOKUP(AX764,[1]Hoja2!$B$2:$AO$762,19,FALSE)</f>
        <v>Entry Mono Printers</v>
      </c>
      <c r="AL764">
        <f t="shared" si="365"/>
        <v>1</v>
      </c>
      <c r="AM764">
        <f t="shared" si="366"/>
        <v>1</v>
      </c>
      <c r="AN764">
        <f t="shared" si="367"/>
        <v>1</v>
      </c>
      <c r="AO764">
        <f t="shared" si="368"/>
        <v>0</v>
      </c>
      <c r="AP764">
        <f t="shared" si="369"/>
        <v>1</v>
      </c>
      <c r="AQ764">
        <f t="shared" si="370"/>
        <v>0</v>
      </c>
      <c r="AR764">
        <f>+INDEX([1]Hoja2!$AM$2:$AM$841,MATCH(B764,[1]Hoja2!$C$2:$C$841,0))</f>
        <v>750.75000000000011</v>
      </c>
      <c r="AS764" t="str">
        <f t="shared" si="371"/>
        <v>0D6X45999115</v>
      </c>
      <c r="AT764" s="2">
        <f>IFERROR(VLOOKUP(AS764,[1]Hoja2!$A$1:$AM$841,38,FALSE),"n/a")</f>
        <v>0</v>
      </c>
      <c r="AU764" s="8">
        <f t="shared" si="361"/>
        <v>1</v>
      </c>
      <c r="AV764">
        <f>VLOOKUP(B764,[1]Hoja2!$C$2:$AO$762,39,FALSE)</f>
        <v>1</v>
      </c>
      <c r="AW764">
        <f>IF(AU764=AV764,VLOOKUP(B764,[1]Hoja2!$C$2:$AO$762,37,FALSE),IF(AV764&lt;2,VLOOKUP(B764,[1]Hoja2!$C$2:$AO$762,37,FALSE)))</f>
        <v>750.75000000000011</v>
      </c>
      <c r="AX764" t="str">
        <f>B764 &amp; COUNTIF(B$2:B764, B764)</f>
        <v>0D6X4599911</v>
      </c>
      <c r="AY764" s="10">
        <f>VLOOKUP(AX764,[1]Hoja2!$B$2:$AO$762,38,FALSE)</f>
        <v>750.75000000000011</v>
      </c>
      <c r="AZ764" s="9">
        <f t="shared" si="372"/>
        <v>0</v>
      </c>
      <c r="BA764">
        <f t="shared" ref="BA764:BA766" si="394">IF(Q764="NA",2,IF(OR(G764="INSTALACION NUEVA",G764="Mantenimiento preventivo"),3,IF(AND(AC764&lt;AH764,AL764&lt;&gt;1),4,IF(AY764&gt;AF764,1,0))))</f>
        <v>0</v>
      </c>
      <c r="BB764">
        <f t="shared" ref="BB764:BB766" si="395">AE764-AJ764</f>
        <v>-0.124</v>
      </c>
      <c r="BC764">
        <f t="shared" ref="BC764:BC766" si="396">+_xlfn.IFS(Q764="NA",2,OR(G764="INSTALACION NUEVA",G764="Mantenimiento preventivo"),3,AND(AC764&lt;AH764,AL764&lt;&gt;1),4,AY764&gt;AF764,1,TRUE,0)</f>
        <v>0</v>
      </c>
    </row>
    <row r="765" spans="1:55" x14ac:dyDescent="0.25">
      <c r="A765">
        <v>70860</v>
      </c>
      <c r="B765" t="s">
        <v>472</v>
      </c>
      <c r="C765">
        <v>2019</v>
      </c>
      <c r="D765" t="s">
        <v>37</v>
      </c>
      <c r="E765" t="s">
        <v>38</v>
      </c>
      <c r="F765">
        <v>15</v>
      </c>
      <c r="G765" t="s">
        <v>40</v>
      </c>
      <c r="H765">
        <v>3.3333340000000003E-2</v>
      </c>
      <c r="I765" t="s">
        <v>34</v>
      </c>
      <c r="J765">
        <v>468</v>
      </c>
      <c r="K765">
        <v>715</v>
      </c>
      <c r="L765">
        <v>0</v>
      </c>
      <c r="M765">
        <v>0</v>
      </c>
      <c r="N765">
        <v>0</v>
      </c>
      <c r="O765">
        <v>0.6</v>
      </c>
      <c r="P765">
        <v>0.8</v>
      </c>
      <c r="Q765">
        <v>1.05</v>
      </c>
      <c r="R765" t="s">
        <v>46</v>
      </c>
      <c r="S765">
        <v>5</v>
      </c>
      <c r="T765">
        <v>9</v>
      </c>
      <c r="U765" t="s">
        <v>85</v>
      </c>
      <c r="V765" t="s">
        <v>34</v>
      </c>
      <c r="W765" t="s">
        <v>42</v>
      </c>
      <c r="X765">
        <v>2019</v>
      </c>
      <c r="Y765" t="s">
        <v>37</v>
      </c>
      <c r="Z765" t="s">
        <v>38</v>
      </c>
      <c r="AA765">
        <v>15</v>
      </c>
      <c r="AB765">
        <v>0</v>
      </c>
      <c r="AC765">
        <v>102</v>
      </c>
      <c r="AD765">
        <v>1.05</v>
      </c>
      <c r="AE765">
        <v>3.70370444444444E-3</v>
      </c>
      <c r="AF765">
        <v>750.75</v>
      </c>
      <c r="AG765" s="2">
        <f>IFERROR(VLOOKUP(B765,[1]Hoja2!$C$1:$AM$841,37,FALSE),"n/a")</f>
        <v>750.75000000000011</v>
      </c>
      <c r="AH765" s="10">
        <f>VLOOKUP(AX765,[1]Hoja2!$B$2:$AO$762,17,FALSE)</f>
        <v>103</v>
      </c>
      <c r="AI765" s="10">
        <f>VLOOKUP(AX765,[1]Hoja2!$B$2:$AO$762,23,FALSE)</f>
        <v>1.05</v>
      </c>
      <c r="AJ765" s="10">
        <f>VLOOKUP(AX765,[1]Hoja2!$B$2:$AO$762,28,FALSE)</f>
        <v>0.41111111111111115</v>
      </c>
      <c r="AK765" s="10" t="str">
        <f>VLOOKUP(AX765,[1]Hoja2!$B$2:$AO$762,19,FALSE)</f>
        <v>A4 Mono MFPs</v>
      </c>
      <c r="AL765">
        <f t="shared" si="365"/>
        <v>1</v>
      </c>
      <c r="AM765">
        <f t="shared" si="366"/>
        <v>0</v>
      </c>
      <c r="AN765">
        <f t="shared" si="367"/>
        <v>1</v>
      </c>
      <c r="AO765">
        <f t="shared" si="368"/>
        <v>0</v>
      </c>
      <c r="AP765">
        <f t="shared" si="369"/>
        <v>1</v>
      </c>
      <c r="AQ765">
        <f t="shared" si="370"/>
        <v>0</v>
      </c>
      <c r="AR765">
        <f>+INDEX([1]Hoja2!$AM$2:$AM$841,MATCH(B765,[1]Hoja2!$C$2:$C$841,0))</f>
        <v>750.75000000000011</v>
      </c>
      <c r="AS765" t="str">
        <f t="shared" si="371"/>
        <v>09HB32804215</v>
      </c>
      <c r="AT765" s="2">
        <f>IFERROR(VLOOKUP(AS765,[1]Hoja2!$A$1:$AM$841,38,FALSE),"n/a")</f>
        <v>0</v>
      </c>
      <c r="AU765" s="8">
        <f t="shared" si="361"/>
        <v>1</v>
      </c>
      <c r="AV765">
        <f>VLOOKUP(B765,[1]Hoja2!$C$2:$AO$762,39,FALSE)</f>
        <v>1</v>
      </c>
      <c r="AW765">
        <f>IF(AU765=AV765,VLOOKUP(B765,[1]Hoja2!$C$2:$AO$762,37,FALSE),IF(AV765&lt;2,VLOOKUP(B765,[1]Hoja2!$C$2:$AO$762,37,FALSE)))</f>
        <v>750.75000000000011</v>
      </c>
      <c r="AX765" t="str">
        <f>B765 &amp; COUNTIF(B$2:B765, B765)</f>
        <v>09HB3280421</v>
      </c>
      <c r="AY765" s="10">
        <f>VLOOKUP(AX765,[1]Hoja2!$B$2:$AO$762,38,FALSE)</f>
        <v>750.75000000000011</v>
      </c>
      <c r="AZ765" s="9">
        <f t="shared" si="372"/>
        <v>0</v>
      </c>
      <c r="BA765">
        <f t="shared" si="394"/>
        <v>0</v>
      </c>
      <c r="BB765">
        <f t="shared" si="395"/>
        <v>-0.40740740666666669</v>
      </c>
      <c r="BC765">
        <f t="shared" si="396"/>
        <v>0</v>
      </c>
    </row>
    <row r="766" spans="1:55" x14ac:dyDescent="0.25">
      <c r="A766">
        <v>70861</v>
      </c>
      <c r="B766" t="s">
        <v>471</v>
      </c>
      <c r="C766">
        <v>2019</v>
      </c>
      <c r="D766" t="s">
        <v>37</v>
      </c>
      <c r="E766" t="s">
        <v>38</v>
      </c>
      <c r="F766">
        <v>15</v>
      </c>
      <c r="G766" t="s">
        <v>40</v>
      </c>
      <c r="H766">
        <v>0.58333330000000005</v>
      </c>
      <c r="I766" t="s">
        <v>116</v>
      </c>
      <c r="J766">
        <v>655</v>
      </c>
      <c r="K766">
        <v>1365</v>
      </c>
      <c r="L766">
        <v>0</v>
      </c>
      <c r="M766">
        <v>0</v>
      </c>
      <c r="N766">
        <v>0.6</v>
      </c>
      <c r="O766">
        <v>0.8</v>
      </c>
      <c r="P766">
        <v>1.05</v>
      </c>
      <c r="Q766">
        <v>1.1000000000000001</v>
      </c>
      <c r="R766" t="s">
        <v>46</v>
      </c>
      <c r="S766">
        <v>5</v>
      </c>
      <c r="T766">
        <v>9</v>
      </c>
      <c r="U766" t="s">
        <v>47</v>
      </c>
      <c r="V766" t="s">
        <v>58</v>
      </c>
      <c r="W766" t="s">
        <v>42</v>
      </c>
      <c r="X766">
        <v>2019</v>
      </c>
      <c r="Y766" t="s">
        <v>37</v>
      </c>
      <c r="Z766" t="s">
        <v>38</v>
      </c>
      <c r="AA766">
        <v>15</v>
      </c>
      <c r="AB766">
        <v>0</v>
      </c>
      <c r="AC766">
        <v>367</v>
      </c>
      <c r="AD766">
        <v>1.1000000000000001</v>
      </c>
      <c r="AE766">
        <v>0.11666666000000001</v>
      </c>
      <c r="AF766">
        <v>1501.5</v>
      </c>
      <c r="AG766" s="2">
        <f>IFERROR(VLOOKUP(B766,[1]Hoja2!$C$1:$AM$841,37,FALSE),"n/a")</f>
        <v>1501.5000000000002</v>
      </c>
      <c r="AH766" s="10">
        <f>VLOOKUP(AX766,[1]Hoja2!$B$2:$AO$762,17,FALSE)</f>
        <v>363</v>
      </c>
      <c r="AI766" s="10">
        <f>VLOOKUP(AX766,[1]Hoja2!$B$2:$AO$762,23,FALSE)</f>
        <v>1.1000000000000001</v>
      </c>
      <c r="AJ766" s="10">
        <f>VLOOKUP(AX766,[1]Hoja2!$B$2:$AO$762,28,FALSE)</f>
        <v>0.46333333333333332</v>
      </c>
      <c r="AK766" s="10" t="str">
        <f>VLOOKUP(AX766,[1]Hoja2!$B$2:$AO$762,19,FALSE)</f>
        <v>Office Digital</v>
      </c>
      <c r="AL766">
        <f t="shared" si="365"/>
        <v>1</v>
      </c>
      <c r="AM766">
        <f t="shared" si="366"/>
        <v>0</v>
      </c>
      <c r="AN766">
        <f t="shared" si="367"/>
        <v>1</v>
      </c>
      <c r="AO766">
        <f t="shared" si="368"/>
        <v>0</v>
      </c>
      <c r="AP766">
        <f t="shared" si="369"/>
        <v>1</v>
      </c>
      <c r="AQ766">
        <f t="shared" si="370"/>
        <v>0</v>
      </c>
      <c r="AR766">
        <f>+INDEX([1]Hoja2!$AM$2:$AM$841,MATCH(B766,[1]Hoja2!$C$2:$C$841,0))</f>
        <v>1501.5000000000002</v>
      </c>
      <c r="AS766" t="str">
        <f t="shared" si="371"/>
        <v>07CX04231115</v>
      </c>
      <c r="AT766" s="2">
        <f>IFERROR(VLOOKUP(AS766,[1]Hoja2!$A$1:$AM$841,38,FALSE),"n/a")</f>
        <v>0</v>
      </c>
      <c r="AU766" s="8">
        <f t="shared" si="361"/>
        <v>1</v>
      </c>
      <c r="AV766">
        <f>VLOOKUP(B766,[1]Hoja2!$C$2:$AO$762,39,FALSE)</f>
        <v>1</v>
      </c>
      <c r="AW766">
        <f>IF(AU766=AV766,VLOOKUP(B766,[1]Hoja2!$C$2:$AO$762,37,FALSE),IF(AV766&lt;2,VLOOKUP(B766,[1]Hoja2!$C$2:$AO$762,37,FALSE)))</f>
        <v>1501.5000000000002</v>
      </c>
      <c r="AX766" t="str">
        <f>B766 &amp; COUNTIF(B$2:B766, B766)</f>
        <v>07CX0423111</v>
      </c>
      <c r="AY766" s="10">
        <f>VLOOKUP(AX766,[1]Hoja2!$B$2:$AO$762,38,FALSE)</f>
        <v>1501.5000000000002</v>
      </c>
      <c r="AZ766" s="9">
        <f t="shared" si="372"/>
        <v>0</v>
      </c>
      <c r="BA766">
        <f t="shared" si="394"/>
        <v>0</v>
      </c>
      <c r="BB766">
        <f t="shared" si="395"/>
        <v>-0.34666667333333334</v>
      </c>
      <c r="BC766">
        <f t="shared" si="396"/>
        <v>0</v>
      </c>
    </row>
    <row r="767" spans="1:55" hidden="1" x14ac:dyDescent="0.25">
      <c r="A767">
        <v>70864</v>
      </c>
      <c r="B767" t="s">
        <v>842</v>
      </c>
      <c r="C767">
        <v>2019</v>
      </c>
      <c r="D767" t="s">
        <v>37</v>
      </c>
      <c r="E767" t="s">
        <v>38</v>
      </c>
      <c r="F767">
        <v>15</v>
      </c>
      <c r="G767" t="s">
        <v>44</v>
      </c>
      <c r="H767">
        <v>0</v>
      </c>
      <c r="I767" t="s">
        <v>34</v>
      </c>
      <c r="J767">
        <v>468</v>
      </c>
      <c r="K767">
        <v>715</v>
      </c>
      <c r="L767">
        <v>0</v>
      </c>
      <c r="M767">
        <v>0</v>
      </c>
      <c r="N767">
        <v>0</v>
      </c>
      <c r="O767">
        <v>0.6</v>
      </c>
      <c r="P767">
        <v>0.8</v>
      </c>
      <c r="Q767">
        <v>1.05</v>
      </c>
      <c r="R767" t="s">
        <v>46</v>
      </c>
      <c r="S767">
        <v>5</v>
      </c>
      <c r="T767">
        <v>9</v>
      </c>
      <c r="U767" t="s">
        <v>47</v>
      </c>
      <c r="V767" t="s">
        <v>34</v>
      </c>
      <c r="W767" t="s">
        <v>50</v>
      </c>
      <c r="X767">
        <v>2019</v>
      </c>
      <c r="Y767" t="s">
        <v>37</v>
      </c>
      <c r="Z767" t="s">
        <v>38</v>
      </c>
      <c r="AA767">
        <v>15</v>
      </c>
      <c r="AB767">
        <v>1</v>
      </c>
      <c r="AC767">
        <v>5</v>
      </c>
      <c r="AD767">
        <v>0</v>
      </c>
      <c r="AE767">
        <v>0</v>
      </c>
      <c r="AF767">
        <v>0</v>
      </c>
      <c r="AG767" s="2" t="str">
        <f>IFERROR(VLOOKUP(B767,[1]Hoja2!$C$1:$AM$841,37,FALSE),"n/a")</f>
        <v>n/a</v>
      </c>
      <c r="AH767" s="10" t="e">
        <f>VLOOKUP(AX767,[1]Hoja2!$B$2:$AO$762,17,FALSE)</f>
        <v>#N/A</v>
      </c>
      <c r="AI767" s="10" t="e">
        <f>VLOOKUP(AX767,[1]Hoja2!$B$2:$AO$762,23,FALSE)</f>
        <v>#N/A</v>
      </c>
      <c r="AJ767" s="10" t="e">
        <f>VLOOKUP(AX767,[1]Hoja2!$B$2:$AO$762,28,FALSE)</f>
        <v>#N/A</v>
      </c>
      <c r="AK767" s="10" t="e">
        <f>VLOOKUP(AX767,[1]Hoja2!$B$2:$AO$762,19,FALSE)</f>
        <v>#N/A</v>
      </c>
      <c r="AL767" t="e">
        <f t="shared" si="365"/>
        <v>#N/A</v>
      </c>
      <c r="AM767" t="e">
        <f t="shared" si="366"/>
        <v>#N/A</v>
      </c>
      <c r="AN767" t="e">
        <f t="shared" si="367"/>
        <v>#N/A</v>
      </c>
      <c r="AO767" t="e">
        <f t="shared" si="368"/>
        <v>#N/A</v>
      </c>
      <c r="AP767" t="e">
        <f t="shared" si="369"/>
        <v>#N/A</v>
      </c>
      <c r="AQ767" t="str">
        <f t="shared" si="370"/>
        <v>n/a</v>
      </c>
      <c r="AR767" t="e">
        <f>+INDEX([1]DETALLE!$AK$2:$AK$841,MATCH(B767,[1]DETALLE!$A$2:$A$841,0))</f>
        <v>#N/A</v>
      </c>
      <c r="AS767" t="str">
        <f>CONCATENATE(B767)</f>
        <v>09HB331542</v>
      </c>
      <c r="AT767" s="2" t="str">
        <f>IF(IFERROR(VLOOKUP(AS767,[1]Hoja2!$C$1:$AM$841,37,FALSE),"n/a")&lt;&gt;"n/a","a","n/a")</f>
        <v>n/a</v>
      </c>
      <c r="AU767" s="8">
        <f t="shared" si="361"/>
        <v>2</v>
      </c>
      <c r="AV767" t="e">
        <f>VLOOKUP(B767,[1]Hoja2!$C$2:$AO$762,39,FALSE)</f>
        <v>#N/A</v>
      </c>
      <c r="AW767" t="e">
        <f>IF(AU767=AV767,VLOOKUP(B767,[1]Hoja2!$C$2:$AO$762,37,FALSE),IF(AV767&lt;2,VLOOKUP(B767,[1]Hoja2!$C$2:$AO$762,37,FALSE)))</f>
        <v>#N/A</v>
      </c>
      <c r="AX767" t="str">
        <f>B767 &amp; COUNTIF(B$2:B767, B767)</f>
        <v>09HB3315422</v>
      </c>
      <c r="AY767" t="e">
        <f>VLOOKUP(AX767,[1]Hoja2!$B$2:$AO$762,38,FALSE)</f>
        <v>#N/A</v>
      </c>
      <c r="AZ767" s="9" t="e">
        <f t="shared" si="372"/>
        <v>#N/A</v>
      </c>
    </row>
    <row r="768" spans="1:55" hidden="1" x14ac:dyDescent="0.25">
      <c r="A768">
        <v>70867</v>
      </c>
      <c r="B768" t="s">
        <v>306</v>
      </c>
      <c r="C768">
        <v>2019</v>
      </c>
      <c r="D768" t="s">
        <v>37</v>
      </c>
      <c r="E768" t="s">
        <v>38</v>
      </c>
      <c r="F768">
        <v>15</v>
      </c>
      <c r="G768" t="s">
        <v>40</v>
      </c>
      <c r="H768">
        <v>2.4333330000000002</v>
      </c>
      <c r="I768" t="s">
        <v>91</v>
      </c>
      <c r="J768">
        <v>803</v>
      </c>
      <c r="K768">
        <v>1573</v>
      </c>
      <c r="L768">
        <v>0.2</v>
      </c>
      <c r="M768">
        <v>0.6</v>
      </c>
      <c r="N768">
        <v>0.8</v>
      </c>
      <c r="O768">
        <v>1.05</v>
      </c>
      <c r="P768">
        <v>1.1000000000000001</v>
      </c>
      <c r="Q768">
        <v>1.1499999999999999</v>
      </c>
      <c r="R768" t="s">
        <v>46</v>
      </c>
      <c r="S768">
        <v>4</v>
      </c>
      <c r="T768">
        <v>6</v>
      </c>
      <c r="U768" t="s">
        <v>47</v>
      </c>
      <c r="V768" t="s">
        <v>91</v>
      </c>
      <c r="W768" t="s">
        <v>50</v>
      </c>
      <c r="X768">
        <v>2019</v>
      </c>
      <c r="Y768" t="s">
        <v>37</v>
      </c>
      <c r="Z768" t="s">
        <v>38</v>
      </c>
      <c r="AA768">
        <v>17</v>
      </c>
      <c r="AB768">
        <v>0</v>
      </c>
      <c r="AC768">
        <v>10</v>
      </c>
      <c r="AD768">
        <v>0.8</v>
      </c>
      <c r="AE768">
        <v>0.60833325000000005</v>
      </c>
      <c r="AF768">
        <v>1258.4000000000001</v>
      </c>
      <c r="AG768" s="2">
        <f>IFERROR(VLOOKUP(B768,[1]Hoja2!$C$1:$AM$841,37,FALSE),"n/a")</f>
        <v>1730.3000000000004</v>
      </c>
      <c r="AH768" s="10" t="e">
        <f>VLOOKUP(AX768,[1]Hoja2!$B$2:$AO$762,17,FALSE)</f>
        <v>#N/A</v>
      </c>
      <c r="AI768" s="10" t="e">
        <f>VLOOKUP(AX768,[1]Hoja2!$B$2:$AO$762,23,FALSE)</f>
        <v>#N/A</v>
      </c>
      <c r="AJ768" s="10" t="e">
        <f>VLOOKUP(AX768,[1]Hoja2!$B$2:$AO$762,28,FALSE)</f>
        <v>#N/A</v>
      </c>
      <c r="AK768" s="10" t="e">
        <f>VLOOKUP(AX768,[1]Hoja2!$B$2:$AO$762,19,FALSE)</f>
        <v>#N/A</v>
      </c>
      <c r="AL768" t="e">
        <f t="shared" si="365"/>
        <v>#N/A</v>
      </c>
      <c r="AM768" t="e">
        <f t="shared" si="366"/>
        <v>#N/A</v>
      </c>
      <c r="AN768" t="e">
        <f t="shared" si="367"/>
        <v>#N/A</v>
      </c>
      <c r="AO768" t="e">
        <f t="shared" si="368"/>
        <v>#N/A</v>
      </c>
      <c r="AP768" t="e">
        <f t="shared" si="369"/>
        <v>#N/A</v>
      </c>
      <c r="AQ768">
        <f t="shared" si="370"/>
        <v>1</v>
      </c>
      <c r="AR768">
        <f>+INDEX([1]Hoja2!$AM$2:$AM$841,MATCH(B768,[1]Hoja2!$C$2:$C$841,0))</f>
        <v>1730.3000000000004</v>
      </c>
      <c r="AS768" t="str">
        <f t="shared" si="371"/>
        <v>0PW498026515</v>
      </c>
      <c r="AT768" s="2" t="s">
        <v>1007</v>
      </c>
      <c r="AU768" s="8">
        <f t="shared" si="361"/>
        <v>3</v>
      </c>
      <c r="AV768">
        <f>VLOOKUP(B768,[1]Hoja2!$C$2:$AO$762,39,FALSE)</f>
        <v>1</v>
      </c>
      <c r="AW768">
        <f>IF(AU768=AV768,VLOOKUP(B768,[1]Hoja2!$C$2:$AO$762,37,FALSE),IF(AV768&lt;2,VLOOKUP(B768,[1]Hoja2!$C$2:$AO$762,37,FALSE)))</f>
        <v>1730.3000000000004</v>
      </c>
      <c r="AX768" t="str">
        <f>B768 &amp; COUNTIF(B$2:B768, B768)</f>
        <v>0PW49802653</v>
      </c>
      <c r="AY768" t="e">
        <f>VLOOKUP(AX768,[1]Hoja2!$B$2:$AO$762,38,FALSE)</f>
        <v>#N/A</v>
      </c>
      <c r="AZ768" s="9">
        <f t="shared" si="372"/>
        <v>0</v>
      </c>
    </row>
    <row r="769" spans="1:55" x14ac:dyDescent="0.25">
      <c r="A769">
        <v>70868</v>
      </c>
      <c r="B769" t="s">
        <v>478</v>
      </c>
      <c r="C769">
        <v>2019</v>
      </c>
      <c r="D769" t="s">
        <v>37</v>
      </c>
      <c r="E769" t="s">
        <v>38</v>
      </c>
      <c r="F769">
        <v>15</v>
      </c>
      <c r="G769" t="s">
        <v>40</v>
      </c>
      <c r="H769">
        <v>6.6666669999999997E-2</v>
      </c>
      <c r="I769" t="s">
        <v>45</v>
      </c>
      <c r="J769">
        <v>803</v>
      </c>
      <c r="K769">
        <v>1573</v>
      </c>
      <c r="L769">
        <v>0.2</v>
      </c>
      <c r="M769">
        <v>0.6</v>
      </c>
      <c r="N769">
        <v>0.8</v>
      </c>
      <c r="O769">
        <v>1.05</v>
      </c>
      <c r="P769">
        <v>1.1000000000000001</v>
      </c>
      <c r="Q769">
        <v>1.1499999999999999</v>
      </c>
      <c r="R769" t="s">
        <v>46</v>
      </c>
      <c r="S769">
        <v>4</v>
      </c>
      <c r="T769">
        <v>6</v>
      </c>
      <c r="U769" t="s">
        <v>47</v>
      </c>
      <c r="V769" t="s">
        <v>48</v>
      </c>
      <c r="W769" t="s">
        <v>50</v>
      </c>
      <c r="X769">
        <v>2019</v>
      </c>
      <c r="Y769" t="s">
        <v>37</v>
      </c>
      <c r="Z769" t="s">
        <v>38</v>
      </c>
      <c r="AA769">
        <v>17</v>
      </c>
      <c r="AB769">
        <v>0</v>
      </c>
      <c r="AC769">
        <v>17</v>
      </c>
      <c r="AD769">
        <v>1.05</v>
      </c>
      <c r="AE769">
        <v>1.6666667499999999E-2</v>
      </c>
      <c r="AF769">
        <v>1651.65</v>
      </c>
      <c r="AG769" s="2">
        <f>IFERROR(VLOOKUP(B769,[1]Hoja2!$C$1:$AM$841,37,FALSE),"n/a")</f>
        <v>1651.6500000000003</v>
      </c>
      <c r="AH769" s="10">
        <f>VLOOKUP(AX769,[1]Hoja2!$B$2:$AO$762,17,FALSE)</f>
        <v>18</v>
      </c>
      <c r="AI769" s="10">
        <f>VLOOKUP(AX769,[1]Hoja2!$B$2:$AO$762,23,FALSE)</f>
        <v>1.05</v>
      </c>
      <c r="AJ769" s="10">
        <f>VLOOKUP(AX769,[1]Hoja2!$B$2:$AO$762,28,FALSE)</f>
        <v>0.39250000000000002</v>
      </c>
      <c r="AK769" s="10" t="str">
        <f>VLOOKUP(AX769,[1]Hoja2!$B$2:$AO$762,19,FALSE)</f>
        <v>Light Production Digital Business</v>
      </c>
      <c r="AL769">
        <f t="shared" si="365"/>
        <v>1</v>
      </c>
      <c r="AM769">
        <f t="shared" si="366"/>
        <v>0</v>
      </c>
      <c r="AN769">
        <f t="shared" si="367"/>
        <v>1</v>
      </c>
      <c r="AO769">
        <f t="shared" si="368"/>
        <v>0</v>
      </c>
      <c r="AP769">
        <f t="shared" si="369"/>
        <v>1</v>
      </c>
      <c r="AQ769">
        <f t="shared" si="370"/>
        <v>0</v>
      </c>
      <c r="AR769">
        <f>+INDEX([1]Hoja2!$AM$2:$AM$841,MATCH(B769,[1]Hoja2!$C$2:$C$841,0))</f>
        <v>1651.6500000000003</v>
      </c>
      <c r="AS769" t="str">
        <f t="shared" si="371"/>
        <v>0BG096674515</v>
      </c>
      <c r="AT769" s="2">
        <f>IFERROR(VLOOKUP(AS769,[1]Hoja2!$A$1:$AM$841,38,FALSE),"n/a")</f>
        <v>0</v>
      </c>
      <c r="AU769" s="8">
        <f t="shared" si="361"/>
        <v>1</v>
      </c>
      <c r="AV769">
        <f>VLOOKUP(B769,[1]Hoja2!$C$2:$AO$762,39,FALSE)</f>
        <v>1</v>
      </c>
      <c r="AW769">
        <f>IF(AU769=AV769,VLOOKUP(B769,[1]Hoja2!$C$2:$AO$762,37,FALSE),IF(AV769&lt;2,VLOOKUP(B769,[1]Hoja2!$C$2:$AO$762,37,FALSE)))</f>
        <v>1651.6500000000003</v>
      </c>
      <c r="AX769" t="str">
        <f>B769 &amp; COUNTIF(B$2:B769, B769)</f>
        <v>0BG09667451</v>
      </c>
      <c r="AY769" s="10">
        <f>VLOOKUP(AX769,[1]Hoja2!$B$2:$AO$762,38,FALSE)</f>
        <v>1651.6500000000003</v>
      </c>
      <c r="AZ769" s="9">
        <f t="shared" si="372"/>
        <v>0</v>
      </c>
      <c r="BA769">
        <f>IF(Q769="NA",2,IF(OR(G769="INSTALACION NUEVA",G769="Mantenimiento preventivo"),3,IF(AND(AC769&lt;AH769,AL769&lt;&gt;1),4,IF(AY769&gt;AF769,1,0))))</f>
        <v>0</v>
      </c>
      <c r="BB769">
        <f>AE769-AJ769</f>
        <v>-0.37583333250000001</v>
      </c>
      <c r="BC769">
        <f>+_xlfn.IFS(Q769="NA",2,OR(G769="INSTALACION NUEVA",G769="Mantenimiento preventivo"),3,AND(AC769&lt;AH769,AL769&lt;&gt;1),4,AY769&gt;AF769,1,TRUE,0)</f>
        <v>0</v>
      </c>
    </row>
    <row r="770" spans="1:55" hidden="1" x14ac:dyDescent="0.25">
      <c r="A770">
        <v>70870</v>
      </c>
      <c r="B770" t="s">
        <v>889</v>
      </c>
      <c r="C770">
        <v>2019</v>
      </c>
      <c r="D770" t="s">
        <v>37</v>
      </c>
      <c r="E770" t="s">
        <v>38</v>
      </c>
      <c r="F770">
        <v>15</v>
      </c>
      <c r="G770" t="s">
        <v>40</v>
      </c>
      <c r="H770">
        <v>1</v>
      </c>
      <c r="I770" t="s">
        <v>34</v>
      </c>
      <c r="J770">
        <v>468</v>
      </c>
      <c r="K770">
        <v>715</v>
      </c>
      <c r="L770">
        <v>0</v>
      </c>
      <c r="M770">
        <v>0</v>
      </c>
      <c r="N770">
        <v>0</v>
      </c>
      <c r="O770">
        <v>0.6</v>
      </c>
      <c r="P770">
        <v>0.8</v>
      </c>
      <c r="Q770">
        <v>1.05</v>
      </c>
      <c r="R770" t="s">
        <v>420</v>
      </c>
      <c r="S770">
        <v>5</v>
      </c>
      <c r="T770">
        <v>9</v>
      </c>
      <c r="U770" t="s">
        <v>47</v>
      </c>
      <c r="V770" t="s">
        <v>34</v>
      </c>
      <c r="W770" t="s">
        <v>36</v>
      </c>
      <c r="X770">
        <v>2019</v>
      </c>
      <c r="Y770" t="s">
        <v>37</v>
      </c>
      <c r="Z770" t="s">
        <v>38</v>
      </c>
      <c r="AA770">
        <v>16</v>
      </c>
      <c r="AB770">
        <v>1</v>
      </c>
      <c r="AC770">
        <v>17</v>
      </c>
      <c r="AD770">
        <v>0</v>
      </c>
      <c r="AE770">
        <v>0</v>
      </c>
      <c r="AF770">
        <v>0</v>
      </c>
      <c r="AG770" s="2" t="str">
        <f>IFERROR(VLOOKUP(B770,[1]Hoja2!$C$1:$AM$841,37,FALSE),"n/a")</f>
        <v>n/a</v>
      </c>
      <c r="AH770" s="10" t="e">
        <f>VLOOKUP(AX770,[1]Hoja2!$B$2:$AO$762,17,FALSE)</f>
        <v>#N/A</v>
      </c>
      <c r="AI770" s="10" t="e">
        <f>VLOOKUP(AX770,[1]Hoja2!$B$2:$AO$762,23,FALSE)</f>
        <v>#N/A</v>
      </c>
      <c r="AJ770" s="10" t="e">
        <f>VLOOKUP(AX770,[1]Hoja2!$B$2:$AO$762,28,FALSE)</f>
        <v>#N/A</v>
      </c>
      <c r="AK770" s="10" t="e">
        <f>VLOOKUP(AX770,[1]Hoja2!$B$2:$AO$762,19,FALSE)</f>
        <v>#N/A</v>
      </c>
      <c r="AL770" t="e">
        <f t="shared" si="365"/>
        <v>#N/A</v>
      </c>
      <c r="AM770" t="e">
        <f t="shared" si="366"/>
        <v>#N/A</v>
      </c>
      <c r="AN770" t="e">
        <f t="shared" si="367"/>
        <v>#N/A</v>
      </c>
      <c r="AO770" t="e">
        <f t="shared" si="368"/>
        <v>#N/A</v>
      </c>
      <c r="AP770" t="e">
        <f t="shared" si="369"/>
        <v>#N/A</v>
      </c>
      <c r="AQ770" t="str">
        <f t="shared" si="370"/>
        <v>n/a</v>
      </c>
      <c r="AR770">
        <f>+INDEX([1]DETALLE!$AK$2:$AK$841,MATCH(B770,[1]DETALLE!$A$2:$A$841,0))</f>
        <v>1573.0000000000002</v>
      </c>
      <c r="AS770" t="str">
        <f>CONCATENATE(B770)</f>
        <v>09HB331395</v>
      </c>
      <c r="AT770" s="2" t="str">
        <f>IF(IFERROR(VLOOKUP(AS770,[1]Hoja2!$C$1:$AM$841,37,FALSE),"n/a")&lt;&gt;"n/a","a","n/a")</f>
        <v>n/a</v>
      </c>
      <c r="AU770" s="8">
        <f t="shared" ref="AU770:AU833" si="397">COUNTIF($B$2:$B$1228,B770)</f>
        <v>1</v>
      </c>
      <c r="AV770" t="e">
        <f>VLOOKUP(B770,[1]Hoja2!$C$2:$AO$762,39,FALSE)</f>
        <v>#N/A</v>
      </c>
      <c r="AW770" t="e">
        <f>IF(AU770=AV770,VLOOKUP(B770,[1]Hoja2!$C$2:$AO$762,37,FALSE),IF(AV770&lt;2,VLOOKUP(B770,[1]Hoja2!$C$2:$AO$762,37,FALSE)))</f>
        <v>#N/A</v>
      </c>
      <c r="AX770" t="str">
        <f>B770 &amp; COUNTIF(B$2:B770, B770)</f>
        <v>09HB3313951</v>
      </c>
      <c r="AY770" t="e">
        <f>VLOOKUP(AX770,[1]Hoja2!$B$2:$AO$762,38,FALSE)</f>
        <v>#N/A</v>
      </c>
      <c r="AZ770" s="9" t="e">
        <f t="shared" si="372"/>
        <v>#N/A</v>
      </c>
    </row>
    <row r="771" spans="1:55" hidden="1" x14ac:dyDescent="0.25">
      <c r="A771">
        <v>70876</v>
      </c>
      <c r="B771" t="s">
        <v>216</v>
      </c>
      <c r="C771">
        <v>2019</v>
      </c>
      <c r="D771" t="s">
        <v>37</v>
      </c>
      <c r="E771" t="s">
        <v>38</v>
      </c>
      <c r="F771">
        <v>15</v>
      </c>
      <c r="G771" t="s">
        <v>44</v>
      </c>
      <c r="H771">
        <v>0</v>
      </c>
      <c r="I771" t="s">
        <v>58</v>
      </c>
      <c r="J771">
        <v>655</v>
      </c>
      <c r="K771">
        <v>1365</v>
      </c>
      <c r="L771">
        <v>0</v>
      </c>
      <c r="M771">
        <v>0</v>
      </c>
      <c r="N771">
        <v>0.6</v>
      </c>
      <c r="O771">
        <v>0.8</v>
      </c>
      <c r="P771">
        <v>1.05</v>
      </c>
      <c r="Q771">
        <v>1.1000000000000001</v>
      </c>
      <c r="R771" t="s">
        <v>46</v>
      </c>
      <c r="S771">
        <v>5</v>
      </c>
      <c r="T771">
        <v>9</v>
      </c>
      <c r="U771" t="s">
        <v>47</v>
      </c>
      <c r="V771" t="s">
        <v>58</v>
      </c>
      <c r="W771" t="s">
        <v>59</v>
      </c>
      <c r="X771">
        <v>2019</v>
      </c>
      <c r="Y771" t="s">
        <v>37</v>
      </c>
      <c r="Z771" t="s">
        <v>38</v>
      </c>
      <c r="AA771">
        <v>16</v>
      </c>
      <c r="AB771">
        <v>0</v>
      </c>
      <c r="AC771">
        <v>12</v>
      </c>
      <c r="AD771">
        <v>0</v>
      </c>
      <c r="AE771">
        <v>0</v>
      </c>
      <c r="AF771">
        <v>1365</v>
      </c>
      <c r="AG771" s="2">
        <f>IFERROR(VLOOKUP(B771,[1]Hoja2!$C$1:$AM$841,37,FALSE),"n/a")</f>
        <v>1501.5000000000002</v>
      </c>
      <c r="AH771" s="10" t="e">
        <f>VLOOKUP(AX771,[1]Hoja2!$B$2:$AO$762,17,FALSE)</f>
        <v>#N/A</v>
      </c>
      <c r="AI771" s="10" t="e">
        <f>VLOOKUP(AX771,[1]Hoja2!$B$2:$AO$762,23,FALSE)</f>
        <v>#N/A</v>
      </c>
      <c r="AJ771" s="10" t="e">
        <f>VLOOKUP(AX771,[1]Hoja2!$B$2:$AO$762,28,FALSE)</f>
        <v>#N/A</v>
      </c>
      <c r="AK771" s="10" t="e">
        <f>VLOOKUP(AX771,[1]Hoja2!$B$2:$AO$762,19,FALSE)</f>
        <v>#N/A</v>
      </c>
      <c r="AL771" t="e">
        <f t="shared" ref="AL771:AL834" si="398">IF(AF771=AY771,1,0)</f>
        <v>#N/A</v>
      </c>
      <c r="AM771" t="e">
        <f t="shared" ref="AM771:AM834" si="399">IF(AC771=AH771,1,0)</f>
        <v>#N/A</v>
      </c>
      <c r="AN771" t="e">
        <f t="shared" ref="AN771:AN834" si="400">IF(AD771=AI771,1,0)</f>
        <v>#N/A</v>
      </c>
      <c r="AO771" t="e">
        <f t="shared" ref="AO771:AO834" si="401">IF(AE771=AJ771,1,0)</f>
        <v>#N/A</v>
      </c>
      <c r="AP771" t="e">
        <f t="shared" ref="AP771:AP834" si="402">IF(I771=AK771,1,0)</f>
        <v>#N/A</v>
      </c>
      <c r="AQ771">
        <f t="shared" ref="AQ771:AQ834" si="403">+_xlfn.IFS(AG771="n/a","n/a",AG771&gt;AF771,1,TRUE,0)</f>
        <v>1</v>
      </c>
      <c r="AR771">
        <f>+INDEX([1]Hoja2!$AM$2:$AM$841,MATCH(B771,[1]Hoja2!$C$2:$C$841,0))</f>
        <v>1501.5000000000002</v>
      </c>
      <c r="AS771" t="str">
        <f>CONCATENATE(B771)</f>
        <v>0EX9283991</v>
      </c>
      <c r="AT771" s="2">
        <f>IF(COUNTIF(AS771:AS1991,AS771)&lt;2,IFERROR(VLOOKUP(AS771,[1]Hoja2!$C$1:$AM$841,37,FALSE),"n/a"),"b")</f>
        <v>1501.5000000000002</v>
      </c>
      <c r="AU771" s="8">
        <f t="shared" si="397"/>
        <v>2</v>
      </c>
      <c r="AV771">
        <f>VLOOKUP(B771,[1]Hoja2!$C$2:$AO$762,39,FALSE)</f>
        <v>1</v>
      </c>
      <c r="AW771">
        <f>IF(AU771=AV771,VLOOKUP(B771,[1]Hoja2!$C$2:$AO$762,37,FALSE),IF(AV771&lt;2,VLOOKUP(B771,[1]Hoja2!$C$2:$AO$762,37,FALSE)))</f>
        <v>1501.5000000000002</v>
      </c>
      <c r="AX771" t="str">
        <f>B771 &amp; COUNTIF(B$2:B771, B771)</f>
        <v>0EX92839912</v>
      </c>
      <c r="AY771" t="e">
        <f>VLOOKUP(AX771,[1]Hoja2!$B$2:$AO$762,38,FALSE)</f>
        <v>#N/A</v>
      </c>
      <c r="AZ771" s="9">
        <f t="shared" si="372"/>
        <v>0</v>
      </c>
    </row>
    <row r="772" spans="1:55" hidden="1" x14ac:dyDescent="0.25">
      <c r="A772">
        <v>70877</v>
      </c>
      <c r="B772" t="s">
        <v>318</v>
      </c>
      <c r="C772">
        <v>2019</v>
      </c>
      <c r="D772" t="s">
        <v>37</v>
      </c>
      <c r="E772" t="s">
        <v>38</v>
      </c>
      <c r="F772">
        <v>15</v>
      </c>
      <c r="G772" t="s">
        <v>44</v>
      </c>
      <c r="H772">
        <v>0</v>
      </c>
      <c r="I772" t="s">
        <v>58</v>
      </c>
      <c r="J772">
        <v>655</v>
      </c>
      <c r="K772">
        <v>1365</v>
      </c>
      <c r="L772">
        <v>0</v>
      </c>
      <c r="M772">
        <v>0</v>
      </c>
      <c r="N772">
        <v>0.6</v>
      </c>
      <c r="O772">
        <v>0.8</v>
      </c>
      <c r="P772">
        <v>1.05</v>
      </c>
      <c r="Q772">
        <v>1.1000000000000001</v>
      </c>
      <c r="R772" t="s">
        <v>46</v>
      </c>
      <c r="S772">
        <v>5</v>
      </c>
      <c r="T772">
        <v>9</v>
      </c>
      <c r="U772" t="s">
        <v>85</v>
      </c>
      <c r="V772" t="s">
        <v>58</v>
      </c>
      <c r="W772" t="s">
        <v>61</v>
      </c>
      <c r="X772">
        <v>2019</v>
      </c>
      <c r="Y772" t="s">
        <v>37</v>
      </c>
      <c r="Z772" t="s">
        <v>38</v>
      </c>
      <c r="AA772">
        <v>16</v>
      </c>
      <c r="AB772">
        <v>0</v>
      </c>
      <c r="AC772">
        <v>7</v>
      </c>
      <c r="AD772">
        <v>0</v>
      </c>
      <c r="AE772">
        <v>0</v>
      </c>
      <c r="AF772">
        <v>1365</v>
      </c>
      <c r="AG772" s="2">
        <f>IFERROR(VLOOKUP(B772,[1]Hoja2!$C$1:$AM$841,37,FALSE),"n/a")</f>
        <v>1501.5000000000002</v>
      </c>
      <c r="AH772" s="10" t="e">
        <f>VLOOKUP(AX772,[1]Hoja2!$B$2:$AO$762,17,FALSE)</f>
        <v>#N/A</v>
      </c>
      <c r="AI772" s="10" t="e">
        <f>VLOOKUP(AX772,[1]Hoja2!$B$2:$AO$762,23,FALSE)</f>
        <v>#N/A</v>
      </c>
      <c r="AJ772" s="10" t="e">
        <f>VLOOKUP(AX772,[1]Hoja2!$B$2:$AO$762,28,FALSE)</f>
        <v>#N/A</v>
      </c>
      <c r="AK772" s="10" t="e">
        <f>VLOOKUP(AX772,[1]Hoja2!$B$2:$AO$762,19,FALSE)</f>
        <v>#N/A</v>
      </c>
      <c r="AL772" t="e">
        <f t="shared" si="398"/>
        <v>#N/A</v>
      </c>
      <c r="AM772" t="e">
        <f t="shared" si="399"/>
        <v>#N/A</v>
      </c>
      <c r="AN772" t="e">
        <f t="shared" si="400"/>
        <v>#N/A</v>
      </c>
      <c r="AO772" t="e">
        <f t="shared" si="401"/>
        <v>#N/A</v>
      </c>
      <c r="AP772" t="e">
        <f t="shared" si="402"/>
        <v>#N/A</v>
      </c>
      <c r="AQ772">
        <f t="shared" si="403"/>
        <v>1</v>
      </c>
      <c r="AR772">
        <f>+INDEX([1]Hoja2!$AM$2:$AM$841,MATCH(B772,[1]Hoja2!$C$2:$C$841,0))</f>
        <v>1501.5000000000002</v>
      </c>
      <c r="AS772" t="str">
        <f>CONCATENATE(B772)</f>
        <v>0EX9297582</v>
      </c>
      <c r="AT772" s="2" t="s">
        <v>1007</v>
      </c>
      <c r="AU772" s="8">
        <f t="shared" si="397"/>
        <v>3</v>
      </c>
      <c r="AV772">
        <f>VLOOKUP(B772,[1]Hoja2!$C$2:$AO$762,39,FALSE)</f>
        <v>1</v>
      </c>
      <c r="AW772">
        <f>IF(AU772=AV772,VLOOKUP(B772,[1]Hoja2!$C$2:$AO$762,37,FALSE),IF(AV772&lt;2,VLOOKUP(B772,[1]Hoja2!$C$2:$AO$762,37,FALSE)))</f>
        <v>1501.5000000000002</v>
      </c>
      <c r="AX772" t="str">
        <f>B772 &amp; COUNTIF(B$2:B772, B772)</f>
        <v>0EX92975822</v>
      </c>
      <c r="AY772" t="e">
        <f>VLOOKUP(AX772,[1]Hoja2!$B$2:$AO$762,38,FALSE)</f>
        <v>#N/A</v>
      </c>
      <c r="AZ772" s="9">
        <f t="shared" si="372"/>
        <v>0</v>
      </c>
    </row>
    <row r="773" spans="1:55" hidden="1" x14ac:dyDescent="0.25">
      <c r="A773">
        <v>70878</v>
      </c>
      <c r="B773" t="s">
        <v>208</v>
      </c>
      <c r="C773">
        <v>2019</v>
      </c>
      <c r="D773" t="s">
        <v>37</v>
      </c>
      <c r="E773" t="s">
        <v>38</v>
      </c>
      <c r="F773">
        <v>16</v>
      </c>
      <c r="G773" t="s">
        <v>44</v>
      </c>
      <c r="H773">
        <v>0</v>
      </c>
      <c r="I773" t="s">
        <v>34</v>
      </c>
      <c r="J773">
        <v>468</v>
      </c>
      <c r="K773">
        <v>715</v>
      </c>
      <c r="L773">
        <v>0</v>
      </c>
      <c r="M773">
        <v>0</v>
      </c>
      <c r="N773">
        <v>0</v>
      </c>
      <c r="O773">
        <v>0.6</v>
      </c>
      <c r="P773">
        <v>0.8</v>
      </c>
      <c r="Q773">
        <v>1.05</v>
      </c>
      <c r="R773" t="s">
        <v>46</v>
      </c>
      <c r="S773">
        <v>5</v>
      </c>
      <c r="T773">
        <v>9</v>
      </c>
      <c r="U773" t="s">
        <v>85</v>
      </c>
      <c r="V773" t="s">
        <v>34</v>
      </c>
      <c r="W773" t="s">
        <v>61</v>
      </c>
      <c r="X773">
        <v>2019</v>
      </c>
      <c r="Y773" t="s">
        <v>37</v>
      </c>
      <c r="Z773" t="s">
        <v>38</v>
      </c>
      <c r="AA773">
        <v>16</v>
      </c>
      <c r="AB773">
        <v>0</v>
      </c>
      <c r="AC773">
        <v>-14</v>
      </c>
      <c r="AD773">
        <v>0</v>
      </c>
      <c r="AE773">
        <v>0</v>
      </c>
      <c r="AF773">
        <v>715</v>
      </c>
      <c r="AG773" s="2" t="str">
        <f>IFERROR(VLOOKUP(B773,[1]Hoja2!$C$1:$AM$841,37,FALSE),"n/a")</f>
        <v>n/a</v>
      </c>
      <c r="AH773" s="10" t="e">
        <f>VLOOKUP(AX773,[1]Hoja2!$B$2:$AO$762,17,FALSE)</f>
        <v>#N/A</v>
      </c>
      <c r="AI773" s="10" t="e">
        <f>VLOOKUP(AX773,[1]Hoja2!$B$2:$AO$762,23,FALSE)</f>
        <v>#N/A</v>
      </c>
      <c r="AJ773" s="10" t="e">
        <f>VLOOKUP(AX773,[1]Hoja2!$B$2:$AO$762,28,FALSE)</f>
        <v>#N/A</v>
      </c>
      <c r="AK773" s="10" t="e">
        <f>VLOOKUP(AX773,[1]Hoja2!$B$2:$AO$762,19,FALSE)</f>
        <v>#N/A</v>
      </c>
      <c r="AL773" t="e">
        <f t="shared" si="398"/>
        <v>#N/A</v>
      </c>
      <c r="AM773" t="e">
        <f t="shared" si="399"/>
        <v>#N/A</v>
      </c>
      <c r="AN773" t="e">
        <f t="shared" si="400"/>
        <v>#N/A</v>
      </c>
      <c r="AO773" t="e">
        <f t="shared" si="401"/>
        <v>#N/A</v>
      </c>
      <c r="AP773" t="e">
        <f t="shared" si="402"/>
        <v>#N/A</v>
      </c>
      <c r="AQ773" t="str">
        <f t="shared" si="403"/>
        <v>n/a</v>
      </c>
      <c r="AR773" t="e">
        <f>+INDEX([1]DETALLE!$AK$2:$AK$841,MATCH(B773,[1]DETALLE!$A$2:$A$841,0))</f>
        <v>#N/A</v>
      </c>
      <c r="AS773" t="str">
        <f>CONCATENATE(B773)</f>
        <v>0C7X371958</v>
      </c>
      <c r="AT773" s="2" t="str">
        <f>IF(IFERROR(VLOOKUP(AS773,[1]Hoja2!$C$1:$AM$841,37,FALSE),"n/a")&lt;&gt;"n/a","a","n/a")</f>
        <v>n/a</v>
      </c>
      <c r="AU773" s="8">
        <f t="shared" si="397"/>
        <v>3</v>
      </c>
      <c r="AV773" t="e">
        <f>VLOOKUP(B773,[1]Hoja2!$C$2:$AO$762,39,FALSE)</f>
        <v>#N/A</v>
      </c>
      <c r="AW773" t="e">
        <f>IF(AU773=AV773,VLOOKUP(B773,[1]Hoja2!$C$2:$AO$762,37,FALSE),IF(AV773&lt;2,VLOOKUP(B773,[1]Hoja2!$C$2:$AO$762,37,FALSE)))</f>
        <v>#N/A</v>
      </c>
      <c r="AX773" t="str">
        <f>B773 &amp; COUNTIF(B$2:B773, B773)</f>
        <v>0C7X3719583</v>
      </c>
      <c r="AY773" t="e">
        <f>VLOOKUP(AX773,[1]Hoja2!$B$2:$AO$762,38,FALSE)</f>
        <v>#N/A</v>
      </c>
      <c r="AZ773" s="9" t="e">
        <f t="shared" si="372"/>
        <v>#N/A</v>
      </c>
    </row>
    <row r="774" spans="1:55" hidden="1" x14ac:dyDescent="0.25">
      <c r="A774">
        <v>70879</v>
      </c>
      <c r="B774">
        <v>1021065</v>
      </c>
      <c r="C774">
        <v>2019</v>
      </c>
      <c r="D774" t="s">
        <v>37</v>
      </c>
      <c r="E774" t="s">
        <v>38</v>
      </c>
      <c r="F774">
        <v>16</v>
      </c>
      <c r="G774" t="s">
        <v>40</v>
      </c>
      <c r="H774">
        <v>3.6833330000000002</v>
      </c>
      <c r="J774" t="s">
        <v>33</v>
      </c>
      <c r="K774" t="s">
        <v>33</v>
      </c>
      <c r="L774" t="s">
        <v>33</v>
      </c>
      <c r="M774" t="s">
        <v>33</v>
      </c>
      <c r="N774" t="s">
        <v>33</v>
      </c>
      <c r="O774" t="s">
        <v>33</v>
      </c>
      <c r="P774" t="s">
        <v>33</v>
      </c>
      <c r="Q774" t="s">
        <v>33</v>
      </c>
      <c r="S774" t="s">
        <v>33</v>
      </c>
      <c r="T774" t="s">
        <v>33</v>
      </c>
      <c r="W774" t="s">
        <v>61</v>
      </c>
      <c r="X774">
        <v>2019</v>
      </c>
      <c r="Y774" t="s">
        <v>37</v>
      </c>
      <c r="Z774" t="s">
        <v>38</v>
      </c>
      <c r="AA774">
        <v>16</v>
      </c>
      <c r="AB774" t="s">
        <v>33</v>
      </c>
      <c r="AC774">
        <v>25</v>
      </c>
      <c r="AD774">
        <v>0</v>
      </c>
      <c r="AE774">
        <v>0</v>
      </c>
      <c r="AF774">
        <v>0</v>
      </c>
      <c r="AG774" s="2" t="str">
        <f>IFERROR(VLOOKUP(B774,[1]Hoja2!$C$1:$AM$841,37,FALSE),"n/a")</f>
        <v>n/a</v>
      </c>
      <c r="AH774" s="10" t="e">
        <f>VLOOKUP(AX774,[1]Hoja2!$B$2:$AO$762,17,FALSE)</f>
        <v>#N/A</v>
      </c>
      <c r="AI774" s="10" t="e">
        <f>VLOOKUP(AX774,[1]Hoja2!$B$2:$AO$762,23,FALSE)</f>
        <v>#N/A</v>
      </c>
      <c r="AJ774" s="10" t="e">
        <f>VLOOKUP(AX774,[1]Hoja2!$B$2:$AO$762,28,FALSE)</f>
        <v>#N/A</v>
      </c>
      <c r="AK774" s="10" t="e">
        <f>VLOOKUP(AX774,[1]Hoja2!$B$2:$AO$762,19,FALSE)</f>
        <v>#N/A</v>
      </c>
      <c r="AL774" t="e">
        <f t="shared" si="398"/>
        <v>#N/A</v>
      </c>
      <c r="AM774" t="e">
        <f t="shared" si="399"/>
        <v>#N/A</v>
      </c>
      <c r="AN774" t="e">
        <f t="shared" si="400"/>
        <v>#N/A</v>
      </c>
      <c r="AO774" t="e">
        <f t="shared" si="401"/>
        <v>#N/A</v>
      </c>
      <c r="AP774" t="e">
        <f t="shared" si="402"/>
        <v>#N/A</v>
      </c>
      <c r="AQ774" t="str">
        <f t="shared" si="403"/>
        <v>n/a</v>
      </c>
      <c r="AR774" t="e">
        <f>+INDEX([1]DETALLE!$AK$2:$AK$841,MATCH(B774,[1]DETALLE!$A$2:$A$841,0))</f>
        <v>#N/A</v>
      </c>
      <c r="AS774" t="str">
        <f>CONCATENATE(B774)</f>
        <v>1021065</v>
      </c>
      <c r="AT774" s="2" t="str">
        <f>IF(IFERROR(VLOOKUP(AS774,[1]Hoja2!$C$1:$AM$841,37,FALSE),"n/a")&lt;&gt;"n/a","a","n/a")</f>
        <v>n/a</v>
      </c>
      <c r="AU774" s="8">
        <f t="shared" si="397"/>
        <v>1</v>
      </c>
      <c r="AV774" t="e">
        <f>VLOOKUP(B774,[1]Hoja2!$C$2:$AO$762,39,FALSE)</f>
        <v>#N/A</v>
      </c>
      <c r="AW774" t="e">
        <f>IF(AU774=AV774,VLOOKUP(B774,[1]Hoja2!$C$2:$AO$762,37,FALSE),IF(AV774&lt;2,VLOOKUP(B774,[1]Hoja2!$C$2:$AO$762,37,FALSE)))</f>
        <v>#N/A</v>
      </c>
      <c r="AX774" t="str">
        <f>B774 &amp; COUNTIF(B$2:B774, B774)</f>
        <v>10210651</v>
      </c>
      <c r="AY774" t="e">
        <f>VLOOKUP(AX774,[1]Hoja2!$B$2:$AO$762,38,FALSE)</f>
        <v>#N/A</v>
      </c>
      <c r="AZ774" s="9" t="e">
        <f t="shared" si="372"/>
        <v>#N/A</v>
      </c>
    </row>
    <row r="775" spans="1:55" x14ac:dyDescent="0.25">
      <c r="A775">
        <v>70880</v>
      </c>
      <c r="B775" t="s">
        <v>509</v>
      </c>
      <c r="C775">
        <v>2019</v>
      </c>
      <c r="D775" t="s">
        <v>37</v>
      </c>
      <c r="E775" t="s">
        <v>38</v>
      </c>
      <c r="F775">
        <v>16</v>
      </c>
      <c r="G775" t="s">
        <v>40</v>
      </c>
      <c r="H775">
        <v>1.4</v>
      </c>
      <c r="I775" t="s">
        <v>58</v>
      </c>
      <c r="J775">
        <v>655</v>
      </c>
      <c r="K775">
        <v>1365</v>
      </c>
      <c r="L775">
        <v>0</v>
      </c>
      <c r="M775">
        <v>0</v>
      </c>
      <c r="N775">
        <v>0.6</v>
      </c>
      <c r="O775">
        <v>0.8</v>
      </c>
      <c r="P775">
        <v>1.05</v>
      </c>
      <c r="Q775">
        <v>1.1000000000000001</v>
      </c>
      <c r="R775" t="s">
        <v>46</v>
      </c>
      <c r="S775">
        <v>5</v>
      </c>
      <c r="T775">
        <v>9</v>
      </c>
      <c r="U775" t="s">
        <v>47</v>
      </c>
      <c r="V775" t="s">
        <v>58</v>
      </c>
      <c r="W775" t="s">
        <v>50</v>
      </c>
      <c r="X775">
        <v>2019</v>
      </c>
      <c r="Y775" t="s">
        <v>37</v>
      </c>
      <c r="Z775" t="s">
        <v>38</v>
      </c>
      <c r="AA775">
        <v>16</v>
      </c>
      <c r="AB775">
        <v>0</v>
      </c>
      <c r="AC775">
        <v>47</v>
      </c>
      <c r="AD775">
        <v>1.05</v>
      </c>
      <c r="AE775">
        <v>0.28000000000000003</v>
      </c>
      <c r="AF775">
        <v>1433.25</v>
      </c>
      <c r="AG775" s="2">
        <f>IFERROR(VLOOKUP(B775,[1]Hoja2!$C$1:$AM$841,37,FALSE),"n/a")</f>
        <v>0</v>
      </c>
      <c r="AH775" s="10">
        <f>VLOOKUP(AX775,[1]Hoja2!$B$2:$AO$762,17,FALSE)</f>
        <v>2</v>
      </c>
      <c r="AI775" s="10">
        <f>VLOOKUP(AX775,[1]Hoja2!$B$2:$AO$762,23,FALSE)</f>
        <v>0</v>
      </c>
      <c r="AJ775" s="10">
        <f>VLOOKUP(AX775,[1]Hoja2!$B$2:$AO$762,28,FALSE)</f>
        <v>3.7999999999999999E-2</v>
      </c>
      <c r="AK775" s="10" t="str">
        <f>VLOOKUP(AX775,[1]Hoja2!$B$2:$AO$762,19,FALSE)</f>
        <v>Departmental Digital</v>
      </c>
      <c r="AL775">
        <f t="shared" si="398"/>
        <v>0</v>
      </c>
      <c r="AM775">
        <f t="shared" si="399"/>
        <v>0</v>
      </c>
      <c r="AN775">
        <f t="shared" si="400"/>
        <v>0</v>
      </c>
      <c r="AO775">
        <f t="shared" si="401"/>
        <v>0</v>
      </c>
      <c r="AP775">
        <f t="shared" si="402"/>
        <v>1</v>
      </c>
      <c r="AQ775">
        <f t="shared" si="403"/>
        <v>0</v>
      </c>
      <c r="AR775">
        <f>+INDEX([1]Hoja2!$AM$2:$AM$841,MATCH(B775,[1]Hoja2!$C$2:$C$841,0))</f>
        <v>0</v>
      </c>
      <c r="AS775" t="str">
        <f>CONCATENATE(B775,F775+1)</f>
        <v>0EX966440417</v>
      </c>
      <c r="AT775" s="2">
        <f>IFERROR(VLOOKUP(AS775,[1]Hoja2!$A$1:$AM$841,38,FALSE),"n/a")</f>
        <v>0</v>
      </c>
      <c r="AU775" s="8">
        <f t="shared" si="397"/>
        <v>2</v>
      </c>
      <c r="AV775">
        <f>VLOOKUP(B775,[1]Hoja2!$C$2:$AO$762,39,FALSE)</f>
        <v>2</v>
      </c>
      <c r="AW775">
        <f>IF(AU775=AV775,VLOOKUP(B775,[1]Hoja2!$C$2:$AO$762,37,FALSE),IF(AV775&lt;2,VLOOKUP(B775,[1]Hoja2!$C$2:$AO$762,37,FALSE)))</f>
        <v>0</v>
      </c>
      <c r="AX775" t="str">
        <f>B775 &amp; COUNTIF(B$2:B775, B775)</f>
        <v>0EX96644041</v>
      </c>
      <c r="AY775" s="10">
        <f>VLOOKUP(AX775,[1]Hoja2!$B$2:$AO$762,38,FALSE)</f>
        <v>0</v>
      </c>
      <c r="AZ775" s="9">
        <f t="shared" si="372"/>
        <v>0</v>
      </c>
      <c r="BA775">
        <f t="shared" ref="BA775:BA777" si="404">IF(Q775="NA",2,IF(OR(G775="INSTALACION NUEVA",G775="Mantenimiento preventivo"),3,IF(AND(AC775&lt;AH775,AL775&lt;&gt;1),4,IF(AY775&gt;AF775,1,0))))</f>
        <v>0</v>
      </c>
      <c r="BB775">
        <f t="shared" ref="BB775:BB777" si="405">AE775-AJ775</f>
        <v>0.24200000000000002</v>
      </c>
      <c r="BC775">
        <f t="shared" ref="BC775:BC777" si="406">+_xlfn.IFS(Q775="NA",2,OR(G775="INSTALACION NUEVA",G775="Mantenimiento preventivo"),3,AND(AC775&lt;AH775,AL775&lt;&gt;1),4,AY775&gt;AF775,1,TRUE,0)</f>
        <v>0</v>
      </c>
    </row>
    <row r="776" spans="1:55" x14ac:dyDescent="0.25">
      <c r="A776">
        <v>70881</v>
      </c>
      <c r="B776" t="s">
        <v>515</v>
      </c>
      <c r="C776">
        <v>2019</v>
      </c>
      <c r="D776" t="s">
        <v>37</v>
      </c>
      <c r="E776" t="s">
        <v>38</v>
      </c>
      <c r="F776">
        <v>16</v>
      </c>
      <c r="G776" t="s">
        <v>40</v>
      </c>
      <c r="H776">
        <v>0</v>
      </c>
      <c r="I776" t="s">
        <v>116</v>
      </c>
      <c r="J776">
        <v>655</v>
      </c>
      <c r="K776">
        <v>1365</v>
      </c>
      <c r="L776">
        <v>0</v>
      </c>
      <c r="M776">
        <v>0</v>
      </c>
      <c r="N776">
        <v>0.6</v>
      </c>
      <c r="O776">
        <v>0.8</v>
      </c>
      <c r="P776">
        <v>1.05</v>
      </c>
      <c r="Q776">
        <v>1.1000000000000001</v>
      </c>
      <c r="R776" t="s">
        <v>46</v>
      </c>
      <c r="S776">
        <v>5</v>
      </c>
      <c r="T776">
        <v>9</v>
      </c>
      <c r="U776" t="s">
        <v>47</v>
      </c>
      <c r="V776" t="s">
        <v>45</v>
      </c>
      <c r="W776" t="s">
        <v>55</v>
      </c>
      <c r="X776">
        <v>2019</v>
      </c>
      <c r="Y776" t="s">
        <v>37</v>
      </c>
      <c r="Z776" t="s">
        <v>38</v>
      </c>
      <c r="AA776">
        <v>24</v>
      </c>
      <c r="AB776">
        <v>0</v>
      </c>
      <c r="AC776">
        <v>36</v>
      </c>
      <c r="AD776">
        <v>1.05</v>
      </c>
      <c r="AE776">
        <v>0</v>
      </c>
      <c r="AF776">
        <v>1433.25</v>
      </c>
      <c r="AG776" s="2">
        <f>IFERROR(VLOOKUP(B776,[1]Hoja2!$C$1:$AM$841,37,FALSE),"n/a")</f>
        <v>1433.25</v>
      </c>
      <c r="AH776" s="10">
        <f>VLOOKUP(AX776,[1]Hoja2!$B$2:$AO$762,17,FALSE)</f>
        <v>38</v>
      </c>
      <c r="AI776" s="10">
        <f>VLOOKUP(AX776,[1]Hoja2!$B$2:$AO$762,23,FALSE)</f>
        <v>1.05</v>
      </c>
      <c r="AJ776" s="10">
        <f>VLOOKUP(AX776,[1]Hoja2!$B$2:$AO$762,28,FALSE)</f>
        <v>0.22400000000000003</v>
      </c>
      <c r="AK776" s="10" t="str">
        <f>VLOOKUP(AX776,[1]Hoja2!$B$2:$AO$762,19,FALSE)</f>
        <v>Office Digital</v>
      </c>
      <c r="AL776">
        <f t="shared" si="398"/>
        <v>1</v>
      </c>
      <c r="AM776">
        <f t="shared" si="399"/>
        <v>0</v>
      </c>
      <c r="AN776">
        <f t="shared" si="400"/>
        <v>1</v>
      </c>
      <c r="AO776">
        <f t="shared" si="401"/>
        <v>0</v>
      </c>
      <c r="AP776">
        <f t="shared" si="402"/>
        <v>1</v>
      </c>
      <c r="AQ776">
        <f t="shared" si="403"/>
        <v>0</v>
      </c>
      <c r="AR776">
        <f>+INDEX([1]Hoja2!$AM$2:$AM$841,MATCH(B776,[1]Hoja2!$C$2:$C$841,0))</f>
        <v>1433.25</v>
      </c>
      <c r="AS776" t="str">
        <f>CONCATENATE(B776,F776-1)</f>
        <v>0Y4X82069415</v>
      </c>
      <c r="AT776" s="2">
        <f>IFERROR(VLOOKUP(AS776,[1]Hoja2!$A$1:$AM$841,38,FALSE),"n/a")</f>
        <v>0</v>
      </c>
      <c r="AU776" s="8">
        <f t="shared" si="397"/>
        <v>1</v>
      </c>
      <c r="AV776">
        <f>VLOOKUP(B776,[1]Hoja2!$C$2:$AO$762,39,FALSE)</f>
        <v>1</v>
      </c>
      <c r="AW776">
        <f>IF(AU776=AV776,VLOOKUP(B776,[1]Hoja2!$C$2:$AO$762,37,FALSE),IF(AV776&lt;2,VLOOKUP(B776,[1]Hoja2!$C$2:$AO$762,37,FALSE)))</f>
        <v>1433.25</v>
      </c>
      <c r="AX776" t="str">
        <f>B776 &amp; COUNTIF(B$2:B776, B776)</f>
        <v>0Y4X8206941</v>
      </c>
      <c r="AY776" s="10">
        <f>VLOOKUP(AX776,[1]Hoja2!$B$2:$AO$762,38,FALSE)</f>
        <v>1433.25</v>
      </c>
      <c r="AZ776" s="9">
        <f t="shared" si="372"/>
        <v>0</v>
      </c>
      <c r="BA776">
        <f t="shared" si="404"/>
        <v>0</v>
      </c>
      <c r="BB776">
        <f t="shared" si="405"/>
        <v>-0.22400000000000003</v>
      </c>
      <c r="BC776">
        <f t="shared" si="406"/>
        <v>0</v>
      </c>
    </row>
    <row r="777" spans="1:55" x14ac:dyDescent="0.25">
      <c r="A777">
        <v>70882</v>
      </c>
      <c r="B777" t="s">
        <v>511</v>
      </c>
      <c r="C777">
        <v>2019</v>
      </c>
      <c r="D777" t="s">
        <v>37</v>
      </c>
      <c r="E777" t="s">
        <v>38</v>
      </c>
      <c r="F777">
        <v>16</v>
      </c>
      <c r="G777" t="s">
        <v>40</v>
      </c>
      <c r="H777">
        <v>3.9666670000000002</v>
      </c>
      <c r="I777" t="s">
        <v>58</v>
      </c>
      <c r="J777">
        <v>655</v>
      </c>
      <c r="K777">
        <v>1365</v>
      </c>
      <c r="L777">
        <v>0</v>
      </c>
      <c r="M777">
        <v>0</v>
      </c>
      <c r="N777">
        <v>0.6</v>
      </c>
      <c r="O777">
        <v>0.8</v>
      </c>
      <c r="P777">
        <v>1.05</v>
      </c>
      <c r="Q777">
        <v>1.1000000000000001</v>
      </c>
      <c r="R777" t="s">
        <v>46</v>
      </c>
      <c r="S777">
        <v>5</v>
      </c>
      <c r="T777">
        <v>9</v>
      </c>
      <c r="U777" t="s">
        <v>47</v>
      </c>
      <c r="V777" t="s">
        <v>58</v>
      </c>
      <c r="W777" t="s">
        <v>73</v>
      </c>
      <c r="X777">
        <v>2019</v>
      </c>
      <c r="Y777" t="s">
        <v>37</v>
      </c>
      <c r="Z777" t="s">
        <v>38</v>
      </c>
      <c r="AA777">
        <v>16</v>
      </c>
      <c r="AB777">
        <v>0</v>
      </c>
      <c r="AC777">
        <v>26</v>
      </c>
      <c r="AD777">
        <v>0.8</v>
      </c>
      <c r="AE777">
        <v>0.79333339999999997</v>
      </c>
      <c r="AF777">
        <v>1092</v>
      </c>
      <c r="AG777" s="2">
        <f>IFERROR(VLOOKUP(B777,[1]Hoja2!$C$1:$AM$841,37,FALSE),"n/a")</f>
        <v>1433.25</v>
      </c>
      <c r="AH777" s="10">
        <f>VLOOKUP(AX777,[1]Hoja2!$B$2:$AO$762,17,FALSE)</f>
        <v>36</v>
      </c>
      <c r="AI777" s="10">
        <f>VLOOKUP(AX777,[1]Hoja2!$B$2:$AO$762,23,FALSE)</f>
        <v>1.05</v>
      </c>
      <c r="AJ777" s="10">
        <f>VLOOKUP(AX777,[1]Hoja2!$B$2:$AO$762,28,FALSE)</f>
        <v>0.99600000000000011</v>
      </c>
      <c r="AK777" s="10" t="str">
        <f>VLOOKUP(AX777,[1]Hoja2!$B$2:$AO$762,19,FALSE)</f>
        <v>Departmental Digital</v>
      </c>
      <c r="AL777">
        <f t="shared" si="398"/>
        <v>0</v>
      </c>
      <c r="AM777">
        <f t="shared" si="399"/>
        <v>0</v>
      </c>
      <c r="AN777">
        <f t="shared" si="400"/>
        <v>0</v>
      </c>
      <c r="AO777">
        <f t="shared" si="401"/>
        <v>0</v>
      </c>
      <c r="AP777">
        <f t="shared" si="402"/>
        <v>1</v>
      </c>
      <c r="AQ777">
        <f t="shared" si="403"/>
        <v>1</v>
      </c>
      <c r="AR777">
        <f>+INDEX([1]Hoja2!$AM$2:$AM$841,MATCH(B777,[1]Hoja2!$C$2:$C$841,0))</f>
        <v>1433.25</v>
      </c>
      <c r="AS777" t="str">
        <f>CONCATENATE(B777,F777-1)</f>
        <v>0EX966537315</v>
      </c>
      <c r="AT777" s="2">
        <f>IFERROR(VLOOKUP(AS777,[1]Hoja2!$A$1:$AM$841,38,FALSE),"n/a")</f>
        <v>0</v>
      </c>
      <c r="AU777" s="8">
        <f t="shared" si="397"/>
        <v>1</v>
      </c>
      <c r="AV777">
        <f>VLOOKUP(B777,[1]Hoja2!$C$2:$AO$762,39,FALSE)</f>
        <v>1</v>
      </c>
      <c r="AW777">
        <f>IF(AU777=AV777,VLOOKUP(B777,[1]Hoja2!$C$2:$AO$762,37,FALSE),IF(AV777&lt;2,VLOOKUP(B777,[1]Hoja2!$C$2:$AO$762,37,FALSE)))</f>
        <v>1433.25</v>
      </c>
      <c r="AX777" t="str">
        <f>B777 &amp; COUNTIF(B$2:B777, B777)</f>
        <v>0EX96653731</v>
      </c>
      <c r="AY777" s="10">
        <f>VLOOKUP(AX777,[1]Hoja2!$B$2:$AO$762,38,FALSE)</f>
        <v>1433.25</v>
      </c>
      <c r="AZ777" s="9">
        <f t="shared" si="372"/>
        <v>0</v>
      </c>
      <c r="BA777">
        <f t="shared" si="404"/>
        <v>4</v>
      </c>
      <c r="BB777">
        <f t="shared" si="405"/>
        <v>-0.20266660000000014</v>
      </c>
      <c r="BC777">
        <f t="shared" si="406"/>
        <v>4</v>
      </c>
    </row>
    <row r="778" spans="1:55" hidden="1" x14ac:dyDescent="0.25">
      <c r="A778">
        <v>70884</v>
      </c>
      <c r="B778" t="s">
        <v>890</v>
      </c>
      <c r="C778">
        <v>2019</v>
      </c>
      <c r="D778" t="s">
        <v>37</v>
      </c>
      <c r="E778" t="s">
        <v>38</v>
      </c>
      <c r="F778">
        <v>16</v>
      </c>
      <c r="G778" t="s">
        <v>44</v>
      </c>
      <c r="H778">
        <v>0</v>
      </c>
      <c r="I778" t="s">
        <v>34</v>
      </c>
      <c r="J778">
        <v>468</v>
      </c>
      <c r="K778">
        <v>715</v>
      </c>
      <c r="L778">
        <v>0</v>
      </c>
      <c r="M778">
        <v>0</v>
      </c>
      <c r="N778">
        <v>0</v>
      </c>
      <c r="O778">
        <v>0.6</v>
      </c>
      <c r="P778">
        <v>0.8</v>
      </c>
      <c r="Q778">
        <v>1.05</v>
      </c>
      <c r="R778" t="s">
        <v>46</v>
      </c>
      <c r="S778">
        <v>5</v>
      </c>
      <c r="T778">
        <v>9</v>
      </c>
      <c r="U778" t="s">
        <v>47</v>
      </c>
      <c r="V778" t="s">
        <v>34</v>
      </c>
      <c r="W778" t="s">
        <v>50</v>
      </c>
      <c r="X778">
        <v>2019</v>
      </c>
      <c r="Y778" t="s">
        <v>37</v>
      </c>
      <c r="Z778" t="s">
        <v>38</v>
      </c>
      <c r="AA778">
        <v>16</v>
      </c>
      <c r="AB778">
        <v>1</v>
      </c>
      <c r="AC778">
        <v>77</v>
      </c>
      <c r="AD778">
        <v>0</v>
      </c>
      <c r="AE778">
        <v>0</v>
      </c>
      <c r="AF778">
        <v>0</v>
      </c>
      <c r="AG778" s="2" t="str">
        <f>IFERROR(VLOOKUP(B778,[1]Hoja2!$C$1:$AM$841,37,FALSE),"n/a")</f>
        <v>n/a</v>
      </c>
      <c r="AH778" s="10" t="e">
        <f>VLOOKUP(AX778,[1]Hoja2!$B$2:$AO$762,17,FALSE)</f>
        <v>#N/A</v>
      </c>
      <c r="AI778" s="10" t="e">
        <f>VLOOKUP(AX778,[1]Hoja2!$B$2:$AO$762,23,FALSE)</f>
        <v>#N/A</v>
      </c>
      <c r="AJ778" s="10" t="e">
        <f>VLOOKUP(AX778,[1]Hoja2!$B$2:$AO$762,28,FALSE)</f>
        <v>#N/A</v>
      </c>
      <c r="AK778" s="10" t="e">
        <f>VLOOKUP(AX778,[1]Hoja2!$B$2:$AO$762,19,FALSE)</f>
        <v>#N/A</v>
      </c>
      <c r="AL778" t="e">
        <f t="shared" si="398"/>
        <v>#N/A</v>
      </c>
      <c r="AM778" t="e">
        <f t="shared" si="399"/>
        <v>#N/A</v>
      </c>
      <c r="AN778" t="e">
        <f t="shared" si="400"/>
        <v>#N/A</v>
      </c>
      <c r="AO778" t="e">
        <f t="shared" si="401"/>
        <v>#N/A</v>
      </c>
      <c r="AP778" t="e">
        <f t="shared" si="402"/>
        <v>#N/A</v>
      </c>
      <c r="AQ778" t="str">
        <f t="shared" si="403"/>
        <v>n/a</v>
      </c>
      <c r="AR778" t="e">
        <f>+INDEX([1]DETALLE!$AK$2:$AK$841,MATCH(B778,[1]DETALLE!$A$2:$A$841,0))</f>
        <v>#N/A</v>
      </c>
      <c r="AS778" t="str">
        <f>CONCATENATE(B778)</f>
        <v>09HB331468</v>
      </c>
      <c r="AT778" s="2" t="str">
        <f>IF(IFERROR(VLOOKUP(AS778,[1]Hoja2!$C$1:$AM$841,37,FALSE),"n/a")&lt;&gt;"n/a","a","n/a")</f>
        <v>n/a</v>
      </c>
      <c r="AU778" s="8">
        <f t="shared" si="397"/>
        <v>1</v>
      </c>
      <c r="AV778" t="e">
        <f>VLOOKUP(B778,[1]Hoja2!$C$2:$AO$762,39,FALSE)</f>
        <v>#N/A</v>
      </c>
      <c r="AW778" t="e">
        <f>IF(AU778=AV778,VLOOKUP(B778,[1]Hoja2!$C$2:$AO$762,37,FALSE),IF(AV778&lt;2,VLOOKUP(B778,[1]Hoja2!$C$2:$AO$762,37,FALSE)))</f>
        <v>#N/A</v>
      </c>
      <c r="AX778" t="str">
        <f>B778 &amp; COUNTIF(B$2:B778, B778)</f>
        <v>09HB3314681</v>
      </c>
      <c r="AY778" t="e">
        <f>VLOOKUP(AX778,[1]Hoja2!$B$2:$AO$762,38,FALSE)</f>
        <v>#N/A</v>
      </c>
      <c r="AZ778" s="9" t="e">
        <f t="shared" si="372"/>
        <v>#N/A</v>
      </c>
    </row>
    <row r="779" spans="1:55" hidden="1" x14ac:dyDescent="0.25">
      <c r="A779">
        <v>70885</v>
      </c>
      <c r="B779" t="s">
        <v>891</v>
      </c>
      <c r="C779">
        <v>2019</v>
      </c>
      <c r="D779" t="s">
        <v>37</v>
      </c>
      <c r="E779" t="s">
        <v>38</v>
      </c>
      <c r="F779">
        <v>16</v>
      </c>
      <c r="G779" t="s">
        <v>44</v>
      </c>
      <c r="H779">
        <v>0</v>
      </c>
      <c r="I779" t="s">
        <v>34</v>
      </c>
      <c r="J779">
        <v>468</v>
      </c>
      <c r="K779">
        <v>715</v>
      </c>
      <c r="L779">
        <v>0</v>
      </c>
      <c r="M779">
        <v>0</v>
      </c>
      <c r="N779">
        <v>0</v>
      </c>
      <c r="O779">
        <v>0.6</v>
      </c>
      <c r="P779">
        <v>0.8</v>
      </c>
      <c r="Q779">
        <v>1.05</v>
      </c>
      <c r="R779" t="s">
        <v>46</v>
      </c>
      <c r="S779">
        <v>5</v>
      </c>
      <c r="T779">
        <v>9</v>
      </c>
      <c r="U779" t="s">
        <v>47</v>
      </c>
      <c r="V779" t="s">
        <v>34</v>
      </c>
      <c r="W779" t="s">
        <v>50</v>
      </c>
      <c r="X779">
        <v>2019</v>
      </c>
      <c r="Y779" t="s">
        <v>37</v>
      </c>
      <c r="Z779" t="s">
        <v>38</v>
      </c>
      <c r="AA779">
        <v>16</v>
      </c>
      <c r="AB779">
        <v>1</v>
      </c>
      <c r="AC779">
        <v>20</v>
      </c>
      <c r="AD779">
        <v>0</v>
      </c>
      <c r="AE779">
        <v>0</v>
      </c>
      <c r="AF779">
        <v>0</v>
      </c>
      <c r="AG779" s="2" t="str">
        <f>IFERROR(VLOOKUP(B779,[1]Hoja2!$C$1:$AM$841,37,FALSE),"n/a")</f>
        <v>n/a</v>
      </c>
      <c r="AH779" s="10" t="e">
        <f>VLOOKUP(AX779,[1]Hoja2!$B$2:$AO$762,17,FALSE)</f>
        <v>#N/A</v>
      </c>
      <c r="AI779" s="10" t="e">
        <f>VLOOKUP(AX779,[1]Hoja2!$B$2:$AO$762,23,FALSE)</f>
        <v>#N/A</v>
      </c>
      <c r="AJ779" s="10" t="e">
        <f>VLOOKUP(AX779,[1]Hoja2!$B$2:$AO$762,28,FALSE)</f>
        <v>#N/A</v>
      </c>
      <c r="AK779" s="10" t="e">
        <f>VLOOKUP(AX779,[1]Hoja2!$B$2:$AO$762,19,FALSE)</f>
        <v>#N/A</v>
      </c>
      <c r="AL779" t="e">
        <f t="shared" si="398"/>
        <v>#N/A</v>
      </c>
      <c r="AM779" t="e">
        <f t="shared" si="399"/>
        <v>#N/A</v>
      </c>
      <c r="AN779" t="e">
        <f t="shared" si="400"/>
        <v>#N/A</v>
      </c>
      <c r="AO779" t="e">
        <f t="shared" si="401"/>
        <v>#N/A</v>
      </c>
      <c r="AP779" t="e">
        <f t="shared" si="402"/>
        <v>#N/A</v>
      </c>
      <c r="AQ779" t="str">
        <f t="shared" si="403"/>
        <v>n/a</v>
      </c>
      <c r="AR779" t="e">
        <f>+INDEX([1]DETALLE!$AK$2:$AK$841,MATCH(B779,[1]DETALLE!$A$2:$A$841,0))</f>
        <v>#N/A</v>
      </c>
      <c r="AS779" t="str">
        <f>CONCATENATE(B779)</f>
        <v>09HB331426</v>
      </c>
      <c r="AT779" s="2" t="str">
        <f>IF(IFERROR(VLOOKUP(AS779,[1]Hoja2!$C$1:$AM$841,37,FALSE),"n/a")&lt;&gt;"n/a","a","n/a")</f>
        <v>n/a</v>
      </c>
      <c r="AU779" s="8">
        <f t="shared" si="397"/>
        <v>1</v>
      </c>
      <c r="AV779" t="e">
        <f>VLOOKUP(B779,[1]Hoja2!$C$2:$AO$762,39,FALSE)</f>
        <v>#N/A</v>
      </c>
      <c r="AW779" t="e">
        <f>IF(AU779=AV779,VLOOKUP(B779,[1]Hoja2!$C$2:$AO$762,37,FALSE),IF(AV779&lt;2,VLOOKUP(B779,[1]Hoja2!$C$2:$AO$762,37,FALSE)))</f>
        <v>#N/A</v>
      </c>
      <c r="AX779" t="str">
        <f>B779 &amp; COUNTIF(B$2:B779, B779)</f>
        <v>09HB3314261</v>
      </c>
      <c r="AY779" t="e">
        <f>VLOOKUP(AX779,[1]Hoja2!$B$2:$AO$762,38,FALSE)</f>
        <v>#N/A</v>
      </c>
      <c r="AZ779" s="9" t="e">
        <f t="shared" ref="AZ779:AZ842" si="407">IF(AV779&gt;AU779,1,0)</f>
        <v>#N/A</v>
      </c>
    </row>
    <row r="780" spans="1:55" hidden="1" x14ac:dyDescent="0.25">
      <c r="A780">
        <v>70886</v>
      </c>
      <c r="B780" t="s">
        <v>892</v>
      </c>
      <c r="C780">
        <v>2019</v>
      </c>
      <c r="D780" t="s">
        <v>37</v>
      </c>
      <c r="E780" t="s">
        <v>38</v>
      </c>
      <c r="F780">
        <v>16</v>
      </c>
      <c r="G780" t="s">
        <v>44</v>
      </c>
      <c r="H780">
        <v>0</v>
      </c>
      <c r="J780" t="s">
        <v>33</v>
      </c>
      <c r="K780" t="s">
        <v>33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S780" t="s">
        <v>33</v>
      </c>
      <c r="T780" t="s">
        <v>33</v>
      </c>
      <c r="V780" t="s">
        <v>34</v>
      </c>
      <c r="W780" t="s">
        <v>50</v>
      </c>
      <c r="X780">
        <v>2019</v>
      </c>
      <c r="Y780" t="s">
        <v>37</v>
      </c>
      <c r="Z780" t="s">
        <v>38</v>
      </c>
      <c r="AA780">
        <v>16</v>
      </c>
      <c r="AB780" t="s">
        <v>33</v>
      </c>
      <c r="AC780">
        <v>20</v>
      </c>
      <c r="AD780">
        <v>0</v>
      </c>
      <c r="AE780">
        <v>0</v>
      </c>
      <c r="AF780">
        <v>0</v>
      </c>
      <c r="AG780" s="2" t="str">
        <f>IFERROR(VLOOKUP(B780,[1]Hoja2!$C$1:$AM$841,37,FALSE),"n/a")</f>
        <v>n/a</v>
      </c>
      <c r="AH780" s="10" t="e">
        <f>VLOOKUP(AX780,[1]Hoja2!$B$2:$AO$762,17,FALSE)</f>
        <v>#N/A</v>
      </c>
      <c r="AI780" s="10" t="e">
        <f>VLOOKUP(AX780,[1]Hoja2!$B$2:$AO$762,23,FALSE)</f>
        <v>#N/A</v>
      </c>
      <c r="AJ780" s="10" t="e">
        <f>VLOOKUP(AX780,[1]Hoja2!$B$2:$AO$762,28,FALSE)</f>
        <v>#N/A</v>
      </c>
      <c r="AK780" s="10" t="e">
        <f>VLOOKUP(AX780,[1]Hoja2!$B$2:$AO$762,19,FALSE)</f>
        <v>#N/A</v>
      </c>
      <c r="AL780" t="e">
        <f t="shared" si="398"/>
        <v>#N/A</v>
      </c>
      <c r="AM780" t="e">
        <f t="shared" si="399"/>
        <v>#N/A</v>
      </c>
      <c r="AN780" t="e">
        <f t="shared" si="400"/>
        <v>#N/A</v>
      </c>
      <c r="AO780" t="e">
        <f t="shared" si="401"/>
        <v>#N/A</v>
      </c>
      <c r="AP780" t="e">
        <f t="shared" si="402"/>
        <v>#N/A</v>
      </c>
      <c r="AQ780" t="str">
        <f t="shared" si="403"/>
        <v>n/a</v>
      </c>
      <c r="AR780" t="e">
        <f>+INDEX([1]DETALLE!$AK$2:$AK$841,MATCH(B780,[1]DETALLE!$A$2:$A$841,0))</f>
        <v>#N/A</v>
      </c>
      <c r="AS780" t="str">
        <f>CONCATENATE(B780)</f>
        <v>09HB331518</v>
      </c>
      <c r="AT780" s="2" t="str">
        <f>IF(IFERROR(VLOOKUP(AS780,[1]Hoja2!$C$1:$AM$841,37,FALSE),"n/a")&lt;&gt;"n/a","a","n/a")</f>
        <v>n/a</v>
      </c>
      <c r="AU780" s="8">
        <f t="shared" si="397"/>
        <v>1</v>
      </c>
      <c r="AV780" t="e">
        <f>VLOOKUP(B780,[1]Hoja2!$C$2:$AO$762,39,FALSE)</f>
        <v>#N/A</v>
      </c>
      <c r="AW780" t="e">
        <f>IF(AU780=AV780,VLOOKUP(B780,[1]Hoja2!$C$2:$AO$762,37,FALSE),IF(AV780&lt;2,VLOOKUP(B780,[1]Hoja2!$C$2:$AO$762,37,FALSE)))</f>
        <v>#N/A</v>
      </c>
      <c r="AX780" t="str">
        <f>B780 &amp; COUNTIF(B$2:B780, B780)</f>
        <v>09HB3315181</v>
      </c>
      <c r="AY780" t="e">
        <f>VLOOKUP(AX780,[1]Hoja2!$B$2:$AO$762,38,FALSE)</f>
        <v>#N/A</v>
      </c>
      <c r="AZ780" s="9" t="e">
        <f t="shared" si="407"/>
        <v>#N/A</v>
      </c>
    </row>
    <row r="781" spans="1:55" x14ac:dyDescent="0.25">
      <c r="A781">
        <v>70887</v>
      </c>
      <c r="B781" t="s">
        <v>516</v>
      </c>
      <c r="C781">
        <v>2019</v>
      </c>
      <c r="D781" t="s">
        <v>37</v>
      </c>
      <c r="E781" t="s">
        <v>38</v>
      </c>
      <c r="F781">
        <v>16</v>
      </c>
      <c r="G781" t="s">
        <v>40</v>
      </c>
      <c r="H781">
        <v>1.8333330000000001</v>
      </c>
      <c r="I781" t="s">
        <v>41</v>
      </c>
      <c r="J781">
        <v>468</v>
      </c>
      <c r="K781">
        <v>715</v>
      </c>
      <c r="L781">
        <v>0</v>
      </c>
      <c r="M781">
        <v>0</v>
      </c>
      <c r="N781">
        <v>0</v>
      </c>
      <c r="O781">
        <v>0.6</v>
      </c>
      <c r="P781">
        <v>0.8</v>
      </c>
      <c r="Q781">
        <v>1.05</v>
      </c>
      <c r="R781" t="s">
        <v>46</v>
      </c>
      <c r="S781">
        <v>5</v>
      </c>
      <c r="T781">
        <v>9</v>
      </c>
      <c r="U781" t="s">
        <v>85</v>
      </c>
      <c r="V781" t="s">
        <v>41</v>
      </c>
      <c r="W781" t="s">
        <v>42</v>
      </c>
      <c r="X781">
        <v>2019</v>
      </c>
      <c r="Y781" t="s">
        <v>37</v>
      </c>
      <c r="Z781" t="s">
        <v>38</v>
      </c>
      <c r="AA781">
        <v>17</v>
      </c>
      <c r="AB781">
        <v>0</v>
      </c>
      <c r="AC781">
        <v>33</v>
      </c>
      <c r="AD781">
        <v>0.8</v>
      </c>
      <c r="AE781">
        <v>0.203703666666667</v>
      </c>
      <c r="AF781">
        <v>572</v>
      </c>
      <c r="AG781" s="2">
        <f>IFERROR(VLOOKUP(B781,[1]Hoja2!$C$1:$AM$841,37,FALSE),"n/a")</f>
        <v>572.00000000000011</v>
      </c>
      <c r="AH781" s="10">
        <f>VLOOKUP(AX781,[1]Hoja2!$B$2:$AO$762,17,FALSE)</f>
        <v>33</v>
      </c>
      <c r="AI781" s="10">
        <f>VLOOKUP(AX781,[1]Hoja2!$B$2:$AO$762,23,FALSE)</f>
        <v>0.8</v>
      </c>
      <c r="AJ781" s="10">
        <f>VLOOKUP(AX781,[1]Hoja2!$B$2:$AO$762,28,FALSE)</f>
        <v>0.22222222222222221</v>
      </c>
      <c r="AK781" s="10" t="str">
        <f>VLOOKUP(AX781,[1]Hoja2!$B$2:$AO$762,19,FALSE)</f>
        <v>A4 Color Laser MFPs</v>
      </c>
      <c r="AL781">
        <f t="shared" si="398"/>
        <v>1</v>
      </c>
      <c r="AM781">
        <f t="shared" si="399"/>
        <v>1</v>
      </c>
      <c r="AN781">
        <f t="shared" si="400"/>
        <v>1</v>
      </c>
      <c r="AO781">
        <f t="shared" si="401"/>
        <v>0</v>
      </c>
      <c r="AP781">
        <f t="shared" si="402"/>
        <v>1</v>
      </c>
      <c r="AQ781">
        <f t="shared" si="403"/>
        <v>0</v>
      </c>
      <c r="AR781">
        <f>+INDEX([1]Hoja2!$AM$2:$AM$841,MATCH(B781,[1]Hoja2!$C$2:$C$841,0))</f>
        <v>572.00000000000011</v>
      </c>
      <c r="AS781" t="str">
        <f>CONCATENATE(B781,F781)</f>
        <v>3RB70595216</v>
      </c>
      <c r="AT781" s="2">
        <f>IFERROR(VLOOKUP(AS781,[1]Hoja2!$A$1:$AM$841,38,FALSE),"n/a")</f>
        <v>0</v>
      </c>
      <c r="AU781" s="8">
        <f t="shared" si="397"/>
        <v>1</v>
      </c>
      <c r="AV781">
        <f>VLOOKUP(B781,[1]Hoja2!$C$2:$AO$762,39,FALSE)</f>
        <v>1</v>
      </c>
      <c r="AW781">
        <f>IF(AU781=AV781,VLOOKUP(B781,[1]Hoja2!$C$2:$AO$762,37,FALSE),IF(AV781&lt;2,VLOOKUP(B781,[1]Hoja2!$C$2:$AO$762,37,FALSE)))</f>
        <v>572.00000000000011</v>
      </c>
      <c r="AX781" t="str">
        <f>B781 &amp; COUNTIF(B$2:B781, B781)</f>
        <v>3RB7059521</v>
      </c>
      <c r="AY781" s="10">
        <f>VLOOKUP(AX781,[1]Hoja2!$B$2:$AO$762,38,FALSE)</f>
        <v>572.00000000000011</v>
      </c>
      <c r="AZ781" s="9">
        <f t="shared" si="407"/>
        <v>0</v>
      </c>
      <c r="BA781">
        <f>IF(Q781="NA",2,IF(OR(G781="INSTALACION NUEVA",G781="Mantenimiento preventivo"),3,IF(AND(AC781&lt;AH781,AL781&lt;&gt;1),4,IF(AY781&gt;AF781,1,0))))</f>
        <v>0</v>
      </c>
      <c r="BB781">
        <f>AE781-AJ781</f>
        <v>-1.8518555555555205E-2</v>
      </c>
      <c r="BC781">
        <f>+_xlfn.IFS(Q781="NA",2,OR(G781="INSTALACION NUEVA",G781="Mantenimiento preventivo"),3,AND(AC781&lt;AH781,AL781&lt;&gt;1),4,AY781&gt;AF781,1,TRUE,0)</f>
        <v>0</v>
      </c>
    </row>
    <row r="782" spans="1:55" hidden="1" x14ac:dyDescent="0.25">
      <c r="A782">
        <v>70888</v>
      </c>
      <c r="B782" t="s">
        <v>893</v>
      </c>
      <c r="C782">
        <v>2019</v>
      </c>
      <c r="D782" t="s">
        <v>37</v>
      </c>
      <c r="E782" t="s">
        <v>38</v>
      </c>
      <c r="F782">
        <v>16</v>
      </c>
      <c r="G782" t="s">
        <v>44</v>
      </c>
      <c r="H782">
        <v>0</v>
      </c>
      <c r="J782" t="s">
        <v>33</v>
      </c>
      <c r="K782" t="s">
        <v>33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Q782" t="s">
        <v>33</v>
      </c>
      <c r="S782" t="s">
        <v>33</v>
      </c>
      <c r="T782" t="s">
        <v>33</v>
      </c>
      <c r="V782" t="s">
        <v>34</v>
      </c>
      <c r="W782" t="s">
        <v>50</v>
      </c>
      <c r="X782">
        <v>2019</v>
      </c>
      <c r="Y782" t="s">
        <v>37</v>
      </c>
      <c r="Z782" t="s">
        <v>38</v>
      </c>
      <c r="AA782">
        <v>16</v>
      </c>
      <c r="AB782" t="s">
        <v>33</v>
      </c>
      <c r="AC782">
        <v>20</v>
      </c>
      <c r="AD782">
        <v>0</v>
      </c>
      <c r="AE782">
        <v>0</v>
      </c>
      <c r="AF782">
        <v>0</v>
      </c>
      <c r="AG782" s="2" t="str">
        <f>IFERROR(VLOOKUP(B782,[1]Hoja2!$C$1:$AM$841,37,FALSE),"n/a")</f>
        <v>n/a</v>
      </c>
      <c r="AH782" s="10" t="e">
        <f>VLOOKUP(AX782,[1]Hoja2!$B$2:$AO$762,17,FALSE)</f>
        <v>#N/A</v>
      </c>
      <c r="AI782" s="10" t="e">
        <f>VLOOKUP(AX782,[1]Hoja2!$B$2:$AO$762,23,FALSE)</f>
        <v>#N/A</v>
      </c>
      <c r="AJ782" s="10" t="e">
        <f>VLOOKUP(AX782,[1]Hoja2!$B$2:$AO$762,28,FALSE)</f>
        <v>#N/A</v>
      </c>
      <c r="AK782" s="10" t="e">
        <f>VLOOKUP(AX782,[1]Hoja2!$B$2:$AO$762,19,FALSE)</f>
        <v>#N/A</v>
      </c>
      <c r="AL782" t="e">
        <f t="shared" si="398"/>
        <v>#N/A</v>
      </c>
      <c r="AM782" t="e">
        <f t="shared" si="399"/>
        <v>#N/A</v>
      </c>
      <c r="AN782" t="e">
        <f t="shared" si="400"/>
        <v>#N/A</v>
      </c>
      <c r="AO782" t="e">
        <f t="shared" si="401"/>
        <v>#N/A</v>
      </c>
      <c r="AP782" t="e">
        <f t="shared" si="402"/>
        <v>#N/A</v>
      </c>
      <c r="AQ782" t="str">
        <f t="shared" si="403"/>
        <v>n/a</v>
      </c>
      <c r="AR782" t="e">
        <f>+INDEX([1]DETALLE!$AK$2:$AK$841,MATCH(B782,[1]DETALLE!$A$2:$A$841,0))</f>
        <v>#N/A</v>
      </c>
      <c r="AS782" t="str">
        <f>CONCATENATE(B782)</f>
        <v>09HB331514</v>
      </c>
      <c r="AT782" s="2" t="str">
        <f>IF(IFERROR(VLOOKUP(AS782,[1]Hoja2!$C$1:$AM$841,37,FALSE),"n/a")&lt;&gt;"n/a","a","n/a")</f>
        <v>n/a</v>
      </c>
      <c r="AU782" s="8">
        <f t="shared" si="397"/>
        <v>1</v>
      </c>
      <c r="AV782" t="e">
        <f>VLOOKUP(B782,[1]Hoja2!$C$2:$AO$762,39,FALSE)</f>
        <v>#N/A</v>
      </c>
      <c r="AW782" t="e">
        <f>IF(AU782=AV782,VLOOKUP(B782,[1]Hoja2!$C$2:$AO$762,37,FALSE),IF(AV782&lt;2,VLOOKUP(B782,[1]Hoja2!$C$2:$AO$762,37,FALSE)))</f>
        <v>#N/A</v>
      </c>
      <c r="AX782" t="str">
        <f>B782 &amp; COUNTIF(B$2:B782, B782)</f>
        <v>09HB3315141</v>
      </c>
      <c r="AY782" t="e">
        <f>VLOOKUP(AX782,[1]Hoja2!$B$2:$AO$762,38,FALSE)</f>
        <v>#N/A</v>
      </c>
      <c r="AZ782" s="9" t="e">
        <f t="shared" si="407"/>
        <v>#N/A</v>
      </c>
    </row>
    <row r="783" spans="1:55" hidden="1" x14ac:dyDescent="0.25">
      <c r="A783">
        <v>70890</v>
      </c>
      <c r="B783" t="s">
        <v>894</v>
      </c>
      <c r="C783">
        <v>2019</v>
      </c>
      <c r="D783" t="s">
        <v>37</v>
      </c>
      <c r="E783" t="s">
        <v>38</v>
      </c>
      <c r="F783">
        <v>16</v>
      </c>
      <c r="G783" t="s">
        <v>44</v>
      </c>
      <c r="H783">
        <v>0</v>
      </c>
      <c r="J783" t="s">
        <v>33</v>
      </c>
      <c r="K783" t="s">
        <v>33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S783" t="s">
        <v>33</v>
      </c>
      <c r="T783" t="s">
        <v>33</v>
      </c>
      <c r="V783" t="s">
        <v>45</v>
      </c>
      <c r="W783" t="s">
        <v>50</v>
      </c>
      <c r="X783">
        <v>2019</v>
      </c>
      <c r="Y783" t="s">
        <v>37</v>
      </c>
      <c r="Z783" t="s">
        <v>38</v>
      </c>
      <c r="AA783">
        <v>16</v>
      </c>
      <c r="AB783" t="s">
        <v>33</v>
      </c>
      <c r="AC783">
        <v>20</v>
      </c>
      <c r="AD783">
        <v>0</v>
      </c>
      <c r="AE783">
        <v>0</v>
      </c>
      <c r="AF783">
        <v>0</v>
      </c>
      <c r="AG783" s="2" t="str">
        <f>IFERROR(VLOOKUP(B783,[1]Hoja2!$C$1:$AM$841,37,FALSE),"n/a")</f>
        <v>n/a</v>
      </c>
      <c r="AH783" s="10" t="e">
        <f>VLOOKUP(AX783,[1]Hoja2!$B$2:$AO$762,17,FALSE)</f>
        <v>#N/A</v>
      </c>
      <c r="AI783" s="10" t="e">
        <f>VLOOKUP(AX783,[1]Hoja2!$B$2:$AO$762,23,FALSE)</f>
        <v>#N/A</v>
      </c>
      <c r="AJ783" s="10" t="e">
        <f>VLOOKUP(AX783,[1]Hoja2!$B$2:$AO$762,28,FALSE)</f>
        <v>#N/A</v>
      </c>
      <c r="AK783" s="10" t="e">
        <f>VLOOKUP(AX783,[1]Hoja2!$B$2:$AO$762,19,FALSE)</f>
        <v>#N/A</v>
      </c>
      <c r="AL783" t="e">
        <f t="shared" si="398"/>
        <v>#N/A</v>
      </c>
      <c r="AM783" t="e">
        <f t="shared" si="399"/>
        <v>#N/A</v>
      </c>
      <c r="AN783" t="e">
        <f t="shared" si="400"/>
        <v>#N/A</v>
      </c>
      <c r="AO783" t="e">
        <f t="shared" si="401"/>
        <v>#N/A</v>
      </c>
      <c r="AP783" t="e">
        <f t="shared" si="402"/>
        <v>#N/A</v>
      </c>
      <c r="AQ783" t="str">
        <f t="shared" si="403"/>
        <v>n/a</v>
      </c>
      <c r="AR783" t="e">
        <f>+INDEX([1]DETALLE!$AK$2:$AK$841,MATCH(B783,[1]DETALLE!$A$2:$A$841,0))</f>
        <v>#N/A</v>
      </c>
      <c r="AS783" t="str">
        <f>CONCATENATE(B783)</f>
        <v>0Y4X848853</v>
      </c>
      <c r="AT783" s="2" t="str">
        <f>IF(IFERROR(VLOOKUP(AS783,[1]Hoja2!$C$1:$AM$841,37,FALSE),"n/a")&lt;&gt;"n/a","a","n/a")</f>
        <v>n/a</v>
      </c>
      <c r="AU783" s="8">
        <f t="shared" si="397"/>
        <v>1</v>
      </c>
      <c r="AV783" t="e">
        <f>VLOOKUP(B783,[1]Hoja2!$C$2:$AO$762,39,FALSE)</f>
        <v>#N/A</v>
      </c>
      <c r="AW783" t="e">
        <f>IF(AU783=AV783,VLOOKUP(B783,[1]Hoja2!$C$2:$AO$762,37,FALSE),IF(AV783&lt;2,VLOOKUP(B783,[1]Hoja2!$C$2:$AO$762,37,FALSE)))</f>
        <v>#N/A</v>
      </c>
      <c r="AX783" t="str">
        <f>B783 &amp; COUNTIF(B$2:B783, B783)</f>
        <v>0Y4X8488531</v>
      </c>
      <c r="AY783" t="e">
        <f>VLOOKUP(AX783,[1]Hoja2!$B$2:$AO$762,38,FALSE)</f>
        <v>#N/A</v>
      </c>
      <c r="AZ783" s="9" t="e">
        <f t="shared" si="407"/>
        <v>#N/A</v>
      </c>
    </row>
    <row r="784" spans="1:55" x14ac:dyDescent="0.25">
      <c r="A784">
        <v>70896</v>
      </c>
      <c r="B784" t="s">
        <v>510</v>
      </c>
      <c r="C784">
        <v>2019</v>
      </c>
      <c r="D784" t="s">
        <v>37</v>
      </c>
      <c r="E784" t="s">
        <v>38</v>
      </c>
      <c r="F784">
        <v>16</v>
      </c>
      <c r="G784" t="s">
        <v>40</v>
      </c>
      <c r="H784">
        <v>1.8</v>
      </c>
      <c r="I784" t="s">
        <v>58</v>
      </c>
      <c r="J784">
        <v>655</v>
      </c>
      <c r="K784">
        <v>1365</v>
      </c>
      <c r="L784">
        <v>0</v>
      </c>
      <c r="M784">
        <v>0</v>
      </c>
      <c r="N784">
        <v>0.6</v>
      </c>
      <c r="O784">
        <v>0.8</v>
      </c>
      <c r="P784">
        <v>1.05</v>
      </c>
      <c r="Q784">
        <v>1.1000000000000001</v>
      </c>
      <c r="R784" t="s">
        <v>46</v>
      </c>
      <c r="S784">
        <v>5</v>
      </c>
      <c r="T784">
        <v>9</v>
      </c>
      <c r="U784" t="s">
        <v>47</v>
      </c>
      <c r="V784" t="s">
        <v>58</v>
      </c>
      <c r="W784" t="s">
        <v>42</v>
      </c>
      <c r="X784">
        <v>2019</v>
      </c>
      <c r="Y784" t="s">
        <v>37</v>
      </c>
      <c r="Z784" t="s">
        <v>38</v>
      </c>
      <c r="AA784">
        <v>17</v>
      </c>
      <c r="AB784">
        <v>0</v>
      </c>
      <c r="AC784">
        <v>68</v>
      </c>
      <c r="AD784">
        <v>1.1000000000000001</v>
      </c>
      <c r="AE784">
        <v>0.36</v>
      </c>
      <c r="AF784">
        <v>1501.5</v>
      </c>
      <c r="AG784" s="2">
        <f>IFERROR(VLOOKUP(B784,[1]Hoja2!$C$1:$AM$841,37,FALSE),"n/a")</f>
        <v>1501.5000000000002</v>
      </c>
      <c r="AH784" s="10">
        <f>VLOOKUP(AX784,[1]Hoja2!$B$2:$AO$762,17,FALSE)</f>
        <v>71</v>
      </c>
      <c r="AI784" s="10">
        <f>VLOOKUP(AX784,[1]Hoja2!$B$2:$AO$762,23,FALSE)</f>
        <v>1.1000000000000001</v>
      </c>
      <c r="AJ784" s="10">
        <f>VLOOKUP(AX784,[1]Hoja2!$B$2:$AO$762,28,FALSE)</f>
        <v>0.35</v>
      </c>
      <c r="AK784" s="10" t="str">
        <f>VLOOKUP(AX784,[1]Hoja2!$B$2:$AO$762,19,FALSE)</f>
        <v>Departmental Digital</v>
      </c>
      <c r="AL784">
        <f t="shared" si="398"/>
        <v>1</v>
      </c>
      <c r="AM784">
        <f t="shared" si="399"/>
        <v>0</v>
      </c>
      <c r="AN784">
        <f t="shared" si="400"/>
        <v>1</v>
      </c>
      <c r="AO784">
        <f t="shared" si="401"/>
        <v>0</v>
      </c>
      <c r="AP784">
        <f t="shared" si="402"/>
        <v>1</v>
      </c>
      <c r="AQ784">
        <f t="shared" si="403"/>
        <v>0</v>
      </c>
      <c r="AR784">
        <f>+INDEX([1]Hoja2!$AM$2:$AM$841,MATCH(B784,[1]Hoja2!$C$2:$C$841,0))</f>
        <v>1501.5000000000002</v>
      </c>
      <c r="AS784" t="str">
        <f>CONCATENATE(B784,F784)</f>
        <v>0EX966519316</v>
      </c>
      <c r="AT784" s="2">
        <f>IFERROR(VLOOKUP(AS784,[1]Hoja2!$A$1:$AM$841,38,FALSE),"n/a")</f>
        <v>0</v>
      </c>
      <c r="AU784" s="8">
        <f t="shared" si="397"/>
        <v>1</v>
      </c>
      <c r="AV784">
        <f>VLOOKUP(B784,[1]Hoja2!$C$2:$AO$762,39,FALSE)</f>
        <v>1</v>
      </c>
      <c r="AW784">
        <f>IF(AU784=AV784,VLOOKUP(B784,[1]Hoja2!$C$2:$AO$762,37,FALSE),IF(AV784&lt;2,VLOOKUP(B784,[1]Hoja2!$C$2:$AO$762,37,FALSE)))</f>
        <v>1501.5000000000002</v>
      </c>
      <c r="AX784" t="str">
        <f>B784 &amp; COUNTIF(B$2:B784, B784)</f>
        <v>0EX96651931</v>
      </c>
      <c r="AY784" s="10">
        <f>VLOOKUP(AX784,[1]Hoja2!$B$2:$AO$762,38,FALSE)</f>
        <v>1501.5000000000002</v>
      </c>
      <c r="AZ784" s="9">
        <f t="shared" si="407"/>
        <v>0</v>
      </c>
      <c r="BA784">
        <f t="shared" ref="BA784:BA786" si="408">IF(Q784="NA",2,IF(OR(G784="INSTALACION NUEVA",G784="Mantenimiento preventivo"),3,IF(AND(AC784&lt;AH784,AL784&lt;&gt;1),4,IF(AY784&gt;AF784,1,0))))</f>
        <v>0</v>
      </c>
      <c r="BB784">
        <f t="shared" ref="BB784:BB786" si="409">AE784-AJ784</f>
        <v>1.0000000000000009E-2</v>
      </c>
      <c r="BC784">
        <f t="shared" ref="BC784:BC786" si="410">+_xlfn.IFS(Q784="NA",2,OR(G784="INSTALACION NUEVA",G784="Mantenimiento preventivo"),3,AND(AC784&lt;AH784,AL784&lt;&gt;1),4,AY784&gt;AF784,1,TRUE,0)</f>
        <v>0</v>
      </c>
    </row>
    <row r="785" spans="1:55" x14ac:dyDescent="0.25">
      <c r="A785">
        <v>70897</v>
      </c>
      <c r="B785" t="s">
        <v>501</v>
      </c>
      <c r="C785">
        <v>2019</v>
      </c>
      <c r="D785" t="s">
        <v>37</v>
      </c>
      <c r="E785" t="s">
        <v>38</v>
      </c>
      <c r="F785">
        <v>16</v>
      </c>
      <c r="G785" t="s">
        <v>40</v>
      </c>
      <c r="H785">
        <v>1.2833330000000001</v>
      </c>
      <c r="I785" t="s">
        <v>71</v>
      </c>
      <c r="J785">
        <v>468</v>
      </c>
      <c r="K785">
        <v>715</v>
      </c>
      <c r="L785">
        <v>0</v>
      </c>
      <c r="M785">
        <v>0</v>
      </c>
      <c r="N785">
        <v>0</v>
      </c>
      <c r="O785">
        <v>0.6</v>
      </c>
      <c r="P785">
        <v>0.8</v>
      </c>
      <c r="Q785">
        <v>1.05</v>
      </c>
      <c r="R785" t="s">
        <v>46</v>
      </c>
      <c r="S785">
        <v>5</v>
      </c>
      <c r="T785">
        <v>9</v>
      </c>
      <c r="U785" t="s">
        <v>47</v>
      </c>
      <c r="V785" t="s">
        <v>34</v>
      </c>
      <c r="W785" t="s">
        <v>55</v>
      </c>
      <c r="X785">
        <v>2019</v>
      </c>
      <c r="Y785" t="s">
        <v>37</v>
      </c>
      <c r="Z785" t="s">
        <v>38</v>
      </c>
      <c r="AA785">
        <v>16</v>
      </c>
      <c r="AB785">
        <v>0</v>
      </c>
      <c r="AC785">
        <v>57</v>
      </c>
      <c r="AD785">
        <v>0.8</v>
      </c>
      <c r="AE785">
        <v>0.25666660000000002</v>
      </c>
      <c r="AF785">
        <v>572</v>
      </c>
      <c r="AG785" s="2">
        <f>IFERROR(VLOOKUP(B785,[1]Hoja2!$C$1:$AM$841,37,FALSE),"n/a")</f>
        <v>750.75000000000011</v>
      </c>
      <c r="AH785" s="10">
        <f>VLOOKUP(AX785,[1]Hoja2!$B$2:$AO$762,17,FALSE)</f>
        <v>62</v>
      </c>
      <c r="AI785" s="10">
        <f>VLOOKUP(AX785,[1]Hoja2!$B$2:$AO$762,23,FALSE)</f>
        <v>1.05</v>
      </c>
      <c r="AJ785" s="10">
        <f>VLOOKUP(AX785,[1]Hoja2!$B$2:$AO$762,28,FALSE)</f>
        <v>0.3</v>
      </c>
      <c r="AK785" s="10" t="str">
        <f>VLOOKUP(AX785,[1]Hoja2!$B$2:$AO$762,19,FALSE)</f>
        <v>Entry Mono Printers</v>
      </c>
      <c r="AL785">
        <f t="shared" si="398"/>
        <v>0</v>
      </c>
      <c r="AM785">
        <f t="shared" si="399"/>
        <v>0</v>
      </c>
      <c r="AN785">
        <f t="shared" si="400"/>
        <v>0</v>
      </c>
      <c r="AO785">
        <f t="shared" si="401"/>
        <v>0</v>
      </c>
      <c r="AP785">
        <f t="shared" si="402"/>
        <v>1</v>
      </c>
      <c r="AQ785">
        <f t="shared" si="403"/>
        <v>1</v>
      </c>
      <c r="AR785">
        <f>+INDEX([1]Hoja2!$AM$2:$AM$841,MATCH(B785,[1]Hoja2!$C$2:$C$841,0))</f>
        <v>750.75000000000011</v>
      </c>
      <c r="AS785" t="str">
        <f>CONCATENATE(B785,F785)</f>
        <v>0A4T55411116</v>
      </c>
      <c r="AT785" s="2">
        <f>IFERROR(VLOOKUP(AS785,[1]Hoja2!$A$1:$AM$841,38,FALSE),"n/a")</f>
        <v>0</v>
      </c>
      <c r="AU785" s="8">
        <f t="shared" si="397"/>
        <v>1</v>
      </c>
      <c r="AV785">
        <f>VLOOKUP(B785,[1]Hoja2!$C$2:$AO$762,39,FALSE)</f>
        <v>1</v>
      </c>
      <c r="AW785">
        <f>IF(AU785=AV785,VLOOKUP(B785,[1]Hoja2!$C$2:$AO$762,37,FALSE),IF(AV785&lt;2,VLOOKUP(B785,[1]Hoja2!$C$2:$AO$762,37,FALSE)))</f>
        <v>750.75000000000011</v>
      </c>
      <c r="AX785" t="str">
        <f>B785 &amp; COUNTIF(B$2:B785, B785)</f>
        <v>0A4T5541111</v>
      </c>
      <c r="AY785" s="10">
        <f>VLOOKUP(AX785,[1]Hoja2!$B$2:$AO$762,38,FALSE)</f>
        <v>750.75000000000011</v>
      </c>
      <c r="AZ785" s="9">
        <f t="shared" si="407"/>
        <v>0</v>
      </c>
      <c r="BA785">
        <f t="shared" si="408"/>
        <v>4</v>
      </c>
      <c r="BB785">
        <f t="shared" si="409"/>
        <v>-4.3333399999999966E-2</v>
      </c>
      <c r="BC785">
        <f t="shared" si="410"/>
        <v>4</v>
      </c>
    </row>
    <row r="786" spans="1:55" x14ac:dyDescent="0.25">
      <c r="A786">
        <v>70899</v>
      </c>
      <c r="B786" t="s">
        <v>508</v>
      </c>
      <c r="C786">
        <v>2019</v>
      </c>
      <c r="D786" t="s">
        <v>37</v>
      </c>
      <c r="E786" t="s">
        <v>38</v>
      </c>
      <c r="F786">
        <v>16</v>
      </c>
      <c r="G786" t="s">
        <v>40</v>
      </c>
      <c r="H786">
        <v>3.1166670000000001</v>
      </c>
      <c r="I786" t="s">
        <v>58</v>
      </c>
      <c r="J786">
        <v>655</v>
      </c>
      <c r="K786">
        <v>1365</v>
      </c>
      <c r="L786">
        <v>0</v>
      </c>
      <c r="M786">
        <v>0</v>
      </c>
      <c r="N786">
        <v>0.6</v>
      </c>
      <c r="O786">
        <v>0.8</v>
      </c>
      <c r="P786">
        <v>1.05</v>
      </c>
      <c r="Q786">
        <v>1.1000000000000001</v>
      </c>
      <c r="R786" t="s">
        <v>46</v>
      </c>
      <c r="S786">
        <v>5</v>
      </c>
      <c r="T786">
        <v>9</v>
      </c>
      <c r="U786" t="s">
        <v>47</v>
      </c>
      <c r="V786" t="s">
        <v>58</v>
      </c>
      <c r="W786" t="s">
        <v>42</v>
      </c>
      <c r="X786">
        <v>2019</v>
      </c>
      <c r="Y786" t="s">
        <v>37</v>
      </c>
      <c r="Z786" t="s">
        <v>38</v>
      </c>
      <c r="AA786">
        <v>16</v>
      </c>
      <c r="AB786">
        <v>0</v>
      </c>
      <c r="AC786">
        <v>25</v>
      </c>
      <c r="AD786">
        <v>0.8</v>
      </c>
      <c r="AE786">
        <v>0.62333340000000004</v>
      </c>
      <c r="AF786">
        <v>1092</v>
      </c>
      <c r="AG786" s="2">
        <f>IFERROR(VLOOKUP(B786,[1]Hoja2!$C$1:$AM$841,37,FALSE),"n/a")</f>
        <v>819</v>
      </c>
      <c r="AH786" s="10">
        <f>VLOOKUP(AX786,[1]Hoja2!$B$2:$AO$762,17,FALSE)</f>
        <v>7</v>
      </c>
      <c r="AI786" s="10">
        <f>VLOOKUP(AX786,[1]Hoja2!$B$2:$AO$762,23,FALSE)</f>
        <v>0.6</v>
      </c>
      <c r="AJ786" s="10">
        <f>VLOOKUP(AX786,[1]Hoja2!$B$2:$AO$762,28,FALSE)</f>
        <v>0.71</v>
      </c>
      <c r="AK786" s="10" t="str">
        <f>VLOOKUP(AX786,[1]Hoja2!$B$2:$AO$762,19,FALSE)</f>
        <v>Departmental Digital</v>
      </c>
      <c r="AL786">
        <f t="shared" si="398"/>
        <v>0</v>
      </c>
      <c r="AM786">
        <f t="shared" si="399"/>
        <v>0</v>
      </c>
      <c r="AN786">
        <f t="shared" si="400"/>
        <v>0</v>
      </c>
      <c r="AO786">
        <f t="shared" si="401"/>
        <v>0</v>
      </c>
      <c r="AP786">
        <f t="shared" si="402"/>
        <v>1</v>
      </c>
      <c r="AQ786">
        <f t="shared" si="403"/>
        <v>0</v>
      </c>
      <c r="AR786">
        <f>+INDEX([1]Hoja2!$AM$2:$AM$841,MATCH(B786,[1]Hoja2!$C$2:$C$841,0))</f>
        <v>819</v>
      </c>
      <c r="AS786" t="str">
        <f>CONCATENATE(B786,F786)</f>
        <v>0EX929312116</v>
      </c>
      <c r="AT786" s="2">
        <f>IFERROR(VLOOKUP(AS786,[1]Hoja2!$A$1:$AM$841,38,FALSE),"n/a")</f>
        <v>0</v>
      </c>
      <c r="AU786" s="8">
        <f t="shared" si="397"/>
        <v>2</v>
      </c>
      <c r="AV786">
        <f>VLOOKUP(B786,[1]Hoja2!$C$2:$AO$762,39,FALSE)</f>
        <v>2</v>
      </c>
      <c r="AW786">
        <f>IF(AU786=AV786,VLOOKUP(B786,[1]Hoja2!$C$2:$AO$762,37,FALSE),IF(AV786&lt;2,VLOOKUP(B786,[1]Hoja2!$C$2:$AO$762,37,FALSE)))</f>
        <v>819</v>
      </c>
      <c r="AX786" t="str">
        <f>B786 &amp; COUNTIF(B$2:B786, B786)</f>
        <v>0EX92931211</v>
      </c>
      <c r="AY786" s="10">
        <f>VLOOKUP(AX786,[1]Hoja2!$B$2:$AO$762,38,FALSE)</f>
        <v>819</v>
      </c>
      <c r="AZ786" s="9">
        <f t="shared" si="407"/>
        <v>0</v>
      </c>
      <c r="BA786">
        <f t="shared" si="408"/>
        <v>0</v>
      </c>
      <c r="BB786">
        <f t="shared" si="409"/>
        <v>-8.6666599999999927E-2</v>
      </c>
      <c r="BC786">
        <f t="shared" si="410"/>
        <v>0</v>
      </c>
    </row>
    <row r="787" spans="1:55" hidden="1" x14ac:dyDescent="0.25">
      <c r="A787">
        <v>70901</v>
      </c>
      <c r="B787" t="s">
        <v>843</v>
      </c>
      <c r="C787">
        <v>2019</v>
      </c>
      <c r="D787" t="s">
        <v>37</v>
      </c>
      <c r="E787" t="s">
        <v>38</v>
      </c>
      <c r="F787">
        <v>16</v>
      </c>
      <c r="G787" t="s">
        <v>44</v>
      </c>
      <c r="H787">
        <v>0</v>
      </c>
      <c r="J787" t="s">
        <v>33</v>
      </c>
      <c r="K787" t="s">
        <v>33</v>
      </c>
      <c r="L787" t="s">
        <v>33</v>
      </c>
      <c r="M787" t="s">
        <v>33</v>
      </c>
      <c r="N787" t="s">
        <v>33</v>
      </c>
      <c r="O787" t="s">
        <v>33</v>
      </c>
      <c r="P787" t="s">
        <v>33</v>
      </c>
      <c r="Q787" t="s">
        <v>33</v>
      </c>
      <c r="S787" t="s">
        <v>33</v>
      </c>
      <c r="T787" t="s">
        <v>33</v>
      </c>
      <c r="V787" t="s">
        <v>34</v>
      </c>
      <c r="W787" t="s">
        <v>50</v>
      </c>
      <c r="X787">
        <v>2019</v>
      </c>
      <c r="Y787" t="s">
        <v>37</v>
      </c>
      <c r="Z787" t="s">
        <v>38</v>
      </c>
      <c r="AA787">
        <v>16</v>
      </c>
      <c r="AB787" t="s">
        <v>33</v>
      </c>
      <c r="AC787">
        <v>6</v>
      </c>
      <c r="AD787">
        <v>0</v>
      </c>
      <c r="AE787">
        <v>0</v>
      </c>
      <c r="AF787">
        <v>0</v>
      </c>
      <c r="AG787" s="2" t="str">
        <f>IFERROR(VLOOKUP(B787,[1]Hoja2!$C$1:$AM$841,37,FALSE),"n/a")</f>
        <v>n/a</v>
      </c>
      <c r="AH787" s="10" t="e">
        <f>VLOOKUP(AX787,[1]Hoja2!$B$2:$AO$762,17,FALSE)</f>
        <v>#N/A</v>
      </c>
      <c r="AI787" s="10" t="e">
        <f>VLOOKUP(AX787,[1]Hoja2!$B$2:$AO$762,23,FALSE)</f>
        <v>#N/A</v>
      </c>
      <c r="AJ787" s="10" t="e">
        <f>VLOOKUP(AX787,[1]Hoja2!$B$2:$AO$762,28,FALSE)</f>
        <v>#N/A</v>
      </c>
      <c r="AK787" s="10" t="e">
        <f>VLOOKUP(AX787,[1]Hoja2!$B$2:$AO$762,19,FALSE)</f>
        <v>#N/A</v>
      </c>
      <c r="AL787" t="e">
        <f t="shared" si="398"/>
        <v>#N/A</v>
      </c>
      <c r="AM787" t="e">
        <f t="shared" si="399"/>
        <v>#N/A</v>
      </c>
      <c r="AN787" t="e">
        <f t="shared" si="400"/>
        <v>#N/A</v>
      </c>
      <c r="AO787" t="e">
        <f t="shared" si="401"/>
        <v>#N/A</v>
      </c>
      <c r="AP787" t="e">
        <f t="shared" si="402"/>
        <v>#N/A</v>
      </c>
      <c r="AQ787" t="str">
        <f t="shared" si="403"/>
        <v>n/a</v>
      </c>
      <c r="AR787" t="e">
        <f>+INDEX([1]DETALLE!$AK$2:$AK$841,MATCH(B787,[1]DETALLE!$A$2:$A$841,0))</f>
        <v>#N/A</v>
      </c>
      <c r="AS787" t="str">
        <f>CONCATENATE(B787)</f>
        <v>09HB331517</v>
      </c>
      <c r="AT787" s="2" t="str">
        <f>IF(IFERROR(VLOOKUP(AS787,[1]Hoja2!$C$1:$AM$841,37,FALSE),"n/a")&lt;&gt;"n/a","a","n/a")</f>
        <v>n/a</v>
      </c>
      <c r="AU787" s="8">
        <f t="shared" si="397"/>
        <v>2</v>
      </c>
      <c r="AV787" t="e">
        <f>VLOOKUP(B787,[1]Hoja2!$C$2:$AO$762,39,FALSE)</f>
        <v>#N/A</v>
      </c>
      <c r="AW787" t="e">
        <f>IF(AU787=AV787,VLOOKUP(B787,[1]Hoja2!$C$2:$AO$762,37,FALSE),IF(AV787&lt;2,VLOOKUP(B787,[1]Hoja2!$C$2:$AO$762,37,FALSE)))</f>
        <v>#N/A</v>
      </c>
      <c r="AX787" t="str">
        <f>B787 &amp; COUNTIF(B$2:B787, B787)</f>
        <v>09HB3315172</v>
      </c>
      <c r="AY787" t="e">
        <f>VLOOKUP(AX787,[1]Hoja2!$B$2:$AO$762,38,FALSE)</f>
        <v>#N/A</v>
      </c>
      <c r="AZ787" s="9" t="e">
        <f t="shared" si="407"/>
        <v>#N/A</v>
      </c>
    </row>
    <row r="788" spans="1:55" x14ac:dyDescent="0.25">
      <c r="A788">
        <v>70906</v>
      </c>
      <c r="B788" t="s">
        <v>502</v>
      </c>
      <c r="C788">
        <v>2019</v>
      </c>
      <c r="D788" t="s">
        <v>37</v>
      </c>
      <c r="E788" t="s">
        <v>38</v>
      </c>
      <c r="F788">
        <v>16</v>
      </c>
      <c r="G788" t="s">
        <v>40</v>
      </c>
      <c r="H788">
        <v>2.1666669999999999</v>
      </c>
      <c r="I788" t="s">
        <v>71</v>
      </c>
      <c r="J788">
        <v>468</v>
      </c>
      <c r="K788">
        <v>715</v>
      </c>
      <c r="L788">
        <v>0</v>
      </c>
      <c r="M788">
        <v>0</v>
      </c>
      <c r="N788">
        <v>0</v>
      </c>
      <c r="O788">
        <v>0.6</v>
      </c>
      <c r="P788">
        <v>0.8</v>
      </c>
      <c r="Q788">
        <v>1.05</v>
      </c>
      <c r="R788" t="s">
        <v>46</v>
      </c>
      <c r="S788">
        <v>5</v>
      </c>
      <c r="T788">
        <v>9</v>
      </c>
      <c r="U788" t="s">
        <v>47</v>
      </c>
      <c r="V788" t="s">
        <v>34</v>
      </c>
      <c r="W788" t="s">
        <v>50</v>
      </c>
      <c r="X788">
        <v>2019</v>
      </c>
      <c r="Y788" t="s">
        <v>37</v>
      </c>
      <c r="Z788" t="s">
        <v>38</v>
      </c>
      <c r="AA788">
        <v>22</v>
      </c>
      <c r="AB788">
        <v>0</v>
      </c>
      <c r="AC788">
        <v>61</v>
      </c>
      <c r="AD788">
        <v>1.05</v>
      </c>
      <c r="AE788">
        <v>0.43333339999999998</v>
      </c>
      <c r="AF788">
        <v>750.75</v>
      </c>
      <c r="AG788" s="2">
        <f>IFERROR(VLOOKUP(B788,[1]Hoja2!$C$1:$AM$841,37,FALSE),"n/a")</f>
        <v>750.75000000000011</v>
      </c>
      <c r="AH788" s="10">
        <f>VLOOKUP(AX788,[1]Hoja2!$B$2:$AO$762,17,FALSE)</f>
        <v>61</v>
      </c>
      <c r="AI788" s="10">
        <f>VLOOKUP(AX788,[1]Hoja2!$B$2:$AO$762,23,FALSE)</f>
        <v>1.05</v>
      </c>
      <c r="AJ788" s="10">
        <f>VLOOKUP(AX788,[1]Hoja2!$B$2:$AO$762,28,FALSE)</f>
        <v>0.48799999999999999</v>
      </c>
      <c r="AK788" s="10" t="str">
        <f>VLOOKUP(AX788,[1]Hoja2!$B$2:$AO$762,19,FALSE)</f>
        <v>Entry Mono Printers</v>
      </c>
      <c r="AL788">
        <f t="shared" si="398"/>
        <v>1</v>
      </c>
      <c r="AM788">
        <f t="shared" si="399"/>
        <v>1</v>
      </c>
      <c r="AN788">
        <f t="shared" si="400"/>
        <v>1</v>
      </c>
      <c r="AO788">
        <f t="shared" si="401"/>
        <v>0</v>
      </c>
      <c r="AP788">
        <f t="shared" si="402"/>
        <v>1</v>
      </c>
      <c r="AQ788">
        <f t="shared" si="403"/>
        <v>0</v>
      </c>
      <c r="AR788">
        <f>+INDEX([1]Hoja2!$AM$2:$AM$841,MATCH(B788,[1]Hoja2!$C$2:$C$841,0))</f>
        <v>750.75000000000011</v>
      </c>
      <c r="AS788" t="str">
        <f>CONCATENATE(B788,F788)</f>
        <v>0A4T55887916</v>
      </c>
      <c r="AT788" s="2">
        <f>IFERROR(VLOOKUP(AS788,[1]Hoja2!$A$1:$AM$841,38,FALSE),"n/a")</f>
        <v>0</v>
      </c>
      <c r="AU788" s="8">
        <f t="shared" si="397"/>
        <v>1</v>
      </c>
      <c r="AV788">
        <f>VLOOKUP(B788,[1]Hoja2!$C$2:$AO$762,39,FALSE)</f>
        <v>1</v>
      </c>
      <c r="AW788">
        <f>IF(AU788=AV788,VLOOKUP(B788,[1]Hoja2!$C$2:$AO$762,37,FALSE),IF(AV788&lt;2,VLOOKUP(B788,[1]Hoja2!$C$2:$AO$762,37,FALSE)))</f>
        <v>750.75000000000011</v>
      </c>
      <c r="AX788" t="str">
        <f>B788 &amp; COUNTIF(B$2:B788, B788)</f>
        <v>0A4T5588791</v>
      </c>
      <c r="AY788" s="10">
        <f>VLOOKUP(AX788,[1]Hoja2!$B$2:$AO$762,38,FALSE)</f>
        <v>750.75000000000011</v>
      </c>
      <c r="AZ788" s="9">
        <f t="shared" si="407"/>
        <v>0</v>
      </c>
      <c r="BA788">
        <f>IF(Q788="NA",2,IF(OR(G788="INSTALACION NUEVA",G788="Mantenimiento preventivo"),3,IF(AND(AC788&lt;AH788,AL788&lt;&gt;1),4,IF(AY788&gt;AF788,1,0))))</f>
        <v>0</v>
      </c>
      <c r="BB788">
        <f>AE788-AJ788</f>
        <v>-5.466660000000001E-2</v>
      </c>
      <c r="BC788">
        <f>+_xlfn.IFS(Q788="NA",2,OR(G788="INSTALACION NUEVA",G788="Mantenimiento preventivo"),3,AND(AC788&lt;AH788,AL788&lt;&gt;1),4,AY788&gt;AF788,1,TRUE,0)</f>
        <v>0</v>
      </c>
    </row>
    <row r="789" spans="1:55" hidden="1" x14ac:dyDescent="0.25">
      <c r="A789">
        <v>70925</v>
      </c>
      <c r="B789" t="s">
        <v>895</v>
      </c>
      <c r="C789">
        <v>2019</v>
      </c>
      <c r="D789" t="s">
        <v>37</v>
      </c>
      <c r="E789" t="s">
        <v>38</v>
      </c>
      <c r="F789">
        <v>16</v>
      </c>
      <c r="G789" t="s">
        <v>40</v>
      </c>
      <c r="H789">
        <v>0.48333330000000002</v>
      </c>
      <c r="I789" t="s">
        <v>71</v>
      </c>
      <c r="J789">
        <v>468</v>
      </c>
      <c r="K789">
        <v>715</v>
      </c>
      <c r="L789">
        <v>0</v>
      </c>
      <c r="M789">
        <v>0</v>
      </c>
      <c r="N789">
        <v>0</v>
      </c>
      <c r="O789">
        <v>0.6</v>
      </c>
      <c r="P789">
        <v>0.8</v>
      </c>
      <c r="Q789">
        <v>1.05</v>
      </c>
      <c r="R789" t="s">
        <v>46</v>
      </c>
      <c r="S789">
        <v>5</v>
      </c>
      <c r="T789">
        <v>9</v>
      </c>
      <c r="U789" t="s">
        <v>85</v>
      </c>
      <c r="V789" t="s">
        <v>71</v>
      </c>
      <c r="W789" t="s">
        <v>61</v>
      </c>
      <c r="X789">
        <v>2019</v>
      </c>
      <c r="Y789" t="s">
        <v>37</v>
      </c>
      <c r="Z789" t="s">
        <v>38</v>
      </c>
      <c r="AA789">
        <v>22</v>
      </c>
      <c r="AB789">
        <v>1</v>
      </c>
      <c r="AC789">
        <v>201</v>
      </c>
      <c r="AD789">
        <v>0</v>
      </c>
      <c r="AE789">
        <v>0</v>
      </c>
      <c r="AF789">
        <v>0</v>
      </c>
      <c r="AG789" s="2" t="str">
        <f>IFERROR(VLOOKUP(B789,[1]Hoja2!$C$1:$AM$841,37,FALSE),"n/a")</f>
        <v>n/a</v>
      </c>
      <c r="AH789" s="10" t="e">
        <f>VLOOKUP(AX789,[1]Hoja2!$B$2:$AO$762,17,FALSE)</f>
        <v>#N/A</v>
      </c>
      <c r="AI789" s="10" t="e">
        <f>VLOOKUP(AX789,[1]Hoja2!$B$2:$AO$762,23,FALSE)</f>
        <v>#N/A</v>
      </c>
      <c r="AJ789" s="10" t="e">
        <f>VLOOKUP(AX789,[1]Hoja2!$B$2:$AO$762,28,FALSE)</f>
        <v>#N/A</v>
      </c>
      <c r="AK789" s="10" t="e">
        <f>VLOOKUP(AX789,[1]Hoja2!$B$2:$AO$762,19,FALSE)</f>
        <v>#N/A</v>
      </c>
      <c r="AL789" t="e">
        <f t="shared" si="398"/>
        <v>#N/A</v>
      </c>
      <c r="AM789" t="e">
        <f t="shared" si="399"/>
        <v>#N/A</v>
      </c>
      <c r="AN789" t="e">
        <f t="shared" si="400"/>
        <v>#N/A</v>
      </c>
      <c r="AO789" t="e">
        <f t="shared" si="401"/>
        <v>#N/A</v>
      </c>
      <c r="AP789" t="e">
        <f t="shared" si="402"/>
        <v>#N/A</v>
      </c>
      <c r="AQ789" t="str">
        <f t="shared" si="403"/>
        <v>n/a</v>
      </c>
      <c r="AR789" t="e">
        <f>+INDEX([1]DETALLE!$AK$2:$AK$841,MATCH(B789,[1]DETALLE!$A$2:$A$841,0))</f>
        <v>#N/A</v>
      </c>
      <c r="AS789" t="str">
        <f>CONCATENATE(B789)</f>
        <v>0XLT281160</v>
      </c>
      <c r="AT789" s="2" t="str">
        <f>IF(IFERROR(VLOOKUP(AS789,[1]Hoja2!$C$1:$AM$841,37,FALSE),"n/a")&lt;&gt;"n/a","a","n/a")</f>
        <v>n/a</v>
      </c>
      <c r="AU789" s="8">
        <f t="shared" si="397"/>
        <v>1</v>
      </c>
      <c r="AV789" t="e">
        <f>VLOOKUP(B789,[1]Hoja2!$C$2:$AO$762,39,FALSE)</f>
        <v>#N/A</v>
      </c>
      <c r="AW789" t="e">
        <f>IF(AU789=AV789,VLOOKUP(B789,[1]Hoja2!$C$2:$AO$762,37,FALSE),IF(AV789&lt;2,VLOOKUP(B789,[1]Hoja2!$C$2:$AO$762,37,FALSE)))</f>
        <v>#N/A</v>
      </c>
      <c r="AX789" t="str">
        <f>B789 &amp; COUNTIF(B$2:B789, B789)</f>
        <v>0XLT2811601</v>
      </c>
      <c r="AY789" t="e">
        <f>VLOOKUP(AX789,[1]Hoja2!$B$2:$AO$762,38,FALSE)</f>
        <v>#N/A</v>
      </c>
      <c r="AZ789" s="9" t="e">
        <f t="shared" si="407"/>
        <v>#N/A</v>
      </c>
    </row>
    <row r="790" spans="1:55" x14ac:dyDescent="0.25">
      <c r="A790">
        <v>70928</v>
      </c>
      <c r="B790" t="s">
        <v>513</v>
      </c>
      <c r="C790">
        <v>2019</v>
      </c>
      <c r="D790" t="s">
        <v>37</v>
      </c>
      <c r="E790" t="s">
        <v>38</v>
      </c>
      <c r="F790">
        <v>16</v>
      </c>
      <c r="G790" t="s">
        <v>40</v>
      </c>
      <c r="H790">
        <v>6.7166670000000002</v>
      </c>
      <c r="I790" t="s">
        <v>48</v>
      </c>
      <c r="J790">
        <v>1116</v>
      </c>
      <c r="K790">
        <v>2145</v>
      </c>
      <c r="L790">
        <v>0.6</v>
      </c>
      <c r="M790">
        <v>0.8</v>
      </c>
      <c r="N790">
        <v>1.05</v>
      </c>
      <c r="O790">
        <v>1.1000000000000001</v>
      </c>
      <c r="P790">
        <v>1.1499999999999999</v>
      </c>
      <c r="Q790">
        <v>1.2</v>
      </c>
      <c r="R790" t="s">
        <v>46</v>
      </c>
      <c r="S790">
        <v>3</v>
      </c>
      <c r="T790">
        <v>6</v>
      </c>
      <c r="U790" t="s">
        <v>47</v>
      </c>
      <c r="V790" t="s">
        <v>48</v>
      </c>
      <c r="W790" t="s">
        <v>50</v>
      </c>
      <c r="X790">
        <v>2019</v>
      </c>
      <c r="Y790" t="s">
        <v>37</v>
      </c>
      <c r="Z790" t="s">
        <v>38</v>
      </c>
      <c r="AA790">
        <v>22</v>
      </c>
      <c r="AB790">
        <v>0</v>
      </c>
      <c r="AC790">
        <v>53</v>
      </c>
      <c r="AD790">
        <v>1.1499999999999999</v>
      </c>
      <c r="AE790">
        <v>2.2388889999999999</v>
      </c>
      <c r="AF790">
        <v>1802.39577375</v>
      </c>
      <c r="AG790" s="2">
        <f>IFERROR(VLOOKUP(B790,[1]Hoja2!$C$1:$AM$841,37,FALSE),"n/a")</f>
        <v>2246.8874999999998</v>
      </c>
      <c r="AH790" s="10">
        <f>VLOOKUP(AX790,[1]Hoja2!$B$2:$AO$762,17,FALSE)</f>
        <v>68</v>
      </c>
      <c r="AI790" s="10">
        <f>VLOOKUP(AX790,[1]Hoja2!$B$2:$AO$762,23,FALSE)</f>
        <v>1.2</v>
      </c>
      <c r="AJ790" s="10">
        <f>VLOOKUP(AX790,[1]Hoja2!$B$2:$AO$762,28,FALSE)</f>
        <v>1.61</v>
      </c>
      <c r="AK790" s="10" t="str">
        <f>VLOOKUP(AX790,[1]Hoja2!$B$2:$AO$762,19,FALSE)</f>
        <v>High End Cut Sheet</v>
      </c>
      <c r="AL790">
        <f t="shared" si="398"/>
        <v>0</v>
      </c>
      <c r="AM790">
        <f t="shared" si="399"/>
        <v>0</v>
      </c>
      <c r="AN790">
        <f t="shared" si="400"/>
        <v>0</v>
      </c>
      <c r="AO790">
        <f t="shared" si="401"/>
        <v>0</v>
      </c>
      <c r="AP790">
        <f t="shared" si="402"/>
        <v>1</v>
      </c>
      <c r="AQ790">
        <f t="shared" si="403"/>
        <v>1</v>
      </c>
      <c r="AR790">
        <f>+INDEX([1]Hoja2!$AM$2:$AM$841,MATCH(B790,[1]Hoja2!$C$2:$C$841,0))</f>
        <v>2246.8874999999998</v>
      </c>
      <c r="AS790" t="str">
        <f>CONCATENATE(B790,F790)</f>
        <v>0UHA00200916</v>
      </c>
      <c r="AT790" s="2">
        <f>IFERROR(VLOOKUP(AS790,[1]Hoja2!$A$1:$AM$841,38,FALSE),"n/a")</f>
        <v>0</v>
      </c>
      <c r="AU790" s="8">
        <f t="shared" si="397"/>
        <v>1</v>
      </c>
      <c r="AV790">
        <f>VLOOKUP(B790,[1]Hoja2!$C$2:$AO$762,39,FALSE)</f>
        <v>1</v>
      </c>
      <c r="AW790">
        <f>IF(AU790=AV790,VLOOKUP(B790,[1]Hoja2!$C$2:$AO$762,37,FALSE),IF(AV790&lt;2,VLOOKUP(B790,[1]Hoja2!$C$2:$AO$762,37,FALSE)))</f>
        <v>2246.8874999999998</v>
      </c>
      <c r="AX790" t="str">
        <f>B790 &amp; COUNTIF(B$2:B790, B790)</f>
        <v>0UHA0020091</v>
      </c>
      <c r="AY790" s="10">
        <f>VLOOKUP(AX790,[1]Hoja2!$B$2:$AO$762,38,FALSE)</f>
        <v>2246.8874999999998</v>
      </c>
      <c r="AZ790" s="9">
        <f t="shared" si="407"/>
        <v>0</v>
      </c>
      <c r="BA790">
        <f>IF(Q790="NA",2,IF(OR(G790="INSTALACION NUEVA",G790="Mantenimiento preventivo"),3,IF(AND(AC790&lt;AH790,AL790&lt;&gt;1),4,IF(AY790&gt;AF790,1,0))))</f>
        <v>4</v>
      </c>
      <c r="BB790">
        <f>AE790-AJ790</f>
        <v>0.62888899999999981</v>
      </c>
      <c r="BC790">
        <f>+_xlfn.IFS(Q790="NA",2,OR(G790="INSTALACION NUEVA",G790="Mantenimiento preventivo"),3,AND(AC790&lt;AH790,AL790&lt;&gt;1),4,AY790&gt;AF790,1,TRUE,0)</f>
        <v>4</v>
      </c>
    </row>
    <row r="791" spans="1:55" hidden="1" x14ac:dyDescent="0.25">
      <c r="A791">
        <v>70934</v>
      </c>
      <c r="B791" t="s">
        <v>449</v>
      </c>
      <c r="C791">
        <v>2019</v>
      </c>
      <c r="D791" t="s">
        <v>37</v>
      </c>
      <c r="E791" t="s">
        <v>38</v>
      </c>
      <c r="F791">
        <v>16</v>
      </c>
      <c r="G791" t="s">
        <v>44</v>
      </c>
      <c r="H791">
        <v>0</v>
      </c>
      <c r="I791" t="s">
        <v>58</v>
      </c>
      <c r="J791">
        <v>655</v>
      </c>
      <c r="K791">
        <v>1365</v>
      </c>
      <c r="L791">
        <v>0</v>
      </c>
      <c r="M791">
        <v>0</v>
      </c>
      <c r="N791">
        <v>0.6</v>
      </c>
      <c r="O791">
        <v>0.8</v>
      </c>
      <c r="P791">
        <v>1.05</v>
      </c>
      <c r="Q791">
        <v>1.1000000000000001</v>
      </c>
      <c r="R791" t="s">
        <v>46</v>
      </c>
      <c r="S791">
        <v>5</v>
      </c>
      <c r="T791">
        <v>9</v>
      </c>
      <c r="U791" t="s">
        <v>47</v>
      </c>
      <c r="V791" t="s">
        <v>45</v>
      </c>
      <c r="W791" t="s">
        <v>50</v>
      </c>
      <c r="X791">
        <v>2019</v>
      </c>
      <c r="Y791" t="s">
        <v>37</v>
      </c>
      <c r="Z791" t="s">
        <v>38</v>
      </c>
      <c r="AA791">
        <v>16</v>
      </c>
      <c r="AB791">
        <v>0</v>
      </c>
      <c r="AC791">
        <v>0</v>
      </c>
      <c r="AD791">
        <v>0</v>
      </c>
      <c r="AE791">
        <v>0</v>
      </c>
      <c r="AF791">
        <v>1365</v>
      </c>
      <c r="AG791" s="2">
        <f>IFERROR(VLOOKUP(B791,[1]Hoja2!$C$1:$AM$841,37,FALSE),"n/a")</f>
        <v>1092</v>
      </c>
      <c r="AH791" s="10" t="e">
        <f>VLOOKUP(AX791,[1]Hoja2!$B$2:$AO$762,17,FALSE)</f>
        <v>#N/A</v>
      </c>
      <c r="AI791" s="10" t="e">
        <f>VLOOKUP(AX791,[1]Hoja2!$B$2:$AO$762,23,FALSE)</f>
        <v>#N/A</v>
      </c>
      <c r="AJ791" s="10" t="e">
        <f>VLOOKUP(AX791,[1]Hoja2!$B$2:$AO$762,28,FALSE)</f>
        <v>#N/A</v>
      </c>
      <c r="AK791" s="10" t="e">
        <f>VLOOKUP(AX791,[1]Hoja2!$B$2:$AO$762,19,FALSE)</f>
        <v>#N/A</v>
      </c>
      <c r="AL791" t="e">
        <f t="shared" si="398"/>
        <v>#N/A</v>
      </c>
      <c r="AM791" t="e">
        <f t="shared" si="399"/>
        <v>#N/A</v>
      </c>
      <c r="AN791" t="e">
        <f t="shared" si="400"/>
        <v>#N/A</v>
      </c>
      <c r="AO791" t="e">
        <f t="shared" si="401"/>
        <v>#N/A</v>
      </c>
      <c r="AP791" t="e">
        <f t="shared" si="402"/>
        <v>#N/A</v>
      </c>
      <c r="AQ791">
        <f t="shared" si="403"/>
        <v>0</v>
      </c>
      <c r="AR791">
        <f>+INDEX([1]Hoja2!$AM$2:$AM$841,MATCH(B791,[1]Hoja2!$C$2:$C$841,0))</f>
        <v>1092</v>
      </c>
      <c r="AS791" t="str">
        <f>CONCATENATE(B791)</f>
        <v>03AG879544</v>
      </c>
      <c r="AT791" s="2">
        <f>IF(COUNTIF(AS791:AS2011,AS791)&lt;2,IFERROR(VLOOKUP(AS791,[1]Hoja2!$C$1:$AM$841,37,FALSE),"n/a"),"b")</f>
        <v>1092</v>
      </c>
      <c r="AU791" s="8">
        <f t="shared" si="397"/>
        <v>2</v>
      </c>
      <c r="AV791">
        <f>VLOOKUP(B791,[1]Hoja2!$C$2:$AO$762,39,FALSE)</f>
        <v>1</v>
      </c>
      <c r="AW791">
        <f>IF(AU791=AV791,VLOOKUP(B791,[1]Hoja2!$C$2:$AO$762,37,FALSE),IF(AV791&lt;2,VLOOKUP(B791,[1]Hoja2!$C$2:$AO$762,37,FALSE)))</f>
        <v>1092</v>
      </c>
      <c r="AX791" t="str">
        <f>B791 &amp; COUNTIF(B$2:B791, B791)</f>
        <v>03AG8795442</v>
      </c>
      <c r="AY791" t="e">
        <f>VLOOKUP(AX791,[1]Hoja2!$B$2:$AO$762,38,FALSE)</f>
        <v>#N/A</v>
      </c>
      <c r="AZ791" s="9">
        <f t="shared" si="407"/>
        <v>0</v>
      </c>
    </row>
    <row r="792" spans="1:55" x14ac:dyDescent="0.25">
      <c r="A792">
        <v>70935</v>
      </c>
      <c r="B792" t="s">
        <v>512</v>
      </c>
      <c r="C792">
        <v>2019</v>
      </c>
      <c r="D792" t="s">
        <v>37</v>
      </c>
      <c r="E792" t="s">
        <v>38</v>
      </c>
      <c r="F792">
        <v>16</v>
      </c>
      <c r="G792" t="s">
        <v>40</v>
      </c>
      <c r="H792">
        <v>0.63333329999999999</v>
      </c>
      <c r="I792" t="s">
        <v>66</v>
      </c>
      <c r="J792">
        <v>468</v>
      </c>
      <c r="K792">
        <v>715</v>
      </c>
      <c r="L792">
        <v>0</v>
      </c>
      <c r="M792">
        <v>0</v>
      </c>
      <c r="N792">
        <v>0</v>
      </c>
      <c r="O792">
        <v>0.6</v>
      </c>
      <c r="P792">
        <v>0.8</v>
      </c>
      <c r="Q792">
        <v>1.05</v>
      </c>
      <c r="R792" t="s">
        <v>46</v>
      </c>
      <c r="S792">
        <v>5</v>
      </c>
      <c r="T792">
        <v>9</v>
      </c>
      <c r="U792" t="s">
        <v>47</v>
      </c>
      <c r="V792" t="s">
        <v>64</v>
      </c>
      <c r="W792" t="s">
        <v>130</v>
      </c>
      <c r="X792">
        <v>2019</v>
      </c>
      <c r="Y792" t="s">
        <v>37</v>
      </c>
      <c r="Z792" t="s">
        <v>38</v>
      </c>
      <c r="AA792">
        <v>25</v>
      </c>
      <c r="AB792">
        <v>0</v>
      </c>
      <c r="AC792">
        <v>54</v>
      </c>
      <c r="AD792">
        <v>0.8</v>
      </c>
      <c r="AE792">
        <v>0.12666665999999999</v>
      </c>
      <c r="AF792">
        <v>572</v>
      </c>
      <c r="AG792" s="2">
        <f>IFERROR(VLOOKUP(B792,[1]Hoja2!$C$1:$AM$841,37,FALSE),"n/a")</f>
        <v>572.00000000000011</v>
      </c>
      <c r="AH792" s="10">
        <f>VLOOKUP(AX792,[1]Hoja2!$B$2:$AO$762,17,FALSE)</f>
        <v>55</v>
      </c>
      <c r="AI792" s="10">
        <f>VLOOKUP(AX792,[1]Hoja2!$B$2:$AO$762,23,FALSE)</f>
        <v>0.8</v>
      </c>
      <c r="AJ792" s="10">
        <f>VLOOKUP(AX792,[1]Hoja2!$B$2:$AO$762,28,FALSE)</f>
        <v>0.17799999999999999</v>
      </c>
      <c r="AK792" s="10" t="str">
        <f>VLOOKUP(AX792,[1]Hoja2!$B$2:$AO$762,19,FALSE)</f>
        <v>Color Laser Printers</v>
      </c>
      <c r="AL792">
        <f t="shared" si="398"/>
        <v>1</v>
      </c>
      <c r="AM792">
        <f t="shared" si="399"/>
        <v>0</v>
      </c>
      <c r="AN792">
        <f t="shared" si="400"/>
        <v>1</v>
      </c>
      <c r="AO792">
        <f t="shared" si="401"/>
        <v>0</v>
      </c>
      <c r="AP792">
        <f t="shared" si="402"/>
        <v>1</v>
      </c>
      <c r="AQ792">
        <f t="shared" si="403"/>
        <v>0</v>
      </c>
      <c r="AR792">
        <f>+INDEX([1]Hoja2!$AM$2:$AM$841,MATCH(B792,[1]Hoja2!$C$2:$C$841,0))</f>
        <v>572.00000000000011</v>
      </c>
      <c r="AS792" t="str">
        <f>CONCATENATE(B792,F792)</f>
        <v>0RXD13897216</v>
      </c>
      <c r="AT792" s="2">
        <f>IFERROR(VLOOKUP(AS792,[1]Hoja2!$A$1:$AM$841,38,FALSE),"n/a")</f>
        <v>0</v>
      </c>
      <c r="AU792" s="8">
        <f t="shared" si="397"/>
        <v>1</v>
      </c>
      <c r="AV792">
        <f>VLOOKUP(B792,[1]Hoja2!$C$2:$AO$762,39,FALSE)</f>
        <v>1</v>
      </c>
      <c r="AW792">
        <f>IF(AU792=AV792,VLOOKUP(B792,[1]Hoja2!$C$2:$AO$762,37,FALSE),IF(AV792&lt;2,VLOOKUP(B792,[1]Hoja2!$C$2:$AO$762,37,FALSE)))</f>
        <v>572.00000000000011</v>
      </c>
      <c r="AX792" t="str">
        <f>B792 &amp; COUNTIF(B$2:B792, B792)</f>
        <v>0RXD1389721</v>
      </c>
      <c r="AY792" s="10">
        <f>VLOOKUP(AX792,[1]Hoja2!$B$2:$AO$762,38,FALSE)</f>
        <v>572.00000000000011</v>
      </c>
      <c r="AZ792" s="9">
        <f t="shared" si="407"/>
        <v>0</v>
      </c>
      <c r="BA792">
        <f t="shared" ref="BA792:BA796" si="411">IF(Q792="NA",2,IF(OR(G792="INSTALACION NUEVA",G792="Mantenimiento preventivo"),3,IF(AND(AC792&lt;AH792,AL792&lt;&gt;1),4,IF(AY792&gt;AF792,1,0))))</f>
        <v>0</v>
      </c>
      <c r="BB792">
        <f t="shared" ref="BB792:BB796" si="412">AE792-AJ792</f>
        <v>-5.1333340000000005E-2</v>
      </c>
      <c r="BC792">
        <f t="shared" ref="BC792:BC796" si="413">+_xlfn.IFS(Q792="NA",2,OR(G792="INSTALACION NUEVA",G792="Mantenimiento preventivo"),3,AND(AC792&lt;AH792,AL792&lt;&gt;1),4,AY792&gt;AF792,1,TRUE,0)</f>
        <v>0</v>
      </c>
    </row>
    <row r="793" spans="1:55" x14ac:dyDescent="0.25">
      <c r="A793">
        <v>70942</v>
      </c>
      <c r="B793" t="s">
        <v>90</v>
      </c>
      <c r="C793">
        <v>2019</v>
      </c>
      <c r="D793" t="s">
        <v>37</v>
      </c>
      <c r="E793" t="s">
        <v>38</v>
      </c>
      <c r="F793">
        <v>16</v>
      </c>
      <c r="G793" t="s">
        <v>40</v>
      </c>
      <c r="H793">
        <v>2.4</v>
      </c>
      <c r="I793" t="s">
        <v>91</v>
      </c>
      <c r="J793">
        <v>803</v>
      </c>
      <c r="K793">
        <v>1573</v>
      </c>
      <c r="L793">
        <v>0.2</v>
      </c>
      <c r="M793">
        <v>0.6</v>
      </c>
      <c r="N793">
        <v>0.8</v>
      </c>
      <c r="O793">
        <v>1.05</v>
      </c>
      <c r="P793">
        <v>1.1000000000000001</v>
      </c>
      <c r="Q793">
        <v>1.1499999999999999</v>
      </c>
      <c r="R793" t="s">
        <v>46</v>
      </c>
      <c r="S793">
        <v>4</v>
      </c>
      <c r="T793">
        <v>6</v>
      </c>
      <c r="U793" t="s">
        <v>47</v>
      </c>
      <c r="V793" t="s">
        <v>91</v>
      </c>
      <c r="W793" t="s">
        <v>61</v>
      </c>
      <c r="X793">
        <v>2019</v>
      </c>
      <c r="Y793" t="s">
        <v>37</v>
      </c>
      <c r="Z793" t="s">
        <v>38</v>
      </c>
      <c r="AA793">
        <v>16</v>
      </c>
      <c r="AB793">
        <v>0</v>
      </c>
      <c r="AC793">
        <v>13</v>
      </c>
      <c r="AD793">
        <v>0.8</v>
      </c>
      <c r="AE793">
        <v>0.6</v>
      </c>
      <c r="AF793">
        <v>1258.4000000000001</v>
      </c>
      <c r="AG793" s="2">
        <f>IFERROR(VLOOKUP(B793,[1]Hoja2!$C$1:$AM$841,37,FALSE),"n/a")</f>
        <v>1808.95</v>
      </c>
      <c r="AH793" s="10" t="str">
        <f>VLOOKUP(AX793,[1]Hoja2!$B$2:$AO$762,17,FALSE)</f>
        <v xml:space="preserve">  </v>
      </c>
      <c r="AI793" s="10">
        <f>VLOOKUP(AX793,[1]Hoja2!$B$2:$AO$762,23,FALSE)</f>
        <v>1</v>
      </c>
      <c r="AJ793" s="10">
        <f>VLOOKUP(AX793,[1]Hoja2!$B$2:$AO$762,28,FALSE)</f>
        <v>1</v>
      </c>
      <c r="AK793" s="10" t="str">
        <f>VLOOKUP(AX793,[1]Hoja2!$B$2:$AO$762,19,FALSE)</f>
        <v>WF Mono Systems and Legacy Color</v>
      </c>
      <c r="AL793">
        <f t="shared" si="398"/>
        <v>0</v>
      </c>
      <c r="AM793">
        <f t="shared" si="399"/>
        <v>0</v>
      </c>
      <c r="AN793">
        <f t="shared" si="400"/>
        <v>0</v>
      </c>
      <c r="AO793">
        <f t="shared" si="401"/>
        <v>0</v>
      </c>
      <c r="AP793">
        <f t="shared" si="402"/>
        <v>1</v>
      </c>
      <c r="AQ793">
        <f t="shared" si="403"/>
        <v>1</v>
      </c>
      <c r="AR793">
        <f>+INDEX([1]Hoja2!$AM$2:$AM$841,MATCH(B793,[1]Hoja2!$C$2:$C$841,0))</f>
        <v>1808.95</v>
      </c>
      <c r="AS793" t="str">
        <f>CONCATENATE(B793,F793)</f>
        <v>0PW411139616</v>
      </c>
      <c r="AT793" s="2">
        <f>IFERROR(VLOOKUP(AS793,[1]Hoja2!$A$1:$AM$841,38,FALSE),"n/a")</f>
        <v>0</v>
      </c>
      <c r="AU793" s="8">
        <f t="shared" si="397"/>
        <v>3</v>
      </c>
      <c r="AV793">
        <f>VLOOKUP(B793,[1]Hoja2!$C$2:$AO$762,39,FALSE)</f>
        <v>2</v>
      </c>
      <c r="AW793" s="5">
        <v>1808.95</v>
      </c>
      <c r="AX793" t="str">
        <f>B793 &amp; COUNTIF(B$2:B793, B793)</f>
        <v>0PW41113962</v>
      </c>
      <c r="AY793" s="10">
        <f>VLOOKUP(AX793,[1]Hoja2!$B$2:$AO$762,38,FALSE)</f>
        <v>1573.0000000000002</v>
      </c>
      <c r="AZ793" s="9">
        <f t="shared" si="407"/>
        <v>0</v>
      </c>
      <c r="BA793">
        <f t="shared" si="411"/>
        <v>4</v>
      </c>
      <c r="BB793">
        <f t="shared" si="412"/>
        <v>-0.4</v>
      </c>
      <c r="BC793">
        <f t="shared" si="413"/>
        <v>4</v>
      </c>
    </row>
    <row r="794" spans="1:55" x14ac:dyDescent="0.25">
      <c r="A794">
        <v>70943</v>
      </c>
      <c r="B794" t="s">
        <v>500</v>
      </c>
      <c r="C794">
        <v>2019</v>
      </c>
      <c r="D794" t="s">
        <v>37</v>
      </c>
      <c r="E794" t="s">
        <v>38</v>
      </c>
      <c r="F794">
        <v>16</v>
      </c>
      <c r="G794" t="s">
        <v>40</v>
      </c>
      <c r="H794">
        <v>2.4500000000000002</v>
      </c>
      <c r="I794" t="s">
        <v>91</v>
      </c>
      <c r="J794">
        <v>803</v>
      </c>
      <c r="K794">
        <v>1573</v>
      </c>
      <c r="L794">
        <v>0.2</v>
      </c>
      <c r="M794">
        <v>0.6</v>
      </c>
      <c r="N794">
        <v>0.8</v>
      </c>
      <c r="O794">
        <v>1.05</v>
      </c>
      <c r="P794">
        <v>1.1000000000000001</v>
      </c>
      <c r="Q794">
        <v>1.1499999999999999</v>
      </c>
      <c r="R794" t="s">
        <v>46</v>
      </c>
      <c r="S794">
        <v>4</v>
      </c>
      <c r="T794">
        <v>6</v>
      </c>
      <c r="U794" t="s">
        <v>47</v>
      </c>
      <c r="V794" t="s">
        <v>91</v>
      </c>
      <c r="W794" t="s">
        <v>61</v>
      </c>
      <c r="X794">
        <v>2019</v>
      </c>
      <c r="Y794" t="s">
        <v>37</v>
      </c>
      <c r="Z794" t="s">
        <v>38</v>
      </c>
      <c r="AA794">
        <v>24</v>
      </c>
      <c r="AB794">
        <v>0</v>
      </c>
      <c r="AC794">
        <v>50</v>
      </c>
      <c r="AD794">
        <v>1.1000000000000001</v>
      </c>
      <c r="AE794">
        <v>0.61250000000000004</v>
      </c>
      <c r="AF794">
        <v>1730.3</v>
      </c>
      <c r="AG794" s="2">
        <f>IFERROR(VLOOKUP(B794,[1]Hoja2!$C$1:$AM$841,37,FALSE),"n/a")</f>
        <v>1730.3000000000004</v>
      </c>
      <c r="AH794" s="10">
        <f>VLOOKUP(AX794,[1]Hoja2!$B$2:$AO$762,17,FALSE)</f>
        <v>50</v>
      </c>
      <c r="AI794" s="10">
        <f>VLOOKUP(AX794,[1]Hoja2!$B$2:$AO$762,23,FALSE)</f>
        <v>1.1000000000000001</v>
      </c>
      <c r="AJ794" s="10">
        <f>VLOOKUP(AX794,[1]Hoja2!$B$2:$AO$762,28,FALSE)</f>
        <v>0.8</v>
      </c>
      <c r="AK794" s="10" t="str">
        <f>VLOOKUP(AX794,[1]Hoja2!$B$2:$AO$762,19,FALSE)</f>
        <v>WF Mono Systems and Legacy Color</v>
      </c>
      <c r="AL794">
        <f t="shared" si="398"/>
        <v>1</v>
      </c>
      <c r="AM794">
        <f t="shared" si="399"/>
        <v>1</v>
      </c>
      <c r="AN794">
        <f t="shared" si="400"/>
        <v>1</v>
      </c>
      <c r="AO794">
        <f t="shared" si="401"/>
        <v>0</v>
      </c>
      <c r="AP794">
        <f t="shared" si="402"/>
        <v>1</v>
      </c>
      <c r="AQ794">
        <f t="shared" si="403"/>
        <v>0</v>
      </c>
      <c r="AR794">
        <f>+INDEX([1]Hoja2!$AM$2:$AM$841,MATCH(B794,[1]Hoja2!$C$2:$C$841,0))</f>
        <v>1730.3000000000004</v>
      </c>
      <c r="AS794" t="str">
        <f>CONCATENATE(B794,F794)</f>
        <v>0A1H02111516</v>
      </c>
      <c r="AT794" s="2">
        <f>IFERROR(VLOOKUP(AS794,[1]Hoja2!$A$1:$AM$841,38,FALSE),"n/a")</f>
        <v>0</v>
      </c>
      <c r="AU794" s="8">
        <f t="shared" si="397"/>
        <v>1</v>
      </c>
      <c r="AV794">
        <f>VLOOKUP(B794,[1]Hoja2!$C$2:$AO$762,39,FALSE)</f>
        <v>1</v>
      </c>
      <c r="AW794">
        <f>IF(AU794=AV794,VLOOKUP(B794,[1]Hoja2!$C$2:$AO$762,37,FALSE),IF(AV794&lt;2,VLOOKUP(B794,[1]Hoja2!$C$2:$AO$762,37,FALSE)))</f>
        <v>1730.3000000000004</v>
      </c>
      <c r="AX794" t="str">
        <f>B794 &amp; COUNTIF(B$2:B794, B794)</f>
        <v>0A1H0211151</v>
      </c>
      <c r="AY794" s="10">
        <f>VLOOKUP(AX794,[1]Hoja2!$B$2:$AO$762,38,FALSE)</f>
        <v>1730.3000000000004</v>
      </c>
      <c r="AZ794" s="9">
        <f t="shared" si="407"/>
        <v>0</v>
      </c>
      <c r="BA794">
        <f t="shared" si="411"/>
        <v>0</v>
      </c>
      <c r="BB794">
        <f t="shared" si="412"/>
        <v>-0.1875</v>
      </c>
      <c r="BC794">
        <f t="shared" si="413"/>
        <v>0</v>
      </c>
    </row>
    <row r="795" spans="1:55" x14ac:dyDescent="0.25">
      <c r="A795">
        <v>70944</v>
      </c>
      <c r="B795" t="s">
        <v>514</v>
      </c>
      <c r="C795">
        <v>2019</v>
      </c>
      <c r="D795" t="s">
        <v>37</v>
      </c>
      <c r="E795" t="s">
        <v>38</v>
      </c>
      <c r="F795">
        <v>16</v>
      </c>
      <c r="G795" t="s">
        <v>40</v>
      </c>
      <c r="H795">
        <v>1.3666670000000001</v>
      </c>
      <c r="I795" t="s">
        <v>58</v>
      </c>
      <c r="J795">
        <v>655</v>
      </c>
      <c r="K795">
        <v>1365</v>
      </c>
      <c r="L795">
        <v>0</v>
      </c>
      <c r="M795">
        <v>0</v>
      </c>
      <c r="N795">
        <v>0.6</v>
      </c>
      <c r="O795">
        <v>0.8</v>
      </c>
      <c r="P795">
        <v>1.05</v>
      </c>
      <c r="Q795">
        <v>1.1000000000000001</v>
      </c>
      <c r="R795" t="s">
        <v>46</v>
      </c>
      <c r="S795">
        <v>5</v>
      </c>
      <c r="T795">
        <v>9</v>
      </c>
      <c r="U795" t="s">
        <v>47</v>
      </c>
      <c r="V795" t="s">
        <v>58</v>
      </c>
      <c r="W795" t="s">
        <v>50</v>
      </c>
      <c r="X795">
        <v>2019</v>
      </c>
      <c r="Y795" t="s">
        <v>37</v>
      </c>
      <c r="Z795" t="s">
        <v>38</v>
      </c>
      <c r="AA795">
        <v>16</v>
      </c>
      <c r="AB795">
        <v>0</v>
      </c>
      <c r="AC795">
        <v>39</v>
      </c>
      <c r="AD795">
        <v>1.05</v>
      </c>
      <c r="AE795">
        <v>0.2733334</v>
      </c>
      <c r="AF795">
        <v>1433.25</v>
      </c>
      <c r="AG795" s="2">
        <f>IFERROR(VLOOKUP(B795,[1]Hoja2!$C$1:$AM$841,37,FALSE),"n/a")</f>
        <v>1433.25</v>
      </c>
      <c r="AH795" s="10">
        <f>VLOOKUP(AX795,[1]Hoja2!$B$2:$AO$762,17,FALSE)</f>
        <v>40</v>
      </c>
      <c r="AI795" s="10">
        <f>VLOOKUP(AX795,[1]Hoja2!$B$2:$AO$762,23,FALSE)</f>
        <v>1.05</v>
      </c>
      <c r="AJ795" s="10">
        <f>VLOOKUP(AX795,[1]Hoja2!$B$2:$AO$762,28,FALSE)</f>
        <v>0.27999999999999997</v>
      </c>
      <c r="AK795" s="10" t="str">
        <f>VLOOKUP(AX795,[1]Hoja2!$B$2:$AO$762,19,FALSE)</f>
        <v>Departmental Digital</v>
      </c>
      <c r="AL795">
        <f t="shared" si="398"/>
        <v>1</v>
      </c>
      <c r="AM795">
        <f t="shared" si="399"/>
        <v>0</v>
      </c>
      <c r="AN795">
        <f t="shared" si="400"/>
        <v>1</v>
      </c>
      <c r="AO795">
        <f t="shared" si="401"/>
        <v>0</v>
      </c>
      <c r="AP795">
        <f t="shared" si="402"/>
        <v>1</v>
      </c>
      <c r="AQ795">
        <f t="shared" si="403"/>
        <v>0</v>
      </c>
      <c r="AR795">
        <f>+INDEX([1]Hoja2!$AM$2:$AM$841,MATCH(B795,[1]Hoja2!$C$2:$C$841,0))</f>
        <v>1433.25</v>
      </c>
      <c r="AS795" t="str">
        <f>CONCATENATE(B795,F795)</f>
        <v>0X7637142416</v>
      </c>
      <c r="AT795" s="2">
        <f>IFERROR(VLOOKUP(AS795,[1]Hoja2!$A$1:$AM$841,38,FALSE),"n/a")</f>
        <v>0</v>
      </c>
      <c r="AU795" s="8">
        <f t="shared" si="397"/>
        <v>1</v>
      </c>
      <c r="AV795">
        <f>VLOOKUP(B795,[1]Hoja2!$C$2:$AO$762,39,FALSE)</f>
        <v>1</v>
      </c>
      <c r="AW795">
        <f>IF(AU795=AV795,VLOOKUP(B795,[1]Hoja2!$C$2:$AO$762,37,FALSE),IF(AV795&lt;2,VLOOKUP(B795,[1]Hoja2!$C$2:$AO$762,37,FALSE)))</f>
        <v>1433.25</v>
      </c>
      <c r="AX795" t="str">
        <f>B795 &amp; COUNTIF(B$2:B795, B795)</f>
        <v>0X763714241</v>
      </c>
      <c r="AY795" s="10">
        <f>VLOOKUP(AX795,[1]Hoja2!$B$2:$AO$762,38,FALSE)</f>
        <v>1433.25</v>
      </c>
      <c r="AZ795" s="9">
        <f t="shared" si="407"/>
        <v>0</v>
      </c>
      <c r="BA795">
        <f t="shared" si="411"/>
        <v>0</v>
      </c>
      <c r="BB795">
        <f t="shared" si="412"/>
        <v>-6.666599999999967E-3</v>
      </c>
      <c r="BC795">
        <f t="shared" si="413"/>
        <v>0</v>
      </c>
    </row>
    <row r="796" spans="1:55" x14ac:dyDescent="0.25">
      <c r="A796">
        <v>70950</v>
      </c>
      <c r="B796" t="s">
        <v>504</v>
      </c>
      <c r="C796">
        <v>2019</v>
      </c>
      <c r="D796" t="s">
        <v>37</v>
      </c>
      <c r="E796" t="s">
        <v>38</v>
      </c>
      <c r="F796">
        <v>16</v>
      </c>
      <c r="G796" t="s">
        <v>40</v>
      </c>
      <c r="H796">
        <v>0</v>
      </c>
      <c r="I796" t="s">
        <v>34</v>
      </c>
      <c r="J796">
        <v>468</v>
      </c>
      <c r="K796">
        <v>715</v>
      </c>
      <c r="L796">
        <v>0</v>
      </c>
      <c r="M796">
        <v>0</v>
      </c>
      <c r="N796">
        <v>0</v>
      </c>
      <c r="O796">
        <v>0.6</v>
      </c>
      <c r="P796">
        <v>0.8</v>
      </c>
      <c r="Q796">
        <v>1.05</v>
      </c>
      <c r="R796" t="s">
        <v>46</v>
      </c>
      <c r="S796">
        <v>5</v>
      </c>
      <c r="T796">
        <v>9</v>
      </c>
      <c r="U796" t="s">
        <v>47</v>
      </c>
      <c r="V796" t="s">
        <v>34</v>
      </c>
      <c r="W796" t="s">
        <v>55</v>
      </c>
      <c r="X796">
        <v>2019</v>
      </c>
      <c r="Y796" t="s">
        <v>37</v>
      </c>
      <c r="Z796" t="s">
        <v>38</v>
      </c>
      <c r="AA796">
        <v>16</v>
      </c>
      <c r="AB796">
        <v>0</v>
      </c>
      <c r="AC796">
        <v>223</v>
      </c>
      <c r="AD796">
        <v>1.05</v>
      </c>
      <c r="AE796">
        <v>0</v>
      </c>
      <c r="AF796">
        <v>750.75</v>
      </c>
      <c r="AG796" s="2">
        <f>IFERROR(VLOOKUP(B796,[1]Hoja2!$C$1:$AM$841,37,FALSE),"n/a")</f>
        <v>750.75000000000011</v>
      </c>
      <c r="AH796" s="10">
        <f>VLOOKUP(AX796,[1]Hoja2!$B$2:$AO$762,17,FALSE)</f>
        <v>224</v>
      </c>
      <c r="AI796" s="10">
        <f>VLOOKUP(AX796,[1]Hoja2!$B$2:$AO$762,23,FALSE)</f>
        <v>1.05</v>
      </c>
      <c r="AJ796" s="10">
        <f>VLOOKUP(AX796,[1]Hoja2!$B$2:$AO$762,28,FALSE)</f>
        <v>0.11599999999999999</v>
      </c>
      <c r="AK796" s="10" t="str">
        <f>VLOOKUP(AX796,[1]Hoja2!$B$2:$AO$762,19,FALSE)</f>
        <v>A4 Mono MFPs</v>
      </c>
      <c r="AL796">
        <f t="shared" si="398"/>
        <v>1</v>
      </c>
      <c r="AM796">
        <f t="shared" si="399"/>
        <v>0</v>
      </c>
      <c r="AN796">
        <f t="shared" si="400"/>
        <v>1</v>
      </c>
      <c r="AO796">
        <f t="shared" si="401"/>
        <v>0</v>
      </c>
      <c r="AP796">
        <f t="shared" si="402"/>
        <v>1</v>
      </c>
      <c r="AQ796">
        <f t="shared" si="403"/>
        <v>0</v>
      </c>
      <c r="AR796">
        <f>+INDEX([1]Hoja2!$AM$2:$AM$841,MATCH(B796,[1]Hoja2!$C$2:$C$841,0))</f>
        <v>750.75000000000011</v>
      </c>
      <c r="AS796" t="str">
        <f>CONCATENATE(B796,F796)</f>
        <v>0C4X00310616</v>
      </c>
      <c r="AT796" s="2">
        <f>IFERROR(VLOOKUP(AS796,[1]Hoja2!$A$1:$AM$841,38,FALSE),"n/a")</f>
        <v>0</v>
      </c>
      <c r="AU796" s="8">
        <f t="shared" si="397"/>
        <v>1</v>
      </c>
      <c r="AV796">
        <f>VLOOKUP(B796,[1]Hoja2!$C$2:$AO$762,39,FALSE)</f>
        <v>1</v>
      </c>
      <c r="AW796">
        <f>IF(AU796=AV796,VLOOKUP(B796,[1]Hoja2!$C$2:$AO$762,37,FALSE),IF(AV796&lt;2,VLOOKUP(B796,[1]Hoja2!$C$2:$AO$762,37,FALSE)))</f>
        <v>750.75000000000011</v>
      </c>
      <c r="AX796" t="str">
        <f>B796 &amp; COUNTIF(B$2:B796, B796)</f>
        <v>0C4X0031061</v>
      </c>
      <c r="AY796" s="10">
        <f>VLOOKUP(AX796,[1]Hoja2!$B$2:$AO$762,38,FALSE)</f>
        <v>750.75000000000011</v>
      </c>
      <c r="AZ796" s="9">
        <f t="shared" si="407"/>
        <v>0</v>
      </c>
      <c r="BA796">
        <f t="shared" si="411"/>
        <v>0</v>
      </c>
      <c r="BB796">
        <f t="shared" si="412"/>
        <v>-0.11599999999999999</v>
      </c>
      <c r="BC796">
        <f t="shared" si="413"/>
        <v>0</v>
      </c>
    </row>
    <row r="797" spans="1:55" hidden="1" x14ac:dyDescent="0.25">
      <c r="A797">
        <v>70951</v>
      </c>
      <c r="B797" t="s">
        <v>484</v>
      </c>
      <c r="C797">
        <v>2019</v>
      </c>
      <c r="D797" t="s">
        <v>37</v>
      </c>
      <c r="E797" t="s">
        <v>38</v>
      </c>
      <c r="F797">
        <v>16</v>
      </c>
      <c r="G797" t="s">
        <v>44</v>
      </c>
      <c r="H797">
        <v>0</v>
      </c>
      <c r="I797" t="s">
        <v>34</v>
      </c>
      <c r="J797">
        <v>468</v>
      </c>
      <c r="K797">
        <v>715</v>
      </c>
      <c r="L797">
        <v>0</v>
      </c>
      <c r="M797">
        <v>0</v>
      </c>
      <c r="N797">
        <v>0</v>
      </c>
      <c r="O797">
        <v>0.6</v>
      </c>
      <c r="P797">
        <v>0.8</v>
      </c>
      <c r="Q797">
        <v>1.05</v>
      </c>
      <c r="R797" t="s">
        <v>46</v>
      </c>
      <c r="S797">
        <v>5</v>
      </c>
      <c r="T797">
        <v>9</v>
      </c>
      <c r="U797" t="s">
        <v>47</v>
      </c>
      <c r="V797" t="s">
        <v>34</v>
      </c>
      <c r="W797" t="s">
        <v>50</v>
      </c>
      <c r="X797">
        <v>2019</v>
      </c>
      <c r="Y797" t="s">
        <v>37</v>
      </c>
      <c r="Z797" t="s">
        <v>38</v>
      </c>
      <c r="AA797">
        <v>16</v>
      </c>
      <c r="AB797">
        <v>0</v>
      </c>
      <c r="AC797">
        <v>0</v>
      </c>
      <c r="AD797">
        <v>0</v>
      </c>
      <c r="AE797">
        <v>0</v>
      </c>
      <c r="AF797">
        <v>715</v>
      </c>
      <c r="AG797" s="2">
        <f>IFERROR(VLOOKUP(B797,[1]Hoja2!$C$1:$AM$841,37,FALSE),"n/a")</f>
        <v>572.00000000000011</v>
      </c>
      <c r="AH797" s="10" t="e">
        <f>VLOOKUP(AX797,[1]Hoja2!$B$2:$AO$762,17,FALSE)</f>
        <v>#N/A</v>
      </c>
      <c r="AI797" s="10" t="e">
        <f>VLOOKUP(AX797,[1]Hoja2!$B$2:$AO$762,23,FALSE)</f>
        <v>#N/A</v>
      </c>
      <c r="AJ797" s="10" t="e">
        <f>VLOOKUP(AX797,[1]Hoja2!$B$2:$AO$762,28,FALSE)</f>
        <v>#N/A</v>
      </c>
      <c r="AK797" s="10" t="e">
        <f>VLOOKUP(AX797,[1]Hoja2!$B$2:$AO$762,19,FALSE)</f>
        <v>#N/A</v>
      </c>
      <c r="AL797" t="e">
        <f t="shared" si="398"/>
        <v>#N/A</v>
      </c>
      <c r="AM797" t="e">
        <f t="shared" si="399"/>
        <v>#N/A</v>
      </c>
      <c r="AN797" t="e">
        <f t="shared" si="400"/>
        <v>#N/A</v>
      </c>
      <c r="AO797" t="e">
        <f t="shared" si="401"/>
        <v>#N/A</v>
      </c>
      <c r="AP797" t="e">
        <f t="shared" si="402"/>
        <v>#N/A</v>
      </c>
      <c r="AQ797">
        <f t="shared" si="403"/>
        <v>0</v>
      </c>
      <c r="AR797">
        <f>+INDEX([1]Hoja2!$AM$2:$AM$841,MATCH(B797,[1]Hoja2!$C$2:$C$841,0))</f>
        <v>572.00000000000011</v>
      </c>
      <c r="AS797" t="str">
        <f>CONCATENATE(B797,F797-1)</f>
        <v>0C4X01136515</v>
      </c>
      <c r="AT797" s="2">
        <f>IFERROR(VLOOKUP(AS797,[1]Hoja2!$A$1:$AM$841,38,FALSE),"n/a")</f>
        <v>0</v>
      </c>
      <c r="AU797" s="8">
        <f t="shared" si="397"/>
        <v>2</v>
      </c>
      <c r="AV797">
        <f>VLOOKUP(B797,[1]Hoja2!$C$2:$AO$762,39,FALSE)</f>
        <v>1</v>
      </c>
      <c r="AW797">
        <f>IF(AU797=AV797,VLOOKUP(B797,[1]Hoja2!$C$2:$AO$762,37,FALSE),IF(AV797&lt;2,VLOOKUP(B797,[1]Hoja2!$C$2:$AO$762,37,FALSE)))</f>
        <v>572.00000000000011</v>
      </c>
      <c r="AX797" t="str">
        <f>B797 &amp; COUNTIF(B$2:B797, B797)</f>
        <v>0C4X0113652</v>
      </c>
      <c r="AY797" t="e">
        <f>VLOOKUP(AX797,[1]Hoja2!$B$2:$AO$762,38,FALSE)</f>
        <v>#N/A</v>
      </c>
      <c r="AZ797" s="9">
        <f t="shared" si="407"/>
        <v>0</v>
      </c>
    </row>
    <row r="798" spans="1:55" x14ac:dyDescent="0.25">
      <c r="A798">
        <v>70956</v>
      </c>
      <c r="B798" t="s">
        <v>507</v>
      </c>
      <c r="C798">
        <v>2019</v>
      </c>
      <c r="D798" t="s">
        <v>37</v>
      </c>
      <c r="E798" t="s">
        <v>38</v>
      </c>
      <c r="F798">
        <v>16</v>
      </c>
      <c r="G798" t="s">
        <v>40</v>
      </c>
      <c r="H798">
        <v>2.1666669999999999</v>
      </c>
      <c r="I798" t="s">
        <v>58</v>
      </c>
      <c r="J798">
        <v>655</v>
      </c>
      <c r="K798">
        <v>1365</v>
      </c>
      <c r="L798">
        <v>0</v>
      </c>
      <c r="M798">
        <v>0</v>
      </c>
      <c r="N798">
        <v>0.6</v>
      </c>
      <c r="O798">
        <v>0.8</v>
      </c>
      <c r="P798">
        <v>1.05</v>
      </c>
      <c r="Q798">
        <v>1.1000000000000001</v>
      </c>
      <c r="R798" t="s">
        <v>46</v>
      </c>
      <c r="S798">
        <v>5</v>
      </c>
      <c r="T798">
        <v>9</v>
      </c>
      <c r="U798" t="s">
        <v>47</v>
      </c>
      <c r="V798" t="s">
        <v>58</v>
      </c>
      <c r="W798" t="s">
        <v>73</v>
      </c>
      <c r="X798">
        <v>2019</v>
      </c>
      <c r="Y798" t="s">
        <v>37</v>
      </c>
      <c r="Z798" t="s">
        <v>38</v>
      </c>
      <c r="AA798">
        <v>18</v>
      </c>
      <c r="AB798">
        <v>0</v>
      </c>
      <c r="AC798">
        <v>36</v>
      </c>
      <c r="AD798">
        <v>1.05</v>
      </c>
      <c r="AE798">
        <v>0.43333339999999998</v>
      </c>
      <c r="AF798">
        <v>1433.25</v>
      </c>
      <c r="AG798" s="2">
        <f>IFERROR(VLOOKUP(B798,[1]Hoja2!$C$1:$AM$841,37,FALSE),"n/a")</f>
        <v>1433.25</v>
      </c>
      <c r="AH798" s="10">
        <f>VLOOKUP(AX798,[1]Hoja2!$B$2:$AO$762,17,FALSE)</f>
        <v>36</v>
      </c>
      <c r="AI798" s="10">
        <f>VLOOKUP(AX798,[1]Hoja2!$B$2:$AO$762,23,FALSE)</f>
        <v>1.05</v>
      </c>
      <c r="AJ798" s="10">
        <f>VLOOKUP(AX798,[1]Hoja2!$B$2:$AO$762,28,FALSE)</f>
        <v>0.48600000000000004</v>
      </c>
      <c r="AK798" s="10" t="str">
        <f>VLOOKUP(AX798,[1]Hoja2!$B$2:$AO$762,19,FALSE)</f>
        <v>Departmental Digital</v>
      </c>
      <c r="AL798">
        <f t="shared" si="398"/>
        <v>1</v>
      </c>
      <c r="AM798">
        <f t="shared" si="399"/>
        <v>1</v>
      </c>
      <c r="AN798">
        <f t="shared" si="400"/>
        <v>1</v>
      </c>
      <c r="AO798">
        <f t="shared" si="401"/>
        <v>0</v>
      </c>
      <c r="AP798">
        <f t="shared" si="402"/>
        <v>1</v>
      </c>
      <c r="AQ798">
        <f t="shared" si="403"/>
        <v>0</v>
      </c>
      <c r="AR798">
        <f>+INDEX([1]Hoja2!$AM$2:$AM$841,MATCH(B798,[1]Hoja2!$C$2:$C$841,0))</f>
        <v>1433.25</v>
      </c>
      <c r="AS798" t="str">
        <f>CONCATENATE(B798,F798)</f>
        <v>0EX928341016</v>
      </c>
      <c r="AT798" s="2">
        <f>IFERROR(VLOOKUP(AS798,[1]Hoja2!$A$1:$AM$841,38,FALSE),"n/a")</f>
        <v>0</v>
      </c>
      <c r="AU798" s="8">
        <f t="shared" si="397"/>
        <v>2</v>
      </c>
      <c r="AV798">
        <f>VLOOKUP(B798,[1]Hoja2!$C$2:$AO$762,39,FALSE)</f>
        <v>1</v>
      </c>
      <c r="AW798">
        <f>IF(AU798=AV798,VLOOKUP(B798,[1]Hoja2!$C$2:$AO$762,37,FALSE),IF(AV798&lt;2,VLOOKUP(B798,[1]Hoja2!$C$2:$AO$762,37,FALSE)))</f>
        <v>1433.25</v>
      </c>
      <c r="AX798" t="str">
        <f>B798 &amp; COUNTIF(B$2:B798, B798)</f>
        <v>0EX92834101</v>
      </c>
      <c r="AY798" s="10">
        <f>VLOOKUP(AX798,[1]Hoja2!$B$2:$AO$762,38,FALSE)</f>
        <v>1433.25</v>
      </c>
      <c r="AZ798" s="9">
        <f t="shared" si="407"/>
        <v>0</v>
      </c>
      <c r="BA798">
        <f t="shared" ref="BA798:BA800" si="414">IF(Q798="NA",2,IF(OR(G798="INSTALACION NUEVA",G798="Mantenimiento preventivo"),3,IF(AND(AC798&lt;AH798,AL798&lt;&gt;1),4,IF(AY798&gt;AF798,1,0))))</f>
        <v>0</v>
      </c>
      <c r="BB798">
        <f t="shared" ref="BB798:BB800" si="415">AE798-AJ798</f>
        <v>-5.2666600000000063E-2</v>
      </c>
      <c r="BC798">
        <f t="shared" ref="BC798:BC800" si="416">+_xlfn.IFS(Q798="NA",2,OR(G798="INSTALACION NUEVA",G798="Mantenimiento preventivo"),3,AND(AC798&lt;AH798,AL798&lt;&gt;1),4,AY798&gt;AF798,1,TRUE,0)</f>
        <v>0</v>
      </c>
    </row>
    <row r="799" spans="1:55" x14ac:dyDescent="0.25">
      <c r="A799">
        <v>70957</v>
      </c>
      <c r="B799" t="s">
        <v>896</v>
      </c>
      <c r="C799">
        <v>2019</v>
      </c>
      <c r="D799" t="s">
        <v>37</v>
      </c>
      <c r="E799" t="s">
        <v>38</v>
      </c>
      <c r="F799">
        <v>16</v>
      </c>
      <c r="G799" t="s">
        <v>40</v>
      </c>
      <c r="H799">
        <v>3.6333329999999999</v>
      </c>
      <c r="I799" t="s">
        <v>58</v>
      </c>
      <c r="J799">
        <v>655</v>
      </c>
      <c r="K799">
        <v>1365</v>
      </c>
      <c r="L799">
        <v>0</v>
      </c>
      <c r="M799">
        <v>0</v>
      </c>
      <c r="N799">
        <v>0.6</v>
      </c>
      <c r="O799">
        <v>0.8</v>
      </c>
      <c r="P799">
        <v>1.05</v>
      </c>
      <c r="Q799">
        <v>1.1000000000000001</v>
      </c>
      <c r="R799" t="s">
        <v>46</v>
      </c>
      <c r="S799">
        <v>5</v>
      </c>
      <c r="T799">
        <v>9</v>
      </c>
      <c r="U799" t="s">
        <v>47</v>
      </c>
      <c r="V799" t="s">
        <v>58</v>
      </c>
      <c r="W799" t="s">
        <v>50</v>
      </c>
      <c r="X799">
        <v>2019</v>
      </c>
      <c r="Y799" t="s">
        <v>37</v>
      </c>
      <c r="Z799" t="s">
        <v>38</v>
      </c>
      <c r="AA799">
        <v>16</v>
      </c>
      <c r="AB799">
        <v>0</v>
      </c>
      <c r="AC799">
        <v>0</v>
      </c>
      <c r="AD799">
        <v>1.1000000000000001</v>
      </c>
      <c r="AE799">
        <v>0.72666660000000005</v>
      </c>
      <c r="AF799">
        <v>1501.5</v>
      </c>
      <c r="AG799" s="2">
        <f>IFERROR(VLOOKUP(B799,[1]Hoja2!$C$1:$AM$841,37,FALSE),"n/a")</f>
        <v>1501.5000000000002</v>
      </c>
      <c r="AH799" s="10">
        <f>VLOOKUP(AX799,[1]Hoja2!$B$2:$AO$762,17,FALSE)</f>
        <v>211</v>
      </c>
      <c r="AI799" s="10">
        <f>VLOOKUP(AX799,[1]Hoja2!$B$2:$AO$762,23,FALSE)</f>
        <v>1.1000000000000001</v>
      </c>
      <c r="AJ799" s="10">
        <f>VLOOKUP(AX799,[1]Hoja2!$B$2:$AO$762,28,FALSE)</f>
        <v>0.79600000000000004</v>
      </c>
      <c r="AK799" s="10" t="str">
        <f>VLOOKUP(AX799,[1]Hoja2!$B$2:$AO$762,19,FALSE)</f>
        <v>Departmental Digital</v>
      </c>
      <c r="AL799">
        <f t="shared" si="398"/>
        <v>1</v>
      </c>
      <c r="AM799">
        <f t="shared" si="399"/>
        <v>0</v>
      </c>
      <c r="AN799">
        <f t="shared" si="400"/>
        <v>1</v>
      </c>
      <c r="AO799">
        <f t="shared" si="401"/>
        <v>0</v>
      </c>
      <c r="AP799">
        <f t="shared" si="402"/>
        <v>1</v>
      </c>
      <c r="AQ799">
        <f t="shared" si="403"/>
        <v>0</v>
      </c>
      <c r="AR799">
        <f>+INDEX([1]Hoja2!$AM$2:$AM$841,MATCH(B799,[1]Hoja2!$C$2:$C$841,0))</f>
        <v>1501.5000000000002</v>
      </c>
      <c r="AS799" t="str">
        <f>CONCATENATE(B799,F799)</f>
        <v>0X7670325516</v>
      </c>
      <c r="AT799" s="2">
        <f>IFERROR(VLOOKUP(AS799,[1]Hoja2!$A$1:$AM$841,38,FALSE),"n/a")</f>
        <v>0</v>
      </c>
      <c r="AU799" s="8">
        <f t="shared" si="397"/>
        <v>2</v>
      </c>
      <c r="AV799">
        <f>VLOOKUP(B799,[1]Hoja2!$C$2:$AO$762,39,FALSE)</f>
        <v>1</v>
      </c>
      <c r="AW799">
        <f>IF(AU799=AV799,VLOOKUP(B799,[1]Hoja2!$C$2:$AO$762,37,FALSE),IF(AV799&lt;2,VLOOKUP(B799,[1]Hoja2!$C$2:$AO$762,37,FALSE)))</f>
        <v>1501.5000000000002</v>
      </c>
      <c r="AX799" t="str">
        <f>B799 &amp; COUNTIF(B$2:B799, B799)</f>
        <v>0X767032551</v>
      </c>
      <c r="AY799" s="10">
        <f>VLOOKUP(AX799,[1]Hoja2!$B$2:$AO$762,38,FALSE)</f>
        <v>1501.5000000000002</v>
      </c>
      <c r="AZ799" s="9">
        <f t="shared" si="407"/>
        <v>0</v>
      </c>
      <c r="BA799">
        <f t="shared" si="414"/>
        <v>0</v>
      </c>
      <c r="BB799">
        <f t="shared" si="415"/>
        <v>-6.9333399999999989E-2</v>
      </c>
      <c r="BC799">
        <f t="shared" si="416"/>
        <v>0</v>
      </c>
    </row>
    <row r="800" spans="1:55" x14ac:dyDescent="0.25">
      <c r="A800">
        <v>70958</v>
      </c>
      <c r="B800" t="s">
        <v>506</v>
      </c>
      <c r="C800">
        <v>2019</v>
      </c>
      <c r="D800" t="s">
        <v>37</v>
      </c>
      <c r="E800" t="s">
        <v>38</v>
      </c>
      <c r="F800">
        <v>16</v>
      </c>
      <c r="G800" t="s">
        <v>40</v>
      </c>
      <c r="H800">
        <v>1.3333330000000001</v>
      </c>
      <c r="I800" t="s">
        <v>54</v>
      </c>
      <c r="J800">
        <v>803</v>
      </c>
      <c r="K800">
        <v>1573</v>
      </c>
      <c r="L800">
        <v>0.2</v>
      </c>
      <c r="M800">
        <v>0.6</v>
      </c>
      <c r="N800">
        <v>0.8</v>
      </c>
      <c r="O800">
        <v>1.05</v>
      </c>
      <c r="P800">
        <v>1.1000000000000001</v>
      </c>
      <c r="Q800">
        <v>1.1499999999999999</v>
      </c>
      <c r="R800" t="s">
        <v>46</v>
      </c>
      <c r="S800">
        <v>4</v>
      </c>
      <c r="T800">
        <v>6</v>
      </c>
      <c r="U800" t="s">
        <v>47</v>
      </c>
      <c r="V800" t="s">
        <v>54</v>
      </c>
      <c r="W800" t="s">
        <v>73</v>
      </c>
      <c r="X800">
        <v>2019</v>
      </c>
      <c r="Y800" t="s">
        <v>37</v>
      </c>
      <c r="Z800" t="s">
        <v>38</v>
      </c>
      <c r="AA800">
        <v>16</v>
      </c>
      <c r="AB800">
        <v>0</v>
      </c>
      <c r="AC800">
        <v>126</v>
      </c>
      <c r="AD800">
        <v>1.1499999999999999</v>
      </c>
      <c r="AE800">
        <v>0.33333325000000003</v>
      </c>
      <c r="AF800">
        <v>1808.95</v>
      </c>
      <c r="AG800" s="2">
        <f>IFERROR(VLOOKUP(B800,[1]Hoja2!$C$1:$AM$841,37,FALSE),"n/a")</f>
        <v>1573.0000000000002</v>
      </c>
      <c r="AH800" s="10" t="str">
        <f>VLOOKUP(AX800,[1]Hoja2!$B$2:$AO$762,17,FALSE)</f>
        <v xml:space="preserve">  </v>
      </c>
      <c r="AI800" s="10">
        <f>VLOOKUP(AX800,[1]Hoja2!$B$2:$AO$762,23,FALSE)</f>
        <v>1</v>
      </c>
      <c r="AJ800" s="10">
        <f>VLOOKUP(AX800,[1]Hoja2!$B$2:$AO$762,28,FALSE)</f>
        <v>1</v>
      </c>
      <c r="AK800" s="10" t="str">
        <f>VLOOKUP(AX800,[1]Hoja2!$B$2:$AO$762,19,FALSE)</f>
        <v>Entry Production Color Low/Mid</v>
      </c>
      <c r="AL800">
        <f t="shared" si="398"/>
        <v>0</v>
      </c>
      <c r="AM800">
        <f t="shared" si="399"/>
        <v>0</v>
      </c>
      <c r="AN800">
        <f t="shared" si="400"/>
        <v>0</v>
      </c>
      <c r="AO800">
        <f t="shared" si="401"/>
        <v>0</v>
      </c>
      <c r="AP800">
        <f t="shared" si="402"/>
        <v>1</v>
      </c>
      <c r="AQ800">
        <f t="shared" si="403"/>
        <v>0</v>
      </c>
      <c r="AR800">
        <f>+INDEX([1]Hoja2!$AM$2:$AM$841,MATCH(B800,[1]Hoja2!$C$2:$C$841,0))</f>
        <v>1573.0000000000002</v>
      </c>
      <c r="AS800" t="str">
        <f>CONCATENATE(B800,F800-1)</f>
        <v>0E2B66625215</v>
      </c>
      <c r="AT800" s="2">
        <f>IFERROR(VLOOKUP(AS800,[1]Hoja2!$A$1:$AM$841,38,FALSE),"n/a")</f>
        <v>0</v>
      </c>
      <c r="AU800" s="8">
        <f t="shared" si="397"/>
        <v>1</v>
      </c>
      <c r="AV800">
        <f>VLOOKUP(B800,[1]Hoja2!$C$2:$AO$762,39,FALSE)</f>
        <v>1</v>
      </c>
      <c r="AW800">
        <f>IF(AU800=AV800,VLOOKUP(B800,[1]Hoja2!$C$2:$AO$762,37,FALSE),IF(AV800&lt;2,VLOOKUP(B800,[1]Hoja2!$C$2:$AO$762,37,FALSE)))</f>
        <v>1573.0000000000002</v>
      </c>
      <c r="AX800" t="str">
        <f>B800 &amp; COUNTIF(B$2:B800, B800)</f>
        <v>0E2B6662521</v>
      </c>
      <c r="AY800" s="10">
        <f>VLOOKUP(AX800,[1]Hoja2!$B$2:$AO$762,38,FALSE)</f>
        <v>1573.0000000000002</v>
      </c>
      <c r="AZ800" s="9">
        <f t="shared" si="407"/>
        <v>0</v>
      </c>
      <c r="BA800">
        <f t="shared" si="414"/>
        <v>4</v>
      </c>
      <c r="BB800">
        <f t="shared" si="415"/>
        <v>-0.66666674999999997</v>
      </c>
      <c r="BC800">
        <f t="shared" si="416"/>
        <v>4</v>
      </c>
    </row>
    <row r="801" spans="1:55" hidden="1" x14ac:dyDescent="0.25">
      <c r="A801">
        <v>70961</v>
      </c>
      <c r="B801" t="s">
        <v>897</v>
      </c>
      <c r="C801">
        <v>2019</v>
      </c>
      <c r="D801" t="s">
        <v>37</v>
      </c>
      <c r="E801" t="s">
        <v>38</v>
      </c>
      <c r="F801">
        <v>16</v>
      </c>
      <c r="G801" t="s">
        <v>40</v>
      </c>
      <c r="H801">
        <v>1.7833330000000001</v>
      </c>
      <c r="I801" t="s">
        <v>34</v>
      </c>
      <c r="J801">
        <v>468</v>
      </c>
      <c r="K801">
        <v>715</v>
      </c>
      <c r="L801">
        <v>0</v>
      </c>
      <c r="M801">
        <v>0</v>
      </c>
      <c r="N801">
        <v>0</v>
      </c>
      <c r="O801">
        <v>0.6</v>
      </c>
      <c r="P801">
        <v>0.8</v>
      </c>
      <c r="Q801">
        <v>1.05</v>
      </c>
      <c r="R801" t="s">
        <v>420</v>
      </c>
      <c r="S801">
        <v>5</v>
      </c>
      <c r="T801">
        <v>9</v>
      </c>
      <c r="U801" t="s">
        <v>47</v>
      </c>
      <c r="V801" t="s">
        <v>34</v>
      </c>
      <c r="W801" t="s">
        <v>683</v>
      </c>
      <c r="X801">
        <v>2019</v>
      </c>
      <c r="Y801" t="s">
        <v>37</v>
      </c>
      <c r="Z801" t="s">
        <v>38</v>
      </c>
      <c r="AA801">
        <v>16</v>
      </c>
      <c r="AB801">
        <v>1</v>
      </c>
      <c r="AC801">
        <v>28</v>
      </c>
      <c r="AD801">
        <v>0</v>
      </c>
      <c r="AE801">
        <v>0</v>
      </c>
      <c r="AF801">
        <v>0</v>
      </c>
      <c r="AG801" s="2" t="str">
        <f>IFERROR(VLOOKUP(B801,[1]Hoja2!$C$1:$AM$841,37,FALSE),"n/a")</f>
        <v>n/a</v>
      </c>
      <c r="AH801" s="10" t="e">
        <f>VLOOKUP(AX801,[1]Hoja2!$B$2:$AO$762,17,FALSE)</f>
        <v>#N/A</v>
      </c>
      <c r="AI801" s="10" t="e">
        <f>VLOOKUP(AX801,[1]Hoja2!$B$2:$AO$762,23,FALSE)</f>
        <v>#N/A</v>
      </c>
      <c r="AJ801" s="10" t="e">
        <f>VLOOKUP(AX801,[1]Hoja2!$B$2:$AO$762,28,FALSE)</f>
        <v>#N/A</v>
      </c>
      <c r="AK801" s="10" t="e">
        <f>VLOOKUP(AX801,[1]Hoja2!$B$2:$AO$762,19,FALSE)</f>
        <v>#N/A</v>
      </c>
      <c r="AL801" t="e">
        <f t="shared" si="398"/>
        <v>#N/A</v>
      </c>
      <c r="AM801" t="e">
        <f t="shared" si="399"/>
        <v>#N/A</v>
      </c>
      <c r="AN801" t="e">
        <f t="shared" si="400"/>
        <v>#N/A</v>
      </c>
      <c r="AO801" t="e">
        <f t="shared" si="401"/>
        <v>#N/A</v>
      </c>
      <c r="AP801" t="e">
        <f t="shared" si="402"/>
        <v>#N/A</v>
      </c>
      <c r="AQ801" t="str">
        <f t="shared" si="403"/>
        <v>n/a</v>
      </c>
      <c r="AR801">
        <f>+INDEX([1]DETALLE!$AK$2:$AK$841,MATCH(B801,[1]DETALLE!$A$2:$A$841,0))</f>
        <v>715.00000000000011</v>
      </c>
      <c r="AS801" t="str">
        <f>CONCATENATE(B801)</f>
        <v>09HB331492</v>
      </c>
      <c r="AT801" s="2" t="str">
        <f>IF(IFERROR(VLOOKUP(AS801,[1]Hoja2!$C$1:$AM$841,37,FALSE),"n/a")&lt;&gt;"n/a","a","n/a")</f>
        <v>n/a</v>
      </c>
      <c r="AU801" s="8">
        <f t="shared" si="397"/>
        <v>1</v>
      </c>
      <c r="AV801" t="e">
        <f>VLOOKUP(B801,[1]Hoja2!$C$2:$AO$762,39,FALSE)</f>
        <v>#N/A</v>
      </c>
      <c r="AW801" t="e">
        <f>IF(AU801=AV801,VLOOKUP(B801,[1]Hoja2!$C$2:$AO$762,37,FALSE),IF(AV801&lt;2,VLOOKUP(B801,[1]Hoja2!$C$2:$AO$762,37,FALSE)))</f>
        <v>#N/A</v>
      </c>
      <c r="AX801" t="str">
        <f>B801 &amp; COUNTIF(B$2:B801, B801)</f>
        <v>09HB3314921</v>
      </c>
      <c r="AY801" t="e">
        <f>VLOOKUP(AX801,[1]Hoja2!$B$2:$AO$762,38,FALSE)</f>
        <v>#N/A</v>
      </c>
      <c r="AZ801" s="9" t="e">
        <f t="shared" si="407"/>
        <v>#N/A</v>
      </c>
    </row>
    <row r="802" spans="1:55" x14ac:dyDescent="0.25">
      <c r="A802">
        <v>70962</v>
      </c>
      <c r="B802" t="s">
        <v>499</v>
      </c>
      <c r="C802">
        <v>2019</v>
      </c>
      <c r="D802" t="s">
        <v>37</v>
      </c>
      <c r="E802" t="s">
        <v>38</v>
      </c>
      <c r="F802">
        <v>16</v>
      </c>
      <c r="G802" t="s">
        <v>40</v>
      </c>
      <c r="H802">
        <v>0.78333339999999996</v>
      </c>
      <c r="I802" t="s">
        <v>71</v>
      </c>
      <c r="J802">
        <v>468</v>
      </c>
      <c r="K802">
        <v>715</v>
      </c>
      <c r="L802">
        <v>0</v>
      </c>
      <c r="M802">
        <v>0</v>
      </c>
      <c r="N802">
        <v>0</v>
      </c>
      <c r="O802">
        <v>0.6</v>
      </c>
      <c r="P802">
        <v>0.8</v>
      </c>
      <c r="Q802">
        <v>1.05</v>
      </c>
      <c r="R802" t="s">
        <v>46</v>
      </c>
      <c r="S802">
        <v>5</v>
      </c>
      <c r="T802">
        <v>9</v>
      </c>
      <c r="U802" t="s">
        <v>47</v>
      </c>
      <c r="V802" t="s">
        <v>34</v>
      </c>
      <c r="W802" t="s">
        <v>42</v>
      </c>
      <c r="X802">
        <v>2019</v>
      </c>
      <c r="Y802" t="s">
        <v>37</v>
      </c>
      <c r="Z802" t="s">
        <v>38</v>
      </c>
      <c r="AA802">
        <v>16</v>
      </c>
      <c r="AB802">
        <v>0</v>
      </c>
      <c r="AC802">
        <v>126</v>
      </c>
      <c r="AD802">
        <v>1.05</v>
      </c>
      <c r="AE802">
        <v>0.15666668</v>
      </c>
      <c r="AF802">
        <v>750.75</v>
      </c>
      <c r="AG802" s="2">
        <f>IFERROR(VLOOKUP(B802,[1]Hoja2!$C$1:$AM$841,37,FALSE),"n/a")</f>
        <v>0</v>
      </c>
      <c r="AH802" s="10">
        <f>VLOOKUP(AX802,[1]Hoja2!$B$2:$AO$762,17,FALSE)</f>
        <v>6</v>
      </c>
      <c r="AI802" s="10">
        <f>VLOOKUP(AX802,[1]Hoja2!$B$2:$AO$762,23,FALSE)</f>
        <v>0</v>
      </c>
      <c r="AJ802" s="10">
        <f>VLOOKUP(AX802,[1]Hoja2!$B$2:$AO$762,28,FALSE)</f>
        <v>0.4599999999999998</v>
      </c>
      <c r="AK802" s="10" t="str">
        <f>VLOOKUP(AX802,[1]Hoja2!$B$2:$AO$762,19,FALSE)</f>
        <v>Entry Mono Printers</v>
      </c>
      <c r="AL802">
        <f t="shared" si="398"/>
        <v>0</v>
      </c>
      <c r="AM802">
        <f t="shared" si="399"/>
        <v>0</v>
      </c>
      <c r="AN802">
        <f t="shared" si="400"/>
        <v>0</v>
      </c>
      <c r="AO802">
        <f t="shared" si="401"/>
        <v>0</v>
      </c>
      <c r="AP802">
        <f t="shared" si="402"/>
        <v>1</v>
      </c>
      <c r="AQ802">
        <f t="shared" si="403"/>
        <v>0</v>
      </c>
      <c r="AR802">
        <f>+INDEX([1]Hoja2!$AM$2:$AM$841,MATCH(B802,[1]Hoja2!$C$2:$C$841,0))</f>
        <v>0</v>
      </c>
      <c r="AS802" t="str">
        <f>CONCATENATE(B802,F802)</f>
        <v>06HB01410316</v>
      </c>
      <c r="AT802" s="2">
        <f>IFERROR(VLOOKUP(AS802,[1]Hoja2!$A$1:$AM$841,38,FALSE),"n/a")</f>
        <v>0</v>
      </c>
      <c r="AU802" s="8">
        <f t="shared" si="397"/>
        <v>3</v>
      </c>
      <c r="AV802">
        <f>VLOOKUP(B802,[1]Hoja2!$C$2:$AO$762,39,FALSE)</f>
        <v>2</v>
      </c>
      <c r="AW802" t="b">
        <f>IF(AU802=AV802,VLOOKUP(B802,[1]Hoja2!$C$2:$AO$762,37,FALSE),IF(AV802&lt;2,VLOOKUP(B802,[1]Hoja2!$C$2:$AO$762,37,FALSE)))</f>
        <v>0</v>
      </c>
      <c r="AX802" t="str">
        <f>B802 &amp; COUNTIF(B$2:B802, B802)</f>
        <v>06HB0141031</v>
      </c>
      <c r="AY802" s="10">
        <f>VLOOKUP(AX802,[1]Hoja2!$B$2:$AO$762,38,FALSE)</f>
        <v>0</v>
      </c>
      <c r="AZ802" s="9">
        <f t="shared" si="407"/>
        <v>0</v>
      </c>
      <c r="BA802">
        <f>IF(Q802="NA",2,IF(OR(G802="INSTALACION NUEVA",G802="Mantenimiento preventivo"),3,IF(AND(AC802&lt;AH802,AL802&lt;&gt;1),4,IF(AY802&gt;AF802,1,0))))</f>
        <v>0</v>
      </c>
      <c r="BB802">
        <f>AE802-AJ802</f>
        <v>-0.3033333199999998</v>
      </c>
      <c r="BC802">
        <f>+_xlfn.IFS(Q802="NA",2,OR(G802="INSTALACION NUEVA",G802="Mantenimiento preventivo"),3,AND(AC802&lt;AH802,AL802&lt;&gt;1),4,AY802&gt;AF802,1,TRUE,0)</f>
        <v>0</v>
      </c>
    </row>
    <row r="803" spans="1:55" hidden="1" x14ac:dyDescent="0.25">
      <c r="A803">
        <v>70963</v>
      </c>
      <c r="B803" t="s">
        <v>724</v>
      </c>
      <c r="C803">
        <v>2019</v>
      </c>
      <c r="D803" t="s">
        <v>37</v>
      </c>
      <c r="E803" t="s">
        <v>38</v>
      </c>
      <c r="F803">
        <v>16</v>
      </c>
      <c r="G803" t="s">
        <v>44</v>
      </c>
      <c r="H803">
        <v>0</v>
      </c>
      <c r="I803" t="s">
        <v>34</v>
      </c>
      <c r="J803">
        <v>468</v>
      </c>
      <c r="K803">
        <v>715</v>
      </c>
      <c r="L803">
        <v>0</v>
      </c>
      <c r="M803">
        <v>0</v>
      </c>
      <c r="N803">
        <v>0</v>
      </c>
      <c r="O803">
        <v>0.6</v>
      </c>
      <c r="P803">
        <v>0.8</v>
      </c>
      <c r="Q803">
        <v>1.05</v>
      </c>
      <c r="R803" t="s">
        <v>46</v>
      </c>
      <c r="S803">
        <v>5</v>
      </c>
      <c r="T803">
        <v>9</v>
      </c>
      <c r="U803" t="s">
        <v>47</v>
      </c>
      <c r="V803" t="s">
        <v>34</v>
      </c>
      <c r="W803" t="s">
        <v>50</v>
      </c>
      <c r="X803">
        <v>2019</v>
      </c>
      <c r="Y803" t="s">
        <v>37</v>
      </c>
      <c r="Z803" t="s">
        <v>38</v>
      </c>
      <c r="AA803">
        <v>16</v>
      </c>
      <c r="AB803">
        <v>1</v>
      </c>
      <c r="AC803">
        <v>13</v>
      </c>
      <c r="AD803">
        <v>0</v>
      </c>
      <c r="AE803">
        <v>0</v>
      </c>
      <c r="AF803">
        <v>0</v>
      </c>
      <c r="AG803" s="2" t="str">
        <f>IFERROR(VLOOKUP(B803,[1]Hoja2!$C$1:$AM$841,37,FALSE),"n/a")</f>
        <v>n/a</v>
      </c>
      <c r="AH803" s="10" t="e">
        <f>VLOOKUP(AX803,[1]Hoja2!$B$2:$AO$762,17,FALSE)</f>
        <v>#N/A</v>
      </c>
      <c r="AI803" s="10" t="e">
        <f>VLOOKUP(AX803,[1]Hoja2!$B$2:$AO$762,23,FALSE)</f>
        <v>#N/A</v>
      </c>
      <c r="AJ803" s="10" t="e">
        <f>VLOOKUP(AX803,[1]Hoja2!$B$2:$AO$762,28,FALSE)</f>
        <v>#N/A</v>
      </c>
      <c r="AK803" s="10" t="e">
        <f>VLOOKUP(AX803,[1]Hoja2!$B$2:$AO$762,19,FALSE)</f>
        <v>#N/A</v>
      </c>
      <c r="AL803" t="e">
        <f t="shared" si="398"/>
        <v>#N/A</v>
      </c>
      <c r="AM803" t="e">
        <f t="shared" si="399"/>
        <v>#N/A</v>
      </c>
      <c r="AN803" t="e">
        <f t="shared" si="400"/>
        <v>#N/A</v>
      </c>
      <c r="AO803" t="e">
        <f t="shared" si="401"/>
        <v>#N/A</v>
      </c>
      <c r="AP803" t="e">
        <f t="shared" si="402"/>
        <v>#N/A</v>
      </c>
      <c r="AQ803" t="str">
        <f t="shared" si="403"/>
        <v>n/a</v>
      </c>
      <c r="AR803" t="e">
        <f>+INDEX([1]DETALLE!$AK$2:$AK$841,MATCH(B803,[1]DETALLE!$A$2:$A$841,0))</f>
        <v>#N/A</v>
      </c>
      <c r="AS803" t="str">
        <f>CONCATENATE(B803)</f>
        <v>09HB331428</v>
      </c>
      <c r="AT803" s="2" t="str">
        <f>IF(IFERROR(VLOOKUP(AS803,[1]Hoja2!$C$1:$AM$841,37,FALSE),"n/a")&lt;&gt;"n/a","a","n/a")</f>
        <v>n/a</v>
      </c>
      <c r="AU803" s="8">
        <f t="shared" si="397"/>
        <v>2</v>
      </c>
      <c r="AV803" t="e">
        <f>VLOOKUP(B803,[1]Hoja2!$C$2:$AO$762,39,FALSE)</f>
        <v>#N/A</v>
      </c>
      <c r="AW803" t="e">
        <f>IF(AU803=AV803,VLOOKUP(B803,[1]Hoja2!$C$2:$AO$762,37,FALSE),IF(AV803&lt;2,VLOOKUP(B803,[1]Hoja2!$C$2:$AO$762,37,FALSE)))</f>
        <v>#N/A</v>
      </c>
      <c r="AX803" t="str">
        <f>B803 &amp; COUNTIF(B$2:B803, B803)</f>
        <v>09HB3314282</v>
      </c>
      <c r="AY803" t="e">
        <f>VLOOKUP(AX803,[1]Hoja2!$B$2:$AO$762,38,FALSE)</f>
        <v>#N/A</v>
      </c>
      <c r="AZ803" s="9" t="e">
        <f t="shared" si="407"/>
        <v>#N/A</v>
      </c>
    </row>
    <row r="804" spans="1:55" hidden="1" x14ac:dyDescent="0.25">
      <c r="A804">
        <v>70965</v>
      </c>
      <c r="B804" t="s">
        <v>898</v>
      </c>
      <c r="C804">
        <v>2019</v>
      </c>
      <c r="D804" t="s">
        <v>37</v>
      </c>
      <c r="E804" t="s">
        <v>38</v>
      </c>
      <c r="F804">
        <v>16</v>
      </c>
      <c r="G804" t="s">
        <v>40</v>
      </c>
      <c r="H804">
        <v>2.5333329999999998</v>
      </c>
      <c r="I804" t="s">
        <v>116</v>
      </c>
      <c r="J804">
        <v>655</v>
      </c>
      <c r="K804">
        <v>1365</v>
      </c>
      <c r="L804">
        <v>0</v>
      </c>
      <c r="M804">
        <v>0</v>
      </c>
      <c r="N804">
        <v>0.6</v>
      </c>
      <c r="O804">
        <v>0.8</v>
      </c>
      <c r="P804">
        <v>1.05</v>
      </c>
      <c r="Q804">
        <v>1.1000000000000001</v>
      </c>
      <c r="R804" t="s">
        <v>420</v>
      </c>
      <c r="S804">
        <v>5</v>
      </c>
      <c r="T804">
        <v>9</v>
      </c>
      <c r="U804" t="s">
        <v>47</v>
      </c>
      <c r="V804" t="s">
        <v>45</v>
      </c>
      <c r="W804" t="s">
        <v>683</v>
      </c>
      <c r="X804">
        <v>2019</v>
      </c>
      <c r="Y804" t="s">
        <v>37</v>
      </c>
      <c r="Z804" t="s">
        <v>38</v>
      </c>
      <c r="AA804">
        <v>16</v>
      </c>
      <c r="AB804">
        <v>1</v>
      </c>
      <c r="AC804">
        <v>28</v>
      </c>
      <c r="AD804">
        <v>0</v>
      </c>
      <c r="AE804">
        <v>0</v>
      </c>
      <c r="AF804">
        <v>0</v>
      </c>
      <c r="AG804" s="2" t="str">
        <f>IFERROR(VLOOKUP(B804,[1]Hoja2!$C$1:$AM$841,37,FALSE),"n/a")</f>
        <v>n/a</v>
      </c>
      <c r="AH804" s="10" t="e">
        <f>VLOOKUP(AX804,[1]Hoja2!$B$2:$AO$762,17,FALSE)</f>
        <v>#N/A</v>
      </c>
      <c r="AI804" s="10" t="e">
        <f>VLOOKUP(AX804,[1]Hoja2!$B$2:$AO$762,23,FALSE)</f>
        <v>#N/A</v>
      </c>
      <c r="AJ804" s="10" t="e">
        <f>VLOOKUP(AX804,[1]Hoja2!$B$2:$AO$762,28,FALSE)</f>
        <v>#N/A</v>
      </c>
      <c r="AK804" s="10" t="e">
        <f>VLOOKUP(AX804,[1]Hoja2!$B$2:$AO$762,19,FALSE)</f>
        <v>#N/A</v>
      </c>
      <c r="AL804" t="e">
        <f t="shared" si="398"/>
        <v>#N/A</v>
      </c>
      <c r="AM804" t="e">
        <f t="shared" si="399"/>
        <v>#N/A</v>
      </c>
      <c r="AN804" t="e">
        <f t="shared" si="400"/>
        <v>#N/A</v>
      </c>
      <c r="AO804" t="e">
        <f t="shared" si="401"/>
        <v>#N/A</v>
      </c>
      <c r="AP804" t="e">
        <f t="shared" si="402"/>
        <v>#N/A</v>
      </c>
      <c r="AQ804" t="str">
        <f t="shared" si="403"/>
        <v>n/a</v>
      </c>
      <c r="AR804">
        <f>+INDEX([1]DETALLE!$AK$2:$AK$841,MATCH(B804,[1]DETALLE!$A$2:$A$841,0))</f>
        <v>750.75000000000011</v>
      </c>
      <c r="AS804" t="str">
        <f>CONCATENATE(B804)</f>
        <v>0Y4X848737</v>
      </c>
      <c r="AT804" s="2" t="str">
        <f>IF(IFERROR(VLOOKUP(AS804,[1]Hoja2!$C$1:$AM$841,37,FALSE),"n/a")&lt;&gt;"n/a","a","n/a")</f>
        <v>n/a</v>
      </c>
      <c r="AU804" s="8">
        <f t="shared" si="397"/>
        <v>1</v>
      </c>
      <c r="AV804" t="e">
        <f>VLOOKUP(B804,[1]Hoja2!$C$2:$AO$762,39,FALSE)</f>
        <v>#N/A</v>
      </c>
      <c r="AW804" t="e">
        <f>IF(AU804=AV804,VLOOKUP(B804,[1]Hoja2!$C$2:$AO$762,37,FALSE),IF(AV804&lt;2,VLOOKUP(B804,[1]Hoja2!$C$2:$AO$762,37,FALSE)))</f>
        <v>#N/A</v>
      </c>
      <c r="AX804" t="str">
        <f>B804 &amp; COUNTIF(B$2:B804, B804)</f>
        <v>0Y4X8487371</v>
      </c>
      <c r="AY804" t="e">
        <f>VLOOKUP(AX804,[1]Hoja2!$B$2:$AO$762,38,FALSE)</f>
        <v>#N/A</v>
      </c>
      <c r="AZ804" s="9" t="e">
        <f t="shared" si="407"/>
        <v>#N/A</v>
      </c>
    </row>
    <row r="805" spans="1:55" x14ac:dyDescent="0.25">
      <c r="A805">
        <v>70967</v>
      </c>
      <c r="B805" t="s">
        <v>899</v>
      </c>
      <c r="C805">
        <v>2019</v>
      </c>
      <c r="D805" t="s">
        <v>37</v>
      </c>
      <c r="E805" t="s">
        <v>38</v>
      </c>
      <c r="F805">
        <v>16</v>
      </c>
      <c r="G805" t="s">
        <v>40</v>
      </c>
      <c r="H805">
        <v>1.733333</v>
      </c>
      <c r="J805" t="s">
        <v>33</v>
      </c>
      <c r="K805" t="s">
        <v>33</v>
      </c>
      <c r="L805" t="s">
        <v>33</v>
      </c>
      <c r="M805" t="s">
        <v>33</v>
      </c>
      <c r="N805" t="s">
        <v>33</v>
      </c>
      <c r="O805" t="s">
        <v>33</v>
      </c>
      <c r="P805" t="s">
        <v>33</v>
      </c>
      <c r="Q805" t="s">
        <v>33</v>
      </c>
      <c r="S805" t="s">
        <v>33</v>
      </c>
      <c r="T805" t="s">
        <v>33</v>
      </c>
      <c r="V805" t="s">
        <v>34</v>
      </c>
      <c r="W805" t="s">
        <v>61</v>
      </c>
      <c r="X805">
        <v>2019</v>
      </c>
      <c r="Y805" t="s">
        <v>37</v>
      </c>
      <c r="Z805" t="s">
        <v>38</v>
      </c>
      <c r="AA805">
        <v>17</v>
      </c>
      <c r="AB805" t="s">
        <v>33</v>
      </c>
      <c r="AC805">
        <v>0</v>
      </c>
      <c r="AD805">
        <v>0</v>
      </c>
      <c r="AE805">
        <v>0</v>
      </c>
      <c r="AF805">
        <v>0</v>
      </c>
      <c r="AG805" s="2">
        <f>IFERROR(VLOOKUP(B805,[1]Hoja2!$C$1:$AM$841,37,FALSE),"n/a")</f>
        <v>750.75000000000011</v>
      </c>
      <c r="AH805" s="10">
        <f>VLOOKUP(AX805,[1]Hoja2!$B$2:$AO$762,17,FALSE)</f>
        <v>1086</v>
      </c>
      <c r="AI805" s="10">
        <f>VLOOKUP(AX805,[1]Hoja2!$B$2:$AO$762,23,FALSE)</f>
        <v>1.05</v>
      </c>
      <c r="AJ805" s="10">
        <f>VLOOKUP(AX805,[1]Hoja2!$B$2:$AO$762,28,FALSE)</f>
        <v>0</v>
      </c>
      <c r="AK805" s="10" t="str">
        <f>VLOOKUP(AX805,[1]Hoja2!$B$2:$AO$762,19,FALSE)</f>
        <v>A4 Mono MFPs</v>
      </c>
      <c r="AL805">
        <f t="shared" si="398"/>
        <v>0</v>
      </c>
      <c r="AM805">
        <f t="shared" si="399"/>
        <v>0</v>
      </c>
      <c r="AN805">
        <f t="shared" si="400"/>
        <v>0</v>
      </c>
      <c r="AO805">
        <f t="shared" si="401"/>
        <v>1</v>
      </c>
      <c r="AP805">
        <f t="shared" si="402"/>
        <v>0</v>
      </c>
      <c r="AQ805">
        <f t="shared" si="403"/>
        <v>1</v>
      </c>
      <c r="AR805">
        <f>+INDEX([1]Hoja2!$AM$2:$AM$841,MATCH(B805,[1]Hoja2!$C$2:$C$841,0))</f>
        <v>750.75000000000011</v>
      </c>
      <c r="AS805" t="str">
        <f>CONCATENATE(B805,F805)</f>
        <v>0C7X24688516</v>
      </c>
      <c r="AT805" s="2">
        <f>IFERROR(VLOOKUP(AS805,[1]Hoja2!$A$1:$AM$841,38,FALSE),"n/a")</f>
        <v>0</v>
      </c>
      <c r="AU805" s="8">
        <f t="shared" si="397"/>
        <v>2</v>
      </c>
      <c r="AV805">
        <f>VLOOKUP(B805,[1]Hoja2!$C$2:$AO$762,39,FALSE)</f>
        <v>1</v>
      </c>
      <c r="AW805">
        <f>IF(AU805=AV805,VLOOKUP(B805,[1]Hoja2!$C$2:$AO$762,37,FALSE),IF(AV805&lt;2,VLOOKUP(B805,[1]Hoja2!$C$2:$AO$762,37,FALSE)))</f>
        <v>750.75000000000011</v>
      </c>
      <c r="AX805" t="str">
        <f>B805 &amp; COUNTIF(B$2:B805, B805)</f>
        <v>0C7X2468851</v>
      </c>
      <c r="AY805" s="10">
        <f>VLOOKUP(AX805,[1]Hoja2!$B$2:$AO$762,38,FALSE)</f>
        <v>750.75000000000011</v>
      </c>
      <c r="AZ805" s="9">
        <f t="shared" si="407"/>
        <v>0</v>
      </c>
      <c r="BA805">
        <f>IF(Q805="NA",2,IF(OR(G805="INSTALACION NUEVA",G805="Mantenimiento preventivo"),3,IF(AND(AC805&lt;AH805,AL805&lt;&gt;1),4,IF(AY805&gt;AF805,1,0))))</f>
        <v>2</v>
      </c>
      <c r="BB805">
        <f>AE805-AJ805</f>
        <v>0</v>
      </c>
      <c r="BC805">
        <f>+_xlfn.IFS(Q805="NA",2,OR(G805="INSTALACION NUEVA",G805="Mantenimiento preventivo"),3,AND(AC805&lt;AH805,AL805&lt;&gt;1),4,AY805&gt;AF805,1,TRUE,0)</f>
        <v>2</v>
      </c>
    </row>
    <row r="806" spans="1:55" hidden="1" x14ac:dyDescent="0.25">
      <c r="A806">
        <v>70970</v>
      </c>
      <c r="B806" t="s">
        <v>695</v>
      </c>
      <c r="C806">
        <v>2019</v>
      </c>
      <c r="D806" t="s">
        <v>37</v>
      </c>
      <c r="E806" t="s">
        <v>38</v>
      </c>
      <c r="F806">
        <v>16</v>
      </c>
      <c r="G806" t="s">
        <v>44</v>
      </c>
      <c r="H806">
        <v>0</v>
      </c>
      <c r="I806" t="s">
        <v>34</v>
      </c>
      <c r="J806">
        <v>468</v>
      </c>
      <c r="K806">
        <v>715</v>
      </c>
      <c r="L806">
        <v>0</v>
      </c>
      <c r="M806">
        <v>0</v>
      </c>
      <c r="N806">
        <v>0</v>
      </c>
      <c r="O806">
        <v>0.6</v>
      </c>
      <c r="P806">
        <v>0.8</v>
      </c>
      <c r="Q806">
        <v>1.05</v>
      </c>
      <c r="R806" t="s">
        <v>46</v>
      </c>
      <c r="S806">
        <v>5</v>
      </c>
      <c r="T806">
        <v>9</v>
      </c>
      <c r="U806" t="s">
        <v>47</v>
      </c>
      <c r="V806" t="s">
        <v>34</v>
      </c>
      <c r="W806" t="s">
        <v>50</v>
      </c>
      <c r="X806">
        <v>2019</v>
      </c>
      <c r="Y806" t="s">
        <v>37</v>
      </c>
      <c r="Z806" t="s">
        <v>38</v>
      </c>
      <c r="AA806">
        <v>16</v>
      </c>
      <c r="AB806">
        <v>1</v>
      </c>
      <c r="AC806">
        <v>15</v>
      </c>
      <c r="AD806">
        <v>0</v>
      </c>
      <c r="AE806">
        <v>0</v>
      </c>
      <c r="AF806">
        <v>0</v>
      </c>
      <c r="AG806" s="2" t="str">
        <f>IFERROR(VLOOKUP(B806,[1]Hoja2!$C$1:$AM$841,37,FALSE),"n/a")</f>
        <v>n/a</v>
      </c>
      <c r="AH806" s="10" t="e">
        <f>VLOOKUP(AX806,[1]Hoja2!$B$2:$AO$762,17,FALSE)</f>
        <v>#N/A</v>
      </c>
      <c r="AI806" s="10" t="e">
        <f>VLOOKUP(AX806,[1]Hoja2!$B$2:$AO$762,23,FALSE)</f>
        <v>#N/A</v>
      </c>
      <c r="AJ806" s="10" t="e">
        <f>VLOOKUP(AX806,[1]Hoja2!$B$2:$AO$762,28,FALSE)</f>
        <v>#N/A</v>
      </c>
      <c r="AK806" s="10" t="e">
        <f>VLOOKUP(AX806,[1]Hoja2!$B$2:$AO$762,19,FALSE)</f>
        <v>#N/A</v>
      </c>
      <c r="AL806" t="e">
        <f t="shared" si="398"/>
        <v>#N/A</v>
      </c>
      <c r="AM806" t="e">
        <f t="shared" si="399"/>
        <v>#N/A</v>
      </c>
      <c r="AN806" t="e">
        <f t="shared" si="400"/>
        <v>#N/A</v>
      </c>
      <c r="AO806" t="e">
        <f t="shared" si="401"/>
        <v>#N/A</v>
      </c>
      <c r="AP806" t="e">
        <f t="shared" si="402"/>
        <v>#N/A</v>
      </c>
      <c r="AQ806" t="str">
        <f t="shared" si="403"/>
        <v>n/a</v>
      </c>
      <c r="AR806" t="e">
        <f>+INDEX([1]DETALLE!$AK$2:$AK$841,MATCH(B806,[1]DETALLE!$A$2:$A$841,0))</f>
        <v>#N/A</v>
      </c>
      <c r="AS806" t="str">
        <f>CONCATENATE(B806)</f>
        <v>09HB331668</v>
      </c>
      <c r="AT806" s="2" t="str">
        <f>IF(IFERROR(VLOOKUP(AS806,[1]Hoja2!$C$1:$AM$841,37,FALSE),"n/a")&lt;&gt;"n/a","a","n/a")</f>
        <v>n/a</v>
      </c>
      <c r="AU806" s="8">
        <f t="shared" si="397"/>
        <v>2</v>
      </c>
      <c r="AV806" t="e">
        <f>VLOOKUP(B806,[1]Hoja2!$C$2:$AO$762,39,FALSE)</f>
        <v>#N/A</v>
      </c>
      <c r="AW806" t="e">
        <f>IF(AU806=AV806,VLOOKUP(B806,[1]Hoja2!$C$2:$AO$762,37,FALSE),IF(AV806&lt;2,VLOOKUP(B806,[1]Hoja2!$C$2:$AO$762,37,FALSE)))</f>
        <v>#N/A</v>
      </c>
      <c r="AX806" t="str">
        <f>B806 &amp; COUNTIF(B$2:B806, B806)</f>
        <v>09HB3316682</v>
      </c>
      <c r="AY806" t="e">
        <f>VLOOKUP(AX806,[1]Hoja2!$B$2:$AO$762,38,FALSE)</f>
        <v>#N/A</v>
      </c>
      <c r="AZ806" s="9" t="e">
        <f t="shared" si="407"/>
        <v>#N/A</v>
      </c>
    </row>
    <row r="807" spans="1:55" hidden="1" x14ac:dyDescent="0.25">
      <c r="A807">
        <v>70975</v>
      </c>
      <c r="B807" t="s">
        <v>900</v>
      </c>
      <c r="C807">
        <v>2019</v>
      </c>
      <c r="D807" t="s">
        <v>37</v>
      </c>
      <c r="E807" t="s">
        <v>38</v>
      </c>
      <c r="F807">
        <v>16</v>
      </c>
      <c r="G807" t="s">
        <v>40</v>
      </c>
      <c r="H807">
        <v>3.5333329999999998</v>
      </c>
      <c r="I807" t="s">
        <v>45</v>
      </c>
      <c r="J807">
        <v>803</v>
      </c>
      <c r="K807">
        <v>1573</v>
      </c>
      <c r="L807">
        <v>0.2</v>
      </c>
      <c r="M807">
        <v>0.6</v>
      </c>
      <c r="N807">
        <v>0.8</v>
      </c>
      <c r="O807">
        <v>1.05</v>
      </c>
      <c r="P807">
        <v>1.1000000000000001</v>
      </c>
      <c r="Q807">
        <v>1.1499999999999999</v>
      </c>
      <c r="R807" t="s">
        <v>46</v>
      </c>
      <c r="S807">
        <v>4</v>
      </c>
      <c r="T807">
        <v>6</v>
      </c>
      <c r="U807" t="s">
        <v>47</v>
      </c>
      <c r="V807" t="s">
        <v>48</v>
      </c>
      <c r="W807" t="s">
        <v>678</v>
      </c>
      <c r="X807">
        <v>2019</v>
      </c>
      <c r="Y807" t="s">
        <v>37</v>
      </c>
      <c r="Z807" t="s">
        <v>38</v>
      </c>
      <c r="AA807">
        <v>17</v>
      </c>
      <c r="AB807">
        <v>1</v>
      </c>
      <c r="AC807">
        <v>28</v>
      </c>
      <c r="AD807">
        <v>0</v>
      </c>
      <c r="AE807">
        <v>0</v>
      </c>
      <c r="AF807">
        <v>0</v>
      </c>
      <c r="AG807" s="2" t="str">
        <f>IFERROR(VLOOKUP(B807,[1]Hoja2!$C$1:$AM$841,37,FALSE),"n/a")</f>
        <v>n/a</v>
      </c>
      <c r="AH807" s="10" t="e">
        <f>VLOOKUP(AX807,[1]Hoja2!$B$2:$AO$762,17,FALSE)</f>
        <v>#N/A</v>
      </c>
      <c r="AI807" s="10" t="e">
        <f>VLOOKUP(AX807,[1]Hoja2!$B$2:$AO$762,23,FALSE)</f>
        <v>#N/A</v>
      </c>
      <c r="AJ807" s="10" t="e">
        <f>VLOOKUP(AX807,[1]Hoja2!$B$2:$AO$762,28,FALSE)</f>
        <v>#N/A</v>
      </c>
      <c r="AK807" s="10" t="e">
        <f>VLOOKUP(AX807,[1]Hoja2!$B$2:$AO$762,19,FALSE)</f>
        <v>#N/A</v>
      </c>
      <c r="AL807" t="e">
        <f t="shared" si="398"/>
        <v>#N/A</v>
      </c>
      <c r="AM807" t="e">
        <f t="shared" si="399"/>
        <v>#N/A</v>
      </c>
      <c r="AN807" t="e">
        <f t="shared" si="400"/>
        <v>#N/A</v>
      </c>
      <c r="AO807" t="e">
        <f t="shared" si="401"/>
        <v>#N/A</v>
      </c>
      <c r="AP807" t="e">
        <f t="shared" si="402"/>
        <v>#N/A</v>
      </c>
      <c r="AQ807" t="str">
        <f t="shared" si="403"/>
        <v>n/a</v>
      </c>
      <c r="AR807">
        <f>+INDEX([1]DETALLE!$AK$2:$AK$841,MATCH(B807,[1]DETALLE!$A$2:$A$841,0))</f>
        <v>0</v>
      </c>
      <c r="AS807" t="str">
        <f>CONCATENATE(B807)</f>
        <v>0BG2947505</v>
      </c>
      <c r="AT807" s="2" t="str">
        <f>IF(IFERROR(VLOOKUP(AS807,[1]Hoja2!$C$1:$AM$841,37,FALSE),"n/a")&lt;&gt;"n/a","a","n/a")</f>
        <v>n/a</v>
      </c>
      <c r="AU807" s="8">
        <f t="shared" si="397"/>
        <v>2</v>
      </c>
      <c r="AV807" t="e">
        <f>VLOOKUP(B807,[1]Hoja2!$C$2:$AO$762,39,FALSE)</f>
        <v>#N/A</v>
      </c>
      <c r="AW807" t="e">
        <f>IF(AU807=AV807,VLOOKUP(B807,[1]Hoja2!$C$2:$AO$762,37,FALSE),IF(AV807&lt;2,VLOOKUP(B807,[1]Hoja2!$C$2:$AO$762,37,FALSE)))</f>
        <v>#N/A</v>
      </c>
      <c r="AX807" t="str">
        <f>B807 &amp; COUNTIF(B$2:B807, B807)</f>
        <v>0BG29475051</v>
      </c>
      <c r="AY807" t="e">
        <f>VLOOKUP(AX807,[1]Hoja2!$B$2:$AO$762,38,FALSE)</f>
        <v>#N/A</v>
      </c>
      <c r="AZ807" s="9" t="e">
        <f t="shared" si="407"/>
        <v>#N/A</v>
      </c>
    </row>
    <row r="808" spans="1:55" x14ac:dyDescent="0.25">
      <c r="A808">
        <v>70976</v>
      </c>
      <c r="B808" t="s">
        <v>505</v>
      </c>
      <c r="C808">
        <v>2019</v>
      </c>
      <c r="D808" t="s">
        <v>37</v>
      </c>
      <c r="E808" t="s">
        <v>38</v>
      </c>
      <c r="F808">
        <v>16</v>
      </c>
      <c r="G808" t="s">
        <v>40</v>
      </c>
      <c r="H808">
        <v>0.38333329999999999</v>
      </c>
      <c r="I808" t="s">
        <v>71</v>
      </c>
      <c r="J808">
        <v>468</v>
      </c>
      <c r="K808">
        <v>715</v>
      </c>
      <c r="L808">
        <v>0</v>
      </c>
      <c r="M808">
        <v>0</v>
      </c>
      <c r="N808">
        <v>0</v>
      </c>
      <c r="O808">
        <v>0.6</v>
      </c>
      <c r="P808">
        <v>0.8</v>
      </c>
      <c r="Q808">
        <v>1.05</v>
      </c>
      <c r="R808" t="s">
        <v>46</v>
      </c>
      <c r="S808">
        <v>5</v>
      </c>
      <c r="T808">
        <v>9</v>
      </c>
      <c r="U808" t="s">
        <v>47</v>
      </c>
      <c r="V808" t="s">
        <v>71</v>
      </c>
      <c r="W808" t="s">
        <v>130</v>
      </c>
      <c r="X808">
        <v>2019</v>
      </c>
      <c r="Y808" t="s">
        <v>37</v>
      </c>
      <c r="Z808" t="s">
        <v>38</v>
      </c>
      <c r="AA808">
        <v>17</v>
      </c>
      <c r="AB808">
        <v>0</v>
      </c>
      <c r="AC808">
        <v>50</v>
      </c>
      <c r="AD808">
        <v>0.8</v>
      </c>
      <c r="AE808">
        <v>7.6666659999999998E-2</v>
      </c>
      <c r="AF808">
        <v>572</v>
      </c>
      <c r="AG808" s="2">
        <f>IFERROR(VLOOKUP(B808,[1]Hoja2!$C$1:$AM$841,37,FALSE),"n/a")</f>
        <v>572.00000000000011</v>
      </c>
      <c r="AH808" s="10">
        <f>VLOOKUP(AX808,[1]Hoja2!$B$2:$AO$762,17,FALSE)</f>
        <v>50</v>
      </c>
      <c r="AI808" s="10">
        <f>VLOOKUP(AX808,[1]Hoja2!$B$2:$AO$762,23,FALSE)</f>
        <v>0.8</v>
      </c>
      <c r="AJ808" s="10">
        <f>VLOOKUP(AX808,[1]Hoja2!$B$2:$AO$762,28,FALSE)</f>
        <v>0.10400000000000001</v>
      </c>
      <c r="AK808" s="10" t="str">
        <f>VLOOKUP(AX808,[1]Hoja2!$B$2:$AO$762,19,FALSE)</f>
        <v>Entry Mono Printers</v>
      </c>
      <c r="AL808">
        <f t="shared" si="398"/>
        <v>1</v>
      </c>
      <c r="AM808">
        <f t="shared" si="399"/>
        <v>1</v>
      </c>
      <c r="AN808">
        <f t="shared" si="400"/>
        <v>1</v>
      </c>
      <c r="AO808">
        <f t="shared" si="401"/>
        <v>0</v>
      </c>
      <c r="AP808">
        <f t="shared" si="402"/>
        <v>1</v>
      </c>
      <c r="AQ808">
        <f t="shared" si="403"/>
        <v>0</v>
      </c>
      <c r="AR808">
        <f>+INDEX([1]Hoja2!$AM$2:$AM$841,MATCH(B808,[1]Hoja2!$C$2:$C$841,0))</f>
        <v>572.00000000000011</v>
      </c>
      <c r="AS808" t="str">
        <f>CONCATENATE(B808,F808)</f>
        <v>0D6X46948616</v>
      </c>
      <c r="AT808" s="2">
        <f>IFERROR(VLOOKUP(AS808,[1]Hoja2!$A$1:$AM$841,38,FALSE),"n/a")</f>
        <v>0</v>
      </c>
      <c r="AU808" s="8">
        <f t="shared" si="397"/>
        <v>1</v>
      </c>
      <c r="AV808">
        <f>VLOOKUP(B808,[1]Hoja2!$C$2:$AO$762,39,FALSE)</f>
        <v>1</v>
      </c>
      <c r="AW808">
        <f>IF(AU808=AV808,VLOOKUP(B808,[1]Hoja2!$C$2:$AO$762,37,FALSE),IF(AV808&lt;2,VLOOKUP(B808,[1]Hoja2!$C$2:$AO$762,37,FALSE)))</f>
        <v>572.00000000000011</v>
      </c>
      <c r="AX808" t="str">
        <f>B808 &amp; COUNTIF(B$2:B808, B808)</f>
        <v>0D6X4694861</v>
      </c>
      <c r="AY808" s="10">
        <f>VLOOKUP(AX808,[1]Hoja2!$B$2:$AO$762,38,FALSE)</f>
        <v>572.00000000000011</v>
      </c>
      <c r="AZ808" s="9">
        <f t="shared" si="407"/>
        <v>0</v>
      </c>
      <c r="BA808">
        <f t="shared" ref="BA808:BA809" si="417">IF(Q808="NA",2,IF(OR(G808="INSTALACION NUEVA",G808="Mantenimiento preventivo"),3,IF(AND(AC808&lt;AH808,AL808&lt;&gt;1),4,IF(AY808&gt;AF808,1,0))))</f>
        <v>0</v>
      </c>
      <c r="BB808">
        <f t="shared" ref="BB808:BB809" si="418">AE808-AJ808</f>
        <v>-2.7333340000000012E-2</v>
      </c>
      <c r="BC808">
        <f t="shared" ref="BC808:BC809" si="419">+_xlfn.IFS(Q808="NA",2,OR(G808="INSTALACION NUEVA",G808="Mantenimiento preventivo"),3,AND(AC808&lt;AH808,AL808&lt;&gt;1),4,AY808&gt;AF808,1,TRUE,0)</f>
        <v>0</v>
      </c>
    </row>
    <row r="809" spans="1:55" x14ac:dyDescent="0.25">
      <c r="A809">
        <v>70978</v>
      </c>
      <c r="B809" t="s">
        <v>503</v>
      </c>
      <c r="C809">
        <v>2019</v>
      </c>
      <c r="D809" t="s">
        <v>37</v>
      </c>
      <c r="E809" t="s">
        <v>38</v>
      </c>
      <c r="F809">
        <v>16</v>
      </c>
      <c r="G809" t="s">
        <v>44</v>
      </c>
      <c r="H809">
        <v>0</v>
      </c>
      <c r="I809" t="s">
        <v>34</v>
      </c>
      <c r="J809">
        <v>468</v>
      </c>
      <c r="K809">
        <v>715</v>
      </c>
      <c r="L809">
        <v>0</v>
      </c>
      <c r="M809">
        <v>0</v>
      </c>
      <c r="N809">
        <v>0</v>
      </c>
      <c r="O809">
        <v>0.6</v>
      </c>
      <c r="P809">
        <v>0.8</v>
      </c>
      <c r="Q809">
        <v>1.05</v>
      </c>
      <c r="R809" t="s">
        <v>46</v>
      </c>
      <c r="S809">
        <v>5</v>
      </c>
      <c r="T809">
        <v>9</v>
      </c>
      <c r="U809" t="s">
        <v>47</v>
      </c>
      <c r="V809" t="s">
        <v>34</v>
      </c>
      <c r="W809" t="s">
        <v>55</v>
      </c>
      <c r="X809">
        <v>2019</v>
      </c>
      <c r="Y809" t="s">
        <v>37</v>
      </c>
      <c r="Z809" t="s">
        <v>38</v>
      </c>
      <c r="AA809">
        <v>23</v>
      </c>
      <c r="AB809">
        <v>0</v>
      </c>
      <c r="AC809">
        <v>41</v>
      </c>
      <c r="AD809">
        <v>0</v>
      </c>
      <c r="AE809">
        <v>0</v>
      </c>
      <c r="AF809">
        <v>715</v>
      </c>
      <c r="AG809" s="2">
        <f>IFERROR(VLOOKUP(B809,[1]Hoja2!$C$1:$AM$841,37,FALSE),"n/a")</f>
        <v>715.00000000000011</v>
      </c>
      <c r="AH809" s="10" t="str">
        <f>VLOOKUP(AX809,[1]Hoja2!$B$2:$AO$762,17,FALSE)</f>
        <v xml:space="preserve">  </v>
      </c>
      <c r="AI809" s="10">
        <f>VLOOKUP(AX809,[1]Hoja2!$B$2:$AO$762,23,FALSE)</f>
        <v>1</v>
      </c>
      <c r="AJ809" s="10">
        <f>VLOOKUP(AX809,[1]Hoja2!$B$2:$AO$762,28,FALSE)</f>
        <v>1</v>
      </c>
      <c r="AK809" s="10" t="str">
        <f>VLOOKUP(AX809,[1]Hoja2!$B$2:$AO$762,19,FALSE)</f>
        <v>A4 Mono MFPs</v>
      </c>
      <c r="AL809">
        <f t="shared" si="398"/>
        <v>1</v>
      </c>
      <c r="AM809">
        <f t="shared" si="399"/>
        <v>0</v>
      </c>
      <c r="AN809">
        <f t="shared" si="400"/>
        <v>0</v>
      </c>
      <c r="AO809">
        <f t="shared" si="401"/>
        <v>0</v>
      </c>
      <c r="AP809">
        <f t="shared" si="402"/>
        <v>1</v>
      </c>
      <c r="AQ809">
        <f t="shared" si="403"/>
        <v>0</v>
      </c>
      <c r="AR809">
        <f>+INDEX([1]Hoja2!$AM$2:$AM$841,MATCH(B809,[1]Hoja2!$C$2:$C$841,0))</f>
        <v>715.00000000000011</v>
      </c>
      <c r="AS809" t="str">
        <f>CONCATENATE(B809)</f>
        <v>0BB1564112</v>
      </c>
      <c r="AT809" s="2">
        <f>IF(COUNTIF(AS809:AS2029,AS809)&lt;2,IFERROR(VLOOKUP(AS809,[1]Hoja2!$C$1:$AM$841,37,FALSE),"n/a"),"b")</f>
        <v>715.00000000000011</v>
      </c>
      <c r="AU809" s="8">
        <f t="shared" si="397"/>
        <v>2</v>
      </c>
      <c r="AV809">
        <f>VLOOKUP(B809,[1]Hoja2!$C$2:$AO$762,39,FALSE)</f>
        <v>1</v>
      </c>
      <c r="AW809">
        <f>IF(AU809=AV809,VLOOKUP(B809,[1]Hoja2!$C$2:$AO$762,37,FALSE),IF(AV809&lt;2,VLOOKUP(B809,[1]Hoja2!$C$2:$AO$762,37,FALSE)))</f>
        <v>715.00000000000011</v>
      </c>
      <c r="AX809" t="str">
        <f>B809 &amp; COUNTIF(B$2:B809, B809)</f>
        <v>0BB15641121</v>
      </c>
      <c r="AY809" s="10">
        <f>VLOOKUP(AX809,[1]Hoja2!$B$2:$AO$762,38,FALSE)</f>
        <v>715.00000000000011</v>
      </c>
      <c r="AZ809" s="9">
        <f t="shared" si="407"/>
        <v>0</v>
      </c>
      <c r="BA809">
        <f t="shared" si="417"/>
        <v>3</v>
      </c>
      <c r="BB809">
        <f t="shared" si="418"/>
        <v>-1</v>
      </c>
      <c r="BC809">
        <f t="shared" si="419"/>
        <v>3</v>
      </c>
    </row>
    <row r="810" spans="1:55" hidden="1" x14ac:dyDescent="0.25">
      <c r="A810">
        <v>70979</v>
      </c>
      <c r="B810" t="s">
        <v>896</v>
      </c>
      <c r="C810">
        <v>2019</v>
      </c>
      <c r="D810" t="s">
        <v>37</v>
      </c>
      <c r="E810" t="s">
        <v>38</v>
      </c>
      <c r="F810">
        <v>16</v>
      </c>
      <c r="G810" t="s">
        <v>44</v>
      </c>
      <c r="H810">
        <v>0</v>
      </c>
      <c r="I810" t="s">
        <v>58</v>
      </c>
      <c r="J810">
        <v>655</v>
      </c>
      <c r="K810">
        <v>1365</v>
      </c>
      <c r="L810">
        <v>0</v>
      </c>
      <c r="M810">
        <v>0</v>
      </c>
      <c r="N810">
        <v>0.6</v>
      </c>
      <c r="O810">
        <v>0.8</v>
      </c>
      <c r="P810">
        <v>1.05</v>
      </c>
      <c r="Q810">
        <v>1.1000000000000001</v>
      </c>
      <c r="R810" t="s">
        <v>46</v>
      </c>
      <c r="S810">
        <v>5</v>
      </c>
      <c r="T810">
        <v>9</v>
      </c>
      <c r="U810" t="s">
        <v>47</v>
      </c>
      <c r="V810" t="s">
        <v>58</v>
      </c>
      <c r="W810" t="s">
        <v>50</v>
      </c>
      <c r="X810">
        <v>2019</v>
      </c>
      <c r="Y810" t="s">
        <v>37</v>
      </c>
      <c r="Z810" t="s">
        <v>38</v>
      </c>
      <c r="AA810">
        <v>16</v>
      </c>
      <c r="AB810">
        <v>0</v>
      </c>
      <c r="AC810">
        <v>0</v>
      </c>
      <c r="AD810">
        <v>0</v>
      </c>
      <c r="AE810">
        <v>0</v>
      </c>
      <c r="AF810">
        <v>1365</v>
      </c>
      <c r="AG810" s="2">
        <f>IFERROR(VLOOKUP(B810,[1]Hoja2!$C$1:$AM$841,37,FALSE),"n/a")</f>
        <v>1501.5000000000002</v>
      </c>
      <c r="AH810" s="10" t="e">
        <f>VLOOKUP(AX810,[1]Hoja2!$B$2:$AO$762,17,FALSE)</f>
        <v>#N/A</v>
      </c>
      <c r="AI810" s="10" t="e">
        <f>VLOOKUP(AX810,[1]Hoja2!$B$2:$AO$762,23,FALSE)</f>
        <v>#N/A</v>
      </c>
      <c r="AJ810" s="10" t="e">
        <f>VLOOKUP(AX810,[1]Hoja2!$B$2:$AO$762,28,FALSE)</f>
        <v>#N/A</v>
      </c>
      <c r="AK810" s="10" t="e">
        <f>VLOOKUP(AX810,[1]Hoja2!$B$2:$AO$762,19,FALSE)</f>
        <v>#N/A</v>
      </c>
      <c r="AL810" t="e">
        <f t="shared" si="398"/>
        <v>#N/A</v>
      </c>
      <c r="AM810" t="e">
        <f t="shared" si="399"/>
        <v>#N/A</v>
      </c>
      <c r="AN810" t="e">
        <f t="shared" si="400"/>
        <v>#N/A</v>
      </c>
      <c r="AO810" t="e">
        <f t="shared" si="401"/>
        <v>#N/A</v>
      </c>
      <c r="AP810" t="e">
        <f t="shared" si="402"/>
        <v>#N/A</v>
      </c>
      <c r="AQ810">
        <f t="shared" si="403"/>
        <v>1</v>
      </c>
      <c r="AR810">
        <f>+INDEX([1]Hoja2!$AM$2:$AM$841,MATCH(B810,[1]Hoja2!$C$2:$C$841,0))</f>
        <v>1501.5000000000002</v>
      </c>
      <c r="AS810" t="str">
        <f>CONCATENATE(B810,F810)</f>
        <v>0X7670325516</v>
      </c>
      <c r="AT810" s="2">
        <f>IFERROR(VLOOKUP(AS810,[1]Hoja2!$A$1:$AM$841,38,FALSE),"n/a")</f>
        <v>0</v>
      </c>
      <c r="AU810" s="8">
        <f t="shared" si="397"/>
        <v>2</v>
      </c>
      <c r="AV810">
        <f>VLOOKUP(B810,[1]Hoja2!$C$2:$AO$762,39,FALSE)</f>
        <v>1</v>
      </c>
      <c r="AW810">
        <f>IF(AU810=AV810,VLOOKUP(B810,[1]Hoja2!$C$2:$AO$762,37,FALSE),IF(AV810&lt;2,VLOOKUP(B810,[1]Hoja2!$C$2:$AO$762,37,FALSE)))</f>
        <v>1501.5000000000002</v>
      </c>
      <c r="AX810" t="str">
        <f>B810 &amp; COUNTIF(B$2:B810, B810)</f>
        <v>0X767032552</v>
      </c>
      <c r="AY810" t="e">
        <f>VLOOKUP(AX810,[1]Hoja2!$B$2:$AO$762,38,FALSE)</f>
        <v>#N/A</v>
      </c>
      <c r="AZ810" s="9">
        <f t="shared" si="407"/>
        <v>0</v>
      </c>
    </row>
    <row r="811" spans="1:55" x14ac:dyDescent="0.25">
      <c r="A811">
        <v>70980</v>
      </c>
      <c r="B811" t="s">
        <v>901</v>
      </c>
      <c r="C811">
        <v>2019</v>
      </c>
      <c r="D811" t="s">
        <v>37</v>
      </c>
      <c r="E811" t="s">
        <v>38</v>
      </c>
      <c r="F811">
        <v>16</v>
      </c>
      <c r="G811" t="s">
        <v>40</v>
      </c>
      <c r="H811">
        <v>2.1</v>
      </c>
      <c r="J811" t="s">
        <v>33</v>
      </c>
      <c r="K811" t="s">
        <v>33</v>
      </c>
      <c r="L811" t="s">
        <v>33</v>
      </c>
      <c r="M811" t="s">
        <v>33</v>
      </c>
      <c r="N811" t="s">
        <v>33</v>
      </c>
      <c r="O811" t="s">
        <v>33</v>
      </c>
      <c r="P811" t="s">
        <v>33</v>
      </c>
      <c r="Q811" t="s">
        <v>33</v>
      </c>
      <c r="S811" t="s">
        <v>33</v>
      </c>
      <c r="T811" t="s">
        <v>33</v>
      </c>
      <c r="V811" t="s">
        <v>45</v>
      </c>
      <c r="W811" t="s">
        <v>50</v>
      </c>
      <c r="X811">
        <v>2019</v>
      </c>
      <c r="Y811" t="s">
        <v>37</v>
      </c>
      <c r="Z811" t="s">
        <v>38</v>
      </c>
      <c r="AA811">
        <v>17</v>
      </c>
      <c r="AB811" t="s">
        <v>33</v>
      </c>
      <c r="AC811">
        <v>0</v>
      </c>
      <c r="AD811">
        <v>0</v>
      </c>
      <c r="AE811">
        <v>0</v>
      </c>
      <c r="AF811">
        <v>0</v>
      </c>
      <c r="AG811" s="2">
        <f>IFERROR(VLOOKUP(B811,[1]Hoja2!$C$1:$AM$841,37,FALSE),"n/a")</f>
        <v>1501.5000000000002</v>
      </c>
      <c r="AH811" s="10">
        <f>VLOOKUP(AX811,[1]Hoja2!$B$2:$AO$762,17,FALSE)</f>
        <v>2693</v>
      </c>
      <c r="AI811" s="10">
        <f>VLOOKUP(AX811,[1]Hoja2!$B$2:$AO$762,23,FALSE)</f>
        <v>1.1000000000000001</v>
      </c>
      <c r="AJ811" s="10">
        <f>VLOOKUP(AX811,[1]Hoja2!$B$2:$AO$762,28,FALSE)</f>
        <v>0.47599999999999998</v>
      </c>
      <c r="AK811" s="10" t="str">
        <f>VLOOKUP(AX811,[1]Hoja2!$B$2:$AO$762,19,FALSE)</f>
        <v>Departmental Digital</v>
      </c>
      <c r="AL811">
        <f t="shared" si="398"/>
        <v>0</v>
      </c>
      <c r="AM811">
        <f t="shared" si="399"/>
        <v>0</v>
      </c>
      <c r="AN811">
        <f t="shared" si="400"/>
        <v>0</v>
      </c>
      <c r="AO811">
        <f t="shared" si="401"/>
        <v>0</v>
      </c>
      <c r="AP811">
        <f t="shared" si="402"/>
        <v>0</v>
      </c>
      <c r="AQ811">
        <f t="shared" si="403"/>
        <v>1</v>
      </c>
      <c r="AR811">
        <f>+INDEX([1]Hoja2!$AM$2:$AM$841,MATCH(B811,[1]Hoja2!$C$2:$C$841,0))</f>
        <v>1501.5000000000002</v>
      </c>
      <c r="AS811" t="str">
        <f>CONCATENATE(B811,F811)</f>
        <v>0Y4X86106716</v>
      </c>
      <c r="AT811" s="2">
        <f>IFERROR(VLOOKUP(AS811,[1]Hoja2!$A$1:$AM$841,38,FALSE),"n/a")</f>
        <v>0</v>
      </c>
      <c r="AU811" s="8">
        <f t="shared" si="397"/>
        <v>1</v>
      </c>
      <c r="AV811">
        <f>VLOOKUP(B811,[1]Hoja2!$C$2:$AO$762,39,FALSE)</f>
        <v>1</v>
      </c>
      <c r="AW811">
        <f>IF(AU811=AV811,VLOOKUP(B811,[1]Hoja2!$C$2:$AO$762,37,FALSE),IF(AV811&lt;2,VLOOKUP(B811,[1]Hoja2!$C$2:$AO$762,37,FALSE)))</f>
        <v>1501.5000000000002</v>
      </c>
      <c r="AX811" t="str">
        <f>B811 &amp; COUNTIF(B$2:B811, B811)</f>
        <v>0Y4X8610671</v>
      </c>
      <c r="AY811" s="10">
        <f>VLOOKUP(AX811,[1]Hoja2!$B$2:$AO$762,38,FALSE)</f>
        <v>1501.5000000000002</v>
      </c>
      <c r="AZ811" s="9">
        <f t="shared" si="407"/>
        <v>0</v>
      </c>
      <c r="BA811">
        <f>IF(Q811="NA",2,IF(OR(G811="INSTALACION NUEVA",G811="Mantenimiento preventivo"),3,IF(AND(AC811&lt;AH811,AL811&lt;&gt;1),4,IF(AY811&gt;AF811,1,0))))</f>
        <v>2</v>
      </c>
      <c r="BB811">
        <f>AE811-AJ811</f>
        <v>-0.47599999999999998</v>
      </c>
      <c r="BC811">
        <f>+_xlfn.IFS(Q811="NA",2,OR(G811="INSTALACION NUEVA",G811="Mantenimiento preventivo"),3,AND(AC811&lt;AH811,AL811&lt;&gt;1),4,AY811&gt;AF811,1,TRUE,0)</f>
        <v>2</v>
      </c>
    </row>
    <row r="812" spans="1:55" hidden="1" x14ac:dyDescent="0.25">
      <c r="A812">
        <v>70981</v>
      </c>
      <c r="B812" t="s">
        <v>731</v>
      </c>
      <c r="C812">
        <v>2019</v>
      </c>
      <c r="D812" t="s">
        <v>37</v>
      </c>
      <c r="E812" t="s">
        <v>38</v>
      </c>
      <c r="F812">
        <v>16</v>
      </c>
      <c r="G812" t="s">
        <v>44</v>
      </c>
      <c r="H812">
        <v>0</v>
      </c>
      <c r="I812" t="s">
        <v>34</v>
      </c>
      <c r="J812">
        <v>468</v>
      </c>
      <c r="K812">
        <v>715</v>
      </c>
      <c r="L812">
        <v>0</v>
      </c>
      <c r="M812">
        <v>0</v>
      </c>
      <c r="N812">
        <v>0</v>
      </c>
      <c r="O812">
        <v>0.6</v>
      </c>
      <c r="P812">
        <v>0.8</v>
      </c>
      <c r="Q812">
        <v>1.05</v>
      </c>
      <c r="R812" t="s">
        <v>46</v>
      </c>
      <c r="S812">
        <v>5</v>
      </c>
      <c r="T812">
        <v>9</v>
      </c>
      <c r="U812" t="s">
        <v>47</v>
      </c>
      <c r="V812" t="s">
        <v>34</v>
      </c>
      <c r="W812" t="s">
        <v>50</v>
      </c>
      <c r="X812">
        <v>2019</v>
      </c>
      <c r="Y812" t="s">
        <v>37</v>
      </c>
      <c r="Z812" t="s">
        <v>38</v>
      </c>
      <c r="AA812">
        <v>16</v>
      </c>
      <c r="AB812">
        <v>1</v>
      </c>
      <c r="AC812">
        <v>13</v>
      </c>
      <c r="AD812">
        <v>0</v>
      </c>
      <c r="AE812">
        <v>0</v>
      </c>
      <c r="AF812">
        <v>0</v>
      </c>
      <c r="AG812" s="2" t="str">
        <f>IFERROR(VLOOKUP(B812,[1]Hoja2!$C$1:$AM$841,37,FALSE),"n/a")</f>
        <v>n/a</v>
      </c>
      <c r="AH812" s="10" t="e">
        <f>VLOOKUP(AX812,[1]Hoja2!$B$2:$AO$762,17,FALSE)</f>
        <v>#N/A</v>
      </c>
      <c r="AI812" s="10" t="e">
        <f>VLOOKUP(AX812,[1]Hoja2!$B$2:$AO$762,23,FALSE)</f>
        <v>#N/A</v>
      </c>
      <c r="AJ812" s="10" t="e">
        <f>VLOOKUP(AX812,[1]Hoja2!$B$2:$AO$762,28,FALSE)</f>
        <v>#N/A</v>
      </c>
      <c r="AK812" s="10" t="e">
        <f>VLOOKUP(AX812,[1]Hoja2!$B$2:$AO$762,19,FALSE)</f>
        <v>#N/A</v>
      </c>
      <c r="AL812" t="e">
        <f t="shared" si="398"/>
        <v>#N/A</v>
      </c>
      <c r="AM812" t="e">
        <f t="shared" si="399"/>
        <v>#N/A</v>
      </c>
      <c r="AN812" t="e">
        <f t="shared" si="400"/>
        <v>#N/A</v>
      </c>
      <c r="AO812" t="e">
        <f t="shared" si="401"/>
        <v>#N/A</v>
      </c>
      <c r="AP812" t="e">
        <f t="shared" si="402"/>
        <v>#N/A</v>
      </c>
      <c r="AQ812" t="str">
        <f t="shared" si="403"/>
        <v>n/a</v>
      </c>
      <c r="AR812" t="e">
        <f>+INDEX([1]DETALLE!$AK$2:$AK$841,MATCH(B812,[1]DETALLE!$A$2:$A$841,0))</f>
        <v>#N/A</v>
      </c>
      <c r="AS812" t="str">
        <f>CONCATENATE(B812)</f>
        <v>09HB331577</v>
      </c>
      <c r="AT812" s="2" t="str">
        <f>IF(IFERROR(VLOOKUP(AS812,[1]Hoja2!$C$1:$AM$841,37,FALSE),"n/a")&lt;&gt;"n/a","a","n/a")</f>
        <v>n/a</v>
      </c>
      <c r="AU812" s="8">
        <f t="shared" si="397"/>
        <v>2</v>
      </c>
      <c r="AV812" t="e">
        <f>VLOOKUP(B812,[1]Hoja2!$C$2:$AO$762,39,FALSE)</f>
        <v>#N/A</v>
      </c>
      <c r="AW812" t="e">
        <f>IF(AU812=AV812,VLOOKUP(B812,[1]Hoja2!$C$2:$AO$762,37,FALSE),IF(AV812&lt;2,VLOOKUP(B812,[1]Hoja2!$C$2:$AO$762,37,FALSE)))</f>
        <v>#N/A</v>
      </c>
      <c r="AX812" t="str">
        <f>B812 &amp; COUNTIF(B$2:B812, B812)</f>
        <v>09HB3315772</v>
      </c>
      <c r="AY812" t="e">
        <f>VLOOKUP(AX812,[1]Hoja2!$B$2:$AO$762,38,FALSE)</f>
        <v>#N/A</v>
      </c>
      <c r="AZ812" s="9" t="e">
        <f t="shared" si="407"/>
        <v>#N/A</v>
      </c>
    </row>
    <row r="813" spans="1:55" hidden="1" x14ac:dyDescent="0.25">
      <c r="A813">
        <v>70985</v>
      </c>
      <c r="B813" t="s">
        <v>726</v>
      </c>
      <c r="C813">
        <v>2019</v>
      </c>
      <c r="D813" t="s">
        <v>37</v>
      </c>
      <c r="E813" t="s">
        <v>38</v>
      </c>
      <c r="F813">
        <v>16</v>
      </c>
      <c r="G813" t="s">
        <v>44</v>
      </c>
      <c r="H813">
        <v>0</v>
      </c>
      <c r="J813" t="s">
        <v>33</v>
      </c>
      <c r="K813" t="s">
        <v>33</v>
      </c>
      <c r="L813" t="s">
        <v>33</v>
      </c>
      <c r="M813" t="s">
        <v>33</v>
      </c>
      <c r="N813" t="s">
        <v>33</v>
      </c>
      <c r="O813" t="s">
        <v>33</v>
      </c>
      <c r="P813" t="s">
        <v>33</v>
      </c>
      <c r="Q813" t="s">
        <v>33</v>
      </c>
      <c r="S813" t="s">
        <v>33</v>
      </c>
      <c r="T813" t="s">
        <v>33</v>
      </c>
      <c r="V813" t="s">
        <v>34</v>
      </c>
      <c r="W813" t="s">
        <v>50</v>
      </c>
      <c r="X813">
        <v>2019</v>
      </c>
      <c r="Y813" t="s">
        <v>37</v>
      </c>
      <c r="Z813" t="s">
        <v>38</v>
      </c>
      <c r="AA813">
        <v>16</v>
      </c>
      <c r="AB813" t="s">
        <v>33</v>
      </c>
      <c r="AC813">
        <v>13</v>
      </c>
      <c r="AD813">
        <v>0</v>
      </c>
      <c r="AE813">
        <v>0</v>
      </c>
      <c r="AF813">
        <v>0</v>
      </c>
      <c r="AG813" s="2" t="str">
        <f>IFERROR(VLOOKUP(B813,[1]Hoja2!$C$1:$AM$841,37,FALSE),"n/a")</f>
        <v>n/a</v>
      </c>
      <c r="AH813" s="10" t="e">
        <f>VLOOKUP(AX813,[1]Hoja2!$B$2:$AO$762,17,FALSE)</f>
        <v>#N/A</v>
      </c>
      <c r="AI813" s="10" t="e">
        <f>VLOOKUP(AX813,[1]Hoja2!$B$2:$AO$762,23,FALSE)</f>
        <v>#N/A</v>
      </c>
      <c r="AJ813" s="10" t="e">
        <f>VLOOKUP(AX813,[1]Hoja2!$B$2:$AO$762,28,FALSE)</f>
        <v>#N/A</v>
      </c>
      <c r="AK813" s="10" t="e">
        <f>VLOOKUP(AX813,[1]Hoja2!$B$2:$AO$762,19,FALSE)</f>
        <v>#N/A</v>
      </c>
      <c r="AL813" t="e">
        <f t="shared" si="398"/>
        <v>#N/A</v>
      </c>
      <c r="AM813" t="e">
        <f t="shared" si="399"/>
        <v>#N/A</v>
      </c>
      <c r="AN813" t="e">
        <f t="shared" si="400"/>
        <v>#N/A</v>
      </c>
      <c r="AO813" t="e">
        <f t="shared" si="401"/>
        <v>#N/A</v>
      </c>
      <c r="AP813" t="e">
        <f t="shared" si="402"/>
        <v>#N/A</v>
      </c>
      <c r="AQ813" t="str">
        <f t="shared" si="403"/>
        <v>n/a</v>
      </c>
      <c r="AR813" t="e">
        <f>+INDEX([1]DETALLE!$AK$2:$AK$841,MATCH(B813,[1]DETALLE!$A$2:$A$841,0))</f>
        <v>#N/A</v>
      </c>
      <c r="AS813" t="str">
        <f>CONCATENATE(B813)</f>
        <v>09HB331773</v>
      </c>
      <c r="AT813" s="2" t="str">
        <f>IF(IFERROR(VLOOKUP(AS813,[1]Hoja2!$C$1:$AM$841,37,FALSE),"n/a")&lt;&gt;"n/a","a","n/a")</f>
        <v>n/a</v>
      </c>
      <c r="AU813" s="8">
        <f t="shared" si="397"/>
        <v>2</v>
      </c>
      <c r="AV813" t="e">
        <f>VLOOKUP(B813,[1]Hoja2!$C$2:$AO$762,39,FALSE)</f>
        <v>#N/A</v>
      </c>
      <c r="AW813" t="e">
        <f>IF(AU813=AV813,VLOOKUP(B813,[1]Hoja2!$C$2:$AO$762,37,FALSE),IF(AV813&lt;2,VLOOKUP(B813,[1]Hoja2!$C$2:$AO$762,37,FALSE)))</f>
        <v>#N/A</v>
      </c>
      <c r="AX813" t="str">
        <f>B813 &amp; COUNTIF(B$2:B813, B813)</f>
        <v>09HB3317732</v>
      </c>
      <c r="AY813" t="e">
        <f>VLOOKUP(AX813,[1]Hoja2!$B$2:$AO$762,38,FALSE)</f>
        <v>#N/A</v>
      </c>
      <c r="AZ813" s="9" t="e">
        <f t="shared" si="407"/>
        <v>#N/A</v>
      </c>
    </row>
    <row r="814" spans="1:55" hidden="1" x14ac:dyDescent="0.25">
      <c r="A814">
        <v>70990</v>
      </c>
      <c r="B814" t="s">
        <v>902</v>
      </c>
      <c r="C814">
        <v>2019</v>
      </c>
      <c r="D814" t="s">
        <v>37</v>
      </c>
      <c r="E814" t="s">
        <v>38</v>
      </c>
      <c r="F814">
        <v>16</v>
      </c>
      <c r="G814" t="s">
        <v>44</v>
      </c>
      <c r="H814">
        <v>0</v>
      </c>
      <c r="I814" t="s">
        <v>34</v>
      </c>
      <c r="J814">
        <v>468</v>
      </c>
      <c r="K814">
        <v>715</v>
      </c>
      <c r="L814">
        <v>0</v>
      </c>
      <c r="M814">
        <v>0</v>
      </c>
      <c r="N814">
        <v>0</v>
      </c>
      <c r="O814">
        <v>0.6</v>
      </c>
      <c r="P814">
        <v>0.8</v>
      </c>
      <c r="Q814">
        <v>1.05</v>
      </c>
      <c r="R814" t="s">
        <v>46</v>
      </c>
      <c r="S814">
        <v>5</v>
      </c>
      <c r="T814">
        <v>9</v>
      </c>
      <c r="U814" t="s">
        <v>47</v>
      </c>
      <c r="V814" t="s">
        <v>34</v>
      </c>
      <c r="W814" t="s">
        <v>50</v>
      </c>
      <c r="X814">
        <v>2019</v>
      </c>
      <c r="Y814" t="s">
        <v>37</v>
      </c>
      <c r="Z814" t="s">
        <v>38</v>
      </c>
      <c r="AA814">
        <v>16</v>
      </c>
      <c r="AB814">
        <v>1</v>
      </c>
      <c r="AC814">
        <v>40</v>
      </c>
      <c r="AD814">
        <v>0</v>
      </c>
      <c r="AE814">
        <v>0</v>
      </c>
      <c r="AF814">
        <v>0</v>
      </c>
      <c r="AG814" s="2" t="str">
        <f>IFERROR(VLOOKUP(B814,[1]Hoja2!$C$1:$AM$841,37,FALSE),"n/a")</f>
        <v>n/a</v>
      </c>
      <c r="AH814" s="10" t="e">
        <f>VLOOKUP(AX814,[1]Hoja2!$B$2:$AO$762,17,FALSE)</f>
        <v>#N/A</v>
      </c>
      <c r="AI814" s="10" t="e">
        <f>VLOOKUP(AX814,[1]Hoja2!$B$2:$AO$762,23,FALSE)</f>
        <v>#N/A</v>
      </c>
      <c r="AJ814" s="10" t="e">
        <f>VLOOKUP(AX814,[1]Hoja2!$B$2:$AO$762,28,FALSE)</f>
        <v>#N/A</v>
      </c>
      <c r="AK814" s="10" t="e">
        <f>VLOOKUP(AX814,[1]Hoja2!$B$2:$AO$762,19,FALSE)</f>
        <v>#N/A</v>
      </c>
      <c r="AL814" t="e">
        <f t="shared" si="398"/>
        <v>#N/A</v>
      </c>
      <c r="AM814" t="e">
        <f t="shared" si="399"/>
        <v>#N/A</v>
      </c>
      <c r="AN814" t="e">
        <f t="shared" si="400"/>
        <v>#N/A</v>
      </c>
      <c r="AO814" t="e">
        <f t="shared" si="401"/>
        <v>#N/A</v>
      </c>
      <c r="AP814" t="e">
        <f t="shared" si="402"/>
        <v>#N/A</v>
      </c>
      <c r="AQ814" t="str">
        <f t="shared" si="403"/>
        <v>n/a</v>
      </c>
      <c r="AR814" t="e">
        <f>+INDEX([1]DETALLE!$AK$2:$AK$841,MATCH(B814,[1]DETALLE!$A$2:$A$841,0))</f>
        <v>#N/A</v>
      </c>
      <c r="AS814" t="str">
        <f>CONCATENATE(B814)</f>
        <v>09HB331583</v>
      </c>
      <c r="AT814" s="2" t="str">
        <f>IF(IFERROR(VLOOKUP(AS814,[1]Hoja2!$C$1:$AM$841,37,FALSE),"n/a")&lt;&gt;"n/a","a","n/a")</f>
        <v>n/a</v>
      </c>
      <c r="AU814" s="8">
        <f t="shared" si="397"/>
        <v>1</v>
      </c>
      <c r="AV814" t="e">
        <f>VLOOKUP(B814,[1]Hoja2!$C$2:$AO$762,39,FALSE)</f>
        <v>#N/A</v>
      </c>
      <c r="AW814" t="e">
        <f>IF(AU814=AV814,VLOOKUP(B814,[1]Hoja2!$C$2:$AO$762,37,FALSE),IF(AV814&lt;2,VLOOKUP(B814,[1]Hoja2!$C$2:$AO$762,37,FALSE)))</f>
        <v>#N/A</v>
      </c>
      <c r="AX814" t="str">
        <f>B814 &amp; COUNTIF(B$2:B814, B814)</f>
        <v>09HB3315831</v>
      </c>
      <c r="AY814" t="e">
        <f>VLOOKUP(AX814,[1]Hoja2!$B$2:$AO$762,38,FALSE)</f>
        <v>#N/A</v>
      </c>
      <c r="AZ814" s="9" t="e">
        <f t="shared" si="407"/>
        <v>#N/A</v>
      </c>
    </row>
    <row r="815" spans="1:55" x14ac:dyDescent="0.25">
      <c r="A815">
        <v>70991</v>
      </c>
      <c r="B815" t="s">
        <v>903</v>
      </c>
      <c r="C815">
        <v>2019</v>
      </c>
      <c r="D815" t="s">
        <v>37</v>
      </c>
      <c r="E815" t="s">
        <v>38</v>
      </c>
      <c r="F815">
        <v>16</v>
      </c>
      <c r="G815" t="s">
        <v>40</v>
      </c>
      <c r="H815">
        <v>0</v>
      </c>
      <c r="J815" t="s">
        <v>33</v>
      </c>
      <c r="K815" t="s">
        <v>33</v>
      </c>
      <c r="L815" t="s">
        <v>33</v>
      </c>
      <c r="M815" t="s">
        <v>33</v>
      </c>
      <c r="N815" t="s">
        <v>33</v>
      </c>
      <c r="O815" t="s">
        <v>33</v>
      </c>
      <c r="P815" t="s">
        <v>33</v>
      </c>
      <c r="Q815" t="s">
        <v>33</v>
      </c>
      <c r="S815" t="s">
        <v>33</v>
      </c>
      <c r="T815" t="s">
        <v>33</v>
      </c>
      <c r="V815" t="s">
        <v>58</v>
      </c>
      <c r="W815" t="s">
        <v>55</v>
      </c>
      <c r="X815">
        <v>2019</v>
      </c>
      <c r="Y815" t="s">
        <v>37</v>
      </c>
      <c r="Z815" t="s">
        <v>38</v>
      </c>
      <c r="AA815">
        <v>23</v>
      </c>
      <c r="AB815" t="s">
        <v>33</v>
      </c>
      <c r="AC815">
        <v>0</v>
      </c>
      <c r="AD815">
        <v>0</v>
      </c>
      <c r="AE815">
        <v>0</v>
      </c>
      <c r="AF815">
        <v>0</v>
      </c>
      <c r="AG815" s="2">
        <f>IFERROR(VLOOKUP(B815,[1]Hoja2!$C$1:$AM$841,37,FALSE),"n/a")</f>
        <v>1501.5000000000002</v>
      </c>
      <c r="AH815" s="10">
        <f>VLOOKUP(AX815,[1]Hoja2!$B$2:$AO$762,17,FALSE)</f>
        <v>287</v>
      </c>
      <c r="AI815" s="10">
        <f>VLOOKUP(AX815,[1]Hoja2!$B$2:$AO$762,23,FALSE)</f>
        <v>1.1000000000000001</v>
      </c>
      <c r="AJ815" s="10">
        <f>VLOOKUP(AX815,[1]Hoja2!$B$2:$AO$762,28,FALSE)</f>
        <v>0</v>
      </c>
      <c r="AK815" s="10" t="str">
        <f>VLOOKUP(AX815,[1]Hoja2!$B$2:$AO$762,19,FALSE)</f>
        <v>Office Digital</v>
      </c>
      <c r="AL815">
        <f t="shared" si="398"/>
        <v>0</v>
      </c>
      <c r="AM815">
        <f t="shared" si="399"/>
        <v>0</v>
      </c>
      <c r="AN815">
        <f t="shared" si="400"/>
        <v>0</v>
      </c>
      <c r="AO815">
        <f t="shared" si="401"/>
        <v>1</v>
      </c>
      <c r="AP815">
        <f t="shared" si="402"/>
        <v>0</v>
      </c>
      <c r="AQ815">
        <f t="shared" si="403"/>
        <v>1</v>
      </c>
      <c r="AR815">
        <f>+INDEX([1]Hoja2!$AM$2:$AM$841,MATCH(B815,[1]Hoja2!$C$2:$C$841,0))</f>
        <v>1501.5000000000002</v>
      </c>
      <c r="AS815" t="str">
        <f>CONCATENATE(B815,F815)</f>
        <v>0X7670650616</v>
      </c>
      <c r="AT815" s="2">
        <f>IFERROR(VLOOKUP(AS815,[1]Hoja2!$A$1:$AM$841,38,FALSE),"n/a")</f>
        <v>0</v>
      </c>
      <c r="AU815" s="8">
        <f t="shared" si="397"/>
        <v>1</v>
      </c>
      <c r="AV815">
        <f>VLOOKUP(B815,[1]Hoja2!$C$2:$AO$762,39,FALSE)</f>
        <v>1</v>
      </c>
      <c r="AW815">
        <f>IF(AU815=AV815,VLOOKUP(B815,[1]Hoja2!$C$2:$AO$762,37,FALSE),IF(AV815&lt;2,VLOOKUP(B815,[1]Hoja2!$C$2:$AO$762,37,FALSE)))</f>
        <v>1501.5000000000002</v>
      </c>
      <c r="AX815" t="str">
        <f>B815 &amp; COUNTIF(B$2:B815, B815)</f>
        <v>0X767065061</v>
      </c>
      <c r="AY815" s="10">
        <f>VLOOKUP(AX815,[1]Hoja2!$B$2:$AO$762,38,FALSE)</f>
        <v>1501.5000000000002</v>
      </c>
      <c r="AZ815" s="9">
        <f t="shared" si="407"/>
        <v>0</v>
      </c>
      <c r="BA815">
        <f t="shared" ref="BA815:BA816" si="420">IF(Q815="NA",2,IF(OR(G815="INSTALACION NUEVA",G815="Mantenimiento preventivo"),3,IF(AND(AC815&lt;AH815,AL815&lt;&gt;1),4,IF(AY815&gt;AF815,1,0))))</f>
        <v>2</v>
      </c>
      <c r="BB815">
        <f t="shared" ref="BB815:BB816" si="421">AE815-AJ815</f>
        <v>0</v>
      </c>
      <c r="BC815">
        <f t="shared" ref="BC815:BC816" si="422">+_xlfn.IFS(Q815="NA",2,OR(G815="INSTALACION NUEVA",G815="Mantenimiento preventivo"),3,AND(AC815&lt;AH815,AL815&lt;&gt;1),4,AY815&gt;AF815,1,TRUE,0)</f>
        <v>2</v>
      </c>
    </row>
    <row r="816" spans="1:55" x14ac:dyDescent="0.25">
      <c r="A816">
        <v>70995</v>
      </c>
      <c r="B816" t="s">
        <v>65</v>
      </c>
      <c r="C816">
        <v>2019</v>
      </c>
      <c r="D816" t="s">
        <v>37</v>
      </c>
      <c r="E816" t="s">
        <v>38</v>
      </c>
      <c r="F816">
        <v>16</v>
      </c>
      <c r="G816" t="s">
        <v>40</v>
      </c>
      <c r="H816">
        <v>0.13333329999999999</v>
      </c>
      <c r="I816" t="s">
        <v>66</v>
      </c>
      <c r="J816">
        <v>468</v>
      </c>
      <c r="K816">
        <v>715</v>
      </c>
      <c r="L816">
        <v>0</v>
      </c>
      <c r="M816">
        <v>0</v>
      </c>
      <c r="N816">
        <v>0</v>
      </c>
      <c r="O816">
        <v>0.6</v>
      </c>
      <c r="P816">
        <v>0.8</v>
      </c>
      <c r="Q816">
        <v>1.05</v>
      </c>
      <c r="R816" t="s">
        <v>46</v>
      </c>
      <c r="S816">
        <v>5</v>
      </c>
      <c r="T816">
        <v>9</v>
      </c>
      <c r="U816" t="s">
        <v>47</v>
      </c>
      <c r="V816" t="s">
        <v>58</v>
      </c>
      <c r="W816" t="s">
        <v>67</v>
      </c>
      <c r="X816">
        <v>2019</v>
      </c>
      <c r="Y816" t="s">
        <v>37</v>
      </c>
      <c r="Z816" t="s">
        <v>38</v>
      </c>
      <c r="AA816">
        <v>17</v>
      </c>
      <c r="AB816">
        <v>0</v>
      </c>
      <c r="AC816">
        <v>8</v>
      </c>
      <c r="AD816">
        <v>0</v>
      </c>
      <c r="AE816">
        <v>2.6666659999999998E-2</v>
      </c>
      <c r="AF816">
        <v>0</v>
      </c>
      <c r="AG816" s="2">
        <f>IFERROR(VLOOKUP(B816,[1]Hoja2!$C$1:$AM$841,37,FALSE),"n/a")</f>
        <v>429.00000000000006</v>
      </c>
      <c r="AH816" s="10">
        <f>VLOOKUP(AX816,[1]Hoja2!$B$2:$AO$762,17,FALSE)</f>
        <v>194</v>
      </c>
      <c r="AI816" s="10">
        <f>VLOOKUP(AX816,[1]Hoja2!$B$2:$AO$762,23,FALSE)</f>
        <v>1.05</v>
      </c>
      <c r="AJ816" s="10">
        <f>VLOOKUP(AX816,[1]Hoja2!$B$2:$AO$762,28,FALSE)</f>
        <v>0</v>
      </c>
      <c r="AK816" s="10" t="str">
        <f>VLOOKUP(AX816,[1]Hoja2!$B$2:$AO$762,19,FALSE)</f>
        <v>Color Laser Printers</v>
      </c>
      <c r="AL816">
        <f t="shared" si="398"/>
        <v>0</v>
      </c>
      <c r="AM816">
        <f t="shared" si="399"/>
        <v>0</v>
      </c>
      <c r="AN816">
        <f t="shared" si="400"/>
        <v>0</v>
      </c>
      <c r="AO816">
        <f t="shared" si="401"/>
        <v>0</v>
      </c>
      <c r="AP816">
        <f t="shared" si="402"/>
        <v>1</v>
      </c>
      <c r="AQ816">
        <f t="shared" si="403"/>
        <v>1</v>
      </c>
      <c r="AR816">
        <f>+INDEX([1]Hoja2!$AM$2:$AM$841,MATCH(B816,[1]Hoja2!$C$2:$C$841,0))</f>
        <v>429.00000000000006</v>
      </c>
      <c r="AS816" t="str">
        <f>CONCATENATE(B816,F816)</f>
        <v>0AB977914916</v>
      </c>
      <c r="AT816" s="2">
        <f>IFERROR(VLOOKUP(AS816,[1]Hoja2!$A$1:$AM$841,38,FALSE),"n/a")</f>
        <v>0</v>
      </c>
      <c r="AU816" s="8">
        <f t="shared" si="397"/>
        <v>2</v>
      </c>
      <c r="AV816">
        <f>VLOOKUP(B816,[1]Hoja2!$C$2:$AO$762,39,FALSE)</f>
        <v>2</v>
      </c>
      <c r="AW816">
        <f>IF(AU816=AV816,VLOOKUP(B816,[1]Hoja2!$C$2:$AO$762,37,FALSE),IF(AV816&lt;2,VLOOKUP(B816,[1]Hoja2!$C$2:$AO$762,37,FALSE)))</f>
        <v>429.00000000000006</v>
      </c>
      <c r="AX816" t="str">
        <f>B816 &amp; COUNTIF(B$2:B816, B816)</f>
        <v>0AB97791492</v>
      </c>
      <c r="AY816" s="10">
        <f>VLOOKUP(AX816,[1]Hoja2!$B$2:$AO$762,38,FALSE)</f>
        <v>750.75000000000011</v>
      </c>
      <c r="AZ816" s="9">
        <f t="shared" si="407"/>
        <v>0</v>
      </c>
      <c r="BA816">
        <f t="shared" si="420"/>
        <v>4</v>
      </c>
      <c r="BB816">
        <f t="shared" si="421"/>
        <v>2.6666659999999998E-2</v>
      </c>
      <c r="BC816">
        <f t="shared" si="422"/>
        <v>4</v>
      </c>
    </row>
    <row r="817" spans="1:55" hidden="1" x14ac:dyDescent="0.25">
      <c r="A817">
        <v>71001</v>
      </c>
      <c r="B817" t="s">
        <v>284</v>
      </c>
      <c r="C817">
        <v>2019</v>
      </c>
      <c r="D817" t="s">
        <v>37</v>
      </c>
      <c r="E817" t="s">
        <v>38</v>
      </c>
      <c r="F817">
        <v>17</v>
      </c>
      <c r="G817" t="s">
        <v>44</v>
      </c>
      <c r="H817">
        <v>0</v>
      </c>
      <c r="I817" t="s">
        <v>45</v>
      </c>
      <c r="J817">
        <v>803</v>
      </c>
      <c r="K817">
        <v>1573</v>
      </c>
      <c r="L817">
        <v>0.2</v>
      </c>
      <c r="M817">
        <v>0.6</v>
      </c>
      <c r="N817">
        <v>0.8</v>
      </c>
      <c r="O817">
        <v>1.05</v>
      </c>
      <c r="P817">
        <v>1.1000000000000001</v>
      </c>
      <c r="Q817">
        <v>1.1499999999999999</v>
      </c>
      <c r="R817" t="s">
        <v>46</v>
      </c>
      <c r="S817">
        <v>4</v>
      </c>
      <c r="T817">
        <v>6</v>
      </c>
      <c r="U817" t="s">
        <v>47</v>
      </c>
      <c r="V817" t="s">
        <v>48</v>
      </c>
      <c r="W817" t="s">
        <v>59</v>
      </c>
      <c r="X817">
        <v>2019</v>
      </c>
      <c r="Y817" t="s">
        <v>37</v>
      </c>
      <c r="Z817" t="s">
        <v>38</v>
      </c>
      <c r="AA817">
        <v>17</v>
      </c>
      <c r="AB817">
        <v>0</v>
      </c>
      <c r="AC817">
        <v>12</v>
      </c>
      <c r="AD817">
        <v>0</v>
      </c>
      <c r="AE817">
        <v>0</v>
      </c>
      <c r="AF817">
        <v>1573</v>
      </c>
      <c r="AG817" s="2" t="str">
        <f>IFERROR(VLOOKUP(B817,[1]Hoja2!$C$1:$AM$841,37,FALSE),"n/a")</f>
        <v>n/a</v>
      </c>
      <c r="AH817" s="10" t="e">
        <f>VLOOKUP(AX817,[1]Hoja2!$B$2:$AO$762,17,FALSE)</f>
        <v>#N/A</v>
      </c>
      <c r="AI817" s="10" t="e">
        <f>VLOOKUP(AX817,[1]Hoja2!$B$2:$AO$762,23,FALSE)</f>
        <v>#N/A</v>
      </c>
      <c r="AJ817" s="10" t="e">
        <f>VLOOKUP(AX817,[1]Hoja2!$B$2:$AO$762,28,FALSE)</f>
        <v>#N/A</v>
      </c>
      <c r="AK817" s="10" t="e">
        <f>VLOOKUP(AX817,[1]Hoja2!$B$2:$AO$762,19,FALSE)</f>
        <v>#N/A</v>
      </c>
      <c r="AL817" t="e">
        <f t="shared" si="398"/>
        <v>#N/A</v>
      </c>
      <c r="AM817" t="e">
        <f t="shared" si="399"/>
        <v>#N/A</v>
      </c>
      <c r="AN817" t="e">
        <f t="shared" si="400"/>
        <v>#N/A</v>
      </c>
      <c r="AO817" t="e">
        <f t="shared" si="401"/>
        <v>#N/A</v>
      </c>
      <c r="AP817" t="e">
        <f t="shared" si="402"/>
        <v>#N/A</v>
      </c>
      <c r="AQ817" t="str">
        <f t="shared" si="403"/>
        <v>n/a</v>
      </c>
      <c r="AR817" t="e">
        <f>+INDEX([1]DETALLE!$AK$2:$AK$841,MATCH(B817,[1]DETALLE!$A$2:$A$841,0))</f>
        <v>#N/A</v>
      </c>
      <c r="AS817" t="str">
        <f>CONCATENATE(B817)</f>
        <v>0BG2951623</v>
      </c>
      <c r="AT817" s="2" t="str">
        <f>IF(IFERROR(VLOOKUP(AS817,[1]Hoja2!$C$1:$AM$841,37,FALSE),"n/a")&lt;&gt;"n/a","a","n/a")</f>
        <v>n/a</v>
      </c>
      <c r="AU817" s="8">
        <f t="shared" si="397"/>
        <v>4</v>
      </c>
      <c r="AV817" t="e">
        <f>VLOOKUP(B817,[1]Hoja2!$C$2:$AO$762,39,FALSE)</f>
        <v>#N/A</v>
      </c>
      <c r="AW817" t="e">
        <f>IF(AU817=AV817,VLOOKUP(B817,[1]Hoja2!$C$2:$AO$762,37,FALSE),IF(AV817&lt;2,VLOOKUP(B817,[1]Hoja2!$C$2:$AO$762,37,FALSE)))</f>
        <v>#N/A</v>
      </c>
      <c r="AX817" t="str">
        <f>B817 &amp; COUNTIF(B$2:B817, B817)</f>
        <v>0BG29516232</v>
      </c>
      <c r="AY817" t="e">
        <f>VLOOKUP(AX817,[1]Hoja2!$B$2:$AO$762,38,FALSE)</f>
        <v>#N/A</v>
      </c>
      <c r="AZ817" s="9" t="e">
        <f t="shared" si="407"/>
        <v>#N/A</v>
      </c>
    </row>
    <row r="818" spans="1:55" x14ac:dyDescent="0.25">
      <c r="A818">
        <v>71002</v>
      </c>
      <c r="B818" t="s">
        <v>88</v>
      </c>
      <c r="C818">
        <v>2019</v>
      </c>
      <c r="D818" t="s">
        <v>37</v>
      </c>
      <c r="E818" t="s">
        <v>38</v>
      </c>
      <c r="F818">
        <v>17</v>
      </c>
      <c r="G818" t="s">
        <v>40</v>
      </c>
      <c r="H818">
        <v>0.98333329999999997</v>
      </c>
      <c r="I818" t="s">
        <v>58</v>
      </c>
      <c r="J818">
        <v>655</v>
      </c>
      <c r="K818">
        <v>1365</v>
      </c>
      <c r="L818">
        <v>0</v>
      </c>
      <c r="M818">
        <v>0</v>
      </c>
      <c r="N818">
        <v>0.6</v>
      </c>
      <c r="O818">
        <v>0.8</v>
      </c>
      <c r="P818">
        <v>1.05</v>
      </c>
      <c r="Q818">
        <v>1.1000000000000001</v>
      </c>
      <c r="R818" t="s">
        <v>46</v>
      </c>
      <c r="S818">
        <v>5</v>
      </c>
      <c r="T818">
        <v>9</v>
      </c>
      <c r="U818" t="s">
        <v>47</v>
      </c>
      <c r="V818" t="s">
        <v>58</v>
      </c>
      <c r="W818" t="s">
        <v>50</v>
      </c>
      <c r="X818">
        <v>2019</v>
      </c>
      <c r="Y818" t="s">
        <v>37</v>
      </c>
      <c r="Z818" t="s">
        <v>38</v>
      </c>
      <c r="AA818">
        <v>17</v>
      </c>
      <c r="AB818">
        <v>0</v>
      </c>
      <c r="AC818">
        <v>2</v>
      </c>
      <c r="AD818">
        <v>0</v>
      </c>
      <c r="AE818">
        <v>0.19666665999999999</v>
      </c>
      <c r="AF818">
        <v>0</v>
      </c>
      <c r="AG818" s="2">
        <f>IFERROR(VLOOKUP(B818,[1]Hoja2!$C$1:$AM$841,37,FALSE),"n/a")</f>
        <v>0</v>
      </c>
      <c r="AH818" s="10">
        <f>VLOOKUP(AX818,[1]Hoja2!$B$2:$AO$762,17,FALSE)</f>
        <v>10</v>
      </c>
      <c r="AI818" s="10">
        <f>VLOOKUP(AX818,[1]Hoja2!$B$2:$AO$762,23,FALSE)</f>
        <v>0.6</v>
      </c>
      <c r="AJ818" s="10">
        <f>VLOOKUP(AX818,[1]Hoja2!$B$2:$AO$762,28,FALSE)</f>
        <v>0.3</v>
      </c>
      <c r="AK818" s="10" t="str">
        <f>VLOOKUP(AX818,[1]Hoja2!$B$2:$AO$762,19,FALSE)</f>
        <v>Departmental Digital</v>
      </c>
      <c r="AL818">
        <f t="shared" si="398"/>
        <v>0</v>
      </c>
      <c r="AM818">
        <f t="shared" si="399"/>
        <v>0</v>
      </c>
      <c r="AN818">
        <f t="shared" si="400"/>
        <v>0</v>
      </c>
      <c r="AO818">
        <f t="shared" si="401"/>
        <v>0</v>
      </c>
      <c r="AP818">
        <f t="shared" si="402"/>
        <v>1</v>
      </c>
      <c r="AQ818">
        <f t="shared" si="403"/>
        <v>0</v>
      </c>
      <c r="AR818">
        <f>+INDEX([1]Hoja2!$AM$2:$AM$841,MATCH(B818,[1]Hoja2!$C$2:$C$841,0))</f>
        <v>0</v>
      </c>
      <c r="AS818" t="str">
        <f>CONCATENATE(B818,F818-1)</f>
        <v>0EX929351516</v>
      </c>
      <c r="AT818" s="2">
        <f>IFERROR(VLOOKUP(AS818,[1]Hoja2!$A$1:$AM$841,38,FALSE),"n/a")</f>
        <v>0</v>
      </c>
      <c r="AU818" s="8">
        <f t="shared" si="397"/>
        <v>5</v>
      </c>
      <c r="AV818">
        <f>VLOOKUP(B818,[1]Hoja2!$C$2:$AO$762,39,FALSE)</f>
        <v>4</v>
      </c>
      <c r="AW818" s="5">
        <v>819</v>
      </c>
      <c r="AX818" t="str">
        <f>B818 &amp; COUNTIF(B$2:B818, B818)</f>
        <v>0EX92935154</v>
      </c>
      <c r="AY818" s="10">
        <f>VLOOKUP(AX818,[1]Hoja2!$B$2:$AO$762,38,FALSE)</f>
        <v>819</v>
      </c>
      <c r="AZ818" s="9">
        <f t="shared" si="407"/>
        <v>0</v>
      </c>
      <c r="BA818">
        <f t="shared" ref="BA818:BA820" si="423">IF(Q818="NA",2,IF(OR(G818="INSTALACION NUEVA",G818="Mantenimiento preventivo"),3,IF(AND(AC818&lt;AH818,AL818&lt;&gt;1),4,IF(AY818&gt;AF818,1,0))))</f>
        <v>4</v>
      </c>
      <c r="BB818">
        <f t="shared" ref="BB818:BB820" si="424">AE818-AJ818</f>
        <v>-0.10333334</v>
      </c>
      <c r="BC818">
        <f t="shared" ref="BC818:BC820" si="425">+_xlfn.IFS(Q818="NA",2,OR(G818="INSTALACION NUEVA",G818="Mantenimiento preventivo"),3,AND(AC818&lt;AH818,AL818&lt;&gt;1),4,AY818&gt;AF818,1,TRUE,0)</f>
        <v>4</v>
      </c>
    </row>
    <row r="819" spans="1:55" x14ac:dyDescent="0.25">
      <c r="A819">
        <v>71004</v>
      </c>
      <c r="B819" t="s">
        <v>522</v>
      </c>
      <c r="C819">
        <v>2019</v>
      </c>
      <c r="D819" t="s">
        <v>37</v>
      </c>
      <c r="E819" t="s">
        <v>38</v>
      </c>
      <c r="F819">
        <v>17</v>
      </c>
      <c r="G819" t="s">
        <v>32</v>
      </c>
      <c r="H819">
        <v>0</v>
      </c>
      <c r="I819" t="s">
        <v>45</v>
      </c>
      <c r="J819">
        <v>803</v>
      </c>
      <c r="K819">
        <v>1573</v>
      </c>
      <c r="L819">
        <v>0.2</v>
      </c>
      <c r="M819">
        <v>0.6</v>
      </c>
      <c r="N819">
        <v>0.8</v>
      </c>
      <c r="O819">
        <v>1.05</v>
      </c>
      <c r="P819">
        <v>1.1000000000000001</v>
      </c>
      <c r="Q819">
        <v>1.1499999999999999</v>
      </c>
      <c r="R819" t="s">
        <v>46</v>
      </c>
      <c r="S819">
        <v>4</v>
      </c>
      <c r="T819">
        <v>6</v>
      </c>
      <c r="U819" t="s">
        <v>47</v>
      </c>
      <c r="V819" t="s">
        <v>48</v>
      </c>
      <c r="W819" t="s">
        <v>50</v>
      </c>
      <c r="X819">
        <v>2019</v>
      </c>
      <c r="Y819" t="s">
        <v>37</v>
      </c>
      <c r="Z819" t="s">
        <v>38</v>
      </c>
      <c r="AA819">
        <v>23</v>
      </c>
      <c r="AB819">
        <v>0</v>
      </c>
      <c r="AC819">
        <v>57</v>
      </c>
      <c r="AD819">
        <v>0</v>
      </c>
      <c r="AE819">
        <v>0</v>
      </c>
      <c r="AF819">
        <v>1573</v>
      </c>
      <c r="AG819" s="2">
        <f>IFERROR(VLOOKUP(B819,[1]Hoja2!$C$1:$AM$841,37,FALSE),"n/a")</f>
        <v>1573.0000000000002</v>
      </c>
      <c r="AH819" s="10" t="str">
        <f>VLOOKUP(AX819,[1]Hoja2!$B$2:$AO$762,17,FALSE)</f>
        <v xml:space="preserve">  </v>
      </c>
      <c r="AI819" s="10">
        <f>VLOOKUP(AX819,[1]Hoja2!$B$2:$AO$762,23,FALSE)</f>
        <v>1</v>
      </c>
      <c r="AJ819" s="10">
        <f>VLOOKUP(AX819,[1]Hoja2!$B$2:$AO$762,28,FALSE)</f>
        <v>1</v>
      </c>
      <c r="AK819" s="10" t="str">
        <f>VLOOKUP(AX819,[1]Hoja2!$B$2:$AO$762,19,FALSE)</f>
        <v>Light Production Digital Business</v>
      </c>
      <c r="AL819">
        <f t="shared" si="398"/>
        <v>1</v>
      </c>
      <c r="AM819">
        <f t="shared" si="399"/>
        <v>0</v>
      </c>
      <c r="AN819">
        <f t="shared" si="400"/>
        <v>0</v>
      </c>
      <c r="AO819">
        <f t="shared" si="401"/>
        <v>0</v>
      </c>
      <c r="AP819">
        <f t="shared" si="402"/>
        <v>1</v>
      </c>
      <c r="AQ819">
        <f t="shared" si="403"/>
        <v>0</v>
      </c>
      <c r="AR819">
        <f>+INDEX([1]Hoja2!$AM$2:$AM$841,MATCH(B819,[1]Hoja2!$C$2:$C$841,0))</f>
        <v>1573.0000000000002</v>
      </c>
      <c r="AS819" t="str">
        <f>CONCATENATE(B819,F819-1)</f>
        <v>0BG097237416</v>
      </c>
      <c r="AT819" s="2">
        <f>IFERROR(VLOOKUP(AS819,[1]Hoja2!$A$1:$AM$841,38,FALSE),"n/a")</f>
        <v>0</v>
      </c>
      <c r="AU819" s="8">
        <f t="shared" si="397"/>
        <v>1</v>
      </c>
      <c r="AV819">
        <f>VLOOKUP(B819,[1]Hoja2!$C$2:$AO$762,39,FALSE)</f>
        <v>1</v>
      </c>
      <c r="AW819">
        <f>IF(AU819=AV819,VLOOKUP(B819,[1]Hoja2!$C$2:$AO$762,37,FALSE),IF(AV819&lt;2,VLOOKUP(B819,[1]Hoja2!$C$2:$AO$762,37,FALSE)))</f>
        <v>1573.0000000000002</v>
      </c>
      <c r="AX819" t="str">
        <f>B819 &amp; COUNTIF(B$2:B819, B819)</f>
        <v>0BG09723741</v>
      </c>
      <c r="AY819" s="10">
        <f>VLOOKUP(AX819,[1]Hoja2!$B$2:$AO$762,38,FALSE)</f>
        <v>1573.0000000000002</v>
      </c>
      <c r="AZ819" s="9">
        <f t="shared" si="407"/>
        <v>0</v>
      </c>
      <c r="BA819">
        <f t="shared" si="423"/>
        <v>3</v>
      </c>
      <c r="BB819">
        <f t="shared" si="424"/>
        <v>-1</v>
      </c>
      <c r="BC819">
        <f t="shared" si="425"/>
        <v>3</v>
      </c>
    </row>
    <row r="820" spans="1:55" x14ac:dyDescent="0.25">
      <c r="A820">
        <v>71005</v>
      </c>
      <c r="B820" t="s">
        <v>248</v>
      </c>
      <c r="C820">
        <v>2019</v>
      </c>
      <c r="D820" t="s">
        <v>37</v>
      </c>
      <c r="E820" t="s">
        <v>38</v>
      </c>
      <c r="F820">
        <v>17</v>
      </c>
      <c r="G820" t="s">
        <v>32</v>
      </c>
      <c r="H820">
        <v>0</v>
      </c>
      <c r="I820" t="s">
        <v>54</v>
      </c>
      <c r="J820">
        <v>803</v>
      </c>
      <c r="K820">
        <v>1573</v>
      </c>
      <c r="L820">
        <v>0.2</v>
      </c>
      <c r="M820">
        <v>0.6</v>
      </c>
      <c r="N820">
        <v>0.8</v>
      </c>
      <c r="O820">
        <v>1.05</v>
      </c>
      <c r="P820">
        <v>1.1000000000000001</v>
      </c>
      <c r="Q820">
        <v>1.1499999999999999</v>
      </c>
      <c r="R820" t="s">
        <v>46</v>
      </c>
      <c r="S820">
        <v>4</v>
      </c>
      <c r="T820">
        <v>6</v>
      </c>
      <c r="U820" t="s">
        <v>47</v>
      </c>
      <c r="V820" t="s">
        <v>54</v>
      </c>
      <c r="W820" t="s">
        <v>50</v>
      </c>
      <c r="X820">
        <v>2019</v>
      </c>
      <c r="Y820" t="s">
        <v>37</v>
      </c>
      <c r="Z820" t="s">
        <v>38</v>
      </c>
      <c r="AA820">
        <v>22</v>
      </c>
      <c r="AB820">
        <v>0</v>
      </c>
      <c r="AC820">
        <v>9</v>
      </c>
      <c r="AD820">
        <v>0</v>
      </c>
      <c r="AE820">
        <v>0</v>
      </c>
      <c r="AF820">
        <v>1573</v>
      </c>
      <c r="AG820" s="2">
        <f>IFERROR(VLOOKUP(B820,[1]Hoja2!$C$1:$AM$841,37,FALSE),"n/a")</f>
        <v>1573.0000000000002</v>
      </c>
      <c r="AH820" s="10" t="str">
        <f>VLOOKUP(AX820,[1]Hoja2!$B$2:$AO$762,17,FALSE)</f>
        <v xml:space="preserve">  </v>
      </c>
      <c r="AI820" s="10">
        <f>VLOOKUP(AX820,[1]Hoja2!$B$2:$AO$762,23,FALSE)</f>
        <v>1</v>
      </c>
      <c r="AJ820" s="10">
        <f>VLOOKUP(AX820,[1]Hoja2!$B$2:$AO$762,28,FALSE)</f>
        <v>1</v>
      </c>
      <c r="AK820" s="10" t="str">
        <f>VLOOKUP(AX820,[1]Hoja2!$B$2:$AO$762,19,FALSE)</f>
        <v>Entry Production Color Low/Mid</v>
      </c>
      <c r="AL820">
        <f t="shared" si="398"/>
        <v>1</v>
      </c>
      <c r="AM820">
        <f t="shared" si="399"/>
        <v>0</v>
      </c>
      <c r="AN820">
        <f t="shared" si="400"/>
        <v>0</v>
      </c>
      <c r="AO820">
        <f t="shared" si="401"/>
        <v>0</v>
      </c>
      <c r="AP820">
        <f t="shared" si="402"/>
        <v>1</v>
      </c>
      <c r="AQ820">
        <f t="shared" si="403"/>
        <v>0</v>
      </c>
      <c r="AR820">
        <f>+INDEX([1]Hoja2!$AM$2:$AM$841,MATCH(B820,[1]Hoja2!$C$2:$C$841,0))</f>
        <v>1573.0000000000002</v>
      </c>
      <c r="AS820" t="str">
        <f>CONCATENATE(B820,F820)</f>
        <v>0E2B66565317</v>
      </c>
      <c r="AT820" s="2">
        <f>IFERROR(VLOOKUP(AS820,[1]Hoja2!$A$1:$AM$841,38,FALSE),"n/a")</f>
        <v>0</v>
      </c>
      <c r="AU820" s="8">
        <f t="shared" si="397"/>
        <v>3</v>
      </c>
      <c r="AV820">
        <f>VLOOKUP(B820,[1]Hoja2!$C$2:$AO$762,39,FALSE)</f>
        <v>3</v>
      </c>
      <c r="AW820">
        <f>IF(AU820=AV820,VLOOKUP(B820,[1]Hoja2!$C$2:$AO$762,37,FALSE),IF(AV820&lt;2,VLOOKUP(B820,[1]Hoja2!$C$2:$AO$762,37,FALSE)))</f>
        <v>1573.0000000000002</v>
      </c>
      <c r="AX820" t="str">
        <f>B820 &amp; COUNTIF(B$2:B820, B820)</f>
        <v>0E2B6656532</v>
      </c>
      <c r="AY820" s="10">
        <f>VLOOKUP(AX820,[1]Hoja2!$B$2:$AO$762,38,FALSE)</f>
        <v>1573.0000000000002</v>
      </c>
      <c r="AZ820" s="9">
        <f t="shared" si="407"/>
        <v>0</v>
      </c>
      <c r="BA820">
        <f t="shared" si="423"/>
        <v>3</v>
      </c>
      <c r="BB820">
        <f t="shared" si="424"/>
        <v>-1</v>
      </c>
      <c r="BC820">
        <f t="shared" si="425"/>
        <v>3</v>
      </c>
    </row>
    <row r="821" spans="1:55" hidden="1" x14ac:dyDescent="0.25">
      <c r="A821">
        <v>71006</v>
      </c>
      <c r="B821" t="s">
        <v>712</v>
      </c>
      <c r="C821">
        <v>2019</v>
      </c>
      <c r="D821" t="s">
        <v>37</v>
      </c>
      <c r="E821" t="s">
        <v>38</v>
      </c>
      <c r="F821">
        <v>17</v>
      </c>
      <c r="G821" t="s">
        <v>44</v>
      </c>
      <c r="H821">
        <v>0</v>
      </c>
      <c r="I821" t="s">
        <v>116</v>
      </c>
      <c r="J821">
        <v>655</v>
      </c>
      <c r="K821">
        <v>1365</v>
      </c>
      <c r="L821">
        <v>0</v>
      </c>
      <c r="M821">
        <v>0</v>
      </c>
      <c r="N821">
        <v>0.6</v>
      </c>
      <c r="O821">
        <v>0.8</v>
      </c>
      <c r="P821">
        <v>1.05</v>
      </c>
      <c r="Q821">
        <v>1.1000000000000001</v>
      </c>
      <c r="R821" t="s">
        <v>46</v>
      </c>
      <c r="S821">
        <v>5</v>
      </c>
      <c r="T821">
        <v>9</v>
      </c>
      <c r="U821" t="s">
        <v>47</v>
      </c>
      <c r="V821" t="s">
        <v>34</v>
      </c>
      <c r="W821" t="s">
        <v>50</v>
      </c>
      <c r="X821">
        <v>2019</v>
      </c>
      <c r="Y821" t="s">
        <v>37</v>
      </c>
      <c r="Z821" t="s">
        <v>38</v>
      </c>
      <c r="AA821">
        <v>17</v>
      </c>
      <c r="AB821">
        <v>1</v>
      </c>
      <c r="AC821">
        <v>6</v>
      </c>
      <c r="AD821">
        <v>0</v>
      </c>
      <c r="AE821">
        <v>0</v>
      </c>
      <c r="AF821">
        <v>0</v>
      </c>
      <c r="AG821" s="2" t="str">
        <f>IFERROR(VLOOKUP(B821,[1]Hoja2!$C$1:$AM$841,37,FALSE),"n/a")</f>
        <v>n/a</v>
      </c>
      <c r="AH821" s="10" t="e">
        <f>VLOOKUP(AX821,[1]Hoja2!$B$2:$AO$762,17,FALSE)</f>
        <v>#N/A</v>
      </c>
      <c r="AI821" s="10" t="e">
        <f>VLOOKUP(AX821,[1]Hoja2!$B$2:$AO$762,23,FALSE)</f>
        <v>#N/A</v>
      </c>
      <c r="AJ821" s="10" t="e">
        <f>VLOOKUP(AX821,[1]Hoja2!$B$2:$AO$762,28,FALSE)</f>
        <v>#N/A</v>
      </c>
      <c r="AK821" s="10" t="e">
        <f>VLOOKUP(AX821,[1]Hoja2!$B$2:$AO$762,19,FALSE)</f>
        <v>#N/A</v>
      </c>
      <c r="AL821" t="e">
        <f t="shared" si="398"/>
        <v>#N/A</v>
      </c>
      <c r="AM821" t="e">
        <f t="shared" si="399"/>
        <v>#N/A</v>
      </c>
      <c r="AN821" t="e">
        <f t="shared" si="400"/>
        <v>#N/A</v>
      </c>
      <c r="AO821" t="e">
        <f t="shared" si="401"/>
        <v>#N/A</v>
      </c>
      <c r="AP821" t="e">
        <f t="shared" si="402"/>
        <v>#N/A</v>
      </c>
      <c r="AQ821" t="str">
        <f t="shared" si="403"/>
        <v>n/a</v>
      </c>
      <c r="AR821" t="e">
        <f>+INDEX([1]DETALLE!$AK$2:$AK$841,MATCH(B821,[1]DETALLE!$A$2:$A$841,0))</f>
        <v>#N/A</v>
      </c>
      <c r="AS821" t="str">
        <f>CONCATENATE(B821)</f>
        <v>0Y4X849031</v>
      </c>
      <c r="AT821" s="2" t="str">
        <f>IF(IFERROR(VLOOKUP(AS821,[1]Hoja2!$C$1:$AM$841,37,FALSE),"n/a")&lt;&gt;"n/a","a","n/a")</f>
        <v>n/a</v>
      </c>
      <c r="AU821" s="8">
        <f t="shared" si="397"/>
        <v>6</v>
      </c>
      <c r="AV821" t="e">
        <f>VLOOKUP(B821,[1]Hoja2!$C$2:$AO$762,39,FALSE)</f>
        <v>#N/A</v>
      </c>
      <c r="AW821" t="e">
        <f>IF(AU821=AV821,VLOOKUP(B821,[1]Hoja2!$C$2:$AO$762,37,FALSE),IF(AV821&lt;2,VLOOKUP(B821,[1]Hoja2!$C$2:$AO$762,37,FALSE)))</f>
        <v>#N/A</v>
      </c>
      <c r="AX821" t="str">
        <f>B821 &amp; COUNTIF(B$2:B821, B821)</f>
        <v>0Y4X8490314</v>
      </c>
      <c r="AY821" t="e">
        <f>VLOOKUP(AX821,[1]Hoja2!$B$2:$AO$762,38,FALSE)</f>
        <v>#N/A</v>
      </c>
      <c r="AZ821" s="9" t="e">
        <f t="shared" si="407"/>
        <v>#N/A</v>
      </c>
    </row>
    <row r="822" spans="1:55" hidden="1" x14ac:dyDescent="0.25">
      <c r="A822">
        <v>71007</v>
      </c>
      <c r="B822" t="s">
        <v>904</v>
      </c>
      <c r="C822">
        <v>2019</v>
      </c>
      <c r="D822" t="s">
        <v>37</v>
      </c>
      <c r="E822" t="s">
        <v>38</v>
      </c>
      <c r="F822">
        <v>17</v>
      </c>
      <c r="G822" t="s">
        <v>40</v>
      </c>
      <c r="H822">
        <v>2.0499999999999998</v>
      </c>
      <c r="I822" t="s">
        <v>34</v>
      </c>
      <c r="J822">
        <v>468</v>
      </c>
      <c r="K822">
        <v>715</v>
      </c>
      <c r="L822">
        <v>0</v>
      </c>
      <c r="M822">
        <v>0</v>
      </c>
      <c r="N822">
        <v>0</v>
      </c>
      <c r="O822">
        <v>0.6</v>
      </c>
      <c r="P822">
        <v>0.8</v>
      </c>
      <c r="Q822">
        <v>1.05</v>
      </c>
      <c r="R822" t="s">
        <v>420</v>
      </c>
      <c r="S822">
        <v>5</v>
      </c>
      <c r="T822">
        <v>9</v>
      </c>
      <c r="U822" t="s">
        <v>47</v>
      </c>
      <c r="V822" t="s">
        <v>34</v>
      </c>
      <c r="W822" t="s">
        <v>36</v>
      </c>
      <c r="X822">
        <v>2019</v>
      </c>
      <c r="Y822" t="s">
        <v>37</v>
      </c>
      <c r="Z822" t="s">
        <v>38</v>
      </c>
      <c r="AA822">
        <v>17</v>
      </c>
      <c r="AB822">
        <v>1</v>
      </c>
      <c r="AC822">
        <v>65</v>
      </c>
      <c r="AD822">
        <v>0</v>
      </c>
      <c r="AE822">
        <v>0</v>
      </c>
      <c r="AF822">
        <v>0</v>
      </c>
      <c r="AG822" s="2" t="str">
        <f>IFERROR(VLOOKUP(B822,[1]Hoja2!$C$1:$AM$841,37,FALSE),"n/a")</f>
        <v>n/a</v>
      </c>
      <c r="AH822" s="10" t="e">
        <f>VLOOKUP(AX822,[1]Hoja2!$B$2:$AO$762,17,FALSE)</f>
        <v>#N/A</v>
      </c>
      <c r="AI822" s="10" t="e">
        <f>VLOOKUP(AX822,[1]Hoja2!$B$2:$AO$762,23,FALSE)</f>
        <v>#N/A</v>
      </c>
      <c r="AJ822" s="10" t="e">
        <f>VLOOKUP(AX822,[1]Hoja2!$B$2:$AO$762,28,FALSE)</f>
        <v>#N/A</v>
      </c>
      <c r="AK822" s="10" t="e">
        <f>VLOOKUP(AX822,[1]Hoja2!$B$2:$AO$762,19,FALSE)</f>
        <v>#N/A</v>
      </c>
      <c r="AL822" t="e">
        <f t="shared" si="398"/>
        <v>#N/A</v>
      </c>
      <c r="AM822" t="e">
        <f t="shared" si="399"/>
        <v>#N/A</v>
      </c>
      <c r="AN822" t="e">
        <f t="shared" si="400"/>
        <v>#N/A</v>
      </c>
      <c r="AO822" t="e">
        <f t="shared" si="401"/>
        <v>#N/A</v>
      </c>
      <c r="AP822" t="e">
        <f t="shared" si="402"/>
        <v>#N/A</v>
      </c>
      <c r="AQ822" t="str">
        <f t="shared" si="403"/>
        <v>n/a</v>
      </c>
      <c r="AR822">
        <f>+INDEX([1]DETALLE!$AK$2:$AK$841,MATCH(B822,[1]DETALLE!$A$2:$A$841,0))</f>
        <v>750.75000000000011</v>
      </c>
      <c r="AS822" t="str">
        <f>CONCATENATE(B822)</f>
        <v>09HB331355</v>
      </c>
      <c r="AT822" s="2" t="str">
        <f>IF(IFERROR(VLOOKUP(AS822,[1]Hoja2!$C$1:$AM$841,37,FALSE),"n/a")&lt;&gt;"n/a","a","n/a")</f>
        <v>n/a</v>
      </c>
      <c r="AU822" s="8">
        <f t="shared" si="397"/>
        <v>2</v>
      </c>
      <c r="AV822" t="e">
        <f>VLOOKUP(B822,[1]Hoja2!$C$2:$AO$762,39,FALSE)</f>
        <v>#N/A</v>
      </c>
      <c r="AW822" t="e">
        <f>IF(AU822=AV822,VLOOKUP(B822,[1]Hoja2!$C$2:$AO$762,37,FALSE),IF(AV822&lt;2,VLOOKUP(B822,[1]Hoja2!$C$2:$AO$762,37,FALSE)))</f>
        <v>#N/A</v>
      </c>
      <c r="AX822" t="str">
        <f>B822 &amp; COUNTIF(B$2:B822, B822)</f>
        <v>09HB3313551</v>
      </c>
      <c r="AY822" t="e">
        <f>VLOOKUP(AX822,[1]Hoja2!$B$2:$AO$762,38,FALSE)</f>
        <v>#N/A</v>
      </c>
      <c r="AZ822" s="9" t="e">
        <f t="shared" si="407"/>
        <v>#N/A</v>
      </c>
    </row>
    <row r="823" spans="1:55" x14ac:dyDescent="0.25">
      <c r="A823">
        <v>71008</v>
      </c>
      <c r="B823" t="s">
        <v>528</v>
      </c>
      <c r="C823">
        <v>2019</v>
      </c>
      <c r="D823" t="s">
        <v>37</v>
      </c>
      <c r="E823" t="s">
        <v>38</v>
      </c>
      <c r="F823">
        <v>17</v>
      </c>
      <c r="G823" t="s">
        <v>32</v>
      </c>
      <c r="H823">
        <v>0</v>
      </c>
      <c r="I823" t="s">
        <v>54</v>
      </c>
      <c r="J823">
        <v>803</v>
      </c>
      <c r="K823">
        <v>1573</v>
      </c>
      <c r="L823">
        <v>0.2</v>
      </c>
      <c r="M823">
        <v>0.6</v>
      </c>
      <c r="N823">
        <v>0.8</v>
      </c>
      <c r="O823">
        <v>1.05</v>
      </c>
      <c r="P823">
        <v>1.1000000000000001</v>
      </c>
      <c r="Q823">
        <v>1.1499999999999999</v>
      </c>
      <c r="R823" t="s">
        <v>46</v>
      </c>
      <c r="S823">
        <v>4</v>
      </c>
      <c r="T823">
        <v>6</v>
      </c>
      <c r="U823" t="s">
        <v>47</v>
      </c>
      <c r="V823" t="s">
        <v>54</v>
      </c>
      <c r="W823" t="s">
        <v>67</v>
      </c>
      <c r="X823">
        <v>2019</v>
      </c>
      <c r="Y823" t="s">
        <v>37</v>
      </c>
      <c r="Z823" t="s">
        <v>38</v>
      </c>
      <c r="AA823">
        <v>17</v>
      </c>
      <c r="AB823">
        <v>0</v>
      </c>
      <c r="AC823">
        <v>43</v>
      </c>
      <c r="AD823">
        <v>0</v>
      </c>
      <c r="AE823">
        <v>0</v>
      </c>
      <c r="AF823">
        <v>1573</v>
      </c>
      <c r="AG823" s="2">
        <f>IFERROR(VLOOKUP(B823,[1]Hoja2!$C$1:$AM$841,37,FALSE),"n/a")</f>
        <v>1573.0000000000002</v>
      </c>
      <c r="AH823" s="10" t="str">
        <f>VLOOKUP(AX823,[1]Hoja2!$B$2:$AO$762,17,FALSE)</f>
        <v xml:space="preserve">  </v>
      </c>
      <c r="AI823" s="10">
        <f>VLOOKUP(AX823,[1]Hoja2!$B$2:$AO$762,23,FALSE)</f>
        <v>1</v>
      </c>
      <c r="AJ823" s="10">
        <f>VLOOKUP(AX823,[1]Hoja2!$B$2:$AO$762,28,FALSE)</f>
        <v>1</v>
      </c>
      <c r="AK823" s="10" t="str">
        <f>VLOOKUP(AX823,[1]Hoja2!$B$2:$AO$762,19,FALSE)</f>
        <v>Entry Production Color Low/Mid</v>
      </c>
      <c r="AL823">
        <f t="shared" si="398"/>
        <v>1</v>
      </c>
      <c r="AM823">
        <f t="shared" si="399"/>
        <v>0</v>
      </c>
      <c r="AN823">
        <f t="shared" si="400"/>
        <v>0</v>
      </c>
      <c r="AO823">
        <f t="shared" si="401"/>
        <v>0</v>
      </c>
      <c r="AP823">
        <f t="shared" si="402"/>
        <v>1</v>
      </c>
      <c r="AQ823">
        <f t="shared" si="403"/>
        <v>0</v>
      </c>
      <c r="AR823">
        <f>+INDEX([1]Hoja2!$AM$2:$AM$841,MATCH(B823,[1]Hoja2!$C$2:$C$841,0))</f>
        <v>1573.0000000000002</v>
      </c>
      <c r="AS823" t="str">
        <f>CONCATENATE(B823,F823)</f>
        <v>0E2B65408017</v>
      </c>
      <c r="AT823" s="2">
        <f>IFERROR(VLOOKUP(AS823,[1]Hoja2!$A$1:$AM$841,38,FALSE),"n/a")</f>
        <v>0</v>
      </c>
      <c r="AU823" s="8">
        <f t="shared" si="397"/>
        <v>1</v>
      </c>
      <c r="AV823">
        <f>VLOOKUP(B823,[1]Hoja2!$C$2:$AO$762,39,FALSE)</f>
        <v>2</v>
      </c>
      <c r="AW823" t="b">
        <f>IF(AU823=AV823,VLOOKUP(B823,[1]Hoja2!$C$2:$AO$762,37,FALSE),IF(AV823&lt;2,VLOOKUP(B823,[1]Hoja2!$C$2:$AO$762,37,FALSE)))</f>
        <v>0</v>
      </c>
      <c r="AX823" t="str">
        <f>B823 &amp; COUNTIF(B$2:B823, B823)</f>
        <v>0E2B6540801</v>
      </c>
      <c r="AY823" s="10">
        <f>VLOOKUP(AX823,[1]Hoja2!$B$2:$AO$762,38,FALSE)</f>
        <v>1573.0000000000002</v>
      </c>
      <c r="AZ823" s="9">
        <f t="shared" si="407"/>
        <v>1</v>
      </c>
      <c r="BA823">
        <f t="shared" ref="BA823:BA824" si="426">IF(Q823="NA",2,IF(OR(G823="INSTALACION NUEVA",G823="Mantenimiento preventivo"),3,IF(AND(AC823&lt;AH823,AL823&lt;&gt;1),4,IF(AY823&gt;AF823,1,0))))</f>
        <v>3</v>
      </c>
      <c r="BB823">
        <f t="shared" ref="BB823:BB824" si="427">AE823-AJ823</f>
        <v>-1</v>
      </c>
      <c r="BC823">
        <f t="shared" ref="BC823:BC824" si="428">+_xlfn.IFS(Q823="NA",2,OR(G823="INSTALACION NUEVA",G823="Mantenimiento preventivo"),3,AND(AC823&lt;AH823,AL823&lt;&gt;1),4,AY823&gt;AF823,1,TRUE,0)</f>
        <v>3</v>
      </c>
    </row>
    <row r="824" spans="1:55" x14ac:dyDescent="0.25">
      <c r="A824">
        <v>71009</v>
      </c>
      <c r="B824" t="s">
        <v>905</v>
      </c>
      <c r="C824">
        <v>2019</v>
      </c>
      <c r="D824" t="s">
        <v>37</v>
      </c>
      <c r="E824" t="s">
        <v>38</v>
      </c>
      <c r="F824">
        <v>17</v>
      </c>
      <c r="G824" t="s">
        <v>32</v>
      </c>
      <c r="H824">
        <v>0</v>
      </c>
      <c r="J824" t="s">
        <v>33</v>
      </c>
      <c r="K824" t="s">
        <v>33</v>
      </c>
      <c r="L824" t="s">
        <v>33</v>
      </c>
      <c r="M824" t="s">
        <v>33</v>
      </c>
      <c r="N824" t="s">
        <v>33</v>
      </c>
      <c r="O824" t="s">
        <v>33</v>
      </c>
      <c r="P824" t="s">
        <v>33</v>
      </c>
      <c r="Q824" t="s">
        <v>33</v>
      </c>
      <c r="S824" t="s">
        <v>33</v>
      </c>
      <c r="T824" t="s">
        <v>33</v>
      </c>
      <c r="V824" t="s">
        <v>58</v>
      </c>
      <c r="W824" t="s">
        <v>55</v>
      </c>
      <c r="X824">
        <v>2019</v>
      </c>
      <c r="Y824" t="s">
        <v>37</v>
      </c>
      <c r="Z824" t="s">
        <v>38</v>
      </c>
      <c r="AA824">
        <v>17</v>
      </c>
      <c r="AB824" t="s">
        <v>33</v>
      </c>
      <c r="AC824">
        <v>0</v>
      </c>
      <c r="AD824">
        <v>0</v>
      </c>
      <c r="AE824">
        <v>0</v>
      </c>
      <c r="AF824">
        <v>0</v>
      </c>
      <c r="AG824" s="2">
        <f>IFERROR(VLOOKUP(B824,[1]Hoja2!$C$1:$AM$841,37,FALSE),"n/a")</f>
        <v>0</v>
      </c>
      <c r="AH824" s="10">
        <f>VLOOKUP(AX824,[1]Hoja2!$B$2:$AO$762,17,FALSE)</f>
        <v>5</v>
      </c>
      <c r="AI824" s="10">
        <f>VLOOKUP(AX824,[1]Hoja2!$B$2:$AO$762,23,FALSE)</f>
        <v>0</v>
      </c>
      <c r="AJ824" s="10">
        <f>VLOOKUP(AX824,[1]Hoja2!$B$2:$AO$762,28,FALSE)</f>
        <v>0.22599999999999998</v>
      </c>
      <c r="AK824" s="10" t="str">
        <f>VLOOKUP(AX824,[1]Hoja2!$B$2:$AO$762,19,FALSE)</f>
        <v>Departmental Digital</v>
      </c>
      <c r="AL824">
        <f t="shared" si="398"/>
        <v>1</v>
      </c>
      <c r="AM824">
        <f t="shared" si="399"/>
        <v>0</v>
      </c>
      <c r="AN824">
        <f t="shared" si="400"/>
        <v>1</v>
      </c>
      <c r="AO824">
        <f t="shared" si="401"/>
        <v>0</v>
      </c>
      <c r="AP824">
        <f t="shared" si="402"/>
        <v>0</v>
      </c>
      <c r="AQ824">
        <f t="shared" si="403"/>
        <v>0</v>
      </c>
      <c r="AR824">
        <f>+INDEX([1]Hoja2!$AM$2:$AM$841,MATCH(B824,[1]Hoja2!$C$2:$C$841,0))</f>
        <v>0</v>
      </c>
      <c r="AS824" t="str">
        <f>CONCATENATE(B824,F824)</f>
        <v>0EX930360517</v>
      </c>
      <c r="AT824" s="2">
        <f>IFERROR(VLOOKUP(AS824,[1]Hoja2!$A$1:$AM$841,38,FALSE),"n/a")</f>
        <v>0</v>
      </c>
      <c r="AU824" s="8">
        <f t="shared" si="397"/>
        <v>2</v>
      </c>
      <c r="AV824">
        <f>VLOOKUP(B824,[1]Hoja2!$C$2:$AO$762,39,FALSE)</f>
        <v>2</v>
      </c>
      <c r="AW824">
        <f>IF(AU824=AV824,VLOOKUP(B824,[1]Hoja2!$C$2:$AO$762,37,FALSE),IF(AV824&lt;2,VLOOKUP(B824,[1]Hoja2!$C$2:$AO$762,37,FALSE)))</f>
        <v>0</v>
      </c>
      <c r="AX824" t="str">
        <f>B824 &amp; COUNTIF(B$2:B824, B824)</f>
        <v>0EX93036051</v>
      </c>
      <c r="AY824" s="10">
        <f>VLOOKUP(AX824,[1]Hoja2!$B$2:$AO$762,38,FALSE)</f>
        <v>0</v>
      </c>
      <c r="AZ824" s="9">
        <f t="shared" si="407"/>
        <v>0</v>
      </c>
      <c r="BA824">
        <f t="shared" si="426"/>
        <v>2</v>
      </c>
      <c r="BB824">
        <f t="shared" si="427"/>
        <v>-0.22599999999999998</v>
      </c>
      <c r="BC824">
        <f t="shared" si="428"/>
        <v>2</v>
      </c>
    </row>
    <row r="825" spans="1:55" hidden="1" x14ac:dyDescent="0.25">
      <c r="A825">
        <v>71010</v>
      </c>
      <c r="B825" t="s">
        <v>701</v>
      </c>
      <c r="C825">
        <v>2019</v>
      </c>
      <c r="D825" t="s">
        <v>37</v>
      </c>
      <c r="E825" t="s">
        <v>38</v>
      </c>
      <c r="F825">
        <v>17</v>
      </c>
      <c r="G825" t="s">
        <v>44</v>
      </c>
      <c r="H825">
        <v>0</v>
      </c>
      <c r="J825" t="s">
        <v>33</v>
      </c>
      <c r="K825" t="s">
        <v>33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Q825" t="s">
        <v>33</v>
      </c>
      <c r="S825" t="s">
        <v>33</v>
      </c>
      <c r="T825" t="s">
        <v>33</v>
      </c>
      <c r="V825" t="s">
        <v>34</v>
      </c>
      <c r="W825" t="s">
        <v>50</v>
      </c>
      <c r="X825">
        <v>2019</v>
      </c>
      <c r="Y825" t="s">
        <v>37</v>
      </c>
      <c r="Z825" t="s">
        <v>38</v>
      </c>
      <c r="AA825">
        <v>17</v>
      </c>
      <c r="AB825" t="s">
        <v>33</v>
      </c>
      <c r="AC825">
        <v>8</v>
      </c>
      <c r="AD825">
        <v>0</v>
      </c>
      <c r="AE825">
        <v>0</v>
      </c>
      <c r="AF825">
        <v>0</v>
      </c>
      <c r="AG825" s="2" t="str">
        <f>IFERROR(VLOOKUP(B825,[1]Hoja2!$C$1:$AM$841,37,FALSE),"n/a")</f>
        <v>n/a</v>
      </c>
      <c r="AH825" s="10" t="e">
        <f>VLOOKUP(AX825,[1]Hoja2!$B$2:$AO$762,17,FALSE)</f>
        <v>#N/A</v>
      </c>
      <c r="AI825" s="10" t="e">
        <f>VLOOKUP(AX825,[1]Hoja2!$B$2:$AO$762,23,FALSE)</f>
        <v>#N/A</v>
      </c>
      <c r="AJ825" s="10" t="e">
        <f>VLOOKUP(AX825,[1]Hoja2!$B$2:$AO$762,28,FALSE)</f>
        <v>#N/A</v>
      </c>
      <c r="AK825" s="10" t="e">
        <f>VLOOKUP(AX825,[1]Hoja2!$B$2:$AO$762,19,FALSE)</f>
        <v>#N/A</v>
      </c>
      <c r="AL825" t="e">
        <f t="shared" si="398"/>
        <v>#N/A</v>
      </c>
      <c r="AM825" t="e">
        <f t="shared" si="399"/>
        <v>#N/A</v>
      </c>
      <c r="AN825" t="e">
        <f t="shared" si="400"/>
        <v>#N/A</v>
      </c>
      <c r="AO825" t="e">
        <f t="shared" si="401"/>
        <v>#N/A</v>
      </c>
      <c r="AP825" t="e">
        <f t="shared" si="402"/>
        <v>#N/A</v>
      </c>
      <c r="AQ825" t="str">
        <f t="shared" si="403"/>
        <v>n/a</v>
      </c>
      <c r="AR825" t="e">
        <f>+INDEX([1]DETALLE!$AK$2:$AK$841,MATCH(B825,[1]DETALLE!$A$2:$A$841,0))</f>
        <v>#N/A</v>
      </c>
      <c r="AS825" t="str">
        <f>CONCATENATE(B825)</f>
        <v>09HB331532</v>
      </c>
      <c r="AT825" s="2" t="str">
        <f>IF(IFERROR(VLOOKUP(AS825,[1]Hoja2!$C$1:$AM$841,37,FALSE),"n/a")&lt;&gt;"n/a","a","n/a")</f>
        <v>n/a</v>
      </c>
      <c r="AU825" s="8">
        <f t="shared" si="397"/>
        <v>3</v>
      </c>
      <c r="AV825" t="e">
        <f>VLOOKUP(B825,[1]Hoja2!$C$2:$AO$762,39,FALSE)</f>
        <v>#N/A</v>
      </c>
      <c r="AW825" t="e">
        <f>IF(AU825=AV825,VLOOKUP(B825,[1]Hoja2!$C$2:$AO$762,37,FALSE),IF(AV825&lt;2,VLOOKUP(B825,[1]Hoja2!$C$2:$AO$762,37,FALSE)))</f>
        <v>#N/A</v>
      </c>
      <c r="AX825" t="str">
        <f>B825 &amp; COUNTIF(B$2:B825, B825)</f>
        <v>09HB3315323</v>
      </c>
      <c r="AY825" t="e">
        <f>VLOOKUP(AX825,[1]Hoja2!$B$2:$AO$762,38,FALSE)</f>
        <v>#N/A</v>
      </c>
      <c r="AZ825" s="9" t="e">
        <f t="shared" si="407"/>
        <v>#N/A</v>
      </c>
    </row>
    <row r="826" spans="1:55" hidden="1" x14ac:dyDescent="0.25">
      <c r="A826">
        <v>71014</v>
      </c>
      <c r="B826" t="s">
        <v>906</v>
      </c>
      <c r="C826">
        <v>2019</v>
      </c>
      <c r="D826" t="s">
        <v>37</v>
      </c>
      <c r="E826" t="s">
        <v>38</v>
      </c>
      <c r="F826">
        <v>17</v>
      </c>
      <c r="G826" t="s">
        <v>264</v>
      </c>
      <c r="H826">
        <v>0</v>
      </c>
      <c r="I826" t="s">
        <v>34</v>
      </c>
      <c r="J826">
        <v>468</v>
      </c>
      <c r="K826">
        <v>715</v>
      </c>
      <c r="L826">
        <v>0</v>
      </c>
      <c r="M826">
        <v>0</v>
      </c>
      <c r="N826">
        <v>0</v>
      </c>
      <c r="O826">
        <v>0.6</v>
      </c>
      <c r="P826">
        <v>0.8</v>
      </c>
      <c r="Q826">
        <v>1.05</v>
      </c>
      <c r="R826" t="s">
        <v>46</v>
      </c>
      <c r="S826">
        <v>5</v>
      </c>
      <c r="T826">
        <v>9</v>
      </c>
      <c r="U826" t="s">
        <v>47</v>
      </c>
      <c r="V826" t="s">
        <v>34</v>
      </c>
      <c r="W826" t="s">
        <v>50</v>
      </c>
      <c r="X826">
        <v>2019</v>
      </c>
      <c r="Y826" t="s">
        <v>37</v>
      </c>
      <c r="Z826" t="s">
        <v>38</v>
      </c>
      <c r="AA826">
        <v>17</v>
      </c>
      <c r="AB826">
        <v>1</v>
      </c>
      <c r="AC826">
        <v>48</v>
      </c>
      <c r="AD826">
        <v>0</v>
      </c>
      <c r="AE826">
        <v>0</v>
      </c>
      <c r="AF826">
        <v>0</v>
      </c>
      <c r="AG826" s="2" t="str">
        <f>IFERROR(VLOOKUP(B826,[1]Hoja2!$C$1:$AM$841,37,FALSE),"n/a")</f>
        <v>n/a</v>
      </c>
      <c r="AH826" s="10" t="e">
        <f>VLOOKUP(AX826,[1]Hoja2!$B$2:$AO$762,17,FALSE)</f>
        <v>#N/A</v>
      </c>
      <c r="AI826" s="10" t="e">
        <f>VLOOKUP(AX826,[1]Hoja2!$B$2:$AO$762,23,FALSE)</f>
        <v>#N/A</v>
      </c>
      <c r="AJ826" s="10" t="e">
        <f>VLOOKUP(AX826,[1]Hoja2!$B$2:$AO$762,28,FALSE)</f>
        <v>#N/A</v>
      </c>
      <c r="AK826" s="10" t="e">
        <f>VLOOKUP(AX826,[1]Hoja2!$B$2:$AO$762,19,FALSE)</f>
        <v>#N/A</v>
      </c>
      <c r="AL826" t="e">
        <f t="shared" si="398"/>
        <v>#N/A</v>
      </c>
      <c r="AM826" t="e">
        <f t="shared" si="399"/>
        <v>#N/A</v>
      </c>
      <c r="AN826" t="e">
        <f t="shared" si="400"/>
        <v>#N/A</v>
      </c>
      <c r="AO826" t="e">
        <f t="shared" si="401"/>
        <v>#N/A</v>
      </c>
      <c r="AP826" t="e">
        <f t="shared" si="402"/>
        <v>#N/A</v>
      </c>
      <c r="AQ826" t="str">
        <f t="shared" si="403"/>
        <v>n/a</v>
      </c>
      <c r="AR826" t="e">
        <f>+INDEX([1]DETALLE!$AK$2:$AK$841,MATCH(B826,[1]DETALLE!$A$2:$A$841,0))</f>
        <v>#N/A</v>
      </c>
      <c r="AS826" t="str">
        <f>CONCATENATE(B826)</f>
        <v>09HB331758</v>
      </c>
      <c r="AT826" s="2" t="str">
        <f>IF(IFERROR(VLOOKUP(AS826,[1]Hoja2!$C$1:$AM$841,37,FALSE),"n/a")&lt;&gt;"n/a","a","n/a")</f>
        <v>n/a</v>
      </c>
      <c r="AU826" s="8">
        <f t="shared" si="397"/>
        <v>2</v>
      </c>
      <c r="AV826" t="e">
        <f>VLOOKUP(B826,[1]Hoja2!$C$2:$AO$762,39,FALSE)</f>
        <v>#N/A</v>
      </c>
      <c r="AW826" t="e">
        <f>IF(AU826=AV826,VLOOKUP(B826,[1]Hoja2!$C$2:$AO$762,37,FALSE),IF(AV826&lt;2,VLOOKUP(B826,[1]Hoja2!$C$2:$AO$762,37,FALSE)))</f>
        <v>#N/A</v>
      </c>
      <c r="AX826" t="str">
        <f>B826 &amp; COUNTIF(B$2:B826, B826)</f>
        <v>09HB3317581</v>
      </c>
      <c r="AY826" t="e">
        <f>VLOOKUP(AX826,[1]Hoja2!$B$2:$AO$762,38,FALSE)</f>
        <v>#N/A</v>
      </c>
      <c r="AZ826" s="9" t="e">
        <f t="shared" si="407"/>
        <v>#N/A</v>
      </c>
    </row>
    <row r="827" spans="1:55" hidden="1" x14ac:dyDescent="0.25">
      <c r="A827">
        <v>71020</v>
      </c>
      <c r="B827" t="s">
        <v>907</v>
      </c>
      <c r="C827">
        <v>2019</v>
      </c>
      <c r="D827" t="s">
        <v>37</v>
      </c>
      <c r="E827" t="s">
        <v>38</v>
      </c>
      <c r="F827">
        <v>17</v>
      </c>
      <c r="G827" t="s">
        <v>44</v>
      </c>
      <c r="H827">
        <v>0</v>
      </c>
      <c r="I827" t="s">
        <v>34</v>
      </c>
      <c r="J827">
        <v>468</v>
      </c>
      <c r="K827">
        <v>715</v>
      </c>
      <c r="L827">
        <v>0</v>
      </c>
      <c r="M827">
        <v>0</v>
      </c>
      <c r="N827">
        <v>0</v>
      </c>
      <c r="O827">
        <v>0.6</v>
      </c>
      <c r="P827">
        <v>0.8</v>
      </c>
      <c r="Q827">
        <v>1.05</v>
      </c>
      <c r="R827" t="s">
        <v>46</v>
      </c>
      <c r="S827">
        <v>5</v>
      </c>
      <c r="T827">
        <v>9</v>
      </c>
      <c r="U827" t="s">
        <v>47</v>
      </c>
      <c r="V827" t="s">
        <v>34</v>
      </c>
      <c r="W827" t="s">
        <v>50</v>
      </c>
      <c r="X827">
        <v>2019</v>
      </c>
      <c r="Y827" t="s">
        <v>37</v>
      </c>
      <c r="Z827" t="s">
        <v>38</v>
      </c>
      <c r="AA827">
        <v>17</v>
      </c>
      <c r="AB827">
        <v>1</v>
      </c>
      <c r="AC827">
        <v>20</v>
      </c>
      <c r="AD827">
        <v>0</v>
      </c>
      <c r="AE827">
        <v>0</v>
      </c>
      <c r="AF827">
        <v>0</v>
      </c>
      <c r="AG827" s="2" t="str">
        <f>IFERROR(VLOOKUP(B827,[1]Hoja2!$C$1:$AM$841,37,FALSE),"n/a")</f>
        <v>n/a</v>
      </c>
      <c r="AH827" s="10" t="e">
        <f>VLOOKUP(AX827,[1]Hoja2!$B$2:$AO$762,17,FALSE)</f>
        <v>#N/A</v>
      </c>
      <c r="AI827" s="10" t="e">
        <f>VLOOKUP(AX827,[1]Hoja2!$B$2:$AO$762,23,FALSE)</f>
        <v>#N/A</v>
      </c>
      <c r="AJ827" s="10" t="e">
        <f>VLOOKUP(AX827,[1]Hoja2!$B$2:$AO$762,28,FALSE)</f>
        <v>#N/A</v>
      </c>
      <c r="AK827" s="10" t="e">
        <f>VLOOKUP(AX827,[1]Hoja2!$B$2:$AO$762,19,FALSE)</f>
        <v>#N/A</v>
      </c>
      <c r="AL827" t="e">
        <f t="shared" si="398"/>
        <v>#N/A</v>
      </c>
      <c r="AM827" t="e">
        <f t="shared" si="399"/>
        <v>#N/A</v>
      </c>
      <c r="AN827" t="e">
        <f t="shared" si="400"/>
        <v>#N/A</v>
      </c>
      <c r="AO827" t="e">
        <f t="shared" si="401"/>
        <v>#N/A</v>
      </c>
      <c r="AP827" t="e">
        <f t="shared" si="402"/>
        <v>#N/A</v>
      </c>
      <c r="AQ827" t="str">
        <f t="shared" si="403"/>
        <v>n/a</v>
      </c>
      <c r="AR827" t="e">
        <f>+INDEX([1]DETALLE!$AK$2:$AK$841,MATCH(B827,[1]DETALLE!$A$2:$A$841,0))</f>
        <v>#N/A</v>
      </c>
      <c r="AS827" t="str">
        <f>CONCATENATE(B827)</f>
        <v>09HB331584</v>
      </c>
      <c r="AT827" s="2" t="str">
        <f>IF(IFERROR(VLOOKUP(AS827,[1]Hoja2!$C$1:$AM$841,37,FALSE),"n/a")&lt;&gt;"n/a","a","n/a")</f>
        <v>n/a</v>
      </c>
      <c r="AU827" s="8">
        <f t="shared" si="397"/>
        <v>2</v>
      </c>
      <c r="AV827" t="e">
        <f>VLOOKUP(B827,[1]Hoja2!$C$2:$AO$762,39,FALSE)</f>
        <v>#N/A</v>
      </c>
      <c r="AW827" t="e">
        <f>IF(AU827=AV827,VLOOKUP(B827,[1]Hoja2!$C$2:$AO$762,37,FALSE),IF(AV827&lt;2,VLOOKUP(B827,[1]Hoja2!$C$2:$AO$762,37,FALSE)))</f>
        <v>#N/A</v>
      </c>
      <c r="AX827" t="str">
        <f>B827 &amp; COUNTIF(B$2:B827, B827)</f>
        <v>09HB3315841</v>
      </c>
      <c r="AY827" t="e">
        <f>VLOOKUP(AX827,[1]Hoja2!$B$2:$AO$762,38,FALSE)</f>
        <v>#N/A</v>
      </c>
      <c r="AZ827" s="9" t="e">
        <f t="shared" si="407"/>
        <v>#N/A</v>
      </c>
    </row>
    <row r="828" spans="1:55" hidden="1" x14ac:dyDescent="0.25">
      <c r="A828">
        <v>71029</v>
      </c>
      <c r="B828" t="s">
        <v>908</v>
      </c>
      <c r="C828">
        <v>2019</v>
      </c>
      <c r="D828" t="s">
        <v>37</v>
      </c>
      <c r="E828" t="s">
        <v>38</v>
      </c>
      <c r="F828">
        <v>17</v>
      </c>
      <c r="G828" t="s">
        <v>40</v>
      </c>
      <c r="H828">
        <v>1.233333</v>
      </c>
      <c r="I828" t="s">
        <v>116</v>
      </c>
      <c r="J828">
        <v>655</v>
      </c>
      <c r="K828">
        <v>1365</v>
      </c>
      <c r="L828">
        <v>0</v>
      </c>
      <c r="M828">
        <v>0</v>
      </c>
      <c r="N828">
        <v>0.6</v>
      </c>
      <c r="O828">
        <v>0.8</v>
      </c>
      <c r="P828">
        <v>1.05</v>
      </c>
      <c r="Q828">
        <v>1.1000000000000001</v>
      </c>
      <c r="R828" t="s">
        <v>420</v>
      </c>
      <c r="S828">
        <v>5</v>
      </c>
      <c r="T828">
        <v>9</v>
      </c>
      <c r="U828" t="s">
        <v>47</v>
      </c>
      <c r="V828" t="s">
        <v>45</v>
      </c>
      <c r="W828" t="s">
        <v>683</v>
      </c>
      <c r="X828">
        <v>2019</v>
      </c>
      <c r="Y828" t="s">
        <v>37</v>
      </c>
      <c r="Z828" t="s">
        <v>38</v>
      </c>
      <c r="AA828">
        <v>17</v>
      </c>
      <c r="AB828">
        <v>1</v>
      </c>
      <c r="AC828">
        <v>21</v>
      </c>
      <c r="AD828">
        <v>0</v>
      </c>
      <c r="AE828">
        <v>0</v>
      </c>
      <c r="AF828">
        <v>0</v>
      </c>
      <c r="AG828" s="2" t="str">
        <f>IFERROR(VLOOKUP(B828,[1]Hoja2!$C$1:$AM$841,37,FALSE),"n/a")</f>
        <v>n/a</v>
      </c>
      <c r="AH828" s="10" t="e">
        <f>VLOOKUP(AX828,[1]Hoja2!$B$2:$AO$762,17,FALSE)</f>
        <v>#N/A</v>
      </c>
      <c r="AI828" s="10" t="e">
        <f>VLOOKUP(AX828,[1]Hoja2!$B$2:$AO$762,23,FALSE)</f>
        <v>#N/A</v>
      </c>
      <c r="AJ828" s="10" t="e">
        <f>VLOOKUP(AX828,[1]Hoja2!$B$2:$AO$762,28,FALSE)</f>
        <v>#N/A</v>
      </c>
      <c r="AK828" s="10" t="e">
        <f>VLOOKUP(AX828,[1]Hoja2!$B$2:$AO$762,19,FALSE)</f>
        <v>#N/A</v>
      </c>
      <c r="AL828" t="e">
        <f t="shared" si="398"/>
        <v>#N/A</v>
      </c>
      <c r="AM828" t="e">
        <f t="shared" si="399"/>
        <v>#N/A</v>
      </c>
      <c r="AN828" t="e">
        <f t="shared" si="400"/>
        <v>#N/A</v>
      </c>
      <c r="AO828" t="e">
        <f t="shared" si="401"/>
        <v>#N/A</v>
      </c>
      <c r="AP828" t="e">
        <f t="shared" si="402"/>
        <v>#N/A</v>
      </c>
      <c r="AQ828" t="str">
        <f t="shared" si="403"/>
        <v>n/a</v>
      </c>
      <c r="AR828">
        <f>+INDEX([1]DETALLE!$AK$2:$AK$841,MATCH(B828,[1]DETALLE!$A$2:$A$841,0))</f>
        <v>0</v>
      </c>
      <c r="AS828" t="str">
        <f>CONCATENATE(B828)</f>
        <v>0Y4X848866</v>
      </c>
      <c r="AT828" s="2" t="str">
        <f>IF(IFERROR(VLOOKUP(AS828,[1]Hoja2!$C$1:$AM$841,37,FALSE),"n/a")&lt;&gt;"n/a","a","n/a")</f>
        <v>n/a</v>
      </c>
      <c r="AU828" s="8">
        <f t="shared" si="397"/>
        <v>3</v>
      </c>
      <c r="AV828" t="e">
        <f>VLOOKUP(B828,[1]Hoja2!$C$2:$AO$762,39,FALSE)</f>
        <v>#N/A</v>
      </c>
      <c r="AW828" t="e">
        <f>IF(AU828=AV828,VLOOKUP(B828,[1]Hoja2!$C$2:$AO$762,37,FALSE),IF(AV828&lt;2,VLOOKUP(B828,[1]Hoja2!$C$2:$AO$762,37,FALSE)))</f>
        <v>#N/A</v>
      </c>
      <c r="AX828" t="str">
        <f>B828 &amp; COUNTIF(B$2:B828, B828)</f>
        <v>0Y4X8488661</v>
      </c>
      <c r="AY828" t="e">
        <f>VLOOKUP(AX828,[1]Hoja2!$B$2:$AO$762,38,FALSE)</f>
        <v>#N/A</v>
      </c>
      <c r="AZ828" s="9" t="e">
        <f t="shared" si="407"/>
        <v>#N/A</v>
      </c>
    </row>
    <row r="829" spans="1:55" x14ac:dyDescent="0.25">
      <c r="A829">
        <v>71031</v>
      </c>
      <c r="B829" t="s">
        <v>328</v>
      </c>
      <c r="C829">
        <v>2019</v>
      </c>
      <c r="D829" t="s">
        <v>37</v>
      </c>
      <c r="E829" t="s">
        <v>38</v>
      </c>
      <c r="F829">
        <v>17</v>
      </c>
      <c r="G829" t="s">
        <v>40</v>
      </c>
      <c r="H829">
        <v>1.233333</v>
      </c>
      <c r="I829" t="s">
        <v>54</v>
      </c>
      <c r="J829">
        <v>803</v>
      </c>
      <c r="K829">
        <v>1573</v>
      </c>
      <c r="L829">
        <v>0.2</v>
      </c>
      <c r="M829">
        <v>0.6</v>
      </c>
      <c r="N829">
        <v>0.8</v>
      </c>
      <c r="O829">
        <v>1.05</v>
      </c>
      <c r="P829">
        <v>1.1000000000000001</v>
      </c>
      <c r="Q829">
        <v>1.1499999999999999</v>
      </c>
      <c r="R829" t="s">
        <v>46</v>
      </c>
      <c r="S829">
        <v>4</v>
      </c>
      <c r="T829">
        <v>6</v>
      </c>
      <c r="U829" t="s">
        <v>47</v>
      </c>
      <c r="V829" t="s">
        <v>48</v>
      </c>
      <c r="W829" t="s">
        <v>42</v>
      </c>
      <c r="X829">
        <v>2019</v>
      </c>
      <c r="Y829" t="s">
        <v>37</v>
      </c>
      <c r="Z829" t="s">
        <v>38</v>
      </c>
      <c r="AA829">
        <v>17</v>
      </c>
      <c r="AB829">
        <v>0</v>
      </c>
      <c r="AC829">
        <v>9</v>
      </c>
      <c r="AD829">
        <v>0.8</v>
      </c>
      <c r="AE829">
        <v>0.30833325</v>
      </c>
      <c r="AF829">
        <v>1258.4000000000001</v>
      </c>
      <c r="AG829" s="2">
        <f>IFERROR(VLOOKUP(B829,[1]Hoja2!$C$1:$AM$841,37,FALSE),"n/a")</f>
        <v>1258.4000000000003</v>
      </c>
      <c r="AH829" s="10">
        <f>VLOOKUP(AX829,[1]Hoja2!$B$2:$AO$762,17,FALSE)</f>
        <v>27</v>
      </c>
      <c r="AI829" s="10">
        <f>VLOOKUP(AX829,[1]Hoja2!$B$2:$AO$762,23,FALSE)</f>
        <v>1.05</v>
      </c>
      <c r="AJ829" s="10">
        <f>VLOOKUP(AX829,[1]Hoja2!$B$2:$AO$762,28,FALSE)</f>
        <v>0.99750000000000005</v>
      </c>
      <c r="AK829" s="10" t="str">
        <f>VLOOKUP(AX829,[1]Hoja2!$B$2:$AO$762,19,FALSE)</f>
        <v>Entry Production Color Low/Mid</v>
      </c>
      <c r="AL829">
        <f t="shared" si="398"/>
        <v>0</v>
      </c>
      <c r="AM829">
        <f t="shared" si="399"/>
        <v>0</v>
      </c>
      <c r="AN829">
        <f t="shared" si="400"/>
        <v>0</v>
      </c>
      <c r="AO829">
        <f t="shared" si="401"/>
        <v>0</v>
      </c>
      <c r="AP829">
        <f t="shared" si="402"/>
        <v>1</v>
      </c>
      <c r="AQ829">
        <f t="shared" si="403"/>
        <v>0</v>
      </c>
      <c r="AR829">
        <f>+INDEX([1]Hoja2!$AM$2:$AM$841,MATCH(B829,[1]Hoja2!$C$2:$C$841,0))</f>
        <v>1258.4000000000003</v>
      </c>
      <c r="AS829" t="str">
        <f>CONCATENATE(B829,F829)</f>
        <v>0B2R09006117</v>
      </c>
      <c r="AT829" s="2">
        <f>IFERROR(VLOOKUP(AS829,[1]Hoja2!$A$1:$AM$841,38,FALSE),"n/a")</f>
        <v>0</v>
      </c>
      <c r="AU829" s="8">
        <f t="shared" si="397"/>
        <v>2</v>
      </c>
      <c r="AV829">
        <f>VLOOKUP(B829,[1]Hoja2!$C$2:$AO$762,39,FALSE)</f>
        <v>2</v>
      </c>
      <c r="AW829">
        <f>IF(AU829=AV829,VLOOKUP(B829,[1]Hoja2!$C$2:$AO$762,37,FALSE),IF(AV829&lt;2,VLOOKUP(B829,[1]Hoja2!$C$2:$AO$762,37,FALSE)))</f>
        <v>1258.4000000000003</v>
      </c>
      <c r="AX829" t="str">
        <f>B829 &amp; COUNTIF(B$2:B829, B829)</f>
        <v>0B2R0900612</v>
      </c>
      <c r="AY829" s="10">
        <f>VLOOKUP(AX829,[1]Hoja2!$B$2:$AO$762,38,FALSE)</f>
        <v>1651.6500000000003</v>
      </c>
      <c r="AZ829" s="9">
        <f t="shared" si="407"/>
        <v>0</v>
      </c>
      <c r="BA829">
        <f t="shared" ref="BA829:BA830" si="429">IF(Q829="NA",2,IF(OR(G829="INSTALACION NUEVA",G829="Mantenimiento preventivo"),3,IF(AND(AC829&lt;AH829,AL829&lt;&gt;1),4,IF(AY829&gt;AF829,1,0))))</f>
        <v>4</v>
      </c>
      <c r="BB829">
        <f t="shared" ref="BB829:BB830" si="430">AE829-AJ829</f>
        <v>-0.68916675000000005</v>
      </c>
      <c r="BC829">
        <f t="shared" ref="BC829:BC830" si="431">+_xlfn.IFS(Q829="NA",2,OR(G829="INSTALACION NUEVA",G829="Mantenimiento preventivo"),3,AND(AC829&lt;AH829,AL829&lt;&gt;1),4,AY829&gt;AF829,1,TRUE,0)</f>
        <v>4</v>
      </c>
    </row>
    <row r="830" spans="1:55" x14ac:dyDescent="0.25">
      <c r="A830">
        <v>71035</v>
      </c>
      <c r="B830" t="s">
        <v>519</v>
      </c>
      <c r="C830">
        <v>2019</v>
      </c>
      <c r="D830" t="s">
        <v>37</v>
      </c>
      <c r="E830" t="s">
        <v>38</v>
      </c>
      <c r="F830">
        <v>17</v>
      </c>
      <c r="G830" t="s">
        <v>40</v>
      </c>
      <c r="H830">
        <v>3.1333329999999999</v>
      </c>
      <c r="I830" t="s">
        <v>34</v>
      </c>
      <c r="J830">
        <v>468</v>
      </c>
      <c r="K830">
        <v>715</v>
      </c>
      <c r="L830">
        <v>0</v>
      </c>
      <c r="M830">
        <v>0</v>
      </c>
      <c r="N830">
        <v>0</v>
      </c>
      <c r="O830">
        <v>0.6</v>
      </c>
      <c r="P830">
        <v>0.8</v>
      </c>
      <c r="Q830">
        <v>1.05</v>
      </c>
      <c r="R830" t="s">
        <v>46</v>
      </c>
      <c r="S830">
        <v>5</v>
      </c>
      <c r="T830">
        <v>9</v>
      </c>
      <c r="U830" t="s">
        <v>47</v>
      </c>
      <c r="V830" t="s">
        <v>34</v>
      </c>
      <c r="W830" t="s">
        <v>50</v>
      </c>
      <c r="X830">
        <v>2019</v>
      </c>
      <c r="Y830" t="s">
        <v>37</v>
      </c>
      <c r="Z830" t="s">
        <v>38</v>
      </c>
      <c r="AA830">
        <v>17</v>
      </c>
      <c r="AB830">
        <v>0</v>
      </c>
      <c r="AC830">
        <v>127</v>
      </c>
      <c r="AD830">
        <v>1.05</v>
      </c>
      <c r="AE830">
        <v>0.62666659999999996</v>
      </c>
      <c r="AF830">
        <v>750.75</v>
      </c>
      <c r="AG830" s="2">
        <f>IFERROR(VLOOKUP(B830,[1]Hoja2!$C$1:$AM$841,37,FALSE),"n/a")</f>
        <v>750.75000000000011</v>
      </c>
      <c r="AH830" s="10">
        <f>VLOOKUP(AX830,[1]Hoja2!$B$2:$AO$762,17,FALSE)</f>
        <v>180</v>
      </c>
      <c r="AI830" s="10">
        <f>VLOOKUP(AX830,[1]Hoja2!$B$2:$AO$762,23,FALSE)</f>
        <v>1.05</v>
      </c>
      <c r="AJ830" s="10">
        <f>VLOOKUP(AX830,[1]Hoja2!$B$2:$AO$762,28,FALSE)</f>
        <v>0.86999999999999988</v>
      </c>
      <c r="AK830" s="10" t="str">
        <f>VLOOKUP(AX830,[1]Hoja2!$B$2:$AO$762,19,FALSE)</f>
        <v>A4 Mono MFPs</v>
      </c>
      <c r="AL830">
        <f t="shared" si="398"/>
        <v>1</v>
      </c>
      <c r="AM830">
        <f t="shared" si="399"/>
        <v>0</v>
      </c>
      <c r="AN830">
        <f t="shared" si="400"/>
        <v>1</v>
      </c>
      <c r="AO830">
        <f t="shared" si="401"/>
        <v>0</v>
      </c>
      <c r="AP830">
        <f t="shared" si="402"/>
        <v>1</v>
      </c>
      <c r="AQ830">
        <f t="shared" si="403"/>
        <v>0</v>
      </c>
      <c r="AR830">
        <f>+INDEX([1]Hoja2!$AM$2:$AM$841,MATCH(B830,[1]Hoja2!$C$2:$C$841,0))</f>
        <v>750.75000000000011</v>
      </c>
      <c r="AS830" t="str">
        <f>CONCATENATE(B830,F830)</f>
        <v>0A2T20006017</v>
      </c>
      <c r="AT830" s="2">
        <f>IFERROR(VLOOKUP(AS830,[1]Hoja2!$A$1:$AM$841,38,FALSE),"n/a")</f>
        <v>0</v>
      </c>
      <c r="AU830" s="8">
        <f t="shared" si="397"/>
        <v>1</v>
      </c>
      <c r="AV830">
        <f>VLOOKUP(B830,[1]Hoja2!$C$2:$AO$762,39,FALSE)</f>
        <v>1</v>
      </c>
      <c r="AW830">
        <f>IF(AU830=AV830,VLOOKUP(B830,[1]Hoja2!$C$2:$AO$762,37,FALSE),IF(AV830&lt;2,VLOOKUP(B830,[1]Hoja2!$C$2:$AO$762,37,FALSE)))</f>
        <v>750.75000000000011</v>
      </c>
      <c r="AX830" t="str">
        <f>B830 &amp; COUNTIF(B$2:B830, B830)</f>
        <v>0A2T2000601</v>
      </c>
      <c r="AY830" s="10">
        <f>VLOOKUP(AX830,[1]Hoja2!$B$2:$AO$762,38,FALSE)</f>
        <v>750.75000000000011</v>
      </c>
      <c r="AZ830" s="9">
        <f t="shared" si="407"/>
        <v>0</v>
      </c>
      <c r="BA830">
        <f t="shared" si="429"/>
        <v>0</v>
      </c>
      <c r="BB830">
        <f t="shared" si="430"/>
        <v>-0.24333339999999992</v>
      </c>
      <c r="BC830">
        <f t="shared" si="431"/>
        <v>0</v>
      </c>
    </row>
    <row r="831" spans="1:55" hidden="1" x14ac:dyDescent="0.25">
      <c r="A831">
        <v>71036</v>
      </c>
      <c r="B831" t="s">
        <v>909</v>
      </c>
      <c r="C831">
        <v>2019</v>
      </c>
      <c r="D831" t="s">
        <v>37</v>
      </c>
      <c r="E831" t="s">
        <v>38</v>
      </c>
      <c r="F831">
        <v>17</v>
      </c>
      <c r="G831" t="s">
        <v>40</v>
      </c>
      <c r="H831">
        <v>2.5333329999999998</v>
      </c>
      <c r="J831" t="s">
        <v>33</v>
      </c>
      <c r="K831" t="s">
        <v>33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Q831" t="s">
        <v>33</v>
      </c>
      <c r="S831" t="s">
        <v>33</v>
      </c>
      <c r="T831" t="s">
        <v>33</v>
      </c>
      <c r="V831" t="s">
        <v>34</v>
      </c>
      <c r="W831" t="s">
        <v>50</v>
      </c>
      <c r="X831">
        <v>2019</v>
      </c>
      <c r="Y831" t="s">
        <v>37</v>
      </c>
      <c r="Z831" t="s">
        <v>38</v>
      </c>
      <c r="AA831">
        <v>17</v>
      </c>
      <c r="AB831" t="s">
        <v>33</v>
      </c>
      <c r="AC831">
        <v>0</v>
      </c>
      <c r="AD831">
        <v>0</v>
      </c>
      <c r="AE831">
        <v>0</v>
      </c>
      <c r="AF831">
        <v>0</v>
      </c>
      <c r="AG831" s="2" t="str">
        <f>IFERROR(VLOOKUP(B831,[1]Hoja2!$C$1:$AM$841,37,FALSE),"n/a")</f>
        <v>n/a</v>
      </c>
      <c r="AH831" s="10" t="e">
        <f>VLOOKUP(AX831,[1]Hoja2!$B$2:$AO$762,17,FALSE)</f>
        <v>#N/A</v>
      </c>
      <c r="AI831" s="10" t="e">
        <f>VLOOKUP(AX831,[1]Hoja2!$B$2:$AO$762,23,FALSE)</f>
        <v>#N/A</v>
      </c>
      <c r="AJ831" s="10" t="e">
        <f>VLOOKUP(AX831,[1]Hoja2!$B$2:$AO$762,28,FALSE)</f>
        <v>#N/A</v>
      </c>
      <c r="AK831" s="10" t="e">
        <f>VLOOKUP(AX831,[1]Hoja2!$B$2:$AO$762,19,FALSE)</f>
        <v>#N/A</v>
      </c>
      <c r="AL831" t="e">
        <f t="shared" si="398"/>
        <v>#N/A</v>
      </c>
      <c r="AM831" t="e">
        <f t="shared" si="399"/>
        <v>#N/A</v>
      </c>
      <c r="AN831" t="e">
        <f t="shared" si="400"/>
        <v>#N/A</v>
      </c>
      <c r="AO831" t="e">
        <f t="shared" si="401"/>
        <v>#N/A</v>
      </c>
      <c r="AP831" t="e">
        <f t="shared" si="402"/>
        <v>#N/A</v>
      </c>
      <c r="AQ831" t="str">
        <f t="shared" si="403"/>
        <v>n/a</v>
      </c>
      <c r="AR831" t="e">
        <f>+INDEX([1]DETALLE!$AK$2:$AK$841,MATCH(B831,[1]DETALLE!$A$2:$A$841,0))</f>
        <v>#N/A</v>
      </c>
      <c r="AS831" t="str">
        <f>CONCATENATE(B831)</f>
        <v>0A2T200474</v>
      </c>
      <c r="AT831" s="2" t="str">
        <f>IF(IFERROR(VLOOKUP(AS831,[1]Hoja2!$C$1:$AM$841,37,FALSE),"n/a")&lt;&gt;"n/a","a","n/a")</f>
        <v>n/a</v>
      </c>
      <c r="AU831" s="8">
        <f t="shared" si="397"/>
        <v>1</v>
      </c>
      <c r="AV831" t="e">
        <f>VLOOKUP(B831,[1]Hoja2!$C$2:$AO$762,39,FALSE)</f>
        <v>#N/A</v>
      </c>
      <c r="AW831" t="e">
        <f>IF(AU831=AV831,VLOOKUP(B831,[1]Hoja2!$C$2:$AO$762,37,FALSE),IF(AV831&lt;2,VLOOKUP(B831,[1]Hoja2!$C$2:$AO$762,37,FALSE)))</f>
        <v>#N/A</v>
      </c>
      <c r="AX831" t="str">
        <f>B831 &amp; COUNTIF(B$2:B831, B831)</f>
        <v>0A2T2004741</v>
      </c>
      <c r="AY831" t="e">
        <f>VLOOKUP(AX831,[1]Hoja2!$B$2:$AO$762,38,FALSE)</f>
        <v>#N/A</v>
      </c>
      <c r="AZ831" s="9" t="e">
        <f t="shared" si="407"/>
        <v>#N/A</v>
      </c>
    </row>
    <row r="832" spans="1:55" x14ac:dyDescent="0.25">
      <c r="A832">
        <v>71038</v>
      </c>
      <c r="B832" t="s">
        <v>509</v>
      </c>
      <c r="C832">
        <v>2019</v>
      </c>
      <c r="D832" t="s">
        <v>37</v>
      </c>
      <c r="E832" t="s">
        <v>38</v>
      </c>
      <c r="F832">
        <v>17</v>
      </c>
      <c r="G832" t="s">
        <v>40</v>
      </c>
      <c r="H832">
        <v>0.21666669999999999</v>
      </c>
      <c r="I832" t="s">
        <v>58</v>
      </c>
      <c r="J832">
        <v>655</v>
      </c>
      <c r="K832">
        <v>1365</v>
      </c>
      <c r="L832">
        <v>0</v>
      </c>
      <c r="M832">
        <v>0</v>
      </c>
      <c r="N832">
        <v>0.6</v>
      </c>
      <c r="O832">
        <v>0.8</v>
      </c>
      <c r="P832">
        <v>1.05</v>
      </c>
      <c r="Q832">
        <v>1.1000000000000001</v>
      </c>
      <c r="R832" t="s">
        <v>46</v>
      </c>
      <c r="S832">
        <v>5</v>
      </c>
      <c r="T832">
        <v>9</v>
      </c>
      <c r="U832" t="s">
        <v>47</v>
      </c>
      <c r="V832" t="s">
        <v>58</v>
      </c>
      <c r="W832" t="s">
        <v>50</v>
      </c>
      <c r="X832">
        <v>2019</v>
      </c>
      <c r="Y832" t="s">
        <v>37</v>
      </c>
      <c r="Z832" t="s">
        <v>38</v>
      </c>
      <c r="AA832">
        <v>23</v>
      </c>
      <c r="AB832">
        <v>0</v>
      </c>
      <c r="AC832">
        <v>1</v>
      </c>
      <c r="AD832">
        <v>0</v>
      </c>
      <c r="AE832">
        <v>4.3333339999999998E-2</v>
      </c>
      <c r="AF832">
        <v>0</v>
      </c>
      <c r="AG832" s="2">
        <f>IFERROR(VLOOKUP(B832,[1]Hoja2!$C$1:$AM$841,37,FALSE),"n/a")</f>
        <v>0</v>
      </c>
      <c r="AH832" s="10">
        <f>VLOOKUP(AX832,[1]Hoja2!$B$2:$AO$762,17,FALSE)</f>
        <v>48</v>
      </c>
      <c r="AI832" s="10">
        <f>VLOOKUP(AX832,[1]Hoja2!$B$2:$AO$762,23,FALSE)</f>
        <v>1.05</v>
      </c>
      <c r="AJ832" s="10">
        <f>VLOOKUP(AX832,[1]Hoja2!$B$2:$AO$762,28,FALSE)</f>
        <v>0.3</v>
      </c>
      <c r="AK832" s="10" t="str">
        <f>VLOOKUP(AX832,[1]Hoja2!$B$2:$AO$762,19,FALSE)</f>
        <v>Departmental Digital</v>
      </c>
      <c r="AL832">
        <f t="shared" si="398"/>
        <v>0</v>
      </c>
      <c r="AM832">
        <f t="shared" si="399"/>
        <v>0</v>
      </c>
      <c r="AN832">
        <f t="shared" si="400"/>
        <v>0</v>
      </c>
      <c r="AO832">
        <f t="shared" si="401"/>
        <v>0</v>
      </c>
      <c r="AP832">
        <f t="shared" si="402"/>
        <v>1</v>
      </c>
      <c r="AQ832">
        <f t="shared" si="403"/>
        <v>0</v>
      </c>
      <c r="AR832">
        <f>+INDEX([1]Hoja2!$AM$2:$AM$841,MATCH(B832,[1]Hoja2!$C$2:$C$841,0))</f>
        <v>0</v>
      </c>
      <c r="AS832" t="str">
        <f>CONCATENATE(B832,F832)</f>
        <v>0EX966440417</v>
      </c>
      <c r="AT832" s="2">
        <f>IFERROR(VLOOKUP(AS832,[1]Hoja2!$A$1:$AM$841,38,FALSE),"n/a")</f>
        <v>0</v>
      </c>
      <c r="AU832" s="8">
        <f t="shared" si="397"/>
        <v>2</v>
      </c>
      <c r="AV832">
        <f>VLOOKUP(B832,[1]Hoja2!$C$2:$AO$762,39,FALSE)</f>
        <v>2</v>
      </c>
      <c r="AW832">
        <f>IF(AU832=AV832,VLOOKUP(B832,[1]Hoja2!$C$2:$AO$762,37,FALSE),IF(AV832&lt;2,VLOOKUP(B832,[1]Hoja2!$C$2:$AO$762,37,FALSE)))</f>
        <v>0</v>
      </c>
      <c r="AX832" t="str">
        <f>B832 &amp; COUNTIF(B$2:B832, B832)</f>
        <v>0EX96644042</v>
      </c>
      <c r="AY832" s="10">
        <f>VLOOKUP(AX832,[1]Hoja2!$B$2:$AO$762,38,FALSE)</f>
        <v>1433.25</v>
      </c>
      <c r="AZ832" s="9">
        <f t="shared" si="407"/>
        <v>0</v>
      </c>
      <c r="BA832">
        <f>IF(Q832="NA",2,IF(OR(G832="INSTALACION NUEVA",G832="Mantenimiento preventivo"),3,IF(AND(AC832&lt;AH832,AL832&lt;&gt;1),4,IF(AY832&gt;AF832,1,0))))</f>
        <v>4</v>
      </c>
      <c r="BB832">
        <f>AE832-AJ832</f>
        <v>-0.25666665999999999</v>
      </c>
      <c r="BC832">
        <f>+_xlfn.IFS(Q832="NA",2,OR(G832="INSTALACION NUEVA",G832="Mantenimiento preventivo"),3,AND(AC832&lt;AH832,AL832&lt;&gt;1),4,AY832&gt;AF832,1,TRUE,0)</f>
        <v>4</v>
      </c>
    </row>
    <row r="833" spans="1:55" hidden="1" x14ac:dyDescent="0.25">
      <c r="A833">
        <v>71039</v>
      </c>
      <c r="B833" t="s">
        <v>910</v>
      </c>
      <c r="C833">
        <v>2019</v>
      </c>
      <c r="D833" t="s">
        <v>37</v>
      </c>
      <c r="E833" t="s">
        <v>38</v>
      </c>
      <c r="F833">
        <v>17</v>
      </c>
      <c r="G833" t="s">
        <v>40</v>
      </c>
      <c r="H833">
        <v>0.88333329999999999</v>
      </c>
      <c r="I833" t="s">
        <v>34</v>
      </c>
      <c r="J833">
        <v>468</v>
      </c>
      <c r="K833">
        <v>715</v>
      </c>
      <c r="L833">
        <v>0</v>
      </c>
      <c r="M833">
        <v>0</v>
      </c>
      <c r="N833">
        <v>0</v>
      </c>
      <c r="O833">
        <v>0.6</v>
      </c>
      <c r="P833">
        <v>0.8</v>
      </c>
      <c r="Q833">
        <v>1.05</v>
      </c>
      <c r="R833" t="s">
        <v>46</v>
      </c>
      <c r="S833">
        <v>5</v>
      </c>
      <c r="T833">
        <v>9</v>
      </c>
      <c r="U833" t="s">
        <v>47</v>
      </c>
      <c r="V833" t="s">
        <v>34</v>
      </c>
      <c r="W833" t="s">
        <v>678</v>
      </c>
      <c r="X833">
        <v>2019</v>
      </c>
      <c r="Y833" t="s">
        <v>37</v>
      </c>
      <c r="Z833" t="s">
        <v>38</v>
      </c>
      <c r="AA833">
        <v>17</v>
      </c>
      <c r="AB833">
        <v>1</v>
      </c>
      <c r="AC833">
        <v>240</v>
      </c>
      <c r="AD833">
        <v>0</v>
      </c>
      <c r="AE833">
        <v>0</v>
      </c>
      <c r="AF833">
        <v>0</v>
      </c>
      <c r="AG833" s="2" t="str">
        <f>IFERROR(VLOOKUP(B833,[1]Hoja2!$C$1:$AM$841,37,FALSE),"n/a")</f>
        <v>n/a</v>
      </c>
      <c r="AH833" s="10" t="e">
        <f>VLOOKUP(AX833,[1]Hoja2!$B$2:$AO$762,17,FALSE)</f>
        <v>#N/A</v>
      </c>
      <c r="AI833" s="10" t="e">
        <f>VLOOKUP(AX833,[1]Hoja2!$B$2:$AO$762,23,FALSE)</f>
        <v>#N/A</v>
      </c>
      <c r="AJ833" s="10" t="e">
        <f>VLOOKUP(AX833,[1]Hoja2!$B$2:$AO$762,28,FALSE)</f>
        <v>#N/A</v>
      </c>
      <c r="AK833" s="10" t="e">
        <f>VLOOKUP(AX833,[1]Hoja2!$B$2:$AO$762,19,FALSE)</f>
        <v>#N/A</v>
      </c>
      <c r="AL833" t="e">
        <f t="shared" si="398"/>
        <v>#N/A</v>
      </c>
      <c r="AM833" t="e">
        <f t="shared" si="399"/>
        <v>#N/A</v>
      </c>
      <c r="AN833" t="e">
        <f t="shared" si="400"/>
        <v>#N/A</v>
      </c>
      <c r="AO833" t="e">
        <f t="shared" si="401"/>
        <v>#N/A</v>
      </c>
      <c r="AP833" t="e">
        <f t="shared" si="402"/>
        <v>#N/A</v>
      </c>
      <c r="AQ833" t="str">
        <f t="shared" si="403"/>
        <v>n/a</v>
      </c>
      <c r="AR833">
        <f>+INDEX([1]DETALLE!$AK$2:$AK$841,MATCH(B833,[1]DETALLE!$A$2:$A$841,0))</f>
        <v>0</v>
      </c>
      <c r="AS833" t="str">
        <f>CONCATENATE(B833)</f>
        <v>03BT802611</v>
      </c>
      <c r="AT833" s="2" t="str">
        <f>IF(IFERROR(VLOOKUP(AS833,[1]Hoja2!$C$1:$AM$841,37,FALSE),"n/a")&lt;&gt;"n/a","a","n/a")</f>
        <v>n/a</v>
      </c>
      <c r="AU833" s="8">
        <f t="shared" si="397"/>
        <v>1</v>
      </c>
      <c r="AV833" t="e">
        <f>VLOOKUP(B833,[1]Hoja2!$C$2:$AO$762,39,FALSE)</f>
        <v>#N/A</v>
      </c>
      <c r="AW833" t="e">
        <f>IF(AU833=AV833,VLOOKUP(B833,[1]Hoja2!$C$2:$AO$762,37,FALSE),IF(AV833&lt;2,VLOOKUP(B833,[1]Hoja2!$C$2:$AO$762,37,FALSE)))</f>
        <v>#N/A</v>
      </c>
      <c r="AX833" t="str">
        <f>B833 &amp; COUNTIF(B$2:B833, B833)</f>
        <v>03BT8026111</v>
      </c>
      <c r="AY833" t="e">
        <f>VLOOKUP(AX833,[1]Hoja2!$B$2:$AO$762,38,FALSE)</f>
        <v>#N/A</v>
      </c>
      <c r="AZ833" s="9" t="e">
        <f t="shared" si="407"/>
        <v>#N/A</v>
      </c>
    </row>
    <row r="834" spans="1:55" x14ac:dyDescent="0.25">
      <c r="A834">
        <v>71040</v>
      </c>
      <c r="B834" t="s">
        <v>520</v>
      </c>
      <c r="C834">
        <v>2019</v>
      </c>
      <c r="D834" t="s">
        <v>37</v>
      </c>
      <c r="E834" t="s">
        <v>38</v>
      </c>
      <c r="F834">
        <v>17</v>
      </c>
      <c r="G834" t="s">
        <v>40</v>
      </c>
      <c r="H834">
        <v>3.75</v>
      </c>
      <c r="J834" t="s">
        <v>33</v>
      </c>
      <c r="K834" t="s">
        <v>33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S834" t="s">
        <v>33</v>
      </c>
      <c r="T834" t="s">
        <v>33</v>
      </c>
      <c r="V834" t="s">
        <v>34</v>
      </c>
      <c r="W834" t="s">
        <v>50</v>
      </c>
      <c r="X834">
        <v>2019</v>
      </c>
      <c r="Y834" t="s">
        <v>37</v>
      </c>
      <c r="Z834" t="s">
        <v>38</v>
      </c>
      <c r="AA834">
        <v>17</v>
      </c>
      <c r="AB834" t="s">
        <v>33</v>
      </c>
      <c r="AC834">
        <v>119</v>
      </c>
      <c r="AD834">
        <v>0</v>
      </c>
      <c r="AE834">
        <v>0</v>
      </c>
      <c r="AF834">
        <v>0</v>
      </c>
      <c r="AG834" s="2">
        <f>IFERROR(VLOOKUP(B834,[1]Hoja2!$C$1:$AM$841,37,FALSE),"n/a")</f>
        <v>750.75000000000011</v>
      </c>
      <c r="AH834" s="10">
        <f>VLOOKUP(AX834,[1]Hoja2!$B$2:$AO$762,17,FALSE)</f>
        <v>560</v>
      </c>
      <c r="AI834" s="10">
        <f>VLOOKUP(AX834,[1]Hoja2!$B$2:$AO$762,23,FALSE)</f>
        <v>1.05</v>
      </c>
      <c r="AJ834" s="10">
        <f>VLOOKUP(AX834,[1]Hoja2!$B$2:$AO$762,28,FALSE)</f>
        <v>0.79200000000000004</v>
      </c>
      <c r="AK834" s="10" t="str">
        <f>VLOOKUP(AX834,[1]Hoja2!$B$2:$AO$762,19,FALSE)</f>
        <v>Entry Mono Printers</v>
      </c>
      <c r="AL834">
        <f t="shared" si="398"/>
        <v>0</v>
      </c>
      <c r="AM834">
        <f t="shared" si="399"/>
        <v>0</v>
      </c>
      <c r="AN834">
        <f t="shared" si="400"/>
        <v>0</v>
      </c>
      <c r="AO834">
        <f t="shared" si="401"/>
        <v>0</v>
      </c>
      <c r="AP834">
        <f t="shared" si="402"/>
        <v>0</v>
      </c>
      <c r="AQ834">
        <f t="shared" si="403"/>
        <v>1</v>
      </c>
      <c r="AR834">
        <f>+INDEX([1]Hoja2!$AM$2:$AM$841,MATCH(B834,[1]Hoja2!$C$2:$C$841,0))</f>
        <v>750.75000000000011</v>
      </c>
      <c r="AS834" t="str">
        <f>CONCATENATE(B834,F834)</f>
        <v>0A4T03773617</v>
      </c>
      <c r="AT834" s="2">
        <f>IFERROR(VLOOKUP(AS834,[1]Hoja2!$A$1:$AM$841,38,FALSE),"n/a")</f>
        <v>0</v>
      </c>
      <c r="AU834" s="8">
        <f t="shared" ref="AU834:AU897" si="432">COUNTIF($B$2:$B$1228,B834)</f>
        <v>1</v>
      </c>
      <c r="AV834">
        <f>VLOOKUP(B834,[1]Hoja2!$C$2:$AO$762,39,FALSE)</f>
        <v>1</v>
      </c>
      <c r="AW834">
        <f>IF(AU834=AV834,VLOOKUP(B834,[1]Hoja2!$C$2:$AO$762,37,FALSE),IF(AV834&lt;2,VLOOKUP(B834,[1]Hoja2!$C$2:$AO$762,37,FALSE)))</f>
        <v>750.75000000000011</v>
      </c>
      <c r="AX834" t="str">
        <f>B834 &amp; COUNTIF(B$2:B834, B834)</f>
        <v>0A4T0377361</v>
      </c>
      <c r="AY834" s="10">
        <f>VLOOKUP(AX834,[1]Hoja2!$B$2:$AO$762,38,FALSE)</f>
        <v>750.75000000000011</v>
      </c>
      <c r="AZ834" s="9">
        <f t="shared" si="407"/>
        <v>0</v>
      </c>
      <c r="BA834">
        <f t="shared" ref="BA834:BA841" si="433">IF(Q834="NA",2,IF(OR(G834="INSTALACION NUEVA",G834="Mantenimiento preventivo"),3,IF(AND(AC834&lt;AH834,AL834&lt;&gt;1),4,IF(AY834&gt;AF834,1,0))))</f>
        <v>2</v>
      </c>
      <c r="BB834">
        <f t="shared" ref="BB834:BB841" si="434">AE834-AJ834</f>
        <v>-0.79200000000000004</v>
      </c>
      <c r="BC834">
        <f t="shared" ref="BC834:BC841" si="435">+_xlfn.IFS(Q834="NA",2,OR(G834="INSTALACION NUEVA",G834="Mantenimiento preventivo"),3,AND(AC834&lt;AH834,AL834&lt;&gt;1),4,AY834&gt;AF834,1,TRUE,0)</f>
        <v>2</v>
      </c>
    </row>
    <row r="835" spans="1:55" x14ac:dyDescent="0.25">
      <c r="A835">
        <v>71047</v>
      </c>
      <c r="B835" t="s">
        <v>911</v>
      </c>
      <c r="C835">
        <v>2019</v>
      </c>
      <c r="D835" t="s">
        <v>37</v>
      </c>
      <c r="E835" t="s">
        <v>38</v>
      </c>
      <c r="F835">
        <v>17</v>
      </c>
      <c r="G835" t="s">
        <v>40</v>
      </c>
      <c r="H835">
        <v>1.05</v>
      </c>
      <c r="J835" t="s">
        <v>33</v>
      </c>
      <c r="K835" t="s">
        <v>33</v>
      </c>
      <c r="L835" t="s">
        <v>33</v>
      </c>
      <c r="M835" t="s">
        <v>33</v>
      </c>
      <c r="N835" t="s">
        <v>33</v>
      </c>
      <c r="O835" t="s">
        <v>33</v>
      </c>
      <c r="P835" t="s">
        <v>33</v>
      </c>
      <c r="Q835" t="s">
        <v>33</v>
      </c>
      <c r="S835" t="s">
        <v>33</v>
      </c>
      <c r="T835" t="s">
        <v>33</v>
      </c>
      <c r="V835" t="s">
        <v>58</v>
      </c>
      <c r="W835" t="s">
        <v>55</v>
      </c>
      <c r="X835">
        <v>2019</v>
      </c>
      <c r="Y835" t="s">
        <v>37</v>
      </c>
      <c r="Z835" t="s">
        <v>38</v>
      </c>
      <c r="AA835">
        <v>17</v>
      </c>
      <c r="AB835" t="s">
        <v>33</v>
      </c>
      <c r="AC835">
        <v>0</v>
      </c>
      <c r="AD835">
        <v>0</v>
      </c>
      <c r="AE835">
        <v>0</v>
      </c>
      <c r="AF835">
        <v>0</v>
      </c>
      <c r="AG835" s="2">
        <f>IFERROR(VLOOKUP(B835,[1]Hoja2!$C$1:$AM$841,37,FALSE),"n/a")</f>
        <v>1501.5000000000002</v>
      </c>
      <c r="AH835" s="10">
        <f>VLOOKUP(AX835,[1]Hoja2!$B$2:$AO$762,17,FALSE)</f>
        <v>1258</v>
      </c>
      <c r="AI835" s="10">
        <f>VLOOKUP(AX835,[1]Hoja2!$B$2:$AO$762,23,FALSE)</f>
        <v>1.1000000000000001</v>
      </c>
      <c r="AJ835" s="10">
        <f>VLOOKUP(AX835,[1]Hoja2!$B$2:$AO$762,28,FALSE)</f>
        <v>0.26</v>
      </c>
      <c r="AK835" s="10" t="str">
        <f>VLOOKUP(AX835,[1]Hoja2!$B$2:$AO$762,19,FALSE)</f>
        <v>Office Digital</v>
      </c>
      <c r="AL835">
        <f t="shared" ref="AL835:AL898" si="436">IF(AF835=AY835,1,0)</f>
        <v>0</v>
      </c>
      <c r="AM835">
        <f t="shared" ref="AM835:AM898" si="437">IF(AC835=AH835,1,0)</f>
        <v>0</v>
      </c>
      <c r="AN835">
        <f t="shared" ref="AN835:AN898" si="438">IF(AD835=AI835,1,0)</f>
        <v>0</v>
      </c>
      <c r="AO835">
        <f t="shared" ref="AO835:AO898" si="439">IF(AE835=AJ835,1,0)</f>
        <v>0</v>
      </c>
      <c r="AP835">
        <f t="shared" ref="AP835:AP898" si="440">IF(I835=AK835,1,0)</f>
        <v>0</v>
      </c>
      <c r="AQ835">
        <f t="shared" ref="AQ835:AQ898" si="441">+_xlfn.IFS(AG835="n/a","n/a",AG835&gt;AF835,1,TRUE,0)</f>
        <v>1</v>
      </c>
      <c r="AR835">
        <f>+INDEX([1]Hoja2!$AM$2:$AM$841,MATCH(B835,[1]Hoja2!$C$2:$C$841,0))</f>
        <v>1501.5000000000002</v>
      </c>
      <c r="AS835" t="str">
        <f t="shared" ref="AS835:AS898" si="442">CONCATENATE(B835,F835)</f>
        <v>0X7670587717</v>
      </c>
      <c r="AT835" s="2">
        <f>IFERROR(VLOOKUP(AS835,[1]Hoja2!$A$1:$AM$841,38,FALSE),"n/a")</f>
        <v>0</v>
      </c>
      <c r="AU835" s="8">
        <f t="shared" si="432"/>
        <v>1</v>
      </c>
      <c r="AV835">
        <f>VLOOKUP(B835,[1]Hoja2!$C$2:$AO$762,39,FALSE)</f>
        <v>1</v>
      </c>
      <c r="AW835">
        <f>IF(AU835=AV835,VLOOKUP(B835,[1]Hoja2!$C$2:$AO$762,37,FALSE),IF(AV835&lt;2,VLOOKUP(B835,[1]Hoja2!$C$2:$AO$762,37,FALSE)))</f>
        <v>1501.5000000000002</v>
      </c>
      <c r="AX835" t="str">
        <f>B835 &amp; COUNTIF(B$2:B835, B835)</f>
        <v>0X767058771</v>
      </c>
      <c r="AY835" s="10">
        <f>VLOOKUP(AX835,[1]Hoja2!$B$2:$AO$762,38,FALSE)</f>
        <v>1501.5000000000002</v>
      </c>
      <c r="AZ835" s="9">
        <f t="shared" si="407"/>
        <v>0</v>
      </c>
      <c r="BA835">
        <f t="shared" si="433"/>
        <v>2</v>
      </c>
      <c r="BB835">
        <f t="shared" si="434"/>
        <v>-0.26</v>
      </c>
      <c r="BC835">
        <f t="shared" si="435"/>
        <v>2</v>
      </c>
    </row>
    <row r="836" spans="1:55" x14ac:dyDescent="0.25">
      <c r="A836">
        <v>71053</v>
      </c>
      <c r="B836" t="s">
        <v>526</v>
      </c>
      <c r="C836">
        <v>2019</v>
      </c>
      <c r="D836" t="s">
        <v>37</v>
      </c>
      <c r="E836" t="s">
        <v>38</v>
      </c>
      <c r="F836">
        <v>17</v>
      </c>
      <c r="G836" t="s">
        <v>40</v>
      </c>
      <c r="H836">
        <v>0.71666660000000004</v>
      </c>
      <c r="I836" t="s">
        <v>34</v>
      </c>
      <c r="J836">
        <v>468</v>
      </c>
      <c r="K836">
        <v>715</v>
      </c>
      <c r="L836">
        <v>0</v>
      </c>
      <c r="M836">
        <v>0</v>
      </c>
      <c r="N836">
        <v>0</v>
      </c>
      <c r="O836">
        <v>0.6</v>
      </c>
      <c r="P836">
        <v>0.8</v>
      </c>
      <c r="Q836">
        <v>1.05</v>
      </c>
      <c r="R836" t="s">
        <v>46</v>
      </c>
      <c r="S836">
        <v>5</v>
      </c>
      <c r="T836">
        <v>9</v>
      </c>
      <c r="U836" t="s">
        <v>47</v>
      </c>
      <c r="V836" t="s">
        <v>34</v>
      </c>
      <c r="W836" t="s">
        <v>67</v>
      </c>
      <c r="X836">
        <v>2019</v>
      </c>
      <c r="Y836" t="s">
        <v>37</v>
      </c>
      <c r="Z836" t="s">
        <v>38</v>
      </c>
      <c r="AA836">
        <v>23</v>
      </c>
      <c r="AB836">
        <v>0</v>
      </c>
      <c r="AC836">
        <v>216</v>
      </c>
      <c r="AD836">
        <v>1.05</v>
      </c>
      <c r="AE836">
        <v>0.14333331999999999</v>
      </c>
      <c r="AF836">
        <v>750.75</v>
      </c>
      <c r="AG836" s="2">
        <f>IFERROR(VLOOKUP(B836,[1]Hoja2!$C$1:$AM$841,37,FALSE),"n/a")</f>
        <v>750.75000000000011</v>
      </c>
      <c r="AH836" s="10">
        <f>VLOOKUP(AX836,[1]Hoja2!$B$2:$AO$762,17,FALSE)</f>
        <v>217</v>
      </c>
      <c r="AI836" s="10">
        <f>VLOOKUP(AX836,[1]Hoja2!$B$2:$AO$762,23,FALSE)</f>
        <v>1.05</v>
      </c>
      <c r="AJ836" s="10">
        <f>VLOOKUP(AX836,[1]Hoja2!$B$2:$AO$762,28,FALSE)</f>
        <v>0.08</v>
      </c>
      <c r="AK836" s="10" t="str">
        <f>VLOOKUP(AX836,[1]Hoja2!$B$2:$AO$762,19,FALSE)</f>
        <v>A4 Mono MFPs</v>
      </c>
      <c r="AL836">
        <f t="shared" si="436"/>
        <v>1</v>
      </c>
      <c r="AM836">
        <f t="shared" si="437"/>
        <v>0</v>
      </c>
      <c r="AN836">
        <f t="shared" si="438"/>
        <v>1</v>
      </c>
      <c r="AO836">
        <f t="shared" si="439"/>
        <v>0</v>
      </c>
      <c r="AP836">
        <f t="shared" si="440"/>
        <v>1</v>
      </c>
      <c r="AQ836">
        <f t="shared" si="441"/>
        <v>0</v>
      </c>
      <c r="AR836">
        <f>+INDEX([1]Hoja2!$AM$2:$AM$841,MATCH(B836,[1]Hoja2!$C$2:$C$841,0))</f>
        <v>750.75000000000011</v>
      </c>
      <c r="AS836" t="str">
        <f t="shared" si="442"/>
        <v>0C7X27315517</v>
      </c>
      <c r="AT836" s="2">
        <f>IFERROR(VLOOKUP(AS836,[1]Hoja2!$A$1:$AM$841,38,FALSE),"n/a")</f>
        <v>0</v>
      </c>
      <c r="AU836" s="8">
        <f t="shared" si="432"/>
        <v>2</v>
      </c>
      <c r="AV836">
        <f>VLOOKUP(B836,[1]Hoja2!$C$2:$AO$762,39,FALSE)</f>
        <v>2</v>
      </c>
      <c r="AW836">
        <f>IF(AU836=AV836,VLOOKUP(B836,[1]Hoja2!$C$2:$AO$762,37,FALSE),IF(AV836&lt;2,VLOOKUP(B836,[1]Hoja2!$C$2:$AO$762,37,FALSE)))</f>
        <v>750.75000000000011</v>
      </c>
      <c r="AX836" t="str">
        <f>B836 &amp; COUNTIF(B$2:B836, B836)</f>
        <v>0C7X2731551</v>
      </c>
      <c r="AY836" s="10">
        <f>VLOOKUP(AX836,[1]Hoja2!$B$2:$AO$762,38,FALSE)</f>
        <v>750.75000000000011</v>
      </c>
      <c r="AZ836" s="9">
        <f t="shared" si="407"/>
        <v>0</v>
      </c>
      <c r="BA836">
        <f t="shared" si="433"/>
        <v>0</v>
      </c>
      <c r="BB836">
        <f t="shared" si="434"/>
        <v>6.3333319999999985E-2</v>
      </c>
      <c r="BC836">
        <f t="shared" si="435"/>
        <v>0</v>
      </c>
    </row>
    <row r="837" spans="1:55" x14ac:dyDescent="0.25">
      <c r="A837">
        <v>71056</v>
      </c>
      <c r="B837" t="s">
        <v>517</v>
      </c>
      <c r="C837">
        <v>2019</v>
      </c>
      <c r="D837" t="s">
        <v>37</v>
      </c>
      <c r="E837" t="s">
        <v>38</v>
      </c>
      <c r="F837">
        <v>17</v>
      </c>
      <c r="G837" t="s">
        <v>40</v>
      </c>
      <c r="H837">
        <v>1.266667</v>
      </c>
      <c r="I837" t="s">
        <v>34</v>
      </c>
      <c r="J837">
        <v>468</v>
      </c>
      <c r="K837">
        <v>715</v>
      </c>
      <c r="L837">
        <v>0</v>
      </c>
      <c r="M837">
        <v>0</v>
      </c>
      <c r="N837">
        <v>0</v>
      </c>
      <c r="O837">
        <v>0.6</v>
      </c>
      <c r="P837">
        <v>0.8</v>
      </c>
      <c r="Q837">
        <v>1.05</v>
      </c>
      <c r="R837" t="s">
        <v>46</v>
      </c>
      <c r="S837">
        <v>5</v>
      </c>
      <c r="T837">
        <v>9</v>
      </c>
      <c r="U837" t="s">
        <v>47</v>
      </c>
      <c r="V837" t="s">
        <v>34</v>
      </c>
      <c r="W837" t="s">
        <v>42</v>
      </c>
      <c r="X837">
        <v>2019</v>
      </c>
      <c r="Y837" t="s">
        <v>37</v>
      </c>
      <c r="Z837" t="s">
        <v>38</v>
      </c>
      <c r="AA837">
        <v>17</v>
      </c>
      <c r="AB837">
        <v>0</v>
      </c>
      <c r="AC837">
        <v>295</v>
      </c>
      <c r="AD837">
        <v>1.05</v>
      </c>
      <c r="AE837">
        <v>0.25333339999999999</v>
      </c>
      <c r="AF837">
        <v>750.75</v>
      </c>
      <c r="AG837" s="2">
        <f>IFERROR(VLOOKUP(B837,[1]Hoja2!$C$1:$AM$841,37,FALSE),"n/a")</f>
        <v>750.75000000000011</v>
      </c>
      <c r="AH837" s="10">
        <f>VLOOKUP(AX837,[1]Hoja2!$B$2:$AO$762,17,FALSE)</f>
        <v>295</v>
      </c>
      <c r="AI837" s="10">
        <f>VLOOKUP(AX837,[1]Hoja2!$B$2:$AO$762,23,FALSE)</f>
        <v>1.05</v>
      </c>
      <c r="AJ837" s="10">
        <f>VLOOKUP(AX837,[1]Hoja2!$B$2:$AO$762,28,FALSE)</f>
        <v>0.26600000000000001</v>
      </c>
      <c r="AK837" s="10" t="str">
        <f>VLOOKUP(AX837,[1]Hoja2!$B$2:$AO$762,19,FALSE)</f>
        <v>A4 Mono MFPs</v>
      </c>
      <c r="AL837">
        <f t="shared" si="436"/>
        <v>1</v>
      </c>
      <c r="AM837">
        <f t="shared" si="437"/>
        <v>1</v>
      </c>
      <c r="AN837">
        <f t="shared" si="438"/>
        <v>1</v>
      </c>
      <c r="AO837">
        <f t="shared" si="439"/>
        <v>0</v>
      </c>
      <c r="AP837">
        <f t="shared" si="440"/>
        <v>1</v>
      </c>
      <c r="AQ837">
        <f t="shared" si="441"/>
        <v>0</v>
      </c>
      <c r="AR837">
        <f>+INDEX([1]Hoja2!$AM$2:$AM$841,MATCH(B837,[1]Hoja2!$C$2:$C$841,0))</f>
        <v>750.75000000000011</v>
      </c>
      <c r="AS837" t="str">
        <f t="shared" si="442"/>
        <v>09HB32164817</v>
      </c>
      <c r="AT837" s="2">
        <f>IFERROR(VLOOKUP(AS837,[1]Hoja2!$A$1:$AM$841,38,FALSE),"n/a")</f>
        <v>0</v>
      </c>
      <c r="AU837" s="8">
        <f t="shared" si="432"/>
        <v>1</v>
      </c>
      <c r="AV837">
        <f>VLOOKUP(B837,[1]Hoja2!$C$2:$AO$762,39,FALSE)</f>
        <v>1</v>
      </c>
      <c r="AW837">
        <f>IF(AU837=AV837,VLOOKUP(B837,[1]Hoja2!$C$2:$AO$762,37,FALSE),IF(AV837&lt;2,VLOOKUP(B837,[1]Hoja2!$C$2:$AO$762,37,FALSE)))</f>
        <v>750.75000000000011</v>
      </c>
      <c r="AX837" t="str">
        <f>B837 &amp; COUNTIF(B$2:B837, B837)</f>
        <v>09HB3216481</v>
      </c>
      <c r="AY837" s="10">
        <f>VLOOKUP(AX837,[1]Hoja2!$B$2:$AO$762,38,FALSE)</f>
        <v>750.75000000000011</v>
      </c>
      <c r="AZ837" s="9">
        <f t="shared" si="407"/>
        <v>0</v>
      </c>
      <c r="BA837">
        <f t="shared" si="433"/>
        <v>0</v>
      </c>
      <c r="BB837">
        <f t="shared" si="434"/>
        <v>-1.2666600000000028E-2</v>
      </c>
      <c r="BC837">
        <f t="shared" si="435"/>
        <v>0</v>
      </c>
    </row>
    <row r="838" spans="1:55" x14ac:dyDescent="0.25">
      <c r="A838">
        <v>71058</v>
      </c>
      <c r="B838" t="s">
        <v>521</v>
      </c>
      <c r="C838">
        <v>2019</v>
      </c>
      <c r="D838" t="s">
        <v>37</v>
      </c>
      <c r="E838" t="s">
        <v>38</v>
      </c>
      <c r="F838">
        <v>17</v>
      </c>
      <c r="G838" t="s">
        <v>40</v>
      </c>
      <c r="H838">
        <v>2.0499999999999998</v>
      </c>
      <c r="I838" t="s">
        <v>34</v>
      </c>
      <c r="J838">
        <v>468</v>
      </c>
      <c r="K838">
        <v>715</v>
      </c>
      <c r="L838">
        <v>0</v>
      </c>
      <c r="M838">
        <v>0</v>
      </c>
      <c r="N838">
        <v>0</v>
      </c>
      <c r="O838">
        <v>0.6</v>
      </c>
      <c r="P838">
        <v>0.8</v>
      </c>
      <c r="Q838">
        <v>1.05</v>
      </c>
      <c r="R838" t="s">
        <v>46</v>
      </c>
      <c r="S838">
        <v>5</v>
      </c>
      <c r="T838">
        <v>9</v>
      </c>
      <c r="U838" t="s">
        <v>47</v>
      </c>
      <c r="V838" t="s">
        <v>34</v>
      </c>
      <c r="W838" t="s">
        <v>73</v>
      </c>
      <c r="X838">
        <v>2019</v>
      </c>
      <c r="Y838" t="s">
        <v>37</v>
      </c>
      <c r="Z838" t="s">
        <v>38</v>
      </c>
      <c r="AA838">
        <v>17</v>
      </c>
      <c r="AB838">
        <v>0</v>
      </c>
      <c r="AC838">
        <v>47</v>
      </c>
      <c r="AD838">
        <v>0.8</v>
      </c>
      <c r="AE838">
        <v>0.41</v>
      </c>
      <c r="AF838">
        <v>572</v>
      </c>
      <c r="AG838" s="2">
        <f>IFERROR(VLOOKUP(B838,[1]Hoja2!$C$1:$AM$841,37,FALSE),"n/a")</f>
        <v>750.75000000000011</v>
      </c>
      <c r="AH838" s="10">
        <f>VLOOKUP(AX838,[1]Hoja2!$B$2:$AO$762,17,FALSE)</f>
        <v>397</v>
      </c>
      <c r="AI838" s="10">
        <f>VLOOKUP(AX838,[1]Hoja2!$B$2:$AO$762,23,FALSE)</f>
        <v>1.05</v>
      </c>
      <c r="AJ838" s="10">
        <f>VLOOKUP(AX838,[1]Hoja2!$B$2:$AO$762,28,FALSE)</f>
        <v>0.46600000000000003</v>
      </c>
      <c r="AK838" s="10" t="str">
        <f>VLOOKUP(AX838,[1]Hoja2!$B$2:$AO$762,19,FALSE)</f>
        <v>A4 Mono MFPs</v>
      </c>
      <c r="AL838">
        <f t="shared" si="436"/>
        <v>0</v>
      </c>
      <c r="AM838">
        <f t="shared" si="437"/>
        <v>0</v>
      </c>
      <c r="AN838">
        <f t="shared" si="438"/>
        <v>0</v>
      </c>
      <c r="AO838">
        <f t="shared" si="439"/>
        <v>0</v>
      </c>
      <c r="AP838">
        <f t="shared" si="440"/>
        <v>1</v>
      </c>
      <c r="AQ838">
        <f t="shared" si="441"/>
        <v>1</v>
      </c>
      <c r="AR838">
        <f>+INDEX([1]Hoja2!$AM$2:$AM$841,MATCH(B838,[1]Hoja2!$C$2:$C$841,0))</f>
        <v>750.75000000000011</v>
      </c>
      <c r="AS838" t="str">
        <f t="shared" si="442"/>
        <v>0BB126540617</v>
      </c>
      <c r="AT838" s="2">
        <f>IFERROR(VLOOKUP(AS838,[1]Hoja2!$A$1:$AM$841,38,FALSE),"n/a")</f>
        <v>0</v>
      </c>
      <c r="AU838" s="8">
        <f t="shared" si="432"/>
        <v>1</v>
      </c>
      <c r="AV838">
        <f>VLOOKUP(B838,[1]Hoja2!$C$2:$AO$762,39,FALSE)</f>
        <v>1</v>
      </c>
      <c r="AW838">
        <f>IF(AU838=AV838,VLOOKUP(B838,[1]Hoja2!$C$2:$AO$762,37,FALSE),IF(AV838&lt;2,VLOOKUP(B838,[1]Hoja2!$C$2:$AO$762,37,FALSE)))</f>
        <v>750.75000000000011</v>
      </c>
      <c r="AX838" t="str">
        <f>B838 &amp; COUNTIF(B$2:B838, B838)</f>
        <v>0BB12654061</v>
      </c>
      <c r="AY838" s="10">
        <f>VLOOKUP(AX838,[1]Hoja2!$B$2:$AO$762,38,FALSE)</f>
        <v>750.75000000000011</v>
      </c>
      <c r="AZ838" s="9">
        <f t="shared" si="407"/>
        <v>0</v>
      </c>
      <c r="BA838">
        <f t="shared" si="433"/>
        <v>4</v>
      </c>
      <c r="BB838">
        <f t="shared" si="434"/>
        <v>-5.600000000000005E-2</v>
      </c>
      <c r="BC838">
        <f t="shared" si="435"/>
        <v>4</v>
      </c>
    </row>
    <row r="839" spans="1:55" x14ac:dyDescent="0.25">
      <c r="A839">
        <v>71060</v>
      </c>
      <c r="B839" t="s">
        <v>525</v>
      </c>
      <c r="C839">
        <v>2019</v>
      </c>
      <c r="D839" t="s">
        <v>37</v>
      </c>
      <c r="E839" t="s">
        <v>38</v>
      </c>
      <c r="F839">
        <v>17</v>
      </c>
      <c r="G839" t="s">
        <v>40</v>
      </c>
      <c r="H839">
        <v>1.2</v>
      </c>
      <c r="I839" t="s">
        <v>45</v>
      </c>
      <c r="J839">
        <v>803</v>
      </c>
      <c r="K839">
        <v>1573</v>
      </c>
      <c r="L839">
        <v>0.2</v>
      </c>
      <c r="M839">
        <v>0.6</v>
      </c>
      <c r="N839">
        <v>0.8</v>
      </c>
      <c r="O839">
        <v>1.05</v>
      </c>
      <c r="P839">
        <v>1.1000000000000001</v>
      </c>
      <c r="Q839">
        <v>1.1499999999999999</v>
      </c>
      <c r="R839" t="s">
        <v>46</v>
      </c>
      <c r="S839">
        <v>4</v>
      </c>
      <c r="T839">
        <v>6</v>
      </c>
      <c r="U839" t="s">
        <v>47</v>
      </c>
      <c r="V839" t="s">
        <v>48</v>
      </c>
      <c r="W839" t="s">
        <v>36</v>
      </c>
      <c r="X839">
        <v>2019</v>
      </c>
      <c r="Y839" t="s">
        <v>37</v>
      </c>
      <c r="Z839" t="s">
        <v>38</v>
      </c>
      <c r="AA839">
        <v>22</v>
      </c>
      <c r="AB839">
        <v>0</v>
      </c>
      <c r="AC839">
        <v>47</v>
      </c>
      <c r="AD839">
        <v>1.1000000000000001</v>
      </c>
      <c r="AE839">
        <v>0.3</v>
      </c>
      <c r="AF839">
        <v>1730.3</v>
      </c>
      <c r="AG839" s="2">
        <f>IFERROR(VLOOKUP(B839,[1]Hoja2!$C$1:$AM$841,37,FALSE),"n/a")</f>
        <v>1808.95</v>
      </c>
      <c r="AH839" s="10">
        <f>VLOOKUP(AX839,[1]Hoja2!$B$2:$AO$762,17,FALSE)</f>
        <v>90</v>
      </c>
      <c r="AI839" s="10">
        <f>VLOOKUP(AX839,[1]Hoja2!$B$2:$AO$762,23,FALSE)</f>
        <v>1.1499999999999999</v>
      </c>
      <c r="AJ839" s="10">
        <f>VLOOKUP(AX839,[1]Hoja2!$B$2:$AO$762,28,FALSE)</f>
        <v>0.46250000000000002</v>
      </c>
      <c r="AK839" s="10" t="str">
        <f>VLOOKUP(AX839,[1]Hoja2!$B$2:$AO$762,19,FALSE)</f>
        <v>Light Production Digital Business</v>
      </c>
      <c r="AL839">
        <f t="shared" si="436"/>
        <v>0</v>
      </c>
      <c r="AM839">
        <f t="shared" si="437"/>
        <v>0</v>
      </c>
      <c r="AN839">
        <f t="shared" si="438"/>
        <v>0</v>
      </c>
      <c r="AO839">
        <f t="shared" si="439"/>
        <v>0</v>
      </c>
      <c r="AP839">
        <f t="shared" si="440"/>
        <v>1</v>
      </c>
      <c r="AQ839">
        <f t="shared" si="441"/>
        <v>1</v>
      </c>
      <c r="AR839">
        <f>+INDEX([1]Hoja2!$AM$2:$AM$841,MATCH(B839,[1]Hoja2!$C$2:$C$841,0))</f>
        <v>1808.95</v>
      </c>
      <c r="AS839" t="str">
        <f t="shared" si="442"/>
        <v>0BG294922717</v>
      </c>
      <c r="AT839" s="2">
        <f>IFERROR(VLOOKUP(AS839,[1]Hoja2!$A$1:$AM$841,38,FALSE),"n/a")</f>
        <v>0</v>
      </c>
      <c r="AU839" s="8">
        <f t="shared" si="432"/>
        <v>1</v>
      </c>
      <c r="AV839">
        <f>VLOOKUP(B839,[1]Hoja2!$C$2:$AO$762,39,FALSE)</f>
        <v>1</v>
      </c>
      <c r="AW839">
        <f>IF(AU839=AV839,VLOOKUP(B839,[1]Hoja2!$C$2:$AO$762,37,FALSE),IF(AV839&lt;2,VLOOKUP(B839,[1]Hoja2!$C$2:$AO$762,37,FALSE)))</f>
        <v>1808.95</v>
      </c>
      <c r="AX839" t="str">
        <f>B839 &amp; COUNTIF(B$2:B839, B839)</f>
        <v>0BG29492271</v>
      </c>
      <c r="AY839" s="10">
        <f>VLOOKUP(AX839,[1]Hoja2!$B$2:$AO$762,38,FALSE)</f>
        <v>1808.95</v>
      </c>
      <c r="AZ839" s="9">
        <f t="shared" si="407"/>
        <v>0</v>
      </c>
      <c r="BA839">
        <f t="shared" si="433"/>
        <v>4</v>
      </c>
      <c r="BB839">
        <f t="shared" si="434"/>
        <v>-0.16250000000000003</v>
      </c>
      <c r="BC839">
        <f t="shared" si="435"/>
        <v>4</v>
      </c>
    </row>
    <row r="840" spans="1:55" x14ac:dyDescent="0.25">
      <c r="A840">
        <v>71062</v>
      </c>
      <c r="B840" t="s">
        <v>912</v>
      </c>
      <c r="C840">
        <v>2019</v>
      </c>
      <c r="D840" t="s">
        <v>37</v>
      </c>
      <c r="E840" t="s">
        <v>38</v>
      </c>
      <c r="F840">
        <v>17</v>
      </c>
      <c r="G840" t="s">
        <v>44</v>
      </c>
      <c r="H840">
        <v>1.6666670000000001E-2</v>
      </c>
      <c r="J840" t="s">
        <v>33</v>
      </c>
      <c r="K840" t="s">
        <v>33</v>
      </c>
      <c r="L840" t="s">
        <v>33</v>
      </c>
      <c r="M840" t="s">
        <v>33</v>
      </c>
      <c r="N840" t="s">
        <v>33</v>
      </c>
      <c r="O840" t="s">
        <v>33</v>
      </c>
      <c r="P840" t="s">
        <v>33</v>
      </c>
      <c r="Q840" t="s">
        <v>33</v>
      </c>
      <c r="S840" t="s">
        <v>33</v>
      </c>
      <c r="T840" t="s">
        <v>33</v>
      </c>
      <c r="W840" t="s">
        <v>73</v>
      </c>
      <c r="X840">
        <v>2019</v>
      </c>
      <c r="Y840" t="s">
        <v>37</v>
      </c>
      <c r="Z840" t="s">
        <v>38</v>
      </c>
      <c r="AA840">
        <v>29</v>
      </c>
      <c r="AB840" t="s">
        <v>33</v>
      </c>
      <c r="AC840">
        <v>0</v>
      </c>
      <c r="AD840">
        <v>0</v>
      </c>
      <c r="AE840">
        <v>0</v>
      </c>
      <c r="AF840">
        <v>0</v>
      </c>
      <c r="AG840" s="2">
        <f>IFERROR(VLOOKUP(B840,[1]Hoja2!$C$1:$AM$841,37,FALSE),"n/a")</f>
        <v>1365</v>
      </c>
      <c r="AH840" s="10" t="str">
        <f>VLOOKUP(AX840,[1]Hoja2!$B$2:$AO$762,17,FALSE)</f>
        <v xml:space="preserve">  </v>
      </c>
      <c r="AI840" s="10">
        <f>VLOOKUP(AX840,[1]Hoja2!$B$2:$AO$762,23,FALSE)</f>
        <v>1</v>
      </c>
      <c r="AJ840" s="10">
        <f>VLOOKUP(AX840,[1]Hoja2!$B$2:$AO$762,28,FALSE)</f>
        <v>1</v>
      </c>
      <c r="AK840" s="10" t="str">
        <f>VLOOKUP(AX840,[1]Hoja2!$B$2:$AO$762,19,FALSE)</f>
        <v>A3 Professional Color Laser MFPs</v>
      </c>
      <c r="AL840">
        <f t="shared" si="436"/>
        <v>0</v>
      </c>
      <c r="AM840">
        <f t="shared" si="437"/>
        <v>0</v>
      </c>
      <c r="AN840">
        <f t="shared" si="438"/>
        <v>0</v>
      </c>
      <c r="AO840">
        <f t="shared" si="439"/>
        <v>0</v>
      </c>
      <c r="AP840">
        <f t="shared" si="440"/>
        <v>0</v>
      </c>
      <c r="AQ840">
        <f t="shared" si="441"/>
        <v>1</v>
      </c>
      <c r="AR840">
        <f>+INDEX([1]Hoja2!$AM$2:$AM$841,MATCH(B840,[1]Hoja2!$C$2:$C$841,0))</f>
        <v>1365</v>
      </c>
      <c r="AS840" t="str">
        <f t="shared" si="442"/>
        <v>0ER212787917</v>
      </c>
      <c r="AT840" s="2">
        <f>IFERROR(VLOOKUP(AS840,[1]Hoja2!$A$1:$AM$841,38,FALSE),"n/a")</f>
        <v>0</v>
      </c>
      <c r="AU840" s="8">
        <f t="shared" si="432"/>
        <v>1</v>
      </c>
      <c r="AV840">
        <f>VLOOKUP(B840,[1]Hoja2!$C$2:$AO$762,39,FALSE)</f>
        <v>1</v>
      </c>
      <c r="AW840">
        <f>IF(AU840=AV840,VLOOKUP(B840,[1]Hoja2!$C$2:$AO$762,37,FALSE),IF(AV840&lt;2,VLOOKUP(B840,[1]Hoja2!$C$2:$AO$762,37,FALSE)))</f>
        <v>1365</v>
      </c>
      <c r="AX840" t="str">
        <f>B840 &amp; COUNTIF(B$2:B840, B840)</f>
        <v>0ER21278791</v>
      </c>
      <c r="AY840" s="10">
        <f>VLOOKUP(AX840,[1]Hoja2!$B$2:$AO$762,38,FALSE)</f>
        <v>1365</v>
      </c>
      <c r="AZ840" s="9">
        <f t="shared" si="407"/>
        <v>0</v>
      </c>
      <c r="BA840">
        <f t="shared" si="433"/>
        <v>2</v>
      </c>
      <c r="BB840">
        <f t="shared" si="434"/>
        <v>-1</v>
      </c>
      <c r="BC840">
        <f t="shared" si="435"/>
        <v>2</v>
      </c>
    </row>
    <row r="841" spans="1:55" x14ac:dyDescent="0.25">
      <c r="A841">
        <v>71066</v>
      </c>
      <c r="B841" t="s">
        <v>523</v>
      </c>
      <c r="C841">
        <v>2019</v>
      </c>
      <c r="D841" t="s">
        <v>37</v>
      </c>
      <c r="E841" t="s">
        <v>38</v>
      </c>
      <c r="F841">
        <v>17</v>
      </c>
      <c r="G841" t="s">
        <v>40</v>
      </c>
      <c r="H841">
        <v>14.966670000000001</v>
      </c>
      <c r="I841" t="s">
        <v>45</v>
      </c>
      <c r="J841">
        <v>803</v>
      </c>
      <c r="K841">
        <v>1573</v>
      </c>
      <c r="L841">
        <v>0.2</v>
      </c>
      <c r="M841">
        <v>0.6</v>
      </c>
      <c r="N841">
        <v>0.8</v>
      </c>
      <c r="O841">
        <v>1.05</v>
      </c>
      <c r="P841">
        <v>1.1000000000000001</v>
      </c>
      <c r="Q841">
        <v>1.1499999999999999</v>
      </c>
      <c r="R841" t="s">
        <v>46</v>
      </c>
      <c r="S841">
        <v>4</v>
      </c>
      <c r="T841">
        <v>6</v>
      </c>
      <c r="U841" t="s">
        <v>47</v>
      </c>
      <c r="V841" t="s">
        <v>48</v>
      </c>
      <c r="W841" t="s">
        <v>50</v>
      </c>
      <c r="X841">
        <v>2019</v>
      </c>
      <c r="Y841" t="s">
        <v>37</v>
      </c>
      <c r="Z841" t="s">
        <v>38</v>
      </c>
      <c r="AA841">
        <v>22</v>
      </c>
      <c r="AB841">
        <v>0</v>
      </c>
      <c r="AC841">
        <v>22</v>
      </c>
      <c r="AD841">
        <v>1.05</v>
      </c>
      <c r="AE841">
        <v>3.7416675000000001</v>
      </c>
      <c r="AF841">
        <v>78.650000000000105</v>
      </c>
      <c r="AG841" s="2">
        <f>IFERROR(VLOOKUP(B841,[1]Hoja2!$C$1:$AM$841,37,FALSE),"n/a")</f>
        <v>1184.6656250000003</v>
      </c>
      <c r="AH841" s="10">
        <f>VLOOKUP(AX841,[1]Hoja2!$B$2:$AO$762,17,FALSE)</f>
        <v>7</v>
      </c>
      <c r="AI841" s="10">
        <f>VLOOKUP(AX841,[1]Hoja2!$B$2:$AO$762,23,FALSE)</f>
        <v>0.8</v>
      </c>
      <c r="AJ841" s="10">
        <f>VLOOKUP(AX841,[1]Hoja2!$B$2:$AO$762,28,FALSE)</f>
        <v>1.1875</v>
      </c>
      <c r="AK841" s="10" t="str">
        <f>VLOOKUP(AX841,[1]Hoja2!$B$2:$AO$762,19,FALSE)</f>
        <v>Light Production Digital Business</v>
      </c>
      <c r="AL841">
        <f t="shared" si="436"/>
        <v>0</v>
      </c>
      <c r="AM841">
        <f t="shared" si="437"/>
        <v>0</v>
      </c>
      <c r="AN841">
        <f t="shared" si="438"/>
        <v>0</v>
      </c>
      <c r="AO841">
        <f t="shared" si="439"/>
        <v>0</v>
      </c>
      <c r="AP841">
        <f t="shared" si="440"/>
        <v>1</v>
      </c>
      <c r="AQ841">
        <f t="shared" si="441"/>
        <v>1</v>
      </c>
      <c r="AR841">
        <f>+INDEX([1]Hoja2!$AM$2:$AM$841,MATCH(B841,[1]Hoja2!$C$2:$C$841,0))</f>
        <v>1184.6656250000003</v>
      </c>
      <c r="AS841" t="str">
        <f t="shared" si="442"/>
        <v>0BG294092817</v>
      </c>
      <c r="AT841" s="2">
        <f>IFERROR(VLOOKUP(AS841,[1]Hoja2!$A$1:$AM$841,38,FALSE),"n/a")</f>
        <v>0</v>
      </c>
      <c r="AU841" s="8">
        <f t="shared" si="432"/>
        <v>2</v>
      </c>
      <c r="AV841">
        <f>VLOOKUP(B841,[1]Hoja2!$C$2:$AO$762,39,FALSE)</f>
        <v>2</v>
      </c>
      <c r="AW841">
        <f>IF(AU841=AV841,VLOOKUP(B841,[1]Hoja2!$C$2:$AO$762,37,FALSE),IF(AV841&lt;2,VLOOKUP(B841,[1]Hoja2!$C$2:$AO$762,37,FALSE)))</f>
        <v>1184.6656250000003</v>
      </c>
      <c r="AX841" t="str">
        <f>B841 &amp; COUNTIF(B$2:B841, B841)</f>
        <v>0BG29409281</v>
      </c>
      <c r="AY841" s="10">
        <f>VLOOKUP(AX841,[1]Hoja2!$B$2:$AO$762,38,FALSE)</f>
        <v>1184.6656250000003</v>
      </c>
      <c r="AZ841" s="9">
        <f t="shared" si="407"/>
        <v>0</v>
      </c>
      <c r="BA841">
        <f t="shared" si="433"/>
        <v>1</v>
      </c>
      <c r="BB841">
        <f t="shared" si="434"/>
        <v>2.5541675000000001</v>
      </c>
      <c r="BC841">
        <f t="shared" si="435"/>
        <v>1</v>
      </c>
    </row>
    <row r="842" spans="1:55" hidden="1" x14ac:dyDescent="0.25">
      <c r="A842">
        <v>71069</v>
      </c>
      <c r="B842" t="s">
        <v>913</v>
      </c>
      <c r="C842">
        <v>2019</v>
      </c>
      <c r="D842" t="s">
        <v>37</v>
      </c>
      <c r="E842" t="s">
        <v>38</v>
      </c>
      <c r="F842">
        <v>17</v>
      </c>
      <c r="G842" t="s">
        <v>44</v>
      </c>
      <c r="H842">
        <v>0</v>
      </c>
      <c r="J842" t="s">
        <v>33</v>
      </c>
      <c r="K842" t="s">
        <v>33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S842" t="s">
        <v>33</v>
      </c>
      <c r="T842" t="s">
        <v>33</v>
      </c>
      <c r="V842" t="s">
        <v>34</v>
      </c>
      <c r="W842" t="s">
        <v>50</v>
      </c>
      <c r="X842">
        <v>2019</v>
      </c>
      <c r="Y842" t="s">
        <v>37</v>
      </c>
      <c r="Z842" t="s">
        <v>38</v>
      </c>
      <c r="AA842">
        <v>17</v>
      </c>
      <c r="AB842" t="s">
        <v>33</v>
      </c>
      <c r="AC842">
        <v>51</v>
      </c>
      <c r="AD842">
        <v>0</v>
      </c>
      <c r="AE842">
        <v>0</v>
      </c>
      <c r="AF842">
        <v>0</v>
      </c>
      <c r="AG842" s="2" t="str">
        <f>IFERROR(VLOOKUP(B842,[1]Hoja2!$C$1:$AM$841,37,FALSE),"n/a")</f>
        <v>n/a</v>
      </c>
      <c r="AH842" s="10" t="e">
        <f>VLOOKUP(AX842,[1]Hoja2!$B$2:$AO$762,17,FALSE)</f>
        <v>#N/A</v>
      </c>
      <c r="AI842" s="10" t="e">
        <f>VLOOKUP(AX842,[1]Hoja2!$B$2:$AO$762,23,FALSE)</f>
        <v>#N/A</v>
      </c>
      <c r="AJ842" s="10" t="e">
        <f>VLOOKUP(AX842,[1]Hoja2!$B$2:$AO$762,28,FALSE)</f>
        <v>#N/A</v>
      </c>
      <c r="AK842" s="10" t="e">
        <f>VLOOKUP(AX842,[1]Hoja2!$B$2:$AO$762,19,FALSE)</f>
        <v>#N/A</v>
      </c>
      <c r="AL842" t="e">
        <f t="shared" si="436"/>
        <v>#N/A</v>
      </c>
      <c r="AM842" t="e">
        <f t="shared" si="437"/>
        <v>#N/A</v>
      </c>
      <c r="AN842" t="e">
        <f t="shared" si="438"/>
        <v>#N/A</v>
      </c>
      <c r="AO842" t="e">
        <f t="shared" si="439"/>
        <v>#N/A</v>
      </c>
      <c r="AP842" t="e">
        <f t="shared" si="440"/>
        <v>#N/A</v>
      </c>
      <c r="AQ842" t="str">
        <f t="shared" si="441"/>
        <v>n/a</v>
      </c>
      <c r="AR842" t="e">
        <f>+INDEX([1]DETALLE!$AK$2:$AK$841,MATCH(B842,[1]DETALLE!$A$2:$A$841,0))</f>
        <v>#N/A</v>
      </c>
      <c r="AS842" t="str">
        <f>CONCATENATE(B842)</f>
        <v>09HB331389</v>
      </c>
      <c r="AT842" s="2" t="str">
        <f>IF(IFERROR(VLOOKUP(AS842,[1]Hoja2!$C$1:$AM$841,37,FALSE),"n/a")&lt;&gt;"n/a","a","n/a")</f>
        <v>n/a</v>
      </c>
      <c r="AU842" s="8">
        <f t="shared" si="432"/>
        <v>1</v>
      </c>
      <c r="AV842" t="e">
        <f>VLOOKUP(B842,[1]Hoja2!$C$2:$AO$762,39,FALSE)</f>
        <v>#N/A</v>
      </c>
      <c r="AW842" t="e">
        <f>IF(AU842=AV842,VLOOKUP(B842,[1]Hoja2!$C$2:$AO$762,37,FALSE),IF(AV842&lt;2,VLOOKUP(B842,[1]Hoja2!$C$2:$AO$762,37,FALSE)))</f>
        <v>#N/A</v>
      </c>
      <c r="AX842" t="str">
        <f>B842 &amp; COUNTIF(B$2:B842, B842)</f>
        <v>09HB3313891</v>
      </c>
      <c r="AY842" t="e">
        <f>VLOOKUP(AX842,[1]Hoja2!$B$2:$AO$762,38,FALSE)</f>
        <v>#N/A</v>
      </c>
      <c r="AZ842" s="9" t="e">
        <f t="shared" si="407"/>
        <v>#N/A</v>
      </c>
    </row>
    <row r="843" spans="1:55" x14ac:dyDescent="0.25">
      <c r="A843">
        <v>71071</v>
      </c>
      <c r="B843" t="s">
        <v>530</v>
      </c>
      <c r="C843">
        <v>2019</v>
      </c>
      <c r="D843" t="s">
        <v>37</v>
      </c>
      <c r="E843" t="s">
        <v>38</v>
      </c>
      <c r="F843">
        <v>17</v>
      </c>
      <c r="G843" t="s">
        <v>40</v>
      </c>
      <c r="H843">
        <v>2.1333329999999999</v>
      </c>
      <c r="I843" t="s">
        <v>54</v>
      </c>
      <c r="J843">
        <v>803</v>
      </c>
      <c r="K843">
        <v>1573</v>
      </c>
      <c r="L843">
        <v>0.2</v>
      </c>
      <c r="M843">
        <v>0.6</v>
      </c>
      <c r="N843">
        <v>0.8</v>
      </c>
      <c r="O843">
        <v>1.05</v>
      </c>
      <c r="P843">
        <v>1.1000000000000001</v>
      </c>
      <c r="Q843">
        <v>1.1499999999999999</v>
      </c>
      <c r="R843" t="s">
        <v>46</v>
      </c>
      <c r="S843">
        <v>4</v>
      </c>
      <c r="T843">
        <v>6</v>
      </c>
      <c r="U843" t="s">
        <v>85</v>
      </c>
      <c r="V843" t="s">
        <v>54</v>
      </c>
      <c r="W843" t="s">
        <v>36</v>
      </c>
      <c r="X843">
        <v>2019</v>
      </c>
      <c r="Y843" t="s">
        <v>37</v>
      </c>
      <c r="Z843" t="s">
        <v>38</v>
      </c>
      <c r="AA843">
        <v>23</v>
      </c>
      <c r="AB843">
        <v>0</v>
      </c>
      <c r="AC843">
        <v>54</v>
      </c>
      <c r="AD843">
        <v>1.1000000000000001</v>
      </c>
      <c r="AE843">
        <v>0.35555550000000002</v>
      </c>
      <c r="AF843">
        <v>1730.3</v>
      </c>
      <c r="AG843" s="2">
        <f>IFERROR(VLOOKUP(B843,[1]Hoja2!$C$1:$AM$841,37,FALSE),"n/a")</f>
        <v>1808.95</v>
      </c>
      <c r="AH843" s="10">
        <f>VLOOKUP(AX843,[1]Hoja2!$B$2:$AO$762,17,FALSE)</f>
        <v>387</v>
      </c>
      <c r="AI843" s="10">
        <f>VLOOKUP(AX843,[1]Hoja2!$B$2:$AO$762,23,FALSE)</f>
        <v>1.1499999999999999</v>
      </c>
      <c r="AJ843" s="10">
        <f>VLOOKUP(AX843,[1]Hoja2!$B$2:$AO$762,28,FALSE)</f>
        <v>0.6875</v>
      </c>
      <c r="AK843" s="10" t="str">
        <f>VLOOKUP(AX843,[1]Hoja2!$B$2:$AO$762,19,FALSE)</f>
        <v>Entry Production Color Low/Mid</v>
      </c>
      <c r="AL843">
        <f t="shared" si="436"/>
        <v>0</v>
      </c>
      <c r="AM843">
        <f t="shared" si="437"/>
        <v>0</v>
      </c>
      <c r="AN843">
        <f t="shared" si="438"/>
        <v>0</v>
      </c>
      <c r="AO843">
        <f t="shared" si="439"/>
        <v>0</v>
      </c>
      <c r="AP843">
        <f t="shared" si="440"/>
        <v>1</v>
      </c>
      <c r="AQ843">
        <f t="shared" si="441"/>
        <v>1</v>
      </c>
      <c r="AR843">
        <f>+INDEX([1]Hoja2!$AM$2:$AM$841,MATCH(B843,[1]Hoja2!$C$2:$C$841,0))</f>
        <v>1808.95</v>
      </c>
      <c r="AS843" t="str">
        <f t="shared" si="442"/>
        <v>0E2B65692917</v>
      </c>
      <c r="AT843" s="2">
        <f>IFERROR(VLOOKUP(AS843,[1]Hoja2!$A$1:$AM$841,38,FALSE),"n/a")</f>
        <v>0</v>
      </c>
      <c r="AU843" s="8">
        <f t="shared" si="432"/>
        <v>1</v>
      </c>
      <c r="AV843">
        <f>VLOOKUP(B843,[1]Hoja2!$C$2:$AO$762,39,FALSE)</f>
        <v>1</v>
      </c>
      <c r="AW843">
        <f>IF(AU843=AV843,VLOOKUP(B843,[1]Hoja2!$C$2:$AO$762,37,FALSE),IF(AV843&lt;2,VLOOKUP(B843,[1]Hoja2!$C$2:$AO$762,37,FALSE)))</f>
        <v>1808.95</v>
      </c>
      <c r="AX843" t="str">
        <f>B843 &amp; COUNTIF(B$2:B843, B843)</f>
        <v>0E2B6569291</v>
      </c>
      <c r="AY843" s="10">
        <f>VLOOKUP(AX843,[1]Hoja2!$B$2:$AO$762,38,FALSE)</f>
        <v>1808.95</v>
      </c>
      <c r="AZ843" s="9">
        <f t="shared" ref="AZ843:AZ906" si="443">IF(AV843&gt;AU843,1,0)</f>
        <v>0</v>
      </c>
      <c r="BA843">
        <f>IF(Q843="NA",2,IF(OR(G843="INSTALACION NUEVA",G843="Mantenimiento preventivo"),3,IF(AND(AC843&lt;AH843,AL843&lt;&gt;1),4,IF(AY843&gt;AF843,1,0))))</f>
        <v>4</v>
      </c>
      <c r="BB843">
        <f>AE843-AJ843</f>
        <v>-0.33194449999999998</v>
      </c>
      <c r="BC843">
        <f>+_xlfn.IFS(Q843="NA",2,OR(G843="INSTALACION NUEVA",G843="Mantenimiento preventivo"),3,AND(AC843&lt;AH843,AL843&lt;&gt;1),4,AY843&gt;AF843,1,TRUE,0)</f>
        <v>4</v>
      </c>
    </row>
    <row r="844" spans="1:55" hidden="1" x14ac:dyDescent="0.25">
      <c r="A844">
        <v>71080</v>
      </c>
      <c r="B844" t="s">
        <v>914</v>
      </c>
      <c r="C844">
        <v>2019</v>
      </c>
      <c r="D844" t="s">
        <v>37</v>
      </c>
      <c r="E844" t="s">
        <v>38</v>
      </c>
      <c r="F844">
        <v>17</v>
      </c>
      <c r="G844" t="s">
        <v>40</v>
      </c>
      <c r="H844">
        <v>0</v>
      </c>
      <c r="I844" t="s">
        <v>116</v>
      </c>
      <c r="J844">
        <v>655</v>
      </c>
      <c r="K844">
        <v>1365</v>
      </c>
      <c r="L844">
        <v>0</v>
      </c>
      <c r="M844">
        <v>0</v>
      </c>
      <c r="N844">
        <v>0.6</v>
      </c>
      <c r="O844">
        <v>0.8</v>
      </c>
      <c r="P844">
        <v>1.05</v>
      </c>
      <c r="Q844">
        <v>1.1000000000000001</v>
      </c>
      <c r="R844" t="s">
        <v>420</v>
      </c>
      <c r="S844">
        <v>5</v>
      </c>
      <c r="T844">
        <v>9</v>
      </c>
      <c r="U844" t="s">
        <v>47</v>
      </c>
      <c r="V844" t="s">
        <v>45</v>
      </c>
      <c r="W844" t="s">
        <v>683</v>
      </c>
      <c r="X844">
        <v>2019</v>
      </c>
      <c r="Y844" t="s">
        <v>37</v>
      </c>
      <c r="Z844" t="s">
        <v>38</v>
      </c>
      <c r="AA844">
        <v>17</v>
      </c>
      <c r="AB844">
        <v>1</v>
      </c>
      <c r="AC844">
        <v>63</v>
      </c>
      <c r="AD844">
        <v>0</v>
      </c>
      <c r="AE844">
        <v>0</v>
      </c>
      <c r="AF844">
        <v>0</v>
      </c>
      <c r="AG844" s="2" t="str">
        <f>IFERROR(VLOOKUP(B844,[1]Hoja2!$C$1:$AM$841,37,FALSE),"n/a")</f>
        <v>n/a</v>
      </c>
      <c r="AH844" s="10" t="e">
        <f>VLOOKUP(AX844,[1]Hoja2!$B$2:$AO$762,17,FALSE)</f>
        <v>#N/A</v>
      </c>
      <c r="AI844" s="10" t="e">
        <f>VLOOKUP(AX844,[1]Hoja2!$B$2:$AO$762,23,FALSE)</f>
        <v>#N/A</v>
      </c>
      <c r="AJ844" s="10" t="e">
        <f>VLOOKUP(AX844,[1]Hoja2!$B$2:$AO$762,28,FALSE)</f>
        <v>#N/A</v>
      </c>
      <c r="AK844" s="10" t="e">
        <f>VLOOKUP(AX844,[1]Hoja2!$B$2:$AO$762,19,FALSE)</f>
        <v>#N/A</v>
      </c>
      <c r="AL844" t="e">
        <f t="shared" si="436"/>
        <v>#N/A</v>
      </c>
      <c r="AM844" t="e">
        <f t="shared" si="437"/>
        <v>#N/A</v>
      </c>
      <c r="AN844" t="e">
        <f t="shared" si="438"/>
        <v>#N/A</v>
      </c>
      <c r="AO844" t="e">
        <f t="shared" si="439"/>
        <v>#N/A</v>
      </c>
      <c r="AP844" t="e">
        <f t="shared" si="440"/>
        <v>#N/A</v>
      </c>
      <c r="AQ844" t="str">
        <f t="shared" si="441"/>
        <v>n/a</v>
      </c>
      <c r="AR844">
        <f>+INDEX([1]DETALLE!$AK$2:$AK$841,MATCH(B844,[1]DETALLE!$A$2:$A$841,0))</f>
        <v>0</v>
      </c>
      <c r="AS844" t="str">
        <f>CONCATENATE(B844)</f>
        <v>0Y4X848849</v>
      </c>
      <c r="AT844" s="2" t="str">
        <f>IF(IFERROR(VLOOKUP(AS844,[1]Hoja2!$C$1:$AM$841,37,FALSE),"n/a")&lt;&gt;"n/a","a","n/a")</f>
        <v>n/a</v>
      </c>
      <c r="AU844" s="8">
        <f t="shared" si="432"/>
        <v>1</v>
      </c>
      <c r="AV844" t="e">
        <f>VLOOKUP(B844,[1]Hoja2!$C$2:$AO$762,39,FALSE)</f>
        <v>#N/A</v>
      </c>
      <c r="AW844" t="e">
        <f>IF(AU844=AV844,VLOOKUP(B844,[1]Hoja2!$C$2:$AO$762,37,FALSE),IF(AV844&lt;2,VLOOKUP(B844,[1]Hoja2!$C$2:$AO$762,37,FALSE)))</f>
        <v>#N/A</v>
      </c>
      <c r="AX844" t="str">
        <f>B844 &amp; COUNTIF(B$2:B844, B844)</f>
        <v>0Y4X8488491</v>
      </c>
      <c r="AY844" t="e">
        <f>VLOOKUP(AX844,[1]Hoja2!$B$2:$AO$762,38,FALSE)</f>
        <v>#N/A</v>
      </c>
      <c r="AZ844" s="9" t="e">
        <f t="shared" si="443"/>
        <v>#N/A</v>
      </c>
    </row>
    <row r="845" spans="1:55" hidden="1" x14ac:dyDescent="0.25">
      <c r="A845">
        <v>71081</v>
      </c>
      <c r="B845" t="s">
        <v>915</v>
      </c>
      <c r="C845">
        <v>2019</v>
      </c>
      <c r="D845" t="s">
        <v>37</v>
      </c>
      <c r="E845" t="s">
        <v>38</v>
      </c>
      <c r="F845">
        <v>17</v>
      </c>
      <c r="G845" t="s">
        <v>44</v>
      </c>
      <c r="H845">
        <v>0</v>
      </c>
      <c r="I845" t="s">
        <v>34</v>
      </c>
      <c r="J845">
        <v>468</v>
      </c>
      <c r="K845">
        <v>715</v>
      </c>
      <c r="L845">
        <v>0</v>
      </c>
      <c r="M845">
        <v>0</v>
      </c>
      <c r="N845">
        <v>0</v>
      </c>
      <c r="O845">
        <v>0.6</v>
      </c>
      <c r="P845">
        <v>0.8</v>
      </c>
      <c r="Q845">
        <v>1.05</v>
      </c>
      <c r="R845" t="s">
        <v>46</v>
      </c>
      <c r="S845">
        <v>5</v>
      </c>
      <c r="T845">
        <v>9</v>
      </c>
      <c r="U845" t="s">
        <v>47</v>
      </c>
      <c r="V845" t="s">
        <v>34</v>
      </c>
      <c r="W845" t="s">
        <v>50</v>
      </c>
      <c r="X845">
        <v>2019</v>
      </c>
      <c r="Y845" t="s">
        <v>37</v>
      </c>
      <c r="Z845" t="s">
        <v>38</v>
      </c>
      <c r="AA845">
        <v>17</v>
      </c>
      <c r="AB845">
        <v>1</v>
      </c>
      <c r="AC845">
        <v>20</v>
      </c>
      <c r="AD845">
        <v>0</v>
      </c>
      <c r="AE845">
        <v>0</v>
      </c>
      <c r="AF845">
        <v>0</v>
      </c>
      <c r="AG845" s="2" t="str">
        <f>IFERROR(VLOOKUP(B845,[1]Hoja2!$C$1:$AM$841,37,FALSE),"n/a")</f>
        <v>n/a</v>
      </c>
      <c r="AH845" s="10" t="e">
        <f>VLOOKUP(AX845,[1]Hoja2!$B$2:$AO$762,17,FALSE)</f>
        <v>#N/A</v>
      </c>
      <c r="AI845" s="10" t="e">
        <f>VLOOKUP(AX845,[1]Hoja2!$B$2:$AO$762,23,FALSE)</f>
        <v>#N/A</v>
      </c>
      <c r="AJ845" s="10" t="e">
        <f>VLOOKUP(AX845,[1]Hoja2!$B$2:$AO$762,28,FALSE)</f>
        <v>#N/A</v>
      </c>
      <c r="AK845" s="10" t="e">
        <f>VLOOKUP(AX845,[1]Hoja2!$B$2:$AO$762,19,FALSE)</f>
        <v>#N/A</v>
      </c>
      <c r="AL845" t="e">
        <f t="shared" si="436"/>
        <v>#N/A</v>
      </c>
      <c r="AM845" t="e">
        <f t="shared" si="437"/>
        <v>#N/A</v>
      </c>
      <c r="AN845" t="e">
        <f t="shared" si="438"/>
        <v>#N/A</v>
      </c>
      <c r="AO845" t="e">
        <f t="shared" si="439"/>
        <v>#N/A</v>
      </c>
      <c r="AP845" t="e">
        <f t="shared" si="440"/>
        <v>#N/A</v>
      </c>
      <c r="AQ845" t="str">
        <f t="shared" si="441"/>
        <v>n/a</v>
      </c>
      <c r="AR845" t="e">
        <f>+INDEX([1]DETALLE!$AK$2:$AK$841,MATCH(B845,[1]DETALLE!$A$2:$A$841,0))</f>
        <v>#N/A</v>
      </c>
      <c r="AS845" t="str">
        <f>CONCATENATE(B845)</f>
        <v>09HB331897</v>
      </c>
      <c r="AT845" s="2" t="str">
        <f>IF(IFERROR(VLOOKUP(AS845,[1]Hoja2!$C$1:$AM$841,37,FALSE),"n/a")&lt;&gt;"n/a","a","n/a")</f>
        <v>n/a</v>
      </c>
      <c r="AU845" s="8">
        <f t="shared" si="432"/>
        <v>3</v>
      </c>
      <c r="AV845" t="e">
        <f>VLOOKUP(B845,[1]Hoja2!$C$2:$AO$762,39,FALSE)</f>
        <v>#N/A</v>
      </c>
      <c r="AW845" t="e">
        <f>IF(AU845=AV845,VLOOKUP(B845,[1]Hoja2!$C$2:$AO$762,37,FALSE),IF(AV845&lt;2,VLOOKUP(B845,[1]Hoja2!$C$2:$AO$762,37,FALSE)))</f>
        <v>#N/A</v>
      </c>
      <c r="AX845" t="str">
        <f>B845 &amp; COUNTIF(B$2:B845, B845)</f>
        <v>09HB3318971</v>
      </c>
      <c r="AY845" t="e">
        <f>VLOOKUP(AX845,[1]Hoja2!$B$2:$AO$762,38,FALSE)</f>
        <v>#N/A</v>
      </c>
      <c r="AZ845" s="9" t="e">
        <f t="shared" si="443"/>
        <v>#N/A</v>
      </c>
    </row>
    <row r="846" spans="1:55" hidden="1" x14ac:dyDescent="0.25">
      <c r="A846">
        <v>71088</v>
      </c>
      <c r="B846" t="s">
        <v>916</v>
      </c>
      <c r="C846">
        <v>2019</v>
      </c>
      <c r="D846" t="s">
        <v>37</v>
      </c>
      <c r="E846" t="s">
        <v>38</v>
      </c>
      <c r="F846">
        <v>17</v>
      </c>
      <c r="G846" t="s">
        <v>44</v>
      </c>
      <c r="H846">
        <v>0</v>
      </c>
      <c r="J846" t="s">
        <v>33</v>
      </c>
      <c r="K846" t="s">
        <v>33</v>
      </c>
      <c r="L846" t="s">
        <v>33</v>
      </c>
      <c r="M846" t="s">
        <v>33</v>
      </c>
      <c r="N846" t="s">
        <v>33</v>
      </c>
      <c r="O846" t="s">
        <v>33</v>
      </c>
      <c r="P846" t="s">
        <v>33</v>
      </c>
      <c r="Q846" t="s">
        <v>33</v>
      </c>
      <c r="S846" t="s">
        <v>33</v>
      </c>
      <c r="T846" t="s">
        <v>33</v>
      </c>
      <c r="V846" t="s">
        <v>34</v>
      </c>
      <c r="W846" t="s">
        <v>50</v>
      </c>
      <c r="X846">
        <v>2019</v>
      </c>
      <c r="Y846" t="s">
        <v>37</v>
      </c>
      <c r="Z846" t="s">
        <v>38</v>
      </c>
      <c r="AA846">
        <v>17</v>
      </c>
      <c r="AB846" t="s">
        <v>33</v>
      </c>
      <c r="AC846">
        <v>40</v>
      </c>
      <c r="AD846">
        <v>0</v>
      </c>
      <c r="AE846">
        <v>0</v>
      </c>
      <c r="AF846">
        <v>0</v>
      </c>
      <c r="AG846" s="2" t="str">
        <f>IFERROR(VLOOKUP(B846,[1]Hoja2!$C$1:$AM$841,37,FALSE),"n/a")</f>
        <v>n/a</v>
      </c>
      <c r="AH846" s="10" t="e">
        <f>VLOOKUP(AX846,[1]Hoja2!$B$2:$AO$762,17,FALSE)</f>
        <v>#N/A</v>
      </c>
      <c r="AI846" s="10" t="e">
        <f>VLOOKUP(AX846,[1]Hoja2!$B$2:$AO$762,23,FALSE)</f>
        <v>#N/A</v>
      </c>
      <c r="AJ846" s="10" t="e">
        <f>VLOOKUP(AX846,[1]Hoja2!$B$2:$AO$762,28,FALSE)</f>
        <v>#N/A</v>
      </c>
      <c r="AK846" s="10" t="e">
        <f>VLOOKUP(AX846,[1]Hoja2!$B$2:$AO$762,19,FALSE)</f>
        <v>#N/A</v>
      </c>
      <c r="AL846" t="e">
        <f t="shared" si="436"/>
        <v>#N/A</v>
      </c>
      <c r="AM846" t="e">
        <f t="shared" si="437"/>
        <v>#N/A</v>
      </c>
      <c r="AN846" t="e">
        <f t="shared" si="438"/>
        <v>#N/A</v>
      </c>
      <c r="AO846" t="e">
        <f t="shared" si="439"/>
        <v>#N/A</v>
      </c>
      <c r="AP846" t="e">
        <f t="shared" si="440"/>
        <v>#N/A</v>
      </c>
      <c r="AQ846" t="str">
        <f t="shared" si="441"/>
        <v>n/a</v>
      </c>
      <c r="AR846" t="e">
        <f>+INDEX([1]DETALLE!$AK$2:$AK$841,MATCH(B846,[1]DETALLE!$A$2:$A$841,0))</f>
        <v>#N/A</v>
      </c>
      <c r="AS846" t="str">
        <f>CONCATENATE(B846)</f>
        <v>09HB331515</v>
      </c>
      <c r="AT846" s="2" t="str">
        <f>IF(IFERROR(VLOOKUP(AS846,[1]Hoja2!$C$1:$AM$841,37,FALSE),"n/a")&lt;&gt;"n/a","a","n/a")</f>
        <v>n/a</v>
      </c>
      <c r="AU846" s="8">
        <f t="shared" si="432"/>
        <v>2</v>
      </c>
      <c r="AV846" t="e">
        <f>VLOOKUP(B846,[1]Hoja2!$C$2:$AO$762,39,FALSE)</f>
        <v>#N/A</v>
      </c>
      <c r="AW846" t="e">
        <f>IF(AU846=AV846,VLOOKUP(B846,[1]Hoja2!$C$2:$AO$762,37,FALSE),IF(AV846&lt;2,VLOOKUP(B846,[1]Hoja2!$C$2:$AO$762,37,FALSE)))</f>
        <v>#N/A</v>
      </c>
      <c r="AX846" t="str">
        <f>B846 &amp; COUNTIF(B$2:B846, B846)</f>
        <v>09HB3315151</v>
      </c>
      <c r="AY846" t="e">
        <f>VLOOKUP(AX846,[1]Hoja2!$B$2:$AO$762,38,FALSE)</f>
        <v>#N/A</v>
      </c>
      <c r="AZ846" s="9" t="e">
        <f t="shared" si="443"/>
        <v>#N/A</v>
      </c>
    </row>
    <row r="847" spans="1:55" x14ac:dyDescent="0.25">
      <c r="A847">
        <v>71096</v>
      </c>
      <c r="B847" t="s">
        <v>518</v>
      </c>
      <c r="C847">
        <v>2019</v>
      </c>
      <c r="D847" t="s">
        <v>37</v>
      </c>
      <c r="E847" t="s">
        <v>38</v>
      </c>
      <c r="F847">
        <v>17</v>
      </c>
      <c r="G847" t="s">
        <v>40</v>
      </c>
      <c r="H847">
        <v>2.2000000000000002</v>
      </c>
      <c r="I847" t="s">
        <v>34</v>
      </c>
      <c r="J847">
        <v>468</v>
      </c>
      <c r="K847">
        <v>715</v>
      </c>
      <c r="L847">
        <v>0</v>
      </c>
      <c r="M847">
        <v>0</v>
      </c>
      <c r="N847">
        <v>0</v>
      </c>
      <c r="O847">
        <v>0.6</v>
      </c>
      <c r="P847">
        <v>0.8</v>
      </c>
      <c r="Q847">
        <v>1.05</v>
      </c>
      <c r="R847" t="s">
        <v>46</v>
      </c>
      <c r="S847">
        <v>5</v>
      </c>
      <c r="T847">
        <v>9</v>
      </c>
      <c r="U847" t="s">
        <v>85</v>
      </c>
      <c r="V847" t="s">
        <v>34</v>
      </c>
      <c r="W847" t="s">
        <v>42</v>
      </c>
      <c r="X847">
        <v>2019</v>
      </c>
      <c r="Y847" t="s">
        <v>37</v>
      </c>
      <c r="Z847" t="s">
        <v>38</v>
      </c>
      <c r="AA847">
        <v>17</v>
      </c>
      <c r="AB847">
        <v>0</v>
      </c>
      <c r="AC847">
        <v>90</v>
      </c>
      <c r="AD847">
        <v>1.05</v>
      </c>
      <c r="AE847">
        <v>0.24444444444444399</v>
      </c>
      <c r="AF847">
        <v>750.75</v>
      </c>
      <c r="AG847" s="2">
        <f>IFERROR(VLOOKUP(B847,[1]Hoja2!$C$1:$AM$841,37,FALSE),"n/a")</f>
        <v>750.75000000000011</v>
      </c>
      <c r="AH847" s="10">
        <f>VLOOKUP(AX847,[1]Hoja2!$B$2:$AO$762,17,FALSE)</f>
        <v>91</v>
      </c>
      <c r="AI847" s="10">
        <f>VLOOKUP(AX847,[1]Hoja2!$B$2:$AO$762,23,FALSE)</f>
        <v>1.05</v>
      </c>
      <c r="AJ847" s="10">
        <f>VLOOKUP(AX847,[1]Hoja2!$B$2:$AO$762,28,FALSE)</f>
        <v>0.46666666666666667</v>
      </c>
      <c r="AK847" s="10" t="str">
        <f>VLOOKUP(AX847,[1]Hoja2!$B$2:$AO$762,19,FALSE)</f>
        <v>A4 Mono MFPs</v>
      </c>
      <c r="AL847">
        <f t="shared" si="436"/>
        <v>1</v>
      </c>
      <c r="AM847">
        <f t="shared" si="437"/>
        <v>0</v>
      </c>
      <c r="AN847">
        <f t="shared" si="438"/>
        <v>1</v>
      </c>
      <c r="AO847">
        <f t="shared" si="439"/>
        <v>0</v>
      </c>
      <c r="AP847">
        <f t="shared" si="440"/>
        <v>1</v>
      </c>
      <c r="AQ847">
        <f t="shared" si="441"/>
        <v>0</v>
      </c>
      <c r="AR847">
        <f>+INDEX([1]Hoja2!$AM$2:$AM$841,MATCH(B847,[1]Hoja2!$C$2:$C$841,0))</f>
        <v>750.75000000000011</v>
      </c>
      <c r="AS847" t="str">
        <f t="shared" si="442"/>
        <v>09HB32590917</v>
      </c>
      <c r="AT847" s="2">
        <f>IFERROR(VLOOKUP(AS847,[1]Hoja2!$A$1:$AM$841,38,FALSE),"n/a")</f>
        <v>0</v>
      </c>
      <c r="AU847" s="8">
        <f t="shared" si="432"/>
        <v>1</v>
      </c>
      <c r="AV847">
        <f>VLOOKUP(B847,[1]Hoja2!$C$2:$AO$762,39,FALSE)</f>
        <v>1</v>
      </c>
      <c r="AW847">
        <f>IF(AU847=AV847,VLOOKUP(B847,[1]Hoja2!$C$2:$AO$762,37,FALSE),IF(AV847&lt;2,VLOOKUP(B847,[1]Hoja2!$C$2:$AO$762,37,FALSE)))</f>
        <v>750.75000000000011</v>
      </c>
      <c r="AX847" t="str">
        <f>B847 &amp; COUNTIF(B$2:B847, B847)</f>
        <v>09HB3259091</v>
      </c>
      <c r="AY847" s="10">
        <f>VLOOKUP(AX847,[1]Hoja2!$B$2:$AO$762,38,FALSE)</f>
        <v>750.75000000000011</v>
      </c>
      <c r="AZ847" s="9">
        <f t="shared" si="443"/>
        <v>0</v>
      </c>
      <c r="BA847">
        <f t="shared" ref="BA847:BA855" si="444">IF(Q847="NA",2,IF(OR(G847="INSTALACION NUEVA",G847="Mantenimiento preventivo"),3,IF(AND(AC847&lt;AH847,AL847&lt;&gt;1),4,IF(AY847&gt;AF847,1,0))))</f>
        <v>0</v>
      </c>
      <c r="BB847">
        <f t="shared" ref="BB847:BB855" si="445">AE847-AJ847</f>
        <v>-0.22222222222222268</v>
      </c>
      <c r="BC847">
        <f t="shared" ref="BC847:BC855" si="446">+_xlfn.IFS(Q847="NA",2,OR(G847="INSTALACION NUEVA",G847="Mantenimiento preventivo"),3,AND(AC847&lt;AH847,AL847&lt;&gt;1),4,AY847&gt;AF847,1,TRUE,0)</f>
        <v>0</v>
      </c>
    </row>
    <row r="848" spans="1:55" x14ac:dyDescent="0.25">
      <c r="A848">
        <v>71098</v>
      </c>
      <c r="B848" t="s">
        <v>917</v>
      </c>
      <c r="C848">
        <v>2019</v>
      </c>
      <c r="D848" t="s">
        <v>37</v>
      </c>
      <c r="E848" t="s">
        <v>38</v>
      </c>
      <c r="F848">
        <v>17</v>
      </c>
      <c r="G848" t="s">
        <v>40</v>
      </c>
      <c r="H848">
        <v>1.0333330000000001</v>
      </c>
      <c r="J848" t="s">
        <v>33</v>
      </c>
      <c r="K848" t="s">
        <v>33</v>
      </c>
      <c r="L848" t="s">
        <v>33</v>
      </c>
      <c r="M848" t="s">
        <v>33</v>
      </c>
      <c r="N848" t="s">
        <v>33</v>
      </c>
      <c r="O848" t="s">
        <v>33</v>
      </c>
      <c r="P848" t="s">
        <v>33</v>
      </c>
      <c r="Q848" t="s">
        <v>33</v>
      </c>
      <c r="S848" t="s">
        <v>33</v>
      </c>
      <c r="T848" t="s">
        <v>33</v>
      </c>
      <c r="V848" t="s">
        <v>34</v>
      </c>
      <c r="W848" t="s">
        <v>80</v>
      </c>
      <c r="X848">
        <v>2019</v>
      </c>
      <c r="Y848" t="s">
        <v>37</v>
      </c>
      <c r="Z848" t="s">
        <v>38</v>
      </c>
      <c r="AA848">
        <v>22</v>
      </c>
      <c r="AB848" t="s">
        <v>33</v>
      </c>
      <c r="AC848">
        <v>0</v>
      </c>
      <c r="AD848">
        <v>0</v>
      </c>
      <c r="AE848">
        <v>0</v>
      </c>
      <c r="AF848">
        <v>0</v>
      </c>
      <c r="AG848" s="2">
        <f>IFERROR(VLOOKUP(B848,[1]Hoja2!$C$1:$AM$841,37,FALSE),"n/a")</f>
        <v>750.75000000000011</v>
      </c>
      <c r="AH848" s="10">
        <f>VLOOKUP(AX848,[1]Hoja2!$B$2:$AO$762,17,FALSE)</f>
        <v>1191</v>
      </c>
      <c r="AI848" s="10">
        <f>VLOOKUP(AX848,[1]Hoja2!$B$2:$AO$762,23,FALSE)</f>
        <v>1.05</v>
      </c>
      <c r="AJ848" s="10">
        <f>VLOOKUP(AX848,[1]Hoja2!$B$2:$AO$762,28,FALSE)</f>
        <v>0.33199999999999996</v>
      </c>
      <c r="AK848" s="10" t="str">
        <f>VLOOKUP(AX848,[1]Hoja2!$B$2:$AO$762,19,FALSE)</f>
        <v>A4 Mono MFPs</v>
      </c>
      <c r="AL848">
        <f t="shared" si="436"/>
        <v>0</v>
      </c>
      <c r="AM848">
        <f t="shared" si="437"/>
        <v>0</v>
      </c>
      <c r="AN848">
        <f t="shared" si="438"/>
        <v>0</v>
      </c>
      <c r="AO848">
        <f t="shared" si="439"/>
        <v>0</v>
      </c>
      <c r="AP848">
        <f t="shared" si="440"/>
        <v>0</v>
      </c>
      <c r="AQ848">
        <f t="shared" si="441"/>
        <v>1</v>
      </c>
      <c r="AR848">
        <f>+INDEX([1]Hoja2!$AM$2:$AM$841,MATCH(B848,[1]Hoja2!$C$2:$C$841,0))</f>
        <v>750.75000000000011</v>
      </c>
      <c r="AS848" t="str">
        <f t="shared" si="442"/>
        <v>0A2T38644217</v>
      </c>
      <c r="AT848" s="2">
        <f>IFERROR(VLOOKUP(AS848,[1]Hoja2!$A$1:$AM$841,38,FALSE),"n/a")</f>
        <v>0</v>
      </c>
      <c r="AU848" s="8">
        <f t="shared" si="432"/>
        <v>1</v>
      </c>
      <c r="AV848">
        <f>VLOOKUP(B848,[1]Hoja2!$C$2:$AO$762,39,FALSE)</f>
        <v>1</v>
      </c>
      <c r="AW848">
        <f>IF(AU848=AV848,VLOOKUP(B848,[1]Hoja2!$C$2:$AO$762,37,FALSE),IF(AV848&lt;2,VLOOKUP(B848,[1]Hoja2!$C$2:$AO$762,37,FALSE)))</f>
        <v>750.75000000000011</v>
      </c>
      <c r="AX848" t="str">
        <f>B848 &amp; COUNTIF(B$2:B848, B848)</f>
        <v>0A2T3864421</v>
      </c>
      <c r="AY848" s="10">
        <f>VLOOKUP(AX848,[1]Hoja2!$B$2:$AO$762,38,FALSE)</f>
        <v>750.75000000000011</v>
      </c>
      <c r="AZ848" s="9">
        <f t="shared" si="443"/>
        <v>0</v>
      </c>
      <c r="BA848">
        <f t="shared" si="444"/>
        <v>2</v>
      </c>
      <c r="BB848">
        <f t="shared" si="445"/>
        <v>-0.33199999999999996</v>
      </c>
      <c r="BC848">
        <f t="shared" si="446"/>
        <v>2</v>
      </c>
    </row>
    <row r="849" spans="1:55" x14ac:dyDescent="0.25">
      <c r="A849">
        <v>71101</v>
      </c>
      <c r="B849" t="s">
        <v>532</v>
      </c>
      <c r="C849">
        <v>2019</v>
      </c>
      <c r="D849" t="s">
        <v>37</v>
      </c>
      <c r="E849" t="s">
        <v>38</v>
      </c>
      <c r="F849">
        <v>17</v>
      </c>
      <c r="G849" t="s">
        <v>40</v>
      </c>
      <c r="H849">
        <v>2.8666670000000001</v>
      </c>
      <c r="J849" t="s">
        <v>33</v>
      </c>
      <c r="K849" t="s">
        <v>33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Q849" t="s">
        <v>33</v>
      </c>
      <c r="S849" t="s">
        <v>33</v>
      </c>
      <c r="T849" t="s">
        <v>33</v>
      </c>
      <c r="V849" t="s">
        <v>58</v>
      </c>
      <c r="W849" t="s">
        <v>50</v>
      </c>
      <c r="X849">
        <v>2019</v>
      </c>
      <c r="Y849" t="s">
        <v>37</v>
      </c>
      <c r="Z849" t="s">
        <v>38</v>
      </c>
      <c r="AA849">
        <v>30</v>
      </c>
      <c r="AB849" t="s">
        <v>33</v>
      </c>
      <c r="AC849">
        <v>0</v>
      </c>
      <c r="AD849">
        <v>0</v>
      </c>
      <c r="AE849">
        <v>0</v>
      </c>
      <c r="AF849">
        <v>0</v>
      </c>
      <c r="AG849" s="2">
        <f>IFERROR(VLOOKUP(B849,[1]Hoja2!$C$1:$AM$841,37,FALSE),"n/a")</f>
        <v>1501.5000000000002</v>
      </c>
      <c r="AH849" s="10">
        <f>VLOOKUP(AX849,[1]Hoja2!$B$2:$AO$762,17,FALSE)</f>
        <v>491</v>
      </c>
      <c r="AI849" s="10">
        <f>VLOOKUP(AX849,[1]Hoja2!$B$2:$AO$762,23,FALSE)</f>
        <v>1.1000000000000001</v>
      </c>
      <c r="AJ849" s="10">
        <f>VLOOKUP(AX849,[1]Hoja2!$B$2:$AO$762,28,FALSE)</f>
        <v>0.43600000000000005</v>
      </c>
      <c r="AK849" s="10" t="str">
        <f>VLOOKUP(AX849,[1]Hoja2!$B$2:$AO$762,19,FALSE)</f>
        <v>Departmental Digital</v>
      </c>
      <c r="AL849">
        <f t="shared" si="436"/>
        <v>0</v>
      </c>
      <c r="AM849">
        <f t="shared" si="437"/>
        <v>0</v>
      </c>
      <c r="AN849">
        <f t="shared" si="438"/>
        <v>0</v>
      </c>
      <c r="AO849">
        <f t="shared" si="439"/>
        <v>0</v>
      </c>
      <c r="AP849">
        <f t="shared" si="440"/>
        <v>0</v>
      </c>
      <c r="AQ849">
        <f t="shared" si="441"/>
        <v>1</v>
      </c>
      <c r="AR849">
        <f>+INDEX([1]Hoja2!$AM$2:$AM$841,MATCH(B849,[1]Hoja2!$C$2:$C$841,0))</f>
        <v>1501.5000000000002</v>
      </c>
      <c r="AS849" t="str">
        <f t="shared" si="442"/>
        <v>0X7609263917</v>
      </c>
      <c r="AT849" s="2">
        <f>IFERROR(VLOOKUP(AS849,[1]Hoja2!$A$1:$AM$841,38,FALSE),"n/a")</f>
        <v>0</v>
      </c>
      <c r="AU849" s="8">
        <f t="shared" si="432"/>
        <v>1</v>
      </c>
      <c r="AV849">
        <f>VLOOKUP(B849,[1]Hoja2!$C$2:$AO$762,39,FALSE)</f>
        <v>1</v>
      </c>
      <c r="AW849">
        <f>IF(AU849=AV849,VLOOKUP(B849,[1]Hoja2!$C$2:$AO$762,37,FALSE),IF(AV849&lt;2,VLOOKUP(B849,[1]Hoja2!$C$2:$AO$762,37,FALSE)))</f>
        <v>1501.5000000000002</v>
      </c>
      <c r="AX849" t="str">
        <f>B849 &amp; COUNTIF(B$2:B849, B849)</f>
        <v>0X760926391</v>
      </c>
      <c r="AY849" s="10">
        <f>VLOOKUP(AX849,[1]Hoja2!$B$2:$AO$762,38,FALSE)</f>
        <v>1501.5000000000002</v>
      </c>
      <c r="AZ849" s="9">
        <f t="shared" si="443"/>
        <v>0</v>
      </c>
      <c r="BA849">
        <f t="shared" si="444"/>
        <v>2</v>
      </c>
      <c r="BB849">
        <f t="shared" si="445"/>
        <v>-0.43600000000000005</v>
      </c>
      <c r="BC849">
        <f t="shared" si="446"/>
        <v>2</v>
      </c>
    </row>
    <row r="850" spans="1:55" x14ac:dyDescent="0.25">
      <c r="A850">
        <v>71103</v>
      </c>
      <c r="B850" t="s">
        <v>533</v>
      </c>
      <c r="C850">
        <v>2019</v>
      </c>
      <c r="D850" t="s">
        <v>37</v>
      </c>
      <c r="E850" t="s">
        <v>38</v>
      </c>
      <c r="F850">
        <v>17</v>
      </c>
      <c r="G850" t="s">
        <v>40</v>
      </c>
      <c r="H850">
        <v>1.5</v>
      </c>
      <c r="I850" t="s">
        <v>58</v>
      </c>
      <c r="J850">
        <v>655</v>
      </c>
      <c r="K850">
        <v>1365</v>
      </c>
      <c r="L850">
        <v>0</v>
      </c>
      <c r="M850">
        <v>0</v>
      </c>
      <c r="N850">
        <v>0.6</v>
      </c>
      <c r="O850">
        <v>0.8</v>
      </c>
      <c r="P850">
        <v>1.05</v>
      </c>
      <c r="Q850">
        <v>1.1000000000000001</v>
      </c>
      <c r="R850" t="s">
        <v>46</v>
      </c>
      <c r="S850">
        <v>5</v>
      </c>
      <c r="T850">
        <v>9</v>
      </c>
      <c r="U850" t="s">
        <v>47</v>
      </c>
      <c r="V850" t="s">
        <v>58</v>
      </c>
      <c r="W850" t="s">
        <v>50</v>
      </c>
      <c r="X850">
        <v>2019</v>
      </c>
      <c r="Y850" t="s">
        <v>37</v>
      </c>
      <c r="Z850" t="s">
        <v>38</v>
      </c>
      <c r="AA850">
        <v>17</v>
      </c>
      <c r="AB850">
        <v>0</v>
      </c>
      <c r="AC850">
        <v>180</v>
      </c>
      <c r="AD850">
        <v>1.1000000000000001</v>
      </c>
      <c r="AE850">
        <v>0.3</v>
      </c>
      <c r="AF850">
        <v>1501.5</v>
      </c>
      <c r="AG850" s="2">
        <f>IFERROR(VLOOKUP(B850,[1]Hoja2!$C$1:$AM$841,37,FALSE),"n/a")</f>
        <v>1501.5000000000002</v>
      </c>
      <c r="AH850" s="10">
        <f>VLOOKUP(AX850,[1]Hoja2!$B$2:$AO$762,17,FALSE)</f>
        <v>180</v>
      </c>
      <c r="AI850" s="10">
        <f>VLOOKUP(AX850,[1]Hoja2!$B$2:$AO$762,23,FALSE)</f>
        <v>1.1000000000000001</v>
      </c>
      <c r="AJ850" s="10">
        <f>VLOOKUP(AX850,[1]Hoja2!$B$2:$AO$762,28,FALSE)</f>
        <v>0.36</v>
      </c>
      <c r="AK850" s="10" t="str">
        <f>VLOOKUP(AX850,[1]Hoja2!$B$2:$AO$762,19,FALSE)</f>
        <v>Departmental Digital</v>
      </c>
      <c r="AL850">
        <f t="shared" si="436"/>
        <v>1</v>
      </c>
      <c r="AM850">
        <f t="shared" si="437"/>
        <v>1</v>
      </c>
      <c r="AN850">
        <f t="shared" si="438"/>
        <v>1</v>
      </c>
      <c r="AO850">
        <f t="shared" si="439"/>
        <v>0</v>
      </c>
      <c r="AP850">
        <f t="shared" si="440"/>
        <v>1</v>
      </c>
      <c r="AQ850">
        <f t="shared" si="441"/>
        <v>0</v>
      </c>
      <c r="AR850">
        <f>+INDEX([1]Hoja2!$AM$2:$AM$841,MATCH(B850,[1]Hoja2!$C$2:$C$841,0))</f>
        <v>1501.5000000000002</v>
      </c>
      <c r="AS850" t="str">
        <f t="shared" si="442"/>
        <v>0X7609284217</v>
      </c>
      <c r="AT850" s="2">
        <f>IFERROR(VLOOKUP(AS850,[1]Hoja2!$A$1:$AM$841,38,FALSE),"n/a")</f>
        <v>0</v>
      </c>
      <c r="AU850" s="8">
        <f t="shared" si="432"/>
        <v>1</v>
      </c>
      <c r="AV850">
        <f>VLOOKUP(B850,[1]Hoja2!$C$2:$AO$762,39,FALSE)</f>
        <v>1</v>
      </c>
      <c r="AW850">
        <f>IF(AU850=AV850,VLOOKUP(B850,[1]Hoja2!$C$2:$AO$762,37,FALSE),IF(AV850&lt;2,VLOOKUP(B850,[1]Hoja2!$C$2:$AO$762,37,FALSE)))</f>
        <v>1501.5000000000002</v>
      </c>
      <c r="AX850" t="str">
        <f>B850 &amp; COUNTIF(B$2:B850, B850)</f>
        <v>0X760928421</v>
      </c>
      <c r="AY850" s="10">
        <f>VLOOKUP(AX850,[1]Hoja2!$B$2:$AO$762,38,FALSE)</f>
        <v>1501.5000000000002</v>
      </c>
      <c r="AZ850" s="9">
        <f t="shared" si="443"/>
        <v>0</v>
      </c>
      <c r="BA850">
        <f t="shared" si="444"/>
        <v>0</v>
      </c>
      <c r="BB850">
        <f t="shared" si="445"/>
        <v>-0.06</v>
      </c>
      <c r="BC850">
        <f t="shared" si="446"/>
        <v>0</v>
      </c>
    </row>
    <row r="851" spans="1:55" x14ac:dyDescent="0.25">
      <c r="A851">
        <v>71111</v>
      </c>
      <c r="B851" t="s">
        <v>395</v>
      </c>
      <c r="C851">
        <v>2019</v>
      </c>
      <c r="D851" t="s">
        <v>37</v>
      </c>
      <c r="E851" t="s">
        <v>38</v>
      </c>
      <c r="F851">
        <v>17</v>
      </c>
      <c r="G851" t="s">
        <v>40</v>
      </c>
      <c r="H851">
        <v>3.6833330000000002</v>
      </c>
      <c r="I851" t="s">
        <v>71</v>
      </c>
      <c r="J851">
        <v>468</v>
      </c>
      <c r="K851">
        <v>715</v>
      </c>
      <c r="L851">
        <v>0</v>
      </c>
      <c r="M851">
        <v>0</v>
      </c>
      <c r="N851">
        <v>0</v>
      </c>
      <c r="O851">
        <v>0.6</v>
      </c>
      <c r="P851">
        <v>0.8</v>
      </c>
      <c r="Q851">
        <v>1.05</v>
      </c>
      <c r="R851" t="s">
        <v>46</v>
      </c>
      <c r="S851">
        <v>5</v>
      </c>
      <c r="T851">
        <v>9</v>
      </c>
      <c r="U851" t="s">
        <v>47</v>
      </c>
      <c r="V851" t="s">
        <v>34</v>
      </c>
      <c r="W851" t="s">
        <v>50</v>
      </c>
      <c r="X851">
        <v>2019</v>
      </c>
      <c r="Y851" t="s">
        <v>37</v>
      </c>
      <c r="Z851" t="s">
        <v>38</v>
      </c>
      <c r="AA851">
        <v>17</v>
      </c>
      <c r="AB851">
        <v>0</v>
      </c>
      <c r="AC851">
        <v>6</v>
      </c>
      <c r="AD851">
        <v>0</v>
      </c>
      <c r="AE851">
        <v>0.73666659999999995</v>
      </c>
      <c r="AF851">
        <v>0</v>
      </c>
      <c r="AG851" s="2">
        <f>IFERROR(VLOOKUP(B851,[1]Hoja2!$C$1:$AM$841,37,FALSE),"n/a")</f>
        <v>0</v>
      </c>
      <c r="AH851" s="10">
        <f>VLOOKUP(AX851,[1]Hoja2!$B$2:$AO$762,17,FALSE)</f>
        <v>91</v>
      </c>
      <c r="AI851" s="10">
        <f>VLOOKUP(AX851,[1]Hoja2!$B$2:$AO$762,23,FALSE)</f>
        <v>1.05</v>
      </c>
      <c r="AJ851" s="10">
        <f>VLOOKUP(AX851,[1]Hoja2!$B$2:$AO$762,28,FALSE)</f>
        <v>0.53600000000000003</v>
      </c>
      <c r="AK851" s="10" t="str">
        <f>VLOOKUP(AX851,[1]Hoja2!$B$2:$AO$762,19,FALSE)</f>
        <v>Entry Mono Printers</v>
      </c>
      <c r="AL851">
        <f t="shared" si="436"/>
        <v>0</v>
      </c>
      <c r="AM851">
        <f t="shared" si="437"/>
        <v>0</v>
      </c>
      <c r="AN851">
        <f t="shared" si="438"/>
        <v>0</v>
      </c>
      <c r="AO851">
        <f t="shared" si="439"/>
        <v>0</v>
      </c>
      <c r="AP851">
        <f t="shared" si="440"/>
        <v>1</v>
      </c>
      <c r="AQ851">
        <f t="shared" si="441"/>
        <v>0</v>
      </c>
      <c r="AR851">
        <f>+INDEX([1]Hoja2!$AM$2:$AM$841,MATCH(B851,[1]Hoja2!$C$2:$C$841,0))</f>
        <v>0</v>
      </c>
      <c r="AS851" t="str">
        <f t="shared" si="442"/>
        <v>0A4T55816617</v>
      </c>
      <c r="AT851" s="2">
        <f>IFERROR(VLOOKUP(AS851,[1]Hoja2!$A$1:$AM$841,38,FALSE),"n/a")</f>
        <v>0</v>
      </c>
      <c r="AU851" s="8">
        <f t="shared" si="432"/>
        <v>2</v>
      </c>
      <c r="AV851">
        <f>VLOOKUP(B851,[1]Hoja2!$C$2:$AO$762,39,FALSE)</f>
        <v>2</v>
      </c>
      <c r="AW851">
        <f>IF(AU851=AV851,VLOOKUP(B851,[1]Hoja2!$C$2:$AO$762,37,FALSE),IF(AV851&lt;2,VLOOKUP(B851,[1]Hoja2!$C$2:$AO$762,37,FALSE)))</f>
        <v>0</v>
      </c>
      <c r="AX851" t="str">
        <f>B851 &amp; COUNTIF(B$2:B851, B851)</f>
        <v>0A4T5581662</v>
      </c>
      <c r="AY851" s="10">
        <f>VLOOKUP(AX851,[1]Hoja2!$B$2:$AO$762,38,FALSE)</f>
        <v>750.75000000000011</v>
      </c>
      <c r="AZ851" s="9">
        <f t="shared" si="443"/>
        <v>0</v>
      </c>
      <c r="BA851">
        <f t="shared" si="444"/>
        <v>4</v>
      </c>
      <c r="BB851">
        <f t="shared" si="445"/>
        <v>0.20066659999999992</v>
      </c>
      <c r="BC851">
        <f t="shared" si="446"/>
        <v>4</v>
      </c>
    </row>
    <row r="852" spans="1:55" x14ac:dyDescent="0.25">
      <c r="A852">
        <v>71117</v>
      </c>
      <c r="B852" t="s">
        <v>527</v>
      </c>
      <c r="C852">
        <v>2019</v>
      </c>
      <c r="D852" t="s">
        <v>37</v>
      </c>
      <c r="E852" t="s">
        <v>38</v>
      </c>
      <c r="F852">
        <v>17</v>
      </c>
      <c r="G852" t="s">
        <v>40</v>
      </c>
      <c r="H852">
        <v>2.233333</v>
      </c>
      <c r="I852" t="s">
        <v>54</v>
      </c>
      <c r="J852">
        <v>803</v>
      </c>
      <c r="K852">
        <v>1573</v>
      </c>
      <c r="L852">
        <v>0.2</v>
      </c>
      <c r="M852">
        <v>0.6</v>
      </c>
      <c r="N852">
        <v>0.8</v>
      </c>
      <c r="O852">
        <v>1.05</v>
      </c>
      <c r="P852">
        <v>1.1000000000000001</v>
      </c>
      <c r="Q852">
        <v>1.1499999999999999</v>
      </c>
      <c r="R852" t="s">
        <v>46</v>
      </c>
      <c r="S852">
        <v>4</v>
      </c>
      <c r="T852">
        <v>6</v>
      </c>
      <c r="U852" t="s">
        <v>47</v>
      </c>
      <c r="V852" t="s">
        <v>54</v>
      </c>
      <c r="W852" t="s">
        <v>50</v>
      </c>
      <c r="X852">
        <v>2019</v>
      </c>
      <c r="Y852" t="s">
        <v>37</v>
      </c>
      <c r="Z852" t="s">
        <v>38</v>
      </c>
      <c r="AA852">
        <v>22</v>
      </c>
      <c r="AB852">
        <v>0</v>
      </c>
      <c r="AC852">
        <v>152</v>
      </c>
      <c r="AD852">
        <v>1.1499999999999999</v>
      </c>
      <c r="AE852">
        <v>0.55833325</v>
      </c>
      <c r="AF852">
        <v>1808.95</v>
      </c>
      <c r="AG852" s="2">
        <f>IFERROR(VLOOKUP(B852,[1]Hoja2!$C$1:$AM$841,37,FALSE),"n/a")</f>
        <v>1808.95</v>
      </c>
      <c r="AH852" s="10">
        <f>VLOOKUP(AX852,[1]Hoja2!$B$2:$AO$762,17,FALSE)</f>
        <v>152</v>
      </c>
      <c r="AI852" s="10">
        <f>VLOOKUP(AX852,[1]Hoja2!$B$2:$AO$762,23,FALSE)</f>
        <v>1.1499999999999999</v>
      </c>
      <c r="AJ852" s="10">
        <f>VLOOKUP(AX852,[1]Hoja2!$B$2:$AO$762,28,FALSE)</f>
        <v>0.59250000000000003</v>
      </c>
      <c r="AK852" s="10" t="str">
        <f>VLOOKUP(AX852,[1]Hoja2!$B$2:$AO$762,19,FALSE)</f>
        <v>Entry Production Color Low/Mid</v>
      </c>
      <c r="AL852">
        <f t="shared" si="436"/>
        <v>1</v>
      </c>
      <c r="AM852">
        <f t="shared" si="437"/>
        <v>1</v>
      </c>
      <c r="AN852">
        <f t="shared" si="438"/>
        <v>1</v>
      </c>
      <c r="AO852">
        <f t="shared" si="439"/>
        <v>0</v>
      </c>
      <c r="AP852">
        <f t="shared" si="440"/>
        <v>1</v>
      </c>
      <c r="AQ852">
        <f t="shared" si="441"/>
        <v>0</v>
      </c>
      <c r="AR852">
        <f>+INDEX([1]Hoja2!$AM$2:$AM$841,MATCH(B852,[1]Hoja2!$C$2:$C$841,0))</f>
        <v>1808.95</v>
      </c>
      <c r="AS852" t="str">
        <f t="shared" si="442"/>
        <v>0E2B10664717</v>
      </c>
      <c r="AT852" s="2">
        <f>IFERROR(VLOOKUP(AS852,[1]Hoja2!$A$1:$AM$841,38,FALSE),"n/a")</f>
        <v>0</v>
      </c>
      <c r="AU852" s="8">
        <f t="shared" si="432"/>
        <v>1</v>
      </c>
      <c r="AV852">
        <f>VLOOKUP(B852,[1]Hoja2!$C$2:$AO$762,39,FALSE)</f>
        <v>1</v>
      </c>
      <c r="AW852">
        <f>IF(AU852=AV852,VLOOKUP(B852,[1]Hoja2!$C$2:$AO$762,37,FALSE),IF(AV852&lt;2,VLOOKUP(B852,[1]Hoja2!$C$2:$AO$762,37,FALSE)))</f>
        <v>1808.95</v>
      </c>
      <c r="AX852" t="str">
        <f>B852 &amp; COUNTIF(B$2:B852, B852)</f>
        <v>0E2B1066471</v>
      </c>
      <c r="AY852" s="10">
        <f>VLOOKUP(AX852,[1]Hoja2!$B$2:$AO$762,38,FALSE)</f>
        <v>1808.95</v>
      </c>
      <c r="AZ852" s="9">
        <f t="shared" si="443"/>
        <v>0</v>
      </c>
      <c r="BA852">
        <f t="shared" si="444"/>
        <v>0</v>
      </c>
      <c r="BB852">
        <f t="shared" si="445"/>
        <v>-3.4166750000000023E-2</v>
      </c>
      <c r="BC852">
        <f t="shared" si="446"/>
        <v>0</v>
      </c>
    </row>
    <row r="853" spans="1:55" x14ac:dyDescent="0.25">
      <c r="A853">
        <v>71124</v>
      </c>
      <c r="B853" t="s">
        <v>529</v>
      </c>
      <c r="C853">
        <v>2019</v>
      </c>
      <c r="D853" t="s">
        <v>37</v>
      </c>
      <c r="E853" t="s">
        <v>38</v>
      </c>
      <c r="F853">
        <v>17</v>
      </c>
      <c r="G853" t="s">
        <v>40</v>
      </c>
      <c r="H853">
        <v>1.05</v>
      </c>
      <c r="I853" t="s">
        <v>54</v>
      </c>
      <c r="J853">
        <v>803</v>
      </c>
      <c r="K853">
        <v>1573</v>
      </c>
      <c r="L853">
        <v>0.2</v>
      </c>
      <c r="M853">
        <v>0.6</v>
      </c>
      <c r="N853">
        <v>0.8</v>
      </c>
      <c r="O853">
        <v>1.05</v>
      </c>
      <c r="P853">
        <v>1.1000000000000001</v>
      </c>
      <c r="Q853">
        <v>1.1499999999999999</v>
      </c>
      <c r="R853" t="s">
        <v>46</v>
      </c>
      <c r="S853">
        <v>4</v>
      </c>
      <c r="T853">
        <v>6</v>
      </c>
      <c r="U853" t="s">
        <v>47</v>
      </c>
      <c r="V853" t="s">
        <v>54</v>
      </c>
      <c r="W853" t="s">
        <v>130</v>
      </c>
      <c r="X853">
        <v>2019</v>
      </c>
      <c r="Y853" t="s">
        <v>37</v>
      </c>
      <c r="Z853" t="s">
        <v>38</v>
      </c>
      <c r="AA853">
        <v>17</v>
      </c>
      <c r="AB853">
        <v>0</v>
      </c>
      <c r="AC853">
        <v>43</v>
      </c>
      <c r="AD853">
        <v>1.1000000000000001</v>
      </c>
      <c r="AE853">
        <v>0.26250000000000001</v>
      </c>
      <c r="AF853">
        <v>1730.3</v>
      </c>
      <c r="AG853" s="2">
        <f>IFERROR(VLOOKUP(B853,[1]Hoja2!$C$1:$AM$841,37,FALSE),"n/a")</f>
        <v>1730.3000000000004</v>
      </c>
      <c r="AH853" s="10">
        <f>VLOOKUP(AX853,[1]Hoja2!$B$2:$AO$762,17,FALSE)</f>
        <v>43</v>
      </c>
      <c r="AI853" s="10">
        <f>VLOOKUP(AX853,[1]Hoja2!$B$2:$AO$762,23,FALSE)</f>
        <v>1.1000000000000001</v>
      </c>
      <c r="AJ853" s="10">
        <f>VLOOKUP(AX853,[1]Hoja2!$B$2:$AO$762,28,FALSE)</f>
        <v>0.47499999999999998</v>
      </c>
      <c r="AK853" s="10" t="str">
        <f>VLOOKUP(AX853,[1]Hoja2!$B$2:$AO$762,19,FALSE)</f>
        <v>Entry Production Color Low/Mid</v>
      </c>
      <c r="AL853">
        <f t="shared" si="436"/>
        <v>1</v>
      </c>
      <c r="AM853">
        <f t="shared" si="437"/>
        <v>1</v>
      </c>
      <c r="AN853">
        <f t="shared" si="438"/>
        <v>1</v>
      </c>
      <c r="AO853">
        <f t="shared" si="439"/>
        <v>0</v>
      </c>
      <c r="AP853">
        <f t="shared" si="440"/>
        <v>1</v>
      </c>
      <c r="AQ853">
        <f t="shared" si="441"/>
        <v>0</v>
      </c>
      <c r="AR853">
        <f>+INDEX([1]Hoja2!$AM$2:$AM$841,MATCH(B853,[1]Hoja2!$C$2:$C$841,0))</f>
        <v>1730.3000000000004</v>
      </c>
      <c r="AS853" t="str">
        <f t="shared" si="442"/>
        <v>0E2B65691717</v>
      </c>
      <c r="AT853" s="2">
        <f>IFERROR(VLOOKUP(AS853,[1]Hoja2!$A$1:$AM$841,38,FALSE),"n/a")</f>
        <v>0</v>
      </c>
      <c r="AU853" s="8">
        <f t="shared" si="432"/>
        <v>1</v>
      </c>
      <c r="AV853">
        <f>VLOOKUP(B853,[1]Hoja2!$C$2:$AO$762,39,FALSE)</f>
        <v>1</v>
      </c>
      <c r="AW853">
        <f>IF(AU853=AV853,VLOOKUP(B853,[1]Hoja2!$C$2:$AO$762,37,FALSE),IF(AV853&lt;2,VLOOKUP(B853,[1]Hoja2!$C$2:$AO$762,37,FALSE)))</f>
        <v>1730.3000000000004</v>
      </c>
      <c r="AX853" t="str">
        <f>B853 &amp; COUNTIF(B$2:B853, B853)</f>
        <v>0E2B6569171</v>
      </c>
      <c r="AY853" s="10">
        <f>VLOOKUP(AX853,[1]Hoja2!$B$2:$AO$762,38,FALSE)</f>
        <v>1730.3000000000004</v>
      </c>
      <c r="AZ853" s="9">
        <f t="shared" si="443"/>
        <v>0</v>
      </c>
      <c r="BA853">
        <f t="shared" si="444"/>
        <v>0</v>
      </c>
      <c r="BB853">
        <f t="shared" si="445"/>
        <v>-0.21249999999999997</v>
      </c>
      <c r="BC853">
        <f t="shared" si="446"/>
        <v>0</v>
      </c>
    </row>
    <row r="854" spans="1:55" x14ac:dyDescent="0.25">
      <c r="A854">
        <v>71127</v>
      </c>
      <c r="B854" t="s">
        <v>918</v>
      </c>
      <c r="C854">
        <v>2019</v>
      </c>
      <c r="D854" t="s">
        <v>37</v>
      </c>
      <c r="E854" t="s">
        <v>38</v>
      </c>
      <c r="F854">
        <v>17</v>
      </c>
      <c r="G854" t="s">
        <v>40</v>
      </c>
      <c r="H854">
        <v>1.1333329999999999</v>
      </c>
      <c r="I854" t="s">
        <v>116</v>
      </c>
      <c r="J854">
        <v>655</v>
      </c>
      <c r="K854">
        <v>1365</v>
      </c>
      <c r="L854">
        <v>0</v>
      </c>
      <c r="M854">
        <v>0</v>
      </c>
      <c r="N854">
        <v>0.6</v>
      </c>
      <c r="O854">
        <v>0.8</v>
      </c>
      <c r="P854">
        <v>1.05</v>
      </c>
      <c r="Q854">
        <v>1.1000000000000001</v>
      </c>
      <c r="R854" t="s">
        <v>46</v>
      </c>
      <c r="S854">
        <v>5</v>
      </c>
      <c r="T854">
        <v>9</v>
      </c>
      <c r="U854" t="s">
        <v>47</v>
      </c>
      <c r="V854" t="s">
        <v>58</v>
      </c>
      <c r="W854" t="s">
        <v>55</v>
      </c>
      <c r="X854">
        <v>2019</v>
      </c>
      <c r="Y854" t="s">
        <v>37</v>
      </c>
      <c r="Z854" t="s">
        <v>38</v>
      </c>
      <c r="AA854">
        <v>17</v>
      </c>
      <c r="AB854">
        <v>1</v>
      </c>
      <c r="AC854">
        <v>324</v>
      </c>
      <c r="AD854">
        <v>0</v>
      </c>
      <c r="AE854">
        <v>0</v>
      </c>
      <c r="AF854">
        <v>0</v>
      </c>
      <c r="AG854" s="2">
        <f>IFERROR(VLOOKUP(B854,[1]Hoja2!$C$1:$AM$841,37,FALSE),"n/a")</f>
        <v>1501.5000000000002</v>
      </c>
      <c r="AH854" s="10">
        <f>VLOOKUP(AX854,[1]Hoja2!$B$2:$AO$762,17,FALSE)</f>
        <v>324</v>
      </c>
      <c r="AI854" s="10">
        <f>VLOOKUP(AX854,[1]Hoja2!$B$2:$AO$762,23,FALSE)</f>
        <v>1.1000000000000001</v>
      </c>
      <c r="AJ854" s="10">
        <f>VLOOKUP(AX854,[1]Hoja2!$B$2:$AO$762,28,FALSE)</f>
        <v>0.03</v>
      </c>
      <c r="AK854" s="10" t="str">
        <f>VLOOKUP(AX854,[1]Hoja2!$B$2:$AO$762,19,FALSE)</f>
        <v>Office Digital</v>
      </c>
      <c r="AL854">
        <f t="shared" si="436"/>
        <v>0</v>
      </c>
      <c r="AM854">
        <f t="shared" si="437"/>
        <v>1</v>
      </c>
      <c r="AN854">
        <f t="shared" si="438"/>
        <v>0</v>
      </c>
      <c r="AO854">
        <f t="shared" si="439"/>
        <v>0</v>
      </c>
      <c r="AP854">
        <f t="shared" si="440"/>
        <v>1</v>
      </c>
      <c r="AQ854">
        <f t="shared" si="441"/>
        <v>1</v>
      </c>
      <c r="AR854">
        <f>+INDEX([1]Hoja2!$AM$2:$AM$841,MATCH(B854,[1]Hoja2!$C$2:$C$841,0))</f>
        <v>1501.5000000000002</v>
      </c>
      <c r="AS854" t="str">
        <f t="shared" si="442"/>
        <v>0AE957393517</v>
      </c>
      <c r="AT854" s="2">
        <f>IFERROR(VLOOKUP(AS854,[1]Hoja2!$A$1:$AM$841,38,FALSE),"n/a")</f>
        <v>0</v>
      </c>
      <c r="AU854" s="8">
        <f t="shared" si="432"/>
        <v>1</v>
      </c>
      <c r="AV854">
        <f>VLOOKUP(B854,[1]Hoja2!$C$2:$AO$762,39,FALSE)</f>
        <v>1</v>
      </c>
      <c r="AW854">
        <f>IF(AU854=AV854,VLOOKUP(B854,[1]Hoja2!$C$2:$AO$762,37,FALSE),IF(AV854&lt;2,VLOOKUP(B854,[1]Hoja2!$C$2:$AO$762,37,FALSE)))</f>
        <v>1501.5000000000002</v>
      </c>
      <c r="AX854" t="str">
        <f>B854 &amp; COUNTIF(B$2:B854, B854)</f>
        <v>0AE95739351</v>
      </c>
      <c r="AY854" s="10">
        <f>VLOOKUP(AX854,[1]Hoja2!$B$2:$AO$762,38,FALSE)</f>
        <v>1501.5000000000002</v>
      </c>
      <c r="AZ854" s="9">
        <f t="shared" si="443"/>
        <v>0</v>
      </c>
      <c r="BA854">
        <f t="shared" si="444"/>
        <v>1</v>
      </c>
      <c r="BB854">
        <f t="shared" si="445"/>
        <v>-0.03</v>
      </c>
      <c r="BC854">
        <f t="shared" si="446"/>
        <v>1</v>
      </c>
    </row>
    <row r="855" spans="1:55" x14ac:dyDescent="0.25">
      <c r="A855">
        <v>71130</v>
      </c>
      <c r="B855" t="s">
        <v>919</v>
      </c>
      <c r="C855">
        <v>2019</v>
      </c>
      <c r="D855" t="s">
        <v>37</v>
      </c>
      <c r="E855" t="s">
        <v>38</v>
      </c>
      <c r="F855">
        <v>17</v>
      </c>
      <c r="G855" t="s">
        <v>40</v>
      </c>
      <c r="H855">
        <v>1.6333329999999999</v>
      </c>
      <c r="I855" t="s">
        <v>64</v>
      </c>
      <c r="J855">
        <v>655</v>
      </c>
      <c r="K855">
        <v>1365</v>
      </c>
      <c r="L855">
        <v>0</v>
      </c>
      <c r="M855">
        <v>0</v>
      </c>
      <c r="N855">
        <v>0.6</v>
      </c>
      <c r="O855">
        <v>0.8</v>
      </c>
      <c r="P855">
        <v>1.05</v>
      </c>
      <c r="Q855">
        <v>1.1000000000000001</v>
      </c>
      <c r="R855" t="s">
        <v>46</v>
      </c>
      <c r="S855">
        <v>5</v>
      </c>
      <c r="T855">
        <v>9</v>
      </c>
      <c r="U855" t="s">
        <v>47</v>
      </c>
      <c r="V855" t="s">
        <v>64</v>
      </c>
      <c r="W855" t="s">
        <v>55</v>
      </c>
      <c r="X855">
        <v>2019</v>
      </c>
      <c r="Y855" t="s">
        <v>37</v>
      </c>
      <c r="Z855" t="s">
        <v>38</v>
      </c>
      <c r="AA855">
        <v>25</v>
      </c>
      <c r="AB855">
        <v>1</v>
      </c>
      <c r="AC855">
        <v>268</v>
      </c>
      <c r="AD855">
        <v>0</v>
      </c>
      <c r="AE855">
        <v>0</v>
      </c>
      <c r="AF855">
        <v>0</v>
      </c>
      <c r="AG855" s="2">
        <f>IFERROR(VLOOKUP(B855,[1]Hoja2!$C$1:$AM$841,37,FALSE),"n/a")</f>
        <v>1501.5000000000002</v>
      </c>
      <c r="AH855" s="10">
        <f>VLOOKUP(AX855,[1]Hoja2!$B$2:$AO$762,17,FALSE)</f>
        <v>278</v>
      </c>
      <c r="AI855" s="10">
        <f>VLOOKUP(AX855,[1]Hoja2!$B$2:$AO$762,23,FALSE)</f>
        <v>1.1000000000000001</v>
      </c>
      <c r="AJ855" s="10">
        <f>VLOOKUP(AX855,[1]Hoja2!$B$2:$AO$762,28,FALSE)</f>
        <v>0.36599999999999999</v>
      </c>
      <c r="AK855" s="10" t="str">
        <f>VLOOKUP(AX855,[1]Hoja2!$B$2:$AO$762,19,FALSE)</f>
        <v>A3 Office Color Laser MFPs</v>
      </c>
      <c r="AL855">
        <f t="shared" si="436"/>
        <v>0</v>
      </c>
      <c r="AM855">
        <f t="shared" si="437"/>
        <v>0</v>
      </c>
      <c r="AN855">
        <f t="shared" si="438"/>
        <v>0</v>
      </c>
      <c r="AO855">
        <f t="shared" si="439"/>
        <v>0</v>
      </c>
      <c r="AP855">
        <f t="shared" si="440"/>
        <v>1</v>
      </c>
      <c r="AQ855">
        <f t="shared" si="441"/>
        <v>1</v>
      </c>
      <c r="AR855">
        <f>+INDEX([1]Hoja2!$AM$2:$AM$841,MATCH(B855,[1]Hoja2!$C$2:$C$841,0))</f>
        <v>1501.5000000000002</v>
      </c>
      <c r="AS855" t="str">
        <f t="shared" si="442"/>
        <v>0LX582553417</v>
      </c>
      <c r="AT855" s="2">
        <f>IFERROR(VLOOKUP(AS855,[1]Hoja2!$A$1:$AM$841,38,FALSE),"n/a")</f>
        <v>0</v>
      </c>
      <c r="AU855" s="8">
        <f t="shared" si="432"/>
        <v>1</v>
      </c>
      <c r="AV855">
        <f>VLOOKUP(B855,[1]Hoja2!$C$2:$AO$762,39,FALSE)</f>
        <v>1</v>
      </c>
      <c r="AW855">
        <f>IF(AU855=AV855,VLOOKUP(B855,[1]Hoja2!$C$2:$AO$762,37,FALSE),IF(AV855&lt;2,VLOOKUP(B855,[1]Hoja2!$C$2:$AO$762,37,FALSE)))</f>
        <v>1501.5000000000002</v>
      </c>
      <c r="AX855" t="str">
        <f>B855 &amp; COUNTIF(B$2:B855, B855)</f>
        <v>0LX58255341</v>
      </c>
      <c r="AY855" s="10">
        <f>VLOOKUP(AX855,[1]Hoja2!$B$2:$AO$762,38,FALSE)</f>
        <v>1501.5000000000002</v>
      </c>
      <c r="AZ855" s="9">
        <f t="shared" si="443"/>
        <v>0</v>
      </c>
      <c r="BA855">
        <f t="shared" si="444"/>
        <v>4</v>
      </c>
      <c r="BB855">
        <f t="shared" si="445"/>
        <v>-0.36599999999999999</v>
      </c>
      <c r="BC855">
        <f t="shared" si="446"/>
        <v>4</v>
      </c>
    </row>
    <row r="856" spans="1:55" hidden="1" x14ac:dyDescent="0.25">
      <c r="A856">
        <v>71132</v>
      </c>
      <c r="B856" t="s">
        <v>920</v>
      </c>
      <c r="C856">
        <v>2019</v>
      </c>
      <c r="D856" t="s">
        <v>37</v>
      </c>
      <c r="E856" t="s">
        <v>38</v>
      </c>
      <c r="F856">
        <v>17</v>
      </c>
      <c r="G856" t="s">
        <v>44</v>
      </c>
      <c r="H856">
        <v>0</v>
      </c>
      <c r="I856" t="s">
        <v>34</v>
      </c>
      <c r="J856">
        <v>468</v>
      </c>
      <c r="K856">
        <v>715</v>
      </c>
      <c r="L856">
        <v>0</v>
      </c>
      <c r="M856">
        <v>0</v>
      </c>
      <c r="N856">
        <v>0</v>
      </c>
      <c r="O856">
        <v>0.6</v>
      </c>
      <c r="P856">
        <v>0.8</v>
      </c>
      <c r="Q856">
        <v>1.05</v>
      </c>
      <c r="R856" t="s">
        <v>46</v>
      </c>
      <c r="S856">
        <v>5</v>
      </c>
      <c r="T856">
        <v>9</v>
      </c>
      <c r="U856" t="s">
        <v>47</v>
      </c>
      <c r="V856" t="s">
        <v>34</v>
      </c>
      <c r="W856" t="s">
        <v>50</v>
      </c>
      <c r="X856">
        <v>2019</v>
      </c>
      <c r="Y856" t="s">
        <v>37</v>
      </c>
      <c r="Z856" t="s">
        <v>38</v>
      </c>
      <c r="AA856">
        <v>17</v>
      </c>
      <c r="AB856">
        <v>1</v>
      </c>
      <c r="AC856">
        <v>140</v>
      </c>
      <c r="AD856">
        <v>0</v>
      </c>
      <c r="AE856">
        <v>0</v>
      </c>
      <c r="AF856">
        <v>0</v>
      </c>
      <c r="AG856" s="2" t="str">
        <f>IFERROR(VLOOKUP(B856,[1]Hoja2!$C$1:$AM$841,37,FALSE),"n/a")</f>
        <v>n/a</v>
      </c>
      <c r="AH856" s="10" t="e">
        <f>VLOOKUP(AX856,[1]Hoja2!$B$2:$AO$762,17,FALSE)</f>
        <v>#N/A</v>
      </c>
      <c r="AI856" s="10" t="e">
        <f>VLOOKUP(AX856,[1]Hoja2!$B$2:$AO$762,23,FALSE)</f>
        <v>#N/A</v>
      </c>
      <c r="AJ856" s="10" t="e">
        <f>VLOOKUP(AX856,[1]Hoja2!$B$2:$AO$762,28,FALSE)</f>
        <v>#N/A</v>
      </c>
      <c r="AK856" s="10" t="e">
        <f>VLOOKUP(AX856,[1]Hoja2!$B$2:$AO$762,19,FALSE)</f>
        <v>#N/A</v>
      </c>
      <c r="AL856" t="e">
        <f t="shared" si="436"/>
        <v>#N/A</v>
      </c>
      <c r="AM856" t="e">
        <f t="shared" si="437"/>
        <v>#N/A</v>
      </c>
      <c r="AN856" t="e">
        <f t="shared" si="438"/>
        <v>#N/A</v>
      </c>
      <c r="AO856" t="e">
        <f t="shared" si="439"/>
        <v>#N/A</v>
      </c>
      <c r="AP856" t="e">
        <f t="shared" si="440"/>
        <v>#N/A</v>
      </c>
      <c r="AQ856" t="str">
        <f t="shared" si="441"/>
        <v>n/a</v>
      </c>
      <c r="AR856" t="e">
        <f>+INDEX([1]DETALLE!$AK$2:$AK$841,MATCH(B856,[1]DETALLE!$A$2:$A$841,0))</f>
        <v>#N/A</v>
      </c>
      <c r="AS856" t="str">
        <f>CONCATENATE(B856)</f>
        <v>09HB331458</v>
      </c>
      <c r="AT856" s="2" t="str">
        <f>IF(IFERROR(VLOOKUP(AS856,[1]Hoja2!$C$1:$AM$841,37,FALSE),"n/a")&lt;&gt;"n/a","a","n/a")</f>
        <v>n/a</v>
      </c>
      <c r="AU856" s="8">
        <f t="shared" si="432"/>
        <v>1</v>
      </c>
      <c r="AV856" t="e">
        <f>VLOOKUP(B856,[1]Hoja2!$C$2:$AO$762,39,FALSE)</f>
        <v>#N/A</v>
      </c>
      <c r="AW856" t="e">
        <f>IF(AU856=AV856,VLOOKUP(B856,[1]Hoja2!$C$2:$AO$762,37,FALSE),IF(AV856&lt;2,VLOOKUP(B856,[1]Hoja2!$C$2:$AO$762,37,FALSE)))</f>
        <v>#N/A</v>
      </c>
      <c r="AX856" t="str">
        <f>B856 &amp; COUNTIF(B$2:B856, B856)</f>
        <v>09HB3314581</v>
      </c>
      <c r="AY856" t="e">
        <f>VLOOKUP(AX856,[1]Hoja2!$B$2:$AO$762,38,FALSE)</f>
        <v>#N/A</v>
      </c>
      <c r="AZ856" s="9" t="e">
        <f t="shared" si="443"/>
        <v>#N/A</v>
      </c>
    </row>
    <row r="857" spans="1:55" hidden="1" x14ac:dyDescent="0.25">
      <c r="A857">
        <v>71139</v>
      </c>
      <c r="B857" t="s">
        <v>921</v>
      </c>
      <c r="C857">
        <v>2019</v>
      </c>
      <c r="D857" t="s">
        <v>37</v>
      </c>
      <c r="E857" t="s">
        <v>38</v>
      </c>
      <c r="F857">
        <v>17</v>
      </c>
      <c r="G857" t="s">
        <v>44</v>
      </c>
      <c r="H857">
        <v>0</v>
      </c>
      <c r="J857" t="s">
        <v>33</v>
      </c>
      <c r="K857" t="s">
        <v>33</v>
      </c>
      <c r="L857" t="s">
        <v>33</v>
      </c>
      <c r="M857" t="s">
        <v>33</v>
      </c>
      <c r="N857" t="s">
        <v>33</v>
      </c>
      <c r="O857" t="s">
        <v>33</v>
      </c>
      <c r="P857" t="s">
        <v>33</v>
      </c>
      <c r="Q857" t="s">
        <v>33</v>
      </c>
      <c r="S857" t="s">
        <v>33</v>
      </c>
      <c r="T857" t="s">
        <v>33</v>
      </c>
      <c r="V857" t="s">
        <v>34</v>
      </c>
      <c r="W857" t="s">
        <v>50</v>
      </c>
      <c r="X857">
        <v>2019</v>
      </c>
      <c r="Y857" t="s">
        <v>37</v>
      </c>
      <c r="Z857" t="s">
        <v>38</v>
      </c>
      <c r="AA857">
        <v>17</v>
      </c>
      <c r="AB857" t="s">
        <v>33</v>
      </c>
      <c r="AC857">
        <v>58</v>
      </c>
      <c r="AD857">
        <v>0</v>
      </c>
      <c r="AE857">
        <v>0</v>
      </c>
      <c r="AF857">
        <v>0</v>
      </c>
      <c r="AG857" s="2" t="str">
        <f>IFERROR(VLOOKUP(B857,[1]Hoja2!$C$1:$AM$841,37,FALSE),"n/a")</f>
        <v>n/a</v>
      </c>
      <c r="AH857" s="10" t="e">
        <f>VLOOKUP(AX857,[1]Hoja2!$B$2:$AO$762,17,FALSE)</f>
        <v>#N/A</v>
      </c>
      <c r="AI857" s="10" t="e">
        <f>VLOOKUP(AX857,[1]Hoja2!$B$2:$AO$762,23,FALSE)</f>
        <v>#N/A</v>
      </c>
      <c r="AJ857" s="10" t="e">
        <f>VLOOKUP(AX857,[1]Hoja2!$B$2:$AO$762,28,FALSE)</f>
        <v>#N/A</v>
      </c>
      <c r="AK857" s="10" t="e">
        <f>VLOOKUP(AX857,[1]Hoja2!$B$2:$AO$762,19,FALSE)</f>
        <v>#N/A</v>
      </c>
      <c r="AL857" t="e">
        <f t="shared" si="436"/>
        <v>#N/A</v>
      </c>
      <c r="AM857" t="e">
        <f t="shared" si="437"/>
        <v>#N/A</v>
      </c>
      <c r="AN857" t="e">
        <f t="shared" si="438"/>
        <v>#N/A</v>
      </c>
      <c r="AO857" t="e">
        <f t="shared" si="439"/>
        <v>#N/A</v>
      </c>
      <c r="AP857" t="e">
        <f t="shared" si="440"/>
        <v>#N/A</v>
      </c>
      <c r="AQ857" t="str">
        <f t="shared" si="441"/>
        <v>n/a</v>
      </c>
      <c r="AR857" t="e">
        <f>+INDEX([1]DETALLE!$AK$2:$AK$841,MATCH(B857,[1]DETALLE!$A$2:$A$841,0))</f>
        <v>#N/A</v>
      </c>
      <c r="AS857" t="str">
        <f>CONCATENATE(B857)</f>
        <v>09HB331455</v>
      </c>
      <c r="AT857" s="2" t="str">
        <f>IF(IFERROR(VLOOKUP(AS857,[1]Hoja2!$C$1:$AM$841,37,FALSE),"n/a")&lt;&gt;"n/a","a","n/a")</f>
        <v>n/a</v>
      </c>
      <c r="AU857" s="8">
        <f t="shared" si="432"/>
        <v>1</v>
      </c>
      <c r="AV857" t="e">
        <f>VLOOKUP(B857,[1]Hoja2!$C$2:$AO$762,39,FALSE)</f>
        <v>#N/A</v>
      </c>
      <c r="AW857" t="e">
        <f>IF(AU857=AV857,VLOOKUP(B857,[1]Hoja2!$C$2:$AO$762,37,FALSE),IF(AV857&lt;2,VLOOKUP(B857,[1]Hoja2!$C$2:$AO$762,37,FALSE)))</f>
        <v>#N/A</v>
      </c>
      <c r="AX857" t="str">
        <f>B857 &amp; COUNTIF(B$2:B857, B857)</f>
        <v>09HB3314551</v>
      </c>
      <c r="AY857" t="e">
        <f>VLOOKUP(AX857,[1]Hoja2!$B$2:$AO$762,38,FALSE)</f>
        <v>#N/A</v>
      </c>
      <c r="AZ857" s="9" t="e">
        <f t="shared" si="443"/>
        <v>#N/A</v>
      </c>
    </row>
    <row r="858" spans="1:55" x14ac:dyDescent="0.25">
      <c r="A858">
        <v>71140</v>
      </c>
      <c r="B858" t="s">
        <v>524</v>
      </c>
      <c r="C858">
        <v>2019</v>
      </c>
      <c r="D858" t="s">
        <v>37</v>
      </c>
      <c r="E858" t="s">
        <v>38</v>
      </c>
      <c r="F858">
        <v>17</v>
      </c>
      <c r="G858" t="s">
        <v>40</v>
      </c>
      <c r="H858">
        <v>1.183333</v>
      </c>
      <c r="I858" t="s">
        <v>45</v>
      </c>
      <c r="J858">
        <v>803</v>
      </c>
      <c r="K858">
        <v>1573</v>
      </c>
      <c r="L858">
        <v>0.2</v>
      </c>
      <c r="M858">
        <v>0.6</v>
      </c>
      <c r="N858">
        <v>0.8</v>
      </c>
      <c r="O858">
        <v>1.05</v>
      </c>
      <c r="P858">
        <v>1.1000000000000001</v>
      </c>
      <c r="Q858">
        <v>1.1499999999999999</v>
      </c>
      <c r="R858" t="s">
        <v>46</v>
      </c>
      <c r="S858">
        <v>4</v>
      </c>
      <c r="T858">
        <v>6</v>
      </c>
      <c r="U858" t="s">
        <v>47</v>
      </c>
      <c r="V858" t="s">
        <v>48</v>
      </c>
      <c r="W858" t="s">
        <v>59</v>
      </c>
      <c r="X858">
        <v>2019</v>
      </c>
      <c r="Y858" t="s">
        <v>37</v>
      </c>
      <c r="Z858" t="s">
        <v>38</v>
      </c>
      <c r="AA858">
        <v>17</v>
      </c>
      <c r="AB858">
        <v>0</v>
      </c>
      <c r="AC858">
        <v>43</v>
      </c>
      <c r="AD858">
        <v>1.1000000000000001</v>
      </c>
      <c r="AE858">
        <v>0.29583324999999999</v>
      </c>
      <c r="AF858">
        <v>1730.3</v>
      </c>
      <c r="AG858" s="2">
        <f>IFERROR(VLOOKUP(B858,[1]Hoja2!$C$1:$AM$841,37,FALSE),"n/a")</f>
        <v>943.80000000000007</v>
      </c>
      <c r="AH858" s="10">
        <f>VLOOKUP(AX858,[1]Hoja2!$B$2:$AO$762,17,FALSE)</f>
        <v>5</v>
      </c>
      <c r="AI858" s="10">
        <f>VLOOKUP(AX858,[1]Hoja2!$B$2:$AO$762,23,FALSE)</f>
        <v>0.6</v>
      </c>
      <c r="AJ858" s="10">
        <f>VLOOKUP(AX858,[1]Hoja2!$B$2:$AO$762,28,FALSE)</f>
        <v>0.59</v>
      </c>
      <c r="AK858" s="10" t="str">
        <f>VLOOKUP(AX858,[1]Hoja2!$B$2:$AO$762,19,FALSE)</f>
        <v>Light Production Digital Business</v>
      </c>
      <c r="AL858">
        <f t="shared" si="436"/>
        <v>0</v>
      </c>
      <c r="AM858">
        <f t="shared" si="437"/>
        <v>0</v>
      </c>
      <c r="AN858">
        <f t="shared" si="438"/>
        <v>0</v>
      </c>
      <c r="AO858">
        <f t="shared" si="439"/>
        <v>0</v>
      </c>
      <c r="AP858">
        <f t="shared" si="440"/>
        <v>1</v>
      </c>
      <c r="AQ858">
        <f t="shared" si="441"/>
        <v>0</v>
      </c>
      <c r="AR858">
        <f>+INDEX([1]Hoja2!$AM$2:$AM$841,MATCH(B858,[1]Hoja2!$C$2:$C$841,0))</f>
        <v>943.80000000000007</v>
      </c>
      <c r="AS858" t="str">
        <f t="shared" si="442"/>
        <v>0BG294523717</v>
      </c>
      <c r="AT858" s="2">
        <f>IFERROR(VLOOKUP(AS858,[1]Hoja2!$A$1:$AM$841,38,FALSE),"n/a")</f>
        <v>0</v>
      </c>
      <c r="AU858" s="8">
        <f t="shared" si="432"/>
        <v>2</v>
      </c>
      <c r="AV858">
        <f>VLOOKUP(B858,[1]Hoja2!$C$2:$AO$762,39,FALSE)</f>
        <v>2</v>
      </c>
      <c r="AW858">
        <f>IF(AU858=AV858,VLOOKUP(B858,[1]Hoja2!$C$2:$AO$762,37,FALSE),IF(AV858&lt;2,VLOOKUP(B858,[1]Hoja2!$C$2:$AO$762,37,FALSE)))</f>
        <v>943.80000000000007</v>
      </c>
      <c r="AX858" t="str">
        <f>B858 &amp; COUNTIF(B$2:B858, B858)</f>
        <v>0BG29452371</v>
      </c>
      <c r="AY858" s="10">
        <f>VLOOKUP(AX858,[1]Hoja2!$B$2:$AO$762,38,FALSE)</f>
        <v>943.80000000000007</v>
      </c>
      <c r="AZ858" s="9">
        <f t="shared" si="443"/>
        <v>0</v>
      </c>
      <c r="BA858">
        <f t="shared" ref="BA858:BA860" si="447">IF(Q858="NA",2,IF(OR(G858="INSTALACION NUEVA",G858="Mantenimiento preventivo"),3,IF(AND(AC858&lt;AH858,AL858&lt;&gt;1),4,IF(AY858&gt;AF858,1,0))))</f>
        <v>0</v>
      </c>
      <c r="BB858">
        <f t="shared" ref="BB858:BB860" si="448">AE858-AJ858</f>
        <v>-0.29416674999999998</v>
      </c>
      <c r="BC858">
        <f t="shared" ref="BC858:BC860" si="449">+_xlfn.IFS(Q858="NA",2,OR(G858="INSTALACION NUEVA",G858="Mantenimiento preventivo"),3,AND(AC858&lt;AH858,AL858&lt;&gt;1),4,AY858&gt;AF858,1,TRUE,0)</f>
        <v>0</v>
      </c>
    </row>
    <row r="859" spans="1:55" x14ac:dyDescent="0.25">
      <c r="A859">
        <v>71141</v>
      </c>
      <c r="B859" t="s">
        <v>332</v>
      </c>
      <c r="C859">
        <v>2019</v>
      </c>
      <c r="D859" t="s">
        <v>37</v>
      </c>
      <c r="E859" t="s">
        <v>38</v>
      </c>
      <c r="F859">
        <v>17</v>
      </c>
      <c r="G859" t="s">
        <v>40</v>
      </c>
      <c r="H859">
        <v>1.983333</v>
      </c>
      <c r="I859" t="s">
        <v>45</v>
      </c>
      <c r="J859">
        <v>803</v>
      </c>
      <c r="K859">
        <v>1573</v>
      </c>
      <c r="L859">
        <v>0.2</v>
      </c>
      <c r="M859">
        <v>0.6</v>
      </c>
      <c r="N859">
        <v>0.8</v>
      </c>
      <c r="O859">
        <v>1.05</v>
      </c>
      <c r="P859">
        <v>1.1000000000000001</v>
      </c>
      <c r="Q859">
        <v>1.1499999999999999</v>
      </c>
      <c r="R859" t="s">
        <v>46</v>
      </c>
      <c r="S859">
        <v>4</v>
      </c>
      <c r="T859">
        <v>6</v>
      </c>
      <c r="U859" t="s">
        <v>47</v>
      </c>
      <c r="V859" t="s">
        <v>48</v>
      </c>
      <c r="W859" t="s">
        <v>59</v>
      </c>
      <c r="X859">
        <v>2019</v>
      </c>
      <c r="Y859" t="s">
        <v>37</v>
      </c>
      <c r="Z859" t="s">
        <v>38</v>
      </c>
      <c r="AA859">
        <v>18</v>
      </c>
      <c r="AB859">
        <v>0</v>
      </c>
      <c r="AC859">
        <v>8</v>
      </c>
      <c r="AD859">
        <v>0.8</v>
      </c>
      <c r="AE859">
        <v>0.49583325</v>
      </c>
      <c r="AF859">
        <v>1258.4000000000001</v>
      </c>
      <c r="AG859" s="2">
        <f>IFERROR(VLOOKUP(B859,[1]Hoja2!$C$1:$AM$841,37,FALSE),"n/a")</f>
        <v>922.1712500000001</v>
      </c>
      <c r="AH859" s="10">
        <f>VLOOKUP(AX859,[1]Hoja2!$B$2:$AO$762,17,FALSE)</f>
        <v>14</v>
      </c>
      <c r="AI859" s="10">
        <f>VLOOKUP(AX859,[1]Hoja2!$B$2:$AO$762,23,FALSE)</f>
        <v>0.8</v>
      </c>
      <c r="AJ859" s="10">
        <f>VLOOKUP(AX859,[1]Hoja2!$B$2:$AO$762,28,FALSE)</f>
        <v>0.1875</v>
      </c>
      <c r="AK859" s="10" t="str">
        <f>VLOOKUP(AX859,[1]Hoja2!$B$2:$AO$762,19,FALSE)</f>
        <v>Light Production Digital Business</v>
      </c>
      <c r="AL859">
        <f t="shared" si="436"/>
        <v>1</v>
      </c>
      <c r="AM859">
        <f t="shared" si="437"/>
        <v>0</v>
      </c>
      <c r="AN859">
        <f t="shared" si="438"/>
        <v>1</v>
      </c>
      <c r="AO859">
        <f t="shared" si="439"/>
        <v>0</v>
      </c>
      <c r="AP859">
        <f t="shared" si="440"/>
        <v>1</v>
      </c>
      <c r="AQ859">
        <f t="shared" si="441"/>
        <v>0</v>
      </c>
      <c r="AR859">
        <f>+INDEX([1]Hoja2!$AM$2:$AM$841,MATCH(B859,[1]Hoja2!$C$2:$C$841,0))</f>
        <v>922.1712500000001</v>
      </c>
      <c r="AS859" t="str">
        <f t="shared" si="442"/>
        <v>0BG294891217</v>
      </c>
      <c r="AT859" s="2">
        <f>IFERROR(VLOOKUP(AS859,[1]Hoja2!$A$1:$AM$841,38,FALSE),"n/a")</f>
        <v>0</v>
      </c>
      <c r="AU859" s="8">
        <f t="shared" si="432"/>
        <v>3</v>
      </c>
      <c r="AV859">
        <f>VLOOKUP(B859,[1]Hoja2!$C$2:$AO$762,39,FALSE)</f>
        <v>3</v>
      </c>
      <c r="AW859">
        <f>IF(AU859=AV859,VLOOKUP(B859,[1]Hoja2!$C$2:$AO$762,37,FALSE),IF(AV859&lt;2,VLOOKUP(B859,[1]Hoja2!$C$2:$AO$762,37,FALSE)))</f>
        <v>922.1712500000001</v>
      </c>
      <c r="AX859" t="str">
        <f>B859 &amp; COUNTIF(B$2:B859, B859)</f>
        <v>0BG29489122</v>
      </c>
      <c r="AY859" s="10">
        <f>VLOOKUP(AX859,[1]Hoja2!$B$2:$AO$762,38,FALSE)</f>
        <v>1258.4000000000003</v>
      </c>
      <c r="AZ859" s="9">
        <f t="shared" si="443"/>
        <v>0</v>
      </c>
      <c r="BA859">
        <f t="shared" si="447"/>
        <v>0</v>
      </c>
      <c r="BB859">
        <f t="shared" si="448"/>
        <v>0.30833325</v>
      </c>
      <c r="BC859">
        <f t="shared" si="449"/>
        <v>0</v>
      </c>
    </row>
    <row r="860" spans="1:55" x14ac:dyDescent="0.25">
      <c r="A860">
        <v>71142</v>
      </c>
      <c r="B860" t="s">
        <v>366</v>
      </c>
      <c r="C860">
        <v>2019</v>
      </c>
      <c r="D860" t="s">
        <v>37</v>
      </c>
      <c r="E860" t="s">
        <v>38</v>
      </c>
      <c r="F860">
        <v>17</v>
      </c>
      <c r="G860" t="s">
        <v>40</v>
      </c>
      <c r="H860">
        <v>4.6333330000000004</v>
      </c>
      <c r="I860" t="s">
        <v>91</v>
      </c>
      <c r="J860">
        <v>803</v>
      </c>
      <c r="K860">
        <v>1573</v>
      </c>
      <c r="L860">
        <v>0.2</v>
      </c>
      <c r="M860">
        <v>0.6</v>
      </c>
      <c r="N860">
        <v>0.8</v>
      </c>
      <c r="O860">
        <v>1.05</v>
      </c>
      <c r="P860">
        <v>1.1000000000000001</v>
      </c>
      <c r="Q860">
        <v>1.1499999999999999</v>
      </c>
      <c r="R860" t="s">
        <v>46</v>
      </c>
      <c r="S860">
        <v>4</v>
      </c>
      <c r="T860">
        <v>6</v>
      </c>
      <c r="U860" t="s">
        <v>47</v>
      </c>
      <c r="V860" t="s">
        <v>91</v>
      </c>
      <c r="W860" t="s">
        <v>59</v>
      </c>
      <c r="X860">
        <v>2019</v>
      </c>
      <c r="Y860" t="s">
        <v>37</v>
      </c>
      <c r="Z860" t="s">
        <v>38</v>
      </c>
      <c r="AA860">
        <v>18</v>
      </c>
      <c r="AB860">
        <v>0</v>
      </c>
      <c r="AC860">
        <v>8</v>
      </c>
      <c r="AD860">
        <v>0.8</v>
      </c>
      <c r="AE860">
        <v>1.1583332500000001</v>
      </c>
      <c r="AF860">
        <v>1196.1354494375</v>
      </c>
      <c r="AG860" s="2">
        <f>IFERROR(VLOOKUP(B860,[1]Hoja2!$C$1:$AM$841,37,FALSE),"n/a")</f>
        <v>927.08687500000008</v>
      </c>
      <c r="AH860" s="10">
        <f>VLOOKUP(AX860,[1]Hoja2!$B$2:$AO$762,17,FALSE)</f>
        <v>8</v>
      </c>
      <c r="AI860" s="10">
        <f>VLOOKUP(AX860,[1]Hoja2!$B$2:$AO$762,23,FALSE)</f>
        <v>0.8</v>
      </c>
      <c r="AJ860" s="10">
        <f>VLOOKUP(AX860,[1]Hoja2!$B$2:$AO$762,28,FALSE)</f>
        <v>1.1000000000000001</v>
      </c>
      <c r="AK860" s="10" t="str">
        <f>VLOOKUP(AX860,[1]Hoja2!$B$2:$AO$762,19,FALSE)</f>
        <v>WF Mono Systems and Legacy Color</v>
      </c>
      <c r="AL860">
        <f t="shared" si="436"/>
        <v>0</v>
      </c>
      <c r="AM860">
        <f t="shared" si="437"/>
        <v>1</v>
      </c>
      <c r="AN860">
        <f t="shared" si="438"/>
        <v>1</v>
      </c>
      <c r="AO860">
        <f t="shared" si="439"/>
        <v>0</v>
      </c>
      <c r="AP860">
        <f t="shared" si="440"/>
        <v>1</v>
      </c>
      <c r="AQ860">
        <f t="shared" si="441"/>
        <v>0</v>
      </c>
      <c r="AR860">
        <f>+INDEX([1]Hoja2!$AM$2:$AM$841,MATCH(B860,[1]Hoja2!$C$2:$C$841,0))</f>
        <v>927.08687500000008</v>
      </c>
      <c r="AS860" t="str">
        <f t="shared" si="442"/>
        <v>0A1H02067517</v>
      </c>
      <c r="AT860" s="2">
        <f>IFERROR(VLOOKUP(AS860,[1]Hoja2!$A$1:$AM$841,38,FALSE),"n/a")</f>
        <v>0</v>
      </c>
      <c r="AU860" s="8">
        <f t="shared" si="432"/>
        <v>3</v>
      </c>
      <c r="AV860">
        <f>VLOOKUP(B860,[1]Hoja2!$C$2:$AO$762,39,FALSE)</f>
        <v>3</v>
      </c>
      <c r="AW860">
        <f>IF(AU860=AV860,VLOOKUP(B860,[1]Hoja2!$C$2:$AO$762,37,FALSE),IF(AV860&lt;2,VLOOKUP(B860,[1]Hoja2!$C$2:$AO$762,37,FALSE)))</f>
        <v>927.08687500000008</v>
      </c>
      <c r="AX860" t="str">
        <f>B860 &amp; COUNTIF(B$2:B860, B860)</f>
        <v>0A1H0206752</v>
      </c>
      <c r="AY860" s="10">
        <f>VLOOKUP(AX860,[1]Hoja2!$B$2:$AO$762,38,FALSE)</f>
        <v>1219.0750000000003</v>
      </c>
      <c r="AZ860" s="9">
        <f t="shared" si="443"/>
        <v>0</v>
      </c>
      <c r="BA860">
        <f t="shared" si="447"/>
        <v>1</v>
      </c>
      <c r="BB860">
        <f t="shared" si="448"/>
        <v>5.8333250000000003E-2</v>
      </c>
      <c r="BC860">
        <f t="shared" si="449"/>
        <v>1</v>
      </c>
    </row>
    <row r="861" spans="1:55" hidden="1" x14ac:dyDescent="0.25">
      <c r="A861">
        <v>71144</v>
      </c>
      <c r="B861" t="s">
        <v>922</v>
      </c>
      <c r="C861">
        <v>2019</v>
      </c>
      <c r="D861" t="s">
        <v>37</v>
      </c>
      <c r="E861" t="s">
        <v>38</v>
      </c>
      <c r="F861">
        <v>17</v>
      </c>
      <c r="G861" t="s">
        <v>44</v>
      </c>
      <c r="H861">
        <v>0</v>
      </c>
      <c r="J861" t="s">
        <v>33</v>
      </c>
      <c r="K861" t="s">
        <v>33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Q861" t="s">
        <v>33</v>
      </c>
      <c r="S861" t="s">
        <v>33</v>
      </c>
      <c r="T861" t="s">
        <v>33</v>
      </c>
      <c r="V861" t="s">
        <v>34</v>
      </c>
      <c r="W861" t="s">
        <v>50</v>
      </c>
      <c r="X861">
        <v>2019</v>
      </c>
      <c r="Y861" t="s">
        <v>37</v>
      </c>
      <c r="Z861" t="s">
        <v>38</v>
      </c>
      <c r="AA861">
        <v>17</v>
      </c>
      <c r="AB861" t="s">
        <v>33</v>
      </c>
      <c r="AC861">
        <v>35</v>
      </c>
      <c r="AD861">
        <v>0</v>
      </c>
      <c r="AE861">
        <v>0</v>
      </c>
      <c r="AF861">
        <v>0</v>
      </c>
      <c r="AG861" s="2" t="str">
        <f>IFERROR(VLOOKUP(B861,[1]Hoja2!$C$1:$AM$841,37,FALSE),"n/a")</f>
        <v>n/a</v>
      </c>
      <c r="AH861" s="10" t="e">
        <f>VLOOKUP(AX861,[1]Hoja2!$B$2:$AO$762,17,FALSE)</f>
        <v>#N/A</v>
      </c>
      <c r="AI861" s="10" t="e">
        <f>VLOOKUP(AX861,[1]Hoja2!$B$2:$AO$762,23,FALSE)</f>
        <v>#N/A</v>
      </c>
      <c r="AJ861" s="10" t="e">
        <f>VLOOKUP(AX861,[1]Hoja2!$B$2:$AO$762,28,FALSE)</f>
        <v>#N/A</v>
      </c>
      <c r="AK861" s="10" t="e">
        <f>VLOOKUP(AX861,[1]Hoja2!$B$2:$AO$762,19,FALSE)</f>
        <v>#N/A</v>
      </c>
      <c r="AL861" t="e">
        <f t="shared" si="436"/>
        <v>#N/A</v>
      </c>
      <c r="AM861" t="e">
        <f t="shared" si="437"/>
        <v>#N/A</v>
      </c>
      <c r="AN861" t="e">
        <f t="shared" si="438"/>
        <v>#N/A</v>
      </c>
      <c r="AO861" t="e">
        <f t="shared" si="439"/>
        <v>#N/A</v>
      </c>
      <c r="AP861" t="e">
        <f t="shared" si="440"/>
        <v>#N/A</v>
      </c>
      <c r="AQ861" t="str">
        <f t="shared" si="441"/>
        <v>n/a</v>
      </c>
      <c r="AR861" t="e">
        <f>+INDEX([1]DETALLE!$AK$2:$AK$841,MATCH(B861,[1]DETALLE!$A$2:$A$841,0))</f>
        <v>#N/A</v>
      </c>
      <c r="AS861" t="str">
        <f>CONCATENATE(B861)</f>
        <v>09HB331358</v>
      </c>
      <c r="AT861" s="2" t="str">
        <f>IF(IFERROR(VLOOKUP(AS861,[1]Hoja2!$C$1:$AM$841,37,FALSE),"n/a")&lt;&gt;"n/a","a","n/a")</f>
        <v>n/a</v>
      </c>
      <c r="AU861" s="8">
        <f t="shared" si="432"/>
        <v>1</v>
      </c>
      <c r="AV861" t="e">
        <f>VLOOKUP(B861,[1]Hoja2!$C$2:$AO$762,39,FALSE)</f>
        <v>#N/A</v>
      </c>
      <c r="AW861" t="e">
        <f>IF(AU861=AV861,VLOOKUP(B861,[1]Hoja2!$C$2:$AO$762,37,FALSE),IF(AV861&lt;2,VLOOKUP(B861,[1]Hoja2!$C$2:$AO$762,37,FALSE)))</f>
        <v>#N/A</v>
      </c>
      <c r="AX861" t="str">
        <f>B861 &amp; COUNTIF(B$2:B861, B861)</f>
        <v>09HB3313581</v>
      </c>
      <c r="AY861" t="e">
        <f>VLOOKUP(AX861,[1]Hoja2!$B$2:$AO$762,38,FALSE)</f>
        <v>#N/A</v>
      </c>
      <c r="AZ861" s="9" t="e">
        <f t="shared" si="443"/>
        <v>#N/A</v>
      </c>
    </row>
    <row r="862" spans="1:55" x14ac:dyDescent="0.25">
      <c r="A862">
        <v>71146</v>
      </c>
      <c r="B862" t="s">
        <v>531</v>
      </c>
      <c r="C862">
        <v>2019</v>
      </c>
      <c r="D862" t="s">
        <v>37</v>
      </c>
      <c r="E862" t="s">
        <v>38</v>
      </c>
      <c r="F862">
        <v>17</v>
      </c>
      <c r="G862" t="s">
        <v>40</v>
      </c>
      <c r="H862">
        <v>0.95</v>
      </c>
      <c r="I862" t="s">
        <v>34</v>
      </c>
      <c r="J862">
        <v>468</v>
      </c>
      <c r="K862">
        <v>715</v>
      </c>
      <c r="L862">
        <v>0</v>
      </c>
      <c r="M862">
        <v>0</v>
      </c>
      <c r="N862">
        <v>0</v>
      </c>
      <c r="O862">
        <v>0.6</v>
      </c>
      <c r="P862">
        <v>0.8</v>
      </c>
      <c r="Q862">
        <v>1.05</v>
      </c>
      <c r="R862" t="s">
        <v>46</v>
      </c>
      <c r="S862">
        <v>5</v>
      </c>
      <c r="T862">
        <v>9</v>
      </c>
      <c r="U862" t="s">
        <v>47</v>
      </c>
      <c r="V862" t="s">
        <v>34</v>
      </c>
      <c r="W862" t="s">
        <v>67</v>
      </c>
      <c r="X862">
        <v>2019</v>
      </c>
      <c r="Y862" t="s">
        <v>37</v>
      </c>
      <c r="Z862" t="s">
        <v>38</v>
      </c>
      <c r="AA862">
        <v>25</v>
      </c>
      <c r="AB862">
        <v>0</v>
      </c>
      <c r="AC862">
        <v>65</v>
      </c>
      <c r="AD862">
        <v>1.05</v>
      </c>
      <c r="AE862">
        <v>0.19</v>
      </c>
      <c r="AF862">
        <v>750.75</v>
      </c>
      <c r="AG862" s="2">
        <f>IFERROR(VLOOKUP(B862,[1]Hoja2!$C$1:$AM$841,37,FALSE),"n/a")</f>
        <v>750.75000000000011</v>
      </c>
      <c r="AH862" s="10">
        <f>VLOOKUP(AX862,[1]Hoja2!$B$2:$AO$762,17,FALSE)</f>
        <v>68</v>
      </c>
      <c r="AI862" s="10">
        <f>VLOOKUP(AX862,[1]Hoja2!$B$2:$AO$762,23,FALSE)</f>
        <v>1.05</v>
      </c>
      <c r="AJ862" s="10">
        <f>VLOOKUP(AX862,[1]Hoja2!$B$2:$AO$762,28,FALSE)</f>
        <v>0.41399999999999998</v>
      </c>
      <c r="AK862" s="10" t="str">
        <f>VLOOKUP(AX862,[1]Hoja2!$B$2:$AO$762,19,FALSE)</f>
        <v>A4 Mono MFPs</v>
      </c>
      <c r="AL862">
        <f t="shared" si="436"/>
        <v>1</v>
      </c>
      <c r="AM862">
        <f t="shared" si="437"/>
        <v>0</v>
      </c>
      <c r="AN862">
        <f t="shared" si="438"/>
        <v>1</v>
      </c>
      <c r="AO862">
        <f t="shared" si="439"/>
        <v>0</v>
      </c>
      <c r="AP862">
        <f t="shared" si="440"/>
        <v>1</v>
      </c>
      <c r="AQ862">
        <f t="shared" si="441"/>
        <v>0</v>
      </c>
      <c r="AR862">
        <f>+INDEX([1]Hoja2!$AM$2:$AM$841,MATCH(B862,[1]Hoja2!$C$2:$C$841,0))</f>
        <v>750.75000000000011</v>
      </c>
      <c r="AS862" t="str">
        <f t="shared" si="442"/>
        <v>0LBP25698117</v>
      </c>
      <c r="AT862" s="2">
        <f>IFERROR(VLOOKUP(AS862,[1]Hoja2!$A$1:$AM$841,38,FALSE),"n/a")</f>
        <v>0</v>
      </c>
      <c r="AU862" s="8">
        <f t="shared" si="432"/>
        <v>1</v>
      </c>
      <c r="AV862">
        <f>VLOOKUP(B862,[1]Hoja2!$C$2:$AO$762,39,FALSE)</f>
        <v>1</v>
      </c>
      <c r="AW862">
        <f>IF(AU862=AV862,VLOOKUP(B862,[1]Hoja2!$C$2:$AO$762,37,FALSE),IF(AV862&lt;2,VLOOKUP(B862,[1]Hoja2!$C$2:$AO$762,37,FALSE)))</f>
        <v>750.75000000000011</v>
      </c>
      <c r="AX862" t="str">
        <f>B862 &amp; COUNTIF(B$2:B862, B862)</f>
        <v>0LBP2569811</v>
      </c>
      <c r="AY862" s="10">
        <f>VLOOKUP(AX862,[1]Hoja2!$B$2:$AO$762,38,FALSE)</f>
        <v>750.75000000000011</v>
      </c>
      <c r="AZ862" s="9">
        <f t="shared" si="443"/>
        <v>0</v>
      </c>
      <c r="BA862">
        <f>IF(Q862="NA",2,IF(OR(G862="INSTALACION NUEVA",G862="Mantenimiento preventivo"),3,IF(AND(AC862&lt;AH862,AL862&lt;&gt;1),4,IF(AY862&gt;AF862,1,0))))</f>
        <v>0</v>
      </c>
      <c r="BB862">
        <f>AE862-AJ862</f>
        <v>-0.22399999999999998</v>
      </c>
      <c r="BC862">
        <f>+_xlfn.IFS(Q862="NA",2,OR(G862="INSTALACION NUEVA",G862="Mantenimiento preventivo"),3,AND(AC862&lt;AH862,AL862&lt;&gt;1),4,AY862&gt;AF862,1,TRUE,0)</f>
        <v>0</v>
      </c>
    </row>
    <row r="863" spans="1:55" hidden="1" x14ac:dyDescent="0.25">
      <c r="A863">
        <v>71154</v>
      </c>
      <c r="B863" t="s">
        <v>161</v>
      </c>
      <c r="C863">
        <v>2019</v>
      </c>
      <c r="D863" t="s">
        <v>37</v>
      </c>
      <c r="E863" t="s">
        <v>38</v>
      </c>
      <c r="F863">
        <v>18</v>
      </c>
      <c r="G863" t="s">
        <v>44</v>
      </c>
      <c r="H863">
        <v>0</v>
      </c>
      <c r="I863" t="s">
        <v>45</v>
      </c>
      <c r="J863">
        <v>803</v>
      </c>
      <c r="K863">
        <v>1573</v>
      </c>
      <c r="L863">
        <v>0.2</v>
      </c>
      <c r="M863">
        <v>0.6</v>
      </c>
      <c r="N863">
        <v>0.8</v>
      </c>
      <c r="O863">
        <v>1.05</v>
      </c>
      <c r="P863">
        <v>1.1000000000000001</v>
      </c>
      <c r="Q863">
        <v>1.1499999999999999</v>
      </c>
      <c r="R863" t="s">
        <v>46</v>
      </c>
      <c r="S863">
        <v>4</v>
      </c>
      <c r="T863">
        <v>6</v>
      </c>
      <c r="U863" t="s">
        <v>47</v>
      </c>
      <c r="V863" t="s">
        <v>48</v>
      </c>
      <c r="W863" t="s">
        <v>59</v>
      </c>
      <c r="X863">
        <v>2019</v>
      </c>
      <c r="Y863" t="s">
        <v>37</v>
      </c>
      <c r="Z863" t="s">
        <v>38</v>
      </c>
      <c r="AA863">
        <v>18</v>
      </c>
      <c r="AB863">
        <v>0</v>
      </c>
      <c r="AC863">
        <v>7</v>
      </c>
      <c r="AD863">
        <v>0</v>
      </c>
      <c r="AE863">
        <v>0</v>
      </c>
      <c r="AF863">
        <v>1573</v>
      </c>
      <c r="AG863" s="2" t="str">
        <f>IFERROR(VLOOKUP(B863,[1]Hoja2!$C$1:$AM$841,37,FALSE),"n/a")</f>
        <v>n/a</v>
      </c>
      <c r="AH863" s="10" t="e">
        <f>VLOOKUP(AX863,[1]Hoja2!$B$2:$AO$762,17,FALSE)</f>
        <v>#N/A</v>
      </c>
      <c r="AI863" s="10" t="e">
        <f>VLOOKUP(AX863,[1]Hoja2!$B$2:$AO$762,23,FALSE)</f>
        <v>#N/A</v>
      </c>
      <c r="AJ863" s="10" t="e">
        <f>VLOOKUP(AX863,[1]Hoja2!$B$2:$AO$762,28,FALSE)</f>
        <v>#N/A</v>
      </c>
      <c r="AK863" s="10" t="e">
        <f>VLOOKUP(AX863,[1]Hoja2!$B$2:$AO$762,19,FALSE)</f>
        <v>#N/A</v>
      </c>
      <c r="AL863" t="e">
        <f t="shared" si="436"/>
        <v>#N/A</v>
      </c>
      <c r="AM863" t="e">
        <f t="shared" si="437"/>
        <v>#N/A</v>
      </c>
      <c r="AN863" t="e">
        <f t="shared" si="438"/>
        <v>#N/A</v>
      </c>
      <c r="AO863" t="e">
        <f t="shared" si="439"/>
        <v>#N/A</v>
      </c>
      <c r="AP863" t="e">
        <f t="shared" si="440"/>
        <v>#N/A</v>
      </c>
      <c r="AQ863" t="str">
        <f t="shared" si="441"/>
        <v>n/a</v>
      </c>
      <c r="AR863" t="e">
        <f>+INDEX([1]DETALLE!$AK$2:$AK$841,MATCH(B863,[1]DETALLE!$A$2:$A$841,0))</f>
        <v>#N/A</v>
      </c>
      <c r="AS863" t="str">
        <f>CONCATENATE(B863)</f>
        <v>0BG2939611</v>
      </c>
      <c r="AT863" s="2" t="str">
        <f>IF(IFERROR(VLOOKUP(AS863,[1]Hoja2!$C$1:$AM$841,37,FALSE),"n/a")&lt;&gt;"n/a","a","n/a")</f>
        <v>n/a</v>
      </c>
      <c r="AU863" s="8">
        <f t="shared" si="432"/>
        <v>7</v>
      </c>
      <c r="AV863" t="e">
        <f>VLOOKUP(B863,[1]Hoja2!$C$2:$AO$762,39,FALSE)</f>
        <v>#N/A</v>
      </c>
      <c r="AW863" t="e">
        <f>IF(AU863=AV863,VLOOKUP(B863,[1]Hoja2!$C$2:$AO$762,37,FALSE),IF(AV863&lt;2,VLOOKUP(B863,[1]Hoja2!$C$2:$AO$762,37,FALSE)))</f>
        <v>#N/A</v>
      </c>
      <c r="AX863" t="str">
        <f>B863 &amp; COUNTIF(B$2:B863, B863)</f>
        <v>0BG29396114</v>
      </c>
      <c r="AY863" t="e">
        <f>VLOOKUP(AX863,[1]Hoja2!$B$2:$AO$762,38,FALSE)</f>
        <v>#N/A</v>
      </c>
      <c r="AZ863" s="9" t="e">
        <f t="shared" si="443"/>
        <v>#N/A</v>
      </c>
    </row>
    <row r="864" spans="1:55" hidden="1" x14ac:dyDescent="0.25">
      <c r="A864">
        <v>71155</v>
      </c>
      <c r="B864" t="s">
        <v>923</v>
      </c>
      <c r="C864">
        <v>2019</v>
      </c>
      <c r="D864" t="s">
        <v>37</v>
      </c>
      <c r="E864" t="s">
        <v>38</v>
      </c>
      <c r="F864">
        <v>18</v>
      </c>
      <c r="G864" t="s">
        <v>40</v>
      </c>
      <c r="H864">
        <v>1.933333</v>
      </c>
      <c r="I864" t="s">
        <v>34</v>
      </c>
      <c r="J864">
        <v>468</v>
      </c>
      <c r="K864">
        <v>715</v>
      </c>
      <c r="L864">
        <v>0</v>
      </c>
      <c r="M864">
        <v>0</v>
      </c>
      <c r="N864">
        <v>0</v>
      </c>
      <c r="O864">
        <v>0.6</v>
      </c>
      <c r="P864">
        <v>0.8</v>
      </c>
      <c r="Q864">
        <v>1.05</v>
      </c>
      <c r="R864" t="s">
        <v>420</v>
      </c>
      <c r="S864">
        <v>5</v>
      </c>
      <c r="T864">
        <v>9</v>
      </c>
      <c r="U864" t="s">
        <v>47</v>
      </c>
      <c r="V864" t="s">
        <v>34</v>
      </c>
      <c r="W864" t="s">
        <v>36</v>
      </c>
      <c r="X864">
        <v>2019</v>
      </c>
      <c r="Y864" t="s">
        <v>37</v>
      </c>
      <c r="Z864" t="s">
        <v>38</v>
      </c>
      <c r="AA864">
        <v>18</v>
      </c>
      <c r="AB864">
        <v>1</v>
      </c>
      <c r="AC864">
        <v>36</v>
      </c>
      <c r="AD864">
        <v>0</v>
      </c>
      <c r="AE864">
        <v>0</v>
      </c>
      <c r="AF864">
        <v>0</v>
      </c>
      <c r="AG864" s="2" t="str">
        <f>IFERROR(VLOOKUP(B864,[1]Hoja2!$C$1:$AM$841,37,FALSE),"n/a")</f>
        <v>n/a</v>
      </c>
      <c r="AH864" s="10" t="e">
        <f>VLOOKUP(AX864,[1]Hoja2!$B$2:$AO$762,17,FALSE)</f>
        <v>#N/A</v>
      </c>
      <c r="AI864" s="10" t="e">
        <f>VLOOKUP(AX864,[1]Hoja2!$B$2:$AO$762,23,FALSE)</f>
        <v>#N/A</v>
      </c>
      <c r="AJ864" s="10" t="e">
        <f>VLOOKUP(AX864,[1]Hoja2!$B$2:$AO$762,28,FALSE)</f>
        <v>#N/A</v>
      </c>
      <c r="AK864" s="10" t="e">
        <f>VLOOKUP(AX864,[1]Hoja2!$B$2:$AO$762,19,FALSE)</f>
        <v>#N/A</v>
      </c>
      <c r="AL864" t="e">
        <f t="shared" si="436"/>
        <v>#N/A</v>
      </c>
      <c r="AM864" t="e">
        <f t="shared" si="437"/>
        <v>#N/A</v>
      </c>
      <c r="AN864" t="e">
        <f t="shared" si="438"/>
        <v>#N/A</v>
      </c>
      <c r="AO864" t="e">
        <f t="shared" si="439"/>
        <v>#N/A</v>
      </c>
      <c r="AP864" t="e">
        <f t="shared" si="440"/>
        <v>#N/A</v>
      </c>
      <c r="AQ864" t="str">
        <f t="shared" si="441"/>
        <v>n/a</v>
      </c>
      <c r="AR864">
        <f>+INDEX([1]DETALLE!$AK$2:$AK$841,MATCH(B864,[1]DETALLE!$A$2:$A$841,0))</f>
        <v>429.00000000000006</v>
      </c>
      <c r="AS864" t="str">
        <f>CONCATENATE(B864)</f>
        <v>09HB331348</v>
      </c>
      <c r="AT864" s="2" t="str">
        <f>IF(IFERROR(VLOOKUP(AS864,[1]Hoja2!$C$1:$AM$841,37,FALSE),"n/a")&lt;&gt;"n/a","a","n/a")</f>
        <v>n/a</v>
      </c>
      <c r="AU864" s="8">
        <f t="shared" si="432"/>
        <v>1</v>
      </c>
      <c r="AV864" t="e">
        <f>VLOOKUP(B864,[1]Hoja2!$C$2:$AO$762,39,FALSE)</f>
        <v>#N/A</v>
      </c>
      <c r="AW864" t="e">
        <f>IF(AU864=AV864,VLOOKUP(B864,[1]Hoja2!$C$2:$AO$762,37,FALSE),IF(AV864&lt;2,VLOOKUP(B864,[1]Hoja2!$C$2:$AO$762,37,FALSE)))</f>
        <v>#N/A</v>
      </c>
      <c r="AX864" t="str">
        <f>B864 &amp; COUNTIF(B$2:B864, B864)</f>
        <v>09HB3313481</v>
      </c>
      <c r="AY864" t="e">
        <f>VLOOKUP(AX864,[1]Hoja2!$B$2:$AO$762,38,FALSE)</f>
        <v>#N/A</v>
      </c>
      <c r="AZ864" s="9" t="e">
        <f t="shared" si="443"/>
        <v>#N/A</v>
      </c>
    </row>
    <row r="865" spans="1:55" hidden="1" x14ac:dyDescent="0.25">
      <c r="A865">
        <v>71157</v>
      </c>
      <c r="B865" t="s">
        <v>924</v>
      </c>
      <c r="C865">
        <v>2019</v>
      </c>
      <c r="D865" t="s">
        <v>37</v>
      </c>
      <c r="E865" t="s">
        <v>38</v>
      </c>
      <c r="F865">
        <v>18</v>
      </c>
      <c r="G865" t="s">
        <v>40</v>
      </c>
      <c r="H865">
        <v>0.1666667</v>
      </c>
      <c r="I865" t="s">
        <v>116</v>
      </c>
      <c r="J865">
        <v>655</v>
      </c>
      <c r="K865">
        <v>1365</v>
      </c>
      <c r="L865">
        <v>0</v>
      </c>
      <c r="M865">
        <v>0</v>
      </c>
      <c r="N865">
        <v>0.6</v>
      </c>
      <c r="O865">
        <v>0.8</v>
      </c>
      <c r="P865">
        <v>1.05</v>
      </c>
      <c r="Q865">
        <v>1.1000000000000001</v>
      </c>
      <c r="R865" t="s">
        <v>46</v>
      </c>
      <c r="S865">
        <v>5</v>
      </c>
      <c r="T865">
        <v>9</v>
      </c>
      <c r="U865" t="s">
        <v>47</v>
      </c>
      <c r="V865" t="s">
        <v>45</v>
      </c>
      <c r="W865" t="s">
        <v>55</v>
      </c>
      <c r="X865">
        <v>2019</v>
      </c>
      <c r="Y865" t="s">
        <v>37</v>
      </c>
      <c r="Z865" t="s">
        <v>38</v>
      </c>
      <c r="AA865">
        <v>18</v>
      </c>
      <c r="AB865">
        <v>1</v>
      </c>
      <c r="AC865">
        <v>70</v>
      </c>
      <c r="AD865">
        <v>0</v>
      </c>
      <c r="AE865">
        <v>0</v>
      </c>
      <c r="AF865">
        <v>0</v>
      </c>
      <c r="AG865" s="2" t="str">
        <f>IFERROR(VLOOKUP(B865,[1]Hoja2!$C$1:$AM$841,37,FALSE),"n/a")</f>
        <v>n/a</v>
      </c>
      <c r="AH865" s="10" t="e">
        <f>VLOOKUP(AX865,[1]Hoja2!$B$2:$AO$762,17,FALSE)</f>
        <v>#N/A</v>
      </c>
      <c r="AI865" s="10" t="e">
        <f>VLOOKUP(AX865,[1]Hoja2!$B$2:$AO$762,23,FALSE)</f>
        <v>#N/A</v>
      </c>
      <c r="AJ865" s="10" t="e">
        <f>VLOOKUP(AX865,[1]Hoja2!$B$2:$AO$762,28,FALSE)</f>
        <v>#N/A</v>
      </c>
      <c r="AK865" s="10" t="e">
        <f>VLOOKUP(AX865,[1]Hoja2!$B$2:$AO$762,19,FALSE)</f>
        <v>#N/A</v>
      </c>
      <c r="AL865" t="e">
        <f t="shared" si="436"/>
        <v>#N/A</v>
      </c>
      <c r="AM865" t="e">
        <f t="shared" si="437"/>
        <v>#N/A</v>
      </c>
      <c r="AN865" t="e">
        <f t="shared" si="438"/>
        <v>#N/A</v>
      </c>
      <c r="AO865" t="e">
        <f t="shared" si="439"/>
        <v>#N/A</v>
      </c>
      <c r="AP865" t="e">
        <f t="shared" si="440"/>
        <v>#N/A</v>
      </c>
      <c r="AQ865" t="str">
        <f t="shared" si="441"/>
        <v>n/a</v>
      </c>
      <c r="AR865">
        <f>+INDEX([1]DETALLE!$AK$2:$AK$841,MATCH(B865,[1]DETALLE!$A$2:$A$841,0))</f>
        <v>1808.95</v>
      </c>
      <c r="AS865" t="str">
        <f>CONCATENATE(B865)</f>
        <v>0Y4X838625</v>
      </c>
      <c r="AT865" s="2" t="str">
        <f>IF(IFERROR(VLOOKUP(AS865,[1]Hoja2!$C$1:$AM$841,37,FALSE),"n/a")&lt;&gt;"n/a","a","n/a")</f>
        <v>n/a</v>
      </c>
      <c r="AU865" s="8">
        <f t="shared" si="432"/>
        <v>1</v>
      </c>
      <c r="AV865" t="e">
        <f>VLOOKUP(B865,[1]Hoja2!$C$2:$AO$762,39,FALSE)</f>
        <v>#N/A</v>
      </c>
      <c r="AW865" t="e">
        <f>IF(AU865=AV865,VLOOKUP(B865,[1]Hoja2!$C$2:$AO$762,37,FALSE),IF(AV865&lt;2,VLOOKUP(B865,[1]Hoja2!$C$2:$AO$762,37,FALSE)))</f>
        <v>#N/A</v>
      </c>
      <c r="AX865" t="str">
        <f>B865 &amp; COUNTIF(B$2:B865, B865)</f>
        <v>0Y4X8386251</v>
      </c>
      <c r="AY865" t="e">
        <f>VLOOKUP(AX865,[1]Hoja2!$B$2:$AO$762,38,FALSE)</f>
        <v>#N/A</v>
      </c>
      <c r="AZ865" s="9" t="e">
        <f t="shared" si="443"/>
        <v>#N/A</v>
      </c>
    </row>
    <row r="866" spans="1:55" x14ac:dyDescent="0.25">
      <c r="A866">
        <v>71158</v>
      </c>
      <c r="B866" t="s">
        <v>534</v>
      </c>
      <c r="C866">
        <v>2019</v>
      </c>
      <c r="D866" t="s">
        <v>37</v>
      </c>
      <c r="E866" t="s">
        <v>38</v>
      </c>
      <c r="F866">
        <v>18</v>
      </c>
      <c r="G866" t="s">
        <v>40</v>
      </c>
      <c r="H866">
        <v>0.65</v>
      </c>
      <c r="I866" t="s">
        <v>64</v>
      </c>
      <c r="J866">
        <v>655</v>
      </c>
      <c r="K866">
        <v>1365</v>
      </c>
      <c r="L866">
        <v>0</v>
      </c>
      <c r="M866">
        <v>0</v>
      </c>
      <c r="N866">
        <v>0.6</v>
      </c>
      <c r="O866">
        <v>0.8</v>
      </c>
      <c r="P866">
        <v>1.05</v>
      </c>
      <c r="Q866">
        <v>1.1000000000000001</v>
      </c>
      <c r="R866" t="s">
        <v>46</v>
      </c>
      <c r="S866">
        <v>5</v>
      </c>
      <c r="T866">
        <v>9</v>
      </c>
      <c r="U866" t="s">
        <v>47</v>
      </c>
      <c r="V866" t="s">
        <v>64</v>
      </c>
      <c r="W866" t="s">
        <v>59</v>
      </c>
      <c r="X866">
        <v>2019</v>
      </c>
      <c r="Y866" t="s">
        <v>37</v>
      </c>
      <c r="Z866" t="s">
        <v>38</v>
      </c>
      <c r="AA866">
        <v>18</v>
      </c>
      <c r="AB866">
        <v>0</v>
      </c>
      <c r="AC866">
        <v>57</v>
      </c>
      <c r="AD866">
        <v>1.05</v>
      </c>
      <c r="AE866">
        <v>0.13</v>
      </c>
      <c r="AF866">
        <v>1433.25</v>
      </c>
      <c r="AG866" s="2">
        <f>IFERROR(VLOOKUP(B866,[1]Hoja2!$C$1:$AM$841,37,FALSE),"n/a")</f>
        <v>1501.5000000000002</v>
      </c>
      <c r="AH866" s="10">
        <f>VLOOKUP(AX866,[1]Hoja2!$B$2:$AO$762,17,FALSE)</f>
        <v>63</v>
      </c>
      <c r="AI866" s="10">
        <f>VLOOKUP(AX866,[1]Hoja2!$B$2:$AO$762,23,FALSE)</f>
        <v>1.1000000000000001</v>
      </c>
      <c r="AJ866" s="10">
        <f>VLOOKUP(AX866,[1]Hoja2!$B$2:$AO$762,28,FALSE)</f>
        <v>2.1999999999999999E-2</v>
      </c>
      <c r="AK866" s="10" t="str">
        <f>VLOOKUP(AX866,[1]Hoja2!$B$2:$AO$762,19,FALSE)</f>
        <v>A3 Office Color Laser MFPs</v>
      </c>
      <c r="AL866">
        <f t="shared" si="436"/>
        <v>0</v>
      </c>
      <c r="AM866">
        <f t="shared" si="437"/>
        <v>0</v>
      </c>
      <c r="AN866">
        <f t="shared" si="438"/>
        <v>0</v>
      </c>
      <c r="AO866">
        <f t="shared" si="439"/>
        <v>0</v>
      </c>
      <c r="AP866">
        <f t="shared" si="440"/>
        <v>1</v>
      </c>
      <c r="AQ866">
        <f t="shared" si="441"/>
        <v>1</v>
      </c>
      <c r="AR866">
        <f>+INDEX([1]Hoja2!$AM$2:$AM$841,MATCH(B866,[1]Hoja2!$C$2:$C$841,0))</f>
        <v>1501.5000000000002</v>
      </c>
      <c r="AS866" t="str">
        <f t="shared" si="442"/>
        <v>06TB44925818</v>
      </c>
      <c r="AT866" s="2">
        <f>IFERROR(VLOOKUP(AS866,[1]Hoja2!$A$1:$AM$841,38,FALSE),"n/a")</f>
        <v>0</v>
      </c>
      <c r="AU866" s="8">
        <f t="shared" si="432"/>
        <v>1</v>
      </c>
      <c r="AV866">
        <f>VLOOKUP(B866,[1]Hoja2!$C$2:$AO$762,39,FALSE)</f>
        <v>1</v>
      </c>
      <c r="AW866">
        <f>IF(AU866=AV866,VLOOKUP(B866,[1]Hoja2!$C$2:$AO$762,37,FALSE),IF(AV866&lt;2,VLOOKUP(B866,[1]Hoja2!$C$2:$AO$762,37,FALSE)))</f>
        <v>1501.5000000000002</v>
      </c>
      <c r="AX866" t="str">
        <f>B866 &amp; COUNTIF(B$2:B866, B866)</f>
        <v>06TB4492581</v>
      </c>
      <c r="AY866" s="10">
        <f>VLOOKUP(AX866,[1]Hoja2!$B$2:$AO$762,38,FALSE)</f>
        <v>1501.5000000000002</v>
      </c>
      <c r="AZ866" s="9">
        <f t="shared" si="443"/>
        <v>0</v>
      </c>
      <c r="BA866">
        <f t="shared" ref="BA866:BA870" si="450">IF(Q866="NA",2,IF(OR(G866="INSTALACION NUEVA",G866="Mantenimiento preventivo"),3,IF(AND(AC866&lt;AH866,AL866&lt;&gt;1),4,IF(AY866&gt;AF866,1,0))))</f>
        <v>4</v>
      </c>
      <c r="BB866">
        <f t="shared" ref="BB866:BB870" si="451">AE866-AJ866</f>
        <v>0.10800000000000001</v>
      </c>
      <c r="BC866">
        <f t="shared" ref="BC866:BC870" si="452">+_xlfn.IFS(Q866="NA",2,OR(G866="INSTALACION NUEVA",G866="Mantenimiento preventivo"),3,AND(AC866&lt;AH866,AL866&lt;&gt;1),4,AY866&gt;AF866,1,TRUE,0)</f>
        <v>4</v>
      </c>
    </row>
    <row r="867" spans="1:55" x14ac:dyDescent="0.25">
      <c r="A867">
        <v>71161</v>
      </c>
      <c r="B867" t="s">
        <v>398</v>
      </c>
      <c r="C867">
        <v>2019</v>
      </c>
      <c r="D867" t="s">
        <v>37</v>
      </c>
      <c r="E867" t="s">
        <v>38</v>
      </c>
      <c r="F867">
        <v>18</v>
      </c>
      <c r="G867" t="s">
        <v>40</v>
      </c>
      <c r="H867">
        <v>1.75</v>
      </c>
      <c r="I867" t="s">
        <v>45</v>
      </c>
      <c r="J867">
        <v>803</v>
      </c>
      <c r="K867">
        <v>1573</v>
      </c>
      <c r="L867">
        <v>0.2</v>
      </c>
      <c r="M867">
        <v>0.6</v>
      </c>
      <c r="N867">
        <v>0.8</v>
      </c>
      <c r="O867">
        <v>1.05</v>
      </c>
      <c r="P867">
        <v>1.1000000000000001</v>
      </c>
      <c r="Q867">
        <v>1.1499999999999999</v>
      </c>
      <c r="R867" t="s">
        <v>46</v>
      </c>
      <c r="S867">
        <v>4</v>
      </c>
      <c r="T867">
        <v>6</v>
      </c>
      <c r="U867" t="s">
        <v>47</v>
      </c>
      <c r="V867" t="s">
        <v>48</v>
      </c>
      <c r="W867" t="s">
        <v>50</v>
      </c>
      <c r="X867">
        <v>2019</v>
      </c>
      <c r="Y867" t="s">
        <v>37</v>
      </c>
      <c r="Z867" t="s">
        <v>38</v>
      </c>
      <c r="AA867">
        <v>18</v>
      </c>
      <c r="AB867">
        <v>0</v>
      </c>
      <c r="AC867">
        <v>8</v>
      </c>
      <c r="AD867">
        <v>0.8</v>
      </c>
      <c r="AE867">
        <v>0.4375</v>
      </c>
      <c r="AF867">
        <v>1258.4000000000001</v>
      </c>
      <c r="AG867" s="2">
        <f>IFERROR(VLOOKUP(B867,[1]Hoja2!$C$1:$AM$841,37,FALSE),"n/a")</f>
        <v>943.80000000000007</v>
      </c>
      <c r="AH867" s="10">
        <f>VLOOKUP(AX867,[1]Hoja2!$B$2:$AO$762,17,FALSE)</f>
        <v>8</v>
      </c>
      <c r="AI867" s="10">
        <f>VLOOKUP(AX867,[1]Hoja2!$B$2:$AO$762,23,FALSE)</f>
        <v>0.8</v>
      </c>
      <c r="AJ867" s="10">
        <f>VLOOKUP(AX867,[1]Hoja2!$B$2:$AO$762,28,FALSE)</f>
        <v>0.51749999999999996</v>
      </c>
      <c r="AK867" s="10" t="str">
        <f>VLOOKUP(AX867,[1]Hoja2!$B$2:$AO$762,19,FALSE)</f>
        <v>Light Production Digital Business</v>
      </c>
      <c r="AL867">
        <f t="shared" si="436"/>
        <v>1</v>
      </c>
      <c r="AM867">
        <f t="shared" si="437"/>
        <v>1</v>
      </c>
      <c r="AN867">
        <f t="shared" si="438"/>
        <v>1</v>
      </c>
      <c r="AO867">
        <f t="shared" si="439"/>
        <v>0</v>
      </c>
      <c r="AP867">
        <f t="shared" si="440"/>
        <v>1</v>
      </c>
      <c r="AQ867">
        <f t="shared" si="441"/>
        <v>0</v>
      </c>
      <c r="AR867">
        <f>+INDEX([1]Hoja2!$AM$2:$AM$841,MATCH(B867,[1]Hoja2!$C$2:$C$841,0))</f>
        <v>943.80000000000007</v>
      </c>
      <c r="AS867" t="str">
        <f t="shared" si="442"/>
        <v>0BG294715218</v>
      </c>
      <c r="AT867" s="2">
        <f>IFERROR(VLOOKUP(AS867,[1]Hoja2!$A$1:$AM$841,38,FALSE),"n/a")</f>
        <v>0</v>
      </c>
      <c r="AU867" s="8">
        <f t="shared" si="432"/>
        <v>3</v>
      </c>
      <c r="AV867">
        <f>VLOOKUP(B867,[1]Hoja2!$C$2:$AO$762,39,FALSE)</f>
        <v>3</v>
      </c>
      <c r="AW867">
        <f>IF(AU867=AV867,VLOOKUP(B867,[1]Hoja2!$C$2:$AO$762,37,FALSE),IF(AV867&lt;2,VLOOKUP(B867,[1]Hoja2!$C$2:$AO$762,37,FALSE)))</f>
        <v>943.80000000000007</v>
      </c>
      <c r="AX867" t="str">
        <f>B867 &amp; COUNTIF(B$2:B867, B867)</f>
        <v>0BG29471522</v>
      </c>
      <c r="AY867" s="10">
        <f>VLOOKUP(AX867,[1]Hoja2!$B$2:$AO$762,38,FALSE)</f>
        <v>1258.4000000000003</v>
      </c>
      <c r="AZ867" s="9">
        <f t="shared" si="443"/>
        <v>0</v>
      </c>
      <c r="BA867">
        <f t="shared" si="450"/>
        <v>0</v>
      </c>
      <c r="BB867">
        <f t="shared" si="451"/>
        <v>-7.999999999999996E-2</v>
      </c>
      <c r="BC867">
        <f t="shared" si="452"/>
        <v>0</v>
      </c>
    </row>
    <row r="868" spans="1:55" x14ac:dyDescent="0.25">
      <c r="A868">
        <v>71166</v>
      </c>
      <c r="B868" t="s">
        <v>535</v>
      </c>
      <c r="C868">
        <v>2019</v>
      </c>
      <c r="D868" t="s">
        <v>37</v>
      </c>
      <c r="E868" t="s">
        <v>38</v>
      </c>
      <c r="F868">
        <v>18</v>
      </c>
      <c r="G868" t="s">
        <v>40</v>
      </c>
      <c r="H868">
        <v>3.1833330000000002</v>
      </c>
      <c r="I868" t="s">
        <v>91</v>
      </c>
      <c r="J868">
        <v>803</v>
      </c>
      <c r="K868">
        <v>1573</v>
      </c>
      <c r="L868">
        <v>0.2</v>
      </c>
      <c r="M868">
        <v>0.6</v>
      </c>
      <c r="N868">
        <v>0.8</v>
      </c>
      <c r="O868">
        <v>1.05</v>
      </c>
      <c r="P868">
        <v>1.1000000000000001</v>
      </c>
      <c r="Q868">
        <v>1.1499999999999999</v>
      </c>
      <c r="R868" t="s">
        <v>46</v>
      </c>
      <c r="S868">
        <v>4</v>
      </c>
      <c r="T868">
        <v>6</v>
      </c>
      <c r="U868" t="s">
        <v>47</v>
      </c>
      <c r="V868" t="s">
        <v>91</v>
      </c>
      <c r="W868" t="s">
        <v>80</v>
      </c>
      <c r="X868">
        <v>2019</v>
      </c>
      <c r="Y868" t="s">
        <v>37</v>
      </c>
      <c r="Z868" t="s">
        <v>38</v>
      </c>
      <c r="AA868">
        <v>18</v>
      </c>
      <c r="AB868">
        <v>0</v>
      </c>
      <c r="AC868">
        <v>66</v>
      </c>
      <c r="AD868">
        <v>1.1499999999999999</v>
      </c>
      <c r="AE868">
        <v>0.79583325000000005</v>
      </c>
      <c r="AF868">
        <v>1808.95</v>
      </c>
      <c r="AG868" s="2">
        <f>IFERROR(VLOOKUP(B868,[1]Hoja2!$C$1:$AM$841,37,FALSE),"n/a")</f>
        <v>943.80000000000007</v>
      </c>
      <c r="AH868" s="10">
        <f>VLOOKUP(AX868,[1]Hoja2!$B$2:$AO$762,17,FALSE)</f>
        <v>6</v>
      </c>
      <c r="AI868" s="10">
        <f>VLOOKUP(AX868,[1]Hoja2!$B$2:$AO$762,23,FALSE)</f>
        <v>0.6</v>
      </c>
      <c r="AJ868" s="10">
        <f>VLOOKUP(AX868,[1]Hoja2!$B$2:$AO$762,28,FALSE)</f>
        <v>0.53749999999999998</v>
      </c>
      <c r="AK868" s="10" t="str">
        <f>VLOOKUP(AX868,[1]Hoja2!$B$2:$AO$762,19,FALSE)</f>
        <v>WF Mono Systems and Legacy Color</v>
      </c>
      <c r="AL868">
        <f t="shared" si="436"/>
        <v>0</v>
      </c>
      <c r="AM868">
        <f t="shared" si="437"/>
        <v>0</v>
      </c>
      <c r="AN868">
        <f t="shared" si="438"/>
        <v>0</v>
      </c>
      <c r="AO868">
        <f t="shared" si="439"/>
        <v>0</v>
      </c>
      <c r="AP868">
        <f t="shared" si="440"/>
        <v>1</v>
      </c>
      <c r="AQ868">
        <f t="shared" si="441"/>
        <v>0</v>
      </c>
      <c r="AR868">
        <f>+INDEX([1]Hoja2!$AM$2:$AM$841,MATCH(B868,[1]Hoja2!$C$2:$C$841,0))</f>
        <v>943.80000000000007</v>
      </c>
      <c r="AS868" t="str">
        <f t="shared" si="442"/>
        <v>0A1H02059118</v>
      </c>
      <c r="AT868" s="2">
        <f>IFERROR(VLOOKUP(AS868,[1]Hoja2!$A$1:$AM$841,38,FALSE),"n/a")</f>
        <v>0</v>
      </c>
      <c r="AU868" s="8">
        <f t="shared" si="432"/>
        <v>2</v>
      </c>
      <c r="AV868">
        <f>VLOOKUP(B868,[1]Hoja2!$C$2:$AO$762,39,FALSE)</f>
        <v>2</v>
      </c>
      <c r="AW868">
        <f>IF(AU868=AV868,VLOOKUP(B868,[1]Hoja2!$C$2:$AO$762,37,FALSE),IF(AV868&lt;2,VLOOKUP(B868,[1]Hoja2!$C$2:$AO$762,37,FALSE)))</f>
        <v>943.80000000000007</v>
      </c>
      <c r="AX868" t="str">
        <f>B868 &amp; COUNTIF(B$2:B868, B868)</f>
        <v>0A1H0205911</v>
      </c>
      <c r="AY868" s="10">
        <f>VLOOKUP(AX868,[1]Hoja2!$B$2:$AO$762,38,FALSE)</f>
        <v>943.80000000000007</v>
      </c>
      <c r="AZ868" s="9">
        <f t="shared" si="443"/>
        <v>0</v>
      </c>
      <c r="BA868">
        <f t="shared" si="450"/>
        <v>0</v>
      </c>
      <c r="BB868">
        <f t="shared" si="451"/>
        <v>0.25833325000000007</v>
      </c>
      <c r="BC868">
        <f t="shared" si="452"/>
        <v>0</v>
      </c>
    </row>
    <row r="869" spans="1:55" x14ac:dyDescent="0.25">
      <c r="A869">
        <v>71167</v>
      </c>
      <c r="B869" t="s">
        <v>536</v>
      </c>
      <c r="C869">
        <v>2019</v>
      </c>
      <c r="D869" t="s">
        <v>37</v>
      </c>
      <c r="E869" t="s">
        <v>38</v>
      </c>
      <c r="F869">
        <v>18</v>
      </c>
      <c r="G869" t="s">
        <v>40</v>
      </c>
      <c r="H869">
        <v>1.6666669999999999</v>
      </c>
      <c r="I869" t="s">
        <v>54</v>
      </c>
      <c r="J869">
        <v>803</v>
      </c>
      <c r="K869">
        <v>1573</v>
      </c>
      <c r="L869">
        <v>0.2</v>
      </c>
      <c r="M869">
        <v>0.6</v>
      </c>
      <c r="N869">
        <v>0.8</v>
      </c>
      <c r="O869">
        <v>1.05</v>
      </c>
      <c r="P869">
        <v>1.1000000000000001</v>
      </c>
      <c r="Q869">
        <v>1.1499999999999999</v>
      </c>
      <c r="R869" t="s">
        <v>46</v>
      </c>
      <c r="S869">
        <v>4</v>
      </c>
      <c r="T869">
        <v>6</v>
      </c>
      <c r="U869" t="s">
        <v>47</v>
      </c>
      <c r="V869" t="s">
        <v>54</v>
      </c>
      <c r="W869" t="s">
        <v>50</v>
      </c>
      <c r="X869">
        <v>2019</v>
      </c>
      <c r="Y869" t="s">
        <v>37</v>
      </c>
      <c r="Z869" t="s">
        <v>38</v>
      </c>
      <c r="AA869">
        <v>23</v>
      </c>
      <c r="AB869">
        <v>0</v>
      </c>
      <c r="AC869">
        <v>38</v>
      </c>
      <c r="AD869">
        <v>1.1000000000000001</v>
      </c>
      <c r="AE869">
        <v>0.41666674999999997</v>
      </c>
      <c r="AF869">
        <v>1730.3</v>
      </c>
      <c r="AG869" s="2">
        <f>IFERROR(VLOOKUP(B869,[1]Hoja2!$C$1:$AM$841,37,FALSE),"n/a")</f>
        <v>1730.3000000000004</v>
      </c>
      <c r="AH869" s="10">
        <f>VLOOKUP(AX869,[1]Hoja2!$B$2:$AO$762,17,FALSE)</f>
        <v>42</v>
      </c>
      <c r="AI869" s="10">
        <f>VLOOKUP(AX869,[1]Hoja2!$B$2:$AO$762,23,FALSE)</f>
        <v>1.1000000000000001</v>
      </c>
      <c r="AJ869" s="10">
        <f>VLOOKUP(AX869,[1]Hoja2!$B$2:$AO$762,28,FALSE)</f>
        <v>0</v>
      </c>
      <c r="AK869" s="10" t="str">
        <f>VLOOKUP(AX869,[1]Hoja2!$B$2:$AO$762,19,FALSE)</f>
        <v>Entry Production Color Low/Mid</v>
      </c>
      <c r="AL869">
        <f t="shared" si="436"/>
        <v>1</v>
      </c>
      <c r="AM869">
        <f t="shared" si="437"/>
        <v>0</v>
      </c>
      <c r="AN869">
        <f t="shared" si="438"/>
        <v>1</v>
      </c>
      <c r="AO869">
        <f t="shared" si="439"/>
        <v>0</v>
      </c>
      <c r="AP869">
        <f t="shared" si="440"/>
        <v>1</v>
      </c>
      <c r="AQ869">
        <f t="shared" si="441"/>
        <v>0</v>
      </c>
      <c r="AR869">
        <f>+INDEX([1]Hoja2!$AM$2:$AM$841,MATCH(B869,[1]Hoja2!$C$2:$C$841,0))</f>
        <v>1730.3000000000004</v>
      </c>
      <c r="AS869" t="str">
        <f t="shared" si="442"/>
        <v>0XPN39654418</v>
      </c>
      <c r="AT869" s="2">
        <f>IFERROR(VLOOKUP(AS869,[1]Hoja2!$A$1:$AM$841,38,FALSE),"n/a")</f>
        <v>0</v>
      </c>
      <c r="AU869" s="8">
        <f t="shared" si="432"/>
        <v>1</v>
      </c>
      <c r="AV869">
        <f>VLOOKUP(B869,[1]Hoja2!$C$2:$AO$762,39,FALSE)</f>
        <v>1</v>
      </c>
      <c r="AW869">
        <f>IF(AU869=AV869,VLOOKUP(B869,[1]Hoja2!$C$2:$AO$762,37,FALSE),IF(AV869&lt;2,VLOOKUP(B869,[1]Hoja2!$C$2:$AO$762,37,FALSE)))</f>
        <v>1730.3000000000004</v>
      </c>
      <c r="AX869" t="str">
        <f>B869 &amp; COUNTIF(B$2:B869, B869)</f>
        <v>0XPN3965441</v>
      </c>
      <c r="AY869" s="10">
        <f>VLOOKUP(AX869,[1]Hoja2!$B$2:$AO$762,38,FALSE)</f>
        <v>1730.3000000000004</v>
      </c>
      <c r="AZ869" s="9">
        <f t="shared" si="443"/>
        <v>0</v>
      </c>
      <c r="BA869">
        <f t="shared" si="450"/>
        <v>0</v>
      </c>
      <c r="BB869">
        <f t="shared" si="451"/>
        <v>0.41666674999999997</v>
      </c>
      <c r="BC869">
        <f t="shared" si="452"/>
        <v>0</v>
      </c>
    </row>
    <row r="870" spans="1:55" x14ac:dyDescent="0.25">
      <c r="A870">
        <v>71170</v>
      </c>
      <c r="B870" t="s">
        <v>153</v>
      </c>
      <c r="C870">
        <v>2019</v>
      </c>
      <c r="D870" t="s">
        <v>37</v>
      </c>
      <c r="E870" t="s">
        <v>38</v>
      </c>
      <c r="F870">
        <v>18</v>
      </c>
      <c r="G870" t="s">
        <v>40</v>
      </c>
      <c r="H870">
        <v>1.1499999999999999</v>
      </c>
      <c r="I870" t="s">
        <v>58</v>
      </c>
      <c r="J870">
        <v>655</v>
      </c>
      <c r="K870">
        <v>1365</v>
      </c>
      <c r="L870">
        <v>0</v>
      </c>
      <c r="M870">
        <v>0</v>
      </c>
      <c r="N870">
        <v>0.6</v>
      </c>
      <c r="O870">
        <v>0.8</v>
      </c>
      <c r="P870">
        <v>1.05</v>
      </c>
      <c r="Q870">
        <v>1.1000000000000001</v>
      </c>
      <c r="R870" t="s">
        <v>46</v>
      </c>
      <c r="S870">
        <v>5</v>
      </c>
      <c r="T870">
        <v>9</v>
      </c>
      <c r="U870" t="s">
        <v>47</v>
      </c>
      <c r="V870" t="s">
        <v>45</v>
      </c>
      <c r="W870" t="s">
        <v>50</v>
      </c>
      <c r="X870">
        <v>2019</v>
      </c>
      <c r="Y870" t="s">
        <v>37</v>
      </c>
      <c r="Z870" t="s">
        <v>38</v>
      </c>
      <c r="AA870">
        <v>18</v>
      </c>
      <c r="AB870">
        <v>0</v>
      </c>
      <c r="AC870">
        <v>3</v>
      </c>
      <c r="AD870">
        <v>0</v>
      </c>
      <c r="AE870">
        <v>0.23</v>
      </c>
      <c r="AF870">
        <v>0</v>
      </c>
      <c r="AG870" s="2">
        <f>IFERROR(VLOOKUP(B870,[1]Hoja2!$C$1:$AM$841,37,FALSE),"n/a")</f>
        <v>0</v>
      </c>
      <c r="AH870" s="10">
        <f>VLOOKUP(AX870,[1]Hoja2!$B$2:$AO$762,17,FALSE)</f>
        <v>9</v>
      </c>
      <c r="AI870" s="10">
        <f>VLOOKUP(AX870,[1]Hoja2!$B$2:$AO$762,23,FALSE)</f>
        <v>0.6</v>
      </c>
      <c r="AJ870" s="10">
        <f>VLOOKUP(AX870,[1]Hoja2!$B$2:$AO$762,28,FALSE)</f>
        <v>0.16399999999999998</v>
      </c>
      <c r="AK870" s="10" t="str">
        <f>VLOOKUP(AX870,[1]Hoja2!$B$2:$AO$762,19,FALSE)</f>
        <v>Departmental Digital</v>
      </c>
      <c r="AL870">
        <f t="shared" si="436"/>
        <v>0</v>
      </c>
      <c r="AM870">
        <f t="shared" si="437"/>
        <v>0</v>
      </c>
      <c r="AN870">
        <f t="shared" si="438"/>
        <v>0</v>
      </c>
      <c r="AO870">
        <f t="shared" si="439"/>
        <v>0</v>
      </c>
      <c r="AP870">
        <f t="shared" si="440"/>
        <v>1</v>
      </c>
      <c r="AQ870">
        <f t="shared" si="441"/>
        <v>0</v>
      </c>
      <c r="AR870">
        <f>+INDEX([1]Hoja2!$AM$2:$AM$841,MATCH(B870,[1]Hoja2!$C$2:$C$841,0))</f>
        <v>0</v>
      </c>
      <c r="AS870" t="str">
        <f t="shared" si="442"/>
        <v>03AG88035518</v>
      </c>
      <c r="AT870" s="2">
        <f>IFERROR(VLOOKUP(AS870,[1]Hoja2!$A$1:$AM$841,38,FALSE),"n/a")</f>
        <v>0</v>
      </c>
      <c r="AU870" s="8">
        <f t="shared" si="432"/>
        <v>4</v>
      </c>
      <c r="AV870">
        <f>VLOOKUP(B870,[1]Hoja2!$C$2:$AO$762,39,FALSE)</f>
        <v>4</v>
      </c>
      <c r="AW870">
        <f>IF(AU870=AV870,VLOOKUP(B870,[1]Hoja2!$C$2:$AO$762,37,FALSE),IF(AV870&lt;2,VLOOKUP(B870,[1]Hoja2!$C$2:$AO$762,37,FALSE)))</f>
        <v>0</v>
      </c>
      <c r="AX870" t="str">
        <f>B870 &amp; COUNTIF(B$2:B870, B870)</f>
        <v>03AG8803554</v>
      </c>
      <c r="AY870" s="10">
        <f>VLOOKUP(AX870,[1]Hoja2!$B$2:$AO$762,38,FALSE)</f>
        <v>819</v>
      </c>
      <c r="AZ870" s="9">
        <f t="shared" si="443"/>
        <v>0</v>
      </c>
      <c r="BA870">
        <f t="shared" si="450"/>
        <v>4</v>
      </c>
      <c r="BB870">
        <f t="shared" si="451"/>
        <v>6.6000000000000031E-2</v>
      </c>
      <c r="BC870">
        <f t="shared" si="452"/>
        <v>4</v>
      </c>
    </row>
    <row r="871" spans="1:55" hidden="1" x14ac:dyDescent="0.25">
      <c r="A871">
        <v>71171</v>
      </c>
      <c r="B871" t="s">
        <v>279</v>
      </c>
      <c r="C871">
        <v>2019</v>
      </c>
      <c r="D871" t="s">
        <v>37</v>
      </c>
      <c r="E871" t="s">
        <v>38</v>
      </c>
      <c r="F871">
        <v>18</v>
      </c>
      <c r="G871" t="s">
        <v>40</v>
      </c>
      <c r="H871">
        <v>1.9166669999999999</v>
      </c>
      <c r="I871" t="s">
        <v>45</v>
      </c>
      <c r="J871">
        <v>803</v>
      </c>
      <c r="K871">
        <v>1573</v>
      </c>
      <c r="L871">
        <v>0.2</v>
      </c>
      <c r="M871">
        <v>0.6</v>
      </c>
      <c r="N871">
        <v>0.8</v>
      </c>
      <c r="O871">
        <v>1.05</v>
      </c>
      <c r="P871">
        <v>1.1000000000000001</v>
      </c>
      <c r="Q871">
        <v>1.1499999999999999</v>
      </c>
      <c r="R871" t="s">
        <v>46</v>
      </c>
      <c r="S871">
        <v>4</v>
      </c>
      <c r="T871">
        <v>6</v>
      </c>
      <c r="U871" t="s">
        <v>47</v>
      </c>
      <c r="V871" t="s">
        <v>48</v>
      </c>
      <c r="W871" t="s">
        <v>42</v>
      </c>
      <c r="X871">
        <v>2019</v>
      </c>
      <c r="Y871" t="s">
        <v>37</v>
      </c>
      <c r="Z871" t="s">
        <v>38</v>
      </c>
      <c r="AA871">
        <v>19</v>
      </c>
      <c r="AB871">
        <v>0</v>
      </c>
      <c r="AC871">
        <v>8</v>
      </c>
      <c r="AD871">
        <v>0.8</v>
      </c>
      <c r="AE871">
        <v>0.47916674999999997</v>
      </c>
      <c r="AF871">
        <v>1258.4000000000001</v>
      </c>
      <c r="AG871" s="2">
        <f>IFERROR(VLOOKUP(B871,[1]Hoja2!$C$1:$AM$841,37,FALSE),"n/a")</f>
        <v>1808.95</v>
      </c>
      <c r="AH871" s="10" t="e">
        <f>VLOOKUP(AX871,[1]Hoja2!$B$2:$AO$762,17,FALSE)</f>
        <v>#N/A</v>
      </c>
      <c r="AI871" s="10" t="e">
        <f>VLOOKUP(AX871,[1]Hoja2!$B$2:$AO$762,23,FALSE)</f>
        <v>#N/A</v>
      </c>
      <c r="AJ871" s="10" t="e">
        <f>VLOOKUP(AX871,[1]Hoja2!$B$2:$AO$762,28,FALSE)</f>
        <v>#N/A</v>
      </c>
      <c r="AK871" s="10" t="e">
        <f>VLOOKUP(AX871,[1]Hoja2!$B$2:$AO$762,19,FALSE)</f>
        <v>#N/A</v>
      </c>
      <c r="AL871" t="e">
        <f t="shared" si="436"/>
        <v>#N/A</v>
      </c>
      <c r="AM871" t="e">
        <f t="shared" si="437"/>
        <v>#N/A</v>
      </c>
      <c r="AN871" t="e">
        <f t="shared" si="438"/>
        <v>#N/A</v>
      </c>
      <c r="AO871" t="e">
        <f t="shared" si="439"/>
        <v>#N/A</v>
      </c>
      <c r="AP871" t="e">
        <f t="shared" si="440"/>
        <v>#N/A</v>
      </c>
      <c r="AQ871">
        <f t="shared" si="441"/>
        <v>1</v>
      </c>
      <c r="AR871">
        <f>+INDEX([1]Hoja2!$AM$2:$AM$841,MATCH(B871,[1]Hoja2!$C$2:$C$841,0))</f>
        <v>1808.95</v>
      </c>
      <c r="AS871" t="str">
        <f t="shared" si="442"/>
        <v>0BG294792618</v>
      </c>
      <c r="AT871" s="2">
        <f>IFERROR(VLOOKUP(AS871,[1]Hoja2!$A$1:$AM$841,38,FALSE),"n/a")</f>
        <v>0</v>
      </c>
      <c r="AU871" s="8">
        <f t="shared" si="432"/>
        <v>2</v>
      </c>
      <c r="AV871">
        <f>VLOOKUP(B871,[1]Hoja2!$C$2:$AO$762,39,FALSE)</f>
        <v>1</v>
      </c>
      <c r="AW871">
        <f>IF(AU871=AV871,VLOOKUP(B871,[1]Hoja2!$C$2:$AO$762,37,FALSE),IF(AV871&lt;2,VLOOKUP(B871,[1]Hoja2!$C$2:$AO$762,37,FALSE)))</f>
        <v>1808.95</v>
      </c>
      <c r="AX871" t="str">
        <f>B871 &amp; COUNTIF(B$2:B871, B871)</f>
        <v>0BG29479262</v>
      </c>
      <c r="AY871" t="e">
        <f>VLOOKUP(AX871,[1]Hoja2!$B$2:$AO$762,38,FALSE)</f>
        <v>#N/A</v>
      </c>
      <c r="AZ871" s="9">
        <f t="shared" si="443"/>
        <v>0</v>
      </c>
    </row>
    <row r="872" spans="1:55" x14ac:dyDescent="0.25">
      <c r="A872">
        <v>71172</v>
      </c>
      <c r="B872" t="s">
        <v>499</v>
      </c>
      <c r="C872">
        <v>2019</v>
      </c>
      <c r="D872" t="s">
        <v>37</v>
      </c>
      <c r="E872" t="s">
        <v>38</v>
      </c>
      <c r="F872">
        <v>18</v>
      </c>
      <c r="G872" t="s">
        <v>40</v>
      </c>
      <c r="H872">
        <v>2.4500000000000002</v>
      </c>
      <c r="I872" t="s">
        <v>71</v>
      </c>
      <c r="J872">
        <v>468</v>
      </c>
      <c r="K872">
        <v>715</v>
      </c>
      <c r="L872">
        <v>0</v>
      </c>
      <c r="M872">
        <v>0</v>
      </c>
      <c r="N872">
        <v>0</v>
      </c>
      <c r="O872">
        <v>0.6</v>
      </c>
      <c r="P872">
        <v>0.8</v>
      </c>
      <c r="Q872">
        <v>1.05</v>
      </c>
      <c r="R872" t="s">
        <v>46</v>
      </c>
      <c r="S872">
        <v>5</v>
      </c>
      <c r="T872">
        <v>9</v>
      </c>
      <c r="U872" t="s">
        <v>47</v>
      </c>
      <c r="V872" t="s">
        <v>34</v>
      </c>
      <c r="W872" t="s">
        <v>42</v>
      </c>
      <c r="X872">
        <v>2019</v>
      </c>
      <c r="Y872" t="s">
        <v>37</v>
      </c>
      <c r="Z872" t="s">
        <v>38</v>
      </c>
      <c r="AA872">
        <v>19</v>
      </c>
      <c r="AB872">
        <v>0</v>
      </c>
      <c r="AC872">
        <v>2</v>
      </c>
      <c r="AD872">
        <v>0</v>
      </c>
      <c r="AE872">
        <v>0.49</v>
      </c>
      <c r="AF872">
        <v>0</v>
      </c>
      <c r="AG872" s="2">
        <f>IFERROR(VLOOKUP(B872,[1]Hoja2!$C$1:$AM$841,37,FALSE),"n/a")</f>
        <v>0</v>
      </c>
      <c r="AH872" s="10">
        <f>VLOOKUP(AX872,[1]Hoja2!$B$2:$AO$762,17,FALSE)</f>
        <v>126</v>
      </c>
      <c r="AI872" s="10">
        <f>VLOOKUP(AX872,[1]Hoja2!$B$2:$AO$762,23,FALSE)</f>
        <v>1.05</v>
      </c>
      <c r="AJ872" s="10">
        <f>VLOOKUP(AX872,[1]Hoja2!$B$2:$AO$762,28,FALSE)</f>
        <v>0.65599999999999992</v>
      </c>
      <c r="AK872" s="10" t="str">
        <f>VLOOKUP(AX872,[1]Hoja2!$B$2:$AO$762,19,FALSE)</f>
        <v>Entry Mono Printers</v>
      </c>
      <c r="AL872">
        <f t="shared" si="436"/>
        <v>0</v>
      </c>
      <c r="AM872">
        <f t="shared" si="437"/>
        <v>0</v>
      </c>
      <c r="AN872">
        <f t="shared" si="438"/>
        <v>0</v>
      </c>
      <c r="AO872">
        <f t="shared" si="439"/>
        <v>0</v>
      </c>
      <c r="AP872">
        <f t="shared" si="440"/>
        <v>1</v>
      </c>
      <c r="AQ872">
        <f t="shared" si="441"/>
        <v>0</v>
      </c>
      <c r="AR872">
        <f>+INDEX([1]Hoja2!$AM$2:$AM$841,MATCH(B872,[1]Hoja2!$C$2:$C$841,0))</f>
        <v>0</v>
      </c>
      <c r="AS872" t="str">
        <f>CONCATENATE(B872)</f>
        <v>06HB014103</v>
      </c>
      <c r="AT872" s="2">
        <f>IF(COUNTIF(AS872:AS2092,AS872)&lt;2,IFERROR(VLOOKUP(AS872,[1]Hoja2!$C$1:$AM$841,37,FALSE),"n/a"),"b")</f>
        <v>0</v>
      </c>
      <c r="AU872" s="8">
        <f t="shared" si="432"/>
        <v>3</v>
      </c>
      <c r="AV872">
        <f>VLOOKUP(B872,[1]Hoja2!$C$2:$AO$762,39,FALSE)</f>
        <v>2</v>
      </c>
      <c r="AW872" t="b">
        <f>IF(AU872=AV872,VLOOKUP(B872,[1]Hoja2!$C$2:$AO$762,37,FALSE),IF(AV872&lt;2,VLOOKUP(B872,[1]Hoja2!$C$2:$AO$762,37,FALSE)))</f>
        <v>0</v>
      </c>
      <c r="AX872" t="str">
        <f>B872 &amp; COUNTIF(B$2:B872, B872)</f>
        <v>06HB0141032</v>
      </c>
      <c r="AY872" s="10">
        <f>VLOOKUP(AX872,[1]Hoja2!$B$2:$AO$762,38,FALSE)</f>
        <v>750.75000000000011</v>
      </c>
      <c r="AZ872" s="9">
        <f t="shared" si="443"/>
        <v>0</v>
      </c>
      <c r="BA872">
        <f t="shared" ref="BA872:BA881" si="453">IF(Q872="NA",2,IF(OR(G872="INSTALACION NUEVA",G872="Mantenimiento preventivo"),3,IF(AND(AC872&lt;AH872,AL872&lt;&gt;1),4,IF(AY872&gt;AF872,1,0))))</f>
        <v>4</v>
      </c>
      <c r="BB872">
        <f t="shared" ref="BB872:BB881" si="454">AE872-AJ872</f>
        <v>-0.16599999999999993</v>
      </c>
      <c r="BC872">
        <f t="shared" ref="BC872:BC881" si="455">+_xlfn.IFS(Q872="NA",2,OR(G872="INSTALACION NUEVA",G872="Mantenimiento preventivo"),3,AND(AC872&lt;AH872,AL872&lt;&gt;1),4,AY872&gt;AF872,1,TRUE,0)</f>
        <v>4</v>
      </c>
    </row>
    <row r="873" spans="1:55" x14ac:dyDescent="0.25">
      <c r="A873">
        <v>71174</v>
      </c>
      <c r="B873" t="s">
        <v>403</v>
      </c>
      <c r="C873">
        <v>2019</v>
      </c>
      <c r="D873" t="s">
        <v>37</v>
      </c>
      <c r="E873" t="s">
        <v>38</v>
      </c>
      <c r="F873">
        <v>19</v>
      </c>
      <c r="G873" t="s">
        <v>40</v>
      </c>
      <c r="H873">
        <v>0.9</v>
      </c>
      <c r="I873" t="s">
        <v>54</v>
      </c>
      <c r="J873">
        <v>803</v>
      </c>
      <c r="K873">
        <v>1573</v>
      </c>
      <c r="L873">
        <v>0.2</v>
      </c>
      <c r="M873">
        <v>0.6</v>
      </c>
      <c r="N873">
        <v>0.8</v>
      </c>
      <c r="O873">
        <v>1.05</v>
      </c>
      <c r="P873">
        <v>1.1000000000000001</v>
      </c>
      <c r="Q873">
        <v>1.1499999999999999</v>
      </c>
      <c r="R873" t="s">
        <v>46</v>
      </c>
      <c r="S873">
        <v>4</v>
      </c>
      <c r="T873">
        <v>6</v>
      </c>
      <c r="U873" t="s">
        <v>47</v>
      </c>
      <c r="V873" t="s">
        <v>54</v>
      </c>
      <c r="W873" t="s">
        <v>42</v>
      </c>
      <c r="X873">
        <v>2019</v>
      </c>
      <c r="Y873" t="s">
        <v>37</v>
      </c>
      <c r="Z873" t="s">
        <v>38</v>
      </c>
      <c r="AA873">
        <v>19</v>
      </c>
      <c r="AB873">
        <v>0</v>
      </c>
      <c r="AC873">
        <v>8</v>
      </c>
      <c r="AD873">
        <v>0.8</v>
      </c>
      <c r="AE873">
        <v>0.22500000000000001</v>
      </c>
      <c r="AF873">
        <v>1258.4000000000001</v>
      </c>
      <c r="AG873" s="2">
        <f>IFERROR(VLOOKUP(B873,[1]Hoja2!$C$1:$AM$841,37,FALSE),"n/a")</f>
        <v>1258.4000000000003</v>
      </c>
      <c r="AH873" s="10">
        <f>VLOOKUP(AX873,[1]Hoja2!$B$2:$AO$762,17,FALSE)</f>
        <v>37</v>
      </c>
      <c r="AI873" s="10">
        <f>VLOOKUP(AX873,[1]Hoja2!$B$2:$AO$762,23,FALSE)</f>
        <v>1.1000000000000001</v>
      </c>
      <c r="AJ873" s="10">
        <f>VLOOKUP(AX873,[1]Hoja2!$B$2:$AO$762,28,FALSE)</f>
        <v>0.79249999999999998</v>
      </c>
      <c r="AK873" s="10" t="str">
        <f>VLOOKUP(AX873,[1]Hoja2!$B$2:$AO$762,19,FALSE)</f>
        <v>Entry Production Color Low/Mid</v>
      </c>
      <c r="AL873">
        <f t="shared" si="436"/>
        <v>0</v>
      </c>
      <c r="AM873">
        <f t="shared" si="437"/>
        <v>0</v>
      </c>
      <c r="AN873">
        <f t="shared" si="438"/>
        <v>0</v>
      </c>
      <c r="AO873">
        <f t="shared" si="439"/>
        <v>0</v>
      </c>
      <c r="AP873">
        <f t="shared" si="440"/>
        <v>1</v>
      </c>
      <c r="AQ873">
        <f t="shared" si="441"/>
        <v>0</v>
      </c>
      <c r="AR873">
        <f>+INDEX([1]Hoja2!$AM$2:$AM$841,MATCH(B873,[1]Hoja2!$C$2:$C$841,0))</f>
        <v>1258.4000000000003</v>
      </c>
      <c r="AS873" t="str">
        <f t="shared" si="442"/>
        <v>0E2B65829919</v>
      </c>
      <c r="AT873" s="2">
        <f>IFERROR(VLOOKUP(AS873,[1]Hoja2!$A$1:$AM$841,38,FALSE),"n/a")</f>
        <v>0</v>
      </c>
      <c r="AU873" s="8">
        <f t="shared" si="432"/>
        <v>2</v>
      </c>
      <c r="AV873">
        <f>VLOOKUP(B873,[1]Hoja2!$C$2:$AO$762,39,FALSE)</f>
        <v>2</v>
      </c>
      <c r="AW873">
        <f>IF(AU873=AV873,VLOOKUP(B873,[1]Hoja2!$C$2:$AO$762,37,FALSE),IF(AV873&lt;2,VLOOKUP(B873,[1]Hoja2!$C$2:$AO$762,37,FALSE)))</f>
        <v>1258.4000000000003</v>
      </c>
      <c r="AX873" t="str">
        <f>B873 &amp; COUNTIF(B$2:B873, B873)</f>
        <v>0E2B6582992</v>
      </c>
      <c r="AY873" s="10">
        <f>VLOOKUP(AX873,[1]Hoja2!$B$2:$AO$762,38,FALSE)</f>
        <v>1730.3000000000004</v>
      </c>
      <c r="AZ873" s="9">
        <f t="shared" si="443"/>
        <v>0</v>
      </c>
      <c r="BA873">
        <f t="shared" si="453"/>
        <v>4</v>
      </c>
      <c r="BB873">
        <f t="shared" si="454"/>
        <v>-0.5675</v>
      </c>
      <c r="BC873">
        <f t="shared" si="455"/>
        <v>4</v>
      </c>
    </row>
    <row r="874" spans="1:55" x14ac:dyDescent="0.25">
      <c r="A874">
        <v>71175</v>
      </c>
      <c r="B874" t="s">
        <v>537</v>
      </c>
      <c r="C874">
        <v>2019</v>
      </c>
      <c r="D874" t="s">
        <v>37</v>
      </c>
      <c r="E874" t="s">
        <v>38</v>
      </c>
      <c r="F874">
        <v>19</v>
      </c>
      <c r="G874" t="s">
        <v>40</v>
      </c>
      <c r="H874">
        <v>1.2</v>
      </c>
      <c r="I874" t="s">
        <v>54</v>
      </c>
      <c r="J874">
        <v>803</v>
      </c>
      <c r="K874">
        <v>1573</v>
      </c>
      <c r="L874">
        <v>0.2</v>
      </c>
      <c r="M874">
        <v>0.6</v>
      </c>
      <c r="N874">
        <v>0.8</v>
      </c>
      <c r="O874">
        <v>1.05</v>
      </c>
      <c r="P874">
        <v>1.1000000000000001</v>
      </c>
      <c r="Q874">
        <v>1.1499999999999999</v>
      </c>
      <c r="R874" t="s">
        <v>46</v>
      </c>
      <c r="S874">
        <v>4</v>
      </c>
      <c r="T874">
        <v>6</v>
      </c>
      <c r="U874" t="s">
        <v>47</v>
      </c>
      <c r="V874" t="s">
        <v>54</v>
      </c>
      <c r="W874" t="s">
        <v>50</v>
      </c>
      <c r="X874">
        <v>2019</v>
      </c>
      <c r="Y874" t="s">
        <v>37</v>
      </c>
      <c r="Z874" t="s">
        <v>38</v>
      </c>
      <c r="AA874">
        <v>19</v>
      </c>
      <c r="AB874">
        <v>0</v>
      </c>
      <c r="AC874">
        <v>43</v>
      </c>
      <c r="AD874">
        <v>1.1000000000000001</v>
      </c>
      <c r="AE874">
        <v>0.3</v>
      </c>
      <c r="AF874">
        <v>1730.3</v>
      </c>
      <c r="AG874" s="2">
        <f>IFERROR(VLOOKUP(B874,[1]Hoja2!$C$1:$AM$841,37,FALSE),"n/a")</f>
        <v>1258.4000000000003</v>
      </c>
      <c r="AH874" s="10">
        <f>VLOOKUP(AX874,[1]Hoja2!$B$2:$AO$762,17,FALSE)</f>
        <v>10</v>
      </c>
      <c r="AI874" s="10">
        <f>VLOOKUP(AX874,[1]Hoja2!$B$2:$AO$762,23,FALSE)</f>
        <v>0.8</v>
      </c>
      <c r="AJ874" s="10">
        <f>VLOOKUP(AX874,[1]Hoja2!$B$2:$AO$762,28,FALSE)</f>
        <v>0.36249999999999999</v>
      </c>
      <c r="AK874" s="10" t="str">
        <f>VLOOKUP(AX874,[1]Hoja2!$B$2:$AO$762,19,FALSE)</f>
        <v>Entry Production Color Low/Mid</v>
      </c>
      <c r="AL874">
        <f t="shared" si="436"/>
        <v>0</v>
      </c>
      <c r="AM874">
        <f t="shared" si="437"/>
        <v>0</v>
      </c>
      <c r="AN874">
        <f t="shared" si="438"/>
        <v>0</v>
      </c>
      <c r="AO874">
        <f t="shared" si="439"/>
        <v>0</v>
      </c>
      <c r="AP874">
        <f t="shared" si="440"/>
        <v>1</v>
      </c>
      <c r="AQ874">
        <f t="shared" si="441"/>
        <v>0</v>
      </c>
      <c r="AR874">
        <f>+INDEX([1]Hoja2!$AM$2:$AM$841,MATCH(B874,[1]Hoja2!$C$2:$C$841,0))</f>
        <v>1258.4000000000003</v>
      </c>
      <c r="AS874" t="str">
        <f t="shared" si="442"/>
        <v>0XPN39502419</v>
      </c>
      <c r="AT874" s="2">
        <f>IFERROR(VLOOKUP(AS874,[1]Hoja2!$A$1:$AM$841,38,FALSE),"n/a")</f>
        <v>0</v>
      </c>
      <c r="AU874" s="8">
        <f t="shared" si="432"/>
        <v>2</v>
      </c>
      <c r="AV874">
        <f>VLOOKUP(B874,[1]Hoja2!$C$2:$AO$762,39,FALSE)</f>
        <v>2</v>
      </c>
      <c r="AW874">
        <f>IF(AU874=AV874,VLOOKUP(B874,[1]Hoja2!$C$2:$AO$762,37,FALSE),IF(AV874&lt;2,VLOOKUP(B874,[1]Hoja2!$C$2:$AO$762,37,FALSE)))</f>
        <v>1258.4000000000003</v>
      </c>
      <c r="AX874" t="str">
        <f>B874 &amp; COUNTIF(B$2:B874, B874)</f>
        <v>0XPN3950241</v>
      </c>
      <c r="AY874" s="10">
        <f>VLOOKUP(AX874,[1]Hoja2!$B$2:$AO$762,38,FALSE)</f>
        <v>1258.4000000000003</v>
      </c>
      <c r="AZ874" s="9">
        <f t="shared" si="443"/>
        <v>0</v>
      </c>
      <c r="BA874">
        <f t="shared" si="453"/>
        <v>0</v>
      </c>
      <c r="BB874">
        <f t="shared" si="454"/>
        <v>-6.25E-2</v>
      </c>
      <c r="BC874">
        <f t="shared" si="455"/>
        <v>0</v>
      </c>
    </row>
    <row r="875" spans="1:55" x14ac:dyDescent="0.25">
      <c r="A875">
        <v>71178</v>
      </c>
      <c r="B875" t="s">
        <v>412</v>
      </c>
      <c r="C875">
        <v>2019</v>
      </c>
      <c r="D875" t="s">
        <v>37</v>
      </c>
      <c r="E875" t="s">
        <v>38</v>
      </c>
      <c r="F875">
        <v>19</v>
      </c>
      <c r="G875" t="s">
        <v>40</v>
      </c>
      <c r="H875">
        <v>0.3</v>
      </c>
      <c r="I875" t="s">
        <v>64</v>
      </c>
      <c r="J875">
        <v>655</v>
      </c>
      <c r="K875">
        <v>1365</v>
      </c>
      <c r="L875">
        <v>0</v>
      </c>
      <c r="M875">
        <v>0</v>
      </c>
      <c r="N875">
        <v>0.6</v>
      </c>
      <c r="O875">
        <v>0.8</v>
      </c>
      <c r="P875">
        <v>1.05</v>
      </c>
      <c r="Q875">
        <v>1.1000000000000001</v>
      </c>
      <c r="R875" t="s">
        <v>46</v>
      </c>
      <c r="S875">
        <v>5</v>
      </c>
      <c r="T875">
        <v>9</v>
      </c>
      <c r="U875" t="s">
        <v>47</v>
      </c>
      <c r="V875" t="s">
        <v>64</v>
      </c>
      <c r="W875" t="s">
        <v>55</v>
      </c>
      <c r="X875">
        <v>2019</v>
      </c>
      <c r="Y875" t="s">
        <v>37</v>
      </c>
      <c r="Z875" t="s">
        <v>38</v>
      </c>
      <c r="AA875">
        <v>22</v>
      </c>
      <c r="AB875">
        <v>0</v>
      </c>
      <c r="AC875">
        <v>9</v>
      </c>
      <c r="AD875">
        <v>0.6</v>
      </c>
      <c r="AE875">
        <v>0.06</v>
      </c>
      <c r="AF875">
        <v>819</v>
      </c>
      <c r="AG875" s="2">
        <f>IFERROR(VLOOKUP(B875,[1]Hoja2!$C$1:$AM$841,37,FALSE),"n/a")</f>
        <v>819</v>
      </c>
      <c r="AH875" s="10">
        <f>VLOOKUP(AX875,[1]Hoja2!$B$2:$AO$762,17,FALSE)</f>
        <v>64</v>
      </c>
      <c r="AI875" s="10">
        <f>VLOOKUP(AX875,[1]Hoja2!$B$2:$AO$762,23,FALSE)</f>
        <v>1.1000000000000001</v>
      </c>
      <c r="AJ875" s="10">
        <f>VLOOKUP(AX875,[1]Hoja2!$B$2:$AO$762,28,FALSE)</f>
        <v>0.26</v>
      </c>
      <c r="AK875" s="10" t="str">
        <f>VLOOKUP(AX875,[1]Hoja2!$B$2:$AO$762,19,FALSE)</f>
        <v>A3 Office Color Laser MFPs</v>
      </c>
      <c r="AL875">
        <f t="shared" si="436"/>
        <v>0</v>
      </c>
      <c r="AM875">
        <f t="shared" si="437"/>
        <v>0</v>
      </c>
      <c r="AN875">
        <f t="shared" si="438"/>
        <v>0</v>
      </c>
      <c r="AO875">
        <f t="shared" si="439"/>
        <v>0</v>
      </c>
      <c r="AP875">
        <f t="shared" si="440"/>
        <v>1</v>
      </c>
      <c r="AQ875">
        <f t="shared" si="441"/>
        <v>0</v>
      </c>
      <c r="AR875">
        <f>+INDEX([1]Hoja2!$AM$2:$AM$841,MATCH(B875,[1]Hoja2!$C$2:$C$841,0))</f>
        <v>819</v>
      </c>
      <c r="AS875" t="str">
        <f t="shared" si="442"/>
        <v>0MX476675719</v>
      </c>
      <c r="AT875" s="2">
        <f>IFERROR(VLOOKUP(AS875,[1]Hoja2!$A$1:$AM$841,38,FALSE),"n/a")</f>
        <v>0</v>
      </c>
      <c r="AU875" s="8">
        <f t="shared" si="432"/>
        <v>2</v>
      </c>
      <c r="AV875">
        <f>VLOOKUP(B875,[1]Hoja2!$C$2:$AO$762,39,FALSE)</f>
        <v>2</v>
      </c>
      <c r="AW875">
        <f>IF(AU875=AV875,VLOOKUP(B875,[1]Hoja2!$C$2:$AO$762,37,FALSE),IF(AV875&lt;2,VLOOKUP(B875,[1]Hoja2!$C$2:$AO$762,37,FALSE)))</f>
        <v>819</v>
      </c>
      <c r="AX875" t="str">
        <f>B875 &amp; COUNTIF(B$2:B875, B875)</f>
        <v>0MX47667572</v>
      </c>
      <c r="AY875" s="10">
        <f>VLOOKUP(AX875,[1]Hoja2!$B$2:$AO$762,38,FALSE)</f>
        <v>1501.5000000000002</v>
      </c>
      <c r="AZ875" s="9">
        <f t="shared" si="443"/>
        <v>0</v>
      </c>
      <c r="BA875">
        <f t="shared" si="453"/>
        <v>4</v>
      </c>
      <c r="BB875">
        <f t="shared" si="454"/>
        <v>-0.2</v>
      </c>
      <c r="BC875">
        <f t="shared" si="455"/>
        <v>4</v>
      </c>
    </row>
    <row r="876" spans="1:55" x14ac:dyDescent="0.25">
      <c r="A876">
        <v>71180</v>
      </c>
      <c r="B876" t="s">
        <v>526</v>
      </c>
      <c r="C876">
        <v>2019</v>
      </c>
      <c r="D876" t="s">
        <v>37</v>
      </c>
      <c r="E876" t="s">
        <v>38</v>
      </c>
      <c r="F876">
        <v>21</v>
      </c>
      <c r="G876" t="s">
        <v>44</v>
      </c>
      <c r="H876">
        <v>0</v>
      </c>
      <c r="I876" t="s">
        <v>34</v>
      </c>
      <c r="J876">
        <v>468</v>
      </c>
      <c r="K876">
        <v>715</v>
      </c>
      <c r="L876">
        <v>0</v>
      </c>
      <c r="M876">
        <v>0</v>
      </c>
      <c r="N876">
        <v>0</v>
      </c>
      <c r="O876">
        <v>0.6</v>
      </c>
      <c r="P876">
        <v>0.8</v>
      </c>
      <c r="Q876">
        <v>1.05</v>
      </c>
      <c r="R876" t="s">
        <v>46</v>
      </c>
      <c r="S876">
        <v>5</v>
      </c>
      <c r="T876">
        <v>9</v>
      </c>
      <c r="U876" t="s">
        <v>47</v>
      </c>
      <c r="V876" t="s">
        <v>34</v>
      </c>
      <c r="W876" t="s">
        <v>67</v>
      </c>
      <c r="X876">
        <v>2019</v>
      </c>
      <c r="Y876" t="s">
        <v>37</v>
      </c>
      <c r="Z876" t="s">
        <v>38</v>
      </c>
      <c r="AA876">
        <v>23</v>
      </c>
      <c r="AB876">
        <v>0</v>
      </c>
      <c r="AC876">
        <v>-2</v>
      </c>
      <c r="AD876">
        <v>0</v>
      </c>
      <c r="AE876">
        <v>0</v>
      </c>
      <c r="AF876">
        <v>715</v>
      </c>
      <c r="AG876" s="2">
        <f>IFERROR(VLOOKUP(B876,[1]Hoja2!$C$1:$AM$841,37,FALSE),"n/a")</f>
        <v>750.75000000000011</v>
      </c>
      <c r="AH876" s="10" t="str">
        <f>VLOOKUP(AX876,[1]Hoja2!$B$2:$AO$762,17,FALSE)</f>
        <v xml:space="preserve">  </v>
      </c>
      <c r="AI876" s="10">
        <f>VLOOKUP(AX876,[1]Hoja2!$B$2:$AO$762,23,FALSE)</f>
        <v>1</v>
      </c>
      <c r="AJ876" s="10">
        <f>VLOOKUP(AX876,[1]Hoja2!$B$2:$AO$762,28,FALSE)</f>
        <v>1</v>
      </c>
      <c r="AK876" s="10" t="str">
        <f>VLOOKUP(AX876,[1]Hoja2!$B$2:$AO$762,19,FALSE)</f>
        <v>A4 Mono MFPs</v>
      </c>
      <c r="AL876">
        <f t="shared" si="436"/>
        <v>1</v>
      </c>
      <c r="AM876">
        <f t="shared" si="437"/>
        <v>0</v>
      </c>
      <c r="AN876">
        <f t="shared" si="438"/>
        <v>0</v>
      </c>
      <c r="AO876">
        <f t="shared" si="439"/>
        <v>0</v>
      </c>
      <c r="AP876">
        <f t="shared" si="440"/>
        <v>1</v>
      </c>
      <c r="AQ876">
        <f t="shared" si="441"/>
        <v>1</v>
      </c>
      <c r="AR876">
        <f>+INDEX([1]Hoja2!$AM$2:$AM$841,MATCH(B876,[1]Hoja2!$C$2:$C$841,0))</f>
        <v>750.75000000000011</v>
      </c>
      <c r="AS876" t="str">
        <f t="shared" ref="AS876:AS883" si="456">CONCATENATE(B876)</f>
        <v>0C7X273155</v>
      </c>
      <c r="AT876" s="2">
        <f>IF(COUNTIF(AS876:AS2096,AS876)&lt;2,IFERROR(VLOOKUP(AS876,[1]Hoja2!$C$1:$AM$841,37,FALSE),"n/a"),"b")</f>
        <v>750.75000000000011</v>
      </c>
      <c r="AU876" s="8">
        <f t="shared" si="432"/>
        <v>2</v>
      </c>
      <c r="AV876">
        <f>VLOOKUP(B876,[1]Hoja2!$C$2:$AO$762,39,FALSE)</f>
        <v>2</v>
      </c>
      <c r="AW876">
        <f>IF(AU876=AV876,VLOOKUP(B876,[1]Hoja2!$C$2:$AO$762,37,FALSE),IF(AV876&lt;2,VLOOKUP(B876,[1]Hoja2!$C$2:$AO$762,37,FALSE)))</f>
        <v>750.75000000000011</v>
      </c>
      <c r="AX876" t="str">
        <f>B876 &amp; COUNTIF(B$2:B876, B876)</f>
        <v>0C7X2731552</v>
      </c>
      <c r="AY876" s="10">
        <f>VLOOKUP(AX876,[1]Hoja2!$B$2:$AO$762,38,FALSE)</f>
        <v>715.00000000000011</v>
      </c>
      <c r="AZ876" s="9">
        <f t="shared" si="443"/>
        <v>0</v>
      </c>
      <c r="BA876">
        <f t="shared" si="453"/>
        <v>3</v>
      </c>
      <c r="BB876">
        <f t="shared" si="454"/>
        <v>-1</v>
      </c>
      <c r="BC876">
        <f t="shared" si="455"/>
        <v>3</v>
      </c>
    </row>
    <row r="877" spans="1:55" x14ac:dyDescent="0.25">
      <c r="A877">
        <v>71181</v>
      </c>
      <c r="B877" t="s">
        <v>925</v>
      </c>
      <c r="C877">
        <v>2019</v>
      </c>
      <c r="D877" t="s">
        <v>37</v>
      </c>
      <c r="E877" t="s">
        <v>38</v>
      </c>
      <c r="F877">
        <v>21</v>
      </c>
      <c r="G877" t="s">
        <v>44</v>
      </c>
      <c r="H877">
        <v>0</v>
      </c>
      <c r="J877" t="s">
        <v>33</v>
      </c>
      <c r="K877" t="s">
        <v>33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33</v>
      </c>
      <c r="S877" t="s">
        <v>33</v>
      </c>
      <c r="T877" t="s">
        <v>33</v>
      </c>
      <c r="V877" t="s">
        <v>71</v>
      </c>
      <c r="W877" t="s">
        <v>67</v>
      </c>
      <c r="X877">
        <v>2019</v>
      </c>
      <c r="Y877" t="s">
        <v>37</v>
      </c>
      <c r="Z877" t="s">
        <v>38</v>
      </c>
      <c r="AA877">
        <v>23</v>
      </c>
      <c r="AB877" t="s">
        <v>33</v>
      </c>
      <c r="AC877">
        <v>0</v>
      </c>
      <c r="AD877">
        <v>0</v>
      </c>
      <c r="AE877">
        <v>0</v>
      </c>
      <c r="AF877">
        <v>0</v>
      </c>
      <c r="AG877" s="2">
        <f>IFERROR(VLOOKUP(B877,[1]Hoja2!$C$1:$AM$841,37,FALSE),"n/a")</f>
        <v>715.00000000000011</v>
      </c>
      <c r="AH877" s="10" t="str">
        <f>VLOOKUP(AX877,[1]Hoja2!$B$2:$AO$762,17,FALSE)</f>
        <v xml:space="preserve">  </v>
      </c>
      <c r="AI877" s="10">
        <f>VLOOKUP(AX877,[1]Hoja2!$B$2:$AO$762,23,FALSE)</f>
        <v>1</v>
      </c>
      <c r="AJ877" s="10">
        <f>VLOOKUP(AX877,[1]Hoja2!$B$2:$AO$762,28,FALSE)</f>
        <v>1</v>
      </c>
      <c r="AK877" s="10" t="str">
        <f>VLOOKUP(AX877,[1]Hoja2!$B$2:$AO$762,19,FALSE)</f>
        <v>Entry Mono Printers</v>
      </c>
      <c r="AL877">
        <f t="shared" si="436"/>
        <v>0</v>
      </c>
      <c r="AM877">
        <f t="shared" si="437"/>
        <v>0</v>
      </c>
      <c r="AN877">
        <f t="shared" si="438"/>
        <v>0</v>
      </c>
      <c r="AO877">
        <f t="shared" si="439"/>
        <v>0</v>
      </c>
      <c r="AP877">
        <f t="shared" si="440"/>
        <v>0</v>
      </c>
      <c r="AQ877">
        <f t="shared" si="441"/>
        <v>1</v>
      </c>
      <c r="AR877">
        <f>+INDEX([1]Hoja2!$AM$2:$AM$841,MATCH(B877,[1]Hoja2!$C$2:$C$841,0))</f>
        <v>715.00000000000011</v>
      </c>
      <c r="AS877" t="str">
        <f t="shared" si="456"/>
        <v>0D6X469662</v>
      </c>
      <c r="AT877" s="2">
        <f>IF(COUNTIF(AS877:AS2097,AS877)&lt;2,IFERROR(VLOOKUP(AS877,[1]Hoja2!$C$1:$AM$841,37,FALSE),"n/a"),"b")</f>
        <v>715.00000000000011</v>
      </c>
      <c r="AU877" s="8">
        <f t="shared" si="432"/>
        <v>1</v>
      </c>
      <c r="AV877">
        <f>VLOOKUP(B877,[1]Hoja2!$C$2:$AO$762,39,FALSE)</f>
        <v>1</v>
      </c>
      <c r="AW877">
        <f>IF(AU877=AV877,VLOOKUP(B877,[1]Hoja2!$C$2:$AO$762,37,FALSE),IF(AV877&lt;2,VLOOKUP(B877,[1]Hoja2!$C$2:$AO$762,37,FALSE)))</f>
        <v>715.00000000000011</v>
      </c>
      <c r="AX877" t="str">
        <f>B877 &amp; COUNTIF(B$2:B877, B877)</f>
        <v>0D6X4696621</v>
      </c>
      <c r="AY877" s="10">
        <f>VLOOKUP(AX877,[1]Hoja2!$B$2:$AO$762,38,FALSE)</f>
        <v>715.00000000000011</v>
      </c>
      <c r="AZ877" s="9">
        <f t="shared" si="443"/>
        <v>0</v>
      </c>
      <c r="BA877">
        <f t="shared" si="453"/>
        <v>2</v>
      </c>
      <c r="BB877">
        <f t="shared" si="454"/>
        <v>-1</v>
      </c>
      <c r="BC877">
        <f t="shared" si="455"/>
        <v>2</v>
      </c>
    </row>
    <row r="878" spans="1:55" x14ac:dyDescent="0.25">
      <c r="A878">
        <v>71182</v>
      </c>
      <c r="B878" t="s">
        <v>414</v>
      </c>
      <c r="C878">
        <v>2019</v>
      </c>
      <c r="D878" t="s">
        <v>37</v>
      </c>
      <c r="E878" t="s">
        <v>38</v>
      </c>
      <c r="F878">
        <v>21</v>
      </c>
      <c r="G878" t="s">
        <v>44</v>
      </c>
      <c r="H878">
        <v>0</v>
      </c>
      <c r="I878" t="s">
        <v>116</v>
      </c>
      <c r="J878">
        <v>655</v>
      </c>
      <c r="K878">
        <v>1365</v>
      </c>
      <c r="L878">
        <v>0</v>
      </c>
      <c r="M878">
        <v>0</v>
      </c>
      <c r="N878">
        <v>0.6</v>
      </c>
      <c r="O878">
        <v>0.8</v>
      </c>
      <c r="P878">
        <v>1.05</v>
      </c>
      <c r="Q878">
        <v>1.1000000000000001</v>
      </c>
      <c r="R878" t="s">
        <v>46</v>
      </c>
      <c r="S878">
        <v>5</v>
      </c>
      <c r="T878">
        <v>9</v>
      </c>
      <c r="U878" t="s">
        <v>47</v>
      </c>
      <c r="V878" t="s">
        <v>58</v>
      </c>
      <c r="W878" t="s">
        <v>67</v>
      </c>
      <c r="X878">
        <v>2019</v>
      </c>
      <c r="Y878" t="s">
        <v>37</v>
      </c>
      <c r="Z878" t="s">
        <v>38</v>
      </c>
      <c r="AA878">
        <v>23</v>
      </c>
      <c r="AB878">
        <v>0</v>
      </c>
      <c r="AC878">
        <v>10</v>
      </c>
      <c r="AD878">
        <v>0</v>
      </c>
      <c r="AE878">
        <v>0</v>
      </c>
      <c r="AF878">
        <v>1365</v>
      </c>
      <c r="AG878" s="2">
        <f>IFERROR(VLOOKUP(B878,[1]Hoja2!$C$1:$AM$841,37,FALSE),"n/a")</f>
        <v>1455.7725000000003</v>
      </c>
      <c r="AH878" s="10" t="str">
        <f>VLOOKUP(AX878,[1]Hoja2!$B$2:$AO$762,17,FALSE)</f>
        <v xml:space="preserve">  </v>
      </c>
      <c r="AI878" s="10">
        <f>VLOOKUP(AX878,[1]Hoja2!$B$2:$AO$762,23,FALSE)</f>
        <v>1</v>
      </c>
      <c r="AJ878" s="10">
        <f>VLOOKUP(AX878,[1]Hoja2!$B$2:$AO$762,28,FALSE)</f>
        <v>1</v>
      </c>
      <c r="AK878" s="10" t="str">
        <f>VLOOKUP(AX878,[1]Hoja2!$B$2:$AO$762,19,FALSE)</f>
        <v>Office Digital</v>
      </c>
      <c r="AL878">
        <f t="shared" si="436"/>
        <v>1</v>
      </c>
      <c r="AM878">
        <f t="shared" si="437"/>
        <v>0</v>
      </c>
      <c r="AN878">
        <f t="shared" si="438"/>
        <v>0</v>
      </c>
      <c r="AO878">
        <f t="shared" si="439"/>
        <v>0</v>
      </c>
      <c r="AP878">
        <f t="shared" si="440"/>
        <v>1</v>
      </c>
      <c r="AQ878">
        <f t="shared" si="441"/>
        <v>1</v>
      </c>
      <c r="AR878">
        <f>+INDEX([1]Hoja2!$AM$2:$AM$841,MATCH(B878,[1]Hoja2!$C$2:$C$841,0))</f>
        <v>1455.7725000000003</v>
      </c>
      <c r="AS878" t="str">
        <f t="shared" si="456"/>
        <v>0X76372692</v>
      </c>
      <c r="AT878" s="2">
        <f>IF(COUNTIF(AS878:AS2098,AS878)&lt;2,IFERROR(VLOOKUP(AS878,[1]Hoja2!$C$1:$AM$841,37,FALSE),"n/a"),"b")</f>
        <v>1455.7725000000003</v>
      </c>
      <c r="AU878" s="8">
        <f t="shared" si="432"/>
        <v>2</v>
      </c>
      <c r="AV878">
        <f>VLOOKUP(B878,[1]Hoja2!$C$2:$AO$762,39,FALSE)</f>
        <v>2</v>
      </c>
      <c r="AW878">
        <f>IF(AU878=AV878,VLOOKUP(B878,[1]Hoja2!$C$2:$AO$762,37,FALSE),IF(AV878&lt;2,VLOOKUP(B878,[1]Hoja2!$C$2:$AO$762,37,FALSE)))</f>
        <v>1455.7725000000003</v>
      </c>
      <c r="AX878" t="str">
        <f>B878 &amp; COUNTIF(B$2:B878, B878)</f>
        <v>0X763726922</v>
      </c>
      <c r="AY878" s="10">
        <f>VLOOKUP(AX878,[1]Hoja2!$B$2:$AO$762,38,FALSE)</f>
        <v>1365</v>
      </c>
      <c r="AZ878" s="9">
        <f t="shared" si="443"/>
        <v>0</v>
      </c>
      <c r="BA878">
        <f t="shared" si="453"/>
        <v>3</v>
      </c>
      <c r="BB878">
        <f t="shared" si="454"/>
        <v>-1</v>
      </c>
      <c r="BC878">
        <f t="shared" si="455"/>
        <v>3</v>
      </c>
    </row>
    <row r="879" spans="1:55" x14ac:dyDescent="0.25">
      <c r="A879">
        <v>71183</v>
      </c>
      <c r="B879" t="s">
        <v>539</v>
      </c>
      <c r="C879">
        <v>2019</v>
      </c>
      <c r="D879" t="s">
        <v>37</v>
      </c>
      <c r="E879" t="s">
        <v>38</v>
      </c>
      <c r="F879">
        <v>21</v>
      </c>
      <c r="G879" t="s">
        <v>44</v>
      </c>
      <c r="H879">
        <v>0</v>
      </c>
      <c r="I879" t="s">
        <v>45</v>
      </c>
      <c r="J879">
        <v>803</v>
      </c>
      <c r="K879">
        <v>1573</v>
      </c>
      <c r="L879">
        <v>0.2</v>
      </c>
      <c r="M879">
        <v>0.6</v>
      </c>
      <c r="N879">
        <v>0.8</v>
      </c>
      <c r="O879">
        <v>1.05</v>
      </c>
      <c r="P879">
        <v>1.1000000000000001</v>
      </c>
      <c r="Q879">
        <v>1.1499999999999999</v>
      </c>
      <c r="R879" t="s">
        <v>46</v>
      </c>
      <c r="S879">
        <v>4</v>
      </c>
      <c r="T879">
        <v>6</v>
      </c>
      <c r="U879" t="s">
        <v>47</v>
      </c>
      <c r="V879" t="s">
        <v>48</v>
      </c>
      <c r="W879" t="s">
        <v>67</v>
      </c>
      <c r="X879">
        <v>2019</v>
      </c>
      <c r="Y879" t="s">
        <v>37</v>
      </c>
      <c r="Z879" t="s">
        <v>38</v>
      </c>
      <c r="AA879">
        <v>23</v>
      </c>
      <c r="AB879">
        <v>0</v>
      </c>
      <c r="AC879">
        <v>27</v>
      </c>
      <c r="AD879">
        <v>0</v>
      </c>
      <c r="AE879">
        <v>0</v>
      </c>
      <c r="AF879">
        <v>1573</v>
      </c>
      <c r="AG879" s="2">
        <f>IFERROR(VLOOKUP(B879,[1]Hoja2!$C$1:$AM$841,37,FALSE),"n/a")</f>
        <v>1573.0000000000002</v>
      </c>
      <c r="AH879" s="10" t="str">
        <f>VLOOKUP(AX879,[1]Hoja2!$B$2:$AO$762,17,FALSE)</f>
        <v xml:space="preserve">  </v>
      </c>
      <c r="AI879" s="10">
        <f>VLOOKUP(AX879,[1]Hoja2!$B$2:$AO$762,23,FALSE)</f>
        <v>1</v>
      </c>
      <c r="AJ879" s="10">
        <f>VLOOKUP(AX879,[1]Hoja2!$B$2:$AO$762,28,FALSE)</f>
        <v>1</v>
      </c>
      <c r="AK879" s="10" t="str">
        <f>VLOOKUP(AX879,[1]Hoja2!$B$2:$AO$762,19,FALSE)</f>
        <v>Light Production Digital Business</v>
      </c>
      <c r="AL879">
        <f t="shared" si="436"/>
        <v>1</v>
      </c>
      <c r="AM879">
        <f t="shared" si="437"/>
        <v>0</v>
      </c>
      <c r="AN879">
        <f t="shared" si="438"/>
        <v>0</v>
      </c>
      <c r="AO879">
        <f t="shared" si="439"/>
        <v>0</v>
      </c>
      <c r="AP879">
        <f t="shared" si="440"/>
        <v>1</v>
      </c>
      <c r="AQ879">
        <f t="shared" si="441"/>
        <v>0</v>
      </c>
      <c r="AR879">
        <f>+INDEX([1]Hoja2!$AM$2:$AM$841,MATCH(B879,[1]Hoja2!$C$2:$C$841,0))</f>
        <v>1573.0000000000002</v>
      </c>
      <c r="AS879" t="str">
        <f t="shared" si="456"/>
        <v>0BG2956722</v>
      </c>
      <c r="AT879" s="2">
        <f>IF(COUNTIF(AS879:AS2099,AS879)&lt;2,IFERROR(VLOOKUP(AS879,[1]Hoja2!$C$1:$AM$841,37,FALSE),"n/a"),"b")</f>
        <v>1573.0000000000002</v>
      </c>
      <c r="AU879" s="8">
        <f t="shared" si="432"/>
        <v>1</v>
      </c>
      <c r="AV879">
        <f>VLOOKUP(B879,[1]Hoja2!$C$2:$AO$762,39,FALSE)</f>
        <v>1</v>
      </c>
      <c r="AW879">
        <f>IF(AU879=AV879,VLOOKUP(B879,[1]Hoja2!$C$2:$AO$762,37,FALSE),IF(AV879&lt;2,VLOOKUP(B879,[1]Hoja2!$C$2:$AO$762,37,FALSE)))</f>
        <v>1573.0000000000002</v>
      </c>
      <c r="AX879" t="str">
        <f>B879 &amp; COUNTIF(B$2:B879, B879)</f>
        <v>0BG29567221</v>
      </c>
      <c r="AY879" s="10">
        <f>VLOOKUP(AX879,[1]Hoja2!$B$2:$AO$762,38,FALSE)</f>
        <v>1573.0000000000002</v>
      </c>
      <c r="AZ879" s="9">
        <f t="shared" si="443"/>
        <v>0</v>
      </c>
      <c r="BA879">
        <f t="shared" si="453"/>
        <v>3</v>
      </c>
      <c r="BB879">
        <f t="shared" si="454"/>
        <v>-1</v>
      </c>
      <c r="BC879">
        <f t="shared" si="455"/>
        <v>3</v>
      </c>
    </row>
    <row r="880" spans="1:55" x14ac:dyDescent="0.25">
      <c r="A880">
        <v>71184</v>
      </c>
      <c r="B880" t="s">
        <v>148</v>
      </c>
      <c r="C880">
        <v>2019</v>
      </c>
      <c r="D880" t="s">
        <v>37</v>
      </c>
      <c r="E880" t="s">
        <v>38</v>
      </c>
      <c r="F880">
        <v>21</v>
      </c>
      <c r="G880" t="s">
        <v>40</v>
      </c>
      <c r="H880">
        <v>0.55000000000000004</v>
      </c>
      <c r="I880" t="s">
        <v>54</v>
      </c>
      <c r="J880">
        <v>803</v>
      </c>
      <c r="K880">
        <v>1573</v>
      </c>
      <c r="L880">
        <v>0.2</v>
      </c>
      <c r="M880">
        <v>0.6</v>
      </c>
      <c r="N880">
        <v>0.8</v>
      </c>
      <c r="O880">
        <v>1.05</v>
      </c>
      <c r="P880">
        <v>1.1000000000000001</v>
      </c>
      <c r="Q880">
        <v>1.1499999999999999</v>
      </c>
      <c r="R880" t="s">
        <v>46</v>
      </c>
      <c r="S880">
        <v>4</v>
      </c>
      <c r="T880">
        <v>6</v>
      </c>
      <c r="U880" t="s">
        <v>47</v>
      </c>
      <c r="V880" t="s">
        <v>54</v>
      </c>
      <c r="W880" t="s">
        <v>50</v>
      </c>
      <c r="X880">
        <v>2019</v>
      </c>
      <c r="Y880" t="s">
        <v>37</v>
      </c>
      <c r="Z880" t="s">
        <v>38</v>
      </c>
      <c r="AA880">
        <v>22</v>
      </c>
      <c r="AB880">
        <v>0</v>
      </c>
      <c r="AC880">
        <v>13</v>
      </c>
      <c r="AD880">
        <v>0.8</v>
      </c>
      <c r="AE880">
        <v>0.13750000000000001</v>
      </c>
      <c r="AF880">
        <v>1258.4000000000001</v>
      </c>
      <c r="AG880" s="2">
        <f>IFERROR(VLOOKUP(B880,[1]Hoja2!$C$1:$AM$841,37,FALSE),"n/a")</f>
        <v>943.80000000000007</v>
      </c>
      <c r="AH880" s="10">
        <f>VLOOKUP(AX880,[1]Hoja2!$B$2:$AO$762,17,FALSE)</f>
        <v>13</v>
      </c>
      <c r="AI880" s="10">
        <f>VLOOKUP(AX880,[1]Hoja2!$B$2:$AO$762,23,FALSE)</f>
        <v>0.8</v>
      </c>
      <c r="AJ880" s="10">
        <f>VLOOKUP(AX880,[1]Hoja2!$B$2:$AO$762,28,FALSE)</f>
        <v>0</v>
      </c>
      <c r="AK880" s="10" t="str">
        <f>VLOOKUP(AX880,[1]Hoja2!$B$2:$AO$762,19,FALSE)</f>
        <v>Entry Production Color Low/Mid</v>
      </c>
      <c r="AL880">
        <f t="shared" si="436"/>
        <v>1</v>
      </c>
      <c r="AM880">
        <f t="shared" si="437"/>
        <v>1</v>
      </c>
      <c r="AN880">
        <f t="shared" si="438"/>
        <v>1</v>
      </c>
      <c r="AO880">
        <f t="shared" si="439"/>
        <v>0</v>
      </c>
      <c r="AP880">
        <f t="shared" si="440"/>
        <v>1</v>
      </c>
      <c r="AQ880">
        <f t="shared" si="441"/>
        <v>0</v>
      </c>
      <c r="AR880">
        <f>+INDEX([1]Hoja2!$AM$2:$AM$841,MATCH(B880,[1]Hoja2!$C$2:$C$841,0))</f>
        <v>943.80000000000007</v>
      </c>
      <c r="AS880" t="str">
        <f t="shared" si="456"/>
        <v>0XPN396574</v>
      </c>
      <c r="AT880" s="2">
        <f>IF(COUNTIF(AS880:AS2100,AS880)&lt;2,IFERROR(VLOOKUP(AS880,[1]Hoja2!$C$1:$AM$841,37,FALSE),"n/a"),"b")</f>
        <v>943.80000000000007</v>
      </c>
      <c r="AU880" s="8">
        <f t="shared" si="432"/>
        <v>3</v>
      </c>
      <c r="AV880">
        <f>VLOOKUP(B880,[1]Hoja2!$C$2:$AO$762,39,FALSE)</f>
        <v>3</v>
      </c>
      <c r="AW880">
        <f>IF(AU880=AV880,VLOOKUP(B880,[1]Hoja2!$C$2:$AO$762,37,FALSE),IF(AV880&lt;2,VLOOKUP(B880,[1]Hoja2!$C$2:$AO$762,37,FALSE)))</f>
        <v>943.80000000000007</v>
      </c>
      <c r="AX880" t="str">
        <f>B880 &amp; COUNTIF(B$2:B880, B880)</f>
        <v>0XPN3965743</v>
      </c>
      <c r="AY880" s="10">
        <f>VLOOKUP(AX880,[1]Hoja2!$B$2:$AO$762,38,FALSE)</f>
        <v>1258.4000000000003</v>
      </c>
      <c r="AZ880" s="9">
        <f t="shared" si="443"/>
        <v>0</v>
      </c>
      <c r="BA880">
        <f t="shared" si="453"/>
        <v>0</v>
      </c>
      <c r="BB880">
        <f t="shared" si="454"/>
        <v>0.13750000000000001</v>
      </c>
      <c r="BC880">
        <f t="shared" si="455"/>
        <v>0</v>
      </c>
    </row>
    <row r="881" spans="1:55" x14ac:dyDescent="0.25">
      <c r="A881">
        <v>71185</v>
      </c>
      <c r="B881" t="s">
        <v>491</v>
      </c>
      <c r="C881">
        <v>2019</v>
      </c>
      <c r="D881" t="s">
        <v>37</v>
      </c>
      <c r="E881" t="s">
        <v>38</v>
      </c>
      <c r="F881">
        <v>21</v>
      </c>
      <c r="G881" t="s">
        <v>40</v>
      </c>
      <c r="H881">
        <v>0.13333329999999999</v>
      </c>
      <c r="I881" t="s">
        <v>71</v>
      </c>
      <c r="J881">
        <v>468</v>
      </c>
      <c r="K881">
        <v>715</v>
      </c>
      <c r="L881">
        <v>0</v>
      </c>
      <c r="M881">
        <v>0</v>
      </c>
      <c r="N881">
        <v>0</v>
      </c>
      <c r="O881">
        <v>0.6</v>
      </c>
      <c r="P881">
        <v>0.8</v>
      </c>
      <c r="Q881">
        <v>1.05</v>
      </c>
      <c r="R881" t="s">
        <v>46</v>
      </c>
      <c r="S881">
        <v>5</v>
      </c>
      <c r="T881">
        <v>9</v>
      </c>
      <c r="U881" t="s">
        <v>85</v>
      </c>
      <c r="V881" t="s">
        <v>71</v>
      </c>
      <c r="W881" t="s">
        <v>42</v>
      </c>
      <c r="X881">
        <v>2019</v>
      </c>
      <c r="Y881" t="s">
        <v>37</v>
      </c>
      <c r="Z881" t="s">
        <v>38</v>
      </c>
      <c r="AA881">
        <v>22</v>
      </c>
      <c r="AB881">
        <v>0</v>
      </c>
      <c r="AC881">
        <v>6</v>
      </c>
      <c r="AD881">
        <v>0</v>
      </c>
      <c r="AE881">
        <v>1.48148111111111E-2</v>
      </c>
      <c r="AF881">
        <v>0</v>
      </c>
      <c r="AG881" s="2">
        <f>IFERROR(VLOOKUP(B881,[1]Hoja2!$C$1:$AM$841,37,FALSE),"n/a")</f>
        <v>0</v>
      </c>
      <c r="AH881" s="10">
        <f>VLOOKUP(AX881,[1]Hoja2!$B$2:$AO$762,17,FALSE)</f>
        <v>2692</v>
      </c>
      <c r="AI881" s="10">
        <f>VLOOKUP(AX881,[1]Hoja2!$B$2:$AO$762,23,FALSE)</f>
        <v>1.05</v>
      </c>
      <c r="AJ881" s="10">
        <f>VLOOKUP(AX881,[1]Hoja2!$B$2:$AO$762,28,FALSE)</f>
        <v>0.18333333333333332</v>
      </c>
      <c r="AK881" s="10" t="str">
        <f>VLOOKUP(AX881,[1]Hoja2!$B$2:$AO$762,19,FALSE)</f>
        <v>Entry Mono Printers</v>
      </c>
      <c r="AL881">
        <f t="shared" si="436"/>
        <v>0</v>
      </c>
      <c r="AM881">
        <f t="shared" si="437"/>
        <v>0</v>
      </c>
      <c r="AN881">
        <f t="shared" si="438"/>
        <v>0</v>
      </c>
      <c r="AO881">
        <f t="shared" si="439"/>
        <v>0</v>
      </c>
      <c r="AP881">
        <f t="shared" si="440"/>
        <v>1</v>
      </c>
      <c r="AQ881">
        <f t="shared" si="441"/>
        <v>0</v>
      </c>
      <c r="AR881">
        <f>+INDEX([1]Hoja2!$AM$2:$AM$841,MATCH(B881,[1]Hoja2!$C$2:$C$841,0))</f>
        <v>0</v>
      </c>
      <c r="AS881" t="str">
        <f t="shared" si="456"/>
        <v>0D6X463381</v>
      </c>
      <c r="AT881" s="2">
        <f>IF(COUNTIF(AS881:AS2101,AS881)&lt;2,IFERROR(VLOOKUP(AS881,[1]Hoja2!$C$1:$AM$841,37,FALSE),"n/a"),"b")</f>
        <v>0</v>
      </c>
      <c r="AU881" s="8">
        <f t="shared" si="432"/>
        <v>2</v>
      </c>
      <c r="AV881">
        <f>VLOOKUP(B881,[1]Hoja2!$C$2:$AO$762,39,FALSE)</f>
        <v>2</v>
      </c>
      <c r="AW881">
        <f>IF(AU881=AV881,VLOOKUP(B881,[1]Hoja2!$C$2:$AO$762,37,FALSE),IF(AV881&lt;2,VLOOKUP(B881,[1]Hoja2!$C$2:$AO$762,37,FALSE)))</f>
        <v>0</v>
      </c>
      <c r="AX881" t="str">
        <f>B881 &amp; COUNTIF(B$2:B881, B881)</f>
        <v>0D6X4633812</v>
      </c>
      <c r="AY881" s="10">
        <f>VLOOKUP(AX881,[1]Hoja2!$B$2:$AO$762,38,FALSE)</f>
        <v>750.75000000000011</v>
      </c>
      <c r="AZ881" s="9">
        <f t="shared" si="443"/>
        <v>0</v>
      </c>
      <c r="BA881">
        <f t="shared" si="453"/>
        <v>4</v>
      </c>
      <c r="BB881">
        <f t="shared" si="454"/>
        <v>-0.16851852222222222</v>
      </c>
      <c r="BC881">
        <f t="shared" si="455"/>
        <v>4</v>
      </c>
    </row>
    <row r="882" spans="1:55" hidden="1" x14ac:dyDescent="0.25">
      <c r="A882">
        <v>71186</v>
      </c>
      <c r="B882" t="s">
        <v>926</v>
      </c>
      <c r="C882">
        <v>2019</v>
      </c>
      <c r="D882" t="s">
        <v>37</v>
      </c>
      <c r="E882" t="s">
        <v>38</v>
      </c>
      <c r="F882">
        <v>21</v>
      </c>
      <c r="G882" t="s">
        <v>40</v>
      </c>
      <c r="H882">
        <v>1.65</v>
      </c>
      <c r="I882" t="s">
        <v>45</v>
      </c>
      <c r="J882">
        <v>803</v>
      </c>
      <c r="K882">
        <v>1573</v>
      </c>
      <c r="L882">
        <v>0.2</v>
      </c>
      <c r="M882">
        <v>0.6</v>
      </c>
      <c r="N882">
        <v>0.8</v>
      </c>
      <c r="O882">
        <v>1.05</v>
      </c>
      <c r="P882">
        <v>1.1000000000000001</v>
      </c>
      <c r="Q882">
        <v>1.1499999999999999</v>
      </c>
      <c r="R882" t="s">
        <v>46</v>
      </c>
      <c r="S882">
        <v>4</v>
      </c>
      <c r="T882">
        <v>6</v>
      </c>
      <c r="U882" t="s">
        <v>47</v>
      </c>
      <c r="V882" t="s">
        <v>48</v>
      </c>
      <c r="W882" t="s">
        <v>678</v>
      </c>
      <c r="X882">
        <v>2019</v>
      </c>
      <c r="Y882" t="s">
        <v>37</v>
      </c>
      <c r="Z882" t="s">
        <v>38</v>
      </c>
      <c r="AA882">
        <v>22</v>
      </c>
      <c r="AB882">
        <v>1</v>
      </c>
      <c r="AC882">
        <v>33</v>
      </c>
      <c r="AD882">
        <v>0</v>
      </c>
      <c r="AE882">
        <v>0</v>
      </c>
      <c r="AF882">
        <v>0</v>
      </c>
      <c r="AG882" s="2" t="str">
        <f>IFERROR(VLOOKUP(B882,[1]Hoja2!$C$1:$AM$841,37,FALSE),"n/a")</f>
        <v>n/a</v>
      </c>
      <c r="AH882" s="10" t="e">
        <f>VLOOKUP(AX882,[1]Hoja2!$B$2:$AO$762,17,FALSE)</f>
        <v>#N/A</v>
      </c>
      <c r="AI882" s="10" t="e">
        <f>VLOOKUP(AX882,[1]Hoja2!$B$2:$AO$762,23,FALSE)</f>
        <v>#N/A</v>
      </c>
      <c r="AJ882" s="10" t="e">
        <f>VLOOKUP(AX882,[1]Hoja2!$B$2:$AO$762,28,FALSE)</f>
        <v>#N/A</v>
      </c>
      <c r="AK882" s="10" t="e">
        <f>VLOOKUP(AX882,[1]Hoja2!$B$2:$AO$762,19,FALSE)</f>
        <v>#N/A</v>
      </c>
      <c r="AL882" t="e">
        <f t="shared" si="436"/>
        <v>#N/A</v>
      </c>
      <c r="AM882" t="e">
        <f t="shared" si="437"/>
        <v>#N/A</v>
      </c>
      <c r="AN882" t="e">
        <f t="shared" si="438"/>
        <v>#N/A</v>
      </c>
      <c r="AO882" t="e">
        <f t="shared" si="439"/>
        <v>#N/A</v>
      </c>
      <c r="AP882" t="e">
        <f t="shared" si="440"/>
        <v>#N/A</v>
      </c>
      <c r="AQ882" t="str">
        <f t="shared" si="441"/>
        <v>n/a</v>
      </c>
      <c r="AR882">
        <f>+INDEX([1]DETALLE!$AK$2:$AK$841,MATCH(B882,[1]DETALLE!$A$2:$A$841,0))</f>
        <v>1730.3000000000004</v>
      </c>
      <c r="AS882" t="str">
        <f t="shared" si="456"/>
        <v>0BG2947906</v>
      </c>
      <c r="AT882" s="2" t="str">
        <f>IF(IFERROR(VLOOKUP(AS882,[1]Hoja2!$C$1:$AM$841,37,FALSE),"n/a")&lt;&gt;"n/a","a","n/a")</f>
        <v>n/a</v>
      </c>
      <c r="AU882" s="8">
        <f t="shared" si="432"/>
        <v>1</v>
      </c>
      <c r="AV882" t="e">
        <f>VLOOKUP(B882,[1]Hoja2!$C$2:$AO$762,39,FALSE)</f>
        <v>#N/A</v>
      </c>
      <c r="AW882" t="e">
        <f>IF(AU882=AV882,VLOOKUP(B882,[1]Hoja2!$C$2:$AO$762,37,FALSE),IF(AV882&lt;2,VLOOKUP(B882,[1]Hoja2!$C$2:$AO$762,37,FALSE)))</f>
        <v>#N/A</v>
      </c>
      <c r="AX882" t="str">
        <f>B882 &amp; COUNTIF(B$2:B882, B882)</f>
        <v>0BG29479061</v>
      </c>
      <c r="AY882" t="e">
        <f>VLOOKUP(AX882,[1]Hoja2!$B$2:$AO$762,38,FALSE)</f>
        <v>#N/A</v>
      </c>
      <c r="AZ882" s="9" t="e">
        <f t="shared" si="443"/>
        <v>#N/A</v>
      </c>
    </row>
    <row r="883" spans="1:55" hidden="1" x14ac:dyDescent="0.25">
      <c r="A883">
        <v>71187</v>
      </c>
      <c r="B883" t="s">
        <v>900</v>
      </c>
      <c r="C883">
        <v>2019</v>
      </c>
      <c r="D883" t="s">
        <v>37</v>
      </c>
      <c r="E883" t="s">
        <v>38</v>
      </c>
      <c r="F883">
        <v>21</v>
      </c>
      <c r="G883" t="s">
        <v>40</v>
      </c>
      <c r="H883">
        <v>0.63333329999999999</v>
      </c>
      <c r="I883" t="s">
        <v>45</v>
      </c>
      <c r="J883">
        <v>803</v>
      </c>
      <c r="K883">
        <v>1573</v>
      </c>
      <c r="L883">
        <v>0.2</v>
      </c>
      <c r="M883">
        <v>0.6</v>
      </c>
      <c r="N883">
        <v>0.8</v>
      </c>
      <c r="O883">
        <v>1.05</v>
      </c>
      <c r="P883">
        <v>1.1000000000000001</v>
      </c>
      <c r="Q883">
        <v>1.1499999999999999</v>
      </c>
      <c r="R883" t="s">
        <v>46</v>
      </c>
      <c r="S883">
        <v>4</v>
      </c>
      <c r="T883">
        <v>6</v>
      </c>
      <c r="U883" t="s">
        <v>47</v>
      </c>
      <c r="V883" t="s">
        <v>48</v>
      </c>
      <c r="W883" t="s">
        <v>678</v>
      </c>
      <c r="X883">
        <v>2019</v>
      </c>
      <c r="Y883" t="s">
        <v>37</v>
      </c>
      <c r="Z883" t="s">
        <v>38</v>
      </c>
      <c r="AA883">
        <v>23</v>
      </c>
      <c r="AB883">
        <v>1</v>
      </c>
      <c r="AC883">
        <v>4</v>
      </c>
      <c r="AD883">
        <v>0</v>
      </c>
      <c r="AE883">
        <v>0</v>
      </c>
      <c r="AF883">
        <v>0</v>
      </c>
      <c r="AG883" s="2" t="str">
        <f>IFERROR(VLOOKUP(B883,[1]Hoja2!$C$1:$AM$841,37,FALSE),"n/a")</f>
        <v>n/a</v>
      </c>
      <c r="AH883" s="10" t="e">
        <f>VLOOKUP(AX883,[1]Hoja2!$B$2:$AO$762,17,FALSE)</f>
        <v>#N/A</v>
      </c>
      <c r="AI883" s="10" t="e">
        <f>VLOOKUP(AX883,[1]Hoja2!$B$2:$AO$762,23,FALSE)</f>
        <v>#N/A</v>
      </c>
      <c r="AJ883" s="10" t="e">
        <f>VLOOKUP(AX883,[1]Hoja2!$B$2:$AO$762,28,FALSE)</f>
        <v>#N/A</v>
      </c>
      <c r="AK883" s="10" t="e">
        <f>VLOOKUP(AX883,[1]Hoja2!$B$2:$AO$762,19,FALSE)</f>
        <v>#N/A</v>
      </c>
      <c r="AL883" t="e">
        <f t="shared" si="436"/>
        <v>#N/A</v>
      </c>
      <c r="AM883" t="e">
        <f t="shared" si="437"/>
        <v>#N/A</v>
      </c>
      <c r="AN883" t="e">
        <f t="shared" si="438"/>
        <v>#N/A</v>
      </c>
      <c r="AO883" t="e">
        <f t="shared" si="439"/>
        <v>#N/A</v>
      </c>
      <c r="AP883" t="e">
        <f t="shared" si="440"/>
        <v>#N/A</v>
      </c>
      <c r="AQ883" t="str">
        <f t="shared" si="441"/>
        <v>n/a</v>
      </c>
      <c r="AR883">
        <f>+INDEX([1]DETALLE!$AK$2:$AK$841,MATCH(B883,[1]DETALLE!$A$2:$A$841,0))</f>
        <v>0</v>
      </c>
      <c r="AS883" t="str">
        <f t="shared" si="456"/>
        <v>0BG2947505</v>
      </c>
      <c r="AT883" s="2" t="str">
        <f>IF(IFERROR(VLOOKUP(AS883,[1]Hoja2!$C$1:$AM$841,37,FALSE),"n/a")&lt;&gt;"n/a","a","n/a")</f>
        <v>n/a</v>
      </c>
      <c r="AU883" s="8">
        <f t="shared" si="432"/>
        <v>2</v>
      </c>
      <c r="AV883" t="e">
        <f>VLOOKUP(B883,[1]Hoja2!$C$2:$AO$762,39,FALSE)</f>
        <v>#N/A</v>
      </c>
      <c r="AW883" t="e">
        <f>IF(AU883=AV883,VLOOKUP(B883,[1]Hoja2!$C$2:$AO$762,37,FALSE),IF(AV883&lt;2,VLOOKUP(B883,[1]Hoja2!$C$2:$AO$762,37,FALSE)))</f>
        <v>#N/A</v>
      </c>
      <c r="AX883" t="str">
        <f>B883 &amp; COUNTIF(B$2:B883, B883)</f>
        <v>0BG29475052</v>
      </c>
      <c r="AY883" t="e">
        <f>VLOOKUP(AX883,[1]Hoja2!$B$2:$AO$762,38,FALSE)</f>
        <v>#N/A</v>
      </c>
      <c r="AZ883" s="9" t="e">
        <f t="shared" si="443"/>
        <v>#N/A</v>
      </c>
    </row>
    <row r="884" spans="1:55" x14ac:dyDescent="0.25">
      <c r="A884">
        <v>71188</v>
      </c>
      <c r="B884" t="s">
        <v>538</v>
      </c>
      <c r="C884">
        <v>2019</v>
      </c>
      <c r="D884" t="s">
        <v>37</v>
      </c>
      <c r="E884" t="s">
        <v>38</v>
      </c>
      <c r="F884">
        <v>21</v>
      </c>
      <c r="G884" t="s">
        <v>40</v>
      </c>
      <c r="H884">
        <v>0</v>
      </c>
      <c r="I884" t="s">
        <v>45</v>
      </c>
      <c r="J884">
        <v>803</v>
      </c>
      <c r="K884">
        <v>1573</v>
      </c>
      <c r="L884">
        <v>0.2</v>
      </c>
      <c r="M884">
        <v>0.6</v>
      </c>
      <c r="N884">
        <v>0.8</v>
      </c>
      <c r="O884">
        <v>1.05</v>
      </c>
      <c r="P884">
        <v>1.1000000000000001</v>
      </c>
      <c r="Q884">
        <v>1.1499999999999999</v>
      </c>
      <c r="R884" t="s">
        <v>46</v>
      </c>
      <c r="S884">
        <v>4</v>
      </c>
      <c r="T884">
        <v>6</v>
      </c>
      <c r="U884" t="s">
        <v>47</v>
      </c>
      <c r="V884" t="s">
        <v>48</v>
      </c>
      <c r="W884" t="s">
        <v>73</v>
      </c>
      <c r="X884">
        <v>2019</v>
      </c>
      <c r="Y884" t="s">
        <v>37</v>
      </c>
      <c r="Z884" t="s">
        <v>38</v>
      </c>
      <c r="AA884">
        <v>22</v>
      </c>
      <c r="AB884">
        <v>0</v>
      </c>
      <c r="AC884">
        <v>30</v>
      </c>
      <c r="AD884">
        <v>1.05</v>
      </c>
      <c r="AE884">
        <v>0</v>
      </c>
      <c r="AF884">
        <v>1651.65</v>
      </c>
      <c r="AG884" s="2">
        <f>IFERROR(VLOOKUP(B884,[1]Hoja2!$C$1:$AM$841,37,FALSE),"n/a")</f>
        <v>1651.6500000000003</v>
      </c>
      <c r="AH884" s="10">
        <f>VLOOKUP(AX884,[1]Hoja2!$B$2:$AO$762,17,FALSE)</f>
        <v>30</v>
      </c>
      <c r="AI884" s="10">
        <f>VLOOKUP(AX884,[1]Hoja2!$B$2:$AO$762,23,FALSE)</f>
        <v>1.05</v>
      </c>
      <c r="AJ884" s="10">
        <f>VLOOKUP(AX884,[1]Hoja2!$B$2:$AO$762,28,FALSE)</f>
        <v>0</v>
      </c>
      <c r="AK884" s="10" t="str">
        <f>VLOOKUP(AX884,[1]Hoja2!$B$2:$AO$762,19,FALSE)</f>
        <v>Light Production Digital Business</v>
      </c>
      <c r="AL884">
        <f t="shared" si="436"/>
        <v>1</v>
      </c>
      <c r="AM884">
        <f t="shared" si="437"/>
        <v>1</v>
      </c>
      <c r="AN884">
        <f t="shared" si="438"/>
        <v>1</v>
      </c>
      <c r="AO884">
        <f t="shared" si="439"/>
        <v>1</v>
      </c>
      <c r="AP884">
        <f t="shared" si="440"/>
        <v>1</v>
      </c>
      <c r="AQ884">
        <f t="shared" si="441"/>
        <v>0</v>
      </c>
      <c r="AR884">
        <f>+INDEX([1]Hoja2!$AM$2:$AM$841,MATCH(B884,[1]Hoja2!$C$2:$C$841,0))</f>
        <v>1651.6500000000003</v>
      </c>
      <c r="AS884" t="str">
        <f t="shared" si="442"/>
        <v>0BG294762721</v>
      </c>
      <c r="AT884" s="2">
        <f>IFERROR(VLOOKUP(AS884,[1]Hoja2!$A$1:$AM$841,38,FALSE),"n/a")</f>
        <v>0</v>
      </c>
      <c r="AU884" s="8">
        <f t="shared" si="432"/>
        <v>1</v>
      </c>
      <c r="AV884">
        <f>VLOOKUP(B884,[1]Hoja2!$C$2:$AO$762,39,FALSE)</f>
        <v>1</v>
      </c>
      <c r="AW884">
        <f>IF(AU884=AV884,VLOOKUP(B884,[1]Hoja2!$C$2:$AO$762,37,FALSE),IF(AV884&lt;2,VLOOKUP(B884,[1]Hoja2!$C$2:$AO$762,37,FALSE)))</f>
        <v>1651.6500000000003</v>
      </c>
      <c r="AX884" t="str">
        <f>B884 &amp; COUNTIF(B$2:B884, B884)</f>
        <v>0BG29476271</v>
      </c>
      <c r="AY884" s="10">
        <f>VLOOKUP(AX884,[1]Hoja2!$B$2:$AO$762,38,FALSE)</f>
        <v>1651.6500000000003</v>
      </c>
      <c r="AZ884" s="9">
        <f t="shared" si="443"/>
        <v>0</v>
      </c>
      <c r="BA884">
        <f>IF(Q884="NA",2,IF(OR(G884="INSTALACION NUEVA",G884="Mantenimiento preventivo"),3,IF(AND(AC884&lt;AH884,AL884&lt;&gt;1),4,IF(AY884&gt;AF884,1,0))))</f>
        <v>0</v>
      </c>
      <c r="BB884">
        <f>AE884-AJ884</f>
        <v>0</v>
      </c>
      <c r="BC884">
        <f>+_xlfn.IFS(Q884="NA",2,OR(G884="INSTALACION NUEVA",G884="Mantenimiento preventivo"),3,AND(AC884&lt;AH884,AL884&lt;&gt;1),4,AY884&gt;AF884,1,TRUE,0)</f>
        <v>0</v>
      </c>
    </row>
    <row r="885" spans="1:55" hidden="1" x14ac:dyDescent="0.25">
      <c r="A885">
        <v>71189</v>
      </c>
      <c r="B885" t="s">
        <v>540</v>
      </c>
      <c r="C885">
        <v>2019</v>
      </c>
      <c r="D885" t="s">
        <v>37</v>
      </c>
      <c r="E885" t="s">
        <v>38</v>
      </c>
      <c r="F885">
        <v>21</v>
      </c>
      <c r="G885" t="s">
        <v>44</v>
      </c>
      <c r="H885">
        <v>0</v>
      </c>
      <c r="I885" t="s">
        <v>58</v>
      </c>
      <c r="J885">
        <v>655</v>
      </c>
      <c r="K885">
        <v>1365</v>
      </c>
      <c r="L885">
        <v>0</v>
      </c>
      <c r="M885">
        <v>0</v>
      </c>
      <c r="N885">
        <v>0.6</v>
      </c>
      <c r="O885">
        <v>0.8</v>
      </c>
      <c r="P885">
        <v>1.05</v>
      </c>
      <c r="Q885">
        <v>1.1000000000000001</v>
      </c>
      <c r="R885" t="s">
        <v>46</v>
      </c>
      <c r="S885">
        <v>5</v>
      </c>
      <c r="T885">
        <v>9</v>
      </c>
      <c r="U885" t="s">
        <v>47</v>
      </c>
      <c r="V885" t="s">
        <v>45</v>
      </c>
      <c r="W885" t="s">
        <v>55</v>
      </c>
      <c r="X885">
        <v>2019</v>
      </c>
      <c r="Y885" t="s">
        <v>37</v>
      </c>
      <c r="Z885" t="s">
        <v>38</v>
      </c>
      <c r="AA885">
        <v>22</v>
      </c>
      <c r="AB885">
        <v>0</v>
      </c>
      <c r="AC885">
        <v>41</v>
      </c>
      <c r="AD885">
        <v>0</v>
      </c>
      <c r="AE885">
        <v>0</v>
      </c>
      <c r="AF885">
        <v>1365</v>
      </c>
      <c r="AG885" s="2" t="str">
        <f>IFERROR(VLOOKUP(B885,[1]Hoja2!$C$1:$AM$841,37,FALSE),"n/a")</f>
        <v>n/a</v>
      </c>
      <c r="AH885" s="10" t="e">
        <f>VLOOKUP(AX885,[1]Hoja2!$B$2:$AO$762,17,FALSE)</f>
        <v>#N/A</v>
      </c>
      <c r="AI885" s="10" t="e">
        <f>VLOOKUP(AX885,[1]Hoja2!$B$2:$AO$762,23,FALSE)</f>
        <v>#N/A</v>
      </c>
      <c r="AJ885" s="10" t="e">
        <f>VLOOKUP(AX885,[1]Hoja2!$B$2:$AO$762,28,FALSE)</f>
        <v>#N/A</v>
      </c>
      <c r="AK885" s="10" t="e">
        <f>VLOOKUP(AX885,[1]Hoja2!$B$2:$AO$762,19,FALSE)</f>
        <v>#N/A</v>
      </c>
      <c r="AL885" t="e">
        <f t="shared" si="436"/>
        <v>#N/A</v>
      </c>
      <c r="AM885" t="e">
        <f t="shared" si="437"/>
        <v>#N/A</v>
      </c>
      <c r="AN885" t="e">
        <f t="shared" si="438"/>
        <v>#N/A</v>
      </c>
      <c r="AO885" t="e">
        <f t="shared" si="439"/>
        <v>#N/A</v>
      </c>
      <c r="AP885" t="e">
        <f t="shared" si="440"/>
        <v>#N/A</v>
      </c>
      <c r="AQ885" t="str">
        <f t="shared" si="441"/>
        <v>n/a</v>
      </c>
      <c r="AR885" t="e">
        <f>+INDEX([1]DETALLE!$AK$2:$AK$841,MATCH(B885,[1]DETALLE!$A$2:$A$841,0))</f>
        <v>#N/A</v>
      </c>
      <c r="AS885" t="str">
        <f>CONCATENATE(B885)</f>
        <v>0Y4X821876</v>
      </c>
      <c r="AT885" s="2" t="str">
        <f>IF(IFERROR(VLOOKUP(AS885,[1]Hoja2!$C$1:$AM$841,37,FALSE),"n/a")&lt;&gt;"n/a","a","n/a")</f>
        <v>n/a</v>
      </c>
      <c r="AU885" s="8">
        <f t="shared" si="432"/>
        <v>1</v>
      </c>
      <c r="AV885" t="e">
        <f>VLOOKUP(B885,[1]Hoja2!$C$2:$AO$762,39,FALSE)</f>
        <v>#N/A</v>
      </c>
      <c r="AW885" t="e">
        <f>IF(AU885=AV885,VLOOKUP(B885,[1]Hoja2!$C$2:$AO$762,37,FALSE),IF(AV885&lt;2,VLOOKUP(B885,[1]Hoja2!$C$2:$AO$762,37,FALSE)))</f>
        <v>#N/A</v>
      </c>
      <c r="AX885" t="str">
        <f>B885 &amp; COUNTIF(B$2:B885, B885)</f>
        <v>0Y4X8218761</v>
      </c>
      <c r="AY885" t="e">
        <f>VLOOKUP(AX885,[1]Hoja2!$B$2:$AO$762,38,FALSE)</f>
        <v>#N/A</v>
      </c>
      <c r="AZ885" s="9" t="e">
        <f t="shared" si="443"/>
        <v>#N/A</v>
      </c>
    </row>
    <row r="886" spans="1:55" hidden="1" x14ac:dyDescent="0.25">
      <c r="A886">
        <v>71190</v>
      </c>
      <c r="B886" t="s">
        <v>122</v>
      </c>
      <c r="C886">
        <v>2019</v>
      </c>
      <c r="D886" t="s">
        <v>37</v>
      </c>
      <c r="E886" t="s">
        <v>38</v>
      </c>
      <c r="F886">
        <v>22</v>
      </c>
      <c r="G886" t="s">
        <v>44</v>
      </c>
      <c r="H886">
        <v>0</v>
      </c>
      <c r="I886" t="s">
        <v>45</v>
      </c>
      <c r="J886">
        <v>803</v>
      </c>
      <c r="K886">
        <v>1573</v>
      </c>
      <c r="L886">
        <v>0.2</v>
      </c>
      <c r="M886">
        <v>0.6</v>
      </c>
      <c r="N886">
        <v>0.8</v>
      </c>
      <c r="O886">
        <v>1.05</v>
      </c>
      <c r="P886">
        <v>1.1000000000000001</v>
      </c>
      <c r="Q886">
        <v>1.1499999999999999</v>
      </c>
      <c r="R886" t="s">
        <v>46</v>
      </c>
      <c r="S886">
        <v>4</v>
      </c>
      <c r="T886">
        <v>6</v>
      </c>
      <c r="U886" t="s">
        <v>47</v>
      </c>
      <c r="V886" t="s">
        <v>48</v>
      </c>
      <c r="W886" t="s">
        <v>59</v>
      </c>
      <c r="X886">
        <v>2019</v>
      </c>
      <c r="Y886" t="s">
        <v>37</v>
      </c>
      <c r="Z886" t="s">
        <v>38</v>
      </c>
      <c r="AA886">
        <v>22</v>
      </c>
      <c r="AB886">
        <v>0</v>
      </c>
      <c r="AC886">
        <v>21</v>
      </c>
      <c r="AD886">
        <v>0</v>
      </c>
      <c r="AE886">
        <v>0</v>
      </c>
      <c r="AF886">
        <v>1573</v>
      </c>
      <c r="AG886" s="2" t="str">
        <f>IFERROR(VLOOKUP(B886,[1]Hoja2!$C$1:$AM$841,37,FALSE),"n/a")</f>
        <v>n/a</v>
      </c>
      <c r="AH886" s="10" t="e">
        <f>VLOOKUP(AX886,[1]Hoja2!$B$2:$AO$762,17,FALSE)</f>
        <v>#N/A</v>
      </c>
      <c r="AI886" s="10" t="e">
        <f>VLOOKUP(AX886,[1]Hoja2!$B$2:$AO$762,23,FALSE)</f>
        <v>#N/A</v>
      </c>
      <c r="AJ886" s="10" t="e">
        <f>VLOOKUP(AX886,[1]Hoja2!$B$2:$AO$762,28,FALSE)</f>
        <v>#N/A</v>
      </c>
      <c r="AK886" s="10" t="e">
        <f>VLOOKUP(AX886,[1]Hoja2!$B$2:$AO$762,19,FALSE)</f>
        <v>#N/A</v>
      </c>
      <c r="AL886" t="e">
        <f t="shared" si="436"/>
        <v>#N/A</v>
      </c>
      <c r="AM886" t="e">
        <f t="shared" si="437"/>
        <v>#N/A</v>
      </c>
      <c r="AN886" t="e">
        <f t="shared" si="438"/>
        <v>#N/A</v>
      </c>
      <c r="AO886" t="e">
        <f t="shared" si="439"/>
        <v>#N/A</v>
      </c>
      <c r="AP886" t="e">
        <f t="shared" si="440"/>
        <v>#N/A</v>
      </c>
      <c r="AQ886" t="str">
        <f t="shared" si="441"/>
        <v>n/a</v>
      </c>
      <c r="AR886" t="e">
        <f>+INDEX([1]DETALLE!$AK$2:$AK$841,MATCH(B886,[1]DETALLE!$A$2:$A$841,0))</f>
        <v>#N/A</v>
      </c>
      <c r="AS886" t="str">
        <f>CONCATENATE(B886)</f>
        <v>0BG2951676</v>
      </c>
      <c r="AT886" s="2" t="str">
        <f>IF(IFERROR(VLOOKUP(AS886,[1]Hoja2!$C$1:$AM$841,37,FALSE),"n/a")&lt;&gt;"n/a","a","n/a")</f>
        <v>n/a</v>
      </c>
      <c r="AU886" s="8">
        <f t="shared" si="432"/>
        <v>3</v>
      </c>
      <c r="AV886" t="e">
        <f>VLOOKUP(B886,[1]Hoja2!$C$2:$AO$762,39,FALSE)</f>
        <v>#N/A</v>
      </c>
      <c r="AW886" t="e">
        <f>IF(AU886=AV886,VLOOKUP(B886,[1]Hoja2!$C$2:$AO$762,37,FALSE),IF(AV886&lt;2,VLOOKUP(B886,[1]Hoja2!$C$2:$AO$762,37,FALSE)))</f>
        <v>#N/A</v>
      </c>
      <c r="AX886" t="str">
        <f>B886 &amp; COUNTIF(B$2:B886, B886)</f>
        <v>0BG29516762</v>
      </c>
      <c r="AY886" t="e">
        <f>VLOOKUP(AX886,[1]Hoja2!$B$2:$AO$762,38,FALSE)</f>
        <v>#N/A</v>
      </c>
      <c r="AZ886" s="9" t="e">
        <f t="shared" si="443"/>
        <v>#N/A</v>
      </c>
    </row>
    <row r="887" spans="1:55" x14ac:dyDescent="0.25">
      <c r="A887">
        <v>71194</v>
      </c>
      <c r="B887" t="s">
        <v>551</v>
      </c>
      <c r="C887">
        <v>2019</v>
      </c>
      <c r="D887" t="s">
        <v>37</v>
      </c>
      <c r="E887" t="s">
        <v>38</v>
      </c>
      <c r="F887">
        <v>22</v>
      </c>
      <c r="G887" t="s">
        <v>40</v>
      </c>
      <c r="H887">
        <v>1.5</v>
      </c>
      <c r="I887" t="s">
        <v>54</v>
      </c>
      <c r="J887">
        <v>803</v>
      </c>
      <c r="K887">
        <v>1573</v>
      </c>
      <c r="L887">
        <v>0.2</v>
      </c>
      <c r="M887">
        <v>0.6</v>
      </c>
      <c r="N887">
        <v>0.8</v>
      </c>
      <c r="O887">
        <v>1.05</v>
      </c>
      <c r="P887">
        <v>1.1000000000000001</v>
      </c>
      <c r="Q887">
        <v>1.1499999999999999</v>
      </c>
      <c r="R887" t="s">
        <v>46</v>
      </c>
      <c r="S887">
        <v>4</v>
      </c>
      <c r="T887">
        <v>6</v>
      </c>
      <c r="U887" t="s">
        <v>47</v>
      </c>
      <c r="V887" t="s">
        <v>54</v>
      </c>
      <c r="W887" t="s">
        <v>73</v>
      </c>
      <c r="X887">
        <v>2019</v>
      </c>
      <c r="Y887" t="s">
        <v>37</v>
      </c>
      <c r="Z887" t="s">
        <v>38</v>
      </c>
      <c r="AA887">
        <v>25</v>
      </c>
      <c r="AB887">
        <v>0</v>
      </c>
      <c r="AC887">
        <v>45</v>
      </c>
      <c r="AD887">
        <v>1.1000000000000001</v>
      </c>
      <c r="AE887">
        <v>0.375</v>
      </c>
      <c r="AF887">
        <v>1730.3</v>
      </c>
      <c r="AG887" s="2">
        <f>IFERROR(VLOOKUP(B887,[1]Hoja2!$C$1:$AM$841,37,FALSE),"n/a")</f>
        <v>1730.3000000000004</v>
      </c>
      <c r="AH887" s="10">
        <f>VLOOKUP(AX887,[1]Hoja2!$B$2:$AO$762,17,FALSE)</f>
        <v>43</v>
      </c>
      <c r="AI887" s="10">
        <f>VLOOKUP(AX887,[1]Hoja2!$B$2:$AO$762,23,FALSE)</f>
        <v>1.1000000000000001</v>
      </c>
      <c r="AJ887" s="10">
        <f>VLOOKUP(AX887,[1]Hoja2!$B$2:$AO$762,28,FALSE)</f>
        <v>0.375</v>
      </c>
      <c r="AK887" s="10" t="str">
        <f>VLOOKUP(AX887,[1]Hoja2!$B$2:$AO$762,19,FALSE)</f>
        <v>Entry Production Color Low/Mid</v>
      </c>
      <c r="AL887">
        <f t="shared" si="436"/>
        <v>1</v>
      </c>
      <c r="AM887">
        <f t="shared" si="437"/>
        <v>0</v>
      </c>
      <c r="AN887">
        <f t="shared" si="438"/>
        <v>1</v>
      </c>
      <c r="AO887">
        <f t="shared" si="439"/>
        <v>1</v>
      </c>
      <c r="AP887">
        <f t="shared" si="440"/>
        <v>1</v>
      </c>
      <c r="AQ887">
        <f t="shared" si="441"/>
        <v>0</v>
      </c>
      <c r="AR887">
        <f>+INDEX([1]Hoja2!$AM$2:$AM$841,MATCH(B887,[1]Hoja2!$C$2:$C$841,0))</f>
        <v>1730.3000000000004</v>
      </c>
      <c r="AS887" t="str">
        <f t="shared" si="442"/>
        <v>0E2B66367922</v>
      </c>
      <c r="AT887" s="2">
        <f>IFERROR(VLOOKUP(AS887,[1]Hoja2!$A$1:$AM$841,38,FALSE),"n/a")</f>
        <v>0</v>
      </c>
      <c r="AU887" s="8">
        <f t="shared" si="432"/>
        <v>1</v>
      </c>
      <c r="AV887">
        <f>VLOOKUP(B887,[1]Hoja2!$C$2:$AO$762,39,FALSE)</f>
        <v>1</v>
      </c>
      <c r="AW887">
        <f>IF(AU887=AV887,VLOOKUP(B887,[1]Hoja2!$C$2:$AO$762,37,FALSE),IF(AV887&lt;2,VLOOKUP(B887,[1]Hoja2!$C$2:$AO$762,37,FALSE)))</f>
        <v>1730.3000000000004</v>
      </c>
      <c r="AX887" t="str">
        <f>B887 &amp; COUNTIF(B$2:B887, B887)</f>
        <v>0E2B6636791</v>
      </c>
      <c r="AY887" s="10">
        <f>VLOOKUP(AX887,[1]Hoja2!$B$2:$AO$762,38,FALSE)</f>
        <v>1730.3000000000004</v>
      </c>
      <c r="AZ887" s="9">
        <f t="shared" si="443"/>
        <v>0</v>
      </c>
      <c r="BA887">
        <f t="shared" ref="BA887:BA889" si="457">IF(Q887="NA",2,IF(OR(G887="INSTALACION NUEVA",G887="Mantenimiento preventivo"),3,IF(AND(AC887&lt;AH887,AL887&lt;&gt;1),4,IF(AY887&gt;AF887,1,0))))</f>
        <v>0</v>
      </c>
      <c r="BB887">
        <f t="shared" ref="BB887:BB889" si="458">AE887-AJ887</f>
        <v>0</v>
      </c>
      <c r="BC887">
        <f t="shared" ref="BC887:BC889" si="459">+_xlfn.IFS(Q887="NA",2,OR(G887="INSTALACION NUEVA",G887="Mantenimiento preventivo"),3,AND(AC887&lt;AH887,AL887&lt;&gt;1),4,AY887&gt;AF887,1,TRUE,0)</f>
        <v>0</v>
      </c>
    </row>
    <row r="888" spans="1:55" x14ac:dyDescent="0.25">
      <c r="A888">
        <v>71198</v>
      </c>
      <c r="B888" t="s">
        <v>554</v>
      </c>
      <c r="C888">
        <v>2019</v>
      </c>
      <c r="D888" t="s">
        <v>37</v>
      </c>
      <c r="E888" t="s">
        <v>38</v>
      </c>
      <c r="F888">
        <v>22</v>
      </c>
      <c r="G888" t="s">
        <v>40</v>
      </c>
      <c r="H888">
        <v>0.1833333</v>
      </c>
      <c r="I888" t="s">
        <v>58</v>
      </c>
      <c r="J888">
        <v>655</v>
      </c>
      <c r="K888">
        <v>1365</v>
      </c>
      <c r="L888">
        <v>0</v>
      </c>
      <c r="M888">
        <v>0</v>
      </c>
      <c r="N888">
        <v>0.6</v>
      </c>
      <c r="O888">
        <v>0.8</v>
      </c>
      <c r="P888">
        <v>1.05</v>
      </c>
      <c r="Q888">
        <v>1.1000000000000001</v>
      </c>
      <c r="R888" t="s">
        <v>46</v>
      </c>
      <c r="S888">
        <v>5</v>
      </c>
      <c r="T888">
        <v>9</v>
      </c>
      <c r="U888" t="s">
        <v>47</v>
      </c>
      <c r="V888" t="s">
        <v>58</v>
      </c>
      <c r="W888" t="s">
        <v>55</v>
      </c>
      <c r="X888">
        <v>2019</v>
      </c>
      <c r="Y888" t="s">
        <v>37</v>
      </c>
      <c r="Z888" t="s">
        <v>38</v>
      </c>
      <c r="AA888">
        <v>22</v>
      </c>
      <c r="AB888">
        <v>0</v>
      </c>
      <c r="AC888">
        <v>84</v>
      </c>
      <c r="AD888">
        <v>1.1000000000000001</v>
      </c>
      <c r="AE888">
        <v>3.6666659999999997E-2</v>
      </c>
      <c r="AF888">
        <v>1501.5</v>
      </c>
      <c r="AG888" s="2">
        <f>IFERROR(VLOOKUP(B888,[1]Hoja2!$C$1:$AM$841,37,FALSE),"n/a")</f>
        <v>1501.5000000000002</v>
      </c>
      <c r="AH888" s="10">
        <f>VLOOKUP(AX888,[1]Hoja2!$B$2:$AO$762,17,FALSE)</f>
        <v>81</v>
      </c>
      <c r="AI888" s="10">
        <f>VLOOKUP(AX888,[1]Hoja2!$B$2:$AO$762,23,FALSE)</f>
        <v>1.1000000000000001</v>
      </c>
      <c r="AJ888" s="10">
        <f>VLOOKUP(AX888,[1]Hoja2!$B$2:$AO$762,28,FALSE)</f>
        <v>0</v>
      </c>
      <c r="AK888" s="10" t="str">
        <f>VLOOKUP(AX888,[1]Hoja2!$B$2:$AO$762,19,FALSE)</f>
        <v>Departmental Digital</v>
      </c>
      <c r="AL888">
        <f t="shared" si="436"/>
        <v>1</v>
      </c>
      <c r="AM888">
        <f t="shared" si="437"/>
        <v>0</v>
      </c>
      <c r="AN888">
        <f t="shared" si="438"/>
        <v>1</v>
      </c>
      <c r="AO888">
        <f t="shared" si="439"/>
        <v>0</v>
      </c>
      <c r="AP888">
        <f t="shared" si="440"/>
        <v>1</v>
      </c>
      <c r="AQ888">
        <f t="shared" si="441"/>
        <v>0</v>
      </c>
      <c r="AR888">
        <f>+INDEX([1]Hoja2!$AM$2:$AM$841,MATCH(B888,[1]Hoja2!$C$2:$C$841,0))</f>
        <v>1501.5000000000002</v>
      </c>
      <c r="AS888" t="str">
        <f>CONCATENATE(B888)</f>
        <v>0X76703816</v>
      </c>
      <c r="AT888" s="2">
        <f>IF(COUNTIF(AS888:AS2108,AS888)&lt;2,IFERROR(VLOOKUP(AS888,[1]Hoja2!$C$1:$AM$841,37,FALSE),"n/a"),"b")</f>
        <v>1501.5000000000002</v>
      </c>
      <c r="AU888" s="8">
        <f t="shared" si="432"/>
        <v>1</v>
      </c>
      <c r="AV888">
        <f>VLOOKUP(B888,[1]Hoja2!$C$2:$AO$762,39,FALSE)</f>
        <v>1</v>
      </c>
      <c r="AW888">
        <f>IF(AU888=AV888,VLOOKUP(B888,[1]Hoja2!$C$2:$AO$762,37,FALSE),IF(AV888&lt;2,VLOOKUP(B888,[1]Hoja2!$C$2:$AO$762,37,FALSE)))</f>
        <v>1501.5000000000002</v>
      </c>
      <c r="AX888" t="str">
        <f>B888 &amp; COUNTIF(B$2:B888, B888)</f>
        <v>0X767038161</v>
      </c>
      <c r="AY888" s="10">
        <f>VLOOKUP(AX888,[1]Hoja2!$B$2:$AO$762,38,FALSE)</f>
        <v>1501.5000000000002</v>
      </c>
      <c r="AZ888" s="9">
        <f t="shared" si="443"/>
        <v>0</v>
      </c>
      <c r="BA888">
        <f t="shared" si="457"/>
        <v>0</v>
      </c>
      <c r="BB888">
        <f t="shared" si="458"/>
        <v>3.6666659999999997E-2</v>
      </c>
      <c r="BC888">
        <f t="shared" si="459"/>
        <v>0</v>
      </c>
    </row>
    <row r="889" spans="1:55" x14ac:dyDescent="0.25">
      <c r="A889">
        <v>71201</v>
      </c>
      <c r="B889" t="s">
        <v>555</v>
      </c>
      <c r="C889">
        <v>2019</v>
      </c>
      <c r="D889" t="s">
        <v>37</v>
      </c>
      <c r="E889" t="s">
        <v>38</v>
      </c>
      <c r="F889">
        <v>22</v>
      </c>
      <c r="G889" t="s">
        <v>40</v>
      </c>
      <c r="H889">
        <v>1.066667</v>
      </c>
      <c r="I889" t="s">
        <v>116</v>
      </c>
      <c r="J889">
        <v>655</v>
      </c>
      <c r="K889">
        <v>1365</v>
      </c>
      <c r="L889">
        <v>0</v>
      </c>
      <c r="M889">
        <v>0</v>
      </c>
      <c r="N889">
        <v>0.6</v>
      </c>
      <c r="O889">
        <v>0.8</v>
      </c>
      <c r="P889">
        <v>1.05</v>
      </c>
      <c r="Q889">
        <v>1.1000000000000001</v>
      </c>
      <c r="R889" t="s">
        <v>46</v>
      </c>
      <c r="S889">
        <v>5</v>
      </c>
      <c r="T889">
        <v>9</v>
      </c>
      <c r="U889" t="s">
        <v>47</v>
      </c>
      <c r="V889" t="s">
        <v>58</v>
      </c>
      <c r="W889" t="s">
        <v>130</v>
      </c>
      <c r="X889">
        <v>2019</v>
      </c>
      <c r="Y889" t="s">
        <v>37</v>
      </c>
      <c r="Z889" t="s">
        <v>38</v>
      </c>
      <c r="AA889">
        <v>23</v>
      </c>
      <c r="AB889">
        <v>0</v>
      </c>
      <c r="AC889">
        <v>48</v>
      </c>
      <c r="AD889">
        <v>1.05</v>
      </c>
      <c r="AE889">
        <v>0.21333340000000001</v>
      </c>
      <c r="AF889">
        <v>1433.25</v>
      </c>
      <c r="AG889" s="2">
        <f>IFERROR(VLOOKUP(B889,[1]Hoja2!$C$1:$AM$841,37,FALSE),"n/a")</f>
        <v>1433.25</v>
      </c>
      <c r="AH889" s="10">
        <f>VLOOKUP(AX889,[1]Hoja2!$B$2:$AO$762,17,FALSE)</f>
        <v>48</v>
      </c>
      <c r="AI889" s="10">
        <f>VLOOKUP(AX889,[1]Hoja2!$B$2:$AO$762,23,FALSE)</f>
        <v>1.05</v>
      </c>
      <c r="AJ889" s="10">
        <f>VLOOKUP(AX889,[1]Hoja2!$B$2:$AO$762,28,FALSE)</f>
        <v>0.26</v>
      </c>
      <c r="AK889" s="10" t="str">
        <f>VLOOKUP(AX889,[1]Hoja2!$B$2:$AO$762,19,FALSE)</f>
        <v>Office Digital</v>
      </c>
      <c r="AL889">
        <f t="shared" si="436"/>
        <v>1</v>
      </c>
      <c r="AM889">
        <f t="shared" si="437"/>
        <v>1</v>
      </c>
      <c r="AN889">
        <f t="shared" si="438"/>
        <v>1</v>
      </c>
      <c r="AO889">
        <f t="shared" si="439"/>
        <v>0</v>
      </c>
      <c r="AP889">
        <f t="shared" si="440"/>
        <v>1</v>
      </c>
      <c r="AQ889">
        <f t="shared" si="441"/>
        <v>0</v>
      </c>
      <c r="AR889">
        <f>+INDEX([1]Hoja2!$AM$2:$AM$841,MATCH(B889,[1]Hoja2!$C$2:$C$841,0))</f>
        <v>1433.25</v>
      </c>
      <c r="AS889" t="str">
        <f t="shared" si="442"/>
        <v>0X7670783622</v>
      </c>
      <c r="AT889" s="2">
        <f>IFERROR(VLOOKUP(AS889,[1]Hoja2!$A$1:$AM$841,38,FALSE),"n/a")</f>
        <v>0</v>
      </c>
      <c r="AU889" s="8">
        <f t="shared" si="432"/>
        <v>1</v>
      </c>
      <c r="AV889">
        <f>VLOOKUP(B889,[1]Hoja2!$C$2:$AO$762,39,FALSE)</f>
        <v>1</v>
      </c>
      <c r="AW889">
        <f>IF(AU889=AV889,VLOOKUP(B889,[1]Hoja2!$C$2:$AO$762,37,FALSE),IF(AV889&lt;2,VLOOKUP(B889,[1]Hoja2!$C$2:$AO$762,37,FALSE)))</f>
        <v>1433.25</v>
      </c>
      <c r="AX889" t="str">
        <f>B889 &amp; COUNTIF(B$2:B889, B889)</f>
        <v>0X767078361</v>
      </c>
      <c r="AY889" s="10">
        <f>VLOOKUP(AX889,[1]Hoja2!$B$2:$AO$762,38,FALSE)</f>
        <v>1433.25</v>
      </c>
      <c r="AZ889" s="9">
        <f t="shared" si="443"/>
        <v>0</v>
      </c>
      <c r="BA889">
        <f t="shared" si="457"/>
        <v>0</v>
      </c>
      <c r="BB889">
        <f t="shared" si="458"/>
        <v>-4.6666600000000003E-2</v>
      </c>
      <c r="BC889">
        <f t="shared" si="459"/>
        <v>0</v>
      </c>
    </row>
    <row r="890" spans="1:55" hidden="1" x14ac:dyDescent="0.25">
      <c r="A890">
        <v>71205</v>
      </c>
      <c r="B890" t="s">
        <v>136</v>
      </c>
      <c r="C890">
        <v>2019</v>
      </c>
      <c r="D890" t="s">
        <v>37</v>
      </c>
      <c r="E890" t="s">
        <v>38</v>
      </c>
      <c r="F890">
        <v>22</v>
      </c>
      <c r="G890" t="s">
        <v>44</v>
      </c>
      <c r="H890">
        <v>0</v>
      </c>
      <c r="I890" t="s">
        <v>66</v>
      </c>
      <c r="J890">
        <v>468</v>
      </c>
      <c r="K890">
        <v>715</v>
      </c>
      <c r="L890">
        <v>0</v>
      </c>
      <c r="M890">
        <v>0</v>
      </c>
      <c r="N890">
        <v>0</v>
      </c>
      <c r="O890">
        <v>0.6</v>
      </c>
      <c r="P890">
        <v>0.8</v>
      </c>
      <c r="Q890">
        <v>1.05</v>
      </c>
      <c r="R890" t="s">
        <v>46</v>
      </c>
      <c r="S890">
        <v>5</v>
      </c>
      <c r="T890">
        <v>9</v>
      </c>
      <c r="U890" t="s">
        <v>47</v>
      </c>
      <c r="V890" t="s">
        <v>58</v>
      </c>
      <c r="W890" t="s">
        <v>55</v>
      </c>
      <c r="X890">
        <v>2019</v>
      </c>
      <c r="Y890" t="s">
        <v>37</v>
      </c>
      <c r="Z890" t="s">
        <v>38</v>
      </c>
      <c r="AA890">
        <v>22</v>
      </c>
      <c r="AB890">
        <v>0</v>
      </c>
      <c r="AC890">
        <v>19</v>
      </c>
      <c r="AD890">
        <v>0</v>
      </c>
      <c r="AE890">
        <v>0</v>
      </c>
      <c r="AF890">
        <v>715</v>
      </c>
      <c r="AG890" s="2">
        <f>IFERROR(VLOOKUP(B890,[1]Hoja2!$C$1:$AM$841,37,FALSE),"n/a")</f>
        <v>715.00000000000011</v>
      </c>
      <c r="AH890" s="10" t="e">
        <f>VLOOKUP(AX890,[1]Hoja2!$B$2:$AO$762,17,FALSE)</f>
        <v>#N/A</v>
      </c>
      <c r="AI890" s="10" t="e">
        <f>VLOOKUP(AX890,[1]Hoja2!$B$2:$AO$762,23,FALSE)</f>
        <v>#N/A</v>
      </c>
      <c r="AJ890" s="10" t="e">
        <f>VLOOKUP(AX890,[1]Hoja2!$B$2:$AO$762,28,FALSE)</f>
        <v>#N/A</v>
      </c>
      <c r="AK890" s="10" t="e">
        <f>VLOOKUP(AX890,[1]Hoja2!$B$2:$AO$762,19,FALSE)</f>
        <v>#N/A</v>
      </c>
      <c r="AL890" t="e">
        <f t="shared" si="436"/>
        <v>#N/A</v>
      </c>
      <c r="AM890" t="e">
        <f t="shared" si="437"/>
        <v>#N/A</v>
      </c>
      <c r="AN890" t="e">
        <f t="shared" si="438"/>
        <v>#N/A</v>
      </c>
      <c r="AO890" t="e">
        <f t="shared" si="439"/>
        <v>#N/A</v>
      </c>
      <c r="AP890" t="e">
        <f t="shared" si="440"/>
        <v>#N/A</v>
      </c>
      <c r="AQ890">
        <f t="shared" si="441"/>
        <v>0</v>
      </c>
      <c r="AR890">
        <f>+INDEX([1]Hoja2!$AM$2:$AM$841,MATCH(B890,[1]Hoja2!$C$2:$C$841,0))</f>
        <v>715.00000000000011</v>
      </c>
      <c r="AS890" t="str">
        <f>CONCATENATE(B890)</f>
        <v>0RXD109069</v>
      </c>
      <c r="AT890" s="2" t="s">
        <v>1007</v>
      </c>
      <c r="AU890" s="8">
        <f t="shared" si="432"/>
        <v>2</v>
      </c>
      <c r="AV890">
        <f>VLOOKUP(B890,[1]Hoja2!$C$2:$AO$762,39,FALSE)</f>
        <v>1</v>
      </c>
      <c r="AW890">
        <f>IF(AU890=AV890,VLOOKUP(B890,[1]Hoja2!$C$2:$AO$762,37,FALSE),IF(AV890&lt;2,VLOOKUP(B890,[1]Hoja2!$C$2:$AO$762,37,FALSE)))</f>
        <v>715.00000000000011</v>
      </c>
      <c r="AX890" t="str">
        <f>B890 &amp; COUNTIF(B$2:B890, B890)</f>
        <v>0RXD1090692</v>
      </c>
      <c r="AY890" t="e">
        <f>VLOOKUP(AX890,[1]Hoja2!$B$2:$AO$762,38,FALSE)</f>
        <v>#N/A</v>
      </c>
      <c r="AZ890" s="9">
        <f t="shared" si="443"/>
        <v>0</v>
      </c>
    </row>
    <row r="891" spans="1:55" x14ac:dyDescent="0.25">
      <c r="A891">
        <v>71206</v>
      </c>
      <c r="B891" t="s">
        <v>189</v>
      </c>
      <c r="C891">
        <v>2019</v>
      </c>
      <c r="D891" t="s">
        <v>37</v>
      </c>
      <c r="E891" t="s">
        <v>38</v>
      </c>
      <c r="F891">
        <v>22</v>
      </c>
      <c r="G891" t="s">
        <v>40</v>
      </c>
      <c r="H891">
        <v>10.283329999999999</v>
      </c>
      <c r="I891" t="s">
        <v>58</v>
      </c>
      <c r="J891">
        <v>655</v>
      </c>
      <c r="K891">
        <v>1365</v>
      </c>
      <c r="L891">
        <v>0</v>
      </c>
      <c r="M891">
        <v>0</v>
      </c>
      <c r="N891">
        <v>0.6</v>
      </c>
      <c r="O891">
        <v>0.8</v>
      </c>
      <c r="P891">
        <v>1.05</v>
      </c>
      <c r="Q891">
        <v>1.1000000000000001</v>
      </c>
      <c r="R891" t="s">
        <v>46</v>
      </c>
      <c r="S891">
        <v>5</v>
      </c>
      <c r="T891">
        <v>9</v>
      </c>
      <c r="U891" t="s">
        <v>85</v>
      </c>
      <c r="V891" t="s">
        <v>58</v>
      </c>
      <c r="W891" t="s">
        <v>80</v>
      </c>
      <c r="X891">
        <v>2019</v>
      </c>
      <c r="Y891" t="s">
        <v>37</v>
      </c>
      <c r="Z891" t="s">
        <v>38</v>
      </c>
      <c r="AA891">
        <v>23</v>
      </c>
      <c r="AB891">
        <v>0</v>
      </c>
      <c r="AC891">
        <v>20</v>
      </c>
      <c r="AD891">
        <v>0.8</v>
      </c>
      <c r="AE891">
        <v>1.14259222222222</v>
      </c>
      <c r="AF891">
        <v>1043.3404041666699</v>
      </c>
      <c r="AG891" s="2">
        <f>IFERROR(VLOOKUP(B891,[1]Hoja2!$C$1:$AM$841,37,FALSE),"n/a")</f>
        <v>1092</v>
      </c>
      <c r="AH891" s="10">
        <f>VLOOKUP(AX891,[1]Hoja2!$B$2:$AO$762,17,FALSE)</f>
        <v>20</v>
      </c>
      <c r="AI891" s="10">
        <f>VLOOKUP(AX891,[1]Hoja2!$B$2:$AO$762,23,FALSE)</f>
        <v>0.8</v>
      </c>
      <c r="AJ891" s="10">
        <f>VLOOKUP(AX891,[1]Hoja2!$B$2:$AO$762,28,FALSE)</f>
        <v>1.6833333333333333</v>
      </c>
      <c r="AK891" s="10" t="str">
        <f>VLOOKUP(AX891,[1]Hoja2!$B$2:$AO$762,19,FALSE)</f>
        <v>Departmental Digital</v>
      </c>
      <c r="AL891">
        <f t="shared" si="436"/>
        <v>0</v>
      </c>
      <c r="AM891">
        <f t="shared" si="437"/>
        <v>1</v>
      </c>
      <c r="AN891">
        <f t="shared" si="438"/>
        <v>1</v>
      </c>
      <c r="AO891">
        <f t="shared" si="439"/>
        <v>0</v>
      </c>
      <c r="AP891">
        <f t="shared" si="440"/>
        <v>1</v>
      </c>
      <c r="AQ891">
        <f t="shared" si="441"/>
        <v>1</v>
      </c>
      <c r="AR891">
        <f>+INDEX([1]Hoja2!$AM$2:$AM$841,MATCH(B891,[1]Hoja2!$C$2:$C$841,0))</f>
        <v>1092</v>
      </c>
      <c r="AS891" t="str">
        <f t="shared" si="442"/>
        <v>0XEL56273222</v>
      </c>
      <c r="AT891" s="2">
        <f>IFERROR(VLOOKUP(AS891,[1]Hoja2!$A$1:$AM$841,38,FALSE),"n/a")</f>
        <v>0</v>
      </c>
      <c r="AU891" s="8">
        <f t="shared" si="432"/>
        <v>2</v>
      </c>
      <c r="AV891">
        <f>VLOOKUP(B891,[1]Hoja2!$C$2:$AO$762,39,FALSE)</f>
        <v>2</v>
      </c>
      <c r="AW891">
        <f>IF(AU891=AV891,VLOOKUP(B891,[1]Hoja2!$C$2:$AO$762,37,FALSE),IF(AV891&lt;2,VLOOKUP(B891,[1]Hoja2!$C$2:$AO$762,37,FALSE)))</f>
        <v>1092</v>
      </c>
      <c r="AX891" t="str">
        <f>B891 &amp; COUNTIF(B$2:B891, B891)</f>
        <v>0XEL5627322</v>
      </c>
      <c r="AY891" s="10">
        <f>VLOOKUP(AX891,[1]Hoja2!$B$2:$AO$762,38,FALSE)</f>
        <v>858.8125</v>
      </c>
      <c r="AZ891" s="9">
        <f t="shared" si="443"/>
        <v>0</v>
      </c>
      <c r="BA891">
        <f t="shared" ref="BA891:BA894" si="460">IF(Q891="NA",2,IF(OR(G891="INSTALACION NUEVA",G891="Mantenimiento preventivo"),3,IF(AND(AC891&lt;AH891,AL891&lt;&gt;1),4,IF(AY891&gt;AF891,1,0))))</f>
        <v>0</v>
      </c>
      <c r="BB891">
        <f t="shared" ref="BB891:BB894" si="461">AE891-AJ891</f>
        <v>-0.54074111111111334</v>
      </c>
      <c r="BC891">
        <f t="shared" ref="BC891:BC894" si="462">+_xlfn.IFS(Q891="NA",2,OR(G891="INSTALACION NUEVA",G891="Mantenimiento preventivo"),3,AND(AC891&lt;AH891,AL891&lt;&gt;1),4,AY891&gt;AF891,1,TRUE,0)</f>
        <v>0</v>
      </c>
    </row>
    <row r="892" spans="1:55" x14ac:dyDescent="0.25">
      <c r="A892">
        <v>71207</v>
      </c>
      <c r="B892" t="s">
        <v>546</v>
      </c>
      <c r="C892">
        <v>2019</v>
      </c>
      <c r="D892" t="s">
        <v>37</v>
      </c>
      <c r="E892" t="s">
        <v>38</v>
      </c>
      <c r="F892">
        <v>22</v>
      </c>
      <c r="G892" t="s">
        <v>40</v>
      </c>
      <c r="H892">
        <v>7.65</v>
      </c>
      <c r="I892" t="s">
        <v>45</v>
      </c>
      <c r="J892">
        <v>803</v>
      </c>
      <c r="K892">
        <v>1573</v>
      </c>
      <c r="L892">
        <v>0.2</v>
      </c>
      <c r="M892">
        <v>0.6</v>
      </c>
      <c r="N892">
        <v>0.8</v>
      </c>
      <c r="O892">
        <v>1.05</v>
      </c>
      <c r="P892">
        <v>1.1000000000000001</v>
      </c>
      <c r="Q892">
        <v>1.1499999999999999</v>
      </c>
      <c r="R892" t="s">
        <v>46</v>
      </c>
      <c r="S892">
        <v>4</v>
      </c>
      <c r="T892">
        <v>6</v>
      </c>
      <c r="U892" t="s">
        <v>85</v>
      </c>
      <c r="V892" t="s">
        <v>48</v>
      </c>
      <c r="W892" t="s">
        <v>80</v>
      </c>
      <c r="X892">
        <v>2019</v>
      </c>
      <c r="Y892" t="s">
        <v>37</v>
      </c>
      <c r="Z892" t="s">
        <v>38</v>
      </c>
      <c r="AA892">
        <v>25</v>
      </c>
      <c r="AB892">
        <v>0</v>
      </c>
      <c r="AC892">
        <v>34</v>
      </c>
      <c r="AD892">
        <v>1.1000000000000001</v>
      </c>
      <c r="AE892">
        <v>1.2749999999999999</v>
      </c>
      <c r="AF892">
        <v>1622.15625</v>
      </c>
      <c r="AG892" s="2">
        <f>IFERROR(VLOOKUP(B892,[1]Hoja2!$C$1:$AM$841,37,FALSE),"n/a")</f>
        <v>1367.8545833333337</v>
      </c>
      <c r="AH892" s="10">
        <f>VLOOKUP(AX892,[1]Hoja2!$B$2:$AO$762,17,FALSE)</f>
        <v>42</v>
      </c>
      <c r="AI892" s="10">
        <f>VLOOKUP(AX892,[1]Hoja2!$B$2:$AO$762,23,FALSE)</f>
        <v>1.1000000000000001</v>
      </c>
      <c r="AJ892" s="10">
        <f>VLOOKUP(AX892,[1]Hoja2!$B$2:$AO$762,28,FALSE)</f>
        <v>1.9216666666666666</v>
      </c>
      <c r="AK892" s="10" t="str">
        <f>VLOOKUP(AX892,[1]Hoja2!$B$2:$AO$762,19,FALSE)</f>
        <v>Light Production Digital Business</v>
      </c>
      <c r="AL892">
        <f t="shared" si="436"/>
        <v>0</v>
      </c>
      <c r="AM892">
        <f t="shared" si="437"/>
        <v>0</v>
      </c>
      <c r="AN892">
        <f t="shared" si="438"/>
        <v>1</v>
      </c>
      <c r="AO892">
        <f t="shared" si="439"/>
        <v>0</v>
      </c>
      <c r="AP892">
        <f t="shared" si="440"/>
        <v>1</v>
      </c>
      <c r="AQ892">
        <f t="shared" si="441"/>
        <v>0</v>
      </c>
      <c r="AR892">
        <f>+INDEX([1]Hoja2!$AM$2:$AM$841,MATCH(B892,[1]Hoja2!$C$2:$C$841,0))</f>
        <v>1367.8545833333337</v>
      </c>
      <c r="AS892" t="str">
        <f t="shared" si="442"/>
        <v>0BG293966122</v>
      </c>
      <c r="AT892" s="2">
        <f>IFERROR(VLOOKUP(AS892,[1]Hoja2!$A$1:$AM$841,38,FALSE),"n/a")</f>
        <v>0</v>
      </c>
      <c r="AU892" s="8">
        <f t="shared" si="432"/>
        <v>1</v>
      </c>
      <c r="AV892">
        <f>VLOOKUP(B892,[1]Hoja2!$C$2:$AO$762,39,FALSE)</f>
        <v>1</v>
      </c>
      <c r="AW892">
        <f>IF(AU892=AV892,VLOOKUP(B892,[1]Hoja2!$C$2:$AO$762,37,FALSE),IF(AV892&lt;2,VLOOKUP(B892,[1]Hoja2!$C$2:$AO$762,37,FALSE)))</f>
        <v>1367.8545833333337</v>
      </c>
      <c r="AX892" t="str">
        <f>B892 &amp; COUNTIF(B$2:B892, B892)</f>
        <v>0BG29396611</v>
      </c>
      <c r="AY892" s="10">
        <f>VLOOKUP(AX892,[1]Hoja2!$B$2:$AO$762,38,FALSE)</f>
        <v>1367.8545833333337</v>
      </c>
      <c r="AZ892" s="9">
        <f t="shared" si="443"/>
        <v>0</v>
      </c>
      <c r="BA892">
        <f t="shared" si="460"/>
        <v>4</v>
      </c>
      <c r="BB892">
        <f t="shared" si="461"/>
        <v>-0.64666666666666672</v>
      </c>
      <c r="BC892">
        <f t="shared" si="462"/>
        <v>4</v>
      </c>
    </row>
    <row r="893" spans="1:55" x14ac:dyDescent="0.25">
      <c r="A893">
        <v>71208</v>
      </c>
      <c r="B893" t="s">
        <v>455</v>
      </c>
      <c r="C893">
        <v>2019</v>
      </c>
      <c r="D893" t="s">
        <v>37</v>
      </c>
      <c r="E893" t="s">
        <v>38</v>
      </c>
      <c r="F893">
        <v>22</v>
      </c>
      <c r="G893" t="s">
        <v>40</v>
      </c>
      <c r="H893">
        <v>2.6833330000000002</v>
      </c>
      <c r="I893" t="s">
        <v>45</v>
      </c>
      <c r="J893">
        <v>803</v>
      </c>
      <c r="K893">
        <v>1573</v>
      </c>
      <c r="L893">
        <v>0.2</v>
      </c>
      <c r="M893">
        <v>0.6</v>
      </c>
      <c r="N893">
        <v>0.8</v>
      </c>
      <c r="O893">
        <v>1.05</v>
      </c>
      <c r="P893">
        <v>1.1000000000000001</v>
      </c>
      <c r="Q893">
        <v>1.1499999999999999</v>
      </c>
      <c r="R893" t="s">
        <v>46</v>
      </c>
      <c r="S893">
        <v>4</v>
      </c>
      <c r="T893">
        <v>6</v>
      </c>
      <c r="U893" t="s">
        <v>47</v>
      </c>
      <c r="V893" t="s">
        <v>48</v>
      </c>
      <c r="W893" t="s">
        <v>42</v>
      </c>
      <c r="X893">
        <v>2019</v>
      </c>
      <c r="Y893" t="s">
        <v>37</v>
      </c>
      <c r="Z893" t="s">
        <v>38</v>
      </c>
      <c r="AA893">
        <v>22</v>
      </c>
      <c r="AB893">
        <v>0</v>
      </c>
      <c r="AC893">
        <v>10</v>
      </c>
      <c r="AD893">
        <v>0.8</v>
      </c>
      <c r="AE893">
        <v>0.67083325000000005</v>
      </c>
      <c r="AF893">
        <v>1258.4000000000001</v>
      </c>
      <c r="AG893" s="2">
        <f>IFERROR(VLOOKUP(B893,[1]Hoja2!$C$1:$AM$841,37,FALSE),"n/a")</f>
        <v>1258.4000000000003</v>
      </c>
      <c r="AH893" s="10">
        <f>VLOOKUP(AX893,[1]Hoja2!$B$2:$AO$762,17,FALSE)</f>
        <v>32</v>
      </c>
      <c r="AI893" s="10">
        <f>VLOOKUP(AX893,[1]Hoja2!$B$2:$AO$762,23,FALSE)</f>
        <v>1.1000000000000001</v>
      </c>
      <c r="AJ893" s="10">
        <f>VLOOKUP(AX893,[1]Hoja2!$B$2:$AO$762,28,FALSE)</f>
        <v>0.63749999999999996</v>
      </c>
      <c r="AK893" s="10" t="str">
        <f>VLOOKUP(AX893,[1]Hoja2!$B$2:$AO$762,19,FALSE)</f>
        <v>Light Production Digital Business</v>
      </c>
      <c r="AL893">
        <f t="shared" si="436"/>
        <v>0</v>
      </c>
      <c r="AM893">
        <f t="shared" si="437"/>
        <v>0</v>
      </c>
      <c r="AN893">
        <f t="shared" si="438"/>
        <v>0</v>
      </c>
      <c r="AO893">
        <f t="shared" si="439"/>
        <v>0</v>
      </c>
      <c r="AP893">
        <f t="shared" si="440"/>
        <v>1</v>
      </c>
      <c r="AQ893">
        <f t="shared" si="441"/>
        <v>0</v>
      </c>
      <c r="AR893">
        <f>+INDEX([1]Hoja2!$AM$2:$AM$841,MATCH(B893,[1]Hoja2!$C$2:$C$841,0))</f>
        <v>1258.4000000000003</v>
      </c>
      <c r="AS893" t="str">
        <f>CONCATENATE(B893)</f>
        <v>0BG0972350</v>
      </c>
      <c r="AT893" s="2">
        <f>IF(COUNTIF(AS893:AS2113,AS893)&lt;2,IFERROR(VLOOKUP(AS893,[1]Hoja2!$C$1:$AM$841,37,FALSE),"n/a"),"b")</f>
        <v>1258.4000000000003</v>
      </c>
      <c r="AU893" s="8">
        <f t="shared" si="432"/>
        <v>2</v>
      </c>
      <c r="AV893">
        <f>VLOOKUP(B893,[1]Hoja2!$C$2:$AO$762,39,FALSE)</f>
        <v>2</v>
      </c>
      <c r="AW893">
        <f>IF(AU893=AV893,VLOOKUP(B893,[1]Hoja2!$C$2:$AO$762,37,FALSE),IF(AV893&lt;2,VLOOKUP(B893,[1]Hoja2!$C$2:$AO$762,37,FALSE)))</f>
        <v>1258.4000000000003</v>
      </c>
      <c r="AX893" t="str">
        <f>B893 &amp; COUNTIF(B$2:B893, B893)</f>
        <v>0BG09723502</v>
      </c>
      <c r="AY893" s="10">
        <f>VLOOKUP(AX893,[1]Hoja2!$B$2:$AO$762,38,FALSE)</f>
        <v>1730.3000000000004</v>
      </c>
      <c r="AZ893" s="9">
        <f t="shared" si="443"/>
        <v>0</v>
      </c>
      <c r="BA893">
        <f t="shared" si="460"/>
        <v>4</v>
      </c>
      <c r="BB893">
        <f t="shared" si="461"/>
        <v>3.3333250000000092E-2</v>
      </c>
      <c r="BC893">
        <f t="shared" si="462"/>
        <v>4</v>
      </c>
    </row>
    <row r="894" spans="1:55" x14ac:dyDescent="0.25">
      <c r="A894">
        <v>71209</v>
      </c>
      <c r="B894" t="s">
        <v>541</v>
      </c>
      <c r="C894">
        <v>2019</v>
      </c>
      <c r="D894" t="s">
        <v>37</v>
      </c>
      <c r="E894" t="s">
        <v>38</v>
      </c>
      <c r="F894">
        <v>22</v>
      </c>
      <c r="G894" t="s">
        <v>40</v>
      </c>
      <c r="H894">
        <v>1.75</v>
      </c>
      <c r="I894" t="s">
        <v>58</v>
      </c>
      <c r="J894">
        <v>655</v>
      </c>
      <c r="K894">
        <v>1365</v>
      </c>
      <c r="L894">
        <v>0</v>
      </c>
      <c r="M894">
        <v>0</v>
      </c>
      <c r="N894">
        <v>0.6</v>
      </c>
      <c r="O894">
        <v>0.8</v>
      </c>
      <c r="P894">
        <v>1.05</v>
      </c>
      <c r="Q894">
        <v>1.1000000000000001</v>
      </c>
      <c r="R894" t="s">
        <v>46</v>
      </c>
      <c r="S894">
        <v>5</v>
      </c>
      <c r="T894">
        <v>9</v>
      </c>
      <c r="U894" t="s">
        <v>47</v>
      </c>
      <c r="V894" t="s">
        <v>45</v>
      </c>
      <c r="W894" t="s">
        <v>59</v>
      </c>
      <c r="X894">
        <v>2019</v>
      </c>
      <c r="Y894" t="s">
        <v>37</v>
      </c>
      <c r="Z894" t="s">
        <v>38</v>
      </c>
      <c r="AA894">
        <v>22</v>
      </c>
      <c r="AB894">
        <v>0</v>
      </c>
      <c r="AC894">
        <v>60</v>
      </c>
      <c r="AD894">
        <v>1.1000000000000001</v>
      </c>
      <c r="AE894">
        <v>0.35</v>
      </c>
      <c r="AF894">
        <v>1501.5</v>
      </c>
      <c r="AG894" s="2">
        <f>IFERROR(VLOOKUP(B894,[1]Hoja2!$C$1:$AM$841,37,FALSE),"n/a")</f>
        <v>1433.25</v>
      </c>
      <c r="AH894" s="10">
        <f>VLOOKUP(AX894,[1]Hoja2!$B$2:$AO$762,17,FALSE)</f>
        <v>40</v>
      </c>
      <c r="AI894" s="10">
        <f>VLOOKUP(AX894,[1]Hoja2!$B$2:$AO$762,23,FALSE)</f>
        <v>1.05</v>
      </c>
      <c r="AJ894" s="10">
        <f>VLOOKUP(AX894,[1]Hoja2!$B$2:$AO$762,28,FALSE)</f>
        <v>0.35599999999999998</v>
      </c>
      <c r="AK894" s="10" t="str">
        <f>VLOOKUP(AX894,[1]Hoja2!$B$2:$AO$762,19,FALSE)</f>
        <v>Departmental Digital</v>
      </c>
      <c r="AL894">
        <f t="shared" si="436"/>
        <v>0</v>
      </c>
      <c r="AM894">
        <f t="shared" si="437"/>
        <v>0</v>
      </c>
      <c r="AN894">
        <f t="shared" si="438"/>
        <v>0</v>
      </c>
      <c r="AO894">
        <f t="shared" si="439"/>
        <v>0</v>
      </c>
      <c r="AP894">
        <f t="shared" si="440"/>
        <v>1</v>
      </c>
      <c r="AQ894">
        <f t="shared" si="441"/>
        <v>0</v>
      </c>
      <c r="AR894">
        <f>+INDEX([1]Hoja2!$AM$2:$AM$841,MATCH(B894,[1]Hoja2!$C$2:$C$841,0))</f>
        <v>1433.25</v>
      </c>
      <c r="AS894" t="str">
        <f t="shared" si="442"/>
        <v>03AG87789922</v>
      </c>
      <c r="AT894" s="2">
        <f>IFERROR(VLOOKUP(AS894,[1]Hoja2!$A$1:$AM$841,38,FALSE),"n/a")</f>
        <v>0</v>
      </c>
      <c r="AU894" s="8">
        <f t="shared" si="432"/>
        <v>1</v>
      </c>
      <c r="AV894">
        <f>VLOOKUP(B894,[1]Hoja2!$C$2:$AO$762,39,FALSE)</f>
        <v>1</v>
      </c>
      <c r="AW894">
        <f>IF(AU894=AV894,VLOOKUP(B894,[1]Hoja2!$C$2:$AO$762,37,FALSE),IF(AV894&lt;2,VLOOKUP(B894,[1]Hoja2!$C$2:$AO$762,37,FALSE)))</f>
        <v>1433.25</v>
      </c>
      <c r="AX894" t="str">
        <f>B894 &amp; COUNTIF(B$2:B894, B894)</f>
        <v>03AG8778991</v>
      </c>
      <c r="AY894" s="10">
        <f>VLOOKUP(AX894,[1]Hoja2!$B$2:$AO$762,38,FALSE)</f>
        <v>1433.25</v>
      </c>
      <c r="AZ894" s="9">
        <f t="shared" si="443"/>
        <v>0</v>
      </c>
      <c r="BA894">
        <f t="shared" si="460"/>
        <v>0</v>
      </c>
      <c r="BB894">
        <f t="shared" si="461"/>
        <v>-6.0000000000000053E-3</v>
      </c>
      <c r="BC894">
        <f t="shared" si="462"/>
        <v>0</v>
      </c>
    </row>
    <row r="895" spans="1:55" hidden="1" x14ac:dyDescent="0.25">
      <c r="A895">
        <v>71213</v>
      </c>
      <c r="B895" t="s">
        <v>711</v>
      </c>
      <c r="C895">
        <v>2019</v>
      </c>
      <c r="D895" t="s">
        <v>37</v>
      </c>
      <c r="E895" t="s">
        <v>38</v>
      </c>
      <c r="F895">
        <v>22</v>
      </c>
      <c r="G895" t="s">
        <v>44</v>
      </c>
      <c r="H895">
        <v>0</v>
      </c>
      <c r="I895" t="s">
        <v>45</v>
      </c>
      <c r="J895">
        <v>803</v>
      </c>
      <c r="K895">
        <v>1573</v>
      </c>
      <c r="L895">
        <v>0.2</v>
      </c>
      <c r="M895">
        <v>0.6</v>
      </c>
      <c r="N895">
        <v>0.8</v>
      </c>
      <c r="O895">
        <v>1.05</v>
      </c>
      <c r="P895">
        <v>1.1000000000000001</v>
      </c>
      <c r="Q895">
        <v>1.1499999999999999</v>
      </c>
      <c r="R895" t="s">
        <v>46</v>
      </c>
      <c r="S895">
        <v>4</v>
      </c>
      <c r="T895">
        <v>6</v>
      </c>
      <c r="U895" t="s">
        <v>47</v>
      </c>
      <c r="V895" t="s">
        <v>48</v>
      </c>
      <c r="W895" t="s">
        <v>50</v>
      </c>
      <c r="X895">
        <v>2019</v>
      </c>
      <c r="Y895" t="s">
        <v>37</v>
      </c>
      <c r="Z895" t="s">
        <v>38</v>
      </c>
      <c r="AA895">
        <v>22</v>
      </c>
      <c r="AB895">
        <v>1</v>
      </c>
      <c r="AC895">
        <v>7</v>
      </c>
      <c r="AD895">
        <v>0</v>
      </c>
      <c r="AE895">
        <v>0</v>
      </c>
      <c r="AF895">
        <v>0</v>
      </c>
      <c r="AG895" s="2" t="str">
        <f>IFERROR(VLOOKUP(B895,[1]Hoja2!$C$1:$AM$841,37,FALSE),"n/a")</f>
        <v>n/a</v>
      </c>
      <c r="AH895" s="10" t="e">
        <f>VLOOKUP(AX895,[1]Hoja2!$B$2:$AO$762,17,FALSE)</f>
        <v>#N/A</v>
      </c>
      <c r="AI895" s="10" t="e">
        <f>VLOOKUP(AX895,[1]Hoja2!$B$2:$AO$762,23,FALSE)</f>
        <v>#N/A</v>
      </c>
      <c r="AJ895" s="10" t="e">
        <f>VLOOKUP(AX895,[1]Hoja2!$B$2:$AO$762,28,FALSE)</f>
        <v>#N/A</v>
      </c>
      <c r="AK895" s="10" t="e">
        <f>VLOOKUP(AX895,[1]Hoja2!$B$2:$AO$762,19,FALSE)</f>
        <v>#N/A</v>
      </c>
      <c r="AL895" t="e">
        <f t="shared" si="436"/>
        <v>#N/A</v>
      </c>
      <c r="AM895" t="e">
        <f t="shared" si="437"/>
        <v>#N/A</v>
      </c>
      <c r="AN895" t="e">
        <f t="shared" si="438"/>
        <v>#N/A</v>
      </c>
      <c r="AO895" t="e">
        <f t="shared" si="439"/>
        <v>#N/A</v>
      </c>
      <c r="AP895" t="e">
        <f t="shared" si="440"/>
        <v>#N/A</v>
      </c>
      <c r="AQ895" t="str">
        <f t="shared" si="441"/>
        <v>n/a</v>
      </c>
      <c r="AR895" t="e">
        <f>+INDEX([1]DETALLE!$AK$2:$AK$841,MATCH(B895,[1]DETALLE!$A$2:$A$841,0))</f>
        <v>#N/A</v>
      </c>
      <c r="AS895" t="str">
        <f>CONCATENATE(B895)</f>
        <v>0BG0974969</v>
      </c>
      <c r="AT895" s="2" t="str">
        <f>IF(IFERROR(VLOOKUP(AS895,[1]Hoja2!$C$1:$AM$841,37,FALSE),"n/a")&lt;&gt;"n/a","a","n/a")</f>
        <v>n/a</v>
      </c>
      <c r="AU895" s="8">
        <f t="shared" si="432"/>
        <v>4</v>
      </c>
      <c r="AV895" t="e">
        <f>VLOOKUP(B895,[1]Hoja2!$C$2:$AO$762,39,FALSE)</f>
        <v>#N/A</v>
      </c>
      <c r="AW895" t="e">
        <f>IF(AU895=AV895,VLOOKUP(B895,[1]Hoja2!$C$2:$AO$762,37,FALSE),IF(AV895&lt;2,VLOOKUP(B895,[1]Hoja2!$C$2:$AO$762,37,FALSE)))</f>
        <v>#N/A</v>
      </c>
      <c r="AX895" t="str">
        <f>B895 &amp; COUNTIF(B$2:B895, B895)</f>
        <v>0BG09749693</v>
      </c>
      <c r="AY895" t="e">
        <f>VLOOKUP(AX895,[1]Hoja2!$B$2:$AO$762,38,FALSE)</f>
        <v>#N/A</v>
      </c>
      <c r="AZ895" s="9" t="e">
        <f t="shared" si="443"/>
        <v>#N/A</v>
      </c>
    </row>
    <row r="896" spans="1:55" x14ac:dyDescent="0.25">
      <c r="A896">
        <v>71215</v>
      </c>
      <c r="B896" t="s">
        <v>905</v>
      </c>
      <c r="C896">
        <v>2019</v>
      </c>
      <c r="D896" t="s">
        <v>37</v>
      </c>
      <c r="E896" t="s">
        <v>38</v>
      </c>
      <c r="F896">
        <v>22</v>
      </c>
      <c r="G896" t="s">
        <v>40</v>
      </c>
      <c r="H896">
        <v>1.95</v>
      </c>
      <c r="J896" t="s">
        <v>33</v>
      </c>
      <c r="K896" t="s">
        <v>33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Q896" t="s">
        <v>33</v>
      </c>
      <c r="S896" t="s">
        <v>33</v>
      </c>
      <c r="T896" t="s">
        <v>33</v>
      </c>
      <c r="V896" t="s">
        <v>58</v>
      </c>
      <c r="W896" t="s">
        <v>55</v>
      </c>
      <c r="X896">
        <v>2019</v>
      </c>
      <c r="Y896" t="s">
        <v>37</v>
      </c>
      <c r="Z896" t="s">
        <v>38</v>
      </c>
      <c r="AA896">
        <v>23</v>
      </c>
      <c r="AB896" t="s">
        <v>33</v>
      </c>
      <c r="AC896">
        <v>5</v>
      </c>
      <c r="AD896">
        <v>0</v>
      </c>
      <c r="AE896">
        <v>0</v>
      </c>
      <c r="AF896">
        <v>0</v>
      </c>
      <c r="AG896" s="2">
        <f>IFERROR(VLOOKUP(B896,[1]Hoja2!$C$1:$AM$841,37,FALSE),"n/a")</f>
        <v>0</v>
      </c>
      <c r="AH896" s="10" t="str">
        <f>VLOOKUP(AX896,[1]Hoja2!$B$2:$AO$762,17,FALSE)</f>
        <v xml:space="preserve">  </v>
      </c>
      <c r="AI896" s="10">
        <f>VLOOKUP(AX896,[1]Hoja2!$B$2:$AO$762,23,FALSE)</f>
        <v>1</v>
      </c>
      <c r="AJ896" s="10">
        <f>VLOOKUP(AX896,[1]Hoja2!$B$2:$AO$762,28,FALSE)</f>
        <v>1</v>
      </c>
      <c r="AK896" s="10" t="str">
        <f>VLOOKUP(AX896,[1]Hoja2!$B$2:$AO$762,19,FALSE)</f>
        <v>Departmental Digital</v>
      </c>
      <c r="AL896">
        <f t="shared" si="436"/>
        <v>0</v>
      </c>
      <c r="AM896">
        <f t="shared" si="437"/>
        <v>0</v>
      </c>
      <c r="AN896">
        <f t="shared" si="438"/>
        <v>0</v>
      </c>
      <c r="AO896">
        <f t="shared" si="439"/>
        <v>0</v>
      </c>
      <c r="AP896">
        <f t="shared" si="440"/>
        <v>0</v>
      </c>
      <c r="AQ896">
        <f t="shared" si="441"/>
        <v>0</v>
      </c>
      <c r="AR896">
        <f>+INDEX([1]Hoja2!$AM$2:$AM$841,MATCH(B896,[1]Hoja2!$C$2:$C$841,0))</f>
        <v>0</v>
      </c>
      <c r="AS896" t="str">
        <f t="shared" si="442"/>
        <v>0EX930360522</v>
      </c>
      <c r="AT896" s="2">
        <f>IFERROR(VLOOKUP(AS896,[1]Hoja2!$A$1:$AM$841,38,FALSE),"n/a")</f>
        <v>0</v>
      </c>
      <c r="AU896" s="8">
        <f t="shared" si="432"/>
        <v>2</v>
      </c>
      <c r="AV896">
        <f>VLOOKUP(B896,[1]Hoja2!$C$2:$AO$762,39,FALSE)</f>
        <v>2</v>
      </c>
      <c r="AW896">
        <f>IF(AU896=AV896,VLOOKUP(B896,[1]Hoja2!$C$2:$AO$762,37,FALSE),IF(AV896&lt;2,VLOOKUP(B896,[1]Hoja2!$C$2:$AO$762,37,FALSE)))</f>
        <v>0</v>
      </c>
      <c r="AX896" t="str">
        <f>B896 &amp; COUNTIF(B$2:B896, B896)</f>
        <v>0EX93036052</v>
      </c>
      <c r="AY896" s="10">
        <f>VLOOKUP(AX896,[1]Hoja2!$B$2:$AO$762,38,FALSE)</f>
        <v>2047.5</v>
      </c>
      <c r="AZ896" s="9">
        <f t="shared" si="443"/>
        <v>0</v>
      </c>
      <c r="BA896">
        <f t="shared" ref="BA896:BA901" si="463">IF(Q896="NA",2,IF(OR(G896="INSTALACION NUEVA",G896="Mantenimiento preventivo"),3,IF(AND(AC896&lt;AH896,AL896&lt;&gt;1),4,IF(AY896&gt;AF896,1,0))))</f>
        <v>2</v>
      </c>
      <c r="BB896">
        <f t="shared" ref="BB896:BB901" si="464">AE896-AJ896</f>
        <v>-1</v>
      </c>
      <c r="BC896">
        <f t="shared" ref="BC896:BC901" si="465">+_xlfn.IFS(Q896="NA",2,OR(G896="INSTALACION NUEVA",G896="Mantenimiento preventivo"),3,AND(AC896&lt;AH896,AL896&lt;&gt;1),4,AY896&gt;AF896,1,TRUE,0)</f>
        <v>2</v>
      </c>
    </row>
    <row r="897" spans="1:55" x14ac:dyDescent="0.25">
      <c r="A897">
        <v>71216</v>
      </c>
      <c r="B897" t="s">
        <v>559</v>
      </c>
      <c r="C897">
        <v>2019</v>
      </c>
      <c r="D897" t="s">
        <v>37</v>
      </c>
      <c r="E897" t="s">
        <v>38</v>
      </c>
      <c r="F897">
        <v>22</v>
      </c>
      <c r="G897" t="s">
        <v>40</v>
      </c>
      <c r="H897">
        <v>2.9</v>
      </c>
      <c r="I897" t="s">
        <v>54</v>
      </c>
      <c r="J897">
        <v>803</v>
      </c>
      <c r="K897">
        <v>1573</v>
      </c>
      <c r="L897">
        <v>0.2</v>
      </c>
      <c r="M897">
        <v>0.6</v>
      </c>
      <c r="N897">
        <v>0.8</v>
      </c>
      <c r="O897">
        <v>1.05</v>
      </c>
      <c r="P897">
        <v>1.1000000000000001</v>
      </c>
      <c r="Q897">
        <v>1.1499999999999999</v>
      </c>
      <c r="R897" t="s">
        <v>46</v>
      </c>
      <c r="S897">
        <v>4</v>
      </c>
      <c r="T897">
        <v>6</v>
      </c>
      <c r="U897" t="s">
        <v>47</v>
      </c>
      <c r="V897" t="s">
        <v>54</v>
      </c>
      <c r="W897" t="s">
        <v>59</v>
      </c>
      <c r="X897">
        <v>2019</v>
      </c>
      <c r="Y897" t="s">
        <v>37</v>
      </c>
      <c r="Z897" t="s">
        <v>38</v>
      </c>
      <c r="AA897">
        <v>24</v>
      </c>
      <c r="AB897">
        <v>0</v>
      </c>
      <c r="AC897">
        <v>125</v>
      </c>
      <c r="AD897">
        <v>1.1499999999999999</v>
      </c>
      <c r="AE897">
        <v>0.72499999999999998</v>
      </c>
      <c r="AF897">
        <v>1808.95</v>
      </c>
      <c r="AG897" s="2">
        <f>IFERROR(VLOOKUP(B897,[1]Hoja2!$C$1:$AM$841,37,FALSE),"n/a")</f>
        <v>1730.3000000000004</v>
      </c>
      <c r="AH897" s="10">
        <f>VLOOKUP(AX897,[1]Hoja2!$B$2:$AO$762,17,FALSE)</f>
        <v>40</v>
      </c>
      <c r="AI897" s="10">
        <f>VLOOKUP(AX897,[1]Hoja2!$B$2:$AO$762,23,FALSE)</f>
        <v>1.1000000000000001</v>
      </c>
      <c r="AJ897" s="10">
        <f>VLOOKUP(AX897,[1]Hoja2!$B$2:$AO$762,28,FALSE)</f>
        <v>0.75749999999999995</v>
      </c>
      <c r="AK897" s="10" t="str">
        <f>VLOOKUP(AX897,[1]Hoja2!$B$2:$AO$762,19,FALSE)</f>
        <v>Entry Production Color Low/Mid</v>
      </c>
      <c r="AL897">
        <f t="shared" si="436"/>
        <v>0</v>
      </c>
      <c r="AM897">
        <f t="shared" si="437"/>
        <v>0</v>
      </c>
      <c r="AN897">
        <f t="shared" si="438"/>
        <v>0</v>
      </c>
      <c r="AO897">
        <f t="shared" si="439"/>
        <v>0</v>
      </c>
      <c r="AP897">
        <f t="shared" si="440"/>
        <v>1</v>
      </c>
      <c r="AQ897">
        <f t="shared" si="441"/>
        <v>0</v>
      </c>
      <c r="AR897">
        <f>+INDEX([1]Hoja2!$AM$2:$AM$841,MATCH(B897,[1]Hoja2!$C$2:$C$841,0))</f>
        <v>1730.3000000000004</v>
      </c>
      <c r="AS897" t="str">
        <f t="shared" si="442"/>
        <v>0XPN54834722</v>
      </c>
      <c r="AT897" s="2">
        <f>IFERROR(VLOOKUP(AS897,[1]Hoja2!$A$1:$AM$841,38,FALSE),"n/a")</f>
        <v>0</v>
      </c>
      <c r="AU897" s="8">
        <f t="shared" si="432"/>
        <v>1</v>
      </c>
      <c r="AV897">
        <f>VLOOKUP(B897,[1]Hoja2!$C$2:$AO$762,39,FALSE)</f>
        <v>1</v>
      </c>
      <c r="AW897">
        <f>IF(AU897=AV897,VLOOKUP(B897,[1]Hoja2!$C$2:$AO$762,37,FALSE),IF(AV897&lt;2,VLOOKUP(B897,[1]Hoja2!$C$2:$AO$762,37,FALSE)))</f>
        <v>1730.3000000000004</v>
      </c>
      <c r="AX897" t="str">
        <f>B897 &amp; COUNTIF(B$2:B897, B897)</f>
        <v>0XPN5483471</v>
      </c>
      <c r="AY897" s="10">
        <f>VLOOKUP(AX897,[1]Hoja2!$B$2:$AO$762,38,FALSE)</f>
        <v>1730.3000000000004</v>
      </c>
      <c r="AZ897" s="9">
        <f t="shared" si="443"/>
        <v>0</v>
      </c>
      <c r="BA897">
        <f t="shared" si="463"/>
        <v>0</v>
      </c>
      <c r="BB897">
        <f t="shared" si="464"/>
        <v>-3.2499999999999973E-2</v>
      </c>
      <c r="BC897">
        <f t="shared" si="465"/>
        <v>0</v>
      </c>
    </row>
    <row r="898" spans="1:55" x14ac:dyDescent="0.25">
      <c r="A898">
        <v>71222</v>
      </c>
      <c r="B898" t="s">
        <v>543</v>
      </c>
      <c r="C898">
        <v>2019</v>
      </c>
      <c r="D898" t="s">
        <v>37</v>
      </c>
      <c r="E898" t="s">
        <v>38</v>
      </c>
      <c r="F898">
        <v>22</v>
      </c>
      <c r="G898" t="s">
        <v>40</v>
      </c>
      <c r="H898">
        <v>1.683333</v>
      </c>
      <c r="I898" t="s">
        <v>91</v>
      </c>
      <c r="J898">
        <v>803</v>
      </c>
      <c r="K898">
        <v>1573</v>
      </c>
      <c r="L898">
        <v>0.2</v>
      </c>
      <c r="M898">
        <v>0.6</v>
      </c>
      <c r="N898">
        <v>0.8</v>
      </c>
      <c r="O898">
        <v>1.05</v>
      </c>
      <c r="P898">
        <v>1.1000000000000001</v>
      </c>
      <c r="Q898">
        <v>1.1499999999999999</v>
      </c>
      <c r="R898" t="s">
        <v>46</v>
      </c>
      <c r="S898">
        <v>4</v>
      </c>
      <c r="T898">
        <v>6</v>
      </c>
      <c r="U898" t="s">
        <v>47</v>
      </c>
      <c r="V898" t="s">
        <v>91</v>
      </c>
      <c r="W898" t="s">
        <v>50</v>
      </c>
      <c r="X898">
        <v>2019</v>
      </c>
      <c r="Y898" t="s">
        <v>37</v>
      </c>
      <c r="Z898" t="s">
        <v>38</v>
      </c>
      <c r="AA898">
        <v>22</v>
      </c>
      <c r="AB898">
        <v>0</v>
      </c>
      <c r="AC898">
        <v>32</v>
      </c>
      <c r="AD898">
        <v>1.1000000000000001</v>
      </c>
      <c r="AE898">
        <v>0.42083324999999999</v>
      </c>
      <c r="AF898">
        <v>1730.3</v>
      </c>
      <c r="AG898" s="2">
        <f>IFERROR(VLOOKUP(B898,[1]Hoja2!$C$1:$AM$841,37,FALSE),"n/a")</f>
        <v>1730.3000000000004</v>
      </c>
      <c r="AH898" s="10">
        <f>VLOOKUP(AX898,[1]Hoja2!$B$2:$AO$762,17,FALSE)</f>
        <v>38</v>
      </c>
      <c r="AI898" s="10">
        <f>VLOOKUP(AX898,[1]Hoja2!$B$2:$AO$762,23,FALSE)</f>
        <v>1.1000000000000001</v>
      </c>
      <c r="AJ898" s="10">
        <f>VLOOKUP(AX898,[1]Hoja2!$B$2:$AO$762,28,FALSE)</f>
        <v>0.38250000000000001</v>
      </c>
      <c r="AK898" s="10" t="str">
        <f>VLOOKUP(AX898,[1]Hoja2!$B$2:$AO$762,19,FALSE)</f>
        <v>WF Mono Systems and Legacy Color</v>
      </c>
      <c r="AL898">
        <f t="shared" si="436"/>
        <v>1</v>
      </c>
      <c r="AM898">
        <f t="shared" si="437"/>
        <v>0</v>
      </c>
      <c r="AN898">
        <f t="shared" si="438"/>
        <v>1</v>
      </c>
      <c r="AO898">
        <f t="shared" si="439"/>
        <v>0</v>
      </c>
      <c r="AP898">
        <f t="shared" si="440"/>
        <v>1</v>
      </c>
      <c r="AQ898">
        <f t="shared" si="441"/>
        <v>0</v>
      </c>
      <c r="AR898">
        <f>+INDEX([1]Hoja2!$AM$2:$AM$841,MATCH(B898,[1]Hoja2!$C$2:$C$841,0))</f>
        <v>1730.3000000000004</v>
      </c>
      <c r="AS898" t="str">
        <f t="shared" si="442"/>
        <v>0AGD46184822</v>
      </c>
      <c r="AT898" s="2">
        <f>IFERROR(VLOOKUP(AS898,[1]Hoja2!$A$1:$AM$841,38,FALSE),"n/a")</f>
        <v>0</v>
      </c>
      <c r="AU898" s="8">
        <f t="shared" ref="AU898:AU961" si="466">COUNTIF($B$2:$B$1228,B898)</f>
        <v>1</v>
      </c>
      <c r="AV898">
        <f>VLOOKUP(B898,[1]Hoja2!$C$2:$AO$762,39,FALSE)</f>
        <v>1</v>
      </c>
      <c r="AW898">
        <f>IF(AU898=AV898,VLOOKUP(B898,[1]Hoja2!$C$2:$AO$762,37,FALSE),IF(AV898&lt;2,VLOOKUP(B898,[1]Hoja2!$C$2:$AO$762,37,FALSE)))</f>
        <v>1730.3000000000004</v>
      </c>
      <c r="AX898" t="str">
        <f>B898 &amp; COUNTIF(B$2:B898, B898)</f>
        <v>0AGD4618481</v>
      </c>
      <c r="AY898" s="10">
        <f>VLOOKUP(AX898,[1]Hoja2!$B$2:$AO$762,38,FALSE)</f>
        <v>1730.3000000000004</v>
      </c>
      <c r="AZ898" s="9">
        <f t="shared" si="443"/>
        <v>0</v>
      </c>
      <c r="BA898">
        <f t="shared" si="463"/>
        <v>0</v>
      </c>
      <c r="BB898">
        <f t="shared" si="464"/>
        <v>3.8333249999999985E-2</v>
      </c>
      <c r="BC898">
        <f t="shared" si="465"/>
        <v>0</v>
      </c>
    </row>
    <row r="899" spans="1:55" x14ac:dyDescent="0.25">
      <c r="A899">
        <v>71223</v>
      </c>
      <c r="B899" t="s">
        <v>556</v>
      </c>
      <c r="C899">
        <v>2019</v>
      </c>
      <c r="D899" t="s">
        <v>37</v>
      </c>
      <c r="E899" t="s">
        <v>38</v>
      </c>
      <c r="F899">
        <v>22</v>
      </c>
      <c r="G899" t="s">
        <v>40</v>
      </c>
      <c r="H899">
        <v>1.816667</v>
      </c>
      <c r="J899" t="s">
        <v>33</v>
      </c>
      <c r="K899" t="s">
        <v>33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S899" t="s">
        <v>33</v>
      </c>
      <c r="T899" t="s">
        <v>33</v>
      </c>
      <c r="V899" t="s">
        <v>58</v>
      </c>
      <c r="W899" t="s">
        <v>55</v>
      </c>
      <c r="X899">
        <v>2019</v>
      </c>
      <c r="Y899" t="s">
        <v>37</v>
      </c>
      <c r="Z899" t="s">
        <v>38</v>
      </c>
      <c r="AA899">
        <v>22</v>
      </c>
      <c r="AB899" t="s">
        <v>33</v>
      </c>
      <c r="AC899">
        <v>0</v>
      </c>
      <c r="AD899">
        <v>0</v>
      </c>
      <c r="AE899">
        <v>0</v>
      </c>
      <c r="AF899">
        <v>0</v>
      </c>
      <c r="AG899" s="2">
        <f>IFERROR(VLOOKUP(B899,[1]Hoja2!$C$1:$AM$841,37,FALSE),"n/a")</f>
        <v>1501.5000000000002</v>
      </c>
      <c r="AH899" s="10">
        <f>VLOOKUP(AX899,[1]Hoja2!$B$2:$AO$762,17,FALSE)</f>
        <v>616</v>
      </c>
      <c r="AI899" s="10">
        <f>VLOOKUP(AX899,[1]Hoja2!$B$2:$AO$762,23,FALSE)</f>
        <v>1.1000000000000001</v>
      </c>
      <c r="AJ899" s="10">
        <f>VLOOKUP(AX899,[1]Hoja2!$B$2:$AO$762,28,FALSE)</f>
        <v>0.22000000000000003</v>
      </c>
      <c r="AK899" s="10" t="str">
        <f>VLOOKUP(AX899,[1]Hoja2!$B$2:$AO$762,19,FALSE)</f>
        <v>Office Digital</v>
      </c>
      <c r="AL899">
        <f t="shared" ref="AL899:AL962" si="467">IF(AF899=AY899,1,0)</f>
        <v>0</v>
      </c>
      <c r="AM899">
        <f t="shared" ref="AM899:AM962" si="468">IF(AC899=AH899,1,0)</f>
        <v>0</v>
      </c>
      <c r="AN899">
        <f t="shared" ref="AN899:AN962" si="469">IF(AD899=AI899,1,0)</f>
        <v>0</v>
      </c>
      <c r="AO899">
        <f t="shared" ref="AO899:AO962" si="470">IF(AE899=AJ899,1,0)</f>
        <v>0</v>
      </c>
      <c r="AP899">
        <f t="shared" ref="AP899:AP962" si="471">IF(I899=AK899,1,0)</f>
        <v>0</v>
      </c>
      <c r="AQ899">
        <f t="shared" ref="AQ899:AQ962" si="472">+_xlfn.IFS(AG899="n/a","n/a",AG899&gt;AF899,1,TRUE,0)</f>
        <v>1</v>
      </c>
      <c r="AR899">
        <f>+INDEX([1]Hoja2!$AM$2:$AM$841,MATCH(B899,[1]Hoja2!$C$2:$C$841,0))</f>
        <v>1501.5000000000002</v>
      </c>
      <c r="AS899" t="str">
        <f>CONCATENATE(B899,F899)</f>
        <v>0XEH80529222</v>
      </c>
      <c r="AT899" s="2">
        <f>IFERROR(VLOOKUP(AS899,[1]Hoja2!$A$1:$AM$841,38,FALSE),"n/a")</f>
        <v>0</v>
      </c>
      <c r="AU899" s="8">
        <f t="shared" si="466"/>
        <v>1</v>
      </c>
      <c r="AV899">
        <f>VLOOKUP(B899,[1]Hoja2!$C$2:$AO$762,39,FALSE)</f>
        <v>1</v>
      </c>
      <c r="AW899">
        <f>IF(AU899=AV899,VLOOKUP(B899,[1]Hoja2!$C$2:$AO$762,37,FALSE),IF(AV899&lt;2,VLOOKUP(B899,[1]Hoja2!$C$2:$AO$762,37,FALSE)))</f>
        <v>1501.5000000000002</v>
      </c>
      <c r="AX899" t="str">
        <f>B899 &amp; COUNTIF(B$2:B899, B899)</f>
        <v>0XEH8052921</v>
      </c>
      <c r="AY899" s="10">
        <f>VLOOKUP(AX899,[1]Hoja2!$B$2:$AO$762,38,FALSE)</f>
        <v>1501.5000000000002</v>
      </c>
      <c r="AZ899" s="9">
        <f t="shared" si="443"/>
        <v>0</v>
      </c>
      <c r="BA899">
        <f t="shared" si="463"/>
        <v>2</v>
      </c>
      <c r="BB899">
        <f t="shared" si="464"/>
        <v>-0.22000000000000003</v>
      </c>
      <c r="BC899">
        <f t="shared" si="465"/>
        <v>2</v>
      </c>
    </row>
    <row r="900" spans="1:55" x14ac:dyDescent="0.25">
      <c r="A900">
        <v>71225</v>
      </c>
      <c r="B900" t="s">
        <v>425</v>
      </c>
      <c r="C900">
        <v>2019</v>
      </c>
      <c r="D900" t="s">
        <v>37</v>
      </c>
      <c r="E900" t="s">
        <v>38</v>
      </c>
      <c r="F900">
        <v>22</v>
      </c>
      <c r="G900" t="s">
        <v>40</v>
      </c>
      <c r="H900">
        <v>1.5333330000000001</v>
      </c>
      <c r="I900" t="s">
        <v>45</v>
      </c>
      <c r="J900">
        <v>803</v>
      </c>
      <c r="K900">
        <v>1573</v>
      </c>
      <c r="L900">
        <v>0.2</v>
      </c>
      <c r="M900">
        <v>0.6</v>
      </c>
      <c r="N900">
        <v>0.8</v>
      </c>
      <c r="O900">
        <v>1.05</v>
      </c>
      <c r="P900">
        <v>1.1000000000000001</v>
      </c>
      <c r="Q900">
        <v>1.1499999999999999</v>
      </c>
      <c r="R900" t="s">
        <v>46</v>
      </c>
      <c r="S900">
        <v>4</v>
      </c>
      <c r="T900">
        <v>6</v>
      </c>
      <c r="U900" t="s">
        <v>47</v>
      </c>
      <c r="V900" t="s">
        <v>48</v>
      </c>
      <c r="W900" t="s">
        <v>36</v>
      </c>
      <c r="X900">
        <v>2019</v>
      </c>
      <c r="Y900" t="s">
        <v>37</v>
      </c>
      <c r="Z900" t="s">
        <v>38</v>
      </c>
      <c r="AA900">
        <v>22</v>
      </c>
      <c r="AB900">
        <v>0</v>
      </c>
      <c r="AC900">
        <v>6</v>
      </c>
      <c r="AD900">
        <v>0.6</v>
      </c>
      <c r="AE900">
        <v>0.38333325000000001</v>
      </c>
      <c r="AF900">
        <v>943.8</v>
      </c>
      <c r="AG900" s="2">
        <f>IFERROR(VLOOKUP(B900,[1]Hoja2!$C$1:$AM$841,37,FALSE),"n/a")</f>
        <v>1258.4000000000003</v>
      </c>
      <c r="AH900" s="10">
        <f>VLOOKUP(AX900,[1]Hoja2!$B$2:$AO$762,17,FALSE)</f>
        <v>94</v>
      </c>
      <c r="AI900" s="10">
        <f>VLOOKUP(AX900,[1]Hoja2!$B$2:$AO$762,23,FALSE)</f>
        <v>1.1499999999999999</v>
      </c>
      <c r="AJ900" s="10">
        <f>VLOOKUP(AX900,[1]Hoja2!$B$2:$AO$762,28,FALSE)</f>
        <v>1.1208333333333331</v>
      </c>
      <c r="AK900" s="10" t="str">
        <f>VLOOKUP(AX900,[1]Hoja2!$B$2:$AO$762,19,FALSE)</f>
        <v>Light Production Digital Business</v>
      </c>
      <c r="AL900">
        <f t="shared" si="467"/>
        <v>0</v>
      </c>
      <c r="AM900">
        <f t="shared" si="468"/>
        <v>0</v>
      </c>
      <c r="AN900">
        <f t="shared" si="469"/>
        <v>0</v>
      </c>
      <c r="AO900">
        <f t="shared" si="470"/>
        <v>0</v>
      </c>
      <c r="AP900">
        <f t="shared" si="471"/>
        <v>1</v>
      </c>
      <c r="AQ900">
        <f t="shared" si="472"/>
        <v>1</v>
      </c>
      <c r="AR900">
        <f>+INDEX([1]Hoja2!$AM$2:$AM$841,MATCH(B900,[1]Hoja2!$C$2:$C$841,0))</f>
        <v>1258.4000000000003</v>
      </c>
      <c r="AS900" t="str">
        <f>CONCATENATE(B900,F900)</f>
        <v>0BG294880822</v>
      </c>
      <c r="AT900" s="2">
        <f>IFERROR(VLOOKUP(AS900,[1]Hoja2!$A$1:$AM$841,38,FALSE),"n/a")</f>
        <v>0</v>
      </c>
      <c r="AU900" s="8">
        <f t="shared" si="466"/>
        <v>2</v>
      </c>
      <c r="AV900">
        <f>VLOOKUP(B900,[1]Hoja2!$C$2:$AO$762,39,FALSE)</f>
        <v>2</v>
      </c>
      <c r="AW900">
        <f>IF(AU900=AV900,VLOOKUP(B900,[1]Hoja2!$C$2:$AO$762,37,FALSE),IF(AV900&lt;2,VLOOKUP(B900,[1]Hoja2!$C$2:$AO$762,37,FALSE)))</f>
        <v>1258.4000000000003</v>
      </c>
      <c r="AX900" t="str">
        <f>B900 &amp; COUNTIF(B$2:B900, B900)</f>
        <v>0BG29488082</v>
      </c>
      <c r="AY900" s="10">
        <f>VLOOKUP(AX900,[1]Hoja2!$B$2:$AO$762,38,FALSE)</f>
        <v>1761.4322916666667</v>
      </c>
      <c r="AZ900" s="9">
        <f t="shared" si="443"/>
        <v>0</v>
      </c>
      <c r="BA900">
        <f t="shared" si="463"/>
        <v>4</v>
      </c>
      <c r="BB900">
        <f t="shared" si="464"/>
        <v>-0.73750008333333317</v>
      </c>
      <c r="BC900">
        <f t="shared" si="465"/>
        <v>4</v>
      </c>
    </row>
    <row r="901" spans="1:55" x14ac:dyDescent="0.25">
      <c r="A901">
        <v>71231</v>
      </c>
      <c r="B901" t="s">
        <v>927</v>
      </c>
      <c r="C901">
        <v>2019</v>
      </c>
      <c r="D901" t="s">
        <v>37</v>
      </c>
      <c r="E901" t="s">
        <v>38</v>
      </c>
      <c r="F901">
        <v>22</v>
      </c>
      <c r="G901" t="s">
        <v>40</v>
      </c>
      <c r="H901">
        <v>3.3333340000000003E-2</v>
      </c>
      <c r="J901" t="s">
        <v>33</v>
      </c>
      <c r="K901" t="s">
        <v>33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Q901" t="s">
        <v>33</v>
      </c>
      <c r="S901" t="s">
        <v>33</v>
      </c>
      <c r="T901" t="s">
        <v>33</v>
      </c>
      <c r="V901" t="s">
        <v>64</v>
      </c>
      <c r="W901" t="s">
        <v>55</v>
      </c>
      <c r="X901">
        <v>2019</v>
      </c>
      <c r="Y901" t="s">
        <v>37</v>
      </c>
      <c r="Z901" t="s">
        <v>38</v>
      </c>
      <c r="AA901">
        <v>22</v>
      </c>
      <c r="AB901" t="s">
        <v>33</v>
      </c>
      <c r="AC901">
        <v>0</v>
      </c>
      <c r="AD901">
        <v>0</v>
      </c>
      <c r="AE901">
        <v>0</v>
      </c>
      <c r="AF901">
        <v>0</v>
      </c>
      <c r="AG901" s="2">
        <f>IFERROR(VLOOKUP(B901,[1]Hoja2!$C$1:$AM$841,37,FALSE),"n/a")</f>
        <v>1501.5000000000002</v>
      </c>
      <c r="AH901" s="10">
        <f>VLOOKUP(AX901,[1]Hoja2!$B$2:$AO$762,17,FALSE)</f>
        <v>2699</v>
      </c>
      <c r="AI901" s="10">
        <f>VLOOKUP(AX901,[1]Hoja2!$B$2:$AO$762,23,FALSE)</f>
        <v>1.1000000000000001</v>
      </c>
      <c r="AJ901" s="10">
        <f>VLOOKUP(AX901,[1]Hoja2!$B$2:$AO$762,28,FALSE)</f>
        <v>0.04</v>
      </c>
      <c r="AK901" s="10" t="str">
        <f>VLOOKUP(AX901,[1]Hoja2!$B$2:$AO$762,19,FALSE)</f>
        <v>A3 Office Color Laser MFPs</v>
      </c>
      <c r="AL901">
        <f t="shared" si="467"/>
        <v>0</v>
      </c>
      <c r="AM901">
        <f t="shared" si="468"/>
        <v>0</v>
      </c>
      <c r="AN901">
        <f t="shared" si="469"/>
        <v>0</v>
      </c>
      <c r="AO901">
        <f t="shared" si="470"/>
        <v>0</v>
      </c>
      <c r="AP901">
        <f t="shared" si="471"/>
        <v>0</v>
      </c>
      <c r="AQ901">
        <f t="shared" si="472"/>
        <v>1</v>
      </c>
      <c r="AR901">
        <f>+INDEX([1]Hoja2!$AM$2:$AM$841,MATCH(B901,[1]Hoja2!$C$2:$C$841,0))</f>
        <v>1501.5000000000002</v>
      </c>
      <c r="AS901" t="str">
        <f>CONCATENATE(B901,F901)</f>
        <v>0MX477732422</v>
      </c>
      <c r="AT901" s="2">
        <f>IFERROR(VLOOKUP(AS901,[1]Hoja2!$A$1:$AM$841,38,FALSE),"n/a")</f>
        <v>0</v>
      </c>
      <c r="AU901" s="8">
        <f t="shared" si="466"/>
        <v>1</v>
      </c>
      <c r="AV901">
        <f>VLOOKUP(B901,[1]Hoja2!$C$2:$AO$762,39,FALSE)</f>
        <v>1</v>
      </c>
      <c r="AW901">
        <f>IF(AU901=AV901,VLOOKUP(B901,[1]Hoja2!$C$2:$AO$762,37,FALSE),IF(AV901&lt;2,VLOOKUP(B901,[1]Hoja2!$C$2:$AO$762,37,FALSE)))</f>
        <v>1501.5000000000002</v>
      </c>
      <c r="AX901" t="str">
        <f>B901 &amp; COUNTIF(B$2:B901, B901)</f>
        <v>0MX47773241</v>
      </c>
      <c r="AY901" s="10">
        <f>VLOOKUP(AX901,[1]Hoja2!$B$2:$AO$762,38,FALSE)</f>
        <v>1501.5000000000002</v>
      </c>
      <c r="AZ901" s="9">
        <f t="shared" si="443"/>
        <v>0</v>
      </c>
      <c r="BA901">
        <f t="shared" si="463"/>
        <v>2</v>
      </c>
      <c r="BB901">
        <f t="shared" si="464"/>
        <v>-0.04</v>
      </c>
      <c r="BC901">
        <f t="shared" si="465"/>
        <v>2</v>
      </c>
    </row>
    <row r="902" spans="1:55" hidden="1" x14ac:dyDescent="0.25">
      <c r="A902">
        <v>71236</v>
      </c>
      <c r="B902" t="s">
        <v>928</v>
      </c>
      <c r="C902">
        <v>2019</v>
      </c>
      <c r="D902" t="s">
        <v>37</v>
      </c>
      <c r="E902" t="s">
        <v>38</v>
      </c>
      <c r="F902">
        <v>22</v>
      </c>
      <c r="G902" t="s">
        <v>44</v>
      </c>
      <c r="H902">
        <v>0</v>
      </c>
      <c r="I902" t="s">
        <v>34</v>
      </c>
      <c r="J902">
        <v>468</v>
      </c>
      <c r="K902">
        <v>715</v>
      </c>
      <c r="L902">
        <v>0</v>
      </c>
      <c r="M902">
        <v>0</v>
      </c>
      <c r="N902">
        <v>0</v>
      </c>
      <c r="O902">
        <v>0.6</v>
      </c>
      <c r="P902">
        <v>0.8</v>
      </c>
      <c r="Q902">
        <v>1.05</v>
      </c>
      <c r="R902" t="s">
        <v>46</v>
      </c>
      <c r="S902">
        <v>5</v>
      </c>
      <c r="T902">
        <v>9</v>
      </c>
      <c r="U902" t="s">
        <v>47</v>
      </c>
      <c r="V902" t="s">
        <v>34</v>
      </c>
      <c r="W902" t="s">
        <v>50</v>
      </c>
      <c r="X902">
        <v>2019</v>
      </c>
      <c r="Y902" t="s">
        <v>37</v>
      </c>
      <c r="Z902" t="s">
        <v>38</v>
      </c>
      <c r="AA902">
        <v>22</v>
      </c>
      <c r="AB902">
        <v>1</v>
      </c>
      <c r="AC902">
        <v>39</v>
      </c>
      <c r="AD902">
        <v>0</v>
      </c>
      <c r="AE902">
        <v>0</v>
      </c>
      <c r="AF902">
        <v>0</v>
      </c>
      <c r="AG902" s="2" t="str">
        <f>IFERROR(VLOOKUP(B902,[1]Hoja2!$C$1:$AM$841,37,FALSE),"n/a")</f>
        <v>n/a</v>
      </c>
      <c r="AH902" s="10" t="e">
        <f>VLOOKUP(AX902,[1]Hoja2!$B$2:$AO$762,17,FALSE)</f>
        <v>#N/A</v>
      </c>
      <c r="AI902" s="10" t="e">
        <f>VLOOKUP(AX902,[1]Hoja2!$B$2:$AO$762,23,FALSE)</f>
        <v>#N/A</v>
      </c>
      <c r="AJ902" s="10" t="e">
        <f>VLOOKUP(AX902,[1]Hoja2!$B$2:$AO$762,28,FALSE)</f>
        <v>#N/A</v>
      </c>
      <c r="AK902" s="10" t="e">
        <f>VLOOKUP(AX902,[1]Hoja2!$B$2:$AO$762,19,FALSE)</f>
        <v>#N/A</v>
      </c>
      <c r="AL902" t="e">
        <f t="shared" si="467"/>
        <v>#N/A</v>
      </c>
      <c r="AM902" t="e">
        <f t="shared" si="468"/>
        <v>#N/A</v>
      </c>
      <c r="AN902" t="e">
        <f t="shared" si="469"/>
        <v>#N/A</v>
      </c>
      <c r="AO902" t="e">
        <f t="shared" si="470"/>
        <v>#N/A</v>
      </c>
      <c r="AP902" t="e">
        <f t="shared" si="471"/>
        <v>#N/A</v>
      </c>
      <c r="AQ902" t="str">
        <f t="shared" si="472"/>
        <v>n/a</v>
      </c>
      <c r="AR902" t="e">
        <f>+INDEX([1]DETALLE!$AK$2:$AK$841,MATCH(B902,[1]DETALLE!$A$2:$A$841,0))</f>
        <v>#N/A</v>
      </c>
      <c r="AS902" t="str">
        <f>CONCATENATE(B902)</f>
        <v>09HB331362</v>
      </c>
      <c r="AT902" s="2" t="str">
        <f>IF(IFERROR(VLOOKUP(AS902,[1]Hoja2!$C$1:$AM$841,37,FALSE),"n/a")&lt;&gt;"n/a","a","n/a")</f>
        <v>n/a</v>
      </c>
      <c r="AU902" s="8">
        <f t="shared" si="466"/>
        <v>1</v>
      </c>
      <c r="AV902" t="e">
        <f>VLOOKUP(B902,[1]Hoja2!$C$2:$AO$762,39,FALSE)</f>
        <v>#N/A</v>
      </c>
      <c r="AW902" t="e">
        <f>IF(AU902=AV902,VLOOKUP(B902,[1]Hoja2!$C$2:$AO$762,37,FALSE),IF(AV902&lt;2,VLOOKUP(B902,[1]Hoja2!$C$2:$AO$762,37,FALSE)))</f>
        <v>#N/A</v>
      </c>
      <c r="AX902" t="str">
        <f>B902 &amp; COUNTIF(B$2:B902, B902)</f>
        <v>09HB3313621</v>
      </c>
      <c r="AY902" t="e">
        <f>VLOOKUP(AX902,[1]Hoja2!$B$2:$AO$762,38,FALSE)</f>
        <v>#N/A</v>
      </c>
      <c r="AZ902" s="9" t="e">
        <f t="shared" si="443"/>
        <v>#N/A</v>
      </c>
    </row>
    <row r="903" spans="1:55" x14ac:dyDescent="0.25">
      <c r="A903">
        <v>71237</v>
      </c>
      <c r="B903" t="s">
        <v>550</v>
      </c>
      <c r="C903">
        <v>2019</v>
      </c>
      <c r="D903" t="s">
        <v>37</v>
      </c>
      <c r="E903" t="s">
        <v>38</v>
      </c>
      <c r="F903">
        <v>22</v>
      </c>
      <c r="G903" t="s">
        <v>40</v>
      </c>
      <c r="H903">
        <v>1.4666669999999999</v>
      </c>
      <c r="I903" t="s">
        <v>54</v>
      </c>
      <c r="J903">
        <v>803</v>
      </c>
      <c r="K903">
        <v>1573</v>
      </c>
      <c r="L903">
        <v>0.2</v>
      </c>
      <c r="M903">
        <v>0.6</v>
      </c>
      <c r="N903">
        <v>0.8</v>
      </c>
      <c r="O903">
        <v>1.05</v>
      </c>
      <c r="P903">
        <v>1.1000000000000001</v>
      </c>
      <c r="Q903">
        <v>1.1499999999999999</v>
      </c>
      <c r="R903" t="s">
        <v>46</v>
      </c>
      <c r="S903">
        <v>4</v>
      </c>
      <c r="T903">
        <v>6</v>
      </c>
      <c r="U903" t="s">
        <v>47</v>
      </c>
      <c r="V903" t="s">
        <v>54</v>
      </c>
      <c r="W903" t="s">
        <v>83</v>
      </c>
      <c r="X903">
        <v>2019</v>
      </c>
      <c r="Y903" t="s">
        <v>37</v>
      </c>
      <c r="Z903" t="s">
        <v>38</v>
      </c>
      <c r="AA903">
        <v>22</v>
      </c>
      <c r="AB903">
        <v>0</v>
      </c>
      <c r="AC903">
        <v>130</v>
      </c>
      <c r="AD903">
        <v>1.1499999999999999</v>
      </c>
      <c r="AE903">
        <v>0.36666674999999999</v>
      </c>
      <c r="AF903">
        <v>1808.95</v>
      </c>
      <c r="AG903" s="2">
        <f>IFERROR(VLOOKUP(B903,[1]Hoja2!$C$1:$AM$841,37,FALSE),"n/a")</f>
        <v>1808.95</v>
      </c>
      <c r="AH903" s="10">
        <f>VLOOKUP(AX903,[1]Hoja2!$B$2:$AO$762,17,FALSE)</f>
        <v>130</v>
      </c>
      <c r="AI903" s="10">
        <f>VLOOKUP(AX903,[1]Hoja2!$B$2:$AO$762,23,FALSE)</f>
        <v>1.1499999999999999</v>
      </c>
      <c r="AJ903" s="10">
        <f>VLOOKUP(AX903,[1]Hoja2!$B$2:$AO$762,28,FALSE)</f>
        <v>0.45500000000000002</v>
      </c>
      <c r="AK903" s="10" t="str">
        <f>VLOOKUP(AX903,[1]Hoja2!$B$2:$AO$762,19,FALSE)</f>
        <v>Entry Production Color Low/Mid</v>
      </c>
      <c r="AL903">
        <f t="shared" si="467"/>
        <v>1</v>
      </c>
      <c r="AM903">
        <f t="shared" si="468"/>
        <v>1</v>
      </c>
      <c r="AN903">
        <f t="shared" si="469"/>
        <v>1</v>
      </c>
      <c r="AO903">
        <f t="shared" si="470"/>
        <v>0</v>
      </c>
      <c r="AP903">
        <f t="shared" si="471"/>
        <v>1</v>
      </c>
      <c r="AQ903">
        <f t="shared" si="472"/>
        <v>0</v>
      </c>
      <c r="AR903">
        <f>+INDEX([1]Hoja2!$AM$2:$AM$841,MATCH(B903,[1]Hoja2!$C$2:$C$841,0))</f>
        <v>1808.95</v>
      </c>
      <c r="AS903" t="str">
        <f>CONCATENATE(B903,F903)</f>
        <v>0E2B64950322</v>
      </c>
      <c r="AT903" s="2">
        <f>IFERROR(VLOOKUP(AS903,[1]Hoja2!$A$1:$AM$841,38,FALSE),"n/a")</f>
        <v>0</v>
      </c>
      <c r="AU903" s="8">
        <f t="shared" si="466"/>
        <v>1</v>
      </c>
      <c r="AV903">
        <f>VLOOKUP(B903,[1]Hoja2!$C$2:$AO$762,39,FALSE)</f>
        <v>1</v>
      </c>
      <c r="AW903">
        <f>IF(AU903=AV903,VLOOKUP(B903,[1]Hoja2!$C$2:$AO$762,37,FALSE),IF(AV903&lt;2,VLOOKUP(B903,[1]Hoja2!$C$2:$AO$762,37,FALSE)))</f>
        <v>1808.95</v>
      </c>
      <c r="AX903" t="str">
        <f>B903 &amp; COUNTIF(B$2:B903, B903)</f>
        <v>0E2B6495031</v>
      </c>
      <c r="AY903" s="10">
        <f>VLOOKUP(AX903,[1]Hoja2!$B$2:$AO$762,38,FALSE)</f>
        <v>1808.95</v>
      </c>
      <c r="AZ903" s="9">
        <f t="shared" si="443"/>
        <v>0</v>
      </c>
      <c r="BA903">
        <f t="shared" ref="BA903:BA905" si="473">IF(Q903="NA",2,IF(OR(G903="INSTALACION NUEVA",G903="Mantenimiento preventivo"),3,IF(AND(AC903&lt;AH903,AL903&lt;&gt;1),4,IF(AY903&gt;AF903,1,0))))</f>
        <v>0</v>
      </c>
      <c r="BB903">
        <f t="shared" ref="BB903:BB905" si="474">AE903-AJ903</f>
        <v>-8.833325000000003E-2</v>
      </c>
      <c r="BC903">
        <f t="shared" ref="BC903:BC905" si="475">+_xlfn.IFS(Q903="NA",2,OR(G903="INSTALACION NUEVA",G903="Mantenimiento preventivo"),3,AND(AC903&lt;AH903,AL903&lt;&gt;1),4,AY903&gt;AF903,1,TRUE,0)</f>
        <v>0</v>
      </c>
    </row>
    <row r="904" spans="1:55" x14ac:dyDescent="0.25">
      <c r="A904">
        <v>71241</v>
      </c>
      <c r="B904" t="s">
        <v>359</v>
      </c>
      <c r="C904">
        <v>2019</v>
      </c>
      <c r="D904" t="s">
        <v>37</v>
      </c>
      <c r="E904" t="s">
        <v>38</v>
      </c>
      <c r="F904">
        <v>22</v>
      </c>
      <c r="G904" t="s">
        <v>44</v>
      </c>
      <c r="H904">
        <v>0</v>
      </c>
      <c r="I904" t="s">
        <v>71</v>
      </c>
      <c r="J904">
        <v>468</v>
      </c>
      <c r="K904">
        <v>715</v>
      </c>
      <c r="L904">
        <v>0</v>
      </c>
      <c r="M904">
        <v>0</v>
      </c>
      <c r="N904">
        <v>0</v>
      </c>
      <c r="O904">
        <v>0.6</v>
      </c>
      <c r="P904">
        <v>0.8</v>
      </c>
      <c r="Q904">
        <v>1.05</v>
      </c>
      <c r="R904" t="s">
        <v>46</v>
      </c>
      <c r="S904">
        <v>5</v>
      </c>
      <c r="T904">
        <v>9</v>
      </c>
      <c r="U904" t="s">
        <v>47</v>
      </c>
      <c r="V904" t="s">
        <v>71</v>
      </c>
      <c r="W904" t="s">
        <v>55</v>
      </c>
      <c r="X904">
        <v>2019</v>
      </c>
      <c r="Y904" t="s">
        <v>37</v>
      </c>
      <c r="Z904" t="s">
        <v>38</v>
      </c>
      <c r="AA904">
        <v>22</v>
      </c>
      <c r="AB904">
        <v>0</v>
      </c>
      <c r="AC904">
        <v>13</v>
      </c>
      <c r="AD904">
        <v>0</v>
      </c>
      <c r="AE904">
        <v>0</v>
      </c>
      <c r="AF904">
        <v>715</v>
      </c>
      <c r="AG904" s="2">
        <f>IFERROR(VLOOKUP(B904,[1]Hoja2!$C$1:$AM$841,37,FALSE),"n/a")</f>
        <v>750.75000000000011</v>
      </c>
      <c r="AH904" s="10" t="str">
        <f>VLOOKUP(AX904,[1]Hoja2!$B$2:$AO$762,17,FALSE)</f>
        <v xml:space="preserve">  </v>
      </c>
      <c r="AI904" s="10">
        <f>VLOOKUP(AX904,[1]Hoja2!$B$2:$AO$762,23,FALSE)</f>
        <v>1</v>
      </c>
      <c r="AJ904" s="10">
        <f>VLOOKUP(AX904,[1]Hoja2!$B$2:$AO$762,28,FALSE)</f>
        <v>1</v>
      </c>
      <c r="AK904" s="10" t="str">
        <f>VLOOKUP(AX904,[1]Hoja2!$B$2:$AO$762,19,FALSE)</f>
        <v>Entry Mono Printers</v>
      </c>
      <c r="AL904">
        <f t="shared" si="467"/>
        <v>1</v>
      </c>
      <c r="AM904">
        <f t="shared" si="468"/>
        <v>0</v>
      </c>
      <c r="AN904">
        <f t="shared" si="469"/>
        <v>0</v>
      </c>
      <c r="AO904">
        <f t="shared" si="470"/>
        <v>0</v>
      </c>
      <c r="AP904">
        <f t="shared" si="471"/>
        <v>1</v>
      </c>
      <c r="AQ904">
        <f t="shared" si="472"/>
        <v>1</v>
      </c>
      <c r="AR904">
        <f>+INDEX([1]Hoja2!$AM$2:$AM$841,MATCH(B904,[1]Hoja2!$C$2:$C$841,0))</f>
        <v>750.75000000000011</v>
      </c>
      <c r="AS904" t="str">
        <f>CONCATENATE(B904)</f>
        <v>0XLT282436</v>
      </c>
      <c r="AT904" s="2">
        <f>IF(COUNTIF(AS904:AS2124,AS904)&lt;2,IFERROR(VLOOKUP(AS904,[1]Hoja2!$C$1:$AM$841,37,FALSE),"n/a"),"b")</f>
        <v>750.75000000000011</v>
      </c>
      <c r="AU904" s="8">
        <f t="shared" si="466"/>
        <v>2</v>
      </c>
      <c r="AV904">
        <f>VLOOKUP(B904,[1]Hoja2!$C$2:$AO$762,39,FALSE)</f>
        <v>2</v>
      </c>
      <c r="AW904">
        <f>IF(AU904=AV904,VLOOKUP(B904,[1]Hoja2!$C$2:$AO$762,37,FALSE),IF(AV904&lt;2,VLOOKUP(B904,[1]Hoja2!$C$2:$AO$762,37,FALSE)))</f>
        <v>750.75000000000011</v>
      </c>
      <c r="AX904" t="str">
        <f>B904 &amp; COUNTIF(B$2:B904, B904)</f>
        <v>0XLT2824362</v>
      </c>
      <c r="AY904" s="10">
        <f>VLOOKUP(AX904,[1]Hoja2!$B$2:$AO$762,38,FALSE)</f>
        <v>715.00000000000011</v>
      </c>
      <c r="AZ904" s="9">
        <f t="shared" si="443"/>
        <v>0</v>
      </c>
      <c r="BA904">
        <f t="shared" si="473"/>
        <v>3</v>
      </c>
      <c r="BB904">
        <f t="shared" si="474"/>
        <v>-1</v>
      </c>
      <c r="BC904">
        <f t="shared" si="475"/>
        <v>3</v>
      </c>
    </row>
    <row r="905" spans="1:55" x14ac:dyDescent="0.25">
      <c r="A905">
        <v>71243</v>
      </c>
      <c r="B905" t="s">
        <v>552</v>
      </c>
      <c r="C905">
        <v>2019</v>
      </c>
      <c r="D905" t="s">
        <v>37</v>
      </c>
      <c r="E905" t="s">
        <v>38</v>
      </c>
      <c r="F905">
        <v>22</v>
      </c>
      <c r="G905" t="s">
        <v>40</v>
      </c>
      <c r="H905">
        <v>0.88333329999999999</v>
      </c>
      <c r="I905" t="s">
        <v>58</v>
      </c>
      <c r="J905">
        <v>655</v>
      </c>
      <c r="K905">
        <v>1365</v>
      </c>
      <c r="L905">
        <v>0</v>
      </c>
      <c r="M905">
        <v>0</v>
      </c>
      <c r="N905">
        <v>0.6</v>
      </c>
      <c r="O905">
        <v>0.8</v>
      </c>
      <c r="P905">
        <v>1.05</v>
      </c>
      <c r="Q905">
        <v>1.1000000000000001</v>
      </c>
      <c r="R905" t="s">
        <v>46</v>
      </c>
      <c r="S905">
        <v>5</v>
      </c>
      <c r="T905">
        <v>9</v>
      </c>
      <c r="U905" t="s">
        <v>85</v>
      </c>
      <c r="V905" t="s">
        <v>58</v>
      </c>
      <c r="W905" t="s">
        <v>36</v>
      </c>
      <c r="X905">
        <v>2019</v>
      </c>
      <c r="Y905" t="s">
        <v>37</v>
      </c>
      <c r="Z905" t="s">
        <v>38</v>
      </c>
      <c r="AA905">
        <v>22</v>
      </c>
      <c r="AB905">
        <v>0</v>
      </c>
      <c r="AC905">
        <v>46</v>
      </c>
      <c r="AD905">
        <v>1.05</v>
      </c>
      <c r="AE905">
        <v>9.8148144444444405E-2</v>
      </c>
      <c r="AF905">
        <v>1433.25</v>
      </c>
      <c r="AG905" s="2">
        <f>IFERROR(VLOOKUP(B905,[1]Hoja2!$C$1:$AM$841,37,FALSE),"n/a")</f>
        <v>1433.25</v>
      </c>
      <c r="AH905" s="10">
        <f>VLOOKUP(AX905,[1]Hoja2!$B$2:$AO$762,17,FALSE)</f>
        <v>48</v>
      </c>
      <c r="AI905" s="10">
        <f>VLOOKUP(AX905,[1]Hoja2!$B$2:$AO$762,23,FALSE)</f>
        <v>1.05</v>
      </c>
      <c r="AJ905" s="10">
        <f>VLOOKUP(AX905,[1]Hoja2!$B$2:$AO$762,28,FALSE)</f>
        <v>0.12777777777777777</v>
      </c>
      <c r="AK905" s="10" t="str">
        <f>VLOOKUP(AX905,[1]Hoja2!$B$2:$AO$762,19,FALSE)</f>
        <v>Departmental Digital</v>
      </c>
      <c r="AL905">
        <f t="shared" si="467"/>
        <v>1</v>
      </c>
      <c r="AM905">
        <f t="shared" si="468"/>
        <v>0</v>
      </c>
      <c r="AN905">
        <f t="shared" si="469"/>
        <v>1</v>
      </c>
      <c r="AO905">
        <f t="shared" si="470"/>
        <v>0</v>
      </c>
      <c r="AP905">
        <f t="shared" si="471"/>
        <v>1</v>
      </c>
      <c r="AQ905">
        <f t="shared" si="472"/>
        <v>0</v>
      </c>
      <c r="AR905">
        <f>+INDEX([1]Hoja2!$AM$2:$AM$841,MATCH(B905,[1]Hoja2!$C$2:$C$841,0))</f>
        <v>1433.25</v>
      </c>
      <c r="AS905" t="str">
        <f>CONCATENATE(B905,F905)</f>
        <v>0EX929302622</v>
      </c>
      <c r="AT905" s="2">
        <f>IFERROR(VLOOKUP(AS905,[1]Hoja2!$A$1:$AM$841,38,FALSE),"n/a")</f>
        <v>0</v>
      </c>
      <c r="AU905" s="8">
        <f t="shared" si="466"/>
        <v>1</v>
      </c>
      <c r="AV905">
        <f>VLOOKUP(B905,[1]Hoja2!$C$2:$AO$762,39,FALSE)</f>
        <v>1</v>
      </c>
      <c r="AW905">
        <f>IF(AU905=AV905,VLOOKUP(B905,[1]Hoja2!$C$2:$AO$762,37,FALSE),IF(AV905&lt;2,VLOOKUP(B905,[1]Hoja2!$C$2:$AO$762,37,FALSE)))</f>
        <v>1433.25</v>
      </c>
      <c r="AX905" t="str">
        <f>B905 &amp; COUNTIF(B$2:B905, B905)</f>
        <v>0EX92930261</v>
      </c>
      <c r="AY905" s="10">
        <f>VLOOKUP(AX905,[1]Hoja2!$B$2:$AO$762,38,FALSE)</f>
        <v>1433.25</v>
      </c>
      <c r="AZ905" s="9">
        <f t="shared" si="443"/>
        <v>0</v>
      </c>
      <c r="BA905">
        <f t="shared" si="473"/>
        <v>0</v>
      </c>
      <c r="BB905">
        <f t="shared" si="474"/>
        <v>-2.9629633333333363E-2</v>
      </c>
      <c r="BC905">
        <f t="shared" si="475"/>
        <v>0</v>
      </c>
    </row>
    <row r="906" spans="1:55" hidden="1" x14ac:dyDescent="0.25">
      <c r="A906">
        <v>71250</v>
      </c>
      <c r="B906" t="s">
        <v>706</v>
      </c>
      <c r="C906">
        <v>2019</v>
      </c>
      <c r="D906" t="s">
        <v>37</v>
      </c>
      <c r="E906" t="s">
        <v>38</v>
      </c>
      <c r="F906">
        <v>22</v>
      </c>
      <c r="G906" t="s">
        <v>44</v>
      </c>
      <c r="H906">
        <v>0</v>
      </c>
      <c r="J906" t="s">
        <v>33</v>
      </c>
      <c r="K906" t="s">
        <v>33</v>
      </c>
      <c r="L906" t="s">
        <v>33</v>
      </c>
      <c r="M906" t="s">
        <v>33</v>
      </c>
      <c r="N906" t="s">
        <v>33</v>
      </c>
      <c r="O906" t="s">
        <v>33</v>
      </c>
      <c r="P906" t="s">
        <v>33</v>
      </c>
      <c r="Q906" t="s">
        <v>33</v>
      </c>
      <c r="S906" t="s">
        <v>33</v>
      </c>
      <c r="T906" t="s">
        <v>33</v>
      </c>
      <c r="V906" t="s">
        <v>34</v>
      </c>
      <c r="W906" t="s">
        <v>50</v>
      </c>
      <c r="X906">
        <v>2019</v>
      </c>
      <c r="Y906" t="s">
        <v>37</v>
      </c>
      <c r="Z906" t="s">
        <v>38</v>
      </c>
      <c r="AA906">
        <v>22</v>
      </c>
      <c r="AB906" t="s">
        <v>33</v>
      </c>
      <c r="AC906">
        <v>20</v>
      </c>
      <c r="AD906">
        <v>0</v>
      </c>
      <c r="AE906">
        <v>0</v>
      </c>
      <c r="AF906">
        <v>0</v>
      </c>
      <c r="AG906" s="2" t="str">
        <f>IFERROR(VLOOKUP(B906,[1]Hoja2!$C$1:$AM$841,37,FALSE),"n/a")</f>
        <v>n/a</v>
      </c>
      <c r="AH906" s="10" t="e">
        <f>VLOOKUP(AX906,[1]Hoja2!$B$2:$AO$762,17,FALSE)</f>
        <v>#N/A</v>
      </c>
      <c r="AI906" s="10" t="e">
        <f>VLOOKUP(AX906,[1]Hoja2!$B$2:$AO$762,23,FALSE)</f>
        <v>#N/A</v>
      </c>
      <c r="AJ906" s="10" t="e">
        <f>VLOOKUP(AX906,[1]Hoja2!$B$2:$AO$762,28,FALSE)</f>
        <v>#N/A</v>
      </c>
      <c r="AK906" s="10" t="e">
        <f>VLOOKUP(AX906,[1]Hoja2!$B$2:$AO$762,19,FALSE)</f>
        <v>#N/A</v>
      </c>
      <c r="AL906" t="e">
        <f t="shared" si="467"/>
        <v>#N/A</v>
      </c>
      <c r="AM906" t="e">
        <f t="shared" si="468"/>
        <v>#N/A</v>
      </c>
      <c r="AN906" t="e">
        <f t="shared" si="469"/>
        <v>#N/A</v>
      </c>
      <c r="AO906" t="e">
        <f t="shared" si="470"/>
        <v>#N/A</v>
      </c>
      <c r="AP906" t="e">
        <f t="shared" si="471"/>
        <v>#N/A</v>
      </c>
      <c r="AQ906" t="str">
        <f t="shared" si="472"/>
        <v>n/a</v>
      </c>
      <c r="AR906" t="e">
        <f>+INDEX([1]DETALLE!$AK$2:$AK$841,MATCH(B906,[1]DETALLE!$A$2:$A$841,0))</f>
        <v>#N/A</v>
      </c>
      <c r="AS906" t="str">
        <f>CONCATENATE(B906)</f>
        <v>09HB331488</v>
      </c>
      <c r="AT906" s="2" t="str">
        <f>IF(IFERROR(VLOOKUP(AS906,[1]Hoja2!$C$1:$AM$841,37,FALSE),"n/a")&lt;&gt;"n/a","a","n/a")</f>
        <v>n/a</v>
      </c>
      <c r="AU906" s="8">
        <f t="shared" si="466"/>
        <v>2</v>
      </c>
      <c r="AV906" t="e">
        <f>VLOOKUP(B906,[1]Hoja2!$C$2:$AO$762,39,FALSE)</f>
        <v>#N/A</v>
      </c>
      <c r="AW906" t="e">
        <f>IF(AU906=AV906,VLOOKUP(B906,[1]Hoja2!$C$2:$AO$762,37,FALSE),IF(AV906&lt;2,VLOOKUP(B906,[1]Hoja2!$C$2:$AO$762,37,FALSE)))</f>
        <v>#N/A</v>
      </c>
      <c r="AX906" t="str">
        <f>B906 &amp; COUNTIF(B$2:B906, B906)</f>
        <v>09HB3314882</v>
      </c>
      <c r="AY906" t="e">
        <f>VLOOKUP(AX906,[1]Hoja2!$B$2:$AO$762,38,FALSE)</f>
        <v>#N/A</v>
      </c>
      <c r="AZ906" s="9" t="e">
        <f t="shared" si="443"/>
        <v>#N/A</v>
      </c>
    </row>
    <row r="907" spans="1:55" x14ac:dyDescent="0.25">
      <c r="A907">
        <v>71254</v>
      </c>
      <c r="B907" t="s">
        <v>547</v>
      </c>
      <c r="C907">
        <v>2019</v>
      </c>
      <c r="D907" t="s">
        <v>37</v>
      </c>
      <c r="E907" t="s">
        <v>38</v>
      </c>
      <c r="F907">
        <v>22</v>
      </c>
      <c r="G907" t="s">
        <v>40</v>
      </c>
      <c r="H907">
        <v>3.8833329999999999</v>
      </c>
      <c r="I907" t="s">
        <v>45</v>
      </c>
      <c r="J907">
        <v>803</v>
      </c>
      <c r="K907">
        <v>1573</v>
      </c>
      <c r="L907">
        <v>0.2</v>
      </c>
      <c r="M907">
        <v>0.6</v>
      </c>
      <c r="N907">
        <v>0.8</v>
      </c>
      <c r="O907">
        <v>1.05</v>
      </c>
      <c r="P907">
        <v>1.1000000000000001</v>
      </c>
      <c r="Q907">
        <v>1.1499999999999999</v>
      </c>
      <c r="R907" t="s">
        <v>46</v>
      </c>
      <c r="S907">
        <v>4</v>
      </c>
      <c r="T907">
        <v>6</v>
      </c>
      <c r="U907" t="s">
        <v>47</v>
      </c>
      <c r="V907" t="s">
        <v>48</v>
      </c>
      <c r="W907" t="s">
        <v>80</v>
      </c>
      <c r="X907">
        <v>2019</v>
      </c>
      <c r="Y907" t="s">
        <v>37</v>
      </c>
      <c r="Z907" t="s">
        <v>38</v>
      </c>
      <c r="AA907">
        <v>26</v>
      </c>
      <c r="AB907">
        <v>0</v>
      </c>
      <c r="AC907">
        <v>48</v>
      </c>
      <c r="AD907">
        <v>1.1000000000000001</v>
      </c>
      <c r="AE907">
        <v>0.97083324999999998</v>
      </c>
      <c r="AF907">
        <v>1730.3</v>
      </c>
      <c r="AG907" s="2">
        <f>IFERROR(VLOOKUP(B907,[1]Hoja2!$C$1:$AM$841,37,FALSE),"n/a")</f>
        <v>1808.95</v>
      </c>
      <c r="AH907" s="10">
        <f>VLOOKUP(AX907,[1]Hoja2!$B$2:$AO$762,17,FALSE)</f>
        <v>70</v>
      </c>
      <c r="AI907" s="10">
        <f>VLOOKUP(AX907,[1]Hoja2!$B$2:$AO$762,23,FALSE)</f>
        <v>1.1499999999999999</v>
      </c>
      <c r="AJ907" s="10">
        <f>VLOOKUP(AX907,[1]Hoja2!$B$2:$AO$762,28,FALSE)</f>
        <v>0.8075</v>
      </c>
      <c r="AK907" s="10" t="str">
        <f>VLOOKUP(AX907,[1]Hoja2!$B$2:$AO$762,19,FALSE)</f>
        <v>Light Production Digital Business</v>
      </c>
      <c r="AL907">
        <f t="shared" si="467"/>
        <v>0</v>
      </c>
      <c r="AM907">
        <f t="shared" si="468"/>
        <v>0</v>
      </c>
      <c r="AN907">
        <f t="shared" si="469"/>
        <v>0</v>
      </c>
      <c r="AO907">
        <f t="shared" si="470"/>
        <v>0</v>
      </c>
      <c r="AP907">
        <f t="shared" si="471"/>
        <v>1</v>
      </c>
      <c r="AQ907">
        <f t="shared" si="472"/>
        <v>1</v>
      </c>
      <c r="AR907">
        <f>+INDEX([1]Hoja2!$AM$2:$AM$841,MATCH(B907,[1]Hoja2!$C$2:$C$841,0))</f>
        <v>1808.95</v>
      </c>
      <c r="AS907" t="str">
        <f>CONCATENATE(B907,F907)</f>
        <v>0BG294750122</v>
      </c>
      <c r="AT907" s="2">
        <f>IFERROR(VLOOKUP(AS907,[1]Hoja2!$A$1:$AM$841,38,FALSE),"n/a")</f>
        <v>0</v>
      </c>
      <c r="AU907" s="8">
        <f t="shared" si="466"/>
        <v>1</v>
      </c>
      <c r="AV907">
        <f>VLOOKUP(B907,[1]Hoja2!$C$2:$AO$762,39,FALSE)</f>
        <v>1</v>
      </c>
      <c r="AW907">
        <f>IF(AU907=AV907,VLOOKUP(B907,[1]Hoja2!$C$2:$AO$762,37,FALSE),IF(AV907&lt;2,VLOOKUP(B907,[1]Hoja2!$C$2:$AO$762,37,FALSE)))</f>
        <v>1808.95</v>
      </c>
      <c r="AX907" t="str">
        <f>B907 &amp; COUNTIF(B$2:B907, B907)</f>
        <v>0BG29475011</v>
      </c>
      <c r="AY907" s="10">
        <f>VLOOKUP(AX907,[1]Hoja2!$B$2:$AO$762,38,FALSE)</f>
        <v>1808.95</v>
      </c>
      <c r="AZ907" s="9">
        <f t="shared" ref="AZ907:AZ970" si="476">IF(AV907&gt;AU907,1,0)</f>
        <v>0</v>
      </c>
      <c r="BA907">
        <f t="shared" ref="BA907:BA908" si="477">IF(Q907="NA",2,IF(OR(G907="INSTALACION NUEVA",G907="Mantenimiento preventivo"),3,IF(AND(AC907&lt;AH907,AL907&lt;&gt;1),4,IF(AY907&gt;AF907,1,0))))</f>
        <v>4</v>
      </c>
      <c r="BB907">
        <f t="shared" ref="BB907:BB908" si="478">AE907-AJ907</f>
        <v>0.16333324999999999</v>
      </c>
      <c r="BC907">
        <f t="shared" ref="BC907:BC908" si="479">+_xlfn.IFS(Q907="NA",2,OR(G907="INSTALACION NUEVA",G907="Mantenimiento preventivo"),3,AND(AC907&lt;AH907,AL907&lt;&gt;1),4,AY907&gt;AF907,1,TRUE,0)</f>
        <v>4</v>
      </c>
    </row>
    <row r="908" spans="1:55" x14ac:dyDescent="0.25">
      <c r="A908">
        <v>71258</v>
      </c>
      <c r="B908" t="s">
        <v>558</v>
      </c>
      <c r="C908">
        <v>2019</v>
      </c>
      <c r="D908" t="s">
        <v>37</v>
      </c>
      <c r="E908" t="s">
        <v>38</v>
      </c>
      <c r="F908">
        <v>22</v>
      </c>
      <c r="G908" t="s">
        <v>44</v>
      </c>
      <c r="H908">
        <v>0</v>
      </c>
      <c r="J908" t="s">
        <v>33</v>
      </c>
      <c r="K908" t="s">
        <v>33</v>
      </c>
      <c r="L908" t="s">
        <v>33</v>
      </c>
      <c r="M908" t="s">
        <v>33</v>
      </c>
      <c r="N908" t="s">
        <v>33</v>
      </c>
      <c r="O908" t="s">
        <v>33</v>
      </c>
      <c r="P908" t="s">
        <v>33</v>
      </c>
      <c r="Q908" t="s">
        <v>33</v>
      </c>
      <c r="S908" t="s">
        <v>33</v>
      </c>
      <c r="T908" t="s">
        <v>33</v>
      </c>
      <c r="V908" t="s">
        <v>71</v>
      </c>
      <c r="W908" t="s">
        <v>55</v>
      </c>
      <c r="X908">
        <v>2019</v>
      </c>
      <c r="Y908" t="s">
        <v>37</v>
      </c>
      <c r="Z908" t="s">
        <v>38</v>
      </c>
      <c r="AA908">
        <v>22</v>
      </c>
      <c r="AB908" t="s">
        <v>33</v>
      </c>
      <c r="AC908">
        <v>175</v>
      </c>
      <c r="AD908">
        <v>0</v>
      </c>
      <c r="AE908">
        <v>0</v>
      </c>
      <c r="AF908">
        <v>0</v>
      </c>
      <c r="AG908" s="2">
        <f>IFERROR(VLOOKUP(B908,[1]Hoja2!$C$1:$AM$841,37,FALSE),"n/a")</f>
        <v>715.00000000000011</v>
      </c>
      <c r="AH908" s="10" t="str">
        <f>VLOOKUP(AX908,[1]Hoja2!$B$2:$AO$762,17,FALSE)</f>
        <v xml:space="preserve">  </v>
      </c>
      <c r="AI908" s="10">
        <f>VLOOKUP(AX908,[1]Hoja2!$B$2:$AO$762,23,FALSE)</f>
        <v>1</v>
      </c>
      <c r="AJ908" s="10">
        <f>VLOOKUP(AX908,[1]Hoja2!$B$2:$AO$762,28,FALSE)</f>
        <v>1</v>
      </c>
      <c r="AK908" s="10" t="str">
        <f>VLOOKUP(AX908,[1]Hoja2!$B$2:$AO$762,19,FALSE)</f>
        <v>Entry Mono Printers</v>
      </c>
      <c r="AL908">
        <f t="shared" si="467"/>
        <v>0</v>
      </c>
      <c r="AM908">
        <f t="shared" si="468"/>
        <v>0</v>
      </c>
      <c r="AN908">
        <f t="shared" si="469"/>
        <v>0</v>
      </c>
      <c r="AO908">
        <f t="shared" si="470"/>
        <v>0</v>
      </c>
      <c r="AP908">
        <f t="shared" si="471"/>
        <v>0</v>
      </c>
      <c r="AQ908">
        <f t="shared" si="472"/>
        <v>1</v>
      </c>
      <c r="AR908">
        <f>+INDEX([1]Hoja2!$AM$2:$AM$841,MATCH(B908,[1]Hoja2!$C$2:$C$841,0))</f>
        <v>715.00000000000011</v>
      </c>
      <c r="AS908" t="str">
        <f>CONCATENATE(B908)</f>
        <v>0XLT280687</v>
      </c>
      <c r="AT908" s="2">
        <f>IF(COUNTIF(AS908:AS2128,AS908)&lt;2,IFERROR(VLOOKUP(AS908,[1]Hoja2!$C$1:$AM$841,37,FALSE),"n/a"),"b")</f>
        <v>715.00000000000011</v>
      </c>
      <c r="AU908" s="8">
        <f t="shared" si="466"/>
        <v>1</v>
      </c>
      <c r="AV908">
        <f>VLOOKUP(B908,[1]Hoja2!$C$2:$AO$762,39,FALSE)</f>
        <v>1</v>
      </c>
      <c r="AW908">
        <f>IF(AU908=AV908,VLOOKUP(B908,[1]Hoja2!$C$2:$AO$762,37,FALSE),IF(AV908&lt;2,VLOOKUP(B908,[1]Hoja2!$C$2:$AO$762,37,FALSE)))</f>
        <v>715.00000000000011</v>
      </c>
      <c r="AX908" t="str">
        <f>B908 &amp; COUNTIF(B$2:B908, B908)</f>
        <v>0XLT2806871</v>
      </c>
      <c r="AY908" s="10">
        <f>VLOOKUP(AX908,[1]Hoja2!$B$2:$AO$762,38,FALSE)</f>
        <v>715.00000000000011</v>
      </c>
      <c r="AZ908" s="9">
        <f t="shared" si="476"/>
        <v>0</v>
      </c>
      <c r="BA908">
        <f t="shared" si="477"/>
        <v>2</v>
      </c>
      <c r="BB908">
        <f t="shared" si="478"/>
        <v>-1</v>
      </c>
      <c r="BC908">
        <f t="shared" si="479"/>
        <v>2</v>
      </c>
    </row>
    <row r="909" spans="1:55" hidden="1" x14ac:dyDescent="0.25">
      <c r="A909">
        <v>71262</v>
      </c>
      <c r="B909" t="s">
        <v>929</v>
      </c>
      <c r="C909">
        <v>2019</v>
      </c>
      <c r="D909" t="s">
        <v>37</v>
      </c>
      <c r="E909" t="s">
        <v>38</v>
      </c>
      <c r="F909">
        <v>22</v>
      </c>
      <c r="G909" t="s">
        <v>44</v>
      </c>
      <c r="H909">
        <v>0</v>
      </c>
      <c r="I909" t="s">
        <v>34</v>
      </c>
      <c r="J909">
        <v>468</v>
      </c>
      <c r="K909">
        <v>715</v>
      </c>
      <c r="L909">
        <v>0</v>
      </c>
      <c r="M909">
        <v>0</v>
      </c>
      <c r="N909">
        <v>0</v>
      </c>
      <c r="O909">
        <v>0.6</v>
      </c>
      <c r="P909">
        <v>0.8</v>
      </c>
      <c r="Q909">
        <v>1.05</v>
      </c>
      <c r="R909" t="s">
        <v>46</v>
      </c>
      <c r="S909">
        <v>5</v>
      </c>
      <c r="T909">
        <v>9</v>
      </c>
      <c r="U909" t="s">
        <v>47</v>
      </c>
      <c r="V909" t="s">
        <v>34</v>
      </c>
      <c r="W909" t="s">
        <v>50</v>
      </c>
      <c r="X909">
        <v>2019</v>
      </c>
      <c r="Y909" t="s">
        <v>37</v>
      </c>
      <c r="Z909" t="s">
        <v>38</v>
      </c>
      <c r="AA909">
        <v>22</v>
      </c>
      <c r="AB909">
        <v>1</v>
      </c>
      <c r="AC909">
        <v>138</v>
      </c>
      <c r="AD909">
        <v>0</v>
      </c>
      <c r="AE909">
        <v>0</v>
      </c>
      <c r="AF909">
        <v>0</v>
      </c>
      <c r="AG909" s="2" t="str">
        <f>IFERROR(VLOOKUP(B909,[1]Hoja2!$C$1:$AM$841,37,FALSE),"n/a")</f>
        <v>n/a</v>
      </c>
      <c r="AH909" s="10" t="e">
        <f>VLOOKUP(AX909,[1]Hoja2!$B$2:$AO$762,17,FALSE)</f>
        <v>#N/A</v>
      </c>
      <c r="AI909" s="10" t="e">
        <f>VLOOKUP(AX909,[1]Hoja2!$B$2:$AO$762,23,FALSE)</f>
        <v>#N/A</v>
      </c>
      <c r="AJ909" s="10" t="e">
        <f>VLOOKUP(AX909,[1]Hoja2!$B$2:$AO$762,28,FALSE)</f>
        <v>#N/A</v>
      </c>
      <c r="AK909" s="10" t="e">
        <f>VLOOKUP(AX909,[1]Hoja2!$B$2:$AO$762,19,FALSE)</f>
        <v>#N/A</v>
      </c>
      <c r="AL909" t="e">
        <f t="shared" si="467"/>
        <v>#N/A</v>
      </c>
      <c r="AM909" t="e">
        <f t="shared" si="468"/>
        <v>#N/A</v>
      </c>
      <c r="AN909" t="e">
        <f t="shared" si="469"/>
        <v>#N/A</v>
      </c>
      <c r="AO909" t="e">
        <f t="shared" si="470"/>
        <v>#N/A</v>
      </c>
      <c r="AP909" t="e">
        <f t="shared" si="471"/>
        <v>#N/A</v>
      </c>
      <c r="AQ909" t="str">
        <f t="shared" si="472"/>
        <v>n/a</v>
      </c>
      <c r="AR909" t="e">
        <f>+INDEX([1]DETALLE!$AK$2:$AK$841,MATCH(B909,[1]DETALLE!$A$2:$A$841,0))</f>
        <v>#N/A</v>
      </c>
      <c r="AS909" t="str">
        <f>CONCATENATE(B909)</f>
        <v>09HB331381</v>
      </c>
      <c r="AT909" s="2" t="str">
        <f>IF(IFERROR(VLOOKUP(AS909,[1]Hoja2!$C$1:$AM$841,37,FALSE),"n/a")&lt;&gt;"n/a","a","n/a")</f>
        <v>n/a</v>
      </c>
      <c r="AU909" s="8">
        <f t="shared" si="466"/>
        <v>1</v>
      </c>
      <c r="AV909" t="e">
        <f>VLOOKUP(B909,[1]Hoja2!$C$2:$AO$762,39,FALSE)</f>
        <v>#N/A</v>
      </c>
      <c r="AW909" t="e">
        <f>IF(AU909=AV909,VLOOKUP(B909,[1]Hoja2!$C$2:$AO$762,37,FALSE),IF(AV909&lt;2,VLOOKUP(B909,[1]Hoja2!$C$2:$AO$762,37,FALSE)))</f>
        <v>#N/A</v>
      </c>
      <c r="AX909" t="str">
        <f>B909 &amp; COUNTIF(B$2:B909, B909)</f>
        <v>09HB3313811</v>
      </c>
      <c r="AY909" t="e">
        <f>VLOOKUP(AX909,[1]Hoja2!$B$2:$AO$762,38,FALSE)</f>
        <v>#N/A</v>
      </c>
      <c r="AZ909" s="9" t="e">
        <f t="shared" si="476"/>
        <v>#N/A</v>
      </c>
    </row>
    <row r="910" spans="1:55" x14ac:dyDescent="0.25">
      <c r="A910">
        <v>71268</v>
      </c>
      <c r="B910" t="s">
        <v>553</v>
      </c>
      <c r="C910">
        <v>2019</v>
      </c>
      <c r="D910" t="s">
        <v>37</v>
      </c>
      <c r="E910" t="s">
        <v>38</v>
      </c>
      <c r="F910">
        <v>22</v>
      </c>
      <c r="G910" t="s">
        <v>40</v>
      </c>
      <c r="H910">
        <v>1.35</v>
      </c>
      <c r="I910" t="s">
        <v>58</v>
      </c>
      <c r="J910">
        <v>655</v>
      </c>
      <c r="K910">
        <v>1365</v>
      </c>
      <c r="L910">
        <v>0</v>
      </c>
      <c r="M910">
        <v>0</v>
      </c>
      <c r="N910">
        <v>0.6</v>
      </c>
      <c r="O910">
        <v>0.8</v>
      </c>
      <c r="P910">
        <v>1.05</v>
      </c>
      <c r="Q910">
        <v>1.1000000000000001</v>
      </c>
      <c r="R910" t="s">
        <v>46</v>
      </c>
      <c r="S910">
        <v>5</v>
      </c>
      <c r="T910">
        <v>9</v>
      </c>
      <c r="U910" t="s">
        <v>47</v>
      </c>
      <c r="V910" t="s">
        <v>58</v>
      </c>
      <c r="W910" t="s">
        <v>42</v>
      </c>
      <c r="X910">
        <v>2019</v>
      </c>
      <c r="Y910" t="s">
        <v>37</v>
      </c>
      <c r="Z910" t="s">
        <v>38</v>
      </c>
      <c r="AA910">
        <v>22</v>
      </c>
      <c r="AB910">
        <v>0</v>
      </c>
      <c r="AC910">
        <v>59</v>
      </c>
      <c r="AD910">
        <v>1.05</v>
      </c>
      <c r="AE910">
        <v>0.27</v>
      </c>
      <c r="AF910">
        <v>1433.25</v>
      </c>
      <c r="AG910" s="2">
        <f>IFERROR(VLOOKUP(B910,[1]Hoja2!$C$1:$AM$841,37,FALSE),"n/a")</f>
        <v>1433.25</v>
      </c>
      <c r="AH910" s="10">
        <f>VLOOKUP(AX910,[1]Hoja2!$B$2:$AO$762,17,FALSE)</f>
        <v>60</v>
      </c>
      <c r="AI910" s="10">
        <f>VLOOKUP(AX910,[1]Hoja2!$B$2:$AO$762,23,FALSE)</f>
        <v>1.05</v>
      </c>
      <c r="AJ910" s="10">
        <f>VLOOKUP(AX910,[1]Hoja2!$B$2:$AO$762,28,FALSE)</f>
        <v>0.3</v>
      </c>
      <c r="AK910" s="10" t="str">
        <f>VLOOKUP(AX910,[1]Hoja2!$B$2:$AO$762,19,FALSE)</f>
        <v>Departmental Digital</v>
      </c>
      <c r="AL910">
        <f t="shared" si="467"/>
        <v>1</v>
      </c>
      <c r="AM910">
        <f t="shared" si="468"/>
        <v>0</v>
      </c>
      <c r="AN910">
        <f t="shared" si="469"/>
        <v>1</v>
      </c>
      <c r="AO910">
        <f t="shared" si="470"/>
        <v>0</v>
      </c>
      <c r="AP910">
        <f t="shared" si="471"/>
        <v>1</v>
      </c>
      <c r="AQ910">
        <f t="shared" si="472"/>
        <v>0</v>
      </c>
      <c r="AR910">
        <f>+INDEX([1]Hoja2!$AM$2:$AM$841,MATCH(B910,[1]Hoja2!$C$2:$C$841,0))</f>
        <v>1433.25</v>
      </c>
      <c r="AS910" t="str">
        <f>CONCATENATE(B910,F910)</f>
        <v>0X7637138622</v>
      </c>
      <c r="AT910" s="2">
        <f>IFERROR(VLOOKUP(AS910,[1]Hoja2!$A$1:$AM$841,38,FALSE),"n/a")</f>
        <v>0</v>
      </c>
      <c r="AU910" s="8">
        <f t="shared" si="466"/>
        <v>1</v>
      </c>
      <c r="AV910">
        <f>VLOOKUP(B910,[1]Hoja2!$C$2:$AO$762,39,FALSE)</f>
        <v>1</v>
      </c>
      <c r="AW910">
        <f>IF(AU910=AV910,VLOOKUP(B910,[1]Hoja2!$C$2:$AO$762,37,FALSE),IF(AV910&lt;2,VLOOKUP(B910,[1]Hoja2!$C$2:$AO$762,37,FALSE)))</f>
        <v>1433.25</v>
      </c>
      <c r="AX910" t="str">
        <f>B910 &amp; COUNTIF(B$2:B910, B910)</f>
        <v>0X763713861</v>
      </c>
      <c r="AY910" s="10">
        <f>VLOOKUP(AX910,[1]Hoja2!$B$2:$AO$762,38,FALSE)</f>
        <v>1433.25</v>
      </c>
      <c r="AZ910" s="9">
        <f t="shared" si="476"/>
        <v>0</v>
      </c>
      <c r="BA910">
        <f t="shared" ref="BA910:BA912" si="480">IF(Q910="NA",2,IF(OR(G910="INSTALACION NUEVA",G910="Mantenimiento preventivo"),3,IF(AND(AC910&lt;AH910,AL910&lt;&gt;1),4,IF(AY910&gt;AF910,1,0))))</f>
        <v>0</v>
      </c>
      <c r="BB910">
        <f t="shared" ref="BB910:BB912" si="481">AE910-AJ910</f>
        <v>-2.9999999999999971E-2</v>
      </c>
      <c r="BC910">
        <f t="shared" ref="BC910:BC912" si="482">+_xlfn.IFS(Q910="NA",2,OR(G910="INSTALACION NUEVA",G910="Mantenimiento preventivo"),3,AND(AC910&lt;AH910,AL910&lt;&gt;1),4,AY910&gt;AF910,1,TRUE,0)</f>
        <v>0</v>
      </c>
    </row>
    <row r="911" spans="1:55" x14ac:dyDescent="0.25">
      <c r="A911">
        <v>71269</v>
      </c>
      <c r="B911" t="s">
        <v>549</v>
      </c>
      <c r="C911">
        <v>2019</v>
      </c>
      <c r="D911" t="s">
        <v>37</v>
      </c>
      <c r="E911" t="s">
        <v>38</v>
      </c>
      <c r="F911">
        <v>22</v>
      </c>
      <c r="G911" t="s">
        <v>40</v>
      </c>
      <c r="H911">
        <v>4.7833329999999998</v>
      </c>
      <c r="I911" t="s">
        <v>34</v>
      </c>
      <c r="J911">
        <v>468</v>
      </c>
      <c r="K911">
        <v>715</v>
      </c>
      <c r="L911">
        <v>0</v>
      </c>
      <c r="M911">
        <v>0</v>
      </c>
      <c r="N911">
        <v>0</v>
      </c>
      <c r="O911">
        <v>0.6</v>
      </c>
      <c r="P911">
        <v>0.8</v>
      </c>
      <c r="Q911">
        <v>1.05</v>
      </c>
      <c r="R911" t="s">
        <v>46</v>
      </c>
      <c r="S911">
        <v>5</v>
      </c>
      <c r="T911">
        <v>9</v>
      </c>
      <c r="U911" t="s">
        <v>47</v>
      </c>
      <c r="V911" t="s">
        <v>34</v>
      </c>
      <c r="W911" t="s">
        <v>50</v>
      </c>
      <c r="X911">
        <v>2019</v>
      </c>
      <c r="Y911" t="s">
        <v>37</v>
      </c>
      <c r="Z911" t="s">
        <v>38</v>
      </c>
      <c r="AA911">
        <v>24</v>
      </c>
      <c r="AB911">
        <v>0</v>
      </c>
      <c r="AC911">
        <v>81</v>
      </c>
      <c r="AD911">
        <v>1.05</v>
      </c>
      <c r="AE911">
        <v>0.95666660000000003</v>
      </c>
      <c r="AF911">
        <v>750.75</v>
      </c>
      <c r="AG911" s="2">
        <f>IFERROR(VLOOKUP(B911,[1]Hoja2!$C$1:$AM$841,37,FALSE),"n/a")</f>
        <v>750.75000000000011</v>
      </c>
      <c r="AH911" s="10">
        <f>VLOOKUP(AX911,[1]Hoja2!$B$2:$AO$762,17,FALSE)</f>
        <v>83</v>
      </c>
      <c r="AI911" s="10">
        <f>VLOOKUP(AX911,[1]Hoja2!$B$2:$AO$762,23,FALSE)</f>
        <v>1.05</v>
      </c>
      <c r="AJ911" s="10">
        <f>VLOOKUP(AX911,[1]Hoja2!$B$2:$AO$762,28,FALSE)</f>
        <v>0.99</v>
      </c>
      <c r="AK911" s="10" t="str">
        <f>VLOOKUP(AX911,[1]Hoja2!$B$2:$AO$762,19,FALSE)</f>
        <v>A4 Mono MFPs</v>
      </c>
      <c r="AL911">
        <f t="shared" si="467"/>
        <v>1</v>
      </c>
      <c r="AM911">
        <f t="shared" si="468"/>
        <v>0</v>
      </c>
      <c r="AN911">
        <f t="shared" si="469"/>
        <v>1</v>
      </c>
      <c r="AO911">
        <f t="shared" si="470"/>
        <v>0</v>
      </c>
      <c r="AP911">
        <f t="shared" si="471"/>
        <v>1</v>
      </c>
      <c r="AQ911">
        <f t="shared" si="472"/>
        <v>0</v>
      </c>
      <c r="AR911">
        <f>+INDEX([1]Hoja2!$AM$2:$AM$841,MATCH(B911,[1]Hoja2!$C$2:$C$841,0))</f>
        <v>750.75000000000011</v>
      </c>
      <c r="AS911" t="str">
        <f>CONCATENATE(B911,F911)</f>
        <v>0C7X23836222</v>
      </c>
      <c r="AT911" s="2">
        <f>IFERROR(VLOOKUP(AS911,[1]Hoja2!$A$1:$AM$841,38,FALSE),"n/a")</f>
        <v>0</v>
      </c>
      <c r="AU911" s="8">
        <f t="shared" si="466"/>
        <v>1</v>
      </c>
      <c r="AV911">
        <f>VLOOKUP(B911,[1]Hoja2!$C$2:$AO$762,39,FALSE)</f>
        <v>1</v>
      </c>
      <c r="AW911">
        <f>IF(AU911=AV911,VLOOKUP(B911,[1]Hoja2!$C$2:$AO$762,37,FALSE),IF(AV911&lt;2,VLOOKUP(B911,[1]Hoja2!$C$2:$AO$762,37,FALSE)))</f>
        <v>750.75000000000011</v>
      </c>
      <c r="AX911" t="str">
        <f>B911 &amp; COUNTIF(B$2:B911, B911)</f>
        <v>0C7X2383621</v>
      </c>
      <c r="AY911" s="10">
        <f>VLOOKUP(AX911,[1]Hoja2!$B$2:$AO$762,38,FALSE)</f>
        <v>750.75000000000011</v>
      </c>
      <c r="AZ911" s="9">
        <f t="shared" si="476"/>
        <v>0</v>
      </c>
      <c r="BA911">
        <f t="shared" si="480"/>
        <v>0</v>
      </c>
      <c r="BB911">
        <f t="shared" si="481"/>
        <v>-3.3333399999999958E-2</v>
      </c>
      <c r="BC911">
        <f t="shared" si="482"/>
        <v>0</v>
      </c>
    </row>
    <row r="912" spans="1:55" x14ac:dyDescent="0.25">
      <c r="A912">
        <v>71288</v>
      </c>
      <c r="B912" t="s">
        <v>557</v>
      </c>
      <c r="C912">
        <v>2019</v>
      </c>
      <c r="D912" t="s">
        <v>37</v>
      </c>
      <c r="E912" t="s">
        <v>38</v>
      </c>
      <c r="F912">
        <v>22</v>
      </c>
      <c r="G912" t="s">
        <v>40</v>
      </c>
      <c r="H912">
        <v>1.183333</v>
      </c>
      <c r="I912" t="s">
        <v>41</v>
      </c>
      <c r="J912">
        <v>468</v>
      </c>
      <c r="K912">
        <v>715</v>
      </c>
      <c r="L912">
        <v>0</v>
      </c>
      <c r="M912">
        <v>0</v>
      </c>
      <c r="N912">
        <v>0</v>
      </c>
      <c r="O912">
        <v>0.6</v>
      </c>
      <c r="P912">
        <v>0.8</v>
      </c>
      <c r="Q912">
        <v>1.05</v>
      </c>
      <c r="R912" t="s">
        <v>46</v>
      </c>
      <c r="S912">
        <v>5</v>
      </c>
      <c r="T912">
        <v>9</v>
      </c>
      <c r="U912" t="s">
        <v>47</v>
      </c>
      <c r="V912" t="s">
        <v>34</v>
      </c>
      <c r="W912" t="s">
        <v>55</v>
      </c>
      <c r="X912">
        <v>2019</v>
      </c>
      <c r="Y912" t="s">
        <v>37</v>
      </c>
      <c r="Z912" t="s">
        <v>38</v>
      </c>
      <c r="AA912">
        <v>25</v>
      </c>
      <c r="AB912">
        <v>0</v>
      </c>
      <c r="AC912">
        <v>357</v>
      </c>
      <c r="AD912">
        <v>1.05</v>
      </c>
      <c r="AE912">
        <v>0.2366666</v>
      </c>
      <c r="AF912">
        <v>750.75</v>
      </c>
      <c r="AG912" s="2">
        <f>IFERROR(VLOOKUP(B912,[1]Hoja2!$C$1:$AM$841,37,FALSE),"n/a")</f>
        <v>750.75000000000011</v>
      </c>
      <c r="AH912" s="10">
        <f>VLOOKUP(AX912,[1]Hoja2!$B$2:$AO$762,17,FALSE)</f>
        <v>369</v>
      </c>
      <c r="AI912" s="10">
        <f>VLOOKUP(AX912,[1]Hoja2!$B$2:$AO$762,23,FALSE)</f>
        <v>1.05</v>
      </c>
      <c r="AJ912" s="10">
        <f>VLOOKUP(AX912,[1]Hoja2!$B$2:$AO$762,28,FALSE)</f>
        <v>0</v>
      </c>
      <c r="AK912" s="10" t="str">
        <f>VLOOKUP(AX912,[1]Hoja2!$B$2:$AO$762,19,FALSE)</f>
        <v>A4 Color Laser MFPs</v>
      </c>
      <c r="AL912">
        <f t="shared" si="467"/>
        <v>1</v>
      </c>
      <c r="AM912">
        <f t="shared" si="468"/>
        <v>0</v>
      </c>
      <c r="AN912">
        <f t="shared" si="469"/>
        <v>1</v>
      </c>
      <c r="AO912">
        <f t="shared" si="470"/>
        <v>0</v>
      </c>
      <c r="AP912">
        <f t="shared" si="471"/>
        <v>1</v>
      </c>
      <c r="AQ912">
        <f t="shared" si="472"/>
        <v>0</v>
      </c>
      <c r="AR912">
        <f>+INDEX([1]Hoja2!$AM$2:$AM$841,MATCH(B912,[1]Hoja2!$C$2:$C$841,0))</f>
        <v>750.75000000000011</v>
      </c>
      <c r="AS912" t="str">
        <f>CONCATENATE(B912,F912)</f>
        <v>0XL358378822</v>
      </c>
      <c r="AT912" s="2">
        <f>IFERROR(VLOOKUP(AS912,[1]Hoja2!$A$1:$AM$841,38,FALSE),"n/a")</f>
        <v>0</v>
      </c>
      <c r="AU912" s="8">
        <f t="shared" si="466"/>
        <v>1</v>
      </c>
      <c r="AV912">
        <f>VLOOKUP(B912,[1]Hoja2!$C$2:$AO$762,39,FALSE)</f>
        <v>1</v>
      </c>
      <c r="AW912">
        <f>IF(AU912=AV912,VLOOKUP(B912,[1]Hoja2!$C$2:$AO$762,37,FALSE),IF(AV912&lt;2,VLOOKUP(B912,[1]Hoja2!$C$2:$AO$762,37,FALSE)))</f>
        <v>750.75000000000011</v>
      </c>
      <c r="AX912" t="str">
        <f>B912 &amp; COUNTIF(B$2:B912, B912)</f>
        <v>0XL35837881</v>
      </c>
      <c r="AY912" s="10">
        <f>VLOOKUP(AX912,[1]Hoja2!$B$2:$AO$762,38,FALSE)</f>
        <v>750.75000000000011</v>
      </c>
      <c r="AZ912" s="9">
        <f t="shared" si="476"/>
        <v>0</v>
      </c>
      <c r="BA912">
        <f t="shared" si="480"/>
        <v>0</v>
      </c>
      <c r="BB912">
        <f t="shared" si="481"/>
        <v>0.2366666</v>
      </c>
      <c r="BC912">
        <f t="shared" si="482"/>
        <v>0</v>
      </c>
    </row>
    <row r="913" spans="1:55" hidden="1" x14ac:dyDescent="0.25">
      <c r="A913">
        <v>71295</v>
      </c>
      <c r="B913" t="s">
        <v>816</v>
      </c>
      <c r="C913">
        <v>2019</v>
      </c>
      <c r="D913" t="s">
        <v>37</v>
      </c>
      <c r="E913" t="s">
        <v>38</v>
      </c>
      <c r="F913">
        <v>22</v>
      </c>
      <c r="G913" t="s">
        <v>44</v>
      </c>
      <c r="H913">
        <v>0</v>
      </c>
      <c r="I913" t="s">
        <v>34</v>
      </c>
      <c r="J913">
        <v>468</v>
      </c>
      <c r="K913">
        <v>715</v>
      </c>
      <c r="L913">
        <v>0</v>
      </c>
      <c r="M913">
        <v>0</v>
      </c>
      <c r="N913">
        <v>0</v>
      </c>
      <c r="O913">
        <v>0.6</v>
      </c>
      <c r="P913">
        <v>0.8</v>
      </c>
      <c r="Q913">
        <v>1.05</v>
      </c>
      <c r="R913" t="s">
        <v>46</v>
      </c>
      <c r="S913">
        <v>5</v>
      </c>
      <c r="T913">
        <v>9</v>
      </c>
      <c r="U913" t="s">
        <v>47</v>
      </c>
      <c r="V913" t="s">
        <v>34</v>
      </c>
      <c r="W913" t="s">
        <v>50</v>
      </c>
      <c r="X913">
        <v>2019</v>
      </c>
      <c r="Y913" t="s">
        <v>37</v>
      </c>
      <c r="Z913" t="s">
        <v>38</v>
      </c>
      <c r="AA913">
        <v>22</v>
      </c>
      <c r="AB913">
        <v>1</v>
      </c>
      <c r="AC913">
        <v>14</v>
      </c>
      <c r="AD913">
        <v>0</v>
      </c>
      <c r="AE913">
        <v>0</v>
      </c>
      <c r="AF913">
        <v>0</v>
      </c>
      <c r="AG913" s="2" t="str">
        <f>IFERROR(VLOOKUP(B913,[1]Hoja2!$C$1:$AM$841,37,FALSE),"n/a")</f>
        <v>n/a</v>
      </c>
      <c r="AH913" s="10" t="e">
        <f>VLOOKUP(AX913,[1]Hoja2!$B$2:$AO$762,17,FALSE)</f>
        <v>#N/A</v>
      </c>
      <c r="AI913" s="10" t="e">
        <f>VLOOKUP(AX913,[1]Hoja2!$B$2:$AO$762,23,FALSE)</f>
        <v>#N/A</v>
      </c>
      <c r="AJ913" s="10" t="e">
        <f>VLOOKUP(AX913,[1]Hoja2!$B$2:$AO$762,28,FALSE)</f>
        <v>#N/A</v>
      </c>
      <c r="AK913" s="10" t="e">
        <f>VLOOKUP(AX913,[1]Hoja2!$B$2:$AO$762,19,FALSE)</f>
        <v>#N/A</v>
      </c>
      <c r="AL913" t="e">
        <f t="shared" si="467"/>
        <v>#N/A</v>
      </c>
      <c r="AM913" t="e">
        <f t="shared" si="468"/>
        <v>#N/A</v>
      </c>
      <c r="AN913" t="e">
        <f t="shared" si="469"/>
        <v>#N/A</v>
      </c>
      <c r="AO913" t="e">
        <f t="shared" si="470"/>
        <v>#N/A</v>
      </c>
      <c r="AP913" t="e">
        <f t="shared" si="471"/>
        <v>#N/A</v>
      </c>
      <c r="AQ913" t="str">
        <f t="shared" si="472"/>
        <v>n/a</v>
      </c>
      <c r="AR913">
        <f>+INDEX([1]DETALLE!$AK$2:$AK$841,MATCH(B913,[1]DETALLE!$A$2:$A$841,0))</f>
        <v>819</v>
      </c>
      <c r="AS913" t="str">
        <f>CONCATENATE(B913)</f>
        <v>09HB331956</v>
      </c>
      <c r="AT913" s="2" t="str">
        <f>IF(IFERROR(VLOOKUP(AS913,[1]Hoja2!$C$1:$AM$841,37,FALSE),"n/a")&lt;&gt;"n/a","a","n/a")</f>
        <v>n/a</v>
      </c>
      <c r="AU913" s="8">
        <f t="shared" si="466"/>
        <v>5</v>
      </c>
      <c r="AV913" t="e">
        <f>VLOOKUP(B913,[1]Hoja2!$C$2:$AO$762,39,FALSE)</f>
        <v>#N/A</v>
      </c>
      <c r="AW913" t="e">
        <f>IF(AU913=AV913,VLOOKUP(B913,[1]Hoja2!$C$2:$AO$762,37,FALSE),IF(AV913&lt;2,VLOOKUP(B913,[1]Hoja2!$C$2:$AO$762,37,FALSE)))</f>
        <v>#N/A</v>
      </c>
      <c r="AX913" t="str">
        <f>B913 &amp; COUNTIF(B$2:B913, B913)</f>
        <v>09HB3319562</v>
      </c>
      <c r="AY913" t="e">
        <f>VLOOKUP(AX913,[1]Hoja2!$B$2:$AO$762,38,FALSE)</f>
        <v>#N/A</v>
      </c>
      <c r="AZ913" s="9" t="e">
        <f t="shared" si="476"/>
        <v>#N/A</v>
      </c>
    </row>
    <row r="914" spans="1:55" x14ac:dyDescent="0.25">
      <c r="A914">
        <v>71299</v>
      </c>
      <c r="B914" t="s">
        <v>545</v>
      </c>
      <c r="C914">
        <v>2019</v>
      </c>
      <c r="D914" t="s">
        <v>37</v>
      </c>
      <c r="E914" t="s">
        <v>38</v>
      </c>
      <c r="F914">
        <v>22</v>
      </c>
      <c r="G914" t="s">
        <v>40</v>
      </c>
      <c r="H914">
        <v>2.233333</v>
      </c>
      <c r="I914" t="s">
        <v>34</v>
      </c>
      <c r="J914">
        <v>468</v>
      </c>
      <c r="K914">
        <v>715</v>
      </c>
      <c r="L914">
        <v>0</v>
      </c>
      <c r="M914">
        <v>0</v>
      </c>
      <c r="N914">
        <v>0</v>
      </c>
      <c r="O914">
        <v>0.6</v>
      </c>
      <c r="P914">
        <v>0.8</v>
      </c>
      <c r="Q914">
        <v>1.05</v>
      </c>
      <c r="R914" t="s">
        <v>46</v>
      </c>
      <c r="S914">
        <v>5</v>
      </c>
      <c r="T914">
        <v>9</v>
      </c>
      <c r="U914" t="s">
        <v>47</v>
      </c>
      <c r="V914" t="s">
        <v>34</v>
      </c>
      <c r="W914" t="s">
        <v>73</v>
      </c>
      <c r="X914">
        <v>2019</v>
      </c>
      <c r="Y914" t="s">
        <v>37</v>
      </c>
      <c r="Z914" t="s">
        <v>38</v>
      </c>
      <c r="AA914">
        <v>26</v>
      </c>
      <c r="AB914">
        <v>0</v>
      </c>
      <c r="AC914">
        <v>129</v>
      </c>
      <c r="AD914">
        <v>1.05</v>
      </c>
      <c r="AE914">
        <v>0.44666660000000002</v>
      </c>
      <c r="AF914">
        <v>750.75</v>
      </c>
      <c r="AG914" s="2">
        <f>IFERROR(VLOOKUP(B914,[1]Hoja2!$C$1:$AM$841,37,FALSE),"n/a")</f>
        <v>0</v>
      </c>
      <c r="AH914" s="10">
        <f>VLOOKUP(AX914,[1]Hoja2!$B$2:$AO$762,17,FALSE)</f>
        <v>7</v>
      </c>
      <c r="AI914" s="10">
        <f>VLOOKUP(AX914,[1]Hoja2!$B$2:$AO$762,23,FALSE)</f>
        <v>0</v>
      </c>
      <c r="AJ914" s="10">
        <f>VLOOKUP(AX914,[1]Hoja2!$B$2:$AO$762,28,FALSE)</f>
        <v>0.52400000000000002</v>
      </c>
      <c r="AK914" s="10" t="str">
        <f>VLOOKUP(AX914,[1]Hoja2!$B$2:$AO$762,19,FALSE)</f>
        <v>A4 Mono MFPs</v>
      </c>
      <c r="AL914">
        <f t="shared" si="467"/>
        <v>0</v>
      </c>
      <c r="AM914">
        <f t="shared" si="468"/>
        <v>0</v>
      </c>
      <c r="AN914">
        <f t="shared" si="469"/>
        <v>0</v>
      </c>
      <c r="AO914">
        <f t="shared" si="470"/>
        <v>0</v>
      </c>
      <c r="AP914">
        <f t="shared" si="471"/>
        <v>1</v>
      </c>
      <c r="AQ914">
        <f t="shared" si="472"/>
        <v>0</v>
      </c>
      <c r="AR914">
        <f>+INDEX([1]Hoja2!$AM$2:$AM$841,MATCH(B914,[1]Hoja2!$C$2:$C$841,0))</f>
        <v>0</v>
      </c>
      <c r="AS914" t="str">
        <f>CONCATENATE(B914,F914)</f>
        <v>0BB156413122</v>
      </c>
      <c r="AT914" s="2">
        <f>IFERROR(VLOOKUP(AS914,[1]Hoja2!$A$1:$AM$841,38,FALSE),"n/a")</f>
        <v>0</v>
      </c>
      <c r="AU914" s="8">
        <f t="shared" si="466"/>
        <v>2</v>
      </c>
      <c r="AV914">
        <f>VLOOKUP(B914,[1]Hoja2!$C$2:$AO$762,39,FALSE)</f>
        <v>2</v>
      </c>
      <c r="AW914">
        <f>IF(AU914=AV914,VLOOKUP(B914,[1]Hoja2!$C$2:$AO$762,37,FALSE),IF(AV914&lt;2,VLOOKUP(B914,[1]Hoja2!$C$2:$AO$762,37,FALSE)))</f>
        <v>0</v>
      </c>
      <c r="AX914" t="str">
        <f>B914 &amp; COUNTIF(B$2:B914, B914)</f>
        <v>0BB15641311</v>
      </c>
      <c r="AY914" s="10">
        <f>VLOOKUP(AX914,[1]Hoja2!$B$2:$AO$762,38,FALSE)</f>
        <v>0</v>
      </c>
      <c r="AZ914" s="9">
        <f t="shared" si="476"/>
        <v>0</v>
      </c>
      <c r="BA914">
        <f t="shared" ref="BA914:BA915" si="483">IF(Q914="NA",2,IF(OR(G914="INSTALACION NUEVA",G914="Mantenimiento preventivo"),3,IF(AND(AC914&lt;AH914,AL914&lt;&gt;1),4,IF(AY914&gt;AF914,1,0))))</f>
        <v>0</v>
      </c>
      <c r="BB914">
        <f t="shared" ref="BB914:BB915" si="484">AE914-AJ914</f>
        <v>-7.7333399999999997E-2</v>
      </c>
      <c r="BC914">
        <f t="shared" ref="BC914:BC915" si="485">+_xlfn.IFS(Q914="NA",2,OR(G914="INSTALACION NUEVA",G914="Mantenimiento preventivo"),3,AND(AC914&lt;AH914,AL914&lt;&gt;1),4,AY914&gt;AF914,1,TRUE,0)</f>
        <v>0</v>
      </c>
    </row>
    <row r="915" spans="1:55" x14ac:dyDescent="0.25">
      <c r="A915">
        <v>71305</v>
      </c>
      <c r="B915" t="s">
        <v>249</v>
      </c>
      <c r="C915">
        <v>2019</v>
      </c>
      <c r="D915" t="s">
        <v>37</v>
      </c>
      <c r="E915" t="s">
        <v>38</v>
      </c>
      <c r="F915">
        <v>22</v>
      </c>
      <c r="G915" t="s">
        <v>40</v>
      </c>
      <c r="H915">
        <v>1.183333</v>
      </c>
      <c r="I915" t="s">
        <v>58</v>
      </c>
      <c r="J915">
        <v>655</v>
      </c>
      <c r="K915">
        <v>1365</v>
      </c>
      <c r="L915">
        <v>0</v>
      </c>
      <c r="M915">
        <v>0</v>
      </c>
      <c r="N915">
        <v>0.6</v>
      </c>
      <c r="O915">
        <v>0.8</v>
      </c>
      <c r="P915">
        <v>1.05</v>
      </c>
      <c r="Q915">
        <v>1.1000000000000001</v>
      </c>
      <c r="R915" t="s">
        <v>46</v>
      </c>
      <c r="S915">
        <v>5</v>
      </c>
      <c r="T915">
        <v>9</v>
      </c>
      <c r="U915" t="s">
        <v>47</v>
      </c>
      <c r="V915" t="s">
        <v>58</v>
      </c>
      <c r="W915" t="s">
        <v>50</v>
      </c>
      <c r="X915">
        <v>2019</v>
      </c>
      <c r="Y915" t="s">
        <v>37</v>
      </c>
      <c r="Z915" t="s">
        <v>38</v>
      </c>
      <c r="AA915">
        <v>22</v>
      </c>
      <c r="AB915">
        <v>0</v>
      </c>
      <c r="AC915">
        <v>18</v>
      </c>
      <c r="AD915">
        <v>0.8</v>
      </c>
      <c r="AE915">
        <v>0.2366666</v>
      </c>
      <c r="AF915">
        <v>1092</v>
      </c>
      <c r="AG915" s="2">
        <f>IFERROR(VLOOKUP(B915,[1]Hoja2!$C$1:$AM$841,37,FALSE),"n/a")</f>
        <v>819</v>
      </c>
      <c r="AH915" s="10">
        <f>VLOOKUP(AX915,[1]Hoja2!$B$2:$AO$762,17,FALSE)</f>
        <v>18</v>
      </c>
      <c r="AI915" s="10">
        <f>VLOOKUP(AX915,[1]Hoja2!$B$2:$AO$762,23,FALSE)</f>
        <v>0.8</v>
      </c>
      <c r="AJ915" s="10">
        <f>VLOOKUP(AX915,[1]Hoja2!$B$2:$AO$762,28,FALSE)</f>
        <v>0.25600000000000001</v>
      </c>
      <c r="AK915" s="10" t="str">
        <f>VLOOKUP(AX915,[1]Hoja2!$B$2:$AO$762,19,FALSE)</f>
        <v>Departmental Digital</v>
      </c>
      <c r="AL915">
        <f t="shared" si="467"/>
        <v>1</v>
      </c>
      <c r="AM915">
        <f t="shared" si="468"/>
        <v>1</v>
      </c>
      <c r="AN915">
        <f t="shared" si="469"/>
        <v>1</v>
      </c>
      <c r="AO915">
        <f t="shared" si="470"/>
        <v>0</v>
      </c>
      <c r="AP915">
        <f t="shared" si="471"/>
        <v>1</v>
      </c>
      <c r="AQ915">
        <f t="shared" si="472"/>
        <v>0</v>
      </c>
      <c r="AR915">
        <f>+INDEX([1]Hoja2!$AM$2:$AM$841,MATCH(B915,[1]Hoja2!$C$2:$C$841,0))</f>
        <v>819</v>
      </c>
      <c r="AS915" t="str">
        <f>CONCATENATE(B915,F915)</f>
        <v>0EX929314522</v>
      </c>
      <c r="AT915" s="2">
        <f>IFERROR(VLOOKUP(AS915,[1]Hoja2!$A$1:$AM$841,38,FALSE),"n/a")</f>
        <v>0</v>
      </c>
      <c r="AU915" s="8">
        <f t="shared" si="466"/>
        <v>2</v>
      </c>
      <c r="AV915">
        <f>VLOOKUP(B915,[1]Hoja2!$C$2:$AO$762,39,FALSE)</f>
        <v>2</v>
      </c>
      <c r="AW915">
        <f>IF(AU915=AV915,VLOOKUP(B915,[1]Hoja2!$C$2:$AO$762,37,FALSE),IF(AV915&lt;2,VLOOKUP(B915,[1]Hoja2!$C$2:$AO$762,37,FALSE)))</f>
        <v>819</v>
      </c>
      <c r="AX915" t="str">
        <f>B915 &amp; COUNTIF(B$2:B915, B915)</f>
        <v>0EX92931452</v>
      </c>
      <c r="AY915" s="10">
        <f>VLOOKUP(AX915,[1]Hoja2!$B$2:$AO$762,38,FALSE)</f>
        <v>1092</v>
      </c>
      <c r="AZ915" s="9">
        <f t="shared" si="476"/>
        <v>0</v>
      </c>
      <c r="BA915">
        <f t="shared" si="483"/>
        <v>0</v>
      </c>
      <c r="BB915">
        <f t="shared" si="484"/>
        <v>-1.9333400000000001E-2</v>
      </c>
      <c r="BC915">
        <f t="shared" si="485"/>
        <v>0</v>
      </c>
    </row>
    <row r="916" spans="1:55" hidden="1" x14ac:dyDescent="0.25">
      <c r="A916">
        <v>71311</v>
      </c>
      <c r="B916" t="s">
        <v>858</v>
      </c>
      <c r="C916">
        <v>2019</v>
      </c>
      <c r="D916" t="s">
        <v>37</v>
      </c>
      <c r="E916" t="s">
        <v>38</v>
      </c>
      <c r="F916">
        <v>22</v>
      </c>
      <c r="G916" t="s">
        <v>44</v>
      </c>
      <c r="H916">
        <v>0</v>
      </c>
      <c r="I916" t="s">
        <v>64</v>
      </c>
      <c r="J916">
        <v>655</v>
      </c>
      <c r="K916">
        <v>1365</v>
      </c>
      <c r="L916">
        <v>0</v>
      </c>
      <c r="M916">
        <v>0</v>
      </c>
      <c r="N916">
        <v>0.6</v>
      </c>
      <c r="O916">
        <v>0.8</v>
      </c>
      <c r="P916">
        <v>1.05</v>
      </c>
      <c r="Q916">
        <v>1.1000000000000001</v>
      </c>
      <c r="R916" t="s">
        <v>46</v>
      </c>
      <c r="S916">
        <v>5</v>
      </c>
      <c r="T916">
        <v>9</v>
      </c>
      <c r="U916" t="s">
        <v>47</v>
      </c>
      <c r="V916" t="s">
        <v>64</v>
      </c>
      <c r="W916" t="s">
        <v>50</v>
      </c>
      <c r="X916">
        <v>2019</v>
      </c>
      <c r="Y916" t="s">
        <v>37</v>
      </c>
      <c r="Z916" t="s">
        <v>38</v>
      </c>
      <c r="AA916">
        <v>26</v>
      </c>
      <c r="AB916">
        <v>0</v>
      </c>
      <c r="AC916">
        <v>11</v>
      </c>
      <c r="AD916">
        <v>0</v>
      </c>
      <c r="AE916">
        <v>0</v>
      </c>
      <c r="AF916">
        <v>1365</v>
      </c>
      <c r="AG916" s="2" t="str">
        <f>IFERROR(VLOOKUP(B916,[1]Hoja2!$C$1:$AM$841,37,FALSE),"n/a")</f>
        <v>n/a</v>
      </c>
      <c r="AH916" s="10" t="e">
        <f>VLOOKUP(AX916,[1]Hoja2!$B$2:$AO$762,17,FALSE)</f>
        <v>#N/A</v>
      </c>
      <c r="AI916" s="10" t="e">
        <f>VLOOKUP(AX916,[1]Hoja2!$B$2:$AO$762,23,FALSE)</f>
        <v>#N/A</v>
      </c>
      <c r="AJ916" s="10" t="e">
        <f>VLOOKUP(AX916,[1]Hoja2!$B$2:$AO$762,28,FALSE)</f>
        <v>#N/A</v>
      </c>
      <c r="AK916" s="10" t="e">
        <f>VLOOKUP(AX916,[1]Hoja2!$B$2:$AO$762,19,FALSE)</f>
        <v>#N/A</v>
      </c>
      <c r="AL916" t="e">
        <f t="shared" si="467"/>
        <v>#N/A</v>
      </c>
      <c r="AM916" t="e">
        <f t="shared" si="468"/>
        <v>#N/A</v>
      </c>
      <c r="AN916" t="e">
        <f t="shared" si="469"/>
        <v>#N/A</v>
      </c>
      <c r="AO916" t="e">
        <f t="shared" si="470"/>
        <v>#N/A</v>
      </c>
      <c r="AP916" t="e">
        <f t="shared" si="471"/>
        <v>#N/A</v>
      </c>
      <c r="AQ916" t="str">
        <f t="shared" si="472"/>
        <v>n/a</v>
      </c>
      <c r="AR916" t="e">
        <f>+INDEX([1]DETALLE!$AK$2:$AK$841,MATCH(B916,[1]DETALLE!$A$2:$A$841,0))</f>
        <v>#N/A</v>
      </c>
      <c r="AS916" t="str">
        <f t="shared" ref="AS916:AS922" si="486">CONCATENATE(B916)</f>
        <v>06TB445797</v>
      </c>
      <c r="AT916" s="2" t="str">
        <f>IF(IFERROR(VLOOKUP(AS916,[1]Hoja2!$C$1:$AM$841,37,FALSE),"n/a")&lt;&gt;"n/a","a","n/a")</f>
        <v>n/a</v>
      </c>
      <c r="AU916" s="8">
        <f t="shared" si="466"/>
        <v>2</v>
      </c>
      <c r="AV916" t="e">
        <f>VLOOKUP(B916,[1]Hoja2!$C$2:$AO$762,39,FALSE)</f>
        <v>#N/A</v>
      </c>
      <c r="AW916" t="e">
        <f>IF(AU916=AV916,VLOOKUP(B916,[1]Hoja2!$C$2:$AO$762,37,FALSE),IF(AV916&lt;2,VLOOKUP(B916,[1]Hoja2!$C$2:$AO$762,37,FALSE)))</f>
        <v>#N/A</v>
      </c>
      <c r="AX916" t="str">
        <f>B916 &amp; COUNTIF(B$2:B916, B916)</f>
        <v>06TB4457972</v>
      </c>
      <c r="AY916" t="e">
        <f>VLOOKUP(AX916,[1]Hoja2!$B$2:$AO$762,38,FALSE)</f>
        <v>#N/A</v>
      </c>
      <c r="AZ916" s="9" t="e">
        <f t="shared" si="476"/>
        <v>#N/A</v>
      </c>
    </row>
    <row r="917" spans="1:55" hidden="1" x14ac:dyDescent="0.25">
      <c r="A917">
        <v>71315</v>
      </c>
      <c r="B917" t="s">
        <v>799</v>
      </c>
      <c r="C917">
        <v>2019</v>
      </c>
      <c r="D917" t="s">
        <v>37</v>
      </c>
      <c r="E917" t="s">
        <v>38</v>
      </c>
      <c r="F917">
        <v>22</v>
      </c>
      <c r="G917" t="s">
        <v>44</v>
      </c>
      <c r="H917">
        <v>0</v>
      </c>
      <c r="J917" t="s">
        <v>33</v>
      </c>
      <c r="K917" t="s">
        <v>33</v>
      </c>
      <c r="L917" t="s">
        <v>33</v>
      </c>
      <c r="M917" t="s">
        <v>33</v>
      </c>
      <c r="N917" t="s">
        <v>33</v>
      </c>
      <c r="O917" t="s">
        <v>33</v>
      </c>
      <c r="P917" t="s">
        <v>33</v>
      </c>
      <c r="Q917" t="s">
        <v>33</v>
      </c>
      <c r="S917" t="s">
        <v>33</v>
      </c>
      <c r="T917" t="s">
        <v>33</v>
      </c>
      <c r="V917" t="s">
        <v>34</v>
      </c>
      <c r="W917" t="s">
        <v>50</v>
      </c>
      <c r="X917">
        <v>2019</v>
      </c>
      <c r="Y917" t="s">
        <v>37</v>
      </c>
      <c r="Z917" t="s">
        <v>38</v>
      </c>
      <c r="AA917">
        <v>24</v>
      </c>
      <c r="AB917" t="s">
        <v>33</v>
      </c>
      <c r="AC917">
        <v>17</v>
      </c>
      <c r="AD917">
        <v>0</v>
      </c>
      <c r="AE917">
        <v>0</v>
      </c>
      <c r="AF917">
        <v>0</v>
      </c>
      <c r="AG917" s="2" t="str">
        <f>IFERROR(VLOOKUP(B917,[1]Hoja2!$C$1:$AM$841,37,FALSE),"n/a")</f>
        <v>n/a</v>
      </c>
      <c r="AH917" s="10" t="e">
        <f>VLOOKUP(AX917,[1]Hoja2!$B$2:$AO$762,17,FALSE)</f>
        <v>#N/A</v>
      </c>
      <c r="AI917" s="10" t="e">
        <f>VLOOKUP(AX917,[1]Hoja2!$B$2:$AO$762,23,FALSE)</f>
        <v>#N/A</v>
      </c>
      <c r="AJ917" s="10" t="e">
        <f>VLOOKUP(AX917,[1]Hoja2!$B$2:$AO$762,28,FALSE)</f>
        <v>#N/A</v>
      </c>
      <c r="AK917" s="10" t="e">
        <f>VLOOKUP(AX917,[1]Hoja2!$B$2:$AO$762,19,FALSE)</f>
        <v>#N/A</v>
      </c>
      <c r="AL917" t="e">
        <f t="shared" si="467"/>
        <v>#N/A</v>
      </c>
      <c r="AM917" t="e">
        <f t="shared" si="468"/>
        <v>#N/A</v>
      </c>
      <c r="AN917" t="e">
        <f t="shared" si="469"/>
        <v>#N/A</v>
      </c>
      <c r="AO917" t="e">
        <f t="shared" si="470"/>
        <v>#N/A</v>
      </c>
      <c r="AP917" t="e">
        <f t="shared" si="471"/>
        <v>#N/A</v>
      </c>
      <c r="AQ917" t="str">
        <f t="shared" si="472"/>
        <v>n/a</v>
      </c>
      <c r="AR917" t="e">
        <f>+INDEX([1]DETALLE!$AK$2:$AK$841,MATCH(B917,[1]DETALLE!$A$2:$A$841,0))</f>
        <v>#N/A</v>
      </c>
      <c r="AS917" t="str">
        <f t="shared" si="486"/>
        <v>09HB331981</v>
      </c>
      <c r="AT917" s="2" t="str">
        <f>IF(IFERROR(VLOOKUP(AS917,[1]Hoja2!$C$1:$AM$841,37,FALSE),"n/a")&lt;&gt;"n/a","a","n/a")</f>
        <v>n/a</v>
      </c>
      <c r="AU917" s="8">
        <f t="shared" si="466"/>
        <v>2</v>
      </c>
      <c r="AV917" t="e">
        <f>VLOOKUP(B917,[1]Hoja2!$C$2:$AO$762,39,FALSE)</f>
        <v>#N/A</v>
      </c>
      <c r="AW917" t="e">
        <f>IF(AU917=AV917,VLOOKUP(B917,[1]Hoja2!$C$2:$AO$762,37,FALSE),IF(AV917&lt;2,VLOOKUP(B917,[1]Hoja2!$C$2:$AO$762,37,FALSE)))</f>
        <v>#N/A</v>
      </c>
      <c r="AX917" t="str">
        <f>B917 &amp; COUNTIF(B$2:B917, B917)</f>
        <v>09HB3319812</v>
      </c>
      <c r="AY917" t="e">
        <f>VLOOKUP(AX917,[1]Hoja2!$B$2:$AO$762,38,FALSE)</f>
        <v>#N/A</v>
      </c>
      <c r="AZ917" s="9" t="e">
        <f t="shared" si="476"/>
        <v>#N/A</v>
      </c>
    </row>
    <row r="918" spans="1:55" hidden="1" x14ac:dyDescent="0.25">
      <c r="A918">
        <v>71316</v>
      </c>
      <c r="B918" t="s">
        <v>930</v>
      </c>
      <c r="C918">
        <v>2019</v>
      </c>
      <c r="D918" t="s">
        <v>37</v>
      </c>
      <c r="E918" t="s">
        <v>38</v>
      </c>
      <c r="F918">
        <v>22</v>
      </c>
      <c r="G918" t="s">
        <v>44</v>
      </c>
      <c r="H918">
        <v>0</v>
      </c>
      <c r="J918" t="s">
        <v>33</v>
      </c>
      <c r="K918" t="s">
        <v>33</v>
      </c>
      <c r="L918" t="s">
        <v>33</v>
      </c>
      <c r="M918" t="s">
        <v>33</v>
      </c>
      <c r="N918" t="s">
        <v>33</v>
      </c>
      <c r="O918" t="s">
        <v>33</v>
      </c>
      <c r="P918" t="s">
        <v>33</v>
      </c>
      <c r="Q918" t="s">
        <v>33</v>
      </c>
      <c r="S918" t="s">
        <v>33</v>
      </c>
      <c r="T918" t="s">
        <v>33</v>
      </c>
      <c r="V918" t="s">
        <v>34</v>
      </c>
      <c r="W918" t="s">
        <v>50</v>
      </c>
      <c r="X918">
        <v>2019</v>
      </c>
      <c r="Y918" t="s">
        <v>37</v>
      </c>
      <c r="Z918" t="s">
        <v>38</v>
      </c>
      <c r="AA918">
        <v>30</v>
      </c>
      <c r="AB918" t="s">
        <v>33</v>
      </c>
      <c r="AC918">
        <v>45</v>
      </c>
      <c r="AD918">
        <v>0</v>
      </c>
      <c r="AE918">
        <v>0</v>
      </c>
      <c r="AF918">
        <v>0</v>
      </c>
      <c r="AG918" s="2" t="str">
        <f>IFERROR(VLOOKUP(B918,[1]Hoja2!$C$1:$AM$841,37,FALSE),"n/a")</f>
        <v>n/a</v>
      </c>
      <c r="AH918" s="10" t="e">
        <f>VLOOKUP(AX918,[1]Hoja2!$B$2:$AO$762,17,FALSE)</f>
        <v>#N/A</v>
      </c>
      <c r="AI918" s="10" t="e">
        <f>VLOOKUP(AX918,[1]Hoja2!$B$2:$AO$762,23,FALSE)</f>
        <v>#N/A</v>
      </c>
      <c r="AJ918" s="10" t="e">
        <f>VLOOKUP(AX918,[1]Hoja2!$B$2:$AO$762,28,FALSE)</f>
        <v>#N/A</v>
      </c>
      <c r="AK918" s="10" t="e">
        <f>VLOOKUP(AX918,[1]Hoja2!$B$2:$AO$762,19,FALSE)</f>
        <v>#N/A</v>
      </c>
      <c r="AL918" t="e">
        <f t="shared" si="467"/>
        <v>#N/A</v>
      </c>
      <c r="AM918" t="e">
        <f t="shared" si="468"/>
        <v>#N/A</v>
      </c>
      <c r="AN918" t="e">
        <f t="shared" si="469"/>
        <v>#N/A</v>
      </c>
      <c r="AO918" t="e">
        <f t="shared" si="470"/>
        <v>#N/A</v>
      </c>
      <c r="AP918" t="e">
        <f t="shared" si="471"/>
        <v>#N/A</v>
      </c>
      <c r="AQ918" t="str">
        <f t="shared" si="472"/>
        <v>n/a</v>
      </c>
      <c r="AR918" t="e">
        <f>+INDEX([1]DETALLE!$AK$2:$AK$841,MATCH(B918,[1]DETALLE!$A$2:$A$841,0))</f>
        <v>#N/A</v>
      </c>
      <c r="AS918" t="str">
        <f t="shared" si="486"/>
        <v>09HB332016</v>
      </c>
      <c r="AT918" s="2" t="str">
        <f>IF(IFERROR(VLOOKUP(AS918,[1]Hoja2!$C$1:$AM$841,37,FALSE),"n/a")&lt;&gt;"n/a","a","n/a")</f>
        <v>n/a</v>
      </c>
      <c r="AU918" s="8">
        <f t="shared" si="466"/>
        <v>1</v>
      </c>
      <c r="AV918" t="e">
        <f>VLOOKUP(B918,[1]Hoja2!$C$2:$AO$762,39,FALSE)</f>
        <v>#N/A</v>
      </c>
      <c r="AW918" t="e">
        <f>IF(AU918=AV918,VLOOKUP(B918,[1]Hoja2!$C$2:$AO$762,37,FALSE),IF(AV918&lt;2,VLOOKUP(B918,[1]Hoja2!$C$2:$AO$762,37,FALSE)))</f>
        <v>#N/A</v>
      </c>
      <c r="AX918" t="str">
        <f>B918 &amp; COUNTIF(B$2:B918, B918)</f>
        <v>09HB3320161</v>
      </c>
      <c r="AY918" t="e">
        <f>VLOOKUP(AX918,[1]Hoja2!$B$2:$AO$762,38,FALSE)</f>
        <v>#N/A</v>
      </c>
      <c r="AZ918" s="9" t="e">
        <f t="shared" si="476"/>
        <v>#N/A</v>
      </c>
    </row>
    <row r="919" spans="1:55" hidden="1" x14ac:dyDescent="0.25">
      <c r="A919">
        <v>71319</v>
      </c>
      <c r="B919" t="s">
        <v>865</v>
      </c>
      <c r="C919">
        <v>2019</v>
      </c>
      <c r="D919" t="s">
        <v>37</v>
      </c>
      <c r="E919" t="s">
        <v>38</v>
      </c>
      <c r="F919">
        <v>22</v>
      </c>
      <c r="G919" t="s">
        <v>44</v>
      </c>
      <c r="H919">
        <v>0</v>
      </c>
      <c r="I919" t="s">
        <v>34</v>
      </c>
      <c r="J919">
        <v>468</v>
      </c>
      <c r="K919">
        <v>715</v>
      </c>
      <c r="L919">
        <v>0</v>
      </c>
      <c r="M919">
        <v>0</v>
      </c>
      <c r="N919">
        <v>0</v>
      </c>
      <c r="O919">
        <v>0.6</v>
      </c>
      <c r="P919">
        <v>0.8</v>
      </c>
      <c r="Q919">
        <v>1.05</v>
      </c>
      <c r="R919" t="s">
        <v>46</v>
      </c>
      <c r="S919">
        <v>5</v>
      </c>
      <c r="T919">
        <v>9</v>
      </c>
      <c r="U919" t="s">
        <v>47</v>
      </c>
      <c r="V919" t="s">
        <v>34</v>
      </c>
      <c r="W919" t="s">
        <v>50</v>
      </c>
      <c r="X919">
        <v>2019</v>
      </c>
      <c r="Y919" t="s">
        <v>37</v>
      </c>
      <c r="Z919" t="s">
        <v>38</v>
      </c>
      <c r="AA919">
        <v>23</v>
      </c>
      <c r="AB919">
        <v>1</v>
      </c>
      <c r="AC919">
        <v>11</v>
      </c>
      <c r="AD919">
        <v>0</v>
      </c>
      <c r="AE919">
        <v>0</v>
      </c>
      <c r="AF919">
        <v>0</v>
      </c>
      <c r="AG919" s="2" t="str">
        <f>IFERROR(VLOOKUP(B919,[1]Hoja2!$C$1:$AM$841,37,FALSE),"n/a")</f>
        <v>n/a</v>
      </c>
      <c r="AH919" s="10" t="e">
        <f>VLOOKUP(AX919,[1]Hoja2!$B$2:$AO$762,17,FALSE)</f>
        <v>#N/A</v>
      </c>
      <c r="AI919" s="10" t="e">
        <f>VLOOKUP(AX919,[1]Hoja2!$B$2:$AO$762,23,FALSE)</f>
        <v>#N/A</v>
      </c>
      <c r="AJ919" s="10" t="e">
        <f>VLOOKUP(AX919,[1]Hoja2!$B$2:$AO$762,28,FALSE)</f>
        <v>#N/A</v>
      </c>
      <c r="AK919" s="10" t="e">
        <f>VLOOKUP(AX919,[1]Hoja2!$B$2:$AO$762,19,FALSE)</f>
        <v>#N/A</v>
      </c>
      <c r="AL919" t="e">
        <f t="shared" si="467"/>
        <v>#N/A</v>
      </c>
      <c r="AM919" t="e">
        <f t="shared" si="468"/>
        <v>#N/A</v>
      </c>
      <c r="AN919" t="e">
        <f t="shared" si="469"/>
        <v>#N/A</v>
      </c>
      <c r="AO919" t="e">
        <f t="shared" si="470"/>
        <v>#N/A</v>
      </c>
      <c r="AP919" t="e">
        <f t="shared" si="471"/>
        <v>#N/A</v>
      </c>
      <c r="AQ919" t="str">
        <f t="shared" si="472"/>
        <v>n/a</v>
      </c>
      <c r="AR919" t="e">
        <f>+INDEX([1]DETALLE!$AK$2:$AK$841,MATCH(B919,[1]DETALLE!$A$2:$A$841,0))</f>
        <v>#N/A</v>
      </c>
      <c r="AS919" t="str">
        <f t="shared" si="486"/>
        <v>09HB331790</v>
      </c>
      <c r="AT919" s="2" t="str">
        <f>IF(IFERROR(VLOOKUP(AS919,[1]Hoja2!$C$1:$AM$841,37,FALSE),"n/a")&lt;&gt;"n/a","a","n/a")</f>
        <v>n/a</v>
      </c>
      <c r="AU919" s="8">
        <f t="shared" si="466"/>
        <v>2</v>
      </c>
      <c r="AV919" t="e">
        <f>VLOOKUP(B919,[1]Hoja2!$C$2:$AO$762,39,FALSE)</f>
        <v>#N/A</v>
      </c>
      <c r="AW919" t="e">
        <f>IF(AU919=AV919,VLOOKUP(B919,[1]Hoja2!$C$2:$AO$762,37,FALSE),IF(AV919&lt;2,VLOOKUP(B919,[1]Hoja2!$C$2:$AO$762,37,FALSE)))</f>
        <v>#N/A</v>
      </c>
      <c r="AX919" t="str">
        <f>B919 &amp; COUNTIF(B$2:B919, B919)</f>
        <v>09HB3317902</v>
      </c>
      <c r="AY919" t="e">
        <f>VLOOKUP(AX919,[1]Hoja2!$B$2:$AO$762,38,FALSE)</f>
        <v>#N/A</v>
      </c>
      <c r="AZ919" s="9" t="e">
        <f t="shared" si="476"/>
        <v>#N/A</v>
      </c>
    </row>
    <row r="920" spans="1:55" hidden="1" x14ac:dyDescent="0.25">
      <c r="A920">
        <v>71320</v>
      </c>
      <c r="B920" t="s">
        <v>931</v>
      </c>
      <c r="C920">
        <v>2019</v>
      </c>
      <c r="D920" t="s">
        <v>37</v>
      </c>
      <c r="E920" t="s">
        <v>38</v>
      </c>
      <c r="F920">
        <v>22</v>
      </c>
      <c r="G920" t="s">
        <v>44</v>
      </c>
      <c r="H920">
        <v>0</v>
      </c>
      <c r="I920" t="s">
        <v>34</v>
      </c>
      <c r="J920">
        <v>468</v>
      </c>
      <c r="K920">
        <v>715</v>
      </c>
      <c r="L920">
        <v>0</v>
      </c>
      <c r="M920">
        <v>0</v>
      </c>
      <c r="N920">
        <v>0</v>
      </c>
      <c r="O920">
        <v>0.6</v>
      </c>
      <c r="P920">
        <v>0.8</v>
      </c>
      <c r="Q920">
        <v>1.05</v>
      </c>
      <c r="R920" t="s">
        <v>46</v>
      </c>
      <c r="S920">
        <v>5</v>
      </c>
      <c r="T920">
        <v>9</v>
      </c>
      <c r="U920" t="s">
        <v>47</v>
      </c>
      <c r="V920" t="s">
        <v>34</v>
      </c>
      <c r="W920" t="s">
        <v>50</v>
      </c>
      <c r="X920">
        <v>2019</v>
      </c>
      <c r="Y920" t="s">
        <v>37</v>
      </c>
      <c r="Z920" t="s">
        <v>38</v>
      </c>
      <c r="AA920">
        <v>24</v>
      </c>
      <c r="AB920">
        <v>1</v>
      </c>
      <c r="AC920">
        <v>27</v>
      </c>
      <c r="AD920">
        <v>0</v>
      </c>
      <c r="AE920">
        <v>0</v>
      </c>
      <c r="AF920">
        <v>0</v>
      </c>
      <c r="AG920" s="2" t="str">
        <f>IFERROR(VLOOKUP(B920,[1]Hoja2!$C$1:$AM$841,37,FALSE),"n/a")</f>
        <v>n/a</v>
      </c>
      <c r="AH920" s="10" t="e">
        <f>VLOOKUP(AX920,[1]Hoja2!$B$2:$AO$762,17,FALSE)</f>
        <v>#N/A</v>
      </c>
      <c r="AI920" s="10" t="e">
        <f>VLOOKUP(AX920,[1]Hoja2!$B$2:$AO$762,23,FALSE)</f>
        <v>#N/A</v>
      </c>
      <c r="AJ920" s="10" t="e">
        <f>VLOOKUP(AX920,[1]Hoja2!$B$2:$AO$762,28,FALSE)</f>
        <v>#N/A</v>
      </c>
      <c r="AK920" s="10" t="e">
        <f>VLOOKUP(AX920,[1]Hoja2!$B$2:$AO$762,19,FALSE)</f>
        <v>#N/A</v>
      </c>
      <c r="AL920" t="e">
        <f t="shared" si="467"/>
        <v>#N/A</v>
      </c>
      <c r="AM920" t="e">
        <f t="shared" si="468"/>
        <v>#N/A</v>
      </c>
      <c r="AN920" t="e">
        <f t="shared" si="469"/>
        <v>#N/A</v>
      </c>
      <c r="AO920" t="e">
        <f t="shared" si="470"/>
        <v>#N/A</v>
      </c>
      <c r="AP920" t="e">
        <f t="shared" si="471"/>
        <v>#N/A</v>
      </c>
      <c r="AQ920" t="str">
        <f t="shared" si="472"/>
        <v>n/a</v>
      </c>
      <c r="AR920" t="e">
        <f>+INDEX([1]DETALLE!$AK$2:$AK$841,MATCH(B920,[1]DETALLE!$A$2:$A$841,0))</f>
        <v>#N/A</v>
      </c>
      <c r="AS920" t="str">
        <f t="shared" si="486"/>
        <v>09HB331785</v>
      </c>
      <c r="AT920" s="2" t="str">
        <f>IF(IFERROR(VLOOKUP(AS920,[1]Hoja2!$C$1:$AM$841,37,FALSE),"n/a")&lt;&gt;"n/a","a","n/a")</f>
        <v>n/a</v>
      </c>
      <c r="AU920" s="8">
        <f t="shared" si="466"/>
        <v>1</v>
      </c>
      <c r="AV920" t="e">
        <f>VLOOKUP(B920,[1]Hoja2!$C$2:$AO$762,39,FALSE)</f>
        <v>#N/A</v>
      </c>
      <c r="AW920" t="e">
        <f>IF(AU920=AV920,VLOOKUP(B920,[1]Hoja2!$C$2:$AO$762,37,FALSE),IF(AV920&lt;2,VLOOKUP(B920,[1]Hoja2!$C$2:$AO$762,37,FALSE)))</f>
        <v>#N/A</v>
      </c>
      <c r="AX920" t="str">
        <f>B920 &amp; COUNTIF(B$2:B920, B920)</f>
        <v>09HB3317851</v>
      </c>
      <c r="AY920" t="e">
        <f>VLOOKUP(AX920,[1]Hoja2!$B$2:$AO$762,38,FALSE)</f>
        <v>#N/A</v>
      </c>
      <c r="AZ920" s="9" t="e">
        <f t="shared" si="476"/>
        <v>#N/A</v>
      </c>
    </row>
    <row r="921" spans="1:55" hidden="1" x14ac:dyDescent="0.25">
      <c r="A921">
        <v>71322</v>
      </c>
      <c r="B921" t="s">
        <v>932</v>
      </c>
      <c r="C921">
        <v>2019</v>
      </c>
      <c r="D921" t="s">
        <v>37</v>
      </c>
      <c r="E921" t="s">
        <v>38</v>
      </c>
      <c r="F921">
        <v>22</v>
      </c>
      <c r="G921" t="s">
        <v>44</v>
      </c>
      <c r="H921">
        <v>0</v>
      </c>
      <c r="I921" t="s">
        <v>116</v>
      </c>
      <c r="J921">
        <v>655</v>
      </c>
      <c r="K921">
        <v>1365</v>
      </c>
      <c r="L921">
        <v>0</v>
      </c>
      <c r="M921">
        <v>0</v>
      </c>
      <c r="N921">
        <v>0.6</v>
      </c>
      <c r="O921">
        <v>0.8</v>
      </c>
      <c r="P921">
        <v>1.05</v>
      </c>
      <c r="Q921">
        <v>1.1000000000000001</v>
      </c>
      <c r="R921" t="s">
        <v>46</v>
      </c>
      <c r="S921">
        <v>5</v>
      </c>
      <c r="T921">
        <v>9</v>
      </c>
      <c r="U921" t="s">
        <v>47</v>
      </c>
      <c r="V921" t="s">
        <v>45</v>
      </c>
      <c r="W921" t="s">
        <v>50</v>
      </c>
      <c r="X921">
        <v>2019</v>
      </c>
      <c r="Y921" t="s">
        <v>37</v>
      </c>
      <c r="Z921" t="s">
        <v>38</v>
      </c>
      <c r="AA921">
        <v>23</v>
      </c>
      <c r="AB921">
        <v>1</v>
      </c>
      <c r="AC921">
        <v>126</v>
      </c>
      <c r="AD921">
        <v>0</v>
      </c>
      <c r="AE921">
        <v>0</v>
      </c>
      <c r="AF921">
        <v>0</v>
      </c>
      <c r="AG921" s="2" t="str">
        <f>IFERROR(VLOOKUP(B921,[1]Hoja2!$C$1:$AM$841,37,FALSE),"n/a")</f>
        <v>n/a</v>
      </c>
      <c r="AH921" s="10" t="e">
        <f>VLOOKUP(AX921,[1]Hoja2!$B$2:$AO$762,17,FALSE)</f>
        <v>#N/A</v>
      </c>
      <c r="AI921" s="10" t="e">
        <f>VLOOKUP(AX921,[1]Hoja2!$B$2:$AO$762,23,FALSE)</f>
        <v>#N/A</v>
      </c>
      <c r="AJ921" s="10" t="e">
        <f>VLOOKUP(AX921,[1]Hoja2!$B$2:$AO$762,28,FALSE)</f>
        <v>#N/A</v>
      </c>
      <c r="AK921" s="10" t="e">
        <f>VLOOKUP(AX921,[1]Hoja2!$B$2:$AO$762,19,FALSE)</f>
        <v>#N/A</v>
      </c>
      <c r="AL921" t="e">
        <f t="shared" si="467"/>
        <v>#N/A</v>
      </c>
      <c r="AM921" t="e">
        <f t="shared" si="468"/>
        <v>#N/A</v>
      </c>
      <c r="AN921" t="e">
        <f t="shared" si="469"/>
        <v>#N/A</v>
      </c>
      <c r="AO921" t="e">
        <f t="shared" si="470"/>
        <v>#N/A</v>
      </c>
      <c r="AP921" t="e">
        <f t="shared" si="471"/>
        <v>#N/A</v>
      </c>
      <c r="AQ921" t="str">
        <f t="shared" si="472"/>
        <v>n/a</v>
      </c>
      <c r="AR921" t="e">
        <f>+INDEX([1]DETALLE!$AK$2:$AK$841,MATCH(B921,[1]DETALLE!$A$2:$A$841,0))</f>
        <v>#N/A</v>
      </c>
      <c r="AS921" t="str">
        <f t="shared" si="486"/>
        <v>0Y4X848801</v>
      </c>
      <c r="AT921" s="2" t="str">
        <f>IF(IFERROR(VLOOKUP(AS921,[1]Hoja2!$C$1:$AM$841,37,FALSE),"n/a")&lt;&gt;"n/a","a","n/a")</f>
        <v>n/a</v>
      </c>
      <c r="AU921" s="8">
        <f t="shared" si="466"/>
        <v>1</v>
      </c>
      <c r="AV921" t="e">
        <f>VLOOKUP(B921,[1]Hoja2!$C$2:$AO$762,39,FALSE)</f>
        <v>#N/A</v>
      </c>
      <c r="AW921" t="e">
        <f>IF(AU921=AV921,VLOOKUP(B921,[1]Hoja2!$C$2:$AO$762,37,FALSE),IF(AV921&lt;2,VLOOKUP(B921,[1]Hoja2!$C$2:$AO$762,37,FALSE)))</f>
        <v>#N/A</v>
      </c>
      <c r="AX921" t="str">
        <f>B921 &amp; COUNTIF(B$2:B921, B921)</f>
        <v>0Y4X8488011</v>
      </c>
      <c r="AY921" t="e">
        <f>VLOOKUP(AX921,[1]Hoja2!$B$2:$AO$762,38,FALSE)</f>
        <v>#N/A</v>
      </c>
      <c r="AZ921" s="9" t="e">
        <f t="shared" si="476"/>
        <v>#N/A</v>
      </c>
    </row>
    <row r="922" spans="1:55" hidden="1" x14ac:dyDescent="0.25">
      <c r="A922">
        <v>71323</v>
      </c>
      <c r="B922" t="s">
        <v>810</v>
      </c>
      <c r="C922">
        <v>2019</v>
      </c>
      <c r="D922" t="s">
        <v>37</v>
      </c>
      <c r="E922" t="s">
        <v>38</v>
      </c>
      <c r="F922">
        <v>22</v>
      </c>
      <c r="G922" t="s">
        <v>44</v>
      </c>
      <c r="H922">
        <v>0</v>
      </c>
      <c r="I922" t="s">
        <v>64</v>
      </c>
      <c r="J922">
        <v>655</v>
      </c>
      <c r="K922">
        <v>1365</v>
      </c>
      <c r="L922">
        <v>0</v>
      </c>
      <c r="M922">
        <v>0</v>
      </c>
      <c r="N922">
        <v>0.6</v>
      </c>
      <c r="O922">
        <v>0.8</v>
      </c>
      <c r="P922">
        <v>1.05</v>
      </c>
      <c r="Q922">
        <v>1.1000000000000001</v>
      </c>
      <c r="R922" t="s">
        <v>46</v>
      </c>
      <c r="S922">
        <v>5</v>
      </c>
      <c r="T922">
        <v>9</v>
      </c>
      <c r="U922" t="s">
        <v>47</v>
      </c>
      <c r="V922" t="s">
        <v>64</v>
      </c>
      <c r="W922" t="s">
        <v>50</v>
      </c>
      <c r="X922">
        <v>2019</v>
      </c>
      <c r="Y922" t="s">
        <v>37</v>
      </c>
      <c r="Z922" t="s">
        <v>38</v>
      </c>
      <c r="AA922">
        <v>26</v>
      </c>
      <c r="AB922">
        <v>0</v>
      </c>
      <c r="AC922">
        <v>14</v>
      </c>
      <c r="AD922">
        <v>0</v>
      </c>
      <c r="AE922">
        <v>0</v>
      </c>
      <c r="AF922">
        <v>1365</v>
      </c>
      <c r="AG922" s="2" t="str">
        <f>IFERROR(VLOOKUP(B922,[1]Hoja2!$C$1:$AM$841,37,FALSE),"n/a")</f>
        <v>n/a</v>
      </c>
      <c r="AH922" s="10" t="e">
        <f>VLOOKUP(AX922,[1]Hoja2!$B$2:$AO$762,17,FALSE)</f>
        <v>#N/A</v>
      </c>
      <c r="AI922" s="10" t="e">
        <f>VLOOKUP(AX922,[1]Hoja2!$B$2:$AO$762,23,FALSE)</f>
        <v>#N/A</v>
      </c>
      <c r="AJ922" s="10" t="e">
        <f>VLOOKUP(AX922,[1]Hoja2!$B$2:$AO$762,28,FALSE)</f>
        <v>#N/A</v>
      </c>
      <c r="AK922" s="10" t="e">
        <f>VLOOKUP(AX922,[1]Hoja2!$B$2:$AO$762,19,FALSE)</f>
        <v>#N/A</v>
      </c>
      <c r="AL922" t="e">
        <f t="shared" si="467"/>
        <v>#N/A</v>
      </c>
      <c r="AM922" t="e">
        <f t="shared" si="468"/>
        <v>#N/A</v>
      </c>
      <c r="AN922" t="e">
        <f t="shared" si="469"/>
        <v>#N/A</v>
      </c>
      <c r="AO922" t="e">
        <f t="shared" si="470"/>
        <v>#N/A</v>
      </c>
      <c r="AP922" t="e">
        <f t="shared" si="471"/>
        <v>#N/A</v>
      </c>
      <c r="AQ922" t="str">
        <f t="shared" si="472"/>
        <v>n/a</v>
      </c>
      <c r="AR922" t="e">
        <f>+INDEX([1]DETALLE!$AK$2:$AK$841,MATCH(B922,[1]DETALLE!$A$2:$A$841,0))</f>
        <v>#N/A</v>
      </c>
      <c r="AS922" t="str">
        <f t="shared" si="486"/>
        <v>06TB445795</v>
      </c>
      <c r="AT922" s="2" t="str">
        <f>IF(IFERROR(VLOOKUP(AS922,[1]Hoja2!$C$1:$AM$841,37,FALSE),"n/a")&lt;&gt;"n/a","a","n/a")</f>
        <v>n/a</v>
      </c>
      <c r="AU922" s="8">
        <f t="shared" si="466"/>
        <v>2</v>
      </c>
      <c r="AV922" t="e">
        <f>VLOOKUP(B922,[1]Hoja2!$C$2:$AO$762,39,FALSE)</f>
        <v>#N/A</v>
      </c>
      <c r="AW922" t="e">
        <f>IF(AU922=AV922,VLOOKUP(B922,[1]Hoja2!$C$2:$AO$762,37,FALSE),IF(AV922&lt;2,VLOOKUP(B922,[1]Hoja2!$C$2:$AO$762,37,FALSE)))</f>
        <v>#N/A</v>
      </c>
      <c r="AX922" t="str">
        <f>B922 &amp; COUNTIF(B$2:B922, B922)</f>
        <v>06TB4457952</v>
      </c>
      <c r="AY922" t="e">
        <f>VLOOKUP(AX922,[1]Hoja2!$B$2:$AO$762,38,FALSE)</f>
        <v>#N/A</v>
      </c>
      <c r="AZ922" s="9" t="e">
        <f t="shared" si="476"/>
        <v>#N/A</v>
      </c>
    </row>
    <row r="923" spans="1:55" x14ac:dyDescent="0.25">
      <c r="A923">
        <v>71326</v>
      </c>
      <c r="B923" t="s">
        <v>542</v>
      </c>
      <c r="C923">
        <v>2019</v>
      </c>
      <c r="D923" t="s">
        <v>37</v>
      </c>
      <c r="E923" t="s">
        <v>38</v>
      </c>
      <c r="F923">
        <v>22</v>
      </c>
      <c r="G923" t="s">
        <v>40</v>
      </c>
      <c r="H923">
        <v>2.95</v>
      </c>
      <c r="I923" t="s">
        <v>116</v>
      </c>
      <c r="J923">
        <v>655</v>
      </c>
      <c r="K923">
        <v>1365</v>
      </c>
      <c r="L923">
        <v>0</v>
      </c>
      <c r="M923">
        <v>0</v>
      </c>
      <c r="N923">
        <v>0.6</v>
      </c>
      <c r="O923">
        <v>0.8</v>
      </c>
      <c r="P923">
        <v>1.05</v>
      </c>
      <c r="Q923">
        <v>1.1000000000000001</v>
      </c>
      <c r="R923" t="s">
        <v>46</v>
      </c>
      <c r="S923">
        <v>5</v>
      </c>
      <c r="T923">
        <v>9</v>
      </c>
      <c r="U923" t="s">
        <v>47</v>
      </c>
      <c r="V923" t="s">
        <v>64</v>
      </c>
      <c r="W923" t="s">
        <v>59</v>
      </c>
      <c r="X923">
        <v>2019</v>
      </c>
      <c r="Y923" t="s">
        <v>37</v>
      </c>
      <c r="Z923" t="s">
        <v>38</v>
      </c>
      <c r="AA923">
        <v>22</v>
      </c>
      <c r="AB923">
        <v>0</v>
      </c>
      <c r="AC923">
        <v>25</v>
      </c>
      <c r="AD923">
        <v>0.8</v>
      </c>
      <c r="AE923">
        <v>0.59</v>
      </c>
      <c r="AF923">
        <v>1092</v>
      </c>
      <c r="AG923" s="2">
        <f>IFERROR(VLOOKUP(B923,[1]Hoja2!$C$1:$AM$841,37,FALSE),"n/a")</f>
        <v>0</v>
      </c>
      <c r="AH923" s="10">
        <f>VLOOKUP(AX923,[1]Hoja2!$B$2:$AO$762,17,FALSE)</f>
        <v>4</v>
      </c>
      <c r="AI923" s="10">
        <f>VLOOKUP(AX923,[1]Hoja2!$B$2:$AO$762,23,FALSE)</f>
        <v>0</v>
      </c>
      <c r="AJ923" s="10">
        <f>VLOOKUP(AX923,[1]Hoja2!$B$2:$AO$762,28,FALSE)</f>
        <v>6.6000000000000003E-2</v>
      </c>
      <c r="AK923" s="10" t="str">
        <f>VLOOKUP(AX923,[1]Hoja2!$B$2:$AO$762,19,FALSE)</f>
        <v>Office Digital</v>
      </c>
      <c r="AL923">
        <f t="shared" si="467"/>
        <v>0</v>
      </c>
      <c r="AM923">
        <f t="shared" si="468"/>
        <v>0</v>
      </c>
      <c r="AN923">
        <f t="shared" si="469"/>
        <v>0</v>
      </c>
      <c r="AO923">
        <f t="shared" si="470"/>
        <v>0</v>
      </c>
      <c r="AP923">
        <f t="shared" si="471"/>
        <v>1</v>
      </c>
      <c r="AQ923">
        <f t="shared" si="472"/>
        <v>0</v>
      </c>
      <c r="AR923">
        <f>+INDEX([1]Hoja2!$AM$2:$AM$841,MATCH(B923,[1]Hoja2!$C$2:$C$841,0))</f>
        <v>0</v>
      </c>
      <c r="AS923" t="str">
        <f t="shared" ref="AS923:AS929" si="487">CONCATENATE(B923,F923)</f>
        <v>07CX04342322</v>
      </c>
      <c r="AT923" s="2">
        <f>IFERROR(VLOOKUP(AS923,[1]Hoja2!$A$1:$AM$841,38,FALSE),"n/a")</f>
        <v>0</v>
      </c>
      <c r="AU923" s="8">
        <f t="shared" si="466"/>
        <v>2</v>
      </c>
      <c r="AV923">
        <f>VLOOKUP(B923,[1]Hoja2!$C$2:$AO$762,39,FALSE)</f>
        <v>2</v>
      </c>
      <c r="AW923">
        <f>IF(AU923=AV923,VLOOKUP(B923,[1]Hoja2!$C$2:$AO$762,37,FALSE),IF(AV923&lt;2,VLOOKUP(B923,[1]Hoja2!$C$2:$AO$762,37,FALSE)))</f>
        <v>0</v>
      </c>
      <c r="AX923" t="str">
        <f>B923 &amp; COUNTIF(B$2:B923, B923)</f>
        <v>07CX0434231</v>
      </c>
      <c r="AY923" s="10">
        <f>VLOOKUP(AX923,[1]Hoja2!$B$2:$AO$762,38,FALSE)</f>
        <v>0</v>
      </c>
      <c r="AZ923" s="9">
        <f t="shared" si="476"/>
        <v>0</v>
      </c>
      <c r="BA923">
        <f t="shared" ref="BA923:BA925" si="488">IF(Q923="NA",2,IF(OR(G923="INSTALACION NUEVA",G923="Mantenimiento preventivo"),3,IF(AND(AC923&lt;AH923,AL923&lt;&gt;1),4,IF(AY923&gt;AF923,1,0))))</f>
        <v>0</v>
      </c>
      <c r="BB923">
        <f t="shared" ref="BB923:BB925" si="489">AE923-AJ923</f>
        <v>0.52400000000000002</v>
      </c>
      <c r="BC923">
        <f t="shared" ref="BC923:BC925" si="490">+_xlfn.IFS(Q923="NA",2,OR(G923="INSTALACION NUEVA",G923="Mantenimiento preventivo"),3,AND(AC923&lt;AH923,AL923&lt;&gt;1),4,AY923&gt;AF923,1,TRUE,0)</f>
        <v>0</v>
      </c>
    </row>
    <row r="924" spans="1:55" x14ac:dyDescent="0.25">
      <c r="A924">
        <v>71327</v>
      </c>
      <c r="B924" t="s">
        <v>548</v>
      </c>
      <c r="C924">
        <v>2019</v>
      </c>
      <c r="D924" t="s">
        <v>37</v>
      </c>
      <c r="E924" t="s">
        <v>38</v>
      </c>
      <c r="F924">
        <v>22</v>
      </c>
      <c r="G924" t="s">
        <v>40</v>
      </c>
      <c r="H924">
        <v>1.3833329999999999</v>
      </c>
      <c r="I924" t="s">
        <v>34</v>
      </c>
      <c r="J924">
        <v>468</v>
      </c>
      <c r="K924">
        <v>715</v>
      </c>
      <c r="L924">
        <v>0</v>
      </c>
      <c r="M924">
        <v>0</v>
      </c>
      <c r="N924">
        <v>0</v>
      </c>
      <c r="O924">
        <v>0.6</v>
      </c>
      <c r="P924">
        <v>0.8</v>
      </c>
      <c r="Q924">
        <v>1.05</v>
      </c>
      <c r="R924" t="s">
        <v>46</v>
      </c>
      <c r="S924">
        <v>5</v>
      </c>
      <c r="T924">
        <v>9</v>
      </c>
      <c r="U924" t="s">
        <v>47</v>
      </c>
      <c r="V924" t="s">
        <v>34</v>
      </c>
      <c r="W924" t="s">
        <v>55</v>
      </c>
      <c r="X924">
        <v>2019</v>
      </c>
      <c r="Y924" t="s">
        <v>37</v>
      </c>
      <c r="Z924" t="s">
        <v>38</v>
      </c>
      <c r="AA924">
        <v>24</v>
      </c>
      <c r="AB924">
        <v>0</v>
      </c>
      <c r="AC924">
        <v>80</v>
      </c>
      <c r="AD924">
        <v>1.05</v>
      </c>
      <c r="AE924">
        <v>0.27666659999999998</v>
      </c>
      <c r="AF924">
        <v>750.75</v>
      </c>
      <c r="AG924" s="2">
        <f>IFERROR(VLOOKUP(B924,[1]Hoja2!$C$1:$AM$841,37,FALSE),"n/a")</f>
        <v>750.75000000000011</v>
      </c>
      <c r="AH924" s="10">
        <f>VLOOKUP(AX924,[1]Hoja2!$B$2:$AO$762,17,FALSE)</f>
        <v>294</v>
      </c>
      <c r="AI924" s="10">
        <f>VLOOKUP(AX924,[1]Hoja2!$B$2:$AO$762,23,FALSE)</f>
        <v>1.05</v>
      </c>
      <c r="AJ924" s="10">
        <f>VLOOKUP(AX924,[1]Hoja2!$B$2:$AO$762,28,FALSE)</f>
        <v>0</v>
      </c>
      <c r="AK924" s="10" t="str">
        <f>VLOOKUP(AX924,[1]Hoja2!$B$2:$AO$762,19,FALSE)</f>
        <v>A4 Mono MFPs</v>
      </c>
      <c r="AL924">
        <f t="shared" si="467"/>
        <v>1</v>
      </c>
      <c r="AM924">
        <f t="shared" si="468"/>
        <v>0</v>
      </c>
      <c r="AN924">
        <f t="shared" si="469"/>
        <v>1</v>
      </c>
      <c r="AO924">
        <f t="shared" si="470"/>
        <v>0</v>
      </c>
      <c r="AP924">
        <f t="shared" si="471"/>
        <v>1</v>
      </c>
      <c r="AQ924">
        <f t="shared" si="472"/>
        <v>0</v>
      </c>
      <c r="AR924">
        <f>+INDEX([1]Hoja2!$AM$2:$AM$841,MATCH(B924,[1]Hoja2!$C$2:$C$841,0))</f>
        <v>750.75000000000011</v>
      </c>
      <c r="AS924" t="str">
        <f t="shared" si="487"/>
        <v>0C4X00640922</v>
      </c>
      <c r="AT924" s="2">
        <f>IFERROR(VLOOKUP(AS924,[1]Hoja2!$A$1:$AM$841,38,FALSE),"n/a")</f>
        <v>0</v>
      </c>
      <c r="AU924" s="8">
        <f t="shared" si="466"/>
        <v>1</v>
      </c>
      <c r="AV924">
        <f>VLOOKUP(B924,[1]Hoja2!$C$2:$AO$762,39,FALSE)</f>
        <v>1</v>
      </c>
      <c r="AW924">
        <f>IF(AU924=AV924,VLOOKUP(B924,[1]Hoja2!$C$2:$AO$762,37,FALSE),IF(AV924&lt;2,VLOOKUP(B924,[1]Hoja2!$C$2:$AO$762,37,FALSE)))</f>
        <v>750.75000000000011</v>
      </c>
      <c r="AX924" t="str">
        <f>B924 &amp; COUNTIF(B$2:B924, B924)</f>
        <v>0C4X0064091</v>
      </c>
      <c r="AY924" s="10">
        <f>VLOOKUP(AX924,[1]Hoja2!$B$2:$AO$762,38,FALSE)</f>
        <v>750.75000000000011</v>
      </c>
      <c r="AZ924" s="9">
        <f t="shared" si="476"/>
        <v>0</v>
      </c>
      <c r="BA924">
        <f t="shared" si="488"/>
        <v>0</v>
      </c>
      <c r="BB924">
        <f t="shared" si="489"/>
        <v>0.27666659999999998</v>
      </c>
      <c r="BC924">
        <f t="shared" si="490"/>
        <v>0</v>
      </c>
    </row>
    <row r="925" spans="1:55" x14ac:dyDescent="0.25">
      <c r="A925">
        <v>71335</v>
      </c>
      <c r="B925" t="s">
        <v>560</v>
      </c>
      <c r="C925">
        <v>2019</v>
      </c>
      <c r="D925" t="s">
        <v>37</v>
      </c>
      <c r="E925" t="s">
        <v>38</v>
      </c>
      <c r="F925">
        <v>22</v>
      </c>
      <c r="G925" t="s">
        <v>40</v>
      </c>
      <c r="H925">
        <v>1.9</v>
      </c>
      <c r="I925" t="s">
        <v>116</v>
      </c>
      <c r="J925">
        <v>655</v>
      </c>
      <c r="K925">
        <v>1365</v>
      </c>
      <c r="L925">
        <v>0</v>
      </c>
      <c r="M925">
        <v>0</v>
      </c>
      <c r="N925">
        <v>0.6</v>
      </c>
      <c r="O925">
        <v>0.8</v>
      </c>
      <c r="P925">
        <v>1.05</v>
      </c>
      <c r="Q925">
        <v>1.1000000000000001</v>
      </c>
      <c r="R925" t="s">
        <v>46</v>
      </c>
      <c r="S925">
        <v>5</v>
      </c>
      <c r="T925">
        <v>9</v>
      </c>
      <c r="U925" t="s">
        <v>47</v>
      </c>
      <c r="V925" t="s">
        <v>45</v>
      </c>
      <c r="W925" t="s">
        <v>42</v>
      </c>
      <c r="X925">
        <v>2019</v>
      </c>
      <c r="Y925" t="s">
        <v>37</v>
      </c>
      <c r="Z925" t="s">
        <v>38</v>
      </c>
      <c r="AA925">
        <v>25</v>
      </c>
      <c r="AB925">
        <v>0</v>
      </c>
      <c r="AC925">
        <v>312</v>
      </c>
      <c r="AD925">
        <v>1.1000000000000001</v>
      </c>
      <c r="AE925">
        <v>0.38</v>
      </c>
      <c r="AF925">
        <v>1501.5</v>
      </c>
      <c r="AG925" s="2">
        <f>IFERROR(VLOOKUP(B925,[1]Hoja2!$C$1:$AM$841,37,FALSE),"n/a")</f>
        <v>1501.5000000000002</v>
      </c>
      <c r="AH925" s="10">
        <f>VLOOKUP(AX925,[1]Hoja2!$B$2:$AO$762,17,FALSE)</f>
        <v>252</v>
      </c>
      <c r="AI925" s="10">
        <f>VLOOKUP(AX925,[1]Hoja2!$B$2:$AO$762,23,FALSE)</f>
        <v>1.1000000000000001</v>
      </c>
      <c r="AJ925" s="10">
        <f>VLOOKUP(AX925,[1]Hoja2!$B$2:$AO$762,28,FALSE)</f>
        <v>0.42000000000000004</v>
      </c>
      <c r="AK925" s="10" t="str">
        <f>VLOOKUP(AX925,[1]Hoja2!$B$2:$AO$762,19,FALSE)</f>
        <v>Office Digital</v>
      </c>
      <c r="AL925">
        <f t="shared" si="467"/>
        <v>1</v>
      </c>
      <c r="AM925">
        <f t="shared" si="468"/>
        <v>0</v>
      </c>
      <c r="AN925">
        <f t="shared" si="469"/>
        <v>1</v>
      </c>
      <c r="AO925">
        <f t="shared" si="470"/>
        <v>0</v>
      </c>
      <c r="AP925">
        <f t="shared" si="471"/>
        <v>1</v>
      </c>
      <c r="AQ925">
        <f t="shared" si="472"/>
        <v>0</v>
      </c>
      <c r="AR925">
        <f>+INDEX([1]Hoja2!$AM$2:$AM$841,MATCH(B925,[1]Hoja2!$C$2:$C$841,0))</f>
        <v>1501.5000000000002</v>
      </c>
      <c r="AS925" t="str">
        <f t="shared" si="487"/>
        <v>0Y4X84248122</v>
      </c>
      <c r="AT925" s="2">
        <f>IFERROR(VLOOKUP(AS925,[1]Hoja2!$A$1:$AM$841,38,FALSE),"n/a")</f>
        <v>0</v>
      </c>
      <c r="AU925" s="8">
        <f t="shared" si="466"/>
        <v>1</v>
      </c>
      <c r="AV925">
        <f>VLOOKUP(B925,[1]Hoja2!$C$2:$AO$762,39,FALSE)</f>
        <v>1</v>
      </c>
      <c r="AW925">
        <f>IF(AU925=AV925,VLOOKUP(B925,[1]Hoja2!$C$2:$AO$762,37,FALSE),IF(AV925&lt;2,VLOOKUP(B925,[1]Hoja2!$C$2:$AO$762,37,FALSE)))</f>
        <v>1501.5000000000002</v>
      </c>
      <c r="AX925" t="str">
        <f>B925 &amp; COUNTIF(B$2:B925, B925)</f>
        <v>0Y4X8424811</v>
      </c>
      <c r="AY925" s="10">
        <f>VLOOKUP(AX925,[1]Hoja2!$B$2:$AO$762,38,FALSE)</f>
        <v>1501.5000000000002</v>
      </c>
      <c r="AZ925" s="9">
        <f t="shared" si="476"/>
        <v>0</v>
      </c>
      <c r="BA925">
        <f t="shared" si="488"/>
        <v>0</v>
      </c>
      <c r="BB925">
        <f t="shared" si="489"/>
        <v>-4.0000000000000036E-2</v>
      </c>
      <c r="BC925">
        <f t="shared" si="490"/>
        <v>0</v>
      </c>
    </row>
    <row r="926" spans="1:55" hidden="1" x14ac:dyDescent="0.25">
      <c r="A926">
        <v>71338</v>
      </c>
      <c r="B926" t="s">
        <v>281</v>
      </c>
      <c r="C926">
        <v>2019</v>
      </c>
      <c r="D926" t="s">
        <v>37</v>
      </c>
      <c r="E926" t="s">
        <v>38</v>
      </c>
      <c r="F926">
        <v>22</v>
      </c>
      <c r="G926" t="s">
        <v>40</v>
      </c>
      <c r="H926">
        <v>1.4166669999999999</v>
      </c>
      <c r="I926" t="s">
        <v>45</v>
      </c>
      <c r="J926">
        <v>803</v>
      </c>
      <c r="K926">
        <v>1573</v>
      </c>
      <c r="L926">
        <v>0.2</v>
      </c>
      <c r="M926">
        <v>0.6</v>
      </c>
      <c r="N926">
        <v>0.8</v>
      </c>
      <c r="O926">
        <v>1.05</v>
      </c>
      <c r="P926">
        <v>1.1000000000000001</v>
      </c>
      <c r="Q926">
        <v>1.1499999999999999</v>
      </c>
      <c r="R926" t="s">
        <v>46</v>
      </c>
      <c r="S926">
        <v>4</v>
      </c>
      <c r="T926">
        <v>6</v>
      </c>
      <c r="U926" t="s">
        <v>47</v>
      </c>
      <c r="V926" t="s">
        <v>48</v>
      </c>
      <c r="W926" t="s">
        <v>42</v>
      </c>
      <c r="X926">
        <v>2019</v>
      </c>
      <c r="Y926" t="s">
        <v>37</v>
      </c>
      <c r="Z926" t="s">
        <v>38</v>
      </c>
      <c r="AA926">
        <v>22</v>
      </c>
      <c r="AB926">
        <v>0</v>
      </c>
      <c r="AC926">
        <v>-1</v>
      </c>
      <c r="AD926">
        <v>1.1499999999999999</v>
      </c>
      <c r="AE926">
        <v>0.35416674999999997</v>
      </c>
      <c r="AF926">
        <v>1808.95</v>
      </c>
      <c r="AG926" s="2">
        <f>IFERROR(VLOOKUP(B926,[1]Hoja2!$C$1:$AM$841,37,FALSE),"n/a")</f>
        <v>1651.6500000000003</v>
      </c>
      <c r="AH926" s="10" t="e">
        <f>VLOOKUP(AX926,[1]Hoja2!$B$2:$AO$762,17,FALSE)</f>
        <v>#N/A</v>
      </c>
      <c r="AI926" s="10" t="e">
        <f>VLOOKUP(AX926,[1]Hoja2!$B$2:$AO$762,23,FALSE)</f>
        <v>#N/A</v>
      </c>
      <c r="AJ926" s="10" t="e">
        <f>VLOOKUP(AX926,[1]Hoja2!$B$2:$AO$762,28,FALSE)</f>
        <v>#N/A</v>
      </c>
      <c r="AK926" s="10" t="e">
        <f>VLOOKUP(AX926,[1]Hoja2!$B$2:$AO$762,19,FALSE)</f>
        <v>#N/A</v>
      </c>
      <c r="AL926" t="e">
        <f t="shared" si="467"/>
        <v>#N/A</v>
      </c>
      <c r="AM926" t="e">
        <f t="shared" si="468"/>
        <v>#N/A</v>
      </c>
      <c r="AN926" t="e">
        <f t="shared" si="469"/>
        <v>#N/A</v>
      </c>
      <c r="AO926" t="e">
        <f t="shared" si="470"/>
        <v>#N/A</v>
      </c>
      <c r="AP926" t="e">
        <f t="shared" si="471"/>
        <v>#N/A</v>
      </c>
      <c r="AQ926">
        <f t="shared" si="472"/>
        <v>0</v>
      </c>
      <c r="AR926">
        <f>+INDEX([1]Hoja2!$AM$2:$AM$841,MATCH(B926,[1]Hoja2!$C$2:$C$841,0))</f>
        <v>1651.6500000000003</v>
      </c>
      <c r="AS926" t="str">
        <f t="shared" si="487"/>
        <v>0BG295004222</v>
      </c>
      <c r="AT926" s="2">
        <f>IFERROR(VLOOKUP(AS926,[1]Hoja2!$A$1:$AM$841,38,FALSE),"n/a")</f>
        <v>0</v>
      </c>
      <c r="AU926" s="8">
        <f t="shared" si="466"/>
        <v>2</v>
      </c>
      <c r="AV926">
        <f>VLOOKUP(B926,[1]Hoja2!$C$2:$AO$762,39,FALSE)</f>
        <v>1</v>
      </c>
      <c r="AW926">
        <f>IF(AU926=AV926,VLOOKUP(B926,[1]Hoja2!$C$2:$AO$762,37,FALSE),IF(AV926&lt;2,VLOOKUP(B926,[1]Hoja2!$C$2:$AO$762,37,FALSE)))</f>
        <v>1651.6500000000003</v>
      </c>
      <c r="AX926" t="str">
        <f>B926 &amp; COUNTIF(B$2:B926, B926)</f>
        <v>0BG29500422</v>
      </c>
      <c r="AY926" t="e">
        <f>VLOOKUP(AX926,[1]Hoja2!$B$2:$AO$762,38,FALSE)</f>
        <v>#N/A</v>
      </c>
      <c r="AZ926" s="9">
        <f t="shared" si="476"/>
        <v>0</v>
      </c>
    </row>
    <row r="927" spans="1:55" x14ac:dyDescent="0.25">
      <c r="A927">
        <v>71339</v>
      </c>
      <c r="B927" t="s">
        <v>524</v>
      </c>
      <c r="C927">
        <v>2019</v>
      </c>
      <c r="D927" t="s">
        <v>37</v>
      </c>
      <c r="E927" t="s">
        <v>38</v>
      </c>
      <c r="F927">
        <v>22</v>
      </c>
      <c r="G927" t="s">
        <v>40</v>
      </c>
      <c r="H927">
        <v>1.433333</v>
      </c>
      <c r="I927" t="s">
        <v>45</v>
      </c>
      <c r="J927">
        <v>803</v>
      </c>
      <c r="K927">
        <v>1573</v>
      </c>
      <c r="L927">
        <v>0.2</v>
      </c>
      <c r="M927">
        <v>0.6</v>
      </c>
      <c r="N927">
        <v>0.8</v>
      </c>
      <c r="O927">
        <v>1.05</v>
      </c>
      <c r="P927">
        <v>1.1000000000000001</v>
      </c>
      <c r="Q927">
        <v>1.1499999999999999</v>
      </c>
      <c r="R927" t="s">
        <v>46</v>
      </c>
      <c r="S927">
        <v>4</v>
      </c>
      <c r="T927">
        <v>6</v>
      </c>
      <c r="U927" t="s">
        <v>47</v>
      </c>
      <c r="V927" t="s">
        <v>48</v>
      </c>
      <c r="W927" t="s">
        <v>59</v>
      </c>
      <c r="X927">
        <v>2019</v>
      </c>
      <c r="Y927" t="s">
        <v>37</v>
      </c>
      <c r="Z927" t="s">
        <v>38</v>
      </c>
      <c r="AA927">
        <v>22</v>
      </c>
      <c r="AB927">
        <v>0</v>
      </c>
      <c r="AC927">
        <v>5</v>
      </c>
      <c r="AD927">
        <v>0.6</v>
      </c>
      <c r="AE927">
        <v>0.35833324999999999</v>
      </c>
      <c r="AF927">
        <v>943.8</v>
      </c>
      <c r="AG927" s="2">
        <f>IFERROR(VLOOKUP(B927,[1]Hoja2!$C$1:$AM$841,37,FALSE),"n/a")</f>
        <v>943.80000000000007</v>
      </c>
      <c r="AH927" s="10">
        <f>VLOOKUP(AX927,[1]Hoja2!$B$2:$AO$762,17,FALSE)</f>
        <v>43</v>
      </c>
      <c r="AI927" s="10">
        <f>VLOOKUP(AX927,[1]Hoja2!$B$2:$AO$762,23,FALSE)</f>
        <v>1.1000000000000001</v>
      </c>
      <c r="AJ927" s="10">
        <f>VLOOKUP(AX927,[1]Hoja2!$B$2:$AO$762,28,FALSE)</f>
        <v>0.245</v>
      </c>
      <c r="AK927" s="10" t="str">
        <f>VLOOKUP(AX927,[1]Hoja2!$B$2:$AO$762,19,FALSE)</f>
        <v>Light Production Digital Business</v>
      </c>
      <c r="AL927">
        <f t="shared" si="467"/>
        <v>0</v>
      </c>
      <c r="AM927">
        <f t="shared" si="468"/>
        <v>0</v>
      </c>
      <c r="AN927">
        <f t="shared" si="469"/>
        <v>0</v>
      </c>
      <c r="AO927">
        <f t="shared" si="470"/>
        <v>0</v>
      </c>
      <c r="AP927">
        <f t="shared" si="471"/>
        <v>1</v>
      </c>
      <c r="AQ927">
        <f t="shared" si="472"/>
        <v>0</v>
      </c>
      <c r="AR927">
        <f>+INDEX([1]Hoja2!$AM$2:$AM$841,MATCH(B927,[1]Hoja2!$C$2:$C$841,0))</f>
        <v>943.80000000000007</v>
      </c>
      <c r="AS927" t="str">
        <f t="shared" si="487"/>
        <v>0BG294523722</v>
      </c>
      <c r="AT927" s="2">
        <f>IFERROR(VLOOKUP(AS927,[1]Hoja2!$A$1:$AM$841,38,FALSE),"n/a")</f>
        <v>0</v>
      </c>
      <c r="AU927" s="8">
        <f t="shared" si="466"/>
        <v>2</v>
      </c>
      <c r="AV927">
        <f>VLOOKUP(B927,[1]Hoja2!$C$2:$AO$762,39,FALSE)</f>
        <v>2</v>
      </c>
      <c r="AW927">
        <f>IF(AU927=AV927,VLOOKUP(B927,[1]Hoja2!$C$2:$AO$762,37,FALSE),IF(AV927&lt;2,VLOOKUP(B927,[1]Hoja2!$C$2:$AO$762,37,FALSE)))</f>
        <v>943.80000000000007</v>
      </c>
      <c r="AX927" t="str">
        <f>B927 &amp; COUNTIF(B$2:B927, B927)</f>
        <v>0BG29452372</v>
      </c>
      <c r="AY927" s="10">
        <f>VLOOKUP(AX927,[1]Hoja2!$B$2:$AO$762,38,FALSE)</f>
        <v>1730.3000000000004</v>
      </c>
      <c r="AZ927" s="9">
        <f t="shared" si="476"/>
        <v>0</v>
      </c>
      <c r="BA927">
        <f t="shared" ref="BA927:BA929" si="491">IF(Q927="NA",2,IF(OR(G927="INSTALACION NUEVA",G927="Mantenimiento preventivo"),3,IF(AND(AC927&lt;AH927,AL927&lt;&gt;1),4,IF(AY927&gt;AF927,1,0))))</f>
        <v>4</v>
      </c>
      <c r="BB927">
        <f t="shared" ref="BB927:BB929" si="492">AE927-AJ927</f>
        <v>0.11333325</v>
      </c>
      <c r="BC927">
        <f t="shared" ref="BC927:BC929" si="493">+_xlfn.IFS(Q927="NA",2,OR(G927="INSTALACION NUEVA",G927="Mantenimiento preventivo"),3,AND(AC927&lt;AH927,AL927&lt;&gt;1),4,AY927&gt;AF927,1,TRUE,0)</f>
        <v>4</v>
      </c>
    </row>
    <row r="928" spans="1:55" x14ac:dyDescent="0.25">
      <c r="A928">
        <v>71340</v>
      </c>
      <c r="B928" t="s">
        <v>332</v>
      </c>
      <c r="C928">
        <v>2019</v>
      </c>
      <c r="D928" t="s">
        <v>37</v>
      </c>
      <c r="E928" t="s">
        <v>38</v>
      </c>
      <c r="F928">
        <v>22</v>
      </c>
      <c r="G928" t="s">
        <v>40</v>
      </c>
      <c r="H928">
        <v>3.4333330000000002</v>
      </c>
      <c r="I928" t="s">
        <v>45</v>
      </c>
      <c r="J928">
        <v>803</v>
      </c>
      <c r="K928">
        <v>1573</v>
      </c>
      <c r="L928">
        <v>0.2</v>
      </c>
      <c r="M928">
        <v>0.6</v>
      </c>
      <c r="N928">
        <v>0.8</v>
      </c>
      <c r="O928">
        <v>1.05</v>
      </c>
      <c r="P928">
        <v>1.1000000000000001</v>
      </c>
      <c r="Q928">
        <v>1.1499999999999999</v>
      </c>
      <c r="R928" t="s">
        <v>46</v>
      </c>
      <c r="S928">
        <v>4</v>
      </c>
      <c r="T928">
        <v>6</v>
      </c>
      <c r="U928" t="s">
        <v>47</v>
      </c>
      <c r="V928" t="s">
        <v>48</v>
      </c>
      <c r="W928" t="s">
        <v>59</v>
      </c>
      <c r="X928">
        <v>2019</v>
      </c>
      <c r="Y928" t="s">
        <v>37</v>
      </c>
      <c r="Z928" t="s">
        <v>38</v>
      </c>
      <c r="AA928">
        <v>22</v>
      </c>
      <c r="AB928">
        <v>0</v>
      </c>
      <c r="AC928">
        <v>4</v>
      </c>
      <c r="AD928">
        <v>0.6</v>
      </c>
      <c r="AE928">
        <v>0.85833325000000005</v>
      </c>
      <c r="AF928">
        <v>943.8</v>
      </c>
      <c r="AG928" s="2">
        <f>IFERROR(VLOOKUP(B928,[1]Hoja2!$C$1:$AM$841,37,FALSE),"n/a")</f>
        <v>922.1712500000001</v>
      </c>
      <c r="AH928" s="10">
        <f>VLOOKUP(AX928,[1]Hoja2!$B$2:$AO$762,17,FALSE)</f>
        <v>9</v>
      </c>
      <c r="AI928" s="10">
        <f>VLOOKUP(AX928,[1]Hoja2!$B$2:$AO$762,23,FALSE)</f>
        <v>0.8</v>
      </c>
      <c r="AJ928" s="10">
        <f>VLOOKUP(AX928,[1]Hoja2!$B$2:$AO$762,28,FALSE)</f>
        <v>0.60750000000000004</v>
      </c>
      <c r="AK928" s="10" t="str">
        <f>VLOOKUP(AX928,[1]Hoja2!$B$2:$AO$762,19,FALSE)</f>
        <v>Light Production Digital Business</v>
      </c>
      <c r="AL928">
        <f t="shared" si="467"/>
        <v>0</v>
      </c>
      <c r="AM928">
        <f t="shared" si="468"/>
        <v>0</v>
      </c>
      <c r="AN928">
        <f t="shared" si="469"/>
        <v>0</v>
      </c>
      <c r="AO928">
        <f t="shared" si="470"/>
        <v>0</v>
      </c>
      <c r="AP928">
        <f t="shared" si="471"/>
        <v>1</v>
      </c>
      <c r="AQ928">
        <f t="shared" si="472"/>
        <v>0</v>
      </c>
      <c r="AR928">
        <f>+INDEX([1]Hoja2!$AM$2:$AM$841,MATCH(B928,[1]Hoja2!$C$2:$C$841,0))</f>
        <v>922.1712500000001</v>
      </c>
      <c r="AS928" t="str">
        <f t="shared" si="487"/>
        <v>0BG294891222</v>
      </c>
      <c r="AT928" s="2">
        <f>IFERROR(VLOOKUP(AS928,[1]Hoja2!$A$1:$AM$841,38,FALSE),"n/a")</f>
        <v>0</v>
      </c>
      <c r="AU928" s="8">
        <f t="shared" si="466"/>
        <v>3</v>
      </c>
      <c r="AV928">
        <f>VLOOKUP(B928,[1]Hoja2!$C$2:$AO$762,39,FALSE)</f>
        <v>3</v>
      </c>
      <c r="AW928">
        <f>IF(AU928=AV928,VLOOKUP(B928,[1]Hoja2!$C$2:$AO$762,37,FALSE),IF(AV928&lt;2,VLOOKUP(B928,[1]Hoja2!$C$2:$AO$762,37,FALSE)))</f>
        <v>922.1712500000001</v>
      </c>
      <c r="AX928" t="str">
        <f>B928 &amp; COUNTIF(B$2:B928, B928)</f>
        <v>0BG29489123</v>
      </c>
      <c r="AY928" s="10">
        <f>VLOOKUP(AX928,[1]Hoja2!$B$2:$AO$762,38,FALSE)</f>
        <v>1258.4000000000003</v>
      </c>
      <c r="AZ928" s="9">
        <f t="shared" si="476"/>
        <v>0</v>
      </c>
      <c r="BA928">
        <f t="shared" si="491"/>
        <v>4</v>
      </c>
      <c r="BB928">
        <f t="shared" si="492"/>
        <v>0.25083325000000001</v>
      </c>
      <c r="BC928">
        <f t="shared" si="493"/>
        <v>4</v>
      </c>
    </row>
    <row r="929" spans="1:55" x14ac:dyDescent="0.25">
      <c r="A929">
        <v>71341</v>
      </c>
      <c r="B929" t="s">
        <v>366</v>
      </c>
      <c r="C929">
        <v>2019</v>
      </c>
      <c r="D929" t="s">
        <v>37</v>
      </c>
      <c r="E929" t="s">
        <v>38</v>
      </c>
      <c r="F929">
        <v>22</v>
      </c>
      <c r="G929" t="s">
        <v>40</v>
      </c>
      <c r="H929">
        <v>3.4</v>
      </c>
      <c r="I929" t="s">
        <v>91</v>
      </c>
      <c r="J929">
        <v>803</v>
      </c>
      <c r="K929">
        <v>1573</v>
      </c>
      <c r="L929">
        <v>0.2</v>
      </c>
      <c r="M929">
        <v>0.6</v>
      </c>
      <c r="N929">
        <v>0.8</v>
      </c>
      <c r="O929">
        <v>1.05</v>
      </c>
      <c r="P929">
        <v>1.1000000000000001</v>
      </c>
      <c r="Q929">
        <v>1.1499999999999999</v>
      </c>
      <c r="R929" t="s">
        <v>46</v>
      </c>
      <c r="S929">
        <v>4</v>
      </c>
      <c r="T929">
        <v>6</v>
      </c>
      <c r="U929" t="s">
        <v>47</v>
      </c>
      <c r="V929" t="s">
        <v>91</v>
      </c>
      <c r="W929" t="s">
        <v>59</v>
      </c>
      <c r="X929">
        <v>2019</v>
      </c>
      <c r="Y929" t="s">
        <v>37</v>
      </c>
      <c r="Z929" t="s">
        <v>38</v>
      </c>
      <c r="AA929">
        <v>22</v>
      </c>
      <c r="AB929">
        <v>0</v>
      </c>
      <c r="AC929">
        <v>4</v>
      </c>
      <c r="AD929">
        <v>0.6</v>
      </c>
      <c r="AE929">
        <v>0.85</v>
      </c>
      <c r="AF929">
        <v>943.8</v>
      </c>
      <c r="AG929" s="2">
        <f>IFERROR(VLOOKUP(B929,[1]Hoja2!$C$1:$AM$841,37,FALSE),"n/a")</f>
        <v>927.08687500000008</v>
      </c>
      <c r="AH929" s="10">
        <f>VLOOKUP(AX929,[1]Hoja2!$B$2:$AO$762,17,FALSE)</f>
        <v>29</v>
      </c>
      <c r="AI929" s="10">
        <f>VLOOKUP(AX929,[1]Hoja2!$B$2:$AO$762,23,FALSE)</f>
        <v>1.05</v>
      </c>
      <c r="AJ929" s="10">
        <f>VLOOKUP(AX929,[1]Hoja2!$B$2:$AO$762,28,FALSE)</f>
        <v>0.28749999999999998</v>
      </c>
      <c r="AK929" s="10" t="str">
        <f>VLOOKUP(AX929,[1]Hoja2!$B$2:$AO$762,19,FALSE)</f>
        <v>WF Mono Systems and Legacy Color</v>
      </c>
      <c r="AL929">
        <f t="shared" si="467"/>
        <v>0</v>
      </c>
      <c r="AM929">
        <f t="shared" si="468"/>
        <v>0</v>
      </c>
      <c r="AN929">
        <f t="shared" si="469"/>
        <v>0</v>
      </c>
      <c r="AO929">
        <f t="shared" si="470"/>
        <v>0</v>
      </c>
      <c r="AP929">
        <f t="shared" si="471"/>
        <v>1</v>
      </c>
      <c r="AQ929">
        <f t="shared" si="472"/>
        <v>0</v>
      </c>
      <c r="AR929">
        <f>+INDEX([1]Hoja2!$AM$2:$AM$841,MATCH(B929,[1]Hoja2!$C$2:$C$841,0))</f>
        <v>927.08687500000008</v>
      </c>
      <c r="AS929" t="str">
        <f t="shared" si="487"/>
        <v>0A1H02067522</v>
      </c>
      <c r="AT929" s="2">
        <f>IFERROR(VLOOKUP(AS929,[1]Hoja2!$A$1:$AM$841,38,FALSE),"n/a")</f>
        <v>0</v>
      </c>
      <c r="AU929" s="8">
        <f t="shared" si="466"/>
        <v>3</v>
      </c>
      <c r="AV929">
        <f>VLOOKUP(B929,[1]Hoja2!$C$2:$AO$762,39,FALSE)</f>
        <v>3</v>
      </c>
      <c r="AW929">
        <f>IF(AU929=AV929,VLOOKUP(B929,[1]Hoja2!$C$2:$AO$762,37,FALSE),IF(AV929&lt;2,VLOOKUP(B929,[1]Hoja2!$C$2:$AO$762,37,FALSE)))</f>
        <v>927.08687500000008</v>
      </c>
      <c r="AX929" t="str">
        <f>B929 &amp; COUNTIF(B$2:B929, B929)</f>
        <v>0A1H0206753</v>
      </c>
      <c r="AY929" s="10">
        <f>VLOOKUP(AX929,[1]Hoja2!$B$2:$AO$762,38,FALSE)</f>
        <v>1651.6500000000003</v>
      </c>
      <c r="AZ929" s="9">
        <f t="shared" si="476"/>
        <v>0</v>
      </c>
      <c r="BA929">
        <f t="shared" si="491"/>
        <v>4</v>
      </c>
      <c r="BB929">
        <f t="shared" si="492"/>
        <v>0.5625</v>
      </c>
      <c r="BC929">
        <f t="shared" si="493"/>
        <v>4</v>
      </c>
    </row>
    <row r="930" spans="1:55" hidden="1" x14ac:dyDescent="0.25">
      <c r="A930">
        <v>71368</v>
      </c>
      <c r="B930" t="s">
        <v>916</v>
      </c>
      <c r="C930">
        <v>2019</v>
      </c>
      <c r="D930" t="s">
        <v>37</v>
      </c>
      <c r="E930" t="s">
        <v>38</v>
      </c>
      <c r="F930">
        <v>22</v>
      </c>
      <c r="G930" t="s">
        <v>44</v>
      </c>
      <c r="H930">
        <v>0</v>
      </c>
      <c r="J930" t="s">
        <v>33</v>
      </c>
      <c r="K930" t="s">
        <v>33</v>
      </c>
      <c r="L930" t="s">
        <v>33</v>
      </c>
      <c r="M930" t="s">
        <v>33</v>
      </c>
      <c r="N930" t="s">
        <v>33</v>
      </c>
      <c r="O930" t="s">
        <v>33</v>
      </c>
      <c r="P930" t="s">
        <v>33</v>
      </c>
      <c r="Q930" t="s">
        <v>33</v>
      </c>
      <c r="S930" t="s">
        <v>33</v>
      </c>
      <c r="T930" t="s">
        <v>33</v>
      </c>
      <c r="V930" t="s">
        <v>34</v>
      </c>
      <c r="W930" t="s">
        <v>50</v>
      </c>
      <c r="X930">
        <v>2019</v>
      </c>
      <c r="Y930" t="s">
        <v>37</v>
      </c>
      <c r="Z930" t="s">
        <v>38</v>
      </c>
      <c r="AA930">
        <v>22</v>
      </c>
      <c r="AB930" t="s">
        <v>33</v>
      </c>
      <c r="AC930">
        <v>5</v>
      </c>
      <c r="AD930">
        <v>0</v>
      </c>
      <c r="AE930">
        <v>0</v>
      </c>
      <c r="AF930">
        <v>0</v>
      </c>
      <c r="AG930" s="2" t="str">
        <f>IFERROR(VLOOKUP(B930,[1]Hoja2!$C$1:$AM$841,37,FALSE),"n/a")</f>
        <v>n/a</v>
      </c>
      <c r="AH930" s="10" t="e">
        <f>VLOOKUP(AX930,[1]Hoja2!$B$2:$AO$762,17,FALSE)</f>
        <v>#N/A</v>
      </c>
      <c r="AI930" s="10" t="e">
        <f>VLOOKUP(AX930,[1]Hoja2!$B$2:$AO$762,23,FALSE)</f>
        <v>#N/A</v>
      </c>
      <c r="AJ930" s="10" t="e">
        <f>VLOOKUP(AX930,[1]Hoja2!$B$2:$AO$762,28,FALSE)</f>
        <v>#N/A</v>
      </c>
      <c r="AK930" s="10" t="e">
        <f>VLOOKUP(AX930,[1]Hoja2!$B$2:$AO$762,19,FALSE)</f>
        <v>#N/A</v>
      </c>
      <c r="AL930" t="e">
        <f t="shared" si="467"/>
        <v>#N/A</v>
      </c>
      <c r="AM930" t="e">
        <f t="shared" si="468"/>
        <v>#N/A</v>
      </c>
      <c r="AN930" t="e">
        <f t="shared" si="469"/>
        <v>#N/A</v>
      </c>
      <c r="AO930" t="e">
        <f t="shared" si="470"/>
        <v>#N/A</v>
      </c>
      <c r="AP930" t="e">
        <f t="shared" si="471"/>
        <v>#N/A</v>
      </c>
      <c r="AQ930" t="str">
        <f t="shared" si="472"/>
        <v>n/a</v>
      </c>
      <c r="AR930" t="e">
        <f>+INDEX([1]DETALLE!$AK$2:$AK$841,MATCH(B930,[1]DETALLE!$A$2:$A$841,0))</f>
        <v>#N/A</v>
      </c>
      <c r="AS930" t="str">
        <f>CONCATENATE(B930)</f>
        <v>09HB331515</v>
      </c>
      <c r="AT930" s="2" t="str">
        <f>IF(IFERROR(VLOOKUP(AS930,[1]Hoja2!$C$1:$AM$841,37,FALSE),"n/a")&lt;&gt;"n/a","a","n/a")</f>
        <v>n/a</v>
      </c>
      <c r="AU930" s="8">
        <f t="shared" si="466"/>
        <v>2</v>
      </c>
      <c r="AV930" t="e">
        <f>VLOOKUP(B930,[1]Hoja2!$C$2:$AO$762,39,FALSE)</f>
        <v>#N/A</v>
      </c>
      <c r="AW930" t="e">
        <f>IF(AU930=AV930,VLOOKUP(B930,[1]Hoja2!$C$2:$AO$762,37,FALSE),IF(AV930&lt;2,VLOOKUP(B930,[1]Hoja2!$C$2:$AO$762,37,FALSE)))</f>
        <v>#N/A</v>
      </c>
      <c r="AX930" t="str">
        <f>B930 &amp; COUNTIF(B$2:B930, B930)</f>
        <v>09HB3315152</v>
      </c>
      <c r="AY930" t="e">
        <f>VLOOKUP(AX930,[1]Hoja2!$B$2:$AO$762,38,FALSE)</f>
        <v>#N/A</v>
      </c>
      <c r="AZ930" s="9" t="e">
        <f t="shared" si="476"/>
        <v>#N/A</v>
      </c>
    </row>
    <row r="931" spans="1:55" hidden="1" x14ac:dyDescent="0.25">
      <c r="A931">
        <v>71369</v>
      </c>
      <c r="B931" t="s">
        <v>933</v>
      </c>
      <c r="C931">
        <v>2019</v>
      </c>
      <c r="D931" t="s">
        <v>37</v>
      </c>
      <c r="E931" t="s">
        <v>38</v>
      </c>
      <c r="F931">
        <v>22</v>
      </c>
      <c r="G931" t="s">
        <v>44</v>
      </c>
      <c r="H931">
        <v>0</v>
      </c>
      <c r="J931" t="s">
        <v>33</v>
      </c>
      <c r="K931" t="s">
        <v>33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Q931" t="s">
        <v>33</v>
      </c>
      <c r="S931" t="s">
        <v>33</v>
      </c>
      <c r="T931" t="s">
        <v>33</v>
      </c>
      <c r="V931" t="s">
        <v>34</v>
      </c>
      <c r="W931" t="s">
        <v>50</v>
      </c>
      <c r="X931">
        <v>2019</v>
      </c>
      <c r="Y931" t="s">
        <v>37</v>
      </c>
      <c r="Z931" t="s">
        <v>38</v>
      </c>
      <c r="AA931">
        <v>22</v>
      </c>
      <c r="AB931" t="s">
        <v>33</v>
      </c>
      <c r="AC931">
        <v>45</v>
      </c>
      <c r="AD931">
        <v>0</v>
      </c>
      <c r="AE931">
        <v>0</v>
      </c>
      <c r="AF931">
        <v>0</v>
      </c>
      <c r="AG931" s="2" t="str">
        <f>IFERROR(VLOOKUP(B931,[1]Hoja2!$C$1:$AM$841,37,FALSE),"n/a")</f>
        <v>n/a</v>
      </c>
      <c r="AH931" s="10" t="e">
        <f>VLOOKUP(AX931,[1]Hoja2!$B$2:$AO$762,17,FALSE)</f>
        <v>#N/A</v>
      </c>
      <c r="AI931" s="10" t="e">
        <f>VLOOKUP(AX931,[1]Hoja2!$B$2:$AO$762,23,FALSE)</f>
        <v>#N/A</v>
      </c>
      <c r="AJ931" s="10" t="e">
        <f>VLOOKUP(AX931,[1]Hoja2!$B$2:$AO$762,28,FALSE)</f>
        <v>#N/A</v>
      </c>
      <c r="AK931" s="10" t="e">
        <f>VLOOKUP(AX931,[1]Hoja2!$B$2:$AO$762,19,FALSE)</f>
        <v>#N/A</v>
      </c>
      <c r="AL931" t="e">
        <f t="shared" si="467"/>
        <v>#N/A</v>
      </c>
      <c r="AM931" t="e">
        <f t="shared" si="468"/>
        <v>#N/A</v>
      </c>
      <c r="AN931" t="e">
        <f t="shared" si="469"/>
        <v>#N/A</v>
      </c>
      <c r="AO931" t="e">
        <f t="shared" si="470"/>
        <v>#N/A</v>
      </c>
      <c r="AP931" t="e">
        <f t="shared" si="471"/>
        <v>#N/A</v>
      </c>
      <c r="AQ931" t="str">
        <f t="shared" si="472"/>
        <v>n/a</v>
      </c>
      <c r="AR931" t="e">
        <f>+INDEX([1]DETALLE!$AK$2:$AK$841,MATCH(B931,[1]DETALLE!$A$2:$A$841,0))</f>
        <v>#N/A</v>
      </c>
      <c r="AS931" t="str">
        <f>CONCATENATE(B931)</f>
        <v>09HB331911</v>
      </c>
      <c r="AT931" s="2" t="str">
        <f>IF(IFERROR(VLOOKUP(AS931,[1]Hoja2!$C$1:$AM$841,37,FALSE),"n/a")&lt;&gt;"n/a","a","n/a")</f>
        <v>n/a</v>
      </c>
      <c r="AU931" s="8">
        <f t="shared" si="466"/>
        <v>1</v>
      </c>
      <c r="AV931" t="e">
        <f>VLOOKUP(B931,[1]Hoja2!$C$2:$AO$762,39,FALSE)</f>
        <v>#N/A</v>
      </c>
      <c r="AW931" t="e">
        <f>IF(AU931=AV931,VLOOKUP(B931,[1]Hoja2!$C$2:$AO$762,37,FALSE),IF(AV931&lt;2,VLOOKUP(B931,[1]Hoja2!$C$2:$AO$762,37,FALSE)))</f>
        <v>#N/A</v>
      </c>
      <c r="AX931" t="str">
        <f>B931 &amp; COUNTIF(B$2:B931, B931)</f>
        <v>09HB3319111</v>
      </c>
      <c r="AY931" t="e">
        <f>VLOOKUP(AX931,[1]Hoja2!$B$2:$AO$762,38,FALSE)</f>
        <v>#N/A</v>
      </c>
      <c r="AZ931" s="9" t="e">
        <f t="shared" si="476"/>
        <v>#N/A</v>
      </c>
    </row>
    <row r="932" spans="1:55" hidden="1" x14ac:dyDescent="0.25">
      <c r="A932">
        <v>71380</v>
      </c>
      <c r="B932" t="s">
        <v>561</v>
      </c>
      <c r="C932">
        <v>2019</v>
      </c>
      <c r="D932" t="s">
        <v>37</v>
      </c>
      <c r="E932" t="s">
        <v>38</v>
      </c>
      <c r="F932">
        <v>22</v>
      </c>
      <c r="G932" t="s">
        <v>40</v>
      </c>
      <c r="H932">
        <v>0</v>
      </c>
      <c r="I932" t="s">
        <v>58</v>
      </c>
      <c r="J932">
        <v>655</v>
      </c>
      <c r="K932">
        <v>1365</v>
      </c>
      <c r="L932">
        <v>0</v>
      </c>
      <c r="M932">
        <v>0</v>
      </c>
      <c r="N932">
        <v>0.6</v>
      </c>
      <c r="O932">
        <v>0.8</v>
      </c>
      <c r="P932">
        <v>1.05</v>
      </c>
      <c r="Q932">
        <v>1.1000000000000001</v>
      </c>
      <c r="R932" t="s">
        <v>46</v>
      </c>
      <c r="S932">
        <v>5</v>
      </c>
      <c r="T932">
        <v>9</v>
      </c>
      <c r="U932" t="s">
        <v>47</v>
      </c>
      <c r="V932" t="s">
        <v>45</v>
      </c>
      <c r="W932" t="s">
        <v>55</v>
      </c>
      <c r="X932">
        <v>2019</v>
      </c>
      <c r="Y932" t="s">
        <v>37</v>
      </c>
      <c r="Z932" t="s">
        <v>38</v>
      </c>
      <c r="AA932">
        <v>24</v>
      </c>
      <c r="AB932">
        <v>0</v>
      </c>
      <c r="AC932">
        <v>152</v>
      </c>
      <c r="AD932">
        <v>1.1000000000000001</v>
      </c>
      <c r="AE932">
        <v>0</v>
      </c>
      <c r="AF932">
        <v>1501.5</v>
      </c>
      <c r="AG932" s="2" t="str">
        <f>IFERROR(VLOOKUP(B932,[1]Hoja2!$C$1:$AM$841,37,FALSE),"n/a")</f>
        <v>n/a</v>
      </c>
      <c r="AH932" s="10" t="e">
        <f>VLOOKUP(AX932,[1]Hoja2!$B$2:$AO$762,17,FALSE)</f>
        <v>#N/A</v>
      </c>
      <c r="AI932" s="10" t="e">
        <f>VLOOKUP(AX932,[1]Hoja2!$B$2:$AO$762,23,FALSE)</f>
        <v>#N/A</v>
      </c>
      <c r="AJ932" s="10" t="e">
        <f>VLOOKUP(AX932,[1]Hoja2!$B$2:$AO$762,28,FALSE)</f>
        <v>#N/A</v>
      </c>
      <c r="AK932" s="10" t="e">
        <f>VLOOKUP(AX932,[1]Hoja2!$B$2:$AO$762,19,FALSE)</f>
        <v>#N/A</v>
      </c>
      <c r="AL932" t="e">
        <f t="shared" si="467"/>
        <v>#N/A</v>
      </c>
      <c r="AM932" t="e">
        <f t="shared" si="468"/>
        <v>#N/A</v>
      </c>
      <c r="AN932" t="e">
        <f t="shared" si="469"/>
        <v>#N/A</v>
      </c>
      <c r="AO932" t="e">
        <f t="shared" si="470"/>
        <v>#N/A</v>
      </c>
      <c r="AP932" t="e">
        <f t="shared" si="471"/>
        <v>#N/A</v>
      </c>
      <c r="AQ932" t="str">
        <f t="shared" si="472"/>
        <v>n/a</v>
      </c>
      <c r="AR932">
        <f>+INDEX([1]DETALLE!$AK$2:$AK$841,MATCH(B932,[1]DETALLE!$A$2:$A$841,0))</f>
        <v>572.00000000000011</v>
      </c>
      <c r="AS932" t="str">
        <f>CONCATENATE(B932)</f>
        <v>0Y4X846822</v>
      </c>
      <c r="AT932" s="2" t="str">
        <f>IF(IFERROR(VLOOKUP(AS932,[1]Hoja2!$C$1:$AM$841,37,FALSE),"n/a")&lt;&gt;"n/a","a","n/a")</f>
        <v>n/a</v>
      </c>
      <c r="AU932" s="8">
        <f t="shared" si="466"/>
        <v>1</v>
      </c>
      <c r="AV932" t="e">
        <f>VLOOKUP(B932,[1]Hoja2!$C$2:$AO$762,39,FALSE)</f>
        <v>#N/A</v>
      </c>
      <c r="AW932" t="e">
        <f>IF(AU932=AV932,VLOOKUP(B932,[1]Hoja2!$C$2:$AO$762,37,FALSE),IF(AV932&lt;2,VLOOKUP(B932,[1]Hoja2!$C$2:$AO$762,37,FALSE)))</f>
        <v>#N/A</v>
      </c>
      <c r="AX932" t="str">
        <f>B932 &amp; COUNTIF(B$2:B932, B932)</f>
        <v>0Y4X8468221</v>
      </c>
      <c r="AY932" t="e">
        <f>VLOOKUP(AX932,[1]Hoja2!$B$2:$AO$762,38,FALSE)</f>
        <v>#N/A</v>
      </c>
      <c r="AZ932" s="9" t="e">
        <f t="shared" si="476"/>
        <v>#N/A</v>
      </c>
    </row>
    <row r="933" spans="1:55" x14ac:dyDescent="0.25">
      <c r="A933">
        <v>71383</v>
      </c>
      <c r="B933" t="s">
        <v>398</v>
      </c>
      <c r="C933">
        <v>2019</v>
      </c>
      <c r="D933" t="s">
        <v>37</v>
      </c>
      <c r="E933" t="s">
        <v>38</v>
      </c>
      <c r="F933">
        <v>22</v>
      </c>
      <c r="G933" t="s">
        <v>40</v>
      </c>
      <c r="H933">
        <v>0.83333330000000005</v>
      </c>
      <c r="I933" t="s">
        <v>45</v>
      </c>
      <c r="J933">
        <v>803</v>
      </c>
      <c r="K933">
        <v>1573</v>
      </c>
      <c r="L933">
        <v>0.2</v>
      </c>
      <c r="M933">
        <v>0.6</v>
      </c>
      <c r="N933">
        <v>0.8</v>
      </c>
      <c r="O933">
        <v>1.05</v>
      </c>
      <c r="P933">
        <v>1.1000000000000001</v>
      </c>
      <c r="Q933">
        <v>1.1499999999999999</v>
      </c>
      <c r="R933" t="s">
        <v>46</v>
      </c>
      <c r="S933">
        <v>4</v>
      </c>
      <c r="T933">
        <v>6</v>
      </c>
      <c r="U933" t="s">
        <v>47</v>
      </c>
      <c r="V933" t="s">
        <v>48</v>
      </c>
      <c r="W933" t="s">
        <v>50</v>
      </c>
      <c r="X933">
        <v>2019</v>
      </c>
      <c r="Y933" t="s">
        <v>37</v>
      </c>
      <c r="Z933" t="s">
        <v>38</v>
      </c>
      <c r="AA933">
        <v>23</v>
      </c>
      <c r="AB933">
        <v>0</v>
      </c>
      <c r="AC933">
        <v>4</v>
      </c>
      <c r="AD933">
        <v>0.6</v>
      </c>
      <c r="AE933">
        <v>0.20833332500000001</v>
      </c>
      <c r="AF933">
        <v>943.8</v>
      </c>
      <c r="AG933" s="2">
        <f>IFERROR(VLOOKUP(B933,[1]Hoja2!$C$1:$AM$841,37,FALSE),"n/a")</f>
        <v>943.80000000000007</v>
      </c>
      <c r="AH933" s="10">
        <f>VLOOKUP(AX933,[1]Hoja2!$B$2:$AO$762,17,FALSE)</f>
        <v>26</v>
      </c>
      <c r="AI933" s="10">
        <f>VLOOKUP(AX933,[1]Hoja2!$B$2:$AO$762,23,FALSE)</f>
        <v>1.05</v>
      </c>
      <c r="AJ933" s="10">
        <f>VLOOKUP(AX933,[1]Hoja2!$B$2:$AO$762,28,FALSE)</f>
        <v>0.95</v>
      </c>
      <c r="AK933" s="10" t="str">
        <f>VLOOKUP(AX933,[1]Hoja2!$B$2:$AO$762,19,FALSE)</f>
        <v>Light Production Digital Business</v>
      </c>
      <c r="AL933">
        <f t="shared" si="467"/>
        <v>0</v>
      </c>
      <c r="AM933">
        <f t="shared" si="468"/>
        <v>0</v>
      </c>
      <c r="AN933">
        <f t="shared" si="469"/>
        <v>0</v>
      </c>
      <c r="AO933">
        <f t="shared" si="470"/>
        <v>0</v>
      </c>
      <c r="AP933">
        <f t="shared" si="471"/>
        <v>1</v>
      </c>
      <c r="AQ933">
        <f t="shared" si="472"/>
        <v>0</v>
      </c>
      <c r="AR933">
        <f>+INDEX([1]Hoja2!$AM$2:$AM$841,MATCH(B933,[1]Hoja2!$C$2:$C$841,0))</f>
        <v>943.80000000000007</v>
      </c>
      <c r="AS933" t="str">
        <f>CONCATENATE(B933,F933)</f>
        <v>0BG294715222</v>
      </c>
      <c r="AT933" s="2">
        <f>IFERROR(VLOOKUP(AS933,[1]Hoja2!$A$1:$AM$841,38,FALSE),"n/a")</f>
        <v>0</v>
      </c>
      <c r="AU933" s="8">
        <f t="shared" si="466"/>
        <v>3</v>
      </c>
      <c r="AV933">
        <f>VLOOKUP(B933,[1]Hoja2!$C$2:$AO$762,39,FALSE)</f>
        <v>3</v>
      </c>
      <c r="AW933">
        <f>IF(AU933=AV933,VLOOKUP(B933,[1]Hoja2!$C$2:$AO$762,37,FALSE),IF(AV933&lt;2,VLOOKUP(B933,[1]Hoja2!$C$2:$AO$762,37,FALSE)))</f>
        <v>943.80000000000007</v>
      </c>
      <c r="AX933" t="str">
        <f>B933 &amp; COUNTIF(B$2:B933, B933)</f>
        <v>0BG29471523</v>
      </c>
      <c r="AY933" s="10">
        <f>VLOOKUP(AX933,[1]Hoja2!$B$2:$AO$762,38,FALSE)</f>
        <v>1651.6500000000003</v>
      </c>
      <c r="AZ933" s="9">
        <f t="shared" si="476"/>
        <v>0</v>
      </c>
      <c r="BA933">
        <f t="shared" ref="BA933:BA934" si="494">IF(Q933="NA",2,IF(OR(G933="INSTALACION NUEVA",G933="Mantenimiento preventivo"),3,IF(AND(AC933&lt;AH933,AL933&lt;&gt;1),4,IF(AY933&gt;AF933,1,0))))</f>
        <v>4</v>
      </c>
      <c r="BB933">
        <f t="shared" ref="BB933:BB934" si="495">AE933-AJ933</f>
        <v>-0.74166667499999994</v>
      </c>
      <c r="BC933">
        <f t="shared" ref="BC933:BC934" si="496">+_xlfn.IFS(Q933="NA",2,OR(G933="INSTALACION NUEVA",G933="Mantenimiento preventivo"),3,AND(AC933&lt;AH933,AL933&lt;&gt;1),4,AY933&gt;AF933,1,TRUE,0)</f>
        <v>4</v>
      </c>
    </row>
    <row r="934" spans="1:55" x14ac:dyDescent="0.25">
      <c r="A934">
        <v>71384</v>
      </c>
      <c r="B934" t="s">
        <v>458</v>
      </c>
      <c r="C934">
        <v>2019</v>
      </c>
      <c r="D934" t="s">
        <v>37</v>
      </c>
      <c r="E934" t="s">
        <v>38</v>
      </c>
      <c r="F934">
        <v>22</v>
      </c>
      <c r="G934" t="s">
        <v>40</v>
      </c>
      <c r="H934">
        <v>0.35</v>
      </c>
      <c r="I934" t="s">
        <v>116</v>
      </c>
      <c r="J934">
        <v>655</v>
      </c>
      <c r="K934">
        <v>1365</v>
      </c>
      <c r="L934">
        <v>0</v>
      </c>
      <c r="M934">
        <v>0</v>
      </c>
      <c r="N934">
        <v>0.6</v>
      </c>
      <c r="O934">
        <v>0.8</v>
      </c>
      <c r="P934">
        <v>1.05</v>
      </c>
      <c r="Q934">
        <v>1.1000000000000001</v>
      </c>
      <c r="R934" t="s">
        <v>46</v>
      </c>
      <c r="S934">
        <v>5</v>
      </c>
      <c r="T934">
        <v>9</v>
      </c>
      <c r="U934" t="s">
        <v>47</v>
      </c>
      <c r="V934" t="s">
        <v>58</v>
      </c>
      <c r="W934" t="s">
        <v>55</v>
      </c>
      <c r="X934">
        <v>2019</v>
      </c>
      <c r="Y934" t="s">
        <v>37</v>
      </c>
      <c r="Z934" t="s">
        <v>38</v>
      </c>
      <c r="AA934">
        <v>24</v>
      </c>
      <c r="AB934">
        <v>0</v>
      </c>
      <c r="AC934">
        <v>10</v>
      </c>
      <c r="AD934">
        <v>0.6</v>
      </c>
      <c r="AE934">
        <v>7.0000000000000007E-2</v>
      </c>
      <c r="AF934">
        <v>819</v>
      </c>
      <c r="AG934" s="2">
        <f>IFERROR(VLOOKUP(B934,[1]Hoja2!$C$1:$AM$841,37,FALSE),"n/a")</f>
        <v>819</v>
      </c>
      <c r="AH934" s="10">
        <f>VLOOKUP(AX934,[1]Hoja2!$B$2:$AO$762,17,FALSE)</f>
        <v>155</v>
      </c>
      <c r="AI934" s="10">
        <f>VLOOKUP(AX934,[1]Hoja2!$B$2:$AO$762,23,FALSE)</f>
        <v>1.1000000000000001</v>
      </c>
      <c r="AJ934" s="10">
        <f>VLOOKUP(AX934,[1]Hoja2!$B$2:$AO$762,28,FALSE)</f>
        <v>0.11399999999999999</v>
      </c>
      <c r="AK934" s="10" t="str">
        <f>VLOOKUP(AX934,[1]Hoja2!$B$2:$AO$762,19,FALSE)</f>
        <v>Office Digital</v>
      </c>
      <c r="AL934">
        <f t="shared" si="467"/>
        <v>0</v>
      </c>
      <c r="AM934">
        <f t="shared" si="468"/>
        <v>0</v>
      </c>
      <c r="AN934">
        <f t="shared" si="469"/>
        <v>0</v>
      </c>
      <c r="AO934">
        <f t="shared" si="470"/>
        <v>0</v>
      </c>
      <c r="AP934">
        <f t="shared" si="471"/>
        <v>1</v>
      </c>
      <c r="AQ934">
        <f t="shared" si="472"/>
        <v>0</v>
      </c>
      <c r="AR934">
        <f>+INDEX([1]Hoja2!$AM$2:$AM$841,MATCH(B934,[1]Hoja2!$C$2:$C$841,0))</f>
        <v>819</v>
      </c>
      <c r="AS934" t="str">
        <f>CONCATENATE(B934,F934)</f>
        <v>0X7637096522</v>
      </c>
      <c r="AT934" s="2">
        <f>IFERROR(VLOOKUP(AS934,[1]Hoja2!$A$1:$AM$841,38,FALSE),"n/a")</f>
        <v>0</v>
      </c>
      <c r="AU934" s="8">
        <f t="shared" si="466"/>
        <v>2</v>
      </c>
      <c r="AV934">
        <f>VLOOKUP(B934,[1]Hoja2!$C$2:$AO$762,39,FALSE)</f>
        <v>2</v>
      </c>
      <c r="AW934">
        <f>IF(AU934=AV934,VLOOKUP(B934,[1]Hoja2!$C$2:$AO$762,37,FALSE),IF(AV934&lt;2,VLOOKUP(B934,[1]Hoja2!$C$2:$AO$762,37,FALSE)))</f>
        <v>819</v>
      </c>
      <c r="AX934" t="str">
        <f>B934 &amp; COUNTIF(B$2:B934, B934)</f>
        <v>0X763709652</v>
      </c>
      <c r="AY934" s="10">
        <f>VLOOKUP(AX934,[1]Hoja2!$B$2:$AO$762,38,FALSE)</f>
        <v>1501.5000000000002</v>
      </c>
      <c r="AZ934" s="9">
        <f t="shared" si="476"/>
        <v>0</v>
      </c>
      <c r="BA934">
        <f t="shared" si="494"/>
        <v>4</v>
      </c>
      <c r="BB934">
        <f t="shared" si="495"/>
        <v>-4.3999999999999984E-2</v>
      </c>
      <c r="BC934">
        <f t="shared" si="496"/>
        <v>4</v>
      </c>
    </row>
    <row r="935" spans="1:55" hidden="1" x14ac:dyDescent="0.25">
      <c r="A935">
        <v>71387</v>
      </c>
      <c r="B935" t="s">
        <v>934</v>
      </c>
      <c r="C935">
        <v>2019</v>
      </c>
      <c r="D935" t="s">
        <v>37</v>
      </c>
      <c r="E935" t="s">
        <v>38</v>
      </c>
      <c r="F935">
        <v>22</v>
      </c>
      <c r="G935" t="s">
        <v>40</v>
      </c>
      <c r="H935">
        <v>0.53333339999999996</v>
      </c>
      <c r="I935" t="s">
        <v>34</v>
      </c>
      <c r="J935">
        <v>468</v>
      </c>
      <c r="K935">
        <v>715</v>
      </c>
      <c r="L935">
        <v>0</v>
      </c>
      <c r="M935">
        <v>0</v>
      </c>
      <c r="N935">
        <v>0</v>
      </c>
      <c r="O935">
        <v>0.6</v>
      </c>
      <c r="P935">
        <v>0.8</v>
      </c>
      <c r="Q935">
        <v>1.05</v>
      </c>
      <c r="R935" t="s">
        <v>420</v>
      </c>
      <c r="S935">
        <v>5</v>
      </c>
      <c r="T935">
        <v>9</v>
      </c>
      <c r="U935" t="s">
        <v>47</v>
      </c>
      <c r="V935" t="s">
        <v>34</v>
      </c>
      <c r="W935" t="s">
        <v>683</v>
      </c>
      <c r="X935">
        <v>2019</v>
      </c>
      <c r="Y935" t="s">
        <v>37</v>
      </c>
      <c r="Z935" t="s">
        <v>38</v>
      </c>
      <c r="AA935">
        <v>23</v>
      </c>
      <c r="AB935">
        <v>1</v>
      </c>
      <c r="AC935">
        <v>34</v>
      </c>
      <c r="AD935">
        <v>0</v>
      </c>
      <c r="AE935">
        <v>0</v>
      </c>
      <c r="AF935">
        <v>0</v>
      </c>
      <c r="AG935" s="2" t="str">
        <f>IFERROR(VLOOKUP(B935,[1]Hoja2!$C$1:$AM$841,37,FALSE),"n/a")</f>
        <v>n/a</v>
      </c>
      <c r="AH935" s="10" t="e">
        <f>VLOOKUP(AX935,[1]Hoja2!$B$2:$AO$762,17,FALSE)</f>
        <v>#N/A</v>
      </c>
      <c r="AI935" s="10" t="e">
        <f>VLOOKUP(AX935,[1]Hoja2!$B$2:$AO$762,23,FALSE)</f>
        <v>#N/A</v>
      </c>
      <c r="AJ935" s="10" t="e">
        <f>VLOOKUP(AX935,[1]Hoja2!$B$2:$AO$762,28,FALSE)</f>
        <v>#N/A</v>
      </c>
      <c r="AK935" s="10" t="e">
        <f>VLOOKUP(AX935,[1]Hoja2!$B$2:$AO$762,19,FALSE)</f>
        <v>#N/A</v>
      </c>
      <c r="AL935" t="e">
        <f t="shared" si="467"/>
        <v>#N/A</v>
      </c>
      <c r="AM935" t="e">
        <f t="shared" si="468"/>
        <v>#N/A</v>
      </c>
      <c r="AN935" t="e">
        <f t="shared" si="469"/>
        <v>#N/A</v>
      </c>
      <c r="AO935" t="e">
        <f t="shared" si="470"/>
        <v>#N/A</v>
      </c>
      <c r="AP935" t="e">
        <f t="shared" si="471"/>
        <v>#N/A</v>
      </c>
      <c r="AQ935" t="str">
        <f t="shared" si="472"/>
        <v>n/a</v>
      </c>
      <c r="AR935">
        <f>+INDEX([1]DETALLE!$AK$2:$AK$841,MATCH(B935,[1]DETALLE!$A$2:$A$841,0))</f>
        <v>0</v>
      </c>
      <c r="AS935" t="str">
        <f>CONCATENATE(B935)</f>
        <v>09HB331860</v>
      </c>
      <c r="AT935" s="2" t="str">
        <f>IF(IFERROR(VLOOKUP(AS935,[1]Hoja2!$C$1:$AM$841,37,FALSE),"n/a")&lt;&gt;"n/a","a","n/a")</f>
        <v>n/a</v>
      </c>
      <c r="AU935" s="8">
        <f t="shared" si="466"/>
        <v>1</v>
      </c>
      <c r="AV935" t="e">
        <f>VLOOKUP(B935,[1]Hoja2!$C$2:$AO$762,39,FALSE)</f>
        <v>#N/A</v>
      </c>
      <c r="AW935" t="e">
        <f>IF(AU935=AV935,VLOOKUP(B935,[1]Hoja2!$C$2:$AO$762,37,FALSE),IF(AV935&lt;2,VLOOKUP(B935,[1]Hoja2!$C$2:$AO$762,37,FALSE)))</f>
        <v>#N/A</v>
      </c>
      <c r="AX935" t="str">
        <f>B935 &amp; COUNTIF(B$2:B935, B935)</f>
        <v>09HB3318601</v>
      </c>
      <c r="AY935" t="e">
        <f>VLOOKUP(AX935,[1]Hoja2!$B$2:$AO$762,38,FALSE)</f>
        <v>#N/A</v>
      </c>
      <c r="AZ935" s="9" t="e">
        <f t="shared" si="476"/>
        <v>#N/A</v>
      </c>
    </row>
    <row r="936" spans="1:55" hidden="1" x14ac:dyDescent="0.25">
      <c r="A936">
        <v>71388</v>
      </c>
      <c r="B936" t="s">
        <v>908</v>
      </c>
      <c r="C936">
        <v>2019</v>
      </c>
      <c r="D936" t="s">
        <v>37</v>
      </c>
      <c r="E936" t="s">
        <v>38</v>
      </c>
      <c r="F936">
        <v>22</v>
      </c>
      <c r="G936" t="s">
        <v>40</v>
      </c>
      <c r="H936">
        <v>0.3333333</v>
      </c>
      <c r="I936" t="s">
        <v>116</v>
      </c>
      <c r="J936">
        <v>655</v>
      </c>
      <c r="K936">
        <v>1365</v>
      </c>
      <c r="L936">
        <v>0</v>
      </c>
      <c r="M936">
        <v>0</v>
      </c>
      <c r="N936">
        <v>0.6</v>
      </c>
      <c r="O936">
        <v>0.8</v>
      </c>
      <c r="P936">
        <v>1.05</v>
      </c>
      <c r="Q936">
        <v>1.1000000000000001</v>
      </c>
      <c r="R936" t="s">
        <v>420</v>
      </c>
      <c r="S936">
        <v>5</v>
      </c>
      <c r="T936">
        <v>9</v>
      </c>
      <c r="U936" t="s">
        <v>47</v>
      </c>
      <c r="V936" t="s">
        <v>45</v>
      </c>
      <c r="W936" t="s">
        <v>683</v>
      </c>
      <c r="X936">
        <v>2019</v>
      </c>
      <c r="Y936" t="s">
        <v>37</v>
      </c>
      <c r="Z936" t="s">
        <v>38</v>
      </c>
      <c r="AA936">
        <v>23</v>
      </c>
      <c r="AB936">
        <v>1</v>
      </c>
      <c r="AC936">
        <v>5</v>
      </c>
      <c r="AD936">
        <v>0</v>
      </c>
      <c r="AE936">
        <v>0</v>
      </c>
      <c r="AF936">
        <v>0</v>
      </c>
      <c r="AG936" s="2" t="str">
        <f>IFERROR(VLOOKUP(B936,[1]Hoja2!$C$1:$AM$841,37,FALSE),"n/a")</f>
        <v>n/a</v>
      </c>
      <c r="AH936" s="10" t="e">
        <f>VLOOKUP(AX936,[1]Hoja2!$B$2:$AO$762,17,FALSE)</f>
        <v>#N/A</v>
      </c>
      <c r="AI936" s="10" t="e">
        <f>VLOOKUP(AX936,[1]Hoja2!$B$2:$AO$762,23,FALSE)</f>
        <v>#N/A</v>
      </c>
      <c r="AJ936" s="10" t="e">
        <f>VLOOKUP(AX936,[1]Hoja2!$B$2:$AO$762,28,FALSE)</f>
        <v>#N/A</v>
      </c>
      <c r="AK936" s="10" t="e">
        <f>VLOOKUP(AX936,[1]Hoja2!$B$2:$AO$762,19,FALSE)</f>
        <v>#N/A</v>
      </c>
      <c r="AL936" t="e">
        <f t="shared" si="467"/>
        <v>#N/A</v>
      </c>
      <c r="AM936" t="e">
        <f t="shared" si="468"/>
        <v>#N/A</v>
      </c>
      <c r="AN936" t="e">
        <f t="shared" si="469"/>
        <v>#N/A</v>
      </c>
      <c r="AO936" t="e">
        <f t="shared" si="470"/>
        <v>#N/A</v>
      </c>
      <c r="AP936" t="e">
        <f t="shared" si="471"/>
        <v>#N/A</v>
      </c>
      <c r="AQ936" t="str">
        <f t="shared" si="472"/>
        <v>n/a</v>
      </c>
      <c r="AR936">
        <f>+INDEX([1]DETALLE!$AK$2:$AK$841,MATCH(B936,[1]DETALLE!$A$2:$A$841,0))</f>
        <v>0</v>
      </c>
      <c r="AS936" t="str">
        <f>CONCATENATE(B936)</f>
        <v>0Y4X848866</v>
      </c>
      <c r="AT936" s="2" t="str">
        <f>IF(IFERROR(VLOOKUP(AS936,[1]Hoja2!$C$1:$AM$841,37,FALSE),"n/a")&lt;&gt;"n/a","a","n/a")</f>
        <v>n/a</v>
      </c>
      <c r="AU936" s="8">
        <f t="shared" si="466"/>
        <v>3</v>
      </c>
      <c r="AV936" t="e">
        <f>VLOOKUP(B936,[1]Hoja2!$C$2:$AO$762,39,FALSE)</f>
        <v>#N/A</v>
      </c>
      <c r="AW936" t="e">
        <f>IF(AU936=AV936,VLOOKUP(B936,[1]Hoja2!$C$2:$AO$762,37,FALSE),IF(AV936&lt;2,VLOOKUP(B936,[1]Hoja2!$C$2:$AO$762,37,FALSE)))</f>
        <v>#N/A</v>
      </c>
      <c r="AX936" t="str">
        <f>B936 &amp; COUNTIF(B$2:B936, B936)</f>
        <v>0Y4X8488662</v>
      </c>
      <c r="AY936" t="e">
        <f>VLOOKUP(AX936,[1]Hoja2!$B$2:$AO$762,38,FALSE)</f>
        <v>#N/A</v>
      </c>
      <c r="AZ936" s="9" t="e">
        <f t="shared" si="476"/>
        <v>#N/A</v>
      </c>
    </row>
    <row r="937" spans="1:55" hidden="1" x14ac:dyDescent="0.25">
      <c r="A937">
        <v>71395</v>
      </c>
      <c r="B937" t="s">
        <v>915</v>
      </c>
      <c r="C937">
        <v>2019</v>
      </c>
      <c r="D937" t="s">
        <v>37</v>
      </c>
      <c r="E937" t="s">
        <v>38</v>
      </c>
      <c r="F937">
        <v>22</v>
      </c>
      <c r="G937" t="s">
        <v>264</v>
      </c>
      <c r="H937">
        <v>0</v>
      </c>
      <c r="I937" t="s">
        <v>34</v>
      </c>
      <c r="J937">
        <v>468</v>
      </c>
      <c r="K937">
        <v>715</v>
      </c>
      <c r="L937">
        <v>0</v>
      </c>
      <c r="M937">
        <v>0</v>
      </c>
      <c r="N937">
        <v>0</v>
      </c>
      <c r="O937">
        <v>0.6</v>
      </c>
      <c r="P937">
        <v>0.8</v>
      </c>
      <c r="Q937">
        <v>1.05</v>
      </c>
      <c r="R937" t="s">
        <v>46</v>
      </c>
      <c r="S937">
        <v>5</v>
      </c>
      <c r="T937">
        <v>9</v>
      </c>
      <c r="U937" t="s">
        <v>47</v>
      </c>
      <c r="V937" t="s">
        <v>34</v>
      </c>
      <c r="W937" t="s">
        <v>50</v>
      </c>
      <c r="X937">
        <v>2019</v>
      </c>
      <c r="Y937" t="s">
        <v>37</v>
      </c>
      <c r="Z937" t="s">
        <v>38</v>
      </c>
      <c r="AA937">
        <v>22</v>
      </c>
      <c r="AB937">
        <v>1</v>
      </c>
      <c r="AC937">
        <v>5</v>
      </c>
      <c r="AD937">
        <v>0</v>
      </c>
      <c r="AE937">
        <v>0</v>
      </c>
      <c r="AF937">
        <v>0</v>
      </c>
      <c r="AG937" s="2" t="str">
        <f>IFERROR(VLOOKUP(B937,[1]Hoja2!$C$1:$AM$841,37,FALSE),"n/a")</f>
        <v>n/a</v>
      </c>
      <c r="AH937" s="10" t="e">
        <f>VLOOKUP(AX937,[1]Hoja2!$B$2:$AO$762,17,FALSE)</f>
        <v>#N/A</v>
      </c>
      <c r="AI937" s="10" t="e">
        <f>VLOOKUP(AX937,[1]Hoja2!$B$2:$AO$762,23,FALSE)</f>
        <v>#N/A</v>
      </c>
      <c r="AJ937" s="10" t="e">
        <f>VLOOKUP(AX937,[1]Hoja2!$B$2:$AO$762,28,FALSE)</f>
        <v>#N/A</v>
      </c>
      <c r="AK937" s="10" t="e">
        <f>VLOOKUP(AX937,[1]Hoja2!$B$2:$AO$762,19,FALSE)</f>
        <v>#N/A</v>
      </c>
      <c r="AL937" t="e">
        <f t="shared" si="467"/>
        <v>#N/A</v>
      </c>
      <c r="AM937" t="e">
        <f t="shared" si="468"/>
        <v>#N/A</v>
      </c>
      <c r="AN937" t="e">
        <f t="shared" si="469"/>
        <v>#N/A</v>
      </c>
      <c r="AO937" t="e">
        <f t="shared" si="470"/>
        <v>#N/A</v>
      </c>
      <c r="AP937" t="e">
        <f t="shared" si="471"/>
        <v>#N/A</v>
      </c>
      <c r="AQ937" t="str">
        <f t="shared" si="472"/>
        <v>n/a</v>
      </c>
      <c r="AR937" t="e">
        <f>+INDEX([1]DETALLE!$AK$2:$AK$841,MATCH(B937,[1]DETALLE!$A$2:$A$841,0))</f>
        <v>#N/A</v>
      </c>
      <c r="AS937" t="str">
        <f>CONCATENATE(B937)</f>
        <v>09HB331897</v>
      </c>
      <c r="AT937" s="2" t="str">
        <f>IF(IFERROR(VLOOKUP(AS937,[1]Hoja2!$C$1:$AM$841,37,FALSE),"n/a")&lt;&gt;"n/a","a","n/a")</f>
        <v>n/a</v>
      </c>
      <c r="AU937" s="8">
        <f t="shared" si="466"/>
        <v>3</v>
      </c>
      <c r="AV937" t="e">
        <f>VLOOKUP(B937,[1]Hoja2!$C$2:$AO$762,39,FALSE)</f>
        <v>#N/A</v>
      </c>
      <c r="AW937" t="e">
        <f>IF(AU937=AV937,VLOOKUP(B937,[1]Hoja2!$C$2:$AO$762,37,FALSE),IF(AV937&lt;2,VLOOKUP(B937,[1]Hoja2!$C$2:$AO$762,37,FALSE)))</f>
        <v>#N/A</v>
      </c>
      <c r="AX937" t="str">
        <f>B937 &amp; COUNTIF(B$2:B937, B937)</f>
        <v>09HB3318972</v>
      </c>
      <c r="AY937" t="e">
        <f>VLOOKUP(AX937,[1]Hoja2!$B$2:$AO$762,38,FALSE)</f>
        <v>#N/A</v>
      </c>
      <c r="AZ937" s="9" t="e">
        <f t="shared" si="476"/>
        <v>#N/A</v>
      </c>
    </row>
    <row r="938" spans="1:55" x14ac:dyDescent="0.25">
      <c r="A938">
        <v>71404</v>
      </c>
      <c r="B938" t="s">
        <v>544</v>
      </c>
      <c r="C938">
        <v>2019</v>
      </c>
      <c r="D938" t="s">
        <v>37</v>
      </c>
      <c r="E938" t="s">
        <v>38</v>
      </c>
      <c r="F938">
        <v>22</v>
      </c>
      <c r="G938" t="s">
        <v>40</v>
      </c>
      <c r="H938">
        <v>1.6666670000000001E-2</v>
      </c>
      <c r="I938" t="s">
        <v>95</v>
      </c>
      <c r="J938">
        <v>803</v>
      </c>
      <c r="K938">
        <v>1573</v>
      </c>
      <c r="L938">
        <v>0.2</v>
      </c>
      <c r="M938">
        <v>0.6</v>
      </c>
      <c r="N938">
        <v>0.8</v>
      </c>
      <c r="O938">
        <v>1.05</v>
      </c>
      <c r="P938">
        <v>1.1000000000000001</v>
      </c>
      <c r="Q938">
        <v>1.1499999999999999</v>
      </c>
      <c r="R938" t="s">
        <v>46</v>
      </c>
      <c r="S938">
        <v>4</v>
      </c>
      <c r="T938">
        <v>6</v>
      </c>
      <c r="U938" t="s">
        <v>47</v>
      </c>
      <c r="V938" t="s">
        <v>48</v>
      </c>
      <c r="W938" t="s">
        <v>42</v>
      </c>
      <c r="X938">
        <v>2019</v>
      </c>
      <c r="Y938" t="s">
        <v>37</v>
      </c>
      <c r="Z938" t="s">
        <v>38</v>
      </c>
      <c r="AA938">
        <v>23</v>
      </c>
      <c r="AB938">
        <v>0</v>
      </c>
      <c r="AC938">
        <v>28</v>
      </c>
      <c r="AD938">
        <v>1.05</v>
      </c>
      <c r="AE938">
        <v>4.1666675000000004E-3</v>
      </c>
      <c r="AF938">
        <v>1651.65</v>
      </c>
      <c r="AG938" s="2">
        <f>IFERROR(VLOOKUP(B938,[1]Hoja2!$C$1:$AM$841,37,FALSE),"n/a")</f>
        <v>1730.3000000000004</v>
      </c>
      <c r="AH938" s="10">
        <f>VLOOKUP(AX938,[1]Hoja2!$B$2:$AO$762,17,FALSE)</f>
        <v>31</v>
      </c>
      <c r="AI938" s="10">
        <f>VLOOKUP(AX938,[1]Hoja2!$B$2:$AO$762,23,FALSE)</f>
        <v>1.1000000000000001</v>
      </c>
      <c r="AJ938" s="10">
        <f>VLOOKUP(AX938,[1]Hoja2!$B$2:$AO$762,28,FALSE)</f>
        <v>0.16250000000000001</v>
      </c>
      <c r="AK938" s="10" t="str">
        <f>VLOOKUP(AX938,[1]Hoja2!$B$2:$AO$762,19,FALSE)</f>
        <v>Entry Production Color Mid</v>
      </c>
      <c r="AL938">
        <f t="shared" si="467"/>
        <v>0</v>
      </c>
      <c r="AM938">
        <f t="shared" si="468"/>
        <v>0</v>
      </c>
      <c r="AN938">
        <f t="shared" si="469"/>
        <v>0</v>
      </c>
      <c r="AO938">
        <f t="shared" si="470"/>
        <v>0</v>
      </c>
      <c r="AP938">
        <f t="shared" si="471"/>
        <v>1</v>
      </c>
      <c r="AQ938">
        <f t="shared" si="472"/>
        <v>1</v>
      </c>
      <c r="AR938">
        <f>+INDEX([1]Hoja2!$AM$2:$AM$841,MATCH(B938,[1]Hoja2!$C$2:$C$841,0))</f>
        <v>1730.3000000000004</v>
      </c>
      <c r="AS938" t="str">
        <f>CONCATENATE(B938,F938)</f>
        <v>0B2E53030422</v>
      </c>
      <c r="AT938" s="2">
        <f>IFERROR(VLOOKUP(AS938,[1]Hoja2!$A$1:$AM$841,38,FALSE),"n/a")</f>
        <v>0</v>
      </c>
      <c r="AU938" s="8">
        <f t="shared" si="466"/>
        <v>1</v>
      </c>
      <c r="AV938">
        <f>VLOOKUP(B938,[1]Hoja2!$C$2:$AO$762,39,FALSE)</f>
        <v>1</v>
      </c>
      <c r="AW938">
        <f>IF(AU938=AV938,VLOOKUP(B938,[1]Hoja2!$C$2:$AO$762,37,FALSE),IF(AV938&lt;2,VLOOKUP(B938,[1]Hoja2!$C$2:$AO$762,37,FALSE)))</f>
        <v>1730.3000000000004</v>
      </c>
      <c r="AX938" t="str">
        <f>B938 &amp; COUNTIF(B$2:B938, B938)</f>
        <v>0B2E5303041</v>
      </c>
      <c r="AY938" s="10">
        <f>VLOOKUP(AX938,[1]Hoja2!$B$2:$AO$762,38,FALSE)</f>
        <v>1730.3000000000004</v>
      </c>
      <c r="AZ938" s="9">
        <f t="shared" si="476"/>
        <v>0</v>
      </c>
      <c r="BA938">
        <f>IF(Q938="NA",2,IF(OR(G938="INSTALACION NUEVA",G938="Mantenimiento preventivo"),3,IF(AND(AC938&lt;AH938,AL938&lt;&gt;1),4,IF(AY938&gt;AF938,1,0))))</f>
        <v>4</v>
      </c>
      <c r="BB938">
        <f>AE938-AJ938</f>
        <v>-0.15833333250000001</v>
      </c>
      <c r="BC938">
        <f>+_xlfn.IFS(Q938="NA",2,OR(G938="INSTALACION NUEVA",G938="Mantenimiento preventivo"),3,AND(AC938&lt;AH938,AL938&lt;&gt;1),4,AY938&gt;AF938,1,TRUE,0)</f>
        <v>4</v>
      </c>
    </row>
    <row r="939" spans="1:55" hidden="1" x14ac:dyDescent="0.25">
      <c r="A939">
        <v>71406</v>
      </c>
      <c r="B939" t="s">
        <v>816</v>
      </c>
      <c r="C939">
        <v>2019</v>
      </c>
      <c r="D939" t="s">
        <v>37</v>
      </c>
      <c r="E939" t="s">
        <v>38</v>
      </c>
      <c r="F939">
        <v>22</v>
      </c>
      <c r="G939" t="s">
        <v>40</v>
      </c>
      <c r="H939">
        <v>0.35</v>
      </c>
      <c r="I939" t="s">
        <v>34</v>
      </c>
      <c r="J939">
        <v>468</v>
      </c>
      <c r="K939">
        <v>715</v>
      </c>
      <c r="L939">
        <v>0</v>
      </c>
      <c r="M939">
        <v>0</v>
      </c>
      <c r="N939">
        <v>0</v>
      </c>
      <c r="O939">
        <v>0.6</v>
      </c>
      <c r="P939">
        <v>0.8</v>
      </c>
      <c r="Q939">
        <v>1.05</v>
      </c>
      <c r="R939" t="s">
        <v>46</v>
      </c>
      <c r="S939">
        <v>5</v>
      </c>
      <c r="T939">
        <v>9</v>
      </c>
      <c r="U939" t="s">
        <v>47</v>
      </c>
      <c r="V939" t="s">
        <v>34</v>
      </c>
      <c r="W939" t="s">
        <v>50</v>
      </c>
      <c r="X939">
        <v>2019</v>
      </c>
      <c r="Y939" t="s">
        <v>37</v>
      </c>
      <c r="Z939" t="s">
        <v>38</v>
      </c>
      <c r="AA939">
        <v>24</v>
      </c>
      <c r="AB939">
        <v>1</v>
      </c>
      <c r="AC939">
        <v>0</v>
      </c>
      <c r="AD939">
        <v>0</v>
      </c>
      <c r="AE939">
        <v>0</v>
      </c>
      <c r="AF939">
        <v>0</v>
      </c>
      <c r="AG939" s="2" t="str">
        <f>IFERROR(VLOOKUP(B939,[1]Hoja2!$C$1:$AM$841,37,FALSE),"n/a")</f>
        <v>n/a</v>
      </c>
      <c r="AH939" s="10" t="e">
        <f>VLOOKUP(AX939,[1]Hoja2!$B$2:$AO$762,17,FALSE)</f>
        <v>#N/A</v>
      </c>
      <c r="AI939" s="10" t="e">
        <f>VLOOKUP(AX939,[1]Hoja2!$B$2:$AO$762,23,FALSE)</f>
        <v>#N/A</v>
      </c>
      <c r="AJ939" s="10" t="e">
        <f>VLOOKUP(AX939,[1]Hoja2!$B$2:$AO$762,28,FALSE)</f>
        <v>#N/A</v>
      </c>
      <c r="AK939" s="10" t="e">
        <f>VLOOKUP(AX939,[1]Hoja2!$B$2:$AO$762,19,FALSE)</f>
        <v>#N/A</v>
      </c>
      <c r="AL939" t="e">
        <f t="shared" si="467"/>
        <v>#N/A</v>
      </c>
      <c r="AM939" t="e">
        <f t="shared" si="468"/>
        <v>#N/A</v>
      </c>
      <c r="AN939" t="e">
        <f t="shared" si="469"/>
        <v>#N/A</v>
      </c>
      <c r="AO939" t="e">
        <f t="shared" si="470"/>
        <v>#N/A</v>
      </c>
      <c r="AP939" t="e">
        <f t="shared" si="471"/>
        <v>#N/A</v>
      </c>
      <c r="AQ939" t="str">
        <f t="shared" si="472"/>
        <v>n/a</v>
      </c>
      <c r="AR939">
        <f>+INDEX([1]DETALLE!$AK$2:$AK$841,MATCH(B939,[1]DETALLE!$A$2:$A$841,0))</f>
        <v>819</v>
      </c>
      <c r="AS939" t="str">
        <f>CONCATENATE(B939)</f>
        <v>09HB331956</v>
      </c>
      <c r="AT939" s="2" t="str">
        <f>IF(IFERROR(VLOOKUP(AS939,[1]Hoja2!$C$1:$AM$841,37,FALSE),"n/a")&lt;&gt;"n/a","a","n/a")</f>
        <v>n/a</v>
      </c>
      <c r="AU939" s="8">
        <f t="shared" si="466"/>
        <v>5</v>
      </c>
      <c r="AV939" t="e">
        <f>VLOOKUP(B939,[1]Hoja2!$C$2:$AO$762,39,FALSE)</f>
        <v>#N/A</v>
      </c>
      <c r="AW939" t="e">
        <f>IF(AU939=AV939,VLOOKUP(B939,[1]Hoja2!$C$2:$AO$762,37,FALSE),IF(AV939&lt;2,VLOOKUP(B939,[1]Hoja2!$C$2:$AO$762,37,FALSE)))</f>
        <v>#N/A</v>
      </c>
      <c r="AX939" t="str">
        <f>B939 &amp; COUNTIF(B$2:B939, B939)</f>
        <v>09HB3319563</v>
      </c>
      <c r="AY939" t="e">
        <f>VLOOKUP(AX939,[1]Hoja2!$B$2:$AO$762,38,FALSE)</f>
        <v>#N/A</v>
      </c>
      <c r="AZ939" s="9" t="e">
        <f t="shared" si="476"/>
        <v>#N/A</v>
      </c>
    </row>
    <row r="940" spans="1:55" hidden="1" x14ac:dyDescent="0.25">
      <c r="A940">
        <v>71410</v>
      </c>
      <c r="B940" t="s">
        <v>700</v>
      </c>
      <c r="C940">
        <v>2019</v>
      </c>
      <c r="D940" t="s">
        <v>37</v>
      </c>
      <c r="E940" t="s">
        <v>38</v>
      </c>
      <c r="F940">
        <v>22</v>
      </c>
      <c r="G940" t="s">
        <v>40</v>
      </c>
      <c r="H940">
        <v>0.21666669999999999</v>
      </c>
      <c r="I940" t="s">
        <v>54</v>
      </c>
      <c r="J940">
        <v>803</v>
      </c>
      <c r="K940">
        <v>1573</v>
      </c>
      <c r="L940">
        <v>0.2</v>
      </c>
      <c r="M940">
        <v>0.6</v>
      </c>
      <c r="N940">
        <v>0.8</v>
      </c>
      <c r="O940">
        <v>1.05</v>
      </c>
      <c r="P940">
        <v>1.1000000000000001</v>
      </c>
      <c r="Q940">
        <v>1.1499999999999999</v>
      </c>
      <c r="R940" t="s">
        <v>46</v>
      </c>
      <c r="S940">
        <v>4</v>
      </c>
      <c r="T940">
        <v>6</v>
      </c>
      <c r="U940" t="s">
        <v>47</v>
      </c>
      <c r="V940" t="s">
        <v>48</v>
      </c>
      <c r="W940" t="s">
        <v>678</v>
      </c>
      <c r="X940">
        <v>2019</v>
      </c>
      <c r="Y940" t="s">
        <v>37</v>
      </c>
      <c r="Z940" t="s">
        <v>38</v>
      </c>
      <c r="AA940">
        <v>22</v>
      </c>
      <c r="AB940">
        <v>1</v>
      </c>
      <c r="AC940">
        <v>5</v>
      </c>
      <c r="AD940">
        <v>0</v>
      </c>
      <c r="AE940">
        <v>0</v>
      </c>
      <c r="AF940">
        <v>0</v>
      </c>
      <c r="AG940" s="2" t="str">
        <f>IFERROR(VLOOKUP(B940,[1]Hoja2!$C$1:$AM$841,37,FALSE),"n/a")</f>
        <v>n/a</v>
      </c>
      <c r="AH940" s="10" t="e">
        <f>VLOOKUP(AX940,[1]Hoja2!$B$2:$AO$762,17,FALSE)</f>
        <v>#N/A</v>
      </c>
      <c r="AI940" s="10" t="e">
        <f>VLOOKUP(AX940,[1]Hoja2!$B$2:$AO$762,23,FALSE)</f>
        <v>#N/A</v>
      </c>
      <c r="AJ940" s="10" t="e">
        <f>VLOOKUP(AX940,[1]Hoja2!$B$2:$AO$762,28,FALSE)</f>
        <v>#N/A</v>
      </c>
      <c r="AK940" s="10" t="e">
        <f>VLOOKUP(AX940,[1]Hoja2!$B$2:$AO$762,19,FALSE)</f>
        <v>#N/A</v>
      </c>
      <c r="AL940" t="e">
        <f t="shared" si="467"/>
        <v>#N/A</v>
      </c>
      <c r="AM940" t="e">
        <f t="shared" si="468"/>
        <v>#N/A</v>
      </c>
      <c r="AN940" t="e">
        <f t="shared" si="469"/>
        <v>#N/A</v>
      </c>
      <c r="AO940" t="e">
        <f t="shared" si="470"/>
        <v>#N/A</v>
      </c>
      <c r="AP940" t="e">
        <f t="shared" si="471"/>
        <v>#N/A</v>
      </c>
      <c r="AQ940" t="str">
        <f t="shared" si="472"/>
        <v>n/a</v>
      </c>
      <c r="AR940">
        <f>+INDEX([1]DETALLE!$AK$2:$AK$841,MATCH(B940,[1]DETALLE!$A$2:$A$841,0))</f>
        <v>819</v>
      </c>
      <c r="AS940" t="str">
        <f>CONCATENATE(B940)</f>
        <v>0B2R088357</v>
      </c>
      <c r="AT940" s="2" t="str">
        <f>IF(IFERROR(VLOOKUP(AS940,[1]Hoja2!$C$1:$AM$841,37,FALSE),"n/a")&lt;&gt;"n/a","a","n/a")</f>
        <v>n/a</v>
      </c>
      <c r="AU940" s="8">
        <f t="shared" si="466"/>
        <v>3</v>
      </c>
      <c r="AV940" t="e">
        <f>VLOOKUP(B940,[1]Hoja2!$C$2:$AO$762,39,FALSE)</f>
        <v>#N/A</v>
      </c>
      <c r="AW940" t="e">
        <f>IF(AU940=AV940,VLOOKUP(B940,[1]Hoja2!$C$2:$AO$762,37,FALSE),IF(AV940&lt;2,VLOOKUP(B940,[1]Hoja2!$C$2:$AO$762,37,FALSE)))</f>
        <v>#N/A</v>
      </c>
      <c r="AX940" t="str">
        <f>B940 &amp; COUNTIF(B$2:B940, B940)</f>
        <v>0B2R0883573</v>
      </c>
      <c r="AY940" t="e">
        <f>VLOOKUP(AX940,[1]Hoja2!$B$2:$AO$762,38,FALSE)</f>
        <v>#N/A</v>
      </c>
      <c r="AZ940" s="9" t="e">
        <f t="shared" si="476"/>
        <v>#N/A</v>
      </c>
    </row>
    <row r="941" spans="1:55" x14ac:dyDescent="0.25">
      <c r="A941">
        <v>71418</v>
      </c>
      <c r="B941" t="s">
        <v>562</v>
      </c>
      <c r="C941">
        <v>2019</v>
      </c>
      <c r="D941" t="s">
        <v>37</v>
      </c>
      <c r="E941" t="s">
        <v>38</v>
      </c>
      <c r="F941">
        <v>22</v>
      </c>
      <c r="G941" t="s">
        <v>40</v>
      </c>
      <c r="H941">
        <v>1.6666670000000001E-2</v>
      </c>
      <c r="I941" t="s">
        <v>41</v>
      </c>
      <c r="J941">
        <v>468</v>
      </c>
      <c r="K941">
        <v>715</v>
      </c>
      <c r="L941">
        <v>0</v>
      </c>
      <c r="M941">
        <v>0</v>
      </c>
      <c r="N941">
        <v>0</v>
      </c>
      <c r="O941">
        <v>0.6</v>
      </c>
      <c r="P941">
        <v>0.8</v>
      </c>
      <c r="Q941">
        <v>1.05</v>
      </c>
      <c r="R941" t="s">
        <v>46</v>
      </c>
      <c r="S941">
        <v>5</v>
      </c>
      <c r="T941">
        <v>9</v>
      </c>
      <c r="U941" t="s">
        <v>47</v>
      </c>
      <c r="V941" t="s">
        <v>41</v>
      </c>
      <c r="W941" t="s">
        <v>73</v>
      </c>
      <c r="X941">
        <v>2019</v>
      </c>
      <c r="Y941" t="s">
        <v>37</v>
      </c>
      <c r="Z941" t="s">
        <v>38</v>
      </c>
      <c r="AA941">
        <v>23</v>
      </c>
      <c r="AB941">
        <v>0</v>
      </c>
      <c r="AC941">
        <v>70</v>
      </c>
      <c r="AD941">
        <v>1.05</v>
      </c>
      <c r="AE941">
        <v>3.3333339999999999E-3</v>
      </c>
      <c r="AF941">
        <v>750.75</v>
      </c>
      <c r="AG941" s="2">
        <f>IFERROR(VLOOKUP(B941,[1]Hoja2!$C$1:$AM$841,37,FALSE),"n/a")</f>
        <v>750.75000000000011</v>
      </c>
      <c r="AH941" s="10">
        <f>VLOOKUP(AX941,[1]Hoja2!$B$2:$AO$762,17,FALSE)</f>
        <v>73</v>
      </c>
      <c r="AI941" s="10">
        <f>VLOOKUP(AX941,[1]Hoja2!$B$2:$AO$762,23,FALSE)</f>
        <v>1.05</v>
      </c>
      <c r="AJ941" s="10">
        <f>VLOOKUP(AX941,[1]Hoja2!$B$2:$AO$762,28,FALSE)</f>
        <v>3.5999999999999997E-2</v>
      </c>
      <c r="AK941" s="10" t="str">
        <f>VLOOKUP(AX941,[1]Hoja2!$B$2:$AO$762,19,FALSE)</f>
        <v>A4 Color Laser MFPs</v>
      </c>
      <c r="AL941">
        <f t="shared" si="467"/>
        <v>1</v>
      </c>
      <c r="AM941">
        <f t="shared" si="468"/>
        <v>0</v>
      </c>
      <c r="AN941">
        <f t="shared" si="469"/>
        <v>1</v>
      </c>
      <c r="AO941">
        <f t="shared" si="470"/>
        <v>0</v>
      </c>
      <c r="AP941">
        <f t="shared" si="471"/>
        <v>1</v>
      </c>
      <c r="AQ941">
        <f t="shared" si="472"/>
        <v>0</v>
      </c>
      <c r="AR941">
        <f>+INDEX([1]Hoja2!$AM$2:$AM$841,MATCH(B941,[1]Hoja2!$C$2:$C$841,0))</f>
        <v>750.75000000000011</v>
      </c>
      <c r="AS941" t="str">
        <f>CONCATENATE(B941,F941)</f>
        <v>5AV81487322</v>
      </c>
      <c r="AT941" s="2">
        <f>IFERROR(VLOOKUP(AS941,[1]Hoja2!$A$1:$AM$841,38,FALSE),"n/a")</f>
        <v>0</v>
      </c>
      <c r="AU941" s="8">
        <f t="shared" si="466"/>
        <v>1</v>
      </c>
      <c r="AV941">
        <f>VLOOKUP(B941,[1]Hoja2!$C$2:$AO$762,39,FALSE)</f>
        <v>1</v>
      </c>
      <c r="AW941">
        <f>IF(AU941=AV941,VLOOKUP(B941,[1]Hoja2!$C$2:$AO$762,37,FALSE),IF(AV941&lt;2,VLOOKUP(B941,[1]Hoja2!$C$2:$AO$762,37,FALSE)))</f>
        <v>750.75000000000011</v>
      </c>
      <c r="AX941" t="str">
        <f>B941 &amp; COUNTIF(B$2:B941, B941)</f>
        <v>5AV8148731</v>
      </c>
      <c r="AY941" s="10">
        <f>VLOOKUP(AX941,[1]Hoja2!$B$2:$AO$762,38,FALSE)</f>
        <v>750.75000000000011</v>
      </c>
      <c r="AZ941" s="9">
        <f t="shared" si="476"/>
        <v>0</v>
      </c>
      <c r="BA941">
        <f>IF(Q941="NA",2,IF(OR(G941="INSTALACION NUEVA",G941="Mantenimiento preventivo"),3,IF(AND(AC941&lt;AH941,AL941&lt;&gt;1),4,IF(AY941&gt;AF941,1,0))))</f>
        <v>0</v>
      </c>
      <c r="BB941">
        <f>AE941-AJ941</f>
        <v>-3.2666665999999997E-2</v>
      </c>
      <c r="BC941">
        <f>+_xlfn.IFS(Q941="NA",2,OR(G941="INSTALACION NUEVA",G941="Mantenimiento preventivo"),3,AND(AC941&lt;AH941,AL941&lt;&gt;1),4,AY941&gt;AF941,1,TRUE,0)</f>
        <v>0</v>
      </c>
    </row>
    <row r="942" spans="1:55" hidden="1" x14ac:dyDescent="0.25">
      <c r="A942">
        <v>71425</v>
      </c>
      <c r="B942" t="s">
        <v>935</v>
      </c>
      <c r="C942">
        <v>2019</v>
      </c>
      <c r="D942" t="s">
        <v>37</v>
      </c>
      <c r="E942" t="s">
        <v>38</v>
      </c>
      <c r="F942">
        <v>22</v>
      </c>
      <c r="G942" t="s">
        <v>44</v>
      </c>
      <c r="H942">
        <v>0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Q942" t="s">
        <v>33</v>
      </c>
      <c r="S942" t="s">
        <v>33</v>
      </c>
      <c r="T942" t="s">
        <v>33</v>
      </c>
      <c r="V942" t="s">
        <v>34</v>
      </c>
      <c r="W942" t="s">
        <v>50</v>
      </c>
      <c r="X942">
        <v>2019</v>
      </c>
      <c r="Y942" t="s">
        <v>37</v>
      </c>
      <c r="Z942" t="s">
        <v>38</v>
      </c>
      <c r="AA942">
        <v>22</v>
      </c>
      <c r="AB942" t="s">
        <v>33</v>
      </c>
      <c r="AC942">
        <v>62</v>
      </c>
      <c r="AD942">
        <v>0</v>
      </c>
      <c r="AE942">
        <v>0</v>
      </c>
      <c r="AF942">
        <v>0</v>
      </c>
      <c r="AG942" s="2" t="str">
        <f>IFERROR(VLOOKUP(B942,[1]Hoja2!$C$1:$AM$841,37,FALSE),"n/a")</f>
        <v>n/a</v>
      </c>
      <c r="AH942" s="10" t="e">
        <f>VLOOKUP(AX942,[1]Hoja2!$B$2:$AO$762,17,FALSE)</f>
        <v>#N/A</v>
      </c>
      <c r="AI942" s="10" t="e">
        <f>VLOOKUP(AX942,[1]Hoja2!$B$2:$AO$762,23,FALSE)</f>
        <v>#N/A</v>
      </c>
      <c r="AJ942" s="10" t="e">
        <f>VLOOKUP(AX942,[1]Hoja2!$B$2:$AO$762,28,FALSE)</f>
        <v>#N/A</v>
      </c>
      <c r="AK942" s="10" t="e">
        <f>VLOOKUP(AX942,[1]Hoja2!$B$2:$AO$762,19,FALSE)</f>
        <v>#N/A</v>
      </c>
      <c r="AL942" t="e">
        <f t="shared" si="467"/>
        <v>#N/A</v>
      </c>
      <c r="AM942" t="e">
        <f t="shared" si="468"/>
        <v>#N/A</v>
      </c>
      <c r="AN942" t="e">
        <f t="shared" si="469"/>
        <v>#N/A</v>
      </c>
      <c r="AO942" t="e">
        <f t="shared" si="470"/>
        <v>#N/A</v>
      </c>
      <c r="AP942" t="e">
        <f t="shared" si="471"/>
        <v>#N/A</v>
      </c>
      <c r="AQ942" t="str">
        <f t="shared" si="472"/>
        <v>n/a</v>
      </c>
      <c r="AR942" t="e">
        <f>+INDEX([1]DETALLE!$AK$2:$AK$841,MATCH(B942,[1]DETALLE!$A$2:$A$841,0))</f>
        <v>#N/A</v>
      </c>
      <c r="AS942" t="str">
        <f t="shared" ref="AS942:AS947" si="497">CONCATENATE(B942)</f>
        <v>09HB332003</v>
      </c>
      <c r="AT942" s="2" t="str">
        <f>IF(IFERROR(VLOOKUP(AS942,[1]Hoja2!$C$1:$AM$841,37,FALSE),"n/a")&lt;&gt;"n/a","a","n/a")</f>
        <v>n/a</v>
      </c>
      <c r="AU942" s="8">
        <f t="shared" si="466"/>
        <v>2</v>
      </c>
      <c r="AV942" t="e">
        <f>VLOOKUP(B942,[1]Hoja2!$C$2:$AO$762,39,FALSE)</f>
        <v>#N/A</v>
      </c>
      <c r="AW942" t="e">
        <f>IF(AU942=AV942,VLOOKUP(B942,[1]Hoja2!$C$2:$AO$762,37,FALSE),IF(AV942&lt;2,VLOOKUP(B942,[1]Hoja2!$C$2:$AO$762,37,FALSE)))</f>
        <v>#N/A</v>
      </c>
      <c r="AX942" t="str">
        <f>B942 &amp; COUNTIF(B$2:B942, B942)</f>
        <v>09HB3320031</v>
      </c>
      <c r="AY942" t="e">
        <f>VLOOKUP(AX942,[1]Hoja2!$B$2:$AO$762,38,FALSE)</f>
        <v>#N/A</v>
      </c>
      <c r="AZ942" s="9" t="e">
        <f t="shared" si="476"/>
        <v>#N/A</v>
      </c>
    </row>
    <row r="943" spans="1:55" hidden="1" x14ac:dyDescent="0.25">
      <c r="A943">
        <v>71426</v>
      </c>
      <c r="B943" t="s">
        <v>936</v>
      </c>
      <c r="C943">
        <v>2019</v>
      </c>
      <c r="D943" t="s">
        <v>37</v>
      </c>
      <c r="E943" t="s">
        <v>38</v>
      </c>
      <c r="F943">
        <v>22</v>
      </c>
      <c r="G943" t="s">
        <v>44</v>
      </c>
      <c r="H943">
        <v>0</v>
      </c>
      <c r="I943" t="s">
        <v>116</v>
      </c>
      <c r="J943">
        <v>655</v>
      </c>
      <c r="K943">
        <v>1365</v>
      </c>
      <c r="L943">
        <v>0</v>
      </c>
      <c r="M943">
        <v>0</v>
      </c>
      <c r="N943">
        <v>0.6</v>
      </c>
      <c r="O943">
        <v>0.8</v>
      </c>
      <c r="P943">
        <v>1.05</v>
      </c>
      <c r="Q943">
        <v>1.1000000000000001</v>
      </c>
      <c r="R943" t="s">
        <v>46</v>
      </c>
      <c r="S943">
        <v>5</v>
      </c>
      <c r="T943">
        <v>9</v>
      </c>
      <c r="U943" t="s">
        <v>47</v>
      </c>
      <c r="V943" t="s">
        <v>45</v>
      </c>
      <c r="W943" t="s">
        <v>50</v>
      </c>
      <c r="X943">
        <v>2019</v>
      </c>
      <c r="Y943" t="s">
        <v>37</v>
      </c>
      <c r="Z943" t="s">
        <v>38</v>
      </c>
      <c r="AA943">
        <v>22</v>
      </c>
      <c r="AB943">
        <v>1</v>
      </c>
      <c r="AC943">
        <v>38</v>
      </c>
      <c r="AD943">
        <v>0</v>
      </c>
      <c r="AE943">
        <v>0</v>
      </c>
      <c r="AF943">
        <v>0</v>
      </c>
      <c r="AG943" s="2" t="str">
        <f>IFERROR(VLOOKUP(B943,[1]Hoja2!$C$1:$AM$841,37,FALSE),"n/a")</f>
        <v>n/a</v>
      </c>
      <c r="AH943" s="10" t="e">
        <f>VLOOKUP(AX943,[1]Hoja2!$B$2:$AO$762,17,FALSE)</f>
        <v>#N/A</v>
      </c>
      <c r="AI943" s="10" t="e">
        <f>VLOOKUP(AX943,[1]Hoja2!$B$2:$AO$762,23,FALSE)</f>
        <v>#N/A</v>
      </c>
      <c r="AJ943" s="10" t="e">
        <f>VLOOKUP(AX943,[1]Hoja2!$B$2:$AO$762,28,FALSE)</f>
        <v>#N/A</v>
      </c>
      <c r="AK943" s="10" t="e">
        <f>VLOOKUP(AX943,[1]Hoja2!$B$2:$AO$762,19,FALSE)</f>
        <v>#N/A</v>
      </c>
      <c r="AL943" t="e">
        <f t="shared" si="467"/>
        <v>#N/A</v>
      </c>
      <c r="AM943" t="e">
        <f t="shared" si="468"/>
        <v>#N/A</v>
      </c>
      <c r="AN943" t="e">
        <f t="shared" si="469"/>
        <v>#N/A</v>
      </c>
      <c r="AO943" t="e">
        <f t="shared" si="470"/>
        <v>#N/A</v>
      </c>
      <c r="AP943" t="e">
        <f t="shared" si="471"/>
        <v>#N/A</v>
      </c>
      <c r="AQ943" t="str">
        <f t="shared" si="472"/>
        <v>n/a</v>
      </c>
      <c r="AR943" t="e">
        <f>+INDEX([1]DETALLE!$AK$2:$AK$841,MATCH(B943,[1]DETALLE!$A$2:$A$841,0))</f>
        <v>#N/A</v>
      </c>
      <c r="AS943" t="str">
        <f t="shared" si="497"/>
        <v>0Y4X848732</v>
      </c>
      <c r="AT943" s="2" t="str">
        <f>IF(IFERROR(VLOOKUP(AS943,[1]Hoja2!$C$1:$AM$841,37,FALSE),"n/a")&lt;&gt;"n/a","a","n/a")</f>
        <v>n/a</v>
      </c>
      <c r="AU943" s="8">
        <f t="shared" si="466"/>
        <v>2</v>
      </c>
      <c r="AV943" t="e">
        <f>VLOOKUP(B943,[1]Hoja2!$C$2:$AO$762,39,FALSE)</f>
        <v>#N/A</v>
      </c>
      <c r="AW943" t="e">
        <f>IF(AU943=AV943,VLOOKUP(B943,[1]Hoja2!$C$2:$AO$762,37,FALSE),IF(AV943&lt;2,VLOOKUP(B943,[1]Hoja2!$C$2:$AO$762,37,FALSE)))</f>
        <v>#N/A</v>
      </c>
      <c r="AX943" t="str">
        <f>B943 &amp; COUNTIF(B$2:B943, B943)</f>
        <v>0Y4X8487321</v>
      </c>
      <c r="AY943" t="e">
        <f>VLOOKUP(AX943,[1]Hoja2!$B$2:$AO$762,38,FALSE)</f>
        <v>#N/A</v>
      </c>
      <c r="AZ943" s="9" t="e">
        <f t="shared" si="476"/>
        <v>#N/A</v>
      </c>
    </row>
    <row r="944" spans="1:55" hidden="1" x14ac:dyDescent="0.25">
      <c r="A944">
        <v>71427</v>
      </c>
      <c r="B944" t="s">
        <v>307</v>
      </c>
      <c r="C944">
        <v>2019</v>
      </c>
      <c r="D944" t="s">
        <v>37</v>
      </c>
      <c r="E944" t="s">
        <v>38</v>
      </c>
      <c r="F944">
        <v>22</v>
      </c>
      <c r="G944" t="s">
        <v>44</v>
      </c>
      <c r="H944">
        <v>0</v>
      </c>
      <c r="I944" t="s">
        <v>66</v>
      </c>
      <c r="J944">
        <v>468</v>
      </c>
      <c r="K944">
        <v>715</v>
      </c>
      <c r="L944">
        <v>0</v>
      </c>
      <c r="M944">
        <v>0</v>
      </c>
      <c r="N944">
        <v>0</v>
      </c>
      <c r="O944">
        <v>0.6</v>
      </c>
      <c r="P944">
        <v>0.8</v>
      </c>
      <c r="Q944">
        <v>1.05</v>
      </c>
      <c r="R944" t="s">
        <v>46</v>
      </c>
      <c r="S944">
        <v>5</v>
      </c>
      <c r="T944">
        <v>9</v>
      </c>
      <c r="U944" t="s">
        <v>47</v>
      </c>
      <c r="V944" t="s">
        <v>58</v>
      </c>
      <c r="W944" t="s">
        <v>55</v>
      </c>
      <c r="X944">
        <v>2019</v>
      </c>
      <c r="Y944" t="s">
        <v>37</v>
      </c>
      <c r="Z944" t="s">
        <v>38</v>
      </c>
      <c r="AA944">
        <v>23</v>
      </c>
      <c r="AB944">
        <v>0</v>
      </c>
      <c r="AC944">
        <v>14</v>
      </c>
      <c r="AD944">
        <v>0</v>
      </c>
      <c r="AE944">
        <v>0</v>
      </c>
      <c r="AF944">
        <v>715</v>
      </c>
      <c r="AG944" s="2">
        <f>IFERROR(VLOOKUP(B944,[1]Hoja2!$C$1:$AM$841,37,FALSE),"n/a")</f>
        <v>750.75000000000011</v>
      </c>
      <c r="AH944" s="10" t="e">
        <f>VLOOKUP(AX944,[1]Hoja2!$B$2:$AO$762,17,FALSE)</f>
        <v>#N/A</v>
      </c>
      <c r="AI944" s="10" t="e">
        <f>VLOOKUP(AX944,[1]Hoja2!$B$2:$AO$762,23,FALSE)</f>
        <v>#N/A</v>
      </c>
      <c r="AJ944" s="10" t="e">
        <f>VLOOKUP(AX944,[1]Hoja2!$B$2:$AO$762,28,FALSE)</f>
        <v>#N/A</v>
      </c>
      <c r="AK944" s="10" t="e">
        <f>VLOOKUP(AX944,[1]Hoja2!$B$2:$AO$762,19,FALSE)</f>
        <v>#N/A</v>
      </c>
      <c r="AL944" t="e">
        <f t="shared" si="467"/>
        <v>#N/A</v>
      </c>
      <c r="AM944" t="e">
        <f t="shared" si="468"/>
        <v>#N/A</v>
      </c>
      <c r="AN944" t="e">
        <f t="shared" si="469"/>
        <v>#N/A</v>
      </c>
      <c r="AO944" t="e">
        <f t="shared" si="470"/>
        <v>#N/A</v>
      </c>
      <c r="AP944" t="e">
        <f t="shared" si="471"/>
        <v>#N/A</v>
      </c>
      <c r="AQ944">
        <f t="shared" si="472"/>
        <v>1</v>
      </c>
      <c r="AR944">
        <f>+INDEX([1]Hoja2!$AM$2:$AM$841,MATCH(B944,[1]Hoja2!$C$2:$C$841,0))</f>
        <v>750.75000000000011</v>
      </c>
      <c r="AS944" t="str">
        <f t="shared" si="497"/>
        <v>0RXD143457</v>
      </c>
      <c r="AT944" s="2">
        <f>IF(COUNTIF(AS944:AS2164,AS944)&lt;2,IFERROR(VLOOKUP(AS944,[1]Hoja2!$C$1:$AM$841,37,FALSE),"n/a"),"b")</f>
        <v>750.75000000000011</v>
      </c>
      <c r="AU944" s="8">
        <f t="shared" si="466"/>
        <v>2</v>
      </c>
      <c r="AV944">
        <f>VLOOKUP(B944,[1]Hoja2!$C$2:$AO$762,39,FALSE)</f>
        <v>1</v>
      </c>
      <c r="AW944">
        <f>IF(AU944=AV944,VLOOKUP(B944,[1]Hoja2!$C$2:$AO$762,37,FALSE),IF(AV944&lt;2,VLOOKUP(B944,[1]Hoja2!$C$2:$AO$762,37,FALSE)))</f>
        <v>750.75000000000011</v>
      </c>
      <c r="AX944" t="str">
        <f>B944 &amp; COUNTIF(B$2:B944, B944)</f>
        <v>0RXD1434572</v>
      </c>
      <c r="AY944" t="e">
        <f>VLOOKUP(AX944,[1]Hoja2!$B$2:$AO$762,38,FALSE)</f>
        <v>#N/A</v>
      </c>
      <c r="AZ944" s="9">
        <f t="shared" si="476"/>
        <v>0</v>
      </c>
    </row>
    <row r="945" spans="1:55" hidden="1" x14ac:dyDescent="0.25">
      <c r="A945">
        <v>71429</v>
      </c>
      <c r="B945" t="s">
        <v>103</v>
      </c>
      <c r="C945">
        <v>2019</v>
      </c>
      <c r="D945" t="s">
        <v>37</v>
      </c>
      <c r="E945" t="s">
        <v>38</v>
      </c>
      <c r="F945">
        <v>23</v>
      </c>
      <c r="G945" t="s">
        <v>44</v>
      </c>
      <c r="H945">
        <v>0</v>
      </c>
      <c r="I945" t="s">
        <v>34</v>
      </c>
      <c r="J945">
        <v>468</v>
      </c>
      <c r="K945">
        <v>715</v>
      </c>
      <c r="L945">
        <v>0</v>
      </c>
      <c r="M945">
        <v>0</v>
      </c>
      <c r="N945">
        <v>0</v>
      </c>
      <c r="O945">
        <v>0.6</v>
      </c>
      <c r="P945">
        <v>0.8</v>
      </c>
      <c r="Q945">
        <v>1.05</v>
      </c>
      <c r="R945" t="s">
        <v>46</v>
      </c>
      <c r="S945">
        <v>5</v>
      </c>
      <c r="T945">
        <v>9</v>
      </c>
      <c r="U945" t="s">
        <v>47</v>
      </c>
      <c r="V945" t="s">
        <v>34</v>
      </c>
      <c r="W945" t="s">
        <v>59</v>
      </c>
      <c r="X945">
        <v>2019</v>
      </c>
      <c r="Y945" t="s">
        <v>37</v>
      </c>
      <c r="Z945" t="s">
        <v>38</v>
      </c>
      <c r="AA945">
        <v>23</v>
      </c>
      <c r="AB945">
        <v>0</v>
      </c>
      <c r="AC945">
        <v>22</v>
      </c>
      <c r="AD945">
        <v>0</v>
      </c>
      <c r="AE945">
        <v>0</v>
      </c>
      <c r="AF945">
        <v>715</v>
      </c>
      <c r="AG945" s="2" t="str">
        <f>IFERROR(VLOOKUP(B945,[1]Hoja2!$C$1:$AM$841,37,FALSE),"n/a")</f>
        <v>n/a</v>
      </c>
      <c r="AH945" s="10" t="e">
        <f>VLOOKUP(AX945,[1]Hoja2!$B$2:$AO$762,17,FALSE)</f>
        <v>#N/A</v>
      </c>
      <c r="AI945" s="10" t="e">
        <f>VLOOKUP(AX945,[1]Hoja2!$B$2:$AO$762,23,FALSE)</f>
        <v>#N/A</v>
      </c>
      <c r="AJ945" s="10" t="e">
        <f>VLOOKUP(AX945,[1]Hoja2!$B$2:$AO$762,28,FALSE)</f>
        <v>#N/A</v>
      </c>
      <c r="AK945" s="10" t="e">
        <f>VLOOKUP(AX945,[1]Hoja2!$B$2:$AO$762,19,FALSE)</f>
        <v>#N/A</v>
      </c>
      <c r="AL945" t="e">
        <f t="shared" si="467"/>
        <v>#N/A</v>
      </c>
      <c r="AM945" t="e">
        <f t="shared" si="468"/>
        <v>#N/A</v>
      </c>
      <c r="AN945" t="e">
        <f t="shared" si="469"/>
        <v>#N/A</v>
      </c>
      <c r="AO945" t="e">
        <f t="shared" si="470"/>
        <v>#N/A</v>
      </c>
      <c r="AP945" t="e">
        <f t="shared" si="471"/>
        <v>#N/A</v>
      </c>
      <c r="AQ945" t="str">
        <f t="shared" si="472"/>
        <v>n/a</v>
      </c>
      <c r="AR945" t="e">
        <f>+INDEX([1]DETALLE!$AK$2:$AK$841,MATCH(B945,[1]DETALLE!$A$2:$A$841,0))</f>
        <v>#N/A</v>
      </c>
      <c r="AS945" t="str">
        <f t="shared" si="497"/>
        <v>0C4X011068</v>
      </c>
      <c r="AT945" s="2" t="str">
        <f>IF(IFERROR(VLOOKUP(AS945,[1]Hoja2!$C$1:$AM$841,37,FALSE),"n/a")&lt;&gt;"n/a","a","n/a")</f>
        <v>n/a</v>
      </c>
      <c r="AU945" s="8">
        <f t="shared" si="466"/>
        <v>2</v>
      </c>
      <c r="AV945" t="e">
        <f>VLOOKUP(B945,[1]Hoja2!$C$2:$AO$762,39,FALSE)</f>
        <v>#N/A</v>
      </c>
      <c r="AW945" t="e">
        <f>IF(AU945=AV945,VLOOKUP(B945,[1]Hoja2!$C$2:$AO$762,37,FALSE),IF(AV945&lt;2,VLOOKUP(B945,[1]Hoja2!$C$2:$AO$762,37,FALSE)))</f>
        <v>#N/A</v>
      </c>
      <c r="AX945" t="str">
        <f>B945 &amp; COUNTIF(B$2:B945, B945)</f>
        <v>0C4X0110682</v>
      </c>
      <c r="AY945" t="e">
        <f>VLOOKUP(AX945,[1]Hoja2!$B$2:$AO$762,38,FALSE)</f>
        <v>#N/A</v>
      </c>
      <c r="AZ945" s="9" t="e">
        <f t="shared" si="476"/>
        <v>#N/A</v>
      </c>
    </row>
    <row r="946" spans="1:55" hidden="1" x14ac:dyDescent="0.25">
      <c r="A946">
        <v>71430</v>
      </c>
      <c r="B946" t="s">
        <v>164</v>
      </c>
      <c r="C946">
        <v>2019</v>
      </c>
      <c r="D946" t="s">
        <v>37</v>
      </c>
      <c r="E946" t="s">
        <v>38</v>
      </c>
      <c r="F946">
        <v>23</v>
      </c>
      <c r="G946" t="s">
        <v>44</v>
      </c>
      <c r="H946">
        <v>0</v>
      </c>
      <c r="I946" t="s">
        <v>45</v>
      </c>
      <c r="J946">
        <v>803</v>
      </c>
      <c r="K946">
        <v>1573</v>
      </c>
      <c r="L946">
        <v>0.2</v>
      </c>
      <c r="M946">
        <v>0.6</v>
      </c>
      <c r="N946">
        <v>0.8</v>
      </c>
      <c r="O946">
        <v>1.05</v>
      </c>
      <c r="P946">
        <v>1.1000000000000001</v>
      </c>
      <c r="Q946">
        <v>1.1499999999999999</v>
      </c>
      <c r="R946" t="s">
        <v>46</v>
      </c>
      <c r="S946">
        <v>4</v>
      </c>
      <c r="T946">
        <v>6</v>
      </c>
      <c r="U946" t="s">
        <v>47</v>
      </c>
      <c r="V946" t="s">
        <v>48</v>
      </c>
      <c r="W946" t="s">
        <v>73</v>
      </c>
      <c r="X946">
        <v>2019</v>
      </c>
      <c r="Y946" t="s">
        <v>37</v>
      </c>
      <c r="Z946" t="s">
        <v>38</v>
      </c>
      <c r="AA946">
        <v>23</v>
      </c>
      <c r="AB946">
        <v>0</v>
      </c>
      <c r="AC946">
        <v>20</v>
      </c>
      <c r="AD946">
        <v>0</v>
      </c>
      <c r="AE946">
        <v>0</v>
      </c>
      <c r="AF946">
        <v>1573</v>
      </c>
      <c r="AG946" s="2">
        <f>IFERROR(VLOOKUP(B946,[1]Hoja2!$C$1:$AM$841,37,FALSE),"n/a")</f>
        <v>1730.3000000000004</v>
      </c>
      <c r="AH946" s="10" t="e">
        <f>VLOOKUP(AX946,[1]Hoja2!$B$2:$AO$762,17,FALSE)</f>
        <v>#N/A</v>
      </c>
      <c r="AI946" s="10" t="e">
        <f>VLOOKUP(AX946,[1]Hoja2!$B$2:$AO$762,23,FALSE)</f>
        <v>#N/A</v>
      </c>
      <c r="AJ946" s="10" t="e">
        <f>VLOOKUP(AX946,[1]Hoja2!$B$2:$AO$762,28,FALSE)</f>
        <v>#N/A</v>
      </c>
      <c r="AK946" s="10" t="e">
        <f>VLOOKUP(AX946,[1]Hoja2!$B$2:$AO$762,19,FALSE)</f>
        <v>#N/A</v>
      </c>
      <c r="AL946" t="e">
        <f t="shared" si="467"/>
        <v>#N/A</v>
      </c>
      <c r="AM946" t="e">
        <f t="shared" si="468"/>
        <v>#N/A</v>
      </c>
      <c r="AN946" t="e">
        <f t="shared" si="469"/>
        <v>#N/A</v>
      </c>
      <c r="AO946" t="e">
        <f t="shared" si="470"/>
        <v>#N/A</v>
      </c>
      <c r="AP946" t="e">
        <f t="shared" si="471"/>
        <v>#N/A</v>
      </c>
      <c r="AQ946">
        <f t="shared" si="472"/>
        <v>1</v>
      </c>
      <c r="AR946">
        <f>+INDEX([1]Hoja2!$AM$2:$AM$841,MATCH(B946,[1]Hoja2!$C$2:$C$841,0))</f>
        <v>1730.3000000000004</v>
      </c>
      <c r="AS946" t="str">
        <f t="shared" si="497"/>
        <v>0BG2947925</v>
      </c>
      <c r="AT946" s="2">
        <f>IF(COUNTIF(AS946:AS2166,AS946)&lt;2,IFERROR(VLOOKUP(AS946,[1]Hoja2!$C$1:$AM$841,37,FALSE),"n/a"),"b")</f>
        <v>1730.3000000000004</v>
      </c>
      <c r="AU946" s="8">
        <f t="shared" si="466"/>
        <v>2</v>
      </c>
      <c r="AV946">
        <f>VLOOKUP(B946,[1]Hoja2!$C$2:$AO$762,39,FALSE)</f>
        <v>1</v>
      </c>
      <c r="AW946">
        <f>IF(AU946=AV946,VLOOKUP(B946,[1]Hoja2!$C$2:$AO$762,37,FALSE),IF(AV946&lt;2,VLOOKUP(B946,[1]Hoja2!$C$2:$AO$762,37,FALSE)))</f>
        <v>1730.3000000000004</v>
      </c>
      <c r="AX946" t="str">
        <f>B946 &amp; COUNTIF(B$2:B946, B946)</f>
        <v>0BG29479252</v>
      </c>
      <c r="AY946" t="e">
        <f>VLOOKUP(AX946,[1]Hoja2!$B$2:$AO$762,38,FALSE)</f>
        <v>#N/A</v>
      </c>
      <c r="AZ946" s="9">
        <f t="shared" si="476"/>
        <v>0</v>
      </c>
    </row>
    <row r="947" spans="1:55" hidden="1" x14ac:dyDescent="0.25">
      <c r="A947">
        <v>71435</v>
      </c>
      <c r="B947" t="s">
        <v>161</v>
      </c>
      <c r="C947">
        <v>2019</v>
      </c>
      <c r="D947" t="s">
        <v>37</v>
      </c>
      <c r="E947" t="s">
        <v>38</v>
      </c>
      <c r="F947">
        <v>23</v>
      </c>
      <c r="G947" t="s">
        <v>44</v>
      </c>
      <c r="H947">
        <v>0</v>
      </c>
      <c r="I947" t="s">
        <v>45</v>
      </c>
      <c r="J947">
        <v>803</v>
      </c>
      <c r="K947">
        <v>1573</v>
      </c>
      <c r="L947">
        <v>0.2</v>
      </c>
      <c r="M947">
        <v>0.6</v>
      </c>
      <c r="N947">
        <v>0.8</v>
      </c>
      <c r="O947">
        <v>1.05</v>
      </c>
      <c r="P947">
        <v>1.1000000000000001</v>
      </c>
      <c r="Q947">
        <v>1.1499999999999999</v>
      </c>
      <c r="R947" t="s">
        <v>46</v>
      </c>
      <c r="S947">
        <v>4</v>
      </c>
      <c r="T947">
        <v>6</v>
      </c>
      <c r="U947" t="s">
        <v>47</v>
      </c>
      <c r="V947" t="s">
        <v>48</v>
      </c>
      <c r="W947" t="s">
        <v>59</v>
      </c>
      <c r="X947">
        <v>2019</v>
      </c>
      <c r="Y947" t="s">
        <v>37</v>
      </c>
      <c r="Z947" t="s">
        <v>38</v>
      </c>
      <c r="AA947">
        <v>23</v>
      </c>
      <c r="AB947">
        <v>0</v>
      </c>
      <c r="AC947">
        <v>5</v>
      </c>
      <c r="AD947">
        <v>0</v>
      </c>
      <c r="AE947">
        <v>0</v>
      </c>
      <c r="AF947">
        <v>1573</v>
      </c>
      <c r="AG947" s="2" t="str">
        <f>IFERROR(VLOOKUP(B947,[1]Hoja2!$C$1:$AM$841,37,FALSE),"n/a")</f>
        <v>n/a</v>
      </c>
      <c r="AH947" s="10" t="e">
        <f>VLOOKUP(AX947,[1]Hoja2!$B$2:$AO$762,17,FALSE)</f>
        <v>#N/A</v>
      </c>
      <c r="AI947" s="10" t="e">
        <f>VLOOKUP(AX947,[1]Hoja2!$B$2:$AO$762,23,FALSE)</f>
        <v>#N/A</v>
      </c>
      <c r="AJ947" s="10" t="e">
        <f>VLOOKUP(AX947,[1]Hoja2!$B$2:$AO$762,28,FALSE)</f>
        <v>#N/A</v>
      </c>
      <c r="AK947" s="10" t="e">
        <f>VLOOKUP(AX947,[1]Hoja2!$B$2:$AO$762,19,FALSE)</f>
        <v>#N/A</v>
      </c>
      <c r="AL947" t="e">
        <f t="shared" si="467"/>
        <v>#N/A</v>
      </c>
      <c r="AM947" t="e">
        <f t="shared" si="468"/>
        <v>#N/A</v>
      </c>
      <c r="AN947" t="e">
        <f t="shared" si="469"/>
        <v>#N/A</v>
      </c>
      <c r="AO947" t="e">
        <f t="shared" si="470"/>
        <v>#N/A</v>
      </c>
      <c r="AP947" t="e">
        <f t="shared" si="471"/>
        <v>#N/A</v>
      </c>
      <c r="AQ947" t="str">
        <f t="shared" si="472"/>
        <v>n/a</v>
      </c>
      <c r="AR947" t="e">
        <f>+INDEX([1]DETALLE!$AK$2:$AK$841,MATCH(B947,[1]DETALLE!$A$2:$A$841,0))</f>
        <v>#N/A</v>
      </c>
      <c r="AS947" t="str">
        <f t="shared" si="497"/>
        <v>0BG2939611</v>
      </c>
      <c r="AT947" s="2" t="str">
        <f>IF(IFERROR(VLOOKUP(AS947,[1]Hoja2!$C$1:$AM$841,37,FALSE),"n/a")&lt;&gt;"n/a","a","n/a")</f>
        <v>n/a</v>
      </c>
      <c r="AU947" s="8">
        <f t="shared" si="466"/>
        <v>7</v>
      </c>
      <c r="AV947" t="e">
        <f>VLOOKUP(B947,[1]Hoja2!$C$2:$AO$762,39,FALSE)</f>
        <v>#N/A</v>
      </c>
      <c r="AW947" t="e">
        <f>IF(AU947=AV947,VLOOKUP(B947,[1]Hoja2!$C$2:$AO$762,37,FALSE),IF(AV947&lt;2,VLOOKUP(B947,[1]Hoja2!$C$2:$AO$762,37,FALSE)))</f>
        <v>#N/A</v>
      </c>
      <c r="AX947" t="str">
        <f>B947 &amp; COUNTIF(B$2:B947, B947)</f>
        <v>0BG29396115</v>
      </c>
      <c r="AY947" t="e">
        <f>VLOOKUP(AX947,[1]Hoja2!$B$2:$AO$762,38,FALSE)</f>
        <v>#N/A</v>
      </c>
      <c r="AZ947" s="9" t="e">
        <f t="shared" si="476"/>
        <v>#N/A</v>
      </c>
    </row>
    <row r="948" spans="1:55" x14ac:dyDescent="0.25">
      <c r="A948">
        <v>71442</v>
      </c>
      <c r="B948" t="s">
        <v>492</v>
      </c>
      <c r="C948">
        <v>2019</v>
      </c>
      <c r="D948" t="s">
        <v>37</v>
      </c>
      <c r="E948" t="s">
        <v>38</v>
      </c>
      <c r="F948">
        <v>23</v>
      </c>
      <c r="G948" t="s">
        <v>40</v>
      </c>
      <c r="H948">
        <v>0.71666660000000004</v>
      </c>
      <c r="I948" t="s">
        <v>58</v>
      </c>
      <c r="J948">
        <v>655</v>
      </c>
      <c r="K948">
        <v>1365</v>
      </c>
      <c r="L948">
        <v>0</v>
      </c>
      <c r="M948">
        <v>0</v>
      </c>
      <c r="N948">
        <v>0.6</v>
      </c>
      <c r="O948">
        <v>0.8</v>
      </c>
      <c r="P948">
        <v>1.05</v>
      </c>
      <c r="Q948">
        <v>1.1000000000000001</v>
      </c>
      <c r="R948" t="s">
        <v>46</v>
      </c>
      <c r="S948">
        <v>5</v>
      </c>
      <c r="T948">
        <v>9</v>
      </c>
      <c r="U948" t="s">
        <v>47</v>
      </c>
      <c r="V948" t="s">
        <v>58</v>
      </c>
      <c r="W948" t="s">
        <v>73</v>
      </c>
      <c r="X948">
        <v>2019</v>
      </c>
      <c r="Y948" t="s">
        <v>37</v>
      </c>
      <c r="Z948" t="s">
        <v>38</v>
      </c>
      <c r="AA948">
        <v>23</v>
      </c>
      <c r="AB948">
        <v>0</v>
      </c>
      <c r="AC948">
        <v>8</v>
      </c>
      <c r="AD948">
        <v>0.6</v>
      </c>
      <c r="AE948">
        <v>0.14333331999999999</v>
      </c>
      <c r="AF948">
        <v>819</v>
      </c>
      <c r="AG948" s="2">
        <f>IFERROR(VLOOKUP(B948,[1]Hoja2!$C$1:$AM$841,37,FALSE),"n/a")</f>
        <v>819</v>
      </c>
      <c r="AH948" s="10">
        <f>VLOOKUP(AX948,[1]Hoja2!$B$2:$AO$762,17,FALSE)</f>
        <v>17</v>
      </c>
      <c r="AI948" s="10">
        <f>VLOOKUP(AX948,[1]Hoja2!$B$2:$AO$762,23,FALSE)</f>
        <v>0.8</v>
      </c>
      <c r="AJ948" s="10">
        <f>VLOOKUP(AX948,[1]Hoja2!$B$2:$AO$762,28,FALSE)</f>
        <v>0.19600000000000001</v>
      </c>
      <c r="AK948" s="10" t="str">
        <f>VLOOKUP(AX948,[1]Hoja2!$B$2:$AO$762,19,FALSE)</f>
        <v>Departmental Digital</v>
      </c>
      <c r="AL948">
        <f t="shared" si="467"/>
        <v>0</v>
      </c>
      <c r="AM948">
        <f t="shared" si="468"/>
        <v>0</v>
      </c>
      <c r="AN948">
        <f t="shared" si="469"/>
        <v>0</v>
      </c>
      <c r="AO948">
        <f t="shared" si="470"/>
        <v>0</v>
      </c>
      <c r="AP948">
        <f t="shared" si="471"/>
        <v>1</v>
      </c>
      <c r="AQ948">
        <f t="shared" si="472"/>
        <v>0</v>
      </c>
      <c r="AR948">
        <f>+INDEX([1]Hoja2!$AM$2:$AM$841,MATCH(B948,[1]Hoja2!$C$2:$C$841,0))</f>
        <v>819</v>
      </c>
      <c r="AS948" t="str">
        <f>CONCATENATE(B948,F948-1)</f>
        <v>0EX929338622</v>
      </c>
      <c r="AT948" s="2">
        <f>IFERROR(VLOOKUP(AS948,[1]Hoja2!$A$1:$AM$841,38,FALSE),"n/a")</f>
        <v>0</v>
      </c>
      <c r="AU948" s="8">
        <f t="shared" si="466"/>
        <v>2</v>
      </c>
      <c r="AV948">
        <f>VLOOKUP(B948,[1]Hoja2!$C$2:$AO$762,39,FALSE)</f>
        <v>3</v>
      </c>
      <c r="AW948" t="b">
        <f>IF(AU948=AV948,VLOOKUP(B948,[1]Hoja2!$C$2:$AO$762,37,FALSE),IF(AV948&lt;2,VLOOKUP(B948,[1]Hoja2!$C$2:$AO$762,37,FALSE)))</f>
        <v>0</v>
      </c>
      <c r="AX948" t="str">
        <f>B948 &amp; COUNTIF(B$2:B948, B948)</f>
        <v>0EX92933862</v>
      </c>
      <c r="AY948" s="10">
        <f>VLOOKUP(AX948,[1]Hoja2!$B$2:$AO$762,38,FALSE)</f>
        <v>1092</v>
      </c>
      <c r="AZ948" s="9">
        <f t="shared" si="476"/>
        <v>1</v>
      </c>
      <c r="BA948">
        <f t="shared" ref="BA948:BA951" si="498">IF(Q948="NA",2,IF(OR(G948="INSTALACION NUEVA",G948="Mantenimiento preventivo"),3,IF(AND(AC948&lt;AH948,AL948&lt;&gt;1),4,IF(AY948&gt;AF948,1,0))))</f>
        <v>4</v>
      </c>
      <c r="BB948">
        <f t="shared" ref="BB948:BB951" si="499">AE948-AJ948</f>
        <v>-5.2666680000000021E-2</v>
      </c>
      <c r="BC948">
        <f t="shared" ref="BC948:BC951" si="500">+_xlfn.IFS(Q948="NA",2,OR(G948="INSTALACION NUEVA",G948="Mantenimiento preventivo"),3,AND(AC948&lt;AH948,AL948&lt;&gt;1),4,AY948&gt;AF948,1,TRUE,0)</f>
        <v>4</v>
      </c>
    </row>
    <row r="949" spans="1:55" x14ac:dyDescent="0.25">
      <c r="A949">
        <v>71454</v>
      </c>
      <c r="B949" t="s">
        <v>571</v>
      </c>
      <c r="C949">
        <v>2019</v>
      </c>
      <c r="D949" t="s">
        <v>37</v>
      </c>
      <c r="E949" t="s">
        <v>38</v>
      </c>
      <c r="F949">
        <v>23</v>
      </c>
      <c r="G949" t="s">
        <v>40</v>
      </c>
      <c r="H949">
        <v>2.4333330000000002</v>
      </c>
      <c r="I949" t="s">
        <v>34</v>
      </c>
      <c r="J949">
        <v>468</v>
      </c>
      <c r="K949">
        <v>715</v>
      </c>
      <c r="L949">
        <v>0</v>
      </c>
      <c r="M949">
        <v>0</v>
      </c>
      <c r="N949">
        <v>0</v>
      </c>
      <c r="O949">
        <v>0.6</v>
      </c>
      <c r="P949">
        <v>0.8</v>
      </c>
      <c r="Q949">
        <v>1.05</v>
      </c>
      <c r="R949" t="s">
        <v>46</v>
      </c>
      <c r="S949">
        <v>5</v>
      </c>
      <c r="T949">
        <v>9</v>
      </c>
      <c r="U949" t="s">
        <v>47</v>
      </c>
      <c r="V949" t="s">
        <v>34</v>
      </c>
      <c r="W949" t="s">
        <v>36</v>
      </c>
      <c r="X949">
        <v>2019</v>
      </c>
      <c r="Y949" t="s">
        <v>37</v>
      </c>
      <c r="Z949" t="s">
        <v>38</v>
      </c>
      <c r="AA949">
        <v>25</v>
      </c>
      <c r="AB949">
        <v>0</v>
      </c>
      <c r="AC949">
        <v>69</v>
      </c>
      <c r="AD949">
        <v>1.05</v>
      </c>
      <c r="AE949">
        <v>0.4866666</v>
      </c>
      <c r="AF949">
        <v>750.75</v>
      </c>
      <c r="AG949" s="2">
        <f>IFERROR(VLOOKUP(B949,[1]Hoja2!$C$1:$AM$841,37,FALSE),"n/a")</f>
        <v>750.75000000000011</v>
      </c>
      <c r="AH949" s="10">
        <f>VLOOKUP(AX949,[1]Hoja2!$B$2:$AO$762,17,FALSE)</f>
        <v>69</v>
      </c>
      <c r="AI949" s="10">
        <f>VLOOKUP(AX949,[1]Hoja2!$B$2:$AO$762,23,FALSE)</f>
        <v>1.05</v>
      </c>
      <c r="AJ949" s="10">
        <f>VLOOKUP(AX949,[1]Hoja2!$B$2:$AO$762,28,FALSE)</f>
        <v>0.5</v>
      </c>
      <c r="AK949" s="10" t="str">
        <f>VLOOKUP(AX949,[1]Hoja2!$B$2:$AO$762,19,FALSE)</f>
        <v>A4 Mono MFPs</v>
      </c>
      <c r="AL949">
        <f t="shared" si="467"/>
        <v>1</v>
      </c>
      <c r="AM949">
        <f t="shared" si="468"/>
        <v>1</v>
      </c>
      <c r="AN949">
        <f t="shared" si="469"/>
        <v>1</v>
      </c>
      <c r="AO949">
        <f t="shared" si="470"/>
        <v>0</v>
      </c>
      <c r="AP949">
        <f t="shared" si="471"/>
        <v>1</v>
      </c>
      <c r="AQ949">
        <f t="shared" si="472"/>
        <v>0</v>
      </c>
      <c r="AR949">
        <f>+INDEX([1]Hoja2!$AM$2:$AM$841,MATCH(B949,[1]Hoja2!$C$2:$C$841,0))</f>
        <v>750.75000000000011</v>
      </c>
      <c r="AS949" t="str">
        <f>CONCATENATE(B949,F949)</f>
        <v>0C7X22509523</v>
      </c>
      <c r="AT949" s="2">
        <f>IFERROR(VLOOKUP(AS949,[1]Hoja2!$A$1:$AM$841,38,FALSE),"n/a")</f>
        <v>0</v>
      </c>
      <c r="AU949" s="8">
        <f t="shared" si="466"/>
        <v>1</v>
      </c>
      <c r="AV949">
        <f>VLOOKUP(B949,[1]Hoja2!$C$2:$AO$762,39,FALSE)</f>
        <v>1</v>
      </c>
      <c r="AW949">
        <f>IF(AU949=AV949,VLOOKUP(B949,[1]Hoja2!$C$2:$AO$762,37,FALSE),IF(AV949&lt;2,VLOOKUP(B949,[1]Hoja2!$C$2:$AO$762,37,FALSE)))</f>
        <v>750.75000000000011</v>
      </c>
      <c r="AX949" t="str">
        <f>B949 &amp; COUNTIF(B$2:B949, B949)</f>
        <v>0C7X2250951</v>
      </c>
      <c r="AY949" s="10">
        <f>VLOOKUP(AX949,[1]Hoja2!$B$2:$AO$762,38,FALSE)</f>
        <v>750.75000000000011</v>
      </c>
      <c r="AZ949" s="9">
        <f t="shared" si="476"/>
        <v>0</v>
      </c>
      <c r="BA949">
        <f t="shared" si="498"/>
        <v>0</v>
      </c>
      <c r="BB949">
        <f t="shared" si="499"/>
        <v>-1.3333399999999995E-2</v>
      </c>
      <c r="BC949">
        <f t="shared" si="500"/>
        <v>0</v>
      </c>
    </row>
    <row r="950" spans="1:55" x14ac:dyDescent="0.25">
      <c r="A950">
        <v>71456</v>
      </c>
      <c r="B950" t="s">
        <v>576</v>
      </c>
      <c r="C950">
        <v>2019</v>
      </c>
      <c r="D950" t="s">
        <v>37</v>
      </c>
      <c r="E950" t="s">
        <v>38</v>
      </c>
      <c r="F950">
        <v>23</v>
      </c>
      <c r="G950" t="s">
        <v>40</v>
      </c>
      <c r="H950">
        <v>1.933333</v>
      </c>
      <c r="I950" t="s">
        <v>58</v>
      </c>
      <c r="J950">
        <v>655</v>
      </c>
      <c r="K950">
        <v>1365</v>
      </c>
      <c r="L950">
        <v>0</v>
      </c>
      <c r="M950">
        <v>0</v>
      </c>
      <c r="N950">
        <v>0.6</v>
      </c>
      <c r="O950">
        <v>0.8</v>
      </c>
      <c r="P950">
        <v>1.05</v>
      </c>
      <c r="Q950">
        <v>1.1000000000000001</v>
      </c>
      <c r="R950" t="s">
        <v>46</v>
      </c>
      <c r="S950">
        <v>5</v>
      </c>
      <c r="T950">
        <v>9</v>
      </c>
      <c r="U950" t="s">
        <v>47</v>
      </c>
      <c r="V950" t="s">
        <v>58</v>
      </c>
      <c r="W950" t="s">
        <v>42</v>
      </c>
      <c r="X950">
        <v>2019</v>
      </c>
      <c r="Y950" t="s">
        <v>37</v>
      </c>
      <c r="Z950" t="s">
        <v>38</v>
      </c>
      <c r="AA950">
        <v>23</v>
      </c>
      <c r="AB950">
        <v>0</v>
      </c>
      <c r="AC950">
        <v>64</v>
      </c>
      <c r="AD950">
        <v>1.1000000000000001</v>
      </c>
      <c r="AE950">
        <v>0.38666660000000003</v>
      </c>
      <c r="AF950">
        <v>1501.5</v>
      </c>
      <c r="AG950" s="2">
        <f>IFERROR(VLOOKUP(B950,[1]Hoja2!$C$1:$AM$841,37,FALSE),"n/a")</f>
        <v>0</v>
      </c>
      <c r="AH950" s="10">
        <f>VLOOKUP(AX950,[1]Hoja2!$B$2:$AO$762,17,FALSE)</f>
        <v>6</v>
      </c>
      <c r="AI950" s="10">
        <f>VLOOKUP(AX950,[1]Hoja2!$B$2:$AO$762,23,FALSE)</f>
        <v>0</v>
      </c>
      <c r="AJ950" s="10">
        <f>VLOOKUP(AX950,[1]Hoja2!$B$2:$AO$762,28,FALSE)</f>
        <v>0.316</v>
      </c>
      <c r="AK950" s="10" t="str">
        <f>VLOOKUP(AX950,[1]Hoja2!$B$2:$AO$762,19,FALSE)</f>
        <v>Departmental Digital</v>
      </c>
      <c r="AL950">
        <f t="shared" si="467"/>
        <v>0</v>
      </c>
      <c r="AM950">
        <f t="shared" si="468"/>
        <v>0</v>
      </c>
      <c r="AN950">
        <f t="shared" si="469"/>
        <v>0</v>
      </c>
      <c r="AO950">
        <f t="shared" si="470"/>
        <v>0</v>
      </c>
      <c r="AP950">
        <f t="shared" si="471"/>
        <v>1</v>
      </c>
      <c r="AQ950">
        <f t="shared" si="472"/>
        <v>0</v>
      </c>
      <c r="AR950">
        <f>+INDEX([1]Hoja2!$AM$2:$AM$841,MATCH(B950,[1]Hoja2!$C$2:$C$841,0))</f>
        <v>0</v>
      </c>
      <c r="AS950" t="str">
        <f>CONCATENATE(B950,F950)</f>
        <v>0EX929335123</v>
      </c>
      <c r="AT950" s="2">
        <f>IFERROR(VLOOKUP(AS950,[1]Hoja2!$A$1:$AM$841,38,FALSE),"n/a")</f>
        <v>0</v>
      </c>
      <c r="AU950" s="8">
        <f t="shared" si="466"/>
        <v>2</v>
      </c>
      <c r="AV950">
        <f>VLOOKUP(B950,[1]Hoja2!$C$2:$AO$762,39,FALSE)</f>
        <v>2</v>
      </c>
      <c r="AW950">
        <f>IF(AU950=AV950,VLOOKUP(B950,[1]Hoja2!$C$2:$AO$762,37,FALSE),IF(AV950&lt;2,VLOOKUP(B950,[1]Hoja2!$C$2:$AO$762,37,FALSE)))</f>
        <v>0</v>
      </c>
      <c r="AX950" t="str">
        <f>B950 &amp; COUNTIF(B$2:B950, B950)</f>
        <v>0EX92933511</v>
      </c>
      <c r="AY950" s="10">
        <f>VLOOKUP(AX950,[1]Hoja2!$B$2:$AO$762,38,FALSE)</f>
        <v>0</v>
      </c>
      <c r="AZ950" s="9">
        <f t="shared" si="476"/>
        <v>0</v>
      </c>
      <c r="BA950">
        <f t="shared" si="498"/>
        <v>0</v>
      </c>
      <c r="BB950">
        <f t="shared" si="499"/>
        <v>7.0666600000000024E-2</v>
      </c>
      <c r="BC950">
        <f t="shared" si="500"/>
        <v>0</v>
      </c>
    </row>
    <row r="951" spans="1:55" x14ac:dyDescent="0.25">
      <c r="A951">
        <v>71457</v>
      </c>
      <c r="B951" t="s">
        <v>580</v>
      </c>
      <c r="C951">
        <v>2019</v>
      </c>
      <c r="D951" t="s">
        <v>37</v>
      </c>
      <c r="E951" t="s">
        <v>38</v>
      </c>
      <c r="F951">
        <v>23</v>
      </c>
      <c r="G951" t="s">
        <v>40</v>
      </c>
      <c r="H951">
        <v>1.9</v>
      </c>
      <c r="I951" t="s">
        <v>54</v>
      </c>
      <c r="J951">
        <v>803</v>
      </c>
      <c r="K951">
        <v>1573</v>
      </c>
      <c r="L951">
        <v>0.2</v>
      </c>
      <c r="M951">
        <v>0.6</v>
      </c>
      <c r="N951">
        <v>0.8</v>
      </c>
      <c r="O951">
        <v>1.05</v>
      </c>
      <c r="P951">
        <v>1.1000000000000001</v>
      </c>
      <c r="Q951">
        <v>1.1499999999999999</v>
      </c>
      <c r="R951" t="s">
        <v>46</v>
      </c>
      <c r="S951">
        <v>4</v>
      </c>
      <c r="T951">
        <v>6</v>
      </c>
      <c r="U951" t="s">
        <v>47</v>
      </c>
      <c r="V951" t="s">
        <v>54</v>
      </c>
      <c r="W951" t="s">
        <v>42</v>
      </c>
      <c r="X951">
        <v>2019</v>
      </c>
      <c r="Y951" t="s">
        <v>37</v>
      </c>
      <c r="Z951" t="s">
        <v>38</v>
      </c>
      <c r="AA951">
        <v>23</v>
      </c>
      <c r="AB951">
        <v>0</v>
      </c>
      <c r="AC951">
        <v>63</v>
      </c>
      <c r="AD951">
        <v>1.1499999999999999</v>
      </c>
      <c r="AE951">
        <v>0.47499999999999998</v>
      </c>
      <c r="AF951">
        <v>1808.95</v>
      </c>
      <c r="AG951" s="2">
        <f>IFERROR(VLOOKUP(B951,[1]Hoja2!$C$1:$AM$841,37,FALSE),"n/a")</f>
        <v>1808.95</v>
      </c>
      <c r="AH951" s="10">
        <f>VLOOKUP(AX951,[1]Hoja2!$B$2:$AO$762,17,FALSE)</f>
        <v>68</v>
      </c>
      <c r="AI951" s="10">
        <f>VLOOKUP(AX951,[1]Hoja2!$B$2:$AO$762,23,FALSE)</f>
        <v>1.1499999999999999</v>
      </c>
      <c r="AJ951" s="10">
        <f>VLOOKUP(AX951,[1]Hoja2!$B$2:$AO$762,28,FALSE)</f>
        <v>0.53</v>
      </c>
      <c r="AK951" s="10" t="str">
        <f>VLOOKUP(AX951,[1]Hoja2!$B$2:$AO$762,19,FALSE)</f>
        <v>Entry Production Color Low/Mid</v>
      </c>
      <c r="AL951">
        <f t="shared" si="467"/>
        <v>1</v>
      </c>
      <c r="AM951">
        <f t="shared" si="468"/>
        <v>0</v>
      </c>
      <c r="AN951">
        <f t="shared" si="469"/>
        <v>1</v>
      </c>
      <c r="AO951">
        <f t="shared" si="470"/>
        <v>0</v>
      </c>
      <c r="AP951">
        <f t="shared" si="471"/>
        <v>1</v>
      </c>
      <c r="AQ951">
        <f t="shared" si="472"/>
        <v>0</v>
      </c>
      <c r="AR951">
        <f>+INDEX([1]Hoja2!$AM$2:$AM$841,MATCH(B951,[1]Hoja2!$C$2:$C$841,0))</f>
        <v>1808.95</v>
      </c>
      <c r="AS951" t="str">
        <f>CONCATENATE(B951,F951)</f>
        <v>0XPN54825123</v>
      </c>
      <c r="AT951" s="2">
        <f>IFERROR(VLOOKUP(AS951,[1]Hoja2!$A$1:$AM$841,38,FALSE),"n/a")</f>
        <v>0</v>
      </c>
      <c r="AU951" s="8">
        <f t="shared" si="466"/>
        <v>1</v>
      </c>
      <c r="AV951">
        <f>VLOOKUP(B951,[1]Hoja2!$C$2:$AO$762,39,FALSE)</f>
        <v>1</v>
      </c>
      <c r="AW951">
        <f>IF(AU951=AV951,VLOOKUP(B951,[1]Hoja2!$C$2:$AO$762,37,FALSE),IF(AV951&lt;2,VLOOKUP(B951,[1]Hoja2!$C$2:$AO$762,37,FALSE)))</f>
        <v>1808.95</v>
      </c>
      <c r="AX951" t="str">
        <f>B951 &amp; COUNTIF(B$2:B951, B951)</f>
        <v>0XPN5482511</v>
      </c>
      <c r="AY951" s="10">
        <f>VLOOKUP(AX951,[1]Hoja2!$B$2:$AO$762,38,FALSE)</f>
        <v>1808.95</v>
      </c>
      <c r="AZ951" s="9">
        <f t="shared" si="476"/>
        <v>0</v>
      </c>
      <c r="BA951">
        <f t="shared" si="498"/>
        <v>0</v>
      </c>
      <c r="BB951">
        <f t="shared" si="499"/>
        <v>-5.5000000000000049E-2</v>
      </c>
      <c r="BC951">
        <f t="shared" si="500"/>
        <v>0</v>
      </c>
    </row>
    <row r="952" spans="1:55" hidden="1" x14ac:dyDescent="0.25">
      <c r="A952">
        <v>71459</v>
      </c>
      <c r="B952" t="s">
        <v>806</v>
      </c>
      <c r="C952">
        <v>2019</v>
      </c>
      <c r="D952" t="s">
        <v>37</v>
      </c>
      <c r="E952" t="s">
        <v>38</v>
      </c>
      <c r="F952">
        <v>23</v>
      </c>
      <c r="G952" t="s">
        <v>44</v>
      </c>
      <c r="H952">
        <v>0</v>
      </c>
      <c r="I952" t="s">
        <v>116</v>
      </c>
      <c r="J952">
        <v>655</v>
      </c>
      <c r="K952">
        <v>1365</v>
      </c>
      <c r="L952">
        <v>0</v>
      </c>
      <c r="M952">
        <v>0</v>
      </c>
      <c r="N952">
        <v>0.6</v>
      </c>
      <c r="O952">
        <v>0.8</v>
      </c>
      <c r="P952">
        <v>1.05</v>
      </c>
      <c r="Q952">
        <v>1.1000000000000001</v>
      </c>
      <c r="R952" t="s">
        <v>46</v>
      </c>
      <c r="S952">
        <v>5</v>
      </c>
      <c r="T952">
        <v>9</v>
      </c>
      <c r="U952" t="s">
        <v>47</v>
      </c>
      <c r="V952" t="s">
        <v>45</v>
      </c>
      <c r="W952" t="s">
        <v>50</v>
      </c>
      <c r="X952">
        <v>2019</v>
      </c>
      <c r="Y952" t="s">
        <v>37</v>
      </c>
      <c r="Z952" t="s">
        <v>38</v>
      </c>
      <c r="AA952">
        <v>23</v>
      </c>
      <c r="AB952">
        <v>1</v>
      </c>
      <c r="AC952">
        <v>11</v>
      </c>
      <c r="AD952">
        <v>0</v>
      </c>
      <c r="AE952">
        <v>0</v>
      </c>
      <c r="AF952">
        <v>0</v>
      </c>
      <c r="AG952" s="2" t="str">
        <f>IFERROR(VLOOKUP(B952,[1]Hoja2!$C$1:$AM$841,37,FALSE),"n/a")</f>
        <v>n/a</v>
      </c>
      <c r="AH952" s="10" t="e">
        <f>VLOOKUP(AX952,[1]Hoja2!$B$2:$AO$762,17,FALSE)</f>
        <v>#N/A</v>
      </c>
      <c r="AI952" s="10" t="e">
        <f>VLOOKUP(AX952,[1]Hoja2!$B$2:$AO$762,23,FALSE)</f>
        <v>#N/A</v>
      </c>
      <c r="AJ952" s="10" t="e">
        <f>VLOOKUP(AX952,[1]Hoja2!$B$2:$AO$762,28,FALSE)</f>
        <v>#N/A</v>
      </c>
      <c r="AK952" s="10" t="e">
        <f>VLOOKUP(AX952,[1]Hoja2!$B$2:$AO$762,19,FALSE)</f>
        <v>#N/A</v>
      </c>
      <c r="AL952" t="e">
        <f t="shared" si="467"/>
        <v>#N/A</v>
      </c>
      <c r="AM952" t="e">
        <f t="shared" si="468"/>
        <v>#N/A</v>
      </c>
      <c r="AN952" t="e">
        <f t="shared" si="469"/>
        <v>#N/A</v>
      </c>
      <c r="AO952" t="e">
        <f t="shared" si="470"/>
        <v>#N/A</v>
      </c>
      <c r="AP952" t="e">
        <f t="shared" si="471"/>
        <v>#N/A</v>
      </c>
      <c r="AQ952" t="str">
        <f t="shared" si="472"/>
        <v>n/a</v>
      </c>
      <c r="AR952">
        <f>+INDEX([1]DETALLE!$AK$2:$AK$841,MATCH(B952,[1]DETALLE!$A$2:$A$841,0))</f>
        <v>1501.5000000000002</v>
      </c>
      <c r="AS952" t="str">
        <f>CONCATENATE(B952)</f>
        <v>0Y4X848752</v>
      </c>
      <c r="AT952" s="2" t="str">
        <f>IF(IFERROR(VLOOKUP(AS952,[1]Hoja2!$C$1:$AM$841,37,FALSE),"n/a")&lt;&gt;"n/a","a","n/a")</f>
        <v>n/a</v>
      </c>
      <c r="AU952" s="8">
        <f t="shared" si="466"/>
        <v>4</v>
      </c>
      <c r="AV952" t="e">
        <f>VLOOKUP(B952,[1]Hoja2!$C$2:$AO$762,39,FALSE)</f>
        <v>#N/A</v>
      </c>
      <c r="AW952" t="e">
        <f>IF(AU952=AV952,VLOOKUP(B952,[1]Hoja2!$C$2:$AO$762,37,FALSE),IF(AV952&lt;2,VLOOKUP(B952,[1]Hoja2!$C$2:$AO$762,37,FALSE)))</f>
        <v>#N/A</v>
      </c>
      <c r="AX952" t="str">
        <f>B952 &amp; COUNTIF(B$2:B952, B952)</f>
        <v>0Y4X8487524</v>
      </c>
      <c r="AY952" t="e">
        <f>VLOOKUP(AX952,[1]Hoja2!$B$2:$AO$762,38,FALSE)</f>
        <v>#N/A</v>
      </c>
      <c r="AZ952" s="9" t="e">
        <f t="shared" si="476"/>
        <v>#N/A</v>
      </c>
    </row>
    <row r="953" spans="1:55" x14ac:dyDescent="0.25">
      <c r="A953">
        <v>71460</v>
      </c>
      <c r="B953" t="s">
        <v>569</v>
      </c>
      <c r="C953">
        <v>2019</v>
      </c>
      <c r="D953" t="s">
        <v>37</v>
      </c>
      <c r="E953" t="s">
        <v>38</v>
      </c>
      <c r="F953">
        <v>23</v>
      </c>
      <c r="G953" t="s">
        <v>44</v>
      </c>
      <c r="H953">
        <v>0</v>
      </c>
      <c r="I953" t="s">
        <v>45</v>
      </c>
      <c r="J953">
        <v>803</v>
      </c>
      <c r="K953">
        <v>1573</v>
      </c>
      <c r="L953">
        <v>0.2</v>
      </c>
      <c r="M953">
        <v>0.6</v>
      </c>
      <c r="N953">
        <v>0.8</v>
      </c>
      <c r="O953">
        <v>1.05</v>
      </c>
      <c r="P953">
        <v>1.1000000000000001</v>
      </c>
      <c r="Q953">
        <v>1.1499999999999999</v>
      </c>
      <c r="R953" t="s">
        <v>46</v>
      </c>
      <c r="S953">
        <v>4</v>
      </c>
      <c r="T953">
        <v>6</v>
      </c>
      <c r="U953" t="s">
        <v>47</v>
      </c>
      <c r="V953" t="s">
        <v>48</v>
      </c>
      <c r="W953" t="s">
        <v>55</v>
      </c>
      <c r="X953">
        <v>2019</v>
      </c>
      <c r="Y953" t="s">
        <v>37</v>
      </c>
      <c r="Z953" t="s">
        <v>38</v>
      </c>
      <c r="AA953">
        <v>23</v>
      </c>
      <c r="AB953">
        <v>0</v>
      </c>
      <c r="AC953">
        <v>25</v>
      </c>
      <c r="AD953">
        <v>0</v>
      </c>
      <c r="AE953">
        <v>0</v>
      </c>
      <c r="AF953">
        <v>1573</v>
      </c>
      <c r="AG953" s="2">
        <f>IFERROR(VLOOKUP(B953,[1]Hoja2!$C$1:$AM$841,37,FALSE),"n/a")</f>
        <v>943.80000000000007</v>
      </c>
      <c r="AH953" s="10">
        <f>VLOOKUP(AX953,[1]Hoja2!$B$2:$AO$762,17,FALSE)</f>
        <v>4</v>
      </c>
      <c r="AI953" s="10">
        <f>VLOOKUP(AX953,[1]Hoja2!$B$2:$AO$762,23,FALSE)</f>
        <v>0.6</v>
      </c>
      <c r="AJ953" s="10">
        <f>VLOOKUP(AX953,[1]Hoja2!$B$2:$AO$762,28,FALSE)</f>
        <v>0.22750000000000001</v>
      </c>
      <c r="AK953" s="10" t="str">
        <f>VLOOKUP(AX953,[1]Hoja2!$B$2:$AO$762,19,FALSE)</f>
        <v>Light Production Digital Business</v>
      </c>
      <c r="AL953">
        <f t="shared" si="467"/>
        <v>0</v>
      </c>
      <c r="AM953">
        <f t="shared" si="468"/>
        <v>0</v>
      </c>
      <c r="AN953">
        <f t="shared" si="469"/>
        <v>0</v>
      </c>
      <c r="AO953">
        <f t="shared" si="470"/>
        <v>0</v>
      </c>
      <c r="AP953">
        <f t="shared" si="471"/>
        <v>1</v>
      </c>
      <c r="AQ953">
        <f t="shared" si="472"/>
        <v>0</v>
      </c>
      <c r="AR953">
        <f>+INDEX([1]Hoja2!$AM$2:$AM$841,MATCH(B953,[1]Hoja2!$C$2:$C$841,0))</f>
        <v>943.80000000000007</v>
      </c>
      <c r="AS953" t="str">
        <f>CONCATENATE(B953)</f>
        <v>0BG2947153</v>
      </c>
      <c r="AT953" s="2">
        <f>IF(COUNTIF(AS953:AS2173,AS953)&lt;2,IFERROR(VLOOKUP(AS953,[1]Hoja2!$C$1:$AM$841,37,FALSE),"n/a"),"b")</f>
        <v>943.80000000000007</v>
      </c>
      <c r="AU953" s="8">
        <f t="shared" si="466"/>
        <v>1</v>
      </c>
      <c r="AV953">
        <f>VLOOKUP(B953,[1]Hoja2!$C$2:$AO$762,39,FALSE)</f>
        <v>1</v>
      </c>
      <c r="AW953">
        <f>IF(AU953=AV953,VLOOKUP(B953,[1]Hoja2!$C$2:$AO$762,37,FALSE),IF(AV953&lt;2,VLOOKUP(B953,[1]Hoja2!$C$2:$AO$762,37,FALSE)))</f>
        <v>943.80000000000007</v>
      </c>
      <c r="AX953" t="str">
        <f>B953 &amp; COUNTIF(B$2:B953, B953)</f>
        <v>0BG29471531</v>
      </c>
      <c r="AY953" s="10">
        <f>VLOOKUP(AX953,[1]Hoja2!$B$2:$AO$762,38,FALSE)</f>
        <v>943.80000000000007</v>
      </c>
      <c r="AZ953" s="9">
        <f t="shared" si="476"/>
        <v>0</v>
      </c>
      <c r="BA953">
        <f>IF(Q953="NA",2,IF(OR(G953="INSTALACION NUEVA",G953="Mantenimiento preventivo"),3,IF(AND(AC953&lt;AH953,AL953&lt;&gt;1),4,IF(AY953&gt;AF953,1,0))))</f>
        <v>3</v>
      </c>
      <c r="BB953">
        <f>AE953-AJ953</f>
        <v>-0.22750000000000001</v>
      </c>
      <c r="BC953">
        <f>+_xlfn.IFS(Q953="NA",2,OR(G953="INSTALACION NUEVA",G953="Mantenimiento preventivo"),3,AND(AC953&lt;AH953,AL953&lt;&gt;1),4,AY953&gt;AF953,1,TRUE,0)</f>
        <v>3</v>
      </c>
    </row>
    <row r="954" spans="1:55" hidden="1" x14ac:dyDescent="0.25">
      <c r="A954">
        <v>71463</v>
      </c>
      <c r="B954" t="s">
        <v>915</v>
      </c>
      <c r="C954">
        <v>2019</v>
      </c>
      <c r="D954" t="s">
        <v>37</v>
      </c>
      <c r="E954" t="s">
        <v>38</v>
      </c>
      <c r="F954">
        <v>23</v>
      </c>
      <c r="G954" t="s">
        <v>44</v>
      </c>
      <c r="H954">
        <v>0</v>
      </c>
      <c r="I954" t="s">
        <v>34</v>
      </c>
      <c r="J954">
        <v>468</v>
      </c>
      <c r="K954">
        <v>715</v>
      </c>
      <c r="L954">
        <v>0</v>
      </c>
      <c r="M954">
        <v>0</v>
      </c>
      <c r="N954">
        <v>0</v>
      </c>
      <c r="O954">
        <v>0.6</v>
      </c>
      <c r="P954">
        <v>0.8</v>
      </c>
      <c r="Q954">
        <v>1.05</v>
      </c>
      <c r="R954" t="s">
        <v>46</v>
      </c>
      <c r="S954">
        <v>5</v>
      </c>
      <c r="T954">
        <v>9</v>
      </c>
      <c r="U954" t="s">
        <v>47</v>
      </c>
      <c r="V954" t="s">
        <v>34</v>
      </c>
      <c r="W954" t="s">
        <v>50</v>
      </c>
      <c r="X954">
        <v>2019</v>
      </c>
      <c r="Y954" t="s">
        <v>37</v>
      </c>
      <c r="Z954" t="s">
        <v>38</v>
      </c>
      <c r="AA954">
        <v>23</v>
      </c>
      <c r="AB954">
        <v>1</v>
      </c>
      <c r="AC954">
        <v>1</v>
      </c>
      <c r="AD954">
        <v>0</v>
      </c>
      <c r="AE954">
        <v>0</v>
      </c>
      <c r="AF954">
        <v>0</v>
      </c>
      <c r="AG954" s="2" t="str">
        <f>IFERROR(VLOOKUP(B954,[1]Hoja2!$C$1:$AM$841,37,FALSE),"n/a")</f>
        <v>n/a</v>
      </c>
      <c r="AH954" s="10" t="e">
        <f>VLOOKUP(AX954,[1]Hoja2!$B$2:$AO$762,17,FALSE)</f>
        <v>#N/A</v>
      </c>
      <c r="AI954" s="10" t="e">
        <f>VLOOKUP(AX954,[1]Hoja2!$B$2:$AO$762,23,FALSE)</f>
        <v>#N/A</v>
      </c>
      <c r="AJ954" s="10" t="e">
        <f>VLOOKUP(AX954,[1]Hoja2!$B$2:$AO$762,28,FALSE)</f>
        <v>#N/A</v>
      </c>
      <c r="AK954" s="10" t="e">
        <f>VLOOKUP(AX954,[1]Hoja2!$B$2:$AO$762,19,FALSE)</f>
        <v>#N/A</v>
      </c>
      <c r="AL954" t="e">
        <f t="shared" si="467"/>
        <v>#N/A</v>
      </c>
      <c r="AM954" t="e">
        <f t="shared" si="468"/>
        <v>#N/A</v>
      </c>
      <c r="AN954" t="e">
        <f t="shared" si="469"/>
        <v>#N/A</v>
      </c>
      <c r="AO954" t="e">
        <f t="shared" si="470"/>
        <v>#N/A</v>
      </c>
      <c r="AP954" t="e">
        <f t="shared" si="471"/>
        <v>#N/A</v>
      </c>
      <c r="AQ954" t="str">
        <f t="shared" si="472"/>
        <v>n/a</v>
      </c>
      <c r="AR954" t="e">
        <f>+INDEX([1]DETALLE!$AK$2:$AK$841,MATCH(B954,[1]DETALLE!$A$2:$A$841,0))</f>
        <v>#N/A</v>
      </c>
      <c r="AS954" t="str">
        <f>CONCATENATE(B954)</f>
        <v>09HB331897</v>
      </c>
      <c r="AT954" s="2" t="str">
        <f>IF(IFERROR(VLOOKUP(AS954,[1]Hoja2!$C$1:$AM$841,37,FALSE),"n/a")&lt;&gt;"n/a","a","n/a")</f>
        <v>n/a</v>
      </c>
      <c r="AU954" s="8">
        <f t="shared" si="466"/>
        <v>3</v>
      </c>
      <c r="AV954" t="e">
        <f>VLOOKUP(B954,[1]Hoja2!$C$2:$AO$762,39,FALSE)</f>
        <v>#N/A</v>
      </c>
      <c r="AW954" t="e">
        <f>IF(AU954=AV954,VLOOKUP(B954,[1]Hoja2!$C$2:$AO$762,37,FALSE),IF(AV954&lt;2,VLOOKUP(B954,[1]Hoja2!$C$2:$AO$762,37,FALSE)))</f>
        <v>#N/A</v>
      </c>
      <c r="AX954" t="str">
        <f>B954 &amp; COUNTIF(B$2:B954, B954)</f>
        <v>09HB3318973</v>
      </c>
      <c r="AY954" t="e">
        <f>VLOOKUP(AX954,[1]Hoja2!$B$2:$AO$762,38,FALSE)</f>
        <v>#N/A</v>
      </c>
      <c r="AZ954" s="9" t="e">
        <f t="shared" si="476"/>
        <v>#N/A</v>
      </c>
    </row>
    <row r="955" spans="1:55" x14ac:dyDescent="0.25">
      <c r="A955">
        <v>71465</v>
      </c>
      <c r="B955" t="s">
        <v>577</v>
      </c>
      <c r="C955">
        <v>2019</v>
      </c>
      <c r="D955" t="s">
        <v>37</v>
      </c>
      <c r="E955" t="s">
        <v>38</v>
      </c>
      <c r="F955">
        <v>23</v>
      </c>
      <c r="G955" t="s">
        <v>40</v>
      </c>
      <c r="H955">
        <v>0</v>
      </c>
      <c r="I955" t="s">
        <v>58</v>
      </c>
      <c r="J955">
        <v>655</v>
      </c>
      <c r="K955">
        <v>1365</v>
      </c>
      <c r="L955">
        <v>0</v>
      </c>
      <c r="M955">
        <v>0</v>
      </c>
      <c r="N955">
        <v>0.6</v>
      </c>
      <c r="O955">
        <v>0.8</v>
      </c>
      <c r="P955">
        <v>1.05</v>
      </c>
      <c r="Q955">
        <v>1.1000000000000001</v>
      </c>
      <c r="R955" t="s">
        <v>46</v>
      </c>
      <c r="S955">
        <v>5</v>
      </c>
      <c r="T955">
        <v>9</v>
      </c>
      <c r="U955" t="s">
        <v>47</v>
      </c>
      <c r="V955" t="s">
        <v>58</v>
      </c>
      <c r="W955" t="s">
        <v>55</v>
      </c>
      <c r="X955">
        <v>2019</v>
      </c>
      <c r="Y955" t="s">
        <v>37</v>
      </c>
      <c r="Z955" t="s">
        <v>38</v>
      </c>
      <c r="AA955">
        <v>23</v>
      </c>
      <c r="AB955">
        <v>0</v>
      </c>
      <c r="AC955">
        <v>25</v>
      </c>
      <c r="AD955">
        <v>0.8</v>
      </c>
      <c r="AE955">
        <v>0</v>
      </c>
      <c r="AF955">
        <v>1092</v>
      </c>
      <c r="AG955" s="2">
        <f>IFERROR(VLOOKUP(B955,[1]Hoja2!$C$1:$AM$841,37,FALSE),"n/a")</f>
        <v>819</v>
      </c>
      <c r="AH955" s="10">
        <f>VLOOKUP(AX955,[1]Hoja2!$B$2:$AO$762,17,FALSE)</f>
        <v>9</v>
      </c>
      <c r="AI955" s="10">
        <f>VLOOKUP(AX955,[1]Hoja2!$B$2:$AO$762,23,FALSE)</f>
        <v>0.6</v>
      </c>
      <c r="AJ955" s="10">
        <f>VLOOKUP(AX955,[1]Hoja2!$B$2:$AO$762,28,FALSE)</f>
        <v>0.35399999999999998</v>
      </c>
      <c r="AK955" s="10" t="str">
        <f>VLOOKUP(AX955,[1]Hoja2!$B$2:$AO$762,19,FALSE)</f>
        <v>Departmental Digital</v>
      </c>
      <c r="AL955">
        <f t="shared" si="467"/>
        <v>0</v>
      </c>
      <c r="AM955">
        <f t="shared" si="468"/>
        <v>0</v>
      </c>
      <c r="AN955">
        <f t="shared" si="469"/>
        <v>0</v>
      </c>
      <c r="AO955">
        <f t="shared" si="470"/>
        <v>0</v>
      </c>
      <c r="AP955">
        <f t="shared" si="471"/>
        <v>1</v>
      </c>
      <c r="AQ955">
        <f t="shared" si="472"/>
        <v>0</v>
      </c>
      <c r="AR955">
        <f>+INDEX([1]Hoja2!$AM$2:$AM$841,MATCH(B955,[1]Hoja2!$C$2:$C$841,0))</f>
        <v>819</v>
      </c>
      <c r="AS955" t="str">
        <f>CONCATENATE(B955,F955)</f>
        <v>0EX929756523</v>
      </c>
      <c r="AT955" s="2">
        <f>IFERROR(VLOOKUP(AS955,[1]Hoja2!$A$1:$AM$841,38,FALSE),"n/a")</f>
        <v>0</v>
      </c>
      <c r="AU955" s="8">
        <f t="shared" si="466"/>
        <v>1</v>
      </c>
      <c r="AV955">
        <f>VLOOKUP(B955,[1]Hoja2!$C$2:$AO$762,39,FALSE)</f>
        <v>2</v>
      </c>
      <c r="AW955" t="b">
        <f>IF(AU955=AV955,VLOOKUP(B955,[1]Hoja2!$C$2:$AO$762,37,FALSE),IF(AV955&lt;2,VLOOKUP(B955,[1]Hoja2!$C$2:$AO$762,37,FALSE)))</f>
        <v>0</v>
      </c>
      <c r="AX955" t="str">
        <f>B955 &amp; COUNTIF(B$2:B955, B955)</f>
        <v>0EX92975651</v>
      </c>
      <c r="AY955" s="10">
        <f>VLOOKUP(AX955,[1]Hoja2!$B$2:$AO$762,38,FALSE)</f>
        <v>819</v>
      </c>
      <c r="AZ955" s="9">
        <f t="shared" si="476"/>
        <v>1</v>
      </c>
      <c r="BA955">
        <f t="shared" ref="BA955:BA956" si="501">IF(Q955="NA",2,IF(OR(G955="INSTALACION NUEVA",G955="Mantenimiento preventivo"),3,IF(AND(AC955&lt;AH955,AL955&lt;&gt;1),4,IF(AY955&gt;AF955,1,0))))</f>
        <v>0</v>
      </c>
      <c r="BB955">
        <f t="shared" ref="BB955:BB956" si="502">AE955-AJ955</f>
        <v>-0.35399999999999998</v>
      </c>
      <c r="BC955">
        <f t="shared" ref="BC955:BC956" si="503">+_xlfn.IFS(Q955="NA",2,OR(G955="INSTALACION NUEVA",G955="Mantenimiento preventivo"),3,AND(AC955&lt;AH955,AL955&lt;&gt;1),4,AY955&gt;AF955,1,TRUE,0)</f>
        <v>0</v>
      </c>
    </row>
    <row r="956" spans="1:55" x14ac:dyDescent="0.25">
      <c r="A956">
        <v>71479</v>
      </c>
      <c r="B956" t="s">
        <v>493</v>
      </c>
      <c r="C956">
        <v>2019</v>
      </c>
      <c r="D956" t="s">
        <v>37</v>
      </c>
      <c r="E956" t="s">
        <v>38</v>
      </c>
      <c r="F956">
        <v>23</v>
      </c>
      <c r="G956" t="s">
        <v>40</v>
      </c>
      <c r="H956">
        <v>0.83333330000000005</v>
      </c>
      <c r="I956" t="s">
        <v>58</v>
      </c>
      <c r="J956">
        <v>655</v>
      </c>
      <c r="K956">
        <v>1365</v>
      </c>
      <c r="L956">
        <v>0</v>
      </c>
      <c r="M956">
        <v>0</v>
      </c>
      <c r="N956">
        <v>0.6</v>
      </c>
      <c r="O956">
        <v>0.8</v>
      </c>
      <c r="P956">
        <v>1.05</v>
      </c>
      <c r="Q956">
        <v>1.1000000000000001</v>
      </c>
      <c r="R956" t="s">
        <v>46</v>
      </c>
      <c r="S956">
        <v>5</v>
      </c>
      <c r="T956">
        <v>9</v>
      </c>
      <c r="U956" t="s">
        <v>47</v>
      </c>
      <c r="V956" t="s">
        <v>58</v>
      </c>
      <c r="W956" t="s">
        <v>73</v>
      </c>
      <c r="X956">
        <v>2019</v>
      </c>
      <c r="Y956" t="s">
        <v>37</v>
      </c>
      <c r="Z956" t="s">
        <v>38</v>
      </c>
      <c r="AA956">
        <v>26</v>
      </c>
      <c r="AB956">
        <v>0</v>
      </c>
      <c r="AC956">
        <v>8</v>
      </c>
      <c r="AD956">
        <v>0.6</v>
      </c>
      <c r="AE956">
        <v>0.16666665999999999</v>
      </c>
      <c r="AF956">
        <v>819</v>
      </c>
      <c r="AG956" s="2">
        <f>IFERROR(VLOOKUP(B956,[1]Hoja2!$C$1:$AM$841,37,FALSE),"n/a")</f>
        <v>819</v>
      </c>
      <c r="AH956" s="10">
        <f>VLOOKUP(AX956,[1]Hoja2!$B$2:$AO$762,17,FALSE)</f>
        <v>39</v>
      </c>
      <c r="AI956" s="10">
        <f>VLOOKUP(AX956,[1]Hoja2!$B$2:$AO$762,23,FALSE)</f>
        <v>1.05</v>
      </c>
      <c r="AJ956" s="10">
        <f>VLOOKUP(AX956,[1]Hoja2!$B$2:$AO$762,28,FALSE)</f>
        <v>0.93399999999999994</v>
      </c>
      <c r="AK956" s="10" t="str">
        <f>VLOOKUP(AX956,[1]Hoja2!$B$2:$AO$762,19,FALSE)</f>
        <v>Departmental Digital</v>
      </c>
      <c r="AL956">
        <f t="shared" si="467"/>
        <v>0</v>
      </c>
      <c r="AM956">
        <f t="shared" si="468"/>
        <v>0</v>
      </c>
      <c r="AN956">
        <f t="shared" si="469"/>
        <v>0</v>
      </c>
      <c r="AO956">
        <f t="shared" si="470"/>
        <v>0</v>
      </c>
      <c r="AP956">
        <f t="shared" si="471"/>
        <v>1</v>
      </c>
      <c r="AQ956">
        <f t="shared" si="472"/>
        <v>0</v>
      </c>
      <c r="AR956">
        <f>+INDEX([1]Hoja2!$AM$2:$AM$841,MATCH(B956,[1]Hoja2!$C$2:$C$841,0))</f>
        <v>819</v>
      </c>
      <c r="AS956" t="str">
        <f>CONCATENATE(B956,F956)</f>
        <v>0EX929338723</v>
      </c>
      <c r="AT956" s="2">
        <f>IFERROR(VLOOKUP(AS956,[1]Hoja2!$A$1:$AM$841,38,FALSE),"n/a")</f>
        <v>0</v>
      </c>
      <c r="AU956" s="8">
        <f t="shared" si="466"/>
        <v>2</v>
      </c>
      <c r="AV956">
        <f>VLOOKUP(B956,[1]Hoja2!$C$2:$AO$762,39,FALSE)</f>
        <v>2</v>
      </c>
      <c r="AW956">
        <f>IF(AU956=AV956,VLOOKUP(B956,[1]Hoja2!$C$2:$AO$762,37,FALSE),IF(AV956&lt;2,VLOOKUP(B956,[1]Hoja2!$C$2:$AO$762,37,FALSE)))</f>
        <v>819</v>
      </c>
      <c r="AX956" t="str">
        <f>B956 &amp; COUNTIF(B$2:B956, B956)</f>
        <v>0EX92933872</v>
      </c>
      <c r="AY956" s="10">
        <f>VLOOKUP(AX956,[1]Hoja2!$B$2:$AO$762,38,FALSE)</f>
        <v>1433.25</v>
      </c>
      <c r="AZ956" s="9">
        <f t="shared" si="476"/>
        <v>0</v>
      </c>
      <c r="BA956">
        <f t="shared" si="501"/>
        <v>4</v>
      </c>
      <c r="BB956">
        <f t="shared" si="502"/>
        <v>-0.76733333999999997</v>
      </c>
      <c r="BC956">
        <f t="shared" si="503"/>
        <v>4</v>
      </c>
    </row>
    <row r="957" spans="1:55" hidden="1" x14ac:dyDescent="0.25">
      <c r="A957">
        <v>71485</v>
      </c>
      <c r="B957" t="s">
        <v>800</v>
      </c>
      <c r="C957">
        <v>2019</v>
      </c>
      <c r="D957" t="s">
        <v>37</v>
      </c>
      <c r="E957" t="s">
        <v>38</v>
      </c>
      <c r="F957">
        <v>23</v>
      </c>
      <c r="G957" t="s">
        <v>44</v>
      </c>
      <c r="H957">
        <v>0</v>
      </c>
      <c r="I957" t="s">
        <v>34</v>
      </c>
      <c r="J957">
        <v>468</v>
      </c>
      <c r="K957">
        <v>715</v>
      </c>
      <c r="L957">
        <v>0</v>
      </c>
      <c r="M957">
        <v>0</v>
      </c>
      <c r="N957">
        <v>0</v>
      </c>
      <c r="O957">
        <v>0.6</v>
      </c>
      <c r="P957">
        <v>0.8</v>
      </c>
      <c r="Q957">
        <v>1.05</v>
      </c>
      <c r="R957" t="s">
        <v>46</v>
      </c>
      <c r="S957">
        <v>5</v>
      </c>
      <c r="T957">
        <v>9</v>
      </c>
      <c r="U957" t="s">
        <v>47</v>
      </c>
      <c r="V957" t="s">
        <v>34</v>
      </c>
      <c r="W957" t="s">
        <v>50</v>
      </c>
      <c r="X957">
        <v>2019</v>
      </c>
      <c r="Y957" t="s">
        <v>37</v>
      </c>
      <c r="Z957" t="s">
        <v>38</v>
      </c>
      <c r="AA957">
        <v>23</v>
      </c>
      <c r="AB957">
        <v>1</v>
      </c>
      <c r="AC957">
        <v>18</v>
      </c>
      <c r="AD957">
        <v>0</v>
      </c>
      <c r="AE957">
        <v>0</v>
      </c>
      <c r="AF957">
        <v>0</v>
      </c>
      <c r="AG957" s="2" t="str">
        <f>IFERROR(VLOOKUP(B957,[1]Hoja2!$C$1:$AM$841,37,FALSE),"n/a")</f>
        <v>n/a</v>
      </c>
      <c r="AH957" s="10" t="e">
        <f>VLOOKUP(AX957,[1]Hoja2!$B$2:$AO$762,17,FALSE)</f>
        <v>#N/A</v>
      </c>
      <c r="AI957" s="10" t="e">
        <f>VLOOKUP(AX957,[1]Hoja2!$B$2:$AO$762,23,FALSE)</f>
        <v>#N/A</v>
      </c>
      <c r="AJ957" s="10" t="e">
        <f>VLOOKUP(AX957,[1]Hoja2!$B$2:$AO$762,28,FALSE)</f>
        <v>#N/A</v>
      </c>
      <c r="AK957" s="10" t="e">
        <f>VLOOKUP(AX957,[1]Hoja2!$B$2:$AO$762,19,FALSE)</f>
        <v>#N/A</v>
      </c>
      <c r="AL957" t="e">
        <f t="shared" si="467"/>
        <v>#N/A</v>
      </c>
      <c r="AM957" t="e">
        <f t="shared" si="468"/>
        <v>#N/A</v>
      </c>
      <c r="AN957" t="e">
        <f t="shared" si="469"/>
        <v>#N/A</v>
      </c>
      <c r="AO957" t="e">
        <f t="shared" si="470"/>
        <v>#N/A</v>
      </c>
      <c r="AP957" t="e">
        <f t="shared" si="471"/>
        <v>#N/A</v>
      </c>
      <c r="AQ957" t="str">
        <f t="shared" si="472"/>
        <v>n/a</v>
      </c>
      <c r="AR957" t="e">
        <f>+INDEX([1]DETALLE!$AK$2:$AK$841,MATCH(B957,[1]DETALLE!$A$2:$A$841,0))</f>
        <v>#N/A</v>
      </c>
      <c r="AS957" t="str">
        <f t="shared" ref="AS957:AS974" si="504">CONCATENATE(B957)</f>
        <v>09HB331980</v>
      </c>
      <c r="AT957" s="2" t="str">
        <f>IF(IFERROR(VLOOKUP(AS957,[1]Hoja2!$C$1:$AM$841,37,FALSE),"n/a")&lt;&gt;"n/a","a","n/a")</f>
        <v>n/a</v>
      </c>
      <c r="AU957" s="8">
        <f t="shared" si="466"/>
        <v>2</v>
      </c>
      <c r="AV957" t="e">
        <f>VLOOKUP(B957,[1]Hoja2!$C$2:$AO$762,39,FALSE)</f>
        <v>#N/A</v>
      </c>
      <c r="AW957" t="e">
        <f>IF(AU957=AV957,VLOOKUP(B957,[1]Hoja2!$C$2:$AO$762,37,FALSE),IF(AV957&lt;2,VLOOKUP(B957,[1]Hoja2!$C$2:$AO$762,37,FALSE)))</f>
        <v>#N/A</v>
      </c>
      <c r="AX957" t="str">
        <f>B957 &amp; COUNTIF(B$2:B957, B957)</f>
        <v>09HB3319802</v>
      </c>
      <c r="AY957" t="e">
        <f>VLOOKUP(AX957,[1]Hoja2!$B$2:$AO$762,38,FALSE)</f>
        <v>#N/A</v>
      </c>
      <c r="AZ957" s="9" t="e">
        <f t="shared" si="476"/>
        <v>#N/A</v>
      </c>
    </row>
    <row r="958" spans="1:55" hidden="1" x14ac:dyDescent="0.25">
      <c r="A958">
        <v>71488</v>
      </c>
      <c r="B958" t="s">
        <v>707</v>
      </c>
      <c r="C958">
        <v>2019</v>
      </c>
      <c r="D958" t="s">
        <v>37</v>
      </c>
      <c r="E958" t="s">
        <v>38</v>
      </c>
      <c r="F958">
        <v>23</v>
      </c>
      <c r="G958" t="s">
        <v>44</v>
      </c>
      <c r="H958">
        <v>0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 t="s">
        <v>33</v>
      </c>
      <c r="P958" t="s">
        <v>33</v>
      </c>
      <c r="Q958" t="s">
        <v>33</v>
      </c>
      <c r="S958" t="s">
        <v>33</v>
      </c>
      <c r="T958" t="s">
        <v>33</v>
      </c>
      <c r="V958" t="s">
        <v>34</v>
      </c>
      <c r="W958" t="s">
        <v>50</v>
      </c>
      <c r="X958">
        <v>2019</v>
      </c>
      <c r="Y958" t="s">
        <v>37</v>
      </c>
      <c r="Z958" t="s">
        <v>38</v>
      </c>
      <c r="AA958">
        <v>24</v>
      </c>
      <c r="AB958" t="s">
        <v>33</v>
      </c>
      <c r="AC958">
        <v>21</v>
      </c>
      <c r="AD958">
        <v>0</v>
      </c>
      <c r="AE958">
        <v>0</v>
      </c>
      <c r="AF958">
        <v>0</v>
      </c>
      <c r="AG958" s="2" t="str">
        <f>IFERROR(VLOOKUP(B958,[1]Hoja2!$C$1:$AM$841,37,FALSE),"n/a")</f>
        <v>n/a</v>
      </c>
      <c r="AH958" s="10" t="e">
        <f>VLOOKUP(AX958,[1]Hoja2!$B$2:$AO$762,17,FALSE)</f>
        <v>#N/A</v>
      </c>
      <c r="AI958" s="10" t="e">
        <f>VLOOKUP(AX958,[1]Hoja2!$B$2:$AO$762,23,FALSE)</f>
        <v>#N/A</v>
      </c>
      <c r="AJ958" s="10" t="e">
        <f>VLOOKUP(AX958,[1]Hoja2!$B$2:$AO$762,28,FALSE)</f>
        <v>#N/A</v>
      </c>
      <c r="AK958" s="10" t="e">
        <f>VLOOKUP(AX958,[1]Hoja2!$B$2:$AO$762,19,FALSE)</f>
        <v>#N/A</v>
      </c>
      <c r="AL958" t="e">
        <f t="shared" si="467"/>
        <v>#N/A</v>
      </c>
      <c r="AM958" t="e">
        <f t="shared" si="468"/>
        <v>#N/A</v>
      </c>
      <c r="AN958" t="e">
        <f t="shared" si="469"/>
        <v>#N/A</v>
      </c>
      <c r="AO958" t="e">
        <f t="shared" si="470"/>
        <v>#N/A</v>
      </c>
      <c r="AP958" t="e">
        <f t="shared" si="471"/>
        <v>#N/A</v>
      </c>
      <c r="AQ958" t="str">
        <f t="shared" si="472"/>
        <v>n/a</v>
      </c>
      <c r="AR958" t="e">
        <f>+INDEX([1]DETALLE!$AK$2:$AK$841,MATCH(B958,[1]DETALLE!$A$2:$A$841,0))</f>
        <v>#N/A</v>
      </c>
      <c r="AS958" t="str">
        <f t="shared" si="504"/>
        <v>09HB331423</v>
      </c>
      <c r="AT958" s="2" t="str">
        <f>IF(IFERROR(VLOOKUP(AS958,[1]Hoja2!$C$1:$AM$841,37,FALSE),"n/a")&lt;&gt;"n/a","a","n/a")</f>
        <v>n/a</v>
      </c>
      <c r="AU958" s="8">
        <f t="shared" si="466"/>
        <v>2</v>
      </c>
      <c r="AV958" t="e">
        <f>VLOOKUP(B958,[1]Hoja2!$C$2:$AO$762,39,FALSE)</f>
        <v>#N/A</v>
      </c>
      <c r="AW958" t="e">
        <f>IF(AU958=AV958,VLOOKUP(B958,[1]Hoja2!$C$2:$AO$762,37,FALSE),IF(AV958&lt;2,VLOOKUP(B958,[1]Hoja2!$C$2:$AO$762,37,FALSE)))</f>
        <v>#N/A</v>
      </c>
      <c r="AX958" t="str">
        <f>B958 &amp; COUNTIF(B$2:B958, B958)</f>
        <v>09HB3314232</v>
      </c>
      <c r="AY958" t="e">
        <f>VLOOKUP(AX958,[1]Hoja2!$B$2:$AO$762,38,FALSE)</f>
        <v>#N/A</v>
      </c>
      <c r="AZ958" s="9" t="e">
        <f t="shared" si="476"/>
        <v>#N/A</v>
      </c>
    </row>
    <row r="959" spans="1:55" hidden="1" x14ac:dyDescent="0.25">
      <c r="A959">
        <v>71489</v>
      </c>
      <c r="B959" t="s">
        <v>937</v>
      </c>
      <c r="C959">
        <v>2019</v>
      </c>
      <c r="D959" t="s">
        <v>37</v>
      </c>
      <c r="E959" t="s">
        <v>38</v>
      </c>
      <c r="F959">
        <v>23</v>
      </c>
      <c r="G959" t="s">
        <v>44</v>
      </c>
      <c r="H959">
        <v>0</v>
      </c>
      <c r="J959" t="s">
        <v>33</v>
      </c>
      <c r="K959" t="s">
        <v>33</v>
      </c>
      <c r="L959" t="s">
        <v>33</v>
      </c>
      <c r="M959" t="s">
        <v>33</v>
      </c>
      <c r="N959" t="s">
        <v>33</v>
      </c>
      <c r="O959" t="s">
        <v>33</v>
      </c>
      <c r="P959" t="s">
        <v>33</v>
      </c>
      <c r="Q959" t="s">
        <v>33</v>
      </c>
      <c r="S959" t="s">
        <v>33</v>
      </c>
      <c r="T959" t="s">
        <v>33</v>
      </c>
      <c r="V959" t="s">
        <v>34</v>
      </c>
      <c r="W959" t="s">
        <v>50</v>
      </c>
      <c r="X959">
        <v>2019</v>
      </c>
      <c r="Y959" t="s">
        <v>37</v>
      </c>
      <c r="Z959" t="s">
        <v>38</v>
      </c>
      <c r="AA959">
        <v>25</v>
      </c>
      <c r="AB959" t="s">
        <v>33</v>
      </c>
      <c r="AC959">
        <v>27</v>
      </c>
      <c r="AD959">
        <v>0</v>
      </c>
      <c r="AE959">
        <v>0</v>
      </c>
      <c r="AF959">
        <v>0</v>
      </c>
      <c r="AG959" s="2" t="str">
        <f>IFERROR(VLOOKUP(B959,[1]Hoja2!$C$1:$AM$841,37,FALSE),"n/a")</f>
        <v>n/a</v>
      </c>
      <c r="AH959" s="10" t="e">
        <f>VLOOKUP(AX959,[1]Hoja2!$B$2:$AO$762,17,FALSE)</f>
        <v>#N/A</v>
      </c>
      <c r="AI959" s="10" t="e">
        <f>VLOOKUP(AX959,[1]Hoja2!$B$2:$AO$762,23,FALSE)</f>
        <v>#N/A</v>
      </c>
      <c r="AJ959" s="10" t="e">
        <f>VLOOKUP(AX959,[1]Hoja2!$B$2:$AO$762,28,FALSE)</f>
        <v>#N/A</v>
      </c>
      <c r="AK959" s="10" t="e">
        <f>VLOOKUP(AX959,[1]Hoja2!$B$2:$AO$762,19,FALSE)</f>
        <v>#N/A</v>
      </c>
      <c r="AL959" t="e">
        <f t="shared" si="467"/>
        <v>#N/A</v>
      </c>
      <c r="AM959" t="e">
        <f t="shared" si="468"/>
        <v>#N/A</v>
      </c>
      <c r="AN959" t="e">
        <f t="shared" si="469"/>
        <v>#N/A</v>
      </c>
      <c r="AO959" t="e">
        <f t="shared" si="470"/>
        <v>#N/A</v>
      </c>
      <c r="AP959" t="e">
        <f t="shared" si="471"/>
        <v>#N/A</v>
      </c>
      <c r="AQ959" t="str">
        <f t="shared" si="472"/>
        <v>n/a</v>
      </c>
      <c r="AR959" t="e">
        <f>+INDEX([1]DETALLE!$AK$2:$AK$841,MATCH(B959,[1]DETALLE!$A$2:$A$841,0))</f>
        <v>#N/A</v>
      </c>
      <c r="AS959" t="str">
        <f t="shared" si="504"/>
        <v>09HB331838</v>
      </c>
      <c r="AT959" s="2" t="str">
        <f>IF(IFERROR(VLOOKUP(AS959,[1]Hoja2!$C$1:$AM$841,37,FALSE),"n/a")&lt;&gt;"n/a","a","n/a")</f>
        <v>n/a</v>
      </c>
      <c r="AU959" s="8">
        <f t="shared" si="466"/>
        <v>1</v>
      </c>
      <c r="AV959" t="e">
        <f>VLOOKUP(B959,[1]Hoja2!$C$2:$AO$762,39,FALSE)</f>
        <v>#N/A</v>
      </c>
      <c r="AW959" t="e">
        <f>IF(AU959=AV959,VLOOKUP(B959,[1]Hoja2!$C$2:$AO$762,37,FALSE),IF(AV959&lt;2,VLOOKUP(B959,[1]Hoja2!$C$2:$AO$762,37,FALSE)))</f>
        <v>#N/A</v>
      </c>
      <c r="AX959" t="str">
        <f>B959 &amp; COUNTIF(B$2:B959, B959)</f>
        <v>09HB3318381</v>
      </c>
      <c r="AY959" t="e">
        <f>VLOOKUP(AX959,[1]Hoja2!$B$2:$AO$762,38,FALSE)</f>
        <v>#N/A</v>
      </c>
      <c r="AZ959" s="9" t="e">
        <f t="shared" si="476"/>
        <v>#N/A</v>
      </c>
    </row>
    <row r="960" spans="1:55" hidden="1" x14ac:dyDescent="0.25">
      <c r="A960">
        <v>71490</v>
      </c>
      <c r="B960" t="s">
        <v>938</v>
      </c>
      <c r="C960">
        <v>2019</v>
      </c>
      <c r="D960" t="s">
        <v>37</v>
      </c>
      <c r="E960" t="s">
        <v>38</v>
      </c>
      <c r="F960">
        <v>23</v>
      </c>
      <c r="G960" t="s">
        <v>44</v>
      </c>
      <c r="H960">
        <v>0</v>
      </c>
      <c r="J960" t="s">
        <v>33</v>
      </c>
      <c r="K960" t="s">
        <v>33</v>
      </c>
      <c r="L960" t="s">
        <v>33</v>
      </c>
      <c r="M960" t="s">
        <v>33</v>
      </c>
      <c r="N960" t="s">
        <v>33</v>
      </c>
      <c r="O960" t="s">
        <v>33</v>
      </c>
      <c r="P960" t="s">
        <v>33</v>
      </c>
      <c r="Q960" t="s">
        <v>33</v>
      </c>
      <c r="S960" t="s">
        <v>33</v>
      </c>
      <c r="T960" t="s">
        <v>33</v>
      </c>
      <c r="V960" t="s">
        <v>34</v>
      </c>
      <c r="W960" t="s">
        <v>50</v>
      </c>
      <c r="X960">
        <v>2019</v>
      </c>
      <c r="Y960" t="s">
        <v>37</v>
      </c>
      <c r="Z960" t="s">
        <v>38</v>
      </c>
      <c r="AA960">
        <v>24</v>
      </c>
      <c r="AB960" t="s">
        <v>33</v>
      </c>
      <c r="AC960">
        <v>46</v>
      </c>
      <c r="AD960">
        <v>0</v>
      </c>
      <c r="AE960">
        <v>0</v>
      </c>
      <c r="AF960">
        <v>0</v>
      </c>
      <c r="AG960" s="2" t="str">
        <f>IFERROR(VLOOKUP(B960,[1]Hoja2!$C$1:$AM$841,37,FALSE),"n/a")</f>
        <v>n/a</v>
      </c>
      <c r="AH960" s="10" t="e">
        <f>VLOOKUP(AX960,[1]Hoja2!$B$2:$AO$762,17,FALSE)</f>
        <v>#N/A</v>
      </c>
      <c r="AI960" s="10" t="e">
        <f>VLOOKUP(AX960,[1]Hoja2!$B$2:$AO$762,23,FALSE)</f>
        <v>#N/A</v>
      </c>
      <c r="AJ960" s="10" t="e">
        <f>VLOOKUP(AX960,[1]Hoja2!$B$2:$AO$762,28,FALSE)</f>
        <v>#N/A</v>
      </c>
      <c r="AK960" s="10" t="e">
        <f>VLOOKUP(AX960,[1]Hoja2!$B$2:$AO$762,19,FALSE)</f>
        <v>#N/A</v>
      </c>
      <c r="AL960" t="e">
        <f t="shared" si="467"/>
        <v>#N/A</v>
      </c>
      <c r="AM960" t="e">
        <f t="shared" si="468"/>
        <v>#N/A</v>
      </c>
      <c r="AN960" t="e">
        <f t="shared" si="469"/>
        <v>#N/A</v>
      </c>
      <c r="AO960" t="e">
        <f t="shared" si="470"/>
        <v>#N/A</v>
      </c>
      <c r="AP960" t="e">
        <f t="shared" si="471"/>
        <v>#N/A</v>
      </c>
      <c r="AQ960" t="str">
        <f t="shared" si="472"/>
        <v>n/a</v>
      </c>
      <c r="AR960" t="e">
        <f>+INDEX([1]DETALLE!$AK$2:$AK$841,MATCH(B960,[1]DETALLE!$A$2:$A$841,0))</f>
        <v>#N/A</v>
      </c>
      <c r="AS960" t="str">
        <f t="shared" si="504"/>
        <v>09HB331581</v>
      </c>
      <c r="AT960" s="2" t="str">
        <f>IF(IFERROR(VLOOKUP(AS960,[1]Hoja2!$C$1:$AM$841,37,FALSE),"n/a")&lt;&gt;"n/a","a","n/a")</f>
        <v>n/a</v>
      </c>
      <c r="AU960" s="8">
        <f t="shared" si="466"/>
        <v>1</v>
      </c>
      <c r="AV960" t="e">
        <f>VLOOKUP(B960,[1]Hoja2!$C$2:$AO$762,39,FALSE)</f>
        <v>#N/A</v>
      </c>
      <c r="AW960" t="e">
        <f>IF(AU960=AV960,VLOOKUP(B960,[1]Hoja2!$C$2:$AO$762,37,FALSE),IF(AV960&lt;2,VLOOKUP(B960,[1]Hoja2!$C$2:$AO$762,37,FALSE)))</f>
        <v>#N/A</v>
      </c>
      <c r="AX960" t="str">
        <f>B960 &amp; COUNTIF(B$2:B960, B960)</f>
        <v>09HB3315811</v>
      </c>
      <c r="AY960" t="e">
        <f>VLOOKUP(AX960,[1]Hoja2!$B$2:$AO$762,38,FALSE)</f>
        <v>#N/A</v>
      </c>
      <c r="AZ960" s="9" t="e">
        <f t="shared" si="476"/>
        <v>#N/A</v>
      </c>
    </row>
    <row r="961" spans="1:55" hidden="1" x14ac:dyDescent="0.25">
      <c r="A961">
        <v>71493</v>
      </c>
      <c r="B961" t="s">
        <v>829</v>
      </c>
      <c r="C961">
        <v>2019</v>
      </c>
      <c r="D961" t="s">
        <v>37</v>
      </c>
      <c r="E961" t="s">
        <v>38</v>
      </c>
      <c r="F961">
        <v>23</v>
      </c>
      <c r="G961" t="s">
        <v>44</v>
      </c>
      <c r="H961">
        <v>0</v>
      </c>
      <c r="J961" t="s">
        <v>33</v>
      </c>
      <c r="K961" t="s">
        <v>33</v>
      </c>
      <c r="L961" t="s">
        <v>33</v>
      </c>
      <c r="M961" t="s">
        <v>33</v>
      </c>
      <c r="N961" t="s">
        <v>33</v>
      </c>
      <c r="O961" t="s">
        <v>33</v>
      </c>
      <c r="P961" t="s">
        <v>33</v>
      </c>
      <c r="Q961" t="s">
        <v>33</v>
      </c>
      <c r="S961" t="s">
        <v>33</v>
      </c>
      <c r="T961" t="s">
        <v>33</v>
      </c>
      <c r="V961" t="s">
        <v>34</v>
      </c>
      <c r="W961" t="s">
        <v>50</v>
      </c>
      <c r="X961">
        <v>2019</v>
      </c>
      <c r="Y961" t="s">
        <v>37</v>
      </c>
      <c r="Z961" t="s">
        <v>38</v>
      </c>
      <c r="AA961">
        <v>24</v>
      </c>
      <c r="AB961" t="s">
        <v>33</v>
      </c>
      <c r="AC961">
        <v>14</v>
      </c>
      <c r="AD961">
        <v>0</v>
      </c>
      <c r="AE961">
        <v>0</v>
      </c>
      <c r="AF961">
        <v>0</v>
      </c>
      <c r="AG961" s="2" t="str">
        <f>IFERROR(VLOOKUP(B961,[1]Hoja2!$C$1:$AM$841,37,FALSE),"n/a")</f>
        <v>n/a</v>
      </c>
      <c r="AH961" s="10" t="e">
        <f>VLOOKUP(AX961,[1]Hoja2!$B$2:$AO$762,17,FALSE)</f>
        <v>#N/A</v>
      </c>
      <c r="AI961" s="10" t="e">
        <f>VLOOKUP(AX961,[1]Hoja2!$B$2:$AO$762,23,FALSE)</f>
        <v>#N/A</v>
      </c>
      <c r="AJ961" s="10" t="e">
        <f>VLOOKUP(AX961,[1]Hoja2!$B$2:$AO$762,28,FALSE)</f>
        <v>#N/A</v>
      </c>
      <c r="AK961" s="10" t="e">
        <f>VLOOKUP(AX961,[1]Hoja2!$B$2:$AO$762,19,FALSE)</f>
        <v>#N/A</v>
      </c>
      <c r="AL961" t="e">
        <f t="shared" si="467"/>
        <v>#N/A</v>
      </c>
      <c r="AM961" t="e">
        <f t="shared" si="468"/>
        <v>#N/A</v>
      </c>
      <c r="AN961" t="e">
        <f t="shared" si="469"/>
        <v>#N/A</v>
      </c>
      <c r="AO961" t="e">
        <f t="shared" si="470"/>
        <v>#N/A</v>
      </c>
      <c r="AP961" t="e">
        <f t="shared" si="471"/>
        <v>#N/A</v>
      </c>
      <c r="AQ961" t="str">
        <f t="shared" si="472"/>
        <v>n/a</v>
      </c>
      <c r="AR961" t="e">
        <f>+INDEX([1]DETALLE!$AK$2:$AK$841,MATCH(B961,[1]DETALLE!$A$2:$A$841,0))</f>
        <v>#N/A</v>
      </c>
      <c r="AS961" t="str">
        <f t="shared" si="504"/>
        <v>09HB331436</v>
      </c>
      <c r="AT961" s="2" t="str">
        <f>IF(IFERROR(VLOOKUP(AS961,[1]Hoja2!$C$1:$AM$841,37,FALSE),"n/a")&lt;&gt;"n/a","a","n/a")</f>
        <v>n/a</v>
      </c>
      <c r="AU961" s="8">
        <f t="shared" si="466"/>
        <v>2</v>
      </c>
      <c r="AV961" t="e">
        <f>VLOOKUP(B961,[1]Hoja2!$C$2:$AO$762,39,FALSE)</f>
        <v>#N/A</v>
      </c>
      <c r="AW961" t="e">
        <f>IF(AU961=AV961,VLOOKUP(B961,[1]Hoja2!$C$2:$AO$762,37,FALSE),IF(AV961&lt;2,VLOOKUP(B961,[1]Hoja2!$C$2:$AO$762,37,FALSE)))</f>
        <v>#N/A</v>
      </c>
      <c r="AX961" t="str">
        <f>B961 &amp; COUNTIF(B$2:B961, B961)</f>
        <v>09HB3314362</v>
      </c>
      <c r="AY961" t="e">
        <f>VLOOKUP(AX961,[1]Hoja2!$B$2:$AO$762,38,FALSE)</f>
        <v>#N/A</v>
      </c>
      <c r="AZ961" s="9" t="e">
        <f t="shared" si="476"/>
        <v>#N/A</v>
      </c>
    </row>
    <row r="962" spans="1:55" hidden="1" x14ac:dyDescent="0.25">
      <c r="A962">
        <v>71495</v>
      </c>
      <c r="B962" t="s">
        <v>939</v>
      </c>
      <c r="C962">
        <v>2019</v>
      </c>
      <c r="D962" t="s">
        <v>37</v>
      </c>
      <c r="E962" t="s">
        <v>38</v>
      </c>
      <c r="F962">
        <v>23</v>
      </c>
      <c r="G962" t="s">
        <v>44</v>
      </c>
      <c r="H962">
        <v>0</v>
      </c>
      <c r="J962" t="s">
        <v>33</v>
      </c>
      <c r="K962" t="s">
        <v>33</v>
      </c>
      <c r="L962" t="s">
        <v>33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S962" t="s">
        <v>33</v>
      </c>
      <c r="T962" t="s">
        <v>33</v>
      </c>
      <c r="V962" t="s">
        <v>34</v>
      </c>
      <c r="W962" t="s">
        <v>50</v>
      </c>
      <c r="X962">
        <v>2019</v>
      </c>
      <c r="Y962" t="s">
        <v>37</v>
      </c>
      <c r="Z962" t="s">
        <v>38</v>
      </c>
      <c r="AA962">
        <v>30</v>
      </c>
      <c r="AB962" t="s">
        <v>33</v>
      </c>
      <c r="AC962">
        <v>28</v>
      </c>
      <c r="AD962">
        <v>0</v>
      </c>
      <c r="AE962">
        <v>0</v>
      </c>
      <c r="AF962">
        <v>0</v>
      </c>
      <c r="AG962" s="2" t="str">
        <f>IFERROR(VLOOKUP(B962,[1]Hoja2!$C$1:$AM$841,37,FALSE),"n/a")</f>
        <v>n/a</v>
      </c>
      <c r="AH962" s="10" t="e">
        <f>VLOOKUP(AX962,[1]Hoja2!$B$2:$AO$762,17,FALSE)</f>
        <v>#N/A</v>
      </c>
      <c r="AI962" s="10" t="e">
        <f>VLOOKUP(AX962,[1]Hoja2!$B$2:$AO$762,23,FALSE)</f>
        <v>#N/A</v>
      </c>
      <c r="AJ962" s="10" t="e">
        <f>VLOOKUP(AX962,[1]Hoja2!$B$2:$AO$762,28,FALSE)</f>
        <v>#N/A</v>
      </c>
      <c r="AK962" s="10" t="e">
        <f>VLOOKUP(AX962,[1]Hoja2!$B$2:$AO$762,19,FALSE)</f>
        <v>#N/A</v>
      </c>
      <c r="AL962" t="e">
        <f t="shared" si="467"/>
        <v>#N/A</v>
      </c>
      <c r="AM962" t="e">
        <f t="shared" si="468"/>
        <v>#N/A</v>
      </c>
      <c r="AN962" t="e">
        <f t="shared" si="469"/>
        <v>#N/A</v>
      </c>
      <c r="AO962" t="e">
        <f t="shared" si="470"/>
        <v>#N/A</v>
      </c>
      <c r="AP962" t="e">
        <f t="shared" si="471"/>
        <v>#N/A</v>
      </c>
      <c r="AQ962" t="str">
        <f t="shared" si="472"/>
        <v>n/a</v>
      </c>
      <c r="AR962" t="e">
        <f>+INDEX([1]DETALLE!$AK$2:$AK$841,MATCH(B962,[1]DETALLE!$A$2:$A$841,0))</f>
        <v>#N/A</v>
      </c>
      <c r="AS962" t="str">
        <f t="shared" si="504"/>
        <v>09HB331380</v>
      </c>
      <c r="AT962" s="2" t="str">
        <f>IF(IFERROR(VLOOKUP(AS962,[1]Hoja2!$C$1:$AM$841,37,FALSE),"n/a")&lt;&gt;"n/a","a","n/a")</f>
        <v>n/a</v>
      </c>
      <c r="AU962" s="8">
        <f t="shared" ref="AU962:AU1025" si="505">COUNTIF($B$2:$B$1228,B962)</f>
        <v>1</v>
      </c>
      <c r="AV962" t="e">
        <f>VLOOKUP(B962,[1]Hoja2!$C$2:$AO$762,39,FALSE)</f>
        <v>#N/A</v>
      </c>
      <c r="AW962" t="e">
        <f>IF(AU962=AV962,VLOOKUP(B962,[1]Hoja2!$C$2:$AO$762,37,FALSE),IF(AV962&lt;2,VLOOKUP(B962,[1]Hoja2!$C$2:$AO$762,37,FALSE)))</f>
        <v>#N/A</v>
      </c>
      <c r="AX962" t="str">
        <f>B962 &amp; COUNTIF(B$2:B962, B962)</f>
        <v>09HB3313801</v>
      </c>
      <c r="AY962" t="e">
        <f>VLOOKUP(AX962,[1]Hoja2!$B$2:$AO$762,38,FALSE)</f>
        <v>#N/A</v>
      </c>
      <c r="AZ962" s="9" t="e">
        <f t="shared" si="476"/>
        <v>#N/A</v>
      </c>
    </row>
    <row r="963" spans="1:55" hidden="1" x14ac:dyDescent="0.25">
      <c r="A963">
        <v>71496</v>
      </c>
      <c r="B963" t="s">
        <v>849</v>
      </c>
      <c r="C963">
        <v>2019</v>
      </c>
      <c r="D963" t="s">
        <v>37</v>
      </c>
      <c r="E963" t="s">
        <v>38</v>
      </c>
      <c r="F963">
        <v>23</v>
      </c>
      <c r="G963" t="s">
        <v>44</v>
      </c>
      <c r="H963">
        <v>0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Q963" t="s">
        <v>33</v>
      </c>
      <c r="S963" t="s">
        <v>33</v>
      </c>
      <c r="T963" t="s">
        <v>33</v>
      </c>
      <c r="V963" t="s">
        <v>34</v>
      </c>
      <c r="W963" t="s">
        <v>50</v>
      </c>
      <c r="X963">
        <v>2019</v>
      </c>
      <c r="Y963" t="s">
        <v>37</v>
      </c>
      <c r="Z963" t="s">
        <v>38</v>
      </c>
      <c r="AA963">
        <v>24</v>
      </c>
      <c r="AB963" t="s">
        <v>33</v>
      </c>
      <c r="AC963">
        <v>13</v>
      </c>
      <c r="AD963">
        <v>0</v>
      </c>
      <c r="AE963">
        <v>0</v>
      </c>
      <c r="AF963">
        <v>0</v>
      </c>
      <c r="AG963" s="2" t="str">
        <f>IFERROR(VLOOKUP(B963,[1]Hoja2!$C$1:$AM$841,37,FALSE),"n/a")</f>
        <v>n/a</v>
      </c>
      <c r="AH963" s="10" t="e">
        <f>VLOOKUP(AX963,[1]Hoja2!$B$2:$AO$762,17,FALSE)</f>
        <v>#N/A</v>
      </c>
      <c r="AI963" s="10" t="e">
        <f>VLOOKUP(AX963,[1]Hoja2!$B$2:$AO$762,23,FALSE)</f>
        <v>#N/A</v>
      </c>
      <c r="AJ963" s="10" t="e">
        <f>VLOOKUP(AX963,[1]Hoja2!$B$2:$AO$762,28,FALSE)</f>
        <v>#N/A</v>
      </c>
      <c r="AK963" s="10" t="e">
        <f>VLOOKUP(AX963,[1]Hoja2!$B$2:$AO$762,19,FALSE)</f>
        <v>#N/A</v>
      </c>
      <c r="AL963" t="e">
        <f t="shared" ref="AL963:AL1026" si="506">IF(AF963=AY963,1,0)</f>
        <v>#N/A</v>
      </c>
      <c r="AM963" t="e">
        <f t="shared" ref="AM963:AM1026" si="507">IF(AC963=AH963,1,0)</f>
        <v>#N/A</v>
      </c>
      <c r="AN963" t="e">
        <f t="shared" ref="AN963:AN1026" si="508">IF(AD963=AI963,1,0)</f>
        <v>#N/A</v>
      </c>
      <c r="AO963" t="e">
        <f t="shared" ref="AO963:AO1026" si="509">IF(AE963=AJ963,1,0)</f>
        <v>#N/A</v>
      </c>
      <c r="AP963" t="e">
        <f t="shared" ref="AP963:AP1026" si="510">IF(I963=AK963,1,0)</f>
        <v>#N/A</v>
      </c>
      <c r="AQ963" t="str">
        <f t="shared" ref="AQ963:AQ1026" si="511">+_xlfn.IFS(AG963="n/a","n/a",AG963&gt;AF963,1,TRUE,0)</f>
        <v>n/a</v>
      </c>
      <c r="AR963" t="e">
        <f>+INDEX([1]DETALLE!$AK$2:$AK$841,MATCH(B963,[1]DETALLE!$A$2:$A$841,0))</f>
        <v>#N/A</v>
      </c>
      <c r="AS963" t="str">
        <f t="shared" si="504"/>
        <v>09HB331462</v>
      </c>
      <c r="AT963" s="2" t="str">
        <f>IF(IFERROR(VLOOKUP(AS963,[1]Hoja2!$C$1:$AM$841,37,FALSE),"n/a")&lt;&gt;"n/a","a","n/a")</f>
        <v>n/a</v>
      </c>
      <c r="AU963" s="8">
        <f t="shared" si="505"/>
        <v>2</v>
      </c>
      <c r="AV963" t="e">
        <f>VLOOKUP(B963,[1]Hoja2!$C$2:$AO$762,39,FALSE)</f>
        <v>#N/A</v>
      </c>
      <c r="AW963" t="e">
        <f>IF(AU963=AV963,VLOOKUP(B963,[1]Hoja2!$C$2:$AO$762,37,FALSE),IF(AV963&lt;2,VLOOKUP(B963,[1]Hoja2!$C$2:$AO$762,37,FALSE)))</f>
        <v>#N/A</v>
      </c>
      <c r="AX963" t="str">
        <f>B963 &amp; COUNTIF(B$2:B963, B963)</f>
        <v>09HB3314622</v>
      </c>
      <c r="AY963" t="e">
        <f>VLOOKUP(AX963,[1]Hoja2!$B$2:$AO$762,38,FALSE)</f>
        <v>#N/A</v>
      </c>
      <c r="AZ963" s="9" t="e">
        <f t="shared" si="476"/>
        <v>#N/A</v>
      </c>
    </row>
    <row r="964" spans="1:55" hidden="1" x14ac:dyDescent="0.25">
      <c r="A964">
        <v>71497</v>
      </c>
      <c r="B964" t="s">
        <v>940</v>
      </c>
      <c r="C964">
        <v>2019</v>
      </c>
      <c r="D964" t="s">
        <v>37</v>
      </c>
      <c r="E964" t="s">
        <v>38</v>
      </c>
      <c r="F964">
        <v>23</v>
      </c>
      <c r="G964" t="s">
        <v>44</v>
      </c>
      <c r="H964">
        <v>0</v>
      </c>
      <c r="I964" t="s">
        <v>34</v>
      </c>
      <c r="J964">
        <v>468</v>
      </c>
      <c r="K964">
        <v>715</v>
      </c>
      <c r="L964">
        <v>0</v>
      </c>
      <c r="M964">
        <v>0</v>
      </c>
      <c r="N964">
        <v>0</v>
      </c>
      <c r="O964">
        <v>0.6</v>
      </c>
      <c r="P964">
        <v>0.8</v>
      </c>
      <c r="Q964">
        <v>1.05</v>
      </c>
      <c r="R964" t="s">
        <v>46</v>
      </c>
      <c r="S964">
        <v>5</v>
      </c>
      <c r="T964">
        <v>9</v>
      </c>
      <c r="U964" t="s">
        <v>47</v>
      </c>
      <c r="V964" t="s">
        <v>34</v>
      </c>
      <c r="W964" t="s">
        <v>50</v>
      </c>
      <c r="X964">
        <v>2019</v>
      </c>
      <c r="Y964" t="s">
        <v>37</v>
      </c>
      <c r="Z964" t="s">
        <v>38</v>
      </c>
      <c r="AA964">
        <v>29</v>
      </c>
      <c r="AB964">
        <v>1</v>
      </c>
      <c r="AC964">
        <v>47</v>
      </c>
      <c r="AD964">
        <v>0</v>
      </c>
      <c r="AE964">
        <v>0</v>
      </c>
      <c r="AF964">
        <v>0</v>
      </c>
      <c r="AG964" s="2" t="str">
        <f>IFERROR(VLOOKUP(B964,[1]Hoja2!$C$1:$AM$841,37,FALSE),"n/a")</f>
        <v>n/a</v>
      </c>
      <c r="AH964" s="10" t="e">
        <f>VLOOKUP(AX964,[1]Hoja2!$B$2:$AO$762,17,FALSE)</f>
        <v>#N/A</v>
      </c>
      <c r="AI964" s="10" t="e">
        <f>VLOOKUP(AX964,[1]Hoja2!$B$2:$AO$762,23,FALSE)</f>
        <v>#N/A</v>
      </c>
      <c r="AJ964" s="10" t="e">
        <f>VLOOKUP(AX964,[1]Hoja2!$B$2:$AO$762,28,FALSE)</f>
        <v>#N/A</v>
      </c>
      <c r="AK964" s="10" t="e">
        <f>VLOOKUP(AX964,[1]Hoja2!$B$2:$AO$762,19,FALSE)</f>
        <v>#N/A</v>
      </c>
      <c r="AL964" t="e">
        <f t="shared" si="506"/>
        <v>#N/A</v>
      </c>
      <c r="AM964" t="e">
        <f t="shared" si="507"/>
        <v>#N/A</v>
      </c>
      <c r="AN964" t="e">
        <f t="shared" si="508"/>
        <v>#N/A</v>
      </c>
      <c r="AO964" t="e">
        <f t="shared" si="509"/>
        <v>#N/A</v>
      </c>
      <c r="AP964" t="e">
        <f t="shared" si="510"/>
        <v>#N/A</v>
      </c>
      <c r="AQ964" t="str">
        <f t="shared" si="511"/>
        <v>n/a</v>
      </c>
      <c r="AR964" t="e">
        <f>+INDEX([1]DETALLE!$AK$2:$AK$841,MATCH(B964,[1]DETALLE!$A$2:$A$841,0))</f>
        <v>#N/A</v>
      </c>
      <c r="AS964" t="str">
        <f t="shared" si="504"/>
        <v>09HB332049</v>
      </c>
      <c r="AT964" s="2" t="str">
        <f>IF(IFERROR(VLOOKUP(AS964,[1]Hoja2!$C$1:$AM$841,37,FALSE),"n/a")&lt;&gt;"n/a","a","n/a")</f>
        <v>n/a</v>
      </c>
      <c r="AU964" s="8">
        <f t="shared" si="505"/>
        <v>1</v>
      </c>
      <c r="AV964" t="e">
        <f>VLOOKUP(B964,[1]Hoja2!$C$2:$AO$762,39,FALSE)</f>
        <v>#N/A</v>
      </c>
      <c r="AW964" t="e">
        <f>IF(AU964=AV964,VLOOKUP(B964,[1]Hoja2!$C$2:$AO$762,37,FALSE),IF(AV964&lt;2,VLOOKUP(B964,[1]Hoja2!$C$2:$AO$762,37,FALSE)))</f>
        <v>#N/A</v>
      </c>
      <c r="AX964" t="str">
        <f>B964 &amp; COUNTIF(B$2:B964, B964)</f>
        <v>09HB3320491</v>
      </c>
      <c r="AY964" t="e">
        <f>VLOOKUP(AX964,[1]Hoja2!$B$2:$AO$762,38,FALSE)</f>
        <v>#N/A</v>
      </c>
      <c r="AZ964" s="9" t="e">
        <f t="shared" si="476"/>
        <v>#N/A</v>
      </c>
    </row>
    <row r="965" spans="1:55" hidden="1" x14ac:dyDescent="0.25">
      <c r="A965">
        <v>71498</v>
      </c>
      <c r="B965" t="s">
        <v>941</v>
      </c>
      <c r="C965">
        <v>2019</v>
      </c>
      <c r="D965" t="s">
        <v>37</v>
      </c>
      <c r="E965" t="s">
        <v>38</v>
      </c>
      <c r="F965">
        <v>23</v>
      </c>
      <c r="G965" t="s">
        <v>44</v>
      </c>
      <c r="H965">
        <v>0.4166667</v>
      </c>
      <c r="J965" t="s">
        <v>33</v>
      </c>
      <c r="K965" t="s">
        <v>33</v>
      </c>
      <c r="L965" t="s">
        <v>33</v>
      </c>
      <c r="M965" t="s">
        <v>33</v>
      </c>
      <c r="N965" t="s">
        <v>33</v>
      </c>
      <c r="O965" t="s">
        <v>33</v>
      </c>
      <c r="P965" t="s">
        <v>33</v>
      </c>
      <c r="Q965" t="s">
        <v>33</v>
      </c>
      <c r="S965" t="s">
        <v>33</v>
      </c>
      <c r="T965" t="s">
        <v>33</v>
      </c>
      <c r="V965" t="s">
        <v>34</v>
      </c>
      <c r="W965" t="s">
        <v>50</v>
      </c>
      <c r="X965">
        <v>2019</v>
      </c>
      <c r="Y965" t="s">
        <v>37</v>
      </c>
      <c r="Z965" t="s">
        <v>38</v>
      </c>
      <c r="AA965">
        <v>24</v>
      </c>
      <c r="AB965" t="s">
        <v>33</v>
      </c>
      <c r="AC965">
        <v>28</v>
      </c>
      <c r="AD965">
        <v>0</v>
      </c>
      <c r="AE965">
        <v>0</v>
      </c>
      <c r="AF965">
        <v>0</v>
      </c>
      <c r="AG965" s="2" t="str">
        <f>IFERROR(VLOOKUP(B965,[1]Hoja2!$C$1:$AM$841,37,FALSE),"n/a")</f>
        <v>n/a</v>
      </c>
      <c r="AH965" s="10" t="e">
        <f>VLOOKUP(AX965,[1]Hoja2!$B$2:$AO$762,17,FALSE)</f>
        <v>#N/A</v>
      </c>
      <c r="AI965" s="10" t="e">
        <f>VLOOKUP(AX965,[1]Hoja2!$B$2:$AO$762,23,FALSE)</f>
        <v>#N/A</v>
      </c>
      <c r="AJ965" s="10" t="e">
        <f>VLOOKUP(AX965,[1]Hoja2!$B$2:$AO$762,28,FALSE)</f>
        <v>#N/A</v>
      </c>
      <c r="AK965" s="10" t="e">
        <f>VLOOKUP(AX965,[1]Hoja2!$B$2:$AO$762,19,FALSE)</f>
        <v>#N/A</v>
      </c>
      <c r="AL965" t="e">
        <f t="shared" si="506"/>
        <v>#N/A</v>
      </c>
      <c r="AM965" t="e">
        <f t="shared" si="507"/>
        <v>#N/A</v>
      </c>
      <c r="AN965" t="e">
        <f t="shared" si="508"/>
        <v>#N/A</v>
      </c>
      <c r="AO965" t="e">
        <f t="shared" si="509"/>
        <v>#N/A</v>
      </c>
      <c r="AP965" t="e">
        <f t="shared" si="510"/>
        <v>#N/A</v>
      </c>
      <c r="AQ965" t="str">
        <f t="shared" si="511"/>
        <v>n/a</v>
      </c>
      <c r="AR965" t="e">
        <f>+INDEX([1]DETALLE!$AK$2:$AK$841,MATCH(B965,[1]DETALLE!$A$2:$A$841,0))</f>
        <v>#N/A</v>
      </c>
      <c r="AS965" t="str">
        <f t="shared" si="504"/>
        <v>09HB331429</v>
      </c>
      <c r="AT965" s="2" t="str">
        <f>IF(IFERROR(VLOOKUP(AS965,[1]Hoja2!$C$1:$AM$841,37,FALSE),"n/a")&lt;&gt;"n/a","a","n/a")</f>
        <v>n/a</v>
      </c>
      <c r="AU965" s="8">
        <f t="shared" si="505"/>
        <v>1</v>
      </c>
      <c r="AV965" t="e">
        <f>VLOOKUP(B965,[1]Hoja2!$C$2:$AO$762,39,FALSE)</f>
        <v>#N/A</v>
      </c>
      <c r="AW965" t="e">
        <f>IF(AU965=AV965,VLOOKUP(B965,[1]Hoja2!$C$2:$AO$762,37,FALSE),IF(AV965&lt;2,VLOOKUP(B965,[1]Hoja2!$C$2:$AO$762,37,FALSE)))</f>
        <v>#N/A</v>
      </c>
      <c r="AX965" t="str">
        <f>B965 &amp; COUNTIF(B$2:B965, B965)</f>
        <v>09HB3314291</v>
      </c>
      <c r="AY965" t="e">
        <f>VLOOKUP(AX965,[1]Hoja2!$B$2:$AO$762,38,FALSE)</f>
        <v>#N/A</v>
      </c>
      <c r="AZ965" s="9" t="e">
        <f t="shared" si="476"/>
        <v>#N/A</v>
      </c>
    </row>
    <row r="966" spans="1:55" hidden="1" x14ac:dyDescent="0.25">
      <c r="A966">
        <v>71500</v>
      </c>
      <c r="B966" t="s">
        <v>837</v>
      </c>
      <c r="C966">
        <v>2019</v>
      </c>
      <c r="D966" t="s">
        <v>37</v>
      </c>
      <c r="E966" t="s">
        <v>38</v>
      </c>
      <c r="F966">
        <v>23</v>
      </c>
      <c r="G966" t="s">
        <v>44</v>
      </c>
      <c r="H966">
        <v>0.43333329999999998</v>
      </c>
      <c r="J966" t="s">
        <v>33</v>
      </c>
      <c r="K966" t="s">
        <v>33</v>
      </c>
      <c r="L966" t="s">
        <v>33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S966" t="s">
        <v>33</v>
      </c>
      <c r="T966" t="s">
        <v>33</v>
      </c>
      <c r="V966" t="s">
        <v>34</v>
      </c>
      <c r="W966" t="s">
        <v>50</v>
      </c>
      <c r="X966">
        <v>2019</v>
      </c>
      <c r="Y966" t="s">
        <v>37</v>
      </c>
      <c r="Z966" t="s">
        <v>38</v>
      </c>
      <c r="AA966">
        <v>24</v>
      </c>
      <c r="AB966" t="s">
        <v>33</v>
      </c>
      <c r="AC966">
        <v>13</v>
      </c>
      <c r="AD966">
        <v>0</v>
      </c>
      <c r="AE966">
        <v>0</v>
      </c>
      <c r="AF966">
        <v>0</v>
      </c>
      <c r="AG966" s="2" t="str">
        <f>IFERROR(VLOOKUP(B966,[1]Hoja2!$C$1:$AM$841,37,FALSE),"n/a")</f>
        <v>n/a</v>
      </c>
      <c r="AH966" s="10" t="e">
        <f>VLOOKUP(AX966,[1]Hoja2!$B$2:$AO$762,17,FALSE)</f>
        <v>#N/A</v>
      </c>
      <c r="AI966" s="10" t="e">
        <f>VLOOKUP(AX966,[1]Hoja2!$B$2:$AO$762,23,FALSE)</f>
        <v>#N/A</v>
      </c>
      <c r="AJ966" s="10" t="e">
        <f>VLOOKUP(AX966,[1]Hoja2!$B$2:$AO$762,28,FALSE)</f>
        <v>#N/A</v>
      </c>
      <c r="AK966" s="10" t="e">
        <f>VLOOKUP(AX966,[1]Hoja2!$B$2:$AO$762,19,FALSE)</f>
        <v>#N/A</v>
      </c>
      <c r="AL966" t="e">
        <f t="shared" si="506"/>
        <v>#N/A</v>
      </c>
      <c r="AM966" t="e">
        <f t="shared" si="507"/>
        <v>#N/A</v>
      </c>
      <c r="AN966" t="e">
        <f t="shared" si="508"/>
        <v>#N/A</v>
      </c>
      <c r="AO966" t="e">
        <f t="shared" si="509"/>
        <v>#N/A</v>
      </c>
      <c r="AP966" t="e">
        <f t="shared" si="510"/>
        <v>#N/A</v>
      </c>
      <c r="AQ966" t="str">
        <f t="shared" si="511"/>
        <v>n/a</v>
      </c>
      <c r="AR966" t="e">
        <f>+INDEX([1]DETALLE!$AK$2:$AK$841,MATCH(B966,[1]DETALLE!$A$2:$A$841,0))</f>
        <v>#N/A</v>
      </c>
      <c r="AS966" t="str">
        <f t="shared" si="504"/>
        <v>09HB331490</v>
      </c>
      <c r="AT966" s="2" t="str">
        <f>IF(IFERROR(VLOOKUP(AS966,[1]Hoja2!$C$1:$AM$841,37,FALSE),"n/a")&lt;&gt;"n/a","a","n/a")</f>
        <v>n/a</v>
      </c>
      <c r="AU966" s="8">
        <f t="shared" si="505"/>
        <v>2</v>
      </c>
      <c r="AV966" t="e">
        <f>VLOOKUP(B966,[1]Hoja2!$C$2:$AO$762,39,FALSE)</f>
        <v>#N/A</v>
      </c>
      <c r="AW966" t="e">
        <f>IF(AU966=AV966,VLOOKUP(B966,[1]Hoja2!$C$2:$AO$762,37,FALSE),IF(AV966&lt;2,VLOOKUP(B966,[1]Hoja2!$C$2:$AO$762,37,FALSE)))</f>
        <v>#N/A</v>
      </c>
      <c r="AX966" t="str">
        <f>B966 &amp; COUNTIF(B$2:B966, B966)</f>
        <v>09HB3314902</v>
      </c>
      <c r="AY966" t="e">
        <f>VLOOKUP(AX966,[1]Hoja2!$B$2:$AO$762,38,FALSE)</f>
        <v>#N/A</v>
      </c>
      <c r="AZ966" s="9" t="e">
        <f t="shared" si="476"/>
        <v>#N/A</v>
      </c>
    </row>
    <row r="967" spans="1:55" hidden="1" x14ac:dyDescent="0.25">
      <c r="A967">
        <v>71502</v>
      </c>
      <c r="B967" t="s">
        <v>906</v>
      </c>
      <c r="C967">
        <v>2019</v>
      </c>
      <c r="D967" t="s">
        <v>37</v>
      </c>
      <c r="E967" t="s">
        <v>38</v>
      </c>
      <c r="F967">
        <v>23</v>
      </c>
      <c r="G967" t="s">
        <v>44</v>
      </c>
      <c r="H967">
        <v>0</v>
      </c>
      <c r="I967" t="s">
        <v>34</v>
      </c>
      <c r="J967">
        <v>468</v>
      </c>
      <c r="K967">
        <v>715</v>
      </c>
      <c r="L967">
        <v>0</v>
      </c>
      <c r="M967">
        <v>0</v>
      </c>
      <c r="N967">
        <v>0</v>
      </c>
      <c r="O967">
        <v>0.6</v>
      </c>
      <c r="P967">
        <v>0.8</v>
      </c>
      <c r="Q967">
        <v>1.05</v>
      </c>
      <c r="R967" t="s">
        <v>46</v>
      </c>
      <c r="S967">
        <v>5</v>
      </c>
      <c r="T967">
        <v>9</v>
      </c>
      <c r="U967" t="s">
        <v>47</v>
      </c>
      <c r="V967" t="s">
        <v>34</v>
      </c>
      <c r="W967" t="s">
        <v>50</v>
      </c>
      <c r="X967">
        <v>2019</v>
      </c>
      <c r="Y967" t="s">
        <v>37</v>
      </c>
      <c r="Z967" t="s">
        <v>38</v>
      </c>
      <c r="AA967">
        <v>29</v>
      </c>
      <c r="AB967">
        <v>1</v>
      </c>
      <c r="AC967">
        <v>6</v>
      </c>
      <c r="AD967">
        <v>0</v>
      </c>
      <c r="AE967">
        <v>0</v>
      </c>
      <c r="AF967">
        <v>0</v>
      </c>
      <c r="AG967" s="2" t="str">
        <f>IFERROR(VLOOKUP(B967,[1]Hoja2!$C$1:$AM$841,37,FALSE),"n/a")</f>
        <v>n/a</v>
      </c>
      <c r="AH967" s="10" t="e">
        <f>VLOOKUP(AX967,[1]Hoja2!$B$2:$AO$762,17,FALSE)</f>
        <v>#N/A</v>
      </c>
      <c r="AI967" s="10" t="e">
        <f>VLOOKUP(AX967,[1]Hoja2!$B$2:$AO$762,23,FALSE)</f>
        <v>#N/A</v>
      </c>
      <c r="AJ967" s="10" t="e">
        <f>VLOOKUP(AX967,[1]Hoja2!$B$2:$AO$762,28,FALSE)</f>
        <v>#N/A</v>
      </c>
      <c r="AK967" s="10" t="e">
        <f>VLOOKUP(AX967,[1]Hoja2!$B$2:$AO$762,19,FALSE)</f>
        <v>#N/A</v>
      </c>
      <c r="AL967" t="e">
        <f t="shared" si="506"/>
        <v>#N/A</v>
      </c>
      <c r="AM967" t="e">
        <f t="shared" si="507"/>
        <v>#N/A</v>
      </c>
      <c r="AN967" t="e">
        <f t="shared" si="508"/>
        <v>#N/A</v>
      </c>
      <c r="AO967" t="e">
        <f t="shared" si="509"/>
        <v>#N/A</v>
      </c>
      <c r="AP967" t="e">
        <f t="shared" si="510"/>
        <v>#N/A</v>
      </c>
      <c r="AQ967" t="str">
        <f t="shared" si="511"/>
        <v>n/a</v>
      </c>
      <c r="AR967" t="e">
        <f>+INDEX([1]DETALLE!$AK$2:$AK$841,MATCH(B967,[1]DETALLE!$A$2:$A$841,0))</f>
        <v>#N/A</v>
      </c>
      <c r="AS967" t="str">
        <f t="shared" si="504"/>
        <v>09HB331758</v>
      </c>
      <c r="AT967" s="2" t="str">
        <f>IF(IFERROR(VLOOKUP(AS967,[1]Hoja2!$C$1:$AM$841,37,FALSE),"n/a")&lt;&gt;"n/a","a","n/a")</f>
        <v>n/a</v>
      </c>
      <c r="AU967" s="8">
        <f t="shared" si="505"/>
        <v>2</v>
      </c>
      <c r="AV967" t="e">
        <f>VLOOKUP(B967,[1]Hoja2!$C$2:$AO$762,39,FALSE)</f>
        <v>#N/A</v>
      </c>
      <c r="AW967" t="e">
        <f>IF(AU967=AV967,VLOOKUP(B967,[1]Hoja2!$C$2:$AO$762,37,FALSE),IF(AV967&lt;2,VLOOKUP(B967,[1]Hoja2!$C$2:$AO$762,37,FALSE)))</f>
        <v>#N/A</v>
      </c>
      <c r="AX967" t="str">
        <f>B967 &amp; COUNTIF(B$2:B967, B967)</f>
        <v>09HB3317582</v>
      </c>
      <c r="AY967" t="e">
        <f>VLOOKUP(AX967,[1]Hoja2!$B$2:$AO$762,38,FALSE)</f>
        <v>#N/A</v>
      </c>
      <c r="AZ967" s="9" t="e">
        <f t="shared" si="476"/>
        <v>#N/A</v>
      </c>
    </row>
    <row r="968" spans="1:55" hidden="1" x14ac:dyDescent="0.25">
      <c r="A968">
        <v>71503</v>
      </c>
      <c r="B968" t="s">
        <v>942</v>
      </c>
      <c r="C968">
        <v>2019</v>
      </c>
      <c r="D968" t="s">
        <v>37</v>
      </c>
      <c r="E968" t="s">
        <v>38</v>
      </c>
      <c r="F968">
        <v>23</v>
      </c>
      <c r="G968" t="s">
        <v>44</v>
      </c>
      <c r="H968">
        <v>0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 t="s">
        <v>33</v>
      </c>
      <c r="P968" t="s">
        <v>33</v>
      </c>
      <c r="Q968" t="s">
        <v>33</v>
      </c>
      <c r="S968" t="s">
        <v>33</v>
      </c>
      <c r="T968" t="s">
        <v>33</v>
      </c>
      <c r="V968" t="s">
        <v>34</v>
      </c>
      <c r="W968" t="s">
        <v>50</v>
      </c>
      <c r="X968">
        <v>2019</v>
      </c>
      <c r="Y968" t="s">
        <v>37</v>
      </c>
      <c r="Z968" t="s">
        <v>38</v>
      </c>
      <c r="AA968">
        <v>29</v>
      </c>
      <c r="AB968" t="s">
        <v>33</v>
      </c>
      <c r="AC968">
        <v>62</v>
      </c>
      <c r="AD968">
        <v>0</v>
      </c>
      <c r="AE968">
        <v>0</v>
      </c>
      <c r="AF968">
        <v>0</v>
      </c>
      <c r="AG968" s="2" t="str">
        <f>IFERROR(VLOOKUP(B968,[1]Hoja2!$C$1:$AM$841,37,FALSE),"n/a")</f>
        <v>n/a</v>
      </c>
      <c r="AH968" s="10" t="e">
        <f>VLOOKUP(AX968,[1]Hoja2!$B$2:$AO$762,17,FALSE)</f>
        <v>#N/A</v>
      </c>
      <c r="AI968" s="10" t="e">
        <f>VLOOKUP(AX968,[1]Hoja2!$B$2:$AO$762,23,FALSE)</f>
        <v>#N/A</v>
      </c>
      <c r="AJ968" s="10" t="e">
        <f>VLOOKUP(AX968,[1]Hoja2!$B$2:$AO$762,28,FALSE)</f>
        <v>#N/A</v>
      </c>
      <c r="AK968" s="10" t="e">
        <f>VLOOKUP(AX968,[1]Hoja2!$B$2:$AO$762,19,FALSE)</f>
        <v>#N/A</v>
      </c>
      <c r="AL968" t="e">
        <f t="shared" si="506"/>
        <v>#N/A</v>
      </c>
      <c r="AM968" t="e">
        <f t="shared" si="507"/>
        <v>#N/A</v>
      </c>
      <c r="AN968" t="e">
        <f t="shared" si="508"/>
        <v>#N/A</v>
      </c>
      <c r="AO968" t="e">
        <f t="shared" si="509"/>
        <v>#N/A</v>
      </c>
      <c r="AP968" t="e">
        <f t="shared" si="510"/>
        <v>#N/A</v>
      </c>
      <c r="AQ968" t="str">
        <f t="shared" si="511"/>
        <v>n/a</v>
      </c>
      <c r="AR968" t="e">
        <f>+INDEX([1]DETALLE!$AK$2:$AK$841,MATCH(B968,[1]DETALLE!$A$2:$A$841,0))</f>
        <v>#N/A</v>
      </c>
      <c r="AS968" t="str">
        <f t="shared" si="504"/>
        <v>09HB331572</v>
      </c>
      <c r="AT968" s="2" t="str">
        <f>IF(IFERROR(VLOOKUP(AS968,[1]Hoja2!$C$1:$AM$841,37,FALSE),"n/a")&lt;&gt;"n/a","a","n/a")</f>
        <v>n/a</v>
      </c>
      <c r="AU968" s="8">
        <f t="shared" si="505"/>
        <v>1</v>
      </c>
      <c r="AV968" t="e">
        <f>VLOOKUP(B968,[1]Hoja2!$C$2:$AO$762,39,FALSE)</f>
        <v>#N/A</v>
      </c>
      <c r="AW968" t="e">
        <f>IF(AU968=AV968,VLOOKUP(B968,[1]Hoja2!$C$2:$AO$762,37,FALSE),IF(AV968&lt;2,VLOOKUP(B968,[1]Hoja2!$C$2:$AO$762,37,FALSE)))</f>
        <v>#N/A</v>
      </c>
      <c r="AX968" t="str">
        <f>B968 &amp; COUNTIF(B$2:B968, B968)</f>
        <v>09HB3315721</v>
      </c>
      <c r="AY968" t="e">
        <f>VLOOKUP(AX968,[1]Hoja2!$B$2:$AO$762,38,FALSE)</f>
        <v>#N/A</v>
      </c>
      <c r="AZ968" s="9" t="e">
        <f t="shared" si="476"/>
        <v>#N/A</v>
      </c>
    </row>
    <row r="969" spans="1:55" hidden="1" x14ac:dyDescent="0.25">
      <c r="A969">
        <v>71504</v>
      </c>
      <c r="B969" t="s">
        <v>935</v>
      </c>
      <c r="C969">
        <v>2019</v>
      </c>
      <c r="D969" t="s">
        <v>37</v>
      </c>
      <c r="E969" t="s">
        <v>38</v>
      </c>
      <c r="F969">
        <v>23</v>
      </c>
      <c r="G969" t="s">
        <v>44</v>
      </c>
      <c r="H969">
        <v>0</v>
      </c>
      <c r="J969" t="s">
        <v>33</v>
      </c>
      <c r="K969" t="s">
        <v>33</v>
      </c>
      <c r="L969" t="s">
        <v>33</v>
      </c>
      <c r="M969" t="s">
        <v>33</v>
      </c>
      <c r="N969" t="s">
        <v>33</v>
      </c>
      <c r="O969" t="s">
        <v>33</v>
      </c>
      <c r="P969" t="s">
        <v>33</v>
      </c>
      <c r="Q969" t="s">
        <v>33</v>
      </c>
      <c r="S969" t="s">
        <v>33</v>
      </c>
      <c r="T969" t="s">
        <v>33</v>
      </c>
      <c r="V969" t="s">
        <v>34</v>
      </c>
      <c r="W969" t="s">
        <v>50</v>
      </c>
      <c r="X969">
        <v>2019</v>
      </c>
      <c r="Y969" t="s">
        <v>37</v>
      </c>
      <c r="Z969" t="s">
        <v>38</v>
      </c>
      <c r="AA969">
        <v>30</v>
      </c>
      <c r="AB969" t="s">
        <v>33</v>
      </c>
      <c r="AC969">
        <v>1</v>
      </c>
      <c r="AD969">
        <v>0</v>
      </c>
      <c r="AE969">
        <v>0</v>
      </c>
      <c r="AF969">
        <v>0</v>
      </c>
      <c r="AG969" s="2" t="str">
        <f>IFERROR(VLOOKUP(B969,[1]Hoja2!$C$1:$AM$841,37,FALSE),"n/a")</f>
        <v>n/a</v>
      </c>
      <c r="AH969" s="10" t="e">
        <f>VLOOKUP(AX969,[1]Hoja2!$B$2:$AO$762,17,FALSE)</f>
        <v>#N/A</v>
      </c>
      <c r="AI969" s="10" t="e">
        <f>VLOOKUP(AX969,[1]Hoja2!$B$2:$AO$762,23,FALSE)</f>
        <v>#N/A</v>
      </c>
      <c r="AJ969" s="10" t="e">
        <f>VLOOKUP(AX969,[1]Hoja2!$B$2:$AO$762,28,FALSE)</f>
        <v>#N/A</v>
      </c>
      <c r="AK969" s="10" t="e">
        <f>VLOOKUP(AX969,[1]Hoja2!$B$2:$AO$762,19,FALSE)</f>
        <v>#N/A</v>
      </c>
      <c r="AL969" t="e">
        <f t="shared" si="506"/>
        <v>#N/A</v>
      </c>
      <c r="AM969" t="e">
        <f t="shared" si="507"/>
        <v>#N/A</v>
      </c>
      <c r="AN969" t="e">
        <f t="shared" si="508"/>
        <v>#N/A</v>
      </c>
      <c r="AO969" t="e">
        <f t="shared" si="509"/>
        <v>#N/A</v>
      </c>
      <c r="AP969" t="e">
        <f t="shared" si="510"/>
        <v>#N/A</v>
      </c>
      <c r="AQ969" t="str">
        <f t="shared" si="511"/>
        <v>n/a</v>
      </c>
      <c r="AR969" t="e">
        <f>+INDEX([1]DETALLE!$AK$2:$AK$841,MATCH(B969,[1]DETALLE!$A$2:$A$841,0))</f>
        <v>#N/A</v>
      </c>
      <c r="AS969" t="str">
        <f t="shared" si="504"/>
        <v>09HB332003</v>
      </c>
      <c r="AT969" s="2" t="str">
        <f>IF(IFERROR(VLOOKUP(AS969,[1]Hoja2!$C$1:$AM$841,37,FALSE),"n/a")&lt;&gt;"n/a","a","n/a")</f>
        <v>n/a</v>
      </c>
      <c r="AU969" s="8">
        <f t="shared" si="505"/>
        <v>2</v>
      </c>
      <c r="AV969" t="e">
        <f>VLOOKUP(B969,[1]Hoja2!$C$2:$AO$762,39,FALSE)</f>
        <v>#N/A</v>
      </c>
      <c r="AW969" t="e">
        <f>IF(AU969=AV969,VLOOKUP(B969,[1]Hoja2!$C$2:$AO$762,37,FALSE),IF(AV969&lt;2,VLOOKUP(B969,[1]Hoja2!$C$2:$AO$762,37,FALSE)))</f>
        <v>#N/A</v>
      </c>
      <c r="AX969" t="str">
        <f>B969 &amp; COUNTIF(B$2:B969, B969)</f>
        <v>09HB3320032</v>
      </c>
      <c r="AY969" t="e">
        <f>VLOOKUP(AX969,[1]Hoja2!$B$2:$AO$762,38,FALSE)</f>
        <v>#N/A</v>
      </c>
      <c r="AZ969" s="9" t="e">
        <f t="shared" si="476"/>
        <v>#N/A</v>
      </c>
    </row>
    <row r="970" spans="1:55" hidden="1" x14ac:dyDescent="0.25">
      <c r="A970">
        <v>71505</v>
      </c>
      <c r="B970" t="s">
        <v>943</v>
      </c>
      <c r="C970">
        <v>2019</v>
      </c>
      <c r="D970" t="s">
        <v>37</v>
      </c>
      <c r="E970" t="s">
        <v>38</v>
      </c>
      <c r="F970">
        <v>23</v>
      </c>
      <c r="G970" t="s">
        <v>44</v>
      </c>
      <c r="H970">
        <v>0</v>
      </c>
      <c r="I970" t="s">
        <v>34</v>
      </c>
      <c r="J970">
        <v>468</v>
      </c>
      <c r="K970">
        <v>715</v>
      </c>
      <c r="L970">
        <v>0</v>
      </c>
      <c r="M970">
        <v>0</v>
      </c>
      <c r="N970">
        <v>0</v>
      </c>
      <c r="O970">
        <v>0.6</v>
      </c>
      <c r="P970">
        <v>0.8</v>
      </c>
      <c r="Q970">
        <v>1.05</v>
      </c>
      <c r="R970" t="s">
        <v>46</v>
      </c>
      <c r="S970">
        <v>5</v>
      </c>
      <c r="T970">
        <v>9</v>
      </c>
      <c r="U970" t="s">
        <v>47</v>
      </c>
      <c r="V970" t="s">
        <v>34</v>
      </c>
      <c r="W970" t="s">
        <v>50</v>
      </c>
      <c r="X970">
        <v>2019</v>
      </c>
      <c r="Y970" t="s">
        <v>37</v>
      </c>
      <c r="Z970" t="s">
        <v>38</v>
      </c>
      <c r="AA970">
        <v>29</v>
      </c>
      <c r="AB970">
        <v>1</v>
      </c>
      <c r="AC970">
        <v>39</v>
      </c>
      <c r="AD970">
        <v>0</v>
      </c>
      <c r="AE970">
        <v>0</v>
      </c>
      <c r="AF970">
        <v>0</v>
      </c>
      <c r="AG970" s="2" t="str">
        <f>IFERROR(VLOOKUP(B970,[1]Hoja2!$C$1:$AM$841,37,FALSE),"n/a")</f>
        <v>n/a</v>
      </c>
      <c r="AH970" s="10" t="e">
        <f>VLOOKUP(AX970,[1]Hoja2!$B$2:$AO$762,17,FALSE)</f>
        <v>#N/A</v>
      </c>
      <c r="AI970" s="10" t="e">
        <f>VLOOKUP(AX970,[1]Hoja2!$B$2:$AO$762,23,FALSE)</f>
        <v>#N/A</v>
      </c>
      <c r="AJ970" s="10" t="e">
        <f>VLOOKUP(AX970,[1]Hoja2!$B$2:$AO$762,28,FALSE)</f>
        <v>#N/A</v>
      </c>
      <c r="AK970" s="10" t="e">
        <f>VLOOKUP(AX970,[1]Hoja2!$B$2:$AO$762,19,FALSE)</f>
        <v>#N/A</v>
      </c>
      <c r="AL970" t="e">
        <f t="shared" si="506"/>
        <v>#N/A</v>
      </c>
      <c r="AM970" t="e">
        <f t="shared" si="507"/>
        <v>#N/A</v>
      </c>
      <c r="AN970" t="e">
        <f t="shared" si="508"/>
        <v>#N/A</v>
      </c>
      <c r="AO970" t="e">
        <f t="shared" si="509"/>
        <v>#N/A</v>
      </c>
      <c r="AP970" t="e">
        <f t="shared" si="510"/>
        <v>#N/A</v>
      </c>
      <c r="AQ970" t="str">
        <f t="shared" si="511"/>
        <v>n/a</v>
      </c>
      <c r="AR970" t="e">
        <f>+INDEX([1]DETALLE!$AK$2:$AK$841,MATCH(B970,[1]DETALLE!$A$2:$A$841,0))</f>
        <v>#N/A</v>
      </c>
      <c r="AS970" t="str">
        <f t="shared" si="504"/>
        <v>09HB331501</v>
      </c>
      <c r="AT970" s="2" t="str">
        <f>IF(IFERROR(VLOOKUP(AS970,[1]Hoja2!$C$1:$AM$841,37,FALSE),"n/a")&lt;&gt;"n/a","a","n/a")</f>
        <v>n/a</v>
      </c>
      <c r="AU970" s="8">
        <f t="shared" si="505"/>
        <v>1</v>
      </c>
      <c r="AV970" t="e">
        <f>VLOOKUP(B970,[1]Hoja2!$C$2:$AO$762,39,FALSE)</f>
        <v>#N/A</v>
      </c>
      <c r="AW970" t="e">
        <f>IF(AU970=AV970,VLOOKUP(B970,[1]Hoja2!$C$2:$AO$762,37,FALSE),IF(AV970&lt;2,VLOOKUP(B970,[1]Hoja2!$C$2:$AO$762,37,FALSE)))</f>
        <v>#N/A</v>
      </c>
      <c r="AX970" t="str">
        <f>B970 &amp; COUNTIF(B$2:B970, B970)</f>
        <v>09HB3315011</v>
      </c>
      <c r="AY970" t="e">
        <f>VLOOKUP(AX970,[1]Hoja2!$B$2:$AO$762,38,FALSE)</f>
        <v>#N/A</v>
      </c>
      <c r="AZ970" s="9" t="e">
        <f t="shared" si="476"/>
        <v>#N/A</v>
      </c>
    </row>
    <row r="971" spans="1:55" hidden="1" x14ac:dyDescent="0.25">
      <c r="A971">
        <v>71506</v>
      </c>
      <c r="B971" t="s">
        <v>944</v>
      </c>
      <c r="C971">
        <v>2019</v>
      </c>
      <c r="D971" t="s">
        <v>37</v>
      </c>
      <c r="E971" t="s">
        <v>38</v>
      </c>
      <c r="F971">
        <v>23</v>
      </c>
      <c r="G971" t="s">
        <v>44</v>
      </c>
      <c r="H971">
        <v>0</v>
      </c>
      <c r="J971" t="s">
        <v>33</v>
      </c>
      <c r="K971" t="s">
        <v>33</v>
      </c>
      <c r="L971" t="s">
        <v>33</v>
      </c>
      <c r="M971" t="s">
        <v>33</v>
      </c>
      <c r="N971" t="s">
        <v>33</v>
      </c>
      <c r="O971" t="s">
        <v>33</v>
      </c>
      <c r="P971" t="s">
        <v>33</v>
      </c>
      <c r="Q971" t="s">
        <v>33</v>
      </c>
      <c r="S971" t="s">
        <v>33</v>
      </c>
      <c r="T971" t="s">
        <v>33</v>
      </c>
      <c r="V971" t="s">
        <v>34</v>
      </c>
      <c r="W971" t="s">
        <v>50</v>
      </c>
      <c r="X971">
        <v>2019</v>
      </c>
      <c r="Y971" t="s">
        <v>37</v>
      </c>
      <c r="Z971" t="s">
        <v>38</v>
      </c>
      <c r="AA971">
        <v>29</v>
      </c>
      <c r="AB971" t="s">
        <v>33</v>
      </c>
      <c r="AC971">
        <v>62</v>
      </c>
      <c r="AD971">
        <v>0</v>
      </c>
      <c r="AE971">
        <v>0</v>
      </c>
      <c r="AF971">
        <v>0</v>
      </c>
      <c r="AG971" s="2" t="str">
        <f>IFERROR(VLOOKUP(B971,[1]Hoja2!$C$1:$AM$841,37,FALSE),"n/a")</f>
        <v>n/a</v>
      </c>
      <c r="AH971" s="10" t="e">
        <f>VLOOKUP(AX971,[1]Hoja2!$B$2:$AO$762,17,FALSE)</f>
        <v>#N/A</v>
      </c>
      <c r="AI971" s="10" t="e">
        <f>VLOOKUP(AX971,[1]Hoja2!$B$2:$AO$762,23,FALSE)</f>
        <v>#N/A</v>
      </c>
      <c r="AJ971" s="10" t="e">
        <f>VLOOKUP(AX971,[1]Hoja2!$B$2:$AO$762,28,FALSE)</f>
        <v>#N/A</v>
      </c>
      <c r="AK971" s="10" t="e">
        <f>VLOOKUP(AX971,[1]Hoja2!$B$2:$AO$762,19,FALSE)</f>
        <v>#N/A</v>
      </c>
      <c r="AL971" t="e">
        <f t="shared" si="506"/>
        <v>#N/A</v>
      </c>
      <c r="AM971" t="e">
        <f t="shared" si="507"/>
        <v>#N/A</v>
      </c>
      <c r="AN971" t="e">
        <f t="shared" si="508"/>
        <v>#N/A</v>
      </c>
      <c r="AO971" t="e">
        <f t="shared" si="509"/>
        <v>#N/A</v>
      </c>
      <c r="AP971" t="e">
        <f t="shared" si="510"/>
        <v>#N/A</v>
      </c>
      <c r="AQ971" t="str">
        <f t="shared" si="511"/>
        <v>n/a</v>
      </c>
      <c r="AR971" t="e">
        <f>+INDEX([1]DETALLE!$AK$2:$AK$841,MATCH(B971,[1]DETALLE!$A$2:$A$841,0))</f>
        <v>#N/A</v>
      </c>
      <c r="AS971" t="str">
        <f t="shared" si="504"/>
        <v>09HB331367</v>
      </c>
      <c r="AT971" s="2" t="str">
        <f>IF(IFERROR(VLOOKUP(AS971,[1]Hoja2!$C$1:$AM$841,37,FALSE),"n/a")&lt;&gt;"n/a","a","n/a")</f>
        <v>n/a</v>
      </c>
      <c r="AU971" s="8">
        <f t="shared" si="505"/>
        <v>1</v>
      </c>
      <c r="AV971" t="e">
        <f>VLOOKUP(B971,[1]Hoja2!$C$2:$AO$762,39,FALSE)</f>
        <v>#N/A</v>
      </c>
      <c r="AW971" t="e">
        <f>IF(AU971=AV971,VLOOKUP(B971,[1]Hoja2!$C$2:$AO$762,37,FALSE),IF(AV971&lt;2,VLOOKUP(B971,[1]Hoja2!$C$2:$AO$762,37,FALSE)))</f>
        <v>#N/A</v>
      </c>
      <c r="AX971" t="str">
        <f>B971 &amp; COUNTIF(B$2:B971, B971)</f>
        <v>09HB3313671</v>
      </c>
      <c r="AY971" t="e">
        <f>VLOOKUP(AX971,[1]Hoja2!$B$2:$AO$762,38,FALSE)</f>
        <v>#N/A</v>
      </c>
      <c r="AZ971" s="9" t="e">
        <f t="shared" ref="AZ971:AZ1034" si="512">IF(AV971&gt;AU971,1,0)</f>
        <v>#N/A</v>
      </c>
    </row>
    <row r="972" spans="1:55" hidden="1" x14ac:dyDescent="0.25">
      <c r="A972">
        <v>71507</v>
      </c>
      <c r="B972" t="s">
        <v>945</v>
      </c>
      <c r="C972">
        <v>2019</v>
      </c>
      <c r="D972" t="s">
        <v>37</v>
      </c>
      <c r="E972" t="s">
        <v>38</v>
      </c>
      <c r="F972">
        <v>23</v>
      </c>
      <c r="G972" t="s">
        <v>44</v>
      </c>
      <c r="H972">
        <v>0</v>
      </c>
      <c r="I972" t="s">
        <v>34</v>
      </c>
      <c r="J972">
        <v>468</v>
      </c>
      <c r="K972">
        <v>715</v>
      </c>
      <c r="L972">
        <v>0</v>
      </c>
      <c r="M972">
        <v>0</v>
      </c>
      <c r="N972">
        <v>0</v>
      </c>
      <c r="O972">
        <v>0.6</v>
      </c>
      <c r="P972">
        <v>0.8</v>
      </c>
      <c r="Q972">
        <v>1.05</v>
      </c>
      <c r="R972" t="s">
        <v>46</v>
      </c>
      <c r="S972">
        <v>5</v>
      </c>
      <c r="T972">
        <v>9</v>
      </c>
      <c r="U972" t="s">
        <v>47</v>
      </c>
      <c r="V972" t="s">
        <v>34</v>
      </c>
      <c r="W972" t="s">
        <v>50</v>
      </c>
      <c r="X972">
        <v>2019</v>
      </c>
      <c r="Y972" t="s">
        <v>37</v>
      </c>
      <c r="Z972" t="s">
        <v>38</v>
      </c>
      <c r="AA972">
        <v>29</v>
      </c>
      <c r="AB972">
        <v>1</v>
      </c>
      <c r="AC972">
        <v>56</v>
      </c>
      <c r="AD972">
        <v>0</v>
      </c>
      <c r="AE972">
        <v>0</v>
      </c>
      <c r="AF972">
        <v>0</v>
      </c>
      <c r="AG972" s="2" t="str">
        <f>IFERROR(VLOOKUP(B972,[1]Hoja2!$C$1:$AM$841,37,FALSE),"n/a")</f>
        <v>n/a</v>
      </c>
      <c r="AH972" s="10" t="e">
        <f>VLOOKUP(AX972,[1]Hoja2!$B$2:$AO$762,17,FALSE)</f>
        <v>#N/A</v>
      </c>
      <c r="AI972" s="10" t="e">
        <f>VLOOKUP(AX972,[1]Hoja2!$B$2:$AO$762,23,FALSE)</f>
        <v>#N/A</v>
      </c>
      <c r="AJ972" s="10" t="e">
        <f>VLOOKUP(AX972,[1]Hoja2!$B$2:$AO$762,28,FALSE)</f>
        <v>#N/A</v>
      </c>
      <c r="AK972" s="10" t="e">
        <f>VLOOKUP(AX972,[1]Hoja2!$B$2:$AO$762,19,FALSE)</f>
        <v>#N/A</v>
      </c>
      <c r="AL972" t="e">
        <f t="shared" si="506"/>
        <v>#N/A</v>
      </c>
      <c r="AM972" t="e">
        <f t="shared" si="507"/>
        <v>#N/A</v>
      </c>
      <c r="AN972" t="e">
        <f t="shared" si="508"/>
        <v>#N/A</v>
      </c>
      <c r="AO972" t="e">
        <f t="shared" si="509"/>
        <v>#N/A</v>
      </c>
      <c r="AP972" t="e">
        <f t="shared" si="510"/>
        <v>#N/A</v>
      </c>
      <c r="AQ972" t="str">
        <f t="shared" si="511"/>
        <v>n/a</v>
      </c>
      <c r="AR972" t="e">
        <f>+INDEX([1]DETALLE!$AK$2:$AK$841,MATCH(B972,[1]DETALLE!$A$2:$A$841,0))</f>
        <v>#N/A</v>
      </c>
      <c r="AS972" t="str">
        <f t="shared" si="504"/>
        <v>09HB332048</v>
      </c>
      <c r="AT972" s="2" t="str">
        <f>IF(IFERROR(VLOOKUP(AS972,[1]Hoja2!$C$1:$AM$841,37,FALSE),"n/a")&lt;&gt;"n/a","a","n/a")</f>
        <v>n/a</v>
      </c>
      <c r="AU972" s="8">
        <f t="shared" si="505"/>
        <v>1</v>
      </c>
      <c r="AV972" t="e">
        <f>VLOOKUP(B972,[1]Hoja2!$C$2:$AO$762,39,FALSE)</f>
        <v>#N/A</v>
      </c>
      <c r="AW972" t="e">
        <f>IF(AU972=AV972,VLOOKUP(B972,[1]Hoja2!$C$2:$AO$762,37,FALSE),IF(AV972&lt;2,VLOOKUP(B972,[1]Hoja2!$C$2:$AO$762,37,FALSE)))</f>
        <v>#N/A</v>
      </c>
      <c r="AX972" t="str">
        <f>B972 &amp; COUNTIF(B$2:B972, B972)</f>
        <v>09HB3320481</v>
      </c>
      <c r="AY972" t="e">
        <f>VLOOKUP(AX972,[1]Hoja2!$B$2:$AO$762,38,FALSE)</f>
        <v>#N/A</v>
      </c>
      <c r="AZ972" s="9" t="e">
        <f t="shared" si="512"/>
        <v>#N/A</v>
      </c>
    </row>
    <row r="973" spans="1:55" hidden="1" x14ac:dyDescent="0.25">
      <c r="A973">
        <v>71508</v>
      </c>
      <c r="B973" t="s">
        <v>946</v>
      </c>
      <c r="C973">
        <v>2019</v>
      </c>
      <c r="D973" t="s">
        <v>37</v>
      </c>
      <c r="E973" t="s">
        <v>38</v>
      </c>
      <c r="F973">
        <v>23</v>
      </c>
      <c r="G973" t="s">
        <v>44</v>
      </c>
      <c r="H973">
        <v>0</v>
      </c>
      <c r="I973" t="s">
        <v>34</v>
      </c>
      <c r="J973">
        <v>468</v>
      </c>
      <c r="K973">
        <v>715</v>
      </c>
      <c r="L973">
        <v>0</v>
      </c>
      <c r="M973">
        <v>0</v>
      </c>
      <c r="N973">
        <v>0</v>
      </c>
      <c r="O973">
        <v>0.6</v>
      </c>
      <c r="P973">
        <v>0.8</v>
      </c>
      <c r="Q973">
        <v>1.05</v>
      </c>
      <c r="R973" t="s">
        <v>46</v>
      </c>
      <c r="S973">
        <v>5</v>
      </c>
      <c r="T973">
        <v>9</v>
      </c>
      <c r="U973" t="s">
        <v>47</v>
      </c>
      <c r="V973" t="s">
        <v>34</v>
      </c>
      <c r="W973" t="s">
        <v>50</v>
      </c>
      <c r="X973">
        <v>2019</v>
      </c>
      <c r="Y973" t="s">
        <v>37</v>
      </c>
      <c r="Z973" t="s">
        <v>38</v>
      </c>
      <c r="AA973">
        <v>29</v>
      </c>
      <c r="AB973">
        <v>1</v>
      </c>
      <c r="AC973">
        <v>34</v>
      </c>
      <c r="AD973">
        <v>0</v>
      </c>
      <c r="AE973">
        <v>0</v>
      </c>
      <c r="AF973">
        <v>0</v>
      </c>
      <c r="AG973" s="2" t="str">
        <f>IFERROR(VLOOKUP(B973,[1]Hoja2!$C$1:$AM$841,37,FALSE),"n/a")</f>
        <v>n/a</v>
      </c>
      <c r="AH973" s="10" t="e">
        <f>VLOOKUP(AX973,[1]Hoja2!$B$2:$AO$762,17,FALSE)</f>
        <v>#N/A</v>
      </c>
      <c r="AI973" s="10" t="e">
        <f>VLOOKUP(AX973,[1]Hoja2!$B$2:$AO$762,23,FALSE)</f>
        <v>#N/A</v>
      </c>
      <c r="AJ973" s="10" t="e">
        <f>VLOOKUP(AX973,[1]Hoja2!$B$2:$AO$762,28,FALSE)</f>
        <v>#N/A</v>
      </c>
      <c r="AK973" s="10" t="e">
        <f>VLOOKUP(AX973,[1]Hoja2!$B$2:$AO$762,19,FALSE)</f>
        <v>#N/A</v>
      </c>
      <c r="AL973" t="e">
        <f t="shared" si="506"/>
        <v>#N/A</v>
      </c>
      <c r="AM973" t="e">
        <f t="shared" si="507"/>
        <v>#N/A</v>
      </c>
      <c r="AN973" t="e">
        <f t="shared" si="508"/>
        <v>#N/A</v>
      </c>
      <c r="AO973" t="e">
        <f t="shared" si="509"/>
        <v>#N/A</v>
      </c>
      <c r="AP973" t="e">
        <f t="shared" si="510"/>
        <v>#N/A</v>
      </c>
      <c r="AQ973" t="str">
        <f t="shared" si="511"/>
        <v>n/a</v>
      </c>
      <c r="AR973" t="e">
        <f>+INDEX([1]DETALLE!$AK$2:$AK$841,MATCH(B973,[1]DETALLE!$A$2:$A$841,0))</f>
        <v>#N/A</v>
      </c>
      <c r="AS973" t="str">
        <f t="shared" si="504"/>
        <v>09HB331365</v>
      </c>
      <c r="AT973" s="2" t="str">
        <f>IF(IFERROR(VLOOKUP(AS973,[1]Hoja2!$C$1:$AM$841,37,FALSE),"n/a")&lt;&gt;"n/a","a","n/a")</f>
        <v>n/a</v>
      </c>
      <c r="AU973" s="8">
        <f t="shared" si="505"/>
        <v>1</v>
      </c>
      <c r="AV973" t="e">
        <f>VLOOKUP(B973,[1]Hoja2!$C$2:$AO$762,39,FALSE)</f>
        <v>#N/A</v>
      </c>
      <c r="AW973" t="e">
        <f>IF(AU973=AV973,VLOOKUP(B973,[1]Hoja2!$C$2:$AO$762,37,FALSE),IF(AV973&lt;2,VLOOKUP(B973,[1]Hoja2!$C$2:$AO$762,37,FALSE)))</f>
        <v>#N/A</v>
      </c>
      <c r="AX973" t="str">
        <f>B973 &amp; COUNTIF(B$2:B973, B973)</f>
        <v>09HB3313651</v>
      </c>
      <c r="AY973" t="e">
        <f>VLOOKUP(AX973,[1]Hoja2!$B$2:$AO$762,38,FALSE)</f>
        <v>#N/A</v>
      </c>
      <c r="AZ973" s="9" t="e">
        <f t="shared" si="512"/>
        <v>#N/A</v>
      </c>
    </row>
    <row r="974" spans="1:55" hidden="1" x14ac:dyDescent="0.25">
      <c r="A974">
        <v>71509</v>
      </c>
      <c r="B974" t="s">
        <v>803</v>
      </c>
      <c r="C974">
        <v>2019</v>
      </c>
      <c r="D974" t="s">
        <v>37</v>
      </c>
      <c r="E974" t="s">
        <v>38</v>
      </c>
      <c r="F974">
        <v>23</v>
      </c>
      <c r="G974" t="s">
        <v>44</v>
      </c>
      <c r="H974">
        <v>0</v>
      </c>
      <c r="J974" t="s">
        <v>33</v>
      </c>
      <c r="K974" t="s">
        <v>33</v>
      </c>
      <c r="L974" t="s">
        <v>33</v>
      </c>
      <c r="M974" t="s">
        <v>33</v>
      </c>
      <c r="N974" t="s">
        <v>33</v>
      </c>
      <c r="O974" t="s">
        <v>33</v>
      </c>
      <c r="P974" t="s">
        <v>33</v>
      </c>
      <c r="Q974" t="s">
        <v>33</v>
      </c>
      <c r="S974" t="s">
        <v>33</v>
      </c>
      <c r="T974" t="s">
        <v>33</v>
      </c>
      <c r="V974" t="s">
        <v>34</v>
      </c>
      <c r="W974" t="s">
        <v>50</v>
      </c>
      <c r="X974">
        <v>2019</v>
      </c>
      <c r="Y974" t="s">
        <v>37</v>
      </c>
      <c r="Z974" t="s">
        <v>38</v>
      </c>
      <c r="AA974">
        <v>25</v>
      </c>
      <c r="AB974" t="s">
        <v>33</v>
      </c>
      <c r="AC974">
        <v>18</v>
      </c>
      <c r="AD974">
        <v>0</v>
      </c>
      <c r="AE974">
        <v>0</v>
      </c>
      <c r="AF974">
        <v>0</v>
      </c>
      <c r="AG974" s="2" t="str">
        <f>IFERROR(VLOOKUP(B974,[1]Hoja2!$C$1:$AM$841,37,FALSE),"n/a")</f>
        <v>n/a</v>
      </c>
      <c r="AH974" s="10" t="e">
        <f>VLOOKUP(AX974,[1]Hoja2!$B$2:$AO$762,17,FALSE)</f>
        <v>#N/A</v>
      </c>
      <c r="AI974" s="10" t="e">
        <f>VLOOKUP(AX974,[1]Hoja2!$B$2:$AO$762,23,FALSE)</f>
        <v>#N/A</v>
      </c>
      <c r="AJ974" s="10" t="e">
        <f>VLOOKUP(AX974,[1]Hoja2!$B$2:$AO$762,28,FALSE)</f>
        <v>#N/A</v>
      </c>
      <c r="AK974" s="10" t="e">
        <f>VLOOKUP(AX974,[1]Hoja2!$B$2:$AO$762,19,FALSE)</f>
        <v>#N/A</v>
      </c>
      <c r="AL974" t="e">
        <f t="shared" si="506"/>
        <v>#N/A</v>
      </c>
      <c r="AM974" t="e">
        <f t="shared" si="507"/>
        <v>#N/A</v>
      </c>
      <c r="AN974" t="e">
        <f t="shared" si="508"/>
        <v>#N/A</v>
      </c>
      <c r="AO974" t="e">
        <f t="shared" si="509"/>
        <v>#N/A</v>
      </c>
      <c r="AP974" t="e">
        <f t="shared" si="510"/>
        <v>#N/A</v>
      </c>
      <c r="AQ974" t="str">
        <f t="shared" si="511"/>
        <v>n/a</v>
      </c>
      <c r="AR974" t="e">
        <f>+INDEX([1]DETALLE!$AK$2:$AK$841,MATCH(B974,[1]DETALLE!$A$2:$A$841,0))</f>
        <v>#N/A</v>
      </c>
      <c r="AS974" t="str">
        <f t="shared" si="504"/>
        <v>09HB331828</v>
      </c>
      <c r="AT974" s="2" t="str">
        <f>IF(IFERROR(VLOOKUP(AS974,[1]Hoja2!$C$1:$AM$841,37,FALSE),"n/a")&lt;&gt;"n/a","a","n/a")</f>
        <v>n/a</v>
      </c>
      <c r="AU974" s="8">
        <f t="shared" si="505"/>
        <v>2</v>
      </c>
      <c r="AV974" t="e">
        <f>VLOOKUP(B974,[1]Hoja2!$C$2:$AO$762,39,FALSE)</f>
        <v>#N/A</v>
      </c>
      <c r="AW974" t="e">
        <f>IF(AU974=AV974,VLOOKUP(B974,[1]Hoja2!$C$2:$AO$762,37,FALSE),IF(AV974&lt;2,VLOOKUP(B974,[1]Hoja2!$C$2:$AO$762,37,FALSE)))</f>
        <v>#N/A</v>
      </c>
      <c r="AX974" t="str">
        <f>B974 &amp; COUNTIF(B$2:B974, B974)</f>
        <v>09HB3318282</v>
      </c>
      <c r="AY974" t="e">
        <f>VLOOKUP(AX974,[1]Hoja2!$B$2:$AO$762,38,FALSE)</f>
        <v>#N/A</v>
      </c>
      <c r="AZ974" s="9" t="e">
        <f t="shared" si="512"/>
        <v>#N/A</v>
      </c>
    </row>
    <row r="975" spans="1:55" x14ac:dyDescent="0.25">
      <c r="A975">
        <v>71513</v>
      </c>
      <c r="B975" t="s">
        <v>353</v>
      </c>
      <c r="C975">
        <v>2019</v>
      </c>
      <c r="D975" t="s">
        <v>37</v>
      </c>
      <c r="E975" t="s">
        <v>38</v>
      </c>
      <c r="F975">
        <v>23</v>
      </c>
      <c r="G975" t="s">
        <v>40</v>
      </c>
      <c r="H975">
        <v>0</v>
      </c>
      <c r="I975" t="s">
        <v>64</v>
      </c>
      <c r="J975">
        <v>655</v>
      </c>
      <c r="K975">
        <v>1365</v>
      </c>
      <c r="L975">
        <v>0</v>
      </c>
      <c r="M975">
        <v>0</v>
      </c>
      <c r="N975">
        <v>0.6</v>
      </c>
      <c r="O975">
        <v>0.8</v>
      </c>
      <c r="P975">
        <v>1.05</v>
      </c>
      <c r="Q975">
        <v>1.1000000000000001</v>
      </c>
      <c r="R975" t="s">
        <v>46</v>
      </c>
      <c r="S975">
        <v>5</v>
      </c>
      <c r="T975">
        <v>9</v>
      </c>
      <c r="U975" t="s">
        <v>47</v>
      </c>
      <c r="V975" t="s">
        <v>64</v>
      </c>
      <c r="W975" t="s">
        <v>55</v>
      </c>
      <c r="X975">
        <v>2019</v>
      </c>
      <c r="Y975" t="s">
        <v>37</v>
      </c>
      <c r="Z975" t="s">
        <v>38</v>
      </c>
      <c r="AA975">
        <v>23</v>
      </c>
      <c r="AB975">
        <v>0</v>
      </c>
      <c r="AC975">
        <v>12</v>
      </c>
      <c r="AD975">
        <v>0.6</v>
      </c>
      <c r="AE975">
        <v>0</v>
      </c>
      <c r="AF975">
        <v>819</v>
      </c>
      <c r="AG975" s="2">
        <f>IFERROR(VLOOKUP(B975,[1]Hoja2!$C$1:$AM$841,37,FALSE),"n/a")</f>
        <v>1433.25</v>
      </c>
      <c r="AH975" s="10" t="str">
        <f>VLOOKUP(AX975,[1]Hoja2!$B$2:$AO$762,17,FALSE)</f>
        <v xml:space="preserve">  </v>
      </c>
      <c r="AI975" s="10">
        <f>VLOOKUP(AX975,[1]Hoja2!$B$2:$AO$762,23,FALSE)</f>
        <v>1</v>
      </c>
      <c r="AJ975" s="10">
        <f>VLOOKUP(AX975,[1]Hoja2!$B$2:$AO$762,28,FALSE)</f>
        <v>1</v>
      </c>
      <c r="AK975" s="10" t="str">
        <f>VLOOKUP(AX975,[1]Hoja2!$B$2:$AO$762,19,FALSE)</f>
        <v>A3 Office Color Laser MFPs</v>
      </c>
      <c r="AL975">
        <f t="shared" si="506"/>
        <v>0</v>
      </c>
      <c r="AM975">
        <f t="shared" si="507"/>
        <v>0</v>
      </c>
      <c r="AN975">
        <f t="shared" si="508"/>
        <v>0</v>
      </c>
      <c r="AO975">
        <f t="shared" si="509"/>
        <v>0</v>
      </c>
      <c r="AP975">
        <f t="shared" si="510"/>
        <v>1</v>
      </c>
      <c r="AQ975">
        <f t="shared" si="511"/>
        <v>1</v>
      </c>
      <c r="AR975">
        <f>+INDEX([1]Hoja2!$AM$2:$AM$841,MATCH(B975,[1]Hoja2!$C$2:$C$841,0))</f>
        <v>1433.25</v>
      </c>
      <c r="AS975" t="str">
        <f>CONCATENATE(B975,F975)</f>
        <v>0LX582238123</v>
      </c>
      <c r="AT975" s="2">
        <f>IFERROR(VLOOKUP(AS975,[1]Hoja2!$A$1:$AM$841,38,FALSE),"n/a")</f>
        <v>0</v>
      </c>
      <c r="AU975" s="8">
        <f t="shared" si="505"/>
        <v>2</v>
      </c>
      <c r="AV975">
        <f>VLOOKUP(B975,[1]Hoja2!$C$2:$AO$762,39,FALSE)</f>
        <v>2</v>
      </c>
      <c r="AW975">
        <f>IF(AU975=AV975,VLOOKUP(B975,[1]Hoja2!$C$2:$AO$762,37,FALSE),IF(AV975&lt;2,VLOOKUP(B975,[1]Hoja2!$C$2:$AO$762,37,FALSE)))</f>
        <v>1433.25</v>
      </c>
      <c r="AX975" t="str">
        <f>B975 &amp; COUNTIF(B$2:B975, B975)</f>
        <v>0LX58223812</v>
      </c>
      <c r="AY975" s="10">
        <f>VLOOKUP(AX975,[1]Hoja2!$B$2:$AO$762,38,FALSE)</f>
        <v>1365</v>
      </c>
      <c r="AZ975" s="9">
        <f t="shared" si="512"/>
        <v>0</v>
      </c>
      <c r="BA975">
        <f>IF(Q975="NA",2,IF(OR(G975="INSTALACION NUEVA",G975="Mantenimiento preventivo"),3,IF(AND(AC975&lt;AH975,AL975&lt;&gt;1),4,IF(AY975&gt;AF975,1,0))))</f>
        <v>4</v>
      </c>
      <c r="BB975">
        <f>AE975-AJ975</f>
        <v>-1</v>
      </c>
      <c r="BC975">
        <f>+_xlfn.IFS(Q975="NA",2,OR(G975="INSTALACION NUEVA",G975="Mantenimiento preventivo"),3,AND(AC975&lt;AH975,AL975&lt;&gt;1),4,AY975&gt;AF975,1,TRUE,0)</f>
        <v>4</v>
      </c>
    </row>
    <row r="976" spans="1:55" hidden="1" x14ac:dyDescent="0.25">
      <c r="A976">
        <v>71515</v>
      </c>
      <c r="B976" t="s">
        <v>503</v>
      </c>
      <c r="C976">
        <v>2019</v>
      </c>
      <c r="D976" t="s">
        <v>37</v>
      </c>
      <c r="E976" t="s">
        <v>38</v>
      </c>
      <c r="F976">
        <v>23</v>
      </c>
      <c r="G976" t="s">
        <v>40</v>
      </c>
      <c r="H976">
        <v>0</v>
      </c>
      <c r="I976" t="s">
        <v>34</v>
      </c>
      <c r="J976">
        <v>468</v>
      </c>
      <c r="K976">
        <v>715</v>
      </c>
      <c r="L976">
        <v>0</v>
      </c>
      <c r="M976">
        <v>0</v>
      </c>
      <c r="N976">
        <v>0</v>
      </c>
      <c r="O976">
        <v>0.6</v>
      </c>
      <c r="P976">
        <v>0.8</v>
      </c>
      <c r="Q976">
        <v>1.05</v>
      </c>
      <c r="R976" t="s">
        <v>46</v>
      </c>
      <c r="S976">
        <v>5</v>
      </c>
      <c r="T976">
        <v>9</v>
      </c>
      <c r="U976" t="s">
        <v>47</v>
      </c>
      <c r="V976" t="s">
        <v>34</v>
      </c>
      <c r="W976" t="s">
        <v>55</v>
      </c>
      <c r="X976">
        <v>2019</v>
      </c>
      <c r="Y976" t="s">
        <v>37</v>
      </c>
      <c r="Z976" t="s">
        <v>38</v>
      </c>
      <c r="AA976">
        <v>23</v>
      </c>
      <c r="AB976">
        <v>0</v>
      </c>
      <c r="AC976">
        <v>0</v>
      </c>
      <c r="AD976">
        <v>1.05</v>
      </c>
      <c r="AE976">
        <v>0</v>
      </c>
      <c r="AF976">
        <v>750.75</v>
      </c>
      <c r="AG976" s="2">
        <f>IFERROR(VLOOKUP(B976,[1]Hoja2!$C$1:$AM$841,37,FALSE),"n/a")</f>
        <v>715.00000000000011</v>
      </c>
      <c r="AH976" s="10" t="e">
        <f>VLOOKUP(AX976,[1]Hoja2!$B$2:$AO$762,17,FALSE)</f>
        <v>#N/A</v>
      </c>
      <c r="AI976" s="10" t="e">
        <f>VLOOKUP(AX976,[1]Hoja2!$B$2:$AO$762,23,FALSE)</f>
        <v>#N/A</v>
      </c>
      <c r="AJ976" s="10" t="e">
        <f>VLOOKUP(AX976,[1]Hoja2!$B$2:$AO$762,28,FALSE)</f>
        <v>#N/A</v>
      </c>
      <c r="AK976" s="10" t="e">
        <f>VLOOKUP(AX976,[1]Hoja2!$B$2:$AO$762,19,FALSE)</f>
        <v>#N/A</v>
      </c>
      <c r="AL976" t="e">
        <f t="shared" si="506"/>
        <v>#N/A</v>
      </c>
      <c r="AM976" t="e">
        <f t="shared" si="507"/>
        <v>#N/A</v>
      </c>
      <c r="AN976" t="e">
        <f t="shared" si="508"/>
        <v>#N/A</v>
      </c>
      <c r="AO976" t="e">
        <f t="shared" si="509"/>
        <v>#N/A</v>
      </c>
      <c r="AP976" t="e">
        <f t="shared" si="510"/>
        <v>#N/A</v>
      </c>
      <c r="AQ976">
        <f t="shared" si="511"/>
        <v>0</v>
      </c>
      <c r="AR976">
        <f>+INDEX([1]Hoja2!$AM$2:$AM$841,MATCH(B976,[1]Hoja2!$C$2:$C$841,0))</f>
        <v>715.00000000000011</v>
      </c>
      <c r="AS976" t="str">
        <f>CONCATENATE(B976,F976)</f>
        <v>0BB156411223</v>
      </c>
      <c r="AT976" s="2">
        <f>IFERROR(VLOOKUP(AS976,[1]Hoja2!$A$1:$AM$841,38,FALSE),"n/a")</f>
        <v>0</v>
      </c>
      <c r="AU976" s="8">
        <f t="shared" si="505"/>
        <v>2</v>
      </c>
      <c r="AV976">
        <f>VLOOKUP(B976,[1]Hoja2!$C$2:$AO$762,39,FALSE)</f>
        <v>1</v>
      </c>
      <c r="AW976">
        <f>IF(AU976=AV976,VLOOKUP(B976,[1]Hoja2!$C$2:$AO$762,37,FALSE),IF(AV976&lt;2,VLOOKUP(B976,[1]Hoja2!$C$2:$AO$762,37,FALSE)))</f>
        <v>715.00000000000011</v>
      </c>
      <c r="AX976" t="str">
        <f>B976 &amp; COUNTIF(B$2:B976, B976)</f>
        <v>0BB15641122</v>
      </c>
      <c r="AY976" t="e">
        <f>VLOOKUP(AX976,[1]Hoja2!$B$2:$AO$762,38,FALSE)</f>
        <v>#N/A</v>
      </c>
      <c r="AZ976" s="9">
        <f t="shared" si="512"/>
        <v>0</v>
      </c>
    </row>
    <row r="977" spans="1:55" x14ac:dyDescent="0.25">
      <c r="A977">
        <v>71517</v>
      </c>
      <c r="B977" t="s">
        <v>579</v>
      </c>
      <c r="C977">
        <v>2019</v>
      </c>
      <c r="D977" t="s">
        <v>37</v>
      </c>
      <c r="E977" t="s">
        <v>38</v>
      </c>
      <c r="F977">
        <v>23</v>
      </c>
      <c r="G977" t="s">
        <v>40</v>
      </c>
      <c r="H977">
        <v>0</v>
      </c>
      <c r="I977" t="s">
        <v>116</v>
      </c>
      <c r="J977">
        <v>655</v>
      </c>
      <c r="K977">
        <v>1365</v>
      </c>
      <c r="L977">
        <v>0</v>
      </c>
      <c r="M977">
        <v>0</v>
      </c>
      <c r="N977">
        <v>0.6</v>
      </c>
      <c r="O977">
        <v>0.8</v>
      </c>
      <c r="P977">
        <v>1.05</v>
      </c>
      <c r="Q977">
        <v>1.1000000000000001</v>
      </c>
      <c r="R977" t="s">
        <v>46</v>
      </c>
      <c r="S977">
        <v>5</v>
      </c>
      <c r="T977">
        <v>9</v>
      </c>
      <c r="U977" t="s">
        <v>47</v>
      </c>
      <c r="V977" t="s">
        <v>58</v>
      </c>
      <c r="W977" t="s">
        <v>55</v>
      </c>
      <c r="X977">
        <v>2019</v>
      </c>
      <c r="Y977" t="s">
        <v>37</v>
      </c>
      <c r="Z977" t="s">
        <v>38</v>
      </c>
      <c r="AA977">
        <v>23</v>
      </c>
      <c r="AB977">
        <v>0</v>
      </c>
      <c r="AC977">
        <v>104</v>
      </c>
      <c r="AD977">
        <v>1.1000000000000001</v>
      </c>
      <c r="AE977">
        <v>0</v>
      </c>
      <c r="AF977">
        <v>1501.5</v>
      </c>
      <c r="AG977" s="2">
        <f>IFERROR(VLOOKUP(B977,[1]Hoja2!$C$1:$AM$841,37,FALSE),"n/a")</f>
        <v>1501.5000000000002</v>
      </c>
      <c r="AH977" s="10">
        <f>VLOOKUP(AX977,[1]Hoja2!$B$2:$AO$762,17,FALSE)</f>
        <v>104</v>
      </c>
      <c r="AI977" s="10">
        <f>VLOOKUP(AX977,[1]Hoja2!$B$2:$AO$762,23,FALSE)</f>
        <v>1.1000000000000001</v>
      </c>
      <c r="AJ977" s="10">
        <f>VLOOKUP(AX977,[1]Hoja2!$B$2:$AO$762,28,FALSE)</f>
        <v>0</v>
      </c>
      <c r="AK977" s="10" t="str">
        <f>VLOOKUP(AX977,[1]Hoja2!$B$2:$AO$762,19,FALSE)</f>
        <v>Office Digital</v>
      </c>
      <c r="AL977">
        <f t="shared" si="506"/>
        <v>1</v>
      </c>
      <c r="AM977">
        <f t="shared" si="507"/>
        <v>1</v>
      </c>
      <c r="AN977">
        <f t="shared" si="508"/>
        <v>1</v>
      </c>
      <c r="AO977">
        <f t="shared" si="509"/>
        <v>1</v>
      </c>
      <c r="AP977">
        <f t="shared" si="510"/>
        <v>1</v>
      </c>
      <c r="AQ977">
        <f t="shared" si="511"/>
        <v>0</v>
      </c>
      <c r="AR977">
        <f>+INDEX([1]Hoja2!$AM$2:$AM$841,MATCH(B977,[1]Hoja2!$C$2:$C$841,0))</f>
        <v>1501.5000000000002</v>
      </c>
      <c r="AS977" t="str">
        <f>CONCATENATE(B977,F977)</f>
        <v>0X7637320223</v>
      </c>
      <c r="AT977" s="2">
        <f>IFERROR(VLOOKUP(AS977,[1]Hoja2!$A$1:$AM$841,38,FALSE),"n/a")</f>
        <v>0</v>
      </c>
      <c r="AU977" s="8">
        <f t="shared" si="505"/>
        <v>1</v>
      </c>
      <c r="AV977">
        <f>VLOOKUP(B977,[1]Hoja2!$C$2:$AO$762,39,FALSE)</f>
        <v>1</v>
      </c>
      <c r="AW977">
        <f>IF(AU977=AV977,VLOOKUP(B977,[1]Hoja2!$C$2:$AO$762,37,FALSE),IF(AV977&lt;2,VLOOKUP(B977,[1]Hoja2!$C$2:$AO$762,37,FALSE)))</f>
        <v>1501.5000000000002</v>
      </c>
      <c r="AX977" t="str">
        <f>B977 &amp; COUNTIF(B$2:B977, B977)</f>
        <v>0X763732021</v>
      </c>
      <c r="AY977" s="10">
        <f>VLOOKUP(AX977,[1]Hoja2!$B$2:$AO$762,38,FALSE)</f>
        <v>1501.5000000000002</v>
      </c>
      <c r="AZ977" s="9">
        <f t="shared" si="512"/>
        <v>0</v>
      </c>
      <c r="BA977">
        <f>IF(Q977="NA",2,IF(OR(G977="INSTALACION NUEVA",G977="Mantenimiento preventivo"),3,IF(AND(AC977&lt;AH977,AL977&lt;&gt;1),4,IF(AY977&gt;AF977,1,0))))</f>
        <v>0</v>
      </c>
      <c r="BB977">
        <f>AE977-AJ977</f>
        <v>0</v>
      </c>
      <c r="BC977">
        <f>+_xlfn.IFS(Q977="NA",2,OR(G977="INSTALACION NUEVA",G977="Mantenimiento preventivo"),3,AND(AC977&lt;AH977,AL977&lt;&gt;1),4,AY977&gt;AF977,1,TRUE,0)</f>
        <v>0</v>
      </c>
    </row>
    <row r="978" spans="1:55" hidden="1" x14ac:dyDescent="0.25">
      <c r="A978">
        <v>71518</v>
      </c>
      <c r="B978" t="s">
        <v>574</v>
      </c>
      <c r="C978">
        <v>2019</v>
      </c>
      <c r="D978" t="s">
        <v>37</v>
      </c>
      <c r="E978" t="s">
        <v>38</v>
      </c>
      <c r="F978">
        <v>23</v>
      </c>
      <c r="G978" t="s">
        <v>44</v>
      </c>
      <c r="H978">
        <v>0</v>
      </c>
      <c r="J978" t="s">
        <v>33</v>
      </c>
      <c r="K978" t="s">
        <v>33</v>
      </c>
      <c r="L978" t="s">
        <v>33</v>
      </c>
      <c r="M978" t="s">
        <v>33</v>
      </c>
      <c r="N978" t="s">
        <v>33</v>
      </c>
      <c r="O978" t="s">
        <v>33</v>
      </c>
      <c r="P978" t="s">
        <v>33</v>
      </c>
      <c r="Q978" t="s">
        <v>33</v>
      </c>
      <c r="S978" t="s">
        <v>33</v>
      </c>
      <c r="T978" t="s">
        <v>33</v>
      </c>
      <c r="V978" t="s">
        <v>71</v>
      </c>
      <c r="W978" t="s">
        <v>61</v>
      </c>
      <c r="X978">
        <v>2019</v>
      </c>
      <c r="Y978" t="s">
        <v>37</v>
      </c>
      <c r="Z978" t="s">
        <v>38</v>
      </c>
      <c r="AA978">
        <v>23</v>
      </c>
      <c r="AB978" t="s">
        <v>33</v>
      </c>
      <c r="AC978">
        <v>33</v>
      </c>
      <c r="AD978">
        <v>0</v>
      </c>
      <c r="AE978">
        <v>0</v>
      </c>
      <c r="AF978">
        <v>0</v>
      </c>
      <c r="AG978" s="2" t="str">
        <f>IFERROR(VLOOKUP(B978,[1]Hoja2!$C$1:$AM$841,37,FALSE),"n/a")</f>
        <v>n/a</v>
      </c>
      <c r="AH978" s="10" t="e">
        <f>VLOOKUP(AX978,[1]Hoja2!$B$2:$AO$762,17,FALSE)</f>
        <v>#N/A</v>
      </c>
      <c r="AI978" s="10" t="e">
        <f>VLOOKUP(AX978,[1]Hoja2!$B$2:$AO$762,23,FALSE)</f>
        <v>#N/A</v>
      </c>
      <c r="AJ978" s="10" t="e">
        <f>VLOOKUP(AX978,[1]Hoja2!$B$2:$AO$762,28,FALSE)</f>
        <v>#N/A</v>
      </c>
      <c r="AK978" s="10" t="e">
        <f>VLOOKUP(AX978,[1]Hoja2!$B$2:$AO$762,19,FALSE)</f>
        <v>#N/A</v>
      </c>
      <c r="AL978" t="e">
        <f t="shared" si="506"/>
        <v>#N/A</v>
      </c>
      <c r="AM978" t="e">
        <f t="shared" si="507"/>
        <v>#N/A</v>
      </c>
      <c r="AN978" t="e">
        <f t="shared" si="508"/>
        <v>#N/A</v>
      </c>
      <c r="AO978" t="e">
        <f t="shared" si="509"/>
        <v>#N/A</v>
      </c>
      <c r="AP978" t="e">
        <f t="shared" si="510"/>
        <v>#N/A</v>
      </c>
      <c r="AQ978" t="str">
        <f t="shared" si="511"/>
        <v>n/a</v>
      </c>
      <c r="AR978" t="e">
        <f>+INDEX([1]DETALLE!$AK$2:$AK$841,MATCH(B978,[1]DETALLE!$A$2:$A$841,0))</f>
        <v>#N/A</v>
      </c>
      <c r="AS978" t="str">
        <f>CONCATENATE(B978)</f>
        <v>0D6X470918</v>
      </c>
      <c r="AT978" s="2" t="str">
        <f>IF(IFERROR(VLOOKUP(AS978,[1]Hoja2!$C$1:$AM$841,37,FALSE),"n/a")&lt;&gt;"n/a","a","n/a")</f>
        <v>n/a</v>
      </c>
      <c r="AU978" s="8">
        <f t="shared" si="505"/>
        <v>1</v>
      </c>
      <c r="AV978" t="e">
        <f>VLOOKUP(B978,[1]Hoja2!$C$2:$AO$762,39,FALSE)</f>
        <v>#N/A</v>
      </c>
      <c r="AW978" t="e">
        <f>IF(AU978=AV978,VLOOKUP(B978,[1]Hoja2!$C$2:$AO$762,37,FALSE),IF(AV978&lt;2,VLOOKUP(B978,[1]Hoja2!$C$2:$AO$762,37,FALSE)))</f>
        <v>#N/A</v>
      </c>
      <c r="AX978" t="str">
        <f>B978 &amp; COUNTIF(B$2:B978, B978)</f>
        <v>0D6X4709181</v>
      </c>
      <c r="AY978" t="e">
        <f>VLOOKUP(AX978,[1]Hoja2!$B$2:$AO$762,38,FALSE)</f>
        <v>#N/A</v>
      </c>
      <c r="AZ978" s="9" t="e">
        <f t="shared" si="512"/>
        <v>#N/A</v>
      </c>
    </row>
    <row r="979" spans="1:55" x14ac:dyDescent="0.25">
      <c r="A979">
        <v>71521</v>
      </c>
      <c r="B979" t="s">
        <v>575</v>
      </c>
      <c r="C979">
        <v>2019</v>
      </c>
      <c r="D979" t="s">
        <v>37</v>
      </c>
      <c r="E979" t="s">
        <v>38</v>
      </c>
      <c r="F979">
        <v>23</v>
      </c>
      <c r="G979" t="s">
        <v>40</v>
      </c>
      <c r="H979">
        <v>2.8</v>
      </c>
      <c r="I979" t="s">
        <v>58</v>
      </c>
      <c r="J979">
        <v>655</v>
      </c>
      <c r="K979">
        <v>1365</v>
      </c>
      <c r="L979">
        <v>0</v>
      </c>
      <c r="M979">
        <v>0</v>
      </c>
      <c r="N979">
        <v>0.6</v>
      </c>
      <c r="O979">
        <v>0.8</v>
      </c>
      <c r="P979">
        <v>1.05</v>
      </c>
      <c r="Q979">
        <v>1.1000000000000001</v>
      </c>
      <c r="R979" t="s">
        <v>46</v>
      </c>
      <c r="S979">
        <v>5</v>
      </c>
      <c r="T979">
        <v>9</v>
      </c>
      <c r="U979" t="s">
        <v>47</v>
      </c>
      <c r="V979" t="s">
        <v>58</v>
      </c>
      <c r="W979" t="s">
        <v>42</v>
      </c>
      <c r="X979">
        <v>2019</v>
      </c>
      <c r="Y979" t="s">
        <v>37</v>
      </c>
      <c r="Z979" t="s">
        <v>38</v>
      </c>
      <c r="AA979">
        <v>23</v>
      </c>
      <c r="AB979">
        <v>0</v>
      </c>
      <c r="AC979">
        <v>32</v>
      </c>
      <c r="AD979">
        <v>1.05</v>
      </c>
      <c r="AE979">
        <v>0.56000000000000005</v>
      </c>
      <c r="AF979">
        <v>1433.25</v>
      </c>
      <c r="AG979" s="2">
        <f>IFERROR(VLOOKUP(B979,[1]Hoja2!$C$1:$AM$841,37,FALSE),"n/a")</f>
        <v>1433.25</v>
      </c>
      <c r="AH979" s="10">
        <f>VLOOKUP(AX979,[1]Hoja2!$B$2:$AO$762,17,FALSE)</f>
        <v>32</v>
      </c>
      <c r="AI979" s="10">
        <f>VLOOKUP(AX979,[1]Hoja2!$B$2:$AO$762,23,FALSE)</f>
        <v>1.05</v>
      </c>
      <c r="AJ979" s="10">
        <f>VLOOKUP(AX979,[1]Hoja2!$B$2:$AO$762,28,FALSE)</f>
        <v>0.58600000000000008</v>
      </c>
      <c r="AK979" s="10" t="str">
        <f>VLOOKUP(AX979,[1]Hoja2!$B$2:$AO$762,19,FALSE)</f>
        <v>Departmental Digital</v>
      </c>
      <c r="AL979">
        <f t="shared" si="506"/>
        <v>1</v>
      </c>
      <c r="AM979">
        <f t="shared" si="507"/>
        <v>1</v>
      </c>
      <c r="AN979">
        <f t="shared" si="508"/>
        <v>1</v>
      </c>
      <c r="AO979">
        <f t="shared" si="509"/>
        <v>0</v>
      </c>
      <c r="AP979">
        <f t="shared" si="510"/>
        <v>1</v>
      </c>
      <c r="AQ979">
        <f t="shared" si="511"/>
        <v>0</v>
      </c>
      <c r="AR979">
        <f>+INDEX([1]Hoja2!$AM$2:$AM$841,MATCH(B979,[1]Hoja2!$C$2:$C$841,0))</f>
        <v>1433.25</v>
      </c>
      <c r="AS979" t="str">
        <f>CONCATENATE(B979,F979)</f>
        <v>0EX929308723</v>
      </c>
      <c r="AT979" s="2">
        <f>IFERROR(VLOOKUP(AS979,[1]Hoja2!$A$1:$AM$841,38,FALSE),"n/a")</f>
        <v>0</v>
      </c>
      <c r="AU979" s="8">
        <f t="shared" si="505"/>
        <v>1</v>
      </c>
      <c r="AV979">
        <f>VLOOKUP(B979,[1]Hoja2!$C$2:$AO$762,39,FALSE)</f>
        <v>1</v>
      </c>
      <c r="AW979">
        <f>IF(AU979=AV979,VLOOKUP(B979,[1]Hoja2!$C$2:$AO$762,37,FALSE),IF(AV979&lt;2,VLOOKUP(B979,[1]Hoja2!$C$2:$AO$762,37,FALSE)))</f>
        <v>1433.25</v>
      </c>
      <c r="AX979" t="str">
        <f>B979 &amp; COUNTIF(B$2:B979, B979)</f>
        <v>0EX92930871</v>
      </c>
      <c r="AY979" s="10">
        <f>VLOOKUP(AX979,[1]Hoja2!$B$2:$AO$762,38,FALSE)</f>
        <v>1433.25</v>
      </c>
      <c r="AZ979" s="9">
        <f t="shared" si="512"/>
        <v>0</v>
      </c>
      <c r="BA979">
        <f>IF(Q979="NA",2,IF(OR(G979="INSTALACION NUEVA",G979="Mantenimiento preventivo"),3,IF(AND(AC979&lt;AH979,AL979&lt;&gt;1),4,IF(AY979&gt;AF979,1,0))))</f>
        <v>0</v>
      </c>
      <c r="BB979">
        <f>AE979-AJ979</f>
        <v>-2.6000000000000023E-2</v>
      </c>
      <c r="BC979">
        <f>+_xlfn.IFS(Q979="NA",2,OR(G979="INSTALACION NUEVA",G979="Mantenimiento preventivo"),3,AND(AC979&lt;AH979,AL979&lt;&gt;1),4,AY979&gt;AF979,1,TRUE,0)</f>
        <v>0</v>
      </c>
    </row>
    <row r="980" spans="1:55" hidden="1" x14ac:dyDescent="0.25">
      <c r="A980">
        <v>71522</v>
      </c>
      <c r="B980" t="s">
        <v>788</v>
      </c>
      <c r="C980">
        <v>2019</v>
      </c>
      <c r="D980" t="s">
        <v>37</v>
      </c>
      <c r="E980" t="s">
        <v>38</v>
      </c>
      <c r="F980">
        <v>23</v>
      </c>
      <c r="G980" t="s">
        <v>44</v>
      </c>
      <c r="H980">
        <v>0</v>
      </c>
      <c r="I980" t="s">
        <v>34</v>
      </c>
      <c r="J980">
        <v>468</v>
      </c>
      <c r="K980">
        <v>715</v>
      </c>
      <c r="L980">
        <v>0</v>
      </c>
      <c r="M980">
        <v>0</v>
      </c>
      <c r="N980">
        <v>0</v>
      </c>
      <c r="O980">
        <v>0.6</v>
      </c>
      <c r="P980">
        <v>0.8</v>
      </c>
      <c r="Q980">
        <v>1.05</v>
      </c>
      <c r="R980" t="s">
        <v>46</v>
      </c>
      <c r="S980">
        <v>5</v>
      </c>
      <c r="T980">
        <v>9</v>
      </c>
      <c r="U980" t="s">
        <v>47</v>
      </c>
      <c r="V980" t="s">
        <v>34</v>
      </c>
      <c r="W980" t="s">
        <v>50</v>
      </c>
      <c r="X980">
        <v>2019</v>
      </c>
      <c r="Y980" t="s">
        <v>37</v>
      </c>
      <c r="Z980" t="s">
        <v>38</v>
      </c>
      <c r="AA980">
        <v>29</v>
      </c>
      <c r="AB980">
        <v>1</v>
      </c>
      <c r="AC980">
        <v>19</v>
      </c>
      <c r="AD980">
        <v>0</v>
      </c>
      <c r="AE980">
        <v>0</v>
      </c>
      <c r="AF980">
        <v>0</v>
      </c>
      <c r="AG980" s="2" t="str">
        <f>IFERROR(VLOOKUP(B980,[1]Hoja2!$C$1:$AM$841,37,FALSE),"n/a")</f>
        <v>n/a</v>
      </c>
      <c r="AH980" s="10" t="e">
        <f>VLOOKUP(AX980,[1]Hoja2!$B$2:$AO$762,17,FALSE)</f>
        <v>#N/A</v>
      </c>
      <c r="AI980" s="10" t="e">
        <f>VLOOKUP(AX980,[1]Hoja2!$B$2:$AO$762,23,FALSE)</f>
        <v>#N/A</v>
      </c>
      <c r="AJ980" s="10" t="e">
        <f>VLOOKUP(AX980,[1]Hoja2!$B$2:$AO$762,28,FALSE)</f>
        <v>#N/A</v>
      </c>
      <c r="AK980" s="10" t="e">
        <f>VLOOKUP(AX980,[1]Hoja2!$B$2:$AO$762,19,FALSE)</f>
        <v>#N/A</v>
      </c>
      <c r="AL980" t="e">
        <f t="shared" si="506"/>
        <v>#N/A</v>
      </c>
      <c r="AM980" t="e">
        <f t="shared" si="507"/>
        <v>#N/A</v>
      </c>
      <c r="AN980" t="e">
        <f t="shared" si="508"/>
        <v>#N/A</v>
      </c>
      <c r="AO980" t="e">
        <f t="shared" si="509"/>
        <v>#N/A</v>
      </c>
      <c r="AP980" t="e">
        <f t="shared" si="510"/>
        <v>#N/A</v>
      </c>
      <c r="AQ980" t="str">
        <f t="shared" si="511"/>
        <v>n/a</v>
      </c>
      <c r="AR980" t="e">
        <f>+INDEX([1]DETALLE!$AK$2:$AK$841,MATCH(B980,[1]DETALLE!$A$2:$A$841,0))</f>
        <v>#N/A</v>
      </c>
      <c r="AS980" t="str">
        <f>CONCATENATE(B980)</f>
        <v>09HB331548</v>
      </c>
      <c r="AT980" s="2" t="str">
        <f>IF(IFERROR(VLOOKUP(AS980,[1]Hoja2!$C$1:$AM$841,37,FALSE),"n/a")&lt;&gt;"n/a","a","n/a")</f>
        <v>n/a</v>
      </c>
      <c r="AU980" s="8">
        <f t="shared" si="505"/>
        <v>2</v>
      </c>
      <c r="AV980" t="e">
        <f>VLOOKUP(B980,[1]Hoja2!$C$2:$AO$762,39,FALSE)</f>
        <v>#N/A</v>
      </c>
      <c r="AW980" t="e">
        <f>IF(AU980=AV980,VLOOKUP(B980,[1]Hoja2!$C$2:$AO$762,37,FALSE),IF(AV980&lt;2,VLOOKUP(B980,[1]Hoja2!$C$2:$AO$762,37,FALSE)))</f>
        <v>#N/A</v>
      </c>
      <c r="AX980" t="str">
        <f>B980 &amp; COUNTIF(B$2:B980, B980)</f>
        <v>09HB3315482</v>
      </c>
      <c r="AY980" t="e">
        <f>VLOOKUP(AX980,[1]Hoja2!$B$2:$AO$762,38,FALSE)</f>
        <v>#N/A</v>
      </c>
      <c r="AZ980" s="9" t="e">
        <f t="shared" si="512"/>
        <v>#N/A</v>
      </c>
    </row>
    <row r="981" spans="1:55" hidden="1" x14ac:dyDescent="0.25">
      <c r="A981">
        <v>71523</v>
      </c>
      <c r="B981" t="s">
        <v>744</v>
      </c>
      <c r="C981">
        <v>2019</v>
      </c>
      <c r="D981" t="s">
        <v>37</v>
      </c>
      <c r="E981" t="s">
        <v>38</v>
      </c>
      <c r="F981">
        <v>23</v>
      </c>
      <c r="G981" t="s">
        <v>44</v>
      </c>
      <c r="H981">
        <v>0</v>
      </c>
      <c r="I981" t="s">
        <v>116</v>
      </c>
      <c r="J981">
        <v>655</v>
      </c>
      <c r="K981">
        <v>1365</v>
      </c>
      <c r="L981">
        <v>0</v>
      </c>
      <c r="M981">
        <v>0</v>
      </c>
      <c r="N981">
        <v>0.6</v>
      </c>
      <c r="O981">
        <v>0.8</v>
      </c>
      <c r="P981">
        <v>1.05</v>
      </c>
      <c r="Q981">
        <v>1.1000000000000001</v>
      </c>
      <c r="R981" t="s">
        <v>46</v>
      </c>
      <c r="S981">
        <v>5</v>
      </c>
      <c r="T981">
        <v>9</v>
      </c>
      <c r="U981" t="s">
        <v>47</v>
      </c>
      <c r="V981" t="s">
        <v>45</v>
      </c>
      <c r="W981" t="s">
        <v>50</v>
      </c>
      <c r="X981">
        <v>2019</v>
      </c>
      <c r="Y981" t="s">
        <v>37</v>
      </c>
      <c r="Z981" t="s">
        <v>38</v>
      </c>
      <c r="AA981">
        <v>29</v>
      </c>
      <c r="AB981">
        <v>1</v>
      </c>
      <c r="AC981">
        <v>19</v>
      </c>
      <c r="AD981">
        <v>0</v>
      </c>
      <c r="AE981">
        <v>0</v>
      </c>
      <c r="AF981">
        <v>0</v>
      </c>
      <c r="AG981" s="2" t="str">
        <f>IFERROR(VLOOKUP(B981,[1]Hoja2!$C$1:$AM$841,37,FALSE),"n/a")</f>
        <v>n/a</v>
      </c>
      <c r="AH981" s="10" t="e">
        <f>VLOOKUP(AX981,[1]Hoja2!$B$2:$AO$762,17,FALSE)</f>
        <v>#N/A</v>
      </c>
      <c r="AI981" s="10" t="e">
        <f>VLOOKUP(AX981,[1]Hoja2!$B$2:$AO$762,23,FALSE)</f>
        <v>#N/A</v>
      </c>
      <c r="AJ981" s="10" t="e">
        <f>VLOOKUP(AX981,[1]Hoja2!$B$2:$AO$762,28,FALSE)</f>
        <v>#N/A</v>
      </c>
      <c r="AK981" s="10" t="e">
        <f>VLOOKUP(AX981,[1]Hoja2!$B$2:$AO$762,19,FALSE)</f>
        <v>#N/A</v>
      </c>
      <c r="AL981" t="e">
        <f t="shared" si="506"/>
        <v>#N/A</v>
      </c>
      <c r="AM981" t="e">
        <f t="shared" si="507"/>
        <v>#N/A</v>
      </c>
      <c r="AN981" t="e">
        <f t="shared" si="508"/>
        <v>#N/A</v>
      </c>
      <c r="AO981" t="e">
        <f t="shared" si="509"/>
        <v>#N/A</v>
      </c>
      <c r="AP981" t="e">
        <f t="shared" si="510"/>
        <v>#N/A</v>
      </c>
      <c r="AQ981" t="str">
        <f t="shared" si="511"/>
        <v>n/a</v>
      </c>
      <c r="AR981" t="e">
        <f>+INDEX([1]DETALLE!$AK$2:$AK$841,MATCH(B981,[1]DETALLE!$A$2:$A$841,0))</f>
        <v>#N/A</v>
      </c>
      <c r="AS981" t="str">
        <f>CONCATENATE(B981)</f>
        <v>0Y4X849017</v>
      </c>
      <c r="AT981" s="2" t="str">
        <f>IF(IFERROR(VLOOKUP(AS981,[1]Hoja2!$C$1:$AM$841,37,FALSE),"n/a")&lt;&gt;"n/a","a","n/a")</f>
        <v>n/a</v>
      </c>
      <c r="AU981" s="8">
        <f t="shared" si="505"/>
        <v>2</v>
      </c>
      <c r="AV981" t="e">
        <f>VLOOKUP(B981,[1]Hoja2!$C$2:$AO$762,39,FALSE)</f>
        <v>#N/A</v>
      </c>
      <c r="AW981" t="e">
        <f>IF(AU981=AV981,VLOOKUP(B981,[1]Hoja2!$C$2:$AO$762,37,FALSE),IF(AV981&lt;2,VLOOKUP(B981,[1]Hoja2!$C$2:$AO$762,37,FALSE)))</f>
        <v>#N/A</v>
      </c>
      <c r="AX981" t="str">
        <f>B981 &amp; COUNTIF(B$2:B981, B981)</f>
        <v>0Y4X8490172</v>
      </c>
      <c r="AY981" t="e">
        <f>VLOOKUP(AX981,[1]Hoja2!$B$2:$AO$762,38,FALSE)</f>
        <v>#N/A</v>
      </c>
      <c r="AZ981" s="9" t="e">
        <f t="shared" si="512"/>
        <v>#N/A</v>
      </c>
    </row>
    <row r="982" spans="1:55" x14ac:dyDescent="0.25">
      <c r="A982">
        <v>71524</v>
      </c>
      <c r="B982" t="s">
        <v>508</v>
      </c>
      <c r="C982">
        <v>2019</v>
      </c>
      <c r="D982" t="s">
        <v>37</v>
      </c>
      <c r="E982" t="s">
        <v>38</v>
      </c>
      <c r="F982">
        <v>23</v>
      </c>
      <c r="G982" t="s">
        <v>40</v>
      </c>
      <c r="H982">
        <v>3.4166669999999999</v>
      </c>
      <c r="I982" t="s">
        <v>58</v>
      </c>
      <c r="J982">
        <v>655</v>
      </c>
      <c r="K982">
        <v>1365</v>
      </c>
      <c r="L982">
        <v>0</v>
      </c>
      <c r="M982">
        <v>0</v>
      </c>
      <c r="N982">
        <v>0.6</v>
      </c>
      <c r="O982">
        <v>0.8</v>
      </c>
      <c r="P982">
        <v>1.05</v>
      </c>
      <c r="Q982">
        <v>1.1000000000000001</v>
      </c>
      <c r="R982" t="s">
        <v>46</v>
      </c>
      <c r="S982">
        <v>5</v>
      </c>
      <c r="T982">
        <v>9</v>
      </c>
      <c r="U982" t="s">
        <v>47</v>
      </c>
      <c r="V982" t="s">
        <v>58</v>
      </c>
      <c r="W982" t="s">
        <v>42</v>
      </c>
      <c r="X982">
        <v>2019</v>
      </c>
      <c r="Y982" t="s">
        <v>37</v>
      </c>
      <c r="Z982" t="s">
        <v>38</v>
      </c>
      <c r="AA982">
        <v>23</v>
      </c>
      <c r="AB982">
        <v>0</v>
      </c>
      <c r="AC982">
        <v>7</v>
      </c>
      <c r="AD982">
        <v>0.6</v>
      </c>
      <c r="AE982">
        <v>0.68333339999999998</v>
      </c>
      <c r="AF982">
        <v>819</v>
      </c>
      <c r="AG982" s="2">
        <f>IFERROR(VLOOKUP(B982,[1]Hoja2!$C$1:$AM$841,37,FALSE),"n/a")</f>
        <v>819</v>
      </c>
      <c r="AH982" s="10">
        <f>VLOOKUP(AX982,[1]Hoja2!$B$2:$AO$762,17,FALSE)</f>
        <v>25</v>
      </c>
      <c r="AI982" s="10">
        <f>VLOOKUP(AX982,[1]Hoja2!$B$2:$AO$762,23,FALSE)</f>
        <v>0.8</v>
      </c>
      <c r="AJ982" s="10">
        <f>VLOOKUP(AX982,[1]Hoja2!$B$2:$AO$762,28,FALSE)</f>
        <v>0.67400000000000004</v>
      </c>
      <c r="AK982" s="10" t="str">
        <f>VLOOKUP(AX982,[1]Hoja2!$B$2:$AO$762,19,FALSE)</f>
        <v>Departmental Digital</v>
      </c>
      <c r="AL982">
        <f t="shared" si="506"/>
        <v>0</v>
      </c>
      <c r="AM982">
        <f t="shared" si="507"/>
        <v>0</v>
      </c>
      <c r="AN982">
        <f t="shared" si="508"/>
        <v>0</v>
      </c>
      <c r="AO982">
        <f t="shared" si="509"/>
        <v>0</v>
      </c>
      <c r="AP982">
        <f t="shared" si="510"/>
        <v>1</v>
      </c>
      <c r="AQ982">
        <f t="shared" si="511"/>
        <v>0</v>
      </c>
      <c r="AR982">
        <f>+INDEX([1]Hoja2!$AM$2:$AM$841,MATCH(B982,[1]Hoja2!$C$2:$C$841,0))</f>
        <v>819</v>
      </c>
      <c r="AS982" t="str">
        <f>CONCATENATE(B982,F982)</f>
        <v>0EX929312123</v>
      </c>
      <c r="AT982" s="2">
        <f>IFERROR(VLOOKUP(AS982,[1]Hoja2!$A$1:$AM$841,38,FALSE),"n/a")</f>
        <v>0</v>
      </c>
      <c r="AU982" s="8">
        <f t="shared" si="505"/>
        <v>2</v>
      </c>
      <c r="AV982">
        <f>VLOOKUP(B982,[1]Hoja2!$C$2:$AO$762,39,FALSE)</f>
        <v>2</v>
      </c>
      <c r="AW982">
        <f>IF(AU982=AV982,VLOOKUP(B982,[1]Hoja2!$C$2:$AO$762,37,FALSE),IF(AV982&lt;2,VLOOKUP(B982,[1]Hoja2!$C$2:$AO$762,37,FALSE)))</f>
        <v>819</v>
      </c>
      <c r="AX982" t="str">
        <f>B982 &amp; COUNTIF(B$2:B982, B982)</f>
        <v>0EX92931212</v>
      </c>
      <c r="AY982" s="10">
        <f>VLOOKUP(AX982,[1]Hoja2!$B$2:$AO$762,38,FALSE)</f>
        <v>1092</v>
      </c>
      <c r="AZ982" s="9">
        <f t="shared" si="512"/>
        <v>0</v>
      </c>
      <c r="BA982">
        <f>IF(Q982="NA",2,IF(OR(G982="INSTALACION NUEVA",G982="Mantenimiento preventivo"),3,IF(AND(AC982&lt;AH982,AL982&lt;&gt;1),4,IF(AY982&gt;AF982,1,0))))</f>
        <v>4</v>
      </c>
      <c r="BB982">
        <f>AE982-AJ982</f>
        <v>9.3333999999999362E-3</v>
      </c>
      <c r="BC982">
        <f>+_xlfn.IFS(Q982="NA",2,OR(G982="INSTALACION NUEVA",G982="Mantenimiento preventivo"),3,AND(AC982&lt;AH982,AL982&lt;&gt;1),4,AY982&gt;AF982,1,TRUE,0)</f>
        <v>4</v>
      </c>
    </row>
    <row r="983" spans="1:55" hidden="1" x14ac:dyDescent="0.25">
      <c r="A983">
        <v>71525</v>
      </c>
      <c r="B983" t="s">
        <v>888</v>
      </c>
      <c r="C983">
        <v>2019</v>
      </c>
      <c r="D983" t="s">
        <v>37</v>
      </c>
      <c r="E983" t="s">
        <v>38</v>
      </c>
      <c r="F983">
        <v>23</v>
      </c>
      <c r="G983" t="s">
        <v>44</v>
      </c>
      <c r="H983">
        <v>0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 t="s">
        <v>33</v>
      </c>
      <c r="P983" t="s">
        <v>33</v>
      </c>
      <c r="Q983" t="s">
        <v>33</v>
      </c>
      <c r="S983" t="s">
        <v>33</v>
      </c>
      <c r="T983" t="s">
        <v>33</v>
      </c>
      <c r="V983" t="s">
        <v>34</v>
      </c>
      <c r="W983" t="s">
        <v>50</v>
      </c>
      <c r="X983">
        <v>2019</v>
      </c>
      <c r="Y983" t="s">
        <v>37</v>
      </c>
      <c r="Z983" t="s">
        <v>38</v>
      </c>
      <c r="AA983">
        <v>29</v>
      </c>
      <c r="AB983" t="s">
        <v>33</v>
      </c>
      <c r="AC983">
        <v>8</v>
      </c>
      <c r="AD983">
        <v>0</v>
      </c>
      <c r="AE983">
        <v>0</v>
      </c>
      <c r="AF983">
        <v>0</v>
      </c>
      <c r="AG983" s="2" t="str">
        <f>IFERROR(VLOOKUP(B983,[1]Hoja2!$C$1:$AM$841,37,FALSE),"n/a")</f>
        <v>n/a</v>
      </c>
      <c r="AH983" s="10" t="e">
        <f>VLOOKUP(AX983,[1]Hoja2!$B$2:$AO$762,17,FALSE)</f>
        <v>#N/A</v>
      </c>
      <c r="AI983" s="10" t="e">
        <f>VLOOKUP(AX983,[1]Hoja2!$B$2:$AO$762,23,FALSE)</f>
        <v>#N/A</v>
      </c>
      <c r="AJ983" s="10" t="e">
        <f>VLOOKUP(AX983,[1]Hoja2!$B$2:$AO$762,28,FALSE)</f>
        <v>#N/A</v>
      </c>
      <c r="AK983" s="10" t="e">
        <f>VLOOKUP(AX983,[1]Hoja2!$B$2:$AO$762,19,FALSE)</f>
        <v>#N/A</v>
      </c>
      <c r="AL983" t="e">
        <f t="shared" si="506"/>
        <v>#N/A</v>
      </c>
      <c r="AM983" t="e">
        <f t="shared" si="507"/>
        <v>#N/A</v>
      </c>
      <c r="AN983" t="e">
        <f t="shared" si="508"/>
        <v>#N/A</v>
      </c>
      <c r="AO983" t="e">
        <f t="shared" si="509"/>
        <v>#N/A</v>
      </c>
      <c r="AP983" t="e">
        <f t="shared" si="510"/>
        <v>#N/A</v>
      </c>
      <c r="AQ983" t="str">
        <f t="shared" si="511"/>
        <v>n/a</v>
      </c>
      <c r="AR983" t="e">
        <f>+INDEX([1]DETALLE!$AK$2:$AK$841,MATCH(B983,[1]DETALLE!$A$2:$A$841,0))</f>
        <v>#N/A</v>
      </c>
      <c r="AS983" t="str">
        <f>CONCATENATE(B983)</f>
        <v>09HB333888</v>
      </c>
      <c r="AT983" s="2" t="str">
        <f>IF(IFERROR(VLOOKUP(AS983,[1]Hoja2!$C$1:$AM$841,37,FALSE),"n/a")&lt;&gt;"n/a","a","n/a")</f>
        <v>n/a</v>
      </c>
      <c r="AU983" s="8">
        <f t="shared" si="505"/>
        <v>2</v>
      </c>
      <c r="AV983" t="e">
        <f>VLOOKUP(B983,[1]Hoja2!$C$2:$AO$762,39,FALSE)</f>
        <v>#N/A</v>
      </c>
      <c r="AW983" t="e">
        <f>IF(AU983=AV983,VLOOKUP(B983,[1]Hoja2!$C$2:$AO$762,37,FALSE),IF(AV983&lt;2,VLOOKUP(B983,[1]Hoja2!$C$2:$AO$762,37,FALSE)))</f>
        <v>#N/A</v>
      </c>
      <c r="AX983" t="str">
        <f>B983 &amp; COUNTIF(B$2:B983, B983)</f>
        <v>09HB3338882</v>
      </c>
      <c r="AY983" t="e">
        <f>VLOOKUP(AX983,[1]Hoja2!$B$2:$AO$762,38,FALSE)</f>
        <v>#N/A</v>
      </c>
      <c r="AZ983" s="9" t="e">
        <f t="shared" si="512"/>
        <v>#N/A</v>
      </c>
    </row>
    <row r="984" spans="1:55" hidden="1" x14ac:dyDescent="0.25">
      <c r="A984">
        <v>71527</v>
      </c>
      <c r="B984" t="s">
        <v>947</v>
      </c>
      <c r="C984">
        <v>2019</v>
      </c>
      <c r="D984" t="s">
        <v>37</v>
      </c>
      <c r="E984" t="s">
        <v>38</v>
      </c>
      <c r="F984">
        <v>23</v>
      </c>
      <c r="G984" t="s">
        <v>44</v>
      </c>
      <c r="H984">
        <v>0</v>
      </c>
      <c r="I984" t="s">
        <v>58</v>
      </c>
      <c r="J984">
        <v>655</v>
      </c>
      <c r="K984">
        <v>1365</v>
      </c>
      <c r="L984">
        <v>0</v>
      </c>
      <c r="M984">
        <v>0</v>
      </c>
      <c r="N984">
        <v>0.6</v>
      </c>
      <c r="O984">
        <v>0.8</v>
      </c>
      <c r="P984">
        <v>1.05</v>
      </c>
      <c r="Q984">
        <v>1.1000000000000001</v>
      </c>
      <c r="R984" t="s">
        <v>46</v>
      </c>
      <c r="S984">
        <v>5</v>
      </c>
      <c r="T984">
        <v>9</v>
      </c>
      <c r="U984" t="s">
        <v>47</v>
      </c>
      <c r="V984" t="s">
        <v>45</v>
      </c>
      <c r="W984" t="s">
        <v>50</v>
      </c>
      <c r="X984">
        <v>2019</v>
      </c>
      <c r="Y984" t="s">
        <v>37</v>
      </c>
      <c r="Z984" t="s">
        <v>38</v>
      </c>
      <c r="AA984">
        <v>29</v>
      </c>
      <c r="AB984">
        <v>0</v>
      </c>
      <c r="AC984">
        <v>34</v>
      </c>
      <c r="AD984">
        <v>0</v>
      </c>
      <c r="AE984">
        <v>0</v>
      </c>
      <c r="AF984">
        <v>1365</v>
      </c>
      <c r="AG984" s="2" t="str">
        <f>IFERROR(VLOOKUP(B984,[1]Hoja2!$C$1:$AM$841,37,FALSE),"n/a")</f>
        <v>n/a</v>
      </c>
      <c r="AH984" s="10" t="e">
        <f>VLOOKUP(AX984,[1]Hoja2!$B$2:$AO$762,17,FALSE)</f>
        <v>#N/A</v>
      </c>
      <c r="AI984" s="10" t="e">
        <f>VLOOKUP(AX984,[1]Hoja2!$B$2:$AO$762,23,FALSE)</f>
        <v>#N/A</v>
      </c>
      <c r="AJ984" s="10" t="e">
        <f>VLOOKUP(AX984,[1]Hoja2!$B$2:$AO$762,28,FALSE)</f>
        <v>#N/A</v>
      </c>
      <c r="AK984" s="10" t="e">
        <f>VLOOKUP(AX984,[1]Hoja2!$B$2:$AO$762,19,FALSE)</f>
        <v>#N/A</v>
      </c>
      <c r="AL984" t="e">
        <f t="shared" si="506"/>
        <v>#N/A</v>
      </c>
      <c r="AM984" t="e">
        <f t="shared" si="507"/>
        <v>#N/A</v>
      </c>
      <c r="AN984" t="e">
        <f t="shared" si="508"/>
        <v>#N/A</v>
      </c>
      <c r="AO984" t="e">
        <f t="shared" si="509"/>
        <v>#N/A</v>
      </c>
      <c r="AP984" t="e">
        <f t="shared" si="510"/>
        <v>#N/A</v>
      </c>
      <c r="AQ984" t="str">
        <f t="shared" si="511"/>
        <v>n/a</v>
      </c>
      <c r="AR984" t="e">
        <f>+INDEX([1]DETALLE!$AK$2:$AK$841,MATCH(B984,[1]DETALLE!$A$2:$A$841,0))</f>
        <v>#N/A</v>
      </c>
      <c r="AS984" t="str">
        <f>CONCATENATE(B984)</f>
        <v>03AG882104</v>
      </c>
      <c r="AT984" s="2" t="str">
        <f>IF(IFERROR(VLOOKUP(AS984,[1]Hoja2!$C$1:$AM$841,37,FALSE),"n/a")&lt;&gt;"n/a","a","n/a")</f>
        <v>n/a</v>
      </c>
      <c r="AU984" s="8">
        <f t="shared" si="505"/>
        <v>1</v>
      </c>
      <c r="AV984" t="e">
        <f>VLOOKUP(B984,[1]Hoja2!$C$2:$AO$762,39,FALSE)</f>
        <v>#N/A</v>
      </c>
      <c r="AW984" t="e">
        <f>IF(AU984=AV984,VLOOKUP(B984,[1]Hoja2!$C$2:$AO$762,37,FALSE),IF(AV984&lt;2,VLOOKUP(B984,[1]Hoja2!$C$2:$AO$762,37,FALSE)))</f>
        <v>#N/A</v>
      </c>
      <c r="AX984" t="str">
        <f>B984 &amp; COUNTIF(B$2:B984, B984)</f>
        <v>03AG8821041</v>
      </c>
      <c r="AY984" t="e">
        <f>VLOOKUP(AX984,[1]Hoja2!$B$2:$AO$762,38,FALSE)</f>
        <v>#N/A</v>
      </c>
      <c r="AZ984" s="9" t="e">
        <f t="shared" si="512"/>
        <v>#N/A</v>
      </c>
    </row>
    <row r="985" spans="1:55" hidden="1" x14ac:dyDescent="0.25">
      <c r="A985">
        <v>71528</v>
      </c>
      <c r="B985" t="s">
        <v>748</v>
      </c>
      <c r="C985">
        <v>2019</v>
      </c>
      <c r="D985" t="s">
        <v>37</v>
      </c>
      <c r="E985" t="s">
        <v>38</v>
      </c>
      <c r="F985">
        <v>23</v>
      </c>
      <c r="G985" t="s">
        <v>44</v>
      </c>
      <c r="H985">
        <v>0</v>
      </c>
      <c r="I985" t="s">
        <v>34</v>
      </c>
      <c r="J985">
        <v>468</v>
      </c>
      <c r="K985">
        <v>715</v>
      </c>
      <c r="L985">
        <v>0</v>
      </c>
      <c r="M985">
        <v>0</v>
      </c>
      <c r="N985">
        <v>0</v>
      </c>
      <c r="O985">
        <v>0.6</v>
      </c>
      <c r="P985">
        <v>0.8</v>
      </c>
      <c r="Q985">
        <v>1.05</v>
      </c>
      <c r="R985" t="s">
        <v>46</v>
      </c>
      <c r="S985">
        <v>5</v>
      </c>
      <c r="T985">
        <v>9</v>
      </c>
      <c r="U985" t="s">
        <v>47</v>
      </c>
      <c r="V985" t="s">
        <v>34</v>
      </c>
      <c r="W985" t="s">
        <v>50</v>
      </c>
      <c r="X985">
        <v>2019</v>
      </c>
      <c r="Y985" t="s">
        <v>37</v>
      </c>
      <c r="Z985" t="s">
        <v>38</v>
      </c>
      <c r="AA985">
        <v>29</v>
      </c>
      <c r="AB985">
        <v>1</v>
      </c>
      <c r="AC985">
        <v>19</v>
      </c>
      <c r="AD985">
        <v>0</v>
      </c>
      <c r="AE985">
        <v>0</v>
      </c>
      <c r="AF985">
        <v>0</v>
      </c>
      <c r="AG985" s="2" t="str">
        <f>IFERROR(VLOOKUP(B985,[1]Hoja2!$C$1:$AM$841,37,FALSE),"n/a")</f>
        <v>n/a</v>
      </c>
      <c r="AH985" s="10" t="e">
        <f>VLOOKUP(AX985,[1]Hoja2!$B$2:$AO$762,17,FALSE)</f>
        <v>#N/A</v>
      </c>
      <c r="AI985" s="10" t="e">
        <f>VLOOKUP(AX985,[1]Hoja2!$B$2:$AO$762,23,FALSE)</f>
        <v>#N/A</v>
      </c>
      <c r="AJ985" s="10" t="e">
        <f>VLOOKUP(AX985,[1]Hoja2!$B$2:$AO$762,28,FALSE)</f>
        <v>#N/A</v>
      </c>
      <c r="AK985" s="10" t="e">
        <f>VLOOKUP(AX985,[1]Hoja2!$B$2:$AO$762,19,FALSE)</f>
        <v>#N/A</v>
      </c>
      <c r="AL985" t="e">
        <f t="shared" si="506"/>
        <v>#N/A</v>
      </c>
      <c r="AM985" t="e">
        <f t="shared" si="507"/>
        <v>#N/A</v>
      </c>
      <c r="AN985" t="e">
        <f t="shared" si="508"/>
        <v>#N/A</v>
      </c>
      <c r="AO985" t="e">
        <f t="shared" si="509"/>
        <v>#N/A</v>
      </c>
      <c r="AP985" t="e">
        <f t="shared" si="510"/>
        <v>#N/A</v>
      </c>
      <c r="AQ985" t="str">
        <f t="shared" si="511"/>
        <v>n/a</v>
      </c>
      <c r="AR985" t="e">
        <f>+INDEX([1]DETALLE!$AK$2:$AK$841,MATCH(B985,[1]DETALLE!$A$2:$A$841,0))</f>
        <v>#N/A</v>
      </c>
      <c r="AS985" t="str">
        <f>CONCATENATE(B985)</f>
        <v>09HB331586</v>
      </c>
      <c r="AT985" s="2" t="str">
        <f>IF(IFERROR(VLOOKUP(AS985,[1]Hoja2!$C$1:$AM$841,37,FALSE),"n/a")&lt;&gt;"n/a","a","n/a")</f>
        <v>n/a</v>
      </c>
      <c r="AU985" s="8">
        <f t="shared" si="505"/>
        <v>2</v>
      </c>
      <c r="AV985" t="e">
        <f>VLOOKUP(B985,[1]Hoja2!$C$2:$AO$762,39,FALSE)</f>
        <v>#N/A</v>
      </c>
      <c r="AW985" t="e">
        <f>IF(AU985=AV985,VLOOKUP(B985,[1]Hoja2!$C$2:$AO$762,37,FALSE),IF(AV985&lt;2,VLOOKUP(B985,[1]Hoja2!$C$2:$AO$762,37,FALSE)))</f>
        <v>#N/A</v>
      </c>
      <c r="AX985" t="str">
        <f>B985 &amp; COUNTIF(B$2:B985, B985)</f>
        <v>09HB3315862</v>
      </c>
      <c r="AY985" t="e">
        <f>VLOOKUP(AX985,[1]Hoja2!$B$2:$AO$762,38,FALSE)</f>
        <v>#N/A</v>
      </c>
      <c r="AZ985" s="9" t="e">
        <f t="shared" si="512"/>
        <v>#N/A</v>
      </c>
    </row>
    <row r="986" spans="1:55" x14ac:dyDescent="0.25">
      <c r="A986">
        <v>71535</v>
      </c>
      <c r="B986" t="s">
        <v>568</v>
      </c>
      <c r="C986">
        <v>2019</v>
      </c>
      <c r="D986" t="s">
        <v>37</v>
      </c>
      <c r="E986" t="s">
        <v>38</v>
      </c>
      <c r="F986">
        <v>23</v>
      </c>
      <c r="G986" t="s">
        <v>40</v>
      </c>
      <c r="H986">
        <v>0.9</v>
      </c>
      <c r="I986" t="s">
        <v>45</v>
      </c>
      <c r="J986">
        <v>803</v>
      </c>
      <c r="K986">
        <v>1573</v>
      </c>
      <c r="L986">
        <v>0.2</v>
      </c>
      <c r="M986">
        <v>0.6</v>
      </c>
      <c r="N986">
        <v>0.8</v>
      </c>
      <c r="O986">
        <v>1.05</v>
      </c>
      <c r="P986">
        <v>1.1000000000000001</v>
      </c>
      <c r="Q986">
        <v>1.1499999999999999</v>
      </c>
      <c r="R986" t="s">
        <v>46</v>
      </c>
      <c r="S986">
        <v>4</v>
      </c>
      <c r="T986">
        <v>6</v>
      </c>
      <c r="U986" t="s">
        <v>47</v>
      </c>
      <c r="V986" t="s">
        <v>48</v>
      </c>
      <c r="W986" t="s">
        <v>55</v>
      </c>
      <c r="X986">
        <v>2019</v>
      </c>
      <c r="Y986" t="s">
        <v>37</v>
      </c>
      <c r="Z986" t="s">
        <v>38</v>
      </c>
      <c r="AA986">
        <v>24</v>
      </c>
      <c r="AB986">
        <v>0</v>
      </c>
      <c r="AC986">
        <v>39</v>
      </c>
      <c r="AD986">
        <v>1.1000000000000001</v>
      </c>
      <c r="AE986">
        <v>0.22500000000000001</v>
      </c>
      <c r="AF986">
        <v>1730.3</v>
      </c>
      <c r="AG986" s="2">
        <f>IFERROR(VLOOKUP(B986,[1]Hoja2!$C$1:$AM$841,37,FALSE),"n/a")</f>
        <v>1730.3000000000004</v>
      </c>
      <c r="AH986" s="10">
        <f>VLOOKUP(AX986,[1]Hoja2!$B$2:$AO$762,17,FALSE)</f>
        <v>39</v>
      </c>
      <c r="AI986" s="10">
        <f>VLOOKUP(AX986,[1]Hoja2!$B$2:$AO$762,23,FALSE)</f>
        <v>1.1000000000000001</v>
      </c>
      <c r="AJ986" s="10">
        <f>VLOOKUP(AX986,[1]Hoja2!$B$2:$AO$762,28,FALSE)</f>
        <v>0.155</v>
      </c>
      <c r="AK986" s="10" t="str">
        <f>VLOOKUP(AX986,[1]Hoja2!$B$2:$AO$762,19,FALSE)</f>
        <v>Light Production Digital Business</v>
      </c>
      <c r="AL986">
        <f t="shared" si="506"/>
        <v>1</v>
      </c>
      <c r="AM986">
        <f t="shared" si="507"/>
        <v>1</v>
      </c>
      <c r="AN986">
        <f t="shared" si="508"/>
        <v>1</v>
      </c>
      <c r="AO986">
        <f t="shared" si="509"/>
        <v>0</v>
      </c>
      <c r="AP986">
        <f t="shared" si="510"/>
        <v>1</v>
      </c>
      <c r="AQ986">
        <f t="shared" si="511"/>
        <v>0</v>
      </c>
      <c r="AR986">
        <f>+INDEX([1]Hoja2!$AM$2:$AM$841,MATCH(B986,[1]Hoja2!$C$2:$C$841,0))</f>
        <v>1730.3000000000004</v>
      </c>
      <c r="AS986" t="str">
        <f>CONCATENATE(B986,F986)</f>
        <v>0BG100136123</v>
      </c>
      <c r="AT986" s="2">
        <f>IFERROR(VLOOKUP(AS986,[1]Hoja2!$A$1:$AM$841,38,FALSE),"n/a")</f>
        <v>0</v>
      </c>
      <c r="AU986" s="8">
        <f t="shared" si="505"/>
        <v>1</v>
      </c>
      <c r="AV986">
        <f>VLOOKUP(B986,[1]Hoja2!$C$2:$AO$762,39,FALSE)</f>
        <v>1</v>
      </c>
      <c r="AW986">
        <f>IF(AU986=AV986,VLOOKUP(B986,[1]Hoja2!$C$2:$AO$762,37,FALSE),IF(AV986&lt;2,VLOOKUP(B986,[1]Hoja2!$C$2:$AO$762,37,FALSE)))</f>
        <v>1730.3000000000004</v>
      </c>
      <c r="AX986" t="str">
        <f>B986 &amp; COUNTIF(B$2:B986, B986)</f>
        <v>0BG10013611</v>
      </c>
      <c r="AY986" s="10">
        <f>VLOOKUP(AX986,[1]Hoja2!$B$2:$AO$762,38,FALSE)</f>
        <v>1730.3000000000004</v>
      </c>
      <c r="AZ986" s="9">
        <f t="shared" si="512"/>
        <v>0</v>
      </c>
      <c r="BA986">
        <f t="shared" ref="BA986:BA988" si="513">IF(Q986="NA",2,IF(OR(G986="INSTALACION NUEVA",G986="Mantenimiento preventivo"),3,IF(AND(AC986&lt;AH986,AL986&lt;&gt;1),4,IF(AY986&gt;AF986,1,0))))</f>
        <v>0</v>
      </c>
      <c r="BB986">
        <f t="shared" ref="BB986:BB988" si="514">AE986-AJ986</f>
        <v>7.0000000000000007E-2</v>
      </c>
      <c r="BC986">
        <f t="shared" ref="BC986:BC988" si="515">+_xlfn.IFS(Q986="NA",2,OR(G986="INSTALACION NUEVA",G986="Mantenimiento preventivo"),3,AND(AC986&lt;AH986,AL986&lt;&gt;1),4,AY986&gt;AF986,1,TRUE,0)</f>
        <v>0</v>
      </c>
    </row>
    <row r="987" spans="1:55" x14ac:dyDescent="0.25">
      <c r="A987">
        <v>71537</v>
      </c>
      <c r="B987" t="s">
        <v>566</v>
      </c>
      <c r="C987">
        <v>2019</v>
      </c>
      <c r="D987" t="s">
        <v>37</v>
      </c>
      <c r="E987" t="s">
        <v>38</v>
      </c>
      <c r="F987">
        <v>23</v>
      </c>
      <c r="G987" t="s">
        <v>40</v>
      </c>
      <c r="H987">
        <v>0</v>
      </c>
      <c r="I987" t="s">
        <v>116</v>
      </c>
      <c r="J987">
        <v>655</v>
      </c>
      <c r="K987">
        <v>1365</v>
      </c>
      <c r="L987">
        <v>0</v>
      </c>
      <c r="M987">
        <v>0</v>
      </c>
      <c r="N987">
        <v>0.6</v>
      </c>
      <c r="O987">
        <v>0.8</v>
      </c>
      <c r="P987">
        <v>1.05</v>
      </c>
      <c r="Q987">
        <v>1.1000000000000001</v>
      </c>
      <c r="R987" t="s">
        <v>46</v>
      </c>
      <c r="S987">
        <v>5</v>
      </c>
      <c r="T987">
        <v>9</v>
      </c>
      <c r="U987" t="s">
        <v>47</v>
      </c>
      <c r="V987" t="s">
        <v>58</v>
      </c>
      <c r="W987" t="s">
        <v>55</v>
      </c>
      <c r="X987">
        <v>2019</v>
      </c>
      <c r="Y987" t="s">
        <v>37</v>
      </c>
      <c r="Z987" t="s">
        <v>38</v>
      </c>
      <c r="AA987">
        <v>24</v>
      </c>
      <c r="AB987">
        <v>0</v>
      </c>
      <c r="AC987">
        <v>110</v>
      </c>
      <c r="AD987">
        <v>1.1000000000000001</v>
      </c>
      <c r="AE987">
        <v>0</v>
      </c>
      <c r="AF987">
        <v>1501.5</v>
      </c>
      <c r="AG987" s="2">
        <f>IFERROR(VLOOKUP(B987,[1]Hoja2!$C$1:$AM$841,37,FALSE),"n/a")</f>
        <v>1501.5000000000002</v>
      </c>
      <c r="AH987" s="10">
        <f>VLOOKUP(AX987,[1]Hoja2!$B$2:$AO$762,17,FALSE)</f>
        <v>110</v>
      </c>
      <c r="AI987" s="10">
        <f>VLOOKUP(AX987,[1]Hoja2!$B$2:$AO$762,23,FALSE)</f>
        <v>1.1000000000000001</v>
      </c>
      <c r="AJ987" s="10">
        <f>VLOOKUP(AX987,[1]Hoja2!$B$2:$AO$762,28,FALSE)</f>
        <v>0</v>
      </c>
      <c r="AK987" s="10" t="str">
        <f>VLOOKUP(AX987,[1]Hoja2!$B$2:$AO$762,19,FALSE)</f>
        <v>Office Digital</v>
      </c>
      <c r="AL987">
        <f t="shared" si="506"/>
        <v>1</v>
      </c>
      <c r="AM987">
        <f t="shared" si="507"/>
        <v>1</v>
      </c>
      <c r="AN987">
        <f t="shared" si="508"/>
        <v>1</v>
      </c>
      <c r="AO987">
        <f t="shared" si="509"/>
        <v>1</v>
      </c>
      <c r="AP987">
        <f t="shared" si="510"/>
        <v>1</v>
      </c>
      <c r="AQ987">
        <f t="shared" si="511"/>
        <v>0</v>
      </c>
      <c r="AR987">
        <f>+INDEX([1]Hoja2!$AM$2:$AM$841,MATCH(B987,[1]Hoja2!$C$2:$C$841,0))</f>
        <v>1501.5000000000002</v>
      </c>
      <c r="AS987" t="str">
        <f>CONCATENATE(B987,F987)</f>
        <v>0AE956603523</v>
      </c>
      <c r="AT987" s="2">
        <f>IFERROR(VLOOKUP(AS987,[1]Hoja2!$A$1:$AM$841,38,FALSE),"n/a")</f>
        <v>0</v>
      </c>
      <c r="AU987" s="8">
        <f t="shared" si="505"/>
        <v>1</v>
      </c>
      <c r="AV987">
        <f>VLOOKUP(B987,[1]Hoja2!$C$2:$AO$762,39,FALSE)</f>
        <v>1</v>
      </c>
      <c r="AW987">
        <f>IF(AU987=AV987,VLOOKUP(B987,[1]Hoja2!$C$2:$AO$762,37,FALSE),IF(AV987&lt;2,VLOOKUP(B987,[1]Hoja2!$C$2:$AO$762,37,FALSE)))</f>
        <v>1501.5000000000002</v>
      </c>
      <c r="AX987" t="str">
        <f>B987 &amp; COUNTIF(B$2:B987, B987)</f>
        <v>0AE95660351</v>
      </c>
      <c r="AY987" s="10">
        <f>VLOOKUP(AX987,[1]Hoja2!$B$2:$AO$762,38,FALSE)</f>
        <v>1501.5000000000002</v>
      </c>
      <c r="AZ987" s="9">
        <f t="shared" si="512"/>
        <v>0</v>
      </c>
      <c r="BA987">
        <f t="shared" si="513"/>
        <v>0</v>
      </c>
      <c r="BB987">
        <f t="shared" si="514"/>
        <v>0</v>
      </c>
      <c r="BC987">
        <f t="shared" si="515"/>
        <v>0</v>
      </c>
    </row>
    <row r="988" spans="1:55" x14ac:dyDescent="0.25">
      <c r="A988">
        <v>71541</v>
      </c>
      <c r="B988" t="s">
        <v>581</v>
      </c>
      <c r="C988">
        <v>2019</v>
      </c>
      <c r="D988" t="s">
        <v>37</v>
      </c>
      <c r="E988" t="s">
        <v>38</v>
      </c>
      <c r="F988">
        <v>23</v>
      </c>
      <c r="G988" t="s">
        <v>40</v>
      </c>
      <c r="H988">
        <v>1.85</v>
      </c>
      <c r="I988" t="s">
        <v>116</v>
      </c>
      <c r="J988">
        <v>655</v>
      </c>
      <c r="K988">
        <v>1365</v>
      </c>
      <c r="L988">
        <v>0</v>
      </c>
      <c r="M988">
        <v>0</v>
      </c>
      <c r="N988">
        <v>0.6</v>
      </c>
      <c r="O988">
        <v>0.8</v>
      </c>
      <c r="P988">
        <v>1.05</v>
      </c>
      <c r="Q988">
        <v>1.1000000000000001</v>
      </c>
      <c r="R988" t="s">
        <v>46</v>
      </c>
      <c r="S988">
        <v>5</v>
      </c>
      <c r="T988">
        <v>9</v>
      </c>
      <c r="U988" t="s">
        <v>47</v>
      </c>
      <c r="V988" t="s">
        <v>45</v>
      </c>
      <c r="W988" t="s">
        <v>59</v>
      </c>
      <c r="X988">
        <v>2019</v>
      </c>
      <c r="Y988" t="s">
        <v>37</v>
      </c>
      <c r="Z988" t="s">
        <v>38</v>
      </c>
      <c r="AA988">
        <v>30</v>
      </c>
      <c r="AB988">
        <v>0</v>
      </c>
      <c r="AC988">
        <v>69</v>
      </c>
      <c r="AD988">
        <v>1.1000000000000001</v>
      </c>
      <c r="AE988">
        <v>0.37</v>
      </c>
      <c r="AF988">
        <v>1501.5</v>
      </c>
      <c r="AG988" s="2">
        <f>IFERROR(VLOOKUP(B988,[1]Hoja2!$C$1:$AM$841,37,FALSE),"n/a")</f>
        <v>1501.5000000000002</v>
      </c>
      <c r="AH988" s="10">
        <f>VLOOKUP(AX988,[1]Hoja2!$B$2:$AO$762,17,FALSE)</f>
        <v>69</v>
      </c>
      <c r="AI988" s="10">
        <f>VLOOKUP(AX988,[1]Hoja2!$B$2:$AO$762,23,FALSE)</f>
        <v>1.1000000000000001</v>
      </c>
      <c r="AJ988" s="10">
        <f>VLOOKUP(AX988,[1]Hoja2!$B$2:$AO$762,28,FALSE)</f>
        <v>0.44000000000000006</v>
      </c>
      <c r="AK988" s="10" t="str">
        <f>VLOOKUP(AX988,[1]Hoja2!$B$2:$AO$762,19,FALSE)</f>
        <v>Office Digital</v>
      </c>
      <c r="AL988">
        <f t="shared" si="506"/>
        <v>1</v>
      </c>
      <c r="AM988">
        <f t="shared" si="507"/>
        <v>1</v>
      </c>
      <c r="AN988">
        <f t="shared" si="508"/>
        <v>1</v>
      </c>
      <c r="AO988">
        <f t="shared" si="509"/>
        <v>0</v>
      </c>
      <c r="AP988">
        <f t="shared" si="510"/>
        <v>1</v>
      </c>
      <c r="AQ988">
        <f t="shared" si="511"/>
        <v>0</v>
      </c>
      <c r="AR988">
        <f>+INDEX([1]Hoja2!$AM$2:$AM$841,MATCH(B988,[1]Hoja2!$C$2:$C$841,0))</f>
        <v>1501.5000000000002</v>
      </c>
      <c r="AS988" t="str">
        <f>CONCATENATE(B988,F988)</f>
        <v>0Y4X82634723</v>
      </c>
      <c r="AT988" s="2">
        <f>IFERROR(VLOOKUP(AS988,[1]Hoja2!$A$1:$AM$841,38,FALSE),"n/a")</f>
        <v>0</v>
      </c>
      <c r="AU988" s="8">
        <f t="shared" si="505"/>
        <v>1</v>
      </c>
      <c r="AV988">
        <f>VLOOKUP(B988,[1]Hoja2!$C$2:$AO$762,39,FALSE)</f>
        <v>1</v>
      </c>
      <c r="AW988">
        <f>IF(AU988=AV988,VLOOKUP(B988,[1]Hoja2!$C$2:$AO$762,37,FALSE),IF(AV988&lt;2,VLOOKUP(B988,[1]Hoja2!$C$2:$AO$762,37,FALSE)))</f>
        <v>1501.5000000000002</v>
      </c>
      <c r="AX988" t="str">
        <f>B988 &amp; COUNTIF(B$2:B988, B988)</f>
        <v>0Y4X8263471</v>
      </c>
      <c r="AY988" s="10">
        <f>VLOOKUP(AX988,[1]Hoja2!$B$2:$AO$762,38,FALSE)</f>
        <v>1501.5000000000002</v>
      </c>
      <c r="AZ988" s="9">
        <f t="shared" si="512"/>
        <v>0</v>
      </c>
      <c r="BA988">
        <f t="shared" si="513"/>
        <v>0</v>
      </c>
      <c r="BB988">
        <f t="shared" si="514"/>
        <v>-7.0000000000000062E-2</v>
      </c>
      <c r="BC988">
        <f t="shared" si="515"/>
        <v>0</v>
      </c>
    </row>
    <row r="989" spans="1:55" hidden="1" x14ac:dyDescent="0.25">
      <c r="A989">
        <v>71542</v>
      </c>
      <c r="B989" t="s">
        <v>948</v>
      </c>
      <c r="C989">
        <v>2019</v>
      </c>
      <c r="D989" t="s">
        <v>37</v>
      </c>
      <c r="E989" t="s">
        <v>38</v>
      </c>
      <c r="F989">
        <v>23</v>
      </c>
      <c r="G989" t="s">
        <v>40</v>
      </c>
      <c r="H989">
        <v>0</v>
      </c>
      <c r="I989" t="s">
        <v>34</v>
      </c>
      <c r="J989">
        <v>468</v>
      </c>
      <c r="K989">
        <v>715</v>
      </c>
      <c r="L989">
        <v>0</v>
      </c>
      <c r="M989">
        <v>0</v>
      </c>
      <c r="N989">
        <v>0</v>
      </c>
      <c r="O989">
        <v>0.6</v>
      </c>
      <c r="P989">
        <v>0.8</v>
      </c>
      <c r="Q989">
        <v>1.05</v>
      </c>
      <c r="R989" t="s">
        <v>46</v>
      </c>
      <c r="S989">
        <v>5</v>
      </c>
      <c r="T989">
        <v>9</v>
      </c>
      <c r="U989" t="s">
        <v>47</v>
      </c>
      <c r="V989" t="s">
        <v>34</v>
      </c>
      <c r="W989" t="s">
        <v>55</v>
      </c>
      <c r="X989">
        <v>2019</v>
      </c>
      <c r="Y989" t="s">
        <v>37</v>
      </c>
      <c r="Z989" t="s">
        <v>38</v>
      </c>
      <c r="AA989">
        <v>23</v>
      </c>
      <c r="AB989">
        <v>1</v>
      </c>
      <c r="AC989">
        <v>41</v>
      </c>
      <c r="AD989">
        <v>0</v>
      </c>
      <c r="AE989">
        <v>0</v>
      </c>
      <c r="AF989">
        <v>0</v>
      </c>
      <c r="AG989" s="2" t="str">
        <f>IFERROR(VLOOKUP(B989,[1]Hoja2!$C$1:$AM$841,37,FALSE),"n/a")</f>
        <v>n/a</v>
      </c>
      <c r="AH989" s="10" t="e">
        <f>VLOOKUP(AX989,[1]Hoja2!$B$2:$AO$762,17,FALSE)</f>
        <v>#N/A</v>
      </c>
      <c r="AI989" s="10" t="e">
        <f>VLOOKUP(AX989,[1]Hoja2!$B$2:$AO$762,23,FALSE)</f>
        <v>#N/A</v>
      </c>
      <c r="AJ989" s="10" t="e">
        <f>VLOOKUP(AX989,[1]Hoja2!$B$2:$AO$762,28,FALSE)</f>
        <v>#N/A</v>
      </c>
      <c r="AK989" s="10" t="e">
        <f>VLOOKUP(AX989,[1]Hoja2!$B$2:$AO$762,19,FALSE)</f>
        <v>#N/A</v>
      </c>
      <c r="AL989" t="e">
        <f t="shared" si="506"/>
        <v>#N/A</v>
      </c>
      <c r="AM989" t="e">
        <f t="shared" si="507"/>
        <v>#N/A</v>
      </c>
      <c r="AN989" t="e">
        <f t="shared" si="508"/>
        <v>#N/A</v>
      </c>
      <c r="AO989" t="e">
        <f t="shared" si="509"/>
        <v>#N/A</v>
      </c>
      <c r="AP989" t="e">
        <f t="shared" si="510"/>
        <v>#N/A</v>
      </c>
      <c r="AQ989" t="str">
        <f t="shared" si="511"/>
        <v>n/a</v>
      </c>
      <c r="AR989">
        <f>+INDEX([1]DETALLE!$AK$2:$AK$841,MATCH(B989,[1]DETALLE!$A$2:$A$841,0))</f>
        <v>750.75000000000011</v>
      </c>
      <c r="AS989" t="str">
        <f>CONCATENATE(B989)</f>
        <v>0C7X239181</v>
      </c>
      <c r="AT989" s="2" t="str">
        <f>IF(IFERROR(VLOOKUP(AS989,[1]Hoja2!$C$1:$AM$841,37,FALSE),"n/a")&lt;&gt;"n/a","a","n/a")</f>
        <v>n/a</v>
      </c>
      <c r="AU989" s="8">
        <f t="shared" si="505"/>
        <v>1</v>
      </c>
      <c r="AV989" t="e">
        <f>VLOOKUP(B989,[1]Hoja2!$C$2:$AO$762,39,FALSE)</f>
        <v>#N/A</v>
      </c>
      <c r="AW989" t="e">
        <f>IF(AU989=AV989,VLOOKUP(B989,[1]Hoja2!$C$2:$AO$762,37,FALSE),IF(AV989&lt;2,VLOOKUP(B989,[1]Hoja2!$C$2:$AO$762,37,FALSE)))</f>
        <v>#N/A</v>
      </c>
      <c r="AX989" t="str">
        <f>B989 &amp; COUNTIF(B$2:B989, B989)</f>
        <v>0C7X2391811</v>
      </c>
      <c r="AY989" t="e">
        <f>VLOOKUP(AX989,[1]Hoja2!$B$2:$AO$762,38,FALSE)</f>
        <v>#N/A</v>
      </c>
      <c r="AZ989" s="9" t="e">
        <f t="shared" si="512"/>
        <v>#N/A</v>
      </c>
    </row>
    <row r="990" spans="1:55" x14ac:dyDescent="0.25">
      <c r="A990">
        <v>71543</v>
      </c>
      <c r="B990" t="s">
        <v>51</v>
      </c>
      <c r="C990">
        <v>2019</v>
      </c>
      <c r="D990" t="s">
        <v>37</v>
      </c>
      <c r="E990" t="s">
        <v>38</v>
      </c>
      <c r="F990">
        <v>23</v>
      </c>
      <c r="G990" t="s">
        <v>40</v>
      </c>
      <c r="H990">
        <v>3.6833330000000002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S990" t="s">
        <v>33</v>
      </c>
      <c r="T990" t="s">
        <v>33</v>
      </c>
      <c r="V990" t="s">
        <v>48</v>
      </c>
      <c r="W990" t="s">
        <v>50</v>
      </c>
      <c r="X990">
        <v>2019</v>
      </c>
      <c r="Y990" t="s">
        <v>37</v>
      </c>
      <c r="Z990" t="s">
        <v>38</v>
      </c>
      <c r="AA990">
        <v>24</v>
      </c>
      <c r="AB990" t="s">
        <v>33</v>
      </c>
      <c r="AC990">
        <v>20</v>
      </c>
      <c r="AD990">
        <v>0</v>
      </c>
      <c r="AE990">
        <v>0</v>
      </c>
      <c r="AF990">
        <v>0</v>
      </c>
      <c r="AG990" s="2">
        <f>IFERROR(VLOOKUP(B990,[1]Hoja2!$C$1:$AM$841,37,FALSE),"n/a")</f>
        <v>2291.5749999999998</v>
      </c>
      <c r="AH990" s="10">
        <f>VLOOKUP(AX990,[1]Hoja2!$B$2:$AO$762,17,FALSE)</f>
        <v>41</v>
      </c>
      <c r="AI990" s="10">
        <f>VLOOKUP(AX990,[1]Hoja2!$B$2:$AO$762,23,FALSE)</f>
        <v>1.1499999999999999</v>
      </c>
      <c r="AJ990" s="10">
        <f>VLOOKUP(AX990,[1]Hoja2!$B$2:$AO$762,28,FALSE)</f>
        <v>1.7333333333333334</v>
      </c>
      <c r="AK990" s="10" t="str">
        <f>VLOOKUP(AX990,[1]Hoja2!$B$2:$AO$762,19,FALSE)</f>
        <v>CF Mono</v>
      </c>
      <c r="AL990">
        <f t="shared" si="506"/>
        <v>0</v>
      </c>
      <c r="AM990">
        <f t="shared" si="507"/>
        <v>0</v>
      </c>
      <c r="AN990">
        <f t="shared" si="508"/>
        <v>0</v>
      </c>
      <c r="AO990">
        <f t="shared" si="509"/>
        <v>0</v>
      </c>
      <c r="AP990">
        <f t="shared" si="510"/>
        <v>0</v>
      </c>
      <c r="AQ990">
        <f t="shared" si="511"/>
        <v>1</v>
      </c>
      <c r="AR990">
        <f>+INDEX([1]Hoja2!$AM$2:$AM$841,MATCH(B990,[1]Hoja2!$C$2:$C$841,0))</f>
        <v>2291.5749999999998</v>
      </c>
      <c r="AS990" t="str">
        <f>CONCATENATE(B990,F990)</f>
        <v>0BPB11065323</v>
      </c>
      <c r="AT990" s="2">
        <f>IFERROR(VLOOKUP(AS990,[1]Hoja2!$A$1:$AM$841,38,FALSE),"n/a")</f>
        <v>0</v>
      </c>
      <c r="AU990" s="8">
        <f t="shared" si="505"/>
        <v>2</v>
      </c>
      <c r="AV990">
        <f>VLOOKUP(B990,[1]Hoja2!$C$2:$AO$762,39,FALSE)</f>
        <v>2</v>
      </c>
      <c r="AW990">
        <f>IF(AU990=AV990,VLOOKUP(B990,[1]Hoja2!$C$2:$AO$762,37,FALSE),IF(AV990&lt;2,VLOOKUP(B990,[1]Hoja2!$C$2:$AO$762,37,FALSE)))</f>
        <v>2291.5749999999998</v>
      </c>
      <c r="AX990" t="str">
        <f>B990 &amp; COUNTIF(B$2:B990, B990)</f>
        <v>0BPB1106532</v>
      </c>
      <c r="AY990" s="10">
        <f>VLOOKUP(AX990,[1]Hoja2!$B$2:$AO$762,38,FALSE)</f>
        <v>2073.5</v>
      </c>
      <c r="AZ990" s="9">
        <f t="shared" si="512"/>
        <v>0</v>
      </c>
      <c r="BA990">
        <f>IF(Q990="NA",2,IF(OR(G990="INSTALACION NUEVA",G990="Mantenimiento preventivo"),3,IF(AND(AC990&lt;AH990,AL990&lt;&gt;1),4,IF(AY990&gt;AF990,1,0))))</f>
        <v>2</v>
      </c>
      <c r="BB990">
        <f>AE990-AJ990</f>
        <v>-1.7333333333333334</v>
      </c>
      <c r="BC990">
        <f>+_xlfn.IFS(Q990="NA",2,OR(G990="INSTALACION NUEVA",G990="Mantenimiento preventivo"),3,AND(AC990&lt;AH990,AL990&lt;&gt;1),4,AY990&gt;AF990,1,TRUE,0)</f>
        <v>2</v>
      </c>
    </row>
    <row r="991" spans="1:55" hidden="1" x14ac:dyDescent="0.25">
      <c r="A991">
        <v>71556</v>
      </c>
      <c r="B991" t="s">
        <v>499</v>
      </c>
      <c r="C991">
        <v>2019</v>
      </c>
      <c r="D991" t="s">
        <v>37</v>
      </c>
      <c r="E991" t="s">
        <v>38</v>
      </c>
      <c r="F991">
        <v>23</v>
      </c>
      <c r="G991" t="s">
        <v>40</v>
      </c>
      <c r="H991">
        <v>2.1</v>
      </c>
      <c r="I991" t="s">
        <v>71</v>
      </c>
      <c r="J991">
        <v>468</v>
      </c>
      <c r="K991">
        <v>715</v>
      </c>
      <c r="L991">
        <v>0</v>
      </c>
      <c r="M991">
        <v>0</v>
      </c>
      <c r="N991">
        <v>0</v>
      </c>
      <c r="O991">
        <v>0.6</v>
      </c>
      <c r="P991">
        <v>0.8</v>
      </c>
      <c r="Q991">
        <v>1.05</v>
      </c>
      <c r="R991" t="s">
        <v>46</v>
      </c>
      <c r="S991">
        <v>5</v>
      </c>
      <c r="T991">
        <v>9</v>
      </c>
      <c r="U991" t="s">
        <v>47</v>
      </c>
      <c r="V991" t="s">
        <v>34</v>
      </c>
      <c r="W991" t="s">
        <v>42</v>
      </c>
      <c r="X991">
        <v>2019</v>
      </c>
      <c r="Y991" t="s">
        <v>37</v>
      </c>
      <c r="Z991" t="s">
        <v>38</v>
      </c>
      <c r="AA991">
        <v>23</v>
      </c>
      <c r="AB991">
        <v>0</v>
      </c>
      <c r="AC991">
        <v>4</v>
      </c>
      <c r="AD991">
        <v>0</v>
      </c>
      <c r="AE991">
        <v>0.42</v>
      </c>
      <c r="AF991">
        <v>0</v>
      </c>
      <c r="AG991" s="2">
        <f>IFERROR(VLOOKUP(B991,[1]Hoja2!$C$1:$AM$841,37,FALSE),"n/a")</f>
        <v>0</v>
      </c>
      <c r="AH991" s="10" t="e">
        <f>VLOOKUP(AX991,[1]Hoja2!$B$2:$AO$762,17,FALSE)</f>
        <v>#N/A</v>
      </c>
      <c r="AI991" s="10" t="e">
        <f>VLOOKUP(AX991,[1]Hoja2!$B$2:$AO$762,23,FALSE)</f>
        <v>#N/A</v>
      </c>
      <c r="AJ991" s="10" t="e">
        <f>VLOOKUP(AX991,[1]Hoja2!$B$2:$AO$762,28,FALSE)</f>
        <v>#N/A</v>
      </c>
      <c r="AK991" s="10" t="e">
        <f>VLOOKUP(AX991,[1]Hoja2!$B$2:$AO$762,19,FALSE)</f>
        <v>#N/A</v>
      </c>
      <c r="AL991" t="e">
        <f t="shared" si="506"/>
        <v>#N/A</v>
      </c>
      <c r="AM991" t="e">
        <f t="shared" si="507"/>
        <v>#N/A</v>
      </c>
      <c r="AN991" t="e">
        <f t="shared" si="508"/>
        <v>#N/A</v>
      </c>
      <c r="AO991" t="e">
        <f t="shared" si="509"/>
        <v>#N/A</v>
      </c>
      <c r="AP991" t="e">
        <f t="shared" si="510"/>
        <v>#N/A</v>
      </c>
      <c r="AQ991">
        <f t="shared" si="511"/>
        <v>0</v>
      </c>
      <c r="AR991">
        <f>+INDEX([1]Hoja2!$AM$2:$AM$841,MATCH(B991,[1]Hoja2!$C$2:$C$841,0))</f>
        <v>0</v>
      </c>
      <c r="AS991" t="str">
        <f>CONCATENATE(B991,F991-1)</f>
        <v>06HB01410322</v>
      </c>
      <c r="AT991" s="2">
        <f>IFERROR(VLOOKUP(AS991,[1]Hoja2!$A$1:$AM$841,38,FALSE),"n/a")</f>
        <v>0</v>
      </c>
      <c r="AU991" s="8">
        <f t="shared" si="505"/>
        <v>3</v>
      </c>
      <c r="AV991">
        <f>VLOOKUP(B991,[1]Hoja2!$C$2:$AO$762,39,FALSE)</f>
        <v>2</v>
      </c>
      <c r="AW991" t="b">
        <f>IF(AU991=AV991,VLOOKUP(B991,[1]Hoja2!$C$2:$AO$762,37,FALSE),IF(AV991&lt;2,VLOOKUP(B991,[1]Hoja2!$C$2:$AO$762,37,FALSE)))</f>
        <v>0</v>
      </c>
      <c r="AX991" t="str">
        <f>B991 &amp; COUNTIF(B$2:B991, B991)</f>
        <v>06HB0141033</v>
      </c>
      <c r="AY991" t="e">
        <f>VLOOKUP(AX991,[1]Hoja2!$B$2:$AO$762,38,FALSE)</f>
        <v>#N/A</v>
      </c>
      <c r="AZ991" s="9">
        <f t="shared" si="512"/>
        <v>0</v>
      </c>
    </row>
    <row r="992" spans="1:55" x14ac:dyDescent="0.25">
      <c r="A992">
        <v>71558</v>
      </c>
      <c r="B992" t="s">
        <v>949</v>
      </c>
      <c r="C992">
        <v>2019</v>
      </c>
      <c r="D992" t="s">
        <v>37</v>
      </c>
      <c r="E992" t="s">
        <v>38</v>
      </c>
      <c r="F992">
        <v>23</v>
      </c>
      <c r="G992" t="s">
        <v>40</v>
      </c>
      <c r="H992">
        <v>1.933333</v>
      </c>
      <c r="J992" t="s">
        <v>33</v>
      </c>
      <c r="K992" t="s">
        <v>33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33</v>
      </c>
      <c r="S992" t="s">
        <v>33</v>
      </c>
      <c r="T992" t="s">
        <v>33</v>
      </c>
      <c r="V992" t="s">
        <v>34</v>
      </c>
      <c r="W992" t="s">
        <v>42</v>
      </c>
      <c r="X992">
        <v>2019</v>
      </c>
      <c r="Y992" t="s">
        <v>37</v>
      </c>
      <c r="Z992" t="s">
        <v>38</v>
      </c>
      <c r="AA992">
        <v>23</v>
      </c>
      <c r="AB992" t="s">
        <v>33</v>
      </c>
      <c r="AC992">
        <v>0</v>
      </c>
      <c r="AD992">
        <v>0</v>
      </c>
      <c r="AE992">
        <v>0</v>
      </c>
      <c r="AF992">
        <v>0</v>
      </c>
      <c r="AG992" s="2">
        <f>IFERROR(VLOOKUP(B992,[1]Hoja2!$C$1:$AM$841,37,FALSE),"n/a")</f>
        <v>750.75000000000011</v>
      </c>
      <c r="AH992" s="10">
        <f>VLOOKUP(AX992,[1]Hoja2!$B$2:$AO$762,17,FALSE)</f>
        <v>2700</v>
      </c>
      <c r="AI992" s="10">
        <f>VLOOKUP(AX992,[1]Hoja2!$B$2:$AO$762,23,FALSE)</f>
        <v>1.05</v>
      </c>
      <c r="AJ992" s="10">
        <f>VLOOKUP(AX992,[1]Hoja2!$B$2:$AO$762,28,FALSE)</f>
        <v>0.36599999999999999</v>
      </c>
      <c r="AK992" s="10" t="str">
        <f>VLOOKUP(AX992,[1]Hoja2!$B$2:$AO$762,19,FALSE)</f>
        <v>A4 Mono MFPs</v>
      </c>
      <c r="AL992">
        <f t="shared" si="506"/>
        <v>0</v>
      </c>
      <c r="AM992">
        <f t="shared" si="507"/>
        <v>0</v>
      </c>
      <c r="AN992">
        <f t="shared" si="508"/>
        <v>0</v>
      </c>
      <c r="AO992">
        <f t="shared" si="509"/>
        <v>0</v>
      </c>
      <c r="AP992">
        <f t="shared" si="510"/>
        <v>0</v>
      </c>
      <c r="AQ992">
        <f t="shared" si="511"/>
        <v>1</v>
      </c>
      <c r="AR992">
        <f>+INDEX([1]Hoja2!$AM$2:$AM$841,MATCH(B992,[1]Hoja2!$C$2:$C$841,0))</f>
        <v>750.75000000000011</v>
      </c>
      <c r="AS992" t="str">
        <f>CONCATENATE(B992,F992)</f>
        <v>0A2T14386723</v>
      </c>
      <c r="AT992" s="2">
        <f>IFERROR(VLOOKUP(AS992,[1]Hoja2!$A$1:$AM$841,38,FALSE),"n/a")</f>
        <v>0</v>
      </c>
      <c r="AU992" s="8">
        <f t="shared" si="505"/>
        <v>1</v>
      </c>
      <c r="AV992">
        <f>VLOOKUP(B992,[1]Hoja2!$C$2:$AO$762,39,FALSE)</f>
        <v>1</v>
      </c>
      <c r="AW992">
        <f>IF(AU992=AV992,VLOOKUP(B992,[1]Hoja2!$C$2:$AO$762,37,FALSE),IF(AV992&lt;2,VLOOKUP(B992,[1]Hoja2!$C$2:$AO$762,37,FALSE)))</f>
        <v>750.75000000000011</v>
      </c>
      <c r="AX992" t="str">
        <f>B992 &amp; COUNTIF(B$2:B992, B992)</f>
        <v>0A2T1438671</v>
      </c>
      <c r="AY992" s="10">
        <f>VLOOKUP(AX992,[1]Hoja2!$B$2:$AO$762,38,FALSE)</f>
        <v>750.75000000000011</v>
      </c>
      <c r="AZ992" s="9">
        <f t="shared" si="512"/>
        <v>0</v>
      </c>
      <c r="BA992">
        <f>IF(Q992="NA",2,IF(OR(G992="INSTALACION NUEVA",G992="Mantenimiento preventivo"),3,IF(AND(AC992&lt;AH992,AL992&lt;&gt;1),4,IF(AY992&gt;AF992,1,0))))</f>
        <v>2</v>
      </c>
      <c r="BB992">
        <f>AE992-AJ992</f>
        <v>-0.36599999999999999</v>
      </c>
      <c r="BC992">
        <f>+_xlfn.IFS(Q992="NA",2,OR(G992="INSTALACION NUEVA",G992="Mantenimiento preventivo"),3,AND(AC992&lt;AH992,AL992&lt;&gt;1),4,AY992&gt;AF992,1,TRUE,0)</f>
        <v>2</v>
      </c>
    </row>
    <row r="993" spans="1:55" hidden="1" x14ac:dyDescent="0.25">
      <c r="A993">
        <v>71562</v>
      </c>
      <c r="B993" t="s">
        <v>950</v>
      </c>
      <c r="C993">
        <v>2019</v>
      </c>
      <c r="D993" t="s">
        <v>37</v>
      </c>
      <c r="E993" t="s">
        <v>38</v>
      </c>
      <c r="F993">
        <v>23</v>
      </c>
      <c r="G993" t="s">
        <v>44</v>
      </c>
      <c r="H993">
        <v>0.05</v>
      </c>
      <c r="I993" t="s">
        <v>34</v>
      </c>
      <c r="J993">
        <v>468</v>
      </c>
      <c r="K993">
        <v>715</v>
      </c>
      <c r="L993">
        <v>0</v>
      </c>
      <c r="M993">
        <v>0</v>
      </c>
      <c r="N993">
        <v>0</v>
      </c>
      <c r="O993">
        <v>0.6</v>
      </c>
      <c r="P993">
        <v>0.8</v>
      </c>
      <c r="Q993">
        <v>1.05</v>
      </c>
      <c r="R993" t="s">
        <v>46</v>
      </c>
      <c r="S993">
        <v>5</v>
      </c>
      <c r="T993">
        <v>9</v>
      </c>
      <c r="U993" t="s">
        <v>47</v>
      </c>
      <c r="V993" t="s">
        <v>34</v>
      </c>
      <c r="W993" t="s">
        <v>50</v>
      </c>
      <c r="X993">
        <v>2019</v>
      </c>
      <c r="Y993" t="s">
        <v>37</v>
      </c>
      <c r="Z993" t="s">
        <v>38</v>
      </c>
      <c r="AA993">
        <v>29</v>
      </c>
      <c r="AB993">
        <v>1</v>
      </c>
      <c r="AC993">
        <v>41</v>
      </c>
      <c r="AD993">
        <v>0</v>
      </c>
      <c r="AE993">
        <v>0</v>
      </c>
      <c r="AF993">
        <v>0</v>
      </c>
      <c r="AG993" s="2" t="str">
        <f>IFERROR(VLOOKUP(B993,[1]Hoja2!$C$1:$AM$841,37,FALSE),"n/a")</f>
        <v>n/a</v>
      </c>
      <c r="AH993" s="10" t="e">
        <f>VLOOKUP(AX993,[1]Hoja2!$B$2:$AO$762,17,FALSE)</f>
        <v>#N/A</v>
      </c>
      <c r="AI993" s="10" t="e">
        <f>VLOOKUP(AX993,[1]Hoja2!$B$2:$AO$762,23,FALSE)</f>
        <v>#N/A</v>
      </c>
      <c r="AJ993" s="10" t="e">
        <f>VLOOKUP(AX993,[1]Hoja2!$B$2:$AO$762,28,FALSE)</f>
        <v>#N/A</v>
      </c>
      <c r="AK993" s="10" t="e">
        <f>VLOOKUP(AX993,[1]Hoja2!$B$2:$AO$762,19,FALSE)</f>
        <v>#N/A</v>
      </c>
      <c r="AL993" t="e">
        <f t="shared" si="506"/>
        <v>#N/A</v>
      </c>
      <c r="AM993" t="e">
        <f t="shared" si="507"/>
        <v>#N/A</v>
      </c>
      <c r="AN993" t="e">
        <f t="shared" si="508"/>
        <v>#N/A</v>
      </c>
      <c r="AO993" t="e">
        <f t="shared" si="509"/>
        <v>#N/A</v>
      </c>
      <c r="AP993" t="e">
        <f t="shared" si="510"/>
        <v>#N/A</v>
      </c>
      <c r="AQ993" t="str">
        <f t="shared" si="511"/>
        <v>n/a</v>
      </c>
      <c r="AR993" t="e">
        <f>+INDEX([1]DETALLE!$AK$2:$AK$841,MATCH(B993,[1]DETALLE!$A$2:$A$841,0))</f>
        <v>#N/A</v>
      </c>
      <c r="AS993" t="str">
        <f t="shared" ref="AS993:AS1000" si="516">CONCATENATE(B993)</f>
        <v>09HB331486</v>
      </c>
      <c r="AT993" s="2" t="str">
        <f>IF(IFERROR(VLOOKUP(AS993,[1]Hoja2!$C$1:$AM$841,37,FALSE),"n/a")&lt;&gt;"n/a","a","n/a")</f>
        <v>n/a</v>
      </c>
      <c r="AU993" s="8">
        <f t="shared" si="505"/>
        <v>1</v>
      </c>
      <c r="AV993" t="e">
        <f>VLOOKUP(B993,[1]Hoja2!$C$2:$AO$762,39,FALSE)</f>
        <v>#N/A</v>
      </c>
      <c r="AW993" t="e">
        <f>IF(AU993=AV993,VLOOKUP(B993,[1]Hoja2!$C$2:$AO$762,37,FALSE),IF(AV993&lt;2,VLOOKUP(B993,[1]Hoja2!$C$2:$AO$762,37,FALSE)))</f>
        <v>#N/A</v>
      </c>
      <c r="AX993" t="str">
        <f>B993 &amp; COUNTIF(B$2:B993, B993)</f>
        <v>09HB3314861</v>
      </c>
      <c r="AY993" t="e">
        <f>VLOOKUP(AX993,[1]Hoja2!$B$2:$AO$762,38,FALSE)</f>
        <v>#N/A</v>
      </c>
      <c r="AZ993" s="9" t="e">
        <f t="shared" si="512"/>
        <v>#N/A</v>
      </c>
    </row>
    <row r="994" spans="1:55" hidden="1" x14ac:dyDescent="0.25">
      <c r="A994">
        <v>71563</v>
      </c>
      <c r="B994" t="s">
        <v>787</v>
      </c>
      <c r="C994">
        <v>2019</v>
      </c>
      <c r="D994" t="s">
        <v>37</v>
      </c>
      <c r="E994" t="s">
        <v>38</v>
      </c>
      <c r="F994">
        <v>23</v>
      </c>
      <c r="G994" t="s">
        <v>44</v>
      </c>
      <c r="H994">
        <v>3.3333340000000003E-2</v>
      </c>
      <c r="J994" t="s">
        <v>33</v>
      </c>
      <c r="K994" t="s">
        <v>33</v>
      </c>
      <c r="L994" t="s">
        <v>33</v>
      </c>
      <c r="M994" t="s">
        <v>33</v>
      </c>
      <c r="N994" t="s">
        <v>33</v>
      </c>
      <c r="O994" t="s">
        <v>33</v>
      </c>
      <c r="P994" t="s">
        <v>33</v>
      </c>
      <c r="Q994" t="s">
        <v>33</v>
      </c>
      <c r="S994" t="s">
        <v>33</v>
      </c>
      <c r="T994" t="s">
        <v>33</v>
      </c>
      <c r="V994" t="s">
        <v>34</v>
      </c>
      <c r="W994" t="s">
        <v>50</v>
      </c>
      <c r="X994">
        <v>2019</v>
      </c>
      <c r="Y994" t="s">
        <v>37</v>
      </c>
      <c r="Z994" t="s">
        <v>38</v>
      </c>
      <c r="AA994">
        <v>29</v>
      </c>
      <c r="AB994" t="s">
        <v>33</v>
      </c>
      <c r="AC994">
        <v>19</v>
      </c>
      <c r="AD994">
        <v>0</v>
      </c>
      <c r="AE994">
        <v>0</v>
      </c>
      <c r="AF994">
        <v>0</v>
      </c>
      <c r="AG994" s="2" t="str">
        <f>IFERROR(VLOOKUP(B994,[1]Hoja2!$C$1:$AM$841,37,FALSE),"n/a")</f>
        <v>n/a</v>
      </c>
      <c r="AH994" s="10" t="e">
        <f>VLOOKUP(AX994,[1]Hoja2!$B$2:$AO$762,17,FALSE)</f>
        <v>#N/A</v>
      </c>
      <c r="AI994" s="10" t="e">
        <f>VLOOKUP(AX994,[1]Hoja2!$B$2:$AO$762,23,FALSE)</f>
        <v>#N/A</v>
      </c>
      <c r="AJ994" s="10" t="e">
        <f>VLOOKUP(AX994,[1]Hoja2!$B$2:$AO$762,28,FALSE)</f>
        <v>#N/A</v>
      </c>
      <c r="AK994" s="10" t="e">
        <f>VLOOKUP(AX994,[1]Hoja2!$B$2:$AO$762,19,FALSE)</f>
        <v>#N/A</v>
      </c>
      <c r="AL994" t="e">
        <f t="shared" si="506"/>
        <v>#N/A</v>
      </c>
      <c r="AM994" t="e">
        <f t="shared" si="507"/>
        <v>#N/A</v>
      </c>
      <c r="AN994" t="e">
        <f t="shared" si="508"/>
        <v>#N/A</v>
      </c>
      <c r="AO994" t="e">
        <f t="shared" si="509"/>
        <v>#N/A</v>
      </c>
      <c r="AP994" t="e">
        <f t="shared" si="510"/>
        <v>#N/A</v>
      </c>
      <c r="AQ994" t="str">
        <f t="shared" si="511"/>
        <v>n/a</v>
      </c>
      <c r="AR994" t="e">
        <f>+INDEX([1]DETALLE!$AK$2:$AK$841,MATCH(B994,[1]DETALLE!$A$2:$A$841,0))</f>
        <v>#N/A</v>
      </c>
      <c r="AS994" t="str">
        <f t="shared" si="516"/>
        <v>09HB331464</v>
      </c>
      <c r="AT994" s="2" t="str">
        <f>IF(IFERROR(VLOOKUP(AS994,[1]Hoja2!$C$1:$AM$841,37,FALSE),"n/a")&lt;&gt;"n/a","a","n/a")</f>
        <v>n/a</v>
      </c>
      <c r="AU994" s="8">
        <f t="shared" si="505"/>
        <v>2</v>
      </c>
      <c r="AV994" t="e">
        <f>VLOOKUP(B994,[1]Hoja2!$C$2:$AO$762,39,FALSE)</f>
        <v>#N/A</v>
      </c>
      <c r="AW994" t="e">
        <f>IF(AU994=AV994,VLOOKUP(B994,[1]Hoja2!$C$2:$AO$762,37,FALSE),IF(AV994&lt;2,VLOOKUP(B994,[1]Hoja2!$C$2:$AO$762,37,FALSE)))</f>
        <v>#N/A</v>
      </c>
      <c r="AX994" t="str">
        <f>B994 &amp; COUNTIF(B$2:B994, B994)</f>
        <v>09HB3314642</v>
      </c>
      <c r="AY994" t="e">
        <f>VLOOKUP(AX994,[1]Hoja2!$B$2:$AO$762,38,FALSE)</f>
        <v>#N/A</v>
      </c>
      <c r="AZ994" s="9" t="e">
        <f t="shared" si="512"/>
        <v>#N/A</v>
      </c>
    </row>
    <row r="995" spans="1:55" hidden="1" x14ac:dyDescent="0.25">
      <c r="A995">
        <v>71564</v>
      </c>
      <c r="B995" t="s">
        <v>951</v>
      </c>
      <c r="C995">
        <v>2019</v>
      </c>
      <c r="D995" t="s">
        <v>37</v>
      </c>
      <c r="E995" t="s">
        <v>38</v>
      </c>
      <c r="F995">
        <v>23</v>
      </c>
      <c r="G995" t="s">
        <v>44</v>
      </c>
      <c r="H995">
        <v>0.05</v>
      </c>
      <c r="J995" t="s">
        <v>33</v>
      </c>
      <c r="K995" t="s">
        <v>33</v>
      </c>
      <c r="L995" t="s">
        <v>33</v>
      </c>
      <c r="M995" t="s">
        <v>33</v>
      </c>
      <c r="N995" t="s">
        <v>33</v>
      </c>
      <c r="O995" t="s">
        <v>33</v>
      </c>
      <c r="P995" t="s">
        <v>33</v>
      </c>
      <c r="Q995" t="s">
        <v>33</v>
      </c>
      <c r="S995" t="s">
        <v>33</v>
      </c>
      <c r="T995" t="s">
        <v>33</v>
      </c>
      <c r="V995" t="s">
        <v>34</v>
      </c>
      <c r="W995" t="s">
        <v>50</v>
      </c>
      <c r="X995">
        <v>2019</v>
      </c>
      <c r="Y995" t="s">
        <v>37</v>
      </c>
      <c r="Z995" t="s">
        <v>38</v>
      </c>
      <c r="AA995">
        <v>23</v>
      </c>
      <c r="AB995" t="s">
        <v>33</v>
      </c>
      <c r="AC995">
        <v>43</v>
      </c>
      <c r="AD995">
        <v>0</v>
      </c>
      <c r="AE995">
        <v>0</v>
      </c>
      <c r="AF995">
        <v>0</v>
      </c>
      <c r="AG995" s="2" t="str">
        <f>IFERROR(VLOOKUP(B995,[1]Hoja2!$C$1:$AM$841,37,FALSE),"n/a")</f>
        <v>n/a</v>
      </c>
      <c r="AH995" s="10" t="e">
        <f>VLOOKUP(AX995,[1]Hoja2!$B$2:$AO$762,17,FALSE)</f>
        <v>#N/A</v>
      </c>
      <c r="AI995" s="10" t="e">
        <f>VLOOKUP(AX995,[1]Hoja2!$B$2:$AO$762,23,FALSE)</f>
        <v>#N/A</v>
      </c>
      <c r="AJ995" s="10" t="e">
        <f>VLOOKUP(AX995,[1]Hoja2!$B$2:$AO$762,28,FALSE)</f>
        <v>#N/A</v>
      </c>
      <c r="AK995" s="10" t="e">
        <f>VLOOKUP(AX995,[1]Hoja2!$B$2:$AO$762,19,FALSE)</f>
        <v>#N/A</v>
      </c>
      <c r="AL995" t="e">
        <f t="shared" si="506"/>
        <v>#N/A</v>
      </c>
      <c r="AM995" t="e">
        <f t="shared" si="507"/>
        <v>#N/A</v>
      </c>
      <c r="AN995" t="e">
        <f t="shared" si="508"/>
        <v>#N/A</v>
      </c>
      <c r="AO995" t="e">
        <f t="shared" si="509"/>
        <v>#N/A</v>
      </c>
      <c r="AP995" t="e">
        <f t="shared" si="510"/>
        <v>#N/A</v>
      </c>
      <c r="AQ995" t="str">
        <f t="shared" si="511"/>
        <v>n/a</v>
      </c>
      <c r="AR995" t="e">
        <f>+INDEX([1]DETALLE!$AK$2:$AK$841,MATCH(B995,[1]DETALLE!$A$2:$A$841,0))</f>
        <v>#N/A</v>
      </c>
      <c r="AS995" t="str">
        <f t="shared" si="516"/>
        <v>09HB331557</v>
      </c>
      <c r="AT995" s="2" t="str">
        <f>IF(IFERROR(VLOOKUP(AS995,[1]Hoja2!$C$1:$AM$841,37,FALSE),"n/a")&lt;&gt;"n/a","a","n/a")</f>
        <v>n/a</v>
      </c>
      <c r="AU995" s="8">
        <f t="shared" si="505"/>
        <v>1</v>
      </c>
      <c r="AV995" t="e">
        <f>VLOOKUP(B995,[1]Hoja2!$C$2:$AO$762,39,FALSE)</f>
        <v>#N/A</v>
      </c>
      <c r="AW995" t="e">
        <f>IF(AU995=AV995,VLOOKUP(B995,[1]Hoja2!$C$2:$AO$762,37,FALSE),IF(AV995&lt;2,VLOOKUP(B995,[1]Hoja2!$C$2:$AO$762,37,FALSE)))</f>
        <v>#N/A</v>
      </c>
      <c r="AX995" t="str">
        <f>B995 &amp; COUNTIF(B$2:B995, B995)</f>
        <v>09HB3315571</v>
      </c>
      <c r="AY995" t="e">
        <f>VLOOKUP(AX995,[1]Hoja2!$B$2:$AO$762,38,FALSE)</f>
        <v>#N/A</v>
      </c>
      <c r="AZ995" s="9" t="e">
        <f t="shared" si="512"/>
        <v>#N/A</v>
      </c>
    </row>
    <row r="996" spans="1:55" hidden="1" x14ac:dyDescent="0.25">
      <c r="A996">
        <v>71565</v>
      </c>
      <c r="B996" t="s">
        <v>952</v>
      </c>
      <c r="C996">
        <v>2019</v>
      </c>
      <c r="D996" t="s">
        <v>37</v>
      </c>
      <c r="E996" t="s">
        <v>38</v>
      </c>
      <c r="F996">
        <v>23</v>
      </c>
      <c r="G996" t="s">
        <v>44</v>
      </c>
      <c r="H996">
        <v>3.3333340000000003E-2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33</v>
      </c>
      <c r="P996" t="s">
        <v>33</v>
      </c>
      <c r="Q996" t="s">
        <v>33</v>
      </c>
      <c r="S996" t="s">
        <v>33</v>
      </c>
      <c r="T996" t="s">
        <v>33</v>
      </c>
      <c r="V996" t="s">
        <v>34</v>
      </c>
      <c r="W996" t="s">
        <v>50</v>
      </c>
      <c r="X996">
        <v>2019</v>
      </c>
      <c r="Y996" t="s">
        <v>37</v>
      </c>
      <c r="Z996" t="s">
        <v>38</v>
      </c>
      <c r="AA996">
        <v>23</v>
      </c>
      <c r="AB996" t="s">
        <v>33</v>
      </c>
      <c r="AC996">
        <v>25</v>
      </c>
      <c r="AD996">
        <v>0</v>
      </c>
      <c r="AE996">
        <v>0</v>
      </c>
      <c r="AF996">
        <v>0</v>
      </c>
      <c r="AG996" s="2" t="str">
        <f>IFERROR(VLOOKUP(B996,[1]Hoja2!$C$1:$AM$841,37,FALSE),"n/a")</f>
        <v>n/a</v>
      </c>
      <c r="AH996" s="10" t="e">
        <f>VLOOKUP(AX996,[1]Hoja2!$B$2:$AO$762,17,FALSE)</f>
        <v>#N/A</v>
      </c>
      <c r="AI996" s="10" t="e">
        <f>VLOOKUP(AX996,[1]Hoja2!$B$2:$AO$762,23,FALSE)</f>
        <v>#N/A</v>
      </c>
      <c r="AJ996" s="10" t="e">
        <f>VLOOKUP(AX996,[1]Hoja2!$B$2:$AO$762,28,FALSE)</f>
        <v>#N/A</v>
      </c>
      <c r="AK996" s="10" t="e">
        <f>VLOOKUP(AX996,[1]Hoja2!$B$2:$AO$762,19,FALSE)</f>
        <v>#N/A</v>
      </c>
      <c r="AL996" t="e">
        <f t="shared" si="506"/>
        <v>#N/A</v>
      </c>
      <c r="AM996" t="e">
        <f t="shared" si="507"/>
        <v>#N/A</v>
      </c>
      <c r="AN996" t="e">
        <f t="shared" si="508"/>
        <v>#N/A</v>
      </c>
      <c r="AO996" t="e">
        <f t="shared" si="509"/>
        <v>#N/A</v>
      </c>
      <c r="AP996" t="e">
        <f t="shared" si="510"/>
        <v>#N/A</v>
      </c>
      <c r="AQ996" t="str">
        <f t="shared" si="511"/>
        <v>n/a</v>
      </c>
      <c r="AR996" t="e">
        <f>+INDEX([1]DETALLE!$AK$2:$AK$841,MATCH(B996,[1]DETALLE!$A$2:$A$841,0))</f>
        <v>#N/A</v>
      </c>
      <c r="AS996" t="str">
        <f t="shared" si="516"/>
        <v>09HB331590</v>
      </c>
      <c r="AT996" s="2" t="str">
        <f>IF(IFERROR(VLOOKUP(AS996,[1]Hoja2!$C$1:$AM$841,37,FALSE),"n/a")&lt;&gt;"n/a","a","n/a")</f>
        <v>n/a</v>
      </c>
      <c r="AU996" s="8">
        <f t="shared" si="505"/>
        <v>1</v>
      </c>
      <c r="AV996" t="e">
        <f>VLOOKUP(B996,[1]Hoja2!$C$2:$AO$762,39,FALSE)</f>
        <v>#N/A</v>
      </c>
      <c r="AW996" t="e">
        <f>IF(AU996=AV996,VLOOKUP(B996,[1]Hoja2!$C$2:$AO$762,37,FALSE),IF(AV996&lt;2,VLOOKUP(B996,[1]Hoja2!$C$2:$AO$762,37,FALSE)))</f>
        <v>#N/A</v>
      </c>
      <c r="AX996" t="str">
        <f>B996 &amp; COUNTIF(B$2:B996, B996)</f>
        <v>09HB3315901</v>
      </c>
      <c r="AY996" t="e">
        <f>VLOOKUP(AX996,[1]Hoja2!$B$2:$AO$762,38,FALSE)</f>
        <v>#N/A</v>
      </c>
      <c r="AZ996" s="9" t="e">
        <f t="shared" si="512"/>
        <v>#N/A</v>
      </c>
    </row>
    <row r="997" spans="1:55" hidden="1" x14ac:dyDescent="0.25">
      <c r="A997">
        <v>71569</v>
      </c>
      <c r="B997" t="s">
        <v>786</v>
      </c>
      <c r="C997">
        <v>2019</v>
      </c>
      <c r="D997" t="s">
        <v>37</v>
      </c>
      <c r="E997" t="s">
        <v>38</v>
      </c>
      <c r="F997">
        <v>23</v>
      </c>
      <c r="G997" t="s">
        <v>44</v>
      </c>
      <c r="H997">
        <v>0</v>
      </c>
      <c r="J997" t="s">
        <v>33</v>
      </c>
      <c r="K997" t="s">
        <v>33</v>
      </c>
      <c r="L997" t="s">
        <v>33</v>
      </c>
      <c r="M997" t="s">
        <v>33</v>
      </c>
      <c r="N997" t="s">
        <v>33</v>
      </c>
      <c r="O997" t="s">
        <v>33</v>
      </c>
      <c r="P997" t="s">
        <v>33</v>
      </c>
      <c r="Q997" t="s">
        <v>33</v>
      </c>
      <c r="S997" t="s">
        <v>33</v>
      </c>
      <c r="T997" t="s">
        <v>33</v>
      </c>
      <c r="V997" t="s">
        <v>34</v>
      </c>
      <c r="W997" t="s">
        <v>50</v>
      </c>
      <c r="X997">
        <v>2019</v>
      </c>
      <c r="Y997" t="s">
        <v>37</v>
      </c>
      <c r="Z997" t="s">
        <v>38</v>
      </c>
      <c r="AA997">
        <v>23</v>
      </c>
      <c r="AB997" t="s">
        <v>33</v>
      </c>
      <c r="AC997">
        <v>15</v>
      </c>
      <c r="AD997">
        <v>0</v>
      </c>
      <c r="AE997">
        <v>0</v>
      </c>
      <c r="AF997">
        <v>0</v>
      </c>
      <c r="AG997" s="2" t="str">
        <f>IFERROR(VLOOKUP(B997,[1]Hoja2!$C$1:$AM$841,37,FALSE),"n/a")</f>
        <v>n/a</v>
      </c>
      <c r="AH997" s="10" t="e">
        <f>VLOOKUP(AX997,[1]Hoja2!$B$2:$AO$762,17,FALSE)</f>
        <v>#N/A</v>
      </c>
      <c r="AI997" s="10" t="e">
        <f>VLOOKUP(AX997,[1]Hoja2!$B$2:$AO$762,23,FALSE)</f>
        <v>#N/A</v>
      </c>
      <c r="AJ997" s="10" t="e">
        <f>VLOOKUP(AX997,[1]Hoja2!$B$2:$AO$762,28,FALSE)</f>
        <v>#N/A</v>
      </c>
      <c r="AK997" s="10" t="e">
        <f>VLOOKUP(AX997,[1]Hoja2!$B$2:$AO$762,19,FALSE)</f>
        <v>#N/A</v>
      </c>
      <c r="AL997" t="e">
        <f t="shared" si="506"/>
        <v>#N/A</v>
      </c>
      <c r="AM997" t="e">
        <f t="shared" si="507"/>
        <v>#N/A</v>
      </c>
      <c r="AN997" t="e">
        <f t="shared" si="508"/>
        <v>#N/A</v>
      </c>
      <c r="AO997" t="e">
        <f t="shared" si="509"/>
        <v>#N/A</v>
      </c>
      <c r="AP997" t="e">
        <f t="shared" si="510"/>
        <v>#N/A</v>
      </c>
      <c r="AQ997" t="str">
        <f t="shared" si="511"/>
        <v>n/a</v>
      </c>
      <c r="AR997" t="e">
        <f>+INDEX([1]DETALLE!$AK$2:$AK$841,MATCH(B997,[1]DETALLE!$A$2:$A$841,0))</f>
        <v>#N/A</v>
      </c>
      <c r="AS997" t="str">
        <f t="shared" si="516"/>
        <v>09HB332006</v>
      </c>
      <c r="AT997" s="2" t="str">
        <f>IF(IFERROR(VLOOKUP(AS997,[1]Hoja2!$C$1:$AM$841,37,FALSE),"n/a")&lt;&gt;"n/a","a","n/a")</f>
        <v>n/a</v>
      </c>
      <c r="AU997" s="8">
        <f t="shared" si="505"/>
        <v>2</v>
      </c>
      <c r="AV997" t="e">
        <f>VLOOKUP(B997,[1]Hoja2!$C$2:$AO$762,39,FALSE)</f>
        <v>#N/A</v>
      </c>
      <c r="AW997" t="e">
        <f>IF(AU997=AV997,VLOOKUP(B997,[1]Hoja2!$C$2:$AO$762,37,FALSE),IF(AV997&lt;2,VLOOKUP(B997,[1]Hoja2!$C$2:$AO$762,37,FALSE)))</f>
        <v>#N/A</v>
      </c>
      <c r="AX997" t="str">
        <f>B997 &amp; COUNTIF(B$2:B997, B997)</f>
        <v>09HB3320062</v>
      </c>
      <c r="AY997" t="e">
        <f>VLOOKUP(AX997,[1]Hoja2!$B$2:$AO$762,38,FALSE)</f>
        <v>#N/A</v>
      </c>
      <c r="AZ997" s="9" t="e">
        <f t="shared" si="512"/>
        <v>#N/A</v>
      </c>
    </row>
    <row r="998" spans="1:55" hidden="1" x14ac:dyDescent="0.25">
      <c r="A998">
        <v>71570</v>
      </c>
      <c r="B998" t="s">
        <v>953</v>
      </c>
      <c r="C998">
        <v>2019</v>
      </c>
      <c r="D998" t="s">
        <v>37</v>
      </c>
      <c r="E998" t="s">
        <v>38</v>
      </c>
      <c r="F998">
        <v>23</v>
      </c>
      <c r="G998" t="s">
        <v>44</v>
      </c>
      <c r="H998">
        <v>0</v>
      </c>
      <c r="I998" t="s">
        <v>34</v>
      </c>
      <c r="J998">
        <v>468</v>
      </c>
      <c r="K998">
        <v>715</v>
      </c>
      <c r="L998">
        <v>0</v>
      </c>
      <c r="M998">
        <v>0</v>
      </c>
      <c r="N998">
        <v>0</v>
      </c>
      <c r="O998">
        <v>0.6</v>
      </c>
      <c r="P998">
        <v>0.8</v>
      </c>
      <c r="Q998">
        <v>1.05</v>
      </c>
      <c r="R998" t="s">
        <v>46</v>
      </c>
      <c r="S998">
        <v>5</v>
      </c>
      <c r="T998">
        <v>9</v>
      </c>
      <c r="U998" t="s">
        <v>47</v>
      </c>
      <c r="V998" t="s">
        <v>34</v>
      </c>
      <c r="W998" t="s">
        <v>50</v>
      </c>
      <c r="X998">
        <v>2019</v>
      </c>
      <c r="Y998" t="s">
        <v>37</v>
      </c>
      <c r="Z998" t="s">
        <v>38</v>
      </c>
      <c r="AA998">
        <v>30</v>
      </c>
      <c r="AB998">
        <v>1</v>
      </c>
      <c r="AC998">
        <v>29</v>
      </c>
      <c r="AD998">
        <v>0</v>
      </c>
      <c r="AE998">
        <v>0</v>
      </c>
      <c r="AF998">
        <v>0</v>
      </c>
      <c r="AG998" s="2" t="str">
        <f>IFERROR(VLOOKUP(B998,[1]Hoja2!$C$1:$AM$841,37,FALSE),"n/a")</f>
        <v>n/a</v>
      </c>
      <c r="AH998" s="10" t="e">
        <f>VLOOKUP(AX998,[1]Hoja2!$B$2:$AO$762,17,FALSE)</f>
        <v>#N/A</v>
      </c>
      <c r="AI998" s="10" t="e">
        <f>VLOOKUP(AX998,[1]Hoja2!$B$2:$AO$762,23,FALSE)</f>
        <v>#N/A</v>
      </c>
      <c r="AJ998" s="10" t="e">
        <f>VLOOKUP(AX998,[1]Hoja2!$B$2:$AO$762,28,FALSE)</f>
        <v>#N/A</v>
      </c>
      <c r="AK998" s="10" t="e">
        <f>VLOOKUP(AX998,[1]Hoja2!$B$2:$AO$762,19,FALSE)</f>
        <v>#N/A</v>
      </c>
      <c r="AL998" t="e">
        <f t="shared" si="506"/>
        <v>#N/A</v>
      </c>
      <c r="AM998" t="e">
        <f t="shared" si="507"/>
        <v>#N/A</v>
      </c>
      <c r="AN998" t="e">
        <f t="shared" si="508"/>
        <v>#N/A</v>
      </c>
      <c r="AO998" t="e">
        <f t="shared" si="509"/>
        <v>#N/A</v>
      </c>
      <c r="AP998" t="e">
        <f t="shared" si="510"/>
        <v>#N/A</v>
      </c>
      <c r="AQ998" t="str">
        <f t="shared" si="511"/>
        <v>n/a</v>
      </c>
      <c r="AR998" t="e">
        <f>+INDEX([1]DETALLE!$AK$2:$AK$841,MATCH(B998,[1]DETALLE!$A$2:$A$841,0))</f>
        <v>#N/A</v>
      </c>
      <c r="AS998" t="str">
        <f t="shared" si="516"/>
        <v>09HB332045</v>
      </c>
      <c r="AT998" s="2" t="str">
        <f>IF(IFERROR(VLOOKUP(AS998,[1]Hoja2!$C$1:$AM$841,37,FALSE),"n/a")&lt;&gt;"n/a","a","n/a")</f>
        <v>n/a</v>
      </c>
      <c r="AU998" s="8">
        <f t="shared" si="505"/>
        <v>1</v>
      </c>
      <c r="AV998" t="e">
        <f>VLOOKUP(B998,[1]Hoja2!$C$2:$AO$762,39,FALSE)</f>
        <v>#N/A</v>
      </c>
      <c r="AW998" t="e">
        <f>IF(AU998=AV998,VLOOKUP(B998,[1]Hoja2!$C$2:$AO$762,37,FALSE),IF(AV998&lt;2,VLOOKUP(B998,[1]Hoja2!$C$2:$AO$762,37,FALSE)))</f>
        <v>#N/A</v>
      </c>
      <c r="AX998" t="str">
        <f>B998 &amp; COUNTIF(B$2:B998, B998)</f>
        <v>09HB3320451</v>
      </c>
      <c r="AY998" t="e">
        <f>VLOOKUP(AX998,[1]Hoja2!$B$2:$AO$762,38,FALSE)</f>
        <v>#N/A</v>
      </c>
      <c r="AZ998" s="9" t="e">
        <f t="shared" si="512"/>
        <v>#N/A</v>
      </c>
    </row>
    <row r="999" spans="1:55" hidden="1" x14ac:dyDescent="0.25">
      <c r="A999">
        <v>71571</v>
      </c>
      <c r="B999" t="s">
        <v>954</v>
      </c>
      <c r="C999">
        <v>2019</v>
      </c>
      <c r="D999" t="s">
        <v>37</v>
      </c>
      <c r="E999" t="s">
        <v>38</v>
      </c>
      <c r="F999">
        <v>23</v>
      </c>
      <c r="G999" t="s">
        <v>44</v>
      </c>
      <c r="H999">
        <v>0</v>
      </c>
      <c r="I999" t="s">
        <v>64</v>
      </c>
      <c r="J999">
        <v>655</v>
      </c>
      <c r="K999">
        <v>1365</v>
      </c>
      <c r="L999">
        <v>0</v>
      </c>
      <c r="M999">
        <v>0</v>
      </c>
      <c r="N999">
        <v>0.6</v>
      </c>
      <c r="O999">
        <v>0.8</v>
      </c>
      <c r="P999">
        <v>1.05</v>
      </c>
      <c r="Q999">
        <v>1.1000000000000001</v>
      </c>
      <c r="R999" t="s">
        <v>46</v>
      </c>
      <c r="S999">
        <v>5</v>
      </c>
      <c r="T999">
        <v>9</v>
      </c>
      <c r="U999" t="s">
        <v>47</v>
      </c>
      <c r="V999" t="s">
        <v>64</v>
      </c>
      <c r="W999" t="s">
        <v>50</v>
      </c>
      <c r="X999">
        <v>2019</v>
      </c>
      <c r="Y999" t="s">
        <v>37</v>
      </c>
      <c r="Z999" t="s">
        <v>38</v>
      </c>
      <c r="AA999">
        <v>23</v>
      </c>
      <c r="AB999">
        <v>0</v>
      </c>
      <c r="AC999">
        <v>33</v>
      </c>
      <c r="AD999">
        <v>0</v>
      </c>
      <c r="AE999">
        <v>0</v>
      </c>
      <c r="AF999">
        <v>1365</v>
      </c>
      <c r="AG999" s="2" t="str">
        <f>IFERROR(VLOOKUP(B999,[1]Hoja2!$C$1:$AM$841,37,FALSE),"n/a")</f>
        <v>n/a</v>
      </c>
      <c r="AH999" s="10" t="e">
        <f>VLOOKUP(AX999,[1]Hoja2!$B$2:$AO$762,17,FALSE)</f>
        <v>#N/A</v>
      </c>
      <c r="AI999" s="10" t="e">
        <f>VLOOKUP(AX999,[1]Hoja2!$B$2:$AO$762,23,FALSE)</f>
        <v>#N/A</v>
      </c>
      <c r="AJ999" s="10" t="e">
        <f>VLOOKUP(AX999,[1]Hoja2!$B$2:$AO$762,28,FALSE)</f>
        <v>#N/A</v>
      </c>
      <c r="AK999" s="10" t="e">
        <f>VLOOKUP(AX999,[1]Hoja2!$B$2:$AO$762,19,FALSE)</f>
        <v>#N/A</v>
      </c>
      <c r="AL999" t="e">
        <f t="shared" si="506"/>
        <v>#N/A</v>
      </c>
      <c r="AM999" t="e">
        <f t="shared" si="507"/>
        <v>#N/A</v>
      </c>
      <c r="AN999" t="e">
        <f t="shared" si="508"/>
        <v>#N/A</v>
      </c>
      <c r="AO999" t="e">
        <f t="shared" si="509"/>
        <v>#N/A</v>
      </c>
      <c r="AP999" t="e">
        <f t="shared" si="510"/>
        <v>#N/A</v>
      </c>
      <c r="AQ999" t="str">
        <f t="shared" si="511"/>
        <v>n/a</v>
      </c>
      <c r="AR999" t="e">
        <f>+INDEX([1]DETALLE!$AK$2:$AK$841,MATCH(B999,[1]DETALLE!$A$2:$A$841,0))</f>
        <v>#N/A</v>
      </c>
      <c r="AS999" t="str">
        <f t="shared" si="516"/>
        <v>02TX062449</v>
      </c>
      <c r="AT999" s="2" t="str">
        <f>IF(IFERROR(VLOOKUP(AS999,[1]Hoja2!$C$1:$AM$841,37,FALSE),"n/a")&lt;&gt;"n/a","a","n/a")</f>
        <v>n/a</v>
      </c>
      <c r="AU999" s="8">
        <f t="shared" si="505"/>
        <v>1</v>
      </c>
      <c r="AV999" t="e">
        <f>VLOOKUP(B999,[1]Hoja2!$C$2:$AO$762,39,FALSE)</f>
        <v>#N/A</v>
      </c>
      <c r="AW999" t="e">
        <f>IF(AU999=AV999,VLOOKUP(B999,[1]Hoja2!$C$2:$AO$762,37,FALSE),IF(AV999&lt;2,VLOOKUP(B999,[1]Hoja2!$C$2:$AO$762,37,FALSE)))</f>
        <v>#N/A</v>
      </c>
      <c r="AX999" t="str">
        <f>B999 &amp; COUNTIF(B$2:B999, B999)</f>
        <v>02TX0624491</v>
      </c>
      <c r="AY999" t="e">
        <f>VLOOKUP(AX999,[1]Hoja2!$B$2:$AO$762,38,FALSE)</f>
        <v>#N/A</v>
      </c>
      <c r="AZ999" s="9" t="e">
        <f t="shared" si="512"/>
        <v>#N/A</v>
      </c>
    </row>
    <row r="1000" spans="1:55" hidden="1" x14ac:dyDescent="0.25">
      <c r="A1000">
        <v>71572</v>
      </c>
      <c r="B1000" t="s">
        <v>955</v>
      </c>
      <c r="C1000">
        <v>2019</v>
      </c>
      <c r="D1000" t="s">
        <v>37</v>
      </c>
      <c r="E1000" t="s">
        <v>38</v>
      </c>
      <c r="F1000">
        <v>23</v>
      </c>
      <c r="G1000" t="s">
        <v>44</v>
      </c>
      <c r="H1000">
        <v>0</v>
      </c>
      <c r="I1000" t="s">
        <v>116</v>
      </c>
      <c r="J1000">
        <v>655</v>
      </c>
      <c r="K1000">
        <v>1365</v>
      </c>
      <c r="L1000">
        <v>0</v>
      </c>
      <c r="M1000">
        <v>0</v>
      </c>
      <c r="N1000">
        <v>0.6</v>
      </c>
      <c r="O1000">
        <v>0.8</v>
      </c>
      <c r="P1000">
        <v>1.05</v>
      </c>
      <c r="Q1000">
        <v>1.1000000000000001</v>
      </c>
      <c r="R1000" t="s">
        <v>46</v>
      </c>
      <c r="S1000">
        <v>5</v>
      </c>
      <c r="T1000">
        <v>9</v>
      </c>
      <c r="U1000" t="s">
        <v>47</v>
      </c>
      <c r="V1000" t="s">
        <v>45</v>
      </c>
      <c r="W1000" t="s">
        <v>50</v>
      </c>
      <c r="X1000">
        <v>2019</v>
      </c>
      <c r="Y1000" t="s">
        <v>37</v>
      </c>
      <c r="Z1000" t="s">
        <v>38</v>
      </c>
      <c r="AA1000">
        <v>23</v>
      </c>
      <c r="AB1000">
        <v>1</v>
      </c>
      <c r="AC1000">
        <v>27</v>
      </c>
      <c r="AD1000">
        <v>0</v>
      </c>
      <c r="AE1000">
        <v>0</v>
      </c>
      <c r="AF1000">
        <v>0</v>
      </c>
      <c r="AG1000" s="2" t="str">
        <f>IFERROR(VLOOKUP(B1000,[1]Hoja2!$C$1:$AM$841,37,FALSE),"n/a")</f>
        <v>n/a</v>
      </c>
      <c r="AH1000" s="10" t="e">
        <f>VLOOKUP(AX1000,[1]Hoja2!$B$2:$AO$762,17,FALSE)</f>
        <v>#N/A</v>
      </c>
      <c r="AI1000" s="10" t="e">
        <f>VLOOKUP(AX1000,[1]Hoja2!$B$2:$AO$762,23,FALSE)</f>
        <v>#N/A</v>
      </c>
      <c r="AJ1000" s="10" t="e">
        <f>VLOOKUP(AX1000,[1]Hoja2!$B$2:$AO$762,28,FALSE)</f>
        <v>#N/A</v>
      </c>
      <c r="AK1000" s="10" t="e">
        <f>VLOOKUP(AX1000,[1]Hoja2!$B$2:$AO$762,19,FALSE)</f>
        <v>#N/A</v>
      </c>
      <c r="AL1000" t="e">
        <f t="shared" si="506"/>
        <v>#N/A</v>
      </c>
      <c r="AM1000" t="e">
        <f t="shared" si="507"/>
        <v>#N/A</v>
      </c>
      <c r="AN1000" t="e">
        <f t="shared" si="508"/>
        <v>#N/A</v>
      </c>
      <c r="AO1000" t="e">
        <f t="shared" si="509"/>
        <v>#N/A</v>
      </c>
      <c r="AP1000" t="e">
        <f t="shared" si="510"/>
        <v>#N/A</v>
      </c>
      <c r="AQ1000" t="str">
        <f t="shared" si="511"/>
        <v>n/a</v>
      </c>
      <c r="AR1000" t="e">
        <f>+INDEX([1]DETALLE!$AK$2:$AK$841,MATCH(B1000,[1]DETALLE!$A$2:$A$841,0))</f>
        <v>#N/A</v>
      </c>
      <c r="AS1000" t="str">
        <f t="shared" si="516"/>
        <v>0Y4X848978</v>
      </c>
      <c r="AT1000" s="2" t="str">
        <f>IF(IFERROR(VLOOKUP(AS1000,[1]Hoja2!$C$1:$AM$841,37,FALSE),"n/a")&lt;&gt;"n/a","a","n/a")</f>
        <v>n/a</v>
      </c>
      <c r="AU1000" s="8">
        <f t="shared" si="505"/>
        <v>1</v>
      </c>
      <c r="AV1000" t="e">
        <f>VLOOKUP(B1000,[1]Hoja2!$C$2:$AO$762,39,FALSE)</f>
        <v>#N/A</v>
      </c>
      <c r="AW1000" t="e">
        <f>IF(AU1000=AV1000,VLOOKUP(B1000,[1]Hoja2!$C$2:$AO$762,37,FALSE),IF(AV1000&lt;2,VLOOKUP(B1000,[1]Hoja2!$C$2:$AO$762,37,FALSE)))</f>
        <v>#N/A</v>
      </c>
      <c r="AX1000" t="str">
        <f>B1000 &amp; COUNTIF(B$2:B1000, B1000)</f>
        <v>0Y4X8489781</v>
      </c>
      <c r="AY1000" t="e">
        <f>VLOOKUP(AX1000,[1]Hoja2!$B$2:$AO$762,38,FALSE)</f>
        <v>#N/A</v>
      </c>
      <c r="AZ1000" s="9" t="e">
        <f t="shared" si="512"/>
        <v>#N/A</v>
      </c>
    </row>
    <row r="1001" spans="1:55" x14ac:dyDescent="0.25">
      <c r="A1001">
        <v>71574</v>
      </c>
      <c r="B1001" t="s">
        <v>382</v>
      </c>
      <c r="C1001">
        <v>2019</v>
      </c>
      <c r="D1001" t="s">
        <v>37</v>
      </c>
      <c r="E1001" t="s">
        <v>38</v>
      </c>
      <c r="F1001">
        <v>23</v>
      </c>
      <c r="G1001" t="s">
        <v>40</v>
      </c>
      <c r="H1001">
        <v>0.86666670000000001</v>
      </c>
      <c r="I1001" t="s">
        <v>58</v>
      </c>
      <c r="J1001">
        <v>655</v>
      </c>
      <c r="K1001">
        <v>1365</v>
      </c>
      <c r="L1001">
        <v>0</v>
      </c>
      <c r="M1001">
        <v>0</v>
      </c>
      <c r="N1001">
        <v>0.6</v>
      </c>
      <c r="O1001">
        <v>0.8</v>
      </c>
      <c r="P1001">
        <v>1.05</v>
      </c>
      <c r="Q1001">
        <v>1.1000000000000001</v>
      </c>
      <c r="R1001" t="s">
        <v>46</v>
      </c>
      <c r="S1001">
        <v>5</v>
      </c>
      <c r="T1001">
        <v>9</v>
      </c>
      <c r="U1001" t="s">
        <v>47</v>
      </c>
      <c r="V1001" t="s">
        <v>58</v>
      </c>
      <c r="W1001" t="s">
        <v>83</v>
      </c>
      <c r="X1001">
        <v>2019</v>
      </c>
      <c r="Y1001" t="s">
        <v>37</v>
      </c>
      <c r="Z1001" t="s">
        <v>38</v>
      </c>
      <c r="AA1001">
        <v>23</v>
      </c>
      <c r="AB1001">
        <v>0</v>
      </c>
      <c r="AC1001">
        <v>14</v>
      </c>
      <c r="AD1001">
        <v>0.6</v>
      </c>
      <c r="AE1001">
        <v>0.17333334</v>
      </c>
      <c r="AF1001">
        <v>819</v>
      </c>
      <c r="AG1001" s="2">
        <f>IFERROR(VLOOKUP(B1001,[1]Hoja2!$C$1:$AM$841,37,FALSE),"n/a")</f>
        <v>819</v>
      </c>
      <c r="AH1001" s="10">
        <f>VLOOKUP(AX1001,[1]Hoja2!$B$2:$AO$762,17,FALSE)</f>
        <v>142</v>
      </c>
      <c r="AI1001" s="10">
        <f>VLOOKUP(AX1001,[1]Hoja2!$B$2:$AO$762,23,FALSE)</f>
        <v>1.1000000000000001</v>
      </c>
      <c r="AJ1001" s="10">
        <f>VLOOKUP(AX1001,[1]Hoja2!$B$2:$AO$762,28,FALSE)</f>
        <v>3.4000000000000002E-2</v>
      </c>
      <c r="AK1001" s="10" t="str">
        <f>VLOOKUP(AX1001,[1]Hoja2!$B$2:$AO$762,19,FALSE)</f>
        <v>Departmental Digital</v>
      </c>
      <c r="AL1001">
        <f t="shared" si="506"/>
        <v>0</v>
      </c>
      <c r="AM1001">
        <f t="shared" si="507"/>
        <v>0</v>
      </c>
      <c r="AN1001">
        <f t="shared" si="508"/>
        <v>0</v>
      </c>
      <c r="AO1001">
        <f t="shared" si="509"/>
        <v>0</v>
      </c>
      <c r="AP1001">
        <f t="shared" si="510"/>
        <v>1</v>
      </c>
      <c r="AQ1001">
        <f t="shared" si="511"/>
        <v>0</v>
      </c>
      <c r="AR1001">
        <f>+INDEX([1]Hoja2!$AM$2:$AM$841,MATCH(B1001,[1]Hoja2!$C$2:$C$841,0))</f>
        <v>819</v>
      </c>
      <c r="AS1001" t="str">
        <f>CONCATENATE(B1001,F1001)</f>
        <v>0XEL55533623</v>
      </c>
      <c r="AT1001" s="2">
        <f>IFERROR(VLOOKUP(AS1001,[1]Hoja2!$A$1:$AM$841,38,FALSE),"n/a")</f>
        <v>0</v>
      </c>
      <c r="AU1001" s="8">
        <f t="shared" si="505"/>
        <v>2</v>
      </c>
      <c r="AV1001">
        <f>VLOOKUP(B1001,[1]Hoja2!$C$2:$AO$762,39,FALSE)</f>
        <v>2</v>
      </c>
      <c r="AW1001">
        <f>IF(AU1001=AV1001,VLOOKUP(B1001,[1]Hoja2!$C$2:$AO$762,37,FALSE),IF(AV1001&lt;2,VLOOKUP(B1001,[1]Hoja2!$C$2:$AO$762,37,FALSE)))</f>
        <v>819</v>
      </c>
      <c r="AX1001" t="str">
        <f>B1001 &amp; COUNTIF(B$2:B1001, B1001)</f>
        <v>0XEL5553362</v>
      </c>
      <c r="AY1001" s="10">
        <f>VLOOKUP(AX1001,[1]Hoja2!$B$2:$AO$762,38,FALSE)</f>
        <v>1501.5000000000002</v>
      </c>
      <c r="AZ1001" s="9">
        <f t="shared" si="512"/>
        <v>0</v>
      </c>
      <c r="BA1001">
        <f>IF(Q1001="NA",2,IF(OR(G1001="INSTALACION NUEVA",G1001="Mantenimiento preventivo"),3,IF(AND(AC1001&lt;AH1001,AL1001&lt;&gt;1),4,IF(AY1001&gt;AF1001,1,0))))</f>
        <v>4</v>
      </c>
      <c r="BB1001">
        <f>AE1001-AJ1001</f>
        <v>0.13933334</v>
      </c>
      <c r="BC1001">
        <f>+_xlfn.IFS(Q1001="NA",2,OR(G1001="INSTALACION NUEVA",G1001="Mantenimiento preventivo"),3,AND(AC1001&lt;AH1001,AL1001&lt;&gt;1),4,AY1001&gt;AF1001,1,TRUE,0)</f>
        <v>4</v>
      </c>
    </row>
    <row r="1002" spans="1:55" hidden="1" x14ac:dyDescent="0.25">
      <c r="A1002">
        <v>71576</v>
      </c>
      <c r="B1002" t="s">
        <v>956</v>
      </c>
      <c r="C1002">
        <v>2019</v>
      </c>
      <c r="D1002" t="s">
        <v>37</v>
      </c>
      <c r="E1002" t="s">
        <v>38</v>
      </c>
      <c r="F1002">
        <v>23</v>
      </c>
      <c r="G1002" t="s">
        <v>40</v>
      </c>
      <c r="H1002">
        <v>2.733333</v>
      </c>
      <c r="J1002" t="s">
        <v>33</v>
      </c>
      <c r="K1002" t="s">
        <v>33</v>
      </c>
      <c r="L1002" t="s">
        <v>33</v>
      </c>
      <c r="M1002" t="s">
        <v>33</v>
      </c>
      <c r="N1002" t="s">
        <v>33</v>
      </c>
      <c r="O1002" t="s">
        <v>33</v>
      </c>
      <c r="P1002" t="s">
        <v>33</v>
      </c>
      <c r="Q1002" t="s">
        <v>33</v>
      </c>
      <c r="S1002" t="s">
        <v>33</v>
      </c>
      <c r="T1002" t="s">
        <v>33</v>
      </c>
      <c r="V1002" t="s">
        <v>34</v>
      </c>
      <c r="W1002" t="s">
        <v>73</v>
      </c>
      <c r="X1002">
        <v>2019</v>
      </c>
      <c r="Y1002" t="s">
        <v>37</v>
      </c>
      <c r="Z1002" t="s">
        <v>38</v>
      </c>
      <c r="AA1002">
        <v>25</v>
      </c>
      <c r="AB1002" t="s">
        <v>33</v>
      </c>
      <c r="AC1002">
        <v>43</v>
      </c>
      <c r="AD1002">
        <v>0</v>
      </c>
      <c r="AE1002">
        <v>0</v>
      </c>
      <c r="AF1002">
        <v>0</v>
      </c>
      <c r="AG1002" s="2" t="str">
        <f>IFERROR(VLOOKUP(B1002,[1]Hoja2!$C$1:$AM$841,37,FALSE),"n/a")</f>
        <v>n/a</v>
      </c>
      <c r="AH1002" s="10" t="e">
        <f>VLOOKUP(AX1002,[1]Hoja2!$B$2:$AO$762,17,FALSE)</f>
        <v>#N/A</v>
      </c>
      <c r="AI1002" s="10" t="e">
        <f>VLOOKUP(AX1002,[1]Hoja2!$B$2:$AO$762,23,FALSE)</f>
        <v>#N/A</v>
      </c>
      <c r="AJ1002" s="10" t="e">
        <f>VLOOKUP(AX1002,[1]Hoja2!$B$2:$AO$762,28,FALSE)</f>
        <v>#N/A</v>
      </c>
      <c r="AK1002" s="10" t="e">
        <f>VLOOKUP(AX1002,[1]Hoja2!$B$2:$AO$762,19,FALSE)</f>
        <v>#N/A</v>
      </c>
      <c r="AL1002" t="e">
        <f t="shared" si="506"/>
        <v>#N/A</v>
      </c>
      <c r="AM1002" t="e">
        <f t="shared" si="507"/>
        <v>#N/A</v>
      </c>
      <c r="AN1002" t="e">
        <f t="shared" si="508"/>
        <v>#N/A</v>
      </c>
      <c r="AO1002" t="e">
        <f t="shared" si="509"/>
        <v>#N/A</v>
      </c>
      <c r="AP1002" t="e">
        <f t="shared" si="510"/>
        <v>#N/A</v>
      </c>
      <c r="AQ1002" t="str">
        <f t="shared" si="511"/>
        <v>n/a</v>
      </c>
      <c r="AR1002">
        <f>+INDEX([1]DETALLE!$AK$2:$AK$841,MATCH(B1002,[1]DETALLE!$A$2:$A$841,0))</f>
        <v>1651.6500000000003</v>
      </c>
      <c r="AS1002" t="str">
        <f>CONCATENATE(B1002)</f>
        <v>09HB331499</v>
      </c>
      <c r="AT1002" s="2" t="str">
        <f>IF(IFERROR(VLOOKUP(AS1002,[1]Hoja2!$C$1:$AM$841,37,FALSE),"n/a")&lt;&gt;"n/a","a","n/a")</f>
        <v>n/a</v>
      </c>
      <c r="AU1002" s="8">
        <f t="shared" si="505"/>
        <v>1</v>
      </c>
      <c r="AV1002" t="e">
        <f>VLOOKUP(B1002,[1]Hoja2!$C$2:$AO$762,39,FALSE)</f>
        <v>#N/A</v>
      </c>
      <c r="AW1002" t="e">
        <f>IF(AU1002=AV1002,VLOOKUP(B1002,[1]Hoja2!$C$2:$AO$762,37,FALSE),IF(AV1002&lt;2,VLOOKUP(B1002,[1]Hoja2!$C$2:$AO$762,37,FALSE)))</f>
        <v>#N/A</v>
      </c>
      <c r="AX1002" t="str">
        <f>B1002 &amp; COUNTIF(B$2:B1002, B1002)</f>
        <v>09HB3314991</v>
      </c>
      <c r="AY1002" t="e">
        <f>VLOOKUP(AX1002,[1]Hoja2!$B$2:$AO$762,38,FALSE)</f>
        <v>#N/A</v>
      </c>
      <c r="AZ1002" s="9" t="e">
        <f t="shared" si="512"/>
        <v>#N/A</v>
      </c>
    </row>
    <row r="1003" spans="1:55" x14ac:dyDescent="0.25">
      <c r="A1003">
        <v>71579</v>
      </c>
      <c r="B1003" t="s">
        <v>564</v>
      </c>
      <c r="C1003">
        <v>2019</v>
      </c>
      <c r="D1003" t="s">
        <v>37</v>
      </c>
      <c r="E1003" t="s">
        <v>38</v>
      </c>
      <c r="F1003">
        <v>23</v>
      </c>
      <c r="G1003" t="s">
        <v>40</v>
      </c>
      <c r="H1003">
        <v>2.2166670000000002</v>
      </c>
      <c r="I1003" t="s">
        <v>91</v>
      </c>
      <c r="J1003">
        <v>803</v>
      </c>
      <c r="K1003">
        <v>1573</v>
      </c>
      <c r="L1003">
        <v>0.2</v>
      </c>
      <c r="M1003">
        <v>0.6</v>
      </c>
      <c r="N1003">
        <v>0.8</v>
      </c>
      <c r="O1003">
        <v>1.05</v>
      </c>
      <c r="P1003">
        <v>1.1000000000000001</v>
      </c>
      <c r="Q1003">
        <v>1.1499999999999999</v>
      </c>
      <c r="R1003" t="s">
        <v>46</v>
      </c>
      <c r="S1003">
        <v>4</v>
      </c>
      <c r="T1003">
        <v>6</v>
      </c>
      <c r="U1003" t="s">
        <v>47</v>
      </c>
      <c r="V1003" t="s">
        <v>91</v>
      </c>
      <c r="W1003" t="s">
        <v>83</v>
      </c>
      <c r="X1003">
        <v>2019</v>
      </c>
      <c r="Y1003" t="s">
        <v>37</v>
      </c>
      <c r="Z1003" t="s">
        <v>38</v>
      </c>
      <c r="AA1003">
        <v>23</v>
      </c>
      <c r="AB1003">
        <v>0</v>
      </c>
      <c r="AC1003">
        <v>334</v>
      </c>
      <c r="AD1003">
        <v>1.1499999999999999</v>
      </c>
      <c r="AE1003">
        <v>0.55416675000000004</v>
      </c>
      <c r="AF1003">
        <v>1808.95</v>
      </c>
      <c r="AG1003" s="2">
        <f>IFERROR(VLOOKUP(B1003,[1]Hoja2!$C$1:$AM$841,37,FALSE),"n/a")</f>
        <v>1808.95</v>
      </c>
      <c r="AH1003" s="10">
        <f>VLOOKUP(AX1003,[1]Hoja2!$B$2:$AO$762,17,FALSE)</f>
        <v>337</v>
      </c>
      <c r="AI1003" s="10">
        <f>VLOOKUP(AX1003,[1]Hoja2!$B$2:$AO$762,23,FALSE)</f>
        <v>1.1499999999999999</v>
      </c>
      <c r="AJ1003" s="10">
        <f>VLOOKUP(AX1003,[1]Hoja2!$B$2:$AO$762,28,FALSE)</f>
        <v>0.67749999999999999</v>
      </c>
      <c r="AK1003" s="10" t="str">
        <f>VLOOKUP(AX1003,[1]Hoja2!$B$2:$AO$762,19,FALSE)</f>
        <v>WF Mono Systems and Legacy Color</v>
      </c>
      <c r="AL1003">
        <f t="shared" si="506"/>
        <v>1</v>
      </c>
      <c r="AM1003">
        <f t="shared" si="507"/>
        <v>0</v>
      </c>
      <c r="AN1003">
        <f t="shared" si="508"/>
        <v>1</v>
      </c>
      <c r="AO1003">
        <f t="shared" si="509"/>
        <v>0</v>
      </c>
      <c r="AP1003">
        <f t="shared" si="510"/>
        <v>1</v>
      </c>
      <c r="AQ1003">
        <f t="shared" si="511"/>
        <v>0</v>
      </c>
      <c r="AR1003">
        <f>+INDEX([1]Hoja2!$AM$2:$AM$841,MATCH(B1003,[1]Hoja2!$C$2:$C$841,0))</f>
        <v>1808.95</v>
      </c>
      <c r="AS1003" t="str">
        <f>CONCATENATE(B1003,F1003)</f>
        <v>0A1H02167523</v>
      </c>
      <c r="AT1003" s="2">
        <f>IFERROR(VLOOKUP(AS1003,[1]Hoja2!$A$1:$AM$841,38,FALSE),"n/a")</f>
        <v>0</v>
      </c>
      <c r="AU1003" s="8">
        <f t="shared" si="505"/>
        <v>1</v>
      </c>
      <c r="AV1003">
        <f>VLOOKUP(B1003,[1]Hoja2!$C$2:$AO$762,39,FALSE)</f>
        <v>1</v>
      </c>
      <c r="AW1003">
        <f>IF(AU1003=AV1003,VLOOKUP(B1003,[1]Hoja2!$C$2:$AO$762,37,FALSE),IF(AV1003&lt;2,VLOOKUP(B1003,[1]Hoja2!$C$2:$AO$762,37,FALSE)))</f>
        <v>1808.95</v>
      </c>
      <c r="AX1003" t="str">
        <f>B1003 &amp; COUNTIF(B$2:B1003, B1003)</f>
        <v>0A1H0216751</v>
      </c>
      <c r="AY1003" s="10">
        <f>VLOOKUP(AX1003,[1]Hoja2!$B$2:$AO$762,38,FALSE)</f>
        <v>1808.95</v>
      </c>
      <c r="AZ1003" s="9">
        <f t="shared" si="512"/>
        <v>0</v>
      </c>
      <c r="BA1003">
        <f t="shared" ref="BA1003:BA1005" si="517">IF(Q1003="NA",2,IF(OR(G1003="INSTALACION NUEVA",G1003="Mantenimiento preventivo"),3,IF(AND(AC1003&lt;AH1003,AL1003&lt;&gt;1),4,IF(AY1003&gt;AF1003,1,0))))</f>
        <v>0</v>
      </c>
      <c r="BB1003">
        <f t="shared" ref="BB1003:BB1005" si="518">AE1003-AJ1003</f>
        <v>-0.12333324999999995</v>
      </c>
      <c r="BC1003">
        <f t="shared" ref="BC1003:BC1005" si="519">+_xlfn.IFS(Q1003="NA",2,OR(G1003="INSTALACION NUEVA",G1003="Mantenimiento preventivo"),3,AND(AC1003&lt;AH1003,AL1003&lt;&gt;1),4,AY1003&gt;AF1003,1,TRUE,0)</f>
        <v>0</v>
      </c>
    </row>
    <row r="1004" spans="1:55" x14ac:dyDescent="0.25">
      <c r="A1004">
        <v>71581</v>
      </c>
      <c r="B1004" t="s">
        <v>572</v>
      </c>
      <c r="C1004">
        <v>2019</v>
      </c>
      <c r="D1004" t="s">
        <v>37</v>
      </c>
      <c r="E1004" t="s">
        <v>38</v>
      </c>
      <c r="F1004">
        <v>23</v>
      </c>
      <c r="G1004" t="s">
        <v>40</v>
      </c>
      <c r="H1004">
        <v>1.4666669999999999</v>
      </c>
      <c r="I1004" t="s">
        <v>34</v>
      </c>
      <c r="J1004">
        <v>468</v>
      </c>
      <c r="K1004">
        <v>715</v>
      </c>
      <c r="L1004">
        <v>0</v>
      </c>
      <c r="M1004">
        <v>0</v>
      </c>
      <c r="N1004">
        <v>0</v>
      </c>
      <c r="O1004">
        <v>0.6</v>
      </c>
      <c r="P1004">
        <v>0.8</v>
      </c>
      <c r="Q1004">
        <v>1.05</v>
      </c>
      <c r="R1004" t="s">
        <v>46</v>
      </c>
      <c r="S1004">
        <v>5</v>
      </c>
      <c r="T1004">
        <v>9</v>
      </c>
      <c r="U1004" t="s">
        <v>47</v>
      </c>
      <c r="V1004" t="s">
        <v>34</v>
      </c>
      <c r="W1004" t="s">
        <v>55</v>
      </c>
      <c r="X1004">
        <v>2019</v>
      </c>
      <c r="Y1004" t="s">
        <v>37</v>
      </c>
      <c r="Z1004" t="s">
        <v>38</v>
      </c>
      <c r="AA1004">
        <v>25</v>
      </c>
      <c r="AB1004">
        <v>0</v>
      </c>
      <c r="AC1004">
        <v>85</v>
      </c>
      <c r="AD1004">
        <v>1.05</v>
      </c>
      <c r="AE1004">
        <v>0.29333340000000002</v>
      </c>
      <c r="AF1004">
        <v>750.75</v>
      </c>
      <c r="AG1004" s="2">
        <f>IFERROR(VLOOKUP(B1004,[1]Hoja2!$C$1:$AM$841,37,FALSE),"n/a")</f>
        <v>750.75000000000011</v>
      </c>
      <c r="AH1004" s="10">
        <f>VLOOKUP(AX1004,[1]Hoja2!$B$2:$AO$762,17,FALSE)</f>
        <v>85</v>
      </c>
      <c r="AI1004" s="10">
        <f>VLOOKUP(AX1004,[1]Hoja2!$B$2:$AO$762,23,FALSE)</f>
        <v>1.05</v>
      </c>
      <c r="AJ1004" s="10">
        <f>VLOOKUP(AX1004,[1]Hoja2!$B$2:$AO$762,28,FALSE)</f>
        <v>0.10600000000000001</v>
      </c>
      <c r="AK1004" s="10" t="str">
        <f>VLOOKUP(AX1004,[1]Hoja2!$B$2:$AO$762,19,FALSE)</f>
        <v>A4 Mono MFPs</v>
      </c>
      <c r="AL1004">
        <f t="shared" si="506"/>
        <v>1</v>
      </c>
      <c r="AM1004">
        <f t="shared" si="507"/>
        <v>1</v>
      </c>
      <c r="AN1004">
        <f t="shared" si="508"/>
        <v>1</v>
      </c>
      <c r="AO1004">
        <f t="shared" si="509"/>
        <v>0</v>
      </c>
      <c r="AP1004">
        <f t="shared" si="510"/>
        <v>1</v>
      </c>
      <c r="AQ1004">
        <f t="shared" si="511"/>
        <v>0</v>
      </c>
      <c r="AR1004">
        <f>+INDEX([1]Hoja2!$AM$2:$AM$841,MATCH(B1004,[1]Hoja2!$C$2:$C$841,0))</f>
        <v>750.75000000000011</v>
      </c>
      <c r="AS1004" t="str">
        <f>CONCATENATE(B1004,F1004)</f>
        <v>0C7X24686223</v>
      </c>
      <c r="AT1004" s="2">
        <f>IFERROR(VLOOKUP(AS1004,[1]Hoja2!$A$1:$AM$841,38,FALSE),"n/a")</f>
        <v>0</v>
      </c>
      <c r="AU1004" s="8">
        <f t="shared" si="505"/>
        <v>1</v>
      </c>
      <c r="AV1004">
        <f>VLOOKUP(B1004,[1]Hoja2!$C$2:$AO$762,39,FALSE)</f>
        <v>1</v>
      </c>
      <c r="AW1004">
        <f>IF(AU1004=AV1004,VLOOKUP(B1004,[1]Hoja2!$C$2:$AO$762,37,FALSE),IF(AV1004&lt;2,VLOOKUP(B1004,[1]Hoja2!$C$2:$AO$762,37,FALSE)))</f>
        <v>750.75000000000011</v>
      </c>
      <c r="AX1004" t="str">
        <f>B1004 &amp; COUNTIF(B$2:B1004, B1004)</f>
        <v>0C7X2468621</v>
      </c>
      <c r="AY1004" s="10">
        <f>VLOOKUP(AX1004,[1]Hoja2!$B$2:$AO$762,38,FALSE)</f>
        <v>750.75000000000011</v>
      </c>
      <c r="AZ1004" s="9">
        <f t="shared" si="512"/>
        <v>0</v>
      </c>
      <c r="BA1004">
        <f t="shared" si="517"/>
        <v>0</v>
      </c>
      <c r="BB1004">
        <f t="shared" si="518"/>
        <v>0.18733340000000001</v>
      </c>
      <c r="BC1004">
        <f t="shared" si="519"/>
        <v>0</v>
      </c>
    </row>
    <row r="1005" spans="1:55" x14ac:dyDescent="0.25">
      <c r="A1005">
        <v>71583</v>
      </c>
      <c r="B1005" t="s">
        <v>570</v>
      </c>
      <c r="C1005">
        <v>2019</v>
      </c>
      <c r="D1005" t="s">
        <v>37</v>
      </c>
      <c r="E1005" t="s">
        <v>38</v>
      </c>
      <c r="F1005">
        <v>23</v>
      </c>
      <c r="G1005" t="s">
        <v>40</v>
      </c>
      <c r="H1005">
        <v>4.0666669999999998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 t="s">
        <v>33</v>
      </c>
      <c r="P1005" t="s">
        <v>33</v>
      </c>
      <c r="Q1005" t="s">
        <v>33</v>
      </c>
      <c r="S1005" t="s">
        <v>33</v>
      </c>
      <c r="T1005" t="s">
        <v>33</v>
      </c>
      <c r="V1005" t="s">
        <v>34</v>
      </c>
      <c r="W1005" t="s">
        <v>80</v>
      </c>
      <c r="X1005">
        <v>2019</v>
      </c>
      <c r="Y1005" t="s">
        <v>37</v>
      </c>
      <c r="Z1005" t="s">
        <v>38</v>
      </c>
      <c r="AA1005">
        <v>23</v>
      </c>
      <c r="AB1005" t="s">
        <v>33</v>
      </c>
      <c r="AC1005">
        <v>341</v>
      </c>
      <c r="AD1005">
        <v>0</v>
      </c>
      <c r="AE1005">
        <v>0</v>
      </c>
      <c r="AF1005">
        <v>0</v>
      </c>
      <c r="AG1005" s="2">
        <f>IFERROR(VLOOKUP(B1005,[1]Hoja2!$C$1:$AM$841,37,FALSE),"n/a")</f>
        <v>750.75000000000011</v>
      </c>
      <c r="AH1005" s="10">
        <f>VLOOKUP(AX1005,[1]Hoja2!$B$2:$AO$762,17,FALSE)</f>
        <v>613</v>
      </c>
      <c r="AI1005" s="10">
        <f>VLOOKUP(AX1005,[1]Hoja2!$B$2:$AO$762,23,FALSE)</f>
        <v>1.05</v>
      </c>
      <c r="AJ1005" s="10">
        <f>VLOOKUP(AX1005,[1]Hoja2!$B$2:$AO$762,28,FALSE)</f>
        <v>0.89399999999999991</v>
      </c>
      <c r="AK1005" s="10" t="str">
        <f>VLOOKUP(AX1005,[1]Hoja2!$B$2:$AO$762,19,FALSE)</f>
        <v>A4 Mono MFPs</v>
      </c>
      <c r="AL1005">
        <f t="shared" si="506"/>
        <v>0</v>
      </c>
      <c r="AM1005">
        <f t="shared" si="507"/>
        <v>0</v>
      </c>
      <c r="AN1005">
        <f t="shared" si="508"/>
        <v>0</v>
      </c>
      <c r="AO1005">
        <f t="shared" si="509"/>
        <v>0</v>
      </c>
      <c r="AP1005">
        <f t="shared" si="510"/>
        <v>0</v>
      </c>
      <c r="AQ1005">
        <f t="shared" si="511"/>
        <v>1</v>
      </c>
      <c r="AR1005">
        <f>+INDEX([1]Hoja2!$AM$2:$AM$841,MATCH(B1005,[1]Hoja2!$C$2:$C$841,0))</f>
        <v>750.75000000000011</v>
      </c>
      <c r="AS1005" t="str">
        <f>CONCATENATE(B1005,F1005)</f>
        <v>0C4X00813823</v>
      </c>
      <c r="AT1005" s="2">
        <f>IFERROR(VLOOKUP(AS1005,[1]Hoja2!$A$1:$AM$841,38,FALSE),"n/a")</f>
        <v>0</v>
      </c>
      <c r="AU1005" s="8">
        <f t="shared" si="505"/>
        <v>1</v>
      </c>
      <c r="AV1005">
        <f>VLOOKUP(B1005,[1]Hoja2!$C$2:$AO$762,39,FALSE)</f>
        <v>1</v>
      </c>
      <c r="AW1005">
        <f>IF(AU1005=AV1005,VLOOKUP(B1005,[1]Hoja2!$C$2:$AO$762,37,FALSE),IF(AV1005&lt;2,VLOOKUP(B1005,[1]Hoja2!$C$2:$AO$762,37,FALSE)))</f>
        <v>750.75000000000011</v>
      </c>
      <c r="AX1005" t="str">
        <f>B1005 &amp; COUNTIF(B$2:B1005, B1005)</f>
        <v>0C4X0081381</v>
      </c>
      <c r="AY1005" s="10">
        <f>VLOOKUP(AX1005,[1]Hoja2!$B$2:$AO$762,38,FALSE)</f>
        <v>750.75000000000011</v>
      </c>
      <c r="AZ1005" s="9">
        <f t="shared" si="512"/>
        <v>0</v>
      </c>
      <c r="BA1005">
        <f t="shared" si="517"/>
        <v>2</v>
      </c>
      <c r="BB1005">
        <f t="shared" si="518"/>
        <v>-0.89399999999999991</v>
      </c>
      <c r="BC1005">
        <f t="shared" si="519"/>
        <v>2</v>
      </c>
    </row>
    <row r="1006" spans="1:55" hidden="1" x14ac:dyDescent="0.25">
      <c r="A1006">
        <v>71591</v>
      </c>
      <c r="B1006" t="s">
        <v>899</v>
      </c>
      <c r="C1006">
        <v>2019</v>
      </c>
      <c r="D1006" t="s">
        <v>37</v>
      </c>
      <c r="E1006" t="s">
        <v>38</v>
      </c>
      <c r="F1006">
        <v>23</v>
      </c>
      <c r="G1006" t="s">
        <v>44</v>
      </c>
      <c r="H1006">
        <v>0</v>
      </c>
      <c r="J1006" t="s">
        <v>33</v>
      </c>
      <c r="K1006" t="s">
        <v>33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Q1006" t="s">
        <v>33</v>
      </c>
      <c r="S1006" t="s">
        <v>33</v>
      </c>
      <c r="T1006" t="s">
        <v>33</v>
      </c>
      <c r="V1006" t="s">
        <v>34</v>
      </c>
      <c r="W1006" t="s">
        <v>61</v>
      </c>
      <c r="X1006">
        <v>2019</v>
      </c>
      <c r="Y1006" t="s">
        <v>37</v>
      </c>
      <c r="Z1006" t="s">
        <v>38</v>
      </c>
      <c r="AA1006">
        <v>23</v>
      </c>
      <c r="AB1006" t="s">
        <v>33</v>
      </c>
      <c r="AC1006">
        <v>6</v>
      </c>
      <c r="AD1006">
        <v>0</v>
      </c>
      <c r="AE1006">
        <v>0</v>
      </c>
      <c r="AF1006">
        <v>0</v>
      </c>
      <c r="AG1006" s="2">
        <f>IFERROR(VLOOKUP(B1006,[1]Hoja2!$C$1:$AM$841,37,FALSE),"n/a")</f>
        <v>750.75000000000011</v>
      </c>
      <c r="AH1006" s="10" t="e">
        <f>VLOOKUP(AX1006,[1]Hoja2!$B$2:$AO$762,17,FALSE)</f>
        <v>#N/A</v>
      </c>
      <c r="AI1006" s="10" t="e">
        <f>VLOOKUP(AX1006,[1]Hoja2!$B$2:$AO$762,23,FALSE)</f>
        <v>#N/A</v>
      </c>
      <c r="AJ1006" s="10" t="e">
        <f>VLOOKUP(AX1006,[1]Hoja2!$B$2:$AO$762,28,FALSE)</f>
        <v>#N/A</v>
      </c>
      <c r="AK1006" s="10" t="e">
        <f>VLOOKUP(AX1006,[1]Hoja2!$B$2:$AO$762,19,FALSE)</f>
        <v>#N/A</v>
      </c>
      <c r="AL1006" t="e">
        <f t="shared" si="506"/>
        <v>#N/A</v>
      </c>
      <c r="AM1006" t="e">
        <f t="shared" si="507"/>
        <v>#N/A</v>
      </c>
      <c r="AN1006" t="e">
        <f t="shared" si="508"/>
        <v>#N/A</v>
      </c>
      <c r="AO1006" t="e">
        <f t="shared" si="509"/>
        <v>#N/A</v>
      </c>
      <c r="AP1006" t="e">
        <f t="shared" si="510"/>
        <v>#N/A</v>
      </c>
      <c r="AQ1006">
        <f t="shared" si="511"/>
        <v>1</v>
      </c>
      <c r="AR1006">
        <f>+INDEX([1]Hoja2!$AM$2:$AM$841,MATCH(B1006,[1]Hoja2!$C$2:$C$841,0))</f>
        <v>750.75000000000011</v>
      </c>
      <c r="AS1006" t="str">
        <f>CONCATENATE(B1006)</f>
        <v>0C7X246885</v>
      </c>
      <c r="AT1006" s="2">
        <f>IF(COUNTIF(AS1006:AS2226,AS1006)&lt;2,IFERROR(VLOOKUP(AS1006,[1]Hoja2!$C$1:$AM$841,37,FALSE),"n/a"),"b")</f>
        <v>750.75000000000011</v>
      </c>
      <c r="AU1006" s="8">
        <f t="shared" si="505"/>
        <v>2</v>
      </c>
      <c r="AV1006">
        <f>VLOOKUP(B1006,[1]Hoja2!$C$2:$AO$762,39,FALSE)</f>
        <v>1</v>
      </c>
      <c r="AW1006">
        <f>IF(AU1006=AV1006,VLOOKUP(B1006,[1]Hoja2!$C$2:$AO$762,37,FALSE),IF(AV1006&lt;2,VLOOKUP(B1006,[1]Hoja2!$C$2:$AO$762,37,FALSE)))</f>
        <v>750.75000000000011</v>
      </c>
      <c r="AX1006" t="str">
        <f>B1006 &amp; COUNTIF(B$2:B1006, B1006)</f>
        <v>0C7X2468852</v>
      </c>
      <c r="AY1006" t="e">
        <f>VLOOKUP(AX1006,[1]Hoja2!$B$2:$AO$762,38,FALSE)</f>
        <v>#N/A</v>
      </c>
      <c r="AZ1006" s="9">
        <f t="shared" si="512"/>
        <v>0</v>
      </c>
    </row>
    <row r="1007" spans="1:55" x14ac:dyDescent="0.25">
      <c r="A1007">
        <v>71592</v>
      </c>
      <c r="B1007" t="s">
        <v>957</v>
      </c>
      <c r="C1007">
        <v>2019</v>
      </c>
      <c r="D1007" t="s">
        <v>37</v>
      </c>
      <c r="E1007" t="s">
        <v>38</v>
      </c>
      <c r="F1007">
        <v>23</v>
      </c>
      <c r="G1007" t="s">
        <v>40</v>
      </c>
      <c r="H1007">
        <v>2.35</v>
      </c>
      <c r="J1007" t="s">
        <v>33</v>
      </c>
      <c r="K1007" t="s">
        <v>33</v>
      </c>
      <c r="L1007" t="s">
        <v>33</v>
      </c>
      <c r="M1007" t="s">
        <v>33</v>
      </c>
      <c r="N1007" t="s">
        <v>33</v>
      </c>
      <c r="O1007" t="s">
        <v>33</v>
      </c>
      <c r="P1007" t="s">
        <v>33</v>
      </c>
      <c r="Q1007" t="s">
        <v>33</v>
      </c>
      <c r="S1007" t="s">
        <v>33</v>
      </c>
      <c r="T1007" t="s">
        <v>33</v>
      </c>
      <c r="V1007" t="s">
        <v>34</v>
      </c>
      <c r="W1007" t="s">
        <v>59</v>
      </c>
      <c r="X1007">
        <v>2019</v>
      </c>
      <c r="Y1007" t="s">
        <v>37</v>
      </c>
      <c r="Z1007" t="s">
        <v>38</v>
      </c>
      <c r="AA1007">
        <v>24</v>
      </c>
      <c r="AB1007" t="s">
        <v>33</v>
      </c>
      <c r="AC1007">
        <v>0</v>
      </c>
      <c r="AD1007">
        <v>0</v>
      </c>
      <c r="AE1007">
        <v>0</v>
      </c>
      <c r="AF1007">
        <v>0</v>
      </c>
      <c r="AG1007" s="2">
        <f>IFERROR(VLOOKUP(B1007,[1]Hoja2!$C$1:$AM$841,37,FALSE),"n/a")</f>
        <v>750.75000000000011</v>
      </c>
      <c r="AH1007" s="10">
        <f>VLOOKUP(AX1007,[1]Hoja2!$B$2:$AO$762,17,FALSE)</f>
        <v>601</v>
      </c>
      <c r="AI1007" s="10">
        <f>VLOOKUP(AX1007,[1]Hoja2!$B$2:$AO$762,23,FALSE)</f>
        <v>1.05</v>
      </c>
      <c r="AJ1007" s="10">
        <f>VLOOKUP(AX1007,[1]Hoja2!$B$2:$AO$762,28,FALSE)</f>
        <v>0.94399999999999995</v>
      </c>
      <c r="AK1007" s="10" t="str">
        <f>VLOOKUP(AX1007,[1]Hoja2!$B$2:$AO$762,19,FALSE)</f>
        <v>A4 Mono MFPs</v>
      </c>
      <c r="AL1007">
        <f t="shared" si="506"/>
        <v>0</v>
      </c>
      <c r="AM1007">
        <f t="shared" si="507"/>
        <v>0</v>
      </c>
      <c r="AN1007">
        <f t="shared" si="508"/>
        <v>0</v>
      </c>
      <c r="AO1007">
        <f t="shared" si="509"/>
        <v>0</v>
      </c>
      <c r="AP1007">
        <f t="shared" si="510"/>
        <v>0</v>
      </c>
      <c r="AQ1007">
        <f t="shared" si="511"/>
        <v>1</v>
      </c>
      <c r="AR1007">
        <f>+INDEX([1]Hoja2!$AM$2:$AM$841,MATCH(B1007,[1]Hoja2!$C$2:$C$841,0))</f>
        <v>750.75000000000011</v>
      </c>
      <c r="AS1007" t="str">
        <f>CONCATENATE(B1007,F1007)</f>
        <v>09HB32052623</v>
      </c>
      <c r="AT1007" s="2">
        <f>IFERROR(VLOOKUP(AS1007,[1]Hoja2!$A$1:$AM$841,38,FALSE),"n/a")</f>
        <v>0</v>
      </c>
      <c r="AU1007" s="8">
        <f t="shared" si="505"/>
        <v>1</v>
      </c>
      <c r="AV1007">
        <f>VLOOKUP(B1007,[1]Hoja2!$C$2:$AO$762,39,FALSE)</f>
        <v>1</v>
      </c>
      <c r="AW1007">
        <f>IF(AU1007=AV1007,VLOOKUP(B1007,[1]Hoja2!$C$2:$AO$762,37,FALSE),IF(AV1007&lt;2,VLOOKUP(B1007,[1]Hoja2!$C$2:$AO$762,37,FALSE)))</f>
        <v>750.75000000000011</v>
      </c>
      <c r="AX1007" t="str">
        <f>B1007 &amp; COUNTIF(B$2:B1007, B1007)</f>
        <v>09HB3205261</v>
      </c>
      <c r="AY1007" s="10">
        <f>VLOOKUP(AX1007,[1]Hoja2!$B$2:$AO$762,38,FALSE)</f>
        <v>750.75000000000011</v>
      </c>
      <c r="AZ1007" s="9">
        <f t="shared" si="512"/>
        <v>0</v>
      </c>
      <c r="BA1007">
        <f>IF(Q1007="NA",2,IF(OR(G1007="INSTALACION NUEVA",G1007="Mantenimiento preventivo"),3,IF(AND(AC1007&lt;AH1007,AL1007&lt;&gt;1),4,IF(AY1007&gt;AF1007,1,0))))</f>
        <v>2</v>
      </c>
      <c r="BB1007">
        <f>AE1007-AJ1007</f>
        <v>-0.94399999999999995</v>
      </c>
      <c r="BC1007">
        <f>+_xlfn.IFS(Q1007="NA",2,OR(G1007="INSTALACION NUEVA",G1007="Mantenimiento preventivo"),3,AND(AC1007&lt;AH1007,AL1007&lt;&gt;1),4,AY1007&gt;AF1007,1,TRUE,0)</f>
        <v>2</v>
      </c>
    </row>
    <row r="1008" spans="1:55" hidden="1" x14ac:dyDescent="0.25">
      <c r="A1008">
        <v>71603</v>
      </c>
      <c r="B1008" t="s">
        <v>712</v>
      </c>
      <c r="C1008">
        <v>2019</v>
      </c>
      <c r="D1008" t="s">
        <v>37</v>
      </c>
      <c r="E1008" t="s">
        <v>38</v>
      </c>
      <c r="F1008">
        <v>23</v>
      </c>
      <c r="G1008" t="s">
        <v>44</v>
      </c>
      <c r="H1008">
        <v>0</v>
      </c>
      <c r="I1008" t="s">
        <v>116</v>
      </c>
      <c r="J1008">
        <v>655</v>
      </c>
      <c r="K1008">
        <v>1365</v>
      </c>
      <c r="L1008">
        <v>0</v>
      </c>
      <c r="M1008">
        <v>0</v>
      </c>
      <c r="N1008">
        <v>0.6</v>
      </c>
      <c r="O1008">
        <v>0.8</v>
      </c>
      <c r="P1008">
        <v>1.05</v>
      </c>
      <c r="Q1008">
        <v>1.1000000000000001</v>
      </c>
      <c r="R1008" t="s">
        <v>46</v>
      </c>
      <c r="S1008">
        <v>5</v>
      </c>
      <c r="T1008">
        <v>9</v>
      </c>
      <c r="U1008" t="s">
        <v>47</v>
      </c>
      <c r="V1008" t="s">
        <v>34</v>
      </c>
      <c r="W1008" t="s">
        <v>50</v>
      </c>
      <c r="X1008">
        <v>2019</v>
      </c>
      <c r="Y1008" t="s">
        <v>37</v>
      </c>
      <c r="Z1008" t="s">
        <v>38</v>
      </c>
      <c r="AA1008">
        <v>23</v>
      </c>
      <c r="AB1008">
        <v>1</v>
      </c>
      <c r="AC1008">
        <v>6</v>
      </c>
      <c r="AD1008">
        <v>0</v>
      </c>
      <c r="AE1008">
        <v>0</v>
      </c>
      <c r="AF1008">
        <v>0</v>
      </c>
      <c r="AG1008" s="2" t="str">
        <f>IFERROR(VLOOKUP(B1008,[1]Hoja2!$C$1:$AM$841,37,FALSE),"n/a")</f>
        <v>n/a</v>
      </c>
      <c r="AH1008" s="10" t="e">
        <f>VLOOKUP(AX1008,[1]Hoja2!$B$2:$AO$762,17,FALSE)</f>
        <v>#N/A</v>
      </c>
      <c r="AI1008" s="10" t="e">
        <f>VLOOKUP(AX1008,[1]Hoja2!$B$2:$AO$762,23,FALSE)</f>
        <v>#N/A</v>
      </c>
      <c r="AJ1008" s="10" t="e">
        <f>VLOOKUP(AX1008,[1]Hoja2!$B$2:$AO$762,28,FALSE)</f>
        <v>#N/A</v>
      </c>
      <c r="AK1008" s="10" t="e">
        <f>VLOOKUP(AX1008,[1]Hoja2!$B$2:$AO$762,19,FALSE)</f>
        <v>#N/A</v>
      </c>
      <c r="AL1008" t="e">
        <f t="shared" si="506"/>
        <v>#N/A</v>
      </c>
      <c r="AM1008" t="e">
        <f t="shared" si="507"/>
        <v>#N/A</v>
      </c>
      <c r="AN1008" t="e">
        <f t="shared" si="508"/>
        <v>#N/A</v>
      </c>
      <c r="AO1008" t="e">
        <f t="shared" si="509"/>
        <v>#N/A</v>
      </c>
      <c r="AP1008" t="e">
        <f t="shared" si="510"/>
        <v>#N/A</v>
      </c>
      <c r="AQ1008" t="str">
        <f t="shared" si="511"/>
        <v>n/a</v>
      </c>
      <c r="AR1008" t="e">
        <f>+INDEX([1]DETALLE!$AK$2:$AK$841,MATCH(B1008,[1]DETALLE!$A$2:$A$841,0))</f>
        <v>#N/A</v>
      </c>
      <c r="AS1008" t="str">
        <f>CONCATENATE(B1008)</f>
        <v>0Y4X849031</v>
      </c>
      <c r="AT1008" s="2" t="str">
        <f>IF(IFERROR(VLOOKUP(AS1008,[1]Hoja2!$C$1:$AM$841,37,FALSE),"n/a")&lt;&gt;"n/a","a","n/a")</f>
        <v>n/a</v>
      </c>
      <c r="AU1008" s="8">
        <f t="shared" si="505"/>
        <v>6</v>
      </c>
      <c r="AV1008" t="e">
        <f>VLOOKUP(B1008,[1]Hoja2!$C$2:$AO$762,39,FALSE)</f>
        <v>#N/A</v>
      </c>
      <c r="AW1008" t="e">
        <f>IF(AU1008=AV1008,VLOOKUP(B1008,[1]Hoja2!$C$2:$AO$762,37,FALSE),IF(AV1008&lt;2,VLOOKUP(B1008,[1]Hoja2!$C$2:$AO$762,37,FALSE)))</f>
        <v>#N/A</v>
      </c>
      <c r="AX1008" t="str">
        <f>B1008 &amp; COUNTIF(B$2:B1008, B1008)</f>
        <v>0Y4X8490315</v>
      </c>
      <c r="AY1008" t="e">
        <f>VLOOKUP(AX1008,[1]Hoja2!$B$2:$AO$762,38,FALSE)</f>
        <v>#N/A</v>
      </c>
      <c r="AZ1008" s="9" t="e">
        <f t="shared" si="512"/>
        <v>#N/A</v>
      </c>
    </row>
    <row r="1009" spans="1:55" hidden="1" x14ac:dyDescent="0.25">
      <c r="A1009">
        <v>71604</v>
      </c>
      <c r="B1009" t="s">
        <v>798</v>
      </c>
      <c r="C1009">
        <v>2019</v>
      </c>
      <c r="D1009" t="s">
        <v>37</v>
      </c>
      <c r="E1009" t="s">
        <v>38</v>
      </c>
      <c r="F1009">
        <v>23</v>
      </c>
      <c r="G1009" t="s">
        <v>44</v>
      </c>
      <c r="H1009">
        <v>0</v>
      </c>
      <c r="J1009" t="s">
        <v>33</v>
      </c>
      <c r="K1009" t="s">
        <v>33</v>
      </c>
      <c r="L1009" t="s">
        <v>33</v>
      </c>
      <c r="M1009" t="s">
        <v>33</v>
      </c>
      <c r="N1009" t="s">
        <v>33</v>
      </c>
      <c r="O1009" t="s">
        <v>33</v>
      </c>
      <c r="P1009" t="s">
        <v>33</v>
      </c>
      <c r="Q1009" t="s">
        <v>33</v>
      </c>
      <c r="S1009" t="s">
        <v>33</v>
      </c>
      <c r="T1009" t="s">
        <v>33</v>
      </c>
      <c r="V1009" t="s">
        <v>48</v>
      </c>
      <c r="W1009" t="s">
        <v>50</v>
      </c>
      <c r="X1009">
        <v>2019</v>
      </c>
      <c r="Y1009" t="s">
        <v>37</v>
      </c>
      <c r="Z1009" t="s">
        <v>38</v>
      </c>
      <c r="AA1009">
        <v>23</v>
      </c>
      <c r="AB1009" t="s">
        <v>33</v>
      </c>
      <c r="AC1009">
        <v>18</v>
      </c>
      <c r="AD1009">
        <v>0</v>
      </c>
      <c r="AE1009">
        <v>0</v>
      </c>
      <c r="AF1009">
        <v>0</v>
      </c>
      <c r="AG1009" s="2" t="str">
        <f>IFERROR(VLOOKUP(B1009,[1]Hoja2!$C$1:$AM$841,37,FALSE),"n/a")</f>
        <v>n/a</v>
      </c>
      <c r="AH1009" s="10" t="e">
        <f>VLOOKUP(AX1009,[1]Hoja2!$B$2:$AO$762,17,FALSE)</f>
        <v>#N/A</v>
      </c>
      <c r="AI1009" s="10" t="e">
        <f>VLOOKUP(AX1009,[1]Hoja2!$B$2:$AO$762,23,FALSE)</f>
        <v>#N/A</v>
      </c>
      <c r="AJ1009" s="10" t="e">
        <f>VLOOKUP(AX1009,[1]Hoja2!$B$2:$AO$762,28,FALSE)</f>
        <v>#N/A</v>
      </c>
      <c r="AK1009" s="10" t="e">
        <f>VLOOKUP(AX1009,[1]Hoja2!$B$2:$AO$762,19,FALSE)</f>
        <v>#N/A</v>
      </c>
      <c r="AL1009" t="e">
        <f t="shared" si="506"/>
        <v>#N/A</v>
      </c>
      <c r="AM1009" t="e">
        <f t="shared" si="507"/>
        <v>#N/A</v>
      </c>
      <c r="AN1009" t="e">
        <f t="shared" si="508"/>
        <v>#N/A</v>
      </c>
      <c r="AO1009" t="e">
        <f t="shared" si="509"/>
        <v>#N/A</v>
      </c>
      <c r="AP1009" t="e">
        <f t="shared" si="510"/>
        <v>#N/A</v>
      </c>
      <c r="AQ1009" t="str">
        <f t="shared" si="511"/>
        <v>n/a</v>
      </c>
      <c r="AR1009" t="e">
        <f>+INDEX([1]DETALLE!$AK$2:$AK$841,MATCH(B1009,[1]DETALLE!$A$2:$A$841,0))</f>
        <v>#N/A</v>
      </c>
      <c r="AS1009" t="str">
        <f>CONCATENATE(B1009)</f>
        <v>0BG0974960</v>
      </c>
      <c r="AT1009" s="2" t="str">
        <f>IF(IFERROR(VLOOKUP(AS1009,[1]Hoja2!$C$1:$AM$841,37,FALSE),"n/a")&lt;&gt;"n/a","a","n/a")</f>
        <v>n/a</v>
      </c>
      <c r="AU1009" s="8">
        <f t="shared" si="505"/>
        <v>3</v>
      </c>
      <c r="AV1009" t="e">
        <f>VLOOKUP(B1009,[1]Hoja2!$C$2:$AO$762,39,FALSE)</f>
        <v>#N/A</v>
      </c>
      <c r="AW1009" t="e">
        <f>IF(AU1009=AV1009,VLOOKUP(B1009,[1]Hoja2!$C$2:$AO$762,37,FALSE),IF(AV1009&lt;2,VLOOKUP(B1009,[1]Hoja2!$C$2:$AO$762,37,FALSE)))</f>
        <v>#N/A</v>
      </c>
      <c r="AX1009" t="str">
        <f>B1009 &amp; COUNTIF(B$2:B1009, B1009)</f>
        <v>0BG09749603</v>
      </c>
      <c r="AY1009" t="e">
        <f>VLOOKUP(AX1009,[1]Hoja2!$B$2:$AO$762,38,FALSE)</f>
        <v>#N/A</v>
      </c>
      <c r="AZ1009" s="9" t="e">
        <f t="shared" si="512"/>
        <v>#N/A</v>
      </c>
    </row>
    <row r="1010" spans="1:55" hidden="1" x14ac:dyDescent="0.25">
      <c r="A1010">
        <v>71605</v>
      </c>
      <c r="B1010" t="s">
        <v>816</v>
      </c>
      <c r="C1010">
        <v>2019</v>
      </c>
      <c r="D1010" t="s">
        <v>37</v>
      </c>
      <c r="E1010" t="s">
        <v>38</v>
      </c>
      <c r="F1010">
        <v>23</v>
      </c>
      <c r="G1010" t="s">
        <v>264</v>
      </c>
      <c r="H1010">
        <v>0</v>
      </c>
      <c r="I1010" t="s">
        <v>34</v>
      </c>
      <c r="J1010">
        <v>468</v>
      </c>
      <c r="K1010">
        <v>715</v>
      </c>
      <c r="L1010">
        <v>0</v>
      </c>
      <c r="M1010">
        <v>0</v>
      </c>
      <c r="N1010">
        <v>0</v>
      </c>
      <c r="O1010">
        <v>0.6</v>
      </c>
      <c r="P1010">
        <v>0.8</v>
      </c>
      <c r="Q1010">
        <v>1.05</v>
      </c>
      <c r="R1010" t="s">
        <v>46</v>
      </c>
      <c r="S1010">
        <v>5</v>
      </c>
      <c r="T1010">
        <v>9</v>
      </c>
      <c r="U1010" t="s">
        <v>47</v>
      </c>
      <c r="V1010" t="s">
        <v>34</v>
      </c>
      <c r="W1010" t="s">
        <v>50</v>
      </c>
      <c r="X1010">
        <v>2019</v>
      </c>
      <c r="Y1010" t="s">
        <v>37</v>
      </c>
      <c r="Z1010" t="s">
        <v>38</v>
      </c>
      <c r="AA1010">
        <v>23</v>
      </c>
      <c r="AB1010">
        <v>1</v>
      </c>
      <c r="AC1010">
        <v>-1</v>
      </c>
      <c r="AD1010">
        <v>0</v>
      </c>
      <c r="AE1010">
        <v>0</v>
      </c>
      <c r="AF1010">
        <v>0</v>
      </c>
      <c r="AG1010" s="2" t="str">
        <f>IFERROR(VLOOKUP(B1010,[1]Hoja2!$C$1:$AM$841,37,FALSE),"n/a")</f>
        <v>n/a</v>
      </c>
      <c r="AH1010" s="10" t="e">
        <f>VLOOKUP(AX1010,[1]Hoja2!$B$2:$AO$762,17,FALSE)</f>
        <v>#N/A</v>
      </c>
      <c r="AI1010" s="10" t="e">
        <f>VLOOKUP(AX1010,[1]Hoja2!$B$2:$AO$762,23,FALSE)</f>
        <v>#N/A</v>
      </c>
      <c r="AJ1010" s="10" t="e">
        <f>VLOOKUP(AX1010,[1]Hoja2!$B$2:$AO$762,28,FALSE)</f>
        <v>#N/A</v>
      </c>
      <c r="AK1010" s="10" t="e">
        <f>VLOOKUP(AX1010,[1]Hoja2!$B$2:$AO$762,19,FALSE)</f>
        <v>#N/A</v>
      </c>
      <c r="AL1010" t="e">
        <f t="shared" si="506"/>
        <v>#N/A</v>
      </c>
      <c r="AM1010" t="e">
        <f t="shared" si="507"/>
        <v>#N/A</v>
      </c>
      <c r="AN1010" t="e">
        <f t="shared" si="508"/>
        <v>#N/A</v>
      </c>
      <c r="AO1010" t="e">
        <f t="shared" si="509"/>
        <v>#N/A</v>
      </c>
      <c r="AP1010" t="e">
        <f t="shared" si="510"/>
        <v>#N/A</v>
      </c>
      <c r="AQ1010" t="str">
        <f t="shared" si="511"/>
        <v>n/a</v>
      </c>
      <c r="AR1010">
        <f>+INDEX([1]DETALLE!$AK$2:$AK$841,MATCH(B1010,[1]DETALLE!$A$2:$A$841,0))</f>
        <v>819</v>
      </c>
      <c r="AS1010" t="str">
        <f>CONCATENATE(B1010)</f>
        <v>09HB331956</v>
      </c>
      <c r="AT1010" s="2" t="str">
        <f>IF(IFERROR(VLOOKUP(AS1010,[1]Hoja2!$C$1:$AM$841,37,FALSE),"n/a")&lt;&gt;"n/a","a","n/a")</f>
        <v>n/a</v>
      </c>
      <c r="AU1010" s="8">
        <f t="shared" si="505"/>
        <v>5</v>
      </c>
      <c r="AV1010" t="e">
        <f>VLOOKUP(B1010,[1]Hoja2!$C$2:$AO$762,39,FALSE)</f>
        <v>#N/A</v>
      </c>
      <c r="AW1010" t="e">
        <f>IF(AU1010=AV1010,VLOOKUP(B1010,[1]Hoja2!$C$2:$AO$762,37,FALSE),IF(AV1010&lt;2,VLOOKUP(B1010,[1]Hoja2!$C$2:$AO$762,37,FALSE)))</f>
        <v>#N/A</v>
      </c>
      <c r="AX1010" t="str">
        <f>B1010 &amp; COUNTIF(B$2:B1010, B1010)</f>
        <v>09HB3319564</v>
      </c>
      <c r="AY1010" t="e">
        <f>VLOOKUP(AX1010,[1]Hoja2!$B$2:$AO$762,38,FALSE)</f>
        <v>#N/A</v>
      </c>
      <c r="AZ1010" s="9" t="e">
        <f t="shared" si="512"/>
        <v>#N/A</v>
      </c>
    </row>
    <row r="1011" spans="1:55" hidden="1" x14ac:dyDescent="0.25">
      <c r="A1011">
        <v>71606</v>
      </c>
      <c r="B1011" t="s">
        <v>958</v>
      </c>
      <c r="C1011">
        <v>2019</v>
      </c>
      <c r="D1011" t="s">
        <v>37</v>
      </c>
      <c r="E1011" t="s">
        <v>38</v>
      </c>
      <c r="F1011">
        <v>23</v>
      </c>
      <c r="G1011" t="s">
        <v>40</v>
      </c>
      <c r="H1011">
        <v>0.3</v>
      </c>
      <c r="I1011" t="s">
        <v>34</v>
      </c>
      <c r="J1011">
        <v>468</v>
      </c>
      <c r="K1011">
        <v>715</v>
      </c>
      <c r="L1011">
        <v>0</v>
      </c>
      <c r="M1011">
        <v>0</v>
      </c>
      <c r="N1011">
        <v>0</v>
      </c>
      <c r="O1011">
        <v>0.6</v>
      </c>
      <c r="P1011">
        <v>0.8</v>
      </c>
      <c r="Q1011">
        <v>1.05</v>
      </c>
      <c r="R1011" t="s">
        <v>46</v>
      </c>
      <c r="S1011">
        <v>5</v>
      </c>
      <c r="T1011">
        <v>9</v>
      </c>
      <c r="U1011" t="s">
        <v>85</v>
      </c>
      <c r="V1011" t="s">
        <v>34</v>
      </c>
      <c r="W1011" t="s">
        <v>61</v>
      </c>
      <c r="X1011">
        <v>2019</v>
      </c>
      <c r="Y1011" t="s">
        <v>37</v>
      </c>
      <c r="Z1011" t="s">
        <v>38</v>
      </c>
      <c r="AA1011">
        <v>30</v>
      </c>
      <c r="AB1011">
        <v>1</v>
      </c>
      <c r="AC1011">
        <v>180</v>
      </c>
      <c r="AD1011">
        <v>0</v>
      </c>
      <c r="AE1011">
        <v>0</v>
      </c>
      <c r="AF1011">
        <v>0</v>
      </c>
      <c r="AG1011" s="2" t="str">
        <f>IFERROR(VLOOKUP(B1011,[1]Hoja2!$C$1:$AM$841,37,FALSE),"n/a")</f>
        <v>n/a</v>
      </c>
      <c r="AH1011" s="10" t="e">
        <f>VLOOKUP(AX1011,[1]Hoja2!$B$2:$AO$762,17,FALSE)</f>
        <v>#N/A</v>
      </c>
      <c r="AI1011" s="10" t="e">
        <f>VLOOKUP(AX1011,[1]Hoja2!$B$2:$AO$762,23,FALSE)</f>
        <v>#N/A</v>
      </c>
      <c r="AJ1011" s="10" t="e">
        <f>VLOOKUP(AX1011,[1]Hoja2!$B$2:$AO$762,28,FALSE)</f>
        <v>#N/A</v>
      </c>
      <c r="AK1011" s="10" t="e">
        <f>VLOOKUP(AX1011,[1]Hoja2!$B$2:$AO$762,19,FALSE)</f>
        <v>#N/A</v>
      </c>
      <c r="AL1011" t="e">
        <f t="shared" si="506"/>
        <v>#N/A</v>
      </c>
      <c r="AM1011" t="e">
        <f t="shared" si="507"/>
        <v>#N/A</v>
      </c>
      <c r="AN1011" t="e">
        <f t="shared" si="508"/>
        <v>#N/A</v>
      </c>
      <c r="AO1011" t="e">
        <f t="shared" si="509"/>
        <v>#N/A</v>
      </c>
      <c r="AP1011" t="e">
        <f t="shared" si="510"/>
        <v>#N/A</v>
      </c>
      <c r="AQ1011" t="str">
        <f t="shared" si="511"/>
        <v>n/a</v>
      </c>
      <c r="AR1011" t="e">
        <f>+INDEX([1]DETALLE!$AK$2:$AK$841,MATCH(B1011,[1]DETALLE!$A$2:$A$841,0))</f>
        <v>#N/A</v>
      </c>
      <c r="AS1011" t="str">
        <f>CONCATENATE(B1011)</f>
        <v>0VMA558357</v>
      </c>
      <c r="AT1011" s="2" t="str">
        <f>IF(IFERROR(VLOOKUP(AS1011,[1]Hoja2!$C$1:$AM$841,37,FALSE),"n/a")&lt;&gt;"n/a","a","n/a")</f>
        <v>n/a</v>
      </c>
      <c r="AU1011" s="8">
        <f t="shared" si="505"/>
        <v>1</v>
      </c>
      <c r="AV1011" t="e">
        <f>VLOOKUP(B1011,[1]Hoja2!$C$2:$AO$762,39,FALSE)</f>
        <v>#N/A</v>
      </c>
      <c r="AW1011" t="e">
        <f>IF(AU1011=AV1011,VLOOKUP(B1011,[1]Hoja2!$C$2:$AO$762,37,FALSE),IF(AV1011&lt;2,VLOOKUP(B1011,[1]Hoja2!$C$2:$AO$762,37,FALSE)))</f>
        <v>#N/A</v>
      </c>
      <c r="AX1011" t="str">
        <f>B1011 &amp; COUNTIF(B$2:B1011, B1011)</f>
        <v>0VMA5583571</v>
      </c>
      <c r="AY1011" t="e">
        <f>VLOOKUP(AX1011,[1]Hoja2!$B$2:$AO$762,38,FALSE)</f>
        <v>#N/A</v>
      </c>
      <c r="AZ1011" s="9" t="e">
        <f t="shared" si="512"/>
        <v>#N/A</v>
      </c>
    </row>
    <row r="1012" spans="1:55" x14ac:dyDescent="0.25">
      <c r="A1012">
        <v>71608</v>
      </c>
      <c r="B1012" t="s">
        <v>138</v>
      </c>
      <c r="C1012">
        <v>2019</v>
      </c>
      <c r="D1012" t="s">
        <v>37</v>
      </c>
      <c r="E1012" t="s">
        <v>38</v>
      </c>
      <c r="F1012">
        <v>23</v>
      </c>
      <c r="G1012" t="s">
        <v>40</v>
      </c>
      <c r="H1012">
        <v>0</v>
      </c>
      <c r="I1012" t="s">
        <v>53</v>
      </c>
      <c r="J1012">
        <v>655</v>
      </c>
      <c r="K1012">
        <v>1365</v>
      </c>
      <c r="L1012">
        <v>0</v>
      </c>
      <c r="M1012">
        <v>0</v>
      </c>
      <c r="N1012">
        <v>0.6</v>
      </c>
      <c r="O1012">
        <v>0.8</v>
      </c>
      <c r="P1012">
        <v>1.05</v>
      </c>
      <c r="Q1012">
        <v>1.1000000000000001</v>
      </c>
      <c r="R1012" t="s">
        <v>46</v>
      </c>
      <c r="S1012">
        <v>5</v>
      </c>
      <c r="T1012">
        <v>9</v>
      </c>
      <c r="U1012" t="s">
        <v>47</v>
      </c>
      <c r="V1012" t="s">
        <v>54</v>
      </c>
      <c r="W1012" t="s">
        <v>55</v>
      </c>
      <c r="X1012">
        <v>2019</v>
      </c>
      <c r="Y1012" t="s">
        <v>37</v>
      </c>
      <c r="Z1012" t="s">
        <v>38</v>
      </c>
      <c r="AA1012">
        <v>23</v>
      </c>
      <c r="AB1012">
        <v>0</v>
      </c>
      <c r="AC1012">
        <v>14</v>
      </c>
      <c r="AD1012">
        <v>0.6</v>
      </c>
      <c r="AE1012">
        <v>0</v>
      </c>
      <c r="AF1012">
        <v>819</v>
      </c>
      <c r="AG1012" s="2">
        <f>IFERROR(VLOOKUP(B1012,[1]Hoja2!$C$1:$AM$841,37,FALSE),"n/a")</f>
        <v>0</v>
      </c>
      <c r="AH1012" s="10">
        <f>VLOOKUP(AX1012,[1]Hoja2!$B$2:$AO$762,17,FALSE)</f>
        <v>14</v>
      </c>
      <c r="AI1012" s="10">
        <f>VLOOKUP(AX1012,[1]Hoja2!$B$2:$AO$762,23,FALSE)</f>
        <v>0.6</v>
      </c>
      <c r="AJ1012" s="10">
        <f>VLOOKUP(AX1012,[1]Hoja2!$B$2:$AO$762,28,FALSE)</f>
        <v>0</v>
      </c>
      <c r="AK1012" s="10" t="str">
        <f>VLOOKUP(AX1012,[1]Hoja2!$B$2:$AO$762,19,FALSE)</f>
        <v>A3 Professional Color Laser MFPs</v>
      </c>
      <c r="AL1012">
        <f t="shared" si="506"/>
        <v>1</v>
      </c>
      <c r="AM1012">
        <f t="shared" si="507"/>
        <v>1</v>
      </c>
      <c r="AN1012">
        <f t="shared" si="508"/>
        <v>1</v>
      </c>
      <c r="AO1012">
        <f t="shared" si="509"/>
        <v>1</v>
      </c>
      <c r="AP1012">
        <f t="shared" si="510"/>
        <v>1</v>
      </c>
      <c r="AQ1012">
        <f t="shared" si="511"/>
        <v>0</v>
      </c>
      <c r="AR1012">
        <f>+INDEX([1]Hoja2!$AM$2:$AM$841,MATCH(B1012,[1]Hoja2!$C$2:$C$841,0))</f>
        <v>0</v>
      </c>
      <c r="AS1012" t="str">
        <f>CONCATENATE(B1012,F1012)</f>
        <v>0VGW63206423</v>
      </c>
      <c r="AT1012" s="2">
        <f>IFERROR(VLOOKUP(AS1012,[1]Hoja2!$A$1:$AM$841,38,FALSE),"n/a")</f>
        <v>0</v>
      </c>
      <c r="AU1012" s="8">
        <f t="shared" si="505"/>
        <v>4</v>
      </c>
      <c r="AV1012">
        <f>VLOOKUP(B1012,[1]Hoja2!$C$2:$AO$762,39,FALSE)</f>
        <v>4</v>
      </c>
      <c r="AW1012">
        <f>IF(AU1012=AV1012,VLOOKUP(B1012,[1]Hoja2!$C$2:$AO$762,37,FALSE),IF(AV1012&lt;2,VLOOKUP(B1012,[1]Hoja2!$C$2:$AO$762,37,FALSE)))</f>
        <v>0</v>
      </c>
      <c r="AX1012" t="str">
        <f>B1012 &amp; COUNTIF(B$2:B1012, B1012)</f>
        <v>0VGW6320644</v>
      </c>
      <c r="AY1012" s="10">
        <f>VLOOKUP(AX1012,[1]Hoja2!$B$2:$AO$762,38,FALSE)</f>
        <v>819</v>
      </c>
      <c r="AZ1012" s="9">
        <f t="shared" si="512"/>
        <v>0</v>
      </c>
      <c r="BA1012">
        <f t="shared" ref="BA1012:BA1017" si="520">IF(Q1012="NA",2,IF(OR(G1012="INSTALACION NUEVA",G1012="Mantenimiento preventivo"),3,IF(AND(AC1012&lt;AH1012,AL1012&lt;&gt;1),4,IF(AY1012&gt;AF1012,1,0))))</f>
        <v>0</v>
      </c>
      <c r="BB1012">
        <f t="shared" ref="BB1012:BB1017" si="521">AE1012-AJ1012</f>
        <v>0</v>
      </c>
      <c r="BC1012">
        <f t="shared" ref="BC1012:BC1017" si="522">+_xlfn.IFS(Q1012="NA",2,OR(G1012="INSTALACION NUEVA",G1012="Mantenimiento preventivo"),3,AND(AC1012&lt;AH1012,AL1012&lt;&gt;1),4,AY1012&gt;AF1012,1,TRUE,0)</f>
        <v>0</v>
      </c>
    </row>
    <row r="1013" spans="1:55" x14ac:dyDescent="0.25">
      <c r="A1013">
        <v>71613</v>
      </c>
      <c r="B1013" t="s">
        <v>563</v>
      </c>
      <c r="C1013">
        <v>2019</v>
      </c>
      <c r="D1013" t="s">
        <v>37</v>
      </c>
      <c r="E1013" t="s">
        <v>38</v>
      </c>
      <c r="F1013">
        <v>23</v>
      </c>
      <c r="G1013" t="s">
        <v>40</v>
      </c>
      <c r="H1013">
        <v>0.88333329999999999</v>
      </c>
      <c r="I1013" t="s">
        <v>34</v>
      </c>
      <c r="J1013">
        <v>468</v>
      </c>
      <c r="K1013">
        <v>715</v>
      </c>
      <c r="L1013">
        <v>0</v>
      </c>
      <c r="M1013">
        <v>0</v>
      </c>
      <c r="N1013">
        <v>0</v>
      </c>
      <c r="O1013">
        <v>0.6</v>
      </c>
      <c r="P1013">
        <v>0.8</v>
      </c>
      <c r="Q1013">
        <v>1.05</v>
      </c>
      <c r="R1013" t="s">
        <v>46</v>
      </c>
      <c r="S1013">
        <v>5</v>
      </c>
      <c r="T1013">
        <v>9</v>
      </c>
      <c r="U1013" t="s">
        <v>47</v>
      </c>
      <c r="V1013" t="s">
        <v>34</v>
      </c>
      <c r="W1013" t="s">
        <v>42</v>
      </c>
      <c r="X1013">
        <v>2019</v>
      </c>
      <c r="Y1013" t="s">
        <v>37</v>
      </c>
      <c r="Z1013" t="s">
        <v>38</v>
      </c>
      <c r="AA1013">
        <v>23</v>
      </c>
      <c r="AB1013">
        <v>0</v>
      </c>
      <c r="AC1013">
        <v>173</v>
      </c>
      <c r="AD1013">
        <v>1.05</v>
      </c>
      <c r="AE1013">
        <v>0.17666666</v>
      </c>
      <c r="AF1013">
        <v>750.75</v>
      </c>
      <c r="AG1013" s="2">
        <f>IFERROR(VLOOKUP(B1013,[1]Hoja2!$C$1:$AM$841,37,FALSE),"n/a")</f>
        <v>0</v>
      </c>
      <c r="AH1013" s="10">
        <f>VLOOKUP(AX1013,[1]Hoja2!$B$2:$AO$762,17,FALSE)</f>
        <v>3</v>
      </c>
      <c r="AI1013" s="10">
        <f>VLOOKUP(AX1013,[1]Hoja2!$B$2:$AO$762,23,FALSE)</f>
        <v>0</v>
      </c>
      <c r="AJ1013" s="10">
        <f>VLOOKUP(AX1013,[1]Hoja2!$B$2:$AO$762,28,FALSE)</f>
        <v>4.1999999999999996E-2</v>
      </c>
      <c r="AK1013" s="10" t="str">
        <f>VLOOKUP(AX1013,[1]Hoja2!$B$2:$AO$762,19,FALSE)</f>
        <v>A4 Mono MFPs</v>
      </c>
      <c r="AL1013">
        <f t="shared" si="506"/>
        <v>0</v>
      </c>
      <c r="AM1013">
        <f t="shared" si="507"/>
        <v>0</v>
      </c>
      <c r="AN1013">
        <f t="shared" si="508"/>
        <v>0</v>
      </c>
      <c r="AO1013">
        <f t="shared" si="509"/>
        <v>0</v>
      </c>
      <c r="AP1013">
        <f t="shared" si="510"/>
        <v>1</v>
      </c>
      <c r="AQ1013">
        <f t="shared" si="511"/>
        <v>0</v>
      </c>
      <c r="AR1013">
        <f>+INDEX([1]Hoja2!$AM$2:$AM$841,MATCH(B1013,[1]Hoja2!$C$2:$C$841,0))</f>
        <v>0</v>
      </c>
      <c r="AS1013" t="str">
        <f>CONCATENATE(B1013,F1013)</f>
        <v>09HB31720923</v>
      </c>
      <c r="AT1013" s="2">
        <f>IFERROR(VLOOKUP(AS1013,[1]Hoja2!$A$1:$AM$841,38,FALSE),"n/a")</f>
        <v>0</v>
      </c>
      <c r="AU1013" s="8">
        <f t="shared" si="505"/>
        <v>2</v>
      </c>
      <c r="AV1013">
        <f>VLOOKUP(B1013,[1]Hoja2!$C$2:$AO$762,39,FALSE)</f>
        <v>2</v>
      </c>
      <c r="AW1013">
        <f>IF(AU1013=AV1013,VLOOKUP(B1013,[1]Hoja2!$C$2:$AO$762,37,FALSE),IF(AV1013&lt;2,VLOOKUP(B1013,[1]Hoja2!$C$2:$AO$762,37,FALSE)))</f>
        <v>0</v>
      </c>
      <c r="AX1013" t="str">
        <f>B1013 &amp; COUNTIF(B$2:B1013, B1013)</f>
        <v>09HB3172091</v>
      </c>
      <c r="AY1013" s="10">
        <f>VLOOKUP(AX1013,[1]Hoja2!$B$2:$AO$762,38,FALSE)</f>
        <v>0</v>
      </c>
      <c r="AZ1013" s="9">
        <f t="shared" si="512"/>
        <v>0</v>
      </c>
      <c r="BA1013">
        <f t="shared" si="520"/>
        <v>0</v>
      </c>
      <c r="BB1013">
        <f t="shared" si="521"/>
        <v>0.13466665999999999</v>
      </c>
      <c r="BC1013">
        <f t="shared" si="522"/>
        <v>0</v>
      </c>
    </row>
    <row r="1014" spans="1:55" x14ac:dyDescent="0.25">
      <c r="A1014">
        <v>71620</v>
      </c>
      <c r="B1014" t="s">
        <v>364</v>
      </c>
      <c r="C1014">
        <v>2019</v>
      </c>
      <c r="D1014" t="s">
        <v>37</v>
      </c>
      <c r="E1014" t="s">
        <v>38</v>
      </c>
      <c r="F1014">
        <v>23</v>
      </c>
      <c r="G1014" t="s">
        <v>40</v>
      </c>
      <c r="H1014">
        <v>0.71666660000000004</v>
      </c>
      <c r="I1014" t="s">
        <v>58</v>
      </c>
      <c r="J1014">
        <v>655</v>
      </c>
      <c r="K1014">
        <v>1365</v>
      </c>
      <c r="L1014">
        <v>0</v>
      </c>
      <c r="M1014">
        <v>0</v>
      </c>
      <c r="N1014">
        <v>0.6</v>
      </c>
      <c r="O1014">
        <v>0.8</v>
      </c>
      <c r="P1014">
        <v>1.05</v>
      </c>
      <c r="Q1014">
        <v>1.1000000000000001</v>
      </c>
      <c r="R1014" t="s">
        <v>46</v>
      </c>
      <c r="S1014">
        <v>5</v>
      </c>
      <c r="T1014">
        <v>9</v>
      </c>
      <c r="U1014" t="s">
        <v>47</v>
      </c>
      <c r="V1014" t="s">
        <v>45</v>
      </c>
      <c r="W1014" t="s">
        <v>67</v>
      </c>
      <c r="X1014">
        <v>2019</v>
      </c>
      <c r="Y1014" t="s">
        <v>37</v>
      </c>
      <c r="Z1014" t="s">
        <v>38</v>
      </c>
      <c r="AA1014">
        <v>23</v>
      </c>
      <c r="AB1014">
        <v>0</v>
      </c>
      <c r="AC1014">
        <v>12</v>
      </c>
      <c r="AD1014">
        <v>0.6</v>
      </c>
      <c r="AE1014">
        <v>0.14333331999999999</v>
      </c>
      <c r="AF1014">
        <v>819</v>
      </c>
      <c r="AG1014" s="2">
        <f>IFERROR(VLOOKUP(B1014,[1]Hoja2!$C$1:$AM$841,37,FALSE),"n/a")</f>
        <v>0</v>
      </c>
      <c r="AH1014" s="10">
        <f>VLOOKUP(AX1014,[1]Hoja2!$B$2:$AO$762,17,FALSE)</f>
        <v>4</v>
      </c>
      <c r="AI1014" s="10">
        <f>VLOOKUP(AX1014,[1]Hoja2!$B$2:$AO$762,23,FALSE)</f>
        <v>0</v>
      </c>
      <c r="AJ1014" s="10">
        <f>VLOOKUP(AX1014,[1]Hoja2!$B$2:$AO$762,28,FALSE)</f>
        <v>0.3</v>
      </c>
      <c r="AK1014" s="10" t="str">
        <f>VLOOKUP(AX1014,[1]Hoja2!$B$2:$AO$762,19,FALSE)</f>
        <v>Departmental Digital</v>
      </c>
      <c r="AL1014">
        <f t="shared" si="506"/>
        <v>0</v>
      </c>
      <c r="AM1014">
        <f t="shared" si="507"/>
        <v>0</v>
      </c>
      <c r="AN1014">
        <f t="shared" si="508"/>
        <v>0</v>
      </c>
      <c r="AO1014">
        <f t="shared" si="509"/>
        <v>0</v>
      </c>
      <c r="AP1014">
        <f t="shared" si="510"/>
        <v>1</v>
      </c>
      <c r="AQ1014">
        <f t="shared" si="511"/>
        <v>0</v>
      </c>
      <c r="AR1014">
        <f>+INDEX([1]Hoja2!$AM$2:$AM$841,MATCH(B1014,[1]Hoja2!$C$2:$C$841,0))</f>
        <v>0</v>
      </c>
      <c r="AS1014" t="str">
        <f>CONCATENATE(B1014,F1014)</f>
        <v>03AG87354523</v>
      </c>
      <c r="AT1014" s="2">
        <f>IFERROR(VLOOKUP(AS1014,[1]Hoja2!$A$1:$AM$841,38,FALSE),"n/a")</f>
        <v>0</v>
      </c>
      <c r="AU1014" s="8">
        <f t="shared" si="505"/>
        <v>4</v>
      </c>
      <c r="AV1014">
        <f>VLOOKUP(B1014,[1]Hoja2!$C$2:$AO$762,39,FALSE)</f>
        <v>4</v>
      </c>
      <c r="AW1014">
        <f>IF(AU1014=AV1014,VLOOKUP(B1014,[1]Hoja2!$C$2:$AO$762,37,FALSE),IF(AV1014&lt;2,VLOOKUP(B1014,[1]Hoja2!$C$2:$AO$762,37,FALSE)))</f>
        <v>0</v>
      </c>
      <c r="AX1014" t="str">
        <f>B1014 &amp; COUNTIF(B$2:B1014, B1014)</f>
        <v>03AG8735452</v>
      </c>
      <c r="AY1014" s="10">
        <f>VLOOKUP(AX1014,[1]Hoja2!$B$2:$AO$762,38,FALSE)</f>
        <v>0</v>
      </c>
      <c r="AZ1014" s="9">
        <f t="shared" si="512"/>
        <v>0</v>
      </c>
      <c r="BA1014">
        <f t="shared" si="520"/>
        <v>0</v>
      </c>
      <c r="BB1014">
        <f t="shared" si="521"/>
        <v>-0.15666668</v>
      </c>
      <c r="BC1014">
        <f t="shared" si="522"/>
        <v>0</v>
      </c>
    </row>
    <row r="1015" spans="1:55" x14ac:dyDescent="0.25">
      <c r="A1015">
        <v>71627</v>
      </c>
      <c r="B1015" t="s">
        <v>63</v>
      </c>
      <c r="C1015">
        <v>2019</v>
      </c>
      <c r="D1015" t="s">
        <v>37</v>
      </c>
      <c r="E1015" t="s">
        <v>38</v>
      </c>
      <c r="F1015">
        <v>23</v>
      </c>
      <c r="G1015" t="s">
        <v>40</v>
      </c>
      <c r="H1015">
        <v>2.4666670000000002</v>
      </c>
      <c r="I1015" t="s">
        <v>64</v>
      </c>
      <c r="J1015">
        <v>655</v>
      </c>
      <c r="K1015">
        <v>1365</v>
      </c>
      <c r="L1015">
        <v>0</v>
      </c>
      <c r="M1015">
        <v>0</v>
      </c>
      <c r="N1015">
        <v>0.6</v>
      </c>
      <c r="O1015">
        <v>0.8</v>
      </c>
      <c r="P1015">
        <v>1.05</v>
      </c>
      <c r="Q1015">
        <v>1.1000000000000001</v>
      </c>
      <c r="R1015" t="s">
        <v>46</v>
      </c>
      <c r="S1015">
        <v>5</v>
      </c>
      <c r="T1015">
        <v>9</v>
      </c>
      <c r="U1015" t="s">
        <v>47</v>
      </c>
      <c r="V1015" t="s">
        <v>64</v>
      </c>
      <c r="W1015" t="s">
        <v>55</v>
      </c>
      <c r="X1015">
        <v>2019</v>
      </c>
      <c r="Y1015" t="s">
        <v>37</v>
      </c>
      <c r="Z1015" t="s">
        <v>38</v>
      </c>
      <c r="AA1015">
        <v>26</v>
      </c>
      <c r="AB1015">
        <v>0</v>
      </c>
      <c r="AC1015">
        <v>19</v>
      </c>
      <c r="AD1015">
        <v>0.8</v>
      </c>
      <c r="AE1015">
        <v>0.49333339999999998</v>
      </c>
      <c r="AF1015">
        <v>1092</v>
      </c>
      <c r="AG1015" s="2">
        <f>IFERROR(VLOOKUP(B1015,[1]Hoja2!$C$1:$AM$841,37,FALSE),"n/a")</f>
        <v>1092</v>
      </c>
      <c r="AH1015" s="10">
        <f>VLOOKUP(AX1015,[1]Hoja2!$B$2:$AO$762,17,FALSE)</f>
        <v>32</v>
      </c>
      <c r="AI1015" s="10">
        <f>VLOOKUP(AX1015,[1]Hoja2!$B$2:$AO$762,23,FALSE)</f>
        <v>1.05</v>
      </c>
      <c r="AJ1015" s="10">
        <f>VLOOKUP(AX1015,[1]Hoja2!$B$2:$AO$762,28,FALSE)</f>
        <v>0.55266666666666686</v>
      </c>
      <c r="AK1015" s="10" t="str">
        <f>VLOOKUP(AX1015,[1]Hoja2!$B$2:$AO$762,19,FALSE)</f>
        <v>A3 Office Color Laser MFPs</v>
      </c>
      <c r="AL1015">
        <f t="shared" si="506"/>
        <v>0</v>
      </c>
      <c r="AM1015">
        <f t="shared" si="507"/>
        <v>0</v>
      </c>
      <c r="AN1015">
        <f t="shared" si="508"/>
        <v>0</v>
      </c>
      <c r="AO1015">
        <f t="shared" si="509"/>
        <v>0</v>
      </c>
      <c r="AP1015">
        <f t="shared" si="510"/>
        <v>1</v>
      </c>
      <c r="AQ1015">
        <f t="shared" si="511"/>
        <v>0</v>
      </c>
      <c r="AR1015">
        <f>+INDEX([1]Hoja2!$AM$2:$AM$841,MATCH(B1015,[1]Hoja2!$C$2:$C$841,0))</f>
        <v>1092</v>
      </c>
      <c r="AS1015" t="str">
        <f>CONCATENATE(B1015,F1015)</f>
        <v>0LX569780023</v>
      </c>
      <c r="AT1015" s="2">
        <f>IFERROR(VLOOKUP(AS1015,[1]Hoja2!$A$1:$AM$841,38,FALSE),"n/a")</f>
        <v>0</v>
      </c>
      <c r="AU1015" s="8">
        <f t="shared" si="505"/>
        <v>2</v>
      </c>
      <c r="AV1015">
        <f>VLOOKUP(B1015,[1]Hoja2!$C$2:$AO$762,39,FALSE)</f>
        <v>2</v>
      </c>
      <c r="AW1015">
        <f>IF(AU1015=AV1015,VLOOKUP(B1015,[1]Hoja2!$C$2:$AO$762,37,FALSE),IF(AV1015&lt;2,VLOOKUP(B1015,[1]Hoja2!$C$2:$AO$762,37,FALSE)))</f>
        <v>1092</v>
      </c>
      <c r="AX1015" t="str">
        <f>B1015 &amp; COUNTIF(B$2:B1015, B1015)</f>
        <v>0LX56978002</v>
      </c>
      <c r="AY1015" s="10">
        <f>VLOOKUP(AX1015,[1]Hoja2!$B$2:$AO$762,38,FALSE)</f>
        <v>1433.25</v>
      </c>
      <c r="AZ1015" s="9">
        <f t="shared" si="512"/>
        <v>0</v>
      </c>
      <c r="BA1015">
        <f t="shared" si="520"/>
        <v>4</v>
      </c>
      <c r="BB1015">
        <f t="shared" si="521"/>
        <v>-5.9333266666666884E-2</v>
      </c>
      <c r="BC1015">
        <f t="shared" si="522"/>
        <v>4</v>
      </c>
    </row>
    <row r="1016" spans="1:55" x14ac:dyDescent="0.25">
      <c r="A1016">
        <v>71628</v>
      </c>
      <c r="B1016" t="s">
        <v>217</v>
      </c>
      <c r="C1016">
        <v>2019</v>
      </c>
      <c r="D1016" t="s">
        <v>37</v>
      </c>
      <c r="E1016" t="s">
        <v>38</v>
      </c>
      <c r="F1016">
        <v>23</v>
      </c>
      <c r="G1016" t="s">
        <v>40</v>
      </c>
      <c r="H1016">
        <v>1.566667</v>
      </c>
      <c r="I1016" t="s">
        <v>58</v>
      </c>
      <c r="J1016">
        <v>655</v>
      </c>
      <c r="K1016">
        <v>1365</v>
      </c>
      <c r="L1016">
        <v>0</v>
      </c>
      <c r="M1016">
        <v>0</v>
      </c>
      <c r="N1016">
        <v>0.6</v>
      </c>
      <c r="O1016">
        <v>0.8</v>
      </c>
      <c r="P1016">
        <v>1.05</v>
      </c>
      <c r="Q1016">
        <v>1.1000000000000001</v>
      </c>
      <c r="R1016" t="s">
        <v>46</v>
      </c>
      <c r="S1016">
        <v>5</v>
      </c>
      <c r="T1016">
        <v>9</v>
      </c>
      <c r="U1016" t="s">
        <v>47</v>
      </c>
      <c r="V1016" t="s">
        <v>58</v>
      </c>
      <c r="W1016" t="s">
        <v>67</v>
      </c>
      <c r="X1016">
        <v>2019</v>
      </c>
      <c r="Y1016" t="s">
        <v>37</v>
      </c>
      <c r="Z1016" t="s">
        <v>38</v>
      </c>
      <c r="AA1016">
        <v>23</v>
      </c>
      <c r="AB1016">
        <v>0</v>
      </c>
      <c r="AC1016">
        <v>20</v>
      </c>
      <c r="AD1016">
        <v>0.8</v>
      </c>
      <c r="AE1016">
        <v>0.31333339999999998</v>
      </c>
      <c r="AF1016">
        <v>1092</v>
      </c>
      <c r="AG1016" s="2">
        <f>IFERROR(VLOOKUP(B1016,[1]Hoja2!$C$1:$AM$841,37,FALSE),"n/a")</f>
        <v>819</v>
      </c>
      <c r="AH1016" s="10">
        <f>VLOOKUP(AX1016,[1]Hoja2!$B$2:$AO$762,17,FALSE)</f>
        <v>20</v>
      </c>
      <c r="AI1016" s="10">
        <f>VLOOKUP(AX1016,[1]Hoja2!$B$2:$AO$762,23,FALSE)</f>
        <v>0.8</v>
      </c>
      <c r="AJ1016" s="10">
        <f>VLOOKUP(AX1016,[1]Hoja2!$B$2:$AO$762,28,FALSE)</f>
        <v>0.49199999999999999</v>
      </c>
      <c r="AK1016" s="10" t="str">
        <f>VLOOKUP(AX1016,[1]Hoja2!$B$2:$AO$762,19,FALSE)</f>
        <v>Departmental Digital</v>
      </c>
      <c r="AL1016">
        <f t="shared" si="506"/>
        <v>1</v>
      </c>
      <c r="AM1016">
        <f t="shared" si="507"/>
        <v>1</v>
      </c>
      <c r="AN1016">
        <f t="shared" si="508"/>
        <v>1</v>
      </c>
      <c r="AO1016">
        <f t="shared" si="509"/>
        <v>0</v>
      </c>
      <c r="AP1016">
        <f t="shared" si="510"/>
        <v>1</v>
      </c>
      <c r="AQ1016">
        <f t="shared" si="511"/>
        <v>0</v>
      </c>
      <c r="AR1016">
        <f>+INDEX([1]Hoja2!$AM$2:$AM$841,MATCH(B1016,[1]Hoja2!$C$2:$C$841,0))</f>
        <v>819</v>
      </c>
      <c r="AS1016" t="str">
        <f>CONCATENATE(B1016,F1016)</f>
        <v>0EX929338523</v>
      </c>
      <c r="AT1016" s="2">
        <f>IFERROR(VLOOKUP(AS1016,[1]Hoja2!$A$1:$AM$841,38,FALSE),"n/a")</f>
        <v>0</v>
      </c>
      <c r="AU1016" s="8">
        <f t="shared" si="505"/>
        <v>2</v>
      </c>
      <c r="AV1016">
        <f>VLOOKUP(B1016,[1]Hoja2!$C$2:$AO$762,39,FALSE)</f>
        <v>2</v>
      </c>
      <c r="AW1016">
        <f>IF(AU1016=AV1016,VLOOKUP(B1016,[1]Hoja2!$C$2:$AO$762,37,FALSE),IF(AV1016&lt;2,VLOOKUP(B1016,[1]Hoja2!$C$2:$AO$762,37,FALSE)))</f>
        <v>819</v>
      </c>
      <c r="AX1016" t="str">
        <f>B1016 &amp; COUNTIF(B$2:B1016, B1016)</f>
        <v>0EX92933852</v>
      </c>
      <c r="AY1016" s="10">
        <f>VLOOKUP(AX1016,[1]Hoja2!$B$2:$AO$762,38,FALSE)</f>
        <v>1092</v>
      </c>
      <c r="AZ1016" s="9">
        <f t="shared" si="512"/>
        <v>0</v>
      </c>
      <c r="BA1016">
        <f t="shared" si="520"/>
        <v>0</v>
      </c>
      <c r="BB1016">
        <f t="shared" si="521"/>
        <v>-0.17866660000000001</v>
      </c>
      <c r="BC1016">
        <f t="shared" si="522"/>
        <v>0</v>
      </c>
    </row>
    <row r="1017" spans="1:55" x14ac:dyDescent="0.25">
      <c r="A1017">
        <v>71629</v>
      </c>
      <c r="B1017" t="s">
        <v>567</v>
      </c>
      <c r="C1017">
        <v>2019</v>
      </c>
      <c r="D1017" t="s">
        <v>37</v>
      </c>
      <c r="E1017" t="s">
        <v>38</v>
      </c>
      <c r="F1017">
        <v>23</v>
      </c>
      <c r="G1017" t="s">
        <v>40</v>
      </c>
      <c r="H1017">
        <v>0.71666660000000004</v>
      </c>
      <c r="I1017" t="s">
        <v>91</v>
      </c>
      <c r="J1017">
        <v>803</v>
      </c>
      <c r="K1017">
        <v>1573</v>
      </c>
      <c r="L1017">
        <v>0.2</v>
      </c>
      <c r="M1017">
        <v>0.6</v>
      </c>
      <c r="N1017">
        <v>0.8</v>
      </c>
      <c r="O1017">
        <v>1.05</v>
      </c>
      <c r="P1017">
        <v>1.1000000000000001</v>
      </c>
      <c r="Q1017">
        <v>1.1499999999999999</v>
      </c>
      <c r="R1017" t="s">
        <v>46</v>
      </c>
      <c r="S1017">
        <v>4</v>
      </c>
      <c r="T1017">
        <v>6</v>
      </c>
      <c r="U1017" t="s">
        <v>47</v>
      </c>
      <c r="V1017" t="s">
        <v>91</v>
      </c>
      <c r="W1017" t="s">
        <v>50</v>
      </c>
      <c r="X1017">
        <v>2019</v>
      </c>
      <c r="Y1017" t="s">
        <v>37</v>
      </c>
      <c r="Z1017" t="s">
        <v>38</v>
      </c>
      <c r="AA1017">
        <v>23</v>
      </c>
      <c r="AB1017">
        <v>0</v>
      </c>
      <c r="AC1017">
        <v>48</v>
      </c>
      <c r="AD1017">
        <v>1.1000000000000001</v>
      </c>
      <c r="AE1017">
        <v>0.17916665000000001</v>
      </c>
      <c r="AF1017">
        <v>1730.3</v>
      </c>
      <c r="AG1017" s="2">
        <f>IFERROR(VLOOKUP(B1017,[1]Hoja2!$C$1:$AM$841,37,FALSE),"n/a")</f>
        <v>1730.3000000000004</v>
      </c>
      <c r="AH1017" s="10">
        <f>VLOOKUP(AX1017,[1]Hoja2!$B$2:$AO$762,17,FALSE)</f>
        <v>49</v>
      </c>
      <c r="AI1017" s="10">
        <f>VLOOKUP(AX1017,[1]Hoja2!$B$2:$AO$762,23,FALSE)</f>
        <v>1.1000000000000001</v>
      </c>
      <c r="AJ1017" s="10">
        <f>VLOOKUP(AX1017,[1]Hoja2!$B$2:$AO$762,28,FALSE)</f>
        <v>0.17</v>
      </c>
      <c r="AK1017" s="10" t="str">
        <f>VLOOKUP(AX1017,[1]Hoja2!$B$2:$AO$762,19,FALSE)</f>
        <v>WF Mono Systems and Legacy Color</v>
      </c>
      <c r="AL1017">
        <f t="shared" si="506"/>
        <v>1</v>
      </c>
      <c r="AM1017">
        <f t="shared" si="507"/>
        <v>0</v>
      </c>
      <c r="AN1017">
        <f t="shared" si="508"/>
        <v>1</v>
      </c>
      <c r="AO1017">
        <f t="shared" si="509"/>
        <v>0</v>
      </c>
      <c r="AP1017">
        <f t="shared" si="510"/>
        <v>1</v>
      </c>
      <c r="AQ1017">
        <f t="shared" si="511"/>
        <v>0</v>
      </c>
      <c r="AR1017">
        <f>+INDEX([1]Hoja2!$AM$2:$AM$841,MATCH(B1017,[1]Hoja2!$C$2:$C$841,0))</f>
        <v>1730.3000000000004</v>
      </c>
      <c r="AS1017" t="str">
        <f>CONCATENATE(B1017,F1017+1)</f>
        <v>0AGD46191924</v>
      </c>
      <c r="AT1017" s="2">
        <f>IFERROR(VLOOKUP(AS1017,[1]Hoja2!$A$1:$AM$841,38,FALSE),"n/a")</f>
        <v>0</v>
      </c>
      <c r="AU1017" s="8">
        <f t="shared" si="505"/>
        <v>1</v>
      </c>
      <c r="AV1017">
        <f>VLOOKUP(B1017,[1]Hoja2!$C$2:$AO$762,39,FALSE)</f>
        <v>1</v>
      </c>
      <c r="AW1017">
        <f>IF(AU1017=AV1017,VLOOKUP(B1017,[1]Hoja2!$C$2:$AO$762,37,FALSE),IF(AV1017&lt;2,VLOOKUP(B1017,[1]Hoja2!$C$2:$AO$762,37,FALSE)))</f>
        <v>1730.3000000000004</v>
      </c>
      <c r="AX1017" t="str">
        <f>B1017 &amp; COUNTIF(B$2:B1017, B1017)</f>
        <v>0AGD4619191</v>
      </c>
      <c r="AY1017" s="10">
        <f>VLOOKUP(AX1017,[1]Hoja2!$B$2:$AO$762,38,FALSE)</f>
        <v>1730.3000000000004</v>
      </c>
      <c r="AZ1017" s="9">
        <f t="shared" si="512"/>
        <v>0</v>
      </c>
      <c r="BA1017">
        <f t="shared" si="520"/>
        <v>0</v>
      </c>
      <c r="BB1017">
        <f t="shared" si="521"/>
        <v>9.1666499999999984E-3</v>
      </c>
      <c r="BC1017">
        <f t="shared" si="522"/>
        <v>0</v>
      </c>
    </row>
    <row r="1018" spans="1:55" hidden="1" x14ac:dyDescent="0.25">
      <c r="A1018">
        <v>71631</v>
      </c>
      <c r="B1018" t="s">
        <v>959</v>
      </c>
      <c r="C1018">
        <v>2019</v>
      </c>
      <c r="D1018" t="s">
        <v>37</v>
      </c>
      <c r="E1018" t="s">
        <v>38</v>
      </c>
      <c r="F1018">
        <v>23</v>
      </c>
      <c r="G1018" t="s">
        <v>40</v>
      </c>
      <c r="H1018">
        <v>0.1</v>
      </c>
      <c r="I1018" t="s">
        <v>58</v>
      </c>
      <c r="J1018">
        <v>655</v>
      </c>
      <c r="K1018">
        <v>1365</v>
      </c>
      <c r="L1018">
        <v>0</v>
      </c>
      <c r="M1018">
        <v>0</v>
      </c>
      <c r="N1018">
        <v>0.6</v>
      </c>
      <c r="O1018">
        <v>0.8</v>
      </c>
      <c r="P1018">
        <v>1.05</v>
      </c>
      <c r="Q1018">
        <v>1.1000000000000001</v>
      </c>
      <c r="R1018" t="s">
        <v>46</v>
      </c>
      <c r="S1018">
        <v>5</v>
      </c>
      <c r="T1018">
        <v>9</v>
      </c>
      <c r="U1018" t="s">
        <v>47</v>
      </c>
      <c r="V1018" t="s">
        <v>45</v>
      </c>
      <c r="W1018" t="s">
        <v>55</v>
      </c>
      <c r="X1018">
        <v>2019</v>
      </c>
      <c r="Y1018" t="s">
        <v>37</v>
      </c>
      <c r="Z1018" t="s">
        <v>38</v>
      </c>
      <c r="AA1018">
        <v>24</v>
      </c>
      <c r="AB1018">
        <v>1</v>
      </c>
      <c r="AC1018">
        <v>28</v>
      </c>
      <c r="AD1018">
        <v>0</v>
      </c>
      <c r="AE1018">
        <v>0</v>
      </c>
      <c r="AF1018">
        <v>0</v>
      </c>
      <c r="AG1018" s="2" t="str">
        <f>IFERROR(VLOOKUP(B1018,[1]Hoja2!$C$1:$AM$841,37,FALSE),"n/a")</f>
        <v>n/a</v>
      </c>
      <c r="AH1018" s="10" t="e">
        <f>VLOOKUP(AX1018,[1]Hoja2!$B$2:$AO$762,17,FALSE)</f>
        <v>#N/A</v>
      </c>
      <c r="AI1018" s="10" t="e">
        <f>VLOOKUP(AX1018,[1]Hoja2!$B$2:$AO$762,23,FALSE)</f>
        <v>#N/A</v>
      </c>
      <c r="AJ1018" s="10" t="e">
        <f>VLOOKUP(AX1018,[1]Hoja2!$B$2:$AO$762,28,FALSE)</f>
        <v>#N/A</v>
      </c>
      <c r="AK1018" s="10" t="e">
        <f>VLOOKUP(AX1018,[1]Hoja2!$B$2:$AO$762,19,FALSE)</f>
        <v>#N/A</v>
      </c>
      <c r="AL1018" t="e">
        <f t="shared" si="506"/>
        <v>#N/A</v>
      </c>
      <c r="AM1018" t="e">
        <f t="shared" si="507"/>
        <v>#N/A</v>
      </c>
      <c r="AN1018" t="e">
        <f t="shared" si="508"/>
        <v>#N/A</v>
      </c>
      <c r="AO1018" t="e">
        <f t="shared" si="509"/>
        <v>#N/A</v>
      </c>
      <c r="AP1018" t="e">
        <f t="shared" si="510"/>
        <v>#N/A</v>
      </c>
      <c r="AQ1018" t="str">
        <f t="shared" si="511"/>
        <v>n/a</v>
      </c>
      <c r="AR1018">
        <f>+INDEX([1]DETALLE!$AK$2:$AK$841,MATCH(B1018,[1]DETALLE!$A$2:$A$841,0))</f>
        <v>750.75000000000011</v>
      </c>
      <c r="AS1018" t="str">
        <f>CONCATENATE(B1018)</f>
        <v>03AG877337</v>
      </c>
      <c r="AT1018" s="2" t="str">
        <f>IF(IFERROR(VLOOKUP(AS1018,[1]Hoja2!$C$1:$AM$841,37,FALSE),"n/a")&lt;&gt;"n/a","a","n/a")</f>
        <v>n/a</v>
      </c>
      <c r="AU1018" s="8">
        <f t="shared" si="505"/>
        <v>1</v>
      </c>
      <c r="AV1018" t="e">
        <f>VLOOKUP(B1018,[1]Hoja2!$C$2:$AO$762,39,FALSE)</f>
        <v>#N/A</v>
      </c>
      <c r="AW1018" t="e">
        <f>IF(AU1018=AV1018,VLOOKUP(B1018,[1]Hoja2!$C$2:$AO$762,37,FALSE),IF(AV1018&lt;2,VLOOKUP(B1018,[1]Hoja2!$C$2:$AO$762,37,FALSE)))</f>
        <v>#N/A</v>
      </c>
      <c r="AX1018" t="str">
        <f>B1018 &amp; COUNTIF(B$2:B1018, B1018)</f>
        <v>03AG8773371</v>
      </c>
      <c r="AY1018" t="e">
        <f>VLOOKUP(AX1018,[1]Hoja2!$B$2:$AO$762,38,FALSE)</f>
        <v>#N/A</v>
      </c>
      <c r="AZ1018" s="9" t="e">
        <f t="shared" si="512"/>
        <v>#N/A</v>
      </c>
    </row>
    <row r="1019" spans="1:55" x14ac:dyDescent="0.25">
      <c r="A1019">
        <v>71634</v>
      </c>
      <c r="B1019" t="s">
        <v>98</v>
      </c>
      <c r="C1019">
        <v>2019</v>
      </c>
      <c r="D1019" t="s">
        <v>37</v>
      </c>
      <c r="E1019" t="s">
        <v>38</v>
      </c>
      <c r="F1019">
        <v>23</v>
      </c>
      <c r="G1019" t="s">
        <v>40</v>
      </c>
      <c r="H1019">
        <v>0.76666670000000003</v>
      </c>
      <c r="I1019" t="s">
        <v>58</v>
      </c>
      <c r="J1019">
        <v>655</v>
      </c>
      <c r="K1019">
        <v>1365</v>
      </c>
      <c r="L1019">
        <v>0</v>
      </c>
      <c r="M1019">
        <v>0</v>
      </c>
      <c r="N1019">
        <v>0.6</v>
      </c>
      <c r="O1019">
        <v>0.8</v>
      </c>
      <c r="P1019">
        <v>1.05</v>
      </c>
      <c r="Q1019">
        <v>1.1000000000000001</v>
      </c>
      <c r="R1019" t="s">
        <v>46</v>
      </c>
      <c r="S1019">
        <v>5</v>
      </c>
      <c r="T1019">
        <v>9</v>
      </c>
      <c r="U1019" t="s">
        <v>47</v>
      </c>
      <c r="V1019" t="s">
        <v>58</v>
      </c>
      <c r="W1019" t="s">
        <v>61</v>
      </c>
      <c r="X1019">
        <v>2019</v>
      </c>
      <c r="Y1019" t="s">
        <v>37</v>
      </c>
      <c r="Z1019" t="s">
        <v>38</v>
      </c>
      <c r="AA1019">
        <v>24</v>
      </c>
      <c r="AB1019">
        <v>0</v>
      </c>
      <c r="AC1019">
        <v>22</v>
      </c>
      <c r="AD1019">
        <v>0.8</v>
      </c>
      <c r="AE1019">
        <v>0.15333334000000001</v>
      </c>
      <c r="AF1019">
        <v>1092</v>
      </c>
      <c r="AG1019" s="2">
        <f>IFERROR(VLOOKUP(B1019,[1]Hoja2!$C$1:$AM$841,37,FALSE),"n/a")</f>
        <v>1092</v>
      </c>
      <c r="AH1019" s="10">
        <f>VLOOKUP(AX1019,[1]Hoja2!$B$2:$AO$762,17,FALSE)</f>
        <v>35</v>
      </c>
      <c r="AI1019" s="10">
        <f>VLOOKUP(AX1019,[1]Hoja2!$B$2:$AO$762,23,FALSE)</f>
        <v>1.05</v>
      </c>
      <c r="AJ1019" s="10">
        <f>VLOOKUP(AX1019,[1]Hoja2!$B$2:$AO$762,28,FALSE)</f>
        <v>0.84600000000000009</v>
      </c>
      <c r="AK1019" s="10" t="str">
        <f>VLOOKUP(AX1019,[1]Hoja2!$B$2:$AO$762,19,FALSE)</f>
        <v>Departmental Digital</v>
      </c>
      <c r="AL1019">
        <f t="shared" si="506"/>
        <v>0</v>
      </c>
      <c r="AM1019">
        <f t="shared" si="507"/>
        <v>0</v>
      </c>
      <c r="AN1019">
        <f t="shared" si="508"/>
        <v>0</v>
      </c>
      <c r="AO1019">
        <f t="shared" si="509"/>
        <v>0</v>
      </c>
      <c r="AP1019">
        <f t="shared" si="510"/>
        <v>1</v>
      </c>
      <c r="AQ1019">
        <f t="shared" si="511"/>
        <v>0</v>
      </c>
      <c r="AR1019">
        <f>+INDEX([1]Hoja2!$AM$2:$AM$841,MATCH(B1019,[1]Hoja2!$C$2:$C$841,0))</f>
        <v>1092</v>
      </c>
      <c r="AS1019" t="str">
        <f>CONCATENATE(B1019,F1019)</f>
        <v>0EX929729323</v>
      </c>
      <c r="AT1019" s="2">
        <f>IFERROR(VLOOKUP(AS1019,[1]Hoja2!$A$1:$AM$841,38,FALSE),"n/a")</f>
        <v>0</v>
      </c>
      <c r="AU1019" s="8">
        <f t="shared" si="505"/>
        <v>2</v>
      </c>
      <c r="AV1019">
        <f>VLOOKUP(B1019,[1]Hoja2!$C$2:$AO$762,39,FALSE)</f>
        <v>2</v>
      </c>
      <c r="AW1019">
        <f>IF(AU1019=AV1019,VLOOKUP(B1019,[1]Hoja2!$C$2:$AO$762,37,FALSE),IF(AV1019&lt;2,VLOOKUP(B1019,[1]Hoja2!$C$2:$AO$762,37,FALSE)))</f>
        <v>1092</v>
      </c>
      <c r="AX1019" t="str">
        <f>B1019 &amp; COUNTIF(B$2:B1019, B1019)</f>
        <v>0EX92972932</v>
      </c>
      <c r="AY1019" s="10">
        <f>VLOOKUP(AX1019,[1]Hoja2!$B$2:$AO$762,38,FALSE)</f>
        <v>1433.25</v>
      </c>
      <c r="AZ1019" s="9">
        <f t="shared" si="512"/>
        <v>0</v>
      </c>
      <c r="BA1019">
        <f t="shared" ref="BA1019:BA1023" si="523">IF(Q1019="NA",2,IF(OR(G1019="INSTALACION NUEVA",G1019="Mantenimiento preventivo"),3,IF(AND(AC1019&lt;AH1019,AL1019&lt;&gt;1),4,IF(AY1019&gt;AF1019,1,0))))</f>
        <v>4</v>
      </c>
      <c r="BB1019">
        <f t="shared" ref="BB1019:BB1023" si="524">AE1019-AJ1019</f>
        <v>-0.6926666600000001</v>
      </c>
      <c r="BC1019">
        <f t="shared" ref="BC1019:BC1023" si="525">+_xlfn.IFS(Q1019="NA",2,OR(G1019="INSTALACION NUEVA",G1019="Mantenimiento preventivo"),3,AND(AC1019&lt;AH1019,AL1019&lt;&gt;1),4,AY1019&gt;AF1019,1,TRUE,0)</f>
        <v>4</v>
      </c>
    </row>
    <row r="1020" spans="1:55" x14ac:dyDescent="0.25">
      <c r="A1020">
        <v>71636</v>
      </c>
      <c r="B1020" t="s">
        <v>72</v>
      </c>
      <c r="C1020">
        <v>2019</v>
      </c>
      <c r="D1020" t="s">
        <v>37</v>
      </c>
      <c r="E1020" t="s">
        <v>38</v>
      </c>
      <c r="F1020">
        <v>23</v>
      </c>
      <c r="G1020" t="s">
        <v>40</v>
      </c>
      <c r="H1020">
        <v>0.53333339999999996</v>
      </c>
      <c r="I1020" t="s">
        <v>45</v>
      </c>
      <c r="J1020">
        <v>803</v>
      </c>
      <c r="K1020">
        <v>1573</v>
      </c>
      <c r="L1020">
        <v>0.2</v>
      </c>
      <c r="M1020">
        <v>0.6</v>
      </c>
      <c r="N1020">
        <v>0.8</v>
      </c>
      <c r="O1020">
        <v>1.05</v>
      </c>
      <c r="P1020">
        <v>1.1000000000000001</v>
      </c>
      <c r="Q1020">
        <v>1.1499999999999999</v>
      </c>
      <c r="R1020" t="s">
        <v>46</v>
      </c>
      <c r="S1020">
        <v>4</v>
      </c>
      <c r="T1020">
        <v>6</v>
      </c>
      <c r="U1020" t="s">
        <v>47</v>
      </c>
      <c r="V1020" t="s">
        <v>48</v>
      </c>
      <c r="W1020" t="s">
        <v>73</v>
      </c>
      <c r="X1020">
        <v>2019</v>
      </c>
      <c r="Y1020" t="s">
        <v>37</v>
      </c>
      <c r="Z1020" t="s">
        <v>38</v>
      </c>
      <c r="AA1020">
        <v>24</v>
      </c>
      <c r="AB1020">
        <v>0</v>
      </c>
      <c r="AC1020">
        <v>1</v>
      </c>
      <c r="AD1020">
        <v>0.2</v>
      </c>
      <c r="AE1020">
        <v>0.13333334999999999</v>
      </c>
      <c r="AF1020">
        <v>314.60000000000002</v>
      </c>
      <c r="AG1020" s="2">
        <f>IFERROR(VLOOKUP(B1020,[1]Hoja2!$C$1:$AM$841,37,FALSE),"n/a")</f>
        <v>452.23750000000001</v>
      </c>
      <c r="AH1020" s="10">
        <f>VLOOKUP(AX1020,[1]Hoja2!$B$2:$AO$762,17,FALSE)</f>
        <v>8</v>
      </c>
      <c r="AI1020" s="10">
        <f>VLOOKUP(AX1020,[1]Hoja2!$B$2:$AO$762,23,FALSE)</f>
        <v>0.8</v>
      </c>
      <c r="AJ1020" s="10">
        <f>VLOOKUP(AX1020,[1]Hoja2!$B$2:$AO$762,28,FALSE)</f>
        <v>0.28000000000000003</v>
      </c>
      <c r="AK1020" s="10" t="str">
        <f>VLOOKUP(AX1020,[1]Hoja2!$B$2:$AO$762,19,FALSE)</f>
        <v>Light Production Digital Business</v>
      </c>
      <c r="AL1020">
        <f t="shared" si="506"/>
        <v>0</v>
      </c>
      <c r="AM1020">
        <f t="shared" si="507"/>
        <v>0</v>
      </c>
      <c r="AN1020">
        <f t="shared" si="508"/>
        <v>0</v>
      </c>
      <c r="AO1020">
        <f t="shared" si="509"/>
        <v>0</v>
      </c>
      <c r="AP1020">
        <f t="shared" si="510"/>
        <v>1</v>
      </c>
      <c r="AQ1020">
        <f t="shared" si="511"/>
        <v>1</v>
      </c>
      <c r="AR1020">
        <f>+INDEX([1]Hoja2!$AM$2:$AM$841,MATCH(B1020,[1]Hoja2!$C$2:$C$841,0))</f>
        <v>452.23750000000001</v>
      </c>
      <c r="AS1020" t="str">
        <f>CONCATENATE(B1020,F1020)</f>
        <v>0BG294687623</v>
      </c>
      <c r="AT1020" s="2">
        <f>IFERROR(VLOOKUP(AS1020,[1]Hoja2!$A$1:$AM$841,38,FALSE),"n/a")</f>
        <v>0</v>
      </c>
      <c r="AU1020" s="8">
        <f t="shared" si="505"/>
        <v>5</v>
      </c>
      <c r="AV1020">
        <f>VLOOKUP(B1020,[1]Hoja2!$C$2:$AO$762,39,FALSE)</f>
        <v>4</v>
      </c>
      <c r="AW1020" s="5">
        <v>1258.4000000000003</v>
      </c>
      <c r="AX1020" t="str">
        <f>B1020 &amp; COUNTIF(B$2:B1020, B1020)</f>
        <v>0BG29468764</v>
      </c>
      <c r="AY1020" s="10">
        <f>VLOOKUP(AX1020,[1]Hoja2!$B$2:$AO$762,38,FALSE)</f>
        <v>1258.4000000000003</v>
      </c>
      <c r="AZ1020" s="9">
        <f t="shared" si="512"/>
        <v>0</v>
      </c>
      <c r="BA1020">
        <f t="shared" si="523"/>
        <v>4</v>
      </c>
      <c r="BB1020">
        <f t="shared" si="524"/>
        <v>-0.14666665000000004</v>
      </c>
      <c r="BC1020">
        <f t="shared" si="525"/>
        <v>4</v>
      </c>
    </row>
    <row r="1021" spans="1:55" x14ac:dyDescent="0.25">
      <c r="A1021">
        <v>71637</v>
      </c>
      <c r="B1021" t="s">
        <v>474</v>
      </c>
      <c r="C1021">
        <v>2019</v>
      </c>
      <c r="D1021" t="s">
        <v>37</v>
      </c>
      <c r="E1021" t="s">
        <v>38</v>
      </c>
      <c r="F1021">
        <v>23</v>
      </c>
      <c r="G1021" t="s">
        <v>40</v>
      </c>
      <c r="H1021">
        <v>0.46666669999999999</v>
      </c>
      <c r="I1021" t="s">
        <v>91</v>
      </c>
      <c r="J1021">
        <v>803</v>
      </c>
      <c r="K1021">
        <v>1573</v>
      </c>
      <c r="L1021">
        <v>0.2</v>
      </c>
      <c r="M1021">
        <v>0.6</v>
      </c>
      <c r="N1021">
        <v>0.8</v>
      </c>
      <c r="O1021">
        <v>1.05</v>
      </c>
      <c r="P1021">
        <v>1.1000000000000001</v>
      </c>
      <c r="Q1021">
        <v>1.1499999999999999</v>
      </c>
      <c r="R1021" t="s">
        <v>46</v>
      </c>
      <c r="S1021">
        <v>4</v>
      </c>
      <c r="T1021">
        <v>6</v>
      </c>
      <c r="U1021" t="s">
        <v>47</v>
      </c>
      <c r="V1021" t="s">
        <v>91</v>
      </c>
      <c r="W1021" t="s">
        <v>73</v>
      </c>
      <c r="X1021">
        <v>2019</v>
      </c>
      <c r="Y1021" t="s">
        <v>37</v>
      </c>
      <c r="Z1021" t="s">
        <v>38</v>
      </c>
      <c r="AA1021">
        <v>24</v>
      </c>
      <c r="AB1021">
        <v>0</v>
      </c>
      <c r="AC1021">
        <v>7</v>
      </c>
      <c r="AD1021">
        <v>0.8</v>
      </c>
      <c r="AE1021">
        <v>0.116666675</v>
      </c>
      <c r="AF1021">
        <v>1258.4000000000001</v>
      </c>
      <c r="AG1021" s="2">
        <f>IFERROR(VLOOKUP(B1021,[1]Hoja2!$C$1:$AM$841,37,FALSE),"n/a")</f>
        <v>1258.4000000000003</v>
      </c>
      <c r="AH1021" s="10">
        <f>VLOOKUP(AX1021,[1]Hoja2!$B$2:$AO$762,17,FALSE)</f>
        <v>118</v>
      </c>
      <c r="AI1021" s="10">
        <f>VLOOKUP(AX1021,[1]Hoja2!$B$2:$AO$762,23,FALSE)</f>
        <v>1.1499999999999999</v>
      </c>
      <c r="AJ1021" s="10">
        <f>VLOOKUP(AX1021,[1]Hoja2!$B$2:$AO$762,28,FALSE)</f>
        <v>8.2500000000000004E-2</v>
      </c>
      <c r="AK1021" s="10" t="str">
        <f>VLOOKUP(AX1021,[1]Hoja2!$B$2:$AO$762,19,FALSE)</f>
        <v>WF Mono Systems and Legacy Color</v>
      </c>
      <c r="AL1021">
        <f t="shared" si="506"/>
        <v>0</v>
      </c>
      <c r="AM1021">
        <f t="shared" si="507"/>
        <v>0</v>
      </c>
      <c r="AN1021">
        <f t="shared" si="508"/>
        <v>0</v>
      </c>
      <c r="AO1021">
        <f t="shared" si="509"/>
        <v>0</v>
      </c>
      <c r="AP1021">
        <f t="shared" si="510"/>
        <v>1</v>
      </c>
      <c r="AQ1021">
        <f t="shared" si="511"/>
        <v>0</v>
      </c>
      <c r="AR1021">
        <f>+INDEX([1]Hoja2!$AM$2:$AM$841,MATCH(B1021,[1]Hoja2!$C$2:$C$841,0))</f>
        <v>1258.4000000000003</v>
      </c>
      <c r="AS1021" t="str">
        <f>CONCATENATE(B1021,F1021)</f>
        <v>0A1H02060023</v>
      </c>
      <c r="AT1021" s="2">
        <f>IFERROR(VLOOKUP(AS1021,[1]Hoja2!$A$1:$AM$841,38,FALSE),"n/a")</f>
        <v>0</v>
      </c>
      <c r="AU1021" s="8">
        <f t="shared" si="505"/>
        <v>2</v>
      </c>
      <c r="AV1021">
        <f>VLOOKUP(B1021,[1]Hoja2!$C$2:$AO$762,39,FALSE)</f>
        <v>2</v>
      </c>
      <c r="AW1021">
        <f>IF(AU1021=AV1021,VLOOKUP(B1021,[1]Hoja2!$C$2:$AO$762,37,FALSE),IF(AV1021&lt;2,VLOOKUP(B1021,[1]Hoja2!$C$2:$AO$762,37,FALSE)))</f>
        <v>1258.4000000000003</v>
      </c>
      <c r="AX1021" t="str">
        <f>B1021 &amp; COUNTIF(B$2:B1021, B1021)</f>
        <v>0A1H0206002</v>
      </c>
      <c r="AY1021" s="10">
        <f>VLOOKUP(AX1021,[1]Hoja2!$B$2:$AO$762,38,FALSE)</f>
        <v>1808.95</v>
      </c>
      <c r="AZ1021" s="9">
        <f t="shared" si="512"/>
        <v>0</v>
      </c>
      <c r="BA1021">
        <f t="shared" si="523"/>
        <v>4</v>
      </c>
      <c r="BB1021">
        <f t="shared" si="524"/>
        <v>3.4166674999999994E-2</v>
      </c>
      <c r="BC1021">
        <f t="shared" si="525"/>
        <v>4</v>
      </c>
    </row>
    <row r="1022" spans="1:55" x14ac:dyDescent="0.25">
      <c r="A1022">
        <v>71641</v>
      </c>
      <c r="B1022" t="s">
        <v>573</v>
      </c>
      <c r="C1022">
        <v>2019</v>
      </c>
      <c r="D1022" t="s">
        <v>37</v>
      </c>
      <c r="E1022" t="s">
        <v>38</v>
      </c>
      <c r="F1022">
        <v>23</v>
      </c>
      <c r="G1022" t="s">
        <v>40</v>
      </c>
      <c r="H1022">
        <v>0.1166667</v>
      </c>
      <c r="I1022" t="s">
        <v>71</v>
      </c>
      <c r="J1022">
        <v>468</v>
      </c>
      <c r="K1022">
        <v>715</v>
      </c>
      <c r="L1022">
        <v>0</v>
      </c>
      <c r="M1022">
        <v>0</v>
      </c>
      <c r="N1022">
        <v>0</v>
      </c>
      <c r="O1022">
        <v>0.6</v>
      </c>
      <c r="P1022">
        <v>0.8</v>
      </c>
      <c r="Q1022">
        <v>1.05</v>
      </c>
      <c r="R1022" t="s">
        <v>46</v>
      </c>
      <c r="S1022">
        <v>5</v>
      </c>
      <c r="T1022">
        <v>9</v>
      </c>
      <c r="U1022" t="s">
        <v>47</v>
      </c>
      <c r="V1022" t="s">
        <v>71</v>
      </c>
      <c r="W1022" t="s">
        <v>55</v>
      </c>
      <c r="X1022">
        <v>2019</v>
      </c>
      <c r="Y1022" t="s">
        <v>37</v>
      </c>
      <c r="Z1022" t="s">
        <v>38</v>
      </c>
      <c r="AA1022">
        <v>24</v>
      </c>
      <c r="AB1022">
        <v>0</v>
      </c>
      <c r="AC1022">
        <v>28</v>
      </c>
      <c r="AD1022">
        <v>0.6</v>
      </c>
      <c r="AE1022">
        <v>2.3333340000000001E-2</v>
      </c>
      <c r="AF1022">
        <v>429</v>
      </c>
      <c r="AG1022" s="2">
        <f>IFERROR(VLOOKUP(B1022,[1]Hoja2!$C$1:$AM$841,37,FALSE),"n/a")</f>
        <v>0</v>
      </c>
      <c r="AH1022" s="10">
        <f>VLOOKUP(AX1022,[1]Hoja2!$B$2:$AO$762,17,FALSE)</f>
        <v>2</v>
      </c>
      <c r="AI1022" s="10">
        <f>VLOOKUP(AX1022,[1]Hoja2!$B$2:$AO$762,23,FALSE)</f>
        <v>0</v>
      </c>
      <c r="AJ1022" s="10">
        <f>VLOOKUP(AX1022,[1]Hoja2!$B$2:$AO$762,28,FALSE)</f>
        <v>0</v>
      </c>
      <c r="AK1022" s="10" t="str">
        <f>VLOOKUP(AX1022,[1]Hoja2!$B$2:$AO$762,19,FALSE)</f>
        <v>Entry Mono Printers</v>
      </c>
      <c r="AL1022">
        <f t="shared" si="506"/>
        <v>0</v>
      </c>
      <c r="AM1022">
        <f t="shared" si="507"/>
        <v>0</v>
      </c>
      <c r="AN1022">
        <f t="shared" si="508"/>
        <v>0</v>
      </c>
      <c r="AO1022">
        <f t="shared" si="509"/>
        <v>0</v>
      </c>
      <c r="AP1022">
        <f t="shared" si="510"/>
        <v>1</v>
      </c>
      <c r="AQ1022">
        <f t="shared" si="511"/>
        <v>0</v>
      </c>
      <c r="AR1022">
        <f>+INDEX([1]Hoja2!$AM$2:$AM$841,MATCH(B1022,[1]Hoja2!$C$2:$C$841,0))</f>
        <v>0</v>
      </c>
      <c r="AS1022" t="str">
        <f>CONCATENATE(B1022,F1022)</f>
        <v>0D6X45214123</v>
      </c>
      <c r="AT1022" s="2">
        <f>IFERROR(VLOOKUP(AS1022,[1]Hoja2!$A$1:$AM$841,38,FALSE),"n/a")</f>
        <v>0</v>
      </c>
      <c r="AU1022" s="8">
        <f t="shared" si="505"/>
        <v>2</v>
      </c>
      <c r="AV1022">
        <f>VLOOKUP(B1022,[1]Hoja2!$C$2:$AO$762,39,FALSE)</f>
        <v>2</v>
      </c>
      <c r="AW1022">
        <f>IF(AU1022=AV1022,VLOOKUP(B1022,[1]Hoja2!$C$2:$AO$762,37,FALSE),IF(AV1022&lt;2,VLOOKUP(B1022,[1]Hoja2!$C$2:$AO$762,37,FALSE)))</f>
        <v>0</v>
      </c>
      <c r="AX1022" t="str">
        <f>B1022 &amp; COUNTIF(B$2:B1022, B1022)</f>
        <v>0D6X4521411</v>
      </c>
      <c r="AY1022" s="10">
        <f>VLOOKUP(AX1022,[1]Hoja2!$B$2:$AO$762,38,FALSE)</f>
        <v>0</v>
      </c>
      <c r="AZ1022" s="9">
        <f t="shared" si="512"/>
        <v>0</v>
      </c>
      <c r="BA1022">
        <f t="shared" si="523"/>
        <v>0</v>
      </c>
      <c r="BB1022">
        <f t="shared" si="524"/>
        <v>2.3333340000000001E-2</v>
      </c>
      <c r="BC1022">
        <f t="shared" si="525"/>
        <v>0</v>
      </c>
    </row>
    <row r="1023" spans="1:55" x14ac:dyDescent="0.25">
      <c r="A1023">
        <v>71643</v>
      </c>
      <c r="B1023" t="s">
        <v>565</v>
      </c>
      <c r="C1023">
        <v>2019</v>
      </c>
      <c r="D1023" t="s">
        <v>37</v>
      </c>
      <c r="E1023" t="s">
        <v>38</v>
      </c>
      <c r="F1023">
        <v>23</v>
      </c>
      <c r="G1023" t="s">
        <v>44</v>
      </c>
      <c r="H1023">
        <v>0</v>
      </c>
      <c r="I1023" t="s">
        <v>34</v>
      </c>
      <c r="J1023">
        <v>468</v>
      </c>
      <c r="K1023">
        <v>715</v>
      </c>
      <c r="L1023">
        <v>0</v>
      </c>
      <c r="M1023">
        <v>0</v>
      </c>
      <c r="N1023">
        <v>0</v>
      </c>
      <c r="O1023">
        <v>0.6</v>
      </c>
      <c r="P1023">
        <v>0.8</v>
      </c>
      <c r="Q1023">
        <v>1.05</v>
      </c>
      <c r="R1023" t="s">
        <v>46</v>
      </c>
      <c r="S1023">
        <v>5</v>
      </c>
      <c r="T1023">
        <v>9</v>
      </c>
      <c r="U1023" t="s">
        <v>47</v>
      </c>
      <c r="V1023" t="s">
        <v>34</v>
      </c>
      <c r="W1023" t="s">
        <v>55</v>
      </c>
      <c r="X1023">
        <v>2019</v>
      </c>
      <c r="Y1023" t="s">
        <v>37</v>
      </c>
      <c r="Z1023" t="s">
        <v>38</v>
      </c>
      <c r="AA1023">
        <v>24</v>
      </c>
      <c r="AB1023">
        <v>0</v>
      </c>
      <c r="AC1023">
        <v>34</v>
      </c>
      <c r="AD1023">
        <v>0</v>
      </c>
      <c r="AE1023">
        <v>0</v>
      </c>
      <c r="AF1023">
        <v>715</v>
      </c>
      <c r="AG1023" s="2">
        <f>IFERROR(VLOOKUP(B1023,[1]Hoja2!$C$1:$AM$841,37,FALSE),"n/a")</f>
        <v>750.75000000000011</v>
      </c>
      <c r="AH1023" s="10">
        <f>VLOOKUP(AX1023,[1]Hoja2!$B$2:$AO$762,17,FALSE)</f>
        <v>428</v>
      </c>
      <c r="AI1023" s="10">
        <f>VLOOKUP(AX1023,[1]Hoja2!$B$2:$AO$762,23,FALSE)</f>
        <v>1.05</v>
      </c>
      <c r="AJ1023" s="10">
        <f>VLOOKUP(AX1023,[1]Hoja2!$B$2:$AO$762,28,FALSE)</f>
        <v>0</v>
      </c>
      <c r="AK1023" s="10" t="str">
        <f>VLOOKUP(AX1023,[1]Hoja2!$B$2:$AO$762,19,FALSE)</f>
        <v>A4 Mono MFPs</v>
      </c>
      <c r="AL1023">
        <f t="shared" si="506"/>
        <v>0</v>
      </c>
      <c r="AM1023">
        <f t="shared" si="507"/>
        <v>0</v>
      </c>
      <c r="AN1023">
        <f t="shared" si="508"/>
        <v>0</v>
      </c>
      <c r="AO1023">
        <f t="shared" si="509"/>
        <v>1</v>
      </c>
      <c r="AP1023">
        <f t="shared" si="510"/>
        <v>1</v>
      </c>
      <c r="AQ1023">
        <f t="shared" si="511"/>
        <v>1</v>
      </c>
      <c r="AR1023">
        <f>+INDEX([1]Hoja2!$AM$2:$AM$841,MATCH(B1023,[1]Hoja2!$C$2:$C$841,0))</f>
        <v>750.75000000000011</v>
      </c>
      <c r="AS1023" t="str">
        <f>CONCATENATE(B1023,F1023+1)</f>
        <v>0A2T38239624</v>
      </c>
      <c r="AT1023" s="2">
        <f>IFERROR(VLOOKUP(AS1023,[1]Hoja2!$A$1:$AM$841,38,FALSE),"n/a")</f>
        <v>0</v>
      </c>
      <c r="AU1023" s="8">
        <f t="shared" si="505"/>
        <v>2</v>
      </c>
      <c r="AV1023">
        <f>VLOOKUP(B1023,[1]Hoja2!$C$2:$AO$762,39,FALSE)</f>
        <v>2</v>
      </c>
      <c r="AW1023">
        <f>IF(AU1023=AV1023,VLOOKUP(B1023,[1]Hoja2!$C$2:$AO$762,37,FALSE),IF(AV1023&lt;2,VLOOKUP(B1023,[1]Hoja2!$C$2:$AO$762,37,FALSE)))</f>
        <v>750.75000000000011</v>
      </c>
      <c r="AX1023" t="str">
        <f>B1023 &amp; COUNTIF(B$2:B1023, B1023)</f>
        <v>0A2T3823961</v>
      </c>
      <c r="AY1023" s="10">
        <f>VLOOKUP(AX1023,[1]Hoja2!$B$2:$AO$762,38,FALSE)</f>
        <v>750.75000000000011</v>
      </c>
      <c r="AZ1023" s="9">
        <f t="shared" si="512"/>
        <v>0</v>
      </c>
      <c r="BA1023">
        <f t="shared" si="523"/>
        <v>3</v>
      </c>
      <c r="BB1023">
        <f t="shared" si="524"/>
        <v>0</v>
      </c>
      <c r="BC1023">
        <f t="shared" si="525"/>
        <v>3</v>
      </c>
    </row>
    <row r="1024" spans="1:55" hidden="1" x14ac:dyDescent="0.25">
      <c r="A1024">
        <v>71648</v>
      </c>
      <c r="B1024" t="s">
        <v>578</v>
      </c>
      <c r="C1024">
        <v>2019</v>
      </c>
      <c r="D1024" t="s">
        <v>37</v>
      </c>
      <c r="E1024" t="s">
        <v>38</v>
      </c>
      <c r="F1024">
        <v>23</v>
      </c>
      <c r="G1024" t="s">
        <v>44</v>
      </c>
      <c r="H1024">
        <v>0</v>
      </c>
      <c r="I1024" t="s">
        <v>34</v>
      </c>
      <c r="J1024">
        <v>468</v>
      </c>
      <c r="K1024">
        <v>715</v>
      </c>
      <c r="L1024">
        <v>0</v>
      </c>
      <c r="M1024">
        <v>0</v>
      </c>
      <c r="N1024">
        <v>0</v>
      </c>
      <c r="O1024">
        <v>0.6</v>
      </c>
      <c r="P1024">
        <v>0.8</v>
      </c>
      <c r="Q1024">
        <v>1.05</v>
      </c>
      <c r="R1024" t="s">
        <v>46</v>
      </c>
      <c r="S1024">
        <v>5</v>
      </c>
      <c r="T1024">
        <v>9</v>
      </c>
      <c r="U1024" t="s">
        <v>47</v>
      </c>
      <c r="V1024" t="s">
        <v>34</v>
      </c>
      <c r="W1024" t="s">
        <v>55</v>
      </c>
      <c r="X1024">
        <v>2019</v>
      </c>
      <c r="Y1024" t="s">
        <v>37</v>
      </c>
      <c r="Z1024" t="s">
        <v>38</v>
      </c>
      <c r="AA1024">
        <v>24</v>
      </c>
      <c r="AB1024">
        <v>0</v>
      </c>
      <c r="AC1024">
        <v>43</v>
      </c>
      <c r="AD1024">
        <v>0</v>
      </c>
      <c r="AE1024">
        <v>0</v>
      </c>
      <c r="AF1024">
        <v>715</v>
      </c>
      <c r="AG1024" s="2" t="str">
        <f>IFERROR(VLOOKUP(B1024,[1]Hoja2!$C$1:$AM$841,37,FALSE),"n/a")</f>
        <v>n/a</v>
      </c>
      <c r="AH1024" s="10" t="e">
        <f>VLOOKUP(AX1024,[1]Hoja2!$B$2:$AO$762,17,FALSE)</f>
        <v>#N/A</v>
      </c>
      <c r="AI1024" s="10" t="e">
        <f>VLOOKUP(AX1024,[1]Hoja2!$B$2:$AO$762,23,FALSE)</f>
        <v>#N/A</v>
      </c>
      <c r="AJ1024" s="10" t="e">
        <f>VLOOKUP(AX1024,[1]Hoja2!$B$2:$AO$762,28,FALSE)</f>
        <v>#N/A</v>
      </c>
      <c r="AK1024" s="10" t="e">
        <f>VLOOKUP(AX1024,[1]Hoja2!$B$2:$AO$762,19,FALSE)</f>
        <v>#N/A</v>
      </c>
      <c r="AL1024" t="e">
        <f t="shared" si="506"/>
        <v>#N/A</v>
      </c>
      <c r="AM1024" t="e">
        <f t="shared" si="507"/>
        <v>#N/A</v>
      </c>
      <c r="AN1024" t="e">
        <f t="shared" si="508"/>
        <v>#N/A</v>
      </c>
      <c r="AO1024" t="e">
        <f t="shared" si="509"/>
        <v>#N/A</v>
      </c>
      <c r="AP1024" t="e">
        <f t="shared" si="510"/>
        <v>#N/A</v>
      </c>
      <c r="AQ1024" t="str">
        <f t="shared" si="511"/>
        <v>n/a</v>
      </c>
      <c r="AR1024" t="e">
        <f>+INDEX([1]DETALLE!$AK$2:$AK$841,MATCH(B1024,[1]DETALLE!$A$2:$A$841,0))</f>
        <v>#N/A</v>
      </c>
      <c r="AS1024" t="str">
        <f>CONCATENATE(B1024)</f>
        <v>0LA8444144</v>
      </c>
      <c r="AT1024" s="2" t="str">
        <f>IF(IFERROR(VLOOKUP(AS1024,[1]Hoja2!$C$1:$AM$841,37,FALSE),"n/a")&lt;&gt;"n/a","a","n/a")</f>
        <v>n/a</v>
      </c>
      <c r="AU1024" s="8">
        <f t="shared" si="505"/>
        <v>1</v>
      </c>
      <c r="AV1024" t="e">
        <f>VLOOKUP(B1024,[1]Hoja2!$C$2:$AO$762,39,FALSE)</f>
        <v>#N/A</v>
      </c>
      <c r="AW1024" t="e">
        <f>IF(AU1024=AV1024,VLOOKUP(B1024,[1]Hoja2!$C$2:$AO$762,37,FALSE),IF(AV1024&lt;2,VLOOKUP(B1024,[1]Hoja2!$C$2:$AO$762,37,FALSE)))</f>
        <v>#N/A</v>
      </c>
      <c r="AX1024" t="str">
        <f>B1024 &amp; COUNTIF(B$2:B1024, B1024)</f>
        <v>0LA84441441</v>
      </c>
      <c r="AY1024" t="e">
        <f>VLOOKUP(AX1024,[1]Hoja2!$B$2:$AO$762,38,FALSE)</f>
        <v>#N/A</v>
      </c>
      <c r="AZ1024" s="9" t="e">
        <f t="shared" si="512"/>
        <v>#N/A</v>
      </c>
    </row>
    <row r="1025" spans="1:55" hidden="1" x14ac:dyDescent="0.25">
      <c r="A1025">
        <v>71649</v>
      </c>
      <c r="B1025" t="s">
        <v>90</v>
      </c>
      <c r="C1025">
        <v>2019</v>
      </c>
      <c r="D1025" t="s">
        <v>37</v>
      </c>
      <c r="E1025" t="s">
        <v>38</v>
      </c>
      <c r="F1025">
        <v>24</v>
      </c>
      <c r="G1025" t="s">
        <v>44</v>
      </c>
      <c r="H1025">
        <v>0</v>
      </c>
      <c r="I1025" t="s">
        <v>91</v>
      </c>
      <c r="J1025">
        <v>803</v>
      </c>
      <c r="K1025">
        <v>1573</v>
      </c>
      <c r="L1025">
        <v>0.2</v>
      </c>
      <c r="M1025">
        <v>0.6</v>
      </c>
      <c r="N1025">
        <v>0.8</v>
      </c>
      <c r="O1025">
        <v>1.05</v>
      </c>
      <c r="P1025">
        <v>1.1000000000000001</v>
      </c>
      <c r="Q1025">
        <v>1.1499999999999999</v>
      </c>
      <c r="R1025" t="s">
        <v>46</v>
      </c>
      <c r="S1025">
        <v>4</v>
      </c>
      <c r="T1025">
        <v>6</v>
      </c>
      <c r="U1025" t="s">
        <v>47</v>
      </c>
      <c r="V1025" t="s">
        <v>91</v>
      </c>
      <c r="W1025" t="s">
        <v>61</v>
      </c>
      <c r="X1025">
        <v>2019</v>
      </c>
      <c r="Y1025" t="s">
        <v>37</v>
      </c>
      <c r="Z1025" t="s">
        <v>38</v>
      </c>
      <c r="AA1025">
        <v>24</v>
      </c>
      <c r="AB1025">
        <v>0</v>
      </c>
      <c r="AC1025">
        <v>8</v>
      </c>
      <c r="AD1025">
        <v>0</v>
      </c>
      <c r="AE1025">
        <v>0</v>
      </c>
      <c r="AF1025">
        <v>1573</v>
      </c>
      <c r="AG1025" s="2">
        <f>IFERROR(VLOOKUP(B1025,[1]Hoja2!$C$1:$AM$841,37,FALSE),"n/a")</f>
        <v>1808.95</v>
      </c>
      <c r="AH1025" s="10" t="e">
        <f>VLOOKUP(AX1025,[1]Hoja2!$B$2:$AO$762,17,FALSE)</f>
        <v>#N/A</v>
      </c>
      <c r="AI1025" s="10" t="e">
        <f>VLOOKUP(AX1025,[1]Hoja2!$B$2:$AO$762,23,FALSE)</f>
        <v>#N/A</v>
      </c>
      <c r="AJ1025" s="10" t="e">
        <f>VLOOKUP(AX1025,[1]Hoja2!$B$2:$AO$762,28,FALSE)</f>
        <v>#N/A</v>
      </c>
      <c r="AK1025" s="10" t="e">
        <f>VLOOKUP(AX1025,[1]Hoja2!$B$2:$AO$762,19,FALSE)</f>
        <v>#N/A</v>
      </c>
      <c r="AL1025" t="e">
        <f t="shared" si="506"/>
        <v>#N/A</v>
      </c>
      <c r="AM1025" t="e">
        <f t="shared" si="507"/>
        <v>#N/A</v>
      </c>
      <c r="AN1025" t="e">
        <f t="shared" si="508"/>
        <v>#N/A</v>
      </c>
      <c r="AO1025" t="e">
        <f t="shared" si="509"/>
        <v>#N/A</v>
      </c>
      <c r="AP1025" t="e">
        <f t="shared" si="510"/>
        <v>#N/A</v>
      </c>
      <c r="AQ1025">
        <f t="shared" si="511"/>
        <v>1</v>
      </c>
      <c r="AR1025">
        <f>+INDEX([1]Hoja2!$AM$2:$AM$841,MATCH(B1025,[1]Hoja2!$C$2:$C$841,0))</f>
        <v>1808.95</v>
      </c>
      <c r="AS1025" t="str">
        <f>CONCATENATE(B1025)</f>
        <v>0PW4111396</v>
      </c>
      <c r="AT1025" s="2">
        <f>IF(COUNTIF(AS1025:AS2245,AS1025)&lt;2,IFERROR(VLOOKUP(AS1025,[1]Hoja2!$C$1:$AM$841,37,FALSE),"n/a"),"b")</f>
        <v>1808.95</v>
      </c>
      <c r="AU1025" s="8">
        <f t="shared" si="505"/>
        <v>3</v>
      </c>
      <c r="AV1025">
        <f>VLOOKUP(B1025,[1]Hoja2!$C$2:$AO$762,39,FALSE)</f>
        <v>2</v>
      </c>
      <c r="AW1025" t="b">
        <f>IF(AU1025=AV1025,VLOOKUP(B1025,[1]Hoja2!$C$2:$AO$762,37,FALSE),IF(AV1025&lt;2,VLOOKUP(B1025,[1]Hoja2!$C$2:$AO$762,37,FALSE)))</f>
        <v>0</v>
      </c>
      <c r="AX1025" t="str">
        <f>B1025 &amp; COUNTIF(B$2:B1025, B1025)</f>
        <v>0PW41113963</v>
      </c>
      <c r="AY1025" t="e">
        <f>VLOOKUP(AX1025,[1]Hoja2!$B$2:$AO$762,38,FALSE)</f>
        <v>#N/A</v>
      </c>
      <c r="AZ1025" s="9">
        <f t="shared" si="512"/>
        <v>0</v>
      </c>
    </row>
    <row r="1026" spans="1:55" hidden="1" x14ac:dyDescent="0.25">
      <c r="A1026">
        <v>71650</v>
      </c>
      <c r="B1026" t="s">
        <v>123</v>
      </c>
      <c r="C1026">
        <v>2019</v>
      </c>
      <c r="D1026" t="s">
        <v>37</v>
      </c>
      <c r="E1026" t="s">
        <v>38</v>
      </c>
      <c r="F1026">
        <v>24</v>
      </c>
      <c r="G1026" t="s">
        <v>44</v>
      </c>
      <c r="H1026">
        <v>0</v>
      </c>
      <c r="I1026" t="s">
        <v>34</v>
      </c>
      <c r="J1026">
        <v>468</v>
      </c>
      <c r="K1026">
        <v>715</v>
      </c>
      <c r="L1026">
        <v>0</v>
      </c>
      <c r="M1026">
        <v>0</v>
      </c>
      <c r="N1026">
        <v>0</v>
      </c>
      <c r="O1026">
        <v>0.6</v>
      </c>
      <c r="P1026">
        <v>0.8</v>
      </c>
      <c r="Q1026">
        <v>1.05</v>
      </c>
      <c r="R1026" t="s">
        <v>46</v>
      </c>
      <c r="S1026">
        <v>5</v>
      </c>
      <c r="T1026">
        <v>9</v>
      </c>
      <c r="U1026" t="s">
        <v>85</v>
      </c>
      <c r="V1026" t="s">
        <v>34</v>
      </c>
      <c r="W1026" t="s">
        <v>42</v>
      </c>
      <c r="X1026">
        <v>2019</v>
      </c>
      <c r="Y1026" t="s">
        <v>37</v>
      </c>
      <c r="Z1026" t="s">
        <v>38</v>
      </c>
      <c r="AA1026">
        <v>24</v>
      </c>
      <c r="AB1026">
        <v>0</v>
      </c>
      <c r="AC1026">
        <v>23</v>
      </c>
      <c r="AD1026">
        <v>0</v>
      </c>
      <c r="AE1026">
        <v>0</v>
      </c>
      <c r="AF1026">
        <v>715</v>
      </c>
      <c r="AG1026" s="2" t="str">
        <f>IFERROR(VLOOKUP(B1026,[1]Hoja2!$C$1:$AM$841,37,FALSE),"n/a")</f>
        <v>n/a</v>
      </c>
      <c r="AH1026" s="10" t="e">
        <f>VLOOKUP(AX1026,[1]Hoja2!$B$2:$AO$762,17,FALSE)</f>
        <v>#N/A</v>
      </c>
      <c r="AI1026" s="10" t="e">
        <f>VLOOKUP(AX1026,[1]Hoja2!$B$2:$AO$762,23,FALSE)</f>
        <v>#N/A</v>
      </c>
      <c r="AJ1026" s="10" t="e">
        <f>VLOOKUP(AX1026,[1]Hoja2!$B$2:$AO$762,28,FALSE)</f>
        <v>#N/A</v>
      </c>
      <c r="AK1026" s="10" t="e">
        <f>VLOOKUP(AX1026,[1]Hoja2!$B$2:$AO$762,19,FALSE)</f>
        <v>#N/A</v>
      </c>
      <c r="AL1026" t="e">
        <f t="shared" si="506"/>
        <v>#N/A</v>
      </c>
      <c r="AM1026" t="e">
        <f t="shared" si="507"/>
        <v>#N/A</v>
      </c>
      <c r="AN1026" t="e">
        <f t="shared" si="508"/>
        <v>#N/A</v>
      </c>
      <c r="AO1026" t="e">
        <f t="shared" si="509"/>
        <v>#N/A</v>
      </c>
      <c r="AP1026" t="e">
        <f t="shared" si="510"/>
        <v>#N/A</v>
      </c>
      <c r="AQ1026" t="str">
        <f t="shared" si="511"/>
        <v>n/a</v>
      </c>
      <c r="AR1026" t="e">
        <f>+INDEX([1]DETALLE!$AK$2:$AK$841,MATCH(B1026,[1]DETALLE!$A$2:$A$841,0))</f>
        <v>#N/A</v>
      </c>
      <c r="AS1026" t="str">
        <f>CONCATENATE(B1026)</f>
        <v>0C4X011834</v>
      </c>
      <c r="AT1026" s="2" t="str">
        <f>IF(IFERROR(VLOOKUP(AS1026,[1]Hoja2!$C$1:$AM$841,37,FALSE),"n/a")&lt;&gt;"n/a","a","n/a")</f>
        <v>n/a</v>
      </c>
      <c r="AU1026" s="8">
        <f t="shared" ref="AU1026:AU1089" si="526">COUNTIF($B$2:$B$1228,B1026)</f>
        <v>2</v>
      </c>
      <c r="AV1026" t="e">
        <f>VLOOKUP(B1026,[1]Hoja2!$C$2:$AO$762,39,FALSE)</f>
        <v>#N/A</v>
      </c>
      <c r="AW1026" t="e">
        <f>IF(AU1026=AV1026,VLOOKUP(B1026,[1]Hoja2!$C$2:$AO$762,37,FALSE),IF(AV1026&lt;2,VLOOKUP(B1026,[1]Hoja2!$C$2:$AO$762,37,FALSE)))</f>
        <v>#N/A</v>
      </c>
      <c r="AX1026" t="str">
        <f>B1026 &amp; COUNTIF(B$2:B1026, B1026)</f>
        <v>0C4X0118342</v>
      </c>
      <c r="AY1026" t="e">
        <f>VLOOKUP(AX1026,[1]Hoja2!$B$2:$AO$762,38,FALSE)</f>
        <v>#N/A</v>
      </c>
      <c r="AZ1026" s="9" t="e">
        <f t="shared" si="512"/>
        <v>#N/A</v>
      </c>
    </row>
    <row r="1027" spans="1:55" hidden="1" x14ac:dyDescent="0.25">
      <c r="A1027">
        <v>71652</v>
      </c>
      <c r="B1027" t="s">
        <v>236</v>
      </c>
      <c r="C1027">
        <v>2019</v>
      </c>
      <c r="D1027" t="s">
        <v>37</v>
      </c>
      <c r="E1027" t="s">
        <v>38</v>
      </c>
      <c r="F1027">
        <v>24</v>
      </c>
      <c r="G1027" t="s">
        <v>44</v>
      </c>
      <c r="H1027">
        <v>0</v>
      </c>
      <c r="I1027" t="s">
        <v>91</v>
      </c>
      <c r="J1027">
        <v>803</v>
      </c>
      <c r="K1027">
        <v>1573</v>
      </c>
      <c r="L1027">
        <v>0.2</v>
      </c>
      <c r="M1027">
        <v>0.6</v>
      </c>
      <c r="N1027">
        <v>0.8</v>
      </c>
      <c r="O1027">
        <v>1.05</v>
      </c>
      <c r="P1027">
        <v>1.1000000000000001</v>
      </c>
      <c r="Q1027">
        <v>1.1499999999999999</v>
      </c>
      <c r="R1027" t="s">
        <v>46</v>
      </c>
      <c r="S1027">
        <v>4</v>
      </c>
      <c r="T1027">
        <v>6</v>
      </c>
      <c r="U1027" t="s">
        <v>47</v>
      </c>
      <c r="V1027" t="s">
        <v>91</v>
      </c>
      <c r="W1027" t="s">
        <v>59</v>
      </c>
      <c r="X1027">
        <v>2019</v>
      </c>
      <c r="Y1027" t="s">
        <v>37</v>
      </c>
      <c r="Z1027" t="s">
        <v>38</v>
      </c>
      <c r="AA1027">
        <v>24</v>
      </c>
      <c r="AB1027">
        <v>0</v>
      </c>
      <c r="AC1027">
        <v>9</v>
      </c>
      <c r="AD1027">
        <v>0</v>
      </c>
      <c r="AE1027">
        <v>0</v>
      </c>
      <c r="AF1027">
        <v>1573</v>
      </c>
      <c r="AG1027" s="2" t="str">
        <f>IFERROR(VLOOKUP(B1027,[1]Hoja2!$C$1:$AM$841,37,FALSE),"n/a")</f>
        <v>n/a</v>
      </c>
      <c r="AH1027" s="10" t="e">
        <f>VLOOKUP(AX1027,[1]Hoja2!$B$2:$AO$762,17,FALSE)</f>
        <v>#N/A</v>
      </c>
      <c r="AI1027" s="10" t="e">
        <f>VLOOKUP(AX1027,[1]Hoja2!$B$2:$AO$762,23,FALSE)</f>
        <v>#N/A</v>
      </c>
      <c r="AJ1027" s="10" t="e">
        <f>VLOOKUP(AX1027,[1]Hoja2!$B$2:$AO$762,28,FALSE)</f>
        <v>#N/A</v>
      </c>
      <c r="AK1027" s="10" t="e">
        <f>VLOOKUP(AX1027,[1]Hoja2!$B$2:$AO$762,19,FALSE)</f>
        <v>#N/A</v>
      </c>
      <c r="AL1027" t="e">
        <f t="shared" ref="AL1027:AL1090" si="527">IF(AF1027=AY1027,1,0)</f>
        <v>#N/A</v>
      </c>
      <c r="AM1027" t="e">
        <f t="shared" ref="AM1027:AM1090" si="528">IF(AC1027=AH1027,1,0)</f>
        <v>#N/A</v>
      </c>
      <c r="AN1027" t="e">
        <f t="shared" ref="AN1027:AN1090" si="529">IF(AD1027=AI1027,1,0)</f>
        <v>#N/A</v>
      </c>
      <c r="AO1027" t="e">
        <f t="shared" ref="AO1027:AO1090" si="530">IF(AE1027=AJ1027,1,0)</f>
        <v>#N/A</v>
      </c>
      <c r="AP1027" t="e">
        <f t="shared" ref="AP1027:AP1090" si="531">IF(I1027=AK1027,1,0)</f>
        <v>#N/A</v>
      </c>
      <c r="AQ1027" t="str">
        <f t="shared" ref="AQ1027:AQ1090" si="532">+_xlfn.IFS(AG1027="n/a","n/a",AG1027&gt;AF1027,1,TRUE,0)</f>
        <v>n/a</v>
      </c>
      <c r="AR1027" t="e">
        <f>+INDEX([1]DETALLE!$AK$2:$AK$841,MATCH(B1027,[1]DETALLE!$A$2:$A$841,0))</f>
        <v>#N/A</v>
      </c>
      <c r="AS1027" t="str">
        <f>CONCATENATE(B1027)</f>
        <v>0AGE474522</v>
      </c>
      <c r="AT1027" s="2" t="str">
        <f>IF(IFERROR(VLOOKUP(AS1027,[1]Hoja2!$C$1:$AM$841,37,FALSE),"n/a")&lt;&gt;"n/a","a","n/a")</f>
        <v>n/a</v>
      </c>
      <c r="AU1027" s="8">
        <f t="shared" si="526"/>
        <v>3</v>
      </c>
      <c r="AV1027" t="e">
        <f>VLOOKUP(B1027,[1]Hoja2!$C$2:$AO$762,39,FALSE)</f>
        <v>#N/A</v>
      </c>
      <c r="AW1027" t="e">
        <f>IF(AU1027=AV1027,VLOOKUP(B1027,[1]Hoja2!$C$2:$AO$762,37,FALSE),IF(AV1027&lt;2,VLOOKUP(B1027,[1]Hoja2!$C$2:$AO$762,37,FALSE)))</f>
        <v>#N/A</v>
      </c>
      <c r="AX1027" t="str">
        <f>B1027 &amp; COUNTIF(B$2:B1027, B1027)</f>
        <v>0AGE4745223</v>
      </c>
      <c r="AY1027" t="e">
        <f>VLOOKUP(AX1027,[1]Hoja2!$B$2:$AO$762,38,FALSE)</f>
        <v>#N/A</v>
      </c>
      <c r="AZ1027" s="9" t="e">
        <f t="shared" si="512"/>
        <v>#N/A</v>
      </c>
    </row>
    <row r="1028" spans="1:55" x14ac:dyDescent="0.25">
      <c r="A1028">
        <v>71659</v>
      </c>
      <c r="B1028" t="s">
        <v>600</v>
      </c>
      <c r="C1028">
        <v>2019</v>
      </c>
      <c r="D1028" t="s">
        <v>37</v>
      </c>
      <c r="E1028" t="s">
        <v>38</v>
      </c>
      <c r="F1028">
        <v>24</v>
      </c>
      <c r="G1028" t="s">
        <v>40</v>
      </c>
      <c r="H1028">
        <v>3.85</v>
      </c>
      <c r="I1028" t="s">
        <v>54</v>
      </c>
      <c r="J1028">
        <v>803</v>
      </c>
      <c r="K1028">
        <v>1573</v>
      </c>
      <c r="L1028">
        <v>0.2</v>
      </c>
      <c r="M1028">
        <v>0.6</v>
      </c>
      <c r="N1028">
        <v>0.8</v>
      </c>
      <c r="O1028">
        <v>1.05</v>
      </c>
      <c r="P1028">
        <v>1.1000000000000001</v>
      </c>
      <c r="Q1028">
        <v>1.1499999999999999</v>
      </c>
      <c r="R1028" t="s">
        <v>46</v>
      </c>
      <c r="S1028">
        <v>4</v>
      </c>
      <c r="T1028">
        <v>6</v>
      </c>
      <c r="U1028" t="s">
        <v>47</v>
      </c>
      <c r="V1028" t="s">
        <v>54</v>
      </c>
      <c r="W1028" t="s">
        <v>80</v>
      </c>
      <c r="X1028">
        <v>2019</v>
      </c>
      <c r="Y1028" t="s">
        <v>37</v>
      </c>
      <c r="Z1028" t="s">
        <v>38</v>
      </c>
      <c r="AA1028">
        <v>24</v>
      </c>
      <c r="AB1028">
        <v>0</v>
      </c>
      <c r="AC1028">
        <v>148</v>
      </c>
      <c r="AD1028">
        <v>1.1499999999999999</v>
      </c>
      <c r="AE1028">
        <v>0.96250000000000002</v>
      </c>
      <c r="AF1028">
        <v>1808.95</v>
      </c>
      <c r="AG1028" s="2">
        <f>IFERROR(VLOOKUP(B1028,[1]Hoja2!$C$1:$AM$841,37,FALSE),"n/a")</f>
        <v>1786.338125</v>
      </c>
      <c r="AH1028" s="10">
        <f>VLOOKUP(AX1028,[1]Hoja2!$B$2:$AO$762,17,FALSE)</f>
        <v>147</v>
      </c>
      <c r="AI1028" s="10">
        <f>VLOOKUP(AX1028,[1]Hoja2!$B$2:$AO$762,23,FALSE)</f>
        <v>1.1499999999999999</v>
      </c>
      <c r="AJ1028" s="10">
        <f>VLOOKUP(AX1028,[1]Hoja2!$B$2:$AO$762,28,FALSE)</f>
        <v>1.0575000000000001</v>
      </c>
      <c r="AK1028" s="10" t="str">
        <f>VLOOKUP(AX1028,[1]Hoja2!$B$2:$AO$762,19,FALSE)</f>
        <v>Entry Production Color Low/Mid</v>
      </c>
      <c r="AL1028">
        <f t="shared" si="527"/>
        <v>0</v>
      </c>
      <c r="AM1028">
        <f t="shared" si="528"/>
        <v>0</v>
      </c>
      <c r="AN1028">
        <f t="shared" si="529"/>
        <v>1</v>
      </c>
      <c r="AO1028">
        <f t="shared" si="530"/>
        <v>0</v>
      </c>
      <c r="AP1028">
        <f t="shared" si="531"/>
        <v>1</v>
      </c>
      <c r="AQ1028">
        <f t="shared" si="532"/>
        <v>0</v>
      </c>
      <c r="AR1028">
        <f>+INDEX([1]Hoja2!$AM$2:$AM$841,MATCH(B1028,[1]Hoja2!$C$2:$C$841,0))</f>
        <v>1786.338125</v>
      </c>
      <c r="AS1028" t="str">
        <f t="shared" ref="AS1028:AS1031" si="533">CONCATENATE(B1028,F1028-1)</f>
        <v>0XPN54668423</v>
      </c>
      <c r="AT1028" s="2">
        <f>IFERROR(VLOOKUP(AS1028,[1]Hoja2!$A$1:$AM$841,38,FALSE),"n/a")</f>
        <v>0</v>
      </c>
      <c r="AU1028" s="8">
        <f t="shared" si="526"/>
        <v>1</v>
      </c>
      <c r="AV1028">
        <f>VLOOKUP(B1028,[1]Hoja2!$C$2:$AO$762,39,FALSE)</f>
        <v>1</v>
      </c>
      <c r="AW1028">
        <f>IF(AU1028=AV1028,VLOOKUP(B1028,[1]Hoja2!$C$2:$AO$762,37,FALSE),IF(AV1028&lt;2,VLOOKUP(B1028,[1]Hoja2!$C$2:$AO$762,37,FALSE)))</f>
        <v>1786.338125</v>
      </c>
      <c r="AX1028" t="str">
        <f>B1028 &amp; COUNTIF(B$2:B1028, B1028)</f>
        <v>0XPN5466841</v>
      </c>
      <c r="AY1028" s="10">
        <f>VLOOKUP(AX1028,[1]Hoja2!$B$2:$AO$762,38,FALSE)</f>
        <v>1786.338125</v>
      </c>
      <c r="AZ1028" s="9">
        <f t="shared" si="512"/>
        <v>0</v>
      </c>
      <c r="BA1028">
        <f t="shared" ref="BA1028:BA1036" si="534">IF(Q1028="NA",2,IF(OR(G1028="INSTALACION NUEVA",G1028="Mantenimiento preventivo"),3,IF(AND(AC1028&lt;AH1028,AL1028&lt;&gt;1),4,IF(AY1028&gt;AF1028,1,0))))</f>
        <v>0</v>
      </c>
      <c r="BB1028">
        <f t="shared" ref="BB1028:BB1036" si="535">AE1028-AJ1028</f>
        <v>-9.5000000000000084E-2</v>
      </c>
      <c r="BC1028">
        <f t="shared" ref="BC1028:BC1036" si="536">+_xlfn.IFS(Q1028="NA",2,OR(G1028="INSTALACION NUEVA",G1028="Mantenimiento preventivo"),3,AND(AC1028&lt;AH1028,AL1028&lt;&gt;1),4,AY1028&gt;AF1028,1,TRUE,0)</f>
        <v>0</v>
      </c>
    </row>
    <row r="1029" spans="1:55" x14ac:dyDescent="0.25">
      <c r="A1029">
        <v>71667</v>
      </c>
      <c r="B1029" t="s">
        <v>589</v>
      </c>
      <c r="C1029">
        <v>2019</v>
      </c>
      <c r="D1029" t="s">
        <v>37</v>
      </c>
      <c r="E1029" t="s">
        <v>38</v>
      </c>
      <c r="F1029">
        <v>24</v>
      </c>
      <c r="G1029" t="s">
        <v>40</v>
      </c>
      <c r="H1029">
        <v>0.78333339999999996</v>
      </c>
      <c r="I1029" t="s">
        <v>45</v>
      </c>
      <c r="J1029">
        <v>803</v>
      </c>
      <c r="K1029">
        <v>1573</v>
      </c>
      <c r="L1029">
        <v>0.2</v>
      </c>
      <c r="M1029">
        <v>0.6</v>
      </c>
      <c r="N1029">
        <v>0.8</v>
      </c>
      <c r="O1029">
        <v>1.05</v>
      </c>
      <c r="P1029">
        <v>1.1000000000000001</v>
      </c>
      <c r="Q1029">
        <v>1.1499999999999999</v>
      </c>
      <c r="R1029" t="s">
        <v>46</v>
      </c>
      <c r="S1029">
        <v>4</v>
      </c>
      <c r="T1029">
        <v>6</v>
      </c>
      <c r="U1029" t="s">
        <v>47</v>
      </c>
      <c r="V1029" t="s">
        <v>48</v>
      </c>
      <c r="W1029" t="s">
        <v>83</v>
      </c>
      <c r="X1029">
        <v>2019</v>
      </c>
      <c r="Y1029" t="s">
        <v>37</v>
      </c>
      <c r="Z1029" t="s">
        <v>38</v>
      </c>
      <c r="AA1029">
        <v>24</v>
      </c>
      <c r="AB1029">
        <v>0</v>
      </c>
      <c r="AC1029">
        <v>125</v>
      </c>
      <c r="AD1029">
        <v>1.1499999999999999</v>
      </c>
      <c r="AE1029">
        <v>0.19583334999999999</v>
      </c>
      <c r="AF1029">
        <v>1808.95</v>
      </c>
      <c r="AG1029" s="2">
        <f>IFERROR(VLOOKUP(B1029,[1]Hoja2!$C$1:$AM$841,37,FALSE),"n/a")</f>
        <v>1808.95</v>
      </c>
      <c r="AH1029" s="10">
        <f>VLOOKUP(AX1029,[1]Hoja2!$B$2:$AO$762,17,FALSE)</f>
        <v>125</v>
      </c>
      <c r="AI1029" s="10">
        <f>VLOOKUP(AX1029,[1]Hoja2!$B$2:$AO$762,23,FALSE)</f>
        <v>1.1499999999999999</v>
      </c>
      <c r="AJ1029" s="10">
        <f>VLOOKUP(AX1029,[1]Hoja2!$B$2:$AO$762,28,FALSE)</f>
        <v>0.89500000000000002</v>
      </c>
      <c r="AK1029" s="10" t="str">
        <f>VLOOKUP(AX1029,[1]Hoja2!$B$2:$AO$762,19,FALSE)</f>
        <v>Light Production Digital Business</v>
      </c>
      <c r="AL1029">
        <f t="shared" si="527"/>
        <v>1</v>
      </c>
      <c r="AM1029">
        <f t="shared" si="528"/>
        <v>1</v>
      </c>
      <c r="AN1029">
        <f t="shared" si="529"/>
        <v>1</v>
      </c>
      <c r="AO1029">
        <f t="shared" si="530"/>
        <v>0</v>
      </c>
      <c r="AP1029">
        <f t="shared" si="531"/>
        <v>1</v>
      </c>
      <c r="AQ1029">
        <f t="shared" si="532"/>
        <v>0</v>
      </c>
      <c r="AR1029">
        <f>+INDEX([1]Hoja2!$AM$2:$AM$841,MATCH(B1029,[1]Hoja2!$C$2:$C$841,0))</f>
        <v>1808.95</v>
      </c>
      <c r="AS1029" t="str">
        <f t="shared" si="533"/>
        <v>0BG294746823</v>
      </c>
      <c r="AT1029" s="2">
        <f>IFERROR(VLOOKUP(AS1029,[1]Hoja2!$A$1:$AM$841,38,FALSE),"n/a")</f>
        <v>0</v>
      </c>
      <c r="AU1029" s="8">
        <f t="shared" si="526"/>
        <v>1</v>
      </c>
      <c r="AV1029">
        <f>VLOOKUP(B1029,[1]Hoja2!$C$2:$AO$762,39,FALSE)</f>
        <v>1</v>
      </c>
      <c r="AW1029">
        <f>IF(AU1029=AV1029,VLOOKUP(B1029,[1]Hoja2!$C$2:$AO$762,37,FALSE),IF(AV1029&lt;2,VLOOKUP(B1029,[1]Hoja2!$C$2:$AO$762,37,FALSE)))</f>
        <v>1808.95</v>
      </c>
      <c r="AX1029" t="str">
        <f>B1029 &amp; COUNTIF(B$2:B1029, B1029)</f>
        <v>0BG29474681</v>
      </c>
      <c r="AY1029" s="10">
        <f>VLOOKUP(AX1029,[1]Hoja2!$B$2:$AO$762,38,FALSE)</f>
        <v>1808.95</v>
      </c>
      <c r="AZ1029" s="9">
        <f t="shared" si="512"/>
        <v>0</v>
      </c>
      <c r="BA1029">
        <f t="shared" si="534"/>
        <v>0</v>
      </c>
      <c r="BB1029">
        <f t="shared" si="535"/>
        <v>-0.69916665</v>
      </c>
      <c r="BC1029">
        <f t="shared" si="536"/>
        <v>0</v>
      </c>
    </row>
    <row r="1030" spans="1:55" x14ac:dyDescent="0.25">
      <c r="A1030">
        <v>71669</v>
      </c>
      <c r="B1030" t="s">
        <v>601</v>
      </c>
      <c r="C1030">
        <v>2019</v>
      </c>
      <c r="D1030" t="s">
        <v>37</v>
      </c>
      <c r="E1030" t="s">
        <v>38</v>
      </c>
      <c r="F1030">
        <v>24</v>
      </c>
      <c r="G1030" t="s">
        <v>40</v>
      </c>
      <c r="H1030">
        <v>2.4166669999999999</v>
      </c>
      <c r="I1030" t="s">
        <v>54</v>
      </c>
      <c r="J1030">
        <v>803</v>
      </c>
      <c r="K1030">
        <v>1573</v>
      </c>
      <c r="L1030">
        <v>0.2</v>
      </c>
      <c r="M1030">
        <v>0.6</v>
      </c>
      <c r="N1030">
        <v>0.8</v>
      </c>
      <c r="O1030">
        <v>1.05</v>
      </c>
      <c r="P1030">
        <v>1.1000000000000001</v>
      </c>
      <c r="Q1030">
        <v>1.1499999999999999</v>
      </c>
      <c r="R1030" t="s">
        <v>46</v>
      </c>
      <c r="S1030">
        <v>4</v>
      </c>
      <c r="T1030">
        <v>6</v>
      </c>
      <c r="U1030" t="s">
        <v>47</v>
      </c>
      <c r="V1030" t="s">
        <v>54</v>
      </c>
      <c r="W1030" t="s">
        <v>83</v>
      </c>
      <c r="X1030">
        <v>2019</v>
      </c>
      <c r="Y1030" t="s">
        <v>37</v>
      </c>
      <c r="Z1030" t="s">
        <v>38</v>
      </c>
      <c r="AA1030">
        <v>24</v>
      </c>
      <c r="AB1030">
        <v>0</v>
      </c>
      <c r="AC1030">
        <v>29</v>
      </c>
      <c r="AD1030">
        <v>1.05</v>
      </c>
      <c r="AE1030">
        <v>0.60416674999999997</v>
      </c>
      <c r="AF1030">
        <v>1651.65</v>
      </c>
      <c r="AG1030" s="2">
        <f>IFERROR(VLOOKUP(B1030,[1]Hoja2!$C$1:$AM$841,37,FALSE),"n/a")</f>
        <v>1651.6500000000003</v>
      </c>
      <c r="AH1030" s="10">
        <f>VLOOKUP(AX1030,[1]Hoja2!$B$2:$AO$762,17,FALSE)</f>
        <v>28</v>
      </c>
      <c r="AI1030" s="10">
        <f>VLOOKUP(AX1030,[1]Hoja2!$B$2:$AO$762,23,FALSE)</f>
        <v>1.05</v>
      </c>
      <c r="AJ1030" s="10">
        <f>VLOOKUP(AX1030,[1]Hoja2!$B$2:$AO$762,28,FALSE)</f>
        <v>0.70499999999999996</v>
      </c>
      <c r="AK1030" s="10" t="str">
        <f>VLOOKUP(AX1030,[1]Hoja2!$B$2:$AO$762,19,FALSE)</f>
        <v>Entry Production Color Low/Mid</v>
      </c>
      <c r="AL1030">
        <f t="shared" si="527"/>
        <v>1</v>
      </c>
      <c r="AM1030">
        <f t="shared" si="528"/>
        <v>0</v>
      </c>
      <c r="AN1030">
        <f t="shared" si="529"/>
        <v>1</v>
      </c>
      <c r="AO1030">
        <f t="shared" si="530"/>
        <v>0</v>
      </c>
      <c r="AP1030">
        <f t="shared" si="531"/>
        <v>1</v>
      </c>
      <c r="AQ1030">
        <f t="shared" si="532"/>
        <v>0</v>
      </c>
      <c r="AR1030">
        <f>+INDEX([1]Hoja2!$AM$2:$AM$841,MATCH(B1030,[1]Hoja2!$C$2:$C$841,0))</f>
        <v>1651.6500000000003</v>
      </c>
      <c r="AS1030" t="str">
        <f t="shared" si="533"/>
        <v>0XPN54750123</v>
      </c>
      <c r="AT1030" s="2">
        <f>IFERROR(VLOOKUP(AS1030,[1]Hoja2!$A$1:$AM$841,38,FALSE),"n/a")</f>
        <v>0</v>
      </c>
      <c r="AU1030" s="8">
        <f t="shared" si="526"/>
        <v>1</v>
      </c>
      <c r="AV1030">
        <f>VLOOKUP(B1030,[1]Hoja2!$C$2:$AO$762,39,FALSE)</f>
        <v>1</v>
      </c>
      <c r="AW1030">
        <f>IF(AU1030=AV1030,VLOOKUP(B1030,[1]Hoja2!$C$2:$AO$762,37,FALSE),IF(AV1030&lt;2,VLOOKUP(B1030,[1]Hoja2!$C$2:$AO$762,37,FALSE)))</f>
        <v>1651.6500000000003</v>
      </c>
      <c r="AX1030" t="str">
        <f>B1030 &amp; COUNTIF(B$2:B1030, B1030)</f>
        <v>0XPN5475011</v>
      </c>
      <c r="AY1030" s="10">
        <f>VLOOKUP(AX1030,[1]Hoja2!$B$2:$AO$762,38,FALSE)</f>
        <v>1651.6500000000003</v>
      </c>
      <c r="AZ1030" s="9">
        <f t="shared" si="512"/>
        <v>0</v>
      </c>
      <c r="BA1030">
        <f t="shared" si="534"/>
        <v>0</v>
      </c>
      <c r="BB1030">
        <f t="shared" si="535"/>
        <v>-0.10083324999999999</v>
      </c>
      <c r="BC1030">
        <f t="shared" si="536"/>
        <v>0</v>
      </c>
    </row>
    <row r="1031" spans="1:55" x14ac:dyDescent="0.25">
      <c r="A1031">
        <v>71671</v>
      </c>
      <c r="B1031" t="s">
        <v>585</v>
      </c>
      <c r="C1031">
        <v>2019</v>
      </c>
      <c r="D1031" t="s">
        <v>37</v>
      </c>
      <c r="E1031" t="s">
        <v>38</v>
      </c>
      <c r="F1031">
        <v>24</v>
      </c>
      <c r="G1031" t="s">
        <v>40</v>
      </c>
      <c r="H1031">
        <v>1.566667</v>
      </c>
      <c r="I1031" t="s">
        <v>91</v>
      </c>
      <c r="J1031">
        <v>803</v>
      </c>
      <c r="K1031">
        <v>1573</v>
      </c>
      <c r="L1031">
        <v>0.2</v>
      </c>
      <c r="M1031">
        <v>0.6</v>
      </c>
      <c r="N1031">
        <v>0.8</v>
      </c>
      <c r="O1031">
        <v>1.05</v>
      </c>
      <c r="P1031">
        <v>1.1000000000000001</v>
      </c>
      <c r="Q1031">
        <v>1.1499999999999999</v>
      </c>
      <c r="R1031" t="s">
        <v>46</v>
      </c>
      <c r="S1031">
        <v>4</v>
      </c>
      <c r="T1031">
        <v>6</v>
      </c>
      <c r="U1031" t="s">
        <v>47</v>
      </c>
      <c r="V1031" t="s">
        <v>91</v>
      </c>
      <c r="W1031" t="s">
        <v>67</v>
      </c>
      <c r="X1031">
        <v>2019</v>
      </c>
      <c r="Y1031" t="s">
        <v>37</v>
      </c>
      <c r="Z1031" t="s">
        <v>38</v>
      </c>
      <c r="AA1031">
        <v>24</v>
      </c>
      <c r="AB1031">
        <v>0</v>
      </c>
      <c r="AC1031">
        <v>29</v>
      </c>
      <c r="AD1031">
        <v>1.05</v>
      </c>
      <c r="AE1031">
        <v>0.39166675000000001</v>
      </c>
      <c r="AF1031">
        <v>1651.65</v>
      </c>
      <c r="AG1031" s="2">
        <f>IFERROR(VLOOKUP(B1031,[1]Hoja2!$C$1:$AM$841,37,FALSE),"n/a")</f>
        <v>1651.6500000000003</v>
      </c>
      <c r="AH1031" s="10">
        <f>VLOOKUP(AX1031,[1]Hoja2!$B$2:$AO$762,17,FALSE)</f>
        <v>28</v>
      </c>
      <c r="AI1031" s="10">
        <f>VLOOKUP(AX1031,[1]Hoja2!$B$2:$AO$762,23,FALSE)</f>
        <v>1.05</v>
      </c>
      <c r="AJ1031" s="10">
        <f>VLOOKUP(AX1031,[1]Hoja2!$B$2:$AO$762,28,FALSE)</f>
        <v>0.505</v>
      </c>
      <c r="AK1031" s="10" t="str">
        <f>VLOOKUP(AX1031,[1]Hoja2!$B$2:$AO$762,19,FALSE)</f>
        <v>WF Mono Systems and Legacy Color</v>
      </c>
      <c r="AL1031">
        <f t="shared" si="527"/>
        <v>1</v>
      </c>
      <c r="AM1031">
        <f t="shared" si="528"/>
        <v>0</v>
      </c>
      <c r="AN1031">
        <f t="shared" si="529"/>
        <v>1</v>
      </c>
      <c r="AO1031">
        <f t="shared" si="530"/>
        <v>0</v>
      </c>
      <c r="AP1031">
        <f t="shared" si="531"/>
        <v>1</v>
      </c>
      <c r="AQ1031">
        <f t="shared" si="532"/>
        <v>0</v>
      </c>
      <c r="AR1031">
        <f>+INDEX([1]Hoja2!$AM$2:$AM$841,MATCH(B1031,[1]Hoja2!$C$2:$C$841,0))</f>
        <v>1651.6500000000003</v>
      </c>
      <c r="AS1031" t="str">
        <f t="shared" si="533"/>
        <v>0A1H02166523</v>
      </c>
      <c r="AT1031" s="2">
        <f>IFERROR(VLOOKUP(AS1031,[1]Hoja2!$A$1:$AM$841,38,FALSE),"n/a")</f>
        <v>0</v>
      </c>
      <c r="AU1031" s="8">
        <f t="shared" si="526"/>
        <v>1</v>
      </c>
      <c r="AV1031">
        <f>VLOOKUP(B1031,[1]Hoja2!$C$2:$AO$762,39,FALSE)</f>
        <v>1</v>
      </c>
      <c r="AW1031">
        <f>IF(AU1031=AV1031,VLOOKUP(B1031,[1]Hoja2!$C$2:$AO$762,37,FALSE),IF(AV1031&lt;2,VLOOKUP(B1031,[1]Hoja2!$C$2:$AO$762,37,FALSE)))</f>
        <v>1651.6500000000003</v>
      </c>
      <c r="AX1031" t="str">
        <f>B1031 &amp; COUNTIF(B$2:B1031, B1031)</f>
        <v>0A1H0216651</v>
      </c>
      <c r="AY1031" s="10">
        <f>VLOOKUP(AX1031,[1]Hoja2!$B$2:$AO$762,38,FALSE)</f>
        <v>1651.6500000000003</v>
      </c>
      <c r="AZ1031" s="9">
        <f t="shared" si="512"/>
        <v>0</v>
      </c>
      <c r="BA1031">
        <f t="shared" si="534"/>
        <v>0</v>
      </c>
      <c r="BB1031">
        <f t="shared" si="535"/>
        <v>-0.11333325</v>
      </c>
      <c r="BC1031">
        <f t="shared" si="536"/>
        <v>0</v>
      </c>
    </row>
    <row r="1032" spans="1:55" x14ac:dyDescent="0.25">
      <c r="A1032">
        <v>71673</v>
      </c>
      <c r="B1032" t="s">
        <v>587</v>
      </c>
      <c r="C1032">
        <v>2019</v>
      </c>
      <c r="D1032" t="s">
        <v>37</v>
      </c>
      <c r="E1032" t="s">
        <v>38</v>
      </c>
      <c r="F1032">
        <v>24</v>
      </c>
      <c r="G1032" t="s">
        <v>40</v>
      </c>
      <c r="H1032">
        <v>2.233333</v>
      </c>
      <c r="J1032" t="s">
        <v>33</v>
      </c>
      <c r="K1032" t="s">
        <v>33</v>
      </c>
      <c r="L1032" t="s">
        <v>33</v>
      </c>
      <c r="M1032" t="s">
        <v>33</v>
      </c>
      <c r="N1032" t="s">
        <v>33</v>
      </c>
      <c r="O1032" t="s">
        <v>33</v>
      </c>
      <c r="P1032" t="s">
        <v>33</v>
      </c>
      <c r="Q1032" t="s">
        <v>33</v>
      </c>
      <c r="S1032" t="s">
        <v>33</v>
      </c>
      <c r="T1032" t="s">
        <v>33</v>
      </c>
      <c r="V1032" t="s">
        <v>91</v>
      </c>
      <c r="W1032" t="s">
        <v>36</v>
      </c>
      <c r="X1032">
        <v>2019</v>
      </c>
      <c r="Y1032" t="s">
        <v>37</v>
      </c>
      <c r="Z1032" t="s">
        <v>38</v>
      </c>
      <c r="AA1032">
        <v>24</v>
      </c>
      <c r="AB1032" t="s">
        <v>33</v>
      </c>
      <c r="AC1032">
        <v>71</v>
      </c>
      <c r="AD1032">
        <v>0</v>
      </c>
      <c r="AE1032">
        <v>0</v>
      </c>
      <c r="AF1032">
        <v>0</v>
      </c>
      <c r="AG1032" s="2">
        <f>IFERROR(VLOOKUP(B1032,[1]Hoja2!$C$1:$AM$841,37,FALSE),"n/a")</f>
        <v>923.44999999999993</v>
      </c>
      <c r="AH1032" s="10">
        <f>VLOOKUP(AX1032,[1]Hoja2!$B$2:$AO$762,17,FALSE)</f>
        <v>230</v>
      </c>
      <c r="AI1032" s="10">
        <f>VLOOKUP(AX1032,[1]Hoja2!$B$2:$AO$762,23,FALSE)</f>
        <v>1.1499999999999999</v>
      </c>
      <c r="AJ1032" s="10">
        <f>VLOOKUP(AX1032,[1]Hoja2!$B$2:$AO$762,28,FALSE)</f>
        <v>0.68</v>
      </c>
      <c r="AK1032" s="10" t="str">
        <f>VLOOKUP(AX1032,[1]Hoja2!$B$2:$AO$762,19,FALSE)</f>
        <v>WF Mono Systems and Legacy Color</v>
      </c>
      <c r="AL1032">
        <f t="shared" si="527"/>
        <v>0</v>
      </c>
      <c r="AM1032">
        <f t="shared" si="528"/>
        <v>0</v>
      </c>
      <c r="AN1032">
        <f t="shared" si="529"/>
        <v>0</v>
      </c>
      <c r="AO1032">
        <f t="shared" si="530"/>
        <v>0</v>
      </c>
      <c r="AP1032">
        <f t="shared" si="531"/>
        <v>0</v>
      </c>
      <c r="AQ1032">
        <f t="shared" si="532"/>
        <v>1</v>
      </c>
      <c r="AR1032">
        <f>+INDEX([1]Hoja2!$AM$2:$AM$841,MATCH(B1032,[1]Hoja2!$C$2:$C$841,0))</f>
        <v>923.44999999999993</v>
      </c>
      <c r="AS1032" t="str">
        <f t="shared" ref="AS1032:AS1090" si="537">CONCATENATE(B1032,F1032)</f>
        <v>0AGD46090324</v>
      </c>
      <c r="AT1032" s="2">
        <f>IFERROR(VLOOKUP(AS1032,[1]Hoja2!$A$1:$AM$841,38,FALSE),"n/a")</f>
        <v>0</v>
      </c>
      <c r="AU1032" s="8">
        <f t="shared" si="526"/>
        <v>1</v>
      </c>
      <c r="AV1032">
        <f>VLOOKUP(B1032,[1]Hoja2!$C$2:$AO$762,39,FALSE)</f>
        <v>1</v>
      </c>
      <c r="AW1032">
        <f>IF(AU1032=AV1032,VLOOKUP(B1032,[1]Hoja2!$C$2:$AO$762,37,FALSE),IF(AV1032&lt;2,VLOOKUP(B1032,[1]Hoja2!$C$2:$AO$762,37,FALSE)))</f>
        <v>923.44999999999993</v>
      </c>
      <c r="AX1032" t="str">
        <f>B1032 &amp; COUNTIF(B$2:B1032, B1032)</f>
        <v>0AGD4609031</v>
      </c>
      <c r="AY1032" s="10">
        <f>VLOOKUP(AX1032,[1]Hoja2!$B$2:$AO$762,38,FALSE)</f>
        <v>923.44999999999993</v>
      </c>
      <c r="AZ1032" s="9">
        <f t="shared" si="512"/>
        <v>0</v>
      </c>
      <c r="BA1032">
        <f t="shared" si="534"/>
        <v>2</v>
      </c>
      <c r="BB1032">
        <f t="shared" si="535"/>
        <v>-0.68</v>
      </c>
      <c r="BC1032">
        <f t="shared" si="536"/>
        <v>2</v>
      </c>
    </row>
    <row r="1033" spans="1:55" x14ac:dyDescent="0.25">
      <c r="A1033">
        <v>71675</v>
      </c>
      <c r="B1033" t="s">
        <v>383</v>
      </c>
      <c r="C1033">
        <v>2019</v>
      </c>
      <c r="D1033" t="s">
        <v>37</v>
      </c>
      <c r="E1033" t="s">
        <v>38</v>
      </c>
      <c r="F1033">
        <v>24</v>
      </c>
      <c r="G1033" t="s">
        <v>44</v>
      </c>
      <c r="H1033">
        <v>0</v>
      </c>
      <c r="I1033" t="s">
        <v>71</v>
      </c>
      <c r="J1033">
        <v>468</v>
      </c>
      <c r="K1033">
        <v>715</v>
      </c>
      <c r="L1033">
        <v>0</v>
      </c>
      <c r="M1033">
        <v>0</v>
      </c>
      <c r="N1033">
        <v>0</v>
      </c>
      <c r="O1033">
        <v>0.6</v>
      </c>
      <c r="P1033">
        <v>0.8</v>
      </c>
      <c r="Q1033">
        <v>1.05</v>
      </c>
      <c r="R1033" t="s">
        <v>46</v>
      </c>
      <c r="S1033">
        <v>5</v>
      </c>
      <c r="T1033">
        <v>9</v>
      </c>
      <c r="U1033" t="s">
        <v>47</v>
      </c>
      <c r="V1033" t="s">
        <v>71</v>
      </c>
      <c r="W1033" t="s">
        <v>55</v>
      </c>
      <c r="X1033">
        <v>2019</v>
      </c>
      <c r="Y1033" t="s">
        <v>37</v>
      </c>
      <c r="Z1033" t="s">
        <v>38</v>
      </c>
      <c r="AA1033">
        <v>24</v>
      </c>
      <c r="AB1033">
        <v>0</v>
      </c>
      <c r="AC1033">
        <v>8</v>
      </c>
      <c r="AD1033">
        <v>0</v>
      </c>
      <c r="AE1033">
        <v>0</v>
      </c>
      <c r="AF1033">
        <v>715</v>
      </c>
      <c r="AG1033" s="2">
        <f>IFERROR(VLOOKUP(B1033,[1]Hoja2!$C$1:$AM$841,37,FALSE),"n/a")</f>
        <v>0</v>
      </c>
      <c r="AH1033" s="10" t="str">
        <f>VLOOKUP(AX1033,[1]Hoja2!$B$2:$AO$762,17,FALSE)</f>
        <v xml:space="preserve">  </v>
      </c>
      <c r="AI1033" s="10">
        <f>VLOOKUP(AX1033,[1]Hoja2!$B$2:$AO$762,23,FALSE)</f>
        <v>1</v>
      </c>
      <c r="AJ1033" s="10">
        <f>VLOOKUP(AX1033,[1]Hoja2!$B$2:$AO$762,28,FALSE)</f>
        <v>1</v>
      </c>
      <c r="AK1033" s="10" t="str">
        <f>VLOOKUP(AX1033,[1]Hoja2!$B$2:$AO$762,19,FALSE)</f>
        <v>Entry Mono Printers</v>
      </c>
      <c r="AL1033">
        <f t="shared" si="527"/>
        <v>1</v>
      </c>
      <c r="AM1033">
        <f t="shared" si="528"/>
        <v>0</v>
      </c>
      <c r="AN1033">
        <f t="shared" si="529"/>
        <v>0</v>
      </c>
      <c r="AO1033">
        <f t="shared" si="530"/>
        <v>0</v>
      </c>
      <c r="AP1033">
        <f t="shared" si="531"/>
        <v>1</v>
      </c>
      <c r="AQ1033">
        <f t="shared" si="532"/>
        <v>0</v>
      </c>
      <c r="AR1033">
        <f>+INDEX([1]Hoja2!$AM$2:$AM$841,MATCH(B1033,[1]Hoja2!$C$2:$C$841,0))</f>
        <v>0</v>
      </c>
      <c r="AS1033" t="str">
        <f t="shared" si="537"/>
        <v>0XLT27848124</v>
      </c>
      <c r="AT1033" s="2">
        <f>IFERROR(VLOOKUP(AS1033,[1]Hoja2!$A$1:$AM$841,38,FALSE),"n/a")</f>
        <v>0</v>
      </c>
      <c r="AU1033" s="8">
        <f t="shared" si="526"/>
        <v>3</v>
      </c>
      <c r="AV1033">
        <f>VLOOKUP(B1033,[1]Hoja2!$C$2:$AO$762,39,FALSE)</f>
        <v>3</v>
      </c>
      <c r="AW1033">
        <f>IF(AU1033=AV1033,VLOOKUP(B1033,[1]Hoja2!$C$2:$AO$762,37,FALSE),IF(AV1033&lt;2,VLOOKUP(B1033,[1]Hoja2!$C$2:$AO$762,37,FALSE)))</f>
        <v>0</v>
      </c>
      <c r="AX1033" t="str">
        <f>B1033 &amp; COUNTIF(B$2:B1033, B1033)</f>
        <v>0XLT2784813</v>
      </c>
      <c r="AY1033" s="10">
        <f>VLOOKUP(AX1033,[1]Hoja2!$B$2:$AO$762,38,FALSE)</f>
        <v>715.00000000000011</v>
      </c>
      <c r="AZ1033" s="9">
        <f t="shared" si="512"/>
        <v>0</v>
      </c>
      <c r="BA1033">
        <f t="shared" si="534"/>
        <v>3</v>
      </c>
      <c r="BB1033">
        <f t="shared" si="535"/>
        <v>-1</v>
      </c>
      <c r="BC1033">
        <f t="shared" si="536"/>
        <v>3</v>
      </c>
    </row>
    <row r="1034" spans="1:55" x14ac:dyDescent="0.25">
      <c r="A1034">
        <v>71686</v>
      </c>
      <c r="B1034" t="s">
        <v>583</v>
      </c>
      <c r="C1034">
        <v>2019</v>
      </c>
      <c r="D1034" t="s">
        <v>37</v>
      </c>
      <c r="E1034" t="s">
        <v>38</v>
      </c>
      <c r="F1034">
        <v>24</v>
      </c>
      <c r="G1034" t="s">
        <v>40</v>
      </c>
      <c r="H1034">
        <v>2.0833330000000001</v>
      </c>
      <c r="I1034" t="s">
        <v>58</v>
      </c>
      <c r="J1034">
        <v>655</v>
      </c>
      <c r="K1034">
        <v>1365</v>
      </c>
      <c r="L1034">
        <v>0</v>
      </c>
      <c r="M1034">
        <v>0</v>
      </c>
      <c r="N1034">
        <v>0.6</v>
      </c>
      <c r="O1034">
        <v>0.8</v>
      </c>
      <c r="P1034">
        <v>1.05</v>
      </c>
      <c r="Q1034">
        <v>1.1000000000000001</v>
      </c>
      <c r="R1034" t="s">
        <v>46</v>
      </c>
      <c r="S1034">
        <v>5</v>
      </c>
      <c r="T1034">
        <v>9</v>
      </c>
      <c r="U1034" t="s">
        <v>47</v>
      </c>
      <c r="V1034" t="s">
        <v>58</v>
      </c>
      <c r="W1034" t="s">
        <v>50</v>
      </c>
      <c r="X1034">
        <v>2019</v>
      </c>
      <c r="Y1034" t="s">
        <v>37</v>
      </c>
      <c r="Z1034" t="s">
        <v>38</v>
      </c>
      <c r="AA1034">
        <v>24</v>
      </c>
      <c r="AB1034">
        <v>0</v>
      </c>
      <c r="AC1034">
        <v>35</v>
      </c>
      <c r="AD1034">
        <v>1.05</v>
      </c>
      <c r="AE1034">
        <v>0.4166666</v>
      </c>
      <c r="AF1034">
        <v>1433.25</v>
      </c>
      <c r="AG1034" s="2">
        <f>IFERROR(VLOOKUP(B1034,[1]Hoja2!$C$1:$AM$841,37,FALSE),"n/a")</f>
        <v>1501.5000000000002</v>
      </c>
      <c r="AH1034" s="10">
        <f>VLOOKUP(AX1034,[1]Hoja2!$B$2:$AO$762,17,FALSE)</f>
        <v>78</v>
      </c>
      <c r="AI1034" s="10">
        <f>VLOOKUP(AX1034,[1]Hoja2!$B$2:$AO$762,23,FALSE)</f>
        <v>1.1000000000000001</v>
      </c>
      <c r="AJ1034" s="10">
        <f>VLOOKUP(AX1034,[1]Hoja2!$B$2:$AO$762,28,FALSE)</f>
        <v>0.47599999999999998</v>
      </c>
      <c r="AK1034" s="10" t="str">
        <f>VLOOKUP(AX1034,[1]Hoja2!$B$2:$AO$762,19,FALSE)</f>
        <v>Departmental Digital</v>
      </c>
      <c r="AL1034">
        <f t="shared" si="527"/>
        <v>0</v>
      </c>
      <c r="AM1034">
        <f t="shared" si="528"/>
        <v>0</v>
      </c>
      <c r="AN1034">
        <f t="shared" si="529"/>
        <v>0</v>
      </c>
      <c r="AO1034">
        <f t="shared" si="530"/>
        <v>0</v>
      </c>
      <c r="AP1034">
        <f t="shared" si="531"/>
        <v>1</v>
      </c>
      <c r="AQ1034">
        <f t="shared" si="532"/>
        <v>1</v>
      </c>
      <c r="AR1034">
        <f>+INDEX([1]Hoja2!$AM$2:$AM$841,MATCH(B1034,[1]Hoja2!$C$2:$C$841,0))</f>
        <v>1501.5000000000002</v>
      </c>
      <c r="AS1034" t="str">
        <f t="shared" si="537"/>
        <v>03AG88035024</v>
      </c>
      <c r="AT1034" s="2">
        <f>IFERROR(VLOOKUP(AS1034,[1]Hoja2!$A$1:$AM$841,38,FALSE),"n/a")</f>
        <v>0</v>
      </c>
      <c r="AU1034" s="8">
        <f t="shared" si="526"/>
        <v>1</v>
      </c>
      <c r="AV1034">
        <f>VLOOKUP(B1034,[1]Hoja2!$C$2:$AO$762,39,FALSE)</f>
        <v>1</v>
      </c>
      <c r="AW1034">
        <f>IF(AU1034=AV1034,VLOOKUP(B1034,[1]Hoja2!$C$2:$AO$762,37,FALSE),IF(AV1034&lt;2,VLOOKUP(B1034,[1]Hoja2!$C$2:$AO$762,37,FALSE)))</f>
        <v>1501.5000000000002</v>
      </c>
      <c r="AX1034" t="str">
        <f>B1034 &amp; COUNTIF(B$2:B1034, B1034)</f>
        <v>03AG8803501</v>
      </c>
      <c r="AY1034" s="10">
        <f>VLOOKUP(AX1034,[1]Hoja2!$B$2:$AO$762,38,FALSE)</f>
        <v>1501.5000000000002</v>
      </c>
      <c r="AZ1034" s="9">
        <f t="shared" si="512"/>
        <v>0</v>
      </c>
      <c r="BA1034">
        <f t="shared" si="534"/>
        <v>4</v>
      </c>
      <c r="BB1034">
        <f t="shared" si="535"/>
        <v>-5.9333399999999981E-2</v>
      </c>
      <c r="BC1034">
        <f t="shared" si="536"/>
        <v>4</v>
      </c>
    </row>
    <row r="1035" spans="1:55" x14ac:dyDescent="0.25">
      <c r="A1035">
        <v>71697</v>
      </c>
      <c r="B1035" t="s">
        <v>565</v>
      </c>
      <c r="C1035">
        <v>2019</v>
      </c>
      <c r="D1035" t="s">
        <v>37</v>
      </c>
      <c r="E1035" t="s">
        <v>38</v>
      </c>
      <c r="F1035">
        <v>24</v>
      </c>
      <c r="G1035" t="s">
        <v>40</v>
      </c>
      <c r="H1035">
        <v>0</v>
      </c>
      <c r="I1035" t="s">
        <v>34</v>
      </c>
      <c r="J1035">
        <v>468</v>
      </c>
      <c r="K1035">
        <v>715</v>
      </c>
      <c r="L1035">
        <v>0</v>
      </c>
      <c r="M1035">
        <v>0</v>
      </c>
      <c r="N1035">
        <v>0</v>
      </c>
      <c r="O1035">
        <v>0.6</v>
      </c>
      <c r="P1035">
        <v>0.8</v>
      </c>
      <c r="Q1035">
        <v>1.05</v>
      </c>
      <c r="R1035" t="s">
        <v>46</v>
      </c>
      <c r="S1035">
        <v>5</v>
      </c>
      <c r="T1035">
        <v>9</v>
      </c>
      <c r="U1035" t="s">
        <v>47</v>
      </c>
      <c r="V1035" t="s">
        <v>34</v>
      </c>
      <c r="W1035" t="s">
        <v>55</v>
      </c>
      <c r="X1035">
        <v>2019</v>
      </c>
      <c r="Y1035" t="s">
        <v>37</v>
      </c>
      <c r="Z1035" t="s">
        <v>38</v>
      </c>
      <c r="AA1035">
        <v>24</v>
      </c>
      <c r="AB1035">
        <v>0</v>
      </c>
      <c r="AC1035">
        <v>0</v>
      </c>
      <c r="AD1035">
        <v>1.05</v>
      </c>
      <c r="AE1035">
        <v>0</v>
      </c>
      <c r="AF1035">
        <v>750.75</v>
      </c>
      <c r="AG1035" s="2">
        <f>IFERROR(VLOOKUP(B1035,[1]Hoja2!$C$1:$AM$841,37,FALSE),"n/a")</f>
        <v>750.75000000000011</v>
      </c>
      <c r="AH1035" s="10" t="str">
        <f>VLOOKUP(AX1035,[1]Hoja2!$B$2:$AO$762,17,FALSE)</f>
        <v xml:space="preserve">  </v>
      </c>
      <c r="AI1035" s="10">
        <f>VLOOKUP(AX1035,[1]Hoja2!$B$2:$AO$762,23,FALSE)</f>
        <v>1</v>
      </c>
      <c r="AJ1035" s="10">
        <f>VLOOKUP(AX1035,[1]Hoja2!$B$2:$AO$762,28,FALSE)</f>
        <v>1</v>
      </c>
      <c r="AK1035" s="10" t="str">
        <f>VLOOKUP(AX1035,[1]Hoja2!$B$2:$AO$762,19,FALSE)</f>
        <v>A4 Mono MFPs</v>
      </c>
      <c r="AL1035">
        <f t="shared" si="527"/>
        <v>0</v>
      </c>
      <c r="AM1035">
        <f t="shared" si="528"/>
        <v>0</v>
      </c>
      <c r="AN1035">
        <f t="shared" si="529"/>
        <v>0</v>
      </c>
      <c r="AO1035">
        <f t="shared" si="530"/>
        <v>0</v>
      </c>
      <c r="AP1035">
        <f t="shared" si="531"/>
        <v>1</v>
      </c>
      <c r="AQ1035">
        <f t="shared" si="532"/>
        <v>0</v>
      </c>
      <c r="AR1035">
        <f>+INDEX([1]Hoja2!$AM$2:$AM$841,MATCH(B1035,[1]Hoja2!$C$2:$C$841,0))</f>
        <v>750.75000000000011</v>
      </c>
      <c r="AS1035" t="str">
        <f t="shared" si="537"/>
        <v>0A2T38239624</v>
      </c>
      <c r="AT1035" s="2">
        <f>IFERROR(VLOOKUP(AS1035,[1]Hoja2!$A$1:$AM$841,38,FALSE),"n/a")</f>
        <v>0</v>
      </c>
      <c r="AU1035" s="8">
        <f t="shared" si="526"/>
        <v>2</v>
      </c>
      <c r="AV1035">
        <f>VLOOKUP(B1035,[1]Hoja2!$C$2:$AO$762,39,FALSE)</f>
        <v>2</v>
      </c>
      <c r="AW1035">
        <f>IF(AU1035=AV1035,VLOOKUP(B1035,[1]Hoja2!$C$2:$AO$762,37,FALSE),IF(AV1035&lt;2,VLOOKUP(B1035,[1]Hoja2!$C$2:$AO$762,37,FALSE)))</f>
        <v>750.75000000000011</v>
      </c>
      <c r="AX1035" t="str">
        <f>B1035 &amp; COUNTIF(B$2:B1035, B1035)</f>
        <v>0A2T3823962</v>
      </c>
      <c r="AY1035" s="10">
        <f>VLOOKUP(AX1035,[1]Hoja2!$B$2:$AO$762,38,FALSE)</f>
        <v>715.00000000000011</v>
      </c>
      <c r="AZ1035" s="9">
        <f t="shared" ref="AZ1035:AZ1098" si="538">IF(AV1035&gt;AU1035,1,0)</f>
        <v>0</v>
      </c>
      <c r="BA1035">
        <f t="shared" si="534"/>
        <v>4</v>
      </c>
      <c r="BB1035">
        <f t="shared" si="535"/>
        <v>-1</v>
      </c>
      <c r="BC1035">
        <f t="shared" si="536"/>
        <v>4</v>
      </c>
    </row>
    <row r="1036" spans="1:55" x14ac:dyDescent="0.25">
      <c r="A1036">
        <v>71699</v>
      </c>
      <c r="B1036" t="s">
        <v>599</v>
      </c>
      <c r="C1036">
        <v>2019</v>
      </c>
      <c r="D1036" t="s">
        <v>37</v>
      </c>
      <c r="E1036" t="s">
        <v>38</v>
      </c>
      <c r="F1036">
        <v>24</v>
      </c>
      <c r="G1036" t="s">
        <v>40</v>
      </c>
      <c r="H1036">
        <v>0</v>
      </c>
      <c r="I1036" t="s">
        <v>71</v>
      </c>
      <c r="J1036">
        <v>468</v>
      </c>
      <c r="K1036">
        <v>715</v>
      </c>
      <c r="L1036">
        <v>0</v>
      </c>
      <c r="M1036">
        <v>0</v>
      </c>
      <c r="N1036">
        <v>0</v>
      </c>
      <c r="O1036">
        <v>0.6</v>
      </c>
      <c r="P1036">
        <v>0.8</v>
      </c>
      <c r="Q1036">
        <v>1.05</v>
      </c>
      <c r="R1036" t="s">
        <v>46</v>
      </c>
      <c r="S1036">
        <v>5</v>
      </c>
      <c r="T1036">
        <v>9</v>
      </c>
      <c r="U1036" t="s">
        <v>47</v>
      </c>
      <c r="V1036" t="s">
        <v>71</v>
      </c>
      <c r="W1036" t="s">
        <v>55</v>
      </c>
      <c r="X1036">
        <v>2019</v>
      </c>
      <c r="Y1036" t="s">
        <v>37</v>
      </c>
      <c r="Z1036" t="s">
        <v>38</v>
      </c>
      <c r="AA1036">
        <v>24</v>
      </c>
      <c r="AB1036">
        <v>0</v>
      </c>
      <c r="AC1036">
        <v>127</v>
      </c>
      <c r="AD1036">
        <v>1.05</v>
      </c>
      <c r="AE1036">
        <v>0</v>
      </c>
      <c r="AF1036">
        <v>750.75</v>
      </c>
      <c r="AG1036" s="2">
        <f>IFERROR(VLOOKUP(B1036,[1]Hoja2!$C$1:$AM$841,37,FALSE),"n/a")</f>
        <v>750.75000000000011</v>
      </c>
      <c r="AH1036" s="10">
        <f>VLOOKUP(AX1036,[1]Hoja2!$B$2:$AO$762,17,FALSE)</f>
        <v>440</v>
      </c>
      <c r="AI1036" s="10">
        <f>VLOOKUP(AX1036,[1]Hoja2!$B$2:$AO$762,23,FALSE)</f>
        <v>1.05</v>
      </c>
      <c r="AJ1036" s="10">
        <f>VLOOKUP(AX1036,[1]Hoja2!$B$2:$AO$762,28,FALSE)</f>
        <v>0</v>
      </c>
      <c r="AK1036" s="10" t="str">
        <f>VLOOKUP(AX1036,[1]Hoja2!$B$2:$AO$762,19,FALSE)</f>
        <v>Entry Mono Printers</v>
      </c>
      <c r="AL1036">
        <f t="shared" si="527"/>
        <v>1</v>
      </c>
      <c r="AM1036">
        <f t="shared" si="528"/>
        <v>0</v>
      </c>
      <c r="AN1036">
        <f t="shared" si="529"/>
        <v>1</v>
      </c>
      <c r="AO1036">
        <f t="shared" si="530"/>
        <v>1</v>
      </c>
      <c r="AP1036">
        <f t="shared" si="531"/>
        <v>1</v>
      </c>
      <c r="AQ1036">
        <f t="shared" si="532"/>
        <v>0</v>
      </c>
      <c r="AR1036">
        <f>+INDEX([1]Hoja2!$AM$2:$AM$841,MATCH(B1036,[1]Hoja2!$C$2:$C$841,0))</f>
        <v>750.75000000000011</v>
      </c>
      <c r="AS1036" t="str">
        <f t="shared" si="537"/>
        <v>0XLT99350924</v>
      </c>
      <c r="AT1036" s="2">
        <f>IFERROR(VLOOKUP(AS1036,[1]Hoja2!$A$1:$AM$841,38,FALSE),"n/a")</f>
        <v>0</v>
      </c>
      <c r="AU1036" s="8">
        <f t="shared" si="526"/>
        <v>1</v>
      </c>
      <c r="AV1036">
        <f>VLOOKUP(B1036,[1]Hoja2!$C$2:$AO$762,39,FALSE)</f>
        <v>1</v>
      </c>
      <c r="AW1036">
        <f>IF(AU1036=AV1036,VLOOKUP(B1036,[1]Hoja2!$C$2:$AO$762,37,FALSE),IF(AV1036&lt;2,VLOOKUP(B1036,[1]Hoja2!$C$2:$AO$762,37,FALSE)))</f>
        <v>750.75000000000011</v>
      </c>
      <c r="AX1036" t="str">
        <f>B1036 &amp; COUNTIF(B$2:B1036, B1036)</f>
        <v>0XLT9935091</v>
      </c>
      <c r="AY1036" s="10">
        <f>VLOOKUP(AX1036,[1]Hoja2!$B$2:$AO$762,38,FALSE)</f>
        <v>750.75000000000011</v>
      </c>
      <c r="AZ1036" s="9">
        <f t="shared" si="538"/>
        <v>0</v>
      </c>
      <c r="BA1036">
        <f t="shared" si="534"/>
        <v>0</v>
      </c>
      <c r="BB1036">
        <f t="shared" si="535"/>
        <v>0</v>
      </c>
      <c r="BC1036">
        <f t="shared" si="536"/>
        <v>0</v>
      </c>
    </row>
    <row r="1037" spans="1:55" hidden="1" x14ac:dyDescent="0.25">
      <c r="A1037">
        <v>71700</v>
      </c>
      <c r="B1037" t="s">
        <v>809</v>
      </c>
      <c r="C1037">
        <v>2019</v>
      </c>
      <c r="D1037" t="s">
        <v>37</v>
      </c>
      <c r="E1037" t="s">
        <v>38</v>
      </c>
      <c r="F1037">
        <v>24</v>
      </c>
      <c r="G1037" t="s">
        <v>44</v>
      </c>
      <c r="H1037">
        <v>0</v>
      </c>
      <c r="I1037" t="s">
        <v>116</v>
      </c>
      <c r="J1037">
        <v>655</v>
      </c>
      <c r="K1037">
        <v>1365</v>
      </c>
      <c r="L1037">
        <v>0</v>
      </c>
      <c r="M1037">
        <v>0</v>
      </c>
      <c r="N1037">
        <v>0.6</v>
      </c>
      <c r="O1037">
        <v>0.8</v>
      </c>
      <c r="P1037">
        <v>1.05</v>
      </c>
      <c r="Q1037">
        <v>1.1000000000000001</v>
      </c>
      <c r="R1037" t="s">
        <v>46</v>
      </c>
      <c r="S1037">
        <v>5</v>
      </c>
      <c r="T1037">
        <v>9</v>
      </c>
      <c r="U1037" t="s">
        <v>47</v>
      </c>
      <c r="V1037" t="s">
        <v>45</v>
      </c>
      <c r="W1037" t="s">
        <v>50</v>
      </c>
      <c r="X1037">
        <v>2019</v>
      </c>
      <c r="Y1037" t="s">
        <v>37</v>
      </c>
      <c r="Z1037" t="s">
        <v>38</v>
      </c>
      <c r="AA1037">
        <v>24</v>
      </c>
      <c r="AB1037">
        <v>1</v>
      </c>
      <c r="AC1037">
        <v>9</v>
      </c>
      <c r="AD1037">
        <v>0</v>
      </c>
      <c r="AE1037">
        <v>0</v>
      </c>
      <c r="AF1037">
        <v>0</v>
      </c>
      <c r="AG1037" s="2" t="str">
        <f>IFERROR(VLOOKUP(B1037,[1]Hoja2!$C$1:$AM$841,37,FALSE),"n/a")</f>
        <v>n/a</v>
      </c>
      <c r="AH1037" s="10" t="e">
        <f>VLOOKUP(AX1037,[1]Hoja2!$B$2:$AO$762,17,FALSE)</f>
        <v>#N/A</v>
      </c>
      <c r="AI1037" s="10" t="e">
        <f>VLOOKUP(AX1037,[1]Hoja2!$B$2:$AO$762,23,FALSE)</f>
        <v>#N/A</v>
      </c>
      <c r="AJ1037" s="10" t="e">
        <f>VLOOKUP(AX1037,[1]Hoja2!$B$2:$AO$762,28,FALSE)</f>
        <v>#N/A</v>
      </c>
      <c r="AK1037" s="10" t="e">
        <f>VLOOKUP(AX1037,[1]Hoja2!$B$2:$AO$762,19,FALSE)</f>
        <v>#N/A</v>
      </c>
      <c r="AL1037" t="e">
        <f t="shared" si="527"/>
        <v>#N/A</v>
      </c>
      <c r="AM1037" t="e">
        <f t="shared" si="528"/>
        <v>#N/A</v>
      </c>
      <c r="AN1037" t="e">
        <f t="shared" si="529"/>
        <v>#N/A</v>
      </c>
      <c r="AO1037" t="e">
        <f t="shared" si="530"/>
        <v>#N/A</v>
      </c>
      <c r="AP1037" t="e">
        <f t="shared" si="531"/>
        <v>#N/A</v>
      </c>
      <c r="AQ1037" t="str">
        <f t="shared" si="532"/>
        <v>n/a</v>
      </c>
      <c r="AR1037" t="e">
        <f>+INDEX([1]DETALLE!$AK$2:$AK$841,MATCH(B1037,[1]DETALLE!$A$2:$A$841,0))</f>
        <v>#N/A</v>
      </c>
      <c r="AS1037" t="str">
        <f>CONCATENATE(B1037)</f>
        <v>0Y4X846817</v>
      </c>
      <c r="AT1037" s="2" t="str">
        <f>IF(IFERROR(VLOOKUP(AS1037,[1]Hoja2!$C$1:$AM$841,37,FALSE),"n/a")&lt;&gt;"n/a","a","n/a")</f>
        <v>n/a</v>
      </c>
      <c r="AU1037" s="8">
        <f t="shared" si="526"/>
        <v>7</v>
      </c>
      <c r="AV1037" t="e">
        <f>VLOOKUP(B1037,[1]Hoja2!$C$2:$AO$762,39,FALSE)</f>
        <v>#N/A</v>
      </c>
      <c r="AW1037" t="e">
        <f>IF(AU1037=AV1037,VLOOKUP(B1037,[1]Hoja2!$C$2:$AO$762,37,FALSE),IF(AV1037&lt;2,VLOOKUP(B1037,[1]Hoja2!$C$2:$AO$762,37,FALSE)))</f>
        <v>#N/A</v>
      </c>
      <c r="AX1037" t="str">
        <f>B1037 &amp; COUNTIF(B$2:B1037, B1037)</f>
        <v>0Y4X8468174</v>
      </c>
      <c r="AY1037" t="e">
        <f>VLOOKUP(AX1037,[1]Hoja2!$B$2:$AO$762,38,FALSE)</f>
        <v>#N/A</v>
      </c>
      <c r="AZ1037" s="9" t="e">
        <f t="shared" si="538"/>
        <v>#N/A</v>
      </c>
    </row>
    <row r="1038" spans="1:55" x14ac:dyDescent="0.25">
      <c r="A1038">
        <v>71703</v>
      </c>
      <c r="B1038" t="s">
        <v>248</v>
      </c>
      <c r="C1038">
        <v>2019</v>
      </c>
      <c r="D1038" t="s">
        <v>37</v>
      </c>
      <c r="E1038" t="s">
        <v>38</v>
      </c>
      <c r="F1038">
        <v>24</v>
      </c>
      <c r="G1038" t="s">
        <v>40</v>
      </c>
      <c r="H1038">
        <v>3.1166670000000001</v>
      </c>
      <c r="I1038" t="s">
        <v>54</v>
      </c>
      <c r="J1038">
        <v>803</v>
      </c>
      <c r="K1038">
        <v>1573</v>
      </c>
      <c r="L1038">
        <v>0.2</v>
      </c>
      <c r="M1038">
        <v>0.6</v>
      </c>
      <c r="N1038">
        <v>0.8</v>
      </c>
      <c r="O1038">
        <v>1.05</v>
      </c>
      <c r="P1038">
        <v>1.1000000000000001</v>
      </c>
      <c r="Q1038">
        <v>1.1499999999999999</v>
      </c>
      <c r="R1038" t="s">
        <v>46</v>
      </c>
      <c r="S1038">
        <v>4</v>
      </c>
      <c r="T1038">
        <v>6</v>
      </c>
      <c r="U1038" t="s">
        <v>47</v>
      </c>
      <c r="V1038" t="s">
        <v>54</v>
      </c>
      <c r="W1038" t="s">
        <v>50</v>
      </c>
      <c r="X1038">
        <v>2019</v>
      </c>
      <c r="Y1038" t="s">
        <v>37</v>
      </c>
      <c r="Z1038" t="s">
        <v>38</v>
      </c>
      <c r="AA1038">
        <v>25</v>
      </c>
      <c r="AB1038">
        <v>0</v>
      </c>
      <c r="AC1038">
        <v>2</v>
      </c>
      <c r="AD1038">
        <v>0.2</v>
      </c>
      <c r="AE1038">
        <v>0.77916675000000002</v>
      </c>
      <c r="AF1038">
        <v>314.60000000000002</v>
      </c>
      <c r="AG1038" s="2">
        <f>IFERROR(VLOOKUP(B1038,[1]Hoja2!$C$1:$AM$841,37,FALSE),"n/a")</f>
        <v>1573.0000000000002</v>
      </c>
      <c r="AH1038" s="10">
        <f>VLOOKUP(AX1038,[1]Hoja2!$B$2:$AO$762,17,FALSE)</f>
        <v>7</v>
      </c>
      <c r="AI1038" s="10">
        <f>VLOOKUP(AX1038,[1]Hoja2!$B$2:$AO$762,23,FALSE)</f>
        <v>0.8</v>
      </c>
      <c r="AJ1038" s="10">
        <f>VLOOKUP(AX1038,[1]Hoja2!$B$2:$AO$762,28,FALSE)</f>
        <v>0.82</v>
      </c>
      <c r="AK1038" s="10" t="str">
        <f>VLOOKUP(AX1038,[1]Hoja2!$B$2:$AO$762,19,FALSE)</f>
        <v>Entry Production Color Low/Mid</v>
      </c>
      <c r="AL1038">
        <f t="shared" si="527"/>
        <v>0</v>
      </c>
      <c r="AM1038">
        <f t="shared" si="528"/>
        <v>0</v>
      </c>
      <c r="AN1038">
        <f t="shared" si="529"/>
        <v>0</v>
      </c>
      <c r="AO1038">
        <f t="shared" si="530"/>
        <v>0</v>
      </c>
      <c r="AP1038">
        <f t="shared" si="531"/>
        <v>1</v>
      </c>
      <c r="AQ1038">
        <f t="shared" si="532"/>
        <v>1</v>
      </c>
      <c r="AR1038">
        <f>+INDEX([1]Hoja2!$AM$2:$AM$841,MATCH(B1038,[1]Hoja2!$C$2:$C$841,0))</f>
        <v>1573.0000000000002</v>
      </c>
      <c r="AS1038" t="str">
        <f t="shared" si="537"/>
        <v>0E2B66565324</v>
      </c>
      <c r="AT1038" s="2">
        <f>IFERROR(VLOOKUP(AS1038,[1]Hoja2!$A$1:$AM$841,38,FALSE),"n/a")</f>
        <v>0</v>
      </c>
      <c r="AU1038" s="8">
        <f t="shared" si="526"/>
        <v>3</v>
      </c>
      <c r="AV1038">
        <f>VLOOKUP(B1038,[1]Hoja2!$C$2:$AO$762,39,FALSE)</f>
        <v>3</v>
      </c>
      <c r="AW1038">
        <f>IF(AU1038=AV1038,VLOOKUP(B1038,[1]Hoja2!$C$2:$AO$762,37,FALSE),IF(AV1038&lt;2,VLOOKUP(B1038,[1]Hoja2!$C$2:$AO$762,37,FALSE)))</f>
        <v>1573.0000000000002</v>
      </c>
      <c r="AX1038" t="str">
        <f>B1038 &amp; COUNTIF(B$2:B1038, B1038)</f>
        <v>0E2B6656533</v>
      </c>
      <c r="AY1038" s="10">
        <f>VLOOKUP(AX1038,[1]Hoja2!$B$2:$AO$762,38,FALSE)</f>
        <v>1258.4000000000003</v>
      </c>
      <c r="AZ1038" s="9">
        <f t="shared" si="538"/>
        <v>0</v>
      </c>
      <c r="BA1038">
        <f>IF(Q1038="NA",2,IF(OR(G1038="INSTALACION NUEVA",G1038="Mantenimiento preventivo"),3,IF(AND(AC1038&lt;AH1038,AL1038&lt;&gt;1),4,IF(AY1038&gt;AF1038,1,0))))</f>
        <v>4</v>
      </c>
      <c r="BB1038">
        <f>AE1038-AJ1038</f>
        <v>-4.0833249999999932E-2</v>
      </c>
      <c r="BC1038">
        <f>+_xlfn.IFS(Q1038="NA",2,OR(G1038="INSTALACION NUEVA",G1038="Mantenimiento preventivo"),3,AND(AC1038&lt;AH1038,AL1038&lt;&gt;1),4,AY1038&gt;AF1038,1,TRUE,0)</f>
        <v>4</v>
      </c>
    </row>
    <row r="1039" spans="1:55" hidden="1" x14ac:dyDescent="0.25">
      <c r="A1039">
        <v>71707</v>
      </c>
      <c r="B1039" t="s">
        <v>960</v>
      </c>
      <c r="C1039">
        <v>2019</v>
      </c>
      <c r="D1039" t="s">
        <v>37</v>
      </c>
      <c r="E1039" t="s">
        <v>38</v>
      </c>
      <c r="F1039">
        <v>24</v>
      </c>
      <c r="G1039" t="s">
        <v>44</v>
      </c>
      <c r="H1039">
        <v>0</v>
      </c>
      <c r="I1039" t="s">
        <v>34</v>
      </c>
      <c r="J1039">
        <v>468</v>
      </c>
      <c r="K1039">
        <v>715</v>
      </c>
      <c r="L1039">
        <v>0</v>
      </c>
      <c r="M1039">
        <v>0</v>
      </c>
      <c r="N1039">
        <v>0</v>
      </c>
      <c r="O1039">
        <v>0.6</v>
      </c>
      <c r="P1039">
        <v>0.8</v>
      </c>
      <c r="Q1039">
        <v>1.05</v>
      </c>
      <c r="R1039" t="s">
        <v>420</v>
      </c>
      <c r="S1039">
        <v>5</v>
      </c>
      <c r="T1039">
        <v>9</v>
      </c>
      <c r="U1039" t="s">
        <v>47</v>
      </c>
      <c r="V1039" t="s">
        <v>34</v>
      </c>
      <c r="W1039" t="s">
        <v>683</v>
      </c>
      <c r="X1039">
        <v>2019</v>
      </c>
      <c r="Y1039" t="s">
        <v>37</v>
      </c>
      <c r="Z1039" t="s">
        <v>38</v>
      </c>
      <c r="AA1039">
        <v>25</v>
      </c>
      <c r="AB1039">
        <v>1</v>
      </c>
      <c r="AC1039">
        <v>75</v>
      </c>
      <c r="AD1039">
        <v>0</v>
      </c>
      <c r="AE1039">
        <v>0</v>
      </c>
      <c r="AF1039">
        <v>0</v>
      </c>
      <c r="AG1039" s="2" t="str">
        <f>IFERROR(VLOOKUP(B1039,[1]Hoja2!$C$1:$AM$841,37,FALSE),"n/a")</f>
        <v>n/a</v>
      </c>
      <c r="AH1039" s="10" t="e">
        <f>VLOOKUP(AX1039,[1]Hoja2!$B$2:$AO$762,17,FALSE)</f>
        <v>#N/A</v>
      </c>
      <c r="AI1039" s="10" t="e">
        <f>VLOOKUP(AX1039,[1]Hoja2!$B$2:$AO$762,23,FALSE)</f>
        <v>#N/A</v>
      </c>
      <c r="AJ1039" s="10" t="e">
        <f>VLOOKUP(AX1039,[1]Hoja2!$B$2:$AO$762,28,FALSE)</f>
        <v>#N/A</v>
      </c>
      <c r="AK1039" s="10" t="e">
        <f>VLOOKUP(AX1039,[1]Hoja2!$B$2:$AO$762,19,FALSE)</f>
        <v>#N/A</v>
      </c>
      <c r="AL1039" t="e">
        <f t="shared" si="527"/>
        <v>#N/A</v>
      </c>
      <c r="AM1039" t="e">
        <f t="shared" si="528"/>
        <v>#N/A</v>
      </c>
      <c r="AN1039" t="e">
        <f t="shared" si="529"/>
        <v>#N/A</v>
      </c>
      <c r="AO1039" t="e">
        <f t="shared" si="530"/>
        <v>#N/A</v>
      </c>
      <c r="AP1039" t="e">
        <f t="shared" si="531"/>
        <v>#N/A</v>
      </c>
      <c r="AQ1039" t="str">
        <f t="shared" si="532"/>
        <v>n/a</v>
      </c>
      <c r="AR1039" t="e">
        <f>+INDEX([1]DETALLE!$AK$2:$AK$841,MATCH(B1039,[1]DETALLE!$A$2:$A$841,0))</f>
        <v>#N/A</v>
      </c>
      <c r="AS1039" t="str">
        <f>CONCATENATE(B1039)</f>
        <v>09HB331745</v>
      </c>
      <c r="AT1039" s="2" t="str">
        <f>IF(IFERROR(VLOOKUP(AS1039,[1]Hoja2!$C$1:$AM$841,37,FALSE),"n/a")&lt;&gt;"n/a","a","n/a")</f>
        <v>n/a</v>
      </c>
      <c r="AU1039" s="8">
        <f t="shared" si="526"/>
        <v>1</v>
      </c>
      <c r="AV1039" t="e">
        <f>VLOOKUP(B1039,[1]Hoja2!$C$2:$AO$762,39,FALSE)</f>
        <v>#N/A</v>
      </c>
      <c r="AW1039" t="e">
        <f>IF(AU1039=AV1039,VLOOKUP(B1039,[1]Hoja2!$C$2:$AO$762,37,FALSE),IF(AV1039&lt;2,VLOOKUP(B1039,[1]Hoja2!$C$2:$AO$762,37,FALSE)))</f>
        <v>#N/A</v>
      </c>
      <c r="AX1039" t="str">
        <f>B1039 &amp; COUNTIF(B$2:B1039, B1039)</f>
        <v>09HB3317451</v>
      </c>
      <c r="AY1039" t="e">
        <f>VLOOKUP(AX1039,[1]Hoja2!$B$2:$AO$762,38,FALSE)</f>
        <v>#N/A</v>
      </c>
      <c r="AZ1039" s="9" t="e">
        <f t="shared" si="538"/>
        <v>#N/A</v>
      </c>
    </row>
    <row r="1040" spans="1:55" x14ac:dyDescent="0.25">
      <c r="A1040">
        <v>71710</v>
      </c>
      <c r="B1040" t="s">
        <v>586</v>
      </c>
      <c r="C1040">
        <v>2019</v>
      </c>
      <c r="D1040" t="s">
        <v>37</v>
      </c>
      <c r="E1040" t="s">
        <v>38</v>
      </c>
      <c r="F1040">
        <v>24</v>
      </c>
      <c r="G1040" t="s">
        <v>40</v>
      </c>
      <c r="H1040">
        <v>0</v>
      </c>
      <c r="I1040" t="s">
        <v>66</v>
      </c>
      <c r="J1040">
        <v>468</v>
      </c>
      <c r="K1040">
        <v>715</v>
      </c>
      <c r="L1040">
        <v>0</v>
      </c>
      <c r="M1040">
        <v>0</v>
      </c>
      <c r="N1040">
        <v>0</v>
      </c>
      <c r="O1040">
        <v>0.6</v>
      </c>
      <c r="P1040">
        <v>0.8</v>
      </c>
      <c r="Q1040">
        <v>1.05</v>
      </c>
      <c r="R1040" t="s">
        <v>46</v>
      </c>
      <c r="S1040">
        <v>5</v>
      </c>
      <c r="T1040">
        <v>9</v>
      </c>
      <c r="U1040" t="s">
        <v>47</v>
      </c>
      <c r="V1040" t="s">
        <v>58</v>
      </c>
      <c r="W1040" t="s">
        <v>55</v>
      </c>
      <c r="X1040">
        <v>2019</v>
      </c>
      <c r="Y1040" t="s">
        <v>37</v>
      </c>
      <c r="Z1040" t="s">
        <v>38</v>
      </c>
      <c r="AA1040">
        <v>24</v>
      </c>
      <c r="AB1040">
        <v>0</v>
      </c>
      <c r="AC1040">
        <v>83</v>
      </c>
      <c r="AD1040">
        <v>1.05</v>
      </c>
      <c r="AE1040">
        <v>0</v>
      </c>
      <c r="AF1040">
        <v>750.75</v>
      </c>
      <c r="AG1040" s="2">
        <f>IFERROR(VLOOKUP(B1040,[1]Hoja2!$C$1:$AM$841,37,FALSE),"n/a")</f>
        <v>750.75000000000011</v>
      </c>
      <c r="AH1040" s="10">
        <f>VLOOKUP(AX1040,[1]Hoja2!$B$2:$AO$762,17,FALSE)</f>
        <v>85</v>
      </c>
      <c r="AI1040" s="10">
        <f>VLOOKUP(AX1040,[1]Hoja2!$B$2:$AO$762,23,FALSE)</f>
        <v>1.05</v>
      </c>
      <c r="AJ1040" s="10">
        <f>VLOOKUP(AX1040,[1]Hoja2!$B$2:$AO$762,28,FALSE)</f>
        <v>0</v>
      </c>
      <c r="AK1040" s="10" t="str">
        <f>VLOOKUP(AX1040,[1]Hoja2!$B$2:$AO$762,19,FALSE)</f>
        <v>Color Laser Printers</v>
      </c>
      <c r="AL1040">
        <f t="shared" si="527"/>
        <v>1</v>
      </c>
      <c r="AM1040">
        <f t="shared" si="528"/>
        <v>0</v>
      </c>
      <c r="AN1040">
        <f t="shared" si="529"/>
        <v>1</v>
      </c>
      <c r="AO1040">
        <f t="shared" si="530"/>
        <v>1</v>
      </c>
      <c r="AP1040">
        <f t="shared" si="531"/>
        <v>1</v>
      </c>
      <c r="AQ1040">
        <f t="shared" si="532"/>
        <v>0</v>
      </c>
      <c r="AR1040">
        <f>+INDEX([1]Hoja2!$AM$2:$AM$841,MATCH(B1040,[1]Hoja2!$C$2:$C$841,0))</f>
        <v>750.75000000000011</v>
      </c>
      <c r="AS1040" t="str">
        <f t="shared" si="537"/>
        <v>0AB977957724</v>
      </c>
      <c r="AT1040" s="2">
        <f>IFERROR(VLOOKUP(AS1040,[1]Hoja2!$A$1:$AM$841,38,FALSE),"n/a")</f>
        <v>0</v>
      </c>
      <c r="AU1040" s="8">
        <f t="shared" si="526"/>
        <v>1</v>
      </c>
      <c r="AV1040">
        <f>VLOOKUP(B1040,[1]Hoja2!$C$2:$AO$762,39,FALSE)</f>
        <v>1</v>
      </c>
      <c r="AW1040">
        <f>IF(AU1040=AV1040,VLOOKUP(B1040,[1]Hoja2!$C$2:$AO$762,37,FALSE),IF(AV1040&lt;2,VLOOKUP(B1040,[1]Hoja2!$C$2:$AO$762,37,FALSE)))</f>
        <v>750.75000000000011</v>
      </c>
      <c r="AX1040" t="str">
        <f>B1040 &amp; COUNTIF(B$2:B1040, B1040)</f>
        <v>0AB97795771</v>
      </c>
      <c r="AY1040" s="10">
        <f>VLOOKUP(AX1040,[1]Hoja2!$B$2:$AO$762,38,FALSE)</f>
        <v>750.75000000000011</v>
      </c>
      <c r="AZ1040" s="9">
        <f t="shared" si="538"/>
        <v>0</v>
      </c>
      <c r="BA1040">
        <f t="shared" ref="BA1040:BA1041" si="539">IF(Q1040="NA",2,IF(OR(G1040="INSTALACION NUEVA",G1040="Mantenimiento preventivo"),3,IF(AND(AC1040&lt;AH1040,AL1040&lt;&gt;1),4,IF(AY1040&gt;AF1040,1,0))))</f>
        <v>0</v>
      </c>
      <c r="BB1040">
        <f t="shared" ref="BB1040:BB1041" si="540">AE1040-AJ1040</f>
        <v>0</v>
      </c>
      <c r="BC1040">
        <f t="shared" ref="BC1040:BC1041" si="541">+_xlfn.IFS(Q1040="NA",2,OR(G1040="INSTALACION NUEVA",G1040="Mantenimiento preventivo"),3,AND(AC1040&lt;AH1040,AL1040&lt;&gt;1),4,AY1040&gt;AF1040,1,TRUE,0)</f>
        <v>0</v>
      </c>
    </row>
    <row r="1041" spans="1:55" x14ac:dyDescent="0.25">
      <c r="A1041">
        <v>71711</v>
      </c>
      <c r="B1041" t="s">
        <v>467</v>
      </c>
      <c r="C1041">
        <v>2019</v>
      </c>
      <c r="D1041" t="s">
        <v>37</v>
      </c>
      <c r="E1041" t="s">
        <v>38</v>
      </c>
      <c r="F1041">
        <v>24</v>
      </c>
      <c r="G1041" t="s">
        <v>40</v>
      </c>
      <c r="H1041">
        <v>2.0333329999999998</v>
      </c>
      <c r="I1041" t="s">
        <v>45</v>
      </c>
      <c r="J1041">
        <v>803</v>
      </c>
      <c r="K1041">
        <v>1573</v>
      </c>
      <c r="L1041">
        <v>0.2</v>
      </c>
      <c r="M1041">
        <v>0.6</v>
      </c>
      <c r="N1041">
        <v>0.8</v>
      </c>
      <c r="O1041">
        <v>1.05</v>
      </c>
      <c r="P1041">
        <v>1.1000000000000001</v>
      </c>
      <c r="Q1041">
        <v>1.1499999999999999</v>
      </c>
      <c r="R1041" t="s">
        <v>46</v>
      </c>
      <c r="S1041">
        <v>4</v>
      </c>
      <c r="T1041">
        <v>6</v>
      </c>
      <c r="U1041" t="s">
        <v>47</v>
      </c>
      <c r="V1041" t="s">
        <v>48</v>
      </c>
      <c r="W1041" t="s">
        <v>50</v>
      </c>
      <c r="X1041">
        <v>2019</v>
      </c>
      <c r="Y1041" t="s">
        <v>37</v>
      </c>
      <c r="Z1041" t="s">
        <v>38</v>
      </c>
      <c r="AA1041">
        <v>24</v>
      </c>
      <c r="AB1041">
        <v>0</v>
      </c>
      <c r="AC1041">
        <v>7</v>
      </c>
      <c r="AD1041">
        <v>0.8</v>
      </c>
      <c r="AE1041">
        <v>0.50833324999999996</v>
      </c>
      <c r="AF1041">
        <v>1258.4000000000001</v>
      </c>
      <c r="AG1041" s="2">
        <f>IFERROR(VLOOKUP(B1041,[1]Hoja2!$C$1:$AM$841,37,FALSE),"n/a")</f>
        <v>0</v>
      </c>
      <c r="AH1041" s="10">
        <f>VLOOKUP(AX1041,[1]Hoja2!$B$2:$AO$762,17,FALSE)</f>
        <v>10</v>
      </c>
      <c r="AI1041" s="10">
        <f>VLOOKUP(AX1041,[1]Hoja2!$B$2:$AO$762,23,FALSE)</f>
        <v>0.8</v>
      </c>
      <c r="AJ1041" s="10">
        <f>VLOOKUP(AX1041,[1]Hoja2!$B$2:$AO$762,28,FALSE)</f>
        <v>0.72250000000000003</v>
      </c>
      <c r="AK1041" s="10" t="str">
        <f>VLOOKUP(AX1041,[1]Hoja2!$B$2:$AO$762,19,FALSE)</f>
        <v>Light Production Digital Business</v>
      </c>
      <c r="AL1041">
        <f t="shared" si="527"/>
        <v>1</v>
      </c>
      <c r="AM1041">
        <f t="shared" si="528"/>
        <v>0</v>
      </c>
      <c r="AN1041">
        <f t="shared" si="529"/>
        <v>1</v>
      </c>
      <c r="AO1041">
        <f t="shared" si="530"/>
        <v>0</v>
      </c>
      <c r="AP1041">
        <f t="shared" si="531"/>
        <v>1</v>
      </c>
      <c r="AQ1041">
        <f t="shared" si="532"/>
        <v>0</v>
      </c>
      <c r="AR1041">
        <f>+INDEX([1]Hoja2!$AM$2:$AM$841,MATCH(B1041,[1]Hoja2!$C$2:$C$841,0))</f>
        <v>0</v>
      </c>
      <c r="AS1041" t="str">
        <f t="shared" si="537"/>
        <v>0BG294879924</v>
      </c>
      <c r="AT1041" s="2">
        <f>IFERROR(VLOOKUP(AS1041,[1]Hoja2!$A$1:$AM$841,38,FALSE),"n/a")</f>
        <v>0</v>
      </c>
      <c r="AU1041" s="8">
        <f t="shared" si="526"/>
        <v>3</v>
      </c>
      <c r="AV1041">
        <f>VLOOKUP(B1041,[1]Hoja2!$C$2:$AO$762,39,FALSE)</f>
        <v>3</v>
      </c>
      <c r="AW1041">
        <f>IF(AU1041=AV1041,VLOOKUP(B1041,[1]Hoja2!$C$2:$AO$762,37,FALSE),IF(AV1041&lt;2,VLOOKUP(B1041,[1]Hoja2!$C$2:$AO$762,37,FALSE)))</f>
        <v>0</v>
      </c>
      <c r="AX1041" t="str">
        <f>B1041 &amp; COUNTIF(B$2:B1041, B1041)</f>
        <v>0BG29487992</v>
      </c>
      <c r="AY1041" s="10">
        <f>VLOOKUP(AX1041,[1]Hoja2!$B$2:$AO$762,38,FALSE)</f>
        <v>1258.4000000000003</v>
      </c>
      <c r="AZ1041" s="9">
        <f t="shared" si="538"/>
        <v>0</v>
      </c>
      <c r="BA1041">
        <f t="shared" si="539"/>
        <v>0</v>
      </c>
      <c r="BB1041">
        <f t="shared" si="540"/>
        <v>-0.21416675000000007</v>
      </c>
      <c r="BC1041">
        <f t="shared" si="541"/>
        <v>0</v>
      </c>
    </row>
    <row r="1042" spans="1:55" hidden="1" x14ac:dyDescent="0.25">
      <c r="A1042">
        <v>71714</v>
      </c>
      <c r="B1042" t="s">
        <v>961</v>
      </c>
      <c r="C1042">
        <v>2019</v>
      </c>
      <c r="D1042" t="s">
        <v>37</v>
      </c>
      <c r="E1042" t="s">
        <v>38</v>
      </c>
      <c r="F1042">
        <v>24</v>
      </c>
      <c r="G1042" t="s">
        <v>44</v>
      </c>
      <c r="H1042">
        <v>0</v>
      </c>
      <c r="J1042" t="s">
        <v>33</v>
      </c>
      <c r="K1042" t="s">
        <v>33</v>
      </c>
      <c r="L1042" t="s">
        <v>33</v>
      </c>
      <c r="M1042" t="s">
        <v>33</v>
      </c>
      <c r="N1042" t="s">
        <v>33</v>
      </c>
      <c r="O1042" t="s">
        <v>33</v>
      </c>
      <c r="P1042" t="s">
        <v>33</v>
      </c>
      <c r="Q1042" t="s">
        <v>33</v>
      </c>
      <c r="S1042" t="s">
        <v>33</v>
      </c>
      <c r="T1042" t="s">
        <v>33</v>
      </c>
      <c r="V1042" t="s">
        <v>34</v>
      </c>
      <c r="W1042" t="s">
        <v>683</v>
      </c>
      <c r="X1042">
        <v>2019</v>
      </c>
      <c r="Y1042" t="s">
        <v>37</v>
      </c>
      <c r="Z1042" t="s">
        <v>38</v>
      </c>
      <c r="AA1042">
        <v>25</v>
      </c>
      <c r="AB1042" t="s">
        <v>33</v>
      </c>
      <c r="AC1042">
        <v>75</v>
      </c>
      <c r="AD1042">
        <v>0</v>
      </c>
      <c r="AE1042">
        <v>0</v>
      </c>
      <c r="AF1042">
        <v>0</v>
      </c>
      <c r="AG1042" s="2" t="str">
        <f>IFERROR(VLOOKUP(B1042,[1]Hoja2!$C$1:$AM$841,37,FALSE),"n/a")</f>
        <v>n/a</v>
      </c>
      <c r="AH1042" s="10" t="e">
        <f>VLOOKUP(AX1042,[1]Hoja2!$B$2:$AO$762,17,FALSE)</f>
        <v>#N/A</v>
      </c>
      <c r="AI1042" s="10" t="e">
        <f>VLOOKUP(AX1042,[1]Hoja2!$B$2:$AO$762,23,FALSE)</f>
        <v>#N/A</v>
      </c>
      <c r="AJ1042" s="10" t="e">
        <f>VLOOKUP(AX1042,[1]Hoja2!$B$2:$AO$762,28,FALSE)</f>
        <v>#N/A</v>
      </c>
      <c r="AK1042" s="10" t="e">
        <f>VLOOKUP(AX1042,[1]Hoja2!$B$2:$AO$762,19,FALSE)</f>
        <v>#N/A</v>
      </c>
      <c r="AL1042" t="e">
        <f t="shared" si="527"/>
        <v>#N/A</v>
      </c>
      <c r="AM1042" t="e">
        <f t="shared" si="528"/>
        <v>#N/A</v>
      </c>
      <c r="AN1042" t="e">
        <f t="shared" si="529"/>
        <v>#N/A</v>
      </c>
      <c r="AO1042" t="e">
        <f t="shared" si="530"/>
        <v>#N/A</v>
      </c>
      <c r="AP1042" t="e">
        <f t="shared" si="531"/>
        <v>#N/A</v>
      </c>
      <c r="AQ1042" t="str">
        <f t="shared" si="532"/>
        <v>n/a</v>
      </c>
      <c r="AR1042" t="e">
        <f>+INDEX([1]DETALLE!$AK$2:$AK$841,MATCH(B1042,[1]DETALLE!$A$2:$A$841,0))</f>
        <v>#N/A</v>
      </c>
      <c r="AS1042" t="str">
        <f>CONCATENATE(B1042)</f>
        <v>09HB331737</v>
      </c>
      <c r="AT1042" s="2" t="str">
        <f>IF(IFERROR(VLOOKUP(AS1042,[1]Hoja2!$C$1:$AM$841,37,FALSE),"n/a")&lt;&gt;"n/a","a","n/a")</f>
        <v>n/a</v>
      </c>
      <c r="AU1042" s="8">
        <f t="shared" si="526"/>
        <v>1</v>
      </c>
      <c r="AV1042" t="e">
        <f>VLOOKUP(B1042,[1]Hoja2!$C$2:$AO$762,39,FALSE)</f>
        <v>#N/A</v>
      </c>
      <c r="AW1042" t="e">
        <f>IF(AU1042=AV1042,VLOOKUP(B1042,[1]Hoja2!$C$2:$AO$762,37,FALSE),IF(AV1042&lt;2,VLOOKUP(B1042,[1]Hoja2!$C$2:$AO$762,37,FALSE)))</f>
        <v>#N/A</v>
      </c>
      <c r="AX1042" t="str">
        <f>B1042 &amp; COUNTIF(B$2:B1042, B1042)</f>
        <v>09HB3317371</v>
      </c>
      <c r="AY1042" t="e">
        <f>VLOOKUP(AX1042,[1]Hoja2!$B$2:$AO$762,38,FALSE)</f>
        <v>#N/A</v>
      </c>
      <c r="AZ1042" s="9" t="e">
        <f t="shared" si="538"/>
        <v>#N/A</v>
      </c>
    </row>
    <row r="1043" spans="1:55" x14ac:dyDescent="0.25">
      <c r="A1043">
        <v>71716</v>
      </c>
      <c r="B1043" t="s">
        <v>523</v>
      </c>
      <c r="C1043">
        <v>2019</v>
      </c>
      <c r="D1043" t="s">
        <v>37</v>
      </c>
      <c r="E1043" t="s">
        <v>38</v>
      </c>
      <c r="F1043">
        <v>24</v>
      </c>
      <c r="G1043" t="s">
        <v>40</v>
      </c>
      <c r="H1043">
        <v>3.9333330000000002</v>
      </c>
      <c r="I1043" t="s">
        <v>45</v>
      </c>
      <c r="J1043">
        <v>803</v>
      </c>
      <c r="K1043">
        <v>1573</v>
      </c>
      <c r="L1043">
        <v>0.2</v>
      </c>
      <c r="M1043">
        <v>0.6</v>
      </c>
      <c r="N1043">
        <v>0.8</v>
      </c>
      <c r="O1043">
        <v>1.05</v>
      </c>
      <c r="P1043">
        <v>1.1000000000000001</v>
      </c>
      <c r="Q1043">
        <v>1.1499999999999999</v>
      </c>
      <c r="R1043" t="s">
        <v>46</v>
      </c>
      <c r="S1043">
        <v>4</v>
      </c>
      <c r="T1043">
        <v>6</v>
      </c>
      <c r="U1043" t="s">
        <v>47</v>
      </c>
      <c r="V1043" t="s">
        <v>48</v>
      </c>
      <c r="W1043" t="s">
        <v>50</v>
      </c>
      <c r="X1043">
        <v>2019</v>
      </c>
      <c r="Y1043" t="s">
        <v>37</v>
      </c>
      <c r="Z1043" t="s">
        <v>38</v>
      </c>
      <c r="AA1043">
        <v>26</v>
      </c>
      <c r="AB1043">
        <v>0</v>
      </c>
      <c r="AC1043">
        <v>2</v>
      </c>
      <c r="AD1043">
        <v>0.2</v>
      </c>
      <c r="AE1043">
        <v>0.98333325000000005</v>
      </c>
      <c r="AF1043">
        <v>314.60000000000002</v>
      </c>
      <c r="AG1043" s="2">
        <f>IFERROR(VLOOKUP(B1043,[1]Hoja2!$C$1:$AM$841,37,FALSE),"n/a")</f>
        <v>1184.6656250000003</v>
      </c>
      <c r="AH1043" s="10">
        <f>VLOOKUP(AX1043,[1]Hoja2!$B$2:$AO$762,17,FALSE)</f>
        <v>25</v>
      </c>
      <c r="AI1043" s="10">
        <f>VLOOKUP(AX1043,[1]Hoja2!$B$2:$AO$762,23,FALSE)</f>
        <v>1.05</v>
      </c>
      <c r="AJ1043" s="10">
        <f>VLOOKUP(AX1043,[1]Hoja2!$B$2:$AO$762,28,FALSE)</f>
        <v>0.3</v>
      </c>
      <c r="AK1043" s="10" t="str">
        <f>VLOOKUP(AX1043,[1]Hoja2!$B$2:$AO$762,19,FALSE)</f>
        <v>Light Production Digital Business</v>
      </c>
      <c r="AL1043">
        <f t="shared" si="527"/>
        <v>0</v>
      </c>
      <c r="AM1043">
        <f t="shared" si="528"/>
        <v>0</v>
      </c>
      <c r="AN1043">
        <f t="shared" si="529"/>
        <v>0</v>
      </c>
      <c r="AO1043">
        <f t="shared" si="530"/>
        <v>0</v>
      </c>
      <c r="AP1043">
        <f t="shared" si="531"/>
        <v>1</v>
      </c>
      <c r="AQ1043">
        <f t="shared" si="532"/>
        <v>1</v>
      </c>
      <c r="AR1043">
        <f>+INDEX([1]Hoja2!$AM$2:$AM$841,MATCH(B1043,[1]Hoja2!$C$2:$C$841,0))</f>
        <v>1184.6656250000003</v>
      </c>
      <c r="AS1043" t="str">
        <f t="shared" si="537"/>
        <v>0BG294092824</v>
      </c>
      <c r="AT1043" s="2">
        <f>IFERROR(VLOOKUP(AS1043,[1]Hoja2!$A$1:$AM$841,38,FALSE),"n/a")</f>
        <v>0</v>
      </c>
      <c r="AU1043" s="8">
        <f t="shared" si="526"/>
        <v>2</v>
      </c>
      <c r="AV1043">
        <f>VLOOKUP(B1043,[1]Hoja2!$C$2:$AO$762,39,FALSE)</f>
        <v>2</v>
      </c>
      <c r="AW1043">
        <f>IF(AU1043=AV1043,VLOOKUP(B1043,[1]Hoja2!$C$2:$AO$762,37,FALSE),IF(AV1043&lt;2,VLOOKUP(B1043,[1]Hoja2!$C$2:$AO$762,37,FALSE)))</f>
        <v>1184.6656250000003</v>
      </c>
      <c r="AX1043" t="str">
        <f>B1043 &amp; COUNTIF(B$2:B1043, B1043)</f>
        <v>0BG29409282</v>
      </c>
      <c r="AY1043" s="10">
        <f>VLOOKUP(AX1043,[1]Hoja2!$B$2:$AO$762,38,FALSE)</f>
        <v>1651.6500000000003</v>
      </c>
      <c r="AZ1043" s="9">
        <f t="shared" si="538"/>
        <v>0</v>
      </c>
      <c r="BA1043">
        <f>IF(Q1043="NA",2,IF(OR(G1043="INSTALACION NUEVA",G1043="Mantenimiento preventivo"),3,IF(AND(AC1043&lt;AH1043,AL1043&lt;&gt;1),4,IF(AY1043&gt;AF1043,1,0))))</f>
        <v>4</v>
      </c>
      <c r="BB1043">
        <f>AE1043-AJ1043</f>
        <v>0.68333325</v>
      </c>
      <c r="BC1043">
        <f>+_xlfn.IFS(Q1043="NA",2,OR(G1043="INSTALACION NUEVA",G1043="Mantenimiento preventivo"),3,AND(AC1043&lt;AH1043,AL1043&lt;&gt;1),4,AY1043&gt;AF1043,1,TRUE,0)</f>
        <v>4</v>
      </c>
    </row>
    <row r="1044" spans="1:55" hidden="1" x14ac:dyDescent="0.25">
      <c r="A1044">
        <v>71717</v>
      </c>
      <c r="B1044" t="s">
        <v>962</v>
      </c>
      <c r="C1044">
        <v>2019</v>
      </c>
      <c r="D1044" t="s">
        <v>37</v>
      </c>
      <c r="E1044" t="s">
        <v>38</v>
      </c>
      <c r="F1044">
        <v>24</v>
      </c>
      <c r="G1044" t="s">
        <v>44</v>
      </c>
      <c r="H1044">
        <v>0</v>
      </c>
      <c r="J1044" t="s">
        <v>33</v>
      </c>
      <c r="K1044" t="s">
        <v>33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S1044" t="s">
        <v>33</v>
      </c>
      <c r="T1044" t="s">
        <v>33</v>
      </c>
      <c r="V1044" t="s">
        <v>34</v>
      </c>
      <c r="W1044" t="s">
        <v>683</v>
      </c>
      <c r="X1044">
        <v>2019</v>
      </c>
      <c r="Y1044" t="s">
        <v>37</v>
      </c>
      <c r="Z1044" t="s">
        <v>38</v>
      </c>
      <c r="AA1044">
        <v>24</v>
      </c>
      <c r="AB1044" t="s">
        <v>33</v>
      </c>
      <c r="AC1044">
        <v>44</v>
      </c>
      <c r="AD1044">
        <v>0</v>
      </c>
      <c r="AE1044">
        <v>0</v>
      </c>
      <c r="AF1044">
        <v>0</v>
      </c>
      <c r="AG1044" s="2" t="str">
        <f>IFERROR(VLOOKUP(B1044,[1]Hoja2!$C$1:$AM$841,37,FALSE),"n/a")</f>
        <v>n/a</v>
      </c>
      <c r="AH1044" s="10" t="e">
        <f>VLOOKUP(AX1044,[1]Hoja2!$B$2:$AO$762,17,FALSE)</f>
        <v>#N/A</v>
      </c>
      <c r="AI1044" s="10" t="e">
        <f>VLOOKUP(AX1044,[1]Hoja2!$B$2:$AO$762,23,FALSE)</f>
        <v>#N/A</v>
      </c>
      <c r="AJ1044" s="10" t="e">
        <f>VLOOKUP(AX1044,[1]Hoja2!$B$2:$AO$762,28,FALSE)</f>
        <v>#N/A</v>
      </c>
      <c r="AK1044" s="10" t="e">
        <f>VLOOKUP(AX1044,[1]Hoja2!$B$2:$AO$762,19,FALSE)</f>
        <v>#N/A</v>
      </c>
      <c r="AL1044" t="e">
        <f t="shared" si="527"/>
        <v>#N/A</v>
      </c>
      <c r="AM1044" t="e">
        <f t="shared" si="528"/>
        <v>#N/A</v>
      </c>
      <c r="AN1044" t="e">
        <f t="shared" si="529"/>
        <v>#N/A</v>
      </c>
      <c r="AO1044" t="e">
        <f t="shared" si="530"/>
        <v>#N/A</v>
      </c>
      <c r="AP1044" t="e">
        <f t="shared" si="531"/>
        <v>#N/A</v>
      </c>
      <c r="AQ1044" t="str">
        <f t="shared" si="532"/>
        <v>n/a</v>
      </c>
      <c r="AR1044" t="e">
        <f>+INDEX([1]DETALLE!$AK$2:$AK$841,MATCH(B1044,[1]DETALLE!$A$2:$A$841,0))</f>
        <v>#N/A</v>
      </c>
      <c r="AS1044" t="str">
        <f t="shared" ref="AS1044:AS1053" si="542">CONCATENATE(B1044)</f>
        <v>09HB331817</v>
      </c>
      <c r="AT1044" s="2" t="str">
        <f>IF(IFERROR(VLOOKUP(AS1044,[1]Hoja2!$C$1:$AM$841,37,FALSE),"n/a")&lt;&gt;"n/a","a","n/a")</f>
        <v>n/a</v>
      </c>
      <c r="AU1044" s="8">
        <f t="shared" si="526"/>
        <v>1</v>
      </c>
      <c r="AV1044" t="e">
        <f>VLOOKUP(B1044,[1]Hoja2!$C$2:$AO$762,39,FALSE)</f>
        <v>#N/A</v>
      </c>
      <c r="AW1044" t="e">
        <f>IF(AU1044=AV1044,VLOOKUP(B1044,[1]Hoja2!$C$2:$AO$762,37,FALSE),IF(AV1044&lt;2,VLOOKUP(B1044,[1]Hoja2!$C$2:$AO$762,37,FALSE)))</f>
        <v>#N/A</v>
      </c>
      <c r="AX1044" t="str">
        <f>B1044 &amp; COUNTIF(B$2:B1044, B1044)</f>
        <v>09HB3318171</v>
      </c>
      <c r="AY1044" t="e">
        <f>VLOOKUP(AX1044,[1]Hoja2!$B$2:$AO$762,38,FALSE)</f>
        <v>#N/A</v>
      </c>
      <c r="AZ1044" s="9" t="e">
        <f t="shared" si="538"/>
        <v>#N/A</v>
      </c>
    </row>
    <row r="1045" spans="1:55" hidden="1" x14ac:dyDescent="0.25">
      <c r="A1045">
        <v>71718</v>
      </c>
      <c r="B1045" t="s">
        <v>963</v>
      </c>
      <c r="C1045">
        <v>2019</v>
      </c>
      <c r="D1045" t="s">
        <v>37</v>
      </c>
      <c r="E1045" t="s">
        <v>38</v>
      </c>
      <c r="F1045">
        <v>24</v>
      </c>
      <c r="G1045" t="s">
        <v>44</v>
      </c>
      <c r="H1045">
        <v>0</v>
      </c>
      <c r="I1045" t="s">
        <v>116</v>
      </c>
      <c r="J1045">
        <v>655</v>
      </c>
      <c r="K1045">
        <v>1365</v>
      </c>
      <c r="L1045">
        <v>0</v>
      </c>
      <c r="M1045">
        <v>0</v>
      </c>
      <c r="N1045">
        <v>0.6</v>
      </c>
      <c r="O1045">
        <v>0.8</v>
      </c>
      <c r="P1045">
        <v>1.05</v>
      </c>
      <c r="Q1045">
        <v>1.1000000000000001</v>
      </c>
      <c r="R1045" t="s">
        <v>420</v>
      </c>
      <c r="S1045">
        <v>5</v>
      </c>
      <c r="T1045">
        <v>9</v>
      </c>
      <c r="U1045" t="s">
        <v>47</v>
      </c>
      <c r="V1045" t="s">
        <v>45</v>
      </c>
      <c r="W1045" t="s">
        <v>683</v>
      </c>
      <c r="X1045">
        <v>2019</v>
      </c>
      <c r="Y1045" t="s">
        <v>37</v>
      </c>
      <c r="Z1045" t="s">
        <v>38</v>
      </c>
      <c r="AA1045">
        <v>26</v>
      </c>
      <c r="AB1045">
        <v>1</v>
      </c>
      <c r="AC1045">
        <v>55</v>
      </c>
      <c r="AD1045">
        <v>0</v>
      </c>
      <c r="AE1045">
        <v>0</v>
      </c>
      <c r="AF1045">
        <v>0</v>
      </c>
      <c r="AG1045" s="2" t="str">
        <f>IFERROR(VLOOKUP(B1045,[1]Hoja2!$C$1:$AM$841,37,FALSE),"n/a")</f>
        <v>n/a</v>
      </c>
      <c r="AH1045" s="10" t="e">
        <f>VLOOKUP(AX1045,[1]Hoja2!$B$2:$AO$762,17,FALSE)</f>
        <v>#N/A</v>
      </c>
      <c r="AI1045" s="10" t="e">
        <f>VLOOKUP(AX1045,[1]Hoja2!$B$2:$AO$762,23,FALSE)</f>
        <v>#N/A</v>
      </c>
      <c r="AJ1045" s="10" t="e">
        <f>VLOOKUP(AX1045,[1]Hoja2!$B$2:$AO$762,28,FALSE)</f>
        <v>#N/A</v>
      </c>
      <c r="AK1045" s="10" t="e">
        <f>VLOOKUP(AX1045,[1]Hoja2!$B$2:$AO$762,19,FALSE)</f>
        <v>#N/A</v>
      </c>
      <c r="AL1045" t="e">
        <f t="shared" si="527"/>
        <v>#N/A</v>
      </c>
      <c r="AM1045" t="e">
        <f t="shared" si="528"/>
        <v>#N/A</v>
      </c>
      <c r="AN1045" t="e">
        <f t="shared" si="529"/>
        <v>#N/A</v>
      </c>
      <c r="AO1045" t="e">
        <f t="shared" si="530"/>
        <v>#N/A</v>
      </c>
      <c r="AP1045" t="e">
        <f t="shared" si="531"/>
        <v>#N/A</v>
      </c>
      <c r="AQ1045" t="str">
        <f t="shared" si="532"/>
        <v>n/a</v>
      </c>
      <c r="AR1045" t="e">
        <f>+INDEX([1]DETALLE!$AK$2:$AK$841,MATCH(B1045,[1]DETALLE!$A$2:$A$841,0))</f>
        <v>#N/A</v>
      </c>
      <c r="AS1045" t="str">
        <f t="shared" si="542"/>
        <v>0Y4X848718</v>
      </c>
      <c r="AT1045" s="2" t="str">
        <f>IF(IFERROR(VLOOKUP(AS1045,[1]Hoja2!$C$1:$AM$841,37,FALSE),"n/a")&lt;&gt;"n/a","a","n/a")</f>
        <v>n/a</v>
      </c>
      <c r="AU1045" s="8">
        <f t="shared" si="526"/>
        <v>1</v>
      </c>
      <c r="AV1045" t="e">
        <f>VLOOKUP(B1045,[1]Hoja2!$C$2:$AO$762,39,FALSE)</f>
        <v>#N/A</v>
      </c>
      <c r="AW1045" t="e">
        <f>IF(AU1045=AV1045,VLOOKUP(B1045,[1]Hoja2!$C$2:$AO$762,37,FALSE),IF(AV1045&lt;2,VLOOKUP(B1045,[1]Hoja2!$C$2:$AO$762,37,FALSE)))</f>
        <v>#N/A</v>
      </c>
      <c r="AX1045" t="str">
        <f>B1045 &amp; COUNTIF(B$2:B1045, B1045)</f>
        <v>0Y4X8487181</v>
      </c>
      <c r="AY1045" t="e">
        <f>VLOOKUP(AX1045,[1]Hoja2!$B$2:$AO$762,38,FALSE)</f>
        <v>#N/A</v>
      </c>
      <c r="AZ1045" s="9" t="e">
        <f t="shared" si="538"/>
        <v>#N/A</v>
      </c>
    </row>
    <row r="1046" spans="1:55" hidden="1" x14ac:dyDescent="0.25">
      <c r="A1046">
        <v>71719</v>
      </c>
      <c r="B1046" t="s">
        <v>964</v>
      </c>
      <c r="C1046">
        <v>2019</v>
      </c>
      <c r="D1046" t="s">
        <v>37</v>
      </c>
      <c r="E1046" t="s">
        <v>38</v>
      </c>
      <c r="F1046">
        <v>24</v>
      </c>
      <c r="G1046" t="s">
        <v>44</v>
      </c>
      <c r="H1046">
        <v>0</v>
      </c>
      <c r="I1046" t="s">
        <v>34</v>
      </c>
      <c r="J1046">
        <v>468</v>
      </c>
      <c r="K1046">
        <v>715</v>
      </c>
      <c r="L1046">
        <v>0</v>
      </c>
      <c r="M1046">
        <v>0</v>
      </c>
      <c r="N1046">
        <v>0</v>
      </c>
      <c r="O1046">
        <v>0.6</v>
      </c>
      <c r="P1046">
        <v>0.8</v>
      </c>
      <c r="Q1046">
        <v>1.05</v>
      </c>
      <c r="R1046" t="s">
        <v>420</v>
      </c>
      <c r="S1046">
        <v>5</v>
      </c>
      <c r="T1046">
        <v>9</v>
      </c>
      <c r="U1046" t="s">
        <v>47</v>
      </c>
      <c r="V1046" t="s">
        <v>34</v>
      </c>
      <c r="W1046" t="s">
        <v>683</v>
      </c>
      <c r="X1046">
        <v>2019</v>
      </c>
      <c r="Y1046" t="s">
        <v>37</v>
      </c>
      <c r="Z1046" t="s">
        <v>38</v>
      </c>
      <c r="AA1046">
        <v>29</v>
      </c>
      <c r="AB1046">
        <v>1</v>
      </c>
      <c r="AC1046">
        <v>75</v>
      </c>
      <c r="AD1046">
        <v>0</v>
      </c>
      <c r="AE1046">
        <v>0</v>
      </c>
      <c r="AF1046">
        <v>0</v>
      </c>
      <c r="AG1046" s="2" t="str">
        <f>IFERROR(VLOOKUP(B1046,[1]Hoja2!$C$1:$AM$841,37,FALSE),"n/a")</f>
        <v>n/a</v>
      </c>
      <c r="AH1046" s="10" t="e">
        <f>VLOOKUP(AX1046,[1]Hoja2!$B$2:$AO$762,17,FALSE)</f>
        <v>#N/A</v>
      </c>
      <c r="AI1046" s="10" t="e">
        <f>VLOOKUP(AX1046,[1]Hoja2!$B$2:$AO$762,23,FALSE)</f>
        <v>#N/A</v>
      </c>
      <c r="AJ1046" s="10" t="e">
        <f>VLOOKUP(AX1046,[1]Hoja2!$B$2:$AO$762,28,FALSE)</f>
        <v>#N/A</v>
      </c>
      <c r="AK1046" s="10" t="e">
        <f>VLOOKUP(AX1046,[1]Hoja2!$B$2:$AO$762,19,FALSE)</f>
        <v>#N/A</v>
      </c>
      <c r="AL1046" t="e">
        <f t="shared" si="527"/>
        <v>#N/A</v>
      </c>
      <c r="AM1046" t="e">
        <f t="shared" si="528"/>
        <v>#N/A</v>
      </c>
      <c r="AN1046" t="e">
        <f t="shared" si="529"/>
        <v>#N/A</v>
      </c>
      <c r="AO1046" t="e">
        <f t="shared" si="530"/>
        <v>#N/A</v>
      </c>
      <c r="AP1046" t="e">
        <f t="shared" si="531"/>
        <v>#N/A</v>
      </c>
      <c r="AQ1046" t="str">
        <f t="shared" si="532"/>
        <v>n/a</v>
      </c>
      <c r="AR1046" t="e">
        <f>+INDEX([1]DETALLE!$AK$2:$AK$841,MATCH(B1046,[1]DETALLE!$A$2:$A$841,0))</f>
        <v>#N/A</v>
      </c>
      <c r="AS1046" t="str">
        <f t="shared" si="542"/>
        <v>09HB331605</v>
      </c>
      <c r="AT1046" s="2" t="str">
        <f>IF(IFERROR(VLOOKUP(AS1046,[1]Hoja2!$C$1:$AM$841,37,FALSE),"n/a")&lt;&gt;"n/a","a","n/a")</f>
        <v>n/a</v>
      </c>
      <c r="AU1046" s="8">
        <f t="shared" si="526"/>
        <v>1</v>
      </c>
      <c r="AV1046" t="e">
        <f>VLOOKUP(B1046,[1]Hoja2!$C$2:$AO$762,39,FALSE)</f>
        <v>#N/A</v>
      </c>
      <c r="AW1046" t="e">
        <f>IF(AU1046=AV1046,VLOOKUP(B1046,[1]Hoja2!$C$2:$AO$762,37,FALSE),IF(AV1046&lt;2,VLOOKUP(B1046,[1]Hoja2!$C$2:$AO$762,37,FALSE)))</f>
        <v>#N/A</v>
      </c>
      <c r="AX1046" t="str">
        <f>B1046 &amp; COUNTIF(B$2:B1046, B1046)</f>
        <v>09HB3316051</v>
      </c>
      <c r="AY1046" t="e">
        <f>VLOOKUP(AX1046,[1]Hoja2!$B$2:$AO$762,38,FALSE)</f>
        <v>#N/A</v>
      </c>
      <c r="AZ1046" s="9" t="e">
        <f t="shared" si="538"/>
        <v>#N/A</v>
      </c>
    </row>
    <row r="1047" spans="1:55" hidden="1" x14ac:dyDescent="0.25">
      <c r="A1047">
        <v>71720</v>
      </c>
      <c r="B1047" t="s">
        <v>884</v>
      </c>
      <c r="C1047">
        <v>2019</v>
      </c>
      <c r="D1047" t="s">
        <v>37</v>
      </c>
      <c r="E1047" t="s">
        <v>38</v>
      </c>
      <c r="F1047">
        <v>24</v>
      </c>
      <c r="G1047" t="s">
        <v>44</v>
      </c>
      <c r="H1047">
        <v>0</v>
      </c>
      <c r="J1047" t="s">
        <v>33</v>
      </c>
      <c r="K1047" t="s">
        <v>33</v>
      </c>
      <c r="L1047" t="s">
        <v>33</v>
      </c>
      <c r="M1047" t="s">
        <v>33</v>
      </c>
      <c r="N1047" t="s">
        <v>33</v>
      </c>
      <c r="O1047" t="s">
        <v>33</v>
      </c>
      <c r="P1047" t="s">
        <v>33</v>
      </c>
      <c r="Q1047" t="s">
        <v>33</v>
      </c>
      <c r="S1047" t="s">
        <v>33</v>
      </c>
      <c r="T1047" t="s">
        <v>33</v>
      </c>
      <c r="V1047" t="s">
        <v>34</v>
      </c>
      <c r="W1047" t="s">
        <v>36</v>
      </c>
      <c r="X1047">
        <v>2019</v>
      </c>
      <c r="Y1047" t="s">
        <v>37</v>
      </c>
      <c r="Z1047" t="s">
        <v>38</v>
      </c>
      <c r="AA1047">
        <v>24</v>
      </c>
      <c r="AB1047" t="s">
        <v>33</v>
      </c>
      <c r="AC1047">
        <v>9</v>
      </c>
      <c r="AD1047">
        <v>0</v>
      </c>
      <c r="AE1047">
        <v>0</v>
      </c>
      <c r="AF1047">
        <v>0</v>
      </c>
      <c r="AG1047" s="2" t="str">
        <f>IFERROR(VLOOKUP(B1047,[1]Hoja2!$C$1:$AM$841,37,FALSE),"n/a")</f>
        <v>n/a</v>
      </c>
      <c r="AH1047" s="10" t="e">
        <f>VLOOKUP(AX1047,[1]Hoja2!$B$2:$AO$762,17,FALSE)</f>
        <v>#N/A</v>
      </c>
      <c r="AI1047" s="10" t="e">
        <f>VLOOKUP(AX1047,[1]Hoja2!$B$2:$AO$762,23,FALSE)</f>
        <v>#N/A</v>
      </c>
      <c r="AJ1047" s="10" t="e">
        <f>VLOOKUP(AX1047,[1]Hoja2!$B$2:$AO$762,28,FALSE)</f>
        <v>#N/A</v>
      </c>
      <c r="AK1047" s="10" t="e">
        <f>VLOOKUP(AX1047,[1]Hoja2!$B$2:$AO$762,19,FALSE)</f>
        <v>#N/A</v>
      </c>
      <c r="AL1047" t="e">
        <f t="shared" si="527"/>
        <v>#N/A</v>
      </c>
      <c r="AM1047" t="e">
        <f t="shared" si="528"/>
        <v>#N/A</v>
      </c>
      <c r="AN1047" t="e">
        <f t="shared" si="529"/>
        <v>#N/A</v>
      </c>
      <c r="AO1047" t="e">
        <f t="shared" si="530"/>
        <v>#N/A</v>
      </c>
      <c r="AP1047" t="e">
        <f t="shared" si="531"/>
        <v>#N/A</v>
      </c>
      <c r="AQ1047" t="str">
        <f t="shared" si="532"/>
        <v>n/a</v>
      </c>
      <c r="AR1047">
        <f>+INDEX([1]DETALLE!$AK$2:$AK$841,MATCH(B1047,[1]DETALLE!$A$2:$A$841,0))</f>
        <v>0</v>
      </c>
      <c r="AS1047" t="str">
        <f t="shared" si="542"/>
        <v>09HB331352</v>
      </c>
      <c r="AT1047" s="2" t="str">
        <f>IF(IFERROR(VLOOKUP(AS1047,[1]Hoja2!$C$1:$AM$841,37,FALSE),"n/a")&lt;&gt;"n/a","a","n/a")</f>
        <v>n/a</v>
      </c>
      <c r="AU1047" s="8">
        <f t="shared" si="526"/>
        <v>2</v>
      </c>
      <c r="AV1047" t="e">
        <f>VLOOKUP(B1047,[1]Hoja2!$C$2:$AO$762,39,FALSE)</f>
        <v>#N/A</v>
      </c>
      <c r="AW1047" t="e">
        <f>IF(AU1047=AV1047,VLOOKUP(B1047,[1]Hoja2!$C$2:$AO$762,37,FALSE),IF(AV1047&lt;2,VLOOKUP(B1047,[1]Hoja2!$C$2:$AO$762,37,FALSE)))</f>
        <v>#N/A</v>
      </c>
      <c r="AX1047" t="str">
        <f>B1047 &amp; COUNTIF(B$2:B1047, B1047)</f>
        <v>09HB3313522</v>
      </c>
      <c r="AY1047" t="e">
        <f>VLOOKUP(AX1047,[1]Hoja2!$B$2:$AO$762,38,FALSE)</f>
        <v>#N/A</v>
      </c>
      <c r="AZ1047" s="9" t="e">
        <f t="shared" si="538"/>
        <v>#N/A</v>
      </c>
    </row>
    <row r="1048" spans="1:55" hidden="1" x14ac:dyDescent="0.25">
      <c r="A1048">
        <v>71721</v>
      </c>
      <c r="B1048" t="s">
        <v>904</v>
      </c>
      <c r="C1048">
        <v>2019</v>
      </c>
      <c r="D1048" t="s">
        <v>37</v>
      </c>
      <c r="E1048" t="s">
        <v>38</v>
      </c>
      <c r="F1048">
        <v>24</v>
      </c>
      <c r="G1048" t="s">
        <v>44</v>
      </c>
      <c r="H1048">
        <v>0</v>
      </c>
      <c r="I1048" t="s">
        <v>34</v>
      </c>
      <c r="J1048">
        <v>468</v>
      </c>
      <c r="K1048">
        <v>715</v>
      </c>
      <c r="L1048">
        <v>0</v>
      </c>
      <c r="M1048">
        <v>0</v>
      </c>
      <c r="N1048">
        <v>0</v>
      </c>
      <c r="O1048">
        <v>0.6</v>
      </c>
      <c r="P1048">
        <v>0.8</v>
      </c>
      <c r="Q1048">
        <v>1.05</v>
      </c>
      <c r="R1048" t="s">
        <v>420</v>
      </c>
      <c r="S1048">
        <v>5</v>
      </c>
      <c r="T1048">
        <v>9</v>
      </c>
      <c r="U1048" t="s">
        <v>47</v>
      </c>
      <c r="V1048" t="s">
        <v>34</v>
      </c>
      <c r="W1048" t="s">
        <v>36</v>
      </c>
      <c r="X1048">
        <v>2019</v>
      </c>
      <c r="Y1048" t="s">
        <v>37</v>
      </c>
      <c r="Z1048" t="s">
        <v>38</v>
      </c>
      <c r="AA1048">
        <v>24</v>
      </c>
      <c r="AB1048">
        <v>1</v>
      </c>
      <c r="AC1048">
        <v>7</v>
      </c>
      <c r="AD1048">
        <v>0</v>
      </c>
      <c r="AE1048">
        <v>0</v>
      </c>
      <c r="AF1048">
        <v>0</v>
      </c>
      <c r="AG1048" s="2" t="str">
        <f>IFERROR(VLOOKUP(B1048,[1]Hoja2!$C$1:$AM$841,37,FALSE),"n/a")</f>
        <v>n/a</v>
      </c>
      <c r="AH1048" s="10" t="e">
        <f>VLOOKUP(AX1048,[1]Hoja2!$B$2:$AO$762,17,FALSE)</f>
        <v>#N/A</v>
      </c>
      <c r="AI1048" s="10" t="e">
        <f>VLOOKUP(AX1048,[1]Hoja2!$B$2:$AO$762,23,FALSE)</f>
        <v>#N/A</v>
      </c>
      <c r="AJ1048" s="10" t="e">
        <f>VLOOKUP(AX1048,[1]Hoja2!$B$2:$AO$762,28,FALSE)</f>
        <v>#N/A</v>
      </c>
      <c r="AK1048" s="10" t="e">
        <f>VLOOKUP(AX1048,[1]Hoja2!$B$2:$AO$762,19,FALSE)</f>
        <v>#N/A</v>
      </c>
      <c r="AL1048" t="e">
        <f t="shared" si="527"/>
        <v>#N/A</v>
      </c>
      <c r="AM1048" t="e">
        <f t="shared" si="528"/>
        <v>#N/A</v>
      </c>
      <c r="AN1048" t="e">
        <f t="shared" si="529"/>
        <v>#N/A</v>
      </c>
      <c r="AO1048" t="e">
        <f t="shared" si="530"/>
        <v>#N/A</v>
      </c>
      <c r="AP1048" t="e">
        <f t="shared" si="531"/>
        <v>#N/A</v>
      </c>
      <c r="AQ1048" t="str">
        <f t="shared" si="532"/>
        <v>n/a</v>
      </c>
      <c r="AR1048">
        <f>+INDEX([1]DETALLE!$AK$2:$AK$841,MATCH(B1048,[1]DETALLE!$A$2:$A$841,0))</f>
        <v>750.75000000000011</v>
      </c>
      <c r="AS1048" t="str">
        <f t="shared" si="542"/>
        <v>09HB331355</v>
      </c>
      <c r="AT1048" s="2" t="str">
        <f>IF(IFERROR(VLOOKUP(AS1048,[1]Hoja2!$C$1:$AM$841,37,FALSE),"n/a")&lt;&gt;"n/a","a","n/a")</f>
        <v>n/a</v>
      </c>
      <c r="AU1048" s="8">
        <f t="shared" si="526"/>
        <v>2</v>
      </c>
      <c r="AV1048" t="e">
        <f>VLOOKUP(B1048,[1]Hoja2!$C$2:$AO$762,39,FALSE)</f>
        <v>#N/A</v>
      </c>
      <c r="AW1048" t="e">
        <f>IF(AU1048=AV1048,VLOOKUP(B1048,[1]Hoja2!$C$2:$AO$762,37,FALSE),IF(AV1048&lt;2,VLOOKUP(B1048,[1]Hoja2!$C$2:$AO$762,37,FALSE)))</f>
        <v>#N/A</v>
      </c>
      <c r="AX1048" t="str">
        <f>B1048 &amp; COUNTIF(B$2:B1048, B1048)</f>
        <v>09HB3313552</v>
      </c>
      <c r="AY1048" t="e">
        <f>VLOOKUP(AX1048,[1]Hoja2!$B$2:$AO$762,38,FALSE)</f>
        <v>#N/A</v>
      </c>
      <c r="AZ1048" s="9" t="e">
        <f t="shared" si="538"/>
        <v>#N/A</v>
      </c>
    </row>
    <row r="1049" spans="1:55" hidden="1" x14ac:dyDescent="0.25">
      <c r="A1049">
        <v>71722</v>
      </c>
      <c r="B1049" t="s">
        <v>965</v>
      </c>
      <c r="C1049">
        <v>2019</v>
      </c>
      <c r="D1049" t="s">
        <v>37</v>
      </c>
      <c r="E1049" t="s">
        <v>38</v>
      </c>
      <c r="F1049">
        <v>24</v>
      </c>
      <c r="G1049" t="s">
        <v>44</v>
      </c>
      <c r="H1049">
        <v>0</v>
      </c>
      <c r="J1049" t="s">
        <v>33</v>
      </c>
      <c r="K1049" t="s">
        <v>33</v>
      </c>
      <c r="L1049" t="s">
        <v>33</v>
      </c>
      <c r="M1049" t="s">
        <v>33</v>
      </c>
      <c r="N1049" t="s">
        <v>33</v>
      </c>
      <c r="O1049" t="s">
        <v>33</v>
      </c>
      <c r="P1049" t="s">
        <v>33</v>
      </c>
      <c r="Q1049" t="s">
        <v>33</v>
      </c>
      <c r="S1049" t="s">
        <v>33</v>
      </c>
      <c r="T1049" t="s">
        <v>33</v>
      </c>
      <c r="V1049" t="s">
        <v>34</v>
      </c>
      <c r="W1049" t="s">
        <v>73</v>
      </c>
      <c r="X1049">
        <v>2019</v>
      </c>
      <c r="Y1049" t="s">
        <v>37</v>
      </c>
      <c r="Z1049" t="s">
        <v>38</v>
      </c>
      <c r="AA1049">
        <v>25</v>
      </c>
      <c r="AB1049" t="s">
        <v>33</v>
      </c>
      <c r="AC1049">
        <v>42</v>
      </c>
      <c r="AD1049">
        <v>0</v>
      </c>
      <c r="AE1049">
        <v>0</v>
      </c>
      <c r="AF1049">
        <v>0</v>
      </c>
      <c r="AG1049" s="2" t="str">
        <f>IFERROR(VLOOKUP(B1049,[1]Hoja2!$C$1:$AM$841,37,FALSE),"n/a")</f>
        <v>n/a</v>
      </c>
      <c r="AH1049" s="10" t="e">
        <f>VLOOKUP(AX1049,[1]Hoja2!$B$2:$AO$762,17,FALSE)</f>
        <v>#N/A</v>
      </c>
      <c r="AI1049" s="10" t="e">
        <f>VLOOKUP(AX1049,[1]Hoja2!$B$2:$AO$762,23,FALSE)</f>
        <v>#N/A</v>
      </c>
      <c r="AJ1049" s="10" t="e">
        <f>VLOOKUP(AX1049,[1]Hoja2!$B$2:$AO$762,28,FALSE)</f>
        <v>#N/A</v>
      </c>
      <c r="AK1049" s="10" t="e">
        <f>VLOOKUP(AX1049,[1]Hoja2!$B$2:$AO$762,19,FALSE)</f>
        <v>#N/A</v>
      </c>
      <c r="AL1049" t="e">
        <f t="shared" si="527"/>
        <v>#N/A</v>
      </c>
      <c r="AM1049" t="e">
        <f t="shared" si="528"/>
        <v>#N/A</v>
      </c>
      <c r="AN1049" t="e">
        <f t="shared" si="529"/>
        <v>#N/A</v>
      </c>
      <c r="AO1049" t="e">
        <f t="shared" si="530"/>
        <v>#N/A</v>
      </c>
      <c r="AP1049" t="e">
        <f t="shared" si="531"/>
        <v>#N/A</v>
      </c>
      <c r="AQ1049" t="str">
        <f t="shared" si="532"/>
        <v>n/a</v>
      </c>
      <c r="AR1049" t="e">
        <f>+INDEX([1]DETALLE!$AK$2:$AK$841,MATCH(B1049,[1]DETALLE!$A$2:$A$841,0))</f>
        <v>#N/A</v>
      </c>
      <c r="AS1049" t="str">
        <f t="shared" si="542"/>
        <v>09HB332041</v>
      </c>
      <c r="AT1049" s="2" t="str">
        <f>IF(IFERROR(VLOOKUP(AS1049,[1]Hoja2!$C$1:$AM$841,37,FALSE),"n/a")&lt;&gt;"n/a","a","n/a")</f>
        <v>n/a</v>
      </c>
      <c r="AU1049" s="8">
        <f t="shared" si="526"/>
        <v>1</v>
      </c>
      <c r="AV1049" t="e">
        <f>VLOOKUP(B1049,[1]Hoja2!$C$2:$AO$762,39,FALSE)</f>
        <v>#N/A</v>
      </c>
      <c r="AW1049" t="e">
        <f>IF(AU1049=AV1049,VLOOKUP(B1049,[1]Hoja2!$C$2:$AO$762,37,FALSE),IF(AV1049&lt;2,VLOOKUP(B1049,[1]Hoja2!$C$2:$AO$762,37,FALSE)))</f>
        <v>#N/A</v>
      </c>
      <c r="AX1049" t="str">
        <f>B1049 &amp; COUNTIF(B$2:B1049, B1049)</f>
        <v>09HB3320411</v>
      </c>
      <c r="AY1049" t="e">
        <f>VLOOKUP(AX1049,[1]Hoja2!$B$2:$AO$762,38,FALSE)</f>
        <v>#N/A</v>
      </c>
      <c r="AZ1049" s="9" t="e">
        <f t="shared" si="538"/>
        <v>#N/A</v>
      </c>
    </row>
    <row r="1050" spans="1:55" hidden="1" x14ac:dyDescent="0.25">
      <c r="A1050">
        <v>71723</v>
      </c>
      <c r="B1050" t="s">
        <v>966</v>
      </c>
      <c r="C1050">
        <v>2019</v>
      </c>
      <c r="D1050" t="s">
        <v>37</v>
      </c>
      <c r="E1050" t="s">
        <v>38</v>
      </c>
      <c r="F1050">
        <v>24</v>
      </c>
      <c r="G1050" t="s">
        <v>44</v>
      </c>
      <c r="H1050">
        <v>0</v>
      </c>
      <c r="J1050" t="s">
        <v>33</v>
      </c>
      <c r="K1050" t="s">
        <v>33</v>
      </c>
      <c r="L1050" t="s">
        <v>33</v>
      </c>
      <c r="M1050" t="s">
        <v>33</v>
      </c>
      <c r="N1050" t="s">
        <v>33</v>
      </c>
      <c r="O1050" t="s">
        <v>33</v>
      </c>
      <c r="P1050" t="s">
        <v>33</v>
      </c>
      <c r="Q1050" t="s">
        <v>33</v>
      </c>
      <c r="S1050" t="s">
        <v>33</v>
      </c>
      <c r="T1050" t="s">
        <v>33</v>
      </c>
      <c r="V1050" t="s">
        <v>34</v>
      </c>
      <c r="W1050" t="s">
        <v>73</v>
      </c>
      <c r="X1050">
        <v>2019</v>
      </c>
      <c r="Y1050" t="s">
        <v>37</v>
      </c>
      <c r="Z1050" t="s">
        <v>38</v>
      </c>
      <c r="AA1050">
        <v>25</v>
      </c>
      <c r="AB1050" t="s">
        <v>33</v>
      </c>
      <c r="AC1050">
        <v>75</v>
      </c>
      <c r="AD1050">
        <v>0</v>
      </c>
      <c r="AE1050">
        <v>0</v>
      </c>
      <c r="AF1050">
        <v>0</v>
      </c>
      <c r="AG1050" s="2" t="str">
        <f>IFERROR(VLOOKUP(B1050,[1]Hoja2!$C$1:$AM$841,37,FALSE),"n/a")</f>
        <v>n/a</v>
      </c>
      <c r="AH1050" s="10" t="e">
        <f>VLOOKUP(AX1050,[1]Hoja2!$B$2:$AO$762,17,FALSE)</f>
        <v>#N/A</v>
      </c>
      <c r="AI1050" s="10" t="e">
        <f>VLOOKUP(AX1050,[1]Hoja2!$B$2:$AO$762,23,FALSE)</f>
        <v>#N/A</v>
      </c>
      <c r="AJ1050" s="10" t="e">
        <f>VLOOKUP(AX1050,[1]Hoja2!$B$2:$AO$762,28,FALSE)</f>
        <v>#N/A</v>
      </c>
      <c r="AK1050" s="10" t="e">
        <f>VLOOKUP(AX1050,[1]Hoja2!$B$2:$AO$762,19,FALSE)</f>
        <v>#N/A</v>
      </c>
      <c r="AL1050" t="e">
        <f t="shared" si="527"/>
        <v>#N/A</v>
      </c>
      <c r="AM1050" t="e">
        <f t="shared" si="528"/>
        <v>#N/A</v>
      </c>
      <c r="AN1050" t="e">
        <f t="shared" si="529"/>
        <v>#N/A</v>
      </c>
      <c r="AO1050" t="e">
        <f t="shared" si="530"/>
        <v>#N/A</v>
      </c>
      <c r="AP1050" t="e">
        <f t="shared" si="531"/>
        <v>#N/A</v>
      </c>
      <c r="AQ1050" t="str">
        <f t="shared" si="532"/>
        <v>n/a</v>
      </c>
      <c r="AR1050" t="e">
        <f>+INDEX([1]DETALLE!$AK$2:$AK$841,MATCH(B1050,[1]DETALLE!$A$2:$A$841,0))</f>
        <v>#N/A</v>
      </c>
      <c r="AS1050" t="str">
        <f t="shared" si="542"/>
        <v>09HB332007</v>
      </c>
      <c r="AT1050" s="2" t="str">
        <f>IF(IFERROR(VLOOKUP(AS1050,[1]Hoja2!$C$1:$AM$841,37,FALSE),"n/a")&lt;&gt;"n/a","a","n/a")</f>
        <v>n/a</v>
      </c>
      <c r="AU1050" s="8">
        <f t="shared" si="526"/>
        <v>1</v>
      </c>
      <c r="AV1050" t="e">
        <f>VLOOKUP(B1050,[1]Hoja2!$C$2:$AO$762,39,FALSE)</f>
        <v>#N/A</v>
      </c>
      <c r="AW1050" t="e">
        <f>IF(AU1050=AV1050,VLOOKUP(B1050,[1]Hoja2!$C$2:$AO$762,37,FALSE),IF(AV1050&lt;2,VLOOKUP(B1050,[1]Hoja2!$C$2:$AO$762,37,FALSE)))</f>
        <v>#N/A</v>
      </c>
      <c r="AX1050" t="str">
        <f>B1050 &amp; COUNTIF(B$2:B1050, B1050)</f>
        <v>09HB3320071</v>
      </c>
      <c r="AY1050" t="e">
        <f>VLOOKUP(AX1050,[1]Hoja2!$B$2:$AO$762,38,FALSE)</f>
        <v>#N/A</v>
      </c>
      <c r="AZ1050" s="9" t="e">
        <f t="shared" si="538"/>
        <v>#N/A</v>
      </c>
    </row>
    <row r="1051" spans="1:55" hidden="1" x14ac:dyDescent="0.25">
      <c r="A1051">
        <v>71726</v>
      </c>
      <c r="B1051" t="s">
        <v>967</v>
      </c>
      <c r="C1051">
        <v>2019</v>
      </c>
      <c r="D1051" t="s">
        <v>37</v>
      </c>
      <c r="E1051" t="s">
        <v>38</v>
      </c>
      <c r="F1051">
        <v>24</v>
      </c>
      <c r="G1051" t="s">
        <v>44</v>
      </c>
      <c r="H1051">
        <v>0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 t="s">
        <v>33</v>
      </c>
      <c r="P1051" t="s">
        <v>33</v>
      </c>
      <c r="Q1051" t="s">
        <v>33</v>
      </c>
      <c r="S1051" t="s">
        <v>33</v>
      </c>
      <c r="T1051" t="s">
        <v>33</v>
      </c>
      <c r="V1051" t="s">
        <v>34</v>
      </c>
      <c r="W1051" t="s">
        <v>73</v>
      </c>
      <c r="X1051">
        <v>2019</v>
      </c>
      <c r="Y1051" t="s">
        <v>37</v>
      </c>
      <c r="Z1051" t="s">
        <v>38</v>
      </c>
      <c r="AA1051">
        <v>25</v>
      </c>
      <c r="AB1051" t="s">
        <v>33</v>
      </c>
      <c r="AC1051">
        <v>64</v>
      </c>
      <c r="AD1051">
        <v>0</v>
      </c>
      <c r="AE1051">
        <v>0</v>
      </c>
      <c r="AF1051">
        <v>0</v>
      </c>
      <c r="AG1051" s="2" t="str">
        <f>IFERROR(VLOOKUP(B1051,[1]Hoja2!$C$1:$AM$841,37,FALSE),"n/a")</f>
        <v>n/a</v>
      </c>
      <c r="AH1051" s="10" t="e">
        <f>VLOOKUP(AX1051,[1]Hoja2!$B$2:$AO$762,17,FALSE)</f>
        <v>#N/A</v>
      </c>
      <c r="AI1051" s="10" t="e">
        <f>VLOOKUP(AX1051,[1]Hoja2!$B$2:$AO$762,23,FALSE)</f>
        <v>#N/A</v>
      </c>
      <c r="AJ1051" s="10" t="e">
        <f>VLOOKUP(AX1051,[1]Hoja2!$B$2:$AO$762,28,FALSE)</f>
        <v>#N/A</v>
      </c>
      <c r="AK1051" s="10" t="e">
        <f>VLOOKUP(AX1051,[1]Hoja2!$B$2:$AO$762,19,FALSE)</f>
        <v>#N/A</v>
      </c>
      <c r="AL1051" t="e">
        <f t="shared" si="527"/>
        <v>#N/A</v>
      </c>
      <c r="AM1051" t="e">
        <f t="shared" si="528"/>
        <v>#N/A</v>
      </c>
      <c r="AN1051" t="e">
        <f t="shared" si="529"/>
        <v>#N/A</v>
      </c>
      <c r="AO1051" t="e">
        <f t="shared" si="530"/>
        <v>#N/A</v>
      </c>
      <c r="AP1051" t="e">
        <f t="shared" si="531"/>
        <v>#N/A</v>
      </c>
      <c r="AQ1051" t="str">
        <f t="shared" si="532"/>
        <v>n/a</v>
      </c>
      <c r="AR1051" t="e">
        <f>+INDEX([1]DETALLE!$AK$2:$AK$841,MATCH(B1051,[1]DETALLE!$A$2:$A$841,0))</f>
        <v>#N/A</v>
      </c>
      <c r="AS1051" t="str">
        <f t="shared" si="542"/>
        <v>09HB332012</v>
      </c>
      <c r="AT1051" s="2" t="str">
        <f>IF(IFERROR(VLOOKUP(AS1051,[1]Hoja2!$C$1:$AM$841,37,FALSE),"n/a")&lt;&gt;"n/a","a","n/a")</f>
        <v>n/a</v>
      </c>
      <c r="AU1051" s="8">
        <f t="shared" si="526"/>
        <v>1</v>
      </c>
      <c r="AV1051" t="e">
        <f>VLOOKUP(B1051,[1]Hoja2!$C$2:$AO$762,39,FALSE)</f>
        <v>#N/A</v>
      </c>
      <c r="AW1051" t="e">
        <f>IF(AU1051=AV1051,VLOOKUP(B1051,[1]Hoja2!$C$2:$AO$762,37,FALSE),IF(AV1051&lt;2,VLOOKUP(B1051,[1]Hoja2!$C$2:$AO$762,37,FALSE)))</f>
        <v>#N/A</v>
      </c>
      <c r="AX1051" t="str">
        <f>B1051 &amp; COUNTIF(B$2:B1051, B1051)</f>
        <v>09HB3320121</v>
      </c>
      <c r="AY1051" t="e">
        <f>VLOOKUP(AX1051,[1]Hoja2!$B$2:$AO$762,38,FALSE)</f>
        <v>#N/A</v>
      </c>
      <c r="AZ1051" s="9" t="e">
        <f t="shared" si="538"/>
        <v>#N/A</v>
      </c>
    </row>
    <row r="1052" spans="1:55" hidden="1" x14ac:dyDescent="0.25">
      <c r="A1052">
        <v>71727</v>
      </c>
      <c r="B1052" t="s">
        <v>968</v>
      </c>
      <c r="C1052">
        <v>2019</v>
      </c>
      <c r="D1052" t="s">
        <v>37</v>
      </c>
      <c r="E1052" t="s">
        <v>38</v>
      </c>
      <c r="F1052">
        <v>24</v>
      </c>
      <c r="G1052" t="s">
        <v>44</v>
      </c>
      <c r="H1052">
        <v>0</v>
      </c>
      <c r="J1052" t="s">
        <v>33</v>
      </c>
      <c r="K1052" t="s">
        <v>33</v>
      </c>
      <c r="L1052" t="s">
        <v>33</v>
      </c>
      <c r="M1052" t="s">
        <v>33</v>
      </c>
      <c r="N1052" t="s">
        <v>33</v>
      </c>
      <c r="O1052" t="s">
        <v>33</v>
      </c>
      <c r="P1052" t="s">
        <v>33</v>
      </c>
      <c r="Q1052" t="s">
        <v>33</v>
      </c>
      <c r="S1052" t="s">
        <v>33</v>
      </c>
      <c r="T1052" t="s">
        <v>33</v>
      </c>
      <c r="V1052" t="s">
        <v>34</v>
      </c>
      <c r="W1052" t="s">
        <v>67</v>
      </c>
      <c r="X1052">
        <v>2019</v>
      </c>
      <c r="Y1052" t="s">
        <v>37</v>
      </c>
      <c r="Z1052" t="s">
        <v>38</v>
      </c>
      <c r="AA1052">
        <v>24</v>
      </c>
      <c r="AB1052" t="s">
        <v>33</v>
      </c>
      <c r="AC1052">
        <v>35</v>
      </c>
      <c r="AD1052">
        <v>0</v>
      </c>
      <c r="AE1052">
        <v>0</v>
      </c>
      <c r="AF1052">
        <v>0</v>
      </c>
      <c r="AG1052" s="2" t="str">
        <f>IFERROR(VLOOKUP(B1052,[1]Hoja2!$C$1:$AM$841,37,FALSE),"n/a")</f>
        <v>n/a</v>
      </c>
      <c r="AH1052" s="10" t="e">
        <f>VLOOKUP(AX1052,[1]Hoja2!$B$2:$AO$762,17,FALSE)</f>
        <v>#N/A</v>
      </c>
      <c r="AI1052" s="10" t="e">
        <f>VLOOKUP(AX1052,[1]Hoja2!$B$2:$AO$762,23,FALSE)</f>
        <v>#N/A</v>
      </c>
      <c r="AJ1052" s="10" t="e">
        <f>VLOOKUP(AX1052,[1]Hoja2!$B$2:$AO$762,28,FALSE)</f>
        <v>#N/A</v>
      </c>
      <c r="AK1052" s="10" t="e">
        <f>VLOOKUP(AX1052,[1]Hoja2!$B$2:$AO$762,19,FALSE)</f>
        <v>#N/A</v>
      </c>
      <c r="AL1052" t="e">
        <f t="shared" si="527"/>
        <v>#N/A</v>
      </c>
      <c r="AM1052" t="e">
        <f t="shared" si="528"/>
        <v>#N/A</v>
      </c>
      <c r="AN1052" t="e">
        <f t="shared" si="529"/>
        <v>#N/A</v>
      </c>
      <c r="AO1052" t="e">
        <f t="shared" si="530"/>
        <v>#N/A</v>
      </c>
      <c r="AP1052" t="e">
        <f t="shared" si="531"/>
        <v>#N/A</v>
      </c>
      <c r="AQ1052" t="str">
        <f t="shared" si="532"/>
        <v>n/a</v>
      </c>
      <c r="AR1052" t="e">
        <f>+INDEX([1]DETALLE!$AK$2:$AK$841,MATCH(B1052,[1]DETALLE!$A$2:$A$841,0))</f>
        <v>#N/A</v>
      </c>
      <c r="AS1052" t="str">
        <f t="shared" si="542"/>
        <v>09HB332010</v>
      </c>
      <c r="AT1052" s="2" t="str">
        <f>IF(IFERROR(VLOOKUP(AS1052,[1]Hoja2!$C$1:$AM$841,37,FALSE),"n/a")&lt;&gt;"n/a","a","n/a")</f>
        <v>n/a</v>
      </c>
      <c r="AU1052" s="8">
        <f t="shared" si="526"/>
        <v>1</v>
      </c>
      <c r="AV1052" t="e">
        <f>VLOOKUP(B1052,[1]Hoja2!$C$2:$AO$762,39,FALSE)</f>
        <v>#N/A</v>
      </c>
      <c r="AW1052" t="e">
        <f>IF(AU1052=AV1052,VLOOKUP(B1052,[1]Hoja2!$C$2:$AO$762,37,FALSE),IF(AV1052&lt;2,VLOOKUP(B1052,[1]Hoja2!$C$2:$AO$762,37,FALSE)))</f>
        <v>#N/A</v>
      </c>
      <c r="AX1052" t="str">
        <f>B1052 &amp; COUNTIF(B$2:B1052, B1052)</f>
        <v>09HB3320101</v>
      </c>
      <c r="AY1052" t="e">
        <f>VLOOKUP(AX1052,[1]Hoja2!$B$2:$AO$762,38,FALSE)</f>
        <v>#N/A</v>
      </c>
      <c r="AZ1052" s="9" t="e">
        <f t="shared" si="538"/>
        <v>#N/A</v>
      </c>
    </row>
    <row r="1053" spans="1:55" hidden="1" x14ac:dyDescent="0.25">
      <c r="A1053">
        <v>71728</v>
      </c>
      <c r="B1053" t="s">
        <v>969</v>
      </c>
      <c r="C1053">
        <v>2019</v>
      </c>
      <c r="D1053" t="s">
        <v>37</v>
      </c>
      <c r="E1053" t="s">
        <v>38</v>
      </c>
      <c r="F1053">
        <v>24</v>
      </c>
      <c r="G1053" t="s">
        <v>40</v>
      </c>
      <c r="H1053">
        <v>0.38333329999999999</v>
      </c>
      <c r="I1053" t="s">
        <v>71</v>
      </c>
      <c r="J1053">
        <v>468</v>
      </c>
      <c r="K1053">
        <v>715</v>
      </c>
      <c r="L1053">
        <v>0</v>
      </c>
      <c r="M1053">
        <v>0</v>
      </c>
      <c r="N1053">
        <v>0</v>
      </c>
      <c r="O1053">
        <v>0.6</v>
      </c>
      <c r="P1053">
        <v>0.8</v>
      </c>
      <c r="Q1053">
        <v>1.05</v>
      </c>
      <c r="R1053" t="s">
        <v>46</v>
      </c>
      <c r="S1053">
        <v>5</v>
      </c>
      <c r="T1053">
        <v>9</v>
      </c>
      <c r="U1053" t="s">
        <v>85</v>
      </c>
      <c r="V1053" t="s">
        <v>71</v>
      </c>
      <c r="W1053" t="s">
        <v>61</v>
      </c>
      <c r="X1053">
        <v>2019</v>
      </c>
      <c r="Y1053" t="s">
        <v>37</v>
      </c>
      <c r="Z1053" t="s">
        <v>38</v>
      </c>
      <c r="AA1053">
        <v>24</v>
      </c>
      <c r="AB1053">
        <v>1</v>
      </c>
      <c r="AC1053">
        <v>208</v>
      </c>
      <c r="AD1053">
        <v>0</v>
      </c>
      <c r="AE1053">
        <v>0</v>
      </c>
      <c r="AF1053">
        <v>0</v>
      </c>
      <c r="AG1053" s="2" t="str">
        <f>IFERROR(VLOOKUP(B1053,[1]Hoja2!$C$1:$AM$841,37,FALSE),"n/a")</f>
        <v>n/a</v>
      </c>
      <c r="AH1053" s="10" t="e">
        <f>VLOOKUP(AX1053,[1]Hoja2!$B$2:$AO$762,17,FALSE)</f>
        <v>#N/A</v>
      </c>
      <c r="AI1053" s="10" t="e">
        <f>VLOOKUP(AX1053,[1]Hoja2!$B$2:$AO$762,23,FALSE)</f>
        <v>#N/A</v>
      </c>
      <c r="AJ1053" s="10" t="e">
        <f>VLOOKUP(AX1053,[1]Hoja2!$B$2:$AO$762,28,FALSE)</f>
        <v>#N/A</v>
      </c>
      <c r="AK1053" s="10" t="e">
        <f>VLOOKUP(AX1053,[1]Hoja2!$B$2:$AO$762,19,FALSE)</f>
        <v>#N/A</v>
      </c>
      <c r="AL1053" t="e">
        <f t="shared" si="527"/>
        <v>#N/A</v>
      </c>
      <c r="AM1053" t="e">
        <f t="shared" si="528"/>
        <v>#N/A</v>
      </c>
      <c r="AN1053" t="e">
        <f t="shared" si="529"/>
        <v>#N/A</v>
      </c>
      <c r="AO1053" t="e">
        <f t="shared" si="530"/>
        <v>#N/A</v>
      </c>
      <c r="AP1053" t="e">
        <f t="shared" si="531"/>
        <v>#N/A</v>
      </c>
      <c r="AQ1053" t="str">
        <f t="shared" si="532"/>
        <v>n/a</v>
      </c>
      <c r="AR1053" t="e">
        <f>+INDEX([1]DETALLE!$AK$2:$AK$841,MATCH(B1053,[1]DETALLE!$A$2:$A$841,0))</f>
        <v>#N/A</v>
      </c>
      <c r="AS1053" t="str">
        <f t="shared" si="542"/>
        <v>0XLT270103</v>
      </c>
      <c r="AT1053" s="2" t="str">
        <f>IF(IFERROR(VLOOKUP(AS1053,[1]Hoja2!$C$1:$AM$841,37,FALSE),"n/a")&lt;&gt;"n/a","a","n/a")</f>
        <v>n/a</v>
      </c>
      <c r="AU1053" s="8">
        <f t="shared" si="526"/>
        <v>1</v>
      </c>
      <c r="AV1053" t="e">
        <f>VLOOKUP(B1053,[1]Hoja2!$C$2:$AO$762,39,FALSE)</f>
        <v>#N/A</v>
      </c>
      <c r="AW1053" t="e">
        <f>IF(AU1053=AV1053,VLOOKUP(B1053,[1]Hoja2!$C$2:$AO$762,37,FALSE),IF(AV1053&lt;2,VLOOKUP(B1053,[1]Hoja2!$C$2:$AO$762,37,FALSE)))</f>
        <v>#N/A</v>
      </c>
      <c r="AX1053" t="str">
        <f>B1053 &amp; COUNTIF(B$2:B1053, B1053)</f>
        <v>0XLT2701031</v>
      </c>
      <c r="AY1053" t="e">
        <f>VLOOKUP(AX1053,[1]Hoja2!$B$2:$AO$762,38,FALSE)</f>
        <v>#N/A</v>
      </c>
      <c r="AZ1053" s="9" t="e">
        <f t="shared" si="538"/>
        <v>#N/A</v>
      </c>
    </row>
    <row r="1054" spans="1:55" x14ac:dyDescent="0.25">
      <c r="A1054">
        <v>71734</v>
      </c>
      <c r="B1054" t="s">
        <v>186</v>
      </c>
      <c r="C1054">
        <v>2019</v>
      </c>
      <c r="D1054" t="s">
        <v>37</v>
      </c>
      <c r="E1054" t="s">
        <v>38</v>
      </c>
      <c r="F1054">
        <v>24</v>
      </c>
      <c r="G1054" t="s">
        <v>40</v>
      </c>
      <c r="H1054">
        <v>3.233333</v>
      </c>
      <c r="I1054" t="s">
        <v>187</v>
      </c>
      <c r="J1054">
        <v>1116</v>
      </c>
      <c r="K1054">
        <v>2145</v>
      </c>
      <c r="L1054">
        <v>0.6</v>
      </c>
      <c r="M1054">
        <v>0.8</v>
      </c>
      <c r="N1054">
        <v>1.05</v>
      </c>
      <c r="O1054">
        <v>1.1000000000000001</v>
      </c>
      <c r="P1054">
        <v>1.1499999999999999</v>
      </c>
      <c r="Q1054">
        <v>1.2</v>
      </c>
      <c r="R1054" t="s">
        <v>46</v>
      </c>
      <c r="S1054">
        <v>4</v>
      </c>
      <c r="T1054">
        <v>6</v>
      </c>
      <c r="U1054" t="s">
        <v>47</v>
      </c>
      <c r="V1054" t="s">
        <v>48</v>
      </c>
      <c r="W1054" t="s">
        <v>42</v>
      </c>
      <c r="X1054">
        <v>2019</v>
      </c>
      <c r="Y1054" t="s">
        <v>37</v>
      </c>
      <c r="Z1054" t="s">
        <v>38</v>
      </c>
      <c r="AA1054">
        <v>26</v>
      </c>
      <c r="AB1054">
        <v>0</v>
      </c>
      <c r="AC1054">
        <v>11</v>
      </c>
      <c r="AD1054">
        <v>1.05</v>
      </c>
      <c r="AE1054">
        <v>0.80833325</v>
      </c>
      <c r="AF1054">
        <v>2252.25</v>
      </c>
      <c r="AG1054" s="2">
        <f>IFERROR(VLOOKUP(B1054,[1]Hoja2!$C$1:$AM$841,37,FALSE),"n/a")</f>
        <v>2234.375</v>
      </c>
      <c r="AH1054" s="10">
        <f>VLOOKUP(AX1054,[1]Hoja2!$B$2:$AO$762,17,FALSE)</f>
        <v>26</v>
      </c>
      <c r="AI1054" s="10">
        <f>VLOOKUP(AX1054,[1]Hoja2!$B$2:$AO$762,23,FALSE)</f>
        <v>1.1000000000000001</v>
      </c>
      <c r="AJ1054" s="10">
        <f>VLOOKUP(AX1054,[1]Hoja2!$B$2:$AO$762,28,FALSE)</f>
        <v>1.1333333333333333</v>
      </c>
      <c r="AK1054" s="10" t="str">
        <f>VLOOKUP(AX1054,[1]Hoja2!$B$2:$AO$762,19,FALSE)</f>
        <v>Xerox Color Press</v>
      </c>
      <c r="AL1054">
        <f t="shared" si="527"/>
        <v>0</v>
      </c>
      <c r="AM1054">
        <f t="shared" si="528"/>
        <v>0</v>
      </c>
      <c r="AN1054">
        <f t="shared" si="529"/>
        <v>0</v>
      </c>
      <c r="AO1054">
        <f t="shared" si="530"/>
        <v>0</v>
      </c>
      <c r="AP1054">
        <f t="shared" si="531"/>
        <v>1</v>
      </c>
      <c r="AQ1054">
        <f t="shared" si="532"/>
        <v>0</v>
      </c>
      <c r="AR1054">
        <f>+INDEX([1]Hoja2!$AM$2:$AM$841,MATCH(B1054,[1]Hoja2!$C$2:$C$841,0))</f>
        <v>2234.375</v>
      </c>
      <c r="AS1054" t="str">
        <f t="shared" si="537"/>
        <v>0WXP00841624</v>
      </c>
      <c r="AT1054" s="2">
        <f>IFERROR(VLOOKUP(AS1054,[1]Hoja2!$A$1:$AM$841,38,FALSE),"n/a")</f>
        <v>0</v>
      </c>
      <c r="AU1054" s="8">
        <f t="shared" si="526"/>
        <v>3</v>
      </c>
      <c r="AV1054">
        <f>VLOOKUP(B1054,[1]Hoja2!$C$2:$AO$762,39,FALSE)</f>
        <v>2</v>
      </c>
      <c r="AW1054" t="b">
        <f>IF(AU1054=AV1054,VLOOKUP(B1054,[1]Hoja2!$C$2:$AO$762,37,FALSE),IF(AV1054&lt;2,VLOOKUP(B1054,[1]Hoja2!$C$2:$AO$762,37,FALSE)))</f>
        <v>0</v>
      </c>
      <c r="AX1054" t="str">
        <f>B1054 &amp; COUNTIF(B$2:B1054, B1054)</f>
        <v>0WXP0084162</v>
      </c>
      <c r="AY1054" s="10">
        <f>VLOOKUP(AX1054,[1]Hoja2!$B$2:$AO$762,38,FALSE)</f>
        <v>2288</v>
      </c>
      <c r="AZ1054" s="9">
        <f t="shared" si="538"/>
        <v>0</v>
      </c>
      <c r="BA1054">
        <f t="shared" ref="BA1054:BA1062" si="543">IF(Q1054="NA",2,IF(OR(G1054="INSTALACION NUEVA",G1054="Mantenimiento preventivo"),3,IF(AND(AC1054&lt;AH1054,AL1054&lt;&gt;1),4,IF(AY1054&gt;AF1054,1,0))))</f>
        <v>4</v>
      </c>
      <c r="BB1054">
        <f t="shared" ref="BB1054:BB1062" si="544">AE1054-AJ1054</f>
        <v>-0.3250000833333333</v>
      </c>
      <c r="BC1054">
        <f t="shared" ref="BC1054:BC1062" si="545">+_xlfn.IFS(Q1054="NA",2,OR(G1054="INSTALACION NUEVA",G1054="Mantenimiento preventivo"),3,AND(AC1054&lt;AH1054,AL1054&lt;&gt;1),4,AY1054&gt;AF1054,1,TRUE,0)</f>
        <v>4</v>
      </c>
    </row>
    <row r="1055" spans="1:55" x14ac:dyDescent="0.25">
      <c r="A1055">
        <v>71736</v>
      </c>
      <c r="B1055" t="s">
        <v>158</v>
      </c>
      <c r="C1055">
        <v>2019</v>
      </c>
      <c r="D1055" t="s">
        <v>37</v>
      </c>
      <c r="E1055" t="s">
        <v>38</v>
      </c>
      <c r="F1055">
        <v>24</v>
      </c>
      <c r="G1055" t="s">
        <v>40</v>
      </c>
      <c r="H1055">
        <v>3.7</v>
      </c>
      <c r="I1055" t="s">
        <v>54</v>
      </c>
      <c r="J1055">
        <v>803</v>
      </c>
      <c r="K1055">
        <v>1573</v>
      </c>
      <c r="L1055">
        <v>0.2</v>
      </c>
      <c r="M1055">
        <v>0.6</v>
      </c>
      <c r="N1055">
        <v>0.8</v>
      </c>
      <c r="O1055">
        <v>1.05</v>
      </c>
      <c r="P1055">
        <v>1.1000000000000001</v>
      </c>
      <c r="Q1055">
        <v>1.1499999999999999</v>
      </c>
      <c r="R1055" t="s">
        <v>46</v>
      </c>
      <c r="S1055">
        <v>4</v>
      </c>
      <c r="T1055">
        <v>6</v>
      </c>
      <c r="U1055" t="s">
        <v>47</v>
      </c>
      <c r="V1055" t="s">
        <v>48</v>
      </c>
      <c r="W1055" t="s">
        <v>42</v>
      </c>
      <c r="X1055">
        <v>2019</v>
      </c>
      <c r="Y1055" t="s">
        <v>37</v>
      </c>
      <c r="Z1055" t="s">
        <v>38</v>
      </c>
      <c r="AA1055">
        <v>24</v>
      </c>
      <c r="AB1055">
        <v>0</v>
      </c>
      <c r="AC1055">
        <v>21</v>
      </c>
      <c r="AD1055">
        <v>1.05</v>
      </c>
      <c r="AE1055">
        <v>0.92500000000000004</v>
      </c>
      <c r="AF1055">
        <v>1651.65</v>
      </c>
      <c r="AG1055" s="2">
        <f>IFERROR(VLOOKUP(B1055,[1]Hoja2!$C$1:$AM$841,37,FALSE),"n/a")</f>
        <v>1646.7343750000002</v>
      </c>
      <c r="AH1055" s="10">
        <f>VLOOKUP(AX1055,[1]Hoja2!$B$2:$AO$762,17,FALSE)</f>
        <v>112</v>
      </c>
      <c r="AI1055" s="10">
        <f>VLOOKUP(AX1055,[1]Hoja2!$B$2:$AO$762,23,FALSE)</f>
        <v>1.1499999999999999</v>
      </c>
      <c r="AJ1055" s="10">
        <f>VLOOKUP(AX1055,[1]Hoja2!$B$2:$AO$762,28,FALSE)</f>
        <v>0.29249999999999998</v>
      </c>
      <c r="AK1055" s="10" t="str">
        <f>VLOOKUP(AX1055,[1]Hoja2!$B$2:$AO$762,19,FALSE)</f>
        <v>Entry Production Color Low/Mid</v>
      </c>
      <c r="AL1055">
        <f t="shared" si="527"/>
        <v>0</v>
      </c>
      <c r="AM1055">
        <f t="shared" si="528"/>
        <v>0</v>
      </c>
      <c r="AN1055">
        <f t="shared" si="529"/>
        <v>0</v>
      </c>
      <c r="AO1055">
        <f t="shared" si="530"/>
        <v>0</v>
      </c>
      <c r="AP1055">
        <f t="shared" si="531"/>
        <v>1</v>
      </c>
      <c r="AQ1055">
        <f t="shared" si="532"/>
        <v>0</v>
      </c>
      <c r="AR1055">
        <f>+INDEX([1]Hoja2!$AM$2:$AM$841,MATCH(B1055,[1]Hoja2!$C$2:$C$841,0))</f>
        <v>1646.7343750000002</v>
      </c>
      <c r="AS1055" t="str">
        <f t="shared" si="537"/>
        <v>0B2R09101624</v>
      </c>
      <c r="AT1055" s="2">
        <f>IFERROR(VLOOKUP(AS1055,[1]Hoja2!$A$1:$AM$841,38,FALSE),"n/a")</f>
        <v>0</v>
      </c>
      <c r="AU1055" s="8">
        <f t="shared" si="526"/>
        <v>2</v>
      </c>
      <c r="AV1055">
        <f>VLOOKUP(B1055,[1]Hoja2!$C$2:$AO$762,39,FALSE)</f>
        <v>2</v>
      </c>
      <c r="AW1055">
        <f>IF(AU1055=AV1055,VLOOKUP(B1055,[1]Hoja2!$C$2:$AO$762,37,FALSE),IF(AV1055&lt;2,VLOOKUP(B1055,[1]Hoja2!$C$2:$AO$762,37,FALSE)))</f>
        <v>1646.7343750000002</v>
      </c>
      <c r="AX1055" t="str">
        <f>B1055 &amp; COUNTIF(B$2:B1055, B1055)</f>
        <v>0B2R0910162</v>
      </c>
      <c r="AY1055" s="10">
        <f>VLOOKUP(AX1055,[1]Hoja2!$B$2:$AO$762,38,FALSE)</f>
        <v>1808.95</v>
      </c>
      <c r="AZ1055" s="9">
        <f t="shared" si="538"/>
        <v>0</v>
      </c>
      <c r="BA1055">
        <f t="shared" si="543"/>
        <v>4</v>
      </c>
      <c r="BB1055">
        <f t="shared" si="544"/>
        <v>0.63250000000000006</v>
      </c>
      <c r="BC1055">
        <f t="shared" si="545"/>
        <v>4</v>
      </c>
    </row>
    <row r="1056" spans="1:55" x14ac:dyDescent="0.25">
      <c r="A1056">
        <v>71749</v>
      </c>
      <c r="B1056" t="s">
        <v>129</v>
      </c>
      <c r="C1056">
        <v>2019</v>
      </c>
      <c r="D1056" t="s">
        <v>37</v>
      </c>
      <c r="E1056" t="s">
        <v>38</v>
      </c>
      <c r="F1056">
        <v>24</v>
      </c>
      <c r="G1056" t="s">
        <v>40</v>
      </c>
      <c r="H1056">
        <v>1.25</v>
      </c>
      <c r="I1056" t="s">
        <v>58</v>
      </c>
      <c r="J1056">
        <v>655</v>
      </c>
      <c r="K1056">
        <v>1365</v>
      </c>
      <c r="L1056">
        <v>0</v>
      </c>
      <c r="M1056">
        <v>0</v>
      </c>
      <c r="N1056">
        <v>0.6</v>
      </c>
      <c r="O1056">
        <v>0.8</v>
      </c>
      <c r="P1056">
        <v>1.05</v>
      </c>
      <c r="Q1056">
        <v>1.1000000000000001</v>
      </c>
      <c r="R1056" t="s">
        <v>46</v>
      </c>
      <c r="S1056">
        <v>5</v>
      </c>
      <c r="T1056">
        <v>9</v>
      </c>
      <c r="U1056" t="s">
        <v>47</v>
      </c>
      <c r="V1056" t="s">
        <v>58</v>
      </c>
      <c r="W1056" t="s">
        <v>130</v>
      </c>
      <c r="X1056">
        <v>2019</v>
      </c>
      <c r="Y1056" t="s">
        <v>37</v>
      </c>
      <c r="Z1056" t="s">
        <v>38</v>
      </c>
      <c r="AA1056">
        <v>24</v>
      </c>
      <c r="AB1056">
        <v>0</v>
      </c>
      <c r="AC1056">
        <v>21</v>
      </c>
      <c r="AD1056">
        <v>0.8</v>
      </c>
      <c r="AE1056">
        <v>0.25</v>
      </c>
      <c r="AF1056">
        <v>1092</v>
      </c>
      <c r="AG1056" s="2">
        <f>IFERROR(VLOOKUP(B1056,[1]Hoja2!$C$1:$AM$841,37,FALSE),"n/a")</f>
        <v>0</v>
      </c>
      <c r="AH1056" s="10">
        <f>VLOOKUP(AX1056,[1]Hoja2!$B$2:$AO$762,17,FALSE)</f>
        <v>12</v>
      </c>
      <c r="AI1056" s="10">
        <f>VLOOKUP(AX1056,[1]Hoja2!$B$2:$AO$762,23,FALSE)</f>
        <v>0.6</v>
      </c>
      <c r="AJ1056" s="10">
        <f>VLOOKUP(AX1056,[1]Hoja2!$B$2:$AO$762,28,FALSE)</f>
        <v>0.13600000000000001</v>
      </c>
      <c r="AK1056" s="10" t="str">
        <f>VLOOKUP(AX1056,[1]Hoja2!$B$2:$AO$762,19,FALSE)</f>
        <v>Departmental Digital</v>
      </c>
      <c r="AL1056">
        <f t="shared" si="527"/>
        <v>0</v>
      </c>
      <c r="AM1056">
        <f t="shared" si="528"/>
        <v>0</v>
      </c>
      <c r="AN1056">
        <f t="shared" si="529"/>
        <v>0</v>
      </c>
      <c r="AO1056">
        <f t="shared" si="530"/>
        <v>0</v>
      </c>
      <c r="AP1056">
        <f t="shared" si="531"/>
        <v>1</v>
      </c>
      <c r="AQ1056">
        <f t="shared" si="532"/>
        <v>0</v>
      </c>
      <c r="AR1056">
        <f>+INDEX([1]Hoja2!$AM$2:$AM$841,MATCH(B1056,[1]Hoja2!$C$2:$C$841,0))</f>
        <v>0</v>
      </c>
      <c r="AS1056" t="str">
        <f t="shared" si="537"/>
        <v>0EX928612324</v>
      </c>
      <c r="AT1056" s="2">
        <f>IFERROR(VLOOKUP(AS1056,[1]Hoja2!$A$1:$AM$841,38,FALSE),"n/a")</f>
        <v>0</v>
      </c>
      <c r="AU1056" s="8">
        <f t="shared" si="526"/>
        <v>4</v>
      </c>
      <c r="AV1056">
        <f>VLOOKUP(B1056,[1]Hoja2!$C$2:$AO$762,39,FALSE)</f>
        <v>4</v>
      </c>
      <c r="AW1056">
        <f>IF(AU1056=AV1056,VLOOKUP(B1056,[1]Hoja2!$C$2:$AO$762,37,FALSE),IF(AV1056&lt;2,VLOOKUP(B1056,[1]Hoja2!$C$2:$AO$762,37,FALSE)))</f>
        <v>0</v>
      </c>
      <c r="AX1056" t="str">
        <f>B1056 &amp; COUNTIF(B$2:B1056, B1056)</f>
        <v>0EX92861233</v>
      </c>
      <c r="AY1056" s="10">
        <f>VLOOKUP(AX1056,[1]Hoja2!$B$2:$AO$762,38,FALSE)</f>
        <v>819</v>
      </c>
      <c r="AZ1056" s="9">
        <f t="shared" si="538"/>
        <v>0</v>
      </c>
      <c r="BA1056">
        <f t="shared" si="543"/>
        <v>0</v>
      </c>
      <c r="BB1056">
        <f t="shared" si="544"/>
        <v>0.11399999999999999</v>
      </c>
      <c r="BC1056">
        <f t="shared" si="545"/>
        <v>0</v>
      </c>
    </row>
    <row r="1057" spans="1:55" x14ac:dyDescent="0.25">
      <c r="A1057">
        <v>71750</v>
      </c>
      <c r="B1057" t="s">
        <v>597</v>
      </c>
      <c r="C1057">
        <v>2019</v>
      </c>
      <c r="D1057" t="s">
        <v>37</v>
      </c>
      <c r="E1057" t="s">
        <v>38</v>
      </c>
      <c r="F1057">
        <v>24</v>
      </c>
      <c r="G1057" t="s">
        <v>40</v>
      </c>
      <c r="H1057">
        <v>0.1833333</v>
      </c>
      <c r="I1057" t="s">
        <v>116</v>
      </c>
      <c r="J1057">
        <v>655</v>
      </c>
      <c r="K1057">
        <v>1365</v>
      </c>
      <c r="L1057">
        <v>0</v>
      </c>
      <c r="M1057">
        <v>0</v>
      </c>
      <c r="N1057">
        <v>0.6</v>
      </c>
      <c r="O1057">
        <v>0.8</v>
      </c>
      <c r="P1057">
        <v>1.05</v>
      </c>
      <c r="Q1057">
        <v>1.1000000000000001</v>
      </c>
      <c r="R1057" t="s">
        <v>46</v>
      </c>
      <c r="S1057">
        <v>5</v>
      </c>
      <c r="T1057">
        <v>9</v>
      </c>
      <c r="U1057" t="s">
        <v>47</v>
      </c>
      <c r="V1057" t="s">
        <v>58</v>
      </c>
      <c r="W1057" t="s">
        <v>130</v>
      </c>
      <c r="X1057">
        <v>2019</v>
      </c>
      <c r="Y1057" t="s">
        <v>37</v>
      </c>
      <c r="Z1057" t="s">
        <v>38</v>
      </c>
      <c r="AA1057">
        <v>24</v>
      </c>
      <c r="AB1057">
        <v>0</v>
      </c>
      <c r="AC1057">
        <v>29</v>
      </c>
      <c r="AD1057">
        <v>0.8</v>
      </c>
      <c r="AE1057">
        <v>3.6666659999999997E-2</v>
      </c>
      <c r="AF1057">
        <v>1092</v>
      </c>
      <c r="AG1057" s="2">
        <f>IFERROR(VLOOKUP(B1057,[1]Hoja2!$C$1:$AM$841,37,FALSE),"n/a")</f>
        <v>1092</v>
      </c>
      <c r="AH1057" s="10">
        <f>VLOOKUP(AX1057,[1]Hoja2!$B$2:$AO$762,17,FALSE)</f>
        <v>29</v>
      </c>
      <c r="AI1057" s="10">
        <f>VLOOKUP(AX1057,[1]Hoja2!$B$2:$AO$762,23,FALSE)</f>
        <v>0.8</v>
      </c>
      <c r="AJ1057" s="10">
        <f>VLOOKUP(AX1057,[1]Hoja2!$B$2:$AO$762,28,FALSE)</f>
        <v>0.06</v>
      </c>
      <c r="AK1057" s="10" t="str">
        <f>VLOOKUP(AX1057,[1]Hoja2!$B$2:$AO$762,19,FALSE)</f>
        <v>Office Digital</v>
      </c>
      <c r="AL1057">
        <f t="shared" si="527"/>
        <v>1</v>
      </c>
      <c r="AM1057">
        <f t="shared" si="528"/>
        <v>1</v>
      </c>
      <c r="AN1057">
        <f t="shared" si="529"/>
        <v>1</v>
      </c>
      <c r="AO1057">
        <f t="shared" si="530"/>
        <v>0</v>
      </c>
      <c r="AP1057">
        <f t="shared" si="531"/>
        <v>1</v>
      </c>
      <c r="AQ1057">
        <f t="shared" si="532"/>
        <v>0</v>
      </c>
      <c r="AR1057">
        <f>+INDEX([1]Hoja2!$AM$2:$AM$841,MATCH(B1057,[1]Hoja2!$C$2:$C$841,0))</f>
        <v>1092</v>
      </c>
      <c r="AS1057" t="str">
        <f t="shared" si="537"/>
        <v>0X7670820224</v>
      </c>
      <c r="AT1057" s="2">
        <f>IFERROR(VLOOKUP(AS1057,[1]Hoja2!$A$1:$AM$841,38,FALSE),"n/a")</f>
        <v>0</v>
      </c>
      <c r="AU1057" s="8">
        <f t="shared" si="526"/>
        <v>1</v>
      </c>
      <c r="AV1057">
        <f>VLOOKUP(B1057,[1]Hoja2!$C$2:$AO$762,39,FALSE)</f>
        <v>1</v>
      </c>
      <c r="AW1057">
        <f>IF(AU1057=AV1057,VLOOKUP(B1057,[1]Hoja2!$C$2:$AO$762,37,FALSE),IF(AV1057&lt;2,VLOOKUP(B1057,[1]Hoja2!$C$2:$AO$762,37,FALSE)))</f>
        <v>1092</v>
      </c>
      <c r="AX1057" t="str">
        <f>B1057 &amp; COUNTIF(B$2:B1057, B1057)</f>
        <v>0X767082021</v>
      </c>
      <c r="AY1057" s="10">
        <f>VLOOKUP(AX1057,[1]Hoja2!$B$2:$AO$762,38,FALSE)</f>
        <v>1092</v>
      </c>
      <c r="AZ1057" s="9">
        <f t="shared" si="538"/>
        <v>0</v>
      </c>
      <c r="BA1057">
        <f t="shared" si="543"/>
        <v>0</v>
      </c>
      <c r="BB1057">
        <f t="shared" si="544"/>
        <v>-2.3333340000000001E-2</v>
      </c>
      <c r="BC1057">
        <f t="shared" si="545"/>
        <v>0</v>
      </c>
    </row>
    <row r="1058" spans="1:55" x14ac:dyDescent="0.25">
      <c r="A1058">
        <v>71764</v>
      </c>
      <c r="B1058" t="s">
        <v>593</v>
      </c>
      <c r="C1058">
        <v>2019</v>
      </c>
      <c r="D1058" t="s">
        <v>37</v>
      </c>
      <c r="E1058" t="s">
        <v>38</v>
      </c>
      <c r="F1058">
        <v>24</v>
      </c>
      <c r="G1058" t="s">
        <v>40</v>
      </c>
      <c r="H1058">
        <v>4.516667</v>
      </c>
      <c r="I1058" t="s">
        <v>58</v>
      </c>
      <c r="J1058">
        <v>655</v>
      </c>
      <c r="K1058">
        <v>1365</v>
      </c>
      <c r="L1058">
        <v>0</v>
      </c>
      <c r="M1058">
        <v>0</v>
      </c>
      <c r="N1058">
        <v>0.6</v>
      </c>
      <c r="O1058">
        <v>0.8</v>
      </c>
      <c r="P1058">
        <v>1.05</v>
      </c>
      <c r="Q1058">
        <v>1.1000000000000001</v>
      </c>
      <c r="R1058" t="s">
        <v>46</v>
      </c>
      <c r="S1058">
        <v>5</v>
      </c>
      <c r="T1058">
        <v>9</v>
      </c>
      <c r="U1058" t="s">
        <v>47</v>
      </c>
      <c r="V1058" t="s">
        <v>58</v>
      </c>
      <c r="W1058" t="s">
        <v>80</v>
      </c>
      <c r="X1058">
        <v>2019</v>
      </c>
      <c r="Y1058" t="s">
        <v>37</v>
      </c>
      <c r="Z1058" t="s">
        <v>38</v>
      </c>
      <c r="AA1058">
        <v>24</v>
      </c>
      <c r="AB1058">
        <v>0</v>
      </c>
      <c r="AC1058">
        <v>49</v>
      </c>
      <c r="AD1058">
        <v>1.05</v>
      </c>
      <c r="AE1058">
        <v>0.90333339999999995</v>
      </c>
      <c r="AF1058">
        <v>1433.25</v>
      </c>
      <c r="AG1058" s="2">
        <f>IFERROR(VLOOKUP(B1058,[1]Hoja2!$C$1:$AM$841,37,FALSE),"n/a")</f>
        <v>1433.25</v>
      </c>
      <c r="AH1058" s="10">
        <f>VLOOKUP(AX1058,[1]Hoja2!$B$2:$AO$762,17,FALSE)</f>
        <v>49</v>
      </c>
      <c r="AI1058" s="10">
        <f>VLOOKUP(AX1058,[1]Hoja2!$B$2:$AO$762,23,FALSE)</f>
        <v>1.05</v>
      </c>
      <c r="AJ1058" s="10">
        <f>VLOOKUP(AX1058,[1]Hoja2!$B$2:$AO$762,28,FALSE)</f>
        <v>0.63600000000000001</v>
      </c>
      <c r="AK1058" s="10" t="str">
        <f>VLOOKUP(AX1058,[1]Hoja2!$B$2:$AO$762,19,FALSE)</f>
        <v>Departmental Digital</v>
      </c>
      <c r="AL1058">
        <f t="shared" si="527"/>
        <v>1</v>
      </c>
      <c r="AM1058">
        <f t="shared" si="528"/>
        <v>1</v>
      </c>
      <c r="AN1058">
        <f t="shared" si="529"/>
        <v>1</v>
      </c>
      <c r="AO1058">
        <f t="shared" si="530"/>
        <v>0</v>
      </c>
      <c r="AP1058">
        <f t="shared" si="531"/>
        <v>1</v>
      </c>
      <c r="AQ1058">
        <f t="shared" si="532"/>
        <v>0</v>
      </c>
      <c r="AR1058">
        <f>+INDEX([1]Hoja2!$AM$2:$AM$841,MATCH(B1058,[1]Hoja2!$C$2:$C$841,0))</f>
        <v>1433.25</v>
      </c>
      <c r="AS1058" t="str">
        <f t="shared" si="537"/>
        <v>0EX928311824</v>
      </c>
      <c r="AT1058" s="2">
        <f>IFERROR(VLOOKUP(AS1058,[1]Hoja2!$A$1:$AM$841,38,FALSE),"n/a")</f>
        <v>0</v>
      </c>
      <c r="AU1058" s="8">
        <f t="shared" si="526"/>
        <v>1</v>
      </c>
      <c r="AV1058">
        <f>VLOOKUP(B1058,[1]Hoja2!$C$2:$AO$762,39,FALSE)</f>
        <v>1</v>
      </c>
      <c r="AW1058">
        <f>IF(AU1058=AV1058,VLOOKUP(B1058,[1]Hoja2!$C$2:$AO$762,37,FALSE),IF(AV1058&lt;2,VLOOKUP(B1058,[1]Hoja2!$C$2:$AO$762,37,FALSE)))</f>
        <v>1433.25</v>
      </c>
      <c r="AX1058" t="str">
        <f>B1058 &amp; COUNTIF(B$2:B1058, B1058)</f>
        <v>0EX92831181</v>
      </c>
      <c r="AY1058" s="10">
        <f>VLOOKUP(AX1058,[1]Hoja2!$B$2:$AO$762,38,FALSE)</f>
        <v>1433.25</v>
      </c>
      <c r="AZ1058" s="9">
        <f t="shared" si="538"/>
        <v>0</v>
      </c>
      <c r="BA1058">
        <f t="shared" si="543"/>
        <v>0</v>
      </c>
      <c r="BB1058">
        <f t="shared" si="544"/>
        <v>0.26733339999999994</v>
      </c>
      <c r="BC1058">
        <f t="shared" si="545"/>
        <v>0</v>
      </c>
    </row>
    <row r="1059" spans="1:55" x14ac:dyDescent="0.25">
      <c r="A1059">
        <v>71766</v>
      </c>
      <c r="B1059" t="s">
        <v>535</v>
      </c>
      <c r="C1059">
        <v>2019</v>
      </c>
      <c r="D1059" t="s">
        <v>37</v>
      </c>
      <c r="E1059" t="s">
        <v>38</v>
      </c>
      <c r="F1059">
        <v>24</v>
      </c>
      <c r="G1059" t="s">
        <v>40</v>
      </c>
      <c r="H1059">
        <v>1.75</v>
      </c>
      <c r="I1059" t="s">
        <v>91</v>
      </c>
      <c r="J1059">
        <v>803</v>
      </c>
      <c r="K1059">
        <v>1573</v>
      </c>
      <c r="L1059">
        <v>0.2</v>
      </c>
      <c r="M1059">
        <v>0.6</v>
      </c>
      <c r="N1059">
        <v>0.8</v>
      </c>
      <c r="O1059">
        <v>1.05</v>
      </c>
      <c r="P1059">
        <v>1.1000000000000001</v>
      </c>
      <c r="Q1059">
        <v>1.1499999999999999</v>
      </c>
      <c r="R1059" t="s">
        <v>46</v>
      </c>
      <c r="S1059">
        <v>4</v>
      </c>
      <c r="T1059">
        <v>6</v>
      </c>
      <c r="U1059" t="s">
        <v>47</v>
      </c>
      <c r="V1059" t="s">
        <v>91</v>
      </c>
      <c r="W1059" t="s">
        <v>80</v>
      </c>
      <c r="X1059">
        <v>2019</v>
      </c>
      <c r="Y1059" t="s">
        <v>37</v>
      </c>
      <c r="Z1059" t="s">
        <v>38</v>
      </c>
      <c r="AA1059">
        <v>24</v>
      </c>
      <c r="AB1059">
        <v>0</v>
      </c>
      <c r="AC1059">
        <v>6</v>
      </c>
      <c r="AD1059">
        <v>0.6</v>
      </c>
      <c r="AE1059">
        <v>0.4375</v>
      </c>
      <c r="AF1059">
        <v>943.8</v>
      </c>
      <c r="AG1059" s="2">
        <f>IFERROR(VLOOKUP(B1059,[1]Hoja2!$C$1:$AM$841,37,FALSE),"n/a")</f>
        <v>943.80000000000007</v>
      </c>
      <c r="AH1059" s="10">
        <f>VLOOKUP(AX1059,[1]Hoja2!$B$2:$AO$762,17,FALSE)</f>
        <v>66</v>
      </c>
      <c r="AI1059" s="10">
        <f>VLOOKUP(AX1059,[1]Hoja2!$B$2:$AO$762,23,FALSE)</f>
        <v>1.1499999999999999</v>
      </c>
      <c r="AJ1059" s="10">
        <f>VLOOKUP(AX1059,[1]Hoja2!$B$2:$AO$762,28,FALSE)</f>
        <v>0.83</v>
      </c>
      <c r="AK1059" s="10" t="str">
        <f>VLOOKUP(AX1059,[1]Hoja2!$B$2:$AO$762,19,FALSE)</f>
        <v>WF Mono Systems and Legacy Color</v>
      </c>
      <c r="AL1059">
        <f t="shared" si="527"/>
        <v>0</v>
      </c>
      <c r="AM1059">
        <f t="shared" si="528"/>
        <v>0</v>
      </c>
      <c r="AN1059">
        <f t="shared" si="529"/>
        <v>0</v>
      </c>
      <c r="AO1059">
        <f t="shared" si="530"/>
        <v>0</v>
      </c>
      <c r="AP1059">
        <f t="shared" si="531"/>
        <v>1</v>
      </c>
      <c r="AQ1059">
        <f t="shared" si="532"/>
        <v>0</v>
      </c>
      <c r="AR1059">
        <f>+INDEX([1]Hoja2!$AM$2:$AM$841,MATCH(B1059,[1]Hoja2!$C$2:$C$841,0))</f>
        <v>943.80000000000007</v>
      </c>
      <c r="AS1059" t="str">
        <f t="shared" si="537"/>
        <v>0A1H02059124</v>
      </c>
      <c r="AT1059" s="2">
        <f>IFERROR(VLOOKUP(AS1059,[1]Hoja2!$A$1:$AM$841,38,FALSE),"n/a")</f>
        <v>0</v>
      </c>
      <c r="AU1059" s="8">
        <f t="shared" si="526"/>
        <v>2</v>
      </c>
      <c r="AV1059">
        <f>VLOOKUP(B1059,[1]Hoja2!$C$2:$AO$762,39,FALSE)</f>
        <v>2</v>
      </c>
      <c r="AW1059">
        <f>IF(AU1059=AV1059,VLOOKUP(B1059,[1]Hoja2!$C$2:$AO$762,37,FALSE),IF(AV1059&lt;2,VLOOKUP(B1059,[1]Hoja2!$C$2:$AO$762,37,FALSE)))</f>
        <v>943.80000000000007</v>
      </c>
      <c r="AX1059" t="str">
        <f>B1059 &amp; COUNTIF(B$2:B1059, B1059)</f>
        <v>0A1H0205912</v>
      </c>
      <c r="AY1059" s="10">
        <f>VLOOKUP(AX1059,[1]Hoja2!$B$2:$AO$762,38,FALSE)</f>
        <v>1808.95</v>
      </c>
      <c r="AZ1059" s="9">
        <f t="shared" si="538"/>
        <v>0</v>
      </c>
      <c r="BA1059">
        <f t="shared" si="543"/>
        <v>4</v>
      </c>
      <c r="BB1059">
        <f t="shared" si="544"/>
        <v>-0.39249999999999996</v>
      </c>
      <c r="BC1059">
        <f t="shared" si="545"/>
        <v>4</v>
      </c>
    </row>
    <row r="1060" spans="1:55" x14ac:dyDescent="0.25">
      <c r="A1060">
        <v>71769</v>
      </c>
      <c r="B1060" t="s">
        <v>594</v>
      </c>
      <c r="C1060">
        <v>2019</v>
      </c>
      <c r="D1060" t="s">
        <v>37</v>
      </c>
      <c r="E1060" t="s">
        <v>38</v>
      </c>
      <c r="F1060">
        <v>24</v>
      </c>
      <c r="G1060" t="s">
        <v>40</v>
      </c>
      <c r="H1060">
        <v>3.6333329999999999</v>
      </c>
      <c r="I1060" t="s">
        <v>58</v>
      </c>
      <c r="J1060">
        <v>655</v>
      </c>
      <c r="K1060">
        <v>1365</v>
      </c>
      <c r="L1060">
        <v>0</v>
      </c>
      <c r="M1060">
        <v>0</v>
      </c>
      <c r="N1060">
        <v>0.6</v>
      </c>
      <c r="O1060">
        <v>0.8</v>
      </c>
      <c r="P1060">
        <v>1.05</v>
      </c>
      <c r="Q1060">
        <v>1.1000000000000001</v>
      </c>
      <c r="R1060" t="s">
        <v>46</v>
      </c>
      <c r="S1060">
        <v>5</v>
      </c>
      <c r="T1060">
        <v>9</v>
      </c>
      <c r="U1060" t="s">
        <v>85</v>
      </c>
      <c r="V1060" t="s">
        <v>58</v>
      </c>
      <c r="W1060" t="s">
        <v>42</v>
      </c>
      <c r="X1060">
        <v>2019</v>
      </c>
      <c r="Y1060" t="s">
        <v>37</v>
      </c>
      <c r="Z1060" t="s">
        <v>38</v>
      </c>
      <c r="AA1060">
        <v>24</v>
      </c>
      <c r="AB1060">
        <v>0</v>
      </c>
      <c r="AC1060">
        <v>203</v>
      </c>
      <c r="AD1060">
        <v>1.1000000000000001</v>
      </c>
      <c r="AE1060">
        <v>0.40370366666666702</v>
      </c>
      <c r="AF1060">
        <v>1501.5</v>
      </c>
      <c r="AG1060" s="2">
        <f>IFERROR(VLOOKUP(B1060,[1]Hoja2!$C$1:$AM$841,37,FALSE),"n/a")</f>
        <v>1365</v>
      </c>
      <c r="AH1060" s="10" t="str">
        <f>VLOOKUP(AX1060,[1]Hoja2!$B$2:$AO$762,17,FALSE)</f>
        <v xml:space="preserve">  </v>
      </c>
      <c r="AI1060" s="10">
        <f>VLOOKUP(AX1060,[1]Hoja2!$B$2:$AO$762,23,FALSE)</f>
        <v>1</v>
      </c>
      <c r="AJ1060" s="10">
        <f>VLOOKUP(AX1060,[1]Hoja2!$B$2:$AO$762,28,FALSE)</f>
        <v>1</v>
      </c>
      <c r="AK1060" s="10" t="str">
        <f>VLOOKUP(AX1060,[1]Hoja2!$B$2:$AO$762,19,FALSE)</f>
        <v>Departmental Digital</v>
      </c>
      <c r="AL1060">
        <f t="shared" si="527"/>
        <v>0</v>
      </c>
      <c r="AM1060">
        <f t="shared" si="528"/>
        <v>0</v>
      </c>
      <c r="AN1060">
        <f t="shared" si="529"/>
        <v>0</v>
      </c>
      <c r="AO1060">
        <f t="shared" si="530"/>
        <v>0</v>
      </c>
      <c r="AP1060">
        <f t="shared" si="531"/>
        <v>1</v>
      </c>
      <c r="AQ1060">
        <f t="shared" si="532"/>
        <v>0</v>
      </c>
      <c r="AR1060">
        <f>+INDEX([1]Hoja2!$AM$2:$AM$841,MATCH(B1060,[1]Hoja2!$C$2:$C$841,0))</f>
        <v>1365</v>
      </c>
      <c r="AS1060" t="str">
        <f t="shared" si="537"/>
        <v>0X7670390224</v>
      </c>
      <c r="AT1060" s="2">
        <f>IFERROR(VLOOKUP(AS1060,[1]Hoja2!$A$1:$AM$841,38,FALSE),"n/a")</f>
        <v>0</v>
      </c>
      <c r="AU1060" s="8">
        <f t="shared" si="526"/>
        <v>1</v>
      </c>
      <c r="AV1060">
        <f>VLOOKUP(B1060,[1]Hoja2!$C$2:$AO$762,39,FALSE)</f>
        <v>1</v>
      </c>
      <c r="AW1060">
        <f>IF(AU1060=AV1060,VLOOKUP(B1060,[1]Hoja2!$C$2:$AO$762,37,FALSE),IF(AV1060&lt;2,VLOOKUP(B1060,[1]Hoja2!$C$2:$AO$762,37,FALSE)))</f>
        <v>1365</v>
      </c>
      <c r="AX1060" t="str">
        <f>B1060 &amp; COUNTIF(B$2:B1060, B1060)</f>
        <v>0X767039021</v>
      </c>
      <c r="AY1060" s="10">
        <f>VLOOKUP(AX1060,[1]Hoja2!$B$2:$AO$762,38,FALSE)</f>
        <v>1365</v>
      </c>
      <c r="AZ1060" s="9">
        <f t="shared" si="538"/>
        <v>0</v>
      </c>
      <c r="BA1060">
        <f t="shared" si="543"/>
        <v>4</v>
      </c>
      <c r="BB1060">
        <f t="shared" si="544"/>
        <v>-0.59629633333333298</v>
      </c>
      <c r="BC1060">
        <f t="shared" si="545"/>
        <v>4</v>
      </c>
    </row>
    <row r="1061" spans="1:55" x14ac:dyDescent="0.25">
      <c r="A1061">
        <v>71774</v>
      </c>
      <c r="B1061" t="s">
        <v>321</v>
      </c>
      <c r="C1061">
        <v>2019</v>
      </c>
      <c r="D1061" t="s">
        <v>37</v>
      </c>
      <c r="E1061" t="s">
        <v>38</v>
      </c>
      <c r="F1061">
        <v>24</v>
      </c>
      <c r="G1061" t="s">
        <v>40</v>
      </c>
      <c r="H1061">
        <v>0.38333329999999999</v>
      </c>
      <c r="I1061" t="s">
        <v>58</v>
      </c>
      <c r="J1061">
        <v>655</v>
      </c>
      <c r="K1061">
        <v>1365</v>
      </c>
      <c r="L1061">
        <v>0</v>
      </c>
      <c r="M1061">
        <v>0</v>
      </c>
      <c r="N1061">
        <v>0.6</v>
      </c>
      <c r="O1061">
        <v>0.8</v>
      </c>
      <c r="P1061">
        <v>1.05</v>
      </c>
      <c r="Q1061">
        <v>1.1000000000000001</v>
      </c>
      <c r="R1061" t="s">
        <v>46</v>
      </c>
      <c r="S1061">
        <v>5</v>
      </c>
      <c r="T1061">
        <v>9</v>
      </c>
      <c r="U1061" t="s">
        <v>47</v>
      </c>
      <c r="V1061" t="s">
        <v>45</v>
      </c>
      <c r="W1061" t="s">
        <v>55</v>
      </c>
      <c r="X1061">
        <v>2019</v>
      </c>
      <c r="Y1061" t="s">
        <v>37</v>
      </c>
      <c r="Z1061" t="s">
        <v>38</v>
      </c>
      <c r="AA1061">
        <v>24</v>
      </c>
      <c r="AB1061">
        <v>0</v>
      </c>
      <c r="AC1061">
        <v>16</v>
      </c>
      <c r="AD1061">
        <v>0.8</v>
      </c>
      <c r="AE1061">
        <v>7.6666659999999998E-2</v>
      </c>
      <c r="AF1061">
        <v>1092</v>
      </c>
      <c r="AG1061" s="2">
        <f>IFERROR(VLOOKUP(B1061,[1]Hoja2!$C$1:$AM$841,37,FALSE),"n/a")</f>
        <v>819</v>
      </c>
      <c r="AH1061" s="10">
        <f>VLOOKUP(AX1061,[1]Hoja2!$B$2:$AO$762,17,FALSE)</f>
        <v>16</v>
      </c>
      <c r="AI1061" s="10">
        <f>VLOOKUP(AX1061,[1]Hoja2!$B$2:$AO$762,23,FALSE)</f>
        <v>0.8</v>
      </c>
      <c r="AJ1061" s="10">
        <f>VLOOKUP(AX1061,[1]Hoja2!$B$2:$AO$762,28,FALSE)</f>
        <v>0.41600000000000004</v>
      </c>
      <c r="AK1061" s="10" t="str">
        <f>VLOOKUP(AX1061,[1]Hoja2!$B$2:$AO$762,19,FALSE)</f>
        <v>Departmental Digital</v>
      </c>
      <c r="AL1061">
        <f t="shared" si="527"/>
        <v>1</v>
      </c>
      <c r="AM1061">
        <f t="shared" si="528"/>
        <v>1</v>
      </c>
      <c r="AN1061">
        <f t="shared" si="529"/>
        <v>1</v>
      </c>
      <c r="AO1061">
        <f t="shared" si="530"/>
        <v>0</v>
      </c>
      <c r="AP1061">
        <f t="shared" si="531"/>
        <v>1</v>
      </c>
      <c r="AQ1061">
        <f t="shared" si="532"/>
        <v>0</v>
      </c>
      <c r="AR1061">
        <f>+INDEX([1]Hoja2!$AM$2:$AM$841,MATCH(B1061,[1]Hoja2!$C$2:$C$841,0))</f>
        <v>819</v>
      </c>
      <c r="AS1061" t="str">
        <f t="shared" si="537"/>
        <v>03AG87996224</v>
      </c>
      <c r="AT1061" s="2">
        <f>IFERROR(VLOOKUP(AS1061,[1]Hoja2!$A$1:$AM$841,38,FALSE),"n/a")</f>
        <v>0</v>
      </c>
      <c r="AU1061" s="8">
        <f t="shared" si="526"/>
        <v>2</v>
      </c>
      <c r="AV1061">
        <f>VLOOKUP(B1061,[1]Hoja2!$C$2:$AO$762,39,FALSE)</f>
        <v>2</v>
      </c>
      <c r="AW1061">
        <f>IF(AU1061=AV1061,VLOOKUP(B1061,[1]Hoja2!$C$2:$AO$762,37,FALSE),IF(AV1061&lt;2,VLOOKUP(B1061,[1]Hoja2!$C$2:$AO$762,37,FALSE)))</f>
        <v>819</v>
      </c>
      <c r="AX1061" t="str">
        <f>B1061 &amp; COUNTIF(B$2:B1061, B1061)</f>
        <v>03AG8799622</v>
      </c>
      <c r="AY1061" s="10">
        <f>VLOOKUP(AX1061,[1]Hoja2!$B$2:$AO$762,38,FALSE)</f>
        <v>1092</v>
      </c>
      <c r="AZ1061" s="9">
        <f t="shared" si="538"/>
        <v>0</v>
      </c>
      <c r="BA1061">
        <f t="shared" si="543"/>
        <v>0</v>
      </c>
      <c r="BB1061">
        <f t="shared" si="544"/>
        <v>-0.33933334000000004</v>
      </c>
      <c r="BC1061">
        <f t="shared" si="545"/>
        <v>0</v>
      </c>
    </row>
    <row r="1062" spans="1:55" x14ac:dyDescent="0.25">
      <c r="A1062">
        <v>71783</v>
      </c>
      <c r="B1062" t="s">
        <v>970</v>
      </c>
      <c r="C1062">
        <v>2019</v>
      </c>
      <c r="D1062" t="s">
        <v>37</v>
      </c>
      <c r="E1062" t="s">
        <v>38</v>
      </c>
      <c r="F1062">
        <v>24</v>
      </c>
      <c r="G1062" t="s">
        <v>40</v>
      </c>
      <c r="H1062">
        <v>0.46666669999999999</v>
      </c>
      <c r="I1062" t="s">
        <v>34</v>
      </c>
      <c r="J1062">
        <v>468</v>
      </c>
      <c r="K1062">
        <v>715</v>
      </c>
      <c r="L1062">
        <v>0</v>
      </c>
      <c r="M1062">
        <v>0</v>
      </c>
      <c r="N1062">
        <v>0</v>
      </c>
      <c r="O1062">
        <v>0.6</v>
      </c>
      <c r="P1062">
        <v>0.8</v>
      </c>
      <c r="Q1062">
        <v>1.05</v>
      </c>
      <c r="R1062" t="s">
        <v>46</v>
      </c>
      <c r="S1062">
        <v>5</v>
      </c>
      <c r="T1062">
        <v>9</v>
      </c>
      <c r="U1062" t="s">
        <v>47</v>
      </c>
      <c r="V1062" t="s">
        <v>34</v>
      </c>
      <c r="W1062" t="s">
        <v>73</v>
      </c>
      <c r="X1062">
        <v>2019</v>
      </c>
      <c r="Y1062" t="s">
        <v>37</v>
      </c>
      <c r="Z1062" t="s">
        <v>38</v>
      </c>
      <c r="AA1062">
        <v>24</v>
      </c>
      <c r="AB1062">
        <v>0</v>
      </c>
      <c r="AC1062">
        <v>41</v>
      </c>
      <c r="AD1062">
        <v>0.8</v>
      </c>
      <c r="AE1062">
        <v>9.3333340000000001E-2</v>
      </c>
      <c r="AF1062">
        <v>572</v>
      </c>
      <c r="AG1062" s="2">
        <f>IFERROR(VLOOKUP(B1062,[1]Hoja2!$C$1:$AM$841,37,FALSE),"n/a")</f>
        <v>0</v>
      </c>
      <c r="AH1062" s="10">
        <f>VLOOKUP(AX1062,[1]Hoja2!$B$2:$AO$762,17,FALSE)</f>
        <v>2</v>
      </c>
      <c r="AI1062" s="10">
        <f>VLOOKUP(AX1062,[1]Hoja2!$B$2:$AO$762,23,FALSE)</f>
        <v>0</v>
      </c>
      <c r="AJ1062" s="10">
        <f>VLOOKUP(AX1062,[1]Hoja2!$B$2:$AO$762,28,FALSE)</f>
        <v>0.126</v>
      </c>
      <c r="AK1062" s="10" t="str">
        <f>VLOOKUP(AX1062,[1]Hoja2!$B$2:$AO$762,19,FALSE)</f>
        <v>A4 Mono MFPs</v>
      </c>
      <c r="AL1062">
        <f t="shared" si="527"/>
        <v>0</v>
      </c>
      <c r="AM1062">
        <f t="shared" si="528"/>
        <v>0</v>
      </c>
      <c r="AN1062">
        <f t="shared" si="529"/>
        <v>0</v>
      </c>
      <c r="AO1062">
        <f t="shared" si="530"/>
        <v>0</v>
      </c>
      <c r="AP1062">
        <f t="shared" si="531"/>
        <v>1</v>
      </c>
      <c r="AQ1062">
        <f t="shared" si="532"/>
        <v>0</v>
      </c>
      <c r="AR1062">
        <f>+INDEX([1]Hoja2!$AM$2:$AM$841,MATCH(B1062,[1]Hoja2!$C$2:$C$841,0))</f>
        <v>0</v>
      </c>
      <c r="AS1062" t="str">
        <f t="shared" si="537"/>
        <v>09HB91586624</v>
      </c>
      <c r="AT1062" s="2">
        <f>IFERROR(VLOOKUP(AS1062,[1]Hoja2!$A$1:$AM$841,38,FALSE),"n/a")</f>
        <v>0</v>
      </c>
      <c r="AU1062" s="8">
        <f t="shared" si="526"/>
        <v>2</v>
      </c>
      <c r="AV1062">
        <f>VLOOKUP(B1062,[1]Hoja2!$C$2:$AO$762,39,FALSE)</f>
        <v>2</v>
      </c>
      <c r="AW1062">
        <f>IF(AU1062=AV1062,VLOOKUP(B1062,[1]Hoja2!$C$2:$AO$762,37,FALSE),IF(AV1062&lt;2,VLOOKUP(B1062,[1]Hoja2!$C$2:$AO$762,37,FALSE)))</f>
        <v>0</v>
      </c>
      <c r="AX1062" t="str">
        <f>B1062 &amp; COUNTIF(B$2:B1062, B1062)</f>
        <v>09HB9158661</v>
      </c>
      <c r="AY1062" s="10">
        <f>VLOOKUP(AX1062,[1]Hoja2!$B$2:$AO$762,38,FALSE)</f>
        <v>0</v>
      </c>
      <c r="AZ1062" s="9">
        <f t="shared" si="538"/>
        <v>0</v>
      </c>
      <c r="BA1062">
        <f t="shared" si="543"/>
        <v>0</v>
      </c>
      <c r="BB1062">
        <f t="shared" si="544"/>
        <v>-3.266666E-2</v>
      </c>
      <c r="BC1062">
        <f t="shared" si="545"/>
        <v>0</v>
      </c>
    </row>
    <row r="1063" spans="1:55" hidden="1" x14ac:dyDescent="0.25">
      <c r="A1063">
        <v>71785</v>
      </c>
      <c r="B1063" t="s">
        <v>119</v>
      </c>
      <c r="C1063">
        <v>2019</v>
      </c>
      <c r="D1063" t="s">
        <v>37</v>
      </c>
      <c r="E1063" t="s">
        <v>38</v>
      </c>
      <c r="F1063">
        <v>24</v>
      </c>
      <c r="G1063" t="s">
        <v>44</v>
      </c>
      <c r="H1063">
        <v>0</v>
      </c>
      <c r="I1063" t="s">
        <v>45</v>
      </c>
      <c r="J1063">
        <v>803</v>
      </c>
      <c r="K1063">
        <v>1573</v>
      </c>
      <c r="L1063">
        <v>0.2</v>
      </c>
      <c r="M1063">
        <v>0.6</v>
      </c>
      <c r="N1063">
        <v>0.8</v>
      </c>
      <c r="O1063">
        <v>1.05</v>
      </c>
      <c r="P1063">
        <v>1.1000000000000001</v>
      </c>
      <c r="Q1063">
        <v>1.1499999999999999</v>
      </c>
      <c r="R1063" t="s">
        <v>46</v>
      </c>
      <c r="S1063">
        <v>4</v>
      </c>
      <c r="T1063">
        <v>6</v>
      </c>
      <c r="U1063" t="s">
        <v>47</v>
      </c>
      <c r="V1063" t="s">
        <v>48</v>
      </c>
      <c r="W1063" t="s">
        <v>55</v>
      </c>
      <c r="X1063">
        <v>2019</v>
      </c>
      <c r="Y1063" t="s">
        <v>37</v>
      </c>
      <c r="Z1063" t="s">
        <v>38</v>
      </c>
      <c r="AA1063">
        <v>24</v>
      </c>
      <c r="AB1063">
        <v>0</v>
      </c>
      <c r="AC1063">
        <v>16</v>
      </c>
      <c r="AD1063">
        <v>0</v>
      </c>
      <c r="AE1063">
        <v>0</v>
      </c>
      <c r="AF1063">
        <v>1573</v>
      </c>
      <c r="AG1063" s="2">
        <f>IFERROR(VLOOKUP(B1063,[1]Hoja2!$C$1:$AM$841,37,FALSE),"n/a")</f>
        <v>1258.4000000000003</v>
      </c>
      <c r="AH1063" s="10" t="e">
        <f>VLOOKUP(AX1063,[1]Hoja2!$B$2:$AO$762,17,FALSE)</f>
        <v>#N/A</v>
      </c>
      <c r="AI1063" s="10" t="e">
        <f>VLOOKUP(AX1063,[1]Hoja2!$B$2:$AO$762,23,FALSE)</f>
        <v>#N/A</v>
      </c>
      <c r="AJ1063" s="10" t="e">
        <f>VLOOKUP(AX1063,[1]Hoja2!$B$2:$AO$762,28,FALSE)</f>
        <v>#N/A</v>
      </c>
      <c r="AK1063" s="10" t="e">
        <f>VLOOKUP(AX1063,[1]Hoja2!$B$2:$AO$762,19,FALSE)</f>
        <v>#N/A</v>
      </c>
      <c r="AL1063" t="e">
        <f t="shared" si="527"/>
        <v>#N/A</v>
      </c>
      <c r="AM1063" t="e">
        <f t="shared" si="528"/>
        <v>#N/A</v>
      </c>
      <c r="AN1063" t="e">
        <f t="shared" si="529"/>
        <v>#N/A</v>
      </c>
      <c r="AO1063" t="e">
        <f t="shared" si="530"/>
        <v>#N/A</v>
      </c>
      <c r="AP1063" t="e">
        <f t="shared" si="531"/>
        <v>#N/A</v>
      </c>
      <c r="AQ1063">
        <f t="shared" si="532"/>
        <v>0</v>
      </c>
      <c r="AR1063">
        <f>+INDEX([1]Hoja2!$AM$2:$AM$841,MATCH(B1063,[1]Hoja2!$C$2:$C$841,0))</f>
        <v>1258.4000000000003</v>
      </c>
      <c r="AS1063" t="str">
        <f>CONCATENATE(B1063)</f>
        <v>0BG2940370</v>
      </c>
      <c r="AT1063" s="2" t="s">
        <v>1007</v>
      </c>
      <c r="AU1063" s="8">
        <f t="shared" si="526"/>
        <v>3</v>
      </c>
      <c r="AV1063">
        <f>VLOOKUP(B1063,[1]Hoja2!$C$2:$AO$762,39,FALSE)</f>
        <v>1</v>
      </c>
      <c r="AW1063">
        <f>IF(AU1063=AV1063,VLOOKUP(B1063,[1]Hoja2!$C$2:$AO$762,37,FALSE),IF(AV1063&lt;2,VLOOKUP(B1063,[1]Hoja2!$C$2:$AO$762,37,FALSE)))</f>
        <v>1258.4000000000003</v>
      </c>
      <c r="AX1063" t="str">
        <f>B1063 &amp; COUNTIF(B$2:B1063, B1063)</f>
        <v>0BG29403703</v>
      </c>
      <c r="AY1063" t="e">
        <f>VLOOKUP(AX1063,[1]Hoja2!$B$2:$AO$762,38,FALSE)</f>
        <v>#N/A</v>
      </c>
      <c r="AZ1063" s="9">
        <f t="shared" si="538"/>
        <v>0</v>
      </c>
    </row>
    <row r="1064" spans="1:55" x14ac:dyDescent="0.25">
      <c r="A1064">
        <v>71796</v>
      </c>
      <c r="B1064" t="s">
        <v>582</v>
      </c>
      <c r="C1064">
        <v>2019</v>
      </c>
      <c r="D1064" t="s">
        <v>37</v>
      </c>
      <c r="E1064" t="s">
        <v>38</v>
      </c>
      <c r="F1064">
        <v>24</v>
      </c>
      <c r="G1064" t="s">
        <v>40</v>
      </c>
      <c r="H1064">
        <v>1.683333</v>
      </c>
      <c r="I1064" t="s">
        <v>58</v>
      </c>
      <c r="J1064">
        <v>655</v>
      </c>
      <c r="K1064">
        <v>1365</v>
      </c>
      <c r="L1064">
        <v>0</v>
      </c>
      <c r="M1064">
        <v>0</v>
      </c>
      <c r="N1064">
        <v>0.6</v>
      </c>
      <c r="O1064">
        <v>0.8</v>
      </c>
      <c r="P1064">
        <v>1.05</v>
      </c>
      <c r="Q1064">
        <v>1.1000000000000001</v>
      </c>
      <c r="R1064" t="s">
        <v>420</v>
      </c>
      <c r="S1064">
        <v>5</v>
      </c>
      <c r="T1064">
        <v>9</v>
      </c>
      <c r="U1064" t="s">
        <v>47</v>
      </c>
      <c r="V1064" t="s">
        <v>45</v>
      </c>
      <c r="W1064" t="s">
        <v>55</v>
      </c>
      <c r="X1064">
        <v>2019</v>
      </c>
      <c r="Y1064" t="s">
        <v>37</v>
      </c>
      <c r="Z1064" t="s">
        <v>38</v>
      </c>
      <c r="AA1064">
        <v>24</v>
      </c>
      <c r="AB1064">
        <v>0</v>
      </c>
      <c r="AC1064">
        <v>41</v>
      </c>
      <c r="AD1064">
        <v>1.05</v>
      </c>
      <c r="AE1064">
        <v>0.33666659999999998</v>
      </c>
      <c r="AF1064">
        <v>687.75</v>
      </c>
      <c r="AG1064" s="2">
        <f>IFERROR(VLOOKUP(B1064,[1]Hoja2!$C$1:$AM$841,37,FALSE),"n/a")</f>
        <v>1433.25</v>
      </c>
      <c r="AH1064" s="10">
        <f>VLOOKUP(AX1064,[1]Hoja2!$B$2:$AO$762,17,FALSE)</f>
        <v>47</v>
      </c>
      <c r="AI1064" s="10">
        <f>VLOOKUP(AX1064,[1]Hoja2!$B$2:$AO$762,23,FALSE)</f>
        <v>1.05</v>
      </c>
      <c r="AJ1064" s="10">
        <f>VLOOKUP(AX1064,[1]Hoja2!$B$2:$AO$762,28,FALSE)</f>
        <v>0.35599999999999998</v>
      </c>
      <c r="AK1064" s="10" t="str">
        <f>VLOOKUP(AX1064,[1]Hoja2!$B$2:$AO$762,19,FALSE)</f>
        <v>Departmental Digital</v>
      </c>
      <c r="AL1064">
        <f t="shared" si="527"/>
        <v>0</v>
      </c>
      <c r="AM1064">
        <f t="shared" si="528"/>
        <v>0</v>
      </c>
      <c r="AN1064">
        <f t="shared" si="529"/>
        <v>1</v>
      </c>
      <c r="AO1064">
        <f t="shared" si="530"/>
        <v>0</v>
      </c>
      <c r="AP1064">
        <f t="shared" si="531"/>
        <v>1</v>
      </c>
      <c r="AQ1064">
        <f t="shared" si="532"/>
        <v>1</v>
      </c>
      <c r="AR1064">
        <f>+INDEX([1]Hoja2!$AM$2:$AM$841,MATCH(B1064,[1]Hoja2!$C$2:$C$841,0))</f>
        <v>1433.25</v>
      </c>
      <c r="AS1064" t="str">
        <f t="shared" si="537"/>
        <v>03AG87622024</v>
      </c>
      <c r="AT1064" s="2">
        <f>IFERROR(VLOOKUP(AS1064,[1]Hoja2!$A$1:$AM$841,38,FALSE),"n/a")</f>
        <v>0</v>
      </c>
      <c r="AU1064" s="8">
        <f t="shared" si="526"/>
        <v>1</v>
      </c>
      <c r="AV1064">
        <f>VLOOKUP(B1064,[1]Hoja2!$C$2:$AO$762,39,FALSE)</f>
        <v>1</v>
      </c>
      <c r="AW1064">
        <f>IF(AU1064=AV1064,VLOOKUP(B1064,[1]Hoja2!$C$2:$AO$762,37,FALSE),IF(AV1064&lt;2,VLOOKUP(B1064,[1]Hoja2!$C$2:$AO$762,37,FALSE)))</f>
        <v>1433.25</v>
      </c>
      <c r="AX1064" t="str">
        <f>B1064 &amp; COUNTIF(B$2:B1064, B1064)</f>
        <v>03AG8762201</v>
      </c>
      <c r="AY1064" s="10">
        <f>VLOOKUP(AX1064,[1]Hoja2!$B$2:$AO$762,38,FALSE)</f>
        <v>1433.25</v>
      </c>
      <c r="AZ1064" s="9">
        <f t="shared" si="538"/>
        <v>0</v>
      </c>
      <c r="BA1064">
        <f>IF(Q1064="NA",2,IF(OR(G1064="INSTALACION NUEVA",G1064="Mantenimiento preventivo"),3,IF(AND(AC1064&lt;AH1064,AL1064&lt;&gt;1),4,IF(AY1064&gt;AF1064,1,0))))</f>
        <v>4</v>
      </c>
      <c r="BB1064">
        <f>AE1064-AJ1064</f>
        <v>-1.9333400000000001E-2</v>
      </c>
      <c r="BC1064">
        <f>+_xlfn.IFS(Q1064="NA",2,OR(G1064="INSTALACION NUEVA",G1064="Mantenimiento preventivo"),3,AND(AC1064&lt;AH1064,AL1064&lt;&gt;1),4,AY1064&gt;AF1064,1,TRUE,0)</f>
        <v>4</v>
      </c>
    </row>
    <row r="1065" spans="1:55" hidden="1" x14ac:dyDescent="0.25">
      <c r="A1065">
        <v>71803</v>
      </c>
      <c r="B1065" t="s">
        <v>318</v>
      </c>
      <c r="C1065">
        <v>2019</v>
      </c>
      <c r="D1065" t="s">
        <v>37</v>
      </c>
      <c r="E1065" t="s">
        <v>38</v>
      </c>
      <c r="F1065">
        <v>24</v>
      </c>
      <c r="G1065" t="s">
        <v>40</v>
      </c>
      <c r="H1065">
        <v>0.98333329999999997</v>
      </c>
      <c r="I1065" t="s">
        <v>58</v>
      </c>
      <c r="J1065">
        <v>655</v>
      </c>
      <c r="K1065">
        <v>1365</v>
      </c>
      <c r="L1065">
        <v>0</v>
      </c>
      <c r="M1065">
        <v>0</v>
      </c>
      <c r="N1065">
        <v>0.6</v>
      </c>
      <c r="O1065">
        <v>0.8</v>
      </c>
      <c r="P1065">
        <v>1.05</v>
      </c>
      <c r="Q1065">
        <v>1.1000000000000001</v>
      </c>
      <c r="R1065" t="s">
        <v>46</v>
      </c>
      <c r="S1065">
        <v>5</v>
      </c>
      <c r="T1065">
        <v>9</v>
      </c>
      <c r="U1065" t="s">
        <v>85</v>
      </c>
      <c r="V1065" t="s">
        <v>58</v>
      </c>
      <c r="W1065" t="s">
        <v>61</v>
      </c>
      <c r="X1065">
        <v>2019</v>
      </c>
      <c r="Y1065" t="s">
        <v>37</v>
      </c>
      <c r="Z1065" t="s">
        <v>38</v>
      </c>
      <c r="AA1065">
        <v>25</v>
      </c>
      <c r="AB1065">
        <v>0</v>
      </c>
      <c r="AC1065">
        <v>8</v>
      </c>
      <c r="AD1065">
        <v>0.6</v>
      </c>
      <c r="AE1065">
        <v>0.109259255555556</v>
      </c>
      <c r="AF1065">
        <v>819</v>
      </c>
      <c r="AG1065" s="2">
        <f>IFERROR(VLOOKUP(B1065,[1]Hoja2!$C$1:$AM$841,37,FALSE),"n/a")</f>
        <v>1501.5000000000002</v>
      </c>
      <c r="AH1065" s="10" t="e">
        <f>VLOOKUP(AX1065,[1]Hoja2!$B$2:$AO$762,17,FALSE)</f>
        <v>#N/A</v>
      </c>
      <c r="AI1065" s="10" t="e">
        <f>VLOOKUP(AX1065,[1]Hoja2!$B$2:$AO$762,23,FALSE)</f>
        <v>#N/A</v>
      </c>
      <c r="AJ1065" s="10" t="e">
        <f>VLOOKUP(AX1065,[1]Hoja2!$B$2:$AO$762,28,FALSE)</f>
        <v>#N/A</v>
      </c>
      <c r="AK1065" s="10" t="e">
        <f>VLOOKUP(AX1065,[1]Hoja2!$B$2:$AO$762,19,FALSE)</f>
        <v>#N/A</v>
      </c>
      <c r="AL1065" t="e">
        <f t="shared" si="527"/>
        <v>#N/A</v>
      </c>
      <c r="AM1065" t="e">
        <f t="shared" si="528"/>
        <v>#N/A</v>
      </c>
      <c r="AN1065" t="e">
        <f t="shared" si="529"/>
        <v>#N/A</v>
      </c>
      <c r="AO1065" t="e">
        <f t="shared" si="530"/>
        <v>#N/A</v>
      </c>
      <c r="AP1065" t="e">
        <f t="shared" si="531"/>
        <v>#N/A</v>
      </c>
      <c r="AQ1065">
        <f t="shared" si="532"/>
        <v>1</v>
      </c>
      <c r="AR1065">
        <f>+INDEX([1]Hoja2!$AM$2:$AM$841,MATCH(B1065,[1]Hoja2!$C$2:$C$841,0))</f>
        <v>1501.5000000000002</v>
      </c>
      <c r="AS1065" t="str">
        <f t="shared" si="537"/>
        <v>0EX929758224</v>
      </c>
      <c r="AT1065" s="2" t="s">
        <v>1007</v>
      </c>
      <c r="AU1065" s="8">
        <f t="shared" si="526"/>
        <v>3</v>
      </c>
      <c r="AV1065">
        <f>VLOOKUP(B1065,[1]Hoja2!$C$2:$AO$762,39,FALSE)</f>
        <v>1</v>
      </c>
      <c r="AW1065">
        <f>IF(AU1065=AV1065,VLOOKUP(B1065,[1]Hoja2!$C$2:$AO$762,37,FALSE),IF(AV1065&lt;2,VLOOKUP(B1065,[1]Hoja2!$C$2:$AO$762,37,FALSE)))</f>
        <v>1501.5000000000002</v>
      </c>
      <c r="AX1065" t="str">
        <f>B1065 &amp; COUNTIF(B$2:B1065, B1065)</f>
        <v>0EX92975823</v>
      </c>
      <c r="AY1065" t="e">
        <f>VLOOKUP(AX1065,[1]Hoja2!$B$2:$AO$762,38,FALSE)</f>
        <v>#N/A</v>
      </c>
      <c r="AZ1065" s="9">
        <f t="shared" si="538"/>
        <v>0</v>
      </c>
    </row>
    <row r="1066" spans="1:55" x14ac:dyDescent="0.25">
      <c r="A1066">
        <v>71808</v>
      </c>
      <c r="B1066" t="s">
        <v>591</v>
      </c>
      <c r="C1066">
        <v>2019</v>
      </c>
      <c r="D1066" t="s">
        <v>37</v>
      </c>
      <c r="E1066" t="s">
        <v>38</v>
      </c>
      <c r="F1066">
        <v>24</v>
      </c>
      <c r="G1066" t="s">
        <v>40</v>
      </c>
      <c r="H1066">
        <v>0.8</v>
      </c>
      <c r="I1066" t="s">
        <v>34</v>
      </c>
      <c r="J1066">
        <v>468</v>
      </c>
      <c r="K1066">
        <v>715</v>
      </c>
      <c r="L1066">
        <v>0</v>
      </c>
      <c r="M1066">
        <v>0</v>
      </c>
      <c r="N1066">
        <v>0</v>
      </c>
      <c r="O1066">
        <v>0.6</v>
      </c>
      <c r="P1066">
        <v>0.8</v>
      </c>
      <c r="Q1066">
        <v>1.05</v>
      </c>
      <c r="R1066" t="s">
        <v>46</v>
      </c>
      <c r="S1066">
        <v>5</v>
      </c>
      <c r="T1066">
        <v>9</v>
      </c>
      <c r="U1066" t="s">
        <v>47</v>
      </c>
      <c r="V1066" t="s">
        <v>34</v>
      </c>
      <c r="W1066" t="s">
        <v>67</v>
      </c>
      <c r="X1066">
        <v>2019</v>
      </c>
      <c r="Y1066" t="s">
        <v>37</v>
      </c>
      <c r="Z1066" t="s">
        <v>38</v>
      </c>
      <c r="AA1066">
        <v>24</v>
      </c>
      <c r="AB1066">
        <v>0</v>
      </c>
      <c r="AC1066">
        <v>92</v>
      </c>
      <c r="AD1066">
        <v>1.05</v>
      </c>
      <c r="AE1066">
        <v>0.16</v>
      </c>
      <c r="AF1066">
        <v>750.75</v>
      </c>
      <c r="AG1066" s="2">
        <f>IFERROR(VLOOKUP(B1066,[1]Hoja2!$C$1:$AM$841,37,FALSE),"n/a")</f>
        <v>750.75000000000011</v>
      </c>
      <c r="AH1066" s="10">
        <f>VLOOKUP(AX1066,[1]Hoja2!$B$2:$AO$762,17,FALSE)</f>
        <v>93</v>
      </c>
      <c r="AI1066" s="10">
        <f>VLOOKUP(AX1066,[1]Hoja2!$B$2:$AO$762,23,FALSE)</f>
        <v>1.05</v>
      </c>
      <c r="AJ1066" s="10">
        <f>VLOOKUP(AX1066,[1]Hoja2!$B$2:$AO$762,28,FALSE)</f>
        <v>0.2</v>
      </c>
      <c r="AK1066" s="10" t="str">
        <f>VLOOKUP(AX1066,[1]Hoja2!$B$2:$AO$762,19,FALSE)</f>
        <v>A4 Mono MFPs</v>
      </c>
      <c r="AL1066">
        <f t="shared" si="527"/>
        <v>1</v>
      </c>
      <c r="AM1066">
        <f t="shared" si="528"/>
        <v>0</v>
      </c>
      <c r="AN1066">
        <f t="shared" si="529"/>
        <v>1</v>
      </c>
      <c r="AO1066">
        <f t="shared" si="530"/>
        <v>0</v>
      </c>
      <c r="AP1066">
        <f t="shared" si="531"/>
        <v>1</v>
      </c>
      <c r="AQ1066">
        <f t="shared" si="532"/>
        <v>0</v>
      </c>
      <c r="AR1066">
        <f>+INDEX([1]Hoja2!$AM$2:$AM$841,MATCH(B1066,[1]Hoja2!$C$2:$C$841,0))</f>
        <v>750.75000000000011</v>
      </c>
      <c r="AS1066" t="str">
        <f t="shared" si="537"/>
        <v>0C4X00863624</v>
      </c>
      <c r="AT1066" s="2">
        <f>IFERROR(VLOOKUP(AS1066,[1]Hoja2!$A$1:$AM$841,38,FALSE),"n/a")</f>
        <v>0</v>
      </c>
      <c r="AU1066" s="8">
        <f t="shared" si="526"/>
        <v>1</v>
      </c>
      <c r="AV1066">
        <f>VLOOKUP(B1066,[1]Hoja2!$C$2:$AO$762,39,FALSE)</f>
        <v>1</v>
      </c>
      <c r="AW1066">
        <f>IF(AU1066=AV1066,VLOOKUP(B1066,[1]Hoja2!$C$2:$AO$762,37,FALSE),IF(AV1066&lt;2,VLOOKUP(B1066,[1]Hoja2!$C$2:$AO$762,37,FALSE)))</f>
        <v>750.75000000000011</v>
      </c>
      <c r="AX1066" t="str">
        <f>B1066 &amp; COUNTIF(B$2:B1066, B1066)</f>
        <v>0C4X0086361</v>
      </c>
      <c r="AY1066" s="10">
        <f>VLOOKUP(AX1066,[1]Hoja2!$B$2:$AO$762,38,FALSE)</f>
        <v>750.75000000000011</v>
      </c>
      <c r="AZ1066" s="9">
        <f t="shared" si="538"/>
        <v>0</v>
      </c>
      <c r="BA1066">
        <f t="shared" ref="BA1066:BA1067" si="546">IF(Q1066="NA",2,IF(OR(G1066="INSTALACION NUEVA",G1066="Mantenimiento preventivo"),3,IF(AND(AC1066&lt;AH1066,AL1066&lt;&gt;1),4,IF(AY1066&gt;AF1066,1,0))))</f>
        <v>0</v>
      </c>
      <c r="BB1066">
        <f t="shared" ref="BB1066:BB1067" si="547">AE1066-AJ1066</f>
        <v>-4.0000000000000008E-2</v>
      </c>
      <c r="BC1066">
        <f t="shared" ref="BC1066:BC1067" si="548">+_xlfn.IFS(Q1066="NA",2,OR(G1066="INSTALACION NUEVA",G1066="Mantenimiento preventivo"),3,AND(AC1066&lt;AH1066,AL1066&lt;&gt;1),4,AY1066&gt;AF1066,1,TRUE,0)</f>
        <v>0</v>
      </c>
    </row>
    <row r="1067" spans="1:55" x14ac:dyDescent="0.25">
      <c r="A1067">
        <v>71810</v>
      </c>
      <c r="B1067" t="s">
        <v>596</v>
      </c>
      <c r="C1067">
        <v>2019</v>
      </c>
      <c r="D1067" t="s">
        <v>37</v>
      </c>
      <c r="E1067" t="s">
        <v>38</v>
      </c>
      <c r="F1067">
        <v>24</v>
      </c>
      <c r="G1067" t="s">
        <v>40</v>
      </c>
      <c r="H1067">
        <v>3.45</v>
      </c>
      <c r="I1067" t="s">
        <v>116</v>
      </c>
      <c r="J1067">
        <v>655</v>
      </c>
      <c r="K1067">
        <v>1365</v>
      </c>
      <c r="L1067">
        <v>0</v>
      </c>
      <c r="M1067">
        <v>0</v>
      </c>
      <c r="N1067">
        <v>0.6</v>
      </c>
      <c r="O1067">
        <v>0.8</v>
      </c>
      <c r="P1067">
        <v>1.05</v>
      </c>
      <c r="Q1067">
        <v>1.1000000000000001</v>
      </c>
      <c r="R1067" t="s">
        <v>46</v>
      </c>
      <c r="S1067">
        <v>5</v>
      </c>
      <c r="T1067">
        <v>9</v>
      </c>
      <c r="U1067" t="s">
        <v>47</v>
      </c>
      <c r="V1067" t="s">
        <v>58</v>
      </c>
      <c r="W1067" t="s">
        <v>130</v>
      </c>
      <c r="X1067">
        <v>2019</v>
      </c>
      <c r="Y1067" t="s">
        <v>37</v>
      </c>
      <c r="Z1067" t="s">
        <v>38</v>
      </c>
      <c r="AA1067">
        <v>26</v>
      </c>
      <c r="AB1067">
        <v>0</v>
      </c>
      <c r="AC1067">
        <v>47</v>
      </c>
      <c r="AD1067">
        <v>1.05</v>
      </c>
      <c r="AE1067">
        <v>0.69</v>
      </c>
      <c r="AF1067">
        <v>1433.25</v>
      </c>
      <c r="AG1067" s="2">
        <f>IFERROR(VLOOKUP(B1067,[1]Hoja2!$C$1:$AM$841,37,FALSE),"n/a")</f>
        <v>1433.25</v>
      </c>
      <c r="AH1067" s="10">
        <f>VLOOKUP(AX1067,[1]Hoja2!$B$2:$AO$762,17,FALSE)</f>
        <v>47</v>
      </c>
      <c r="AI1067" s="10">
        <f>VLOOKUP(AX1067,[1]Hoja2!$B$2:$AO$762,23,FALSE)</f>
        <v>1.05</v>
      </c>
      <c r="AJ1067" s="10">
        <f>VLOOKUP(AX1067,[1]Hoja2!$B$2:$AO$762,28,FALSE)</f>
        <v>0.81600000000000006</v>
      </c>
      <c r="AK1067" s="10" t="str">
        <f>VLOOKUP(AX1067,[1]Hoja2!$B$2:$AO$762,19,FALSE)</f>
        <v>Office Digital</v>
      </c>
      <c r="AL1067">
        <f t="shared" si="527"/>
        <v>1</v>
      </c>
      <c r="AM1067">
        <f t="shared" si="528"/>
        <v>1</v>
      </c>
      <c r="AN1067">
        <f t="shared" si="529"/>
        <v>1</v>
      </c>
      <c r="AO1067">
        <f t="shared" si="530"/>
        <v>0</v>
      </c>
      <c r="AP1067">
        <f t="shared" si="531"/>
        <v>1</v>
      </c>
      <c r="AQ1067">
        <f t="shared" si="532"/>
        <v>0</v>
      </c>
      <c r="AR1067">
        <f>+INDEX([1]Hoja2!$AM$2:$AM$841,MATCH(B1067,[1]Hoja2!$C$2:$C$841,0))</f>
        <v>1433.25</v>
      </c>
      <c r="AS1067" t="str">
        <f t="shared" si="537"/>
        <v>0X7670782524</v>
      </c>
      <c r="AT1067" s="2">
        <f>IFERROR(VLOOKUP(AS1067,[1]Hoja2!$A$1:$AM$841,38,FALSE),"n/a")</f>
        <v>0</v>
      </c>
      <c r="AU1067" s="8">
        <f t="shared" si="526"/>
        <v>1</v>
      </c>
      <c r="AV1067">
        <f>VLOOKUP(B1067,[1]Hoja2!$C$2:$AO$762,39,FALSE)</f>
        <v>1</v>
      </c>
      <c r="AW1067">
        <f>IF(AU1067=AV1067,VLOOKUP(B1067,[1]Hoja2!$C$2:$AO$762,37,FALSE),IF(AV1067&lt;2,VLOOKUP(B1067,[1]Hoja2!$C$2:$AO$762,37,FALSE)))</f>
        <v>1433.25</v>
      </c>
      <c r="AX1067" t="str">
        <f>B1067 &amp; COUNTIF(B$2:B1067, B1067)</f>
        <v>0X767078251</v>
      </c>
      <c r="AY1067" s="10">
        <f>VLOOKUP(AX1067,[1]Hoja2!$B$2:$AO$762,38,FALSE)</f>
        <v>1433.25</v>
      </c>
      <c r="AZ1067" s="9">
        <f t="shared" si="538"/>
        <v>0</v>
      </c>
      <c r="BA1067">
        <f t="shared" si="546"/>
        <v>0</v>
      </c>
      <c r="BB1067">
        <f t="shared" si="547"/>
        <v>-0.12600000000000011</v>
      </c>
      <c r="BC1067">
        <f t="shared" si="548"/>
        <v>0</v>
      </c>
    </row>
    <row r="1068" spans="1:55" hidden="1" x14ac:dyDescent="0.25">
      <c r="A1068">
        <v>71811</v>
      </c>
      <c r="B1068" t="s">
        <v>277</v>
      </c>
      <c r="C1068">
        <v>2019</v>
      </c>
      <c r="D1068" t="s">
        <v>37</v>
      </c>
      <c r="E1068" t="s">
        <v>38</v>
      </c>
      <c r="F1068">
        <v>24</v>
      </c>
      <c r="G1068" t="s">
        <v>40</v>
      </c>
      <c r="H1068">
        <v>1.0833330000000001</v>
      </c>
      <c r="I1068" t="s">
        <v>45</v>
      </c>
      <c r="J1068">
        <v>803</v>
      </c>
      <c r="K1068">
        <v>1573</v>
      </c>
      <c r="L1068">
        <v>0.2</v>
      </c>
      <c r="M1068">
        <v>0.6</v>
      </c>
      <c r="N1068">
        <v>0.8</v>
      </c>
      <c r="O1068">
        <v>1.05</v>
      </c>
      <c r="P1068">
        <v>1.1000000000000001</v>
      </c>
      <c r="Q1068">
        <v>1.1499999999999999</v>
      </c>
      <c r="R1068" t="s">
        <v>46</v>
      </c>
      <c r="S1068">
        <v>4</v>
      </c>
      <c r="T1068">
        <v>6</v>
      </c>
      <c r="U1068" t="s">
        <v>47</v>
      </c>
      <c r="V1068" t="s">
        <v>48</v>
      </c>
      <c r="W1068" t="s">
        <v>42</v>
      </c>
      <c r="X1068">
        <v>2019</v>
      </c>
      <c r="Y1068" t="s">
        <v>37</v>
      </c>
      <c r="Z1068" t="s">
        <v>38</v>
      </c>
      <c r="AA1068">
        <v>25</v>
      </c>
      <c r="AB1068">
        <v>0</v>
      </c>
      <c r="AC1068">
        <v>13</v>
      </c>
      <c r="AD1068">
        <v>0.8</v>
      </c>
      <c r="AE1068">
        <v>0.27083325000000003</v>
      </c>
      <c r="AF1068">
        <v>1258.4000000000001</v>
      </c>
      <c r="AG1068" s="2">
        <f>IFERROR(VLOOKUP(B1068,[1]Hoja2!$C$1:$AM$841,37,FALSE),"n/a")</f>
        <v>1730.3000000000004</v>
      </c>
      <c r="AH1068" s="10" t="e">
        <f>VLOOKUP(AX1068,[1]Hoja2!$B$2:$AO$762,17,FALSE)</f>
        <v>#N/A</v>
      </c>
      <c r="AI1068" s="10" t="e">
        <f>VLOOKUP(AX1068,[1]Hoja2!$B$2:$AO$762,23,FALSE)</f>
        <v>#N/A</v>
      </c>
      <c r="AJ1068" s="10" t="e">
        <f>VLOOKUP(AX1068,[1]Hoja2!$B$2:$AO$762,28,FALSE)</f>
        <v>#N/A</v>
      </c>
      <c r="AK1068" s="10" t="e">
        <f>VLOOKUP(AX1068,[1]Hoja2!$B$2:$AO$762,19,FALSE)</f>
        <v>#N/A</v>
      </c>
      <c r="AL1068" t="e">
        <f t="shared" si="527"/>
        <v>#N/A</v>
      </c>
      <c r="AM1068" t="e">
        <f t="shared" si="528"/>
        <v>#N/A</v>
      </c>
      <c r="AN1068" t="e">
        <f t="shared" si="529"/>
        <v>#N/A</v>
      </c>
      <c r="AO1068" t="e">
        <f t="shared" si="530"/>
        <v>#N/A</v>
      </c>
      <c r="AP1068" t="e">
        <f t="shared" si="531"/>
        <v>#N/A</v>
      </c>
      <c r="AQ1068">
        <f t="shared" si="532"/>
        <v>1</v>
      </c>
      <c r="AR1068">
        <f>+INDEX([1]Hoja2!$AM$2:$AM$841,MATCH(B1068,[1]Hoja2!$C$2:$C$841,0))</f>
        <v>1730.3000000000004</v>
      </c>
      <c r="AS1068" t="str">
        <f t="shared" si="537"/>
        <v>0BG294716124</v>
      </c>
      <c r="AT1068" s="2">
        <f>IFERROR(VLOOKUP(AS1068,[1]Hoja2!$A$1:$AM$841,38,FALSE),"n/a")</f>
        <v>0</v>
      </c>
      <c r="AU1068" s="8">
        <f t="shared" si="526"/>
        <v>2</v>
      </c>
      <c r="AV1068">
        <f>VLOOKUP(B1068,[1]Hoja2!$C$2:$AO$762,39,FALSE)</f>
        <v>1</v>
      </c>
      <c r="AW1068">
        <f>IF(AU1068=AV1068,VLOOKUP(B1068,[1]Hoja2!$C$2:$AO$762,37,FALSE),IF(AV1068&lt;2,VLOOKUP(B1068,[1]Hoja2!$C$2:$AO$762,37,FALSE)))</f>
        <v>1730.3000000000004</v>
      </c>
      <c r="AX1068" t="str">
        <f>B1068 &amp; COUNTIF(B$2:B1068, B1068)</f>
        <v>0BG29471612</v>
      </c>
      <c r="AY1068" t="e">
        <f>VLOOKUP(AX1068,[1]Hoja2!$B$2:$AO$762,38,FALSE)</f>
        <v>#N/A</v>
      </c>
      <c r="AZ1068" s="9">
        <f t="shared" si="538"/>
        <v>0</v>
      </c>
    </row>
    <row r="1069" spans="1:55" x14ac:dyDescent="0.25">
      <c r="A1069">
        <v>71814</v>
      </c>
      <c r="B1069" t="s">
        <v>52</v>
      </c>
      <c r="C1069">
        <v>2019</v>
      </c>
      <c r="D1069" t="s">
        <v>37</v>
      </c>
      <c r="E1069" t="s">
        <v>38</v>
      </c>
      <c r="F1069">
        <v>24</v>
      </c>
      <c r="G1069" t="s">
        <v>40</v>
      </c>
      <c r="H1069">
        <v>1.3833329999999999</v>
      </c>
      <c r="I1069" t="s">
        <v>53</v>
      </c>
      <c r="J1069">
        <v>655</v>
      </c>
      <c r="K1069">
        <v>1365</v>
      </c>
      <c r="L1069">
        <v>0</v>
      </c>
      <c r="M1069">
        <v>0</v>
      </c>
      <c r="N1069">
        <v>0.6</v>
      </c>
      <c r="O1069">
        <v>0.8</v>
      </c>
      <c r="P1069">
        <v>1.05</v>
      </c>
      <c r="Q1069">
        <v>1.1000000000000001</v>
      </c>
      <c r="R1069" t="s">
        <v>46</v>
      </c>
      <c r="S1069">
        <v>5</v>
      </c>
      <c r="T1069">
        <v>9</v>
      </c>
      <c r="U1069" t="s">
        <v>47</v>
      </c>
      <c r="V1069" t="s">
        <v>54</v>
      </c>
      <c r="W1069" t="s">
        <v>55</v>
      </c>
      <c r="X1069">
        <v>2019</v>
      </c>
      <c r="Y1069" t="s">
        <v>37</v>
      </c>
      <c r="Z1069" t="s">
        <v>38</v>
      </c>
      <c r="AA1069">
        <v>29</v>
      </c>
      <c r="AB1069">
        <v>0</v>
      </c>
      <c r="AC1069">
        <v>9</v>
      </c>
      <c r="AD1069">
        <v>0.6</v>
      </c>
      <c r="AE1069">
        <v>0.27666659999999998</v>
      </c>
      <c r="AF1069">
        <v>819</v>
      </c>
      <c r="AG1069" s="2">
        <f>IFERROR(VLOOKUP(B1069,[1]Hoja2!$C$1:$AM$841,37,FALSE),"n/a")</f>
        <v>819</v>
      </c>
      <c r="AH1069" s="10">
        <f>VLOOKUP(AX1069,[1]Hoja2!$B$2:$AO$762,17,FALSE)</f>
        <v>31</v>
      </c>
      <c r="AI1069" s="10">
        <f>VLOOKUP(AX1069,[1]Hoja2!$B$2:$AO$762,23,FALSE)</f>
        <v>1.05</v>
      </c>
      <c r="AJ1069" s="10">
        <f>VLOOKUP(AX1069,[1]Hoja2!$B$2:$AO$762,28,FALSE)</f>
        <v>0.2</v>
      </c>
      <c r="AK1069" s="10" t="str">
        <f>VLOOKUP(AX1069,[1]Hoja2!$B$2:$AO$762,19,FALSE)</f>
        <v>A3 Professional Color Laser MFPs</v>
      </c>
      <c r="AL1069">
        <f t="shared" si="527"/>
        <v>0</v>
      </c>
      <c r="AM1069">
        <f t="shared" si="528"/>
        <v>0</v>
      </c>
      <c r="AN1069">
        <f t="shared" si="529"/>
        <v>0</v>
      </c>
      <c r="AO1069">
        <f t="shared" si="530"/>
        <v>0</v>
      </c>
      <c r="AP1069">
        <f t="shared" si="531"/>
        <v>1</v>
      </c>
      <c r="AQ1069">
        <f t="shared" si="532"/>
        <v>0</v>
      </c>
      <c r="AR1069">
        <f>+INDEX([1]Hoja2!$AM$2:$AM$841,MATCH(B1069,[1]Hoja2!$C$2:$C$841,0))</f>
        <v>819</v>
      </c>
      <c r="AS1069" t="str">
        <f t="shared" si="537"/>
        <v>0VGW68653324</v>
      </c>
      <c r="AT1069" s="2">
        <f>IFERROR(VLOOKUP(AS1069,[1]Hoja2!$A$1:$AM$841,38,FALSE),"n/a")</f>
        <v>0</v>
      </c>
      <c r="AU1069" s="8">
        <f t="shared" si="526"/>
        <v>3</v>
      </c>
      <c r="AV1069">
        <f>VLOOKUP(B1069,[1]Hoja2!$C$2:$AO$762,39,FALSE)</f>
        <v>3</v>
      </c>
      <c r="AW1069">
        <f>IF(AU1069=AV1069,VLOOKUP(B1069,[1]Hoja2!$C$2:$AO$762,37,FALSE),IF(AV1069&lt;2,VLOOKUP(B1069,[1]Hoja2!$C$2:$AO$762,37,FALSE)))</f>
        <v>819</v>
      </c>
      <c r="AX1069" t="str">
        <f>B1069 &amp; COUNTIF(B$2:B1069, B1069)</f>
        <v>0VGW6865333</v>
      </c>
      <c r="AY1069" s="10">
        <f>VLOOKUP(AX1069,[1]Hoja2!$B$2:$AO$762,38,FALSE)</f>
        <v>1433.25</v>
      </c>
      <c r="AZ1069" s="9">
        <f t="shared" si="538"/>
        <v>0</v>
      </c>
      <c r="BA1069">
        <f t="shared" ref="BA1069:BA1075" si="549">IF(Q1069="NA",2,IF(OR(G1069="INSTALACION NUEVA",G1069="Mantenimiento preventivo"),3,IF(AND(AC1069&lt;AH1069,AL1069&lt;&gt;1),4,IF(AY1069&gt;AF1069,1,0))))</f>
        <v>4</v>
      </c>
      <c r="BB1069">
        <f t="shared" ref="BB1069:BB1075" si="550">AE1069-AJ1069</f>
        <v>7.6666599999999974E-2</v>
      </c>
      <c r="BC1069">
        <f t="shared" ref="BC1069:BC1075" si="551">+_xlfn.IFS(Q1069="NA",2,OR(G1069="INSTALACION NUEVA",G1069="Mantenimiento preventivo"),3,AND(AC1069&lt;AH1069,AL1069&lt;&gt;1),4,AY1069&gt;AF1069,1,TRUE,0)</f>
        <v>4</v>
      </c>
    </row>
    <row r="1070" spans="1:55" x14ac:dyDescent="0.25">
      <c r="A1070">
        <v>71815</v>
      </c>
      <c r="B1070" t="s">
        <v>590</v>
      </c>
      <c r="C1070">
        <v>2019</v>
      </c>
      <c r="D1070" t="s">
        <v>37</v>
      </c>
      <c r="E1070" t="s">
        <v>38</v>
      </c>
      <c r="F1070">
        <v>24</v>
      </c>
      <c r="G1070" t="s">
        <v>40</v>
      </c>
      <c r="H1070">
        <v>1.6333329999999999</v>
      </c>
      <c r="I1070" t="s">
        <v>45</v>
      </c>
      <c r="J1070">
        <v>803</v>
      </c>
      <c r="K1070">
        <v>1573</v>
      </c>
      <c r="L1070">
        <v>0.2</v>
      </c>
      <c r="M1070">
        <v>0.6</v>
      </c>
      <c r="N1070">
        <v>0.8</v>
      </c>
      <c r="O1070">
        <v>1.05</v>
      </c>
      <c r="P1070">
        <v>1.1000000000000001</v>
      </c>
      <c r="Q1070">
        <v>1.1499999999999999</v>
      </c>
      <c r="R1070" t="s">
        <v>46</v>
      </c>
      <c r="S1070">
        <v>4</v>
      </c>
      <c r="T1070">
        <v>6</v>
      </c>
      <c r="U1070" t="s">
        <v>47</v>
      </c>
      <c r="V1070" t="s">
        <v>48</v>
      </c>
      <c r="W1070" t="s">
        <v>59</v>
      </c>
      <c r="X1070">
        <v>2019</v>
      </c>
      <c r="Y1070" t="s">
        <v>37</v>
      </c>
      <c r="Z1070" t="s">
        <v>38</v>
      </c>
      <c r="AA1070">
        <v>29</v>
      </c>
      <c r="AB1070">
        <v>0</v>
      </c>
      <c r="AC1070">
        <v>35</v>
      </c>
      <c r="AD1070">
        <v>1.1000000000000001</v>
      </c>
      <c r="AE1070">
        <v>0.40833324999999998</v>
      </c>
      <c r="AF1070">
        <v>1730.3</v>
      </c>
      <c r="AG1070" s="2">
        <f>IFERROR(VLOOKUP(B1070,[1]Hoja2!$C$1:$AM$841,37,FALSE),"n/a")</f>
        <v>1730.3000000000004</v>
      </c>
      <c r="AH1070" s="10">
        <f>VLOOKUP(AX1070,[1]Hoja2!$B$2:$AO$762,17,FALSE)</f>
        <v>36</v>
      </c>
      <c r="AI1070" s="10">
        <f>VLOOKUP(AX1070,[1]Hoja2!$B$2:$AO$762,23,FALSE)</f>
        <v>1.1000000000000001</v>
      </c>
      <c r="AJ1070" s="10">
        <f>VLOOKUP(AX1070,[1]Hoja2!$B$2:$AO$762,28,FALSE)</f>
        <v>0.505</v>
      </c>
      <c r="AK1070" s="10" t="str">
        <f>VLOOKUP(AX1070,[1]Hoja2!$B$2:$AO$762,19,FALSE)</f>
        <v>Light Production Digital Business</v>
      </c>
      <c r="AL1070">
        <f t="shared" si="527"/>
        <v>1</v>
      </c>
      <c r="AM1070">
        <f t="shared" si="528"/>
        <v>0</v>
      </c>
      <c r="AN1070">
        <f t="shared" si="529"/>
        <v>1</v>
      </c>
      <c r="AO1070">
        <f t="shared" si="530"/>
        <v>0</v>
      </c>
      <c r="AP1070">
        <f t="shared" si="531"/>
        <v>1</v>
      </c>
      <c r="AQ1070">
        <f t="shared" si="532"/>
        <v>0</v>
      </c>
      <c r="AR1070">
        <f>+INDEX([1]Hoja2!$AM$2:$AM$841,MATCH(B1070,[1]Hoja2!$C$2:$C$841,0))</f>
        <v>1730.3000000000004</v>
      </c>
      <c r="AS1070" t="str">
        <f t="shared" si="537"/>
        <v>0BG295148124</v>
      </c>
      <c r="AT1070" s="2">
        <f>IFERROR(VLOOKUP(AS1070,[1]Hoja2!$A$1:$AM$841,38,FALSE),"n/a")</f>
        <v>0</v>
      </c>
      <c r="AU1070" s="8">
        <f t="shared" si="526"/>
        <v>1</v>
      </c>
      <c r="AV1070">
        <f>VLOOKUP(B1070,[1]Hoja2!$C$2:$AO$762,39,FALSE)</f>
        <v>1</v>
      </c>
      <c r="AW1070">
        <f>IF(AU1070=AV1070,VLOOKUP(B1070,[1]Hoja2!$C$2:$AO$762,37,FALSE),IF(AV1070&lt;2,VLOOKUP(B1070,[1]Hoja2!$C$2:$AO$762,37,FALSE)))</f>
        <v>1730.3000000000004</v>
      </c>
      <c r="AX1070" t="str">
        <f>B1070 &amp; COUNTIF(B$2:B1070, B1070)</f>
        <v>0BG29514811</v>
      </c>
      <c r="AY1070" s="10">
        <f>VLOOKUP(AX1070,[1]Hoja2!$B$2:$AO$762,38,FALSE)</f>
        <v>1730.3000000000004</v>
      </c>
      <c r="AZ1070" s="9">
        <f t="shared" si="538"/>
        <v>0</v>
      </c>
      <c r="BA1070">
        <f t="shared" si="549"/>
        <v>0</v>
      </c>
      <c r="BB1070">
        <f t="shared" si="550"/>
        <v>-9.6666750000000023E-2</v>
      </c>
      <c r="BC1070">
        <f t="shared" si="551"/>
        <v>0</v>
      </c>
    </row>
    <row r="1071" spans="1:55" x14ac:dyDescent="0.25">
      <c r="A1071">
        <v>71817</v>
      </c>
      <c r="B1071" t="s">
        <v>592</v>
      </c>
      <c r="C1071">
        <v>2019</v>
      </c>
      <c r="D1071" t="s">
        <v>37</v>
      </c>
      <c r="E1071" t="s">
        <v>38</v>
      </c>
      <c r="F1071">
        <v>24</v>
      </c>
      <c r="G1071" t="s">
        <v>40</v>
      </c>
      <c r="H1071">
        <v>0.23333329999999999</v>
      </c>
      <c r="I1071" t="s">
        <v>34</v>
      </c>
      <c r="J1071">
        <v>468</v>
      </c>
      <c r="K1071">
        <v>715</v>
      </c>
      <c r="L1071">
        <v>0</v>
      </c>
      <c r="M1071">
        <v>0</v>
      </c>
      <c r="N1071">
        <v>0</v>
      </c>
      <c r="O1071">
        <v>0.6</v>
      </c>
      <c r="P1071">
        <v>0.8</v>
      </c>
      <c r="Q1071">
        <v>1.05</v>
      </c>
      <c r="R1071" t="s">
        <v>46</v>
      </c>
      <c r="S1071">
        <v>5</v>
      </c>
      <c r="T1071">
        <v>9</v>
      </c>
      <c r="U1071" t="s">
        <v>47</v>
      </c>
      <c r="V1071" t="s">
        <v>34</v>
      </c>
      <c r="W1071" t="s">
        <v>73</v>
      </c>
      <c r="X1071">
        <v>2019</v>
      </c>
      <c r="Y1071" t="s">
        <v>37</v>
      </c>
      <c r="Z1071" t="s">
        <v>38</v>
      </c>
      <c r="AA1071">
        <v>24</v>
      </c>
      <c r="AB1071">
        <v>0</v>
      </c>
      <c r="AC1071">
        <v>274</v>
      </c>
      <c r="AD1071">
        <v>1.05</v>
      </c>
      <c r="AE1071">
        <v>4.6666659999999999E-2</v>
      </c>
      <c r="AF1071">
        <v>750.75</v>
      </c>
      <c r="AG1071" s="2">
        <f>IFERROR(VLOOKUP(B1071,[1]Hoja2!$C$1:$AM$841,37,FALSE),"n/a")</f>
        <v>750.75000000000011</v>
      </c>
      <c r="AH1071" s="10">
        <f>VLOOKUP(AX1071,[1]Hoja2!$B$2:$AO$762,17,FALSE)</f>
        <v>279</v>
      </c>
      <c r="AI1071" s="10">
        <f>VLOOKUP(AX1071,[1]Hoja2!$B$2:$AO$762,23,FALSE)</f>
        <v>1.05</v>
      </c>
      <c r="AJ1071" s="10">
        <f>VLOOKUP(AX1071,[1]Hoja2!$B$2:$AO$762,28,FALSE)</f>
        <v>0</v>
      </c>
      <c r="AK1071" s="10" t="str">
        <f>VLOOKUP(AX1071,[1]Hoja2!$B$2:$AO$762,19,FALSE)</f>
        <v>A4 Mono MFPs</v>
      </c>
      <c r="AL1071">
        <f t="shared" si="527"/>
        <v>1</v>
      </c>
      <c r="AM1071">
        <f t="shared" si="528"/>
        <v>0</v>
      </c>
      <c r="AN1071">
        <f t="shared" si="529"/>
        <v>1</v>
      </c>
      <c r="AO1071">
        <f t="shared" si="530"/>
        <v>0</v>
      </c>
      <c r="AP1071">
        <f t="shared" si="531"/>
        <v>1</v>
      </c>
      <c r="AQ1071">
        <f t="shared" si="532"/>
        <v>0</v>
      </c>
      <c r="AR1071">
        <f>+INDEX([1]Hoja2!$AM$2:$AM$841,MATCH(B1071,[1]Hoja2!$C$2:$C$841,0))</f>
        <v>750.75000000000011</v>
      </c>
      <c r="AS1071" t="str">
        <f t="shared" si="537"/>
        <v>0C7X24685424</v>
      </c>
      <c r="AT1071" s="2">
        <f>IFERROR(VLOOKUP(AS1071,[1]Hoja2!$A$1:$AM$841,38,FALSE),"n/a")</f>
        <v>0</v>
      </c>
      <c r="AU1071" s="8">
        <f t="shared" si="526"/>
        <v>1</v>
      </c>
      <c r="AV1071">
        <f>VLOOKUP(B1071,[1]Hoja2!$C$2:$AO$762,39,FALSE)</f>
        <v>1</v>
      </c>
      <c r="AW1071">
        <f>IF(AU1071=AV1071,VLOOKUP(B1071,[1]Hoja2!$C$2:$AO$762,37,FALSE),IF(AV1071&lt;2,VLOOKUP(B1071,[1]Hoja2!$C$2:$AO$762,37,FALSE)))</f>
        <v>750.75000000000011</v>
      </c>
      <c r="AX1071" t="str">
        <f>B1071 &amp; COUNTIF(B$2:B1071, B1071)</f>
        <v>0C7X2468541</v>
      </c>
      <c r="AY1071" s="10">
        <f>VLOOKUP(AX1071,[1]Hoja2!$B$2:$AO$762,38,FALSE)</f>
        <v>750.75000000000011</v>
      </c>
      <c r="AZ1071" s="9">
        <f t="shared" si="538"/>
        <v>0</v>
      </c>
      <c r="BA1071">
        <f t="shared" si="549"/>
        <v>0</v>
      </c>
      <c r="BB1071">
        <f t="shared" si="550"/>
        <v>4.6666659999999999E-2</v>
      </c>
      <c r="BC1071">
        <f t="shared" si="551"/>
        <v>0</v>
      </c>
    </row>
    <row r="1072" spans="1:55" x14ac:dyDescent="0.25">
      <c r="A1072">
        <v>71829</v>
      </c>
      <c r="B1072" t="s">
        <v>584</v>
      </c>
      <c r="C1072">
        <v>2019</v>
      </c>
      <c r="D1072" t="s">
        <v>37</v>
      </c>
      <c r="E1072" t="s">
        <v>38</v>
      </c>
      <c r="F1072">
        <v>24</v>
      </c>
      <c r="G1072" t="s">
        <v>40</v>
      </c>
      <c r="H1072">
        <v>3.3333330000000001</v>
      </c>
      <c r="I1072" t="s">
        <v>34</v>
      </c>
      <c r="J1072">
        <v>468</v>
      </c>
      <c r="K1072">
        <v>715</v>
      </c>
      <c r="L1072">
        <v>0</v>
      </c>
      <c r="M1072">
        <v>0</v>
      </c>
      <c r="N1072">
        <v>0</v>
      </c>
      <c r="O1072">
        <v>0.6</v>
      </c>
      <c r="P1072">
        <v>0.8</v>
      </c>
      <c r="Q1072">
        <v>1.05</v>
      </c>
      <c r="R1072" t="s">
        <v>46</v>
      </c>
      <c r="S1072">
        <v>5</v>
      </c>
      <c r="T1072">
        <v>9</v>
      </c>
      <c r="U1072" t="s">
        <v>85</v>
      </c>
      <c r="V1072" t="s">
        <v>34</v>
      </c>
      <c r="W1072" t="s">
        <v>59</v>
      </c>
      <c r="X1072">
        <v>2019</v>
      </c>
      <c r="Y1072" t="s">
        <v>37</v>
      </c>
      <c r="Z1072" t="s">
        <v>38</v>
      </c>
      <c r="AA1072">
        <v>25</v>
      </c>
      <c r="AB1072">
        <v>0</v>
      </c>
      <c r="AC1072">
        <v>362</v>
      </c>
      <c r="AD1072">
        <v>1.05</v>
      </c>
      <c r="AE1072">
        <v>0.37037033333333302</v>
      </c>
      <c r="AF1072">
        <v>750.75</v>
      </c>
      <c r="AG1072" s="2">
        <f>IFERROR(VLOOKUP(B1072,[1]Hoja2!$C$1:$AM$841,37,FALSE),"n/a")</f>
        <v>750.75000000000011</v>
      </c>
      <c r="AH1072" s="10">
        <f>VLOOKUP(AX1072,[1]Hoja2!$B$2:$AO$762,17,FALSE)</f>
        <v>369</v>
      </c>
      <c r="AI1072" s="10">
        <f>VLOOKUP(AX1072,[1]Hoja2!$B$2:$AO$762,23,FALSE)</f>
        <v>1.05</v>
      </c>
      <c r="AJ1072" s="10">
        <f>VLOOKUP(AX1072,[1]Hoja2!$B$2:$AO$762,28,FALSE)</f>
        <v>0.55740740740740735</v>
      </c>
      <c r="AK1072" s="10" t="str">
        <f>VLOOKUP(AX1072,[1]Hoja2!$B$2:$AO$762,19,FALSE)</f>
        <v>A4 Mono MFPs</v>
      </c>
      <c r="AL1072">
        <f t="shared" si="527"/>
        <v>1</v>
      </c>
      <c r="AM1072">
        <f t="shared" si="528"/>
        <v>0</v>
      </c>
      <c r="AN1072">
        <f t="shared" si="529"/>
        <v>1</v>
      </c>
      <c r="AO1072">
        <f t="shared" si="530"/>
        <v>0</v>
      </c>
      <c r="AP1072">
        <f t="shared" si="531"/>
        <v>1</v>
      </c>
      <c r="AQ1072">
        <f t="shared" si="532"/>
        <v>0</v>
      </c>
      <c r="AR1072">
        <f>+INDEX([1]Hoja2!$AM$2:$AM$841,MATCH(B1072,[1]Hoja2!$C$2:$C$841,0))</f>
        <v>750.75000000000011</v>
      </c>
      <c r="AS1072" t="str">
        <f>CONCATENATE(B1072,F1072-1)</f>
        <v>09HB32584623</v>
      </c>
      <c r="AT1072" s="2">
        <f>IFERROR(VLOOKUP(AS1072,[1]Hoja2!$A$1:$AM$841,38,FALSE),"n/a")</f>
        <v>0</v>
      </c>
      <c r="AU1072" s="8">
        <f t="shared" si="526"/>
        <v>1</v>
      </c>
      <c r="AV1072">
        <f>VLOOKUP(B1072,[1]Hoja2!$C$2:$AO$762,39,FALSE)</f>
        <v>1</v>
      </c>
      <c r="AW1072">
        <f>IF(AU1072=AV1072,VLOOKUP(B1072,[1]Hoja2!$C$2:$AO$762,37,FALSE),IF(AV1072&lt;2,VLOOKUP(B1072,[1]Hoja2!$C$2:$AO$762,37,FALSE)))</f>
        <v>750.75000000000011</v>
      </c>
      <c r="AX1072" t="str">
        <f>B1072 &amp; COUNTIF(B$2:B1072, B1072)</f>
        <v>09HB3258461</v>
      </c>
      <c r="AY1072" s="10">
        <f>VLOOKUP(AX1072,[1]Hoja2!$B$2:$AO$762,38,FALSE)</f>
        <v>750.75000000000011</v>
      </c>
      <c r="AZ1072" s="9">
        <f t="shared" si="538"/>
        <v>0</v>
      </c>
      <c r="BA1072">
        <f t="shared" si="549"/>
        <v>0</v>
      </c>
      <c r="BB1072">
        <f t="shared" si="550"/>
        <v>-0.18703707407407433</v>
      </c>
      <c r="BC1072">
        <f t="shared" si="551"/>
        <v>0</v>
      </c>
    </row>
    <row r="1073" spans="1:55" x14ac:dyDescent="0.25">
      <c r="A1073">
        <v>71831</v>
      </c>
      <c r="B1073" t="s">
        <v>588</v>
      </c>
      <c r="C1073">
        <v>2019</v>
      </c>
      <c r="D1073" t="s">
        <v>37</v>
      </c>
      <c r="E1073" t="s">
        <v>38</v>
      </c>
      <c r="F1073">
        <v>24</v>
      </c>
      <c r="G1073" t="s">
        <v>40</v>
      </c>
      <c r="H1073">
        <v>1.7166669999999999</v>
      </c>
      <c r="I1073" t="s">
        <v>45</v>
      </c>
      <c r="J1073">
        <v>803</v>
      </c>
      <c r="K1073">
        <v>1573</v>
      </c>
      <c r="L1073">
        <v>0.2</v>
      </c>
      <c r="M1073">
        <v>0.6</v>
      </c>
      <c r="N1073">
        <v>0.8</v>
      </c>
      <c r="O1073">
        <v>1.05</v>
      </c>
      <c r="P1073">
        <v>1.1000000000000001</v>
      </c>
      <c r="Q1073">
        <v>1.1499999999999999</v>
      </c>
      <c r="R1073" t="s">
        <v>46</v>
      </c>
      <c r="S1073">
        <v>4</v>
      </c>
      <c r="T1073">
        <v>6</v>
      </c>
      <c r="U1073" t="s">
        <v>47</v>
      </c>
      <c r="V1073" t="s">
        <v>48</v>
      </c>
      <c r="W1073" t="s">
        <v>59</v>
      </c>
      <c r="X1073">
        <v>2019</v>
      </c>
      <c r="Y1073" t="s">
        <v>37</v>
      </c>
      <c r="Z1073" t="s">
        <v>38</v>
      </c>
      <c r="AA1073">
        <v>26</v>
      </c>
      <c r="AB1073">
        <v>0</v>
      </c>
      <c r="AC1073">
        <v>47</v>
      </c>
      <c r="AD1073">
        <v>1.1000000000000001</v>
      </c>
      <c r="AE1073">
        <v>0.42916674999999999</v>
      </c>
      <c r="AF1073">
        <v>1730.3</v>
      </c>
      <c r="AG1073" s="2">
        <f>IFERROR(VLOOKUP(B1073,[1]Hoja2!$C$1:$AM$841,37,FALSE),"n/a")</f>
        <v>1730.3000000000004</v>
      </c>
      <c r="AH1073" s="10">
        <f>VLOOKUP(AX1073,[1]Hoja2!$B$2:$AO$762,17,FALSE)</f>
        <v>50</v>
      </c>
      <c r="AI1073" s="10">
        <f>VLOOKUP(AX1073,[1]Hoja2!$B$2:$AO$762,23,FALSE)</f>
        <v>1.1000000000000001</v>
      </c>
      <c r="AJ1073" s="10">
        <f>VLOOKUP(AX1073,[1]Hoja2!$B$2:$AO$762,28,FALSE)</f>
        <v>0.51249999999999996</v>
      </c>
      <c r="AK1073" s="10" t="str">
        <f>VLOOKUP(AX1073,[1]Hoja2!$B$2:$AO$762,19,FALSE)</f>
        <v>Light Production Digital Business</v>
      </c>
      <c r="AL1073">
        <f t="shared" si="527"/>
        <v>1</v>
      </c>
      <c r="AM1073">
        <f t="shared" si="528"/>
        <v>0</v>
      </c>
      <c r="AN1073">
        <f t="shared" si="529"/>
        <v>1</v>
      </c>
      <c r="AO1073">
        <f t="shared" si="530"/>
        <v>0</v>
      </c>
      <c r="AP1073">
        <f t="shared" si="531"/>
        <v>1</v>
      </c>
      <c r="AQ1073">
        <f t="shared" si="532"/>
        <v>0</v>
      </c>
      <c r="AR1073">
        <f>+INDEX([1]Hoja2!$AM$2:$AM$841,MATCH(B1073,[1]Hoja2!$C$2:$C$841,0))</f>
        <v>1730.3000000000004</v>
      </c>
      <c r="AS1073" t="str">
        <f t="shared" si="537"/>
        <v>0BG100103724</v>
      </c>
      <c r="AT1073" s="2">
        <f>IFERROR(VLOOKUP(AS1073,[1]Hoja2!$A$1:$AM$841,38,FALSE),"n/a")</f>
        <v>0</v>
      </c>
      <c r="AU1073" s="8">
        <f t="shared" si="526"/>
        <v>1</v>
      </c>
      <c r="AV1073">
        <f>VLOOKUP(B1073,[1]Hoja2!$C$2:$AO$762,39,FALSE)</f>
        <v>1</v>
      </c>
      <c r="AW1073">
        <f>IF(AU1073=AV1073,VLOOKUP(B1073,[1]Hoja2!$C$2:$AO$762,37,FALSE),IF(AV1073&lt;2,VLOOKUP(B1073,[1]Hoja2!$C$2:$AO$762,37,FALSE)))</f>
        <v>1730.3000000000004</v>
      </c>
      <c r="AX1073" t="str">
        <f>B1073 &amp; COUNTIF(B$2:B1073, B1073)</f>
        <v>0BG10010371</v>
      </c>
      <c r="AY1073" s="10">
        <f>VLOOKUP(AX1073,[1]Hoja2!$B$2:$AO$762,38,FALSE)</f>
        <v>1730.3000000000004</v>
      </c>
      <c r="AZ1073" s="9">
        <f t="shared" si="538"/>
        <v>0</v>
      </c>
      <c r="BA1073">
        <f t="shared" si="549"/>
        <v>0</v>
      </c>
      <c r="BB1073">
        <f t="shared" si="550"/>
        <v>-8.333324999999997E-2</v>
      </c>
      <c r="BC1073">
        <f t="shared" si="551"/>
        <v>0</v>
      </c>
    </row>
    <row r="1074" spans="1:55" x14ac:dyDescent="0.25">
      <c r="A1074">
        <v>71834</v>
      </c>
      <c r="B1074" t="s">
        <v>598</v>
      </c>
      <c r="C1074">
        <v>2019</v>
      </c>
      <c r="D1074" t="s">
        <v>37</v>
      </c>
      <c r="E1074" t="s">
        <v>38</v>
      </c>
      <c r="F1074">
        <v>24</v>
      </c>
      <c r="G1074" t="s">
        <v>44</v>
      </c>
      <c r="H1074">
        <v>0.1166667</v>
      </c>
      <c r="I1074" t="s">
        <v>71</v>
      </c>
      <c r="J1074">
        <v>468</v>
      </c>
      <c r="K1074">
        <v>715</v>
      </c>
      <c r="L1074">
        <v>0</v>
      </c>
      <c r="M1074">
        <v>0</v>
      </c>
      <c r="N1074">
        <v>0</v>
      </c>
      <c r="O1074">
        <v>0.6</v>
      </c>
      <c r="P1074">
        <v>0.8</v>
      </c>
      <c r="Q1074">
        <v>1.05</v>
      </c>
      <c r="R1074" t="s">
        <v>46</v>
      </c>
      <c r="S1074">
        <v>5</v>
      </c>
      <c r="T1074">
        <v>9</v>
      </c>
      <c r="U1074" t="s">
        <v>47</v>
      </c>
      <c r="V1074" t="s">
        <v>71</v>
      </c>
      <c r="W1074" t="s">
        <v>55</v>
      </c>
      <c r="X1074">
        <v>2019</v>
      </c>
      <c r="Y1074" t="s">
        <v>37</v>
      </c>
      <c r="Z1074" t="s">
        <v>38</v>
      </c>
      <c r="AA1074">
        <v>25</v>
      </c>
      <c r="AB1074">
        <v>0</v>
      </c>
      <c r="AC1074">
        <v>146</v>
      </c>
      <c r="AD1074">
        <v>0</v>
      </c>
      <c r="AE1074">
        <v>0</v>
      </c>
      <c r="AF1074">
        <v>715</v>
      </c>
      <c r="AG1074" s="2">
        <f>IFERROR(VLOOKUP(B1074,[1]Hoja2!$C$1:$AM$841,37,FALSE),"n/a")</f>
        <v>715.00000000000011</v>
      </c>
      <c r="AH1074" s="10" t="str">
        <f>VLOOKUP(AX1074,[1]Hoja2!$B$2:$AO$762,17,FALSE)</f>
        <v xml:space="preserve">  </v>
      </c>
      <c r="AI1074" s="10">
        <f>VLOOKUP(AX1074,[1]Hoja2!$B$2:$AO$762,23,FALSE)</f>
        <v>1</v>
      </c>
      <c r="AJ1074" s="10">
        <f>VLOOKUP(AX1074,[1]Hoja2!$B$2:$AO$762,28,FALSE)</f>
        <v>1</v>
      </c>
      <c r="AK1074" s="10" t="str">
        <f>VLOOKUP(AX1074,[1]Hoja2!$B$2:$AO$762,19,FALSE)</f>
        <v>Entry Mono Printers</v>
      </c>
      <c r="AL1074">
        <f t="shared" si="527"/>
        <v>1</v>
      </c>
      <c r="AM1074">
        <f t="shared" si="528"/>
        <v>0</v>
      </c>
      <c r="AN1074">
        <f t="shared" si="529"/>
        <v>0</v>
      </c>
      <c r="AO1074">
        <f t="shared" si="530"/>
        <v>0</v>
      </c>
      <c r="AP1074">
        <f t="shared" si="531"/>
        <v>1</v>
      </c>
      <c r="AQ1074">
        <f t="shared" si="532"/>
        <v>0</v>
      </c>
      <c r="AR1074">
        <f>+INDEX([1]Hoja2!$AM$2:$AM$841,MATCH(B1074,[1]Hoja2!$C$2:$C$841,0))</f>
        <v>715.00000000000011</v>
      </c>
      <c r="AS1074" t="str">
        <f t="shared" si="537"/>
        <v>0XLT86133824</v>
      </c>
      <c r="AT1074" s="2">
        <f>IFERROR(VLOOKUP(AS1074,[1]Hoja2!$A$1:$AM$841,38,FALSE),"n/a")</f>
        <v>0</v>
      </c>
      <c r="AU1074" s="8">
        <f t="shared" si="526"/>
        <v>1</v>
      </c>
      <c r="AV1074">
        <f>VLOOKUP(B1074,[1]Hoja2!$C$2:$AO$762,39,FALSE)</f>
        <v>1</v>
      </c>
      <c r="AW1074">
        <f>IF(AU1074=AV1074,VLOOKUP(B1074,[1]Hoja2!$C$2:$AO$762,37,FALSE),IF(AV1074&lt;2,VLOOKUP(B1074,[1]Hoja2!$C$2:$AO$762,37,FALSE)))</f>
        <v>715.00000000000011</v>
      </c>
      <c r="AX1074" t="str">
        <f>B1074 &amp; COUNTIF(B$2:B1074, B1074)</f>
        <v>0XLT8613381</v>
      </c>
      <c r="AY1074" s="10">
        <f>VLOOKUP(AX1074,[1]Hoja2!$B$2:$AO$762,38,FALSE)</f>
        <v>715.00000000000011</v>
      </c>
      <c r="AZ1074" s="9">
        <f t="shared" si="538"/>
        <v>0</v>
      </c>
      <c r="BA1074">
        <f t="shared" si="549"/>
        <v>3</v>
      </c>
      <c r="BB1074">
        <f t="shared" si="550"/>
        <v>-1</v>
      </c>
      <c r="BC1074">
        <f t="shared" si="551"/>
        <v>3</v>
      </c>
    </row>
    <row r="1075" spans="1:55" x14ac:dyDescent="0.25">
      <c r="A1075">
        <v>71841</v>
      </c>
      <c r="B1075" t="s">
        <v>971</v>
      </c>
      <c r="C1075">
        <v>2019</v>
      </c>
      <c r="D1075" t="s">
        <v>37</v>
      </c>
      <c r="E1075" t="s">
        <v>38</v>
      </c>
      <c r="F1075">
        <v>24</v>
      </c>
      <c r="G1075" t="s">
        <v>40</v>
      </c>
      <c r="H1075">
        <v>1.516667</v>
      </c>
      <c r="J1075" t="s">
        <v>33</v>
      </c>
      <c r="K1075" t="s">
        <v>33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Q1075" t="s">
        <v>33</v>
      </c>
      <c r="S1075" t="s">
        <v>33</v>
      </c>
      <c r="T1075" t="s">
        <v>33</v>
      </c>
      <c r="V1075" t="s">
        <v>34</v>
      </c>
      <c r="W1075" t="s">
        <v>36</v>
      </c>
      <c r="X1075">
        <v>2019</v>
      </c>
      <c r="Y1075" t="s">
        <v>37</v>
      </c>
      <c r="Z1075" t="s">
        <v>38</v>
      </c>
      <c r="AA1075">
        <v>25</v>
      </c>
      <c r="AB1075" t="s">
        <v>33</v>
      </c>
      <c r="AC1075">
        <v>0</v>
      </c>
      <c r="AD1075">
        <v>0</v>
      </c>
      <c r="AE1075">
        <v>0</v>
      </c>
      <c r="AF1075">
        <v>0</v>
      </c>
      <c r="AG1075" s="2">
        <f>IFERROR(VLOOKUP(B1075,[1]Hoja2!$C$1:$AM$841,37,FALSE),"n/a")</f>
        <v>750.75000000000011</v>
      </c>
      <c r="AH1075" s="10">
        <f>VLOOKUP(AX1075,[1]Hoja2!$B$2:$AO$762,17,FALSE)</f>
        <v>907</v>
      </c>
      <c r="AI1075" s="10">
        <f>VLOOKUP(AX1075,[1]Hoja2!$B$2:$AO$762,23,FALSE)</f>
        <v>1.05</v>
      </c>
      <c r="AJ1075" s="10">
        <f>VLOOKUP(AX1075,[1]Hoja2!$B$2:$AO$762,28,FALSE)</f>
        <v>0.30333333333333351</v>
      </c>
      <c r="AK1075" s="10" t="str">
        <f>VLOOKUP(AX1075,[1]Hoja2!$B$2:$AO$762,19,FALSE)</f>
        <v>A4 Mono MFPs</v>
      </c>
      <c r="AL1075">
        <f t="shared" si="527"/>
        <v>0</v>
      </c>
      <c r="AM1075">
        <f t="shared" si="528"/>
        <v>0</v>
      </c>
      <c r="AN1075">
        <f t="shared" si="529"/>
        <v>0</v>
      </c>
      <c r="AO1075">
        <f t="shared" si="530"/>
        <v>0</v>
      </c>
      <c r="AP1075">
        <f t="shared" si="531"/>
        <v>0</v>
      </c>
      <c r="AQ1075">
        <f t="shared" si="532"/>
        <v>1</v>
      </c>
      <c r="AR1075">
        <f>+INDEX([1]Hoja2!$AM$2:$AM$841,MATCH(B1075,[1]Hoja2!$C$2:$C$841,0))</f>
        <v>750.75000000000011</v>
      </c>
      <c r="AS1075" t="str">
        <f>CONCATENATE(B1075,F1075-1)</f>
        <v>0A2T02486323</v>
      </c>
      <c r="AT1075" s="2">
        <f>IFERROR(VLOOKUP(AS1075,[1]Hoja2!$A$1:$AM$841,38,FALSE),"n/a")</f>
        <v>0</v>
      </c>
      <c r="AU1075" s="8">
        <f t="shared" si="526"/>
        <v>1</v>
      </c>
      <c r="AV1075">
        <f>VLOOKUP(B1075,[1]Hoja2!$C$2:$AO$762,39,FALSE)</f>
        <v>1</v>
      </c>
      <c r="AW1075">
        <f>IF(AU1075=AV1075,VLOOKUP(B1075,[1]Hoja2!$C$2:$AO$762,37,FALSE),IF(AV1075&lt;2,VLOOKUP(B1075,[1]Hoja2!$C$2:$AO$762,37,FALSE)))</f>
        <v>750.75000000000011</v>
      </c>
      <c r="AX1075" t="str">
        <f>B1075 &amp; COUNTIF(B$2:B1075, B1075)</f>
        <v>0A2T0248631</v>
      </c>
      <c r="AY1075" s="10">
        <f>VLOOKUP(AX1075,[1]Hoja2!$B$2:$AO$762,38,FALSE)</f>
        <v>750.75000000000011</v>
      </c>
      <c r="AZ1075" s="9">
        <f t="shared" si="538"/>
        <v>0</v>
      </c>
      <c r="BA1075">
        <f t="shared" si="549"/>
        <v>2</v>
      </c>
      <c r="BB1075">
        <f t="shared" si="550"/>
        <v>-0.30333333333333351</v>
      </c>
      <c r="BC1075">
        <f t="shared" si="551"/>
        <v>2</v>
      </c>
    </row>
    <row r="1076" spans="1:55" hidden="1" x14ac:dyDescent="0.25">
      <c r="A1076">
        <v>71847</v>
      </c>
      <c r="B1076" t="s">
        <v>809</v>
      </c>
      <c r="C1076">
        <v>2019</v>
      </c>
      <c r="D1076" t="s">
        <v>37</v>
      </c>
      <c r="E1076" t="s">
        <v>38</v>
      </c>
      <c r="F1076">
        <v>24</v>
      </c>
      <c r="G1076" t="s">
        <v>44</v>
      </c>
      <c r="H1076">
        <v>0</v>
      </c>
      <c r="I1076" t="s">
        <v>116</v>
      </c>
      <c r="J1076">
        <v>655</v>
      </c>
      <c r="K1076">
        <v>1365</v>
      </c>
      <c r="L1076">
        <v>0</v>
      </c>
      <c r="M1076">
        <v>0</v>
      </c>
      <c r="N1076">
        <v>0.6</v>
      </c>
      <c r="O1076">
        <v>0.8</v>
      </c>
      <c r="P1076">
        <v>1.05</v>
      </c>
      <c r="Q1076">
        <v>1.1000000000000001</v>
      </c>
      <c r="R1076" t="s">
        <v>46</v>
      </c>
      <c r="S1076">
        <v>5</v>
      </c>
      <c r="T1076">
        <v>9</v>
      </c>
      <c r="U1076" t="s">
        <v>47</v>
      </c>
      <c r="V1076" t="s">
        <v>45</v>
      </c>
      <c r="W1076" t="s">
        <v>50</v>
      </c>
      <c r="X1076">
        <v>2019</v>
      </c>
      <c r="Y1076" t="s">
        <v>37</v>
      </c>
      <c r="Z1076" t="s">
        <v>38</v>
      </c>
      <c r="AA1076">
        <v>24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 s="2" t="str">
        <f>IFERROR(VLOOKUP(B1076,[1]Hoja2!$C$1:$AM$841,37,FALSE),"n/a")</f>
        <v>n/a</v>
      </c>
      <c r="AH1076" s="10" t="e">
        <f>VLOOKUP(AX1076,[1]Hoja2!$B$2:$AO$762,17,FALSE)</f>
        <v>#N/A</v>
      </c>
      <c r="AI1076" s="10" t="e">
        <f>VLOOKUP(AX1076,[1]Hoja2!$B$2:$AO$762,23,FALSE)</f>
        <v>#N/A</v>
      </c>
      <c r="AJ1076" s="10" t="e">
        <f>VLOOKUP(AX1076,[1]Hoja2!$B$2:$AO$762,28,FALSE)</f>
        <v>#N/A</v>
      </c>
      <c r="AK1076" s="10" t="e">
        <f>VLOOKUP(AX1076,[1]Hoja2!$B$2:$AO$762,19,FALSE)</f>
        <v>#N/A</v>
      </c>
      <c r="AL1076" t="e">
        <f t="shared" si="527"/>
        <v>#N/A</v>
      </c>
      <c r="AM1076" t="e">
        <f t="shared" si="528"/>
        <v>#N/A</v>
      </c>
      <c r="AN1076" t="e">
        <f t="shared" si="529"/>
        <v>#N/A</v>
      </c>
      <c r="AO1076" t="e">
        <f t="shared" si="530"/>
        <v>#N/A</v>
      </c>
      <c r="AP1076" t="e">
        <f t="shared" si="531"/>
        <v>#N/A</v>
      </c>
      <c r="AQ1076" t="str">
        <f t="shared" si="532"/>
        <v>n/a</v>
      </c>
      <c r="AR1076" t="e">
        <f>+INDEX([1]DETALLE!$AK$2:$AK$841,MATCH(B1076,[1]DETALLE!$A$2:$A$841,0))</f>
        <v>#N/A</v>
      </c>
      <c r="AS1076" t="str">
        <f>CONCATENATE(B1076)</f>
        <v>0Y4X846817</v>
      </c>
      <c r="AT1076" s="2" t="str">
        <f>IF(IFERROR(VLOOKUP(AS1076,[1]Hoja2!$C$1:$AM$841,37,FALSE),"n/a")&lt;&gt;"n/a","a","n/a")</f>
        <v>n/a</v>
      </c>
      <c r="AU1076" s="8">
        <f t="shared" si="526"/>
        <v>7</v>
      </c>
      <c r="AV1076" t="e">
        <f>VLOOKUP(B1076,[1]Hoja2!$C$2:$AO$762,39,FALSE)</f>
        <v>#N/A</v>
      </c>
      <c r="AW1076" t="e">
        <f>IF(AU1076=AV1076,VLOOKUP(B1076,[1]Hoja2!$C$2:$AO$762,37,FALSE),IF(AV1076&lt;2,VLOOKUP(B1076,[1]Hoja2!$C$2:$AO$762,37,FALSE)))</f>
        <v>#N/A</v>
      </c>
      <c r="AX1076" t="str">
        <f>B1076 &amp; COUNTIF(B$2:B1076, B1076)</f>
        <v>0Y4X8468175</v>
      </c>
      <c r="AY1076" t="e">
        <f>VLOOKUP(AX1076,[1]Hoja2!$B$2:$AO$762,38,FALSE)</f>
        <v>#N/A</v>
      </c>
      <c r="AZ1076" s="9" t="e">
        <f t="shared" si="538"/>
        <v>#N/A</v>
      </c>
    </row>
    <row r="1077" spans="1:55" x14ac:dyDescent="0.25">
      <c r="A1077">
        <v>71851</v>
      </c>
      <c r="B1077" t="s">
        <v>595</v>
      </c>
      <c r="C1077">
        <v>2019</v>
      </c>
      <c r="D1077" t="s">
        <v>37</v>
      </c>
      <c r="E1077" t="s">
        <v>38</v>
      </c>
      <c r="F1077">
        <v>24</v>
      </c>
      <c r="G1077" t="s">
        <v>40</v>
      </c>
      <c r="H1077">
        <v>0.25</v>
      </c>
      <c r="I1077" t="s">
        <v>116</v>
      </c>
      <c r="J1077">
        <v>655</v>
      </c>
      <c r="K1077">
        <v>1365</v>
      </c>
      <c r="L1077">
        <v>0</v>
      </c>
      <c r="M1077">
        <v>0</v>
      </c>
      <c r="N1077">
        <v>0.6</v>
      </c>
      <c r="O1077">
        <v>0.8</v>
      </c>
      <c r="P1077">
        <v>1.05</v>
      </c>
      <c r="Q1077">
        <v>1.1000000000000001</v>
      </c>
      <c r="R1077" t="s">
        <v>46</v>
      </c>
      <c r="S1077">
        <v>5</v>
      </c>
      <c r="T1077">
        <v>9</v>
      </c>
      <c r="U1077" t="s">
        <v>47</v>
      </c>
      <c r="V1077" t="s">
        <v>58</v>
      </c>
      <c r="W1077" t="s">
        <v>55</v>
      </c>
      <c r="X1077">
        <v>2019</v>
      </c>
      <c r="Y1077" t="s">
        <v>37</v>
      </c>
      <c r="Z1077" t="s">
        <v>38</v>
      </c>
      <c r="AA1077">
        <v>25</v>
      </c>
      <c r="AB1077">
        <v>0</v>
      </c>
      <c r="AC1077">
        <v>86</v>
      </c>
      <c r="AD1077">
        <v>1.1000000000000001</v>
      </c>
      <c r="AE1077">
        <v>0.05</v>
      </c>
      <c r="AF1077">
        <v>1501.5</v>
      </c>
      <c r="AG1077" s="2">
        <f>IFERROR(VLOOKUP(B1077,[1]Hoja2!$C$1:$AM$841,37,FALSE),"n/a")</f>
        <v>1365</v>
      </c>
      <c r="AH1077" s="10" t="str">
        <f>VLOOKUP(AX1077,[1]Hoja2!$B$2:$AO$762,17,FALSE)</f>
        <v xml:space="preserve">  </v>
      </c>
      <c r="AI1077" s="10">
        <f>VLOOKUP(AX1077,[1]Hoja2!$B$2:$AO$762,23,FALSE)</f>
        <v>1</v>
      </c>
      <c r="AJ1077" s="10">
        <f>VLOOKUP(AX1077,[1]Hoja2!$B$2:$AO$762,28,FALSE)</f>
        <v>1</v>
      </c>
      <c r="AK1077" s="10" t="str">
        <f>VLOOKUP(AX1077,[1]Hoja2!$B$2:$AO$762,19,FALSE)</f>
        <v>Office Digital</v>
      </c>
      <c r="AL1077">
        <f t="shared" si="527"/>
        <v>0</v>
      </c>
      <c r="AM1077">
        <f t="shared" si="528"/>
        <v>0</v>
      </c>
      <c r="AN1077">
        <f t="shared" si="529"/>
        <v>0</v>
      </c>
      <c r="AO1077">
        <f t="shared" si="530"/>
        <v>0</v>
      </c>
      <c r="AP1077">
        <f t="shared" si="531"/>
        <v>1</v>
      </c>
      <c r="AQ1077">
        <f t="shared" si="532"/>
        <v>0</v>
      </c>
      <c r="AR1077">
        <f>+INDEX([1]Hoja2!$AM$2:$AM$841,MATCH(B1077,[1]Hoja2!$C$2:$C$841,0))</f>
        <v>1365</v>
      </c>
      <c r="AS1077" t="str">
        <f t="shared" si="537"/>
        <v>0X7670433424</v>
      </c>
      <c r="AT1077" s="2">
        <f>IFERROR(VLOOKUP(AS1077,[1]Hoja2!$A$1:$AM$841,38,FALSE),"n/a")</f>
        <v>0</v>
      </c>
      <c r="AU1077" s="8">
        <f t="shared" si="526"/>
        <v>1</v>
      </c>
      <c r="AV1077">
        <f>VLOOKUP(B1077,[1]Hoja2!$C$2:$AO$762,39,FALSE)</f>
        <v>1</v>
      </c>
      <c r="AW1077">
        <f>IF(AU1077=AV1077,VLOOKUP(B1077,[1]Hoja2!$C$2:$AO$762,37,FALSE),IF(AV1077&lt;2,VLOOKUP(B1077,[1]Hoja2!$C$2:$AO$762,37,FALSE)))</f>
        <v>1365</v>
      </c>
      <c r="AX1077" t="str">
        <f>B1077 &amp; COUNTIF(B$2:B1077, B1077)</f>
        <v>0X767043341</v>
      </c>
      <c r="AY1077" s="10">
        <f>VLOOKUP(AX1077,[1]Hoja2!$B$2:$AO$762,38,FALSE)</f>
        <v>1365</v>
      </c>
      <c r="AZ1077" s="9">
        <f t="shared" si="538"/>
        <v>0</v>
      </c>
      <c r="BA1077">
        <f>IF(Q1077="NA",2,IF(OR(G1077="INSTALACION NUEVA",G1077="Mantenimiento preventivo"),3,IF(AND(AC1077&lt;AH1077,AL1077&lt;&gt;1),4,IF(AY1077&gt;AF1077,1,0))))</f>
        <v>4</v>
      </c>
      <c r="BB1077">
        <f>AE1077-AJ1077</f>
        <v>-0.95</v>
      </c>
      <c r="BC1077">
        <f>+_xlfn.IFS(Q1077="NA",2,OR(G1077="INSTALACION NUEVA",G1077="Mantenimiento preventivo"),3,AND(AC1077&lt;AH1077,AL1077&lt;&gt;1),4,AY1077&gt;AF1077,1,TRUE,0)</f>
        <v>4</v>
      </c>
    </row>
    <row r="1078" spans="1:55" hidden="1" x14ac:dyDescent="0.25">
      <c r="A1078">
        <v>71857</v>
      </c>
      <c r="B1078" t="s">
        <v>972</v>
      </c>
      <c r="C1078">
        <v>2019</v>
      </c>
      <c r="D1078" t="s">
        <v>37</v>
      </c>
      <c r="E1078" t="s">
        <v>38</v>
      </c>
      <c r="F1078">
        <v>24</v>
      </c>
      <c r="G1078" t="s">
        <v>44</v>
      </c>
      <c r="H1078">
        <v>0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 t="s">
        <v>33</v>
      </c>
      <c r="P1078" t="s">
        <v>33</v>
      </c>
      <c r="Q1078" t="s">
        <v>33</v>
      </c>
      <c r="S1078" t="s">
        <v>33</v>
      </c>
      <c r="T1078" t="s">
        <v>33</v>
      </c>
      <c r="V1078" t="s">
        <v>34</v>
      </c>
      <c r="W1078" t="s">
        <v>50</v>
      </c>
      <c r="X1078">
        <v>2019</v>
      </c>
      <c r="Y1078" t="s">
        <v>37</v>
      </c>
      <c r="Z1078" t="s">
        <v>38</v>
      </c>
      <c r="AA1078">
        <v>24</v>
      </c>
      <c r="AB1078" t="s">
        <v>33</v>
      </c>
      <c r="AC1078">
        <v>42</v>
      </c>
      <c r="AD1078">
        <v>0</v>
      </c>
      <c r="AE1078">
        <v>0</v>
      </c>
      <c r="AF1078">
        <v>0</v>
      </c>
      <c r="AG1078" s="2" t="str">
        <f>IFERROR(VLOOKUP(B1078,[1]Hoja2!$C$1:$AM$841,37,FALSE),"n/a")</f>
        <v>n/a</v>
      </c>
      <c r="AH1078" s="10" t="e">
        <f>VLOOKUP(AX1078,[1]Hoja2!$B$2:$AO$762,17,FALSE)</f>
        <v>#N/A</v>
      </c>
      <c r="AI1078" s="10" t="e">
        <f>VLOOKUP(AX1078,[1]Hoja2!$B$2:$AO$762,23,FALSE)</f>
        <v>#N/A</v>
      </c>
      <c r="AJ1078" s="10" t="e">
        <f>VLOOKUP(AX1078,[1]Hoja2!$B$2:$AO$762,28,FALSE)</f>
        <v>#N/A</v>
      </c>
      <c r="AK1078" s="10" t="e">
        <f>VLOOKUP(AX1078,[1]Hoja2!$B$2:$AO$762,19,FALSE)</f>
        <v>#N/A</v>
      </c>
      <c r="AL1078" t="e">
        <f t="shared" si="527"/>
        <v>#N/A</v>
      </c>
      <c r="AM1078" t="e">
        <f t="shared" si="528"/>
        <v>#N/A</v>
      </c>
      <c r="AN1078" t="e">
        <f t="shared" si="529"/>
        <v>#N/A</v>
      </c>
      <c r="AO1078" t="e">
        <f t="shared" si="530"/>
        <v>#N/A</v>
      </c>
      <c r="AP1078" t="e">
        <f t="shared" si="531"/>
        <v>#N/A</v>
      </c>
      <c r="AQ1078" t="str">
        <f t="shared" si="532"/>
        <v>n/a</v>
      </c>
      <c r="AR1078" t="e">
        <f>+INDEX([1]DETALLE!$AK$2:$AK$841,MATCH(B1078,[1]DETALLE!$A$2:$A$841,0))</f>
        <v>#N/A</v>
      </c>
      <c r="AS1078" t="str">
        <f t="shared" ref="AS1078:AS1085" si="552">CONCATENATE(B1078)</f>
        <v>09HB331845</v>
      </c>
      <c r="AT1078" s="2" t="str">
        <f>IF(IFERROR(VLOOKUP(AS1078,[1]Hoja2!$C$1:$AM$841,37,FALSE),"n/a")&lt;&gt;"n/a","a","n/a")</f>
        <v>n/a</v>
      </c>
      <c r="AU1078" s="8">
        <f t="shared" si="526"/>
        <v>1</v>
      </c>
      <c r="AV1078" t="e">
        <f>VLOOKUP(B1078,[1]Hoja2!$C$2:$AO$762,39,FALSE)</f>
        <v>#N/A</v>
      </c>
      <c r="AW1078" t="e">
        <f>IF(AU1078=AV1078,VLOOKUP(B1078,[1]Hoja2!$C$2:$AO$762,37,FALSE),IF(AV1078&lt;2,VLOOKUP(B1078,[1]Hoja2!$C$2:$AO$762,37,FALSE)))</f>
        <v>#N/A</v>
      </c>
      <c r="AX1078" t="str">
        <f>B1078 &amp; COUNTIF(B$2:B1078, B1078)</f>
        <v>09HB3318451</v>
      </c>
      <c r="AY1078" t="e">
        <f>VLOOKUP(AX1078,[1]Hoja2!$B$2:$AO$762,38,FALSE)</f>
        <v>#N/A</v>
      </c>
      <c r="AZ1078" s="9" t="e">
        <f t="shared" si="538"/>
        <v>#N/A</v>
      </c>
    </row>
    <row r="1079" spans="1:55" hidden="1" x14ac:dyDescent="0.25">
      <c r="A1079">
        <v>71858</v>
      </c>
      <c r="B1079" t="s">
        <v>721</v>
      </c>
      <c r="C1079">
        <v>2019</v>
      </c>
      <c r="D1079" t="s">
        <v>37</v>
      </c>
      <c r="E1079" t="s">
        <v>38</v>
      </c>
      <c r="F1079">
        <v>24</v>
      </c>
      <c r="G1079" t="s">
        <v>44</v>
      </c>
      <c r="H1079">
        <v>0</v>
      </c>
      <c r="I1079" t="s">
        <v>34</v>
      </c>
      <c r="J1079">
        <v>468</v>
      </c>
      <c r="K1079">
        <v>715</v>
      </c>
      <c r="L1079">
        <v>0</v>
      </c>
      <c r="M1079">
        <v>0</v>
      </c>
      <c r="N1079">
        <v>0</v>
      </c>
      <c r="O1079">
        <v>0.6</v>
      </c>
      <c r="P1079">
        <v>0.8</v>
      </c>
      <c r="Q1079">
        <v>1.05</v>
      </c>
      <c r="R1079" t="s">
        <v>46</v>
      </c>
      <c r="S1079">
        <v>5</v>
      </c>
      <c r="T1079">
        <v>9</v>
      </c>
      <c r="U1079" t="s">
        <v>47</v>
      </c>
      <c r="V1079" t="s">
        <v>34</v>
      </c>
      <c r="W1079" t="s">
        <v>50</v>
      </c>
      <c r="X1079">
        <v>2019</v>
      </c>
      <c r="Y1079" t="s">
        <v>37</v>
      </c>
      <c r="Z1079" t="s">
        <v>38</v>
      </c>
      <c r="AA1079">
        <v>24</v>
      </c>
      <c r="AB1079">
        <v>1</v>
      </c>
      <c r="AC1079">
        <v>21</v>
      </c>
      <c r="AD1079">
        <v>0</v>
      </c>
      <c r="AE1079">
        <v>0</v>
      </c>
      <c r="AF1079">
        <v>0</v>
      </c>
      <c r="AG1079" s="2" t="str">
        <f>IFERROR(VLOOKUP(B1079,[1]Hoja2!$C$1:$AM$841,37,FALSE),"n/a")</f>
        <v>n/a</v>
      </c>
      <c r="AH1079" s="10" t="e">
        <f>VLOOKUP(AX1079,[1]Hoja2!$B$2:$AO$762,17,FALSE)</f>
        <v>#N/A</v>
      </c>
      <c r="AI1079" s="10" t="e">
        <f>VLOOKUP(AX1079,[1]Hoja2!$B$2:$AO$762,23,FALSE)</f>
        <v>#N/A</v>
      </c>
      <c r="AJ1079" s="10" t="e">
        <f>VLOOKUP(AX1079,[1]Hoja2!$B$2:$AO$762,28,FALSE)</f>
        <v>#N/A</v>
      </c>
      <c r="AK1079" s="10" t="e">
        <f>VLOOKUP(AX1079,[1]Hoja2!$B$2:$AO$762,19,FALSE)</f>
        <v>#N/A</v>
      </c>
      <c r="AL1079" t="e">
        <f t="shared" si="527"/>
        <v>#N/A</v>
      </c>
      <c r="AM1079" t="e">
        <f t="shared" si="528"/>
        <v>#N/A</v>
      </c>
      <c r="AN1079" t="e">
        <f t="shared" si="529"/>
        <v>#N/A</v>
      </c>
      <c r="AO1079" t="e">
        <f t="shared" si="530"/>
        <v>#N/A</v>
      </c>
      <c r="AP1079" t="e">
        <f t="shared" si="531"/>
        <v>#N/A</v>
      </c>
      <c r="AQ1079" t="str">
        <f t="shared" si="532"/>
        <v>n/a</v>
      </c>
      <c r="AR1079" t="e">
        <f>+INDEX([1]DETALLE!$AK$2:$AK$841,MATCH(B1079,[1]DETALLE!$A$2:$A$841,0))</f>
        <v>#N/A</v>
      </c>
      <c r="AS1079" t="str">
        <f t="shared" si="552"/>
        <v>09HB331974</v>
      </c>
      <c r="AT1079" s="2" t="str">
        <f>IF(IFERROR(VLOOKUP(AS1079,[1]Hoja2!$C$1:$AM$841,37,FALSE),"n/a")&lt;&gt;"n/a","a","n/a")</f>
        <v>n/a</v>
      </c>
      <c r="AU1079" s="8">
        <f t="shared" si="526"/>
        <v>2</v>
      </c>
      <c r="AV1079" t="e">
        <f>VLOOKUP(B1079,[1]Hoja2!$C$2:$AO$762,39,FALSE)</f>
        <v>#N/A</v>
      </c>
      <c r="AW1079" t="e">
        <f>IF(AU1079=AV1079,VLOOKUP(B1079,[1]Hoja2!$C$2:$AO$762,37,FALSE),IF(AV1079&lt;2,VLOOKUP(B1079,[1]Hoja2!$C$2:$AO$762,37,FALSE)))</f>
        <v>#N/A</v>
      </c>
      <c r="AX1079" t="str">
        <f>B1079 &amp; COUNTIF(B$2:B1079, B1079)</f>
        <v>09HB3319742</v>
      </c>
      <c r="AY1079" t="e">
        <f>VLOOKUP(AX1079,[1]Hoja2!$B$2:$AO$762,38,FALSE)</f>
        <v>#N/A</v>
      </c>
      <c r="AZ1079" s="9" t="e">
        <f t="shared" si="538"/>
        <v>#N/A</v>
      </c>
    </row>
    <row r="1080" spans="1:55" hidden="1" x14ac:dyDescent="0.25">
      <c r="A1080">
        <v>71859</v>
      </c>
      <c r="B1080" t="s">
        <v>816</v>
      </c>
      <c r="C1080">
        <v>2019</v>
      </c>
      <c r="D1080" t="s">
        <v>37</v>
      </c>
      <c r="E1080" t="s">
        <v>38</v>
      </c>
      <c r="F1080">
        <v>24</v>
      </c>
      <c r="G1080" t="s">
        <v>44</v>
      </c>
      <c r="H1080">
        <v>0</v>
      </c>
      <c r="I1080" t="s">
        <v>34</v>
      </c>
      <c r="J1080">
        <v>468</v>
      </c>
      <c r="K1080">
        <v>715</v>
      </c>
      <c r="L1080">
        <v>0</v>
      </c>
      <c r="M1080">
        <v>0</v>
      </c>
      <c r="N1080">
        <v>0</v>
      </c>
      <c r="O1080">
        <v>0.6</v>
      </c>
      <c r="P1080">
        <v>0.8</v>
      </c>
      <c r="Q1080">
        <v>1.05</v>
      </c>
      <c r="R1080" t="s">
        <v>46</v>
      </c>
      <c r="S1080">
        <v>5</v>
      </c>
      <c r="T1080">
        <v>9</v>
      </c>
      <c r="U1080" t="s">
        <v>47</v>
      </c>
      <c r="V1080" t="s">
        <v>34</v>
      </c>
      <c r="W1080" t="s">
        <v>50</v>
      </c>
      <c r="X1080">
        <v>2019</v>
      </c>
      <c r="Y1080" t="s">
        <v>37</v>
      </c>
      <c r="Z1080" t="s">
        <v>38</v>
      </c>
      <c r="AA1080">
        <v>24</v>
      </c>
      <c r="AB1080">
        <v>1</v>
      </c>
      <c r="AC1080">
        <v>1</v>
      </c>
      <c r="AD1080">
        <v>0</v>
      </c>
      <c r="AE1080">
        <v>0</v>
      </c>
      <c r="AF1080">
        <v>0</v>
      </c>
      <c r="AG1080" s="2" t="str">
        <f>IFERROR(VLOOKUP(B1080,[1]Hoja2!$C$1:$AM$841,37,FALSE),"n/a")</f>
        <v>n/a</v>
      </c>
      <c r="AH1080" s="10" t="e">
        <f>VLOOKUP(AX1080,[1]Hoja2!$B$2:$AO$762,17,FALSE)</f>
        <v>#N/A</v>
      </c>
      <c r="AI1080" s="10" t="e">
        <f>VLOOKUP(AX1080,[1]Hoja2!$B$2:$AO$762,23,FALSE)</f>
        <v>#N/A</v>
      </c>
      <c r="AJ1080" s="10" t="e">
        <f>VLOOKUP(AX1080,[1]Hoja2!$B$2:$AO$762,28,FALSE)</f>
        <v>#N/A</v>
      </c>
      <c r="AK1080" s="10" t="e">
        <f>VLOOKUP(AX1080,[1]Hoja2!$B$2:$AO$762,19,FALSE)</f>
        <v>#N/A</v>
      </c>
      <c r="AL1080" t="e">
        <f t="shared" si="527"/>
        <v>#N/A</v>
      </c>
      <c r="AM1080" t="e">
        <f t="shared" si="528"/>
        <v>#N/A</v>
      </c>
      <c r="AN1080" t="e">
        <f t="shared" si="529"/>
        <v>#N/A</v>
      </c>
      <c r="AO1080" t="e">
        <f t="shared" si="530"/>
        <v>#N/A</v>
      </c>
      <c r="AP1080" t="e">
        <f t="shared" si="531"/>
        <v>#N/A</v>
      </c>
      <c r="AQ1080" t="str">
        <f t="shared" si="532"/>
        <v>n/a</v>
      </c>
      <c r="AR1080">
        <f>+INDEX([1]DETALLE!$AK$2:$AK$841,MATCH(B1080,[1]DETALLE!$A$2:$A$841,0))</f>
        <v>819</v>
      </c>
      <c r="AS1080" t="str">
        <f t="shared" si="552"/>
        <v>09HB331956</v>
      </c>
      <c r="AT1080" s="2" t="str">
        <f>IF(IFERROR(VLOOKUP(AS1080,[1]Hoja2!$C$1:$AM$841,37,FALSE),"n/a")&lt;&gt;"n/a","a","n/a")</f>
        <v>n/a</v>
      </c>
      <c r="AU1080" s="8">
        <f t="shared" si="526"/>
        <v>5</v>
      </c>
      <c r="AV1080" t="e">
        <f>VLOOKUP(B1080,[1]Hoja2!$C$2:$AO$762,39,FALSE)</f>
        <v>#N/A</v>
      </c>
      <c r="AW1080" t="e">
        <f>IF(AU1080=AV1080,VLOOKUP(B1080,[1]Hoja2!$C$2:$AO$762,37,FALSE),IF(AV1080&lt;2,VLOOKUP(B1080,[1]Hoja2!$C$2:$AO$762,37,FALSE)))</f>
        <v>#N/A</v>
      </c>
      <c r="AX1080" t="str">
        <f>B1080 &amp; COUNTIF(B$2:B1080, B1080)</f>
        <v>09HB3319565</v>
      </c>
      <c r="AY1080" t="e">
        <f>VLOOKUP(AX1080,[1]Hoja2!$B$2:$AO$762,38,FALSE)</f>
        <v>#N/A</v>
      </c>
      <c r="AZ1080" s="9" t="e">
        <f t="shared" si="538"/>
        <v>#N/A</v>
      </c>
    </row>
    <row r="1081" spans="1:55" hidden="1" x14ac:dyDescent="0.25">
      <c r="A1081">
        <v>71860</v>
      </c>
      <c r="B1081" t="s">
        <v>973</v>
      </c>
      <c r="C1081">
        <v>2019</v>
      </c>
      <c r="D1081" t="s">
        <v>37</v>
      </c>
      <c r="E1081" t="s">
        <v>38</v>
      </c>
      <c r="F1081">
        <v>24</v>
      </c>
      <c r="G1081" t="s">
        <v>44</v>
      </c>
      <c r="H1081">
        <v>0</v>
      </c>
      <c r="I1081" t="s">
        <v>34</v>
      </c>
      <c r="J1081">
        <v>468</v>
      </c>
      <c r="K1081">
        <v>715</v>
      </c>
      <c r="L1081">
        <v>0</v>
      </c>
      <c r="M1081">
        <v>0</v>
      </c>
      <c r="N1081">
        <v>0</v>
      </c>
      <c r="O1081">
        <v>0.6</v>
      </c>
      <c r="P1081">
        <v>0.8</v>
      </c>
      <c r="Q1081">
        <v>1.05</v>
      </c>
      <c r="R1081" t="s">
        <v>46</v>
      </c>
      <c r="S1081">
        <v>5</v>
      </c>
      <c r="T1081">
        <v>9</v>
      </c>
      <c r="U1081" t="s">
        <v>47</v>
      </c>
      <c r="V1081" t="s">
        <v>34</v>
      </c>
      <c r="W1081" t="s">
        <v>50</v>
      </c>
      <c r="X1081">
        <v>2019</v>
      </c>
      <c r="Y1081" t="s">
        <v>37</v>
      </c>
      <c r="Z1081" t="s">
        <v>38</v>
      </c>
      <c r="AA1081">
        <v>24</v>
      </c>
      <c r="AB1081">
        <v>1</v>
      </c>
      <c r="AC1081">
        <v>49</v>
      </c>
      <c r="AD1081">
        <v>0</v>
      </c>
      <c r="AE1081">
        <v>0</v>
      </c>
      <c r="AF1081">
        <v>0</v>
      </c>
      <c r="AG1081" s="2" t="str">
        <f>IFERROR(VLOOKUP(B1081,[1]Hoja2!$C$1:$AM$841,37,FALSE),"n/a")</f>
        <v>n/a</v>
      </c>
      <c r="AH1081" s="10" t="e">
        <f>VLOOKUP(AX1081,[1]Hoja2!$B$2:$AO$762,17,FALSE)</f>
        <v>#N/A</v>
      </c>
      <c r="AI1081" s="10" t="e">
        <f>VLOOKUP(AX1081,[1]Hoja2!$B$2:$AO$762,23,FALSE)</f>
        <v>#N/A</v>
      </c>
      <c r="AJ1081" s="10" t="e">
        <f>VLOOKUP(AX1081,[1]Hoja2!$B$2:$AO$762,28,FALSE)</f>
        <v>#N/A</v>
      </c>
      <c r="AK1081" s="10" t="e">
        <f>VLOOKUP(AX1081,[1]Hoja2!$B$2:$AO$762,19,FALSE)</f>
        <v>#N/A</v>
      </c>
      <c r="AL1081" t="e">
        <f t="shared" si="527"/>
        <v>#N/A</v>
      </c>
      <c r="AM1081" t="e">
        <f t="shared" si="528"/>
        <v>#N/A</v>
      </c>
      <c r="AN1081" t="e">
        <f t="shared" si="529"/>
        <v>#N/A</v>
      </c>
      <c r="AO1081" t="e">
        <f t="shared" si="530"/>
        <v>#N/A</v>
      </c>
      <c r="AP1081" t="e">
        <f t="shared" si="531"/>
        <v>#N/A</v>
      </c>
      <c r="AQ1081" t="str">
        <f t="shared" si="532"/>
        <v>n/a</v>
      </c>
      <c r="AR1081" t="e">
        <f>+INDEX([1]DETALLE!$AK$2:$AK$841,MATCH(B1081,[1]DETALLE!$A$2:$A$841,0))</f>
        <v>#N/A</v>
      </c>
      <c r="AS1081" t="str">
        <f t="shared" si="552"/>
        <v>09HB332026</v>
      </c>
      <c r="AT1081" s="2" t="str">
        <f>IF(IFERROR(VLOOKUP(AS1081,[1]Hoja2!$C$1:$AM$841,37,FALSE),"n/a")&lt;&gt;"n/a","a","n/a")</f>
        <v>n/a</v>
      </c>
      <c r="AU1081" s="8">
        <f t="shared" si="526"/>
        <v>1</v>
      </c>
      <c r="AV1081" t="e">
        <f>VLOOKUP(B1081,[1]Hoja2!$C$2:$AO$762,39,FALSE)</f>
        <v>#N/A</v>
      </c>
      <c r="AW1081" t="e">
        <f>IF(AU1081=AV1081,VLOOKUP(B1081,[1]Hoja2!$C$2:$AO$762,37,FALSE),IF(AV1081&lt;2,VLOOKUP(B1081,[1]Hoja2!$C$2:$AO$762,37,FALSE)))</f>
        <v>#N/A</v>
      </c>
      <c r="AX1081" t="str">
        <f>B1081 &amp; COUNTIF(B$2:B1081, B1081)</f>
        <v>09HB3320261</v>
      </c>
      <c r="AY1081" t="e">
        <f>VLOOKUP(AX1081,[1]Hoja2!$B$2:$AO$762,38,FALSE)</f>
        <v>#N/A</v>
      </c>
      <c r="AZ1081" s="9" t="e">
        <f t="shared" si="538"/>
        <v>#N/A</v>
      </c>
    </row>
    <row r="1082" spans="1:55" hidden="1" x14ac:dyDescent="0.25">
      <c r="A1082">
        <v>71861</v>
      </c>
      <c r="B1082" t="s">
        <v>135</v>
      </c>
      <c r="C1082">
        <v>2019</v>
      </c>
      <c r="D1082" t="s">
        <v>37</v>
      </c>
      <c r="E1082" t="s">
        <v>38</v>
      </c>
      <c r="F1082">
        <v>25</v>
      </c>
      <c r="G1082" t="s">
        <v>44</v>
      </c>
      <c r="H1082">
        <v>0</v>
      </c>
      <c r="I1082" t="s">
        <v>91</v>
      </c>
      <c r="J1082">
        <v>803</v>
      </c>
      <c r="K1082">
        <v>1573</v>
      </c>
      <c r="L1082">
        <v>0.2</v>
      </c>
      <c r="M1082">
        <v>0.6</v>
      </c>
      <c r="N1082">
        <v>0.8</v>
      </c>
      <c r="O1082">
        <v>1.05</v>
      </c>
      <c r="P1082">
        <v>1.1000000000000001</v>
      </c>
      <c r="Q1082">
        <v>1.1499999999999999</v>
      </c>
      <c r="R1082" t="s">
        <v>46</v>
      </c>
      <c r="S1082">
        <v>4</v>
      </c>
      <c r="T1082">
        <v>6</v>
      </c>
      <c r="U1082" t="s">
        <v>47</v>
      </c>
      <c r="V1082" t="s">
        <v>91</v>
      </c>
      <c r="W1082" t="s">
        <v>50</v>
      </c>
      <c r="X1082">
        <v>2019</v>
      </c>
      <c r="Y1082" t="s">
        <v>37</v>
      </c>
      <c r="Z1082" t="s">
        <v>38</v>
      </c>
      <c r="AA1082">
        <v>25</v>
      </c>
      <c r="AB1082">
        <v>0</v>
      </c>
      <c r="AC1082">
        <v>15</v>
      </c>
      <c r="AD1082">
        <v>0</v>
      </c>
      <c r="AE1082">
        <v>0</v>
      </c>
      <c r="AF1082">
        <v>1573</v>
      </c>
      <c r="AG1082" s="2">
        <f>IFERROR(VLOOKUP(B1082,[1]Hoja2!$C$1:$AM$841,37,FALSE),"n/a")</f>
        <v>943.80000000000007</v>
      </c>
      <c r="AH1082" s="10" t="e">
        <f>VLOOKUP(AX1082,[1]Hoja2!$B$2:$AO$762,17,FALSE)</f>
        <v>#N/A</v>
      </c>
      <c r="AI1082" s="10" t="e">
        <f>VLOOKUP(AX1082,[1]Hoja2!$B$2:$AO$762,23,FALSE)</f>
        <v>#N/A</v>
      </c>
      <c r="AJ1082" s="10" t="e">
        <f>VLOOKUP(AX1082,[1]Hoja2!$B$2:$AO$762,28,FALSE)</f>
        <v>#N/A</v>
      </c>
      <c r="AK1082" s="10" t="e">
        <f>VLOOKUP(AX1082,[1]Hoja2!$B$2:$AO$762,19,FALSE)</f>
        <v>#N/A</v>
      </c>
      <c r="AL1082" t="e">
        <f t="shared" si="527"/>
        <v>#N/A</v>
      </c>
      <c r="AM1082" t="e">
        <f t="shared" si="528"/>
        <v>#N/A</v>
      </c>
      <c r="AN1082" t="e">
        <f t="shared" si="529"/>
        <v>#N/A</v>
      </c>
      <c r="AO1082" t="e">
        <f t="shared" si="530"/>
        <v>#N/A</v>
      </c>
      <c r="AP1082" t="e">
        <f t="shared" si="531"/>
        <v>#N/A</v>
      </c>
      <c r="AQ1082">
        <f t="shared" si="532"/>
        <v>0</v>
      </c>
      <c r="AR1082">
        <f>+INDEX([1]Hoja2!$AM$2:$AM$841,MATCH(B1082,[1]Hoja2!$C$2:$C$841,0))</f>
        <v>943.80000000000007</v>
      </c>
      <c r="AS1082" t="str">
        <f t="shared" si="552"/>
        <v>0PW4152292</v>
      </c>
      <c r="AT1082" s="2" t="s">
        <v>1007</v>
      </c>
      <c r="AU1082" s="8">
        <f t="shared" si="526"/>
        <v>5</v>
      </c>
      <c r="AV1082">
        <f>VLOOKUP(B1082,[1]Hoja2!$C$2:$AO$762,39,FALSE)</f>
        <v>2</v>
      </c>
      <c r="AW1082" t="b">
        <f>IF(AU1082=AV1082,VLOOKUP(B1082,[1]Hoja2!$C$2:$AO$762,37,FALSE),IF(AV1082&lt;2,VLOOKUP(B1082,[1]Hoja2!$C$2:$AO$762,37,FALSE)))</f>
        <v>0</v>
      </c>
      <c r="AX1082" t="str">
        <f>B1082 &amp; COUNTIF(B$2:B1082, B1082)</f>
        <v>0PW41522925</v>
      </c>
      <c r="AY1082" t="e">
        <f>VLOOKUP(AX1082,[1]Hoja2!$B$2:$AO$762,38,FALSE)</f>
        <v>#N/A</v>
      </c>
      <c r="AZ1082" s="9">
        <f t="shared" si="538"/>
        <v>0</v>
      </c>
    </row>
    <row r="1083" spans="1:55" hidden="1" x14ac:dyDescent="0.25">
      <c r="A1083">
        <v>71862</v>
      </c>
      <c r="B1083" t="s">
        <v>131</v>
      </c>
      <c r="C1083">
        <v>2019</v>
      </c>
      <c r="D1083" t="s">
        <v>37</v>
      </c>
      <c r="E1083" t="s">
        <v>38</v>
      </c>
      <c r="F1083">
        <v>25</v>
      </c>
      <c r="G1083" t="s">
        <v>44</v>
      </c>
      <c r="H1083">
        <v>0</v>
      </c>
      <c r="I1083" t="s">
        <v>58</v>
      </c>
      <c r="J1083">
        <v>655</v>
      </c>
      <c r="K1083">
        <v>1365</v>
      </c>
      <c r="L1083">
        <v>0</v>
      </c>
      <c r="M1083">
        <v>0</v>
      </c>
      <c r="N1083">
        <v>0.6</v>
      </c>
      <c r="O1083">
        <v>0.8</v>
      </c>
      <c r="P1083">
        <v>1.05</v>
      </c>
      <c r="Q1083">
        <v>1.1000000000000001</v>
      </c>
      <c r="R1083" t="s">
        <v>46</v>
      </c>
      <c r="S1083">
        <v>5</v>
      </c>
      <c r="T1083">
        <v>9</v>
      </c>
      <c r="U1083" t="s">
        <v>47</v>
      </c>
      <c r="V1083" t="s">
        <v>58</v>
      </c>
      <c r="W1083" t="s">
        <v>73</v>
      </c>
      <c r="X1083">
        <v>2019</v>
      </c>
      <c r="Y1083" t="s">
        <v>37</v>
      </c>
      <c r="Z1083" t="s">
        <v>38</v>
      </c>
      <c r="AA1083">
        <v>25</v>
      </c>
      <c r="AB1083">
        <v>0</v>
      </c>
      <c r="AC1083">
        <v>10</v>
      </c>
      <c r="AD1083">
        <v>0</v>
      </c>
      <c r="AE1083">
        <v>0</v>
      </c>
      <c r="AF1083">
        <v>1365</v>
      </c>
      <c r="AG1083" s="2">
        <f>IFERROR(VLOOKUP(B1083,[1]Hoja2!$C$1:$AM$841,37,FALSE),"n/a")</f>
        <v>1092</v>
      </c>
      <c r="AH1083" s="10" t="e">
        <f>VLOOKUP(AX1083,[1]Hoja2!$B$2:$AO$762,17,FALSE)</f>
        <v>#N/A</v>
      </c>
      <c r="AI1083" s="10" t="e">
        <f>VLOOKUP(AX1083,[1]Hoja2!$B$2:$AO$762,23,FALSE)</f>
        <v>#N/A</v>
      </c>
      <c r="AJ1083" s="10" t="e">
        <f>VLOOKUP(AX1083,[1]Hoja2!$B$2:$AO$762,28,FALSE)</f>
        <v>#N/A</v>
      </c>
      <c r="AK1083" s="10" t="e">
        <f>VLOOKUP(AX1083,[1]Hoja2!$B$2:$AO$762,19,FALSE)</f>
        <v>#N/A</v>
      </c>
      <c r="AL1083" t="e">
        <f t="shared" si="527"/>
        <v>#N/A</v>
      </c>
      <c r="AM1083" t="e">
        <f t="shared" si="528"/>
        <v>#N/A</v>
      </c>
      <c r="AN1083" t="e">
        <f t="shared" si="529"/>
        <v>#N/A</v>
      </c>
      <c r="AO1083" t="e">
        <f t="shared" si="530"/>
        <v>#N/A</v>
      </c>
      <c r="AP1083" t="e">
        <f t="shared" si="531"/>
        <v>#N/A</v>
      </c>
      <c r="AQ1083">
        <f t="shared" si="532"/>
        <v>0</v>
      </c>
      <c r="AR1083">
        <f>+INDEX([1]Hoja2!$AM$2:$AM$841,MATCH(B1083,[1]Hoja2!$C$2:$C$841,0))</f>
        <v>1092</v>
      </c>
      <c r="AS1083" t="str">
        <f t="shared" si="552"/>
        <v>0EX9293168</v>
      </c>
      <c r="AT1083" s="2" t="s">
        <v>1007</v>
      </c>
      <c r="AU1083" s="8">
        <f t="shared" si="526"/>
        <v>5</v>
      </c>
      <c r="AV1083">
        <f>VLOOKUP(B1083,[1]Hoja2!$C$2:$AO$762,39,FALSE)</f>
        <v>1</v>
      </c>
      <c r="AW1083">
        <f>IF(AU1083=AV1083,VLOOKUP(B1083,[1]Hoja2!$C$2:$AO$762,37,FALSE),IF(AV1083&lt;2,VLOOKUP(B1083,[1]Hoja2!$C$2:$AO$762,37,FALSE)))</f>
        <v>1092</v>
      </c>
      <c r="AX1083" t="str">
        <f>B1083 &amp; COUNTIF(B$2:B1083, B1083)</f>
        <v>0EX92931685</v>
      </c>
      <c r="AY1083" t="e">
        <f>VLOOKUP(AX1083,[1]Hoja2!$B$2:$AO$762,38,FALSE)</f>
        <v>#N/A</v>
      </c>
      <c r="AZ1083" s="9">
        <f t="shared" si="538"/>
        <v>0</v>
      </c>
    </row>
    <row r="1084" spans="1:55" hidden="1" x14ac:dyDescent="0.25">
      <c r="A1084">
        <v>71863</v>
      </c>
      <c r="B1084" t="s">
        <v>615</v>
      </c>
      <c r="C1084">
        <v>2019</v>
      </c>
      <c r="D1084" t="s">
        <v>37</v>
      </c>
      <c r="E1084" t="s">
        <v>38</v>
      </c>
      <c r="F1084">
        <v>25</v>
      </c>
      <c r="G1084" t="s">
        <v>44</v>
      </c>
      <c r="H1084">
        <v>0</v>
      </c>
      <c r="I1084" t="s">
        <v>64</v>
      </c>
      <c r="J1084">
        <v>655</v>
      </c>
      <c r="K1084">
        <v>1365</v>
      </c>
      <c r="L1084">
        <v>0</v>
      </c>
      <c r="M1084">
        <v>0</v>
      </c>
      <c r="N1084">
        <v>0.6</v>
      </c>
      <c r="O1084">
        <v>0.8</v>
      </c>
      <c r="P1084">
        <v>1.05</v>
      </c>
      <c r="Q1084">
        <v>1.1000000000000001</v>
      </c>
      <c r="R1084" t="s">
        <v>46</v>
      </c>
      <c r="S1084">
        <v>5</v>
      </c>
      <c r="T1084">
        <v>9</v>
      </c>
      <c r="U1084" t="s">
        <v>47</v>
      </c>
      <c r="V1084" t="s">
        <v>64</v>
      </c>
      <c r="W1084" t="s">
        <v>55</v>
      </c>
      <c r="X1084">
        <v>2019</v>
      </c>
      <c r="Y1084" t="s">
        <v>37</v>
      </c>
      <c r="Z1084" t="s">
        <v>38</v>
      </c>
      <c r="AA1084">
        <v>25</v>
      </c>
      <c r="AB1084">
        <v>0</v>
      </c>
      <c r="AC1084">
        <v>238</v>
      </c>
      <c r="AD1084">
        <v>0</v>
      </c>
      <c r="AE1084">
        <v>0</v>
      </c>
      <c r="AF1084">
        <v>1365</v>
      </c>
      <c r="AG1084" s="2" t="str">
        <f>IFERROR(VLOOKUP(B1084,[1]Hoja2!$C$1:$AM$841,37,FALSE),"n/a")</f>
        <v>n/a</v>
      </c>
      <c r="AH1084" s="10" t="e">
        <f>VLOOKUP(AX1084,[1]Hoja2!$B$2:$AO$762,17,FALSE)</f>
        <v>#N/A</v>
      </c>
      <c r="AI1084" s="10" t="e">
        <f>VLOOKUP(AX1084,[1]Hoja2!$B$2:$AO$762,23,FALSE)</f>
        <v>#N/A</v>
      </c>
      <c r="AJ1084" s="10" t="e">
        <f>VLOOKUP(AX1084,[1]Hoja2!$B$2:$AO$762,28,FALSE)</f>
        <v>#N/A</v>
      </c>
      <c r="AK1084" s="10" t="e">
        <f>VLOOKUP(AX1084,[1]Hoja2!$B$2:$AO$762,19,FALSE)</f>
        <v>#N/A</v>
      </c>
      <c r="AL1084" t="e">
        <f t="shared" si="527"/>
        <v>#N/A</v>
      </c>
      <c r="AM1084" t="e">
        <f t="shared" si="528"/>
        <v>#N/A</v>
      </c>
      <c r="AN1084" t="e">
        <f t="shared" si="529"/>
        <v>#N/A</v>
      </c>
      <c r="AO1084" t="e">
        <f t="shared" si="530"/>
        <v>#N/A</v>
      </c>
      <c r="AP1084" t="e">
        <f t="shared" si="531"/>
        <v>#N/A</v>
      </c>
      <c r="AQ1084" t="str">
        <f t="shared" si="532"/>
        <v>n/a</v>
      </c>
      <c r="AR1084" t="e">
        <f>+INDEX([1]DETALLE!$AK$2:$AK$841,MATCH(B1084,[1]DETALLE!$A$2:$A$841,0))</f>
        <v>#N/A</v>
      </c>
      <c r="AS1084" t="str">
        <f t="shared" si="552"/>
        <v>0LX7657929</v>
      </c>
      <c r="AT1084" s="2" t="str">
        <f>IF(IFERROR(VLOOKUP(AS1084,[1]Hoja2!$C$1:$AM$841,37,FALSE),"n/a")&lt;&gt;"n/a","a","n/a")</f>
        <v>n/a</v>
      </c>
      <c r="AU1084" s="8">
        <f t="shared" si="526"/>
        <v>1</v>
      </c>
      <c r="AV1084" t="e">
        <f>VLOOKUP(B1084,[1]Hoja2!$C$2:$AO$762,39,FALSE)</f>
        <v>#N/A</v>
      </c>
      <c r="AW1084" t="e">
        <f>IF(AU1084=AV1084,VLOOKUP(B1084,[1]Hoja2!$C$2:$AO$762,37,FALSE),IF(AV1084&lt;2,VLOOKUP(B1084,[1]Hoja2!$C$2:$AO$762,37,FALSE)))</f>
        <v>#N/A</v>
      </c>
      <c r="AX1084" t="str">
        <f>B1084 &amp; COUNTIF(B$2:B1084, B1084)</f>
        <v>0LX76579291</v>
      </c>
      <c r="AY1084" t="e">
        <f>VLOOKUP(AX1084,[1]Hoja2!$B$2:$AO$762,38,FALSE)</f>
        <v>#N/A</v>
      </c>
      <c r="AZ1084" s="9" t="e">
        <f t="shared" si="538"/>
        <v>#N/A</v>
      </c>
    </row>
    <row r="1085" spans="1:55" hidden="1" x14ac:dyDescent="0.25">
      <c r="A1085">
        <v>71865</v>
      </c>
      <c r="B1085" t="s">
        <v>784</v>
      </c>
      <c r="C1085">
        <v>2019</v>
      </c>
      <c r="D1085" t="s">
        <v>37</v>
      </c>
      <c r="E1085" t="s">
        <v>38</v>
      </c>
      <c r="F1085">
        <v>25</v>
      </c>
      <c r="G1085" t="s">
        <v>40</v>
      </c>
      <c r="H1085">
        <v>0.35</v>
      </c>
      <c r="J1085" t="s">
        <v>33</v>
      </c>
      <c r="K1085" t="s">
        <v>33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S1085" t="s">
        <v>33</v>
      </c>
      <c r="T1085" t="s">
        <v>33</v>
      </c>
      <c r="V1085" t="s">
        <v>34</v>
      </c>
      <c r="W1085" t="s">
        <v>50</v>
      </c>
      <c r="X1085">
        <v>2019</v>
      </c>
      <c r="Y1085" t="s">
        <v>37</v>
      </c>
      <c r="Z1085" t="s">
        <v>38</v>
      </c>
      <c r="AA1085">
        <v>25</v>
      </c>
      <c r="AB1085" t="s">
        <v>33</v>
      </c>
      <c r="AC1085">
        <v>20</v>
      </c>
      <c r="AD1085">
        <v>0</v>
      </c>
      <c r="AE1085">
        <v>0</v>
      </c>
      <c r="AF1085">
        <v>0</v>
      </c>
      <c r="AG1085" s="2" t="str">
        <f>IFERROR(VLOOKUP(B1085,[1]Hoja2!$C$1:$AM$841,37,FALSE),"n/a")</f>
        <v>n/a</v>
      </c>
      <c r="AH1085" s="10" t="e">
        <f>VLOOKUP(AX1085,[1]Hoja2!$B$2:$AO$762,17,FALSE)</f>
        <v>#N/A</v>
      </c>
      <c r="AI1085" s="10" t="e">
        <f>VLOOKUP(AX1085,[1]Hoja2!$B$2:$AO$762,23,FALSE)</f>
        <v>#N/A</v>
      </c>
      <c r="AJ1085" s="10" t="e">
        <f>VLOOKUP(AX1085,[1]Hoja2!$B$2:$AO$762,28,FALSE)</f>
        <v>#N/A</v>
      </c>
      <c r="AK1085" s="10" t="e">
        <f>VLOOKUP(AX1085,[1]Hoja2!$B$2:$AO$762,19,FALSE)</f>
        <v>#N/A</v>
      </c>
      <c r="AL1085" t="e">
        <f t="shared" si="527"/>
        <v>#N/A</v>
      </c>
      <c r="AM1085" t="e">
        <f t="shared" si="528"/>
        <v>#N/A</v>
      </c>
      <c r="AN1085" t="e">
        <f t="shared" si="529"/>
        <v>#N/A</v>
      </c>
      <c r="AO1085" t="e">
        <f t="shared" si="530"/>
        <v>#N/A</v>
      </c>
      <c r="AP1085" t="e">
        <f t="shared" si="531"/>
        <v>#N/A</v>
      </c>
      <c r="AQ1085" t="str">
        <f t="shared" si="532"/>
        <v>n/a</v>
      </c>
      <c r="AR1085">
        <f>+INDEX([1]DETALLE!$AK$2:$AK$841,MATCH(B1085,[1]DETALLE!$A$2:$A$841,0))</f>
        <v>750.75000000000011</v>
      </c>
      <c r="AS1085" t="str">
        <f t="shared" si="552"/>
        <v>09HB331430</v>
      </c>
      <c r="AT1085" s="2" t="str">
        <f>IF(IFERROR(VLOOKUP(AS1085,[1]Hoja2!$C$1:$AM$841,37,FALSE),"n/a")&lt;&gt;"n/a","a","n/a")</f>
        <v>n/a</v>
      </c>
      <c r="AU1085" s="8">
        <f t="shared" si="526"/>
        <v>2</v>
      </c>
      <c r="AV1085" t="e">
        <f>VLOOKUP(B1085,[1]Hoja2!$C$2:$AO$762,39,FALSE)</f>
        <v>#N/A</v>
      </c>
      <c r="AW1085" t="e">
        <f>IF(AU1085=AV1085,VLOOKUP(B1085,[1]Hoja2!$C$2:$AO$762,37,FALSE),IF(AV1085&lt;2,VLOOKUP(B1085,[1]Hoja2!$C$2:$AO$762,37,FALSE)))</f>
        <v>#N/A</v>
      </c>
      <c r="AX1085" t="str">
        <f>B1085 &amp; COUNTIF(B$2:B1085, B1085)</f>
        <v>09HB3314302</v>
      </c>
      <c r="AY1085" t="e">
        <f>VLOOKUP(AX1085,[1]Hoja2!$B$2:$AO$762,38,FALSE)</f>
        <v>#N/A</v>
      </c>
      <c r="AZ1085" s="9" t="e">
        <f t="shared" si="538"/>
        <v>#N/A</v>
      </c>
    </row>
    <row r="1086" spans="1:55" x14ac:dyDescent="0.25">
      <c r="A1086">
        <v>71867</v>
      </c>
      <c r="B1086" t="s">
        <v>618</v>
      </c>
      <c r="C1086">
        <v>2019</v>
      </c>
      <c r="D1086" t="s">
        <v>37</v>
      </c>
      <c r="E1086" t="s">
        <v>38</v>
      </c>
      <c r="F1086">
        <v>25</v>
      </c>
      <c r="G1086" t="s">
        <v>40</v>
      </c>
      <c r="H1086">
        <v>1</v>
      </c>
      <c r="I1086" t="s">
        <v>91</v>
      </c>
      <c r="J1086">
        <v>803</v>
      </c>
      <c r="K1086">
        <v>1573</v>
      </c>
      <c r="L1086">
        <v>0.2</v>
      </c>
      <c r="M1086">
        <v>0.6</v>
      </c>
      <c r="N1086">
        <v>0.8</v>
      </c>
      <c r="O1086">
        <v>1.05</v>
      </c>
      <c r="P1086">
        <v>1.1000000000000001</v>
      </c>
      <c r="Q1086">
        <v>1.1499999999999999</v>
      </c>
      <c r="R1086" t="s">
        <v>46</v>
      </c>
      <c r="S1086">
        <v>4</v>
      </c>
      <c r="T1086">
        <v>6</v>
      </c>
      <c r="U1086" t="s">
        <v>47</v>
      </c>
      <c r="V1086" t="s">
        <v>91</v>
      </c>
      <c r="W1086" t="s">
        <v>50</v>
      </c>
      <c r="X1086">
        <v>2019</v>
      </c>
      <c r="Y1086" t="s">
        <v>37</v>
      </c>
      <c r="Z1086" t="s">
        <v>38</v>
      </c>
      <c r="AA1086">
        <v>28</v>
      </c>
      <c r="AB1086">
        <v>0</v>
      </c>
      <c r="AC1086">
        <v>30</v>
      </c>
      <c r="AD1086">
        <v>1.05</v>
      </c>
      <c r="AE1086">
        <v>0.25</v>
      </c>
      <c r="AF1086">
        <v>1651.65</v>
      </c>
      <c r="AG1086" s="2">
        <f>IFERROR(VLOOKUP(B1086,[1]Hoja2!$C$1:$AM$841,37,FALSE),"n/a")</f>
        <v>1730.3000000000004</v>
      </c>
      <c r="AH1086" s="10">
        <f>VLOOKUP(AX1086,[1]Hoja2!$B$2:$AO$762,17,FALSE)</f>
        <v>31</v>
      </c>
      <c r="AI1086" s="10">
        <f>VLOOKUP(AX1086,[1]Hoja2!$B$2:$AO$762,23,FALSE)</f>
        <v>1.1000000000000001</v>
      </c>
      <c r="AJ1086" s="10">
        <f>VLOOKUP(AX1086,[1]Hoja2!$B$2:$AO$762,28,FALSE)</f>
        <v>0.25</v>
      </c>
      <c r="AK1086" s="10" t="str">
        <f>VLOOKUP(AX1086,[1]Hoja2!$B$2:$AO$762,19,FALSE)</f>
        <v>WF Mono Systems and Legacy Color</v>
      </c>
      <c r="AL1086">
        <f t="shared" si="527"/>
        <v>0</v>
      </c>
      <c r="AM1086">
        <f t="shared" si="528"/>
        <v>0</v>
      </c>
      <c r="AN1086">
        <f t="shared" si="529"/>
        <v>0</v>
      </c>
      <c r="AO1086">
        <f t="shared" si="530"/>
        <v>1</v>
      </c>
      <c r="AP1086">
        <f t="shared" si="531"/>
        <v>1</v>
      </c>
      <c r="AQ1086">
        <f t="shared" si="532"/>
        <v>1</v>
      </c>
      <c r="AR1086">
        <f>+INDEX([1]Hoja2!$AM$2:$AM$841,MATCH(B1086,[1]Hoja2!$C$2:$C$841,0))</f>
        <v>1730.3000000000004</v>
      </c>
      <c r="AS1086" t="str">
        <f t="shared" si="537"/>
        <v>0PW479215925</v>
      </c>
      <c r="AT1086" s="2">
        <f>IFERROR(VLOOKUP(AS1086,[1]Hoja2!$A$1:$AM$841,38,FALSE),"n/a")</f>
        <v>0</v>
      </c>
      <c r="AU1086" s="8">
        <f t="shared" si="526"/>
        <v>1</v>
      </c>
      <c r="AV1086">
        <f>VLOOKUP(B1086,[1]Hoja2!$C$2:$AO$762,39,FALSE)</f>
        <v>1</v>
      </c>
      <c r="AW1086">
        <f>IF(AU1086=AV1086,VLOOKUP(B1086,[1]Hoja2!$C$2:$AO$762,37,FALSE),IF(AV1086&lt;2,VLOOKUP(B1086,[1]Hoja2!$C$2:$AO$762,37,FALSE)))</f>
        <v>1730.3000000000004</v>
      </c>
      <c r="AX1086" t="str">
        <f>B1086 &amp; COUNTIF(B$2:B1086, B1086)</f>
        <v>0PW47921591</v>
      </c>
      <c r="AY1086" s="10">
        <f>VLOOKUP(AX1086,[1]Hoja2!$B$2:$AO$762,38,FALSE)</f>
        <v>1730.3000000000004</v>
      </c>
      <c r="AZ1086" s="9">
        <f t="shared" si="538"/>
        <v>0</v>
      </c>
      <c r="BA1086">
        <f t="shared" ref="BA1086:BA1087" si="553">IF(Q1086="NA",2,IF(OR(G1086="INSTALACION NUEVA",G1086="Mantenimiento preventivo"),3,IF(AND(AC1086&lt;AH1086,AL1086&lt;&gt;1),4,IF(AY1086&gt;AF1086,1,0))))</f>
        <v>4</v>
      </c>
      <c r="BB1086">
        <f t="shared" ref="BB1086:BB1087" si="554">AE1086-AJ1086</f>
        <v>0</v>
      </c>
      <c r="BC1086">
        <f t="shared" ref="BC1086:BC1087" si="555">+_xlfn.IFS(Q1086="NA",2,OR(G1086="INSTALACION NUEVA",G1086="Mantenimiento preventivo"),3,AND(AC1086&lt;AH1086,AL1086&lt;&gt;1),4,AY1086&gt;AF1086,1,TRUE,0)</f>
        <v>4</v>
      </c>
    </row>
    <row r="1087" spans="1:55" x14ac:dyDescent="0.25">
      <c r="A1087">
        <v>71874</v>
      </c>
      <c r="B1087" t="s">
        <v>606</v>
      </c>
      <c r="C1087">
        <v>2019</v>
      </c>
      <c r="D1087" t="s">
        <v>37</v>
      </c>
      <c r="E1087" t="s">
        <v>38</v>
      </c>
      <c r="F1087">
        <v>25</v>
      </c>
      <c r="G1087" t="s">
        <v>40</v>
      </c>
      <c r="H1087">
        <v>1.4166669999999999</v>
      </c>
      <c r="I1087" t="s">
        <v>91</v>
      </c>
      <c r="J1087">
        <v>803</v>
      </c>
      <c r="K1087">
        <v>1573</v>
      </c>
      <c r="L1087">
        <v>0.2</v>
      </c>
      <c r="M1087">
        <v>0.6</v>
      </c>
      <c r="N1087">
        <v>0.8</v>
      </c>
      <c r="O1087">
        <v>1.05</v>
      </c>
      <c r="P1087">
        <v>1.1000000000000001</v>
      </c>
      <c r="Q1087">
        <v>1.1499999999999999</v>
      </c>
      <c r="R1087" t="s">
        <v>46</v>
      </c>
      <c r="S1087">
        <v>4</v>
      </c>
      <c r="T1087">
        <v>6</v>
      </c>
      <c r="U1087" t="s">
        <v>47</v>
      </c>
      <c r="V1087" t="s">
        <v>91</v>
      </c>
      <c r="W1087" t="s">
        <v>55</v>
      </c>
      <c r="X1087">
        <v>2019</v>
      </c>
      <c r="Y1087" t="s">
        <v>37</v>
      </c>
      <c r="Z1087" t="s">
        <v>38</v>
      </c>
      <c r="AA1087">
        <v>25</v>
      </c>
      <c r="AB1087">
        <v>0</v>
      </c>
      <c r="AC1087">
        <v>182</v>
      </c>
      <c r="AD1087">
        <v>1.1499999999999999</v>
      </c>
      <c r="AE1087">
        <v>0.35416674999999997</v>
      </c>
      <c r="AF1087">
        <v>1808.95</v>
      </c>
      <c r="AG1087" s="2">
        <f>IFERROR(VLOOKUP(B1087,[1]Hoja2!$C$1:$AM$841,37,FALSE),"n/a")</f>
        <v>1808.95</v>
      </c>
      <c r="AH1087" s="10">
        <f>VLOOKUP(AX1087,[1]Hoja2!$B$2:$AO$762,17,FALSE)</f>
        <v>185</v>
      </c>
      <c r="AI1087" s="10">
        <f>VLOOKUP(AX1087,[1]Hoja2!$B$2:$AO$762,23,FALSE)</f>
        <v>1.1499999999999999</v>
      </c>
      <c r="AJ1087" s="10">
        <f>VLOOKUP(AX1087,[1]Hoja2!$B$2:$AO$762,28,FALSE)</f>
        <v>0.5</v>
      </c>
      <c r="AK1087" s="10" t="str">
        <f>VLOOKUP(AX1087,[1]Hoja2!$B$2:$AO$762,19,FALSE)</f>
        <v>WF Mono Systems and Legacy Color</v>
      </c>
      <c r="AL1087">
        <f t="shared" si="527"/>
        <v>1</v>
      </c>
      <c r="AM1087">
        <f t="shared" si="528"/>
        <v>0</v>
      </c>
      <c r="AN1087">
        <f t="shared" si="529"/>
        <v>1</v>
      </c>
      <c r="AO1087">
        <f t="shared" si="530"/>
        <v>0</v>
      </c>
      <c r="AP1087">
        <f t="shared" si="531"/>
        <v>1</v>
      </c>
      <c r="AQ1087">
        <f t="shared" si="532"/>
        <v>0</v>
      </c>
      <c r="AR1087">
        <f>+INDEX([1]Hoja2!$AM$2:$AM$841,MATCH(B1087,[1]Hoja2!$C$2:$C$841,0))</f>
        <v>1808.95</v>
      </c>
      <c r="AS1087" t="str">
        <f t="shared" si="537"/>
        <v>0A1H02237925</v>
      </c>
      <c r="AT1087" s="2">
        <f>IFERROR(VLOOKUP(AS1087,[1]Hoja2!$A$1:$AM$841,38,FALSE),"n/a")</f>
        <v>0</v>
      </c>
      <c r="AU1087" s="8">
        <f t="shared" si="526"/>
        <v>1</v>
      </c>
      <c r="AV1087">
        <f>VLOOKUP(B1087,[1]Hoja2!$C$2:$AO$762,39,FALSE)</f>
        <v>1</v>
      </c>
      <c r="AW1087">
        <f>IF(AU1087=AV1087,VLOOKUP(B1087,[1]Hoja2!$C$2:$AO$762,37,FALSE),IF(AV1087&lt;2,VLOOKUP(B1087,[1]Hoja2!$C$2:$AO$762,37,FALSE)))</f>
        <v>1808.95</v>
      </c>
      <c r="AX1087" t="str">
        <f>B1087 &amp; COUNTIF(B$2:B1087, B1087)</f>
        <v>0A1H0223791</v>
      </c>
      <c r="AY1087" s="10">
        <f>VLOOKUP(AX1087,[1]Hoja2!$B$2:$AO$762,38,FALSE)</f>
        <v>1808.95</v>
      </c>
      <c r="AZ1087" s="9">
        <f t="shared" si="538"/>
        <v>0</v>
      </c>
      <c r="BA1087">
        <f t="shared" si="553"/>
        <v>0</v>
      </c>
      <c r="BB1087">
        <f t="shared" si="554"/>
        <v>-0.14583325000000003</v>
      </c>
      <c r="BC1087">
        <f t="shared" si="555"/>
        <v>0</v>
      </c>
    </row>
    <row r="1088" spans="1:55" hidden="1" x14ac:dyDescent="0.25">
      <c r="A1088">
        <v>71875</v>
      </c>
      <c r="B1088" t="s">
        <v>284</v>
      </c>
      <c r="C1088">
        <v>2019</v>
      </c>
      <c r="D1088" t="s">
        <v>37</v>
      </c>
      <c r="E1088" t="s">
        <v>38</v>
      </c>
      <c r="F1088">
        <v>25</v>
      </c>
      <c r="G1088" t="s">
        <v>44</v>
      </c>
      <c r="H1088">
        <v>0</v>
      </c>
      <c r="I1088" t="s">
        <v>45</v>
      </c>
      <c r="J1088">
        <v>803</v>
      </c>
      <c r="K1088">
        <v>1573</v>
      </c>
      <c r="L1088">
        <v>0.2</v>
      </c>
      <c r="M1088">
        <v>0.6</v>
      </c>
      <c r="N1088">
        <v>0.8</v>
      </c>
      <c r="O1088">
        <v>1.05</v>
      </c>
      <c r="P1088">
        <v>1.1000000000000001</v>
      </c>
      <c r="Q1088">
        <v>1.1499999999999999</v>
      </c>
      <c r="R1088" t="s">
        <v>46</v>
      </c>
      <c r="S1088">
        <v>4</v>
      </c>
      <c r="T1088">
        <v>6</v>
      </c>
      <c r="U1088" t="s">
        <v>47</v>
      </c>
      <c r="V1088" t="s">
        <v>48</v>
      </c>
      <c r="W1088" t="s">
        <v>59</v>
      </c>
      <c r="X1088">
        <v>2019</v>
      </c>
      <c r="Y1088" t="s">
        <v>37</v>
      </c>
      <c r="Z1088" t="s">
        <v>38</v>
      </c>
      <c r="AA1088">
        <v>25</v>
      </c>
      <c r="AB1088">
        <v>0</v>
      </c>
      <c r="AC1088">
        <v>8</v>
      </c>
      <c r="AD1088">
        <v>0</v>
      </c>
      <c r="AE1088">
        <v>0</v>
      </c>
      <c r="AF1088">
        <v>1573</v>
      </c>
      <c r="AG1088" s="2" t="str">
        <f>IFERROR(VLOOKUP(B1088,[1]Hoja2!$C$1:$AM$841,37,FALSE),"n/a")</f>
        <v>n/a</v>
      </c>
      <c r="AH1088" s="10" t="e">
        <f>VLOOKUP(AX1088,[1]Hoja2!$B$2:$AO$762,17,FALSE)</f>
        <v>#N/A</v>
      </c>
      <c r="AI1088" s="10" t="e">
        <f>VLOOKUP(AX1088,[1]Hoja2!$B$2:$AO$762,23,FALSE)</f>
        <v>#N/A</v>
      </c>
      <c r="AJ1088" s="10" t="e">
        <f>VLOOKUP(AX1088,[1]Hoja2!$B$2:$AO$762,28,FALSE)</f>
        <v>#N/A</v>
      </c>
      <c r="AK1088" s="10" t="e">
        <f>VLOOKUP(AX1088,[1]Hoja2!$B$2:$AO$762,19,FALSE)</f>
        <v>#N/A</v>
      </c>
      <c r="AL1088" t="e">
        <f t="shared" si="527"/>
        <v>#N/A</v>
      </c>
      <c r="AM1088" t="e">
        <f t="shared" si="528"/>
        <v>#N/A</v>
      </c>
      <c r="AN1088" t="e">
        <f t="shared" si="529"/>
        <v>#N/A</v>
      </c>
      <c r="AO1088" t="e">
        <f t="shared" si="530"/>
        <v>#N/A</v>
      </c>
      <c r="AP1088" t="e">
        <f t="shared" si="531"/>
        <v>#N/A</v>
      </c>
      <c r="AQ1088" t="str">
        <f t="shared" si="532"/>
        <v>n/a</v>
      </c>
      <c r="AR1088" t="e">
        <f>+INDEX([1]DETALLE!$AK$2:$AK$841,MATCH(B1088,[1]DETALLE!$A$2:$A$841,0))</f>
        <v>#N/A</v>
      </c>
      <c r="AS1088" t="str">
        <f>CONCATENATE(B1088)</f>
        <v>0BG2951623</v>
      </c>
      <c r="AT1088" s="2" t="str">
        <f>IF(IFERROR(VLOOKUP(AS1088,[1]Hoja2!$C$1:$AM$841,37,FALSE),"n/a")&lt;&gt;"n/a","a","n/a")</f>
        <v>n/a</v>
      </c>
      <c r="AU1088" s="8">
        <f t="shared" si="526"/>
        <v>4</v>
      </c>
      <c r="AV1088" t="e">
        <f>VLOOKUP(B1088,[1]Hoja2!$C$2:$AO$762,39,FALSE)</f>
        <v>#N/A</v>
      </c>
      <c r="AW1088" t="e">
        <f>IF(AU1088=AV1088,VLOOKUP(B1088,[1]Hoja2!$C$2:$AO$762,37,FALSE),IF(AV1088&lt;2,VLOOKUP(B1088,[1]Hoja2!$C$2:$AO$762,37,FALSE)))</f>
        <v>#N/A</v>
      </c>
      <c r="AX1088" t="str">
        <f>B1088 &amp; COUNTIF(B$2:B1088, B1088)</f>
        <v>0BG29516233</v>
      </c>
      <c r="AY1088" t="e">
        <f>VLOOKUP(AX1088,[1]Hoja2!$B$2:$AO$762,38,FALSE)</f>
        <v>#N/A</v>
      </c>
      <c r="AZ1088" s="9" t="e">
        <f t="shared" si="538"/>
        <v>#N/A</v>
      </c>
    </row>
    <row r="1089" spans="1:55" x14ac:dyDescent="0.25">
      <c r="A1089">
        <v>71879</v>
      </c>
      <c r="B1089" t="s">
        <v>333</v>
      </c>
      <c r="C1089">
        <v>2019</v>
      </c>
      <c r="D1089" t="s">
        <v>37</v>
      </c>
      <c r="E1089" t="s">
        <v>38</v>
      </c>
      <c r="F1089">
        <v>25</v>
      </c>
      <c r="G1089" t="s">
        <v>40</v>
      </c>
      <c r="H1089">
        <v>1.483333</v>
      </c>
      <c r="I1089" t="s">
        <v>45</v>
      </c>
      <c r="J1089">
        <v>803</v>
      </c>
      <c r="K1089">
        <v>1573</v>
      </c>
      <c r="L1089">
        <v>0.2</v>
      </c>
      <c r="M1089">
        <v>0.6</v>
      </c>
      <c r="N1089">
        <v>0.8</v>
      </c>
      <c r="O1089">
        <v>1.05</v>
      </c>
      <c r="P1089">
        <v>1.1000000000000001</v>
      </c>
      <c r="Q1089">
        <v>1.1499999999999999</v>
      </c>
      <c r="R1089" t="s">
        <v>46</v>
      </c>
      <c r="S1089">
        <v>4</v>
      </c>
      <c r="T1089">
        <v>6</v>
      </c>
      <c r="U1089" t="s">
        <v>47</v>
      </c>
      <c r="V1089" t="s">
        <v>48</v>
      </c>
      <c r="W1089" t="s">
        <v>73</v>
      </c>
      <c r="X1089">
        <v>2019</v>
      </c>
      <c r="Y1089" t="s">
        <v>37</v>
      </c>
      <c r="Z1089" t="s">
        <v>38</v>
      </c>
      <c r="AA1089">
        <v>25</v>
      </c>
      <c r="AB1089">
        <v>0</v>
      </c>
      <c r="AC1089">
        <v>16</v>
      </c>
      <c r="AD1089">
        <v>1.05</v>
      </c>
      <c r="AE1089">
        <v>0.37083325</v>
      </c>
      <c r="AF1089">
        <v>1651.65</v>
      </c>
      <c r="AG1089" s="2">
        <f>IFERROR(VLOOKUP(B1089,[1]Hoja2!$C$1:$AM$841,37,FALSE),"n/a")</f>
        <v>1651.6500000000003</v>
      </c>
      <c r="AH1089" s="10">
        <f>VLOOKUP(AX1089,[1]Hoja2!$B$2:$AO$762,17,FALSE)</f>
        <v>17</v>
      </c>
      <c r="AI1089" s="10">
        <f>VLOOKUP(AX1089,[1]Hoja2!$B$2:$AO$762,23,FALSE)</f>
        <v>1.05</v>
      </c>
      <c r="AJ1089" s="10">
        <f>VLOOKUP(AX1089,[1]Hoja2!$B$2:$AO$762,28,FALSE)</f>
        <v>0.625</v>
      </c>
      <c r="AK1089" s="10" t="str">
        <f>VLOOKUP(AX1089,[1]Hoja2!$B$2:$AO$762,19,FALSE)</f>
        <v>Light Production Digital Business</v>
      </c>
      <c r="AL1089">
        <f t="shared" si="527"/>
        <v>1</v>
      </c>
      <c r="AM1089">
        <f t="shared" si="528"/>
        <v>0</v>
      </c>
      <c r="AN1089">
        <f t="shared" si="529"/>
        <v>1</v>
      </c>
      <c r="AO1089">
        <f t="shared" si="530"/>
        <v>0</v>
      </c>
      <c r="AP1089">
        <f t="shared" si="531"/>
        <v>1</v>
      </c>
      <c r="AQ1089">
        <f t="shared" si="532"/>
        <v>0</v>
      </c>
      <c r="AR1089">
        <f>+INDEX([1]Hoja2!$AM$2:$AM$841,MATCH(B1089,[1]Hoja2!$C$2:$C$841,0))</f>
        <v>1651.6500000000003</v>
      </c>
      <c r="AS1089" t="str">
        <f t="shared" si="537"/>
        <v>0BG294929125</v>
      </c>
      <c r="AT1089" s="2">
        <f>IFERROR(VLOOKUP(AS1089,[1]Hoja2!$A$1:$AM$841,38,FALSE),"n/a")</f>
        <v>0</v>
      </c>
      <c r="AU1089" s="8">
        <f t="shared" si="526"/>
        <v>2</v>
      </c>
      <c r="AV1089">
        <f>VLOOKUP(B1089,[1]Hoja2!$C$2:$AO$762,39,FALSE)</f>
        <v>2</v>
      </c>
      <c r="AW1089">
        <f>IF(AU1089=AV1089,VLOOKUP(B1089,[1]Hoja2!$C$2:$AO$762,37,FALSE),IF(AV1089&lt;2,VLOOKUP(B1089,[1]Hoja2!$C$2:$AO$762,37,FALSE)))</f>
        <v>1651.6500000000003</v>
      </c>
      <c r="AX1089" t="str">
        <f>B1089 &amp; COUNTIF(B$2:B1089, B1089)</f>
        <v>0BG29492912</v>
      </c>
      <c r="AY1089" s="10">
        <f>VLOOKUP(AX1089,[1]Hoja2!$B$2:$AO$762,38,FALSE)</f>
        <v>1651.6500000000003</v>
      </c>
      <c r="AZ1089" s="9">
        <f t="shared" si="538"/>
        <v>0</v>
      </c>
      <c r="BA1089">
        <f t="shared" ref="BA1089:BA1092" si="556">IF(Q1089="NA",2,IF(OR(G1089="INSTALACION NUEVA",G1089="Mantenimiento preventivo"),3,IF(AND(AC1089&lt;AH1089,AL1089&lt;&gt;1),4,IF(AY1089&gt;AF1089,1,0))))</f>
        <v>0</v>
      </c>
      <c r="BB1089">
        <f t="shared" ref="BB1089:BB1092" si="557">AE1089-AJ1089</f>
        <v>-0.25416675</v>
      </c>
      <c r="BC1089">
        <f t="shared" ref="BC1089:BC1092" si="558">+_xlfn.IFS(Q1089="NA",2,OR(G1089="INSTALACION NUEVA",G1089="Mantenimiento preventivo"),3,AND(AC1089&lt;AH1089,AL1089&lt;&gt;1),4,AY1089&gt;AF1089,1,TRUE,0)</f>
        <v>0</v>
      </c>
    </row>
    <row r="1090" spans="1:55" x14ac:dyDescent="0.25">
      <c r="A1090">
        <v>71886</v>
      </c>
      <c r="B1090" t="s">
        <v>348</v>
      </c>
      <c r="C1090">
        <v>2019</v>
      </c>
      <c r="D1090" t="s">
        <v>37</v>
      </c>
      <c r="E1090" t="s">
        <v>38</v>
      </c>
      <c r="F1090">
        <v>25</v>
      </c>
      <c r="G1090" t="s">
        <v>44</v>
      </c>
      <c r="H1090">
        <v>0</v>
      </c>
      <c r="I1090" t="s">
        <v>116</v>
      </c>
      <c r="J1090">
        <v>655</v>
      </c>
      <c r="K1090">
        <v>1365</v>
      </c>
      <c r="L1090">
        <v>0</v>
      </c>
      <c r="M1090">
        <v>0</v>
      </c>
      <c r="N1090">
        <v>0.6</v>
      </c>
      <c r="O1090">
        <v>0.8</v>
      </c>
      <c r="P1090">
        <v>1.05</v>
      </c>
      <c r="Q1090">
        <v>1.1000000000000001</v>
      </c>
      <c r="R1090" t="s">
        <v>46</v>
      </c>
      <c r="S1090">
        <v>5</v>
      </c>
      <c r="T1090">
        <v>9</v>
      </c>
      <c r="U1090" t="s">
        <v>47</v>
      </c>
      <c r="V1090" t="s">
        <v>58</v>
      </c>
      <c r="W1090" t="s">
        <v>55</v>
      </c>
      <c r="X1090">
        <v>2019</v>
      </c>
      <c r="Y1090" t="s">
        <v>37</v>
      </c>
      <c r="Z1090" t="s">
        <v>38</v>
      </c>
      <c r="AA1090">
        <v>25</v>
      </c>
      <c r="AB1090">
        <v>0</v>
      </c>
      <c r="AC1090">
        <v>16</v>
      </c>
      <c r="AD1090">
        <v>0</v>
      </c>
      <c r="AE1090">
        <v>0</v>
      </c>
      <c r="AF1090">
        <v>1365</v>
      </c>
      <c r="AG1090" s="2">
        <f>IFERROR(VLOOKUP(B1090,[1]Hoja2!$C$1:$AM$841,37,FALSE),"n/a")</f>
        <v>819</v>
      </c>
      <c r="AH1090" s="10" t="str">
        <f>VLOOKUP(AX1090,[1]Hoja2!$B$2:$AO$762,17,FALSE)</f>
        <v xml:space="preserve">  </v>
      </c>
      <c r="AI1090" s="10">
        <f>VLOOKUP(AX1090,[1]Hoja2!$B$2:$AO$762,23,FALSE)</f>
        <v>1</v>
      </c>
      <c r="AJ1090" s="10">
        <f>VLOOKUP(AX1090,[1]Hoja2!$B$2:$AO$762,28,FALSE)</f>
        <v>1</v>
      </c>
      <c r="AK1090" s="10" t="str">
        <f>VLOOKUP(AX1090,[1]Hoja2!$B$2:$AO$762,19,FALSE)</f>
        <v>Office Digital</v>
      </c>
      <c r="AL1090">
        <f t="shared" si="527"/>
        <v>1</v>
      </c>
      <c r="AM1090">
        <f t="shared" si="528"/>
        <v>0</v>
      </c>
      <c r="AN1090">
        <f t="shared" si="529"/>
        <v>0</v>
      </c>
      <c r="AO1090">
        <f t="shared" si="530"/>
        <v>0</v>
      </c>
      <c r="AP1090">
        <f t="shared" si="531"/>
        <v>1</v>
      </c>
      <c r="AQ1090">
        <f t="shared" si="532"/>
        <v>0</v>
      </c>
      <c r="AR1090">
        <f>+INDEX([1]Hoja2!$AM$2:$AM$841,MATCH(B1090,[1]Hoja2!$C$2:$C$841,0))</f>
        <v>819</v>
      </c>
      <c r="AS1090" t="str">
        <f t="shared" si="537"/>
        <v>0EX738260525</v>
      </c>
      <c r="AT1090" s="2">
        <f>IFERROR(VLOOKUP(AS1090,[1]Hoja2!$A$1:$AM$841,38,FALSE),"n/a")</f>
        <v>0</v>
      </c>
      <c r="AU1090" s="8">
        <f t="shared" ref="AU1090:AU1153" si="559">COUNTIF($B$2:$B$1228,B1090)</f>
        <v>2</v>
      </c>
      <c r="AV1090">
        <f>VLOOKUP(B1090,[1]Hoja2!$C$2:$AO$762,39,FALSE)</f>
        <v>2</v>
      </c>
      <c r="AW1090">
        <f>IF(AU1090=AV1090,VLOOKUP(B1090,[1]Hoja2!$C$2:$AO$762,37,FALSE),IF(AV1090&lt;2,VLOOKUP(B1090,[1]Hoja2!$C$2:$AO$762,37,FALSE)))</f>
        <v>819</v>
      </c>
      <c r="AX1090" t="str">
        <f>B1090 &amp; COUNTIF(B$2:B1090, B1090)</f>
        <v>0EX73826052</v>
      </c>
      <c r="AY1090" s="10">
        <f>VLOOKUP(AX1090,[1]Hoja2!$B$2:$AO$762,38,FALSE)</f>
        <v>1365</v>
      </c>
      <c r="AZ1090" s="9">
        <f t="shared" si="538"/>
        <v>0</v>
      </c>
      <c r="BA1090">
        <f t="shared" si="556"/>
        <v>3</v>
      </c>
      <c r="BB1090">
        <f t="shared" si="557"/>
        <v>-1</v>
      </c>
      <c r="BC1090">
        <f t="shared" si="558"/>
        <v>3</v>
      </c>
    </row>
    <row r="1091" spans="1:55" x14ac:dyDescent="0.25">
      <c r="A1091">
        <v>71910</v>
      </c>
      <c r="B1091" t="s">
        <v>614</v>
      </c>
      <c r="C1091">
        <v>2019</v>
      </c>
      <c r="D1091" t="s">
        <v>37</v>
      </c>
      <c r="E1091" t="s">
        <v>38</v>
      </c>
      <c r="F1091">
        <v>25</v>
      </c>
      <c r="G1091" t="s">
        <v>40</v>
      </c>
      <c r="H1091">
        <v>0.68333330000000003</v>
      </c>
      <c r="I1091" t="s">
        <v>58</v>
      </c>
      <c r="J1091">
        <v>655</v>
      </c>
      <c r="K1091">
        <v>1365</v>
      </c>
      <c r="L1091">
        <v>0</v>
      </c>
      <c r="M1091">
        <v>0</v>
      </c>
      <c r="N1091">
        <v>0.6</v>
      </c>
      <c r="O1091">
        <v>0.8</v>
      </c>
      <c r="P1091">
        <v>1.05</v>
      </c>
      <c r="Q1091">
        <v>1.1000000000000001</v>
      </c>
      <c r="R1091" t="s">
        <v>46</v>
      </c>
      <c r="S1091">
        <v>5</v>
      </c>
      <c r="T1091">
        <v>9</v>
      </c>
      <c r="U1091" t="s">
        <v>47</v>
      </c>
      <c r="V1091" t="s">
        <v>58</v>
      </c>
      <c r="W1091" t="s">
        <v>67</v>
      </c>
      <c r="X1091">
        <v>2019</v>
      </c>
      <c r="Y1091" t="s">
        <v>37</v>
      </c>
      <c r="Z1091" t="s">
        <v>38</v>
      </c>
      <c r="AA1091">
        <v>25</v>
      </c>
      <c r="AB1091">
        <v>0</v>
      </c>
      <c r="AC1091">
        <v>35</v>
      </c>
      <c r="AD1091">
        <v>1.05</v>
      </c>
      <c r="AE1091">
        <v>0.13666666</v>
      </c>
      <c r="AF1091">
        <v>1433.25</v>
      </c>
      <c r="AG1091" s="2">
        <f>IFERROR(VLOOKUP(B1091,[1]Hoja2!$C$1:$AM$841,37,FALSE),"n/a")</f>
        <v>1433.25</v>
      </c>
      <c r="AH1091" s="10">
        <f>VLOOKUP(AX1091,[1]Hoja2!$B$2:$AO$762,17,FALSE)</f>
        <v>35</v>
      </c>
      <c r="AI1091" s="10">
        <f>VLOOKUP(AX1091,[1]Hoja2!$B$2:$AO$762,23,FALSE)</f>
        <v>1.05</v>
      </c>
      <c r="AJ1091" s="10">
        <f>VLOOKUP(AX1091,[1]Hoja2!$B$2:$AO$762,28,FALSE)</f>
        <v>0.26600000000000001</v>
      </c>
      <c r="AK1091" s="10" t="str">
        <f>VLOOKUP(AX1091,[1]Hoja2!$B$2:$AO$762,19,FALSE)</f>
        <v>Departmental Digital</v>
      </c>
      <c r="AL1091">
        <f t="shared" ref="AL1091:AL1154" si="560">IF(AF1091=AY1091,1,0)</f>
        <v>1</v>
      </c>
      <c r="AM1091">
        <f t="shared" ref="AM1091:AM1154" si="561">IF(AC1091=AH1091,1,0)</f>
        <v>1</v>
      </c>
      <c r="AN1091">
        <f t="shared" ref="AN1091:AN1154" si="562">IF(AD1091=AI1091,1,0)</f>
        <v>1</v>
      </c>
      <c r="AO1091">
        <f t="shared" ref="AO1091:AO1154" si="563">IF(AE1091=AJ1091,1,0)</f>
        <v>0</v>
      </c>
      <c r="AP1091">
        <f t="shared" ref="AP1091:AP1154" si="564">IF(I1091=AK1091,1,0)</f>
        <v>1</v>
      </c>
      <c r="AQ1091">
        <f t="shared" ref="AQ1091:AQ1154" si="565">+_xlfn.IFS(AG1091="n/a","n/a",AG1091&gt;AF1091,1,TRUE,0)</f>
        <v>0</v>
      </c>
      <c r="AR1091">
        <f>+INDEX([1]Hoja2!$AM$2:$AM$841,MATCH(B1091,[1]Hoja2!$C$2:$C$841,0))</f>
        <v>1433.25</v>
      </c>
      <c r="AS1091" t="str">
        <f t="shared" ref="AS1091:AS1153" si="566">CONCATENATE(B1091,F1091)</f>
        <v>0EX928704525</v>
      </c>
      <c r="AT1091" s="2">
        <f>IFERROR(VLOOKUP(AS1091,[1]Hoja2!$A$1:$AM$841,38,FALSE),"n/a")</f>
        <v>0</v>
      </c>
      <c r="AU1091" s="8">
        <f t="shared" si="559"/>
        <v>1</v>
      </c>
      <c r="AV1091">
        <f>VLOOKUP(B1091,[1]Hoja2!$C$2:$AO$762,39,FALSE)</f>
        <v>1</v>
      </c>
      <c r="AW1091">
        <f>IF(AU1091=AV1091,VLOOKUP(B1091,[1]Hoja2!$C$2:$AO$762,37,FALSE),IF(AV1091&lt;2,VLOOKUP(B1091,[1]Hoja2!$C$2:$AO$762,37,FALSE)))</f>
        <v>1433.25</v>
      </c>
      <c r="AX1091" t="str">
        <f>B1091 &amp; COUNTIF(B$2:B1091, B1091)</f>
        <v>0EX92870451</v>
      </c>
      <c r="AY1091" s="10">
        <f>VLOOKUP(AX1091,[1]Hoja2!$B$2:$AO$762,38,FALSE)</f>
        <v>1433.25</v>
      </c>
      <c r="AZ1091" s="9">
        <f t="shared" si="538"/>
        <v>0</v>
      </c>
      <c r="BA1091">
        <f t="shared" si="556"/>
        <v>0</v>
      </c>
      <c r="BB1091">
        <f t="shared" si="557"/>
        <v>-0.12933334000000002</v>
      </c>
      <c r="BC1091">
        <f t="shared" si="558"/>
        <v>0</v>
      </c>
    </row>
    <row r="1092" spans="1:55" x14ac:dyDescent="0.25">
      <c r="A1092">
        <v>71911</v>
      </c>
      <c r="B1092" t="s">
        <v>602</v>
      </c>
      <c r="C1092">
        <v>2019</v>
      </c>
      <c r="D1092" t="s">
        <v>37</v>
      </c>
      <c r="E1092" t="s">
        <v>38</v>
      </c>
      <c r="F1092">
        <v>25</v>
      </c>
      <c r="G1092" t="s">
        <v>40</v>
      </c>
      <c r="H1092">
        <v>1.4166669999999999</v>
      </c>
      <c r="I1092" t="s">
        <v>58</v>
      </c>
      <c r="J1092">
        <v>655</v>
      </c>
      <c r="K1092">
        <v>1365</v>
      </c>
      <c r="L1092">
        <v>0</v>
      </c>
      <c r="M1092">
        <v>0</v>
      </c>
      <c r="N1092">
        <v>0.6</v>
      </c>
      <c r="O1092">
        <v>0.8</v>
      </c>
      <c r="P1092">
        <v>1.05</v>
      </c>
      <c r="Q1092">
        <v>1.1000000000000001</v>
      </c>
      <c r="R1092" t="s">
        <v>46</v>
      </c>
      <c r="S1092">
        <v>5</v>
      </c>
      <c r="T1092">
        <v>9</v>
      </c>
      <c r="U1092" t="s">
        <v>47</v>
      </c>
      <c r="V1092" t="s">
        <v>45</v>
      </c>
      <c r="W1092" t="s">
        <v>67</v>
      </c>
      <c r="X1092">
        <v>2019</v>
      </c>
      <c r="Y1092" t="s">
        <v>37</v>
      </c>
      <c r="Z1092" t="s">
        <v>38</v>
      </c>
      <c r="AA1092">
        <v>25</v>
      </c>
      <c r="AB1092">
        <v>0</v>
      </c>
      <c r="AC1092">
        <v>31</v>
      </c>
      <c r="AD1092">
        <v>1.05</v>
      </c>
      <c r="AE1092">
        <v>0.28333340000000001</v>
      </c>
      <c r="AF1092">
        <v>1433.25</v>
      </c>
      <c r="AG1092" s="2">
        <f>IFERROR(VLOOKUP(B1092,[1]Hoja2!$C$1:$AM$841,37,FALSE),"n/a")</f>
        <v>1433.25</v>
      </c>
      <c r="AH1092" s="10">
        <f>VLOOKUP(AX1092,[1]Hoja2!$B$2:$AO$762,17,FALSE)</f>
        <v>31</v>
      </c>
      <c r="AI1092" s="10">
        <f>VLOOKUP(AX1092,[1]Hoja2!$B$2:$AO$762,23,FALSE)</f>
        <v>1.05</v>
      </c>
      <c r="AJ1092" s="10">
        <f>VLOOKUP(AX1092,[1]Hoja2!$B$2:$AO$762,28,FALSE)</f>
        <v>0.4</v>
      </c>
      <c r="AK1092" s="10" t="str">
        <f>VLOOKUP(AX1092,[1]Hoja2!$B$2:$AO$762,19,FALSE)</f>
        <v>Departmental Digital</v>
      </c>
      <c r="AL1092">
        <f t="shared" si="560"/>
        <v>1</v>
      </c>
      <c r="AM1092">
        <f t="shared" si="561"/>
        <v>1</v>
      </c>
      <c r="AN1092">
        <f t="shared" si="562"/>
        <v>1</v>
      </c>
      <c r="AO1092">
        <f t="shared" si="563"/>
        <v>0</v>
      </c>
      <c r="AP1092">
        <f t="shared" si="564"/>
        <v>1</v>
      </c>
      <c r="AQ1092">
        <f t="shared" si="565"/>
        <v>0</v>
      </c>
      <c r="AR1092">
        <f>+INDEX([1]Hoja2!$AM$2:$AM$841,MATCH(B1092,[1]Hoja2!$C$2:$C$841,0))</f>
        <v>1433.25</v>
      </c>
      <c r="AS1092" t="str">
        <f t="shared" si="566"/>
        <v>03AG87943425</v>
      </c>
      <c r="AT1092" s="2">
        <f>IFERROR(VLOOKUP(AS1092,[1]Hoja2!$A$1:$AM$841,38,FALSE),"n/a")</f>
        <v>0</v>
      </c>
      <c r="AU1092" s="8">
        <f t="shared" si="559"/>
        <v>1</v>
      </c>
      <c r="AV1092">
        <f>VLOOKUP(B1092,[1]Hoja2!$C$2:$AO$762,39,FALSE)</f>
        <v>1</v>
      </c>
      <c r="AW1092">
        <f>IF(AU1092=AV1092,VLOOKUP(B1092,[1]Hoja2!$C$2:$AO$762,37,FALSE),IF(AV1092&lt;2,VLOOKUP(B1092,[1]Hoja2!$C$2:$AO$762,37,FALSE)))</f>
        <v>1433.25</v>
      </c>
      <c r="AX1092" t="str">
        <f>B1092 &amp; COUNTIF(B$2:B1092, B1092)</f>
        <v>03AG8794341</v>
      </c>
      <c r="AY1092" s="10">
        <f>VLOOKUP(AX1092,[1]Hoja2!$B$2:$AO$762,38,FALSE)</f>
        <v>1433.25</v>
      </c>
      <c r="AZ1092" s="9">
        <f t="shared" si="538"/>
        <v>0</v>
      </c>
      <c r="BA1092">
        <f t="shared" si="556"/>
        <v>0</v>
      </c>
      <c r="BB1092">
        <f t="shared" si="557"/>
        <v>-0.11666660000000001</v>
      </c>
      <c r="BC1092">
        <f t="shared" si="558"/>
        <v>0</v>
      </c>
    </row>
    <row r="1093" spans="1:55" hidden="1" x14ac:dyDescent="0.25">
      <c r="A1093">
        <v>71912</v>
      </c>
      <c r="B1093" t="s">
        <v>607</v>
      </c>
      <c r="C1093">
        <v>2019</v>
      </c>
      <c r="D1093" t="s">
        <v>37</v>
      </c>
      <c r="E1093" t="s">
        <v>38</v>
      </c>
      <c r="F1093">
        <v>25</v>
      </c>
      <c r="G1093" t="s">
        <v>44</v>
      </c>
      <c r="H1093">
        <v>0</v>
      </c>
      <c r="I1093" t="s">
        <v>91</v>
      </c>
      <c r="J1093">
        <v>803</v>
      </c>
      <c r="K1093">
        <v>1573</v>
      </c>
      <c r="L1093">
        <v>0.2</v>
      </c>
      <c r="M1093">
        <v>0.6</v>
      </c>
      <c r="N1093">
        <v>0.8</v>
      </c>
      <c r="O1093">
        <v>1.05</v>
      </c>
      <c r="P1093">
        <v>1.1000000000000001</v>
      </c>
      <c r="Q1093">
        <v>1.1499999999999999</v>
      </c>
      <c r="R1093" t="s">
        <v>46</v>
      </c>
      <c r="S1093">
        <v>4</v>
      </c>
      <c r="T1093">
        <v>6</v>
      </c>
      <c r="U1093" t="s">
        <v>47</v>
      </c>
      <c r="V1093" t="s">
        <v>91</v>
      </c>
      <c r="W1093" t="s">
        <v>50</v>
      </c>
      <c r="X1093">
        <v>2019</v>
      </c>
      <c r="Y1093" t="s">
        <v>37</v>
      </c>
      <c r="Z1093" t="s">
        <v>38</v>
      </c>
      <c r="AA1093">
        <v>25</v>
      </c>
      <c r="AB1093">
        <v>0</v>
      </c>
      <c r="AC1093">
        <v>246</v>
      </c>
      <c r="AD1093">
        <v>0</v>
      </c>
      <c r="AE1093">
        <v>0</v>
      </c>
      <c r="AF1093">
        <v>1573</v>
      </c>
      <c r="AG1093" s="2" t="str">
        <f>IFERROR(VLOOKUP(B1093,[1]Hoja2!$C$1:$AM$841,37,FALSE),"n/a")</f>
        <v>n/a</v>
      </c>
      <c r="AH1093" s="10" t="e">
        <f>VLOOKUP(AX1093,[1]Hoja2!$B$2:$AO$762,17,FALSE)</f>
        <v>#N/A</v>
      </c>
      <c r="AI1093" s="10" t="e">
        <f>VLOOKUP(AX1093,[1]Hoja2!$B$2:$AO$762,23,FALSE)</f>
        <v>#N/A</v>
      </c>
      <c r="AJ1093" s="10" t="e">
        <f>VLOOKUP(AX1093,[1]Hoja2!$B$2:$AO$762,28,FALSE)</f>
        <v>#N/A</v>
      </c>
      <c r="AK1093" s="10" t="e">
        <f>VLOOKUP(AX1093,[1]Hoja2!$B$2:$AO$762,19,FALSE)</f>
        <v>#N/A</v>
      </c>
      <c r="AL1093" t="e">
        <f t="shared" si="560"/>
        <v>#N/A</v>
      </c>
      <c r="AM1093" t="e">
        <f t="shared" si="561"/>
        <v>#N/A</v>
      </c>
      <c r="AN1093" t="e">
        <f t="shared" si="562"/>
        <v>#N/A</v>
      </c>
      <c r="AO1093" t="e">
        <f t="shared" si="563"/>
        <v>#N/A</v>
      </c>
      <c r="AP1093" t="e">
        <f t="shared" si="564"/>
        <v>#N/A</v>
      </c>
      <c r="AQ1093" t="str">
        <f t="shared" si="565"/>
        <v>n/a</v>
      </c>
      <c r="AR1093" t="e">
        <f>+INDEX([1]DETALLE!$AK$2:$AK$841,MATCH(B1093,[1]DETALLE!$A$2:$A$841,0))</f>
        <v>#N/A</v>
      </c>
      <c r="AS1093" t="str">
        <f>CONCATENATE(B1093)</f>
        <v>0A1H022532</v>
      </c>
      <c r="AT1093" s="2" t="str">
        <f>IF(IFERROR(VLOOKUP(AS1093,[1]Hoja2!$C$1:$AM$841,37,FALSE),"n/a")&lt;&gt;"n/a","a","n/a")</f>
        <v>n/a</v>
      </c>
      <c r="AU1093" s="8">
        <f t="shared" si="559"/>
        <v>1</v>
      </c>
      <c r="AV1093" t="e">
        <f>VLOOKUP(B1093,[1]Hoja2!$C$2:$AO$762,39,FALSE)</f>
        <v>#N/A</v>
      </c>
      <c r="AW1093" t="e">
        <f>IF(AU1093=AV1093,VLOOKUP(B1093,[1]Hoja2!$C$2:$AO$762,37,FALSE),IF(AV1093&lt;2,VLOOKUP(B1093,[1]Hoja2!$C$2:$AO$762,37,FALSE)))</f>
        <v>#N/A</v>
      </c>
      <c r="AX1093" t="str">
        <f>B1093 &amp; COUNTIF(B$2:B1093, B1093)</f>
        <v>0A1H0225321</v>
      </c>
      <c r="AY1093" t="e">
        <f>VLOOKUP(AX1093,[1]Hoja2!$B$2:$AO$762,38,FALSE)</f>
        <v>#N/A</v>
      </c>
      <c r="AZ1093" s="9" t="e">
        <f t="shared" si="538"/>
        <v>#N/A</v>
      </c>
    </row>
    <row r="1094" spans="1:55" x14ac:dyDescent="0.25">
      <c r="A1094">
        <v>71920</v>
      </c>
      <c r="B1094" t="s">
        <v>625</v>
      </c>
      <c r="C1094">
        <v>2019</v>
      </c>
      <c r="D1094" t="s">
        <v>37</v>
      </c>
      <c r="E1094" t="s">
        <v>38</v>
      </c>
      <c r="F1094">
        <v>25</v>
      </c>
      <c r="G1094" t="s">
        <v>40</v>
      </c>
      <c r="H1094">
        <v>1.5</v>
      </c>
      <c r="I1094" t="s">
        <v>58</v>
      </c>
      <c r="J1094">
        <v>655</v>
      </c>
      <c r="K1094">
        <v>1365</v>
      </c>
      <c r="L1094">
        <v>0</v>
      </c>
      <c r="M1094">
        <v>0</v>
      </c>
      <c r="N1094">
        <v>0.6</v>
      </c>
      <c r="O1094">
        <v>0.8</v>
      </c>
      <c r="P1094">
        <v>1.05</v>
      </c>
      <c r="Q1094">
        <v>1.1000000000000001</v>
      </c>
      <c r="R1094" t="s">
        <v>46</v>
      </c>
      <c r="S1094">
        <v>5</v>
      </c>
      <c r="T1094">
        <v>9</v>
      </c>
      <c r="U1094" t="s">
        <v>47</v>
      </c>
      <c r="V1094" t="s">
        <v>58</v>
      </c>
      <c r="W1094" t="s">
        <v>55</v>
      </c>
      <c r="X1094">
        <v>2019</v>
      </c>
      <c r="Y1094" t="s">
        <v>37</v>
      </c>
      <c r="Z1094" t="s">
        <v>38</v>
      </c>
      <c r="AA1094">
        <v>25</v>
      </c>
      <c r="AB1094">
        <v>0</v>
      </c>
      <c r="AC1094">
        <v>42</v>
      </c>
      <c r="AD1094">
        <v>1.05</v>
      </c>
      <c r="AE1094">
        <v>0.3</v>
      </c>
      <c r="AF1094">
        <v>1433.25</v>
      </c>
      <c r="AG1094" s="2">
        <f>IFERROR(VLOOKUP(B1094,[1]Hoja2!$C$1:$AM$841,37,FALSE),"n/a")</f>
        <v>1433.25</v>
      </c>
      <c r="AH1094" s="10">
        <f>VLOOKUP(AX1094,[1]Hoja2!$B$2:$AO$762,17,FALSE)</f>
        <v>42</v>
      </c>
      <c r="AI1094" s="10">
        <f>VLOOKUP(AX1094,[1]Hoja2!$B$2:$AO$762,23,FALSE)</f>
        <v>1.05</v>
      </c>
      <c r="AJ1094" s="10">
        <f>VLOOKUP(AX1094,[1]Hoja2!$B$2:$AO$762,28,FALSE)</f>
        <v>0</v>
      </c>
      <c r="AK1094" s="10" t="str">
        <f>VLOOKUP(AX1094,[1]Hoja2!$B$2:$AO$762,19,FALSE)</f>
        <v>Departmental Digital</v>
      </c>
      <c r="AL1094">
        <f t="shared" si="560"/>
        <v>1</v>
      </c>
      <c r="AM1094">
        <f t="shared" si="561"/>
        <v>1</v>
      </c>
      <c r="AN1094">
        <f t="shared" si="562"/>
        <v>1</v>
      </c>
      <c r="AO1094">
        <f t="shared" si="563"/>
        <v>0</v>
      </c>
      <c r="AP1094">
        <f t="shared" si="564"/>
        <v>1</v>
      </c>
      <c r="AQ1094">
        <f t="shared" si="565"/>
        <v>0</v>
      </c>
      <c r="AR1094">
        <f>+INDEX([1]Hoja2!$AM$2:$AM$841,MATCH(B1094,[1]Hoja2!$C$2:$C$841,0))</f>
        <v>1433.25</v>
      </c>
      <c r="AS1094" t="str">
        <f t="shared" si="566"/>
        <v>0Y2B00334825</v>
      </c>
      <c r="AT1094" s="2">
        <f>IFERROR(VLOOKUP(AS1094,[1]Hoja2!$A$1:$AM$841,38,FALSE),"n/a")</f>
        <v>0</v>
      </c>
      <c r="AU1094" s="8">
        <f t="shared" si="559"/>
        <v>1</v>
      </c>
      <c r="AV1094">
        <f>VLOOKUP(B1094,[1]Hoja2!$C$2:$AO$762,39,FALSE)</f>
        <v>1</v>
      </c>
      <c r="AW1094">
        <f>IF(AU1094=AV1094,VLOOKUP(B1094,[1]Hoja2!$C$2:$AO$762,37,FALSE),IF(AV1094&lt;2,VLOOKUP(B1094,[1]Hoja2!$C$2:$AO$762,37,FALSE)))</f>
        <v>1433.25</v>
      </c>
      <c r="AX1094" t="str">
        <f>B1094 &amp; COUNTIF(B$2:B1094, B1094)</f>
        <v>0Y2B0033481</v>
      </c>
      <c r="AY1094" s="10">
        <f>VLOOKUP(AX1094,[1]Hoja2!$B$2:$AO$762,38,FALSE)</f>
        <v>1433.25</v>
      </c>
      <c r="AZ1094" s="9">
        <f t="shared" si="538"/>
        <v>0</v>
      </c>
      <c r="BA1094">
        <f t="shared" ref="BA1094:BA1096" si="567">IF(Q1094="NA",2,IF(OR(G1094="INSTALACION NUEVA",G1094="Mantenimiento preventivo"),3,IF(AND(AC1094&lt;AH1094,AL1094&lt;&gt;1),4,IF(AY1094&gt;AF1094,1,0))))</f>
        <v>0</v>
      </c>
      <c r="BB1094">
        <f t="shared" ref="BB1094:BB1096" si="568">AE1094-AJ1094</f>
        <v>0.3</v>
      </c>
      <c r="BC1094">
        <f t="shared" ref="BC1094:BC1096" si="569">+_xlfn.IFS(Q1094="NA",2,OR(G1094="INSTALACION NUEVA",G1094="Mantenimiento preventivo"),3,AND(AC1094&lt;AH1094,AL1094&lt;&gt;1),4,AY1094&gt;AF1094,1,TRUE,0)</f>
        <v>0</v>
      </c>
    </row>
    <row r="1095" spans="1:55" x14ac:dyDescent="0.25">
      <c r="A1095">
        <v>71922</v>
      </c>
      <c r="B1095" t="s">
        <v>622</v>
      </c>
      <c r="C1095">
        <v>2019</v>
      </c>
      <c r="D1095" t="s">
        <v>37</v>
      </c>
      <c r="E1095" t="s">
        <v>38</v>
      </c>
      <c r="F1095">
        <v>25</v>
      </c>
      <c r="G1095" t="s">
        <v>44</v>
      </c>
      <c r="H1095">
        <v>0</v>
      </c>
      <c r="I1095" t="s">
        <v>71</v>
      </c>
      <c r="J1095">
        <v>468</v>
      </c>
      <c r="K1095">
        <v>715</v>
      </c>
      <c r="L1095">
        <v>0</v>
      </c>
      <c r="M1095">
        <v>0</v>
      </c>
      <c r="N1095">
        <v>0</v>
      </c>
      <c r="O1095">
        <v>0.6</v>
      </c>
      <c r="P1095">
        <v>0.8</v>
      </c>
      <c r="Q1095">
        <v>1.05</v>
      </c>
      <c r="R1095" t="s">
        <v>46</v>
      </c>
      <c r="S1095">
        <v>5</v>
      </c>
      <c r="T1095">
        <v>9</v>
      </c>
      <c r="U1095" t="s">
        <v>47</v>
      </c>
      <c r="V1095" t="s">
        <v>71</v>
      </c>
      <c r="W1095" t="s">
        <v>55</v>
      </c>
      <c r="X1095">
        <v>2019</v>
      </c>
      <c r="Y1095" t="s">
        <v>37</v>
      </c>
      <c r="Z1095" t="s">
        <v>38</v>
      </c>
      <c r="AA1095">
        <v>25</v>
      </c>
      <c r="AB1095">
        <v>0</v>
      </c>
      <c r="AC1095">
        <v>356</v>
      </c>
      <c r="AD1095">
        <v>0</v>
      </c>
      <c r="AE1095">
        <v>0</v>
      </c>
      <c r="AF1095">
        <v>715</v>
      </c>
      <c r="AG1095" s="2">
        <f>IFERROR(VLOOKUP(B1095,[1]Hoja2!$C$1:$AM$841,37,FALSE),"n/a")</f>
        <v>715.00000000000011</v>
      </c>
      <c r="AH1095" s="10" t="str">
        <f>VLOOKUP(AX1095,[1]Hoja2!$B$2:$AO$762,17,FALSE)</f>
        <v xml:space="preserve">  </v>
      </c>
      <c r="AI1095" s="10">
        <f>VLOOKUP(AX1095,[1]Hoja2!$B$2:$AO$762,23,FALSE)</f>
        <v>1</v>
      </c>
      <c r="AJ1095" s="10">
        <f>VLOOKUP(AX1095,[1]Hoja2!$B$2:$AO$762,28,FALSE)</f>
        <v>1</v>
      </c>
      <c r="AK1095" s="10" t="str">
        <f>VLOOKUP(AX1095,[1]Hoja2!$B$2:$AO$762,19,FALSE)</f>
        <v>Entry Mono Printers</v>
      </c>
      <c r="AL1095">
        <f t="shared" si="560"/>
        <v>1</v>
      </c>
      <c r="AM1095">
        <f t="shared" si="561"/>
        <v>0</v>
      </c>
      <c r="AN1095">
        <f t="shared" si="562"/>
        <v>0</v>
      </c>
      <c r="AO1095">
        <f t="shared" si="563"/>
        <v>0</v>
      </c>
      <c r="AP1095">
        <f t="shared" si="564"/>
        <v>1</v>
      </c>
      <c r="AQ1095">
        <f t="shared" si="565"/>
        <v>0</v>
      </c>
      <c r="AR1095">
        <f>+INDEX([1]Hoja2!$AM$2:$AM$841,MATCH(B1095,[1]Hoja2!$C$2:$C$841,0))</f>
        <v>715.00000000000011</v>
      </c>
      <c r="AS1095" t="str">
        <f t="shared" si="566"/>
        <v>0XLT86101125</v>
      </c>
      <c r="AT1095" s="2">
        <f>IFERROR(VLOOKUP(AS1095,[1]Hoja2!$A$1:$AM$841,38,FALSE),"n/a")</f>
        <v>0</v>
      </c>
      <c r="AU1095" s="8">
        <f t="shared" si="559"/>
        <v>1</v>
      </c>
      <c r="AV1095">
        <f>VLOOKUP(B1095,[1]Hoja2!$C$2:$AO$762,39,FALSE)</f>
        <v>1</v>
      </c>
      <c r="AW1095">
        <f>IF(AU1095=AV1095,VLOOKUP(B1095,[1]Hoja2!$C$2:$AO$762,37,FALSE),IF(AV1095&lt;2,VLOOKUP(B1095,[1]Hoja2!$C$2:$AO$762,37,FALSE)))</f>
        <v>715.00000000000011</v>
      </c>
      <c r="AX1095" t="str">
        <f>B1095 &amp; COUNTIF(B$2:B1095, B1095)</f>
        <v>0XLT8610111</v>
      </c>
      <c r="AY1095" s="10">
        <f>VLOOKUP(AX1095,[1]Hoja2!$B$2:$AO$762,38,FALSE)</f>
        <v>715.00000000000011</v>
      </c>
      <c r="AZ1095" s="9">
        <f t="shared" si="538"/>
        <v>0</v>
      </c>
      <c r="BA1095">
        <f t="shared" si="567"/>
        <v>3</v>
      </c>
      <c r="BB1095">
        <f t="shared" si="568"/>
        <v>-1</v>
      </c>
      <c r="BC1095">
        <f t="shared" si="569"/>
        <v>3</v>
      </c>
    </row>
    <row r="1096" spans="1:55" x14ac:dyDescent="0.25">
      <c r="A1096">
        <v>71924</v>
      </c>
      <c r="B1096" t="s">
        <v>610</v>
      </c>
      <c r="C1096">
        <v>2019</v>
      </c>
      <c r="D1096" t="s">
        <v>37</v>
      </c>
      <c r="E1096" t="s">
        <v>38</v>
      </c>
      <c r="F1096">
        <v>25</v>
      </c>
      <c r="G1096" t="s">
        <v>40</v>
      </c>
      <c r="H1096">
        <v>1.1166670000000001</v>
      </c>
      <c r="I1096" t="s">
        <v>45</v>
      </c>
      <c r="J1096">
        <v>803</v>
      </c>
      <c r="K1096">
        <v>1573</v>
      </c>
      <c r="L1096">
        <v>0.2</v>
      </c>
      <c r="M1096">
        <v>0.6</v>
      </c>
      <c r="N1096">
        <v>0.8</v>
      </c>
      <c r="O1096">
        <v>1.05</v>
      </c>
      <c r="P1096">
        <v>1.1000000000000001</v>
      </c>
      <c r="Q1096">
        <v>1.1499999999999999</v>
      </c>
      <c r="R1096" t="s">
        <v>46</v>
      </c>
      <c r="S1096">
        <v>4</v>
      </c>
      <c r="T1096">
        <v>6</v>
      </c>
      <c r="U1096" t="s">
        <v>47</v>
      </c>
      <c r="V1096" t="s">
        <v>48</v>
      </c>
      <c r="W1096" t="s">
        <v>73</v>
      </c>
      <c r="X1096">
        <v>2019</v>
      </c>
      <c r="Y1096" t="s">
        <v>37</v>
      </c>
      <c r="Z1096" t="s">
        <v>38</v>
      </c>
      <c r="AA1096">
        <v>25</v>
      </c>
      <c r="AB1096">
        <v>0</v>
      </c>
      <c r="AC1096">
        <v>59</v>
      </c>
      <c r="AD1096">
        <v>1.1000000000000001</v>
      </c>
      <c r="AE1096">
        <v>0.27916675000000002</v>
      </c>
      <c r="AF1096">
        <v>1730.3</v>
      </c>
      <c r="AG1096" s="2">
        <f>IFERROR(VLOOKUP(B1096,[1]Hoja2!$C$1:$AM$841,37,FALSE),"n/a")</f>
        <v>1730.3000000000004</v>
      </c>
      <c r="AH1096" s="10">
        <f>VLOOKUP(AX1096,[1]Hoja2!$B$2:$AO$762,17,FALSE)</f>
        <v>59</v>
      </c>
      <c r="AI1096" s="10">
        <f>VLOOKUP(AX1096,[1]Hoja2!$B$2:$AO$762,23,FALSE)</f>
        <v>1.1000000000000001</v>
      </c>
      <c r="AJ1096" s="10">
        <f>VLOOKUP(AX1096,[1]Hoja2!$B$2:$AO$762,28,FALSE)</f>
        <v>0.3</v>
      </c>
      <c r="AK1096" s="10" t="str">
        <f>VLOOKUP(AX1096,[1]Hoja2!$B$2:$AO$762,19,FALSE)</f>
        <v>Light Production Digital Business</v>
      </c>
      <c r="AL1096">
        <f t="shared" si="560"/>
        <v>1</v>
      </c>
      <c r="AM1096">
        <f t="shared" si="561"/>
        <v>1</v>
      </c>
      <c r="AN1096">
        <f t="shared" si="562"/>
        <v>1</v>
      </c>
      <c r="AO1096">
        <f t="shared" si="563"/>
        <v>0</v>
      </c>
      <c r="AP1096">
        <f t="shared" si="564"/>
        <v>1</v>
      </c>
      <c r="AQ1096">
        <f t="shared" si="565"/>
        <v>0</v>
      </c>
      <c r="AR1096">
        <f>+INDEX([1]Hoja2!$AM$2:$AM$841,MATCH(B1096,[1]Hoja2!$C$2:$C$841,0))</f>
        <v>1730.3000000000004</v>
      </c>
      <c r="AS1096" t="str">
        <f t="shared" si="566"/>
        <v>0BG295697225</v>
      </c>
      <c r="AT1096" s="2">
        <f>IFERROR(VLOOKUP(AS1096,[1]Hoja2!$A$1:$AM$841,38,FALSE),"n/a")</f>
        <v>0</v>
      </c>
      <c r="AU1096" s="8">
        <f t="shared" si="559"/>
        <v>1</v>
      </c>
      <c r="AV1096">
        <f>VLOOKUP(B1096,[1]Hoja2!$C$2:$AO$762,39,FALSE)</f>
        <v>1</v>
      </c>
      <c r="AW1096">
        <f>IF(AU1096=AV1096,VLOOKUP(B1096,[1]Hoja2!$C$2:$AO$762,37,FALSE),IF(AV1096&lt;2,VLOOKUP(B1096,[1]Hoja2!$C$2:$AO$762,37,FALSE)))</f>
        <v>1730.3000000000004</v>
      </c>
      <c r="AX1096" t="str">
        <f>B1096 &amp; COUNTIF(B$2:B1096, B1096)</f>
        <v>0BG29569721</v>
      </c>
      <c r="AY1096" s="10">
        <f>VLOOKUP(AX1096,[1]Hoja2!$B$2:$AO$762,38,FALSE)</f>
        <v>1730.3000000000004</v>
      </c>
      <c r="AZ1096" s="9">
        <f t="shared" si="538"/>
        <v>0</v>
      </c>
      <c r="BA1096">
        <f t="shared" si="567"/>
        <v>0</v>
      </c>
      <c r="BB1096">
        <f t="shared" si="568"/>
        <v>-2.083324999999997E-2</v>
      </c>
      <c r="BC1096">
        <f t="shared" si="569"/>
        <v>0</v>
      </c>
    </row>
    <row r="1097" spans="1:55" hidden="1" x14ac:dyDescent="0.25">
      <c r="A1097">
        <v>71932</v>
      </c>
      <c r="B1097" t="s">
        <v>974</v>
      </c>
      <c r="C1097">
        <v>2019</v>
      </c>
      <c r="D1097" t="s">
        <v>37</v>
      </c>
      <c r="E1097" t="s">
        <v>38</v>
      </c>
      <c r="F1097">
        <v>25</v>
      </c>
      <c r="G1097" t="s">
        <v>40</v>
      </c>
      <c r="H1097">
        <v>0.58333330000000005</v>
      </c>
      <c r="I1097" t="s">
        <v>34</v>
      </c>
      <c r="J1097">
        <v>468</v>
      </c>
      <c r="K1097">
        <v>715</v>
      </c>
      <c r="L1097">
        <v>0</v>
      </c>
      <c r="M1097">
        <v>0</v>
      </c>
      <c r="N1097">
        <v>0</v>
      </c>
      <c r="O1097">
        <v>0.6</v>
      </c>
      <c r="P1097">
        <v>0.8</v>
      </c>
      <c r="Q1097">
        <v>1.05</v>
      </c>
      <c r="R1097" t="s">
        <v>46</v>
      </c>
      <c r="S1097">
        <v>5</v>
      </c>
      <c r="T1097">
        <v>9</v>
      </c>
      <c r="U1097" t="s">
        <v>85</v>
      </c>
      <c r="V1097" t="s">
        <v>34</v>
      </c>
      <c r="W1097" t="s">
        <v>61</v>
      </c>
      <c r="X1097">
        <v>2019</v>
      </c>
      <c r="Y1097" t="s">
        <v>37</v>
      </c>
      <c r="Z1097" t="s">
        <v>38</v>
      </c>
      <c r="AA1097">
        <v>25</v>
      </c>
      <c r="AB1097">
        <v>1</v>
      </c>
      <c r="AC1097">
        <v>71</v>
      </c>
      <c r="AD1097">
        <v>0</v>
      </c>
      <c r="AE1097">
        <v>0</v>
      </c>
      <c r="AF1097">
        <v>0</v>
      </c>
      <c r="AG1097" s="2" t="str">
        <f>IFERROR(VLOOKUP(B1097,[1]Hoja2!$C$1:$AM$841,37,FALSE),"n/a")</f>
        <v>n/a</v>
      </c>
      <c r="AH1097" s="10" t="e">
        <f>VLOOKUP(AX1097,[1]Hoja2!$B$2:$AO$762,17,FALSE)</f>
        <v>#N/A</v>
      </c>
      <c r="AI1097" s="10" t="e">
        <f>VLOOKUP(AX1097,[1]Hoja2!$B$2:$AO$762,23,FALSE)</f>
        <v>#N/A</v>
      </c>
      <c r="AJ1097" s="10" t="e">
        <f>VLOOKUP(AX1097,[1]Hoja2!$B$2:$AO$762,28,FALSE)</f>
        <v>#N/A</v>
      </c>
      <c r="AK1097" s="10" t="e">
        <f>VLOOKUP(AX1097,[1]Hoja2!$B$2:$AO$762,19,FALSE)</f>
        <v>#N/A</v>
      </c>
      <c r="AL1097" t="e">
        <f t="shared" si="560"/>
        <v>#N/A</v>
      </c>
      <c r="AM1097" t="e">
        <f t="shared" si="561"/>
        <v>#N/A</v>
      </c>
      <c r="AN1097" t="e">
        <f t="shared" si="562"/>
        <v>#N/A</v>
      </c>
      <c r="AO1097" t="e">
        <f t="shared" si="563"/>
        <v>#N/A</v>
      </c>
      <c r="AP1097" t="e">
        <f t="shared" si="564"/>
        <v>#N/A</v>
      </c>
      <c r="AQ1097" t="str">
        <f t="shared" si="565"/>
        <v>n/a</v>
      </c>
      <c r="AR1097" t="e">
        <f>+INDEX([1]DETALLE!$AK$2:$AK$841,MATCH(B1097,[1]DETALLE!$A$2:$A$841,0))</f>
        <v>#N/A</v>
      </c>
      <c r="AS1097" t="str">
        <f>CONCATENATE(B1097)</f>
        <v>0VMA558281</v>
      </c>
      <c r="AT1097" s="2" t="str">
        <f>IF(IFERROR(VLOOKUP(AS1097,[1]Hoja2!$C$1:$AM$841,37,FALSE),"n/a")&lt;&gt;"n/a","a","n/a")</f>
        <v>n/a</v>
      </c>
      <c r="AU1097" s="8">
        <f t="shared" si="559"/>
        <v>1</v>
      </c>
      <c r="AV1097" t="e">
        <f>VLOOKUP(B1097,[1]Hoja2!$C$2:$AO$762,39,FALSE)</f>
        <v>#N/A</v>
      </c>
      <c r="AW1097" t="e">
        <f>IF(AU1097=AV1097,VLOOKUP(B1097,[1]Hoja2!$C$2:$AO$762,37,FALSE),IF(AV1097&lt;2,VLOOKUP(B1097,[1]Hoja2!$C$2:$AO$762,37,FALSE)))</f>
        <v>#N/A</v>
      </c>
      <c r="AX1097" t="str">
        <f>B1097 &amp; COUNTIF(B$2:B1097, B1097)</f>
        <v>0VMA5582811</v>
      </c>
      <c r="AY1097" t="e">
        <f>VLOOKUP(AX1097,[1]Hoja2!$B$2:$AO$762,38,FALSE)</f>
        <v>#N/A</v>
      </c>
      <c r="AZ1097" s="9" t="e">
        <f t="shared" si="538"/>
        <v>#N/A</v>
      </c>
    </row>
    <row r="1098" spans="1:55" x14ac:dyDescent="0.25">
      <c r="A1098">
        <v>71934</v>
      </c>
      <c r="B1098" t="s">
        <v>608</v>
      </c>
      <c r="C1098">
        <v>2019</v>
      </c>
      <c r="D1098" t="s">
        <v>37</v>
      </c>
      <c r="E1098" t="s">
        <v>38</v>
      </c>
      <c r="F1098">
        <v>25</v>
      </c>
      <c r="G1098" t="s">
        <v>40</v>
      </c>
      <c r="H1098">
        <v>1.983333</v>
      </c>
      <c r="I1098" t="s">
        <v>34</v>
      </c>
      <c r="J1098">
        <v>468</v>
      </c>
      <c r="K1098">
        <v>715</v>
      </c>
      <c r="L1098">
        <v>0</v>
      </c>
      <c r="M1098">
        <v>0</v>
      </c>
      <c r="N1098">
        <v>0</v>
      </c>
      <c r="O1098">
        <v>0.6</v>
      </c>
      <c r="P1098">
        <v>0.8</v>
      </c>
      <c r="Q1098">
        <v>1.05</v>
      </c>
      <c r="R1098" t="s">
        <v>46</v>
      </c>
      <c r="S1098">
        <v>5</v>
      </c>
      <c r="T1098">
        <v>9</v>
      </c>
      <c r="U1098" t="s">
        <v>47</v>
      </c>
      <c r="V1098" t="s">
        <v>34</v>
      </c>
      <c r="W1098" t="s">
        <v>50</v>
      </c>
      <c r="X1098">
        <v>2019</v>
      </c>
      <c r="Y1098" t="s">
        <v>37</v>
      </c>
      <c r="Z1098" t="s">
        <v>38</v>
      </c>
      <c r="AA1098">
        <v>26</v>
      </c>
      <c r="AB1098">
        <v>0</v>
      </c>
      <c r="AC1098">
        <v>329</v>
      </c>
      <c r="AD1098">
        <v>1.05</v>
      </c>
      <c r="AE1098">
        <v>0.39666659999999998</v>
      </c>
      <c r="AF1098">
        <v>750.75</v>
      </c>
      <c r="AG1098" s="2">
        <f>IFERROR(VLOOKUP(B1098,[1]Hoja2!$C$1:$AM$841,37,FALSE),"n/a")</f>
        <v>750.75000000000011</v>
      </c>
      <c r="AH1098" s="10">
        <f>VLOOKUP(AX1098,[1]Hoja2!$B$2:$AO$762,17,FALSE)</f>
        <v>330</v>
      </c>
      <c r="AI1098" s="10">
        <f>VLOOKUP(AX1098,[1]Hoja2!$B$2:$AO$762,23,FALSE)</f>
        <v>1.05</v>
      </c>
      <c r="AJ1098" s="10">
        <f>VLOOKUP(AX1098,[1]Hoja2!$B$2:$AO$762,28,FALSE)</f>
        <v>0.26400000000000001</v>
      </c>
      <c r="AK1098" s="10" t="str">
        <f>VLOOKUP(AX1098,[1]Hoja2!$B$2:$AO$762,19,FALSE)</f>
        <v>A4 Mono MFPs</v>
      </c>
      <c r="AL1098">
        <f t="shared" si="560"/>
        <v>1</v>
      </c>
      <c r="AM1098">
        <f t="shared" si="561"/>
        <v>0</v>
      </c>
      <c r="AN1098">
        <f t="shared" si="562"/>
        <v>1</v>
      </c>
      <c r="AO1098">
        <f t="shared" si="563"/>
        <v>0</v>
      </c>
      <c r="AP1098">
        <f t="shared" si="564"/>
        <v>1</v>
      </c>
      <c r="AQ1098">
        <f t="shared" si="565"/>
        <v>0</v>
      </c>
      <c r="AR1098">
        <f>+INDEX([1]Hoja2!$AM$2:$AM$841,MATCH(B1098,[1]Hoja2!$C$2:$C$841,0))</f>
        <v>750.75000000000011</v>
      </c>
      <c r="AS1098" t="str">
        <f t="shared" si="566"/>
        <v>0A2T19972525</v>
      </c>
      <c r="AT1098" s="2">
        <f>IFERROR(VLOOKUP(AS1098,[1]Hoja2!$A$1:$AM$841,38,FALSE),"n/a")</f>
        <v>0</v>
      </c>
      <c r="AU1098" s="8">
        <f t="shared" si="559"/>
        <v>1</v>
      </c>
      <c r="AV1098">
        <f>VLOOKUP(B1098,[1]Hoja2!$C$2:$AO$762,39,FALSE)</f>
        <v>1</v>
      </c>
      <c r="AW1098">
        <f>IF(AU1098=AV1098,VLOOKUP(B1098,[1]Hoja2!$C$2:$AO$762,37,FALSE),IF(AV1098&lt;2,VLOOKUP(B1098,[1]Hoja2!$C$2:$AO$762,37,FALSE)))</f>
        <v>750.75000000000011</v>
      </c>
      <c r="AX1098" t="str">
        <f>B1098 &amp; COUNTIF(B$2:B1098, B1098)</f>
        <v>0A2T1997251</v>
      </c>
      <c r="AY1098" s="10">
        <f>VLOOKUP(AX1098,[1]Hoja2!$B$2:$AO$762,38,FALSE)</f>
        <v>750.75000000000011</v>
      </c>
      <c r="AZ1098" s="9">
        <f t="shared" si="538"/>
        <v>0</v>
      </c>
      <c r="BA1098">
        <f t="shared" ref="BA1098:BA1099" si="570">IF(Q1098="NA",2,IF(OR(G1098="INSTALACION NUEVA",G1098="Mantenimiento preventivo"),3,IF(AND(AC1098&lt;AH1098,AL1098&lt;&gt;1),4,IF(AY1098&gt;AF1098,1,0))))</f>
        <v>0</v>
      </c>
      <c r="BB1098">
        <f t="shared" ref="BB1098:BB1099" si="571">AE1098-AJ1098</f>
        <v>0.13266659999999997</v>
      </c>
      <c r="BC1098">
        <f t="shared" ref="BC1098:BC1099" si="572">+_xlfn.IFS(Q1098="NA",2,OR(G1098="INSTALACION NUEVA",G1098="Mantenimiento preventivo"),3,AND(AC1098&lt;AH1098,AL1098&lt;&gt;1),4,AY1098&gt;AF1098,1,TRUE,0)</f>
        <v>0</v>
      </c>
    </row>
    <row r="1099" spans="1:55" x14ac:dyDescent="0.25">
      <c r="A1099">
        <v>71937</v>
      </c>
      <c r="B1099" t="s">
        <v>975</v>
      </c>
      <c r="C1099">
        <v>2019</v>
      </c>
      <c r="D1099" t="s">
        <v>37</v>
      </c>
      <c r="E1099" t="s">
        <v>38</v>
      </c>
      <c r="F1099">
        <v>25</v>
      </c>
      <c r="G1099" t="s">
        <v>40</v>
      </c>
      <c r="H1099">
        <v>0.75</v>
      </c>
      <c r="I1099" t="s">
        <v>58</v>
      </c>
      <c r="J1099">
        <v>655</v>
      </c>
      <c r="K1099">
        <v>1365</v>
      </c>
      <c r="L1099">
        <v>0</v>
      </c>
      <c r="M1099">
        <v>0</v>
      </c>
      <c r="N1099">
        <v>0.6</v>
      </c>
      <c r="O1099">
        <v>0.8</v>
      </c>
      <c r="P1099">
        <v>1.05</v>
      </c>
      <c r="Q1099">
        <v>1.1000000000000001</v>
      </c>
      <c r="R1099" t="s">
        <v>46</v>
      </c>
      <c r="S1099">
        <v>5</v>
      </c>
      <c r="T1099">
        <v>9</v>
      </c>
      <c r="U1099" t="s">
        <v>47</v>
      </c>
      <c r="V1099" t="s">
        <v>58</v>
      </c>
      <c r="W1099" t="s">
        <v>50</v>
      </c>
      <c r="X1099">
        <v>2019</v>
      </c>
      <c r="Y1099" t="s">
        <v>37</v>
      </c>
      <c r="Z1099" t="s">
        <v>38</v>
      </c>
      <c r="AA1099">
        <v>25</v>
      </c>
      <c r="AB1099">
        <v>0</v>
      </c>
      <c r="AC1099">
        <v>0</v>
      </c>
      <c r="AD1099">
        <v>1.1000000000000001</v>
      </c>
      <c r="AE1099">
        <v>0.15</v>
      </c>
      <c r="AF1099">
        <v>1501.5</v>
      </c>
      <c r="AG1099" s="2">
        <f>IFERROR(VLOOKUP(B1099,[1]Hoja2!$C$1:$AM$841,37,FALSE),"n/a")</f>
        <v>1501.5000000000002</v>
      </c>
      <c r="AH1099" s="10">
        <f>VLOOKUP(AX1099,[1]Hoja2!$B$2:$AO$762,17,FALSE)</f>
        <v>220</v>
      </c>
      <c r="AI1099" s="10">
        <f>VLOOKUP(AX1099,[1]Hoja2!$B$2:$AO$762,23,FALSE)</f>
        <v>1.1000000000000001</v>
      </c>
      <c r="AJ1099" s="10">
        <f>VLOOKUP(AX1099,[1]Hoja2!$B$2:$AO$762,28,FALSE)</f>
        <v>0.19</v>
      </c>
      <c r="AK1099" s="10" t="str">
        <f>VLOOKUP(AX1099,[1]Hoja2!$B$2:$AO$762,19,FALSE)</f>
        <v>Departmental Digital</v>
      </c>
      <c r="AL1099">
        <f t="shared" si="560"/>
        <v>1</v>
      </c>
      <c r="AM1099">
        <f t="shared" si="561"/>
        <v>0</v>
      </c>
      <c r="AN1099">
        <f t="shared" si="562"/>
        <v>1</v>
      </c>
      <c r="AO1099">
        <f t="shared" si="563"/>
        <v>0</v>
      </c>
      <c r="AP1099">
        <f t="shared" si="564"/>
        <v>1</v>
      </c>
      <c r="AQ1099">
        <f t="shared" si="565"/>
        <v>0</v>
      </c>
      <c r="AR1099">
        <f>+INDEX([1]Hoja2!$AM$2:$AM$841,MATCH(B1099,[1]Hoja2!$C$2:$C$841,0))</f>
        <v>1501.5000000000002</v>
      </c>
      <c r="AS1099" t="str">
        <f t="shared" si="566"/>
        <v>0X7670303125</v>
      </c>
      <c r="AT1099" s="2">
        <f>IFERROR(VLOOKUP(AS1099,[1]Hoja2!$A$1:$AM$841,38,FALSE),"n/a")</f>
        <v>0</v>
      </c>
      <c r="AU1099" s="8">
        <f t="shared" si="559"/>
        <v>1</v>
      </c>
      <c r="AV1099">
        <f>VLOOKUP(B1099,[1]Hoja2!$C$2:$AO$762,39,FALSE)</f>
        <v>1</v>
      </c>
      <c r="AW1099">
        <f>IF(AU1099=AV1099,VLOOKUP(B1099,[1]Hoja2!$C$2:$AO$762,37,FALSE),IF(AV1099&lt;2,VLOOKUP(B1099,[1]Hoja2!$C$2:$AO$762,37,FALSE)))</f>
        <v>1501.5000000000002</v>
      </c>
      <c r="AX1099" t="str">
        <f>B1099 &amp; COUNTIF(B$2:B1099, B1099)</f>
        <v>0X767030311</v>
      </c>
      <c r="AY1099" s="10">
        <f>VLOOKUP(AX1099,[1]Hoja2!$B$2:$AO$762,38,FALSE)</f>
        <v>1501.5000000000002</v>
      </c>
      <c r="AZ1099" s="9">
        <f t="shared" ref="AZ1099:AZ1162" si="573">IF(AV1099&gt;AU1099,1,0)</f>
        <v>0</v>
      </c>
      <c r="BA1099">
        <f t="shared" si="570"/>
        <v>0</v>
      </c>
      <c r="BB1099">
        <f t="shared" si="571"/>
        <v>-4.0000000000000008E-2</v>
      </c>
      <c r="BC1099">
        <f t="shared" si="572"/>
        <v>0</v>
      </c>
    </row>
    <row r="1100" spans="1:55" hidden="1" x14ac:dyDescent="0.25">
      <c r="A1100">
        <v>71940</v>
      </c>
      <c r="B1100" t="s">
        <v>976</v>
      </c>
      <c r="C1100">
        <v>2019</v>
      </c>
      <c r="D1100" t="s">
        <v>37</v>
      </c>
      <c r="E1100" t="s">
        <v>38</v>
      </c>
      <c r="F1100">
        <v>25</v>
      </c>
      <c r="G1100" t="s">
        <v>40</v>
      </c>
      <c r="H1100">
        <v>1.9</v>
      </c>
      <c r="I1100" t="s">
        <v>34</v>
      </c>
      <c r="J1100">
        <v>468</v>
      </c>
      <c r="K1100">
        <v>715</v>
      </c>
      <c r="L1100">
        <v>0</v>
      </c>
      <c r="M1100">
        <v>0</v>
      </c>
      <c r="N1100">
        <v>0</v>
      </c>
      <c r="O1100">
        <v>0.6</v>
      </c>
      <c r="P1100">
        <v>0.8</v>
      </c>
      <c r="Q1100">
        <v>1.05</v>
      </c>
      <c r="R1100" t="s">
        <v>46</v>
      </c>
      <c r="S1100">
        <v>5</v>
      </c>
      <c r="T1100">
        <v>9</v>
      </c>
      <c r="U1100" t="s">
        <v>85</v>
      </c>
      <c r="V1100" t="s">
        <v>34</v>
      </c>
      <c r="W1100" t="s">
        <v>50</v>
      </c>
      <c r="X1100">
        <v>2019</v>
      </c>
      <c r="Y1100" t="s">
        <v>37</v>
      </c>
      <c r="Z1100" t="s">
        <v>38</v>
      </c>
      <c r="AA1100">
        <v>25</v>
      </c>
      <c r="AB1100">
        <v>1</v>
      </c>
      <c r="AC1100">
        <v>52</v>
      </c>
      <c r="AD1100">
        <v>0</v>
      </c>
      <c r="AE1100">
        <v>0</v>
      </c>
      <c r="AF1100">
        <v>0</v>
      </c>
      <c r="AG1100" s="2" t="str">
        <f>IFERROR(VLOOKUP(B1100,[1]Hoja2!$C$1:$AM$841,37,FALSE),"n/a")</f>
        <v>n/a</v>
      </c>
      <c r="AH1100" s="10" t="e">
        <f>VLOOKUP(AX1100,[1]Hoja2!$B$2:$AO$762,17,FALSE)</f>
        <v>#N/A</v>
      </c>
      <c r="AI1100" s="10" t="e">
        <f>VLOOKUP(AX1100,[1]Hoja2!$B$2:$AO$762,23,FALSE)</f>
        <v>#N/A</v>
      </c>
      <c r="AJ1100" s="10" t="e">
        <f>VLOOKUP(AX1100,[1]Hoja2!$B$2:$AO$762,28,FALSE)</f>
        <v>#N/A</v>
      </c>
      <c r="AK1100" s="10" t="e">
        <f>VLOOKUP(AX1100,[1]Hoja2!$B$2:$AO$762,19,FALSE)</f>
        <v>#N/A</v>
      </c>
      <c r="AL1100" t="e">
        <f t="shared" si="560"/>
        <v>#N/A</v>
      </c>
      <c r="AM1100" t="e">
        <f t="shared" si="561"/>
        <v>#N/A</v>
      </c>
      <c r="AN1100" t="e">
        <f t="shared" si="562"/>
        <v>#N/A</v>
      </c>
      <c r="AO1100" t="e">
        <f t="shared" si="563"/>
        <v>#N/A</v>
      </c>
      <c r="AP1100" t="e">
        <f t="shared" si="564"/>
        <v>#N/A</v>
      </c>
      <c r="AQ1100" t="str">
        <f t="shared" si="565"/>
        <v>n/a</v>
      </c>
      <c r="AR1100">
        <f>+INDEX([1]DETALLE!$AK$2:$AK$841,MATCH(B1100,[1]DETALLE!$A$2:$A$841,0))</f>
        <v>1501.5000000000002</v>
      </c>
      <c r="AS1100" t="str">
        <f>CONCATENATE(B1100)</f>
        <v>09HB331482</v>
      </c>
      <c r="AT1100" s="2" t="str">
        <f>IF(IFERROR(VLOOKUP(AS1100,[1]Hoja2!$C$1:$AM$841,37,FALSE),"n/a")&lt;&gt;"n/a","a","n/a")</f>
        <v>n/a</v>
      </c>
      <c r="AU1100" s="8">
        <f t="shared" si="559"/>
        <v>1</v>
      </c>
      <c r="AV1100" t="e">
        <f>VLOOKUP(B1100,[1]Hoja2!$C$2:$AO$762,39,FALSE)</f>
        <v>#N/A</v>
      </c>
      <c r="AW1100" t="e">
        <f>IF(AU1100=AV1100,VLOOKUP(B1100,[1]Hoja2!$C$2:$AO$762,37,FALSE),IF(AV1100&lt;2,VLOOKUP(B1100,[1]Hoja2!$C$2:$AO$762,37,FALSE)))</f>
        <v>#N/A</v>
      </c>
      <c r="AX1100" t="str">
        <f>B1100 &amp; COUNTIF(B$2:B1100, B1100)</f>
        <v>09HB3314821</v>
      </c>
      <c r="AY1100" t="e">
        <f>VLOOKUP(AX1100,[1]Hoja2!$B$2:$AO$762,38,FALSE)</f>
        <v>#N/A</v>
      </c>
      <c r="AZ1100" s="9" t="e">
        <f t="shared" si="573"/>
        <v>#N/A</v>
      </c>
    </row>
    <row r="1101" spans="1:55" hidden="1" x14ac:dyDescent="0.25">
      <c r="A1101">
        <v>71949</v>
      </c>
      <c r="B1101" t="s">
        <v>712</v>
      </c>
      <c r="C1101">
        <v>2019</v>
      </c>
      <c r="D1101" t="s">
        <v>37</v>
      </c>
      <c r="E1101" t="s">
        <v>38</v>
      </c>
      <c r="F1101">
        <v>25</v>
      </c>
      <c r="G1101" t="s">
        <v>44</v>
      </c>
      <c r="H1101">
        <v>0</v>
      </c>
      <c r="I1101" t="s">
        <v>116</v>
      </c>
      <c r="J1101">
        <v>655</v>
      </c>
      <c r="K1101">
        <v>1365</v>
      </c>
      <c r="L1101">
        <v>0</v>
      </c>
      <c r="M1101">
        <v>0</v>
      </c>
      <c r="N1101">
        <v>0.6</v>
      </c>
      <c r="O1101">
        <v>0.8</v>
      </c>
      <c r="P1101">
        <v>1.05</v>
      </c>
      <c r="Q1101">
        <v>1.1000000000000001</v>
      </c>
      <c r="R1101" t="s">
        <v>46</v>
      </c>
      <c r="S1101">
        <v>5</v>
      </c>
      <c r="T1101">
        <v>9</v>
      </c>
      <c r="U1101" t="s">
        <v>47</v>
      </c>
      <c r="V1101" t="s">
        <v>34</v>
      </c>
      <c r="W1101" t="s">
        <v>50</v>
      </c>
      <c r="X1101">
        <v>2019</v>
      </c>
      <c r="Y1101" t="s">
        <v>37</v>
      </c>
      <c r="Z1101" t="s">
        <v>38</v>
      </c>
      <c r="AA1101">
        <v>25</v>
      </c>
      <c r="AB1101">
        <v>1</v>
      </c>
      <c r="AC1101">
        <v>2</v>
      </c>
      <c r="AD1101">
        <v>0</v>
      </c>
      <c r="AE1101">
        <v>0</v>
      </c>
      <c r="AF1101">
        <v>0</v>
      </c>
      <c r="AG1101" s="2" t="str">
        <f>IFERROR(VLOOKUP(B1101,[1]Hoja2!$C$1:$AM$841,37,FALSE),"n/a")</f>
        <v>n/a</v>
      </c>
      <c r="AH1101" s="10" t="e">
        <f>VLOOKUP(AX1101,[1]Hoja2!$B$2:$AO$762,17,FALSE)</f>
        <v>#N/A</v>
      </c>
      <c r="AI1101" s="10" t="e">
        <f>VLOOKUP(AX1101,[1]Hoja2!$B$2:$AO$762,23,FALSE)</f>
        <v>#N/A</v>
      </c>
      <c r="AJ1101" s="10" t="e">
        <f>VLOOKUP(AX1101,[1]Hoja2!$B$2:$AO$762,28,FALSE)</f>
        <v>#N/A</v>
      </c>
      <c r="AK1101" s="10" t="e">
        <f>VLOOKUP(AX1101,[1]Hoja2!$B$2:$AO$762,19,FALSE)</f>
        <v>#N/A</v>
      </c>
      <c r="AL1101" t="e">
        <f t="shared" si="560"/>
        <v>#N/A</v>
      </c>
      <c r="AM1101" t="e">
        <f t="shared" si="561"/>
        <v>#N/A</v>
      </c>
      <c r="AN1101" t="e">
        <f t="shared" si="562"/>
        <v>#N/A</v>
      </c>
      <c r="AO1101" t="e">
        <f t="shared" si="563"/>
        <v>#N/A</v>
      </c>
      <c r="AP1101" t="e">
        <f t="shared" si="564"/>
        <v>#N/A</v>
      </c>
      <c r="AQ1101" t="str">
        <f t="shared" si="565"/>
        <v>n/a</v>
      </c>
      <c r="AR1101" t="e">
        <f>+INDEX([1]DETALLE!$AK$2:$AK$841,MATCH(B1101,[1]DETALLE!$A$2:$A$841,0))</f>
        <v>#N/A</v>
      </c>
      <c r="AS1101" t="str">
        <f>CONCATENATE(B1101)</f>
        <v>0Y4X849031</v>
      </c>
      <c r="AT1101" s="2" t="str">
        <f>IF(IFERROR(VLOOKUP(AS1101,[1]Hoja2!$C$1:$AM$841,37,FALSE),"n/a")&lt;&gt;"n/a","a","n/a")</f>
        <v>n/a</v>
      </c>
      <c r="AU1101" s="8">
        <f t="shared" si="559"/>
        <v>6</v>
      </c>
      <c r="AV1101" t="e">
        <f>VLOOKUP(B1101,[1]Hoja2!$C$2:$AO$762,39,FALSE)</f>
        <v>#N/A</v>
      </c>
      <c r="AW1101" t="e">
        <f>IF(AU1101=AV1101,VLOOKUP(B1101,[1]Hoja2!$C$2:$AO$762,37,FALSE),IF(AV1101&lt;2,VLOOKUP(B1101,[1]Hoja2!$C$2:$AO$762,37,FALSE)))</f>
        <v>#N/A</v>
      </c>
      <c r="AX1101" t="str">
        <f>B1101 &amp; COUNTIF(B$2:B1101, B1101)</f>
        <v>0Y4X8490316</v>
      </c>
      <c r="AY1101" t="e">
        <f>VLOOKUP(AX1101,[1]Hoja2!$B$2:$AO$762,38,FALSE)</f>
        <v>#N/A</v>
      </c>
      <c r="AZ1101" s="9" t="e">
        <f t="shared" si="573"/>
        <v>#N/A</v>
      </c>
    </row>
    <row r="1102" spans="1:55" x14ac:dyDescent="0.25">
      <c r="A1102">
        <v>71955</v>
      </c>
      <c r="B1102" t="s">
        <v>573</v>
      </c>
      <c r="C1102">
        <v>2019</v>
      </c>
      <c r="D1102" t="s">
        <v>37</v>
      </c>
      <c r="E1102" t="s">
        <v>38</v>
      </c>
      <c r="F1102">
        <v>25</v>
      </c>
      <c r="G1102" t="s">
        <v>40</v>
      </c>
      <c r="H1102">
        <v>0.83333330000000005</v>
      </c>
      <c r="I1102" t="s">
        <v>71</v>
      </c>
      <c r="J1102">
        <v>468</v>
      </c>
      <c r="K1102">
        <v>715</v>
      </c>
      <c r="L1102">
        <v>0</v>
      </c>
      <c r="M1102">
        <v>0</v>
      </c>
      <c r="N1102">
        <v>0</v>
      </c>
      <c r="O1102">
        <v>0.6</v>
      </c>
      <c r="P1102">
        <v>0.8</v>
      </c>
      <c r="Q1102">
        <v>1.05</v>
      </c>
      <c r="R1102" t="s">
        <v>46</v>
      </c>
      <c r="S1102">
        <v>5</v>
      </c>
      <c r="T1102">
        <v>9</v>
      </c>
      <c r="U1102" t="s">
        <v>47</v>
      </c>
      <c r="V1102" t="s">
        <v>71</v>
      </c>
      <c r="W1102" t="s">
        <v>55</v>
      </c>
      <c r="X1102">
        <v>2019</v>
      </c>
      <c r="Y1102" t="s">
        <v>37</v>
      </c>
      <c r="Z1102" t="s">
        <v>38</v>
      </c>
      <c r="AA1102">
        <v>26</v>
      </c>
      <c r="AB1102">
        <v>0</v>
      </c>
      <c r="AC1102">
        <v>1</v>
      </c>
      <c r="AD1102">
        <v>0</v>
      </c>
      <c r="AE1102">
        <v>0.16666665999999999</v>
      </c>
      <c r="AF1102">
        <v>0</v>
      </c>
      <c r="AG1102" s="2">
        <f>IFERROR(VLOOKUP(B1102,[1]Hoja2!$C$1:$AM$841,37,FALSE),"n/a")</f>
        <v>0</v>
      </c>
      <c r="AH1102" s="10">
        <f>VLOOKUP(AX1102,[1]Hoja2!$B$2:$AO$762,17,FALSE)</f>
        <v>28</v>
      </c>
      <c r="AI1102" s="10">
        <f>VLOOKUP(AX1102,[1]Hoja2!$B$2:$AO$762,23,FALSE)</f>
        <v>0.6</v>
      </c>
      <c r="AJ1102" s="10">
        <f>VLOOKUP(AX1102,[1]Hoja2!$B$2:$AO$762,28,FALSE)</f>
        <v>0.13999999999999999</v>
      </c>
      <c r="AK1102" s="10" t="str">
        <f>VLOOKUP(AX1102,[1]Hoja2!$B$2:$AO$762,19,FALSE)</f>
        <v>Entry Mono Printers</v>
      </c>
      <c r="AL1102">
        <f t="shared" si="560"/>
        <v>0</v>
      </c>
      <c r="AM1102">
        <f t="shared" si="561"/>
        <v>0</v>
      </c>
      <c r="AN1102">
        <f t="shared" si="562"/>
        <v>0</v>
      </c>
      <c r="AO1102">
        <f t="shared" si="563"/>
        <v>0</v>
      </c>
      <c r="AP1102">
        <f t="shared" si="564"/>
        <v>1</v>
      </c>
      <c r="AQ1102">
        <f t="shared" si="565"/>
        <v>0</v>
      </c>
      <c r="AR1102">
        <f>+INDEX([1]Hoja2!$AM$2:$AM$841,MATCH(B1102,[1]Hoja2!$C$2:$C$841,0))</f>
        <v>0</v>
      </c>
      <c r="AS1102" t="str">
        <f t="shared" si="566"/>
        <v>0D6X45214125</v>
      </c>
      <c r="AT1102" s="2">
        <f>IFERROR(VLOOKUP(AS1102,[1]Hoja2!$A$1:$AM$841,38,FALSE),"n/a")</f>
        <v>0</v>
      </c>
      <c r="AU1102" s="8">
        <f t="shared" si="559"/>
        <v>2</v>
      </c>
      <c r="AV1102">
        <f>VLOOKUP(B1102,[1]Hoja2!$C$2:$AO$762,39,FALSE)</f>
        <v>2</v>
      </c>
      <c r="AW1102">
        <f>IF(AU1102=AV1102,VLOOKUP(B1102,[1]Hoja2!$C$2:$AO$762,37,FALSE),IF(AV1102&lt;2,VLOOKUP(B1102,[1]Hoja2!$C$2:$AO$762,37,FALSE)))</f>
        <v>0</v>
      </c>
      <c r="AX1102" t="str">
        <f>B1102 &amp; COUNTIF(B$2:B1102, B1102)</f>
        <v>0D6X4521412</v>
      </c>
      <c r="AY1102" s="10">
        <f>VLOOKUP(AX1102,[1]Hoja2!$B$2:$AO$762,38,FALSE)</f>
        <v>429.00000000000006</v>
      </c>
      <c r="AZ1102" s="9">
        <f t="shared" si="573"/>
        <v>0</v>
      </c>
      <c r="BA1102">
        <f>IF(Q1102="NA",2,IF(OR(G1102="INSTALACION NUEVA",G1102="Mantenimiento preventivo"),3,IF(AND(AC1102&lt;AH1102,AL1102&lt;&gt;1),4,IF(AY1102&gt;AF1102,1,0))))</f>
        <v>4</v>
      </c>
      <c r="BB1102">
        <f>AE1102-AJ1102</f>
        <v>2.6666660000000009E-2</v>
      </c>
      <c r="BC1102">
        <f>+_xlfn.IFS(Q1102="NA",2,OR(G1102="INSTALACION NUEVA",G1102="Mantenimiento preventivo"),3,AND(AC1102&lt;AH1102,AL1102&lt;&gt;1),4,AY1102&gt;AF1102,1,TRUE,0)</f>
        <v>4</v>
      </c>
    </row>
    <row r="1103" spans="1:55" hidden="1" x14ac:dyDescent="0.25">
      <c r="A1103">
        <v>71957</v>
      </c>
      <c r="B1103" t="s">
        <v>809</v>
      </c>
      <c r="C1103">
        <v>2019</v>
      </c>
      <c r="D1103" t="s">
        <v>37</v>
      </c>
      <c r="E1103" t="s">
        <v>38</v>
      </c>
      <c r="F1103">
        <v>25</v>
      </c>
      <c r="G1103" t="s">
        <v>44</v>
      </c>
      <c r="H1103">
        <v>0</v>
      </c>
      <c r="I1103" t="s">
        <v>116</v>
      </c>
      <c r="J1103">
        <v>655</v>
      </c>
      <c r="K1103">
        <v>1365</v>
      </c>
      <c r="L1103">
        <v>0</v>
      </c>
      <c r="M1103">
        <v>0</v>
      </c>
      <c r="N1103">
        <v>0.6</v>
      </c>
      <c r="O1103">
        <v>0.8</v>
      </c>
      <c r="P1103">
        <v>1.05</v>
      </c>
      <c r="Q1103">
        <v>1.1000000000000001</v>
      </c>
      <c r="R1103" t="s">
        <v>46</v>
      </c>
      <c r="S1103">
        <v>5</v>
      </c>
      <c r="T1103">
        <v>9</v>
      </c>
      <c r="U1103" t="s">
        <v>47</v>
      </c>
      <c r="V1103" t="s">
        <v>45</v>
      </c>
      <c r="W1103" t="s">
        <v>50</v>
      </c>
      <c r="X1103">
        <v>2019</v>
      </c>
      <c r="Y1103" t="s">
        <v>37</v>
      </c>
      <c r="Z1103" t="s">
        <v>38</v>
      </c>
      <c r="AA1103">
        <v>25</v>
      </c>
      <c r="AB1103">
        <v>1</v>
      </c>
      <c r="AC1103">
        <v>1</v>
      </c>
      <c r="AD1103">
        <v>0</v>
      </c>
      <c r="AE1103">
        <v>0</v>
      </c>
      <c r="AF1103">
        <v>0</v>
      </c>
      <c r="AG1103" s="2" t="str">
        <f>IFERROR(VLOOKUP(B1103,[1]Hoja2!$C$1:$AM$841,37,FALSE),"n/a")</f>
        <v>n/a</v>
      </c>
      <c r="AH1103" s="10" t="e">
        <f>VLOOKUP(AX1103,[1]Hoja2!$B$2:$AO$762,17,FALSE)</f>
        <v>#N/A</v>
      </c>
      <c r="AI1103" s="10" t="e">
        <f>VLOOKUP(AX1103,[1]Hoja2!$B$2:$AO$762,23,FALSE)</f>
        <v>#N/A</v>
      </c>
      <c r="AJ1103" s="10" t="e">
        <f>VLOOKUP(AX1103,[1]Hoja2!$B$2:$AO$762,28,FALSE)</f>
        <v>#N/A</v>
      </c>
      <c r="AK1103" s="10" t="e">
        <f>VLOOKUP(AX1103,[1]Hoja2!$B$2:$AO$762,19,FALSE)</f>
        <v>#N/A</v>
      </c>
      <c r="AL1103" t="e">
        <f t="shared" si="560"/>
        <v>#N/A</v>
      </c>
      <c r="AM1103" t="e">
        <f t="shared" si="561"/>
        <v>#N/A</v>
      </c>
      <c r="AN1103" t="e">
        <f t="shared" si="562"/>
        <v>#N/A</v>
      </c>
      <c r="AO1103" t="e">
        <f t="shared" si="563"/>
        <v>#N/A</v>
      </c>
      <c r="AP1103" t="e">
        <f t="shared" si="564"/>
        <v>#N/A</v>
      </c>
      <c r="AQ1103" t="str">
        <f t="shared" si="565"/>
        <v>n/a</v>
      </c>
      <c r="AR1103" t="e">
        <f>+INDEX([1]DETALLE!$AK$2:$AK$841,MATCH(B1103,[1]DETALLE!$A$2:$A$841,0))</f>
        <v>#N/A</v>
      </c>
      <c r="AS1103" t="str">
        <f>CONCATENATE(B1103)</f>
        <v>0Y4X846817</v>
      </c>
      <c r="AT1103" s="2" t="str">
        <f>IF(IFERROR(VLOOKUP(AS1103,[1]Hoja2!$C$1:$AM$841,37,FALSE),"n/a")&lt;&gt;"n/a","a","n/a")</f>
        <v>n/a</v>
      </c>
      <c r="AU1103" s="8">
        <f t="shared" si="559"/>
        <v>7</v>
      </c>
      <c r="AV1103" t="e">
        <f>VLOOKUP(B1103,[1]Hoja2!$C$2:$AO$762,39,FALSE)</f>
        <v>#N/A</v>
      </c>
      <c r="AW1103" t="e">
        <f>IF(AU1103=AV1103,VLOOKUP(B1103,[1]Hoja2!$C$2:$AO$762,37,FALSE),IF(AV1103&lt;2,VLOOKUP(B1103,[1]Hoja2!$C$2:$AO$762,37,FALSE)))</f>
        <v>#N/A</v>
      </c>
      <c r="AX1103" t="str">
        <f>B1103 &amp; COUNTIF(B$2:B1103, B1103)</f>
        <v>0Y4X8468176</v>
      </c>
      <c r="AY1103" t="e">
        <f>VLOOKUP(AX1103,[1]Hoja2!$B$2:$AO$762,38,FALSE)</f>
        <v>#N/A</v>
      </c>
      <c r="AZ1103" s="9" t="e">
        <f t="shared" si="573"/>
        <v>#N/A</v>
      </c>
    </row>
    <row r="1104" spans="1:55" hidden="1" x14ac:dyDescent="0.25">
      <c r="A1104">
        <v>71965</v>
      </c>
      <c r="B1104" t="s">
        <v>977</v>
      </c>
      <c r="C1104">
        <v>2019</v>
      </c>
      <c r="D1104" t="s">
        <v>37</v>
      </c>
      <c r="E1104" t="s">
        <v>38</v>
      </c>
      <c r="F1104">
        <v>25</v>
      </c>
      <c r="G1104" t="s">
        <v>40</v>
      </c>
      <c r="H1104">
        <v>0</v>
      </c>
      <c r="I1104" t="s">
        <v>34</v>
      </c>
      <c r="J1104">
        <v>468</v>
      </c>
      <c r="K1104">
        <v>715</v>
      </c>
      <c r="L1104">
        <v>0</v>
      </c>
      <c r="M1104">
        <v>0</v>
      </c>
      <c r="N1104">
        <v>0</v>
      </c>
      <c r="O1104">
        <v>0.6</v>
      </c>
      <c r="P1104">
        <v>0.8</v>
      </c>
      <c r="Q1104">
        <v>1.05</v>
      </c>
      <c r="R1104" t="s">
        <v>46</v>
      </c>
      <c r="S1104">
        <v>5</v>
      </c>
      <c r="T1104">
        <v>9</v>
      </c>
      <c r="U1104" t="s">
        <v>47</v>
      </c>
      <c r="V1104" t="s">
        <v>34</v>
      </c>
      <c r="W1104" t="s">
        <v>55</v>
      </c>
      <c r="X1104">
        <v>2019</v>
      </c>
      <c r="Y1104" t="s">
        <v>37</v>
      </c>
      <c r="Z1104" t="s">
        <v>38</v>
      </c>
      <c r="AA1104">
        <v>26</v>
      </c>
      <c r="AB1104">
        <v>0</v>
      </c>
      <c r="AC1104">
        <v>0</v>
      </c>
      <c r="AD1104">
        <v>1.05</v>
      </c>
      <c r="AE1104">
        <v>0</v>
      </c>
      <c r="AF1104">
        <v>750.75</v>
      </c>
      <c r="AG1104" s="2" t="str">
        <f>IFERROR(VLOOKUP(B1104,[1]Hoja2!$C$1:$AM$841,37,FALSE),"n/a")</f>
        <v>n/a</v>
      </c>
      <c r="AH1104" s="10" t="e">
        <f>VLOOKUP(AX1104,[1]Hoja2!$B$2:$AO$762,17,FALSE)</f>
        <v>#N/A</v>
      </c>
      <c r="AI1104" s="10" t="e">
        <f>VLOOKUP(AX1104,[1]Hoja2!$B$2:$AO$762,23,FALSE)</f>
        <v>#N/A</v>
      </c>
      <c r="AJ1104" s="10" t="e">
        <f>VLOOKUP(AX1104,[1]Hoja2!$B$2:$AO$762,28,FALSE)</f>
        <v>#N/A</v>
      </c>
      <c r="AK1104" s="10" t="e">
        <f>VLOOKUP(AX1104,[1]Hoja2!$B$2:$AO$762,19,FALSE)</f>
        <v>#N/A</v>
      </c>
      <c r="AL1104" t="e">
        <f t="shared" si="560"/>
        <v>#N/A</v>
      </c>
      <c r="AM1104" t="e">
        <f t="shared" si="561"/>
        <v>#N/A</v>
      </c>
      <c r="AN1104" t="e">
        <f t="shared" si="562"/>
        <v>#N/A</v>
      </c>
      <c r="AO1104" t="e">
        <f t="shared" si="563"/>
        <v>#N/A</v>
      </c>
      <c r="AP1104" t="e">
        <f t="shared" si="564"/>
        <v>#N/A</v>
      </c>
      <c r="AQ1104" t="str">
        <f t="shared" si="565"/>
        <v>n/a</v>
      </c>
      <c r="AR1104">
        <f>+INDEX([1]DETALLE!$AK$2:$AK$841,MATCH(B1104,[1]DETALLE!$A$2:$A$841,0))</f>
        <v>1501.5000000000002</v>
      </c>
      <c r="AS1104" t="str">
        <f>CONCATENATE(B1104)</f>
        <v>09HB330686</v>
      </c>
      <c r="AT1104" s="2" t="str">
        <f>IF(IFERROR(VLOOKUP(AS1104,[1]Hoja2!$C$1:$AM$841,37,FALSE),"n/a")&lt;&gt;"n/a","a","n/a")</f>
        <v>n/a</v>
      </c>
      <c r="AU1104" s="8">
        <f t="shared" si="559"/>
        <v>1</v>
      </c>
      <c r="AV1104" t="e">
        <f>VLOOKUP(B1104,[1]Hoja2!$C$2:$AO$762,39,FALSE)</f>
        <v>#N/A</v>
      </c>
      <c r="AW1104" t="e">
        <f>IF(AU1104=AV1104,VLOOKUP(B1104,[1]Hoja2!$C$2:$AO$762,37,FALSE),IF(AV1104&lt;2,VLOOKUP(B1104,[1]Hoja2!$C$2:$AO$762,37,FALSE)))</f>
        <v>#N/A</v>
      </c>
      <c r="AX1104" t="str">
        <f>B1104 &amp; COUNTIF(B$2:B1104, B1104)</f>
        <v>09HB3306861</v>
      </c>
      <c r="AY1104" t="e">
        <f>VLOOKUP(AX1104,[1]Hoja2!$B$2:$AO$762,38,FALSE)</f>
        <v>#N/A</v>
      </c>
      <c r="AZ1104" s="9" t="e">
        <f t="shared" si="573"/>
        <v>#N/A</v>
      </c>
    </row>
    <row r="1105" spans="1:55" hidden="1" x14ac:dyDescent="0.25">
      <c r="A1105">
        <v>71970</v>
      </c>
      <c r="B1105" t="s">
        <v>72</v>
      </c>
      <c r="C1105">
        <v>2019</v>
      </c>
      <c r="D1105" t="s">
        <v>37</v>
      </c>
      <c r="E1105" t="s">
        <v>38</v>
      </c>
      <c r="F1105">
        <v>25</v>
      </c>
      <c r="G1105" t="s">
        <v>40</v>
      </c>
      <c r="H1105">
        <v>0.61666670000000001</v>
      </c>
      <c r="I1105" t="s">
        <v>45</v>
      </c>
      <c r="J1105">
        <v>803</v>
      </c>
      <c r="K1105">
        <v>1573</v>
      </c>
      <c r="L1105">
        <v>0.2</v>
      </c>
      <c r="M1105">
        <v>0.6</v>
      </c>
      <c r="N1105">
        <v>0.8</v>
      </c>
      <c r="O1105">
        <v>1.05</v>
      </c>
      <c r="P1105">
        <v>1.1000000000000001</v>
      </c>
      <c r="Q1105">
        <v>1.1499999999999999</v>
      </c>
      <c r="R1105" t="s">
        <v>46</v>
      </c>
      <c r="S1105">
        <v>4</v>
      </c>
      <c r="T1105">
        <v>6</v>
      </c>
      <c r="U1105" t="s">
        <v>47</v>
      </c>
      <c r="V1105" t="s">
        <v>48</v>
      </c>
      <c r="W1105" t="s">
        <v>73</v>
      </c>
      <c r="X1105">
        <v>2019</v>
      </c>
      <c r="Y1105" t="s">
        <v>37</v>
      </c>
      <c r="Z1105" t="s">
        <v>38</v>
      </c>
      <c r="AA1105">
        <v>29</v>
      </c>
      <c r="AB1105">
        <v>0</v>
      </c>
      <c r="AC1105">
        <v>1</v>
      </c>
      <c r="AD1105">
        <v>0.2</v>
      </c>
      <c r="AE1105">
        <v>0.154166675</v>
      </c>
      <c r="AF1105">
        <v>314.60000000000002</v>
      </c>
      <c r="AG1105" s="2">
        <f>IFERROR(VLOOKUP(B1105,[1]Hoja2!$C$1:$AM$841,37,FALSE),"n/a")</f>
        <v>452.23750000000001</v>
      </c>
      <c r="AH1105" s="10" t="e">
        <f>VLOOKUP(AX1105,[1]Hoja2!$B$2:$AO$762,17,FALSE)</f>
        <v>#N/A</v>
      </c>
      <c r="AI1105" s="10" t="e">
        <f>VLOOKUP(AX1105,[1]Hoja2!$B$2:$AO$762,23,FALSE)</f>
        <v>#N/A</v>
      </c>
      <c r="AJ1105" s="10" t="e">
        <f>VLOOKUP(AX1105,[1]Hoja2!$B$2:$AO$762,28,FALSE)</f>
        <v>#N/A</v>
      </c>
      <c r="AK1105" s="10" t="e">
        <f>VLOOKUP(AX1105,[1]Hoja2!$B$2:$AO$762,19,FALSE)</f>
        <v>#N/A</v>
      </c>
      <c r="AL1105" t="e">
        <f t="shared" si="560"/>
        <v>#N/A</v>
      </c>
      <c r="AM1105" t="e">
        <f t="shared" si="561"/>
        <v>#N/A</v>
      </c>
      <c r="AN1105" t="e">
        <f t="shared" si="562"/>
        <v>#N/A</v>
      </c>
      <c r="AO1105" t="e">
        <f t="shared" si="563"/>
        <v>#N/A</v>
      </c>
      <c r="AP1105" t="e">
        <f t="shared" si="564"/>
        <v>#N/A</v>
      </c>
      <c r="AQ1105">
        <f t="shared" si="565"/>
        <v>1</v>
      </c>
      <c r="AR1105">
        <f>+INDEX([1]Hoja2!$AM$2:$AM$841,MATCH(B1105,[1]Hoja2!$C$2:$C$841,0))</f>
        <v>452.23750000000001</v>
      </c>
      <c r="AS1105" t="str">
        <f>CONCATENATE(B1105,F1105+1)</f>
        <v>0BG294687626</v>
      </c>
      <c r="AT1105" s="2">
        <f>IFERROR(VLOOKUP(AS1105,[1]Hoja2!$A$1:$AM$841,38,FALSE),"n/a")</f>
        <v>0</v>
      </c>
      <c r="AU1105" s="8">
        <f t="shared" si="559"/>
        <v>5</v>
      </c>
      <c r="AV1105">
        <f>VLOOKUP(B1105,[1]Hoja2!$C$2:$AO$762,39,FALSE)</f>
        <v>4</v>
      </c>
      <c r="AW1105" t="b">
        <f>IF(AU1105=AV1105,VLOOKUP(B1105,[1]Hoja2!$C$2:$AO$762,37,FALSE),IF(AV1105&lt;2,VLOOKUP(B1105,[1]Hoja2!$C$2:$AO$762,37,FALSE)))</f>
        <v>0</v>
      </c>
      <c r="AX1105" t="str">
        <f>B1105 &amp; COUNTIF(B$2:B1105, B1105)</f>
        <v>0BG29468765</v>
      </c>
      <c r="AY1105" t="e">
        <f>VLOOKUP(AX1105,[1]Hoja2!$B$2:$AO$762,38,FALSE)</f>
        <v>#N/A</v>
      </c>
      <c r="AZ1105" s="9">
        <f t="shared" si="573"/>
        <v>0</v>
      </c>
    </row>
    <row r="1106" spans="1:55" x14ac:dyDescent="0.25">
      <c r="A1106">
        <v>71979</v>
      </c>
      <c r="B1106" t="s">
        <v>619</v>
      </c>
      <c r="C1106">
        <v>2019</v>
      </c>
      <c r="D1106" t="s">
        <v>37</v>
      </c>
      <c r="E1106" t="s">
        <v>38</v>
      </c>
      <c r="F1106">
        <v>25</v>
      </c>
      <c r="G1106" t="s">
        <v>40</v>
      </c>
      <c r="H1106">
        <v>2.0333329999999998</v>
      </c>
      <c r="I1106" t="s">
        <v>116</v>
      </c>
      <c r="J1106">
        <v>655</v>
      </c>
      <c r="K1106">
        <v>1365</v>
      </c>
      <c r="L1106">
        <v>0</v>
      </c>
      <c r="M1106">
        <v>0</v>
      </c>
      <c r="N1106">
        <v>0.6</v>
      </c>
      <c r="O1106">
        <v>0.8</v>
      </c>
      <c r="P1106">
        <v>1.05</v>
      </c>
      <c r="Q1106">
        <v>1.1000000000000001</v>
      </c>
      <c r="R1106" t="s">
        <v>46</v>
      </c>
      <c r="S1106">
        <v>5</v>
      </c>
      <c r="T1106">
        <v>9</v>
      </c>
      <c r="U1106" t="s">
        <v>47</v>
      </c>
      <c r="V1106" t="s">
        <v>58</v>
      </c>
      <c r="W1106" t="s">
        <v>59</v>
      </c>
      <c r="X1106">
        <v>2019</v>
      </c>
      <c r="Y1106" t="s">
        <v>37</v>
      </c>
      <c r="Z1106" t="s">
        <v>38</v>
      </c>
      <c r="AA1106">
        <v>25</v>
      </c>
      <c r="AB1106">
        <v>0</v>
      </c>
      <c r="AC1106">
        <v>37</v>
      </c>
      <c r="AD1106">
        <v>1.05</v>
      </c>
      <c r="AE1106">
        <v>0.40666659999999999</v>
      </c>
      <c r="AF1106">
        <v>1433.25</v>
      </c>
      <c r="AG1106" s="2">
        <f>IFERROR(VLOOKUP(B1106,[1]Hoja2!$C$1:$AM$841,37,FALSE),"n/a")</f>
        <v>1433.25</v>
      </c>
      <c r="AH1106" s="10">
        <f>VLOOKUP(AX1106,[1]Hoja2!$B$2:$AO$762,17,FALSE)</f>
        <v>42</v>
      </c>
      <c r="AI1106" s="10">
        <f>VLOOKUP(AX1106,[1]Hoja2!$B$2:$AO$762,23,FALSE)</f>
        <v>1.05</v>
      </c>
      <c r="AJ1106" s="10">
        <f>VLOOKUP(AX1106,[1]Hoja2!$B$2:$AO$762,28,FALSE)</f>
        <v>0.43</v>
      </c>
      <c r="AK1106" s="10" t="str">
        <f>VLOOKUP(AX1106,[1]Hoja2!$B$2:$AO$762,19,FALSE)</f>
        <v>Office Digital</v>
      </c>
      <c r="AL1106">
        <f t="shared" si="560"/>
        <v>1</v>
      </c>
      <c r="AM1106">
        <f t="shared" si="561"/>
        <v>0</v>
      </c>
      <c r="AN1106">
        <f t="shared" si="562"/>
        <v>1</v>
      </c>
      <c r="AO1106">
        <f t="shared" si="563"/>
        <v>0</v>
      </c>
      <c r="AP1106">
        <f t="shared" si="564"/>
        <v>1</v>
      </c>
      <c r="AQ1106">
        <f t="shared" si="565"/>
        <v>0</v>
      </c>
      <c r="AR1106">
        <f>+INDEX([1]Hoja2!$AM$2:$AM$841,MATCH(B1106,[1]Hoja2!$C$2:$C$841,0))</f>
        <v>1433.25</v>
      </c>
      <c r="AS1106" t="str">
        <f t="shared" si="566"/>
        <v>0X7637278525</v>
      </c>
      <c r="AT1106" s="2">
        <f>IFERROR(VLOOKUP(AS1106,[1]Hoja2!$A$1:$AM$841,38,FALSE),"n/a")</f>
        <v>0</v>
      </c>
      <c r="AU1106" s="8">
        <f t="shared" si="559"/>
        <v>1</v>
      </c>
      <c r="AV1106">
        <f>VLOOKUP(B1106,[1]Hoja2!$C$2:$AO$762,39,FALSE)</f>
        <v>1</v>
      </c>
      <c r="AW1106">
        <f>IF(AU1106=AV1106,VLOOKUP(B1106,[1]Hoja2!$C$2:$AO$762,37,FALSE),IF(AV1106&lt;2,VLOOKUP(B1106,[1]Hoja2!$C$2:$AO$762,37,FALSE)))</f>
        <v>1433.25</v>
      </c>
      <c r="AX1106" t="str">
        <f>B1106 &amp; COUNTIF(B$2:B1106, B1106)</f>
        <v>0X763727851</v>
      </c>
      <c r="AY1106" s="10">
        <f>VLOOKUP(AX1106,[1]Hoja2!$B$2:$AO$762,38,FALSE)</f>
        <v>1433.25</v>
      </c>
      <c r="AZ1106" s="9">
        <f t="shared" si="573"/>
        <v>0</v>
      </c>
      <c r="BA1106">
        <f t="shared" ref="BA1106:BA1108" si="574">IF(Q1106="NA",2,IF(OR(G1106="INSTALACION NUEVA",G1106="Mantenimiento preventivo"),3,IF(AND(AC1106&lt;AH1106,AL1106&lt;&gt;1),4,IF(AY1106&gt;AF1106,1,0))))</f>
        <v>0</v>
      </c>
      <c r="BB1106">
        <f t="shared" ref="BB1106:BB1108" si="575">AE1106-AJ1106</f>
        <v>-2.3333400000000004E-2</v>
      </c>
      <c r="BC1106">
        <f t="shared" ref="BC1106:BC1108" si="576">+_xlfn.IFS(Q1106="NA",2,OR(G1106="INSTALACION NUEVA",G1106="Mantenimiento preventivo"),3,AND(AC1106&lt;AH1106,AL1106&lt;&gt;1),4,AY1106&gt;AF1106,1,TRUE,0)</f>
        <v>0</v>
      </c>
    </row>
    <row r="1107" spans="1:55" x14ac:dyDescent="0.25">
      <c r="A1107">
        <v>71984</v>
      </c>
      <c r="B1107" t="s">
        <v>624</v>
      </c>
      <c r="C1107">
        <v>2019</v>
      </c>
      <c r="D1107" t="s">
        <v>37</v>
      </c>
      <c r="E1107" t="s">
        <v>38</v>
      </c>
      <c r="F1107">
        <v>25</v>
      </c>
      <c r="G1107" t="s">
        <v>40</v>
      </c>
      <c r="H1107">
        <v>0.93333330000000003</v>
      </c>
      <c r="I1107" t="s">
        <v>54</v>
      </c>
      <c r="J1107">
        <v>803</v>
      </c>
      <c r="K1107">
        <v>1573</v>
      </c>
      <c r="L1107">
        <v>0.2</v>
      </c>
      <c r="M1107">
        <v>0.6</v>
      </c>
      <c r="N1107">
        <v>0.8</v>
      </c>
      <c r="O1107">
        <v>1.05</v>
      </c>
      <c r="P1107">
        <v>1.1000000000000001</v>
      </c>
      <c r="Q1107">
        <v>1.1499999999999999</v>
      </c>
      <c r="R1107" t="s">
        <v>46</v>
      </c>
      <c r="S1107">
        <v>4</v>
      </c>
      <c r="T1107">
        <v>6</v>
      </c>
      <c r="U1107" t="s">
        <v>47</v>
      </c>
      <c r="V1107" t="s">
        <v>54</v>
      </c>
      <c r="W1107" t="s">
        <v>73</v>
      </c>
      <c r="X1107">
        <v>2019</v>
      </c>
      <c r="Y1107" t="s">
        <v>37</v>
      </c>
      <c r="Z1107" t="s">
        <v>38</v>
      </c>
      <c r="AA1107">
        <v>25</v>
      </c>
      <c r="AB1107">
        <v>0</v>
      </c>
      <c r="AC1107">
        <v>59</v>
      </c>
      <c r="AD1107">
        <v>1.1000000000000001</v>
      </c>
      <c r="AE1107">
        <v>0.23333332500000001</v>
      </c>
      <c r="AF1107">
        <v>1730.3</v>
      </c>
      <c r="AG1107" s="2">
        <f>IFERROR(VLOOKUP(B1107,[1]Hoja2!$C$1:$AM$841,37,FALSE),"n/a")</f>
        <v>1730.3000000000004</v>
      </c>
      <c r="AH1107" s="10">
        <f>VLOOKUP(AX1107,[1]Hoja2!$B$2:$AO$762,17,FALSE)</f>
        <v>59</v>
      </c>
      <c r="AI1107" s="10">
        <f>VLOOKUP(AX1107,[1]Hoja2!$B$2:$AO$762,23,FALSE)</f>
        <v>1.1000000000000001</v>
      </c>
      <c r="AJ1107" s="10">
        <f>VLOOKUP(AX1107,[1]Hoja2!$B$2:$AO$762,28,FALSE)</f>
        <v>9.2499999999999999E-2</v>
      </c>
      <c r="AK1107" s="10" t="str">
        <f>VLOOKUP(AX1107,[1]Hoja2!$B$2:$AO$762,19,FALSE)</f>
        <v>Entry Production Color Low/Mid</v>
      </c>
      <c r="AL1107">
        <f t="shared" si="560"/>
        <v>1</v>
      </c>
      <c r="AM1107">
        <f t="shared" si="561"/>
        <v>1</v>
      </c>
      <c r="AN1107">
        <f t="shared" si="562"/>
        <v>1</v>
      </c>
      <c r="AO1107">
        <f t="shared" si="563"/>
        <v>0</v>
      </c>
      <c r="AP1107">
        <f t="shared" si="564"/>
        <v>1</v>
      </c>
      <c r="AQ1107">
        <f t="shared" si="565"/>
        <v>0</v>
      </c>
      <c r="AR1107">
        <f>+INDEX([1]Hoja2!$AM$2:$AM$841,MATCH(B1107,[1]Hoja2!$C$2:$C$841,0))</f>
        <v>1730.3000000000004</v>
      </c>
      <c r="AS1107" t="str">
        <f t="shared" si="566"/>
        <v>0XPN39917825</v>
      </c>
      <c r="AT1107" s="2">
        <f>IFERROR(VLOOKUP(AS1107,[1]Hoja2!$A$1:$AM$841,38,FALSE),"n/a")</f>
        <v>0</v>
      </c>
      <c r="AU1107" s="8">
        <f t="shared" si="559"/>
        <v>1</v>
      </c>
      <c r="AV1107">
        <f>VLOOKUP(B1107,[1]Hoja2!$C$2:$AO$762,39,FALSE)</f>
        <v>1</v>
      </c>
      <c r="AW1107">
        <f>IF(AU1107=AV1107,VLOOKUP(B1107,[1]Hoja2!$C$2:$AO$762,37,FALSE),IF(AV1107&lt;2,VLOOKUP(B1107,[1]Hoja2!$C$2:$AO$762,37,FALSE)))</f>
        <v>1730.3000000000004</v>
      </c>
      <c r="AX1107" t="str">
        <f>B1107 &amp; COUNTIF(B$2:B1107, B1107)</f>
        <v>0XPN3991781</v>
      </c>
      <c r="AY1107" s="10">
        <f>VLOOKUP(AX1107,[1]Hoja2!$B$2:$AO$762,38,FALSE)</f>
        <v>1730.3000000000004</v>
      </c>
      <c r="AZ1107" s="9">
        <f t="shared" si="573"/>
        <v>0</v>
      </c>
      <c r="BA1107">
        <f t="shared" si="574"/>
        <v>0</v>
      </c>
      <c r="BB1107">
        <f t="shared" si="575"/>
        <v>0.14083332500000001</v>
      </c>
      <c r="BC1107">
        <f t="shared" si="576"/>
        <v>0</v>
      </c>
    </row>
    <row r="1108" spans="1:55" x14ac:dyDescent="0.25">
      <c r="A1108">
        <v>71986</v>
      </c>
      <c r="B1108" t="s">
        <v>611</v>
      </c>
      <c r="C1108">
        <v>2019</v>
      </c>
      <c r="D1108" t="s">
        <v>37</v>
      </c>
      <c r="E1108" t="s">
        <v>38</v>
      </c>
      <c r="F1108">
        <v>25</v>
      </c>
      <c r="G1108" t="s">
        <v>40</v>
      </c>
      <c r="H1108">
        <v>0</v>
      </c>
      <c r="I1108" t="s">
        <v>71</v>
      </c>
      <c r="J1108">
        <v>468</v>
      </c>
      <c r="K1108">
        <v>715</v>
      </c>
      <c r="L1108">
        <v>0</v>
      </c>
      <c r="M1108">
        <v>0</v>
      </c>
      <c r="N1108">
        <v>0</v>
      </c>
      <c r="O1108">
        <v>0.6</v>
      </c>
      <c r="P1108">
        <v>0.8</v>
      </c>
      <c r="Q1108">
        <v>1.05</v>
      </c>
      <c r="R1108" t="s">
        <v>46</v>
      </c>
      <c r="S1108">
        <v>5</v>
      </c>
      <c r="T1108">
        <v>9</v>
      </c>
      <c r="U1108" t="s">
        <v>47</v>
      </c>
      <c r="V1108" t="s">
        <v>71</v>
      </c>
      <c r="W1108" t="s">
        <v>55</v>
      </c>
      <c r="X1108">
        <v>2019</v>
      </c>
      <c r="Y1108" t="s">
        <v>37</v>
      </c>
      <c r="Z1108" t="s">
        <v>38</v>
      </c>
      <c r="AA1108">
        <v>25</v>
      </c>
      <c r="AB1108">
        <v>0</v>
      </c>
      <c r="AC1108">
        <v>336</v>
      </c>
      <c r="AD1108">
        <v>1.05</v>
      </c>
      <c r="AE1108">
        <v>0</v>
      </c>
      <c r="AF1108">
        <v>750.75</v>
      </c>
      <c r="AG1108" s="2">
        <f>IFERROR(VLOOKUP(B1108,[1]Hoja2!$C$1:$AM$841,37,FALSE),"n/a")</f>
        <v>750.75000000000011</v>
      </c>
      <c r="AH1108" s="10">
        <f>VLOOKUP(AX1108,[1]Hoja2!$B$2:$AO$762,17,FALSE)</f>
        <v>336</v>
      </c>
      <c r="AI1108" s="10">
        <f>VLOOKUP(AX1108,[1]Hoja2!$B$2:$AO$762,23,FALSE)</f>
        <v>1.05</v>
      </c>
      <c r="AJ1108" s="10">
        <f>VLOOKUP(AX1108,[1]Hoja2!$B$2:$AO$762,28,FALSE)</f>
        <v>0</v>
      </c>
      <c r="AK1108" s="10" t="str">
        <f>VLOOKUP(AX1108,[1]Hoja2!$B$2:$AO$762,19,FALSE)</f>
        <v>Entry Mono Printers</v>
      </c>
      <c r="AL1108">
        <f t="shared" si="560"/>
        <v>1</v>
      </c>
      <c r="AM1108">
        <f t="shared" si="561"/>
        <v>1</v>
      </c>
      <c r="AN1108">
        <f t="shared" si="562"/>
        <v>1</v>
      </c>
      <c r="AO1108">
        <f t="shared" si="563"/>
        <v>1</v>
      </c>
      <c r="AP1108">
        <f t="shared" si="564"/>
        <v>1</v>
      </c>
      <c r="AQ1108">
        <f t="shared" si="565"/>
        <v>0</v>
      </c>
      <c r="AR1108">
        <f>+INDEX([1]Hoja2!$AM$2:$AM$841,MATCH(B1108,[1]Hoja2!$C$2:$C$841,0))</f>
        <v>750.75000000000011</v>
      </c>
      <c r="AS1108" t="str">
        <f t="shared" si="566"/>
        <v>0D6X46947125</v>
      </c>
      <c r="AT1108" s="2">
        <f>IFERROR(VLOOKUP(AS1108,[1]Hoja2!$A$1:$AM$841,38,FALSE),"n/a")</f>
        <v>0</v>
      </c>
      <c r="AU1108" s="8">
        <f t="shared" si="559"/>
        <v>1</v>
      </c>
      <c r="AV1108">
        <f>VLOOKUP(B1108,[1]Hoja2!$C$2:$AO$762,39,FALSE)</f>
        <v>1</v>
      </c>
      <c r="AW1108">
        <f>IF(AU1108=AV1108,VLOOKUP(B1108,[1]Hoja2!$C$2:$AO$762,37,FALSE),IF(AV1108&lt;2,VLOOKUP(B1108,[1]Hoja2!$C$2:$AO$762,37,FALSE)))</f>
        <v>750.75000000000011</v>
      </c>
      <c r="AX1108" t="str">
        <f>B1108 &amp; COUNTIF(B$2:B1108, B1108)</f>
        <v>0D6X4694711</v>
      </c>
      <c r="AY1108" s="10">
        <f>VLOOKUP(AX1108,[1]Hoja2!$B$2:$AO$762,38,FALSE)</f>
        <v>750.75000000000011</v>
      </c>
      <c r="AZ1108" s="9">
        <f t="shared" si="573"/>
        <v>0</v>
      </c>
      <c r="BA1108">
        <f t="shared" si="574"/>
        <v>0</v>
      </c>
      <c r="BB1108">
        <f t="shared" si="575"/>
        <v>0</v>
      </c>
      <c r="BC1108">
        <f t="shared" si="576"/>
        <v>0</v>
      </c>
    </row>
    <row r="1109" spans="1:55" hidden="1" x14ac:dyDescent="0.25">
      <c r="A1109">
        <v>71990</v>
      </c>
      <c r="B1109" t="s">
        <v>776</v>
      </c>
      <c r="C1109">
        <v>2019</v>
      </c>
      <c r="D1109" t="s">
        <v>37</v>
      </c>
      <c r="E1109" t="s">
        <v>38</v>
      </c>
      <c r="F1109">
        <v>25</v>
      </c>
      <c r="G1109" t="s">
        <v>44</v>
      </c>
      <c r="H1109">
        <v>0</v>
      </c>
      <c r="I1109" t="s">
        <v>64</v>
      </c>
      <c r="J1109">
        <v>655</v>
      </c>
      <c r="K1109">
        <v>1365</v>
      </c>
      <c r="L1109">
        <v>0</v>
      </c>
      <c r="M1109">
        <v>0</v>
      </c>
      <c r="N1109">
        <v>0.6</v>
      </c>
      <c r="O1109">
        <v>0.8</v>
      </c>
      <c r="P1109">
        <v>1.05</v>
      </c>
      <c r="Q1109">
        <v>1.1000000000000001</v>
      </c>
      <c r="R1109" t="s">
        <v>46</v>
      </c>
      <c r="S1109">
        <v>5</v>
      </c>
      <c r="T1109">
        <v>9</v>
      </c>
      <c r="U1109" t="s">
        <v>47</v>
      </c>
      <c r="V1109" t="s">
        <v>64</v>
      </c>
      <c r="W1109" t="s">
        <v>50</v>
      </c>
      <c r="X1109">
        <v>2019</v>
      </c>
      <c r="Y1109" t="s">
        <v>37</v>
      </c>
      <c r="Z1109" t="s">
        <v>38</v>
      </c>
      <c r="AA1109">
        <v>25</v>
      </c>
      <c r="AB1109">
        <v>1</v>
      </c>
      <c r="AC1109">
        <v>14</v>
      </c>
      <c r="AD1109">
        <v>0</v>
      </c>
      <c r="AE1109">
        <v>0</v>
      </c>
      <c r="AF1109">
        <v>0</v>
      </c>
      <c r="AG1109" s="2" t="str">
        <f>IFERROR(VLOOKUP(B1109,[1]Hoja2!$C$1:$AM$841,37,FALSE),"n/a")</f>
        <v>n/a</v>
      </c>
      <c r="AH1109" s="10" t="e">
        <f>VLOOKUP(AX1109,[1]Hoja2!$B$2:$AO$762,17,FALSE)</f>
        <v>#N/A</v>
      </c>
      <c r="AI1109" s="10" t="e">
        <f>VLOOKUP(AX1109,[1]Hoja2!$B$2:$AO$762,23,FALSE)</f>
        <v>#N/A</v>
      </c>
      <c r="AJ1109" s="10" t="e">
        <f>VLOOKUP(AX1109,[1]Hoja2!$B$2:$AO$762,28,FALSE)</f>
        <v>#N/A</v>
      </c>
      <c r="AK1109" s="10" t="e">
        <f>VLOOKUP(AX1109,[1]Hoja2!$B$2:$AO$762,19,FALSE)</f>
        <v>#N/A</v>
      </c>
      <c r="AL1109" t="e">
        <f t="shared" si="560"/>
        <v>#N/A</v>
      </c>
      <c r="AM1109" t="e">
        <f t="shared" si="561"/>
        <v>#N/A</v>
      </c>
      <c r="AN1109" t="e">
        <f t="shared" si="562"/>
        <v>#N/A</v>
      </c>
      <c r="AO1109" t="e">
        <f t="shared" si="563"/>
        <v>#N/A</v>
      </c>
      <c r="AP1109" t="e">
        <f t="shared" si="564"/>
        <v>#N/A</v>
      </c>
      <c r="AQ1109" t="str">
        <f t="shared" si="565"/>
        <v>n/a</v>
      </c>
      <c r="AR1109">
        <f>+INDEX([1]DETALLE!$AK$2:$AK$841,MATCH(B1109,[1]DETALLE!$A$2:$A$841,0))</f>
        <v>1808.95</v>
      </c>
      <c r="AS1109" t="str">
        <f>CONCATENATE(B1109)</f>
        <v>06TB445692</v>
      </c>
      <c r="AT1109" s="2" t="str">
        <f>IF(IFERROR(VLOOKUP(AS1109,[1]Hoja2!$C$1:$AM$841,37,FALSE),"n/a")&lt;&gt;"n/a","a","n/a")</f>
        <v>n/a</v>
      </c>
      <c r="AU1109" s="8">
        <f t="shared" si="559"/>
        <v>4</v>
      </c>
      <c r="AV1109" t="e">
        <f>VLOOKUP(B1109,[1]Hoja2!$C$2:$AO$762,39,FALSE)</f>
        <v>#N/A</v>
      </c>
      <c r="AW1109" t="e">
        <f>IF(AU1109=AV1109,VLOOKUP(B1109,[1]Hoja2!$C$2:$AO$762,37,FALSE),IF(AV1109&lt;2,VLOOKUP(B1109,[1]Hoja2!$C$2:$AO$762,37,FALSE)))</f>
        <v>#N/A</v>
      </c>
      <c r="AX1109" t="str">
        <f>B1109 &amp; COUNTIF(B$2:B1109, B1109)</f>
        <v>06TB4456923</v>
      </c>
      <c r="AY1109" t="e">
        <f>VLOOKUP(AX1109,[1]Hoja2!$B$2:$AO$762,38,FALSE)</f>
        <v>#N/A</v>
      </c>
      <c r="AZ1109" s="9" t="e">
        <f t="shared" si="573"/>
        <v>#N/A</v>
      </c>
    </row>
    <row r="1110" spans="1:55" hidden="1" x14ac:dyDescent="0.25">
      <c r="A1110">
        <v>71991</v>
      </c>
      <c r="B1110" t="s">
        <v>978</v>
      </c>
      <c r="C1110">
        <v>2019</v>
      </c>
      <c r="D1110" t="s">
        <v>37</v>
      </c>
      <c r="E1110" t="s">
        <v>38</v>
      </c>
      <c r="F1110">
        <v>25</v>
      </c>
      <c r="G1110" t="s">
        <v>264</v>
      </c>
      <c r="H1110">
        <v>0</v>
      </c>
      <c r="I1110" t="s">
        <v>64</v>
      </c>
      <c r="J1110">
        <v>655</v>
      </c>
      <c r="K1110">
        <v>1365</v>
      </c>
      <c r="L1110">
        <v>0</v>
      </c>
      <c r="M1110">
        <v>0</v>
      </c>
      <c r="N1110">
        <v>0.6</v>
      </c>
      <c r="O1110">
        <v>0.8</v>
      </c>
      <c r="P1110">
        <v>1.05</v>
      </c>
      <c r="Q1110">
        <v>1.1000000000000001</v>
      </c>
      <c r="R1110" t="s">
        <v>46</v>
      </c>
      <c r="S1110">
        <v>5</v>
      </c>
      <c r="T1110">
        <v>9</v>
      </c>
      <c r="U1110" t="s">
        <v>47</v>
      </c>
      <c r="V1110" t="s">
        <v>64</v>
      </c>
      <c r="W1110" t="s">
        <v>50</v>
      </c>
      <c r="X1110">
        <v>2019</v>
      </c>
      <c r="Y1110" t="s">
        <v>37</v>
      </c>
      <c r="Z1110" t="s">
        <v>38</v>
      </c>
      <c r="AA1110">
        <v>25</v>
      </c>
      <c r="AB1110">
        <v>0</v>
      </c>
      <c r="AC1110">
        <v>0</v>
      </c>
      <c r="AD1110">
        <v>1.1000000000000001</v>
      </c>
      <c r="AE1110">
        <v>0</v>
      </c>
      <c r="AF1110">
        <v>1501.5</v>
      </c>
      <c r="AG1110" s="2" t="str">
        <f>IFERROR(VLOOKUP(B1110,[1]Hoja2!$C$1:$AM$841,37,FALSE),"n/a")</f>
        <v>n/a</v>
      </c>
      <c r="AH1110" s="10" t="e">
        <f>VLOOKUP(AX1110,[1]Hoja2!$B$2:$AO$762,17,FALSE)</f>
        <v>#N/A</v>
      </c>
      <c r="AI1110" s="10" t="e">
        <f>VLOOKUP(AX1110,[1]Hoja2!$B$2:$AO$762,23,FALSE)</f>
        <v>#N/A</v>
      </c>
      <c r="AJ1110" s="10" t="e">
        <f>VLOOKUP(AX1110,[1]Hoja2!$B$2:$AO$762,28,FALSE)</f>
        <v>#N/A</v>
      </c>
      <c r="AK1110" s="10" t="e">
        <f>VLOOKUP(AX1110,[1]Hoja2!$B$2:$AO$762,19,FALSE)</f>
        <v>#N/A</v>
      </c>
      <c r="AL1110" t="e">
        <f t="shared" si="560"/>
        <v>#N/A</v>
      </c>
      <c r="AM1110" t="e">
        <f t="shared" si="561"/>
        <v>#N/A</v>
      </c>
      <c r="AN1110" t="e">
        <f t="shared" si="562"/>
        <v>#N/A</v>
      </c>
      <c r="AO1110" t="e">
        <f t="shared" si="563"/>
        <v>#N/A</v>
      </c>
      <c r="AP1110" t="e">
        <f t="shared" si="564"/>
        <v>#N/A</v>
      </c>
      <c r="AQ1110" t="str">
        <f t="shared" si="565"/>
        <v>n/a</v>
      </c>
      <c r="AR1110" t="e">
        <f>+INDEX([1]DETALLE!$AK$2:$AK$841,MATCH(B1110,[1]DETALLE!$A$2:$A$841,0))</f>
        <v>#N/A</v>
      </c>
      <c r="AS1110" t="str">
        <f>CONCATENATE(B1110)</f>
        <v>02TX060580</v>
      </c>
      <c r="AT1110" s="2" t="str">
        <f>IF(IFERROR(VLOOKUP(AS1110,[1]Hoja2!$C$1:$AM$841,37,FALSE),"n/a")&lt;&gt;"n/a","a","n/a")</f>
        <v>n/a</v>
      </c>
      <c r="AU1110" s="8">
        <f t="shared" si="559"/>
        <v>1</v>
      </c>
      <c r="AV1110" t="e">
        <f>VLOOKUP(B1110,[1]Hoja2!$C$2:$AO$762,39,FALSE)</f>
        <v>#N/A</v>
      </c>
      <c r="AW1110" t="e">
        <f>IF(AU1110=AV1110,VLOOKUP(B1110,[1]Hoja2!$C$2:$AO$762,37,FALSE),IF(AV1110&lt;2,VLOOKUP(B1110,[1]Hoja2!$C$2:$AO$762,37,FALSE)))</f>
        <v>#N/A</v>
      </c>
      <c r="AX1110" t="str">
        <f>B1110 &amp; COUNTIF(B$2:B1110, B1110)</f>
        <v>02TX0605801</v>
      </c>
      <c r="AY1110" t="e">
        <f>VLOOKUP(AX1110,[1]Hoja2!$B$2:$AO$762,38,FALSE)</f>
        <v>#N/A</v>
      </c>
      <c r="AZ1110" s="9" t="e">
        <f t="shared" si="573"/>
        <v>#N/A</v>
      </c>
    </row>
    <row r="1111" spans="1:55" x14ac:dyDescent="0.25">
      <c r="A1111">
        <v>72000</v>
      </c>
      <c r="B1111" t="s">
        <v>979</v>
      </c>
      <c r="C1111">
        <v>2019</v>
      </c>
      <c r="D1111" t="s">
        <v>37</v>
      </c>
      <c r="E1111" t="s">
        <v>38</v>
      </c>
      <c r="F1111">
        <v>25</v>
      </c>
      <c r="G1111" t="s">
        <v>40</v>
      </c>
      <c r="H1111">
        <v>1.0833330000000001</v>
      </c>
      <c r="J1111" t="s">
        <v>33</v>
      </c>
      <c r="K1111" t="s">
        <v>33</v>
      </c>
      <c r="L1111" t="s">
        <v>33</v>
      </c>
      <c r="M1111" t="s">
        <v>33</v>
      </c>
      <c r="N1111" t="s">
        <v>33</v>
      </c>
      <c r="O1111" t="s">
        <v>33</v>
      </c>
      <c r="P1111" t="s">
        <v>33</v>
      </c>
      <c r="Q1111" t="s">
        <v>33</v>
      </c>
      <c r="S1111" t="s">
        <v>33</v>
      </c>
      <c r="T1111" t="s">
        <v>33</v>
      </c>
      <c r="V1111" t="s">
        <v>145</v>
      </c>
      <c r="W1111" t="s">
        <v>50</v>
      </c>
      <c r="X1111">
        <v>2019</v>
      </c>
      <c r="Y1111" t="s">
        <v>37</v>
      </c>
      <c r="Z1111" t="s">
        <v>38</v>
      </c>
      <c r="AA1111">
        <v>30</v>
      </c>
      <c r="AB1111" t="s">
        <v>33</v>
      </c>
      <c r="AC1111">
        <v>0</v>
      </c>
      <c r="AD1111">
        <v>0</v>
      </c>
      <c r="AE1111">
        <v>0</v>
      </c>
      <c r="AF1111">
        <v>0</v>
      </c>
      <c r="AG1111" s="2">
        <f>IFERROR(VLOOKUP(B1111,[1]Hoja2!$C$1:$AM$841,37,FALSE),"n/a")</f>
        <v>750.75000000000011</v>
      </c>
      <c r="AH1111" s="10">
        <f>VLOOKUP(AX1111,[1]Hoja2!$B$2:$AO$762,17,FALSE)</f>
        <v>2702</v>
      </c>
      <c r="AI1111" s="10">
        <f>VLOOKUP(AX1111,[1]Hoja2!$B$2:$AO$762,23,FALSE)</f>
        <v>1.05</v>
      </c>
      <c r="AJ1111" s="10">
        <f>VLOOKUP(AX1111,[1]Hoja2!$B$2:$AO$762,28,FALSE)</f>
        <v>0.25</v>
      </c>
      <c r="AK1111" s="10" t="str">
        <f>VLOOKUP(AX1111,[1]Hoja2!$B$2:$AO$762,19,FALSE)</f>
        <v>Color Solid Ink Printers</v>
      </c>
      <c r="AL1111">
        <f t="shared" si="560"/>
        <v>0</v>
      </c>
      <c r="AM1111">
        <f t="shared" si="561"/>
        <v>0</v>
      </c>
      <c r="AN1111">
        <f t="shared" si="562"/>
        <v>0</v>
      </c>
      <c r="AO1111">
        <f t="shared" si="563"/>
        <v>0</v>
      </c>
      <c r="AP1111">
        <f t="shared" si="564"/>
        <v>0</v>
      </c>
      <c r="AQ1111">
        <f t="shared" si="565"/>
        <v>1</v>
      </c>
      <c r="AR1111">
        <f>+INDEX([1]Hoja2!$AM$2:$AM$841,MATCH(B1111,[1]Hoja2!$C$2:$C$841,0))</f>
        <v>750.75000000000011</v>
      </c>
      <c r="AS1111" t="str">
        <f t="shared" si="566"/>
        <v>0T4B00370025</v>
      </c>
      <c r="AT1111" s="2">
        <f>IFERROR(VLOOKUP(AS1111,[1]Hoja2!$A$1:$AM$841,38,FALSE),"n/a")</f>
        <v>0</v>
      </c>
      <c r="AU1111" s="8">
        <f t="shared" si="559"/>
        <v>1</v>
      </c>
      <c r="AV1111">
        <f>VLOOKUP(B1111,[1]Hoja2!$C$2:$AO$762,39,FALSE)</f>
        <v>1</v>
      </c>
      <c r="AW1111">
        <f>IF(AU1111=AV1111,VLOOKUP(B1111,[1]Hoja2!$C$2:$AO$762,37,FALSE),IF(AV1111&lt;2,VLOOKUP(B1111,[1]Hoja2!$C$2:$AO$762,37,FALSE)))</f>
        <v>750.75000000000011</v>
      </c>
      <c r="AX1111" t="str">
        <f>B1111 &amp; COUNTIF(B$2:B1111, B1111)</f>
        <v>0T4B0037001</v>
      </c>
      <c r="AY1111" s="10">
        <f>VLOOKUP(AX1111,[1]Hoja2!$B$2:$AO$762,38,FALSE)</f>
        <v>750.75000000000011</v>
      </c>
      <c r="AZ1111" s="9">
        <f t="shared" si="573"/>
        <v>0</v>
      </c>
      <c r="BA1111">
        <f t="shared" ref="BA1111:BA1113" si="577">IF(Q1111="NA",2,IF(OR(G1111="INSTALACION NUEVA",G1111="Mantenimiento preventivo"),3,IF(AND(AC1111&lt;AH1111,AL1111&lt;&gt;1),4,IF(AY1111&gt;AF1111,1,0))))</f>
        <v>2</v>
      </c>
      <c r="BB1111">
        <f t="shared" ref="BB1111:BB1113" si="578">AE1111-AJ1111</f>
        <v>-0.25</v>
      </c>
      <c r="BC1111">
        <f t="shared" ref="BC1111:BC1113" si="579">+_xlfn.IFS(Q1111="NA",2,OR(G1111="INSTALACION NUEVA",G1111="Mantenimiento preventivo"),3,AND(AC1111&lt;AH1111,AL1111&lt;&gt;1),4,AY1111&gt;AF1111,1,TRUE,0)</f>
        <v>2</v>
      </c>
    </row>
    <row r="1112" spans="1:55" x14ac:dyDescent="0.25">
      <c r="A1112">
        <v>72002</v>
      </c>
      <c r="B1112" t="s">
        <v>980</v>
      </c>
      <c r="C1112">
        <v>2019</v>
      </c>
      <c r="D1112" t="s">
        <v>37</v>
      </c>
      <c r="E1112" t="s">
        <v>38</v>
      </c>
      <c r="F1112">
        <v>25</v>
      </c>
      <c r="G1112" t="s">
        <v>40</v>
      </c>
      <c r="H1112">
        <v>0.56666669999999997</v>
      </c>
      <c r="J1112" t="s">
        <v>33</v>
      </c>
      <c r="K1112" t="s">
        <v>33</v>
      </c>
      <c r="L1112" t="s">
        <v>33</v>
      </c>
      <c r="M1112" t="s">
        <v>33</v>
      </c>
      <c r="N1112" t="s">
        <v>33</v>
      </c>
      <c r="O1112" t="s">
        <v>33</v>
      </c>
      <c r="P1112" t="s">
        <v>33</v>
      </c>
      <c r="Q1112" t="s">
        <v>33</v>
      </c>
      <c r="S1112" t="s">
        <v>33</v>
      </c>
      <c r="T1112" t="s">
        <v>33</v>
      </c>
      <c r="V1112" t="s">
        <v>58</v>
      </c>
      <c r="W1112" t="s">
        <v>55</v>
      </c>
      <c r="X1112">
        <v>2019</v>
      </c>
      <c r="Y1112" t="s">
        <v>37</v>
      </c>
      <c r="Z1112" t="s">
        <v>38</v>
      </c>
      <c r="AA1112">
        <v>25</v>
      </c>
      <c r="AB1112" t="s">
        <v>33</v>
      </c>
      <c r="AC1112">
        <v>0</v>
      </c>
      <c r="AD1112">
        <v>0</v>
      </c>
      <c r="AE1112">
        <v>0</v>
      </c>
      <c r="AF1112">
        <v>0</v>
      </c>
      <c r="AG1112" s="2">
        <f>IFERROR(VLOOKUP(B1112,[1]Hoja2!$C$1:$AM$841,37,FALSE),"n/a")</f>
        <v>1501.5000000000002</v>
      </c>
      <c r="AH1112" s="10">
        <f>VLOOKUP(AX1112,[1]Hoja2!$B$2:$AO$762,17,FALSE)</f>
        <v>723</v>
      </c>
      <c r="AI1112" s="10">
        <f>VLOOKUP(AX1112,[1]Hoja2!$B$2:$AO$762,23,FALSE)</f>
        <v>1.1000000000000001</v>
      </c>
      <c r="AJ1112" s="10">
        <f>VLOOKUP(AX1112,[1]Hoja2!$B$2:$AO$762,28,FALSE)</f>
        <v>0.15</v>
      </c>
      <c r="AK1112" s="10" t="str">
        <f>VLOOKUP(AX1112,[1]Hoja2!$B$2:$AO$762,19,FALSE)</f>
        <v>Office Digital</v>
      </c>
      <c r="AL1112">
        <f t="shared" si="560"/>
        <v>0</v>
      </c>
      <c r="AM1112">
        <f t="shared" si="561"/>
        <v>0</v>
      </c>
      <c r="AN1112">
        <f t="shared" si="562"/>
        <v>0</v>
      </c>
      <c r="AO1112">
        <f t="shared" si="563"/>
        <v>0</v>
      </c>
      <c r="AP1112">
        <f t="shared" si="564"/>
        <v>0</v>
      </c>
      <c r="AQ1112">
        <f t="shared" si="565"/>
        <v>1</v>
      </c>
      <c r="AR1112">
        <f>+INDEX([1]Hoja2!$AM$2:$AM$841,MATCH(B1112,[1]Hoja2!$C$2:$C$841,0))</f>
        <v>1501.5000000000002</v>
      </c>
      <c r="AS1112" t="str">
        <f t="shared" si="566"/>
        <v>0X7670645125</v>
      </c>
      <c r="AT1112" s="2">
        <f>IFERROR(VLOOKUP(AS1112,[1]Hoja2!$A$1:$AM$841,38,FALSE),"n/a")</f>
        <v>0</v>
      </c>
      <c r="AU1112" s="8">
        <f t="shared" si="559"/>
        <v>1</v>
      </c>
      <c r="AV1112">
        <f>VLOOKUP(B1112,[1]Hoja2!$C$2:$AO$762,39,FALSE)</f>
        <v>1</v>
      </c>
      <c r="AW1112">
        <f>IF(AU1112=AV1112,VLOOKUP(B1112,[1]Hoja2!$C$2:$AO$762,37,FALSE),IF(AV1112&lt;2,VLOOKUP(B1112,[1]Hoja2!$C$2:$AO$762,37,FALSE)))</f>
        <v>1501.5000000000002</v>
      </c>
      <c r="AX1112" t="str">
        <f>B1112 &amp; COUNTIF(B$2:B1112, B1112)</f>
        <v>0X767064511</v>
      </c>
      <c r="AY1112" s="10">
        <f>VLOOKUP(AX1112,[1]Hoja2!$B$2:$AO$762,38,FALSE)</f>
        <v>1501.5000000000002</v>
      </c>
      <c r="AZ1112" s="9">
        <f t="shared" si="573"/>
        <v>0</v>
      </c>
      <c r="BA1112">
        <f t="shared" si="577"/>
        <v>2</v>
      </c>
      <c r="BB1112">
        <f t="shared" si="578"/>
        <v>-0.15</v>
      </c>
      <c r="BC1112">
        <f t="shared" si="579"/>
        <v>2</v>
      </c>
    </row>
    <row r="1113" spans="1:55" x14ac:dyDescent="0.25">
      <c r="A1113">
        <v>72008</v>
      </c>
      <c r="B1113" t="s">
        <v>616</v>
      </c>
      <c r="C1113">
        <v>2019</v>
      </c>
      <c r="D1113" t="s">
        <v>37</v>
      </c>
      <c r="E1113" t="s">
        <v>38</v>
      </c>
      <c r="F1113">
        <v>25</v>
      </c>
      <c r="G1113" t="s">
        <v>40</v>
      </c>
      <c r="H1113">
        <v>1.7166669999999999</v>
      </c>
      <c r="I1113" t="s">
        <v>71</v>
      </c>
      <c r="J1113">
        <v>468</v>
      </c>
      <c r="K1113">
        <v>715</v>
      </c>
      <c r="L1113">
        <v>0</v>
      </c>
      <c r="M1113">
        <v>0</v>
      </c>
      <c r="N1113">
        <v>0</v>
      </c>
      <c r="O1113">
        <v>0.6</v>
      </c>
      <c r="P1113">
        <v>0.8</v>
      </c>
      <c r="Q1113">
        <v>1.05</v>
      </c>
      <c r="R1113" t="s">
        <v>46</v>
      </c>
      <c r="S1113">
        <v>5</v>
      </c>
      <c r="T1113">
        <v>9</v>
      </c>
      <c r="U1113" t="s">
        <v>47</v>
      </c>
      <c r="V1113" t="s">
        <v>34</v>
      </c>
      <c r="W1113" t="s">
        <v>67</v>
      </c>
      <c r="X1113">
        <v>2019</v>
      </c>
      <c r="Y1113" t="s">
        <v>37</v>
      </c>
      <c r="Z1113" t="s">
        <v>38</v>
      </c>
      <c r="AA1113">
        <v>26</v>
      </c>
      <c r="AB1113">
        <v>0</v>
      </c>
      <c r="AC1113">
        <v>105</v>
      </c>
      <c r="AD1113">
        <v>1.05</v>
      </c>
      <c r="AE1113">
        <v>0.34333340000000001</v>
      </c>
      <c r="AF1113">
        <v>750.75</v>
      </c>
      <c r="AG1113" s="2">
        <f>IFERROR(VLOOKUP(B1113,[1]Hoja2!$C$1:$AM$841,37,FALSE),"n/a")</f>
        <v>750.75000000000011</v>
      </c>
      <c r="AH1113" s="10">
        <f>VLOOKUP(AX1113,[1]Hoja2!$B$2:$AO$762,17,FALSE)</f>
        <v>108</v>
      </c>
      <c r="AI1113" s="10">
        <f>VLOOKUP(AX1113,[1]Hoja2!$B$2:$AO$762,23,FALSE)</f>
        <v>1.05</v>
      </c>
      <c r="AJ1113" s="10">
        <f>VLOOKUP(AX1113,[1]Hoja2!$B$2:$AO$762,28,FALSE)</f>
        <v>0.77600000000000002</v>
      </c>
      <c r="AK1113" s="10" t="str">
        <f>VLOOKUP(AX1113,[1]Hoja2!$B$2:$AO$762,19,FALSE)</f>
        <v>Entry Mono Printers</v>
      </c>
      <c r="AL1113">
        <f t="shared" si="560"/>
        <v>1</v>
      </c>
      <c r="AM1113">
        <f t="shared" si="561"/>
        <v>0</v>
      </c>
      <c r="AN1113">
        <f t="shared" si="562"/>
        <v>1</v>
      </c>
      <c r="AO1113">
        <f t="shared" si="563"/>
        <v>0</v>
      </c>
      <c r="AP1113">
        <f t="shared" si="564"/>
        <v>1</v>
      </c>
      <c r="AQ1113">
        <f t="shared" si="565"/>
        <v>0</v>
      </c>
      <c r="AR1113">
        <f>+INDEX([1]Hoja2!$AM$2:$AM$841,MATCH(B1113,[1]Hoja2!$C$2:$C$841,0))</f>
        <v>750.75000000000011</v>
      </c>
      <c r="AS1113" t="str">
        <f t="shared" si="566"/>
        <v>0MHB90321925</v>
      </c>
      <c r="AT1113" s="2">
        <f>IFERROR(VLOOKUP(AS1113,[1]Hoja2!$A$1:$AM$841,38,FALSE),"n/a")</f>
        <v>0</v>
      </c>
      <c r="AU1113" s="8">
        <f t="shared" si="559"/>
        <v>1</v>
      </c>
      <c r="AV1113">
        <f>VLOOKUP(B1113,[1]Hoja2!$C$2:$AO$762,39,FALSE)</f>
        <v>1</v>
      </c>
      <c r="AW1113">
        <f>IF(AU1113=AV1113,VLOOKUP(B1113,[1]Hoja2!$C$2:$AO$762,37,FALSE),IF(AV1113&lt;2,VLOOKUP(B1113,[1]Hoja2!$C$2:$AO$762,37,FALSE)))</f>
        <v>750.75000000000011</v>
      </c>
      <c r="AX1113" t="str">
        <f>B1113 &amp; COUNTIF(B$2:B1113, B1113)</f>
        <v>0MHB9032191</v>
      </c>
      <c r="AY1113" s="10">
        <f>VLOOKUP(AX1113,[1]Hoja2!$B$2:$AO$762,38,FALSE)</f>
        <v>750.75000000000011</v>
      </c>
      <c r="AZ1113" s="9">
        <f t="shared" si="573"/>
        <v>0</v>
      </c>
      <c r="BA1113">
        <f t="shared" si="577"/>
        <v>0</v>
      </c>
      <c r="BB1113">
        <f t="shared" si="578"/>
        <v>-0.43266660000000001</v>
      </c>
      <c r="BC1113">
        <f t="shared" si="579"/>
        <v>0</v>
      </c>
    </row>
    <row r="1114" spans="1:55" hidden="1" x14ac:dyDescent="0.25">
      <c r="A1114">
        <v>72009</v>
      </c>
      <c r="B1114" t="s">
        <v>603</v>
      </c>
      <c r="C1114">
        <v>2019</v>
      </c>
      <c r="D1114" t="s">
        <v>37</v>
      </c>
      <c r="E1114" t="s">
        <v>38</v>
      </c>
      <c r="F1114">
        <v>25</v>
      </c>
      <c r="G1114" t="s">
        <v>44</v>
      </c>
      <c r="H1114">
        <v>0</v>
      </c>
      <c r="I1114" t="s">
        <v>34</v>
      </c>
      <c r="J1114">
        <v>468</v>
      </c>
      <c r="K1114">
        <v>715</v>
      </c>
      <c r="L1114">
        <v>0</v>
      </c>
      <c r="M1114">
        <v>0</v>
      </c>
      <c r="N1114">
        <v>0</v>
      </c>
      <c r="O1114">
        <v>0.6</v>
      </c>
      <c r="P1114">
        <v>0.8</v>
      </c>
      <c r="Q1114">
        <v>1.05</v>
      </c>
      <c r="R1114" t="s">
        <v>46</v>
      </c>
      <c r="S1114">
        <v>5</v>
      </c>
      <c r="T1114">
        <v>9</v>
      </c>
      <c r="U1114" t="s">
        <v>47</v>
      </c>
      <c r="V1114" t="s">
        <v>34</v>
      </c>
      <c r="W1114" t="s">
        <v>50</v>
      </c>
      <c r="X1114">
        <v>2019</v>
      </c>
      <c r="Y1114" t="s">
        <v>37</v>
      </c>
      <c r="Z1114" t="s">
        <v>38</v>
      </c>
      <c r="AA1114">
        <v>25</v>
      </c>
      <c r="AB1114">
        <v>0</v>
      </c>
      <c r="AC1114">
        <v>28</v>
      </c>
      <c r="AD1114">
        <v>0</v>
      </c>
      <c r="AE1114">
        <v>0</v>
      </c>
      <c r="AF1114">
        <v>715</v>
      </c>
      <c r="AG1114" s="2" t="str">
        <f>IFERROR(VLOOKUP(B1114,[1]Hoja2!$C$1:$AM$841,37,FALSE),"n/a")</f>
        <v>n/a</v>
      </c>
      <c r="AH1114" s="10" t="e">
        <f>VLOOKUP(AX1114,[1]Hoja2!$B$2:$AO$762,17,FALSE)</f>
        <v>#N/A</v>
      </c>
      <c r="AI1114" s="10" t="e">
        <f>VLOOKUP(AX1114,[1]Hoja2!$B$2:$AO$762,23,FALSE)</f>
        <v>#N/A</v>
      </c>
      <c r="AJ1114" s="10" t="e">
        <f>VLOOKUP(AX1114,[1]Hoja2!$B$2:$AO$762,28,FALSE)</f>
        <v>#N/A</v>
      </c>
      <c r="AK1114" s="10" t="e">
        <f>VLOOKUP(AX1114,[1]Hoja2!$B$2:$AO$762,19,FALSE)</f>
        <v>#N/A</v>
      </c>
      <c r="AL1114" t="e">
        <f t="shared" si="560"/>
        <v>#N/A</v>
      </c>
      <c r="AM1114" t="e">
        <f t="shared" si="561"/>
        <v>#N/A</v>
      </c>
      <c r="AN1114" t="e">
        <f t="shared" si="562"/>
        <v>#N/A</v>
      </c>
      <c r="AO1114" t="e">
        <f t="shared" si="563"/>
        <v>#N/A</v>
      </c>
      <c r="AP1114" t="e">
        <f t="shared" si="564"/>
        <v>#N/A</v>
      </c>
      <c r="AQ1114" t="str">
        <f t="shared" si="565"/>
        <v>n/a</v>
      </c>
      <c r="AR1114" t="e">
        <f>+INDEX([1]DETALLE!$AK$2:$AK$841,MATCH(B1114,[1]DETALLE!$A$2:$A$841,0))</f>
        <v>#N/A</v>
      </c>
      <c r="AS1114" t="str">
        <f>CONCATENATE(B1114)</f>
        <v>03BT802359</v>
      </c>
      <c r="AT1114" s="2" t="str">
        <f>IF(IFERROR(VLOOKUP(AS1114,[1]Hoja2!$C$1:$AM$841,37,FALSE),"n/a")&lt;&gt;"n/a","a","n/a")</f>
        <v>n/a</v>
      </c>
      <c r="AU1114" s="8">
        <f t="shared" si="559"/>
        <v>1</v>
      </c>
      <c r="AV1114" t="e">
        <f>VLOOKUP(B1114,[1]Hoja2!$C$2:$AO$762,39,FALSE)</f>
        <v>#N/A</v>
      </c>
      <c r="AW1114" t="e">
        <f>IF(AU1114=AV1114,VLOOKUP(B1114,[1]Hoja2!$C$2:$AO$762,37,FALSE),IF(AV1114&lt;2,VLOOKUP(B1114,[1]Hoja2!$C$2:$AO$762,37,FALSE)))</f>
        <v>#N/A</v>
      </c>
      <c r="AX1114" t="str">
        <f>B1114 &amp; COUNTIF(B$2:B1114, B1114)</f>
        <v>03BT8023591</v>
      </c>
      <c r="AY1114" t="e">
        <f>VLOOKUP(AX1114,[1]Hoja2!$B$2:$AO$762,38,FALSE)</f>
        <v>#N/A</v>
      </c>
      <c r="AZ1114" s="9" t="e">
        <f t="shared" si="573"/>
        <v>#N/A</v>
      </c>
    </row>
    <row r="1115" spans="1:55" x14ac:dyDescent="0.25">
      <c r="A1115">
        <v>72010</v>
      </c>
      <c r="B1115" t="s">
        <v>617</v>
      </c>
      <c r="C1115">
        <v>2019</v>
      </c>
      <c r="D1115" t="s">
        <v>37</v>
      </c>
      <c r="E1115" t="s">
        <v>38</v>
      </c>
      <c r="F1115">
        <v>25</v>
      </c>
      <c r="G1115" t="s">
        <v>40</v>
      </c>
      <c r="H1115">
        <v>0.75</v>
      </c>
      <c r="I1115" t="s">
        <v>64</v>
      </c>
      <c r="J1115">
        <v>655</v>
      </c>
      <c r="K1115">
        <v>1365</v>
      </c>
      <c r="L1115">
        <v>0</v>
      </c>
      <c r="M1115">
        <v>0</v>
      </c>
      <c r="N1115">
        <v>0.6</v>
      </c>
      <c r="O1115">
        <v>0.8</v>
      </c>
      <c r="P1115">
        <v>1.05</v>
      </c>
      <c r="Q1115">
        <v>1.1000000000000001</v>
      </c>
      <c r="R1115" t="s">
        <v>46</v>
      </c>
      <c r="S1115">
        <v>5</v>
      </c>
      <c r="T1115">
        <v>9</v>
      </c>
      <c r="U1115" t="s">
        <v>47</v>
      </c>
      <c r="V1115" t="s">
        <v>64</v>
      </c>
      <c r="W1115" t="s">
        <v>55</v>
      </c>
      <c r="X1115">
        <v>2019</v>
      </c>
      <c r="Y1115" t="s">
        <v>37</v>
      </c>
      <c r="Z1115" t="s">
        <v>38</v>
      </c>
      <c r="AA1115">
        <v>25</v>
      </c>
      <c r="AB1115">
        <v>0</v>
      </c>
      <c r="AC1115">
        <v>181</v>
      </c>
      <c r="AD1115">
        <v>1.1000000000000001</v>
      </c>
      <c r="AE1115">
        <v>0.15</v>
      </c>
      <c r="AF1115">
        <v>1501.5</v>
      </c>
      <c r="AG1115" s="2">
        <f>IFERROR(VLOOKUP(B1115,[1]Hoja2!$C$1:$AM$841,37,FALSE),"n/a")</f>
        <v>1501.5000000000002</v>
      </c>
      <c r="AH1115" s="10">
        <f>VLOOKUP(AX1115,[1]Hoja2!$B$2:$AO$762,17,FALSE)</f>
        <v>185</v>
      </c>
      <c r="AI1115" s="10">
        <f>VLOOKUP(AX1115,[1]Hoja2!$B$2:$AO$762,23,FALSE)</f>
        <v>1.1000000000000001</v>
      </c>
      <c r="AJ1115" s="10">
        <f>VLOOKUP(AX1115,[1]Hoja2!$B$2:$AO$762,28,FALSE)</f>
        <v>0.184</v>
      </c>
      <c r="AK1115" s="10" t="str">
        <f>VLOOKUP(AX1115,[1]Hoja2!$B$2:$AO$762,19,FALSE)</f>
        <v>A3 Office Color Laser MFPs</v>
      </c>
      <c r="AL1115">
        <f t="shared" si="560"/>
        <v>1</v>
      </c>
      <c r="AM1115">
        <f t="shared" si="561"/>
        <v>0</v>
      </c>
      <c r="AN1115">
        <f t="shared" si="562"/>
        <v>1</v>
      </c>
      <c r="AO1115">
        <f t="shared" si="563"/>
        <v>0</v>
      </c>
      <c r="AP1115">
        <f t="shared" si="564"/>
        <v>1</v>
      </c>
      <c r="AQ1115">
        <f t="shared" si="565"/>
        <v>0</v>
      </c>
      <c r="AR1115">
        <f>+INDEX([1]Hoja2!$AM$2:$AM$841,MATCH(B1115,[1]Hoja2!$C$2:$C$841,0))</f>
        <v>1501.5000000000002</v>
      </c>
      <c r="AS1115" t="str">
        <f t="shared" si="566"/>
        <v>0MX477736625</v>
      </c>
      <c r="AT1115" s="2">
        <f>IFERROR(VLOOKUP(AS1115,[1]Hoja2!$A$1:$AM$841,38,FALSE),"n/a")</f>
        <v>0</v>
      </c>
      <c r="AU1115" s="8">
        <f t="shared" si="559"/>
        <v>1</v>
      </c>
      <c r="AV1115">
        <f>VLOOKUP(B1115,[1]Hoja2!$C$2:$AO$762,39,FALSE)</f>
        <v>1</v>
      </c>
      <c r="AW1115">
        <f>IF(AU1115=AV1115,VLOOKUP(B1115,[1]Hoja2!$C$2:$AO$762,37,FALSE),IF(AV1115&lt;2,VLOOKUP(B1115,[1]Hoja2!$C$2:$AO$762,37,FALSE)))</f>
        <v>1501.5000000000002</v>
      </c>
      <c r="AX1115" t="str">
        <f>B1115 &amp; COUNTIF(B$2:B1115, B1115)</f>
        <v>0MX47773661</v>
      </c>
      <c r="AY1115" s="10">
        <f>VLOOKUP(AX1115,[1]Hoja2!$B$2:$AO$762,38,FALSE)</f>
        <v>1501.5000000000002</v>
      </c>
      <c r="AZ1115" s="9">
        <f t="shared" si="573"/>
        <v>0</v>
      </c>
      <c r="BA1115">
        <f>IF(Q1115="NA",2,IF(OR(G1115="INSTALACION NUEVA",G1115="Mantenimiento preventivo"),3,IF(AND(AC1115&lt;AH1115,AL1115&lt;&gt;1),4,IF(AY1115&gt;AF1115,1,0))))</f>
        <v>0</v>
      </c>
      <c r="BB1115">
        <f>AE1115-AJ1115</f>
        <v>-3.4000000000000002E-2</v>
      </c>
      <c r="BC1115">
        <f>+_xlfn.IFS(Q1115="NA",2,OR(G1115="INSTALACION NUEVA",G1115="Mantenimiento preventivo"),3,AND(AC1115&lt;AH1115,AL1115&lt;&gt;1),4,AY1115&gt;AF1115,1,TRUE,0)</f>
        <v>0</v>
      </c>
    </row>
    <row r="1116" spans="1:55" hidden="1" x14ac:dyDescent="0.25">
      <c r="A1116">
        <v>72020</v>
      </c>
      <c r="B1116" t="s">
        <v>711</v>
      </c>
      <c r="C1116">
        <v>2019</v>
      </c>
      <c r="D1116" t="s">
        <v>37</v>
      </c>
      <c r="E1116" t="s">
        <v>38</v>
      </c>
      <c r="F1116">
        <v>25</v>
      </c>
      <c r="G1116" t="s">
        <v>44</v>
      </c>
      <c r="H1116">
        <v>0</v>
      </c>
      <c r="I1116" t="s">
        <v>45</v>
      </c>
      <c r="J1116">
        <v>803</v>
      </c>
      <c r="K1116">
        <v>1573</v>
      </c>
      <c r="L1116">
        <v>0.2</v>
      </c>
      <c r="M1116">
        <v>0.6</v>
      </c>
      <c r="N1116">
        <v>0.8</v>
      </c>
      <c r="O1116">
        <v>1.05</v>
      </c>
      <c r="P1116">
        <v>1.1000000000000001</v>
      </c>
      <c r="Q1116">
        <v>1.1499999999999999</v>
      </c>
      <c r="R1116" t="s">
        <v>46</v>
      </c>
      <c r="S1116">
        <v>4</v>
      </c>
      <c r="T1116">
        <v>6</v>
      </c>
      <c r="U1116" t="s">
        <v>47</v>
      </c>
      <c r="V1116" t="s">
        <v>48</v>
      </c>
      <c r="W1116" t="s">
        <v>50</v>
      </c>
      <c r="X1116">
        <v>2019</v>
      </c>
      <c r="Y1116" t="s">
        <v>37</v>
      </c>
      <c r="Z1116" t="s">
        <v>38</v>
      </c>
      <c r="AA1116">
        <v>25</v>
      </c>
      <c r="AB1116">
        <v>1</v>
      </c>
      <c r="AC1116">
        <v>3</v>
      </c>
      <c r="AD1116">
        <v>0</v>
      </c>
      <c r="AE1116">
        <v>0</v>
      </c>
      <c r="AF1116">
        <v>0</v>
      </c>
      <c r="AG1116" s="2" t="str">
        <f>IFERROR(VLOOKUP(B1116,[1]Hoja2!$C$1:$AM$841,37,FALSE),"n/a")</f>
        <v>n/a</v>
      </c>
      <c r="AH1116" s="10" t="e">
        <f>VLOOKUP(AX1116,[1]Hoja2!$B$2:$AO$762,17,FALSE)</f>
        <v>#N/A</v>
      </c>
      <c r="AI1116" s="10" t="e">
        <f>VLOOKUP(AX1116,[1]Hoja2!$B$2:$AO$762,23,FALSE)</f>
        <v>#N/A</v>
      </c>
      <c r="AJ1116" s="10" t="e">
        <f>VLOOKUP(AX1116,[1]Hoja2!$B$2:$AO$762,28,FALSE)</f>
        <v>#N/A</v>
      </c>
      <c r="AK1116" s="10" t="e">
        <f>VLOOKUP(AX1116,[1]Hoja2!$B$2:$AO$762,19,FALSE)</f>
        <v>#N/A</v>
      </c>
      <c r="AL1116" t="e">
        <f t="shared" si="560"/>
        <v>#N/A</v>
      </c>
      <c r="AM1116" t="e">
        <f t="shared" si="561"/>
        <v>#N/A</v>
      </c>
      <c r="AN1116" t="e">
        <f t="shared" si="562"/>
        <v>#N/A</v>
      </c>
      <c r="AO1116" t="e">
        <f t="shared" si="563"/>
        <v>#N/A</v>
      </c>
      <c r="AP1116" t="e">
        <f t="shared" si="564"/>
        <v>#N/A</v>
      </c>
      <c r="AQ1116" t="str">
        <f t="shared" si="565"/>
        <v>n/a</v>
      </c>
      <c r="AR1116" t="e">
        <f>+INDEX([1]DETALLE!$AK$2:$AK$841,MATCH(B1116,[1]DETALLE!$A$2:$A$841,0))</f>
        <v>#N/A</v>
      </c>
      <c r="AS1116" t="str">
        <f>CONCATENATE(B1116)</f>
        <v>0BG0974969</v>
      </c>
      <c r="AT1116" s="2" t="str">
        <f>IF(IFERROR(VLOOKUP(AS1116,[1]Hoja2!$C$1:$AM$841,37,FALSE),"n/a")&lt;&gt;"n/a","a","n/a")</f>
        <v>n/a</v>
      </c>
      <c r="AU1116" s="8">
        <f t="shared" si="559"/>
        <v>4</v>
      </c>
      <c r="AV1116" t="e">
        <f>VLOOKUP(B1116,[1]Hoja2!$C$2:$AO$762,39,FALSE)</f>
        <v>#N/A</v>
      </c>
      <c r="AW1116" t="e">
        <f>IF(AU1116=AV1116,VLOOKUP(B1116,[1]Hoja2!$C$2:$AO$762,37,FALSE),IF(AV1116&lt;2,VLOOKUP(B1116,[1]Hoja2!$C$2:$AO$762,37,FALSE)))</f>
        <v>#N/A</v>
      </c>
      <c r="AX1116" t="str">
        <f>B1116 &amp; COUNTIF(B$2:B1116, B1116)</f>
        <v>0BG09749694</v>
      </c>
      <c r="AY1116" t="e">
        <f>VLOOKUP(AX1116,[1]Hoja2!$B$2:$AO$762,38,FALSE)</f>
        <v>#N/A</v>
      </c>
      <c r="AZ1116" s="9" t="e">
        <f t="shared" si="573"/>
        <v>#N/A</v>
      </c>
    </row>
    <row r="1117" spans="1:55" x14ac:dyDescent="0.25">
      <c r="A1117">
        <v>72022</v>
      </c>
      <c r="B1117" t="s">
        <v>109</v>
      </c>
      <c r="C1117">
        <v>2019</v>
      </c>
      <c r="D1117" t="s">
        <v>37</v>
      </c>
      <c r="E1117" t="s">
        <v>38</v>
      </c>
      <c r="F1117">
        <v>25</v>
      </c>
      <c r="G1117" t="s">
        <v>40</v>
      </c>
      <c r="H1117">
        <v>6.6666669999999997E-2</v>
      </c>
      <c r="I1117" t="s">
        <v>58</v>
      </c>
      <c r="J1117">
        <v>655</v>
      </c>
      <c r="K1117">
        <v>1365</v>
      </c>
      <c r="L1117">
        <v>0</v>
      </c>
      <c r="M1117">
        <v>0</v>
      </c>
      <c r="N1117">
        <v>0.6</v>
      </c>
      <c r="O1117">
        <v>0.8</v>
      </c>
      <c r="P1117">
        <v>1.05</v>
      </c>
      <c r="Q1117">
        <v>1.1000000000000001</v>
      </c>
      <c r="R1117" t="s">
        <v>46</v>
      </c>
      <c r="S1117">
        <v>5</v>
      </c>
      <c r="T1117">
        <v>9</v>
      </c>
      <c r="U1117" t="s">
        <v>47</v>
      </c>
      <c r="V1117" t="s">
        <v>45</v>
      </c>
      <c r="W1117" t="s">
        <v>73</v>
      </c>
      <c r="X1117">
        <v>2019</v>
      </c>
      <c r="Y1117" t="s">
        <v>37</v>
      </c>
      <c r="Z1117" t="s">
        <v>38</v>
      </c>
      <c r="AA1117">
        <v>25</v>
      </c>
      <c r="AB1117">
        <v>0</v>
      </c>
      <c r="AC1117">
        <v>21</v>
      </c>
      <c r="AD1117">
        <v>0.8</v>
      </c>
      <c r="AE1117">
        <v>1.3333334000000001E-2</v>
      </c>
      <c r="AF1117">
        <v>1092</v>
      </c>
      <c r="AG1117" s="2">
        <f>IFERROR(VLOOKUP(B1117,[1]Hoja2!$C$1:$AM$841,37,FALSE),"n/a")</f>
        <v>0</v>
      </c>
      <c r="AH1117" s="10">
        <f>VLOOKUP(AX1117,[1]Hoja2!$B$2:$AO$762,17,FALSE)</f>
        <v>11</v>
      </c>
      <c r="AI1117" s="10">
        <f>VLOOKUP(AX1117,[1]Hoja2!$B$2:$AO$762,23,FALSE)</f>
        <v>0.6</v>
      </c>
      <c r="AJ1117" s="10">
        <f>VLOOKUP(AX1117,[1]Hoja2!$B$2:$AO$762,28,FALSE)</f>
        <v>0.25800000000000001</v>
      </c>
      <c r="AK1117" s="10" t="str">
        <f>VLOOKUP(AX1117,[1]Hoja2!$B$2:$AO$762,19,FALSE)</f>
        <v>Departmental Digital</v>
      </c>
      <c r="AL1117">
        <f t="shared" si="560"/>
        <v>0</v>
      </c>
      <c r="AM1117">
        <f t="shared" si="561"/>
        <v>0</v>
      </c>
      <c r="AN1117">
        <f t="shared" si="562"/>
        <v>0</v>
      </c>
      <c r="AO1117">
        <f t="shared" si="563"/>
        <v>0</v>
      </c>
      <c r="AP1117">
        <f t="shared" si="564"/>
        <v>1</v>
      </c>
      <c r="AQ1117">
        <f t="shared" si="565"/>
        <v>0</v>
      </c>
      <c r="AR1117">
        <f>+INDEX([1]Hoja2!$AM$2:$AM$841,MATCH(B1117,[1]Hoja2!$C$2:$C$841,0))</f>
        <v>0</v>
      </c>
      <c r="AS1117" t="str">
        <f t="shared" si="566"/>
        <v>03AG88037725</v>
      </c>
      <c r="AT1117" s="2">
        <f>IFERROR(VLOOKUP(AS1117,[1]Hoja2!$A$1:$AM$841,38,FALSE),"n/a")</f>
        <v>0</v>
      </c>
      <c r="AU1117" s="8">
        <f t="shared" si="559"/>
        <v>4</v>
      </c>
      <c r="AV1117">
        <f>VLOOKUP(B1117,[1]Hoja2!$C$2:$AO$762,39,FALSE)</f>
        <v>4</v>
      </c>
      <c r="AW1117">
        <f>IF(AU1117=AV1117,VLOOKUP(B1117,[1]Hoja2!$C$2:$AO$762,37,FALSE),IF(AV1117&lt;2,VLOOKUP(B1117,[1]Hoja2!$C$2:$AO$762,37,FALSE)))</f>
        <v>0</v>
      </c>
      <c r="AX1117" t="str">
        <f>B1117 &amp; COUNTIF(B$2:B1117, B1117)</f>
        <v>03AG8803773</v>
      </c>
      <c r="AY1117" s="10">
        <f>VLOOKUP(AX1117,[1]Hoja2!$B$2:$AO$762,38,FALSE)</f>
        <v>819</v>
      </c>
      <c r="AZ1117" s="9">
        <f t="shared" si="573"/>
        <v>0</v>
      </c>
      <c r="BA1117">
        <f t="shared" ref="BA1117:BA1121" si="580">IF(Q1117="NA",2,IF(OR(G1117="INSTALACION NUEVA",G1117="Mantenimiento preventivo"),3,IF(AND(AC1117&lt;AH1117,AL1117&lt;&gt;1),4,IF(AY1117&gt;AF1117,1,0))))</f>
        <v>0</v>
      </c>
      <c r="BB1117">
        <f t="shared" ref="BB1117:BB1121" si="581">AE1117-AJ1117</f>
        <v>-0.244666666</v>
      </c>
      <c r="BC1117">
        <f t="shared" ref="BC1117:BC1121" si="582">+_xlfn.IFS(Q1117="NA",2,OR(G1117="INSTALACION NUEVA",G1117="Mantenimiento preventivo"),3,AND(AC1117&lt;AH1117,AL1117&lt;&gt;1),4,AY1117&gt;AF1117,1,TRUE,0)</f>
        <v>0</v>
      </c>
    </row>
    <row r="1118" spans="1:55" x14ac:dyDescent="0.25">
      <c r="A1118">
        <v>72023</v>
      </c>
      <c r="B1118" t="s">
        <v>250</v>
      </c>
      <c r="C1118">
        <v>2019</v>
      </c>
      <c r="D1118" t="s">
        <v>37</v>
      </c>
      <c r="E1118" t="s">
        <v>38</v>
      </c>
      <c r="F1118">
        <v>25</v>
      </c>
      <c r="G1118" t="s">
        <v>40</v>
      </c>
      <c r="H1118">
        <v>0.46666669999999999</v>
      </c>
      <c r="I1118" t="s">
        <v>58</v>
      </c>
      <c r="J1118">
        <v>655</v>
      </c>
      <c r="K1118">
        <v>1365</v>
      </c>
      <c r="L1118">
        <v>0</v>
      </c>
      <c r="M1118">
        <v>0</v>
      </c>
      <c r="N1118">
        <v>0.6</v>
      </c>
      <c r="O1118">
        <v>0.8</v>
      </c>
      <c r="P1118">
        <v>1.05</v>
      </c>
      <c r="Q1118">
        <v>1.1000000000000001</v>
      </c>
      <c r="R1118" t="s">
        <v>46</v>
      </c>
      <c r="S1118">
        <v>5</v>
      </c>
      <c r="T1118">
        <v>9</v>
      </c>
      <c r="U1118" t="s">
        <v>47</v>
      </c>
      <c r="V1118" t="s">
        <v>58</v>
      </c>
      <c r="W1118" t="s">
        <v>73</v>
      </c>
      <c r="X1118">
        <v>2019</v>
      </c>
      <c r="Y1118" t="s">
        <v>37</v>
      </c>
      <c r="Z1118" t="s">
        <v>38</v>
      </c>
      <c r="AA1118">
        <v>26</v>
      </c>
      <c r="AB1118">
        <v>0</v>
      </c>
      <c r="AC1118">
        <v>10</v>
      </c>
      <c r="AD1118">
        <v>0.6</v>
      </c>
      <c r="AE1118">
        <v>9.3333340000000001E-2</v>
      </c>
      <c r="AF1118">
        <v>819</v>
      </c>
      <c r="AG1118" s="2">
        <f>IFERROR(VLOOKUP(B1118,[1]Hoja2!$C$1:$AM$841,37,FALSE),"n/a")</f>
        <v>819</v>
      </c>
      <c r="AH1118" s="10">
        <f>VLOOKUP(AX1118,[1]Hoja2!$B$2:$AO$762,17,FALSE)</f>
        <v>28</v>
      </c>
      <c r="AI1118" s="10">
        <f>VLOOKUP(AX1118,[1]Hoja2!$B$2:$AO$762,23,FALSE)</f>
        <v>0.8</v>
      </c>
      <c r="AJ1118" s="10">
        <f>VLOOKUP(AX1118,[1]Hoja2!$B$2:$AO$762,28,FALSE)</f>
        <v>0.124</v>
      </c>
      <c r="AK1118" s="10" t="str">
        <f>VLOOKUP(AX1118,[1]Hoja2!$B$2:$AO$762,19,FALSE)</f>
        <v>Departmental Digital</v>
      </c>
      <c r="AL1118">
        <f t="shared" si="560"/>
        <v>0</v>
      </c>
      <c r="AM1118">
        <f t="shared" si="561"/>
        <v>0</v>
      </c>
      <c r="AN1118">
        <f t="shared" si="562"/>
        <v>0</v>
      </c>
      <c r="AO1118">
        <f t="shared" si="563"/>
        <v>0</v>
      </c>
      <c r="AP1118">
        <f t="shared" si="564"/>
        <v>1</v>
      </c>
      <c r="AQ1118">
        <f t="shared" si="565"/>
        <v>0</v>
      </c>
      <c r="AR1118">
        <f>+INDEX([1]Hoja2!$AM$2:$AM$841,MATCH(B1118,[1]Hoja2!$C$2:$C$841,0))</f>
        <v>819</v>
      </c>
      <c r="AS1118" t="str">
        <f t="shared" si="566"/>
        <v>0EX929315925</v>
      </c>
      <c r="AT1118" s="2">
        <f>IFERROR(VLOOKUP(AS1118,[1]Hoja2!$A$1:$AM$841,38,FALSE),"n/a")</f>
        <v>0</v>
      </c>
      <c r="AU1118" s="8">
        <f t="shared" si="559"/>
        <v>3</v>
      </c>
      <c r="AV1118">
        <f>VLOOKUP(B1118,[1]Hoja2!$C$2:$AO$762,39,FALSE)</f>
        <v>3</v>
      </c>
      <c r="AW1118">
        <f>IF(AU1118=AV1118,VLOOKUP(B1118,[1]Hoja2!$C$2:$AO$762,37,FALSE),IF(AV1118&lt;2,VLOOKUP(B1118,[1]Hoja2!$C$2:$AO$762,37,FALSE)))</f>
        <v>819</v>
      </c>
      <c r="AX1118" t="str">
        <f>B1118 &amp; COUNTIF(B$2:B1118, B1118)</f>
        <v>0EX92931593</v>
      </c>
      <c r="AY1118" s="10">
        <f>VLOOKUP(AX1118,[1]Hoja2!$B$2:$AO$762,38,FALSE)</f>
        <v>1092</v>
      </c>
      <c r="AZ1118" s="9">
        <f t="shared" si="573"/>
        <v>0</v>
      </c>
      <c r="BA1118">
        <f t="shared" si="580"/>
        <v>4</v>
      </c>
      <c r="BB1118">
        <f t="shared" si="581"/>
        <v>-3.0666659999999998E-2</v>
      </c>
      <c r="BC1118">
        <f t="shared" si="582"/>
        <v>4</v>
      </c>
    </row>
    <row r="1119" spans="1:55" x14ac:dyDescent="0.25">
      <c r="A1119">
        <v>72024</v>
      </c>
      <c r="B1119" t="s">
        <v>613</v>
      </c>
      <c r="C1119">
        <v>2019</v>
      </c>
      <c r="D1119" t="s">
        <v>37</v>
      </c>
      <c r="E1119" t="s">
        <v>38</v>
      </c>
      <c r="F1119">
        <v>25</v>
      </c>
      <c r="G1119" t="s">
        <v>40</v>
      </c>
      <c r="H1119">
        <v>0.43333329999999998</v>
      </c>
      <c r="I1119" t="s">
        <v>54</v>
      </c>
      <c r="J1119">
        <v>803</v>
      </c>
      <c r="K1119">
        <v>1573</v>
      </c>
      <c r="L1119">
        <v>0.2</v>
      </c>
      <c r="M1119">
        <v>0.6</v>
      </c>
      <c r="N1119">
        <v>0.8</v>
      </c>
      <c r="O1119">
        <v>1.05</v>
      </c>
      <c r="P1119">
        <v>1.1000000000000001</v>
      </c>
      <c r="Q1119">
        <v>1.1499999999999999</v>
      </c>
      <c r="R1119" t="s">
        <v>46</v>
      </c>
      <c r="S1119">
        <v>4</v>
      </c>
      <c r="T1119">
        <v>6</v>
      </c>
      <c r="U1119" t="s">
        <v>47</v>
      </c>
      <c r="V1119" t="s">
        <v>54</v>
      </c>
      <c r="W1119" t="s">
        <v>73</v>
      </c>
      <c r="X1119">
        <v>2019</v>
      </c>
      <c r="Y1119" t="s">
        <v>37</v>
      </c>
      <c r="Z1119" t="s">
        <v>38</v>
      </c>
      <c r="AA1119">
        <v>26</v>
      </c>
      <c r="AB1119">
        <v>0</v>
      </c>
      <c r="AC1119">
        <v>43</v>
      </c>
      <c r="AD1119">
        <v>1.1000000000000001</v>
      </c>
      <c r="AE1119">
        <v>0.10833332499999999</v>
      </c>
      <c r="AF1119">
        <v>1730.3</v>
      </c>
      <c r="AG1119" s="2">
        <f>IFERROR(VLOOKUP(B1119,[1]Hoja2!$C$1:$AM$841,37,FALSE),"n/a")</f>
        <v>1730.3000000000004</v>
      </c>
      <c r="AH1119" s="10">
        <f>VLOOKUP(AX1119,[1]Hoja2!$B$2:$AO$762,17,FALSE)</f>
        <v>44</v>
      </c>
      <c r="AI1119" s="10">
        <f>VLOOKUP(AX1119,[1]Hoja2!$B$2:$AO$762,23,FALSE)</f>
        <v>1.1000000000000001</v>
      </c>
      <c r="AJ1119" s="10">
        <f>VLOOKUP(AX1119,[1]Hoja2!$B$2:$AO$762,28,FALSE)</f>
        <v>0.28000000000000003</v>
      </c>
      <c r="AK1119" s="10" t="str">
        <f>VLOOKUP(AX1119,[1]Hoja2!$B$2:$AO$762,19,FALSE)</f>
        <v>Entry Production Color Low/Mid</v>
      </c>
      <c r="AL1119">
        <f t="shared" si="560"/>
        <v>1</v>
      </c>
      <c r="AM1119">
        <f t="shared" si="561"/>
        <v>0</v>
      </c>
      <c r="AN1119">
        <f t="shared" si="562"/>
        <v>1</v>
      </c>
      <c r="AO1119">
        <f t="shared" si="563"/>
        <v>0</v>
      </c>
      <c r="AP1119">
        <f t="shared" si="564"/>
        <v>1</v>
      </c>
      <c r="AQ1119">
        <f t="shared" si="565"/>
        <v>0</v>
      </c>
      <c r="AR1119">
        <f>+INDEX([1]Hoja2!$AM$2:$AM$841,MATCH(B1119,[1]Hoja2!$C$2:$C$841,0))</f>
        <v>1730.3000000000004</v>
      </c>
      <c r="AS1119" t="str">
        <f t="shared" si="566"/>
        <v>0E2B66433225</v>
      </c>
      <c r="AT1119" s="2">
        <f>IFERROR(VLOOKUP(AS1119,[1]Hoja2!$A$1:$AM$841,38,FALSE),"n/a")</f>
        <v>0</v>
      </c>
      <c r="AU1119" s="8">
        <f t="shared" si="559"/>
        <v>1</v>
      </c>
      <c r="AV1119">
        <f>VLOOKUP(B1119,[1]Hoja2!$C$2:$AO$762,39,FALSE)</f>
        <v>1</v>
      </c>
      <c r="AW1119">
        <f>IF(AU1119=AV1119,VLOOKUP(B1119,[1]Hoja2!$C$2:$AO$762,37,FALSE),IF(AV1119&lt;2,VLOOKUP(B1119,[1]Hoja2!$C$2:$AO$762,37,FALSE)))</f>
        <v>1730.3000000000004</v>
      </c>
      <c r="AX1119" t="str">
        <f>B1119 &amp; COUNTIF(B$2:B1119, B1119)</f>
        <v>0E2B6643321</v>
      </c>
      <c r="AY1119" s="10">
        <f>VLOOKUP(AX1119,[1]Hoja2!$B$2:$AO$762,38,FALSE)</f>
        <v>1730.3000000000004</v>
      </c>
      <c r="AZ1119" s="9">
        <f t="shared" si="573"/>
        <v>0</v>
      </c>
      <c r="BA1119">
        <f t="shared" si="580"/>
        <v>0</v>
      </c>
      <c r="BB1119">
        <f t="shared" si="581"/>
        <v>-0.17166667500000005</v>
      </c>
      <c r="BC1119">
        <f t="shared" si="582"/>
        <v>0</v>
      </c>
    </row>
    <row r="1120" spans="1:55" x14ac:dyDescent="0.25">
      <c r="A1120">
        <v>72025</v>
      </c>
      <c r="B1120" t="s">
        <v>394</v>
      </c>
      <c r="C1120">
        <v>2019</v>
      </c>
      <c r="D1120" t="s">
        <v>37</v>
      </c>
      <c r="E1120" t="s">
        <v>38</v>
      </c>
      <c r="F1120">
        <v>25</v>
      </c>
      <c r="G1120" t="s">
        <v>44</v>
      </c>
      <c r="H1120">
        <v>0</v>
      </c>
      <c r="I1120" t="s">
        <v>34</v>
      </c>
      <c r="J1120">
        <v>468</v>
      </c>
      <c r="K1120">
        <v>715</v>
      </c>
      <c r="L1120">
        <v>0</v>
      </c>
      <c r="M1120">
        <v>0</v>
      </c>
      <c r="N1120">
        <v>0</v>
      </c>
      <c r="O1120">
        <v>0.6</v>
      </c>
      <c r="P1120">
        <v>0.8</v>
      </c>
      <c r="Q1120">
        <v>1.05</v>
      </c>
      <c r="R1120" t="s">
        <v>46</v>
      </c>
      <c r="S1120">
        <v>5</v>
      </c>
      <c r="T1120">
        <v>9</v>
      </c>
      <c r="U1120" t="s">
        <v>47</v>
      </c>
      <c r="V1120" t="s">
        <v>34</v>
      </c>
      <c r="W1120" t="s">
        <v>55</v>
      </c>
      <c r="X1120">
        <v>2019</v>
      </c>
      <c r="Y1120" t="s">
        <v>37</v>
      </c>
      <c r="Z1120" t="s">
        <v>38</v>
      </c>
      <c r="AA1120">
        <v>26</v>
      </c>
      <c r="AB1120">
        <v>0</v>
      </c>
      <c r="AC1120">
        <v>14</v>
      </c>
      <c r="AD1120">
        <v>0</v>
      </c>
      <c r="AE1120">
        <v>0</v>
      </c>
      <c r="AF1120">
        <v>715</v>
      </c>
      <c r="AG1120" s="2">
        <f>IFERROR(VLOOKUP(B1120,[1]Hoja2!$C$1:$AM$841,37,FALSE),"n/a")</f>
        <v>715.00000000000011</v>
      </c>
      <c r="AH1120" s="10" t="str">
        <f>VLOOKUP(AX1120,[1]Hoja2!$B$2:$AO$762,17,FALSE)</f>
        <v xml:space="preserve">  </v>
      </c>
      <c r="AI1120" s="10">
        <f>VLOOKUP(AX1120,[1]Hoja2!$B$2:$AO$762,23,FALSE)</f>
        <v>1</v>
      </c>
      <c r="AJ1120" s="10">
        <f>VLOOKUP(AX1120,[1]Hoja2!$B$2:$AO$762,28,FALSE)</f>
        <v>1</v>
      </c>
      <c r="AK1120" s="10" t="str">
        <f>VLOOKUP(AX1120,[1]Hoja2!$B$2:$AO$762,19,FALSE)</f>
        <v>A4 Mono MFPs</v>
      </c>
      <c r="AL1120">
        <f t="shared" si="560"/>
        <v>1</v>
      </c>
      <c r="AM1120">
        <f t="shared" si="561"/>
        <v>0</v>
      </c>
      <c r="AN1120">
        <f t="shared" si="562"/>
        <v>0</v>
      </c>
      <c r="AO1120">
        <f t="shared" si="563"/>
        <v>0</v>
      </c>
      <c r="AP1120">
        <f t="shared" si="564"/>
        <v>1</v>
      </c>
      <c r="AQ1120">
        <f t="shared" si="565"/>
        <v>0</v>
      </c>
      <c r="AR1120">
        <f>+INDEX([1]Hoja2!$AM$2:$AM$841,MATCH(B1120,[1]Hoja2!$C$2:$C$841,0))</f>
        <v>715.00000000000011</v>
      </c>
      <c r="AS1120" t="str">
        <f t="shared" si="566"/>
        <v>0A2T38239425</v>
      </c>
      <c r="AT1120" s="2">
        <f>IFERROR(VLOOKUP(AS1120,[1]Hoja2!$A$1:$AM$841,38,FALSE),"n/a")</f>
        <v>0</v>
      </c>
      <c r="AU1120" s="8">
        <f t="shared" si="559"/>
        <v>2</v>
      </c>
      <c r="AV1120">
        <f>VLOOKUP(B1120,[1]Hoja2!$C$2:$AO$762,39,FALSE)</f>
        <v>2</v>
      </c>
      <c r="AW1120">
        <f>IF(AU1120=AV1120,VLOOKUP(B1120,[1]Hoja2!$C$2:$AO$762,37,FALSE),IF(AV1120&lt;2,VLOOKUP(B1120,[1]Hoja2!$C$2:$AO$762,37,FALSE)))</f>
        <v>715.00000000000011</v>
      </c>
      <c r="AX1120" t="str">
        <f>B1120 &amp; COUNTIF(B$2:B1120, B1120)</f>
        <v>0A2T3823942</v>
      </c>
      <c r="AY1120" s="10">
        <f>VLOOKUP(AX1120,[1]Hoja2!$B$2:$AO$762,38,FALSE)</f>
        <v>715.00000000000011</v>
      </c>
      <c r="AZ1120" s="9">
        <f t="shared" si="573"/>
        <v>0</v>
      </c>
      <c r="BA1120">
        <f t="shared" si="580"/>
        <v>3</v>
      </c>
      <c r="BB1120">
        <f t="shared" si="581"/>
        <v>-1</v>
      </c>
      <c r="BC1120">
        <f t="shared" si="582"/>
        <v>3</v>
      </c>
    </row>
    <row r="1121" spans="1:55" x14ac:dyDescent="0.25">
      <c r="A1121">
        <v>72026</v>
      </c>
      <c r="B1121" t="s">
        <v>605</v>
      </c>
      <c r="C1121">
        <v>2019</v>
      </c>
      <c r="D1121" t="s">
        <v>37</v>
      </c>
      <c r="E1121" t="s">
        <v>38</v>
      </c>
      <c r="F1121">
        <v>25</v>
      </c>
      <c r="G1121" t="s">
        <v>40</v>
      </c>
      <c r="H1121">
        <v>0.26666669999999998</v>
      </c>
      <c r="I1121" t="s">
        <v>91</v>
      </c>
      <c r="J1121">
        <v>803</v>
      </c>
      <c r="K1121">
        <v>1573</v>
      </c>
      <c r="L1121">
        <v>0.2</v>
      </c>
      <c r="M1121">
        <v>0.6</v>
      </c>
      <c r="N1121">
        <v>0.8</v>
      </c>
      <c r="O1121">
        <v>1.05</v>
      </c>
      <c r="P1121">
        <v>1.1000000000000001</v>
      </c>
      <c r="Q1121">
        <v>1.1499999999999999</v>
      </c>
      <c r="R1121" t="s">
        <v>46</v>
      </c>
      <c r="S1121">
        <v>4</v>
      </c>
      <c r="T1121">
        <v>6</v>
      </c>
      <c r="U1121" t="s">
        <v>47</v>
      </c>
      <c r="V1121" t="s">
        <v>91</v>
      </c>
      <c r="W1121" t="s">
        <v>73</v>
      </c>
      <c r="X1121">
        <v>2019</v>
      </c>
      <c r="Y1121" t="s">
        <v>37</v>
      </c>
      <c r="Z1121" t="s">
        <v>38</v>
      </c>
      <c r="AA1121">
        <v>26</v>
      </c>
      <c r="AB1121">
        <v>0</v>
      </c>
      <c r="AC1121">
        <v>64</v>
      </c>
      <c r="AD1121">
        <v>1.1499999999999999</v>
      </c>
      <c r="AE1121">
        <v>6.6666674999999995E-2</v>
      </c>
      <c r="AF1121">
        <v>1808.95</v>
      </c>
      <c r="AG1121" s="2">
        <f>IFERROR(VLOOKUP(B1121,[1]Hoja2!$C$1:$AM$841,37,FALSE),"n/a")</f>
        <v>1730.3000000000004</v>
      </c>
      <c r="AH1121" s="10">
        <f>VLOOKUP(AX1121,[1]Hoja2!$B$2:$AO$762,17,FALSE)</f>
        <v>49</v>
      </c>
      <c r="AI1121" s="10">
        <f>VLOOKUP(AX1121,[1]Hoja2!$B$2:$AO$762,23,FALSE)</f>
        <v>1.1000000000000001</v>
      </c>
      <c r="AJ1121" s="10">
        <f>VLOOKUP(AX1121,[1]Hoja2!$B$2:$AO$762,28,FALSE)</f>
        <v>0.35</v>
      </c>
      <c r="AK1121" s="10" t="str">
        <f>VLOOKUP(AX1121,[1]Hoja2!$B$2:$AO$762,19,FALSE)</f>
        <v>WF Mono Systems and Legacy Color</v>
      </c>
      <c r="AL1121">
        <f t="shared" si="560"/>
        <v>0</v>
      </c>
      <c r="AM1121">
        <f t="shared" si="561"/>
        <v>0</v>
      </c>
      <c r="AN1121">
        <f t="shared" si="562"/>
        <v>0</v>
      </c>
      <c r="AO1121">
        <f t="shared" si="563"/>
        <v>0</v>
      </c>
      <c r="AP1121">
        <f t="shared" si="564"/>
        <v>1</v>
      </c>
      <c r="AQ1121">
        <f t="shared" si="565"/>
        <v>0</v>
      </c>
      <c r="AR1121">
        <f>+INDEX([1]Hoja2!$AM$2:$AM$841,MATCH(B1121,[1]Hoja2!$C$2:$C$841,0))</f>
        <v>1730.3000000000004</v>
      </c>
      <c r="AS1121" t="str">
        <f t="shared" si="566"/>
        <v>0A1H02215125</v>
      </c>
      <c r="AT1121" s="2">
        <f>IFERROR(VLOOKUP(AS1121,[1]Hoja2!$A$1:$AM$841,38,FALSE),"n/a")</f>
        <v>0</v>
      </c>
      <c r="AU1121" s="8">
        <f t="shared" si="559"/>
        <v>1</v>
      </c>
      <c r="AV1121">
        <f>VLOOKUP(B1121,[1]Hoja2!$C$2:$AO$762,39,FALSE)</f>
        <v>1</v>
      </c>
      <c r="AW1121">
        <f>IF(AU1121=AV1121,VLOOKUP(B1121,[1]Hoja2!$C$2:$AO$762,37,FALSE),IF(AV1121&lt;2,VLOOKUP(B1121,[1]Hoja2!$C$2:$AO$762,37,FALSE)))</f>
        <v>1730.3000000000004</v>
      </c>
      <c r="AX1121" t="str">
        <f>B1121 &amp; COUNTIF(B$2:B1121, B1121)</f>
        <v>0A1H0221511</v>
      </c>
      <c r="AY1121" s="10">
        <f>VLOOKUP(AX1121,[1]Hoja2!$B$2:$AO$762,38,FALSE)</f>
        <v>1730.3000000000004</v>
      </c>
      <c r="AZ1121" s="9">
        <f t="shared" si="573"/>
        <v>0</v>
      </c>
      <c r="BA1121">
        <f t="shared" si="580"/>
        <v>0</v>
      </c>
      <c r="BB1121">
        <f t="shared" si="581"/>
        <v>-0.28333332499999997</v>
      </c>
      <c r="BC1121">
        <f t="shared" si="582"/>
        <v>0</v>
      </c>
    </row>
    <row r="1122" spans="1:55" hidden="1" x14ac:dyDescent="0.25">
      <c r="A1122">
        <v>72027</v>
      </c>
      <c r="B1122" t="s">
        <v>612</v>
      </c>
      <c r="C1122">
        <v>2019</v>
      </c>
      <c r="D1122" t="s">
        <v>37</v>
      </c>
      <c r="E1122" t="s">
        <v>38</v>
      </c>
      <c r="F1122">
        <v>25</v>
      </c>
      <c r="G1122" t="s">
        <v>40</v>
      </c>
      <c r="H1122">
        <v>0.28333330000000001</v>
      </c>
      <c r="I1122" t="s">
        <v>54</v>
      </c>
      <c r="J1122">
        <v>803</v>
      </c>
      <c r="K1122">
        <v>1573</v>
      </c>
      <c r="L1122">
        <v>0.2</v>
      </c>
      <c r="M1122">
        <v>0.6</v>
      </c>
      <c r="N1122">
        <v>0.8</v>
      </c>
      <c r="O1122">
        <v>1.05</v>
      </c>
      <c r="P1122">
        <v>1.1000000000000001</v>
      </c>
      <c r="Q1122">
        <v>1.1499999999999999</v>
      </c>
      <c r="R1122" t="s">
        <v>46</v>
      </c>
      <c r="S1122">
        <v>4</v>
      </c>
      <c r="T1122">
        <v>6</v>
      </c>
      <c r="U1122" t="s">
        <v>47</v>
      </c>
      <c r="V1122" t="s">
        <v>54</v>
      </c>
      <c r="W1122" t="s">
        <v>67</v>
      </c>
      <c r="X1122">
        <v>2019</v>
      </c>
      <c r="Y1122" t="s">
        <v>37</v>
      </c>
      <c r="Z1122" t="s">
        <v>38</v>
      </c>
      <c r="AA1122">
        <v>30</v>
      </c>
      <c r="AB1122">
        <v>0</v>
      </c>
      <c r="AC1122">
        <v>31</v>
      </c>
      <c r="AD1122">
        <v>1.1000000000000001</v>
      </c>
      <c r="AE1122">
        <v>7.0833325000000003E-2</v>
      </c>
      <c r="AF1122">
        <v>1730.3</v>
      </c>
      <c r="AG1122" s="2" t="str">
        <f>IFERROR(VLOOKUP(B1122,[1]Hoja2!$C$1:$AM$841,37,FALSE),"n/a")</f>
        <v>n/a</v>
      </c>
      <c r="AH1122" s="10" t="e">
        <f>VLOOKUP(AX1122,[1]Hoja2!$B$2:$AO$762,17,FALSE)</f>
        <v>#N/A</v>
      </c>
      <c r="AI1122" s="10" t="e">
        <f>VLOOKUP(AX1122,[1]Hoja2!$B$2:$AO$762,23,FALSE)</f>
        <v>#N/A</v>
      </c>
      <c r="AJ1122" s="10" t="e">
        <f>VLOOKUP(AX1122,[1]Hoja2!$B$2:$AO$762,28,FALSE)</f>
        <v>#N/A</v>
      </c>
      <c r="AK1122" s="10" t="e">
        <f>VLOOKUP(AX1122,[1]Hoja2!$B$2:$AO$762,19,FALSE)</f>
        <v>#N/A</v>
      </c>
      <c r="AL1122" t="e">
        <f t="shared" si="560"/>
        <v>#N/A</v>
      </c>
      <c r="AM1122" t="e">
        <f t="shared" si="561"/>
        <v>#N/A</v>
      </c>
      <c r="AN1122" t="e">
        <f t="shared" si="562"/>
        <v>#N/A</v>
      </c>
      <c r="AO1122" t="e">
        <f t="shared" si="563"/>
        <v>#N/A</v>
      </c>
      <c r="AP1122" t="e">
        <f t="shared" si="564"/>
        <v>#N/A</v>
      </c>
      <c r="AQ1122" t="str">
        <f t="shared" si="565"/>
        <v>n/a</v>
      </c>
      <c r="AR1122" t="e">
        <f>+INDEX([1]DETALLE!$AK$2:$AK$841,MATCH(B1122,[1]DETALLE!$A$2:$A$841,0))</f>
        <v>#N/A</v>
      </c>
      <c r="AS1122" t="str">
        <f>CONCATENATE(B1122)</f>
        <v>0DUX271706</v>
      </c>
      <c r="AT1122" s="2" t="str">
        <f>IF(IFERROR(VLOOKUP(AS1122,[1]Hoja2!$C$1:$AM$841,37,FALSE),"n/a")&lt;&gt;"n/a","a","n/a")</f>
        <v>n/a</v>
      </c>
      <c r="AU1122" s="8">
        <f t="shared" si="559"/>
        <v>1</v>
      </c>
      <c r="AV1122" t="e">
        <f>VLOOKUP(B1122,[1]Hoja2!$C$2:$AO$762,39,FALSE)</f>
        <v>#N/A</v>
      </c>
      <c r="AW1122" t="e">
        <f>IF(AU1122=AV1122,VLOOKUP(B1122,[1]Hoja2!$C$2:$AO$762,37,FALSE),IF(AV1122&lt;2,VLOOKUP(B1122,[1]Hoja2!$C$2:$AO$762,37,FALSE)))</f>
        <v>#N/A</v>
      </c>
      <c r="AX1122" t="str">
        <f>B1122 &amp; COUNTIF(B$2:B1122, B1122)</f>
        <v>0DUX2717061</v>
      </c>
      <c r="AY1122" t="e">
        <f>VLOOKUP(AX1122,[1]Hoja2!$B$2:$AO$762,38,FALSE)</f>
        <v>#N/A</v>
      </c>
      <c r="AZ1122" s="9" t="e">
        <f t="shared" si="573"/>
        <v>#N/A</v>
      </c>
    </row>
    <row r="1123" spans="1:55" x14ac:dyDescent="0.25">
      <c r="A1123">
        <v>72028</v>
      </c>
      <c r="B1123" t="s">
        <v>623</v>
      </c>
      <c r="C1123">
        <v>2019</v>
      </c>
      <c r="D1123" t="s">
        <v>37</v>
      </c>
      <c r="E1123" t="s">
        <v>38</v>
      </c>
      <c r="F1123">
        <v>25</v>
      </c>
      <c r="G1123" t="s">
        <v>40</v>
      </c>
      <c r="H1123">
        <v>0.55000000000000004</v>
      </c>
      <c r="I1123" t="s">
        <v>54</v>
      </c>
      <c r="J1123">
        <v>803</v>
      </c>
      <c r="K1123">
        <v>1573</v>
      </c>
      <c r="L1123">
        <v>0.2</v>
      </c>
      <c r="M1123">
        <v>0.6</v>
      </c>
      <c r="N1123">
        <v>0.8</v>
      </c>
      <c r="O1123">
        <v>1.05</v>
      </c>
      <c r="P1123">
        <v>1.1000000000000001</v>
      </c>
      <c r="Q1123">
        <v>1.1499999999999999</v>
      </c>
      <c r="R1123" t="s">
        <v>46</v>
      </c>
      <c r="S1123">
        <v>4</v>
      </c>
      <c r="T1123">
        <v>6</v>
      </c>
      <c r="U1123" t="s">
        <v>47</v>
      </c>
      <c r="V1123" t="s">
        <v>54</v>
      </c>
      <c r="W1123" t="s">
        <v>50</v>
      </c>
      <c r="X1123">
        <v>2019</v>
      </c>
      <c r="Y1123" t="s">
        <v>37</v>
      </c>
      <c r="Z1123" t="s">
        <v>38</v>
      </c>
      <c r="AA1123">
        <v>30</v>
      </c>
      <c r="AB1123">
        <v>0</v>
      </c>
      <c r="AC1123">
        <v>56</v>
      </c>
      <c r="AD1123">
        <v>1.1000000000000001</v>
      </c>
      <c r="AE1123">
        <v>0.13750000000000001</v>
      </c>
      <c r="AF1123">
        <v>1730.3</v>
      </c>
      <c r="AG1123" s="2">
        <f>IFERROR(VLOOKUP(B1123,[1]Hoja2!$C$1:$AM$841,37,FALSE),"n/a")</f>
        <v>1730.3000000000004</v>
      </c>
      <c r="AH1123" s="10">
        <f>VLOOKUP(AX1123,[1]Hoja2!$B$2:$AO$762,17,FALSE)</f>
        <v>56</v>
      </c>
      <c r="AI1123" s="10">
        <f>VLOOKUP(AX1123,[1]Hoja2!$B$2:$AO$762,23,FALSE)</f>
        <v>1.1000000000000001</v>
      </c>
      <c r="AJ1123" s="10">
        <f>VLOOKUP(AX1123,[1]Hoja2!$B$2:$AO$762,28,FALSE)</f>
        <v>0.18</v>
      </c>
      <c r="AK1123" s="10" t="str">
        <f>VLOOKUP(AX1123,[1]Hoja2!$B$2:$AO$762,19,FALSE)</f>
        <v>Entry Production Color Low/Mid</v>
      </c>
      <c r="AL1123">
        <f t="shared" si="560"/>
        <v>1</v>
      </c>
      <c r="AM1123">
        <f t="shared" si="561"/>
        <v>1</v>
      </c>
      <c r="AN1123">
        <f t="shared" si="562"/>
        <v>1</v>
      </c>
      <c r="AO1123">
        <f t="shared" si="563"/>
        <v>0</v>
      </c>
      <c r="AP1123">
        <f t="shared" si="564"/>
        <v>1</v>
      </c>
      <c r="AQ1123">
        <f t="shared" si="565"/>
        <v>0</v>
      </c>
      <c r="AR1123">
        <f>+INDEX([1]Hoja2!$AM$2:$AM$841,MATCH(B1123,[1]Hoja2!$C$2:$C$841,0))</f>
        <v>1730.3000000000004</v>
      </c>
      <c r="AS1123" t="str">
        <f t="shared" si="566"/>
        <v>0XPN39841525</v>
      </c>
      <c r="AT1123" s="2">
        <f>IFERROR(VLOOKUP(AS1123,[1]Hoja2!$A$1:$AM$841,38,FALSE),"n/a")</f>
        <v>0</v>
      </c>
      <c r="AU1123" s="8">
        <f t="shared" si="559"/>
        <v>1</v>
      </c>
      <c r="AV1123">
        <f>VLOOKUP(B1123,[1]Hoja2!$C$2:$AO$762,39,FALSE)</f>
        <v>1</v>
      </c>
      <c r="AW1123">
        <f>IF(AU1123=AV1123,VLOOKUP(B1123,[1]Hoja2!$C$2:$AO$762,37,FALSE),IF(AV1123&lt;2,VLOOKUP(B1123,[1]Hoja2!$C$2:$AO$762,37,FALSE)))</f>
        <v>1730.3000000000004</v>
      </c>
      <c r="AX1123" t="str">
        <f>B1123 &amp; COUNTIF(B$2:B1123, B1123)</f>
        <v>0XPN3984151</v>
      </c>
      <c r="AY1123" s="10">
        <f>VLOOKUP(AX1123,[1]Hoja2!$B$2:$AO$762,38,FALSE)</f>
        <v>1730.3000000000004</v>
      </c>
      <c r="AZ1123" s="9">
        <f t="shared" si="573"/>
        <v>0</v>
      </c>
      <c r="BA1123">
        <f t="shared" ref="BA1123:BA1125" si="583">IF(Q1123="NA",2,IF(OR(G1123="INSTALACION NUEVA",G1123="Mantenimiento preventivo"),3,IF(AND(AC1123&lt;AH1123,AL1123&lt;&gt;1),4,IF(AY1123&gt;AF1123,1,0))))</f>
        <v>0</v>
      </c>
      <c r="BB1123">
        <f t="shared" ref="BB1123:BB1125" si="584">AE1123-AJ1123</f>
        <v>-4.2499999999999982E-2</v>
      </c>
      <c r="BC1123">
        <f t="shared" ref="BC1123:BC1125" si="585">+_xlfn.IFS(Q1123="NA",2,OR(G1123="INSTALACION NUEVA",G1123="Mantenimiento preventivo"),3,AND(AC1123&lt;AH1123,AL1123&lt;&gt;1),4,AY1123&gt;AF1123,1,TRUE,0)</f>
        <v>0</v>
      </c>
    </row>
    <row r="1124" spans="1:55" x14ac:dyDescent="0.25">
      <c r="A1124">
        <v>72029</v>
      </c>
      <c r="B1124" t="s">
        <v>604</v>
      </c>
      <c r="C1124">
        <v>2019</v>
      </c>
      <c r="D1124" t="s">
        <v>37</v>
      </c>
      <c r="E1124" t="s">
        <v>38</v>
      </c>
      <c r="F1124">
        <v>25</v>
      </c>
      <c r="G1124" t="s">
        <v>40</v>
      </c>
      <c r="H1124">
        <v>0.56666669999999997</v>
      </c>
      <c r="I1124" t="s">
        <v>34</v>
      </c>
      <c r="J1124">
        <v>468</v>
      </c>
      <c r="K1124">
        <v>715</v>
      </c>
      <c r="L1124">
        <v>0</v>
      </c>
      <c r="M1124">
        <v>0</v>
      </c>
      <c r="N1124">
        <v>0</v>
      </c>
      <c r="O1124">
        <v>0.6</v>
      </c>
      <c r="P1124">
        <v>0.8</v>
      </c>
      <c r="Q1124">
        <v>1.05</v>
      </c>
      <c r="R1124" t="s">
        <v>46</v>
      </c>
      <c r="S1124">
        <v>5</v>
      </c>
      <c r="T1124">
        <v>9</v>
      </c>
      <c r="U1124" t="s">
        <v>47</v>
      </c>
      <c r="V1124" t="s">
        <v>34</v>
      </c>
      <c r="W1124" t="s">
        <v>42</v>
      </c>
      <c r="X1124">
        <v>2019</v>
      </c>
      <c r="Y1124" t="s">
        <v>37</v>
      </c>
      <c r="Z1124" t="s">
        <v>38</v>
      </c>
      <c r="AA1124">
        <v>26</v>
      </c>
      <c r="AB1124">
        <v>0</v>
      </c>
      <c r="AC1124">
        <v>94</v>
      </c>
      <c r="AD1124">
        <v>1.05</v>
      </c>
      <c r="AE1124">
        <v>0.11333334</v>
      </c>
      <c r="AF1124">
        <v>750.75</v>
      </c>
      <c r="AG1124" s="2">
        <f>IFERROR(VLOOKUP(B1124,[1]Hoja2!$C$1:$AM$841,37,FALSE),"n/a")</f>
        <v>750.75000000000011</v>
      </c>
      <c r="AH1124" s="10">
        <f>VLOOKUP(AX1124,[1]Hoja2!$B$2:$AO$762,17,FALSE)</f>
        <v>94</v>
      </c>
      <c r="AI1124" s="10">
        <f>VLOOKUP(AX1124,[1]Hoja2!$B$2:$AO$762,23,FALSE)</f>
        <v>1.05</v>
      </c>
      <c r="AJ1124" s="10">
        <f>VLOOKUP(AX1124,[1]Hoja2!$B$2:$AO$762,28,FALSE)</f>
        <v>0.22400000000000003</v>
      </c>
      <c r="AK1124" s="10" t="str">
        <f>VLOOKUP(AX1124,[1]Hoja2!$B$2:$AO$762,19,FALSE)</f>
        <v>A4 Mono MFPs</v>
      </c>
      <c r="AL1124">
        <f t="shared" si="560"/>
        <v>1</v>
      </c>
      <c r="AM1124">
        <f t="shared" si="561"/>
        <v>1</v>
      </c>
      <c r="AN1124">
        <f t="shared" si="562"/>
        <v>1</v>
      </c>
      <c r="AO1124">
        <f t="shared" si="563"/>
        <v>0</v>
      </c>
      <c r="AP1124">
        <f t="shared" si="564"/>
        <v>1</v>
      </c>
      <c r="AQ1124">
        <f t="shared" si="565"/>
        <v>0</v>
      </c>
      <c r="AR1124">
        <f>+INDEX([1]Hoja2!$AM$2:$AM$841,MATCH(B1124,[1]Hoja2!$C$2:$C$841,0))</f>
        <v>750.75000000000011</v>
      </c>
      <c r="AS1124" t="str">
        <f t="shared" si="566"/>
        <v>09HB32157625</v>
      </c>
      <c r="AT1124" s="2">
        <f>IFERROR(VLOOKUP(AS1124,[1]Hoja2!$A$1:$AM$841,38,FALSE),"n/a")</f>
        <v>0</v>
      </c>
      <c r="AU1124" s="8">
        <f t="shared" si="559"/>
        <v>1</v>
      </c>
      <c r="AV1124">
        <f>VLOOKUP(B1124,[1]Hoja2!$C$2:$AO$762,39,FALSE)</f>
        <v>1</v>
      </c>
      <c r="AW1124">
        <f>IF(AU1124=AV1124,VLOOKUP(B1124,[1]Hoja2!$C$2:$AO$762,37,FALSE),IF(AV1124&lt;2,VLOOKUP(B1124,[1]Hoja2!$C$2:$AO$762,37,FALSE)))</f>
        <v>750.75000000000011</v>
      </c>
      <c r="AX1124" t="str">
        <f>B1124 &amp; COUNTIF(B$2:B1124, B1124)</f>
        <v>09HB3215761</v>
      </c>
      <c r="AY1124" s="10">
        <f>VLOOKUP(AX1124,[1]Hoja2!$B$2:$AO$762,38,FALSE)</f>
        <v>750.75000000000011</v>
      </c>
      <c r="AZ1124" s="9">
        <f t="shared" si="573"/>
        <v>0</v>
      </c>
      <c r="BA1124">
        <f t="shared" si="583"/>
        <v>0</v>
      </c>
      <c r="BB1124">
        <f t="shared" si="584"/>
        <v>-0.11066666000000003</v>
      </c>
      <c r="BC1124">
        <f t="shared" si="585"/>
        <v>0</v>
      </c>
    </row>
    <row r="1125" spans="1:55" x14ac:dyDescent="0.25">
      <c r="A1125">
        <v>72030</v>
      </c>
      <c r="B1125" t="s">
        <v>609</v>
      </c>
      <c r="C1125">
        <v>2019</v>
      </c>
      <c r="D1125" t="s">
        <v>37</v>
      </c>
      <c r="E1125" t="s">
        <v>38</v>
      </c>
      <c r="F1125">
        <v>25</v>
      </c>
      <c r="G1125" t="s">
        <v>40</v>
      </c>
      <c r="H1125">
        <v>0.25</v>
      </c>
      <c r="I1125" t="s">
        <v>71</v>
      </c>
      <c r="J1125">
        <v>468</v>
      </c>
      <c r="K1125">
        <v>715</v>
      </c>
      <c r="L1125">
        <v>0</v>
      </c>
      <c r="M1125">
        <v>0</v>
      </c>
      <c r="N1125">
        <v>0</v>
      </c>
      <c r="O1125">
        <v>0.6</v>
      </c>
      <c r="P1125">
        <v>0.8</v>
      </c>
      <c r="Q1125">
        <v>1.05</v>
      </c>
      <c r="R1125" t="s">
        <v>46</v>
      </c>
      <c r="S1125">
        <v>5</v>
      </c>
      <c r="T1125">
        <v>9</v>
      </c>
      <c r="U1125" t="s">
        <v>47</v>
      </c>
      <c r="V1125" t="s">
        <v>34</v>
      </c>
      <c r="W1125" t="s">
        <v>55</v>
      </c>
      <c r="X1125">
        <v>2019</v>
      </c>
      <c r="Y1125" t="s">
        <v>37</v>
      </c>
      <c r="Z1125" t="s">
        <v>38</v>
      </c>
      <c r="AA1125">
        <v>30</v>
      </c>
      <c r="AB1125">
        <v>0</v>
      </c>
      <c r="AC1125">
        <v>84</v>
      </c>
      <c r="AD1125">
        <v>1.05</v>
      </c>
      <c r="AE1125">
        <v>0.05</v>
      </c>
      <c r="AF1125">
        <v>750.75</v>
      </c>
      <c r="AG1125" s="2">
        <f>IFERROR(VLOOKUP(B1125,[1]Hoja2!$C$1:$AM$841,37,FALSE),"n/a")</f>
        <v>750.75000000000011</v>
      </c>
      <c r="AH1125" s="10">
        <f>VLOOKUP(AX1125,[1]Hoja2!$B$2:$AO$762,17,FALSE)</f>
        <v>84</v>
      </c>
      <c r="AI1125" s="10">
        <f>VLOOKUP(AX1125,[1]Hoja2!$B$2:$AO$762,23,FALSE)</f>
        <v>1.05</v>
      </c>
      <c r="AJ1125" s="10">
        <f>VLOOKUP(AX1125,[1]Hoja2!$B$2:$AO$762,28,FALSE)</f>
        <v>0</v>
      </c>
      <c r="AK1125" s="10" t="str">
        <f>VLOOKUP(AX1125,[1]Hoja2!$B$2:$AO$762,19,FALSE)</f>
        <v>Entry Mono Printers</v>
      </c>
      <c r="AL1125">
        <f t="shared" si="560"/>
        <v>1</v>
      </c>
      <c r="AM1125">
        <f t="shared" si="561"/>
        <v>1</v>
      </c>
      <c r="AN1125">
        <f t="shared" si="562"/>
        <v>1</v>
      </c>
      <c r="AO1125">
        <f t="shared" si="563"/>
        <v>0</v>
      </c>
      <c r="AP1125">
        <f t="shared" si="564"/>
        <v>1</v>
      </c>
      <c r="AQ1125">
        <f t="shared" si="565"/>
        <v>0</v>
      </c>
      <c r="AR1125">
        <f>+INDEX([1]Hoja2!$AM$2:$AM$841,MATCH(B1125,[1]Hoja2!$C$2:$C$841,0))</f>
        <v>750.75000000000011</v>
      </c>
      <c r="AS1125" t="str">
        <f t="shared" si="566"/>
        <v>0A4T02193125</v>
      </c>
      <c r="AT1125" s="2">
        <f>IFERROR(VLOOKUP(AS1125,[1]Hoja2!$A$1:$AM$841,38,FALSE),"n/a")</f>
        <v>0</v>
      </c>
      <c r="AU1125" s="8">
        <f t="shared" si="559"/>
        <v>1</v>
      </c>
      <c r="AV1125">
        <f>VLOOKUP(B1125,[1]Hoja2!$C$2:$AO$762,39,FALSE)</f>
        <v>1</v>
      </c>
      <c r="AW1125">
        <f>IF(AU1125=AV1125,VLOOKUP(B1125,[1]Hoja2!$C$2:$AO$762,37,FALSE),IF(AV1125&lt;2,VLOOKUP(B1125,[1]Hoja2!$C$2:$AO$762,37,FALSE)))</f>
        <v>750.75000000000011</v>
      </c>
      <c r="AX1125" t="str">
        <f>B1125 &amp; COUNTIF(B$2:B1125, B1125)</f>
        <v>0A4T0219311</v>
      </c>
      <c r="AY1125" s="10">
        <f>VLOOKUP(AX1125,[1]Hoja2!$B$2:$AO$762,38,FALSE)</f>
        <v>750.75000000000011</v>
      </c>
      <c r="AZ1125" s="9">
        <f t="shared" si="573"/>
        <v>0</v>
      </c>
      <c r="BA1125">
        <f t="shared" si="583"/>
        <v>0</v>
      </c>
      <c r="BB1125">
        <f t="shared" si="584"/>
        <v>0.05</v>
      </c>
      <c r="BC1125">
        <f t="shared" si="585"/>
        <v>0</v>
      </c>
    </row>
    <row r="1126" spans="1:55" hidden="1" x14ac:dyDescent="0.25">
      <c r="A1126">
        <v>72032</v>
      </c>
      <c r="B1126" t="s">
        <v>852</v>
      </c>
      <c r="C1126">
        <v>2019</v>
      </c>
      <c r="D1126" t="s">
        <v>37</v>
      </c>
      <c r="E1126" t="s">
        <v>38</v>
      </c>
      <c r="F1126">
        <v>25</v>
      </c>
      <c r="G1126" t="s">
        <v>44</v>
      </c>
      <c r="H1126">
        <v>0</v>
      </c>
      <c r="J1126" t="s">
        <v>33</v>
      </c>
      <c r="K1126" t="s">
        <v>33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Q1126" t="s">
        <v>33</v>
      </c>
      <c r="S1126" t="s">
        <v>33</v>
      </c>
      <c r="T1126" t="s">
        <v>33</v>
      </c>
      <c r="V1126" t="s">
        <v>34</v>
      </c>
      <c r="W1126" t="s">
        <v>50</v>
      </c>
      <c r="X1126">
        <v>2019</v>
      </c>
      <c r="Y1126" t="s">
        <v>37</v>
      </c>
      <c r="Z1126" t="s">
        <v>38</v>
      </c>
      <c r="AA1126">
        <v>25</v>
      </c>
      <c r="AB1126" t="s">
        <v>33</v>
      </c>
      <c r="AC1126">
        <v>14</v>
      </c>
      <c r="AD1126">
        <v>0</v>
      </c>
      <c r="AE1126">
        <v>0</v>
      </c>
      <c r="AF1126">
        <v>0</v>
      </c>
      <c r="AG1126" s="2" t="str">
        <f>IFERROR(VLOOKUP(B1126,[1]Hoja2!$C$1:$AM$841,37,FALSE),"n/a")</f>
        <v>n/a</v>
      </c>
      <c r="AH1126" s="10" t="e">
        <f>VLOOKUP(AX1126,[1]Hoja2!$B$2:$AO$762,17,FALSE)</f>
        <v>#N/A</v>
      </c>
      <c r="AI1126" s="10" t="e">
        <f>VLOOKUP(AX1126,[1]Hoja2!$B$2:$AO$762,23,FALSE)</f>
        <v>#N/A</v>
      </c>
      <c r="AJ1126" s="10" t="e">
        <f>VLOOKUP(AX1126,[1]Hoja2!$B$2:$AO$762,28,FALSE)</f>
        <v>#N/A</v>
      </c>
      <c r="AK1126" s="10" t="e">
        <f>VLOOKUP(AX1126,[1]Hoja2!$B$2:$AO$762,19,FALSE)</f>
        <v>#N/A</v>
      </c>
      <c r="AL1126" t="e">
        <f t="shared" si="560"/>
        <v>#N/A</v>
      </c>
      <c r="AM1126" t="e">
        <f t="shared" si="561"/>
        <v>#N/A</v>
      </c>
      <c r="AN1126" t="e">
        <f t="shared" si="562"/>
        <v>#N/A</v>
      </c>
      <c r="AO1126" t="e">
        <f t="shared" si="563"/>
        <v>#N/A</v>
      </c>
      <c r="AP1126" t="e">
        <f t="shared" si="564"/>
        <v>#N/A</v>
      </c>
      <c r="AQ1126" t="str">
        <f t="shared" si="565"/>
        <v>n/a</v>
      </c>
      <c r="AR1126" t="e">
        <f>+INDEX([1]DETALLE!$AK$2:$AK$841,MATCH(B1126,[1]DETALLE!$A$2:$A$841,0))</f>
        <v>#N/A</v>
      </c>
      <c r="AS1126" t="str">
        <f>CONCATENATE(B1126)</f>
        <v>09HB331392</v>
      </c>
      <c r="AT1126" s="2" t="str">
        <f>IF(IFERROR(VLOOKUP(AS1126,[1]Hoja2!$C$1:$AM$841,37,FALSE),"n/a")&lt;&gt;"n/a","a","n/a")</f>
        <v>n/a</v>
      </c>
      <c r="AU1126" s="8">
        <f t="shared" si="559"/>
        <v>2</v>
      </c>
      <c r="AV1126" t="e">
        <f>VLOOKUP(B1126,[1]Hoja2!$C$2:$AO$762,39,FALSE)</f>
        <v>#N/A</v>
      </c>
      <c r="AW1126" t="e">
        <f>IF(AU1126=AV1126,VLOOKUP(B1126,[1]Hoja2!$C$2:$AO$762,37,FALSE),IF(AV1126&lt;2,VLOOKUP(B1126,[1]Hoja2!$C$2:$AO$762,37,FALSE)))</f>
        <v>#N/A</v>
      </c>
      <c r="AX1126" t="str">
        <f>B1126 &amp; COUNTIF(B$2:B1126, B1126)</f>
        <v>09HB3313922</v>
      </c>
      <c r="AY1126" t="e">
        <f>VLOOKUP(AX1126,[1]Hoja2!$B$2:$AO$762,38,FALSE)</f>
        <v>#N/A</v>
      </c>
      <c r="AZ1126" s="9" t="e">
        <f t="shared" si="573"/>
        <v>#N/A</v>
      </c>
    </row>
    <row r="1127" spans="1:55" hidden="1" x14ac:dyDescent="0.25">
      <c r="A1127">
        <v>72033</v>
      </c>
      <c r="B1127" t="s">
        <v>981</v>
      </c>
      <c r="C1127">
        <v>2019</v>
      </c>
      <c r="D1127" t="s">
        <v>37</v>
      </c>
      <c r="E1127" t="s">
        <v>38</v>
      </c>
      <c r="F1127">
        <v>25</v>
      </c>
      <c r="G1127" t="s">
        <v>44</v>
      </c>
      <c r="H1127">
        <v>0</v>
      </c>
      <c r="I1127" t="s">
        <v>116</v>
      </c>
      <c r="J1127">
        <v>655</v>
      </c>
      <c r="K1127">
        <v>1365</v>
      </c>
      <c r="L1127">
        <v>0</v>
      </c>
      <c r="M1127">
        <v>0</v>
      </c>
      <c r="N1127">
        <v>0.6</v>
      </c>
      <c r="O1127">
        <v>0.8</v>
      </c>
      <c r="P1127">
        <v>1.05</v>
      </c>
      <c r="Q1127">
        <v>1.1000000000000001</v>
      </c>
      <c r="R1127" t="s">
        <v>46</v>
      </c>
      <c r="S1127">
        <v>5</v>
      </c>
      <c r="T1127">
        <v>9</v>
      </c>
      <c r="U1127" t="s">
        <v>47</v>
      </c>
      <c r="V1127" t="s">
        <v>45</v>
      </c>
      <c r="W1127" t="s">
        <v>50</v>
      </c>
      <c r="X1127">
        <v>2019</v>
      </c>
      <c r="Y1127" t="s">
        <v>37</v>
      </c>
      <c r="Z1127" t="s">
        <v>38</v>
      </c>
      <c r="AA1127">
        <v>25</v>
      </c>
      <c r="AB1127">
        <v>1</v>
      </c>
      <c r="AC1127">
        <v>49</v>
      </c>
      <c r="AD1127">
        <v>0</v>
      </c>
      <c r="AE1127">
        <v>0</v>
      </c>
      <c r="AF1127">
        <v>0</v>
      </c>
      <c r="AG1127" s="2" t="str">
        <f>IFERROR(VLOOKUP(B1127,[1]Hoja2!$C$1:$AM$841,37,FALSE),"n/a")</f>
        <v>n/a</v>
      </c>
      <c r="AH1127" s="10" t="e">
        <f>VLOOKUP(AX1127,[1]Hoja2!$B$2:$AO$762,17,FALSE)</f>
        <v>#N/A</v>
      </c>
      <c r="AI1127" s="10" t="e">
        <f>VLOOKUP(AX1127,[1]Hoja2!$B$2:$AO$762,23,FALSE)</f>
        <v>#N/A</v>
      </c>
      <c r="AJ1127" s="10" t="e">
        <f>VLOOKUP(AX1127,[1]Hoja2!$B$2:$AO$762,28,FALSE)</f>
        <v>#N/A</v>
      </c>
      <c r="AK1127" s="10" t="e">
        <f>VLOOKUP(AX1127,[1]Hoja2!$B$2:$AO$762,19,FALSE)</f>
        <v>#N/A</v>
      </c>
      <c r="AL1127" t="e">
        <f t="shared" si="560"/>
        <v>#N/A</v>
      </c>
      <c r="AM1127" t="e">
        <f t="shared" si="561"/>
        <v>#N/A</v>
      </c>
      <c r="AN1127" t="e">
        <f t="shared" si="562"/>
        <v>#N/A</v>
      </c>
      <c r="AO1127" t="e">
        <f t="shared" si="563"/>
        <v>#N/A</v>
      </c>
      <c r="AP1127" t="e">
        <f t="shared" si="564"/>
        <v>#N/A</v>
      </c>
      <c r="AQ1127" t="str">
        <f t="shared" si="565"/>
        <v>n/a</v>
      </c>
      <c r="AR1127" t="e">
        <f>+INDEX([1]DETALLE!$AK$2:$AK$841,MATCH(B1127,[1]DETALLE!$A$2:$A$841,0))</f>
        <v>#N/A</v>
      </c>
      <c r="AS1127" t="str">
        <f>CONCATENATE(B1127)</f>
        <v>0Y4X848749</v>
      </c>
      <c r="AT1127" s="2" t="str">
        <f>IF(IFERROR(VLOOKUP(AS1127,[1]Hoja2!$C$1:$AM$841,37,FALSE),"n/a")&lt;&gt;"n/a","a","n/a")</f>
        <v>n/a</v>
      </c>
      <c r="AU1127" s="8">
        <f t="shared" si="559"/>
        <v>1</v>
      </c>
      <c r="AV1127" t="e">
        <f>VLOOKUP(B1127,[1]Hoja2!$C$2:$AO$762,39,FALSE)</f>
        <v>#N/A</v>
      </c>
      <c r="AW1127" t="e">
        <f>IF(AU1127=AV1127,VLOOKUP(B1127,[1]Hoja2!$C$2:$AO$762,37,FALSE),IF(AV1127&lt;2,VLOOKUP(B1127,[1]Hoja2!$C$2:$AO$762,37,FALSE)))</f>
        <v>#N/A</v>
      </c>
      <c r="AX1127" t="str">
        <f>B1127 &amp; COUNTIF(B$2:B1127, B1127)</f>
        <v>0Y4X8487491</v>
      </c>
      <c r="AY1127" t="e">
        <f>VLOOKUP(AX1127,[1]Hoja2!$B$2:$AO$762,38,FALSE)</f>
        <v>#N/A</v>
      </c>
      <c r="AZ1127" s="9" t="e">
        <f t="shared" si="573"/>
        <v>#N/A</v>
      </c>
    </row>
    <row r="1128" spans="1:55" x14ac:dyDescent="0.25">
      <c r="A1128">
        <v>72034</v>
      </c>
      <c r="B1128" t="s">
        <v>620</v>
      </c>
      <c r="C1128">
        <v>2019</v>
      </c>
      <c r="D1128" t="s">
        <v>37</v>
      </c>
      <c r="E1128" t="s">
        <v>38</v>
      </c>
      <c r="F1128">
        <v>25</v>
      </c>
      <c r="G1128" t="s">
        <v>44</v>
      </c>
      <c r="H1128">
        <v>0</v>
      </c>
      <c r="I1128" t="s">
        <v>58</v>
      </c>
      <c r="J1128">
        <v>655</v>
      </c>
      <c r="K1128">
        <v>1365</v>
      </c>
      <c r="L1128">
        <v>0</v>
      </c>
      <c r="M1128">
        <v>0</v>
      </c>
      <c r="N1128">
        <v>0.6</v>
      </c>
      <c r="O1128">
        <v>0.8</v>
      </c>
      <c r="P1128">
        <v>1.05</v>
      </c>
      <c r="Q1128">
        <v>1.1000000000000001</v>
      </c>
      <c r="R1128" t="s">
        <v>46</v>
      </c>
      <c r="S1128">
        <v>5</v>
      </c>
      <c r="T1128">
        <v>9</v>
      </c>
      <c r="U1128" t="s">
        <v>47</v>
      </c>
      <c r="V1128" t="s">
        <v>58</v>
      </c>
      <c r="W1128" t="s">
        <v>50</v>
      </c>
      <c r="X1128">
        <v>2019</v>
      </c>
      <c r="Y1128" t="s">
        <v>37</v>
      </c>
      <c r="Z1128" t="s">
        <v>38</v>
      </c>
      <c r="AA1128">
        <v>26</v>
      </c>
      <c r="AB1128">
        <v>0</v>
      </c>
      <c r="AC1128">
        <v>34</v>
      </c>
      <c r="AD1128">
        <v>0</v>
      </c>
      <c r="AE1128">
        <v>0</v>
      </c>
      <c r="AF1128">
        <v>1365</v>
      </c>
      <c r="AG1128" s="2">
        <f>IFERROR(VLOOKUP(B1128,[1]Hoja2!$C$1:$AM$841,37,FALSE),"n/a")</f>
        <v>1433.25</v>
      </c>
      <c r="AH1128" s="10">
        <f>VLOOKUP(AX1128,[1]Hoja2!$B$2:$AO$762,17,FALSE)</f>
        <v>34</v>
      </c>
      <c r="AI1128" s="10">
        <f>VLOOKUP(AX1128,[1]Hoja2!$B$2:$AO$762,23,FALSE)</f>
        <v>1.05</v>
      </c>
      <c r="AJ1128" s="10">
        <f>VLOOKUP(AX1128,[1]Hoja2!$B$2:$AO$762,28,FALSE)</f>
        <v>0.1</v>
      </c>
      <c r="AK1128" s="10" t="str">
        <f>VLOOKUP(AX1128,[1]Hoja2!$B$2:$AO$762,19,FALSE)</f>
        <v>Departmental Digital</v>
      </c>
      <c r="AL1128">
        <f t="shared" si="560"/>
        <v>0</v>
      </c>
      <c r="AM1128">
        <f t="shared" si="561"/>
        <v>1</v>
      </c>
      <c r="AN1128">
        <f t="shared" si="562"/>
        <v>0</v>
      </c>
      <c r="AO1128">
        <f t="shared" si="563"/>
        <v>0</v>
      </c>
      <c r="AP1128">
        <f t="shared" si="564"/>
        <v>1</v>
      </c>
      <c r="AQ1128">
        <f t="shared" si="565"/>
        <v>1</v>
      </c>
      <c r="AR1128">
        <f>+INDEX([1]Hoja2!$AM$2:$AM$841,MATCH(B1128,[1]Hoja2!$C$2:$C$841,0))</f>
        <v>1433.25</v>
      </c>
      <c r="AS1128" t="str">
        <f>CONCATENATE(B1128)</f>
        <v>0XEL566484</v>
      </c>
      <c r="AT1128" s="2">
        <f>IFERROR(VLOOKUP(AS1128,[1]Hoja2!$C$1:$AM$841,37,FALSE),"n/a")</f>
        <v>1433.25</v>
      </c>
      <c r="AU1128" s="8">
        <f t="shared" si="559"/>
        <v>2</v>
      </c>
      <c r="AV1128">
        <f>VLOOKUP(B1128,[1]Hoja2!$C$2:$AO$762,39,FALSE)</f>
        <v>1</v>
      </c>
      <c r="AW1128">
        <f>IF(AU1128=AV1128,VLOOKUP(B1128,[1]Hoja2!$C$2:$AO$762,37,FALSE),IF(AV1128&lt;2,VLOOKUP(B1128,[1]Hoja2!$C$2:$AO$762,37,FALSE)))</f>
        <v>1433.25</v>
      </c>
      <c r="AX1128" t="str">
        <f>B1128 &amp; COUNTIF(B$2:B1128, B1128)</f>
        <v>0XEL5664841</v>
      </c>
      <c r="AY1128" s="10">
        <f>VLOOKUP(AX1128,[1]Hoja2!$B$2:$AO$762,38,FALSE)</f>
        <v>1433.25</v>
      </c>
      <c r="AZ1128" s="9">
        <f t="shared" si="573"/>
        <v>0</v>
      </c>
      <c r="BA1128">
        <f>IF(Q1128="NA",2,IF(OR(G1128="INSTALACION NUEVA",G1128="Mantenimiento preventivo"),3,IF(AND(AC1128&lt;AH1128,AL1128&lt;&gt;1),4,IF(AY1128&gt;AF1128,1,0))))</f>
        <v>3</v>
      </c>
      <c r="BB1128">
        <f>AE1128-AJ1128</f>
        <v>-0.1</v>
      </c>
      <c r="BC1128">
        <f>+_xlfn.IFS(Q1128="NA",2,OR(G1128="INSTALACION NUEVA",G1128="Mantenimiento preventivo"),3,AND(AC1128&lt;AH1128,AL1128&lt;&gt;1),4,AY1128&gt;AF1128,1,TRUE,0)</f>
        <v>3</v>
      </c>
    </row>
    <row r="1129" spans="1:55" hidden="1" x14ac:dyDescent="0.25">
      <c r="A1129">
        <v>72035</v>
      </c>
      <c r="B1129" t="s">
        <v>621</v>
      </c>
      <c r="C1129">
        <v>2019</v>
      </c>
      <c r="D1129" t="s">
        <v>37</v>
      </c>
      <c r="E1129" t="s">
        <v>38</v>
      </c>
      <c r="F1129">
        <v>25</v>
      </c>
      <c r="G1129" t="s">
        <v>44</v>
      </c>
      <c r="H1129">
        <v>0</v>
      </c>
      <c r="I1129" t="s">
        <v>145</v>
      </c>
      <c r="J1129">
        <v>468</v>
      </c>
      <c r="K1129">
        <v>715</v>
      </c>
      <c r="L1129">
        <v>0</v>
      </c>
      <c r="M1129">
        <v>0</v>
      </c>
      <c r="N1129">
        <v>0</v>
      </c>
      <c r="O1129">
        <v>0.6</v>
      </c>
      <c r="P1129">
        <v>0.8</v>
      </c>
      <c r="Q1129">
        <v>1.05</v>
      </c>
      <c r="R1129" t="s">
        <v>46</v>
      </c>
      <c r="S1129">
        <v>5</v>
      </c>
      <c r="T1129">
        <v>9</v>
      </c>
      <c r="U1129" t="s">
        <v>47</v>
      </c>
      <c r="V1129" t="s">
        <v>145</v>
      </c>
      <c r="W1129" t="s">
        <v>55</v>
      </c>
      <c r="X1129">
        <v>2019</v>
      </c>
      <c r="Y1129" t="s">
        <v>37</v>
      </c>
      <c r="Z1129" t="s">
        <v>38</v>
      </c>
      <c r="AA1129">
        <v>26</v>
      </c>
      <c r="AB1129">
        <v>0</v>
      </c>
      <c r="AC1129">
        <v>36</v>
      </c>
      <c r="AD1129">
        <v>0</v>
      </c>
      <c r="AE1129">
        <v>0</v>
      </c>
      <c r="AF1129">
        <v>715</v>
      </c>
      <c r="AG1129" s="2" t="str">
        <f>IFERROR(VLOOKUP(B1129,[1]Hoja2!$C$1:$AM$841,37,FALSE),"n/a")</f>
        <v>n/a</v>
      </c>
      <c r="AH1129" s="10" t="e">
        <f>VLOOKUP(AX1129,[1]Hoja2!$B$2:$AO$762,17,FALSE)</f>
        <v>#N/A</v>
      </c>
      <c r="AI1129" s="10" t="e">
        <f>VLOOKUP(AX1129,[1]Hoja2!$B$2:$AO$762,23,FALSE)</f>
        <v>#N/A</v>
      </c>
      <c r="AJ1129" s="10" t="e">
        <f>VLOOKUP(AX1129,[1]Hoja2!$B$2:$AO$762,28,FALSE)</f>
        <v>#N/A</v>
      </c>
      <c r="AK1129" s="10" t="e">
        <f>VLOOKUP(AX1129,[1]Hoja2!$B$2:$AO$762,19,FALSE)</f>
        <v>#N/A</v>
      </c>
      <c r="AL1129" t="e">
        <f t="shared" si="560"/>
        <v>#N/A</v>
      </c>
      <c r="AM1129" t="e">
        <f t="shared" si="561"/>
        <v>#N/A</v>
      </c>
      <c r="AN1129" t="e">
        <f t="shared" si="562"/>
        <v>#N/A</v>
      </c>
      <c r="AO1129" t="e">
        <f t="shared" si="563"/>
        <v>#N/A</v>
      </c>
      <c r="AP1129" t="e">
        <f t="shared" si="564"/>
        <v>#N/A</v>
      </c>
      <c r="AQ1129" t="str">
        <f t="shared" si="565"/>
        <v>n/a</v>
      </c>
      <c r="AR1129" t="e">
        <f>+INDEX([1]DETALLE!$AK$2:$AK$841,MATCH(B1129,[1]DETALLE!$A$2:$A$841,0))</f>
        <v>#N/A</v>
      </c>
      <c r="AS1129" t="str">
        <f>CONCATENATE(B1129)</f>
        <v>0XFN183642</v>
      </c>
      <c r="AT1129" s="2" t="str">
        <f>IF(IFERROR(VLOOKUP(AS1129,[1]Hoja2!$C$1:$AM$841,37,FALSE),"n/a")&lt;&gt;"n/a","a","n/a")</f>
        <v>n/a</v>
      </c>
      <c r="AU1129" s="8">
        <f t="shared" si="559"/>
        <v>1</v>
      </c>
      <c r="AV1129" t="e">
        <f>VLOOKUP(B1129,[1]Hoja2!$C$2:$AO$762,39,FALSE)</f>
        <v>#N/A</v>
      </c>
      <c r="AW1129" t="e">
        <f>IF(AU1129=AV1129,VLOOKUP(B1129,[1]Hoja2!$C$2:$AO$762,37,FALSE),IF(AV1129&lt;2,VLOOKUP(B1129,[1]Hoja2!$C$2:$AO$762,37,FALSE)))</f>
        <v>#N/A</v>
      </c>
      <c r="AX1129" t="str">
        <f>B1129 &amp; COUNTIF(B$2:B1129, B1129)</f>
        <v>0XFN1836421</v>
      </c>
      <c r="AY1129" t="e">
        <f>VLOOKUP(AX1129,[1]Hoja2!$B$2:$AO$762,38,FALSE)</f>
        <v>#N/A</v>
      </c>
      <c r="AZ1129" s="9" t="e">
        <f t="shared" si="573"/>
        <v>#N/A</v>
      </c>
    </row>
    <row r="1130" spans="1:55" hidden="1" x14ac:dyDescent="0.25">
      <c r="A1130">
        <v>72040</v>
      </c>
      <c r="B1130" t="s">
        <v>161</v>
      </c>
      <c r="C1130">
        <v>2019</v>
      </c>
      <c r="D1130" t="s">
        <v>37</v>
      </c>
      <c r="E1130" t="s">
        <v>38</v>
      </c>
      <c r="F1130">
        <v>26</v>
      </c>
      <c r="G1130" t="s">
        <v>44</v>
      </c>
      <c r="H1130">
        <v>0</v>
      </c>
      <c r="I1130" t="s">
        <v>45</v>
      </c>
      <c r="J1130">
        <v>803</v>
      </c>
      <c r="K1130">
        <v>1573</v>
      </c>
      <c r="L1130">
        <v>0.2</v>
      </c>
      <c r="M1130">
        <v>0.6</v>
      </c>
      <c r="N1130">
        <v>0.8</v>
      </c>
      <c r="O1130">
        <v>1.05</v>
      </c>
      <c r="P1130">
        <v>1.1000000000000001</v>
      </c>
      <c r="Q1130">
        <v>1.1499999999999999</v>
      </c>
      <c r="R1130" t="s">
        <v>46</v>
      </c>
      <c r="S1130">
        <v>4</v>
      </c>
      <c r="T1130">
        <v>6</v>
      </c>
      <c r="U1130" t="s">
        <v>47</v>
      </c>
      <c r="V1130" t="s">
        <v>48</v>
      </c>
      <c r="W1130" t="s">
        <v>59</v>
      </c>
      <c r="X1130">
        <v>2019</v>
      </c>
      <c r="Y1130" t="s">
        <v>37</v>
      </c>
      <c r="Z1130" t="s">
        <v>38</v>
      </c>
      <c r="AA1130">
        <v>26</v>
      </c>
      <c r="AB1130">
        <v>0</v>
      </c>
      <c r="AC1130">
        <v>3</v>
      </c>
      <c r="AD1130">
        <v>0</v>
      </c>
      <c r="AE1130">
        <v>0</v>
      </c>
      <c r="AF1130">
        <v>1573</v>
      </c>
      <c r="AG1130" s="2" t="str">
        <f>IFERROR(VLOOKUP(B1130,[1]Hoja2!$C$1:$AM$841,37,FALSE),"n/a")</f>
        <v>n/a</v>
      </c>
      <c r="AH1130" s="10" t="e">
        <f>VLOOKUP(AX1130,[1]Hoja2!$B$2:$AO$762,17,FALSE)</f>
        <v>#N/A</v>
      </c>
      <c r="AI1130" s="10" t="e">
        <f>VLOOKUP(AX1130,[1]Hoja2!$B$2:$AO$762,23,FALSE)</f>
        <v>#N/A</v>
      </c>
      <c r="AJ1130" s="10" t="e">
        <f>VLOOKUP(AX1130,[1]Hoja2!$B$2:$AO$762,28,FALSE)</f>
        <v>#N/A</v>
      </c>
      <c r="AK1130" s="10" t="e">
        <f>VLOOKUP(AX1130,[1]Hoja2!$B$2:$AO$762,19,FALSE)</f>
        <v>#N/A</v>
      </c>
      <c r="AL1130" t="e">
        <f t="shared" si="560"/>
        <v>#N/A</v>
      </c>
      <c r="AM1130" t="e">
        <f t="shared" si="561"/>
        <v>#N/A</v>
      </c>
      <c r="AN1130" t="e">
        <f t="shared" si="562"/>
        <v>#N/A</v>
      </c>
      <c r="AO1130" t="e">
        <f t="shared" si="563"/>
        <v>#N/A</v>
      </c>
      <c r="AP1130" t="e">
        <f t="shared" si="564"/>
        <v>#N/A</v>
      </c>
      <c r="AQ1130" t="str">
        <f t="shared" si="565"/>
        <v>n/a</v>
      </c>
      <c r="AR1130" t="e">
        <f>+INDEX([1]DETALLE!$AK$2:$AK$841,MATCH(B1130,[1]DETALLE!$A$2:$A$841,0))</f>
        <v>#N/A</v>
      </c>
      <c r="AS1130" t="str">
        <f>CONCATENATE(B1130)</f>
        <v>0BG2939611</v>
      </c>
      <c r="AT1130" s="2" t="str">
        <f>IF(IFERROR(VLOOKUP(AS1130,[1]Hoja2!$C$1:$AM$841,37,FALSE),"n/a")&lt;&gt;"n/a","a","n/a")</f>
        <v>n/a</v>
      </c>
      <c r="AU1130" s="8">
        <f t="shared" si="559"/>
        <v>7</v>
      </c>
      <c r="AV1130" t="e">
        <f>VLOOKUP(B1130,[1]Hoja2!$C$2:$AO$762,39,FALSE)</f>
        <v>#N/A</v>
      </c>
      <c r="AW1130" t="e">
        <f>IF(AU1130=AV1130,VLOOKUP(B1130,[1]Hoja2!$C$2:$AO$762,37,FALSE),IF(AV1130&lt;2,VLOOKUP(B1130,[1]Hoja2!$C$2:$AO$762,37,FALSE)))</f>
        <v>#N/A</v>
      </c>
      <c r="AX1130" t="str">
        <f>B1130 &amp; COUNTIF(B$2:B1130, B1130)</f>
        <v>0BG29396116</v>
      </c>
      <c r="AY1130" t="e">
        <f>VLOOKUP(AX1130,[1]Hoja2!$B$2:$AO$762,38,FALSE)</f>
        <v>#N/A</v>
      </c>
      <c r="AZ1130" s="9" t="e">
        <f t="shared" si="573"/>
        <v>#N/A</v>
      </c>
    </row>
    <row r="1131" spans="1:55" x14ac:dyDescent="0.25">
      <c r="A1131">
        <v>72042</v>
      </c>
      <c r="B1131" t="s">
        <v>631</v>
      </c>
      <c r="C1131">
        <v>2019</v>
      </c>
      <c r="D1131" t="s">
        <v>37</v>
      </c>
      <c r="E1131" t="s">
        <v>38</v>
      </c>
      <c r="F1131">
        <v>26</v>
      </c>
      <c r="G1131" t="s">
        <v>40</v>
      </c>
      <c r="H1131">
        <v>3.266667</v>
      </c>
      <c r="I1131" t="s">
        <v>34</v>
      </c>
      <c r="J1131">
        <v>468</v>
      </c>
      <c r="K1131">
        <v>715</v>
      </c>
      <c r="L1131">
        <v>0</v>
      </c>
      <c r="M1131">
        <v>0</v>
      </c>
      <c r="N1131">
        <v>0</v>
      </c>
      <c r="O1131">
        <v>0.6</v>
      </c>
      <c r="P1131">
        <v>0.8</v>
      </c>
      <c r="Q1131">
        <v>1.05</v>
      </c>
      <c r="R1131" t="s">
        <v>46</v>
      </c>
      <c r="S1131">
        <v>5</v>
      </c>
      <c r="T1131">
        <v>9</v>
      </c>
      <c r="U1131" t="s">
        <v>47</v>
      </c>
      <c r="V1131" t="s">
        <v>34</v>
      </c>
      <c r="W1131" t="s">
        <v>67</v>
      </c>
      <c r="X1131">
        <v>2019</v>
      </c>
      <c r="Y1131" t="s">
        <v>37</v>
      </c>
      <c r="Z1131" t="s">
        <v>38</v>
      </c>
      <c r="AA1131">
        <v>26</v>
      </c>
      <c r="AB1131">
        <v>0</v>
      </c>
      <c r="AC1131">
        <v>105</v>
      </c>
      <c r="AD1131">
        <v>1.05</v>
      </c>
      <c r="AE1131">
        <v>0.65333339999999995</v>
      </c>
      <c r="AF1131">
        <v>750.75</v>
      </c>
      <c r="AG1131" s="2">
        <f>IFERROR(VLOOKUP(B1131,[1]Hoja2!$C$1:$AM$841,37,FALSE),"n/a")</f>
        <v>750.75000000000011</v>
      </c>
      <c r="AH1131" s="10">
        <f>VLOOKUP(AX1131,[1]Hoja2!$B$2:$AO$762,17,FALSE)</f>
        <v>106</v>
      </c>
      <c r="AI1131" s="10">
        <f>VLOOKUP(AX1131,[1]Hoja2!$B$2:$AO$762,23,FALSE)</f>
        <v>1.05</v>
      </c>
      <c r="AJ1131" s="10">
        <f>VLOOKUP(AX1131,[1]Hoja2!$B$2:$AO$762,28,FALSE)</f>
        <v>0.65400000000000003</v>
      </c>
      <c r="AK1131" s="10" t="str">
        <f>VLOOKUP(AX1131,[1]Hoja2!$B$2:$AO$762,19,FALSE)</f>
        <v>A4 Mono MFPs</v>
      </c>
      <c r="AL1131">
        <f t="shared" si="560"/>
        <v>1</v>
      </c>
      <c r="AM1131">
        <f t="shared" si="561"/>
        <v>0</v>
      </c>
      <c r="AN1131">
        <f t="shared" si="562"/>
        <v>1</v>
      </c>
      <c r="AO1131">
        <f t="shared" si="563"/>
        <v>0</v>
      </c>
      <c r="AP1131">
        <f t="shared" si="564"/>
        <v>1</v>
      </c>
      <c r="AQ1131">
        <f t="shared" si="565"/>
        <v>0</v>
      </c>
      <c r="AR1131">
        <f>+INDEX([1]Hoja2!$AM$2:$AM$841,MATCH(B1131,[1]Hoja2!$C$2:$C$841,0))</f>
        <v>750.75000000000011</v>
      </c>
      <c r="AS1131" t="str">
        <f t="shared" si="566"/>
        <v>0C4X01110026</v>
      </c>
      <c r="AT1131" s="2">
        <f>IFERROR(VLOOKUP(AS1131,[1]Hoja2!$A$1:$AM$841,38,FALSE),"n/a")</f>
        <v>0</v>
      </c>
      <c r="AU1131" s="8">
        <f t="shared" si="559"/>
        <v>1</v>
      </c>
      <c r="AV1131">
        <f>VLOOKUP(B1131,[1]Hoja2!$C$2:$AO$762,39,FALSE)</f>
        <v>1</v>
      </c>
      <c r="AW1131">
        <f>IF(AU1131=AV1131,VLOOKUP(B1131,[1]Hoja2!$C$2:$AO$762,37,FALSE),IF(AV1131&lt;2,VLOOKUP(B1131,[1]Hoja2!$C$2:$AO$762,37,FALSE)))</f>
        <v>750.75000000000011</v>
      </c>
      <c r="AX1131" t="str">
        <f>B1131 &amp; COUNTIF(B$2:B1131, B1131)</f>
        <v>0C4X0111001</v>
      </c>
      <c r="AY1131" s="10">
        <f>VLOOKUP(AX1131,[1]Hoja2!$B$2:$AO$762,38,FALSE)</f>
        <v>750.75000000000011</v>
      </c>
      <c r="AZ1131" s="9">
        <f t="shared" si="573"/>
        <v>0</v>
      </c>
      <c r="BA1131">
        <f t="shared" ref="BA1131:BA1132" si="586">IF(Q1131="NA",2,IF(OR(G1131="INSTALACION NUEVA",G1131="Mantenimiento preventivo"),3,IF(AND(AC1131&lt;AH1131,AL1131&lt;&gt;1),4,IF(AY1131&gt;AF1131,1,0))))</f>
        <v>0</v>
      </c>
      <c r="BB1131">
        <f t="shared" ref="BB1131:BB1132" si="587">AE1131-AJ1131</f>
        <v>-6.6660000000007269E-4</v>
      </c>
      <c r="BC1131">
        <f t="shared" ref="BC1131:BC1132" si="588">+_xlfn.IFS(Q1131="NA",2,OR(G1131="INSTALACION NUEVA",G1131="Mantenimiento preventivo"),3,AND(AC1131&lt;AH1131,AL1131&lt;&gt;1),4,AY1131&gt;AF1131,1,TRUE,0)</f>
        <v>0</v>
      </c>
    </row>
    <row r="1132" spans="1:55" x14ac:dyDescent="0.25">
      <c r="A1132">
        <v>72045</v>
      </c>
      <c r="B1132" t="s">
        <v>467</v>
      </c>
      <c r="C1132">
        <v>2019</v>
      </c>
      <c r="D1132" t="s">
        <v>37</v>
      </c>
      <c r="E1132" t="s">
        <v>38</v>
      </c>
      <c r="F1132">
        <v>26</v>
      </c>
      <c r="G1132" t="s">
        <v>40</v>
      </c>
      <c r="H1132">
        <v>2.95</v>
      </c>
      <c r="I1132" t="s">
        <v>45</v>
      </c>
      <c r="J1132">
        <v>803</v>
      </c>
      <c r="K1132">
        <v>1573</v>
      </c>
      <c r="L1132">
        <v>0.2</v>
      </c>
      <c r="M1132">
        <v>0.6</v>
      </c>
      <c r="N1132">
        <v>0.8</v>
      </c>
      <c r="O1132">
        <v>1.05</v>
      </c>
      <c r="P1132">
        <v>1.1000000000000001</v>
      </c>
      <c r="Q1132">
        <v>1.1499999999999999</v>
      </c>
      <c r="R1132" t="s">
        <v>46</v>
      </c>
      <c r="S1132">
        <v>4</v>
      </c>
      <c r="T1132">
        <v>6</v>
      </c>
      <c r="U1132" t="s">
        <v>47</v>
      </c>
      <c r="V1132" t="s">
        <v>48</v>
      </c>
      <c r="W1132" t="s">
        <v>50</v>
      </c>
      <c r="X1132">
        <v>2019</v>
      </c>
      <c r="Y1132" t="s">
        <v>37</v>
      </c>
      <c r="Z1132" t="s">
        <v>38</v>
      </c>
      <c r="AA1132">
        <v>26</v>
      </c>
      <c r="AB1132">
        <v>0</v>
      </c>
      <c r="AC1132">
        <v>2</v>
      </c>
      <c r="AD1132">
        <v>0.2</v>
      </c>
      <c r="AE1132">
        <v>0.73750000000000004</v>
      </c>
      <c r="AF1132">
        <v>314.60000000000002</v>
      </c>
      <c r="AG1132" s="2">
        <f>IFERROR(VLOOKUP(B1132,[1]Hoja2!$C$1:$AM$841,37,FALSE),"n/a")</f>
        <v>0</v>
      </c>
      <c r="AH1132" s="10">
        <f>VLOOKUP(AX1132,[1]Hoja2!$B$2:$AO$762,17,FALSE)</f>
        <v>50</v>
      </c>
      <c r="AI1132" s="10">
        <f>VLOOKUP(AX1132,[1]Hoja2!$B$2:$AO$762,23,FALSE)</f>
        <v>1.1000000000000001</v>
      </c>
      <c r="AJ1132" s="10">
        <f>VLOOKUP(AX1132,[1]Hoja2!$B$2:$AO$762,28,FALSE)</f>
        <v>0</v>
      </c>
      <c r="AK1132" s="10" t="str">
        <f>VLOOKUP(AX1132,[1]Hoja2!$B$2:$AO$762,19,FALSE)</f>
        <v>Light Production Digital Business</v>
      </c>
      <c r="AL1132">
        <f t="shared" si="560"/>
        <v>0</v>
      </c>
      <c r="AM1132">
        <f t="shared" si="561"/>
        <v>0</v>
      </c>
      <c r="AN1132">
        <f t="shared" si="562"/>
        <v>0</v>
      </c>
      <c r="AO1132">
        <f t="shared" si="563"/>
        <v>0</v>
      </c>
      <c r="AP1132">
        <f t="shared" si="564"/>
        <v>1</v>
      </c>
      <c r="AQ1132">
        <f t="shared" si="565"/>
        <v>0</v>
      </c>
      <c r="AR1132">
        <f>+INDEX([1]Hoja2!$AM$2:$AM$841,MATCH(B1132,[1]Hoja2!$C$2:$C$841,0))</f>
        <v>0</v>
      </c>
      <c r="AS1132" t="str">
        <f t="shared" si="566"/>
        <v>0BG294879926</v>
      </c>
      <c r="AT1132" s="2">
        <f>IFERROR(VLOOKUP(AS1132,[1]Hoja2!$A$1:$AM$841,38,FALSE),"n/a")</f>
        <v>0</v>
      </c>
      <c r="AU1132" s="8">
        <f t="shared" si="559"/>
        <v>3</v>
      </c>
      <c r="AV1132">
        <f>VLOOKUP(B1132,[1]Hoja2!$C$2:$AO$762,39,FALSE)</f>
        <v>3</v>
      </c>
      <c r="AW1132">
        <f>IF(AU1132=AV1132,VLOOKUP(B1132,[1]Hoja2!$C$2:$AO$762,37,FALSE),IF(AV1132&lt;2,VLOOKUP(B1132,[1]Hoja2!$C$2:$AO$762,37,FALSE)))</f>
        <v>0</v>
      </c>
      <c r="AX1132" t="str">
        <f>B1132 &amp; COUNTIF(B$2:B1132, B1132)</f>
        <v>0BG29487993</v>
      </c>
      <c r="AY1132" s="10">
        <f>VLOOKUP(AX1132,[1]Hoja2!$B$2:$AO$762,38,FALSE)</f>
        <v>1730.3000000000004</v>
      </c>
      <c r="AZ1132" s="9">
        <f t="shared" si="573"/>
        <v>0</v>
      </c>
      <c r="BA1132">
        <f t="shared" si="586"/>
        <v>4</v>
      </c>
      <c r="BB1132">
        <f t="shared" si="587"/>
        <v>0.73750000000000004</v>
      </c>
      <c r="BC1132">
        <f t="shared" si="588"/>
        <v>4</v>
      </c>
    </row>
    <row r="1133" spans="1:55" hidden="1" x14ac:dyDescent="0.25">
      <c r="A1133">
        <v>72048</v>
      </c>
      <c r="B1133" t="s">
        <v>634</v>
      </c>
      <c r="C1133">
        <v>2019</v>
      </c>
      <c r="D1133" t="s">
        <v>37</v>
      </c>
      <c r="E1133" t="s">
        <v>38</v>
      </c>
      <c r="F1133">
        <v>26</v>
      </c>
      <c r="G1133" t="s">
        <v>44</v>
      </c>
      <c r="H1133">
        <v>0</v>
      </c>
      <c r="I1133" t="s">
        <v>64</v>
      </c>
      <c r="J1133">
        <v>655</v>
      </c>
      <c r="K1133">
        <v>1365</v>
      </c>
      <c r="L1133">
        <v>0</v>
      </c>
      <c r="M1133">
        <v>0</v>
      </c>
      <c r="N1133">
        <v>0.6</v>
      </c>
      <c r="O1133">
        <v>0.8</v>
      </c>
      <c r="P1133">
        <v>1.05</v>
      </c>
      <c r="Q1133">
        <v>1.1000000000000001</v>
      </c>
      <c r="R1133" t="s">
        <v>46</v>
      </c>
      <c r="S1133">
        <v>5</v>
      </c>
      <c r="T1133">
        <v>9</v>
      </c>
      <c r="U1133" t="s">
        <v>47</v>
      </c>
      <c r="V1133" t="s">
        <v>64</v>
      </c>
      <c r="W1133" t="s">
        <v>55</v>
      </c>
      <c r="X1133">
        <v>2019</v>
      </c>
      <c r="Y1133" t="s">
        <v>37</v>
      </c>
      <c r="Z1133" t="s">
        <v>38</v>
      </c>
      <c r="AA1133">
        <v>26</v>
      </c>
      <c r="AB1133">
        <v>0</v>
      </c>
      <c r="AC1133">
        <v>71</v>
      </c>
      <c r="AD1133">
        <v>0</v>
      </c>
      <c r="AE1133">
        <v>0</v>
      </c>
      <c r="AF1133">
        <v>1365</v>
      </c>
      <c r="AG1133" s="2" t="str">
        <f>IFERROR(VLOOKUP(B1133,[1]Hoja2!$C$1:$AM$841,37,FALSE),"n/a")</f>
        <v>n/a</v>
      </c>
      <c r="AH1133" s="10" t="e">
        <f>VLOOKUP(AX1133,[1]Hoja2!$B$2:$AO$762,17,FALSE)</f>
        <v>#N/A</v>
      </c>
      <c r="AI1133" s="10" t="e">
        <f>VLOOKUP(AX1133,[1]Hoja2!$B$2:$AO$762,23,FALSE)</f>
        <v>#N/A</v>
      </c>
      <c r="AJ1133" s="10" t="e">
        <f>VLOOKUP(AX1133,[1]Hoja2!$B$2:$AO$762,28,FALSE)</f>
        <v>#N/A</v>
      </c>
      <c r="AK1133" s="10" t="e">
        <f>VLOOKUP(AX1133,[1]Hoja2!$B$2:$AO$762,19,FALSE)</f>
        <v>#N/A</v>
      </c>
      <c r="AL1133" t="e">
        <f t="shared" si="560"/>
        <v>#N/A</v>
      </c>
      <c r="AM1133" t="e">
        <f t="shared" si="561"/>
        <v>#N/A</v>
      </c>
      <c r="AN1133" t="e">
        <f t="shared" si="562"/>
        <v>#N/A</v>
      </c>
      <c r="AO1133" t="e">
        <f t="shared" si="563"/>
        <v>#N/A</v>
      </c>
      <c r="AP1133" t="e">
        <f t="shared" si="564"/>
        <v>#N/A</v>
      </c>
      <c r="AQ1133" t="str">
        <f t="shared" si="565"/>
        <v>n/a</v>
      </c>
      <c r="AR1133" t="e">
        <f>+INDEX([1]DETALLE!$AK$2:$AK$841,MATCH(B1133,[1]DETALLE!$A$2:$A$841,0))</f>
        <v>#N/A</v>
      </c>
      <c r="AS1133" t="str">
        <f>CONCATENATE(B1133)</f>
        <v>0LX7658041</v>
      </c>
      <c r="AT1133" s="2" t="str">
        <f>IF(IFERROR(VLOOKUP(AS1133,[1]Hoja2!$C$1:$AM$841,37,FALSE),"n/a")&lt;&gt;"n/a","a","n/a")</f>
        <v>n/a</v>
      </c>
      <c r="AU1133" s="8">
        <f t="shared" si="559"/>
        <v>2</v>
      </c>
      <c r="AV1133" t="e">
        <f>VLOOKUP(B1133,[1]Hoja2!$C$2:$AO$762,39,FALSE)</f>
        <v>#N/A</v>
      </c>
      <c r="AW1133" t="e">
        <f>IF(AU1133=AV1133,VLOOKUP(B1133,[1]Hoja2!$C$2:$AO$762,37,FALSE),IF(AV1133&lt;2,VLOOKUP(B1133,[1]Hoja2!$C$2:$AO$762,37,FALSE)))</f>
        <v>#N/A</v>
      </c>
      <c r="AX1133" t="str">
        <f>B1133 &amp; COUNTIF(B$2:B1133, B1133)</f>
        <v>0LX76580411</v>
      </c>
      <c r="AY1133" t="e">
        <f>VLOOKUP(AX1133,[1]Hoja2!$B$2:$AO$762,38,FALSE)</f>
        <v>#N/A</v>
      </c>
      <c r="AZ1133" s="9" t="e">
        <f t="shared" si="573"/>
        <v>#N/A</v>
      </c>
    </row>
    <row r="1134" spans="1:55" x14ac:dyDescent="0.25">
      <c r="A1134">
        <v>72063</v>
      </c>
      <c r="B1134" t="s">
        <v>970</v>
      </c>
      <c r="C1134">
        <v>2019</v>
      </c>
      <c r="D1134" t="s">
        <v>37</v>
      </c>
      <c r="E1134" t="s">
        <v>38</v>
      </c>
      <c r="F1134">
        <v>26</v>
      </c>
      <c r="G1134" t="s">
        <v>40</v>
      </c>
      <c r="H1134">
        <v>0.28333330000000001</v>
      </c>
      <c r="I1134" t="s">
        <v>34</v>
      </c>
      <c r="J1134">
        <v>468</v>
      </c>
      <c r="K1134">
        <v>715</v>
      </c>
      <c r="L1134">
        <v>0</v>
      </c>
      <c r="M1134">
        <v>0</v>
      </c>
      <c r="N1134">
        <v>0</v>
      </c>
      <c r="O1134">
        <v>0.6</v>
      </c>
      <c r="P1134">
        <v>0.8</v>
      </c>
      <c r="Q1134">
        <v>1.05</v>
      </c>
      <c r="R1134" t="s">
        <v>46</v>
      </c>
      <c r="S1134">
        <v>5</v>
      </c>
      <c r="T1134">
        <v>9</v>
      </c>
      <c r="U1134" t="s">
        <v>47</v>
      </c>
      <c r="V1134" t="s">
        <v>34</v>
      </c>
      <c r="W1134" t="s">
        <v>73</v>
      </c>
      <c r="X1134">
        <v>2019</v>
      </c>
      <c r="Y1134" t="s">
        <v>37</v>
      </c>
      <c r="Z1134" t="s">
        <v>38</v>
      </c>
      <c r="AA1134">
        <v>26</v>
      </c>
      <c r="AB1134">
        <v>0</v>
      </c>
      <c r="AC1134">
        <v>2</v>
      </c>
      <c r="AD1134">
        <v>0</v>
      </c>
      <c r="AE1134">
        <v>5.6666660000000001E-2</v>
      </c>
      <c r="AF1134">
        <v>0</v>
      </c>
      <c r="AG1134" s="2">
        <f>IFERROR(VLOOKUP(B1134,[1]Hoja2!$C$1:$AM$841,37,FALSE),"n/a")</f>
        <v>0</v>
      </c>
      <c r="AH1134" s="10">
        <f>VLOOKUP(AX1134,[1]Hoja2!$B$2:$AO$762,17,FALSE)</f>
        <v>34</v>
      </c>
      <c r="AI1134" s="10">
        <f>VLOOKUP(AX1134,[1]Hoja2!$B$2:$AO$762,23,FALSE)</f>
        <v>0.8</v>
      </c>
      <c r="AJ1134" s="10">
        <f>VLOOKUP(AX1134,[1]Hoja2!$B$2:$AO$762,28,FALSE)</f>
        <v>0.21600000000000003</v>
      </c>
      <c r="AK1134" s="10" t="str">
        <f>VLOOKUP(AX1134,[1]Hoja2!$B$2:$AO$762,19,FALSE)</f>
        <v>A4 Mono MFPs</v>
      </c>
      <c r="AL1134">
        <f t="shared" si="560"/>
        <v>0</v>
      </c>
      <c r="AM1134">
        <f t="shared" si="561"/>
        <v>0</v>
      </c>
      <c r="AN1134">
        <f t="shared" si="562"/>
        <v>0</v>
      </c>
      <c r="AO1134">
        <f t="shared" si="563"/>
        <v>0</v>
      </c>
      <c r="AP1134">
        <f t="shared" si="564"/>
        <v>1</v>
      </c>
      <c r="AQ1134">
        <f t="shared" si="565"/>
        <v>0</v>
      </c>
      <c r="AR1134">
        <f>+INDEX([1]Hoja2!$AM$2:$AM$841,MATCH(B1134,[1]Hoja2!$C$2:$C$841,0))</f>
        <v>0</v>
      </c>
      <c r="AS1134" t="str">
        <f t="shared" si="566"/>
        <v>09HB91586626</v>
      </c>
      <c r="AT1134" s="2">
        <f>IFERROR(VLOOKUP(AS1134,[1]Hoja2!$A$1:$AM$841,38,FALSE),"n/a")</f>
        <v>0</v>
      </c>
      <c r="AU1134" s="8">
        <f t="shared" si="559"/>
        <v>2</v>
      </c>
      <c r="AV1134">
        <f>VLOOKUP(B1134,[1]Hoja2!$C$2:$AO$762,39,FALSE)</f>
        <v>2</v>
      </c>
      <c r="AW1134">
        <f>IF(AU1134=AV1134,VLOOKUP(B1134,[1]Hoja2!$C$2:$AO$762,37,FALSE),IF(AV1134&lt;2,VLOOKUP(B1134,[1]Hoja2!$C$2:$AO$762,37,FALSE)))</f>
        <v>0</v>
      </c>
      <c r="AX1134" t="str">
        <f>B1134 &amp; COUNTIF(B$2:B1134, B1134)</f>
        <v>09HB9158662</v>
      </c>
      <c r="AY1134" s="10">
        <f>VLOOKUP(AX1134,[1]Hoja2!$B$2:$AO$762,38,FALSE)</f>
        <v>572.00000000000011</v>
      </c>
      <c r="AZ1134" s="9">
        <f t="shared" si="573"/>
        <v>0</v>
      </c>
      <c r="BA1134">
        <f t="shared" ref="BA1134:BA1136" si="589">IF(Q1134="NA",2,IF(OR(G1134="INSTALACION NUEVA",G1134="Mantenimiento preventivo"),3,IF(AND(AC1134&lt;AH1134,AL1134&lt;&gt;1),4,IF(AY1134&gt;AF1134,1,0))))</f>
        <v>4</v>
      </c>
      <c r="BB1134">
        <f t="shared" ref="BB1134:BB1136" si="590">AE1134-AJ1134</f>
        <v>-0.15933334000000002</v>
      </c>
      <c r="BC1134">
        <f t="shared" ref="BC1134:BC1136" si="591">+_xlfn.IFS(Q1134="NA",2,OR(G1134="INSTALACION NUEVA",G1134="Mantenimiento preventivo"),3,AND(AC1134&lt;AH1134,AL1134&lt;&gt;1),4,AY1134&gt;AF1134,1,TRUE,0)</f>
        <v>4</v>
      </c>
    </row>
    <row r="1135" spans="1:55" x14ac:dyDescent="0.25">
      <c r="A1135">
        <v>72064</v>
      </c>
      <c r="B1135" t="s">
        <v>627</v>
      </c>
      <c r="C1135">
        <v>2019</v>
      </c>
      <c r="D1135" t="s">
        <v>37</v>
      </c>
      <c r="E1135" t="s">
        <v>38</v>
      </c>
      <c r="F1135">
        <v>26</v>
      </c>
      <c r="G1135" t="s">
        <v>40</v>
      </c>
      <c r="H1135">
        <v>0.76666670000000003</v>
      </c>
      <c r="I1135" t="s">
        <v>34</v>
      </c>
      <c r="J1135">
        <v>468</v>
      </c>
      <c r="K1135">
        <v>715</v>
      </c>
      <c r="L1135">
        <v>0</v>
      </c>
      <c r="M1135">
        <v>0</v>
      </c>
      <c r="N1135">
        <v>0</v>
      </c>
      <c r="O1135">
        <v>0.6</v>
      </c>
      <c r="P1135">
        <v>0.8</v>
      </c>
      <c r="Q1135">
        <v>1.05</v>
      </c>
      <c r="R1135" t="s">
        <v>46</v>
      </c>
      <c r="S1135">
        <v>5</v>
      </c>
      <c r="T1135">
        <v>9</v>
      </c>
      <c r="U1135" t="s">
        <v>47</v>
      </c>
      <c r="V1135" t="s">
        <v>34</v>
      </c>
      <c r="W1135" t="s">
        <v>42</v>
      </c>
      <c r="X1135">
        <v>2019</v>
      </c>
      <c r="Y1135" t="s">
        <v>37</v>
      </c>
      <c r="Z1135" t="s">
        <v>38</v>
      </c>
      <c r="AA1135">
        <v>26</v>
      </c>
      <c r="AB1135">
        <v>0</v>
      </c>
      <c r="AC1135">
        <v>84</v>
      </c>
      <c r="AD1135">
        <v>1.05</v>
      </c>
      <c r="AE1135">
        <v>0.15333334000000001</v>
      </c>
      <c r="AF1135">
        <v>750.75</v>
      </c>
      <c r="AG1135" s="2">
        <f>IFERROR(VLOOKUP(B1135,[1]Hoja2!$C$1:$AM$841,37,FALSE),"n/a")</f>
        <v>750.75000000000011</v>
      </c>
      <c r="AH1135" s="10">
        <f>VLOOKUP(AX1135,[1]Hoja2!$B$2:$AO$762,17,FALSE)</f>
        <v>84</v>
      </c>
      <c r="AI1135" s="10">
        <f>VLOOKUP(AX1135,[1]Hoja2!$B$2:$AO$762,23,FALSE)</f>
        <v>1.05</v>
      </c>
      <c r="AJ1135" s="10">
        <f>VLOOKUP(AX1135,[1]Hoja2!$B$2:$AO$762,28,FALSE)</f>
        <v>1.7999999999999999E-2</v>
      </c>
      <c r="AK1135" s="10" t="str">
        <f>VLOOKUP(AX1135,[1]Hoja2!$B$2:$AO$762,19,FALSE)</f>
        <v>A4 Mono MFPs</v>
      </c>
      <c r="AL1135">
        <f t="shared" si="560"/>
        <v>1</v>
      </c>
      <c r="AM1135">
        <f t="shared" si="561"/>
        <v>1</v>
      </c>
      <c r="AN1135">
        <f t="shared" si="562"/>
        <v>1</v>
      </c>
      <c r="AO1135">
        <f t="shared" si="563"/>
        <v>0</v>
      </c>
      <c r="AP1135">
        <f t="shared" si="564"/>
        <v>1</v>
      </c>
      <c r="AQ1135">
        <f t="shared" si="565"/>
        <v>0</v>
      </c>
      <c r="AR1135">
        <f>+INDEX([1]Hoja2!$AM$2:$AM$841,MATCH(B1135,[1]Hoja2!$C$2:$C$841,0))</f>
        <v>750.75000000000011</v>
      </c>
      <c r="AS1135" t="str">
        <f t="shared" si="566"/>
        <v>09HB32162326</v>
      </c>
      <c r="AT1135" s="2">
        <f>IFERROR(VLOOKUP(AS1135,[1]Hoja2!$A$1:$AM$841,38,FALSE),"n/a")</f>
        <v>0</v>
      </c>
      <c r="AU1135" s="8">
        <f t="shared" si="559"/>
        <v>1</v>
      </c>
      <c r="AV1135">
        <f>VLOOKUP(B1135,[1]Hoja2!$C$2:$AO$762,39,FALSE)</f>
        <v>1</v>
      </c>
      <c r="AW1135">
        <f>IF(AU1135=AV1135,VLOOKUP(B1135,[1]Hoja2!$C$2:$AO$762,37,FALSE),IF(AV1135&lt;2,VLOOKUP(B1135,[1]Hoja2!$C$2:$AO$762,37,FALSE)))</f>
        <v>750.75000000000011</v>
      </c>
      <c r="AX1135" t="str">
        <f>B1135 &amp; COUNTIF(B$2:B1135, B1135)</f>
        <v>09HB3216231</v>
      </c>
      <c r="AY1135" s="10">
        <f>VLOOKUP(AX1135,[1]Hoja2!$B$2:$AO$762,38,FALSE)</f>
        <v>750.75000000000011</v>
      </c>
      <c r="AZ1135" s="9">
        <f t="shared" si="573"/>
        <v>0</v>
      </c>
      <c r="BA1135">
        <f t="shared" si="589"/>
        <v>0</v>
      </c>
      <c r="BB1135">
        <f t="shared" si="590"/>
        <v>0.13533334000000002</v>
      </c>
      <c r="BC1135">
        <f t="shared" si="591"/>
        <v>0</v>
      </c>
    </row>
    <row r="1136" spans="1:55" x14ac:dyDescent="0.25">
      <c r="A1136">
        <v>72069</v>
      </c>
      <c r="B1136" t="s">
        <v>483</v>
      </c>
      <c r="C1136">
        <v>2019</v>
      </c>
      <c r="D1136" t="s">
        <v>37</v>
      </c>
      <c r="E1136" t="s">
        <v>38</v>
      </c>
      <c r="F1136">
        <v>26</v>
      </c>
      <c r="G1136" t="s">
        <v>40</v>
      </c>
      <c r="H1136">
        <v>0.1833333</v>
      </c>
      <c r="I1136" t="s">
        <v>45</v>
      </c>
      <c r="J1136">
        <v>803</v>
      </c>
      <c r="K1136">
        <v>1573</v>
      </c>
      <c r="L1136">
        <v>0.2</v>
      </c>
      <c r="M1136">
        <v>0.6</v>
      </c>
      <c r="N1136">
        <v>0.8</v>
      </c>
      <c r="O1136">
        <v>1.05</v>
      </c>
      <c r="P1136">
        <v>1.1000000000000001</v>
      </c>
      <c r="Q1136">
        <v>1.1499999999999999</v>
      </c>
      <c r="R1136" t="s">
        <v>46</v>
      </c>
      <c r="S1136">
        <v>4</v>
      </c>
      <c r="T1136">
        <v>6</v>
      </c>
      <c r="U1136" t="s">
        <v>47</v>
      </c>
      <c r="V1136" t="s">
        <v>48</v>
      </c>
      <c r="W1136" t="s">
        <v>130</v>
      </c>
      <c r="X1136">
        <v>2019</v>
      </c>
      <c r="Y1136" t="s">
        <v>37</v>
      </c>
      <c r="Z1136" t="s">
        <v>38</v>
      </c>
      <c r="AA1136">
        <v>26</v>
      </c>
      <c r="AB1136">
        <v>0</v>
      </c>
      <c r="AC1136">
        <v>3</v>
      </c>
      <c r="AD1136">
        <v>0.6</v>
      </c>
      <c r="AE1136">
        <v>4.5833325000000001E-2</v>
      </c>
      <c r="AF1136">
        <v>943.8</v>
      </c>
      <c r="AG1136" s="2">
        <f>IFERROR(VLOOKUP(B1136,[1]Hoja2!$C$1:$AM$841,37,FALSE),"n/a")</f>
        <v>1258.4000000000003</v>
      </c>
      <c r="AH1136" s="10">
        <f>VLOOKUP(AX1136,[1]Hoja2!$B$2:$AO$762,17,FALSE)</f>
        <v>146</v>
      </c>
      <c r="AI1136" s="10">
        <f>VLOOKUP(AX1136,[1]Hoja2!$B$2:$AO$762,23,FALSE)</f>
        <v>1.1499999999999999</v>
      </c>
      <c r="AJ1136" s="10">
        <f>VLOOKUP(AX1136,[1]Hoja2!$B$2:$AO$762,28,FALSE)</f>
        <v>0.41249999999999998</v>
      </c>
      <c r="AK1136" s="10" t="str">
        <f>VLOOKUP(AX1136,[1]Hoja2!$B$2:$AO$762,19,FALSE)</f>
        <v>Light Production Digital Business</v>
      </c>
      <c r="AL1136">
        <f t="shared" si="560"/>
        <v>0</v>
      </c>
      <c r="AM1136">
        <f t="shared" si="561"/>
        <v>0</v>
      </c>
      <c r="AN1136">
        <f t="shared" si="562"/>
        <v>0</v>
      </c>
      <c r="AO1136">
        <f t="shared" si="563"/>
        <v>0</v>
      </c>
      <c r="AP1136">
        <f t="shared" si="564"/>
        <v>1</v>
      </c>
      <c r="AQ1136">
        <f t="shared" si="565"/>
        <v>1</v>
      </c>
      <c r="AR1136">
        <f>+INDEX([1]Hoja2!$AM$2:$AM$841,MATCH(B1136,[1]Hoja2!$C$2:$C$841,0))</f>
        <v>1258.4000000000003</v>
      </c>
      <c r="AS1136" t="str">
        <f t="shared" si="566"/>
        <v>0BG295149826</v>
      </c>
      <c r="AT1136" s="2">
        <f>IFERROR(VLOOKUP(AS1136,[1]Hoja2!$A$1:$AM$841,38,FALSE),"n/a")</f>
        <v>0</v>
      </c>
      <c r="AU1136" s="8">
        <f t="shared" si="559"/>
        <v>2</v>
      </c>
      <c r="AV1136">
        <f>VLOOKUP(B1136,[1]Hoja2!$C$2:$AO$762,39,FALSE)</f>
        <v>2</v>
      </c>
      <c r="AW1136">
        <f>IF(AU1136=AV1136,VLOOKUP(B1136,[1]Hoja2!$C$2:$AO$762,37,FALSE),IF(AV1136&lt;2,VLOOKUP(B1136,[1]Hoja2!$C$2:$AO$762,37,FALSE)))</f>
        <v>1258.4000000000003</v>
      </c>
      <c r="AX1136" t="str">
        <f>B1136 &amp; COUNTIF(B$2:B1136, B1136)</f>
        <v>0BG29514982</v>
      </c>
      <c r="AY1136" s="10">
        <f>VLOOKUP(AX1136,[1]Hoja2!$B$2:$AO$762,38,FALSE)</f>
        <v>1808.95</v>
      </c>
      <c r="AZ1136" s="9">
        <f t="shared" si="573"/>
        <v>0</v>
      </c>
      <c r="BA1136">
        <f t="shared" si="589"/>
        <v>4</v>
      </c>
      <c r="BB1136">
        <f t="shared" si="590"/>
        <v>-0.366666675</v>
      </c>
      <c r="BC1136">
        <f t="shared" si="591"/>
        <v>4</v>
      </c>
    </row>
    <row r="1137" spans="1:55" hidden="1" x14ac:dyDescent="0.25">
      <c r="A1137">
        <v>72078</v>
      </c>
      <c r="B1137" t="s">
        <v>219</v>
      </c>
      <c r="C1137">
        <v>2019</v>
      </c>
      <c r="D1137" t="s">
        <v>37</v>
      </c>
      <c r="E1137" t="s">
        <v>38</v>
      </c>
      <c r="F1137">
        <v>26</v>
      </c>
      <c r="G1137" t="s">
        <v>44</v>
      </c>
      <c r="H1137">
        <v>0</v>
      </c>
      <c r="I1137" t="s">
        <v>71</v>
      </c>
      <c r="J1137">
        <v>468</v>
      </c>
      <c r="K1137">
        <v>715</v>
      </c>
      <c r="L1137">
        <v>0</v>
      </c>
      <c r="M1137">
        <v>0</v>
      </c>
      <c r="N1137">
        <v>0</v>
      </c>
      <c r="O1137">
        <v>0.6</v>
      </c>
      <c r="P1137">
        <v>0.8</v>
      </c>
      <c r="Q1137">
        <v>1.05</v>
      </c>
      <c r="R1137" t="s">
        <v>46</v>
      </c>
      <c r="S1137">
        <v>5</v>
      </c>
      <c r="T1137">
        <v>9</v>
      </c>
      <c r="U1137" t="s">
        <v>47</v>
      </c>
      <c r="V1137" t="s">
        <v>58</v>
      </c>
      <c r="W1137" t="s">
        <v>55</v>
      </c>
      <c r="X1137">
        <v>2019</v>
      </c>
      <c r="Y1137" t="s">
        <v>37</v>
      </c>
      <c r="Z1137" t="s">
        <v>38</v>
      </c>
      <c r="AA1137">
        <v>26</v>
      </c>
      <c r="AB1137">
        <v>0</v>
      </c>
      <c r="AC1137">
        <v>21</v>
      </c>
      <c r="AD1137">
        <v>0</v>
      </c>
      <c r="AE1137">
        <v>0</v>
      </c>
      <c r="AF1137">
        <v>715</v>
      </c>
      <c r="AG1137" s="2">
        <f>IFERROR(VLOOKUP(B1137,[1]Hoja2!$C$1:$AM$841,37,FALSE),"n/a")</f>
        <v>715.00000000000011</v>
      </c>
      <c r="AH1137" s="10" t="e">
        <f>VLOOKUP(AX1137,[1]Hoja2!$B$2:$AO$762,17,FALSE)</f>
        <v>#N/A</v>
      </c>
      <c r="AI1137" s="10" t="e">
        <f>VLOOKUP(AX1137,[1]Hoja2!$B$2:$AO$762,23,FALSE)</f>
        <v>#N/A</v>
      </c>
      <c r="AJ1137" s="10" t="e">
        <f>VLOOKUP(AX1137,[1]Hoja2!$B$2:$AO$762,28,FALSE)</f>
        <v>#N/A</v>
      </c>
      <c r="AK1137" s="10" t="e">
        <f>VLOOKUP(AX1137,[1]Hoja2!$B$2:$AO$762,19,FALSE)</f>
        <v>#N/A</v>
      </c>
      <c r="AL1137" t="e">
        <f t="shared" si="560"/>
        <v>#N/A</v>
      </c>
      <c r="AM1137" t="e">
        <f t="shared" si="561"/>
        <v>#N/A</v>
      </c>
      <c r="AN1137" t="e">
        <f t="shared" si="562"/>
        <v>#N/A</v>
      </c>
      <c r="AO1137" t="e">
        <f t="shared" si="563"/>
        <v>#N/A</v>
      </c>
      <c r="AP1137" t="e">
        <f t="shared" si="564"/>
        <v>#N/A</v>
      </c>
      <c r="AQ1137">
        <f t="shared" si="565"/>
        <v>0</v>
      </c>
      <c r="AR1137">
        <f>+INDEX([1]Hoja2!$AM$2:$AM$841,MATCH(B1137,[1]Hoja2!$C$2:$C$841,0))</f>
        <v>715.00000000000011</v>
      </c>
      <c r="AS1137" t="str">
        <f t="shared" si="566"/>
        <v>0KPA01863626</v>
      </c>
      <c r="AT1137" s="2">
        <f>IFERROR(VLOOKUP(AS1137,[1]Hoja2!$A$1:$AM$841,38,FALSE),"n/a")</f>
        <v>0</v>
      </c>
      <c r="AU1137" s="8">
        <f t="shared" si="559"/>
        <v>2</v>
      </c>
      <c r="AV1137">
        <f>VLOOKUP(B1137,[1]Hoja2!$C$2:$AO$762,39,FALSE)</f>
        <v>1</v>
      </c>
      <c r="AW1137">
        <f>IF(AU1137=AV1137,VLOOKUP(B1137,[1]Hoja2!$C$2:$AO$762,37,FALSE),IF(AV1137&lt;2,VLOOKUP(B1137,[1]Hoja2!$C$2:$AO$762,37,FALSE)))</f>
        <v>715.00000000000011</v>
      </c>
      <c r="AX1137" t="str">
        <f>B1137 &amp; COUNTIF(B$2:B1137, B1137)</f>
        <v>0KPA0186362</v>
      </c>
      <c r="AY1137" t="e">
        <f>VLOOKUP(AX1137,[1]Hoja2!$B$2:$AO$762,38,FALSE)</f>
        <v>#N/A</v>
      </c>
      <c r="AZ1137" s="9">
        <f t="shared" si="573"/>
        <v>0</v>
      </c>
    </row>
    <row r="1138" spans="1:55" hidden="1" x14ac:dyDescent="0.25">
      <c r="A1138">
        <v>72081</v>
      </c>
      <c r="B1138" t="s">
        <v>88</v>
      </c>
      <c r="C1138">
        <v>2019</v>
      </c>
      <c r="D1138" t="s">
        <v>37</v>
      </c>
      <c r="E1138" t="s">
        <v>38</v>
      </c>
      <c r="F1138">
        <v>26</v>
      </c>
      <c r="G1138" t="s">
        <v>40</v>
      </c>
      <c r="H1138">
        <v>2.2000000000000002</v>
      </c>
      <c r="I1138" t="s">
        <v>58</v>
      </c>
      <c r="J1138">
        <v>655</v>
      </c>
      <c r="K1138">
        <v>1365</v>
      </c>
      <c r="L1138">
        <v>0</v>
      </c>
      <c r="M1138">
        <v>0</v>
      </c>
      <c r="N1138">
        <v>0.6</v>
      </c>
      <c r="O1138">
        <v>0.8</v>
      </c>
      <c r="P1138">
        <v>1.05</v>
      </c>
      <c r="Q1138">
        <v>1.1000000000000001</v>
      </c>
      <c r="R1138" t="s">
        <v>46</v>
      </c>
      <c r="S1138">
        <v>5</v>
      </c>
      <c r="T1138">
        <v>9</v>
      </c>
      <c r="U1138" t="s">
        <v>47</v>
      </c>
      <c r="V1138" t="s">
        <v>58</v>
      </c>
      <c r="W1138" t="s">
        <v>50</v>
      </c>
      <c r="X1138">
        <v>2019</v>
      </c>
      <c r="Y1138" t="s">
        <v>37</v>
      </c>
      <c r="Z1138" t="s">
        <v>38</v>
      </c>
      <c r="AA1138">
        <v>30</v>
      </c>
      <c r="AB1138">
        <v>0</v>
      </c>
      <c r="AC1138">
        <v>9</v>
      </c>
      <c r="AD1138">
        <v>0.6</v>
      </c>
      <c r="AE1138">
        <v>0.44</v>
      </c>
      <c r="AF1138">
        <v>819</v>
      </c>
      <c r="AG1138" s="2">
        <f>IFERROR(VLOOKUP(B1138,[1]Hoja2!$C$1:$AM$841,37,FALSE),"n/a")</f>
        <v>0</v>
      </c>
      <c r="AH1138" s="10" t="e">
        <f>VLOOKUP(AX1138,[1]Hoja2!$B$2:$AO$762,17,FALSE)</f>
        <v>#N/A</v>
      </c>
      <c r="AI1138" s="10" t="e">
        <f>VLOOKUP(AX1138,[1]Hoja2!$B$2:$AO$762,23,FALSE)</f>
        <v>#N/A</v>
      </c>
      <c r="AJ1138" s="10" t="e">
        <f>VLOOKUP(AX1138,[1]Hoja2!$B$2:$AO$762,28,FALSE)</f>
        <v>#N/A</v>
      </c>
      <c r="AK1138" s="10" t="e">
        <f>VLOOKUP(AX1138,[1]Hoja2!$B$2:$AO$762,19,FALSE)</f>
        <v>#N/A</v>
      </c>
      <c r="AL1138" t="e">
        <f t="shared" si="560"/>
        <v>#N/A</v>
      </c>
      <c r="AM1138" t="e">
        <f t="shared" si="561"/>
        <v>#N/A</v>
      </c>
      <c r="AN1138" t="e">
        <f t="shared" si="562"/>
        <v>#N/A</v>
      </c>
      <c r="AO1138" t="e">
        <f t="shared" si="563"/>
        <v>#N/A</v>
      </c>
      <c r="AP1138" t="e">
        <f t="shared" si="564"/>
        <v>#N/A</v>
      </c>
      <c r="AQ1138">
        <f t="shared" si="565"/>
        <v>0</v>
      </c>
      <c r="AR1138">
        <f>+INDEX([1]Hoja2!$AM$2:$AM$841,MATCH(B1138,[1]Hoja2!$C$2:$C$841,0))</f>
        <v>0</v>
      </c>
      <c r="AS1138" t="str">
        <f t="shared" si="566"/>
        <v>0EX929351526</v>
      </c>
      <c r="AT1138" s="2">
        <f>IFERROR(VLOOKUP(AS1138,[1]Hoja2!$A$1:$AM$841,38,FALSE),"n/a")</f>
        <v>0</v>
      </c>
      <c r="AU1138" s="8">
        <f t="shared" si="559"/>
        <v>5</v>
      </c>
      <c r="AV1138">
        <f>VLOOKUP(B1138,[1]Hoja2!$C$2:$AO$762,39,FALSE)</f>
        <v>4</v>
      </c>
      <c r="AW1138" t="b">
        <f>IF(AU1138=AV1138,VLOOKUP(B1138,[1]Hoja2!$C$2:$AO$762,37,FALSE),IF(AV1138&lt;2,VLOOKUP(B1138,[1]Hoja2!$C$2:$AO$762,37,FALSE)))</f>
        <v>0</v>
      </c>
      <c r="AX1138" t="str">
        <f>B1138 &amp; COUNTIF(B$2:B1138, B1138)</f>
        <v>0EX92935155</v>
      </c>
      <c r="AY1138" t="e">
        <f>VLOOKUP(AX1138,[1]Hoja2!$B$2:$AO$762,38,FALSE)</f>
        <v>#N/A</v>
      </c>
      <c r="AZ1138" s="9">
        <f t="shared" si="573"/>
        <v>0</v>
      </c>
    </row>
    <row r="1139" spans="1:55" hidden="1" x14ac:dyDescent="0.25">
      <c r="A1139">
        <v>72082</v>
      </c>
      <c r="B1139" t="s">
        <v>982</v>
      </c>
      <c r="C1139">
        <v>2019</v>
      </c>
      <c r="D1139" t="s">
        <v>37</v>
      </c>
      <c r="E1139" t="s">
        <v>38</v>
      </c>
      <c r="F1139">
        <v>26</v>
      </c>
      <c r="G1139" t="s">
        <v>40</v>
      </c>
      <c r="H1139">
        <v>1.5333330000000001</v>
      </c>
      <c r="I1139" t="s">
        <v>116</v>
      </c>
      <c r="J1139">
        <v>655</v>
      </c>
      <c r="K1139">
        <v>1365</v>
      </c>
      <c r="L1139">
        <v>0</v>
      </c>
      <c r="M1139">
        <v>0</v>
      </c>
      <c r="N1139">
        <v>0.6</v>
      </c>
      <c r="O1139">
        <v>0.8</v>
      </c>
      <c r="P1139">
        <v>1.05</v>
      </c>
      <c r="Q1139">
        <v>1.1000000000000001</v>
      </c>
      <c r="R1139" t="s">
        <v>420</v>
      </c>
      <c r="S1139">
        <v>5</v>
      </c>
      <c r="T1139">
        <v>9</v>
      </c>
      <c r="U1139" t="s">
        <v>47</v>
      </c>
      <c r="V1139" t="s">
        <v>45</v>
      </c>
      <c r="W1139" t="s">
        <v>683</v>
      </c>
      <c r="X1139">
        <v>2019</v>
      </c>
      <c r="Y1139" t="s">
        <v>37</v>
      </c>
      <c r="Z1139" t="s">
        <v>38</v>
      </c>
      <c r="AA1139">
        <v>26</v>
      </c>
      <c r="AB1139">
        <v>1</v>
      </c>
      <c r="AC1139">
        <v>58</v>
      </c>
      <c r="AD1139">
        <v>0</v>
      </c>
      <c r="AE1139">
        <v>0</v>
      </c>
      <c r="AF1139">
        <v>0</v>
      </c>
      <c r="AG1139" s="2" t="str">
        <f>IFERROR(VLOOKUP(B1139,[1]Hoja2!$C$1:$AM$841,37,FALSE),"n/a")</f>
        <v>n/a</v>
      </c>
      <c r="AH1139" s="10" t="e">
        <f>VLOOKUP(AX1139,[1]Hoja2!$B$2:$AO$762,17,FALSE)</f>
        <v>#N/A</v>
      </c>
      <c r="AI1139" s="10" t="e">
        <f>VLOOKUP(AX1139,[1]Hoja2!$B$2:$AO$762,23,FALSE)</f>
        <v>#N/A</v>
      </c>
      <c r="AJ1139" s="10" t="e">
        <f>VLOOKUP(AX1139,[1]Hoja2!$B$2:$AO$762,28,FALSE)</f>
        <v>#N/A</v>
      </c>
      <c r="AK1139" s="10" t="e">
        <f>VLOOKUP(AX1139,[1]Hoja2!$B$2:$AO$762,19,FALSE)</f>
        <v>#N/A</v>
      </c>
      <c r="AL1139" t="e">
        <f t="shared" si="560"/>
        <v>#N/A</v>
      </c>
      <c r="AM1139" t="e">
        <f t="shared" si="561"/>
        <v>#N/A</v>
      </c>
      <c r="AN1139" t="e">
        <f t="shared" si="562"/>
        <v>#N/A</v>
      </c>
      <c r="AO1139" t="e">
        <f t="shared" si="563"/>
        <v>#N/A</v>
      </c>
      <c r="AP1139" t="e">
        <f t="shared" si="564"/>
        <v>#N/A</v>
      </c>
      <c r="AQ1139" t="str">
        <f t="shared" si="565"/>
        <v>n/a</v>
      </c>
      <c r="AR1139">
        <f>+INDEX([1]DETALLE!$AK$2:$AK$841,MATCH(B1139,[1]DETALLE!$A$2:$A$841,0))</f>
        <v>1092</v>
      </c>
      <c r="AS1139" t="str">
        <f>CONCATENATE(B1139)</f>
        <v>0Y4X848952</v>
      </c>
      <c r="AT1139" s="2" t="str">
        <f>IF(IFERROR(VLOOKUP(AS1139,[1]Hoja2!$C$1:$AM$841,37,FALSE),"n/a")&lt;&gt;"n/a","a","n/a")</f>
        <v>n/a</v>
      </c>
      <c r="AU1139" s="8">
        <f t="shared" si="559"/>
        <v>1</v>
      </c>
      <c r="AV1139" t="e">
        <f>VLOOKUP(B1139,[1]Hoja2!$C$2:$AO$762,39,FALSE)</f>
        <v>#N/A</v>
      </c>
      <c r="AW1139" t="e">
        <f>IF(AU1139=AV1139,VLOOKUP(B1139,[1]Hoja2!$C$2:$AO$762,37,FALSE),IF(AV1139&lt;2,VLOOKUP(B1139,[1]Hoja2!$C$2:$AO$762,37,FALSE)))</f>
        <v>#N/A</v>
      </c>
      <c r="AX1139" t="str">
        <f>B1139 &amp; COUNTIF(B$2:B1139, B1139)</f>
        <v>0Y4X8489521</v>
      </c>
      <c r="AY1139" t="e">
        <f>VLOOKUP(AX1139,[1]Hoja2!$B$2:$AO$762,38,FALSE)</f>
        <v>#N/A</v>
      </c>
      <c r="AZ1139" s="9" t="e">
        <f t="shared" si="573"/>
        <v>#N/A</v>
      </c>
    </row>
    <row r="1140" spans="1:55" hidden="1" x14ac:dyDescent="0.25">
      <c r="A1140">
        <v>72083</v>
      </c>
      <c r="B1140" t="s">
        <v>936</v>
      </c>
      <c r="C1140">
        <v>2019</v>
      </c>
      <c r="D1140" t="s">
        <v>37</v>
      </c>
      <c r="E1140" t="s">
        <v>38</v>
      </c>
      <c r="F1140">
        <v>26</v>
      </c>
      <c r="G1140" t="s">
        <v>44</v>
      </c>
      <c r="H1140">
        <v>0</v>
      </c>
      <c r="I1140" t="s">
        <v>116</v>
      </c>
      <c r="J1140">
        <v>655</v>
      </c>
      <c r="K1140">
        <v>1365</v>
      </c>
      <c r="L1140">
        <v>0</v>
      </c>
      <c r="M1140">
        <v>0</v>
      </c>
      <c r="N1140">
        <v>0.6</v>
      </c>
      <c r="O1140">
        <v>0.8</v>
      </c>
      <c r="P1140">
        <v>1.05</v>
      </c>
      <c r="Q1140">
        <v>1.1000000000000001</v>
      </c>
      <c r="R1140" t="s">
        <v>46</v>
      </c>
      <c r="S1140">
        <v>5</v>
      </c>
      <c r="T1140">
        <v>9</v>
      </c>
      <c r="U1140" t="s">
        <v>47</v>
      </c>
      <c r="V1140" t="s">
        <v>45</v>
      </c>
      <c r="W1140" t="s">
        <v>50</v>
      </c>
      <c r="X1140">
        <v>2019</v>
      </c>
      <c r="Y1140" t="s">
        <v>37</v>
      </c>
      <c r="Z1140" t="s">
        <v>38</v>
      </c>
      <c r="AA1140">
        <v>26</v>
      </c>
      <c r="AB1140">
        <v>1</v>
      </c>
      <c r="AC1140">
        <v>4</v>
      </c>
      <c r="AD1140">
        <v>0</v>
      </c>
      <c r="AE1140">
        <v>0</v>
      </c>
      <c r="AF1140">
        <v>0</v>
      </c>
      <c r="AG1140" s="2" t="str">
        <f>IFERROR(VLOOKUP(B1140,[1]Hoja2!$C$1:$AM$841,37,FALSE),"n/a")</f>
        <v>n/a</v>
      </c>
      <c r="AH1140" s="10" t="e">
        <f>VLOOKUP(AX1140,[1]Hoja2!$B$2:$AO$762,17,FALSE)</f>
        <v>#N/A</v>
      </c>
      <c r="AI1140" s="10" t="e">
        <f>VLOOKUP(AX1140,[1]Hoja2!$B$2:$AO$762,23,FALSE)</f>
        <v>#N/A</v>
      </c>
      <c r="AJ1140" s="10" t="e">
        <f>VLOOKUP(AX1140,[1]Hoja2!$B$2:$AO$762,28,FALSE)</f>
        <v>#N/A</v>
      </c>
      <c r="AK1140" s="10" t="e">
        <f>VLOOKUP(AX1140,[1]Hoja2!$B$2:$AO$762,19,FALSE)</f>
        <v>#N/A</v>
      </c>
      <c r="AL1140" t="e">
        <f t="shared" si="560"/>
        <v>#N/A</v>
      </c>
      <c r="AM1140" t="e">
        <f t="shared" si="561"/>
        <v>#N/A</v>
      </c>
      <c r="AN1140" t="e">
        <f t="shared" si="562"/>
        <v>#N/A</v>
      </c>
      <c r="AO1140" t="e">
        <f t="shared" si="563"/>
        <v>#N/A</v>
      </c>
      <c r="AP1140" t="e">
        <f t="shared" si="564"/>
        <v>#N/A</v>
      </c>
      <c r="AQ1140" t="str">
        <f t="shared" si="565"/>
        <v>n/a</v>
      </c>
      <c r="AR1140" t="e">
        <f>+INDEX([1]DETALLE!$AK$2:$AK$841,MATCH(B1140,[1]DETALLE!$A$2:$A$841,0))</f>
        <v>#N/A</v>
      </c>
      <c r="AS1140" t="str">
        <f>CONCATENATE(B1140)</f>
        <v>0Y4X848732</v>
      </c>
      <c r="AT1140" s="2" t="str">
        <f>IF(IFERROR(VLOOKUP(AS1140,[1]Hoja2!$C$1:$AM$841,37,FALSE),"n/a")&lt;&gt;"n/a","a","n/a")</f>
        <v>n/a</v>
      </c>
      <c r="AU1140" s="8">
        <f t="shared" si="559"/>
        <v>2</v>
      </c>
      <c r="AV1140" t="e">
        <f>VLOOKUP(B1140,[1]Hoja2!$C$2:$AO$762,39,FALSE)</f>
        <v>#N/A</v>
      </c>
      <c r="AW1140" t="e">
        <f>IF(AU1140=AV1140,VLOOKUP(B1140,[1]Hoja2!$C$2:$AO$762,37,FALSE),IF(AV1140&lt;2,VLOOKUP(B1140,[1]Hoja2!$C$2:$AO$762,37,FALSE)))</f>
        <v>#N/A</v>
      </c>
      <c r="AX1140" t="str">
        <f>B1140 &amp; COUNTIF(B$2:B1140, B1140)</f>
        <v>0Y4X8487322</v>
      </c>
      <c r="AY1140" t="e">
        <f>VLOOKUP(AX1140,[1]Hoja2!$B$2:$AO$762,38,FALSE)</f>
        <v>#N/A</v>
      </c>
      <c r="AZ1140" s="9" t="e">
        <f t="shared" si="573"/>
        <v>#N/A</v>
      </c>
    </row>
    <row r="1141" spans="1:55" hidden="1" x14ac:dyDescent="0.25">
      <c r="A1141">
        <v>72089</v>
      </c>
      <c r="B1141" t="s">
        <v>983</v>
      </c>
      <c r="C1141">
        <v>2019</v>
      </c>
      <c r="D1141" t="s">
        <v>37</v>
      </c>
      <c r="E1141" t="s">
        <v>38</v>
      </c>
      <c r="F1141">
        <v>26</v>
      </c>
      <c r="G1141" t="s">
        <v>40</v>
      </c>
      <c r="H1141">
        <v>2.65</v>
      </c>
      <c r="I1141" t="s">
        <v>34</v>
      </c>
      <c r="J1141">
        <v>468</v>
      </c>
      <c r="K1141">
        <v>715</v>
      </c>
      <c r="L1141">
        <v>0</v>
      </c>
      <c r="M1141">
        <v>0</v>
      </c>
      <c r="N1141">
        <v>0</v>
      </c>
      <c r="O1141">
        <v>0.6</v>
      </c>
      <c r="P1141">
        <v>0.8</v>
      </c>
      <c r="Q1141">
        <v>1.05</v>
      </c>
      <c r="R1141" t="s">
        <v>420</v>
      </c>
      <c r="S1141">
        <v>5</v>
      </c>
      <c r="T1141">
        <v>9</v>
      </c>
      <c r="U1141" t="s">
        <v>47</v>
      </c>
      <c r="V1141" t="s">
        <v>34</v>
      </c>
      <c r="W1141" t="s">
        <v>683</v>
      </c>
      <c r="X1141">
        <v>2019</v>
      </c>
      <c r="Y1141" t="s">
        <v>37</v>
      </c>
      <c r="Z1141" t="s">
        <v>38</v>
      </c>
      <c r="AA1141">
        <v>26</v>
      </c>
      <c r="AB1141">
        <v>1</v>
      </c>
      <c r="AC1141">
        <v>71</v>
      </c>
      <c r="AD1141">
        <v>0</v>
      </c>
      <c r="AE1141">
        <v>0</v>
      </c>
      <c r="AF1141">
        <v>0</v>
      </c>
      <c r="AG1141" s="2" t="str">
        <f>IFERROR(VLOOKUP(B1141,[1]Hoja2!$C$1:$AM$841,37,FALSE),"n/a")</f>
        <v>n/a</v>
      </c>
      <c r="AH1141" s="10" t="e">
        <f>VLOOKUP(AX1141,[1]Hoja2!$B$2:$AO$762,17,FALSE)</f>
        <v>#N/A</v>
      </c>
      <c r="AI1141" s="10" t="e">
        <f>VLOOKUP(AX1141,[1]Hoja2!$B$2:$AO$762,23,FALSE)</f>
        <v>#N/A</v>
      </c>
      <c r="AJ1141" s="10" t="e">
        <f>VLOOKUP(AX1141,[1]Hoja2!$B$2:$AO$762,28,FALSE)</f>
        <v>#N/A</v>
      </c>
      <c r="AK1141" s="10" t="e">
        <f>VLOOKUP(AX1141,[1]Hoja2!$B$2:$AO$762,19,FALSE)</f>
        <v>#N/A</v>
      </c>
      <c r="AL1141" t="e">
        <f t="shared" si="560"/>
        <v>#N/A</v>
      </c>
      <c r="AM1141" t="e">
        <f t="shared" si="561"/>
        <v>#N/A</v>
      </c>
      <c r="AN1141" t="e">
        <f t="shared" si="562"/>
        <v>#N/A</v>
      </c>
      <c r="AO1141" t="e">
        <f t="shared" si="563"/>
        <v>#N/A</v>
      </c>
      <c r="AP1141" t="e">
        <f t="shared" si="564"/>
        <v>#N/A</v>
      </c>
      <c r="AQ1141" t="str">
        <f t="shared" si="565"/>
        <v>n/a</v>
      </c>
      <c r="AR1141">
        <f>+INDEX([1]DETALLE!$AK$2:$AK$841,MATCH(B1141,[1]DETALLE!$A$2:$A$841,0))</f>
        <v>1730.3000000000004</v>
      </c>
      <c r="AS1141" t="str">
        <f>CONCATENATE(B1141)</f>
        <v>09HB331857</v>
      </c>
      <c r="AT1141" s="2" t="str">
        <f>IF(IFERROR(VLOOKUP(AS1141,[1]Hoja2!$C$1:$AM$841,37,FALSE),"n/a")&lt;&gt;"n/a","a","n/a")</f>
        <v>n/a</v>
      </c>
      <c r="AU1141" s="8">
        <f t="shared" si="559"/>
        <v>1</v>
      </c>
      <c r="AV1141" t="e">
        <f>VLOOKUP(B1141,[1]Hoja2!$C$2:$AO$762,39,FALSE)</f>
        <v>#N/A</v>
      </c>
      <c r="AW1141" t="e">
        <f>IF(AU1141=AV1141,VLOOKUP(B1141,[1]Hoja2!$C$2:$AO$762,37,FALSE),IF(AV1141&lt;2,VLOOKUP(B1141,[1]Hoja2!$C$2:$AO$762,37,FALSE)))</f>
        <v>#N/A</v>
      </c>
      <c r="AX1141" t="str">
        <f>B1141 &amp; COUNTIF(B$2:B1141, B1141)</f>
        <v>09HB3318571</v>
      </c>
      <c r="AY1141" t="e">
        <f>VLOOKUP(AX1141,[1]Hoja2!$B$2:$AO$762,38,FALSE)</f>
        <v>#N/A</v>
      </c>
      <c r="AZ1141" s="9" t="e">
        <f t="shared" si="573"/>
        <v>#N/A</v>
      </c>
    </row>
    <row r="1142" spans="1:55" x14ac:dyDescent="0.25">
      <c r="A1142">
        <v>72098</v>
      </c>
      <c r="B1142" t="s">
        <v>633</v>
      </c>
      <c r="C1142">
        <v>2019</v>
      </c>
      <c r="D1142" t="s">
        <v>37</v>
      </c>
      <c r="E1142" t="s">
        <v>38</v>
      </c>
      <c r="F1142">
        <v>26</v>
      </c>
      <c r="G1142" t="s">
        <v>40</v>
      </c>
      <c r="H1142">
        <v>2.8833329999999999</v>
      </c>
      <c r="I1142" t="s">
        <v>54</v>
      </c>
      <c r="J1142">
        <v>803</v>
      </c>
      <c r="K1142">
        <v>1573</v>
      </c>
      <c r="L1142">
        <v>0.2</v>
      </c>
      <c r="M1142">
        <v>0.6</v>
      </c>
      <c r="N1142">
        <v>0.8</v>
      </c>
      <c r="O1142">
        <v>1.05</v>
      </c>
      <c r="P1142">
        <v>1.1000000000000001</v>
      </c>
      <c r="Q1142">
        <v>1.1499999999999999</v>
      </c>
      <c r="R1142" t="s">
        <v>46</v>
      </c>
      <c r="S1142">
        <v>4</v>
      </c>
      <c r="T1142">
        <v>6</v>
      </c>
      <c r="U1142" t="s">
        <v>47</v>
      </c>
      <c r="V1142" t="s">
        <v>54</v>
      </c>
      <c r="W1142" t="s">
        <v>50</v>
      </c>
      <c r="X1142">
        <v>2019</v>
      </c>
      <c r="Y1142" t="s">
        <v>37</v>
      </c>
      <c r="Z1142" t="s">
        <v>38</v>
      </c>
      <c r="AA1142">
        <v>26</v>
      </c>
      <c r="AB1142">
        <v>0</v>
      </c>
      <c r="AC1142">
        <v>44</v>
      </c>
      <c r="AD1142">
        <v>1.1000000000000001</v>
      </c>
      <c r="AE1142">
        <v>0.72083324999999998</v>
      </c>
      <c r="AF1142">
        <v>1730.3</v>
      </c>
      <c r="AG1142" s="2">
        <f>IFERROR(VLOOKUP(B1142,[1]Hoja2!$C$1:$AM$841,37,FALSE),"n/a")</f>
        <v>1730.3000000000004</v>
      </c>
      <c r="AH1142" s="10">
        <f>VLOOKUP(AX1142,[1]Hoja2!$B$2:$AO$762,17,FALSE)</f>
        <v>44</v>
      </c>
      <c r="AI1142" s="10">
        <f>VLOOKUP(AX1142,[1]Hoja2!$B$2:$AO$762,23,FALSE)</f>
        <v>1.1000000000000001</v>
      </c>
      <c r="AJ1142" s="10">
        <f>VLOOKUP(AX1142,[1]Hoja2!$B$2:$AO$762,28,FALSE)</f>
        <v>0.58750000000000002</v>
      </c>
      <c r="AK1142" s="10" t="str">
        <f>VLOOKUP(AX1142,[1]Hoja2!$B$2:$AO$762,19,FALSE)</f>
        <v>Entry Production Color Low/Mid</v>
      </c>
      <c r="AL1142">
        <f t="shared" si="560"/>
        <v>1</v>
      </c>
      <c r="AM1142">
        <f t="shared" si="561"/>
        <v>1</v>
      </c>
      <c r="AN1142">
        <f t="shared" si="562"/>
        <v>1</v>
      </c>
      <c r="AO1142">
        <f t="shared" si="563"/>
        <v>0</v>
      </c>
      <c r="AP1142">
        <f t="shared" si="564"/>
        <v>1</v>
      </c>
      <c r="AQ1142">
        <f t="shared" si="565"/>
        <v>0</v>
      </c>
      <c r="AR1142">
        <f>+INDEX([1]Hoja2!$AM$2:$AM$841,MATCH(B1142,[1]Hoja2!$C$2:$C$841,0))</f>
        <v>1730.3000000000004</v>
      </c>
      <c r="AS1142" t="str">
        <f t="shared" si="566"/>
        <v>0E2B66588426</v>
      </c>
      <c r="AT1142" s="2">
        <f>IFERROR(VLOOKUP(AS1142,[1]Hoja2!$A$1:$AM$841,38,FALSE),"n/a")</f>
        <v>0</v>
      </c>
      <c r="AU1142" s="8">
        <f t="shared" si="559"/>
        <v>1</v>
      </c>
      <c r="AV1142">
        <f>VLOOKUP(B1142,[1]Hoja2!$C$2:$AO$762,39,FALSE)</f>
        <v>1</v>
      </c>
      <c r="AW1142">
        <f>IF(AU1142=AV1142,VLOOKUP(B1142,[1]Hoja2!$C$2:$AO$762,37,FALSE),IF(AV1142&lt;2,VLOOKUP(B1142,[1]Hoja2!$C$2:$AO$762,37,FALSE)))</f>
        <v>1730.3000000000004</v>
      </c>
      <c r="AX1142" t="str">
        <f>B1142 &amp; COUNTIF(B$2:B1142, B1142)</f>
        <v>0E2B6658841</v>
      </c>
      <c r="AY1142" s="10">
        <f>VLOOKUP(AX1142,[1]Hoja2!$B$2:$AO$762,38,FALSE)</f>
        <v>1730.3000000000004</v>
      </c>
      <c r="AZ1142" s="9">
        <f t="shared" si="573"/>
        <v>0</v>
      </c>
      <c r="BA1142">
        <f t="shared" ref="BA1142:BA1148" si="592">IF(Q1142="NA",2,IF(OR(G1142="INSTALACION NUEVA",G1142="Mantenimiento preventivo"),3,IF(AND(AC1142&lt;AH1142,AL1142&lt;&gt;1),4,IF(AY1142&gt;AF1142,1,0))))</f>
        <v>0</v>
      </c>
      <c r="BB1142">
        <f t="shared" ref="BB1142:BB1148" si="593">AE1142-AJ1142</f>
        <v>0.13333324999999996</v>
      </c>
      <c r="BC1142">
        <f t="shared" ref="BC1142:BC1148" si="594">+_xlfn.IFS(Q1142="NA",2,OR(G1142="INSTALACION NUEVA",G1142="Mantenimiento preventivo"),3,AND(AC1142&lt;AH1142,AL1142&lt;&gt;1),4,AY1142&gt;AF1142,1,TRUE,0)</f>
        <v>0</v>
      </c>
    </row>
    <row r="1143" spans="1:55" x14ac:dyDescent="0.25">
      <c r="A1143">
        <v>72101</v>
      </c>
      <c r="B1143" t="s">
        <v>563</v>
      </c>
      <c r="C1143">
        <v>2019</v>
      </c>
      <c r="D1143" t="s">
        <v>37</v>
      </c>
      <c r="E1143" t="s">
        <v>38</v>
      </c>
      <c r="F1143">
        <v>26</v>
      </c>
      <c r="G1143" t="s">
        <v>40</v>
      </c>
      <c r="H1143">
        <v>1.066667</v>
      </c>
      <c r="I1143" t="s">
        <v>34</v>
      </c>
      <c r="J1143">
        <v>468</v>
      </c>
      <c r="K1143">
        <v>715</v>
      </c>
      <c r="L1143">
        <v>0</v>
      </c>
      <c r="M1143">
        <v>0</v>
      </c>
      <c r="N1143">
        <v>0</v>
      </c>
      <c r="O1143">
        <v>0.6</v>
      </c>
      <c r="P1143">
        <v>0.8</v>
      </c>
      <c r="Q1143">
        <v>1.05</v>
      </c>
      <c r="R1143" t="s">
        <v>46</v>
      </c>
      <c r="S1143">
        <v>5</v>
      </c>
      <c r="T1143">
        <v>9</v>
      </c>
      <c r="U1143" t="s">
        <v>47</v>
      </c>
      <c r="V1143" t="s">
        <v>34</v>
      </c>
      <c r="W1143" t="s">
        <v>42</v>
      </c>
      <c r="X1143">
        <v>2019</v>
      </c>
      <c r="Y1143" t="s">
        <v>37</v>
      </c>
      <c r="Z1143" t="s">
        <v>38</v>
      </c>
      <c r="AA1143">
        <v>26</v>
      </c>
      <c r="AB1143">
        <v>0</v>
      </c>
      <c r="AC1143">
        <v>3</v>
      </c>
      <c r="AD1143">
        <v>0</v>
      </c>
      <c r="AE1143">
        <v>0.21333340000000001</v>
      </c>
      <c r="AF1143">
        <v>0</v>
      </c>
      <c r="AG1143" s="2">
        <f>IFERROR(VLOOKUP(B1143,[1]Hoja2!$C$1:$AM$841,37,FALSE),"n/a")</f>
        <v>0</v>
      </c>
      <c r="AH1143" s="10">
        <f>VLOOKUP(AX1143,[1]Hoja2!$B$2:$AO$762,17,FALSE)</f>
        <v>204</v>
      </c>
      <c r="AI1143" s="10">
        <f>VLOOKUP(AX1143,[1]Hoja2!$B$2:$AO$762,23,FALSE)</f>
        <v>1.05</v>
      </c>
      <c r="AJ1143" s="10">
        <f>VLOOKUP(AX1143,[1]Hoja2!$B$2:$AO$762,28,FALSE)</f>
        <v>0</v>
      </c>
      <c r="AK1143" s="10" t="str">
        <f>VLOOKUP(AX1143,[1]Hoja2!$B$2:$AO$762,19,FALSE)</f>
        <v>A4 Mono MFPs</v>
      </c>
      <c r="AL1143">
        <f t="shared" si="560"/>
        <v>0</v>
      </c>
      <c r="AM1143">
        <f t="shared" si="561"/>
        <v>0</v>
      </c>
      <c r="AN1143">
        <f t="shared" si="562"/>
        <v>0</v>
      </c>
      <c r="AO1143">
        <f t="shared" si="563"/>
        <v>0</v>
      </c>
      <c r="AP1143">
        <f t="shared" si="564"/>
        <v>1</v>
      </c>
      <c r="AQ1143">
        <f t="shared" si="565"/>
        <v>0</v>
      </c>
      <c r="AR1143">
        <f>+INDEX([1]Hoja2!$AM$2:$AM$841,MATCH(B1143,[1]Hoja2!$C$2:$C$841,0))</f>
        <v>0</v>
      </c>
      <c r="AS1143" t="str">
        <f t="shared" si="566"/>
        <v>09HB31720926</v>
      </c>
      <c r="AT1143" s="2">
        <f>IFERROR(VLOOKUP(AS1143,[1]Hoja2!$A$1:$AM$841,38,FALSE),"n/a")</f>
        <v>0</v>
      </c>
      <c r="AU1143" s="8">
        <f t="shared" si="559"/>
        <v>2</v>
      </c>
      <c r="AV1143">
        <f>VLOOKUP(B1143,[1]Hoja2!$C$2:$AO$762,39,FALSE)</f>
        <v>2</v>
      </c>
      <c r="AW1143">
        <f>IF(AU1143=AV1143,VLOOKUP(B1143,[1]Hoja2!$C$2:$AO$762,37,FALSE),IF(AV1143&lt;2,VLOOKUP(B1143,[1]Hoja2!$C$2:$AO$762,37,FALSE)))</f>
        <v>0</v>
      </c>
      <c r="AX1143" t="str">
        <f>B1143 &amp; COUNTIF(B$2:B1143, B1143)</f>
        <v>09HB3172092</v>
      </c>
      <c r="AY1143" s="10">
        <f>VLOOKUP(AX1143,[1]Hoja2!$B$2:$AO$762,38,FALSE)</f>
        <v>750.75000000000011</v>
      </c>
      <c r="AZ1143" s="9">
        <f t="shared" si="573"/>
        <v>0</v>
      </c>
      <c r="BA1143">
        <f t="shared" si="592"/>
        <v>4</v>
      </c>
      <c r="BB1143">
        <f t="shared" si="593"/>
        <v>0.21333340000000001</v>
      </c>
      <c r="BC1143">
        <f t="shared" si="594"/>
        <v>4</v>
      </c>
    </row>
    <row r="1144" spans="1:55" x14ac:dyDescent="0.25">
      <c r="A1144">
        <v>72105</v>
      </c>
      <c r="B1144" t="s">
        <v>636</v>
      </c>
      <c r="C1144">
        <v>2019</v>
      </c>
      <c r="D1144" t="s">
        <v>37</v>
      </c>
      <c r="E1144" t="s">
        <v>38</v>
      </c>
      <c r="F1144">
        <v>26</v>
      </c>
      <c r="G1144" t="s">
        <v>44</v>
      </c>
      <c r="H1144">
        <v>0</v>
      </c>
      <c r="I1144" t="s">
        <v>71</v>
      </c>
      <c r="J1144">
        <v>468</v>
      </c>
      <c r="K1144">
        <v>715</v>
      </c>
      <c r="L1144">
        <v>0</v>
      </c>
      <c r="M1144">
        <v>0</v>
      </c>
      <c r="N1144">
        <v>0</v>
      </c>
      <c r="O1144">
        <v>0.6</v>
      </c>
      <c r="P1144">
        <v>0.8</v>
      </c>
      <c r="Q1144">
        <v>1.05</v>
      </c>
      <c r="R1144" t="s">
        <v>46</v>
      </c>
      <c r="S1144">
        <v>5</v>
      </c>
      <c r="T1144">
        <v>9</v>
      </c>
      <c r="U1144" t="s">
        <v>47</v>
      </c>
      <c r="V1144" t="s">
        <v>71</v>
      </c>
      <c r="W1144" t="s">
        <v>55</v>
      </c>
      <c r="X1144">
        <v>2019</v>
      </c>
      <c r="Y1144" t="s">
        <v>37</v>
      </c>
      <c r="Z1144" t="s">
        <v>38</v>
      </c>
      <c r="AA1144">
        <v>26</v>
      </c>
      <c r="AB1144">
        <v>0</v>
      </c>
      <c r="AC1144">
        <v>60</v>
      </c>
      <c r="AD1144">
        <v>0</v>
      </c>
      <c r="AE1144">
        <v>0</v>
      </c>
      <c r="AF1144">
        <v>715</v>
      </c>
      <c r="AG1144" s="2">
        <f>IFERROR(VLOOKUP(B1144,[1]Hoja2!$C$1:$AM$841,37,FALSE),"n/a")</f>
        <v>715.00000000000011</v>
      </c>
      <c r="AH1144" s="10" t="str">
        <f>VLOOKUP(AX1144,[1]Hoja2!$B$2:$AO$762,17,FALSE)</f>
        <v xml:space="preserve">  </v>
      </c>
      <c r="AI1144" s="10">
        <f>VLOOKUP(AX1144,[1]Hoja2!$B$2:$AO$762,23,FALSE)</f>
        <v>1</v>
      </c>
      <c r="AJ1144" s="10">
        <f>VLOOKUP(AX1144,[1]Hoja2!$B$2:$AO$762,28,FALSE)</f>
        <v>1</v>
      </c>
      <c r="AK1144" s="10" t="str">
        <f>VLOOKUP(AX1144,[1]Hoja2!$B$2:$AO$762,19,FALSE)</f>
        <v>Entry Mono Printers</v>
      </c>
      <c r="AL1144">
        <f t="shared" si="560"/>
        <v>1</v>
      </c>
      <c r="AM1144">
        <f t="shared" si="561"/>
        <v>0</v>
      </c>
      <c r="AN1144">
        <f t="shared" si="562"/>
        <v>0</v>
      </c>
      <c r="AO1144">
        <f t="shared" si="563"/>
        <v>0</v>
      </c>
      <c r="AP1144">
        <f t="shared" si="564"/>
        <v>1</v>
      </c>
      <c r="AQ1144">
        <f t="shared" si="565"/>
        <v>0</v>
      </c>
      <c r="AR1144">
        <f>+INDEX([1]Hoja2!$AM$2:$AM$841,MATCH(B1144,[1]Hoja2!$C$2:$C$841,0))</f>
        <v>715.00000000000011</v>
      </c>
      <c r="AS1144" t="str">
        <f t="shared" si="566"/>
        <v>0XLT27945226</v>
      </c>
      <c r="AT1144" s="2">
        <f>IFERROR(VLOOKUP(AS1144,[1]Hoja2!$A$1:$AM$841,38,FALSE),"n/a")</f>
        <v>0</v>
      </c>
      <c r="AU1144" s="8">
        <f t="shared" si="559"/>
        <v>1</v>
      </c>
      <c r="AV1144">
        <f>VLOOKUP(B1144,[1]Hoja2!$C$2:$AO$762,39,FALSE)</f>
        <v>1</v>
      </c>
      <c r="AW1144">
        <f>IF(AU1144=AV1144,VLOOKUP(B1144,[1]Hoja2!$C$2:$AO$762,37,FALSE),IF(AV1144&lt;2,VLOOKUP(B1144,[1]Hoja2!$C$2:$AO$762,37,FALSE)))</f>
        <v>715.00000000000011</v>
      </c>
      <c r="AX1144" t="str">
        <f>B1144 &amp; COUNTIF(B$2:B1144, B1144)</f>
        <v>0XLT2794521</v>
      </c>
      <c r="AY1144" s="10">
        <f>VLOOKUP(AX1144,[1]Hoja2!$B$2:$AO$762,38,FALSE)</f>
        <v>715.00000000000011</v>
      </c>
      <c r="AZ1144" s="9">
        <f t="shared" si="573"/>
        <v>0</v>
      </c>
      <c r="BA1144">
        <f t="shared" si="592"/>
        <v>3</v>
      </c>
      <c r="BB1144">
        <f t="shared" si="593"/>
        <v>-1</v>
      </c>
      <c r="BC1144">
        <f t="shared" si="594"/>
        <v>3</v>
      </c>
    </row>
    <row r="1145" spans="1:55" x14ac:dyDescent="0.25">
      <c r="A1145">
        <v>72107</v>
      </c>
      <c r="B1145" t="s">
        <v>77</v>
      </c>
      <c r="C1145">
        <v>2019</v>
      </c>
      <c r="D1145" t="s">
        <v>37</v>
      </c>
      <c r="E1145" t="s">
        <v>38</v>
      </c>
      <c r="F1145">
        <v>26</v>
      </c>
      <c r="G1145" t="s">
        <v>40</v>
      </c>
      <c r="H1145">
        <v>1.1333329999999999</v>
      </c>
      <c r="I1145" t="s">
        <v>58</v>
      </c>
      <c r="J1145">
        <v>655</v>
      </c>
      <c r="K1145">
        <v>1365</v>
      </c>
      <c r="L1145">
        <v>0</v>
      </c>
      <c r="M1145">
        <v>0</v>
      </c>
      <c r="N1145">
        <v>0.6</v>
      </c>
      <c r="O1145">
        <v>0.8</v>
      </c>
      <c r="P1145">
        <v>1.05</v>
      </c>
      <c r="Q1145">
        <v>1.1000000000000001</v>
      </c>
      <c r="R1145" t="s">
        <v>46</v>
      </c>
      <c r="S1145">
        <v>5</v>
      </c>
      <c r="T1145">
        <v>9</v>
      </c>
      <c r="U1145" t="s">
        <v>47</v>
      </c>
      <c r="V1145" t="s">
        <v>58</v>
      </c>
      <c r="W1145" t="s">
        <v>73</v>
      </c>
      <c r="X1145">
        <v>2019</v>
      </c>
      <c r="Y1145" t="s">
        <v>37</v>
      </c>
      <c r="Z1145" t="s">
        <v>38</v>
      </c>
      <c r="AA1145">
        <v>26</v>
      </c>
      <c r="AB1145">
        <v>0</v>
      </c>
      <c r="AC1145">
        <v>24</v>
      </c>
      <c r="AD1145">
        <v>0.8</v>
      </c>
      <c r="AE1145">
        <v>0.2266666</v>
      </c>
      <c r="AF1145">
        <v>1092</v>
      </c>
      <c r="AG1145" s="2">
        <f>IFERROR(VLOOKUP(B1145,[1]Hoja2!$C$1:$AM$841,37,FALSE),"n/a")</f>
        <v>819</v>
      </c>
      <c r="AH1145" s="10">
        <f>VLOOKUP(AX1145,[1]Hoja2!$B$2:$AO$762,17,FALSE)</f>
        <v>30</v>
      </c>
      <c r="AI1145" s="10">
        <f>VLOOKUP(AX1145,[1]Hoja2!$B$2:$AO$762,23,FALSE)</f>
        <v>0.8</v>
      </c>
      <c r="AJ1145" s="10">
        <f>VLOOKUP(AX1145,[1]Hoja2!$B$2:$AO$762,28,FALSE)</f>
        <v>0.13200000000000001</v>
      </c>
      <c r="AK1145" s="10" t="str">
        <f>VLOOKUP(AX1145,[1]Hoja2!$B$2:$AO$762,19,FALSE)</f>
        <v>Departmental Digital</v>
      </c>
      <c r="AL1145">
        <f t="shared" si="560"/>
        <v>1</v>
      </c>
      <c r="AM1145">
        <f t="shared" si="561"/>
        <v>0</v>
      </c>
      <c r="AN1145">
        <f t="shared" si="562"/>
        <v>1</v>
      </c>
      <c r="AO1145">
        <f t="shared" si="563"/>
        <v>0</v>
      </c>
      <c r="AP1145">
        <f t="shared" si="564"/>
        <v>1</v>
      </c>
      <c r="AQ1145">
        <f t="shared" si="565"/>
        <v>0</v>
      </c>
      <c r="AR1145">
        <f>+INDEX([1]Hoja2!$AM$2:$AM$841,MATCH(B1145,[1]Hoja2!$C$2:$C$841,0))</f>
        <v>819</v>
      </c>
      <c r="AS1145" t="str">
        <f t="shared" si="566"/>
        <v>0EX929399926</v>
      </c>
      <c r="AT1145" s="2">
        <f>IFERROR(VLOOKUP(AS1145,[1]Hoja2!$A$1:$AM$841,38,FALSE),"n/a")</f>
        <v>0</v>
      </c>
      <c r="AU1145" s="8">
        <f t="shared" si="559"/>
        <v>2</v>
      </c>
      <c r="AV1145">
        <f>VLOOKUP(B1145,[1]Hoja2!$C$2:$AO$762,39,FALSE)</f>
        <v>2</v>
      </c>
      <c r="AW1145">
        <f>IF(AU1145=AV1145,VLOOKUP(B1145,[1]Hoja2!$C$2:$AO$762,37,FALSE),IF(AV1145&lt;2,VLOOKUP(B1145,[1]Hoja2!$C$2:$AO$762,37,FALSE)))</f>
        <v>819</v>
      </c>
      <c r="AX1145" t="str">
        <f>B1145 &amp; COUNTIF(B$2:B1145, B1145)</f>
        <v>0EX92939992</v>
      </c>
      <c r="AY1145" s="10">
        <f>VLOOKUP(AX1145,[1]Hoja2!$B$2:$AO$762,38,FALSE)</f>
        <v>1092</v>
      </c>
      <c r="AZ1145" s="9">
        <f t="shared" si="573"/>
        <v>0</v>
      </c>
      <c r="BA1145">
        <f t="shared" si="592"/>
        <v>0</v>
      </c>
      <c r="BB1145">
        <f t="shared" si="593"/>
        <v>9.466659999999999E-2</v>
      </c>
      <c r="BC1145">
        <f t="shared" si="594"/>
        <v>0</v>
      </c>
    </row>
    <row r="1146" spans="1:55" x14ac:dyDescent="0.25">
      <c r="A1146">
        <v>72108</v>
      </c>
      <c r="B1146" t="s">
        <v>630</v>
      </c>
      <c r="C1146">
        <v>2019</v>
      </c>
      <c r="D1146" t="s">
        <v>37</v>
      </c>
      <c r="E1146" t="s">
        <v>38</v>
      </c>
      <c r="F1146">
        <v>26</v>
      </c>
      <c r="G1146" t="s">
        <v>40</v>
      </c>
      <c r="H1146">
        <v>0.53333339999999996</v>
      </c>
      <c r="I1146" t="s">
        <v>45</v>
      </c>
      <c r="J1146">
        <v>803</v>
      </c>
      <c r="K1146">
        <v>1573</v>
      </c>
      <c r="L1146">
        <v>0.2</v>
      </c>
      <c r="M1146">
        <v>0.6</v>
      </c>
      <c r="N1146">
        <v>0.8</v>
      </c>
      <c r="O1146">
        <v>1.05</v>
      </c>
      <c r="P1146">
        <v>1.1000000000000001</v>
      </c>
      <c r="Q1146">
        <v>1.1499999999999999</v>
      </c>
      <c r="R1146" t="s">
        <v>46</v>
      </c>
      <c r="S1146">
        <v>4</v>
      </c>
      <c r="T1146">
        <v>6</v>
      </c>
      <c r="U1146" t="s">
        <v>47</v>
      </c>
      <c r="V1146" t="s">
        <v>48</v>
      </c>
      <c r="W1146" t="s">
        <v>73</v>
      </c>
      <c r="X1146">
        <v>2019</v>
      </c>
      <c r="Y1146" t="s">
        <v>37</v>
      </c>
      <c r="Z1146" t="s">
        <v>38</v>
      </c>
      <c r="AA1146">
        <v>26</v>
      </c>
      <c r="AB1146">
        <v>0</v>
      </c>
      <c r="AC1146">
        <v>31</v>
      </c>
      <c r="AD1146">
        <v>1.1000000000000001</v>
      </c>
      <c r="AE1146">
        <v>0.13333334999999999</v>
      </c>
      <c r="AF1146">
        <v>1730.3</v>
      </c>
      <c r="AG1146" s="2">
        <f>IFERROR(VLOOKUP(B1146,[1]Hoja2!$C$1:$AM$841,37,FALSE),"n/a")</f>
        <v>1730.3000000000004</v>
      </c>
      <c r="AH1146" s="10">
        <f>VLOOKUP(AX1146,[1]Hoja2!$B$2:$AO$762,17,FALSE)</f>
        <v>31</v>
      </c>
      <c r="AI1146" s="10">
        <f>VLOOKUP(AX1146,[1]Hoja2!$B$2:$AO$762,23,FALSE)</f>
        <v>1.1000000000000001</v>
      </c>
      <c r="AJ1146" s="10">
        <f>VLOOKUP(AX1146,[1]Hoja2!$B$2:$AO$762,28,FALSE)</f>
        <v>0.17499999999999999</v>
      </c>
      <c r="AK1146" s="10" t="str">
        <f>VLOOKUP(AX1146,[1]Hoja2!$B$2:$AO$762,19,FALSE)</f>
        <v>Light Production Digital Business</v>
      </c>
      <c r="AL1146">
        <f t="shared" si="560"/>
        <v>1</v>
      </c>
      <c r="AM1146">
        <f t="shared" si="561"/>
        <v>1</v>
      </c>
      <c r="AN1146">
        <f t="shared" si="562"/>
        <v>1</v>
      </c>
      <c r="AO1146">
        <f t="shared" si="563"/>
        <v>0</v>
      </c>
      <c r="AP1146">
        <f t="shared" si="564"/>
        <v>1</v>
      </c>
      <c r="AQ1146">
        <f t="shared" si="565"/>
        <v>0</v>
      </c>
      <c r="AR1146">
        <f>+INDEX([1]Hoja2!$AM$2:$AM$841,MATCH(B1146,[1]Hoja2!$C$2:$C$841,0))</f>
        <v>1730.3000000000004</v>
      </c>
      <c r="AS1146" t="str">
        <f t="shared" si="566"/>
        <v>0BG294639326</v>
      </c>
      <c r="AT1146" s="2">
        <f>IFERROR(VLOOKUP(AS1146,[1]Hoja2!$A$1:$AM$841,38,FALSE),"n/a")</f>
        <v>0</v>
      </c>
      <c r="AU1146" s="8">
        <f t="shared" si="559"/>
        <v>1</v>
      </c>
      <c r="AV1146">
        <f>VLOOKUP(B1146,[1]Hoja2!$C$2:$AO$762,39,FALSE)</f>
        <v>1</v>
      </c>
      <c r="AW1146">
        <f>IF(AU1146=AV1146,VLOOKUP(B1146,[1]Hoja2!$C$2:$AO$762,37,FALSE),IF(AV1146&lt;2,VLOOKUP(B1146,[1]Hoja2!$C$2:$AO$762,37,FALSE)))</f>
        <v>1730.3000000000004</v>
      </c>
      <c r="AX1146" t="str">
        <f>B1146 &amp; COUNTIF(B$2:B1146, B1146)</f>
        <v>0BG29463931</v>
      </c>
      <c r="AY1146" s="10">
        <f>VLOOKUP(AX1146,[1]Hoja2!$B$2:$AO$762,38,FALSE)</f>
        <v>1730.3000000000004</v>
      </c>
      <c r="AZ1146" s="9">
        <f t="shared" si="573"/>
        <v>0</v>
      </c>
      <c r="BA1146">
        <f t="shared" si="592"/>
        <v>0</v>
      </c>
      <c r="BB1146">
        <f t="shared" si="593"/>
        <v>-4.166665E-2</v>
      </c>
      <c r="BC1146">
        <f t="shared" si="594"/>
        <v>0</v>
      </c>
    </row>
    <row r="1147" spans="1:55" x14ac:dyDescent="0.25">
      <c r="A1147">
        <v>72110</v>
      </c>
      <c r="B1147" t="s">
        <v>470</v>
      </c>
      <c r="C1147">
        <v>2019</v>
      </c>
      <c r="D1147" t="s">
        <v>37</v>
      </c>
      <c r="E1147" t="s">
        <v>38</v>
      </c>
      <c r="F1147">
        <v>26</v>
      </c>
      <c r="G1147" t="s">
        <v>40</v>
      </c>
      <c r="H1147">
        <v>1.733333</v>
      </c>
      <c r="I1147" t="s">
        <v>58</v>
      </c>
      <c r="J1147">
        <v>655</v>
      </c>
      <c r="K1147">
        <v>1365</v>
      </c>
      <c r="L1147">
        <v>0</v>
      </c>
      <c r="M1147">
        <v>0</v>
      </c>
      <c r="N1147">
        <v>0.6</v>
      </c>
      <c r="O1147">
        <v>0.8</v>
      </c>
      <c r="P1147">
        <v>1.05</v>
      </c>
      <c r="Q1147">
        <v>1.1000000000000001</v>
      </c>
      <c r="R1147" t="s">
        <v>46</v>
      </c>
      <c r="S1147">
        <v>5</v>
      </c>
      <c r="T1147">
        <v>9</v>
      </c>
      <c r="U1147" t="s">
        <v>47</v>
      </c>
      <c r="V1147" t="s">
        <v>45</v>
      </c>
      <c r="W1147" t="s">
        <v>50</v>
      </c>
      <c r="X1147">
        <v>2019</v>
      </c>
      <c r="Y1147" t="s">
        <v>37</v>
      </c>
      <c r="Z1147" t="s">
        <v>38</v>
      </c>
      <c r="AA1147">
        <v>26</v>
      </c>
      <c r="AB1147">
        <v>0</v>
      </c>
      <c r="AC1147">
        <v>8</v>
      </c>
      <c r="AD1147">
        <v>0.6</v>
      </c>
      <c r="AE1147">
        <v>0.34666659999999999</v>
      </c>
      <c r="AF1147">
        <v>819</v>
      </c>
      <c r="AG1147" s="2">
        <f>IFERROR(VLOOKUP(B1147,[1]Hoja2!$C$1:$AM$841,37,FALSE),"n/a")</f>
        <v>819</v>
      </c>
      <c r="AH1147" s="10">
        <f>VLOOKUP(AX1147,[1]Hoja2!$B$2:$AO$762,17,FALSE)</f>
        <v>41</v>
      </c>
      <c r="AI1147" s="10">
        <f>VLOOKUP(AX1147,[1]Hoja2!$B$2:$AO$762,23,FALSE)</f>
        <v>1.05</v>
      </c>
      <c r="AJ1147" s="10">
        <f>VLOOKUP(AX1147,[1]Hoja2!$B$2:$AO$762,28,FALSE)</f>
        <v>0.59000000000000008</v>
      </c>
      <c r="AK1147" s="10" t="str">
        <f>VLOOKUP(AX1147,[1]Hoja2!$B$2:$AO$762,19,FALSE)</f>
        <v>Departmental Digital</v>
      </c>
      <c r="AL1147">
        <f t="shared" si="560"/>
        <v>0</v>
      </c>
      <c r="AM1147">
        <f t="shared" si="561"/>
        <v>0</v>
      </c>
      <c r="AN1147">
        <f t="shared" si="562"/>
        <v>0</v>
      </c>
      <c r="AO1147">
        <f t="shared" si="563"/>
        <v>0</v>
      </c>
      <c r="AP1147">
        <f t="shared" si="564"/>
        <v>1</v>
      </c>
      <c r="AQ1147">
        <f t="shared" si="565"/>
        <v>0</v>
      </c>
      <c r="AR1147">
        <f>+INDEX([1]Hoja2!$AM$2:$AM$841,MATCH(B1147,[1]Hoja2!$C$2:$C$841,0))</f>
        <v>819</v>
      </c>
      <c r="AS1147" t="str">
        <f t="shared" si="566"/>
        <v>03AG88029726</v>
      </c>
      <c r="AT1147" s="2">
        <f>IFERROR(VLOOKUP(AS1147,[1]Hoja2!$A$1:$AM$841,38,FALSE),"n/a")</f>
        <v>0</v>
      </c>
      <c r="AU1147" s="8">
        <f t="shared" si="559"/>
        <v>2</v>
      </c>
      <c r="AV1147">
        <f>VLOOKUP(B1147,[1]Hoja2!$C$2:$AO$762,39,FALSE)</f>
        <v>2</v>
      </c>
      <c r="AW1147">
        <f>IF(AU1147=AV1147,VLOOKUP(B1147,[1]Hoja2!$C$2:$AO$762,37,FALSE),IF(AV1147&lt;2,VLOOKUP(B1147,[1]Hoja2!$C$2:$AO$762,37,FALSE)))</f>
        <v>819</v>
      </c>
      <c r="AX1147" t="str">
        <f>B1147 &amp; COUNTIF(B$2:B1147, B1147)</f>
        <v>03AG8802972</v>
      </c>
      <c r="AY1147" s="10">
        <f>VLOOKUP(AX1147,[1]Hoja2!$B$2:$AO$762,38,FALSE)</f>
        <v>1433.25</v>
      </c>
      <c r="AZ1147" s="9">
        <f t="shared" si="573"/>
        <v>0</v>
      </c>
      <c r="BA1147">
        <f t="shared" si="592"/>
        <v>4</v>
      </c>
      <c r="BB1147">
        <f t="shared" si="593"/>
        <v>-0.24333340000000009</v>
      </c>
      <c r="BC1147">
        <f t="shared" si="594"/>
        <v>4</v>
      </c>
    </row>
    <row r="1148" spans="1:55" x14ac:dyDescent="0.25">
      <c r="A1148">
        <v>72114</v>
      </c>
      <c r="B1148" t="s">
        <v>632</v>
      </c>
      <c r="C1148">
        <v>2019</v>
      </c>
      <c r="D1148" t="s">
        <v>37</v>
      </c>
      <c r="E1148" t="s">
        <v>38</v>
      </c>
      <c r="F1148">
        <v>26</v>
      </c>
      <c r="G1148" t="s">
        <v>40</v>
      </c>
      <c r="H1148">
        <v>0</v>
      </c>
      <c r="I1148" t="s">
        <v>71</v>
      </c>
      <c r="J1148">
        <v>468</v>
      </c>
      <c r="K1148">
        <v>715</v>
      </c>
      <c r="L1148">
        <v>0</v>
      </c>
      <c r="M1148">
        <v>0</v>
      </c>
      <c r="N1148">
        <v>0</v>
      </c>
      <c r="O1148">
        <v>0.6</v>
      </c>
      <c r="P1148">
        <v>0.8</v>
      </c>
      <c r="Q1148">
        <v>1.05</v>
      </c>
      <c r="R1148" t="s">
        <v>46</v>
      </c>
      <c r="S1148">
        <v>5</v>
      </c>
      <c r="T1148">
        <v>9</v>
      </c>
      <c r="U1148" t="s">
        <v>47</v>
      </c>
      <c r="V1148" t="s">
        <v>71</v>
      </c>
      <c r="W1148" t="s">
        <v>55</v>
      </c>
      <c r="X1148">
        <v>2019</v>
      </c>
      <c r="Y1148" t="s">
        <v>37</v>
      </c>
      <c r="Z1148" t="s">
        <v>38</v>
      </c>
      <c r="AA1148">
        <v>30</v>
      </c>
      <c r="AB1148">
        <v>0</v>
      </c>
      <c r="AC1148">
        <v>253</v>
      </c>
      <c r="AD1148">
        <v>1.05</v>
      </c>
      <c r="AE1148">
        <v>0</v>
      </c>
      <c r="AF1148">
        <v>750.75</v>
      </c>
      <c r="AG1148" s="2">
        <f>IFERROR(VLOOKUP(B1148,[1]Hoja2!$C$1:$AM$841,37,FALSE),"n/a")</f>
        <v>750.75000000000011</v>
      </c>
      <c r="AH1148" s="10">
        <f>VLOOKUP(AX1148,[1]Hoja2!$B$2:$AO$762,17,FALSE)</f>
        <v>255</v>
      </c>
      <c r="AI1148" s="10">
        <f>VLOOKUP(AX1148,[1]Hoja2!$B$2:$AO$762,23,FALSE)</f>
        <v>1.05</v>
      </c>
      <c r="AJ1148" s="10">
        <f>VLOOKUP(AX1148,[1]Hoja2!$B$2:$AO$762,28,FALSE)</f>
        <v>0</v>
      </c>
      <c r="AK1148" s="10" t="str">
        <f>VLOOKUP(AX1148,[1]Hoja2!$B$2:$AO$762,19,FALSE)</f>
        <v>Entry Mono Printers</v>
      </c>
      <c r="AL1148">
        <f t="shared" si="560"/>
        <v>1</v>
      </c>
      <c r="AM1148">
        <f t="shared" si="561"/>
        <v>0</v>
      </c>
      <c r="AN1148">
        <f t="shared" si="562"/>
        <v>1</v>
      </c>
      <c r="AO1148">
        <f t="shared" si="563"/>
        <v>1</v>
      </c>
      <c r="AP1148">
        <f t="shared" si="564"/>
        <v>1</v>
      </c>
      <c r="AQ1148">
        <f t="shared" si="565"/>
        <v>0</v>
      </c>
      <c r="AR1148">
        <f>+INDEX([1]Hoja2!$AM$2:$AM$841,MATCH(B1148,[1]Hoja2!$C$2:$C$841,0))</f>
        <v>750.75000000000011</v>
      </c>
      <c r="AS1148" t="str">
        <f t="shared" si="566"/>
        <v>0D6X46346026</v>
      </c>
      <c r="AT1148" s="2">
        <f>IFERROR(VLOOKUP(AS1148,[1]Hoja2!$A$1:$AM$841,38,FALSE),"n/a")</f>
        <v>0</v>
      </c>
      <c r="AU1148" s="8">
        <f t="shared" si="559"/>
        <v>1</v>
      </c>
      <c r="AV1148">
        <f>VLOOKUP(B1148,[1]Hoja2!$C$2:$AO$762,39,FALSE)</f>
        <v>1</v>
      </c>
      <c r="AW1148">
        <f>IF(AU1148=AV1148,VLOOKUP(B1148,[1]Hoja2!$C$2:$AO$762,37,FALSE),IF(AV1148&lt;2,VLOOKUP(B1148,[1]Hoja2!$C$2:$AO$762,37,FALSE)))</f>
        <v>750.75000000000011</v>
      </c>
      <c r="AX1148" t="str">
        <f>B1148 &amp; COUNTIF(B$2:B1148, B1148)</f>
        <v>0D6X4634601</v>
      </c>
      <c r="AY1148" s="10">
        <f>VLOOKUP(AX1148,[1]Hoja2!$B$2:$AO$762,38,FALSE)</f>
        <v>750.75000000000011</v>
      </c>
      <c r="AZ1148" s="9">
        <f t="shared" si="573"/>
        <v>0</v>
      </c>
      <c r="BA1148">
        <f t="shared" si="592"/>
        <v>0</v>
      </c>
      <c r="BB1148">
        <f t="shared" si="593"/>
        <v>0</v>
      </c>
      <c r="BC1148">
        <f t="shared" si="594"/>
        <v>0</v>
      </c>
    </row>
    <row r="1149" spans="1:55" hidden="1" x14ac:dyDescent="0.25">
      <c r="A1149">
        <v>72117</v>
      </c>
      <c r="B1149" t="s">
        <v>984</v>
      </c>
      <c r="C1149">
        <v>2019</v>
      </c>
      <c r="D1149" t="s">
        <v>37</v>
      </c>
      <c r="E1149" t="s">
        <v>38</v>
      </c>
      <c r="F1149">
        <v>26</v>
      </c>
      <c r="G1149" t="s">
        <v>40</v>
      </c>
      <c r="H1149">
        <v>0.63333329999999999</v>
      </c>
      <c r="J1149" t="s">
        <v>33</v>
      </c>
      <c r="K1149" t="s">
        <v>33</v>
      </c>
      <c r="L1149" t="s">
        <v>33</v>
      </c>
      <c r="M1149" t="s">
        <v>33</v>
      </c>
      <c r="N1149" t="s">
        <v>33</v>
      </c>
      <c r="O1149" t="s">
        <v>33</v>
      </c>
      <c r="P1149" t="s">
        <v>33</v>
      </c>
      <c r="Q1149" t="s">
        <v>33</v>
      </c>
      <c r="S1149" t="s">
        <v>33</v>
      </c>
      <c r="T1149" t="s">
        <v>33</v>
      </c>
      <c r="V1149" t="s">
        <v>58</v>
      </c>
      <c r="W1149" t="s">
        <v>61</v>
      </c>
      <c r="X1149">
        <v>2019</v>
      </c>
      <c r="Y1149" t="s">
        <v>37</v>
      </c>
      <c r="Z1149" t="s">
        <v>38</v>
      </c>
      <c r="AA1149">
        <v>30</v>
      </c>
      <c r="AB1149" t="s">
        <v>33</v>
      </c>
      <c r="AC1149">
        <v>0</v>
      </c>
      <c r="AD1149">
        <v>0</v>
      </c>
      <c r="AE1149">
        <v>0</v>
      </c>
      <c r="AF1149">
        <v>0</v>
      </c>
      <c r="AG1149" s="2" t="str">
        <f>IFERROR(VLOOKUP(B1149,[1]Hoja2!$C$1:$AM$841,37,FALSE),"n/a")</f>
        <v>n/a</v>
      </c>
      <c r="AH1149" s="10" t="e">
        <f>VLOOKUP(AX1149,[1]Hoja2!$B$2:$AO$762,17,FALSE)</f>
        <v>#N/A</v>
      </c>
      <c r="AI1149" s="10" t="e">
        <f>VLOOKUP(AX1149,[1]Hoja2!$B$2:$AO$762,23,FALSE)</f>
        <v>#N/A</v>
      </c>
      <c r="AJ1149" s="10" t="e">
        <f>VLOOKUP(AX1149,[1]Hoja2!$B$2:$AO$762,28,FALSE)</f>
        <v>#N/A</v>
      </c>
      <c r="AK1149" s="10" t="e">
        <f>VLOOKUP(AX1149,[1]Hoja2!$B$2:$AO$762,19,FALSE)</f>
        <v>#N/A</v>
      </c>
      <c r="AL1149" t="e">
        <f t="shared" si="560"/>
        <v>#N/A</v>
      </c>
      <c r="AM1149" t="e">
        <f t="shared" si="561"/>
        <v>#N/A</v>
      </c>
      <c r="AN1149" t="e">
        <f t="shared" si="562"/>
        <v>#N/A</v>
      </c>
      <c r="AO1149" t="e">
        <f t="shared" si="563"/>
        <v>#N/A</v>
      </c>
      <c r="AP1149" t="e">
        <f t="shared" si="564"/>
        <v>#N/A</v>
      </c>
      <c r="AQ1149" t="str">
        <f t="shared" si="565"/>
        <v>n/a</v>
      </c>
      <c r="AR1149" t="e">
        <f>+INDEX([1]DETALLE!$AK$2:$AK$841,MATCH(B1149,[1]DETALLE!$A$2:$A$841,0))</f>
        <v>#N/A</v>
      </c>
      <c r="AS1149" t="str">
        <f>CONCATENATE(B1149)</f>
        <v>0AE9196230</v>
      </c>
      <c r="AT1149" s="2" t="str">
        <f>IF(IFERROR(VLOOKUP(AS1149,[1]Hoja2!$C$1:$AM$841,37,FALSE),"n/a")&lt;&gt;"n/a","a","n/a")</f>
        <v>n/a</v>
      </c>
      <c r="AU1149" s="8">
        <f t="shared" si="559"/>
        <v>1</v>
      </c>
      <c r="AV1149" t="e">
        <f>VLOOKUP(B1149,[1]Hoja2!$C$2:$AO$762,39,FALSE)</f>
        <v>#N/A</v>
      </c>
      <c r="AW1149" t="e">
        <f>IF(AU1149=AV1149,VLOOKUP(B1149,[1]Hoja2!$C$2:$AO$762,37,FALSE),IF(AV1149&lt;2,VLOOKUP(B1149,[1]Hoja2!$C$2:$AO$762,37,FALSE)))</f>
        <v>#N/A</v>
      </c>
      <c r="AX1149" t="str">
        <f>B1149 &amp; COUNTIF(B$2:B1149, B1149)</f>
        <v>0AE91962301</v>
      </c>
      <c r="AY1149" t="e">
        <f>VLOOKUP(AX1149,[1]Hoja2!$B$2:$AO$762,38,FALSE)</f>
        <v>#N/A</v>
      </c>
      <c r="AZ1149" s="9" t="e">
        <f t="shared" si="573"/>
        <v>#N/A</v>
      </c>
    </row>
    <row r="1150" spans="1:55" x14ac:dyDescent="0.25">
      <c r="A1150">
        <v>72120</v>
      </c>
      <c r="B1150" t="s">
        <v>985</v>
      </c>
      <c r="C1150">
        <v>2019</v>
      </c>
      <c r="D1150" t="s">
        <v>37</v>
      </c>
      <c r="E1150" t="s">
        <v>38</v>
      </c>
      <c r="F1150">
        <v>26</v>
      </c>
      <c r="G1150" t="s">
        <v>32</v>
      </c>
      <c r="H1150">
        <v>0</v>
      </c>
      <c r="J1150" t="s">
        <v>33</v>
      </c>
      <c r="K1150" t="s">
        <v>33</v>
      </c>
      <c r="L1150" t="s">
        <v>33</v>
      </c>
      <c r="M1150" t="s">
        <v>33</v>
      </c>
      <c r="N1150" t="s">
        <v>33</v>
      </c>
      <c r="O1150" t="s">
        <v>33</v>
      </c>
      <c r="P1150" t="s">
        <v>33</v>
      </c>
      <c r="Q1150" t="s">
        <v>33</v>
      </c>
      <c r="S1150" t="s">
        <v>33</v>
      </c>
      <c r="T1150" t="s">
        <v>33</v>
      </c>
      <c r="V1150" t="s">
        <v>58</v>
      </c>
      <c r="W1150" t="s">
        <v>83</v>
      </c>
      <c r="X1150">
        <v>2019</v>
      </c>
      <c r="Y1150" t="s">
        <v>37</v>
      </c>
      <c r="Z1150" t="s">
        <v>38</v>
      </c>
      <c r="AA1150">
        <v>29</v>
      </c>
      <c r="AB1150" t="s">
        <v>33</v>
      </c>
      <c r="AC1150">
        <v>0</v>
      </c>
      <c r="AD1150">
        <v>0</v>
      </c>
      <c r="AE1150">
        <v>0</v>
      </c>
      <c r="AF1150">
        <v>0</v>
      </c>
      <c r="AG1150" s="2">
        <f>IFERROR(VLOOKUP(B1150,[1]Hoja2!$C$1:$AM$841,37,FALSE),"n/a")</f>
        <v>2047.5</v>
      </c>
      <c r="AH1150" s="10" t="str">
        <f>VLOOKUP(AX1150,[1]Hoja2!$B$2:$AO$762,17,FALSE)</f>
        <v xml:space="preserve">  </v>
      </c>
      <c r="AI1150" s="10">
        <f>VLOOKUP(AX1150,[1]Hoja2!$B$2:$AO$762,23,FALSE)</f>
        <v>1</v>
      </c>
      <c r="AJ1150" s="10">
        <f>VLOOKUP(AX1150,[1]Hoja2!$B$2:$AO$762,28,FALSE)</f>
        <v>1</v>
      </c>
      <c r="AK1150" s="10" t="str">
        <f>VLOOKUP(AX1150,[1]Hoja2!$B$2:$AO$762,19,FALSE)</f>
        <v>Office Digital</v>
      </c>
      <c r="AL1150">
        <f t="shared" si="560"/>
        <v>0</v>
      </c>
      <c r="AM1150">
        <f t="shared" si="561"/>
        <v>0</v>
      </c>
      <c r="AN1150">
        <f t="shared" si="562"/>
        <v>0</v>
      </c>
      <c r="AO1150">
        <f t="shared" si="563"/>
        <v>0</v>
      </c>
      <c r="AP1150">
        <f t="shared" si="564"/>
        <v>0</v>
      </c>
      <c r="AQ1150">
        <f t="shared" si="565"/>
        <v>1</v>
      </c>
      <c r="AR1150">
        <f>+INDEX([1]Hoja2!$AM$2:$AM$841,MATCH(B1150,[1]Hoja2!$C$2:$C$841,0))</f>
        <v>2047.5</v>
      </c>
      <c r="AS1150" t="str">
        <f t="shared" si="566"/>
        <v>0AE956338326</v>
      </c>
      <c r="AT1150" s="2">
        <f>IFERROR(VLOOKUP(AS1150,[1]Hoja2!$A$1:$AM$841,38,FALSE),"n/a")</f>
        <v>0</v>
      </c>
      <c r="AU1150" s="8">
        <f t="shared" si="559"/>
        <v>1</v>
      </c>
      <c r="AV1150">
        <f>VLOOKUP(B1150,[1]Hoja2!$C$2:$AO$762,39,FALSE)</f>
        <v>1</v>
      </c>
      <c r="AW1150">
        <f>IF(AU1150=AV1150,VLOOKUP(B1150,[1]Hoja2!$C$2:$AO$762,37,FALSE),IF(AV1150&lt;2,VLOOKUP(B1150,[1]Hoja2!$C$2:$AO$762,37,FALSE)))</f>
        <v>2047.5</v>
      </c>
      <c r="AX1150" t="str">
        <f>B1150 &amp; COUNTIF(B$2:B1150, B1150)</f>
        <v>0AE95633831</v>
      </c>
      <c r="AY1150" s="10">
        <f>VLOOKUP(AX1150,[1]Hoja2!$B$2:$AO$762,38,FALSE)</f>
        <v>2047.5</v>
      </c>
      <c r="AZ1150" s="9">
        <f t="shared" si="573"/>
        <v>0</v>
      </c>
      <c r="BA1150">
        <f t="shared" ref="BA1150:BA1151" si="595">IF(Q1150="NA",2,IF(OR(G1150="INSTALACION NUEVA",G1150="Mantenimiento preventivo"),3,IF(AND(AC1150&lt;AH1150,AL1150&lt;&gt;1),4,IF(AY1150&gt;AF1150,1,0))))</f>
        <v>2</v>
      </c>
      <c r="BB1150">
        <f t="shared" ref="BB1150:BB1151" si="596">AE1150-AJ1150</f>
        <v>-1</v>
      </c>
      <c r="BC1150">
        <f t="shared" ref="BC1150:BC1151" si="597">+_xlfn.IFS(Q1150="NA",2,OR(G1150="INSTALACION NUEVA",G1150="Mantenimiento preventivo"),3,AND(AC1150&lt;AH1150,AL1150&lt;&gt;1),4,AY1150&gt;AF1150,1,TRUE,0)</f>
        <v>2</v>
      </c>
    </row>
    <row r="1151" spans="1:55" x14ac:dyDescent="0.25">
      <c r="A1151">
        <v>72122</v>
      </c>
      <c r="B1151" t="s">
        <v>986</v>
      </c>
      <c r="C1151">
        <v>2019</v>
      </c>
      <c r="D1151" t="s">
        <v>37</v>
      </c>
      <c r="E1151" t="s">
        <v>38</v>
      </c>
      <c r="F1151">
        <v>26</v>
      </c>
      <c r="G1151" t="s">
        <v>40</v>
      </c>
      <c r="H1151">
        <v>1.95</v>
      </c>
      <c r="J1151" t="s">
        <v>33</v>
      </c>
      <c r="K1151" t="s">
        <v>33</v>
      </c>
      <c r="L1151" t="s">
        <v>33</v>
      </c>
      <c r="M1151" t="s">
        <v>33</v>
      </c>
      <c r="N1151" t="s">
        <v>33</v>
      </c>
      <c r="O1151" t="s">
        <v>33</v>
      </c>
      <c r="P1151" t="s">
        <v>33</v>
      </c>
      <c r="Q1151" t="s">
        <v>33</v>
      </c>
      <c r="S1151" t="s">
        <v>33</v>
      </c>
      <c r="T1151" t="s">
        <v>33</v>
      </c>
      <c r="V1151" t="s">
        <v>34</v>
      </c>
      <c r="W1151" t="s">
        <v>683</v>
      </c>
      <c r="X1151">
        <v>2019</v>
      </c>
      <c r="Y1151" t="s">
        <v>37</v>
      </c>
      <c r="Z1151" t="s">
        <v>38</v>
      </c>
      <c r="AA1151">
        <v>26</v>
      </c>
      <c r="AB1151" t="s">
        <v>33</v>
      </c>
      <c r="AC1151">
        <v>0</v>
      </c>
      <c r="AD1151">
        <v>0</v>
      </c>
      <c r="AE1151">
        <v>0</v>
      </c>
      <c r="AF1151">
        <v>0</v>
      </c>
      <c r="AG1151" s="2">
        <f>IFERROR(VLOOKUP(B1151,[1]Hoja2!$C$1:$AM$841,37,FALSE),"n/a")</f>
        <v>750.75000000000011</v>
      </c>
      <c r="AH1151" s="10">
        <f>VLOOKUP(AX1151,[1]Hoja2!$B$2:$AO$762,17,FALSE)</f>
        <v>2703</v>
      </c>
      <c r="AI1151" s="10">
        <f>VLOOKUP(AX1151,[1]Hoja2!$B$2:$AO$762,23,FALSE)</f>
        <v>1.05</v>
      </c>
      <c r="AJ1151" s="10">
        <f>VLOOKUP(AX1151,[1]Hoja2!$B$2:$AO$762,28,FALSE)</f>
        <v>0.51</v>
      </c>
      <c r="AK1151" s="10" t="str">
        <f>VLOOKUP(AX1151,[1]Hoja2!$B$2:$AO$762,19,FALSE)</f>
        <v>A4 Mono MFPs</v>
      </c>
      <c r="AL1151">
        <f t="shared" si="560"/>
        <v>0</v>
      </c>
      <c r="AM1151">
        <f t="shared" si="561"/>
        <v>0</v>
      </c>
      <c r="AN1151">
        <f t="shared" si="562"/>
        <v>0</v>
      </c>
      <c r="AO1151">
        <f t="shared" si="563"/>
        <v>0</v>
      </c>
      <c r="AP1151">
        <f t="shared" si="564"/>
        <v>0</v>
      </c>
      <c r="AQ1151">
        <f t="shared" si="565"/>
        <v>1</v>
      </c>
      <c r="AR1151">
        <f>+INDEX([1]Hoja2!$AM$2:$AM$841,MATCH(B1151,[1]Hoja2!$C$2:$C$841,0))</f>
        <v>750.75000000000011</v>
      </c>
      <c r="AS1151" t="str">
        <f t="shared" si="566"/>
        <v>09HB33075226</v>
      </c>
      <c r="AT1151" s="2">
        <f>IFERROR(VLOOKUP(AS1151,[1]Hoja2!$A$1:$AM$841,38,FALSE),"n/a")</f>
        <v>0</v>
      </c>
      <c r="AU1151" s="8">
        <f t="shared" si="559"/>
        <v>1</v>
      </c>
      <c r="AV1151">
        <f>VLOOKUP(B1151,[1]Hoja2!$C$2:$AO$762,39,FALSE)</f>
        <v>1</v>
      </c>
      <c r="AW1151">
        <f>IF(AU1151=AV1151,VLOOKUP(B1151,[1]Hoja2!$C$2:$AO$762,37,FALSE),IF(AV1151&lt;2,VLOOKUP(B1151,[1]Hoja2!$C$2:$AO$762,37,FALSE)))</f>
        <v>750.75000000000011</v>
      </c>
      <c r="AX1151" t="str">
        <f>B1151 &amp; COUNTIF(B$2:B1151, B1151)</f>
        <v>09HB3307521</v>
      </c>
      <c r="AY1151" s="10">
        <f>VLOOKUP(AX1151,[1]Hoja2!$B$2:$AO$762,38,FALSE)</f>
        <v>750.75000000000011</v>
      </c>
      <c r="AZ1151" s="9">
        <f t="shared" si="573"/>
        <v>0</v>
      </c>
      <c r="BA1151">
        <f t="shared" si="595"/>
        <v>2</v>
      </c>
      <c r="BB1151">
        <f t="shared" si="596"/>
        <v>-0.51</v>
      </c>
      <c r="BC1151">
        <f t="shared" si="597"/>
        <v>2</v>
      </c>
    </row>
    <row r="1152" spans="1:55" hidden="1" x14ac:dyDescent="0.25">
      <c r="A1152">
        <v>72131</v>
      </c>
      <c r="B1152" t="s">
        <v>907</v>
      </c>
      <c r="C1152">
        <v>2019</v>
      </c>
      <c r="D1152" t="s">
        <v>37</v>
      </c>
      <c r="E1152" t="s">
        <v>38</v>
      </c>
      <c r="F1152">
        <v>26</v>
      </c>
      <c r="G1152" t="s">
        <v>264</v>
      </c>
      <c r="H1152">
        <v>0</v>
      </c>
      <c r="I1152" t="s">
        <v>34</v>
      </c>
      <c r="J1152">
        <v>468</v>
      </c>
      <c r="K1152">
        <v>715</v>
      </c>
      <c r="L1152">
        <v>0</v>
      </c>
      <c r="M1152">
        <v>0</v>
      </c>
      <c r="N1152">
        <v>0</v>
      </c>
      <c r="O1152">
        <v>0.6</v>
      </c>
      <c r="P1152">
        <v>0.8</v>
      </c>
      <c r="Q1152">
        <v>1.05</v>
      </c>
      <c r="R1152" t="s">
        <v>46</v>
      </c>
      <c r="S1152">
        <v>5</v>
      </c>
      <c r="T1152">
        <v>9</v>
      </c>
      <c r="U1152" t="s">
        <v>47</v>
      </c>
      <c r="V1152" t="s">
        <v>34</v>
      </c>
      <c r="W1152" t="s">
        <v>50</v>
      </c>
      <c r="X1152">
        <v>2019</v>
      </c>
      <c r="Y1152" t="s">
        <v>37</v>
      </c>
      <c r="Z1152" t="s">
        <v>38</v>
      </c>
      <c r="AA1152">
        <v>26</v>
      </c>
      <c r="AB1152">
        <v>1</v>
      </c>
      <c r="AC1152">
        <v>9</v>
      </c>
      <c r="AD1152">
        <v>0</v>
      </c>
      <c r="AE1152">
        <v>0</v>
      </c>
      <c r="AF1152">
        <v>0</v>
      </c>
      <c r="AG1152" s="2" t="str">
        <f>IFERROR(VLOOKUP(B1152,[1]Hoja2!$C$1:$AM$841,37,FALSE),"n/a")</f>
        <v>n/a</v>
      </c>
      <c r="AH1152" s="10" t="e">
        <f>VLOOKUP(AX1152,[1]Hoja2!$B$2:$AO$762,17,FALSE)</f>
        <v>#N/A</v>
      </c>
      <c r="AI1152" s="10" t="e">
        <f>VLOOKUP(AX1152,[1]Hoja2!$B$2:$AO$762,23,FALSE)</f>
        <v>#N/A</v>
      </c>
      <c r="AJ1152" s="10" t="e">
        <f>VLOOKUP(AX1152,[1]Hoja2!$B$2:$AO$762,28,FALSE)</f>
        <v>#N/A</v>
      </c>
      <c r="AK1152" s="10" t="e">
        <f>VLOOKUP(AX1152,[1]Hoja2!$B$2:$AO$762,19,FALSE)</f>
        <v>#N/A</v>
      </c>
      <c r="AL1152" t="e">
        <f t="shared" si="560"/>
        <v>#N/A</v>
      </c>
      <c r="AM1152" t="e">
        <f t="shared" si="561"/>
        <v>#N/A</v>
      </c>
      <c r="AN1152" t="e">
        <f t="shared" si="562"/>
        <v>#N/A</v>
      </c>
      <c r="AO1152" t="e">
        <f t="shared" si="563"/>
        <v>#N/A</v>
      </c>
      <c r="AP1152" t="e">
        <f t="shared" si="564"/>
        <v>#N/A</v>
      </c>
      <c r="AQ1152" t="str">
        <f t="shared" si="565"/>
        <v>n/a</v>
      </c>
      <c r="AR1152" t="e">
        <f>+INDEX([1]DETALLE!$AK$2:$AK$841,MATCH(B1152,[1]DETALLE!$A$2:$A$841,0))</f>
        <v>#N/A</v>
      </c>
      <c r="AS1152" t="str">
        <f>CONCATENATE(B1152)</f>
        <v>09HB331584</v>
      </c>
      <c r="AT1152" s="2" t="str">
        <f>IF(IFERROR(VLOOKUP(AS1152,[1]Hoja2!$C$1:$AM$841,37,FALSE),"n/a")&lt;&gt;"n/a","a","n/a")</f>
        <v>n/a</v>
      </c>
      <c r="AU1152" s="8">
        <f t="shared" si="559"/>
        <v>2</v>
      </c>
      <c r="AV1152" t="e">
        <f>VLOOKUP(B1152,[1]Hoja2!$C$2:$AO$762,39,FALSE)</f>
        <v>#N/A</v>
      </c>
      <c r="AW1152" t="e">
        <f>IF(AU1152=AV1152,VLOOKUP(B1152,[1]Hoja2!$C$2:$AO$762,37,FALSE),IF(AV1152&lt;2,VLOOKUP(B1152,[1]Hoja2!$C$2:$AO$762,37,FALSE)))</f>
        <v>#N/A</v>
      </c>
      <c r="AX1152" t="str">
        <f>B1152 &amp; COUNTIF(B$2:B1152, B1152)</f>
        <v>09HB3315842</v>
      </c>
      <c r="AY1152" t="e">
        <f>VLOOKUP(AX1152,[1]Hoja2!$B$2:$AO$762,38,FALSE)</f>
        <v>#N/A</v>
      </c>
      <c r="AZ1152" s="9" t="e">
        <f t="shared" si="573"/>
        <v>#N/A</v>
      </c>
    </row>
    <row r="1153" spans="1:55" x14ac:dyDescent="0.25">
      <c r="A1153">
        <v>72136</v>
      </c>
      <c r="B1153" t="s">
        <v>626</v>
      </c>
      <c r="C1153">
        <v>2019</v>
      </c>
      <c r="D1153" t="s">
        <v>37</v>
      </c>
      <c r="E1153" t="s">
        <v>38</v>
      </c>
      <c r="F1153">
        <v>26</v>
      </c>
      <c r="G1153" t="s">
        <v>40</v>
      </c>
      <c r="H1153">
        <v>0.86666670000000001</v>
      </c>
      <c r="I1153" t="s">
        <v>58</v>
      </c>
      <c r="J1153">
        <v>655</v>
      </c>
      <c r="K1153">
        <v>1365</v>
      </c>
      <c r="L1153">
        <v>0</v>
      </c>
      <c r="M1153">
        <v>0</v>
      </c>
      <c r="N1153">
        <v>0.6</v>
      </c>
      <c r="O1153">
        <v>0.8</v>
      </c>
      <c r="P1153">
        <v>1.05</v>
      </c>
      <c r="Q1153">
        <v>1.1000000000000001</v>
      </c>
      <c r="R1153" t="s">
        <v>46</v>
      </c>
      <c r="S1153">
        <v>5</v>
      </c>
      <c r="T1153">
        <v>9</v>
      </c>
      <c r="U1153" t="s">
        <v>47</v>
      </c>
      <c r="V1153" t="s">
        <v>45</v>
      </c>
      <c r="W1153" t="s">
        <v>73</v>
      </c>
      <c r="X1153">
        <v>2019</v>
      </c>
      <c r="Y1153" t="s">
        <v>37</v>
      </c>
      <c r="Z1153" t="s">
        <v>38</v>
      </c>
      <c r="AA1153">
        <v>26</v>
      </c>
      <c r="AB1153">
        <v>0</v>
      </c>
      <c r="AC1153">
        <v>32</v>
      </c>
      <c r="AD1153">
        <v>1.05</v>
      </c>
      <c r="AE1153">
        <v>0.17333334</v>
      </c>
      <c r="AF1153">
        <v>1433.25</v>
      </c>
      <c r="AG1153" s="2">
        <f>IFERROR(VLOOKUP(B1153,[1]Hoja2!$C$1:$AM$841,37,FALSE),"n/a")</f>
        <v>1501.5000000000002</v>
      </c>
      <c r="AH1153" s="10">
        <f>VLOOKUP(AX1153,[1]Hoja2!$B$2:$AO$762,17,FALSE)</f>
        <v>88</v>
      </c>
      <c r="AI1153" s="10">
        <f>VLOOKUP(AX1153,[1]Hoja2!$B$2:$AO$762,23,FALSE)</f>
        <v>1.1000000000000001</v>
      </c>
      <c r="AJ1153" s="10">
        <f>VLOOKUP(AX1153,[1]Hoja2!$B$2:$AO$762,28,FALSE)</f>
        <v>0.22000000000000003</v>
      </c>
      <c r="AK1153" s="10" t="str">
        <f>VLOOKUP(AX1153,[1]Hoja2!$B$2:$AO$762,19,FALSE)</f>
        <v>Departmental Digital</v>
      </c>
      <c r="AL1153">
        <f t="shared" si="560"/>
        <v>0</v>
      </c>
      <c r="AM1153">
        <f t="shared" si="561"/>
        <v>0</v>
      </c>
      <c r="AN1153">
        <f t="shared" si="562"/>
        <v>0</v>
      </c>
      <c r="AO1153">
        <f t="shared" si="563"/>
        <v>0</v>
      </c>
      <c r="AP1153">
        <f t="shared" si="564"/>
        <v>1</v>
      </c>
      <c r="AQ1153">
        <f t="shared" si="565"/>
        <v>1</v>
      </c>
      <c r="AR1153">
        <f>+INDEX([1]Hoja2!$AM$2:$AM$841,MATCH(B1153,[1]Hoja2!$C$2:$C$841,0))</f>
        <v>1501.5000000000002</v>
      </c>
      <c r="AS1153" t="str">
        <f t="shared" si="566"/>
        <v>03AG87957626</v>
      </c>
      <c r="AT1153" s="2">
        <f>IFERROR(VLOOKUP(AS1153,[1]Hoja2!$A$1:$AM$841,38,FALSE),"n/a")</f>
        <v>0</v>
      </c>
      <c r="AU1153" s="8">
        <f t="shared" si="559"/>
        <v>1</v>
      </c>
      <c r="AV1153">
        <f>VLOOKUP(B1153,[1]Hoja2!$C$2:$AO$762,39,FALSE)</f>
        <v>1</v>
      </c>
      <c r="AW1153">
        <f>IF(AU1153=AV1153,VLOOKUP(B1153,[1]Hoja2!$C$2:$AO$762,37,FALSE),IF(AV1153&lt;2,VLOOKUP(B1153,[1]Hoja2!$C$2:$AO$762,37,FALSE)))</f>
        <v>1501.5000000000002</v>
      </c>
      <c r="AX1153" t="str">
        <f>B1153 &amp; COUNTIF(B$2:B1153, B1153)</f>
        <v>03AG8795761</v>
      </c>
      <c r="AY1153" s="10">
        <f>VLOOKUP(AX1153,[1]Hoja2!$B$2:$AO$762,38,FALSE)</f>
        <v>1501.5000000000002</v>
      </c>
      <c r="AZ1153" s="9">
        <f t="shared" si="573"/>
        <v>0</v>
      </c>
      <c r="BA1153">
        <f>IF(Q1153="NA",2,IF(OR(G1153="INSTALACION NUEVA",G1153="Mantenimiento preventivo"),3,IF(AND(AC1153&lt;AH1153,AL1153&lt;&gt;1),4,IF(AY1153&gt;AF1153,1,0))))</f>
        <v>4</v>
      </c>
      <c r="BB1153">
        <f>AE1153-AJ1153</f>
        <v>-4.6666660000000026E-2</v>
      </c>
      <c r="BC1153">
        <f>+_xlfn.IFS(Q1153="NA",2,OR(G1153="INSTALACION NUEVA",G1153="Mantenimiento preventivo"),3,AND(AC1153&lt;AH1153,AL1153&lt;&gt;1),4,AY1153&gt;AF1153,1,TRUE,0)</f>
        <v>4</v>
      </c>
    </row>
    <row r="1154" spans="1:55" hidden="1" x14ac:dyDescent="0.25">
      <c r="A1154">
        <v>72140</v>
      </c>
      <c r="B1154" t="s">
        <v>987</v>
      </c>
      <c r="C1154">
        <v>2019</v>
      </c>
      <c r="D1154" t="s">
        <v>37</v>
      </c>
      <c r="E1154" t="s">
        <v>38</v>
      </c>
      <c r="F1154">
        <v>26</v>
      </c>
      <c r="G1154" t="s">
        <v>264</v>
      </c>
      <c r="H1154">
        <v>0</v>
      </c>
      <c r="I1154" t="s">
        <v>34</v>
      </c>
      <c r="J1154">
        <v>468</v>
      </c>
      <c r="K1154">
        <v>715</v>
      </c>
      <c r="L1154">
        <v>0</v>
      </c>
      <c r="M1154">
        <v>0</v>
      </c>
      <c r="N1154">
        <v>0</v>
      </c>
      <c r="O1154">
        <v>0.6</v>
      </c>
      <c r="P1154">
        <v>0.8</v>
      </c>
      <c r="Q1154">
        <v>1.05</v>
      </c>
      <c r="R1154" t="s">
        <v>46</v>
      </c>
      <c r="S1154">
        <v>5</v>
      </c>
      <c r="T1154">
        <v>9</v>
      </c>
      <c r="U1154" t="s">
        <v>47</v>
      </c>
      <c r="V1154" t="s">
        <v>34</v>
      </c>
      <c r="W1154" t="s">
        <v>50</v>
      </c>
      <c r="X1154">
        <v>2019</v>
      </c>
      <c r="Y1154" t="s">
        <v>37</v>
      </c>
      <c r="Z1154" t="s">
        <v>38</v>
      </c>
      <c r="AA1154">
        <v>26</v>
      </c>
      <c r="AB1154">
        <v>1</v>
      </c>
      <c r="AC1154">
        <v>49</v>
      </c>
      <c r="AD1154">
        <v>0</v>
      </c>
      <c r="AE1154">
        <v>0</v>
      </c>
      <c r="AF1154">
        <v>0</v>
      </c>
      <c r="AG1154" s="2" t="str">
        <f>IFERROR(VLOOKUP(B1154,[1]Hoja2!$C$1:$AM$841,37,FALSE),"n/a")</f>
        <v>n/a</v>
      </c>
      <c r="AH1154" s="10" t="e">
        <f>VLOOKUP(AX1154,[1]Hoja2!$B$2:$AO$762,17,FALSE)</f>
        <v>#N/A</v>
      </c>
      <c r="AI1154" s="10" t="e">
        <f>VLOOKUP(AX1154,[1]Hoja2!$B$2:$AO$762,23,FALSE)</f>
        <v>#N/A</v>
      </c>
      <c r="AJ1154" s="10" t="e">
        <f>VLOOKUP(AX1154,[1]Hoja2!$B$2:$AO$762,28,FALSE)</f>
        <v>#N/A</v>
      </c>
      <c r="AK1154" s="10" t="e">
        <f>VLOOKUP(AX1154,[1]Hoja2!$B$2:$AO$762,19,FALSE)</f>
        <v>#N/A</v>
      </c>
      <c r="AL1154" t="e">
        <f t="shared" si="560"/>
        <v>#N/A</v>
      </c>
      <c r="AM1154" t="e">
        <f t="shared" si="561"/>
        <v>#N/A</v>
      </c>
      <c r="AN1154" t="e">
        <f t="shared" si="562"/>
        <v>#N/A</v>
      </c>
      <c r="AO1154" t="e">
        <f t="shared" si="563"/>
        <v>#N/A</v>
      </c>
      <c r="AP1154" t="e">
        <f t="shared" si="564"/>
        <v>#N/A</v>
      </c>
      <c r="AQ1154" t="str">
        <f t="shared" si="565"/>
        <v>n/a</v>
      </c>
      <c r="AR1154" t="e">
        <f>+INDEX([1]DETALLE!$AK$2:$AK$841,MATCH(B1154,[1]DETALLE!$A$2:$A$841,0))</f>
        <v>#N/A</v>
      </c>
      <c r="AS1154" t="str">
        <f>CONCATENATE(B1154)</f>
        <v>09HB331587</v>
      </c>
      <c r="AT1154" s="2" t="str">
        <f>IF(IFERROR(VLOOKUP(AS1154,[1]Hoja2!$C$1:$AM$841,37,FALSE),"n/a")&lt;&gt;"n/a","a","n/a")</f>
        <v>n/a</v>
      </c>
      <c r="AU1154" s="8">
        <f t="shared" ref="AU1154:AU1217" si="598">COUNTIF($B$2:$B$1228,B1154)</f>
        <v>1</v>
      </c>
      <c r="AV1154" t="e">
        <f>VLOOKUP(B1154,[1]Hoja2!$C$2:$AO$762,39,FALSE)</f>
        <v>#N/A</v>
      </c>
      <c r="AW1154" t="e">
        <f>IF(AU1154=AV1154,VLOOKUP(B1154,[1]Hoja2!$C$2:$AO$762,37,FALSE),IF(AV1154&lt;2,VLOOKUP(B1154,[1]Hoja2!$C$2:$AO$762,37,FALSE)))</f>
        <v>#N/A</v>
      </c>
      <c r="AX1154" t="str">
        <f>B1154 &amp; COUNTIF(B$2:B1154, B1154)</f>
        <v>09HB3315871</v>
      </c>
      <c r="AY1154" t="e">
        <f>VLOOKUP(AX1154,[1]Hoja2!$B$2:$AO$762,38,FALSE)</f>
        <v>#N/A</v>
      </c>
      <c r="AZ1154" s="9" t="e">
        <f t="shared" si="573"/>
        <v>#N/A</v>
      </c>
    </row>
    <row r="1155" spans="1:55" hidden="1" x14ac:dyDescent="0.25">
      <c r="A1155">
        <v>72148</v>
      </c>
      <c r="B1155" t="s">
        <v>988</v>
      </c>
      <c r="C1155">
        <v>2019</v>
      </c>
      <c r="D1155" t="s">
        <v>37</v>
      </c>
      <c r="E1155" t="s">
        <v>38</v>
      </c>
      <c r="F1155">
        <v>26</v>
      </c>
      <c r="G1155" t="s">
        <v>44</v>
      </c>
      <c r="H1155">
        <v>0</v>
      </c>
      <c r="J1155" t="s">
        <v>33</v>
      </c>
      <c r="K1155" t="s">
        <v>33</v>
      </c>
      <c r="L1155" t="s">
        <v>33</v>
      </c>
      <c r="M1155" t="s">
        <v>33</v>
      </c>
      <c r="N1155" t="s">
        <v>33</v>
      </c>
      <c r="O1155" t="s">
        <v>33</v>
      </c>
      <c r="P1155" t="s">
        <v>33</v>
      </c>
      <c r="Q1155" t="s">
        <v>33</v>
      </c>
      <c r="S1155" t="s">
        <v>33</v>
      </c>
      <c r="T1155" t="s">
        <v>33</v>
      </c>
      <c r="V1155" t="s">
        <v>34</v>
      </c>
      <c r="W1155" t="s">
        <v>50</v>
      </c>
      <c r="X1155">
        <v>2019</v>
      </c>
      <c r="Y1155" t="s">
        <v>37</v>
      </c>
      <c r="Z1155" t="s">
        <v>38</v>
      </c>
      <c r="AA1155">
        <v>26</v>
      </c>
      <c r="AB1155" t="s">
        <v>33</v>
      </c>
      <c r="AC1155">
        <v>37</v>
      </c>
      <c r="AD1155">
        <v>0</v>
      </c>
      <c r="AE1155">
        <v>0</v>
      </c>
      <c r="AF1155">
        <v>0</v>
      </c>
      <c r="AG1155" s="2" t="str">
        <f>IFERROR(VLOOKUP(B1155,[1]Hoja2!$C$1:$AM$841,37,FALSE),"n/a")</f>
        <v>n/a</v>
      </c>
      <c r="AH1155" s="10" t="e">
        <f>VLOOKUP(AX1155,[1]Hoja2!$B$2:$AO$762,17,FALSE)</f>
        <v>#N/A</v>
      </c>
      <c r="AI1155" s="10" t="e">
        <f>VLOOKUP(AX1155,[1]Hoja2!$B$2:$AO$762,23,FALSE)</f>
        <v>#N/A</v>
      </c>
      <c r="AJ1155" s="10" t="e">
        <f>VLOOKUP(AX1155,[1]Hoja2!$B$2:$AO$762,28,FALSE)</f>
        <v>#N/A</v>
      </c>
      <c r="AK1155" s="10" t="e">
        <f>VLOOKUP(AX1155,[1]Hoja2!$B$2:$AO$762,19,FALSE)</f>
        <v>#N/A</v>
      </c>
      <c r="AL1155" t="e">
        <f t="shared" ref="AL1155:AL1218" si="599">IF(AF1155=AY1155,1,0)</f>
        <v>#N/A</v>
      </c>
      <c r="AM1155" t="e">
        <f t="shared" ref="AM1155:AM1218" si="600">IF(AC1155=AH1155,1,0)</f>
        <v>#N/A</v>
      </c>
      <c r="AN1155" t="e">
        <f t="shared" ref="AN1155:AN1218" si="601">IF(AD1155=AI1155,1,0)</f>
        <v>#N/A</v>
      </c>
      <c r="AO1155" t="e">
        <f t="shared" ref="AO1155:AO1218" si="602">IF(AE1155=AJ1155,1,0)</f>
        <v>#N/A</v>
      </c>
      <c r="AP1155" t="e">
        <f t="shared" ref="AP1155:AP1218" si="603">IF(I1155=AK1155,1,0)</f>
        <v>#N/A</v>
      </c>
      <c r="AQ1155" t="str">
        <f t="shared" ref="AQ1155:AQ1218" si="604">+_xlfn.IFS(AG1155="n/a","n/a",AG1155&gt;AF1155,1,TRUE,0)</f>
        <v>n/a</v>
      </c>
      <c r="AR1155" t="e">
        <f>+INDEX([1]DETALLE!$AK$2:$AK$841,MATCH(B1155,[1]DETALLE!$A$2:$A$841,0))</f>
        <v>#N/A</v>
      </c>
      <c r="AS1155" t="str">
        <f>CONCATENATE(B1155)</f>
        <v>09HB331908</v>
      </c>
      <c r="AT1155" s="2" t="str">
        <f>IF(IFERROR(VLOOKUP(AS1155,[1]Hoja2!$C$1:$AM$841,37,FALSE),"n/a")&lt;&gt;"n/a","a","n/a")</f>
        <v>n/a</v>
      </c>
      <c r="AU1155" s="8">
        <f t="shared" si="598"/>
        <v>1</v>
      </c>
      <c r="AV1155" t="e">
        <f>VLOOKUP(B1155,[1]Hoja2!$C$2:$AO$762,39,FALSE)</f>
        <v>#N/A</v>
      </c>
      <c r="AW1155" t="e">
        <f>IF(AU1155=AV1155,VLOOKUP(B1155,[1]Hoja2!$C$2:$AO$762,37,FALSE),IF(AV1155&lt;2,VLOOKUP(B1155,[1]Hoja2!$C$2:$AO$762,37,FALSE)))</f>
        <v>#N/A</v>
      </c>
      <c r="AX1155" t="str">
        <f>B1155 &amp; COUNTIF(B$2:B1155, B1155)</f>
        <v>09HB3319081</v>
      </c>
      <c r="AY1155" t="e">
        <f>VLOOKUP(AX1155,[1]Hoja2!$B$2:$AO$762,38,FALSE)</f>
        <v>#N/A</v>
      </c>
      <c r="AZ1155" s="9" t="e">
        <f t="shared" si="573"/>
        <v>#N/A</v>
      </c>
    </row>
    <row r="1156" spans="1:55" hidden="1" x14ac:dyDescent="0.25">
      <c r="A1156">
        <v>72161</v>
      </c>
      <c r="B1156" t="s">
        <v>637</v>
      </c>
      <c r="C1156">
        <v>2019</v>
      </c>
      <c r="D1156" t="s">
        <v>37</v>
      </c>
      <c r="E1156" t="s">
        <v>38</v>
      </c>
      <c r="F1156">
        <v>26</v>
      </c>
      <c r="G1156" t="s">
        <v>40</v>
      </c>
      <c r="H1156">
        <v>3.3333340000000003E-2</v>
      </c>
      <c r="I1156" t="s">
        <v>54</v>
      </c>
      <c r="J1156">
        <v>803</v>
      </c>
      <c r="K1156">
        <v>1573</v>
      </c>
      <c r="L1156">
        <v>0.2</v>
      </c>
      <c r="M1156">
        <v>0.6</v>
      </c>
      <c r="N1156">
        <v>0.8</v>
      </c>
      <c r="O1156">
        <v>1.05</v>
      </c>
      <c r="P1156">
        <v>1.1000000000000001</v>
      </c>
      <c r="Q1156">
        <v>1.1499999999999999</v>
      </c>
      <c r="R1156" t="s">
        <v>46</v>
      </c>
      <c r="S1156">
        <v>4</v>
      </c>
      <c r="T1156">
        <v>6</v>
      </c>
      <c r="U1156" t="s">
        <v>47</v>
      </c>
      <c r="V1156" t="s">
        <v>54</v>
      </c>
      <c r="W1156" t="s">
        <v>50</v>
      </c>
      <c r="X1156">
        <v>2019</v>
      </c>
      <c r="Y1156" t="s">
        <v>37</v>
      </c>
      <c r="Z1156" t="s">
        <v>38</v>
      </c>
      <c r="AA1156">
        <v>30</v>
      </c>
      <c r="AB1156">
        <v>0</v>
      </c>
      <c r="AC1156">
        <v>32</v>
      </c>
      <c r="AD1156">
        <v>1.1000000000000001</v>
      </c>
      <c r="AE1156">
        <v>8.3333350000000007E-3</v>
      </c>
      <c r="AF1156">
        <v>1730.3</v>
      </c>
      <c r="AG1156" s="2" t="str">
        <f>IFERROR(VLOOKUP(B1156,[1]Hoja2!$C$1:$AM$841,37,FALSE),"n/a")</f>
        <v>n/a</v>
      </c>
      <c r="AH1156" s="10" t="e">
        <f>VLOOKUP(AX1156,[1]Hoja2!$B$2:$AO$762,17,FALSE)</f>
        <v>#N/A</v>
      </c>
      <c r="AI1156" s="10" t="e">
        <f>VLOOKUP(AX1156,[1]Hoja2!$B$2:$AO$762,23,FALSE)</f>
        <v>#N/A</v>
      </c>
      <c r="AJ1156" s="10" t="e">
        <f>VLOOKUP(AX1156,[1]Hoja2!$B$2:$AO$762,28,FALSE)</f>
        <v>#N/A</v>
      </c>
      <c r="AK1156" s="10" t="e">
        <f>VLOOKUP(AX1156,[1]Hoja2!$B$2:$AO$762,19,FALSE)</f>
        <v>#N/A</v>
      </c>
      <c r="AL1156" t="e">
        <f t="shared" si="599"/>
        <v>#N/A</v>
      </c>
      <c r="AM1156" t="e">
        <f t="shared" si="600"/>
        <v>#N/A</v>
      </c>
      <c r="AN1156" t="e">
        <f t="shared" si="601"/>
        <v>#N/A</v>
      </c>
      <c r="AO1156" t="e">
        <f t="shared" si="602"/>
        <v>#N/A</v>
      </c>
      <c r="AP1156" t="e">
        <f t="shared" si="603"/>
        <v>#N/A</v>
      </c>
      <c r="AQ1156" t="str">
        <f t="shared" si="604"/>
        <v>n/a</v>
      </c>
      <c r="AR1156" t="e">
        <f>+INDEX([1]DETALLE!$AK$2:$AK$841,MATCH(B1156,[1]DETALLE!$A$2:$A$841,0))</f>
        <v>#N/A</v>
      </c>
      <c r="AS1156" t="str">
        <f>CONCATENATE(B1156)</f>
        <v>0XPN387885</v>
      </c>
      <c r="AT1156" s="2" t="str">
        <f>IF(IFERROR(VLOOKUP(AS1156,[1]Hoja2!$C$1:$AM$841,37,FALSE),"n/a")&lt;&gt;"n/a","a","n/a")</f>
        <v>n/a</v>
      </c>
      <c r="AU1156" s="8">
        <f t="shared" si="598"/>
        <v>1</v>
      </c>
      <c r="AV1156" t="e">
        <f>VLOOKUP(B1156,[1]Hoja2!$C$2:$AO$762,39,FALSE)</f>
        <v>#N/A</v>
      </c>
      <c r="AW1156" t="e">
        <f>IF(AU1156=AV1156,VLOOKUP(B1156,[1]Hoja2!$C$2:$AO$762,37,FALSE),IF(AV1156&lt;2,VLOOKUP(B1156,[1]Hoja2!$C$2:$AO$762,37,FALSE)))</f>
        <v>#N/A</v>
      </c>
      <c r="AX1156" t="str">
        <f>B1156 &amp; COUNTIF(B$2:B1156, B1156)</f>
        <v>0XPN3878851</v>
      </c>
      <c r="AY1156" t="e">
        <f>VLOOKUP(AX1156,[1]Hoja2!$B$2:$AO$762,38,FALSE)</f>
        <v>#N/A</v>
      </c>
      <c r="AZ1156" s="9" t="e">
        <f t="shared" si="573"/>
        <v>#N/A</v>
      </c>
    </row>
    <row r="1157" spans="1:55" x14ac:dyDescent="0.25">
      <c r="A1157">
        <v>72162</v>
      </c>
      <c r="B1157" t="s">
        <v>174</v>
      </c>
      <c r="C1157">
        <v>2019</v>
      </c>
      <c r="D1157" t="s">
        <v>37</v>
      </c>
      <c r="E1157" t="s">
        <v>38</v>
      </c>
      <c r="F1157">
        <v>26</v>
      </c>
      <c r="G1157" t="s">
        <v>40</v>
      </c>
      <c r="H1157">
        <v>1.1666669999999999</v>
      </c>
      <c r="I1157" t="s">
        <v>54</v>
      </c>
      <c r="J1157">
        <v>803</v>
      </c>
      <c r="K1157">
        <v>1573</v>
      </c>
      <c r="L1157">
        <v>0.2</v>
      </c>
      <c r="M1157">
        <v>0.6</v>
      </c>
      <c r="N1157">
        <v>0.8</v>
      </c>
      <c r="O1157">
        <v>1.05</v>
      </c>
      <c r="P1157">
        <v>1.1000000000000001</v>
      </c>
      <c r="Q1157">
        <v>1.1499999999999999</v>
      </c>
      <c r="R1157" t="s">
        <v>46</v>
      </c>
      <c r="S1157">
        <v>4</v>
      </c>
      <c r="T1157">
        <v>6</v>
      </c>
      <c r="U1157" t="s">
        <v>47</v>
      </c>
      <c r="V1157" t="s">
        <v>54</v>
      </c>
      <c r="W1157" t="s">
        <v>50</v>
      </c>
      <c r="X1157">
        <v>2019</v>
      </c>
      <c r="Y1157" t="s">
        <v>37</v>
      </c>
      <c r="Z1157" t="s">
        <v>38</v>
      </c>
      <c r="AA1157">
        <v>29</v>
      </c>
      <c r="AB1157">
        <v>0</v>
      </c>
      <c r="AC1157">
        <v>24</v>
      </c>
      <c r="AD1157">
        <v>1.05</v>
      </c>
      <c r="AE1157">
        <v>0.29166674999999997</v>
      </c>
      <c r="AF1157">
        <v>1651.65</v>
      </c>
      <c r="AG1157" s="2">
        <f>IFERROR(VLOOKUP(B1157,[1]Hoja2!$C$1:$AM$841,37,FALSE),"n/a")</f>
        <v>1651.6500000000003</v>
      </c>
      <c r="AH1157" s="10">
        <f>VLOOKUP(AX1157,[1]Hoja2!$B$2:$AO$762,17,FALSE)</f>
        <v>126</v>
      </c>
      <c r="AI1157" s="10">
        <f>VLOOKUP(AX1157,[1]Hoja2!$B$2:$AO$762,23,FALSE)</f>
        <v>1.1499999999999999</v>
      </c>
      <c r="AJ1157" s="10">
        <f>VLOOKUP(AX1157,[1]Hoja2!$B$2:$AO$762,28,FALSE)</f>
        <v>0.5</v>
      </c>
      <c r="AK1157" s="10" t="str">
        <f>VLOOKUP(AX1157,[1]Hoja2!$B$2:$AO$762,19,FALSE)</f>
        <v>Entry Production Color Low/Mid</v>
      </c>
      <c r="AL1157">
        <f t="shared" si="599"/>
        <v>0</v>
      </c>
      <c r="AM1157">
        <f t="shared" si="600"/>
        <v>0</v>
      </c>
      <c r="AN1157">
        <f t="shared" si="601"/>
        <v>0</v>
      </c>
      <c r="AO1157">
        <f t="shared" si="602"/>
        <v>0</v>
      </c>
      <c r="AP1157">
        <f t="shared" si="603"/>
        <v>1</v>
      </c>
      <c r="AQ1157">
        <f t="shared" si="604"/>
        <v>0</v>
      </c>
      <c r="AR1157">
        <f>+INDEX([1]Hoja2!$AM$2:$AM$841,MATCH(B1157,[1]Hoja2!$C$2:$C$841,0))</f>
        <v>1651.6500000000003</v>
      </c>
      <c r="AS1157" t="str">
        <f t="shared" ref="AS1157:AS1216" si="605">CONCATENATE(B1157,F1157)</f>
        <v>0E2B64661626</v>
      </c>
      <c r="AT1157" s="2">
        <f>IFERROR(VLOOKUP(AS1157,[1]Hoja2!$A$1:$AM$841,38,FALSE),"n/a")</f>
        <v>0</v>
      </c>
      <c r="AU1157" s="8">
        <f t="shared" si="598"/>
        <v>3</v>
      </c>
      <c r="AV1157">
        <f>VLOOKUP(B1157,[1]Hoja2!$C$2:$AO$762,39,FALSE)</f>
        <v>2</v>
      </c>
      <c r="AW1157" t="b">
        <f>IF(AU1157=AV1157,VLOOKUP(B1157,[1]Hoja2!$C$2:$AO$762,37,FALSE),IF(AV1157&lt;2,VLOOKUP(B1157,[1]Hoja2!$C$2:$AO$762,37,FALSE)))</f>
        <v>0</v>
      </c>
      <c r="AX1157" t="str">
        <f>B1157 &amp; COUNTIF(B$2:B1157, B1157)</f>
        <v>0E2B6466162</v>
      </c>
      <c r="AY1157" s="10">
        <f>VLOOKUP(AX1157,[1]Hoja2!$B$2:$AO$762,38,FALSE)</f>
        <v>1808.95</v>
      </c>
      <c r="AZ1157" s="9">
        <f t="shared" si="573"/>
        <v>0</v>
      </c>
      <c r="BA1157">
        <f t="shared" ref="BA1157:BA1158" si="606">IF(Q1157="NA",2,IF(OR(G1157="INSTALACION NUEVA",G1157="Mantenimiento preventivo"),3,IF(AND(AC1157&lt;AH1157,AL1157&lt;&gt;1),4,IF(AY1157&gt;AF1157,1,0))))</f>
        <v>4</v>
      </c>
      <c r="BB1157">
        <f t="shared" ref="BB1157:BB1158" si="607">AE1157-AJ1157</f>
        <v>-0.20833325000000003</v>
      </c>
      <c r="BC1157">
        <f t="shared" ref="BC1157:BC1158" si="608">+_xlfn.IFS(Q1157="NA",2,OR(G1157="INSTALACION NUEVA",G1157="Mantenimiento preventivo"),3,AND(AC1157&lt;AH1157,AL1157&lt;&gt;1),4,AY1157&gt;AF1157,1,TRUE,0)</f>
        <v>4</v>
      </c>
    </row>
    <row r="1158" spans="1:55" x14ac:dyDescent="0.25">
      <c r="A1158">
        <v>72167</v>
      </c>
      <c r="B1158" t="s">
        <v>129</v>
      </c>
      <c r="C1158">
        <v>2019</v>
      </c>
      <c r="D1158" t="s">
        <v>37</v>
      </c>
      <c r="E1158" t="s">
        <v>38</v>
      </c>
      <c r="F1158">
        <v>26</v>
      </c>
      <c r="G1158" t="s">
        <v>40</v>
      </c>
      <c r="H1158">
        <v>0</v>
      </c>
      <c r="I1158" t="s">
        <v>58</v>
      </c>
      <c r="J1158">
        <v>655</v>
      </c>
      <c r="K1158">
        <v>1365</v>
      </c>
      <c r="L1158">
        <v>0</v>
      </c>
      <c r="M1158">
        <v>0</v>
      </c>
      <c r="N1158">
        <v>0.6</v>
      </c>
      <c r="O1158">
        <v>0.8</v>
      </c>
      <c r="P1158">
        <v>1.05</v>
      </c>
      <c r="Q1158">
        <v>1.1000000000000001</v>
      </c>
      <c r="R1158" t="s">
        <v>46</v>
      </c>
      <c r="S1158">
        <v>5</v>
      </c>
      <c r="T1158">
        <v>9</v>
      </c>
      <c r="U1158" t="s">
        <v>47</v>
      </c>
      <c r="V1158" t="s">
        <v>58</v>
      </c>
      <c r="W1158" t="s">
        <v>130</v>
      </c>
      <c r="X1158">
        <v>2019</v>
      </c>
      <c r="Y1158" t="s">
        <v>37</v>
      </c>
      <c r="Z1158" t="s">
        <v>38</v>
      </c>
      <c r="AA1158">
        <v>29</v>
      </c>
      <c r="AB1158">
        <v>0</v>
      </c>
      <c r="AC1158">
        <v>2</v>
      </c>
      <c r="AD1158">
        <v>0</v>
      </c>
      <c r="AE1158">
        <v>0</v>
      </c>
      <c r="AF1158">
        <v>0</v>
      </c>
      <c r="AG1158" s="2">
        <f>IFERROR(VLOOKUP(B1158,[1]Hoja2!$C$1:$AM$841,37,FALSE),"n/a")</f>
        <v>0</v>
      </c>
      <c r="AH1158" s="10">
        <f>VLOOKUP(AX1158,[1]Hoja2!$B$2:$AO$762,17,FALSE)</f>
        <v>21</v>
      </c>
      <c r="AI1158" s="10">
        <f>VLOOKUP(AX1158,[1]Hoja2!$B$2:$AO$762,23,FALSE)</f>
        <v>0.8</v>
      </c>
      <c r="AJ1158" s="10">
        <f>VLOOKUP(AX1158,[1]Hoja2!$B$2:$AO$762,28,FALSE)</f>
        <v>0.28199999999999997</v>
      </c>
      <c r="AK1158" s="10" t="str">
        <f>VLOOKUP(AX1158,[1]Hoja2!$B$2:$AO$762,19,FALSE)</f>
        <v>Departmental Digital</v>
      </c>
      <c r="AL1158">
        <f t="shared" si="599"/>
        <v>0</v>
      </c>
      <c r="AM1158">
        <f t="shared" si="600"/>
        <v>0</v>
      </c>
      <c r="AN1158">
        <f t="shared" si="601"/>
        <v>0</v>
      </c>
      <c r="AO1158">
        <f t="shared" si="602"/>
        <v>0</v>
      </c>
      <c r="AP1158">
        <f t="shared" si="603"/>
        <v>1</v>
      </c>
      <c r="AQ1158">
        <f t="shared" si="604"/>
        <v>0</v>
      </c>
      <c r="AR1158">
        <f>+INDEX([1]Hoja2!$AM$2:$AM$841,MATCH(B1158,[1]Hoja2!$C$2:$C$841,0))</f>
        <v>0</v>
      </c>
      <c r="AS1158" t="str">
        <f t="shared" si="605"/>
        <v>0EX928612326</v>
      </c>
      <c r="AT1158" s="2">
        <f>IFERROR(VLOOKUP(AS1158,[1]Hoja2!$A$1:$AM$841,38,FALSE),"n/a")</f>
        <v>0</v>
      </c>
      <c r="AU1158" s="8">
        <f t="shared" si="598"/>
        <v>4</v>
      </c>
      <c r="AV1158">
        <f>VLOOKUP(B1158,[1]Hoja2!$C$2:$AO$762,39,FALSE)</f>
        <v>4</v>
      </c>
      <c r="AW1158">
        <f>IF(AU1158=AV1158,VLOOKUP(B1158,[1]Hoja2!$C$2:$AO$762,37,FALSE),IF(AV1158&lt;2,VLOOKUP(B1158,[1]Hoja2!$C$2:$AO$762,37,FALSE)))</f>
        <v>0</v>
      </c>
      <c r="AX1158" t="str">
        <f>B1158 &amp; COUNTIF(B$2:B1158, B1158)</f>
        <v>0EX92861234</v>
      </c>
      <c r="AY1158" s="10">
        <f>VLOOKUP(AX1158,[1]Hoja2!$B$2:$AO$762,38,FALSE)</f>
        <v>1092</v>
      </c>
      <c r="AZ1158" s="9">
        <f t="shared" si="573"/>
        <v>0</v>
      </c>
      <c r="BA1158">
        <f t="shared" si="606"/>
        <v>4</v>
      </c>
      <c r="BB1158">
        <f t="shared" si="607"/>
        <v>-0.28199999999999997</v>
      </c>
      <c r="BC1158">
        <f t="shared" si="608"/>
        <v>4</v>
      </c>
    </row>
    <row r="1159" spans="1:55" hidden="1" x14ac:dyDescent="0.25">
      <c r="A1159">
        <v>72168</v>
      </c>
      <c r="B1159" t="s">
        <v>777</v>
      </c>
      <c r="C1159">
        <v>2019</v>
      </c>
      <c r="D1159" t="s">
        <v>37</v>
      </c>
      <c r="E1159" t="s">
        <v>38</v>
      </c>
      <c r="F1159">
        <v>26</v>
      </c>
      <c r="G1159" t="s">
        <v>44</v>
      </c>
      <c r="H1159">
        <v>0</v>
      </c>
      <c r="J1159" t="s">
        <v>33</v>
      </c>
      <c r="K1159" t="s">
        <v>33</v>
      </c>
      <c r="L1159" t="s">
        <v>33</v>
      </c>
      <c r="M1159" t="s">
        <v>33</v>
      </c>
      <c r="N1159" t="s">
        <v>33</v>
      </c>
      <c r="O1159" t="s">
        <v>33</v>
      </c>
      <c r="P1159" t="s">
        <v>33</v>
      </c>
      <c r="Q1159" t="s">
        <v>33</v>
      </c>
      <c r="S1159" t="s">
        <v>33</v>
      </c>
      <c r="T1159" t="s">
        <v>33</v>
      </c>
      <c r="V1159" t="s">
        <v>34</v>
      </c>
      <c r="W1159" t="s">
        <v>50</v>
      </c>
      <c r="X1159">
        <v>2019</v>
      </c>
      <c r="Y1159" t="s">
        <v>37</v>
      </c>
      <c r="Z1159" t="s">
        <v>38</v>
      </c>
      <c r="AA1159">
        <v>26</v>
      </c>
      <c r="AB1159" t="s">
        <v>33</v>
      </c>
      <c r="AC1159">
        <v>21</v>
      </c>
      <c r="AD1159">
        <v>0</v>
      </c>
      <c r="AE1159">
        <v>0</v>
      </c>
      <c r="AF1159">
        <v>0</v>
      </c>
      <c r="AG1159" s="2" t="str">
        <f>IFERROR(VLOOKUP(B1159,[1]Hoja2!$C$1:$AM$841,37,FALSE),"n/a")</f>
        <v>n/a</v>
      </c>
      <c r="AH1159" s="10" t="e">
        <f>VLOOKUP(AX1159,[1]Hoja2!$B$2:$AO$762,17,FALSE)</f>
        <v>#N/A</v>
      </c>
      <c r="AI1159" s="10" t="e">
        <f>VLOOKUP(AX1159,[1]Hoja2!$B$2:$AO$762,23,FALSE)</f>
        <v>#N/A</v>
      </c>
      <c r="AJ1159" s="10" t="e">
        <f>VLOOKUP(AX1159,[1]Hoja2!$B$2:$AO$762,28,FALSE)</f>
        <v>#N/A</v>
      </c>
      <c r="AK1159" s="10" t="e">
        <f>VLOOKUP(AX1159,[1]Hoja2!$B$2:$AO$762,19,FALSE)</f>
        <v>#N/A</v>
      </c>
      <c r="AL1159" t="e">
        <f t="shared" si="599"/>
        <v>#N/A</v>
      </c>
      <c r="AM1159" t="e">
        <f t="shared" si="600"/>
        <v>#N/A</v>
      </c>
      <c r="AN1159" t="e">
        <f t="shared" si="601"/>
        <v>#N/A</v>
      </c>
      <c r="AO1159" t="e">
        <f t="shared" si="602"/>
        <v>#N/A</v>
      </c>
      <c r="AP1159" t="e">
        <f t="shared" si="603"/>
        <v>#N/A</v>
      </c>
      <c r="AQ1159" t="str">
        <f t="shared" si="604"/>
        <v>n/a</v>
      </c>
      <c r="AR1159" t="e">
        <f>+INDEX([1]DETALLE!$AK$2:$AK$841,MATCH(B1159,[1]DETALLE!$A$2:$A$841,0))</f>
        <v>#N/A</v>
      </c>
      <c r="AS1159" t="str">
        <f>CONCATENATE(B1159)</f>
        <v>09HB331384</v>
      </c>
      <c r="AT1159" s="2" t="str">
        <f>IF(IFERROR(VLOOKUP(AS1159,[1]Hoja2!$C$1:$AM$841,37,FALSE),"n/a")&lt;&gt;"n/a","a","n/a")</f>
        <v>n/a</v>
      </c>
      <c r="AU1159" s="8">
        <f t="shared" si="598"/>
        <v>2</v>
      </c>
      <c r="AV1159" t="e">
        <f>VLOOKUP(B1159,[1]Hoja2!$C$2:$AO$762,39,FALSE)</f>
        <v>#N/A</v>
      </c>
      <c r="AW1159" t="e">
        <f>IF(AU1159=AV1159,VLOOKUP(B1159,[1]Hoja2!$C$2:$AO$762,37,FALSE),IF(AV1159&lt;2,VLOOKUP(B1159,[1]Hoja2!$C$2:$AO$762,37,FALSE)))</f>
        <v>#N/A</v>
      </c>
      <c r="AX1159" t="str">
        <f>B1159 &amp; COUNTIF(B$2:B1159, B1159)</f>
        <v>09HB3313842</v>
      </c>
      <c r="AY1159" t="e">
        <f>VLOOKUP(AX1159,[1]Hoja2!$B$2:$AO$762,38,FALSE)</f>
        <v>#N/A</v>
      </c>
      <c r="AZ1159" s="9" t="e">
        <f t="shared" si="573"/>
        <v>#N/A</v>
      </c>
    </row>
    <row r="1160" spans="1:55" x14ac:dyDescent="0.25">
      <c r="A1160">
        <v>72172</v>
      </c>
      <c r="B1160" t="s">
        <v>628</v>
      </c>
      <c r="C1160">
        <v>2019</v>
      </c>
      <c r="D1160" t="s">
        <v>37</v>
      </c>
      <c r="E1160" t="s">
        <v>38</v>
      </c>
      <c r="F1160">
        <v>26</v>
      </c>
      <c r="G1160" t="s">
        <v>40</v>
      </c>
      <c r="H1160">
        <v>0.28333330000000001</v>
      </c>
      <c r="I1160" t="s">
        <v>71</v>
      </c>
      <c r="J1160">
        <v>468</v>
      </c>
      <c r="K1160">
        <v>715</v>
      </c>
      <c r="L1160">
        <v>0</v>
      </c>
      <c r="M1160">
        <v>0</v>
      </c>
      <c r="N1160">
        <v>0</v>
      </c>
      <c r="O1160">
        <v>0.6</v>
      </c>
      <c r="P1160">
        <v>0.8</v>
      </c>
      <c r="Q1160">
        <v>1.05</v>
      </c>
      <c r="R1160" t="s">
        <v>46</v>
      </c>
      <c r="S1160">
        <v>5</v>
      </c>
      <c r="T1160">
        <v>9</v>
      </c>
      <c r="U1160" t="s">
        <v>47</v>
      </c>
      <c r="V1160" t="s">
        <v>34</v>
      </c>
      <c r="W1160" t="s">
        <v>50</v>
      </c>
      <c r="X1160">
        <v>2019</v>
      </c>
      <c r="Y1160" t="s">
        <v>37</v>
      </c>
      <c r="Z1160" t="s">
        <v>38</v>
      </c>
      <c r="AA1160">
        <v>29</v>
      </c>
      <c r="AB1160">
        <v>0</v>
      </c>
      <c r="AC1160">
        <v>179</v>
      </c>
      <c r="AD1160">
        <v>1.05</v>
      </c>
      <c r="AE1160">
        <v>5.6666660000000001E-2</v>
      </c>
      <c r="AF1160">
        <v>750.75</v>
      </c>
      <c r="AG1160" s="2">
        <f>IFERROR(VLOOKUP(B1160,[1]Hoja2!$C$1:$AM$841,37,FALSE),"n/a")</f>
        <v>750.75000000000011</v>
      </c>
      <c r="AH1160" s="10">
        <f>VLOOKUP(AX1160,[1]Hoja2!$B$2:$AO$762,17,FALSE)</f>
        <v>179</v>
      </c>
      <c r="AI1160" s="10">
        <f>VLOOKUP(AX1160,[1]Hoja2!$B$2:$AO$762,23,FALSE)</f>
        <v>1.05</v>
      </c>
      <c r="AJ1160" s="10">
        <f>VLOOKUP(AX1160,[1]Hoja2!$B$2:$AO$762,28,FALSE)</f>
        <v>0.246</v>
      </c>
      <c r="AK1160" s="10" t="str">
        <f>VLOOKUP(AX1160,[1]Hoja2!$B$2:$AO$762,19,FALSE)</f>
        <v>Entry Mono Printers</v>
      </c>
      <c r="AL1160">
        <f t="shared" si="599"/>
        <v>1</v>
      </c>
      <c r="AM1160">
        <f t="shared" si="600"/>
        <v>1</v>
      </c>
      <c r="AN1160">
        <f t="shared" si="601"/>
        <v>1</v>
      </c>
      <c r="AO1160">
        <f t="shared" si="602"/>
        <v>0</v>
      </c>
      <c r="AP1160">
        <f t="shared" si="603"/>
        <v>1</v>
      </c>
      <c r="AQ1160">
        <f t="shared" si="604"/>
        <v>0</v>
      </c>
      <c r="AR1160">
        <f>+INDEX([1]Hoja2!$AM$2:$AM$841,MATCH(B1160,[1]Hoja2!$C$2:$C$841,0))</f>
        <v>750.75000000000011</v>
      </c>
      <c r="AS1160" t="str">
        <f t="shared" si="605"/>
        <v>0A4T55798026</v>
      </c>
      <c r="AT1160" s="2">
        <f>IFERROR(VLOOKUP(AS1160,[1]Hoja2!$A$1:$AM$841,38,FALSE),"n/a")</f>
        <v>0</v>
      </c>
      <c r="AU1160" s="8">
        <f t="shared" si="598"/>
        <v>1</v>
      </c>
      <c r="AV1160">
        <f>VLOOKUP(B1160,[1]Hoja2!$C$2:$AO$762,39,FALSE)</f>
        <v>1</v>
      </c>
      <c r="AW1160">
        <f>IF(AU1160=AV1160,VLOOKUP(B1160,[1]Hoja2!$C$2:$AO$762,37,FALSE),IF(AV1160&lt;2,VLOOKUP(B1160,[1]Hoja2!$C$2:$AO$762,37,FALSE)))</f>
        <v>750.75000000000011</v>
      </c>
      <c r="AX1160" t="str">
        <f>B1160 &amp; COUNTIF(B$2:B1160, B1160)</f>
        <v>0A4T5579801</v>
      </c>
      <c r="AY1160" s="10">
        <f>VLOOKUP(AX1160,[1]Hoja2!$B$2:$AO$762,38,FALSE)</f>
        <v>750.75000000000011</v>
      </c>
      <c r="AZ1160" s="9">
        <f t="shared" si="573"/>
        <v>0</v>
      </c>
      <c r="BA1160">
        <f t="shared" ref="BA1160:BA1162" si="609">IF(Q1160="NA",2,IF(OR(G1160="INSTALACION NUEVA",G1160="Mantenimiento preventivo"),3,IF(AND(AC1160&lt;AH1160,AL1160&lt;&gt;1),4,IF(AY1160&gt;AF1160,1,0))))</f>
        <v>0</v>
      </c>
      <c r="BB1160">
        <f t="shared" ref="BB1160:BB1162" si="610">AE1160-AJ1160</f>
        <v>-0.18933333999999999</v>
      </c>
      <c r="BC1160">
        <f t="shared" ref="BC1160:BC1162" si="611">+_xlfn.IFS(Q1160="NA",2,OR(G1160="INSTALACION NUEVA",G1160="Mantenimiento preventivo"),3,AND(AC1160&lt;AH1160,AL1160&lt;&gt;1),4,AY1160&gt;AF1160,1,TRUE,0)</f>
        <v>0</v>
      </c>
    </row>
    <row r="1161" spans="1:55" x14ac:dyDescent="0.25">
      <c r="A1161">
        <v>72174</v>
      </c>
      <c r="B1161" t="s">
        <v>635</v>
      </c>
      <c r="C1161">
        <v>2019</v>
      </c>
      <c r="D1161" t="s">
        <v>37</v>
      </c>
      <c r="E1161" t="s">
        <v>38</v>
      </c>
      <c r="F1161">
        <v>26</v>
      </c>
      <c r="G1161" t="s">
        <v>40</v>
      </c>
      <c r="H1161">
        <v>1</v>
      </c>
      <c r="I1161" t="s">
        <v>91</v>
      </c>
      <c r="J1161">
        <v>803</v>
      </c>
      <c r="K1161">
        <v>1573</v>
      </c>
      <c r="L1161">
        <v>0.2</v>
      </c>
      <c r="M1161">
        <v>0.6</v>
      </c>
      <c r="N1161">
        <v>0.8</v>
      </c>
      <c r="O1161">
        <v>1.05</v>
      </c>
      <c r="P1161">
        <v>1.1000000000000001</v>
      </c>
      <c r="Q1161">
        <v>1.1499999999999999</v>
      </c>
      <c r="R1161" t="s">
        <v>46</v>
      </c>
      <c r="S1161">
        <v>4</v>
      </c>
      <c r="T1161">
        <v>6</v>
      </c>
      <c r="U1161" t="s">
        <v>47</v>
      </c>
      <c r="V1161" t="s">
        <v>91</v>
      </c>
      <c r="W1161" t="s">
        <v>59</v>
      </c>
      <c r="X1161">
        <v>2019</v>
      </c>
      <c r="Y1161" t="s">
        <v>37</v>
      </c>
      <c r="Z1161" t="s">
        <v>38</v>
      </c>
      <c r="AA1161">
        <v>29</v>
      </c>
      <c r="AB1161">
        <v>0</v>
      </c>
      <c r="AC1161">
        <v>94</v>
      </c>
      <c r="AD1161">
        <v>1.1499999999999999</v>
      </c>
      <c r="AE1161">
        <v>0.25</v>
      </c>
      <c r="AF1161">
        <v>1808.95</v>
      </c>
      <c r="AG1161" s="2">
        <f>IFERROR(VLOOKUP(B1161,[1]Hoja2!$C$1:$AM$841,37,FALSE),"n/a")</f>
        <v>1808.95</v>
      </c>
      <c r="AH1161" s="10">
        <f>VLOOKUP(AX1161,[1]Hoja2!$B$2:$AO$762,17,FALSE)</f>
        <v>98</v>
      </c>
      <c r="AI1161" s="10">
        <f>VLOOKUP(AX1161,[1]Hoja2!$B$2:$AO$762,23,FALSE)</f>
        <v>1.1499999999999999</v>
      </c>
      <c r="AJ1161" s="10">
        <f>VLOOKUP(AX1161,[1]Hoja2!$B$2:$AO$762,28,FALSE)</f>
        <v>0.36749999999999999</v>
      </c>
      <c r="AK1161" s="10" t="str">
        <f>VLOOKUP(AX1161,[1]Hoja2!$B$2:$AO$762,19,FALSE)</f>
        <v>WF Mono Systems and Legacy Color</v>
      </c>
      <c r="AL1161">
        <f t="shared" si="599"/>
        <v>1</v>
      </c>
      <c r="AM1161">
        <f t="shared" si="600"/>
        <v>0</v>
      </c>
      <c r="AN1161">
        <f t="shared" si="601"/>
        <v>1</v>
      </c>
      <c r="AO1161">
        <f t="shared" si="602"/>
        <v>0</v>
      </c>
      <c r="AP1161">
        <f t="shared" si="603"/>
        <v>1</v>
      </c>
      <c r="AQ1161">
        <f t="shared" si="604"/>
        <v>0</v>
      </c>
      <c r="AR1161">
        <f>+INDEX([1]Hoja2!$AM$2:$AM$841,MATCH(B1161,[1]Hoja2!$C$2:$C$841,0))</f>
        <v>1808.95</v>
      </c>
      <c r="AS1161" t="str">
        <f t="shared" si="605"/>
        <v>0PW400000626</v>
      </c>
      <c r="AT1161" s="2">
        <f>IFERROR(VLOOKUP(AS1161,[1]Hoja2!$A$1:$AM$841,38,FALSE),"n/a")</f>
        <v>0</v>
      </c>
      <c r="AU1161" s="8">
        <f t="shared" si="598"/>
        <v>1</v>
      </c>
      <c r="AV1161">
        <f>VLOOKUP(B1161,[1]Hoja2!$C$2:$AO$762,39,FALSE)</f>
        <v>1</v>
      </c>
      <c r="AW1161">
        <f>IF(AU1161=AV1161,VLOOKUP(B1161,[1]Hoja2!$C$2:$AO$762,37,FALSE),IF(AV1161&lt;2,VLOOKUP(B1161,[1]Hoja2!$C$2:$AO$762,37,FALSE)))</f>
        <v>1808.95</v>
      </c>
      <c r="AX1161" t="str">
        <f>B1161 &amp; COUNTIF(B$2:B1161, B1161)</f>
        <v>0PW40000061</v>
      </c>
      <c r="AY1161" s="10">
        <f>VLOOKUP(AX1161,[1]Hoja2!$B$2:$AO$762,38,FALSE)</f>
        <v>1808.95</v>
      </c>
      <c r="AZ1161" s="9">
        <f t="shared" si="573"/>
        <v>0</v>
      </c>
      <c r="BA1161">
        <f t="shared" si="609"/>
        <v>0</v>
      </c>
      <c r="BB1161">
        <f t="shared" si="610"/>
        <v>-0.11749999999999999</v>
      </c>
      <c r="BC1161">
        <f t="shared" si="611"/>
        <v>0</v>
      </c>
    </row>
    <row r="1162" spans="1:55" x14ac:dyDescent="0.25">
      <c r="A1162">
        <v>72175</v>
      </c>
      <c r="B1162" t="s">
        <v>629</v>
      </c>
      <c r="C1162">
        <v>2019</v>
      </c>
      <c r="D1162" t="s">
        <v>37</v>
      </c>
      <c r="E1162" t="s">
        <v>38</v>
      </c>
      <c r="F1162">
        <v>26</v>
      </c>
      <c r="G1162" t="s">
        <v>40</v>
      </c>
      <c r="H1162">
        <v>2.266667</v>
      </c>
      <c r="I1162" t="s">
        <v>71</v>
      </c>
      <c r="J1162">
        <v>468</v>
      </c>
      <c r="K1162">
        <v>715</v>
      </c>
      <c r="L1162">
        <v>0</v>
      </c>
      <c r="M1162">
        <v>0</v>
      </c>
      <c r="N1162">
        <v>0</v>
      </c>
      <c r="O1162">
        <v>0.6</v>
      </c>
      <c r="P1162">
        <v>0.8</v>
      </c>
      <c r="Q1162">
        <v>1.05</v>
      </c>
      <c r="R1162" t="s">
        <v>46</v>
      </c>
      <c r="S1162">
        <v>5</v>
      </c>
      <c r="T1162">
        <v>9</v>
      </c>
      <c r="U1162" t="s">
        <v>47</v>
      </c>
      <c r="V1162" t="s">
        <v>34</v>
      </c>
      <c r="W1162" t="s">
        <v>50</v>
      </c>
      <c r="X1162">
        <v>2019</v>
      </c>
      <c r="Y1162" t="s">
        <v>37</v>
      </c>
      <c r="Z1162" t="s">
        <v>38</v>
      </c>
      <c r="AA1162">
        <v>29</v>
      </c>
      <c r="AB1162">
        <v>0</v>
      </c>
      <c r="AC1162">
        <v>389</v>
      </c>
      <c r="AD1162">
        <v>1.05</v>
      </c>
      <c r="AE1162">
        <v>0.4533334</v>
      </c>
      <c r="AF1162">
        <v>750.75</v>
      </c>
      <c r="AG1162" s="2">
        <f>IFERROR(VLOOKUP(B1162,[1]Hoja2!$C$1:$AM$841,37,FALSE),"n/a")</f>
        <v>750.75000000000011</v>
      </c>
      <c r="AH1162" s="10">
        <f>VLOOKUP(AX1162,[1]Hoja2!$B$2:$AO$762,17,FALSE)</f>
        <v>395</v>
      </c>
      <c r="AI1162" s="10">
        <f>VLOOKUP(AX1162,[1]Hoja2!$B$2:$AO$762,23,FALSE)</f>
        <v>1.05</v>
      </c>
      <c r="AJ1162" s="10">
        <f>VLOOKUP(AX1162,[1]Hoja2!$B$2:$AO$762,28,FALSE)</f>
        <v>0.46399999999999997</v>
      </c>
      <c r="AK1162" s="10" t="str">
        <f>VLOOKUP(AX1162,[1]Hoja2!$B$2:$AO$762,19,FALSE)</f>
        <v>Entry Mono Printers</v>
      </c>
      <c r="AL1162">
        <f t="shared" si="599"/>
        <v>1</v>
      </c>
      <c r="AM1162">
        <f t="shared" si="600"/>
        <v>0</v>
      </c>
      <c r="AN1162">
        <f t="shared" si="601"/>
        <v>1</v>
      </c>
      <c r="AO1162">
        <f t="shared" si="602"/>
        <v>0</v>
      </c>
      <c r="AP1162">
        <f t="shared" si="603"/>
        <v>1</v>
      </c>
      <c r="AQ1162">
        <f t="shared" si="604"/>
        <v>0</v>
      </c>
      <c r="AR1162">
        <f>+INDEX([1]Hoja2!$AM$2:$AM$841,MATCH(B1162,[1]Hoja2!$C$2:$C$841,0))</f>
        <v>750.75000000000011</v>
      </c>
      <c r="AS1162" t="str">
        <f t="shared" si="605"/>
        <v>0A4T55851926</v>
      </c>
      <c r="AT1162" s="2">
        <f>IFERROR(VLOOKUP(AS1162,[1]Hoja2!$A$1:$AM$841,38,FALSE),"n/a")</f>
        <v>0</v>
      </c>
      <c r="AU1162" s="8">
        <f t="shared" si="598"/>
        <v>1</v>
      </c>
      <c r="AV1162">
        <f>VLOOKUP(B1162,[1]Hoja2!$C$2:$AO$762,39,FALSE)</f>
        <v>1</v>
      </c>
      <c r="AW1162">
        <f>IF(AU1162=AV1162,VLOOKUP(B1162,[1]Hoja2!$C$2:$AO$762,37,FALSE),IF(AV1162&lt;2,VLOOKUP(B1162,[1]Hoja2!$C$2:$AO$762,37,FALSE)))</f>
        <v>750.75000000000011</v>
      </c>
      <c r="AX1162" t="str">
        <f>B1162 &amp; COUNTIF(B$2:B1162, B1162)</f>
        <v>0A4T5585191</v>
      </c>
      <c r="AY1162" s="10">
        <f>VLOOKUP(AX1162,[1]Hoja2!$B$2:$AO$762,38,FALSE)</f>
        <v>750.75000000000011</v>
      </c>
      <c r="AZ1162" s="9">
        <f t="shared" si="573"/>
        <v>0</v>
      </c>
      <c r="BA1162">
        <f t="shared" si="609"/>
        <v>0</v>
      </c>
      <c r="BB1162">
        <f t="shared" si="610"/>
        <v>-1.0666599999999971E-2</v>
      </c>
      <c r="BC1162">
        <f t="shared" si="611"/>
        <v>0</v>
      </c>
    </row>
    <row r="1163" spans="1:55" hidden="1" x14ac:dyDescent="0.25">
      <c r="A1163">
        <v>72177</v>
      </c>
      <c r="B1163" t="s">
        <v>989</v>
      </c>
      <c r="C1163">
        <v>2019</v>
      </c>
      <c r="D1163" t="s">
        <v>37</v>
      </c>
      <c r="E1163" t="s">
        <v>38</v>
      </c>
      <c r="F1163">
        <v>26</v>
      </c>
      <c r="G1163" t="s">
        <v>44</v>
      </c>
      <c r="H1163">
        <v>0</v>
      </c>
      <c r="I1163" t="s">
        <v>34</v>
      </c>
      <c r="J1163">
        <v>468</v>
      </c>
      <c r="K1163">
        <v>715</v>
      </c>
      <c r="L1163">
        <v>0</v>
      </c>
      <c r="M1163">
        <v>0</v>
      </c>
      <c r="N1163">
        <v>0</v>
      </c>
      <c r="O1163">
        <v>0.6</v>
      </c>
      <c r="P1163">
        <v>0.8</v>
      </c>
      <c r="Q1163">
        <v>1.05</v>
      </c>
      <c r="R1163" t="s">
        <v>46</v>
      </c>
      <c r="S1163">
        <v>5</v>
      </c>
      <c r="T1163">
        <v>9</v>
      </c>
      <c r="U1163" t="s">
        <v>47</v>
      </c>
      <c r="V1163" t="s">
        <v>34</v>
      </c>
      <c r="W1163" t="s">
        <v>50</v>
      </c>
      <c r="X1163">
        <v>2019</v>
      </c>
      <c r="Y1163" t="s">
        <v>37</v>
      </c>
      <c r="Z1163" t="s">
        <v>38</v>
      </c>
      <c r="AA1163">
        <v>26</v>
      </c>
      <c r="AB1163">
        <v>1</v>
      </c>
      <c r="AC1163">
        <v>35</v>
      </c>
      <c r="AD1163">
        <v>0</v>
      </c>
      <c r="AE1163">
        <v>0</v>
      </c>
      <c r="AF1163">
        <v>0</v>
      </c>
      <c r="AG1163" s="2" t="str">
        <f>IFERROR(VLOOKUP(B1163,[1]Hoja2!$C$1:$AM$841,37,FALSE),"n/a")</f>
        <v>n/a</v>
      </c>
      <c r="AH1163" s="10" t="e">
        <f>VLOOKUP(AX1163,[1]Hoja2!$B$2:$AO$762,17,FALSE)</f>
        <v>#N/A</v>
      </c>
      <c r="AI1163" s="10" t="e">
        <f>VLOOKUP(AX1163,[1]Hoja2!$B$2:$AO$762,23,FALSE)</f>
        <v>#N/A</v>
      </c>
      <c r="AJ1163" s="10" t="e">
        <f>VLOOKUP(AX1163,[1]Hoja2!$B$2:$AO$762,28,FALSE)</f>
        <v>#N/A</v>
      </c>
      <c r="AK1163" s="10" t="e">
        <f>VLOOKUP(AX1163,[1]Hoja2!$B$2:$AO$762,19,FALSE)</f>
        <v>#N/A</v>
      </c>
      <c r="AL1163" t="e">
        <f t="shared" si="599"/>
        <v>#N/A</v>
      </c>
      <c r="AM1163" t="e">
        <f t="shared" si="600"/>
        <v>#N/A</v>
      </c>
      <c r="AN1163" t="e">
        <f t="shared" si="601"/>
        <v>#N/A</v>
      </c>
      <c r="AO1163" t="e">
        <f t="shared" si="602"/>
        <v>#N/A</v>
      </c>
      <c r="AP1163" t="e">
        <f t="shared" si="603"/>
        <v>#N/A</v>
      </c>
      <c r="AQ1163" t="str">
        <f t="shared" si="604"/>
        <v>n/a</v>
      </c>
      <c r="AR1163" t="e">
        <f>+INDEX([1]DETALLE!$AK$2:$AK$841,MATCH(B1163,[1]DETALLE!$A$2:$A$841,0))</f>
        <v>#N/A</v>
      </c>
      <c r="AS1163" t="str">
        <f>CONCATENATE(B1163)</f>
        <v>09HB331791</v>
      </c>
      <c r="AT1163" s="2" t="str">
        <f>IF(IFERROR(VLOOKUP(AS1163,[1]Hoja2!$C$1:$AM$841,37,FALSE),"n/a")&lt;&gt;"n/a","a","n/a")</f>
        <v>n/a</v>
      </c>
      <c r="AU1163" s="8">
        <f t="shared" si="598"/>
        <v>1</v>
      </c>
      <c r="AV1163" t="e">
        <f>VLOOKUP(B1163,[1]Hoja2!$C$2:$AO$762,39,FALSE)</f>
        <v>#N/A</v>
      </c>
      <c r="AW1163" t="e">
        <f>IF(AU1163=AV1163,VLOOKUP(B1163,[1]Hoja2!$C$2:$AO$762,37,FALSE),IF(AV1163&lt;2,VLOOKUP(B1163,[1]Hoja2!$C$2:$AO$762,37,FALSE)))</f>
        <v>#N/A</v>
      </c>
      <c r="AX1163" t="str">
        <f>B1163 &amp; COUNTIF(B$2:B1163, B1163)</f>
        <v>09HB3317911</v>
      </c>
      <c r="AY1163" t="e">
        <f>VLOOKUP(AX1163,[1]Hoja2!$B$2:$AO$762,38,FALSE)</f>
        <v>#N/A</v>
      </c>
      <c r="AZ1163" s="9" t="e">
        <f t="shared" ref="AZ1163:AZ1226" si="612">IF(AV1163&gt;AU1163,1,0)</f>
        <v>#N/A</v>
      </c>
    </row>
    <row r="1164" spans="1:55" hidden="1" x14ac:dyDescent="0.25">
      <c r="A1164">
        <v>72179</v>
      </c>
      <c r="B1164" t="s">
        <v>776</v>
      </c>
      <c r="C1164">
        <v>2019</v>
      </c>
      <c r="D1164" t="s">
        <v>37</v>
      </c>
      <c r="E1164" t="s">
        <v>38</v>
      </c>
      <c r="F1164">
        <v>26</v>
      </c>
      <c r="G1164" t="s">
        <v>44</v>
      </c>
      <c r="H1164">
        <v>0</v>
      </c>
      <c r="I1164" t="s">
        <v>64</v>
      </c>
      <c r="J1164">
        <v>655</v>
      </c>
      <c r="K1164">
        <v>1365</v>
      </c>
      <c r="L1164">
        <v>0</v>
      </c>
      <c r="M1164">
        <v>0</v>
      </c>
      <c r="N1164">
        <v>0.6</v>
      </c>
      <c r="O1164">
        <v>0.8</v>
      </c>
      <c r="P1164">
        <v>1.05</v>
      </c>
      <c r="Q1164">
        <v>1.1000000000000001</v>
      </c>
      <c r="R1164" t="s">
        <v>46</v>
      </c>
      <c r="S1164">
        <v>5</v>
      </c>
      <c r="T1164">
        <v>9</v>
      </c>
      <c r="U1164" t="s">
        <v>47</v>
      </c>
      <c r="V1164" t="s">
        <v>64</v>
      </c>
      <c r="W1164" t="s">
        <v>50</v>
      </c>
      <c r="X1164">
        <v>2019</v>
      </c>
      <c r="Y1164" t="s">
        <v>37</v>
      </c>
      <c r="Z1164" t="s">
        <v>38</v>
      </c>
      <c r="AA1164">
        <v>26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 s="2" t="str">
        <f>IFERROR(VLOOKUP(B1164,[1]Hoja2!$C$1:$AM$841,37,FALSE),"n/a")</f>
        <v>n/a</v>
      </c>
      <c r="AH1164" s="10" t="e">
        <f>VLOOKUP(AX1164,[1]Hoja2!$B$2:$AO$762,17,FALSE)</f>
        <v>#N/A</v>
      </c>
      <c r="AI1164" s="10" t="e">
        <f>VLOOKUP(AX1164,[1]Hoja2!$B$2:$AO$762,23,FALSE)</f>
        <v>#N/A</v>
      </c>
      <c r="AJ1164" s="10" t="e">
        <f>VLOOKUP(AX1164,[1]Hoja2!$B$2:$AO$762,28,FALSE)</f>
        <v>#N/A</v>
      </c>
      <c r="AK1164" s="10" t="e">
        <f>VLOOKUP(AX1164,[1]Hoja2!$B$2:$AO$762,19,FALSE)</f>
        <v>#N/A</v>
      </c>
      <c r="AL1164" t="e">
        <f t="shared" si="599"/>
        <v>#N/A</v>
      </c>
      <c r="AM1164" t="e">
        <f t="shared" si="600"/>
        <v>#N/A</v>
      </c>
      <c r="AN1164" t="e">
        <f t="shared" si="601"/>
        <v>#N/A</v>
      </c>
      <c r="AO1164" t="e">
        <f t="shared" si="602"/>
        <v>#N/A</v>
      </c>
      <c r="AP1164" t="e">
        <f t="shared" si="603"/>
        <v>#N/A</v>
      </c>
      <c r="AQ1164" t="str">
        <f t="shared" si="604"/>
        <v>n/a</v>
      </c>
      <c r="AR1164">
        <f>+INDEX([1]DETALLE!$AK$2:$AK$841,MATCH(B1164,[1]DETALLE!$A$2:$A$841,0))</f>
        <v>1808.95</v>
      </c>
      <c r="AS1164" t="str">
        <f>CONCATENATE(B1164)</f>
        <v>06TB445692</v>
      </c>
      <c r="AT1164" s="2" t="str">
        <f>IF(IFERROR(VLOOKUP(AS1164,[1]Hoja2!$C$1:$AM$841,37,FALSE),"n/a")&lt;&gt;"n/a","a","n/a")</f>
        <v>n/a</v>
      </c>
      <c r="AU1164" s="8">
        <f t="shared" si="598"/>
        <v>4</v>
      </c>
      <c r="AV1164" t="e">
        <f>VLOOKUP(B1164,[1]Hoja2!$C$2:$AO$762,39,FALSE)</f>
        <v>#N/A</v>
      </c>
      <c r="AW1164" t="e">
        <f>IF(AU1164=AV1164,VLOOKUP(B1164,[1]Hoja2!$C$2:$AO$762,37,FALSE),IF(AV1164&lt;2,VLOOKUP(B1164,[1]Hoja2!$C$2:$AO$762,37,FALSE)))</f>
        <v>#N/A</v>
      </c>
      <c r="AX1164" t="str">
        <f>B1164 &amp; COUNTIF(B$2:B1164, B1164)</f>
        <v>06TB4456924</v>
      </c>
      <c r="AY1164" t="e">
        <f>VLOOKUP(AX1164,[1]Hoja2!$B$2:$AO$762,38,FALSE)</f>
        <v>#N/A</v>
      </c>
      <c r="AZ1164" s="9" t="e">
        <f t="shared" si="612"/>
        <v>#N/A</v>
      </c>
    </row>
    <row r="1165" spans="1:55" x14ac:dyDescent="0.25">
      <c r="A1165">
        <v>72180</v>
      </c>
      <c r="B1165" t="s">
        <v>542</v>
      </c>
      <c r="C1165">
        <v>2019</v>
      </c>
      <c r="D1165" t="s">
        <v>37</v>
      </c>
      <c r="E1165" t="s">
        <v>38</v>
      </c>
      <c r="F1165">
        <v>26</v>
      </c>
      <c r="G1165" t="s">
        <v>40</v>
      </c>
      <c r="H1165">
        <v>0.13333329999999999</v>
      </c>
      <c r="I1165" t="s">
        <v>116</v>
      </c>
      <c r="J1165">
        <v>655</v>
      </c>
      <c r="K1165">
        <v>1365</v>
      </c>
      <c r="L1165">
        <v>0</v>
      </c>
      <c r="M1165">
        <v>0</v>
      </c>
      <c r="N1165">
        <v>0.6</v>
      </c>
      <c r="O1165">
        <v>0.8</v>
      </c>
      <c r="P1165">
        <v>1.05</v>
      </c>
      <c r="Q1165">
        <v>1.1000000000000001</v>
      </c>
      <c r="R1165" t="s">
        <v>46</v>
      </c>
      <c r="S1165">
        <v>5</v>
      </c>
      <c r="T1165">
        <v>9</v>
      </c>
      <c r="U1165" t="s">
        <v>47</v>
      </c>
      <c r="V1165" t="s">
        <v>64</v>
      </c>
      <c r="W1165" t="s">
        <v>59</v>
      </c>
      <c r="X1165">
        <v>2019</v>
      </c>
      <c r="Y1165" t="s">
        <v>37</v>
      </c>
      <c r="Z1165" t="s">
        <v>38</v>
      </c>
      <c r="AA1165">
        <v>29</v>
      </c>
      <c r="AB1165">
        <v>0</v>
      </c>
      <c r="AC1165">
        <v>4</v>
      </c>
      <c r="AD1165">
        <v>0</v>
      </c>
      <c r="AE1165">
        <v>2.6666659999999998E-2</v>
      </c>
      <c r="AF1165">
        <v>0</v>
      </c>
      <c r="AG1165" s="2">
        <f>IFERROR(VLOOKUP(B1165,[1]Hoja2!$C$1:$AM$841,37,FALSE),"n/a")</f>
        <v>0</v>
      </c>
      <c r="AH1165" s="10">
        <f>VLOOKUP(AX1165,[1]Hoja2!$B$2:$AO$762,17,FALSE)</f>
        <v>167</v>
      </c>
      <c r="AI1165" s="10">
        <f>VLOOKUP(AX1165,[1]Hoja2!$B$2:$AO$762,23,FALSE)</f>
        <v>1.1000000000000001</v>
      </c>
      <c r="AJ1165" s="10">
        <f>VLOOKUP(AX1165,[1]Hoja2!$B$2:$AO$762,28,FALSE)</f>
        <v>0.84399999999999997</v>
      </c>
      <c r="AK1165" s="10" t="str">
        <f>VLOOKUP(AX1165,[1]Hoja2!$B$2:$AO$762,19,FALSE)</f>
        <v>Office Digital</v>
      </c>
      <c r="AL1165">
        <f t="shared" si="599"/>
        <v>0</v>
      </c>
      <c r="AM1165">
        <f t="shared" si="600"/>
        <v>0</v>
      </c>
      <c r="AN1165">
        <f t="shared" si="601"/>
        <v>0</v>
      </c>
      <c r="AO1165">
        <f t="shared" si="602"/>
        <v>0</v>
      </c>
      <c r="AP1165">
        <f t="shared" si="603"/>
        <v>1</v>
      </c>
      <c r="AQ1165">
        <f t="shared" si="604"/>
        <v>0</v>
      </c>
      <c r="AR1165">
        <f>+INDEX([1]Hoja2!$AM$2:$AM$841,MATCH(B1165,[1]Hoja2!$C$2:$C$841,0))</f>
        <v>0</v>
      </c>
      <c r="AS1165" t="str">
        <f t="shared" si="605"/>
        <v>07CX04342326</v>
      </c>
      <c r="AT1165" s="2">
        <f>IFERROR(VLOOKUP(AS1165,[1]Hoja2!$A$1:$AM$841,38,FALSE),"n/a")</f>
        <v>0</v>
      </c>
      <c r="AU1165" s="8">
        <f t="shared" si="598"/>
        <v>2</v>
      </c>
      <c r="AV1165">
        <f>VLOOKUP(B1165,[1]Hoja2!$C$2:$AO$762,39,FALSE)</f>
        <v>2</v>
      </c>
      <c r="AW1165">
        <f>IF(AU1165=AV1165,VLOOKUP(B1165,[1]Hoja2!$C$2:$AO$762,37,FALSE),IF(AV1165&lt;2,VLOOKUP(B1165,[1]Hoja2!$C$2:$AO$762,37,FALSE)))</f>
        <v>0</v>
      </c>
      <c r="AX1165" t="str">
        <f>B1165 &amp; COUNTIF(B$2:B1165, B1165)</f>
        <v>07CX0434232</v>
      </c>
      <c r="AY1165" s="10">
        <f>VLOOKUP(AX1165,[1]Hoja2!$B$2:$AO$762,38,FALSE)</f>
        <v>1501.5000000000002</v>
      </c>
      <c r="AZ1165" s="9">
        <f t="shared" si="612"/>
        <v>0</v>
      </c>
      <c r="BA1165">
        <f>IF(Q1165="NA",2,IF(OR(G1165="INSTALACION NUEVA",G1165="Mantenimiento preventivo"),3,IF(AND(AC1165&lt;AH1165,AL1165&lt;&gt;1),4,IF(AY1165&gt;AF1165,1,0))))</f>
        <v>4</v>
      </c>
      <c r="BB1165">
        <f>AE1165-AJ1165</f>
        <v>-0.81733334000000002</v>
      </c>
      <c r="BC1165">
        <f>+_xlfn.IFS(Q1165="NA",2,OR(G1165="INSTALACION NUEVA",G1165="Mantenimiento preventivo"),3,AND(AC1165&lt;AH1165,AL1165&lt;&gt;1),4,AY1165&gt;AF1165,1,TRUE,0)</f>
        <v>4</v>
      </c>
    </row>
    <row r="1166" spans="1:55" hidden="1" x14ac:dyDescent="0.25">
      <c r="A1166">
        <v>72186</v>
      </c>
      <c r="B1166" t="s">
        <v>70</v>
      </c>
      <c r="C1166">
        <v>2019</v>
      </c>
      <c r="D1166" t="s">
        <v>37</v>
      </c>
      <c r="E1166" t="s">
        <v>38</v>
      </c>
      <c r="F1166">
        <v>28</v>
      </c>
      <c r="G1166" t="s">
        <v>44</v>
      </c>
      <c r="H1166">
        <v>0</v>
      </c>
      <c r="I1166" t="s">
        <v>71</v>
      </c>
      <c r="J1166">
        <v>468</v>
      </c>
      <c r="K1166">
        <v>715</v>
      </c>
      <c r="L1166">
        <v>0</v>
      </c>
      <c r="M1166">
        <v>0</v>
      </c>
      <c r="N1166">
        <v>0</v>
      </c>
      <c r="O1166">
        <v>0.6</v>
      </c>
      <c r="P1166">
        <v>0.8</v>
      </c>
      <c r="Q1166">
        <v>1.05</v>
      </c>
      <c r="R1166" t="s">
        <v>46</v>
      </c>
      <c r="S1166">
        <v>5</v>
      </c>
      <c r="T1166">
        <v>9</v>
      </c>
      <c r="U1166" t="s">
        <v>47</v>
      </c>
      <c r="V1166" t="s">
        <v>58</v>
      </c>
      <c r="W1166" t="s">
        <v>55</v>
      </c>
      <c r="X1166">
        <v>2019</v>
      </c>
      <c r="Y1166" t="s">
        <v>37</v>
      </c>
      <c r="Z1166" t="s">
        <v>38</v>
      </c>
      <c r="AA1166">
        <v>29</v>
      </c>
      <c r="AB1166">
        <v>0</v>
      </c>
      <c r="AC1166">
        <v>16</v>
      </c>
      <c r="AD1166">
        <v>0</v>
      </c>
      <c r="AE1166">
        <v>0</v>
      </c>
      <c r="AF1166">
        <v>715</v>
      </c>
      <c r="AG1166" s="2">
        <f>IFERROR(VLOOKUP(B1166,[1]Hoja2!$C$1:$AM$841,37,FALSE),"n/a")</f>
        <v>715.00000000000011</v>
      </c>
      <c r="AH1166" s="10" t="e">
        <f>VLOOKUP(AX1166,[1]Hoja2!$B$2:$AO$762,17,FALSE)</f>
        <v>#N/A</v>
      </c>
      <c r="AI1166" s="10" t="e">
        <f>VLOOKUP(AX1166,[1]Hoja2!$B$2:$AO$762,23,FALSE)</f>
        <v>#N/A</v>
      </c>
      <c r="AJ1166" s="10" t="e">
        <f>VLOOKUP(AX1166,[1]Hoja2!$B$2:$AO$762,28,FALSE)</f>
        <v>#N/A</v>
      </c>
      <c r="AK1166" s="10" t="e">
        <f>VLOOKUP(AX1166,[1]Hoja2!$B$2:$AO$762,19,FALSE)</f>
        <v>#N/A</v>
      </c>
      <c r="AL1166" t="e">
        <f t="shared" si="599"/>
        <v>#N/A</v>
      </c>
      <c r="AM1166" t="e">
        <f t="shared" si="600"/>
        <v>#N/A</v>
      </c>
      <c r="AN1166" t="e">
        <f t="shared" si="601"/>
        <v>#N/A</v>
      </c>
      <c r="AO1166" t="e">
        <f t="shared" si="602"/>
        <v>#N/A</v>
      </c>
      <c r="AP1166" t="e">
        <f t="shared" si="603"/>
        <v>#N/A</v>
      </c>
      <c r="AQ1166">
        <f t="shared" si="604"/>
        <v>0</v>
      </c>
      <c r="AR1166">
        <f>+INDEX([1]Hoja2!$AM$2:$AM$841,MATCH(B1166,[1]Hoja2!$C$2:$C$841,0))</f>
        <v>715.00000000000011</v>
      </c>
      <c r="AS1166" t="str">
        <f>CONCATENATE(B1166,F1166+1)</f>
        <v>0KPA01883829</v>
      </c>
      <c r="AT1166" s="2" t="s">
        <v>1007</v>
      </c>
      <c r="AU1166" s="8">
        <f t="shared" si="598"/>
        <v>4</v>
      </c>
      <c r="AV1166">
        <f>VLOOKUP(B1166,[1]Hoja2!$C$2:$AO$762,39,FALSE)</f>
        <v>1</v>
      </c>
      <c r="AW1166">
        <f>IF(AU1166=AV1166,VLOOKUP(B1166,[1]Hoja2!$C$2:$AO$762,37,FALSE),IF(AV1166&lt;2,VLOOKUP(B1166,[1]Hoja2!$C$2:$AO$762,37,FALSE)))</f>
        <v>715.00000000000011</v>
      </c>
      <c r="AX1166" t="str">
        <f>B1166 &amp; COUNTIF(B$2:B1166, B1166)</f>
        <v>0KPA0188384</v>
      </c>
      <c r="AY1166" t="e">
        <f>VLOOKUP(AX1166,[1]Hoja2!$B$2:$AO$762,38,FALSE)</f>
        <v>#N/A</v>
      </c>
      <c r="AZ1166" s="9">
        <f t="shared" si="612"/>
        <v>0</v>
      </c>
    </row>
    <row r="1167" spans="1:55" x14ac:dyDescent="0.25">
      <c r="A1167">
        <v>72188</v>
      </c>
      <c r="B1167" t="s">
        <v>638</v>
      </c>
      <c r="C1167">
        <v>2019</v>
      </c>
      <c r="D1167" t="s">
        <v>37</v>
      </c>
      <c r="E1167" t="s">
        <v>38</v>
      </c>
      <c r="F1167">
        <v>28</v>
      </c>
      <c r="G1167" t="s">
        <v>40</v>
      </c>
      <c r="H1167">
        <v>0.5</v>
      </c>
      <c r="I1167" t="s">
        <v>116</v>
      </c>
      <c r="J1167">
        <v>655</v>
      </c>
      <c r="K1167">
        <v>1365</v>
      </c>
      <c r="L1167">
        <v>0</v>
      </c>
      <c r="M1167">
        <v>0</v>
      </c>
      <c r="N1167">
        <v>0.6</v>
      </c>
      <c r="O1167">
        <v>0.8</v>
      </c>
      <c r="P1167">
        <v>1.05</v>
      </c>
      <c r="Q1167">
        <v>1.1000000000000001</v>
      </c>
      <c r="R1167" t="s">
        <v>46</v>
      </c>
      <c r="S1167">
        <v>5</v>
      </c>
      <c r="T1167">
        <v>9</v>
      </c>
      <c r="U1167" t="s">
        <v>47</v>
      </c>
      <c r="V1167" t="s">
        <v>58</v>
      </c>
      <c r="W1167" t="s">
        <v>80</v>
      </c>
      <c r="X1167">
        <v>2019</v>
      </c>
      <c r="Y1167" t="s">
        <v>37</v>
      </c>
      <c r="Z1167" t="s">
        <v>38</v>
      </c>
      <c r="AA1167">
        <v>29</v>
      </c>
      <c r="AB1167">
        <v>0</v>
      </c>
      <c r="AC1167">
        <v>102</v>
      </c>
      <c r="AD1167">
        <v>1.1000000000000001</v>
      </c>
      <c r="AE1167">
        <v>0.1</v>
      </c>
      <c r="AF1167">
        <v>1501.5</v>
      </c>
      <c r="AG1167" s="2">
        <f>IFERROR(VLOOKUP(B1167,[1]Hoja2!$C$1:$AM$841,37,FALSE),"n/a")</f>
        <v>1501.5000000000002</v>
      </c>
      <c r="AH1167" s="10">
        <f>VLOOKUP(AX1167,[1]Hoja2!$B$2:$AO$762,17,FALSE)</f>
        <v>101</v>
      </c>
      <c r="AI1167" s="10">
        <f>VLOOKUP(AX1167,[1]Hoja2!$B$2:$AO$762,23,FALSE)</f>
        <v>1.1000000000000001</v>
      </c>
      <c r="AJ1167" s="10">
        <f>VLOOKUP(AX1167,[1]Hoja2!$B$2:$AO$762,28,FALSE)</f>
        <v>0.1</v>
      </c>
      <c r="AK1167" s="10" t="str">
        <f>VLOOKUP(AX1167,[1]Hoja2!$B$2:$AO$762,19,FALSE)</f>
        <v>Office Digital</v>
      </c>
      <c r="AL1167">
        <f t="shared" si="599"/>
        <v>1</v>
      </c>
      <c r="AM1167">
        <f t="shared" si="600"/>
        <v>0</v>
      </c>
      <c r="AN1167">
        <f t="shared" si="601"/>
        <v>1</v>
      </c>
      <c r="AO1167">
        <f t="shared" si="602"/>
        <v>1</v>
      </c>
      <c r="AP1167">
        <f t="shared" si="603"/>
        <v>1</v>
      </c>
      <c r="AQ1167">
        <f t="shared" si="604"/>
        <v>0</v>
      </c>
      <c r="AR1167">
        <f>+INDEX([1]Hoja2!$AM$2:$AM$841,MATCH(B1167,[1]Hoja2!$C$2:$C$841,0))</f>
        <v>1501.5000000000002</v>
      </c>
      <c r="AS1167" t="str">
        <f>CONCATENATE(B1167)</f>
        <v>0AE7176589</v>
      </c>
      <c r="AT1167" s="2">
        <f>IF(COUNTIF(AS1167:AS2387,AS1167)&lt;2,IFERROR(VLOOKUP(AS1167,[1]Hoja2!$C$1:$AM$841,37,FALSE),"n/a"),"b")</f>
        <v>1501.5000000000002</v>
      </c>
      <c r="AU1167" s="8">
        <f t="shared" si="598"/>
        <v>1</v>
      </c>
      <c r="AV1167">
        <f>VLOOKUP(B1167,[1]Hoja2!$C$2:$AO$762,39,FALSE)</f>
        <v>1</v>
      </c>
      <c r="AW1167">
        <f>IF(AU1167=AV1167,VLOOKUP(B1167,[1]Hoja2!$C$2:$AO$762,37,FALSE),IF(AV1167&lt;2,VLOOKUP(B1167,[1]Hoja2!$C$2:$AO$762,37,FALSE)))</f>
        <v>1501.5000000000002</v>
      </c>
      <c r="AX1167" t="str">
        <f>B1167 &amp; COUNTIF(B$2:B1167, B1167)</f>
        <v>0AE71765891</v>
      </c>
      <c r="AY1167" s="10">
        <f>VLOOKUP(AX1167,[1]Hoja2!$B$2:$AO$762,38,FALSE)</f>
        <v>1501.5000000000002</v>
      </c>
      <c r="AZ1167" s="9">
        <f t="shared" si="612"/>
        <v>0</v>
      </c>
      <c r="BA1167">
        <f>IF(Q1167="NA",2,IF(OR(G1167="INSTALACION NUEVA",G1167="Mantenimiento preventivo"),3,IF(AND(AC1167&lt;AH1167,AL1167&lt;&gt;1),4,IF(AY1167&gt;AF1167,1,0))))</f>
        <v>0</v>
      </c>
      <c r="BB1167">
        <f>AE1167-AJ1167</f>
        <v>0</v>
      </c>
      <c r="BC1167">
        <f>+_xlfn.IFS(Q1167="NA",2,OR(G1167="INSTALACION NUEVA",G1167="Mantenimiento preventivo"),3,AND(AC1167&lt;AH1167,AL1167&lt;&gt;1),4,AY1167&gt;AF1167,1,TRUE,0)</f>
        <v>0</v>
      </c>
    </row>
    <row r="1168" spans="1:55" hidden="1" x14ac:dyDescent="0.25">
      <c r="A1168">
        <v>72189</v>
      </c>
      <c r="B1168" t="s">
        <v>639</v>
      </c>
      <c r="C1168">
        <v>2019</v>
      </c>
      <c r="D1168" t="s">
        <v>37</v>
      </c>
      <c r="E1168" t="s">
        <v>38</v>
      </c>
      <c r="F1168">
        <v>28</v>
      </c>
      <c r="G1168" t="s">
        <v>40</v>
      </c>
      <c r="H1168">
        <v>2.6833330000000002</v>
      </c>
      <c r="I1168" t="s">
        <v>54</v>
      </c>
      <c r="J1168">
        <v>803</v>
      </c>
      <c r="K1168">
        <v>1573</v>
      </c>
      <c r="L1168">
        <v>0.2</v>
      </c>
      <c r="M1168">
        <v>0.6</v>
      </c>
      <c r="N1168">
        <v>0.8</v>
      </c>
      <c r="O1168">
        <v>1.05</v>
      </c>
      <c r="P1168">
        <v>1.1000000000000001</v>
      </c>
      <c r="Q1168">
        <v>1.1499999999999999</v>
      </c>
      <c r="R1168" t="s">
        <v>46</v>
      </c>
      <c r="S1168">
        <v>4</v>
      </c>
      <c r="T1168">
        <v>6</v>
      </c>
      <c r="U1168" t="s">
        <v>47</v>
      </c>
      <c r="V1168" t="s">
        <v>54</v>
      </c>
      <c r="W1168" t="s">
        <v>50</v>
      </c>
      <c r="X1168">
        <v>2019</v>
      </c>
      <c r="Y1168" t="s">
        <v>37</v>
      </c>
      <c r="Z1168" t="s">
        <v>38</v>
      </c>
      <c r="AA1168">
        <v>30</v>
      </c>
      <c r="AB1168">
        <v>0</v>
      </c>
      <c r="AC1168">
        <v>37</v>
      </c>
      <c r="AD1168">
        <v>1.1000000000000001</v>
      </c>
      <c r="AE1168">
        <v>0.67083325000000005</v>
      </c>
      <c r="AF1168">
        <v>1730.3</v>
      </c>
      <c r="AG1168" s="2" t="str">
        <f>IFERROR(VLOOKUP(B1168,[1]Hoja2!$C$1:$AM$841,37,FALSE),"n/a")</f>
        <v>n/a</v>
      </c>
      <c r="AH1168" s="10" t="e">
        <f>VLOOKUP(AX1168,[1]Hoja2!$B$2:$AO$762,17,FALSE)</f>
        <v>#N/A</v>
      </c>
      <c r="AI1168" s="10" t="e">
        <f>VLOOKUP(AX1168,[1]Hoja2!$B$2:$AO$762,23,FALSE)</f>
        <v>#N/A</v>
      </c>
      <c r="AJ1168" s="10" t="e">
        <f>VLOOKUP(AX1168,[1]Hoja2!$B$2:$AO$762,28,FALSE)</f>
        <v>#N/A</v>
      </c>
      <c r="AK1168" s="10" t="e">
        <f>VLOOKUP(AX1168,[1]Hoja2!$B$2:$AO$762,19,FALSE)</f>
        <v>#N/A</v>
      </c>
      <c r="AL1168" t="e">
        <f t="shared" si="599"/>
        <v>#N/A</v>
      </c>
      <c r="AM1168" t="e">
        <f t="shared" si="600"/>
        <v>#N/A</v>
      </c>
      <c r="AN1168" t="e">
        <f t="shared" si="601"/>
        <v>#N/A</v>
      </c>
      <c r="AO1168" t="e">
        <f t="shared" si="602"/>
        <v>#N/A</v>
      </c>
      <c r="AP1168" t="e">
        <f t="shared" si="603"/>
        <v>#N/A</v>
      </c>
      <c r="AQ1168" t="str">
        <f t="shared" si="604"/>
        <v>n/a</v>
      </c>
      <c r="AR1168" t="e">
        <f>+INDEX([1]DETALLE!$AK$2:$AK$841,MATCH(B1168,[1]DETALLE!$A$2:$A$841,0))</f>
        <v>#N/A</v>
      </c>
      <c r="AS1168" t="str">
        <f>CONCATENATE(B1168)</f>
        <v>0XPN394939</v>
      </c>
      <c r="AT1168" s="2" t="str">
        <f>IF(IFERROR(VLOOKUP(AS1168,[1]Hoja2!$C$1:$AM$841,37,FALSE),"n/a")&lt;&gt;"n/a","a","n/a")</f>
        <v>n/a</v>
      </c>
      <c r="AU1168" s="8">
        <f t="shared" si="598"/>
        <v>1</v>
      </c>
      <c r="AV1168" t="e">
        <f>VLOOKUP(B1168,[1]Hoja2!$C$2:$AO$762,39,FALSE)</f>
        <v>#N/A</v>
      </c>
      <c r="AW1168" t="e">
        <f>IF(AU1168=AV1168,VLOOKUP(B1168,[1]Hoja2!$C$2:$AO$762,37,FALSE),IF(AV1168&lt;2,VLOOKUP(B1168,[1]Hoja2!$C$2:$AO$762,37,FALSE)))</f>
        <v>#N/A</v>
      </c>
      <c r="AX1168" t="str">
        <f>B1168 &amp; COUNTIF(B$2:B1168, B1168)</f>
        <v>0XPN3949391</v>
      </c>
      <c r="AY1168" t="e">
        <f>VLOOKUP(AX1168,[1]Hoja2!$B$2:$AO$762,38,FALSE)</f>
        <v>#N/A</v>
      </c>
      <c r="AZ1168" s="9" t="e">
        <f t="shared" si="612"/>
        <v>#N/A</v>
      </c>
    </row>
    <row r="1169" spans="1:55" hidden="1" x14ac:dyDescent="0.25">
      <c r="A1169">
        <v>72190</v>
      </c>
      <c r="B1169" t="s">
        <v>369</v>
      </c>
      <c r="C1169">
        <v>2019</v>
      </c>
      <c r="D1169" t="s">
        <v>37</v>
      </c>
      <c r="E1169" t="s">
        <v>38</v>
      </c>
      <c r="F1169">
        <v>28</v>
      </c>
      <c r="G1169" t="s">
        <v>40</v>
      </c>
      <c r="H1169">
        <v>2.9333330000000002</v>
      </c>
      <c r="I1169" t="s">
        <v>45</v>
      </c>
      <c r="J1169">
        <v>803</v>
      </c>
      <c r="K1169">
        <v>1573</v>
      </c>
      <c r="L1169">
        <v>0.2</v>
      </c>
      <c r="M1169">
        <v>0.6</v>
      </c>
      <c r="N1169">
        <v>0.8</v>
      </c>
      <c r="O1169">
        <v>1.05</v>
      </c>
      <c r="P1169">
        <v>1.1000000000000001</v>
      </c>
      <c r="Q1169">
        <v>1.1499999999999999</v>
      </c>
      <c r="R1169" t="s">
        <v>46</v>
      </c>
      <c r="S1169">
        <v>4</v>
      </c>
      <c r="T1169">
        <v>6</v>
      </c>
      <c r="U1169" t="s">
        <v>47</v>
      </c>
      <c r="V1169" t="s">
        <v>48</v>
      </c>
      <c r="W1169" t="s">
        <v>50</v>
      </c>
      <c r="X1169">
        <v>2019</v>
      </c>
      <c r="Y1169" t="s">
        <v>37</v>
      </c>
      <c r="Z1169" t="s">
        <v>38</v>
      </c>
      <c r="AA1169">
        <v>30</v>
      </c>
      <c r="AB1169">
        <v>0</v>
      </c>
      <c r="AC1169">
        <v>17</v>
      </c>
      <c r="AD1169">
        <v>1.05</v>
      </c>
      <c r="AE1169">
        <v>0.73333325000000005</v>
      </c>
      <c r="AF1169">
        <v>1651.65</v>
      </c>
      <c r="AG1169" s="2">
        <f>IFERROR(VLOOKUP(B1169,[1]Hoja2!$C$1:$AM$841,37,FALSE),"n/a")</f>
        <v>1651.6500000000003</v>
      </c>
      <c r="AH1169" s="10" t="e">
        <f>VLOOKUP(AX1169,[1]Hoja2!$B$2:$AO$762,17,FALSE)</f>
        <v>#N/A</v>
      </c>
      <c r="AI1169" s="10" t="e">
        <f>VLOOKUP(AX1169,[1]Hoja2!$B$2:$AO$762,23,FALSE)</f>
        <v>#N/A</v>
      </c>
      <c r="AJ1169" s="10" t="e">
        <f>VLOOKUP(AX1169,[1]Hoja2!$B$2:$AO$762,28,FALSE)</f>
        <v>#N/A</v>
      </c>
      <c r="AK1169" s="10" t="e">
        <f>VLOOKUP(AX1169,[1]Hoja2!$B$2:$AO$762,19,FALSE)</f>
        <v>#N/A</v>
      </c>
      <c r="AL1169" t="e">
        <f t="shared" si="599"/>
        <v>#N/A</v>
      </c>
      <c r="AM1169" t="e">
        <f t="shared" si="600"/>
        <v>#N/A</v>
      </c>
      <c r="AN1169" t="e">
        <f t="shared" si="601"/>
        <v>#N/A</v>
      </c>
      <c r="AO1169" t="e">
        <f t="shared" si="602"/>
        <v>#N/A</v>
      </c>
      <c r="AP1169" t="e">
        <f t="shared" si="603"/>
        <v>#N/A</v>
      </c>
      <c r="AQ1169">
        <f t="shared" si="604"/>
        <v>0</v>
      </c>
      <c r="AR1169">
        <f>+INDEX([1]Hoja2!$AM$2:$AM$841,MATCH(B1169,[1]Hoja2!$C$2:$C$841,0))</f>
        <v>1651.6500000000003</v>
      </c>
      <c r="AS1169" t="str">
        <f>CONCATENATE(B1169)</f>
        <v>0BG0966723</v>
      </c>
      <c r="AT1169" s="2">
        <f>IF(COUNTIF(AS1169:AS2389,AS1169)&lt;2,IFERROR(VLOOKUP(AS1169,[1]Hoja2!$C$1:$AM$841,37,FALSE),"n/a"),"b")</f>
        <v>1651.6500000000003</v>
      </c>
      <c r="AU1169" s="8">
        <f t="shared" si="598"/>
        <v>2</v>
      </c>
      <c r="AV1169">
        <f>VLOOKUP(B1169,[1]Hoja2!$C$2:$AO$762,39,FALSE)</f>
        <v>1</v>
      </c>
      <c r="AW1169">
        <f>IF(AU1169=AV1169,VLOOKUP(B1169,[1]Hoja2!$C$2:$AO$762,37,FALSE),IF(AV1169&lt;2,VLOOKUP(B1169,[1]Hoja2!$C$2:$AO$762,37,FALSE)))</f>
        <v>1651.6500000000003</v>
      </c>
      <c r="AX1169" t="str">
        <f>B1169 &amp; COUNTIF(B$2:B1169, B1169)</f>
        <v>0BG09667232</v>
      </c>
      <c r="AY1169" t="e">
        <f>VLOOKUP(AX1169,[1]Hoja2!$B$2:$AO$762,38,FALSE)</f>
        <v>#N/A</v>
      </c>
      <c r="AZ1169" s="9">
        <f t="shared" si="612"/>
        <v>0</v>
      </c>
    </row>
    <row r="1170" spans="1:55" hidden="1" x14ac:dyDescent="0.25">
      <c r="A1170">
        <v>72192</v>
      </c>
      <c r="B1170" t="s">
        <v>284</v>
      </c>
      <c r="C1170">
        <v>2019</v>
      </c>
      <c r="D1170" t="s">
        <v>37</v>
      </c>
      <c r="E1170" t="s">
        <v>38</v>
      </c>
      <c r="F1170">
        <v>29</v>
      </c>
      <c r="G1170" t="s">
        <v>44</v>
      </c>
      <c r="H1170">
        <v>0</v>
      </c>
      <c r="I1170" t="s">
        <v>45</v>
      </c>
      <c r="J1170">
        <v>803</v>
      </c>
      <c r="K1170">
        <v>1573</v>
      </c>
      <c r="L1170">
        <v>0.2</v>
      </c>
      <c r="M1170">
        <v>0.6</v>
      </c>
      <c r="N1170">
        <v>0.8</v>
      </c>
      <c r="O1170">
        <v>1.05</v>
      </c>
      <c r="P1170">
        <v>1.1000000000000001</v>
      </c>
      <c r="Q1170">
        <v>1.1499999999999999</v>
      </c>
      <c r="R1170" t="s">
        <v>46</v>
      </c>
      <c r="S1170">
        <v>4</v>
      </c>
      <c r="T1170">
        <v>6</v>
      </c>
      <c r="U1170" t="s">
        <v>47</v>
      </c>
      <c r="V1170" t="s">
        <v>48</v>
      </c>
      <c r="W1170" t="s">
        <v>59</v>
      </c>
      <c r="X1170">
        <v>2019</v>
      </c>
      <c r="Y1170" t="s">
        <v>37</v>
      </c>
      <c r="Z1170" t="s">
        <v>38</v>
      </c>
      <c r="AA1170">
        <v>29</v>
      </c>
      <c r="AB1170">
        <v>0</v>
      </c>
      <c r="AC1170">
        <v>4</v>
      </c>
      <c r="AD1170">
        <v>0</v>
      </c>
      <c r="AE1170">
        <v>0</v>
      </c>
      <c r="AF1170">
        <v>1573</v>
      </c>
      <c r="AG1170" s="2" t="str">
        <f>IFERROR(VLOOKUP(B1170,[1]Hoja2!$C$1:$AM$841,37,FALSE),"n/a")</f>
        <v>n/a</v>
      </c>
      <c r="AH1170" s="10" t="e">
        <f>VLOOKUP(AX1170,[1]Hoja2!$B$2:$AO$762,17,FALSE)</f>
        <v>#N/A</v>
      </c>
      <c r="AI1170" s="10" t="e">
        <f>VLOOKUP(AX1170,[1]Hoja2!$B$2:$AO$762,23,FALSE)</f>
        <v>#N/A</v>
      </c>
      <c r="AJ1170" s="10" t="e">
        <f>VLOOKUP(AX1170,[1]Hoja2!$B$2:$AO$762,28,FALSE)</f>
        <v>#N/A</v>
      </c>
      <c r="AK1170" s="10" t="e">
        <f>VLOOKUP(AX1170,[1]Hoja2!$B$2:$AO$762,19,FALSE)</f>
        <v>#N/A</v>
      </c>
      <c r="AL1170" t="e">
        <f t="shared" si="599"/>
        <v>#N/A</v>
      </c>
      <c r="AM1170" t="e">
        <f t="shared" si="600"/>
        <v>#N/A</v>
      </c>
      <c r="AN1170" t="e">
        <f t="shared" si="601"/>
        <v>#N/A</v>
      </c>
      <c r="AO1170" t="e">
        <f t="shared" si="602"/>
        <v>#N/A</v>
      </c>
      <c r="AP1170" t="e">
        <f t="shared" si="603"/>
        <v>#N/A</v>
      </c>
      <c r="AQ1170" t="str">
        <f t="shared" si="604"/>
        <v>n/a</v>
      </c>
      <c r="AR1170" t="e">
        <f>+INDEX([1]DETALLE!$AK$2:$AK$841,MATCH(B1170,[1]DETALLE!$A$2:$A$841,0))</f>
        <v>#N/A</v>
      </c>
      <c r="AS1170" t="str">
        <f>CONCATENATE(B1170)</f>
        <v>0BG2951623</v>
      </c>
      <c r="AT1170" s="2" t="str">
        <f>IF(IFERROR(VLOOKUP(AS1170,[1]Hoja2!$C$1:$AM$841,37,FALSE),"n/a")&lt;&gt;"n/a","a","n/a")</f>
        <v>n/a</v>
      </c>
      <c r="AU1170" s="8">
        <f t="shared" si="598"/>
        <v>4</v>
      </c>
      <c r="AV1170" t="e">
        <f>VLOOKUP(B1170,[1]Hoja2!$C$2:$AO$762,39,FALSE)</f>
        <v>#N/A</v>
      </c>
      <c r="AW1170" t="e">
        <f>IF(AU1170=AV1170,VLOOKUP(B1170,[1]Hoja2!$C$2:$AO$762,37,FALSE),IF(AV1170&lt;2,VLOOKUP(B1170,[1]Hoja2!$C$2:$AO$762,37,FALSE)))</f>
        <v>#N/A</v>
      </c>
      <c r="AX1170" t="str">
        <f>B1170 &amp; COUNTIF(B$2:B1170, B1170)</f>
        <v>0BG29516234</v>
      </c>
      <c r="AY1170" t="e">
        <f>VLOOKUP(AX1170,[1]Hoja2!$B$2:$AO$762,38,FALSE)</f>
        <v>#N/A</v>
      </c>
      <c r="AZ1170" s="9" t="e">
        <f t="shared" si="612"/>
        <v>#N/A</v>
      </c>
    </row>
    <row r="1171" spans="1:55" x14ac:dyDescent="0.25">
      <c r="A1171">
        <v>72193</v>
      </c>
      <c r="B1171" t="s">
        <v>364</v>
      </c>
      <c r="C1171">
        <v>2019</v>
      </c>
      <c r="D1171" t="s">
        <v>37</v>
      </c>
      <c r="E1171" t="s">
        <v>38</v>
      </c>
      <c r="F1171">
        <v>29</v>
      </c>
      <c r="G1171" t="s">
        <v>40</v>
      </c>
      <c r="H1171">
        <v>0.75</v>
      </c>
      <c r="I1171" t="s">
        <v>58</v>
      </c>
      <c r="J1171">
        <v>655</v>
      </c>
      <c r="K1171">
        <v>1365</v>
      </c>
      <c r="L1171">
        <v>0</v>
      </c>
      <c r="M1171">
        <v>0</v>
      </c>
      <c r="N1171">
        <v>0.6</v>
      </c>
      <c r="O1171">
        <v>0.8</v>
      </c>
      <c r="P1171">
        <v>1.05</v>
      </c>
      <c r="Q1171">
        <v>1.1000000000000001</v>
      </c>
      <c r="R1171" t="s">
        <v>46</v>
      </c>
      <c r="S1171">
        <v>5</v>
      </c>
      <c r="T1171">
        <v>9</v>
      </c>
      <c r="U1171" t="s">
        <v>47</v>
      </c>
      <c r="V1171" t="s">
        <v>45</v>
      </c>
      <c r="W1171" t="s">
        <v>67</v>
      </c>
      <c r="X1171">
        <v>2019</v>
      </c>
      <c r="Y1171" t="s">
        <v>37</v>
      </c>
      <c r="Z1171" t="s">
        <v>38</v>
      </c>
      <c r="AA1171">
        <v>29</v>
      </c>
      <c r="AB1171">
        <v>0</v>
      </c>
      <c r="AC1171">
        <v>6</v>
      </c>
      <c r="AD1171">
        <v>0</v>
      </c>
      <c r="AE1171">
        <v>0.15</v>
      </c>
      <c r="AF1171">
        <v>0</v>
      </c>
      <c r="AG1171" s="2">
        <f>IFERROR(VLOOKUP(B1171,[1]Hoja2!$C$1:$AM$841,37,FALSE),"n/a")</f>
        <v>0</v>
      </c>
      <c r="AH1171" s="10">
        <f>VLOOKUP(AX1171,[1]Hoja2!$B$2:$AO$762,17,FALSE)</f>
        <v>14</v>
      </c>
      <c r="AI1171" s="10">
        <f>VLOOKUP(AX1171,[1]Hoja2!$B$2:$AO$762,23,FALSE)</f>
        <v>0.6</v>
      </c>
      <c r="AJ1171" s="10">
        <f>VLOOKUP(AX1171,[1]Hoja2!$B$2:$AO$762,28,FALSE)</f>
        <v>0</v>
      </c>
      <c r="AK1171" s="10" t="str">
        <f>VLOOKUP(AX1171,[1]Hoja2!$B$2:$AO$762,19,FALSE)</f>
        <v>Departmental Digital</v>
      </c>
      <c r="AL1171">
        <f t="shared" si="599"/>
        <v>0</v>
      </c>
      <c r="AM1171">
        <f t="shared" si="600"/>
        <v>0</v>
      </c>
      <c r="AN1171">
        <f t="shared" si="601"/>
        <v>0</v>
      </c>
      <c r="AO1171">
        <f t="shared" si="602"/>
        <v>0</v>
      </c>
      <c r="AP1171">
        <f t="shared" si="603"/>
        <v>1</v>
      </c>
      <c r="AQ1171">
        <f t="shared" si="604"/>
        <v>0</v>
      </c>
      <c r="AR1171">
        <f>+INDEX([1]Hoja2!$AM$2:$AM$841,MATCH(B1171,[1]Hoja2!$C$2:$C$841,0))</f>
        <v>0</v>
      </c>
      <c r="AS1171" t="str">
        <f>CONCATENATE(B1171,F1171+1)</f>
        <v>03AG87354530</v>
      </c>
      <c r="AT1171" s="2">
        <f>IFERROR(VLOOKUP(AS1171,[1]Hoja2!$A$1:$AM$841,38,FALSE),"n/a")</f>
        <v>0</v>
      </c>
      <c r="AU1171" s="8">
        <f t="shared" si="598"/>
        <v>4</v>
      </c>
      <c r="AV1171">
        <f>VLOOKUP(B1171,[1]Hoja2!$C$2:$AO$762,39,FALSE)</f>
        <v>4</v>
      </c>
      <c r="AW1171">
        <f>IF(AU1171=AV1171,VLOOKUP(B1171,[1]Hoja2!$C$2:$AO$762,37,FALSE),IF(AV1171&lt;2,VLOOKUP(B1171,[1]Hoja2!$C$2:$AO$762,37,FALSE)))</f>
        <v>0</v>
      </c>
      <c r="AX1171" t="str">
        <f>B1171 &amp; COUNTIF(B$2:B1171, B1171)</f>
        <v>03AG8735453</v>
      </c>
      <c r="AY1171" s="10">
        <f>VLOOKUP(AX1171,[1]Hoja2!$B$2:$AO$762,38,FALSE)</f>
        <v>819</v>
      </c>
      <c r="AZ1171" s="9">
        <f t="shared" si="612"/>
        <v>0</v>
      </c>
      <c r="BA1171">
        <f t="shared" ref="BA1171:BA1172" si="613">IF(Q1171="NA",2,IF(OR(G1171="INSTALACION NUEVA",G1171="Mantenimiento preventivo"),3,IF(AND(AC1171&lt;AH1171,AL1171&lt;&gt;1),4,IF(AY1171&gt;AF1171,1,0))))</f>
        <v>4</v>
      </c>
      <c r="BB1171">
        <f t="shared" ref="BB1171:BB1172" si="614">AE1171-AJ1171</f>
        <v>0.15</v>
      </c>
      <c r="BC1171">
        <f t="shared" ref="BC1171:BC1172" si="615">+_xlfn.IFS(Q1171="NA",2,OR(G1171="INSTALACION NUEVA",G1171="Mantenimiento preventivo"),3,AND(AC1171&lt;AH1171,AL1171&lt;&gt;1),4,AY1171&gt;AF1171,1,TRUE,0)</f>
        <v>4</v>
      </c>
    </row>
    <row r="1172" spans="1:55" x14ac:dyDescent="0.25">
      <c r="A1172">
        <v>72194</v>
      </c>
      <c r="B1172" t="s">
        <v>641</v>
      </c>
      <c r="C1172">
        <v>2019</v>
      </c>
      <c r="D1172" t="s">
        <v>37</v>
      </c>
      <c r="E1172" t="s">
        <v>38</v>
      </c>
      <c r="F1172">
        <v>29</v>
      </c>
      <c r="G1172" t="s">
        <v>40</v>
      </c>
      <c r="H1172">
        <v>0.5</v>
      </c>
      <c r="I1172" t="s">
        <v>45</v>
      </c>
      <c r="J1172">
        <v>803</v>
      </c>
      <c r="K1172">
        <v>1573</v>
      </c>
      <c r="L1172">
        <v>0.2</v>
      </c>
      <c r="M1172">
        <v>0.6</v>
      </c>
      <c r="N1172">
        <v>0.8</v>
      </c>
      <c r="O1172">
        <v>1.05</v>
      </c>
      <c r="P1172">
        <v>1.1000000000000001</v>
      </c>
      <c r="Q1172">
        <v>1.1499999999999999</v>
      </c>
      <c r="R1172" t="s">
        <v>46</v>
      </c>
      <c r="S1172">
        <v>4</v>
      </c>
      <c r="T1172">
        <v>6</v>
      </c>
      <c r="U1172" t="s">
        <v>47</v>
      </c>
      <c r="V1172" t="s">
        <v>48</v>
      </c>
      <c r="W1172" t="s">
        <v>59</v>
      </c>
      <c r="X1172">
        <v>2019</v>
      </c>
      <c r="Y1172" t="s">
        <v>37</v>
      </c>
      <c r="Z1172" t="s">
        <v>38</v>
      </c>
      <c r="AA1172">
        <v>29</v>
      </c>
      <c r="AB1172">
        <v>0</v>
      </c>
      <c r="AC1172">
        <v>82</v>
      </c>
      <c r="AD1172">
        <v>1.1499999999999999</v>
      </c>
      <c r="AE1172">
        <v>0.125</v>
      </c>
      <c r="AF1172">
        <v>1808.95</v>
      </c>
      <c r="AG1172" s="2">
        <f>IFERROR(VLOOKUP(B1172,[1]Hoja2!$C$1:$AM$841,37,FALSE),"n/a")</f>
        <v>1808.95</v>
      </c>
      <c r="AH1172" s="10">
        <f>VLOOKUP(AX1172,[1]Hoja2!$B$2:$AO$762,17,FALSE)</f>
        <v>87</v>
      </c>
      <c r="AI1172" s="10">
        <f>VLOOKUP(AX1172,[1]Hoja2!$B$2:$AO$762,23,FALSE)</f>
        <v>1.1499999999999999</v>
      </c>
      <c r="AJ1172" s="10">
        <f>VLOOKUP(AX1172,[1]Hoja2!$B$2:$AO$762,28,FALSE)</f>
        <v>0.29249999999999998</v>
      </c>
      <c r="AK1172" s="10" t="str">
        <f>VLOOKUP(AX1172,[1]Hoja2!$B$2:$AO$762,19,FALSE)</f>
        <v>Light Production Digital Business</v>
      </c>
      <c r="AL1172">
        <f t="shared" si="599"/>
        <v>1</v>
      </c>
      <c r="AM1172">
        <f t="shared" si="600"/>
        <v>0</v>
      </c>
      <c r="AN1172">
        <f t="shared" si="601"/>
        <v>1</v>
      </c>
      <c r="AO1172">
        <f t="shared" si="602"/>
        <v>0</v>
      </c>
      <c r="AP1172">
        <f t="shared" si="603"/>
        <v>1</v>
      </c>
      <c r="AQ1172">
        <f t="shared" si="604"/>
        <v>0</v>
      </c>
      <c r="AR1172">
        <f>+INDEX([1]Hoja2!$AM$2:$AM$841,MATCH(B1172,[1]Hoja2!$C$2:$C$841,0))</f>
        <v>1808.95</v>
      </c>
      <c r="AS1172" t="str">
        <f>CONCATENATE(B1172,F1172-1)</f>
        <v>0BG295150128</v>
      </c>
      <c r="AT1172" s="2">
        <f>IFERROR(VLOOKUP(AS1172,[1]Hoja2!$A$1:$AM$841,38,FALSE),"n/a")</f>
        <v>0</v>
      </c>
      <c r="AU1172" s="8">
        <f t="shared" si="598"/>
        <v>1</v>
      </c>
      <c r="AV1172">
        <f>VLOOKUP(B1172,[1]Hoja2!$C$2:$AO$762,39,FALSE)</f>
        <v>1</v>
      </c>
      <c r="AW1172">
        <f>IF(AU1172=AV1172,VLOOKUP(B1172,[1]Hoja2!$C$2:$AO$762,37,FALSE),IF(AV1172&lt;2,VLOOKUP(B1172,[1]Hoja2!$C$2:$AO$762,37,FALSE)))</f>
        <v>1808.95</v>
      </c>
      <c r="AX1172" t="str">
        <f>B1172 &amp; COUNTIF(B$2:B1172, B1172)</f>
        <v>0BG29515011</v>
      </c>
      <c r="AY1172" s="10">
        <f>VLOOKUP(AX1172,[1]Hoja2!$B$2:$AO$762,38,FALSE)</f>
        <v>1808.95</v>
      </c>
      <c r="AZ1172" s="9">
        <f t="shared" si="612"/>
        <v>0</v>
      </c>
      <c r="BA1172">
        <f t="shared" si="613"/>
        <v>0</v>
      </c>
      <c r="BB1172">
        <f t="shared" si="614"/>
        <v>-0.16749999999999998</v>
      </c>
      <c r="BC1172">
        <f t="shared" si="615"/>
        <v>0</v>
      </c>
    </row>
    <row r="1173" spans="1:55" hidden="1" x14ac:dyDescent="0.25">
      <c r="A1173">
        <v>72196</v>
      </c>
      <c r="B1173" t="s">
        <v>634</v>
      </c>
      <c r="C1173">
        <v>2019</v>
      </c>
      <c r="D1173" t="s">
        <v>37</v>
      </c>
      <c r="E1173" t="s">
        <v>38</v>
      </c>
      <c r="F1173">
        <v>29</v>
      </c>
      <c r="G1173" t="s">
        <v>44</v>
      </c>
      <c r="H1173">
        <v>0</v>
      </c>
      <c r="I1173" t="s">
        <v>64</v>
      </c>
      <c r="J1173">
        <v>655</v>
      </c>
      <c r="K1173">
        <v>1365</v>
      </c>
      <c r="L1173">
        <v>0</v>
      </c>
      <c r="M1173">
        <v>0</v>
      </c>
      <c r="N1173">
        <v>0.6</v>
      </c>
      <c r="O1173">
        <v>0.8</v>
      </c>
      <c r="P1173">
        <v>1.05</v>
      </c>
      <c r="Q1173">
        <v>1.1000000000000001</v>
      </c>
      <c r="R1173" t="s">
        <v>46</v>
      </c>
      <c r="S1173">
        <v>5</v>
      </c>
      <c r="T1173">
        <v>9</v>
      </c>
      <c r="U1173" t="s">
        <v>47</v>
      </c>
      <c r="V1173" t="s">
        <v>64</v>
      </c>
      <c r="W1173" t="s">
        <v>55</v>
      </c>
      <c r="X1173">
        <v>2019</v>
      </c>
      <c r="Y1173" t="s">
        <v>37</v>
      </c>
      <c r="Z1173" t="s">
        <v>38</v>
      </c>
      <c r="AA1173">
        <v>29</v>
      </c>
      <c r="AB1173">
        <v>0</v>
      </c>
      <c r="AC1173">
        <v>3</v>
      </c>
      <c r="AD1173">
        <v>0</v>
      </c>
      <c r="AE1173">
        <v>0</v>
      </c>
      <c r="AF1173">
        <v>1365</v>
      </c>
      <c r="AG1173" s="2" t="str">
        <f>IFERROR(VLOOKUP(B1173,[1]Hoja2!$C$1:$AM$841,37,FALSE),"n/a")</f>
        <v>n/a</v>
      </c>
      <c r="AH1173" s="10" t="e">
        <f>VLOOKUP(AX1173,[1]Hoja2!$B$2:$AO$762,17,FALSE)</f>
        <v>#N/A</v>
      </c>
      <c r="AI1173" s="10" t="e">
        <f>VLOOKUP(AX1173,[1]Hoja2!$B$2:$AO$762,23,FALSE)</f>
        <v>#N/A</v>
      </c>
      <c r="AJ1173" s="10" t="e">
        <f>VLOOKUP(AX1173,[1]Hoja2!$B$2:$AO$762,28,FALSE)</f>
        <v>#N/A</v>
      </c>
      <c r="AK1173" s="10" t="e">
        <f>VLOOKUP(AX1173,[1]Hoja2!$B$2:$AO$762,19,FALSE)</f>
        <v>#N/A</v>
      </c>
      <c r="AL1173" t="e">
        <f t="shared" si="599"/>
        <v>#N/A</v>
      </c>
      <c r="AM1173" t="e">
        <f t="shared" si="600"/>
        <v>#N/A</v>
      </c>
      <c r="AN1173" t="e">
        <f t="shared" si="601"/>
        <v>#N/A</v>
      </c>
      <c r="AO1173" t="e">
        <f t="shared" si="602"/>
        <v>#N/A</v>
      </c>
      <c r="AP1173" t="e">
        <f t="shared" si="603"/>
        <v>#N/A</v>
      </c>
      <c r="AQ1173" t="str">
        <f t="shared" si="604"/>
        <v>n/a</v>
      </c>
      <c r="AR1173" t="e">
        <f>+INDEX([1]DETALLE!$AK$2:$AK$841,MATCH(B1173,[1]DETALLE!$A$2:$A$841,0))</f>
        <v>#N/A</v>
      </c>
      <c r="AS1173" t="str">
        <f>CONCATENATE(B1173)</f>
        <v>0LX7658041</v>
      </c>
      <c r="AT1173" s="2" t="str">
        <f>IF(IFERROR(VLOOKUP(AS1173,[1]Hoja2!$C$1:$AM$841,37,FALSE),"n/a")&lt;&gt;"n/a","a","n/a")</f>
        <v>n/a</v>
      </c>
      <c r="AU1173" s="8">
        <f t="shared" si="598"/>
        <v>2</v>
      </c>
      <c r="AV1173" t="e">
        <f>VLOOKUP(B1173,[1]Hoja2!$C$2:$AO$762,39,FALSE)</f>
        <v>#N/A</v>
      </c>
      <c r="AW1173" t="e">
        <f>IF(AU1173=AV1173,VLOOKUP(B1173,[1]Hoja2!$C$2:$AO$762,37,FALSE),IF(AV1173&lt;2,VLOOKUP(B1173,[1]Hoja2!$C$2:$AO$762,37,FALSE)))</f>
        <v>#N/A</v>
      </c>
      <c r="AX1173" t="str">
        <f>B1173 &amp; COUNTIF(B$2:B1173, B1173)</f>
        <v>0LX76580412</v>
      </c>
      <c r="AY1173" t="e">
        <f>VLOOKUP(AX1173,[1]Hoja2!$B$2:$AO$762,38,FALSE)</f>
        <v>#N/A</v>
      </c>
      <c r="AZ1173" s="9" t="e">
        <f t="shared" si="612"/>
        <v>#N/A</v>
      </c>
    </row>
    <row r="1174" spans="1:55" hidden="1" x14ac:dyDescent="0.25">
      <c r="A1174">
        <v>72199</v>
      </c>
      <c r="B1174" t="s">
        <v>645</v>
      </c>
      <c r="C1174">
        <v>2019</v>
      </c>
      <c r="D1174" t="s">
        <v>37</v>
      </c>
      <c r="E1174" t="s">
        <v>38</v>
      </c>
      <c r="F1174">
        <v>29</v>
      </c>
      <c r="G1174" t="s">
        <v>40</v>
      </c>
      <c r="H1174">
        <v>1.1499999999999999</v>
      </c>
      <c r="I1174" t="s">
        <v>58</v>
      </c>
      <c r="J1174">
        <v>655</v>
      </c>
      <c r="K1174">
        <v>1365</v>
      </c>
      <c r="L1174">
        <v>0</v>
      </c>
      <c r="M1174">
        <v>0</v>
      </c>
      <c r="N1174">
        <v>0.6</v>
      </c>
      <c r="O1174">
        <v>0.8</v>
      </c>
      <c r="P1174">
        <v>1.05</v>
      </c>
      <c r="Q1174">
        <v>1.1000000000000001</v>
      </c>
      <c r="R1174" t="s">
        <v>46</v>
      </c>
      <c r="S1174">
        <v>5</v>
      </c>
      <c r="T1174">
        <v>9</v>
      </c>
      <c r="U1174" t="s">
        <v>85</v>
      </c>
      <c r="V1174" t="s">
        <v>58</v>
      </c>
      <c r="W1174" t="s">
        <v>61</v>
      </c>
      <c r="X1174">
        <v>2019</v>
      </c>
      <c r="Y1174" t="s">
        <v>37</v>
      </c>
      <c r="Z1174" t="s">
        <v>38</v>
      </c>
      <c r="AA1174">
        <v>30</v>
      </c>
      <c r="AB1174">
        <v>0</v>
      </c>
      <c r="AC1174">
        <v>104</v>
      </c>
      <c r="AD1174">
        <v>1.1000000000000001</v>
      </c>
      <c r="AE1174">
        <v>0.12777777777777799</v>
      </c>
      <c r="AF1174">
        <v>1501.5</v>
      </c>
      <c r="AG1174" s="2" t="str">
        <f>IFERROR(VLOOKUP(B1174,[1]Hoja2!$C$1:$AM$841,37,FALSE),"n/a")</f>
        <v>n/a</v>
      </c>
      <c r="AH1174" s="10" t="e">
        <f>VLOOKUP(AX1174,[1]Hoja2!$B$2:$AO$762,17,FALSE)</f>
        <v>#N/A</v>
      </c>
      <c r="AI1174" s="10" t="e">
        <f>VLOOKUP(AX1174,[1]Hoja2!$B$2:$AO$762,23,FALSE)</f>
        <v>#N/A</v>
      </c>
      <c r="AJ1174" s="10" t="e">
        <f>VLOOKUP(AX1174,[1]Hoja2!$B$2:$AO$762,28,FALSE)</f>
        <v>#N/A</v>
      </c>
      <c r="AK1174" s="10" t="e">
        <f>VLOOKUP(AX1174,[1]Hoja2!$B$2:$AO$762,19,FALSE)</f>
        <v>#N/A</v>
      </c>
      <c r="AL1174" t="e">
        <f t="shared" si="599"/>
        <v>#N/A</v>
      </c>
      <c r="AM1174" t="e">
        <f t="shared" si="600"/>
        <v>#N/A</v>
      </c>
      <c r="AN1174" t="e">
        <f t="shared" si="601"/>
        <v>#N/A</v>
      </c>
      <c r="AO1174" t="e">
        <f t="shared" si="602"/>
        <v>#N/A</v>
      </c>
      <c r="AP1174" t="e">
        <f t="shared" si="603"/>
        <v>#N/A</v>
      </c>
      <c r="AQ1174" t="str">
        <f t="shared" si="604"/>
        <v>n/a</v>
      </c>
      <c r="AR1174" t="e">
        <f>+INDEX([1]DETALLE!$AK$2:$AK$841,MATCH(B1174,[1]DETALLE!$A$2:$A$841,0))</f>
        <v>#N/A</v>
      </c>
      <c r="AS1174" t="str">
        <f>CONCATENATE(B1174)</f>
        <v>0EX9293297</v>
      </c>
      <c r="AT1174" s="2" t="str">
        <f>IF(IFERROR(VLOOKUP(AS1174,[1]Hoja2!$C$1:$AM$841,37,FALSE),"n/a")&lt;&gt;"n/a","a","n/a")</f>
        <v>n/a</v>
      </c>
      <c r="AU1174" s="8">
        <f t="shared" si="598"/>
        <v>1</v>
      </c>
      <c r="AV1174" t="e">
        <f>VLOOKUP(B1174,[1]Hoja2!$C$2:$AO$762,39,FALSE)</f>
        <v>#N/A</v>
      </c>
      <c r="AW1174" t="e">
        <f>IF(AU1174=AV1174,VLOOKUP(B1174,[1]Hoja2!$C$2:$AO$762,37,FALSE),IF(AV1174&lt;2,VLOOKUP(B1174,[1]Hoja2!$C$2:$AO$762,37,FALSE)))</f>
        <v>#N/A</v>
      </c>
      <c r="AX1174" t="str">
        <f>B1174 &amp; COUNTIF(B$2:B1174, B1174)</f>
        <v>0EX92932971</v>
      </c>
      <c r="AY1174" t="e">
        <f>VLOOKUP(AX1174,[1]Hoja2!$B$2:$AO$762,38,FALSE)</f>
        <v>#N/A</v>
      </c>
      <c r="AZ1174" s="9" t="e">
        <f t="shared" si="612"/>
        <v>#N/A</v>
      </c>
    </row>
    <row r="1175" spans="1:55" hidden="1" x14ac:dyDescent="0.25">
      <c r="A1175">
        <v>72202</v>
      </c>
      <c r="B1175" t="s">
        <v>990</v>
      </c>
      <c r="C1175">
        <v>2019</v>
      </c>
      <c r="D1175" t="s">
        <v>37</v>
      </c>
      <c r="E1175" t="s">
        <v>38</v>
      </c>
      <c r="F1175">
        <v>29</v>
      </c>
      <c r="G1175" t="s">
        <v>40</v>
      </c>
      <c r="H1175">
        <v>0.73333329999999997</v>
      </c>
      <c r="I1175" t="s">
        <v>116</v>
      </c>
      <c r="J1175">
        <v>655</v>
      </c>
      <c r="K1175">
        <v>1365</v>
      </c>
      <c r="L1175">
        <v>0</v>
      </c>
      <c r="M1175">
        <v>0</v>
      </c>
      <c r="N1175">
        <v>0.6</v>
      </c>
      <c r="O1175">
        <v>0.8</v>
      </c>
      <c r="P1175">
        <v>1.05</v>
      </c>
      <c r="Q1175">
        <v>1.1000000000000001</v>
      </c>
      <c r="R1175" t="s">
        <v>46</v>
      </c>
      <c r="S1175">
        <v>5</v>
      </c>
      <c r="T1175">
        <v>9</v>
      </c>
      <c r="U1175" t="s">
        <v>47</v>
      </c>
      <c r="V1175" t="s">
        <v>58</v>
      </c>
      <c r="W1175" t="s">
        <v>36</v>
      </c>
      <c r="X1175">
        <v>2019</v>
      </c>
      <c r="Y1175" t="s">
        <v>37</v>
      </c>
      <c r="Z1175" t="s">
        <v>38</v>
      </c>
      <c r="AA1175">
        <v>30</v>
      </c>
      <c r="AB1175">
        <v>1</v>
      </c>
      <c r="AC1175">
        <v>83</v>
      </c>
      <c r="AD1175">
        <v>0</v>
      </c>
      <c r="AE1175">
        <v>0</v>
      </c>
      <c r="AF1175">
        <v>0</v>
      </c>
      <c r="AG1175" s="2" t="str">
        <f>IFERROR(VLOOKUP(B1175,[1]Hoja2!$C$1:$AM$841,37,FALSE),"n/a")</f>
        <v>n/a</v>
      </c>
      <c r="AH1175" s="10" t="e">
        <f>VLOOKUP(AX1175,[1]Hoja2!$B$2:$AO$762,17,FALSE)</f>
        <v>#N/A</v>
      </c>
      <c r="AI1175" s="10" t="e">
        <f>VLOOKUP(AX1175,[1]Hoja2!$B$2:$AO$762,23,FALSE)</f>
        <v>#N/A</v>
      </c>
      <c r="AJ1175" s="10" t="e">
        <f>VLOOKUP(AX1175,[1]Hoja2!$B$2:$AO$762,28,FALSE)</f>
        <v>#N/A</v>
      </c>
      <c r="AK1175" s="10" t="e">
        <f>VLOOKUP(AX1175,[1]Hoja2!$B$2:$AO$762,19,FALSE)</f>
        <v>#N/A</v>
      </c>
      <c r="AL1175" t="e">
        <f t="shared" si="599"/>
        <v>#N/A</v>
      </c>
      <c r="AM1175" t="e">
        <f t="shared" si="600"/>
        <v>#N/A</v>
      </c>
      <c r="AN1175" t="e">
        <f t="shared" si="601"/>
        <v>#N/A</v>
      </c>
      <c r="AO1175" t="e">
        <f t="shared" si="602"/>
        <v>#N/A</v>
      </c>
      <c r="AP1175" t="e">
        <f t="shared" si="603"/>
        <v>#N/A</v>
      </c>
      <c r="AQ1175" t="str">
        <f t="shared" si="604"/>
        <v>n/a</v>
      </c>
      <c r="AR1175" t="e">
        <f>+INDEX([1]DETALLE!$AK$2:$AK$841,MATCH(B1175,[1]DETALLE!$A$2:$A$841,0))</f>
        <v>#N/A</v>
      </c>
      <c r="AS1175" t="str">
        <f>CONCATENATE(B1175)</f>
        <v>0AE9549506</v>
      </c>
      <c r="AT1175" s="2" t="str">
        <f>IF(IFERROR(VLOOKUP(AS1175,[1]Hoja2!$C$1:$AM$841,37,FALSE),"n/a")&lt;&gt;"n/a","a","n/a")</f>
        <v>n/a</v>
      </c>
      <c r="AU1175" s="8">
        <f t="shared" si="598"/>
        <v>1</v>
      </c>
      <c r="AV1175" t="e">
        <f>VLOOKUP(B1175,[1]Hoja2!$C$2:$AO$762,39,FALSE)</f>
        <v>#N/A</v>
      </c>
      <c r="AW1175" t="e">
        <f>IF(AU1175=AV1175,VLOOKUP(B1175,[1]Hoja2!$C$2:$AO$762,37,FALSE),IF(AV1175&lt;2,VLOOKUP(B1175,[1]Hoja2!$C$2:$AO$762,37,FALSE)))</f>
        <v>#N/A</v>
      </c>
      <c r="AX1175" t="str">
        <f>B1175 &amp; COUNTIF(B$2:B1175, B1175)</f>
        <v>0AE95495061</v>
      </c>
      <c r="AY1175" t="e">
        <f>VLOOKUP(AX1175,[1]Hoja2!$B$2:$AO$762,38,FALSE)</f>
        <v>#N/A</v>
      </c>
      <c r="AZ1175" s="9" t="e">
        <f t="shared" si="612"/>
        <v>#N/A</v>
      </c>
    </row>
    <row r="1176" spans="1:55" hidden="1" x14ac:dyDescent="0.25">
      <c r="A1176">
        <v>72216</v>
      </c>
      <c r="B1176" t="s">
        <v>507</v>
      </c>
      <c r="C1176">
        <v>2019</v>
      </c>
      <c r="D1176" t="s">
        <v>37</v>
      </c>
      <c r="E1176" t="s">
        <v>38</v>
      </c>
      <c r="F1176">
        <v>29</v>
      </c>
      <c r="G1176" t="s">
        <v>44</v>
      </c>
      <c r="H1176">
        <v>0</v>
      </c>
      <c r="I1176" t="s">
        <v>58</v>
      </c>
      <c r="J1176">
        <v>655</v>
      </c>
      <c r="K1176">
        <v>1365</v>
      </c>
      <c r="L1176">
        <v>0</v>
      </c>
      <c r="M1176">
        <v>0</v>
      </c>
      <c r="N1176">
        <v>0.6</v>
      </c>
      <c r="O1176">
        <v>0.8</v>
      </c>
      <c r="P1176">
        <v>1.05</v>
      </c>
      <c r="Q1176">
        <v>1.1000000000000001</v>
      </c>
      <c r="R1176" t="s">
        <v>46</v>
      </c>
      <c r="S1176">
        <v>5</v>
      </c>
      <c r="T1176">
        <v>9</v>
      </c>
      <c r="U1176" t="s">
        <v>47</v>
      </c>
      <c r="V1176" t="s">
        <v>58</v>
      </c>
      <c r="W1176" t="s">
        <v>73</v>
      </c>
      <c r="X1176">
        <v>2019</v>
      </c>
      <c r="Y1176" t="s">
        <v>37</v>
      </c>
      <c r="Z1176" t="s">
        <v>38</v>
      </c>
      <c r="AA1176">
        <v>29</v>
      </c>
      <c r="AB1176">
        <v>0</v>
      </c>
      <c r="AC1176">
        <v>11</v>
      </c>
      <c r="AD1176">
        <v>0</v>
      </c>
      <c r="AE1176">
        <v>0</v>
      </c>
      <c r="AF1176">
        <v>1365</v>
      </c>
      <c r="AG1176" s="2">
        <f>IFERROR(VLOOKUP(B1176,[1]Hoja2!$C$1:$AM$841,37,FALSE),"n/a")</f>
        <v>1433.25</v>
      </c>
      <c r="AH1176" s="10" t="e">
        <f>VLOOKUP(AX1176,[1]Hoja2!$B$2:$AO$762,17,FALSE)</f>
        <v>#N/A</v>
      </c>
      <c r="AI1176" s="10" t="e">
        <f>VLOOKUP(AX1176,[1]Hoja2!$B$2:$AO$762,23,FALSE)</f>
        <v>#N/A</v>
      </c>
      <c r="AJ1176" s="10" t="e">
        <f>VLOOKUP(AX1176,[1]Hoja2!$B$2:$AO$762,28,FALSE)</f>
        <v>#N/A</v>
      </c>
      <c r="AK1176" s="10" t="e">
        <f>VLOOKUP(AX1176,[1]Hoja2!$B$2:$AO$762,19,FALSE)</f>
        <v>#N/A</v>
      </c>
      <c r="AL1176" t="e">
        <f t="shared" si="599"/>
        <v>#N/A</v>
      </c>
      <c r="AM1176" t="e">
        <f t="shared" si="600"/>
        <v>#N/A</v>
      </c>
      <c r="AN1176" t="e">
        <f t="shared" si="601"/>
        <v>#N/A</v>
      </c>
      <c r="AO1176" t="e">
        <f t="shared" si="602"/>
        <v>#N/A</v>
      </c>
      <c r="AP1176" t="e">
        <f t="shared" si="603"/>
        <v>#N/A</v>
      </c>
      <c r="AQ1176">
        <f t="shared" si="604"/>
        <v>1</v>
      </c>
      <c r="AR1176">
        <f>+INDEX([1]Hoja2!$AM$2:$AM$841,MATCH(B1176,[1]Hoja2!$C$2:$C$841,0))</f>
        <v>1433.25</v>
      </c>
      <c r="AS1176" t="str">
        <f>CONCATENATE(B1176)</f>
        <v>0EX9283410</v>
      </c>
      <c r="AT1176" s="2">
        <f>IF(COUNTIF(AS1176:AS2396,AS1176)&lt;2,IFERROR(VLOOKUP(AS1176,[1]Hoja2!$C$1:$AM$841,37,FALSE),"n/a"),"b")</f>
        <v>1433.25</v>
      </c>
      <c r="AU1176" s="8">
        <f t="shared" si="598"/>
        <v>2</v>
      </c>
      <c r="AV1176">
        <f>VLOOKUP(B1176,[1]Hoja2!$C$2:$AO$762,39,FALSE)</f>
        <v>1</v>
      </c>
      <c r="AW1176">
        <f>IF(AU1176=AV1176,VLOOKUP(B1176,[1]Hoja2!$C$2:$AO$762,37,FALSE),IF(AV1176&lt;2,VLOOKUP(B1176,[1]Hoja2!$C$2:$AO$762,37,FALSE)))</f>
        <v>1433.25</v>
      </c>
      <c r="AX1176" t="str">
        <f>B1176 &amp; COUNTIF(B$2:B1176, B1176)</f>
        <v>0EX92834102</v>
      </c>
      <c r="AY1176" t="e">
        <f>VLOOKUP(AX1176,[1]Hoja2!$B$2:$AO$762,38,FALSE)</f>
        <v>#N/A</v>
      </c>
      <c r="AZ1176" s="9">
        <f t="shared" si="612"/>
        <v>0</v>
      </c>
    </row>
    <row r="1177" spans="1:55" x14ac:dyDescent="0.25">
      <c r="A1177">
        <v>72225</v>
      </c>
      <c r="B1177" t="s">
        <v>576</v>
      </c>
      <c r="C1177">
        <v>2019</v>
      </c>
      <c r="D1177" t="s">
        <v>37</v>
      </c>
      <c r="E1177" t="s">
        <v>38</v>
      </c>
      <c r="F1177">
        <v>29</v>
      </c>
      <c r="G1177" t="s">
        <v>40</v>
      </c>
      <c r="H1177">
        <v>0.98333329999999997</v>
      </c>
      <c r="I1177" t="s">
        <v>58</v>
      </c>
      <c r="J1177">
        <v>655</v>
      </c>
      <c r="K1177">
        <v>1365</v>
      </c>
      <c r="L1177">
        <v>0</v>
      </c>
      <c r="M1177">
        <v>0</v>
      </c>
      <c r="N1177">
        <v>0.6</v>
      </c>
      <c r="O1177">
        <v>0.8</v>
      </c>
      <c r="P1177">
        <v>1.05</v>
      </c>
      <c r="Q1177">
        <v>1.1000000000000001</v>
      </c>
      <c r="R1177" t="s">
        <v>46</v>
      </c>
      <c r="S1177">
        <v>5</v>
      </c>
      <c r="T1177">
        <v>9</v>
      </c>
      <c r="U1177" t="s">
        <v>47</v>
      </c>
      <c r="V1177" t="s">
        <v>58</v>
      </c>
      <c r="W1177" t="s">
        <v>42</v>
      </c>
      <c r="X1177">
        <v>2019</v>
      </c>
      <c r="Y1177" t="s">
        <v>37</v>
      </c>
      <c r="Z1177" t="s">
        <v>38</v>
      </c>
      <c r="AA1177">
        <v>29</v>
      </c>
      <c r="AB1177">
        <v>0</v>
      </c>
      <c r="AC1177">
        <v>6</v>
      </c>
      <c r="AD1177">
        <v>0</v>
      </c>
      <c r="AE1177">
        <v>0.19666665999999999</v>
      </c>
      <c r="AF1177">
        <v>0</v>
      </c>
      <c r="AG1177" s="2">
        <f>IFERROR(VLOOKUP(B1177,[1]Hoja2!$C$1:$AM$841,37,FALSE),"n/a")</f>
        <v>0</v>
      </c>
      <c r="AH1177" s="10">
        <f>VLOOKUP(AX1177,[1]Hoja2!$B$2:$AO$762,17,FALSE)</f>
        <v>64</v>
      </c>
      <c r="AI1177" s="10">
        <f>VLOOKUP(AX1177,[1]Hoja2!$B$2:$AO$762,23,FALSE)</f>
        <v>1.1000000000000001</v>
      </c>
      <c r="AJ1177" s="10">
        <f>VLOOKUP(AX1177,[1]Hoja2!$B$2:$AO$762,28,FALSE)</f>
        <v>0.41600000000000004</v>
      </c>
      <c r="AK1177" s="10" t="str">
        <f>VLOOKUP(AX1177,[1]Hoja2!$B$2:$AO$762,19,FALSE)</f>
        <v>Departmental Digital</v>
      </c>
      <c r="AL1177">
        <f t="shared" si="599"/>
        <v>0</v>
      </c>
      <c r="AM1177">
        <f t="shared" si="600"/>
        <v>0</v>
      </c>
      <c r="AN1177">
        <f t="shared" si="601"/>
        <v>0</v>
      </c>
      <c r="AO1177">
        <f t="shared" si="602"/>
        <v>0</v>
      </c>
      <c r="AP1177">
        <f t="shared" si="603"/>
        <v>1</v>
      </c>
      <c r="AQ1177">
        <f t="shared" si="604"/>
        <v>0</v>
      </c>
      <c r="AR1177">
        <f>+INDEX([1]Hoja2!$AM$2:$AM$841,MATCH(B1177,[1]Hoja2!$C$2:$C$841,0))</f>
        <v>0</v>
      </c>
      <c r="AS1177" t="str">
        <f t="shared" si="605"/>
        <v>0EX929335129</v>
      </c>
      <c r="AT1177" s="2">
        <f>IFERROR(VLOOKUP(AS1177,[1]Hoja2!$A$1:$AM$841,38,FALSE),"n/a")</f>
        <v>0</v>
      </c>
      <c r="AU1177" s="8">
        <f t="shared" si="598"/>
        <v>2</v>
      </c>
      <c r="AV1177">
        <f>VLOOKUP(B1177,[1]Hoja2!$C$2:$AO$762,39,FALSE)</f>
        <v>2</v>
      </c>
      <c r="AW1177">
        <f>IF(AU1177=AV1177,VLOOKUP(B1177,[1]Hoja2!$C$2:$AO$762,37,FALSE),IF(AV1177&lt;2,VLOOKUP(B1177,[1]Hoja2!$C$2:$AO$762,37,FALSE)))</f>
        <v>0</v>
      </c>
      <c r="AX1177" t="str">
        <f>B1177 &amp; COUNTIF(B$2:B1177, B1177)</f>
        <v>0EX92933512</v>
      </c>
      <c r="AY1177" s="10">
        <f>VLOOKUP(AX1177,[1]Hoja2!$B$2:$AO$762,38,FALSE)</f>
        <v>1501.5000000000002</v>
      </c>
      <c r="AZ1177" s="9">
        <f t="shared" si="612"/>
        <v>0</v>
      </c>
      <c r="BA1177">
        <f t="shared" ref="BA1177:BA1179" si="616">IF(Q1177="NA",2,IF(OR(G1177="INSTALACION NUEVA",G1177="Mantenimiento preventivo"),3,IF(AND(AC1177&lt;AH1177,AL1177&lt;&gt;1),4,IF(AY1177&gt;AF1177,1,0))))</f>
        <v>4</v>
      </c>
      <c r="BB1177">
        <f t="shared" ref="BB1177:BB1179" si="617">AE1177-AJ1177</f>
        <v>-0.21933334000000004</v>
      </c>
      <c r="BC1177">
        <f t="shared" ref="BC1177:BC1179" si="618">+_xlfn.IFS(Q1177="NA",2,OR(G1177="INSTALACION NUEVA",G1177="Mantenimiento preventivo"),3,AND(AC1177&lt;AH1177,AL1177&lt;&gt;1),4,AY1177&gt;AF1177,1,TRUE,0)</f>
        <v>4</v>
      </c>
    </row>
    <row r="1178" spans="1:55" x14ac:dyDescent="0.25">
      <c r="A1178">
        <v>72227</v>
      </c>
      <c r="B1178" t="s">
        <v>644</v>
      </c>
      <c r="C1178">
        <v>2019</v>
      </c>
      <c r="D1178" t="s">
        <v>37</v>
      </c>
      <c r="E1178" t="s">
        <v>38</v>
      </c>
      <c r="F1178">
        <v>29</v>
      </c>
      <c r="G1178" t="s">
        <v>40</v>
      </c>
      <c r="H1178">
        <v>3.1333329999999999</v>
      </c>
      <c r="I1178" t="s">
        <v>54</v>
      </c>
      <c r="J1178">
        <v>803</v>
      </c>
      <c r="K1178">
        <v>1573</v>
      </c>
      <c r="L1178">
        <v>0.2</v>
      </c>
      <c r="M1178">
        <v>0.6</v>
      </c>
      <c r="N1178">
        <v>0.8</v>
      </c>
      <c r="O1178">
        <v>1.05</v>
      </c>
      <c r="P1178">
        <v>1.1000000000000001</v>
      </c>
      <c r="Q1178">
        <v>1.1499999999999999</v>
      </c>
      <c r="R1178" t="s">
        <v>46</v>
      </c>
      <c r="S1178">
        <v>4</v>
      </c>
      <c r="T1178">
        <v>6</v>
      </c>
      <c r="U1178" t="s">
        <v>47</v>
      </c>
      <c r="V1178" t="s">
        <v>54</v>
      </c>
      <c r="W1178" t="s">
        <v>42</v>
      </c>
      <c r="X1178">
        <v>2019</v>
      </c>
      <c r="Y1178" t="s">
        <v>37</v>
      </c>
      <c r="Z1178" t="s">
        <v>38</v>
      </c>
      <c r="AA1178">
        <v>29</v>
      </c>
      <c r="AB1178">
        <v>0</v>
      </c>
      <c r="AC1178">
        <v>70</v>
      </c>
      <c r="AD1178">
        <v>1.1499999999999999</v>
      </c>
      <c r="AE1178">
        <v>0.78333324999999998</v>
      </c>
      <c r="AF1178">
        <v>1808.95</v>
      </c>
      <c r="AG1178" s="2">
        <f>IFERROR(VLOOKUP(B1178,[1]Hoja2!$C$1:$AM$841,37,FALSE),"n/a")</f>
        <v>1808.95</v>
      </c>
      <c r="AH1178" s="10">
        <f>VLOOKUP(AX1178,[1]Hoja2!$B$2:$AO$762,17,FALSE)</f>
        <v>70</v>
      </c>
      <c r="AI1178" s="10">
        <f>VLOOKUP(AX1178,[1]Hoja2!$B$2:$AO$762,23,FALSE)</f>
        <v>1.1499999999999999</v>
      </c>
      <c r="AJ1178" s="10">
        <f>VLOOKUP(AX1178,[1]Hoja2!$B$2:$AO$762,28,FALSE)</f>
        <v>0.67249999999999999</v>
      </c>
      <c r="AK1178" s="10" t="str">
        <f>VLOOKUP(AX1178,[1]Hoja2!$B$2:$AO$762,19,FALSE)</f>
        <v>Entry Production Color Low/Mid</v>
      </c>
      <c r="AL1178">
        <f t="shared" si="599"/>
        <v>1</v>
      </c>
      <c r="AM1178">
        <f t="shared" si="600"/>
        <v>1</v>
      </c>
      <c r="AN1178">
        <f t="shared" si="601"/>
        <v>1</v>
      </c>
      <c r="AO1178">
        <f t="shared" si="602"/>
        <v>0</v>
      </c>
      <c r="AP1178">
        <f t="shared" si="603"/>
        <v>1</v>
      </c>
      <c r="AQ1178">
        <f t="shared" si="604"/>
        <v>0</v>
      </c>
      <c r="AR1178">
        <f>+INDEX([1]Hoja2!$AM$2:$AM$841,MATCH(B1178,[1]Hoja2!$C$2:$C$841,0))</f>
        <v>1808.95</v>
      </c>
      <c r="AS1178" t="str">
        <f t="shared" si="605"/>
        <v>0E2B66565729</v>
      </c>
      <c r="AT1178" s="2">
        <f>IFERROR(VLOOKUP(AS1178,[1]Hoja2!$A$1:$AM$841,38,FALSE),"n/a")</f>
        <v>0</v>
      </c>
      <c r="AU1178" s="8">
        <f t="shared" si="598"/>
        <v>1</v>
      </c>
      <c r="AV1178">
        <f>VLOOKUP(B1178,[1]Hoja2!$C$2:$AO$762,39,FALSE)</f>
        <v>1</v>
      </c>
      <c r="AW1178">
        <f>IF(AU1178=AV1178,VLOOKUP(B1178,[1]Hoja2!$C$2:$AO$762,37,FALSE),IF(AV1178&lt;2,VLOOKUP(B1178,[1]Hoja2!$C$2:$AO$762,37,FALSE)))</f>
        <v>1808.95</v>
      </c>
      <c r="AX1178" t="str">
        <f>B1178 &amp; COUNTIF(B$2:B1178, B1178)</f>
        <v>0E2B6656571</v>
      </c>
      <c r="AY1178" s="10">
        <f>VLOOKUP(AX1178,[1]Hoja2!$B$2:$AO$762,38,FALSE)</f>
        <v>1808.95</v>
      </c>
      <c r="AZ1178" s="9">
        <f t="shared" si="612"/>
        <v>0</v>
      </c>
      <c r="BA1178">
        <f t="shared" si="616"/>
        <v>0</v>
      </c>
      <c r="BB1178">
        <f t="shared" si="617"/>
        <v>0.11083324999999999</v>
      </c>
      <c r="BC1178">
        <f t="shared" si="618"/>
        <v>0</v>
      </c>
    </row>
    <row r="1179" spans="1:55" x14ac:dyDescent="0.25">
      <c r="A1179">
        <v>72228</v>
      </c>
      <c r="B1179" t="s">
        <v>239</v>
      </c>
      <c r="C1179">
        <v>2019</v>
      </c>
      <c r="D1179" t="s">
        <v>37</v>
      </c>
      <c r="E1179" t="s">
        <v>38</v>
      </c>
      <c r="F1179">
        <v>29</v>
      </c>
      <c r="G1179" t="s">
        <v>40</v>
      </c>
      <c r="H1179">
        <v>2.1166670000000001</v>
      </c>
      <c r="I1179" t="s">
        <v>45</v>
      </c>
      <c r="J1179">
        <v>803</v>
      </c>
      <c r="K1179">
        <v>1573</v>
      </c>
      <c r="L1179">
        <v>0.2</v>
      </c>
      <c r="M1179">
        <v>0.6</v>
      </c>
      <c r="N1179">
        <v>0.8</v>
      </c>
      <c r="O1179">
        <v>1.05</v>
      </c>
      <c r="P1179">
        <v>1.1000000000000001</v>
      </c>
      <c r="Q1179">
        <v>1.1499999999999999</v>
      </c>
      <c r="R1179" t="s">
        <v>46</v>
      </c>
      <c r="S1179">
        <v>4</v>
      </c>
      <c r="T1179">
        <v>6</v>
      </c>
      <c r="U1179" t="s">
        <v>47</v>
      </c>
      <c r="V1179" t="s">
        <v>48</v>
      </c>
      <c r="W1179" t="s">
        <v>42</v>
      </c>
      <c r="X1179">
        <v>2019</v>
      </c>
      <c r="Y1179" t="s">
        <v>37</v>
      </c>
      <c r="Z1179" t="s">
        <v>38</v>
      </c>
      <c r="AA1179">
        <v>29</v>
      </c>
      <c r="AB1179">
        <v>0</v>
      </c>
      <c r="AC1179">
        <v>20</v>
      </c>
      <c r="AD1179">
        <v>1.05</v>
      </c>
      <c r="AE1179">
        <v>0.52916675000000002</v>
      </c>
      <c r="AF1179">
        <v>1651.65</v>
      </c>
      <c r="AG1179" s="2">
        <f>IFERROR(VLOOKUP(B1179,[1]Hoja2!$C$1:$AM$841,37,FALSE),"n/a")</f>
        <v>1651.6500000000003</v>
      </c>
      <c r="AH1179" s="10">
        <f>VLOOKUP(AX1179,[1]Hoja2!$B$2:$AO$762,17,FALSE)</f>
        <v>51</v>
      </c>
      <c r="AI1179" s="10">
        <f>VLOOKUP(AX1179,[1]Hoja2!$B$2:$AO$762,23,FALSE)</f>
        <v>1.1000000000000001</v>
      </c>
      <c r="AJ1179" s="10">
        <f>VLOOKUP(AX1179,[1]Hoja2!$B$2:$AO$762,28,FALSE)</f>
        <v>0.51749999999999996</v>
      </c>
      <c r="AK1179" s="10" t="str">
        <f>VLOOKUP(AX1179,[1]Hoja2!$B$2:$AO$762,19,FALSE)</f>
        <v>Light Production Digital Business</v>
      </c>
      <c r="AL1179">
        <f t="shared" si="599"/>
        <v>0</v>
      </c>
      <c r="AM1179">
        <f t="shared" si="600"/>
        <v>0</v>
      </c>
      <c r="AN1179">
        <f t="shared" si="601"/>
        <v>0</v>
      </c>
      <c r="AO1179">
        <f t="shared" si="602"/>
        <v>0</v>
      </c>
      <c r="AP1179">
        <f t="shared" si="603"/>
        <v>1</v>
      </c>
      <c r="AQ1179">
        <f t="shared" si="604"/>
        <v>0</v>
      </c>
      <c r="AR1179">
        <f>+INDEX([1]Hoja2!$AM$2:$AM$841,MATCH(B1179,[1]Hoja2!$C$2:$C$841,0))</f>
        <v>1651.6500000000003</v>
      </c>
      <c r="AS1179" t="str">
        <f t="shared" si="605"/>
        <v>0BG097368729</v>
      </c>
      <c r="AT1179" s="2">
        <f>IFERROR(VLOOKUP(AS1179,[1]Hoja2!$A$1:$AM$841,38,FALSE),"n/a")</f>
        <v>0</v>
      </c>
      <c r="AU1179" s="8">
        <f t="shared" si="598"/>
        <v>2</v>
      </c>
      <c r="AV1179">
        <f>VLOOKUP(B1179,[1]Hoja2!$C$2:$AO$762,39,FALSE)</f>
        <v>2</v>
      </c>
      <c r="AW1179">
        <f>IF(AU1179=AV1179,VLOOKUP(B1179,[1]Hoja2!$C$2:$AO$762,37,FALSE),IF(AV1179&lt;2,VLOOKUP(B1179,[1]Hoja2!$C$2:$AO$762,37,FALSE)))</f>
        <v>1651.6500000000003</v>
      </c>
      <c r="AX1179" t="str">
        <f>B1179 &amp; COUNTIF(B$2:B1179, B1179)</f>
        <v>0BG09736872</v>
      </c>
      <c r="AY1179" s="10">
        <f>VLOOKUP(AX1179,[1]Hoja2!$B$2:$AO$762,38,FALSE)</f>
        <v>1730.3000000000004</v>
      </c>
      <c r="AZ1179" s="9">
        <f t="shared" si="612"/>
        <v>0</v>
      </c>
      <c r="BA1179">
        <f t="shared" si="616"/>
        <v>4</v>
      </c>
      <c r="BB1179">
        <f t="shared" si="617"/>
        <v>1.1666750000000059E-2</v>
      </c>
      <c r="BC1179">
        <f t="shared" si="618"/>
        <v>4</v>
      </c>
    </row>
    <row r="1180" spans="1:55" hidden="1" x14ac:dyDescent="0.25">
      <c r="A1180">
        <v>72233</v>
      </c>
      <c r="B1180" t="s">
        <v>908</v>
      </c>
      <c r="C1180">
        <v>2019</v>
      </c>
      <c r="D1180" t="s">
        <v>37</v>
      </c>
      <c r="E1180" t="s">
        <v>38</v>
      </c>
      <c r="F1180">
        <v>29</v>
      </c>
      <c r="G1180" t="s">
        <v>40</v>
      </c>
      <c r="H1180">
        <v>2.4500000000000002</v>
      </c>
      <c r="I1180" t="s">
        <v>116</v>
      </c>
      <c r="J1180">
        <v>655</v>
      </c>
      <c r="K1180">
        <v>1365</v>
      </c>
      <c r="L1180">
        <v>0</v>
      </c>
      <c r="M1180">
        <v>0</v>
      </c>
      <c r="N1180">
        <v>0.6</v>
      </c>
      <c r="O1180">
        <v>0.8</v>
      </c>
      <c r="P1180">
        <v>1.05</v>
      </c>
      <c r="Q1180">
        <v>1.1000000000000001</v>
      </c>
      <c r="R1180" t="s">
        <v>420</v>
      </c>
      <c r="S1180">
        <v>5</v>
      </c>
      <c r="T1180">
        <v>9</v>
      </c>
      <c r="U1180" t="s">
        <v>47</v>
      </c>
      <c r="V1180" t="s">
        <v>45</v>
      </c>
      <c r="W1180" t="s">
        <v>683</v>
      </c>
      <c r="X1180">
        <v>2019</v>
      </c>
      <c r="Y1180" t="s">
        <v>37</v>
      </c>
      <c r="Z1180" t="s">
        <v>38</v>
      </c>
      <c r="AA1180">
        <v>29</v>
      </c>
      <c r="AB1180">
        <v>1</v>
      </c>
      <c r="AC1180">
        <v>6</v>
      </c>
      <c r="AD1180">
        <v>0</v>
      </c>
      <c r="AE1180">
        <v>0</v>
      </c>
      <c r="AF1180">
        <v>0</v>
      </c>
      <c r="AG1180" s="2" t="str">
        <f>IFERROR(VLOOKUP(B1180,[1]Hoja2!$C$1:$AM$841,37,FALSE),"n/a")</f>
        <v>n/a</v>
      </c>
      <c r="AH1180" s="10" t="e">
        <f>VLOOKUP(AX1180,[1]Hoja2!$B$2:$AO$762,17,FALSE)</f>
        <v>#N/A</v>
      </c>
      <c r="AI1180" s="10" t="e">
        <f>VLOOKUP(AX1180,[1]Hoja2!$B$2:$AO$762,23,FALSE)</f>
        <v>#N/A</v>
      </c>
      <c r="AJ1180" s="10" t="e">
        <f>VLOOKUP(AX1180,[1]Hoja2!$B$2:$AO$762,28,FALSE)</f>
        <v>#N/A</v>
      </c>
      <c r="AK1180" s="10" t="e">
        <f>VLOOKUP(AX1180,[1]Hoja2!$B$2:$AO$762,19,FALSE)</f>
        <v>#N/A</v>
      </c>
      <c r="AL1180" t="e">
        <f t="shared" si="599"/>
        <v>#N/A</v>
      </c>
      <c r="AM1180" t="e">
        <f t="shared" si="600"/>
        <v>#N/A</v>
      </c>
      <c r="AN1180" t="e">
        <f t="shared" si="601"/>
        <v>#N/A</v>
      </c>
      <c r="AO1180" t="e">
        <f t="shared" si="602"/>
        <v>#N/A</v>
      </c>
      <c r="AP1180" t="e">
        <f t="shared" si="603"/>
        <v>#N/A</v>
      </c>
      <c r="AQ1180" t="str">
        <f t="shared" si="604"/>
        <v>n/a</v>
      </c>
      <c r="AR1180">
        <f>+INDEX([1]DETALLE!$AK$2:$AK$841,MATCH(B1180,[1]DETALLE!$A$2:$A$841,0))</f>
        <v>0</v>
      </c>
      <c r="AS1180" t="str">
        <f>CONCATENATE(B1180)</f>
        <v>0Y4X848866</v>
      </c>
      <c r="AT1180" s="2" t="str">
        <f>IF(IFERROR(VLOOKUP(AS1180,[1]Hoja2!$C$1:$AM$841,37,FALSE),"n/a")&lt;&gt;"n/a","a","n/a")</f>
        <v>n/a</v>
      </c>
      <c r="AU1180" s="8">
        <f t="shared" si="598"/>
        <v>3</v>
      </c>
      <c r="AV1180" t="e">
        <f>VLOOKUP(B1180,[1]Hoja2!$C$2:$AO$762,39,FALSE)</f>
        <v>#N/A</v>
      </c>
      <c r="AW1180" t="e">
        <f>IF(AU1180=AV1180,VLOOKUP(B1180,[1]Hoja2!$C$2:$AO$762,37,FALSE),IF(AV1180&lt;2,VLOOKUP(B1180,[1]Hoja2!$C$2:$AO$762,37,FALSE)))</f>
        <v>#N/A</v>
      </c>
      <c r="AX1180" t="str">
        <f>B1180 &amp; COUNTIF(B$2:B1180, B1180)</f>
        <v>0Y4X8488663</v>
      </c>
      <c r="AY1180" t="e">
        <f>VLOOKUP(AX1180,[1]Hoja2!$B$2:$AO$762,38,FALSE)</f>
        <v>#N/A</v>
      </c>
      <c r="AZ1180" s="9" t="e">
        <f t="shared" si="612"/>
        <v>#N/A</v>
      </c>
    </row>
    <row r="1181" spans="1:55" hidden="1" x14ac:dyDescent="0.25">
      <c r="A1181">
        <v>72234</v>
      </c>
      <c r="B1181" t="s">
        <v>991</v>
      </c>
      <c r="C1181">
        <v>2019</v>
      </c>
      <c r="D1181" t="s">
        <v>37</v>
      </c>
      <c r="E1181" t="s">
        <v>38</v>
      </c>
      <c r="F1181">
        <v>29</v>
      </c>
      <c r="G1181" t="s">
        <v>32</v>
      </c>
      <c r="H1181">
        <v>0</v>
      </c>
      <c r="J1181" t="s">
        <v>33</v>
      </c>
      <c r="K1181" t="s">
        <v>33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S1181" t="s">
        <v>33</v>
      </c>
      <c r="T1181" t="s">
        <v>33</v>
      </c>
      <c r="V1181" t="s">
        <v>64</v>
      </c>
      <c r="W1181" t="s">
        <v>42</v>
      </c>
      <c r="X1181">
        <v>2019</v>
      </c>
      <c r="Y1181" t="s">
        <v>37</v>
      </c>
      <c r="Z1181" t="s">
        <v>38</v>
      </c>
      <c r="AA1181">
        <v>30</v>
      </c>
      <c r="AB1181" t="s">
        <v>33</v>
      </c>
      <c r="AC1181">
        <v>0</v>
      </c>
      <c r="AD1181">
        <v>0</v>
      </c>
      <c r="AE1181">
        <v>0</v>
      </c>
      <c r="AF1181">
        <v>0</v>
      </c>
      <c r="AG1181" s="2" t="str">
        <f>IFERROR(VLOOKUP(B1181,[1]Hoja2!$C$1:$AM$841,37,FALSE),"n/a")</f>
        <v>n/a</v>
      </c>
      <c r="AH1181" s="10" t="e">
        <f>VLOOKUP(AX1181,[1]Hoja2!$B$2:$AO$762,17,FALSE)</f>
        <v>#N/A</v>
      </c>
      <c r="AI1181" s="10" t="e">
        <f>VLOOKUP(AX1181,[1]Hoja2!$B$2:$AO$762,23,FALSE)</f>
        <v>#N/A</v>
      </c>
      <c r="AJ1181" s="10" t="e">
        <f>VLOOKUP(AX1181,[1]Hoja2!$B$2:$AO$762,28,FALSE)</f>
        <v>#N/A</v>
      </c>
      <c r="AK1181" s="10" t="e">
        <f>VLOOKUP(AX1181,[1]Hoja2!$B$2:$AO$762,19,FALSE)</f>
        <v>#N/A</v>
      </c>
      <c r="AL1181" t="e">
        <f t="shared" si="599"/>
        <v>#N/A</v>
      </c>
      <c r="AM1181" t="e">
        <f t="shared" si="600"/>
        <v>#N/A</v>
      </c>
      <c r="AN1181" t="e">
        <f t="shared" si="601"/>
        <v>#N/A</v>
      </c>
      <c r="AO1181" t="e">
        <f t="shared" si="602"/>
        <v>#N/A</v>
      </c>
      <c r="AP1181" t="e">
        <f t="shared" si="603"/>
        <v>#N/A</v>
      </c>
      <c r="AQ1181" t="str">
        <f t="shared" si="604"/>
        <v>n/a</v>
      </c>
      <c r="AR1181" t="e">
        <f>+INDEX([1]DETALLE!$AK$2:$AK$841,MATCH(B1181,[1]DETALLE!$A$2:$A$841,0))</f>
        <v>#N/A</v>
      </c>
      <c r="AS1181" t="str">
        <f>CONCATENATE(B1181)</f>
        <v>0MX1208881</v>
      </c>
      <c r="AT1181" s="2" t="str">
        <f>IF(IFERROR(VLOOKUP(AS1181,[1]Hoja2!$C$1:$AM$841,37,FALSE),"n/a")&lt;&gt;"n/a","a","n/a")</f>
        <v>n/a</v>
      </c>
      <c r="AU1181" s="8">
        <f t="shared" si="598"/>
        <v>1</v>
      </c>
      <c r="AV1181" t="e">
        <f>VLOOKUP(B1181,[1]Hoja2!$C$2:$AO$762,39,FALSE)</f>
        <v>#N/A</v>
      </c>
      <c r="AW1181" t="e">
        <f>IF(AU1181=AV1181,VLOOKUP(B1181,[1]Hoja2!$C$2:$AO$762,37,FALSE),IF(AV1181&lt;2,VLOOKUP(B1181,[1]Hoja2!$C$2:$AO$762,37,FALSE)))</f>
        <v>#N/A</v>
      </c>
      <c r="AX1181" t="str">
        <f>B1181 &amp; COUNTIF(B$2:B1181, B1181)</f>
        <v>0MX12088811</v>
      </c>
      <c r="AY1181" t="e">
        <f>VLOOKUP(AX1181,[1]Hoja2!$B$2:$AO$762,38,FALSE)</f>
        <v>#N/A</v>
      </c>
      <c r="AZ1181" s="9" t="e">
        <f t="shared" si="612"/>
        <v>#N/A</v>
      </c>
    </row>
    <row r="1182" spans="1:55" x14ac:dyDescent="0.25">
      <c r="A1182">
        <v>72235</v>
      </c>
      <c r="B1182" t="s">
        <v>642</v>
      </c>
      <c r="C1182">
        <v>2019</v>
      </c>
      <c r="D1182" t="s">
        <v>37</v>
      </c>
      <c r="E1182" t="s">
        <v>38</v>
      </c>
      <c r="F1182">
        <v>29</v>
      </c>
      <c r="G1182" t="s">
        <v>40</v>
      </c>
      <c r="H1182">
        <v>0.15</v>
      </c>
      <c r="I1182" t="s">
        <v>34</v>
      </c>
      <c r="J1182">
        <v>468</v>
      </c>
      <c r="K1182">
        <v>715</v>
      </c>
      <c r="L1182">
        <v>0</v>
      </c>
      <c r="M1182">
        <v>0</v>
      </c>
      <c r="N1182">
        <v>0</v>
      </c>
      <c r="O1182">
        <v>0.6</v>
      </c>
      <c r="P1182">
        <v>0.8</v>
      </c>
      <c r="Q1182">
        <v>1.05</v>
      </c>
      <c r="R1182" t="s">
        <v>46</v>
      </c>
      <c r="S1182">
        <v>5</v>
      </c>
      <c r="T1182">
        <v>9</v>
      </c>
      <c r="U1182" t="s">
        <v>47</v>
      </c>
      <c r="V1182" t="s">
        <v>34</v>
      </c>
      <c r="W1182" t="s">
        <v>55</v>
      </c>
      <c r="X1182">
        <v>2019</v>
      </c>
      <c r="Y1182" t="s">
        <v>37</v>
      </c>
      <c r="Z1182" t="s">
        <v>38</v>
      </c>
      <c r="AA1182">
        <v>29</v>
      </c>
      <c r="AB1182">
        <v>0</v>
      </c>
      <c r="AC1182">
        <v>82</v>
      </c>
      <c r="AD1182">
        <v>1.05</v>
      </c>
      <c r="AE1182">
        <v>0.03</v>
      </c>
      <c r="AF1182">
        <v>750.75</v>
      </c>
      <c r="AG1182" s="2">
        <f>IFERROR(VLOOKUP(B1182,[1]Hoja2!$C$1:$AM$841,37,FALSE),"n/a")</f>
        <v>750.75000000000011</v>
      </c>
      <c r="AH1182" s="10">
        <f>VLOOKUP(AX1182,[1]Hoja2!$B$2:$AO$762,17,FALSE)</f>
        <v>83</v>
      </c>
      <c r="AI1182" s="10">
        <f>VLOOKUP(AX1182,[1]Hoja2!$B$2:$AO$762,23,FALSE)</f>
        <v>1.05</v>
      </c>
      <c r="AJ1182" s="10">
        <f>VLOOKUP(AX1182,[1]Hoja2!$B$2:$AO$762,28,FALSE)</f>
        <v>0.06</v>
      </c>
      <c r="AK1182" s="10" t="str">
        <f>VLOOKUP(AX1182,[1]Hoja2!$B$2:$AO$762,19,FALSE)</f>
        <v>A4 Mono MFPs</v>
      </c>
      <c r="AL1182">
        <f t="shared" si="599"/>
        <v>1</v>
      </c>
      <c r="AM1182">
        <f t="shared" si="600"/>
        <v>0</v>
      </c>
      <c r="AN1182">
        <f t="shared" si="601"/>
        <v>1</v>
      </c>
      <c r="AO1182">
        <f t="shared" si="602"/>
        <v>0</v>
      </c>
      <c r="AP1182">
        <f t="shared" si="603"/>
        <v>1</v>
      </c>
      <c r="AQ1182">
        <f t="shared" si="604"/>
        <v>0</v>
      </c>
      <c r="AR1182">
        <f>+INDEX([1]Hoja2!$AM$2:$AM$841,MATCH(B1182,[1]Hoja2!$C$2:$C$841,0))</f>
        <v>750.75000000000011</v>
      </c>
      <c r="AS1182" t="str">
        <f t="shared" si="605"/>
        <v>0C7X23661729</v>
      </c>
      <c r="AT1182" s="2">
        <f>IFERROR(VLOOKUP(AS1182,[1]Hoja2!$A$1:$AM$841,38,FALSE),"n/a")</f>
        <v>0</v>
      </c>
      <c r="AU1182" s="8">
        <f t="shared" si="598"/>
        <v>2</v>
      </c>
      <c r="AV1182">
        <f>VLOOKUP(B1182,[1]Hoja2!$C$2:$AO$762,39,FALSE)</f>
        <v>1</v>
      </c>
      <c r="AW1182">
        <f>IF(AU1182=AV1182,VLOOKUP(B1182,[1]Hoja2!$C$2:$AO$762,37,FALSE),IF(AV1182&lt;2,VLOOKUP(B1182,[1]Hoja2!$C$2:$AO$762,37,FALSE)))</f>
        <v>750.75000000000011</v>
      </c>
      <c r="AX1182" t="str">
        <f>B1182 &amp; COUNTIF(B$2:B1182, B1182)</f>
        <v>0C7X2366171</v>
      </c>
      <c r="AY1182" s="10">
        <f>VLOOKUP(AX1182,[1]Hoja2!$B$2:$AO$762,38,FALSE)</f>
        <v>750.75000000000011</v>
      </c>
      <c r="AZ1182" s="9">
        <f t="shared" si="612"/>
        <v>0</v>
      </c>
      <c r="BA1182">
        <f t="shared" ref="BA1182:BA1185" si="619">IF(Q1182="NA",2,IF(OR(G1182="INSTALACION NUEVA",G1182="Mantenimiento preventivo"),3,IF(AND(AC1182&lt;AH1182,AL1182&lt;&gt;1),4,IF(AY1182&gt;AF1182,1,0))))</f>
        <v>0</v>
      </c>
      <c r="BB1182">
        <f t="shared" ref="BB1182:BB1185" si="620">AE1182-AJ1182</f>
        <v>-0.03</v>
      </c>
      <c r="BC1182">
        <f t="shared" ref="BC1182:BC1185" si="621">+_xlfn.IFS(Q1182="NA",2,OR(G1182="INSTALACION NUEVA",G1182="Mantenimiento preventivo"),3,AND(AC1182&lt;AH1182,AL1182&lt;&gt;1),4,AY1182&gt;AF1182,1,TRUE,0)</f>
        <v>0</v>
      </c>
    </row>
    <row r="1183" spans="1:55" x14ac:dyDescent="0.25">
      <c r="A1183">
        <v>72236</v>
      </c>
      <c r="B1183" t="s">
        <v>650</v>
      </c>
      <c r="C1183">
        <v>2019</v>
      </c>
      <c r="D1183" t="s">
        <v>37</v>
      </c>
      <c r="E1183" t="s">
        <v>38</v>
      </c>
      <c r="F1183">
        <v>29</v>
      </c>
      <c r="G1183" t="s">
        <v>40</v>
      </c>
      <c r="H1183">
        <v>1.1166670000000001</v>
      </c>
      <c r="I1183" t="s">
        <v>34</v>
      </c>
      <c r="J1183">
        <v>468</v>
      </c>
      <c r="K1183">
        <v>715</v>
      </c>
      <c r="L1183">
        <v>0</v>
      </c>
      <c r="M1183">
        <v>0</v>
      </c>
      <c r="N1183">
        <v>0</v>
      </c>
      <c r="O1183">
        <v>0.6</v>
      </c>
      <c r="P1183">
        <v>0.8</v>
      </c>
      <c r="Q1183">
        <v>1.05</v>
      </c>
      <c r="R1183" t="s">
        <v>46</v>
      </c>
      <c r="S1183">
        <v>5</v>
      </c>
      <c r="T1183">
        <v>9</v>
      </c>
      <c r="U1183" t="s">
        <v>85</v>
      </c>
      <c r="V1183" t="s">
        <v>34</v>
      </c>
      <c r="W1183" t="s">
        <v>42</v>
      </c>
      <c r="X1183">
        <v>2019</v>
      </c>
      <c r="Y1183" t="s">
        <v>37</v>
      </c>
      <c r="Z1183" t="s">
        <v>38</v>
      </c>
      <c r="AA1183">
        <v>29</v>
      </c>
      <c r="AB1183">
        <v>0</v>
      </c>
      <c r="AC1183">
        <v>361</v>
      </c>
      <c r="AD1183">
        <v>1.05</v>
      </c>
      <c r="AE1183">
        <v>0.124074111111111</v>
      </c>
      <c r="AF1183">
        <v>750.75</v>
      </c>
      <c r="AG1183" s="2">
        <f>IFERROR(VLOOKUP(B1183,[1]Hoja2!$C$1:$AM$841,37,FALSE),"n/a")</f>
        <v>750.75000000000011</v>
      </c>
      <c r="AH1183" s="10">
        <f>VLOOKUP(AX1183,[1]Hoja2!$B$2:$AO$762,17,FALSE)</f>
        <v>362</v>
      </c>
      <c r="AI1183" s="10">
        <f>VLOOKUP(AX1183,[1]Hoja2!$B$2:$AO$762,23,FALSE)</f>
        <v>1.05</v>
      </c>
      <c r="AJ1183" s="10">
        <f>VLOOKUP(AX1183,[1]Hoja2!$B$2:$AO$762,28,FALSE)</f>
        <v>0.28999999999999998</v>
      </c>
      <c r="AK1183" s="10" t="str">
        <f>VLOOKUP(AX1183,[1]Hoja2!$B$2:$AO$762,19,FALSE)</f>
        <v>A4 Mono MFPs</v>
      </c>
      <c r="AL1183">
        <f t="shared" si="599"/>
        <v>1</v>
      </c>
      <c r="AM1183">
        <f t="shared" si="600"/>
        <v>0</v>
      </c>
      <c r="AN1183">
        <f t="shared" si="601"/>
        <v>1</v>
      </c>
      <c r="AO1183">
        <f t="shared" si="602"/>
        <v>0</v>
      </c>
      <c r="AP1183">
        <f t="shared" si="603"/>
        <v>1</v>
      </c>
      <c r="AQ1183">
        <f t="shared" si="604"/>
        <v>0</v>
      </c>
      <c r="AR1183">
        <f>+INDEX([1]Hoja2!$AM$2:$AM$841,MATCH(B1183,[1]Hoja2!$C$2:$C$841,0))</f>
        <v>750.75000000000011</v>
      </c>
      <c r="AS1183" t="str">
        <f t="shared" si="605"/>
        <v>K8B48129829</v>
      </c>
      <c r="AT1183" s="2">
        <f>IFERROR(VLOOKUP(AS1183,[1]Hoja2!$A$1:$AM$841,38,FALSE),"n/a")</f>
        <v>0</v>
      </c>
      <c r="AU1183" s="8">
        <f t="shared" si="598"/>
        <v>1</v>
      </c>
      <c r="AV1183">
        <f>VLOOKUP(B1183,[1]Hoja2!$C$2:$AO$762,39,FALSE)</f>
        <v>1</v>
      </c>
      <c r="AW1183">
        <f>IF(AU1183=AV1183,VLOOKUP(B1183,[1]Hoja2!$C$2:$AO$762,37,FALSE),IF(AV1183&lt;2,VLOOKUP(B1183,[1]Hoja2!$C$2:$AO$762,37,FALSE)))</f>
        <v>750.75000000000011</v>
      </c>
      <c r="AX1183" t="str">
        <f>B1183 &amp; COUNTIF(B$2:B1183, B1183)</f>
        <v>K8B4812981</v>
      </c>
      <c r="AY1183" s="10">
        <f>VLOOKUP(AX1183,[1]Hoja2!$B$2:$AO$762,38,FALSE)</f>
        <v>750.75000000000011</v>
      </c>
      <c r="AZ1183" s="9">
        <f t="shared" si="612"/>
        <v>0</v>
      </c>
      <c r="BA1183">
        <f t="shared" si="619"/>
        <v>0</v>
      </c>
      <c r="BB1183">
        <f t="shared" si="620"/>
        <v>-0.16592588888888898</v>
      </c>
      <c r="BC1183">
        <f t="shared" si="621"/>
        <v>0</v>
      </c>
    </row>
    <row r="1184" spans="1:55" x14ac:dyDescent="0.25">
      <c r="A1184">
        <v>72242</v>
      </c>
      <c r="B1184" t="s">
        <v>643</v>
      </c>
      <c r="C1184">
        <v>2019</v>
      </c>
      <c r="D1184" t="s">
        <v>37</v>
      </c>
      <c r="E1184" t="s">
        <v>38</v>
      </c>
      <c r="F1184">
        <v>29</v>
      </c>
      <c r="G1184" t="s">
        <v>40</v>
      </c>
      <c r="H1184">
        <v>0.36666670000000001</v>
      </c>
      <c r="I1184" t="s">
        <v>71</v>
      </c>
      <c r="J1184">
        <v>468</v>
      </c>
      <c r="K1184">
        <v>715</v>
      </c>
      <c r="L1184">
        <v>0</v>
      </c>
      <c r="M1184">
        <v>0</v>
      </c>
      <c r="N1184">
        <v>0</v>
      </c>
      <c r="O1184">
        <v>0.6</v>
      </c>
      <c r="P1184">
        <v>0.8</v>
      </c>
      <c r="Q1184">
        <v>1.05</v>
      </c>
      <c r="R1184" t="s">
        <v>46</v>
      </c>
      <c r="S1184">
        <v>5</v>
      </c>
      <c r="T1184">
        <v>9</v>
      </c>
      <c r="U1184" t="s">
        <v>47</v>
      </c>
      <c r="V1184" t="s">
        <v>71</v>
      </c>
      <c r="W1184" t="s">
        <v>55</v>
      </c>
      <c r="X1184">
        <v>2019</v>
      </c>
      <c r="Y1184" t="s">
        <v>37</v>
      </c>
      <c r="Z1184" t="s">
        <v>38</v>
      </c>
      <c r="AA1184">
        <v>29</v>
      </c>
      <c r="AB1184">
        <v>0</v>
      </c>
      <c r="AC1184">
        <v>31</v>
      </c>
      <c r="AD1184">
        <v>0.8</v>
      </c>
      <c r="AE1184">
        <v>7.3333339999999997E-2</v>
      </c>
      <c r="AF1184">
        <v>572</v>
      </c>
      <c r="AG1184" s="2">
        <f>IFERROR(VLOOKUP(B1184,[1]Hoja2!$C$1:$AM$841,37,FALSE),"n/a")</f>
        <v>572.00000000000011</v>
      </c>
      <c r="AH1184" s="10">
        <f>VLOOKUP(AX1184,[1]Hoja2!$B$2:$AO$762,17,FALSE)</f>
        <v>32</v>
      </c>
      <c r="AI1184" s="10">
        <f>VLOOKUP(AX1184,[1]Hoja2!$B$2:$AO$762,23,FALSE)</f>
        <v>0.8</v>
      </c>
      <c r="AJ1184" s="10">
        <f>VLOOKUP(AX1184,[1]Hoja2!$B$2:$AO$762,28,FALSE)</f>
        <v>0</v>
      </c>
      <c r="AK1184" s="10" t="str">
        <f>VLOOKUP(AX1184,[1]Hoja2!$B$2:$AO$762,19,FALSE)</f>
        <v>Entry Mono Printers</v>
      </c>
      <c r="AL1184">
        <f t="shared" si="599"/>
        <v>1</v>
      </c>
      <c r="AM1184">
        <f t="shared" si="600"/>
        <v>0</v>
      </c>
      <c r="AN1184">
        <f t="shared" si="601"/>
        <v>1</v>
      </c>
      <c r="AO1184">
        <f t="shared" si="602"/>
        <v>0</v>
      </c>
      <c r="AP1184">
        <f t="shared" si="603"/>
        <v>1</v>
      </c>
      <c r="AQ1184">
        <f t="shared" si="604"/>
        <v>0</v>
      </c>
      <c r="AR1184">
        <f>+INDEX([1]Hoja2!$AM$2:$AM$841,MATCH(B1184,[1]Hoja2!$C$2:$C$841,0))</f>
        <v>572.00000000000011</v>
      </c>
      <c r="AS1184" t="str">
        <f t="shared" si="605"/>
        <v>0D6X46298729</v>
      </c>
      <c r="AT1184" s="2">
        <f>IFERROR(VLOOKUP(AS1184,[1]Hoja2!$A$1:$AM$841,38,FALSE),"n/a")</f>
        <v>0</v>
      </c>
      <c r="AU1184" s="8">
        <f t="shared" si="598"/>
        <v>1</v>
      </c>
      <c r="AV1184">
        <f>VLOOKUP(B1184,[1]Hoja2!$C$2:$AO$762,39,FALSE)</f>
        <v>1</v>
      </c>
      <c r="AW1184">
        <f>IF(AU1184=AV1184,VLOOKUP(B1184,[1]Hoja2!$C$2:$AO$762,37,FALSE),IF(AV1184&lt;2,VLOOKUP(B1184,[1]Hoja2!$C$2:$AO$762,37,FALSE)))</f>
        <v>572.00000000000011</v>
      </c>
      <c r="AX1184" t="str">
        <f>B1184 &amp; COUNTIF(B$2:B1184, B1184)</f>
        <v>0D6X4629871</v>
      </c>
      <c r="AY1184" s="10">
        <f>VLOOKUP(AX1184,[1]Hoja2!$B$2:$AO$762,38,FALSE)</f>
        <v>572.00000000000011</v>
      </c>
      <c r="AZ1184" s="9">
        <f t="shared" si="612"/>
        <v>0</v>
      </c>
      <c r="BA1184">
        <f t="shared" si="619"/>
        <v>0</v>
      </c>
      <c r="BB1184">
        <f t="shared" si="620"/>
        <v>7.3333339999999997E-2</v>
      </c>
      <c r="BC1184">
        <f t="shared" si="621"/>
        <v>0</v>
      </c>
    </row>
    <row r="1185" spans="1:55" x14ac:dyDescent="0.25">
      <c r="A1185">
        <v>72257</v>
      </c>
      <c r="B1185" t="s">
        <v>992</v>
      </c>
      <c r="C1185">
        <v>2019</v>
      </c>
      <c r="D1185" t="s">
        <v>37</v>
      </c>
      <c r="E1185" t="s">
        <v>38</v>
      </c>
      <c r="F1185">
        <v>29</v>
      </c>
      <c r="G1185" t="s">
        <v>40</v>
      </c>
      <c r="H1185">
        <v>2.9333330000000002</v>
      </c>
      <c r="J1185" t="s">
        <v>33</v>
      </c>
      <c r="K1185" t="s">
        <v>33</v>
      </c>
      <c r="L1185" t="s">
        <v>33</v>
      </c>
      <c r="M1185" t="s">
        <v>33</v>
      </c>
      <c r="N1185" t="s">
        <v>33</v>
      </c>
      <c r="O1185" t="s">
        <v>33</v>
      </c>
      <c r="P1185" t="s">
        <v>33</v>
      </c>
      <c r="Q1185" t="s">
        <v>33</v>
      </c>
      <c r="S1185" t="s">
        <v>33</v>
      </c>
      <c r="T1185" t="s">
        <v>33</v>
      </c>
      <c r="V1185" t="s">
        <v>64</v>
      </c>
      <c r="W1185" t="s">
        <v>50</v>
      </c>
      <c r="X1185">
        <v>2019</v>
      </c>
      <c r="Y1185" t="s">
        <v>37</v>
      </c>
      <c r="Z1185" t="s">
        <v>38</v>
      </c>
      <c r="AA1185">
        <v>29</v>
      </c>
      <c r="AB1185" t="s">
        <v>33</v>
      </c>
      <c r="AC1185">
        <v>0</v>
      </c>
      <c r="AD1185">
        <v>0</v>
      </c>
      <c r="AE1185">
        <v>0</v>
      </c>
      <c r="AF1185">
        <v>0</v>
      </c>
      <c r="AG1185" s="2">
        <f>IFERROR(VLOOKUP(B1185,[1]Hoja2!$C$1:$AM$841,37,FALSE),"n/a")</f>
        <v>1501.5000000000002</v>
      </c>
      <c r="AH1185" s="10">
        <f>VLOOKUP(AX1185,[1]Hoja2!$B$2:$AO$762,17,FALSE)</f>
        <v>669</v>
      </c>
      <c r="AI1185" s="10">
        <f>VLOOKUP(AX1185,[1]Hoja2!$B$2:$AO$762,23,FALSE)</f>
        <v>1.1000000000000001</v>
      </c>
      <c r="AJ1185" s="10">
        <f>VLOOKUP(AX1185,[1]Hoja2!$B$2:$AO$762,28,FALSE)</f>
        <v>0.49400000000000005</v>
      </c>
      <c r="AK1185" s="10" t="str">
        <f>VLOOKUP(AX1185,[1]Hoja2!$B$2:$AO$762,19,FALSE)</f>
        <v>A3 Office Color Laser MFPs</v>
      </c>
      <c r="AL1185">
        <f t="shared" si="599"/>
        <v>0</v>
      </c>
      <c r="AM1185">
        <f t="shared" si="600"/>
        <v>0</v>
      </c>
      <c r="AN1185">
        <f t="shared" si="601"/>
        <v>0</v>
      </c>
      <c r="AO1185">
        <f t="shared" si="602"/>
        <v>0</v>
      </c>
      <c r="AP1185">
        <f t="shared" si="603"/>
        <v>0</v>
      </c>
      <c r="AQ1185">
        <f t="shared" si="604"/>
        <v>1</v>
      </c>
      <c r="AR1185">
        <f>+INDEX([1]Hoja2!$AM$2:$AM$841,MATCH(B1185,[1]Hoja2!$C$2:$C$841,0))</f>
        <v>1501.5000000000002</v>
      </c>
      <c r="AS1185" t="str">
        <f t="shared" si="605"/>
        <v>0MX446512429</v>
      </c>
      <c r="AT1185" s="2">
        <f>IFERROR(VLOOKUP(AS1185,[1]Hoja2!$A$1:$AM$841,38,FALSE),"n/a")</f>
        <v>0</v>
      </c>
      <c r="AU1185" s="8">
        <f t="shared" si="598"/>
        <v>1</v>
      </c>
      <c r="AV1185">
        <f>VLOOKUP(B1185,[1]Hoja2!$C$2:$AO$762,39,FALSE)</f>
        <v>1</v>
      </c>
      <c r="AW1185">
        <f>IF(AU1185=AV1185,VLOOKUP(B1185,[1]Hoja2!$C$2:$AO$762,37,FALSE),IF(AV1185&lt;2,VLOOKUP(B1185,[1]Hoja2!$C$2:$AO$762,37,FALSE)))</f>
        <v>1501.5000000000002</v>
      </c>
      <c r="AX1185" t="str">
        <f>B1185 &amp; COUNTIF(B$2:B1185, B1185)</f>
        <v>0MX44651241</v>
      </c>
      <c r="AY1185" s="10">
        <f>VLOOKUP(AX1185,[1]Hoja2!$B$2:$AO$762,38,FALSE)</f>
        <v>1501.5000000000002</v>
      </c>
      <c r="AZ1185" s="9">
        <f t="shared" si="612"/>
        <v>0</v>
      </c>
      <c r="BA1185">
        <f t="shared" si="619"/>
        <v>2</v>
      </c>
      <c r="BB1185">
        <f t="shared" si="620"/>
        <v>-0.49400000000000005</v>
      </c>
      <c r="BC1185">
        <f t="shared" si="621"/>
        <v>2</v>
      </c>
    </row>
    <row r="1186" spans="1:55" hidden="1" x14ac:dyDescent="0.25">
      <c r="A1186">
        <v>72268</v>
      </c>
      <c r="B1186" t="s">
        <v>295</v>
      </c>
      <c r="C1186">
        <v>2019</v>
      </c>
      <c r="D1186" t="s">
        <v>37</v>
      </c>
      <c r="E1186" t="s">
        <v>38</v>
      </c>
      <c r="F1186">
        <v>29</v>
      </c>
      <c r="G1186" t="s">
        <v>40</v>
      </c>
      <c r="H1186">
        <v>1.5333330000000001</v>
      </c>
      <c r="I1186" t="s">
        <v>58</v>
      </c>
      <c r="J1186">
        <v>655</v>
      </c>
      <c r="K1186">
        <v>1365</v>
      </c>
      <c r="L1186">
        <v>0</v>
      </c>
      <c r="M1186">
        <v>0</v>
      </c>
      <c r="N1186">
        <v>0.6</v>
      </c>
      <c r="O1186">
        <v>0.8</v>
      </c>
      <c r="P1186">
        <v>1.05</v>
      </c>
      <c r="Q1186">
        <v>1.1000000000000001</v>
      </c>
      <c r="R1186" t="s">
        <v>46</v>
      </c>
      <c r="S1186">
        <v>5</v>
      </c>
      <c r="T1186">
        <v>9</v>
      </c>
      <c r="U1186" t="s">
        <v>47</v>
      </c>
      <c r="V1186" t="s">
        <v>58</v>
      </c>
      <c r="W1186" t="s">
        <v>42</v>
      </c>
      <c r="X1186">
        <v>2019</v>
      </c>
      <c r="Y1186" t="s">
        <v>37</v>
      </c>
      <c r="Z1186" t="s">
        <v>38</v>
      </c>
      <c r="AA1186">
        <v>29</v>
      </c>
      <c r="AB1186">
        <v>0</v>
      </c>
      <c r="AC1186">
        <v>18</v>
      </c>
      <c r="AD1186">
        <v>0.8</v>
      </c>
      <c r="AE1186">
        <v>0.30666660000000001</v>
      </c>
      <c r="AF1186">
        <v>1092</v>
      </c>
      <c r="AG1186" s="2">
        <f>IFERROR(VLOOKUP(B1186,[1]Hoja2!$C$1:$AM$841,37,FALSE),"n/a")</f>
        <v>1501.5000000000002</v>
      </c>
      <c r="AH1186" s="10" t="e">
        <f>VLOOKUP(AX1186,[1]Hoja2!$B$2:$AO$762,17,FALSE)</f>
        <v>#N/A</v>
      </c>
      <c r="AI1186" s="10" t="e">
        <f>VLOOKUP(AX1186,[1]Hoja2!$B$2:$AO$762,23,FALSE)</f>
        <v>#N/A</v>
      </c>
      <c r="AJ1186" s="10" t="e">
        <f>VLOOKUP(AX1186,[1]Hoja2!$B$2:$AO$762,28,FALSE)</f>
        <v>#N/A</v>
      </c>
      <c r="AK1186" s="10" t="e">
        <f>VLOOKUP(AX1186,[1]Hoja2!$B$2:$AO$762,19,FALSE)</f>
        <v>#N/A</v>
      </c>
      <c r="AL1186" t="e">
        <f t="shared" si="599"/>
        <v>#N/A</v>
      </c>
      <c r="AM1186" t="e">
        <f t="shared" si="600"/>
        <v>#N/A</v>
      </c>
      <c r="AN1186" t="e">
        <f t="shared" si="601"/>
        <v>#N/A</v>
      </c>
      <c r="AO1186" t="e">
        <f t="shared" si="602"/>
        <v>#N/A</v>
      </c>
      <c r="AP1186" t="e">
        <f t="shared" si="603"/>
        <v>#N/A</v>
      </c>
      <c r="AQ1186">
        <f t="shared" si="604"/>
        <v>1</v>
      </c>
      <c r="AR1186">
        <f>+INDEX([1]Hoja2!$AM$2:$AM$841,MATCH(B1186,[1]Hoja2!$C$2:$C$841,0))</f>
        <v>1501.5000000000002</v>
      </c>
      <c r="AS1186" t="str">
        <f t="shared" si="605"/>
        <v>0EX929333129</v>
      </c>
      <c r="AT1186" s="2">
        <f>IFERROR(VLOOKUP(AS1186,[1]Hoja2!$A$1:$AM$841,38,FALSE),"n/a")</f>
        <v>0</v>
      </c>
      <c r="AU1186" s="8">
        <f t="shared" si="598"/>
        <v>2</v>
      </c>
      <c r="AV1186">
        <f>VLOOKUP(B1186,[1]Hoja2!$C$2:$AO$762,39,FALSE)</f>
        <v>1</v>
      </c>
      <c r="AW1186">
        <f>IF(AU1186=AV1186,VLOOKUP(B1186,[1]Hoja2!$C$2:$AO$762,37,FALSE),IF(AV1186&lt;2,VLOOKUP(B1186,[1]Hoja2!$C$2:$AO$762,37,FALSE)))</f>
        <v>1501.5000000000002</v>
      </c>
      <c r="AX1186" t="str">
        <f>B1186 &amp; COUNTIF(B$2:B1186, B1186)</f>
        <v>0EX92933312</v>
      </c>
      <c r="AY1186" t="e">
        <f>VLOOKUP(AX1186,[1]Hoja2!$B$2:$AO$762,38,FALSE)</f>
        <v>#N/A</v>
      </c>
      <c r="AZ1186" s="9">
        <f t="shared" si="612"/>
        <v>0</v>
      </c>
    </row>
    <row r="1187" spans="1:55" x14ac:dyDescent="0.25">
      <c r="A1187">
        <v>72271</v>
      </c>
      <c r="B1187" t="s">
        <v>261</v>
      </c>
      <c r="C1187">
        <v>2019</v>
      </c>
      <c r="D1187" t="s">
        <v>37</v>
      </c>
      <c r="E1187" t="s">
        <v>38</v>
      </c>
      <c r="F1187">
        <v>29</v>
      </c>
      <c r="G1187" t="s">
        <v>40</v>
      </c>
      <c r="H1187">
        <v>8.2333339999999993</v>
      </c>
      <c r="I1187" t="s">
        <v>116</v>
      </c>
      <c r="J1187">
        <v>655</v>
      </c>
      <c r="K1187">
        <v>1365</v>
      </c>
      <c r="L1187">
        <v>0</v>
      </c>
      <c r="M1187">
        <v>0</v>
      </c>
      <c r="N1187">
        <v>0.6</v>
      </c>
      <c r="O1187">
        <v>0.8</v>
      </c>
      <c r="P1187">
        <v>1.05</v>
      </c>
      <c r="Q1187">
        <v>1.1000000000000001</v>
      </c>
      <c r="R1187" t="s">
        <v>46</v>
      </c>
      <c r="S1187">
        <v>5</v>
      </c>
      <c r="T1187">
        <v>9</v>
      </c>
      <c r="U1187" t="s">
        <v>47</v>
      </c>
      <c r="V1187" t="s">
        <v>34</v>
      </c>
      <c r="W1187" t="s">
        <v>80</v>
      </c>
      <c r="X1187">
        <v>2019</v>
      </c>
      <c r="Y1187" t="s">
        <v>37</v>
      </c>
      <c r="Z1187" t="s">
        <v>38</v>
      </c>
      <c r="AA1187">
        <v>30</v>
      </c>
      <c r="AB1187">
        <v>0</v>
      </c>
      <c r="AC1187">
        <v>19</v>
      </c>
      <c r="AD1187">
        <v>0.8</v>
      </c>
      <c r="AE1187">
        <v>1.6466668</v>
      </c>
      <c r="AF1187">
        <v>871.32495449999999</v>
      </c>
      <c r="AG1187" s="2">
        <f>IFERROR(VLOOKUP(B1187,[1]Hoja2!$C$1:$AM$841,37,FALSE),"n/a")</f>
        <v>-175.4025</v>
      </c>
      <c r="AH1187" s="10">
        <f>VLOOKUP(AX1187,[1]Hoja2!$B$2:$AO$762,17,FALSE)</f>
        <v>20</v>
      </c>
      <c r="AI1187" s="10">
        <f>VLOOKUP(AX1187,[1]Hoja2!$B$2:$AO$762,23,FALSE)</f>
        <v>0.8</v>
      </c>
      <c r="AJ1187" s="10">
        <f>VLOOKUP(AX1187,[1]Hoja2!$B$2:$AO$762,28,FALSE)</f>
        <v>1.8320000000000001</v>
      </c>
      <c r="AK1187" s="10" t="str">
        <f>VLOOKUP(AX1187,[1]Hoja2!$B$2:$AO$762,19,FALSE)</f>
        <v>Office Digital</v>
      </c>
      <c r="AL1187">
        <f t="shared" si="599"/>
        <v>0</v>
      </c>
      <c r="AM1187">
        <f t="shared" si="600"/>
        <v>0</v>
      </c>
      <c r="AN1187">
        <f t="shared" si="601"/>
        <v>1</v>
      </c>
      <c r="AO1187">
        <f t="shared" si="602"/>
        <v>0</v>
      </c>
      <c r="AP1187">
        <f t="shared" si="603"/>
        <v>1</v>
      </c>
      <c r="AQ1187">
        <f t="shared" si="604"/>
        <v>0</v>
      </c>
      <c r="AR1187">
        <f>+INDEX([1]Hoja2!$AM$2:$AM$841,MATCH(B1187,[1]Hoja2!$C$2:$C$841,0))</f>
        <v>-175.4025</v>
      </c>
      <c r="AS1187" t="str">
        <f t="shared" si="605"/>
        <v>AAQ10056329</v>
      </c>
      <c r="AT1187" s="2">
        <f>IFERROR(VLOOKUP(AS1187,[1]Hoja2!$A$1:$AM$841,38,FALSE),"n/a")</f>
        <v>0</v>
      </c>
      <c r="AU1187" s="8">
        <f t="shared" si="598"/>
        <v>3</v>
      </c>
      <c r="AV1187">
        <f>VLOOKUP(B1187,[1]Hoja2!$C$2:$AO$762,39,FALSE)</f>
        <v>3</v>
      </c>
      <c r="AW1187">
        <f>IF(AU1187=AV1187,VLOOKUP(B1187,[1]Hoja2!$C$2:$AO$762,37,FALSE),IF(AV1187&lt;2,VLOOKUP(B1187,[1]Hoja2!$C$2:$AO$762,37,FALSE)))</f>
        <v>-175.4025</v>
      </c>
      <c r="AX1187" t="str">
        <f>B1187 &amp; COUNTIF(B$2:B1187, B1187)</f>
        <v>AAQ1005633</v>
      </c>
      <c r="AY1187" s="10">
        <f>VLOOKUP(AX1187,[1]Hoja2!$B$2:$AO$762,38,FALSE)</f>
        <v>808.07999999999993</v>
      </c>
      <c r="AZ1187" s="9">
        <f t="shared" si="612"/>
        <v>0</v>
      </c>
      <c r="BA1187">
        <f t="shared" ref="BA1187:BA1188" si="622">IF(Q1187="NA",2,IF(OR(G1187="INSTALACION NUEVA",G1187="Mantenimiento preventivo"),3,IF(AND(AC1187&lt;AH1187,AL1187&lt;&gt;1),4,IF(AY1187&gt;AF1187,1,0))))</f>
        <v>4</v>
      </c>
      <c r="BB1187">
        <f t="shared" ref="BB1187:BB1188" si="623">AE1187-AJ1187</f>
        <v>-0.18533320000000009</v>
      </c>
      <c r="BC1187">
        <f t="shared" ref="BC1187:BC1188" si="624">+_xlfn.IFS(Q1187="NA",2,OR(G1187="INSTALACION NUEVA",G1187="Mantenimiento preventivo"),3,AND(AC1187&lt;AH1187,AL1187&lt;&gt;1),4,AY1187&gt;AF1187,1,TRUE,0)</f>
        <v>4</v>
      </c>
    </row>
    <row r="1188" spans="1:55" x14ac:dyDescent="0.25">
      <c r="A1188">
        <v>72298</v>
      </c>
      <c r="B1188" t="s">
        <v>93</v>
      </c>
      <c r="C1188">
        <v>2019</v>
      </c>
      <c r="D1188" t="s">
        <v>37</v>
      </c>
      <c r="E1188" t="s">
        <v>38</v>
      </c>
      <c r="F1188">
        <v>29</v>
      </c>
      <c r="G1188" t="s">
        <v>40</v>
      </c>
      <c r="H1188">
        <v>1.1499999999999999</v>
      </c>
      <c r="I1188" t="s">
        <v>45</v>
      </c>
      <c r="J1188">
        <v>803</v>
      </c>
      <c r="K1188">
        <v>1573</v>
      </c>
      <c r="L1188">
        <v>0.2</v>
      </c>
      <c r="M1188">
        <v>0.6</v>
      </c>
      <c r="N1188">
        <v>0.8</v>
      </c>
      <c r="O1188">
        <v>1.05</v>
      </c>
      <c r="P1188">
        <v>1.1000000000000001</v>
      </c>
      <c r="Q1188">
        <v>1.1499999999999999</v>
      </c>
      <c r="R1188" t="s">
        <v>46</v>
      </c>
      <c r="S1188">
        <v>4</v>
      </c>
      <c r="T1188">
        <v>6</v>
      </c>
      <c r="U1188" t="s">
        <v>47</v>
      </c>
      <c r="V1188" t="s">
        <v>48</v>
      </c>
      <c r="W1188" t="s">
        <v>36</v>
      </c>
      <c r="X1188">
        <v>2019</v>
      </c>
      <c r="Y1188" t="s">
        <v>37</v>
      </c>
      <c r="Z1188" t="s">
        <v>38</v>
      </c>
      <c r="AA1188">
        <v>29</v>
      </c>
      <c r="AB1188">
        <v>0</v>
      </c>
      <c r="AC1188">
        <v>18</v>
      </c>
      <c r="AD1188">
        <v>1.05</v>
      </c>
      <c r="AE1188">
        <v>0.28749999999999998</v>
      </c>
      <c r="AF1188">
        <v>1651.65</v>
      </c>
      <c r="AG1188" s="2">
        <f>IFERROR(VLOOKUP(B1188,[1]Hoja2!$C$1:$AM$841,37,FALSE),"n/a")</f>
        <v>1258.4000000000003</v>
      </c>
      <c r="AH1188" s="10">
        <f>VLOOKUP(AX1188,[1]Hoja2!$B$2:$AO$762,17,FALSE)</f>
        <v>36</v>
      </c>
      <c r="AI1188" s="10">
        <f>VLOOKUP(AX1188,[1]Hoja2!$B$2:$AO$762,23,FALSE)</f>
        <v>1.1000000000000001</v>
      </c>
      <c r="AJ1188" s="10">
        <f>VLOOKUP(AX1188,[1]Hoja2!$B$2:$AO$762,28,FALSE)</f>
        <v>0.35499999999999998</v>
      </c>
      <c r="AK1188" s="10" t="str">
        <f>VLOOKUP(AX1188,[1]Hoja2!$B$2:$AO$762,19,FALSE)</f>
        <v>Light Production Digital Business</v>
      </c>
      <c r="AL1188">
        <f t="shared" si="599"/>
        <v>0</v>
      </c>
      <c r="AM1188">
        <f t="shared" si="600"/>
        <v>0</v>
      </c>
      <c r="AN1188">
        <f t="shared" si="601"/>
        <v>0</v>
      </c>
      <c r="AO1188">
        <f t="shared" si="602"/>
        <v>0</v>
      </c>
      <c r="AP1188">
        <f t="shared" si="603"/>
        <v>1</v>
      </c>
      <c r="AQ1188">
        <f t="shared" si="604"/>
        <v>0</v>
      </c>
      <c r="AR1188">
        <f>+INDEX([1]Hoja2!$AM$2:$AM$841,MATCH(B1188,[1]Hoja2!$C$2:$C$841,0))</f>
        <v>1258.4000000000003</v>
      </c>
      <c r="AS1188" t="str">
        <f t="shared" si="605"/>
        <v>0BG294931229</v>
      </c>
      <c r="AT1188" s="2">
        <f>IFERROR(VLOOKUP(AS1188,[1]Hoja2!$A$1:$AM$841,38,FALSE),"n/a")</f>
        <v>0</v>
      </c>
      <c r="AU1188" s="8">
        <f t="shared" si="598"/>
        <v>3</v>
      </c>
      <c r="AV1188">
        <f>VLOOKUP(B1188,[1]Hoja2!$C$2:$AO$762,39,FALSE)</f>
        <v>3</v>
      </c>
      <c r="AW1188">
        <f>IF(AU1188=AV1188,VLOOKUP(B1188,[1]Hoja2!$C$2:$AO$762,37,FALSE),IF(AV1188&lt;2,VLOOKUP(B1188,[1]Hoja2!$C$2:$AO$762,37,FALSE)))</f>
        <v>1258.4000000000003</v>
      </c>
      <c r="AX1188" t="str">
        <f>B1188 &amp; COUNTIF(B$2:B1188, B1188)</f>
        <v>0BG29493123</v>
      </c>
      <c r="AY1188" s="10">
        <f>VLOOKUP(AX1188,[1]Hoja2!$B$2:$AO$762,38,FALSE)</f>
        <v>1730.3000000000004</v>
      </c>
      <c r="AZ1188" s="9">
        <f t="shared" si="612"/>
        <v>0</v>
      </c>
      <c r="BA1188">
        <f t="shared" si="622"/>
        <v>4</v>
      </c>
      <c r="BB1188">
        <f t="shared" si="623"/>
        <v>-6.7500000000000004E-2</v>
      </c>
      <c r="BC1188">
        <f t="shared" si="624"/>
        <v>4</v>
      </c>
    </row>
    <row r="1189" spans="1:55" hidden="1" x14ac:dyDescent="0.25">
      <c r="A1189">
        <v>72299</v>
      </c>
      <c r="B1189" t="s">
        <v>649</v>
      </c>
      <c r="C1189">
        <v>2019</v>
      </c>
      <c r="D1189" t="s">
        <v>37</v>
      </c>
      <c r="E1189" t="s">
        <v>38</v>
      </c>
      <c r="F1189">
        <v>29</v>
      </c>
      <c r="G1189" t="s">
        <v>40</v>
      </c>
      <c r="H1189">
        <v>0</v>
      </c>
      <c r="I1189" t="s">
        <v>54</v>
      </c>
      <c r="J1189">
        <v>803</v>
      </c>
      <c r="K1189">
        <v>1573</v>
      </c>
      <c r="L1189">
        <v>0.2</v>
      </c>
      <c r="M1189">
        <v>0.6</v>
      </c>
      <c r="N1189">
        <v>0.8</v>
      </c>
      <c r="O1189">
        <v>1.05</v>
      </c>
      <c r="P1189">
        <v>1.1000000000000001</v>
      </c>
      <c r="Q1189">
        <v>1.1499999999999999</v>
      </c>
      <c r="R1189" t="s">
        <v>46</v>
      </c>
      <c r="S1189">
        <v>4</v>
      </c>
      <c r="T1189">
        <v>6</v>
      </c>
      <c r="U1189" t="s">
        <v>47</v>
      </c>
      <c r="V1189" t="s">
        <v>54</v>
      </c>
      <c r="W1189" t="s">
        <v>55</v>
      </c>
      <c r="X1189">
        <v>2019</v>
      </c>
      <c r="Y1189" t="s">
        <v>37</v>
      </c>
      <c r="Z1189" t="s">
        <v>38</v>
      </c>
      <c r="AA1189">
        <v>30</v>
      </c>
      <c r="AB1189">
        <v>0</v>
      </c>
      <c r="AC1189">
        <v>74</v>
      </c>
      <c r="AD1189">
        <v>1.1499999999999999</v>
      </c>
      <c r="AE1189">
        <v>0</v>
      </c>
      <c r="AF1189">
        <v>1808.95</v>
      </c>
      <c r="AG1189" s="2" t="str">
        <f>IFERROR(VLOOKUP(B1189,[1]Hoja2!$C$1:$AM$841,37,FALSE),"n/a")</f>
        <v>n/a</v>
      </c>
      <c r="AH1189" s="10" t="e">
        <f>VLOOKUP(AX1189,[1]Hoja2!$B$2:$AO$762,17,FALSE)</f>
        <v>#N/A</v>
      </c>
      <c r="AI1189" s="10" t="e">
        <f>VLOOKUP(AX1189,[1]Hoja2!$B$2:$AO$762,23,FALSE)</f>
        <v>#N/A</v>
      </c>
      <c r="AJ1189" s="10" t="e">
        <f>VLOOKUP(AX1189,[1]Hoja2!$B$2:$AO$762,28,FALSE)</f>
        <v>#N/A</v>
      </c>
      <c r="AK1189" s="10" t="e">
        <f>VLOOKUP(AX1189,[1]Hoja2!$B$2:$AO$762,19,FALSE)</f>
        <v>#N/A</v>
      </c>
      <c r="AL1189" t="e">
        <f t="shared" si="599"/>
        <v>#N/A</v>
      </c>
      <c r="AM1189" t="e">
        <f t="shared" si="600"/>
        <v>#N/A</v>
      </c>
      <c r="AN1189" t="e">
        <f t="shared" si="601"/>
        <v>#N/A</v>
      </c>
      <c r="AO1189" t="e">
        <f t="shared" si="602"/>
        <v>#N/A</v>
      </c>
      <c r="AP1189" t="e">
        <f t="shared" si="603"/>
        <v>#N/A</v>
      </c>
      <c r="AQ1189" t="str">
        <f t="shared" si="604"/>
        <v>n/a</v>
      </c>
      <c r="AR1189" t="e">
        <f>+INDEX([1]DETALLE!$AK$2:$AK$841,MATCH(B1189,[1]DETALLE!$A$2:$A$841,0))</f>
        <v>#N/A</v>
      </c>
      <c r="AS1189" t="str">
        <f>CONCATENATE(B1189)</f>
        <v>0XPN392398</v>
      </c>
      <c r="AT1189" s="2" t="str">
        <f>IF(IFERROR(VLOOKUP(AS1189,[1]Hoja2!$C$1:$AM$841,37,FALSE),"n/a")&lt;&gt;"n/a","a","n/a")</f>
        <v>n/a</v>
      </c>
      <c r="AU1189" s="8">
        <f t="shared" si="598"/>
        <v>1</v>
      </c>
      <c r="AV1189" t="e">
        <f>VLOOKUP(B1189,[1]Hoja2!$C$2:$AO$762,39,FALSE)</f>
        <v>#N/A</v>
      </c>
      <c r="AW1189" t="e">
        <f>IF(AU1189=AV1189,VLOOKUP(B1189,[1]Hoja2!$C$2:$AO$762,37,FALSE),IF(AV1189&lt;2,VLOOKUP(B1189,[1]Hoja2!$C$2:$AO$762,37,FALSE)))</f>
        <v>#N/A</v>
      </c>
      <c r="AX1189" t="str">
        <f>B1189 &amp; COUNTIF(B$2:B1189, B1189)</f>
        <v>0XPN3923981</v>
      </c>
      <c r="AY1189" t="e">
        <f>VLOOKUP(AX1189,[1]Hoja2!$B$2:$AO$762,38,FALSE)</f>
        <v>#N/A</v>
      </c>
      <c r="AZ1189" s="9" t="e">
        <f t="shared" si="612"/>
        <v>#N/A</v>
      </c>
    </row>
    <row r="1190" spans="1:55" x14ac:dyDescent="0.25">
      <c r="A1190">
        <v>72302</v>
      </c>
      <c r="B1190" t="s">
        <v>330</v>
      </c>
      <c r="C1190">
        <v>2019</v>
      </c>
      <c r="D1190" t="s">
        <v>37</v>
      </c>
      <c r="E1190" t="s">
        <v>38</v>
      </c>
      <c r="F1190">
        <v>29</v>
      </c>
      <c r="G1190" t="s">
        <v>40</v>
      </c>
      <c r="H1190">
        <v>2.6666669999999999</v>
      </c>
      <c r="I1190" t="s">
        <v>45</v>
      </c>
      <c r="J1190">
        <v>803</v>
      </c>
      <c r="K1190">
        <v>1573</v>
      </c>
      <c r="L1190">
        <v>0.2</v>
      </c>
      <c r="M1190">
        <v>0.6</v>
      </c>
      <c r="N1190">
        <v>0.8</v>
      </c>
      <c r="O1190">
        <v>1.05</v>
      </c>
      <c r="P1190">
        <v>1.1000000000000001</v>
      </c>
      <c r="Q1190">
        <v>1.1499999999999999</v>
      </c>
      <c r="R1190" t="s">
        <v>46</v>
      </c>
      <c r="S1190">
        <v>4</v>
      </c>
      <c r="T1190">
        <v>6</v>
      </c>
      <c r="U1190" t="s">
        <v>47</v>
      </c>
      <c r="V1190" t="s">
        <v>48</v>
      </c>
      <c r="W1190" t="s">
        <v>59</v>
      </c>
      <c r="X1190">
        <v>2019</v>
      </c>
      <c r="Y1190" t="s">
        <v>37</v>
      </c>
      <c r="Z1190" t="s">
        <v>38</v>
      </c>
      <c r="AA1190">
        <v>29</v>
      </c>
      <c r="AB1190">
        <v>0</v>
      </c>
      <c r="AC1190">
        <v>12</v>
      </c>
      <c r="AD1190">
        <v>0.8</v>
      </c>
      <c r="AE1190">
        <v>0.66666674999999997</v>
      </c>
      <c r="AF1190">
        <v>1258.4000000000001</v>
      </c>
      <c r="AG1190" s="2">
        <f>IFERROR(VLOOKUP(B1190,[1]Hoja2!$C$1:$AM$841,37,FALSE),"n/a")</f>
        <v>1258.4000000000003</v>
      </c>
      <c r="AH1190" s="10">
        <f>VLOOKUP(AX1190,[1]Hoja2!$B$2:$AO$762,17,FALSE)</f>
        <v>17</v>
      </c>
      <c r="AI1190" s="10">
        <f>VLOOKUP(AX1190,[1]Hoja2!$B$2:$AO$762,23,FALSE)</f>
        <v>1.05</v>
      </c>
      <c r="AJ1190" s="10">
        <f>VLOOKUP(AX1190,[1]Hoja2!$B$2:$AO$762,28,FALSE)</f>
        <v>0.38</v>
      </c>
      <c r="AK1190" s="10" t="str">
        <f>VLOOKUP(AX1190,[1]Hoja2!$B$2:$AO$762,19,FALSE)</f>
        <v>Light Production Digital Business</v>
      </c>
      <c r="AL1190">
        <f t="shared" si="599"/>
        <v>0</v>
      </c>
      <c r="AM1190">
        <f t="shared" si="600"/>
        <v>0</v>
      </c>
      <c r="AN1190">
        <f t="shared" si="601"/>
        <v>0</v>
      </c>
      <c r="AO1190">
        <f t="shared" si="602"/>
        <v>0</v>
      </c>
      <c r="AP1190">
        <f t="shared" si="603"/>
        <v>1</v>
      </c>
      <c r="AQ1190">
        <f t="shared" si="604"/>
        <v>0</v>
      </c>
      <c r="AR1190">
        <f>+INDEX([1]Hoja2!$AM$2:$AM$841,MATCH(B1190,[1]Hoja2!$C$2:$C$841,0))</f>
        <v>1258.4000000000003</v>
      </c>
      <c r="AS1190" t="str">
        <f t="shared" si="605"/>
        <v>0BG294114329</v>
      </c>
      <c r="AT1190" s="2">
        <f>IFERROR(VLOOKUP(AS1190,[1]Hoja2!$A$1:$AM$841,38,FALSE),"n/a")</f>
        <v>0</v>
      </c>
      <c r="AU1190" s="8">
        <f t="shared" si="598"/>
        <v>3</v>
      </c>
      <c r="AV1190">
        <f>VLOOKUP(B1190,[1]Hoja2!$C$2:$AO$762,39,FALSE)</f>
        <v>3</v>
      </c>
      <c r="AW1190">
        <f>IF(AU1190=AV1190,VLOOKUP(B1190,[1]Hoja2!$C$2:$AO$762,37,FALSE),IF(AV1190&lt;2,VLOOKUP(B1190,[1]Hoja2!$C$2:$AO$762,37,FALSE)))</f>
        <v>1258.4000000000003</v>
      </c>
      <c r="AX1190" t="str">
        <f>B1190 &amp; COUNTIF(B$2:B1190, B1190)</f>
        <v>0BG29411433</v>
      </c>
      <c r="AY1190" s="10">
        <f>VLOOKUP(AX1190,[1]Hoja2!$B$2:$AO$762,38,FALSE)</f>
        <v>1651.6500000000003</v>
      </c>
      <c r="AZ1190" s="9">
        <f t="shared" si="612"/>
        <v>0</v>
      </c>
      <c r="BA1190">
        <f>IF(Q1190="NA",2,IF(OR(G1190="INSTALACION NUEVA",G1190="Mantenimiento preventivo"),3,IF(AND(AC1190&lt;AH1190,AL1190&lt;&gt;1),4,IF(AY1190&gt;AF1190,1,0))))</f>
        <v>4</v>
      </c>
      <c r="BB1190">
        <f>AE1190-AJ1190</f>
        <v>0.28666674999999997</v>
      </c>
      <c r="BC1190">
        <f>+_xlfn.IFS(Q1190="NA",2,OR(G1190="INSTALACION NUEVA",G1190="Mantenimiento preventivo"),3,AND(AC1190&lt;AH1190,AL1190&lt;&gt;1),4,AY1190&gt;AF1190,1,TRUE,0)</f>
        <v>4</v>
      </c>
    </row>
    <row r="1191" spans="1:55" hidden="1" x14ac:dyDescent="0.25">
      <c r="A1191">
        <v>72306</v>
      </c>
      <c r="B1191" t="s">
        <v>993</v>
      </c>
      <c r="C1191">
        <v>2019</v>
      </c>
      <c r="D1191" t="s">
        <v>37</v>
      </c>
      <c r="E1191" t="s">
        <v>38</v>
      </c>
      <c r="F1191">
        <v>29</v>
      </c>
      <c r="G1191" t="s">
        <v>44</v>
      </c>
      <c r="H1191">
        <v>0</v>
      </c>
      <c r="I1191" t="s">
        <v>64</v>
      </c>
      <c r="J1191">
        <v>655</v>
      </c>
      <c r="K1191">
        <v>1365</v>
      </c>
      <c r="L1191">
        <v>0</v>
      </c>
      <c r="M1191">
        <v>0</v>
      </c>
      <c r="N1191">
        <v>0.6</v>
      </c>
      <c r="O1191">
        <v>0.8</v>
      </c>
      <c r="P1191">
        <v>1.05</v>
      </c>
      <c r="Q1191">
        <v>1.1000000000000001</v>
      </c>
      <c r="R1191" t="s">
        <v>46</v>
      </c>
      <c r="S1191">
        <v>5</v>
      </c>
      <c r="T1191">
        <v>9</v>
      </c>
      <c r="U1191" t="s">
        <v>47</v>
      </c>
      <c r="V1191" t="s">
        <v>64</v>
      </c>
      <c r="W1191" t="s">
        <v>50</v>
      </c>
      <c r="X1191">
        <v>2019</v>
      </c>
      <c r="Y1191" t="s">
        <v>37</v>
      </c>
      <c r="Z1191" t="s">
        <v>38</v>
      </c>
      <c r="AA1191">
        <v>29</v>
      </c>
      <c r="AB1191">
        <v>0</v>
      </c>
      <c r="AC1191">
        <v>34</v>
      </c>
      <c r="AD1191">
        <v>0</v>
      </c>
      <c r="AE1191">
        <v>0</v>
      </c>
      <c r="AF1191">
        <v>1365</v>
      </c>
      <c r="AG1191" s="2" t="str">
        <f>IFERROR(VLOOKUP(B1191,[1]Hoja2!$C$1:$AM$841,37,FALSE),"n/a")</f>
        <v>n/a</v>
      </c>
      <c r="AH1191" s="10" t="e">
        <f>VLOOKUP(AX1191,[1]Hoja2!$B$2:$AO$762,17,FALSE)</f>
        <v>#N/A</v>
      </c>
      <c r="AI1191" s="10" t="e">
        <f>VLOOKUP(AX1191,[1]Hoja2!$B$2:$AO$762,23,FALSE)</f>
        <v>#N/A</v>
      </c>
      <c r="AJ1191" s="10" t="e">
        <f>VLOOKUP(AX1191,[1]Hoja2!$B$2:$AO$762,28,FALSE)</f>
        <v>#N/A</v>
      </c>
      <c r="AK1191" s="10" t="e">
        <f>VLOOKUP(AX1191,[1]Hoja2!$B$2:$AO$762,19,FALSE)</f>
        <v>#N/A</v>
      </c>
      <c r="AL1191" t="e">
        <f t="shared" si="599"/>
        <v>#N/A</v>
      </c>
      <c r="AM1191" t="e">
        <f t="shared" si="600"/>
        <v>#N/A</v>
      </c>
      <c r="AN1191" t="e">
        <f t="shared" si="601"/>
        <v>#N/A</v>
      </c>
      <c r="AO1191" t="e">
        <f t="shared" si="602"/>
        <v>#N/A</v>
      </c>
      <c r="AP1191" t="e">
        <f t="shared" si="603"/>
        <v>#N/A</v>
      </c>
      <c r="AQ1191" t="str">
        <f t="shared" si="604"/>
        <v>n/a</v>
      </c>
      <c r="AR1191" t="e">
        <f>+INDEX([1]DETALLE!$AK$2:$AK$841,MATCH(B1191,[1]DETALLE!$A$2:$A$841,0))</f>
        <v>#N/A</v>
      </c>
      <c r="AS1191" t="str">
        <f>CONCATENATE(B1191)</f>
        <v>06TB445745</v>
      </c>
      <c r="AT1191" s="2" t="str">
        <f>IF(IFERROR(VLOOKUP(AS1191,[1]Hoja2!$C$1:$AM$841,37,FALSE),"n/a")&lt;&gt;"n/a","a","n/a")</f>
        <v>n/a</v>
      </c>
      <c r="AU1191" s="8">
        <f t="shared" si="598"/>
        <v>1</v>
      </c>
      <c r="AV1191" t="e">
        <f>VLOOKUP(B1191,[1]Hoja2!$C$2:$AO$762,39,FALSE)</f>
        <v>#N/A</v>
      </c>
      <c r="AW1191" t="e">
        <f>IF(AU1191=AV1191,VLOOKUP(B1191,[1]Hoja2!$C$2:$AO$762,37,FALSE),IF(AV1191&lt;2,VLOOKUP(B1191,[1]Hoja2!$C$2:$AO$762,37,FALSE)))</f>
        <v>#N/A</v>
      </c>
      <c r="AX1191" t="str">
        <f>B1191 &amp; COUNTIF(B$2:B1191, B1191)</f>
        <v>06TB4457451</v>
      </c>
      <c r="AY1191" t="e">
        <f>VLOOKUP(AX1191,[1]Hoja2!$B$2:$AO$762,38,FALSE)</f>
        <v>#N/A</v>
      </c>
      <c r="AZ1191" s="9" t="e">
        <f t="shared" si="612"/>
        <v>#N/A</v>
      </c>
    </row>
    <row r="1192" spans="1:55" x14ac:dyDescent="0.25">
      <c r="A1192">
        <v>72314</v>
      </c>
      <c r="B1192" t="s">
        <v>640</v>
      </c>
      <c r="C1192">
        <v>2019</v>
      </c>
      <c r="D1192" t="s">
        <v>37</v>
      </c>
      <c r="E1192" t="s">
        <v>38</v>
      </c>
      <c r="F1192">
        <v>29</v>
      </c>
      <c r="G1192" t="s">
        <v>40</v>
      </c>
      <c r="H1192">
        <v>2.5</v>
      </c>
      <c r="I1192" t="s">
        <v>34</v>
      </c>
      <c r="J1192">
        <v>468</v>
      </c>
      <c r="K1192">
        <v>715</v>
      </c>
      <c r="L1192">
        <v>0</v>
      </c>
      <c r="M1192">
        <v>0</v>
      </c>
      <c r="N1192">
        <v>0</v>
      </c>
      <c r="O1192">
        <v>0.6</v>
      </c>
      <c r="P1192">
        <v>0.8</v>
      </c>
      <c r="Q1192">
        <v>1.05</v>
      </c>
      <c r="R1192" t="s">
        <v>46</v>
      </c>
      <c r="S1192">
        <v>5</v>
      </c>
      <c r="T1192">
        <v>9</v>
      </c>
      <c r="U1192" t="s">
        <v>47</v>
      </c>
      <c r="V1192" t="s">
        <v>34</v>
      </c>
      <c r="W1192" t="s">
        <v>42</v>
      </c>
      <c r="X1192">
        <v>2019</v>
      </c>
      <c r="Y1192" t="s">
        <v>37</v>
      </c>
      <c r="Z1192" t="s">
        <v>38</v>
      </c>
      <c r="AA1192">
        <v>30</v>
      </c>
      <c r="AB1192">
        <v>0</v>
      </c>
      <c r="AC1192">
        <v>326</v>
      </c>
      <c r="AD1192">
        <v>1.05</v>
      </c>
      <c r="AE1192">
        <v>0.5</v>
      </c>
      <c r="AF1192">
        <v>750.75</v>
      </c>
      <c r="AG1192" s="2">
        <f>IFERROR(VLOOKUP(B1192,[1]Hoja2!$C$1:$AM$841,37,FALSE),"n/a")</f>
        <v>750.75000000000011</v>
      </c>
      <c r="AH1192" s="10">
        <f>VLOOKUP(AX1192,[1]Hoja2!$B$2:$AO$762,17,FALSE)</f>
        <v>326</v>
      </c>
      <c r="AI1192" s="10">
        <f>VLOOKUP(AX1192,[1]Hoja2!$B$2:$AO$762,23,FALSE)</f>
        <v>1.05</v>
      </c>
      <c r="AJ1192" s="10">
        <f>VLOOKUP(AX1192,[1]Hoja2!$B$2:$AO$762,28,FALSE)</f>
        <v>0.72</v>
      </c>
      <c r="AK1192" s="10" t="str">
        <f>VLOOKUP(AX1192,[1]Hoja2!$B$2:$AO$762,19,FALSE)</f>
        <v>A4 Mono MFPs</v>
      </c>
      <c r="AL1192">
        <f t="shared" si="599"/>
        <v>1</v>
      </c>
      <c r="AM1192">
        <f t="shared" si="600"/>
        <v>1</v>
      </c>
      <c r="AN1192">
        <f t="shared" si="601"/>
        <v>1</v>
      </c>
      <c r="AO1192">
        <f t="shared" si="602"/>
        <v>0</v>
      </c>
      <c r="AP1192">
        <f t="shared" si="603"/>
        <v>1</v>
      </c>
      <c r="AQ1192">
        <f t="shared" si="604"/>
        <v>0</v>
      </c>
      <c r="AR1192">
        <f>+INDEX([1]Hoja2!$AM$2:$AM$841,MATCH(B1192,[1]Hoja2!$C$2:$C$841,0))</f>
        <v>750.75000000000011</v>
      </c>
      <c r="AS1192" t="str">
        <f t="shared" si="605"/>
        <v>03BT80224629</v>
      </c>
      <c r="AT1192" s="2">
        <f>IFERROR(VLOOKUP(AS1192,[1]Hoja2!$A$1:$AM$841,38,FALSE),"n/a")</f>
        <v>0</v>
      </c>
      <c r="AU1192" s="8">
        <f t="shared" si="598"/>
        <v>1</v>
      </c>
      <c r="AV1192">
        <f>VLOOKUP(B1192,[1]Hoja2!$C$2:$AO$762,39,FALSE)</f>
        <v>1</v>
      </c>
      <c r="AW1192">
        <f>IF(AU1192=AV1192,VLOOKUP(B1192,[1]Hoja2!$C$2:$AO$762,37,FALSE),IF(AV1192&lt;2,VLOOKUP(B1192,[1]Hoja2!$C$2:$AO$762,37,FALSE)))</f>
        <v>750.75000000000011</v>
      </c>
      <c r="AX1192" t="str">
        <f>B1192 &amp; COUNTIF(B$2:B1192, B1192)</f>
        <v>03BT8022461</v>
      </c>
      <c r="AY1192" s="10">
        <f>VLOOKUP(AX1192,[1]Hoja2!$B$2:$AO$762,38,FALSE)</f>
        <v>750.75000000000011</v>
      </c>
      <c r="AZ1192" s="9">
        <f t="shared" si="612"/>
        <v>0</v>
      </c>
      <c r="BA1192">
        <f t="shared" ref="BA1192:BA1193" si="625">IF(Q1192="NA",2,IF(OR(G1192="INSTALACION NUEVA",G1192="Mantenimiento preventivo"),3,IF(AND(AC1192&lt;AH1192,AL1192&lt;&gt;1),4,IF(AY1192&gt;AF1192,1,0))))</f>
        <v>0</v>
      </c>
      <c r="BB1192">
        <f t="shared" ref="BB1192:BB1193" si="626">AE1192-AJ1192</f>
        <v>-0.21999999999999997</v>
      </c>
      <c r="BC1192">
        <f t="shared" ref="BC1192:BC1193" si="627">+_xlfn.IFS(Q1192="NA",2,OR(G1192="INSTALACION NUEVA",G1192="Mantenimiento preventivo"),3,AND(AC1192&lt;AH1192,AL1192&lt;&gt;1),4,AY1192&gt;AF1192,1,TRUE,0)</f>
        <v>0</v>
      </c>
    </row>
    <row r="1193" spans="1:55" x14ac:dyDescent="0.25">
      <c r="A1193">
        <v>72315</v>
      </c>
      <c r="B1193" t="s">
        <v>537</v>
      </c>
      <c r="C1193">
        <v>2019</v>
      </c>
      <c r="D1193" t="s">
        <v>37</v>
      </c>
      <c r="E1193" t="s">
        <v>38</v>
      </c>
      <c r="F1193">
        <v>29</v>
      </c>
      <c r="G1193" t="s">
        <v>40</v>
      </c>
      <c r="H1193">
        <v>0.96666660000000004</v>
      </c>
      <c r="I1193" t="s">
        <v>54</v>
      </c>
      <c r="J1193">
        <v>803</v>
      </c>
      <c r="K1193">
        <v>1573</v>
      </c>
      <c r="L1193">
        <v>0.2</v>
      </c>
      <c r="M1193">
        <v>0.6</v>
      </c>
      <c r="N1193">
        <v>0.8</v>
      </c>
      <c r="O1193">
        <v>1.05</v>
      </c>
      <c r="P1193">
        <v>1.1000000000000001</v>
      </c>
      <c r="Q1193">
        <v>1.1499999999999999</v>
      </c>
      <c r="R1193" t="s">
        <v>46</v>
      </c>
      <c r="S1193">
        <v>4</v>
      </c>
      <c r="T1193">
        <v>6</v>
      </c>
      <c r="U1193" t="s">
        <v>47</v>
      </c>
      <c r="V1193" t="s">
        <v>54</v>
      </c>
      <c r="W1193" t="s">
        <v>50</v>
      </c>
      <c r="X1193">
        <v>2019</v>
      </c>
      <c r="Y1193" t="s">
        <v>37</v>
      </c>
      <c r="Z1193" t="s">
        <v>38</v>
      </c>
      <c r="AA1193">
        <v>29</v>
      </c>
      <c r="AB1193">
        <v>0</v>
      </c>
      <c r="AC1193">
        <v>10</v>
      </c>
      <c r="AD1193">
        <v>0.8</v>
      </c>
      <c r="AE1193">
        <v>0.24166665000000001</v>
      </c>
      <c r="AF1193">
        <v>1258.4000000000001</v>
      </c>
      <c r="AG1193" s="2">
        <f>IFERROR(VLOOKUP(B1193,[1]Hoja2!$C$1:$AM$841,37,FALSE),"n/a")</f>
        <v>1258.4000000000003</v>
      </c>
      <c r="AH1193" s="10">
        <f>VLOOKUP(AX1193,[1]Hoja2!$B$2:$AO$762,17,FALSE)</f>
        <v>87</v>
      </c>
      <c r="AI1193" s="10">
        <f>VLOOKUP(AX1193,[1]Hoja2!$B$2:$AO$762,23,FALSE)</f>
        <v>1.1499999999999999</v>
      </c>
      <c r="AJ1193" s="10">
        <f>VLOOKUP(AX1193,[1]Hoja2!$B$2:$AO$762,28,FALSE)</f>
        <v>0.1125</v>
      </c>
      <c r="AK1193" s="10" t="str">
        <f>VLOOKUP(AX1193,[1]Hoja2!$B$2:$AO$762,19,FALSE)</f>
        <v>Entry Production Color Low/Mid</v>
      </c>
      <c r="AL1193">
        <f t="shared" si="599"/>
        <v>0</v>
      </c>
      <c r="AM1193">
        <f t="shared" si="600"/>
        <v>0</v>
      </c>
      <c r="AN1193">
        <f t="shared" si="601"/>
        <v>0</v>
      </c>
      <c r="AO1193">
        <f t="shared" si="602"/>
        <v>0</v>
      </c>
      <c r="AP1193">
        <f t="shared" si="603"/>
        <v>1</v>
      </c>
      <c r="AQ1193">
        <f t="shared" si="604"/>
        <v>0</v>
      </c>
      <c r="AR1193">
        <f>+INDEX([1]Hoja2!$AM$2:$AM$841,MATCH(B1193,[1]Hoja2!$C$2:$C$841,0))</f>
        <v>1258.4000000000003</v>
      </c>
      <c r="AS1193" t="str">
        <f t="shared" si="605"/>
        <v>0XPN39502429</v>
      </c>
      <c r="AT1193" s="2">
        <f>IFERROR(VLOOKUP(AS1193,[1]Hoja2!$A$1:$AM$841,38,FALSE),"n/a")</f>
        <v>0</v>
      </c>
      <c r="AU1193" s="8">
        <f t="shared" si="598"/>
        <v>2</v>
      </c>
      <c r="AV1193">
        <f>VLOOKUP(B1193,[1]Hoja2!$C$2:$AO$762,39,FALSE)</f>
        <v>2</v>
      </c>
      <c r="AW1193">
        <f>IF(AU1193=AV1193,VLOOKUP(B1193,[1]Hoja2!$C$2:$AO$762,37,FALSE),IF(AV1193&lt;2,VLOOKUP(B1193,[1]Hoja2!$C$2:$AO$762,37,FALSE)))</f>
        <v>1258.4000000000003</v>
      </c>
      <c r="AX1193" t="str">
        <f>B1193 &amp; COUNTIF(B$2:B1193, B1193)</f>
        <v>0XPN3950242</v>
      </c>
      <c r="AY1193" s="10">
        <f>VLOOKUP(AX1193,[1]Hoja2!$B$2:$AO$762,38,FALSE)</f>
        <v>1808.95</v>
      </c>
      <c r="AZ1193" s="9">
        <f t="shared" si="612"/>
        <v>0</v>
      </c>
      <c r="BA1193">
        <f t="shared" si="625"/>
        <v>4</v>
      </c>
      <c r="BB1193">
        <f t="shared" si="626"/>
        <v>0.12916664999999999</v>
      </c>
      <c r="BC1193">
        <f t="shared" si="627"/>
        <v>4</v>
      </c>
    </row>
    <row r="1194" spans="1:55" hidden="1" x14ac:dyDescent="0.25">
      <c r="A1194">
        <v>72317</v>
      </c>
      <c r="B1194" t="s">
        <v>994</v>
      </c>
      <c r="C1194">
        <v>2019</v>
      </c>
      <c r="D1194" t="s">
        <v>37</v>
      </c>
      <c r="E1194" t="s">
        <v>38</v>
      </c>
      <c r="F1194">
        <v>29</v>
      </c>
      <c r="G1194" t="s">
        <v>40</v>
      </c>
      <c r="H1194">
        <v>0</v>
      </c>
      <c r="I1194" t="s">
        <v>116</v>
      </c>
      <c r="J1194">
        <v>655</v>
      </c>
      <c r="K1194">
        <v>1365</v>
      </c>
      <c r="L1194">
        <v>0</v>
      </c>
      <c r="M1194">
        <v>0</v>
      </c>
      <c r="N1194">
        <v>0.6</v>
      </c>
      <c r="O1194">
        <v>0.8</v>
      </c>
      <c r="P1194">
        <v>1.05</v>
      </c>
      <c r="Q1194">
        <v>1.1000000000000001</v>
      </c>
      <c r="R1194" t="s">
        <v>46</v>
      </c>
      <c r="S1194">
        <v>5</v>
      </c>
      <c r="T1194">
        <v>9</v>
      </c>
      <c r="U1194" t="s">
        <v>47</v>
      </c>
      <c r="V1194" t="s">
        <v>58</v>
      </c>
      <c r="W1194" t="s">
        <v>55</v>
      </c>
      <c r="X1194">
        <v>2019</v>
      </c>
      <c r="Y1194" t="s">
        <v>37</v>
      </c>
      <c r="Z1194" t="s">
        <v>38</v>
      </c>
      <c r="AA1194">
        <v>29</v>
      </c>
      <c r="AB1194">
        <v>1</v>
      </c>
      <c r="AC1194">
        <v>96</v>
      </c>
      <c r="AD1194">
        <v>0</v>
      </c>
      <c r="AE1194">
        <v>0</v>
      </c>
      <c r="AF1194">
        <v>0</v>
      </c>
      <c r="AG1194" s="2" t="str">
        <f>IFERROR(VLOOKUP(B1194,[1]Hoja2!$C$1:$AM$841,37,FALSE),"n/a")</f>
        <v>n/a</v>
      </c>
      <c r="AH1194" s="10" t="e">
        <f>VLOOKUP(AX1194,[1]Hoja2!$B$2:$AO$762,17,FALSE)</f>
        <v>#N/A</v>
      </c>
      <c r="AI1194" s="10" t="e">
        <f>VLOOKUP(AX1194,[1]Hoja2!$B$2:$AO$762,23,FALSE)</f>
        <v>#N/A</v>
      </c>
      <c r="AJ1194" s="10" t="e">
        <f>VLOOKUP(AX1194,[1]Hoja2!$B$2:$AO$762,28,FALSE)</f>
        <v>#N/A</v>
      </c>
      <c r="AK1194" s="10" t="e">
        <f>VLOOKUP(AX1194,[1]Hoja2!$B$2:$AO$762,19,FALSE)</f>
        <v>#N/A</v>
      </c>
      <c r="AL1194" t="e">
        <f t="shared" si="599"/>
        <v>#N/A</v>
      </c>
      <c r="AM1194" t="e">
        <f t="shared" si="600"/>
        <v>#N/A</v>
      </c>
      <c r="AN1194" t="e">
        <f t="shared" si="601"/>
        <v>#N/A</v>
      </c>
      <c r="AO1194" t="e">
        <f t="shared" si="602"/>
        <v>#N/A</v>
      </c>
      <c r="AP1194" t="e">
        <f t="shared" si="603"/>
        <v>#N/A</v>
      </c>
      <c r="AQ1194" t="str">
        <f t="shared" si="604"/>
        <v>n/a</v>
      </c>
      <c r="AR1194">
        <f>+INDEX([1]DETALLE!$AK$2:$AK$841,MATCH(B1194,[1]DETALLE!$A$2:$A$841,0))</f>
        <v>750.75000000000011</v>
      </c>
      <c r="AS1194" t="str">
        <f>CONCATENATE(B1194)</f>
        <v>0EX7384680</v>
      </c>
      <c r="AT1194" s="2" t="str">
        <f>IF(IFERROR(VLOOKUP(AS1194,[1]Hoja2!$C$1:$AM$841,37,FALSE),"n/a")&lt;&gt;"n/a","a","n/a")</f>
        <v>n/a</v>
      </c>
      <c r="AU1194" s="8">
        <f t="shared" si="598"/>
        <v>1</v>
      </c>
      <c r="AV1194" t="e">
        <f>VLOOKUP(B1194,[1]Hoja2!$C$2:$AO$762,39,FALSE)</f>
        <v>#N/A</v>
      </c>
      <c r="AW1194" t="e">
        <f>IF(AU1194=AV1194,VLOOKUP(B1194,[1]Hoja2!$C$2:$AO$762,37,FALSE),IF(AV1194&lt;2,VLOOKUP(B1194,[1]Hoja2!$C$2:$AO$762,37,FALSE)))</f>
        <v>#N/A</v>
      </c>
      <c r="AX1194" t="str">
        <f>B1194 &amp; COUNTIF(B$2:B1194, B1194)</f>
        <v>0EX73846801</v>
      </c>
      <c r="AY1194" t="e">
        <f>VLOOKUP(AX1194,[1]Hoja2!$B$2:$AO$762,38,FALSE)</f>
        <v>#N/A</v>
      </c>
      <c r="AZ1194" s="9" t="e">
        <f t="shared" si="612"/>
        <v>#N/A</v>
      </c>
    </row>
    <row r="1195" spans="1:55" x14ac:dyDescent="0.25">
      <c r="A1195">
        <v>72319</v>
      </c>
      <c r="B1195" t="s">
        <v>648</v>
      </c>
      <c r="C1195">
        <v>2019</v>
      </c>
      <c r="D1195" t="s">
        <v>37</v>
      </c>
      <c r="E1195" t="s">
        <v>38</v>
      </c>
      <c r="F1195">
        <v>29</v>
      </c>
      <c r="G1195" t="s">
        <v>44</v>
      </c>
      <c r="H1195">
        <v>0</v>
      </c>
      <c r="I1195" t="s">
        <v>71</v>
      </c>
      <c r="J1195">
        <v>468</v>
      </c>
      <c r="K1195">
        <v>715</v>
      </c>
      <c r="L1195">
        <v>0</v>
      </c>
      <c r="M1195">
        <v>0</v>
      </c>
      <c r="N1195">
        <v>0</v>
      </c>
      <c r="O1195">
        <v>0.6</v>
      </c>
      <c r="P1195">
        <v>0.8</v>
      </c>
      <c r="Q1195">
        <v>1.05</v>
      </c>
      <c r="R1195" t="s">
        <v>46</v>
      </c>
      <c r="S1195">
        <v>5</v>
      </c>
      <c r="T1195">
        <v>9</v>
      </c>
      <c r="U1195" t="s">
        <v>47</v>
      </c>
      <c r="V1195" t="s">
        <v>71</v>
      </c>
      <c r="W1195" t="s">
        <v>55</v>
      </c>
      <c r="X1195">
        <v>2019</v>
      </c>
      <c r="Y1195" t="s">
        <v>37</v>
      </c>
      <c r="Z1195" t="s">
        <v>38</v>
      </c>
      <c r="AA1195">
        <v>29</v>
      </c>
      <c r="AB1195">
        <v>0</v>
      </c>
      <c r="AC1195">
        <v>49</v>
      </c>
      <c r="AD1195">
        <v>0</v>
      </c>
      <c r="AE1195">
        <v>0</v>
      </c>
      <c r="AF1195">
        <v>715</v>
      </c>
      <c r="AG1195" s="2">
        <f>IFERROR(VLOOKUP(B1195,[1]Hoja2!$C$1:$AM$841,37,FALSE),"n/a")</f>
        <v>715.00000000000011</v>
      </c>
      <c r="AH1195" s="10" t="str">
        <f>VLOOKUP(AX1195,[1]Hoja2!$B$2:$AO$762,17,FALSE)</f>
        <v xml:space="preserve">  </v>
      </c>
      <c r="AI1195" s="10">
        <f>VLOOKUP(AX1195,[1]Hoja2!$B$2:$AO$762,23,FALSE)</f>
        <v>1</v>
      </c>
      <c r="AJ1195" s="10">
        <f>VLOOKUP(AX1195,[1]Hoja2!$B$2:$AO$762,28,FALSE)</f>
        <v>1</v>
      </c>
      <c r="AK1195" s="10" t="str">
        <f>VLOOKUP(AX1195,[1]Hoja2!$B$2:$AO$762,19,FALSE)</f>
        <v>Entry Mono Printers</v>
      </c>
      <c r="AL1195">
        <f t="shared" si="599"/>
        <v>1</v>
      </c>
      <c r="AM1195">
        <f t="shared" si="600"/>
        <v>0</v>
      </c>
      <c r="AN1195">
        <f t="shared" si="601"/>
        <v>0</v>
      </c>
      <c r="AO1195">
        <f t="shared" si="602"/>
        <v>0</v>
      </c>
      <c r="AP1195">
        <f t="shared" si="603"/>
        <v>1</v>
      </c>
      <c r="AQ1195">
        <f t="shared" si="604"/>
        <v>0</v>
      </c>
      <c r="AR1195">
        <f>+INDEX([1]Hoja2!$AM$2:$AM$841,MATCH(B1195,[1]Hoja2!$C$2:$C$841,0))</f>
        <v>715.00000000000011</v>
      </c>
      <c r="AS1195" t="str">
        <f t="shared" si="605"/>
        <v>0XLT28068129</v>
      </c>
      <c r="AT1195" s="2">
        <f>IFERROR(VLOOKUP(AS1195,[1]Hoja2!$A$1:$AM$841,38,FALSE),"n/a")</f>
        <v>0</v>
      </c>
      <c r="AU1195" s="8">
        <f t="shared" si="598"/>
        <v>1</v>
      </c>
      <c r="AV1195">
        <f>VLOOKUP(B1195,[1]Hoja2!$C$2:$AO$762,39,FALSE)</f>
        <v>1</v>
      </c>
      <c r="AW1195">
        <f>IF(AU1195=AV1195,VLOOKUP(B1195,[1]Hoja2!$C$2:$AO$762,37,FALSE),IF(AV1195&lt;2,VLOOKUP(B1195,[1]Hoja2!$C$2:$AO$762,37,FALSE)))</f>
        <v>715.00000000000011</v>
      </c>
      <c r="AX1195" t="str">
        <f>B1195 &amp; COUNTIF(B$2:B1195, B1195)</f>
        <v>0XLT2806811</v>
      </c>
      <c r="AY1195" s="10">
        <f>VLOOKUP(AX1195,[1]Hoja2!$B$2:$AO$762,38,FALSE)</f>
        <v>715.00000000000011</v>
      </c>
      <c r="AZ1195" s="9">
        <f t="shared" si="612"/>
        <v>0</v>
      </c>
      <c r="BA1195">
        <f t="shared" ref="BA1195:BA1197" si="628">IF(Q1195="NA",2,IF(OR(G1195="INSTALACION NUEVA",G1195="Mantenimiento preventivo"),3,IF(AND(AC1195&lt;AH1195,AL1195&lt;&gt;1),4,IF(AY1195&gt;AF1195,1,0))))</f>
        <v>3</v>
      </c>
      <c r="BB1195">
        <f t="shared" ref="BB1195:BB1197" si="629">AE1195-AJ1195</f>
        <v>-1</v>
      </c>
      <c r="BC1195">
        <f t="shared" ref="BC1195:BC1197" si="630">+_xlfn.IFS(Q1195="NA",2,OR(G1195="INSTALACION NUEVA",G1195="Mantenimiento preventivo"),3,AND(AC1195&lt;AH1195,AL1195&lt;&gt;1),4,AY1195&gt;AF1195,1,TRUE,0)</f>
        <v>3</v>
      </c>
    </row>
    <row r="1196" spans="1:55" x14ac:dyDescent="0.25">
      <c r="A1196">
        <v>72320</v>
      </c>
      <c r="B1196" t="s">
        <v>109</v>
      </c>
      <c r="C1196">
        <v>2019</v>
      </c>
      <c r="D1196" t="s">
        <v>37</v>
      </c>
      <c r="E1196" t="s">
        <v>38</v>
      </c>
      <c r="F1196">
        <v>29</v>
      </c>
      <c r="G1196" t="s">
        <v>40</v>
      </c>
      <c r="H1196">
        <v>0.5</v>
      </c>
      <c r="I1196" t="s">
        <v>58</v>
      </c>
      <c r="J1196">
        <v>655</v>
      </c>
      <c r="K1196">
        <v>1365</v>
      </c>
      <c r="L1196">
        <v>0</v>
      </c>
      <c r="M1196">
        <v>0</v>
      </c>
      <c r="N1196">
        <v>0.6</v>
      </c>
      <c r="O1196">
        <v>0.8</v>
      </c>
      <c r="P1196">
        <v>1.05</v>
      </c>
      <c r="Q1196">
        <v>1.1000000000000001</v>
      </c>
      <c r="R1196" t="s">
        <v>46</v>
      </c>
      <c r="S1196">
        <v>5</v>
      </c>
      <c r="T1196">
        <v>9</v>
      </c>
      <c r="U1196" t="s">
        <v>47</v>
      </c>
      <c r="V1196" t="s">
        <v>45</v>
      </c>
      <c r="W1196" t="s">
        <v>73</v>
      </c>
      <c r="X1196">
        <v>2019</v>
      </c>
      <c r="Y1196" t="s">
        <v>37</v>
      </c>
      <c r="Z1196" t="s">
        <v>38</v>
      </c>
      <c r="AA1196">
        <v>29</v>
      </c>
      <c r="AB1196">
        <v>0</v>
      </c>
      <c r="AC1196">
        <v>4</v>
      </c>
      <c r="AD1196">
        <v>0</v>
      </c>
      <c r="AE1196">
        <v>0.1</v>
      </c>
      <c r="AF1196">
        <v>0</v>
      </c>
      <c r="AG1196" s="2">
        <f>IFERROR(VLOOKUP(B1196,[1]Hoja2!$C$1:$AM$841,37,FALSE),"n/a")</f>
        <v>0</v>
      </c>
      <c r="AH1196" s="10">
        <f>VLOOKUP(AX1196,[1]Hoja2!$B$2:$AO$762,17,FALSE)</f>
        <v>21</v>
      </c>
      <c r="AI1196" s="10">
        <f>VLOOKUP(AX1196,[1]Hoja2!$B$2:$AO$762,23,FALSE)</f>
        <v>0.8</v>
      </c>
      <c r="AJ1196" s="10">
        <f>VLOOKUP(AX1196,[1]Hoja2!$B$2:$AO$762,28,FALSE)</f>
        <v>0.11000000000000001</v>
      </c>
      <c r="AK1196" s="10" t="str">
        <f>VLOOKUP(AX1196,[1]Hoja2!$B$2:$AO$762,19,FALSE)</f>
        <v>Departmental Digital</v>
      </c>
      <c r="AL1196">
        <f t="shared" si="599"/>
        <v>0</v>
      </c>
      <c r="AM1196">
        <f t="shared" si="600"/>
        <v>0</v>
      </c>
      <c r="AN1196">
        <f t="shared" si="601"/>
        <v>0</v>
      </c>
      <c r="AO1196">
        <f t="shared" si="602"/>
        <v>0</v>
      </c>
      <c r="AP1196">
        <f t="shared" si="603"/>
        <v>1</v>
      </c>
      <c r="AQ1196">
        <f t="shared" si="604"/>
        <v>0</v>
      </c>
      <c r="AR1196">
        <f>+INDEX([1]Hoja2!$AM$2:$AM$841,MATCH(B1196,[1]Hoja2!$C$2:$C$841,0))</f>
        <v>0</v>
      </c>
      <c r="AS1196" t="str">
        <f t="shared" si="605"/>
        <v>03AG88037729</v>
      </c>
      <c r="AT1196" s="2">
        <f>IFERROR(VLOOKUP(AS1196,[1]Hoja2!$A$1:$AM$841,38,FALSE),"n/a")</f>
        <v>0</v>
      </c>
      <c r="AU1196" s="8">
        <f t="shared" si="598"/>
        <v>4</v>
      </c>
      <c r="AV1196">
        <f>VLOOKUP(B1196,[1]Hoja2!$C$2:$AO$762,39,FALSE)</f>
        <v>4</v>
      </c>
      <c r="AW1196">
        <f>IF(AU1196=AV1196,VLOOKUP(B1196,[1]Hoja2!$C$2:$AO$762,37,FALSE),IF(AV1196&lt;2,VLOOKUP(B1196,[1]Hoja2!$C$2:$AO$762,37,FALSE)))</f>
        <v>0</v>
      </c>
      <c r="AX1196" t="str">
        <f>B1196 &amp; COUNTIF(B$2:B1196, B1196)</f>
        <v>03AG8803774</v>
      </c>
      <c r="AY1196" s="10">
        <f>VLOOKUP(AX1196,[1]Hoja2!$B$2:$AO$762,38,FALSE)</f>
        <v>1092</v>
      </c>
      <c r="AZ1196" s="9">
        <f t="shared" si="612"/>
        <v>0</v>
      </c>
      <c r="BA1196">
        <f t="shared" si="628"/>
        <v>4</v>
      </c>
      <c r="BB1196">
        <f t="shared" si="629"/>
        <v>-1.0000000000000009E-2</v>
      </c>
      <c r="BC1196">
        <f t="shared" si="630"/>
        <v>4</v>
      </c>
    </row>
    <row r="1197" spans="1:55" x14ac:dyDescent="0.25">
      <c r="A1197">
        <v>72327</v>
      </c>
      <c r="B1197" t="s">
        <v>434</v>
      </c>
      <c r="C1197">
        <v>2019</v>
      </c>
      <c r="D1197" t="s">
        <v>37</v>
      </c>
      <c r="E1197" t="s">
        <v>38</v>
      </c>
      <c r="F1197">
        <v>29</v>
      </c>
      <c r="G1197" t="s">
        <v>40</v>
      </c>
      <c r="H1197">
        <v>3.0666669999999998</v>
      </c>
      <c r="I1197" t="s">
        <v>58</v>
      </c>
      <c r="J1197">
        <v>655</v>
      </c>
      <c r="K1197">
        <v>1365</v>
      </c>
      <c r="L1197">
        <v>0</v>
      </c>
      <c r="M1197">
        <v>0</v>
      </c>
      <c r="N1197">
        <v>0.6</v>
      </c>
      <c r="O1197">
        <v>0.8</v>
      </c>
      <c r="P1197">
        <v>1.05</v>
      </c>
      <c r="Q1197">
        <v>1.1000000000000001</v>
      </c>
      <c r="R1197" t="s">
        <v>46</v>
      </c>
      <c r="S1197">
        <v>5</v>
      </c>
      <c r="T1197">
        <v>9</v>
      </c>
      <c r="U1197" t="s">
        <v>47</v>
      </c>
      <c r="V1197" t="s">
        <v>58</v>
      </c>
      <c r="W1197" t="s">
        <v>83</v>
      </c>
      <c r="X1197">
        <v>2019</v>
      </c>
      <c r="Y1197" t="s">
        <v>37</v>
      </c>
      <c r="Z1197" t="s">
        <v>38</v>
      </c>
      <c r="AA1197">
        <v>30</v>
      </c>
      <c r="AB1197">
        <v>0</v>
      </c>
      <c r="AC1197">
        <v>18</v>
      </c>
      <c r="AD1197">
        <v>0.8</v>
      </c>
      <c r="AE1197">
        <v>0.61333340000000003</v>
      </c>
      <c r="AF1197">
        <v>1092</v>
      </c>
      <c r="AG1197" s="2">
        <f>IFERROR(VLOOKUP(B1197,[1]Hoja2!$C$1:$AM$841,37,FALSE),"n/a")</f>
        <v>1092</v>
      </c>
      <c r="AH1197" s="10">
        <f>VLOOKUP(AX1197,[1]Hoja2!$B$2:$AO$762,17,FALSE)</f>
        <v>19</v>
      </c>
      <c r="AI1197" s="10">
        <f>VLOOKUP(AX1197,[1]Hoja2!$B$2:$AO$762,23,FALSE)</f>
        <v>0.8</v>
      </c>
      <c r="AJ1197" s="10">
        <f>VLOOKUP(AX1197,[1]Hoja2!$B$2:$AO$762,28,FALSE)</f>
        <v>0.61</v>
      </c>
      <c r="AK1197" s="10" t="str">
        <f>VLOOKUP(AX1197,[1]Hoja2!$B$2:$AO$762,19,FALSE)</f>
        <v>Departmental Digital</v>
      </c>
      <c r="AL1197">
        <f t="shared" si="599"/>
        <v>1</v>
      </c>
      <c r="AM1197">
        <f t="shared" si="600"/>
        <v>0</v>
      </c>
      <c r="AN1197">
        <f t="shared" si="601"/>
        <v>1</v>
      </c>
      <c r="AO1197">
        <f t="shared" si="602"/>
        <v>0</v>
      </c>
      <c r="AP1197">
        <f t="shared" si="603"/>
        <v>1</v>
      </c>
      <c r="AQ1197">
        <f t="shared" si="604"/>
        <v>0</v>
      </c>
      <c r="AR1197">
        <f>+INDEX([1]Hoja2!$AM$2:$AM$841,MATCH(B1197,[1]Hoja2!$C$2:$C$841,0))</f>
        <v>1092</v>
      </c>
      <c r="AS1197" t="str">
        <f t="shared" si="605"/>
        <v>0EX929348329</v>
      </c>
      <c r="AT1197" s="2">
        <f>IFERROR(VLOOKUP(AS1197,[1]Hoja2!$A$1:$AM$841,38,FALSE),"n/a")</f>
        <v>0</v>
      </c>
      <c r="AU1197" s="8">
        <f t="shared" si="598"/>
        <v>2</v>
      </c>
      <c r="AV1197">
        <f>VLOOKUP(B1197,[1]Hoja2!$C$2:$AO$762,39,FALSE)</f>
        <v>2</v>
      </c>
      <c r="AW1197">
        <f>IF(AU1197=AV1197,VLOOKUP(B1197,[1]Hoja2!$C$2:$AO$762,37,FALSE),IF(AV1197&lt;2,VLOOKUP(B1197,[1]Hoja2!$C$2:$AO$762,37,FALSE)))</f>
        <v>1092</v>
      </c>
      <c r="AX1197" t="str">
        <f>B1197 &amp; COUNTIF(B$2:B1197, B1197)</f>
        <v>0EX92934832</v>
      </c>
      <c r="AY1197" s="10">
        <f>VLOOKUP(AX1197,[1]Hoja2!$B$2:$AO$762,38,FALSE)</f>
        <v>1092</v>
      </c>
      <c r="AZ1197" s="9">
        <f t="shared" si="612"/>
        <v>0</v>
      </c>
      <c r="BA1197">
        <f t="shared" si="628"/>
        <v>0</v>
      </c>
      <c r="BB1197">
        <f t="shared" si="629"/>
        <v>3.3334000000000419E-3</v>
      </c>
      <c r="BC1197">
        <f t="shared" si="630"/>
        <v>0</v>
      </c>
    </row>
    <row r="1198" spans="1:55" hidden="1" x14ac:dyDescent="0.25">
      <c r="A1198">
        <v>72341</v>
      </c>
      <c r="B1198" t="s">
        <v>995</v>
      </c>
      <c r="C1198">
        <v>2019</v>
      </c>
      <c r="D1198" t="s">
        <v>37</v>
      </c>
      <c r="E1198" t="s">
        <v>38</v>
      </c>
      <c r="F1198">
        <v>29</v>
      </c>
      <c r="G1198" t="s">
        <v>44</v>
      </c>
      <c r="H1198">
        <v>0</v>
      </c>
      <c r="J1198" t="s">
        <v>33</v>
      </c>
      <c r="K1198" t="s">
        <v>33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Q1198" t="s">
        <v>33</v>
      </c>
      <c r="S1198" t="s">
        <v>33</v>
      </c>
      <c r="T1198" t="s">
        <v>33</v>
      </c>
      <c r="V1198" t="s">
        <v>34</v>
      </c>
      <c r="W1198" t="s">
        <v>50</v>
      </c>
      <c r="X1198">
        <v>2019</v>
      </c>
      <c r="Y1198" t="s">
        <v>37</v>
      </c>
      <c r="Z1198" t="s">
        <v>38</v>
      </c>
      <c r="AA1198">
        <v>29</v>
      </c>
      <c r="AB1198" t="s">
        <v>33</v>
      </c>
      <c r="AC1198">
        <v>46</v>
      </c>
      <c r="AD1198">
        <v>0</v>
      </c>
      <c r="AE1198">
        <v>0</v>
      </c>
      <c r="AF1198">
        <v>0</v>
      </c>
      <c r="AG1198" s="2" t="str">
        <f>IFERROR(VLOOKUP(B1198,[1]Hoja2!$C$1:$AM$841,37,FALSE),"n/a")</f>
        <v>n/a</v>
      </c>
      <c r="AH1198" s="10" t="e">
        <f>VLOOKUP(AX1198,[1]Hoja2!$B$2:$AO$762,17,FALSE)</f>
        <v>#N/A</v>
      </c>
      <c r="AI1198" s="10" t="e">
        <f>VLOOKUP(AX1198,[1]Hoja2!$B$2:$AO$762,23,FALSE)</f>
        <v>#N/A</v>
      </c>
      <c r="AJ1198" s="10" t="e">
        <f>VLOOKUP(AX1198,[1]Hoja2!$B$2:$AO$762,28,FALSE)</f>
        <v>#N/A</v>
      </c>
      <c r="AK1198" s="10" t="e">
        <f>VLOOKUP(AX1198,[1]Hoja2!$B$2:$AO$762,19,FALSE)</f>
        <v>#N/A</v>
      </c>
      <c r="AL1198" t="e">
        <f t="shared" si="599"/>
        <v>#N/A</v>
      </c>
      <c r="AM1198" t="e">
        <f t="shared" si="600"/>
        <v>#N/A</v>
      </c>
      <c r="AN1198" t="e">
        <f t="shared" si="601"/>
        <v>#N/A</v>
      </c>
      <c r="AO1198" t="e">
        <f t="shared" si="602"/>
        <v>#N/A</v>
      </c>
      <c r="AP1198" t="e">
        <f t="shared" si="603"/>
        <v>#N/A</v>
      </c>
      <c r="AQ1198" t="str">
        <f t="shared" si="604"/>
        <v>n/a</v>
      </c>
      <c r="AR1198" t="e">
        <f>+INDEX([1]DETALLE!$AK$2:$AK$841,MATCH(B1198,[1]DETALLE!$A$2:$A$841,0))</f>
        <v>#N/A</v>
      </c>
      <c r="AS1198" t="str">
        <f>CONCATENATE(B1198)</f>
        <v>09HB331821</v>
      </c>
      <c r="AT1198" s="2" t="str">
        <f>IF(IFERROR(VLOOKUP(AS1198,[1]Hoja2!$C$1:$AM$841,37,FALSE),"n/a")&lt;&gt;"n/a","a","n/a")</f>
        <v>n/a</v>
      </c>
      <c r="AU1198" s="8">
        <f t="shared" si="598"/>
        <v>1</v>
      </c>
      <c r="AV1198" t="e">
        <f>VLOOKUP(B1198,[1]Hoja2!$C$2:$AO$762,39,FALSE)</f>
        <v>#N/A</v>
      </c>
      <c r="AW1198" t="e">
        <f>IF(AU1198=AV1198,VLOOKUP(B1198,[1]Hoja2!$C$2:$AO$762,37,FALSE),IF(AV1198&lt;2,VLOOKUP(B1198,[1]Hoja2!$C$2:$AO$762,37,FALSE)))</f>
        <v>#N/A</v>
      </c>
      <c r="AX1198" t="str">
        <f>B1198 &amp; COUNTIF(B$2:B1198, B1198)</f>
        <v>09HB3318211</v>
      </c>
      <c r="AY1198" t="e">
        <f>VLOOKUP(AX1198,[1]Hoja2!$B$2:$AO$762,38,FALSE)</f>
        <v>#N/A</v>
      </c>
      <c r="AZ1198" s="9" t="e">
        <f t="shared" si="612"/>
        <v>#N/A</v>
      </c>
    </row>
    <row r="1199" spans="1:55" x14ac:dyDescent="0.25">
      <c r="A1199">
        <v>72350</v>
      </c>
      <c r="B1199" t="s">
        <v>996</v>
      </c>
      <c r="C1199">
        <v>2019</v>
      </c>
      <c r="D1199" t="s">
        <v>37</v>
      </c>
      <c r="E1199" t="s">
        <v>38</v>
      </c>
      <c r="F1199">
        <v>29</v>
      </c>
      <c r="G1199" t="s">
        <v>40</v>
      </c>
      <c r="H1199">
        <v>1.3666670000000001</v>
      </c>
      <c r="J1199" t="s">
        <v>33</v>
      </c>
      <c r="K1199" t="s">
        <v>33</v>
      </c>
      <c r="L1199" t="s">
        <v>33</v>
      </c>
      <c r="M1199" t="s">
        <v>33</v>
      </c>
      <c r="N1199" t="s">
        <v>33</v>
      </c>
      <c r="O1199" t="s">
        <v>33</v>
      </c>
      <c r="P1199" t="s">
        <v>33</v>
      </c>
      <c r="Q1199" t="s">
        <v>33</v>
      </c>
      <c r="S1199" t="s">
        <v>33</v>
      </c>
      <c r="T1199" t="s">
        <v>33</v>
      </c>
      <c r="V1199" t="s">
        <v>34</v>
      </c>
      <c r="W1199" t="s">
        <v>59</v>
      </c>
      <c r="X1199">
        <v>2019</v>
      </c>
      <c r="Y1199" t="s">
        <v>37</v>
      </c>
      <c r="Z1199" t="s">
        <v>38</v>
      </c>
      <c r="AA1199">
        <v>30</v>
      </c>
      <c r="AB1199" t="s">
        <v>33</v>
      </c>
      <c r="AC1199">
        <v>0</v>
      </c>
      <c r="AD1199">
        <v>0</v>
      </c>
      <c r="AE1199">
        <v>0</v>
      </c>
      <c r="AF1199">
        <v>0</v>
      </c>
      <c r="AG1199" s="2">
        <f>IFERROR(VLOOKUP(B1199,[1]Hoja2!$C$1:$AM$841,37,FALSE),"n/a")</f>
        <v>750.75000000000011</v>
      </c>
      <c r="AH1199" s="10">
        <f>VLOOKUP(AX1199,[1]Hoja2!$B$2:$AO$762,17,FALSE)</f>
        <v>2706</v>
      </c>
      <c r="AI1199" s="10">
        <f>VLOOKUP(AX1199,[1]Hoja2!$B$2:$AO$762,23,FALSE)</f>
        <v>1.05</v>
      </c>
      <c r="AJ1199" s="10">
        <f>VLOOKUP(AX1199,[1]Hoja2!$B$2:$AO$762,28,FALSE)</f>
        <v>0.32999999999999996</v>
      </c>
      <c r="AK1199" s="10" t="str">
        <f>VLOOKUP(AX1199,[1]Hoja2!$B$2:$AO$762,19,FALSE)</f>
        <v>A4 Mono MFPs</v>
      </c>
      <c r="AL1199">
        <f t="shared" si="599"/>
        <v>0</v>
      </c>
      <c r="AM1199">
        <f t="shared" si="600"/>
        <v>0</v>
      </c>
      <c r="AN1199">
        <f t="shared" si="601"/>
        <v>0</v>
      </c>
      <c r="AO1199">
        <f t="shared" si="602"/>
        <v>0</v>
      </c>
      <c r="AP1199">
        <f t="shared" si="603"/>
        <v>0</v>
      </c>
      <c r="AQ1199">
        <f t="shared" si="604"/>
        <v>1</v>
      </c>
      <c r="AR1199">
        <f>+INDEX([1]Hoja2!$AM$2:$AM$841,MATCH(B1199,[1]Hoja2!$C$2:$C$841,0))</f>
        <v>750.75000000000011</v>
      </c>
      <c r="AS1199" t="str">
        <f t="shared" si="605"/>
        <v>9HB91435429</v>
      </c>
      <c r="AT1199" s="2">
        <f>IFERROR(VLOOKUP(AS1199,[1]Hoja2!$A$1:$AM$841,38,FALSE),"n/a")</f>
        <v>0</v>
      </c>
      <c r="AU1199" s="8">
        <f t="shared" si="598"/>
        <v>1</v>
      </c>
      <c r="AV1199">
        <f>VLOOKUP(B1199,[1]Hoja2!$C$2:$AO$762,39,FALSE)</f>
        <v>1</v>
      </c>
      <c r="AW1199">
        <f>IF(AU1199=AV1199,VLOOKUP(B1199,[1]Hoja2!$C$2:$AO$762,37,FALSE),IF(AV1199&lt;2,VLOOKUP(B1199,[1]Hoja2!$C$2:$AO$762,37,FALSE)))</f>
        <v>750.75000000000011</v>
      </c>
      <c r="AX1199" t="str">
        <f>B1199 &amp; COUNTIF(B$2:B1199, B1199)</f>
        <v>9HB9143541</v>
      </c>
      <c r="AY1199" s="10">
        <f>VLOOKUP(AX1199,[1]Hoja2!$B$2:$AO$762,38,FALSE)</f>
        <v>750.75000000000011</v>
      </c>
      <c r="AZ1199" s="9">
        <f t="shared" si="612"/>
        <v>0</v>
      </c>
      <c r="BA1199">
        <f t="shared" ref="BA1199:BA1202" si="631">IF(Q1199="NA",2,IF(OR(G1199="INSTALACION NUEVA",G1199="Mantenimiento preventivo"),3,IF(AND(AC1199&lt;AH1199,AL1199&lt;&gt;1),4,IF(AY1199&gt;AF1199,1,0))))</f>
        <v>2</v>
      </c>
      <c r="BB1199">
        <f t="shared" ref="BB1199:BB1202" si="632">AE1199-AJ1199</f>
        <v>-0.32999999999999996</v>
      </c>
      <c r="BC1199">
        <f t="shared" ref="BC1199:BC1202" si="633">+_xlfn.IFS(Q1199="NA",2,OR(G1199="INSTALACION NUEVA",G1199="Mantenimiento preventivo"),3,AND(AC1199&lt;AH1199,AL1199&lt;&gt;1),4,AY1199&gt;AF1199,1,TRUE,0)</f>
        <v>2</v>
      </c>
    </row>
    <row r="1200" spans="1:55" x14ac:dyDescent="0.25">
      <c r="A1200">
        <v>72359</v>
      </c>
      <c r="B1200" t="s">
        <v>647</v>
      </c>
      <c r="C1200">
        <v>2019</v>
      </c>
      <c r="D1200" t="s">
        <v>37</v>
      </c>
      <c r="E1200" t="s">
        <v>38</v>
      </c>
      <c r="F1200">
        <v>29</v>
      </c>
      <c r="G1200" t="s">
        <v>44</v>
      </c>
      <c r="H1200">
        <v>0</v>
      </c>
      <c r="I1200" t="s">
        <v>71</v>
      </c>
      <c r="J1200">
        <v>468</v>
      </c>
      <c r="K1200">
        <v>715</v>
      </c>
      <c r="L1200">
        <v>0</v>
      </c>
      <c r="M1200">
        <v>0</v>
      </c>
      <c r="N1200">
        <v>0</v>
      </c>
      <c r="O1200">
        <v>0.6</v>
      </c>
      <c r="P1200">
        <v>0.8</v>
      </c>
      <c r="Q1200">
        <v>1.05</v>
      </c>
      <c r="R1200" t="s">
        <v>46</v>
      </c>
      <c r="S1200">
        <v>5</v>
      </c>
      <c r="T1200">
        <v>9</v>
      </c>
      <c r="U1200" t="s">
        <v>47</v>
      </c>
      <c r="V1200" t="s">
        <v>71</v>
      </c>
      <c r="W1200" t="s">
        <v>55</v>
      </c>
      <c r="X1200">
        <v>2019</v>
      </c>
      <c r="Y1200" t="s">
        <v>37</v>
      </c>
      <c r="Z1200" t="s">
        <v>38</v>
      </c>
      <c r="AA1200">
        <v>30</v>
      </c>
      <c r="AB1200">
        <v>0</v>
      </c>
      <c r="AC1200">
        <v>40</v>
      </c>
      <c r="AD1200">
        <v>0</v>
      </c>
      <c r="AE1200">
        <v>0</v>
      </c>
      <c r="AF1200">
        <v>715</v>
      </c>
      <c r="AG1200" s="2">
        <f>IFERROR(VLOOKUP(B1200,[1]Hoja2!$C$1:$AM$841,37,FALSE),"n/a")</f>
        <v>715.00000000000011</v>
      </c>
      <c r="AH1200" s="10" t="str">
        <f>VLOOKUP(AX1200,[1]Hoja2!$B$2:$AO$762,17,FALSE)</f>
        <v xml:space="preserve">  </v>
      </c>
      <c r="AI1200" s="10">
        <f>VLOOKUP(AX1200,[1]Hoja2!$B$2:$AO$762,23,FALSE)</f>
        <v>1</v>
      </c>
      <c r="AJ1200" s="10">
        <f>VLOOKUP(AX1200,[1]Hoja2!$B$2:$AO$762,28,FALSE)</f>
        <v>1</v>
      </c>
      <c r="AK1200" s="10" t="str">
        <f>VLOOKUP(AX1200,[1]Hoja2!$B$2:$AO$762,19,FALSE)</f>
        <v>Entry Mono Printers</v>
      </c>
      <c r="AL1200">
        <f t="shared" si="599"/>
        <v>1</v>
      </c>
      <c r="AM1200">
        <f t="shared" si="600"/>
        <v>0</v>
      </c>
      <c r="AN1200">
        <f t="shared" si="601"/>
        <v>0</v>
      </c>
      <c r="AO1200">
        <f t="shared" si="602"/>
        <v>0</v>
      </c>
      <c r="AP1200">
        <f t="shared" si="603"/>
        <v>1</v>
      </c>
      <c r="AQ1200">
        <f t="shared" si="604"/>
        <v>0</v>
      </c>
      <c r="AR1200">
        <f>+INDEX([1]Hoja2!$AM$2:$AM$841,MATCH(B1200,[1]Hoja2!$C$2:$C$841,0))</f>
        <v>715.00000000000011</v>
      </c>
      <c r="AS1200" t="str">
        <f t="shared" si="605"/>
        <v>0XLT28068029</v>
      </c>
      <c r="AT1200" s="2">
        <f>IFERROR(VLOOKUP(AS1200,[1]Hoja2!$A$1:$AM$841,38,FALSE),"n/a")</f>
        <v>0</v>
      </c>
      <c r="AU1200" s="8">
        <f t="shared" si="598"/>
        <v>1</v>
      </c>
      <c r="AV1200">
        <f>VLOOKUP(B1200,[1]Hoja2!$C$2:$AO$762,39,FALSE)</f>
        <v>1</v>
      </c>
      <c r="AW1200">
        <f>IF(AU1200=AV1200,VLOOKUP(B1200,[1]Hoja2!$C$2:$AO$762,37,FALSE),IF(AV1200&lt;2,VLOOKUP(B1200,[1]Hoja2!$C$2:$AO$762,37,FALSE)))</f>
        <v>715.00000000000011</v>
      </c>
      <c r="AX1200" t="str">
        <f>B1200 &amp; COUNTIF(B$2:B1200, B1200)</f>
        <v>0XLT2806801</v>
      </c>
      <c r="AY1200" s="10">
        <f>VLOOKUP(AX1200,[1]Hoja2!$B$2:$AO$762,38,FALSE)</f>
        <v>715.00000000000011</v>
      </c>
      <c r="AZ1200" s="9">
        <f t="shared" si="612"/>
        <v>0</v>
      </c>
      <c r="BA1200">
        <f t="shared" si="631"/>
        <v>3</v>
      </c>
      <c r="BB1200">
        <f t="shared" si="632"/>
        <v>-1</v>
      </c>
      <c r="BC1200">
        <f t="shared" si="633"/>
        <v>3</v>
      </c>
    </row>
    <row r="1201" spans="1:55" x14ac:dyDescent="0.25">
      <c r="A1201">
        <v>72363</v>
      </c>
      <c r="B1201" t="s">
        <v>545</v>
      </c>
      <c r="C1201">
        <v>2019</v>
      </c>
      <c r="D1201" t="s">
        <v>37</v>
      </c>
      <c r="E1201" t="s">
        <v>38</v>
      </c>
      <c r="F1201">
        <v>29</v>
      </c>
      <c r="G1201" t="s">
        <v>40</v>
      </c>
      <c r="H1201">
        <v>2.85</v>
      </c>
      <c r="I1201" t="s">
        <v>34</v>
      </c>
      <c r="J1201">
        <v>468</v>
      </c>
      <c r="K1201">
        <v>715</v>
      </c>
      <c r="L1201">
        <v>0</v>
      </c>
      <c r="M1201">
        <v>0</v>
      </c>
      <c r="N1201">
        <v>0</v>
      </c>
      <c r="O1201">
        <v>0.6</v>
      </c>
      <c r="P1201">
        <v>0.8</v>
      </c>
      <c r="Q1201">
        <v>1.05</v>
      </c>
      <c r="R1201" t="s">
        <v>46</v>
      </c>
      <c r="S1201">
        <v>5</v>
      </c>
      <c r="T1201">
        <v>9</v>
      </c>
      <c r="U1201" t="s">
        <v>47</v>
      </c>
      <c r="V1201" t="s">
        <v>34</v>
      </c>
      <c r="W1201" t="s">
        <v>73</v>
      </c>
      <c r="X1201">
        <v>2019</v>
      </c>
      <c r="Y1201" t="s">
        <v>37</v>
      </c>
      <c r="Z1201" t="s">
        <v>38</v>
      </c>
      <c r="AA1201">
        <v>30</v>
      </c>
      <c r="AB1201">
        <v>0</v>
      </c>
      <c r="AC1201">
        <v>3</v>
      </c>
      <c r="AD1201">
        <v>0</v>
      </c>
      <c r="AE1201">
        <v>0.56999999999999995</v>
      </c>
      <c r="AF1201">
        <v>0</v>
      </c>
      <c r="AG1201" s="2">
        <f>IFERROR(VLOOKUP(B1201,[1]Hoja2!$C$1:$AM$841,37,FALSE),"n/a")</f>
        <v>0</v>
      </c>
      <c r="AH1201" s="10">
        <f>VLOOKUP(AX1201,[1]Hoja2!$B$2:$AO$762,17,FALSE)</f>
        <v>131</v>
      </c>
      <c r="AI1201" s="10">
        <f>VLOOKUP(AX1201,[1]Hoja2!$B$2:$AO$762,23,FALSE)</f>
        <v>1.05</v>
      </c>
      <c r="AJ1201" s="10">
        <f>VLOOKUP(AX1201,[1]Hoja2!$B$2:$AO$762,28,FALSE)</f>
        <v>0.51600000000000001</v>
      </c>
      <c r="AK1201" s="10" t="str">
        <f>VLOOKUP(AX1201,[1]Hoja2!$B$2:$AO$762,19,FALSE)</f>
        <v>A4 Mono MFPs</v>
      </c>
      <c r="AL1201">
        <f t="shared" si="599"/>
        <v>0</v>
      </c>
      <c r="AM1201">
        <f t="shared" si="600"/>
        <v>0</v>
      </c>
      <c r="AN1201">
        <f t="shared" si="601"/>
        <v>0</v>
      </c>
      <c r="AO1201">
        <f t="shared" si="602"/>
        <v>0</v>
      </c>
      <c r="AP1201">
        <f t="shared" si="603"/>
        <v>1</v>
      </c>
      <c r="AQ1201">
        <f t="shared" si="604"/>
        <v>0</v>
      </c>
      <c r="AR1201">
        <f>+INDEX([1]Hoja2!$AM$2:$AM$841,MATCH(B1201,[1]Hoja2!$C$2:$C$841,0))</f>
        <v>0</v>
      </c>
      <c r="AS1201" t="str">
        <f t="shared" si="605"/>
        <v>0BB156413129</v>
      </c>
      <c r="AT1201" s="2">
        <f>IFERROR(VLOOKUP(AS1201,[1]Hoja2!$A$1:$AM$841,38,FALSE),"n/a")</f>
        <v>0</v>
      </c>
      <c r="AU1201" s="8">
        <f t="shared" si="598"/>
        <v>2</v>
      </c>
      <c r="AV1201">
        <f>VLOOKUP(B1201,[1]Hoja2!$C$2:$AO$762,39,FALSE)</f>
        <v>2</v>
      </c>
      <c r="AW1201">
        <f>IF(AU1201=AV1201,VLOOKUP(B1201,[1]Hoja2!$C$2:$AO$762,37,FALSE),IF(AV1201&lt;2,VLOOKUP(B1201,[1]Hoja2!$C$2:$AO$762,37,FALSE)))</f>
        <v>0</v>
      </c>
      <c r="AX1201" t="str">
        <f>B1201 &amp; COUNTIF(B$2:B1201, B1201)</f>
        <v>0BB15641312</v>
      </c>
      <c r="AY1201" s="10">
        <f>VLOOKUP(AX1201,[1]Hoja2!$B$2:$AO$762,38,FALSE)</f>
        <v>750.75000000000011</v>
      </c>
      <c r="AZ1201" s="9">
        <f t="shared" si="612"/>
        <v>0</v>
      </c>
      <c r="BA1201">
        <f t="shared" si="631"/>
        <v>4</v>
      </c>
      <c r="BB1201">
        <f t="shared" si="632"/>
        <v>5.3999999999999937E-2</v>
      </c>
      <c r="BC1201">
        <f t="shared" si="633"/>
        <v>4</v>
      </c>
    </row>
    <row r="1202" spans="1:55" x14ac:dyDescent="0.25">
      <c r="A1202">
        <v>72368</v>
      </c>
      <c r="B1202" t="s">
        <v>266</v>
      </c>
      <c r="C1202">
        <v>2019</v>
      </c>
      <c r="D1202" t="s">
        <v>37</v>
      </c>
      <c r="E1202" t="s">
        <v>38</v>
      </c>
      <c r="F1202">
        <v>29</v>
      </c>
      <c r="G1202" t="s">
        <v>40</v>
      </c>
      <c r="H1202">
        <v>0</v>
      </c>
      <c r="I1202" t="s">
        <v>34</v>
      </c>
      <c r="J1202">
        <v>468</v>
      </c>
      <c r="K1202">
        <v>715</v>
      </c>
      <c r="L1202">
        <v>0</v>
      </c>
      <c r="M1202">
        <v>0</v>
      </c>
      <c r="N1202">
        <v>0</v>
      </c>
      <c r="O1202">
        <v>0.6</v>
      </c>
      <c r="P1202">
        <v>0.8</v>
      </c>
      <c r="Q1202">
        <v>1.05</v>
      </c>
      <c r="R1202" t="s">
        <v>46</v>
      </c>
      <c r="S1202">
        <v>5</v>
      </c>
      <c r="T1202">
        <v>9</v>
      </c>
      <c r="U1202" t="s">
        <v>47</v>
      </c>
      <c r="V1202" t="s">
        <v>34</v>
      </c>
      <c r="W1202" t="s">
        <v>42</v>
      </c>
      <c r="X1202">
        <v>2019</v>
      </c>
      <c r="Y1202" t="s">
        <v>37</v>
      </c>
      <c r="Z1202" t="s">
        <v>38</v>
      </c>
      <c r="AA1202">
        <v>30</v>
      </c>
      <c r="AB1202">
        <v>0</v>
      </c>
      <c r="AC1202">
        <v>24</v>
      </c>
      <c r="AD1202">
        <v>0.6</v>
      </c>
      <c r="AE1202">
        <v>0</v>
      </c>
      <c r="AF1202">
        <v>429</v>
      </c>
      <c r="AG1202" s="2">
        <f>IFERROR(VLOOKUP(B1202,[1]Hoja2!$C$1:$AM$841,37,FALSE),"n/a")</f>
        <v>429.00000000000006</v>
      </c>
      <c r="AH1202" s="10">
        <f>VLOOKUP(AX1202,[1]Hoja2!$B$2:$AO$762,17,FALSE)</f>
        <v>24</v>
      </c>
      <c r="AI1202" s="10">
        <f>VLOOKUP(AX1202,[1]Hoja2!$B$2:$AO$762,23,FALSE)</f>
        <v>0.6</v>
      </c>
      <c r="AJ1202" s="10">
        <f>VLOOKUP(AX1202,[1]Hoja2!$B$2:$AO$762,28,FALSE)</f>
        <v>0</v>
      </c>
      <c r="AK1202" s="10" t="str">
        <f>VLOOKUP(AX1202,[1]Hoja2!$B$2:$AO$762,19,FALSE)</f>
        <v>A4 Mono MFPs</v>
      </c>
      <c r="AL1202">
        <f t="shared" si="599"/>
        <v>1</v>
      </c>
      <c r="AM1202">
        <f t="shared" si="600"/>
        <v>1</v>
      </c>
      <c r="AN1202">
        <f t="shared" si="601"/>
        <v>1</v>
      </c>
      <c r="AO1202">
        <f t="shared" si="602"/>
        <v>1</v>
      </c>
      <c r="AP1202">
        <f t="shared" si="603"/>
        <v>1</v>
      </c>
      <c r="AQ1202">
        <f t="shared" si="604"/>
        <v>0</v>
      </c>
      <c r="AR1202">
        <f>+INDEX([1]Hoja2!$AM$2:$AM$841,MATCH(B1202,[1]Hoja2!$C$2:$C$841,0))</f>
        <v>429.00000000000006</v>
      </c>
      <c r="AS1202" t="str">
        <f t="shared" si="605"/>
        <v>09HB33300729</v>
      </c>
      <c r="AT1202" s="2">
        <f>IFERROR(VLOOKUP(AS1202,[1]Hoja2!$A$1:$AM$841,38,FALSE),"n/a")</f>
        <v>0</v>
      </c>
      <c r="AU1202" s="8">
        <f t="shared" si="598"/>
        <v>2</v>
      </c>
      <c r="AV1202">
        <f>VLOOKUP(B1202,[1]Hoja2!$C$2:$AO$762,39,FALSE)</f>
        <v>2</v>
      </c>
      <c r="AW1202">
        <f>IF(AU1202=AV1202,VLOOKUP(B1202,[1]Hoja2!$C$2:$AO$762,37,FALSE),IF(AV1202&lt;2,VLOOKUP(B1202,[1]Hoja2!$C$2:$AO$762,37,FALSE)))</f>
        <v>429.00000000000006</v>
      </c>
      <c r="AX1202" t="str">
        <f>B1202 &amp; COUNTIF(B$2:B1202, B1202)</f>
        <v>09HB3330072</v>
      </c>
      <c r="AY1202" s="10">
        <f>VLOOKUP(AX1202,[1]Hoja2!$B$2:$AO$762,38,FALSE)</f>
        <v>429.00000000000006</v>
      </c>
      <c r="AZ1202" s="9">
        <f t="shared" si="612"/>
        <v>0</v>
      </c>
      <c r="BA1202">
        <f t="shared" si="631"/>
        <v>0</v>
      </c>
      <c r="BB1202">
        <f t="shared" si="632"/>
        <v>0</v>
      </c>
      <c r="BC1202">
        <f t="shared" si="633"/>
        <v>0</v>
      </c>
    </row>
    <row r="1203" spans="1:55" hidden="1" x14ac:dyDescent="0.25">
      <c r="A1203">
        <v>72374</v>
      </c>
      <c r="B1203" t="s">
        <v>87</v>
      </c>
      <c r="C1203">
        <v>2019</v>
      </c>
      <c r="D1203" t="s">
        <v>37</v>
      </c>
      <c r="E1203" t="s">
        <v>38</v>
      </c>
      <c r="F1203">
        <v>29</v>
      </c>
      <c r="G1203" t="s">
        <v>44</v>
      </c>
      <c r="H1203">
        <v>0.31666670000000002</v>
      </c>
      <c r="I1203" t="s">
        <v>45</v>
      </c>
      <c r="J1203">
        <v>803</v>
      </c>
      <c r="K1203">
        <v>1573</v>
      </c>
      <c r="L1203">
        <v>0.2</v>
      </c>
      <c r="M1203">
        <v>0.6</v>
      </c>
      <c r="N1203">
        <v>0.8</v>
      </c>
      <c r="O1203">
        <v>1.05</v>
      </c>
      <c r="P1203">
        <v>1.1000000000000001</v>
      </c>
      <c r="Q1203">
        <v>1.1499999999999999</v>
      </c>
      <c r="R1203" t="s">
        <v>46</v>
      </c>
      <c r="S1203">
        <v>4</v>
      </c>
      <c r="T1203">
        <v>6</v>
      </c>
      <c r="U1203" t="s">
        <v>47</v>
      </c>
      <c r="V1203" t="s">
        <v>48</v>
      </c>
      <c r="W1203" t="s">
        <v>59</v>
      </c>
      <c r="X1203">
        <v>2019</v>
      </c>
      <c r="Y1203" t="s">
        <v>37</v>
      </c>
      <c r="Z1203" t="s">
        <v>38</v>
      </c>
      <c r="AA1203">
        <v>30</v>
      </c>
      <c r="AB1203">
        <v>0</v>
      </c>
      <c r="AC1203">
        <v>14</v>
      </c>
      <c r="AD1203">
        <v>0</v>
      </c>
      <c r="AE1203">
        <v>0</v>
      </c>
      <c r="AF1203">
        <v>1573</v>
      </c>
      <c r="AG1203" s="2">
        <f>IFERROR(VLOOKUP(B1203,[1]Hoja2!$C$1:$AM$841,37,FALSE),"n/a")</f>
        <v>1258.4000000000003</v>
      </c>
      <c r="AH1203" s="10" t="e">
        <f>VLOOKUP(AX1203,[1]Hoja2!$B$2:$AO$762,17,FALSE)</f>
        <v>#N/A</v>
      </c>
      <c r="AI1203" s="10" t="e">
        <f>VLOOKUP(AX1203,[1]Hoja2!$B$2:$AO$762,23,FALSE)</f>
        <v>#N/A</v>
      </c>
      <c r="AJ1203" s="10" t="e">
        <f>VLOOKUP(AX1203,[1]Hoja2!$B$2:$AO$762,28,FALSE)</f>
        <v>#N/A</v>
      </c>
      <c r="AK1203" s="10" t="e">
        <f>VLOOKUP(AX1203,[1]Hoja2!$B$2:$AO$762,19,FALSE)</f>
        <v>#N/A</v>
      </c>
      <c r="AL1203" t="e">
        <f t="shared" si="599"/>
        <v>#N/A</v>
      </c>
      <c r="AM1203" t="e">
        <f t="shared" si="600"/>
        <v>#N/A</v>
      </c>
      <c r="AN1203" t="e">
        <f t="shared" si="601"/>
        <v>#N/A</v>
      </c>
      <c r="AO1203" t="e">
        <f t="shared" si="602"/>
        <v>#N/A</v>
      </c>
      <c r="AP1203" t="e">
        <f t="shared" si="603"/>
        <v>#N/A</v>
      </c>
      <c r="AQ1203">
        <f t="shared" si="604"/>
        <v>0</v>
      </c>
      <c r="AR1203">
        <f>+INDEX([1]Hoja2!$AM$2:$AM$841,MATCH(B1203,[1]Hoja2!$C$2:$C$841,0))</f>
        <v>1258.4000000000003</v>
      </c>
      <c r="AS1203" t="str">
        <f>CONCATENATE(B1203,F1203-1)</f>
        <v>0BG295162728</v>
      </c>
      <c r="AT1203" s="2">
        <f>IFERROR(VLOOKUP(AS1203,[1]Hoja2!$A$1:$AM$841,38,FALSE),"n/a")</f>
        <v>0</v>
      </c>
      <c r="AU1203" s="8">
        <f t="shared" si="598"/>
        <v>2</v>
      </c>
      <c r="AV1203">
        <f>VLOOKUP(B1203,[1]Hoja2!$C$2:$AO$762,39,FALSE)</f>
        <v>1</v>
      </c>
      <c r="AW1203">
        <f>IF(AU1203=AV1203,VLOOKUP(B1203,[1]Hoja2!$C$2:$AO$762,37,FALSE),IF(AV1203&lt;2,VLOOKUP(B1203,[1]Hoja2!$C$2:$AO$762,37,FALSE)))</f>
        <v>1258.4000000000003</v>
      </c>
      <c r="AX1203" t="str">
        <f>B1203 &amp; COUNTIF(B$2:B1203, B1203)</f>
        <v>0BG29516272</v>
      </c>
      <c r="AY1203" t="e">
        <f>VLOOKUP(AX1203,[1]Hoja2!$B$2:$AO$762,38,FALSE)</f>
        <v>#N/A</v>
      </c>
      <c r="AZ1203" s="9">
        <f t="shared" si="612"/>
        <v>0</v>
      </c>
    </row>
    <row r="1204" spans="1:55" hidden="1" x14ac:dyDescent="0.25">
      <c r="A1204">
        <v>72375</v>
      </c>
      <c r="B1204" t="s">
        <v>646</v>
      </c>
      <c r="C1204">
        <v>2019</v>
      </c>
      <c r="D1204" t="s">
        <v>37</v>
      </c>
      <c r="E1204" t="s">
        <v>38</v>
      </c>
      <c r="F1204">
        <v>29</v>
      </c>
      <c r="G1204" t="s">
        <v>44</v>
      </c>
      <c r="H1204">
        <v>0</v>
      </c>
      <c r="I1204" t="s">
        <v>71</v>
      </c>
      <c r="J1204">
        <v>468</v>
      </c>
      <c r="K1204">
        <v>715</v>
      </c>
      <c r="L1204">
        <v>0</v>
      </c>
      <c r="M1204">
        <v>0</v>
      </c>
      <c r="N1204">
        <v>0</v>
      </c>
      <c r="O1204">
        <v>0.6</v>
      </c>
      <c r="P1204">
        <v>0.8</v>
      </c>
      <c r="Q1204">
        <v>1.05</v>
      </c>
      <c r="R1204" t="s">
        <v>46</v>
      </c>
      <c r="S1204">
        <v>5</v>
      </c>
      <c r="T1204">
        <v>9</v>
      </c>
      <c r="U1204" t="s">
        <v>47</v>
      </c>
      <c r="V1204" t="s">
        <v>34</v>
      </c>
      <c r="W1204" t="s">
        <v>55</v>
      </c>
      <c r="X1204">
        <v>2019</v>
      </c>
      <c r="Y1204" t="s">
        <v>37</v>
      </c>
      <c r="Z1204" t="s">
        <v>38</v>
      </c>
      <c r="AA1204">
        <v>30</v>
      </c>
      <c r="AB1204">
        <v>0</v>
      </c>
      <c r="AC1204">
        <v>95</v>
      </c>
      <c r="AD1204">
        <v>0</v>
      </c>
      <c r="AE1204">
        <v>0</v>
      </c>
      <c r="AF1204">
        <v>715</v>
      </c>
      <c r="AG1204" s="2" t="str">
        <f>IFERROR(VLOOKUP(B1204,[1]Hoja2!$C$1:$AM$841,37,FALSE),"n/a")</f>
        <v>n/a</v>
      </c>
      <c r="AH1204" s="10" t="e">
        <f>VLOOKUP(AX1204,[1]Hoja2!$B$2:$AO$762,17,FALSE)</f>
        <v>#N/A</v>
      </c>
      <c r="AI1204" s="10" t="e">
        <f>VLOOKUP(AX1204,[1]Hoja2!$B$2:$AO$762,23,FALSE)</f>
        <v>#N/A</v>
      </c>
      <c r="AJ1204" s="10" t="e">
        <f>VLOOKUP(AX1204,[1]Hoja2!$B$2:$AO$762,28,FALSE)</f>
        <v>#N/A</v>
      </c>
      <c r="AK1204" s="10" t="e">
        <f>VLOOKUP(AX1204,[1]Hoja2!$B$2:$AO$762,19,FALSE)</f>
        <v>#N/A</v>
      </c>
      <c r="AL1204" t="e">
        <f t="shared" si="599"/>
        <v>#N/A</v>
      </c>
      <c r="AM1204" t="e">
        <f t="shared" si="600"/>
        <v>#N/A</v>
      </c>
      <c r="AN1204" t="e">
        <f t="shared" si="601"/>
        <v>#N/A</v>
      </c>
      <c r="AO1204" t="e">
        <f t="shared" si="602"/>
        <v>#N/A</v>
      </c>
      <c r="AP1204" t="e">
        <f t="shared" si="603"/>
        <v>#N/A</v>
      </c>
      <c r="AQ1204" t="str">
        <f t="shared" si="604"/>
        <v>n/a</v>
      </c>
      <c r="AR1204" t="e">
        <f>+INDEX([1]DETALLE!$AK$2:$AK$841,MATCH(B1204,[1]DETALLE!$A$2:$A$841,0))</f>
        <v>#N/A</v>
      </c>
      <c r="AS1204" t="str">
        <f>CONCATENATE(B1204)</f>
        <v>0K3A708971</v>
      </c>
      <c r="AT1204" s="2" t="str">
        <f>IF(IFERROR(VLOOKUP(AS1204,[1]Hoja2!$C$1:$AM$841,37,FALSE),"n/a")&lt;&gt;"n/a","a","n/a")</f>
        <v>n/a</v>
      </c>
      <c r="AU1204" s="8">
        <f t="shared" si="598"/>
        <v>1</v>
      </c>
      <c r="AV1204" t="e">
        <f>VLOOKUP(B1204,[1]Hoja2!$C$2:$AO$762,39,FALSE)</f>
        <v>#N/A</v>
      </c>
      <c r="AW1204" t="e">
        <f>IF(AU1204=AV1204,VLOOKUP(B1204,[1]Hoja2!$C$2:$AO$762,37,FALSE),IF(AV1204&lt;2,VLOOKUP(B1204,[1]Hoja2!$C$2:$AO$762,37,FALSE)))</f>
        <v>#N/A</v>
      </c>
      <c r="AX1204" t="str">
        <f>B1204 &amp; COUNTIF(B$2:B1204, B1204)</f>
        <v>0K3A7089711</v>
      </c>
      <c r="AY1204" t="e">
        <f>VLOOKUP(AX1204,[1]Hoja2!$B$2:$AO$762,38,FALSE)</f>
        <v>#N/A</v>
      </c>
      <c r="AZ1204" s="9" t="e">
        <f t="shared" si="612"/>
        <v>#N/A</v>
      </c>
    </row>
    <row r="1205" spans="1:55" hidden="1" x14ac:dyDescent="0.25">
      <c r="A1205">
        <v>72378</v>
      </c>
      <c r="B1205" t="s">
        <v>161</v>
      </c>
      <c r="C1205">
        <v>2019</v>
      </c>
      <c r="D1205" t="s">
        <v>37</v>
      </c>
      <c r="E1205" t="s">
        <v>38</v>
      </c>
      <c r="F1205">
        <v>30</v>
      </c>
      <c r="G1205" t="s">
        <v>44</v>
      </c>
      <c r="H1205">
        <v>0</v>
      </c>
      <c r="I1205" t="s">
        <v>45</v>
      </c>
      <c r="J1205">
        <v>803</v>
      </c>
      <c r="K1205">
        <v>1573</v>
      </c>
      <c r="L1205">
        <v>0.2</v>
      </c>
      <c r="M1205">
        <v>0.6</v>
      </c>
      <c r="N1205">
        <v>0.8</v>
      </c>
      <c r="O1205">
        <v>1.05</v>
      </c>
      <c r="P1205">
        <v>1.1000000000000001</v>
      </c>
      <c r="Q1205">
        <v>1.1499999999999999</v>
      </c>
      <c r="R1205" t="s">
        <v>46</v>
      </c>
      <c r="S1205">
        <v>4</v>
      </c>
      <c r="T1205">
        <v>6</v>
      </c>
      <c r="U1205" t="s">
        <v>47</v>
      </c>
      <c r="V1205" t="s">
        <v>48</v>
      </c>
      <c r="W1205" t="s">
        <v>59</v>
      </c>
      <c r="X1205">
        <v>2019</v>
      </c>
      <c r="Y1205" t="s">
        <v>37</v>
      </c>
      <c r="Z1205" t="s">
        <v>38</v>
      </c>
      <c r="AA1205">
        <v>30</v>
      </c>
      <c r="AB1205">
        <v>0</v>
      </c>
      <c r="AC1205">
        <v>4</v>
      </c>
      <c r="AD1205">
        <v>0</v>
      </c>
      <c r="AE1205">
        <v>0</v>
      </c>
      <c r="AF1205">
        <v>1573</v>
      </c>
      <c r="AG1205" s="2" t="str">
        <f>IFERROR(VLOOKUP(B1205,[1]Hoja2!$C$1:$AM$841,37,FALSE),"n/a")</f>
        <v>n/a</v>
      </c>
      <c r="AH1205" s="10" t="e">
        <f>VLOOKUP(AX1205,[1]Hoja2!$B$2:$AO$762,17,FALSE)</f>
        <v>#N/A</v>
      </c>
      <c r="AI1205" s="10" t="e">
        <f>VLOOKUP(AX1205,[1]Hoja2!$B$2:$AO$762,23,FALSE)</f>
        <v>#N/A</v>
      </c>
      <c r="AJ1205" s="10" t="e">
        <f>VLOOKUP(AX1205,[1]Hoja2!$B$2:$AO$762,28,FALSE)</f>
        <v>#N/A</v>
      </c>
      <c r="AK1205" s="10" t="e">
        <f>VLOOKUP(AX1205,[1]Hoja2!$B$2:$AO$762,19,FALSE)</f>
        <v>#N/A</v>
      </c>
      <c r="AL1205" t="e">
        <f t="shared" si="599"/>
        <v>#N/A</v>
      </c>
      <c r="AM1205" t="e">
        <f t="shared" si="600"/>
        <v>#N/A</v>
      </c>
      <c r="AN1205" t="e">
        <f t="shared" si="601"/>
        <v>#N/A</v>
      </c>
      <c r="AO1205" t="e">
        <f t="shared" si="602"/>
        <v>#N/A</v>
      </c>
      <c r="AP1205" t="e">
        <f t="shared" si="603"/>
        <v>#N/A</v>
      </c>
      <c r="AQ1205" t="str">
        <f t="shared" si="604"/>
        <v>n/a</v>
      </c>
      <c r="AR1205" t="e">
        <f>+INDEX([1]DETALLE!$AK$2:$AK$841,MATCH(B1205,[1]DETALLE!$A$2:$A$841,0))</f>
        <v>#N/A</v>
      </c>
      <c r="AS1205" t="str">
        <f>CONCATENATE(B1205)</f>
        <v>0BG2939611</v>
      </c>
      <c r="AT1205" s="2" t="str">
        <f>IF(IFERROR(VLOOKUP(AS1205,[1]Hoja2!$C$1:$AM$841,37,FALSE),"n/a")&lt;&gt;"n/a","a","n/a")</f>
        <v>n/a</v>
      </c>
      <c r="AU1205" s="8">
        <f t="shared" si="598"/>
        <v>7</v>
      </c>
      <c r="AV1205" t="e">
        <f>VLOOKUP(B1205,[1]Hoja2!$C$2:$AO$762,39,FALSE)</f>
        <v>#N/A</v>
      </c>
      <c r="AW1205" t="e">
        <f>IF(AU1205=AV1205,VLOOKUP(B1205,[1]Hoja2!$C$2:$AO$762,37,FALSE),IF(AV1205&lt;2,VLOOKUP(B1205,[1]Hoja2!$C$2:$AO$762,37,FALSE)))</f>
        <v>#N/A</v>
      </c>
      <c r="AX1205" t="str">
        <f>B1205 &amp; COUNTIF(B$2:B1205, B1205)</f>
        <v>0BG29396117</v>
      </c>
      <c r="AY1205" t="e">
        <f>VLOOKUP(AX1205,[1]Hoja2!$B$2:$AO$762,38,FALSE)</f>
        <v>#N/A</v>
      </c>
      <c r="AZ1205" s="9" t="e">
        <f t="shared" si="612"/>
        <v>#N/A</v>
      </c>
    </row>
    <row r="1206" spans="1:55" x14ac:dyDescent="0.25">
      <c r="A1206">
        <v>72379</v>
      </c>
      <c r="B1206" t="s">
        <v>669</v>
      </c>
      <c r="C1206">
        <v>2019</v>
      </c>
      <c r="D1206" t="s">
        <v>37</v>
      </c>
      <c r="E1206" t="s">
        <v>38</v>
      </c>
      <c r="F1206">
        <v>30</v>
      </c>
      <c r="G1206" t="s">
        <v>40</v>
      </c>
      <c r="H1206">
        <v>2.9166669999999999</v>
      </c>
      <c r="I1206" t="s">
        <v>34</v>
      </c>
      <c r="J1206">
        <v>468</v>
      </c>
      <c r="K1206">
        <v>715</v>
      </c>
      <c r="L1206">
        <v>0</v>
      </c>
      <c r="M1206">
        <v>0</v>
      </c>
      <c r="N1206">
        <v>0</v>
      </c>
      <c r="O1206">
        <v>0.6</v>
      </c>
      <c r="P1206">
        <v>0.8</v>
      </c>
      <c r="Q1206">
        <v>1.05</v>
      </c>
      <c r="R1206" t="s">
        <v>46</v>
      </c>
      <c r="S1206">
        <v>5</v>
      </c>
      <c r="T1206">
        <v>9</v>
      </c>
      <c r="U1206" t="s">
        <v>47</v>
      </c>
      <c r="V1206" t="s">
        <v>34</v>
      </c>
      <c r="W1206" t="s">
        <v>59</v>
      </c>
      <c r="X1206">
        <v>2019</v>
      </c>
      <c r="Y1206" t="s">
        <v>37</v>
      </c>
      <c r="Z1206" t="s">
        <v>38</v>
      </c>
      <c r="AA1206">
        <v>30</v>
      </c>
      <c r="AB1206">
        <v>0</v>
      </c>
      <c r="AC1206">
        <v>104</v>
      </c>
      <c r="AD1206">
        <v>1.05</v>
      </c>
      <c r="AE1206">
        <v>0.5833334</v>
      </c>
      <c r="AF1206">
        <v>750.75</v>
      </c>
      <c r="AG1206" s="2">
        <f>IFERROR(VLOOKUP(B1206,[1]Hoja2!$C$1:$AM$841,37,FALSE),"n/a")</f>
        <v>750.75000000000011</v>
      </c>
      <c r="AH1206" s="10">
        <f>VLOOKUP(AX1206,[1]Hoja2!$B$2:$AO$762,17,FALSE)</f>
        <v>104</v>
      </c>
      <c r="AI1206" s="10">
        <f>VLOOKUP(AX1206,[1]Hoja2!$B$2:$AO$762,23,FALSE)</f>
        <v>1.05</v>
      </c>
      <c r="AJ1206" s="10">
        <f>VLOOKUP(AX1206,[1]Hoja2!$B$2:$AO$762,28,FALSE)</f>
        <v>0.58399999999999996</v>
      </c>
      <c r="AK1206" s="10" t="str">
        <f>VLOOKUP(AX1206,[1]Hoja2!$B$2:$AO$762,19,FALSE)</f>
        <v>A4 Mono MFPs</v>
      </c>
      <c r="AL1206">
        <f t="shared" si="599"/>
        <v>1</v>
      </c>
      <c r="AM1206">
        <f t="shared" si="600"/>
        <v>1</v>
      </c>
      <c r="AN1206">
        <f t="shared" si="601"/>
        <v>1</v>
      </c>
      <c r="AO1206">
        <f t="shared" si="602"/>
        <v>0</v>
      </c>
      <c r="AP1206">
        <f t="shared" si="603"/>
        <v>1</v>
      </c>
      <c r="AQ1206">
        <f t="shared" si="604"/>
        <v>0</v>
      </c>
      <c r="AR1206">
        <f>+INDEX([1]Hoja2!$AM$2:$AM$841,MATCH(B1206,[1]Hoja2!$C$2:$C$841,0))</f>
        <v>750.75000000000011</v>
      </c>
      <c r="AS1206" t="str">
        <f>CONCATENATE(B1206,F1206-1)</f>
        <v>0LA629664229</v>
      </c>
      <c r="AT1206" s="2">
        <f>IFERROR(VLOOKUP(AS1206,[1]Hoja2!$A$1:$AM$841,38,FALSE),"n/a")</f>
        <v>0</v>
      </c>
      <c r="AU1206" s="8">
        <f t="shared" si="598"/>
        <v>1</v>
      </c>
      <c r="AV1206">
        <f>VLOOKUP(B1206,[1]Hoja2!$C$2:$AO$762,39,FALSE)</f>
        <v>1</v>
      </c>
      <c r="AW1206">
        <f>IF(AU1206=AV1206,VLOOKUP(B1206,[1]Hoja2!$C$2:$AO$762,37,FALSE),IF(AV1206&lt;2,VLOOKUP(B1206,[1]Hoja2!$C$2:$AO$762,37,FALSE)))</f>
        <v>750.75000000000011</v>
      </c>
      <c r="AX1206" t="str">
        <f>B1206 &amp; COUNTIF(B$2:B1206, B1206)</f>
        <v>0LA62966421</v>
      </c>
      <c r="AY1206" s="10">
        <f>VLOOKUP(AX1206,[1]Hoja2!$B$2:$AO$762,38,FALSE)</f>
        <v>750.75000000000011</v>
      </c>
      <c r="AZ1206" s="9">
        <f t="shared" si="612"/>
        <v>0</v>
      </c>
      <c r="BA1206">
        <f t="shared" ref="BA1206:BA1211" si="634">IF(Q1206="NA",2,IF(OR(G1206="INSTALACION NUEVA",G1206="Mantenimiento preventivo"),3,IF(AND(AC1206&lt;AH1206,AL1206&lt;&gt;1),4,IF(AY1206&gt;AF1206,1,0))))</f>
        <v>0</v>
      </c>
      <c r="BB1206">
        <f t="shared" ref="BB1206:BB1211" si="635">AE1206-AJ1206</f>
        <v>-6.6659999999996167E-4</v>
      </c>
      <c r="BC1206">
        <f t="shared" ref="BC1206:BC1211" si="636">+_xlfn.IFS(Q1206="NA",2,OR(G1206="INSTALACION NUEVA",G1206="Mantenimiento preventivo"),3,AND(AC1206&lt;AH1206,AL1206&lt;&gt;1),4,AY1206&gt;AF1206,1,TRUE,0)</f>
        <v>0</v>
      </c>
    </row>
    <row r="1207" spans="1:55" x14ac:dyDescent="0.25">
      <c r="A1207">
        <v>72380</v>
      </c>
      <c r="B1207" t="s">
        <v>667</v>
      </c>
      <c r="C1207">
        <v>2019</v>
      </c>
      <c r="D1207" t="s">
        <v>37</v>
      </c>
      <c r="E1207" t="s">
        <v>38</v>
      </c>
      <c r="F1207">
        <v>30</v>
      </c>
      <c r="G1207" t="s">
        <v>40</v>
      </c>
      <c r="H1207">
        <v>0.96666660000000004</v>
      </c>
      <c r="I1207" t="s">
        <v>34</v>
      </c>
      <c r="J1207">
        <v>468</v>
      </c>
      <c r="K1207">
        <v>715</v>
      </c>
      <c r="L1207">
        <v>0</v>
      </c>
      <c r="M1207">
        <v>0</v>
      </c>
      <c r="N1207">
        <v>0</v>
      </c>
      <c r="O1207">
        <v>0.6</v>
      </c>
      <c r="P1207">
        <v>0.8</v>
      </c>
      <c r="Q1207">
        <v>1.05</v>
      </c>
      <c r="R1207" t="s">
        <v>46</v>
      </c>
      <c r="S1207">
        <v>5</v>
      </c>
      <c r="T1207">
        <v>9</v>
      </c>
      <c r="U1207" t="s">
        <v>47</v>
      </c>
      <c r="V1207" t="s">
        <v>34</v>
      </c>
      <c r="W1207" t="s">
        <v>73</v>
      </c>
      <c r="X1207">
        <v>2019</v>
      </c>
      <c r="Y1207" t="s">
        <v>37</v>
      </c>
      <c r="Z1207" t="s">
        <v>38</v>
      </c>
      <c r="AA1207">
        <v>30</v>
      </c>
      <c r="AB1207">
        <v>0</v>
      </c>
      <c r="AC1207">
        <v>104</v>
      </c>
      <c r="AD1207">
        <v>1.05</v>
      </c>
      <c r="AE1207">
        <v>0.19333332</v>
      </c>
      <c r="AF1207">
        <v>750.75</v>
      </c>
      <c r="AG1207" s="2">
        <f>IFERROR(VLOOKUP(B1207,[1]Hoja2!$C$1:$AM$841,37,FALSE),"n/a")</f>
        <v>750.75000000000011</v>
      </c>
      <c r="AH1207" s="10">
        <f>VLOOKUP(AX1207,[1]Hoja2!$B$2:$AO$762,17,FALSE)</f>
        <v>103</v>
      </c>
      <c r="AI1207" s="10">
        <f>VLOOKUP(AX1207,[1]Hoja2!$B$2:$AO$762,23,FALSE)</f>
        <v>1.05</v>
      </c>
      <c r="AJ1207" s="10">
        <f>VLOOKUP(AX1207,[1]Hoja2!$B$2:$AO$762,28,FALSE)</f>
        <v>0</v>
      </c>
      <c r="AK1207" s="10" t="str">
        <f>VLOOKUP(AX1207,[1]Hoja2!$B$2:$AO$762,19,FALSE)</f>
        <v>A4 Mono MFPs</v>
      </c>
      <c r="AL1207">
        <f t="shared" si="599"/>
        <v>1</v>
      </c>
      <c r="AM1207">
        <f t="shared" si="600"/>
        <v>0</v>
      </c>
      <c r="AN1207">
        <f t="shared" si="601"/>
        <v>1</v>
      </c>
      <c r="AO1207">
        <f t="shared" si="602"/>
        <v>0</v>
      </c>
      <c r="AP1207">
        <f t="shared" si="603"/>
        <v>1</v>
      </c>
      <c r="AQ1207">
        <f t="shared" si="604"/>
        <v>0</v>
      </c>
      <c r="AR1207">
        <f>+INDEX([1]Hoja2!$AM$2:$AM$841,MATCH(B1207,[1]Hoja2!$C$2:$C$841,0))</f>
        <v>750.75000000000011</v>
      </c>
      <c r="AS1207" t="str">
        <f>CONCATENATE(B1207,F1207-1)</f>
        <v>0C4X00390429</v>
      </c>
      <c r="AT1207" s="2">
        <f>IFERROR(VLOOKUP(AS1207,[1]Hoja2!$A$1:$AM$841,38,FALSE),"n/a")</f>
        <v>0</v>
      </c>
      <c r="AU1207" s="8">
        <f t="shared" si="598"/>
        <v>1</v>
      </c>
      <c r="AV1207">
        <f>VLOOKUP(B1207,[1]Hoja2!$C$2:$AO$762,39,FALSE)</f>
        <v>1</v>
      </c>
      <c r="AW1207">
        <f>IF(AU1207=AV1207,VLOOKUP(B1207,[1]Hoja2!$C$2:$AO$762,37,FALSE),IF(AV1207&lt;2,VLOOKUP(B1207,[1]Hoja2!$C$2:$AO$762,37,FALSE)))</f>
        <v>750.75000000000011</v>
      </c>
      <c r="AX1207" t="str">
        <f>B1207 &amp; COUNTIF(B$2:B1207, B1207)</f>
        <v>0C4X0039041</v>
      </c>
      <c r="AY1207" s="10">
        <f>VLOOKUP(AX1207,[1]Hoja2!$B$2:$AO$762,38,FALSE)</f>
        <v>750.75000000000011</v>
      </c>
      <c r="AZ1207" s="9">
        <f t="shared" si="612"/>
        <v>0</v>
      </c>
      <c r="BA1207">
        <f t="shared" si="634"/>
        <v>0</v>
      </c>
      <c r="BB1207">
        <f t="shared" si="635"/>
        <v>0.19333332</v>
      </c>
      <c r="BC1207">
        <f t="shared" si="636"/>
        <v>0</v>
      </c>
    </row>
    <row r="1208" spans="1:55" x14ac:dyDescent="0.25">
      <c r="A1208">
        <v>72389</v>
      </c>
      <c r="B1208" t="s">
        <v>441</v>
      </c>
      <c r="C1208">
        <v>2019</v>
      </c>
      <c r="D1208" t="s">
        <v>37</v>
      </c>
      <c r="E1208" t="s">
        <v>38</v>
      </c>
      <c r="F1208">
        <v>30</v>
      </c>
      <c r="G1208" t="s">
        <v>40</v>
      </c>
      <c r="H1208">
        <v>0.61666670000000001</v>
      </c>
      <c r="I1208" t="s">
        <v>116</v>
      </c>
      <c r="J1208">
        <v>655</v>
      </c>
      <c r="K1208">
        <v>1365</v>
      </c>
      <c r="L1208">
        <v>0</v>
      </c>
      <c r="M1208">
        <v>0</v>
      </c>
      <c r="N1208">
        <v>0.6</v>
      </c>
      <c r="O1208">
        <v>0.8</v>
      </c>
      <c r="P1208">
        <v>1.05</v>
      </c>
      <c r="Q1208">
        <v>1.1000000000000001</v>
      </c>
      <c r="R1208" t="s">
        <v>46</v>
      </c>
      <c r="S1208">
        <v>5</v>
      </c>
      <c r="T1208">
        <v>9</v>
      </c>
      <c r="U1208" t="s">
        <v>47</v>
      </c>
      <c r="V1208" t="s">
        <v>58</v>
      </c>
      <c r="W1208" t="s">
        <v>55</v>
      </c>
      <c r="X1208">
        <v>2019</v>
      </c>
      <c r="Y1208" t="s">
        <v>37</v>
      </c>
      <c r="Z1208" t="s">
        <v>38</v>
      </c>
      <c r="AA1208">
        <v>30</v>
      </c>
      <c r="AB1208">
        <v>0</v>
      </c>
      <c r="AC1208">
        <v>19</v>
      </c>
      <c r="AD1208">
        <v>0.8</v>
      </c>
      <c r="AE1208">
        <v>0.12333334</v>
      </c>
      <c r="AF1208">
        <v>1092</v>
      </c>
      <c r="AG1208" s="2">
        <f>IFERROR(VLOOKUP(B1208,[1]Hoja2!$C$1:$AM$841,37,FALSE),"n/a")</f>
        <v>1092</v>
      </c>
      <c r="AH1208" s="10">
        <f>VLOOKUP(AX1208,[1]Hoja2!$B$2:$AO$762,17,FALSE)</f>
        <v>447</v>
      </c>
      <c r="AI1208" s="10">
        <f>VLOOKUP(AX1208,[1]Hoja2!$B$2:$AO$762,23,FALSE)</f>
        <v>1.1000000000000001</v>
      </c>
      <c r="AJ1208" s="10">
        <f>VLOOKUP(AX1208,[1]Hoja2!$B$2:$AO$762,28,FALSE)</f>
        <v>0.128</v>
      </c>
      <c r="AK1208" s="10" t="str">
        <f>VLOOKUP(AX1208,[1]Hoja2!$B$2:$AO$762,19,FALSE)</f>
        <v>Office Digital</v>
      </c>
      <c r="AL1208">
        <f t="shared" si="599"/>
        <v>0</v>
      </c>
      <c r="AM1208">
        <f t="shared" si="600"/>
        <v>0</v>
      </c>
      <c r="AN1208">
        <f t="shared" si="601"/>
        <v>0</v>
      </c>
      <c r="AO1208">
        <f t="shared" si="602"/>
        <v>0</v>
      </c>
      <c r="AP1208">
        <f t="shared" si="603"/>
        <v>1</v>
      </c>
      <c r="AQ1208">
        <f t="shared" si="604"/>
        <v>0</v>
      </c>
      <c r="AR1208">
        <f>+INDEX([1]Hoja2!$AM$2:$AM$841,MATCH(B1208,[1]Hoja2!$C$2:$C$841,0))</f>
        <v>1092</v>
      </c>
      <c r="AS1208" t="str">
        <f t="shared" si="605"/>
        <v>0X7670583930</v>
      </c>
      <c r="AT1208" s="2">
        <f>IFERROR(VLOOKUP(AS1208,[1]Hoja2!$A$1:$AM$841,38,FALSE),"n/a")</f>
        <v>0</v>
      </c>
      <c r="AU1208" s="8">
        <f t="shared" si="598"/>
        <v>2</v>
      </c>
      <c r="AV1208">
        <f>VLOOKUP(B1208,[1]Hoja2!$C$2:$AO$762,39,FALSE)</f>
        <v>2</v>
      </c>
      <c r="AW1208">
        <f>IF(AU1208=AV1208,VLOOKUP(B1208,[1]Hoja2!$C$2:$AO$762,37,FALSE),IF(AV1208&lt;2,VLOOKUP(B1208,[1]Hoja2!$C$2:$AO$762,37,FALSE)))</f>
        <v>1092</v>
      </c>
      <c r="AX1208" t="str">
        <f>B1208 &amp; COUNTIF(B$2:B1208, B1208)</f>
        <v>0X767058392</v>
      </c>
      <c r="AY1208" s="10">
        <f>VLOOKUP(AX1208,[1]Hoja2!$B$2:$AO$762,38,FALSE)</f>
        <v>1501.5000000000002</v>
      </c>
      <c r="AZ1208" s="9">
        <f t="shared" si="612"/>
        <v>0</v>
      </c>
      <c r="BA1208">
        <f t="shared" si="634"/>
        <v>4</v>
      </c>
      <c r="BB1208">
        <f t="shared" si="635"/>
        <v>-4.666660000000003E-3</v>
      </c>
      <c r="BC1208">
        <f t="shared" si="636"/>
        <v>4</v>
      </c>
    </row>
    <row r="1209" spans="1:55" x14ac:dyDescent="0.25">
      <c r="A1209">
        <v>72390</v>
      </c>
      <c r="B1209" t="s">
        <v>663</v>
      </c>
      <c r="C1209">
        <v>2019</v>
      </c>
      <c r="D1209" t="s">
        <v>37</v>
      </c>
      <c r="E1209" t="s">
        <v>38</v>
      </c>
      <c r="F1209">
        <v>30</v>
      </c>
      <c r="G1209" t="s">
        <v>40</v>
      </c>
      <c r="H1209">
        <v>2.0833330000000001</v>
      </c>
      <c r="I1209" t="s">
        <v>58</v>
      </c>
      <c r="J1209">
        <v>655</v>
      </c>
      <c r="K1209">
        <v>1365</v>
      </c>
      <c r="L1209">
        <v>0</v>
      </c>
      <c r="M1209">
        <v>0</v>
      </c>
      <c r="N1209">
        <v>0.6</v>
      </c>
      <c r="O1209">
        <v>0.8</v>
      </c>
      <c r="P1209">
        <v>1.05</v>
      </c>
      <c r="Q1209">
        <v>1.1000000000000001</v>
      </c>
      <c r="R1209" t="s">
        <v>46</v>
      </c>
      <c r="S1209">
        <v>5</v>
      </c>
      <c r="T1209">
        <v>9</v>
      </c>
      <c r="U1209" t="s">
        <v>47</v>
      </c>
      <c r="V1209" t="s">
        <v>45</v>
      </c>
      <c r="W1209" t="s">
        <v>42</v>
      </c>
      <c r="X1209">
        <v>2019</v>
      </c>
      <c r="Y1209" t="s">
        <v>37</v>
      </c>
      <c r="Z1209" t="s">
        <v>38</v>
      </c>
      <c r="AA1209">
        <v>30</v>
      </c>
      <c r="AB1209">
        <v>0</v>
      </c>
      <c r="AC1209">
        <v>89</v>
      </c>
      <c r="AD1209">
        <v>1.1000000000000001</v>
      </c>
      <c r="AE1209">
        <v>0.4166666</v>
      </c>
      <c r="AF1209">
        <v>1501.5</v>
      </c>
      <c r="AG1209" s="2">
        <f>IFERROR(VLOOKUP(B1209,[1]Hoja2!$C$1:$AM$841,37,FALSE),"n/a")</f>
        <v>1501.5000000000002</v>
      </c>
      <c r="AH1209" s="10">
        <f>VLOOKUP(AX1209,[1]Hoja2!$B$2:$AO$762,17,FALSE)</f>
        <v>89</v>
      </c>
      <c r="AI1209" s="10">
        <f>VLOOKUP(AX1209,[1]Hoja2!$B$2:$AO$762,23,FALSE)</f>
        <v>1.1000000000000001</v>
      </c>
      <c r="AJ1209" s="10">
        <f>VLOOKUP(AX1209,[1]Hoja2!$B$2:$AO$762,28,FALSE)</f>
        <v>0.28599999999999998</v>
      </c>
      <c r="AK1209" s="10" t="str">
        <f>VLOOKUP(AX1209,[1]Hoja2!$B$2:$AO$762,19,FALSE)</f>
        <v>Departmental Digital</v>
      </c>
      <c r="AL1209">
        <f t="shared" si="599"/>
        <v>1</v>
      </c>
      <c r="AM1209">
        <f t="shared" si="600"/>
        <v>1</v>
      </c>
      <c r="AN1209">
        <f t="shared" si="601"/>
        <v>1</v>
      </c>
      <c r="AO1209">
        <f t="shared" si="602"/>
        <v>0</v>
      </c>
      <c r="AP1209">
        <f t="shared" si="603"/>
        <v>1</v>
      </c>
      <c r="AQ1209">
        <f t="shared" si="604"/>
        <v>0</v>
      </c>
      <c r="AR1209">
        <f>+INDEX([1]Hoja2!$AM$2:$AM$841,MATCH(B1209,[1]Hoja2!$C$2:$C$841,0))</f>
        <v>1501.5000000000002</v>
      </c>
      <c r="AS1209" t="str">
        <f t="shared" si="605"/>
        <v>03AG87388830</v>
      </c>
      <c r="AT1209" s="2">
        <f>IFERROR(VLOOKUP(AS1209,[1]Hoja2!$A$1:$AM$841,38,FALSE),"n/a")</f>
        <v>0</v>
      </c>
      <c r="AU1209" s="8">
        <f t="shared" si="598"/>
        <v>1</v>
      </c>
      <c r="AV1209">
        <f>VLOOKUP(B1209,[1]Hoja2!$C$2:$AO$762,39,FALSE)</f>
        <v>1</v>
      </c>
      <c r="AW1209">
        <f>IF(AU1209=AV1209,VLOOKUP(B1209,[1]Hoja2!$C$2:$AO$762,37,FALSE),IF(AV1209&lt;2,VLOOKUP(B1209,[1]Hoja2!$C$2:$AO$762,37,FALSE)))</f>
        <v>1501.5000000000002</v>
      </c>
      <c r="AX1209" t="str">
        <f>B1209 &amp; COUNTIF(B$2:B1209, B1209)</f>
        <v>03AG8738881</v>
      </c>
      <c r="AY1209" s="10">
        <f>VLOOKUP(AX1209,[1]Hoja2!$B$2:$AO$762,38,FALSE)</f>
        <v>1501.5000000000002</v>
      </c>
      <c r="AZ1209" s="9">
        <f t="shared" si="612"/>
        <v>0</v>
      </c>
      <c r="BA1209">
        <f t="shared" si="634"/>
        <v>0</v>
      </c>
      <c r="BB1209">
        <f t="shared" si="635"/>
        <v>0.13066660000000002</v>
      </c>
      <c r="BC1209">
        <f t="shared" si="636"/>
        <v>0</v>
      </c>
    </row>
    <row r="1210" spans="1:55" x14ac:dyDescent="0.25">
      <c r="A1210">
        <v>72394</v>
      </c>
      <c r="B1210" t="s">
        <v>665</v>
      </c>
      <c r="C1210">
        <v>2019</v>
      </c>
      <c r="D1210" t="s">
        <v>37</v>
      </c>
      <c r="E1210" t="s">
        <v>38</v>
      </c>
      <c r="F1210">
        <v>30</v>
      </c>
      <c r="G1210" t="s">
        <v>40</v>
      </c>
      <c r="H1210">
        <v>1.55</v>
      </c>
      <c r="I1210" t="s">
        <v>91</v>
      </c>
      <c r="J1210">
        <v>803</v>
      </c>
      <c r="K1210">
        <v>1573</v>
      </c>
      <c r="L1210">
        <v>0.2</v>
      </c>
      <c r="M1210">
        <v>0.6</v>
      </c>
      <c r="N1210">
        <v>0.8</v>
      </c>
      <c r="O1210">
        <v>1.05</v>
      </c>
      <c r="P1210">
        <v>1.1000000000000001</v>
      </c>
      <c r="Q1210">
        <v>1.1499999999999999</v>
      </c>
      <c r="R1210" t="s">
        <v>46</v>
      </c>
      <c r="S1210">
        <v>4</v>
      </c>
      <c r="T1210">
        <v>6</v>
      </c>
      <c r="U1210" t="s">
        <v>47</v>
      </c>
      <c r="V1210" t="s">
        <v>91</v>
      </c>
      <c r="W1210" t="s">
        <v>73</v>
      </c>
      <c r="X1210">
        <v>2019</v>
      </c>
      <c r="Y1210" t="s">
        <v>37</v>
      </c>
      <c r="Z1210" t="s">
        <v>38</v>
      </c>
      <c r="AA1210">
        <v>30</v>
      </c>
      <c r="AB1210">
        <v>0</v>
      </c>
      <c r="AC1210">
        <v>292</v>
      </c>
      <c r="AD1210">
        <v>1.1499999999999999</v>
      </c>
      <c r="AE1210">
        <v>0.38750000000000001</v>
      </c>
      <c r="AF1210">
        <v>1808.95</v>
      </c>
      <c r="AG1210" s="2">
        <f>IFERROR(VLOOKUP(B1210,[1]Hoja2!$C$1:$AM$841,37,FALSE),"n/a")</f>
        <v>1808.95</v>
      </c>
      <c r="AH1210" s="10">
        <f>VLOOKUP(AX1210,[1]Hoja2!$B$2:$AO$762,17,FALSE)</f>
        <v>298</v>
      </c>
      <c r="AI1210" s="10">
        <f>VLOOKUP(AX1210,[1]Hoja2!$B$2:$AO$762,23,FALSE)</f>
        <v>1.1499999999999999</v>
      </c>
      <c r="AJ1210" s="10">
        <f>VLOOKUP(AX1210,[1]Hoja2!$B$2:$AO$762,28,FALSE)</f>
        <v>0.55000000000000004</v>
      </c>
      <c r="AK1210" s="10" t="str">
        <f>VLOOKUP(AX1210,[1]Hoja2!$B$2:$AO$762,19,FALSE)</f>
        <v>WF Mono Systems and Legacy Color</v>
      </c>
      <c r="AL1210">
        <f t="shared" si="599"/>
        <v>1</v>
      </c>
      <c r="AM1210">
        <f t="shared" si="600"/>
        <v>0</v>
      </c>
      <c r="AN1210">
        <f t="shared" si="601"/>
        <v>1</v>
      </c>
      <c r="AO1210">
        <f t="shared" si="602"/>
        <v>0</v>
      </c>
      <c r="AP1210">
        <f t="shared" si="603"/>
        <v>1</v>
      </c>
      <c r="AQ1210">
        <f t="shared" si="604"/>
        <v>0</v>
      </c>
      <c r="AR1210">
        <f>+INDEX([1]Hoja2!$AM$2:$AM$841,MATCH(B1210,[1]Hoja2!$C$2:$C$841,0))</f>
        <v>1808.95</v>
      </c>
      <c r="AS1210" t="str">
        <f t="shared" si="605"/>
        <v>0A1H02138130</v>
      </c>
      <c r="AT1210" s="2">
        <f>IFERROR(VLOOKUP(AS1210,[1]Hoja2!$A$1:$AM$841,38,FALSE),"n/a")</f>
        <v>0</v>
      </c>
      <c r="AU1210" s="8">
        <f t="shared" si="598"/>
        <v>1</v>
      </c>
      <c r="AV1210">
        <f>VLOOKUP(B1210,[1]Hoja2!$C$2:$AO$762,39,FALSE)</f>
        <v>1</v>
      </c>
      <c r="AW1210">
        <f>IF(AU1210=AV1210,VLOOKUP(B1210,[1]Hoja2!$C$2:$AO$762,37,FALSE),IF(AV1210&lt;2,VLOOKUP(B1210,[1]Hoja2!$C$2:$AO$762,37,FALSE)))</f>
        <v>1808.95</v>
      </c>
      <c r="AX1210" t="str">
        <f>B1210 &amp; COUNTIF(B$2:B1210, B1210)</f>
        <v>0A1H0213811</v>
      </c>
      <c r="AY1210" s="10">
        <f>VLOOKUP(AX1210,[1]Hoja2!$B$2:$AO$762,38,FALSE)</f>
        <v>1808.95</v>
      </c>
      <c r="AZ1210" s="9">
        <f t="shared" si="612"/>
        <v>0</v>
      </c>
      <c r="BA1210">
        <f t="shared" si="634"/>
        <v>0</v>
      </c>
      <c r="BB1210">
        <f t="shared" si="635"/>
        <v>-0.16250000000000003</v>
      </c>
      <c r="BC1210">
        <f t="shared" si="636"/>
        <v>0</v>
      </c>
    </row>
    <row r="1211" spans="1:55" x14ac:dyDescent="0.25">
      <c r="A1211">
        <v>72395</v>
      </c>
      <c r="B1211" t="s">
        <v>997</v>
      </c>
      <c r="C1211">
        <v>2019</v>
      </c>
      <c r="D1211" t="s">
        <v>37</v>
      </c>
      <c r="E1211" t="s">
        <v>38</v>
      </c>
      <c r="F1211">
        <v>30</v>
      </c>
      <c r="G1211" t="s">
        <v>32</v>
      </c>
      <c r="H1211">
        <v>0</v>
      </c>
      <c r="J1211" t="s">
        <v>33</v>
      </c>
      <c r="K1211" t="s">
        <v>33</v>
      </c>
      <c r="L1211" t="s">
        <v>33</v>
      </c>
      <c r="M1211" t="s">
        <v>33</v>
      </c>
      <c r="N1211" t="s">
        <v>33</v>
      </c>
      <c r="O1211" t="s">
        <v>33</v>
      </c>
      <c r="P1211" t="s">
        <v>33</v>
      </c>
      <c r="Q1211" t="s">
        <v>33</v>
      </c>
      <c r="S1211" t="s">
        <v>33</v>
      </c>
      <c r="T1211" t="s">
        <v>33</v>
      </c>
      <c r="V1211" t="s">
        <v>41</v>
      </c>
      <c r="W1211" t="s">
        <v>61</v>
      </c>
      <c r="X1211">
        <v>2019</v>
      </c>
      <c r="Y1211" t="s">
        <v>37</v>
      </c>
      <c r="Z1211" t="s">
        <v>38</v>
      </c>
      <c r="AA1211">
        <v>30</v>
      </c>
      <c r="AB1211" t="s">
        <v>33</v>
      </c>
      <c r="AC1211">
        <v>0</v>
      </c>
      <c r="AD1211">
        <v>0</v>
      </c>
      <c r="AE1211">
        <v>0</v>
      </c>
      <c r="AF1211">
        <v>0</v>
      </c>
      <c r="AG1211" s="2">
        <f>IFERROR(VLOOKUP(B1211,[1]Hoja2!$C$1:$AM$841,37,FALSE),"n/a")</f>
        <v>1072.5000000000002</v>
      </c>
      <c r="AH1211" s="10" t="str">
        <f>VLOOKUP(AX1211,[1]Hoja2!$B$2:$AO$762,17,FALSE)</f>
        <v xml:space="preserve">  </v>
      </c>
      <c r="AI1211" s="10">
        <f>VLOOKUP(AX1211,[1]Hoja2!$B$2:$AO$762,23,FALSE)</f>
        <v>1</v>
      </c>
      <c r="AJ1211" s="10">
        <f>VLOOKUP(AX1211,[1]Hoja2!$B$2:$AO$762,28,FALSE)</f>
        <v>1</v>
      </c>
      <c r="AK1211" s="10" t="str">
        <f>VLOOKUP(AX1211,[1]Hoja2!$B$2:$AO$762,19,FALSE)</f>
        <v>A4 Color Laser MFPs</v>
      </c>
      <c r="AL1211">
        <f t="shared" si="599"/>
        <v>0</v>
      </c>
      <c r="AM1211">
        <f t="shared" si="600"/>
        <v>0</v>
      </c>
      <c r="AN1211">
        <f t="shared" si="601"/>
        <v>0</v>
      </c>
      <c r="AO1211">
        <f t="shared" si="602"/>
        <v>0</v>
      </c>
      <c r="AP1211">
        <f t="shared" si="603"/>
        <v>0</v>
      </c>
      <c r="AQ1211">
        <f t="shared" si="604"/>
        <v>1</v>
      </c>
      <c r="AR1211">
        <f>+INDEX([1]Hoja2!$AM$2:$AM$841,MATCH(B1211,[1]Hoja2!$C$2:$C$841,0))</f>
        <v>1072.5000000000002</v>
      </c>
      <c r="AS1211" t="str">
        <f t="shared" si="605"/>
        <v>5AV80352930</v>
      </c>
      <c r="AT1211" s="2">
        <f>IFERROR(VLOOKUP(AS1211,[1]Hoja2!$A$1:$AM$841,38,FALSE),"n/a")</f>
        <v>0</v>
      </c>
      <c r="AU1211" s="8">
        <f t="shared" si="598"/>
        <v>1</v>
      </c>
      <c r="AV1211">
        <f>VLOOKUP(B1211,[1]Hoja2!$C$2:$AO$762,39,FALSE)</f>
        <v>1</v>
      </c>
      <c r="AW1211">
        <f>IF(AU1211=AV1211,VLOOKUP(B1211,[1]Hoja2!$C$2:$AO$762,37,FALSE),IF(AV1211&lt;2,VLOOKUP(B1211,[1]Hoja2!$C$2:$AO$762,37,FALSE)))</f>
        <v>1072.5000000000002</v>
      </c>
      <c r="AX1211" t="str">
        <f>B1211 &amp; COUNTIF(B$2:B1211, B1211)</f>
        <v>5AV8035291</v>
      </c>
      <c r="AY1211" s="10">
        <f>VLOOKUP(AX1211,[1]Hoja2!$B$2:$AO$762,38,FALSE)</f>
        <v>1072.5000000000002</v>
      </c>
      <c r="AZ1211" s="9">
        <f t="shared" si="612"/>
        <v>0</v>
      </c>
      <c r="BA1211">
        <f t="shared" si="634"/>
        <v>2</v>
      </c>
      <c r="BB1211">
        <f t="shared" si="635"/>
        <v>-1</v>
      </c>
      <c r="BC1211">
        <f t="shared" si="636"/>
        <v>2</v>
      </c>
    </row>
    <row r="1212" spans="1:55" hidden="1" x14ac:dyDescent="0.25">
      <c r="A1212">
        <v>72397</v>
      </c>
      <c r="B1212" t="s">
        <v>174</v>
      </c>
      <c r="C1212">
        <v>2019</v>
      </c>
      <c r="D1212" t="s">
        <v>37</v>
      </c>
      <c r="E1212" t="s">
        <v>38</v>
      </c>
      <c r="F1212">
        <v>30</v>
      </c>
      <c r="G1212" t="s">
        <v>40</v>
      </c>
      <c r="H1212">
        <v>2.8666670000000001</v>
      </c>
      <c r="I1212" t="s">
        <v>54</v>
      </c>
      <c r="J1212">
        <v>803</v>
      </c>
      <c r="K1212">
        <v>1573</v>
      </c>
      <c r="L1212">
        <v>0.2</v>
      </c>
      <c r="M1212">
        <v>0.6</v>
      </c>
      <c r="N1212">
        <v>0.8</v>
      </c>
      <c r="O1212">
        <v>1.05</v>
      </c>
      <c r="P1212">
        <v>1.1000000000000001</v>
      </c>
      <c r="Q1212">
        <v>1.1499999999999999</v>
      </c>
      <c r="R1212" t="s">
        <v>46</v>
      </c>
      <c r="S1212">
        <v>4</v>
      </c>
      <c r="T1212">
        <v>6</v>
      </c>
      <c r="U1212" t="s">
        <v>47</v>
      </c>
      <c r="V1212" t="s">
        <v>54</v>
      </c>
      <c r="W1212" t="s">
        <v>50</v>
      </c>
      <c r="X1212">
        <v>2019</v>
      </c>
      <c r="Y1212" t="s">
        <v>37</v>
      </c>
      <c r="Z1212" t="s">
        <v>38</v>
      </c>
      <c r="AA1212">
        <v>30</v>
      </c>
      <c r="AB1212">
        <v>0</v>
      </c>
      <c r="AC1212">
        <v>1</v>
      </c>
      <c r="AD1212">
        <v>0.2</v>
      </c>
      <c r="AE1212">
        <v>0.71666675000000002</v>
      </c>
      <c r="AF1212">
        <v>314.60000000000002</v>
      </c>
      <c r="AG1212" s="2">
        <f>IFERROR(VLOOKUP(B1212,[1]Hoja2!$C$1:$AM$841,37,FALSE),"n/a")</f>
        <v>1651.6500000000003</v>
      </c>
      <c r="AH1212" s="10" t="e">
        <f>VLOOKUP(AX1212,[1]Hoja2!$B$2:$AO$762,17,FALSE)</f>
        <v>#N/A</v>
      </c>
      <c r="AI1212" s="10" t="e">
        <f>VLOOKUP(AX1212,[1]Hoja2!$B$2:$AO$762,23,FALSE)</f>
        <v>#N/A</v>
      </c>
      <c r="AJ1212" s="10" t="e">
        <f>VLOOKUP(AX1212,[1]Hoja2!$B$2:$AO$762,28,FALSE)</f>
        <v>#N/A</v>
      </c>
      <c r="AK1212" s="10" t="e">
        <f>VLOOKUP(AX1212,[1]Hoja2!$B$2:$AO$762,19,FALSE)</f>
        <v>#N/A</v>
      </c>
      <c r="AL1212" t="e">
        <f t="shared" si="599"/>
        <v>#N/A</v>
      </c>
      <c r="AM1212" t="e">
        <f t="shared" si="600"/>
        <v>#N/A</v>
      </c>
      <c r="AN1212" t="e">
        <f t="shared" si="601"/>
        <v>#N/A</v>
      </c>
      <c r="AO1212" t="e">
        <f t="shared" si="602"/>
        <v>#N/A</v>
      </c>
      <c r="AP1212" t="e">
        <f t="shared" si="603"/>
        <v>#N/A</v>
      </c>
      <c r="AQ1212">
        <f t="shared" si="604"/>
        <v>1</v>
      </c>
      <c r="AR1212">
        <f>+INDEX([1]Hoja2!$AM$2:$AM$841,MATCH(B1212,[1]Hoja2!$C$2:$C$841,0))</f>
        <v>1651.6500000000003</v>
      </c>
      <c r="AS1212" t="str">
        <f>CONCATENATE(B1212)</f>
        <v>0E2B646616</v>
      </c>
      <c r="AT1212" s="2">
        <f>IF(COUNTIF(AS1212:AS2432,AS1212)&lt;2,IFERROR(VLOOKUP(AS1212,[1]Hoja2!$C$1:$AM$841,37,FALSE),"n/a"),"b")</f>
        <v>1651.6500000000003</v>
      </c>
      <c r="AU1212" s="8">
        <f t="shared" si="598"/>
        <v>3</v>
      </c>
      <c r="AV1212">
        <f>VLOOKUP(B1212,[1]Hoja2!$C$2:$AO$762,39,FALSE)</f>
        <v>2</v>
      </c>
      <c r="AW1212" t="b">
        <f>IF(AU1212=AV1212,VLOOKUP(B1212,[1]Hoja2!$C$2:$AO$762,37,FALSE),IF(AV1212&lt;2,VLOOKUP(B1212,[1]Hoja2!$C$2:$AO$762,37,FALSE)))</f>
        <v>0</v>
      </c>
      <c r="AX1212" t="str">
        <f>B1212 &amp; COUNTIF(B$2:B1212, B1212)</f>
        <v>0E2B6466163</v>
      </c>
      <c r="AY1212" t="e">
        <f>VLOOKUP(AX1212,[1]Hoja2!$B$2:$AO$762,38,FALSE)</f>
        <v>#N/A</v>
      </c>
      <c r="AZ1212" s="9">
        <f t="shared" si="612"/>
        <v>0</v>
      </c>
    </row>
    <row r="1213" spans="1:55" hidden="1" x14ac:dyDescent="0.25">
      <c r="A1213">
        <v>72404</v>
      </c>
      <c r="B1213" t="s">
        <v>78</v>
      </c>
      <c r="C1213">
        <v>2019</v>
      </c>
      <c r="D1213" t="s">
        <v>37</v>
      </c>
      <c r="E1213" t="s">
        <v>38</v>
      </c>
      <c r="F1213">
        <v>30</v>
      </c>
      <c r="G1213" t="s">
        <v>40</v>
      </c>
      <c r="H1213">
        <v>2.0333329999999998</v>
      </c>
      <c r="J1213" t="s">
        <v>33</v>
      </c>
      <c r="K1213" t="s">
        <v>33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Q1213" t="s">
        <v>33</v>
      </c>
      <c r="S1213" t="s">
        <v>33</v>
      </c>
      <c r="T1213" t="s">
        <v>33</v>
      </c>
      <c r="V1213" t="s">
        <v>34</v>
      </c>
      <c r="W1213" t="s">
        <v>50</v>
      </c>
      <c r="X1213">
        <v>2019</v>
      </c>
      <c r="Y1213" t="s">
        <v>37</v>
      </c>
      <c r="Z1213" t="s">
        <v>38</v>
      </c>
      <c r="AA1213">
        <v>30</v>
      </c>
      <c r="AB1213" t="s">
        <v>33</v>
      </c>
      <c r="AC1213">
        <v>27</v>
      </c>
      <c r="AD1213">
        <v>0</v>
      </c>
      <c r="AE1213">
        <v>0</v>
      </c>
      <c r="AF1213">
        <v>0</v>
      </c>
      <c r="AG1213" s="2">
        <f>IFERROR(VLOOKUP(B1213,[1]Hoja2!$C$1:$AM$841,37,FALSE),"n/a")</f>
        <v>572.00000000000011</v>
      </c>
      <c r="AH1213" s="10" t="e">
        <f>VLOOKUP(AX1213,[1]Hoja2!$B$2:$AO$762,17,FALSE)</f>
        <v>#N/A</v>
      </c>
      <c r="AI1213" s="10" t="e">
        <f>VLOOKUP(AX1213,[1]Hoja2!$B$2:$AO$762,23,FALSE)</f>
        <v>#N/A</v>
      </c>
      <c r="AJ1213" s="10" t="e">
        <f>VLOOKUP(AX1213,[1]Hoja2!$B$2:$AO$762,28,FALSE)</f>
        <v>#N/A</v>
      </c>
      <c r="AK1213" s="10" t="e">
        <f>VLOOKUP(AX1213,[1]Hoja2!$B$2:$AO$762,19,FALSE)</f>
        <v>#N/A</v>
      </c>
      <c r="AL1213" t="e">
        <f t="shared" si="599"/>
        <v>#N/A</v>
      </c>
      <c r="AM1213" t="e">
        <f t="shared" si="600"/>
        <v>#N/A</v>
      </c>
      <c r="AN1213" t="e">
        <f t="shared" si="601"/>
        <v>#N/A</v>
      </c>
      <c r="AO1213" t="e">
        <f t="shared" si="602"/>
        <v>#N/A</v>
      </c>
      <c r="AP1213" t="e">
        <f t="shared" si="603"/>
        <v>#N/A</v>
      </c>
      <c r="AQ1213">
        <f t="shared" si="604"/>
        <v>1</v>
      </c>
      <c r="AR1213">
        <f>+INDEX([1]Hoja2!$AM$2:$AM$841,MATCH(B1213,[1]Hoja2!$C$2:$C$841,0))</f>
        <v>572.00000000000011</v>
      </c>
      <c r="AS1213" t="str">
        <f t="shared" si="605"/>
        <v>0LBP34597730</v>
      </c>
      <c r="AT1213" s="2">
        <f>IFERROR(VLOOKUP(AS1213,[1]Hoja2!$A$1:$AM$841,38,FALSE),"n/a")</f>
        <v>0</v>
      </c>
      <c r="AU1213" s="8">
        <f t="shared" si="598"/>
        <v>3</v>
      </c>
      <c r="AV1213">
        <f>VLOOKUP(B1213,[1]Hoja2!$C$2:$AO$762,39,FALSE)</f>
        <v>2</v>
      </c>
      <c r="AW1213" t="b">
        <f>IF(AU1213=AV1213,VLOOKUP(B1213,[1]Hoja2!$C$2:$AO$762,37,FALSE),IF(AV1213&lt;2,VLOOKUP(B1213,[1]Hoja2!$C$2:$AO$762,37,FALSE)))</f>
        <v>0</v>
      </c>
      <c r="AX1213" t="str">
        <f>B1213 &amp; COUNTIF(B$2:B1213, B1213)</f>
        <v>0LBP3459773</v>
      </c>
      <c r="AY1213" t="e">
        <f>VLOOKUP(AX1213,[1]Hoja2!$B$2:$AO$762,38,FALSE)</f>
        <v>#N/A</v>
      </c>
      <c r="AZ1213" s="9">
        <f t="shared" si="612"/>
        <v>0</v>
      </c>
    </row>
    <row r="1214" spans="1:55" x14ac:dyDescent="0.25">
      <c r="A1214">
        <v>72424</v>
      </c>
      <c r="B1214" t="s">
        <v>99</v>
      </c>
      <c r="C1214">
        <v>2019</v>
      </c>
      <c r="D1214" t="s">
        <v>37</v>
      </c>
      <c r="E1214" t="s">
        <v>38</v>
      </c>
      <c r="F1214">
        <v>30</v>
      </c>
      <c r="G1214" t="s">
        <v>40</v>
      </c>
      <c r="H1214">
        <v>0.3333333</v>
      </c>
      <c r="I1214" t="s">
        <v>54</v>
      </c>
      <c r="J1214">
        <v>803</v>
      </c>
      <c r="K1214">
        <v>1573</v>
      </c>
      <c r="L1214">
        <v>0.2</v>
      </c>
      <c r="M1214">
        <v>0.6</v>
      </c>
      <c r="N1214">
        <v>0.8</v>
      </c>
      <c r="O1214">
        <v>1.05</v>
      </c>
      <c r="P1214">
        <v>1.1000000000000001</v>
      </c>
      <c r="Q1214">
        <v>1.1499999999999999</v>
      </c>
      <c r="R1214" t="s">
        <v>46</v>
      </c>
      <c r="S1214">
        <v>4</v>
      </c>
      <c r="T1214">
        <v>6</v>
      </c>
      <c r="U1214" t="s">
        <v>47</v>
      </c>
      <c r="V1214" t="s">
        <v>54</v>
      </c>
      <c r="W1214" t="s">
        <v>55</v>
      </c>
      <c r="X1214">
        <v>2019</v>
      </c>
      <c r="Y1214" t="s">
        <v>37</v>
      </c>
      <c r="Z1214" t="s">
        <v>38</v>
      </c>
      <c r="AA1214">
        <v>30</v>
      </c>
      <c r="AB1214">
        <v>0</v>
      </c>
      <c r="AC1214">
        <v>13</v>
      </c>
      <c r="AD1214">
        <v>0.8</v>
      </c>
      <c r="AE1214">
        <v>8.3333325E-2</v>
      </c>
      <c r="AF1214">
        <v>1258.4000000000001</v>
      </c>
      <c r="AG1214" s="2">
        <f>IFERROR(VLOOKUP(B1214,[1]Hoja2!$C$1:$AM$841,37,FALSE),"n/a")</f>
        <v>0</v>
      </c>
      <c r="AH1214" s="10">
        <f>VLOOKUP(AX1214,[1]Hoja2!$B$2:$AO$762,17,FALSE)</f>
        <v>18</v>
      </c>
      <c r="AI1214" s="10">
        <f>VLOOKUP(AX1214,[1]Hoja2!$B$2:$AO$762,23,FALSE)</f>
        <v>1.05</v>
      </c>
      <c r="AJ1214" s="10">
        <f>VLOOKUP(AX1214,[1]Hoja2!$B$2:$AO$762,28,FALSE)</f>
        <v>0.33250000000000002</v>
      </c>
      <c r="AK1214" s="10" t="str">
        <f>VLOOKUP(AX1214,[1]Hoja2!$B$2:$AO$762,19,FALSE)</f>
        <v>Entry Production Color Low/Mid</v>
      </c>
      <c r="AL1214">
        <f t="shared" si="599"/>
        <v>0</v>
      </c>
      <c r="AM1214">
        <f t="shared" si="600"/>
        <v>0</v>
      </c>
      <c r="AN1214">
        <f t="shared" si="601"/>
        <v>0</v>
      </c>
      <c r="AO1214">
        <f t="shared" si="602"/>
        <v>0</v>
      </c>
      <c r="AP1214">
        <f t="shared" si="603"/>
        <v>1</v>
      </c>
      <c r="AQ1214">
        <f t="shared" si="604"/>
        <v>0</v>
      </c>
      <c r="AR1214">
        <f>+INDEX([1]Hoja2!$AM$2:$AM$841,MATCH(B1214,[1]Hoja2!$C$2:$C$841,0))</f>
        <v>0</v>
      </c>
      <c r="AS1214" t="str">
        <f t="shared" si="605"/>
        <v>0VGW62439130</v>
      </c>
      <c r="AT1214" s="2">
        <f>IFERROR(VLOOKUP(AS1214,[1]Hoja2!$A$1:$AM$841,38,FALSE),"n/a")</f>
        <v>0</v>
      </c>
      <c r="AU1214" s="8">
        <f t="shared" si="598"/>
        <v>4</v>
      </c>
      <c r="AV1214">
        <f>VLOOKUP(B1214,[1]Hoja2!$C$2:$AO$762,39,FALSE)</f>
        <v>4</v>
      </c>
      <c r="AW1214">
        <f>IF(AU1214=AV1214,VLOOKUP(B1214,[1]Hoja2!$C$2:$AO$762,37,FALSE),IF(AV1214&lt;2,VLOOKUP(B1214,[1]Hoja2!$C$2:$AO$762,37,FALSE)))</f>
        <v>0</v>
      </c>
      <c r="AX1214" t="str">
        <f>B1214 &amp; COUNTIF(B$2:B1214, B1214)</f>
        <v>0VGW6243914</v>
      </c>
      <c r="AY1214" s="10">
        <f>VLOOKUP(AX1214,[1]Hoja2!$B$2:$AO$762,38,FALSE)</f>
        <v>1651.6500000000003</v>
      </c>
      <c r="AZ1214" s="9">
        <f t="shared" si="612"/>
        <v>0</v>
      </c>
      <c r="BA1214">
        <f t="shared" ref="BA1214:BA1216" si="637">IF(Q1214="NA",2,IF(OR(G1214="INSTALACION NUEVA",G1214="Mantenimiento preventivo"),3,IF(AND(AC1214&lt;AH1214,AL1214&lt;&gt;1),4,IF(AY1214&gt;AF1214,1,0))))</f>
        <v>4</v>
      </c>
      <c r="BB1214">
        <f t="shared" ref="BB1214:BB1216" si="638">AE1214-AJ1214</f>
        <v>-0.249166675</v>
      </c>
      <c r="BC1214">
        <f t="shared" ref="BC1214:BC1216" si="639">+_xlfn.IFS(Q1214="NA",2,OR(G1214="INSTALACION NUEVA",G1214="Mantenimiento preventivo"),3,AND(AC1214&lt;AH1214,AL1214&lt;&gt;1),4,AY1214&gt;AF1214,1,TRUE,0)</f>
        <v>4</v>
      </c>
    </row>
    <row r="1215" spans="1:55" x14ac:dyDescent="0.25">
      <c r="A1215">
        <v>72429</v>
      </c>
      <c r="B1215" t="s">
        <v>998</v>
      </c>
      <c r="C1215">
        <v>2019</v>
      </c>
      <c r="D1215" t="s">
        <v>37</v>
      </c>
      <c r="E1215" t="s">
        <v>38</v>
      </c>
      <c r="F1215">
        <v>30</v>
      </c>
      <c r="G1215" t="s">
        <v>40</v>
      </c>
      <c r="H1215">
        <v>0.25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33</v>
      </c>
      <c r="S1215" t="s">
        <v>33</v>
      </c>
      <c r="T1215" t="s">
        <v>33</v>
      </c>
      <c r="V1215" t="s">
        <v>58</v>
      </c>
      <c r="W1215" t="s">
        <v>55</v>
      </c>
      <c r="X1215">
        <v>2019</v>
      </c>
      <c r="Y1215" t="s">
        <v>37</v>
      </c>
      <c r="Z1215" t="s">
        <v>38</v>
      </c>
      <c r="AA1215">
        <v>30</v>
      </c>
      <c r="AB1215" t="s">
        <v>33</v>
      </c>
      <c r="AC1215">
        <v>0</v>
      </c>
      <c r="AD1215">
        <v>0</v>
      </c>
      <c r="AE1215">
        <v>0</v>
      </c>
      <c r="AF1215">
        <v>0</v>
      </c>
      <c r="AG1215" s="2">
        <f>IFERROR(VLOOKUP(B1215,[1]Hoja2!$C$1:$AM$841,37,FALSE),"n/a")</f>
        <v>1501.5000000000002</v>
      </c>
      <c r="AH1215" s="10">
        <f>VLOOKUP(AX1215,[1]Hoja2!$B$2:$AO$762,17,FALSE)</f>
        <v>974</v>
      </c>
      <c r="AI1215" s="10">
        <f>VLOOKUP(AX1215,[1]Hoja2!$B$2:$AO$762,23,FALSE)</f>
        <v>1.1000000000000001</v>
      </c>
      <c r="AJ1215" s="10">
        <f>VLOOKUP(AX1215,[1]Hoja2!$B$2:$AO$762,28,FALSE)</f>
        <v>9.4E-2</v>
      </c>
      <c r="AK1215" s="10" t="str">
        <f>VLOOKUP(AX1215,[1]Hoja2!$B$2:$AO$762,19,FALSE)</f>
        <v>Office Digital</v>
      </c>
      <c r="AL1215">
        <f t="shared" si="599"/>
        <v>0</v>
      </c>
      <c r="AM1215">
        <f t="shared" si="600"/>
        <v>0</v>
      </c>
      <c r="AN1215">
        <f t="shared" si="601"/>
        <v>0</v>
      </c>
      <c r="AO1215">
        <f t="shared" si="602"/>
        <v>0</v>
      </c>
      <c r="AP1215">
        <f t="shared" si="603"/>
        <v>0</v>
      </c>
      <c r="AQ1215">
        <f t="shared" si="604"/>
        <v>1</v>
      </c>
      <c r="AR1215">
        <f>+INDEX([1]Hoja2!$AM$2:$AM$841,MATCH(B1215,[1]Hoja2!$C$2:$C$841,0))</f>
        <v>1501.5000000000002</v>
      </c>
      <c r="AS1215" t="str">
        <f t="shared" si="605"/>
        <v>0AE957392130</v>
      </c>
      <c r="AT1215" s="2">
        <f>IFERROR(VLOOKUP(AS1215,[1]Hoja2!$A$1:$AM$841,38,FALSE),"n/a")</f>
        <v>0</v>
      </c>
      <c r="AU1215" s="8">
        <f t="shared" si="598"/>
        <v>1</v>
      </c>
      <c r="AV1215">
        <f>VLOOKUP(B1215,[1]Hoja2!$C$2:$AO$762,39,FALSE)</f>
        <v>1</v>
      </c>
      <c r="AW1215">
        <f>IF(AU1215=AV1215,VLOOKUP(B1215,[1]Hoja2!$C$2:$AO$762,37,FALSE),IF(AV1215&lt;2,VLOOKUP(B1215,[1]Hoja2!$C$2:$AO$762,37,FALSE)))</f>
        <v>1501.5000000000002</v>
      </c>
      <c r="AX1215" t="str">
        <f>B1215 &amp; COUNTIF(B$2:B1215, B1215)</f>
        <v>0AE95739211</v>
      </c>
      <c r="AY1215" s="10">
        <f>VLOOKUP(AX1215,[1]Hoja2!$B$2:$AO$762,38,FALSE)</f>
        <v>1501.5000000000002</v>
      </c>
      <c r="AZ1215" s="9">
        <f t="shared" si="612"/>
        <v>0</v>
      </c>
      <c r="BA1215">
        <f t="shared" si="637"/>
        <v>2</v>
      </c>
      <c r="BB1215">
        <f t="shared" si="638"/>
        <v>-9.4E-2</v>
      </c>
      <c r="BC1215">
        <f t="shared" si="639"/>
        <v>2</v>
      </c>
    </row>
    <row r="1216" spans="1:55" x14ac:dyDescent="0.25">
      <c r="A1216">
        <v>72437</v>
      </c>
      <c r="B1216" t="s">
        <v>364</v>
      </c>
      <c r="C1216">
        <v>2019</v>
      </c>
      <c r="D1216" t="s">
        <v>37</v>
      </c>
      <c r="E1216" t="s">
        <v>38</v>
      </c>
      <c r="F1216">
        <v>30</v>
      </c>
      <c r="G1216" t="s">
        <v>40</v>
      </c>
      <c r="H1216">
        <v>0.75</v>
      </c>
      <c r="I1216" t="s">
        <v>58</v>
      </c>
      <c r="J1216">
        <v>655</v>
      </c>
      <c r="K1216">
        <v>1365</v>
      </c>
      <c r="L1216">
        <v>0</v>
      </c>
      <c r="M1216">
        <v>0</v>
      </c>
      <c r="N1216">
        <v>0.6</v>
      </c>
      <c r="O1216">
        <v>0.8</v>
      </c>
      <c r="P1216">
        <v>1.05</v>
      </c>
      <c r="Q1216">
        <v>1.1000000000000001</v>
      </c>
      <c r="R1216" t="s">
        <v>46</v>
      </c>
      <c r="S1216">
        <v>5</v>
      </c>
      <c r="T1216">
        <v>9</v>
      </c>
      <c r="U1216" t="s">
        <v>47</v>
      </c>
      <c r="V1216" t="s">
        <v>45</v>
      </c>
      <c r="W1216" t="s">
        <v>67</v>
      </c>
      <c r="X1216">
        <v>2019</v>
      </c>
      <c r="Y1216" t="s">
        <v>37</v>
      </c>
      <c r="Z1216" t="s">
        <v>38</v>
      </c>
      <c r="AA1216">
        <v>30</v>
      </c>
      <c r="AB1216">
        <v>0</v>
      </c>
      <c r="AC1216">
        <v>1</v>
      </c>
      <c r="AD1216">
        <v>0</v>
      </c>
      <c r="AE1216">
        <v>0.15</v>
      </c>
      <c r="AF1216">
        <v>0</v>
      </c>
      <c r="AG1216" s="2">
        <f>IFERROR(VLOOKUP(B1216,[1]Hoja2!$C$1:$AM$841,37,FALSE),"n/a")</f>
        <v>0</v>
      </c>
      <c r="AH1216" s="10">
        <f>VLOOKUP(AX1216,[1]Hoja2!$B$2:$AO$762,17,FALSE)</f>
        <v>82</v>
      </c>
      <c r="AI1216" s="10">
        <f>VLOOKUP(AX1216,[1]Hoja2!$B$2:$AO$762,23,FALSE)</f>
        <v>1.1000000000000001</v>
      </c>
      <c r="AJ1216" s="10">
        <f>VLOOKUP(AX1216,[1]Hoja2!$B$2:$AO$762,28,FALSE)</f>
        <v>0.14199999999999999</v>
      </c>
      <c r="AK1216" s="10" t="str">
        <f>VLOOKUP(AX1216,[1]Hoja2!$B$2:$AO$762,19,FALSE)</f>
        <v>Departmental Digital</v>
      </c>
      <c r="AL1216">
        <f t="shared" si="599"/>
        <v>0</v>
      </c>
      <c r="AM1216">
        <f t="shared" si="600"/>
        <v>0</v>
      </c>
      <c r="AN1216">
        <f t="shared" si="601"/>
        <v>0</v>
      </c>
      <c r="AO1216">
        <f t="shared" si="602"/>
        <v>0</v>
      </c>
      <c r="AP1216">
        <f t="shared" si="603"/>
        <v>1</v>
      </c>
      <c r="AQ1216">
        <f t="shared" si="604"/>
        <v>0</v>
      </c>
      <c r="AR1216">
        <f>+INDEX([1]Hoja2!$AM$2:$AM$841,MATCH(B1216,[1]Hoja2!$C$2:$C$841,0))</f>
        <v>0</v>
      </c>
      <c r="AS1216" t="str">
        <f t="shared" si="605"/>
        <v>03AG87354530</v>
      </c>
      <c r="AT1216" s="2">
        <f>IFERROR(VLOOKUP(AS1216,[1]Hoja2!$A$1:$AM$841,38,FALSE),"n/a")</f>
        <v>0</v>
      </c>
      <c r="AU1216" s="8">
        <f t="shared" si="598"/>
        <v>4</v>
      </c>
      <c r="AV1216">
        <f>VLOOKUP(B1216,[1]Hoja2!$C$2:$AO$762,39,FALSE)</f>
        <v>4</v>
      </c>
      <c r="AW1216">
        <f>IF(AU1216=AV1216,VLOOKUP(B1216,[1]Hoja2!$C$2:$AO$762,37,FALSE),IF(AV1216&lt;2,VLOOKUP(B1216,[1]Hoja2!$C$2:$AO$762,37,FALSE)))</f>
        <v>0</v>
      </c>
      <c r="AX1216" t="str">
        <f>B1216 &amp; COUNTIF(B$2:B1216, B1216)</f>
        <v>03AG8735454</v>
      </c>
      <c r="AY1216" s="10">
        <f>VLOOKUP(AX1216,[1]Hoja2!$B$2:$AO$762,38,FALSE)</f>
        <v>1501.5000000000002</v>
      </c>
      <c r="AZ1216" s="9">
        <f t="shared" si="612"/>
        <v>0</v>
      </c>
      <c r="BA1216">
        <f t="shared" si="637"/>
        <v>4</v>
      </c>
      <c r="BB1216">
        <f t="shared" si="638"/>
        <v>8.0000000000000071E-3</v>
      </c>
      <c r="BC1216">
        <f t="shared" si="639"/>
        <v>4</v>
      </c>
    </row>
    <row r="1217" spans="1:55" hidden="1" x14ac:dyDescent="0.25">
      <c r="A1217">
        <v>72442</v>
      </c>
      <c r="B1217" t="s">
        <v>999</v>
      </c>
      <c r="C1217">
        <v>2019</v>
      </c>
      <c r="D1217" t="s">
        <v>37</v>
      </c>
      <c r="E1217" t="s">
        <v>38</v>
      </c>
      <c r="F1217">
        <v>30</v>
      </c>
      <c r="G1217" t="s">
        <v>40</v>
      </c>
      <c r="H1217">
        <v>0</v>
      </c>
      <c r="I1217" t="s">
        <v>116</v>
      </c>
      <c r="J1217">
        <v>655</v>
      </c>
      <c r="K1217">
        <v>1365</v>
      </c>
      <c r="L1217">
        <v>0</v>
      </c>
      <c r="M1217">
        <v>0</v>
      </c>
      <c r="N1217">
        <v>0.6</v>
      </c>
      <c r="O1217">
        <v>0.8</v>
      </c>
      <c r="P1217">
        <v>1.05</v>
      </c>
      <c r="Q1217">
        <v>1.1000000000000001</v>
      </c>
      <c r="R1217" t="s">
        <v>46</v>
      </c>
      <c r="S1217">
        <v>5</v>
      </c>
      <c r="T1217">
        <v>9</v>
      </c>
      <c r="U1217" t="s">
        <v>47</v>
      </c>
      <c r="V1217" t="s">
        <v>58</v>
      </c>
      <c r="W1217" t="s">
        <v>55</v>
      </c>
      <c r="X1217">
        <v>2019</v>
      </c>
      <c r="Y1217" t="s">
        <v>37</v>
      </c>
      <c r="Z1217" t="s">
        <v>38</v>
      </c>
      <c r="AA1217">
        <v>30</v>
      </c>
      <c r="AB1217">
        <v>1</v>
      </c>
      <c r="AC1217">
        <v>97</v>
      </c>
      <c r="AD1217">
        <v>0</v>
      </c>
      <c r="AE1217">
        <v>0</v>
      </c>
      <c r="AF1217">
        <v>0</v>
      </c>
      <c r="AG1217" s="2" t="str">
        <f>IFERROR(VLOOKUP(B1217,[1]Hoja2!$C$1:$AM$841,37,FALSE),"n/a")</f>
        <v>n/a</v>
      </c>
      <c r="AH1217" s="10" t="e">
        <f>VLOOKUP(AX1217,[1]Hoja2!$B$2:$AO$762,17,FALSE)</f>
        <v>#N/A</v>
      </c>
      <c r="AI1217" s="10" t="e">
        <f>VLOOKUP(AX1217,[1]Hoja2!$B$2:$AO$762,23,FALSE)</f>
        <v>#N/A</v>
      </c>
      <c r="AJ1217" s="10" t="e">
        <f>VLOOKUP(AX1217,[1]Hoja2!$B$2:$AO$762,28,FALSE)</f>
        <v>#N/A</v>
      </c>
      <c r="AK1217" s="10" t="e">
        <f>VLOOKUP(AX1217,[1]Hoja2!$B$2:$AO$762,19,FALSE)</f>
        <v>#N/A</v>
      </c>
      <c r="AL1217" t="e">
        <f t="shared" si="599"/>
        <v>#N/A</v>
      </c>
      <c r="AM1217" t="e">
        <f t="shared" si="600"/>
        <v>#N/A</v>
      </c>
      <c r="AN1217" t="e">
        <f t="shared" si="601"/>
        <v>#N/A</v>
      </c>
      <c r="AO1217" t="e">
        <f t="shared" si="602"/>
        <v>#N/A</v>
      </c>
      <c r="AP1217" t="e">
        <f t="shared" si="603"/>
        <v>#N/A</v>
      </c>
      <c r="AQ1217" t="str">
        <f t="shared" si="604"/>
        <v>n/a</v>
      </c>
      <c r="AR1217" t="e">
        <f>+INDEX([1]DETALLE!$AK$2:$AK$841,MATCH(B1217,[1]DETALLE!$A$2:$A$841,0))</f>
        <v>#N/A</v>
      </c>
      <c r="AS1217" t="str">
        <f>CONCATENATE(B1217)</f>
        <v>0EX7387578</v>
      </c>
      <c r="AT1217" s="2" t="str">
        <f>IF(IFERROR(VLOOKUP(AS1217,[1]Hoja2!$C$1:$AM$841,37,FALSE),"n/a")&lt;&gt;"n/a","a","n/a")</f>
        <v>n/a</v>
      </c>
      <c r="AU1217" s="8">
        <f t="shared" si="598"/>
        <v>1</v>
      </c>
      <c r="AV1217" t="e">
        <f>VLOOKUP(B1217,[1]Hoja2!$C$2:$AO$762,39,FALSE)</f>
        <v>#N/A</v>
      </c>
      <c r="AW1217" t="e">
        <f>IF(AU1217=AV1217,VLOOKUP(B1217,[1]Hoja2!$C$2:$AO$762,37,FALSE),IF(AV1217&lt;2,VLOOKUP(B1217,[1]Hoja2!$C$2:$AO$762,37,FALSE)))</f>
        <v>#N/A</v>
      </c>
      <c r="AX1217" t="str">
        <f>B1217 &amp; COUNTIF(B$2:B1217, B1217)</f>
        <v>0EX73875781</v>
      </c>
      <c r="AY1217" t="e">
        <f>VLOOKUP(AX1217,[1]Hoja2!$B$2:$AO$762,38,FALSE)</f>
        <v>#N/A</v>
      </c>
      <c r="AZ1217" s="9" t="e">
        <f t="shared" si="612"/>
        <v>#N/A</v>
      </c>
    </row>
    <row r="1218" spans="1:55" hidden="1" x14ac:dyDescent="0.25">
      <c r="A1218">
        <v>72444</v>
      </c>
      <c r="B1218" t="s">
        <v>1000</v>
      </c>
      <c r="C1218">
        <v>2019</v>
      </c>
      <c r="D1218" t="s">
        <v>37</v>
      </c>
      <c r="E1218" t="s">
        <v>38</v>
      </c>
      <c r="F1218">
        <v>30</v>
      </c>
      <c r="G1218" t="s">
        <v>40</v>
      </c>
      <c r="H1218">
        <v>1.65</v>
      </c>
      <c r="I1218" t="s">
        <v>116</v>
      </c>
      <c r="J1218">
        <v>655</v>
      </c>
      <c r="K1218">
        <v>1365</v>
      </c>
      <c r="L1218">
        <v>0</v>
      </c>
      <c r="M1218">
        <v>0</v>
      </c>
      <c r="N1218">
        <v>0.6</v>
      </c>
      <c r="O1218">
        <v>0.8</v>
      </c>
      <c r="P1218">
        <v>1.05</v>
      </c>
      <c r="Q1218">
        <v>1.1000000000000001</v>
      </c>
      <c r="R1218" t="s">
        <v>46</v>
      </c>
      <c r="S1218">
        <v>5</v>
      </c>
      <c r="T1218">
        <v>9</v>
      </c>
      <c r="U1218" t="s">
        <v>47</v>
      </c>
      <c r="V1218" t="s">
        <v>58</v>
      </c>
      <c r="W1218" t="s">
        <v>55</v>
      </c>
      <c r="X1218">
        <v>2019</v>
      </c>
      <c r="Y1218" t="s">
        <v>37</v>
      </c>
      <c r="Z1218" t="s">
        <v>38</v>
      </c>
      <c r="AA1218">
        <v>30</v>
      </c>
      <c r="AB1218">
        <v>1</v>
      </c>
      <c r="AC1218">
        <v>154</v>
      </c>
      <c r="AD1218">
        <v>0</v>
      </c>
      <c r="AE1218">
        <v>0</v>
      </c>
      <c r="AF1218">
        <v>0</v>
      </c>
      <c r="AG1218" s="2" t="str">
        <f>IFERROR(VLOOKUP(B1218,[1]Hoja2!$C$1:$AM$841,37,FALSE),"n/a")</f>
        <v>n/a</v>
      </c>
      <c r="AH1218" s="10" t="e">
        <f>VLOOKUP(AX1218,[1]Hoja2!$B$2:$AO$762,17,FALSE)</f>
        <v>#N/A</v>
      </c>
      <c r="AI1218" s="10" t="e">
        <f>VLOOKUP(AX1218,[1]Hoja2!$B$2:$AO$762,23,FALSE)</f>
        <v>#N/A</v>
      </c>
      <c r="AJ1218" s="10" t="e">
        <f>VLOOKUP(AX1218,[1]Hoja2!$B$2:$AO$762,28,FALSE)</f>
        <v>#N/A</v>
      </c>
      <c r="AK1218" s="10" t="e">
        <f>VLOOKUP(AX1218,[1]Hoja2!$B$2:$AO$762,19,FALSE)</f>
        <v>#N/A</v>
      </c>
      <c r="AL1218" t="e">
        <f t="shared" si="599"/>
        <v>#N/A</v>
      </c>
      <c r="AM1218" t="e">
        <f t="shared" si="600"/>
        <v>#N/A</v>
      </c>
      <c r="AN1218" t="e">
        <f t="shared" si="601"/>
        <v>#N/A</v>
      </c>
      <c r="AO1218" t="e">
        <f t="shared" si="602"/>
        <v>#N/A</v>
      </c>
      <c r="AP1218" t="e">
        <f t="shared" si="603"/>
        <v>#N/A</v>
      </c>
      <c r="AQ1218" t="str">
        <f t="shared" si="604"/>
        <v>n/a</v>
      </c>
      <c r="AR1218" t="e">
        <f>+INDEX([1]DETALLE!$AK$2:$AK$841,MATCH(B1218,[1]DETALLE!$A$2:$A$841,0))</f>
        <v>#N/A</v>
      </c>
      <c r="AS1218" t="str">
        <f>CONCATENATE(B1218)</f>
        <v>0EX7387014</v>
      </c>
      <c r="AT1218" s="2" t="str">
        <f>IF(IFERROR(VLOOKUP(AS1218,[1]Hoja2!$C$1:$AM$841,37,FALSE),"n/a")&lt;&gt;"n/a","a","n/a")</f>
        <v>n/a</v>
      </c>
      <c r="AU1218" s="8">
        <f t="shared" ref="AU1218:AU1228" si="640">COUNTIF($B$2:$B$1228,B1218)</f>
        <v>1</v>
      </c>
      <c r="AV1218" t="e">
        <f>VLOOKUP(B1218,[1]Hoja2!$C$2:$AO$762,39,FALSE)</f>
        <v>#N/A</v>
      </c>
      <c r="AW1218" t="e">
        <f>IF(AU1218=AV1218,VLOOKUP(B1218,[1]Hoja2!$C$2:$AO$762,37,FALSE),IF(AV1218&lt;2,VLOOKUP(B1218,[1]Hoja2!$C$2:$AO$762,37,FALSE)))</f>
        <v>#N/A</v>
      </c>
      <c r="AX1218" t="str">
        <f>B1218 &amp; COUNTIF(B$2:B1218, B1218)</f>
        <v>0EX73870141</v>
      </c>
      <c r="AY1218" t="e">
        <f>VLOOKUP(AX1218,[1]Hoja2!$B$2:$AO$762,38,FALSE)</f>
        <v>#N/A</v>
      </c>
      <c r="AZ1218" s="9" t="e">
        <f t="shared" si="612"/>
        <v>#N/A</v>
      </c>
    </row>
    <row r="1219" spans="1:55" x14ac:dyDescent="0.25">
      <c r="A1219">
        <v>72454</v>
      </c>
      <c r="B1219" t="s">
        <v>668</v>
      </c>
      <c r="C1219">
        <v>2019</v>
      </c>
      <c r="D1219" t="s">
        <v>37</v>
      </c>
      <c r="E1219" t="s">
        <v>38</v>
      </c>
      <c r="F1219">
        <v>30</v>
      </c>
      <c r="G1219" t="s">
        <v>40</v>
      </c>
      <c r="H1219">
        <v>0.46666669999999999</v>
      </c>
      <c r="I1219" t="s">
        <v>54</v>
      </c>
      <c r="J1219">
        <v>803</v>
      </c>
      <c r="K1219">
        <v>1573</v>
      </c>
      <c r="L1219">
        <v>0.2</v>
      </c>
      <c r="M1219">
        <v>0.6</v>
      </c>
      <c r="N1219">
        <v>0.8</v>
      </c>
      <c r="O1219">
        <v>1.05</v>
      </c>
      <c r="P1219">
        <v>1.1000000000000001</v>
      </c>
      <c r="Q1219">
        <v>1.1499999999999999</v>
      </c>
      <c r="R1219" t="s">
        <v>46</v>
      </c>
      <c r="S1219">
        <v>4</v>
      </c>
      <c r="T1219">
        <v>6</v>
      </c>
      <c r="U1219" t="s">
        <v>47</v>
      </c>
      <c r="V1219" t="s">
        <v>54</v>
      </c>
      <c r="W1219" t="s">
        <v>55</v>
      </c>
      <c r="X1219">
        <v>2019</v>
      </c>
      <c r="Y1219" t="s">
        <v>37</v>
      </c>
      <c r="Z1219" t="s">
        <v>38</v>
      </c>
      <c r="AA1219">
        <v>30</v>
      </c>
      <c r="AB1219">
        <v>0</v>
      </c>
      <c r="AC1219">
        <v>49</v>
      </c>
      <c r="AD1219">
        <v>1.1000000000000001</v>
      </c>
      <c r="AE1219">
        <v>0.116666675</v>
      </c>
      <c r="AF1219">
        <v>1730.3</v>
      </c>
      <c r="AG1219" s="2">
        <f>IFERROR(VLOOKUP(B1219,[1]Hoja2!$C$1:$AM$841,37,FALSE),"n/a")</f>
        <v>1730.3000000000004</v>
      </c>
      <c r="AH1219" s="10">
        <f>VLOOKUP(AX1219,[1]Hoja2!$B$2:$AO$762,17,FALSE)</f>
        <v>49</v>
      </c>
      <c r="AI1219" s="10">
        <f>VLOOKUP(AX1219,[1]Hoja2!$B$2:$AO$762,23,FALSE)</f>
        <v>1.1000000000000001</v>
      </c>
      <c r="AJ1219" s="10">
        <f>VLOOKUP(AX1219,[1]Hoja2!$B$2:$AO$762,28,FALSE)</f>
        <v>0</v>
      </c>
      <c r="AK1219" s="10" t="str">
        <f>VLOOKUP(AX1219,[1]Hoja2!$B$2:$AO$762,19,FALSE)</f>
        <v>Entry Production Color Low/Mid</v>
      </c>
      <c r="AL1219">
        <f t="shared" ref="AL1219:AL1228" si="641">IF(AF1219=AY1219,1,0)</f>
        <v>1</v>
      </c>
      <c r="AM1219">
        <f t="shared" ref="AM1219:AM1228" si="642">IF(AC1219=AH1219,1,0)</f>
        <v>1</v>
      </c>
      <c r="AN1219">
        <f t="shared" ref="AN1219:AN1228" si="643">IF(AD1219=AI1219,1,0)</f>
        <v>1</v>
      </c>
      <c r="AO1219">
        <f t="shared" ref="AO1219:AO1228" si="644">IF(AE1219=AJ1219,1,0)</f>
        <v>0</v>
      </c>
      <c r="AP1219">
        <f t="shared" ref="AP1219:AP1228" si="645">IF(I1219=AK1219,1,0)</f>
        <v>1</v>
      </c>
      <c r="AQ1219">
        <f t="shared" ref="AQ1219:AQ1228" si="646">+_xlfn.IFS(AG1219="n/a","n/a",AG1219&gt;AF1219,1,TRUE,0)</f>
        <v>0</v>
      </c>
      <c r="AR1219">
        <f>+INDEX([1]Hoja2!$AM$2:$AM$841,MATCH(B1219,[1]Hoja2!$C$2:$C$841,0))</f>
        <v>1730.3000000000004</v>
      </c>
      <c r="AS1219" t="str">
        <f>CONCATENATE(B1219,F1219)</f>
        <v>0E2B65638230</v>
      </c>
      <c r="AT1219" s="2">
        <f>IFERROR(VLOOKUP(AS1219,[1]Hoja2!$A$1:$AM$841,38,FALSE),"n/a")</f>
        <v>0</v>
      </c>
      <c r="AU1219" s="8">
        <f t="shared" si="640"/>
        <v>1</v>
      </c>
      <c r="AV1219">
        <f>VLOOKUP(B1219,[1]Hoja2!$C$2:$AO$762,39,FALSE)</f>
        <v>1</v>
      </c>
      <c r="AW1219">
        <f>IF(AU1219=AV1219,VLOOKUP(B1219,[1]Hoja2!$C$2:$AO$762,37,FALSE),IF(AV1219&lt;2,VLOOKUP(B1219,[1]Hoja2!$C$2:$AO$762,37,FALSE)))</f>
        <v>1730.3000000000004</v>
      </c>
      <c r="AX1219" t="str">
        <f>B1219 &amp; COUNTIF(B$2:B1219, B1219)</f>
        <v>0E2B6563821</v>
      </c>
      <c r="AY1219" s="10">
        <f>VLOOKUP(AX1219,[1]Hoja2!$B$2:$AO$762,38,FALSE)</f>
        <v>1730.3000000000004</v>
      </c>
      <c r="AZ1219" s="9">
        <f t="shared" si="612"/>
        <v>0</v>
      </c>
      <c r="BA1219">
        <f>IF(Q1219="NA",2,IF(OR(G1219="INSTALACION NUEVA",G1219="Mantenimiento preventivo"),3,IF(AND(AC1219&lt;AH1219,AL1219&lt;&gt;1),4,IF(AY1219&gt;AF1219,1,0))))</f>
        <v>0</v>
      </c>
      <c r="BB1219">
        <f>AE1219-AJ1219</f>
        <v>0.116666675</v>
      </c>
      <c r="BC1219">
        <f>+_xlfn.IFS(Q1219="NA",2,OR(G1219="INSTALACION NUEVA",G1219="Mantenimiento preventivo"),3,AND(AC1219&lt;AH1219,AL1219&lt;&gt;1),4,AY1219&gt;AF1219,1,TRUE,0)</f>
        <v>0</v>
      </c>
    </row>
    <row r="1220" spans="1:55" hidden="1" x14ac:dyDescent="0.25">
      <c r="A1220">
        <v>72456</v>
      </c>
      <c r="B1220" t="s">
        <v>1001</v>
      </c>
      <c r="C1220">
        <v>2019</v>
      </c>
      <c r="D1220" t="s">
        <v>37</v>
      </c>
      <c r="E1220" t="s">
        <v>38</v>
      </c>
      <c r="F1220">
        <v>30</v>
      </c>
      <c r="G1220" t="s">
        <v>40</v>
      </c>
      <c r="H1220">
        <v>4.4000000000000004</v>
      </c>
      <c r="I1220" t="s">
        <v>34</v>
      </c>
      <c r="J1220">
        <v>468</v>
      </c>
      <c r="K1220">
        <v>715</v>
      </c>
      <c r="L1220">
        <v>0</v>
      </c>
      <c r="M1220">
        <v>0</v>
      </c>
      <c r="N1220">
        <v>0</v>
      </c>
      <c r="O1220">
        <v>0.6</v>
      </c>
      <c r="P1220">
        <v>0.8</v>
      </c>
      <c r="Q1220">
        <v>1.05</v>
      </c>
      <c r="R1220" t="s">
        <v>46</v>
      </c>
      <c r="S1220">
        <v>5</v>
      </c>
      <c r="T1220">
        <v>9</v>
      </c>
      <c r="U1220" t="s">
        <v>47</v>
      </c>
      <c r="V1220" t="s">
        <v>34</v>
      </c>
      <c r="W1220" t="s">
        <v>761</v>
      </c>
      <c r="X1220">
        <v>2019</v>
      </c>
      <c r="Y1220" t="s">
        <v>37</v>
      </c>
      <c r="Z1220" t="s">
        <v>38</v>
      </c>
      <c r="AA1220">
        <v>30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 s="2" t="str">
        <f>IFERROR(VLOOKUP(B1220,[1]Hoja2!$C$1:$AM$841,37,FALSE),"n/a")</f>
        <v>n/a</v>
      </c>
      <c r="AH1220" s="10" t="e">
        <f>VLOOKUP(AX1220,[1]Hoja2!$B$2:$AO$762,17,FALSE)</f>
        <v>#N/A</v>
      </c>
      <c r="AI1220" s="10" t="e">
        <f>VLOOKUP(AX1220,[1]Hoja2!$B$2:$AO$762,23,FALSE)</f>
        <v>#N/A</v>
      </c>
      <c r="AJ1220" s="10" t="e">
        <f>VLOOKUP(AX1220,[1]Hoja2!$B$2:$AO$762,28,FALSE)</f>
        <v>#N/A</v>
      </c>
      <c r="AK1220" s="10" t="e">
        <f>VLOOKUP(AX1220,[1]Hoja2!$B$2:$AO$762,19,FALSE)</f>
        <v>#N/A</v>
      </c>
      <c r="AL1220" t="e">
        <f t="shared" si="641"/>
        <v>#N/A</v>
      </c>
      <c r="AM1220" t="e">
        <f t="shared" si="642"/>
        <v>#N/A</v>
      </c>
      <c r="AN1220" t="e">
        <f t="shared" si="643"/>
        <v>#N/A</v>
      </c>
      <c r="AO1220" t="e">
        <f t="shared" si="644"/>
        <v>#N/A</v>
      </c>
      <c r="AP1220" t="e">
        <f t="shared" si="645"/>
        <v>#N/A</v>
      </c>
      <c r="AQ1220" t="str">
        <f t="shared" si="646"/>
        <v>n/a</v>
      </c>
      <c r="AR1220" t="e">
        <f>+INDEX([1]DETALLE!$AK$2:$AK$841,MATCH(B1220,[1]DETALLE!$A$2:$A$841,0))</f>
        <v>#N/A</v>
      </c>
      <c r="AS1220" t="str">
        <f>CONCATENATE(B1220)</f>
        <v>09HB331718</v>
      </c>
      <c r="AT1220" s="2" t="str">
        <f>IF(IFERROR(VLOOKUP(AS1220,[1]Hoja2!$C$1:$AM$841,37,FALSE),"n/a")&lt;&gt;"n/a","a","n/a")</f>
        <v>n/a</v>
      </c>
      <c r="AU1220" s="8">
        <f t="shared" si="640"/>
        <v>1</v>
      </c>
      <c r="AV1220" t="e">
        <f>VLOOKUP(B1220,[1]Hoja2!$C$2:$AO$762,39,FALSE)</f>
        <v>#N/A</v>
      </c>
      <c r="AW1220" t="e">
        <f>IF(AU1220=AV1220,VLOOKUP(B1220,[1]Hoja2!$C$2:$AO$762,37,FALSE),IF(AV1220&lt;2,VLOOKUP(B1220,[1]Hoja2!$C$2:$AO$762,37,FALSE)))</f>
        <v>#N/A</v>
      </c>
      <c r="AX1220" t="str">
        <f>B1220 &amp; COUNTIF(B$2:B1220, B1220)</f>
        <v>09HB3317181</v>
      </c>
      <c r="AY1220" t="e">
        <f>VLOOKUP(AX1220,[1]Hoja2!$B$2:$AO$762,38,FALSE)</f>
        <v>#N/A</v>
      </c>
      <c r="AZ1220" s="9" t="e">
        <f t="shared" si="612"/>
        <v>#N/A</v>
      </c>
    </row>
    <row r="1221" spans="1:55" hidden="1" x14ac:dyDescent="0.25">
      <c r="A1221">
        <v>72466</v>
      </c>
      <c r="B1221" t="s">
        <v>664</v>
      </c>
      <c r="C1221">
        <v>2019</v>
      </c>
      <c r="D1221" t="s">
        <v>37</v>
      </c>
      <c r="E1221" t="s">
        <v>38</v>
      </c>
      <c r="F1221">
        <v>30</v>
      </c>
      <c r="G1221" t="s">
        <v>40</v>
      </c>
      <c r="H1221">
        <v>1.6666669999999999</v>
      </c>
      <c r="I1221" t="s">
        <v>34</v>
      </c>
      <c r="J1221">
        <v>468</v>
      </c>
      <c r="K1221">
        <v>715</v>
      </c>
      <c r="L1221">
        <v>0</v>
      </c>
      <c r="M1221">
        <v>0</v>
      </c>
      <c r="N1221">
        <v>0</v>
      </c>
      <c r="O1221">
        <v>0.6</v>
      </c>
      <c r="P1221">
        <v>0.8</v>
      </c>
      <c r="Q1221">
        <v>1.05</v>
      </c>
      <c r="R1221" t="s">
        <v>46</v>
      </c>
      <c r="S1221">
        <v>5</v>
      </c>
      <c r="T1221">
        <v>9</v>
      </c>
      <c r="U1221" t="s">
        <v>47</v>
      </c>
      <c r="V1221" t="s">
        <v>34</v>
      </c>
      <c r="W1221" t="s">
        <v>59</v>
      </c>
      <c r="X1221">
        <v>2019</v>
      </c>
      <c r="Y1221" t="s">
        <v>37</v>
      </c>
      <c r="Z1221" t="s">
        <v>38</v>
      </c>
      <c r="AA1221">
        <v>30</v>
      </c>
      <c r="AB1221">
        <v>0</v>
      </c>
      <c r="AC1221">
        <v>36</v>
      </c>
      <c r="AD1221">
        <v>0.8</v>
      </c>
      <c r="AE1221">
        <v>0.3333334</v>
      </c>
      <c r="AF1221">
        <v>572</v>
      </c>
      <c r="AG1221" s="2" t="str">
        <f>IFERROR(VLOOKUP(B1221,[1]Hoja2!$C$1:$AM$841,37,FALSE),"n/a")</f>
        <v>n/a</v>
      </c>
      <c r="AH1221" s="10" t="e">
        <f>VLOOKUP(AX1221,[1]Hoja2!$B$2:$AO$762,17,FALSE)</f>
        <v>#N/A</v>
      </c>
      <c r="AI1221" s="10" t="e">
        <f>VLOOKUP(AX1221,[1]Hoja2!$B$2:$AO$762,23,FALSE)</f>
        <v>#N/A</v>
      </c>
      <c r="AJ1221" s="10" t="e">
        <f>VLOOKUP(AX1221,[1]Hoja2!$B$2:$AO$762,28,FALSE)</f>
        <v>#N/A</v>
      </c>
      <c r="AK1221" s="10" t="e">
        <f>VLOOKUP(AX1221,[1]Hoja2!$B$2:$AO$762,19,FALSE)</f>
        <v>#N/A</v>
      </c>
      <c r="AL1221" t="e">
        <f t="shared" si="641"/>
        <v>#N/A</v>
      </c>
      <c r="AM1221" t="e">
        <f t="shared" si="642"/>
        <v>#N/A</v>
      </c>
      <c r="AN1221" t="e">
        <f t="shared" si="643"/>
        <v>#N/A</v>
      </c>
      <c r="AO1221" t="e">
        <f t="shared" si="644"/>
        <v>#N/A</v>
      </c>
      <c r="AP1221" t="e">
        <f t="shared" si="645"/>
        <v>#N/A</v>
      </c>
      <c r="AQ1221" t="str">
        <f t="shared" si="646"/>
        <v>n/a</v>
      </c>
      <c r="AR1221" t="e">
        <f>+INDEX([1]DETALLE!$AK$2:$AK$841,MATCH(B1221,[1]DETALLE!$A$2:$A$841,0))</f>
        <v>#N/A</v>
      </c>
      <c r="AS1221" t="str">
        <f>CONCATENATE(B1221)</f>
        <v>09HB320745</v>
      </c>
      <c r="AT1221" s="2" t="str">
        <f>IF(IFERROR(VLOOKUP(AS1221,[1]Hoja2!$C$1:$AM$841,37,FALSE),"n/a")&lt;&gt;"n/a","a","n/a")</f>
        <v>n/a</v>
      </c>
      <c r="AU1221" s="8">
        <f t="shared" si="640"/>
        <v>1</v>
      </c>
      <c r="AV1221" t="e">
        <f>VLOOKUP(B1221,[1]Hoja2!$C$2:$AO$762,39,FALSE)</f>
        <v>#N/A</v>
      </c>
      <c r="AW1221" t="e">
        <f>IF(AU1221=AV1221,VLOOKUP(B1221,[1]Hoja2!$C$2:$AO$762,37,FALSE),IF(AV1221&lt;2,VLOOKUP(B1221,[1]Hoja2!$C$2:$AO$762,37,FALSE)))</f>
        <v>#N/A</v>
      </c>
      <c r="AX1221" t="str">
        <f>B1221 &amp; COUNTIF(B$2:B1221, B1221)</f>
        <v>09HB3207451</v>
      </c>
      <c r="AY1221" t="e">
        <f>VLOOKUP(AX1221,[1]Hoja2!$B$2:$AO$762,38,FALSE)</f>
        <v>#N/A</v>
      </c>
      <c r="AZ1221" s="9" t="e">
        <f t="shared" si="612"/>
        <v>#N/A</v>
      </c>
    </row>
    <row r="1222" spans="1:55" hidden="1" x14ac:dyDescent="0.25">
      <c r="A1222">
        <v>72482</v>
      </c>
      <c r="B1222" t="s">
        <v>642</v>
      </c>
      <c r="C1222">
        <v>2019</v>
      </c>
      <c r="D1222" t="s">
        <v>37</v>
      </c>
      <c r="E1222" t="s">
        <v>38</v>
      </c>
      <c r="F1222">
        <v>30</v>
      </c>
      <c r="G1222" t="s">
        <v>40</v>
      </c>
      <c r="H1222">
        <v>1.3666670000000001</v>
      </c>
      <c r="I1222" t="s">
        <v>34</v>
      </c>
      <c r="J1222">
        <v>468</v>
      </c>
      <c r="K1222">
        <v>715</v>
      </c>
      <c r="L1222">
        <v>0</v>
      </c>
      <c r="M1222">
        <v>0</v>
      </c>
      <c r="N1222">
        <v>0</v>
      </c>
      <c r="O1222">
        <v>0.6</v>
      </c>
      <c r="P1222">
        <v>0.8</v>
      </c>
      <c r="Q1222">
        <v>1.05</v>
      </c>
      <c r="R1222" t="s">
        <v>46</v>
      </c>
      <c r="S1222">
        <v>5</v>
      </c>
      <c r="T1222">
        <v>9</v>
      </c>
      <c r="U1222" t="s">
        <v>47</v>
      </c>
      <c r="V1222" t="s">
        <v>34</v>
      </c>
      <c r="W1222" t="s">
        <v>55</v>
      </c>
      <c r="X1222">
        <v>2019</v>
      </c>
      <c r="Y1222" t="s">
        <v>37</v>
      </c>
      <c r="Z1222" t="s">
        <v>38</v>
      </c>
      <c r="AA1222">
        <v>30</v>
      </c>
      <c r="AB1222">
        <v>0</v>
      </c>
      <c r="AC1222">
        <v>1</v>
      </c>
      <c r="AD1222">
        <v>0</v>
      </c>
      <c r="AE1222">
        <v>0.2733334</v>
      </c>
      <c r="AF1222">
        <v>0</v>
      </c>
      <c r="AG1222" s="2">
        <f>IFERROR(VLOOKUP(B1222,[1]Hoja2!$C$1:$AM$841,37,FALSE),"n/a")</f>
        <v>750.75000000000011</v>
      </c>
      <c r="AH1222" s="10" t="e">
        <f>VLOOKUP(AX1222,[1]Hoja2!$B$2:$AO$762,17,FALSE)</f>
        <v>#N/A</v>
      </c>
      <c r="AI1222" s="10" t="e">
        <f>VLOOKUP(AX1222,[1]Hoja2!$B$2:$AO$762,23,FALSE)</f>
        <v>#N/A</v>
      </c>
      <c r="AJ1222" s="10" t="e">
        <f>VLOOKUP(AX1222,[1]Hoja2!$B$2:$AO$762,28,FALSE)</f>
        <v>#N/A</v>
      </c>
      <c r="AK1222" s="10" t="e">
        <f>VLOOKUP(AX1222,[1]Hoja2!$B$2:$AO$762,19,FALSE)</f>
        <v>#N/A</v>
      </c>
      <c r="AL1222" t="e">
        <f t="shared" si="641"/>
        <v>#N/A</v>
      </c>
      <c r="AM1222" t="e">
        <f t="shared" si="642"/>
        <v>#N/A</v>
      </c>
      <c r="AN1222" t="e">
        <f t="shared" si="643"/>
        <v>#N/A</v>
      </c>
      <c r="AO1222" t="e">
        <f t="shared" si="644"/>
        <v>#N/A</v>
      </c>
      <c r="AP1222" t="e">
        <f t="shared" si="645"/>
        <v>#N/A</v>
      </c>
      <c r="AQ1222">
        <f t="shared" si="646"/>
        <v>1</v>
      </c>
      <c r="AR1222">
        <f>+INDEX([1]Hoja2!$AM$2:$AM$841,MATCH(B1222,[1]Hoja2!$C$2:$C$841,0))</f>
        <v>750.75000000000011</v>
      </c>
      <c r="AS1222" t="str">
        <f>CONCATENATE(B1222,F1222-1)</f>
        <v>0C7X23661729</v>
      </c>
      <c r="AT1222" s="2">
        <f>IFERROR(VLOOKUP(AS1222,[1]Hoja2!$A$1:$AM$841,38,FALSE),"n/a")</f>
        <v>0</v>
      </c>
      <c r="AU1222" s="8">
        <f t="shared" si="640"/>
        <v>2</v>
      </c>
      <c r="AV1222">
        <f>VLOOKUP(B1222,[1]Hoja2!$C$2:$AO$762,39,FALSE)</f>
        <v>1</v>
      </c>
      <c r="AW1222">
        <f>IF(AU1222=AV1222,VLOOKUP(B1222,[1]Hoja2!$C$2:$AO$762,37,FALSE),IF(AV1222&lt;2,VLOOKUP(B1222,[1]Hoja2!$C$2:$AO$762,37,FALSE)))</f>
        <v>750.75000000000011</v>
      </c>
      <c r="AX1222" t="str">
        <f>B1222 &amp; COUNTIF(B$2:B1222, B1222)</f>
        <v>0C7X2366172</v>
      </c>
      <c r="AY1222" t="e">
        <f>VLOOKUP(AX1222,[1]Hoja2!$B$2:$AO$762,38,FALSE)</f>
        <v>#N/A</v>
      </c>
      <c r="AZ1222" s="9">
        <f t="shared" si="612"/>
        <v>0</v>
      </c>
    </row>
    <row r="1223" spans="1:55" hidden="1" x14ac:dyDescent="0.25">
      <c r="A1223">
        <v>72495</v>
      </c>
      <c r="B1223" t="s">
        <v>666</v>
      </c>
      <c r="C1223">
        <v>2019</v>
      </c>
      <c r="D1223" t="s">
        <v>37</v>
      </c>
      <c r="E1223" t="s">
        <v>38</v>
      </c>
      <c r="F1223">
        <v>30</v>
      </c>
      <c r="G1223" t="s">
        <v>40</v>
      </c>
      <c r="H1223">
        <v>0.63333329999999999</v>
      </c>
      <c r="I1223" t="s">
        <v>45</v>
      </c>
      <c r="J1223">
        <v>803</v>
      </c>
      <c r="K1223">
        <v>1573</v>
      </c>
      <c r="L1223">
        <v>0.2</v>
      </c>
      <c r="M1223">
        <v>0.6</v>
      </c>
      <c r="N1223">
        <v>0.8</v>
      </c>
      <c r="O1223">
        <v>1.05</v>
      </c>
      <c r="P1223">
        <v>1.1000000000000001</v>
      </c>
      <c r="Q1223">
        <v>1.1499999999999999</v>
      </c>
      <c r="R1223" t="s">
        <v>46</v>
      </c>
      <c r="S1223">
        <v>4</v>
      </c>
      <c r="T1223">
        <v>6</v>
      </c>
      <c r="U1223" t="s">
        <v>47</v>
      </c>
      <c r="V1223" t="s">
        <v>48</v>
      </c>
      <c r="W1223" t="s">
        <v>55</v>
      </c>
      <c r="X1223">
        <v>2019</v>
      </c>
      <c r="Y1223" t="s">
        <v>37</v>
      </c>
      <c r="Z1223" t="s">
        <v>38</v>
      </c>
      <c r="AA1223">
        <v>30</v>
      </c>
      <c r="AB1223">
        <v>0</v>
      </c>
      <c r="AC1223">
        <v>33</v>
      </c>
      <c r="AD1223">
        <v>1.1000000000000001</v>
      </c>
      <c r="AE1223">
        <v>0.158333325</v>
      </c>
      <c r="AF1223">
        <v>1730.3</v>
      </c>
      <c r="AG1223" s="2" t="str">
        <f>IFERROR(VLOOKUP(B1223,[1]Hoja2!$C$1:$AM$841,37,FALSE),"n/a")</f>
        <v>n/a</v>
      </c>
      <c r="AH1223" s="10" t="e">
        <f>VLOOKUP(AX1223,[1]Hoja2!$B$2:$AO$762,17,FALSE)</f>
        <v>#N/A</v>
      </c>
      <c r="AI1223" s="10" t="e">
        <f>VLOOKUP(AX1223,[1]Hoja2!$B$2:$AO$762,23,FALSE)</f>
        <v>#N/A</v>
      </c>
      <c r="AJ1223" s="10" t="e">
        <f>VLOOKUP(AX1223,[1]Hoja2!$B$2:$AO$762,28,FALSE)</f>
        <v>#N/A</v>
      </c>
      <c r="AK1223" s="10" t="e">
        <f>VLOOKUP(AX1223,[1]Hoja2!$B$2:$AO$762,19,FALSE)</f>
        <v>#N/A</v>
      </c>
      <c r="AL1223" t="e">
        <f t="shared" si="641"/>
        <v>#N/A</v>
      </c>
      <c r="AM1223" t="e">
        <f t="shared" si="642"/>
        <v>#N/A</v>
      </c>
      <c r="AN1223" t="e">
        <f t="shared" si="643"/>
        <v>#N/A</v>
      </c>
      <c r="AO1223" t="e">
        <f t="shared" si="644"/>
        <v>#N/A</v>
      </c>
      <c r="AP1223" t="e">
        <f t="shared" si="645"/>
        <v>#N/A</v>
      </c>
      <c r="AQ1223" t="str">
        <f t="shared" si="646"/>
        <v>n/a</v>
      </c>
      <c r="AR1223" t="e">
        <f>+INDEX([1]DETALLE!$AK$2:$AK$841,MATCH(B1223,[1]DETALLE!$A$2:$A$841,0))</f>
        <v>#N/A</v>
      </c>
      <c r="AS1223" t="str">
        <f>CONCATENATE(B1223)</f>
        <v>0BG2951526</v>
      </c>
      <c r="AT1223" s="2" t="str">
        <f>IF(IFERROR(VLOOKUP(AS1223,[1]Hoja2!$C$1:$AM$841,37,FALSE),"n/a")&lt;&gt;"n/a","a","n/a")</f>
        <v>n/a</v>
      </c>
      <c r="AU1223" s="8">
        <f t="shared" si="640"/>
        <v>1</v>
      </c>
      <c r="AV1223" t="e">
        <f>VLOOKUP(B1223,[1]Hoja2!$C$2:$AO$762,39,FALSE)</f>
        <v>#N/A</v>
      </c>
      <c r="AW1223" t="e">
        <f>IF(AU1223=AV1223,VLOOKUP(B1223,[1]Hoja2!$C$2:$AO$762,37,FALSE),IF(AV1223&lt;2,VLOOKUP(B1223,[1]Hoja2!$C$2:$AO$762,37,FALSE)))</f>
        <v>#N/A</v>
      </c>
      <c r="AX1223" t="str">
        <f>B1223 &amp; COUNTIF(B$2:B1223, B1223)</f>
        <v>0BG29515261</v>
      </c>
      <c r="AY1223" t="e">
        <f>VLOOKUP(AX1223,[1]Hoja2!$B$2:$AO$762,38,FALSE)</f>
        <v>#N/A</v>
      </c>
      <c r="AZ1223" s="9" t="e">
        <f t="shared" si="612"/>
        <v>#N/A</v>
      </c>
    </row>
    <row r="1224" spans="1:55" hidden="1" x14ac:dyDescent="0.25">
      <c r="A1224">
        <v>72496</v>
      </c>
      <c r="B1224" t="s">
        <v>620</v>
      </c>
      <c r="C1224">
        <v>2019</v>
      </c>
      <c r="D1224" t="s">
        <v>37</v>
      </c>
      <c r="E1224" t="s">
        <v>38</v>
      </c>
      <c r="F1224">
        <v>30</v>
      </c>
      <c r="G1224" t="s">
        <v>44</v>
      </c>
      <c r="H1224">
        <v>0</v>
      </c>
      <c r="I1224" t="s">
        <v>58</v>
      </c>
      <c r="J1224">
        <v>655</v>
      </c>
      <c r="K1224">
        <v>1365</v>
      </c>
      <c r="L1224">
        <v>0</v>
      </c>
      <c r="M1224">
        <v>0</v>
      </c>
      <c r="N1224">
        <v>0.6</v>
      </c>
      <c r="O1224">
        <v>0.8</v>
      </c>
      <c r="P1224">
        <v>1.05</v>
      </c>
      <c r="Q1224">
        <v>1.1000000000000001</v>
      </c>
      <c r="R1224" t="s">
        <v>46</v>
      </c>
      <c r="S1224">
        <v>5</v>
      </c>
      <c r="T1224">
        <v>9</v>
      </c>
      <c r="U1224" t="s">
        <v>47</v>
      </c>
      <c r="V1224" t="s">
        <v>58</v>
      </c>
      <c r="W1224" t="s">
        <v>50</v>
      </c>
      <c r="X1224">
        <v>2019</v>
      </c>
      <c r="Y1224" t="s">
        <v>37</v>
      </c>
      <c r="Z1224" t="s">
        <v>38</v>
      </c>
      <c r="AA1224">
        <v>30</v>
      </c>
      <c r="AB1224">
        <v>0</v>
      </c>
      <c r="AC1224">
        <v>4</v>
      </c>
      <c r="AD1224">
        <v>0</v>
      </c>
      <c r="AE1224">
        <v>0</v>
      </c>
      <c r="AF1224">
        <v>1365</v>
      </c>
      <c r="AG1224" s="2">
        <f>IFERROR(VLOOKUP(B1224,[1]Hoja2!$C$1:$AM$841,37,FALSE),"n/a")</f>
        <v>1433.25</v>
      </c>
      <c r="AH1224" s="10" t="e">
        <f>VLOOKUP(AX1224,[1]Hoja2!$B$2:$AO$762,17,FALSE)</f>
        <v>#N/A</v>
      </c>
      <c r="AI1224" s="10" t="e">
        <f>VLOOKUP(AX1224,[1]Hoja2!$B$2:$AO$762,23,FALSE)</f>
        <v>#N/A</v>
      </c>
      <c r="AJ1224" s="10" t="e">
        <f>VLOOKUP(AX1224,[1]Hoja2!$B$2:$AO$762,28,FALSE)</f>
        <v>#N/A</v>
      </c>
      <c r="AK1224" s="10" t="e">
        <f>VLOOKUP(AX1224,[1]Hoja2!$B$2:$AO$762,19,FALSE)</f>
        <v>#N/A</v>
      </c>
      <c r="AL1224" t="e">
        <f t="shared" si="641"/>
        <v>#N/A</v>
      </c>
      <c r="AM1224" t="e">
        <f t="shared" si="642"/>
        <v>#N/A</v>
      </c>
      <c r="AN1224" t="e">
        <f t="shared" si="643"/>
        <v>#N/A</v>
      </c>
      <c r="AO1224" t="e">
        <f t="shared" si="644"/>
        <v>#N/A</v>
      </c>
      <c r="AP1224" t="e">
        <f t="shared" si="645"/>
        <v>#N/A</v>
      </c>
      <c r="AQ1224">
        <f t="shared" si="646"/>
        <v>1</v>
      </c>
      <c r="AR1224">
        <f>+INDEX([1]Hoja2!$AM$2:$AM$841,MATCH(B1224,[1]Hoja2!$C$2:$C$841,0))</f>
        <v>1433.25</v>
      </c>
      <c r="AS1224" t="str">
        <f>CONCATENATE(B1224)</f>
        <v>0XEL566484</v>
      </c>
      <c r="AT1224" s="2" t="s">
        <v>1007</v>
      </c>
      <c r="AU1224" s="8">
        <f t="shared" si="640"/>
        <v>2</v>
      </c>
      <c r="AV1224">
        <f>VLOOKUP(B1224,[1]Hoja2!$C$2:$AO$762,39,FALSE)</f>
        <v>1</v>
      </c>
      <c r="AW1224">
        <f>IF(AU1224=AV1224,VLOOKUP(B1224,[1]Hoja2!$C$2:$AO$762,37,FALSE),IF(AV1224&lt;2,VLOOKUP(B1224,[1]Hoja2!$C$2:$AO$762,37,FALSE)))</f>
        <v>1433.25</v>
      </c>
      <c r="AX1224" t="str">
        <f>B1224 &amp; COUNTIF(B$2:B1224, B1224)</f>
        <v>0XEL5664842</v>
      </c>
      <c r="AY1224" t="e">
        <f>VLOOKUP(AX1224,[1]Hoja2!$B$2:$AO$762,38,FALSE)</f>
        <v>#N/A</v>
      </c>
      <c r="AZ1224" s="9">
        <f t="shared" si="612"/>
        <v>0</v>
      </c>
    </row>
    <row r="1225" spans="1:55" hidden="1" x14ac:dyDescent="0.25">
      <c r="A1225">
        <v>72502</v>
      </c>
      <c r="B1225" t="s">
        <v>186</v>
      </c>
      <c r="C1225">
        <v>2019</v>
      </c>
      <c r="D1225" t="s">
        <v>37</v>
      </c>
      <c r="E1225" t="s">
        <v>38</v>
      </c>
      <c r="F1225">
        <v>30</v>
      </c>
      <c r="G1225" t="s">
        <v>44</v>
      </c>
      <c r="H1225">
        <v>0</v>
      </c>
      <c r="I1225" t="s">
        <v>187</v>
      </c>
      <c r="J1225">
        <v>1116</v>
      </c>
      <c r="K1225">
        <v>2145</v>
      </c>
      <c r="L1225">
        <v>0.6</v>
      </c>
      <c r="M1225">
        <v>0.8</v>
      </c>
      <c r="N1225">
        <v>1.05</v>
      </c>
      <c r="O1225">
        <v>1.1000000000000001</v>
      </c>
      <c r="P1225">
        <v>1.1499999999999999</v>
      </c>
      <c r="Q1225">
        <v>1.2</v>
      </c>
      <c r="R1225" t="s">
        <v>46</v>
      </c>
      <c r="S1225">
        <v>4</v>
      </c>
      <c r="T1225">
        <v>6</v>
      </c>
      <c r="U1225" t="s">
        <v>47</v>
      </c>
      <c r="V1225" t="s">
        <v>48</v>
      </c>
      <c r="W1225" t="s">
        <v>42</v>
      </c>
      <c r="X1225">
        <v>2019</v>
      </c>
      <c r="Y1225" t="s">
        <v>37</v>
      </c>
      <c r="Z1225" t="s">
        <v>38</v>
      </c>
      <c r="AA1225">
        <v>30</v>
      </c>
      <c r="AB1225">
        <v>0</v>
      </c>
      <c r="AC1225">
        <v>4</v>
      </c>
      <c r="AD1225">
        <v>0</v>
      </c>
      <c r="AE1225">
        <v>0</v>
      </c>
      <c r="AF1225">
        <v>2145</v>
      </c>
      <c r="AG1225" s="2">
        <f>IFERROR(VLOOKUP(B1225,[1]Hoja2!$C$1:$AM$841,37,FALSE),"n/a")</f>
        <v>2234.375</v>
      </c>
      <c r="AH1225" s="10" t="e">
        <f>VLOOKUP(AX1225,[1]Hoja2!$B$2:$AO$762,17,FALSE)</f>
        <v>#N/A</v>
      </c>
      <c r="AI1225" s="10" t="e">
        <f>VLOOKUP(AX1225,[1]Hoja2!$B$2:$AO$762,23,FALSE)</f>
        <v>#N/A</v>
      </c>
      <c r="AJ1225" s="10" t="e">
        <f>VLOOKUP(AX1225,[1]Hoja2!$B$2:$AO$762,28,FALSE)</f>
        <v>#N/A</v>
      </c>
      <c r="AK1225" s="10" t="e">
        <f>VLOOKUP(AX1225,[1]Hoja2!$B$2:$AO$762,19,FALSE)</f>
        <v>#N/A</v>
      </c>
      <c r="AL1225" t="e">
        <f t="shared" si="641"/>
        <v>#N/A</v>
      </c>
      <c r="AM1225" t="e">
        <f t="shared" si="642"/>
        <v>#N/A</v>
      </c>
      <c r="AN1225" t="e">
        <f t="shared" si="643"/>
        <v>#N/A</v>
      </c>
      <c r="AO1225" t="e">
        <f t="shared" si="644"/>
        <v>#N/A</v>
      </c>
      <c r="AP1225" t="e">
        <f t="shared" si="645"/>
        <v>#N/A</v>
      </c>
      <c r="AQ1225">
        <f t="shared" si="646"/>
        <v>1</v>
      </c>
      <c r="AR1225">
        <f>+INDEX([1]Hoja2!$AM$2:$AM$841,MATCH(B1225,[1]Hoja2!$C$2:$C$841,0))</f>
        <v>2234.375</v>
      </c>
      <c r="AS1225" t="str">
        <f>CONCATENATE(B1225,F1225-1)</f>
        <v>0WXP00841629</v>
      </c>
      <c r="AT1225" s="2">
        <f>IFERROR(VLOOKUP(AS1225,[1]Hoja2!$A$1:$AM$841,38,FALSE),"n/a")</f>
        <v>0</v>
      </c>
      <c r="AU1225" s="8">
        <f t="shared" si="640"/>
        <v>3</v>
      </c>
      <c r="AV1225">
        <f>VLOOKUP(B1225,[1]Hoja2!$C$2:$AO$762,39,FALSE)</f>
        <v>2</v>
      </c>
      <c r="AW1225" t="b">
        <f>IF(AU1225=AV1225,VLOOKUP(B1225,[1]Hoja2!$C$2:$AO$762,37,FALSE),IF(AV1225&lt;2,VLOOKUP(B1225,[1]Hoja2!$C$2:$AO$762,37,FALSE)))</f>
        <v>0</v>
      </c>
      <c r="AX1225" t="str">
        <f>B1225 &amp; COUNTIF(B$2:B1225, B1225)</f>
        <v>0WXP0084163</v>
      </c>
      <c r="AY1225" t="e">
        <f>VLOOKUP(AX1225,[1]Hoja2!$B$2:$AO$762,38,FALSE)</f>
        <v>#N/A</v>
      </c>
      <c r="AZ1225" s="9">
        <f t="shared" si="612"/>
        <v>0</v>
      </c>
    </row>
    <row r="1226" spans="1:55" hidden="1" x14ac:dyDescent="0.25">
      <c r="A1226">
        <v>72503</v>
      </c>
      <c r="B1226" t="s">
        <v>122</v>
      </c>
      <c r="C1226">
        <v>2019</v>
      </c>
      <c r="D1226" t="s">
        <v>37</v>
      </c>
      <c r="E1226" t="s">
        <v>38</v>
      </c>
      <c r="F1226">
        <v>30</v>
      </c>
      <c r="G1226" t="s">
        <v>40</v>
      </c>
      <c r="H1226">
        <v>1.3</v>
      </c>
      <c r="I1226" t="s">
        <v>45</v>
      </c>
      <c r="J1226">
        <v>803</v>
      </c>
      <c r="K1226">
        <v>1573</v>
      </c>
      <c r="L1226">
        <v>0.2</v>
      </c>
      <c r="M1226">
        <v>0.6</v>
      </c>
      <c r="N1226">
        <v>0.8</v>
      </c>
      <c r="O1226">
        <v>1.05</v>
      </c>
      <c r="P1226">
        <v>1.1000000000000001</v>
      </c>
      <c r="Q1226">
        <v>1.1499999999999999</v>
      </c>
      <c r="R1226" t="s">
        <v>46</v>
      </c>
      <c r="S1226">
        <v>4</v>
      </c>
      <c r="T1226">
        <v>6</v>
      </c>
      <c r="U1226" t="s">
        <v>47</v>
      </c>
      <c r="V1226" t="s">
        <v>48</v>
      </c>
      <c r="W1226" t="s">
        <v>59</v>
      </c>
      <c r="X1226">
        <v>2019</v>
      </c>
      <c r="Y1226" t="s">
        <v>37</v>
      </c>
      <c r="Z1226" t="s">
        <v>38</v>
      </c>
      <c r="AA1226">
        <v>30</v>
      </c>
      <c r="AB1226">
        <v>0</v>
      </c>
      <c r="AC1226">
        <v>8</v>
      </c>
      <c r="AD1226">
        <v>0.8</v>
      </c>
      <c r="AE1226">
        <v>0.32500000000000001</v>
      </c>
      <c r="AF1226">
        <v>1258.4000000000001</v>
      </c>
      <c r="AG1226" s="2" t="str">
        <f>IFERROR(VLOOKUP(B1226,[1]Hoja2!$C$1:$AM$841,37,FALSE),"n/a")</f>
        <v>n/a</v>
      </c>
      <c r="AH1226" s="10" t="e">
        <f>VLOOKUP(AX1226,[1]Hoja2!$B$2:$AO$762,17,FALSE)</f>
        <v>#N/A</v>
      </c>
      <c r="AI1226" s="10" t="e">
        <f>VLOOKUP(AX1226,[1]Hoja2!$B$2:$AO$762,23,FALSE)</f>
        <v>#N/A</v>
      </c>
      <c r="AJ1226" s="10" t="e">
        <f>VLOOKUP(AX1226,[1]Hoja2!$B$2:$AO$762,28,FALSE)</f>
        <v>#N/A</v>
      </c>
      <c r="AK1226" s="10" t="e">
        <f>VLOOKUP(AX1226,[1]Hoja2!$B$2:$AO$762,19,FALSE)</f>
        <v>#N/A</v>
      </c>
      <c r="AL1226" t="e">
        <f t="shared" si="641"/>
        <v>#N/A</v>
      </c>
      <c r="AM1226" t="e">
        <f t="shared" si="642"/>
        <v>#N/A</v>
      </c>
      <c r="AN1226" t="e">
        <f t="shared" si="643"/>
        <v>#N/A</v>
      </c>
      <c r="AO1226" t="e">
        <f t="shared" si="644"/>
        <v>#N/A</v>
      </c>
      <c r="AP1226" t="e">
        <f t="shared" si="645"/>
        <v>#N/A</v>
      </c>
      <c r="AQ1226" t="str">
        <f t="shared" si="646"/>
        <v>n/a</v>
      </c>
      <c r="AR1226" t="e">
        <f>+INDEX([1]DETALLE!$AK$2:$AK$841,MATCH(B1226,[1]DETALLE!$A$2:$A$841,0))</f>
        <v>#N/A</v>
      </c>
      <c r="AS1226" t="str">
        <f>CONCATENATE(B1226)</f>
        <v>0BG2951676</v>
      </c>
      <c r="AT1226" s="2" t="str">
        <f>IF(IFERROR(VLOOKUP(AS1226,[1]Hoja2!$C$1:$AM$841,37,FALSE),"n/a")&lt;&gt;"n/a","a","n/a")</f>
        <v>n/a</v>
      </c>
      <c r="AU1226" s="8">
        <f t="shared" si="640"/>
        <v>3</v>
      </c>
      <c r="AV1226" t="e">
        <f>VLOOKUP(B1226,[1]Hoja2!$C$2:$AO$762,39,FALSE)</f>
        <v>#N/A</v>
      </c>
      <c r="AW1226" t="e">
        <f>IF(AU1226=AV1226,VLOOKUP(B1226,[1]Hoja2!$C$2:$AO$762,37,FALSE),IF(AV1226&lt;2,VLOOKUP(B1226,[1]Hoja2!$C$2:$AO$762,37,FALSE)))</f>
        <v>#N/A</v>
      </c>
      <c r="AX1226" t="str">
        <f>B1226 &amp; COUNTIF(B$2:B1226, B1226)</f>
        <v>0BG29516763</v>
      </c>
      <c r="AY1226" t="e">
        <f>VLOOKUP(AX1226,[1]Hoja2!$B$2:$AO$762,38,FALSE)</f>
        <v>#N/A</v>
      </c>
      <c r="AZ1226" s="9" t="e">
        <f t="shared" si="612"/>
        <v>#N/A</v>
      </c>
    </row>
    <row r="1227" spans="1:55" hidden="1" x14ac:dyDescent="0.25">
      <c r="A1227">
        <v>72533</v>
      </c>
      <c r="B1227" t="s">
        <v>809</v>
      </c>
      <c r="C1227">
        <v>2019</v>
      </c>
      <c r="D1227" t="s">
        <v>37</v>
      </c>
      <c r="E1227" t="s">
        <v>38</v>
      </c>
      <c r="F1227">
        <v>30</v>
      </c>
      <c r="G1227" t="s">
        <v>40</v>
      </c>
      <c r="H1227">
        <v>0.78333339999999996</v>
      </c>
      <c r="I1227" t="s">
        <v>116</v>
      </c>
      <c r="J1227">
        <v>655</v>
      </c>
      <c r="K1227">
        <v>1365</v>
      </c>
      <c r="L1227">
        <v>0</v>
      </c>
      <c r="M1227">
        <v>0</v>
      </c>
      <c r="N1227">
        <v>0.6</v>
      </c>
      <c r="O1227">
        <v>0.8</v>
      </c>
      <c r="P1227">
        <v>1.05</v>
      </c>
      <c r="Q1227">
        <v>1.1000000000000001</v>
      </c>
      <c r="R1227" t="s">
        <v>46</v>
      </c>
      <c r="S1227">
        <v>5</v>
      </c>
      <c r="T1227">
        <v>9</v>
      </c>
      <c r="U1227" t="s">
        <v>47</v>
      </c>
      <c r="V1227" t="s">
        <v>45</v>
      </c>
      <c r="W1227" t="s">
        <v>50</v>
      </c>
      <c r="X1227">
        <v>2019</v>
      </c>
      <c r="Y1227" t="s">
        <v>37</v>
      </c>
      <c r="Z1227" t="s">
        <v>38</v>
      </c>
      <c r="AA1227">
        <v>30</v>
      </c>
      <c r="AB1227">
        <v>1</v>
      </c>
      <c r="AC1227">
        <v>5</v>
      </c>
      <c r="AD1227">
        <v>0</v>
      </c>
      <c r="AE1227">
        <v>0</v>
      </c>
      <c r="AF1227">
        <v>0</v>
      </c>
      <c r="AG1227" s="2" t="str">
        <f>IFERROR(VLOOKUP(B1227,[1]Hoja2!$C$1:$AM$841,37,FALSE),"n/a")</f>
        <v>n/a</v>
      </c>
      <c r="AH1227" s="10" t="e">
        <f>VLOOKUP(AX1227,[1]Hoja2!$B$2:$AO$762,17,FALSE)</f>
        <v>#N/A</v>
      </c>
      <c r="AI1227" s="10" t="e">
        <f>VLOOKUP(AX1227,[1]Hoja2!$B$2:$AO$762,23,FALSE)</f>
        <v>#N/A</v>
      </c>
      <c r="AJ1227" s="10" t="e">
        <f>VLOOKUP(AX1227,[1]Hoja2!$B$2:$AO$762,28,FALSE)</f>
        <v>#N/A</v>
      </c>
      <c r="AK1227" s="10" t="e">
        <f>VLOOKUP(AX1227,[1]Hoja2!$B$2:$AO$762,19,FALSE)</f>
        <v>#N/A</v>
      </c>
      <c r="AL1227" t="e">
        <f t="shared" si="641"/>
        <v>#N/A</v>
      </c>
      <c r="AM1227" t="e">
        <f t="shared" si="642"/>
        <v>#N/A</v>
      </c>
      <c r="AN1227" t="e">
        <f t="shared" si="643"/>
        <v>#N/A</v>
      </c>
      <c r="AO1227" t="e">
        <f t="shared" si="644"/>
        <v>#N/A</v>
      </c>
      <c r="AP1227" t="e">
        <f t="shared" si="645"/>
        <v>#N/A</v>
      </c>
      <c r="AQ1227" t="str">
        <f t="shared" si="646"/>
        <v>n/a</v>
      </c>
      <c r="AR1227" t="e">
        <f>+INDEX([1]DETALLE!$AK$2:$AK$841,MATCH(B1227,[1]DETALLE!$A$2:$A$841,0))</f>
        <v>#N/A</v>
      </c>
      <c r="AS1227" t="str">
        <f>CONCATENATE(B1227)</f>
        <v>0Y4X846817</v>
      </c>
      <c r="AT1227" s="2" t="str">
        <f>IF(IFERROR(VLOOKUP(AS1227,[1]Hoja2!$C$1:$AM$841,37,FALSE),"n/a")&lt;&gt;"n/a","a","n/a")</f>
        <v>n/a</v>
      </c>
      <c r="AU1227" s="8">
        <f t="shared" si="640"/>
        <v>7</v>
      </c>
      <c r="AV1227" t="e">
        <f>VLOOKUP(B1227,[1]Hoja2!$C$2:$AO$762,39,FALSE)</f>
        <v>#N/A</v>
      </c>
      <c r="AW1227" t="e">
        <f>IF(AU1227=AV1227,VLOOKUP(B1227,[1]Hoja2!$C$2:$AO$762,37,FALSE),IF(AV1227&lt;2,VLOOKUP(B1227,[1]Hoja2!$C$2:$AO$762,37,FALSE)))</f>
        <v>#N/A</v>
      </c>
      <c r="AX1227" t="str">
        <f>B1227 &amp; COUNTIF(B$2:B1227, B1227)</f>
        <v>0Y4X8468177</v>
      </c>
      <c r="AY1227" t="e">
        <f>VLOOKUP(AX1227,[1]Hoja2!$B$2:$AO$762,38,FALSE)</f>
        <v>#N/A</v>
      </c>
      <c r="AZ1227" s="9" t="e">
        <f t="shared" ref="AZ1227:AZ1228" si="647">IF(AV1227&gt;AU1227,1,0)</f>
        <v>#N/A</v>
      </c>
    </row>
    <row r="1228" spans="1:55" hidden="1" x14ac:dyDescent="0.25">
      <c r="A1228">
        <v>72539</v>
      </c>
      <c r="B1228" t="s">
        <v>1002</v>
      </c>
      <c r="C1228">
        <v>2019</v>
      </c>
      <c r="D1228" t="s">
        <v>37</v>
      </c>
      <c r="E1228" t="s">
        <v>38</v>
      </c>
      <c r="F1228">
        <v>30</v>
      </c>
      <c r="G1228" t="s">
        <v>44</v>
      </c>
      <c r="H1228">
        <v>0</v>
      </c>
      <c r="I1228" t="s">
        <v>34</v>
      </c>
      <c r="J1228">
        <v>468</v>
      </c>
      <c r="K1228">
        <v>715</v>
      </c>
      <c r="L1228">
        <v>0</v>
      </c>
      <c r="M1228">
        <v>0</v>
      </c>
      <c r="N1228">
        <v>0</v>
      </c>
      <c r="O1228">
        <v>0.6</v>
      </c>
      <c r="P1228">
        <v>0.8</v>
      </c>
      <c r="Q1228">
        <v>1.05</v>
      </c>
      <c r="R1228" t="s">
        <v>46</v>
      </c>
      <c r="S1228">
        <v>5</v>
      </c>
      <c r="T1228">
        <v>9</v>
      </c>
      <c r="U1228" t="s">
        <v>47</v>
      </c>
      <c r="V1228" t="s">
        <v>34</v>
      </c>
      <c r="W1228" t="s">
        <v>50</v>
      </c>
      <c r="X1228">
        <v>2019</v>
      </c>
      <c r="Y1228" t="s">
        <v>37</v>
      </c>
      <c r="Z1228" t="s">
        <v>38</v>
      </c>
      <c r="AA1228">
        <v>30</v>
      </c>
      <c r="AB1228">
        <v>1</v>
      </c>
      <c r="AC1228">
        <v>50</v>
      </c>
      <c r="AD1228">
        <v>0</v>
      </c>
      <c r="AE1228">
        <v>0</v>
      </c>
      <c r="AF1228">
        <v>0</v>
      </c>
      <c r="AG1228" s="2" t="str">
        <f>IFERROR(VLOOKUP(B1228,[1]Hoja2!$C$1:$AM$841,37,FALSE),"n/a")</f>
        <v>n/a</v>
      </c>
      <c r="AH1228" s="10" t="e">
        <f>VLOOKUP(AX1228,[1]Hoja2!$B$2:$AO$762,17,FALSE)</f>
        <v>#N/A</v>
      </c>
      <c r="AI1228" s="10" t="e">
        <f>VLOOKUP(AX1228,[1]Hoja2!$B$2:$AO$762,23,FALSE)</f>
        <v>#N/A</v>
      </c>
      <c r="AJ1228" s="10" t="e">
        <f>VLOOKUP(AX1228,[1]Hoja2!$B$2:$AO$762,28,FALSE)</f>
        <v>#N/A</v>
      </c>
      <c r="AK1228" s="10" t="e">
        <f>VLOOKUP(AX1228,[1]Hoja2!$B$2:$AO$762,19,FALSE)</f>
        <v>#N/A</v>
      </c>
      <c r="AL1228" t="e">
        <f t="shared" si="641"/>
        <v>#N/A</v>
      </c>
      <c r="AM1228" t="e">
        <f t="shared" si="642"/>
        <v>#N/A</v>
      </c>
      <c r="AN1228" t="e">
        <f t="shared" si="643"/>
        <v>#N/A</v>
      </c>
      <c r="AO1228" t="e">
        <f t="shared" si="644"/>
        <v>#N/A</v>
      </c>
      <c r="AP1228" t="e">
        <f t="shared" si="645"/>
        <v>#N/A</v>
      </c>
      <c r="AQ1228" t="str">
        <f t="shared" si="646"/>
        <v>n/a</v>
      </c>
      <c r="AR1228" t="e">
        <f>+INDEX([1]DETALLE!$AK$2:$AK$841,MATCH(B1228,[1]DETALLE!$A$2:$A$841,0))</f>
        <v>#N/A</v>
      </c>
      <c r="AS1228" t="str">
        <f>CONCATENATE(B1228)</f>
        <v>09HB331503</v>
      </c>
      <c r="AT1228" s="2" t="str">
        <f>IF(IFERROR(VLOOKUP(AS1228,[1]Hoja2!$C$1:$AM$841,37,FALSE),"n/a")&lt;&gt;"n/a","a","n/a")</f>
        <v>n/a</v>
      </c>
      <c r="AU1228" s="8">
        <f t="shared" si="640"/>
        <v>1</v>
      </c>
      <c r="AV1228" t="e">
        <f>VLOOKUP(B1228,[1]Hoja2!$C$2:$AO$762,39,FALSE)</f>
        <v>#N/A</v>
      </c>
      <c r="AW1228" t="e">
        <f>IF(AU1228=AV1228,VLOOKUP(B1228,[1]Hoja2!$C$2:$AO$762,37,FALSE),IF(AV1228&lt;2,VLOOKUP(B1228,[1]Hoja2!$C$2:$AO$762,37,FALSE)))</f>
        <v>#N/A</v>
      </c>
      <c r="AX1228" t="str">
        <f>B1228 &amp; COUNTIF(B$2:B1228, B1228)</f>
        <v>09HB3315031</v>
      </c>
      <c r="AY1228" t="e">
        <f>VLOOKUP(AX1228,[1]Hoja2!$B$2:$AO$762,38,FALSE)</f>
        <v>#N/A</v>
      </c>
      <c r="AZ1228" s="9" t="e">
        <f t="shared" si="647"/>
        <v>#N/A</v>
      </c>
    </row>
    <row r="1230" spans="1:55" x14ac:dyDescent="0.25">
      <c r="BA1230">
        <v>702</v>
      </c>
    </row>
    <row r="1231" spans="1:55" x14ac:dyDescent="0.25">
      <c r="AG1231" s="3">
        <f>+COUNTA(AG2:AG1228)-COUNTIF(AG2:AG1228,"n/a")</f>
        <v>769</v>
      </c>
    </row>
    <row r="1232" spans="1:55" x14ac:dyDescent="0.25">
      <c r="AG1232">
        <f>+COUNTIF(AG2:AG1228,"n/a")</f>
        <v>458</v>
      </c>
    </row>
  </sheetData>
  <autoFilter ref="A1:BG1228" xr:uid="{C767B745-65FC-46F8-9B59-0102F80E163D}">
    <filterColumn colId="50">
      <filters>
        <filter val="0.00"/>
        <filter val="1072.50"/>
        <filter val="1092.00"/>
        <filter val="1133.54"/>
        <filter val="1184.67"/>
        <filter val="1219.08"/>
        <filter val="1258.40"/>
        <filter val="1287.00"/>
        <filter val="1365.00"/>
        <filter val="1367.85"/>
        <filter val="1405.87"/>
        <filter val="1415.51"/>
        <filter val="1433.25"/>
        <filter val="1455.77"/>
        <filter val="1489.90"/>
        <filter val="1501.50"/>
        <filter val="1527.78"/>
        <filter val="1573.00"/>
        <filter val="1646.73"/>
        <filter val="1648.05"/>
        <filter val="1651.65"/>
        <filter val="1658.53"/>
        <filter val="1684.42"/>
        <filter val="1686.06"/>
        <filter val="1730.30"/>
        <filter val="-175.40"/>
        <filter val="1761.43"/>
        <filter val="1786.34"/>
        <filter val="1808.95"/>
        <filter val="2047.50"/>
        <filter val="2073.50"/>
        <filter val="2234.38"/>
        <filter val="2246.89"/>
        <filter val="2252.25"/>
        <filter val="2288.00"/>
        <filter val="2291.58"/>
        <filter val="2359.50"/>
        <filter val="2466.75"/>
        <filter val="426.14"/>
        <filter val="429.00"/>
        <filter val="452.24"/>
        <filter val="519.45"/>
        <filter val="565.57"/>
        <filter val="572.00"/>
        <filter val="575.58"/>
        <filter val="607.75"/>
        <filter val="661.73"/>
        <filter val="671.03"/>
        <filter val="679.97"/>
        <filter val="715.00"/>
        <filter val="738.24"/>
        <filter val="750.75"/>
        <filter val="808.08"/>
        <filter val="819.00"/>
        <filter val="821.05"/>
        <filter val="858.81"/>
        <filter val="916.60"/>
        <filter val="922.17"/>
        <filter val="923.45"/>
        <filter val="927.09"/>
        <filter val="943.80"/>
        <filter val="-97.60"/>
      </filters>
    </filterColumn>
  </autoFilter>
  <conditionalFormatting sqref="A2:A1228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7568-CDB6-4CEC-AA34-76D02C1CC5AC}">
  <dimension ref="A1:BA1228"/>
  <sheetViews>
    <sheetView tabSelected="1" topLeftCell="Q1" workbookViewId="0">
      <selection activeCell="U12" sqref="U12"/>
    </sheetView>
  </sheetViews>
  <sheetFormatPr baseColWidth="10" defaultRowHeight="15" x14ac:dyDescent="0.25"/>
  <cols>
    <col min="29" max="31" width="0" hidden="1" customWidth="1"/>
    <col min="45" max="45" width="15.5703125" customWidth="1"/>
    <col min="49" max="49" width="62.5703125" bestFit="1" customWidth="1"/>
    <col min="50" max="50" width="14.140625" bestFit="1" customWidth="1"/>
    <col min="52" max="52" width="12.570312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1003</v>
      </c>
      <c r="AB1" t="s">
        <v>27</v>
      </c>
      <c r="AC1" t="s">
        <v>651</v>
      </c>
      <c r="AD1" t="s">
        <v>652</v>
      </c>
      <c r="AE1" t="s">
        <v>28</v>
      </c>
      <c r="AF1" s="4" t="s">
        <v>654</v>
      </c>
      <c r="AG1" t="s">
        <v>655</v>
      </c>
      <c r="AH1" t="s">
        <v>656</v>
      </c>
      <c r="AI1" t="s">
        <v>661</v>
      </c>
      <c r="AJ1" t="s">
        <v>1070</v>
      </c>
      <c r="AK1" t="s">
        <v>657</v>
      </c>
      <c r="AL1" t="s">
        <v>658</v>
      </c>
      <c r="AM1" t="s">
        <v>659</v>
      </c>
      <c r="AN1" t="s">
        <v>660</v>
      </c>
      <c r="AO1" t="s">
        <v>662</v>
      </c>
      <c r="AP1" t="s">
        <v>1069</v>
      </c>
      <c r="AQ1" s="4" t="s">
        <v>1009</v>
      </c>
      <c r="AR1" t="s">
        <v>1049</v>
      </c>
      <c r="AS1" t="s">
        <v>1053</v>
      </c>
      <c r="AT1" t="s">
        <v>1052</v>
      </c>
      <c r="AU1" t="s">
        <v>1054</v>
      </c>
    </row>
    <row r="2" spans="1:52" x14ac:dyDescent="0.25">
      <c r="A2" t="s">
        <v>569</v>
      </c>
      <c r="B2">
        <v>2019</v>
      </c>
      <c r="C2" t="s">
        <v>37</v>
      </c>
      <c r="D2" t="s">
        <v>38</v>
      </c>
      <c r="E2">
        <v>23</v>
      </c>
      <c r="F2" t="s">
        <v>44</v>
      </c>
      <c r="G2">
        <v>0</v>
      </c>
      <c r="H2" t="s">
        <v>45</v>
      </c>
      <c r="I2">
        <v>803</v>
      </c>
      <c r="J2">
        <v>1573</v>
      </c>
      <c r="K2">
        <v>0.2</v>
      </c>
      <c r="L2">
        <v>0.6</v>
      </c>
      <c r="M2">
        <v>0.8</v>
      </c>
      <c r="N2">
        <v>1.05</v>
      </c>
      <c r="O2">
        <v>1.1000000000000001</v>
      </c>
      <c r="P2">
        <v>1.1499999999999999</v>
      </c>
      <c r="Q2" t="s">
        <v>46</v>
      </c>
      <c r="R2">
        <v>4</v>
      </c>
      <c r="S2">
        <v>6</v>
      </c>
      <c r="T2" t="s">
        <v>47</v>
      </c>
      <c r="U2" t="s">
        <v>48</v>
      </c>
      <c r="V2" t="s">
        <v>55</v>
      </c>
      <c r="W2">
        <v>2019</v>
      </c>
      <c r="X2" t="s">
        <v>37</v>
      </c>
      <c r="Y2" t="s">
        <v>38</v>
      </c>
      <c r="Z2">
        <v>23</v>
      </c>
      <c r="AA2">
        <v>0</v>
      </c>
      <c r="AB2">
        <v>25</v>
      </c>
      <c r="AC2">
        <v>0</v>
      </c>
      <c r="AD2">
        <v>0</v>
      </c>
      <c r="AE2">
        <v>1573</v>
      </c>
      <c r="AF2" s="10">
        <f>VLOOKUP(AS2,[1]Hoja3!$B$2:$AO$841,17,FALSE)</f>
        <v>4</v>
      </c>
      <c r="AG2" s="10">
        <f>VLOOKUP(AS2,[1]Hoja3!$B$2:$AO$841,23,FALSE)</f>
        <v>0.6</v>
      </c>
      <c r="AH2" s="10">
        <f>VLOOKUP(AS2,[1]Hoja3!$B$2:$AO$841,28,FALSE)</f>
        <v>0.22750000000000001</v>
      </c>
      <c r="AI2" s="10" t="str">
        <f>VLOOKUP(AS2,[1]Hoja3!$B$2:$AO$841,19,FALSE)</f>
        <v>Light Production Digital Business</v>
      </c>
      <c r="AJ2" s="10">
        <f>VLOOKUP(AS2,[1]Hoja3!$B$2:$AO$841,15,FALSE)</f>
        <v>0</v>
      </c>
      <c r="AK2">
        <f>IF(AE2=AY2,1,0)</f>
        <v>0</v>
      </c>
      <c r="AL2">
        <f>IF(AB2=AF2,1,0)</f>
        <v>0</v>
      </c>
      <c r="AM2">
        <f>IF(AC2=AG2,1,0)</f>
        <v>0</v>
      </c>
      <c r="AN2">
        <f>IF(AD2=AH2,1,0)</f>
        <v>0</v>
      </c>
      <c r="AO2">
        <f>IF(H2=AI2,1,0)</f>
        <v>1</v>
      </c>
      <c r="AP2">
        <f>IF(AJ2=AA2,1,0)</f>
        <v>1</v>
      </c>
      <c r="AQ2" s="8">
        <f>COUNTIF($A$2:$A$1228,A2)</f>
        <v>1</v>
      </c>
      <c r="AR2">
        <f>VLOOKUP(A2,[1]Hoja3!$C$2:$AO$841,39,FALSE)</f>
        <v>1</v>
      </c>
      <c r="AS2" t="str">
        <f>A2 &amp; COUNTIF(A$2:A2,A2)</f>
        <v>0BG29471531</v>
      </c>
      <c r="AT2" s="10">
        <f>VLOOKUP(AS2,[1]Hoja3!$B$2:$AO$841,38,FALSE)</f>
        <v>943.80000000000007</v>
      </c>
      <c r="AU2" s="9">
        <f>IF(AR2&gt;AQ2,1,0)</f>
        <v>0</v>
      </c>
      <c r="AV2">
        <f>IF(P2="NA",2,IF(OR(F2="INSTALACION NUEVA",F2="Mantenimiento preventivo"),3,IF(AND(AB2&lt;AF2,AK2&lt;&gt;1),4,IF(AT2&gt;AE2,1,0))))</f>
        <v>3</v>
      </c>
    </row>
    <row r="3" spans="1:52" x14ac:dyDescent="0.25">
      <c r="A3" t="s">
        <v>39</v>
      </c>
      <c r="B3">
        <v>2019</v>
      </c>
      <c r="C3" t="s">
        <v>30</v>
      </c>
      <c r="D3" t="s">
        <v>31</v>
      </c>
      <c r="E3">
        <v>5</v>
      </c>
      <c r="F3" t="s">
        <v>40</v>
      </c>
      <c r="G3">
        <v>2.8666670000000001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R3" t="s">
        <v>33</v>
      </c>
      <c r="S3" t="s">
        <v>33</v>
      </c>
      <c r="U3" t="s">
        <v>41</v>
      </c>
      <c r="V3" t="s">
        <v>42</v>
      </c>
      <c r="W3">
        <v>2019</v>
      </c>
      <c r="X3" t="s">
        <v>37</v>
      </c>
      <c r="Y3" t="s">
        <v>38</v>
      </c>
      <c r="Z3">
        <v>22</v>
      </c>
      <c r="AA3" t="s">
        <v>33</v>
      </c>
      <c r="AB3">
        <v>11</v>
      </c>
      <c r="AC3">
        <v>0</v>
      </c>
      <c r="AD3">
        <v>0</v>
      </c>
      <c r="AE3">
        <v>0</v>
      </c>
      <c r="AF3" s="10">
        <f>VLOOKUP(AS3,[1]Hoja3!$B$2:$AO$841,17,FALSE)</f>
        <v>1089</v>
      </c>
      <c r="AG3" s="10">
        <f>VLOOKUP(AS3,[1]Hoja3!$B$2:$AO$841,23,FALSE)</f>
        <v>1.1499999999999999</v>
      </c>
      <c r="AH3" s="10">
        <f>VLOOKUP(AS3,[1]Hoja3!$B$2:$AO$841,28,FALSE)</f>
        <v>0.86250000000000004</v>
      </c>
      <c r="AI3" s="10" t="str">
        <f>VLOOKUP(AS3,[1]Hoja3!$B$2:$AO$841,19,FALSE)</f>
        <v>WF Mono Systems and Legacy Color</v>
      </c>
      <c r="AJ3" s="10">
        <f>VLOOKUP(AS3,[1]Hoja3!$B$2:$AO$841,15,FALSE)</f>
        <v>0</v>
      </c>
      <c r="AK3">
        <f>IF(AE3=AY3,1,0)</f>
        <v>0</v>
      </c>
      <c r="AL3">
        <f>IF(AB3=AF3,1,0)</f>
        <v>0</v>
      </c>
      <c r="AM3">
        <f>IF(AC3=AG3,1,0)</f>
        <v>0</v>
      </c>
      <c r="AN3">
        <f>IF(AD3=AH3,1,0)</f>
        <v>0</v>
      </c>
      <c r="AO3">
        <f>IF(H3=AI3,1,0)</f>
        <v>0</v>
      </c>
      <c r="AP3">
        <f>IF(AJ3=AA3,1,0)</f>
        <v>0</v>
      </c>
      <c r="AQ3" s="8">
        <f>COUNTIF($A$2:$A$1228,A3)</f>
        <v>1</v>
      </c>
      <c r="AR3">
        <f>VLOOKUP(A3,[1]Hoja3!$C$2:$AO$841,39,FALSE)</f>
        <v>1</v>
      </c>
      <c r="AS3" t="str">
        <f>A3 &amp; COUNTIF(A$2:A3,A3)</f>
        <v>0AGD4615241</v>
      </c>
      <c r="AT3" s="10">
        <f>VLOOKUP(AS3,[1]Hoja3!$B$2:$AO$841,38,FALSE)</f>
        <v>235.94999999999982</v>
      </c>
      <c r="AU3" s="9">
        <f>IF(AR3&gt;AQ3,1,0)</f>
        <v>0</v>
      </c>
      <c r="AV3">
        <f>IF(P3="NA",2,IF(OR(F3="INSTALACION NUEVA",F3="Mantenimiento preventivo"),3,IF(AND(AB3&lt;AF3,AK3&lt;&gt;1),4,IF(AT3&gt;AE3,1,0))))</f>
        <v>2</v>
      </c>
      <c r="AW3" t="s">
        <v>1060</v>
      </c>
      <c r="AX3" s="11">
        <v>795973</v>
      </c>
      <c r="AY3">
        <v>776</v>
      </c>
      <c r="AZ3" s="11">
        <v>700244</v>
      </c>
    </row>
    <row r="4" spans="1:52" x14ac:dyDescent="0.25">
      <c r="A4" t="s">
        <v>88</v>
      </c>
      <c r="B4">
        <v>2019</v>
      </c>
      <c r="C4" t="s">
        <v>37</v>
      </c>
      <c r="D4" t="s">
        <v>38</v>
      </c>
      <c r="E4">
        <v>1</v>
      </c>
      <c r="F4" t="s">
        <v>44</v>
      </c>
      <c r="G4">
        <v>0</v>
      </c>
      <c r="H4" t="s">
        <v>58</v>
      </c>
      <c r="I4">
        <v>655</v>
      </c>
      <c r="J4">
        <v>1365</v>
      </c>
      <c r="K4">
        <v>0</v>
      </c>
      <c r="L4">
        <v>0</v>
      </c>
      <c r="M4">
        <v>0.6</v>
      </c>
      <c r="N4">
        <v>0.8</v>
      </c>
      <c r="O4">
        <v>1.05</v>
      </c>
      <c r="P4">
        <v>1.1000000000000001</v>
      </c>
      <c r="Q4" t="s">
        <v>46</v>
      </c>
      <c r="R4">
        <v>5</v>
      </c>
      <c r="S4">
        <v>9</v>
      </c>
      <c r="T4" t="s">
        <v>47</v>
      </c>
      <c r="U4" t="s">
        <v>58</v>
      </c>
      <c r="V4" t="s">
        <v>50</v>
      </c>
      <c r="W4">
        <v>2019</v>
      </c>
      <c r="X4" t="s">
        <v>37</v>
      </c>
      <c r="Y4" t="s">
        <v>38</v>
      </c>
      <c r="Z4">
        <v>1</v>
      </c>
      <c r="AA4">
        <v>0</v>
      </c>
      <c r="AB4">
        <v>0</v>
      </c>
      <c r="AC4">
        <v>0</v>
      </c>
      <c r="AD4">
        <v>0</v>
      </c>
      <c r="AE4">
        <v>1365</v>
      </c>
      <c r="AF4" s="10">
        <f>VLOOKUP(AS4,[1]Hoja3!$B$2:$AO$841,17,FALSE)</f>
        <v>8</v>
      </c>
      <c r="AG4" s="10">
        <f>VLOOKUP(AS4,[1]Hoja3!$B$2:$AO$841,23,FALSE)</f>
        <v>0.6</v>
      </c>
      <c r="AH4" s="10">
        <f>VLOOKUP(AS4,[1]Hoja3!$B$2:$AO$841,28,FALSE)</f>
        <v>0</v>
      </c>
      <c r="AI4" s="10" t="str">
        <f>VLOOKUP(AS4,[1]Hoja3!$B$2:$AO$841,19,FALSE)</f>
        <v>Departmental Digital</v>
      </c>
      <c r="AJ4" s="10">
        <f>VLOOKUP(AS4,[1]Hoja3!$B$2:$AO$841,15,FALSE)</f>
        <v>0</v>
      </c>
      <c r="AK4">
        <f>IF(AE4=AY4,1,0)</f>
        <v>0</v>
      </c>
      <c r="AL4">
        <f>IF(AB4=AF4,1,0)</f>
        <v>0</v>
      </c>
      <c r="AM4">
        <f>IF(AC4=AG4,1,0)</f>
        <v>0</v>
      </c>
      <c r="AN4">
        <f>IF(AD4=AH4,1,0)</f>
        <v>1</v>
      </c>
      <c r="AO4">
        <f>IF(H4=AI4,1,0)</f>
        <v>1</v>
      </c>
      <c r="AP4">
        <f>IF(AJ4=AA4,1,0)</f>
        <v>1</v>
      </c>
      <c r="AQ4" s="8">
        <f>COUNTIF($A$2:$A$1228,A4)</f>
        <v>5</v>
      </c>
      <c r="AR4">
        <f>VLOOKUP(A4,[1]Hoja3!$C$2:$AO$841,39,FALSE)</f>
        <v>4</v>
      </c>
      <c r="AS4" t="str">
        <f>A4 &amp; COUNTIF(A$2:A4,A4)</f>
        <v>0EX92935151</v>
      </c>
      <c r="AT4" s="10">
        <f>VLOOKUP(AS4,[1]Hoja3!$B$2:$AO$841,38,FALSE)</f>
        <v>819</v>
      </c>
      <c r="AU4" s="9">
        <f>IF(AR4&gt;AQ4,1,0)</f>
        <v>0</v>
      </c>
      <c r="AV4">
        <f>IF(P4="NA",2,IF(OR(F4="INSTALACION NUEVA",F4="Mantenimiento preventivo"),3,IF(AND(AB4&lt;AF4,AK4&lt;&gt;1),4,IF(AT4&gt;AE4,1,0))))</f>
        <v>3</v>
      </c>
    </row>
    <row r="5" spans="1:52" x14ac:dyDescent="0.25">
      <c r="A5" t="s">
        <v>49</v>
      </c>
      <c r="B5">
        <v>2019</v>
      </c>
      <c r="C5" t="s">
        <v>30</v>
      </c>
      <c r="D5" t="s">
        <v>31</v>
      </c>
      <c r="E5">
        <v>13</v>
      </c>
      <c r="F5" t="s">
        <v>40</v>
      </c>
      <c r="G5">
        <v>2.2166670000000002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R5" t="s">
        <v>33</v>
      </c>
      <c r="S5" t="s">
        <v>33</v>
      </c>
      <c r="U5" t="s">
        <v>48</v>
      </c>
      <c r="V5" t="s">
        <v>50</v>
      </c>
      <c r="W5">
        <v>2019</v>
      </c>
      <c r="X5" t="s">
        <v>37</v>
      </c>
      <c r="Y5" t="s">
        <v>38</v>
      </c>
      <c r="Z5">
        <v>1</v>
      </c>
      <c r="AA5" t="s">
        <v>33</v>
      </c>
      <c r="AB5">
        <v>9</v>
      </c>
      <c r="AC5">
        <v>0</v>
      </c>
      <c r="AD5">
        <v>0</v>
      </c>
      <c r="AE5">
        <v>0</v>
      </c>
      <c r="AF5" s="10">
        <f>VLOOKUP(AS5,[1]Hoja3!$B$2:$AO$841,17,FALSE)</f>
        <v>12</v>
      </c>
      <c r="AG5" s="10">
        <f>VLOOKUP(AS5,[1]Hoja3!$B$2:$AO$841,23,FALSE)</f>
        <v>1.05</v>
      </c>
      <c r="AH5" s="10">
        <f>VLOOKUP(AS5,[1]Hoja3!$B$2:$AO$841,28,FALSE)</f>
        <v>0.96333333333333293</v>
      </c>
      <c r="AI5" s="10" t="str">
        <f>VLOOKUP(AS5,[1]Hoja3!$B$2:$AO$841,19,FALSE)</f>
        <v>CF Mono</v>
      </c>
      <c r="AJ5" s="10">
        <f>VLOOKUP(AS5,[1]Hoja3!$B$2:$AO$841,15,FALSE)</f>
        <v>0</v>
      </c>
      <c r="AK5">
        <f>IF(AE5=AY5,1,0)</f>
        <v>0</v>
      </c>
      <c r="AL5">
        <f>IF(AB5=AF5,1,0)</f>
        <v>0</v>
      </c>
      <c r="AM5">
        <f>IF(AC5=AG5,1,0)</f>
        <v>0</v>
      </c>
      <c r="AN5">
        <f>IF(AD5=AH5,1,0)</f>
        <v>0</v>
      </c>
      <c r="AO5">
        <f>IF(H5=AI5,1,0)</f>
        <v>0</v>
      </c>
      <c r="AP5">
        <f>IF(AJ5=AA5,1,0)</f>
        <v>0</v>
      </c>
      <c r="AQ5" s="8">
        <f>COUNTIF($A$2:$A$1228,A5)</f>
        <v>2</v>
      </c>
      <c r="AR5">
        <f>VLOOKUP(A5,[1]Hoja3!$C$2:$AO$841,39,FALSE)</f>
        <v>2</v>
      </c>
      <c r="AS5" t="str">
        <f>A5 &amp; COUNTIF(A$2:A5,A5)</f>
        <v>0BPB1106171</v>
      </c>
      <c r="AT5" s="10">
        <f>VLOOKUP(AS5,[1]Hoja3!$B$2:$AO$841,38,FALSE)</f>
        <v>2252.25</v>
      </c>
      <c r="AU5" s="9">
        <f>IF(AR5&gt;AQ5,1,0)</f>
        <v>0</v>
      </c>
      <c r="AV5">
        <f>IF(P5="NA",2,IF(OR(F5="INSTALACION NUEVA",F5="Mantenimiento preventivo"),3,IF(AND(AB5&lt;AF5,AK5&lt;&gt;1),4,IF(AT5&gt;AE5,1,0))))</f>
        <v>2</v>
      </c>
      <c r="AW5" t="s">
        <v>1059</v>
      </c>
      <c r="AX5" s="11">
        <v>851654</v>
      </c>
      <c r="AY5">
        <v>840</v>
      </c>
    </row>
    <row r="6" spans="1:52" x14ac:dyDescent="0.25">
      <c r="A6" t="s">
        <v>51</v>
      </c>
      <c r="B6">
        <v>2019</v>
      </c>
      <c r="C6" t="s">
        <v>30</v>
      </c>
      <c r="D6" t="s">
        <v>31</v>
      </c>
      <c r="E6">
        <v>13</v>
      </c>
      <c r="F6" t="s">
        <v>40</v>
      </c>
      <c r="G6">
        <v>4.233333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R6" t="s">
        <v>33</v>
      </c>
      <c r="S6" t="s">
        <v>33</v>
      </c>
      <c r="U6" t="s">
        <v>48</v>
      </c>
      <c r="V6" t="s">
        <v>50</v>
      </c>
      <c r="W6">
        <v>2019</v>
      </c>
      <c r="X6" t="s">
        <v>37</v>
      </c>
      <c r="Y6" t="s">
        <v>38</v>
      </c>
      <c r="Z6">
        <v>3</v>
      </c>
      <c r="AA6" t="s">
        <v>33</v>
      </c>
      <c r="AB6">
        <v>26</v>
      </c>
      <c r="AC6">
        <v>0</v>
      </c>
      <c r="AD6">
        <v>0</v>
      </c>
      <c r="AE6">
        <v>0</v>
      </c>
      <c r="AF6" s="10">
        <f>VLOOKUP(AS6,[1]Hoja3!$B$2:$AO$841,17,FALSE)</f>
        <v>36</v>
      </c>
      <c r="AG6" s="10">
        <f>VLOOKUP(AS6,[1]Hoja3!$B$2:$AO$841,23,FALSE)</f>
        <v>1.1499999999999999</v>
      </c>
      <c r="AH6" s="10">
        <f>VLOOKUP(AS6,[1]Hoja3!$B$2:$AO$841,28,FALSE)</f>
        <v>1.3266666666666667</v>
      </c>
      <c r="AI6" s="10" t="str">
        <f>VLOOKUP(AS6,[1]Hoja3!$B$2:$AO$841,19,FALSE)</f>
        <v>CF Mono</v>
      </c>
      <c r="AJ6" s="10">
        <f>VLOOKUP(AS6,[1]Hoja3!$B$2:$AO$841,15,FALSE)</f>
        <v>0</v>
      </c>
      <c r="AK6">
        <f>IF(AE6=AY6,1,0)</f>
        <v>1</v>
      </c>
      <c r="AL6">
        <f>IF(AB6=AF6,1,0)</f>
        <v>0</v>
      </c>
      <c r="AM6">
        <f>IF(AC6=AG6,1,0)</f>
        <v>0</v>
      </c>
      <c r="AN6">
        <f>IF(AD6=AH6,1,0)</f>
        <v>0</v>
      </c>
      <c r="AO6">
        <f>IF(H6=AI6,1,0)</f>
        <v>0</v>
      </c>
      <c r="AP6">
        <f>IF(AJ6=AA6,1,0)</f>
        <v>0</v>
      </c>
      <c r="AQ6" s="8">
        <f>COUNTIF($A$2:$A$1228,A6)</f>
        <v>2</v>
      </c>
      <c r="AR6">
        <f>VLOOKUP(A6,[1]Hoja3!$C$2:$AO$841,39,FALSE)</f>
        <v>2</v>
      </c>
      <c r="AS6" t="str">
        <f>A6 &amp; COUNTIF(A$2:A6,A6)</f>
        <v>0BPB1106531</v>
      </c>
      <c r="AT6" s="10">
        <f>VLOOKUP(AS6,[1]Hoja3!$B$2:$AO$841,38,FALSE)</f>
        <v>1930.5</v>
      </c>
      <c r="AU6" s="9">
        <f>IF(AR6&gt;AQ6,1,0)</f>
        <v>0</v>
      </c>
      <c r="AV6">
        <f>IF(P6="NA",2,IF(OR(F6="INSTALACION NUEVA",F6="Mantenimiento preventivo"),3,IF(AND(AB6&lt;AF6,AK6&lt;&gt;1),4,IF(AT6&gt;AE6,1,0))))</f>
        <v>2</v>
      </c>
    </row>
    <row r="7" spans="1:52" x14ac:dyDescent="0.25">
      <c r="A7" t="s">
        <v>670</v>
      </c>
      <c r="B7">
        <v>2019</v>
      </c>
      <c r="C7" t="s">
        <v>30</v>
      </c>
      <c r="D7" t="s">
        <v>31</v>
      </c>
      <c r="E7">
        <v>14</v>
      </c>
      <c r="F7" t="s">
        <v>32</v>
      </c>
      <c r="G7">
        <v>0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R7" t="s">
        <v>33</v>
      </c>
      <c r="S7" t="s">
        <v>33</v>
      </c>
      <c r="U7" t="s">
        <v>34</v>
      </c>
      <c r="V7" t="s">
        <v>55</v>
      </c>
      <c r="W7">
        <v>2019</v>
      </c>
      <c r="X7" t="s">
        <v>37</v>
      </c>
      <c r="Y7" t="s">
        <v>38</v>
      </c>
      <c r="Z7">
        <v>15</v>
      </c>
      <c r="AA7" t="s">
        <v>33</v>
      </c>
      <c r="AB7">
        <v>0</v>
      </c>
      <c r="AC7">
        <v>0</v>
      </c>
      <c r="AD7">
        <v>0</v>
      </c>
      <c r="AE7">
        <v>0</v>
      </c>
      <c r="AF7" s="10" t="e">
        <f>VLOOKUP(AS7,[1]Hoja3!$B$2:$AO$841,17,FALSE)</f>
        <v>#N/A</v>
      </c>
      <c r="AG7" s="10" t="e">
        <f>VLOOKUP(AS7,[1]Hoja3!$B$2:$AO$841,23,FALSE)</f>
        <v>#N/A</v>
      </c>
      <c r="AH7" s="10" t="e">
        <f>VLOOKUP(AS7,[1]Hoja3!$B$2:$AO$841,28,FALSE)</f>
        <v>#N/A</v>
      </c>
      <c r="AI7" s="10" t="e">
        <f>VLOOKUP(AS7,[1]Hoja3!$B$2:$AO$841,19,FALSE)</f>
        <v>#N/A</v>
      </c>
      <c r="AJ7" s="10"/>
      <c r="AK7">
        <f>IF(AE7=AY7,1,0)</f>
        <v>1</v>
      </c>
      <c r="AL7" t="e">
        <f>IF(AB7=AF7,1,0)</f>
        <v>#N/A</v>
      </c>
      <c r="AM7" t="e">
        <f>IF(AC7=AG7,1,0)</f>
        <v>#N/A</v>
      </c>
      <c r="AN7" t="e">
        <f>IF(AD7=AH7,1,0)</f>
        <v>#N/A</v>
      </c>
      <c r="AO7" t="e">
        <f>IF(H7=AI7,1,0)</f>
        <v>#N/A</v>
      </c>
      <c r="AQ7" s="8">
        <f>COUNTIF($A$2:$A$1228,A7)</f>
        <v>2</v>
      </c>
      <c r="AR7" t="e">
        <f>VLOOKUP(A7,[1]Hoja3!$C$2:$AO$841,39,FALSE)</f>
        <v>#N/A</v>
      </c>
      <c r="AS7" t="str">
        <f>A7 &amp; COUNTIF(A$2:A7,A7)</f>
        <v xml:space="preserve"> 09HB9140021</v>
      </c>
      <c r="AT7" s="10" t="e">
        <f>VLOOKUP(AS7,[1]Hoja3!$B$2:$AO$841,38,FALSE)</f>
        <v>#N/A</v>
      </c>
      <c r="AU7" s="9" t="e">
        <f>IF(AR7&gt;AQ7,1,0)</f>
        <v>#N/A</v>
      </c>
    </row>
    <row r="8" spans="1:52" x14ac:dyDescent="0.25">
      <c r="A8" t="s">
        <v>52</v>
      </c>
      <c r="B8">
        <v>2019</v>
      </c>
      <c r="C8" t="s">
        <v>30</v>
      </c>
      <c r="D8" t="s">
        <v>31</v>
      </c>
      <c r="E8">
        <v>15</v>
      </c>
      <c r="F8" t="s">
        <v>40</v>
      </c>
      <c r="G8">
        <v>0.25</v>
      </c>
      <c r="H8" t="s">
        <v>53</v>
      </c>
      <c r="I8">
        <v>655</v>
      </c>
      <c r="J8">
        <v>1365</v>
      </c>
      <c r="K8">
        <v>0</v>
      </c>
      <c r="L8">
        <v>0</v>
      </c>
      <c r="M8">
        <v>0.6</v>
      </c>
      <c r="N8">
        <v>0.8</v>
      </c>
      <c r="O8">
        <v>1.05</v>
      </c>
      <c r="P8">
        <v>1.1000000000000001</v>
      </c>
      <c r="Q8" t="s">
        <v>46</v>
      </c>
      <c r="R8">
        <v>5</v>
      </c>
      <c r="S8">
        <v>9</v>
      </c>
      <c r="T8" t="s">
        <v>47</v>
      </c>
      <c r="U8" t="s">
        <v>54</v>
      </c>
      <c r="V8" t="s">
        <v>55</v>
      </c>
      <c r="W8">
        <v>2019</v>
      </c>
      <c r="X8" t="s">
        <v>37</v>
      </c>
      <c r="Y8" t="s">
        <v>38</v>
      </c>
      <c r="Z8">
        <v>9</v>
      </c>
      <c r="AA8">
        <v>0</v>
      </c>
      <c r="AB8">
        <v>15</v>
      </c>
      <c r="AC8">
        <v>0.6</v>
      </c>
      <c r="AD8">
        <v>0.05</v>
      </c>
      <c r="AE8">
        <v>819</v>
      </c>
      <c r="AF8" s="10">
        <f>VLOOKUP(AS8,[1]Hoja3!$B$2:$AO$841,17,FALSE)</f>
        <v>29</v>
      </c>
      <c r="AG8" s="10">
        <f>VLOOKUP(AS8,[1]Hoja3!$B$2:$AO$841,23,FALSE)</f>
        <v>0.8</v>
      </c>
      <c r="AH8" s="10">
        <f>VLOOKUP(AS8,[1]Hoja3!$B$2:$AO$841,28,FALSE)</f>
        <v>6.9999999999999993E-2</v>
      </c>
      <c r="AI8" s="10" t="str">
        <f>VLOOKUP(AS8,[1]Hoja3!$B$2:$AO$841,19,FALSE)</f>
        <v>A3 Professional Color Laser MFPs</v>
      </c>
      <c r="AJ8" s="10">
        <f>VLOOKUP(AS8,[1]Hoja3!$B$2:$AO$841,15,FALSE)</f>
        <v>0</v>
      </c>
      <c r="AK8">
        <f>IF(AE8=AY8,1,0)</f>
        <v>0</v>
      </c>
      <c r="AL8">
        <f>IF(AB8=AF8,1,0)</f>
        <v>0</v>
      </c>
      <c r="AM8">
        <f>IF(AC8=AG8,1,0)</f>
        <v>0</v>
      </c>
      <c r="AN8">
        <f>IF(AD8=AH8,1,0)</f>
        <v>0</v>
      </c>
      <c r="AO8">
        <f>IF(H8=AI8,1,0)</f>
        <v>1</v>
      </c>
      <c r="AP8">
        <f>IF(AJ8=AA8,1,0)</f>
        <v>1</v>
      </c>
      <c r="AQ8" s="8">
        <f>COUNTIF($A$2:$A$1228,A8)</f>
        <v>3</v>
      </c>
      <c r="AR8">
        <f>VLOOKUP(A8,[1]Hoja3!$C$2:$AO$841,39,FALSE)</f>
        <v>3</v>
      </c>
      <c r="AS8" t="str">
        <f>A8 &amp; COUNTIF(A$2:A8,A8)</f>
        <v>0VGW6865331</v>
      </c>
      <c r="AT8" s="10">
        <f>VLOOKUP(AS8,[1]Hoja3!$B$2:$AO$841,38,FALSE)</f>
        <v>1092</v>
      </c>
      <c r="AU8" s="9">
        <f>IF(AR8&gt;AQ8,1,0)</f>
        <v>0</v>
      </c>
      <c r="AV8">
        <f>IF(P8="NA",2,IF(OR(F8="INSTALACION NUEVA",F8="Mantenimiento preventivo"),3,IF(AND(AB8&lt;AF8,AK8&lt;&gt;1),4,IF(AT8&gt;AE8,1,0))))</f>
        <v>4</v>
      </c>
    </row>
    <row r="9" spans="1:52" x14ac:dyDescent="0.25">
      <c r="A9" t="s">
        <v>671</v>
      </c>
      <c r="B9">
        <v>2019</v>
      </c>
      <c r="C9" t="s">
        <v>30</v>
      </c>
      <c r="D9" t="s">
        <v>31</v>
      </c>
      <c r="E9">
        <v>19</v>
      </c>
      <c r="F9" t="s">
        <v>32</v>
      </c>
      <c r="G9">
        <v>0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R9" t="s">
        <v>33</v>
      </c>
      <c r="S9" t="s">
        <v>33</v>
      </c>
      <c r="U9" t="s">
        <v>34</v>
      </c>
      <c r="V9" t="s">
        <v>61</v>
      </c>
      <c r="W9">
        <v>2019</v>
      </c>
      <c r="X9" t="s">
        <v>37</v>
      </c>
      <c r="Y9" t="s">
        <v>38</v>
      </c>
      <c r="Z9">
        <v>5</v>
      </c>
      <c r="AA9" t="s">
        <v>33</v>
      </c>
      <c r="AB9">
        <v>0</v>
      </c>
      <c r="AC9">
        <v>0</v>
      </c>
      <c r="AD9">
        <v>0</v>
      </c>
      <c r="AE9">
        <v>0</v>
      </c>
      <c r="AF9" s="10" t="e">
        <f>VLOOKUP(AS9,[1]Hoja3!$B$2:$AO$841,17,FALSE)</f>
        <v>#N/A</v>
      </c>
      <c r="AG9" s="10" t="e">
        <f>VLOOKUP(AS9,[1]Hoja3!$B$2:$AO$841,23,FALSE)</f>
        <v>#N/A</v>
      </c>
      <c r="AH9" s="10" t="e">
        <f>VLOOKUP(AS9,[1]Hoja3!$B$2:$AO$841,28,FALSE)</f>
        <v>#N/A</v>
      </c>
      <c r="AI9" s="10" t="e">
        <f>VLOOKUP(AS9,[1]Hoja3!$B$2:$AO$841,19,FALSE)</f>
        <v>#N/A</v>
      </c>
      <c r="AJ9" s="10"/>
      <c r="AK9">
        <f>IF(AE9=AY9,1,0)</f>
        <v>1</v>
      </c>
      <c r="AL9" t="e">
        <f>IF(AB9=AF9,1,0)</f>
        <v>#N/A</v>
      </c>
      <c r="AM9" t="e">
        <f>IF(AC9=AG9,1,0)</f>
        <v>#N/A</v>
      </c>
      <c r="AN9" t="e">
        <f>IF(AD9=AH9,1,0)</f>
        <v>#N/A</v>
      </c>
      <c r="AO9" t="e">
        <f>IF(H9=AI9,1,0)</f>
        <v>#N/A</v>
      </c>
      <c r="AQ9" s="8">
        <f>COUNTIF($A$2:$A$1228,A9)</f>
        <v>1</v>
      </c>
      <c r="AR9" t="e">
        <f>VLOOKUP(A9,[1]Hoja3!$C$2:$AO$841,39,FALSE)</f>
        <v>#N/A</v>
      </c>
      <c r="AS9" t="str">
        <f>A9 &amp; COUNTIF(A$2:A9,A9)</f>
        <v>C7X3765331</v>
      </c>
      <c r="AT9" s="10" t="e">
        <f>VLOOKUP(AS9,[1]Hoja3!$B$2:$AO$841,38,FALSE)</f>
        <v>#N/A</v>
      </c>
      <c r="AU9" s="9" t="e">
        <f>IF(AR9&gt;AQ9,1,0)</f>
        <v>#N/A</v>
      </c>
      <c r="AW9" t="s">
        <v>1063</v>
      </c>
      <c r="AX9" s="12">
        <v>0.49572649572649574</v>
      </c>
    </row>
    <row r="10" spans="1:52" x14ac:dyDescent="0.25">
      <c r="A10" t="s">
        <v>56</v>
      </c>
      <c r="B10">
        <v>2019</v>
      </c>
      <c r="C10" t="s">
        <v>30</v>
      </c>
      <c r="D10" t="s">
        <v>31</v>
      </c>
      <c r="E10">
        <v>20</v>
      </c>
      <c r="F10" t="s">
        <v>40</v>
      </c>
      <c r="G10">
        <v>1.183333</v>
      </c>
      <c r="H10" t="s">
        <v>45</v>
      </c>
      <c r="I10">
        <v>803</v>
      </c>
      <c r="J10">
        <v>1573</v>
      </c>
      <c r="K10">
        <v>0.2</v>
      </c>
      <c r="L10">
        <v>0.6</v>
      </c>
      <c r="M10">
        <v>0.8</v>
      </c>
      <c r="N10">
        <v>1.05</v>
      </c>
      <c r="O10">
        <v>1.1000000000000001</v>
      </c>
      <c r="P10">
        <v>1.1499999999999999</v>
      </c>
      <c r="Q10" t="s">
        <v>46</v>
      </c>
      <c r="R10">
        <v>4</v>
      </c>
      <c r="S10">
        <v>6</v>
      </c>
      <c r="T10" t="s">
        <v>47</v>
      </c>
      <c r="U10" t="s">
        <v>48</v>
      </c>
      <c r="V10" t="s">
        <v>42</v>
      </c>
      <c r="W10">
        <v>2019</v>
      </c>
      <c r="X10" t="s">
        <v>37</v>
      </c>
      <c r="Y10" t="s">
        <v>38</v>
      </c>
      <c r="Z10">
        <v>3</v>
      </c>
      <c r="AA10">
        <v>0</v>
      </c>
      <c r="AB10">
        <v>49</v>
      </c>
      <c r="AC10">
        <v>1.1000000000000001</v>
      </c>
      <c r="AD10">
        <v>0.29583324999999999</v>
      </c>
      <c r="AE10">
        <v>1730.3</v>
      </c>
      <c r="AF10" s="10">
        <f>VLOOKUP(AS10,[1]Hoja3!$B$2:$AO$841,17,FALSE)</f>
        <v>49</v>
      </c>
      <c r="AG10" s="10">
        <f>VLOOKUP(AS10,[1]Hoja3!$B$2:$AO$841,23,FALSE)</f>
        <v>1.1000000000000001</v>
      </c>
      <c r="AH10" s="10">
        <f>VLOOKUP(AS10,[1]Hoja3!$B$2:$AO$841,28,FALSE)</f>
        <v>0.3775</v>
      </c>
      <c r="AI10" s="10" t="str">
        <f>VLOOKUP(AS10,[1]Hoja3!$B$2:$AO$841,19,FALSE)</f>
        <v>Light Production Digital Business</v>
      </c>
      <c r="AJ10" s="10">
        <f>VLOOKUP(AS10,[1]Hoja3!$B$2:$AO$841,15,FALSE)</f>
        <v>0</v>
      </c>
      <c r="AK10">
        <f>IF(AE10=AY10,1,0)</f>
        <v>0</v>
      </c>
      <c r="AL10">
        <f>IF(AB10=AF10,1,0)</f>
        <v>1</v>
      </c>
      <c r="AM10">
        <f>IF(AC10=AG10,1,0)</f>
        <v>1</v>
      </c>
      <c r="AN10">
        <f>IF(AD10=AH10,1,0)</f>
        <v>0</v>
      </c>
      <c r="AO10">
        <f>IF(H10=AI10,1,0)</f>
        <v>1</v>
      </c>
      <c r="AP10">
        <f>IF(AJ10=AA10,1,0)</f>
        <v>1</v>
      </c>
      <c r="AQ10" s="8">
        <f>COUNTIF($A$2:$A$1228,A10)</f>
        <v>2</v>
      </c>
      <c r="AR10">
        <f>VLOOKUP(A10,[1]Hoja3!$C$2:$AO$841,39,FALSE)</f>
        <v>2</v>
      </c>
      <c r="AS10" t="str">
        <f>A10 &amp; COUNTIF(A$2:A10,A10)</f>
        <v>0BG09717161</v>
      </c>
      <c r="AT10" s="10">
        <f>VLOOKUP(AS10,[1]Hoja3!$B$2:$AO$841,38,FALSE)</f>
        <v>1730.3000000000004</v>
      </c>
      <c r="AU10" s="9">
        <f>IF(AR10&gt;AQ10,1,0)</f>
        <v>0</v>
      </c>
      <c r="AV10">
        <f>IF(P10="NA",2,IF(OR(F10="INSTALACION NUEVA",F10="Mantenimiento preventivo"),3,IF(AND(AB10&lt;AF10,AK10&lt;&gt;1),4,IF(AT10&gt;AE10,1,0))))</f>
        <v>0</v>
      </c>
      <c r="AX10" s="12"/>
    </row>
    <row r="11" spans="1:52" x14ac:dyDescent="0.25">
      <c r="A11" t="s">
        <v>57</v>
      </c>
      <c r="B11">
        <v>2019</v>
      </c>
      <c r="C11" t="s">
        <v>30</v>
      </c>
      <c r="D11" t="s">
        <v>31</v>
      </c>
      <c r="E11">
        <v>21</v>
      </c>
      <c r="F11" t="s">
        <v>40</v>
      </c>
      <c r="G11">
        <v>1.6666669999999999</v>
      </c>
      <c r="H11" t="s">
        <v>58</v>
      </c>
      <c r="I11">
        <v>655</v>
      </c>
      <c r="J11">
        <v>1365</v>
      </c>
      <c r="K11">
        <v>0</v>
      </c>
      <c r="L11">
        <v>0</v>
      </c>
      <c r="M11">
        <v>0.6</v>
      </c>
      <c r="N11">
        <v>0.8</v>
      </c>
      <c r="O11">
        <v>1.05</v>
      </c>
      <c r="P11">
        <v>1.1000000000000001</v>
      </c>
      <c r="Q11" t="s">
        <v>46</v>
      </c>
      <c r="R11">
        <v>5</v>
      </c>
      <c r="S11">
        <v>9</v>
      </c>
      <c r="T11" t="s">
        <v>47</v>
      </c>
      <c r="U11" t="s">
        <v>58</v>
      </c>
      <c r="V11" t="s">
        <v>59</v>
      </c>
      <c r="W11">
        <v>2019</v>
      </c>
      <c r="X11" t="s">
        <v>37</v>
      </c>
      <c r="Y11" t="s">
        <v>38</v>
      </c>
      <c r="Z11">
        <v>5</v>
      </c>
      <c r="AA11">
        <v>0</v>
      </c>
      <c r="AB11">
        <v>43</v>
      </c>
      <c r="AC11">
        <v>1.05</v>
      </c>
      <c r="AD11">
        <v>0.3333334</v>
      </c>
      <c r="AE11">
        <v>1433.25</v>
      </c>
      <c r="AF11" s="10">
        <f>VLOOKUP(AS11,[1]Hoja3!$B$2:$AO$841,17,FALSE)</f>
        <v>48</v>
      </c>
      <c r="AG11" s="10">
        <f>VLOOKUP(AS11,[1]Hoja3!$B$2:$AO$841,23,FALSE)</f>
        <v>1.05</v>
      </c>
      <c r="AH11" s="10">
        <f>VLOOKUP(AS11,[1]Hoja3!$B$2:$AO$841,28,FALSE)</f>
        <v>0.38600000000000001</v>
      </c>
      <c r="AI11" s="10" t="str">
        <f>VLOOKUP(AS11,[1]Hoja3!$B$2:$AO$841,19,FALSE)</f>
        <v>Departmental Digital</v>
      </c>
      <c r="AJ11" s="10">
        <f>VLOOKUP(AS11,[1]Hoja3!$B$2:$AO$841,15,FALSE)</f>
        <v>0</v>
      </c>
      <c r="AK11">
        <f>IF(AE11=AY11,1,0)</f>
        <v>0</v>
      </c>
      <c r="AL11">
        <f>IF(AB11=AF11,1,0)</f>
        <v>0</v>
      </c>
      <c r="AM11">
        <f>IF(AC11=AG11,1,0)</f>
        <v>1</v>
      </c>
      <c r="AN11">
        <f>IF(AD11=AH11,1,0)</f>
        <v>0</v>
      </c>
      <c r="AO11">
        <f>IF(H11=AI11,1,0)</f>
        <v>1</v>
      </c>
      <c r="AP11">
        <f>IF(AJ11=AA11,1,0)</f>
        <v>1</v>
      </c>
      <c r="AQ11" s="8">
        <f>COUNTIF($A$2:$A$1228,A11)</f>
        <v>1</v>
      </c>
      <c r="AR11">
        <f>VLOOKUP(A11,[1]Hoja3!$C$2:$AO$841,39,FALSE)</f>
        <v>1</v>
      </c>
      <c r="AS11" t="str">
        <f>A11 &amp; COUNTIF(A$2:A11,A11)</f>
        <v>0EX93100361</v>
      </c>
      <c r="AT11" s="10">
        <f>VLOOKUP(AS11,[1]Hoja3!$B$2:$AO$841,38,FALSE)</f>
        <v>1433.25</v>
      </c>
      <c r="AU11" s="9">
        <f>IF(AR11&gt;AQ11,1,0)</f>
        <v>0</v>
      </c>
      <c r="AV11">
        <f>IF(P11="NA",2,IF(OR(F11="INSTALACION NUEVA",F11="Mantenimiento preventivo"),3,IF(AND(AB11&lt;AF11,AK11&lt;&gt;1),4,IF(AT11&gt;AE11,1,0))))</f>
        <v>4</v>
      </c>
      <c r="AW11" t="s">
        <v>1063</v>
      </c>
      <c r="AX11" s="12">
        <f>SUMIF(AK2:AK1219,1)/AY3</f>
        <v>0.59793814432989689</v>
      </c>
    </row>
    <row r="12" spans="1:52" x14ac:dyDescent="0.25">
      <c r="A12" t="s">
        <v>60</v>
      </c>
      <c r="B12">
        <v>2019</v>
      </c>
      <c r="C12" t="s">
        <v>30</v>
      </c>
      <c r="D12" t="s">
        <v>31</v>
      </c>
      <c r="E12">
        <v>21</v>
      </c>
      <c r="F12" t="s">
        <v>40</v>
      </c>
      <c r="G12">
        <v>0.31666670000000002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R12" t="s">
        <v>33</v>
      </c>
      <c r="S12" t="s">
        <v>33</v>
      </c>
      <c r="U12" t="s">
        <v>58</v>
      </c>
      <c r="V12" t="s">
        <v>61</v>
      </c>
      <c r="W12">
        <v>2019</v>
      </c>
      <c r="X12" t="s">
        <v>37</v>
      </c>
      <c r="Y12" t="s">
        <v>38</v>
      </c>
      <c r="Z12">
        <v>5</v>
      </c>
      <c r="AA12" t="s">
        <v>33</v>
      </c>
      <c r="AB12">
        <v>55</v>
      </c>
      <c r="AC12">
        <v>0</v>
      </c>
      <c r="AD12">
        <v>0</v>
      </c>
      <c r="AE12">
        <v>0</v>
      </c>
      <c r="AF12" s="10" t="e">
        <f>VLOOKUP(AS12,[1]Hoja3!$B$2:$AO$841,17,FALSE)</f>
        <v>#N/A</v>
      </c>
      <c r="AG12" s="10" t="e">
        <f>VLOOKUP(AS12,[1]Hoja3!$B$2:$AO$841,23,FALSE)</f>
        <v>#N/A</v>
      </c>
      <c r="AH12" s="10" t="e">
        <f>VLOOKUP(AS12,[1]Hoja3!$B$2:$AO$841,28,FALSE)</f>
        <v>#N/A</v>
      </c>
      <c r="AI12" s="10" t="e">
        <f>VLOOKUP(AS12,[1]Hoja3!$B$2:$AO$841,19,FALSE)</f>
        <v>#N/A</v>
      </c>
      <c r="AJ12" s="10"/>
      <c r="AK12">
        <f>IF(AE12=AY12,1,0)</f>
        <v>1</v>
      </c>
      <c r="AL12" t="e">
        <f>IF(AB12=AF12,1,0)</f>
        <v>#N/A</v>
      </c>
      <c r="AM12" t="e">
        <f>IF(AC12=AG12,1,0)</f>
        <v>#N/A</v>
      </c>
      <c r="AN12" t="e">
        <f>IF(AD12=AH12,1,0)</f>
        <v>#N/A</v>
      </c>
      <c r="AO12" t="e">
        <f>IF(H12=AI12,1,0)</f>
        <v>#N/A</v>
      </c>
      <c r="AQ12" s="8">
        <f>COUNTIF($A$2:$A$1228,A12)</f>
        <v>1</v>
      </c>
      <c r="AR12" t="e">
        <f>VLOOKUP(A12,[1]Hoja3!$C$2:$AO$841,39,FALSE)</f>
        <v>#N/A</v>
      </c>
      <c r="AS12" t="str">
        <f>A12 &amp; COUNTIF(A$2:A12,A12)</f>
        <v>0RXD1387121</v>
      </c>
      <c r="AT12" s="10" t="e">
        <f>VLOOKUP(AS12,[1]Hoja3!$B$2:$AO$841,38,FALSE)</f>
        <v>#N/A</v>
      </c>
      <c r="AU12" s="9" t="e">
        <f>IF(AR12&gt;AQ12,1,0)</f>
        <v>#N/A</v>
      </c>
      <c r="AW12" t="s">
        <v>1062</v>
      </c>
      <c r="AX12" s="12">
        <v>5.6980056980056983E-3</v>
      </c>
    </row>
    <row r="13" spans="1:52" x14ac:dyDescent="0.25">
      <c r="A13" t="s">
        <v>672</v>
      </c>
      <c r="B13">
        <v>2019</v>
      </c>
      <c r="C13" t="s">
        <v>30</v>
      </c>
      <c r="D13" t="s">
        <v>31</v>
      </c>
      <c r="E13">
        <v>21</v>
      </c>
      <c r="F13" t="s">
        <v>40</v>
      </c>
      <c r="G13">
        <v>0.15</v>
      </c>
      <c r="H13" t="s">
        <v>64</v>
      </c>
      <c r="I13">
        <v>655</v>
      </c>
      <c r="J13">
        <v>1365</v>
      </c>
      <c r="K13">
        <v>0</v>
      </c>
      <c r="L13">
        <v>0</v>
      </c>
      <c r="M13">
        <v>0.6</v>
      </c>
      <c r="N13">
        <v>0.8</v>
      </c>
      <c r="O13">
        <v>1.05</v>
      </c>
      <c r="P13">
        <v>1.1000000000000001</v>
      </c>
      <c r="Q13" t="s">
        <v>46</v>
      </c>
      <c r="R13">
        <v>5</v>
      </c>
      <c r="S13">
        <v>9</v>
      </c>
      <c r="T13" t="s">
        <v>47</v>
      </c>
      <c r="U13" t="s">
        <v>64</v>
      </c>
      <c r="V13" t="s">
        <v>55</v>
      </c>
      <c r="W13">
        <v>2019</v>
      </c>
      <c r="X13" t="s">
        <v>37</v>
      </c>
      <c r="Y13" t="s">
        <v>38</v>
      </c>
      <c r="Z13">
        <v>16</v>
      </c>
      <c r="AA13">
        <v>1</v>
      </c>
      <c r="AB13">
        <v>29</v>
      </c>
      <c r="AC13">
        <v>0</v>
      </c>
      <c r="AD13">
        <v>0</v>
      </c>
      <c r="AE13">
        <v>0</v>
      </c>
      <c r="AF13" s="10">
        <f>VLOOKUP(AS13,[1]Hoja3!$B$2:$AO$841,17,FALSE)</f>
        <v>30</v>
      </c>
      <c r="AG13" s="10">
        <f>VLOOKUP(AS13,[1]Hoja3!$B$2:$AO$841,23,FALSE)</f>
        <v>0.8</v>
      </c>
      <c r="AH13" s="10">
        <f>VLOOKUP(AS13,[1]Hoja3!$B$2:$AO$841,28,FALSE)</f>
        <v>0.26600000000000001</v>
      </c>
      <c r="AI13" s="10" t="str">
        <f>VLOOKUP(AS13,[1]Hoja3!$B$2:$AO$841,19,FALSE)</f>
        <v>A3 Office Color Laser MFPs</v>
      </c>
      <c r="AJ13" s="10">
        <f>VLOOKUP(AS13,[1]Hoja3!$B$2:$AO$841,15,FALSE)</f>
        <v>1</v>
      </c>
      <c r="AK13">
        <f>IF(AE13=AY13,1,0)</f>
        <v>1</v>
      </c>
      <c r="AL13">
        <f>IF(AB13=AF13,1,0)</f>
        <v>0</v>
      </c>
      <c r="AM13">
        <f>IF(AC13=AG13,1,0)</f>
        <v>0</v>
      </c>
      <c r="AN13">
        <f>IF(AD13=AH13,1,0)</f>
        <v>0</v>
      </c>
      <c r="AO13">
        <f>IF(H13=AI13,1,0)</f>
        <v>1</v>
      </c>
      <c r="AP13">
        <f>IF(AJ13=AA13,1,0)</f>
        <v>1</v>
      </c>
      <c r="AQ13" s="8">
        <f>COUNTIF($A$2:$A$1228,A13)</f>
        <v>1</v>
      </c>
      <c r="AR13">
        <f>VLOOKUP(A13,[1]Hoja3!$C$2:$AO$841,39,FALSE)</f>
        <v>1</v>
      </c>
      <c r="AS13" t="str">
        <f>A13 &amp; COUNTIF(A$2:A13,A13)</f>
        <v>08TB5925251</v>
      </c>
      <c r="AT13" s="10">
        <f>VLOOKUP(AS13,[1]Hoja3!$B$2:$AO$841,38,FALSE)</f>
        <v>0</v>
      </c>
      <c r="AU13" s="9">
        <f>IF(AR13&gt;AQ13,1,0)</f>
        <v>0</v>
      </c>
      <c r="AV13">
        <f>IF(P13="NA",2,IF(OR(F13="INSTALACION NUEVA",F13="Mantenimiento preventivo"),3,IF(AND(AB13&lt;AF13,AK13&lt;&gt;1),4,IF(AT13&gt;AE13,1,0))))</f>
        <v>0</v>
      </c>
    </row>
    <row r="14" spans="1:52" x14ac:dyDescent="0.25">
      <c r="A14" t="s">
        <v>62</v>
      </c>
      <c r="B14">
        <v>2019</v>
      </c>
      <c r="C14" t="s">
        <v>30</v>
      </c>
      <c r="D14" t="s">
        <v>31</v>
      </c>
      <c r="E14">
        <v>22</v>
      </c>
      <c r="F14" t="s">
        <v>40</v>
      </c>
      <c r="G14">
        <v>2.65</v>
      </c>
      <c r="H14" t="s">
        <v>45</v>
      </c>
      <c r="I14">
        <v>803</v>
      </c>
      <c r="J14">
        <v>1573</v>
      </c>
      <c r="K14">
        <v>0.2</v>
      </c>
      <c r="L14">
        <v>0.6</v>
      </c>
      <c r="M14">
        <v>0.8</v>
      </c>
      <c r="N14">
        <v>1.05</v>
      </c>
      <c r="O14">
        <v>1.1000000000000001</v>
      </c>
      <c r="P14">
        <v>1.1499999999999999</v>
      </c>
      <c r="Q14" t="s">
        <v>46</v>
      </c>
      <c r="R14">
        <v>4</v>
      </c>
      <c r="S14">
        <v>6</v>
      </c>
      <c r="T14" t="s">
        <v>47</v>
      </c>
      <c r="U14" t="s">
        <v>48</v>
      </c>
      <c r="V14" t="s">
        <v>42</v>
      </c>
      <c r="W14">
        <v>2019</v>
      </c>
      <c r="X14" t="s">
        <v>37</v>
      </c>
      <c r="Y14" t="s">
        <v>38</v>
      </c>
      <c r="Z14">
        <v>4</v>
      </c>
      <c r="AA14">
        <v>0</v>
      </c>
      <c r="AB14">
        <v>9</v>
      </c>
      <c r="AC14">
        <v>0.8</v>
      </c>
      <c r="AD14">
        <v>0.66249999999999998</v>
      </c>
      <c r="AE14">
        <v>1258.4000000000001</v>
      </c>
      <c r="AF14" s="10">
        <f>VLOOKUP(AS14,[1]Hoja3!$B$2:$AO$841,17,FALSE)</f>
        <v>63</v>
      </c>
      <c r="AG14" s="10">
        <f>VLOOKUP(AS14,[1]Hoja3!$B$2:$AO$841,23,FALSE)</f>
        <v>1.1499999999999999</v>
      </c>
      <c r="AH14" s="10">
        <f>VLOOKUP(AS14,[1]Hoja3!$B$2:$AO$841,28,FALSE)</f>
        <v>0.86750000000000005</v>
      </c>
      <c r="AI14" s="10" t="str">
        <f>VLOOKUP(AS14,[1]Hoja3!$B$2:$AO$841,19,FALSE)</f>
        <v>Light Production Digital Business</v>
      </c>
      <c r="AJ14" s="10">
        <f>VLOOKUP(AS14,[1]Hoja3!$B$2:$AO$841,15,FALSE)</f>
        <v>0</v>
      </c>
      <c r="AK14">
        <f>IF(AE14=AY14,1,0)</f>
        <v>0</v>
      </c>
      <c r="AL14">
        <f>IF(AB14=AF14,1,0)</f>
        <v>0</v>
      </c>
      <c r="AM14">
        <f>IF(AC14=AG14,1,0)</f>
        <v>0</v>
      </c>
      <c r="AN14">
        <f>IF(AD14=AH14,1,0)</f>
        <v>0</v>
      </c>
      <c r="AO14">
        <f>IF(H14=AI14,1,0)</f>
        <v>1</v>
      </c>
      <c r="AP14">
        <f>IF(AJ14=AA14,1,0)</f>
        <v>1</v>
      </c>
      <c r="AQ14" s="8">
        <f>COUNTIF($A$2:$A$1228,A14)</f>
        <v>1</v>
      </c>
      <c r="AR14">
        <f>VLOOKUP(A14,[1]Hoja3!$C$2:$AO$841,39,FALSE)</f>
        <v>1</v>
      </c>
      <c r="AS14" t="str">
        <f>A14 &amp; COUNTIF(A$2:A14,A14)</f>
        <v>0BG29488931</v>
      </c>
      <c r="AT14" s="10">
        <f>VLOOKUP(AS14,[1]Hoja3!$B$2:$AO$841,38,FALSE)</f>
        <v>1808.95</v>
      </c>
      <c r="AU14" s="9">
        <f>IF(AR14&gt;AQ14,1,0)</f>
        <v>0</v>
      </c>
      <c r="AV14">
        <f>IF(P14="NA",2,IF(OR(F14="INSTALACION NUEVA",F14="Mantenimiento preventivo"),3,IF(AND(AB14&lt;AF14,AK14&lt;&gt;1),4,IF(AT14&gt;AE14,1,0))))</f>
        <v>4</v>
      </c>
      <c r="AW14" t="s">
        <v>1062</v>
      </c>
      <c r="AX14" s="12">
        <f>SUMIF(AV2:AV1219,1)/AY3</f>
        <v>2.0618556701030927E-2</v>
      </c>
    </row>
    <row r="15" spans="1:52" x14ac:dyDescent="0.25">
      <c r="A15" t="s">
        <v>63</v>
      </c>
      <c r="B15">
        <v>2019</v>
      </c>
      <c r="C15" t="s">
        <v>30</v>
      </c>
      <c r="D15" t="s">
        <v>31</v>
      </c>
      <c r="E15">
        <v>22</v>
      </c>
      <c r="F15" t="s">
        <v>40</v>
      </c>
      <c r="G15">
        <v>1.066667</v>
      </c>
      <c r="H15" t="s">
        <v>64</v>
      </c>
      <c r="I15">
        <v>655</v>
      </c>
      <c r="J15">
        <v>1365</v>
      </c>
      <c r="K15">
        <v>0</v>
      </c>
      <c r="L15">
        <v>0</v>
      </c>
      <c r="M15">
        <v>0.6</v>
      </c>
      <c r="N15">
        <v>0.8</v>
      </c>
      <c r="O15">
        <v>1.05</v>
      </c>
      <c r="P15">
        <v>1.1000000000000001</v>
      </c>
      <c r="Q15" t="s">
        <v>46</v>
      </c>
      <c r="R15">
        <v>5</v>
      </c>
      <c r="S15">
        <v>9</v>
      </c>
      <c r="T15" t="s">
        <v>47</v>
      </c>
      <c r="U15" t="s">
        <v>64</v>
      </c>
      <c r="V15" t="s">
        <v>55</v>
      </c>
      <c r="W15">
        <v>2019</v>
      </c>
      <c r="X15" t="s">
        <v>37</v>
      </c>
      <c r="Y15" t="s">
        <v>38</v>
      </c>
      <c r="Z15">
        <v>4</v>
      </c>
      <c r="AA15">
        <v>0</v>
      </c>
      <c r="AB15">
        <v>17</v>
      </c>
      <c r="AC15">
        <v>0.8</v>
      </c>
      <c r="AD15">
        <v>0.21333340000000001</v>
      </c>
      <c r="AE15">
        <v>1092</v>
      </c>
      <c r="AF15" s="10">
        <f>VLOOKUP(AS15,[1]Hoja3!$B$2:$AO$841,17,FALSE)</f>
        <v>17</v>
      </c>
      <c r="AG15" s="10">
        <f>VLOOKUP(AS15,[1]Hoja3!$B$2:$AO$841,23,FALSE)</f>
        <v>0.8</v>
      </c>
      <c r="AH15" s="10">
        <f>VLOOKUP(AS15,[1]Hoja3!$B$2:$AO$841,28,FALSE)</f>
        <v>0.19600000000000001</v>
      </c>
      <c r="AI15" s="10" t="str">
        <f>VLOOKUP(AS15,[1]Hoja3!$B$2:$AO$841,19,FALSE)</f>
        <v>A3 Office Color Laser MFPs</v>
      </c>
      <c r="AJ15" s="10">
        <f>VLOOKUP(AS15,[1]Hoja3!$B$2:$AO$841,15,FALSE)</f>
        <v>0</v>
      </c>
      <c r="AK15">
        <f>IF(AE15=AY15,1,0)</f>
        <v>0</v>
      </c>
      <c r="AL15">
        <f>IF(AB15=AF15,1,0)</f>
        <v>1</v>
      </c>
      <c r="AM15">
        <f>IF(AC15=AG15,1,0)</f>
        <v>1</v>
      </c>
      <c r="AN15">
        <f>IF(AD15=AH15,1,0)</f>
        <v>0</v>
      </c>
      <c r="AO15">
        <f>IF(H15=AI15,1,0)</f>
        <v>1</v>
      </c>
      <c r="AP15">
        <f>IF(AJ15=AA15,1,0)</f>
        <v>1</v>
      </c>
      <c r="AQ15" s="8">
        <f>COUNTIF($A$2:$A$1228,A15)</f>
        <v>2</v>
      </c>
      <c r="AR15">
        <f>VLOOKUP(A15,[1]Hoja3!$C$2:$AO$841,39,FALSE)</f>
        <v>2</v>
      </c>
      <c r="AS15" t="str">
        <f>A15 &amp; COUNTIF(A$2:A15,A15)</f>
        <v>0LX56978001</v>
      </c>
      <c r="AT15" s="10">
        <f>VLOOKUP(AS15,[1]Hoja3!$B$2:$AO$841,38,FALSE)</f>
        <v>1092</v>
      </c>
      <c r="AU15" s="9">
        <f>IF(AR15&gt;AQ15,1,0)</f>
        <v>0</v>
      </c>
      <c r="AV15">
        <f>IF(P15="NA",2,IF(OR(F15="INSTALACION NUEVA",F15="Mantenimiento preventivo"),3,IF(AND(AB15&lt;AF15,AK15&lt;&gt;1),4,IF(AT15&gt;AE15,1,0))))</f>
        <v>0</v>
      </c>
      <c r="AW15" t="s">
        <v>1065</v>
      </c>
      <c r="AX15" s="12">
        <f>COUNTIF(AV2:AV1219,3)/AY3</f>
        <v>6.7010309278350513E-2</v>
      </c>
    </row>
    <row r="16" spans="1:52" x14ac:dyDescent="0.25">
      <c r="A16" t="s">
        <v>135</v>
      </c>
      <c r="B16">
        <v>2019</v>
      </c>
      <c r="C16" t="s">
        <v>37</v>
      </c>
      <c r="D16" t="s">
        <v>38</v>
      </c>
      <c r="E16">
        <v>1</v>
      </c>
      <c r="F16" t="s">
        <v>44</v>
      </c>
      <c r="G16">
        <v>0</v>
      </c>
      <c r="H16" t="s">
        <v>91</v>
      </c>
      <c r="I16">
        <v>803</v>
      </c>
      <c r="J16">
        <v>1573</v>
      </c>
      <c r="K16">
        <v>0.2</v>
      </c>
      <c r="L16">
        <v>0.6</v>
      </c>
      <c r="M16">
        <v>0.8</v>
      </c>
      <c r="N16">
        <v>1.05</v>
      </c>
      <c r="O16">
        <v>1.1000000000000001</v>
      </c>
      <c r="P16">
        <v>1.1499999999999999</v>
      </c>
      <c r="Q16" t="s">
        <v>46</v>
      </c>
      <c r="R16">
        <v>4</v>
      </c>
      <c r="S16">
        <v>6</v>
      </c>
      <c r="T16" t="s">
        <v>47</v>
      </c>
      <c r="U16" t="s">
        <v>91</v>
      </c>
      <c r="V16" t="s">
        <v>50</v>
      </c>
      <c r="W16">
        <v>2019</v>
      </c>
      <c r="X16" t="s">
        <v>37</v>
      </c>
      <c r="Y16" t="s">
        <v>38</v>
      </c>
      <c r="Z16">
        <v>1</v>
      </c>
      <c r="AA16">
        <v>0</v>
      </c>
      <c r="AB16">
        <v>5</v>
      </c>
      <c r="AC16">
        <v>0</v>
      </c>
      <c r="AD16">
        <v>0</v>
      </c>
      <c r="AE16">
        <v>1573</v>
      </c>
      <c r="AF16" s="10">
        <f>VLOOKUP(AS16,[1]Hoja3!$B$2:$AO$841,17,FALSE)</f>
        <v>7</v>
      </c>
      <c r="AG16" s="10">
        <f>VLOOKUP(AS16,[1]Hoja3!$B$2:$AO$841,23,FALSE)</f>
        <v>0.8</v>
      </c>
      <c r="AH16" s="10">
        <f>VLOOKUP(AS16,[1]Hoja3!$B$2:$AO$841,28,FALSE)</f>
        <v>0.29249999999999998</v>
      </c>
      <c r="AI16" s="10" t="str">
        <f>VLOOKUP(AS16,[1]Hoja3!$B$2:$AO$841,19,FALSE)</f>
        <v>WF Mono Systems and Legacy Color</v>
      </c>
      <c r="AJ16" s="10">
        <f>VLOOKUP(AS16,[1]Hoja3!$B$2:$AO$841,15,FALSE)</f>
        <v>0</v>
      </c>
      <c r="AK16">
        <f>IF(AE16=AY16,1,0)</f>
        <v>0</v>
      </c>
      <c r="AL16">
        <f>IF(AB16=AF16,1,0)</f>
        <v>0</v>
      </c>
      <c r="AM16">
        <f>IF(AC16=AG16,1,0)</f>
        <v>0</v>
      </c>
      <c r="AN16">
        <f>IF(AD16=AH16,1,0)</f>
        <v>0</v>
      </c>
      <c r="AO16">
        <f>IF(H16=AI16,1,0)</f>
        <v>1</v>
      </c>
      <c r="AP16">
        <f>IF(AJ16=AA16,1,0)</f>
        <v>1</v>
      </c>
      <c r="AQ16" s="8">
        <f>COUNTIF($A$2:$A$1228,A16)</f>
        <v>5</v>
      </c>
      <c r="AR16">
        <f>VLOOKUP(A16,[1]Hoja3!$C$2:$AO$841,39,FALSE)</f>
        <v>2</v>
      </c>
      <c r="AS16" t="str">
        <f>A16 &amp; COUNTIF(A$2:A16,A16)</f>
        <v>0PW41522921</v>
      </c>
      <c r="AT16" s="10">
        <f>VLOOKUP(AS16,[1]Hoja3!$B$2:$AO$841,38,FALSE)</f>
        <v>1258.4000000000003</v>
      </c>
      <c r="AU16" s="9">
        <f>IF(AR16&gt;AQ16,1,0)</f>
        <v>0</v>
      </c>
      <c r="AV16">
        <f>IF(P16="NA",2,IF(OR(F16="INSTALACION NUEVA",F16="Mantenimiento preventivo"),3,IF(AND(AB16&lt;AF16,AK16&lt;&gt;1),4,IF(AT16&gt;AE16,1,0))))</f>
        <v>3</v>
      </c>
    </row>
    <row r="17" spans="1:53" x14ac:dyDescent="0.25">
      <c r="A17" t="s">
        <v>289</v>
      </c>
      <c r="B17">
        <v>2019</v>
      </c>
      <c r="C17" t="s">
        <v>37</v>
      </c>
      <c r="D17" t="s">
        <v>38</v>
      </c>
      <c r="E17">
        <v>5</v>
      </c>
      <c r="F17" t="s">
        <v>44</v>
      </c>
      <c r="G17">
        <v>0</v>
      </c>
      <c r="H17" t="s">
        <v>54</v>
      </c>
      <c r="I17">
        <v>803</v>
      </c>
      <c r="J17">
        <v>1573</v>
      </c>
      <c r="K17">
        <v>0.2</v>
      </c>
      <c r="L17">
        <v>0.6</v>
      </c>
      <c r="M17">
        <v>0.8</v>
      </c>
      <c r="N17">
        <v>1.05</v>
      </c>
      <c r="O17">
        <v>1.1000000000000001</v>
      </c>
      <c r="P17">
        <v>1.1499999999999999</v>
      </c>
      <c r="Q17" t="s">
        <v>46</v>
      </c>
      <c r="R17">
        <v>4</v>
      </c>
      <c r="S17">
        <v>6</v>
      </c>
      <c r="T17" t="s">
        <v>47</v>
      </c>
      <c r="U17" t="s">
        <v>54</v>
      </c>
      <c r="V17" t="s">
        <v>42</v>
      </c>
      <c r="W17">
        <v>2019</v>
      </c>
      <c r="X17" t="s">
        <v>37</v>
      </c>
      <c r="Y17" t="s">
        <v>38</v>
      </c>
      <c r="Z17">
        <v>5</v>
      </c>
      <c r="AA17">
        <v>0</v>
      </c>
      <c r="AB17">
        <v>11</v>
      </c>
      <c r="AC17">
        <v>0</v>
      </c>
      <c r="AD17">
        <v>0</v>
      </c>
      <c r="AE17">
        <v>1573</v>
      </c>
      <c r="AF17" s="10">
        <f>VLOOKUP(AS17,[1]Hoja3!$B$2:$AO$841,17,FALSE)</f>
        <v>12</v>
      </c>
      <c r="AG17" s="10">
        <f>VLOOKUP(AS17,[1]Hoja3!$B$2:$AO$841,23,FALSE)</f>
        <v>0.8</v>
      </c>
      <c r="AH17" s="10">
        <f>VLOOKUP(AS17,[1]Hoja3!$B$2:$AO$841,28,FALSE)</f>
        <v>0.35499999999999998</v>
      </c>
      <c r="AI17" s="10" t="str">
        <f>VLOOKUP(AS17,[1]Hoja3!$B$2:$AO$841,19,FALSE)</f>
        <v>Entry Production Color Low/Mid</v>
      </c>
      <c r="AJ17" s="10">
        <f>VLOOKUP(AS17,[1]Hoja3!$B$2:$AO$841,15,FALSE)</f>
        <v>0</v>
      </c>
      <c r="AK17">
        <f>IF(AE17=AY17,1,0)</f>
        <v>0</v>
      </c>
      <c r="AL17">
        <f>IF(AB17=AF17,1,0)</f>
        <v>0</v>
      </c>
      <c r="AM17">
        <f>IF(AC17=AG17,1,0)</f>
        <v>0</v>
      </c>
      <c r="AN17">
        <f>IF(AD17=AH17,1,0)</f>
        <v>0</v>
      </c>
      <c r="AO17">
        <f>IF(H17=AI17,1,0)</f>
        <v>1</v>
      </c>
      <c r="AP17">
        <f>IF(AJ17=AA17,1,0)</f>
        <v>1</v>
      </c>
      <c r="AQ17" s="8">
        <f>COUNTIF($A$2:$A$1228,A17)</f>
        <v>2</v>
      </c>
      <c r="AR17">
        <f>VLOOKUP(A17,[1]Hoja3!$C$2:$AO$841,39,FALSE)</f>
        <v>1</v>
      </c>
      <c r="AS17" t="str">
        <f>A17 &amp; COUNTIF(A$2:A17,A17)</f>
        <v>0E2B6473751</v>
      </c>
      <c r="AT17" s="10">
        <f>VLOOKUP(AS17,[1]Hoja3!$B$2:$AO$841,38,FALSE)</f>
        <v>1258.4000000000003</v>
      </c>
      <c r="AU17" s="9">
        <f>IF(AR17&gt;AQ17,1,0)</f>
        <v>0</v>
      </c>
      <c r="AV17">
        <f>IF(P17="NA",2,IF(OR(F17="INSTALACION NUEVA",F17="Mantenimiento preventivo"),3,IF(AND(AB17&lt;AF17,AK17&lt;&gt;1),4,IF(AT17&gt;AE17,1,0))))</f>
        <v>3</v>
      </c>
    </row>
    <row r="18" spans="1:53" x14ac:dyDescent="0.25">
      <c r="A18" t="s">
        <v>674</v>
      </c>
      <c r="B18">
        <v>2019</v>
      </c>
      <c r="C18" t="s">
        <v>30</v>
      </c>
      <c r="D18" t="s">
        <v>31</v>
      </c>
      <c r="E18">
        <v>25</v>
      </c>
      <c r="F18" t="s">
        <v>32</v>
      </c>
      <c r="G18">
        <v>0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R18" t="s">
        <v>33</v>
      </c>
      <c r="S18" t="s">
        <v>33</v>
      </c>
      <c r="U18" t="s">
        <v>64</v>
      </c>
      <c r="V18" t="s">
        <v>61</v>
      </c>
      <c r="W18">
        <v>2019</v>
      </c>
      <c r="X18" t="s">
        <v>37</v>
      </c>
      <c r="Y18" t="s">
        <v>38</v>
      </c>
      <c r="Z18">
        <v>5</v>
      </c>
      <c r="AA18" t="s">
        <v>33</v>
      </c>
      <c r="AB18">
        <v>0</v>
      </c>
      <c r="AC18">
        <v>0</v>
      </c>
      <c r="AD18">
        <v>0</v>
      </c>
      <c r="AE18">
        <v>0</v>
      </c>
      <c r="AF18" s="10" t="e">
        <f>VLOOKUP(AS18,[1]Hoja3!$B$2:$AO$841,17,FALSE)</f>
        <v>#N/A</v>
      </c>
      <c r="AG18" s="10" t="e">
        <f>VLOOKUP(AS18,[1]Hoja3!$B$2:$AO$841,23,FALSE)</f>
        <v>#N/A</v>
      </c>
      <c r="AH18" s="10" t="e">
        <f>VLOOKUP(AS18,[1]Hoja3!$B$2:$AO$841,28,FALSE)</f>
        <v>#N/A</v>
      </c>
      <c r="AI18" s="10" t="e">
        <f>VLOOKUP(AS18,[1]Hoja3!$B$2:$AO$841,19,FALSE)</f>
        <v>#N/A</v>
      </c>
      <c r="AJ18" s="10"/>
      <c r="AK18">
        <f>IF(AE18=AY18,1,0)</f>
        <v>1</v>
      </c>
      <c r="AL18" t="e">
        <f>IF(AB18=AF18,1,0)</f>
        <v>#N/A</v>
      </c>
      <c r="AM18" t="e">
        <f>IF(AC18=AG18,1,0)</f>
        <v>#N/A</v>
      </c>
      <c r="AN18" t="e">
        <f>IF(AD18=AH18,1,0)</f>
        <v>#N/A</v>
      </c>
      <c r="AO18" t="e">
        <f>IF(H18=AI18,1,0)</f>
        <v>#N/A</v>
      </c>
      <c r="AQ18" s="8">
        <f>COUNTIF($A$2:$A$1228,A18)</f>
        <v>1</v>
      </c>
      <c r="AR18" t="e">
        <f>VLOOKUP(A18,[1]Hoja3!$C$2:$AO$841,39,FALSE)</f>
        <v>#N/A</v>
      </c>
      <c r="AS18" t="str">
        <f>A18 &amp; COUNTIF(A$2:A18,A18)</f>
        <v>08TB6101581</v>
      </c>
      <c r="AT18" s="10" t="e">
        <f>VLOOKUP(AS18,[1]Hoja3!$B$2:$AO$841,38,FALSE)</f>
        <v>#N/A</v>
      </c>
      <c r="AU18" s="9" t="e">
        <f>IF(AR18&gt;AQ18,1,0)</f>
        <v>#N/A</v>
      </c>
      <c r="AW18" t="s">
        <v>1068</v>
      </c>
      <c r="AX18" s="12">
        <v>0.58974358974358976</v>
      </c>
    </row>
    <row r="19" spans="1:53" x14ac:dyDescent="0.25">
      <c r="A19" t="s">
        <v>68</v>
      </c>
      <c r="B19">
        <v>2019</v>
      </c>
      <c r="C19" t="s">
        <v>30</v>
      </c>
      <c r="D19" t="s">
        <v>31</v>
      </c>
      <c r="E19">
        <v>25</v>
      </c>
      <c r="F19" t="s">
        <v>40</v>
      </c>
      <c r="G19">
        <v>2.733333</v>
      </c>
      <c r="H19" t="s">
        <v>45</v>
      </c>
      <c r="I19">
        <v>803</v>
      </c>
      <c r="J19">
        <v>1573</v>
      </c>
      <c r="K19">
        <v>0.2</v>
      </c>
      <c r="L19">
        <v>0.6</v>
      </c>
      <c r="M19">
        <v>0.8</v>
      </c>
      <c r="N19">
        <v>1.05</v>
      </c>
      <c r="O19">
        <v>1.1000000000000001</v>
      </c>
      <c r="P19">
        <v>1.1499999999999999</v>
      </c>
      <c r="Q19" t="s">
        <v>46</v>
      </c>
      <c r="R19">
        <v>4</v>
      </c>
      <c r="S19">
        <v>6</v>
      </c>
      <c r="T19" t="s">
        <v>47</v>
      </c>
      <c r="U19" t="s">
        <v>48</v>
      </c>
      <c r="V19" t="s">
        <v>36</v>
      </c>
      <c r="W19">
        <v>2019</v>
      </c>
      <c r="X19" t="s">
        <v>37</v>
      </c>
      <c r="Y19" t="s">
        <v>38</v>
      </c>
      <c r="Z19">
        <v>2</v>
      </c>
      <c r="AA19">
        <v>0</v>
      </c>
      <c r="AB19">
        <v>14</v>
      </c>
      <c r="AC19">
        <v>0.8</v>
      </c>
      <c r="AD19">
        <v>0.68333325</v>
      </c>
      <c r="AE19">
        <v>1258.4000000000001</v>
      </c>
      <c r="AF19" s="10">
        <f>VLOOKUP(AS19,[1]Hoja3!$B$2:$AO$841,17,FALSE)</f>
        <v>14</v>
      </c>
      <c r="AG19" s="10">
        <f>VLOOKUP(AS19,[1]Hoja3!$B$2:$AO$841,23,FALSE)</f>
        <v>0.8</v>
      </c>
      <c r="AH19" s="10">
        <f>VLOOKUP(AS19,[1]Hoja3!$B$2:$AO$841,28,FALSE)</f>
        <v>0.83</v>
      </c>
      <c r="AI19" s="10" t="str">
        <f>VLOOKUP(AS19,[1]Hoja3!$B$2:$AO$841,19,FALSE)</f>
        <v>Light Production Digital Business</v>
      </c>
      <c r="AJ19" s="10">
        <f>VLOOKUP(AS19,[1]Hoja3!$B$2:$AO$841,15,FALSE)</f>
        <v>0</v>
      </c>
      <c r="AK19">
        <f>IF(AE19=AY19,1,0)</f>
        <v>0</v>
      </c>
      <c r="AL19">
        <f>IF(AB19=AF19,1,0)</f>
        <v>1</v>
      </c>
      <c r="AM19">
        <f>IF(AC19=AG19,1,0)</f>
        <v>1</v>
      </c>
      <c r="AN19">
        <f>IF(AD19=AH19,1,0)</f>
        <v>0</v>
      </c>
      <c r="AO19">
        <f>IF(H19=AI19,1,0)</f>
        <v>1</v>
      </c>
      <c r="AP19">
        <f>IF(AJ19=AA19,1,0)</f>
        <v>1</v>
      </c>
      <c r="AQ19" s="8">
        <f>COUNTIF($A$2:$A$1228,A19)</f>
        <v>1</v>
      </c>
      <c r="AR19">
        <f>VLOOKUP(A19,[1]Hoja3!$C$2:$AO$841,39,FALSE)</f>
        <v>1</v>
      </c>
      <c r="AS19" t="str">
        <f>A19 &amp; COUNTIF(A$2:A19,A19)</f>
        <v>0BG29492981</v>
      </c>
      <c r="AT19" s="10">
        <f>VLOOKUP(AS19,[1]Hoja3!$B$2:$AO$841,38,FALSE)</f>
        <v>1258.4000000000003</v>
      </c>
      <c r="AU19" s="9">
        <f>IF(AR19&gt;AQ19,1,0)</f>
        <v>0</v>
      </c>
      <c r="AV19">
        <f>IF(P19="NA",2,IF(OR(F19="INSTALACION NUEVA",F19="Mantenimiento preventivo"),3,IF(AND(AB19&lt;AF19,AK19&lt;&gt;1),4,IF(AT19&gt;AE19,1,0))))</f>
        <v>0</v>
      </c>
      <c r="AX19" s="12"/>
    </row>
    <row r="20" spans="1:53" x14ac:dyDescent="0.25">
      <c r="A20" t="s">
        <v>69</v>
      </c>
      <c r="B20">
        <v>2019</v>
      </c>
      <c r="C20" t="s">
        <v>30</v>
      </c>
      <c r="D20" t="s">
        <v>31</v>
      </c>
      <c r="E20">
        <v>25</v>
      </c>
      <c r="F20" t="s">
        <v>40</v>
      </c>
      <c r="G20">
        <v>2.7833329999999998</v>
      </c>
      <c r="H20" t="s">
        <v>58</v>
      </c>
      <c r="I20">
        <v>655</v>
      </c>
      <c r="J20">
        <v>1365</v>
      </c>
      <c r="K20">
        <v>0</v>
      </c>
      <c r="L20">
        <v>0</v>
      </c>
      <c r="M20">
        <v>0.6</v>
      </c>
      <c r="N20">
        <v>0.8</v>
      </c>
      <c r="O20">
        <v>1.05</v>
      </c>
      <c r="P20">
        <v>1.1000000000000001</v>
      </c>
      <c r="Q20" t="s">
        <v>46</v>
      </c>
      <c r="R20">
        <v>5</v>
      </c>
      <c r="S20">
        <v>9</v>
      </c>
      <c r="T20" t="s">
        <v>47</v>
      </c>
      <c r="U20" t="s">
        <v>58</v>
      </c>
      <c r="V20" t="s">
        <v>59</v>
      </c>
      <c r="W20">
        <v>2019</v>
      </c>
      <c r="X20" t="s">
        <v>37</v>
      </c>
      <c r="Y20" t="s">
        <v>38</v>
      </c>
      <c r="Z20">
        <v>2</v>
      </c>
      <c r="AA20">
        <v>0</v>
      </c>
      <c r="AB20">
        <v>348</v>
      </c>
      <c r="AC20">
        <v>1.1000000000000001</v>
      </c>
      <c r="AD20">
        <v>0.55666660000000001</v>
      </c>
      <c r="AE20">
        <v>1501.5</v>
      </c>
      <c r="AF20" s="10">
        <f>VLOOKUP(AS20,[1]Hoja3!$B$2:$AO$841,17,FALSE)</f>
        <v>348</v>
      </c>
      <c r="AG20" s="10">
        <f>VLOOKUP(AS20,[1]Hoja3!$B$2:$AO$841,23,FALSE)</f>
        <v>1.1000000000000001</v>
      </c>
      <c r="AH20" s="10">
        <f>VLOOKUP(AS20,[1]Hoja3!$B$2:$AO$841,28,FALSE)</f>
        <v>1.034</v>
      </c>
      <c r="AI20" s="10" t="str">
        <f>VLOOKUP(AS20,[1]Hoja3!$B$2:$AO$841,19,FALSE)</f>
        <v>Departmental Digital</v>
      </c>
      <c r="AJ20" s="10">
        <f>VLOOKUP(AS20,[1]Hoja3!$B$2:$AO$841,15,FALSE)</f>
        <v>0</v>
      </c>
      <c r="AK20">
        <f>IF(AE20=AY20,1,0)</f>
        <v>0</v>
      </c>
      <c r="AL20">
        <f>IF(AB20=AF20,1,0)</f>
        <v>1</v>
      </c>
      <c r="AM20">
        <f>IF(AC20=AG20,1,0)</f>
        <v>1</v>
      </c>
      <c r="AN20">
        <f>IF(AD20=AH20,1,0)</f>
        <v>0</v>
      </c>
      <c r="AO20">
        <f>IF(H20=AI20,1,0)</f>
        <v>1</v>
      </c>
      <c r="AP20">
        <f>IF(AJ20=AA20,1,0)</f>
        <v>1</v>
      </c>
      <c r="AQ20" s="8">
        <f>COUNTIF($A$2:$A$1228,A20)</f>
        <v>4</v>
      </c>
      <c r="AR20">
        <f>VLOOKUP(A20,[1]Hoja3!$C$2:$AO$841,39,FALSE)</f>
        <v>4</v>
      </c>
      <c r="AS20" t="str">
        <f>A20 &amp; COUNTIF(A$2:A20,A20)</f>
        <v>0EX92999011</v>
      </c>
      <c r="AT20" s="10">
        <f>VLOOKUP(AS20,[1]Hoja3!$B$2:$AO$841,38,FALSE)</f>
        <v>1501.5000000000002</v>
      </c>
      <c r="AU20" s="9">
        <f>IF(AR20&gt;AQ20,1,0)</f>
        <v>0</v>
      </c>
      <c r="AV20">
        <f>IF(P20="NA",2,IF(OR(F20="INSTALACION NUEVA",F20="Mantenimiento preventivo"),3,IF(AND(AB20&lt;AF20,AK20&lt;&gt;1),4,IF(AT20&gt;AE20,1,0))))</f>
        <v>0</v>
      </c>
    </row>
    <row r="21" spans="1:53" x14ac:dyDescent="0.25">
      <c r="A21" t="s">
        <v>65</v>
      </c>
      <c r="B21">
        <v>2019</v>
      </c>
      <c r="C21" t="s">
        <v>30</v>
      </c>
      <c r="D21" t="s">
        <v>31</v>
      </c>
      <c r="E21">
        <v>25</v>
      </c>
      <c r="F21" t="s">
        <v>40</v>
      </c>
      <c r="G21">
        <v>0</v>
      </c>
      <c r="H21" t="s">
        <v>66</v>
      </c>
      <c r="I21">
        <v>468</v>
      </c>
      <c r="J21">
        <v>715</v>
      </c>
      <c r="K21">
        <v>0</v>
      </c>
      <c r="L21">
        <v>0</v>
      </c>
      <c r="M21">
        <v>0</v>
      </c>
      <c r="N21">
        <v>0.6</v>
      </c>
      <c r="O21">
        <v>0.8</v>
      </c>
      <c r="P21">
        <v>1.05</v>
      </c>
      <c r="Q21" t="s">
        <v>46</v>
      </c>
      <c r="R21">
        <v>5</v>
      </c>
      <c r="S21">
        <v>9</v>
      </c>
      <c r="T21" t="s">
        <v>47</v>
      </c>
      <c r="U21" t="s">
        <v>58</v>
      </c>
      <c r="V21" t="s">
        <v>67</v>
      </c>
      <c r="W21">
        <v>2019</v>
      </c>
      <c r="X21" t="s">
        <v>37</v>
      </c>
      <c r="Y21" t="s">
        <v>38</v>
      </c>
      <c r="Z21">
        <v>8</v>
      </c>
      <c r="AA21">
        <v>0</v>
      </c>
      <c r="AB21">
        <v>193</v>
      </c>
      <c r="AC21">
        <v>1.05</v>
      </c>
      <c r="AD21">
        <v>0</v>
      </c>
      <c r="AE21">
        <v>750.75</v>
      </c>
      <c r="AF21" s="10">
        <f>VLOOKUP(AS21,[1]Hoja3!$B$2:$AO$841,17,FALSE)</f>
        <v>194</v>
      </c>
      <c r="AG21" s="10">
        <f>VLOOKUP(AS21,[1]Hoja3!$B$2:$AO$841,23,FALSE)</f>
        <v>1.05</v>
      </c>
      <c r="AH21" s="10">
        <f>VLOOKUP(AS21,[1]Hoja3!$B$2:$AO$841,28,FALSE)</f>
        <v>0</v>
      </c>
      <c r="AI21" s="10" t="str">
        <f>VLOOKUP(AS21,[1]Hoja3!$B$2:$AO$841,19,FALSE)</f>
        <v>Color Laser Printers</v>
      </c>
      <c r="AJ21" s="10">
        <f>VLOOKUP(AS21,[1]Hoja3!$B$2:$AO$841,15,FALSE)</f>
        <v>0</v>
      </c>
      <c r="AK21">
        <f>IF(AE21=AY21,1,0)</f>
        <v>0</v>
      </c>
      <c r="AL21">
        <f>IF(AB21=AF21,1,0)</f>
        <v>0</v>
      </c>
      <c r="AM21">
        <f>IF(AC21=AG21,1,0)</f>
        <v>1</v>
      </c>
      <c r="AN21">
        <f>IF(AD21=AH21,1,0)</f>
        <v>1</v>
      </c>
      <c r="AO21">
        <f>IF(H21=AI21,1,0)</f>
        <v>1</v>
      </c>
      <c r="AP21">
        <f>IF(AJ21=AA21,1,0)</f>
        <v>1</v>
      </c>
      <c r="AQ21" s="8">
        <f>COUNTIF($A$2:$A$1228,A21)</f>
        <v>2</v>
      </c>
      <c r="AR21">
        <f>VLOOKUP(A21,[1]Hoja3!$C$2:$AO$841,39,FALSE)</f>
        <v>2</v>
      </c>
      <c r="AS21" t="str">
        <f>A21 &amp; COUNTIF(A$2:A21,A21)</f>
        <v>0AB97791491</v>
      </c>
      <c r="AT21" s="10">
        <f>VLOOKUP(AS21,[1]Hoja3!$B$2:$AO$841,38,FALSE)</f>
        <v>750.75000000000011</v>
      </c>
      <c r="AU21" s="9">
        <f>IF(AR21&gt;AQ21,1,0)</f>
        <v>0</v>
      </c>
      <c r="AV21">
        <f>IF(P21="NA",2,IF(OR(F21="INSTALACION NUEVA",F21="Mantenimiento preventivo"),3,IF(AND(AB21&lt;AF21,AK21&lt;&gt;1),4,IF(AT21&gt;AE21,1,0))))</f>
        <v>4</v>
      </c>
      <c r="AW21" t="s">
        <v>1067</v>
      </c>
      <c r="AX21" s="12">
        <f>COUNTIF(AV2:AV1219,4)/AY3</f>
        <v>0.43041237113402064</v>
      </c>
    </row>
    <row r="22" spans="1:53" x14ac:dyDescent="0.25">
      <c r="A22" t="s">
        <v>75</v>
      </c>
      <c r="B22">
        <v>2019</v>
      </c>
      <c r="C22" t="s">
        <v>30</v>
      </c>
      <c r="D22" t="s">
        <v>31</v>
      </c>
      <c r="E22">
        <v>26</v>
      </c>
      <c r="F22" t="s">
        <v>40</v>
      </c>
      <c r="G22">
        <v>0.35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R22" t="s">
        <v>33</v>
      </c>
      <c r="S22" t="s">
        <v>33</v>
      </c>
      <c r="U22" t="s">
        <v>64</v>
      </c>
      <c r="V22" t="s">
        <v>61</v>
      </c>
      <c r="W22">
        <v>2019</v>
      </c>
      <c r="X22" t="s">
        <v>37</v>
      </c>
      <c r="Y22" t="s">
        <v>38</v>
      </c>
      <c r="Z22">
        <v>1</v>
      </c>
      <c r="AA22" t="s">
        <v>33</v>
      </c>
      <c r="AB22">
        <v>39</v>
      </c>
      <c r="AC22">
        <v>0</v>
      </c>
      <c r="AD22">
        <v>0</v>
      </c>
      <c r="AE22">
        <v>0</v>
      </c>
      <c r="AF22" s="10" t="e">
        <f>VLOOKUP(AS22,[1]Hoja3!$B$2:$AO$841,17,FALSE)</f>
        <v>#N/A</v>
      </c>
      <c r="AG22" s="10" t="e">
        <f>VLOOKUP(AS22,[1]Hoja3!$B$2:$AO$841,23,FALSE)</f>
        <v>#N/A</v>
      </c>
      <c r="AH22" s="10" t="e">
        <f>VLOOKUP(AS22,[1]Hoja3!$B$2:$AO$841,28,FALSE)</f>
        <v>#N/A</v>
      </c>
      <c r="AI22" s="10" t="e">
        <f>VLOOKUP(AS22,[1]Hoja3!$B$2:$AO$841,19,FALSE)</f>
        <v>#N/A</v>
      </c>
      <c r="AJ22" s="10"/>
      <c r="AK22">
        <f>IF(AE22=AY22,1,0)</f>
        <v>1</v>
      </c>
      <c r="AL22" t="e">
        <f>IF(AB22=AF22,1,0)</f>
        <v>#N/A</v>
      </c>
      <c r="AM22" t="e">
        <f>IF(AC22=AG22,1,0)</f>
        <v>#N/A</v>
      </c>
      <c r="AN22" t="e">
        <f>IF(AD22=AH22,1,0)</f>
        <v>#N/A</v>
      </c>
      <c r="AO22" t="e">
        <f>IF(H22=AI22,1,0)</f>
        <v>#N/A</v>
      </c>
      <c r="AQ22" s="8">
        <f>COUNTIF($A$2:$A$1228,A22)</f>
        <v>1</v>
      </c>
      <c r="AR22" t="e">
        <f>VLOOKUP(A22,[1]Hoja3!$C$2:$AO$841,39,FALSE)</f>
        <v>#N/A</v>
      </c>
      <c r="AS22" t="str">
        <f>A22 &amp; COUNTIF(A$2:A22,A22)</f>
        <v>0XKK4182481</v>
      </c>
      <c r="AT22" s="10" t="e">
        <f>VLOOKUP(AS22,[1]Hoja3!$B$2:$AO$841,38,FALSE)</f>
        <v>#N/A</v>
      </c>
      <c r="AU22" s="9" t="e">
        <f>IF(AR22&gt;AQ22,1,0)</f>
        <v>#N/A</v>
      </c>
    </row>
    <row r="23" spans="1:53" x14ac:dyDescent="0.25">
      <c r="A23" t="s">
        <v>72</v>
      </c>
      <c r="B23">
        <v>2019</v>
      </c>
      <c r="C23" t="s">
        <v>30</v>
      </c>
      <c r="D23" t="s">
        <v>31</v>
      </c>
      <c r="E23">
        <v>26</v>
      </c>
      <c r="F23" t="s">
        <v>40</v>
      </c>
      <c r="G23">
        <v>3.95</v>
      </c>
      <c r="H23" t="s">
        <v>45</v>
      </c>
      <c r="I23">
        <v>803</v>
      </c>
      <c r="J23">
        <v>1573</v>
      </c>
      <c r="K23">
        <v>0.2</v>
      </c>
      <c r="L23">
        <v>0.6</v>
      </c>
      <c r="M23">
        <v>0.8</v>
      </c>
      <c r="N23">
        <v>1.05</v>
      </c>
      <c r="O23">
        <v>1.1000000000000001</v>
      </c>
      <c r="P23">
        <v>1.1499999999999999</v>
      </c>
      <c r="Q23" t="s">
        <v>46</v>
      </c>
      <c r="R23">
        <v>4</v>
      </c>
      <c r="S23">
        <v>6</v>
      </c>
      <c r="T23" t="s">
        <v>47</v>
      </c>
      <c r="U23" t="s">
        <v>48</v>
      </c>
      <c r="V23" t="s">
        <v>73</v>
      </c>
      <c r="W23">
        <v>2019</v>
      </c>
      <c r="X23" t="s">
        <v>37</v>
      </c>
      <c r="Y23" t="s">
        <v>38</v>
      </c>
      <c r="Z23">
        <v>2</v>
      </c>
      <c r="AA23">
        <v>0</v>
      </c>
      <c r="AB23">
        <v>7</v>
      </c>
      <c r="AC23">
        <v>0.8</v>
      </c>
      <c r="AD23">
        <v>0.98750000000000004</v>
      </c>
      <c r="AE23">
        <v>1258.4000000000001</v>
      </c>
      <c r="AF23" s="10">
        <f>VLOOKUP(AS23,[1]Hoja3!$B$2:$AO$841,17,FALSE)</f>
        <v>7</v>
      </c>
      <c r="AG23" s="10">
        <f>VLOOKUP(AS23,[1]Hoja3!$B$2:$AO$841,23,FALSE)</f>
        <v>0.8</v>
      </c>
      <c r="AH23" s="10">
        <f>VLOOKUP(AS23,[1]Hoja3!$B$2:$AO$841,28,FALSE)</f>
        <v>0.2525</v>
      </c>
      <c r="AI23" s="10" t="str">
        <f>VLOOKUP(AS23,[1]Hoja3!$B$2:$AO$841,19,FALSE)</f>
        <v>Light Production Digital Business</v>
      </c>
      <c r="AJ23" s="10">
        <f>VLOOKUP(AS23,[1]Hoja3!$B$2:$AO$841,15,FALSE)</f>
        <v>0</v>
      </c>
      <c r="AK23">
        <f>IF(AE23=AY23,1,0)</f>
        <v>0</v>
      </c>
      <c r="AL23">
        <f>IF(AB23=AF23,1,0)</f>
        <v>1</v>
      </c>
      <c r="AM23">
        <f>IF(AC23=AG23,1,0)</f>
        <v>1</v>
      </c>
      <c r="AN23">
        <f>IF(AD23=AH23,1,0)</f>
        <v>0</v>
      </c>
      <c r="AO23">
        <f>IF(H23=AI23,1,0)</f>
        <v>1</v>
      </c>
      <c r="AP23">
        <f>IF(AJ23=AA23,1,0)</f>
        <v>1</v>
      </c>
      <c r="AQ23" s="8">
        <f>COUNTIF($A$2:$A$1228,A23)</f>
        <v>5</v>
      </c>
      <c r="AR23">
        <f>VLOOKUP(A23,[1]Hoja3!$C$2:$AO$841,39,FALSE)</f>
        <v>4</v>
      </c>
      <c r="AS23" t="str">
        <f>A23 &amp; COUNTIF(A$2:A23,A23)</f>
        <v>0BG29468761</v>
      </c>
      <c r="AT23" s="10">
        <f>VLOOKUP(AS23,[1]Hoja3!$B$2:$AO$841,38,FALSE)</f>
        <v>1258.4000000000003</v>
      </c>
      <c r="AU23" s="9">
        <f>IF(AR23&gt;AQ23,1,0)</f>
        <v>0</v>
      </c>
      <c r="AV23">
        <f>IF(P23="NA",2,IF(OR(F23="INSTALACION NUEVA",F23="Mantenimiento preventivo"),3,IF(AND(AB23&lt;AF23,AK23&lt;&gt;1),4,IF(AT23&gt;AE23,1,0))))</f>
        <v>0</v>
      </c>
    </row>
    <row r="24" spans="1:53" x14ac:dyDescent="0.25">
      <c r="A24" t="s">
        <v>78</v>
      </c>
      <c r="B24">
        <v>2019</v>
      </c>
      <c r="C24" t="s">
        <v>37</v>
      </c>
      <c r="D24" t="s">
        <v>38</v>
      </c>
      <c r="E24">
        <v>3</v>
      </c>
      <c r="F24" t="s">
        <v>44</v>
      </c>
      <c r="G24">
        <v>0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R24" t="s">
        <v>33</v>
      </c>
      <c r="S24" t="s">
        <v>33</v>
      </c>
      <c r="U24" t="s">
        <v>34</v>
      </c>
      <c r="V24" t="s">
        <v>50</v>
      </c>
      <c r="W24">
        <v>2019</v>
      </c>
      <c r="X24" t="s">
        <v>37</v>
      </c>
      <c r="Y24" t="s">
        <v>38</v>
      </c>
      <c r="Z24">
        <v>3</v>
      </c>
      <c r="AA24" t="s">
        <v>33</v>
      </c>
      <c r="AB24">
        <v>0</v>
      </c>
      <c r="AC24">
        <v>0</v>
      </c>
      <c r="AD24">
        <v>0</v>
      </c>
      <c r="AE24">
        <v>0</v>
      </c>
      <c r="AF24" s="10">
        <f>VLOOKUP(AS24,[1]Hoja3!$B$2:$AO$841,17,FALSE)</f>
        <v>453</v>
      </c>
      <c r="AG24" s="10">
        <f>VLOOKUP(AS24,[1]Hoja3!$B$2:$AO$841,23,FALSE)</f>
        <v>1.05</v>
      </c>
      <c r="AH24" s="10">
        <f>VLOOKUP(AS24,[1]Hoja3!$B$2:$AO$841,28,FALSE)</f>
        <v>0.79600000000000004</v>
      </c>
      <c r="AI24" s="10" t="str">
        <f>VLOOKUP(AS24,[1]Hoja3!$B$2:$AO$841,19,FALSE)</f>
        <v>A4 Mono MFPs</v>
      </c>
      <c r="AJ24" s="10">
        <f>VLOOKUP(AS24,[1]Hoja3!$B$2:$AO$841,15,FALSE)</f>
        <v>0</v>
      </c>
      <c r="AK24">
        <f>IF(AE24=AY24,1,0)</f>
        <v>1</v>
      </c>
      <c r="AL24">
        <f>IF(AB24=AF24,1,0)</f>
        <v>0</v>
      </c>
      <c r="AM24">
        <f>IF(AC24=AG24,1,0)</f>
        <v>0</v>
      </c>
      <c r="AN24">
        <f>IF(AD24=AH24,1,0)</f>
        <v>0</v>
      </c>
      <c r="AO24">
        <f>IF(H24=AI24,1,0)</f>
        <v>0</v>
      </c>
      <c r="AP24">
        <f>IF(AJ24=AA24,1,0)</f>
        <v>0</v>
      </c>
      <c r="AQ24" s="8">
        <f>COUNTIF($A$2:$A$1228,A24)</f>
        <v>3</v>
      </c>
      <c r="AR24">
        <f>VLOOKUP(A24,[1]Hoja3!$C$2:$AO$841,39,FALSE)</f>
        <v>2</v>
      </c>
      <c r="AS24" t="str">
        <f>A24 &amp; COUNTIF(A$2:A24,A24)</f>
        <v>0LBP3459771</v>
      </c>
      <c r="AT24" s="10">
        <f>VLOOKUP(AS24,[1]Hoja3!$B$2:$AO$841,38,FALSE)</f>
        <v>750.75000000000011</v>
      </c>
      <c r="AU24" s="9">
        <f>IF(AR24&gt;AQ24,1,0)</f>
        <v>0</v>
      </c>
      <c r="AV24">
        <f>IF(P24="NA",2,IF(OR(F24="INSTALACION NUEVA",F24="Mantenimiento preventivo"),3,IF(AND(AB24&lt;AF24,AK24&lt;&gt;1),4,IF(AT24&gt;AE24,1,0))))</f>
        <v>2</v>
      </c>
    </row>
    <row r="25" spans="1:53" x14ac:dyDescent="0.25">
      <c r="A25" t="s">
        <v>74</v>
      </c>
      <c r="B25">
        <v>2019</v>
      </c>
      <c r="C25" t="s">
        <v>30</v>
      </c>
      <c r="D25" t="s">
        <v>31</v>
      </c>
      <c r="E25">
        <v>26</v>
      </c>
      <c r="F25" t="s">
        <v>40</v>
      </c>
      <c r="G25">
        <v>1.816667</v>
      </c>
      <c r="H25" t="s">
        <v>54</v>
      </c>
      <c r="I25">
        <v>803</v>
      </c>
      <c r="J25">
        <v>1573</v>
      </c>
      <c r="K25">
        <v>0.2</v>
      </c>
      <c r="L25">
        <v>0.6</v>
      </c>
      <c r="M25">
        <v>0.8</v>
      </c>
      <c r="N25">
        <v>1.05</v>
      </c>
      <c r="O25">
        <v>1.1000000000000001</v>
      </c>
      <c r="P25">
        <v>1.1499999999999999</v>
      </c>
      <c r="Q25" t="s">
        <v>46</v>
      </c>
      <c r="R25">
        <v>4</v>
      </c>
      <c r="S25">
        <v>6</v>
      </c>
      <c r="T25" t="s">
        <v>47</v>
      </c>
      <c r="U25" t="s">
        <v>54</v>
      </c>
      <c r="V25" t="s">
        <v>50</v>
      </c>
      <c r="W25">
        <v>2019</v>
      </c>
      <c r="X25" t="s">
        <v>37</v>
      </c>
      <c r="Y25" t="s">
        <v>38</v>
      </c>
      <c r="Z25">
        <v>5</v>
      </c>
      <c r="AA25">
        <v>0</v>
      </c>
      <c r="AB25">
        <v>61</v>
      </c>
      <c r="AC25">
        <v>1.1499999999999999</v>
      </c>
      <c r="AD25">
        <v>0.45416675000000001</v>
      </c>
      <c r="AE25">
        <v>1808.95</v>
      </c>
      <c r="AF25" s="10">
        <f>VLOOKUP(AS25,[1]Hoja3!$B$2:$AO$841,17,FALSE)</f>
        <v>64</v>
      </c>
      <c r="AG25" s="10">
        <f>VLOOKUP(AS25,[1]Hoja3!$B$2:$AO$841,23,FALSE)</f>
        <v>1.1499999999999999</v>
      </c>
      <c r="AH25" s="10">
        <f>VLOOKUP(AS25,[1]Hoja3!$B$2:$AO$841,28,FALSE)</f>
        <v>0.505</v>
      </c>
      <c r="AI25" s="10" t="str">
        <f>VLOOKUP(AS25,[1]Hoja3!$B$2:$AO$841,19,FALSE)</f>
        <v>Entry Production Color Low/Mid</v>
      </c>
      <c r="AJ25" s="10">
        <f>VLOOKUP(AS25,[1]Hoja3!$B$2:$AO$841,15,FALSE)</f>
        <v>0</v>
      </c>
      <c r="AK25">
        <f>IF(AE25=AY25,1,0)</f>
        <v>0</v>
      </c>
      <c r="AL25">
        <f>IF(AB25=AF25,1,0)</f>
        <v>0</v>
      </c>
      <c r="AM25">
        <f>IF(AC25=AG25,1,0)</f>
        <v>1</v>
      </c>
      <c r="AN25">
        <f>IF(AD25=AH25,1,0)</f>
        <v>0</v>
      </c>
      <c r="AO25">
        <f>IF(H25=AI25,1,0)</f>
        <v>1</v>
      </c>
      <c r="AP25">
        <f>IF(AJ25=AA25,1,0)</f>
        <v>1</v>
      </c>
      <c r="AQ25" s="8">
        <f>COUNTIF($A$2:$A$1228,A25)</f>
        <v>2</v>
      </c>
      <c r="AR25">
        <f>VLOOKUP(A25,[1]Hoja3!$C$2:$AO$841,39,FALSE)</f>
        <v>2</v>
      </c>
      <c r="AS25" t="str">
        <f>A25 &amp; COUNTIF(A$2:A25,A25)</f>
        <v>0DRB1312601</v>
      </c>
      <c r="AT25" s="10">
        <f>VLOOKUP(AS25,[1]Hoja3!$B$2:$AO$841,38,FALSE)</f>
        <v>1808.95</v>
      </c>
      <c r="AU25" s="9">
        <f>IF(AR25&gt;AQ25,1,0)</f>
        <v>0</v>
      </c>
      <c r="AV25">
        <f>IF(P25="NA",2,IF(OR(F25="INSTALACION NUEVA",F25="Mantenimiento preventivo"),3,IF(AND(AB25&lt;AF25,AK25&lt;&gt;1),4,IF(AT25&gt;AE25,1,0))))</f>
        <v>4</v>
      </c>
    </row>
    <row r="26" spans="1:53" x14ac:dyDescent="0.25">
      <c r="A26" t="s">
        <v>676</v>
      </c>
      <c r="B26">
        <v>2019</v>
      </c>
      <c r="C26" t="s">
        <v>30</v>
      </c>
      <c r="D26" t="s">
        <v>31</v>
      </c>
      <c r="E26">
        <v>26</v>
      </c>
      <c r="F26" t="s">
        <v>40</v>
      </c>
      <c r="G26">
        <v>2.233333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R26" t="s">
        <v>33</v>
      </c>
      <c r="S26" t="s">
        <v>33</v>
      </c>
      <c r="U26" t="s">
        <v>34</v>
      </c>
      <c r="V26" t="s">
        <v>83</v>
      </c>
      <c r="W26">
        <v>2019</v>
      </c>
      <c r="X26" t="s">
        <v>37</v>
      </c>
      <c r="Y26" t="s">
        <v>38</v>
      </c>
      <c r="Z26">
        <v>12</v>
      </c>
      <c r="AA26" t="s">
        <v>33</v>
      </c>
      <c r="AB26">
        <v>0</v>
      </c>
      <c r="AC26">
        <v>0</v>
      </c>
      <c r="AD26">
        <v>0</v>
      </c>
      <c r="AE26">
        <v>0</v>
      </c>
      <c r="AF26" s="10">
        <f>VLOOKUP(AS26,[1]Hoja3!$B$2:$AO$841,17,FALSE)</f>
        <v>554</v>
      </c>
      <c r="AG26" s="10">
        <f>VLOOKUP(AS26,[1]Hoja3!$B$2:$AO$841,23,FALSE)</f>
        <v>1.05</v>
      </c>
      <c r="AH26" s="10">
        <f>VLOOKUP(AS26,[1]Hoja3!$B$2:$AO$841,28,FALSE)</f>
        <v>0.57999999999999996</v>
      </c>
      <c r="AI26" s="10" t="str">
        <f>VLOOKUP(AS26,[1]Hoja3!$B$2:$AO$841,19,FALSE)</f>
        <v>A4 Mono MFPs</v>
      </c>
      <c r="AJ26" s="10">
        <f>VLOOKUP(AS26,[1]Hoja3!$B$2:$AO$841,15,FALSE)</f>
        <v>0</v>
      </c>
      <c r="AK26">
        <f>IF(AE26=AY26,1,0)</f>
        <v>1</v>
      </c>
      <c r="AL26">
        <f>IF(AB26=AF26,1,0)</f>
        <v>0</v>
      </c>
      <c r="AM26">
        <f>IF(AC26=AG26,1,0)</f>
        <v>0</v>
      </c>
      <c r="AN26">
        <f>IF(AD26=AH26,1,0)</f>
        <v>0</v>
      </c>
      <c r="AO26">
        <f>IF(H26=AI26,1,0)</f>
        <v>0</v>
      </c>
      <c r="AP26">
        <f>IF(AJ26=AA26,1,0)</f>
        <v>0</v>
      </c>
      <c r="AQ26" s="8">
        <f>COUNTIF($A$2:$A$1228,A26)</f>
        <v>1</v>
      </c>
      <c r="AR26">
        <f>VLOOKUP(A26,[1]Hoja3!$C$2:$AO$841,39,FALSE)</f>
        <v>1</v>
      </c>
      <c r="AS26" t="str">
        <f>A26 &amp; COUNTIF(A$2:A26,A26)</f>
        <v>0A2T3706311</v>
      </c>
      <c r="AT26" s="10">
        <f>VLOOKUP(AS26,[1]Hoja3!$B$2:$AO$841,38,FALSE)</f>
        <v>572.00000000000011</v>
      </c>
      <c r="AU26" s="9">
        <f>IF(AR26&gt;AQ26,1,0)</f>
        <v>0</v>
      </c>
      <c r="AV26">
        <f>IF(P26="NA",2,IF(OR(F26="INSTALACION NUEVA",F26="Mantenimiento preventivo"),3,IF(AND(AB26&lt;AF26,AK26&lt;&gt;1),4,IF(AT26&gt;AE26,1,0))))</f>
        <v>2</v>
      </c>
    </row>
    <row r="27" spans="1:53" x14ac:dyDescent="0.25">
      <c r="A27" t="s">
        <v>78</v>
      </c>
      <c r="B27">
        <v>2019</v>
      </c>
      <c r="C27" t="s">
        <v>30</v>
      </c>
      <c r="D27" t="s">
        <v>31</v>
      </c>
      <c r="E27">
        <v>27</v>
      </c>
      <c r="F27" t="s">
        <v>40</v>
      </c>
      <c r="G27">
        <v>4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R27" t="s">
        <v>33</v>
      </c>
      <c r="S27" t="s">
        <v>33</v>
      </c>
      <c r="U27" t="s">
        <v>34</v>
      </c>
      <c r="V27" t="s">
        <v>50</v>
      </c>
      <c r="W27">
        <v>2019</v>
      </c>
      <c r="X27" t="s">
        <v>37</v>
      </c>
      <c r="Y27" t="s">
        <v>38</v>
      </c>
      <c r="Z27">
        <v>3</v>
      </c>
      <c r="AA27" t="s">
        <v>33</v>
      </c>
      <c r="AB27">
        <v>0</v>
      </c>
      <c r="AC27">
        <v>0</v>
      </c>
      <c r="AD27">
        <v>0</v>
      </c>
      <c r="AE27">
        <v>0</v>
      </c>
      <c r="AF27" s="10">
        <f>VLOOKUP(AS27,[1]Hoja3!$B$2:$AO$841,17,FALSE)</f>
        <v>34</v>
      </c>
      <c r="AG27" s="10">
        <f>VLOOKUP(AS27,[1]Hoja3!$B$2:$AO$841,23,FALSE)</f>
        <v>0.8</v>
      </c>
      <c r="AH27" s="10">
        <f>VLOOKUP(AS27,[1]Hoja3!$B$2:$AO$841,28,FALSE)</f>
        <v>0.47000000000000003</v>
      </c>
      <c r="AI27" s="10" t="str">
        <f>VLOOKUP(AS27,[1]Hoja3!$B$2:$AO$841,19,FALSE)</f>
        <v>A4 Mono MFPs</v>
      </c>
      <c r="AJ27" s="10">
        <f>VLOOKUP(AS27,[1]Hoja3!$B$2:$AO$841,15,FALSE)</f>
        <v>0</v>
      </c>
      <c r="AK27">
        <f>IF(AE27=AY27,1,0)</f>
        <v>1</v>
      </c>
      <c r="AL27">
        <f>IF(AB27=AF27,1,0)</f>
        <v>0</v>
      </c>
      <c r="AM27">
        <f>IF(AC27=AG27,1,0)</f>
        <v>0</v>
      </c>
      <c r="AN27">
        <f>IF(AD27=AH27,1,0)</f>
        <v>0</v>
      </c>
      <c r="AO27">
        <f>IF(H27=AI27,1,0)</f>
        <v>0</v>
      </c>
      <c r="AP27">
        <f>IF(AJ27=AA27,1,0)</f>
        <v>0</v>
      </c>
      <c r="AQ27" s="8">
        <f>COUNTIF($A$2:$A$1228,A27)</f>
        <v>3</v>
      </c>
      <c r="AR27">
        <f>VLOOKUP(A27,[1]Hoja3!$C$2:$AO$841,39,FALSE)</f>
        <v>2</v>
      </c>
      <c r="AS27" t="str">
        <f>A27 &amp; COUNTIF(A$2:A27,A27)</f>
        <v>0LBP3459772</v>
      </c>
      <c r="AT27" s="10">
        <f>VLOOKUP(AS27,[1]Hoja3!$B$2:$AO$841,38,FALSE)</f>
        <v>572.00000000000011</v>
      </c>
      <c r="AU27" s="9">
        <f>IF(AR27&gt;AQ27,1,0)</f>
        <v>0</v>
      </c>
      <c r="AV27">
        <f>IF(P27="NA",2,IF(OR(F27="INSTALACION NUEVA",F27="Mantenimiento preventivo"),3,IF(AND(AB27&lt;AF27,AK27&lt;&gt;1),4,IF(AT27&gt;AE27,1,0))))</f>
        <v>2</v>
      </c>
    </row>
    <row r="28" spans="1:53" x14ac:dyDescent="0.25">
      <c r="A28" t="s">
        <v>76</v>
      </c>
      <c r="B28">
        <v>2019</v>
      </c>
      <c r="C28" t="s">
        <v>30</v>
      </c>
      <c r="D28" t="s">
        <v>31</v>
      </c>
      <c r="E28">
        <v>27</v>
      </c>
      <c r="F28" t="s">
        <v>40</v>
      </c>
      <c r="G28">
        <v>1.433333</v>
      </c>
      <c r="H28" t="s">
        <v>45</v>
      </c>
      <c r="I28">
        <v>803</v>
      </c>
      <c r="J28">
        <v>1573</v>
      </c>
      <c r="K28">
        <v>0.2</v>
      </c>
      <c r="L28">
        <v>0.6</v>
      </c>
      <c r="M28">
        <v>0.8</v>
      </c>
      <c r="N28">
        <v>1.05</v>
      </c>
      <c r="O28">
        <v>1.1000000000000001</v>
      </c>
      <c r="P28">
        <v>1.1499999999999999</v>
      </c>
      <c r="Q28" t="s">
        <v>46</v>
      </c>
      <c r="R28">
        <v>4</v>
      </c>
      <c r="S28">
        <v>6</v>
      </c>
      <c r="T28" t="s">
        <v>47</v>
      </c>
      <c r="U28" t="s">
        <v>48</v>
      </c>
      <c r="V28" t="s">
        <v>67</v>
      </c>
      <c r="W28">
        <v>2019</v>
      </c>
      <c r="X28" t="s">
        <v>37</v>
      </c>
      <c r="Y28" t="s">
        <v>38</v>
      </c>
      <c r="Z28">
        <v>15</v>
      </c>
      <c r="AA28">
        <v>0</v>
      </c>
      <c r="AB28">
        <v>41</v>
      </c>
      <c r="AC28">
        <v>1.1000000000000001</v>
      </c>
      <c r="AD28">
        <v>0.35833324999999999</v>
      </c>
      <c r="AE28">
        <v>1730.3</v>
      </c>
      <c r="AF28" s="10">
        <f>VLOOKUP(AS28,[1]Hoja3!$B$2:$AO$841,17,FALSE)</f>
        <v>41</v>
      </c>
      <c r="AG28" s="10">
        <f>VLOOKUP(AS28,[1]Hoja3!$B$2:$AO$841,23,FALSE)</f>
        <v>1.1000000000000001</v>
      </c>
      <c r="AH28" s="10">
        <f>VLOOKUP(AS28,[1]Hoja3!$B$2:$AO$841,28,FALSE)</f>
        <v>0.4</v>
      </c>
      <c r="AI28" s="10" t="str">
        <f>VLOOKUP(AS28,[1]Hoja3!$B$2:$AO$841,19,FALSE)</f>
        <v>Light Production Digital Business</v>
      </c>
      <c r="AJ28" s="10">
        <f>VLOOKUP(AS28,[1]Hoja3!$B$2:$AO$841,15,FALSE)</f>
        <v>0</v>
      </c>
      <c r="AK28">
        <f>IF(AE28=AY28,1,0)</f>
        <v>0</v>
      </c>
      <c r="AL28">
        <f>IF(AB28=AF28,1,0)</f>
        <v>1</v>
      </c>
      <c r="AM28">
        <f>IF(AC28=AG28,1,0)</f>
        <v>1</v>
      </c>
      <c r="AN28">
        <f>IF(AD28=AH28,1,0)</f>
        <v>0</v>
      </c>
      <c r="AO28">
        <f>IF(H28=AI28,1,0)</f>
        <v>1</v>
      </c>
      <c r="AP28">
        <f>IF(AJ28=AA28,1,0)</f>
        <v>1</v>
      </c>
      <c r="AQ28" s="8">
        <f>COUNTIF($A$2:$A$1228,A28)</f>
        <v>1</v>
      </c>
      <c r="AR28">
        <f>VLOOKUP(A28,[1]Hoja3!$C$2:$AO$841,39,FALSE)</f>
        <v>1</v>
      </c>
      <c r="AS28" t="str">
        <f>A28 &amp; COUNTIF(A$2:A28,A28)</f>
        <v>0BG29479321</v>
      </c>
      <c r="AT28" s="10">
        <f>VLOOKUP(AS28,[1]Hoja3!$B$2:$AO$841,38,FALSE)</f>
        <v>1730.3000000000004</v>
      </c>
      <c r="AU28" s="9">
        <f>IF(AR28&gt;AQ28,1,0)</f>
        <v>0</v>
      </c>
      <c r="AV28">
        <f>IF(P28="NA",2,IF(OR(F28="INSTALACION NUEVA",F28="Mantenimiento preventivo"),3,IF(AND(AB28&lt;AF28,AK28&lt;&gt;1),4,IF(AT28&gt;AE28,1,0))))</f>
        <v>0</v>
      </c>
    </row>
    <row r="29" spans="1:53" x14ac:dyDescent="0.25">
      <c r="A29" t="s">
        <v>77</v>
      </c>
      <c r="B29">
        <v>2019</v>
      </c>
      <c r="C29" t="s">
        <v>30</v>
      </c>
      <c r="D29" t="s">
        <v>31</v>
      </c>
      <c r="E29">
        <v>27</v>
      </c>
      <c r="F29" t="s">
        <v>40</v>
      </c>
      <c r="G29">
        <v>1.066667</v>
      </c>
      <c r="H29" t="s">
        <v>58</v>
      </c>
      <c r="I29">
        <v>655</v>
      </c>
      <c r="J29">
        <v>1365</v>
      </c>
      <c r="K29">
        <v>0</v>
      </c>
      <c r="L29">
        <v>0</v>
      </c>
      <c r="M29">
        <v>0.6</v>
      </c>
      <c r="N29">
        <v>0.8</v>
      </c>
      <c r="O29">
        <v>1.05</v>
      </c>
      <c r="P29">
        <v>1.1000000000000001</v>
      </c>
      <c r="Q29" t="s">
        <v>46</v>
      </c>
      <c r="R29">
        <v>5</v>
      </c>
      <c r="S29">
        <v>9</v>
      </c>
      <c r="T29" t="s">
        <v>47</v>
      </c>
      <c r="U29" t="s">
        <v>58</v>
      </c>
      <c r="V29" t="s">
        <v>73</v>
      </c>
      <c r="W29">
        <v>2019</v>
      </c>
      <c r="X29" t="s">
        <v>37</v>
      </c>
      <c r="Y29" t="s">
        <v>38</v>
      </c>
      <c r="Z29">
        <v>2</v>
      </c>
      <c r="AA29">
        <v>0</v>
      </c>
      <c r="AB29">
        <v>7</v>
      </c>
      <c r="AC29">
        <v>0.6</v>
      </c>
      <c r="AD29">
        <v>0.21333340000000001</v>
      </c>
      <c r="AE29">
        <v>819</v>
      </c>
      <c r="AF29" s="10">
        <f>VLOOKUP(AS29,[1]Hoja3!$B$2:$AO$841,17,FALSE)</f>
        <v>15</v>
      </c>
      <c r="AG29" s="10">
        <f>VLOOKUP(AS29,[1]Hoja3!$B$2:$AO$841,23,FALSE)</f>
        <v>0.6</v>
      </c>
      <c r="AH29" s="10">
        <f>VLOOKUP(AS29,[1]Hoja3!$B$2:$AO$841,28,FALSE)</f>
        <v>5.6000000000000008E-2</v>
      </c>
      <c r="AI29" s="10" t="str">
        <f>VLOOKUP(AS29,[1]Hoja3!$B$2:$AO$841,19,FALSE)</f>
        <v>Departmental Digital</v>
      </c>
      <c r="AJ29" s="10">
        <f>VLOOKUP(AS29,[1]Hoja3!$B$2:$AO$841,15,FALSE)</f>
        <v>0</v>
      </c>
      <c r="AK29">
        <f>IF(AE29=AY29,1,0)</f>
        <v>0</v>
      </c>
      <c r="AL29">
        <f>IF(AB29=AF29,1,0)</f>
        <v>0</v>
      </c>
      <c r="AM29">
        <f>IF(AC29=AG29,1,0)</f>
        <v>1</v>
      </c>
      <c r="AN29">
        <f>IF(AD29=AH29,1,0)</f>
        <v>0</v>
      </c>
      <c r="AO29">
        <f>IF(H29=AI29,1,0)</f>
        <v>1</v>
      </c>
      <c r="AP29">
        <f>IF(AJ29=AA29,1,0)</f>
        <v>1</v>
      </c>
      <c r="AQ29" s="8">
        <f>COUNTIF($A$2:$A$1228,A29)</f>
        <v>2</v>
      </c>
      <c r="AR29">
        <f>VLOOKUP(A29,[1]Hoja3!$C$2:$AO$841,39,FALSE)</f>
        <v>2</v>
      </c>
      <c r="AS29" t="str">
        <f>A29 &amp; COUNTIF(A$2:A29,A29)</f>
        <v>0EX92939991</v>
      </c>
      <c r="AT29" s="10">
        <f>VLOOKUP(AS29,[1]Hoja3!$B$2:$AO$841,38,FALSE)</f>
        <v>819</v>
      </c>
      <c r="AU29" s="9">
        <f>IF(AR29&gt;AQ29,1,0)</f>
        <v>0</v>
      </c>
      <c r="AV29">
        <f>IF(P29="NA",2,IF(OR(F29="INSTALACION NUEVA",F29="Mantenimiento preventivo"),3,IF(AND(AB29&lt;AF29,AK29&lt;&gt;1),4,IF(AT29&gt;AE29,1,0))))</f>
        <v>4</v>
      </c>
    </row>
    <row r="30" spans="1:53" x14ac:dyDescent="0.25">
      <c r="A30" t="s">
        <v>29</v>
      </c>
      <c r="B30">
        <v>2019</v>
      </c>
      <c r="C30" t="s">
        <v>30</v>
      </c>
      <c r="D30" t="s">
        <v>31</v>
      </c>
      <c r="E30">
        <v>4</v>
      </c>
      <c r="F30" t="s">
        <v>32</v>
      </c>
      <c r="G30">
        <v>0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R30" t="s">
        <v>33</v>
      </c>
      <c r="S30" t="s">
        <v>33</v>
      </c>
      <c r="U30" t="s">
        <v>34</v>
      </c>
      <c r="V30" t="s">
        <v>36</v>
      </c>
      <c r="W30">
        <v>2019</v>
      </c>
      <c r="X30" t="s">
        <v>37</v>
      </c>
      <c r="Y30" t="s">
        <v>38</v>
      </c>
      <c r="Z30">
        <v>4</v>
      </c>
      <c r="AA30" t="s">
        <v>33</v>
      </c>
      <c r="AB30">
        <v>0</v>
      </c>
      <c r="AC30">
        <v>0</v>
      </c>
      <c r="AD30">
        <v>0</v>
      </c>
      <c r="AE30">
        <v>0</v>
      </c>
      <c r="AF30" s="10" t="str">
        <f>VLOOKUP(AS30,[1]Hoja3!$B$2:$AO$841,17,FALSE)</f>
        <v xml:space="preserve">  </v>
      </c>
      <c r="AG30" s="10">
        <f>VLOOKUP(AS30,[1]Hoja3!$B$2:$AO$841,23,FALSE)</f>
        <v>1</v>
      </c>
      <c r="AH30" s="10">
        <f>VLOOKUP(AS30,[1]Hoja3!$B$2:$AO$841,28,FALSE)</f>
        <v>1</v>
      </c>
      <c r="AI30" s="10" t="str">
        <f>VLOOKUP(AS30,[1]Hoja3!$B$2:$AO$841,19,FALSE)</f>
        <v>A4 Mono MFPs</v>
      </c>
      <c r="AJ30" s="10">
        <f>VLOOKUP(AS30,[1]Hoja3!$B$2:$AO$841,15,FALSE)</f>
        <v>0</v>
      </c>
      <c r="AK30">
        <f>IF(AE30=AY30,1,0)</f>
        <v>0</v>
      </c>
      <c r="AL30">
        <f>IF(AB30=AF30,1,0)</f>
        <v>0</v>
      </c>
      <c r="AM30">
        <f>IF(AC30=AG30,1,0)</f>
        <v>0</v>
      </c>
      <c r="AN30">
        <f>IF(AD30=AH30,1,0)</f>
        <v>0</v>
      </c>
      <c r="AO30">
        <f>IF(H30=AI30,1,0)</f>
        <v>0</v>
      </c>
      <c r="AP30">
        <f>IF(AJ30=AA30,1,0)</f>
        <v>0</v>
      </c>
      <c r="AQ30" s="8">
        <f>COUNTIF($A$2:$A$1228,A30)</f>
        <v>1</v>
      </c>
      <c r="AR30">
        <f>VLOOKUP(A30,[1]Hoja3!$C$2:$AO$841,39,FALSE)</f>
        <v>1</v>
      </c>
      <c r="AS30" t="str">
        <f>A30 &amp; COUNTIF(A$2:A30,A30)</f>
        <v>9HB3348881</v>
      </c>
      <c r="AT30" s="10">
        <f>VLOOKUP(AS30,[1]Hoja3!$B$2:$AO$841,38,FALSE)</f>
        <v>1072.5000000000002</v>
      </c>
      <c r="AU30" s="9">
        <f>IF(AR30&gt;AQ30,1,0)</f>
        <v>0</v>
      </c>
      <c r="AV30">
        <f>IF(P30="NA",2,IF(OR(F30="INSTALACION NUEVA",F30="Mantenimiento preventivo"),3,IF(AND(AB30&lt;AF30,AK30&lt;&gt;1),4,IF(AT30&gt;AE30,1,0))))</f>
        <v>2</v>
      </c>
      <c r="AX30" t="s">
        <v>1056</v>
      </c>
      <c r="AY30" t="s">
        <v>1055</v>
      </c>
      <c r="AZ30" t="s">
        <v>1057</v>
      </c>
      <c r="BA30" t="s">
        <v>918</v>
      </c>
    </row>
    <row r="31" spans="1:53" x14ac:dyDescent="0.25">
      <c r="A31" t="s">
        <v>677</v>
      </c>
      <c r="B31">
        <v>2019</v>
      </c>
      <c r="C31" t="s">
        <v>30</v>
      </c>
      <c r="D31" t="s">
        <v>31</v>
      </c>
      <c r="E31">
        <v>27</v>
      </c>
      <c r="F31" t="s">
        <v>40</v>
      </c>
      <c r="G31">
        <v>0.7</v>
      </c>
      <c r="H31" t="s">
        <v>54</v>
      </c>
      <c r="I31">
        <v>803</v>
      </c>
      <c r="J31">
        <v>1573</v>
      </c>
      <c r="K31">
        <v>0.2</v>
      </c>
      <c r="L31">
        <v>0.6</v>
      </c>
      <c r="M31">
        <v>0.8</v>
      </c>
      <c r="N31">
        <v>1.05</v>
      </c>
      <c r="O31">
        <v>1.1000000000000001</v>
      </c>
      <c r="P31">
        <v>1.1499999999999999</v>
      </c>
      <c r="Q31" t="s">
        <v>46</v>
      </c>
      <c r="R31">
        <v>4</v>
      </c>
      <c r="S31">
        <v>6</v>
      </c>
      <c r="T31" t="s">
        <v>47</v>
      </c>
      <c r="U31" t="s">
        <v>54</v>
      </c>
      <c r="V31" t="s">
        <v>678</v>
      </c>
      <c r="W31">
        <v>2019</v>
      </c>
      <c r="X31" t="s">
        <v>37</v>
      </c>
      <c r="Y31" t="s">
        <v>38</v>
      </c>
      <c r="Z31">
        <v>1</v>
      </c>
      <c r="AA31">
        <v>1</v>
      </c>
      <c r="AB31">
        <v>37</v>
      </c>
      <c r="AC31">
        <v>0</v>
      </c>
      <c r="AD31">
        <v>0</v>
      </c>
      <c r="AE31">
        <v>0</v>
      </c>
      <c r="AF31" s="10">
        <f>VLOOKUP(AS31,[1]Hoja3!$B$2:$AO$841,17,FALSE)</f>
        <v>39</v>
      </c>
      <c r="AG31" s="10">
        <f>VLOOKUP(AS31,[1]Hoja3!$B$2:$AO$841,23,FALSE)</f>
        <v>1.1000000000000001</v>
      </c>
      <c r="AH31" s="10">
        <f>VLOOKUP(AS31,[1]Hoja3!$B$2:$AO$841,28,FALSE)</f>
        <v>0.27</v>
      </c>
      <c r="AI31" s="10" t="str">
        <f>VLOOKUP(AS31,[1]Hoja3!$B$2:$AO$841,19,FALSE)</f>
        <v>Entry Production Color Low/Mid</v>
      </c>
      <c r="AJ31" s="10">
        <f>VLOOKUP(AS31,[1]Hoja3!$B$2:$AO$841,15,FALSE)</f>
        <v>1</v>
      </c>
      <c r="AK31">
        <f>IF(AE31=AY31,1,0)</f>
        <v>1</v>
      </c>
      <c r="AL31">
        <f>IF(AB31=AF31,1,0)</f>
        <v>0</v>
      </c>
      <c r="AM31">
        <f>IF(AC31=AG31,1,0)</f>
        <v>0</v>
      </c>
      <c r="AN31">
        <f>IF(AD31=AH31,1,0)</f>
        <v>0</v>
      </c>
      <c r="AO31">
        <f>IF(H31=AI31,1,0)</f>
        <v>1</v>
      </c>
      <c r="AP31">
        <f>IF(AJ31=AA31,1,0)</f>
        <v>1</v>
      </c>
      <c r="AQ31" s="8">
        <f>COUNTIF($A$2:$A$1228,A31)</f>
        <v>1</v>
      </c>
      <c r="AR31">
        <f>VLOOKUP(A31,[1]Hoja3!$C$2:$AO$841,39,FALSE)</f>
        <v>1</v>
      </c>
      <c r="AS31" t="str">
        <f>A31 &amp; COUNTIF(A$2:A31,A31)</f>
        <v>0E2B6466221</v>
      </c>
      <c r="AT31" s="10">
        <f>VLOOKUP(AS31,[1]Hoja3!$B$2:$AO$841,38,FALSE)</f>
        <v>0</v>
      </c>
      <c r="AU31" s="9">
        <f>IF(AR31&gt;AQ31,1,0)</f>
        <v>0</v>
      </c>
      <c r="AV31">
        <f>IF(P31="NA",2,IF(OR(F31="INSTALACION NUEVA",F31="Mantenimiento preventivo"),3,IF(AND(AB31&lt;AF31,AK31&lt;&gt;1),4,IF(AT31&gt;AE31,1,0))))</f>
        <v>0</v>
      </c>
    </row>
    <row r="32" spans="1:53" x14ac:dyDescent="0.25">
      <c r="A32" t="s">
        <v>87</v>
      </c>
      <c r="B32">
        <v>2019</v>
      </c>
      <c r="C32" t="s">
        <v>30</v>
      </c>
      <c r="D32" t="s">
        <v>31</v>
      </c>
      <c r="E32">
        <v>28</v>
      </c>
      <c r="F32" t="s">
        <v>40</v>
      </c>
      <c r="G32">
        <v>6.6666669999999997E-2</v>
      </c>
      <c r="H32" t="s">
        <v>45</v>
      </c>
      <c r="I32">
        <v>803</v>
      </c>
      <c r="J32">
        <v>1573</v>
      </c>
      <c r="K32">
        <v>0.2</v>
      </c>
      <c r="L32">
        <v>0.6</v>
      </c>
      <c r="M32">
        <v>0.8</v>
      </c>
      <c r="N32">
        <v>1.05</v>
      </c>
      <c r="O32">
        <v>1.1000000000000001</v>
      </c>
      <c r="P32">
        <v>1.1499999999999999</v>
      </c>
      <c r="Q32" t="s">
        <v>46</v>
      </c>
      <c r="R32">
        <v>4</v>
      </c>
      <c r="S32">
        <v>6</v>
      </c>
      <c r="T32" t="s">
        <v>47</v>
      </c>
      <c r="U32" t="s">
        <v>48</v>
      </c>
      <c r="V32" t="s">
        <v>59</v>
      </c>
      <c r="W32">
        <v>2019</v>
      </c>
      <c r="X32" t="s">
        <v>37</v>
      </c>
      <c r="Y32" t="s">
        <v>38</v>
      </c>
      <c r="Z32">
        <v>15</v>
      </c>
      <c r="AA32">
        <v>0</v>
      </c>
      <c r="AB32">
        <v>6</v>
      </c>
      <c r="AC32">
        <v>0.6</v>
      </c>
      <c r="AD32">
        <v>1.6666667499999999E-2</v>
      </c>
      <c r="AE32">
        <v>943.8</v>
      </c>
      <c r="AF32" s="10">
        <f>VLOOKUP(AS32,[1]Hoja3!$B$2:$AO$841,17,FALSE)</f>
        <v>12</v>
      </c>
      <c r="AG32" s="10">
        <f>VLOOKUP(AS32,[1]Hoja3!$B$2:$AO$841,23,FALSE)</f>
        <v>0.8</v>
      </c>
      <c r="AH32" s="10">
        <f>VLOOKUP(AS32,[1]Hoja3!$B$2:$AO$841,28,FALSE)</f>
        <v>0.5</v>
      </c>
      <c r="AI32" s="10" t="str">
        <f>VLOOKUP(AS32,[1]Hoja3!$B$2:$AO$841,19,FALSE)</f>
        <v>Light Production Digital Business</v>
      </c>
      <c r="AJ32" s="10">
        <f>VLOOKUP(AS32,[1]Hoja3!$B$2:$AO$841,15,FALSE)</f>
        <v>0</v>
      </c>
      <c r="AK32">
        <f>IF(AE32=AY32,1,0)</f>
        <v>0</v>
      </c>
      <c r="AL32">
        <f>IF(AB32=AF32,1,0)</f>
        <v>0</v>
      </c>
      <c r="AM32">
        <f>IF(AC32=AG32,1,0)</f>
        <v>0</v>
      </c>
      <c r="AN32">
        <f>IF(AD32=AH32,1,0)</f>
        <v>0</v>
      </c>
      <c r="AO32">
        <f>IF(H32=AI32,1,0)</f>
        <v>1</v>
      </c>
      <c r="AP32">
        <f>IF(AJ32=AA32,1,0)</f>
        <v>1</v>
      </c>
      <c r="AQ32" s="8">
        <f>COUNTIF($A$2:$A$1228,A32)</f>
        <v>2</v>
      </c>
      <c r="AR32">
        <f>VLOOKUP(A32,[1]Hoja3!$C$2:$AO$841,39,FALSE)</f>
        <v>1</v>
      </c>
      <c r="AS32" t="str">
        <f>A32 &amp; COUNTIF(A$2:A32,A32)</f>
        <v>0BG29516271</v>
      </c>
      <c r="AT32" s="10">
        <f>VLOOKUP(AS32,[1]Hoja3!$B$2:$AO$841,38,FALSE)</f>
        <v>1258.4000000000003</v>
      </c>
      <c r="AU32" s="9">
        <f>IF(AR32&gt;AQ32,1,0)</f>
        <v>0</v>
      </c>
      <c r="AV32">
        <f>IF(P32="NA",2,IF(OR(F32="INSTALACION NUEVA",F32="Mantenimiento preventivo"),3,IF(AND(AB32&lt;AF32,AK32&lt;&gt;1),4,IF(AT32&gt;AE32,1,0))))</f>
        <v>4</v>
      </c>
    </row>
    <row r="33" spans="1:50" x14ac:dyDescent="0.25">
      <c r="A33" t="s">
        <v>82</v>
      </c>
      <c r="B33">
        <v>2019</v>
      </c>
      <c r="C33" t="s">
        <v>30</v>
      </c>
      <c r="D33" t="s">
        <v>31</v>
      </c>
      <c r="E33">
        <v>28</v>
      </c>
      <c r="F33" t="s">
        <v>32</v>
      </c>
      <c r="G33">
        <v>0</v>
      </c>
      <c r="H33" t="s">
        <v>34</v>
      </c>
      <c r="I33">
        <v>468</v>
      </c>
      <c r="J33">
        <v>715</v>
      </c>
      <c r="K33">
        <v>0</v>
      </c>
      <c r="L33">
        <v>0</v>
      </c>
      <c r="M33">
        <v>0</v>
      </c>
      <c r="N33">
        <v>0.6</v>
      </c>
      <c r="O33">
        <v>0.8</v>
      </c>
      <c r="P33">
        <v>1.05</v>
      </c>
      <c r="Q33" t="s">
        <v>46</v>
      </c>
      <c r="R33">
        <v>5</v>
      </c>
      <c r="S33">
        <v>9</v>
      </c>
      <c r="T33" t="s">
        <v>47</v>
      </c>
      <c r="U33" t="s">
        <v>34</v>
      </c>
      <c r="V33" t="s">
        <v>83</v>
      </c>
      <c r="W33">
        <v>2019</v>
      </c>
      <c r="X33" t="s">
        <v>37</v>
      </c>
      <c r="Y33" t="s">
        <v>38</v>
      </c>
      <c r="Z33">
        <v>1</v>
      </c>
      <c r="AA33">
        <v>0</v>
      </c>
      <c r="AB33">
        <v>34</v>
      </c>
      <c r="AC33">
        <v>0</v>
      </c>
      <c r="AD33">
        <v>0</v>
      </c>
      <c r="AE33">
        <v>715</v>
      </c>
      <c r="AF33" s="10" t="e">
        <f>VLOOKUP(AS33,[1]Hoja3!$B$2:$AO$841,17,FALSE)</f>
        <v>#N/A</v>
      </c>
      <c r="AG33" s="10" t="e">
        <f>VLOOKUP(AS33,[1]Hoja3!$B$2:$AO$841,23,FALSE)</f>
        <v>#N/A</v>
      </c>
      <c r="AH33" s="10" t="e">
        <f>VLOOKUP(AS33,[1]Hoja3!$B$2:$AO$841,28,FALSE)</f>
        <v>#N/A</v>
      </c>
      <c r="AI33" s="10" t="e">
        <f>VLOOKUP(AS33,[1]Hoja3!$B$2:$AO$841,19,FALSE)</f>
        <v>#N/A</v>
      </c>
      <c r="AJ33" s="10"/>
      <c r="AK33">
        <f>IF(AE33=AY33,1,0)</f>
        <v>0</v>
      </c>
      <c r="AL33" t="e">
        <f>IF(AB33=AF33,1,0)</f>
        <v>#N/A</v>
      </c>
      <c r="AM33" t="e">
        <f>IF(AC33=AG33,1,0)</f>
        <v>#N/A</v>
      </c>
      <c r="AN33" t="e">
        <f>IF(AD33=AH33,1,0)</f>
        <v>#N/A</v>
      </c>
      <c r="AO33" t="e">
        <f>IF(H33=AI33,1,0)</f>
        <v>#N/A</v>
      </c>
      <c r="AQ33" s="8">
        <f>COUNTIF($A$2:$A$1228,A33)</f>
        <v>1</v>
      </c>
      <c r="AR33" t="e">
        <f>VLOOKUP(A33,[1]Hoja3!$C$2:$AO$841,39,FALSE)</f>
        <v>#N/A</v>
      </c>
      <c r="AS33" t="str">
        <f>A33 &amp; COUNTIF(A$2:A33,A33)</f>
        <v>03BT8019621</v>
      </c>
      <c r="AT33" s="10" t="e">
        <f>VLOOKUP(AS33,[1]Hoja3!$B$2:$AO$841,38,FALSE)</f>
        <v>#N/A</v>
      </c>
      <c r="AU33" s="9" t="e">
        <f>IF(AR33&gt;AQ33,1,0)</f>
        <v>#N/A</v>
      </c>
    </row>
    <row r="34" spans="1:50" x14ac:dyDescent="0.25">
      <c r="A34" t="s">
        <v>89</v>
      </c>
      <c r="B34">
        <v>2019</v>
      </c>
      <c r="C34" t="s">
        <v>30</v>
      </c>
      <c r="D34" t="s">
        <v>31</v>
      </c>
      <c r="E34">
        <v>28</v>
      </c>
      <c r="F34" t="s">
        <v>40</v>
      </c>
      <c r="G34">
        <v>1.3833329999999999</v>
      </c>
      <c r="H34" t="s">
        <v>45</v>
      </c>
      <c r="I34">
        <v>803</v>
      </c>
      <c r="J34">
        <v>1573</v>
      </c>
      <c r="K34">
        <v>0.2</v>
      </c>
      <c r="L34">
        <v>0.6</v>
      </c>
      <c r="M34">
        <v>0.8</v>
      </c>
      <c r="N34">
        <v>1.05</v>
      </c>
      <c r="O34">
        <v>1.1000000000000001</v>
      </c>
      <c r="P34">
        <v>1.1499999999999999</v>
      </c>
      <c r="Q34" t="s">
        <v>46</v>
      </c>
      <c r="R34">
        <v>4</v>
      </c>
      <c r="S34">
        <v>6</v>
      </c>
      <c r="T34" t="s">
        <v>85</v>
      </c>
      <c r="U34" t="s">
        <v>48</v>
      </c>
      <c r="V34" t="s">
        <v>42</v>
      </c>
      <c r="W34">
        <v>2019</v>
      </c>
      <c r="X34" t="s">
        <v>37</v>
      </c>
      <c r="Y34" t="s">
        <v>38</v>
      </c>
      <c r="Z34">
        <v>4</v>
      </c>
      <c r="AA34">
        <v>0</v>
      </c>
      <c r="AB34">
        <v>7</v>
      </c>
      <c r="AC34">
        <v>0.8</v>
      </c>
      <c r="AD34">
        <v>0.2305555</v>
      </c>
      <c r="AE34">
        <v>1258.4000000000001</v>
      </c>
      <c r="AF34" s="10">
        <f>VLOOKUP(AS34,[1]Hoja3!$B$2:$AO$841,17,FALSE)</f>
        <v>7</v>
      </c>
      <c r="AG34" s="10">
        <f>VLOOKUP(AS34,[1]Hoja3!$B$2:$AO$841,23,FALSE)</f>
        <v>0.8</v>
      </c>
      <c r="AH34" s="10">
        <f>VLOOKUP(AS34,[1]Hoja3!$B$2:$AO$841,28,FALSE)</f>
        <v>0.28166666666666668</v>
      </c>
      <c r="AI34" s="10" t="str">
        <f>VLOOKUP(AS34,[1]Hoja3!$B$2:$AO$841,19,FALSE)</f>
        <v>Light Production Digital Business</v>
      </c>
      <c r="AJ34" s="10">
        <f>VLOOKUP(AS34,[1]Hoja3!$B$2:$AO$841,15,FALSE)</f>
        <v>0</v>
      </c>
      <c r="AK34">
        <f>IF(AE34=AY34,1,0)</f>
        <v>0</v>
      </c>
      <c r="AL34">
        <f>IF(AB34=AF34,1,0)</f>
        <v>1</v>
      </c>
      <c r="AM34">
        <f>IF(AC34=AG34,1,0)</f>
        <v>1</v>
      </c>
      <c r="AN34">
        <f>IF(AD34=AH34,1,0)</f>
        <v>0</v>
      </c>
      <c r="AO34">
        <f>IF(H34=AI34,1,0)</f>
        <v>1</v>
      </c>
      <c r="AP34">
        <f>IF(AJ34=AA34,1,0)</f>
        <v>1</v>
      </c>
      <c r="AQ34" s="8">
        <f>COUNTIF($A$2:$A$1228,A34)</f>
        <v>2</v>
      </c>
      <c r="AR34">
        <f>VLOOKUP(A34,[1]Hoja3!$C$2:$AO$841,39,FALSE)</f>
        <v>1</v>
      </c>
      <c r="AS34" t="str">
        <f>A34 &amp; COUNTIF(A$2:A34,A34)</f>
        <v>0FBG4795831</v>
      </c>
      <c r="AT34" s="10">
        <f>VLOOKUP(AS34,[1]Hoja3!$B$2:$AO$841,38,FALSE)</f>
        <v>1258.4000000000003</v>
      </c>
      <c r="AU34" s="9">
        <f>IF(AR34&gt;AQ34,1,0)</f>
        <v>0</v>
      </c>
      <c r="AV34">
        <f>IF(P34="NA",2,IF(OR(F34="INSTALACION NUEVA",F34="Mantenimiento preventivo"),3,IF(AND(AB34&lt;AF34,AK34&lt;&gt;1),4,IF(AT34&gt;AE34,1,0))))</f>
        <v>0</v>
      </c>
    </row>
    <row r="35" spans="1:50" x14ac:dyDescent="0.25">
      <c r="A35" t="s">
        <v>86</v>
      </c>
      <c r="B35">
        <v>2019</v>
      </c>
      <c r="C35" t="s">
        <v>30</v>
      </c>
      <c r="D35" t="s">
        <v>31</v>
      </c>
      <c r="E35">
        <v>28</v>
      </c>
      <c r="F35" t="s">
        <v>40</v>
      </c>
      <c r="G35">
        <v>1.816667</v>
      </c>
      <c r="H35" t="s">
        <v>45</v>
      </c>
      <c r="I35">
        <v>803</v>
      </c>
      <c r="J35">
        <v>1573</v>
      </c>
      <c r="K35">
        <v>0.2</v>
      </c>
      <c r="L35">
        <v>0.6</v>
      </c>
      <c r="M35">
        <v>0.8</v>
      </c>
      <c r="N35">
        <v>1.05</v>
      </c>
      <c r="O35">
        <v>1.1000000000000001</v>
      </c>
      <c r="P35">
        <v>1.1499999999999999</v>
      </c>
      <c r="Q35" t="s">
        <v>46</v>
      </c>
      <c r="R35">
        <v>4</v>
      </c>
      <c r="S35">
        <v>6</v>
      </c>
      <c r="T35" t="s">
        <v>47</v>
      </c>
      <c r="U35" t="s">
        <v>48</v>
      </c>
      <c r="V35" t="s">
        <v>55</v>
      </c>
      <c r="W35">
        <v>2019</v>
      </c>
      <c r="X35" t="s">
        <v>37</v>
      </c>
      <c r="Y35" t="s">
        <v>38</v>
      </c>
      <c r="Z35">
        <v>1</v>
      </c>
      <c r="AA35">
        <v>0</v>
      </c>
      <c r="AB35">
        <v>3</v>
      </c>
      <c r="AC35">
        <v>0.6</v>
      </c>
      <c r="AD35">
        <v>0.45416675000000001</v>
      </c>
      <c r="AE35">
        <v>943.8</v>
      </c>
      <c r="AF35" s="10">
        <f>VLOOKUP(AS35,[1]Hoja3!$B$2:$AO$841,17,FALSE)</f>
        <v>3</v>
      </c>
      <c r="AG35" s="10">
        <f>VLOOKUP(AS35,[1]Hoja3!$B$2:$AO$841,23,FALSE)</f>
        <v>0</v>
      </c>
      <c r="AH35" s="10">
        <f>VLOOKUP(AS35,[1]Hoja3!$B$2:$AO$841,28,FALSE)</f>
        <v>0.57999999999999996</v>
      </c>
      <c r="AI35" s="10" t="str">
        <f>VLOOKUP(AS35,[1]Hoja3!$B$2:$AO$841,19,FALSE)</f>
        <v>Light Production Digital Business</v>
      </c>
      <c r="AJ35" s="10">
        <f>VLOOKUP(AS35,[1]Hoja3!$B$2:$AO$841,15,FALSE)</f>
        <v>0</v>
      </c>
      <c r="AK35">
        <f>IF(AE35=AY35,1,0)</f>
        <v>0</v>
      </c>
      <c r="AL35">
        <f>IF(AB35=AF35,1,0)</f>
        <v>1</v>
      </c>
      <c r="AM35">
        <f>IF(AC35=AG35,1,0)</f>
        <v>0</v>
      </c>
      <c r="AN35">
        <f>IF(AD35=AH35,1,0)</f>
        <v>0</v>
      </c>
      <c r="AO35">
        <f>IF(H35=AI35,1,0)</f>
        <v>1</v>
      </c>
      <c r="AP35">
        <f>IF(AJ35=AA35,1,0)</f>
        <v>1</v>
      </c>
      <c r="AQ35" s="8">
        <f>COUNTIF($A$2:$A$1228,A35)</f>
        <v>1</v>
      </c>
      <c r="AR35">
        <f>VLOOKUP(A35,[1]Hoja3!$C$2:$AO$841,39,FALSE)</f>
        <v>1</v>
      </c>
      <c r="AS35" t="str">
        <f>A35 &amp; COUNTIF(A$2:A35,A35)</f>
        <v>0BG29467501</v>
      </c>
      <c r="AT35" s="10">
        <f>VLOOKUP(AS35,[1]Hoja3!$B$2:$AO$841,38,FALSE)</f>
        <v>0</v>
      </c>
      <c r="AU35" s="9">
        <f>IF(AR35&gt;AQ35,1,0)</f>
        <v>0</v>
      </c>
      <c r="AV35">
        <f>IF(P35="NA",2,IF(OR(F35="INSTALACION NUEVA",F35="Mantenimiento preventivo"),3,IF(AND(AB35&lt;AF35,AK35&lt;&gt;1),4,IF(AT35&gt;AE35,1,0))))</f>
        <v>0</v>
      </c>
    </row>
    <row r="36" spans="1:50" x14ac:dyDescent="0.25">
      <c r="A36" t="s">
        <v>70</v>
      </c>
      <c r="B36">
        <v>2019</v>
      </c>
      <c r="C36" t="s">
        <v>30</v>
      </c>
      <c r="D36" t="s">
        <v>31</v>
      </c>
      <c r="E36">
        <v>25</v>
      </c>
      <c r="F36" t="s">
        <v>44</v>
      </c>
      <c r="G36">
        <v>0</v>
      </c>
      <c r="H36" t="s">
        <v>71</v>
      </c>
      <c r="I36">
        <v>468</v>
      </c>
      <c r="J36">
        <v>715</v>
      </c>
      <c r="K36">
        <v>0</v>
      </c>
      <c r="L36">
        <v>0</v>
      </c>
      <c r="M36">
        <v>0</v>
      </c>
      <c r="N36">
        <v>0.6</v>
      </c>
      <c r="O36">
        <v>0.8</v>
      </c>
      <c r="P36">
        <v>1.05</v>
      </c>
      <c r="Q36" t="s">
        <v>46</v>
      </c>
      <c r="R36">
        <v>5</v>
      </c>
      <c r="S36">
        <v>9</v>
      </c>
      <c r="T36" t="s">
        <v>47</v>
      </c>
      <c r="U36" t="s">
        <v>58</v>
      </c>
      <c r="V36" t="s">
        <v>55</v>
      </c>
      <c r="W36">
        <v>2019</v>
      </c>
      <c r="X36" t="s">
        <v>37</v>
      </c>
      <c r="Y36" t="s">
        <v>38</v>
      </c>
      <c r="Z36">
        <v>1</v>
      </c>
      <c r="AA36">
        <v>0</v>
      </c>
      <c r="AB36">
        <v>11</v>
      </c>
      <c r="AC36">
        <v>0</v>
      </c>
      <c r="AD36">
        <v>0</v>
      </c>
      <c r="AE36">
        <v>715</v>
      </c>
      <c r="AF36" s="10" t="str">
        <f>VLOOKUP(AS36,[1]Hoja3!$B$2:$AO$841,17,FALSE)</f>
        <v xml:space="preserve">  </v>
      </c>
      <c r="AG36" s="10">
        <f>VLOOKUP(AS36,[1]Hoja3!$B$2:$AO$841,23,FALSE)</f>
        <v>1</v>
      </c>
      <c r="AH36" s="10">
        <f>VLOOKUP(AS36,[1]Hoja3!$B$2:$AO$841,28,FALSE)</f>
        <v>1</v>
      </c>
      <c r="AI36" s="10" t="str">
        <f>VLOOKUP(AS36,[1]Hoja3!$B$2:$AO$841,19,FALSE)</f>
        <v>Entry Mono Printers</v>
      </c>
      <c r="AJ36" s="10">
        <f>VLOOKUP(AS36,[1]Hoja3!$B$2:$AO$841,15,FALSE)</f>
        <v>0</v>
      </c>
      <c r="AK36">
        <f>IF(AE36=AY36,1,0)</f>
        <v>0</v>
      </c>
      <c r="AL36">
        <f>IF(AB36=AF36,1,0)</f>
        <v>0</v>
      </c>
      <c r="AM36">
        <f>IF(AC36=AG36,1,0)</f>
        <v>0</v>
      </c>
      <c r="AN36">
        <f>IF(AD36=AH36,1,0)</f>
        <v>0</v>
      </c>
      <c r="AO36">
        <f>IF(H36=AI36,1,0)</f>
        <v>1</v>
      </c>
      <c r="AP36">
        <f>IF(AJ36=AA36,1,0)</f>
        <v>1</v>
      </c>
      <c r="AQ36" s="8">
        <f>COUNTIF($A$2:$A$1228,A36)</f>
        <v>4</v>
      </c>
      <c r="AR36">
        <f>VLOOKUP(A36,[1]Hoja3!$C$2:$AO$841,39,FALSE)</f>
        <v>1</v>
      </c>
      <c r="AS36" t="str">
        <f>A36 &amp; COUNTIF(A$2:A36,A36)</f>
        <v>0KPA0188381</v>
      </c>
      <c r="AT36" s="10">
        <f>VLOOKUP(AS36,[1]Hoja3!$B$2:$AO$841,38,FALSE)</f>
        <v>715.00000000000011</v>
      </c>
      <c r="AU36" s="9">
        <f>IF(AR36&gt;AQ36,1,0)</f>
        <v>0</v>
      </c>
      <c r="AV36">
        <f>IF(P36="NA",2,IF(OR(F36="INSTALACION NUEVA",F36="Mantenimiento preventivo"),3,IF(AND(AB36&lt;AF36,AK36&lt;&gt;1),4,IF(AT36&gt;AE36,1,0))))</f>
        <v>3</v>
      </c>
      <c r="AW36" t="s">
        <v>1066</v>
      </c>
      <c r="AX36" s="12" t="e">
        <f>COUNTIF(AV22:AV1239,2)/AY23</f>
        <v>#DIV/0!</v>
      </c>
    </row>
    <row r="37" spans="1:50" x14ac:dyDescent="0.25">
      <c r="A37" t="s">
        <v>679</v>
      </c>
      <c r="B37">
        <v>2019</v>
      </c>
      <c r="C37" t="s">
        <v>30</v>
      </c>
      <c r="D37" t="s">
        <v>31</v>
      </c>
      <c r="E37">
        <v>28</v>
      </c>
      <c r="F37" t="s">
        <v>40</v>
      </c>
      <c r="G37">
        <v>6.6666669999999997E-2</v>
      </c>
      <c r="H37" t="s">
        <v>116</v>
      </c>
      <c r="I37">
        <v>655</v>
      </c>
      <c r="J37">
        <v>1365</v>
      </c>
      <c r="K37">
        <v>0</v>
      </c>
      <c r="L37">
        <v>0</v>
      </c>
      <c r="M37">
        <v>0.6</v>
      </c>
      <c r="N37">
        <v>0.8</v>
      </c>
      <c r="O37">
        <v>1.05</v>
      </c>
      <c r="P37">
        <v>1.1000000000000001</v>
      </c>
      <c r="Q37" t="s">
        <v>420</v>
      </c>
      <c r="R37">
        <v>5</v>
      </c>
      <c r="S37">
        <v>9</v>
      </c>
      <c r="T37" t="s">
        <v>47</v>
      </c>
      <c r="U37" t="s">
        <v>45</v>
      </c>
      <c r="V37" t="s">
        <v>36</v>
      </c>
      <c r="W37">
        <v>2019</v>
      </c>
      <c r="X37" t="s">
        <v>37</v>
      </c>
      <c r="Y37" t="s">
        <v>38</v>
      </c>
      <c r="Z37">
        <v>1</v>
      </c>
      <c r="AA37">
        <v>1</v>
      </c>
      <c r="AB37">
        <v>115</v>
      </c>
      <c r="AC37">
        <v>0</v>
      </c>
      <c r="AD37">
        <v>0</v>
      </c>
      <c r="AE37">
        <v>0</v>
      </c>
      <c r="AF37" s="10" t="e">
        <f>VLOOKUP(AS37,[1]Hoja3!$B$2:$AO$841,17,FALSE)</f>
        <v>#N/A</v>
      </c>
      <c r="AG37" s="10" t="e">
        <f>VLOOKUP(AS37,[1]Hoja3!$B$2:$AO$841,23,FALSE)</f>
        <v>#N/A</v>
      </c>
      <c r="AH37" s="10" t="e">
        <f>VLOOKUP(AS37,[1]Hoja3!$B$2:$AO$841,28,FALSE)</f>
        <v>#N/A</v>
      </c>
      <c r="AI37" s="10" t="e">
        <f>VLOOKUP(AS37,[1]Hoja3!$B$2:$AO$841,19,FALSE)</f>
        <v>#N/A</v>
      </c>
      <c r="AJ37" s="10"/>
      <c r="AK37">
        <f>IF(AE37=AY37,1,0)</f>
        <v>1</v>
      </c>
      <c r="AL37" t="e">
        <f>IF(AB37=AF37,1,0)</f>
        <v>#N/A</v>
      </c>
      <c r="AM37" t="e">
        <f>IF(AC37=AG37,1,0)</f>
        <v>#N/A</v>
      </c>
      <c r="AN37" t="e">
        <f>IF(AD37=AH37,1,0)</f>
        <v>#N/A</v>
      </c>
      <c r="AO37" t="e">
        <f>IF(H37=AI37,1,0)</f>
        <v>#N/A</v>
      </c>
      <c r="AQ37" s="8">
        <f>COUNTIF($A$2:$A$1228,A37)</f>
        <v>1</v>
      </c>
      <c r="AR37" t="e">
        <f>VLOOKUP(A37,[1]Hoja3!$C$2:$AO$841,39,FALSE)</f>
        <v>#N/A</v>
      </c>
      <c r="AS37" t="str">
        <f>A37 &amp; COUNTIF(A$2:A37,A37)</f>
        <v>0Y4X8472441</v>
      </c>
      <c r="AT37" s="10" t="e">
        <f>VLOOKUP(AS37,[1]Hoja3!$B$2:$AO$841,38,FALSE)</f>
        <v>#N/A</v>
      </c>
      <c r="AU37" s="9" t="e">
        <f>IF(AR37&gt;AQ37,1,0)</f>
        <v>#N/A</v>
      </c>
    </row>
    <row r="38" spans="1:50" x14ac:dyDescent="0.25">
      <c r="A38" t="s">
        <v>84</v>
      </c>
      <c r="B38">
        <v>2019</v>
      </c>
      <c r="C38" t="s">
        <v>30</v>
      </c>
      <c r="D38" t="s">
        <v>31</v>
      </c>
      <c r="E38">
        <v>28</v>
      </c>
      <c r="F38" t="s">
        <v>40</v>
      </c>
      <c r="G38">
        <v>0</v>
      </c>
      <c r="H38" t="s">
        <v>34</v>
      </c>
      <c r="I38">
        <v>468</v>
      </c>
      <c r="J38">
        <v>715</v>
      </c>
      <c r="K38">
        <v>0</v>
      </c>
      <c r="L38">
        <v>0</v>
      </c>
      <c r="M38">
        <v>0</v>
      </c>
      <c r="N38">
        <v>0.6</v>
      </c>
      <c r="O38">
        <v>0.8</v>
      </c>
      <c r="P38">
        <v>1.05</v>
      </c>
      <c r="Q38" t="s">
        <v>46</v>
      </c>
      <c r="R38">
        <v>5</v>
      </c>
      <c r="S38">
        <v>9</v>
      </c>
      <c r="T38" t="s">
        <v>85</v>
      </c>
      <c r="U38" t="s">
        <v>34</v>
      </c>
      <c r="V38" t="s">
        <v>59</v>
      </c>
      <c r="W38">
        <v>2019</v>
      </c>
      <c r="X38" t="s">
        <v>37</v>
      </c>
      <c r="Y38" t="s">
        <v>38</v>
      </c>
      <c r="Z38">
        <v>4</v>
      </c>
      <c r="AA38">
        <v>0</v>
      </c>
      <c r="AB38">
        <v>66</v>
      </c>
      <c r="AC38">
        <v>1.05</v>
      </c>
      <c r="AD38">
        <v>0</v>
      </c>
      <c r="AE38">
        <v>750.75</v>
      </c>
      <c r="AF38" s="10">
        <f>VLOOKUP(AS38,[1]Hoja3!$B$2:$AO$841,17,FALSE)</f>
        <v>66</v>
      </c>
      <c r="AG38" s="10">
        <f>VLOOKUP(AS38,[1]Hoja3!$B$2:$AO$841,23,FALSE)</f>
        <v>1.05</v>
      </c>
      <c r="AH38" s="10">
        <f>VLOOKUP(AS38,[1]Hoja3!$B$2:$AO$841,28,FALSE)</f>
        <v>0.47777777777777775</v>
      </c>
      <c r="AI38" s="10" t="str">
        <f>VLOOKUP(AS38,[1]Hoja3!$B$2:$AO$841,19,FALSE)</f>
        <v>A4 Mono MFPs</v>
      </c>
      <c r="AJ38" s="10">
        <f>VLOOKUP(AS38,[1]Hoja3!$B$2:$AO$841,15,FALSE)</f>
        <v>0</v>
      </c>
      <c r="AK38">
        <f>IF(AE38=AY38,1,0)</f>
        <v>0</v>
      </c>
      <c r="AL38">
        <f>IF(AB38=AF38,1,0)</f>
        <v>1</v>
      </c>
      <c r="AM38">
        <f>IF(AC38=AG38,1,0)</f>
        <v>1</v>
      </c>
      <c r="AN38">
        <f>IF(AD38=AH38,1,0)</f>
        <v>0</v>
      </c>
      <c r="AO38">
        <f>IF(H38=AI38,1,0)</f>
        <v>1</v>
      </c>
      <c r="AP38">
        <f>IF(AJ38=AA38,1,0)</f>
        <v>1</v>
      </c>
      <c r="AQ38" s="8">
        <f>COUNTIF($A$2:$A$1228,A38)</f>
        <v>1</v>
      </c>
      <c r="AR38">
        <f>VLOOKUP(A38,[1]Hoja3!$C$2:$AO$841,39,FALSE)</f>
        <v>1</v>
      </c>
      <c r="AS38" t="str">
        <f>A38 &amp; COUNTIF(A$2:A38,A38)</f>
        <v>0A2T3699231</v>
      </c>
      <c r="AT38" s="10">
        <f>VLOOKUP(AS38,[1]Hoja3!$B$2:$AO$841,38,FALSE)</f>
        <v>750.75000000000011</v>
      </c>
      <c r="AU38" s="9">
        <f>IF(AR38&gt;AQ38,1,0)</f>
        <v>0</v>
      </c>
      <c r="AV38">
        <f>IF(P38="NA",2,IF(OR(F38="INSTALACION NUEVA",F38="Mantenimiento preventivo"),3,IF(AND(AB38&lt;AF38,AK38&lt;&gt;1),4,IF(AT38&gt;AE38,1,0))))</f>
        <v>0</v>
      </c>
    </row>
    <row r="39" spans="1:50" x14ac:dyDescent="0.25">
      <c r="A39" t="s">
        <v>81</v>
      </c>
      <c r="B39">
        <v>2019</v>
      </c>
      <c r="C39" t="s">
        <v>30</v>
      </c>
      <c r="D39" t="s">
        <v>31</v>
      </c>
      <c r="E39">
        <v>28</v>
      </c>
      <c r="F39" t="s">
        <v>40</v>
      </c>
      <c r="G39">
        <v>0.25</v>
      </c>
      <c r="H39" t="s">
        <v>58</v>
      </c>
      <c r="I39">
        <v>655</v>
      </c>
      <c r="J39">
        <v>1365</v>
      </c>
      <c r="K39">
        <v>0</v>
      </c>
      <c r="L39">
        <v>0</v>
      </c>
      <c r="M39">
        <v>0.6</v>
      </c>
      <c r="N39">
        <v>0.8</v>
      </c>
      <c r="O39">
        <v>1.05</v>
      </c>
      <c r="P39">
        <v>1.1000000000000001</v>
      </c>
      <c r="Q39" t="s">
        <v>46</v>
      </c>
      <c r="R39">
        <v>5</v>
      </c>
      <c r="S39">
        <v>9</v>
      </c>
      <c r="T39" t="s">
        <v>47</v>
      </c>
      <c r="U39" t="s">
        <v>45</v>
      </c>
      <c r="V39" t="s">
        <v>42</v>
      </c>
      <c r="W39">
        <v>2019</v>
      </c>
      <c r="X39" t="s">
        <v>37</v>
      </c>
      <c r="Y39" t="s">
        <v>38</v>
      </c>
      <c r="Z39">
        <v>2</v>
      </c>
      <c r="AA39">
        <v>0</v>
      </c>
      <c r="AB39">
        <v>7</v>
      </c>
      <c r="AC39">
        <v>0.6</v>
      </c>
      <c r="AD39">
        <v>0.05</v>
      </c>
      <c r="AE39">
        <v>819</v>
      </c>
      <c r="AF39" s="10">
        <f>VLOOKUP(AS39,[1]Hoja3!$B$2:$AO$841,17,FALSE)</f>
        <v>7</v>
      </c>
      <c r="AG39" s="10">
        <f>VLOOKUP(AS39,[1]Hoja3!$B$2:$AO$841,23,FALSE)</f>
        <v>0.6</v>
      </c>
      <c r="AH39" s="10">
        <f>VLOOKUP(AS39,[1]Hoja3!$B$2:$AO$841,28,FALSE)</f>
        <v>7.5999999999999998E-2</v>
      </c>
      <c r="AI39" s="10" t="str">
        <f>VLOOKUP(AS39,[1]Hoja3!$B$2:$AO$841,19,FALSE)</f>
        <v>Departmental Digital</v>
      </c>
      <c r="AJ39" s="10">
        <f>VLOOKUP(AS39,[1]Hoja3!$B$2:$AO$841,15,FALSE)</f>
        <v>0</v>
      </c>
      <c r="AK39">
        <f>IF(AE39=AY39,1,0)</f>
        <v>0</v>
      </c>
      <c r="AL39">
        <f>IF(AB39=AF39,1,0)</f>
        <v>1</v>
      </c>
      <c r="AM39">
        <f>IF(AC39=AG39,1,0)</f>
        <v>1</v>
      </c>
      <c r="AN39">
        <f>IF(AD39=AH39,1,0)</f>
        <v>0</v>
      </c>
      <c r="AO39">
        <f>IF(H39=AI39,1,0)</f>
        <v>1</v>
      </c>
      <c r="AP39">
        <f>IF(AJ39=AA39,1,0)</f>
        <v>1</v>
      </c>
      <c r="AQ39" s="8">
        <f>COUNTIF($A$2:$A$1228,A39)</f>
        <v>1</v>
      </c>
      <c r="AR39">
        <f>VLOOKUP(A39,[1]Hoja3!$C$2:$AO$841,39,FALSE)</f>
        <v>1</v>
      </c>
      <c r="AS39" t="str">
        <f>A39 &amp; COUNTIF(A$2:A39,A39)</f>
        <v>03AG8801441</v>
      </c>
      <c r="AT39" s="10">
        <f>VLOOKUP(AS39,[1]Hoja3!$B$2:$AO$841,38,FALSE)</f>
        <v>819</v>
      </c>
      <c r="AU39" s="9">
        <f>IF(AR39&gt;AQ39,1,0)</f>
        <v>0</v>
      </c>
      <c r="AV39">
        <f>IF(P39="NA",2,IF(OR(F39="INSTALACION NUEVA",F39="Mantenimiento preventivo"),3,IF(AND(AB39&lt;AF39,AK39&lt;&gt;1),4,IF(AT39&gt;AE39,1,0))))</f>
        <v>0</v>
      </c>
    </row>
    <row r="40" spans="1:50" x14ac:dyDescent="0.25">
      <c r="A40" t="s">
        <v>680</v>
      </c>
      <c r="B40">
        <v>2019</v>
      </c>
      <c r="C40" t="s">
        <v>30</v>
      </c>
      <c r="D40" t="s">
        <v>31</v>
      </c>
      <c r="E40">
        <v>28</v>
      </c>
      <c r="F40" t="s">
        <v>40</v>
      </c>
      <c r="G40">
        <v>0.68333330000000003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R40" t="s">
        <v>33</v>
      </c>
      <c r="S40" t="s">
        <v>33</v>
      </c>
      <c r="U40" t="s">
        <v>34</v>
      </c>
      <c r="V40" t="s">
        <v>59</v>
      </c>
      <c r="W40">
        <v>2019</v>
      </c>
      <c r="X40" t="s">
        <v>37</v>
      </c>
      <c r="Y40" t="s">
        <v>38</v>
      </c>
      <c r="Z40">
        <v>3</v>
      </c>
      <c r="AA40" t="s">
        <v>33</v>
      </c>
      <c r="AB40">
        <v>0</v>
      </c>
      <c r="AC40">
        <v>0</v>
      </c>
      <c r="AD40">
        <v>0</v>
      </c>
      <c r="AE40">
        <v>0</v>
      </c>
      <c r="AF40" s="10">
        <f>VLOOKUP(AS40,[1]Hoja3!$B$2:$AO$841,17,FALSE)</f>
        <v>2674</v>
      </c>
      <c r="AG40" s="10">
        <f>VLOOKUP(AS40,[1]Hoja3!$B$2:$AO$841,23,FALSE)</f>
        <v>1.05</v>
      </c>
      <c r="AH40" s="10">
        <f>VLOOKUP(AS40,[1]Hoja3!$B$2:$AO$841,28,FALSE)</f>
        <v>1.8</v>
      </c>
      <c r="AI40" s="10" t="str">
        <f>VLOOKUP(AS40,[1]Hoja3!$B$2:$AO$841,19,FALSE)</f>
        <v>A4 Mono MFPs</v>
      </c>
      <c r="AJ40" s="10">
        <f>VLOOKUP(AS40,[1]Hoja3!$B$2:$AO$841,15,FALSE)</f>
        <v>0</v>
      </c>
      <c r="AK40">
        <f>IF(AE40=AY40,1,0)</f>
        <v>1</v>
      </c>
      <c r="AL40">
        <f>IF(AB40=AF40,1,0)</f>
        <v>0</v>
      </c>
      <c r="AM40">
        <f>IF(AC40=AG40,1,0)</f>
        <v>0</v>
      </c>
      <c r="AN40">
        <f>IF(AD40=AH40,1,0)</f>
        <v>0</v>
      </c>
      <c r="AO40">
        <f>IF(H40=AI40,1,0)</f>
        <v>0</v>
      </c>
      <c r="AP40">
        <f>IF(AJ40=AA40,1,0)</f>
        <v>0</v>
      </c>
      <c r="AQ40" s="8">
        <f>COUNTIF($A$2:$A$1228,A40)</f>
        <v>1</v>
      </c>
      <c r="AR40">
        <f>VLOOKUP(A40,[1]Hoja3!$C$2:$AO$841,39,FALSE)</f>
        <v>1</v>
      </c>
      <c r="AS40" t="str">
        <f>A40 &amp; COUNTIF(A$2:A40,A40)</f>
        <v>09HB3261161</v>
      </c>
      <c r="AT40" s="10">
        <f>VLOOKUP(AS40,[1]Hoja3!$B$2:$AO$841,38,FALSE)</f>
        <v>750.75000000000011</v>
      </c>
      <c r="AU40" s="9">
        <f>IF(AR40&gt;AQ40,1,0)</f>
        <v>0</v>
      </c>
      <c r="AV40">
        <f>IF(P40="NA",2,IF(OR(F40="INSTALACION NUEVA",F40="Mantenimiento preventivo"),3,IF(AND(AB40&lt;AF40,AK40&lt;&gt;1),4,IF(AT40&gt;AE40,1,0))))</f>
        <v>2</v>
      </c>
    </row>
    <row r="41" spans="1:50" x14ac:dyDescent="0.25">
      <c r="A41" t="s">
        <v>88</v>
      </c>
      <c r="B41">
        <v>2019</v>
      </c>
      <c r="C41" t="s">
        <v>30</v>
      </c>
      <c r="D41" t="s">
        <v>31</v>
      </c>
      <c r="E41">
        <v>28</v>
      </c>
      <c r="F41" t="s">
        <v>40</v>
      </c>
      <c r="G41">
        <v>3.3333340000000003E-2</v>
      </c>
      <c r="H41" t="s">
        <v>58</v>
      </c>
      <c r="I41">
        <v>655</v>
      </c>
      <c r="J41">
        <v>1365</v>
      </c>
      <c r="K41">
        <v>0</v>
      </c>
      <c r="L41">
        <v>0</v>
      </c>
      <c r="M41">
        <v>0.6</v>
      </c>
      <c r="N41">
        <v>0.8</v>
      </c>
      <c r="O41">
        <v>1.05</v>
      </c>
      <c r="P41">
        <v>1.1000000000000001</v>
      </c>
      <c r="Q41" t="s">
        <v>46</v>
      </c>
      <c r="R41">
        <v>5</v>
      </c>
      <c r="S41">
        <v>9</v>
      </c>
      <c r="T41" t="s">
        <v>47</v>
      </c>
      <c r="U41" t="s">
        <v>58</v>
      </c>
      <c r="V41" t="s">
        <v>50</v>
      </c>
      <c r="W41">
        <v>2019</v>
      </c>
      <c r="X41" t="s">
        <v>37</v>
      </c>
      <c r="Y41" t="s">
        <v>38</v>
      </c>
      <c r="Z41">
        <v>1</v>
      </c>
      <c r="AA41">
        <v>0</v>
      </c>
      <c r="AB41">
        <v>8</v>
      </c>
      <c r="AC41">
        <v>0.6</v>
      </c>
      <c r="AD41">
        <v>6.6666679999999997E-3</v>
      </c>
      <c r="AE41">
        <v>819</v>
      </c>
      <c r="AF41" s="10">
        <f>VLOOKUP(AS41,[1]Hoja3!$B$2:$AO$841,17,FALSE)</f>
        <v>14</v>
      </c>
      <c r="AG41" s="10">
        <f>VLOOKUP(AS41,[1]Hoja3!$B$2:$AO$841,23,FALSE)</f>
        <v>0.6</v>
      </c>
      <c r="AH41" s="10">
        <f>VLOOKUP(AS41,[1]Hoja3!$B$2:$AO$841,28,FALSE)</f>
        <v>0.32400000000000001</v>
      </c>
      <c r="AI41" s="10" t="str">
        <f>VLOOKUP(AS41,[1]Hoja3!$B$2:$AO$841,19,FALSE)</f>
        <v>Departmental Digital</v>
      </c>
      <c r="AJ41" s="10">
        <f>VLOOKUP(AS41,[1]Hoja3!$B$2:$AO$841,15,FALSE)</f>
        <v>0</v>
      </c>
      <c r="AK41">
        <f>IF(AE41=AY41,1,0)</f>
        <v>0</v>
      </c>
      <c r="AL41">
        <f>IF(AB41=AF41,1,0)</f>
        <v>0</v>
      </c>
      <c r="AM41">
        <f>IF(AC41=AG41,1,0)</f>
        <v>1</v>
      </c>
      <c r="AN41">
        <f>IF(AD41=AH41,1,0)</f>
        <v>0</v>
      </c>
      <c r="AO41">
        <f>IF(H41=AI41,1,0)</f>
        <v>1</v>
      </c>
      <c r="AP41">
        <f>IF(AJ41=AA41,1,0)</f>
        <v>1</v>
      </c>
      <c r="AQ41" s="8">
        <f>COUNTIF($A$2:$A$1228,A41)</f>
        <v>5</v>
      </c>
      <c r="AR41">
        <f>VLOOKUP(A41,[1]Hoja3!$C$2:$AO$841,39,FALSE)</f>
        <v>4</v>
      </c>
      <c r="AS41" t="str">
        <f>A41 &amp; COUNTIF(A$2:A41,A41)</f>
        <v>0EX92935152</v>
      </c>
      <c r="AT41" s="10">
        <f>VLOOKUP(AS41,[1]Hoja3!$B$2:$AO$841,38,FALSE)</f>
        <v>819</v>
      </c>
      <c r="AU41" s="9">
        <f>IF(AR41&gt;AQ41,1,0)</f>
        <v>0</v>
      </c>
      <c r="AV41">
        <f>IF(P41="NA",2,IF(OR(F41="INSTALACION NUEVA",F41="Mantenimiento preventivo"),3,IF(AND(AB41&lt;AF41,AK41&lt;&gt;1),4,IF(AT41&gt;AE41,1,0))))</f>
        <v>4</v>
      </c>
    </row>
    <row r="42" spans="1:50" x14ac:dyDescent="0.25">
      <c r="A42" t="s">
        <v>673</v>
      </c>
      <c r="B42">
        <v>2019</v>
      </c>
      <c r="C42" t="s">
        <v>30</v>
      </c>
      <c r="D42" t="s">
        <v>31</v>
      </c>
      <c r="E42">
        <v>25</v>
      </c>
      <c r="F42" t="s">
        <v>32</v>
      </c>
      <c r="G42">
        <v>0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R42" t="s">
        <v>33</v>
      </c>
      <c r="S42" t="s">
        <v>33</v>
      </c>
      <c r="U42" t="s">
        <v>34</v>
      </c>
      <c r="V42" t="s">
        <v>67</v>
      </c>
      <c r="W42">
        <v>2019</v>
      </c>
      <c r="X42" t="s">
        <v>37</v>
      </c>
      <c r="Y42" t="s">
        <v>38</v>
      </c>
      <c r="Z42">
        <v>12</v>
      </c>
      <c r="AA42" t="s">
        <v>33</v>
      </c>
      <c r="AB42">
        <v>0</v>
      </c>
      <c r="AC42">
        <v>0</v>
      </c>
      <c r="AD42">
        <v>0</v>
      </c>
      <c r="AE42">
        <v>0</v>
      </c>
      <c r="AF42" s="10" t="str">
        <f>VLOOKUP(AS42,[1]Hoja3!$B$2:$AO$841,17,FALSE)</f>
        <v xml:space="preserve">  </v>
      </c>
      <c r="AG42" s="10">
        <f>VLOOKUP(AS42,[1]Hoja3!$B$2:$AO$841,23,FALSE)</f>
        <v>1</v>
      </c>
      <c r="AH42" s="10">
        <f>VLOOKUP(AS42,[1]Hoja3!$B$2:$AO$841,28,FALSE)</f>
        <v>1</v>
      </c>
      <c r="AI42" s="10" t="str">
        <f>VLOOKUP(AS42,[1]Hoja3!$B$2:$AO$841,19,FALSE)</f>
        <v>A4 Mono MFPs</v>
      </c>
      <c r="AJ42" s="10">
        <f>VLOOKUP(AS42,[1]Hoja3!$B$2:$AO$841,15,FALSE)</f>
        <v>0</v>
      </c>
      <c r="AK42">
        <f>IF(AE42=AY42,1,0)</f>
        <v>1</v>
      </c>
      <c r="AL42">
        <f>IF(AB42=AF42,1,0)</f>
        <v>0</v>
      </c>
      <c r="AM42">
        <f>IF(AC42=AG42,1,0)</f>
        <v>0</v>
      </c>
      <c r="AN42">
        <f>IF(AD42=AH42,1,0)</f>
        <v>0</v>
      </c>
      <c r="AO42">
        <f>IF(H42=AI42,1,0)</f>
        <v>0</v>
      </c>
      <c r="AP42">
        <f>IF(AJ42=AA42,1,0)</f>
        <v>0</v>
      </c>
      <c r="AQ42" s="8">
        <f>COUNTIF($A$2:$A$1228,A42)</f>
        <v>1</v>
      </c>
      <c r="AR42">
        <f>VLOOKUP(A42,[1]Hoja3!$C$2:$AO$841,39,FALSE)</f>
        <v>4</v>
      </c>
      <c r="AS42" t="str">
        <f>A42 &amp; COUNTIF(A$2:A42,A42)</f>
        <v>09HB9160061</v>
      </c>
      <c r="AT42" s="10">
        <f>VLOOKUP(AS42,[1]Hoja3!$B$2:$AO$841,38,FALSE)</f>
        <v>1072.5000000000002</v>
      </c>
      <c r="AU42" s="9">
        <f>IF(AR42&gt;AQ42,1,0)</f>
        <v>1</v>
      </c>
      <c r="AV42">
        <f>IF(P42="NA",2,IF(OR(F42="INSTALACION NUEVA",F42="Mantenimiento preventivo"),3,IF(AND(AB42&lt;AF42,AK42&lt;&gt;1),4,IF(AT42&gt;AE42,1,0))))</f>
        <v>2</v>
      </c>
    </row>
    <row r="43" spans="1:50" x14ac:dyDescent="0.25">
      <c r="A43" t="s">
        <v>99</v>
      </c>
      <c r="B43">
        <v>2019</v>
      </c>
      <c r="C43" t="s">
        <v>30</v>
      </c>
      <c r="D43" t="s">
        <v>31</v>
      </c>
      <c r="E43">
        <v>29</v>
      </c>
      <c r="F43" t="s">
        <v>40</v>
      </c>
      <c r="G43">
        <v>1.65</v>
      </c>
      <c r="H43" t="s">
        <v>54</v>
      </c>
      <c r="I43">
        <v>803</v>
      </c>
      <c r="J43">
        <v>1573</v>
      </c>
      <c r="K43">
        <v>0.2</v>
      </c>
      <c r="L43">
        <v>0.6</v>
      </c>
      <c r="M43">
        <v>0.8</v>
      </c>
      <c r="N43">
        <v>1.05</v>
      </c>
      <c r="O43">
        <v>1.1000000000000001</v>
      </c>
      <c r="P43">
        <v>1.1499999999999999</v>
      </c>
      <c r="Q43" t="s">
        <v>46</v>
      </c>
      <c r="R43">
        <v>4</v>
      </c>
      <c r="S43">
        <v>6</v>
      </c>
      <c r="T43" t="s">
        <v>47</v>
      </c>
      <c r="U43" t="s">
        <v>54</v>
      </c>
      <c r="V43" t="s">
        <v>55</v>
      </c>
      <c r="W43">
        <v>2019</v>
      </c>
      <c r="X43" t="s">
        <v>37</v>
      </c>
      <c r="Y43" t="s">
        <v>38</v>
      </c>
      <c r="Z43">
        <v>2</v>
      </c>
      <c r="AA43">
        <v>0</v>
      </c>
      <c r="AB43">
        <v>15</v>
      </c>
      <c r="AC43">
        <v>0.8</v>
      </c>
      <c r="AD43">
        <v>0.41249999999999998</v>
      </c>
      <c r="AE43">
        <v>1258.4000000000001</v>
      </c>
      <c r="AF43" s="10">
        <f>VLOOKUP(AS43,[1]Hoja3!$B$2:$AO$841,17,FALSE)</f>
        <v>15</v>
      </c>
      <c r="AG43" s="10">
        <f>VLOOKUP(AS43,[1]Hoja3!$B$2:$AO$841,23,FALSE)</f>
        <v>0.8</v>
      </c>
      <c r="AH43" s="10">
        <f>VLOOKUP(AS43,[1]Hoja3!$B$2:$AO$841,28,FALSE)</f>
        <v>0.4375</v>
      </c>
      <c r="AI43" s="10" t="str">
        <f>VLOOKUP(AS43,[1]Hoja3!$B$2:$AO$841,19,FALSE)</f>
        <v>Entry Production Color Low/Mid</v>
      </c>
      <c r="AJ43" s="10">
        <f>VLOOKUP(AS43,[1]Hoja3!$B$2:$AO$841,15,FALSE)</f>
        <v>0</v>
      </c>
      <c r="AK43">
        <f>IF(AE43=AY43,1,0)</f>
        <v>0</v>
      </c>
      <c r="AL43">
        <f>IF(AB43=AF43,1,0)</f>
        <v>1</v>
      </c>
      <c r="AM43">
        <f>IF(AC43=AG43,1,0)</f>
        <v>1</v>
      </c>
      <c r="AN43">
        <f>IF(AD43=AH43,1,0)</f>
        <v>0</v>
      </c>
      <c r="AO43">
        <f>IF(H43=AI43,1,0)</f>
        <v>1</v>
      </c>
      <c r="AP43">
        <f>IF(AJ43=AA43,1,0)</f>
        <v>1</v>
      </c>
      <c r="AQ43" s="8">
        <f>COUNTIF($A$2:$A$1228,A43)</f>
        <v>4</v>
      </c>
      <c r="AR43">
        <f>VLOOKUP(A43,[1]Hoja3!$C$2:$AO$841,39,FALSE)</f>
        <v>4</v>
      </c>
      <c r="AS43" t="str">
        <f>A43 &amp; COUNTIF(A$2:A43,A43)</f>
        <v>0VGW6243911</v>
      </c>
      <c r="AT43" s="10">
        <f>VLOOKUP(AS43,[1]Hoja3!$B$2:$AO$841,38,FALSE)</f>
        <v>1258.4000000000003</v>
      </c>
      <c r="AU43" s="9">
        <f>IF(AR43&gt;AQ43,1,0)</f>
        <v>0</v>
      </c>
      <c r="AV43">
        <f>IF(P43="NA",2,IF(OR(F43="INSTALACION NUEVA",F43="Mantenimiento preventivo"),3,IF(AND(AB43&lt;AF43,AK43&lt;&gt;1),4,IF(AT43&gt;AE43,1,0))))</f>
        <v>0</v>
      </c>
    </row>
    <row r="44" spans="1:50" x14ac:dyDescent="0.25">
      <c r="A44" t="s">
        <v>93</v>
      </c>
      <c r="B44">
        <v>2019</v>
      </c>
      <c r="C44" t="s">
        <v>30</v>
      </c>
      <c r="D44" t="s">
        <v>31</v>
      </c>
      <c r="E44">
        <v>29</v>
      </c>
      <c r="F44" t="s">
        <v>40</v>
      </c>
      <c r="G44">
        <v>1.316667</v>
      </c>
      <c r="H44" t="s">
        <v>45</v>
      </c>
      <c r="I44">
        <v>803</v>
      </c>
      <c r="J44">
        <v>1573</v>
      </c>
      <c r="K44">
        <v>0.2</v>
      </c>
      <c r="L44">
        <v>0.6</v>
      </c>
      <c r="M44">
        <v>0.8</v>
      </c>
      <c r="N44">
        <v>1.05</v>
      </c>
      <c r="O44">
        <v>1.1000000000000001</v>
      </c>
      <c r="P44">
        <v>1.1499999999999999</v>
      </c>
      <c r="Q44" t="s">
        <v>46</v>
      </c>
      <c r="R44">
        <v>4</v>
      </c>
      <c r="S44">
        <v>6</v>
      </c>
      <c r="T44" t="s">
        <v>47</v>
      </c>
      <c r="U44" t="s">
        <v>48</v>
      </c>
      <c r="V44" t="s">
        <v>36</v>
      </c>
      <c r="W44">
        <v>2019</v>
      </c>
      <c r="X44" t="s">
        <v>37</v>
      </c>
      <c r="Y44" t="s">
        <v>38</v>
      </c>
      <c r="Z44">
        <v>1</v>
      </c>
      <c r="AA44">
        <v>0</v>
      </c>
      <c r="AB44">
        <v>31</v>
      </c>
      <c r="AC44">
        <v>1.1000000000000001</v>
      </c>
      <c r="AD44">
        <v>0.32916675000000001</v>
      </c>
      <c r="AE44">
        <v>1730.3</v>
      </c>
      <c r="AF44" s="10">
        <f>VLOOKUP(AS44,[1]Hoja3!$B$2:$AO$841,17,FALSE)</f>
        <v>36</v>
      </c>
      <c r="AG44" s="10">
        <f>VLOOKUP(AS44,[1]Hoja3!$B$2:$AO$841,23,FALSE)</f>
        <v>1.1000000000000001</v>
      </c>
      <c r="AH44" s="10">
        <f>VLOOKUP(AS44,[1]Hoja3!$B$2:$AO$841,28,FALSE)</f>
        <v>0.35499999999999998</v>
      </c>
      <c r="AI44" s="10" t="str">
        <f>VLOOKUP(AS44,[1]Hoja3!$B$2:$AO$841,19,FALSE)</f>
        <v>Light Production Digital Business</v>
      </c>
      <c r="AJ44" s="10">
        <f>VLOOKUP(AS44,[1]Hoja3!$B$2:$AO$841,15,FALSE)</f>
        <v>0</v>
      </c>
      <c r="AK44">
        <f>IF(AE44=AY44,1,0)</f>
        <v>0</v>
      </c>
      <c r="AL44">
        <f>IF(AB44=AF44,1,0)</f>
        <v>0</v>
      </c>
      <c r="AM44">
        <f>IF(AC44=AG44,1,0)</f>
        <v>1</v>
      </c>
      <c r="AN44">
        <f>IF(AD44=AH44,1,0)</f>
        <v>0</v>
      </c>
      <c r="AO44">
        <f>IF(H44=AI44,1,0)</f>
        <v>1</v>
      </c>
      <c r="AP44">
        <f>IF(AJ44=AA44,1,0)</f>
        <v>1</v>
      </c>
      <c r="AQ44" s="8">
        <f>COUNTIF($A$2:$A$1228,A44)</f>
        <v>3</v>
      </c>
      <c r="AR44">
        <f>VLOOKUP(A44,[1]Hoja3!$C$2:$AO$841,39,FALSE)</f>
        <v>3</v>
      </c>
      <c r="AS44" t="str">
        <f>A44 &amp; COUNTIF(A$2:A44,A44)</f>
        <v>0BG29493121</v>
      </c>
      <c r="AT44" s="10">
        <f>VLOOKUP(AS44,[1]Hoja3!$B$2:$AO$841,38,FALSE)</f>
        <v>1730.3000000000004</v>
      </c>
      <c r="AU44" s="9">
        <f>IF(AR44&gt;AQ44,1,0)</f>
        <v>0</v>
      </c>
      <c r="AV44">
        <f>IF(P44="NA",2,IF(OR(F44="INSTALACION NUEVA",F44="Mantenimiento preventivo"),3,IF(AND(AB44&lt;AF44,AK44&lt;&gt;1),4,IF(AT44&gt;AE44,1,0))))</f>
        <v>4</v>
      </c>
    </row>
    <row r="45" spans="1:50" x14ac:dyDescent="0.25">
      <c r="A45" t="s">
        <v>94</v>
      </c>
      <c r="B45">
        <v>2019</v>
      </c>
      <c r="C45" t="s">
        <v>30</v>
      </c>
      <c r="D45" t="s">
        <v>31</v>
      </c>
      <c r="E45">
        <v>29</v>
      </c>
      <c r="F45" t="s">
        <v>40</v>
      </c>
      <c r="G45">
        <v>0.23333329999999999</v>
      </c>
      <c r="H45" t="s">
        <v>95</v>
      </c>
      <c r="I45">
        <v>803</v>
      </c>
      <c r="J45">
        <v>1573</v>
      </c>
      <c r="K45">
        <v>0.2</v>
      </c>
      <c r="L45">
        <v>0.6</v>
      </c>
      <c r="M45">
        <v>0.8</v>
      </c>
      <c r="N45">
        <v>1.05</v>
      </c>
      <c r="O45">
        <v>1.1000000000000001</v>
      </c>
      <c r="P45">
        <v>1.1499999999999999</v>
      </c>
      <c r="Q45" t="s">
        <v>46</v>
      </c>
      <c r="R45">
        <v>4</v>
      </c>
      <c r="S45">
        <v>6</v>
      </c>
      <c r="T45" t="s">
        <v>47</v>
      </c>
      <c r="U45" t="s">
        <v>96</v>
      </c>
      <c r="V45" t="s">
        <v>55</v>
      </c>
      <c r="W45">
        <v>2019</v>
      </c>
      <c r="X45" t="s">
        <v>37</v>
      </c>
      <c r="Y45" t="s">
        <v>38</v>
      </c>
      <c r="Z45">
        <v>1</v>
      </c>
      <c r="AA45">
        <v>0</v>
      </c>
      <c r="AB45">
        <v>25</v>
      </c>
      <c r="AC45">
        <v>1.05</v>
      </c>
      <c r="AD45">
        <v>5.8333324999999998E-2</v>
      </c>
      <c r="AE45">
        <v>1651.65</v>
      </c>
      <c r="AF45" s="10">
        <f>VLOOKUP(AS45,[1]Hoja3!$B$2:$AO$841,17,FALSE)</f>
        <v>28</v>
      </c>
      <c r="AG45" s="10">
        <f>VLOOKUP(AS45,[1]Hoja3!$B$2:$AO$841,23,FALSE)</f>
        <v>1.05</v>
      </c>
      <c r="AH45" s="10">
        <f>VLOOKUP(AS45,[1]Hoja3!$B$2:$AO$841,28,FALSE)</f>
        <v>0.11749999999999999</v>
      </c>
      <c r="AI45" s="10" t="str">
        <f>VLOOKUP(AS45,[1]Hoja3!$B$2:$AO$841,19,FALSE)</f>
        <v>Entry Production Color Mid</v>
      </c>
      <c r="AJ45" s="10">
        <f>VLOOKUP(AS45,[1]Hoja3!$B$2:$AO$841,15,FALSE)</f>
        <v>0</v>
      </c>
      <c r="AK45">
        <f>IF(AE45=AY45,1,0)</f>
        <v>0</v>
      </c>
      <c r="AL45">
        <f>IF(AB45=AF45,1,0)</f>
        <v>0</v>
      </c>
      <c r="AM45">
        <f>IF(AC45=AG45,1,0)</f>
        <v>1</v>
      </c>
      <c r="AN45">
        <f>IF(AD45=AH45,1,0)</f>
        <v>0</v>
      </c>
      <c r="AO45">
        <f>IF(H45=AI45,1,0)</f>
        <v>1</v>
      </c>
      <c r="AP45">
        <f>IF(AJ45=AA45,1,0)</f>
        <v>1</v>
      </c>
      <c r="AQ45" s="8">
        <f>COUNTIF($A$2:$A$1228,A45)</f>
        <v>1</v>
      </c>
      <c r="AR45">
        <f>VLOOKUP(A45,[1]Hoja3!$C$2:$AO$841,39,FALSE)</f>
        <v>1</v>
      </c>
      <c r="AS45" t="str">
        <f>A45 &amp; COUNTIF(A$2:A45,A45)</f>
        <v>0CX00609741</v>
      </c>
      <c r="AT45" s="10">
        <f>VLOOKUP(AS45,[1]Hoja3!$B$2:$AO$841,38,FALSE)</f>
        <v>1651.6500000000003</v>
      </c>
      <c r="AU45" s="9">
        <f>IF(AR45&gt;AQ45,1,0)</f>
        <v>0</v>
      </c>
      <c r="AV45">
        <f>IF(P45="NA",2,IF(OR(F45="INSTALACION NUEVA",F45="Mantenimiento preventivo"),3,IF(AND(AB45&lt;AF45,AK45&lt;&gt;1),4,IF(AT45&gt;AE45,1,0))))</f>
        <v>4</v>
      </c>
    </row>
    <row r="46" spans="1:50" x14ac:dyDescent="0.25">
      <c r="A46" t="s">
        <v>97</v>
      </c>
      <c r="B46">
        <v>2019</v>
      </c>
      <c r="C46" t="s">
        <v>30</v>
      </c>
      <c r="D46" t="s">
        <v>31</v>
      </c>
      <c r="E46">
        <v>29</v>
      </c>
      <c r="F46" t="s">
        <v>40</v>
      </c>
      <c r="G46">
        <v>1.6333329999999999</v>
      </c>
      <c r="H46" t="s">
        <v>58</v>
      </c>
      <c r="I46">
        <v>655</v>
      </c>
      <c r="J46">
        <v>1365</v>
      </c>
      <c r="K46">
        <v>0</v>
      </c>
      <c r="L46">
        <v>0</v>
      </c>
      <c r="M46">
        <v>0.6</v>
      </c>
      <c r="N46">
        <v>0.8</v>
      </c>
      <c r="O46">
        <v>1.05</v>
      </c>
      <c r="P46">
        <v>1.1000000000000001</v>
      </c>
      <c r="Q46" t="s">
        <v>46</v>
      </c>
      <c r="R46">
        <v>5</v>
      </c>
      <c r="S46">
        <v>9</v>
      </c>
      <c r="T46" t="s">
        <v>47</v>
      </c>
      <c r="U46" t="s">
        <v>58</v>
      </c>
      <c r="V46" t="s">
        <v>83</v>
      </c>
      <c r="W46">
        <v>2019</v>
      </c>
      <c r="X46" t="s">
        <v>37</v>
      </c>
      <c r="Y46" t="s">
        <v>38</v>
      </c>
      <c r="Z46">
        <v>2</v>
      </c>
      <c r="AA46">
        <v>0</v>
      </c>
      <c r="AB46">
        <v>45</v>
      </c>
      <c r="AC46">
        <v>1.05</v>
      </c>
      <c r="AD46">
        <v>0.32666659999999997</v>
      </c>
      <c r="AE46">
        <v>1433.25</v>
      </c>
      <c r="AF46" s="10">
        <f>VLOOKUP(AS46,[1]Hoja3!$B$2:$AO$841,17,FALSE)</f>
        <v>29</v>
      </c>
      <c r="AG46" s="10">
        <f>VLOOKUP(AS46,[1]Hoja3!$B$2:$AO$841,23,FALSE)</f>
        <v>0.8</v>
      </c>
      <c r="AH46" s="10">
        <f>VLOOKUP(AS46,[1]Hoja3!$B$2:$AO$841,28,FALSE)</f>
        <v>0.30399999999999999</v>
      </c>
      <c r="AI46" s="10" t="str">
        <f>VLOOKUP(AS46,[1]Hoja3!$B$2:$AO$841,19,FALSE)</f>
        <v>Departmental Digital</v>
      </c>
      <c r="AJ46" s="10">
        <f>VLOOKUP(AS46,[1]Hoja3!$B$2:$AO$841,15,FALSE)</f>
        <v>0</v>
      </c>
      <c r="AK46">
        <f>IF(AE46=AY46,1,0)</f>
        <v>0</v>
      </c>
      <c r="AL46">
        <f>IF(AB46=AF46,1,0)</f>
        <v>0</v>
      </c>
      <c r="AM46">
        <f>IF(AC46=AG46,1,0)</f>
        <v>0</v>
      </c>
      <c r="AN46">
        <f>IF(AD46=AH46,1,0)</f>
        <v>0</v>
      </c>
      <c r="AO46">
        <f>IF(H46=AI46,1,0)</f>
        <v>1</v>
      </c>
      <c r="AP46">
        <f>IF(AJ46=AA46,1,0)</f>
        <v>1</v>
      </c>
      <c r="AQ46" s="8">
        <f>COUNTIF($A$2:$A$1228,A46)</f>
        <v>2</v>
      </c>
      <c r="AR46">
        <f>VLOOKUP(A46,[1]Hoja3!$C$2:$AO$841,39,FALSE)</f>
        <v>2</v>
      </c>
      <c r="AS46" t="str">
        <f>A46 &amp; COUNTIF(A$2:A46,A46)</f>
        <v>0EX92932001</v>
      </c>
      <c r="AT46" s="10">
        <f>VLOOKUP(AS46,[1]Hoja3!$B$2:$AO$841,38,FALSE)</f>
        <v>1092</v>
      </c>
      <c r="AU46" s="9">
        <f>IF(AR46&gt;AQ46,1,0)</f>
        <v>0</v>
      </c>
      <c r="AV46">
        <f>IF(P46="NA",2,IF(OR(F46="INSTALACION NUEVA",F46="Mantenimiento preventivo"),3,IF(AND(AB46&lt;AF46,AK46&lt;&gt;1),4,IF(AT46&gt;AE46,1,0))))</f>
        <v>0</v>
      </c>
    </row>
    <row r="47" spans="1:50" x14ac:dyDescent="0.25">
      <c r="A47" t="s">
        <v>98</v>
      </c>
      <c r="B47">
        <v>2019</v>
      </c>
      <c r="C47" t="s">
        <v>30</v>
      </c>
      <c r="D47" t="s">
        <v>31</v>
      </c>
      <c r="E47">
        <v>29</v>
      </c>
      <c r="F47" t="s">
        <v>40</v>
      </c>
      <c r="G47">
        <v>2.0833330000000001</v>
      </c>
      <c r="H47" t="s">
        <v>58</v>
      </c>
      <c r="I47">
        <v>655</v>
      </c>
      <c r="J47">
        <v>1365</v>
      </c>
      <c r="K47">
        <v>0</v>
      </c>
      <c r="L47">
        <v>0</v>
      </c>
      <c r="M47">
        <v>0.6</v>
      </c>
      <c r="N47">
        <v>0.8</v>
      </c>
      <c r="O47">
        <v>1.05</v>
      </c>
      <c r="P47">
        <v>1.1000000000000001</v>
      </c>
      <c r="Q47" t="s">
        <v>46</v>
      </c>
      <c r="R47">
        <v>5</v>
      </c>
      <c r="S47">
        <v>9</v>
      </c>
      <c r="T47" t="s">
        <v>47</v>
      </c>
      <c r="U47" t="s">
        <v>58</v>
      </c>
      <c r="V47" t="s">
        <v>61</v>
      </c>
      <c r="W47">
        <v>2019</v>
      </c>
      <c r="X47" t="s">
        <v>37</v>
      </c>
      <c r="Y47" t="s">
        <v>38</v>
      </c>
      <c r="Z47">
        <v>1</v>
      </c>
      <c r="AA47">
        <v>0</v>
      </c>
      <c r="AB47">
        <v>32</v>
      </c>
      <c r="AC47">
        <v>1.05</v>
      </c>
      <c r="AD47">
        <v>0.4166666</v>
      </c>
      <c r="AE47">
        <v>1433.25</v>
      </c>
      <c r="AF47" s="10">
        <f>VLOOKUP(AS47,[1]Hoja3!$B$2:$AO$841,17,FALSE)</f>
        <v>35</v>
      </c>
      <c r="AG47" s="10">
        <f>VLOOKUP(AS47,[1]Hoja3!$B$2:$AO$841,23,FALSE)</f>
        <v>1.05</v>
      </c>
      <c r="AH47" s="10">
        <f>VLOOKUP(AS47,[1]Hoja3!$B$2:$AO$841,28,FALSE)</f>
        <v>0.84600000000000009</v>
      </c>
      <c r="AI47" s="10" t="str">
        <f>VLOOKUP(AS47,[1]Hoja3!$B$2:$AO$841,19,FALSE)</f>
        <v>Departmental Digital</v>
      </c>
      <c r="AJ47" s="10">
        <f>VLOOKUP(AS47,[1]Hoja3!$B$2:$AO$841,15,FALSE)</f>
        <v>0</v>
      </c>
      <c r="AK47">
        <f>IF(AE47=AY47,1,0)</f>
        <v>0</v>
      </c>
      <c r="AL47">
        <f>IF(AB47=AF47,1,0)</f>
        <v>0</v>
      </c>
      <c r="AM47">
        <f>IF(AC47=AG47,1,0)</f>
        <v>1</v>
      </c>
      <c r="AN47">
        <f>IF(AD47=AH47,1,0)</f>
        <v>0</v>
      </c>
      <c r="AO47">
        <f>IF(H47=AI47,1,0)</f>
        <v>1</v>
      </c>
      <c r="AP47">
        <f>IF(AJ47=AA47,1,0)</f>
        <v>1</v>
      </c>
      <c r="AQ47" s="8">
        <f>COUNTIF($A$2:$A$1228,A47)</f>
        <v>2</v>
      </c>
      <c r="AR47">
        <f>VLOOKUP(A47,[1]Hoja3!$C$2:$AO$841,39,FALSE)</f>
        <v>2</v>
      </c>
      <c r="AS47" t="str">
        <f>A47 &amp; COUNTIF(A$2:A47,A47)</f>
        <v>0EX92972931</v>
      </c>
      <c r="AT47" s="10">
        <f>VLOOKUP(AS47,[1]Hoja3!$B$2:$AO$841,38,FALSE)</f>
        <v>1433.25</v>
      </c>
      <c r="AU47" s="9">
        <f>IF(AR47&gt;AQ47,1,0)</f>
        <v>0</v>
      </c>
      <c r="AV47">
        <f>IF(P47="NA",2,IF(OR(F47="INSTALACION NUEVA",F47="Mantenimiento preventivo"),3,IF(AND(AB47&lt;AF47,AK47&lt;&gt;1),4,IF(AT47&gt;AE47,1,0))))</f>
        <v>4</v>
      </c>
    </row>
    <row r="48" spans="1:50" x14ac:dyDescent="0.25">
      <c r="A48" t="s">
        <v>92</v>
      </c>
      <c r="B48">
        <v>2019</v>
      </c>
      <c r="C48" t="s">
        <v>30</v>
      </c>
      <c r="D48" t="s">
        <v>31</v>
      </c>
      <c r="E48">
        <v>29</v>
      </c>
      <c r="F48" t="s">
        <v>40</v>
      </c>
      <c r="G48">
        <v>0.5</v>
      </c>
      <c r="H48" t="s">
        <v>45</v>
      </c>
      <c r="I48">
        <v>803</v>
      </c>
      <c r="J48">
        <v>1573</v>
      </c>
      <c r="K48">
        <v>0.2</v>
      </c>
      <c r="L48">
        <v>0.6</v>
      </c>
      <c r="M48">
        <v>0.8</v>
      </c>
      <c r="N48">
        <v>1.05</v>
      </c>
      <c r="O48">
        <v>1.1000000000000001</v>
      </c>
      <c r="P48">
        <v>1.1499999999999999</v>
      </c>
      <c r="Q48" t="s">
        <v>46</v>
      </c>
      <c r="R48">
        <v>4</v>
      </c>
      <c r="S48">
        <v>6</v>
      </c>
      <c r="T48" t="s">
        <v>47</v>
      </c>
      <c r="U48" t="s">
        <v>48</v>
      </c>
      <c r="V48" t="s">
        <v>50</v>
      </c>
      <c r="W48">
        <v>2019</v>
      </c>
      <c r="X48" t="s">
        <v>37</v>
      </c>
      <c r="Y48" t="s">
        <v>38</v>
      </c>
      <c r="Z48">
        <v>4</v>
      </c>
      <c r="AA48">
        <v>0</v>
      </c>
      <c r="AB48">
        <v>1</v>
      </c>
      <c r="AC48">
        <v>0.2</v>
      </c>
      <c r="AD48">
        <v>0.125</v>
      </c>
      <c r="AE48">
        <v>314.60000000000002</v>
      </c>
      <c r="AF48" s="10">
        <f>VLOOKUP(AS48,[1]Hoja3!$B$2:$AO$841,17,FALSE)</f>
        <v>1</v>
      </c>
      <c r="AG48" s="10">
        <f>VLOOKUP(AS48,[1]Hoja3!$B$2:$AO$841,23,FALSE)</f>
        <v>0</v>
      </c>
      <c r="AH48" s="10">
        <f>VLOOKUP(AS48,[1]Hoja3!$B$2:$AO$841,28,FALSE)</f>
        <v>0.50749999999999995</v>
      </c>
      <c r="AI48" s="10" t="str">
        <f>VLOOKUP(AS48,[1]Hoja3!$B$2:$AO$841,19,FALSE)</f>
        <v>Light Production Digital Business</v>
      </c>
      <c r="AJ48" s="10">
        <f>VLOOKUP(AS48,[1]Hoja3!$B$2:$AO$841,15,FALSE)</f>
        <v>0</v>
      </c>
      <c r="AK48">
        <f>IF(AE48=AY48,1,0)</f>
        <v>0</v>
      </c>
      <c r="AL48">
        <f>IF(AB48=AF48,1,0)</f>
        <v>1</v>
      </c>
      <c r="AM48">
        <f>IF(AC48=AG48,1,0)</f>
        <v>0</v>
      </c>
      <c r="AN48">
        <f>IF(AD48=AH48,1,0)</f>
        <v>0</v>
      </c>
      <c r="AO48">
        <f>IF(H48=AI48,1,0)</f>
        <v>1</v>
      </c>
      <c r="AP48">
        <f>IF(AJ48=AA48,1,0)</f>
        <v>1</v>
      </c>
      <c r="AQ48" s="8">
        <f>COUNTIF($A$2:$A$1228,A48)</f>
        <v>2</v>
      </c>
      <c r="AR48">
        <f>VLOOKUP(A48,[1]Hoja3!$C$2:$AO$841,39,FALSE)</f>
        <v>2</v>
      </c>
      <c r="AS48" t="str">
        <f>A48 &amp; COUNTIF(A$2:A48,A48)</f>
        <v>0BG29401841</v>
      </c>
      <c r="AT48" s="10">
        <f>VLOOKUP(AS48,[1]Hoja3!$B$2:$AO$841,38,FALSE)</f>
        <v>0</v>
      </c>
      <c r="AU48" s="9">
        <f>IF(AR48&gt;AQ48,1,0)</f>
        <v>0</v>
      </c>
      <c r="AV48">
        <f>IF(P48="NA",2,IF(OR(F48="INSTALACION NUEVA",F48="Mantenimiento preventivo"),3,IF(AND(AB48&lt;AF48,AK48&lt;&gt;1),4,IF(AT48&gt;AE48,1,0))))</f>
        <v>0</v>
      </c>
    </row>
    <row r="49" spans="1:48" x14ac:dyDescent="0.25">
      <c r="A49" t="s">
        <v>682</v>
      </c>
      <c r="B49">
        <v>2019</v>
      </c>
      <c r="C49" t="s">
        <v>30</v>
      </c>
      <c r="D49" t="s">
        <v>31</v>
      </c>
      <c r="E49">
        <v>29</v>
      </c>
      <c r="F49" t="s">
        <v>40</v>
      </c>
      <c r="G49">
        <v>0</v>
      </c>
      <c r="H49" t="s">
        <v>116</v>
      </c>
      <c r="I49">
        <v>655</v>
      </c>
      <c r="J49">
        <v>1365</v>
      </c>
      <c r="K49">
        <v>0</v>
      </c>
      <c r="L49">
        <v>0</v>
      </c>
      <c r="M49">
        <v>0.6</v>
      </c>
      <c r="N49">
        <v>0.8</v>
      </c>
      <c r="O49">
        <v>1.05</v>
      </c>
      <c r="P49">
        <v>1.1000000000000001</v>
      </c>
      <c r="Q49" t="s">
        <v>420</v>
      </c>
      <c r="R49">
        <v>5</v>
      </c>
      <c r="S49">
        <v>9</v>
      </c>
      <c r="T49" t="s">
        <v>47</v>
      </c>
      <c r="U49" t="s">
        <v>45</v>
      </c>
      <c r="V49" t="s">
        <v>683</v>
      </c>
      <c r="W49">
        <v>2019</v>
      </c>
      <c r="X49" t="s">
        <v>37</v>
      </c>
      <c r="Y49" t="s">
        <v>38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 s="10">
        <f>VLOOKUP(AS49,[1]Hoja3!$B$2:$AO$841,17,FALSE)</f>
        <v>21</v>
      </c>
      <c r="AG49" s="10">
        <f>VLOOKUP(AS49,[1]Hoja3!$B$2:$AO$841,23,FALSE)</f>
        <v>0.8</v>
      </c>
      <c r="AH49" s="10">
        <f>VLOOKUP(AS49,[1]Hoja3!$B$2:$AO$841,28,FALSE)</f>
        <v>0.14399999999999999</v>
      </c>
      <c r="AI49" s="10" t="str">
        <f>VLOOKUP(AS49,[1]Hoja3!$B$2:$AO$841,19,FALSE)</f>
        <v>Office Digital</v>
      </c>
      <c r="AJ49" s="10">
        <f>VLOOKUP(AS49,[1]Hoja3!$B$2:$AO$841,15,FALSE)</f>
        <v>1</v>
      </c>
      <c r="AK49">
        <f>IF(AE49=AY49,1,0)</f>
        <v>1</v>
      </c>
      <c r="AL49">
        <f>IF(AB49=AF49,1,0)</f>
        <v>0</v>
      </c>
      <c r="AM49">
        <f>IF(AC49=AG49,1,0)</f>
        <v>0</v>
      </c>
      <c r="AN49">
        <f>IF(AD49=AH49,1,0)</f>
        <v>0</v>
      </c>
      <c r="AO49">
        <f>IF(H49=AI49,1,0)</f>
        <v>1</v>
      </c>
      <c r="AP49">
        <f>IF(AJ49=AA49,1,0)</f>
        <v>1</v>
      </c>
      <c r="AQ49" s="8">
        <f>COUNTIF($A$2:$A$1228,A49)</f>
        <v>2</v>
      </c>
      <c r="AR49">
        <f>VLOOKUP(A49,[1]Hoja3!$C$2:$AO$841,39,FALSE)</f>
        <v>2</v>
      </c>
      <c r="AS49" t="str">
        <f>A49 &amp; COUNTIF(A$2:A49,A49)</f>
        <v>0Y4X8480091</v>
      </c>
      <c r="AT49" s="10">
        <f>VLOOKUP(AS49,[1]Hoja3!$B$2:$AO$841,38,FALSE)</f>
        <v>0</v>
      </c>
      <c r="AU49" s="9">
        <f>IF(AR49&gt;AQ49,1,0)</f>
        <v>0</v>
      </c>
      <c r="AV49">
        <f>IF(P49="NA",2,IF(OR(F49="INSTALACION NUEVA",F49="Mantenimiento preventivo"),3,IF(AND(AB49&lt;AF49,AK49&lt;&gt;1),4,IF(AT49&gt;AE49,1,0))))</f>
        <v>0</v>
      </c>
    </row>
    <row r="50" spans="1:48" x14ac:dyDescent="0.25">
      <c r="A50" t="s">
        <v>684</v>
      </c>
      <c r="B50">
        <v>2019</v>
      </c>
      <c r="C50" t="s">
        <v>30</v>
      </c>
      <c r="D50" t="s">
        <v>31</v>
      </c>
      <c r="E50">
        <v>29</v>
      </c>
      <c r="F50" t="s">
        <v>40</v>
      </c>
      <c r="G50">
        <v>0.1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R50" t="s">
        <v>33</v>
      </c>
      <c r="S50" t="s">
        <v>33</v>
      </c>
      <c r="U50" t="s">
        <v>34</v>
      </c>
      <c r="V50" t="s">
        <v>50</v>
      </c>
      <c r="W50">
        <v>2019</v>
      </c>
      <c r="X50" t="s">
        <v>37</v>
      </c>
      <c r="Y50" t="s">
        <v>38</v>
      </c>
      <c r="Z50">
        <v>2</v>
      </c>
      <c r="AA50" t="s">
        <v>33</v>
      </c>
      <c r="AB50">
        <v>0</v>
      </c>
      <c r="AC50">
        <v>0</v>
      </c>
      <c r="AD50">
        <v>0</v>
      </c>
      <c r="AE50">
        <v>0</v>
      </c>
      <c r="AF50" s="10">
        <f>VLOOKUP(AS50,[1]Hoja3!$B$2:$AO$841,17,FALSE)</f>
        <v>754</v>
      </c>
      <c r="AG50" s="10">
        <f>VLOOKUP(AS50,[1]Hoja3!$B$2:$AO$841,23,FALSE)</f>
        <v>1.05</v>
      </c>
      <c r="AH50" s="10">
        <f>VLOOKUP(AS50,[1]Hoja3!$B$2:$AO$841,28,FALSE)</f>
        <v>0</v>
      </c>
      <c r="AI50" s="10" t="str">
        <f>VLOOKUP(AS50,[1]Hoja3!$B$2:$AO$841,19,FALSE)</f>
        <v>A4 Mono MFPs</v>
      </c>
      <c r="AJ50" s="10">
        <f>VLOOKUP(AS50,[1]Hoja3!$B$2:$AO$841,15,FALSE)</f>
        <v>0</v>
      </c>
      <c r="AK50">
        <f>IF(AE50=AY50,1,0)</f>
        <v>1</v>
      </c>
      <c r="AL50">
        <f>IF(AB50=AF50,1,0)</f>
        <v>0</v>
      </c>
      <c r="AM50">
        <f>IF(AC50=AG50,1,0)</f>
        <v>0</v>
      </c>
      <c r="AN50">
        <f>IF(AD50=AH50,1,0)</f>
        <v>1</v>
      </c>
      <c r="AO50">
        <f>IF(H50=AI50,1,0)</f>
        <v>0</v>
      </c>
      <c r="AP50">
        <f>IF(AJ50=AA50,1,0)</f>
        <v>0</v>
      </c>
      <c r="AQ50" s="8">
        <f>COUNTIF($A$2:$A$1228,A50)</f>
        <v>1</v>
      </c>
      <c r="AR50">
        <f>VLOOKUP(A50,[1]Hoja3!$C$2:$AO$841,39,FALSE)</f>
        <v>1</v>
      </c>
      <c r="AS50" t="str">
        <f>A50 &amp; COUNTIF(A$2:A50,A50)</f>
        <v>0C4X0064541</v>
      </c>
      <c r="AT50" s="10">
        <f>VLOOKUP(AS50,[1]Hoja3!$B$2:$AO$841,38,FALSE)</f>
        <v>750.75000000000011</v>
      </c>
      <c r="AU50" s="9">
        <f>IF(AR50&gt;AQ50,1,0)</f>
        <v>0</v>
      </c>
      <c r="AV50">
        <f>IF(P50="NA",2,IF(OR(F50="INSTALACION NUEVA",F50="Mantenimiento preventivo"),3,IF(AND(AB50&lt;AF50,AK50&lt;&gt;1),4,IF(AT50&gt;AE50,1,0))))</f>
        <v>2</v>
      </c>
    </row>
    <row r="51" spans="1:48" x14ac:dyDescent="0.25">
      <c r="A51" t="s">
        <v>104</v>
      </c>
      <c r="B51">
        <v>2019</v>
      </c>
      <c r="C51" t="s">
        <v>30</v>
      </c>
      <c r="D51" t="s">
        <v>31</v>
      </c>
      <c r="E51">
        <v>31</v>
      </c>
      <c r="F51" t="s">
        <v>40</v>
      </c>
      <c r="G51">
        <v>1.3</v>
      </c>
      <c r="H51" t="s">
        <v>54</v>
      </c>
      <c r="I51">
        <v>803</v>
      </c>
      <c r="J51">
        <v>1573</v>
      </c>
      <c r="K51">
        <v>0.2</v>
      </c>
      <c r="L51">
        <v>0.6</v>
      </c>
      <c r="M51">
        <v>0.8</v>
      </c>
      <c r="N51">
        <v>1.05</v>
      </c>
      <c r="O51">
        <v>1.1000000000000001</v>
      </c>
      <c r="P51">
        <v>1.1499999999999999</v>
      </c>
      <c r="Q51" t="s">
        <v>46</v>
      </c>
      <c r="R51">
        <v>4</v>
      </c>
      <c r="S51">
        <v>6</v>
      </c>
      <c r="T51" t="s">
        <v>47</v>
      </c>
      <c r="U51" t="s">
        <v>54</v>
      </c>
      <c r="V51" t="s">
        <v>59</v>
      </c>
      <c r="W51">
        <v>2019</v>
      </c>
      <c r="X51" t="s">
        <v>37</v>
      </c>
      <c r="Y51" t="s">
        <v>38</v>
      </c>
      <c r="Z51">
        <v>2</v>
      </c>
      <c r="AA51">
        <v>0</v>
      </c>
      <c r="AB51">
        <v>45</v>
      </c>
      <c r="AC51">
        <v>1.1000000000000001</v>
      </c>
      <c r="AD51">
        <v>0.32500000000000001</v>
      </c>
      <c r="AE51">
        <v>1730.3</v>
      </c>
      <c r="AF51" s="10">
        <f>VLOOKUP(AS51,[1]Hoja3!$B$2:$AO$841,17,FALSE)</f>
        <v>46</v>
      </c>
      <c r="AG51" s="10">
        <f>VLOOKUP(AS51,[1]Hoja3!$B$2:$AO$841,23,FALSE)</f>
        <v>1.1000000000000001</v>
      </c>
      <c r="AH51" s="10">
        <f>VLOOKUP(AS51,[1]Hoja3!$B$2:$AO$841,28,FALSE)</f>
        <v>0.70750000000000002</v>
      </c>
      <c r="AI51" s="10" t="str">
        <f>VLOOKUP(AS51,[1]Hoja3!$B$2:$AO$841,19,FALSE)</f>
        <v>Entry Production Color Low/Mid</v>
      </c>
      <c r="AJ51" s="10">
        <f>VLOOKUP(AS51,[1]Hoja3!$B$2:$AO$841,15,FALSE)</f>
        <v>0</v>
      </c>
      <c r="AK51">
        <f>IF(AE51=AY51,1,0)</f>
        <v>0</v>
      </c>
      <c r="AL51">
        <f>IF(AB51=AF51,1,0)</f>
        <v>0</v>
      </c>
      <c r="AM51">
        <f>IF(AC51=AG51,1,0)</f>
        <v>1</v>
      </c>
      <c r="AN51">
        <f>IF(AD51=AH51,1,0)</f>
        <v>0</v>
      </c>
      <c r="AO51">
        <f>IF(H51=AI51,1,0)</f>
        <v>1</v>
      </c>
      <c r="AP51">
        <f>IF(AJ51=AA51,1,0)</f>
        <v>1</v>
      </c>
      <c r="AQ51" s="8">
        <f>COUNTIF($A$2:$A$1228,A51)</f>
        <v>1</v>
      </c>
      <c r="AR51">
        <f>VLOOKUP(A51,[1]Hoja3!$C$2:$AO$841,39,FALSE)</f>
        <v>1</v>
      </c>
      <c r="AS51" t="str">
        <f>A51 &amp; COUNTIF(A$2:A51,A51)</f>
        <v>0E2B6465601</v>
      </c>
      <c r="AT51" s="10">
        <f>VLOOKUP(AS51,[1]Hoja3!$B$2:$AO$841,38,FALSE)</f>
        <v>1730.3000000000004</v>
      </c>
      <c r="AU51" s="9">
        <f>IF(AR51&gt;AQ51,1,0)</f>
        <v>0</v>
      </c>
      <c r="AV51">
        <f>IF(P51="NA",2,IF(OR(F51="INSTALACION NUEVA",F51="Mantenimiento preventivo"),3,IF(AND(AB51&lt;AF51,AK51&lt;&gt;1),4,IF(AT51&gt;AE51,1,0))))</f>
        <v>4</v>
      </c>
    </row>
    <row r="52" spans="1:48" x14ac:dyDescent="0.25">
      <c r="A52" t="s">
        <v>105</v>
      </c>
      <c r="B52">
        <v>2019</v>
      </c>
      <c r="C52" t="s">
        <v>30</v>
      </c>
      <c r="D52" t="s">
        <v>31</v>
      </c>
      <c r="E52">
        <v>31</v>
      </c>
      <c r="F52" t="s">
        <v>40</v>
      </c>
      <c r="G52">
        <v>0.51666670000000003</v>
      </c>
      <c r="H52" t="s">
        <v>58</v>
      </c>
      <c r="I52">
        <v>655</v>
      </c>
      <c r="J52">
        <v>1365</v>
      </c>
      <c r="K52">
        <v>0</v>
      </c>
      <c r="L52">
        <v>0</v>
      </c>
      <c r="M52">
        <v>0.6</v>
      </c>
      <c r="N52">
        <v>0.8</v>
      </c>
      <c r="O52">
        <v>1.05</v>
      </c>
      <c r="P52">
        <v>1.1000000000000001</v>
      </c>
      <c r="Q52" t="s">
        <v>46</v>
      </c>
      <c r="R52">
        <v>5</v>
      </c>
      <c r="S52">
        <v>9</v>
      </c>
      <c r="T52" t="s">
        <v>47</v>
      </c>
      <c r="U52" t="s">
        <v>58</v>
      </c>
      <c r="V52" t="s">
        <v>67</v>
      </c>
      <c r="W52">
        <v>2019</v>
      </c>
      <c r="X52" t="s">
        <v>37</v>
      </c>
      <c r="Y52" t="s">
        <v>38</v>
      </c>
      <c r="Z52">
        <v>1</v>
      </c>
      <c r="AA52">
        <v>0</v>
      </c>
      <c r="AB52">
        <v>5</v>
      </c>
      <c r="AC52">
        <v>0</v>
      </c>
      <c r="AD52">
        <v>0.10333334</v>
      </c>
      <c r="AE52">
        <v>0</v>
      </c>
      <c r="AF52" s="10">
        <f>VLOOKUP(AS52,[1]Hoja3!$B$2:$AO$841,17,FALSE)</f>
        <v>3</v>
      </c>
      <c r="AG52" s="10">
        <f>VLOOKUP(AS52,[1]Hoja3!$B$2:$AO$841,23,FALSE)</f>
        <v>0</v>
      </c>
      <c r="AH52" s="10">
        <f>VLOOKUP(AS52,[1]Hoja3!$B$2:$AO$841,28,FALSE)</f>
        <v>0.1</v>
      </c>
      <c r="AI52" s="10" t="str">
        <f>VLOOKUP(AS52,[1]Hoja3!$B$2:$AO$841,19,FALSE)</f>
        <v>Departmental Digital</v>
      </c>
      <c r="AJ52" s="10">
        <f>VLOOKUP(AS52,[1]Hoja3!$B$2:$AO$841,15,FALSE)</f>
        <v>0</v>
      </c>
      <c r="AK52">
        <f>IF(AE52=AY52,1,0)</f>
        <v>1</v>
      </c>
      <c r="AL52">
        <f>IF(AB52=AF52,1,0)</f>
        <v>0</v>
      </c>
      <c r="AM52">
        <f>IF(AC52=AG52,1,0)</f>
        <v>1</v>
      </c>
      <c r="AN52">
        <f>IF(AD52=AH52,1,0)</f>
        <v>0</v>
      </c>
      <c r="AO52">
        <f>IF(H52=AI52,1,0)</f>
        <v>1</v>
      </c>
      <c r="AP52">
        <f>IF(AJ52=AA52,1,0)</f>
        <v>1</v>
      </c>
      <c r="AQ52" s="8">
        <f>COUNTIF($A$2:$A$1228,A52)</f>
        <v>1</v>
      </c>
      <c r="AR52">
        <f>VLOOKUP(A52,[1]Hoja3!$C$2:$AO$841,39,FALSE)</f>
        <v>1</v>
      </c>
      <c r="AS52" t="str">
        <f>A52 &amp; COUNTIF(A$2:A52,A52)</f>
        <v>0EX93098041</v>
      </c>
      <c r="AT52" s="10">
        <f>VLOOKUP(AS52,[1]Hoja3!$B$2:$AO$841,38,FALSE)</f>
        <v>0</v>
      </c>
      <c r="AU52" s="9">
        <f>IF(AR52&gt;AQ52,1,0)</f>
        <v>0</v>
      </c>
      <c r="AV52">
        <f>IF(P52="NA",2,IF(OR(F52="INSTALACION NUEVA",F52="Mantenimiento preventivo"),3,IF(AND(AB52&lt;AF52,AK52&lt;&gt;1),4,IF(AT52&gt;AE52,1,0))))</f>
        <v>0</v>
      </c>
    </row>
    <row r="53" spans="1:48" x14ac:dyDescent="0.25">
      <c r="A53" t="s">
        <v>101</v>
      </c>
      <c r="B53">
        <v>2019</v>
      </c>
      <c r="C53" t="s">
        <v>30</v>
      </c>
      <c r="D53" t="s">
        <v>31</v>
      </c>
      <c r="E53">
        <v>31</v>
      </c>
      <c r="F53" t="s">
        <v>40</v>
      </c>
      <c r="G53">
        <v>0.4</v>
      </c>
      <c r="H53" t="s">
        <v>45</v>
      </c>
      <c r="I53">
        <v>803</v>
      </c>
      <c r="J53">
        <v>1573</v>
      </c>
      <c r="K53">
        <v>0.2</v>
      </c>
      <c r="L53">
        <v>0.6</v>
      </c>
      <c r="M53">
        <v>0.8</v>
      </c>
      <c r="N53">
        <v>1.05</v>
      </c>
      <c r="O53">
        <v>1.1000000000000001</v>
      </c>
      <c r="P53">
        <v>1.1499999999999999</v>
      </c>
      <c r="Q53" t="s">
        <v>46</v>
      </c>
      <c r="R53">
        <v>4</v>
      </c>
      <c r="S53">
        <v>6</v>
      </c>
      <c r="T53" t="s">
        <v>47</v>
      </c>
      <c r="U53" t="s">
        <v>48</v>
      </c>
      <c r="V53" t="s">
        <v>42</v>
      </c>
      <c r="W53">
        <v>2019</v>
      </c>
      <c r="X53" t="s">
        <v>37</v>
      </c>
      <c r="Y53" t="s">
        <v>38</v>
      </c>
      <c r="Z53">
        <v>4</v>
      </c>
      <c r="AA53">
        <v>0</v>
      </c>
      <c r="AB53">
        <v>5</v>
      </c>
      <c r="AC53">
        <v>0.6</v>
      </c>
      <c r="AD53">
        <v>0.1</v>
      </c>
      <c r="AE53">
        <v>943.8</v>
      </c>
      <c r="AF53" s="10">
        <f>VLOOKUP(AS53,[1]Hoja3!$B$2:$AO$841,17,FALSE)</f>
        <v>5</v>
      </c>
      <c r="AG53" s="10">
        <f>VLOOKUP(AS53,[1]Hoja3!$B$2:$AO$841,23,FALSE)</f>
        <v>0.6</v>
      </c>
      <c r="AH53" s="10">
        <f>VLOOKUP(AS53,[1]Hoja3!$B$2:$AO$841,28,FALSE)</f>
        <v>0</v>
      </c>
      <c r="AI53" s="10" t="str">
        <f>VLOOKUP(AS53,[1]Hoja3!$B$2:$AO$841,19,FALSE)</f>
        <v>Light Production Digital Business</v>
      </c>
      <c r="AJ53" s="10">
        <f>VLOOKUP(AS53,[1]Hoja3!$B$2:$AO$841,15,FALSE)</f>
        <v>0</v>
      </c>
      <c r="AK53">
        <f>IF(AE53=AY53,1,0)</f>
        <v>0</v>
      </c>
      <c r="AL53">
        <f>IF(AB53=AF53,1,0)</f>
        <v>1</v>
      </c>
      <c r="AM53">
        <f>IF(AC53=AG53,1,0)</f>
        <v>1</v>
      </c>
      <c r="AN53">
        <f>IF(AD53=AH53,1,0)</f>
        <v>0</v>
      </c>
      <c r="AO53">
        <f>IF(H53=AI53,1,0)</f>
        <v>1</v>
      </c>
      <c r="AP53">
        <f>IF(AJ53=AA53,1,0)</f>
        <v>1</v>
      </c>
      <c r="AQ53" s="8">
        <f>COUNTIF($A$2:$A$1228,A53)</f>
        <v>2</v>
      </c>
      <c r="AR53">
        <f>VLOOKUP(A53,[1]Hoja3!$C$2:$AO$841,39,FALSE)</f>
        <v>1</v>
      </c>
      <c r="AS53" t="str">
        <f>A53 &amp; COUNTIF(A$2:A53,A53)</f>
        <v>0BG29452081</v>
      </c>
      <c r="AT53" s="10">
        <f>VLOOKUP(AS53,[1]Hoja3!$B$2:$AO$841,38,FALSE)</f>
        <v>943.80000000000007</v>
      </c>
      <c r="AU53" s="9">
        <f>IF(AR53&gt;AQ53,1,0)</f>
        <v>0</v>
      </c>
      <c r="AV53">
        <f>IF(P53="NA",2,IF(OR(F53="INSTALACION NUEVA",F53="Mantenimiento preventivo"),3,IF(AND(AB53&lt;AF53,AK53&lt;&gt;1),4,IF(AT53&gt;AE53,1,0))))</f>
        <v>0</v>
      </c>
    </row>
    <row r="54" spans="1:48" x14ac:dyDescent="0.25">
      <c r="A54" t="s">
        <v>107</v>
      </c>
      <c r="B54">
        <v>2019</v>
      </c>
      <c r="C54" t="s">
        <v>30</v>
      </c>
      <c r="D54" t="s">
        <v>31</v>
      </c>
      <c r="E54">
        <v>31</v>
      </c>
      <c r="F54" t="s">
        <v>44</v>
      </c>
      <c r="G54">
        <v>0</v>
      </c>
      <c r="H54" t="s">
        <v>71</v>
      </c>
      <c r="I54">
        <v>468</v>
      </c>
      <c r="J54">
        <v>715</v>
      </c>
      <c r="K54">
        <v>0</v>
      </c>
      <c r="L54">
        <v>0</v>
      </c>
      <c r="M54">
        <v>0</v>
      </c>
      <c r="N54">
        <v>0.6</v>
      </c>
      <c r="O54">
        <v>0.8</v>
      </c>
      <c r="P54">
        <v>1.05</v>
      </c>
      <c r="Q54" t="s">
        <v>46</v>
      </c>
      <c r="R54">
        <v>5</v>
      </c>
      <c r="S54">
        <v>9</v>
      </c>
      <c r="T54" t="s">
        <v>47</v>
      </c>
      <c r="U54" t="s">
        <v>34</v>
      </c>
      <c r="V54" t="s">
        <v>61</v>
      </c>
      <c r="W54">
        <v>2019</v>
      </c>
      <c r="X54" t="s">
        <v>37</v>
      </c>
      <c r="Y54" t="s">
        <v>38</v>
      </c>
      <c r="Z54">
        <v>1</v>
      </c>
      <c r="AA54">
        <v>0</v>
      </c>
      <c r="AB54">
        <v>108</v>
      </c>
      <c r="AC54">
        <v>0</v>
      </c>
      <c r="AD54">
        <v>0</v>
      </c>
      <c r="AE54">
        <v>715</v>
      </c>
      <c r="AF54" s="10" t="e">
        <f>VLOOKUP(AS54,[1]Hoja3!$B$2:$AO$841,17,FALSE)</f>
        <v>#N/A</v>
      </c>
      <c r="AG54" s="10" t="e">
        <f>VLOOKUP(AS54,[1]Hoja3!$B$2:$AO$841,23,FALSE)</f>
        <v>#N/A</v>
      </c>
      <c r="AH54" s="10" t="e">
        <f>VLOOKUP(AS54,[1]Hoja3!$B$2:$AO$841,28,FALSE)</f>
        <v>#N/A</v>
      </c>
      <c r="AI54" s="10" t="e">
        <f>VLOOKUP(AS54,[1]Hoja3!$B$2:$AO$841,19,FALSE)</f>
        <v>#N/A</v>
      </c>
      <c r="AJ54" s="10"/>
      <c r="AK54">
        <f>IF(AE54=AY54,1,0)</f>
        <v>0</v>
      </c>
      <c r="AL54" t="e">
        <f>IF(AB54=AF54,1,0)</f>
        <v>#N/A</v>
      </c>
      <c r="AM54" t="e">
        <f>IF(AC54=AG54,1,0)</f>
        <v>#N/A</v>
      </c>
      <c r="AN54" t="e">
        <f>IF(AD54=AH54,1,0)</f>
        <v>#N/A</v>
      </c>
      <c r="AO54" t="e">
        <f>IF(H54=AI54,1,0)</f>
        <v>#N/A</v>
      </c>
      <c r="AQ54" s="8">
        <f>COUNTIF($A$2:$A$1228,A54)</f>
        <v>1</v>
      </c>
      <c r="AR54" t="e">
        <f>VLOOKUP(A54,[1]Hoja3!$C$2:$AO$841,39,FALSE)</f>
        <v>#N/A</v>
      </c>
      <c r="AS54" t="str">
        <f>A54 &amp; COUNTIF(A$2:A54,A54)</f>
        <v>K3A7069371</v>
      </c>
      <c r="AT54" s="10" t="e">
        <f>VLOOKUP(AS54,[1]Hoja3!$B$2:$AO$841,38,FALSE)</f>
        <v>#N/A</v>
      </c>
      <c r="AU54" s="9" t="e">
        <f>IF(AR54&gt;AQ54,1,0)</f>
        <v>#N/A</v>
      </c>
    </row>
    <row r="55" spans="1:48" x14ac:dyDescent="0.25">
      <c r="A55" t="s">
        <v>100</v>
      </c>
      <c r="B55">
        <v>2019</v>
      </c>
      <c r="C55" t="s">
        <v>30</v>
      </c>
      <c r="D55" t="s">
        <v>31</v>
      </c>
      <c r="E55">
        <v>31</v>
      </c>
      <c r="F55" t="s">
        <v>44</v>
      </c>
      <c r="G55">
        <v>0.1666667</v>
      </c>
      <c r="H55" t="s">
        <v>34</v>
      </c>
      <c r="I55">
        <v>468</v>
      </c>
      <c r="J55">
        <v>715</v>
      </c>
      <c r="K55">
        <v>0</v>
      </c>
      <c r="L55">
        <v>0</v>
      </c>
      <c r="M55">
        <v>0</v>
      </c>
      <c r="N55">
        <v>0.6</v>
      </c>
      <c r="O55">
        <v>0.8</v>
      </c>
      <c r="P55">
        <v>1.05</v>
      </c>
      <c r="Q55" t="s">
        <v>46</v>
      </c>
      <c r="R55">
        <v>5</v>
      </c>
      <c r="S55">
        <v>9</v>
      </c>
      <c r="T55" t="s">
        <v>47</v>
      </c>
      <c r="U55" t="s">
        <v>34</v>
      </c>
      <c r="V55" t="s">
        <v>55</v>
      </c>
      <c r="W55">
        <v>2019</v>
      </c>
      <c r="X55" t="s">
        <v>37</v>
      </c>
      <c r="Y55" t="s">
        <v>38</v>
      </c>
      <c r="Z55">
        <v>1</v>
      </c>
      <c r="AA55">
        <v>0</v>
      </c>
      <c r="AB55">
        <v>23</v>
      </c>
      <c r="AC55">
        <v>0</v>
      </c>
      <c r="AD55">
        <v>0</v>
      </c>
      <c r="AE55">
        <v>715</v>
      </c>
      <c r="AF55" s="10" t="e">
        <f>VLOOKUP(AS55,[1]Hoja3!$B$2:$AO$841,17,FALSE)</f>
        <v>#N/A</v>
      </c>
      <c r="AG55" s="10" t="e">
        <f>VLOOKUP(AS55,[1]Hoja3!$B$2:$AO$841,23,FALSE)</f>
        <v>#N/A</v>
      </c>
      <c r="AH55" s="10" t="e">
        <f>VLOOKUP(AS55,[1]Hoja3!$B$2:$AO$841,28,FALSE)</f>
        <v>#N/A</v>
      </c>
      <c r="AI55" s="10" t="e">
        <f>VLOOKUP(AS55,[1]Hoja3!$B$2:$AO$841,19,FALSE)</f>
        <v>#N/A</v>
      </c>
      <c r="AJ55" s="10"/>
      <c r="AK55">
        <f>IF(AE55=AY55,1,0)</f>
        <v>0</v>
      </c>
      <c r="AL55" t="e">
        <f>IF(AB55=AF55,1,0)</f>
        <v>#N/A</v>
      </c>
      <c r="AM55" t="e">
        <f>IF(AC55=AG55,1,0)</f>
        <v>#N/A</v>
      </c>
      <c r="AN55" t="e">
        <f>IF(AD55=AH55,1,0)</f>
        <v>#N/A</v>
      </c>
      <c r="AO55" t="e">
        <f>IF(H55=AI55,1,0)</f>
        <v>#N/A</v>
      </c>
      <c r="AQ55" s="8">
        <f>COUNTIF($A$2:$A$1228,A55)</f>
        <v>1</v>
      </c>
      <c r="AR55" t="e">
        <f>VLOOKUP(A55,[1]Hoja3!$C$2:$AO$841,39,FALSE)</f>
        <v>#N/A</v>
      </c>
      <c r="AS55" t="str">
        <f>A55 &amp; COUNTIF(A$2:A55,A55)</f>
        <v>09HB3215751</v>
      </c>
      <c r="AT55" s="10" t="e">
        <f>VLOOKUP(AS55,[1]Hoja3!$B$2:$AO$841,38,FALSE)</f>
        <v>#N/A</v>
      </c>
      <c r="AU55" s="9" t="e">
        <f>IF(AR55&gt;AQ55,1,0)</f>
        <v>#N/A</v>
      </c>
    </row>
    <row r="56" spans="1:48" x14ac:dyDescent="0.25">
      <c r="A56" t="s">
        <v>106</v>
      </c>
      <c r="B56">
        <v>2019</v>
      </c>
      <c r="C56" t="s">
        <v>30</v>
      </c>
      <c r="D56" t="s">
        <v>31</v>
      </c>
      <c r="E56">
        <v>31</v>
      </c>
      <c r="F56" t="s">
        <v>44</v>
      </c>
      <c r="G56">
        <v>0</v>
      </c>
      <c r="H56" t="s">
        <v>71</v>
      </c>
      <c r="I56">
        <v>468</v>
      </c>
      <c r="J56">
        <v>715</v>
      </c>
      <c r="K56">
        <v>0</v>
      </c>
      <c r="L56">
        <v>0</v>
      </c>
      <c r="M56">
        <v>0</v>
      </c>
      <c r="N56">
        <v>0.6</v>
      </c>
      <c r="O56">
        <v>0.8</v>
      </c>
      <c r="P56">
        <v>1.05</v>
      </c>
      <c r="Q56" t="s">
        <v>46</v>
      </c>
      <c r="R56">
        <v>5</v>
      </c>
      <c r="S56">
        <v>9</v>
      </c>
      <c r="T56" t="s">
        <v>47</v>
      </c>
      <c r="U56" t="s">
        <v>34</v>
      </c>
      <c r="V56" t="s">
        <v>55</v>
      </c>
      <c r="W56">
        <v>2019</v>
      </c>
      <c r="X56" t="s">
        <v>37</v>
      </c>
      <c r="Y56" t="s">
        <v>38</v>
      </c>
      <c r="Z56">
        <v>1</v>
      </c>
      <c r="AA56">
        <v>0</v>
      </c>
      <c r="AB56">
        <v>30</v>
      </c>
      <c r="AC56">
        <v>0</v>
      </c>
      <c r="AD56">
        <v>0</v>
      </c>
      <c r="AE56">
        <v>715</v>
      </c>
      <c r="AF56" s="10" t="e">
        <f>VLOOKUP(AS56,[1]Hoja3!$B$2:$AO$841,17,FALSE)</f>
        <v>#N/A</v>
      </c>
      <c r="AG56" s="10" t="e">
        <f>VLOOKUP(AS56,[1]Hoja3!$B$2:$AO$841,23,FALSE)</f>
        <v>#N/A</v>
      </c>
      <c r="AH56" s="10" t="e">
        <f>VLOOKUP(AS56,[1]Hoja3!$B$2:$AO$841,28,FALSE)</f>
        <v>#N/A</v>
      </c>
      <c r="AI56" s="10" t="e">
        <f>VLOOKUP(AS56,[1]Hoja3!$B$2:$AO$841,19,FALSE)</f>
        <v>#N/A</v>
      </c>
      <c r="AJ56" s="10"/>
      <c r="AK56">
        <f>IF(AE56=AY56,1,0)</f>
        <v>0</v>
      </c>
      <c r="AL56" t="e">
        <f>IF(AB56=AF56,1,0)</f>
        <v>#N/A</v>
      </c>
      <c r="AM56" t="e">
        <f>IF(AC56=AG56,1,0)</f>
        <v>#N/A</v>
      </c>
      <c r="AN56" t="e">
        <f>IF(AD56=AH56,1,0)</f>
        <v>#N/A</v>
      </c>
      <c r="AO56" t="e">
        <f>IF(H56=AI56,1,0)</f>
        <v>#N/A</v>
      </c>
      <c r="AQ56" s="8">
        <f>COUNTIF($A$2:$A$1228,A56)</f>
        <v>1</v>
      </c>
      <c r="AR56" t="e">
        <f>VLOOKUP(A56,[1]Hoja3!$C$2:$AO$841,39,FALSE)</f>
        <v>#N/A</v>
      </c>
      <c r="AS56" t="str">
        <f>A56 &amp; COUNTIF(A$2:A56,A56)</f>
        <v>0XLV8868881</v>
      </c>
      <c r="AT56" s="10" t="e">
        <f>VLOOKUP(AS56,[1]Hoja3!$B$2:$AO$841,38,FALSE)</f>
        <v>#N/A</v>
      </c>
      <c r="AU56" s="9" t="e">
        <f>IF(AR56&gt;AQ56,1,0)</f>
        <v>#N/A</v>
      </c>
    </row>
    <row r="57" spans="1:48" x14ac:dyDescent="0.25">
      <c r="A57" t="s">
        <v>103</v>
      </c>
      <c r="B57">
        <v>2019</v>
      </c>
      <c r="C57" t="s">
        <v>30</v>
      </c>
      <c r="D57" t="s">
        <v>31</v>
      </c>
      <c r="E57">
        <v>31</v>
      </c>
      <c r="F57" t="s">
        <v>44</v>
      </c>
      <c r="G57">
        <v>0</v>
      </c>
      <c r="H57" t="s">
        <v>34</v>
      </c>
      <c r="I57">
        <v>468</v>
      </c>
      <c r="J57">
        <v>715</v>
      </c>
      <c r="K57">
        <v>0</v>
      </c>
      <c r="L57">
        <v>0</v>
      </c>
      <c r="M57">
        <v>0</v>
      </c>
      <c r="N57">
        <v>0.6</v>
      </c>
      <c r="O57">
        <v>0.8</v>
      </c>
      <c r="P57">
        <v>1.05</v>
      </c>
      <c r="Q57" t="s">
        <v>46</v>
      </c>
      <c r="R57">
        <v>5</v>
      </c>
      <c r="S57">
        <v>9</v>
      </c>
      <c r="T57" t="s">
        <v>47</v>
      </c>
      <c r="U57" t="s">
        <v>34</v>
      </c>
      <c r="V57" t="s">
        <v>59</v>
      </c>
      <c r="W57">
        <v>2019</v>
      </c>
      <c r="X57" t="s">
        <v>37</v>
      </c>
      <c r="Y57" t="s">
        <v>38</v>
      </c>
      <c r="Z57">
        <v>1</v>
      </c>
      <c r="AA57">
        <v>0</v>
      </c>
      <c r="AB57">
        <v>17</v>
      </c>
      <c r="AC57">
        <v>0</v>
      </c>
      <c r="AD57">
        <v>0</v>
      </c>
      <c r="AE57">
        <v>715</v>
      </c>
      <c r="AF57" s="10" t="e">
        <f>VLOOKUP(AS57,[1]Hoja3!$B$2:$AO$841,17,FALSE)</f>
        <v>#N/A</v>
      </c>
      <c r="AG57" s="10" t="e">
        <f>VLOOKUP(AS57,[1]Hoja3!$B$2:$AO$841,23,FALSE)</f>
        <v>#N/A</v>
      </c>
      <c r="AH57" s="10" t="e">
        <f>VLOOKUP(AS57,[1]Hoja3!$B$2:$AO$841,28,FALSE)</f>
        <v>#N/A</v>
      </c>
      <c r="AI57" s="10" t="e">
        <f>VLOOKUP(AS57,[1]Hoja3!$B$2:$AO$841,19,FALSE)</f>
        <v>#N/A</v>
      </c>
      <c r="AJ57" s="10"/>
      <c r="AK57">
        <f>IF(AE57=AY57,1,0)</f>
        <v>0</v>
      </c>
      <c r="AL57" t="e">
        <f>IF(AB57=AF57,1,0)</f>
        <v>#N/A</v>
      </c>
      <c r="AM57" t="e">
        <f>IF(AC57=AG57,1,0)</f>
        <v>#N/A</v>
      </c>
      <c r="AN57" t="e">
        <f>IF(AD57=AH57,1,0)</f>
        <v>#N/A</v>
      </c>
      <c r="AO57" t="e">
        <f>IF(H57=AI57,1,0)</f>
        <v>#N/A</v>
      </c>
      <c r="AQ57" s="8">
        <f>COUNTIF($A$2:$A$1228,A57)</f>
        <v>2</v>
      </c>
      <c r="AR57" t="e">
        <f>VLOOKUP(A57,[1]Hoja3!$C$2:$AO$841,39,FALSE)</f>
        <v>#N/A</v>
      </c>
      <c r="AS57" t="str">
        <f>A57 &amp; COUNTIF(A$2:A57,A57)</f>
        <v>0C4X0110681</v>
      </c>
      <c r="AT57" s="10" t="e">
        <f>VLOOKUP(AS57,[1]Hoja3!$B$2:$AO$841,38,FALSE)</f>
        <v>#N/A</v>
      </c>
      <c r="AU57" s="9" t="e">
        <f>IF(AR57&gt;AQ57,1,0)</f>
        <v>#N/A</v>
      </c>
    </row>
    <row r="58" spans="1:48" x14ac:dyDescent="0.25">
      <c r="A58" t="s">
        <v>675</v>
      </c>
      <c r="B58">
        <v>2019</v>
      </c>
      <c r="C58" t="s">
        <v>30</v>
      </c>
      <c r="D58" t="s">
        <v>31</v>
      </c>
      <c r="E58">
        <v>26</v>
      </c>
      <c r="F58" t="s">
        <v>32</v>
      </c>
      <c r="G58">
        <v>0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R58" t="s">
        <v>33</v>
      </c>
      <c r="S58" t="s">
        <v>33</v>
      </c>
      <c r="U58" t="s">
        <v>45</v>
      </c>
      <c r="V58" t="s">
        <v>55</v>
      </c>
      <c r="W58">
        <v>2019</v>
      </c>
      <c r="X58" t="s">
        <v>37</v>
      </c>
      <c r="Y58" t="s">
        <v>38</v>
      </c>
      <c r="Z58">
        <v>3</v>
      </c>
      <c r="AA58" t="s">
        <v>33</v>
      </c>
      <c r="AB58">
        <v>0</v>
      </c>
      <c r="AC58">
        <v>0</v>
      </c>
      <c r="AD58">
        <v>0</v>
      </c>
      <c r="AE58">
        <v>0</v>
      </c>
      <c r="AF58" s="10" t="str">
        <f>VLOOKUP(AS58,[1]Hoja3!$B$2:$AO$841,17,FALSE)</f>
        <v xml:space="preserve">  </v>
      </c>
      <c r="AG58" s="10">
        <f>VLOOKUP(AS58,[1]Hoja3!$B$2:$AO$841,23,FALSE)</f>
        <v>1</v>
      </c>
      <c r="AH58" s="10">
        <f>VLOOKUP(AS58,[1]Hoja3!$B$2:$AO$841,28,FALSE)</f>
        <v>1</v>
      </c>
      <c r="AI58" s="10" t="str">
        <f>VLOOKUP(AS58,[1]Hoja3!$B$2:$AO$841,19,FALSE)</f>
        <v>Office Digital</v>
      </c>
      <c r="AJ58" s="10">
        <f>VLOOKUP(AS58,[1]Hoja3!$B$2:$AO$841,15,FALSE)</f>
        <v>0</v>
      </c>
      <c r="AK58">
        <f>IF(AE58=AY58,1,0)</f>
        <v>1</v>
      </c>
      <c r="AL58">
        <f>IF(AB58=AF58,1,0)</f>
        <v>0</v>
      </c>
      <c r="AM58">
        <f>IF(AC58=AG58,1,0)</f>
        <v>0</v>
      </c>
      <c r="AN58">
        <f>IF(AD58=AH58,1,0)</f>
        <v>0</v>
      </c>
      <c r="AO58">
        <f>IF(H58=AI58,1,0)</f>
        <v>0</v>
      </c>
      <c r="AP58">
        <f>IF(AJ58=AA58,1,0)</f>
        <v>0</v>
      </c>
      <c r="AQ58" s="8">
        <f>COUNTIF($A$2:$A$1228,A58)</f>
        <v>1</v>
      </c>
      <c r="AR58">
        <f>VLOOKUP(A58,[1]Hoja3!$C$2:$AO$841,39,FALSE)</f>
        <v>2</v>
      </c>
      <c r="AS58" t="str">
        <f>A58 &amp; COUNTIF(A$2:A58,A58)</f>
        <v>0Y4X8592711</v>
      </c>
      <c r="AT58" s="10">
        <f>VLOOKUP(AS58,[1]Hoja3!$B$2:$AO$841,38,FALSE)</f>
        <v>2047.5</v>
      </c>
      <c r="AU58" s="9">
        <f>IF(AR58&gt;AQ58,1,0)</f>
        <v>1</v>
      </c>
      <c r="AV58">
        <f>IF(P58="NA",2,IF(OR(F58="INSTALACION NUEVA",F58="Mantenimiento preventivo"),3,IF(AND(AB58&lt;AF58,AK58&lt;&gt;1),4,IF(AT58&gt;AE58,1,0))))</f>
        <v>2</v>
      </c>
    </row>
    <row r="59" spans="1:48" x14ac:dyDescent="0.25">
      <c r="A59" t="s">
        <v>126</v>
      </c>
      <c r="B59">
        <v>2019</v>
      </c>
      <c r="C59" t="s">
        <v>37</v>
      </c>
      <c r="D59" t="s">
        <v>38</v>
      </c>
      <c r="E59">
        <v>1</v>
      </c>
      <c r="F59" t="s">
        <v>44</v>
      </c>
      <c r="G59">
        <v>0</v>
      </c>
      <c r="H59" t="s">
        <v>54</v>
      </c>
      <c r="I59">
        <v>803</v>
      </c>
      <c r="J59">
        <v>1573</v>
      </c>
      <c r="K59">
        <v>0.2</v>
      </c>
      <c r="L59">
        <v>0.6</v>
      </c>
      <c r="M59">
        <v>0.8</v>
      </c>
      <c r="N59">
        <v>1.05</v>
      </c>
      <c r="O59">
        <v>1.1000000000000001</v>
      </c>
      <c r="P59">
        <v>1.1499999999999999</v>
      </c>
      <c r="Q59" t="s">
        <v>46</v>
      </c>
      <c r="R59">
        <v>4</v>
      </c>
      <c r="S59">
        <v>6</v>
      </c>
      <c r="T59" t="s">
        <v>47</v>
      </c>
      <c r="U59" t="s">
        <v>54</v>
      </c>
      <c r="V59" t="s">
        <v>55</v>
      </c>
      <c r="W59">
        <v>2019</v>
      </c>
      <c r="X59" t="s">
        <v>37</v>
      </c>
      <c r="Y59" t="s">
        <v>38</v>
      </c>
      <c r="Z59">
        <v>1</v>
      </c>
      <c r="AA59">
        <v>0</v>
      </c>
      <c r="AB59">
        <v>48</v>
      </c>
      <c r="AC59">
        <v>0</v>
      </c>
      <c r="AD59">
        <v>0</v>
      </c>
      <c r="AE59">
        <v>1573</v>
      </c>
      <c r="AF59" s="10" t="e">
        <f>VLOOKUP(AS59,[1]Hoja3!$B$2:$AO$841,17,FALSE)</f>
        <v>#N/A</v>
      </c>
      <c r="AG59" s="10" t="e">
        <f>VLOOKUP(AS59,[1]Hoja3!$B$2:$AO$841,23,FALSE)</f>
        <v>#N/A</v>
      </c>
      <c r="AH59" s="10" t="e">
        <f>VLOOKUP(AS59,[1]Hoja3!$B$2:$AO$841,28,FALSE)</f>
        <v>#N/A</v>
      </c>
      <c r="AI59" s="10" t="e">
        <f>VLOOKUP(AS59,[1]Hoja3!$B$2:$AO$841,19,FALSE)</f>
        <v>#N/A</v>
      </c>
      <c r="AJ59" s="10"/>
      <c r="AK59">
        <f>IF(AE59=AY59,1,0)</f>
        <v>0</v>
      </c>
      <c r="AL59" t="e">
        <f>IF(AB59=AF59,1,0)</f>
        <v>#N/A</v>
      </c>
      <c r="AM59" t="e">
        <f>IF(AC59=AG59,1,0)</f>
        <v>#N/A</v>
      </c>
      <c r="AN59" t="e">
        <f>IF(AD59=AH59,1,0)</f>
        <v>#N/A</v>
      </c>
      <c r="AO59" t="e">
        <f>IF(H59=AI59,1,0)</f>
        <v>#N/A</v>
      </c>
      <c r="AQ59" s="8">
        <f>COUNTIF($A$2:$A$1228,A59)</f>
        <v>1</v>
      </c>
      <c r="AR59" t="e">
        <f>VLOOKUP(A59,[1]Hoja3!$C$2:$AO$841,39,FALSE)</f>
        <v>#N/A</v>
      </c>
      <c r="AS59" t="str">
        <f>A59 &amp; COUNTIF(A$2:A59,A59)</f>
        <v>0E2B6568601</v>
      </c>
      <c r="AT59" s="10" t="e">
        <f>VLOOKUP(AS59,[1]Hoja3!$B$2:$AO$841,38,FALSE)</f>
        <v>#N/A</v>
      </c>
      <c r="AU59" s="9" t="e">
        <f>IF(AR59&gt;AQ59,1,0)</f>
        <v>#N/A</v>
      </c>
    </row>
    <row r="60" spans="1:48" x14ac:dyDescent="0.25">
      <c r="A60" t="s">
        <v>111</v>
      </c>
      <c r="B60">
        <v>2019</v>
      </c>
      <c r="C60" t="s">
        <v>37</v>
      </c>
      <c r="D60" t="s">
        <v>38</v>
      </c>
      <c r="E60">
        <v>1</v>
      </c>
      <c r="F60" t="s">
        <v>40</v>
      </c>
      <c r="G60">
        <v>0.93333330000000003</v>
      </c>
      <c r="H60" t="s">
        <v>34</v>
      </c>
      <c r="I60">
        <v>468</v>
      </c>
      <c r="J60">
        <v>715</v>
      </c>
      <c r="K60">
        <v>0</v>
      </c>
      <c r="L60">
        <v>0</v>
      </c>
      <c r="M60">
        <v>0</v>
      </c>
      <c r="N60">
        <v>0.6</v>
      </c>
      <c r="O60">
        <v>0.8</v>
      </c>
      <c r="P60">
        <v>1.05</v>
      </c>
      <c r="Q60" t="s">
        <v>46</v>
      </c>
      <c r="R60">
        <v>5</v>
      </c>
      <c r="S60">
        <v>9</v>
      </c>
      <c r="T60" t="s">
        <v>47</v>
      </c>
      <c r="U60" t="s">
        <v>34</v>
      </c>
      <c r="V60" t="s">
        <v>42</v>
      </c>
      <c r="W60">
        <v>2019</v>
      </c>
      <c r="X60" t="s">
        <v>37</v>
      </c>
      <c r="Y60" t="s">
        <v>38</v>
      </c>
      <c r="Z60">
        <v>1</v>
      </c>
      <c r="AA60">
        <v>0</v>
      </c>
      <c r="AB60">
        <v>17</v>
      </c>
      <c r="AC60">
        <v>0.6</v>
      </c>
      <c r="AD60">
        <v>0.18666666000000001</v>
      </c>
      <c r="AE60">
        <v>429</v>
      </c>
      <c r="AF60" s="10">
        <f>VLOOKUP(AS60,[1]Hoja3!$B$2:$AO$841,17,FALSE)</f>
        <v>17</v>
      </c>
      <c r="AG60" s="10">
        <f>VLOOKUP(AS60,[1]Hoja3!$B$2:$AO$841,23,FALSE)</f>
        <v>0.6</v>
      </c>
      <c r="AH60" s="10">
        <f>VLOOKUP(AS60,[1]Hoja3!$B$2:$AO$841,28,FALSE)</f>
        <v>0.2</v>
      </c>
      <c r="AI60" s="10" t="str">
        <f>VLOOKUP(AS60,[1]Hoja3!$B$2:$AO$841,19,FALSE)</f>
        <v>A4 Mono MFPs</v>
      </c>
      <c r="AJ60" s="10">
        <f>VLOOKUP(AS60,[1]Hoja3!$B$2:$AO$841,15,FALSE)</f>
        <v>0</v>
      </c>
      <c r="AK60">
        <f>IF(AE60=AY60,1,0)</f>
        <v>0</v>
      </c>
      <c r="AL60">
        <f>IF(AB60=AF60,1,0)</f>
        <v>1</v>
      </c>
      <c r="AM60">
        <f>IF(AC60=AG60,1,0)</f>
        <v>1</v>
      </c>
      <c r="AN60">
        <f>IF(AD60=AH60,1,0)</f>
        <v>0</v>
      </c>
      <c r="AO60">
        <f>IF(H60=AI60,1,0)</f>
        <v>1</v>
      </c>
      <c r="AP60">
        <f>IF(AJ60=AA60,1,0)</f>
        <v>1</v>
      </c>
      <c r="AQ60" s="8">
        <f>COUNTIF($A$2:$A$1228,A60)</f>
        <v>1</v>
      </c>
      <c r="AR60">
        <f>VLOOKUP(A60,[1]Hoja3!$C$2:$AO$841,39,FALSE)</f>
        <v>1</v>
      </c>
      <c r="AS60" t="str">
        <f>A60 &amp; COUNTIF(A$2:A60,A60)</f>
        <v>09HB3336701</v>
      </c>
      <c r="AT60" s="10">
        <f>VLOOKUP(AS60,[1]Hoja3!$B$2:$AO$841,38,FALSE)</f>
        <v>429.00000000000006</v>
      </c>
      <c r="AU60" s="9">
        <f>IF(AR60&gt;AQ60,1,0)</f>
        <v>0</v>
      </c>
      <c r="AV60">
        <f>IF(P60="NA",2,IF(OR(F60="INSTALACION NUEVA",F60="Mantenimiento preventivo"),3,IF(AND(AB60&lt;AF60,AK60&lt;&gt;1),4,IF(AT60&gt;AE60,1,0))))</f>
        <v>0</v>
      </c>
    </row>
    <row r="61" spans="1:48" x14ac:dyDescent="0.25">
      <c r="A61" t="s">
        <v>685</v>
      </c>
      <c r="B61">
        <v>2019</v>
      </c>
      <c r="C61" t="s">
        <v>37</v>
      </c>
      <c r="D61" t="s">
        <v>38</v>
      </c>
      <c r="E61">
        <v>1</v>
      </c>
      <c r="F61" t="s">
        <v>44</v>
      </c>
      <c r="G61">
        <v>0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R61" t="s">
        <v>33</v>
      </c>
      <c r="S61" t="s">
        <v>33</v>
      </c>
      <c r="U61" t="s">
        <v>34</v>
      </c>
      <c r="V61" t="s">
        <v>50</v>
      </c>
      <c r="W61">
        <v>2019</v>
      </c>
      <c r="X61" t="s">
        <v>37</v>
      </c>
      <c r="Y61" t="s">
        <v>38</v>
      </c>
      <c r="Z61">
        <v>1</v>
      </c>
      <c r="AA61" t="s">
        <v>33</v>
      </c>
      <c r="AB61">
        <v>46</v>
      </c>
      <c r="AC61">
        <v>0</v>
      </c>
      <c r="AD61">
        <v>0</v>
      </c>
      <c r="AE61">
        <v>0</v>
      </c>
      <c r="AF61" s="10" t="e">
        <f>VLOOKUP(AS61,[1]Hoja3!$B$2:$AO$841,17,FALSE)</f>
        <v>#N/A</v>
      </c>
      <c r="AG61" s="10" t="e">
        <f>VLOOKUP(AS61,[1]Hoja3!$B$2:$AO$841,23,FALSE)</f>
        <v>#N/A</v>
      </c>
      <c r="AH61" s="10" t="e">
        <f>VLOOKUP(AS61,[1]Hoja3!$B$2:$AO$841,28,FALSE)</f>
        <v>#N/A</v>
      </c>
      <c r="AI61" s="10" t="e">
        <f>VLOOKUP(AS61,[1]Hoja3!$B$2:$AO$841,19,FALSE)</f>
        <v>#N/A</v>
      </c>
      <c r="AJ61" s="10"/>
      <c r="AK61">
        <f>IF(AE61=AY61,1,0)</f>
        <v>1</v>
      </c>
      <c r="AL61" t="e">
        <f>IF(AB61=AF61,1,0)</f>
        <v>#N/A</v>
      </c>
      <c r="AM61" t="e">
        <f>IF(AC61=AG61,1,0)</f>
        <v>#N/A</v>
      </c>
      <c r="AN61" t="e">
        <f>IF(AD61=AH61,1,0)</f>
        <v>#N/A</v>
      </c>
      <c r="AO61" t="e">
        <f>IF(H61=AI61,1,0)</f>
        <v>#N/A</v>
      </c>
      <c r="AQ61" s="8">
        <f>COUNTIF($A$2:$A$1228,A61)</f>
        <v>1</v>
      </c>
      <c r="AR61" t="e">
        <f>VLOOKUP(A61,[1]Hoja3!$C$2:$AO$841,39,FALSE)</f>
        <v>#N/A</v>
      </c>
      <c r="AS61" t="str">
        <f>A61 &amp; COUNTIF(A$2:A61,A61)</f>
        <v>09HB3314911</v>
      </c>
      <c r="AT61" s="10" t="e">
        <f>VLOOKUP(AS61,[1]Hoja3!$B$2:$AO$841,38,FALSE)</f>
        <v>#N/A</v>
      </c>
      <c r="AU61" s="9" t="e">
        <f>IF(AR61&gt;AQ61,1,0)</f>
        <v>#N/A</v>
      </c>
    </row>
    <row r="62" spans="1:48" x14ac:dyDescent="0.25">
      <c r="A62" t="s">
        <v>149</v>
      </c>
      <c r="B62">
        <v>2019</v>
      </c>
      <c r="C62" t="s">
        <v>37</v>
      </c>
      <c r="D62" t="s">
        <v>38</v>
      </c>
      <c r="E62">
        <v>1</v>
      </c>
      <c r="F62" t="s">
        <v>40</v>
      </c>
      <c r="G62">
        <v>0</v>
      </c>
      <c r="H62" t="s">
        <v>54</v>
      </c>
      <c r="I62">
        <v>803</v>
      </c>
      <c r="J62">
        <v>1573</v>
      </c>
      <c r="K62">
        <v>0.2</v>
      </c>
      <c r="L62">
        <v>0.6</v>
      </c>
      <c r="M62">
        <v>0.8</v>
      </c>
      <c r="N62">
        <v>1.05</v>
      </c>
      <c r="O62">
        <v>1.1000000000000001</v>
      </c>
      <c r="P62">
        <v>1.1499999999999999</v>
      </c>
      <c r="Q62" t="s">
        <v>46</v>
      </c>
      <c r="R62">
        <v>4</v>
      </c>
      <c r="S62">
        <v>6</v>
      </c>
      <c r="T62" t="s">
        <v>47</v>
      </c>
      <c r="U62" t="s">
        <v>54</v>
      </c>
      <c r="V62" t="s">
        <v>55</v>
      </c>
      <c r="W62">
        <v>2019</v>
      </c>
      <c r="X62" t="s">
        <v>37</v>
      </c>
      <c r="Y62" t="s">
        <v>38</v>
      </c>
      <c r="Z62">
        <v>1</v>
      </c>
      <c r="AA62">
        <v>0</v>
      </c>
      <c r="AB62">
        <v>13</v>
      </c>
      <c r="AC62">
        <v>0.8</v>
      </c>
      <c r="AD62">
        <v>0</v>
      </c>
      <c r="AE62">
        <v>1258.4000000000001</v>
      </c>
      <c r="AF62" s="10">
        <f>VLOOKUP(AS62,[1]Hoja3!$B$2:$AO$841,17,FALSE)</f>
        <v>16</v>
      </c>
      <c r="AG62" s="10">
        <f>VLOOKUP(AS62,[1]Hoja3!$B$2:$AO$841,23,FALSE)</f>
        <v>1.05</v>
      </c>
      <c r="AH62" s="10">
        <f>VLOOKUP(AS62,[1]Hoja3!$B$2:$AO$841,28,FALSE)</f>
        <v>0.3125</v>
      </c>
      <c r="AI62" s="10" t="str">
        <f>VLOOKUP(AS62,[1]Hoja3!$B$2:$AO$841,19,FALSE)</f>
        <v>Entry Production Color Low/Mid</v>
      </c>
      <c r="AJ62" s="10">
        <f>VLOOKUP(AS62,[1]Hoja3!$B$2:$AO$841,15,FALSE)</f>
        <v>0</v>
      </c>
      <c r="AK62">
        <f>IF(AE62=AY62,1,0)</f>
        <v>0</v>
      </c>
      <c r="AL62">
        <f>IF(AB62=AF62,1,0)</f>
        <v>0</v>
      </c>
      <c r="AM62">
        <f>IF(AC62=AG62,1,0)</f>
        <v>0</v>
      </c>
      <c r="AN62">
        <f>IF(AD62=AH62,1,0)</f>
        <v>0</v>
      </c>
      <c r="AO62">
        <f>IF(H62=AI62,1,0)</f>
        <v>1</v>
      </c>
      <c r="AP62">
        <f>IF(AJ62=AA62,1,0)</f>
        <v>1</v>
      </c>
      <c r="AQ62" s="8">
        <f>COUNTIF($A$2:$A$1228,A62)</f>
        <v>1</v>
      </c>
      <c r="AR62">
        <f>VLOOKUP(A62,[1]Hoja3!$C$2:$AO$841,39,FALSE)</f>
        <v>1</v>
      </c>
      <c r="AS62" t="str">
        <f>A62 &amp; COUNTIF(A$2:A62,A62)</f>
        <v>0XPN5467921</v>
      </c>
      <c r="AT62" s="10">
        <f>VLOOKUP(AS62,[1]Hoja3!$B$2:$AO$841,38,FALSE)</f>
        <v>1651.6500000000003</v>
      </c>
      <c r="AU62" s="9">
        <f>IF(AR62&gt;AQ62,1,0)</f>
        <v>0</v>
      </c>
      <c r="AV62">
        <f>IF(P62="NA",2,IF(OR(F62="INSTALACION NUEVA",F62="Mantenimiento preventivo"),3,IF(AND(AB62&lt;AF62,AK62&lt;&gt;1),4,IF(AT62&gt;AE62,1,0))))</f>
        <v>4</v>
      </c>
    </row>
    <row r="63" spans="1:48" x14ac:dyDescent="0.25">
      <c r="A63" t="s">
        <v>112</v>
      </c>
      <c r="B63">
        <v>2019</v>
      </c>
      <c r="C63" t="s">
        <v>37</v>
      </c>
      <c r="D63" t="s">
        <v>38</v>
      </c>
      <c r="E63">
        <v>1</v>
      </c>
      <c r="F63" t="s">
        <v>40</v>
      </c>
      <c r="G63">
        <v>0</v>
      </c>
      <c r="H63" t="s">
        <v>91</v>
      </c>
      <c r="I63">
        <v>803</v>
      </c>
      <c r="J63">
        <v>1573</v>
      </c>
      <c r="K63">
        <v>0.2</v>
      </c>
      <c r="L63">
        <v>0.6</v>
      </c>
      <c r="M63">
        <v>0.8</v>
      </c>
      <c r="N63">
        <v>1.05</v>
      </c>
      <c r="O63">
        <v>1.1000000000000001</v>
      </c>
      <c r="P63">
        <v>1.1499999999999999</v>
      </c>
      <c r="Q63" t="s">
        <v>46</v>
      </c>
      <c r="R63">
        <v>4</v>
      </c>
      <c r="S63">
        <v>6</v>
      </c>
      <c r="T63" t="s">
        <v>47</v>
      </c>
      <c r="U63" t="s">
        <v>91</v>
      </c>
      <c r="V63" t="s">
        <v>55</v>
      </c>
      <c r="W63">
        <v>2019</v>
      </c>
      <c r="X63" t="s">
        <v>37</v>
      </c>
      <c r="Y63" t="s">
        <v>38</v>
      </c>
      <c r="Z63">
        <v>4</v>
      </c>
      <c r="AA63">
        <v>0</v>
      </c>
      <c r="AB63">
        <v>45</v>
      </c>
      <c r="AC63">
        <v>1.1000000000000001</v>
      </c>
      <c r="AD63">
        <v>0</v>
      </c>
      <c r="AE63">
        <v>1730.3</v>
      </c>
      <c r="AF63" s="10">
        <f>VLOOKUP(AS63,[1]Hoja3!$B$2:$AO$841,17,FALSE)</f>
        <v>47</v>
      </c>
      <c r="AG63" s="10">
        <f>VLOOKUP(AS63,[1]Hoja3!$B$2:$AO$841,23,FALSE)</f>
        <v>1.1000000000000001</v>
      </c>
      <c r="AH63" s="10">
        <f>VLOOKUP(AS63,[1]Hoja3!$B$2:$AO$841,28,FALSE)</f>
        <v>1.1125</v>
      </c>
      <c r="AI63" s="10" t="str">
        <f>VLOOKUP(AS63,[1]Hoja3!$B$2:$AO$841,19,FALSE)</f>
        <v>WF Mono Systems and Legacy Color</v>
      </c>
      <c r="AJ63" s="10">
        <f>VLOOKUP(AS63,[1]Hoja3!$B$2:$AO$841,15,FALSE)</f>
        <v>0</v>
      </c>
      <c r="AK63">
        <f>IF(AE63=AY63,1,0)</f>
        <v>0</v>
      </c>
      <c r="AL63">
        <f>IF(AB63=AF63,1,0)</f>
        <v>0</v>
      </c>
      <c r="AM63">
        <f>IF(AC63=AG63,1,0)</f>
        <v>1</v>
      </c>
      <c r="AN63">
        <f>IF(AD63=AH63,1,0)</f>
        <v>0</v>
      </c>
      <c r="AO63">
        <f>IF(H63=AI63,1,0)</f>
        <v>1</v>
      </c>
      <c r="AP63">
        <f>IF(AJ63=AA63,1,0)</f>
        <v>1</v>
      </c>
      <c r="AQ63" s="8">
        <f>COUNTIF($A$2:$A$1228,A63)</f>
        <v>1</v>
      </c>
      <c r="AR63">
        <f>VLOOKUP(A63,[1]Hoja3!$C$2:$AO$841,39,FALSE)</f>
        <v>1</v>
      </c>
      <c r="AS63" t="str">
        <f>A63 &amp; COUNTIF(A$2:A63,A63)</f>
        <v>0A1H0207351</v>
      </c>
      <c r="AT63" s="10">
        <f>VLOOKUP(AS63,[1]Hoja3!$B$2:$AO$841,38,FALSE)</f>
        <v>1730.3000000000004</v>
      </c>
      <c r="AU63" s="9">
        <f>IF(AR63&gt;AQ63,1,0)</f>
        <v>0</v>
      </c>
      <c r="AV63">
        <f>IF(P63="NA",2,IF(OR(F63="INSTALACION NUEVA",F63="Mantenimiento preventivo"),3,IF(AND(AB63&lt;AF63,AK63&lt;&gt;1),4,IF(AT63&gt;AE63,1,0))))</f>
        <v>4</v>
      </c>
    </row>
    <row r="64" spans="1:48" x14ac:dyDescent="0.25">
      <c r="A64" t="s">
        <v>113</v>
      </c>
      <c r="B64">
        <v>2019</v>
      </c>
      <c r="C64" t="s">
        <v>37</v>
      </c>
      <c r="D64" t="s">
        <v>38</v>
      </c>
      <c r="E64">
        <v>1</v>
      </c>
      <c r="F64" t="s">
        <v>40</v>
      </c>
      <c r="G64">
        <v>1.2833330000000001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R64" t="s">
        <v>33</v>
      </c>
      <c r="S64" t="s">
        <v>33</v>
      </c>
      <c r="U64" t="s">
        <v>34</v>
      </c>
      <c r="V64" t="s">
        <v>55</v>
      </c>
      <c r="W64">
        <v>2019</v>
      </c>
      <c r="X64" t="s">
        <v>37</v>
      </c>
      <c r="Y64" t="s">
        <v>38</v>
      </c>
      <c r="Z64">
        <v>3</v>
      </c>
      <c r="AA64" t="s">
        <v>33</v>
      </c>
      <c r="AB64">
        <v>0</v>
      </c>
      <c r="AC64">
        <v>0</v>
      </c>
      <c r="AD64">
        <v>0</v>
      </c>
      <c r="AE64">
        <v>0</v>
      </c>
      <c r="AF64" s="10">
        <f>VLOOKUP(AS64,[1]Hoja3!$B$2:$AO$841,17,FALSE)</f>
        <v>599</v>
      </c>
      <c r="AG64" s="10">
        <f>VLOOKUP(AS64,[1]Hoja3!$B$2:$AO$841,23,FALSE)</f>
        <v>1.05</v>
      </c>
      <c r="AH64" s="10">
        <f>VLOOKUP(AS64,[1]Hoja3!$B$2:$AO$841,28,FALSE)</f>
        <v>0.374</v>
      </c>
      <c r="AI64" s="10" t="str">
        <f>VLOOKUP(AS64,[1]Hoja3!$B$2:$AO$841,19,FALSE)</f>
        <v>Entry Mono Printers</v>
      </c>
      <c r="AJ64" s="10">
        <f>VLOOKUP(AS64,[1]Hoja3!$B$2:$AO$841,15,FALSE)</f>
        <v>0</v>
      </c>
      <c r="AK64">
        <f>IF(AE64=AY64,1,0)</f>
        <v>1</v>
      </c>
      <c r="AL64">
        <f>IF(AB64=AF64,1,0)</f>
        <v>0</v>
      </c>
      <c r="AM64">
        <f>IF(AC64=AG64,1,0)</f>
        <v>0</v>
      </c>
      <c r="AN64">
        <f>IF(AD64=AH64,1,0)</f>
        <v>0</v>
      </c>
      <c r="AO64">
        <f>IF(H64=AI64,1,0)</f>
        <v>0</v>
      </c>
      <c r="AP64">
        <f>IF(AJ64=AA64,1,0)</f>
        <v>0</v>
      </c>
      <c r="AQ64" s="8">
        <f>COUNTIF($A$2:$A$1228,A64)</f>
        <v>1</v>
      </c>
      <c r="AR64">
        <f>VLOOKUP(A64,[1]Hoja3!$C$2:$AO$841,39,FALSE)</f>
        <v>1</v>
      </c>
      <c r="AS64" t="str">
        <f>A64 &amp; COUNTIF(A$2:A64,A64)</f>
        <v>0A4T0219131</v>
      </c>
      <c r="AT64" s="10">
        <f>VLOOKUP(AS64,[1]Hoja3!$B$2:$AO$841,38,FALSE)</f>
        <v>750.75000000000011</v>
      </c>
      <c r="AU64" s="9">
        <f>IF(AR64&gt;AQ64,1,0)</f>
        <v>0</v>
      </c>
      <c r="AV64">
        <f>IF(P64="NA",2,IF(OR(F64="INSTALACION NUEVA",F64="Mantenimiento preventivo"),3,IF(AND(AB64&lt;AF64,AK64&lt;&gt;1),4,IF(AT64&gt;AE64,1,0))))</f>
        <v>2</v>
      </c>
    </row>
    <row r="65" spans="1:48" x14ac:dyDescent="0.25">
      <c r="A65" t="s">
        <v>121</v>
      </c>
      <c r="B65">
        <v>2019</v>
      </c>
      <c r="C65" t="s">
        <v>37</v>
      </c>
      <c r="D65" t="s">
        <v>38</v>
      </c>
      <c r="E65">
        <v>1</v>
      </c>
      <c r="F65" t="s">
        <v>40</v>
      </c>
      <c r="G65">
        <v>0.58333330000000005</v>
      </c>
      <c r="H65" t="s">
        <v>45</v>
      </c>
      <c r="I65">
        <v>803</v>
      </c>
      <c r="J65">
        <v>1573</v>
      </c>
      <c r="K65">
        <v>0.2</v>
      </c>
      <c r="L65">
        <v>0.6</v>
      </c>
      <c r="M65">
        <v>0.8</v>
      </c>
      <c r="N65">
        <v>1.05</v>
      </c>
      <c r="O65">
        <v>1.1000000000000001</v>
      </c>
      <c r="P65">
        <v>1.1499999999999999</v>
      </c>
      <c r="Q65" t="s">
        <v>46</v>
      </c>
      <c r="R65">
        <v>4</v>
      </c>
      <c r="S65">
        <v>6</v>
      </c>
      <c r="T65" t="s">
        <v>85</v>
      </c>
      <c r="U65" t="s">
        <v>48</v>
      </c>
      <c r="V65" t="s">
        <v>61</v>
      </c>
      <c r="W65">
        <v>2019</v>
      </c>
      <c r="X65" t="s">
        <v>37</v>
      </c>
      <c r="Y65" t="s">
        <v>38</v>
      </c>
      <c r="Z65">
        <v>1</v>
      </c>
      <c r="AA65">
        <v>0</v>
      </c>
      <c r="AB65">
        <v>55</v>
      </c>
      <c r="AC65">
        <v>1.1000000000000001</v>
      </c>
      <c r="AD65">
        <v>9.7222216666666694E-2</v>
      </c>
      <c r="AE65">
        <v>1730.3</v>
      </c>
      <c r="AF65" s="10">
        <f>VLOOKUP(AS65,[1]Hoja3!$B$2:$AO$841,17,FALSE)</f>
        <v>58</v>
      </c>
      <c r="AG65" s="10">
        <f>VLOOKUP(AS65,[1]Hoja3!$B$2:$AO$841,23,FALSE)</f>
        <v>1.1000000000000001</v>
      </c>
      <c r="AH65" s="10">
        <f>VLOOKUP(AS65,[1]Hoja3!$B$2:$AO$841,28,FALSE)</f>
        <v>0.255</v>
      </c>
      <c r="AI65" s="10" t="str">
        <f>VLOOKUP(AS65,[1]Hoja3!$B$2:$AO$841,19,FALSE)</f>
        <v>Light Production Digital Business</v>
      </c>
      <c r="AJ65" s="10">
        <f>VLOOKUP(AS65,[1]Hoja3!$B$2:$AO$841,15,FALSE)</f>
        <v>0</v>
      </c>
      <c r="AK65">
        <f>IF(AE65=AY65,1,0)</f>
        <v>0</v>
      </c>
      <c r="AL65">
        <f>IF(AB65=AF65,1,0)</f>
        <v>0</v>
      </c>
      <c r="AM65">
        <f>IF(AC65=AG65,1,0)</f>
        <v>1</v>
      </c>
      <c r="AN65">
        <f>IF(AD65=AH65,1,0)</f>
        <v>0</v>
      </c>
      <c r="AO65">
        <f>IF(H65=AI65,1,0)</f>
        <v>1</v>
      </c>
      <c r="AP65">
        <f>IF(AJ65=AA65,1,0)</f>
        <v>1</v>
      </c>
      <c r="AQ65" s="8">
        <f>COUNTIF($A$2:$A$1228,A65)</f>
        <v>1</v>
      </c>
      <c r="AR65">
        <f>VLOOKUP(A65,[1]Hoja3!$C$2:$AO$841,39,FALSE)</f>
        <v>1</v>
      </c>
      <c r="AS65" t="str">
        <f>A65 &amp; COUNTIF(A$2:A65,A65)</f>
        <v>0BG29474751</v>
      </c>
      <c r="AT65" s="10">
        <f>VLOOKUP(AS65,[1]Hoja3!$B$2:$AO$841,38,FALSE)</f>
        <v>1730.3000000000004</v>
      </c>
      <c r="AU65" s="9">
        <f>IF(AR65&gt;AQ65,1,0)</f>
        <v>0</v>
      </c>
      <c r="AV65">
        <f>IF(P65="NA",2,IF(OR(F65="INSTALACION NUEVA",F65="Mantenimiento preventivo"),3,IF(AND(AB65&lt;AF65,AK65&lt;&gt;1),4,IF(AT65&gt;AE65,1,0))))</f>
        <v>4</v>
      </c>
    </row>
    <row r="66" spans="1:48" x14ac:dyDescent="0.25">
      <c r="A66" t="s">
        <v>144</v>
      </c>
      <c r="B66">
        <v>2019</v>
      </c>
      <c r="C66" t="s">
        <v>37</v>
      </c>
      <c r="D66" t="s">
        <v>38</v>
      </c>
      <c r="E66">
        <v>1</v>
      </c>
      <c r="F66" t="s">
        <v>40</v>
      </c>
      <c r="G66">
        <v>4.1666670000000003</v>
      </c>
      <c r="H66" t="s">
        <v>145</v>
      </c>
      <c r="I66">
        <v>468</v>
      </c>
      <c r="J66">
        <v>715</v>
      </c>
      <c r="K66">
        <v>0</v>
      </c>
      <c r="L66">
        <v>0</v>
      </c>
      <c r="M66">
        <v>0</v>
      </c>
      <c r="N66">
        <v>0.6</v>
      </c>
      <c r="O66">
        <v>0.8</v>
      </c>
      <c r="P66">
        <v>1.05</v>
      </c>
      <c r="Q66" t="s">
        <v>46</v>
      </c>
      <c r="R66">
        <v>5</v>
      </c>
      <c r="S66">
        <v>9</v>
      </c>
      <c r="T66" t="s">
        <v>47</v>
      </c>
      <c r="U66" t="s">
        <v>145</v>
      </c>
      <c r="V66" t="s">
        <v>59</v>
      </c>
      <c r="W66">
        <v>2019</v>
      </c>
      <c r="X66" t="s">
        <v>37</v>
      </c>
      <c r="Y66" t="s">
        <v>38</v>
      </c>
      <c r="Z66">
        <v>2</v>
      </c>
      <c r="AA66">
        <v>0</v>
      </c>
      <c r="AB66">
        <v>66</v>
      </c>
      <c r="AC66">
        <v>1.05</v>
      </c>
      <c r="AD66">
        <v>0.8333334</v>
      </c>
      <c r="AE66">
        <v>750.75</v>
      </c>
      <c r="AF66" s="10">
        <f>VLOOKUP(AS66,[1]Hoja3!$B$2:$AO$841,17,FALSE)</f>
        <v>69</v>
      </c>
      <c r="AG66" s="10">
        <f>VLOOKUP(AS66,[1]Hoja3!$B$2:$AO$841,23,FALSE)</f>
        <v>1.05</v>
      </c>
      <c r="AH66" s="10">
        <f>VLOOKUP(AS66,[1]Hoja3!$B$2:$AO$841,28,FALSE)</f>
        <v>1.498</v>
      </c>
      <c r="AI66" s="10" t="str">
        <f>VLOOKUP(AS66,[1]Hoja3!$B$2:$AO$841,19,FALSE)</f>
        <v>Color Solid Ink Printers</v>
      </c>
      <c r="AJ66" s="10">
        <f>VLOOKUP(AS66,[1]Hoja3!$B$2:$AO$841,15,FALSE)</f>
        <v>0</v>
      </c>
      <c r="AK66">
        <f>IF(AE66=AY66,1,0)</f>
        <v>0</v>
      </c>
      <c r="AL66">
        <f>IF(AB66=AF66,1,0)</f>
        <v>0</v>
      </c>
      <c r="AM66">
        <f>IF(AC66=AG66,1,0)</f>
        <v>1</v>
      </c>
      <c r="AN66">
        <f>IF(AD66=AH66,1,0)</f>
        <v>0</v>
      </c>
      <c r="AO66">
        <f>IF(H66=AI66,1,0)</f>
        <v>1</v>
      </c>
      <c r="AP66">
        <f>IF(AJ66=AA66,1,0)</f>
        <v>1</v>
      </c>
      <c r="AQ66" s="8">
        <f>COUNTIF($A$2:$A$1228,A66)</f>
        <v>1</v>
      </c>
      <c r="AR66">
        <f>VLOOKUP(A66,[1]Hoja3!$C$2:$AO$841,39,FALSE)</f>
        <v>1</v>
      </c>
      <c r="AS66" t="str">
        <f>A66 &amp; COUNTIF(A$2:A66,A66)</f>
        <v>0XFN0413951</v>
      </c>
      <c r="AT66" s="10">
        <f>VLOOKUP(AS66,[1]Hoja3!$B$2:$AO$841,38,FALSE)</f>
        <v>750.75000000000011</v>
      </c>
      <c r="AU66" s="9">
        <f>IF(AR66&gt;AQ66,1,0)</f>
        <v>0</v>
      </c>
      <c r="AV66">
        <f>IF(P66="NA",2,IF(OR(F66="INSTALACION NUEVA",F66="Mantenimiento preventivo"),3,IF(AND(AB66&lt;AF66,AK66&lt;&gt;1),4,IF(AT66&gt;AE66,1,0))))</f>
        <v>4</v>
      </c>
    </row>
    <row r="67" spans="1:48" x14ac:dyDescent="0.25">
      <c r="A67" t="s">
        <v>686</v>
      </c>
      <c r="B67">
        <v>2019</v>
      </c>
      <c r="C67" t="s">
        <v>37</v>
      </c>
      <c r="D67" t="s">
        <v>38</v>
      </c>
      <c r="E67">
        <v>1</v>
      </c>
      <c r="F67" t="s">
        <v>44</v>
      </c>
      <c r="G67">
        <v>0</v>
      </c>
      <c r="H67" t="s">
        <v>34</v>
      </c>
      <c r="I67">
        <v>468</v>
      </c>
      <c r="J67">
        <v>715</v>
      </c>
      <c r="K67">
        <v>0</v>
      </c>
      <c r="L67">
        <v>0</v>
      </c>
      <c r="M67">
        <v>0</v>
      </c>
      <c r="N67">
        <v>0.6</v>
      </c>
      <c r="O67">
        <v>0.8</v>
      </c>
      <c r="P67">
        <v>1.05</v>
      </c>
      <c r="Q67" t="s">
        <v>46</v>
      </c>
      <c r="R67">
        <v>5</v>
      </c>
      <c r="S67">
        <v>9</v>
      </c>
      <c r="T67" t="s">
        <v>47</v>
      </c>
      <c r="U67" t="s">
        <v>34</v>
      </c>
      <c r="V67" t="s">
        <v>50</v>
      </c>
      <c r="W67">
        <v>2019</v>
      </c>
      <c r="X67" t="s">
        <v>37</v>
      </c>
      <c r="Y67" t="s">
        <v>38</v>
      </c>
      <c r="Z67">
        <v>1</v>
      </c>
      <c r="AA67">
        <v>1</v>
      </c>
      <c r="AB67">
        <v>53</v>
      </c>
      <c r="AC67">
        <v>0</v>
      </c>
      <c r="AD67">
        <v>0</v>
      </c>
      <c r="AE67">
        <v>0</v>
      </c>
      <c r="AF67" s="10" t="e">
        <f>VLOOKUP(AS67,[1]Hoja3!$B$2:$AO$841,17,FALSE)</f>
        <v>#N/A</v>
      </c>
      <c r="AG67" s="10" t="e">
        <f>VLOOKUP(AS67,[1]Hoja3!$B$2:$AO$841,23,FALSE)</f>
        <v>#N/A</v>
      </c>
      <c r="AH67" s="10" t="e">
        <f>VLOOKUP(AS67,[1]Hoja3!$B$2:$AO$841,28,FALSE)</f>
        <v>#N/A</v>
      </c>
      <c r="AI67" s="10" t="e">
        <f>VLOOKUP(AS67,[1]Hoja3!$B$2:$AO$841,19,FALSE)</f>
        <v>#N/A</v>
      </c>
      <c r="AJ67" s="10"/>
      <c r="AK67">
        <f>IF(AE67=AY67,1,0)</f>
        <v>1</v>
      </c>
      <c r="AL67" t="e">
        <f>IF(AB67=AF67,1,0)</f>
        <v>#N/A</v>
      </c>
      <c r="AM67" t="e">
        <f>IF(AC67=AG67,1,0)</f>
        <v>#N/A</v>
      </c>
      <c r="AN67" t="e">
        <f>IF(AD67=AH67,1,0)</f>
        <v>#N/A</v>
      </c>
      <c r="AO67" t="e">
        <f>IF(H67=AI67,1,0)</f>
        <v>#N/A</v>
      </c>
      <c r="AQ67" s="8">
        <f>COUNTIF($A$2:$A$1228,A67)</f>
        <v>1</v>
      </c>
      <c r="AR67" t="e">
        <f>VLOOKUP(A67,[1]Hoja3!$C$2:$AO$841,39,FALSE)</f>
        <v>#N/A</v>
      </c>
      <c r="AS67" t="str">
        <f>A67 &amp; COUNTIF(A$2:A67,A67)</f>
        <v>09HB3320471</v>
      </c>
      <c r="AT67" s="10" t="e">
        <f>VLOOKUP(AS67,[1]Hoja3!$B$2:$AO$841,38,FALSE)</f>
        <v>#N/A</v>
      </c>
      <c r="AU67" s="9" t="e">
        <f>IF(AR67&gt;AQ67,1,0)</f>
        <v>#N/A</v>
      </c>
    </row>
    <row r="68" spans="1:48" x14ac:dyDescent="0.25">
      <c r="A68" t="s">
        <v>146</v>
      </c>
      <c r="B68">
        <v>2019</v>
      </c>
      <c r="C68" t="s">
        <v>37</v>
      </c>
      <c r="D68" t="s">
        <v>38</v>
      </c>
      <c r="E68">
        <v>1</v>
      </c>
      <c r="F68" t="s">
        <v>40</v>
      </c>
      <c r="G68">
        <v>3.9666670000000002</v>
      </c>
      <c r="H68" t="s">
        <v>145</v>
      </c>
      <c r="I68">
        <v>468</v>
      </c>
      <c r="J68">
        <v>715</v>
      </c>
      <c r="K68">
        <v>0</v>
      </c>
      <c r="L68">
        <v>0</v>
      </c>
      <c r="M68">
        <v>0</v>
      </c>
      <c r="N68">
        <v>0.6</v>
      </c>
      <c r="O68">
        <v>0.8</v>
      </c>
      <c r="P68">
        <v>1.05</v>
      </c>
      <c r="Q68" t="s">
        <v>46</v>
      </c>
      <c r="R68">
        <v>5</v>
      </c>
      <c r="S68">
        <v>9</v>
      </c>
      <c r="T68" t="s">
        <v>47</v>
      </c>
      <c r="U68" t="s">
        <v>145</v>
      </c>
      <c r="V68" t="s">
        <v>59</v>
      </c>
      <c r="W68">
        <v>2019</v>
      </c>
      <c r="X68" t="s">
        <v>37</v>
      </c>
      <c r="Y68" t="s">
        <v>38</v>
      </c>
      <c r="Z68">
        <v>2</v>
      </c>
      <c r="AA68">
        <v>0</v>
      </c>
      <c r="AB68">
        <v>20</v>
      </c>
      <c r="AC68">
        <v>0.6</v>
      </c>
      <c r="AD68">
        <v>0.79333339999999997</v>
      </c>
      <c r="AE68">
        <v>429</v>
      </c>
      <c r="AF68" s="10">
        <f>VLOOKUP(AS68,[1]Hoja3!$B$2:$AO$841,17,FALSE)</f>
        <v>20</v>
      </c>
      <c r="AG68" s="10">
        <f>VLOOKUP(AS68,[1]Hoja3!$B$2:$AO$841,23,FALSE)</f>
        <v>0.6</v>
      </c>
      <c r="AH68" s="10">
        <f>VLOOKUP(AS68,[1]Hoja3!$B$2:$AO$841,28,FALSE)</f>
        <v>1.016</v>
      </c>
      <c r="AI68" s="10" t="str">
        <f>VLOOKUP(AS68,[1]Hoja3!$B$2:$AO$841,19,FALSE)</f>
        <v>Color Solid Ink Printers</v>
      </c>
      <c r="AJ68" s="10">
        <f>VLOOKUP(AS68,[1]Hoja3!$B$2:$AO$841,15,FALSE)</f>
        <v>0</v>
      </c>
      <c r="AK68">
        <f>IF(AE68=AY68,1,0)</f>
        <v>0</v>
      </c>
      <c r="AL68">
        <f>IF(AB68=AF68,1,0)</f>
        <v>1</v>
      </c>
      <c r="AM68">
        <f>IF(AC68=AG68,1,0)</f>
        <v>1</v>
      </c>
      <c r="AN68">
        <f>IF(AD68=AH68,1,0)</f>
        <v>0</v>
      </c>
      <c r="AO68">
        <f>IF(H68=AI68,1,0)</f>
        <v>1</v>
      </c>
      <c r="AP68">
        <f>IF(AJ68=AA68,1,0)</f>
        <v>1</v>
      </c>
      <c r="AQ68" s="8">
        <f>COUNTIF($A$2:$A$1228,A68)</f>
        <v>1</v>
      </c>
      <c r="AR68">
        <f>VLOOKUP(A68,[1]Hoja3!$C$2:$AO$841,39,FALSE)</f>
        <v>1</v>
      </c>
      <c r="AS68" t="str">
        <f>A68 &amp; COUNTIF(A$2:A68,A68)</f>
        <v>0XFN0415421</v>
      </c>
      <c r="AT68" s="10">
        <f>VLOOKUP(AS68,[1]Hoja3!$B$2:$AO$841,38,FALSE)</f>
        <v>429.00000000000006</v>
      </c>
      <c r="AU68" s="9">
        <f>IF(AR68&gt;AQ68,1,0)</f>
        <v>0</v>
      </c>
      <c r="AV68">
        <f>IF(P68="NA",2,IF(OR(F68="INSTALACION NUEVA",F68="Mantenimiento preventivo"),3,IF(AND(AB68&lt;AF68,AK68&lt;&gt;1),4,IF(AT68&gt;AE68,1,0))))</f>
        <v>0</v>
      </c>
    </row>
    <row r="69" spans="1:48" x14ac:dyDescent="0.25">
      <c r="A69" t="s">
        <v>79</v>
      </c>
      <c r="B69">
        <v>2019</v>
      </c>
      <c r="C69" t="s">
        <v>30</v>
      </c>
      <c r="D69" t="s">
        <v>31</v>
      </c>
      <c r="E69">
        <v>27</v>
      </c>
      <c r="F69" t="s">
        <v>44</v>
      </c>
      <c r="G69">
        <v>0</v>
      </c>
      <c r="H69" t="s">
        <v>64</v>
      </c>
      <c r="I69">
        <v>655</v>
      </c>
      <c r="J69">
        <v>1365</v>
      </c>
      <c r="K69">
        <v>0</v>
      </c>
      <c r="L69">
        <v>0</v>
      </c>
      <c r="M69">
        <v>0.6</v>
      </c>
      <c r="N69">
        <v>0.8</v>
      </c>
      <c r="O69">
        <v>1.05</v>
      </c>
      <c r="P69">
        <v>1.1000000000000001</v>
      </c>
      <c r="Q69" t="s">
        <v>46</v>
      </c>
      <c r="R69">
        <v>5</v>
      </c>
      <c r="S69">
        <v>9</v>
      </c>
      <c r="T69" t="s">
        <v>47</v>
      </c>
      <c r="U69" t="s">
        <v>64</v>
      </c>
      <c r="V69" t="s">
        <v>80</v>
      </c>
      <c r="W69">
        <v>2019</v>
      </c>
      <c r="X69" t="s">
        <v>37</v>
      </c>
      <c r="Y69" t="s">
        <v>38</v>
      </c>
      <c r="Z69">
        <v>16</v>
      </c>
      <c r="AA69">
        <v>0</v>
      </c>
      <c r="AB69">
        <v>20</v>
      </c>
      <c r="AC69">
        <v>0</v>
      </c>
      <c r="AD69">
        <v>0</v>
      </c>
      <c r="AE69">
        <v>1365</v>
      </c>
      <c r="AF69" s="10" t="str">
        <f>VLOOKUP(AS69,[1]Hoja3!$B$2:$AO$841,17,FALSE)</f>
        <v xml:space="preserve">  </v>
      </c>
      <c r="AG69" s="10">
        <f>VLOOKUP(AS69,[1]Hoja3!$B$2:$AO$841,23,FALSE)</f>
        <v>1</v>
      </c>
      <c r="AH69" s="10">
        <f>VLOOKUP(AS69,[1]Hoja3!$B$2:$AO$841,28,FALSE)</f>
        <v>2.5940000000000003</v>
      </c>
      <c r="AI69" s="10" t="str">
        <f>VLOOKUP(AS69,[1]Hoja3!$B$2:$AO$841,19,FALSE)</f>
        <v>A3 Office Color Laser MFPs</v>
      </c>
      <c r="AJ69" s="10">
        <f>VLOOKUP(AS69,[1]Hoja3!$B$2:$AO$841,15,FALSE)</f>
        <v>0</v>
      </c>
      <c r="AK69">
        <f>IF(AE69=AY69,1,0)</f>
        <v>0</v>
      </c>
      <c r="AL69">
        <f>IF(AB69=AF69,1,0)</f>
        <v>0</v>
      </c>
      <c r="AM69">
        <f>IF(AC69=AG69,1,0)</f>
        <v>0</v>
      </c>
      <c r="AN69">
        <f>IF(AD69=AH69,1,0)</f>
        <v>0</v>
      </c>
      <c r="AO69">
        <f>IF(H69=AI69,1,0)</f>
        <v>1</v>
      </c>
      <c r="AP69">
        <f>IF(AJ69=AA69,1,0)</f>
        <v>1</v>
      </c>
      <c r="AQ69" s="8">
        <f>COUNTIF($A$2:$A$1228,A69)</f>
        <v>1</v>
      </c>
      <c r="AR69">
        <f>VLOOKUP(A69,[1]Hoja3!$C$2:$AO$841,39,FALSE)</f>
        <v>1</v>
      </c>
      <c r="AS69" t="str">
        <f>A69 &amp; COUNTIF(A$2:A69,A69)</f>
        <v>7TX1357761</v>
      </c>
      <c r="AT69" s="10">
        <f>VLOOKUP(AS69,[1]Hoja3!$B$2:$AO$841,38,FALSE)</f>
        <v>1365</v>
      </c>
      <c r="AU69" s="9">
        <f>IF(AR69&gt;AQ69,1,0)</f>
        <v>0</v>
      </c>
      <c r="AV69">
        <f>IF(P69="NA",2,IF(OR(F69="INSTALACION NUEVA",F69="Mantenimiento preventivo"),3,IF(AND(AB69&lt;AF69,AK69&lt;&gt;1),4,IF(AT69&gt;AE69,1,0))))</f>
        <v>3</v>
      </c>
    </row>
    <row r="70" spans="1:48" x14ac:dyDescent="0.25">
      <c r="A70" t="s">
        <v>115</v>
      </c>
      <c r="B70">
        <v>2019</v>
      </c>
      <c r="C70" t="s">
        <v>37</v>
      </c>
      <c r="D70" t="s">
        <v>38</v>
      </c>
      <c r="E70">
        <v>1</v>
      </c>
      <c r="F70" t="s">
        <v>40</v>
      </c>
      <c r="G70">
        <v>3.95</v>
      </c>
      <c r="H70" t="s">
        <v>116</v>
      </c>
      <c r="I70">
        <v>655</v>
      </c>
      <c r="J70">
        <v>1365</v>
      </c>
      <c r="K70">
        <v>0</v>
      </c>
      <c r="L70">
        <v>0</v>
      </c>
      <c r="M70">
        <v>0.6</v>
      </c>
      <c r="N70">
        <v>0.8</v>
      </c>
      <c r="O70">
        <v>1.05</v>
      </c>
      <c r="P70">
        <v>1.1000000000000001</v>
      </c>
      <c r="Q70" t="s">
        <v>46</v>
      </c>
      <c r="R70">
        <v>5</v>
      </c>
      <c r="S70">
        <v>9</v>
      </c>
      <c r="T70" t="s">
        <v>47</v>
      </c>
      <c r="U70" t="s">
        <v>58</v>
      </c>
      <c r="V70" t="s">
        <v>59</v>
      </c>
      <c r="W70">
        <v>2019</v>
      </c>
      <c r="X70" t="s">
        <v>37</v>
      </c>
      <c r="Y70" t="s">
        <v>38</v>
      </c>
      <c r="Z70">
        <v>5</v>
      </c>
      <c r="AA70">
        <v>0</v>
      </c>
      <c r="AB70">
        <v>311</v>
      </c>
      <c r="AC70">
        <v>1.1000000000000001</v>
      </c>
      <c r="AD70">
        <v>0.79</v>
      </c>
      <c r="AE70">
        <v>1501.5</v>
      </c>
      <c r="AF70" s="10">
        <f>VLOOKUP(AS70,[1]Hoja3!$B$2:$AO$841,17,FALSE)</f>
        <v>313</v>
      </c>
      <c r="AG70" s="10">
        <f>VLOOKUP(AS70,[1]Hoja3!$B$2:$AO$841,23,FALSE)</f>
        <v>1.1000000000000001</v>
      </c>
      <c r="AH70" s="10">
        <f>VLOOKUP(AS70,[1]Hoja3!$B$2:$AO$841,28,FALSE)</f>
        <v>1.252</v>
      </c>
      <c r="AI70" s="10" t="str">
        <f>VLOOKUP(AS70,[1]Hoja3!$B$2:$AO$841,19,FALSE)</f>
        <v>Office Digital</v>
      </c>
      <c r="AJ70" s="10">
        <f>VLOOKUP(AS70,[1]Hoja3!$B$2:$AO$841,15,FALSE)</f>
        <v>0</v>
      </c>
      <c r="AK70">
        <f>IF(AE70=AY70,1,0)</f>
        <v>0</v>
      </c>
      <c r="AL70">
        <f>IF(AB70=AF70,1,0)</f>
        <v>0</v>
      </c>
      <c r="AM70">
        <f>IF(AC70=AG70,1,0)</f>
        <v>1</v>
      </c>
      <c r="AN70">
        <f>IF(AD70=AH70,1,0)</f>
        <v>0</v>
      </c>
      <c r="AO70">
        <f>IF(H70=AI70,1,0)</f>
        <v>1</v>
      </c>
      <c r="AP70">
        <f>IF(AJ70=AA70,1,0)</f>
        <v>1</v>
      </c>
      <c r="AQ70" s="8">
        <f>COUNTIF($A$2:$A$1228,A70)</f>
        <v>1</v>
      </c>
      <c r="AR70">
        <f>VLOOKUP(A70,[1]Hoja3!$C$2:$AO$841,39,FALSE)</f>
        <v>1</v>
      </c>
      <c r="AS70" t="str">
        <f>A70 &amp; COUNTIF(A$2:A70,A70)</f>
        <v>0AE71465731</v>
      </c>
      <c r="AT70" s="10">
        <f>VLOOKUP(AS70,[1]Hoja3!$B$2:$AO$841,38,FALSE)</f>
        <v>1501.5000000000002</v>
      </c>
      <c r="AU70" s="9">
        <f>IF(AR70&gt;AQ70,1,0)</f>
        <v>0</v>
      </c>
      <c r="AV70">
        <f>IF(P70="NA",2,IF(OR(F70="INSTALACION NUEVA",F70="Mantenimiento preventivo"),3,IF(AND(AB70&lt;AF70,AK70&lt;&gt;1),4,IF(AT70&gt;AE70,1,0))))</f>
        <v>4</v>
      </c>
    </row>
    <row r="71" spans="1:48" x14ac:dyDescent="0.25">
      <c r="A71" t="s">
        <v>118</v>
      </c>
      <c r="B71">
        <v>2019</v>
      </c>
      <c r="C71" t="s">
        <v>37</v>
      </c>
      <c r="D71" t="s">
        <v>38</v>
      </c>
      <c r="E71">
        <v>1</v>
      </c>
      <c r="F71" t="s">
        <v>40</v>
      </c>
      <c r="G71">
        <v>0.93333330000000003</v>
      </c>
      <c r="H71" t="s">
        <v>45</v>
      </c>
      <c r="I71">
        <v>803</v>
      </c>
      <c r="J71">
        <v>1573</v>
      </c>
      <c r="K71">
        <v>0.2</v>
      </c>
      <c r="L71">
        <v>0.6</v>
      </c>
      <c r="M71">
        <v>0.8</v>
      </c>
      <c r="N71">
        <v>1.05</v>
      </c>
      <c r="O71">
        <v>1.1000000000000001</v>
      </c>
      <c r="P71">
        <v>1.1499999999999999</v>
      </c>
      <c r="Q71" t="s">
        <v>46</v>
      </c>
      <c r="R71">
        <v>4</v>
      </c>
      <c r="S71">
        <v>6</v>
      </c>
      <c r="T71" t="s">
        <v>47</v>
      </c>
      <c r="U71" t="s">
        <v>48</v>
      </c>
      <c r="V71" t="s">
        <v>73</v>
      </c>
      <c r="W71">
        <v>2019</v>
      </c>
      <c r="X71" t="s">
        <v>37</v>
      </c>
      <c r="Y71" t="s">
        <v>38</v>
      </c>
      <c r="Z71">
        <v>9</v>
      </c>
      <c r="AA71">
        <v>0</v>
      </c>
      <c r="AB71">
        <v>4</v>
      </c>
      <c r="AC71">
        <v>0.6</v>
      </c>
      <c r="AD71">
        <v>0.23333332500000001</v>
      </c>
      <c r="AE71">
        <v>943.8</v>
      </c>
      <c r="AF71" s="10">
        <f>VLOOKUP(AS71,[1]Hoja3!$B$2:$AO$841,17,FALSE)</f>
        <v>4</v>
      </c>
      <c r="AG71" s="10">
        <f>VLOOKUP(AS71,[1]Hoja3!$B$2:$AO$841,23,FALSE)</f>
        <v>0.6</v>
      </c>
      <c r="AH71" s="10">
        <f>VLOOKUP(AS71,[1]Hoja3!$B$2:$AO$841,28,FALSE)</f>
        <v>0.48</v>
      </c>
      <c r="AI71" s="10" t="str">
        <f>VLOOKUP(AS71,[1]Hoja3!$B$2:$AO$841,19,FALSE)</f>
        <v>Light Production Digital Business</v>
      </c>
      <c r="AJ71" s="10">
        <f>VLOOKUP(AS71,[1]Hoja3!$B$2:$AO$841,15,FALSE)</f>
        <v>0</v>
      </c>
      <c r="AK71">
        <f>IF(AE71=AY71,1,0)</f>
        <v>0</v>
      </c>
      <c r="AL71">
        <f>IF(AB71=AF71,1,0)</f>
        <v>1</v>
      </c>
      <c r="AM71">
        <f>IF(AC71=AG71,1,0)</f>
        <v>1</v>
      </c>
      <c r="AN71">
        <f>IF(AD71=AH71,1,0)</f>
        <v>0</v>
      </c>
      <c r="AO71">
        <f>IF(H71=AI71,1,0)</f>
        <v>1</v>
      </c>
      <c r="AP71">
        <f>IF(AJ71=AA71,1,0)</f>
        <v>1</v>
      </c>
      <c r="AQ71" s="8">
        <f>COUNTIF($A$2:$A$1228,A71)</f>
        <v>1</v>
      </c>
      <c r="AR71">
        <f>VLOOKUP(A71,[1]Hoja3!$C$2:$AO$841,39,FALSE)</f>
        <v>2</v>
      </c>
      <c r="AS71" t="str">
        <f>A71 &amp; COUNTIF(A$2:A71,A71)</f>
        <v>0BG09667211</v>
      </c>
      <c r="AT71" s="10">
        <f>VLOOKUP(AS71,[1]Hoja3!$B$2:$AO$841,38,FALSE)</f>
        <v>943.80000000000007</v>
      </c>
      <c r="AU71" s="9">
        <f>IF(AR71&gt;AQ71,1,0)</f>
        <v>1</v>
      </c>
      <c r="AV71">
        <f>IF(P71="NA",2,IF(OR(F71="INSTALACION NUEVA",F71="Mantenimiento preventivo"),3,IF(AND(AB71&lt;AF71,AK71&lt;&gt;1),4,IF(AT71&gt;AE71,1,0))))</f>
        <v>0</v>
      </c>
    </row>
    <row r="72" spans="1:48" x14ac:dyDescent="0.25">
      <c r="A72" t="s">
        <v>147</v>
      </c>
      <c r="B72">
        <v>2019</v>
      </c>
      <c r="C72" t="s">
        <v>37</v>
      </c>
      <c r="D72" t="s">
        <v>38</v>
      </c>
      <c r="E72">
        <v>1</v>
      </c>
      <c r="F72" t="s">
        <v>40</v>
      </c>
      <c r="G72">
        <v>0</v>
      </c>
      <c r="H72" t="s">
        <v>71</v>
      </c>
      <c r="I72">
        <v>468</v>
      </c>
      <c r="J72">
        <v>715</v>
      </c>
      <c r="K72">
        <v>0</v>
      </c>
      <c r="L72">
        <v>0</v>
      </c>
      <c r="M72">
        <v>0</v>
      </c>
      <c r="N72">
        <v>0.6</v>
      </c>
      <c r="O72">
        <v>0.8</v>
      </c>
      <c r="P72">
        <v>1.05</v>
      </c>
      <c r="Q72" t="s">
        <v>46</v>
      </c>
      <c r="R72">
        <v>5</v>
      </c>
      <c r="S72">
        <v>9</v>
      </c>
      <c r="T72" t="s">
        <v>47</v>
      </c>
      <c r="U72" t="s">
        <v>71</v>
      </c>
      <c r="V72" t="s">
        <v>55</v>
      </c>
      <c r="W72">
        <v>2019</v>
      </c>
      <c r="X72" t="s">
        <v>37</v>
      </c>
      <c r="Y72" t="s">
        <v>38</v>
      </c>
      <c r="Z72">
        <v>3</v>
      </c>
      <c r="AA72">
        <v>0</v>
      </c>
      <c r="AB72">
        <v>35</v>
      </c>
      <c r="AC72">
        <v>0.8</v>
      </c>
      <c r="AD72">
        <v>0</v>
      </c>
      <c r="AE72">
        <v>572</v>
      </c>
      <c r="AF72" s="10">
        <f>VLOOKUP(AS72,[1]Hoja3!$B$2:$AO$841,17,FALSE)</f>
        <v>75</v>
      </c>
      <c r="AG72" s="10">
        <f>VLOOKUP(AS72,[1]Hoja3!$B$2:$AO$841,23,FALSE)</f>
        <v>1.05</v>
      </c>
      <c r="AH72" s="10">
        <f>VLOOKUP(AS72,[1]Hoja3!$B$2:$AO$841,28,FALSE)</f>
        <v>0</v>
      </c>
      <c r="AI72" s="10" t="str">
        <f>VLOOKUP(AS72,[1]Hoja3!$B$2:$AO$841,19,FALSE)</f>
        <v>Entry Mono Printers</v>
      </c>
      <c r="AJ72" s="10">
        <f>VLOOKUP(AS72,[1]Hoja3!$B$2:$AO$841,15,FALSE)</f>
        <v>0</v>
      </c>
      <c r="AK72">
        <f>IF(AE72=AY72,1,0)</f>
        <v>0</v>
      </c>
      <c r="AL72">
        <f>IF(AB72=AF72,1,0)</f>
        <v>0</v>
      </c>
      <c r="AM72">
        <f>IF(AC72=AG72,1,0)</f>
        <v>0</v>
      </c>
      <c r="AN72">
        <f>IF(AD72=AH72,1,0)</f>
        <v>1</v>
      </c>
      <c r="AO72">
        <f>IF(H72=AI72,1,0)</f>
        <v>1</v>
      </c>
      <c r="AP72">
        <f>IF(AJ72=AA72,1,0)</f>
        <v>1</v>
      </c>
      <c r="AQ72" s="8">
        <f>COUNTIF($A$2:$A$1228,A72)</f>
        <v>1</v>
      </c>
      <c r="AR72">
        <f>VLOOKUP(A72,[1]Hoja3!$C$2:$AO$841,39,FALSE)</f>
        <v>1</v>
      </c>
      <c r="AS72" t="str">
        <f>A72 &amp; COUNTIF(A$2:A72,A72)</f>
        <v>0XLT2806781</v>
      </c>
      <c r="AT72" s="10">
        <f>VLOOKUP(AS72,[1]Hoja3!$B$2:$AO$841,38,FALSE)</f>
        <v>750.75000000000011</v>
      </c>
      <c r="AU72" s="9">
        <f>IF(AR72&gt;AQ72,1,0)</f>
        <v>0</v>
      </c>
      <c r="AV72">
        <f>IF(P72="NA",2,IF(OR(F72="INSTALACION NUEVA",F72="Mantenimiento preventivo"),3,IF(AND(AB72&lt;AF72,AK72&lt;&gt;1),4,IF(AT72&gt;AE72,1,0))))</f>
        <v>4</v>
      </c>
    </row>
    <row r="73" spans="1:48" x14ac:dyDescent="0.25">
      <c r="A73" t="s">
        <v>138</v>
      </c>
      <c r="B73">
        <v>2019</v>
      </c>
      <c r="C73" t="s">
        <v>37</v>
      </c>
      <c r="D73" t="s">
        <v>38</v>
      </c>
      <c r="E73">
        <v>1</v>
      </c>
      <c r="F73" t="s">
        <v>40</v>
      </c>
      <c r="G73">
        <v>0</v>
      </c>
      <c r="H73" t="s">
        <v>53</v>
      </c>
      <c r="I73">
        <v>655</v>
      </c>
      <c r="J73">
        <v>1365</v>
      </c>
      <c r="K73">
        <v>0</v>
      </c>
      <c r="L73">
        <v>0</v>
      </c>
      <c r="M73">
        <v>0.6</v>
      </c>
      <c r="N73">
        <v>0.8</v>
      </c>
      <c r="O73">
        <v>1.05</v>
      </c>
      <c r="P73">
        <v>1.1000000000000001</v>
      </c>
      <c r="Q73" t="s">
        <v>46</v>
      </c>
      <c r="R73">
        <v>5</v>
      </c>
      <c r="S73">
        <v>9</v>
      </c>
      <c r="T73" t="s">
        <v>47</v>
      </c>
      <c r="U73" t="s">
        <v>54</v>
      </c>
      <c r="V73" t="s">
        <v>55</v>
      </c>
      <c r="W73">
        <v>2019</v>
      </c>
      <c r="X73" t="s">
        <v>37</v>
      </c>
      <c r="Y73" t="s">
        <v>38</v>
      </c>
      <c r="Z73">
        <v>1</v>
      </c>
      <c r="AA73">
        <v>0</v>
      </c>
      <c r="AB73">
        <v>7</v>
      </c>
      <c r="AC73">
        <v>0.6</v>
      </c>
      <c r="AD73">
        <v>0</v>
      </c>
      <c r="AE73">
        <v>819</v>
      </c>
      <c r="AF73" s="10">
        <f>VLOOKUP(AS73,[1]Hoja3!$B$2:$AO$841,17,FALSE)</f>
        <v>10</v>
      </c>
      <c r="AG73" s="10">
        <f>VLOOKUP(AS73,[1]Hoja3!$B$2:$AO$841,23,FALSE)</f>
        <v>0.6</v>
      </c>
      <c r="AH73" s="10">
        <f>VLOOKUP(AS73,[1]Hoja3!$B$2:$AO$841,28,FALSE)</f>
        <v>0</v>
      </c>
      <c r="AI73" s="10" t="str">
        <f>VLOOKUP(AS73,[1]Hoja3!$B$2:$AO$841,19,FALSE)</f>
        <v>A3 Professional Color Laser MFPs</v>
      </c>
      <c r="AJ73" s="10">
        <f>VLOOKUP(AS73,[1]Hoja3!$B$2:$AO$841,15,FALSE)</f>
        <v>0</v>
      </c>
      <c r="AK73">
        <f>IF(AE73=AY73,1,0)</f>
        <v>0</v>
      </c>
      <c r="AL73">
        <f>IF(AB73=AF73,1,0)</f>
        <v>0</v>
      </c>
      <c r="AM73">
        <f>IF(AC73=AG73,1,0)</f>
        <v>1</v>
      </c>
      <c r="AN73">
        <f>IF(AD73=AH73,1,0)</f>
        <v>1</v>
      </c>
      <c r="AO73">
        <f>IF(H73=AI73,1,0)</f>
        <v>1</v>
      </c>
      <c r="AP73">
        <f>IF(AJ73=AA73,1,0)</f>
        <v>1</v>
      </c>
      <c r="AQ73" s="8">
        <f>COUNTIF($A$2:$A$1228,A73)</f>
        <v>4</v>
      </c>
      <c r="AR73">
        <f>VLOOKUP(A73,[1]Hoja3!$C$2:$AO$841,39,FALSE)</f>
        <v>4</v>
      </c>
      <c r="AS73" t="str">
        <f>A73 &amp; COUNTIF(A$2:A73,A73)</f>
        <v>0VGW6320641</v>
      </c>
      <c r="AT73" s="10">
        <f>VLOOKUP(AS73,[1]Hoja3!$B$2:$AO$841,38,FALSE)</f>
        <v>819</v>
      </c>
      <c r="AU73" s="9">
        <f>IF(AR73&gt;AQ73,1,0)</f>
        <v>0</v>
      </c>
      <c r="AV73">
        <f>IF(P73="NA",2,IF(OR(F73="INSTALACION NUEVA",F73="Mantenimiento preventivo"),3,IF(AND(AB73&lt;AF73,AK73&lt;&gt;1),4,IF(AT73&gt;AE73,1,0))))</f>
        <v>4</v>
      </c>
    </row>
    <row r="74" spans="1:48" x14ac:dyDescent="0.25">
      <c r="A74" t="s">
        <v>117</v>
      </c>
      <c r="B74">
        <v>2019</v>
      </c>
      <c r="C74" t="s">
        <v>37</v>
      </c>
      <c r="D74" t="s">
        <v>38</v>
      </c>
      <c r="E74">
        <v>1</v>
      </c>
      <c r="F74" t="s">
        <v>40</v>
      </c>
      <c r="G74">
        <v>0.28333330000000001</v>
      </c>
      <c r="H74" t="s">
        <v>34</v>
      </c>
      <c r="I74">
        <v>468</v>
      </c>
      <c r="J74">
        <v>715</v>
      </c>
      <c r="K74">
        <v>0</v>
      </c>
      <c r="L74">
        <v>0</v>
      </c>
      <c r="M74">
        <v>0</v>
      </c>
      <c r="N74">
        <v>0.6</v>
      </c>
      <c r="O74">
        <v>0.8</v>
      </c>
      <c r="P74">
        <v>1.05</v>
      </c>
      <c r="Q74" t="s">
        <v>46</v>
      </c>
      <c r="R74">
        <v>5</v>
      </c>
      <c r="S74">
        <v>9</v>
      </c>
      <c r="T74" t="s">
        <v>47</v>
      </c>
      <c r="U74" t="s">
        <v>34</v>
      </c>
      <c r="V74" t="s">
        <v>55</v>
      </c>
      <c r="W74">
        <v>2019</v>
      </c>
      <c r="X74" t="s">
        <v>37</v>
      </c>
      <c r="Y74" t="s">
        <v>38</v>
      </c>
      <c r="Z74">
        <v>1</v>
      </c>
      <c r="AA74">
        <v>0</v>
      </c>
      <c r="AB74">
        <v>32</v>
      </c>
      <c r="AC74">
        <v>0.8</v>
      </c>
      <c r="AD74">
        <v>5.6666660000000001E-2</v>
      </c>
      <c r="AE74">
        <v>572</v>
      </c>
      <c r="AF74" s="10">
        <f>VLOOKUP(AS74,[1]Hoja3!$B$2:$AO$841,17,FALSE)</f>
        <v>32</v>
      </c>
      <c r="AG74" s="10">
        <f>VLOOKUP(AS74,[1]Hoja3!$B$2:$AO$841,23,FALSE)</f>
        <v>0.8</v>
      </c>
      <c r="AH74" s="10">
        <f>VLOOKUP(AS74,[1]Hoja3!$B$2:$AO$841,28,FALSE)</f>
        <v>0.10600000000000001</v>
      </c>
      <c r="AI74" s="10" t="str">
        <f>VLOOKUP(AS74,[1]Hoja3!$B$2:$AO$841,19,FALSE)</f>
        <v>A4 Mono MFPs</v>
      </c>
      <c r="AJ74" s="10">
        <f>VLOOKUP(AS74,[1]Hoja3!$B$2:$AO$841,15,FALSE)</f>
        <v>0</v>
      </c>
      <c r="AK74">
        <f>IF(AE74=AY74,1,0)</f>
        <v>0</v>
      </c>
      <c r="AL74">
        <f>IF(AB74=AF74,1,0)</f>
        <v>1</v>
      </c>
      <c r="AM74">
        <f>IF(AC74=AG74,1,0)</f>
        <v>1</v>
      </c>
      <c r="AN74">
        <f>IF(AD74=AH74,1,0)</f>
        <v>0</v>
      </c>
      <c r="AO74">
        <f>IF(H74=AI74,1,0)</f>
        <v>1</v>
      </c>
      <c r="AP74">
        <f>IF(AJ74=AA74,1,0)</f>
        <v>1</v>
      </c>
      <c r="AQ74" s="8">
        <f>COUNTIF($A$2:$A$1228,A74)</f>
        <v>1</v>
      </c>
      <c r="AR74">
        <f>VLOOKUP(A74,[1]Hoja3!$C$2:$AO$841,39,FALSE)</f>
        <v>1</v>
      </c>
      <c r="AS74" t="str">
        <f>A74 &amp; COUNTIF(A$2:A74,A74)</f>
        <v>0BB12521191</v>
      </c>
      <c r="AT74" s="10">
        <f>VLOOKUP(AS74,[1]Hoja3!$B$2:$AO$841,38,FALSE)</f>
        <v>572.00000000000011</v>
      </c>
      <c r="AU74" s="9">
        <f>IF(AR74&gt;AQ74,1,0)</f>
        <v>0</v>
      </c>
      <c r="AV74">
        <f>IF(P74="NA",2,IF(OR(F74="INSTALACION NUEVA",F74="Mantenimiento preventivo"),3,IF(AND(AB74&lt;AF74,AK74&lt;&gt;1),4,IF(AT74&gt;AE74,1,0))))</f>
        <v>0</v>
      </c>
    </row>
    <row r="75" spans="1:48" x14ac:dyDescent="0.25">
      <c r="A75" t="s">
        <v>140</v>
      </c>
      <c r="B75">
        <v>2019</v>
      </c>
      <c r="C75" t="s">
        <v>37</v>
      </c>
      <c r="D75" t="s">
        <v>38</v>
      </c>
      <c r="E75">
        <v>1</v>
      </c>
      <c r="F75" t="s">
        <v>40</v>
      </c>
      <c r="G75">
        <v>0</v>
      </c>
      <c r="H75" t="s">
        <v>116</v>
      </c>
      <c r="I75">
        <v>655</v>
      </c>
      <c r="J75">
        <v>1365</v>
      </c>
      <c r="K75">
        <v>0</v>
      </c>
      <c r="L75">
        <v>0</v>
      </c>
      <c r="M75">
        <v>0.6</v>
      </c>
      <c r="N75">
        <v>0.8</v>
      </c>
      <c r="O75">
        <v>1.05</v>
      </c>
      <c r="P75">
        <v>1.1000000000000001</v>
      </c>
      <c r="Q75" t="s">
        <v>46</v>
      </c>
      <c r="R75">
        <v>5</v>
      </c>
      <c r="S75">
        <v>9</v>
      </c>
      <c r="T75" t="s">
        <v>47</v>
      </c>
      <c r="U75" t="s">
        <v>58</v>
      </c>
      <c r="V75" t="s">
        <v>67</v>
      </c>
      <c r="W75">
        <v>2019</v>
      </c>
      <c r="X75" t="s">
        <v>37</v>
      </c>
      <c r="Y75" t="s">
        <v>38</v>
      </c>
      <c r="Z75">
        <v>3</v>
      </c>
      <c r="AA75">
        <v>0</v>
      </c>
      <c r="AB75">
        <v>4</v>
      </c>
      <c r="AC75">
        <v>0</v>
      </c>
      <c r="AD75">
        <v>0</v>
      </c>
      <c r="AE75">
        <v>0</v>
      </c>
      <c r="AF75" s="10">
        <f>VLOOKUP(AS75,[1]Hoja3!$B$2:$AO$841,17,FALSE)</f>
        <v>5</v>
      </c>
      <c r="AG75" s="10">
        <f>VLOOKUP(AS75,[1]Hoja3!$B$2:$AO$841,23,FALSE)</f>
        <v>0</v>
      </c>
      <c r="AH75" s="10">
        <f>VLOOKUP(AS75,[1]Hoja3!$B$2:$AO$841,28,FALSE)</f>
        <v>0</v>
      </c>
      <c r="AI75" s="10" t="str">
        <f>VLOOKUP(AS75,[1]Hoja3!$B$2:$AO$841,19,FALSE)</f>
        <v>Office Digital</v>
      </c>
      <c r="AJ75" s="10">
        <f>VLOOKUP(AS75,[1]Hoja3!$B$2:$AO$841,15,FALSE)</f>
        <v>0</v>
      </c>
      <c r="AK75">
        <f>IF(AE75=AY75,1,0)</f>
        <v>1</v>
      </c>
      <c r="AL75">
        <f>IF(AB75=AF75,1,0)</f>
        <v>0</v>
      </c>
      <c r="AM75">
        <f>IF(AC75=AG75,1,0)</f>
        <v>1</v>
      </c>
      <c r="AN75">
        <f>IF(AD75=AH75,1,0)</f>
        <v>1</v>
      </c>
      <c r="AO75">
        <f>IF(H75=AI75,1,0)</f>
        <v>1</v>
      </c>
      <c r="AP75">
        <f>IF(AJ75=AA75,1,0)</f>
        <v>1</v>
      </c>
      <c r="AQ75" s="8">
        <f>COUNTIF($A$2:$A$1228,A75)</f>
        <v>1</v>
      </c>
      <c r="AR75">
        <f>VLOOKUP(A75,[1]Hoja3!$C$2:$AO$841,39,FALSE)</f>
        <v>1</v>
      </c>
      <c r="AS75" t="str">
        <f>A75 &amp; COUNTIF(A$2:A75,A75)</f>
        <v>0X767075841</v>
      </c>
      <c r="AT75" s="10">
        <f>VLOOKUP(AS75,[1]Hoja3!$B$2:$AO$841,38,FALSE)</f>
        <v>0</v>
      </c>
      <c r="AU75" s="9">
        <f>IF(AR75&gt;AQ75,1,0)</f>
        <v>0</v>
      </c>
      <c r="AV75">
        <f>IF(P75="NA",2,IF(OR(F75="INSTALACION NUEVA",F75="Mantenimiento preventivo"),3,IF(AND(AB75&lt;AF75,AK75&lt;&gt;1),4,IF(AT75&gt;AE75,1,0))))</f>
        <v>0</v>
      </c>
    </row>
    <row r="76" spans="1:48" x14ac:dyDescent="0.25">
      <c r="A76" t="s">
        <v>143</v>
      </c>
      <c r="B76">
        <v>2019</v>
      </c>
      <c r="C76" t="s">
        <v>37</v>
      </c>
      <c r="D76" t="s">
        <v>38</v>
      </c>
      <c r="E76">
        <v>1</v>
      </c>
      <c r="F76" t="s">
        <v>40</v>
      </c>
      <c r="G76">
        <v>1.1166670000000001</v>
      </c>
      <c r="H76" t="s">
        <v>58</v>
      </c>
      <c r="I76">
        <v>655</v>
      </c>
      <c r="J76">
        <v>1365</v>
      </c>
      <c r="K76">
        <v>0</v>
      </c>
      <c r="L76">
        <v>0</v>
      </c>
      <c r="M76">
        <v>0.6</v>
      </c>
      <c r="N76">
        <v>0.8</v>
      </c>
      <c r="O76">
        <v>1.05</v>
      </c>
      <c r="P76">
        <v>1.1000000000000001</v>
      </c>
      <c r="Q76" t="s">
        <v>46</v>
      </c>
      <c r="R76">
        <v>5</v>
      </c>
      <c r="S76">
        <v>9</v>
      </c>
      <c r="T76" t="s">
        <v>47</v>
      </c>
      <c r="U76" t="s">
        <v>58</v>
      </c>
      <c r="V76" t="s">
        <v>55</v>
      </c>
      <c r="W76">
        <v>2019</v>
      </c>
      <c r="X76" t="s">
        <v>37</v>
      </c>
      <c r="Y76" t="s">
        <v>38</v>
      </c>
      <c r="Z76">
        <v>1</v>
      </c>
      <c r="AA76">
        <v>0</v>
      </c>
      <c r="AB76">
        <v>52</v>
      </c>
      <c r="AC76">
        <v>1.05</v>
      </c>
      <c r="AD76">
        <v>0.22333339999999999</v>
      </c>
      <c r="AE76">
        <v>1433.25</v>
      </c>
      <c r="AF76" s="10">
        <f>VLOOKUP(AS76,[1]Hoja3!$B$2:$AO$841,17,FALSE)</f>
        <v>53</v>
      </c>
      <c r="AG76" s="10">
        <f>VLOOKUP(AS76,[1]Hoja3!$B$2:$AO$841,23,FALSE)</f>
        <v>1.05</v>
      </c>
      <c r="AH76" s="10">
        <f>VLOOKUP(AS76,[1]Hoja3!$B$2:$AO$841,28,FALSE)</f>
        <v>0.26400000000000001</v>
      </c>
      <c r="AI76" s="10" t="str">
        <f>VLOOKUP(AS76,[1]Hoja3!$B$2:$AO$841,19,FALSE)</f>
        <v>Departmental Digital</v>
      </c>
      <c r="AJ76" s="10">
        <f>VLOOKUP(AS76,[1]Hoja3!$B$2:$AO$841,15,FALSE)</f>
        <v>0</v>
      </c>
      <c r="AK76">
        <f>IF(AE76=AY76,1,0)</f>
        <v>0</v>
      </c>
      <c r="AL76">
        <f>IF(AB76=AF76,1,0)</f>
        <v>0</v>
      </c>
      <c r="AM76">
        <f>IF(AC76=AG76,1,0)</f>
        <v>1</v>
      </c>
      <c r="AN76">
        <f>IF(AD76=AH76,1,0)</f>
        <v>0</v>
      </c>
      <c r="AO76">
        <f>IF(H76=AI76,1,0)</f>
        <v>1</v>
      </c>
      <c r="AP76">
        <f>IF(AJ76=AA76,1,0)</f>
        <v>1</v>
      </c>
      <c r="AQ76" s="8">
        <f>COUNTIF($A$2:$A$1228,A76)</f>
        <v>1</v>
      </c>
      <c r="AR76">
        <f>VLOOKUP(A76,[1]Hoja3!$C$2:$AO$841,39,FALSE)</f>
        <v>1</v>
      </c>
      <c r="AS76" t="str">
        <f>A76 &amp; COUNTIF(A$2:A76,A76)</f>
        <v>0XEH8056101</v>
      </c>
      <c r="AT76" s="10">
        <f>VLOOKUP(AS76,[1]Hoja3!$B$2:$AO$841,38,FALSE)</f>
        <v>1433.25</v>
      </c>
      <c r="AU76" s="9">
        <f>IF(AR76&gt;AQ76,1,0)</f>
        <v>0</v>
      </c>
      <c r="AV76">
        <f>IF(P76="NA",2,IF(OR(F76="INSTALACION NUEVA",F76="Mantenimiento preventivo"),3,IF(AND(AB76&lt;AF76,AK76&lt;&gt;1),4,IF(AT76&gt;AE76,1,0))))</f>
        <v>4</v>
      </c>
    </row>
    <row r="77" spans="1:48" x14ac:dyDescent="0.25">
      <c r="A77" t="s">
        <v>132</v>
      </c>
      <c r="B77">
        <v>2019</v>
      </c>
      <c r="C77" t="s">
        <v>37</v>
      </c>
      <c r="D77" t="s">
        <v>38</v>
      </c>
      <c r="E77">
        <v>1</v>
      </c>
      <c r="F77" t="s">
        <v>40</v>
      </c>
      <c r="G77">
        <v>0.45</v>
      </c>
      <c r="H77" t="s">
        <v>58</v>
      </c>
      <c r="I77">
        <v>655</v>
      </c>
      <c r="J77">
        <v>1365</v>
      </c>
      <c r="K77">
        <v>0</v>
      </c>
      <c r="L77">
        <v>0</v>
      </c>
      <c r="M77">
        <v>0.6</v>
      </c>
      <c r="N77">
        <v>0.8</v>
      </c>
      <c r="O77">
        <v>1.05</v>
      </c>
      <c r="P77">
        <v>1.1000000000000001</v>
      </c>
      <c r="Q77" t="s">
        <v>46</v>
      </c>
      <c r="R77">
        <v>5</v>
      </c>
      <c r="S77">
        <v>9</v>
      </c>
      <c r="T77" t="s">
        <v>47</v>
      </c>
      <c r="U77" t="s">
        <v>58</v>
      </c>
      <c r="V77" t="s">
        <v>50</v>
      </c>
      <c r="W77">
        <v>2019</v>
      </c>
      <c r="X77" t="s">
        <v>37</v>
      </c>
      <c r="Y77" t="s">
        <v>38</v>
      </c>
      <c r="Z77">
        <v>1</v>
      </c>
      <c r="AA77">
        <v>0</v>
      </c>
      <c r="AB77">
        <v>10</v>
      </c>
      <c r="AC77">
        <v>0.6</v>
      </c>
      <c r="AD77">
        <v>0.09</v>
      </c>
      <c r="AE77">
        <v>819</v>
      </c>
      <c r="AF77" s="10">
        <f>VLOOKUP(AS77,[1]Hoja3!$B$2:$AO$841,17,FALSE)</f>
        <v>26</v>
      </c>
      <c r="AG77" s="10">
        <f>VLOOKUP(AS77,[1]Hoja3!$B$2:$AO$841,23,FALSE)</f>
        <v>0.8</v>
      </c>
      <c r="AH77" s="10">
        <f>VLOOKUP(AS77,[1]Hoja3!$B$2:$AO$841,28,FALSE)</f>
        <v>0.13400000000000001</v>
      </c>
      <c r="AI77" s="10" t="str">
        <f>VLOOKUP(AS77,[1]Hoja3!$B$2:$AO$841,19,FALSE)</f>
        <v>Departmental Digital</v>
      </c>
      <c r="AJ77" s="10">
        <f>VLOOKUP(AS77,[1]Hoja3!$B$2:$AO$841,15,FALSE)</f>
        <v>0</v>
      </c>
      <c r="AK77">
        <f>IF(AE77=AY77,1,0)</f>
        <v>0</v>
      </c>
      <c r="AL77">
        <f>IF(AB77=AF77,1,0)</f>
        <v>0</v>
      </c>
      <c r="AM77">
        <f>IF(AC77=AG77,1,0)</f>
        <v>0</v>
      </c>
      <c r="AN77">
        <f>IF(AD77=AH77,1,0)</f>
        <v>0</v>
      </c>
      <c r="AO77">
        <f>IF(H77=AI77,1,0)</f>
        <v>1</v>
      </c>
      <c r="AP77">
        <f>IF(AJ77=AA77,1,0)</f>
        <v>1</v>
      </c>
      <c r="AQ77" s="8">
        <f>COUNTIF($A$2:$A$1228,A77)</f>
        <v>2</v>
      </c>
      <c r="AR77">
        <f>VLOOKUP(A77,[1]Hoja3!$C$2:$AO$841,39,FALSE)</f>
        <v>2</v>
      </c>
      <c r="AS77" t="str">
        <f>A77 &amp; COUNTIF(A$2:A77,A77)</f>
        <v>0EX96644471</v>
      </c>
      <c r="AT77" s="10">
        <f>VLOOKUP(AS77,[1]Hoja3!$B$2:$AO$841,38,FALSE)</f>
        <v>1092</v>
      </c>
      <c r="AU77" s="9">
        <f>IF(AR77&gt;AQ77,1,0)</f>
        <v>0</v>
      </c>
      <c r="AV77">
        <f>IF(P77="NA",2,IF(OR(F77="INSTALACION NUEVA",F77="Mantenimiento preventivo"),3,IF(AND(AB77&lt;AF77,AK77&lt;&gt;1),4,IF(AT77&gt;AE77,1,0))))</f>
        <v>4</v>
      </c>
    </row>
    <row r="78" spans="1:48" x14ac:dyDescent="0.25">
      <c r="A78" t="s">
        <v>119</v>
      </c>
      <c r="B78">
        <v>2019</v>
      </c>
      <c r="C78" t="s">
        <v>37</v>
      </c>
      <c r="D78" t="s">
        <v>38</v>
      </c>
      <c r="E78">
        <v>1</v>
      </c>
      <c r="F78" t="s">
        <v>40</v>
      </c>
      <c r="G78">
        <v>1.433333</v>
      </c>
      <c r="H78" t="s">
        <v>45</v>
      </c>
      <c r="I78">
        <v>803</v>
      </c>
      <c r="J78">
        <v>1573</v>
      </c>
      <c r="K78">
        <v>0.2</v>
      </c>
      <c r="L78">
        <v>0.6</v>
      </c>
      <c r="M78">
        <v>0.8</v>
      </c>
      <c r="N78">
        <v>1.05</v>
      </c>
      <c r="O78">
        <v>1.1000000000000001</v>
      </c>
      <c r="P78">
        <v>1.1499999999999999</v>
      </c>
      <c r="Q78" t="s">
        <v>46</v>
      </c>
      <c r="R78">
        <v>4</v>
      </c>
      <c r="S78">
        <v>6</v>
      </c>
      <c r="T78" t="s">
        <v>47</v>
      </c>
      <c r="U78" t="s">
        <v>48</v>
      </c>
      <c r="V78" t="s">
        <v>55</v>
      </c>
      <c r="W78">
        <v>2019</v>
      </c>
      <c r="X78" t="s">
        <v>37</v>
      </c>
      <c r="Y78" t="s">
        <v>38</v>
      </c>
      <c r="Z78">
        <v>12</v>
      </c>
      <c r="AA78">
        <v>0</v>
      </c>
      <c r="AB78">
        <v>4</v>
      </c>
      <c r="AC78">
        <v>0.6</v>
      </c>
      <c r="AD78">
        <v>0.35833324999999999</v>
      </c>
      <c r="AE78">
        <v>943.8</v>
      </c>
      <c r="AF78" s="10">
        <f>VLOOKUP(AS78,[1]Hoja3!$B$2:$AO$841,17,FALSE)</f>
        <v>12</v>
      </c>
      <c r="AG78" s="10">
        <f>VLOOKUP(AS78,[1]Hoja3!$B$2:$AO$841,23,FALSE)</f>
        <v>0.8</v>
      </c>
      <c r="AH78" s="10">
        <f>VLOOKUP(AS78,[1]Hoja3!$B$2:$AO$841,28,FALSE)</f>
        <v>0.58250000000000002</v>
      </c>
      <c r="AI78" s="10" t="str">
        <f>VLOOKUP(AS78,[1]Hoja3!$B$2:$AO$841,19,FALSE)</f>
        <v>Light Production Digital Business</v>
      </c>
      <c r="AJ78" s="10">
        <f>VLOOKUP(AS78,[1]Hoja3!$B$2:$AO$841,15,FALSE)</f>
        <v>0</v>
      </c>
      <c r="AK78">
        <f>IF(AE78=AY78,1,0)</f>
        <v>0</v>
      </c>
      <c r="AL78">
        <f>IF(AB78=AF78,1,0)</f>
        <v>0</v>
      </c>
      <c r="AM78">
        <f>IF(AC78=AG78,1,0)</f>
        <v>0</v>
      </c>
      <c r="AN78">
        <f>IF(AD78=AH78,1,0)</f>
        <v>0</v>
      </c>
      <c r="AO78">
        <f>IF(H78=AI78,1,0)</f>
        <v>1</v>
      </c>
      <c r="AP78">
        <f>IF(AJ78=AA78,1,0)</f>
        <v>1</v>
      </c>
      <c r="AQ78" s="8">
        <f>COUNTIF($A$2:$A$1228,A78)</f>
        <v>3</v>
      </c>
      <c r="AR78">
        <f>VLOOKUP(A78,[1]Hoja3!$C$2:$AO$841,39,FALSE)</f>
        <v>1</v>
      </c>
      <c r="AS78" t="str">
        <f>A78 &amp; COUNTIF(A$2:A78,A78)</f>
        <v>0BG29403701</v>
      </c>
      <c r="AT78" s="10">
        <f>VLOOKUP(AS78,[1]Hoja3!$B$2:$AO$841,38,FALSE)</f>
        <v>1258.4000000000003</v>
      </c>
      <c r="AU78" s="9">
        <f>IF(AR78&gt;AQ78,1,0)</f>
        <v>0</v>
      </c>
      <c r="AV78">
        <f>IF(P78="NA",2,IF(OR(F78="INSTALACION NUEVA",F78="Mantenimiento preventivo"),3,IF(AND(AB78&lt;AF78,AK78&lt;&gt;1),4,IF(AT78&gt;AE78,1,0))))</f>
        <v>4</v>
      </c>
    </row>
    <row r="79" spans="1:48" x14ac:dyDescent="0.25">
      <c r="A79" t="s">
        <v>139</v>
      </c>
      <c r="B79">
        <v>2019</v>
      </c>
      <c r="C79" t="s">
        <v>37</v>
      </c>
      <c r="D79" t="s">
        <v>38</v>
      </c>
      <c r="E79">
        <v>1</v>
      </c>
      <c r="F79" t="s">
        <v>40</v>
      </c>
      <c r="G79">
        <v>1.55</v>
      </c>
      <c r="H79" t="s">
        <v>58</v>
      </c>
      <c r="I79">
        <v>655</v>
      </c>
      <c r="J79">
        <v>1365</v>
      </c>
      <c r="K79">
        <v>0</v>
      </c>
      <c r="L79">
        <v>0</v>
      </c>
      <c r="M79">
        <v>0.6</v>
      </c>
      <c r="N79">
        <v>0.8</v>
      </c>
      <c r="O79">
        <v>1.05</v>
      </c>
      <c r="P79">
        <v>1.1000000000000001</v>
      </c>
      <c r="Q79" t="s">
        <v>46</v>
      </c>
      <c r="R79">
        <v>5</v>
      </c>
      <c r="S79">
        <v>9</v>
      </c>
      <c r="T79" t="s">
        <v>47</v>
      </c>
      <c r="U79" t="s">
        <v>58</v>
      </c>
      <c r="V79" t="s">
        <v>50</v>
      </c>
      <c r="W79">
        <v>2019</v>
      </c>
      <c r="X79" t="s">
        <v>37</v>
      </c>
      <c r="Y79" t="s">
        <v>38</v>
      </c>
      <c r="Z79">
        <v>1</v>
      </c>
      <c r="AA79">
        <v>0</v>
      </c>
      <c r="AB79">
        <v>263</v>
      </c>
      <c r="AC79">
        <v>1.1000000000000001</v>
      </c>
      <c r="AD79">
        <v>0.31</v>
      </c>
      <c r="AE79">
        <v>1501.5</v>
      </c>
      <c r="AF79" s="10">
        <f>VLOOKUP(AS79,[1]Hoja3!$B$2:$AO$841,17,FALSE)</f>
        <v>264</v>
      </c>
      <c r="AG79" s="10">
        <f>VLOOKUP(AS79,[1]Hoja3!$B$2:$AO$841,23,FALSE)</f>
        <v>1.1000000000000001</v>
      </c>
      <c r="AH79" s="10">
        <f>VLOOKUP(AS79,[1]Hoja3!$B$2:$AO$841,28,FALSE)</f>
        <v>0.41399999999999998</v>
      </c>
      <c r="AI79" s="10" t="str">
        <f>VLOOKUP(AS79,[1]Hoja3!$B$2:$AO$841,19,FALSE)</f>
        <v>Departmental Digital</v>
      </c>
      <c r="AJ79" s="10">
        <f>VLOOKUP(AS79,[1]Hoja3!$B$2:$AO$841,15,FALSE)</f>
        <v>0</v>
      </c>
      <c r="AK79">
        <f>IF(AE79=AY79,1,0)</f>
        <v>0</v>
      </c>
      <c r="AL79">
        <f>IF(AB79=AF79,1,0)</f>
        <v>0</v>
      </c>
      <c r="AM79">
        <f>IF(AC79=AG79,1,0)</f>
        <v>1</v>
      </c>
      <c r="AN79">
        <f>IF(AD79=AH79,1,0)</f>
        <v>0</v>
      </c>
      <c r="AO79">
        <f>IF(H79=AI79,1,0)</f>
        <v>1</v>
      </c>
      <c r="AP79">
        <f>IF(AJ79=AA79,1,0)</f>
        <v>1</v>
      </c>
      <c r="AQ79" s="8">
        <f>COUNTIF($A$2:$A$1228,A79)</f>
        <v>1</v>
      </c>
      <c r="AR79">
        <f>VLOOKUP(A79,[1]Hoja3!$C$2:$AO$841,39,FALSE)</f>
        <v>1</v>
      </c>
      <c r="AS79" t="str">
        <f>A79 &amp; COUNTIF(A$2:A79,A79)</f>
        <v>0X760927981</v>
      </c>
      <c r="AT79" s="10">
        <f>VLOOKUP(AS79,[1]Hoja3!$B$2:$AO$841,38,FALSE)</f>
        <v>1501.5000000000002</v>
      </c>
      <c r="AU79" s="9">
        <f>IF(AR79&gt;AQ79,1,0)</f>
        <v>0</v>
      </c>
      <c r="AV79">
        <f>IF(P79="NA",2,IF(OR(F79="INSTALACION NUEVA",F79="Mantenimiento preventivo"),3,IF(AND(AB79&lt;AF79,AK79&lt;&gt;1),4,IF(AT79&gt;AE79,1,0))))</f>
        <v>4</v>
      </c>
    </row>
    <row r="80" spans="1:48" x14ac:dyDescent="0.25">
      <c r="A80" t="s">
        <v>150</v>
      </c>
      <c r="B80">
        <v>2019</v>
      </c>
      <c r="C80" t="s">
        <v>37</v>
      </c>
      <c r="D80" t="s">
        <v>38</v>
      </c>
      <c r="E80">
        <v>1</v>
      </c>
      <c r="F80" t="s">
        <v>40</v>
      </c>
      <c r="G80">
        <v>0.48333330000000002</v>
      </c>
      <c r="H80" t="s">
        <v>58</v>
      </c>
      <c r="I80">
        <v>655</v>
      </c>
      <c r="J80">
        <v>1365</v>
      </c>
      <c r="K80">
        <v>0</v>
      </c>
      <c r="L80">
        <v>0</v>
      </c>
      <c r="M80">
        <v>0.6</v>
      </c>
      <c r="N80">
        <v>0.8</v>
      </c>
      <c r="O80">
        <v>1.05</v>
      </c>
      <c r="P80">
        <v>1.1000000000000001</v>
      </c>
      <c r="Q80" t="s">
        <v>46</v>
      </c>
      <c r="R80">
        <v>5</v>
      </c>
      <c r="S80">
        <v>9</v>
      </c>
      <c r="T80" t="s">
        <v>47</v>
      </c>
      <c r="U80" t="s">
        <v>45</v>
      </c>
      <c r="V80" t="s">
        <v>130</v>
      </c>
      <c r="W80">
        <v>2019</v>
      </c>
      <c r="X80" t="s">
        <v>37</v>
      </c>
      <c r="Y80" t="s">
        <v>38</v>
      </c>
      <c r="Z80">
        <v>2</v>
      </c>
      <c r="AA80">
        <v>0</v>
      </c>
      <c r="AB80">
        <v>32</v>
      </c>
      <c r="AC80">
        <v>1.05</v>
      </c>
      <c r="AD80">
        <v>9.6666660000000001E-2</v>
      </c>
      <c r="AE80">
        <v>1433.25</v>
      </c>
      <c r="AF80" s="10">
        <f>VLOOKUP(AS80,[1]Hoja3!$B$2:$AO$841,17,FALSE)</f>
        <v>32</v>
      </c>
      <c r="AG80" s="10">
        <f>VLOOKUP(AS80,[1]Hoja3!$B$2:$AO$841,23,FALSE)</f>
        <v>1.05</v>
      </c>
      <c r="AH80" s="10">
        <f>VLOOKUP(AS80,[1]Hoja3!$B$2:$AO$841,28,FALSE)</f>
        <v>0.16399999999999998</v>
      </c>
      <c r="AI80" s="10" t="str">
        <f>VLOOKUP(AS80,[1]Hoja3!$B$2:$AO$841,19,FALSE)</f>
        <v>Departmental Digital</v>
      </c>
      <c r="AJ80" s="10">
        <f>VLOOKUP(AS80,[1]Hoja3!$B$2:$AO$841,15,FALSE)</f>
        <v>0</v>
      </c>
      <c r="AK80">
        <f>IF(AE80=AY80,1,0)</f>
        <v>0</v>
      </c>
      <c r="AL80">
        <f>IF(AB80=AF80,1,0)</f>
        <v>1</v>
      </c>
      <c r="AM80">
        <f>IF(AC80=AG80,1,0)</f>
        <v>1</v>
      </c>
      <c r="AN80">
        <f>IF(AD80=AH80,1,0)</f>
        <v>0</v>
      </c>
      <c r="AO80">
        <f>IF(H80=AI80,1,0)</f>
        <v>1</v>
      </c>
      <c r="AP80">
        <f>IF(AJ80=AA80,1,0)</f>
        <v>1</v>
      </c>
      <c r="AQ80" s="8">
        <f>COUNTIF($A$2:$A$1228,A80)</f>
        <v>1</v>
      </c>
      <c r="AR80">
        <f>VLOOKUP(A80,[1]Hoja3!$C$2:$AO$841,39,FALSE)</f>
        <v>1</v>
      </c>
      <c r="AS80" t="str">
        <f>A80 &amp; COUNTIF(A$2:A80,A80)</f>
        <v>0Y4X8303521</v>
      </c>
      <c r="AT80" s="10">
        <f>VLOOKUP(AS80,[1]Hoja3!$B$2:$AO$841,38,FALSE)</f>
        <v>1433.25</v>
      </c>
      <c r="AU80" s="9">
        <f>IF(AR80&gt;AQ80,1,0)</f>
        <v>0</v>
      </c>
      <c r="AV80">
        <f>IF(P80="NA",2,IF(OR(F80="INSTALACION NUEVA",F80="Mantenimiento preventivo"),3,IF(AND(AB80&lt;AF80,AK80&lt;&gt;1),4,IF(AT80&gt;AE80,1,0))))</f>
        <v>0</v>
      </c>
    </row>
    <row r="81" spans="1:48" x14ac:dyDescent="0.25">
      <c r="A81" t="s">
        <v>133</v>
      </c>
      <c r="B81">
        <v>2019</v>
      </c>
      <c r="C81" t="s">
        <v>37</v>
      </c>
      <c r="D81" t="s">
        <v>38</v>
      </c>
      <c r="E81">
        <v>1</v>
      </c>
      <c r="F81" t="s">
        <v>40</v>
      </c>
      <c r="G81">
        <v>1.6333329999999999</v>
      </c>
      <c r="H81" t="s">
        <v>64</v>
      </c>
      <c r="I81">
        <v>655</v>
      </c>
      <c r="J81">
        <v>1365</v>
      </c>
      <c r="K81">
        <v>0</v>
      </c>
      <c r="L81">
        <v>0</v>
      </c>
      <c r="M81">
        <v>0.6</v>
      </c>
      <c r="N81">
        <v>0.8</v>
      </c>
      <c r="O81">
        <v>1.05</v>
      </c>
      <c r="P81">
        <v>1.1000000000000001</v>
      </c>
      <c r="Q81" t="s">
        <v>46</v>
      </c>
      <c r="R81">
        <v>5</v>
      </c>
      <c r="S81">
        <v>9</v>
      </c>
      <c r="T81" t="s">
        <v>47</v>
      </c>
      <c r="U81" t="s">
        <v>64</v>
      </c>
      <c r="V81" t="s">
        <v>55</v>
      </c>
      <c r="W81">
        <v>2019</v>
      </c>
      <c r="X81" t="s">
        <v>37</v>
      </c>
      <c r="Y81" t="s">
        <v>38</v>
      </c>
      <c r="Z81">
        <v>1</v>
      </c>
      <c r="AA81">
        <v>0</v>
      </c>
      <c r="AB81">
        <v>255</v>
      </c>
      <c r="AC81">
        <v>1.1000000000000001</v>
      </c>
      <c r="AD81">
        <v>0.32666659999999997</v>
      </c>
      <c r="AE81">
        <v>1501.5</v>
      </c>
      <c r="AF81" s="10">
        <f>VLOOKUP(AS81,[1]Hoja3!$B$2:$AO$841,17,FALSE)</f>
        <v>255</v>
      </c>
      <c r="AG81" s="10">
        <f>VLOOKUP(AS81,[1]Hoja3!$B$2:$AO$841,23,FALSE)</f>
        <v>1.1000000000000001</v>
      </c>
      <c r="AH81" s="10">
        <f>VLOOKUP(AS81,[1]Hoja3!$B$2:$AO$841,28,FALSE)</f>
        <v>0.372</v>
      </c>
      <c r="AI81" s="10" t="str">
        <f>VLOOKUP(AS81,[1]Hoja3!$B$2:$AO$841,19,FALSE)</f>
        <v>A3 Office Color Laser MFPs</v>
      </c>
      <c r="AJ81" s="10">
        <f>VLOOKUP(AS81,[1]Hoja3!$B$2:$AO$841,15,FALSE)</f>
        <v>0</v>
      </c>
      <c r="AK81">
        <f>IF(AE81=AY81,1,0)</f>
        <v>0</v>
      </c>
      <c r="AL81">
        <f>IF(AB81=AF81,1,0)</f>
        <v>1</v>
      </c>
      <c r="AM81">
        <f>IF(AC81=AG81,1,0)</f>
        <v>1</v>
      </c>
      <c r="AN81">
        <f>IF(AD81=AH81,1,0)</f>
        <v>0</v>
      </c>
      <c r="AO81">
        <f>IF(H81=AI81,1,0)</f>
        <v>1</v>
      </c>
      <c r="AP81">
        <f>IF(AJ81=AA81,1,0)</f>
        <v>1</v>
      </c>
      <c r="AQ81" s="8">
        <f>COUNTIF($A$2:$A$1228,A81)</f>
        <v>1</v>
      </c>
      <c r="AR81">
        <f>VLOOKUP(A81,[1]Hoja3!$C$2:$AO$841,39,FALSE)</f>
        <v>1</v>
      </c>
      <c r="AS81" t="str">
        <f>A81 &amp; COUNTIF(A$2:A81,A81)</f>
        <v>0MX12165691</v>
      </c>
      <c r="AT81" s="10">
        <f>VLOOKUP(AS81,[1]Hoja3!$B$2:$AO$841,38,FALSE)</f>
        <v>1501.5000000000002</v>
      </c>
      <c r="AU81" s="9">
        <f>IF(AR81&gt;AQ81,1,0)</f>
        <v>0</v>
      </c>
      <c r="AV81">
        <f>IF(P81="NA",2,IF(OR(F81="INSTALACION NUEVA",F81="Mantenimiento preventivo"),3,IF(AND(AB81&lt;AF81,AK81&lt;&gt;1),4,IF(AT81&gt;AE81,1,0))))</f>
        <v>0</v>
      </c>
    </row>
    <row r="82" spans="1:48" x14ac:dyDescent="0.25">
      <c r="A82" t="s">
        <v>687</v>
      </c>
      <c r="B82">
        <v>2019</v>
      </c>
      <c r="C82" t="s">
        <v>37</v>
      </c>
      <c r="D82" t="s">
        <v>38</v>
      </c>
      <c r="E82">
        <v>1</v>
      </c>
      <c r="F82" t="s">
        <v>40</v>
      </c>
      <c r="G82">
        <v>0</v>
      </c>
      <c r="H82" t="s">
        <v>91</v>
      </c>
      <c r="I82">
        <v>803</v>
      </c>
      <c r="J82">
        <v>1573</v>
      </c>
      <c r="K82">
        <v>0.2</v>
      </c>
      <c r="L82">
        <v>0.6</v>
      </c>
      <c r="M82">
        <v>0.8</v>
      </c>
      <c r="N82">
        <v>1.05</v>
      </c>
      <c r="O82">
        <v>1.1000000000000001</v>
      </c>
      <c r="P82">
        <v>1.1499999999999999</v>
      </c>
      <c r="Q82" t="s">
        <v>46</v>
      </c>
      <c r="R82">
        <v>4</v>
      </c>
      <c r="S82">
        <v>6</v>
      </c>
      <c r="T82" t="s">
        <v>47</v>
      </c>
      <c r="U82" t="s">
        <v>91</v>
      </c>
      <c r="V82" t="s">
        <v>55</v>
      </c>
      <c r="W82">
        <v>2019</v>
      </c>
      <c r="X82" t="s">
        <v>37</v>
      </c>
      <c r="Y82" t="s">
        <v>38</v>
      </c>
      <c r="Z82">
        <v>1</v>
      </c>
      <c r="AA82">
        <v>1</v>
      </c>
      <c r="AB82">
        <v>54</v>
      </c>
      <c r="AC82">
        <v>0</v>
      </c>
      <c r="AD82">
        <v>0</v>
      </c>
      <c r="AE82">
        <v>0</v>
      </c>
      <c r="AF82" s="10">
        <f>VLOOKUP(AS82,[1]Hoja3!$B$2:$AO$841,17,FALSE)</f>
        <v>54</v>
      </c>
      <c r="AG82" s="10">
        <f>VLOOKUP(AS82,[1]Hoja3!$B$2:$AO$841,23,FALSE)</f>
        <v>1.1000000000000001</v>
      </c>
      <c r="AH82" s="10">
        <f>VLOOKUP(AS82,[1]Hoja3!$B$2:$AO$841,28,FALSE)</f>
        <v>0.13250000000000001</v>
      </c>
      <c r="AI82" s="10" t="str">
        <f>VLOOKUP(AS82,[1]Hoja3!$B$2:$AO$841,19,FALSE)</f>
        <v>WF Mono Systems and Legacy Color</v>
      </c>
      <c r="AJ82" s="10">
        <f>VLOOKUP(AS82,[1]Hoja3!$B$2:$AO$841,15,FALSE)</f>
        <v>1</v>
      </c>
      <c r="AK82">
        <f>IF(AE82=AY82,1,0)</f>
        <v>1</v>
      </c>
      <c r="AL82">
        <f>IF(AB82=AF82,1,0)</f>
        <v>1</v>
      </c>
      <c r="AM82">
        <f>IF(AC82=AG82,1,0)</f>
        <v>0</v>
      </c>
      <c r="AN82">
        <f>IF(AD82=AH82,1,0)</f>
        <v>0</v>
      </c>
      <c r="AO82">
        <f>IF(H82=AI82,1,0)</f>
        <v>1</v>
      </c>
      <c r="AP82">
        <f>IF(AJ82=AA82,1,0)</f>
        <v>1</v>
      </c>
      <c r="AQ82" s="8">
        <f>COUNTIF($A$2:$A$1228,A82)</f>
        <v>1</v>
      </c>
      <c r="AR82">
        <f>VLOOKUP(A82,[1]Hoja3!$C$2:$AO$841,39,FALSE)</f>
        <v>1</v>
      </c>
      <c r="AS82" t="str">
        <f>A82 &amp; COUNTIF(A$2:A82,A82)</f>
        <v>0A1H0211991</v>
      </c>
      <c r="AT82" s="10">
        <f>VLOOKUP(AS82,[1]Hoja3!$B$2:$AO$841,38,FALSE)</f>
        <v>0</v>
      </c>
      <c r="AU82" s="9">
        <f>IF(AR82&gt;AQ82,1,0)</f>
        <v>0</v>
      </c>
      <c r="AV82">
        <f>IF(P82="NA",2,IF(OR(F82="INSTALACION NUEVA",F82="Mantenimiento preventivo"),3,IF(AND(AB82&lt;AF82,AK82&lt;&gt;1),4,IF(AT82&gt;AE82,1,0))))</f>
        <v>0</v>
      </c>
    </row>
    <row r="83" spans="1:48" x14ac:dyDescent="0.25">
      <c r="A83" t="s">
        <v>688</v>
      </c>
      <c r="B83">
        <v>2019</v>
      </c>
      <c r="C83" t="s">
        <v>37</v>
      </c>
      <c r="D83" t="s">
        <v>38</v>
      </c>
      <c r="E83">
        <v>1</v>
      </c>
      <c r="F83" t="s">
        <v>32</v>
      </c>
      <c r="G83">
        <v>0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R83" t="s">
        <v>33</v>
      </c>
      <c r="S83" t="s">
        <v>33</v>
      </c>
      <c r="U83" t="s">
        <v>34</v>
      </c>
      <c r="V83" t="s">
        <v>689</v>
      </c>
      <c r="W83">
        <v>2019</v>
      </c>
      <c r="X83" t="s">
        <v>37</v>
      </c>
      <c r="Y83" t="s">
        <v>38</v>
      </c>
      <c r="Z83">
        <v>1</v>
      </c>
      <c r="AA83" t="s">
        <v>33</v>
      </c>
      <c r="AB83">
        <v>12</v>
      </c>
      <c r="AC83">
        <v>0</v>
      </c>
      <c r="AD83">
        <v>0</v>
      </c>
      <c r="AE83">
        <v>0</v>
      </c>
      <c r="AF83" s="10" t="e">
        <f>VLOOKUP(AS83,[1]Hoja3!$B$2:$AO$841,17,FALSE)</f>
        <v>#N/A</v>
      </c>
      <c r="AG83" s="10" t="e">
        <f>VLOOKUP(AS83,[1]Hoja3!$B$2:$AO$841,23,FALSE)</f>
        <v>#N/A</v>
      </c>
      <c r="AH83" s="10" t="e">
        <f>VLOOKUP(AS83,[1]Hoja3!$B$2:$AO$841,28,FALSE)</f>
        <v>#N/A</v>
      </c>
      <c r="AI83" s="10" t="e">
        <f>VLOOKUP(AS83,[1]Hoja3!$B$2:$AO$841,19,FALSE)</f>
        <v>#N/A</v>
      </c>
      <c r="AJ83" s="10"/>
      <c r="AK83">
        <f>IF(AE83=AY83,1,0)</f>
        <v>1</v>
      </c>
      <c r="AL83" t="e">
        <f>IF(AB83=AF83,1,0)</f>
        <v>#N/A</v>
      </c>
      <c r="AM83" t="e">
        <f>IF(AC83=AG83,1,0)</f>
        <v>#N/A</v>
      </c>
      <c r="AN83" t="e">
        <f>IF(AD83=AH83,1,0)</f>
        <v>#N/A</v>
      </c>
      <c r="AO83" t="e">
        <f>IF(H83=AI83,1,0)</f>
        <v>#N/A</v>
      </c>
      <c r="AQ83" s="8">
        <f>COUNTIF($A$2:$A$1228,A83)</f>
        <v>1</v>
      </c>
      <c r="AR83" t="e">
        <f>VLOOKUP(A83,[1]Hoja3!$C$2:$AO$841,39,FALSE)</f>
        <v>#N/A</v>
      </c>
      <c r="AS83" t="str">
        <f>A83 &amp; COUNTIF(A$2:A83,A83)</f>
        <v>09HB3319821</v>
      </c>
      <c r="AT83" s="10" t="e">
        <f>VLOOKUP(AS83,[1]Hoja3!$B$2:$AO$841,38,FALSE)</f>
        <v>#N/A</v>
      </c>
      <c r="AU83" s="9" t="e">
        <f>IF(AR83&gt;AQ83,1,0)</f>
        <v>#N/A</v>
      </c>
    </row>
    <row r="84" spans="1:48" x14ac:dyDescent="0.25">
      <c r="A84" t="s">
        <v>141</v>
      </c>
      <c r="B84">
        <v>2019</v>
      </c>
      <c r="C84" t="s">
        <v>37</v>
      </c>
      <c r="D84" t="s">
        <v>38</v>
      </c>
      <c r="E84">
        <v>1</v>
      </c>
      <c r="F84" t="s">
        <v>40</v>
      </c>
      <c r="G84">
        <v>1.183333</v>
      </c>
      <c r="H84" t="s">
        <v>116</v>
      </c>
      <c r="I84">
        <v>655</v>
      </c>
      <c r="J84">
        <v>1365</v>
      </c>
      <c r="K84">
        <v>0</v>
      </c>
      <c r="L84">
        <v>0</v>
      </c>
      <c r="M84">
        <v>0.6</v>
      </c>
      <c r="N84">
        <v>0.8</v>
      </c>
      <c r="O84">
        <v>1.05</v>
      </c>
      <c r="P84">
        <v>1.1000000000000001</v>
      </c>
      <c r="Q84" t="s">
        <v>46</v>
      </c>
      <c r="R84">
        <v>5</v>
      </c>
      <c r="S84">
        <v>9</v>
      </c>
      <c r="T84" t="s">
        <v>85</v>
      </c>
      <c r="U84" t="s">
        <v>58</v>
      </c>
      <c r="V84" t="s">
        <v>61</v>
      </c>
      <c r="W84">
        <v>2019</v>
      </c>
      <c r="X84" t="s">
        <v>37</v>
      </c>
      <c r="Y84" t="s">
        <v>38</v>
      </c>
      <c r="Z84">
        <v>1</v>
      </c>
      <c r="AA84">
        <v>0</v>
      </c>
      <c r="AB84">
        <v>6</v>
      </c>
      <c r="AC84">
        <v>0</v>
      </c>
      <c r="AD84">
        <v>0.13148144444444401</v>
      </c>
      <c r="AE84">
        <v>0</v>
      </c>
      <c r="AF84" s="10">
        <f>VLOOKUP(AS84,[1]Hoja3!$B$2:$AO$841,17,FALSE)</f>
        <v>6</v>
      </c>
      <c r="AG84" s="10">
        <f>VLOOKUP(AS84,[1]Hoja3!$B$2:$AO$841,23,FALSE)</f>
        <v>0</v>
      </c>
      <c r="AH84" s="10">
        <f>VLOOKUP(AS84,[1]Hoja3!$B$2:$AO$841,28,FALSE)</f>
        <v>0.59444444444444444</v>
      </c>
      <c r="AI84" s="10" t="str">
        <f>VLOOKUP(AS84,[1]Hoja3!$B$2:$AO$841,19,FALSE)</f>
        <v>Office Digital</v>
      </c>
      <c r="AJ84" s="10">
        <f>VLOOKUP(AS84,[1]Hoja3!$B$2:$AO$841,15,FALSE)</f>
        <v>0</v>
      </c>
      <c r="AK84">
        <f>IF(AE84=AY84,1,0)</f>
        <v>1</v>
      </c>
      <c r="AL84">
        <f>IF(AB84=AF84,1,0)</f>
        <v>1</v>
      </c>
      <c r="AM84">
        <f>IF(AC84=AG84,1,0)</f>
        <v>1</v>
      </c>
      <c r="AN84">
        <f>IF(AD84=AH84,1,0)</f>
        <v>0</v>
      </c>
      <c r="AO84">
        <f>IF(H84=AI84,1,0)</f>
        <v>1</v>
      </c>
      <c r="AP84">
        <f>IF(AJ84=AA84,1,0)</f>
        <v>1</v>
      </c>
      <c r="AQ84" s="8">
        <f>COUNTIF($A$2:$A$1228,A84)</f>
        <v>1</v>
      </c>
      <c r="AR84">
        <f>VLOOKUP(A84,[1]Hoja3!$C$2:$AO$841,39,FALSE)</f>
        <v>1</v>
      </c>
      <c r="AS84" t="str">
        <f>A84 &amp; COUNTIF(A$2:A84,A84)</f>
        <v>0X767079451</v>
      </c>
      <c r="AT84" s="10">
        <f>VLOOKUP(AS84,[1]Hoja3!$B$2:$AO$841,38,FALSE)</f>
        <v>0</v>
      </c>
      <c r="AU84" s="9">
        <f>IF(AR84&gt;AQ84,1,0)</f>
        <v>0</v>
      </c>
      <c r="AV84">
        <f>IF(P84="NA",2,IF(OR(F84="INSTALACION NUEVA",F84="Mantenimiento preventivo"),3,IF(AND(AB84&lt;AF84,AK84&lt;&gt;1),4,IF(AT84&gt;AE84,1,0))))</f>
        <v>0</v>
      </c>
    </row>
    <row r="85" spans="1:48" x14ac:dyDescent="0.25">
      <c r="A85" t="s">
        <v>690</v>
      </c>
      <c r="B85">
        <v>2019</v>
      </c>
      <c r="C85" t="s">
        <v>37</v>
      </c>
      <c r="D85" t="s">
        <v>38</v>
      </c>
      <c r="E85">
        <v>1</v>
      </c>
      <c r="F85" t="s">
        <v>40</v>
      </c>
      <c r="G85">
        <v>0.6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R85" t="s">
        <v>33</v>
      </c>
      <c r="S85" t="s">
        <v>33</v>
      </c>
      <c r="U85" t="s">
        <v>34</v>
      </c>
      <c r="V85" t="s">
        <v>42</v>
      </c>
      <c r="W85">
        <v>2019</v>
      </c>
      <c r="X85" t="s">
        <v>37</v>
      </c>
      <c r="Y85" t="s">
        <v>38</v>
      </c>
      <c r="Z85">
        <v>1</v>
      </c>
      <c r="AA85" t="s">
        <v>33</v>
      </c>
      <c r="AB85">
        <v>0</v>
      </c>
      <c r="AC85">
        <v>0</v>
      </c>
      <c r="AD85">
        <v>0</v>
      </c>
      <c r="AE85">
        <v>0</v>
      </c>
      <c r="AF85" s="10">
        <f>VLOOKUP(AS85,[1]Hoja3!$B$2:$AO$841,17,FALSE)</f>
        <v>2678</v>
      </c>
      <c r="AG85" s="10">
        <f>VLOOKUP(AS85,[1]Hoja3!$B$2:$AO$841,23,FALSE)</f>
        <v>1.05</v>
      </c>
      <c r="AH85" s="10">
        <f>VLOOKUP(AS85,[1]Hoja3!$B$2:$AO$841,28,FALSE)</f>
        <v>0.66200000000000003</v>
      </c>
      <c r="AI85" s="10" t="str">
        <f>VLOOKUP(AS85,[1]Hoja3!$B$2:$AO$841,19,FALSE)</f>
        <v>A4 Mono MFPs</v>
      </c>
      <c r="AJ85" s="10">
        <f>VLOOKUP(AS85,[1]Hoja3!$B$2:$AO$841,15,FALSE)</f>
        <v>0</v>
      </c>
      <c r="AK85">
        <f>IF(AE85=AY85,1,0)</f>
        <v>1</v>
      </c>
      <c r="AL85">
        <f>IF(AB85=AF85,1,0)</f>
        <v>0</v>
      </c>
      <c r="AM85">
        <f>IF(AC85=AG85,1,0)</f>
        <v>0</v>
      </c>
      <c r="AN85">
        <f>IF(AD85=AH85,1,0)</f>
        <v>0</v>
      </c>
      <c r="AO85">
        <f>IF(H85=AI85,1,0)</f>
        <v>0</v>
      </c>
      <c r="AP85">
        <f>IF(AJ85=AA85,1,0)</f>
        <v>0</v>
      </c>
      <c r="AQ85" s="8">
        <f>COUNTIF($A$2:$A$1228,A85)</f>
        <v>1</v>
      </c>
      <c r="AR85">
        <f>VLOOKUP(A85,[1]Hoja3!$C$2:$AO$841,39,FALSE)</f>
        <v>1</v>
      </c>
      <c r="AS85" t="str">
        <f>A85 &amp; COUNTIF(A$2:A85,A85)</f>
        <v>09HB3329811</v>
      </c>
      <c r="AT85" s="10">
        <f>VLOOKUP(AS85,[1]Hoja3!$B$2:$AO$841,38,FALSE)</f>
        <v>750.75000000000011</v>
      </c>
      <c r="AU85" s="9">
        <f>IF(AR85&gt;AQ85,1,0)</f>
        <v>0</v>
      </c>
      <c r="AV85">
        <f>IF(P85="NA",2,IF(OR(F85="INSTALACION NUEVA",F85="Mantenimiento preventivo"),3,IF(AND(AB85&lt;AF85,AK85&lt;&gt;1),4,IF(AT85&gt;AE85,1,0))))</f>
        <v>2</v>
      </c>
    </row>
    <row r="86" spans="1:48" x14ac:dyDescent="0.25">
      <c r="A86" t="s">
        <v>691</v>
      </c>
      <c r="B86">
        <v>2019</v>
      </c>
      <c r="C86" t="s">
        <v>37</v>
      </c>
      <c r="D86" t="s">
        <v>38</v>
      </c>
      <c r="E86">
        <v>1</v>
      </c>
      <c r="F86" t="s">
        <v>44</v>
      </c>
      <c r="G86">
        <v>0</v>
      </c>
      <c r="H86" t="s">
        <v>34</v>
      </c>
      <c r="I86">
        <v>468</v>
      </c>
      <c r="J86">
        <v>715</v>
      </c>
      <c r="K86">
        <v>0</v>
      </c>
      <c r="L86">
        <v>0</v>
      </c>
      <c r="M86">
        <v>0</v>
      </c>
      <c r="N86">
        <v>0.6</v>
      </c>
      <c r="O86">
        <v>0.8</v>
      </c>
      <c r="P86">
        <v>1.05</v>
      </c>
      <c r="Q86" t="s">
        <v>46</v>
      </c>
      <c r="R86">
        <v>5</v>
      </c>
      <c r="S86">
        <v>9</v>
      </c>
      <c r="T86" t="s">
        <v>47</v>
      </c>
      <c r="U86" t="s">
        <v>34</v>
      </c>
      <c r="V86" t="s">
        <v>50</v>
      </c>
      <c r="W86">
        <v>2019</v>
      </c>
      <c r="X86" t="s">
        <v>37</v>
      </c>
      <c r="Y86" t="s">
        <v>38</v>
      </c>
      <c r="Z86">
        <v>1</v>
      </c>
      <c r="AA86">
        <v>1</v>
      </c>
      <c r="AB86">
        <v>27</v>
      </c>
      <c r="AC86">
        <v>0</v>
      </c>
      <c r="AD86">
        <v>0</v>
      </c>
      <c r="AE86">
        <v>0</v>
      </c>
      <c r="AF86" s="10" t="e">
        <f>VLOOKUP(AS86,[1]Hoja3!$B$2:$AO$841,17,FALSE)</f>
        <v>#N/A</v>
      </c>
      <c r="AG86" s="10" t="e">
        <f>VLOOKUP(AS86,[1]Hoja3!$B$2:$AO$841,23,FALSE)</f>
        <v>#N/A</v>
      </c>
      <c r="AH86" s="10" t="e">
        <f>VLOOKUP(AS86,[1]Hoja3!$B$2:$AO$841,28,FALSE)</f>
        <v>#N/A</v>
      </c>
      <c r="AI86" s="10" t="e">
        <f>VLOOKUP(AS86,[1]Hoja3!$B$2:$AO$841,19,FALSE)</f>
        <v>#N/A</v>
      </c>
      <c r="AJ86" s="10"/>
      <c r="AK86">
        <f>IF(AE86=AY86,1,0)</f>
        <v>1</v>
      </c>
      <c r="AL86" t="e">
        <f>IF(AB86=AF86,1,0)</f>
        <v>#N/A</v>
      </c>
      <c r="AM86" t="e">
        <f>IF(AC86=AG86,1,0)</f>
        <v>#N/A</v>
      </c>
      <c r="AN86" t="e">
        <f>IF(AD86=AH86,1,0)</f>
        <v>#N/A</v>
      </c>
      <c r="AO86" t="e">
        <f>IF(H86=AI86,1,0)</f>
        <v>#N/A</v>
      </c>
      <c r="AQ86" s="8">
        <f>COUNTIF($A$2:$A$1228,A86)</f>
        <v>2</v>
      </c>
      <c r="AR86" t="e">
        <f>VLOOKUP(A86,[1]Hoja3!$C$2:$AO$841,39,FALSE)</f>
        <v>#N/A</v>
      </c>
      <c r="AS86" t="str">
        <f>A86 &amp; COUNTIF(A$2:A86,A86)</f>
        <v>09HB3318121</v>
      </c>
      <c r="AT86" s="10" t="e">
        <f>VLOOKUP(AS86,[1]Hoja3!$B$2:$AO$841,38,FALSE)</f>
        <v>#N/A</v>
      </c>
      <c r="AU86" s="9" t="e">
        <f>IF(AR86&gt;AQ86,1,0)</f>
        <v>#N/A</v>
      </c>
    </row>
    <row r="87" spans="1:48" x14ac:dyDescent="0.25">
      <c r="A87" t="s">
        <v>151</v>
      </c>
      <c r="B87">
        <v>2019</v>
      </c>
      <c r="C87" t="s">
        <v>37</v>
      </c>
      <c r="D87" t="s">
        <v>38</v>
      </c>
      <c r="E87">
        <v>1</v>
      </c>
      <c r="F87" t="s">
        <v>40</v>
      </c>
      <c r="G87">
        <v>0.31666670000000002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R87" t="s">
        <v>33</v>
      </c>
      <c r="S87" t="s">
        <v>33</v>
      </c>
      <c r="U87" t="s">
        <v>34</v>
      </c>
      <c r="V87" t="s">
        <v>61</v>
      </c>
      <c r="W87">
        <v>2019</v>
      </c>
      <c r="X87" t="s">
        <v>37</v>
      </c>
      <c r="Y87" t="s">
        <v>38</v>
      </c>
      <c r="Z87">
        <v>4</v>
      </c>
      <c r="AA87" t="s">
        <v>33</v>
      </c>
      <c r="AB87">
        <v>73</v>
      </c>
      <c r="AC87">
        <v>0</v>
      </c>
      <c r="AD87">
        <v>0</v>
      </c>
      <c r="AE87">
        <v>0</v>
      </c>
      <c r="AF87" s="10" t="e">
        <f>VLOOKUP(AS87,[1]Hoja3!$B$2:$AO$841,17,FALSE)</f>
        <v>#N/A</v>
      </c>
      <c r="AG87" s="10" t="e">
        <f>VLOOKUP(AS87,[1]Hoja3!$B$2:$AO$841,23,FALSE)</f>
        <v>#N/A</v>
      </c>
      <c r="AH87" s="10" t="e">
        <f>VLOOKUP(AS87,[1]Hoja3!$B$2:$AO$841,28,FALSE)</f>
        <v>#N/A</v>
      </c>
      <c r="AI87" s="10" t="e">
        <f>VLOOKUP(AS87,[1]Hoja3!$B$2:$AO$841,19,FALSE)</f>
        <v>#N/A</v>
      </c>
      <c r="AJ87" s="10"/>
      <c r="AK87">
        <f>IF(AE87=AY87,1,0)</f>
        <v>1</v>
      </c>
      <c r="AL87" t="e">
        <f>IF(AB87=AF87,1,0)</f>
        <v>#N/A</v>
      </c>
      <c r="AM87" t="e">
        <f>IF(AC87=AG87,1,0)</f>
        <v>#N/A</v>
      </c>
      <c r="AN87" t="e">
        <f>IF(AD87=AH87,1,0)</f>
        <v>#N/A</v>
      </c>
      <c r="AO87" t="e">
        <f>IF(H87=AI87,1,0)</f>
        <v>#N/A</v>
      </c>
      <c r="AQ87" s="8">
        <f>COUNTIF($A$2:$A$1228,A87)</f>
        <v>1</v>
      </c>
      <c r="AR87" t="e">
        <f>VLOOKUP(A87,[1]Hoja3!$C$2:$AO$841,39,FALSE)</f>
        <v>#N/A</v>
      </c>
      <c r="AS87" t="str">
        <f>A87 &amp; COUNTIF(A$2:A87,A87)</f>
        <v>C7X3763591</v>
      </c>
      <c r="AT87" s="10" t="e">
        <f>VLOOKUP(AS87,[1]Hoja3!$B$2:$AO$841,38,FALSE)</f>
        <v>#N/A</v>
      </c>
      <c r="AU87" s="9" t="e">
        <f>IF(AR87&gt;AQ87,1,0)</f>
        <v>#N/A</v>
      </c>
    </row>
    <row r="88" spans="1:48" x14ac:dyDescent="0.25">
      <c r="A88" t="s">
        <v>692</v>
      </c>
      <c r="B88">
        <v>2019</v>
      </c>
      <c r="C88" t="s">
        <v>37</v>
      </c>
      <c r="D88" t="s">
        <v>38</v>
      </c>
      <c r="E88">
        <v>1</v>
      </c>
      <c r="F88" t="s">
        <v>44</v>
      </c>
      <c r="G88">
        <v>0</v>
      </c>
      <c r="H88" t="s">
        <v>34</v>
      </c>
      <c r="I88">
        <v>468</v>
      </c>
      <c r="J88">
        <v>715</v>
      </c>
      <c r="K88">
        <v>0</v>
      </c>
      <c r="L88">
        <v>0</v>
      </c>
      <c r="M88">
        <v>0</v>
      </c>
      <c r="N88">
        <v>0.6</v>
      </c>
      <c r="O88">
        <v>0.8</v>
      </c>
      <c r="P88">
        <v>1.05</v>
      </c>
      <c r="Q88" t="s">
        <v>46</v>
      </c>
      <c r="R88">
        <v>5</v>
      </c>
      <c r="S88">
        <v>9</v>
      </c>
      <c r="T88" t="s">
        <v>47</v>
      </c>
      <c r="U88" t="s">
        <v>34</v>
      </c>
      <c r="V88" t="s">
        <v>50</v>
      </c>
      <c r="W88">
        <v>2019</v>
      </c>
      <c r="X88" t="s">
        <v>37</v>
      </c>
      <c r="Y88" t="s">
        <v>38</v>
      </c>
      <c r="Z88">
        <v>1</v>
      </c>
      <c r="AA88">
        <v>1</v>
      </c>
      <c r="AB88">
        <v>10</v>
      </c>
      <c r="AC88">
        <v>0</v>
      </c>
      <c r="AD88">
        <v>0</v>
      </c>
      <c r="AE88">
        <v>0</v>
      </c>
      <c r="AF88" s="10" t="e">
        <f>VLOOKUP(AS88,[1]Hoja3!$B$2:$AO$841,17,FALSE)</f>
        <v>#N/A</v>
      </c>
      <c r="AG88" s="10" t="e">
        <f>VLOOKUP(AS88,[1]Hoja3!$B$2:$AO$841,23,FALSE)</f>
        <v>#N/A</v>
      </c>
      <c r="AH88" s="10" t="e">
        <f>VLOOKUP(AS88,[1]Hoja3!$B$2:$AO$841,28,FALSE)</f>
        <v>#N/A</v>
      </c>
      <c r="AI88" s="10" t="e">
        <f>VLOOKUP(AS88,[1]Hoja3!$B$2:$AO$841,19,FALSE)</f>
        <v>#N/A</v>
      </c>
      <c r="AJ88" s="10"/>
      <c r="AK88">
        <f>IF(AE88=AY88,1,0)</f>
        <v>1</v>
      </c>
      <c r="AL88" t="e">
        <f>IF(AB88=AF88,1,0)</f>
        <v>#N/A</v>
      </c>
      <c r="AM88" t="e">
        <f>IF(AC88=AG88,1,0)</f>
        <v>#N/A</v>
      </c>
      <c r="AN88" t="e">
        <f>IF(AD88=AH88,1,0)</f>
        <v>#N/A</v>
      </c>
      <c r="AO88" t="e">
        <f>IF(H88=AI88,1,0)</f>
        <v>#N/A</v>
      </c>
      <c r="AQ88" s="8">
        <f>COUNTIF($A$2:$A$1228,A88)</f>
        <v>2</v>
      </c>
      <c r="AR88" t="e">
        <f>VLOOKUP(A88,[1]Hoja3!$C$2:$AO$841,39,FALSE)</f>
        <v>#N/A</v>
      </c>
      <c r="AS88" t="str">
        <f>A88 &amp; COUNTIF(A$2:A88,A88)</f>
        <v>09HB3315161</v>
      </c>
      <c r="AT88" s="10" t="e">
        <f>VLOOKUP(AS88,[1]Hoja3!$B$2:$AO$841,38,FALSE)</f>
        <v>#N/A</v>
      </c>
      <c r="AU88" s="9" t="e">
        <f>IF(AR88&gt;AQ88,1,0)</f>
        <v>#N/A</v>
      </c>
    </row>
    <row r="89" spans="1:48" x14ac:dyDescent="0.25">
      <c r="A89" t="s">
        <v>693</v>
      </c>
      <c r="B89">
        <v>2019</v>
      </c>
      <c r="C89" t="s">
        <v>37</v>
      </c>
      <c r="D89" t="s">
        <v>38</v>
      </c>
      <c r="E89">
        <v>1</v>
      </c>
      <c r="F89" t="s">
        <v>40</v>
      </c>
      <c r="G89">
        <v>0.85</v>
      </c>
      <c r="H89" t="s">
        <v>71</v>
      </c>
      <c r="I89">
        <v>468</v>
      </c>
      <c r="J89">
        <v>715</v>
      </c>
      <c r="K89">
        <v>0</v>
      </c>
      <c r="L89">
        <v>0</v>
      </c>
      <c r="M89">
        <v>0</v>
      </c>
      <c r="N89">
        <v>0.6</v>
      </c>
      <c r="O89">
        <v>0.8</v>
      </c>
      <c r="P89">
        <v>1.05</v>
      </c>
      <c r="Q89" t="s">
        <v>46</v>
      </c>
      <c r="R89">
        <v>5</v>
      </c>
      <c r="S89">
        <v>9</v>
      </c>
      <c r="T89" t="s">
        <v>47</v>
      </c>
      <c r="U89" t="s">
        <v>34</v>
      </c>
      <c r="V89" t="s">
        <v>55</v>
      </c>
      <c r="W89">
        <v>2019</v>
      </c>
      <c r="X89" t="s">
        <v>37</v>
      </c>
      <c r="Y89" t="s">
        <v>38</v>
      </c>
      <c r="Z89">
        <v>3</v>
      </c>
      <c r="AA89">
        <v>0</v>
      </c>
      <c r="AB89">
        <v>0</v>
      </c>
      <c r="AC89">
        <v>1.05</v>
      </c>
      <c r="AD89">
        <v>0.17</v>
      </c>
      <c r="AE89">
        <v>750.75</v>
      </c>
      <c r="AF89" s="10">
        <f>VLOOKUP(AS89,[1]Hoja3!$B$2:$AO$841,17,FALSE)</f>
        <v>423</v>
      </c>
      <c r="AG89" s="10">
        <f>VLOOKUP(AS89,[1]Hoja3!$B$2:$AO$841,23,FALSE)</f>
        <v>1.05</v>
      </c>
      <c r="AH89" s="10">
        <f>VLOOKUP(AS89,[1]Hoja3!$B$2:$AO$841,28,FALSE)</f>
        <v>0.2</v>
      </c>
      <c r="AI89" s="10" t="str">
        <f>VLOOKUP(AS89,[1]Hoja3!$B$2:$AO$841,19,FALSE)</f>
        <v>Entry Mono Printers</v>
      </c>
      <c r="AJ89" s="10">
        <f>VLOOKUP(AS89,[1]Hoja3!$B$2:$AO$841,15,FALSE)</f>
        <v>0</v>
      </c>
      <c r="AK89">
        <f>IF(AE89=AY89,1,0)</f>
        <v>0</v>
      </c>
      <c r="AL89">
        <f>IF(AB89=AF89,1,0)</f>
        <v>0</v>
      </c>
      <c r="AM89">
        <f>IF(AC89=AG89,1,0)</f>
        <v>1</v>
      </c>
      <c r="AN89">
        <f>IF(AD89=AH89,1,0)</f>
        <v>0</v>
      </c>
      <c r="AO89">
        <f>IF(H89=AI89,1,0)</f>
        <v>1</v>
      </c>
      <c r="AP89">
        <f>IF(AJ89=AA89,1,0)</f>
        <v>1</v>
      </c>
      <c r="AQ89" s="8">
        <f>COUNTIF($A$2:$A$1228,A89)</f>
        <v>1</v>
      </c>
      <c r="AR89">
        <f>VLOOKUP(A89,[1]Hoja3!$C$2:$AO$841,39,FALSE)</f>
        <v>1</v>
      </c>
      <c r="AS89" t="str">
        <f>A89 &amp; COUNTIF(A$2:A89,A89)</f>
        <v>0A4T0361681</v>
      </c>
      <c r="AT89" s="10">
        <f>VLOOKUP(AS89,[1]Hoja3!$B$2:$AO$841,38,FALSE)</f>
        <v>750.75000000000011</v>
      </c>
      <c r="AU89" s="9">
        <f>IF(AR89&gt;AQ89,1,0)</f>
        <v>0</v>
      </c>
      <c r="AV89">
        <f>IF(P89="NA",2,IF(OR(F89="INSTALACION NUEVA",F89="Mantenimiento preventivo"),3,IF(AND(AB89&lt;AF89,AK89&lt;&gt;1),4,IF(AT89&gt;AE89,1,0))))</f>
        <v>4</v>
      </c>
    </row>
    <row r="90" spans="1:48" x14ac:dyDescent="0.25">
      <c r="A90" t="s">
        <v>122</v>
      </c>
      <c r="B90">
        <v>2019</v>
      </c>
      <c r="C90" t="s">
        <v>37</v>
      </c>
      <c r="D90" t="s">
        <v>38</v>
      </c>
      <c r="E90">
        <v>1</v>
      </c>
      <c r="F90" t="s">
        <v>44</v>
      </c>
      <c r="G90">
        <v>0</v>
      </c>
      <c r="H90" t="s">
        <v>45</v>
      </c>
      <c r="I90">
        <v>803</v>
      </c>
      <c r="J90">
        <v>1573</v>
      </c>
      <c r="K90">
        <v>0.2</v>
      </c>
      <c r="L90">
        <v>0.6</v>
      </c>
      <c r="M90">
        <v>0.8</v>
      </c>
      <c r="N90">
        <v>1.05</v>
      </c>
      <c r="O90">
        <v>1.1000000000000001</v>
      </c>
      <c r="P90">
        <v>1.1499999999999999</v>
      </c>
      <c r="Q90" t="s">
        <v>46</v>
      </c>
      <c r="R90">
        <v>4</v>
      </c>
      <c r="S90">
        <v>6</v>
      </c>
      <c r="T90" t="s">
        <v>47</v>
      </c>
      <c r="U90" t="s">
        <v>48</v>
      </c>
      <c r="V90" t="s">
        <v>59</v>
      </c>
      <c r="W90">
        <v>2019</v>
      </c>
      <c r="X90" t="s">
        <v>37</v>
      </c>
      <c r="Y90" t="s">
        <v>38</v>
      </c>
      <c r="Z90">
        <v>1</v>
      </c>
      <c r="AA90">
        <v>0</v>
      </c>
      <c r="AB90">
        <v>3</v>
      </c>
      <c r="AC90">
        <v>0</v>
      </c>
      <c r="AD90">
        <v>0</v>
      </c>
      <c r="AE90">
        <v>1573</v>
      </c>
      <c r="AF90" s="10" t="e">
        <f>VLOOKUP(AS90,[1]Hoja3!$B$2:$AO$841,17,FALSE)</f>
        <v>#N/A</v>
      </c>
      <c r="AG90" s="10" t="e">
        <f>VLOOKUP(AS90,[1]Hoja3!$B$2:$AO$841,23,FALSE)</f>
        <v>#N/A</v>
      </c>
      <c r="AH90" s="10" t="e">
        <f>VLOOKUP(AS90,[1]Hoja3!$B$2:$AO$841,28,FALSE)</f>
        <v>#N/A</v>
      </c>
      <c r="AI90" s="10" t="e">
        <f>VLOOKUP(AS90,[1]Hoja3!$B$2:$AO$841,19,FALSE)</f>
        <v>#N/A</v>
      </c>
      <c r="AJ90" s="10"/>
      <c r="AK90">
        <f>IF(AE90=AY90,1,0)</f>
        <v>0</v>
      </c>
      <c r="AL90" t="e">
        <f>IF(AB90=AF90,1,0)</f>
        <v>#N/A</v>
      </c>
      <c r="AM90" t="e">
        <f>IF(AC90=AG90,1,0)</f>
        <v>#N/A</v>
      </c>
      <c r="AN90" t="e">
        <f>IF(AD90=AH90,1,0)</f>
        <v>#N/A</v>
      </c>
      <c r="AO90" t="e">
        <f>IF(H90=AI90,1,0)</f>
        <v>#N/A</v>
      </c>
      <c r="AQ90" s="8">
        <f>COUNTIF($A$2:$A$1228,A90)</f>
        <v>3</v>
      </c>
      <c r="AR90" t="e">
        <f>VLOOKUP(A90,[1]Hoja3!$C$2:$AO$841,39,FALSE)</f>
        <v>#N/A</v>
      </c>
      <c r="AS90" t="str">
        <f>A90 &amp; COUNTIF(A$2:A90,A90)</f>
        <v>0BG29516761</v>
      </c>
      <c r="AT90" s="10" t="e">
        <f>VLOOKUP(AS90,[1]Hoja3!$B$2:$AO$841,38,FALSE)</f>
        <v>#N/A</v>
      </c>
      <c r="AU90" s="9" t="e">
        <f>IF(AR90&gt;AQ90,1,0)</f>
        <v>#N/A</v>
      </c>
    </row>
    <row r="91" spans="1:48" x14ac:dyDescent="0.25">
      <c r="A91" t="s">
        <v>127</v>
      </c>
      <c r="B91">
        <v>2019</v>
      </c>
      <c r="C91" t="s">
        <v>37</v>
      </c>
      <c r="D91" t="s">
        <v>38</v>
      </c>
      <c r="E91">
        <v>1</v>
      </c>
      <c r="F91" t="s">
        <v>40</v>
      </c>
      <c r="G91">
        <v>2.1833330000000002</v>
      </c>
      <c r="H91" t="s">
        <v>58</v>
      </c>
      <c r="I91">
        <v>655</v>
      </c>
      <c r="J91">
        <v>1365</v>
      </c>
      <c r="K91">
        <v>0</v>
      </c>
      <c r="L91">
        <v>0</v>
      </c>
      <c r="M91">
        <v>0.6</v>
      </c>
      <c r="N91">
        <v>0.8</v>
      </c>
      <c r="O91">
        <v>1.05</v>
      </c>
      <c r="P91">
        <v>1.1000000000000001</v>
      </c>
      <c r="Q91" t="s">
        <v>46</v>
      </c>
      <c r="R91">
        <v>5</v>
      </c>
      <c r="S91">
        <v>9</v>
      </c>
      <c r="T91" t="s">
        <v>47</v>
      </c>
      <c r="U91" t="s">
        <v>58</v>
      </c>
      <c r="V91" t="s">
        <v>55</v>
      </c>
      <c r="W91">
        <v>2019</v>
      </c>
      <c r="X91" t="s">
        <v>37</v>
      </c>
      <c r="Y91" t="s">
        <v>38</v>
      </c>
      <c r="Z91">
        <v>1</v>
      </c>
      <c r="AA91">
        <v>0</v>
      </c>
      <c r="AB91">
        <v>6</v>
      </c>
      <c r="AC91">
        <v>0</v>
      </c>
      <c r="AD91">
        <v>0.43666660000000002</v>
      </c>
      <c r="AE91">
        <v>0</v>
      </c>
      <c r="AF91" s="10">
        <f>VLOOKUP(AS91,[1]Hoja3!$B$2:$AO$841,17,FALSE)</f>
        <v>10</v>
      </c>
      <c r="AG91" s="10">
        <f>VLOOKUP(AS91,[1]Hoja3!$B$2:$AO$841,23,FALSE)</f>
        <v>0.6</v>
      </c>
      <c r="AH91" s="10">
        <f>VLOOKUP(AS91,[1]Hoja3!$B$2:$AO$841,28,FALSE)</f>
        <v>0.47000000000000003</v>
      </c>
      <c r="AI91" s="10" t="str">
        <f>VLOOKUP(AS91,[1]Hoja3!$B$2:$AO$841,19,FALSE)</f>
        <v>Departmental Digital</v>
      </c>
      <c r="AJ91" s="10">
        <f>VLOOKUP(AS91,[1]Hoja3!$B$2:$AO$841,15,FALSE)</f>
        <v>0</v>
      </c>
      <c r="AK91">
        <f>IF(AE91=AY91,1,0)</f>
        <v>1</v>
      </c>
      <c r="AL91">
        <f>IF(AB91=AF91,1,0)</f>
        <v>0</v>
      </c>
      <c r="AM91">
        <f>IF(AC91=AG91,1,0)</f>
        <v>0</v>
      </c>
      <c r="AN91">
        <f>IF(AD91=AH91,1,0)</f>
        <v>0</v>
      </c>
      <c r="AO91">
        <f>IF(H91=AI91,1,0)</f>
        <v>1</v>
      </c>
      <c r="AP91">
        <f>IF(AJ91=AA91,1,0)</f>
        <v>1</v>
      </c>
      <c r="AQ91" s="8">
        <f>COUNTIF($A$2:$A$1228,A91)</f>
        <v>2</v>
      </c>
      <c r="AR91">
        <f>VLOOKUP(A91,[1]Hoja3!$C$2:$AO$841,39,FALSE)</f>
        <v>2</v>
      </c>
      <c r="AS91" t="str">
        <f>A91 &amp; COUNTIF(A$2:A91,A91)</f>
        <v>0EX73872361</v>
      </c>
      <c r="AT91" s="10">
        <f>VLOOKUP(AS91,[1]Hoja3!$B$2:$AO$841,38,FALSE)</f>
        <v>819</v>
      </c>
      <c r="AU91" s="9">
        <f>IF(AR91&gt;AQ91,1,0)</f>
        <v>0</v>
      </c>
      <c r="AV91">
        <f>IF(P91="NA",2,IF(OR(F91="INSTALACION NUEVA",F91="Mantenimiento preventivo"),3,IF(AND(AB91&lt;AF91,AK91&lt;&gt;1),4,IF(AT91&gt;AE91,1,0))))</f>
        <v>1</v>
      </c>
    </row>
    <row r="92" spans="1:48" x14ac:dyDescent="0.25">
      <c r="A92" t="s">
        <v>123</v>
      </c>
      <c r="B92">
        <v>2019</v>
      </c>
      <c r="C92" t="s">
        <v>37</v>
      </c>
      <c r="D92" t="s">
        <v>38</v>
      </c>
      <c r="E92">
        <v>1</v>
      </c>
      <c r="F92" t="s">
        <v>44</v>
      </c>
      <c r="G92">
        <v>0</v>
      </c>
      <c r="H92" t="s">
        <v>34</v>
      </c>
      <c r="I92">
        <v>468</v>
      </c>
      <c r="J92">
        <v>715</v>
      </c>
      <c r="K92">
        <v>0</v>
      </c>
      <c r="L92">
        <v>0</v>
      </c>
      <c r="M92">
        <v>0</v>
      </c>
      <c r="N92">
        <v>0.6</v>
      </c>
      <c r="O92">
        <v>0.8</v>
      </c>
      <c r="P92">
        <v>1.05</v>
      </c>
      <c r="Q92" t="s">
        <v>46</v>
      </c>
      <c r="R92">
        <v>5</v>
      </c>
      <c r="S92">
        <v>9</v>
      </c>
      <c r="T92" t="s">
        <v>85</v>
      </c>
      <c r="U92" t="s">
        <v>34</v>
      </c>
      <c r="V92" t="s">
        <v>42</v>
      </c>
      <c r="W92">
        <v>2019</v>
      </c>
      <c r="X92" t="s">
        <v>37</v>
      </c>
      <c r="Y92" t="s">
        <v>38</v>
      </c>
      <c r="Z92">
        <v>1</v>
      </c>
      <c r="AA92">
        <v>0</v>
      </c>
      <c r="AB92">
        <v>26</v>
      </c>
      <c r="AC92">
        <v>0</v>
      </c>
      <c r="AD92">
        <v>0</v>
      </c>
      <c r="AE92">
        <v>715</v>
      </c>
      <c r="AF92" s="10" t="e">
        <f>VLOOKUP(AS92,[1]Hoja3!$B$2:$AO$841,17,FALSE)</f>
        <v>#N/A</v>
      </c>
      <c r="AG92" s="10" t="e">
        <f>VLOOKUP(AS92,[1]Hoja3!$B$2:$AO$841,23,FALSE)</f>
        <v>#N/A</v>
      </c>
      <c r="AH92" s="10" t="e">
        <f>VLOOKUP(AS92,[1]Hoja3!$B$2:$AO$841,28,FALSE)</f>
        <v>#N/A</v>
      </c>
      <c r="AI92" s="10" t="e">
        <f>VLOOKUP(AS92,[1]Hoja3!$B$2:$AO$841,19,FALSE)</f>
        <v>#N/A</v>
      </c>
      <c r="AJ92" s="10"/>
      <c r="AK92">
        <f>IF(AE92=AY92,1,0)</f>
        <v>0</v>
      </c>
      <c r="AL92" t="e">
        <f>IF(AB92=AF92,1,0)</f>
        <v>#N/A</v>
      </c>
      <c r="AM92" t="e">
        <f>IF(AC92=AG92,1,0)</f>
        <v>#N/A</v>
      </c>
      <c r="AN92" t="e">
        <f>IF(AD92=AH92,1,0)</f>
        <v>#N/A</v>
      </c>
      <c r="AO92" t="e">
        <f>IF(H92=AI92,1,0)</f>
        <v>#N/A</v>
      </c>
      <c r="AQ92" s="8">
        <f>COUNTIF($A$2:$A$1228,A92)</f>
        <v>2</v>
      </c>
      <c r="AR92" t="e">
        <f>VLOOKUP(A92,[1]Hoja3!$C$2:$AO$841,39,FALSE)</f>
        <v>#N/A</v>
      </c>
      <c r="AS92" t="str">
        <f>A92 &amp; COUNTIF(A$2:A92,A92)</f>
        <v>0C4X0118341</v>
      </c>
      <c r="AT92" s="10" t="e">
        <f>VLOOKUP(AS92,[1]Hoja3!$B$2:$AO$841,38,FALSE)</f>
        <v>#N/A</v>
      </c>
      <c r="AU92" s="9" t="e">
        <f>IF(AR92&gt;AQ92,1,0)</f>
        <v>#N/A</v>
      </c>
    </row>
    <row r="93" spans="1:48" x14ac:dyDescent="0.25">
      <c r="A93" t="s">
        <v>114</v>
      </c>
      <c r="B93">
        <v>2019</v>
      </c>
      <c r="C93" t="s">
        <v>37</v>
      </c>
      <c r="D93" t="s">
        <v>38</v>
      </c>
      <c r="E93">
        <v>1</v>
      </c>
      <c r="F93" t="s">
        <v>40</v>
      </c>
      <c r="G93">
        <v>1.6666669999999999</v>
      </c>
      <c r="H93" t="s">
        <v>71</v>
      </c>
      <c r="I93">
        <v>468</v>
      </c>
      <c r="J93">
        <v>715</v>
      </c>
      <c r="K93">
        <v>0</v>
      </c>
      <c r="L93">
        <v>0</v>
      </c>
      <c r="M93">
        <v>0</v>
      </c>
      <c r="N93">
        <v>0.6</v>
      </c>
      <c r="O93">
        <v>0.8</v>
      </c>
      <c r="P93">
        <v>1.05</v>
      </c>
      <c r="Q93" t="s">
        <v>46</v>
      </c>
      <c r="R93">
        <v>5</v>
      </c>
      <c r="S93">
        <v>9</v>
      </c>
      <c r="T93" t="s">
        <v>47</v>
      </c>
      <c r="U93" t="s">
        <v>34</v>
      </c>
      <c r="V93" t="s">
        <v>73</v>
      </c>
      <c r="W93">
        <v>2019</v>
      </c>
      <c r="X93" t="s">
        <v>37</v>
      </c>
      <c r="Y93" t="s">
        <v>38</v>
      </c>
      <c r="Z93">
        <v>3</v>
      </c>
      <c r="AA93">
        <v>0</v>
      </c>
      <c r="AB93">
        <v>383</v>
      </c>
      <c r="AC93">
        <v>1.05</v>
      </c>
      <c r="AD93">
        <v>0.3333334</v>
      </c>
      <c r="AE93">
        <v>750.75</v>
      </c>
      <c r="AF93" s="10">
        <f>VLOOKUP(AS93,[1]Hoja3!$B$2:$AO$841,17,FALSE)</f>
        <v>384</v>
      </c>
      <c r="AG93" s="10">
        <f>VLOOKUP(AS93,[1]Hoja3!$B$2:$AO$841,23,FALSE)</f>
        <v>1.05</v>
      </c>
      <c r="AH93" s="10">
        <f>VLOOKUP(AS93,[1]Hoja3!$B$2:$AO$841,28,FALSE)</f>
        <v>0.05</v>
      </c>
      <c r="AI93" s="10" t="str">
        <f>VLOOKUP(AS93,[1]Hoja3!$B$2:$AO$841,19,FALSE)</f>
        <v>Entry Mono Printers</v>
      </c>
      <c r="AJ93" s="10">
        <f>VLOOKUP(AS93,[1]Hoja3!$B$2:$AO$841,15,FALSE)</f>
        <v>0</v>
      </c>
      <c r="AK93">
        <f>IF(AE93=AY93,1,0)</f>
        <v>0</v>
      </c>
      <c r="AL93">
        <f>IF(AB93=AF93,1,0)</f>
        <v>0</v>
      </c>
      <c r="AM93">
        <f>IF(AC93=AG93,1,0)</f>
        <v>1</v>
      </c>
      <c r="AN93">
        <f>IF(AD93=AH93,1,0)</f>
        <v>0</v>
      </c>
      <c r="AO93">
        <f>IF(H93=AI93,1,0)</f>
        <v>1</v>
      </c>
      <c r="AP93">
        <f>IF(AJ93=AA93,1,0)</f>
        <v>1</v>
      </c>
      <c r="AQ93" s="8">
        <f>COUNTIF($A$2:$A$1228,A93)</f>
        <v>1</v>
      </c>
      <c r="AR93">
        <f>VLOOKUP(A93,[1]Hoja3!$C$2:$AO$841,39,FALSE)</f>
        <v>1</v>
      </c>
      <c r="AS93" t="str">
        <f>A93 &amp; COUNTIF(A$2:A93,A93)</f>
        <v>0A4T5581091</v>
      </c>
      <c r="AT93" s="10">
        <f>VLOOKUP(AS93,[1]Hoja3!$B$2:$AO$841,38,FALSE)</f>
        <v>750.75000000000011</v>
      </c>
      <c r="AU93" s="9">
        <f>IF(AR93&gt;AQ93,1,0)</f>
        <v>0</v>
      </c>
      <c r="AV93">
        <f>IF(P93="NA",2,IF(OR(F93="INSTALACION NUEVA",F93="Mantenimiento preventivo"),3,IF(AND(AB93&lt;AF93,AK93&lt;&gt;1),4,IF(AT93&gt;AE93,1,0))))</f>
        <v>4</v>
      </c>
    </row>
    <row r="94" spans="1:48" x14ac:dyDescent="0.25">
      <c r="A94" t="s">
        <v>131</v>
      </c>
      <c r="B94">
        <v>2019</v>
      </c>
      <c r="C94" t="s">
        <v>37</v>
      </c>
      <c r="D94" t="s">
        <v>38</v>
      </c>
      <c r="E94">
        <v>1</v>
      </c>
      <c r="F94" t="s">
        <v>40</v>
      </c>
      <c r="G94">
        <v>2.233333</v>
      </c>
      <c r="H94" t="s">
        <v>58</v>
      </c>
      <c r="I94">
        <v>655</v>
      </c>
      <c r="J94">
        <v>1365</v>
      </c>
      <c r="K94">
        <v>0</v>
      </c>
      <c r="L94">
        <v>0</v>
      </c>
      <c r="M94">
        <v>0.6</v>
      </c>
      <c r="N94">
        <v>0.8</v>
      </c>
      <c r="O94">
        <v>1.05</v>
      </c>
      <c r="P94">
        <v>1.1000000000000001</v>
      </c>
      <c r="Q94" t="s">
        <v>46</v>
      </c>
      <c r="R94">
        <v>5</v>
      </c>
      <c r="S94">
        <v>9</v>
      </c>
      <c r="T94" t="s">
        <v>47</v>
      </c>
      <c r="U94" t="s">
        <v>58</v>
      </c>
      <c r="V94" t="s">
        <v>73</v>
      </c>
      <c r="W94">
        <v>2019</v>
      </c>
      <c r="X94" t="s">
        <v>37</v>
      </c>
      <c r="Y94" t="s">
        <v>38</v>
      </c>
      <c r="Z94">
        <v>3</v>
      </c>
      <c r="AA94">
        <v>0</v>
      </c>
      <c r="AB94">
        <v>21</v>
      </c>
      <c r="AC94">
        <v>0.8</v>
      </c>
      <c r="AD94">
        <v>0.44666660000000002</v>
      </c>
      <c r="AE94">
        <v>1092</v>
      </c>
      <c r="AF94" s="10">
        <f>VLOOKUP(AS94,[1]Hoja3!$B$2:$AO$841,17,FALSE)</f>
        <v>25</v>
      </c>
      <c r="AG94" s="10">
        <f>VLOOKUP(AS94,[1]Hoja3!$B$2:$AO$841,23,FALSE)</f>
        <v>0.8</v>
      </c>
      <c r="AH94" s="10">
        <f>VLOOKUP(AS94,[1]Hoja3!$B$2:$AO$841,28,FALSE)</f>
        <v>5.6000000000000008E-2</v>
      </c>
      <c r="AI94" s="10" t="str">
        <f>VLOOKUP(AS94,[1]Hoja3!$B$2:$AO$841,19,FALSE)</f>
        <v>Departmental Digital</v>
      </c>
      <c r="AJ94" s="10">
        <f>VLOOKUP(AS94,[1]Hoja3!$B$2:$AO$841,15,FALSE)</f>
        <v>0</v>
      </c>
      <c r="AK94">
        <f>IF(AE94=AY94,1,0)</f>
        <v>0</v>
      </c>
      <c r="AL94">
        <f>IF(AB94=AF94,1,0)</f>
        <v>0</v>
      </c>
      <c r="AM94">
        <f>IF(AC94=AG94,1,0)</f>
        <v>1</v>
      </c>
      <c r="AN94">
        <f>IF(AD94=AH94,1,0)</f>
        <v>0</v>
      </c>
      <c r="AO94">
        <f>IF(H94=AI94,1,0)</f>
        <v>1</v>
      </c>
      <c r="AP94">
        <f>IF(AJ94=AA94,1,0)</f>
        <v>1</v>
      </c>
      <c r="AQ94" s="8">
        <f>COUNTIF($A$2:$A$1228,A94)</f>
        <v>5</v>
      </c>
      <c r="AR94">
        <f>VLOOKUP(A94,[1]Hoja3!$C$2:$AO$841,39,FALSE)</f>
        <v>1</v>
      </c>
      <c r="AS94" t="str">
        <f>A94 &amp; COUNTIF(A$2:A94,A94)</f>
        <v>0EX92931681</v>
      </c>
      <c r="AT94" s="10">
        <f>VLOOKUP(AS94,[1]Hoja3!$B$2:$AO$841,38,FALSE)</f>
        <v>1092</v>
      </c>
      <c r="AU94" s="9">
        <f>IF(AR94&gt;AQ94,1,0)</f>
        <v>0</v>
      </c>
      <c r="AV94">
        <f>IF(P94="NA",2,IF(OR(F94="INSTALACION NUEVA",F94="Mantenimiento preventivo"),3,IF(AND(AB94&lt;AF94,AK94&lt;&gt;1),4,IF(AT94&gt;AE94,1,0))))</f>
        <v>4</v>
      </c>
    </row>
    <row r="95" spans="1:48" x14ac:dyDescent="0.25">
      <c r="A95" t="s">
        <v>109</v>
      </c>
      <c r="B95">
        <v>2019</v>
      </c>
      <c r="C95" t="s">
        <v>37</v>
      </c>
      <c r="D95" t="s">
        <v>38</v>
      </c>
      <c r="E95">
        <v>1</v>
      </c>
      <c r="F95" t="s">
        <v>40</v>
      </c>
      <c r="G95">
        <v>1</v>
      </c>
      <c r="H95" t="s">
        <v>58</v>
      </c>
      <c r="I95">
        <v>655</v>
      </c>
      <c r="J95">
        <v>1365</v>
      </c>
      <c r="K95">
        <v>0</v>
      </c>
      <c r="L95">
        <v>0</v>
      </c>
      <c r="M95">
        <v>0.6</v>
      </c>
      <c r="N95">
        <v>0.8</v>
      </c>
      <c r="O95">
        <v>1.05</v>
      </c>
      <c r="P95">
        <v>1.1000000000000001</v>
      </c>
      <c r="Q95" t="s">
        <v>46</v>
      </c>
      <c r="R95">
        <v>5</v>
      </c>
      <c r="S95">
        <v>9</v>
      </c>
      <c r="T95" t="s">
        <v>47</v>
      </c>
      <c r="U95" t="s">
        <v>45</v>
      </c>
      <c r="V95" t="s">
        <v>73</v>
      </c>
      <c r="W95">
        <v>2019</v>
      </c>
      <c r="X95" t="s">
        <v>37</v>
      </c>
      <c r="Y95" t="s">
        <v>38</v>
      </c>
      <c r="Z95">
        <v>1</v>
      </c>
      <c r="AA95">
        <v>0</v>
      </c>
      <c r="AB95">
        <v>11</v>
      </c>
      <c r="AC95">
        <v>0.6</v>
      </c>
      <c r="AD95">
        <v>0.2</v>
      </c>
      <c r="AE95">
        <v>819</v>
      </c>
      <c r="AF95" s="10">
        <f>VLOOKUP(AS95,[1]Hoja3!$B$2:$AO$841,17,FALSE)</f>
        <v>11</v>
      </c>
      <c r="AG95" s="10">
        <f>VLOOKUP(AS95,[1]Hoja3!$B$2:$AO$841,23,FALSE)</f>
        <v>0.6</v>
      </c>
      <c r="AH95" s="10">
        <f>VLOOKUP(AS95,[1]Hoja3!$B$2:$AO$841,28,FALSE)</f>
        <v>0.25800000000000001</v>
      </c>
      <c r="AI95" s="10" t="str">
        <f>VLOOKUP(AS95,[1]Hoja3!$B$2:$AO$841,19,FALSE)</f>
        <v>Departmental Digital</v>
      </c>
      <c r="AJ95" s="10">
        <f>VLOOKUP(AS95,[1]Hoja3!$B$2:$AO$841,15,FALSE)</f>
        <v>0</v>
      </c>
      <c r="AK95">
        <f>IF(AE95=AY95,1,0)</f>
        <v>0</v>
      </c>
      <c r="AL95">
        <f>IF(AB95=AF95,1,0)</f>
        <v>1</v>
      </c>
      <c r="AM95">
        <f>IF(AC95=AG95,1,0)</f>
        <v>1</v>
      </c>
      <c r="AN95">
        <f>IF(AD95=AH95,1,0)</f>
        <v>0</v>
      </c>
      <c r="AO95">
        <f>IF(H95=AI95,1,0)</f>
        <v>1</v>
      </c>
      <c r="AP95">
        <f>IF(AJ95=AA95,1,0)</f>
        <v>1</v>
      </c>
      <c r="AQ95" s="8">
        <f>COUNTIF($A$2:$A$1228,A95)</f>
        <v>4</v>
      </c>
      <c r="AR95">
        <f>VLOOKUP(A95,[1]Hoja3!$C$2:$AO$841,39,FALSE)</f>
        <v>4</v>
      </c>
      <c r="AS95" t="str">
        <f>A95 &amp; COUNTIF(A$2:A95,A95)</f>
        <v>03AG8803771</v>
      </c>
      <c r="AT95" s="10">
        <f>VLOOKUP(AS95,[1]Hoja3!$B$2:$AO$841,38,FALSE)</f>
        <v>819</v>
      </c>
      <c r="AU95" s="9">
        <f>IF(AR95&gt;AQ95,1,0)</f>
        <v>0</v>
      </c>
      <c r="AV95">
        <f>IF(P95="NA",2,IF(OR(F95="INSTALACION NUEVA",F95="Mantenimiento preventivo"),3,IF(AND(AB95&lt;AF95,AK95&lt;&gt;1),4,IF(AT95&gt;AE95,1,0))))</f>
        <v>0</v>
      </c>
    </row>
    <row r="96" spans="1:48" x14ac:dyDescent="0.25">
      <c r="A96" t="s">
        <v>90</v>
      </c>
      <c r="B96">
        <v>2019</v>
      </c>
      <c r="C96" t="s">
        <v>30</v>
      </c>
      <c r="D96" t="s">
        <v>31</v>
      </c>
      <c r="E96">
        <v>28</v>
      </c>
      <c r="F96" t="s">
        <v>44</v>
      </c>
      <c r="G96">
        <v>0</v>
      </c>
      <c r="H96" t="s">
        <v>91</v>
      </c>
      <c r="I96">
        <v>803</v>
      </c>
      <c r="J96">
        <v>1573</v>
      </c>
      <c r="K96">
        <v>0.2</v>
      </c>
      <c r="L96">
        <v>0.6</v>
      </c>
      <c r="M96">
        <v>0.8</v>
      </c>
      <c r="N96">
        <v>1.05</v>
      </c>
      <c r="O96">
        <v>1.1000000000000001</v>
      </c>
      <c r="P96">
        <v>1.1499999999999999</v>
      </c>
      <c r="Q96" t="s">
        <v>46</v>
      </c>
      <c r="R96">
        <v>4</v>
      </c>
      <c r="S96">
        <v>6</v>
      </c>
      <c r="T96" t="s">
        <v>47</v>
      </c>
      <c r="U96" t="s">
        <v>91</v>
      </c>
      <c r="V96" t="s">
        <v>61</v>
      </c>
      <c r="W96">
        <v>2019</v>
      </c>
      <c r="X96" t="s">
        <v>37</v>
      </c>
      <c r="Y96" t="s">
        <v>38</v>
      </c>
      <c r="Z96">
        <v>3</v>
      </c>
      <c r="AA96">
        <v>0</v>
      </c>
      <c r="AB96">
        <v>155</v>
      </c>
      <c r="AC96">
        <v>0</v>
      </c>
      <c r="AD96">
        <v>0</v>
      </c>
      <c r="AE96">
        <v>1573</v>
      </c>
      <c r="AF96" s="10" t="str">
        <f>VLOOKUP(AS96,[1]Hoja3!$B$2:$AO$841,17,FALSE)</f>
        <v xml:space="preserve">  </v>
      </c>
      <c r="AG96" s="10">
        <f>VLOOKUP(AS96,[1]Hoja3!$B$2:$AO$841,23,FALSE)</f>
        <v>1</v>
      </c>
      <c r="AH96" s="10">
        <f>VLOOKUP(AS96,[1]Hoja3!$B$2:$AO$841,28,FALSE)</f>
        <v>1</v>
      </c>
      <c r="AI96" s="10" t="str">
        <f>VLOOKUP(AS96,[1]Hoja3!$B$2:$AO$841,19,FALSE)</f>
        <v>WF Mono Systems and Legacy Color</v>
      </c>
      <c r="AJ96" s="10">
        <f>VLOOKUP(AS96,[1]Hoja3!$B$2:$AO$841,15,FALSE)</f>
        <v>0</v>
      </c>
      <c r="AK96">
        <f>IF(AE96=AY96,1,0)</f>
        <v>0</v>
      </c>
      <c r="AL96">
        <f>IF(AB96=AF96,1,0)</f>
        <v>0</v>
      </c>
      <c r="AM96">
        <f>IF(AC96=AG96,1,0)</f>
        <v>0</v>
      </c>
      <c r="AN96">
        <f>IF(AD96=AH96,1,0)</f>
        <v>0</v>
      </c>
      <c r="AO96">
        <f>IF(H96=AI96,1,0)</f>
        <v>1</v>
      </c>
      <c r="AP96">
        <f>IF(AJ96=AA96,1,0)</f>
        <v>1</v>
      </c>
      <c r="AQ96" s="8">
        <f>COUNTIF($A$2:$A$1228,A96)</f>
        <v>3</v>
      </c>
      <c r="AR96">
        <f>VLOOKUP(A96,[1]Hoja3!$C$2:$AO$841,39,FALSE)</f>
        <v>2</v>
      </c>
      <c r="AS96" t="str">
        <f>A96 &amp; COUNTIF(A$2:A96,A96)</f>
        <v>0PW41113961</v>
      </c>
      <c r="AT96" s="10">
        <f>VLOOKUP(AS96,[1]Hoja3!$B$2:$AO$841,38,FALSE)</f>
        <v>1573.0000000000002</v>
      </c>
      <c r="AU96" s="9">
        <f>IF(AR96&gt;AQ96,1,0)</f>
        <v>0</v>
      </c>
      <c r="AV96">
        <f>IF(P96="NA",2,IF(OR(F96="INSTALACION NUEVA",F96="Mantenimiento preventivo"),3,IF(AND(AB96&lt;AF96,AK96&lt;&gt;1),4,IF(AT96&gt;AE96,1,0))))</f>
        <v>3</v>
      </c>
    </row>
    <row r="97" spans="1:48" x14ac:dyDescent="0.25">
      <c r="A97" t="s">
        <v>110</v>
      </c>
      <c r="B97">
        <v>2019</v>
      </c>
      <c r="C97" t="s">
        <v>37</v>
      </c>
      <c r="D97" t="s">
        <v>38</v>
      </c>
      <c r="E97">
        <v>1</v>
      </c>
      <c r="F97" t="s">
        <v>40</v>
      </c>
      <c r="G97">
        <v>1.3666670000000001</v>
      </c>
      <c r="H97" t="s">
        <v>34</v>
      </c>
      <c r="I97">
        <v>468</v>
      </c>
      <c r="J97">
        <v>715</v>
      </c>
      <c r="K97">
        <v>0</v>
      </c>
      <c r="L97">
        <v>0</v>
      </c>
      <c r="M97">
        <v>0</v>
      </c>
      <c r="N97">
        <v>0.6</v>
      </c>
      <c r="O97">
        <v>0.8</v>
      </c>
      <c r="P97">
        <v>1.05</v>
      </c>
      <c r="Q97" t="s">
        <v>46</v>
      </c>
      <c r="R97">
        <v>5</v>
      </c>
      <c r="S97">
        <v>9</v>
      </c>
      <c r="T97" t="s">
        <v>47</v>
      </c>
      <c r="U97" t="s">
        <v>34</v>
      </c>
      <c r="V97" t="s">
        <v>55</v>
      </c>
      <c r="W97">
        <v>2019</v>
      </c>
      <c r="X97" t="s">
        <v>37</v>
      </c>
      <c r="Y97" t="s">
        <v>38</v>
      </c>
      <c r="Z97">
        <v>1</v>
      </c>
      <c r="AA97">
        <v>0</v>
      </c>
      <c r="AB97">
        <v>209</v>
      </c>
      <c r="AC97">
        <v>1.05</v>
      </c>
      <c r="AD97">
        <v>0.2733334</v>
      </c>
      <c r="AE97">
        <v>750.75</v>
      </c>
      <c r="AF97" s="10">
        <f>VLOOKUP(AS97,[1]Hoja3!$B$2:$AO$841,17,FALSE)</f>
        <v>210</v>
      </c>
      <c r="AG97" s="10">
        <f>VLOOKUP(AS97,[1]Hoja3!$B$2:$AO$841,23,FALSE)</f>
        <v>1.05</v>
      </c>
      <c r="AH97" s="10">
        <f>VLOOKUP(AS97,[1]Hoja3!$B$2:$AO$841,28,FALSE)</f>
        <v>0</v>
      </c>
      <c r="AI97" s="10" t="str">
        <f>VLOOKUP(AS97,[1]Hoja3!$B$2:$AO$841,19,FALSE)</f>
        <v>A4 Mono MFPs</v>
      </c>
      <c r="AJ97" s="10">
        <f>VLOOKUP(AS97,[1]Hoja3!$B$2:$AO$841,15,FALSE)</f>
        <v>0</v>
      </c>
      <c r="AK97">
        <f>IF(AE97=AY97,1,0)</f>
        <v>0</v>
      </c>
      <c r="AL97">
        <f>IF(AB97=AF97,1,0)</f>
        <v>0</v>
      </c>
      <c r="AM97">
        <f>IF(AC97=AG97,1,0)</f>
        <v>1</v>
      </c>
      <c r="AN97">
        <f>IF(AD97=AH97,1,0)</f>
        <v>0</v>
      </c>
      <c r="AO97">
        <f>IF(H97=AI97,1,0)</f>
        <v>1</v>
      </c>
      <c r="AP97">
        <f>IF(AJ97=AA97,1,0)</f>
        <v>1</v>
      </c>
      <c r="AQ97" s="8">
        <f>COUNTIF($A$2:$A$1228,A97)</f>
        <v>1</v>
      </c>
      <c r="AR97">
        <f>VLOOKUP(A97,[1]Hoja3!$C$2:$AO$841,39,FALSE)</f>
        <v>1</v>
      </c>
      <c r="AS97" t="str">
        <f>A97 &amp; COUNTIF(A$2:A97,A97)</f>
        <v>03BT8024131</v>
      </c>
      <c r="AT97" s="10">
        <f>VLOOKUP(AS97,[1]Hoja3!$B$2:$AO$841,38,FALSE)</f>
        <v>750.75000000000011</v>
      </c>
      <c r="AU97" s="9">
        <f>IF(AR97&gt;AQ97,1,0)</f>
        <v>0</v>
      </c>
      <c r="AV97">
        <f>IF(P97="NA",2,IF(OR(F97="INSTALACION NUEVA",F97="Mantenimiento preventivo"),3,IF(AND(AB97&lt;AF97,AK97&lt;&gt;1),4,IF(AT97&gt;AE97,1,0))))</f>
        <v>4</v>
      </c>
    </row>
    <row r="98" spans="1:48" x14ac:dyDescent="0.25">
      <c r="A98" t="s">
        <v>694</v>
      </c>
      <c r="B98">
        <v>2019</v>
      </c>
      <c r="C98" t="s">
        <v>37</v>
      </c>
      <c r="D98" t="s">
        <v>38</v>
      </c>
      <c r="E98">
        <v>1</v>
      </c>
      <c r="F98" t="s">
        <v>44</v>
      </c>
      <c r="G98">
        <v>0</v>
      </c>
      <c r="H98" t="s">
        <v>64</v>
      </c>
      <c r="I98">
        <v>655</v>
      </c>
      <c r="J98">
        <v>1365</v>
      </c>
      <c r="K98">
        <v>0</v>
      </c>
      <c r="L98">
        <v>0</v>
      </c>
      <c r="M98">
        <v>0.6</v>
      </c>
      <c r="N98">
        <v>0.8</v>
      </c>
      <c r="O98">
        <v>1.05</v>
      </c>
      <c r="P98">
        <v>1.1000000000000001</v>
      </c>
      <c r="Q98" t="s">
        <v>46</v>
      </c>
      <c r="R98">
        <v>5</v>
      </c>
      <c r="S98">
        <v>9</v>
      </c>
      <c r="T98" t="s">
        <v>47</v>
      </c>
      <c r="U98" t="s">
        <v>64</v>
      </c>
      <c r="V98" t="s">
        <v>50</v>
      </c>
      <c r="W98">
        <v>2019</v>
      </c>
      <c r="X98" t="s">
        <v>37</v>
      </c>
      <c r="Y98" t="s">
        <v>38</v>
      </c>
      <c r="Z98">
        <v>1</v>
      </c>
      <c r="AA98">
        <v>0</v>
      </c>
      <c r="AB98">
        <v>10</v>
      </c>
      <c r="AC98">
        <v>0</v>
      </c>
      <c r="AD98">
        <v>0</v>
      </c>
      <c r="AE98">
        <v>1365</v>
      </c>
      <c r="AF98" s="10" t="e">
        <f>VLOOKUP(AS98,[1]Hoja3!$B$2:$AO$841,17,FALSE)</f>
        <v>#N/A</v>
      </c>
      <c r="AG98" s="10" t="e">
        <f>VLOOKUP(AS98,[1]Hoja3!$B$2:$AO$841,23,FALSE)</f>
        <v>#N/A</v>
      </c>
      <c r="AH98" s="10" t="e">
        <f>VLOOKUP(AS98,[1]Hoja3!$B$2:$AO$841,28,FALSE)</f>
        <v>#N/A</v>
      </c>
      <c r="AI98" s="10" t="e">
        <f>VLOOKUP(AS98,[1]Hoja3!$B$2:$AO$841,19,FALSE)</f>
        <v>#N/A</v>
      </c>
      <c r="AJ98" s="10"/>
      <c r="AK98">
        <f>IF(AE98=AY98,1,0)</f>
        <v>0</v>
      </c>
      <c r="AL98" t="e">
        <f>IF(AB98=AF98,1,0)</f>
        <v>#N/A</v>
      </c>
      <c r="AM98" t="e">
        <f>IF(AC98=AG98,1,0)</f>
        <v>#N/A</v>
      </c>
      <c r="AN98" t="e">
        <f>IF(AD98=AH98,1,0)</f>
        <v>#N/A</v>
      </c>
      <c r="AO98" t="e">
        <f>IF(H98=AI98,1,0)</f>
        <v>#N/A</v>
      </c>
      <c r="AQ98" s="8">
        <f>COUNTIF($A$2:$A$1228,A98)</f>
        <v>2</v>
      </c>
      <c r="AR98" t="e">
        <f>VLOOKUP(A98,[1]Hoja3!$C$2:$AO$841,39,FALSE)</f>
        <v>#N/A</v>
      </c>
      <c r="AS98" t="str">
        <f>A98 &amp; COUNTIF(A$2:A98,A98)</f>
        <v>06TB4457101</v>
      </c>
      <c r="AT98" s="10" t="e">
        <f>VLOOKUP(AS98,[1]Hoja3!$B$2:$AO$841,38,FALSE)</f>
        <v>#N/A</v>
      </c>
      <c r="AU98" s="9" t="e">
        <f>IF(AR98&gt;AQ98,1,0)</f>
        <v>#N/A</v>
      </c>
    </row>
    <row r="99" spans="1:48" x14ac:dyDescent="0.25">
      <c r="A99" t="s">
        <v>124</v>
      </c>
      <c r="B99">
        <v>2019</v>
      </c>
      <c r="C99" t="s">
        <v>37</v>
      </c>
      <c r="D99" t="s">
        <v>38</v>
      </c>
      <c r="E99">
        <v>1</v>
      </c>
      <c r="F99" t="s">
        <v>40</v>
      </c>
      <c r="G99">
        <v>0</v>
      </c>
      <c r="H99" t="s">
        <v>34</v>
      </c>
      <c r="I99">
        <v>468</v>
      </c>
      <c r="J99">
        <v>715</v>
      </c>
      <c r="K99">
        <v>0</v>
      </c>
      <c r="L99">
        <v>0</v>
      </c>
      <c r="M99">
        <v>0</v>
      </c>
      <c r="N99">
        <v>0.6</v>
      </c>
      <c r="O99">
        <v>0.8</v>
      </c>
      <c r="P99">
        <v>1.05</v>
      </c>
      <c r="Q99" t="s">
        <v>46</v>
      </c>
      <c r="R99">
        <v>5</v>
      </c>
      <c r="S99">
        <v>9</v>
      </c>
      <c r="T99" t="s">
        <v>47</v>
      </c>
      <c r="U99" t="s">
        <v>34</v>
      </c>
      <c r="V99" t="s">
        <v>59</v>
      </c>
      <c r="W99">
        <v>2019</v>
      </c>
      <c r="X99" t="s">
        <v>37</v>
      </c>
      <c r="Y99" t="s">
        <v>38</v>
      </c>
      <c r="Z99">
        <v>1</v>
      </c>
      <c r="AA99">
        <v>0</v>
      </c>
      <c r="AB99">
        <v>3</v>
      </c>
      <c r="AC99">
        <v>0</v>
      </c>
      <c r="AD99">
        <v>0</v>
      </c>
      <c r="AE99">
        <v>0</v>
      </c>
      <c r="AF99" s="10">
        <f>VLOOKUP(AS99,[1]Hoja3!$B$2:$AO$841,17,FALSE)</f>
        <v>3</v>
      </c>
      <c r="AG99" s="10">
        <f>VLOOKUP(AS99,[1]Hoja3!$B$2:$AO$841,23,FALSE)</f>
        <v>0</v>
      </c>
      <c r="AH99" s="10">
        <f>VLOOKUP(AS99,[1]Hoja3!$B$2:$AO$841,28,FALSE)</f>
        <v>0.374</v>
      </c>
      <c r="AI99" s="10" t="str">
        <f>VLOOKUP(AS99,[1]Hoja3!$B$2:$AO$841,19,FALSE)</f>
        <v>A4 Mono MFPs</v>
      </c>
      <c r="AJ99" s="10">
        <f>VLOOKUP(AS99,[1]Hoja3!$B$2:$AO$841,15,FALSE)</f>
        <v>0</v>
      </c>
      <c r="AK99">
        <f>IF(AE99=AY99,1,0)</f>
        <v>1</v>
      </c>
      <c r="AL99">
        <f>IF(AB99=AF99,1,0)</f>
        <v>1</v>
      </c>
      <c r="AM99">
        <f>IF(AC99=AG99,1,0)</f>
        <v>1</v>
      </c>
      <c r="AN99">
        <f>IF(AD99=AH99,1,0)</f>
        <v>0</v>
      </c>
      <c r="AO99">
        <f>IF(H99=AI99,1,0)</f>
        <v>1</v>
      </c>
      <c r="AP99">
        <f>IF(AJ99=AA99,1,0)</f>
        <v>1</v>
      </c>
      <c r="AQ99" s="8">
        <f>COUNTIF($A$2:$A$1228,A99)</f>
        <v>1</v>
      </c>
      <c r="AR99">
        <f>VLOOKUP(A99,[1]Hoja3!$C$2:$AO$841,39,FALSE)</f>
        <v>1</v>
      </c>
      <c r="AS99" t="str">
        <f>A99 &amp; COUNTIF(A$2:A99,A99)</f>
        <v>0C7X2468431</v>
      </c>
      <c r="AT99" s="10">
        <f>VLOOKUP(AS99,[1]Hoja3!$B$2:$AO$841,38,FALSE)</f>
        <v>0</v>
      </c>
      <c r="AU99" s="9">
        <f>IF(AR99&gt;AQ99,1,0)</f>
        <v>0</v>
      </c>
      <c r="AV99">
        <f>IF(P99="NA",2,IF(OR(F99="INSTALACION NUEVA",F99="Mantenimiento preventivo"),3,IF(AND(AB99&lt;AF99,AK99&lt;&gt;1),4,IF(AT99&gt;AE99,1,0))))</f>
        <v>0</v>
      </c>
    </row>
    <row r="100" spans="1:48" x14ac:dyDescent="0.25">
      <c r="A100" t="s">
        <v>695</v>
      </c>
      <c r="B100">
        <v>2019</v>
      </c>
      <c r="C100" t="s">
        <v>37</v>
      </c>
      <c r="D100" t="s">
        <v>38</v>
      </c>
      <c r="E100">
        <v>1</v>
      </c>
      <c r="F100" t="s">
        <v>44</v>
      </c>
      <c r="G100">
        <v>0</v>
      </c>
      <c r="H100" t="s">
        <v>34</v>
      </c>
      <c r="I100">
        <v>468</v>
      </c>
      <c r="J100">
        <v>715</v>
      </c>
      <c r="K100">
        <v>0</v>
      </c>
      <c r="L100">
        <v>0</v>
      </c>
      <c r="M100">
        <v>0</v>
      </c>
      <c r="N100">
        <v>0.6</v>
      </c>
      <c r="O100">
        <v>0.8</v>
      </c>
      <c r="P100">
        <v>1.05</v>
      </c>
      <c r="Q100" t="s">
        <v>46</v>
      </c>
      <c r="R100">
        <v>5</v>
      </c>
      <c r="S100">
        <v>9</v>
      </c>
      <c r="T100" t="s">
        <v>47</v>
      </c>
      <c r="U100" t="s">
        <v>34</v>
      </c>
      <c r="V100" t="s">
        <v>50</v>
      </c>
      <c r="W100">
        <v>2019</v>
      </c>
      <c r="X100" t="s">
        <v>37</v>
      </c>
      <c r="Y100" t="s">
        <v>38</v>
      </c>
      <c r="Z100">
        <v>1</v>
      </c>
      <c r="AA100">
        <v>1</v>
      </c>
      <c r="AB100">
        <v>17</v>
      </c>
      <c r="AC100">
        <v>0</v>
      </c>
      <c r="AD100">
        <v>0</v>
      </c>
      <c r="AE100">
        <v>0</v>
      </c>
      <c r="AF100" s="10" t="e">
        <f>VLOOKUP(AS100,[1]Hoja3!$B$2:$AO$841,17,FALSE)</f>
        <v>#N/A</v>
      </c>
      <c r="AG100" s="10" t="e">
        <f>VLOOKUP(AS100,[1]Hoja3!$B$2:$AO$841,23,FALSE)</f>
        <v>#N/A</v>
      </c>
      <c r="AH100" s="10" t="e">
        <f>VLOOKUP(AS100,[1]Hoja3!$B$2:$AO$841,28,FALSE)</f>
        <v>#N/A</v>
      </c>
      <c r="AI100" s="10" t="e">
        <f>VLOOKUP(AS100,[1]Hoja3!$B$2:$AO$841,19,FALSE)</f>
        <v>#N/A</v>
      </c>
      <c r="AJ100" s="10"/>
      <c r="AK100">
        <f>IF(AE100=AY100,1,0)</f>
        <v>1</v>
      </c>
      <c r="AL100" t="e">
        <f>IF(AB100=AF100,1,0)</f>
        <v>#N/A</v>
      </c>
      <c r="AM100" t="e">
        <f>IF(AC100=AG100,1,0)</f>
        <v>#N/A</v>
      </c>
      <c r="AN100" t="e">
        <f>IF(AD100=AH100,1,0)</f>
        <v>#N/A</v>
      </c>
      <c r="AO100" t="e">
        <f>IF(H100=AI100,1,0)</f>
        <v>#N/A</v>
      </c>
      <c r="AQ100" s="8">
        <f>COUNTIF($A$2:$A$1228,A100)</f>
        <v>2</v>
      </c>
      <c r="AR100" t="e">
        <f>VLOOKUP(A100,[1]Hoja3!$C$2:$AO$841,39,FALSE)</f>
        <v>#N/A</v>
      </c>
      <c r="AS100" t="str">
        <f>A100 &amp; COUNTIF(A$2:A100,A100)</f>
        <v>09HB3316681</v>
      </c>
      <c r="AT100" s="10" t="e">
        <f>VLOOKUP(AS100,[1]Hoja3!$B$2:$AO$841,38,FALSE)</f>
        <v>#N/A</v>
      </c>
      <c r="AU100" s="9" t="e">
        <f>IF(AR100&gt;AQ100,1,0)</f>
        <v>#N/A</v>
      </c>
    </row>
    <row r="101" spans="1:48" x14ac:dyDescent="0.25">
      <c r="A101" t="s">
        <v>129</v>
      </c>
      <c r="B101">
        <v>2019</v>
      </c>
      <c r="C101" t="s">
        <v>37</v>
      </c>
      <c r="D101" t="s">
        <v>38</v>
      </c>
      <c r="E101">
        <v>1</v>
      </c>
      <c r="F101" t="s">
        <v>40</v>
      </c>
      <c r="G101">
        <v>0.3</v>
      </c>
      <c r="H101" t="s">
        <v>58</v>
      </c>
      <c r="I101">
        <v>655</v>
      </c>
      <c r="J101">
        <v>1365</v>
      </c>
      <c r="K101">
        <v>0</v>
      </c>
      <c r="L101">
        <v>0</v>
      </c>
      <c r="M101">
        <v>0.6</v>
      </c>
      <c r="N101">
        <v>0.8</v>
      </c>
      <c r="O101">
        <v>1.05</v>
      </c>
      <c r="P101">
        <v>1.1000000000000001</v>
      </c>
      <c r="Q101" t="s">
        <v>46</v>
      </c>
      <c r="R101">
        <v>5</v>
      </c>
      <c r="S101">
        <v>9</v>
      </c>
      <c r="T101" t="s">
        <v>47</v>
      </c>
      <c r="U101" t="s">
        <v>58</v>
      </c>
      <c r="V101" t="s">
        <v>130</v>
      </c>
      <c r="W101">
        <v>2019</v>
      </c>
      <c r="X101" t="s">
        <v>37</v>
      </c>
      <c r="Y101" t="s">
        <v>38</v>
      </c>
      <c r="Z101">
        <v>2</v>
      </c>
      <c r="AA101">
        <v>0</v>
      </c>
      <c r="AB101">
        <v>11</v>
      </c>
      <c r="AC101">
        <v>0.6</v>
      </c>
      <c r="AD101">
        <v>0.06</v>
      </c>
      <c r="AE101">
        <v>819</v>
      </c>
      <c r="AF101" s="10">
        <f>VLOOKUP(AS101,[1]Hoja3!$B$2:$AO$841,17,FALSE)</f>
        <v>12</v>
      </c>
      <c r="AG101" s="10">
        <f>VLOOKUP(AS101,[1]Hoja3!$B$2:$AO$841,23,FALSE)</f>
        <v>0.6</v>
      </c>
      <c r="AH101" s="10">
        <f>VLOOKUP(AS101,[1]Hoja3!$B$2:$AO$841,28,FALSE)</f>
        <v>0.13600000000000001</v>
      </c>
      <c r="AI101" s="10" t="str">
        <f>VLOOKUP(AS101,[1]Hoja3!$B$2:$AO$841,19,FALSE)</f>
        <v>Departmental Digital</v>
      </c>
      <c r="AJ101" s="10">
        <f>VLOOKUP(AS101,[1]Hoja3!$B$2:$AO$841,15,FALSE)</f>
        <v>0</v>
      </c>
      <c r="AK101">
        <f>IF(AE101=AY101,1,0)</f>
        <v>0</v>
      </c>
      <c r="AL101">
        <f>IF(AB101=AF101,1,0)</f>
        <v>0</v>
      </c>
      <c r="AM101">
        <f>IF(AC101=AG101,1,0)</f>
        <v>1</v>
      </c>
      <c r="AN101">
        <f>IF(AD101=AH101,1,0)</f>
        <v>0</v>
      </c>
      <c r="AO101">
        <f>IF(H101=AI101,1,0)</f>
        <v>1</v>
      </c>
      <c r="AP101">
        <f>IF(AJ101=AA101,1,0)</f>
        <v>1</v>
      </c>
      <c r="AQ101" s="8">
        <f>COUNTIF($A$2:$A$1228,A101)</f>
        <v>4</v>
      </c>
      <c r="AR101">
        <f>VLOOKUP(A101,[1]Hoja3!$C$2:$AO$841,39,FALSE)</f>
        <v>4</v>
      </c>
      <c r="AS101" t="str">
        <f>A101 &amp; COUNTIF(A$2:A101,A101)</f>
        <v>0EX92861231</v>
      </c>
      <c r="AT101" s="10">
        <f>VLOOKUP(AS101,[1]Hoja3!$B$2:$AO$841,38,FALSE)</f>
        <v>819</v>
      </c>
      <c r="AU101" s="9">
        <f>IF(AR101&gt;AQ101,1,0)</f>
        <v>0</v>
      </c>
      <c r="AV101">
        <f>IF(P101="NA",2,IF(OR(F101="INSTALACION NUEVA",F101="Mantenimiento preventivo"),3,IF(AND(AB101&lt;AF101,AK101&lt;&gt;1),4,IF(AT101&gt;AE101,1,0))))</f>
        <v>4</v>
      </c>
    </row>
    <row r="102" spans="1:48" x14ac:dyDescent="0.25">
      <c r="A102" t="s">
        <v>137</v>
      </c>
      <c r="B102">
        <v>2019</v>
      </c>
      <c r="C102" t="s">
        <v>37</v>
      </c>
      <c r="D102" t="s">
        <v>38</v>
      </c>
      <c r="E102">
        <v>1</v>
      </c>
      <c r="F102" t="s">
        <v>40</v>
      </c>
      <c r="G102">
        <v>1.75</v>
      </c>
      <c r="H102" t="s">
        <v>48</v>
      </c>
      <c r="I102">
        <v>1116</v>
      </c>
      <c r="J102">
        <v>2145</v>
      </c>
      <c r="K102">
        <v>0.6</v>
      </c>
      <c r="L102">
        <v>0.8</v>
      </c>
      <c r="M102">
        <v>1.05</v>
      </c>
      <c r="N102">
        <v>1.1000000000000001</v>
      </c>
      <c r="O102">
        <v>1.1499999999999999</v>
      </c>
      <c r="P102">
        <v>1.2</v>
      </c>
      <c r="Q102" t="s">
        <v>46</v>
      </c>
      <c r="R102">
        <v>3</v>
      </c>
      <c r="S102">
        <v>6</v>
      </c>
      <c r="T102" t="s">
        <v>47</v>
      </c>
      <c r="U102" t="s">
        <v>48</v>
      </c>
      <c r="V102" t="s">
        <v>50</v>
      </c>
      <c r="W102">
        <v>2019</v>
      </c>
      <c r="X102" t="s">
        <v>37</v>
      </c>
      <c r="Y102" t="s">
        <v>38</v>
      </c>
      <c r="Z102">
        <v>2</v>
      </c>
      <c r="AA102">
        <v>0</v>
      </c>
      <c r="AB102">
        <v>32</v>
      </c>
      <c r="AC102">
        <v>1.1499999999999999</v>
      </c>
      <c r="AD102">
        <v>0.58333333333333304</v>
      </c>
      <c r="AE102">
        <v>2466.75</v>
      </c>
      <c r="AF102" s="10">
        <f>VLOOKUP(AS102,[1]Hoja3!$B$2:$AO$841,17,FALSE)</f>
        <v>42</v>
      </c>
      <c r="AG102" s="10">
        <f>VLOOKUP(AS102,[1]Hoja3!$B$2:$AO$841,23,FALSE)</f>
        <v>1.1499999999999999</v>
      </c>
      <c r="AH102" s="10">
        <f>VLOOKUP(AS102,[1]Hoja3!$B$2:$AO$841,28,FALSE)</f>
        <v>0.31</v>
      </c>
      <c r="AI102" s="10" t="str">
        <f>VLOOKUP(AS102,[1]Hoja3!$B$2:$AO$841,19,FALSE)</f>
        <v>High End Cut Sheet</v>
      </c>
      <c r="AJ102" s="10">
        <f>VLOOKUP(AS102,[1]Hoja3!$B$2:$AO$841,15,FALSE)</f>
        <v>0</v>
      </c>
      <c r="AK102">
        <f>IF(AE102=AY102,1,0)</f>
        <v>0</v>
      </c>
      <c r="AL102">
        <f>IF(AB102=AF102,1,0)</f>
        <v>0</v>
      </c>
      <c r="AM102">
        <f>IF(AC102=AG102,1,0)</f>
        <v>1</v>
      </c>
      <c r="AN102">
        <f>IF(AD102=AH102,1,0)</f>
        <v>0</v>
      </c>
      <c r="AO102">
        <f>IF(H102=AI102,1,0)</f>
        <v>1</v>
      </c>
      <c r="AP102">
        <f>IF(AJ102=AA102,1,0)</f>
        <v>1</v>
      </c>
      <c r="AQ102" s="8">
        <f>COUNTIF($A$2:$A$1228,A102)</f>
        <v>3</v>
      </c>
      <c r="AR102">
        <f>VLOOKUP(A102,[1]Hoja3!$C$2:$AO$841,39,FALSE)</f>
        <v>3</v>
      </c>
      <c r="AS102" t="str">
        <f>A102 &amp; COUNTIF(A$2:A102,A102)</f>
        <v>0UHA0020041</v>
      </c>
      <c r="AT102" s="10">
        <f>VLOOKUP(AS102,[1]Hoja3!$B$2:$AO$841,38,FALSE)</f>
        <v>2466.75</v>
      </c>
      <c r="AU102" s="9">
        <f>IF(AR102&gt;AQ102,1,0)</f>
        <v>0</v>
      </c>
      <c r="AV102">
        <f>IF(P102="NA",2,IF(OR(F102="INSTALACION NUEVA",F102="Mantenimiento preventivo"),3,IF(AND(AB102&lt;AF102,AK102&lt;&gt;1),4,IF(AT102&gt;AE102,1,0))))</f>
        <v>4</v>
      </c>
    </row>
    <row r="103" spans="1:48" x14ac:dyDescent="0.25">
      <c r="A103" t="s">
        <v>696</v>
      </c>
      <c r="B103">
        <v>2019</v>
      </c>
      <c r="C103" t="s">
        <v>37</v>
      </c>
      <c r="D103" t="s">
        <v>38</v>
      </c>
      <c r="E103">
        <v>1</v>
      </c>
      <c r="F103" t="s">
        <v>44</v>
      </c>
      <c r="G103">
        <v>0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R103" t="s">
        <v>33</v>
      </c>
      <c r="S103" t="s">
        <v>33</v>
      </c>
      <c r="U103" t="s">
        <v>34</v>
      </c>
      <c r="V103" t="s">
        <v>50</v>
      </c>
      <c r="W103">
        <v>2019</v>
      </c>
      <c r="X103" t="s">
        <v>37</v>
      </c>
      <c r="Y103" t="s">
        <v>38</v>
      </c>
      <c r="Z103">
        <v>1</v>
      </c>
      <c r="AA103" t="s">
        <v>33</v>
      </c>
      <c r="AB103">
        <v>13</v>
      </c>
      <c r="AC103">
        <v>0</v>
      </c>
      <c r="AD103">
        <v>0</v>
      </c>
      <c r="AE103">
        <v>0</v>
      </c>
      <c r="AF103" s="10" t="e">
        <f>VLOOKUP(AS103,[1]Hoja3!$B$2:$AO$841,17,FALSE)</f>
        <v>#N/A</v>
      </c>
      <c r="AG103" s="10" t="e">
        <f>VLOOKUP(AS103,[1]Hoja3!$B$2:$AO$841,23,FALSE)</f>
        <v>#N/A</v>
      </c>
      <c r="AH103" s="10" t="e">
        <f>VLOOKUP(AS103,[1]Hoja3!$B$2:$AO$841,28,FALSE)</f>
        <v>#N/A</v>
      </c>
      <c r="AI103" s="10" t="e">
        <f>VLOOKUP(AS103,[1]Hoja3!$B$2:$AO$841,19,FALSE)</f>
        <v>#N/A</v>
      </c>
      <c r="AJ103" s="10"/>
      <c r="AK103">
        <f>IF(AE103=AY103,1,0)</f>
        <v>1</v>
      </c>
      <c r="AL103" t="e">
        <f>IF(AB103=AF103,1,0)</f>
        <v>#N/A</v>
      </c>
      <c r="AM103" t="e">
        <f>IF(AC103=AG103,1,0)</f>
        <v>#N/A</v>
      </c>
      <c r="AN103" t="e">
        <f>IF(AD103=AH103,1,0)</f>
        <v>#N/A</v>
      </c>
      <c r="AO103" t="e">
        <f>IF(H103=AI103,1,0)</f>
        <v>#N/A</v>
      </c>
      <c r="AQ103" s="8">
        <f>COUNTIF($A$2:$A$1228,A103)</f>
        <v>1</v>
      </c>
      <c r="AR103" t="e">
        <f>VLOOKUP(A103,[1]Hoja3!$C$2:$AO$841,39,FALSE)</f>
        <v>#N/A</v>
      </c>
      <c r="AS103" t="str">
        <f>A103 &amp; COUNTIF(A$2:A103,A103)</f>
        <v>09HB3316671</v>
      </c>
      <c r="AT103" s="10" t="e">
        <f>VLOOKUP(AS103,[1]Hoja3!$B$2:$AO$841,38,FALSE)</f>
        <v>#N/A</v>
      </c>
      <c r="AU103" s="9" t="e">
        <f>IF(AR103&gt;AQ103,1,0)</f>
        <v>#N/A</v>
      </c>
    </row>
    <row r="104" spans="1:48" x14ac:dyDescent="0.25">
      <c r="A104" t="s">
        <v>120</v>
      </c>
      <c r="B104">
        <v>2019</v>
      </c>
      <c r="C104" t="s">
        <v>37</v>
      </c>
      <c r="D104" t="s">
        <v>38</v>
      </c>
      <c r="E104">
        <v>1</v>
      </c>
      <c r="F104" t="s">
        <v>40</v>
      </c>
      <c r="G104">
        <v>1.9166669999999999</v>
      </c>
      <c r="H104" t="s">
        <v>45</v>
      </c>
      <c r="I104">
        <v>803</v>
      </c>
      <c r="J104">
        <v>1573</v>
      </c>
      <c r="K104">
        <v>0.2</v>
      </c>
      <c r="L104">
        <v>0.6</v>
      </c>
      <c r="M104">
        <v>0.8</v>
      </c>
      <c r="N104">
        <v>1.05</v>
      </c>
      <c r="O104">
        <v>1.1000000000000001</v>
      </c>
      <c r="P104">
        <v>1.1499999999999999</v>
      </c>
      <c r="Q104" t="s">
        <v>46</v>
      </c>
      <c r="R104">
        <v>4</v>
      </c>
      <c r="S104">
        <v>6</v>
      </c>
      <c r="T104" t="s">
        <v>47</v>
      </c>
      <c r="U104" t="s">
        <v>48</v>
      </c>
      <c r="V104" t="s">
        <v>42</v>
      </c>
      <c r="W104">
        <v>2019</v>
      </c>
      <c r="X104" t="s">
        <v>37</v>
      </c>
      <c r="Y104" t="s">
        <v>38</v>
      </c>
      <c r="Z104">
        <v>4</v>
      </c>
      <c r="AA104">
        <v>0</v>
      </c>
      <c r="AB104">
        <v>6</v>
      </c>
      <c r="AC104">
        <v>0.6</v>
      </c>
      <c r="AD104">
        <v>0.47916674999999997</v>
      </c>
      <c r="AE104">
        <v>943.8</v>
      </c>
      <c r="AF104" s="10">
        <f>VLOOKUP(AS104,[1]Hoja3!$B$2:$AO$841,17,FALSE)</f>
        <v>12</v>
      </c>
      <c r="AG104" s="10">
        <f>VLOOKUP(AS104,[1]Hoja3!$B$2:$AO$841,23,FALSE)</f>
        <v>0.8</v>
      </c>
      <c r="AH104" s="10">
        <f>VLOOKUP(AS104,[1]Hoja3!$B$2:$AO$841,28,FALSE)</f>
        <v>0.5675</v>
      </c>
      <c r="AI104" s="10" t="str">
        <f>VLOOKUP(AS104,[1]Hoja3!$B$2:$AO$841,19,FALSE)</f>
        <v>Light Production Digital Business</v>
      </c>
      <c r="AJ104" s="10">
        <f>VLOOKUP(AS104,[1]Hoja3!$B$2:$AO$841,15,FALSE)</f>
        <v>0</v>
      </c>
      <c r="AK104">
        <f>IF(AE104=AY104,1,0)</f>
        <v>0</v>
      </c>
      <c r="AL104">
        <f>IF(AB104=AF104,1,0)</f>
        <v>0</v>
      </c>
      <c r="AM104">
        <f>IF(AC104=AG104,1,0)</f>
        <v>0</v>
      </c>
      <c r="AN104">
        <f>IF(AD104=AH104,1,0)</f>
        <v>0</v>
      </c>
      <c r="AO104">
        <f>IF(H104=AI104,1,0)</f>
        <v>1</v>
      </c>
      <c r="AP104">
        <f>IF(AJ104=AA104,1,0)</f>
        <v>1</v>
      </c>
      <c r="AQ104" s="8">
        <f>COUNTIF($A$2:$A$1228,A104)</f>
        <v>2</v>
      </c>
      <c r="AR104">
        <f>VLOOKUP(A104,[1]Hoja3!$C$2:$AO$841,39,FALSE)</f>
        <v>1</v>
      </c>
      <c r="AS104" t="str">
        <f>A104 &amp; COUNTIF(A$2:A104,A104)</f>
        <v>0BG29471591</v>
      </c>
      <c r="AT104" s="10">
        <f>VLOOKUP(AS104,[1]Hoja3!$B$2:$AO$841,38,FALSE)</f>
        <v>1258.4000000000003</v>
      </c>
      <c r="AU104" s="9">
        <f>IF(AR104&gt;AQ104,1,0)</f>
        <v>0</v>
      </c>
      <c r="AV104">
        <f>IF(P104="NA",2,IF(OR(F104="INSTALACION NUEVA",F104="Mantenimiento preventivo"),3,IF(AND(AB104&lt;AF104,AK104&lt;&gt;1),4,IF(AT104&gt;AE104,1,0))))</f>
        <v>4</v>
      </c>
    </row>
    <row r="105" spans="1:48" x14ac:dyDescent="0.25">
      <c r="A105" t="s">
        <v>697</v>
      </c>
      <c r="B105">
        <v>2019</v>
      </c>
      <c r="C105" t="s">
        <v>37</v>
      </c>
      <c r="D105" t="s">
        <v>38</v>
      </c>
      <c r="E105">
        <v>1</v>
      </c>
      <c r="F105" t="s">
        <v>40</v>
      </c>
      <c r="G105">
        <v>1.3333330000000001</v>
      </c>
      <c r="H105" t="s">
        <v>116</v>
      </c>
      <c r="I105">
        <v>655</v>
      </c>
      <c r="J105">
        <v>1365</v>
      </c>
      <c r="K105">
        <v>0</v>
      </c>
      <c r="L105">
        <v>0</v>
      </c>
      <c r="M105">
        <v>0.6</v>
      </c>
      <c r="N105">
        <v>0.8</v>
      </c>
      <c r="O105">
        <v>1.05</v>
      </c>
      <c r="P105">
        <v>1.1000000000000001</v>
      </c>
      <c r="Q105" t="s">
        <v>46</v>
      </c>
      <c r="R105">
        <v>5</v>
      </c>
      <c r="S105">
        <v>9</v>
      </c>
      <c r="T105" t="s">
        <v>47</v>
      </c>
      <c r="U105" t="s">
        <v>45</v>
      </c>
      <c r="V105" t="s">
        <v>50</v>
      </c>
      <c r="W105">
        <v>2019</v>
      </c>
      <c r="X105" t="s">
        <v>37</v>
      </c>
      <c r="Y105" t="s">
        <v>38</v>
      </c>
      <c r="Z105">
        <v>1</v>
      </c>
      <c r="AA105">
        <v>1</v>
      </c>
      <c r="AB105">
        <v>33</v>
      </c>
      <c r="AC105">
        <v>0</v>
      </c>
      <c r="AD105">
        <v>0</v>
      </c>
      <c r="AE105">
        <v>0</v>
      </c>
      <c r="AF105" s="10">
        <f>VLOOKUP(AS105,[1]Hoja3!$B$2:$AO$841,17,FALSE)</f>
        <v>195</v>
      </c>
      <c r="AG105" s="10">
        <f>VLOOKUP(AS105,[1]Hoja3!$B$2:$AO$841,23,FALSE)</f>
        <v>1.1000000000000001</v>
      </c>
      <c r="AH105" s="10">
        <f>VLOOKUP(AS105,[1]Hoja3!$B$2:$AO$841,28,FALSE)</f>
        <v>0.32999999999999996</v>
      </c>
      <c r="AI105" s="10" t="str">
        <f>VLOOKUP(AS105,[1]Hoja3!$B$2:$AO$841,19,FALSE)</f>
        <v>Office Digital</v>
      </c>
      <c r="AJ105" s="10">
        <f>VLOOKUP(AS105,[1]Hoja3!$B$2:$AO$841,15,FALSE)</f>
        <v>1</v>
      </c>
      <c r="AK105">
        <f>IF(AE105=AY105,1,0)</f>
        <v>1</v>
      </c>
      <c r="AL105">
        <f>IF(AB105=AF105,1,0)</f>
        <v>0</v>
      </c>
      <c r="AM105">
        <f>IF(AC105=AG105,1,0)</f>
        <v>0</v>
      </c>
      <c r="AN105">
        <f>IF(AD105=AH105,1,0)</f>
        <v>0</v>
      </c>
      <c r="AO105">
        <f>IF(H105=AI105,1,0)</f>
        <v>1</v>
      </c>
      <c r="AP105">
        <f>IF(AJ105=AA105,1,0)</f>
        <v>1</v>
      </c>
      <c r="AQ105" s="8">
        <f>COUNTIF($A$2:$A$1228,A105)</f>
        <v>2</v>
      </c>
      <c r="AR105">
        <f>VLOOKUP(A105,[1]Hoja3!$C$2:$AO$841,39,FALSE)</f>
        <v>1</v>
      </c>
      <c r="AS105" t="str">
        <f>A105 &amp; COUNTIF(A$2:A105,A105)</f>
        <v>0Y4X8470641</v>
      </c>
      <c r="AT105" s="10">
        <f>VLOOKUP(AS105,[1]Hoja3!$B$2:$AO$841,38,FALSE)</f>
        <v>0</v>
      </c>
      <c r="AU105" s="9">
        <f>IF(AR105&gt;AQ105,1,0)</f>
        <v>0</v>
      </c>
      <c r="AV105">
        <f>IF(P105="NA",2,IF(OR(F105="INSTALACION NUEVA",F105="Mantenimiento preventivo"),3,IF(AND(AB105&lt;AF105,AK105&lt;&gt;1),4,IF(AT105&gt;AE105,1,0))))</f>
        <v>0</v>
      </c>
    </row>
    <row r="106" spans="1:48" x14ac:dyDescent="0.25">
      <c r="A106" t="s">
        <v>698</v>
      </c>
      <c r="B106">
        <v>2019</v>
      </c>
      <c r="C106" t="s">
        <v>37</v>
      </c>
      <c r="D106" t="s">
        <v>38</v>
      </c>
      <c r="E106">
        <v>1</v>
      </c>
      <c r="F106" t="s">
        <v>40</v>
      </c>
      <c r="G106">
        <v>4.1500000000000004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R106" t="s">
        <v>33</v>
      </c>
      <c r="S106" t="s">
        <v>33</v>
      </c>
      <c r="U106" t="s">
        <v>34</v>
      </c>
      <c r="V106" t="s">
        <v>80</v>
      </c>
      <c r="W106">
        <v>2019</v>
      </c>
      <c r="X106" t="s">
        <v>37</v>
      </c>
      <c r="Y106" t="s">
        <v>38</v>
      </c>
      <c r="Z106">
        <v>9</v>
      </c>
      <c r="AA106" t="s">
        <v>33</v>
      </c>
      <c r="AB106">
        <v>0</v>
      </c>
      <c r="AC106">
        <v>0</v>
      </c>
      <c r="AD106">
        <v>0</v>
      </c>
      <c r="AE106">
        <v>0</v>
      </c>
      <c r="AF106" s="10">
        <f>VLOOKUP(AS106,[1]Hoja3!$B$2:$AO$841,17,FALSE)</f>
        <v>640</v>
      </c>
      <c r="AG106" s="10">
        <f>VLOOKUP(AS106,[1]Hoja3!$B$2:$AO$841,23,FALSE)</f>
        <v>1.05</v>
      </c>
      <c r="AH106" s="10">
        <f>VLOOKUP(AS106,[1]Hoja3!$B$2:$AO$841,28,FALSE)</f>
        <v>0.51333333333333331</v>
      </c>
      <c r="AI106" s="10" t="str">
        <f>VLOOKUP(AS106,[1]Hoja3!$B$2:$AO$841,19,FALSE)</f>
        <v>A4 Mono MFPs</v>
      </c>
      <c r="AJ106" s="10">
        <f>VLOOKUP(AS106,[1]Hoja3!$B$2:$AO$841,15,FALSE)</f>
        <v>0</v>
      </c>
      <c r="AK106">
        <f>IF(AE106=AY106,1,0)</f>
        <v>1</v>
      </c>
      <c r="AL106">
        <f>IF(AB106=AF106,1,0)</f>
        <v>0</v>
      </c>
      <c r="AM106">
        <f>IF(AC106=AG106,1,0)</f>
        <v>0</v>
      </c>
      <c r="AN106">
        <f>IF(AD106=AH106,1,0)</f>
        <v>0</v>
      </c>
      <c r="AO106">
        <f>IF(H106=AI106,1,0)</f>
        <v>0</v>
      </c>
      <c r="AP106">
        <f>IF(AJ106=AA106,1,0)</f>
        <v>0</v>
      </c>
      <c r="AQ106" s="8">
        <f>COUNTIF($A$2:$A$1228,A106)</f>
        <v>1</v>
      </c>
      <c r="AR106">
        <f>VLOOKUP(A106,[1]Hoja3!$C$2:$AO$841,39,FALSE)</f>
        <v>1</v>
      </c>
      <c r="AS106" t="str">
        <f>A106 &amp; COUNTIF(A$2:A106,A106)</f>
        <v>0C4X0081221</v>
      </c>
      <c r="AT106" s="10">
        <f>VLOOKUP(AS106,[1]Hoja3!$B$2:$AO$841,38,FALSE)</f>
        <v>750.75000000000011</v>
      </c>
      <c r="AU106" s="9">
        <f>IF(AR106&gt;AQ106,1,0)</f>
        <v>0</v>
      </c>
      <c r="AV106">
        <f>IF(P106="NA",2,IF(OR(F106="INSTALACION NUEVA",F106="Mantenimiento preventivo"),3,IF(AND(AB106&lt;AF106,AK106&lt;&gt;1),4,IF(AT106&gt;AE106,1,0))))</f>
        <v>2</v>
      </c>
    </row>
    <row r="107" spans="1:48" x14ac:dyDescent="0.25">
      <c r="A107" t="s">
        <v>681</v>
      </c>
      <c r="B107">
        <v>2019</v>
      </c>
      <c r="C107" t="s">
        <v>30</v>
      </c>
      <c r="D107" t="s">
        <v>31</v>
      </c>
      <c r="E107">
        <v>29</v>
      </c>
      <c r="F107" t="s">
        <v>44</v>
      </c>
      <c r="G107">
        <v>0</v>
      </c>
      <c r="H107" t="s">
        <v>54</v>
      </c>
      <c r="I107">
        <v>803</v>
      </c>
      <c r="J107">
        <v>1573</v>
      </c>
      <c r="K107">
        <v>0.2</v>
      </c>
      <c r="L107">
        <v>0.6</v>
      </c>
      <c r="M107">
        <v>0.8</v>
      </c>
      <c r="N107">
        <v>1.05</v>
      </c>
      <c r="O107">
        <v>1.1000000000000001</v>
      </c>
      <c r="P107">
        <v>1.1499999999999999</v>
      </c>
      <c r="Q107" t="s">
        <v>46</v>
      </c>
      <c r="R107">
        <v>4</v>
      </c>
      <c r="S107">
        <v>6</v>
      </c>
      <c r="T107" t="s">
        <v>47</v>
      </c>
      <c r="U107" t="s">
        <v>48</v>
      </c>
      <c r="V107" t="s">
        <v>678</v>
      </c>
      <c r="W107">
        <v>2019</v>
      </c>
      <c r="X107" t="s">
        <v>37</v>
      </c>
      <c r="Y107" t="s">
        <v>38</v>
      </c>
      <c r="Z107">
        <v>2</v>
      </c>
      <c r="AA107">
        <v>0</v>
      </c>
      <c r="AB107">
        <v>4</v>
      </c>
      <c r="AC107">
        <v>0</v>
      </c>
      <c r="AD107">
        <v>0</v>
      </c>
      <c r="AE107">
        <v>1573</v>
      </c>
      <c r="AF107" s="10" t="str">
        <f>VLOOKUP(AS107,[1]Hoja3!$B$2:$AO$841,17,FALSE)</f>
        <v xml:space="preserve">  </v>
      </c>
      <c r="AG107" s="10">
        <f>VLOOKUP(AS107,[1]Hoja3!$B$2:$AO$841,23,FALSE)</f>
        <v>1</v>
      </c>
      <c r="AH107" s="10">
        <f>VLOOKUP(AS107,[1]Hoja3!$B$2:$AO$841,28,FALSE)</f>
        <v>2.4775</v>
      </c>
      <c r="AI107" s="10" t="str">
        <f>VLOOKUP(AS107,[1]Hoja3!$B$2:$AO$841,19,FALSE)</f>
        <v>Entry Production Color Low/Mid</v>
      </c>
      <c r="AJ107" s="10">
        <f>VLOOKUP(AS107,[1]Hoja3!$B$2:$AO$841,15,FALSE)</f>
        <v>1</v>
      </c>
      <c r="AK107">
        <f>IF(AE107=AY107,1,0)</f>
        <v>0</v>
      </c>
      <c r="AL107">
        <f>IF(AB107=AF107,1,0)</f>
        <v>0</v>
      </c>
      <c r="AM107">
        <f>IF(AC107=AG107,1,0)</f>
        <v>0</v>
      </c>
      <c r="AN107">
        <f>IF(AD107=AH107,1,0)</f>
        <v>0</v>
      </c>
      <c r="AO107">
        <f>IF(H107=AI107,1,0)</f>
        <v>1</v>
      </c>
      <c r="AP107">
        <f>IF(AJ107=AA107,1,0)</f>
        <v>0</v>
      </c>
      <c r="AQ107" s="8">
        <f>COUNTIF($A$2:$A$1228,A107)</f>
        <v>1</v>
      </c>
      <c r="AR107">
        <f>VLOOKUP(A107,[1]Hoja3!$C$2:$AO$841,39,FALSE)</f>
        <v>1</v>
      </c>
      <c r="AS107" t="str">
        <f>A107 &amp; COUNTIF(A$2:A107,A107)</f>
        <v>0B2R0882551</v>
      </c>
      <c r="AT107" s="10">
        <f>VLOOKUP(AS107,[1]Hoja3!$B$2:$AO$841,38,FALSE)</f>
        <v>0</v>
      </c>
      <c r="AU107" s="9">
        <f>IF(AR107&gt;AQ107,1,0)</f>
        <v>0</v>
      </c>
      <c r="AV107">
        <f>IF(P107="NA",2,IF(OR(F107="INSTALACION NUEVA",F107="Mantenimiento preventivo"),3,IF(AND(AB107&lt;AF107,AK107&lt;&gt;1),4,IF(AT107&gt;AE107,1,0))))</f>
        <v>3</v>
      </c>
    </row>
    <row r="108" spans="1:48" x14ac:dyDescent="0.25">
      <c r="A108" t="s">
        <v>128</v>
      </c>
      <c r="B108">
        <v>2019</v>
      </c>
      <c r="C108" t="s">
        <v>37</v>
      </c>
      <c r="D108" t="s">
        <v>38</v>
      </c>
      <c r="E108">
        <v>1</v>
      </c>
      <c r="F108" t="s">
        <v>44</v>
      </c>
      <c r="G108">
        <v>0</v>
      </c>
      <c r="H108" t="s">
        <v>116</v>
      </c>
      <c r="I108">
        <v>655</v>
      </c>
      <c r="J108">
        <v>1365</v>
      </c>
      <c r="K108">
        <v>0</v>
      </c>
      <c r="L108">
        <v>0</v>
      </c>
      <c r="M108">
        <v>0.6</v>
      </c>
      <c r="N108">
        <v>0.8</v>
      </c>
      <c r="O108">
        <v>1.05</v>
      </c>
      <c r="P108">
        <v>1.1000000000000001</v>
      </c>
      <c r="Q108" t="s">
        <v>46</v>
      </c>
      <c r="R108">
        <v>5</v>
      </c>
      <c r="S108">
        <v>9</v>
      </c>
      <c r="T108" t="s">
        <v>47</v>
      </c>
      <c r="U108" t="s">
        <v>58</v>
      </c>
      <c r="V108" t="s">
        <v>55</v>
      </c>
      <c r="W108">
        <v>2019</v>
      </c>
      <c r="X108" t="s">
        <v>37</v>
      </c>
      <c r="Y108" t="s">
        <v>38</v>
      </c>
      <c r="Z108">
        <v>2</v>
      </c>
      <c r="AA108">
        <v>0</v>
      </c>
      <c r="AB108">
        <v>24</v>
      </c>
      <c r="AC108">
        <v>0</v>
      </c>
      <c r="AD108">
        <v>0</v>
      </c>
      <c r="AE108">
        <v>1365</v>
      </c>
      <c r="AF108" s="10" t="e">
        <f>VLOOKUP(AS108,[1]Hoja3!$B$2:$AO$841,17,FALSE)</f>
        <v>#N/A</v>
      </c>
      <c r="AG108" s="10" t="e">
        <f>VLOOKUP(AS108,[1]Hoja3!$B$2:$AO$841,23,FALSE)</f>
        <v>#N/A</v>
      </c>
      <c r="AH108" s="10" t="e">
        <f>VLOOKUP(AS108,[1]Hoja3!$B$2:$AO$841,28,FALSE)</f>
        <v>#N/A</v>
      </c>
      <c r="AI108" s="10" t="e">
        <f>VLOOKUP(AS108,[1]Hoja3!$B$2:$AO$841,19,FALSE)</f>
        <v>#N/A</v>
      </c>
      <c r="AJ108" s="10"/>
      <c r="AK108">
        <f>IF(AE108=AY108,1,0)</f>
        <v>0</v>
      </c>
      <c r="AL108" t="e">
        <f>IF(AB108=AF108,1,0)</f>
        <v>#N/A</v>
      </c>
      <c r="AM108" t="e">
        <f>IF(AC108=AG108,1,0)</f>
        <v>#N/A</v>
      </c>
      <c r="AN108" t="e">
        <f>IF(AD108=AH108,1,0)</f>
        <v>#N/A</v>
      </c>
      <c r="AO108" t="e">
        <f>IF(H108=AI108,1,0)</f>
        <v>#N/A</v>
      </c>
      <c r="AQ108" s="8">
        <f>COUNTIF($A$2:$A$1228,A108)</f>
        <v>1</v>
      </c>
      <c r="AR108" t="e">
        <f>VLOOKUP(A108,[1]Hoja3!$C$2:$AO$841,39,FALSE)</f>
        <v>#N/A</v>
      </c>
      <c r="AS108" t="str">
        <f>A108 &amp; COUNTIF(A$2:A108,A108)</f>
        <v>0EX74075231</v>
      </c>
      <c r="AT108" s="10" t="e">
        <f>VLOOKUP(AS108,[1]Hoja3!$B$2:$AO$841,38,FALSE)</f>
        <v>#N/A</v>
      </c>
      <c r="AU108" s="9" t="e">
        <f>IF(AR108&gt;AQ108,1,0)</f>
        <v>#N/A</v>
      </c>
    </row>
    <row r="109" spans="1:48" x14ac:dyDescent="0.25">
      <c r="A109" t="s">
        <v>699</v>
      </c>
      <c r="B109">
        <v>2019</v>
      </c>
      <c r="C109" t="s">
        <v>37</v>
      </c>
      <c r="D109" t="s">
        <v>38</v>
      </c>
      <c r="E109">
        <v>1</v>
      </c>
      <c r="F109" t="s">
        <v>40</v>
      </c>
      <c r="G109">
        <v>1.2</v>
      </c>
      <c r="I109" t="s">
        <v>33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R109" t="s">
        <v>33</v>
      </c>
      <c r="S109" t="s">
        <v>33</v>
      </c>
      <c r="U109" t="s">
        <v>34</v>
      </c>
      <c r="V109" t="s">
        <v>42</v>
      </c>
      <c r="W109">
        <v>2019</v>
      </c>
      <c r="X109" t="s">
        <v>37</v>
      </c>
      <c r="Y109" t="s">
        <v>38</v>
      </c>
      <c r="Z109">
        <v>2</v>
      </c>
      <c r="AA109" t="s">
        <v>33</v>
      </c>
      <c r="AB109">
        <v>0</v>
      </c>
      <c r="AC109">
        <v>0</v>
      </c>
      <c r="AD109">
        <v>0</v>
      </c>
      <c r="AE109">
        <v>0</v>
      </c>
      <c r="AF109" s="10">
        <f>VLOOKUP(AS109,[1]Hoja3!$B$2:$AO$841,17,FALSE)</f>
        <v>2678</v>
      </c>
      <c r="AG109" s="10">
        <f>VLOOKUP(AS109,[1]Hoja3!$B$2:$AO$841,23,FALSE)</f>
        <v>1.05</v>
      </c>
      <c r="AH109" s="10">
        <f>VLOOKUP(AS109,[1]Hoja3!$B$2:$AO$841,28,FALSE)</f>
        <v>0.32</v>
      </c>
      <c r="AI109" s="10" t="str">
        <f>VLOOKUP(AS109,[1]Hoja3!$B$2:$AO$841,19,FALSE)</f>
        <v>A4 Mono MFPs</v>
      </c>
      <c r="AJ109" s="10">
        <f>VLOOKUP(AS109,[1]Hoja3!$B$2:$AO$841,15,FALSE)</f>
        <v>0</v>
      </c>
      <c r="AK109">
        <f>IF(AE109=AY109,1,0)</f>
        <v>1</v>
      </c>
      <c r="AL109">
        <f>IF(AB109=AF109,1,0)</f>
        <v>0</v>
      </c>
      <c r="AM109">
        <f>IF(AC109=AG109,1,0)</f>
        <v>0</v>
      </c>
      <c r="AN109">
        <f>IF(AD109=AH109,1,0)</f>
        <v>0</v>
      </c>
      <c r="AO109">
        <f>IF(H109=AI109,1,0)</f>
        <v>0</v>
      </c>
      <c r="AP109">
        <f>IF(AJ109=AA109,1,0)</f>
        <v>0</v>
      </c>
      <c r="AQ109" s="8">
        <f>COUNTIF($A$2:$A$1228,A109)</f>
        <v>1</v>
      </c>
      <c r="AR109">
        <f>VLOOKUP(A109,[1]Hoja3!$C$2:$AO$841,39,FALSE)</f>
        <v>1</v>
      </c>
      <c r="AS109" t="str">
        <f>A109 &amp; COUNTIF(A$2:A109,A109)</f>
        <v>5BT7050401</v>
      </c>
      <c r="AT109" s="10">
        <f>VLOOKUP(AS109,[1]Hoja3!$B$2:$AO$841,38,FALSE)</f>
        <v>750.75000000000011</v>
      </c>
      <c r="AU109" s="9">
        <f>IF(AR109&gt;AQ109,1,0)</f>
        <v>0</v>
      </c>
      <c r="AV109">
        <f>IF(P109="NA",2,IF(OR(F109="INSTALACION NUEVA",F109="Mantenimiento preventivo"),3,IF(AND(AB109&lt;AF109,AK109&lt;&gt;1),4,IF(AT109&gt;AE109,1,0))))</f>
        <v>2</v>
      </c>
    </row>
    <row r="110" spans="1:48" x14ac:dyDescent="0.25">
      <c r="A110" t="s">
        <v>148</v>
      </c>
      <c r="B110">
        <v>2019</v>
      </c>
      <c r="C110" t="s">
        <v>37</v>
      </c>
      <c r="D110" t="s">
        <v>38</v>
      </c>
      <c r="E110">
        <v>1</v>
      </c>
      <c r="F110" t="s">
        <v>40</v>
      </c>
      <c r="G110">
        <v>0.05</v>
      </c>
      <c r="H110" t="s">
        <v>54</v>
      </c>
      <c r="I110">
        <v>803</v>
      </c>
      <c r="J110">
        <v>1573</v>
      </c>
      <c r="K110">
        <v>0.2</v>
      </c>
      <c r="L110">
        <v>0.6</v>
      </c>
      <c r="M110">
        <v>0.8</v>
      </c>
      <c r="N110">
        <v>1.05</v>
      </c>
      <c r="O110">
        <v>1.1000000000000001</v>
      </c>
      <c r="P110">
        <v>1.1499999999999999</v>
      </c>
      <c r="Q110" t="s">
        <v>46</v>
      </c>
      <c r="R110">
        <v>4</v>
      </c>
      <c r="S110">
        <v>6</v>
      </c>
      <c r="T110" t="s">
        <v>47</v>
      </c>
      <c r="U110" t="s">
        <v>54</v>
      </c>
      <c r="V110" t="s">
        <v>50</v>
      </c>
      <c r="W110">
        <v>2019</v>
      </c>
      <c r="X110" t="s">
        <v>37</v>
      </c>
      <c r="Y110" t="s">
        <v>38</v>
      </c>
      <c r="Z110">
        <v>3</v>
      </c>
      <c r="AA110">
        <v>0</v>
      </c>
      <c r="AB110">
        <v>6</v>
      </c>
      <c r="AC110">
        <v>0.6</v>
      </c>
      <c r="AD110">
        <v>1.2500000000000001E-2</v>
      </c>
      <c r="AE110">
        <v>943.8</v>
      </c>
      <c r="AF110" s="10">
        <f>VLOOKUP(AS110,[1]Hoja3!$B$2:$AO$841,17,FALSE)</f>
        <v>6</v>
      </c>
      <c r="AG110" s="10">
        <f>VLOOKUP(AS110,[1]Hoja3!$B$2:$AO$841,23,FALSE)</f>
        <v>0.6</v>
      </c>
      <c r="AH110" s="10">
        <f>VLOOKUP(AS110,[1]Hoja3!$B$2:$AO$841,28,FALSE)</f>
        <v>9.2499999999999999E-2</v>
      </c>
      <c r="AI110" s="10" t="str">
        <f>VLOOKUP(AS110,[1]Hoja3!$B$2:$AO$841,19,FALSE)</f>
        <v>Entry Production Color Low/Mid</v>
      </c>
      <c r="AJ110" s="10">
        <f>VLOOKUP(AS110,[1]Hoja3!$B$2:$AO$841,15,FALSE)</f>
        <v>0</v>
      </c>
      <c r="AK110">
        <f>IF(AE110=AY110,1,0)</f>
        <v>0</v>
      </c>
      <c r="AL110">
        <f>IF(AB110=AF110,1,0)</f>
        <v>1</v>
      </c>
      <c r="AM110">
        <f>IF(AC110=AG110,1,0)</f>
        <v>1</v>
      </c>
      <c r="AN110">
        <f>IF(AD110=AH110,1,0)</f>
        <v>0</v>
      </c>
      <c r="AO110">
        <f>IF(H110=AI110,1,0)</f>
        <v>1</v>
      </c>
      <c r="AP110">
        <f>IF(AJ110=AA110,1,0)</f>
        <v>1</v>
      </c>
      <c r="AQ110" s="8">
        <f>COUNTIF($A$2:$A$1228,A110)</f>
        <v>3</v>
      </c>
      <c r="AR110">
        <f>VLOOKUP(A110,[1]Hoja3!$C$2:$AO$841,39,FALSE)</f>
        <v>3</v>
      </c>
      <c r="AS110" t="str">
        <f>A110 &amp; COUNTIF(A$2:A110,A110)</f>
        <v>0XPN3965741</v>
      </c>
      <c r="AT110" s="10">
        <f>VLOOKUP(AS110,[1]Hoja3!$B$2:$AO$841,38,FALSE)</f>
        <v>943.80000000000007</v>
      </c>
      <c r="AU110" s="9">
        <f>IF(AR110&gt;AQ110,1,0)</f>
        <v>0</v>
      </c>
      <c r="AV110">
        <f>IF(P110="NA",2,IF(OR(F110="INSTALACION NUEVA",F110="Mantenimiento preventivo"),3,IF(AND(AB110&lt;AF110,AK110&lt;&gt;1),4,IF(AT110&gt;AE110,1,0))))</f>
        <v>0</v>
      </c>
    </row>
    <row r="111" spans="1:48" x14ac:dyDescent="0.25">
      <c r="A111" t="s">
        <v>136</v>
      </c>
      <c r="B111">
        <v>2019</v>
      </c>
      <c r="C111" t="s">
        <v>37</v>
      </c>
      <c r="D111" t="s">
        <v>38</v>
      </c>
      <c r="E111">
        <v>1</v>
      </c>
      <c r="F111" t="s">
        <v>44</v>
      </c>
      <c r="G111">
        <v>0</v>
      </c>
      <c r="H111" t="s">
        <v>66</v>
      </c>
      <c r="I111">
        <v>468</v>
      </c>
      <c r="J111">
        <v>715</v>
      </c>
      <c r="K111">
        <v>0</v>
      </c>
      <c r="L111">
        <v>0</v>
      </c>
      <c r="M111">
        <v>0</v>
      </c>
      <c r="N111">
        <v>0.6</v>
      </c>
      <c r="O111">
        <v>0.8</v>
      </c>
      <c r="P111">
        <v>1.05</v>
      </c>
      <c r="Q111" t="s">
        <v>46</v>
      </c>
      <c r="R111">
        <v>5</v>
      </c>
      <c r="S111">
        <v>9</v>
      </c>
      <c r="T111" t="s">
        <v>47</v>
      </c>
      <c r="U111" t="s">
        <v>58</v>
      </c>
      <c r="V111" t="s">
        <v>55</v>
      </c>
      <c r="W111">
        <v>2019</v>
      </c>
      <c r="X111" t="s">
        <v>37</v>
      </c>
      <c r="Y111" t="s">
        <v>38</v>
      </c>
      <c r="Z111">
        <v>3</v>
      </c>
      <c r="AA111">
        <v>0</v>
      </c>
      <c r="AB111">
        <v>13</v>
      </c>
      <c r="AC111">
        <v>0</v>
      </c>
      <c r="AD111">
        <v>0</v>
      </c>
      <c r="AE111">
        <v>715</v>
      </c>
      <c r="AF111" s="10" t="str">
        <f>VLOOKUP(AS111,[1]Hoja3!$B$2:$AO$841,17,FALSE)</f>
        <v xml:space="preserve">  </v>
      </c>
      <c r="AG111" s="10">
        <f>VLOOKUP(AS111,[1]Hoja3!$B$2:$AO$841,23,FALSE)</f>
        <v>1</v>
      </c>
      <c r="AH111" s="10">
        <f>VLOOKUP(AS111,[1]Hoja3!$B$2:$AO$841,28,FALSE)</f>
        <v>1</v>
      </c>
      <c r="AI111" s="10" t="str">
        <f>VLOOKUP(AS111,[1]Hoja3!$B$2:$AO$841,19,FALSE)</f>
        <v>Color Laser Printers</v>
      </c>
      <c r="AJ111" s="10">
        <f>VLOOKUP(AS111,[1]Hoja3!$B$2:$AO$841,15,FALSE)</f>
        <v>0</v>
      </c>
      <c r="AK111">
        <f>IF(AE111=AY111,1,0)</f>
        <v>0</v>
      </c>
      <c r="AL111">
        <f>IF(AB111=AF111,1,0)</f>
        <v>0</v>
      </c>
      <c r="AM111">
        <f>IF(AC111=AG111,1,0)</f>
        <v>0</v>
      </c>
      <c r="AN111">
        <f>IF(AD111=AH111,1,0)</f>
        <v>0</v>
      </c>
      <c r="AO111">
        <f>IF(H111=AI111,1,0)</f>
        <v>1</v>
      </c>
      <c r="AP111">
        <f>IF(AJ111=AA111,1,0)</f>
        <v>1</v>
      </c>
      <c r="AQ111" s="8">
        <f>COUNTIF($A$2:$A$1228,A111)</f>
        <v>2</v>
      </c>
      <c r="AR111">
        <f>VLOOKUP(A111,[1]Hoja3!$C$2:$AO$841,39,FALSE)</f>
        <v>1</v>
      </c>
      <c r="AS111" t="str">
        <f>A111 &amp; COUNTIF(A$2:A111,A111)</f>
        <v>0RXD1090691</v>
      </c>
      <c r="AT111" s="10">
        <f>VLOOKUP(AS111,[1]Hoja3!$B$2:$AO$841,38,FALSE)</f>
        <v>715.00000000000011</v>
      </c>
      <c r="AU111" s="9">
        <f>IF(AR111&gt;AQ111,1,0)</f>
        <v>0</v>
      </c>
      <c r="AV111">
        <f>IF(P111="NA",2,IF(OR(F111="INSTALACION NUEVA",F111="Mantenimiento preventivo"),3,IF(AND(AB111&lt;AF111,AK111&lt;&gt;1),4,IF(AT111&gt;AE111,1,0))))</f>
        <v>3</v>
      </c>
    </row>
    <row r="112" spans="1:48" x14ac:dyDescent="0.25">
      <c r="A112" t="s">
        <v>134</v>
      </c>
      <c r="B112">
        <v>2019</v>
      </c>
      <c r="C112" t="s">
        <v>37</v>
      </c>
      <c r="D112" t="s">
        <v>38</v>
      </c>
      <c r="E112">
        <v>1</v>
      </c>
      <c r="F112" t="s">
        <v>40</v>
      </c>
      <c r="G112">
        <v>0.3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R112" t="s">
        <v>33</v>
      </c>
      <c r="S112" t="s">
        <v>33</v>
      </c>
      <c r="U112" t="s">
        <v>64</v>
      </c>
      <c r="V112" t="s">
        <v>73</v>
      </c>
      <c r="W112">
        <v>2019</v>
      </c>
      <c r="X112" t="s">
        <v>37</v>
      </c>
      <c r="Y112" t="s">
        <v>38</v>
      </c>
      <c r="Z112">
        <v>2</v>
      </c>
      <c r="AA112" t="s">
        <v>33</v>
      </c>
      <c r="AB112">
        <v>0</v>
      </c>
      <c r="AC112">
        <v>0</v>
      </c>
      <c r="AD112">
        <v>0</v>
      </c>
      <c r="AE112">
        <v>0</v>
      </c>
      <c r="AF112" s="10">
        <f>VLOOKUP(AS112,[1]Hoja3!$B$2:$AO$841,17,FALSE)</f>
        <v>552</v>
      </c>
      <c r="AG112" s="10">
        <f>VLOOKUP(AS112,[1]Hoja3!$B$2:$AO$841,23,FALSE)</f>
        <v>1.1000000000000001</v>
      </c>
      <c r="AH112" s="10">
        <f>VLOOKUP(AS112,[1]Hoja3!$B$2:$AO$841,28,FALSE)</f>
        <v>6.0000000000000001E-3</v>
      </c>
      <c r="AI112" s="10" t="str">
        <f>VLOOKUP(AS112,[1]Hoja3!$B$2:$AO$841,19,FALSE)</f>
        <v>A3 Office Color Laser MFPs</v>
      </c>
      <c r="AJ112" s="10">
        <f>VLOOKUP(AS112,[1]Hoja3!$B$2:$AO$841,15,FALSE)</f>
        <v>0</v>
      </c>
      <c r="AK112">
        <f>IF(AE112=AY112,1,0)</f>
        <v>1</v>
      </c>
      <c r="AL112">
        <f>IF(AB112=AF112,1,0)</f>
        <v>0</v>
      </c>
      <c r="AM112">
        <f>IF(AC112=AG112,1,0)</f>
        <v>0</v>
      </c>
      <c r="AN112">
        <f>IF(AD112=AH112,1,0)</f>
        <v>0</v>
      </c>
      <c r="AO112">
        <f>IF(H112=AI112,1,0)</f>
        <v>0</v>
      </c>
      <c r="AP112">
        <f>IF(AJ112=AA112,1,0)</f>
        <v>0</v>
      </c>
      <c r="AQ112" s="8">
        <f>COUNTIF($A$2:$A$1228,A112)</f>
        <v>2</v>
      </c>
      <c r="AR112">
        <f>VLOOKUP(A112,[1]Hoja3!$C$2:$AO$841,39,FALSE)</f>
        <v>2</v>
      </c>
      <c r="AS112" t="str">
        <f>A112 &amp; COUNTIF(A$2:A112,A112)</f>
        <v>0MX44650751</v>
      </c>
      <c r="AT112" s="10">
        <f>VLOOKUP(AS112,[1]Hoja3!$B$2:$AO$841,38,FALSE)</f>
        <v>1501.5000000000002</v>
      </c>
      <c r="AU112" s="9">
        <f>IF(AR112&gt;AQ112,1,0)</f>
        <v>0</v>
      </c>
      <c r="AV112">
        <f>IF(P112="NA",2,IF(OR(F112="INSTALACION NUEVA",F112="Mantenimiento preventivo"),3,IF(AND(AB112&lt;AF112,AK112&lt;&gt;1),4,IF(AT112&gt;AE112,1,0))))</f>
        <v>2</v>
      </c>
    </row>
    <row r="113" spans="1:48" x14ac:dyDescent="0.25">
      <c r="A113" t="s">
        <v>142</v>
      </c>
      <c r="B113">
        <v>2019</v>
      </c>
      <c r="C113" t="s">
        <v>37</v>
      </c>
      <c r="D113" t="s">
        <v>38</v>
      </c>
      <c r="E113">
        <v>1</v>
      </c>
      <c r="F113" t="s">
        <v>40</v>
      </c>
      <c r="G113">
        <v>0.25</v>
      </c>
      <c r="H113" t="s">
        <v>116</v>
      </c>
      <c r="I113">
        <v>655</v>
      </c>
      <c r="J113">
        <v>1365</v>
      </c>
      <c r="K113">
        <v>0</v>
      </c>
      <c r="L113">
        <v>0</v>
      </c>
      <c r="M113">
        <v>0.6</v>
      </c>
      <c r="N113">
        <v>0.8</v>
      </c>
      <c r="O113">
        <v>1.05</v>
      </c>
      <c r="P113">
        <v>1.1000000000000001</v>
      </c>
      <c r="Q113" t="s">
        <v>46</v>
      </c>
      <c r="R113">
        <v>5</v>
      </c>
      <c r="S113">
        <v>9</v>
      </c>
      <c r="T113" t="s">
        <v>47</v>
      </c>
      <c r="U113" t="s">
        <v>58</v>
      </c>
      <c r="V113" t="s">
        <v>55</v>
      </c>
      <c r="W113">
        <v>2019</v>
      </c>
      <c r="X113" t="s">
        <v>37</v>
      </c>
      <c r="Y113" t="s">
        <v>38</v>
      </c>
      <c r="Z113">
        <v>3</v>
      </c>
      <c r="AA113">
        <v>0</v>
      </c>
      <c r="AB113">
        <v>6</v>
      </c>
      <c r="AC113">
        <v>0</v>
      </c>
      <c r="AD113">
        <v>0.05</v>
      </c>
      <c r="AE113">
        <v>0</v>
      </c>
      <c r="AF113" s="10">
        <f>VLOOKUP(AS113,[1]Hoja3!$B$2:$AO$841,17,FALSE)</f>
        <v>7</v>
      </c>
      <c r="AG113" s="10">
        <f>VLOOKUP(AS113,[1]Hoja3!$B$2:$AO$841,23,FALSE)</f>
        <v>0.6</v>
      </c>
      <c r="AH113" s="10">
        <f>VLOOKUP(AS113,[1]Hoja3!$B$2:$AO$841,28,FALSE)</f>
        <v>1.6E-2</v>
      </c>
      <c r="AI113" s="10" t="str">
        <f>VLOOKUP(AS113,[1]Hoja3!$B$2:$AO$841,19,FALSE)</f>
        <v>Office Digital</v>
      </c>
      <c r="AJ113" s="10">
        <f>VLOOKUP(AS113,[1]Hoja3!$B$2:$AO$841,15,FALSE)</f>
        <v>0</v>
      </c>
      <c r="AK113">
        <f>IF(AE113=AY113,1,0)</f>
        <v>1</v>
      </c>
      <c r="AL113">
        <f>IF(AB113=AF113,1,0)</f>
        <v>0</v>
      </c>
      <c r="AM113">
        <f>IF(AC113=AG113,1,0)</f>
        <v>0</v>
      </c>
      <c r="AN113">
        <f>IF(AD113=AH113,1,0)</f>
        <v>0</v>
      </c>
      <c r="AO113">
        <f>IF(H113=AI113,1,0)</f>
        <v>1</v>
      </c>
      <c r="AP113">
        <f>IF(AJ113=AA113,1,0)</f>
        <v>1</v>
      </c>
      <c r="AQ113" s="8">
        <f>COUNTIF($A$2:$A$1228,A113)</f>
        <v>1</v>
      </c>
      <c r="AR113">
        <f>VLOOKUP(A113,[1]Hoja3!$C$2:$AO$841,39,FALSE)</f>
        <v>1</v>
      </c>
      <c r="AS113" t="str">
        <f>A113 &amp; COUNTIF(A$2:A113,A113)</f>
        <v>0XEH7980261</v>
      </c>
      <c r="AT113" s="10">
        <f>VLOOKUP(AS113,[1]Hoja3!$B$2:$AO$841,38,FALSE)</f>
        <v>819</v>
      </c>
      <c r="AU113" s="9">
        <f>IF(AR113&gt;AQ113,1,0)</f>
        <v>0</v>
      </c>
      <c r="AV113">
        <f>IF(P113="NA",2,IF(OR(F113="INSTALACION NUEVA",F113="Mantenimiento preventivo"),3,IF(AND(AB113&lt;AF113,AK113&lt;&gt;1),4,IF(AT113&gt;AE113,1,0))))</f>
        <v>1</v>
      </c>
    </row>
    <row r="114" spans="1:48" x14ac:dyDescent="0.25">
      <c r="A114" t="s">
        <v>727</v>
      </c>
      <c r="B114">
        <v>2019</v>
      </c>
      <c r="C114" t="s">
        <v>37</v>
      </c>
      <c r="D114" t="s">
        <v>38</v>
      </c>
      <c r="E114">
        <v>3</v>
      </c>
      <c r="F114" t="s">
        <v>32</v>
      </c>
      <c r="G114">
        <v>0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R114" t="s">
        <v>33</v>
      </c>
      <c r="S114" t="s">
        <v>33</v>
      </c>
      <c r="U114" t="s">
        <v>34</v>
      </c>
      <c r="V114" t="s">
        <v>678</v>
      </c>
      <c r="W114">
        <v>2019</v>
      </c>
      <c r="X114" t="s">
        <v>37</v>
      </c>
      <c r="Y114" t="s">
        <v>38</v>
      </c>
      <c r="Z114">
        <v>4</v>
      </c>
      <c r="AA114" t="s">
        <v>33</v>
      </c>
      <c r="AB114">
        <v>0</v>
      </c>
      <c r="AC114">
        <v>0</v>
      </c>
      <c r="AD114">
        <v>0</v>
      </c>
      <c r="AE114">
        <v>0</v>
      </c>
      <c r="AF114" s="10" t="str">
        <f>VLOOKUP(AS114,[1]Hoja3!$B$2:$AO$841,17,FALSE)</f>
        <v xml:space="preserve">  </v>
      </c>
      <c r="AG114" s="10">
        <f>VLOOKUP(AS114,[1]Hoja3!$B$2:$AO$841,23,FALSE)</f>
        <v>1</v>
      </c>
      <c r="AH114" s="10">
        <f>VLOOKUP(AS114,[1]Hoja3!$B$2:$AO$841,28,FALSE)</f>
        <v>1</v>
      </c>
      <c r="AI114" s="10" t="str">
        <f>VLOOKUP(AS114,[1]Hoja3!$B$2:$AO$841,19,FALSE)</f>
        <v>A4 Mono MFPs</v>
      </c>
      <c r="AJ114" s="10">
        <f>VLOOKUP(AS114,[1]Hoja3!$B$2:$AO$841,15,FALSE)</f>
        <v>1</v>
      </c>
      <c r="AK114">
        <f>IF(AE114=AY114,1,0)</f>
        <v>1</v>
      </c>
      <c r="AL114">
        <f>IF(AB114=AF114,1,0)</f>
        <v>0</v>
      </c>
      <c r="AM114">
        <f>IF(AC114=AG114,1,0)</f>
        <v>0</v>
      </c>
      <c r="AN114">
        <f>IF(AD114=AH114,1,0)</f>
        <v>0</v>
      </c>
      <c r="AO114">
        <f>IF(H114=AI114,1,0)</f>
        <v>0</v>
      </c>
      <c r="AP114">
        <f>IF(AJ114=AA114,1,0)</f>
        <v>0</v>
      </c>
      <c r="AQ114" s="8">
        <f>COUNTIF($A$2:$A$1228,A114)</f>
        <v>1</v>
      </c>
      <c r="AR114">
        <f>VLOOKUP(A114,[1]Hoja3!$C$2:$AO$841,39,FALSE)</f>
        <v>1</v>
      </c>
      <c r="AS114" t="str">
        <f>A114 &amp; COUNTIF(A$2:A114,A114)</f>
        <v>03BT8019671</v>
      </c>
      <c r="AT114" s="10">
        <f>VLOOKUP(AS114,[1]Hoja3!$B$2:$AO$841,38,FALSE)</f>
        <v>0</v>
      </c>
      <c r="AU114" s="9">
        <f>IF(AR114&gt;AQ114,1,0)</f>
        <v>0</v>
      </c>
      <c r="AV114">
        <f>IF(P114="NA",2,IF(OR(F114="INSTALACION NUEVA",F114="Mantenimiento preventivo"),3,IF(AND(AB114&lt;AF114,AK114&lt;&gt;1),4,IF(AT114&gt;AE114,1,0))))</f>
        <v>2</v>
      </c>
    </row>
    <row r="115" spans="1:48" x14ac:dyDescent="0.25">
      <c r="A115" t="s">
        <v>102</v>
      </c>
      <c r="B115">
        <v>2019</v>
      </c>
      <c r="C115" t="s">
        <v>37</v>
      </c>
      <c r="D115" t="s">
        <v>38</v>
      </c>
      <c r="E115">
        <v>2</v>
      </c>
      <c r="F115" t="s">
        <v>44</v>
      </c>
      <c r="G115">
        <v>0</v>
      </c>
      <c r="H115" t="s">
        <v>45</v>
      </c>
      <c r="I115">
        <v>803</v>
      </c>
      <c r="J115">
        <v>1573</v>
      </c>
      <c r="K115">
        <v>0.2</v>
      </c>
      <c r="L115">
        <v>0.6</v>
      </c>
      <c r="M115">
        <v>0.8</v>
      </c>
      <c r="N115">
        <v>1.05</v>
      </c>
      <c r="O115">
        <v>1.1000000000000001</v>
      </c>
      <c r="P115">
        <v>1.1499999999999999</v>
      </c>
      <c r="Q115" t="s">
        <v>46</v>
      </c>
      <c r="R115">
        <v>4</v>
      </c>
      <c r="S115">
        <v>6</v>
      </c>
      <c r="T115" t="s">
        <v>47</v>
      </c>
      <c r="U115" t="s">
        <v>48</v>
      </c>
      <c r="V115" t="s">
        <v>42</v>
      </c>
      <c r="W115">
        <v>2019</v>
      </c>
      <c r="X115" t="s">
        <v>37</v>
      </c>
      <c r="Y115" t="s">
        <v>38</v>
      </c>
      <c r="Z115">
        <v>2</v>
      </c>
      <c r="AA115">
        <v>0</v>
      </c>
      <c r="AB115">
        <v>1</v>
      </c>
      <c r="AC115">
        <v>0</v>
      </c>
      <c r="AD115">
        <v>0</v>
      </c>
      <c r="AE115">
        <v>1573</v>
      </c>
      <c r="AF115" s="10">
        <f>VLOOKUP(AS115,[1]Hoja3!$B$2:$AO$841,17,FALSE)</f>
        <v>27</v>
      </c>
      <c r="AG115" s="10">
        <f>VLOOKUP(AS115,[1]Hoja3!$B$2:$AO$841,23,FALSE)</f>
        <v>1.05</v>
      </c>
      <c r="AH115" s="10">
        <f>VLOOKUP(AS115,[1]Hoja3!$B$2:$AO$841,28,FALSE)</f>
        <v>0.75</v>
      </c>
      <c r="AI115" s="10" t="str">
        <f>VLOOKUP(AS115,[1]Hoja3!$B$2:$AO$841,19,FALSE)</f>
        <v>Light Production Digital Business</v>
      </c>
      <c r="AJ115" s="10"/>
      <c r="AK115">
        <f>IF(AE115=AY115,1,0)</f>
        <v>0</v>
      </c>
      <c r="AL115">
        <f>IF(AB115=AF115,1,0)</f>
        <v>0</v>
      </c>
      <c r="AM115">
        <f>IF(AC115=AG115,1,0)</f>
        <v>0</v>
      </c>
      <c r="AN115">
        <f>IF(AD115=AH115,1,0)</f>
        <v>0</v>
      </c>
      <c r="AO115">
        <f>IF(H115=AI115,1,0)</f>
        <v>1</v>
      </c>
      <c r="AQ115" s="8">
        <f>COUNTIF($A$2:$A$1228,A115)</f>
        <v>4</v>
      </c>
      <c r="AR115">
        <f>VLOOKUP(A115,[1]Hoja3!$C$2:$AO$841,39,FALSE)</f>
        <v>1</v>
      </c>
      <c r="AS115" t="str">
        <f>A115 &amp; COUNTIF(A$2:A115,A115)</f>
        <v>0BG29467861</v>
      </c>
      <c r="AT115" s="10">
        <f>VLOOKUP(AS115,[1]Hoja3!$B$2:$AO$841,38,FALSE)</f>
        <v>1651.6500000000003</v>
      </c>
      <c r="AU115" s="9">
        <f>IF(AR115&gt;AQ115,1,0)</f>
        <v>0</v>
      </c>
    </row>
    <row r="116" spans="1:48" x14ac:dyDescent="0.25">
      <c r="A116" t="s">
        <v>161</v>
      </c>
      <c r="B116">
        <v>2019</v>
      </c>
      <c r="C116" t="s">
        <v>37</v>
      </c>
      <c r="D116" t="s">
        <v>38</v>
      </c>
      <c r="E116">
        <v>2</v>
      </c>
      <c r="F116" t="s">
        <v>44</v>
      </c>
      <c r="G116">
        <v>0</v>
      </c>
      <c r="H116" t="s">
        <v>45</v>
      </c>
      <c r="I116">
        <v>803</v>
      </c>
      <c r="J116">
        <v>1573</v>
      </c>
      <c r="K116">
        <v>0.2</v>
      </c>
      <c r="L116">
        <v>0.6</v>
      </c>
      <c r="M116">
        <v>0.8</v>
      </c>
      <c r="N116">
        <v>1.05</v>
      </c>
      <c r="O116">
        <v>1.1000000000000001</v>
      </c>
      <c r="P116">
        <v>1.1499999999999999</v>
      </c>
      <c r="Q116" t="s">
        <v>46</v>
      </c>
      <c r="R116">
        <v>4</v>
      </c>
      <c r="S116">
        <v>6</v>
      </c>
      <c r="T116" t="s">
        <v>47</v>
      </c>
      <c r="U116" t="s">
        <v>48</v>
      </c>
      <c r="V116" t="s">
        <v>59</v>
      </c>
      <c r="W116">
        <v>2019</v>
      </c>
      <c r="X116" t="s">
        <v>37</v>
      </c>
      <c r="Y116" t="s">
        <v>38</v>
      </c>
      <c r="Z116">
        <v>2</v>
      </c>
      <c r="AA116">
        <v>0</v>
      </c>
      <c r="AB116">
        <v>4</v>
      </c>
      <c r="AC116">
        <v>0</v>
      </c>
      <c r="AD116">
        <v>0</v>
      </c>
      <c r="AE116">
        <v>1573</v>
      </c>
      <c r="AF116" s="10" t="e">
        <f>VLOOKUP(AS116,[1]Hoja3!$B$2:$AO$841,17,FALSE)</f>
        <v>#N/A</v>
      </c>
      <c r="AG116" s="10" t="e">
        <f>VLOOKUP(AS116,[1]Hoja3!$B$2:$AO$841,23,FALSE)</f>
        <v>#N/A</v>
      </c>
      <c r="AH116" s="10" t="e">
        <f>VLOOKUP(AS116,[1]Hoja3!$B$2:$AO$841,28,FALSE)</f>
        <v>#N/A</v>
      </c>
      <c r="AI116" s="10" t="e">
        <f>VLOOKUP(AS116,[1]Hoja3!$B$2:$AO$841,19,FALSE)</f>
        <v>#N/A</v>
      </c>
      <c r="AJ116" s="10"/>
      <c r="AK116">
        <f>IF(AE116=AY116,1,0)</f>
        <v>0</v>
      </c>
      <c r="AL116" t="e">
        <f>IF(AB116=AF116,1,0)</f>
        <v>#N/A</v>
      </c>
      <c r="AM116" t="e">
        <f>IF(AC116=AG116,1,0)</f>
        <v>#N/A</v>
      </c>
      <c r="AN116" t="e">
        <f>IF(AD116=AH116,1,0)</f>
        <v>#N/A</v>
      </c>
      <c r="AO116" t="e">
        <f>IF(H116=AI116,1,0)</f>
        <v>#N/A</v>
      </c>
      <c r="AQ116" s="8">
        <f>COUNTIF($A$2:$A$1228,A116)</f>
        <v>7</v>
      </c>
      <c r="AR116" t="e">
        <f>VLOOKUP(A116,[1]Hoja3!$C$2:$AO$841,39,FALSE)</f>
        <v>#N/A</v>
      </c>
      <c r="AS116" t="str">
        <f>A116 &amp; COUNTIF(A$2:A116,A116)</f>
        <v>0BG29396111</v>
      </c>
      <c r="AT116" s="10" t="e">
        <f>VLOOKUP(AS116,[1]Hoja3!$B$2:$AO$841,38,FALSE)</f>
        <v>#N/A</v>
      </c>
      <c r="AU116" s="9" t="e">
        <f>IF(AR116&gt;AQ116,1,0)</f>
        <v>#N/A</v>
      </c>
    </row>
    <row r="117" spans="1:48" x14ac:dyDescent="0.25">
      <c r="A117" t="s">
        <v>700</v>
      </c>
      <c r="B117">
        <v>2019</v>
      </c>
      <c r="C117" t="s">
        <v>37</v>
      </c>
      <c r="D117" t="s">
        <v>38</v>
      </c>
      <c r="E117">
        <v>2</v>
      </c>
      <c r="F117" t="s">
        <v>40</v>
      </c>
      <c r="G117">
        <v>0.63333329999999999</v>
      </c>
      <c r="H117" t="s">
        <v>54</v>
      </c>
      <c r="I117">
        <v>803</v>
      </c>
      <c r="J117">
        <v>1573</v>
      </c>
      <c r="K117">
        <v>0.2</v>
      </c>
      <c r="L117">
        <v>0.6</v>
      </c>
      <c r="M117">
        <v>0.8</v>
      </c>
      <c r="N117">
        <v>1.05</v>
      </c>
      <c r="O117">
        <v>1.1000000000000001</v>
      </c>
      <c r="P117">
        <v>1.1499999999999999</v>
      </c>
      <c r="Q117" t="s">
        <v>46</v>
      </c>
      <c r="R117">
        <v>4</v>
      </c>
      <c r="S117">
        <v>6</v>
      </c>
      <c r="T117" t="s">
        <v>47</v>
      </c>
      <c r="U117" t="s">
        <v>48</v>
      </c>
      <c r="V117" t="s">
        <v>678</v>
      </c>
      <c r="W117">
        <v>2019</v>
      </c>
      <c r="X117" t="s">
        <v>37</v>
      </c>
      <c r="Y117" t="s">
        <v>38</v>
      </c>
      <c r="Z117">
        <v>2</v>
      </c>
      <c r="AA117">
        <v>1</v>
      </c>
      <c r="AB117">
        <v>22</v>
      </c>
      <c r="AC117">
        <v>0</v>
      </c>
      <c r="AD117">
        <v>0</v>
      </c>
      <c r="AE117">
        <v>0</v>
      </c>
      <c r="AF117" s="10">
        <f>VLOOKUP(AS117,[1]Hoja3!$B$2:$AO$841,17,FALSE)</f>
        <v>21</v>
      </c>
      <c r="AG117" s="10">
        <f>VLOOKUP(AS117,[1]Hoja3!$B$2:$AO$841,23,FALSE)</f>
        <v>1.05</v>
      </c>
      <c r="AH117" s="10">
        <f>VLOOKUP(AS117,[1]Hoja3!$B$2:$AO$841,28,FALSE)</f>
        <v>0.155</v>
      </c>
      <c r="AI117" s="10" t="str">
        <f>VLOOKUP(AS117,[1]Hoja3!$B$2:$AO$841,19,FALSE)</f>
        <v>Entry Production Color Low/Mid</v>
      </c>
      <c r="AJ117" s="10">
        <f>VLOOKUP(AS117,[1]Hoja3!$B$2:$AO$841,15,FALSE)</f>
        <v>1</v>
      </c>
      <c r="AK117">
        <f>IF(AE117=AY117,1,0)</f>
        <v>1</v>
      </c>
      <c r="AL117">
        <f>IF(AB117=AF117,1,0)</f>
        <v>0</v>
      </c>
      <c r="AM117">
        <f>IF(AC117=AG117,1,0)</f>
        <v>0</v>
      </c>
      <c r="AN117">
        <f>IF(AD117=AH117,1,0)</f>
        <v>0</v>
      </c>
      <c r="AO117">
        <f>IF(H117=AI117,1,0)</f>
        <v>1</v>
      </c>
      <c r="AP117">
        <f>IF(AJ117=AA117,1,0)</f>
        <v>1</v>
      </c>
      <c r="AQ117" s="8">
        <f>COUNTIF($A$2:$A$1228,A117)</f>
        <v>3</v>
      </c>
      <c r="AR117">
        <f>VLOOKUP(A117,[1]Hoja3!$C$2:$AO$841,39,FALSE)</f>
        <v>3</v>
      </c>
      <c r="AS117" t="str">
        <f>A117 &amp; COUNTIF(A$2:A117,A117)</f>
        <v>0B2R0883571</v>
      </c>
      <c r="AT117" s="10">
        <f>VLOOKUP(AS117,[1]Hoja3!$B$2:$AO$841,38,FALSE)</f>
        <v>0</v>
      </c>
      <c r="AU117" s="9">
        <f>IF(AR117&gt;AQ117,1,0)</f>
        <v>0</v>
      </c>
      <c r="AV117">
        <f>IF(P117="NA",2,IF(OR(F117="INSTALACION NUEVA",F117="Mantenimiento preventivo"),3,IF(AND(AB117&lt;AF117,AK117&lt;&gt;1),4,IF(AT117&gt;AE117,1,0))))</f>
        <v>0</v>
      </c>
    </row>
    <row r="118" spans="1:48" x14ac:dyDescent="0.25">
      <c r="A118" t="s">
        <v>108</v>
      </c>
      <c r="B118">
        <v>2019</v>
      </c>
      <c r="C118" t="s">
        <v>37</v>
      </c>
      <c r="D118" t="s">
        <v>38</v>
      </c>
      <c r="E118">
        <v>2</v>
      </c>
      <c r="F118" t="s">
        <v>40</v>
      </c>
      <c r="G118">
        <v>2.3333330000000001</v>
      </c>
      <c r="H118" t="s">
        <v>58</v>
      </c>
      <c r="I118">
        <v>655</v>
      </c>
      <c r="J118">
        <v>1365</v>
      </c>
      <c r="K118">
        <v>0</v>
      </c>
      <c r="L118">
        <v>0</v>
      </c>
      <c r="M118">
        <v>0.6</v>
      </c>
      <c r="N118">
        <v>0.8</v>
      </c>
      <c r="O118">
        <v>1.05</v>
      </c>
      <c r="P118">
        <v>1.1000000000000001</v>
      </c>
      <c r="Q118" t="s">
        <v>46</v>
      </c>
      <c r="R118">
        <v>5</v>
      </c>
      <c r="S118">
        <v>9</v>
      </c>
      <c r="T118" t="s">
        <v>47</v>
      </c>
      <c r="U118" t="s">
        <v>45</v>
      </c>
      <c r="V118" t="s">
        <v>50</v>
      </c>
      <c r="W118">
        <v>2019</v>
      </c>
      <c r="X118" t="s">
        <v>37</v>
      </c>
      <c r="Y118" t="s">
        <v>38</v>
      </c>
      <c r="Z118">
        <v>2</v>
      </c>
      <c r="AA118">
        <v>0</v>
      </c>
      <c r="AB118">
        <v>1</v>
      </c>
      <c r="AC118">
        <v>0</v>
      </c>
      <c r="AD118">
        <v>0.46666659999999999</v>
      </c>
      <c r="AE118">
        <v>0</v>
      </c>
      <c r="AF118" s="10">
        <f>VLOOKUP(AS118,[1]Hoja3!$B$2:$AO$841,17,FALSE)</f>
        <v>77</v>
      </c>
      <c r="AG118" s="10">
        <f>VLOOKUP(AS118,[1]Hoja3!$B$2:$AO$841,23,FALSE)</f>
        <v>1.1000000000000001</v>
      </c>
      <c r="AH118" s="10">
        <f>VLOOKUP(AS118,[1]Hoja3!$B$2:$AO$841,28,FALSE)</f>
        <v>0.374</v>
      </c>
      <c r="AI118" s="10" t="str">
        <f>VLOOKUP(AS118,[1]Hoja3!$B$2:$AO$841,19,FALSE)</f>
        <v>Departmental Digital</v>
      </c>
      <c r="AJ118" s="10"/>
      <c r="AK118">
        <f>IF(AE118=AY118,1,0)</f>
        <v>1</v>
      </c>
      <c r="AL118">
        <f>IF(AB118=AF118,1,0)</f>
        <v>0</v>
      </c>
      <c r="AM118">
        <f>IF(AC118=AG118,1,0)</f>
        <v>0</v>
      </c>
      <c r="AN118">
        <f>IF(AD118=AH118,1,0)</f>
        <v>0</v>
      </c>
      <c r="AO118">
        <f>IF(H118=AI118,1,0)</f>
        <v>1</v>
      </c>
      <c r="AQ118" s="8">
        <f>COUNTIF($A$2:$A$1228,A118)</f>
        <v>2</v>
      </c>
      <c r="AR118">
        <f>VLOOKUP(A118,[1]Hoja3!$C$2:$AO$841,39,FALSE)</f>
        <v>1</v>
      </c>
      <c r="AS118" t="str">
        <f>A118 &amp; COUNTIF(A$2:A118,A118)</f>
        <v>03AG8797121</v>
      </c>
      <c r="AT118" s="10">
        <f>VLOOKUP(AS118,[1]Hoja3!$B$2:$AO$841,38,FALSE)</f>
        <v>1501.5000000000002</v>
      </c>
      <c r="AU118" s="9">
        <f>IF(AR118&gt;AQ118,1,0)</f>
        <v>0</v>
      </c>
    </row>
    <row r="119" spans="1:48" x14ac:dyDescent="0.25">
      <c r="A119" t="s">
        <v>169</v>
      </c>
      <c r="B119">
        <v>2019</v>
      </c>
      <c r="C119" t="s">
        <v>37</v>
      </c>
      <c r="D119" t="s">
        <v>38</v>
      </c>
      <c r="E119">
        <v>2</v>
      </c>
      <c r="F119" t="s">
        <v>40</v>
      </c>
      <c r="G119">
        <v>2.4666670000000002</v>
      </c>
      <c r="H119" t="s">
        <v>34</v>
      </c>
      <c r="I119">
        <v>468</v>
      </c>
      <c r="J119">
        <v>715</v>
      </c>
      <c r="K119">
        <v>0</v>
      </c>
      <c r="L119">
        <v>0</v>
      </c>
      <c r="M119">
        <v>0</v>
      </c>
      <c r="N119">
        <v>0.6</v>
      </c>
      <c r="O119">
        <v>0.8</v>
      </c>
      <c r="P119">
        <v>1.05</v>
      </c>
      <c r="Q119" t="s">
        <v>46</v>
      </c>
      <c r="R119">
        <v>5</v>
      </c>
      <c r="S119">
        <v>9</v>
      </c>
      <c r="T119" t="s">
        <v>47</v>
      </c>
      <c r="U119" t="s">
        <v>34</v>
      </c>
      <c r="V119" t="s">
        <v>73</v>
      </c>
      <c r="W119">
        <v>2019</v>
      </c>
      <c r="X119" t="s">
        <v>37</v>
      </c>
      <c r="Y119" t="s">
        <v>38</v>
      </c>
      <c r="Z119">
        <v>2</v>
      </c>
      <c r="AA119">
        <v>0</v>
      </c>
      <c r="AB119">
        <v>245</v>
      </c>
      <c r="AC119">
        <v>1.05</v>
      </c>
      <c r="AD119">
        <v>0.49333339999999998</v>
      </c>
      <c r="AE119">
        <v>750.75</v>
      </c>
      <c r="AF119" s="10">
        <f>VLOOKUP(AS119,[1]Hoja3!$B$2:$AO$841,17,FALSE)</f>
        <v>2679</v>
      </c>
      <c r="AG119" s="10">
        <f>VLOOKUP(AS119,[1]Hoja3!$B$2:$AO$841,23,FALSE)</f>
        <v>1.05</v>
      </c>
      <c r="AH119" s="10">
        <f>VLOOKUP(AS119,[1]Hoja3!$B$2:$AO$841,28,FALSE)</f>
        <v>0.5</v>
      </c>
      <c r="AI119" s="10" t="str">
        <f>VLOOKUP(AS119,[1]Hoja3!$B$2:$AO$841,19,FALSE)</f>
        <v>A4 Mono MFPs</v>
      </c>
      <c r="AJ119" s="10">
        <f>VLOOKUP(AS119,[1]Hoja3!$B$2:$AO$841,15,FALSE)</f>
        <v>0</v>
      </c>
      <c r="AK119">
        <f>IF(AE119=AY119,1,0)</f>
        <v>0</v>
      </c>
      <c r="AL119">
        <f>IF(AB119=AF119,1,0)</f>
        <v>0</v>
      </c>
      <c r="AM119">
        <f>IF(AC119=AG119,1,0)</f>
        <v>1</v>
      </c>
      <c r="AN119">
        <f>IF(AD119=AH119,1,0)</f>
        <v>0</v>
      </c>
      <c r="AO119">
        <f>IF(H119=AI119,1,0)</f>
        <v>1</v>
      </c>
      <c r="AP119">
        <f>IF(AJ119=AA119,1,0)</f>
        <v>1</v>
      </c>
      <c r="AQ119" s="8">
        <f>COUNTIF($A$2:$A$1228,A119)</f>
        <v>1</v>
      </c>
      <c r="AR119">
        <f>VLOOKUP(A119,[1]Hoja3!$C$2:$AO$841,39,FALSE)</f>
        <v>1</v>
      </c>
      <c r="AS119" t="str">
        <f>A119 &amp; COUNTIF(A$2:A119,A119)</f>
        <v>0C4X0126421</v>
      </c>
      <c r="AT119" s="10">
        <f>VLOOKUP(AS119,[1]Hoja3!$B$2:$AO$841,38,FALSE)</f>
        <v>750.75000000000011</v>
      </c>
      <c r="AU119" s="9">
        <f>IF(AR119&gt;AQ119,1,0)</f>
        <v>0</v>
      </c>
      <c r="AV119">
        <f>IF(P119="NA",2,IF(OR(F119="INSTALACION NUEVA",F119="Mantenimiento preventivo"),3,IF(AND(AB119&lt;AF119,AK119&lt;&gt;1),4,IF(AT119&gt;AE119,1,0))))</f>
        <v>4</v>
      </c>
    </row>
    <row r="120" spans="1:48" x14ac:dyDescent="0.25">
      <c r="A120" t="s">
        <v>163</v>
      </c>
      <c r="B120">
        <v>2019</v>
      </c>
      <c r="C120" t="s">
        <v>37</v>
      </c>
      <c r="D120" t="s">
        <v>38</v>
      </c>
      <c r="E120">
        <v>2</v>
      </c>
      <c r="F120" t="s">
        <v>40</v>
      </c>
      <c r="G120">
        <v>7.3333329999999997</v>
      </c>
      <c r="H120" t="s">
        <v>45</v>
      </c>
      <c r="I120">
        <v>803</v>
      </c>
      <c r="J120">
        <v>1573</v>
      </c>
      <c r="K120">
        <v>0.2</v>
      </c>
      <c r="L120">
        <v>0.6</v>
      </c>
      <c r="M120">
        <v>0.8</v>
      </c>
      <c r="N120">
        <v>1.05</v>
      </c>
      <c r="O120">
        <v>1.1000000000000001</v>
      </c>
      <c r="P120">
        <v>1.1499999999999999</v>
      </c>
      <c r="Q120" t="s">
        <v>46</v>
      </c>
      <c r="R120">
        <v>4</v>
      </c>
      <c r="S120">
        <v>6</v>
      </c>
      <c r="T120" t="s">
        <v>47</v>
      </c>
      <c r="U120" t="s">
        <v>48</v>
      </c>
      <c r="V120" t="s">
        <v>61</v>
      </c>
      <c r="W120">
        <v>2019</v>
      </c>
      <c r="X120" t="s">
        <v>37</v>
      </c>
      <c r="Y120" t="s">
        <v>38</v>
      </c>
      <c r="Z120">
        <v>8</v>
      </c>
      <c r="AA120">
        <v>0</v>
      </c>
      <c r="AB120">
        <v>28</v>
      </c>
      <c r="AC120">
        <v>1.05</v>
      </c>
      <c r="AD120">
        <v>1.8333332499999999</v>
      </c>
      <c r="AE120">
        <v>1323.9416994374999</v>
      </c>
      <c r="AF120" s="10">
        <f>VLOOKUP(AS120,[1]Hoja3!$B$2:$AO$841,17,FALSE)</f>
        <v>29</v>
      </c>
      <c r="AG120" s="10">
        <f>VLOOKUP(AS120,[1]Hoja3!$B$2:$AO$841,23,FALSE)</f>
        <v>1.05</v>
      </c>
      <c r="AH120" s="10">
        <f>VLOOKUP(AS120,[1]Hoja3!$B$2:$AO$841,28,FALSE)</f>
        <v>1.625</v>
      </c>
      <c r="AI120" s="10" t="str">
        <f>VLOOKUP(AS120,[1]Hoja3!$B$2:$AO$841,19,FALSE)</f>
        <v>Light Production Digital Business</v>
      </c>
      <c r="AJ120" s="10">
        <f>VLOOKUP(AS120,[1]Hoja3!$B$2:$AO$841,15,FALSE)</f>
        <v>0</v>
      </c>
      <c r="AK120">
        <f>IF(AE120=AY120,1,0)</f>
        <v>0</v>
      </c>
      <c r="AL120">
        <f>IF(AB120=AF120,1,0)</f>
        <v>0</v>
      </c>
      <c r="AM120">
        <f>IF(AC120=AG120,1,0)</f>
        <v>1</v>
      </c>
      <c r="AN120">
        <f>IF(AD120=AH120,1,0)</f>
        <v>0</v>
      </c>
      <c r="AO120">
        <f>IF(H120=AI120,1,0)</f>
        <v>1</v>
      </c>
      <c r="AP120">
        <f>IF(AJ120=AA120,1,0)</f>
        <v>1</v>
      </c>
      <c r="AQ120" s="8">
        <f>COUNTIF($A$2:$A$1228,A120)</f>
        <v>1</v>
      </c>
      <c r="AR120">
        <f>VLOOKUP(A120,[1]Hoja3!$C$2:$AO$841,39,FALSE)</f>
        <v>1</v>
      </c>
      <c r="AS120" t="str">
        <f>A120 &amp; COUNTIF(A$2:A120,A120)</f>
        <v>0BG29475121</v>
      </c>
      <c r="AT120" s="10">
        <f>VLOOKUP(AS120,[1]Hoja3!$B$2:$AO$841,38,FALSE)</f>
        <v>1651.6500000000003</v>
      </c>
      <c r="AU120" s="9">
        <f>IF(AR120&gt;AQ120,1,0)</f>
        <v>0</v>
      </c>
      <c r="AV120">
        <f>IF(P120="NA",2,IF(OR(F120="INSTALACION NUEVA",F120="Mantenimiento preventivo"),3,IF(AND(AB120&lt;AF120,AK120&lt;&gt;1),4,IF(AT120&gt;AE120,1,0))))</f>
        <v>4</v>
      </c>
    </row>
    <row r="121" spans="1:48" x14ac:dyDescent="0.25">
      <c r="A121" t="s">
        <v>172</v>
      </c>
      <c r="B121">
        <v>2019</v>
      </c>
      <c r="C121" t="s">
        <v>37</v>
      </c>
      <c r="D121" t="s">
        <v>38</v>
      </c>
      <c r="E121">
        <v>2</v>
      </c>
      <c r="F121" t="s">
        <v>40</v>
      </c>
      <c r="G121">
        <v>2.2166670000000002</v>
      </c>
      <c r="H121" t="s">
        <v>71</v>
      </c>
      <c r="I121">
        <v>468</v>
      </c>
      <c r="J121">
        <v>715</v>
      </c>
      <c r="K121">
        <v>0</v>
      </c>
      <c r="L121">
        <v>0</v>
      </c>
      <c r="M121">
        <v>0</v>
      </c>
      <c r="N121">
        <v>0.6</v>
      </c>
      <c r="O121">
        <v>0.8</v>
      </c>
      <c r="P121">
        <v>1.05</v>
      </c>
      <c r="Q121" t="s">
        <v>46</v>
      </c>
      <c r="R121">
        <v>5</v>
      </c>
      <c r="S121">
        <v>9</v>
      </c>
      <c r="T121" t="s">
        <v>47</v>
      </c>
      <c r="U121" t="s">
        <v>71</v>
      </c>
      <c r="V121" t="s">
        <v>50</v>
      </c>
      <c r="W121">
        <v>2019</v>
      </c>
      <c r="X121" t="s">
        <v>37</v>
      </c>
      <c r="Y121" t="s">
        <v>38</v>
      </c>
      <c r="Z121">
        <v>3</v>
      </c>
      <c r="AA121">
        <v>0</v>
      </c>
      <c r="AB121">
        <v>5</v>
      </c>
      <c r="AC121">
        <v>0</v>
      </c>
      <c r="AD121">
        <v>0.44333339999999999</v>
      </c>
      <c r="AE121">
        <v>0</v>
      </c>
      <c r="AF121" s="10">
        <f>VLOOKUP(AS121,[1]Hoja3!$B$2:$AO$841,17,FALSE)</f>
        <v>5</v>
      </c>
      <c r="AG121" s="10">
        <f>VLOOKUP(AS121,[1]Hoja3!$B$2:$AO$841,23,FALSE)</f>
        <v>0</v>
      </c>
      <c r="AH121" s="10">
        <f>VLOOKUP(AS121,[1]Hoja3!$B$2:$AO$841,28,FALSE)</f>
        <v>0.44400000000000006</v>
      </c>
      <c r="AI121" s="10" t="str">
        <f>VLOOKUP(AS121,[1]Hoja3!$B$2:$AO$841,19,FALSE)</f>
        <v>Entry Mono Printers</v>
      </c>
      <c r="AJ121" s="10">
        <f>VLOOKUP(AS121,[1]Hoja3!$B$2:$AO$841,15,FALSE)</f>
        <v>0</v>
      </c>
      <c r="AK121">
        <f>IF(AE121=AY121,1,0)</f>
        <v>1</v>
      </c>
      <c r="AL121">
        <f>IF(AB121=AF121,1,0)</f>
        <v>1</v>
      </c>
      <c r="AM121">
        <f>IF(AC121=AG121,1,0)</f>
        <v>1</v>
      </c>
      <c r="AN121">
        <f>IF(AD121=AH121,1,0)</f>
        <v>0</v>
      </c>
      <c r="AO121">
        <f>IF(H121=AI121,1,0)</f>
        <v>1</v>
      </c>
      <c r="AP121">
        <f>IF(AJ121=AA121,1,0)</f>
        <v>1</v>
      </c>
      <c r="AQ121" s="8">
        <f>COUNTIF($A$2:$A$1228,A121)</f>
        <v>1</v>
      </c>
      <c r="AR121">
        <f>VLOOKUP(A121,[1]Hoja3!$C$2:$AO$841,39,FALSE)</f>
        <v>1</v>
      </c>
      <c r="AS121" t="str">
        <f>A121 &amp; COUNTIF(A$2:A121,A121)</f>
        <v>0D6X4682061</v>
      </c>
      <c r="AT121" s="10">
        <f>VLOOKUP(AS121,[1]Hoja3!$B$2:$AO$841,38,FALSE)</f>
        <v>0</v>
      </c>
      <c r="AU121" s="9">
        <f>IF(AR121&gt;AQ121,1,0)</f>
        <v>0</v>
      </c>
      <c r="AV121">
        <f>IF(P121="NA",2,IF(OR(F121="INSTALACION NUEVA",F121="Mantenimiento preventivo"),3,IF(AND(AB121&lt;AF121,AK121&lt;&gt;1),4,IF(AT121&gt;AE121,1,0))))</f>
        <v>0</v>
      </c>
    </row>
    <row r="122" spans="1:48" x14ac:dyDescent="0.25">
      <c r="A122" t="s">
        <v>184</v>
      </c>
      <c r="B122">
        <v>2019</v>
      </c>
      <c r="C122" t="s">
        <v>37</v>
      </c>
      <c r="D122" t="s">
        <v>38</v>
      </c>
      <c r="E122">
        <v>2</v>
      </c>
      <c r="F122" t="s">
        <v>40</v>
      </c>
      <c r="G122">
        <v>3.3333340000000003E-2</v>
      </c>
      <c r="H122" t="s">
        <v>91</v>
      </c>
      <c r="I122">
        <v>803</v>
      </c>
      <c r="J122">
        <v>1573</v>
      </c>
      <c r="K122">
        <v>0.2</v>
      </c>
      <c r="L122">
        <v>0.6</v>
      </c>
      <c r="M122">
        <v>0.8</v>
      </c>
      <c r="N122">
        <v>1.05</v>
      </c>
      <c r="O122">
        <v>1.1000000000000001</v>
      </c>
      <c r="P122">
        <v>1.1499999999999999</v>
      </c>
      <c r="Q122" t="s">
        <v>46</v>
      </c>
      <c r="R122">
        <v>4</v>
      </c>
      <c r="S122">
        <v>6</v>
      </c>
      <c r="T122" t="s">
        <v>47</v>
      </c>
      <c r="U122" t="s">
        <v>91</v>
      </c>
      <c r="V122" t="s">
        <v>67</v>
      </c>
      <c r="W122">
        <v>2019</v>
      </c>
      <c r="X122" t="s">
        <v>37</v>
      </c>
      <c r="Y122" t="s">
        <v>38</v>
      </c>
      <c r="Z122">
        <v>4</v>
      </c>
      <c r="AA122">
        <v>0</v>
      </c>
      <c r="AB122">
        <v>11</v>
      </c>
      <c r="AC122">
        <v>0.8</v>
      </c>
      <c r="AD122">
        <v>8.3333350000000007E-3</v>
      </c>
      <c r="AE122">
        <v>1258.4000000000001</v>
      </c>
      <c r="AF122" s="10" t="str">
        <f>VLOOKUP(AS122,[1]Hoja3!$B$2:$AO$841,17,FALSE)</f>
        <v xml:space="preserve">  </v>
      </c>
      <c r="AG122" s="10">
        <f>VLOOKUP(AS122,[1]Hoja3!$B$2:$AO$841,23,FALSE)</f>
        <v>1</v>
      </c>
      <c r="AH122" s="10">
        <f>VLOOKUP(AS122,[1]Hoja3!$B$2:$AO$841,28,FALSE)</f>
        <v>0.105</v>
      </c>
      <c r="AI122" s="10" t="str">
        <f>VLOOKUP(AS122,[1]Hoja3!$B$2:$AO$841,19,FALSE)</f>
        <v>WF Mono Systems and Legacy Color</v>
      </c>
      <c r="AJ122" s="10">
        <f>VLOOKUP(AS122,[1]Hoja3!$B$2:$AO$841,15,FALSE)</f>
        <v>0</v>
      </c>
      <c r="AK122">
        <f>IF(AE122=AY122,1,0)</f>
        <v>0</v>
      </c>
      <c r="AL122">
        <f>IF(AB122=AF122,1,0)</f>
        <v>0</v>
      </c>
      <c r="AM122">
        <f>IF(AC122=AG122,1,0)</f>
        <v>0</v>
      </c>
      <c r="AN122">
        <f>IF(AD122=AH122,1,0)</f>
        <v>0</v>
      </c>
      <c r="AO122">
        <f>IF(H122=AI122,1,0)</f>
        <v>1</v>
      </c>
      <c r="AP122">
        <f>IF(AJ122=AA122,1,0)</f>
        <v>1</v>
      </c>
      <c r="AQ122" s="8">
        <f>COUNTIF($A$2:$A$1228,A122)</f>
        <v>1</v>
      </c>
      <c r="AR122">
        <f>VLOOKUP(A122,[1]Hoja3!$C$2:$AO$841,39,FALSE)</f>
        <v>1</v>
      </c>
      <c r="AS122" t="str">
        <f>A122 &amp; COUNTIF(A$2:A122,A122)</f>
        <v>0PW49799411</v>
      </c>
      <c r="AT122" s="10">
        <f>VLOOKUP(AS122,[1]Hoja3!$B$2:$AO$841,38,FALSE)</f>
        <v>1573.0000000000002</v>
      </c>
      <c r="AU122" s="9">
        <f>IF(AR122&gt;AQ122,1,0)</f>
        <v>0</v>
      </c>
      <c r="AV122">
        <f>IF(P122="NA",2,IF(OR(F122="INSTALACION NUEVA",F122="Mantenimiento preventivo"),3,IF(AND(AB122&lt;AF122,AK122&lt;&gt;1),4,IF(AT122&gt;AE122,1,0))))</f>
        <v>4</v>
      </c>
    </row>
    <row r="123" spans="1:48" x14ac:dyDescent="0.25">
      <c r="A123" t="s">
        <v>701</v>
      </c>
      <c r="B123">
        <v>2019</v>
      </c>
      <c r="C123" t="s">
        <v>37</v>
      </c>
      <c r="D123" t="s">
        <v>38</v>
      </c>
      <c r="E123">
        <v>2</v>
      </c>
      <c r="F123" t="s">
        <v>44</v>
      </c>
      <c r="G123">
        <v>0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R123" t="s">
        <v>33</v>
      </c>
      <c r="S123" t="s">
        <v>33</v>
      </c>
      <c r="U123" t="s">
        <v>34</v>
      </c>
      <c r="V123" t="s">
        <v>50</v>
      </c>
      <c r="W123">
        <v>2019</v>
      </c>
      <c r="X123" t="s">
        <v>37</v>
      </c>
      <c r="Y123" t="s">
        <v>38</v>
      </c>
      <c r="Z123">
        <v>2</v>
      </c>
      <c r="AA123" t="s">
        <v>33</v>
      </c>
      <c r="AB123">
        <v>47</v>
      </c>
      <c r="AC123">
        <v>0</v>
      </c>
      <c r="AD123">
        <v>0</v>
      </c>
      <c r="AE123">
        <v>0</v>
      </c>
      <c r="AF123" s="10" t="e">
        <f>VLOOKUP(AS123,[1]Hoja3!$B$2:$AO$841,17,FALSE)</f>
        <v>#N/A</v>
      </c>
      <c r="AG123" s="10" t="e">
        <f>VLOOKUP(AS123,[1]Hoja3!$B$2:$AO$841,23,FALSE)</f>
        <v>#N/A</v>
      </c>
      <c r="AH123" s="10" t="e">
        <f>VLOOKUP(AS123,[1]Hoja3!$B$2:$AO$841,28,FALSE)</f>
        <v>#N/A</v>
      </c>
      <c r="AI123" s="10" t="e">
        <f>VLOOKUP(AS123,[1]Hoja3!$B$2:$AO$841,19,FALSE)</f>
        <v>#N/A</v>
      </c>
      <c r="AJ123" s="10"/>
      <c r="AK123">
        <f>IF(AE123=AY123,1,0)</f>
        <v>1</v>
      </c>
      <c r="AL123" t="e">
        <f>IF(AB123=AF123,1,0)</f>
        <v>#N/A</v>
      </c>
      <c r="AM123" t="e">
        <f>IF(AC123=AG123,1,0)</f>
        <v>#N/A</v>
      </c>
      <c r="AN123" t="e">
        <f>IF(AD123=AH123,1,0)</f>
        <v>#N/A</v>
      </c>
      <c r="AO123" t="e">
        <f>IF(H123=AI123,1,0)</f>
        <v>#N/A</v>
      </c>
      <c r="AQ123" s="8">
        <f>COUNTIF($A$2:$A$1228,A123)</f>
        <v>3</v>
      </c>
      <c r="AR123" t="e">
        <f>VLOOKUP(A123,[1]Hoja3!$C$2:$AO$841,39,FALSE)</f>
        <v>#N/A</v>
      </c>
      <c r="AS123" t="str">
        <f>A123 &amp; COUNTIF(A$2:A123,A123)</f>
        <v>09HB3315321</v>
      </c>
      <c r="AT123" s="10" t="e">
        <f>VLOOKUP(AS123,[1]Hoja3!$B$2:$AO$841,38,FALSE)</f>
        <v>#N/A</v>
      </c>
      <c r="AU123" s="9" t="e">
        <f>IF(AR123&gt;AQ123,1,0)</f>
        <v>#N/A</v>
      </c>
    </row>
    <row r="124" spans="1:48" x14ac:dyDescent="0.25">
      <c r="A124" t="s">
        <v>191</v>
      </c>
      <c r="B124">
        <v>2019</v>
      </c>
      <c r="C124" t="s">
        <v>37</v>
      </c>
      <c r="D124" t="s">
        <v>38</v>
      </c>
      <c r="E124">
        <v>2</v>
      </c>
      <c r="F124" t="s">
        <v>40</v>
      </c>
      <c r="G124">
        <v>0.36666670000000001</v>
      </c>
      <c r="H124" t="s">
        <v>54</v>
      </c>
      <c r="I124">
        <v>803</v>
      </c>
      <c r="J124">
        <v>1573</v>
      </c>
      <c r="K124">
        <v>0.2</v>
      </c>
      <c r="L124">
        <v>0.6</v>
      </c>
      <c r="M124">
        <v>0.8</v>
      </c>
      <c r="N124">
        <v>1.05</v>
      </c>
      <c r="O124">
        <v>1.1000000000000001</v>
      </c>
      <c r="P124">
        <v>1.1499999999999999</v>
      </c>
      <c r="Q124" t="s">
        <v>46</v>
      </c>
      <c r="R124">
        <v>4</v>
      </c>
      <c r="S124">
        <v>6</v>
      </c>
      <c r="T124" t="s">
        <v>47</v>
      </c>
      <c r="U124" t="s">
        <v>54</v>
      </c>
      <c r="V124" t="s">
        <v>73</v>
      </c>
      <c r="W124">
        <v>2019</v>
      </c>
      <c r="X124" t="s">
        <v>37</v>
      </c>
      <c r="Y124" t="s">
        <v>38</v>
      </c>
      <c r="Z124">
        <v>2</v>
      </c>
      <c r="AA124">
        <v>0</v>
      </c>
      <c r="AB124">
        <v>95</v>
      </c>
      <c r="AC124">
        <v>1.1499999999999999</v>
      </c>
      <c r="AD124">
        <v>9.1666675000000003E-2</v>
      </c>
      <c r="AE124">
        <v>1808.95</v>
      </c>
      <c r="AF124" s="10">
        <f>VLOOKUP(AS124,[1]Hoja3!$B$2:$AO$841,17,FALSE)</f>
        <v>96</v>
      </c>
      <c r="AG124" s="10">
        <f>VLOOKUP(AS124,[1]Hoja3!$B$2:$AO$841,23,FALSE)</f>
        <v>1.1499999999999999</v>
      </c>
      <c r="AH124" s="10">
        <f>VLOOKUP(AS124,[1]Hoja3!$B$2:$AO$841,28,FALSE)</f>
        <v>0.3125</v>
      </c>
      <c r="AI124" s="10" t="str">
        <f>VLOOKUP(AS124,[1]Hoja3!$B$2:$AO$841,19,FALSE)</f>
        <v>Entry Production Color Low/Mid</v>
      </c>
      <c r="AJ124" s="10">
        <f>VLOOKUP(AS124,[1]Hoja3!$B$2:$AO$841,15,FALSE)</f>
        <v>0</v>
      </c>
      <c r="AK124">
        <f>IF(AE124=AY124,1,0)</f>
        <v>0</v>
      </c>
      <c r="AL124">
        <f>IF(AB124=AF124,1,0)</f>
        <v>0</v>
      </c>
      <c r="AM124">
        <f>IF(AC124=AG124,1,0)</f>
        <v>1</v>
      </c>
      <c r="AN124">
        <f>IF(AD124=AH124,1,0)</f>
        <v>0</v>
      </c>
      <c r="AO124">
        <f>IF(H124=AI124,1,0)</f>
        <v>1</v>
      </c>
      <c r="AP124">
        <f>IF(AJ124=AA124,1,0)</f>
        <v>1</v>
      </c>
      <c r="AQ124" s="8">
        <f>COUNTIF($A$2:$A$1228,A124)</f>
        <v>2</v>
      </c>
      <c r="AR124">
        <f>VLOOKUP(A124,[1]Hoja3!$C$2:$AO$841,39,FALSE)</f>
        <v>2</v>
      </c>
      <c r="AS124" t="str">
        <f>A124 &amp; COUNTIF(A$2:A124,A124)</f>
        <v>0XPN3933921</v>
      </c>
      <c r="AT124" s="10">
        <f>VLOOKUP(AS124,[1]Hoja3!$B$2:$AO$841,38,FALSE)</f>
        <v>1808.95</v>
      </c>
      <c r="AU124" s="9">
        <f>IF(AR124&gt;AQ124,1,0)</f>
        <v>0</v>
      </c>
      <c r="AV124">
        <f>IF(P124="NA",2,IF(OR(F124="INSTALACION NUEVA",F124="Mantenimiento preventivo"),3,IF(AND(AB124&lt;AF124,AK124&lt;&gt;1),4,IF(AT124&gt;AE124,1,0))))</f>
        <v>4</v>
      </c>
    </row>
    <row r="125" spans="1:48" x14ac:dyDescent="0.25">
      <c r="A125" t="s">
        <v>702</v>
      </c>
      <c r="B125">
        <v>2019</v>
      </c>
      <c r="C125" t="s">
        <v>37</v>
      </c>
      <c r="D125" t="s">
        <v>38</v>
      </c>
      <c r="E125">
        <v>2</v>
      </c>
      <c r="F125" t="s">
        <v>44</v>
      </c>
      <c r="G125">
        <v>0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R125" t="s">
        <v>33</v>
      </c>
      <c r="S125" t="s">
        <v>33</v>
      </c>
      <c r="U125" t="s">
        <v>34</v>
      </c>
      <c r="V125" t="s">
        <v>50</v>
      </c>
      <c r="W125">
        <v>2019</v>
      </c>
      <c r="X125" t="s">
        <v>37</v>
      </c>
      <c r="Y125" t="s">
        <v>38</v>
      </c>
      <c r="Z125">
        <v>2</v>
      </c>
      <c r="AA125" t="s">
        <v>33</v>
      </c>
      <c r="AB125">
        <v>21</v>
      </c>
      <c r="AC125">
        <v>0</v>
      </c>
      <c r="AD125">
        <v>0</v>
      </c>
      <c r="AE125">
        <v>0</v>
      </c>
      <c r="AF125" s="10" t="e">
        <f>VLOOKUP(AS125,[1]Hoja3!$B$2:$AO$841,17,FALSE)</f>
        <v>#N/A</v>
      </c>
      <c r="AG125" s="10" t="e">
        <f>VLOOKUP(AS125,[1]Hoja3!$B$2:$AO$841,23,FALSE)</f>
        <v>#N/A</v>
      </c>
      <c r="AH125" s="10" t="e">
        <f>VLOOKUP(AS125,[1]Hoja3!$B$2:$AO$841,28,FALSE)</f>
        <v>#N/A</v>
      </c>
      <c r="AI125" s="10" t="e">
        <f>VLOOKUP(AS125,[1]Hoja3!$B$2:$AO$841,19,FALSE)</f>
        <v>#N/A</v>
      </c>
      <c r="AJ125" s="10"/>
      <c r="AK125">
        <f>IF(AE125=AY125,1,0)</f>
        <v>1</v>
      </c>
      <c r="AL125" t="e">
        <f>IF(AB125=AF125,1,0)</f>
        <v>#N/A</v>
      </c>
      <c r="AM125" t="e">
        <f>IF(AC125=AG125,1,0)</f>
        <v>#N/A</v>
      </c>
      <c r="AN125" t="e">
        <f>IF(AD125=AH125,1,0)</f>
        <v>#N/A</v>
      </c>
      <c r="AO125" t="e">
        <f>IF(H125=AI125,1,0)</f>
        <v>#N/A</v>
      </c>
      <c r="AQ125" s="8">
        <f>COUNTIF($A$2:$A$1228,A125)</f>
        <v>1</v>
      </c>
      <c r="AR125" t="e">
        <f>VLOOKUP(A125,[1]Hoja3!$C$2:$AO$841,39,FALSE)</f>
        <v>#N/A</v>
      </c>
      <c r="AS125" t="str">
        <f>A125 &amp; COUNTIF(A$2:A125,A125)</f>
        <v>09HB3313931</v>
      </c>
      <c r="AT125" s="10" t="e">
        <f>VLOOKUP(AS125,[1]Hoja3!$B$2:$AO$841,38,FALSE)</f>
        <v>#N/A</v>
      </c>
      <c r="AU125" s="9" t="e">
        <f>IF(AR125&gt;AQ125,1,0)</f>
        <v>#N/A</v>
      </c>
    </row>
    <row r="126" spans="1:48" x14ac:dyDescent="0.25">
      <c r="A126" t="s">
        <v>179</v>
      </c>
      <c r="B126">
        <v>2019</v>
      </c>
      <c r="C126" t="s">
        <v>37</v>
      </c>
      <c r="D126" t="s">
        <v>38</v>
      </c>
      <c r="E126">
        <v>2</v>
      </c>
      <c r="F126" t="s">
        <v>40</v>
      </c>
      <c r="G126">
        <v>0.8</v>
      </c>
      <c r="H126" t="s">
        <v>58</v>
      </c>
      <c r="I126">
        <v>655</v>
      </c>
      <c r="J126">
        <v>1365</v>
      </c>
      <c r="K126">
        <v>0</v>
      </c>
      <c r="L126">
        <v>0</v>
      </c>
      <c r="M126">
        <v>0.6</v>
      </c>
      <c r="N126">
        <v>0.8</v>
      </c>
      <c r="O126">
        <v>1.05</v>
      </c>
      <c r="P126">
        <v>1.1000000000000001</v>
      </c>
      <c r="Q126" t="s">
        <v>46</v>
      </c>
      <c r="R126">
        <v>5</v>
      </c>
      <c r="S126">
        <v>9</v>
      </c>
      <c r="T126" t="s">
        <v>47</v>
      </c>
      <c r="U126" t="s">
        <v>58</v>
      </c>
      <c r="V126" t="s">
        <v>36</v>
      </c>
      <c r="W126">
        <v>2019</v>
      </c>
      <c r="X126" t="s">
        <v>37</v>
      </c>
      <c r="Y126" t="s">
        <v>38</v>
      </c>
      <c r="Z126">
        <v>2</v>
      </c>
      <c r="AA126">
        <v>0</v>
      </c>
      <c r="AB126">
        <v>18</v>
      </c>
      <c r="AC126">
        <v>0.8</v>
      </c>
      <c r="AD126">
        <v>0.16</v>
      </c>
      <c r="AE126">
        <v>1092</v>
      </c>
      <c r="AF126" s="10">
        <f>VLOOKUP(AS126,[1]Hoja3!$B$2:$AO$841,17,FALSE)</f>
        <v>18</v>
      </c>
      <c r="AG126" s="10">
        <f>VLOOKUP(AS126,[1]Hoja3!$B$2:$AO$841,23,FALSE)</f>
        <v>0.8</v>
      </c>
      <c r="AH126" s="10">
        <f>VLOOKUP(AS126,[1]Hoja3!$B$2:$AO$841,28,FALSE)</f>
        <v>0.27200000000000002</v>
      </c>
      <c r="AI126" s="10" t="str">
        <f>VLOOKUP(AS126,[1]Hoja3!$B$2:$AO$841,19,FALSE)</f>
        <v>Departmental Digital</v>
      </c>
      <c r="AJ126" s="10">
        <f>VLOOKUP(AS126,[1]Hoja3!$B$2:$AO$841,15,FALSE)</f>
        <v>0</v>
      </c>
      <c r="AK126">
        <f>IF(AE126=AY126,1,0)</f>
        <v>0</v>
      </c>
      <c r="AL126">
        <f>IF(AB126=AF126,1,0)</f>
        <v>1</v>
      </c>
      <c r="AM126">
        <f>IF(AC126=AG126,1,0)</f>
        <v>1</v>
      </c>
      <c r="AN126">
        <f>IF(AD126=AH126,1,0)</f>
        <v>0</v>
      </c>
      <c r="AO126">
        <f>IF(H126=AI126,1,0)</f>
        <v>1</v>
      </c>
      <c r="AP126">
        <f>IF(AJ126=AA126,1,0)</f>
        <v>1</v>
      </c>
      <c r="AQ126" s="8">
        <f>COUNTIF($A$2:$A$1228,A126)</f>
        <v>1</v>
      </c>
      <c r="AR126">
        <f>VLOOKUP(A126,[1]Hoja3!$C$2:$AO$841,39,FALSE)</f>
        <v>1</v>
      </c>
      <c r="AS126" t="str">
        <f>A126 &amp; COUNTIF(A$2:A126,A126)</f>
        <v>0EX96644601</v>
      </c>
      <c r="AT126" s="10">
        <f>VLOOKUP(AS126,[1]Hoja3!$B$2:$AO$841,38,FALSE)</f>
        <v>1092</v>
      </c>
      <c r="AU126" s="9">
        <f>IF(AR126&gt;AQ126,1,0)</f>
        <v>0</v>
      </c>
      <c r="AV126">
        <f>IF(P126="NA",2,IF(OR(F126="INSTALACION NUEVA",F126="Mantenimiento preventivo"),3,IF(AND(AB126&lt;AF126,AK126&lt;&gt;1),4,IF(AT126&gt;AE126,1,0))))</f>
        <v>0</v>
      </c>
    </row>
    <row r="127" spans="1:48" x14ac:dyDescent="0.25">
      <c r="A127" t="s">
        <v>166</v>
      </c>
      <c r="B127">
        <v>2019</v>
      </c>
      <c r="C127" t="s">
        <v>37</v>
      </c>
      <c r="D127" t="s">
        <v>38</v>
      </c>
      <c r="E127">
        <v>2</v>
      </c>
      <c r="F127" t="s">
        <v>40</v>
      </c>
      <c r="G127">
        <v>1.5833330000000001</v>
      </c>
      <c r="H127" t="s">
        <v>45</v>
      </c>
      <c r="I127">
        <v>803</v>
      </c>
      <c r="J127">
        <v>1573</v>
      </c>
      <c r="K127">
        <v>0.2</v>
      </c>
      <c r="L127">
        <v>0.6</v>
      </c>
      <c r="M127">
        <v>0.8</v>
      </c>
      <c r="N127">
        <v>1.05</v>
      </c>
      <c r="O127">
        <v>1.1000000000000001</v>
      </c>
      <c r="P127">
        <v>1.1499999999999999</v>
      </c>
      <c r="Q127" t="s">
        <v>46</v>
      </c>
      <c r="R127">
        <v>4</v>
      </c>
      <c r="S127">
        <v>6</v>
      </c>
      <c r="T127" t="s">
        <v>47</v>
      </c>
      <c r="U127" t="s">
        <v>48</v>
      </c>
      <c r="V127" t="s">
        <v>73</v>
      </c>
      <c r="W127">
        <v>2019</v>
      </c>
      <c r="X127" t="s">
        <v>37</v>
      </c>
      <c r="Y127" t="s">
        <v>38</v>
      </c>
      <c r="Z127">
        <v>9</v>
      </c>
      <c r="AA127">
        <v>0</v>
      </c>
      <c r="AB127">
        <v>19</v>
      </c>
      <c r="AC127">
        <v>1.05</v>
      </c>
      <c r="AD127">
        <v>0.39583325000000003</v>
      </c>
      <c r="AE127">
        <v>1651.65</v>
      </c>
      <c r="AF127" s="10">
        <f>VLOOKUP(AS127,[1]Hoja3!$B$2:$AO$841,17,FALSE)</f>
        <v>20</v>
      </c>
      <c r="AG127" s="10">
        <f>VLOOKUP(AS127,[1]Hoja3!$B$2:$AO$841,23,FALSE)</f>
        <v>1.05</v>
      </c>
      <c r="AH127" s="10">
        <f>VLOOKUP(AS127,[1]Hoja3!$B$2:$AO$841,28,FALSE)</f>
        <v>0.66749999999999998</v>
      </c>
      <c r="AI127" s="10" t="str">
        <f>VLOOKUP(AS127,[1]Hoja3!$B$2:$AO$841,19,FALSE)</f>
        <v>Light Production Digital Business</v>
      </c>
      <c r="AJ127" s="10">
        <f>VLOOKUP(AS127,[1]Hoja3!$B$2:$AO$841,15,FALSE)</f>
        <v>0</v>
      </c>
      <c r="AK127">
        <f>IF(AE127=AY127,1,0)</f>
        <v>0</v>
      </c>
      <c r="AL127">
        <f>IF(AB127=AF127,1,0)</f>
        <v>0</v>
      </c>
      <c r="AM127">
        <f>IF(AC127=AG127,1,0)</f>
        <v>1</v>
      </c>
      <c r="AN127">
        <f>IF(AD127=AH127,1,0)</f>
        <v>0</v>
      </c>
      <c r="AO127">
        <f>IF(H127=AI127,1,0)</f>
        <v>1</v>
      </c>
      <c r="AP127">
        <f>IF(AJ127=AA127,1,0)</f>
        <v>1</v>
      </c>
      <c r="AQ127" s="8">
        <f>COUNTIF($A$2:$A$1228,A127)</f>
        <v>1</v>
      </c>
      <c r="AR127">
        <f>VLOOKUP(A127,[1]Hoja3!$C$2:$AO$841,39,FALSE)</f>
        <v>1</v>
      </c>
      <c r="AS127" t="str">
        <f>A127 &amp; COUNTIF(A$2:A127,A127)</f>
        <v>0BG29492731</v>
      </c>
      <c r="AT127" s="10">
        <f>VLOOKUP(AS127,[1]Hoja3!$B$2:$AO$841,38,FALSE)</f>
        <v>1651.6500000000003</v>
      </c>
      <c r="AU127" s="9">
        <f>IF(AR127&gt;AQ127,1,0)</f>
        <v>0</v>
      </c>
      <c r="AV127">
        <f>IF(P127="NA",2,IF(OR(F127="INSTALACION NUEVA",F127="Mantenimiento preventivo"),3,IF(AND(AB127&lt;AF127,AK127&lt;&gt;1),4,IF(AT127&gt;AE127,1,0))))</f>
        <v>4</v>
      </c>
    </row>
    <row r="128" spans="1:48" x14ac:dyDescent="0.25">
      <c r="A128" t="s">
        <v>165</v>
      </c>
      <c r="B128">
        <v>2019</v>
      </c>
      <c r="C128" t="s">
        <v>37</v>
      </c>
      <c r="D128" t="s">
        <v>38</v>
      </c>
      <c r="E128">
        <v>2</v>
      </c>
      <c r="F128" t="s">
        <v>40</v>
      </c>
      <c r="G128">
        <v>2.8166669999999998</v>
      </c>
      <c r="H128" t="s">
        <v>45</v>
      </c>
      <c r="I128">
        <v>803</v>
      </c>
      <c r="J128">
        <v>1573</v>
      </c>
      <c r="K128">
        <v>0.2</v>
      </c>
      <c r="L128">
        <v>0.6</v>
      </c>
      <c r="M128">
        <v>0.8</v>
      </c>
      <c r="N128">
        <v>1.05</v>
      </c>
      <c r="O128">
        <v>1.1000000000000001</v>
      </c>
      <c r="P128">
        <v>1.1499999999999999</v>
      </c>
      <c r="Q128" t="s">
        <v>46</v>
      </c>
      <c r="R128">
        <v>4</v>
      </c>
      <c r="S128">
        <v>6</v>
      </c>
      <c r="T128" t="s">
        <v>47</v>
      </c>
      <c r="U128" t="s">
        <v>48</v>
      </c>
      <c r="V128" t="s">
        <v>73</v>
      </c>
      <c r="W128">
        <v>2019</v>
      </c>
      <c r="X128" t="s">
        <v>37</v>
      </c>
      <c r="Y128" t="s">
        <v>38</v>
      </c>
      <c r="Z128">
        <v>2</v>
      </c>
      <c r="AA128">
        <v>0</v>
      </c>
      <c r="AB128">
        <v>20</v>
      </c>
      <c r="AC128">
        <v>1.05</v>
      </c>
      <c r="AD128">
        <v>0.70416674999999995</v>
      </c>
      <c r="AE128">
        <v>1651.65</v>
      </c>
      <c r="AF128" s="10">
        <f>VLOOKUP(AS128,[1]Hoja3!$B$2:$AO$841,17,FALSE)</f>
        <v>20</v>
      </c>
      <c r="AG128" s="10">
        <f>VLOOKUP(AS128,[1]Hoja3!$B$2:$AO$841,23,FALSE)</f>
        <v>1.05</v>
      </c>
      <c r="AH128" s="10">
        <f>VLOOKUP(AS128,[1]Hoja3!$B$2:$AO$841,28,FALSE)</f>
        <v>0.33250000000000002</v>
      </c>
      <c r="AI128" s="10" t="str">
        <f>VLOOKUP(AS128,[1]Hoja3!$B$2:$AO$841,19,FALSE)</f>
        <v>Light Production Digital Business</v>
      </c>
      <c r="AJ128" s="10">
        <f>VLOOKUP(AS128,[1]Hoja3!$B$2:$AO$841,15,FALSE)</f>
        <v>0</v>
      </c>
      <c r="AK128">
        <f>IF(AE128=AY128,1,0)</f>
        <v>0</v>
      </c>
      <c r="AL128">
        <f>IF(AB128=AF128,1,0)</f>
        <v>1</v>
      </c>
      <c r="AM128">
        <f>IF(AC128=AG128,1,0)</f>
        <v>1</v>
      </c>
      <c r="AN128">
        <f>IF(AD128=AH128,1,0)</f>
        <v>0</v>
      </c>
      <c r="AO128">
        <f>IF(H128=AI128,1,0)</f>
        <v>1</v>
      </c>
      <c r="AP128">
        <f>IF(AJ128=AA128,1,0)</f>
        <v>1</v>
      </c>
      <c r="AQ128" s="8">
        <f>COUNTIF($A$2:$A$1228,A128)</f>
        <v>1</v>
      </c>
      <c r="AR128">
        <f>VLOOKUP(A128,[1]Hoja3!$C$2:$AO$841,39,FALSE)</f>
        <v>1</v>
      </c>
      <c r="AS128" t="str">
        <f>A128 &amp; COUNTIF(A$2:A128,A128)</f>
        <v>0BG29488941</v>
      </c>
      <c r="AT128" s="10">
        <f>VLOOKUP(AS128,[1]Hoja3!$B$2:$AO$841,38,FALSE)</f>
        <v>1651.6500000000003</v>
      </c>
      <c r="AU128" s="9">
        <f>IF(AR128&gt;AQ128,1,0)</f>
        <v>0</v>
      </c>
      <c r="AV128">
        <f>IF(P128="NA",2,IF(OR(F128="INSTALACION NUEVA",F128="Mantenimiento preventivo"),3,IF(AND(AB128&lt;AF128,AK128&lt;&gt;1),4,IF(AT128&gt;AE128,1,0))))</f>
        <v>0</v>
      </c>
    </row>
    <row r="129" spans="1:48" x14ac:dyDescent="0.25">
      <c r="A129" t="s">
        <v>703</v>
      </c>
      <c r="B129">
        <v>2019</v>
      </c>
      <c r="C129" t="s">
        <v>37</v>
      </c>
      <c r="D129" t="s">
        <v>38</v>
      </c>
      <c r="E129">
        <v>2</v>
      </c>
      <c r="F129" t="s">
        <v>40</v>
      </c>
      <c r="G129">
        <v>2.1166670000000001</v>
      </c>
      <c r="H129" t="s">
        <v>116</v>
      </c>
      <c r="I129">
        <v>655</v>
      </c>
      <c r="J129">
        <v>1365</v>
      </c>
      <c r="K129">
        <v>0</v>
      </c>
      <c r="L129">
        <v>0</v>
      </c>
      <c r="M129">
        <v>0.6</v>
      </c>
      <c r="N129">
        <v>0.8</v>
      </c>
      <c r="O129">
        <v>1.05</v>
      </c>
      <c r="P129">
        <v>1.1000000000000001</v>
      </c>
      <c r="Q129" t="s">
        <v>420</v>
      </c>
      <c r="R129">
        <v>5</v>
      </c>
      <c r="S129">
        <v>9</v>
      </c>
      <c r="T129" t="s">
        <v>47</v>
      </c>
      <c r="U129" t="s">
        <v>45</v>
      </c>
      <c r="V129" t="s">
        <v>683</v>
      </c>
      <c r="W129">
        <v>2019</v>
      </c>
      <c r="X129" t="s">
        <v>37</v>
      </c>
      <c r="Y129" t="s">
        <v>38</v>
      </c>
      <c r="Z129">
        <v>2</v>
      </c>
      <c r="AA129">
        <v>1</v>
      </c>
      <c r="AB129">
        <v>12</v>
      </c>
      <c r="AC129">
        <v>0</v>
      </c>
      <c r="AD129">
        <v>0</v>
      </c>
      <c r="AE129">
        <v>0</v>
      </c>
      <c r="AF129" s="10">
        <f>VLOOKUP(AS129,[1]Hoja3!$B$2:$AO$841,17,FALSE)</f>
        <v>12</v>
      </c>
      <c r="AG129" s="10">
        <f>VLOOKUP(AS129,[1]Hoja3!$B$2:$AO$841,23,FALSE)</f>
        <v>0.6</v>
      </c>
      <c r="AH129" s="10">
        <f>VLOOKUP(AS129,[1]Hoja3!$B$2:$AO$841,28,FALSE)</f>
        <v>0.56200000000000006</v>
      </c>
      <c r="AI129" s="10" t="str">
        <f>VLOOKUP(AS129,[1]Hoja3!$B$2:$AO$841,19,FALSE)</f>
        <v>Office Digital</v>
      </c>
      <c r="AJ129" s="10">
        <f>VLOOKUP(AS129,[1]Hoja3!$B$2:$AO$841,15,FALSE)</f>
        <v>1</v>
      </c>
      <c r="AK129">
        <f>IF(AE129=AY129,1,0)</f>
        <v>1</v>
      </c>
      <c r="AL129">
        <f>IF(AB129=AF129,1,0)</f>
        <v>1</v>
      </c>
      <c r="AM129">
        <f>IF(AC129=AG129,1,0)</f>
        <v>0</v>
      </c>
      <c r="AN129">
        <f>IF(AD129=AH129,1,0)</f>
        <v>0</v>
      </c>
      <c r="AO129">
        <f>IF(H129=AI129,1,0)</f>
        <v>1</v>
      </c>
      <c r="AP129">
        <f>IF(AJ129=AA129,1,0)</f>
        <v>1</v>
      </c>
      <c r="AQ129" s="8">
        <f>COUNTIF($A$2:$A$1228,A129)</f>
        <v>2</v>
      </c>
      <c r="AR129">
        <f>VLOOKUP(A129,[1]Hoja3!$C$2:$AO$841,39,FALSE)</f>
        <v>2</v>
      </c>
      <c r="AS129" t="str">
        <f>A129 &amp; COUNTIF(A$2:A129,A129)</f>
        <v>0Y4X8487401</v>
      </c>
      <c r="AT129" s="10">
        <f>VLOOKUP(AS129,[1]Hoja3!$B$2:$AO$841,38,FALSE)</f>
        <v>0</v>
      </c>
      <c r="AU129" s="9">
        <f>IF(AR129&gt;AQ129,1,0)</f>
        <v>0</v>
      </c>
      <c r="AV129">
        <f>IF(P129="NA",2,IF(OR(F129="INSTALACION NUEVA",F129="Mantenimiento preventivo"),3,IF(AND(AB129&lt;AF129,AK129&lt;&gt;1),4,IF(AT129&gt;AE129,1,0))))</f>
        <v>0</v>
      </c>
    </row>
    <row r="130" spans="1:48" x14ac:dyDescent="0.25">
      <c r="A130" t="s">
        <v>174</v>
      </c>
      <c r="B130">
        <v>2019</v>
      </c>
      <c r="C130" t="s">
        <v>37</v>
      </c>
      <c r="D130" t="s">
        <v>38</v>
      </c>
      <c r="E130">
        <v>2</v>
      </c>
      <c r="F130" t="s">
        <v>40</v>
      </c>
      <c r="G130">
        <v>1.9166669999999999</v>
      </c>
      <c r="H130" t="s">
        <v>54</v>
      </c>
      <c r="I130">
        <v>803</v>
      </c>
      <c r="J130">
        <v>1573</v>
      </c>
      <c r="K130">
        <v>0.2</v>
      </c>
      <c r="L130">
        <v>0.6</v>
      </c>
      <c r="M130">
        <v>0.8</v>
      </c>
      <c r="N130">
        <v>1.05</v>
      </c>
      <c r="O130">
        <v>1.1000000000000001</v>
      </c>
      <c r="P130">
        <v>1.1499999999999999</v>
      </c>
      <c r="Q130" t="s">
        <v>46</v>
      </c>
      <c r="R130">
        <v>4</v>
      </c>
      <c r="S130">
        <v>6</v>
      </c>
      <c r="T130" t="s">
        <v>47</v>
      </c>
      <c r="U130" t="s">
        <v>54</v>
      </c>
      <c r="V130" t="s">
        <v>50</v>
      </c>
      <c r="W130">
        <v>2019</v>
      </c>
      <c r="X130" t="s">
        <v>37</v>
      </c>
      <c r="Y130" t="s">
        <v>38</v>
      </c>
      <c r="Z130">
        <v>2</v>
      </c>
      <c r="AA130">
        <v>0</v>
      </c>
      <c r="AB130">
        <v>20</v>
      </c>
      <c r="AC130">
        <v>1.05</v>
      </c>
      <c r="AD130">
        <v>0.47916674999999997</v>
      </c>
      <c r="AE130">
        <v>1651.65</v>
      </c>
      <c r="AF130" s="10">
        <f>VLOOKUP(AS130,[1]Hoja3!$B$2:$AO$841,17,FALSE)</f>
        <v>126</v>
      </c>
      <c r="AG130" s="10">
        <f>VLOOKUP(AS130,[1]Hoja3!$B$2:$AO$841,23,FALSE)</f>
        <v>1.1499999999999999</v>
      </c>
      <c r="AH130" s="10">
        <f>VLOOKUP(AS130,[1]Hoja3!$B$2:$AO$841,28,FALSE)</f>
        <v>0.5</v>
      </c>
      <c r="AI130" s="10" t="str">
        <f>VLOOKUP(AS130,[1]Hoja3!$B$2:$AO$841,19,FALSE)</f>
        <v>Entry Production Color Low/Mid</v>
      </c>
      <c r="AJ130" s="10">
        <f>VLOOKUP(AS130,[1]Hoja3!$B$2:$AO$841,15,FALSE)</f>
        <v>0</v>
      </c>
      <c r="AK130">
        <f>IF(AE130=AY130,1,0)</f>
        <v>0</v>
      </c>
      <c r="AL130">
        <f>IF(AB130=AF130,1,0)</f>
        <v>0</v>
      </c>
      <c r="AM130">
        <f>IF(AC130=AG130,1,0)</f>
        <v>0</v>
      </c>
      <c r="AN130">
        <f>IF(AD130=AH130,1,0)</f>
        <v>0</v>
      </c>
      <c r="AO130">
        <f>IF(H130=AI130,1,0)</f>
        <v>1</v>
      </c>
      <c r="AP130">
        <f>IF(AJ130=AA130,1,0)</f>
        <v>1</v>
      </c>
      <c r="AQ130" s="8">
        <f>COUNTIF($A$2:$A$1228,A130)</f>
        <v>3</v>
      </c>
      <c r="AR130">
        <f>VLOOKUP(A130,[1]Hoja3!$C$2:$AO$841,39,FALSE)</f>
        <v>2</v>
      </c>
      <c r="AS130" t="str">
        <f>A130 &amp; COUNTIF(A$2:A130,A130)</f>
        <v>0E2B6466161</v>
      </c>
      <c r="AT130" s="10">
        <f>VLOOKUP(AS130,[1]Hoja3!$B$2:$AO$841,38,FALSE)</f>
        <v>1808.95</v>
      </c>
      <c r="AU130" s="9">
        <f>IF(AR130&gt;AQ130,1,0)</f>
        <v>0</v>
      </c>
      <c r="AV130">
        <f>IF(P130="NA",2,IF(OR(F130="INSTALACION NUEVA",F130="Mantenimiento preventivo"),3,IF(AND(AB130&lt;AF130,AK130&lt;&gt;1),4,IF(AT130&gt;AE130,1,0))))</f>
        <v>4</v>
      </c>
    </row>
    <row r="131" spans="1:48" x14ac:dyDescent="0.25">
      <c r="A131" t="s">
        <v>155</v>
      </c>
      <c r="B131">
        <v>2019</v>
      </c>
      <c r="C131" t="s">
        <v>37</v>
      </c>
      <c r="D131" t="s">
        <v>38</v>
      </c>
      <c r="E131">
        <v>2</v>
      </c>
      <c r="F131" t="s">
        <v>40</v>
      </c>
      <c r="G131">
        <v>3</v>
      </c>
      <c r="H131" t="s">
        <v>91</v>
      </c>
      <c r="I131">
        <v>803</v>
      </c>
      <c r="J131">
        <v>1573</v>
      </c>
      <c r="K131">
        <v>0.2</v>
      </c>
      <c r="L131">
        <v>0.6</v>
      </c>
      <c r="M131">
        <v>0.8</v>
      </c>
      <c r="N131">
        <v>1.05</v>
      </c>
      <c r="O131">
        <v>1.1000000000000001</v>
      </c>
      <c r="P131">
        <v>1.1499999999999999</v>
      </c>
      <c r="Q131" t="s">
        <v>46</v>
      </c>
      <c r="R131">
        <v>4</v>
      </c>
      <c r="S131">
        <v>6</v>
      </c>
      <c r="T131" t="s">
        <v>47</v>
      </c>
      <c r="U131" t="s">
        <v>91</v>
      </c>
      <c r="V131" t="s">
        <v>50</v>
      </c>
      <c r="W131">
        <v>2019</v>
      </c>
      <c r="X131" t="s">
        <v>37</v>
      </c>
      <c r="Y131" t="s">
        <v>38</v>
      </c>
      <c r="Z131">
        <v>8</v>
      </c>
      <c r="AA131">
        <v>0</v>
      </c>
      <c r="AB131">
        <v>19</v>
      </c>
      <c r="AC131">
        <v>1.05</v>
      </c>
      <c r="AD131">
        <v>0.75</v>
      </c>
      <c r="AE131">
        <v>1651.65</v>
      </c>
      <c r="AF131" s="10">
        <f>VLOOKUP(AS131,[1]Hoja3!$B$2:$AO$841,17,FALSE)</f>
        <v>50</v>
      </c>
      <c r="AG131" s="10">
        <f>VLOOKUP(AS131,[1]Hoja3!$B$2:$AO$841,23,FALSE)</f>
        <v>1.1000000000000001</v>
      </c>
      <c r="AH131" s="10">
        <f>VLOOKUP(AS131,[1]Hoja3!$B$2:$AO$841,28,FALSE)</f>
        <v>1</v>
      </c>
      <c r="AI131" s="10" t="str">
        <f>VLOOKUP(AS131,[1]Hoja3!$B$2:$AO$841,19,FALSE)</f>
        <v>WF Mono Systems and Legacy Color</v>
      </c>
      <c r="AJ131" s="10">
        <f>VLOOKUP(AS131,[1]Hoja3!$B$2:$AO$841,15,FALSE)</f>
        <v>0</v>
      </c>
      <c r="AK131">
        <f>IF(AE131=AY131,1,0)</f>
        <v>0</v>
      </c>
      <c r="AL131">
        <f>IF(AB131=AF131,1,0)</f>
        <v>0</v>
      </c>
      <c r="AM131">
        <f>IF(AC131=AG131,1,0)</f>
        <v>0</v>
      </c>
      <c r="AN131">
        <f>IF(AD131=AH131,1,0)</f>
        <v>0</v>
      </c>
      <c r="AO131">
        <f>IF(H131=AI131,1,0)</f>
        <v>1</v>
      </c>
      <c r="AP131">
        <f>IF(AJ131=AA131,1,0)</f>
        <v>1</v>
      </c>
      <c r="AQ131" s="8">
        <f>COUNTIF($A$2:$A$1228,A131)</f>
        <v>1</v>
      </c>
      <c r="AR131">
        <f>VLOOKUP(A131,[1]Hoja3!$C$2:$AO$841,39,FALSE)</f>
        <v>1</v>
      </c>
      <c r="AS131" t="str">
        <f>A131 &amp; COUNTIF(A$2:A131,A131)</f>
        <v>0A1H0206561</v>
      </c>
      <c r="AT131" s="10">
        <f>VLOOKUP(AS131,[1]Hoja3!$B$2:$AO$841,38,FALSE)</f>
        <v>1730.3000000000004</v>
      </c>
      <c r="AU131" s="9">
        <f>IF(AR131&gt;AQ131,1,0)</f>
        <v>0</v>
      </c>
      <c r="AV131">
        <f>IF(P131="NA",2,IF(OR(F131="INSTALACION NUEVA",F131="Mantenimiento preventivo"),3,IF(AND(AB131&lt;AF131,AK131&lt;&gt;1),4,IF(AT131&gt;AE131,1,0))))</f>
        <v>4</v>
      </c>
    </row>
    <row r="132" spans="1:48" x14ac:dyDescent="0.25">
      <c r="A132" t="s">
        <v>167</v>
      </c>
      <c r="B132">
        <v>2019</v>
      </c>
      <c r="C132" t="s">
        <v>37</v>
      </c>
      <c r="D132" t="s">
        <v>38</v>
      </c>
      <c r="E132">
        <v>2</v>
      </c>
      <c r="F132" t="s">
        <v>40</v>
      </c>
      <c r="G132">
        <v>1.5833330000000001</v>
      </c>
      <c r="H132" t="s">
        <v>45</v>
      </c>
      <c r="I132">
        <v>803</v>
      </c>
      <c r="J132">
        <v>1573</v>
      </c>
      <c r="K132">
        <v>0.2</v>
      </c>
      <c r="L132">
        <v>0.6</v>
      </c>
      <c r="M132">
        <v>0.8</v>
      </c>
      <c r="N132">
        <v>1.05</v>
      </c>
      <c r="O132">
        <v>1.1000000000000001</v>
      </c>
      <c r="P132">
        <v>1.1499999999999999</v>
      </c>
      <c r="Q132" t="s">
        <v>46</v>
      </c>
      <c r="R132">
        <v>4</v>
      </c>
      <c r="S132">
        <v>6</v>
      </c>
      <c r="T132" t="s">
        <v>47</v>
      </c>
      <c r="U132" t="s">
        <v>48</v>
      </c>
      <c r="V132" t="s">
        <v>42</v>
      </c>
      <c r="W132">
        <v>2019</v>
      </c>
      <c r="X132" t="s">
        <v>37</v>
      </c>
      <c r="Y132" t="s">
        <v>38</v>
      </c>
      <c r="Z132">
        <v>5</v>
      </c>
      <c r="AA132">
        <v>0</v>
      </c>
      <c r="AB132">
        <v>29</v>
      </c>
      <c r="AC132">
        <v>1.05</v>
      </c>
      <c r="AD132">
        <v>0.39583325000000003</v>
      </c>
      <c r="AE132">
        <v>1651.65</v>
      </c>
      <c r="AF132" s="10">
        <f>VLOOKUP(AS132,[1]Hoja3!$B$2:$AO$841,17,FALSE)</f>
        <v>60</v>
      </c>
      <c r="AG132" s="10">
        <f>VLOOKUP(AS132,[1]Hoja3!$B$2:$AO$841,23,FALSE)</f>
        <v>1.1000000000000001</v>
      </c>
      <c r="AH132" s="10">
        <f>VLOOKUP(AS132,[1]Hoja3!$B$2:$AO$841,28,FALSE)</f>
        <v>0.755</v>
      </c>
      <c r="AI132" s="10" t="str">
        <f>VLOOKUP(AS132,[1]Hoja3!$B$2:$AO$841,19,FALSE)</f>
        <v>Light Production Digital Business</v>
      </c>
      <c r="AJ132" s="10">
        <f>VLOOKUP(AS132,[1]Hoja3!$B$2:$AO$841,15,FALSE)</f>
        <v>0</v>
      </c>
      <c r="AK132">
        <f>IF(AE132=AY132,1,0)</f>
        <v>0</v>
      </c>
      <c r="AL132">
        <f>IF(AB132=AF132,1,0)</f>
        <v>0</v>
      </c>
      <c r="AM132">
        <f>IF(AC132=AG132,1,0)</f>
        <v>0</v>
      </c>
      <c r="AN132">
        <f>IF(AD132=AH132,1,0)</f>
        <v>0</v>
      </c>
      <c r="AO132">
        <f>IF(H132=AI132,1,0)</f>
        <v>1</v>
      </c>
      <c r="AP132">
        <f>IF(AJ132=AA132,1,0)</f>
        <v>1</v>
      </c>
      <c r="AQ132" s="8">
        <f>COUNTIF($A$2:$A$1228,A132)</f>
        <v>1</v>
      </c>
      <c r="AR132">
        <f>VLOOKUP(A132,[1]Hoja3!$C$2:$AO$841,39,FALSE)</f>
        <v>1</v>
      </c>
      <c r="AS132" t="str">
        <f>A132 &amp; COUNTIF(A$2:A132,A132)</f>
        <v>0BG29514771</v>
      </c>
      <c r="AT132" s="10">
        <f>VLOOKUP(AS132,[1]Hoja3!$B$2:$AO$841,38,FALSE)</f>
        <v>1730.3000000000004</v>
      </c>
      <c r="AU132" s="9">
        <f>IF(AR132&gt;AQ132,1,0)</f>
        <v>0</v>
      </c>
      <c r="AV132">
        <f>IF(P132="NA",2,IF(OR(F132="INSTALACION NUEVA",F132="Mantenimiento preventivo"),3,IF(AND(AB132&lt;AF132,AK132&lt;&gt;1),4,IF(AT132&gt;AE132,1,0))))</f>
        <v>4</v>
      </c>
    </row>
    <row r="133" spans="1:48" x14ac:dyDescent="0.25">
      <c r="A133" t="s">
        <v>704</v>
      </c>
      <c r="B133">
        <v>2019</v>
      </c>
      <c r="C133" t="s">
        <v>37</v>
      </c>
      <c r="D133" t="s">
        <v>38</v>
      </c>
      <c r="E133">
        <v>2</v>
      </c>
      <c r="F133" t="s">
        <v>44</v>
      </c>
      <c r="G133">
        <v>0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R133" t="s">
        <v>33</v>
      </c>
      <c r="S133" t="s">
        <v>33</v>
      </c>
      <c r="U133" t="s">
        <v>34</v>
      </c>
      <c r="V133" t="s">
        <v>50</v>
      </c>
      <c r="W133">
        <v>2019</v>
      </c>
      <c r="X133" t="s">
        <v>37</v>
      </c>
      <c r="Y133" t="s">
        <v>38</v>
      </c>
      <c r="Z133">
        <v>2</v>
      </c>
      <c r="AA133" t="s">
        <v>33</v>
      </c>
      <c r="AB133">
        <v>47</v>
      </c>
      <c r="AC133">
        <v>0</v>
      </c>
      <c r="AD133">
        <v>0</v>
      </c>
      <c r="AE133">
        <v>0</v>
      </c>
      <c r="AF133" s="10" t="e">
        <f>VLOOKUP(AS133,[1]Hoja3!$B$2:$AO$841,17,FALSE)</f>
        <v>#N/A</v>
      </c>
      <c r="AG133" s="10" t="e">
        <f>VLOOKUP(AS133,[1]Hoja3!$B$2:$AO$841,23,FALSE)</f>
        <v>#N/A</v>
      </c>
      <c r="AH133" s="10" t="e">
        <f>VLOOKUP(AS133,[1]Hoja3!$B$2:$AO$841,28,FALSE)</f>
        <v>#N/A</v>
      </c>
      <c r="AI133" s="10" t="e">
        <f>VLOOKUP(AS133,[1]Hoja3!$B$2:$AO$841,19,FALSE)</f>
        <v>#N/A</v>
      </c>
      <c r="AJ133" s="10"/>
      <c r="AK133">
        <f>IF(AE133=AY133,1,0)</f>
        <v>1</v>
      </c>
      <c r="AL133" t="e">
        <f>IF(AB133=AF133,1,0)</f>
        <v>#N/A</v>
      </c>
      <c r="AM133" t="e">
        <f>IF(AC133=AG133,1,0)</f>
        <v>#N/A</v>
      </c>
      <c r="AN133" t="e">
        <f>IF(AD133=AH133,1,0)</f>
        <v>#N/A</v>
      </c>
      <c r="AO133" t="e">
        <f>IF(H133=AI133,1,0)</f>
        <v>#N/A</v>
      </c>
      <c r="AQ133" s="8">
        <f>COUNTIF($A$2:$A$1228,A133)</f>
        <v>1</v>
      </c>
      <c r="AR133" t="e">
        <f>VLOOKUP(A133,[1]Hoja3!$C$2:$AO$841,39,FALSE)</f>
        <v>#N/A</v>
      </c>
      <c r="AS133" t="str">
        <f>A133 &amp; COUNTIF(A$2:A133,A133)</f>
        <v>09HB3313541</v>
      </c>
      <c r="AT133" s="10" t="e">
        <f>VLOOKUP(AS133,[1]Hoja3!$B$2:$AO$841,38,FALSE)</f>
        <v>#N/A</v>
      </c>
      <c r="AU133" s="9" t="e">
        <f>IF(AR133&gt;AQ133,1,0)</f>
        <v>#N/A</v>
      </c>
    </row>
    <row r="134" spans="1:48" x14ac:dyDescent="0.25">
      <c r="A134" t="s">
        <v>171</v>
      </c>
      <c r="B134">
        <v>2019</v>
      </c>
      <c r="C134" t="s">
        <v>37</v>
      </c>
      <c r="D134" t="s">
        <v>38</v>
      </c>
      <c r="E134">
        <v>2</v>
      </c>
      <c r="F134" t="s">
        <v>40</v>
      </c>
      <c r="G134">
        <v>0.36666670000000001</v>
      </c>
      <c r="H134" t="s">
        <v>71</v>
      </c>
      <c r="I134">
        <v>468</v>
      </c>
      <c r="J134">
        <v>715</v>
      </c>
      <c r="K134">
        <v>0</v>
      </c>
      <c r="L134">
        <v>0</v>
      </c>
      <c r="M134">
        <v>0</v>
      </c>
      <c r="N134">
        <v>0.6</v>
      </c>
      <c r="O134">
        <v>0.8</v>
      </c>
      <c r="P134">
        <v>1.05</v>
      </c>
      <c r="Q134" t="s">
        <v>46</v>
      </c>
      <c r="R134">
        <v>5</v>
      </c>
      <c r="S134">
        <v>9</v>
      </c>
      <c r="T134" t="s">
        <v>47</v>
      </c>
      <c r="U134" t="s">
        <v>71</v>
      </c>
      <c r="V134" t="s">
        <v>59</v>
      </c>
      <c r="W134">
        <v>2019</v>
      </c>
      <c r="X134" t="s">
        <v>37</v>
      </c>
      <c r="Y134" t="s">
        <v>38</v>
      </c>
      <c r="Z134">
        <v>11</v>
      </c>
      <c r="AA134">
        <v>0</v>
      </c>
      <c r="AB134">
        <v>71</v>
      </c>
      <c r="AC134">
        <v>1.05</v>
      </c>
      <c r="AD134">
        <v>7.3333339999999997E-2</v>
      </c>
      <c r="AE134">
        <v>750.75</v>
      </c>
      <c r="AF134" s="10">
        <f>VLOOKUP(AS134,[1]Hoja3!$B$2:$AO$841,17,FALSE)</f>
        <v>74</v>
      </c>
      <c r="AG134" s="10">
        <f>VLOOKUP(AS134,[1]Hoja3!$B$2:$AO$841,23,FALSE)</f>
        <v>1.05</v>
      </c>
      <c r="AH134" s="10">
        <f>VLOOKUP(AS134,[1]Hoja3!$B$2:$AO$841,28,FALSE)</f>
        <v>0.2</v>
      </c>
      <c r="AI134" s="10" t="str">
        <f>VLOOKUP(AS134,[1]Hoja3!$B$2:$AO$841,19,FALSE)</f>
        <v>Entry Mono Printers</v>
      </c>
      <c r="AJ134" s="10">
        <f>VLOOKUP(AS134,[1]Hoja3!$B$2:$AO$841,15,FALSE)</f>
        <v>0</v>
      </c>
      <c r="AK134">
        <f>IF(AE134=AY134,1,0)</f>
        <v>0</v>
      </c>
      <c r="AL134">
        <f>IF(AB134=AF134,1,0)</f>
        <v>0</v>
      </c>
      <c r="AM134">
        <f>IF(AC134=AG134,1,0)</f>
        <v>1</v>
      </c>
      <c r="AN134">
        <f>IF(AD134=AH134,1,0)</f>
        <v>0</v>
      </c>
      <c r="AO134">
        <f>IF(H134=AI134,1,0)</f>
        <v>1</v>
      </c>
      <c r="AP134">
        <f>IF(AJ134=AA134,1,0)</f>
        <v>1</v>
      </c>
      <c r="AQ134" s="8">
        <f>COUNTIF($A$2:$A$1228,A134)</f>
        <v>1</v>
      </c>
      <c r="AR134">
        <f>VLOOKUP(A134,[1]Hoja3!$C$2:$AO$841,39,FALSE)</f>
        <v>1</v>
      </c>
      <c r="AS134" t="str">
        <f>A134 &amp; COUNTIF(A$2:A134,A134)</f>
        <v>0D6X4583811</v>
      </c>
      <c r="AT134" s="10">
        <f>VLOOKUP(AS134,[1]Hoja3!$B$2:$AO$841,38,FALSE)</f>
        <v>750.75000000000011</v>
      </c>
      <c r="AU134" s="9">
        <f>IF(AR134&gt;AQ134,1,0)</f>
        <v>0</v>
      </c>
      <c r="AV134">
        <f>IF(P134="NA",2,IF(OR(F134="INSTALACION NUEVA",F134="Mantenimiento preventivo"),3,IF(AND(AB134&lt;AF134,AK134&lt;&gt;1),4,IF(AT134&gt;AE134,1,0))))</f>
        <v>4</v>
      </c>
    </row>
    <row r="135" spans="1:48" x14ac:dyDescent="0.25">
      <c r="A135" t="s">
        <v>705</v>
      </c>
      <c r="B135">
        <v>2019</v>
      </c>
      <c r="C135" t="s">
        <v>37</v>
      </c>
      <c r="D135" t="s">
        <v>38</v>
      </c>
      <c r="E135">
        <v>2</v>
      </c>
      <c r="F135" t="s">
        <v>44</v>
      </c>
      <c r="G135">
        <v>0</v>
      </c>
      <c r="H135" t="s">
        <v>116</v>
      </c>
      <c r="I135">
        <v>655</v>
      </c>
      <c r="J135">
        <v>1365</v>
      </c>
      <c r="K135">
        <v>0</v>
      </c>
      <c r="L135">
        <v>0</v>
      </c>
      <c r="M135">
        <v>0.6</v>
      </c>
      <c r="N135">
        <v>0.8</v>
      </c>
      <c r="O135">
        <v>1.05</v>
      </c>
      <c r="P135">
        <v>1.1000000000000001</v>
      </c>
      <c r="Q135" t="s">
        <v>46</v>
      </c>
      <c r="R135">
        <v>5</v>
      </c>
      <c r="S135">
        <v>9</v>
      </c>
      <c r="T135" t="s">
        <v>47</v>
      </c>
      <c r="U135" t="s">
        <v>45</v>
      </c>
      <c r="V135" t="s">
        <v>50</v>
      </c>
      <c r="W135">
        <v>2019</v>
      </c>
      <c r="X135" t="s">
        <v>37</v>
      </c>
      <c r="Y135" t="s">
        <v>38</v>
      </c>
      <c r="Z135">
        <v>2</v>
      </c>
      <c r="AA135">
        <v>1</v>
      </c>
      <c r="AB135">
        <v>69</v>
      </c>
      <c r="AC135">
        <v>0</v>
      </c>
      <c r="AD135">
        <v>0</v>
      </c>
      <c r="AE135">
        <v>0</v>
      </c>
      <c r="AF135" s="10" t="e">
        <f>VLOOKUP(AS135,[1]Hoja3!$B$2:$AO$841,17,FALSE)</f>
        <v>#N/A</v>
      </c>
      <c r="AG135" s="10" t="e">
        <f>VLOOKUP(AS135,[1]Hoja3!$B$2:$AO$841,23,FALSE)</f>
        <v>#N/A</v>
      </c>
      <c r="AH135" s="10" t="e">
        <f>VLOOKUP(AS135,[1]Hoja3!$B$2:$AO$841,28,FALSE)</f>
        <v>#N/A</v>
      </c>
      <c r="AI135" s="10" t="e">
        <f>VLOOKUP(AS135,[1]Hoja3!$B$2:$AO$841,19,FALSE)</f>
        <v>#N/A</v>
      </c>
      <c r="AJ135" s="10"/>
      <c r="AK135">
        <f>IF(AE135=AY135,1,0)</f>
        <v>1</v>
      </c>
      <c r="AL135" t="e">
        <f>IF(AB135=AF135,1,0)</f>
        <v>#N/A</v>
      </c>
      <c r="AM135" t="e">
        <f>IF(AC135=AG135,1,0)</f>
        <v>#N/A</v>
      </c>
      <c r="AN135" t="e">
        <f>IF(AD135=AH135,1,0)</f>
        <v>#N/A</v>
      </c>
      <c r="AO135" t="e">
        <f>IF(H135=AI135,1,0)</f>
        <v>#N/A</v>
      </c>
      <c r="AQ135" s="8">
        <f>COUNTIF($A$2:$A$1228,A135)</f>
        <v>2</v>
      </c>
      <c r="AR135" t="e">
        <f>VLOOKUP(A135,[1]Hoja3!$C$2:$AO$841,39,FALSE)</f>
        <v>#N/A</v>
      </c>
      <c r="AS135" t="str">
        <f>A135 &amp; COUNTIF(A$2:A135,A135)</f>
        <v>0Y4X8487441</v>
      </c>
      <c r="AT135" s="10" t="e">
        <f>VLOOKUP(AS135,[1]Hoja3!$B$2:$AO$841,38,FALSE)</f>
        <v>#N/A</v>
      </c>
      <c r="AU135" s="9" t="e">
        <f>IF(AR135&gt;AQ135,1,0)</f>
        <v>#N/A</v>
      </c>
    </row>
    <row r="136" spans="1:48" x14ac:dyDescent="0.25">
      <c r="A136" t="s">
        <v>705</v>
      </c>
      <c r="B136">
        <v>2019</v>
      </c>
      <c r="C136" t="s">
        <v>37</v>
      </c>
      <c r="D136" t="s">
        <v>38</v>
      </c>
      <c r="E136">
        <v>2</v>
      </c>
      <c r="F136" t="s">
        <v>44</v>
      </c>
      <c r="G136">
        <v>0</v>
      </c>
      <c r="H136" t="s">
        <v>116</v>
      </c>
      <c r="I136">
        <v>655</v>
      </c>
      <c r="J136">
        <v>1365</v>
      </c>
      <c r="K136">
        <v>0</v>
      </c>
      <c r="L136">
        <v>0</v>
      </c>
      <c r="M136">
        <v>0.6</v>
      </c>
      <c r="N136">
        <v>0.8</v>
      </c>
      <c r="O136">
        <v>1.05</v>
      </c>
      <c r="P136">
        <v>1.1000000000000001</v>
      </c>
      <c r="Q136" t="s">
        <v>46</v>
      </c>
      <c r="R136">
        <v>5</v>
      </c>
      <c r="S136">
        <v>9</v>
      </c>
      <c r="T136" t="s">
        <v>47</v>
      </c>
      <c r="U136" t="s">
        <v>45</v>
      </c>
      <c r="V136" t="s">
        <v>50</v>
      </c>
      <c r="W136">
        <v>2019</v>
      </c>
      <c r="X136" t="s">
        <v>37</v>
      </c>
      <c r="Y136" t="s">
        <v>38</v>
      </c>
      <c r="Z136">
        <v>2</v>
      </c>
      <c r="AA136">
        <v>1</v>
      </c>
      <c r="AB136">
        <v>0</v>
      </c>
      <c r="AC136">
        <v>0</v>
      </c>
      <c r="AD136">
        <v>0</v>
      </c>
      <c r="AE136">
        <v>0</v>
      </c>
      <c r="AF136" s="10" t="e">
        <f>VLOOKUP(AS136,[1]Hoja3!$B$2:$AO$841,17,FALSE)</f>
        <v>#N/A</v>
      </c>
      <c r="AG136" s="10" t="e">
        <f>VLOOKUP(AS136,[1]Hoja3!$B$2:$AO$841,23,FALSE)</f>
        <v>#N/A</v>
      </c>
      <c r="AH136" s="10" t="e">
        <f>VLOOKUP(AS136,[1]Hoja3!$B$2:$AO$841,28,FALSE)</f>
        <v>#N/A</v>
      </c>
      <c r="AI136" s="10" t="e">
        <f>VLOOKUP(AS136,[1]Hoja3!$B$2:$AO$841,19,FALSE)</f>
        <v>#N/A</v>
      </c>
      <c r="AJ136" s="10"/>
      <c r="AK136">
        <f>IF(AE136=AY136,1,0)</f>
        <v>1</v>
      </c>
      <c r="AL136" t="e">
        <f>IF(AB136=AF136,1,0)</f>
        <v>#N/A</v>
      </c>
      <c r="AM136" t="e">
        <f>IF(AC136=AG136,1,0)</f>
        <v>#N/A</v>
      </c>
      <c r="AN136" t="e">
        <f>IF(AD136=AH136,1,0)</f>
        <v>#N/A</v>
      </c>
      <c r="AO136" t="e">
        <f>IF(H136=AI136,1,0)</f>
        <v>#N/A</v>
      </c>
      <c r="AQ136" s="8">
        <f>COUNTIF($A$2:$A$1228,A136)</f>
        <v>2</v>
      </c>
      <c r="AR136" t="e">
        <f>VLOOKUP(A136,[1]Hoja3!$C$2:$AO$841,39,FALSE)</f>
        <v>#N/A</v>
      </c>
      <c r="AS136" t="str">
        <f>A136 &amp; COUNTIF(A$2:A136,A136)</f>
        <v>0Y4X8487442</v>
      </c>
      <c r="AT136" s="10" t="e">
        <f>VLOOKUP(AS136,[1]Hoja3!$B$2:$AO$841,38,FALSE)</f>
        <v>#N/A</v>
      </c>
      <c r="AU136" s="9" t="e">
        <f>IF(AR136&gt;AQ136,1,0)</f>
        <v>#N/A</v>
      </c>
    </row>
    <row r="137" spans="1:48" x14ac:dyDescent="0.25">
      <c r="A137" t="s">
        <v>706</v>
      </c>
      <c r="B137">
        <v>2019</v>
      </c>
      <c r="C137" t="s">
        <v>37</v>
      </c>
      <c r="D137" t="s">
        <v>38</v>
      </c>
      <c r="E137">
        <v>2</v>
      </c>
      <c r="F137" t="s">
        <v>44</v>
      </c>
      <c r="G137">
        <v>0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R137" t="s">
        <v>33</v>
      </c>
      <c r="S137" t="s">
        <v>33</v>
      </c>
      <c r="U137" t="s">
        <v>34</v>
      </c>
      <c r="V137" t="s">
        <v>50</v>
      </c>
      <c r="W137">
        <v>2019</v>
      </c>
      <c r="X137" t="s">
        <v>37</v>
      </c>
      <c r="Y137" t="s">
        <v>38</v>
      </c>
      <c r="Z137">
        <v>2</v>
      </c>
      <c r="AA137" t="s">
        <v>33</v>
      </c>
      <c r="AB137">
        <v>19</v>
      </c>
      <c r="AC137">
        <v>0</v>
      </c>
      <c r="AD137">
        <v>0</v>
      </c>
      <c r="AE137">
        <v>0</v>
      </c>
      <c r="AF137" s="10" t="e">
        <f>VLOOKUP(AS137,[1]Hoja3!$B$2:$AO$841,17,FALSE)</f>
        <v>#N/A</v>
      </c>
      <c r="AG137" s="10" t="e">
        <f>VLOOKUP(AS137,[1]Hoja3!$B$2:$AO$841,23,FALSE)</f>
        <v>#N/A</v>
      </c>
      <c r="AH137" s="10" t="e">
        <f>VLOOKUP(AS137,[1]Hoja3!$B$2:$AO$841,28,FALSE)</f>
        <v>#N/A</v>
      </c>
      <c r="AI137" s="10" t="e">
        <f>VLOOKUP(AS137,[1]Hoja3!$B$2:$AO$841,19,FALSE)</f>
        <v>#N/A</v>
      </c>
      <c r="AJ137" s="10"/>
      <c r="AK137">
        <f>IF(AE137=AY137,1,0)</f>
        <v>1</v>
      </c>
      <c r="AL137" t="e">
        <f>IF(AB137=AF137,1,0)</f>
        <v>#N/A</v>
      </c>
      <c r="AM137" t="e">
        <f>IF(AC137=AG137,1,0)</f>
        <v>#N/A</v>
      </c>
      <c r="AN137" t="e">
        <f>IF(AD137=AH137,1,0)</f>
        <v>#N/A</v>
      </c>
      <c r="AO137" t="e">
        <f>IF(H137=AI137,1,0)</f>
        <v>#N/A</v>
      </c>
      <c r="AQ137" s="8">
        <f>COUNTIF($A$2:$A$1228,A137)</f>
        <v>2</v>
      </c>
      <c r="AR137" t="e">
        <f>VLOOKUP(A137,[1]Hoja3!$C$2:$AO$841,39,FALSE)</f>
        <v>#N/A</v>
      </c>
      <c r="AS137" t="str">
        <f>A137 &amp; COUNTIF(A$2:A137,A137)</f>
        <v>09HB3314881</v>
      </c>
      <c r="AT137" s="10" t="e">
        <f>VLOOKUP(AS137,[1]Hoja3!$B$2:$AO$841,38,FALSE)</f>
        <v>#N/A</v>
      </c>
      <c r="AU137" s="9" t="e">
        <f>IF(AR137&gt;AQ137,1,0)</f>
        <v>#N/A</v>
      </c>
    </row>
    <row r="138" spans="1:48" x14ac:dyDescent="0.25">
      <c r="A138" t="s">
        <v>188</v>
      </c>
      <c r="B138">
        <v>2019</v>
      </c>
      <c r="C138" t="s">
        <v>37</v>
      </c>
      <c r="D138" t="s">
        <v>38</v>
      </c>
      <c r="E138">
        <v>2</v>
      </c>
      <c r="F138" t="s">
        <v>40</v>
      </c>
      <c r="G138">
        <v>0.3333333</v>
      </c>
      <c r="H138" t="s">
        <v>58</v>
      </c>
      <c r="I138">
        <v>655</v>
      </c>
      <c r="J138">
        <v>1365</v>
      </c>
      <c r="K138">
        <v>0</v>
      </c>
      <c r="L138">
        <v>0</v>
      </c>
      <c r="M138">
        <v>0.6</v>
      </c>
      <c r="N138">
        <v>0.8</v>
      </c>
      <c r="O138">
        <v>1.05</v>
      </c>
      <c r="P138">
        <v>1.1000000000000001</v>
      </c>
      <c r="Q138" t="s">
        <v>46</v>
      </c>
      <c r="R138">
        <v>5</v>
      </c>
      <c r="S138">
        <v>9</v>
      </c>
      <c r="T138" t="s">
        <v>47</v>
      </c>
      <c r="U138" t="s">
        <v>58</v>
      </c>
      <c r="V138" t="s">
        <v>55</v>
      </c>
      <c r="W138">
        <v>2019</v>
      </c>
      <c r="X138" t="s">
        <v>37</v>
      </c>
      <c r="Y138" t="s">
        <v>38</v>
      </c>
      <c r="Z138">
        <v>3</v>
      </c>
      <c r="AA138">
        <v>0</v>
      </c>
      <c r="AB138">
        <v>35</v>
      </c>
      <c r="AC138">
        <v>1.05</v>
      </c>
      <c r="AD138">
        <v>6.6666660000000003E-2</v>
      </c>
      <c r="AE138">
        <v>1433.25</v>
      </c>
      <c r="AF138" s="10">
        <f>VLOOKUP(AS138,[1]Hoja3!$B$2:$AO$841,17,FALSE)</f>
        <v>117</v>
      </c>
      <c r="AG138" s="10">
        <f>VLOOKUP(AS138,[1]Hoja3!$B$2:$AO$841,23,FALSE)</f>
        <v>1.1000000000000001</v>
      </c>
      <c r="AH138" s="10">
        <f>VLOOKUP(AS138,[1]Hoja3!$B$2:$AO$841,28,FALSE)</f>
        <v>0.18</v>
      </c>
      <c r="AI138" s="10" t="str">
        <f>VLOOKUP(AS138,[1]Hoja3!$B$2:$AO$841,19,FALSE)</f>
        <v>Departmental Digital</v>
      </c>
      <c r="AJ138" s="10">
        <f>VLOOKUP(AS138,[1]Hoja3!$B$2:$AO$841,15,FALSE)</f>
        <v>0</v>
      </c>
      <c r="AK138">
        <f>IF(AE138=AY138,1,0)</f>
        <v>0</v>
      </c>
      <c r="AL138">
        <f>IF(AB138=AF138,1,0)</f>
        <v>0</v>
      </c>
      <c r="AM138">
        <f>IF(AC138=AG138,1,0)</f>
        <v>0</v>
      </c>
      <c r="AN138">
        <f>IF(AD138=AH138,1,0)</f>
        <v>0</v>
      </c>
      <c r="AO138">
        <f>IF(H138=AI138,1,0)</f>
        <v>1</v>
      </c>
      <c r="AP138">
        <f>IF(AJ138=AA138,1,0)</f>
        <v>1</v>
      </c>
      <c r="AQ138" s="8">
        <f>COUNTIF($A$2:$A$1228,A138)</f>
        <v>1</v>
      </c>
      <c r="AR138">
        <f>VLOOKUP(A138,[1]Hoja3!$C$2:$AO$841,39,FALSE)</f>
        <v>1</v>
      </c>
      <c r="AS138" t="str">
        <f>A138 &amp; COUNTIF(A$2:A138,A138)</f>
        <v>0X767037951</v>
      </c>
      <c r="AT138" s="10">
        <f>VLOOKUP(AS138,[1]Hoja3!$B$2:$AO$841,38,FALSE)</f>
        <v>1501.5000000000002</v>
      </c>
      <c r="AU138" s="9">
        <f>IF(AR138&gt;AQ138,1,0)</f>
        <v>0</v>
      </c>
      <c r="AV138">
        <f>IF(P138="NA",2,IF(OR(F138="INSTALACION NUEVA",F138="Mantenimiento preventivo"),3,IF(AND(AB138&lt;AF138,AK138&lt;&gt;1),4,IF(AT138&gt;AE138,1,0))))</f>
        <v>4</v>
      </c>
    </row>
    <row r="139" spans="1:48" x14ac:dyDescent="0.25">
      <c r="A139" t="s">
        <v>177</v>
      </c>
      <c r="B139">
        <v>2019</v>
      </c>
      <c r="C139" t="s">
        <v>37</v>
      </c>
      <c r="D139" t="s">
        <v>38</v>
      </c>
      <c r="E139">
        <v>2</v>
      </c>
      <c r="F139" t="s">
        <v>40</v>
      </c>
      <c r="G139">
        <v>0.51666670000000003</v>
      </c>
      <c r="H139" t="s">
        <v>116</v>
      </c>
      <c r="I139">
        <v>655</v>
      </c>
      <c r="J139">
        <v>1365</v>
      </c>
      <c r="K139">
        <v>0</v>
      </c>
      <c r="L139">
        <v>0</v>
      </c>
      <c r="M139">
        <v>0.6</v>
      </c>
      <c r="N139">
        <v>0.8</v>
      </c>
      <c r="O139">
        <v>1.05</v>
      </c>
      <c r="P139">
        <v>1.1000000000000001</v>
      </c>
      <c r="Q139" t="s">
        <v>46</v>
      </c>
      <c r="R139">
        <v>5</v>
      </c>
      <c r="S139">
        <v>9</v>
      </c>
      <c r="T139" t="s">
        <v>47</v>
      </c>
      <c r="U139" t="s">
        <v>58</v>
      </c>
      <c r="V139" t="s">
        <v>55</v>
      </c>
      <c r="W139">
        <v>2019</v>
      </c>
      <c r="X139" t="s">
        <v>37</v>
      </c>
      <c r="Y139" t="s">
        <v>38</v>
      </c>
      <c r="Z139">
        <v>2</v>
      </c>
      <c r="AA139">
        <v>0</v>
      </c>
      <c r="AB139">
        <v>7</v>
      </c>
      <c r="AC139">
        <v>0.6</v>
      </c>
      <c r="AD139">
        <v>0.10333334</v>
      </c>
      <c r="AE139">
        <v>819</v>
      </c>
      <c r="AF139" s="10">
        <f>VLOOKUP(AS139,[1]Hoja3!$B$2:$AO$841,17,FALSE)</f>
        <v>7</v>
      </c>
      <c r="AG139" s="10">
        <f>VLOOKUP(AS139,[1]Hoja3!$B$2:$AO$841,23,FALSE)</f>
        <v>0.6</v>
      </c>
      <c r="AH139" s="10">
        <f>VLOOKUP(AS139,[1]Hoja3!$B$2:$AO$841,28,FALSE)</f>
        <v>0.16</v>
      </c>
      <c r="AI139" s="10" t="str">
        <f>VLOOKUP(AS139,[1]Hoja3!$B$2:$AO$841,19,FALSE)</f>
        <v>Office Digital</v>
      </c>
      <c r="AJ139" s="10">
        <f>VLOOKUP(AS139,[1]Hoja3!$B$2:$AO$841,15,FALSE)</f>
        <v>0</v>
      </c>
      <c r="AK139">
        <f>IF(AE139=AY139,1,0)</f>
        <v>0</v>
      </c>
      <c r="AL139">
        <f>IF(AB139=AF139,1,0)</f>
        <v>1</v>
      </c>
      <c r="AM139">
        <f>IF(AC139=AG139,1,0)</f>
        <v>1</v>
      </c>
      <c r="AN139">
        <f>IF(AD139=AH139,1,0)</f>
        <v>0</v>
      </c>
      <c r="AO139">
        <f>IF(H139=AI139,1,0)</f>
        <v>1</v>
      </c>
      <c r="AP139">
        <f>IF(AJ139=AA139,1,0)</f>
        <v>1</v>
      </c>
      <c r="AQ139" s="8">
        <f>COUNTIF($A$2:$A$1228,A139)</f>
        <v>2</v>
      </c>
      <c r="AR139">
        <f>VLOOKUP(A139,[1]Hoja3!$C$2:$AO$841,39,FALSE)</f>
        <v>2</v>
      </c>
      <c r="AS139" t="str">
        <f>A139 &amp; COUNTIF(A$2:A139,A139)</f>
        <v>0EX74166481</v>
      </c>
      <c r="AT139" s="10">
        <f>VLOOKUP(AS139,[1]Hoja3!$B$2:$AO$841,38,FALSE)</f>
        <v>819</v>
      </c>
      <c r="AU139" s="9">
        <f>IF(AR139&gt;AQ139,1,0)</f>
        <v>0</v>
      </c>
      <c r="AV139">
        <f>IF(P139="NA",2,IF(OR(F139="INSTALACION NUEVA",F139="Mantenimiento preventivo"),3,IF(AND(AB139&lt;AF139,AK139&lt;&gt;1),4,IF(AT139&gt;AE139,1,0))))</f>
        <v>0</v>
      </c>
    </row>
    <row r="140" spans="1:48" x14ac:dyDescent="0.25">
      <c r="A140" t="s">
        <v>178</v>
      </c>
      <c r="B140">
        <v>2019</v>
      </c>
      <c r="C140" t="s">
        <v>37</v>
      </c>
      <c r="D140" t="s">
        <v>38</v>
      </c>
      <c r="E140">
        <v>2</v>
      </c>
      <c r="F140" t="s">
        <v>40</v>
      </c>
      <c r="G140">
        <v>2.733333</v>
      </c>
      <c r="H140" t="s">
        <v>58</v>
      </c>
      <c r="I140">
        <v>655</v>
      </c>
      <c r="J140">
        <v>1365</v>
      </c>
      <c r="K140">
        <v>0</v>
      </c>
      <c r="L140">
        <v>0</v>
      </c>
      <c r="M140">
        <v>0.6</v>
      </c>
      <c r="N140">
        <v>0.8</v>
      </c>
      <c r="O140">
        <v>1.05</v>
      </c>
      <c r="P140">
        <v>1.1000000000000001</v>
      </c>
      <c r="Q140" t="s">
        <v>46</v>
      </c>
      <c r="R140">
        <v>5</v>
      </c>
      <c r="S140">
        <v>9</v>
      </c>
      <c r="T140" t="s">
        <v>47</v>
      </c>
      <c r="U140" t="s">
        <v>58</v>
      </c>
      <c r="V140" t="s">
        <v>50</v>
      </c>
      <c r="W140">
        <v>2019</v>
      </c>
      <c r="X140" t="s">
        <v>37</v>
      </c>
      <c r="Y140" t="s">
        <v>38</v>
      </c>
      <c r="Z140">
        <v>2</v>
      </c>
      <c r="AA140">
        <v>0</v>
      </c>
      <c r="AB140">
        <v>21</v>
      </c>
      <c r="AC140">
        <v>0.8</v>
      </c>
      <c r="AD140">
        <v>0.5466666</v>
      </c>
      <c r="AE140">
        <v>1092</v>
      </c>
      <c r="AF140" s="10">
        <f>VLOOKUP(AS140,[1]Hoja3!$B$2:$AO$841,17,FALSE)</f>
        <v>22</v>
      </c>
      <c r="AG140" s="10">
        <f>VLOOKUP(AS140,[1]Hoja3!$B$2:$AO$841,23,FALSE)</f>
        <v>0.8</v>
      </c>
      <c r="AH140" s="10">
        <f>VLOOKUP(AS140,[1]Hoja3!$B$2:$AO$841,28,FALSE)</f>
        <v>0.60399999999999998</v>
      </c>
      <c r="AI140" s="10" t="str">
        <f>VLOOKUP(AS140,[1]Hoja3!$B$2:$AO$841,19,FALSE)</f>
        <v>Departmental Digital</v>
      </c>
      <c r="AJ140" s="10">
        <f>VLOOKUP(AS140,[1]Hoja3!$B$2:$AO$841,15,FALSE)</f>
        <v>0</v>
      </c>
      <c r="AK140">
        <f>IF(AE140=AY140,1,0)</f>
        <v>0</v>
      </c>
      <c r="AL140">
        <f>IF(AB140=AF140,1,0)</f>
        <v>0</v>
      </c>
      <c r="AM140">
        <f>IF(AC140=AG140,1,0)</f>
        <v>1</v>
      </c>
      <c r="AN140">
        <f>IF(AD140=AH140,1,0)</f>
        <v>0</v>
      </c>
      <c r="AO140">
        <f>IF(H140=AI140,1,0)</f>
        <v>1</v>
      </c>
      <c r="AP140">
        <f>IF(AJ140=AA140,1,0)</f>
        <v>1</v>
      </c>
      <c r="AQ140" s="8">
        <f>COUNTIF($A$2:$A$1228,A140)</f>
        <v>1</v>
      </c>
      <c r="AR140">
        <f>VLOOKUP(A140,[1]Hoja3!$C$2:$AO$841,39,FALSE)</f>
        <v>1</v>
      </c>
      <c r="AS140" t="str">
        <f>A140 &amp; COUNTIF(A$2:A140,A140)</f>
        <v>0EX96642101</v>
      </c>
      <c r="AT140" s="10">
        <f>VLOOKUP(AS140,[1]Hoja3!$B$2:$AO$841,38,FALSE)</f>
        <v>1092</v>
      </c>
      <c r="AU140" s="9">
        <f>IF(AR140&gt;AQ140,1,0)</f>
        <v>0</v>
      </c>
      <c r="AV140">
        <f>IF(P140="NA",2,IF(OR(F140="INSTALACION NUEVA",F140="Mantenimiento preventivo"),3,IF(AND(AB140&lt;AF140,AK140&lt;&gt;1),4,IF(AT140&gt;AE140,1,0))))</f>
        <v>4</v>
      </c>
    </row>
    <row r="141" spans="1:48" x14ac:dyDescent="0.25">
      <c r="A141" t="s">
        <v>180</v>
      </c>
      <c r="B141">
        <v>2019</v>
      </c>
      <c r="C141" t="s">
        <v>37</v>
      </c>
      <c r="D141" t="s">
        <v>38</v>
      </c>
      <c r="E141">
        <v>2</v>
      </c>
      <c r="F141" t="s">
        <v>40</v>
      </c>
      <c r="G141">
        <v>1.3</v>
      </c>
      <c r="H141" t="s">
        <v>34</v>
      </c>
      <c r="I141">
        <v>468</v>
      </c>
      <c r="J141">
        <v>715</v>
      </c>
      <c r="K141">
        <v>0</v>
      </c>
      <c r="L141">
        <v>0</v>
      </c>
      <c r="M141">
        <v>0</v>
      </c>
      <c r="N141">
        <v>0.6</v>
      </c>
      <c r="O141">
        <v>0.8</v>
      </c>
      <c r="P141">
        <v>1.05</v>
      </c>
      <c r="Q141" t="s">
        <v>46</v>
      </c>
      <c r="R141">
        <v>5</v>
      </c>
      <c r="S141">
        <v>9</v>
      </c>
      <c r="T141" t="s">
        <v>47</v>
      </c>
      <c r="U141" t="s">
        <v>34</v>
      </c>
      <c r="V141" t="s">
        <v>55</v>
      </c>
      <c r="W141">
        <v>2019</v>
      </c>
      <c r="X141" t="s">
        <v>37</v>
      </c>
      <c r="Y141" t="s">
        <v>38</v>
      </c>
      <c r="Z141">
        <v>4</v>
      </c>
      <c r="AA141">
        <v>0</v>
      </c>
      <c r="AB141">
        <v>83</v>
      </c>
      <c r="AC141">
        <v>1.05</v>
      </c>
      <c r="AD141">
        <v>0.26</v>
      </c>
      <c r="AE141">
        <v>750.75</v>
      </c>
      <c r="AF141" s="10">
        <f>VLOOKUP(AS141,[1]Hoja3!$B$2:$AO$841,17,FALSE)</f>
        <v>88</v>
      </c>
      <c r="AG141" s="10">
        <f>VLOOKUP(AS141,[1]Hoja3!$B$2:$AO$841,23,FALSE)</f>
        <v>1.05</v>
      </c>
      <c r="AH141" s="10">
        <f>VLOOKUP(AS141,[1]Hoja3!$B$2:$AO$841,28,FALSE)</f>
        <v>0.316</v>
      </c>
      <c r="AI141" s="10" t="str">
        <f>VLOOKUP(AS141,[1]Hoja3!$B$2:$AO$841,19,FALSE)</f>
        <v>A4 Mono MFPs</v>
      </c>
      <c r="AJ141" s="10">
        <f>VLOOKUP(AS141,[1]Hoja3!$B$2:$AO$841,15,FALSE)</f>
        <v>0</v>
      </c>
      <c r="AK141">
        <f>IF(AE141=AY141,1,0)</f>
        <v>0</v>
      </c>
      <c r="AL141">
        <f>IF(AB141=AF141,1,0)</f>
        <v>0</v>
      </c>
      <c r="AM141">
        <f>IF(AC141=AG141,1,0)</f>
        <v>1</v>
      </c>
      <c r="AN141">
        <f>IF(AD141=AH141,1,0)</f>
        <v>0</v>
      </c>
      <c r="AO141">
        <f>IF(H141=AI141,1,0)</f>
        <v>1</v>
      </c>
      <c r="AP141">
        <f>IF(AJ141=AA141,1,0)</f>
        <v>1</v>
      </c>
      <c r="AQ141" s="8">
        <f>COUNTIF($A$2:$A$1228,A141)</f>
        <v>1</v>
      </c>
      <c r="AR141">
        <f>VLOOKUP(A141,[1]Hoja3!$C$2:$AO$841,39,FALSE)</f>
        <v>1</v>
      </c>
      <c r="AS141" t="str">
        <f>A141 &amp; COUNTIF(A$2:A141,A141)</f>
        <v>0LBT2060711</v>
      </c>
      <c r="AT141" s="10">
        <f>VLOOKUP(AS141,[1]Hoja3!$B$2:$AO$841,38,FALSE)</f>
        <v>750.75000000000011</v>
      </c>
      <c r="AU141" s="9">
        <f>IF(AR141&gt;AQ141,1,0)</f>
        <v>0</v>
      </c>
      <c r="AV141">
        <f>IF(P141="NA",2,IF(OR(F141="INSTALACION NUEVA",F141="Mantenimiento preventivo"),3,IF(AND(AB141&lt;AF141,AK141&lt;&gt;1),4,IF(AT141&gt;AE141,1,0))))</f>
        <v>4</v>
      </c>
    </row>
    <row r="142" spans="1:48" x14ac:dyDescent="0.25">
      <c r="A142" t="s">
        <v>157</v>
      </c>
      <c r="B142">
        <v>2019</v>
      </c>
      <c r="C142" t="s">
        <v>37</v>
      </c>
      <c r="D142" t="s">
        <v>38</v>
      </c>
      <c r="E142">
        <v>2</v>
      </c>
      <c r="F142" t="s">
        <v>40</v>
      </c>
      <c r="G142">
        <v>2.483333</v>
      </c>
      <c r="H142" t="s">
        <v>116</v>
      </c>
      <c r="I142">
        <v>655</v>
      </c>
      <c r="J142">
        <v>1365</v>
      </c>
      <c r="K142">
        <v>0</v>
      </c>
      <c r="L142">
        <v>0</v>
      </c>
      <c r="M142">
        <v>0.6</v>
      </c>
      <c r="N142">
        <v>0.8</v>
      </c>
      <c r="O142">
        <v>1.05</v>
      </c>
      <c r="P142">
        <v>1.1000000000000001</v>
      </c>
      <c r="Q142" t="s">
        <v>46</v>
      </c>
      <c r="R142">
        <v>5</v>
      </c>
      <c r="S142">
        <v>9</v>
      </c>
      <c r="T142" t="s">
        <v>47</v>
      </c>
      <c r="U142" t="s">
        <v>58</v>
      </c>
      <c r="V142" t="s">
        <v>55</v>
      </c>
      <c r="W142">
        <v>2019</v>
      </c>
      <c r="X142" t="s">
        <v>37</v>
      </c>
      <c r="Y142" t="s">
        <v>38</v>
      </c>
      <c r="Z142">
        <v>2</v>
      </c>
      <c r="AA142">
        <v>0</v>
      </c>
      <c r="AB142">
        <v>251</v>
      </c>
      <c r="AC142">
        <v>1.1000000000000001</v>
      </c>
      <c r="AD142">
        <v>0.49666660000000001</v>
      </c>
      <c r="AE142">
        <v>1501.5</v>
      </c>
      <c r="AF142" s="10">
        <f>VLOOKUP(AS142,[1]Hoja3!$B$2:$AO$841,17,FALSE)</f>
        <v>253</v>
      </c>
      <c r="AG142" s="10">
        <f>VLOOKUP(AS142,[1]Hoja3!$B$2:$AO$841,23,FALSE)</f>
        <v>1.1000000000000001</v>
      </c>
      <c r="AH142" s="10">
        <f>VLOOKUP(AS142,[1]Hoja3!$B$2:$AO$841,28,FALSE)</f>
        <v>0.41</v>
      </c>
      <c r="AI142" s="10" t="str">
        <f>VLOOKUP(AS142,[1]Hoja3!$B$2:$AO$841,19,FALSE)</f>
        <v>Office Digital</v>
      </c>
      <c r="AJ142" s="10">
        <f>VLOOKUP(AS142,[1]Hoja3!$B$2:$AO$841,15,FALSE)</f>
        <v>0</v>
      </c>
      <c r="AK142">
        <f>IF(AE142=AY142,1,0)</f>
        <v>0</v>
      </c>
      <c r="AL142">
        <f>IF(AB142=AF142,1,0)</f>
        <v>0</v>
      </c>
      <c r="AM142">
        <f>IF(AC142=AG142,1,0)</f>
        <v>1</v>
      </c>
      <c r="AN142">
        <f>IF(AD142=AH142,1,0)</f>
        <v>0</v>
      </c>
      <c r="AO142">
        <f>IF(H142=AI142,1,0)</f>
        <v>1</v>
      </c>
      <c r="AP142">
        <f>IF(AJ142=AA142,1,0)</f>
        <v>1</v>
      </c>
      <c r="AQ142" s="8">
        <f>COUNTIF($A$2:$A$1228,A142)</f>
        <v>1</v>
      </c>
      <c r="AR142">
        <f>VLOOKUP(A142,[1]Hoja3!$C$2:$AO$841,39,FALSE)</f>
        <v>1</v>
      </c>
      <c r="AS142" t="str">
        <f>A142 &amp; COUNTIF(A$2:A142,A142)</f>
        <v>0AE95606271</v>
      </c>
      <c r="AT142" s="10">
        <f>VLOOKUP(AS142,[1]Hoja3!$B$2:$AO$841,38,FALSE)</f>
        <v>1501.5000000000002</v>
      </c>
      <c r="AU142" s="9">
        <f>IF(AR142&gt;AQ142,1,0)</f>
        <v>0</v>
      </c>
      <c r="AV142">
        <f>IF(P142="NA",2,IF(OR(F142="INSTALACION NUEVA",F142="Mantenimiento preventivo"),3,IF(AND(AB142&lt;AF142,AK142&lt;&gt;1),4,IF(AT142&gt;AE142,1,0))))</f>
        <v>4</v>
      </c>
    </row>
    <row r="143" spans="1:48" x14ac:dyDescent="0.25">
      <c r="A143" t="s">
        <v>707</v>
      </c>
      <c r="B143">
        <v>2019</v>
      </c>
      <c r="C143" t="s">
        <v>37</v>
      </c>
      <c r="D143" t="s">
        <v>38</v>
      </c>
      <c r="E143">
        <v>2</v>
      </c>
      <c r="F143" t="s">
        <v>44</v>
      </c>
      <c r="G143">
        <v>0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R143" t="s">
        <v>33</v>
      </c>
      <c r="S143" t="s">
        <v>33</v>
      </c>
      <c r="U143" t="s">
        <v>34</v>
      </c>
      <c r="V143" t="s">
        <v>50</v>
      </c>
      <c r="W143">
        <v>2019</v>
      </c>
      <c r="X143" t="s">
        <v>37</v>
      </c>
      <c r="Y143" t="s">
        <v>38</v>
      </c>
      <c r="Z143">
        <v>2</v>
      </c>
      <c r="AA143" t="s">
        <v>33</v>
      </c>
      <c r="AB143">
        <v>43</v>
      </c>
      <c r="AC143">
        <v>0</v>
      </c>
      <c r="AD143">
        <v>0</v>
      </c>
      <c r="AE143">
        <v>0</v>
      </c>
      <c r="AF143" s="10" t="e">
        <f>VLOOKUP(AS143,[1]Hoja3!$B$2:$AO$841,17,FALSE)</f>
        <v>#N/A</v>
      </c>
      <c r="AG143" s="10" t="e">
        <f>VLOOKUP(AS143,[1]Hoja3!$B$2:$AO$841,23,FALSE)</f>
        <v>#N/A</v>
      </c>
      <c r="AH143" s="10" t="e">
        <f>VLOOKUP(AS143,[1]Hoja3!$B$2:$AO$841,28,FALSE)</f>
        <v>#N/A</v>
      </c>
      <c r="AI143" s="10" t="e">
        <f>VLOOKUP(AS143,[1]Hoja3!$B$2:$AO$841,19,FALSE)</f>
        <v>#N/A</v>
      </c>
      <c r="AJ143" s="10"/>
      <c r="AK143">
        <f>IF(AE143=AY143,1,0)</f>
        <v>1</v>
      </c>
      <c r="AL143" t="e">
        <f>IF(AB143=AF143,1,0)</f>
        <v>#N/A</v>
      </c>
      <c r="AM143" t="e">
        <f>IF(AC143=AG143,1,0)</f>
        <v>#N/A</v>
      </c>
      <c r="AN143" t="e">
        <f>IF(AD143=AH143,1,0)</f>
        <v>#N/A</v>
      </c>
      <c r="AO143" t="e">
        <f>IF(H143=AI143,1,0)</f>
        <v>#N/A</v>
      </c>
      <c r="AQ143" s="8">
        <f>COUNTIF($A$2:$A$1228,A143)</f>
        <v>2</v>
      </c>
      <c r="AR143" t="e">
        <f>VLOOKUP(A143,[1]Hoja3!$C$2:$AO$841,39,FALSE)</f>
        <v>#N/A</v>
      </c>
      <c r="AS143" t="str">
        <f>A143 &amp; COUNTIF(A$2:A143,A143)</f>
        <v>09HB3314231</v>
      </c>
      <c r="AT143" s="10" t="e">
        <f>VLOOKUP(AS143,[1]Hoja3!$B$2:$AO$841,38,FALSE)</f>
        <v>#N/A</v>
      </c>
      <c r="AU143" s="9" t="e">
        <f>IF(AR143&gt;AQ143,1,0)</f>
        <v>#N/A</v>
      </c>
    </row>
    <row r="144" spans="1:48" x14ac:dyDescent="0.25">
      <c r="A144" t="s">
        <v>186</v>
      </c>
      <c r="B144">
        <v>2019</v>
      </c>
      <c r="C144" t="s">
        <v>37</v>
      </c>
      <c r="D144" t="s">
        <v>38</v>
      </c>
      <c r="E144">
        <v>2</v>
      </c>
      <c r="F144" t="s">
        <v>40</v>
      </c>
      <c r="G144">
        <v>3.1666669999999999</v>
      </c>
      <c r="H144" t="s">
        <v>187</v>
      </c>
      <c r="I144">
        <v>1116</v>
      </c>
      <c r="J144">
        <v>2145</v>
      </c>
      <c r="K144">
        <v>0.6</v>
      </c>
      <c r="L144">
        <v>0.8</v>
      </c>
      <c r="M144">
        <v>1.05</v>
      </c>
      <c r="N144">
        <v>1.1000000000000001</v>
      </c>
      <c r="O144">
        <v>1.1499999999999999</v>
      </c>
      <c r="P144">
        <v>1.2</v>
      </c>
      <c r="Q144" t="s">
        <v>46</v>
      </c>
      <c r="R144">
        <v>4</v>
      </c>
      <c r="S144">
        <v>6</v>
      </c>
      <c r="T144" t="s">
        <v>47</v>
      </c>
      <c r="U144" t="s">
        <v>48</v>
      </c>
      <c r="V144" t="s">
        <v>42</v>
      </c>
      <c r="W144">
        <v>2019</v>
      </c>
      <c r="X144" t="s">
        <v>37</v>
      </c>
      <c r="Y144" t="s">
        <v>38</v>
      </c>
      <c r="Z144">
        <v>13</v>
      </c>
      <c r="AA144">
        <v>0</v>
      </c>
      <c r="AB144">
        <v>4</v>
      </c>
      <c r="AC144">
        <v>0.8</v>
      </c>
      <c r="AD144">
        <v>0.79166674999999997</v>
      </c>
      <c r="AE144">
        <v>1716</v>
      </c>
      <c r="AF144" s="10">
        <f>VLOOKUP(AS144,[1]Hoja3!$B$2:$AO$841,17,FALSE)</f>
        <v>7</v>
      </c>
      <c r="AG144" s="10">
        <f>VLOOKUP(AS144,[1]Hoja3!$B$2:$AO$841,23,FALSE)</f>
        <v>1.05</v>
      </c>
      <c r="AH144" s="10">
        <f>VLOOKUP(AS144,[1]Hoja3!$B$2:$AO$841,28,FALSE)</f>
        <v>1.0333333333333334</v>
      </c>
      <c r="AI144" s="10" t="str">
        <f>VLOOKUP(AS144,[1]Hoja3!$B$2:$AO$841,19,FALSE)</f>
        <v>Xerox Color Press</v>
      </c>
      <c r="AJ144" s="10">
        <f>VLOOKUP(AS144,[1]Hoja3!$B$2:$AO$841,15,FALSE)</f>
        <v>0</v>
      </c>
      <c r="AK144">
        <f>IF(AE144=AY144,1,0)</f>
        <v>0</v>
      </c>
      <c r="AL144">
        <f>IF(AB144=AF144,1,0)</f>
        <v>0</v>
      </c>
      <c r="AM144">
        <f>IF(AC144=AG144,1,0)</f>
        <v>0</v>
      </c>
      <c r="AN144">
        <f>IF(AD144=AH144,1,0)</f>
        <v>0</v>
      </c>
      <c r="AO144">
        <f>IF(H144=AI144,1,0)</f>
        <v>1</v>
      </c>
      <c r="AP144">
        <f>IF(AJ144=AA144,1,0)</f>
        <v>1</v>
      </c>
      <c r="AQ144" s="8">
        <f>COUNTIF($A$2:$A$1228,A144)</f>
        <v>3</v>
      </c>
      <c r="AR144">
        <f>VLOOKUP(A144,[1]Hoja3!$C$2:$AO$841,39,FALSE)</f>
        <v>2</v>
      </c>
      <c r="AS144" t="str">
        <f>A144 &amp; COUNTIF(A$2:A144,A144)</f>
        <v>0WXP0084161</v>
      </c>
      <c r="AT144" s="10">
        <f>VLOOKUP(AS144,[1]Hoja3!$B$2:$AO$841,38,FALSE)</f>
        <v>2252.25</v>
      </c>
      <c r="AU144" s="9">
        <f>IF(AR144&gt;AQ144,1,0)</f>
        <v>0</v>
      </c>
      <c r="AV144">
        <f>IF(P144="NA",2,IF(OR(F144="INSTALACION NUEVA",F144="Mantenimiento preventivo"),3,IF(AND(AB144&lt;AF144,AK144&lt;&gt;1),4,IF(AT144&gt;AE144,1,0))))</f>
        <v>4</v>
      </c>
    </row>
    <row r="145" spans="1:48" x14ac:dyDescent="0.25">
      <c r="A145" t="s">
        <v>708</v>
      </c>
      <c r="B145">
        <v>2019</v>
      </c>
      <c r="C145" t="s">
        <v>37</v>
      </c>
      <c r="D145" t="s">
        <v>38</v>
      </c>
      <c r="E145">
        <v>2</v>
      </c>
      <c r="F145" t="s">
        <v>40</v>
      </c>
      <c r="G145">
        <v>0.4166667</v>
      </c>
      <c r="H145" t="s">
        <v>58</v>
      </c>
      <c r="I145">
        <v>655</v>
      </c>
      <c r="J145">
        <v>1365</v>
      </c>
      <c r="K145">
        <v>0</v>
      </c>
      <c r="L145">
        <v>0</v>
      </c>
      <c r="M145">
        <v>0.6</v>
      </c>
      <c r="N145">
        <v>0.8</v>
      </c>
      <c r="O145">
        <v>1.05</v>
      </c>
      <c r="P145">
        <v>1.1000000000000001</v>
      </c>
      <c r="Q145" t="s">
        <v>46</v>
      </c>
      <c r="R145">
        <v>5</v>
      </c>
      <c r="S145">
        <v>9</v>
      </c>
      <c r="T145" t="s">
        <v>47</v>
      </c>
      <c r="U145" t="s">
        <v>45</v>
      </c>
      <c r="V145" t="s">
        <v>55</v>
      </c>
      <c r="W145">
        <v>2019</v>
      </c>
      <c r="X145" t="s">
        <v>37</v>
      </c>
      <c r="Y145" t="s">
        <v>38</v>
      </c>
      <c r="Z145">
        <v>2</v>
      </c>
      <c r="AA145">
        <v>1</v>
      </c>
      <c r="AB145">
        <v>26</v>
      </c>
      <c r="AC145">
        <v>0</v>
      </c>
      <c r="AD145">
        <v>0</v>
      </c>
      <c r="AE145">
        <v>0</v>
      </c>
      <c r="AF145" s="10">
        <f>VLOOKUP(AS145,[1]Hoja3!$B$2:$AO$841,17,FALSE)</f>
        <v>28</v>
      </c>
      <c r="AG145" s="10">
        <f>VLOOKUP(AS145,[1]Hoja3!$B$2:$AO$841,23,FALSE)</f>
        <v>0.8</v>
      </c>
      <c r="AH145" s="10">
        <f>VLOOKUP(AS145,[1]Hoja3!$B$2:$AO$841,28,FALSE)</f>
        <v>0.126</v>
      </c>
      <c r="AI145" s="10" t="str">
        <f>VLOOKUP(AS145,[1]Hoja3!$B$2:$AO$841,19,FALSE)</f>
        <v>Departmental Digital</v>
      </c>
      <c r="AJ145" s="10">
        <f>VLOOKUP(AS145,[1]Hoja3!$B$2:$AO$841,15,FALSE)</f>
        <v>1</v>
      </c>
      <c r="AK145">
        <f>IF(AE145=AY145,1,0)</f>
        <v>1</v>
      </c>
      <c r="AL145">
        <f>IF(AB145=AF145,1,0)</f>
        <v>0</v>
      </c>
      <c r="AM145">
        <f>IF(AC145=AG145,1,0)</f>
        <v>0</v>
      </c>
      <c r="AN145">
        <f>IF(AD145=AH145,1,0)</f>
        <v>0</v>
      </c>
      <c r="AO145">
        <f>IF(H145=AI145,1,0)</f>
        <v>1</v>
      </c>
      <c r="AP145">
        <f>IF(AJ145=AA145,1,0)</f>
        <v>1</v>
      </c>
      <c r="AQ145" s="8">
        <f>COUNTIF($A$2:$A$1228,A145)</f>
        <v>1</v>
      </c>
      <c r="AR145">
        <f>VLOOKUP(A145,[1]Hoja3!$C$2:$AO$841,39,FALSE)</f>
        <v>1</v>
      </c>
      <c r="AS145" t="str">
        <f>A145 &amp; COUNTIF(A$2:A145,A145)</f>
        <v>0Y4X8451711</v>
      </c>
      <c r="AT145" s="10">
        <f>VLOOKUP(AS145,[1]Hoja3!$B$2:$AO$841,38,FALSE)</f>
        <v>0</v>
      </c>
      <c r="AU145" s="9">
        <f>IF(AR145&gt;AQ145,1,0)</f>
        <v>0</v>
      </c>
      <c r="AV145">
        <f>IF(P145="NA",2,IF(OR(F145="INSTALACION NUEVA",F145="Mantenimiento preventivo"),3,IF(AND(AB145&lt;AF145,AK145&lt;&gt;1),4,IF(AT145&gt;AE145,1,0))))</f>
        <v>0</v>
      </c>
    </row>
    <row r="146" spans="1:48" x14ac:dyDescent="0.25">
      <c r="A146" t="s">
        <v>189</v>
      </c>
      <c r="B146">
        <v>2019</v>
      </c>
      <c r="C146" t="s">
        <v>37</v>
      </c>
      <c r="D146" t="s">
        <v>38</v>
      </c>
      <c r="E146">
        <v>2</v>
      </c>
      <c r="F146" t="s">
        <v>40</v>
      </c>
      <c r="G146">
        <v>1.766667</v>
      </c>
      <c r="H146" t="s">
        <v>58</v>
      </c>
      <c r="I146">
        <v>655</v>
      </c>
      <c r="J146">
        <v>1365</v>
      </c>
      <c r="K146">
        <v>0</v>
      </c>
      <c r="L146">
        <v>0</v>
      </c>
      <c r="M146">
        <v>0.6</v>
      </c>
      <c r="N146">
        <v>0.8</v>
      </c>
      <c r="O146">
        <v>1.05</v>
      </c>
      <c r="P146">
        <v>1.1000000000000001</v>
      </c>
      <c r="Q146" t="s">
        <v>46</v>
      </c>
      <c r="R146">
        <v>5</v>
      </c>
      <c r="S146">
        <v>9</v>
      </c>
      <c r="T146" t="s">
        <v>85</v>
      </c>
      <c r="U146" t="s">
        <v>58</v>
      </c>
      <c r="V146" t="s">
        <v>80</v>
      </c>
      <c r="W146">
        <v>2019</v>
      </c>
      <c r="X146" t="s">
        <v>37</v>
      </c>
      <c r="Y146" t="s">
        <v>38</v>
      </c>
      <c r="Z146">
        <v>2</v>
      </c>
      <c r="AA146">
        <v>0</v>
      </c>
      <c r="AB146">
        <v>14</v>
      </c>
      <c r="AC146">
        <v>0.6</v>
      </c>
      <c r="AD146">
        <v>0.19629633333333299</v>
      </c>
      <c r="AE146">
        <v>819</v>
      </c>
      <c r="AF146" s="10">
        <f>VLOOKUP(AS146,[1]Hoja3!$B$2:$AO$841,17,FALSE)</f>
        <v>20</v>
      </c>
      <c r="AG146" s="10">
        <f>VLOOKUP(AS146,[1]Hoja3!$B$2:$AO$841,23,FALSE)</f>
        <v>0.8</v>
      </c>
      <c r="AH146" s="10">
        <f>VLOOKUP(AS146,[1]Hoja3!$B$2:$AO$841,28,FALSE)</f>
        <v>0.20333333333333334</v>
      </c>
      <c r="AI146" s="10" t="str">
        <f>VLOOKUP(AS146,[1]Hoja3!$B$2:$AO$841,19,FALSE)</f>
        <v>Departmental Digital</v>
      </c>
      <c r="AJ146" s="10">
        <f>VLOOKUP(AS146,[1]Hoja3!$B$2:$AO$841,15,FALSE)</f>
        <v>0</v>
      </c>
      <c r="AK146">
        <f>IF(AE146=AY146,1,0)</f>
        <v>0</v>
      </c>
      <c r="AL146">
        <f>IF(AB146=AF146,1,0)</f>
        <v>0</v>
      </c>
      <c r="AM146">
        <f>IF(AC146=AG146,1,0)</f>
        <v>0</v>
      </c>
      <c r="AN146">
        <f>IF(AD146=AH146,1,0)</f>
        <v>0</v>
      </c>
      <c r="AO146">
        <f>IF(H146=AI146,1,0)</f>
        <v>1</v>
      </c>
      <c r="AP146">
        <f>IF(AJ146=AA146,1,0)</f>
        <v>1</v>
      </c>
      <c r="AQ146" s="8">
        <f>COUNTIF($A$2:$A$1228,A146)</f>
        <v>2</v>
      </c>
      <c r="AR146">
        <f>VLOOKUP(A146,[1]Hoja3!$C$2:$AO$841,39,FALSE)</f>
        <v>2</v>
      </c>
      <c r="AS146" t="str">
        <f>A146 &amp; COUNTIF(A$2:A146,A146)</f>
        <v>0XEL5627321</v>
      </c>
      <c r="AT146" s="10">
        <f>VLOOKUP(AS146,[1]Hoja3!$B$2:$AO$841,38,FALSE)</f>
        <v>1092</v>
      </c>
      <c r="AU146" s="9">
        <f>IF(AR146&gt;AQ146,1,0)</f>
        <v>0</v>
      </c>
      <c r="AV146">
        <f>IF(P146="NA",2,IF(OR(F146="INSTALACION NUEVA",F146="Mantenimiento preventivo"),3,IF(AND(AB146&lt;AF146,AK146&lt;&gt;1),4,IF(AT146&gt;AE146,1,0))))</f>
        <v>4</v>
      </c>
    </row>
    <row r="147" spans="1:48" x14ac:dyDescent="0.25">
      <c r="A147" t="s">
        <v>154</v>
      </c>
      <c r="B147">
        <v>2019</v>
      </c>
      <c r="C147" t="s">
        <v>37</v>
      </c>
      <c r="D147" t="s">
        <v>38</v>
      </c>
      <c r="E147">
        <v>2</v>
      </c>
      <c r="F147" t="s">
        <v>40</v>
      </c>
      <c r="G147">
        <v>2.5333329999999998</v>
      </c>
      <c r="H147" t="s">
        <v>34</v>
      </c>
      <c r="I147">
        <v>468</v>
      </c>
      <c r="J147">
        <v>715</v>
      </c>
      <c r="K147">
        <v>0</v>
      </c>
      <c r="L147">
        <v>0</v>
      </c>
      <c r="M147">
        <v>0</v>
      </c>
      <c r="N147">
        <v>0.6</v>
      </c>
      <c r="O147">
        <v>0.8</v>
      </c>
      <c r="P147">
        <v>1.05</v>
      </c>
      <c r="Q147" t="s">
        <v>46</v>
      </c>
      <c r="R147">
        <v>5</v>
      </c>
      <c r="S147">
        <v>9</v>
      </c>
      <c r="T147" t="s">
        <v>47</v>
      </c>
      <c r="U147" t="s">
        <v>34</v>
      </c>
      <c r="V147" t="s">
        <v>55</v>
      </c>
      <c r="W147">
        <v>2019</v>
      </c>
      <c r="X147" t="s">
        <v>37</v>
      </c>
      <c r="Y147" t="s">
        <v>38</v>
      </c>
      <c r="Z147">
        <v>2</v>
      </c>
      <c r="AA147">
        <v>0</v>
      </c>
      <c r="AB147">
        <v>47</v>
      </c>
      <c r="AC147">
        <v>0.8</v>
      </c>
      <c r="AD147">
        <v>0.50666659999999997</v>
      </c>
      <c r="AE147">
        <v>572</v>
      </c>
      <c r="AF147" s="10">
        <f>VLOOKUP(AS147,[1]Hoja3!$B$2:$AO$841,17,FALSE)</f>
        <v>48</v>
      </c>
      <c r="AG147" s="10">
        <f>VLOOKUP(AS147,[1]Hoja3!$B$2:$AO$841,23,FALSE)</f>
        <v>0.8</v>
      </c>
      <c r="AH147" s="10">
        <f>VLOOKUP(AS147,[1]Hoja3!$B$2:$AO$841,28,FALSE)</f>
        <v>0.57599999999999996</v>
      </c>
      <c r="AI147" s="10" t="str">
        <f>VLOOKUP(AS147,[1]Hoja3!$B$2:$AO$841,19,FALSE)</f>
        <v>A4 Mono MFPs</v>
      </c>
      <c r="AJ147" s="10">
        <f>VLOOKUP(AS147,[1]Hoja3!$B$2:$AO$841,15,FALSE)</f>
        <v>0</v>
      </c>
      <c r="AK147">
        <f>IF(AE147=AY147,1,0)</f>
        <v>0</v>
      </c>
      <c r="AL147">
        <f>IF(AB147=AF147,1,0)</f>
        <v>0</v>
      </c>
      <c r="AM147">
        <f>IF(AC147=AG147,1,0)</f>
        <v>1</v>
      </c>
      <c r="AN147">
        <f>IF(AD147=AH147,1,0)</f>
        <v>0</v>
      </c>
      <c r="AO147">
        <f>IF(H147=AI147,1,0)</f>
        <v>1</v>
      </c>
      <c r="AP147">
        <f>IF(AJ147=AA147,1,0)</f>
        <v>1</v>
      </c>
      <c r="AQ147" s="8">
        <f>COUNTIF($A$2:$A$1228,A147)</f>
        <v>1</v>
      </c>
      <c r="AR147">
        <f>VLOOKUP(A147,[1]Hoja3!$C$2:$AO$841,39,FALSE)</f>
        <v>1</v>
      </c>
      <c r="AS147" t="str">
        <f>A147 &amp; COUNTIF(A$2:A147,A147)</f>
        <v>09HB3351101</v>
      </c>
      <c r="AT147" s="10">
        <f>VLOOKUP(AS147,[1]Hoja3!$B$2:$AO$841,38,FALSE)</f>
        <v>572.00000000000011</v>
      </c>
      <c r="AU147" s="9">
        <f>IF(AR147&gt;AQ147,1,0)</f>
        <v>0</v>
      </c>
      <c r="AV147">
        <f>IF(P147="NA",2,IF(OR(F147="INSTALACION NUEVA",F147="Mantenimiento preventivo"),3,IF(AND(AB147&lt;AF147,AK147&lt;&gt;1),4,IF(AT147&gt;AE147,1,0))))</f>
        <v>4</v>
      </c>
    </row>
    <row r="148" spans="1:48" x14ac:dyDescent="0.25">
      <c r="A148" t="s">
        <v>173</v>
      </c>
      <c r="B148">
        <v>2019</v>
      </c>
      <c r="C148" t="s">
        <v>37</v>
      </c>
      <c r="D148" t="s">
        <v>38</v>
      </c>
      <c r="E148">
        <v>2</v>
      </c>
      <c r="F148" t="s">
        <v>40</v>
      </c>
      <c r="G148">
        <v>1.266667</v>
      </c>
      <c r="H148" t="s">
        <v>54</v>
      </c>
      <c r="I148">
        <v>803</v>
      </c>
      <c r="J148">
        <v>1573</v>
      </c>
      <c r="K148">
        <v>0.2</v>
      </c>
      <c r="L148">
        <v>0.6</v>
      </c>
      <c r="M148">
        <v>0.8</v>
      </c>
      <c r="N148">
        <v>1.05</v>
      </c>
      <c r="O148">
        <v>1.1000000000000001</v>
      </c>
      <c r="P148">
        <v>1.1499999999999999</v>
      </c>
      <c r="Q148" t="s">
        <v>46</v>
      </c>
      <c r="R148">
        <v>4</v>
      </c>
      <c r="S148">
        <v>6</v>
      </c>
      <c r="T148" t="s">
        <v>47</v>
      </c>
      <c r="U148" t="s">
        <v>54</v>
      </c>
      <c r="V148" t="s">
        <v>42</v>
      </c>
      <c r="W148">
        <v>2019</v>
      </c>
      <c r="X148" t="s">
        <v>37</v>
      </c>
      <c r="Y148" t="s">
        <v>38</v>
      </c>
      <c r="Z148">
        <v>2</v>
      </c>
      <c r="AA148">
        <v>0</v>
      </c>
      <c r="AB148">
        <v>11</v>
      </c>
      <c r="AC148">
        <v>0.8</v>
      </c>
      <c r="AD148">
        <v>0.31666675</v>
      </c>
      <c r="AE148">
        <v>1258.4000000000001</v>
      </c>
      <c r="AF148" s="10">
        <f>VLOOKUP(AS148,[1]Hoja3!$B$2:$AO$841,17,FALSE)</f>
        <v>14</v>
      </c>
      <c r="AG148" s="10">
        <f>VLOOKUP(AS148,[1]Hoja3!$B$2:$AO$841,23,FALSE)</f>
        <v>0.8</v>
      </c>
      <c r="AH148" s="10">
        <f>VLOOKUP(AS148,[1]Hoja3!$B$2:$AO$841,28,FALSE)</f>
        <v>0.34499999999999997</v>
      </c>
      <c r="AI148" s="10" t="str">
        <f>VLOOKUP(AS148,[1]Hoja3!$B$2:$AO$841,19,FALSE)</f>
        <v>Entry Production Color Low/Mid</v>
      </c>
      <c r="AJ148" s="10">
        <f>VLOOKUP(AS148,[1]Hoja3!$B$2:$AO$841,15,FALSE)</f>
        <v>0</v>
      </c>
      <c r="AK148">
        <f>IF(AE148=AY148,1,0)</f>
        <v>0</v>
      </c>
      <c r="AL148">
        <f>IF(AB148=AF148,1,0)</f>
        <v>0</v>
      </c>
      <c r="AM148">
        <f>IF(AC148=AG148,1,0)</f>
        <v>1</v>
      </c>
      <c r="AN148">
        <f>IF(AD148=AH148,1,0)</f>
        <v>0</v>
      </c>
      <c r="AO148">
        <f>IF(H148=AI148,1,0)</f>
        <v>1</v>
      </c>
      <c r="AP148">
        <f>IF(AJ148=AA148,1,0)</f>
        <v>1</v>
      </c>
      <c r="AQ148" s="8">
        <f>COUNTIF($A$2:$A$1228,A148)</f>
        <v>2</v>
      </c>
      <c r="AR148">
        <f>VLOOKUP(A148,[1]Hoja3!$C$2:$AO$841,39,FALSE)</f>
        <v>1</v>
      </c>
      <c r="AS148" t="str">
        <f>A148 &amp; COUNTIF(A$2:A148,A148)</f>
        <v>0E2B6466021</v>
      </c>
      <c r="AT148" s="10">
        <f>VLOOKUP(AS148,[1]Hoja3!$B$2:$AO$841,38,FALSE)</f>
        <v>1258.4000000000003</v>
      </c>
      <c r="AU148" s="9">
        <f>IF(AR148&gt;AQ148,1,0)</f>
        <v>0</v>
      </c>
      <c r="AV148">
        <f>IF(P148="NA",2,IF(OR(F148="INSTALACION NUEVA",F148="Mantenimiento preventivo"),3,IF(AND(AB148&lt;AF148,AK148&lt;&gt;1),4,IF(AT148&gt;AE148,1,0))))</f>
        <v>4</v>
      </c>
    </row>
    <row r="149" spans="1:48" x14ac:dyDescent="0.25">
      <c r="A149" t="s">
        <v>193</v>
      </c>
      <c r="B149">
        <v>2019</v>
      </c>
      <c r="C149" t="s">
        <v>37</v>
      </c>
      <c r="D149" t="s">
        <v>38</v>
      </c>
      <c r="E149">
        <v>2</v>
      </c>
      <c r="F149" t="s">
        <v>40</v>
      </c>
      <c r="G149">
        <v>0</v>
      </c>
      <c r="H149" t="s">
        <v>58</v>
      </c>
      <c r="I149">
        <v>655</v>
      </c>
      <c r="J149">
        <v>1365</v>
      </c>
      <c r="K149">
        <v>0</v>
      </c>
      <c r="L149">
        <v>0</v>
      </c>
      <c r="M149">
        <v>0.6</v>
      </c>
      <c r="N149">
        <v>0.8</v>
      </c>
      <c r="O149">
        <v>1.05</v>
      </c>
      <c r="P149">
        <v>1.1000000000000001</v>
      </c>
      <c r="Q149" t="s">
        <v>46</v>
      </c>
      <c r="R149">
        <v>5</v>
      </c>
      <c r="S149">
        <v>9</v>
      </c>
      <c r="T149" t="s">
        <v>47</v>
      </c>
      <c r="U149" t="s">
        <v>58</v>
      </c>
      <c r="V149" t="s">
        <v>55</v>
      </c>
      <c r="W149">
        <v>2019</v>
      </c>
      <c r="X149" t="s">
        <v>37</v>
      </c>
      <c r="Y149" t="s">
        <v>38</v>
      </c>
      <c r="Z149">
        <v>2</v>
      </c>
      <c r="AA149">
        <v>0</v>
      </c>
      <c r="AB149">
        <v>7</v>
      </c>
      <c r="AC149">
        <v>0.6</v>
      </c>
      <c r="AD149">
        <v>0</v>
      </c>
      <c r="AE149">
        <v>819</v>
      </c>
      <c r="AF149" s="10">
        <f>VLOOKUP(AS149,[1]Hoja3!$B$2:$AO$841,17,FALSE)</f>
        <v>8</v>
      </c>
      <c r="AG149" s="10">
        <f>VLOOKUP(AS149,[1]Hoja3!$B$2:$AO$841,23,FALSE)</f>
        <v>0.6</v>
      </c>
      <c r="AH149" s="10">
        <f>VLOOKUP(AS149,[1]Hoja3!$B$2:$AO$841,28,FALSE)</f>
        <v>0</v>
      </c>
      <c r="AI149" s="10" t="str">
        <f>VLOOKUP(AS149,[1]Hoja3!$B$2:$AO$841,19,FALSE)</f>
        <v>Departmental Digital</v>
      </c>
      <c r="AJ149" s="10">
        <f>VLOOKUP(AS149,[1]Hoja3!$B$2:$AO$841,15,FALSE)</f>
        <v>0</v>
      </c>
      <c r="AK149">
        <f>IF(AE149=AY149,1,0)</f>
        <v>0</v>
      </c>
      <c r="AL149">
        <f>IF(AB149=AF149,1,0)</f>
        <v>0</v>
      </c>
      <c r="AM149">
        <f>IF(AC149=AG149,1,0)</f>
        <v>1</v>
      </c>
      <c r="AN149">
        <f>IF(AD149=AH149,1,0)</f>
        <v>1</v>
      </c>
      <c r="AO149">
        <f>IF(H149=AI149,1,0)</f>
        <v>1</v>
      </c>
      <c r="AP149">
        <f>IF(AJ149=AA149,1,0)</f>
        <v>1</v>
      </c>
      <c r="AQ149" s="8">
        <f>COUNTIF($A$2:$A$1228,A149)</f>
        <v>1</v>
      </c>
      <c r="AR149">
        <f>VLOOKUP(A149,[1]Hoja3!$C$2:$AO$841,39,FALSE)</f>
        <v>1</v>
      </c>
      <c r="AS149" t="str">
        <f>A149 &amp; COUNTIF(A$2:A149,A149)</f>
        <v>0Y2B0033551</v>
      </c>
      <c r="AT149" s="10">
        <f>VLOOKUP(AS149,[1]Hoja3!$B$2:$AO$841,38,FALSE)</f>
        <v>819</v>
      </c>
      <c r="AU149" s="9">
        <f>IF(AR149&gt;AQ149,1,0)</f>
        <v>0</v>
      </c>
      <c r="AV149">
        <f>IF(P149="NA",2,IF(OR(F149="INSTALACION NUEVA",F149="Mantenimiento preventivo"),3,IF(AND(AB149&lt;AF149,AK149&lt;&gt;1),4,IF(AT149&gt;AE149,1,0))))</f>
        <v>4</v>
      </c>
    </row>
    <row r="150" spans="1:48" x14ac:dyDescent="0.25">
      <c r="A150" t="s">
        <v>181</v>
      </c>
      <c r="B150">
        <v>2019</v>
      </c>
      <c r="C150" t="s">
        <v>37</v>
      </c>
      <c r="D150" t="s">
        <v>38</v>
      </c>
      <c r="E150">
        <v>2</v>
      </c>
      <c r="F150" t="s">
        <v>40</v>
      </c>
      <c r="G150">
        <v>2.95</v>
      </c>
      <c r="H150" t="s">
        <v>64</v>
      </c>
      <c r="I150">
        <v>655</v>
      </c>
      <c r="J150">
        <v>1365</v>
      </c>
      <c r="K150">
        <v>0</v>
      </c>
      <c r="L150">
        <v>0</v>
      </c>
      <c r="M150">
        <v>0.6</v>
      </c>
      <c r="N150">
        <v>0.8</v>
      </c>
      <c r="O150">
        <v>1.05</v>
      </c>
      <c r="P150">
        <v>1.1000000000000001</v>
      </c>
      <c r="Q150" t="s">
        <v>46</v>
      </c>
      <c r="R150">
        <v>5</v>
      </c>
      <c r="S150">
        <v>9</v>
      </c>
      <c r="T150" t="s">
        <v>47</v>
      </c>
      <c r="U150" t="s">
        <v>64</v>
      </c>
      <c r="V150" t="s">
        <v>55</v>
      </c>
      <c r="W150">
        <v>2019</v>
      </c>
      <c r="X150" t="s">
        <v>37</v>
      </c>
      <c r="Y150" t="s">
        <v>38</v>
      </c>
      <c r="Z150">
        <v>2</v>
      </c>
      <c r="AA150">
        <v>0</v>
      </c>
      <c r="AB150">
        <v>4</v>
      </c>
      <c r="AC150">
        <v>0</v>
      </c>
      <c r="AD150">
        <v>0.59</v>
      </c>
      <c r="AE150">
        <v>0</v>
      </c>
      <c r="AF150" s="10">
        <f>VLOOKUP(AS150,[1]Hoja3!$B$2:$AO$841,17,FALSE)</f>
        <v>50</v>
      </c>
      <c r="AG150" s="10">
        <f>VLOOKUP(AS150,[1]Hoja3!$B$2:$AO$841,23,FALSE)</f>
        <v>1.05</v>
      </c>
      <c r="AH150" s="10">
        <f>VLOOKUP(AS150,[1]Hoja3!$B$2:$AO$841,28,FALSE)</f>
        <v>0.54600000000000004</v>
      </c>
      <c r="AI150" s="10" t="str">
        <f>VLOOKUP(AS150,[1]Hoja3!$B$2:$AO$841,19,FALSE)</f>
        <v>A3 Office Color Laser MFPs</v>
      </c>
      <c r="AJ150" s="10">
        <f>VLOOKUP(AS150,[1]Hoja3!$B$2:$AO$841,15,FALSE)</f>
        <v>0</v>
      </c>
      <c r="AK150">
        <f>IF(AE150=AY150,1,0)</f>
        <v>1</v>
      </c>
      <c r="AL150">
        <f>IF(AB150=AF150,1,0)</f>
        <v>0</v>
      </c>
      <c r="AM150">
        <f>IF(AC150=AG150,1,0)</f>
        <v>0</v>
      </c>
      <c r="AN150">
        <f>IF(AD150=AH150,1,0)</f>
        <v>0</v>
      </c>
      <c r="AO150">
        <f>IF(H150=AI150,1,0)</f>
        <v>1</v>
      </c>
      <c r="AP150">
        <f>IF(AJ150=AA150,1,0)</f>
        <v>1</v>
      </c>
      <c r="AQ150" s="8">
        <f>COUNTIF($A$2:$A$1228,A150)</f>
        <v>1</v>
      </c>
      <c r="AR150">
        <f>VLOOKUP(A150,[1]Hoja3!$C$2:$AO$841,39,FALSE)</f>
        <v>2</v>
      </c>
      <c r="AS150" t="str">
        <f>A150 &amp; COUNTIF(A$2:A150,A150)</f>
        <v>0LX56888241</v>
      </c>
      <c r="AT150" s="10">
        <f>VLOOKUP(AS150,[1]Hoja3!$B$2:$AO$841,38,FALSE)</f>
        <v>1433.25</v>
      </c>
      <c r="AU150" s="9">
        <f>IF(AR150&gt;AQ150,1,0)</f>
        <v>1</v>
      </c>
      <c r="AV150">
        <f>IF(P150="NA",2,IF(OR(F150="INSTALACION NUEVA",F150="Mantenimiento preventivo"),3,IF(AND(AB150&lt;AF150,AK150&lt;&gt;1),4,IF(AT150&gt;AE150,1,0))))</f>
        <v>1</v>
      </c>
    </row>
    <row r="151" spans="1:48" x14ac:dyDescent="0.25">
      <c r="A151" t="s">
        <v>183</v>
      </c>
      <c r="B151">
        <v>2019</v>
      </c>
      <c r="C151" t="s">
        <v>37</v>
      </c>
      <c r="D151" t="s">
        <v>38</v>
      </c>
      <c r="E151">
        <v>2</v>
      </c>
      <c r="F151" t="s">
        <v>40</v>
      </c>
      <c r="G151">
        <v>3.9666670000000002</v>
      </c>
      <c r="H151" t="s">
        <v>64</v>
      </c>
      <c r="I151">
        <v>655</v>
      </c>
      <c r="J151">
        <v>1365</v>
      </c>
      <c r="K151">
        <v>0</v>
      </c>
      <c r="L151">
        <v>0</v>
      </c>
      <c r="M151">
        <v>0.6</v>
      </c>
      <c r="N151">
        <v>0.8</v>
      </c>
      <c r="O151">
        <v>1.05</v>
      </c>
      <c r="P151">
        <v>1.1000000000000001</v>
      </c>
      <c r="Q151" t="s">
        <v>46</v>
      </c>
      <c r="R151">
        <v>5</v>
      </c>
      <c r="S151">
        <v>9</v>
      </c>
      <c r="T151" t="s">
        <v>47</v>
      </c>
      <c r="U151" t="s">
        <v>64</v>
      </c>
      <c r="V151" t="s">
        <v>55</v>
      </c>
      <c r="W151">
        <v>2019</v>
      </c>
      <c r="X151" t="s">
        <v>37</v>
      </c>
      <c r="Y151" t="s">
        <v>38</v>
      </c>
      <c r="Z151">
        <v>3</v>
      </c>
      <c r="AA151">
        <v>0</v>
      </c>
      <c r="AB151">
        <v>74</v>
      </c>
      <c r="AC151">
        <v>1.1000000000000001</v>
      </c>
      <c r="AD151">
        <v>0.79333339999999997</v>
      </c>
      <c r="AE151">
        <v>1501.5</v>
      </c>
      <c r="AF151" s="10">
        <f>VLOOKUP(AS151,[1]Hoja3!$B$2:$AO$841,17,FALSE)</f>
        <v>75</v>
      </c>
      <c r="AG151" s="10">
        <f>VLOOKUP(AS151,[1]Hoja3!$B$2:$AO$841,23,FALSE)</f>
        <v>1.1000000000000001</v>
      </c>
      <c r="AH151" s="10">
        <f>VLOOKUP(AS151,[1]Hoja3!$B$2:$AO$841,28,FALSE)</f>
        <v>0.86</v>
      </c>
      <c r="AI151" s="10" t="str">
        <f>VLOOKUP(AS151,[1]Hoja3!$B$2:$AO$841,19,FALSE)</f>
        <v>A3 Office Color Laser MFPs</v>
      </c>
      <c r="AJ151" s="10">
        <f>VLOOKUP(AS151,[1]Hoja3!$B$2:$AO$841,15,FALSE)</f>
        <v>0</v>
      </c>
      <c r="AK151">
        <f>IF(AE151=AY151,1,0)</f>
        <v>0</v>
      </c>
      <c r="AL151">
        <f>IF(AB151=AF151,1,0)</f>
        <v>0</v>
      </c>
      <c r="AM151">
        <f>IF(AC151=AG151,1,0)</f>
        <v>1</v>
      </c>
      <c r="AN151">
        <f>IF(AD151=AH151,1,0)</f>
        <v>0</v>
      </c>
      <c r="AO151">
        <f>IF(H151=AI151,1,0)</f>
        <v>1</v>
      </c>
      <c r="AP151">
        <f>IF(AJ151=AA151,1,0)</f>
        <v>1</v>
      </c>
      <c r="AQ151" s="8">
        <f>COUNTIF($A$2:$A$1228,A151)</f>
        <v>1</v>
      </c>
      <c r="AR151">
        <f>VLOOKUP(A151,[1]Hoja3!$C$2:$AO$841,39,FALSE)</f>
        <v>1</v>
      </c>
      <c r="AS151" t="str">
        <f>A151 &amp; COUNTIF(A$2:A151,A151)</f>
        <v>0MX11863331</v>
      </c>
      <c r="AT151" s="10">
        <f>VLOOKUP(AS151,[1]Hoja3!$B$2:$AO$841,38,FALSE)</f>
        <v>1501.5000000000002</v>
      </c>
      <c r="AU151" s="9">
        <f>IF(AR151&gt;AQ151,1,0)</f>
        <v>0</v>
      </c>
      <c r="AV151">
        <f>IF(P151="NA",2,IF(OR(F151="INSTALACION NUEVA",F151="Mantenimiento preventivo"),3,IF(AND(AB151&lt;AF151,AK151&lt;&gt;1),4,IF(AT151&gt;AE151,1,0))))</f>
        <v>4</v>
      </c>
    </row>
    <row r="152" spans="1:48" x14ac:dyDescent="0.25">
      <c r="A152" t="s">
        <v>182</v>
      </c>
      <c r="B152">
        <v>2019</v>
      </c>
      <c r="C152" t="s">
        <v>37</v>
      </c>
      <c r="D152" t="s">
        <v>38</v>
      </c>
      <c r="E152">
        <v>2</v>
      </c>
      <c r="F152" t="s">
        <v>40</v>
      </c>
      <c r="G152">
        <v>2.8333330000000001</v>
      </c>
      <c r="H152" t="s">
        <v>64</v>
      </c>
      <c r="I152">
        <v>655</v>
      </c>
      <c r="J152">
        <v>1365</v>
      </c>
      <c r="K152">
        <v>0</v>
      </c>
      <c r="L152">
        <v>0</v>
      </c>
      <c r="M152">
        <v>0.6</v>
      </c>
      <c r="N152">
        <v>0.8</v>
      </c>
      <c r="O152">
        <v>1.05</v>
      </c>
      <c r="P152">
        <v>1.1000000000000001</v>
      </c>
      <c r="Q152" t="s">
        <v>46</v>
      </c>
      <c r="R152">
        <v>5</v>
      </c>
      <c r="S152">
        <v>9</v>
      </c>
      <c r="T152" t="s">
        <v>47</v>
      </c>
      <c r="U152" t="s">
        <v>64</v>
      </c>
      <c r="V152" t="s">
        <v>55</v>
      </c>
      <c r="W152">
        <v>2019</v>
      </c>
      <c r="X152" t="s">
        <v>37</v>
      </c>
      <c r="Y152" t="s">
        <v>38</v>
      </c>
      <c r="Z152">
        <v>3</v>
      </c>
      <c r="AA152">
        <v>0</v>
      </c>
      <c r="AB152">
        <v>26</v>
      </c>
      <c r="AC152">
        <v>0.8</v>
      </c>
      <c r="AD152">
        <v>0.56666660000000002</v>
      </c>
      <c r="AE152">
        <v>1092</v>
      </c>
      <c r="AF152" s="10">
        <f>VLOOKUP(AS152,[1]Hoja3!$B$2:$AO$841,17,FALSE)</f>
        <v>33</v>
      </c>
      <c r="AG152" s="10">
        <f>VLOOKUP(AS152,[1]Hoja3!$B$2:$AO$841,23,FALSE)</f>
        <v>1.05</v>
      </c>
      <c r="AH152" s="10">
        <f>VLOOKUP(AS152,[1]Hoja3!$B$2:$AO$841,28,FALSE)</f>
        <v>0.63</v>
      </c>
      <c r="AI152" s="10" t="str">
        <f>VLOOKUP(AS152,[1]Hoja3!$B$2:$AO$841,19,FALSE)</f>
        <v>A3 Office Color Laser MFPs</v>
      </c>
      <c r="AJ152" s="10">
        <f>VLOOKUP(AS152,[1]Hoja3!$B$2:$AO$841,15,FALSE)</f>
        <v>0</v>
      </c>
      <c r="AK152">
        <f>IF(AE152=AY152,1,0)</f>
        <v>0</v>
      </c>
      <c r="AL152">
        <f>IF(AB152=AF152,1,0)</f>
        <v>0</v>
      </c>
      <c r="AM152">
        <f>IF(AC152=AG152,1,0)</f>
        <v>0</v>
      </c>
      <c r="AN152">
        <f>IF(AD152=AH152,1,0)</f>
        <v>0</v>
      </c>
      <c r="AO152">
        <f>IF(H152=AI152,1,0)</f>
        <v>1</v>
      </c>
      <c r="AP152">
        <f>IF(AJ152=AA152,1,0)</f>
        <v>1</v>
      </c>
      <c r="AQ152" s="8">
        <f>COUNTIF($A$2:$A$1228,A152)</f>
        <v>2</v>
      </c>
      <c r="AR152">
        <f>VLOOKUP(A152,[1]Hoja3!$C$2:$AO$841,39,FALSE)</f>
        <v>2</v>
      </c>
      <c r="AS152" t="str">
        <f>A152 &amp; COUNTIF(A$2:A152,A152)</f>
        <v>0MX11859341</v>
      </c>
      <c r="AT152" s="10">
        <f>VLOOKUP(AS152,[1]Hoja3!$B$2:$AO$841,38,FALSE)</f>
        <v>1433.25</v>
      </c>
      <c r="AU152" s="9">
        <f>IF(AR152&gt;AQ152,1,0)</f>
        <v>0</v>
      </c>
      <c r="AV152">
        <f>IF(P152="NA",2,IF(OR(F152="INSTALACION NUEVA",F152="Mantenimiento preventivo"),3,IF(AND(AB152&lt;AF152,AK152&lt;&gt;1),4,IF(AT152&gt;AE152,1,0))))</f>
        <v>4</v>
      </c>
    </row>
    <row r="153" spans="1:48" x14ac:dyDescent="0.25">
      <c r="A153" t="s">
        <v>709</v>
      </c>
      <c r="B153">
        <v>2019</v>
      </c>
      <c r="C153" t="s">
        <v>37</v>
      </c>
      <c r="D153" t="s">
        <v>38</v>
      </c>
      <c r="E153">
        <v>2</v>
      </c>
      <c r="F153" t="s">
        <v>44</v>
      </c>
      <c r="G153">
        <v>0</v>
      </c>
      <c r="H153" t="s">
        <v>116</v>
      </c>
      <c r="I153">
        <v>655</v>
      </c>
      <c r="J153">
        <v>1365</v>
      </c>
      <c r="K153">
        <v>0</v>
      </c>
      <c r="L153">
        <v>0</v>
      </c>
      <c r="M153">
        <v>0.6</v>
      </c>
      <c r="N153">
        <v>0.8</v>
      </c>
      <c r="O153">
        <v>1.05</v>
      </c>
      <c r="P153">
        <v>1.1000000000000001</v>
      </c>
      <c r="Q153" t="s">
        <v>46</v>
      </c>
      <c r="R153">
        <v>5</v>
      </c>
      <c r="S153">
        <v>9</v>
      </c>
      <c r="T153" t="s">
        <v>47</v>
      </c>
      <c r="U153" t="s">
        <v>45</v>
      </c>
      <c r="V153" t="s">
        <v>50</v>
      </c>
      <c r="W153">
        <v>2019</v>
      </c>
      <c r="X153" t="s">
        <v>37</v>
      </c>
      <c r="Y153" t="s">
        <v>38</v>
      </c>
      <c r="Z153">
        <v>2</v>
      </c>
      <c r="AA153">
        <v>1</v>
      </c>
      <c r="AB153">
        <v>35</v>
      </c>
      <c r="AC153">
        <v>0</v>
      </c>
      <c r="AD153">
        <v>0</v>
      </c>
      <c r="AE153">
        <v>0</v>
      </c>
      <c r="AF153" s="10" t="e">
        <f>VLOOKUP(AS153,[1]Hoja3!$B$2:$AO$841,17,FALSE)</f>
        <v>#N/A</v>
      </c>
      <c r="AG153" s="10" t="e">
        <f>VLOOKUP(AS153,[1]Hoja3!$B$2:$AO$841,23,FALSE)</f>
        <v>#N/A</v>
      </c>
      <c r="AH153" s="10" t="e">
        <f>VLOOKUP(AS153,[1]Hoja3!$B$2:$AO$841,28,FALSE)</f>
        <v>#N/A</v>
      </c>
      <c r="AI153" s="10" t="e">
        <f>VLOOKUP(AS153,[1]Hoja3!$B$2:$AO$841,19,FALSE)</f>
        <v>#N/A</v>
      </c>
      <c r="AJ153" s="10"/>
      <c r="AK153">
        <f>IF(AE153=AY153,1,0)</f>
        <v>1</v>
      </c>
      <c r="AL153" t="e">
        <f>IF(AB153=AF153,1,0)</f>
        <v>#N/A</v>
      </c>
      <c r="AM153" t="e">
        <f>IF(AC153=AG153,1,0)</f>
        <v>#N/A</v>
      </c>
      <c r="AN153" t="e">
        <f>IF(AD153=AH153,1,0)</f>
        <v>#N/A</v>
      </c>
      <c r="AO153" t="e">
        <f>IF(H153=AI153,1,0)</f>
        <v>#N/A</v>
      </c>
      <c r="AQ153" s="8">
        <f>COUNTIF($A$2:$A$1228,A153)</f>
        <v>1</v>
      </c>
      <c r="AR153" t="e">
        <f>VLOOKUP(A153,[1]Hoja3!$C$2:$AO$841,39,FALSE)</f>
        <v>#N/A</v>
      </c>
      <c r="AS153" t="str">
        <f>A153 &amp; COUNTIF(A$2:A153,A153)</f>
        <v>0Y4X8488331</v>
      </c>
      <c r="AT153" s="10" t="e">
        <f>VLOOKUP(AS153,[1]Hoja3!$B$2:$AO$841,38,FALSE)</f>
        <v>#N/A</v>
      </c>
      <c r="AU153" s="9" t="e">
        <f>IF(AR153&gt;AQ153,1,0)</f>
        <v>#N/A</v>
      </c>
    </row>
    <row r="154" spans="1:48" x14ac:dyDescent="0.25">
      <c r="A154" t="s">
        <v>190</v>
      </c>
      <c r="B154">
        <v>2019</v>
      </c>
      <c r="C154" t="s">
        <v>37</v>
      </c>
      <c r="D154" t="s">
        <v>38</v>
      </c>
      <c r="E154">
        <v>2</v>
      </c>
      <c r="F154" t="s">
        <v>40</v>
      </c>
      <c r="G154">
        <v>0.43333329999999998</v>
      </c>
      <c r="H154" t="s">
        <v>58</v>
      </c>
      <c r="I154">
        <v>655</v>
      </c>
      <c r="J154">
        <v>1365</v>
      </c>
      <c r="K154">
        <v>0</v>
      </c>
      <c r="L154">
        <v>0</v>
      </c>
      <c r="M154">
        <v>0.6</v>
      </c>
      <c r="N154">
        <v>0.8</v>
      </c>
      <c r="O154">
        <v>1.05</v>
      </c>
      <c r="P154">
        <v>1.1000000000000001</v>
      </c>
      <c r="Q154" t="s">
        <v>46</v>
      </c>
      <c r="R154">
        <v>5</v>
      </c>
      <c r="S154">
        <v>9</v>
      </c>
      <c r="T154" t="s">
        <v>47</v>
      </c>
      <c r="U154" t="s">
        <v>58</v>
      </c>
      <c r="V154" t="s">
        <v>50</v>
      </c>
      <c r="W154">
        <v>2019</v>
      </c>
      <c r="X154" t="s">
        <v>37</v>
      </c>
      <c r="Y154" t="s">
        <v>38</v>
      </c>
      <c r="Z154">
        <v>3</v>
      </c>
      <c r="AA154">
        <v>0</v>
      </c>
      <c r="AB154">
        <v>7</v>
      </c>
      <c r="AC154">
        <v>0.6</v>
      </c>
      <c r="AD154">
        <v>8.6666660000000006E-2</v>
      </c>
      <c r="AE154">
        <v>819</v>
      </c>
      <c r="AF154" s="10">
        <f>VLOOKUP(AS154,[1]Hoja3!$B$2:$AO$841,17,FALSE)</f>
        <v>12</v>
      </c>
      <c r="AG154" s="10">
        <f>VLOOKUP(AS154,[1]Hoja3!$B$2:$AO$841,23,FALSE)</f>
        <v>0.6</v>
      </c>
      <c r="AH154" s="10">
        <f>VLOOKUP(AS154,[1]Hoja3!$B$2:$AO$841,28,FALSE)</f>
        <v>0.11599999999999999</v>
      </c>
      <c r="AI154" s="10" t="str">
        <f>VLOOKUP(AS154,[1]Hoja3!$B$2:$AO$841,19,FALSE)</f>
        <v>Departmental Digital</v>
      </c>
      <c r="AJ154" s="10">
        <f>VLOOKUP(AS154,[1]Hoja3!$B$2:$AO$841,15,FALSE)</f>
        <v>0</v>
      </c>
      <c r="AK154">
        <f>IF(AE154=AY154,1,0)</f>
        <v>0</v>
      </c>
      <c r="AL154">
        <f>IF(AB154=AF154,1,0)</f>
        <v>0</v>
      </c>
      <c r="AM154">
        <f>IF(AC154=AG154,1,0)</f>
        <v>1</v>
      </c>
      <c r="AN154">
        <f>IF(AD154=AH154,1,0)</f>
        <v>0</v>
      </c>
      <c r="AO154">
        <f>IF(H154=AI154,1,0)</f>
        <v>1</v>
      </c>
      <c r="AP154">
        <f>IF(AJ154=AA154,1,0)</f>
        <v>1</v>
      </c>
      <c r="AQ154" s="8">
        <f>COUNTIF($A$2:$A$1228,A154)</f>
        <v>1</v>
      </c>
      <c r="AR154">
        <f>VLOOKUP(A154,[1]Hoja3!$C$2:$AO$841,39,FALSE)</f>
        <v>1</v>
      </c>
      <c r="AS154" t="str">
        <f>A154 &amp; COUNTIF(A$2:A154,A154)</f>
        <v>0XEL5698711</v>
      </c>
      <c r="AT154" s="10">
        <f>VLOOKUP(AS154,[1]Hoja3!$B$2:$AO$841,38,FALSE)</f>
        <v>819</v>
      </c>
      <c r="AU154" s="9">
        <f>IF(AR154&gt;AQ154,1,0)</f>
        <v>0</v>
      </c>
      <c r="AV154">
        <f>IF(P154="NA",2,IF(OR(F154="INSTALACION NUEVA",F154="Mantenimiento preventivo"),3,IF(AND(AB154&lt;AF154,AK154&lt;&gt;1),4,IF(AT154&gt;AE154,1,0))))</f>
        <v>4</v>
      </c>
    </row>
    <row r="155" spans="1:48" x14ac:dyDescent="0.25">
      <c r="A155" t="s">
        <v>192</v>
      </c>
      <c r="B155">
        <v>2019</v>
      </c>
      <c r="C155" t="s">
        <v>37</v>
      </c>
      <c r="D155" t="s">
        <v>38</v>
      </c>
      <c r="E155">
        <v>2</v>
      </c>
      <c r="F155" t="s">
        <v>40</v>
      </c>
      <c r="G155">
        <v>0.3333333</v>
      </c>
      <c r="H155" t="s">
        <v>54</v>
      </c>
      <c r="I155">
        <v>803</v>
      </c>
      <c r="J155">
        <v>1573</v>
      </c>
      <c r="K155">
        <v>0.2</v>
      </c>
      <c r="L155">
        <v>0.6</v>
      </c>
      <c r="M155">
        <v>0.8</v>
      </c>
      <c r="N155">
        <v>1.05</v>
      </c>
      <c r="O155">
        <v>1.1000000000000001</v>
      </c>
      <c r="P155">
        <v>1.1499999999999999</v>
      </c>
      <c r="Q155" t="s">
        <v>46</v>
      </c>
      <c r="R155">
        <v>4</v>
      </c>
      <c r="S155">
        <v>6</v>
      </c>
      <c r="T155" t="s">
        <v>47</v>
      </c>
      <c r="U155" t="s">
        <v>54</v>
      </c>
      <c r="V155" t="s">
        <v>73</v>
      </c>
      <c r="W155">
        <v>2019</v>
      </c>
      <c r="X155" t="s">
        <v>37</v>
      </c>
      <c r="Y155" t="s">
        <v>38</v>
      </c>
      <c r="Z155">
        <v>2</v>
      </c>
      <c r="AA155">
        <v>0</v>
      </c>
      <c r="AB155">
        <v>112</v>
      </c>
      <c r="AC155">
        <v>1.1499999999999999</v>
      </c>
      <c r="AD155">
        <v>8.3333325E-2</v>
      </c>
      <c r="AE155">
        <v>1808.95</v>
      </c>
      <c r="AF155" s="10">
        <f>VLOOKUP(AS155,[1]Hoja3!$B$2:$AO$841,17,FALSE)</f>
        <v>117</v>
      </c>
      <c r="AG155" s="10">
        <f>VLOOKUP(AS155,[1]Hoja3!$B$2:$AO$841,23,FALSE)</f>
        <v>1.1499999999999999</v>
      </c>
      <c r="AH155" s="10">
        <f>VLOOKUP(AS155,[1]Hoja3!$B$2:$AO$841,28,FALSE)</f>
        <v>0.28000000000000003</v>
      </c>
      <c r="AI155" s="10" t="str">
        <f>VLOOKUP(AS155,[1]Hoja3!$B$2:$AO$841,19,FALSE)</f>
        <v>Entry Production Color Low/Mid</v>
      </c>
      <c r="AJ155" s="10">
        <f>VLOOKUP(AS155,[1]Hoja3!$B$2:$AO$841,15,FALSE)</f>
        <v>0</v>
      </c>
      <c r="AK155">
        <f>IF(AE155=AY155,1,0)</f>
        <v>0</v>
      </c>
      <c r="AL155">
        <f>IF(AB155=AF155,1,0)</f>
        <v>0</v>
      </c>
      <c r="AM155">
        <f>IF(AC155=AG155,1,0)</f>
        <v>1</v>
      </c>
      <c r="AN155">
        <f>IF(AD155=AH155,1,0)</f>
        <v>0</v>
      </c>
      <c r="AO155">
        <f>IF(H155=AI155,1,0)</f>
        <v>1</v>
      </c>
      <c r="AP155">
        <f>IF(AJ155=AA155,1,0)</f>
        <v>1</v>
      </c>
      <c r="AQ155" s="8">
        <f>COUNTIF($A$2:$A$1228,A155)</f>
        <v>1</v>
      </c>
      <c r="AR155">
        <f>VLOOKUP(A155,[1]Hoja3!$C$2:$AO$841,39,FALSE)</f>
        <v>1</v>
      </c>
      <c r="AS155" t="str">
        <f>A155 &amp; COUNTIF(A$2:A155,A155)</f>
        <v>0XPN5531331</v>
      </c>
      <c r="AT155" s="10">
        <f>VLOOKUP(AS155,[1]Hoja3!$B$2:$AO$841,38,FALSE)</f>
        <v>1808.95</v>
      </c>
      <c r="AU155" s="9">
        <f>IF(AR155&gt;AQ155,1,0)</f>
        <v>0</v>
      </c>
      <c r="AV155">
        <f>IF(P155="NA",2,IF(OR(F155="INSTALACION NUEVA",F155="Mantenimiento preventivo"),3,IF(AND(AB155&lt;AF155,AK155&lt;&gt;1),4,IF(AT155&gt;AE155,1,0))))</f>
        <v>4</v>
      </c>
    </row>
    <row r="156" spans="1:48" x14ac:dyDescent="0.25">
      <c r="A156" t="s">
        <v>162</v>
      </c>
      <c r="B156">
        <v>2019</v>
      </c>
      <c r="C156" t="s">
        <v>37</v>
      </c>
      <c r="D156" t="s">
        <v>38</v>
      </c>
      <c r="E156">
        <v>2</v>
      </c>
      <c r="F156" t="s">
        <v>40</v>
      </c>
      <c r="G156">
        <v>0.36666670000000001</v>
      </c>
      <c r="H156" t="s">
        <v>45</v>
      </c>
      <c r="I156">
        <v>803</v>
      </c>
      <c r="J156">
        <v>1573</v>
      </c>
      <c r="K156">
        <v>0.2</v>
      </c>
      <c r="L156">
        <v>0.6</v>
      </c>
      <c r="M156">
        <v>0.8</v>
      </c>
      <c r="N156">
        <v>1.05</v>
      </c>
      <c r="O156">
        <v>1.1000000000000001</v>
      </c>
      <c r="P156">
        <v>1.1499999999999999</v>
      </c>
      <c r="Q156" t="s">
        <v>46</v>
      </c>
      <c r="R156">
        <v>4</v>
      </c>
      <c r="S156">
        <v>6</v>
      </c>
      <c r="T156" t="s">
        <v>47</v>
      </c>
      <c r="U156" t="s">
        <v>48</v>
      </c>
      <c r="V156" t="s">
        <v>73</v>
      </c>
      <c r="W156">
        <v>2019</v>
      </c>
      <c r="X156" t="s">
        <v>37</v>
      </c>
      <c r="Y156" t="s">
        <v>38</v>
      </c>
      <c r="Z156">
        <v>2</v>
      </c>
      <c r="AA156">
        <v>0</v>
      </c>
      <c r="AB156">
        <v>18</v>
      </c>
      <c r="AC156">
        <v>1.05</v>
      </c>
      <c r="AD156">
        <v>9.1666675000000003E-2</v>
      </c>
      <c r="AE156">
        <v>1651.65</v>
      </c>
      <c r="AF156" s="10">
        <f>VLOOKUP(AS156,[1]Hoja3!$B$2:$AO$841,17,FALSE)</f>
        <v>21</v>
      </c>
      <c r="AG156" s="10">
        <f>VLOOKUP(AS156,[1]Hoja3!$B$2:$AO$841,23,FALSE)</f>
        <v>1.05</v>
      </c>
      <c r="AH156" s="10">
        <f>VLOOKUP(AS156,[1]Hoja3!$B$2:$AO$841,28,FALSE)</f>
        <v>0.27500000000000002</v>
      </c>
      <c r="AI156" s="10" t="str">
        <f>VLOOKUP(AS156,[1]Hoja3!$B$2:$AO$841,19,FALSE)</f>
        <v>Light Production Digital Business</v>
      </c>
      <c r="AJ156" s="10">
        <f>VLOOKUP(AS156,[1]Hoja3!$B$2:$AO$841,15,FALSE)</f>
        <v>0</v>
      </c>
      <c r="AK156">
        <f>IF(AE156=AY156,1,0)</f>
        <v>0</v>
      </c>
      <c r="AL156">
        <f>IF(AB156=AF156,1,0)</f>
        <v>0</v>
      </c>
      <c r="AM156">
        <f>IF(AC156=AG156,1,0)</f>
        <v>1</v>
      </c>
      <c r="AN156">
        <f>IF(AD156=AH156,1,0)</f>
        <v>0</v>
      </c>
      <c r="AO156">
        <f>IF(H156=AI156,1,0)</f>
        <v>1</v>
      </c>
      <c r="AP156">
        <f>IF(AJ156=AA156,1,0)</f>
        <v>1</v>
      </c>
      <c r="AQ156" s="8">
        <f>COUNTIF($A$2:$A$1228,A156)</f>
        <v>1</v>
      </c>
      <c r="AR156">
        <f>VLOOKUP(A156,[1]Hoja3!$C$2:$AO$841,39,FALSE)</f>
        <v>1</v>
      </c>
      <c r="AS156" t="str">
        <f>A156 &amp; COUNTIF(A$2:A156,A156)</f>
        <v>0BG29411401</v>
      </c>
      <c r="AT156" s="10">
        <f>VLOOKUP(AS156,[1]Hoja3!$B$2:$AO$841,38,FALSE)</f>
        <v>1651.6500000000003</v>
      </c>
      <c r="AU156" s="9">
        <f>IF(AR156&gt;AQ156,1,0)</f>
        <v>0</v>
      </c>
      <c r="AV156">
        <f>IF(P156="NA",2,IF(OR(F156="INSTALACION NUEVA",F156="Mantenimiento preventivo"),3,IF(AND(AB156&lt;AF156,AK156&lt;&gt;1),4,IF(AT156&gt;AE156,1,0))))</f>
        <v>4</v>
      </c>
    </row>
    <row r="157" spans="1:48" x14ac:dyDescent="0.25">
      <c r="A157" t="s">
        <v>168</v>
      </c>
      <c r="B157">
        <v>2019</v>
      </c>
      <c r="C157" t="s">
        <v>37</v>
      </c>
      <c r="D157" t="s">
        <v>38</v>
      </c>
      <c r="E157">
        <v>2</v>
      </c>
      <c r="F157" t="s">
        <v>40</v>
      </c>
      <c r="G157">
        <v>2.483333</v>
      </c>
      <c r="H157" t="s">
        <v>34</v>
      </c>
      <c r="I157">
        <v>468</v>
      </c>
      <c r="J157">
        <v>715</v>
      </c>
      <c r="K157">
        <v>0</v>
      </c>
      <c r="L157">
        <v>0</v>
      </c>
      <c r="M157">
        <v>0</v>
      </c>
      <c r="N157">
        <v>0.6</v>
      </c>
      <c r="O157">
        <v>0.8</v>
      </c>
      <c r="P157">
        <v>1.05</v>
      </c>
      <c r="Q157" t="s">
        <v>46</v>
      </c>
      <c r="R157">
        <v>5</v>
      </c>
      <c r="S157">
        <v>9</v>
      </c>
      <c r="T157" t="s">
        <v>47</v>
      </c>
      <c r="U157" t="s">
        <v>34</v>
      </c>
      <c r="V157" t="s">
        <v>50</v>
      </c>
      <c r="W157">
        <v>2019</v>
      </c>
      <c r="X157" t="s">
        <v>37</v>
      </c>
      <c r="Y157" t="s">
        <v>38</v>
      </c>
      <c r="Z157">
        <v>2</v>
      </c>
      <c r="AA157">
        <v>0</v>
      </c>
      <c r="AB157">
        <v>278</v>
      </c>
      <c r="AC157">
        <v>1.05</v>
      </c>
      <c r="AD157">
        <v>0.49666660000000001</v>
      </c>
      <c r="AE157">
        <v>750.75</v>
      </c>
      <c r="AF157" s="10">
        <f>VLOOKUP(AS157,[1]Hoja3!$B$2:$AO$841,17,FALSE)</f>
        <v>278</v>
      </c>
      <c r="AG157" s="10">
        <f>VLOOKUP(AS157,[1]Hoja3!$B$2:$AO$841,23,FALSE)</f>
        <v>1.05</v>
      </c>
      <c r="AH157" s="10">
        <f>VLOOKUP(AS157,[1]Hoja3!$B$2:$AO$841,28,FALSE)</f>
        <v>0.36</v>
      </c>
      <c r="AI157" s="10" t="str">
        <f>VLOOKUP(AS157,[1]Hoja3!$B$2:$AO$841,19,FALSE)</f>
        <v>A4 Mono MFPs</v>
      </c>
      <c r="AJ157" s="10">
        <f>VLOOKUP(AS157,[1]Hoja3!$B$2:$AO$841,15,FALSE)</f>
        <v>0</v>
      </c>
      <c r="AK157">
        <f>IF(AE157=AY157,1,0)</f>
        <v>0</v>
      </c>
      <c r="AL157">
        <f>IF(AB157=AF157,1,0)</f>
        <v>1</v>
      </c>
      <c r="AM157">
        <f>IF(AC157=AG157,1,0)</f>
        <v>1</v>
      </c>
      <c r="AN157">
        <f>IF(AD157=AH157,1,0)</f>
        <v>0</v>
      </c>
      <c r="AO157">
        <f>IF(H157=AI157,1,0)</f>
        <v>1</v>
      </c>
      <c r="AP157">
        <f>IF(AJ157=AA157,1,0)</f>
        <v>1</v>
      </c>
      <c r="AQ157" s="8">
        <f>COUNTIF($A$2:$A$1228,A157)</f>
        <v>1</v>
      </c>
      <c r="AR157">
        <f>VLOOKUP(A157,[1]Hoja3!$C$2:$AO$841,39,FALSE)</f>
        <v>1</v>
      </c>
      <c r="AS157" t="str">
        <f>A157 &amp; COUNTIF(A$2:A157,A157)</f>
        <v>0C4X0081131</v>
      </c>
      <c r="AT157" s="10">
        <f>VLOOKUP(AS157,[1]Hoja3!$B$2:$AO$841,38,FALSE)</f>
        <v>750.75000000000011</v>
      </c>
      <c r="AU157" s="9">
        <f>IF(AR157&gt;AQ157,1,0)</f>
        <v>0</v>
      </c>
      <c r="AV157">
        <f>IF(P157="NA",2,IF(OR(F157="INSTALACION NUEVA",F157="Mantenimiento preventivo"),3,IF(AND(AB157&lt;AF157,AK157&lt;&gt;1),4,IF(AT157&gt;AE157,1,0))))</f>
        <v>0</v>
      </c>
    </row>
    <row r="158" spans="1:48" x14ac:dyDescent="0.25">
      <c r="A158" t="s">
        <v>156</v>
      </c>
      <c r="B158">
        <v>2019</v>
      </c>
      <c r="C158" t="s">
        <v>37</v>
      </c>
      <c r="D158" t="s">
        <v>38</v>
      </c>
      <c r="E158">
        <v>2</v>
      </c>
      <c r="F158" t="s">
        <v>40</v>
      </c>
      <c r="G158">
        <v>2.65</v>
      </c>
      <c r="H158" t="s">
        <v>34</v>
      </c>
      <c r="I158">
        <v>468</v>
      </c>
      <c r="J158">
        <v>715</v>
      </c>
      <c r="K158">
        <v>0</v>
      </c>
      <c r="L158">
        <v>0</v>
      </c>
      <c r="M158">
        <v>0</v>
      </c>
      <c r="N158">
        <v>0.6</v>
      </c>
      <c r="O158">
        <v>0.8</v>
      </c>
      <c r="P158">
        <v>1.05</v>
      </c>
      <c r="Q158" t="s">
        <v>46</v>
      </c>
      <c r="R158">
        <v>5</v>
      </c>
      <c r="S158">
        <v>9</v>
      </c>
      <c r="T158" t="s">
        <v>47</v>
      </c>
      <c r="U158" t="s">
        <v>34</v>
      </c>
      <c r="V158" t="s">
        <v>50</v>
      </c>
      <c r="W158">
        <v>2019</v>
      </c>
      <c r="X158" t="s">
        <v>37</v>
      </c>
      <c r="Y158" t="s">
        <v>38</v>
      </c>
      <c r="Z158">
        <v>4</v>
      </c>
      <c r="AA158">
        <v>0</v>
      </c>
      <c r="AB158">
        <v>119</v>
      </c>
      <c r="AC158">
        <v>1.05</v>
      </c>
      <c r="AD158">
        <v>0.53</v>
      </c>
      <c r="AE158">
        <v>750.75</v>
      </c>
      <c r="AF158" s="10">
        <f>VLOOKUP(AS158,[1]Hoja3!$B$2:$AO$841,17,FALSE)</f>
        <v>119</v>
      </c>
      <c r="AG158" s="10">
        <f>VLOOKUP(AS158,[1]Hoja3!$B$2:$AO$841,23,FALSE)</f>
        <v>1.05</v>
      </c>
      <c r="AH158" s="10">
        <f>VLOOKUP(AS158,[1]Hoja3!$B$2:$AO$841,28,FALSE)</f>
        <v>0.76</v>
      </c>
      <c r="AI158" s="10" t="str">
        <f>VLOOKUP(AS158,[1]Hoja3!$B$2:$AO$841,19,FALSE)</f>
        <v>A4 Mono MFPs</v>
      </c>
      <c r="AJ158" s="10">
        <f>VLOOKUP(AS158,[1]Hoja3!$B$2:$AO$841,15,FALSE)</f>
        <v>0</v>
      </c>
      <c r="AK158">
        <f>IF(AE158=AY158,1,0)</f>
        <v>0</v>
      </c>
      <c r="AL158">
        <f>IF(AB158=AF158,1,0)</f>
        <v>1</v>
      </c>
      <c r="AM158">
        <f>IF(AC158=AG158,1,0)</f>
        <v>1</v>
      </c>
      <c r="AN158">
        <f>IF(AD158=AH158,1,0)</f>
        <v>0</v>
      </c>
      <c r="AO158">
        <f>IF(H158=AI158,1,0)</f>
        <v>1</v>
      </c>
      <c r="AP158">
        <f>IF(AJ158=AA158,1,0)</f>
        <v>1</v>
      </c>
      <c r="AQ158" s="8">
        <f>COUNTIF($A$2:$A$1228,A158)</f>
        <v>1</v>
      </c>
      <c r="AR158">
        <f>VLOOKUP(A158,[1]Hoja3!$C$2:$AO$841,39,FALSE)</f>
        <v>1</v>
      </c>
      <c r="AS158" t="str">
        <f>A158 &amp; COUNTIF(A$2:A158,A158)</f>
        <v>0A2T3802651</v>
      </c>
      <c r="AT158" s="10">
        <f>VLOOKUP(AS158,[1]Hoja3!$B$2:$AO$841,38,FALSE)</f>
        <v>750.75000000000011</v>
      </c>
      <c r="AU158" s="9">
        <f>IF(AR158&gt;AQ158,1,0)</f>
        <v>0</v>
      </c>
      <c r="AV158">
        <f>IF(P158="NA",2,IF(OR(F158="INSTALACION NUEVA",F158="Mantenimiento preventivo"),3,IF(AND(AB158&lt;AF158,AK158&lt;&gt;1),4,IF(AT158&gt;AE158,1,0))))</f>
        <v>0</v>
      </c>
    </row>
    <row r="159" spans="1:48" x14ac:dyDescent="0.25">
      <c r="A159" t="s">
        <v>185</v>
      </c>
      <c r="B159">
        <v>2019</v>
      </c>
      <c r="C159" t="s">
        <v>37</v>
      </c>
      <c r="D159" t="s">
        <v>38</v>
      </c>
      <c r="E159">
        <v>2</v>
      </c>
      <c r="F159" t="s">
        <v>40</v>
      </c>
      <c r="G159">
        <v>2.8</v>
      </c>
      <c r="H159" t="s">
        <v>48</v>
      </c>
      <c r="I159">
        <v>1116</v>
      </c>
      <c r="J159">
        <v>2145</v>
      </c>
      <c r="K159">
        <v>0.6</v>
      </c>
      <c r="L159">
        <v>0.8</v>
      </c>
      <c r="M159">
        <v>1.05</v>
      </c>
      <c r="N159">
        <v>1.1000000000000001</v>
      </c>
      <c r="O159">
        <v>1.1499999999999999</v>
      </c>
      <c r="P159">
        <v>1.2</v>
      </c>
      <c r="Q159" t="s">
        <v>46</v>
      </c>
      <c r="R159">
        <v>3</v>
      </c>
      <c r="S159">
        <v>6</v>
      </c>
      <c r="T159" t="s">
        <v>47</v>
      </c>
      <c r="U159" t="s">
        <v>48</v>
      </c>
      <c r="V159" t="s">
        <v>42</v>
      </c>
      <c r="W159">
        <v>2019</v>
      </c>
      <c r="X159" t="s">
        <v>37</v>
      </c>
      <c r="Y159" t="s">
        <v>38</v>
      </c>
      <c r="Z159">
        <v>10</v>
      </c>
      <c r="AA159">
        <v>0</v>
      </c>
      <c r="AB159">
        <v>6</v>
      </c>
      <c r="AC159">
        <v>0.8</v>
      </c>
      <c r="AD159">
        <v>0.93333333333333302</v>
      </c>
      <c r="AE159">
        <v>1716</v>
      </c>
      <c r="AF159" s="10">
        <f>VLOOKUP(AS159,[1]Hoja3!$B$2:$AO$841,17,FALSE)</f>
        <v>8</v>
      </c>
      <c r="AG159" s="10">
        <f>VLOOKUP(AS159,[1]Hoja3!$B$2:$AO$841,23,FALSE)</f>
        <v>1.05</v>
      </c>
      <c r="AH159" s="10">
        <f>VLOOKUP(AS159,[1]Hoja3!$B$2:$AO$841,28,FALSE)</f>
        <v>0.18000000000000002</v>
      </c>
      <c r="AI159" s="10" t="str">
        <f>VLOOKUP(AS159,[1]Hoja3!$B$2:$AO$841,19,FALSE)</f>
        <v>High End Cut Sheet</v>
      </c>
      <c r="AJ159" s="10">
        <f>VLOOKUP(AS159,[1]Hoja3!$B$2:$AO$841,15,FALSE)</f>
        <v>0</v>
      </c>
      <c r="AK159">
        <f>IF(AE159=AY159,1,0)</f>
        <v>0</v>
      </c>
      <c r="AL159">
        <f>IF(AB159=AF159,1,0)</f>
        <v>0</v>
      </c>
      <c r="AM159">
        <f>IF(AC159=AG159,1,0)</f>
        <v>0</v>
      </c>
      <c r="AN159">
        <f>IF(AD159=AH159,1,0)</f>
        <v>0</v>
      </c>
      <c r="AO159">
        <f>IF(H159=AI159,1,0)</f>
        <v>1</v>
      </c>
      <c r="AP159">
        <f>IF(AJ159=AA159,1,0)</f>
        <v>1</v>
      </c>
      <c r="AQ159" s="8">
        <f>COUNTIF($A$2:$A$1228,A159)</f>
        <v>2</v>
      </c>
      <c r="AR159">
        <f>VLOOKUP(A159,[1]Hoja3!$C$2:$AO$841,39,FALSE)</f>
        <v>1</v>
      </c>
      <c r="AS159" t="str">
        <f>A159 &amp; COUNTIF(A$2:A159,A159)</f>
        <v>0UHA0017101</v>
      </c>
      <c r="AT159" s="10">
        <f>VLOOKUP(AS159,[1]Hoja3!$B$2:$AO$841,38,FALSE)</f>
        <v>2252.25</v>
      </c>
      <c r="AU159" s="9">
        <f>IF(AR159&gt;AQ159,1,0)</f>
        <v>0</v>
      </c>
      <c r="AV159">
        <f>IF(P159="NA",2,IF(OR(F159="INSTALACION NUEVA",F159="Mantenimiento preventivo"),3,IF(AND(AB159&lt;AF159,AK159&lt;&gt;1),4,IF(AT159&gt;AE159,1,0))))</f>
        <v>4</v>
      </c>
    </row>
    <row r="160" spans="1:48" x14ac:dyDescent="0.25">
      <c r="A160" t="s">
        <v>159</v>
      </c>
      <c r="B160">
        <v>2019</v>
      </c>
      <c r="C160" t="s">
        <v>37</v>
      </c>
      <c r="D160" t="s">
        <v>38</v>
      </c>
      <c r="E160">
        <v>2</v>
      </c>
      <c r="F160" t="s">
        <v>40</v>
      </c>
      <c r="G160">
        <v>0.51666670000000003</v>
      </c>
      <c r="H160" t="s">
        <v>34</v>
      </c>
      <c r="I160">
        <v>468</v>
      </c>
      <c r="J160">
        <v>715</v>
      </c>
      <c r="K160">
        <v>0</v>
      </c>
      <c r="L160">
        <v>0</v>
      </c>
      <c r="M160">
        <v>0</v>
      </c>
      <c r="N160">
        <v>0.6</v>
      </c>
      <c r="O160">
        <v>0.8</v>
      </c>
      <c r="P160">
        <v>1.05</v>
      </c>
      <c r="Q160" t="s">
        <v>46</v>
      </c>
      <c r="R160">
        <v>5</v>
      </c>
      <c r="S160">
        <v>9</v>
      </c>
      <c r="T160" t="s">
        <v>85</v>
      </c>
      <c r="U160" t="s">
        <v>34</v>
      </c>
      <c r="V160" t="s">
        <v>80</v>
      </c>
      <c r="W160">
        <v>2019</v>
      </c>
      <c r="X160" t="s">
        <v>37</v>
      </c>
      <c r="Y160" t="s">
        <v>38</v>
      </c>
      <c r="Z160">
        <v>9</v>
      </c>
      <c r="AA160">
        <v>0</v>
      </c>
      <c r="AB160">
        <v>363</v>
      </c>
      <c r="AC160">
        <v>1.05</v>
      </c>
      <c r="AD160">
        <v>5.7407411111111098E-2</v>
      </c>
      <c r="AE160">
        <v>750.75</v>
      </c>
      <c r="AF160" s="10">
        <f>VLOOKUP(AS160,[1]Hoja3!$B$2:$AO$841,17,FALSE)</f>
        <v>370</v>
      </c>
      <c r="AG160" s="10">
        <f>VLOOKUP(AS160,[1]Hoja3!$B$2:$AO$841,23,FALSE)</f>
        <v>1.05</v>
      </c>
      <c r="AH160" s="10">
        <f>VLOOKUP(AS160,[1]Hoja3!$B$2:$AO$841,28,FALSE)</f>
        <v>6.4444444444444443E-2</v>
      </c>
      <c r="AI160" s="10" t="str">
        <f>VLOOKUP(AS160,[1]Hoja3!$B$2:$AO$841,19,FALSE)</f>
        <v>A4 Mono MFPs</v>
      </c>
      <c r="AJ160" s="10">
        <f>VLOOKUP(AS160,[1]Hoja3!$B$2:$AO$841,15,FALSE)</f>
        <v>0</v>
      </c>
      <c r="AK160">
        <f>IF(AE160=AY160,1,0)</f>
        <v>0</v>
      </c>
      <c r="AL160">
        <f>IF(AB160=AF160,1,0)</f>
        <v>0</v>
      </c>
      <c r="AM160">
        <f>IF(AC160=AG160,1,0)</f>
        <v>1</v>
      </c>
      <c r="AN160">
        <f>IF(AD160=AH160,1,0)</f>
        <v>0</v>
      </c>
      <c r="AO160">
        <f>IF(H160=AI160,1,0)</f>
        <v>1</v>
      </c>
      <c r="AP160">
        <f>IF(AJ160=AA160,1,0)</f>
        <v>1</v>
      </c>
      <c r="AQ160" s="8">
        <f>COUNTIF($A$2:$A$1228,A160)</f>
        <v>1</v>
      </c>
      <c r="AR160">
        <f>VLOOKUP(A160,[1]Hoja3!$C$2:$AO$841,39,FALSE)</f>
        <v>1</v>
      </c>
      <c r="AS160" t="str">
        <f>A160 &amp; COUNTIF(A$2:A160,A160)</f>
        <v>0BB12508841</v>
      </c>
      <c r="AT160" s="10">
        <f>VLOOKUP(AS160,[1]Hoja3!$B$2:$AO$841,38,FALSE)</f>
        <v>750.75000000000011</v>
      </c>
      <c r="AU160" s="9">
        <f>IF(AR160&gt;AQ160,1,0)</f>
        <v>0</v>
      </c>
      <c r="AV160">
        <f>IF(P160="NA",2,IF(OR(F160="INSTALACION NUEVA",F160="Mantenimiento preventivo"),3,IF(AND(AB160&lt;AF160,AK160&lt;&gt;1),4,IF(AT160&gt;AE160,1,0))))</f>
        <v>4</v>
      </c>
    </row>
    <row r="161" spans="1:48" x14ac:dyDescent="0.25">
      <c r="A161">
        <v>1161065</v>
      </c>
      <c r="B161">
        <v>2019</v>
      </c>
      <c r="C161" t="s">
        <v>37</v>
      </c>
      <c r="D161" t="s">
        <v>38</v>
      </c>
      <c r="E161">
        <v>2</v>
      </c>
      <c r="F161" t="s">
        <v>32</v>
      </c>
      <c r="G161">
        <v>0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R161" t="s">
        <v>33</v>
      </c>
      <c r="S161" t="s">
        <v>33</v>
      </c>
      <c r="V161" t="s">
        <v>80</v>
      </c>
      <c r="W161">
        <v>2019</v>
      </c>
      <c r="X161" t="s">
        <v>37</v>
      </c>
      <c r="Y161" t="s">
        <v>38</v>
      </c>
      <c r="Z161">
        <v>11</v>
      </c>
      <c r="AA161" t="s">
        <v>33</v>
      </c>
      <c r="AB161">
        <v>0</v>
      </c>
      <c r="AC161">
        <v>0</v>
      </c>
      <c r="AD161">
        <v>0</v>
      </c>
      <c r="AE161">
        <v>0</v>
      </c>
      <c r="AF161" s="10" t="e">
        <f>VLOOKUP(AS161,[1]Hoja3!$B$2:$AO$841,17,FALSE)</f>
        <v>#N/A</v>
      </c>
      <c r="AG161" s="10" t="e">
        <f>VLOOKUP(AS161,[1]Hoja3!$B$2:$AO$841,23,FALSE)</f>
        <v>#N/A</v>
      </c>
      <c r="AH161" s="10" t="e">
        <f>VLOOKUP(AS161,[1]Hoja3!$B$2:$AO$841,28,FALSE)</f>
        <v>#N/A</v>
      </c>
      <c r="AI161" s="10" t="e">
        <f>VLOOKUP(AS161,[1]Hoja3!$B$2:$AO$841,19,FALSE)</f>
        <v>#N/A</v>
      </c>
      <c r="AJ161" s="10"/>
      <c r="AK161">
        <f>IF(AE161=AY161,1,0)</f>
        <v>1</v>
      </c>
      <c r="AL161" t="e">
        <f>IF(AB161=AF161,1,0)</f>
        <v>#N/A</v>
      </c>
      <c r="AM161" t="e">
        <f>IF(AC161=AG161,1,0)</f>
        <v>#N/A</v>
      </c>
      <c r="AN161" t="e">
        <f>IF(AD161=AH161,1,0)</f>
        <v>#N/A</v>
      </c>
      <c r="AO161" t="e">
        <f>IF(H161=AI161,1,0)</f>
        <v>#N/A</v>
      </c>
      <c r="AQ161" s="8">
        <f>COUNTIF($A$2:$A$1228,A161)</f>
        <v>2</v>
      </c>
      <c r="AR161" t="e">
        <f>VLOOKUP(A161,[1]Hoja3!$C$2:$AO$841,39,FALSE)</f>
        <v>#N/A</v>
      </c>
      <c r="AS161" t="str">
        <f>A161 &amp; COUNTIF(A$2:A161,A161)</f>
        <v>11610651</v>
      </c>
      <c r="AT161" s="10" t="e">
        <f>VLOOKUP(AS161,[1]Hoja3!$B$2:$AO$841,38,FALSE)</f>
        <v>#N/A</v>
      </c>
      <c r="AU161" s="9" t="e">
        <f>IF(AR161&gt;AQ161,1,0)</f>
        <v>#N/A</v>
      </c>
    </row>
    <row r="162" spans="1:48" x14ac:dyDescent="0.25">
      <c r="A162" t="s">
        <v>710</v>
      </c>
      <c r="B162">
        <v>2019</v>
      </c>
      <c r="C162" t="s">
        <v>37</v>
      </c>
      <c r="D162" t="s">
        <v>38</v>
      </c>
      <c r="E162">
        <v>2</v>
      </c>
      <c r="F162" t="s">
        <v>40</v>
      </c>
      <c r="G162">
        <v>0.4166667</v>
      </c>
      <c r="I162" t="s">
        <v>33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R162" t="s">
        <v>33</v>
      </c>
      <c r="S162" t="s">
        <v>33</v>
      </c>
      <c r="U162" t="s">
        <v>34</v>
      </c>
      <c r="V162" t="s">
        <v>36</v>
      </c>
      <c r="W162">
        <v>2019</v>
      </c>
      <c r="X162" t="s">
        <v>37</v>
      </c>
      <c r="Y162" t="s">
        <v>38</v>
      </c>
      <c r="Z162">
        <v>2</v>
      </c>
      <c r="AA162" t="s">
        <v>33</v>
      </c>
      <c r="AB162">
        <v>4</v>
      </c>
      <c r="AC162">
        <v>0</v>
      </c>
      <c r="AD162">
        <v>0</v>
      </c>
      <c r="AE162">
        <v>0</v>
      </c>
      <c r="AF162" s="10" t="e">
        <f>VLOOKUP(AS162,[1]Hoja3!$B$2:$AO$841,17,FALSE)</f>
        <v>#N/A</v>
      </c>
      <c r="AG162" s="10" t="e">
        <f>VLOOKUP(AS162,[1]Hoja3!$B$2:$AO$841,23,FALSE)</f>
        <v>#N/A</v>
      </c>
      <c r="AH162" s="10" t="e">
        <f>VLOOKUP(AS162,[1]Hoja3!$B$2:$AO$841,28,FALSE)</f>
        <v>#N/A</v>
      </c>
      <c r="AI162" s="10" t="e">
        <f>VLOOKUP(AS162,[1]Hoja3!$B$2:$AO$841,19,FALSE)</f>
        <v>#N/A</v>
      </c>
      <c r="AJ162" s="10"/>
      <c r="AK162">
        <f>IF(AE162=AY162,1,0)</f>
        <v>1</v>
      </c>
      <c r="AL162" t="e">
        <f>IF(AB162=AF162,1,0)</f>
        <v>#N/A</v>
      </c>
      <c r="AM162" t="e">
        <f>IF(AC162=AG162,1,0)</f>
        <v>#N/A</v>
      </c>
      <c r="AN162" t="e">
        <f>IF(AD162=AH162,1,0)</f>
        <v>#N/A</v>
      </c>
      <c r="AO162" t="e">
        <f>IF(H162=AI162,1,0)</f>
        <v>#N/A</v>
      </c>
      <c r="AQ162" s="8">
        <f>COUNTIF($A$2:$A$1228,A162)</f>
        <v>1</v>
      </c>
      <c r="AR162" t="e">
        <f>VLOOKUP(A162,[1]Hoja3!$C$2:$AO$841,39,FALSE)</f>
        <v>#N/A</v>
      </c>
      <c r="AS162" t="str">
        <f>A162 &amp; COUNTIF(A$2:A162,A162)</f>
        <v>09HB3318151</v>
      </c>
      <c r="AT162" s="10" t="e">
        <f>VLOOKUP(AS162,[1]Hoja3!$B$2:$AO$841,38,FALSE)</f>
        <v>#N/A</v>
      </c>
      <c r="AU162" s="9" t="e">
        <f>IF(AR162&gt;AQ162,1,0)</f>
        <v>#N/A</v>
      </c>
    </row>
    <row r="163" spans="1:48" x14ac:dyDescent="0.25">
      <c r="A163" t="s">
        <v>176</v>
      </c>
      <c r="B163">
        <v>2019</v>
      </c>
      <c r="C163" t="s">
        <v>37</v>
      </c>
      <c r="D163" t="s">
        <v>38</v>
      </c>
      <c r="E163">
        <v>2</v>
      </c>
      <c r="F163" t="s">
        <v>40</v>
      </c>
      <c r="G163">
        <v>5.4166670000000003</v>
      </c>
      <c r="H163" t="s">
        <v>116</v>
      </c>
      <c r="I163">
        <v>655</v>
      </c>
      <c r="J163">
        <v>1365</v>
      </c>
      <c r="K163">
        <v>0</v>
      </c>
      <c r="L163">
        <v>0</v>
      </c>
      <c r="M163">
        <v>0.6</v>
      </c>
      <c r="N163">
        <v>0.8</v>
      </c>
      <c r="O163">
        <v>1.05</v>
      </c>
      <c r="P163">
        <v>1.1000000000000001</v>
      </c>
      <c r="Q163" t="s">
        <v>46</v>
      </c>
      <c r="R163">
        <v>5</v>
      </c>
      <c r="S163">
        <v>9</v>
      </c>
      <c r="T163" t="s">
        <v>47</v>
      </c>
      <c r="U163" t="s">
        <v>58</v>
      </c>
      <c r="V163" t="s">
        <v>59</v>
      </c>
      <c r="W163">
        <v>2019</v>
      </c>
      <c r="X163" t="s">
        <v>37</v>
      </c>
      <c r="Y163" t="s">
        <v>38</v>
      </c>
      <c r="Z163">
        <v>15</v>
      </c>
      <c r="AA163">
        <v>0</v>
      </c>
      <c r="AB163">
        <v>69</v>
      </c>
      <c r="AC163">
        <v>1.1000000000000001</v>
      </c>
      <c r="AD163">
        <v>1.0833333999999999</v>
      </c>
      <c r="AE163">
        <v>1473.06247725</v>
      </c>
      <c r="AF163" s="10">
        <f>VLOOKUP(AS163,[1]Hoja3!$B$2:$AO$841,17,FALSE)</f>
        <v>70</v>
      </c>
      <c r="AG163" s="10">
        <f>VLOOKUP(AS163,[1]Hoja3!$B$2:$AO$841,23,FALSE)</f>
        <v>1.1000000000000001</v>
      </c>
      <c r="AH163" s="10">
        <f>VLOOKUP(AS163,[1]Hoja3!$B$2:$AO$841,28,FALSE)</f>
        <v>0.99399999999999999</v>
      </c>
      <c r="AI163" s="10" t="str">
        <f>VLOOKUP(AS163,[1]Hoja3!$B$2:$AO$841,19,FALSE)</f>
        <v>Office Digital</v>
      </c>
      <c r="AJ163" s="10">
        <f>VLOOKUP(AS163,[1]Hoja3!$B$2:$AO$841,15,FALSE)</f>
        <v>0</v>
      </c>
      <c r="AK163">
        <f>IF(AE163=AY163,1,0)</f>
        <v>0</v>
      </c>
      <c r="AL163">
        <f>IF(AB163=AF163,1,0)</f>
        <v>0</v>
      </c>
      <c r="AM163">
        <f>IF(AC163=AG163,1,0)</f>
        <v>1</v>
      </c>
      <c r="AN163">
        <f>IF(AD163=AH163,1,0)</f>
        <v>0</v>
      </c>
      <c r="AO163">
        <f>IF(H163=AI163,1,0)</f>
        <v>1</v>
      </c>
      <c r="AP163">
        <f>IF(AJ163=AA163,1,0)</f>
        <v>1</v>
      </c>
      <c r="AQ163" s="8">
        <f>COUNTIF($A$2:$A$1228,A163)</f>
        <v>1</v>
      </c>
      <c r="AR163">
        <f>VLOOKUP(A163,[1]Hoja3!$C$2:$AO$841,39,FALSE)</f>
        <v>1</v>
      </c>
      <c r="AS163" t="str">
        <f>A163 &amp; COUNTIF(A$2:A163,A163)</f>
        <v>0EX73974571</v>
      </c>
      <c r="AT163" s="10">
        <f>VLOOKUP(AS163,[1]Hoja3!$B$2:$AO$841,38,FALSE)</f>
        <v>1501.5000000000002</v>
      </c>
      <c r="AU163" s="9">
        <f>IF(AR163&gt;AQ163,1,0)</f>
        <v>0</v>
      </c>
      <c r="AV163">
        <f>IF(P163="NA",2,IF(OR(F163="INSTALACION NUEVA",F163="Mantenimiento preventivo"),3,IF(AND(AB163&lt;AF163,AK163&lt;&gt;1),4,IF(AT163&gt;AE163,1,0))))</f>
        <v>4</v>
      </c>
    </row>
    <row r="164" spans="1:48" x14ac:dyDescent="0.25">
      <c r="A164" t="s">
        <v>711</v>
      </c>
      <c r="B164">
        <v>2019</v>
      </c>
      <c r="C164" t="s">
        <v>37</v>
      </c>
      <c r="D164" t="s">
        <v>38</v>
      </c>
      <c r="E164">
        <v>2</v>
      </c>
      <c r="F164" t="s">
        <v>44</v>
      </c>
      <c r="G164">
        <v>0</v>
      </c>
      <c r="H164" t="s">
        <v>45</v>
      </c>
      <c r="I164">
        <v>803</v>
      </c>
      <c r="J164">
        <v>1573</v>
      </c>
      <c r="K164">
        <v>0.2</v>
      </c>
      <c r="L164">
        <v>0.6</v>
      </c>
      <c r="M164">
        <v>0.8</v>
      </c>
      <c r="N164">
        <v>1.05</v>
      </c>
      <c r="O164">
        <v>1.1000000000000001</v>
      </c>
      <c r="P164">
        <v>1.1499999999999999</v>
      </c>
      <c r="Q164" t="s">
        <v>46</v>
      </c>
      <c r="R164">
        <v>4</v>
      </c>
      <c r="S164">
        <v>6</v>
      </c>
      <c r="T164" t="s">
        <v>47</v>
      </c>
      <c r="U164" t="s">
        <v>48</v>
      </c>
      <c r="V164" t="s">
        <v>50</v>
      </c>
      <c r="W164">
        <v>2019</v>
      </c>
      <c r="X164" t="s">
        <v>37</v>
      </c>
      <c r="Y164" t="s">
        <v>38</v>
      </c>
      <c r="Z164">
        <v>2</v>
      </c>
      <c r="AA164">
        <v>1</v>
      </c>
      <c r="AB164">
        <v>4</v>
      </c>
      <c r="AC164">
        <v>0</v>
      </c>
      <c r="AD164">
        <v>0</v>
      </c>
      <c r="AE164">
        <v>0</v>
      </c>
      <c r="AF164" s="10" t="e">
        <f>VLOOKUP(AS164,[1]Hoja3!$B$2:$AO$841,17,FALSE)</f>
        <v>#N/A</v>
      </c>
      <c r="AG164" s="10" t="e">
        <f>VLOOKUP(AS164,[1]Hoja3!$B$2:$AO$841,23,FALSE)</f>
        <v>#N/A</v>
      </c>
      <c r="AH164" s="10" t="e">
        <f>VLOOKUP(AS164,[1]Hoja3!$B$2:$AO$841,28,FALSE)</f>
        <v>#N/A</v>
      </c>
      <c r="AI164" s="10" t="e">
        <f>VLOOKUP(AS164,[1]Hoja3!$B$2:$AO$841,19,FALSE)</f>
        <v>#N/A</v>
      </c>
      <c r="AJ164" s="10"/>
      <c r="AK164">
        <f>IF(AE164=AY164,1,0)</f>
        <v>1</v>
      </c>
      <c r="AL164" t="e">
        <f>IF(AB164=AF164,1,0)</f>
        <v>#N/A</v>
      </c>
      <c r="AM164" t="e">
        <f>IF(AC164=AG164,1,0)</f>
        <v>#N/A</v>
      </c>
      <c r="AN164" t="e">
        <f>IF(AD164=AH164,1,0)</f>
        <v>#N/A</v>
      </c>
      <c r="AO164" t="e">
        <f>IF(H164=AI164,1,0)</f>
        <v>#N/A</v>
      </c>
      <c r="AQ164" s="8">
        <f>COUNTIF($A$2:$A$1228,A164)</f>
        <v>4</v>
      </c>
      <c r="AR164" t="e">
        <f>VLOOKUP(A164,[1]Hoja3!$C$2:$AO$841,39,FALSE)</f>
        <v>#N/A</v>
      </c>
      <c r="AS164" t="str">
        <f>A164 &amp; COUNTIF(A$2:A164,A164)</f>
        <v>0BG09749691</v>
      </c>
      <c r="AT164" s="10" t="e">
        <f>VLOOKUP(AS164,[1]Hoja3!$B$2:$AO$841,38,FALSE)</f>
        <v>#N/A</v>
      </c>
      <c r="AU164" s="9" t="e">
        <f>IF(AR164&gt;AQ164,1,0)</f>
        <v>#N/A</v>
      </c>
    </row>
    <row r="165" spans="1:48" x14ac:dyDescent="0.25">
      <c r="A165" t="s">
        <v>152</v>
      </c>
      <c r="B165">
        <v>2019</v>
      </c>
      <c r="C165" t="s">
        <v>37</v>
      </c>
      <c r="D165" t="s">
        <v>38</v>
      </c>
      <c r="E165">
        <v>2</v>
      </c>
      <c r="F165" t="s">
        <v>40</v>
      </c>
      <c r="G165">
        <v>0.3</v>
      </c>
      <c r="H165" t="s">
        <v>58</v>
      </c>
      <c r="I165">
        <v>655</v>
      </c>
      <c r="J165">
        <v>1365</v>
      </c>
      <c r="K165">
        <v>0</v>
      </c>
      <c r="L165">
        <v>0</v>
      </c>
      <c r="M165">
        <v>0.6</v>
      </c>
      <c r="N165">
        <v>0.8</v>
      </c>
      <c r="O165">
        <v>1.05</v>
      </c>
      <c r="P165">
        <v>1.1000000000000001</v>
      </c>
      <c r="Q165" t="s">
        <v>46</v>
      </c>
      <c r="R165">
        <v>5</v>
      </c>
      <c r="S165">
        <v>9</v>
      </c>
      <c r="T165" t="s">
        <v>47</v>
      </c>
      <c r="U165" t="s">
        <v>45</v>
      </c>
      <c r="V165" t="s">
        <v>42</v>
      </c>
      <c r="W165">
        <v>2019</v>
      </c>
      <c r="X165" t="s">
        <v>37</v>
      </c>
      <c r="Y165" t="s">
        <v>38</v>
      </c>
      <c r="Z165">
        <v>2</v>
      </c>
      <c r="AA165">
        <v>0</v>
      </c>
      <c r="AB165">
        <v>21</v>
      </c>
      <c r="AC165">
        <v>0.8</v>
      </c>
      <c r="AD165">
        <v>0.06</v>
      </c>
      <c r="AE165">
        <v>1092</v>
      </c>
      <c r="AF165" s="10">
        <f>VLOOKUP(AS165,[1]Hoja3!$B$2:$AO$841,17,FALSE)</f>
        <v>22</v>
      </c>
      <c r="AG165" s="10">
        <f>VLOOKUP(AS165,[1]Hoja3!$B$2:$AO$841,23,FALSE)</f>
        <v>0.8</v>
      </c>
      <c r="AH165" s="10">
        <f>VLOOKUP(AS165,[1]Hoja3!$B$2:$AO$841,28,FALSE)</f>
        <v>0.1</v>
      </c>
      <c r="AI165" s="10" t="str">
        <f>VLOOKUP(AS165,[1]Hoja3!$B$2:$AO$841,19,FALSE)</f>
        <v>Departmental Digital</v>
      </c>
      <c r="AJ165" s="10">
        <f>VLOOKUP(AS165,[1]Hoja3!$B$2:$AO$841,15,FALSE)</f>
        <v>0</v>
      </c>
      <c r="AK165">
        <f>IF(AE165=AY165,1,0)</f>
        <v>0</v>
      </c>
      <c r="AL165">
        <f>IF(AB165=AF165,1,0)</f>
        <v>0</v>
      </c>
      <c r="AM165">
        <f>IF(AC165=AG165,1,0)</f>
        <v>1</v>
      </c>
      <c r="AN165">
        <f>IF(AD165=AH165,1,0)</f>
        <v>0</v>
      </c>
      <c r="AO165">
        <f>IF(H165=AI165,1,0)</f>
        <v>1</v>
      </c>
      <c r="AP165">
        <f>IF(AJ165=AA165,1,0)</f>
        <v>1</v>
      </c>
      <c r="AQ165" s="8">
        <f>COUNTIF($A$2:$A$1228,A165)</f>
        <v>2</v>
      </c>
      <c r="AR165">
        <f>VLOOKUP(A165,[1]Hoja3!$C$2:$AO$841,39,FALSE)</f>
        <v>2</v>
      </c>
      <c r="AS165" t="str">
        <f>A165 &amp; COUNTIF(A$2:A165,A165)</f>
        <v>03AG8803181</v>
      </c>
      <c r="AT165" s="10">
        <f>VLOOKUP(AS165,[1]Hoja3!$B$2:$AO$841,38,FALSE)</f>
        <v>1092</v>
      </c>
      <c r="AU165" s="9">
        <f>IF(AR165&gt;AQ165,1,0)</f>
        <v>0</v>
      </c>
      <c r="AV165">
        <f>IF(P165="NA",2,IF(OR(F165="INSTALACION NUEVA",F165="Mantenimiento preventivo"),3,IF(AND(AB165&lt;AF165,AK165&lt;&gt;1),4,IF(AT165&gt;AE165,1,0))))</f>
        <v>4</v>
      </c>
    </row>
    <row r="166" spans="1:48" x14ac:dyDescent="0.25">
      <c r="A166" t="s">
        <v>194</v>
      </c>
      <c r="B166">
        <v>2019</v>
      </c>
      <c r="C166" t="s">
        <v>37</v>
      </c>
      <c r="D166" t="s">
        <v>38</v>
      </c>
      <c r="E166">
        <v>2</v>
      </c>
      <c r="F166" t="s">
        <v>40</v>
      </c>
      <c r="G166">
        <v>1.8333330000000001</v>
      </c>
      <c r="H166" t="s">
        <v>116</v>
      </c>
      <c r="I166">
        <v>655</v>
      </c>
      <c r="J166">
        <v>1365</v>
      </c>
      <c r="K166">
        <v>0</v>
      </c>
      <c r="L166">
        <v>0</v>
      </c>
      <c r="M166">
        <v>0.6</v>
      </c>
      <c r="N166">
        <v>0.8</v>
      </c>
      <c r="O166">
        <v>1.05</v>
      </c>
      <c r="P166">
        <v>1.1000000000000001</v>
      </c>
      <c r="Q166" t="s">
        <v>46</v>
      </c>
      <c r="R166">
        <v>5</v>
      </c>
      <c r="S166">
        <v>9</v>
      </c>
      <c r="T166" t="s">
        <v>47</v>
      </c>
      <c r="U166" t="s">
        <v>45</v>
      </c>
      <c r="V166" t="s">
        <v>73</v>
      </c>
      <c r="W166">
        <v>2019</v>
      </c>
      <c r="X166" t="s">
        <v>37</v>
      </c>
      <c r="Y166" t="s">
        <v>38</v>
      </c>
      <c r="Z166">
        <v>3</v>
      </c>
      <c r="AA166">
        <v>0</v>
      </c>
      <c r="AB166">
        <v>82</v>
      </c>
      <c r="AC166">
        <v>1.1000000000000001</v>
      </c>
      <c r="AD166">
        <v>0.36666660000000001</v>
      </c>
      <c r="AE166">
        <v>1501.5</v>
      </c>
      <c r="AF166" s="10">
        <f>VLOOKUP(AS166,[1]Hoja3!$B$2:$AO$841,17,FALSE)</f>
        <v>88</v>
      </c>
      <c r="AG166" s="10">
        <f>VLOOKUP(AS166,[1]Hoja3!$B$2:$AO$841,23,FALSE)</f>
        <v>1.1000000000000001</v>
      </c>
      <c r="AH166" s="10">
        <f>VLOOKUP(AS166,[1]Hoja3!$B$2:$AO$841,28,FALSE)</f>
        <v>0.49000000000000005</v>
      </c>
      <c r="AI166" s="10" t="str">
        <f>VLOOKUP(AS166,[1]Hoja3!$B$2:$AO$841,19,FALSE)</f>
        <v>Office Digital</v>
      </c>
      <c r="AJ166" s="10">
        <f>VLOOKUP(AS166,[1]Hoja3!$B$2:$AO$841,15,FALSE)</f>
        <v>0</v>
      </c>
      <c r="AK166">
        <f>IF(AE166=AY166,1,0)</f>
        <v>0</v>
      </c>
      <c r="AL166">
        <f>IF(AB166=AF166,1,0)</f>
        <v>0</v>
      </c>
      <c r="AM166">
        <f>IF(AC166=AG166,1,0)</f>
        <v>1</v>
      </c>
      <c r="AN166">
        <f>IF(AD166=AH166,1,0)</f>
        <v>0</v>
      </c>
      <c r="AO166">
        <f>IF(H166=AI166,1,0)</f>
        <v>1</v>
      </c>
      <c r="AP166">
        <f>IF(AJ166=AA166,1,0)</f>
        <v>1</v>
      </c>
      <c r="AQ166" s="8">
        <f>COUNTIF($A$2:$A$1228,A166)</f>
        <v>1</v>
      </c>
      <c r="AR166">
        <f>VLOOKUP(A166,[1]Hoja3!$C$2:$AO$841,39,FALSE)</f>
        <v>1</v>
      </c>
      <c r="AS166" t="str">
        <f>A166 &amp; COUNTIF(A$2:A166,A166)</f>
        <v>0Y4X8430071</v>
      </c>
      <c r="AT166" s="10">
        <f>VLOOKUP(AS166,[1]Hoja3!$B$2:$AO$841,38,FALSE)</f>
        <v>1501.5000000000002</v>
      </c>
      <c r="AU166" s="9">
        <f>IF(AR166&gt;AQ166,1,0)</f>
        <v>0</v>
      </c>
      <c r="AV166">
        <f>IF(P166="NA",2,IF(OR(F166="INSTALACION NUEVA",F166="Mantenimiento preventivo"),3,IF(AND(AB166&lt;AF166,AK166&lt;&gt;1),4,IF(AT166&gt;AE166,1,0))))</f>
        <v>4</v>
      </c>
    </row>
    <row r="167" spans="1:48" x14ac:dyDescent="0.25">
      <c r="A167" t="s">
        <v>712</v>
      </c>
      <c r="B167">
        <v>2019</v>
      </c>
      <c r="C167" t="s">
        <v>37</v>
      </c>
      <c r="D167" t="s">
        <v>38</v>
      </c>
      <c r="E167">
        <v>2</v>
      </c>
      <c r="F167" t="s">
        <v>44</v>
      </c>
      <c r="G167">
        <v>0</v>
      </c>
      <c r="H167" t="s">
        <v>116</v>
      </c>
      <c r="I167">
        <v>655</v>
      </c>
      <c r="J167">
        <v>1365</v>
      </c>
      <c r="K167">
        <v>0</v>
      </c>
      <c r="L167">
        <v>0</v>
      </c>
      <c r="M167">
        <v>0.6</v>
      </c>
      <c r="N167">
        <v>0.8</v>
      </c>
      <c r="O167">
        <v>1.05</v>
      </c>
      <c r="P167">
        <v>1.1000000000000001</v>
      </c>
      <c r="Q167" t="s">
        <v>46</v>
      </c>
      <c r="R167">
        <v>5</v>
      </c>
      <c r="S167">
        <v>9</v>
      </c>
      <c r="T167" t="s">
        <v>47</v>
      </c>
      <c r="U167" t="s">
        <v>34</v>
      </c>
      <c r="V167" t="s">
        <v>50</v>
      </c>
      <c r="W167">
        <v>2019</v>
      </c>
      <c r="X167" t="s">
        <v>37</v>
      </c>
      <c r="Y167" t="s">
        <v>38</v>
      </c>
      <c r="Z167">
        <v>2</v>
      </c>
      <c r="AA167">
        <v>1</v>
      </c>
      <c r="AB167">
        <v>7</v>
      </c>
      <c r="AC167">
        <v>0</v>
      </c>
      <c r="AD167">
        <v>0</v>
      </c>
      <c r="AE167">
        <v>0</v>
      </c>
      <c r="AF167" s="10" t="e">
        <f>VLOOKUP(AS167,[1]Hoja3!$B$2:$AO$841,17,FALSE)</f>
        <v>#N/A</v>
      </c>
      <c r="AG167" s="10" t="e">
        <f>VLOOKUP(AS167,[1]Hoja3!$B$2:$AO$841,23,FALSE)</f>
        <v>#N/A</v>
      </c>
      <c r="AH167" s="10" t="e">
        <f>VLOOKUP(AS167,[1]Hoja3!$B$2:$AO$841,28,FALSE)</f>
        <v>#N/A</v>
      </c>
      <c r="AI167" s="10" t="e">
        <f>VLOOKUP(AS167,[1]Hoja3!$B$2:$AO$841,19,FALSE)</f>
        <v>#N/A</v>
      </c>
      <c r="AJ167" s="10"/>
      <c r="AK167">
        <f>IF(AE167=AY167,1,0)</f>
        <v>1</v>
      </c>
      <c r="AL167" t="e">
        <f>IF(AB167=AF167,1,0)</f>
        <v>#N/A</v>
      </c>
      <c r="AM167" t="e">
        <f>IF(AC167=AG167,1,0)</f>
        <v>#N/A</v>
      </c>
      <c r="AN167" t="e">
        <f>IF(AD167=AH167,1,0)</f>
        <v>#N/A</v>
      </c>
      <c r="AO167" t="e">
        <f>IF(H167=AI167,1,0)</f>
        <v>#N/A</v>
      </c>
      <c r="AQ167" s="8">
        <f>COUNTIF($A$2:$A$1228,A167)</f>
        <v>6</v>
      </c>
      <c r="AR167" t="e">
        <f>VLOOKUP(A167,[1]Hoja3!$C$2:$AO$841,39,FALSE)</f>
        <v>#N/A</v>
      </c>
      <c r="AS167" t="str">
        <f>A167 &amp; COUNTIF(A$2:A167,A167)</f>
        <v>0Y4X8490311</v>
      </c>
      <c r="AT167" s="10" t="e">
        <f>VLOOKUP(AS167,[1]Hoja3!$B$2:$AO$841,38,FALSE)</f>
        <v>#N/A</v>
      </c>
      <c r="AU167" s="9" t="e">
        <f>IF(AR167&gt;AQ167,1,0)</f>
        <v>#N/A</v>
      </c>
    </row>
    <row r="168" spans="1:48" x14ac:dyDescent="0.25">
      <c r="A168" t="s">
        <v>713</v>
      </c>
      <c r="B168">
        <v>2019</v>
      </c>
      <c r="C168" t="s">
        <v>37</v>
      </c>
      <c r="D168" t="s">
        <v>38</v>
      </c>
      <c r="E168">
        <v>2</v>
      </c>
      <c r="F168" t="s">
        <v>40</v>
      </c>
      <c r="G168">
        <v>3.2</v>
      </c>
      <c r="H168" t="s">
        <v>71</v>
      </c>
      <c r="I168">
        <v>468</v>
      </c>
      <c r="J168">
        <v>715</v>
      </c>
      <c r="K168">
        <v>0</v>
      </c>
      <c r="L168">
        <v>0</v>
      </c>
      <c r="M168">
        <v>0</v>
      </c>
      <c r="N168">
        <v>0.6</v>
      </c>
      <c r="O168">
        <v>0.8</v>
      </c>
      <c r="P168">
        <v>1.05</v>
      </c>
      <c r="Q168" t="s">
        <v>46</v>
      </c>
      <c r="R168">
        <v>5</v>
      </c>
      <c r="S168">
        <v>9</v>
      </c>
      <c r="T168" t="s">
        <v>47</v>
      </c>
      <c r="U168" t="s">
        <v>34</v>
      </c>
      <c r="V168" t="s">
        <v>73</v>
      </c>
      <c r="W168">
        <v>2019</v>
      </c>
      <c r="X168" t="s">
        <v>37</v>
      </c>
      <c r="Y168" t="s">
        <v>38</v>
      </c>
      <c r="Z168">
        <v>3</v>
      </c>
      <c r="AA168">
        <v>0</v>
      </c>
      <c r="AB168">
        <v>0</v>
      </c>
      <c r="AC168">
        <v>1.05</v>
      </c>
      <c r="AD168">
        <v>0.64</v>
      </c>
      <c r="AE168">
        <v>750.75</v>
      </c>
      <c r="AF168" s="10">
        <f>VLOOKUP(AS168,[1]Hoja3!$B$2:$AO$841,17,FALSE)</f>
        <v>190</v>
      </c>
      <c r="AG168" s="10">
        <f>VLOOKUP(AS168,[1]Hoja3!$B$2:$AO$841,23,FALSE)</f>
        <v>1.05</v>
      </c>
      <c r="AH168" s="10">
        <f>VLOOKUP(AS168,[1]Hoja3!$B$2:$AO$841,28,FALSE)</f>
        <v>0.79400000000000004</v>
      </c>
      <c r="AI168" s="10" t="str">
        <f>VLOOKUP(AS168,[1]Hoja3!$B$2:$AO$841,19,FALSE)</f>
        <v>Entry Mono Printers</v>
      </c>
      <c r="AJ168" s="10">
        <f>VLOOKUP(AS168,[1]Hoja3!$B$2:$AO$841,15,FALSE)</f>
        <v>0</v>
      </c>
      <c r="AK168">
        <f>IF(AE168=AY168,1,0)</f>
        <v>0</v>
      </c>
      <c r="AL168">
        <f>IF(AB168=AF168,1,0)</f>
        <v>0</v>
      </c>
      <c r="AM168">
        <f>IF(AC168=AG168,1,0)</f>
        <v>1</v>
      </c>
      <c r="AN168">
        <f>IF(AD168=AH168,1,0)</f>
        <v>0</v>
      </c>
      <c r="AO168">
        <f>IF(H168=AI168,1,0)</f>
        <v>1</v>
      </c>
      <c r="AP168">
        <f>IF(AJ168=AA168,1,0)</f>
        <v>1</v>
      </c>
      <c r="AQ168" s="8">
        <f>COUNTIF($A$2:$A$1228,A168)</f>
        <v>1</v>
      </c>
      <c r="AR168">
        <f>VLOOKUP(A168,[1]Hoja3!$C$2:$AO$841,39,FALSE)</f>
        <v>1</v>
      </c>
      <c r="AS168" t="str">
        <f>A168 &amp; COUNTIF(A$2:A168,A168)</f>
        <v>06HB0158811</v>
      </c>
      <c r="AT168" s="10">
        <f>VLOOKUP(AS168,[1]Hoja3!$B$2:$AO$841,38,FALSE)</f>
        <v>750.75000000000011</v>
      </c>
      <c r="AU168" s="9">
        <f>IF(AR168&gt;AQ168,1,0)</f>
        <v>0</v>
      </c>
      <c r="AV168">
        <f>IF(P168="NA",2,IF(OR(F168="INSTALACION NUEVA",F168="Mantenimiento preventivo"),3,IF(AND(AB168&lt;AF168,AK168&lt;&gt;1),4,IF(AT168&gt;AE168,1,0))))</f>
        <v>4</v>
      </c>
    </row>
    <row r="169" spans="1:48" x14ac:dyDescent="0.25">
      <c r="A169" t="s">
        <v>714</v>
      </c>
      <c r="B169">
        <v>2019</v>
      </c>
      <c r="C169" t="s">
        <v>37</v>
      </c>
      <c r="D169" t="s">
        <v>38</v>
      </c>
      <c r="E169">
        <v>2</v>
      </c>
      <c r="F169" t="s">
        <v>40</v>
      </c>
      <c r="G169">
        <v>1.4166669999999999</v>
      </c>
      <c r="I169" t="s">
        <v>33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R169" t="s">
        <v>33</v>
      </c>
      <c r="S169" t="s">
        <v>33</v>
      </c>
      <c r="U169" t="s">
        <v>34</v>
      </c>
      <c r="V169" t="s">
        <v>55</v>
      </c>
      <c r="W169">
        <v>2019</v>
      </c>
      <c r="X169" t="s">
        <v>37</v>
      </c>
      <c r="Y169" t="s">
        <v>38</v>
      </c>
      <c r="Z169">
        <v>5</v>
      </c>
      <c r="AA169" t="s">
        <v>33</v>
      </c>
      <c r="AB169">
        <v>0</v>
      </c>
      <c r="AC169">
        <v>0</v>
      </c>
      <c r="AD169">
        <v>0</v>
      </c>
      <c r="AE169">
        <v>0</v>
      </c>
      <c r="AF169" s="10">
        <f>VLOOKUP(AS169,[1]Hoja3!$B$2:$AO$841,17,FALSE)</f>
        <v>634</v>
      </c>
      <c r="AG169" s="10">
        <f>VLOOKUP(AS169,[1]Hoja3!$B$2:$AO$841,23,FALSE)</f>
        <v>1.05</v>
      </c>
      <c r="AH169" s="10">
        <f>VLOOKUP(AS169,[1]Hoja3!$B$2:$AO$841,28,FALSE)</f>
        <v>0.36399999999999999</v>
      </c>
      <c r="AI169" s="10" t="str">
        <f>VLOOKUP(AS169,[1]Hoja3!$B$2:$AO$841,19,FALSE)</f>
        <v>A4 Mono MFPs</v>
      </c>
      <c r="AJ169" s="10">
        <f>VLOOKUP(AS169,[1]Hoja3!$B$2:$AO$841,15,FALSE)</f>
        <v>0</v>
      </c>
      <c r="AK169">
        <f>IF(AE169=AY169,1,0)</f>
        <v>1</v>
      </c>
      <c r="AL169">
        <f>IF(AB169=AF169,1,0)</f>
        <v>0</v>
      </c>
      <c r="AM169">
        <f>IF(AC169=AG169,1,0)</f>
        <v>0</v>
      </c>
      <c r="AN169">
        <f>IF(AD169=AH169,1,0)</f>
        <v>0</v>
      </c>
      <c r="AO169">
        <f>IF(H169=AI169,1,0)</f>
        <v>0</v>
      </c>
      <c r="AP169">
        <f>IF(AJ169=AA169,1,0)</f>
        <v>0</v>
      </c>
      <c r="AQ169" s="8">
        <f>COUNTIF($A$2:$A$1228,A169)</f>
        <v>1</v>
      </c>
      <c r="AR169">
        <f>VLOOKUP(A169,[1]Hoja3!$C$2:$AO$841,39,FALSE)</f>
        <v>1</v>
      </c>
      <c r="AS169" t="str">
        <f>A169 &amp; COUNTIF(A$2:A169,A169)</f>
        <v>0C7X2467821</v>
      </c>
      <c r="AT169" s="10">
        <f>VLOOKUP(AS169,[1]Hoja3!$B$2:$AO$841,38,FALSE)</f>
        <v>750.75000000000011</v>
      </c>
      <c r="AU169" s="9">
        <f>IF(AR169&gt;AQ169,1,0)</f>
        <v>0</v>
      </c>
      <c r="AV169">
        <f>IF(P169="NA",2,IF(OR(F169="INSTALACION NUEVA",F169="Mantenimiento preventivo"),3,IF(AND(AB169&lt;AF169,AK169&lt;&gt;1),4,IF(AT169&gt;AE169,1,0))))</f>
        <v>2</v>
      </c>
    </row>
    <row r="170" spans="1:48" x14ac:dyDescent="0.25">
      <c r="A170" t="s">
        <v>160</v>
      </c>
      <c r="B170">
        <v>2019</v>
      </c>
      <c r="C170" t="s">
        <v>37</v>
      </c>
      <c r="D170" t="s">
        <v>38</v>
      </c>
      <c r="E170">
        <v>2</v>
      </c>
      <c r="F170" t="s">
        <v>40</v>
      </c>
      <c r="G170">
        <v>0.55000000000000004</v>
      </c>
      <c r="H170" t="s">
        <v>45</v>
      </c>
      <c r="I170">
        <v>803</v>
      </c>
      <c r="J170">
        <v>1573</v>
      </c>
      <c r="K170">
        <v>0.2</v>
      </c>
      <c r="L170">
        <v>0.6</v>
      </c>
      <c r="M170">
        <v>0.8</v>
      </c>
      <c r="N170">
        <v>1.05</v>
      </c>
      <c r="O170">
        <v>1.1000000000000001</v>
      </c>
      <c r="P170">
        <v>1.1499999999999999</v>
      </c>
      <c r="Q170" t="s">
        <v>46</v>
      </c>
      <c r="R170">
        <v>4</v>
      </c>
      <c r="S170">
        <v>6</v>
      </c>
      <c r="T170" t="s">
        <v>47</v>
      </c>
      <c r="U170" t="s">
        <v>48</v>
      </c>
      <c r="V170" t="s">
        <v>42</v>
      </c>
      <c r="W170">
        <v>2019</v>
      </c>
      <c r="X170" t="s">
        <v>37</v>
      </c>
      <c r="Y170" t="s">
        <v>38</v>
      </c>
      <c r="Z170">
        <v>5</v>
      </c>
      <c r="AA170">
        <v>0</v>
      </c>
      <c r="AB170">
        <v>11</v>
      </c>
      <c r="AC170">
        <v>0.8</v>
      </c>
      <c r="AD170">
        <v>0.13750000000000001</v>
      </c>
      <c r="AE170">
        <v>1258.4000000000001</v>
      </c>
      <c r="AF170" s="10">
        <f>VLOOKUP(AS170,[1]Hoja3!$B$2:$AO$841,17,FALSE)</f>
        <v>12</v>
      </c>
      <c r="AG170" s="10">
        <f>VLOOKUP(AS170,[1]Hoja3!$B$2:$AO$841,23,FALSE)</f>
        <v>0.8</v>
      </c>
      <c r="AH170" s="10">
        <f>VLOOKUP(AS170,[1]Hoja3!$B$2:$AO$841,28,FALSE)</f>
        <v>0.49249999999999999</v>
      </c>
      <c r="AI170" s="10" t="str">
        <f>VLOOKUP(AS170,[1]Hoja3!$B$2:$AO$841,19,FALSE)</f>
        <v>Light Production Digital Business</v>
      </c>
      <c r="AJ170" s="10">
        <f>VLOOKUP(AS170,[1]Hoja3!$B$2:$AO$841,15,FALSE)</f>
        <v>0</v>
      </c>
      <c r="AK170">
        <f>IF(AE170=AY170,1,0)</f>
        <v>0</v>
      </c>
      <c r="AL170">
        <f>IF(AB170=AF170,1,0)</f>
        <v>0</v>
      </c>
      <c r="AM170">
        <f>IF(AC170=AG170,1,0)</f>
        <v>1</v>
      </c>
      <c r="AN170">
        <f>IF(AD170=AH170,1,0)</f>
        <v>0</v>
      </c>
      <c r="AO170">
        <f>IF(H170=AI170,1,0)</f>
        <v>1</v>
      </c>
      <c r="AP170">
        <f>IF(AJ170=AA170,1,0)</f>
        <v>1</v>
      </c>
      <c r="AQ170" s="8">
        <f>COUNTIF($A$2:$A$1228,A170)</f>
        <v>1</v>
      </c>
      <c r="AR170">
        <f>VLOOKUP(A170,[1]Hoja3!$C$2:$AO$841,39,FALSE)</f>
        <v>1</v>
      </c>
      <c r="AS170" t="str">
        <f>A170 &amp; COUNTIF(A$2:A170,A170)</f>
        <v>0BG09620831</v>
      </c>
      <c r="AT170" s="10">
        <f>VLOOKUP(AS170,[1]Hoja3!$B$2:$AO$841,38,FALSE)</f>
        <v>1258.4000000000003</v>
      </c>
      <c r="AU170" s="9">
        <f>IF(AR170&gt;AQ170,1,0)</f>
        <v>0</v>
      </c>
      <c r="AV170">
        <f>IF(P170="NA",2,IF(OR(F170="INSTALACION NUEVA",F170="Mantenimiento preventivo"),3,IF(AND(AB170&lt;AF170,AK170&lt;&gt;1),4,IF(AT170&gt;AE170,1,0))))</f>
        <v>4</v>
      </c>
    </row>
    <row r="171" spans="1:48" x14ac:dyDescent="0.25">
      <c r="A171" t="s">
        <v>175</v>
      </c>
      <c r="B171">
        <v>2019</v>
      </c>
      <c r="C171" t="s">
        <v>37</v>
      </c>
      <c r="D171" t="s">
        <v>38</v>
      </c>
      <c r="E171">
        <v>2</v>
      </c>
      <c r="F171" t="s">
        <v>40</v>
      </c>
      <c r="G171">
        <v>0.68333330000000003</v>
      </c>
      <c r="H171" t="s">
        <v>54</v>
      </c>
      <c r="I171">
        <v>803</v>
      </c>
      <c r="J171">
        <v>1573</v>
      </c>
      <c r="K171">
        <v>0.2</v>
      </c>
      <c r="L171">
        <v>0.6</v>
      </c>
      <c r="M171">
        <v>0.8</v>
      </c>
      <c r="N171">
        <v>1.05</v>
      </c>
      <c r="O171">
        <v>1.1000000000000001</v>
      </c>
      <c r="P171">
        <v>1.1499999999999999</v>
      </c>
      <c r="Q171" t="s">
        <v>46</v>
      </c>
      <c r="R171">
        <v>4</v>
      </c>
      <c r="S171">
        <v>6</v>
      </c>
      <c r="T171" t="s">
        <v>47</v>
      </c>
      <c r="U171" t="s">
        <v>54</v>
      </c>
      <c r="V171" t="s">
        <v>42</v>
      </c>
      <c r="W171">
        <v>2019</v>
      </c>
      <c r="X171" t="s">
        <v>37</v>
      </c>
      <c r="Y171" t="s">
        <v>38</v>
      </c>
      <c r="Z171">
        <v>2</v>
      </c>
      <c r="AA171">
        <v>0</v>
      </c>
      <c r="AB171">
        <v>5</v>
      </c>
      <c r="AC171">
        <v>0.6</v>
      </c>
      <c r="AD171">
        <v>0.17083332500000001</v>
      </c>
      <c r="AE171">
        <v>943.8</v>
      </c>
      <c r="AF171" s="10">
        <f>VLOOKUP(AS171,[1]Hoja3!$B$2:$AO$841,17,FALSE)</f>
        <v>8</v>
      </c>
      <c r="AG171" s="10">
        <f>VLOOKUP(AS171,[1]Hoja3!$B$2:$AO$841,23,FALSE)</f>
        <v>0.8</v>
      </c>
      <c r="AH171" s="10">
        <f>VLOOKUP(AS171,[1]Hoja3!$B$2:$AO$841,28,FALSE)</f>
        <v>0.36749999999999999</v>
      </c>
      <c r="AI171" s="10" t="str">
        <f>VLOOKUP(AS171,[1]Hoja3!$B$2:$AO$841,19,FALSE)</f>
        <v>Entry Production Color Low/Mid</v>
      </c>
      <c r="AJ171" s="10">
        <f>VLOOKUP(AS171,[1]Hoja3!$B$2:$AO$841,15,FALSE)</f>
        <v>0</v>
      </c>
      <c r="AK171">
        <f>IF(AE171=AY171,1,0)</f>
        <v>0</v>
      </c>
      <c r="AL171">
        <f>IF(AB171=AF171,1,0)</f>
        <v>0</v>
      </c>
      <c r="AM171">
        <f>IF(AC171=AG171,1,0)</f>
        <v>0</v>
      </c>
      <c r="AN171">
        <f>IF(AD171=AH171,1,0)</f>
        <v>0</v>
      </c>
      <c r="AO171">
        <f>IF(H171=AI171,1,0)</f>
        <v>1</v>
      </c>
      <c r="AP171">
        <f>IF(AJ171=AA171,1,0)</f>
        <v>1</v>
      </c>
      <c r="AQ171" s="8">
        <f>COUNTIF($A$2:$A$1228,A171)</f>
        <v>2</v>
      </c>
      <c r="AR171">
        <f>VLOOKUP(A171,[1]Hoja3!$C$2:$AO$841,39,FALSE)</f>
        <v>2</v>
      </c>
      <c r="AS171" t="str">
        <f>A171 &amp; COUNTIF(A$2:A171,A171)</f>
        <v>0E2B6583041</v>
      </c>
      <c r="AT171" s="10">
        <f>VLOOKUP(AS171,[1]Hoja3!$B$2:$AO$841,38,FALSE)</f>
        <v>1258.4000000000003</v>
      </c>
      <c r="AU171" s="9">
        <f>IF(AR171&gt;AQ171,1,0)</f>
        <v>0</v>
      </c>
      <c r="AV171">
        <f>IF(P171="NA",2,IF(OR(F171="INSTALACION NUEVA",F171="Mantenimiento preventivo"),3,IF(AND(AB171&lt;AF171,AK171&lt;&gt;1),4,IF(AT171&gt;AE171,1,0))))</f>
        <v>4</v>
      </c>
    </row>
    <row r="172" spans="1:48" x14ac:dyDescent="0.25">
      <c r="A172" t="s">
        <v>153</v>
      </c>
      <c r="B172">
        <v>2019</v>
      </c>
      <c r="C172" t="s">
        <v>37</v>
      </c>
      <c r="D172" t="s">
        <v>38</v>
      </c>
      <c r="E172">
        <v>2</v>
      </c>
      <c r="F172" t="s">
        <v>40</v>
      </c>
      <c r="G172">
        <v>0.6</v>
      </c>
      <c r="H172" t="s">
        <v>58</v>
      </c>
      <c r="I172">
        <v>655</v>
      </c>
      <c r="J172">
        <v>1365</v>
      </c>
      <c r="K172">
        <v>0</v>
      </c>
      <c r="L172">
        <v>0</v>
      </c>
      <c r="M172">
        <v>0.6</v>
      </c>
      <c r="N172">
        <v>0.8</v>
      </c>
      <c r="O172">
        <v>1.05</v>
      </c>
      <c r="P172">
        <v>1.1000000000000001</v>
      </c>
      <c r="Q172" t="s">
        <v>46</v>
      </c>
      <c r="R172">
        <v>5</v>
      </c>
      <c r="S172">
        <v>9</v>
      </c>
      <c r="T172" t="s">
        <v>47</v>
      </c>
      <c r="U172" t="s">
        <v>45</v>
      </c>
      <c r="V172" t="s">
        <v>50</v>
      </c>
      <c r="W172">
        <v>2019</v>
      </c>
      <c r="X172" t="s">
        <v>37</v>
      </c>
      <c r="Y172" t="s">
        <v>38</v>
      </c>
      <c r="Z172">
        <v>3</v>
      </c>
      <c r="AA172">
        <v>0</v>
      </c>
      <c r="AB172">
        <v>6</v>
      </c>
      <c r="AC172">
        <v>0</v>
      </c>
      <c r="AD172">
        <v>0.12</v>
      </c>
      <c r="AE172">
        <v>0</v>
      </c>
      <c r="AF172" s="10">
        <f>VLOOKUP(AS172,[1]Hoja3!$B$2:$AO$841,17,FALSE)</f>
        <v>6</v>
      </c>
      <c r="AG172" s="10">
        <f>VLOOKUP(AS172,[1]Hoja3!$B$2:$AO$841,23,FALSE)</f>
        <v>0</v>
      </c>
      <c r="AH172" s="10">
        <f>VLOOKUP(AS172,[1]Hoja3!$B$2:$AO$841,28,FALSE)</f>
        <v>0.25600000000000001</v>
      </c>
      <c r="AI172" s="10" t="str">
        <f>VLOOKUP(AS172,[1]Hoja3!$B$2:$AO$841,19,FALSE)</f>
        <v>Departmental Digital</v>
      </c>
      <c r="AJ172" s="10">
        <f>VLOOKUP(AS172,[1]Hoja3!$B$2:$AO$841,15,FALSE)</f>
        <v>0</v>
      </c>
      <c r="AK172">
        <f>IF(AE172=AY172,1,0)</f>
        <v>1</v>
      </c>
      <c r="AL172">
        <f>IF(AB172=AF172,1,0)</f>
        <v>1</v>
      </c>
      <c r="AM172">
        <f>IF(AC172=AG172,1,0)</f>
        <v>1</v>
      </c>
      <c r="AN172">
        <f>IF(AD172=AH172,1,0)</f>
        <v>0</v>
      </c>
      <c r="AO172">
        <f>IF(H172=AI172,1,0)</f>
        <v>1</v>
      </c>
      <c r="AP172">
        <f>IF(AJ172=AA172,1,0)</f>
        <v>1</v>
      </c>
      <c r="AQ172" s="8">
        <f>COUNTIF($A$2:$A$1228,A172)</f>
        <v>4</v>
      </c>
      <c r="AR172">
        <f>VLOOKUP(A172,[1]Hoja3!$C$2:$AO$841,39,FALSE)</f>
        <v>4</v>
      </c>
      <c r="AS172" t="str">
        <f>A172 &amp; COUNTIF(A$2:A172,A172)</f>
        <v>03AG8803551</v>
      </c>
      <c r="AT172" s="10">
        <f>VLOOKUP(AS172,[1]Hoja3!$B$2:$AO$841,38,FALSE)</f>
        <v>0</v>
      </c>
      <c r="AU172" s="9">
        <f>IF(AR172&gt;AQ172,1,0)</f>
        <v>0</v>
      </c>
      <c r="AV172">
        <f>IF(P172="NA",2,IF(OR(F172="INSTALACION NUEVA",F172="Mantenimiento preventivo"),3,IF(AND(AB172&lt;AF172,AK172&lt;&gt;1),4,IF(AT172&gt;AE172,1,0))))</f>
        <v>0</v>
      </c>
    </row>
    <row r="173" spans="1:48" x14ac:dyDescent="0.25">
      <c r="A173" t="s">
        <v>164</v>
      </c>
      <c r="B173">
        <v>2019</v>
      </c>
      <c r="C173" t="s">
        <v>37</v>
      </c>
      <c r="D173" t="s">
        <v>38</v>
      </c>
      <c r="E173">
        <v>2</v>
      </c>
      <c r="F173" t="s">
        <v>40</v>
      </c>
      <c r="G173">
        <v>0.85</v>
      </c>
      <c r="H173" t="s">
        <v>45</v>
      </c>
      <c r="I173">
        <v>803</v>
      </c>
      <c r="J173">
        <v>1573</v>
      </c>
      <c r="K173">
        <v>0.2</v>
      </c>
      <c r="L173">
        <v>0.6</v>
      </c>
      <c r="M173">
        <v>0.8</v>
      </c>
      <c r="N173">
        <v>1.05</v>
      </c>
      <c r="O173">
        <v>1.1000000000000001</v>
      </c>
      <c r="P173">
        <v>1.1499999999999999</v>
      </c>
      <c r="Q173" t="s">
        <v>46</v>
      </c>
      <c r="R173">
        <v>4</v>
      </c>
      <c r="S173">
        <v>6</v>
      </c>
      <c r="T173" t="s">
        <v>47</v>
      </c>
      <c r="U173" t="s">
        <v>48</v>
      </c>
      <c r="V173" t="s">
        <v>73</v>
      </c>
      <c r="W173">
        <v>2019</v>
      </c>
      <c r="X173" t="s">
        <v>37</v>
      </c>
      <c r="Y173" t="s">
        <v>38</v>
      </c>
      <c r="Z173">
        <v>3</v>
      </c>
      <c r="AA173">
        <v>0</v>
      </c>
      <c r="AB173">
        <v>36</v>
      </c>
      <c r="AC173">
        <v>1.1000000000000001</v>
      </c>
      <c r="AD173">
        <v>0.21249999999999999</v>
      </c>
      <c r="AE173">
        <v>1730.3</v>
      </c>
      <c r="AF173" s="10">
        <f>VLOOKUP(AS173,[1]Hoja3!$B$2:$AO$841,17,FALSE)</f>
        <v>38</v>
      </c>
      <c r="AG173" s="10">
        <f>VLOOKUP(AS173,[1]Hoja3!$B$2:$AO$841,23,FALSE)</f>
        <v>1.1000000000000001</v>
      </c>
      <c r="AH173" s="10">
        <f>VLOOKUP(AS173,[1]Hoja3!$B$2:$AO$841,28,FALSE)</f>
        <v>0.48249999999999998</v>
      </c>
      <c r="AI173" s="10" t="str">
        <f>VLOOKUP(AS173,[1]Hoja3!$B$2:$AO$841,19,FALSE)</f>
        <v>Light Production Digital Business</v>
      </c>
      <c r="AJ173" s="10">
        <f>VLOOKUP(AS173,[1]Hoja3!$B$2:$AO$841,15,FALSE)</f>
        <v>0</v>
      </c>
      <c r="AK173">
        <f>IF(AE173=AY173,1,0)</f>
        <v>0</v>
      </c>
      <c r="AL173">
        <f>IF(AB173=AF173,1,0)</f>
        <v>0</v>
      </c>
      <c r="AM173">
        <f>IF(AC173=AG173,1,0)</f>
        <v>1</v>
      </c>
      <c r="AN173">
        <f>IF(AD173=AH173,1,0)</f>
        <v>0</v>
      </c>
      <c r="AO173">
        <f>IF(H173=AI173,1,0)</f>
        <v>1</v>
      </c>
      <c r="AP173">
        <f>IF(AJ173=AA173,1,0)</f>
        <v>1</v>
      </c>
      <c r="AQ173" s="8">
        <f>COUNTIF($A$2:$A$1228,A173)</f>
        <v>2</v>
      </c>
      <c r="AR173">
        <f>VLOOKUP(A173,[1]Hoja3!$C$2:$AO$841,39,FALSE)</f>
        <v>1</v>
      </c>
      <c r="AS173" t="str">
        <f>A173 &amp; COUNTIF(A$2:A173,A173)</f>
        <v>0BG29479251</v>
      </c>
      <c r="AT173" s="10">
        <f>VLOOKUP(AS173,[1]Hoja3!$B$2:$AO$841,38,FALSE)</f>
        <v>1730.3000000000004</v>
      </c>
      <c r="AU173" s="9">
        <f>IF(AR173&gt;AQ173,1,0)</f>
        <v>0</v>
      </c>
      <c r="AV173">
        <f>IF(P173="NA",2,IF(OR(F173="INSTALACION NUEVA",F173="Mantenimiento preventivo"),3,IF(AND(AB173&lt;AF173,AK173&lt;&gt;1),4,IF(AT173&gt;AE173,1,0))))</f>
        <v>4</v>
      </c>
    </row>
    <row r="174" spans="1:48" x14ac:dyDescent="0.25">
      <c r="A174" t="s">
        <v>158</v>
      </c>
      <c r="B174">
        <v>2019</v>
      </c>
      <c r="C174" t="s">
        <v>37</v>
      </c>
      <c r="D174" t="s">
        <v>38</v>
      </c>
      <c r="E174">
        <v>2</v>
      </c>
      <c r="F174" t="s">
        <v>40</v>
      </c>
      <c r="G174">
        <v>0.61666670000000001</v>
      </c>
      <c r="H174" t="s">
        <v>54</v>
      </c>
      <c r="I174">
        <v>803</v>
      </c>
      <c r="J174">
        <v>1573</v>
      </c>
      <c r="K174">
        <v>0.2</v>
      </c>
      <c r="L174">
        <v>0.6</v>
      </c>
      <c r="M174">
        <v>0.8</v>
      </c>
      <c r="N174">
        <v>1.05</v>
      </c>
      <c r="O174">
        <v>1.1000000000000001</v>
      </c>
      <c r="P174">
        <v>1.1499999999999999</v>
      </c>
      <c r="Q174" t="s">
        <v>46</v>
      </c>
      <c r="R174">
        <v>4</v>
      </c>
      <c r="S174">
        <v>6</v>
      </c>
      <c r="T174" t="s">
        <v>47</v>
      </c>
      <c r="U174" t="s">
        <v>48</v>
      </c>
      <c r="V174" t="s">
        <v>42</v>
      </c>
      <c r="W174">
        <v>2019</v>
      </c>
      <c r="X174" t="s">
        <v>37</v>
      </c>
      <c r="Y174" t="s">
        <v>38</v>
      </c>
      <c r="Z174">
        <v>3</v>
      </c>
      <c r="AA174">
        <v>0</v>
      </c>
      <c r="AB174">
        <v>106</v>
      </c>
      <c r="AC174">
        <v>1.1499999999999999</v>
      </c>
      <c r="AD174">
        <v>0.154166675</v>
      </c>
      <c r="AE174">
        <v>1808.95</v>
      </c>
      <c r="AF174" s="10">
        <f>VLOOKUP(AS174,[1]Hoja3!$B$2:$AO$841,17,FALSE)</f>
        <v>112</v>
      </c>
      <c r="AG174" s="10">
        <f>VLOOKUP(AS174,[1]Hoja3!$B$2:$AO$841,23,FALSE)</f>
        <v>1.1499999999999999</v>
      </c>
      <c r="AH174" s="10">
        <f>VLOOKUP(AS174,[1]Hoja3!$B$2:$AO$841,28,FALSE)</f>
        <v>0.29249999999999998</v>
      </c>
      <c r="AI174" s="10" t="str">
        <f>VLOOKUP(AS174,[1]Hoja3!$B$2:$AO$841,19,FALSE)</f>
        <v>Entry Production Color Low/Mid</v>
      </c>
      <c r="AJ174" s="10">
        <f>VLOOKUP(AS174,[1]Hoja3!$B$2:$AO$841,15,FALSE)</f>
        <v>0</v>
      </c>
      <c r="AK174">
        <f>IF(AE174=AY174,1,0)</f>
        <v>0</v>
      </c>
      <c r="AL174">
        <f>IF(AB174=AF174,1,0)</f>
        <v>0</v>
      </c>
      <c r="AM174">
        <f>IF(AC174=AG174,1,0)</f>
        <v>1</v>
      </c>
      <c r="AN174">
        <f>IF(AD174=AH174,1,0)</f>
        <v>0</v>
      </c>
      <c r="AO174">
        <f>IF(H174=AI174,1,0)</f>
        <v>1</v>
      </c>
      <c r="AP174">
        <f>IF(AJ174=AA174,1,0)</f>
        <v>1</v>
      </c>
      <c r="AQ174" s="8">
        <f>COUNTIF($A$2:$A$1228,A174)</f>
        <v>2</v>
      </c>
      <c r="AR174">
        <f>VLOOKUP(A174,[1]Hoja3!$C$2:$AO$841,39,FALSE)</f>
        <v>2</v>
      </c>
      <c r="AS174" t="str">
        <f>A174 &amp; COUNTIF(A$2:A174,A174)</f>
        <v>0B2R0910161</v>
      </c>
      <c r="AT174" s="10">
        <f>VLOOKUP(AS174,[1]Hoja3!$B$2:$AO$841,38,FALSE)</f>
        <v>1808.95</v>
      </c>
      <c r="AU174" s="9">
        <f>IF(AR174&gt;AQ174,1,0)</f>
        <v>0</v>
      </c>
      <c r="AV174">
        <f>IF(P174="NA",2,IF(OR(F174="INSTALACION NUEVA",F174="Mantenimiento preventivo"),3,IF(AND(AB174&lt;AF174,AK174&lt;&gt;1),4,IF(AT174&gt;AE174,1,0))))</f>
        <v>4</v>
      </c>
    </row>
    <row r="175" spans="1:48" x14ac:dyDescent="0.25">
      <c r="A175" t="s">
        <v>715</v>
      </c>
      <c r="B175">
        <v>2019</v>
      </c>
      <c r="C175" t="s">
        <v>37</v>
      </c>
      <c r="D175" t="s">
        <v>38</v>
      </c>
      <c r="E175">
        <v>2</v>
      </c>
      <c r="F175" t="s">
        <v>40</v>
      </c>
      <c r="G175">
        <v>0.21666669999999999</v>
      </c>
      <c r="H175" t="s">
        <v>34</v>
      </c>
      <c r="I175">
        <v>468</v>
      </c>
      <c r="J175">
        <v>715</v>
      </c>
      <c r="K175">
        <v>0</v>
      </c>
      <c r="L175">
        <v>0</v>
      </c>
      <c r="M175">
        <v>0</v>
      </c>
      <c r="N175">
        <v>0.6</v>
      </c>
      <c r="O175">
        <v>0.8</v>
      </c>
      <c r="P175">
        <v>1.05</v>
      </c>
      <c r="Q175" t="s">
        <v>46</v>
      </c>
      <c r="R175">
        <v>5</v>
      </c>
      <c r="S175">
        <v>9</v>
      </c>
      <c r="T175" t="s">
        <v>47</v>
      </c>
      <c r="U175" t="s">
        <v>34</v>
      </c>
      <c r="V175" t="s">
        <v>36</v>
      </c>
      <c r="W175">
        <v>2019</v>
      </c>
      <c r="X175" t="s">
        <v>37</v>
      </c>
      <c r="Y175" t="s">
        <v>38</v>
      </c>
      <c r="Z175">
        <v>5</v>
      </c>
      <c r="AA175">
        <v>0</v>
      </c>
      <c r="AB175">
        <v>12</v>
      </c>
      <c r="AC175">
        <v>0</v>
      </c>
      <c r="AD175">
        <v>4.3333339999999998E-2</v>
      </c>
      <c r="AE175">
        <v>0</v>
      </c>
      <c r="AF175" s="10">
        <f>VLOOKUP(AS175,[1]Hoja3!$B$2:$AO$841,17,FALSE)</f>
        <v>12</v>
      </c>
      <c r="AG175" s="10">
        <f>VLOOKUP(AS175,[1]Hoja3!$B$2:$AO$841,23,FALSE)</f>
        <v>0</v>
      </c>
      <c r="AH175" s="10">
        <f>VLOOKUP(AS175,[1]Hoja3!$B$2:$AO$841,28,FALSE)</f>
        <v>8.3999999999999991E-2</v>
      </c>
      <c r="AI175" s="10" t="str">
        <f>VLOOKUP(AS175,[1]Hoja3!$B$2:$AO$841,19,FALSE)</f>
        <v>A4 Mono MFPs</v>
      </c>
      <c r="AJ175" s="10">
        <f>VLOOKUP(AS175,[1]Hoja3!$B$2:$AO$841,15,FALSE)</f>
        <v>0</v>
      </c>
      <c r="AK175">
        <f>IF(AE175=AY175,1,0)</f>
        <v>1</v>
      </c>
      <c r="AL175">
        <f>IF(AB175=AF175,1,0)</f>
        <v>1</v>
      </c>
      <c r="AM175">
        <f>IF(AC175=AG175,1,0)</f>
        <v>1</v>
      </c>
      <c r="AN175">
        <f>IF(AD175=AH175,1,0)</f>
        <v>0</v>
      </c>
      <c r="AO175">
        <f>IF(H175=AI175,1,0)</f>
        <v>1</v>
      </c>
      <c r="AP175">
        <f>IF(AJ175=AA175,1,0)</f>
        <v>1</v>
      </c>
      <c r="AQ175" s="8">
        <f>COUNTIF($A$2:$A$1228,A175)</f>
        <v>1</v>
      </c>
      <c r="AR175">
        <f>VLOOKUP(A175,[1]Hoja3!$C$2:$AO$841,39,FALSE)</f>
        <v>1</v>
      </c>
      <c r="AS175" t="str">
        <f>A175 &amp; COUNTIF(A$2:A175,A175)</f>
        <v>09HB9160561</v>
      </c>
      <c r="AT175" s="10">
        <f>VLOOKUP(AS175,[1]Hoja3!$B$2:$AO$841,38,FALSE)</f>
        <v>0</v>
      </c>
      <c r="AU175" s="9">
        <f>IF(AR175&gt;AQ175,1,0)</f>
        <v>0</v>
      </c>
      <c r="AV175">
        <f>IF(P175="NA",2,IF(OR(F175="INSTALACION NUEVA",F175="Mantenimiento preventivo"),3,IF(AND(AB175&lt;AF175,AK175&lt;&gt;1),4,IF(AT175&gt;AE175,1,0))))</f>
        <v>0</v>
      </c>
    </row>
    <row r="176" spans="1:48" x14ac:dyDescent="0.25">
      <c r="A176" t="s">
        <v>170</v>
      </c>
      <c r="B176">
        <v>2019</v>
      </c>
      <c r="C176" t="s">
        <v>37</v>
      </c>
      <c r="D176" t="s">
        <v>38</v>
      </c>
      <c r="E176">
        <v>2</v>
      </c>
      <c r="F176" t="s">
        <v>44</v>
      </c>
      <c r="G176">
        <v>0</v>
      </c>
      <c r="H176" t="s">
        <v>71</v>
      </c>
      <c r="I176">
        <v>468</v>
      </c>
      <c r="J176">
        <v>715</v>
      </c>
      <c r="K176">
        <v>0</v>
      </c>
      <c r="L176">
        <v>0</v>
      </c>
      <c r="M176">
        <v>0</v>
      </c>
      <c r="N176">
        <v>0.6</v>
      </c>
      <c r="O176">
        <v>0.8</v>
      </c>
      <c r="P176">
        <v>1.05</v>
      </c>
      <c r="Q176" t="s">
        <v>46</v>
      </c>
      <c r="R176">
        <v>5</v>
      </c>
      <c r="S176">
        <v>9</v>
      </c>
      <c r="T176" t="s">
        <v>47</v>
      </c>
      <c r="U176" t="s">
        <v>71</v>
      </c>
      <c r="V176" t="s">
        <v>55</v>
      </c>
      <c r="W176">
        <v>2019</v>
      </c>
      <c r="X176" t="s">
        <v>37</v>
      </c>
      <c r="Y176" t="s">
        <v>38</v>
      </c>
      <c r="Z176">
        <v>4</v>
      </c>
      <c r="AA176">
        <v>0</v>
      </c>
      <c r="AB176">
        <v>67</v>
      </c>
      <c r="AC176">
        <v>0</v>
      </c>
      <c r="AD176">
        <v>0</v>
      </c>
      <c r="AE176">
        <v>715</v>
      </c>
      <c r="AF176" s="10" t="e">
        <f>VLOOKUP(AS176,[1]Hoja3!$B$2:$AO$841,17,FALSE)</f>
        <v>#N/A</v>
      </c>
      <c r="AG176" s="10" t="e">
        <f>VLOOKUP(AS176,[1]Hoja3!$B$2:$AO$841,23,FALSE)</f>
        <v>#N/A</v>
      </c>
      <c r="AH176" s="10" t="e">
        <f>VLOOKUP(AS176,[1]Hoja3!$B$2:$AO$841,28,FALSE)</f>
        <v>#N/A</v>
      </c>
      <c r="AI176" s="10" t="e">
        <f>VLOOKUP(AS176,[1]Hoja3!$B$2:$AO$841,19,FALSE)</f>
        <v>#N/A</v>
      </c>
      <c r="AJ176" s="10"/>
      <c r="AK176">
        <f>IF(AE176=AY176,1,0)</f>
        <v>0</v>
      </c>
      <c r="AL176" t="e">
        <f>IF(AB176=AF176,1,0)</f>
        <v>#N/A</v>
      </c>
      <c r="AM176" t="e">
        <f>IF(AC176=AG176,1,0)</f>
        <v>#N/A</v>
      </c>
      <c r="AN176" t="e">
        <f>IF(AD176=AH176,1,0)</f>
        <v>#N/A</v>
      </c>
      <c r="AO176" t="e">
        <f>IF(H176=AI176,1,0)</f>
        <v>#N/A</v>
      </c>
      <c r="AQ176" s="8">
        <f>COUNTIF($A$2:$A$1228,A176)</f>
        <v>1</v>
      </c>
      <c r="AR176" t="e">
        <f>VLOOKUP(A176,[1]Hoja3!$C$2:$AO$841,39,FALSE)</f>
        <v>#N/A</v>
      </c>
      <c r="AS176" t="str">
        <f>A176 &amp; COUNTIF(A$2:A176,A176)</f>
        <v>0D6X4566991</v>
      </c>
      <c r="AT176" s="10" t="e">
        <f>VLOOKUP(AS176,[1]Hoja3!$B$2:$AO$841,38,FALSE)</f>
        <v>#N/A</v>
      </c>
      <c r="AU176" s="9" t="e">
        <f>IF(AR176&gt;AQ176,1,0)</f>
        <v>#N/A</v>
      </c>
    </row>
    <row r="177" spans="1:48" x14ac:dyDescent="0.25">
      <c r="A177" t="s">
        <v>208</v>
      </c>
      <c r="B177">
        <v>2019</v>
      </c>
      <c r="C177" t="s">
        <v>37</v>
      </c>
      <c r="D177" t="s">
        <v>38</v>
      </c>
      <c r="E177">
        <v>3</v>
      </c>
      <c r="F177" t="s">
        <v>44</v>
      </c>
      <c r="G177">
        <v>0</v>
      </c>
      <c r="H177" t="s">
        <v>34</v>
      </c>
      <c r="I177">
        <v>468</v>
      </c>
      <c r="J177">
        <v>715</v>
      </c>
      <c r="K177">
        <v>0</v>
      </c>
      <c r="L177">
        <v>0</v>
      </c>
      <c r="M177">
        <v>0</v>
      </c>
      <c r="N177">
        <v>0.6</v>
      </c>
      <c r="O177">
        <v>0.8</v>
      </c>
      <c r="P177">
        <v>1.05</v>
      </c>
      <c r="Q177" t="s">
        <v>46</v>
      </c>
      <c r="R177">
        <v>5</v>
      </c>
      <c r="S177">
        <v>9</v>
      </c>
      <c r="T177" t="s">
        <v>85</v>
      </c>
      <c r="U177" t="s">
        <v>34</v>
      </c>
      <c r="V177" t="s">
        <v>61</v>
      </c>
      <c r="W177">
        <v>2019</v>
      </c>
      <c r="X177" t="s">
        <v>37</v>
      </c>
      <c r="Y177" t="s">
        <v>38</v>
      </c>
      <c r="Z177">
        <v>3</v>
      </c>
      <c r="AA177">
        <v>0</v>
      </c>
      <c r="AB177">
        <v>26</v>
      </c>
      <c r="AC177">
        <v>0</v>
      </c>
      <c r="AD177">
        <v>0</v>
      </c>
      <c r="AE177">
        <v>715</v>
      </c>
      <c r="AF177" s="10" t="e">
        <f>VLOOKUP(AS177,[1]Hoja3!$B$2:$AO$841,17,FALSE)</f>
        <v>#N/A</v>
      </c>
      <c r="AG177" s="10" t="e">
        <f>VLOOKUP(AS177,[1]Hoja3!$B$2:$AO$841,23,FALSE)</f>
        <v>#N/A</v>
      </c>
      <c r="AH177" s="10" t="e">
        <f>VLOOKUP(AS177,[1]Hoja3!$B$2:$AO$841,28,FALSE)</f>
        <v>#N/A</v>
      </c>
      <c r="AI177" s="10" t="e">
        <f>VLOOKUP(AS177,[1]Hoja3!$B$2:$AO$841,19,FALSE)</f>
        <v>#N/A</v>
      </c>
      <c r="AJ177" s="10"/>
      <c r="AK177">
        <f>IF(AE177=AY177,1,0)</f>
        <v>0</v>
      </c>
      <c r="AL177" t="e">
        <f>IF(AB177=AF177,1,0)</f>
        <v>#N/A</v>
      </c>
      <c r="AM177" t="e">
        <f>IF(AC177=AG177,1,0)</f>
        <v>#N/A</v>
      </c>
      <c r="AN177" t="e">
        <f>IF(AD177=AH177,1,0)</f>
        <v>#N/A</v>
      </c>
      <c r="AO177" t="e">
        <f>IF(H177=AI177,1,0)</f>
        <v>#N/A</v>
      </c>
      <c r="AQ177" s="8">
        <f>COUNTIF($A$2:$A$1228,A177)</f>
        <v>3</v>
      </c>
      <c r="AR177" t="e">
        <f>VLOOKUP(A177,[1]Hoja3!$C$2:$AO$841,39,FALSE)</f>
        <v>#N/A</v>
      </c>
      <c r="AS177" t="str">
        <f>A177 &amp; COUNTIF(A$2:A177,A177)</f>
        <v>0C7X3719581</v>
      </c>
      <c r="AT177" s="10" t="e">
        <f>VLOOKUP(AS177,[1]Hoja3!$B$2:$AO$841,38,FALSE)</f>
        <v>#N/A</v>
      </c>
      <c r="AU177" s="9" t="e">
        <f>IF(AR177&gt;AQ177,1,0)</f>
        <v>#N/A</v>
      </c>
    </row>
    <row r="178" spans="1:48" x14ac:dyDescent="0.25">
      <c r="A178" t="s">
        <v>211</v>
      </c>
      <c r="B178">
        <v>2019</v>
      </c>
      <c r="C178" t="s">
        <v>37</v>
      </c>
      <c r="D178" t="s">
        <v>38</v>
      </c>
      <c r="E178">
        <v>3</v>
      </c>
      <c r="F178" t="s">
        <v>44</v>
      </c>
      <c r="G178">
        <v>0</v>
      </c>
      <c r="H178" t="s">
        <v>54</v>
      </c>
      <c r="I178">
        <v>803</v>
      </c>
      <c r="J178">
        <v>1573</v>
      </c>
      <c r="K178">
        <v>0.2</v>
      </c>
      <c r="L178">
        <v>0.6</v>
      </c>
      <c r="M178">
        <v>0.8</v>
      </c>
      <c r="N178">
        <v>1.05</v>
      </c>
      <c r="O178">
        <v>1.1000000000000001</v>
      </c>
      <c r="P178">
        <v>1.1499999999999999</v>
      </c>
      <c r="Q178" t="s">
        <v>46</v>
      </c>
      <c r="R178">
        <v>4</v>
      </c>
      <c r="S178">
        <v>6</v>
      </c>
      <c r="T178" t="s">
        <v>47</v>
      </c>
      <c r="U178" t="s">
        <v>54</v>
      </c>
      <c r="V178" t="s">
        <v>59</v>
      </c>
      <c r="W178">
        <v>2019</v>
      </c>
      <c r="X178" t="s">
        <v>37</v>
      </c>
      <c r="Y178" t="s">
        <v>38</v>
      </c>
      <c r="Z178">
        <v>3</v>
      </c>
      <c r="AA178">
        <v>0</v>
      </c>
      <c r="AB178">
        <v>8</v>
      </c>
      <c r="AC178">
        <v>0</v>
      </c>
      <c r="AD178">
        <v>0</v>
      </c>
      <c r="AE178">
        <v>1573</v>
      </c>
      <c r="AF178" s="10" t="e">
        <f>VLOOKUP(AS178,[1]Hoja3!$B$2:$AO$841,17,FALSE)</f>
        <v>#N/A</v>
      </c>
      <c r="AG178" s="10" t="e">
        <f>VLOOKUP(AS178,[1]Hoja3!$B$2:$AO$841,23,FALSE)</f>
        <v>#N/A</v>
      </c>
      <c r="AH178" s="10" t="e">
        <f>VLOOKUP(AS178,[1]Hoja3!$B$2:$AO$841,28,FALSE)</f>
        <v>#N/A</v>
      </c>
      <c r="AI178" s="10" t="e">
        <f>VLOOKUP(AS178,[1]Hoja3!$B$2:$AO$841,19,FALSE)</f>
        <v>#N/A</v>
      </c>
      <c r="AJ178" s="10"/>
      <c r="AK178">
        <f>IF(AE178=AY178,1,0)</f>
        <v>0</v>
      </c>
      <c r="AL178" t="e">
        <f>IF(AB178=AF178,1,0)</f>
        <v>#N/A</v>
      </c>
      <c r="AM178" t="e">
        <f>IF(AC178=AG178,1,0)</f>
        <v>#N/A</v>
      </c>
      <c r="AN178" t="e">
        <f>IF(AD178=AH178,1,0)</f>
        <v>#N/A</v>
      </c>
      <c r="AO178" t="e">
        <f>IF(H178=AI178,1,0)</f>
        <v>#N/A</v>
      </c>
      <c r="AQ178" s="8">
        <f>COUNTIF($A$2:$A$1228,A178)</f>
        <v>2</v>
      </c>
      <c r="AR178" t="e">
        <f>VLOOKUP(A178,[1]Hoja3!$C$2:$AO$841,39,FALSE)</f>
        <v>#N/A</v>
      </c>
      <c r="AS178" t="str">
        <f>A178 &amp; COUNTIF(A$2:A178,A178)</f>
        <v>0E2B6569811</v>
      </c>
      <c r="AT178" s="10" t="e">
        <f>VLOOKUP(AS178,[1]Hoja3!$B$2:$AO$841,38,FALSE)</f>
        <v>#N/A</v>
      </c>
      <c r="AU178" s="9" t="e">
        <f>IF(AR178&gt;AQ178,1,0)</f>
        <v>#N/A</v>
      </c>
    </row>
    <row r="179" spans="1:48" x14ac:dyDescent="0.25">
      <c r="A179" t="s">
        <v>730</v>
      </c>
      <c r="B179">
        <v>2019</v>
      </c>
      <c r="C179" t="s">
        <v>37</v>
      </c>
      <c r="D179" t="s">
        <v>38</v>
      </c>
      <c r="E179">
        <v>3</v>
      </c>
      <c r="F179" t="s">
        <v>32</v>
      </c>
      <c r="G179">
        <v>0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R179" t="s">
        <v>33</v>
      </c>
      <c r="S179" t="s">
        <v>33</v>
      </c>
      <c r="U179" t="s">
        <v>34</v>
      </c>
      <c r="V179" t="s">
        <v>67</v>
      </c>
      <c r="W179">
        <v>2019</v>
      </c>
      <c r="X179" t="s">
        <v>37</v>
      </c>
      <c r="Y179" t="s">
        <v>38</v>
      </c>
      <c r="Z179">
        <v>4</v>
      </c>
      <c r="AA179" t="s">
        <v>33</v>
      </c>
      <c r="AB179">
        <v>0</v>
      </c>
      <c r="AC179">
        <v>0</v>
      </c>
      <c r="AD179">
        <v>0</v>
      </c>
      <c r="AE179">
        <v>0</v>
      </c>
      <c r="AF179" s="10" t="str">
        <f>VLOOKUP(AS179,[1]Hoja3!$B$2:$AO$841,17,FALSE)</f>
        <v xml:space="preserve">  </v>
      </c>
      <c r="AG179" s="10">
        <f>VLOOKUP(AS179,[1]Hoja3!$B$2:$AO$841,23,FALSE)</f>
        <v>1</v>
      </c>
      <c r="AH179" s="10">
        <f>VLOOKUP(AS179,[1]Hoja3!$B$2:$AO$841,28,FALSE)</f>
        <v>1</v>
      </c>
      <c r="AI179" s="10" t="str">
        <f>VLOOKUP(AS179,[1]Hoja3!$B$2:$AO$841,19,FALSE)</f>
        <v>A4 Mono MFPs</v>
      </c>
      <c r="AJ179" s="10">
        <f>VLOOKUP(AS179,[1]Hoja3!$B$2:$AO$841,15,FALSE)</f>
        <v>0</v>
      </c>
      <c r="AK179">
        <f>IF(AE179=AY179,1,0)</f>
        <v>1</v>
      </c>
      <c r="AL179">
        <f>IF(AB179=AF179,1,0)</f>
        <v>0</v>
      </c>
      <c r="AM179">
        <f>IF(AC179=AG179,1,0)</f>
        <v>0</v>
      </c>
      <c r="AN179">
        <f>IF(AD179=AH179,1,0)</f>
        <v>0</v>
      </c>
      <c r="AO179">
        <f>IF(H179=AI179,1,0)</f>
        <v>0</v>
      </c>
      <c r="AP179">
        <f>IF(AJ179=AA179,1,0)</f>
        <v>0</v>
      </c>
      <c r="AQ179" s="8">
        <f>COUNTIF($A$2:$A$1228,A179)</f>
        <v>1</v>
      </c>
      <c r="AR179">
        <f>VLOOKUP(A179,[1]Hoja3!$C$2:$AO$841,39,FALSE)</f>
        <v>1</v>
      </c>
      <c r="AS179" t="str">
        <f>A179 &amp; COUNTIF(A$2:A179,A179)</f>
        <v>03BT8019641</v>
      </c>
      <c r="AT179" s="10">
        <f>VLOOKUP(AS179,[1]Hoja3!$B$2:$AO$841,38,FALSE)</f>
        <v>1072.5000000000002</v>
      </c>
      <c r="AU179" s="9">
        <f>IF(AR179&gt;AQ179,1,0)</f>
        <v>0</v>
      </c>
      <c r="AV179">
        <f>IF(P179="NA",2,IF(OR(F179="INSTALACION NUEVA",F179="Mantenimiento preventivo"),3,IF(AND(AB179&lt;AF179,AK179&lt;&gt;1),4,IF(AT179&gt;AE179,1,0))))</f>
        <v>2</v>
      </c>
    </row>
    <row r="180" spans="1:48" x14ac:dyDescent="0.25">
      <c r="A180" t="s">
        <v>222</v>
      </c>
      <c r="B180">
        <v>2019</v>
      </c>
      <c r="C180" t="s">
        <v>37</v>
      </c>
      <c r="D180" t="s">
        <v>38</v>
      </c>
      <c r="E180">
        <v>3</v>
      </c>
      <c r="F180" t="s">
        <v>40</v>
      </c>
      <c r="G180">
        <v>0.5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R180" t="s">
        <v>33</v>
      </c>
      <c r="S180" t="s">
        <v>33</v>
      </c>
      <c r="U180" t="s">
        <v>64</v>
      </c>
      <c r="V180" t="s">
        <v>61</v>
      </c>
      <c r="W180">
        <v>2019</v>
      </c>
      <c r="X180" t="s">
        <v>37</v>
      </c>
      <c r="Y180" t="s">
        <v>38</v>
      </c>
      <c r="Z180">
        <v>5</v>
      </c>
      <c r="AA180" t="s">
        <v>33</v>
      </c>
      <c r="AB180">
        <v>30</v>
      </c>
      <c r="AC180">
        <v>0</v>
      </c>
      <c r="AD180">
        <v>0</v>
      </c>
      <c r="AE180">
        <v>0</v>
      </c>
      <c r="AF180" s="10" t="e">
        <f>VLOOKUP(AS180,[1]Hoja3!$B$2:$AO$841,17,FALSE)</f>
        <v>#N/A</v>
      </c>
      <c r="AG180" s="10" t="e">
        <f>VLOOKUP(AS180,[1]Hoja3!$B$2:$AO$841,23,FALSE)</f>
        <v>#N/A</v>
      </c>
      <c r="AH180" s="10" t="e">
        <f>VLOOKUP(AS180,[1]Hoja3!$B$2:$AO$841,28,FALSE)</f>
        <v>#N/A</v>
      </c>
      <c r="AI180" s="10" t="e">
        <f>VLOOKUP(AS180,[1]Hoja3!$B$2:$AO$841,19,FALSE)</f>
        <v>#N/A</v>
      </c>
      <c r="AJ180" s="10"/>
      <c r="AK180">
        <f>IF(AE180=AY180,1,0)</f>
        <v>1</v>
      </c>
      <c r="AL180" t="e">
        <f>IF(AB180=AF180,1,0)</f>
        <v>#N/A</v>
      </c>
      <c r="AM180" t="e">
        <f>IF(AC180=AG180,1,0)</f>
        <v>#N/A</v>
      </c>
      <c r="AN180" t="e">
        <f>IF(AD180=AH180,1,0)</f>
        <v>#N/A</v>
      </c>
      <c r="AO180" t="e">
        <f>IF(H180=AI180,1,0)</f>
        <v>#N/A</v>
      </c>
      <c r="AQ180" s="8">
        <f>COUNTIF($A$2:$A$1228,A180)</f>
        <v>1</v>
      </c>
      <c r="AR180" t="e">
        <f>VLOOKUP(A180,[1]Hoja3!$C$2:$AO$841,39,FALSE)</f>
        <v>#N/A</v>
      </c>
      <c r="AS180" t="str">
        <f>A180 &amp; COUNTIF(A$2:A180,A180)</f>
        <v>0MX12049891</v>
      </c>
      <c r="AT180" s="10" t="e">
        <f>VLOOKUP(AS180,[1]Hoja3!$B$2:$AO$841,38,FALSE)</f>
        <v>#N/A</v>
      </c>
      <c r="AU180" s="9" t="e">
        <f>IF(AR180&gt;AQ180,1,0)</f>
        <v>#N/A</v>
      </c>
    </row>
    <row r="181" spans="1:48" x14ac:dyDescent="0.25">
      <c r="A181" t="s">
        <v>206</v>
      </c>
      <c r="B181">
        <v>2019</v>
      </c>
      <c r="C181" t="s">
        <v>37</v>
      </c>
      <c r="D181" t="s">
        <v>38</v>
      </c>
      <c r="E181">
        <v>3</v>
      </c>
      <c r="F181" t="s">
        <v>40</v>
      </c>
      <c r="G181">
        <v>2.9166669999999999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R181" t="s">
        <v>33</v>
      </c>
      <c r="S181" t="s">
        <v>33</v>
      </c>
      <c r="U181" t="s">
        <v>34</v>
      </c>
      <c r="V181" t="s">
        <v>55</v>
      </c>
      <c r="W181">
        <v>2019</v>
      </c>
      <c r="X181" t="s">
        <v>37</v>
      </c>
      <c r="Y181" t="s">
        <v>38</v>
      </c>
      <c r="Z181">
        <v>5</v>
      </c>
      <c r="AA181" t="s">
        <v>33</v>
      </c>
      <c r="AB181">
        <v>0</v>
      </c>
      <c r="AC181">
        <v>0</v>
      </c>
      <c r="AD181">
        <v>0</v>
      </c>
      <c r="AE181">
        <v>0</v>
      </c>
      <c r="AF181" s="10">
        <f>VLOOKUP(AS181,[1]Hoja3!$B$2:$AO$841,17,FALSE)</f>
        <v>579</v>
      </c>
      <c r="AG181" s="10">
        <f>VLOOKUP(AS181,[1]Hoja3!$B$2:$AO$841,23,FALSE)</f>
        <v>1.05</v>
      </c>
      <c r="AH181" s="10">
        <f>VLOOKUP(AS181,[1]Hoja3!$B$2:$AO$841,28,FALSE)</f>
        <v>0.58399999999999996</v>
      </c>
      <c r="AI181" s="10" t="str">
        <f>VLOOKUP(AS181,[1]Hoja3!$B$2:$AO$841,19,FALSE)</f>
        <v>A4 Mono MFPs</v>
      </c>
      <c r="AJ181" s="10">
        <f>VLOOKUP(AS181,[1]Hoja3!$B$2:$AO$841,15,FALSE)</f>
        <v>0</v>
      </c>
      <c r="AK181">
        <f>IF(AE181=AY181,1,0)</f>
        <v>1</v>
      </c>
      <c r="AL181">
        <f>IF(AB181=AF181,1,0)</f>
        <v>0</v>
      </c>
      <c r="AM181">
        <f>IF(AC181=AG181,1,0)</f>
        <v>0</v>
      </c>
      <c r="AN181">
        <f>IF(AD181=AH181,1,0)</f>
        <v>0</v>
      </c>
      <c r="AO181">
        <f>IF(H181=AI181,1,0)</f>
        <v>0</v>
      </c>
      <c r="AP181">
        <f>IF(AJ181=AA181,1,0)</f>
        <v>0</v>
      </c>
      <c r="AQ181" s="8">
        <f>COUNTIF($A$2:$A$1228,A181)</f>
        <v>1</v>
      </c>
      <c r="AR181">
        <f>VLOOKUP(A181,[1]Hoja3!$C$2:$AO$841,39,FALSE)</f>
        <v>1</v>
      </c>
      <c r="AS181" t="str">
        <f>A181 &amp; COUNTIF(A$2:A181,A181)</f>
        <v>0C4X0118691</v>
      </c>
      <c r="AT181" s="10">
        <f>VLOOKUP(AS181,[1]Hoja3!$B$2:$AO$841,38,FALSE)</f>
        <v>750.75000000000011</v>
      </c>
      <c r="AU181" s="9">
        <f>IF(AR181&gt;AQ181,1,0)</f>
        <v>0</v>
      </c>
      <c r="AV181">
        <f>IF(P181="NA",2,IF(OR(F181="INSTALACION NUEVA",F181="Mantenimiento preventivo"),3,IF(AND(AB181&lt;AF181,AK181&lt;&gt;1),4,IF(AT181&gt;AE181,1,0))))</f>
        <v>2</v>
      </c>
    </row>
    <row r="182" spans="1:48" x14ac:dyDescent="0.25">
      <c r="A182" t="s">
        <v>138</v>
      </c>
      <c r="B182">
        <v>2019</v>
      </c>
      <c r="C182" t="s">
        <v>37</v>
      </c>
      <c r="D182" t="s">
        <v>38</v>
      </c>
      <c r="E182">
        <v>3</v>
      </c>
      <c r="F182" t="s">
        <v>40</v>
      </c>
      <c r="G182">
        <v>0</v>
      </c>
      <c r="H182" t="s">
        <v>53</v>
      </c>
      <c r="I182">
        <v>655</v>
      </c>
      <c r="J182">
        <v>1365</v>
      </c>
      <c r="K182">
        <v>0</v>
      </c>
      <c r="L182">
        <v>0</v>
      </c>
      <c r="M182">
        <v>0.6</v>
      </c>
      <c r="N182">
        <v>0.8</v>
      </c>
      <c r="O182">
        <v>1.05</v>
      </c>
      <c r="P182">
        <v>1.1000000000000001</v>
      </c>
      <c r="Q182" t="s">
        <v>46</v>
      </c>
      <c r="R182">
        <v>5</v>
      </c>
      <c r="S182">
        <v>9</v>
      </c>
      <c r="T182" t="s">
        <v>47</v>
      </c>
      <c r="U182" t="s">
        <v>54</v>
      </c>
      <c r="V182" t="s">
        <v>55</v>
      </c>
      <c r="W182">
        <v>2019</v>
      </c>
      <c r="X182" t="s">
        <v>37</v>
      </c>
      <c r="Y182" t="s">
        <v>38</v>
      </c>
      <c r="Z182">
        <v>5</v>
      </c>
      <c r="AA182">
        <v>0</v>
      </c>
      <c r="AB182">
        <v>2</v>
      </c>
      <c r="AC182">
        <v>0</v>
      </c>
      <c r="AD182">
        <v>0</v>
      </c>
      <c r="AE182">
        <v>0</v>
      </c>
      <c r="AF182" s="10">
        <f>VLOOKUP(AS182,[1]Hoja3!$B$2:$AO$841,17,FALSE)</f>
        <v>1</v>
      </c>
      <c r="AG182" s="10">
        <f>VLOOKUP(AS182,[1]Hoja3!$B$2:$AO$841,23,FALSE)</f>
        <v>0</v>
      </c>
      <c r="AH182" s="10">
        <f>VLOOKUP(AS182,[1]Hoja3!$B$2:$AO$841,28,FALSE)</f>
        <v>0</v>
      </c>
      <c r="AI182" s="10" t="str">
        <f>VLOOKUP(AS182,[1]Hoja3!$B$2:$AO$841,19,FALSE)</f>
        <v>A3 Professional Color Laser MFPs</v>
      </c>
      <c r="AJ182" s="10">
        <f>VLOOKUP(AS182,[1]Hoja3!$B$2:$AO$841,15,FALSE)</f>
        <v>0</v>
      </c>
      <c r="AK182">
        <f>IF(AE182=AY182,1,0)</f>
        <v>1</v>
      </c>
      <c r="AL182">
        <f>IF(AB182=AF182,1,0)</f>
        <v>0</v>
      </c>
      <c r="AM182">
        <f>IF(AC182=AG182,1,0)</f>
        <v>1</v>
      </c>
      <c r="AN182">
        <f>IF(AD182=AH182,1,0)</f>
        <v>1</v>
      </c>
      <c r="AO182">
        <f>IF(H182=AI182,1,0)</f>
        <v>1</v>
      </c>
      <c r="AP182">
        <f>IF(AJ182=AA182,1,0)</f>
        <v>1</v>
      </c>
      <c r="AQ182" s="8">
        <f>COUNTIF($A$2:$A$1228,A182)</f>
        <v>4</v>
      </c>
      <c r="AR182">
        <f>VLOOKUP(A182,[1]Hoja3!$C$2:$AO$841,39,FALSE)</f>
        <v>4</v>
      </c>
      <c r="AS182" t="str">
        <f>A182 &amp; COUNTIF(A$2:A182,A182)</f>
        <v>0VGW6320642</v>
      </c>
      <c r="AT182" s="10">
        <f>VLOOKUP(AS182,[1]Hoja3!$B$2:$AO$841,38,FALSE)</f>
        <v>0</v>
      </c>
      <c r="AU182" s="9">
        <f>IF(AR182&gt;AQ182,1,0)</f>
        <v>0</v>
      </c>
      <c r="AV182">
        <f>IF(P182="NA",2,IF(OR(F182="INSTALACION NUEVA",F182="Mantenimiento preventivo"),3,IF(AND(AB182&lt;AF182,AK182&lt;&gt;1),4,IF(AT182&gt;AE182,1,0))))</f>
        <v>0</v>
      </c>
    </row>
    <row r="183" spans="1:48" x14ac:dyDescent="0.25">
      <c r="A183" t="s">
        <v>716</v>
      </c>
      <c r="B183">
        <v>2019</v>
      </c>
      <c r="C183" t="s">
        <v>37</v>
      </c>
      <c r="D183" t="s">
        <v>38</v>
      </c>
      <c r="E183">
        <v>3</v>
      </c>
      <c r="F183" t="s">
        <v>44</v>
      </c>
      <c r="G183">
        <v>0</v>
      </c>
      <c r="H183" t="s">
        <v>64</v>
      </c>
      <c r="I183">
        <v>655</v>
      </c>
      <c r="J183">
        <v>1365</v>
      </c>
      <c r="K183">
        <v>0</v>
      </c>
      <c r="L183">
        <v>0</v>
      </c>
      <c r="M183">
        <v>0.6</v>
      </c>
      <c r="N183">
        <v>0.8</v>
      </c>
      <c r="O183">
        <v>1.05</v>
      </c>
      <c r="P183">
        <v>1.1000000000000001</v>
      </c>
      <c r="Q183" t="s">
        <v>46</v>
      </c>
      <c r="R183">
        <v>5</v>
      </c>
      <c r="S183">
        <v>9</v>
      </c>
      <c r="T183" t="s">
        <v>47</v>
      </c>
      <c r="U183" t="s">
        <v>64</v>
      </c>
      <c r="V183" t="s">
        <v>50</v>
      </c>
      <c r="W183">
        <v>2019</v>
      </c>
      <c r="X183" t="s">
        <v>37</v>
      </c>
      <c r="Y183" t="s">
        <v>38</v>
      </c>
      <c r="Z183">
        <v>3</v>
      </c>
      <c r="AA183">
        <v>1</v>
      </c>
      <c r="AB183">
        <v>36</v>
      </c>
      <c r="AC183">
        <v>0</v>
      </c>
      <c r="AD183">
        <v>0</v>
      </c>
      <c r="AE183">
        <v>0</v>
      </c>
      <c r="AF183" s="10" t="e">
        <f>VLOOKUP(AS183,[1]Hoja3!$B$2:$AO$841,17,FALSE)</f>
        <v>#N/A</v>
      </c>
      <c r="AG183" s="10" t="e">
        <f>VLOOKUP(AS183,[1]Hoja3!$B$2:$AO$841,23,FALSE)</f>
        <v>#N/A</v>
      </c>
      <c r="AH183" s="10" t="e">
        <f>VLOOKUP(AS183,[1]Hoja3!$B$2:$AO$841,28,FALSE)</f>
        <v>#N/A</v>
      </c>
      <c r="AI183" s="10" t="e">
        <f>VLOOKUP(AS183,[1]Hoja3!$B$2:$AO$841,19,FALSE)</f>
        <v>#N/A</v>
      </c>
      <c r="AJ183" s="10"/>
      <c r="AK183">
        <f>IF(AE183=AY183,1,0)</f>
        <v>1</v>
      </c>
      <c r="AL183" t="e">
        <f>IF(AB183=AF183,1,0)</f>
        <v>#N/A</v>
      </c>
      <c r="AM183" t="e">
        <f>IF(AC183=AG183,1,0)</f>
        <v>#N/A</v>
      </c>
      <c r="AN183" t="e">
        <f>IF(AD183=AH183,1,0)</f>
        <v>#N/A</v>
      </c>
      <c r="AO183" t="e">
        <f>IF(H183=AI183,1,0)</f>
        <v>#N/A</v>
      </c>
      <c r="AQ183" s="8">
        <f>COUNTIF($A$2:$A$1228,A183)</f>
        <v>1</v>
      </c>
      <c r="AR183" t="e">
        <f>VLOOKUP(A183,[1]Hoja3!$C$2:$AO$841,39,FALSE)</f>
        <v>#N/A</v>
      </c>
      <c r="AS183" t="str">
        <f>A183 &amp; COUNTIF(A$2:A183,A183)</f>
        <v>02TX0624701</v>
      </c>
      <c r="AT183" s="10" t="e">
        <f>VLOOKUP(AS183,[1]Hoja3!$B$2:$AO$841,38,FALSE)</f>
        <v>#N/A</v>
      </c>
      <c r="AU183" s="9" t="e">
        <f>IF(AR183&gt;AQ183,1,0)</f>
        <v>#N/A</v>
      </c>
    </row>
    <row r="184" spans="1:48" x14ac:dyDescent="0.25">
      <c r="A184" t="s">
        <v>717</v>
      </c>
      <c r="B184">
        <v>2019</v>
      </c>
      <c r="C184" t="s">
        <v>37</v>
      </c>
      <c r="D184" t="s">
        <v>38</v>
      </c>
      <c r="E184">
        <v>3</v>
      </c>
      <c r="F184" t="s">
        <v>44</v>
      </c>
      <c r="G184">
        <v>0</v>
      </c>
      <c r="I184" t="s">
        <v>33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R184" t="s">
        <v>33</v>
      </c>
      <c r="S184" t="s">
        <v>33</v>
      </c>
      <c r="U184" t="s">
        <v>34</v>
      </c>
      <c r="V184" t="s">
        <v>50</v>
      </c>
      <c r="W184">
        <v>2019</v>
      </c>
      <c r="X184" t="s">
        <v>37</v>
      </c>
      <c r="Y184" t="s">
        <v>38</v>
      </c>
      <c r="Z184">
        <v>3</v>
      </c>
      <c r="AA184" t="s">
        <v>33</v>
      </c>
      <c r="AB184">
        <v>13</v>
      </c>
      <c r="AC184">
        <v>0</v>
      </c>
      <c r="AD184">
        <v>0</v>
      </c>
      <c r="AE184">
        <v>0</v>
      </c>
      <c r="AF184" s="10" t="e">
        <f>VLOOKUP(AS184,[1]Hoja3!$B$2:$AO$841,17,FALSE)</f>
        <v>#N/A</v>
      </c>
      <c r="AG184" s="10" t="e">
        <f>VLOOKUP(AS184,[1]Hoja3!$B$2:$AO$841,23,FALSE)</f>
        <v>#N/A</v>
      </c>
      <c r="AH184" s="10" t="e">
        <f>VLOOKUP(AS184,[1]Hoja3!$B$2:$AO$841,28,FALSE)</f>
        <v>#N/A</v>
      </c>
      <c r="AI184" s="10" t="e">
        <f>VLOOKUP(AS184,[1]Hoja3!$B$2:$AO$841,19,FALSE)</f>
        <v>#N/A</v>
      </c>
      <c r="AJ184" s="10"/>
      <c r="AK184">
        <f>IF(AE184=AY184,1,0)</f>
        <v>1</v>
      </c>
      <c r="AL184" t="e">
        <f>IF(AB184=AF184,1,0)</f>
        <v>#N/A</v>
      </c>
      <c r="AM184" t="e">
        <f>IF(AC184=AG184,1,0)</f>
        <v>#N/A</v>
      </c>
      <c r="AN184" t="e">
        <f>IF(AD184=AH184,1,0)</f>
        <v>#N/A</v>
      </c>
      <c r="AO184" t="e">
        <f>IF(H184=AI184,1,0)</f>
        <v>#N/A</v>
      </c>
      <c r="AQ184" s="8">
        <f>COUNTIF($A$2:$A$1228,A184)</f>
        <v>1</v>
      </c>
      <c r="AR184" t="e">
        <f>VLOOKUP(A184,[1]Hoja3!$C$2:$AO$841,39,FALSE)</f>
        <v>#N/A</v>
      </c>
      <c r="AS184" t="str">
        <f>A184 &amp; COUNTIF(A$2:A184,A184)</f>
        <v>09HB3318311</v>
      </c>
      <c r="AT184" s="10" t="e">
        <f>VLOOKUP(AS184,[1]Hoja3!$B$2:$AO$841,38,FALSE)</f>
        <v>#N/A</v>
      </c>
      <c r="AU184" s="9" t="e">
        <f>IF(AR184&gt;AQ184,1,0)</f>
        <v>#N/A</v>
      </c>
    </row>
    <row r="185" spans="1:48" x14ac:dyDescent="0.25">
      <c r="A185" t="s">
        <v>135</v>
      </c>
      <c r="B185">
        <v>2019</v>
      </c>
      <c r="C185" t="s">
        <v>37</v>
      </c>
      <c r="D185" t="s">
        <v>38</v>
      </c>
      <c r="E185">
        <v>3</v>
      </c>
      <c r="F185" t="s">
        <v>40</v>
      </c>
      <c r="G185">
        <v>0.78333339999999996</v>
      </c>
      <c r="H185" t="s">
        <v>91</v>
      </c>
      <c r="I185">
        <v>803</v>
      </c>
      <c r="J185">
        <v>1573</v>
      </c>
      <c r="K185">
        <v>0.2</v>
      </c>
      <c r="L185">
        <v>0.6</v>
      </c>
      <c r="M185">
        <v>0.8</v>
      </c>
      <c r="N185">
        <v>1.05</v>
      </c>
      <c r="O185">
        <v>1.1000000000000001</v>
      </c>
      <c r="P185">
        <v>1.1499999999999999</v>
      </c>
      <c r="Q185" t="s">
        <v>46</v>
      </c>
      <c r="R185">
        <v>4</v>
      </c>
      <c r="S185">
        <v>6</v>
      </c>
      <c r="T185" t="s">
        <v>47</v>
      </c>
      <c r="U185" t="s">
        <v>91</v>
      </c>
      <c r="V185" t="s">
        <v>50</v>
      </c>
      <c r="W185">
        <v>2019</v>
      </c>
      <c r="X185" t="s">
        <v>37</v>
      </c>
      <c r="Y185" t="s">
        <v>38</v>
      </c>
      <c r="Z185">
        <v>5</v>
      </c>
      <c r="AA185">
        <v>0</v>
      </c>
      <c r="AB185">
        <v>2</v>
      </c>
      <c r="AC185">
        <v>0.2</v>
      </c>
      <c r="AD185">
        <v>0.19583334999999999</v>
      </c>
      <c r="AE185">
        <v>314.60000000000002</v>
      </c>
      <c r="AF185" s="10">
        <f>VLOOKUP(AS185,[1]Hoja3!$B$2:$AO$841,17,FALSE)</f>
        <v>5</v>
      </c>
      <c r="AG185" s="10">
        <f>VLOOKUP(AS185,[1]Hoja3!$B$2:$AO$841,23,FALSE)</f>
        <v>0.6</v>
      </c>
      <c r="AH185" s="10">
        <f>VLOOKUP(AS185,[1]Hoja3!$B$2:$AO$841,28,FALSE)</f>
        <v>0.59499999999999997</v>
      </c>
      <c r="AI185" s="10" t="str">
        <f>VLOOKUP(AS185,[1]Hoja3!$B$2:$AO$841,19,FALSE)</f>
        <v>WF Mono Systems and Legacy Color</v>
      </c>
      <c r="AJ185" s="10">
        <f>VLOOKUP(AS185,[1]Hoja3!$B$2:$AO$841,15,FALSE)</f>
        <v>0</v>
      </c>
      <c r="AK185">
        <f>IF(AE185=AY185,1,0)</f>
        <v>0</v>
      </c>
      <c r="AL185">
        <f>IF(AB185=AF185,1,0)</f>
        <v>0</v>
      </c>
      <c r="AM185">
        <f>IF(AC185=AG185,1,0)</f>
        <v>0</v>
      </c>
      <c r="AN185">
        <f>IF(AD185=AH185,1,0)</f>
        <v>0</v>
      </c>
      <c r="AO185">
        <f>IF(H185=AI185,1,0)</f>
        <v>1</v>
      </c>
      <c r="AP185">
        <f>IF(AJ185=AA185,1,0)</f>
        <v>1</v>
      </c>
      <c r="AQ185" s="8">
        <f>COUNTIF($A$2:$A$1228,A185)</f>
        <v>5</v>
      </c>
      <c r="AR185">
        <f>VLOOKUP(A185,[1]Hoja3!$C$2:$AO$841,39,FALSE)</f>
        <v>2</v>
      </c>
      <c r="AS185" t="str">
        <f>A185 &amp; COUNTIF(A$2:A185,A185)</f>
        <v>0PW41522922</v>
      </c>
      <c r="AT185" s="10">
        <f>VLOOKUP(AS185,[1]Hoja3!$B$2:$AO$841,38,FALSE)</f>
        <v>943.80000000000007</v>
      </c>
      <c r="AU185" s="9">
        <f>IF(AR185&gt;AQ185,1,0)</f>
        <v>0</v>
      </c>
      <c r="AV185">
        <f>IF(P185="NA",2,IF(OR(F185="INSTALACION NUEVA",F185="Mantenimiento preventivo"),3,IF(AND(AB185&lt;AF185,AK185&lt;&gt;1),4,IF(AT185&gt;AE185,1,0))))</f>
        <v>4</v>
      </c>
    </row>
    <row r="186" spans="1:48" x14ac:dyDescent="0.25">
      <c r="A186" t="s">
        <v>225</v>
      </c>
      <c r="B186">
        <v>2019</v>
      </c>
      <c r="C186" t="s">
        <v>37</v>
      </c>
      <c r="D186" t="s">
        <v>38</v>
      </c>
      <c r="E186">
        <v>3</v>
      </c>
      <c r="F186" t="s">
        <v>40</v>
      </c>
      <c r="G186">
        <v>1.1666669999999999</v>
      </c>
      <c r="H186" t="s">
        <v>54</v>
      </c>
      <c r="I186">
        <v>803</v>
      </c>
      <c r="J186">
        <v>1573</v>
      </c>
      <c r="K186">
        <v>0.2</v>
      </c>
      <c r="L186">
        <v>0.6</v>
      </c>
      <c r="M186">
        <v>0.8</v>
      </c>
      <c r="N186">
        <v>1.05</v>
      </c>
      <c r="O186">
        <v>1.1000000000000001</v>
      </c>
      <c r="P186">
        <v>1.1499999999999999</v>
      </c>
      <c r="Q186" t="s">
        <v>46</v>
      </c>
      <c r="R186">
        <v>4</v>
      </c>
      <c r="S186">
        <v>6</v>
      </c>
      <c r="T186" t="s">
        <v>47</v>
      </c>
      <c r="U186" t="s">
        <v>54</v>
      </c>
      <c r="V186" t="s">
        <v>50</v>
      </c>
      <c r="W186">
        <v>2019</v>
      </c>
      <c r="X186" t="s">
        <v>37</v>
      </c>
      <c r="Y186" t="s">
        <v>38</v>
      </c>
      <c r="Z186">
        <v>4</v>
      </c>
      <c r="AA186">
        <v>0</v>
      </c>
      <c r="AB186">
        <v>28</v>
      </c>
      <c r="AC186">
        <v>1.05</v>
      </c>
      <c r="AD186">
        <v>0.29166674999999997</v>
      </c>
      <c r="AE186">
        <v>1651.65</v>
      </c>
      <c r="AF186" s="10">
        <f>VLOOKUP(AS186,[1]Hoja3!$B$2:$AO$841,17,FALSE)</f>
        <v>98</v>
      </c>
      <c r="AG186" s="10">
        <f>VLOOKUP(AS186,[1]Hoja3!$B$2:$AO$841,23,FALSE)</f>
        <v>1.1499999999999999</v>
      </c>
      <c r="AH186" s="10">
        <f>VLOOKUP(AS186,[1]Hoja3!$B$2:$AO$841,28,FALSE)</f>
        <v>0.27500000000000002</v>
      </c>
      <c r="AI186" s="10" t="str">
        <f>VLOOKUP(AS186,[1]Hoja3!$B$2:$AO$841,19,FALSE)</f>
        <v>Entry Production Color Low/Mid</v>
      </c>
      <c r="AJ186" s="10">
        <f>VLOOKUP(AS186,[1]Hoja3!$B$2:$AO$841,15,FALSE)</f>
        <v>0</v>
      </c>
      <c r="AK186">
        <f>IF(AE186=AY186,1,0)</f>
        <v>0</v>
      </c>
      <c r="AL186">
        <f>IF(AB186=AF186,1,0)</f>
        <v>0</v>
      </c>
      <c r="AM186">
        <f>IF(AC186=AG186,1,0)</f>
        <v>0</v>
      </c>
      <c r="AN186">
        <f>IF(AD186=AH186,1,0)</f>
        <v>0</v>
      </c>
      <c r="AO186">
        <f>IF(H186=AI186,1,0)</f>
        <v>1</v>
      </c>
      <c r="AP186">
        <f>IF(AJ186=AA186,1,0)</f>
        <v>1</v>
      </c>
      <c r="AQ186" s="8">
        <f>COUNTIF($A$2:$A$1228,A186)</f>
        <v>3</v>
      </c>
      <c r="AR186">
        <f>VLOOKUP(A186,[1]Hoja3!$C$2:$AO$841,39,FALSE)</f>
        <v>2</v>
      </c>
      <c r="AS186" t="str">
        <f>A186 &amp; COUNTIF(A$2:A186,A186)</f>
        <v>0XPN3969721</v>
      </c>
      <c r="AT186" s="10">
        <f>VLOOKUP(AS186,[1]Hoja3!$B$2:$AO$841,38,FALSE)</f>
        <v>1808.95</v>
      </c>
      <c r="AU186" s="9">
        <f>IF(AR186&gt;AQ186,1,0)</f>
        <v>0</v>
      </c>
      <c r="AV186">
        <f>IF(P186="NA",2,IF(OR(F186="INSTALACION NUEVA",F186="Mantenimiento preventivo"),3,IF(AND(AB186&lt;AF186,AK186&lt;&gt;1),4,IF(AT186&gt;AE186,1,0))))</f>
        <v>4</v>
      </c>
    </row>
    <row r="187" spans="1:48" x14ac:dyDescent="0.25">
      <c r="A187" t="s">
        <v>69</v>
      </c>
      <c r="B187">
        <v>2019</v>
      </c>
      <c r="C187" t="s">
        <v>37</v>
      </c>
      <c r="D187" t="s">
        <v>38</v>
      </c>
      <c r="E187">
        <v>3</v>
      </c>
      <c r="F187" t="s">
        <v>40</v>
      </c>
      <c r="G187">
        <v>1.2166669999999999</v>
      </c>
      <c r="H187" t="s">
        <v>58</v>
      </c>
      <c r="I187">
        <v>655</v>
      </c>
      <c r="J187">
        <v>1365</v>
      </c>
      <c r="K187">
        <v>0</v>
      </c>
      <c r="L187">
        <v>0</v>
      </c>
      <c r="M187">
        <v>0.6</v>
      </c>
      <c r="N187">
        <v>0.8</v>
      </c>
      <c r="O187">
        <v>1.05</v>
      </c>
      <c r="P187">
        <v>1.1000000000000001</v>
      </c>
      <c r="Q187" t="s">
        <v>46</v>
      </c>
      <c r="R187">
        <v>5</v>
      </c>
      <c r="S187">
        <v>9</v>
      </c>
      <c r="T187" t="s">
        <v>47</v>
      </c>
      <c r="U187" t="s">
        <v>58</v>
      </c>
      <c r="V187" t="s">
        <v>59</v>
      </c>
      <c r="W187">
        <v>2019</v>
      </c>
      <c r="X187" t="s">
        <v>37</v>
      </c>
      <c r="Y187" t="s">
        <v>38</v>
      </c>
      <c r="Z187">
        <v>3</v>
      </c>
      <c r="AA187">
        <v>0</v>
      </c>
      <c r="AB187">
        <v>1</v>
      </c>
      <c r="AC187">
        <v>0</v>
      </c>
      <c r="AD187">
        <v>0.24333340000000001</v>
      </c>
      <c r="AE187">
        <v>0</v>
      </c>
      <c r="AF187" s="10">
        <f>VLOOKUP(AS187,[1]Hoja3!$B$2:$AO$841,17,FALSE)</f>
        <v>9</v>
      </c>
      <c r="AG187" s="10">
        <f>VLOOKUP(AS187,[1]Hoja3!$B$2:$AO$841,23,FALSE)</f>
        <v>0.6</v>
      </c>
      <c r="AH187" s="10">
        <f>VLOOKUP(AS187,[1]Hoja3!$B$2:$AO$841,28,FALSE)</f>
        <v>0.47800000000000004</v>
      </c>
      <c r="AI187" s="10" t="str">
        <f>VLOOKUP(AS187,[1]Hoja3!$B$2:$AO$841,19,FALSE)</f>
        <v>Departmental Digital</v>
      </c>
      <c r="AJ187" s="10">
        <f>VLOOKUP(AS187,[1]Hoja3!$B$2:$AO$841,15,FALSE)</f>
        <v>0</v>
      </c>
      <c r="AK187">
        <f>IF(AE187=AY187,1,0)</f>
        <v>1</v>
      </c>
      <c r="AL187">
        <f>IF(AB187=AF187,1,0)</f>
        <v>0</v>
      </c>
      <c r="AM187">
        <f>IF(AC187=AG187,1,0)</f>
        <v>0</v>
      </c>
      <c r="AN187">
        <f>IF(AD187=AH187,1,0)</f>
        <v>0</v>
      </c>
      <c r="AO187">
        <f>IF(H187=AI187,1,0)</f>
        <v>1</v>
      </c>
      <c r="AP187">
        <f>IF(AJ187=AA187,1,0)</f>
        <v>1</v>
      </c>
      <c r="AQ187" s="8">
        <f>COUNTIF($A$2:$A$1228,A187)</f>
        <v>4</v>
      </c>
      <c r="AR187">
        <f>VLOOKUP(A187,[1]Hoja3!$C$2:$AO$841,39,FALSE)</f>
        <v>4</v>
      </c>
      <c r="AS187" t="str">
        <f>A187 &amp; COUNTIF(A$2:A187,A187)</f>
        <v>0EX92999012</v>
      </c>
      <c r="AT187" s="10">
        <f>VLOOKUP(AS187,[1]Hoja3!$B$2:$AO$841,38,FALSE)</f>
        <v>819</v>
      </c>
      <c r="AU187" s="9">
        <f>IF(AR187&gt;AQ187,1,0)</f>
        <v>0</v>
      </c>
      <c r="AV187">
        <f>IF(P187="NA",2,IF(OR(F187="INSTALACION NUEVA",F187="Mantenimiento preventivo"),3,IF(AND(AB187&lt;AF187,AK187&lt;&gt;1),4,IF(AT187&gt;AE187,1,0))))</f>
        <v>1</v>
      </c>
    </row>
    <row r="188" spans="1:48" x14ac:dyDescent="0.25">
      <c r="A188" t="s">
        <v>214</v>
      </c>
      <c r="B188">
        <v>2019</v>
      </c>
      <c r="C188" t="s">
        <v>37</v>
      </c>
      <c r="D188" t="s">
        <v>38</v>
      </c>
      <c r="E188">
        <v>3</v>
      </c>
      <c r="F188" t="s">
        <v>40</v>
      </c>
      <c r="G188">
        <v>1.1666669999999999</v>
      </c>
      <c r="H188" t="s">
        <v>116</v>
      </c>
      <c r="I188">
        <v>655</v>
      </c>
      <c r="J188">
        <v>1365</v>
      </c>
      <c r="K188">
        <v>0</v>
      </c>
      <c r="L188">
        <v>0</v>
      </c>
      <c r="M188">
        <v>0.6</v>
      </c>
      <c r="N188">
        <v>0.8</v>
      </c>
      <c r="O188">
        <v>1.05</v>
      </c>
      <c r="P188">
        <v>1.1000000000000001</v>
      </c>
      <c r="Q188" t="s">
        <v>46</v>
      </c>
      <c r="R188">
        <v>5</v>
      </c>
      <c r="S188">
        <v>9</v>
      </c>
      <c r="T188" t="s">
        <v>47</v>
      </c>
      <c r="U188" t="s">
        <v>58</v>
      </c>
      <c r="V188" t="s">
        <v>55</v>
      </c>
      <c r="W188">
        <v>2019</v>
      </c>
      <c r="X188" t="s">
        <v>37</v>
      </c>
      <c r="Y188" t="s">
        <v>38</v>
      </c>
      <c r="Z188">
        <v>3</v>
      </c>
      <c r="AA188">
        <v>0</v>
      </c>
      <c r="AB188">
        <v>33</v>
      </c>
      <c r="AC188">
        <v>1.05</v>
      </c>
      <c r="AD188">
        <v>0.2333334</v>
      </c>
      <c r="AE188">
        <v>1433.25</v>
      </c>
      <c r="AF188" s="10">
        <f>VLOOKUP(AS188,[1]Hoja3!$B$2:$AO$841,17,FALSE)</f>
        <v>33</v>
      </c>
      <c r="AG188" s="10">
        <f>VLOOKUP(AS188,[1]Hoja3!$B$2:$AO$841,23,FALSE)</f>
        <v>1.05</v>
      </c>
      <c r="AH188" s="10">
        <f>VLOOKUP(AS188,[1]Hoja3!$B$2:$AO$841,28,FALSE)</f>
        <v>0.3</v>
      </c>
      <c r="AI188" s="10" t="str">
        <f>VLOOKUP(AS188,[1]Hoja3!$B$2:$AO$841,19,FALSE)</f>
        <v>Office Digital</v>
      </c>
      <c r="AJ188" s="10">
        <f>VLOOKUP(AS188,[1]Hoja3!$B$2:$AO$841,15,FALSE)</f>
        <v>0</v>
      </c>
      <c r="AK188">
        <f>IF(AE188=AY188,1,0)</f>
        <v>0</v>
      </c>
      <c r="AL188">
        <f>IF(AB188=AF188,1,0)</f>
        <v>1</v>
      </c>
      <c r="AM188">
        <f>IF(AC188=AG188,1,0)</f>
        <v>1</v>
      </c>
      <c r="AN188">
        <f>IF(AD188=AH188,1,0)</f>
        <v>0</v>
      </c>
      <c r="AO188">
        <f>IF(H188=AI188,1,0)</f>
        <v>1</v>
      </c>
      <c r="AP188">
        <f>IF(AJ188=AA188,1,0)</f>
        <v>1</v>
      </c>
      <c r="AQ188" s="8">
        <f>COUNTIF($A$2:$A$1228,A188)</f>
        <v>1</v>
      </c>
      <c r="AR188">
        <f>VLOOKUP(A188,[1]Hoja3!$C$2:$AO$841,39,FALSE)</f>
        <v>1</v>
      </c>
      <c r="AS188" t="str">
        <f>A188 &amp; COUNTIF(A$2:A188,A188)</f>
        <v>0EX73999261</v>
      </c>
      <c r="AT188" s="10">
        <f>VLOOKUP(AS188,[1]Hoja3!$B$2:$AO$841,38,FALSE)</f>
        <v>1433.25</v>
      </c>
      <c r="AU188" s="9">
        <f>IF(AR188&gt;AQ188,1,0)</f>
        <v>0</v>
      </c>
      <c r="AV188">
        <f>IF(P188="NA",2,IF(OR(F188="INSTALACION NUEVA",F188="Mantenimiento preventivo"),3,IF(AND(AB188&lt;AF188,AK188&lt;&gt;1),4,IF(AT188&gt;AE188,1,0))))</f>
        <v>0</v>
      </c>
    </row>
    <row r="189" spans="1:48" x14ac:dyDescent="0.25">
      <c r="A189" t="s">
        <v>718</v>
      </c>
      <c r="B189">
        <v>2019</v>
      </c>
      <c r="C189" t="s">
        <v>37</v>
      </c>
      <c r="D189" t="s">
        <v>38</v>
      </c>
      <c r="E189">
        <v>3</v>
      </c>
      <c r="F189" t="s">
        <v>40</v>
      </c>
      <c r="G189">
        <v>1.3833329999999999</v>
      </c>
      <c r="H189" t="s">
        <v>116</v>
      </c>
      <c r="I189">
        <v>655</v>
      </c>
      <c r="J189">
        <v>1365</v>
      </c>
      <c r="K189">
        <v>0</v>
      </c>
      <c r="L189">
        <v>0</v>
      </c>
      <c r="M189">
        <v>0.6</v>
      </c>
      <c r="N189">
        <v>0.8</v>
      </c>
      <c r="O189">
        <v>1.05</v>
      </c>
      <c r="P189">
        <v>1.1000000000000001</v>
      </c>
      <c r="Q189" t="s">
        <v>420</v>
      </c>
      <c r="R189">
        <v>5</v>
      </c>
      <c r="S189">
        <v>9</v>
      </c>
      <c r="T189" t="s">
        <v>47</v>
      </c>
      <c r="U189" t="s">
        <v>34</v>
      </c>
      <c r="V189" t="s">
        <v>683</v>
      </c>
      <c r="W189">
        <v>2019</v>
      </c>
      <c r="X189" t="s">
        <v>37</v>
      </c>
      <c r="Y189" t="s">
        <v>38</v>
      </c>
      <c r="Z189">
        <v>3</v>
      </c>
      <c r="AA189">
        <v>1</v>
      </c>
      <c r="AB189">
        <v>62</v>
      </c>
      <c r="AC189">
        <v>0</v>
      </c>
      <c r="AD189">
        <v>0</v>
      </c>
      <c r="AE189">
        <v>0</v>
      </c>
      <c r="AF189" s="10">
        <f>VLOOKUP(AS189,[1]Hoja3!$B$2:$AO$841,17,FALSE)</f>
        <v>112</v>
      </c>
      <c r="AG189" s="10">
        <f>VLOOKUP(AS189,[1]Hoja3!$B$2:$AO$841,23,FALSE)</f>
        <v>1.1000000000000001</v>
      </c>
      <c r="AH189" s="10">
        <f>VLOOKUP(AS189,[1]Hoja3!$B$2:$AO$841,28,FALSE)</f>
        <v>0.42400000000000004</v>
      </c>
      <c r="AI189" s="10" t="str">
        <f>VLOOKUP(AS189,[1]Hoja3!$B$2:$AO$841,19,FALSE)</f>
        <v>Office Digital</v>
      </c>
      <c r="AJ189" s="10">
        <f>VLOOKUP(AS189,[1]Hoja3!$B$2:$AO$841,15,FALSE)</f>
        <v>1</v>
      </c>
      <c r="AK189">
        <f>IF(AE189=AY189,1,0)</f>
        <v>1</v>
      </c>
      <c r="AL189">
        <f>IF(AB189=AF189,1,0)</f>
        <v>0</v>
      </c>
      <c r="AM189">
        <f>IF(AC189=AG189,1,0)</f>
        <v>0</v>
      </c>
      <c r="AN189">
        <f>IF(AD189=AH189,1,0)</f>
        <v>0</v>
      </c>
      <c r="AO189">
        <f>IF(H189=AI189,1,0)</f>
        <v>1</v>
      </c>
      <c r="AP189">
        <f>IF(AJ189=AA189,1,0)</f>
        <v>1</v>
      </c>
      <c r="AQ189" s="8">
        <f>COUNTIF($A$2:$A$1228,A189)</f>
        <v>1</v>
      </c>
      <c r="AR189">
        <f>VLOOKUP(A189,[1]Hoja3!$C$2:$AO$841,39,FALSE)</f>
        <v>1</v>
      </c>
      <c r="AS189" t="str">
        <f>A189 &amp; COUNTIF(A$2:A189,A189)</f>
        <v>0Y4X8486841</v>
      </c>
      <c r="AT189" s="10">
        <f>VLOOKUP(AS189,[1]Hoja3!$B$2:$AO$841,38,FALSE)</f>
        <v>0</v>
      </c>
      <c r="AU189" s="9">
        <f>IF(AR189&gt;AQ189,1,0)</f>
        <v>0</v>
      </c>
      <c r="AV189">
        <f>IF(P189="NA",2,IF(OR(F189="INSTALACION NUEVA",F189="Mantenimiento preventivo"),3,IF(AND(AB189&lt;AF189,AK189&lt;&gt;1),4,IF(AT189&gt;AE189,1,0))))</f>
        <v>0</v>
      </c>
    </row>
    <row r="190" spans="1:48" x14ac:dyDescent="0.25">
      <c r="A190" t="s">
        <v>719</v>
      </c>
      <c r="B190">
        <v>2019</v>
      </c>
      <c r="C190" t="s">
        <v>37</v>
      </c>
      <c r="D190" t="s">
        <v>38</v>
      </c>
      <c r="E190">
        <v>3</v>
      </c>
      <c r="F190" t="s">
        <v>44</v>
      </c>
      <c r="G190">
        <v>0</v>
      </c>
      <c r="H190" t="s">
        <v>64</v>
      </c>
      <c r="I190">
        <v>655</v>
      </c>
      <c r="J190">
        <v>1365</v>
      </c>
      <c r="K190">
        <v>0</v>
      </c>
      <c r="L190">
        <v>0</v>
      </c>
      <c r="M190">
        <v>0.6</v>
      </c>
      <c r="N190">
        <v>0.8</v>
      </c>
      <c r="O190">
        <v>1.05</v>
      </c>
      <c r="P190">
        <v>1.1000000000000001</v>
      </c>
      <c r="Q190" t="s">
        <v>46</v>
      </c>
      <c r="R190">
        <v>5</v>
      </c>
      <c r="S190">
        <v>9</v>
      </c>
      <c r="T190" t="s">
        <v>47</v>
      </c>
      <c r="U190" t="s">
        <v>64</v>
      </c>
      <c r="V190" t="s">
        <v>50</v>
      </c>
      <c r="W190">
        <v>2019</v>
      </c>
      <c r="X190" t="s">
        <v>37</v>
      </c>
      <c r="Y190" t="s">
        <v>38</v>
      </c>
      <c r="Z190">
        <v>3</v>
      </c>
      <c r="AA190">
        <v>1</v>
      </c>
      <c r="AB190">
        <v>35</v>
      </c>
      <c r="AC190">
        <v>0</v>
      </c>
      <c r="AD190">
        <v>0</v>
      </c>
      <c r="AE190">
        <v>0</v>
      </c>
      <c r="AF190" s="10" t="e">
        <f>VLOOKUP(AS190,[1]Hoja3!$B$2:$AO$841,17,FALSE)</f>
        <v>#N/A</v>
      </c>
      <c r="AG190" s="10" t="e">
        <f>VLOOKUP(AS190,[1]Hoja3!$B$2:$AO$841,23,FALSE)</f>
        <v>#N/A</v>
      </c>
      <c r="AH190" s="10" t="e">
        <f>VLOOKUP(AS190,[1]Hoja3!$B$2:$AO$841,28,FALSE)</f>
        <v>#N/A</v>
      </c>
      <c r="AI190" s="10" t="e">
        <f>VLOOKUP(AS190,[1]Hoja3!$B$2:$AO$841,19,FALSE)</f>
        <v>#N/A</v>
      </c>
      <c r="AJ190" s="10"/>
      <c r="AK190">
        <f>IF(AE190=AY190,1,0)</f>
        <v>1</v>
      </c>
      <c r="AL190" t="e">
        <f>IF(AB190=AF190,1,0)</f>
        <v>#N/A</v>
      </c>
      <c r="AM190" t="e">
        <f>IF(AC190=AG190,1,0)</f>
        <v>#N/A</v>
      </c>
      <c r="AN190" t="e">
        <f>IF(AD190=AH190,1,0)</f>
        <v>#N/A</v>
      </c>
      <c r="AO190" t="e">
        <f>IF(H190=AI190,1,0)</f>
        <v>#N/A</v>
      </c>
      <c r="AQ190" s="8">
        <f>COUNTIF($A$2:$A$1228,A190)</f>
        <v>2</v>
      </c>
      <c r="AR190" t="e">
        <f>VLOOKUP(A190,[1]Hoja3!$C$2:$AO$841,39,FALSE)</f>
        <v>#N/A</v>
      </c>
      <c r="AS190" t="str">
        <f>A190 &amp; COUNTIF(A$2:A190,A190)</f>
        <v>02TX0603721</v>
      </c>
      <c r="AT190" s="10" t="e">
        <f>VLOOKUP(AS190,[1]Hoja3!$B$2:$AO$841,38,FALSE)</f>
        <v>#N/A</v>
      </c>
      <c r="AU190" s="9" t="e">
        <f>IF(AR190&gt;AQ190,1,0)</f>
        <v>#N/A</v>
      </c>
    </row>
    <row r="191" spans="1:48" x14ac:dyDescent="0.25">
      <c r="A191" t="s">
        <v>215</v>
      </c>
      <c r="B191">
        <v>2019</v>
      </c>
      <c r="C191" t="s">
        <v>37</v>
      </c>
      <c r="D191" t="s">
        <v>38</v>
      </c>
      <c r="E191">
        <v>3</v>
      </c>
      <c r="F191" t="s">
        <v>40</v>
      </c>
      <c r="G191">
        <v>0.4</v>
      </c>
      <c r="H191" t="s">
        <v>116</v>
      </c>
      <c r="I191">
        <v>655</v>
      </c>
      <c r="J191">
        <v>1365</v>
      </c>
      <c r="K191">
        <v>0</v>
      </c>
      <c r="L191">
        <v>0</v>
      </c>
      <c r="M191">
        <v>0.6</v>
      </c>
      <c r="N191">
        <v>0.8</v>
      </c>
      <c r="O191">
        <v>1.05</v>
      </c>
      <c r="P191">
        <v>1.1000000000000001</v>
      </c>
      <c r="Q191" t="s">
        <v>46</v>
      </c>
      <c r="R191">
        <v>5</v>
      </c>
      <c r="S191">
        <v>9</v>
      </c>
      <c r="T191" t="s">
        <v>47</v>
      </c>
      <c r="U191" t="s">
        <v>58</v>
      </c>
      <c r="V191" t="s">
        <v>55</v>
      </c>
      <c r="W191">
        <v>2019</v>
      </c>
      <c r="X191" t="s">
        <v>37</v>
      </c>
      <c r="Y191" t="s">
        <v>38</v>
      </c>
      <c r="Z191">
        <v>5</v>
      </c>
      <c r="AA191">
        <v>0</v>
      </c>
      <c r="AB191">
        <v>111</v>
      </c>
      <c r="AC191">
        <v>1.1000000000000001</v>
      </c>
      <c r="AD191">
        <v>0.08</v>
      </c>
      <c r="AE191">
        <v>1501.5</v>
      </c>
      <c r="AF191" s="10">
        <f>VLOOKUP(AS191,[1]Hoja3!$B$2:$AO$841,17,FALSE)</f>
        <v>111</v>
      </c>
      <c r="AG191" s="10">
        <f>VLOOKUP(AS191,[1]Hoja3!$B$2:$AO$841,23,FALSE)</f>
        <v>1.1000000000000001</v>
      </c>
      <c r="AH191" s="10">
        <f>VLOOKUP(AS191,[1]Hoja3!$B$2:$AO$841,28,FALSE)</f>
        <v>0.11000000000000001</v>
      </c>
      <c r="AI191" s="10" t="str">
        <f>VLOOKUP(AS191,[1]Hoja3!$B$2:$AO$841,19,FALSE)</f>
        <v>Office Digital</v>
      </c>
      <c r="AJ191" s="10">
        <f>VLOOKUP(AS191,[1]Hoja3!$B$2:$AO$841,15,FALSE)</f>
        <v>0</v>
      </c>
      <c r="AK191">
        <f>IF(AE191=AY191,1,0)</f>
        <v>0</v>
      </c>
      <c r="AL191">
        <f>IF(AB191=AF191,1,0)</f>
        <v>1</v>
      </c>
      <c r="AM191">
        <f>IF(AC191=AG191,1,0)</f>
        <v>1</v>
      </c>
      <c r="AN191">
        <f>IF(AD191=AH191,1,0)</f>
        <v>0</v>
      </c>
      <c r="AO191">
        <f>IF(H191=AI191,1,0)</f>
        <v>1</v>
      </c>
      <c r="AP191">
        <f>IF(AJ191=AA191,1,0)</f>
        <v>1</v>
      </c>
      <c r="AQ191" s="8">
        <f>COUNTIF($A$2:$A$1228,A191)</f>
        <v>1</v>
      </c>
      <c r="AR191">
        <f>VLOOKUP(A191,[1]Hoja3!$C$2:$AO$841,39,FALSE)</f>
        <v>1</v>
      </c>
      <c r="AS191" t="str">
        <f>A191 &amp; COUNTIF(A$2:A191,A191)</f>
        <v>0EX74075081</v>
      </c>
      <c r="AT191" s="10">
        <f>VLOOKUP(AS191,[1]Hoja3!$B$2:$AO$841,38,FALSE)</f>
        <v>1501.5000000000002</v>
      </c>
      <c r="AU191" s="9">
        <f>IF(AR191&gt;AQ191,1,0)</f>
        <v>0</v>
      </c>
      <c r="AV191">
        <f>IF(P191="NA",2,IF(OR(F191="INSTALACION NUEVA",F191="Mantenimiento preventivo"),3,IF(AND(AB191&lt;AF191,AK191&lt;&gt;1),4,IF(AT191&gt;AE191,1,0))))</f>
        <v>0</v>
      </c>
    </row>
    <row r="192" spans="1:48" x14ac:dyDescent="0.25">
      <c r="A192" t="s">
        <v>720</v>
      </c>
      <c r="B192">
        <v>2019</v>
      </c>
      <c r="C192" t="s">
        <v>37</v>
      </c>
      <c r="D192" t="s">
        <v>38</v>
      </c>
      <c r="E192">
        <v>3</v>
      </c>
      <c r="F192" t="s">
        <v>44</v>
      </c>
      <c r="G192">
        <v>0</v>
      </c>
      <c r="I192" t="s">
        <v>33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R192" t="s">
        <v>33</v>
      </c>
      <c r="S192" t="s">
        <v>33</v>
      </c>
      <c r="U192" t="s">
        <v>34</v>
      </c>
      <c r="V192" t="s">
        <v>50</v>
      </c>
      <c r="W192">
        <v>2019</v>
      </c>
      <c r="X192" t="s">
        <v>37</v>
      </c>
      <c r="Y192" t="s">
        <v>38</v>
      </c>
      <c r="Z192">
        <v>3</v>
      </c>
      <c r="AA192" t="s">
        <v>33</v>
      </c>
      <c r="AB192">
        <v>20</v>
      </c>
      <c r="AC192">
        <v>0</v>
      </c>
      <c r="AD192">
        <v>0</v>
      </c>
      <c r="AE192">
        <v>0</v>
      </c>
      <c r="AF192" s="10" t="e">
        <f>VLOOKUP(AS192,[1]Hoja3!$B$2:$AO$841,17,FALSE)</f>
        <v>#N/A</v>
      </c>
      <c r="AG192" s="10" t="e">
        <f>VLOOKUP(AS192,[1]Hoja3!$B$2:$AO$841,23,FALSE)</f>
        <v>#N/A</v>
      </c>
      <c r="AH192" s="10" t="e">
        <f>VLOOKUP(AS192,[1]Hoja3!$B$2:$AO$841,28,FALSE)</f>
        <v>#N/A</v>
      </c>
      <c r="AI192" s="10" t="e">
        <f>VLOOKUP(AS192,[1]Hoja3!$B$2:$AO$841,19,FALSE)</f>
        <v>#N/A</v>
      </c>
      <c r="AJ192" s="10"/>
      <c r="AK192">
        <f>IF(AE192=AY192,1,0)</f>
        <v>1</v>
      </c>
      <c r="AL192" t="e">
        <f>IF(AB192=AF192,1,0)</f>
        <v>#N/A</v>
      </c>
      <c r="AM192" t="e">
        <f>IF(AC192=AG192,1,0)</f>
        <v>#N/A</v>
      </c>
      <c r="AN192" t="e">
        <f>IF(AD192=AH192,1,0)</f>
        <v>#N/A</v>
      </c>
      <c r="AO192" t="e">
        <f>IF(H192=AI192,1,0)</f>
        <v>#N/A</v>
      </c>
      <c r="AQ192" s="8">
        <f>COUNTIF($A$2:$A$1228,A192)</f>
        <v>1</v>
      </c>
      <c r="AR192" t="e">
        <f>VLOOKUP(A192,[1]Hoja3!$C$2:$AO$841,39,FALSE)</f>
        <v>#N/A</v>
      </c>
      <c r="AS192" t="str">
        <f>A192 &amp; COUNTIF(A$2:A192,A192)</f>
        <v>09HB3320571</v>
      </c>
      <c r="AT192" s="10" t="e">
        <f>VLOOKUP(AS192,[1]Hoja3!$B$2:$AO$841,38,FALSE)</f>
        <v>#N/A</v>
      </c>
      <c r="AU192" s="9" t="e">
        <f>IF(AR192&gt;AQ192,1,0)</f>
        <v>#N/A</v>
      </c>
    </row>
    <row r="193" spans="1:48" x14ac:dyDescent="0.25">
      <c r="A193" t="s">
        <v>200</v>
      </c>
      <c r="B193">
        <v>2019</v>
      </c>
      <c r="C193" t="s">
        <v>37</v>
      </c>
      <c r="D193" t="s">
        <v>38</v>
      </c>
      <c r="E193">
        <v>3</v>
      </c>
      <c r="F193" t="s">
        <v>40</v>
      </c>
      <c r="G193">
        <v>1.1666669999999999</v>
      </c>
      <c r="H193" t="s">
        <v>71</v>
      </c>
      <c r="I193">
        <v>468</v>
      </c>
      <c r="J193">
        <v>715</v>
      </c>
      <c r="K193">
        <v>0</v>
      </c>
      <c r="L193">
        <v>0</v>
      </c>
      <c r="M193">
        <v>0</v>
      </c>
      <c r="N193">
        <v>0.6</v>
      </c>
      <c r="O193">
        <v>0.8</v>
      </c>
      <c r="P193">
        <v>1.05</v>
      </c>
      <c r="Q193" t="s">
        <v>46</v>
      </c>
      <c r="R193">
        <v>5</v>
      </c>
      <c r="S193">
        <v>9</v>
      </c>
      <c r="T193" t="s">
        <v>47</v>
      </c>
      <c r="U193" t="s">
        <v>34</v>
      </c>
      <c r="V193" t="s">
        <v>55</v>
      </c>
      <c r="W193">
        <v>2019</v>
      </c>
      <c r="X193" t="s">
        <v>37</v>
      </c>
      <c r="Y193" t="s">
        <v>38</v>
      </c>
      <c r="Z193">
        <v>4</v>
      </c>
      <c r="AA193">
        <v>0</v>
      </c>
      <c r="AB193">
        <v>146</v>
      </c>
      <c r="AC193">
        <v>1.05</v>
      </c>
      <c r="AD193">
        <v>0.2333334</v>
      </c>
      <c r="AE193">
        <v>750.75</v>
      </c>
      <c r="AF193" s="10">
        <f>VLOOKUP(AS193,[1]Hoja3!$B$2:$AO$841,17,FALSE)</f>
        <v>146</v>
      </c>
      <c r="AG193" s="10">
        <f>VLOOKUP(AS193,[1]Hoja3!$B$2:$AO$841,23,FALSE)</f>
        <v>1.05</v>
      </c>
      <c r="AH193" s="10">
        <f>VLOOKUP(AS193,[1]Hoja3!$B$2:$AO$841,28,FALSE)</f>
        <v>0.25800000000000001</v>
      </c>
      <c r="AI193" s="10" t="str">
        <f>VLOOKUP(AS193,[1]Hoja3!$B$2:$AO$841,19,FALSE)</f>
        <v>Entry Mono Printers</v>
      </c>
      <c r="AJ193" s="10">
        <f>VLOOKUP(AS193,[1]Hoja3!$B$2:$AO$841,15,FALSE)</f>
        <v>0</v>
      </c>
      <c r="AK193">
        <f>IF(AE193=AY193,1,0)</f>
        <v>0</v>
      </c>
      <c r="AL193">
        <f>IF(AB193=AF193,1,0)</f>
        <v>1</v>
      </c>
      <c r="AM193">
        <f>IF(AC193=AG193,1,0)</f>
        <v>1</v>
      </c>
      <c r="AN193">
        <f>IF(AD193=AH193,1,0)</f>
        <v>0</v>
      </c>
      <c r="AO193">
        <f>IF(H193=AI193,1,0)</f>
        <v>1</v>
      </c>
      <c r="AP193">
        <f>IF(AJ193=AA193,1,0)</f>
        <v>1</v>
      </c>
      <c r="AQ193" s="8">
        <f>COUNTIF($A$2:$A$1228,A193)</f>
        <v>1</v>
      </c>
      <c r="AR193">
        <f>VLOOKUP(A193,[1]Hoja3!$C$2:$AO$841,39,FALSE)</f>
        <v>1</v>
      </c>
      <c r="AS193" t="str">
        <f>A193 &amp; COUNTIF(A$2:A193,A193)</f>
        <v>0A4T5544011</v>
      </c>
      <c r="AT193" s="10">
        <f>VLOOKUP(AS193,[1]Hoja3!$B$2:$AO$841,38,FALSE)</f>
        <v>750.75000000000011</v>
      </c>
      <c r="AU193" s="9">
        <f>IF(AR193&gt;AQ193,1,0)</f>
        <v>0</v>
      </c>
      <c r="AV193">
        <f>IF(P193="NA",2,IF(OR(F193="INSTALACION NUEVA",F193="Mantenimiento preventivo"),3,IF(AND(AB193&lt;AF193,AK193&lt;&gt;1),4,IF(AT193&gt;AE193,1,0))))</f>
        <v>0</v>
      </c>
    </row>
    <row r="194" spans="1:48" x14ac:dyDescent="0.25">
      <c r="A194" t="s">
        <v>721</v>
      </c>
      <c r="B194">
        <v>2019</v>
      </c>
      <c r="C194" t="s">
        <v>37</v>
      </c>
      <c r="D194" t="s">
        <v>38</v>
      </c>
      <c r="E194">
        <v>3</v>
      </c>
      <c r="F194" t="s">
        <v>44</v>
      </c>
      <c r="G194">
        <v>0</v>
      </c>
      <c r="H194" t="s">
        <v>34</v>
      </c>
      <c r="I194">
        <v>468</v>
      </c>
      <c r="J194">
        <v>715</v>
      </c>
      <c r="K194">
        <v>0</v>
      </c>
      <c r="L194">
        <v>0</v>
      </c>
      <c r="M194">
        <v>0</v>
      </c>
      <c r="N194">
        <v>0.6</v>
      </c>
      <c r="O194">
        <v>0.8</v>
      </c>
      <c r="P194">
        <v>1.05</v>
      </c>
      <c r="Q194" t="s">
        <v>46</v>
      </c>
      <c r="R194">
        <v>5</v>
      </c>
      <c r="S194">
        <v>9</v>
      </c>
      <c r="T194" t="s">
        <v>47</v>
      </c>
      <c r="U194" t="s">
        <v>34</v>
      </c>
      <c r="V194" t="s">
        <v>50</v>
      </c>
      <c r="W194">
        <v>2019</v>
      </c>
      <c r="X194" t="s">
        <v>37</v>
      </c>
      <c r="Y194" t="s">
        <v>38</v>
      </c>
      <c r="Z194">
        <v>3</v>
      </c>
      <c r="AA194">
        <v>1</v>
      </c>
      <c r="AB194">
        <v>28</v>
      </c>
      <c r="AC194">
        <v>0</v>
      </c>
      <c r="AD194">
        <v>0</v>
      </c>
      <c r="AE194">
        <v>0</v>
      </c>
      <c r="AF194" s="10" t="e">
        <f>VLOOKUP(AS194,[1]Hoja3!$B$2:$AO$841,17,FALSE)</f>
        <v>#N/A</v>
      </c>
      <c r="AG194" s="10" t="e">
        <f>VLOOKUP(AS194,[1]Hoja3!$B$2:$AO$841,23,FALSE)</f>
        <v>#N/A</v>
      </c>
      <c r="AH194" s="10" t="e">
        <f>VLOOKUP(AS194,[1]Hoja3!$B$2:$AO$841,28,FALSE)</f>
        <v>#N/A</v>
      </c>
      <c r="AI194" s="10" t="e">
        <f>VLOOKUP(AS194,[1]Hoja3!$B$2:$AO$841,19,FALSE)</f>
        <v>#N/A</v>
      </c>
      <c r="AJ194" s="10"/>
      <c r="AK194">
        <f>IF(AE194=AY194,1,0)</f>
        <v>1</v>
      </c>
      <c r="AL194" t="e">
        <f>IF(AB194=AF194,1,0)</f>
        <v>#N/A</v>
      </c>
      <c r="AM194" t="e">
        <f>IF(AC194=AG194,1,0)</f>
        <v>#N/A</v>
      </c>
      <c r="AN194" t="e">
        <f>IF(AD194=AH194,1,0)</f>
        <v>#N/A</v>
      </c>
      <c r="AO194" t="e">
        <f>IF(H194=AI194,1,0)</f>
        <v>#N/A</v>
      </c>
      <c r="AQ194" s="8">
        <f>COUNTIF($A$2:$A$1228,A194)</f>
        <v>2</v>
      </c>
      <c r="AR194" t="e">
        <f>VLOOKUP(A194,[1]Hoja3!$C$2:$AO$841,39,FALSE)</f>
        <v>#N/A</v>
      </c>
      <c r="AS194" t="str">
        <f>A194 &amp; COUNTIF(A$2:A194,A194)</f>
        <v>09HB3319741</v>
      </c>
      <c r="AT194" s="10" t="e">
        <f>VLOOKUP(AS194,[1]Hoja3!$B$2:$AO$841,38,FALSE)</f>
        <v>#N/A</v>
      </c>
      <c r="AU194" s="9" t="e">
        <f>IF(AR194&gt;AQ194,1,0)</f>
        <v>#N/A</v>
      </c>
    </row>
    <row r="195" spans="1:48" x14ac:dyDescent="0.25">
      <c r="A195" t="s">
        <v>722</v>
      </c>
      <c r="B195">
        <v>2019</v>
      </c>
      <c r="C195" t="s">
        <v>37</v>
      </c>
      <c r="D195" t="s">
        <v>38</v>
      </c>
      <c r="E195">
        <v>3</v>
      </c>
      <c r="F195" t="s">
        <v>44</v>
      </c>
      <c r="G195">
        <v>0</v>
      </c>
      <c r="H195" t="s">
        <v>34</v>
      </c>
      <c r="I195">
        <v>468</v>
      </c>
      <c r="J195">
        <v>715</v>
      </c>
      <c r="K195">
        <v>0</v>
      </c>
      <c r="L195">
        <v>0</v>
      </c>
      <c r="M195">
        <v>0</v>
      </c>
      <c r="N195">
        <v>0.6</v>
      </c>
      <c r="O195">
        <v>0.8</v>
      </c>
      <c r="P195">
        <v>1.05</v>
      </c>
      <c r="Q195" t="s">
        <v>46</v>
      </c>
      <c r="R195">
        <v>5</v>
      </c>
      <c r="S195">
        <v>9</v>
      </c>
      <c r="T195" t="s">
        <v>47</v>
      </c>
      <c r="U195" t="s">
        <v>34</v>
      </c>
      <c r="V195" t="s">
        <v>723</v>
      </c>
      <c r="W195">
        <v>2019</v>
      </c>
      <c r="X195" t="s">
        <v>37</v>
      </c>
      <c r="Y195" t="s">
        <v>38</v>
      </c>
      <c r="Z195">
        <v>4</v>
      </c>
      <c r="AA195">
        <v>1</v>
      </c>
      <c r="AB195">
        <v>0</v>
      </c>
      <c r="AC195">
        <v>0</v>
      </c>
      <c r="AD195">
        <v>0</v>
      </c>
      <c r="AE195">
        <v>0</v>
      </c>
      <c r="AF195" s="10" t="e">
        <f>VLOOKUP(AS195,[1]Hoja3!$B$2:$AO$841,17,FALSE)</f>
        <v>#N/A</v>
      </c>
      <c r="AG195" s="10" t="e">
        <f>VLOOKUP(AS195,[1]Hoja3!$B$2:$AO$841,23,FALSE)</f>
        <v>#N/A</v>
      </c>
      <c r="AH195" s="10" t="e">
        <f>VLOOKUP(AS195,[1]Hoja3!$B$2:$AO$841,28,FALSE)</f>
        <v>#N/A</v>
      </c>
      <c r="AI195" s="10" t="e">
        <f>VLOOKUP(AS195,[1]Hoja3!$B$2:$AO$841,19,FALSE)</f>
        <v>#N/A</v>
      </c>
      <c r="AJ195" s="10"/>
      <c r="AK195">
        <f>IF(AE195=AY195,1,0)</f>
        <v>1</v>
      </c>
      <c r="AL195" t="e">
        <f>IF(AB195=AF195,1,0)</f>
        <v>#N/A</v>
      </c>
      <c r="AM195" t="e">
        <f>IF(AC195=AG195,1,0)</f>
        <v>#N/A</v>
      </c>
      <c r="AN195" t="e">
        <f>IF(AD195=AH195,1,0)</f>
        <v>#N/A</v>
      </c>
      <c r="AO195" t="e">
        <f>IF(H195=AI195,1,0)</f>
        <v>#N/A</v>
      </c>
      <c r="AQ195" s="8">
        <f>COUNTIF($A$2:$A$1228,A195)</f>
        <v>1</v>
      </c>
      <c r="AR195" t="e">
        <f>VLOOKUP(A195,[1]Hoja3!$C$2:$AO$841,39,FALSE)</f>
        <v>#N/A</v>
      </c>
      <c r="AS195" t="str">
        <f>A195 &amp; COUNTIF(A$2:A195,A195)</f>
        <v>09HB3319671</v>
      </c>
      <c r="AT195" s="10" t="e">
        <f>VLOOKUP(AS195,[1]Hoja3!$B$2:$AO$841,38,FALSE)</f>
        <v>#N/A</v>
      </c>
      <c r="AU195" s="9" t="e">
        <f>IF(AR195&gt;AQ195,1,0)</f>
        <v>#N/A</v>
      </c>
    </row>
    <row r="196" spans="1:48" x14ac:dyDescent="0.25">
      <c r="A196" t="s">
        <v>224</v>
      </c>
      <c r="B196">
        <v>2019</v>
      </c>
      <c r="C196" t="s">
        <v>37</v>
      </c>
      <c r="D196" t="s">
        <v>38</v>
      </c>
      <c r="E196">
        <v>3</v>
      </c>
      <c r="F196" t="s">
        <v>40</v>
      </c>
      <c r="G196">
        <v>1.5</v>
      </c>
      <c r="H196" t="s">
        <v>66</v>
      </c>
      <c r="I196">
        <v>468</v>
      </c>
      <c r="J196">
        <v>715</v>
      </c>
      <c r="K196">
        <v>0</v>
      </c>
      <c r="L196">
        <v>0</v>
      </c>
      <c r="M196">
        <v>0</v>
      </c>
      <c r="N196">
        <v>0.6</v>
      </c>
      <c r="O196">
        <v>0.8</v>
      </c>
      <c r="P196">
        <v>1.05</v>
      </c>
      <c r="Q196" t="s">
        <v>46</v>
      </c>
      <c r="R196">
        <v>5</v>
      </c>
      <c r="S196">
        <v>9</v>
      </c>
      <c r="T196" t="s">
        <v>47</v>
      </c>
      <c r="U196" t="s">
        <v>58</v>
      </c>
      <c r="V196" t="s">
        <v>55</v>
      </c>
      <c r="W196">
        <v>2019</v>
      </c>
      <c r="X196" t="s">
        <v>37</v>
      </c>
      <c r="Y196" t="s">
        <v>38</v>
      </c>
      <c r="Z196">
        <v>3</v>
      </c>
      <c r="AA196">
        <v>0</v>
      </c>
      <c r="AB196">
        <v>70</v>
      </c>
      <c r="AC196">
        <v>1.05</v>
      </c>
      <c r="AD196">
        <v>0.3</v>
      </c>
      <c r="AE196">
        <v>750.75</v>
      </c>
      <c r="AF196" s="10">
        <f>VLOOKUP(AS196,[1]Hoja3!$B$2:$AO$841,17,FALSE)</f>
        <v>71</v>
      </c>
      <c r="AG196" s="10">
        <f>VLOOKUP(AS196,[1]Hoja3!$B$2:$AO$841,23,FALSE)</f>
        <v>1.05</v>
      </c>
      <c r="AH196" s="10">
        <f>VLOOKUP(AS196,[1]Hoja3!$B$2:$AO$841,28,FALSE)</f>
        <v>0.32999999999999996</v>
      </c>
      <c r="AI196" s="10" t="str">
        <f>VLOOKUP(AS196,[1]Hoja3!$B$2:$AO$841,19,FALSE)</f>
        <v>Color Laser Printers</v>
      </c>
      <c r="AJ196" s="10">
        <f>VLOOKUP(AS196,[1]Hoja3!$B$2:$AO$841,15,FALSE)</f>
        <v>0</v>
      </c>
      <c r="AK196">
        <f>IF(AE196=AY196,1,0)</f>
        <v>0</v>
      </c>
      <c r="AL196">
        <f>IF(AB196=AF196,1,0)</f>
        <v>0</v>
      </c>
      <c r="AM196">
        <f>IF(AC196=AG196,1,0)</f>
        <v>1</v>
      </c>
      <c r="AN196">
        <f>IF(AD196=AH196,1,0)</f>
        <v>0</v>
      </c>
      <c r="AO196">
        <f>IF(H196=AI196,1,0)</f>
        <v>1</v>
      </c>
      <c r="AP196">
        <f>IF(AJ196=AA196,1,0)</f>
        <v>1</v>
      </c>
      <c r="AQ196" s="8">
        <f>COUNTIF($A$2:$A$1228,A196)</f>
        <v>1</v>
      </c>
      <c r="AR196">
        <f>VLOOKUP(A196,[1]Hoja3!$C$2:$AO$841,39,FALSE)</f>
        <v>1</v>
      </c>
      <c r="AS196" t="str">
        <f>A196 &amp; COUNTIF(A$2:A196,A196)</f>
        <v>0RXD1367041</v>
      </c>
      <c r="AT196" s="10">
        <f>VLOOKUP(AS196,[1]Hoja3!$B$2:$AO$841,38,FALSE)</f>
        <v>750.75000000000011</v>
      </c>
      <c r="AU196" s="9">
        <f>IF(AR196&gt;AQ196,1,0)</f>
        <v>0</v>
      </c>
      <c r="AV196">
        <f>IF(P196="NA",2,IF(OR(F196="INSTALACION NUEVA",F196="Mantenimiento preventivo"),3,IF(AND(AB196&lt;AF196,AK196&lt;&gt;1),4,IF(AT196&gt;AE196,1,0))))</f>
        <v>4</v>
      </c>
    </row>
    <row r="197" spans="1:48" x14ac:dyDescent="0.25">
      <c r="A197">
        <v>1161065</v>
      </c>
      <c r="B197">
        <v>2019</v>
      </c>
      <c r="C197" t="s">
        <v>37</v>
      </c>
      <c r="D197" t="s">
        <v>38</v>
      </c>
      <c r="E197">
        <v>3</v>
      </c>
      <c r="F197" t="s">
        <v>32</v>
      </c>
      <c r="G197">
        <v>0</v>
      </c>
      <c r="I197" t="s">
        <v>33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R197" t="s">
        <v>33</v>
      </c>
      <c r="S197" t="s">
        <v>33</v>
      </c>
      <c r="V197" t="s">
        <v>80</v>
      </c>
      <c r="W197">
        <v>2019</v>
      </c>
      <c r="X197" t="s">
        <v>37</v>
      </c>
      <c r="Y197" t="s">
        <v>38</v>
      </c>
      <c r="Z197">
        <v>8</v>
      </c>
      <c r="AA197" t="s">
        <v>33</v>
      </c>
      <c r="AB197">
        <v>-8</v>
      </c>
      <c r="AC197">
        <v>0</v>
      </c>
      <c r="AD197">
        <v>0</v>
      </c>
      <c r="AE197">
        <v>0</v>
      </c>
      <c r="AF197" s="10" t="e">
        <f>VLOOKUP(AS197,[1]Hoja3!$B$2:$AO$841,17,FALSE)</f>
        <v>#N/A</v>
      </c>
      <c r="AG197" s="10" t="e">
        <f>VLOOKUP(AS197,[1]Hoja3!$B$2:$AO$841,23,FALSE)</f>
        <v>#N/A</v>
      </c>
      <c r="AH197" s="10" t="e">
        <f>VLOOKUP(AS197,[1]Hoja3!$B$2:$AO$841,28,FALSE)</f>
        <v>#N/A</v>
      </c>
      <c r="AI197" s="10" t="e">
        <f>VLOOKUP(AS197,[1]Hoja3!$B$2:$AO$841,19,FALSE)</f>
        <v>#N/A</v>
      </c>
      <c r="AJ197" s="10"/>
      <c r="AK197">
        <f>IF(AE197=AY197,1,0)</f>
        <v>1</v>
      </c>
      <c r="AL197" t="e">
        <f>IF(AB197=AF197,1,0)</f>
        <v>#N/A</v>
      </c>
      <c r="AM197" t="e">
        <f>IF(AC197=AG197,1,0)</f>
        <v>#N/A</v>
      </c>
      <c r="AN197" t="e">
        <f>IF(AD197=AH197,1,0)</f>
        <v>#N/A</v>
      </c>
      <c r="AO197" t="e">
        <f>IF(H197=AI197,1,0)</f>
        <v>#N/A</v>
      </c>
      <c r="AQ197" s="8">
        <f>COUNTIF($A$2:$A$1228,A197)</f>
        <v>2</v>
      </c>
      <c r="AR197" t="e">
        <f>VLOOKUP(A197,[1]Hoja3!$C$2:$AO$841,39,FALSE)</f>
        <v>#N/A</v>
      </c>
      <c r="AS197" t="str">
        <f>A197 &amp; COUNTIF(A$2:A197,A197)</f>
        <v>11610652</v>
      </c>
      <c r="AT197" s="10" t="e">
        <f>VLOOKUP(AS197,[1]Hoja3!$B$2:$AO$841,38,FALSE)</f>
        <v>#N/A</v>
      </c>
      <c r="AU197" s="9" t="e">
        <f>IF(AR197&gt;AQ197,1,0)</f>
        <v>#N/A</v>
      </c>
    </row>
    <row r="198" spans="1:48" x14ac:dyDescent="0.25">
      <c r="A198" t="s">
        <v>205</v>
      </c>
      <c r="B198">
        <v>2019</v>
      </c>
      <c r="C198" t="s">
        <v>37</v>
      </c>
      <c r="D198" t="s">
        <v>38</v>
      </c>
      <c r="E198">
        <v>3</v>
      </c>
      <c r="F198" t="s">
        <v>40</v>
      </c>
      <c r="G198">
        <v>2.6333329999999999</v>
      </c>
      <c r="H198" t="s">
        <v>34</v>
      </c>
      <c r="I198">
        <v>468</v>
      </c>
      <c r="J198">
        <v>715</v>
      </c>
      <c r="K198">
        <v>0</v>
      </c>
      <c r="L198">
        <v>0</v>
      </c>
      <c r="M198">
        <v>0</v>
      </c>
      <c r="N198">
        <v>0.6</v>
      </c>
      <c r="O198">
        <v>0.8</v>
      </c>
      <c r="P198">
        <v>1.05</v>
      </c>
      <c r="Q198" t="s">
        <v>46</v>
      </c>
      <c r="R198">
        <v>5</v>
      </c>
      <c r="S198">
        <v>9</v>
      </c>
      <c r="T198" t="s">
        <v>47</v>
      </c>
      <c r="U198" t="s">
        <v>34</v>
      </c>
      <c r="V198" t="s">
        <v>50</v>
      </c>
      <c r="W198">
        <v>2019</v>
      </c>
      <c r="X198" t="s">
        <v>37</v>
      </c>
      <c r="Y198" t="s">
        <v>38</v>
      </c>
      <c r="Z198">
        <v>3</v>
      </c>
      <c r="AA198">
        <v>0</v>
      </c>
      <c r="AB198">
        <v>232</v>
      </c>
      <c r="AC198">
        <v>1.05</v>
      </c>
      <c r="AD198">
        <v>0.52666659999999998</v>
      </c>
      <c r="AE198">
        <v>750.75</v>
      </c>
      <c r="AF198" s="10">
        <f>VLOOKUP(AS198,[1]Hoja3!$B$2:$AO$841,17,FALSE)</f>
        <v>236</v>
      </c>
      <c r="AG198" s="10">
        <f>VLOOKUP(AS198,[1]Hoja3!$B$2:$AO$841,23,FALSE)</f>
        <v>1.05</v>
      </c>
      <c r="AH198" s="10">
        <f>VLOOKUP(AS198,[1]Hoja3!$B$2:$AO$841,28,FALSE)</f>
        <v>0.55999999999999994</v>
      </c>
      <c r="AI198" s="10" t="str">
        <f>VLOOKUP(AS198,[1]Hoja3!$B$2:$AO$841,19,FALSE)</f>
        <v>A4 Mono MFPs</v>
      </c>
      <c r="AJ198" s="10">
        <f>VLOOKUP(AS198,[1]Hoja3!$B$2:$AO$841,15,FALSE)</f>
        <v>0</v>
      </c>
      <c r="AK198">
        <f>IF(AE198=AY198,1,0)</f>
        <v>0</v>
      </c>
      <c r="AL198">
        <f>IF(AB198=AF198,1,0)</f>
        <v>0</v>
      </c>
      <c r="AM198">
        <f>IF(AC198=AG198,1,0)</f>
        <v>1</v>
      </c>
      <c r="AN198">
        <f>IF(AD198=AH198,1,0)</f>
        <v>0</v>
      </c>
      <c r="AO198">
        <f>IF(H198=AI198,1,0)</f>
        <v>1</v>
      </c>
      <c r="AP198">
        <f>IF(AJ198=AA198,1,0)</f>
        <v>1</v>
      </c>
      <c r="AQ198" s="8">
        <f>COUNTIF($A$2:$A$1228,A198)</f>
        <v>1</v>
      </c>
      <c r="AR198">
        <f>VLOOKUP(A198,[1]Hoja3!$C$2:$AO$841,39,FALSE)</f>
        <v>1</v>
      </c>
      <c r="AS198" t="str">
        <f>A198 &amp; COUNTIF(A$2:A198,A198)</f>
        <v>0C4X0082501</v>
      </c>
      <c r="AT198" s="10">
        <f>VLOOKUP(AS198,[1]Hoja3!$B$2:$AO$841,38,FALSE)</f>
        <v>750.75000000000011</v>
      </c>
      <c r="AU198" s="9">
        <f>IF(AR198&gt;AQ198,1,0)</f>
        <v>0</v>
      </c>
      <c r="AV198">
        <f>IF(P198="NA",2,IF(OR(F198="INSTALACION NUEVA",F198="Mantenimiento preventivo"),3,IF(AND(AB198&lt;AF198,AK198&lt;&gt;1),4,IF(AT198&gt;AE198,1,0))))</f>
        <v>4</v>
      </c>
    </row>
    <row r="199" spans="1:48" x14ac:dyDescent="0.25">
      <c r="A199" t="s">
        <v>198</v>
      </c>
      <c r="B199">
        <v>2019</v>
      </c>
      <c r="C199" t="s">
        <v>37</v>
      </c>
      <c r="D199" t="s">
        <v>38</v>
      </c>
      <c r="E199">
        <v>3</v>
      </c>
      <c r="F199" t="s">
        <v>40</v>
      </c>
      <c r="G199">
        <v>8.1333330000000004</v>
      </c>
      <c r="H199" t="s">
        <v>34</v>
      </c>
      <c r="I199">
        <v>468</v>
      </c>
      <c r="J199">
        <v>715</v>
      </c>
      <c r="K199">
        <v>0</v>
      </c>
      <c r="L199">
        <v>0</v>
      </c>
      <c r="M199">
        <v>0</v>
      </c>
      <c r="N199">
        <v>0.6</v>
      </c>
      <c r="O199">
        <v>0.8</v>
      </c>
      <c r="P199">
        <v>1.05</v>
      </c>
      <c r="Q199" t="s">
        <v>46</v>
      </c>
      <c r="R199">
        <v>5</v>
      </c>
      <c r="S199">
        <v>9</v>
      </c>
      <c r="T199" t="s">
        <v>85</v>
      </c>
      <c r="U199" t="s">
        <v>34</v>
      </c>
      <c r="V199" t="s">
        <v>55</v>
      </c>
      <c r="W199">
        <v>2019</v>
      </c>
      <c r="X199" t="s">
        <v>37</v>
      </c>
      <c r="Y199" t="s">
        <v>38</v>
      </c>
      <c r="Z199">
        <v>4</v>
      </c>
      <c r="AA199">
        <v>0</v>
      </c>
      <c r="AB199">
        <v>316</v>
      </c>
      <c r="AC199">
        <v>1.05</v>
      </c>
      <c r="AD199">
        <v>0.90370366666666702</v>
      </c>
      <c r="AE199">
        <v>750.75</v>
      </c>
      <c r="AF199" s="10">
        <f>VLOOKUP(AS199,[1]Hoja3!$B$2:$AO$841,17,FALSE)</f>
        <v>317</v>
      </c>
      <c r="AG199" s="10">
        <f>VLOOKUP(AS199,[1]Hoja3!$B$2:$AO$841,23,FALSE)</f>
        <v>1.05</v>
      </c>
      <c r="AH199" s="10">
        <f>VLOOKUP(AS199,[1]Hoja3!$B$2:$AO$841,28,FALSE)</f>
        <v>0.92444444444444451</v>
      </c>
      <c r="AI199" s="10" t="str">
        <f>VLOOKUP(AS199,[1]Hoja3!$B$2:$AO$841,19,FALSE)</f>
        <v>A4 Mono MFPs</v>
      </c>
      <c r="AJ199" s="10">
        <f>VLOOKUP(AS199,[1]Hoja3!$B$2:$AO$841,15,FALSE)</f>
        <v>0</v>
      </c>
      <c r="AK199">
        <f>IF(AE199=AY199,1,0)</f>
        <v>0</v>
      </c>
      <c r="AL199">
        <f>IF(AB199=AF199,1,0)</f>
        <v>0</v>
      </c>
      <c r="AM199">
        <f>IF(AC199=AG199,1,0)</f>
        <v>1</v>
      </c>
      <c r="AN199">
        <f>IF(AD199=AH199,1,0)</f>
        <v>0</v>
      </c>
      <c r="AO199">
        <f>IF(H199=AI199,1,0)</f>
        <v>1</v>
      </c>
      <c r="AP199">
        <f>IF(AJ199=AA199,1,0)</f>
        <v>1</v>
      </c>
      <c r="AQ199" s="8">
        <f>COUNTIF($A$2:$A$1228,A199)</f>
        <v>1</v>
      </c>
      <c r="AR199">
        <f>VLOOKUP(A199,[1]Hoja3!$C$2:$AO$841,39,FALSE)</f>
        <v>1</v>
      </c>
      <c r="AS199" t="str">
        <f>A199 &amp; COUNTIF(A$2:A199,A199)</f>
        <v>09HB3213941</v>
      </c>
      <c r="AT199" s="10">
        <f>VLOOKUP(AS199,[1]Hoja3!$B$2:$AO$841,38,FALSE)</f>
        <v>750.75000000000011</v>
      </c>
      <c r="AU199" s="9">
        <f>IF(AR199&gt;AQ199,1,0)</f>
        <v>0</v>
      </c>
      <c r="AV199">
        <f>IF(P199="NA",2,IF(OR(F199="INSTALACION NUEVA",F199="Mantenimiento preventivo"),3,IF(AND(AB199&lt;AF199,AK199&lt;&gt;1),4,IF(AT199&gt;AE199,1,0))))</f>
        <v>4</v>
      </c>
    </row>
    <row r="200" spans="1:48" x14ac:dyDescent="0.25">
      <c r="A200" t="s">
        <v>724</v>
      </c>
      <c r="B200">
        <v>2019</v>
      </c>
      <c r="C200" t="s">
        <v>37</v>
      </c>
      <c r="D200" t="s">
        <v>38</v>
      </c>
      <c r="E200">
        <v>3</v>
      </c>
      <c r="F200" t="s">
        <v>44</v>
      </c>
      <c r="G200">
        <v>0</v>
      </c>
      <c r="H200" t="s">
        <v>34</v>
      </c>
      <c r="I200">
        <v>468</v>
      </c>
      <c r="J200">
        <v>715</v>
      </c>
      <c r="K200">
        <v>0</v>
      </c>
      <c r="L200">
        <v>0</v>
      </c>
      <c r="M200">
        <v>0</v>
      </c>
      <c r="N200">
        <v>0.6</v>
      </c>
      <c r="O200">
        <v>0.8</v>
      </c>
      <c r="P200">
        <v>1.05</v>
      </c>
      <c r="Q200" t="s">
        <v>46</v>
      </c>
      <c r="R200">
        <v>5</v>
      </c>
      <c r="S200">
        <v>9</v>
      </c>
      <c r="T200" t="s">
        <v>47</v>
      </c>
      <c r="U200" t="s">
        <v>34</v>
      </c>
      <c r="V200" t="s">
        <v>50</v>
      </c>
      <c r="W200">
        <v>2019</v>
      </c>
      <c r="X200" t="s">
        <v>37</v>
      </c>
      <c r="Y200" t="s">
        <v>38</v>
      </c>
      <c r="Z200">
        <v>3</v>
      </c>
      <c r="AA200">
        <v>1</v>
      </c>
      <c r="AB200">
        <v>12</v>
      </c>
      <c r="AC200">
        <v>0</v>
      </c>
      <c r="AD200">
        <v>0</v>
      </c>
      <c r="AE200">
        <v>0</v>
      </c>
      <c r="AF200" s="10" t="e">
        <f>VLOOKUP(AS200,[1]Hoja3!$B$2:$AO$841,17,FALSE)</f>
        <v>#N/A</v>
      </c>
      <c r="AG200" s="10" t="e">
        <f>VLOOKUP(AS200,[1]Hoja3!$B$2:$AO$841,23,FALSE)</f>
        <v>#N/A</v>
      </c>
      <c r="AH200" s="10" t="e">
        <f>VLOOKUP(AS200,[1]Hoja3!$B$2:$AO$841,28,FALSE)</f>
        <v>#N/A</v>
      </c>
      <c r="AI200" s="10" t="e">
        <f>VLOOKUP(AS200,[1]Hoja3!$B$2:$AO$841,19,FALSE)</f>
        <v>#N/A</v>
      </c>
      <c r="AJ200" s="10"/>
      <c r="AK200">
        <f>IF(AE200=AY200,1,0)</f>
        <v>1</v>
      </c>
      <c r="AL200" t="e">
        <f>IF(AB200=AF200,1,0)</f>
        <v>#N/A</v>
      </c>
      <c r="AM200" t="e">
        <f>IF(AC200=AG200,1,0)</f>
        <v>#N/A</v>
      </c>
      <c r="AN200" t="e">
        <f>IF(AD200=AH200,1,0)</f>
        <v>#N/A</v>
      </c>
      <c r="AO200" t="e">
        <f>IF(H200=AI200,1,0)</f>
        <v>#N/A</v>
      </c>
      <c r="AQ200" s="8">
        <f>COUNTIF($A$2:$A$1228,A200)</f>
        <v>2</v>
      </c>
      <c r="AR200" t="e">
        <f>VLOOKUP(A200,[1]Hoja3!$C$2:$AO$841,39,FALSE)</f>
        <v>#N/A</v>
      </c>
      <c r="AS200" t="str">
        <f>A200 &amp; COUNTIF(A$2:A200,A200)</f>
        <v>09HB3314281</v>
      </c>
      <c r="AT200" s="10" t="e">
        <f>VLOOKUP(AS200,[1]Hoja3!$B$2:$AO$841,38,FALSE)</f>
        <v>#N/A</v>
      </c>
      <c r="AU200" s="9" t="e">
        <f>IF(AR200&gt;AQ200,1,0)</f>
        <v>#N/A</v>
      </c>
    </row>
    <row r="201" spans="1:48" x14ac:dyDescent="0.25">
      <c r="A201" t="s">
        <v>202</v>
      </c>
      <c r="B201">
        <v>2019</v>
      </c>
      <c r="C201" t="s">
        <v>37</v>
      </c>
      <c r="D201" t="s">
        <v>38</v>
      </c>
      <c r="E201">
        <v>3</v>
      </c>
      <c r="F201" t="s">
        <v>40</v>
      </c>
      <c r="G201">
        <v>2.75</v>
      </c>
      <c r="H201" t="s">
        <v>34</v>
      </c>
      <c r="I201">
        <v>468</v>
      </c>
      <c r="J201">
        <v>715</v>
      </c>
      <c r="K201">
        <v>0</v>
      </c>
      <c r="L201">
        <v>0</v>
      </c>
      <c r="M201">
        <v>0</v>
      </c>
      <c r="N201">
        <v>0.6</v>
      </c>
      <c r="O201">
        <v>0.8</v>
      </c>
      <c r="P201">
        <v>1.05</v>
      </c>
      <c r="Q201" t="s">
        <v>46</v>
      </c>
      <c r="R201">
        <v>5</v>
      </c>
      <c r="S201">
        <v>9</v>
      </c>
      <c r="T201" t="s">
        <v>47</v>
      </c>
      <c r="U201" t="s">
        <v>34</v>
      </c>
      <c r="V201" t="s">
        <v>50</v>
      </c>
      <c r="W201">
        <v>2019</v>
      </c>
      <c r="X201" t="s">
        <v>37</v>
      </c>
      <c r="Y201" t="s">
        <v>38</v>
      </c>
      <c r="Z201">
        <v>3</v>
      </c>
      <c r="AA201">
        <v>0</v>
      </c>
      <c r="AB201">
        <v>104</v>
      </c>
      <c r="AC201">
        <v>1.05</v>
      </c>
      <c r="AD201">
        <v>0.55000000000000004</v>
      </c>
      <c r="AE201">
        <v>750.75</v>
      </c>
      <c r="AF201" s="10">
        <f>VLOOKUP(AS201,[1]Hoja3!$B$2:$AO$841,17,FALSE)</f>
        <v>106</v>
      </c>
      <c r="AG201" s="10">
        <f>VLOOKUP(AS201,[1]Hoja3!$B$2:$AO$841,23,FALSE)</f>
        <v>1.05</v>
      </c>
      <c r="AH201" s="10">
        <f>VLOOKUP(AS201,[1]Hoja3!$B$2:$AO$841,28,FALSE)</f>
        <v>0.44400000000000006</v>
      </c>
      <c r="AI201" s="10" t="str">
        <f>VLOOKUP(AS201,[1]Hoja3!$B$2:$AO$841,19,FALSE)</f>
        <v>A4 Mono MFPs</v>
      </c>
      <c r="AJ201" s="10">
        <f>VLOOKUP(AS201,[1]Hoja3!$B$2:$AO$841,15,FALSE)</f>
        <v>0</v>
      </c>
      <c r="AK201">
        <f>IF(AE201=AY201,1,0)</f>
        <v>0</v>
      </c>
      <c r="AL201">
        <f>IF(AB201=AF201,1,0)</f>
        <v>0</v>
      </c>
      <c r="AM201">
        <f>IF(AC201=AG201,1,0)</f>
        <v>1</v>
      </c>
      <c r="AN201">
        <f>IF(AD201=AH201,1,0)</f>
        <v>0</v>
      </c>
      <c r="AO201">
        <f>IF(H201=AI201,1,0)</f>
        <v>1</v>
      </c>
      <c r="AP201">
        <f>IF(AJ201=AA201,1,0)</f>
        <v>1</v>
      </c>
      <c r="AQ201" s="8">
        <f>COUNTIF($A$2:$A$1228,A201)</f>
        <v>1</v>
      </c>
      <c r="AR201">
        <f>VLOOKUP(A201,[1]Hoja3!$C$2:$AO$841,39,FALSE)</f>
        <v>1</v>
      </c>
      <c r="AS201" t="str">
        <f>A201 &amp; COUNTIF(A$2:A201,A201)</f>
        <v>0BB15641411</v>
      </c>
      <c r="AT201" s="10">
        <f>VLOOKUP(AS201,[1]Hoja3!$B$2:$AO$841,38,FALSE)</f>
        <v>750.75000000000011</v>
      </c>
      <c r="AU201" s="9">
        <f>IF(AR201&gt;AQ201,1,0)</f>
        <v>0</v>
      </c>
      <c r="AV201">
        <f>IF(P201="NA",2,IF(OR(F201="INSTALACION NUEVA",F201="Mantenimiento preventivo"),3,IF(AND(AB201&lt;AF201,AK201&lt;&gt;1),4,IF(AT201&gt;AE201,1,0))))</f>
        <v>4</v>
      </c>
    </row>
    <row r="202" spans="1:48" x14ac:dyDescent="0.25">
      <c r="A202" t="s">
        <v>725</v>
      </c>
      <c r="B202">
        <v>2019</v>
      </c>
      <c r="C202" t="s">
        <v>37</v>
      </c>
      <c r="D202" t="s">
        <v>38</v>
      </c>
      <c r="E202">
        <v>3</v>
      </c>
      <c r="F202" t="s">
        <v>40</v>
      </c>
      <c r="G202">
        <v>0.53333339999999996</v>
      </c>
      <c r="H202" t="s">
        <v>116</v>
      </c>
      <c r="I202">
        <v>655</v>
      </c>
      <c r="J202">
        <v>1365</v>
      </c>
      <c r="K202">
        <v>0</v>
      </c>
      <c r="L202">
        <v>0</v>
      </c>
      <c r="M202">
        <v>0.6</v>
      </c>
      <c r="N202">
        <v>0.8</v>
      </c>
      <c r="O202">
        <v>1.05</v>
      </c>
      <c r="P202">
        <v>1.1000000000000001</v>
      </c>
      <c r="Q202" t="s">
        <v>46</v>
      </c>
      <c r="R202">
        <v>5</v>
      </c>
      <c r="S202">
        <v>9</v>
      </c>
      <c r="T202" t="s">
        <v>47</v>
      </c>
      <c r="U202" t="s">
        <v>45</v>
      </c>
      <c r="V202" t="s">
        <v>73</v>
      </c>
      <c r="W202">
        <v>2019</v>
      </c>
      <c r="X202" t="s">
        <v>37</v>
      </c>
      <c r="Y202" t="s">
        <v>38</v>
      </c>
      <c r="Z202">
        <v>3</v>
      </c>
      <c r="AA202">
        <v>0</v>
      </c>
      <c r="AB202">
        <v>0</v>
      </c>
      <c r="AC202">
        <v>1.1000000000000001</v>
      </c>
      <c r="AD202">
        <v>0.10666668</v>
      </c>
      <c r="AE202">
        <v>1501.5</v>
      </c>
      <c r="AF202" s="10">
        <f>VLOOKUP(AS202,[1]Hoja3!$B$2:$AO$841,17,FALSE)</f>
        <v>191</v>
      </c>
      <c r="AG202" s="10">
        <f>VLOOKUP(AS202,[1]Hoja3!$B$2:$AO$841,23,FALSE)</f>
        <v>1.1000000000000001</v>
      </c>
      <c r="AH202" s="10">
        <f>VLOOKUP(AS202,[1]Hoja3!$B$2:$AO$841,28,FALSE)</f>
        <v>0.17599999999999999</v>
      </c>
      <c r="AI202" s="10" t="str">
        <f>VLOOKUP(AS202,[1]Hoja3!$B$2:$AO$841,19,FALSE)</f>
        <v>Office Digital</v>
      </c>
      <c r="AJ202" s="10">
        <f>VLOOKUP(AS202,[1]Hoja3!$B$2:$AO$841,15,FALSE)</f>
        <v>0</v>
      </c>
      <c r="AK202">
        <f>IF(AE202=AY202,1,0)</f>
        <v>0</v>
      </c>
      <c r="AL202">
        <f>IF(AB202=AF202,1,0)</f>
        <v>0</v>
      </c>
      <c r="AM202">
        <f>IF(AC202=AG202,1,0)</f>
        <v>1</v>
      </c>
      <c r="AN202">
        <f>IF(AD202=AH202,1,0)</f>
        <v>0</v>
      </c>
      <c r="AO202">
        <f>IF(H202=AI202,1,0)</f>
        <v>1</v>
      </c>
      <c r="AP202">
        <f>IF(AJ202=AA202,1,0)</f>
        <v>1</v>
      </c>
      <c r="AQ202" s="8">
        <f>COUNTIF($A$2:$A$1228,A202)</f>
        <v>1</v>
      </c>
      <c r="AR202">
        <f>VLOOKUP(A202,[1]Hoja3!$C$2:$AO$841,39,FALSE)</f>
        <v>1</v>
      </c>
      <c r="AS202" t="str">
        <f>A202 &amp; COUNTIF(A$2:A202,A202)</f>
        <v>0Y4X8430051</v>
      </c>
      <c r="AT202" s="10">
        <f>VLOOKUP(AS202,[1]Hoja3!$B$2:$AO$841,38,FALSE)</f>
        <v>1501.5000000000002</v>
      </c>
      <c r="AU202" s="9">
        <f>IF(AR202&gt;AQ202,1,0)</f>
        <v>0</v>
      </c>
      <c r="AV202">
        <f>IF(P202="NA",2,IF(OR(F202="INSTALACION NUEVA",F202="Mantenimiento preventivo"),3,IF(AND(AB202&lt;AF202,AK202&lt;&gt;1),4,IF(AT202&gt;AE202,1,0))))</f>
        <v>4</v>
      </c>
    </row>
    <row r="203" spans="1:48" x14ac:dyDescent="0.25">
      <c r="A203" t="s">
        <v>726</v>
      </c>
      <c r="B203">
        <v>2019</v>
      </c>
      <c r="C203" t="s">
        <v>37</v>
      </c>
      <c r="D203" t="s">
        <v>38</v>
      </c>
      <c r="E203">
        <v>3</v>
      </c>
      <c r="F203" t="s">
        <v>44</v>
      </c>
      <c r="G203">
        <v>0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R203" t="s">
        <v>33</v>
      </c>
      <c r="S203" t="s">
        <v>33</v>
      </c>
      <c r="U203" t="s">
        <v>34</v>
      </c>
      <c r="V203" t="s">
        <v>50</v>
      </c>
      <c r="W203">
        <v>2019</v>
      </c>
      <c r="X203" t="s">
        <v>37</v>
      </c>
      <c r="Y203" t="s">
        <v>38</v>
      </c>
      <c r="Z203">
        <v>3</v>
      </c>
      <c r="AA203" t="s">
        <v>33</v>
      </c>
      <c r="AB203">
        <v>15</v>
      </c>
      <c r="AC203">
        <v>0</v>
      </c>
      <c r="AD203">
        <v>0</v>
      </c>
      <c r="AE203">
        <v>0</v>
      </c>
      <c r="AF203" s="10" t="e">
        <f>VLOOKUP(AS203,[1]Hoja3!$B$2:$AO$841,17,FALSE)</f>
        <v>#N/A</v>
      </c>
      <c r="AG203" s="10" t="e">
        <f>VLOOKUP(AS203,[1]Hoja3!$B$2:$AO$841,23,FALSE)</f>
        <v>#N/A</v>
      </c>
      <c r="AH203" s="10" t="e">
        <f>VLOOKUP(AS203,[1]Hoja3!$B$2:$AO$841,28,FALSE)</f>
        <v>#N/A</v>
      </c>
      <c r="AI203" s="10" t="e">
        <f>VLOOKUP(AS203,[1]Hoja3!$B$2:$AO$841,19,FALSE)</f>
        <v>#N/A</v>
      </c>
      <c r="AJ203" s="10"/>
      <c r="AK203">
        <f>IF(AE203=AY203,1,0)</f>
        <v>1</v>
      </c>
      <c r="AL203" t="e">
        <f>IF(AB203=AF203,1,0)</f>
        <v>#N/A</v>
      </c>
      <c r="AM203" t="e">
        <f>IF(AC203=AG203,1,0)</f>
        <v>#N/A</v>
      </c>
      <c r="AN203" t="e">
        <f>IF(AD203=AH203,1,0)</f>
        <v>#N/A</v>
      </c>
      <c r="AO203" t="e">
        <f>IF(H203=AI203,1,0)</f>
        <v>#N/A</v>
      </c>
      <c r="AQ203" s="8">
        <f>COUNTIF($A$2:$A$1228,A203)</f>
        <v>2</v>
      </c>
      <c r="AR203" t="e">
        <f>VLOOKUP(A203,[1]Hoja3!$C$2:$AO$841,39,FALSE)</f>
        <v>#N/A</v>
      </c>
      <c r="AS203" t="str">
        <f>A203 &amp; COUNTIF(A$2:A203,A203)</f>
        <v>09HB3317731</v>
      </c>
      <c r="AT203" s="10" t="e">
        <f>VLOOKUP(AS203,[1]Hoja3!$B$2:$AO$841,38,FALSE)</f>
        <v>#N/A</v>
      </c>
      <c r="AU203" s="9" t="e">
        <f>IF(AR203&gt;AQ203,1,0)</f>
        <v>#N/A</v>
      </c>
    </row>
    <row r="204" spans="1:48" x14ac:dyDescent="0.25">
      <c r="A204" t="s">
        <v>219</v>
      </c>
      <c r="B204">
        <v>2019</v>
      </c>
      <c r="C204" t="s">
        <v>37</v>
      </c>
      <c r="D204" t="s">
        <v>38</v>
      </c>
      <c r="E204">
        <v>3</v>
      </c>
      <c r="F204" t="s">
        <v>44</v>
      </c>
      <c r="G204">
        <v>0</v>
      </c>
      <c r="H204" t="s">
        <v>71</v>
      </c>
      <c r="I204">
        <v>468</v>
      </c>
      <c r="J204">
        <v>715</v>
      </c>
      <c r="K204">
        <v>0</v>
      </c>
      <c r="L204">
        <v>0</v>
      </c>
      <c r="M204">
        <v>0</v>
      </c>
      <c r="N204">
        <v>0.6</v>
      </c>
      <c r="O204">
        <v>0.8</v>
      </c>
      <c r="P204">
        <v>1.05</v>
      </c>
      <c r="Q204" t="s">
        <v>46</v>
      </c>
      <c r="R204">
        <v>5</v>
      </c>
      <c r="S204">
        <v>9</v>
      </c>
      <c r="T204" t="s">
        <v>47</v>
      </c>
      <c r="U204" t="s">
        <v>58</v>
      </c>
      <c r="V204" t="s">
        <v>55</v>
      </c>
      <c r="W204">
        <v>2019</v>
      </c>
      <c r="X204" t="s">
        <v>37</v>
      </c>
      <c r="Y204" t="s">
        <v>38</v>
      </c>
      <c r="Z204">
        <v>5</v>
      </c>
      <c r="AA204">
        <v>0</v>
      </c>
      <c r="AB204">
        <v>13</v>
      </c>
      <c r="AC204">
        <v>0</v>
      </c>
      <c r="AD204">
        <v>0</v>
      </c>
      <c r="AE204">
        <v>715</v>
      </c>
      <c r="AF204" s="10" t="str">
        <f>VLOOKUP(AS204,[1]Hoja3!$B$2:$AO$841,17,FALSE)</f>
        <v xml:space="preserve">  </v>
      </c>
      <c r="AG204" s="10">
        <f>VLOOKUP(AS204,[1]Hoja3!$B$2:$AO$841,23,FALSE)</f>
        <v>1</v>
      </c>
      <c r="AH204" s="10">
        <f>VLOOKUP(AS204,[1]Hoja3!$B$2:$AO$841,28,FALSE)</f>
        <v>1</v>
      </c>
      <c r="AI204" s="10" t="str">
        <f>VLOOKUP(AS204,[1]Hoja3!$B$2:$AO$841,19,FALSE)</f>
        <v>Entry Mono Printers</v>
      </c>
      <c r="AJ204" s="10">
        <f>VLOOKUP(AS204,[1]Hoja3!$B$2:$AO$841,15,FALSE)</f>
        <v>0</v>
      </c>
      <c r="AK204">
        <f>IF(AE204=AY204,1,0)</f>
        <v>0</v>
      </c>
      <c r="AL204">
        <f>IF(AB204=AF204,1,0)</f>
        <v>0</v>
      </c>
      <c r="AM204">
        <f>IF(AC204=AG204,1,0)</f>
        <v>0</v>
      </c>
      <c r="AN204">
        <f>IF(AD204=AH204,1,0)</f>
        <v>0</v>
      </c>
      <c r="AO204">
        <f>IF(H204=AI204,1,0)</f>
        <v>1</v>
      </c>
      <c r="AP204">
        <f>IF(AJ204=AA204,1,0)</f>
        <v>1</v>
      </c>
      <c r="AQ204" s="8">
        <f>COUNTIF($A$2:$A$1228,A204)</f>
        <v>2</v>
      </c>
      <c r="AR204">
        <f>VLOOKUP(A204,[1]Hoja3!$C$2:$AO$841,39,FALSE)</f>
        <v>1</v>
      </c>
      <c r="AS204" t="str">
        <f>A204 &amp; COUNTIF(A$2:A204,A204)</f>
        <v>0KPA0186361</v>
      </c>
      <c r="AT204" s="10">
        <f>VLOOKUP(AS204,[1]Hoja3!$B$2:$AO$841,38,FALSE)</f>
        <v>715.00000000000011</v>
      </c>
      <c r="AU204" s="9">
        <f>IF(AR204&gt;AQ204,1,0)</f>
        <v>0</v>
      </c>
      <c r="AV204">
        <f>IF(P204="NA",2,IF(OR(F204="INSTALACION NUEVA",F204="Mantenimiento preventivo"),3,IF(AND(AB204&lt;AF204,AK204&lt;&gt;1),4,IF(AT204&gt;AE204,1,0))))</f>
        <v>3</v>
      </c>
    </row>
    <row r="205" spans="1:48" x14ac:dyDescent="0.25">
      <c r="A205" t="s">
        <v>209</v>
      </c>
      <c r="B205">
        <v>2019</v>
      </c>
      <c r="C205" t="s">
        <v>37</v>
      </c>
      <c r="D205" t="s">
        <v>38</v>
      </c>
      <c r="E205">
        <v>3</v>
      </c>
      <c r="F205" t="s">
        <v>40</v>
      </c>
      <c r="G205">
        <v>0.21666669999999999</v>
      </c>
      <c r="H205" t="s">
        <v>71</v>
      </c>
      <c r="I205">
        <v>468</v>
      </c>
      <c r="J205">
        <v>715</v>
      </c>
      <c r="K205">
        <v>0</v>
      </c>
      <c r="L205">
        <v>0</v>
      </c>
      <c r="M205">
        <v>0</v>
      </c>
      <c r="N205">
        <v>0.6</v>
      </c>
      <c r="O205">
        <v>0.8</v>
      </c>
      <c r="P205">
        <v>1.05</v>
      </c>
      <c r="Q205" t="s">
        <v>46</v>
      </c>
      <c r="R205">
        <v>5</v>
      </c>
      <c r="S205">
        <v>9</v>
      </c>
      <c r="T205" t="s">
        <v>47</v>
      </c>
      <c r="U205" t="s">
        <v>71</v>
      </c>
      <c r="V205" t="s">
        <v>130</v>
      </c>
      <c r="W205">
        <v>2019</v>
      </c>
      <c r="X205" t="s">
        <v>37</v>
      </c>
      <c r="Y205" t="s">
        <v>38</v>
      </c>
      <c r="Z205">
        <v>4</v>
      </c>
      <c r="AA205">
        <v>0</v>
      </c>
      <c r="AB205">
        <v>19</v>
      </c>
      <c r="AC205">
        <v>0.6</v>
      </c>
      <c r="AD205">
        <v>4.3333339999999998E-2</v>
      </c>
      <c r="AE205">
        <v>429</v>
      </c>
      <c r="AF205" s="10">
        <f>VLOOKUP(AS205,[1]Hoja3!$B$2:$AO$841,17,FALSE)</f>
        <v>21</v>
      </c>
      <c r="AG205" s="10">
        <f>VLOOKUP(AS205,[1]Hoja3!$B$2:$AO$841,23,FALSE)</f>
        <v>0.6</v>
      </c>
      <c r="AH205" s="10">
        <f>VLOOKUP(AS205,[1]Hoja3!$B$2:$AO$841,28,FALSE)</f>
        <v>8.3999999999999991E-2</v>
      </c>
      <c r="AI205" s="10" t="str">
        <f>VLOOKUP(AS205,[1]Hoja3!$B$2:$AO$841,19,FALSE)</f>
        <v>Entry Mono Printers</v>
      </c>
      <c r="AJ205" s="10">
        <f>VLOOKUP(AS205,[1]Hoja3!$B$2:$AO$841,15,FALSE)</f>
        <v>0</v>
      </c>
      <c r="AK205">
        <f>IF(AE205=AY205,1,0)</f>
        <v>0</v>
      </c>
      <c r="AL205">
        <f>IF(AB205=AF205,1,0)</f>
        <v>0</v>
      </c>
      <c r="AM205">
        <f>IF(AC205=AG205,1,0)</f>
        <v>1</v>
      </c>
      <c r="AN205">
        <f>IF(AD205=AH205,1,0)</f>
        <v>0</v>
      </c>
      <c r="AO205">
        <f>IF(H205=AI205,1,0)</f>
        <v>1</v>
      </c>
      <c r="AP205">
        <f>IF(AJ205=AA205,1,0)</f>
        <v>1</v>
      </c>
      <c r="AQ205" s="8">
        <f>COUNTIF($A$2:$A$1228,A205)</f>
        <v>1</v>
      </c>
      <c r="AR205">
        <f>VLOOKUP(A205,[1]Hoja3!$C$2:$AO$841,39,FALSE)</f>
        <v>1</v>
      </c>
      <c r="AS205" t="str">
        <f>A205 &amp; COUNTIF(A$2:A205,A205)</f>
        <v>0D6X4611281</v>
      </c>
      <c r="AT205" s="10">
        <f>VLOOKUP(AS205,[1]Hoja3!$B$2:$AO$841,38,FALSE)</f>
        <v>429.00000000000006</v>
      </c>
      <c r="AU205" s="9">
        <f>IF(AR205&gt;AQ205,1,0)</f>
        <v>0</v>
      </c>
      <c r="AV205">
        <f>IF(P205="NA",2,IF(OR(F205="INSTALACION NUEVA",F205="Mantenimiento preventivo"),3,IF(AND(AB205&lt;AF205,AK205&lt;&gt;1),4,IF(AT205&gt;AE205,1,0))))</f>
        <v>4</v>
      </c>
    </row>
    <row r="206" spans="1:48" x14ac:dyDescent="0.25">
      <c r="A206" t="s">
        <v>728</v>
      </c>
      <c r="B206">
        <v>2019</v>
      </c>
      <c r="C206" t="s">
        <v>37</v>
      </c>
      <c r="D206" t="s">
        <v>38</v>
      </c>
      <c r="E206">
        <v>3</v>
      </c>
      <c r="F206" t="s">
        <v>40</v>
      </c>
      <c r="G206">
        <v>1.266667</v>
      </c>
      <c r="H206" t="s">
        <v>116</v>
      </c>
      <c r="I206">
        <v>655</v>
      </c>
      <c r="J206">
        <v>1365</v>
      </c>
      <c r="K206">
        <v>0</v>
      </c>
      <c r="L206">
        <v>0</v>
      </c>
      <c r="M206">
        <v>0.6</v>
      </c>
      <c r="N206">
        <v>0.8</v>
      </c>
      <c r="O206">
        <v>1.05</v>
      </c>
      <c r="P206">
        <v>1.1000000000000001</v>
      </c>
      <c r="Q206" t="s">
        <v>46</v>
      </c>
      <c r="R206">
        <v>5</v>
      </c>
      <c r="S206">
        <v>9</v>
      </c>
      <c r="T206" t="s">
        <v>47</v>
      </c>
      <c r="U206" t="s">
        <v>45</v>
      </c>
      <c r="V206" t="s">
        <v>55</v>
      </c>
      <c r="W206">
        <v>2019</v>
      </c>
      <c r="X206" t="s">
        <v>37</v>
      </c>
      <c r="Y206" t="s">
        <v>38</v>
      </c>
      <c r="Z206">
        <v>15</v>
      </c>
      <c r="AA206">
        <v>1</v>
      </c>
      <c r="AB206">
        <v>21</v>
      </c>
      <c r="AC206">
        <v>0</v>
      </c>
      <c r="AD206">
        <v>0</v>
      </c>
      <c r="AE206">
        <v>0</v>
      </c>
      <c r="AF206" s="10">
        <f>VLOOKUP(AS206,[1]Hoja3!$B$2:$AO$841,17,FALSE)</f>
        <v>21</v>
      </c>
      <c r="AG206" s="10">
        <f>VLOOKUP(AS206,[1]Hoja3!$B$2:$AO$841,23,FALSE)</f>
        <v>0.8</v>
      </c>
      <c r="AH206" s="10">
        <f>VLOOKUP(AS206,[1]Hoja3!$B$2:$AO$841,28,FALSE)</f>
        <v>0.30199999999999999</v>
      </c>
      <c r="AI206" s="10" t="str">
        <f>VLOOKUP(AS206,[1]Hoja3!$B$2:$AO$841,19,FALSE)</f>
        <v>Office Digital</v>
      </c>
      <c r="AJ206" s="10">
        <f>VLOOKUP(AS206,[1]Hoja3!$B$2:$AO$841,15,FALSE)</f>
        <v>1</v>
      </c>
      <c r="AK206">
        <f>IF(AE206=AY206,1,0)</f>
        <v>1</v>
      </c>
      <c r="AL206">
        <f>IF(AB206=AF206,1,0)</f>
        <v>1</v>
      </c>
      <c r="AM206">
        <f>IF(AC206=AG206,1,0)</f>
        <v>0</v>
      </c>
      <c r="AN206">
        <f>IF(AD206=AH206,1,0)</f>
        <v>0</v>
      </c>
      <c r="AO206">
        <f>IF(H206=AI206,1,0)</f>
        <v>1</v>
      </c>
      <c r="AP206">
        <f>IF(AJ206=AA206,1,0)</f>
        <v>1</v>
      </c>
      <c r="AQ206" s="8">
        <f>COUNTIF($A$2:$A$1228,A206)</f>
        <v>1</v>
      </c>
      <c r="AR206">
        <f>VLOOKUP(A206,[1]Hoja3!$C$2:$AO$841,39,FALSE)</f>
        <v>1</v>
      </c>
      <c r="AS206" t="str">
        <f>A206 &amp; COUNTIF(A$2:A206,A206)</f>
        <v>0Y4X8275351</v>
      </c>
      <c r="AT206" s="10">
        <f>VLOOKUP(AS206,[1]Hoja3!$B$2:$AO$841,38,FALSE)</f>
        <v>0</v>
      </c>
      <c r="AU206" s="9">
        <f>IF(AR206&gt;AQ206,1,0)</f>
        <v>0</v>
      </c>
      <c r="AV206">
        <f>IF(P206="NA",2,IF(OR(F206="INSTALACION NUEVA",F206="Mantenimiento preventivo"),3,IF(AND(AB206&lt;AF206,AK206&lt;&gt;1),4,IF(AT206&gt;AE206,1,0))))</f>
        <v>0</v>
      </c>
    </row>
    <row r="207" spans="1:48" x14ac:dyDescent="0.25">
      <c r="A207" t="s">
        <v>729</v>
      </c>
      <c r="B207">
        <v>2019</v>
      </c>
      <c r="C207" t="s">
        <v>37</v>
      </c>
      <c r="D207" t="s">
        <v>38</v>
      </c>
      <c r="E207">
        <v>3</v>
      </c>
      <c r="F207" t="s">
        <v>40</v>
      </c>
      <c r="G207">
        <v>0.25</v>
      </c>
      <c r="H207" t="s">
        <v>116</v>
      </c>
      <c r="I207">
        <v>655</v>
      </c>
      <c r="J207">
        <v>1365</v>
      </c>
      <c r="K207">
        <v>0</v>
      </c>
      <c r="L207">
        <v>0</v>
      </c>
      <c r="M207">
        <v>0.6</v>
      </c>
      <c r="N207">
        <v>0.8</v>
      </c>
      <c r="O207">
        <v>1.05</v>
      </c>
      <c r="P207">
        <v>1.1000000000000001</v>
      </c>
      <c r="Q207" t="s">
        <v>46</v>
      </c>
      <c r="R207">
        <v>5</v>
      </c>
      <c r="S207">
        <v>9</v>
      </c>
      <c r="T207" t="s">
        <v>47</v>
      </c>
      <c r="U207" t="s">
        <v>45</v>
      </c>
      <c r="V207" t="s">
        <v>55</v>
      </c>
      <c r="W207">
        <v>2019</v>
      </c>
      <c r="X207" t="s">
        <v>37</v>
      </c>
      <c r="Y207" t="s">
        <v>38</v>
      </c>
      <c r="Z207">
        <v>4</v>
      </c>
      <c r="AA207">
        <v>1</v>
      </c>
      <c r="AB207">
        <v>68</v>
      </c>
      <c r="AC207">
        <v>0</v>
      </c>
      <c r="AD207">
        <v>0</v>
      </c>
      <c r="AE207">
        <v>0</v>
      </c>
      <c r="AF207" s="10">
        <f>VLOOKUP(AS207,[1]Hoja3!$B$2:$AO$841,17,FALSE)</f>
        <v>210</v>
      </c>
      <c r="AG207" s="10">
        <f>VLOOKUP(AS207,[1]Hoja3!$B$2:$AO$841,23,FALSE)</f>
        <v>1.1000000000000001</v>
      </c>
      <c r="AH207" s="10">
        <f>VLOOKUP(AS207,[1]Hoja3!$B$2:$AO$841,28,FALSE)</f>
        <v>0.10600000000000001</v>
      </c>
      <c r="AI207" s="10" t="str">
        <f>VLOOKUP(AS207,[1]Hoja3!$B$2:$AO$841,19,FALSE)</f>
        <v>Office Digital</v>
      </c>
      <c r="AJ207" s="10">
        <f>VLOOKUP(AS207,[1]Hoja3!$B$2:$AO$841,15,FALSE)</f>
        <v>1</v>
      </c>
      <c r="AK207">
        <f>IF(AE207=AY207,1,0)</f>
        <v>1</v>
      </c>
      <c r="AL207">
        <f>IF(AB207=AF207,1,0)</f>
        <v>0</v>
      </c>
      <c r="AM207">
        <f>IF(AC207=AG207,1,0)</f>
        <v>0</v>
      </c>
      <c r="AN207">
        <f>IF(AD207=AH207,1,0)</f>
        <v>0</v>
      </c>
      <c r="AO207">
        <f>IF(H207=AI207,1,0)</f>
        <v>1</v>
      </c>
      <c r="AP207">
        <f>IF(AJ207=AA207,1,0)</f>
        <v>1</v>
      </c>
      <c r="AQ207" s="8">
        <f>COUNTIF($A$2:$A$1228,A207)</f>
        <v>1</v>
      </c>
      <c r="AR207">
        <f>VLOOKUP(A207,[1]Hoja3!$C$2:$AO$841,39,FALSE)</f>
        <v>1</v>
      </c>
      <c r="AS207" t="str">
        <f>A207 &amp; COUNTIF(A$2:A207,A207)</f>
        <v>0Y4X8437001</v>
      </c>
      <c r="AT207" s="10">
        <f>VLOOKUP(AS207,[1]Hoja3!$B$2:$AO$841,38,FALSE)</f>
        <v>0</v>
      </c>
      <c r="AU207" s="9">
        <f>IF(AR207&gt;AQ207,1,0)</f>
        <v>0</v>
      </c>
      <c r="AV207">
        <f>IF(P207="NA",2,IF(OR(F207="INSTALACION NUEVA",F207="Mantenimiento preventivo"),3,IF(AND(AB207&lt;AF207,AK207&lt;&gt;1),4,IF(AT207&gt;AE207,1,0))))</f>
        <v>0</v>
      </c>
    </row>
    <row r="208" spans="1:48" x14ac:dyDescent="0.25">
      <c r="A208" t="s">
        <v>775</v>
      </c>
      <c r="B208">
        <v>2019</v>
      </c>
      <c r="C208" t="s">
        <v>37</v>
      </c>
      <c r="D208" t="s">
        <v>38</v>
      </c>
      <c r="E208">
        <v>4</v>
      </c>
      <c r="F208" t="s">
        <v>32</v>
      </c>
      <c r="G208">
        <v>0</v>
      </c>
      <c r="I208" t="s">
        <v>33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R208" t="s">
        <v>33</v>
      </c>
      <c r="S208" t="s">
        <v>33</v>
      </c>
      <c r="U208" t="s">
        <v>34</v>
      </c>
      <c r="V208" t="s">
        <v>42</v>
      </c>
      <c r="W208">
        <v>2019</v>
      </c>
      <c r="X208" t="s">
        <v>37</v>
      </c>
      <c r="Y208" t="s">
        <v>38</v>
      </c>
      <c r="Z208">
        <v>4</v>
      </c>
      <c r="AA208" t="s">
        <v>33</v>
      </c>
      <c r="AB208">
        <v>0</v>
      </c>
      <c r="AC208">
        <v>0</v>
      </c>
      <c r="AD208">
        <v>0</v>
      </c>
      <c r="AE208">
        <v>0</v>
      </c>
      <c r="AF208" s="10" t="str">
        <f>VLOOKUP(AS208,[1]Hoja3!$B$2:$AO$841,17,FALSE)</f>
        <v xml:space="preserve">  </v>
      </c>
      <c r="AG208" s="10">
        <f>VLOOKUP(AS208,[1]Hoja3!$B$2:$AO$841,23,FALSE)</f>
        <v>1</v>
      </c>
      <c r="AH208" s="10">
        <f>VLOOKUP(AS208,[1]Hoja3!$B$2:$AO$841,28,FALSE)</f>
        <v>1</v>
      </c>
      <c r="AI208" s="10" t="str">
        <f>VLOOKUP(AS208,[1]Hoja3!$B$2:$AO$841,19,FALSE)</f>
        <v>A4 Mono MFPs</v>
      </c>
      <c r="AJ208" s="10">
        <f>VLOOKUP(AS208,[1]Hoja3!$B$2:$AO$841,15,FALSE)</f>
        <v>0</v>
      </c>
      <c r="AK208">
        <f>IF(AE208=AY208,1,0)</f>
        <v>1</v>
      </c>
      <c r="AL208">
        <f>IF(AB208=AF208,1,0)</f>
        <v>0</v>
      </c>
      <c r="AM208">
        <f>IF(AC208=AG208,1,0)</f>
        <v>0</v>
      </c>
      <c r="AN208">
        <f>IF(AD208=AH208,1,0)</f>
        <v>0</v>
      </c>
      <c r="AO208">
        <f>IF(H208=AI208,1,0)</f>
        <v>0</v>
      </c>
      <c r="AP208">
        <f>IF(AJ208=AA208,1,0)</f>
        <v>0</v>
      </c>
      <c r="AQ208" s="8">
        <f>COUNTIF($A$2:$A$1228,A208)</f>
        <v>1</v>
      </c>
      <c r="AR208">
        <f>VLOOKUP(A208,[1]Hoja3!$C$2:$AO$841,39,FALSE)</f>
        <v>1</v>
      </c>
      <c r="AS208" t="str">
        <f>A208 &amp; COUNTIF(A$2:A208,A208)</f>
        <v>09HB3330001</v>
      </c>
      <c r="AT208" s="10">
        <f>VLOOKUP(AS208,[1]Hoja3!$B$2:$AO$841,38,FALSE)</f>
        <v>715.00000000000011</v>
      </c>
      <c r="AU208" s="9">
        <f>IF(AR208&gt;AQ208,1,0)</f>
        <v>0</v>
      </c>
      <c r="AV208">
        <f>IF(P208="NA",2,IF(OR(F208="INSTALACION NUEVA",F208="Mantenimiento preventivo"),3,IF(AND(AB208&lt;AF208,AK208&lt;&gt;1),4,IF(AT208&gt;AE208,1,0))))</f>
        <v>2</v>
      </c>
    </row>
    <row r="209" spans="1:48" x14ac:dyDescent="0.25">
      <c r="A209" t="s">
        <v>218</v>
      </c>
      <c r="B209">
        <v>2019</v>
      </c>
      <c r="C209" t="s">
        <v>37</v>
      </c>
      <c r="D209" t="s">
        <v>38</v>
      </c>
      <c r="E209">
        <v>3</v>
      </c>
      <c r="F209" t="s">
        <v>40</v>
      </c>
      <c r="G209">
        <v>1.1333329999999999</v>
      </c>
      <c r="H209" t="s">
        <v>58</v>
      </c>
      <c r="I209">
        <v>655</v>
      </c>
      <c r="J209">
        <v>1365</v>
      </c>
      <c r="K209">
        <v>0</v>
      </c>
      <c r="L209">
        <v>0</v>
      </c>
      <c r="M209">
        <v>0.6</v>
      </c>
      <c r="N209">
        <v>0.8</v>
      </c>
      <c r="O209">
        <v>1.05</v>
      </c>
      <c r="P209">
        <v>1.1000000000000001</v>
      </c>
      <c r="Q209" t="s">
        <v>46</v>
      </c>
      <c r="R209">
        <v>5</v>
      </c>
      <c r="S209">
        <v>9</v>
      </c>
      <c r="T209" t="s">
        <v>47</v>
      </c>
      <c r="U209" t="s">
        <v>58</v>
      </c>
      <c r="V209" t="s">
        <v>73</v>
      </c>
      <c r="W209">
        <v>2019</v>
      </c>
      <c r="X209" t="s">
        <v>37</v>
      </c>
      <c r="Y209" t="s">
        <v>38</v>
      </c>
      <c r="Z209">
        <v>3</v>
      </c>
      <c r="AA209">
        <v>0</v>
      </c>
      <c r="AB209">
        <v>70</v>
      </c>
      <c r="AC209">
        <v>1.1000000000000001</v>
      </c>
      <c r="AD209">
        <v>0.2266666</v>
      </c>
      <c r="AE209">
        <v>1501.5</v>
      </c>
      <c r="AF209" s="10">
        <f>VLOOKUP(AS209,[1]Hoja3!$B$2:$AO$841,17,FALSE)</f>
        <v>70</v>
      </c>
      <c r="AG209" s="10">
        <f>VLOOKUP(AS209,[1]Hoja3!$B$2:$AO$841,23,FALSE)</f>
        <v>1.1000000000000001</v>
      </c>
      <c r="AH209" s="10">
        <f>VLOOKUP(AS209,[1]Hoja3!$B$2:$AO$841,28,FALSE)</f>
        <v>0.25600000000000001</v>
      </c>
      <c r="AI209" s="10" t="str">
        <f>VLOOKUP(AS209,[1]Hoja3!$B$2:$AO$841,19,FALSE)</f>
        <v>Departmental Digital</v>
      </c>
      <c r="AJ209" s="10">
        <f>VLOOKUP(AS209,[1]Hoja3!$B$2:$AO$841,15,FALSE)</f>
        <v>0</v>
      </c>
      <c r="AK209">
        <f>IF(AE209=AY209,1,0)</f>
        <v>0</v>
      </c>
      <c r="AL209">
        <f>IF(AB209=AF209,1,0)</f>
        <v>1</v>
      </c>
      <c r="AM209">
        <f>IF(AC209=AG209,1,0)</f>
        <v>1</v>
      </c>
      <c r="AN209">
        <f>IF(AD209=AH209,1,0)</f>
        <v>0</v>
      </c>
      <c r="AO209">
        <f>IF(H209=AI209,1,0)</f>
        <v>1</v>
      </c>
      <c r="AP209">
        <f>IF(AJ209=AA209,1,0)</f>
        <v>1</v>
      </c>
      <c r="AQ209" s="8">
        <f>COUNTIF($A$2:$A$1228,A209)</f>
        <v>1</v>
      </c>
      <c r="AR209">
        <f>VLOOKUP(A209,[1]Hoja3!$C$2:$AO$841,39,FALSE)</f>
        <v>1</v>
      </c>
      <c r="AS209" t="str">
        <f>A209 &amp; COUNTIF(A$2:A209,A209)</f>
        <v>0EX92960941</v>
      </c>
      <c r="AT209" s="10">
        <f>VLOOKUP(AS209,[1]Hoja3!$B$2:$AO$841,38,FALSE)</f>
        <v>1501.5000000000002</v>
      </c>
      <c r="AU209" s="9">
        <f>IF(AR209&gt;AQ209,1,0)</f>
        <v>0</v>
      </c>
      <c r="AV209">
        <f>IF(P209="NA",2,IF(OR(F209="INSTALACION NUEVA",F209="Mantenimiento preventivo"),3,IF(AND(AB209&lt;AF209,AK209&lt;&gt;1),4,IF(AT209&gt;AE209,1,0))))</f>
        <v>0</v>
      </c>
    </row>
    <row r="210" spans="1:48" x14ac:dyDescent="0.25">
      <c r="A210" t="s">
        <v>195</v>
      </c>
      <c r="B210">
        <v>2019</v>
      </c>
      <c r="C210" t="s">
        <v>37</v>
      </c>
      <c r="D210" t="s">
        <v>38</v>
      </c>
      <c r="E210">
        <v>3</v>
      </c>
      <c r="F210" t="s">
        <v>32</v>
      </c>
      <c r="G210">
        <v>0.1666667</v>
      </c>
      <c r="H210" t="s">
        <v>34</v>
      </c>
      <c r="I210">
        <v>468</v>
      </c>
      <c r="J210">
        <v>715</v>
      </c>
      <c r="K210">
        <v>0</v>
      </c>
      <c r="L210">
        <v>0</v>
      </c>
      <c r="M210">
        <v>0</v>
      </c>
      <c r="N210">
        <v>0.6</v>
      </c>
      <c r="O210">
        <v>0.8</v>
      </c>
      <c r="P210">
        <v>1.05</v>
      </c>
      <c r="Q210" t="s">
        <v>46</v>
      </c>
      <c r="R210">
        <v>5</v>
      </c>
      <c r="S210">
        <v>9</v>
      </c>
      <c r="T210" t="s">
        <v>85</v>
      </c>
      <c r="U210" t="s">
        <v>34</v>
      </c>
      <c r="V210" t="s">
        <v>83</v>
      </c>
      <c r="W210">
        <v>2019</v>
      </c>
      <c r="X210" t="s">
        <v>37</v>
      </c>
      <c r="Y210" t="s">
        <v>38</v>
      </c>
      <c r="Z210">
        <v>8</v>
      </c>
      <c r="AA210">
        <v>0</v>
      </c>
      <c r="AB210">
        <v>33</v>
      </c>
      <c r="AC210">
        <v>0</v>
      </c>
      <c r="AD210">
        <v>0</v>
      </c>
      <c r="AE210">
        <v>715</v>
      </c>
      <c r="AF210" s="10" t="e">
        <f>VLOOKUP(AS210,[1]Hoja3!$B$2:$AO$841,17,FALSE)</f>
        <v>#N/A</v>
      </c>
      <c r="AG210" s="10" t="e">
        <f>VLOOKUP(AS210,[1]Hoja3!$B$2:$AO$841,23,FALSE)</f>
        <v>#N/A</v>
      </c>
      <c r="AH210" s="10" t="e">
        <f>VLOOKUP(AS210,[1]Hoja3!$B$2:$AO$841,28,FALSE)</f>
        <v>#N/A</v>
      </c>
      <c r="AI210" s="10" t="e">
        <f>VLOOKUP(AS210,[1]Hoja3!$B$2:$AO$841,19,FALSE)</f>
        <v>#N/A</v>
      </c>
      <c r="AJ210" s="10"/>
      <c r="AK210">
        <f>IF(AE210=AY210,1,0)</f>
        <v>0</v>
      </c>
      <c r="AL210" t="e">
        <f>IF(AB210=AF210,1,0)</f>
        <v>#N/A</v>
      </c>
      <c r="AM210" t="e">
        <f>IF(AC210=AG210,1,0)</f>
        <v>#N/A</v>
      </c>
      <c r="AN210" t="e">
        <f>IF(AD210=AH210,1,0)</f>
        <v>#N/A</v>
      </c>
      <c r="AO210" t="e">
        <f>IF(H210=AI210,1,0)</f>
        <v>#N/A</v>
      </c>
      <c r="AQ210" s="8">
        <f>COUNTIF($A$2:$A$1228,A210)</f>
        <v>1</v>
      </c>
      <c r="AR210" t="e">
        <f>VLOOKUP(A210,[1]Hoja3!$C$2:$AO$841,39,FALSE)</f>
        <v>#N/A</v>
      </c>
      <c r="AS210" t="str">
        <f>A210 &amp; COUNTIF(A$2:A210,A210)</f>
        <v>03BT8019661</v>
      </c>
      <c r="AT210" s="10" t="e">
        <f>VLOOKUP(AS210,[1]Hoja3!$B$2:$AO$841,38,FALSE)</f>
        <v>#N/A</v>
      </c>
      <c r="AU210" s="9" t="e">
        <f>IF(AR210&gt;AQ210,1,0)</f>
        <v>#N/A</v>
      </c>
    </row>
    <row r="211" spans="1:48" x14ac:dyDescent="0.25">
      <c r="A211" t="s">
        <v>220</v>
      </c>
      <c r="B211">
        <v>2019</v>
      </c>
      <c r="C211" t="s">
        <v>37</v>
      </c>
      <c r="D211" t="s">
        <v>38</v>
      </c>
      <c r="E211">
        <v>3</v>
      </c>
      <c r="F211" t="s">
        <v>40</v>
      </c>
      <c r="G211">
        <v>1.75</v>
      </c>
      <c r="I211" t="s">
        <v>33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R211" t="s">
        <v>33</v>
      </c>
      <c r="S211" t="s">
        <v>33</v>
      </c>
      <c r="U211" t="s">
        <v>34</v>
      </c>
      <c r="V211" t="s">
        <v>36</v>
      </c>
      <c r="W211">
        <v>2019</v>
      </c>
      <c r="X211" t="s">
        <v>37</v>
      </c>
      <c r="Y211" t="s">
        <v>38</v>
      </c>
      <c r="Z211">
        <v>3</v>
      </c>
      <c r="AA211" t="s">
        <v>33</v>
      </c>
      <c r="AB211">
        <v>0</v>
      </c>
      <c r="AC211">
        <v>0</v>
      </c>
      <c r="AD211">
        <v>0</v>
      </c>
      <c r="AE211">
        <v>0</v>
      </c>
      <c r="AF211" s="10">
        <f>VLOOKUP(AS211,[1]Hoja3!$B$2:$AO$841,17,FALSE)</f>
        <v>587</v>
      </c>
      <c r="AG211" s="10">
        <f>VLOOKUP(AS211,[1]Hoja3!$B$2:$AO$841,23,FALSE)</f>
        <v>1.05</v>
      </c>
      <c r="AH211" s="10">
        <f>VLOOKUP(AS211,[1]Hoja3!$B$2:$AO$841,28,FALSE)</f>
        <v>0.38200000000000001</v>
      </c>
      <c r="AI211" s="10" t="str">
        <f>VLOOKUP(AS211,[1]Hoja3!$B$2:$AO$841,19,FALSE)</f>
        <v>A4 Mono MFPs</v>
      </c>
      <c r="AJ211" s="10">
        <f>VLOOKUP(AS211,[1]Hoja3!$B$2:$AO$841,15,FALSE)</f>
        <v>0</v>
      </c>
      <c r="AK211">
        <f>IF(AE211=AY211,1,0)</f>
        <v>1</v>
      </c>
      <c r="AL211">
        <f>IF(AB211=AF211,1,0)</f>
        <v>0</v>
      </c>
      <c r="AM211">
        <f>IF(AC211=AG211,1,0)</f>
        <v>0</v>
      </c>
      <c r="AN211">
        <f>IF(AD211=AH211,1,0)</f>
        <v>0</v>
      </c>
      <c r="AO211">
        <f>IF(H211=AI211,1,0)</f>
        <v>0</v>
      </c>
      <c r="AP211">
        <f>IF(AJ211=AA211,1,0)</f>
        <v>0</v>
      </c>
      <c r="AQ211" s="8">
        <f>COUNTIF($A$2:$A$1228,A211)</f>
        <v>1</v>
      </c>
      <c r="AR211">
        <f>VLOOKUP(A211,[1]Hoja3!$C$2:$AO$841,39,FALSE)</f>
        <v>1</v>
      </c>
      <c r="AS211" t="str">
        <f>A211 &amp; COUNTIF(A$2:A211,A211)</f>
        <v>0LA62964871</v>
      </c>
      <c r="AT211" s="10">
        <f>VLOOKUP(AS211,[1]Hoja3!$B$2:$AO$841,38,FALSE)</f>
        <v>750.75000000000011</v>
      </c>
      <c r="AU211" s="9">
        <f>IF(AR211&gt;AQ211,1,0)</f>
        <v>0</v>
      </c>
      <c r="AV211">
        <f>IF(P211="NA",2,IF(OR(F211="INSTALACION NUEVA",F211="Mantenimiento preventivo"),3,IF(AND(AB211&lt;AF211,AK211&lt;&gt;1),4,IF(AT211&gt;AE211,1,0))))</f>
        <v>2</v>
      </c>
    </row>
    <row r="212" spans="1:48" x14ac:dyDescent="0.25">
      <c r="A212" t="s">
        <v>201</v>
      </c>
      <c r="B212">
        <v>2019</v>
      </c>
      <c r="C212" t="s">
        <v>37</v>
      </c>
      <c r="D212" t="s">
        <v>38</v>
      </c>
      <c r="E212">
        <v>3</v>
      </c>
      <c r="F212" t="s">
        <v>40</v>
      </c>
      <c r="G212">
        <v>1.6333329999999999</v>
      </c>
      <c r="H212" t="s">
        <v>71</v>
      </c>
      <c r="I212">
        <v>468</v>
      </c>
      <c r="J212">
        <v>715</v>
      </c>
      <c r="K212">
        <v>0</v>
      </c>
      <c r="L212">
        <v>0</v>
      </c>
      <c r="M212">
        <v>0</v>
      </c>
      <c r="N212">
        <v>0.6</v>
      </c>
      <c r="O212">
        <v>0.8</v>
      </c>
      <c r="P212">
        <v>1.05</v>
      </c>
      <c r="Q212" t="s">
        <v>46</v>
      </c>
      <c r="R212">
        <v>5</v>
      </c>
      <c r="S212">
        <v>9</v>
      </c>
      <c r="T212" t="s">
        <v>47</v>
      </c>
      <c r="U212" t="s">
        <v>34</v>
      </c>
      <c r="V212" t="s">
        <v>73</v>
      </c>
      <c r="W212">
        <v>2019</v>
      </c>
      <c r="X212" t="s">
        <v>37</v>
      </c>
      <c r="Y212" t="s">
        <v>38</v>
      </c>
      <c r="Z212">
        <v>5</v>
      </c>
      <c r="AA212">
        <v>0</v>
      </c>
      <c r="AB212">
        <v>363</v>
      </c>
      <c r="AC212">
        <v>1.05</v>
      </c>
      <c r="AD212">
        <v>0.32666659999999997</v>
      </c>
      <c r="AE212">
        <v>750.75</v>
      </c>
      <c r="AF212" s="10">
        <f>VLOOKUP(AS212,[1]Hoja3!$B$2:$AO$841,17,FALSE)</f>
        <v>363</v>
      </c>
      <c r="AG212" s="10">
        <f>VLOOKUP(AS212,[1]Hoja3!$B$2:$AO$841,23,FALSE)</f>
        <v>1.05</v>
      </c>
      <c r="AH212" s="10">
        <f>VLOOKUP(AS212,[1]Hoja3!$B$2:$AO$841,28,FALSE)</f>
        <v>0.13</v>
      </c>
      <c r="AI212" s="10" t="str">
        <f>VLOOKUP(AS212,[1]Hoja3!$B$2:$AO$841,19,FALSE)</f>
        <v>Entry Mono Printers</v>
      </c>
      <c r="AJ212" s="10">
        <f>VLOOKUP(AS212,[1]Hoja3!$B$2:$AO$841,15,FALSE)</f>
        <v>0</v>
      </c>
      <c r="AK212">
        <f>IF(AE212=AY212,1,0)</f>
        <v>0</v>
      </c>
      <c r="AL212">
        <f>IF(AB212=AF212,1,0)</f>
        <v>1</v>
      </c>
      <c r="AM212">
        <f>IF(AC212=AG212,1,0)</f>
        <v>1</v>
      </c>
      <c r="AN212">
        <f>IF(AD212=AH212,1,0)</f>
        <v>0</v>
      </c>
      <c r="AO212">
        <f>IF(H212=AI212,1,0)</f>
        <v>1</v>
      </c>
      <c r="AP212">
        <f>IF(AJ212=AA212,1,0)</f>
        <v>1</v>
      </c>
      <c r="AQ212" s="8">
        <f>COUNTIF($A$2:$A$1228,A212)</f>
        <v>1</v>
      </c>
      <c r="AR212">
        <f>VLOOKUP(A212,[1]Hoja3!$C$2:$AO$841,39,FALSE)</f>
        <v>1</v>
      </c>
      <c r="AS212" t="str">
        <f>A212 &amp; COUNTIF(A$2:A212,A212)</f>
        <v>0A4T5581051</v>
      </c>
      <c r="AT212" s="10">
        <f>VLOOKUP(AS212,[1]Hoja3!$B$2:$AO$841,38,FALSE)</f>
        <v>750.75000000000011</v>
      </c>
      <c r="AU212" s="9">
        <f>IF(AR212&gt;AQ212,1,0)</f>
        <v>0</v>
      </c>
      <c r="AV212">
        <f>IF(P212="NA",2,IF(OR(F212="INSTALACION NUEVA",F212="Mantenimiento preventivo"),3,IF(AND(AB212&lt;AF212,AK212&lt;&gt;1),4,IF(AT212&gt;AE212,1,0))))</f>
        <v>0</v>
      </c>
    </row>
    <row r="213" spans="1:48" x14ac:dyDescent="0.25">
      <c r="A213" t="s">
        <v>731</v>
      </c>
      <c r="B213">
        <v>2019</v>
      </c>
      <c r="C213" t="s">
        <v>37</v>
      </c>
      <c r="D213" t="s">
        <v>38</v>
      </c>
      <c r="E213">
        <v>3</v>
      </c>
      <c r="F213" t="s">
        <v>44</v>
      </c>
      <c r="G213">
        <v>0</v>
      </c>
      <c r="H213" t="s">
        <v>34</v>
      </c>
      <c r="I213">
        <v>468</v>
      </c>
      <c r="J213">
        <v>715</v>
      </c>
      <c r="K213">
        <v>0</v>
      </c>
      <c r="L213">
        <v>0</v>
      </c>
      <c r="M213">
        <v>0</v>
      </c>
      <c r="N213">
        <v>0.6</v>
      </c>
      <c r="O213">
        <v>0.8</v>
      </c>
      <c r="P213">
        <v>1.05</v>
      </c>
      <c r="Q213" t="s">
        <v>46</v>
      </c>
      <c r="R213">
        <v>5</v>
      </c>
      <c r="S213">
        <v>9</v>
      </c>
      <c r="T213" t="s">
        <v>47</v>
      </c>
      <c r="U213" t="s">
        <v>34</v>
      </c>
      <c r="V213" t="s">
        <v>50</v>
      </c>
      <c r="W213">
        <v>2019</v>
      </c>
      <c r="X213" t="s">
        <v>37</v>
      </c>
      <c r="Y213" t="s">
        <v>38</v>
      </c>
      <c r="Z213">
        <v>3</v>
      </c>
      <c r="AA213">
        <v>1</v>
      </c>
      <c r="AB213">
        <v>9</v>
      </c>
      <c r="AC213">
        <v>0</v>
      </c>
      <c r="AD213">
        <v>0</v>
      </c>
      <c r="AE213">
        <v>0</v>
      </c>
      <c r="AF213" s="10" t="e">
        <f>VLOOKUP(AS213,[1]Hoja3!$B$2:$AO$841,17,FALSE)</f>
        <v>#N/A</v>
      </c>
      <c r="AG213" s="10" t="e">
        <f>VLOOKUP(AS213,[1]Hoja3!$B$2:$AO$841,23,FALSE)</f>
        <v>#N/A</v>
      </c>
      <c r="AH213" s="10" t="e">
        <f>VLOOKUP(AS213,[1]Hoja3!$B$2:$AO$841,28,FALSE)</f>
        <v>#N/A</v>
      </c>
      <c r="AI213" s="10" t="e">
        <f>VLOOKUP(AS213,[1]Hoja3!$B$2:$AO$841,19,FALSE)</f>
        <v>#N/A</v>
      </c>
      <c r="AJ213" s="10"/>
      <c r="AK213">
        <f>IF(AE213=AY213,1,0)</f>
        <v>1</v>
      </c>
      <c r="AL213" t="e">
        <f>IF(AB213=AF213,1,0)</f>
        <v>#N/A</v>
      </c>
      <c r="AM213" t="e">
        <f>IF(AC213=AG213,1,0)</f>
        <v>#N/A</v>
      </c>
      <c r="AN213" t="e">
        <f>IF(AD213=AH213,1,0)</f>
        <v>#N/A</v>
      </c>
      <c r="AO213" t="e">
        <f>IF(H213=AI213,1,0)</f>
        <v>#N/A</v>
      </c>
      <c r="AQ213" s="8">
        <f>COUNTIF($A$2:$A$1228,A213)</f>
        <v>2</v>
      </c>
      <c r="AR213" t="e">
        <f>VLOOKUP(A213,[1]Hoja3!$C$2:$AO$841,39,FALSE)</f>
        <v>#N/A</v>
      </c>
      <c r="AS213" t="str">
        <f>A213 &amp; COUNTIF(A$2:A213,A213)</f>
        <v>09HB3315771</v>
      </c>
      <c r="AT213" s="10" t="e">
        <f>VLOOKUP(AS213,[1]Hoja3!$B$2:$AO$841,38,FALSE)</f>
        <v>#N/A</v>
      </c>
      <c r="AU213" s="9" t="e">
        <f>IF(AR213&gt;AQ213,1,0)</f>
        <v>#N/A</v>
      </c>
    </row>
    <row r="214" spans="1:48" x14ac:dyDescent="0.25">
      <c r="A214" t="s">
        <v>129</v>
      </c>
      <c r="B214">
        <v>2019</v>
      </c>
      <c r="C214" t="s">
        <v>37</v>
      </c>
      <c r="D214" t="s">
        <v>38</v>
      </c>
      <c r="E214">
        <v>3</v>
      </c>
      <c r="F214" t="s">
        <v>40</v>
      </c>
      <c r="G214">
        <v>0.1666667</v>
      </c>
      <c r="H214" t="s">
        <v>58</v>
      </c>
      <c r="I214">
        <v>655</v>
      </c>
      <c r="J214">
        <v>1365</v>
      </c>
      <c r="K214">
        <v>0</v>
      </c>
      <c r="L214">
        <v>0</v>
      </c>
      <c r="M214">
        <v>0.6</v>
      </c>
      <c r="N214">
        <v>0.8</v>
      </c>
      <c r="O214">
        <v>1.05</v>
      </c>
      <c r="P214">
        <v>1.1000000000000001</v>
      </c>
      <c r="Q214" t="s">
        <v>46</v>
      </c>
      <c r="R214">
        <v>5</v>
      </c>
      <c r="S214">
        <v>9</v>
      </c>
      <c r="T214" t="s">
        <v>47</v>
      </c>
      <c r="U214" t="s">
        <v>58</v>
      </c>
      <c r="V214" t="s">
        <v>130</v>
      </c>
      <c r="W214">
        <v>2019</v>
      </c>
      <c r="X214" t="s">
        <v>37</v>
      </c>
      <c r="Y214" t="s">
        <v>38</v>
      </c>
      <c r="Z214">
        <v>3</v>
      </c>
      <c r="AA214">
        <v>0</v>
      </c>
      <c r="AB214">
        <v>1</v>
      </c>
      <c r="AC214">
        <v>0</v>
      </c>
      <c r="AD214">
        <v>3.3333340000000003E-2</v>
      </c>
      <c r="AE214">
        <v>0</v>
      </c>
      <c r="AF214" s="10">
        <f>VLOOKUP(AS214,[1]Hoja3!$B$2:$AO$841,17,FALSE)</f>
        <v>2</v>
      </c>
      <c r="AG214" s="10">
        <f>VLOOKUP(AS214,[1]Hoja3!$B$2:$AO$841,23,FALSE)</f>
        <v>0</v>
      </c>
      <c r="AH214" s="10">
        <f>VLOOKUP(AS214,[1]Hoja3!$B$2:$AO$841,28,FALSE)</f>
        <v>6.9999999999999993E-2</v>
      </c>
      <c r="AI214" s="10" t="str">
        <f>VLOOKUP(AS214,[1]Hoja3!$B$2:$AO$841,19,FALSE)</f>
        <v>Departmental Digital</v>
      </c>
      <c r="AJ214" s="10">
        <f>VLOOKUP(AS214,[1]Hoja3!$B$2:$AO$841,15,FALSE)</f>
        <v>0</v>
      </c>
      <c r="AK214">
        <f>IF(AE214=AY214,1,0)</f>
        <v>1</v>
      </c>
      <c r="AL214">
        <f>IF(AB214=AF214,1,0)</f>
        <v>0</v>
      </c>
      <c r="AM214">
        <f>IF(AC214=AG214,1,0)</f>
        <v>1</v>
      </c>
      <c r="AN214">
        <f>IF(AD214=AH214,1,0)</f>
        <v>0</v>
      </c>
      <c r="AO214">
        <f>IF(H214=AI214,1,0)</f>
        <v>1</v>
      </c>
      <c r="AP214">
        <f>IF(AJ214=AA214,1,0)</f>
        <v>1</v>
      </c>
      <c r="AQ214" s="8">
        <f>COUNTIF($A$2:$A$1228,A214)</f>
        <v>4</v>
      </c>
      <c r="AR214">
        <f>VLOOKUP(A214,[1]Hoja3!$C$2:$AO$841,39,FALSE)</f>
        <v>4</v>
      </c>
      <c r="AS214" t="str">
        <f>A214 &amp; COUNTIF(A$2:A214,A214)</f>
        <v>0EX92861232</v>
      </c>
      <c r="AT214" s="10">
        <f>VLOOKUP(AS214,[1]Hoja3!$B$2:$AO$841,38,FALSE)</f>
        <v>0</v>
      </c>
      <c r="AU214" s="9">
        <f>IF(AR214&gt;AQ214,1,0)</f>
        <v>0</v>
      </c>
      <c r="AV214">
        <f>IF(P214="NA",2,IF(OR(F214="INSTALACION NUEVA",F214="Mantenimiento preventivo"),3,IF(AND(AB214&lt;AF214,AK214&lt;&gt;1),4,IF(AT214&gt;AE214,1,0))))</f>
        <v>0</v>
      </c>
    </row>
    <row r="215" spans="1:48" x14ac:dyDescent="0.25">
      <c r="A215" t="s">
        <v>216</v>
      </c>
      <c r="B215">
        <v>2019</v>
      </c>
      <c r="C215" t="s">
        <v>37</v>
      </c>
      <c r="D215" t="s">
        <v>38</v>
      </c>
      <c r="E215">
        <v>3</v>
      </c>
      <c r="F215" t="s">
        <v>40</v>
      </c>
      <c r="G215">
        <v>2.0333329999999998</v>
      </c>
      <c r="H215" t="s">
        <v>58</v>
      </c>
      <c r="I215">
        <v>655</v>
      </c>
      <c r="J215">
        <v>1365</v>
      </c>
      <c r="K215">
        <v>0</v>
      </c>
      <c r="L215">
        <v>0</v>
      </c>
      <c r="M215">
        <v>0.6</v>
      </c>
      <c r="N215">
        <v>0.8</v>
      </c>
      <c r="O215">
        <v>1.05</v>
      </c>
      <c r="P215">
        <v>1.1000000000000001</v>
      </c>
      <c r="Q215" t="s">
        <v>46</v>
      </c>
      <c r="R215">
        <v>5</v>
      </c>
      <c r="S215">
        <v>9</v>
      </c>
      <c r="T215" t="s">
        <v>47</v>
      </c>
      <c r="U215" t="s">
        <v>58</v>
      </c>
      <c r="V215" t="s">
        <v>59</v>
      </c>
      <c r="W215">
        <v>2019</v>
      </c>
      <c r="X215" t="s">
        <v>37</v>
      </c>
      <c r="Y215" t="s">
        <v>38</v>
      </c>
      <c r="Z215">
        <v>3</v>
      </c>
      <c r="AA215">
        <v>0</v>
      </c>
      <c r="AB215">
        <v>28</v>
      </c>
      <c r="AC215">
        <v>0.8</v>
      </c>
      <c r="AD215">
        <v>0.40666659999999999</v>
      </c>
      <c r="AE215">
        <v>1092</v>
      </c>
      <c r="AF215" s="10">
        <f>VLOOKUP(AS215,[1]Hoja3!$B$2:$AO$841,17,FALSE)</f>
        <v>128</v>
      </c>
      <c r="AG215" s="10">
        <f>VLOOKUP(AS215,[1]Hoja3!$B$2:$AO$841,23,FALSE)</f>
        <v>1.1000000000000001</v>
      </c>
      <c r="AH215" s="10">
        <f>VLOOKUP(AS215,[1]Hoja3!$B$2:$AO$841,28,FALSE)</f>
        <v>0.63200000000000001</v>
      </c>
      <c r="AI215" s="10" t="str">
        <f>VLOOKUP(AS215,[1]Hoja3!$B$2:$AO$841,19,FALSE)</f>
        <v>Departmental Digital</v>
      </c>
      <c r="AJ215" s="10">
        <f>VLOOKUP(AS215,[1]Hoja3!$B$2:$AO$841,15,FALSE)</f>
        <v>0</v>
      </c>
      <c r="AK215">
        <f>IF(AE215=AY215,1,0)</f>
        <v>0</v>
      </c>
      <c r="AL215">
        <f>IF(AB215=AF215,1,0)</f>
        <v>0</v>
      </c>
      <c r="AM215">
        <f>IF(AC215=AG215,1,0)</f>
        <v>0</v>
      </c>
      <c r="AN215">
        <f>IF(AD215=AH215,1,0)</f>
        <v>0</v>
      </c>
      <c r="AO215">
        <f>IF(H215=AI215,1,0)</f>
        <v>1</v>
      </c>
      <c r="AP215">
        <f>IF(AJ215=AA215,1,0)</f>
        <v>1</v>
      </c>
      <c r="AQ215" s="8">
        <f>COUNTIF($A$2:$A$1228,A215)</f>
        <v>2</v>
      </c>
      <c r="AR215">
        <f>VLOOKUP(A215,[1]Hoja3!$C$2:$AO$841,39,FALSE)</f>
        <v>1</v>
      </c>
      <c r="AS215" t="str">
        <f>A215 &amp; COUNTIF(A$2:A215,A215)</f>
        <v>0EX92839911</v>
      </c>
      <c r="AT215" s="10">
        <f>VLOOKUP(AS215,[1]Hoja3!$B$2:$AO$841,38,FALSE)</f>
        <v>1501.5000000000002</v>
      </c>
      <c r="AU215" s="9">
        <f>IF(AR215&gt;AQ215,1,0)</f>
        <v>0</v>
      </c>
      <c r="AV215">
        <f>IF(P215="NA",2,IF(OR(F215="INSTALACION NUEVA",F215="Mantenimiento preventivo"),3,IF(AND(AB215&lt;AF215,AK215&lt;&gt;1),4,IF(AT215&gt;AE215,1,0))))</f>
        <v>4</v>
      </c>
    </row>
    <row r="216" spans="1:48" x14ac:dyDescent="0.25">
      <c r="A216" t="s">
        <v>229</v>
      </c>
      <c r="B216">
        <v>2019</v>
      </c>
      <c r="C216" t="s">
        <v>37</v>
      </c>
      <c r="D216" t="s">
        <v>38</v>
      </c>
      <c r="E216">
        <v>3</v>
      </c>
      <c r="F216" t="s">
        <v>40</v>
      </c>
      <c r="G216">
        <v>1.6166670000000001</v>
      </c>
      <c r="H216" t="s">
        <v>116</v>
      </c>
      <c r="I216">
        <v>655</v>
      </c>
      <c r="J216">
        <v>1365</v>
      </c>
      <c r="K216">
        <v>0</v>
      </c>
      <c r="L216">
        <v>0</v>
      </c>
      <c r="M216">
        <v>0.6</v>
      </c>
      <c r="N216">
        <v>0.8</v>
      </c>
      <c r="O216">
        <v>1.05</v>
      </c>
      <c r="P216">
        <v>1.1000000000000001</v>
      </c>
      <c r="Q216" t="s">
        <v>46</v>
      </c>
      <c r="R216">
        <v>5</v>
      </c>
      <c r="S216">
        <v>9</v>
      </c>
      <c r="T216" t="s">
        <v>47</v>
      </c>
      <c r="U216" t="s">
        <v>45</v>
      </c>
      <c r="V216" t="s">
        <v>36</v>
      </c>
      <c r="W216">
        <v>2019</v>
      </c>
      <c r="X216" t="s">
        <v>37</v>
      </c>
      <c r="Y216" t="s">
        <v>38</v>
      </c>
      <c r="Z216">
        <v>3</v>
      </c>
      <c r="AA216">
        <v>0</v>
      </c>
      <c r="AB216">
        <v>62</v>
      </c>
      <c r="AC216">
        <v>1.1000000000000001</v>
      </c>
      <c r="AD216">
        <v>0.32333339999999999</v>
      </c>
      <c r="AE216">
        <v>1501.5</v>
      </c>
      <c r="AF216" s="10">
        <f>VLOOKUP(AS216,[1]Hoja3!$B$2:$AO$841,17,FALSE)</f>
        <v>160</v>
      </c>
      <c r="AG216" s="10">
        <f>VLOOKUP(AS216,[1]Hoja3!$B$2:$AO$841,23,FALSE)</f>
        <v>1.1000000000000001</v>
      </c>
      <c r="AH216" s="10">
        <f>VLOOKUP(AS216,[1]Hoja3!$B$2:$AO$841,28,FALSE)</f>
        <v>0.35</v>
      </c>
      <c r="AI216" s="10" t="str">
        <f>VLOOKUP(AS216,[1]Hoja3!$B$2:$AO$841,19,FALSE)</f>
        <v>Office Digital</v>
      </c>
      <c r="AJ216" s="10">
        <f>VLOOKUP(AS216,[1]Hoja3!$B$2:$AO$841,15,FALSE)</f>
        <v>0</v>
      </c>
      <c r="AK216">
        <f>IF(AE216=AY216,1,0)</f>
        <v>0</v>
      </c>
      <c r="AL216">
        <f>IF(AB216=AF216,1,0)</f>
        <v>0</v>
      </c>
      <c r="AM216">
        <f>IF(AC216=AG216,1,0)</f>
        <v>1</v>
      </c>
      <c r="AN216">
        <f>IF(AD216=AH216,1,0)</f>
        <v>0</v>
      </c>
      <c r="AO216">
        <f>IF(H216=AI216,1,0)</f>
        <v>1</v>
      </c>
      <c r="AP216">
        <f>IF(AJ216=AA216,1,0)</f>
        <v>1</v>
      </c>
      <c r="AQ216" s="8">
        <f>COUNTIF($A$2:$A$1228,A216)</f>
        <v>2</v>
      </c>
      <c r="AR216">
        <f>VLOOKUP(A216,[1]Hoja3!$C$2:$AO$841,39,FALSE)</f>
        <v>2</v>
      </c>
      <c r="AS216" t="str">
        <f>A216 &amp; COUNTIF(A$2:A216,A216)</f>
        <v>Y4X8302951</v>
      </c>
      <c r="AT216" s="10">
        <f>VLOOKUP(AS216,[1]Hoja3!$B$2:$AO$841,38,FALSE)</f>
        <v>1501.5000000000002</v>
      </c>
      <c r="AU216" s="9">
        <f>IF(AR216&gt;AQ216,1,0)</f>
        <v>0</v>
      </c>
      <c r="AV216">
        <f>IF(P216="NA",2,IF(OR(F216="INSTALACION NUEVA",F216="Mantenimiento preventivo"),3,IF(AND(AB216&lt;AF216,AK216&lt;&gt;1),4,IF(AT216&gt;AE216,1,0))))</f>
        <v>4</v>
      </c>
    </row>
    <row r="217" spans="1:48" x14ac:dyDescent="0.25">
      <c r="A217" t="s">
        <v>822</v>
      </c>
      <c r="B217">
        <v>2019</v>
      </c>
      <c r="C217" t="s">
        <v>37</v>
      </c>
      <c r="D217" t="s">
        <v>38</v>
      </c>
      <c r="E217">
        <v>9</v>
      </c>
      <c r="F217" t="s">
        <v>44</v>
      </c>
      <c r="G217">
        <v>0</v>
      </c>
      <c r="H217" t="s">
        <v>34</v>
      </c>
      <c r="I217">
        <v>468</v>
      </c>
      <c r="J217">
        <v>715</v>
      </c>
      <c r="K217">
        <v>0</v>
      </c>
      <c r="L217">
        <v>0</v>
      </c>
      <c r="M217">
        <v>0</v>
      </c>
      <c r="N217">
        <v>0.6</v>
      </c>
      <c r="O217">
        <v>0.8</v>
      </c>
      <c r="P217">
        <v>1.05</v>
      </c>
      <c r="Q217" t="s">
        <v>46</v>
      </c>
      <c r="R217">
        <v>5</v>
      </c>
      <c r="S217">
        <v>9</v>
      </c>
      <c r="T217" t="s">
        <v>85</v>
      </c>
      <c r="U217" t="s">
        <v>34</v>
      </c>
      <c r="V217" t="s">
        <v>61</v>
      </c>
      <c r="W217">
        <v>2019</v>
      </c>
      <c r="X217" t="s">
        <v>37</v>
      </c>
      <c r="Y217" t="s">
        <v>38</v>
      </c>
      <c r="Z217">
        <v>9</v>
      </c>
      <c r="AA217">
        <v>1</v>
      </c>
      <c r="AB217">
        <v>166</v>
      </c>
      <c r="AC217">
        <v>0</v>
      </c>
      <c r="AD217">
        <v>0</v>
      </c>
      <c r="AE217">
        <v>0</v>
      </c>
      <c r="AF217" s="10" t="str">
        <f>VLOOKUP(AS217,[1]Hoja3!$B$2:$AO$841,17,FALSE)</f>
        <v xml:space="preserve">  </v>
      </c>
      <c r="AG217" s="10">
        <f>VLOOKUP(AS217,[1]Hoja3!$B$2:$AO$841,23,FALSE)</f>
        <v>1</v>
      </c>
      <c r="AH217" s="10">
        <f>VLOOKUP(AS217,[1]Hoja3!$B$2:$AO$841,28,FALSE)</f>
        <v>1</v>
      </c>
      <c r="AI217" s="10" t="str">
        <f>VLOOKUP(AS217,[1]Hoja3!$B$2:$AO$841,19,FALSE)</f>
        <v>A4 Mono MFPs</v>
      </c>
      <c r="AJ217" s="10">
        <f>VLOOKUP(AS217,[1]Hoja3!$B$2:$AO$841,15,FALSE)</f>
        <v>1</v>
      </c>
      <c r="AK217">
        <f>IF(AE217=AY217,1,0)</f>
        <v>1</v>
      </c>
      <c r="AL217">
        <f>IF(AB217=AF217,1,0)</f>
        <v>0</v>
      </c>
      <c r="AM217">
        <f>IF(AC217=AG217,1,0)</f>
        <v>0</v>
      </c>
      <c r="AN217">
        <f>IF(AD217=AH217,1,0)</f>
        <v>0</v>
      </c>
      <c r="AO217">
        <f>IF(H217=AI217,1,0)</f>
        <v>1</v>
      </c>
      <c r="AP217">
        <f>IF(AJ217=AA217,1,0)</f>
        <v>1</v>
      </c>
      <c r="AQ217" s="8">
        <f>COUNTIF($A$2:$A$1228,A217)</f>
        <v>1</v>
      </c>
      <c r="AR217">
        <f>VLOOKUP(A217,[1]Hoja3!$C$2:$AO$841,39,FALSE)</f>
        <v>1</v>
      </c>
      <c r="AS217" t="str">
        <f>A217 &amp; COUNTIF(A$2:A217,A217)</f>
        <v>0VMA6752001</v>
      </c>
      <c r="AT217" s="10">
        <f>VLOOKUP(AS217,[1]Hoja3!$B$2:$AO$841,38,FALSE)</f>
        <v>0</v>
      </c>
      <c r="AU217" s="9">
        <f>IF(AR217&gt;AQ217,1,0)</f>
        <v>0</v>
      </c>
      <c r="AV217">
        <f>IF(P217="NA",2,IF(OR(F217="INSTALACION NUEVA",F217="Mantenimiento preventivo"),3,IF(AND(AB217&lt;AF217,AK217&lt;&gt;1),4,IF(AT217&gt;AE217,1,0))))</f>
        <v>3</v>
      </c>
    </row>
    <row r="218" spans="1:48" x14ac:dyDescent="0.25">
      <c r="A218" t="s">
        <v>197</v>
      </c>
      <c r="B218">
        <v>2019</v>
      </c>
      <c r="C218" t="s">
        <v>37</v>
      </c>
      <c r="D218" t="s">
        <v>38</v>
      </c>
      <c r="E218">
        <v>3</v>
      </c>
      <c r="F218" t="s">
        <v>40</v>
      </c>
      <c r="G218">
        <v>0.95</v>
      </c>
      <c r="I218" t="s">
        <v>33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R218" t="s">
        <v>33</v>
      </c>
      <c r="S218" t="s">
        <v>33</v>
      </c>
      <c r="U218" t="s">
        <v>64</v>
      </c>
      <c r="V218" t="s">
        <v>42</v>
      </c>
      <c r="W218">
        <v>2019</v>
      </c>
      <c r="X218" t="s">
        <v>37</v>
      </c>
      <c r="Y218" t="s">
        <v>38</v>
      </c>
      <c r="Z218">
        <v>5</v>
      </c>
      <c r="AA218" t="s">
        <v>33</v>
      </c>
      <c r="AB218">
        <v>43</v>
      </c>
      <c r="AC218">
        <v>0</v>
      </c>
      <c r="AD218">
        <v>0</v>
      </c>
      <c r="AE218">
        <v>0</v>
      </c>
      <c r="AF218" s="10">
        <f>VLOOKUP(AS218,[1]Hoja3!$B$2:$AO$841,17,FALSE)</f>
        <v>2680</v>
      </c>
      <c r="AG218" s="10">
        <f>VLOOKUP(AS218,[1]Hoja3!$B$2:$AO$841,23,FALSE)</f>
        <v>1.1000000000000001</v>
      </c>
      <c r="AH218" s="10">
        <f>VLOOKUP(AS218,[1]Hoja3!$B$2:$AO$841,28,FALSE)</f>
        <v>0.23599999999999999</v>
      </c>
      <c r="AI218" s="10" t="str">
        <f>VLOOKUP(AS218,[1]Hoja3!$B$2:$AO$841,19,FALSE)</f>
        <v>A3 Office Color Laser MFPs</v>
      </c>
      <c r="AJ218" s="10">
        <f>VLOOKUP(AS218,[1]Hoja3!$B$2:$AO$841,15,FALSE)</f>
        <v>0</v>
      </c>
      <c r="AK218">
        <f>IF(AE218=AY218,1,0)</f>
        <v>1</v>
      </c>
      <c r="AL218">
        <f>IF(AB218=AF218,1,0)</f>
        <v>0</v>
      </c>
      <c r="AM218">
        <f>IF(AC218=AG218,1,0)</f>
        <v>0</v>
      </c>
      <c r="AN218">
        <f>IF(AD218=AH218,1,0)</f>
        <v>0</v>
      </c>
      <c r="AO218">
        <f>IF(H218=AI218,1,0)</f>
        <v>0</v>
      </c>
      <c r="AP218">
        <f>IF(AJ218=AA218,1,0)</f>
        <v>0</v>
      </c>
      <c r="AQ218" s="8">
        <f>COUNTIF($A$2:$A$1228,A218)</f>
        <v>1</v>
      </c>
      <c r="AR218">
        <f>VLOOKUP(A218,[1]Hoja3!$C$2:$AO$841,39,FALSE)</f>
        <v>1</v>
      </c>
      <c r="AS218" t="str">
        <f>A218 &amp; COUNTIF(A$2:A218,A218)</f>
        <v>08TB6085541</v>
      </c>
      <c r="AT218" s="10">
        <f>VLOOKUP(AS218,[1]Hoja3!$B$2:$AO$841,38,FALSE)</f>
        <v>1501.5000000000002</v>
      </c>
      <c r="AU218" s="9">
        <f>IF(AR218&gt;AQ218,1,0)</f>
        <v>0</v>
      </c>
      <c r="AV218">
        <f>IF(P218="NA",2,IF(OR(F218="INSTALACION NUEVA",F218="Mantenimiento preventivo"),3,IF(AND(AB218&lt;AF218,AK218&lt;&gt;1),4,IF(AT218&gt;AE218,1,0))))</f>
        <v>2</v>
      </c>
    </row>
    <row r="219" spans="1:48" x14ac:dyDescent="0.25">
      <c r="A219" t="s">
        <v>217</v>
      </c>
      <c r="B219">
        <v>2019</v>
      </c>
      <c r="C219" t="s">
        <v>37</v>
      </c>
      <c r="D219" t="s">
        <v>38</v>
      </c>
      <c r="E219">
        <v>3</v>
      </c>
      <c r="F219" t="s">
        <v>40</v>
      </c>
      <c r="G219">
        <v>0.4166667</v>
      </c>
      <c r="H219" t="s">
        <v>58</v>
      </c>
      <c r="I219">
        <v>655</v>
      </c>
      <c r="J219">
        <v>1365</v>
      </c>
      <c r="K219">
        <v>0</v>
      </c>
      <c r="L219">
        <v>0</v>
      </c>
      <c r="M219">
        <v>0.6</v>
      </c>
      <c r="N219">
        <v>0.8</v>
      </c>
      <c r="O219">
        <v>1.05</v>
      </c>
      <c r="P219">
        <v>1.1000000000000001</v>
      </c>
      <c r="Q219" t="s">
        <v>46</v>
      </c>
      <c r="R219">
        <v>5</v>
      </c>
      <c r="S219">
        <v>9</v>
      </c>
      <c r="T219" t="s">
        <v>47</v>
      </c>
      <c r="U219" t="s">
        <v>58</v>
      </c>
      <c r="V219" t="s">
        <v>67</v>
      </c>
      <c r="W219">
        <v>2019</v>
      </c>
      <c r="X219" t="s">
        <v>37</v>
      </c>
      <c r="Y219" t="s">
        <v>38</v>
      </c>
      <c r="Z219">
        <v>3</v>
      </c>
      <c r="AA219">
        <v>0</v>
      </c>
      <c r="AB219">
        <v>8</v>
      </c>
      <c r="AC219">
        <v>0.6</v>
      </c>
      <c r="AD219">
        <v>8.3333340000000006E-2</v>
      </c>
      <c r="AE219">
        <v>819</v>
      </c>
      <c r="AF219" s="10">
        <f>VLOOKUP(AS219,[1]Hoja3!$B$2:$AO$841,17,FALSE)</f>
        <v>8</v>
      </c>
      <c r="AG219" s="10">
        <f>VLOOKUP(AS219,[1]Hoja3!$B$2:$AO$841,23,FALSE)</f>
        <v>0.6</v>
      </c>
      <c r="AH219" s="10">
        <f>VLOOKUP(AS219,[1]Hoja3!$B$2:$AO$841,28,FALSE)</f>
        <v>0.122</v>
      </c>
      <c r="AI219" s="10" t="str">
        <f>VLOOKUP(AS219,[1]Hoja3!$B$2:$AO$841,19,FALSE)</f>
        <v>Departmental Digital</v>
      </c>
      <c r="AJ219" s="10">
        <f>VLOOKUP(AS219,[1]Hoja3!$B$2:$AO$841,15,FALSE)</f>
        <v>0</v>
      </c>
      <c r="AK219">
        <f>IF(AE219=AY219,1,0)</f>
        <v>0</v>
      </c>
      <c r="AL219">
        <f>IF(AB219=AF219,1,0)</f>
        <v>1</v>
      </c>
      <c r="AM219">
        <f>IF(AC219=AG219,1,0)</f>
        <v>1</v>
      </c>
      <c r="AN219">
        <f>IF(AD219=AH219,1,0)</f>
        <v>0</v>
      </c>
      <c r="AO219">
        <f>IF(H219=AI219,1,0)</f>
        <v>1</v>
      </c>
      <c r="AP219">
        <f>IF(AJ219=AA219,1,0)</f>
        <v>1</v>
      </c>
      <c r="AQ219" s="8">
        <f>COUNTIF($A$2:$A$1228,A219)</f>
        <v>2</v>
      </c>
      <c r="AR219">
        <f>VLOOKUP(A219,[1]Hoja3!$C$2:$AO$841,39,FALSE)</f>
        <v>2</v>
      </c>
      <c r="AS219" t="str">
        <f>A219 &amp; COUNTIF(A$2:A219,A219)</f>
        <v>0EX92933851</v>
      </c>
      <c r="AT219" s="10">
        <f>VLOOKUP(AS219,[1]Hoja3!$B$2:$AO$841,38,FALSE)</f>
        <v>819</v>
      </c>
      <c r="AU219" s="9">
        <f>IF(AR219&gt;AQ219,1,0)</f>
        <v>0</v>
      </c>
      <c r="AV219">
        <f>IF(P219="NA",2,IF(OR(F219="INSTALACION NUEVA",F219="Mantenimiento preventivo"),3,IF(AND(AB219&lt;AF219,AK219&lt;&gt;1),4,IF(AT219&gt;AE219,1,0))))</f>
        <v>0</v>
      </c>
    </row>
    <row r="220" spans="1:48" x14ac:dyDescent="0.25">
      <c r="A220" t="s">
        <v>207</v>
      </c>
      <c r="B220">
        <v>2019</v>
      </c>
      <c r="C220" t="s">
        <v>37</v>
      </c>
      <c r="D220" t="s">
        <v>38</v>
      </c>
      <c r="E220">
        <v>3</v>
      </c>
      <c r="F220" t="s">
        <v>40</v>
      </c>
      <c r="G220">
        <v>6.0666669999999998</v>
      </c>
      <c r="H220" t="s">
        <v>34</v>
      </c>
      <c r="I220">
        <v>468</v>
      </c>
      <c r="J220">
        <v>715</v>
      </c>
      <c r="K220">
        <v>0</v>
      </c>
      <c r="L220">
        <v>0</v>
      </c>
      <c r="M220">
        <v>0</v>
      </c>
      <c r="N220">
        <v>0.6</v>
      </c>
      <c r="O220">
        <v>0.8</v>
      </c>
      <c r="P220">
        <v>1.05</v>
      </c>
      <c r="Q220" t="s">
        <v>46</v>
      </c>
      <c r="R220">
        <v>5</v>
      </c>
      <c r="S220">
        <v>9</v>
      </c>
      <c r="T220" t="s">
        <v>47</v>
      </c>
      <c r="U220" t="s">
        <v>34</v>
      </c>
      <c r="V220" t="s">
        <v>59</v>
      </c>
      <c r="W220">
        <v>2019</v>
      </c>
      <c r="X220" t="s">
        <v>37</v>
      </c>
      <c r="Y220" t="s">
        <v>38</v>
      </c>
      <c r="Z220">
        <v>12</v>
      </c>
      <c r="AA220">
        <v>0</v>
      </c>
      <c r="AB220">
        <v>54</v>
      </c>
      <c r="AC220">
        <v>0.8</v>
      </c>
      <c r="AD220">
        <v>1.2133334</v>
      </c>
      <c r="AE220">
        <v>533.86665474999995</v>
      </c>
      <c r="AF220" s="10">
        <f>VLOOKUP(AS220,[1]Hoja3!$B$2:$AO$841,17,FALSE)</f>
        <v>54</v>
      </c>
      <c r="AG220" s="10">
        <f>VLOOKUP(AS220,[1]Hoja3!$B$2:$AO$841,23,FALSE)</f>
        <v>0.8</v>
      </c>
      <c r="AH220" s="10">
        <f>VLOOKUP(AS220,[1]Hoja3!$B$2:$AO$841,28,FALSE)</f>
        <v>1.294</v>
      </c>
      <c r="AI220" s="10" t="str">
        <f>VLOOKUP(AS220,[1]Hoja3!$B$2:$AO$841,19,FALSE)</f>
        <v>A4 Mono MFPs</v>
      </c>
      <c r="AJ220" s="10">
        <f>VLOOKUP(AS220,[1]Hoja3!$B$2:$AO$841,15,FALSE)</f>
        <v>0</v>
      </c>
      <c r="AK220">
        <f>IF(AE220=AY220,1,0)</f>
        <v>0</v>
      </c>
      <c r="AL220">
        <f>IF(AB220=AF220,1,0)</f>
        <v>1</v>
      </c>
      <c r="AM220">
        <f>IF(AC220=AG220,1,0)</f>
        <v>1</v>
      </c>
      <c r="AN220">
        <f>IF(AD220=AH220,1,0)</f>
        <v>0</v>
      </c>
      <c r="AO220">
        <f>IF(H220=AI220,1,0)</f>
        <v>1</v>
      </c>
      <c r="AP220">
        <f>IF(AJ220=AA220,1,0)</f>
        <v>1</v>
      </c>
      <c r="AQ220" s="8">
        <f>COUNTIF($A$2:$A$1228,A220)</f>
        <v>1</v>
      </c>
      <c r="AR220">
        <f>VLOOKUP(A220,[1]Hoja3!$C$2:$AO$841,39,FALSE)</f>
        <v>1</v>
      </c>
      <c r="AS220" t="str">
        <f>A220 &amp; COUNTIF(A$2:A220,A220)</f>
        <v>0C7X2468321</v>
      </c>
      <c r="AT220" s="10">
        <f>VLOOKUP(AS220,[1]Hoja3!$B$2:$AO$841,38,FALSE)</f>
        <v>572.00000000000011</v>
      </c>
      <c r="AU220" s="9">
        <f>IF(AR220&gt;AQ220,1,0)</f>
        <v>0</v>
      </c>
      <c r="AV220">
        <f>IF(P220="NA",2,IF(OR(F220="INSTALACION NUEVA",F220="Mantenimiento preventivo"),3,IF(AND(AB220&lt;AF220,AK220&lt;&gt;1),4,IF(AT220&gt;AE220,1,0))))</f>
        <v>1</v>
      </c>
    </row>
    <row r="221" spans="1:48" x14ac:dyDescent="0.25">
      <c r="A221" t="s">
        <v>732</v>
      </c>
      <c r="B221">
        <v>2019</v>
      </c>
      <c r="C221" t="s">
        <v>37</v>
      </c>
      <c r="D221" t="s">
        <v>38</v>
      </c>
      <c r="E221">
        <v>3</v>
      </c>
      <c r="F221" t="s">
        <v>40</v>
      </c>
      <c r="G221">
        <v>0.65</v>
      </c>
      <c r="H221" t="s">
        <v>116</v>
      </c>
      <c r="I221">
        <v>655</v>
      </c>
      <c r="J221">
        <v>1365</v>
      </c>
      <c r="K221">
        <v>0</v>
      </c>
      <c r="L221">
        <v>0</v>
      </c>
      <c r="M221">
        <v>0.6</v>
      </c>
      <c r="N221">
        <v>0.8</v>
      </c>
      <c r="O221">
        <v>1.05</v>
      </c>
      <c r="P221">
        <v>1.1000000000000001</v>
      </c>
      <c r="Q221" t="s">
        <v>46</v>
      </c>
      <c r="R221">
        <v>5</v>
      </c>
      <c r="S221">
        <v>9</v>
      </c>
      <c r="T221" t="s">
        <v>47</v>
      </c>
      <c r="U221" t="s">
        <v>58</v>
      </c>
      <c r="V221" t="s">
        <v>55</v>
      </c>
      <c r="W221">
        <v>2019</v>
      </c>
      <c r="X221" t="s">
        <v>37</v>
      </c>
      <c r="Y221" t="s">
        <v>38</v>
      </c>
      <c r="Z221">
        <v>3</v>
      </c>
      <c r="AA221">
        <v>1</v>
      </c>
      <c r="AB221">
        <v>132</v>
      </c>
      <c r="AC221">
        <v>0</v>
      </c>
      <c r="AD221">
        <v>0</v>
      </c>
      <c r="AE221">
        <v>0</v>
      </c>
      <c r="AF221" s="10">
        <f>VLOOKUP(AS221,[1]Hoja3!$B$2:$AO$841,17,FALSE)</f>
        <v>134</v>
      </c>
      <c r="AG221" s="10">
        <f>VLOOKUP(AS221,[1]Hoja3!$B$2:$AO$841,23,FALSE)</f>
        <v>1.1000000000000001</v>
      </c>
      <c r="AH221" s="10">
        <f>VLOOKUP(AS221,[1]Hoja3!$B$2:$AO$841,28,FALSE)</f>
        <v>0.64600000000000002</v>
      </c>
      <c r="AI221" s="10" t="str">
        <f>VLOOKUP(AS221,[1]Hoja3!$B$2:$AO$841,19,FALSE)</f>
        <v>Office Digital</v>
      </c>
      <c r="AJ221" s="10">
        <f>VLOOKUP(AS221,[1]Hoja3!$B$2:$AO$841,15,FALSE)</f>
        <v>1</v>
      </c>
      <c r="AK221">
        <f>IF(AE221=AY221,1,0)</f>
        <v>1</v>
      </c>
      <c r="AL221">
        <f>IF(AB221=AF221,1,0)</f>
        <v>0</v>
      </c>
      <c r="AM221">
        <f>IF(AC221=AG221,1,0)</f>
        <v>0</v>
      </c>
      <c r="AN221">
        <f>IF(AD221=AH221,1,0)</f>
        <v>0</v>
      </c>
      <c r="AO221">
        <f>IF(H221=AI221,1,0)</f>
        <v>1</v>
      </c>
      <c r="AP221">
        <f>IF(AJ221=AA221,1,0)</f>
        <v>1</v>
      </c>
      <c r="AQ221" s="8">
        <f>COUNTIF($A$2:$A$1228,A221)</f>
        <v>1</v>
      </c>
      <c r="AR221">
        <f>VLOOKUP(A221,[1]Hoja3!$C$2:$AO$841,39,FALSE)</f>
        <v>1</v>
      </c>
      <c r="AS221" t="str">
        <f>A221 &amp; COUNTIF(A$2:A221,A221)</f>
        <v>0X767072461</v>
      </c>
      <c r="AT221" s="10">
        <f>VLOOKUP(AS221,[1]Hoja3!$B$2:$AO$841,38,FALSE)</f>
        <v>0</v>
      </c>
      <c r="AU221" s="9">
        <f>IF(AR221&gt;AQ221,1,0)</f>
        <v>0</v>
      </c>
      <c r="AV221">
        <f>IF(P221="NA",2,IF(OR(F221="INSTALACION NUEVA",F221="Mantenimiento preventivo"),3,IF(AND(AB221&lt;AF221,AK221&lt;&gt;1),4,IF(AT221&gt;AE221,1,0))))</f>
        <v>0</v>
      </c>
    </row>
    <row r="222" spans="1:48" x14ac:dyDescent="0.25">
      <c r="A222" t="s">
        <v>733</v>
      </c>
      <c r="B222">
        <v>2019</v>
      </c>
      <c r="C222" t="s">
        <v>37</v>
      </c>
      <c r="D222" t="s">
        <v>38</v>
      </c>
      <c r="E222">
        <v>3</v>
      </c>
      <c r="F222" t="s">
        <v>40</v>
      </c>
      <c r="G222">
        <v>0</v>
      </c>
      <c r="I222" t="s">
        <v>33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R222" t="s">
        <v>33</v>
      </c>
      <c r="S222" t="s">
        <v>33</v>
      </c>
      <c r="U222" t="s">
        <v>34</v>
      </c>
      <c r="V222" t="s">
        <v>55</v>
      </c>
      <c r="W222">
        <v>2019</v>
      </c>
      <c r="X222" t="s">
        <v>37</v>
      </c>
      <c r="Y222" t="s">
        <v>38</v>
      </c>
      <c r="Z222">
        <v>3</v>
      </c>
      <c r="AA222" t="s">
        <v>33</v>
      </c>
      <c r="AB222">
        <v>0</v>
      </c>
      <c r="AC222">
        <v>0</v>
      </c>
      <c r="AD222">
        <v>0</v>
      </c>
      <c r="AE222">
        <v>0</v>
      </c>
      <c r="AF222" s="10">
        <f>VLOOKUP(AS222,[1]Hoja3!$B$2:$AO$841,17,FALSE)</f>
        <v>2680</v>
      </c>
      <c r="AG222" s="10">
        <f>VLOOKUP(AS222,[1]Hoja3!$B$2:$AO$841,23,FALSE)</f>
        <v>1.05</v>
      </c>
      <c r="AH222" s="10">
        <f>VLOOKUP(AS222,[1]Hoja3!$B$2:$AO$841,28,FALSE)</f>
        <v>0.13555555555555554</v>
      </c>
      <c r="AI222" s="10" t="str">
        <f>VLOOKUP(AS222,[1]Hoja3!$B$2:$AO$841,19,FALSE)</f>
        <v>A4 Mono MFPs</v>
      </c>
      <c r="AJ222" s="10">
        <f>VLOOKUP(AS222,[1]Hoja3!$B$2:$AO$841,15,FALSE)</f>
        <v>1</v>
      </c>
      <c r="AK222">
        <f>IF(AE222=AY222,1,0)</f>
        <v>1</v>
      </c>
      <c r="AL222">
        <f>IF(AB222=AF222,1,0)</f>
        <v>0</v>
      </c>
      <c r="AM222">
        <f>IF(AC222=AG222,1,0)</f>
        <v>0</v>
      </c>
      <c r="AN222">
        <f>IF(AD222=AH222,1,0)</f>
        <v>0</v>
      </c>
      <c r="AO222">
        <f>IF(H222=AI222,1,0)</f>
        <v>0</v>
      </c>
      <c r="AP222">
        <f>IF(AJ222=AA222,1,0)</f>
        <v>0</v>
      </c>
      <c r="AQ222" s="8">
        <f>COUNTIF($A$2:$A$1228,A222)</f>
        <v>2</v>
      </c>
      <c r="AR222">
        <f>VLOOKUP(A222,[1]Hoja3!$C$2:$AO$841,39,FALSE)</f>
        <v>1</v>
      </c>
      <c r="AS222" t="str">
        <f>A222 &amp; COUNTIF(A$2:A222,A222)</f>
        <v>09HB3316911</v>
      </c>
      <c r="AT222" s="10">
        <f>VLOOKUP(AS222,[1]Hoja3!$B$2:$AO$841,38,FALSE)</f>
        <v>0</v>
      </c>
      <c r="AU222" s="9">
        <f>IF(AR222&gt;AQ222,1,0)</f>
        <v>0</v>
      </c>
      <c r="AV222">
        <f>IF(P222="NA",2,IF(OR(F222="INSTALACION NUEVA",F222="Mantenimiento preventivo"),3,IF(AND(AB222&lt;AF222,AK222&lt;&gt;1),4,IF(AT222&gt;AE222,1,0))))</f>
        <v>2</v>
      </c>
    </row>
    <row r="223" spans="1:48" x14ac:dyDescent="0.25">
      <c r="A223" t="s">
        <v>734</v>
      </c>
      <c r="B223">
        <v>2019</v>
      </c>
      <c r="C223" t="s">
        <v>37</v>
      </c>
      <c r="D223" t="s">
        <v>38</v>
      </c>
      <c r="E223">
        <v>3</v>
      </c>
      <c r="F223" t="s">
        <v>40</v>
      </c>
      <c r="G223">
        <v>1.45</v>
      </c>
      <c r="H223" t="s">
        <v>116</v>
      </c>
      <c r="I223">
        <v>655</v>
      </c>
      <c r="J223">
        <v>1365</v>
      </c>
      <c r="K223">
        <v>0</v>
      </c>
      <c r="L223">
        <v>0</v>
      </c>
      <c r="M223">
        <v>0.6</v>
      </c>
      <c r="N223">
        <v>0.8</v>
      </c>
      <c r="O223">
        <v>1.05</v>
      </c>
      <c r="P223">
        <v>1.1000000000000001</v>
      </c>
      <c r="Q223" t="s">
        <v>420</v>
      </c>
      <c r="R223">
        <v>5</v>
      </c>
      <c r="S223">
        <v>9</v>
      </c>
      <c r="T223" t="s">
        <v>47</v>
      </c>
      <c r="U223" t="s">
        <v>45</v>
      </c>
      <c r="V223" t="s">
        <v>683</v>
      </c>
      <c r="W223">
        <v>2019</v>
      </c>
      <c r="X223" t="s">
        <v>37</v>
      </c>
      <c r="Y223" t="s">
        <v>38</v>
      </c>
      <c r="Z223">
        <v>3</v>
      </c>
      <c r="AA223">
        <v>1</v>
      </c>
      <c r="AB223">
        <v>105</v>
      </c>
      <c r="AC223">
        <v>0</v>
      </c>
      <c r="AD223">
        <v>0</v>
      </c>
      <c r="AE223">
        <v>0</v>
      </c>
      <c r="AF223" s="10">
        <f>VLOOKUP(AS223,[1]Hoja3!$B$2:$AO$841,17,FALSE)</f>
        <v>19</v>
      </c>
      <c r="AG223" s="10">
        <f>VLOOKUP(AS223,[1]Hoja3!$B$2:$AO$841,23,FALSE)</f>
        <v>0.8</v>
      </c>
      <c r="AH223" s="10">
        <f>VLOOKUP(AS223,[1]Hoja3!$B$2:$AO$841,28,FALSE)</f>
        <v>1.284</v>
      </c>
      <c r="AI223" s="10" t="str">
        <f>VLOOKUP(AS223,[1]Hoja3!$B$2:$AO$841,19,FALSE)</f>
        <v>Office Digital</v>
      </c>
      <c r="AJ223" s="10">
        <f>VLOOKUP(AS223,[1]Hoja3!$B$2:$AO$841,15,FALSE)</f>
        <v>1</v>
      </c>
      <c r="AK223">
        <f>IF(AE223=AY223,1,0)</f>
        <v>1</v>
      </c>
      <c r="AL223">
        <f>IF(AB223=AF223,1,0)</f>
        <v>0</v>
      </c>
      <c r="AM223">
        <f>IF(AC223=AG223,1,0)</f>
        <v>0</v>
      </c>
      <c r="AN223">
        <f>IF(AD223=AH223,1,0)</f>
        <v>0</v>
      </c>
      <c r="AO223">
        <f>IF(H223=AI223,1,0)</f>
        <v>1</v>
      </c>
      <c r="AP223">
        <f>IF(AJ223=AA223,1,0)</f>
        <v>1</v>
      </c>
      <c r="AQ223" s="8">
        <f>COUNTIF($A$2:$A$1228,A223)</f>
        <v>1</v>
      </c>
      <c r="AR223">
        <f>VLOOKUP(A223,[1]Hoja3!$C$2:$AO$841,39,FALSE)</f>
        <v>1</v>
      </c>
      <c r="AS223" t="str">
        <f>A223 &amp; COUNTIF(A$2:A223,A223)</f>
        <v>0Y4X8486301</v>
      </c>
      <c r="AT223" s="10">
        <f>VLOOKUP(AS223,[1]Hoja3!$B$2:$AO$841,38,FALSE)</f>
        <v>0</v>
      </c>
      <c r="AU223" s="9">
        <f>IF(AR223&gt;AQ223,1,0)</f>
        <v>0</v>
      </c>
      <c r="AV223">
        <f>IF(P223="NA",2,IF(OR(F223="INSTALACION NUEVA",F223="Mantenimiento preventivo"),3,IF(AND(AB223&lt;AF223,AK223&lt;&gt;1),4,IF(AT223&gt;AE223,1,0))))</f>
        <v>0</v>
      </c>
    </row>
    <row r="224" spans="1:48" x14ac:dyDescent="0.25">
      <c r="A224" t="s">
        <v>735</v>
      </c>
      <c r="B224">
        <v>2019</v>
      </c>
      <c r="C224" t="s">
        <v>37</v>
      </c>
      <c r="D224" t="s">
        <v>38</v>
      </c>
      <c r="E224">
        <v>3</v>
      </c>
      <c r="F224" t="s">
        <v>44</v>
      </c>
      <c r="G224">
        <v>0</v>
      </c>
      <c r="H224" t="s">
        <v>34</v>
      </c>
      <c r="I224">
        <v>468</v>
      </c>
      <c r="J224">
        <v>715</v>
      </c>
      <c r="K224">
        <v>0</v>
      </c>
      <c r="L224">
        <v>0</v>
      </c>
      <c r="M224">
        <v>0</v>
      </c>
      <c r="N224">
        <v>0.6</v>
      </c>
      <c r="O224">
        <v>0.8</v>
      </c>
      <c r="P224">
        <v>1.05</v>
      </c>
      <c r="Q224" t="s">
        <v>46</v>
      </c>
      <c r="R224">
        <v>5</v>
      </c>
      <c r="S224">
        <v>9</v>
      </c>
      <c r="T224" t="s">
        <v>47</v>
      </c>
      <c r="U224" t="s">
        <v>34</v>
      </c>
      <c r="V224" t="s">
        <v>50</v>
      </c>
      <c r="W224">
        <v>2019</v>
      </c>
      <c r="X224" t="s">
        <v>37</v>
      </c>
      <c r="Y224" t="s">
        <v>38</v>
      </c>
      <c r="Z224">
        <v>3</v>
      </c>
      <c r="AA224">
        <v>1</v>
      </c>
      <c r="AB224">
        <v>36</v>
      </c>
      <c r="AC224">
        <v>0</v>
      </c>
      <c r="AD224">
        <v>0</v>
      </c>
      <c r="AE224">
        <v>0</v>
      </c>
      <c r="AF224" s="10" t="e">
        <f>VLOOKUP(AS224,[1]Hoja3!$B$2:$AO$841,17,FALSE)</f>
        <v>#N/A</v>
      </c>
      <c r="AG224" s="10" t="e">
        <f>VLOOKUP(AS224,[1]Hoja3!$B$2:$AO$841,23,FALSE)</f>
        <v>#N/A</v>
      </c>
      <c r="AH224" s="10" t="e">
        <f>VLOOKUP(AS224,[1]Hoja3!$B$2:$AO$841,28,FALSE)</f>
        <v>#N/A</v>
      </c>
      <c r="AI224" s="10" t="e">
        <f>VLOOKUP(AS224,[1]Hoja3!$B$2:$AO$841,19,FALSE)</f>
        <v>#N/A</v>
      </c>
      <c r="AJ224" s="10"/>
      <c r="AK224">
        <f>IF(AE224=AY224,1,0)</f>
        <v>1</v>
      </c>
      <c r="AL224" t="e">
        <f>IF(AB224=AF224,1,0)</f>
        <v>#N/A</v>
      </c>
      <c r="AM224" t="e">
        <f>IF(AC224=AG224,1,0)</f>
        <v>#N/A</v>
      </c>
      <c r="AN224" t="e">
        <f>IF(AD224=AH224,1,0)</f>
        <v>#N/A</v>
      </c>
      <c r="AO224" t="e">
        <f>IF(H224=AI224,1,0)</f>
        <v>#N/A</v>
      </c>
      <c r="AQ224" s="8">
        <f>COUNTIF($A$2:$A$1228,A224)</f>
        <v>2</v>
      </c>
      <c r="AR224" t="e">
        <f>VLOOKUP(A224,[1]Hoja3!$C$2:$AO$841,39,FALSE)</f>
        <v>#N/A</v>
      </c>
      <c r="AS224" t="str">
        <f>A224 &amp; COUNTIF(A$2:A224,A224)</f>
        <v>09HB3318481</v>
      </c>
      <c r="AT224" s="10" t="e">
        <f>VLOOKUP(AS224,[1]Hoja3!$B$2:$AO$841,38,FALSE)</f>
        <v>#N/A</v>
      </c>
      <c r="AU224" s="9" t="e">
        <f>IF(AR224&gt;AQ224,1,0)</f>
        <v>#N/A</v>
      </c>
    </row>
    <row r="225" spans="1:48" x14ac:dyDescent="0.25">
      <c r="A225" t="s">
        <v>736</v>
      </c>
      <c r="B225">
        <v>2019</v>
      </c>
      <c r="C225" t="s">
        <v>37</v>
      </c>
      <c r="D225" t="s">
        <v>38</v>
      </c>
      <c r="E225">
        <v>3</v>
      </c>
      <c r="F225" t="s">
        <v>44</v>
      </c>
      <c r="G225">
        <v>0</v>
      </c>
      <c r="I225" t="s">
        <v>33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R225" t="s">
        <v>33</v>
      </c>
      <c r="S225" t="s">
        <v>33</v>
      </c>
      <c r="U225" t="s">
        <v>34</v>
      </c>
      <c r="V225" t="s">
        <v>50</v>
      </c>
      <c r="W225">
        <v>2019</v>
      </c>
      <c r="X225" t="s">
        <v>37</v>
      </c>
      <c r="Y225" t="s">
        <v>38</v>
      </c>
      <c r="Z225">
        <v>3</v>
      </c>
      <c r="AA225" t="s">
        <v>33</v>
      </c>
      <c r="AB225">
        <v>26</v>
      </c>
      <c r="AC225">
        <v>0</v>
      </c>
      <c r="AD225">
        <v>0</v>
      </c>
      <c r="AE225">
        <v>0</v>
      </c>
      <c r="AF225" s="10" t="e">
        <f>VLOOKUP(AS225,[1]Hoja3!$B$2:$AO$841,17,FALSE)</f>
        <v>#N/A</v>
      </c>
      <c r="AG225" s="10" t="e">
        <f>VLOOKUP(AS225,[1]Hoja3!$B$2:$AO$841,23,FALSE)</f>
        <v>#N/A</v>
      </c>
      <c r="AH225" s="10" t="e">
        <f>VLOOKUP(AS225,[1]Hoja3!$B$2:$AO$841,28,FALSE)</f>
        <v>#N/A</v>
      </c>
      <c r="AI225" s="10" t="e">
        <f>VLOOKUP(AS225,[1]Hoja3!$B$2:$AO$841,19,FALSE)</f>
        <v>#N/A</v>
      </c>
      <c r="AJ225" s="10"/>
      <c r="AK225">
        <f>IF(AE225=AY225,1,0)</f>
        <v>1</v>
      </c>
      <c r="AL225" t="e">
        <f>IF(AB225=AF225,1,0)</f>
        <v>#N/A</v>
      </c>
      <c r="AM225" t="e">
        <f>IF(AC225=AG225,1,0)</f>
        <v>#N/A</v>
      </c>
      <c r="AN225" t="e">
        <f>IF(AD225=AH225,1,0)</f>
        <v>#N/A</v>
      </c>
      <c r="AO225" t="e">
        <f>IF(H225=AI225,1,0)</f>
        <v>#N/A</v>
      </c>
      <c r="AQ225" s="8">
        <f>COUNTIF($A$2:$A$1228,A225)</f>
        <v>2</v>
      </c>
      <c r="AR225" t="e">
        <f>VLOOKUP(A225,[1]Hoja3!$C$2:$AO$841,39,FALSE)</f>
        <v>#N/A</v>
      </c>
      <c r="AS225" t="str">
        <f>A225 &amp; COUNTIF(A$2:A225,A225)</f>
        <v>09HB3314321</v>
      </c>
      <c r="AT225" s="10" t="e">
        <f>VLOOKUP(AS225,[1]Hoja3!$B$2:$AO$841,38,FALSE)</f>
        <v>#N/A</v>
      </c>
      <c r="AU225" s="9" t="e">
        <f>IF(AR225&gt;AQ225,1,0)</f>
        <v>#N/A</v>
      </c>
    </row>
    <row r="226" spans="1:48" x14ac:dyDescent="0.25">
      <c r="A226" t="s">
        <v>697</v>
      </c>
      <c r="B226">
        <v>2019</v>
      </c>
      <c r="C226" t="s">
        <v>37</v>
      </c>
      <c r="D226" t="s">
        <v>38</v>
      </c>
      <c r="E226">
        <v>3</v>
      </c>
      <c r="F226" t="s">
        <v>44</v>
      </c>
      <c r="G226">
        <v>0</v>
      </c>
      <c r="H226" t="s">
        <v>116</v>
      </c>
      <c r="I226">
        <v>655</v>
      </c>
      <c r="J226">
        <v>1365</v>
      </c>
      <c r="K226">
        <v>0</v>
      </c>
      <c r="L226">
        <v>0</v>
      </c>
      <c r="M226">
        <v>0.6</v>
      </c>
      <c r="N226">
        <v>0.8</v>
      </c>
      <c r="O226">
        <v>1.05</v>
      </c>
      <c r="P226">
        <v>1.1000000000000001</v>
      </c>
      <c r="Q226" t="s">
        <v>46</v>
      </c>
      <c r="R226">
        <v>5</v>
      </c>
      <c r="S226">
        <v>9</v>
      </c>
      <c r="T226" t="s">
        <v>47</v>
      </c>
      <c r="U226" t="s">
        <v>45</v>
      </c>
      <c r="V226" t="s">
        <v>50</v>
      </c>
      <c r="W226">
        <v>2019</v>
      </c>
      <c r="X226" t="s">
        <v>37</v>
      </c>
      <c r="Y226" t="s">
        <v>38</v>
      </c>
      <c r="Z226">
        <v>3</v>
      </c>
      <c r="AA226">
        <v>1</v>
      </c>
      <c r="AB226">
        <v>2</v>
      </c>
      <c r="AC226">
        <v>0</v>
      </c>
      <c r="AD226">
        <v>0</v>
      </c>
      <c r="AE226">
        <v>0</v>
      </c>
      <c r="AF226" s="10" t="e">
        <f>VLOOKUP(AS226,[1]Hoja3!$B$2:$AO$841,17,FALSE)</f>
        <v>#N/A</v>
      </c>
      <c r="AG226" s="10" t="e">
        <f>VLOOKUP(AS226,[1]Hoja3!$B$2:$AO$841,23,FALSE)</f>
        <v>#N/A</v>
      </c>
      <c r="AH226" s="10" t="e">
        <f>VLOOKUP(AS226,[1]Hoja3!$B$2:$AO$841,28,FALSE)</f>
        <v>#N/A</v>
      </c>
      <c r="AI226" s="10" t="e">
        <f>VLOOKUP(AS226,[1]Hoja3!$B$2:$AO$841,19,FALSE)</f>
        <v>#N/A</v>
      </c>
      <c r="AJ226" s="10"/>
      <c r="AK226">
        <f>IF(AE226=AY226,1,0)</f>
        <v>1</v>
      </c>
      <c r="AL226" t="e">
        <f>IF(AB226=AF226,1,0)</f>
        <v>#N/A</v>
      </c>
      <c r="AM226" t="e">
        <f>IF(AC226=AG226,1,0)</f>
        <v>#N/A</v>
      </c>
      <c r="AN226" t="e">
        <f>IF(AD226=AH226,1,0)</f>
        <v>#N/A</v>
      </c>
      <c r="AO226" t="e">
        <f>IF(H226=AI226,1,0)</f>
        <v>#N/A</v>
      </c>
      <c r="AQ226" s="8">
        <f>COUNTIF($A$2:$A$1228,A226)</f>
        <v>2</v>
      </c>
      <c r="AR226">
        <f>VLOOKUP(A226,[1]Hoja3!$C$2:$AO$841,39,FALSE)</f>
        <v>1</v>
      </c>
      <c r="AS226" t="str">
        <f>A226 &amp; COUNTIF(A$2:A226,A226)</f>
        <v>0Y4X8470642</v>
      </c>
      <c r="AT226" s="10" t="e">
        <f>VLOOKUP(AS226,[1]Hoja3!$B$2:$AO$841,38,FALSE)</f>
        <v>#N/A</v>
      </c>
      <c r="AU226" s="9">
        <f>IF(AR226&gt;AQ226,1,0)</f>
        <v>0</v>
      </c>
    </row>
    <row r="227" spans="1:48" x14ac:dyDescent="0.25">
      <c r="A227" t="s">
        <v>737</v>
      </c>
      <c r="B227">
        <v>2019</v>
      </c>
      <c r="C227" t="s">
        <v>37</v>
      </c>
      <c r="D227" t="s">
        <v>38</v>
      </c>
      <c r="E227">
        <v>3</v>
      </c>
      <c r="F227" t="s">
        <v>44</v>
      </c>
      <c r="G227">
        <v>0</v>
      </c>
      <c r="H227" t="s">
        <v>116</v>
      </c>
      <c r="I227">
        <v>655</v>
      </c>
      <c r="J227">
        <v>1365</v>
      </c>
      <c r="K227">
        <v>0</v>
      </c>
      <c r="L227">
        <v>0</v>
      </c>
      <c r="M227">
        <v>0.6</v>
      </c>
      <c r="N227">
        <v>0.8</v>
      </c>
      <c r="O227">
        <v>1.05</v>
      </c>
      <c r="P227">
        <v>1.1000000000000001</v>
      </c>
      <c r="Q227" t="s">
        <v>46</v>
      </c>
      <c r="R227">
        <v>5</v>
      </c>
      <c r="S227">
        <v>9</v>
      </c>
      <c r="T227" t="s">
        <v>47</v>
      </c>
      <c r="U227" t="s">
        <v>45</v>
      </c>
      <c r="V227" t="s">
        <v>50</v>
      </c>
      <c r="W227">
        <v>2019</v>
      </c>
      <c r="X227" t="s">
        <v>37</v>
      </c>
      <c r="Y227" t="s">
        <v>38</v>
      </c>
      <c r="Z227">
        <v>3</v>
      </c>
      <c r="AA227">
        <v>0</v>
      </c>
      <c r="AB227">
        <v>41</v>
      </c>
      <c r="AC227">
        <v>0</v>
      </c>
      <c r="AD227">
        <v>0</v>
      </c>
      <c r="AE227">
        <v>1365</v>
      </c>
      <c r="AF227" s="10" t="e">
        <f>VLOOKUP(AS227,[1]Hoja3!$B$2:$AO$841,17,FALSE)</f>
        <v>#N/A</v>
      </c>
      <c r="AG227" s="10" t="e">
        <f>VLOOKUP(AS227,[1]Hoja3!$B$2:$AO$841,23,FALSE)</f>
        <v>#N/A</v>
      </c>
      <c r="AH227" s="10" t="e">
        <f>VLOOKUP(AS227,[1]Hoja3!$B$2:$AO$841,28,FALSE)</f>
        <v>#N/A</v>
      </c>
      <c r="AI227" s="10" t="e">
        <f>VLOOKUP(AS227,[1]Hoja3!$B$2:$AO$841,19,FALSE)</f>
        <v>#N/A</v>
      </c>
      <c r="AJ227" s="10"/>
      <c r="AK227">
        <f>IF(AE227=AY227,1,0)</f>
        <v>0</v>
      </c>
      <c r="AL227" t="e">
        <f>IF(AB227=AF227,1,0)</f>
        <v>#N/A</v>
      </c>
      <c r="AM227" t="e">
        <f>IF(AC227=AG227,1,0)</f>
        <v>#N/A</v>
      </c>
      <c r="AN227" t="e">
        <f>IF(AD227=AH227,1,0)</f>
        <v>#N/A</v>
      </c>
      <c r="AO227" t="e">
        <f>IF(H227=AI227,1,0)</f>
        <v>#N/A</v>
      </c>
      <c r="AQ227" s="8">
        <f>COUNTIF($A$2:$A$1228,A227)</f>
        <v>1</v>
      </c>
      <c r="AR227" t="e">
        <f>VLOOKUP(A227,[1]Hoja3!$C$2:$AO$841,39,FALSE)</f>
        <v>#N/A</v>
      </c>
      <c r="AS227" t="str">
        <f>A227 &amp; COUNTIF(A$2:A227,A227)</f>
        <v>0Y4X8487421</v>
      </c>
      <c r="AT227" s="10" t="e">
        <f>VLOOKUP(AS227,[1]Hoja3!$B$2:$AO$841,38,FALSE)</f>
        <v>#N/A</v>
      </c>
      <c r="AU227" s="9" t="e">
        <f>IF(AR227&gt;AQ227,1,0)</f>
        <v>#N/A</v>
      </c>
    </row>
    <row r="228" spans="1:48" x14ac:dyDescent="0.25">
      <c r="A228" t="s">
        <v>738</v>
      </c>
      <c r="B228">
        <v>2019</v>
      </c>
      <c r="C228" t="s">
        <v>37</v>
      </c>
      <c r="D228" t="s">
        <v>38</v>
      </c>
      <c r="E228">
        <v>3</v>
      </c>
      <c r="F228" t="s">
        <v>44</v>
      </c>
      <c r="G228">
        <v>0</v>
      </c>
      <c r="H228" t="s">
        <v>116</v>
      </c>
      <c r="I228">
        <v>655</v>
      </c>
      <c r="J228">
        <v>1365</v>
      </c>
      <c r="K228">
        <v>0</v>
      </c>
      <c r="L228">
        <v>0</v>
      </c>
      <c r="M228">
        <v>0.6</v>
      </c>
      <c r="N228">
        <v>0.8</v>
      </c>
      <c r="O228">
        <v>1.05</v>
      </c>
      <c r="P228">
        <v>1.1000000000000001</v>
      </c>
      <c r="Q228" t="s">
        <v>46</v>
      </c>
      <c r="R228">
        <v>5</v>
      </c>
      <c r="S228">
        <v>9</v>
      </c>
      <c r="T228" t="s">
        <v>47</v>
      </c>
      <c r="U228" t="s">
        <v>45</v>
      </c>
      <c r="V228" t="s">
        <v>50</v>
      </c>
      <c r="W228">
        <v>2019</v>
      </c>
      <c r="X228" t="s">
        <v>37</v>
      </c>
      <c r="Y228" t="s">
        <v>38</v>
      </c>
      <c r="Z228">
        <v>3</v>
      </c>
      <c r="AA228">
        <v>0</v>
      </c>
      <c r="AB228">
        <v>8</v>
      </c>
      <c r="AC228">
        <v>0</v>
      </c>
      <c r="AD228">
        <v>0</v>
      </c>
      <c r="AE228">
        <v>1365</v>
      </c>
      <c r="AF228" s="10" t="e">
        <f>VLOOKUP(AS228,[1]Hoja3!$B$2:$AO$841,17,FALSE)</f>
        <v>#N/A</v>
      </c>
      <c r="AG228" s="10" t="e">
        <f>VLOOKUP(AS228,[1]Hoja3!$B$2:$AO$841,23,FALSE)</f>
        <v>#N/A</v>
      </c>
      <c r="AH228" s="10" t="e">
        <f>VLOOKUP(AS228,[1]Hoja3!$B$2:$AO$841,28,FALSE)</f>
        <v>#N/A</v>
      </c>
      <c r="AI228" s="10" t="e">
        <f>VLOOKUP(AS228,[1]Hoja3!$B$2:$AO$841,19,FALSE)</f>
        <v>#N/A</v>
      </c>
      <c r="AJ228" s="10"/>
      <c r="AK228">
        <f>IF(AE228=AY228,1,0)</f>
        <v>0</v>
      </c>
      <c r="AL228" t="e">
        <f>IF(AB228=AF228,1,0)</f>
        <v>#N/A</v>
      </c>
      <c r="AM228" t="e">
        <f>IF(AC228=AG228,1,0)</f>
        <v>#N/A</v>
      </c>
      <c r="AN228" t="e">
        <f>IF(AD228=AH228,1,0)</f>
        <v>#N/A</v>
      </c>
      <c r="AO228" t="e">
        <f>IF(H228=AI228,1,0)</f>
        <v>#N/A</v>
      </c>
      <c r="AQ228" s="8">
        <f>COUNTIF($A$2:$A$1228,A228)</f>
        <v>2</v>
      </c>
      <c r="AR228" t="e">
        <f>VLOOKUP(A228,[1]Hoja3!$C$2:$AO$841,39,FALSE)</f>
        <v>#N/A</v>
      </c>
      <c r="AS228" t="str">
        <f>A228 &amp; COUNTIF(A$2:A228,A228)</f>
        <v>0Y4X8486391</v>
      </c>
      <c r="AT228" s="10" t="e">
        <f>VLOOKUP(AS228,[1]Hoja3!$B$2:$AO$841,38,FALSE)</f>
        <v>#N/A</v>
      </c>
      <c r="AU228" s="9" t="e">
        <f>IF(AR228&gt;AQ228,1,0)</f>
        <v>#N/A</v>
      </c>
    </row>
    <row r="229" spans="1:48" x14ac:dyDescent="0.25">
      <c r="A229" t="s">
        <v>739</v>
      </c>
      <c r="B229">
        <v>2019</v>
      </c>
      <c r="C229" t="s">
        <v>37</v>
      </c>
      <c r="D229" t="s">
        <v>38</v>
      </c>
      <c r="E229">
        <v>3</v>
      </c>
      <c r="F229" t="s">
        <v>44</v>
      </c>
      <c r="G229">
        <v>0</v>
      </c>
      <c r="H229" t="s">
        <v>34</v>
      </c>
      <c r="I229">
        <v>468</v>
      </c>
      <c r="J229">
        <v>715</v>
      </c>
      <c r="K229">
        <v>0</v>
      </c>
      <c r="L229">
        <v>0</v>
      </c>
      <c r="M229">
        <v>0</v>
      </c>
      <c r="N229">
        <v>0.6</v>
      </c>
      <c r="O229">
        <v>0.8</v>
      </c>
      <c r="P229">
        <v>1.05</v>
      </c>
      <c r="Q229" t="s">
        <v>46</v>
      </c>
      <c r="R229">
        <v>5</v>
      </c>
      <c r="S229">
        <v>9</v>
      </c>
      <c r="T229" t="s">
        <v>47</v>
      </c>
      <c r="U229" t="s">
        <v>34</v>
      </c>
      <c r="V229" t="s">
        <v>50</v>
      </c>
      <c r="W229">
        <v>2019</v>
      </c>
      <c r="X229" t="s">
        <v>37</v>
      </c>
      <c r="Y229" t="s">
        <v>38</v>
      </c>
      <c r="Z229">
        <v>3</v>
      </c>
      <c r="AA229">
        <v>1</v>
      </c>
      <c r="AB229">
        <v>9</v>
      </c>
      <c r="AC229">
        <v>0</v>
      </c>
      <c r="AD229">
        <v>0</v>
      </c>
      <c r="AE229">
        <v>0</v>
      </c>
      <c r="AF229" s="10" t="e">
        <f>VLOOKUP(AS229,[1]Hoja3!$B$2:$AO$841,17,FALSE)</f>
        <v>#N/A</v>
      </c>
      <c r="AG229" s="10" t="e">
        <f>VLOOKUP(AS229,[1]Hoja3!$B$2:$AO$841,23,FALSE)</f>
        <v>#N/A</v>
      </c>
      <c r="AH229" s="10" t="e">
        <f>VLOOKUP(AS229,[1]Hoja3!$B$2:$AO$841,28,FALSE)</f>
        <v>#N/A</v>
      </c>
      <c r="AI229" s="10" t="e">
        <f>VLOOKUP(AS229,[1]Hoja3!$B$2:$AO$841,19,FALSE)</f>
        <v>#N/A</v>
      </c>
      <c r="AJ229" s="10"/>
      <c r="AK229">
        <f>IF(AE229=AY229,1,0)</f>
        <v>1</v>
      </c>
      <c r="AL229" t="e">
        <f>IF(AB229=AF229,1,0)</f>
        <v>#N/A</v>
      </c>
      <c r="AM229" t="e">
        <f>IF(AC229=AG229,1,0)</f>
        <v>#N/A</v>
      </c>
      <c r="AN229" t="e">
        <f>IF(AD229=AH229,1,0)</f>
        <v>#N/A</v>
      </c>
      <c r="AO229" t="e">
        <f>IF(H229=AI229,1,0)</f>
        <v>#N/A</v>
      </c>
      <c r="AQ229" s="8">
        <f>COUNTIF($A$2:$A$1228,A229)</f>
        <v>1</v>
      </c>
      <c r="AR229" t="e">
        <f>VLOOKUP(A229,[1]Hoja3!$C$2:$AO$841,39,FALSE)</f>
        <v>#N/A</v>
      </c>
      <c r="AS229" t="str">
        <f>A229 &amp; COUNTIF(A$2:A229,A229)</f>
        <v>09HB3320551</v>
      </c>
      <c r="AT229" s="10" t="e">
        <f>VLOOKUP(AS229,[1]Hoja3!$B$2:$AO$841,38,FALSE)</f>
        <v>#N/A</v>
      </c>
      <c r="AU229" s="9" t="e">
        <f>IF(AR229&gt;AQ229,1,0)</f>
        <v>#N/A</v>
      </c>
    </row>
    <row r="230" spans="1:48" x14ac:dyDescent="0.25">
      <c r="A230" t="s">
        <v>740</v>
      </c>
      <c r="B230">
        <v>2019</v>
      </c>
      <c r="C230" t="s">
        <v>37</v>
      </c>
      <c r="D230" t="s">
        <v>38</v>
      </c>
      <c r="E230">
        <v>3</v>
      </c>
      <c r="F230" t="s">
        <v>44</v>
      </c>
      <c r="G230">
        <v>0</v>
      </c>
      <c r="H230" t="s">
        <v>64</v>
      </c>
      <c r="I230">
        <v>655</v>
      </c>
      <c r="J230">
        <v>1365</v>
      </c>
      <c r="K230">
        <v>0</v>
      </c>
      <c r="L230">
        <v>0</v>
      </c>
      <c r="M230">
        <v>0.6</v>
      </c>
      <c r="N230">
        <v>0.8</v>
      </c>
      <c r="O230">
        <v>1.05</v>
      </c>
      <c r="P230">
        <v>1.1000000000000001</v>
      </c>
      <c r="Q230" t="s">
        <v>46</v>
      </c>
      <c r="R230">
        <v>5</v>
      </c>
      <c r="S230">
        <v>9</v>
      </c>
      <c r="T230" t="s">
        <v>47</v>
      </c>
      <c r="U230" t="s">
        <v>64</v>
      </c>
      <c r="V230" t="s">
        <v>50</v>
      </c>
      <c r="W230">
        <v>2019</v>
      </c>
      <c r="X230" t="s">
        <v>37</v>
      </c>
      <c r="Y230" t="s">
        <v>38</v>
      </c>
      <c r="Z230">
        <v>3</v>
      </c>
      <c r="AA230">
        <v>1</v>
      </c>
      <c r="AB230">
        <v>8</v>
      </c>
      <c r="AC230">
        <v>0</v>
      </c>
      <c r="AD230">
        <v>0</v>
      </c>
      <c r="AE230">
        <v>0</v>
      </c>
      <c r="AF230" s="10" t="e">
        <f>VLOOKUP(AS230,[1]Hoja3!$B$2:$AO$841,17,FALSE)</f>
        <v>#N/A</v>
      </c>
      <c r="AG230" s="10" t="e">
        <f>VLOOKUP(AS230,[1]Hoja3!$B$2:$AO$841,23,FALSE)</f>
        <v>#N/A</v>
      </c>
      <c r="AH230" s="10" t="e">
        <f>VLOOKUP(AS230,[1]Hoja3!$B$2:$AO$841,28,FALSE)</f>
        <v>#N/A</v>
      </c>
      <c r="AI230" s="10" t="e">
        <f>VLOOKUP(AS230,[1]Hoja3!$B$2:$AO$841,19,FALSE)</f>
        <v>#N/A</v>
      </c>
      <c r="AJ230" s="10"/>
      <c r="AK230">
        <f>IF(AE230=AY230,1,0)</f>
        <v>1</v>
      </c>
      <c r="AL230" t="e">
        <f>IF(AB230=AF230,1,0)</f>
        <v>#N/A</v>
      </c>
      <c r="AM230" t="e">
        <f>IF(AC230=AG230,1,0)</f>
        <v>#N/A</v>
      </c>
      <c r="AN230" t="e">
        <f>IF(AD230=AH230,1,0)</f>
        <v>#N/A</v>
      </c>
      <c r="AO230" t="e">
        <f>IF(H230=AI230,1,0)</f>
        <v>#N/A</v>
      </c>
      <c r="AQ230" s="8">
        <f>COUNTIF($A$2:$A$1228,A230)</f>
        <v>1</v>
      </c>
      <c r="AR230" t="e">
        <f>VLOOKUP(A230,[1]Hoja3!$C$2:$AO$841,39,FALSE)</f>
        <v>#N/A</v>
      </c>
      <c r="AS230" t="str">
        <f>A230 &amp; COUNTIF(A$2:A230,A230)</f>
        <v>02TX0605621</v>
      </c>
      <c r="AT230" s="10" t="e">
        <f>VLOOKUP(AS230,[1]Hoja3!$B$2:$AO$841,38,FALSE)</f>
        <v>#N/A</v>
      </c>
      <c r="AU230" s="9" t="e">
        <f>IF(AR230&gt;AQ230,1,0)</f>
        <v>#N/A</v>
      </c>
    </row>
    <row r="231" spans="1:48" x14ac:dyDescent="0.25">
      <c r="A231" t="s">
        <v>226</v>
      </c>
      <c r="B231">
        <v>2019</v>
      </c>
      <c r="C231" t="s">
        <v>37</v>
      </c>
      <c r="D231" t="s">
        <v>38</v>
      </c>
      <c r="E231">
        <v>3</v>
      </c>
      <c r="F231" t="s">
        <v>40</v>
      </c>
      <c r="G231">
        <v>1.766667</v>
      </c>
      <c r="H231" t="s">
        <v>54</v>
      </c>
      <c r="I231">
        <v>803</v>
      </c>
      <c r="J231">
        <v>1573</v>
      </c>
      <c r="K231">
        <v>0.2</v>
      </c>
      <c r="L231">
        <v>0.6</v>
      </c>
      <c r="M231">
        <v>0.8</v>
      </c>
      <c r="N231">
        <v>1.05</v>
      </c>
      <c r="O231">
        <v>1.1000000000000001</v>
      </c>
      <c r="P231">
        <v>1.1499999999999999</v>
      </c>
      <c r="Q231" t="s">
        <v>46</v>
      </c>
      <c r="R231">
        <v>4</v>
      </c>
      <c r="S231">
        <v>6</v>
      </c>
      <c r="T231" t="s">
        <v>47</v>
      </c>
      <c r="U231" t="s">
        <v>54</v>
      </c>
      <c r="V231" t="s">
        <v>42</v>
      </c>
      <c r="W231">
        <v>2019</v>
      </c>
      <c r="X231" t="s">
        <v>37</v>
      </c>
      <c r="Y231" t="s">
        <v>38</v>
      </c>
      <c r="Z231">
        <v>3</v>
      </c>
      <c r="AA231">
        <v>0</v>
      </c>
      <c r="AB231">
        <v>229</v>
      </c>
      <c r="AC231">
        <v>1.1499999999999999</v>
      </c>
      <c r="AD231">
        <v>0.44166675</v>
      </c>
      <c r="AE231">
        <v>1808.95</v>
      </c>
      <c r="AF231" s="10">
        <f>VLOOKUP(AS231,[1]Hoja3!$B$2:$AO$841,17,FALSE)</f>
        <v>230</v>
      </c>
      <c r="AG231" s="10">
        <f>VLOOKUP(AS231,[1]Hoja3!$B$2:$AO$841,23,FALSE)</f>
        <v>1.1499999999999999</v>
      </c>
      <c r="AH231" s="10">
        <f>VLOOKUP(AS231,[1]Hoja3!$B$2:$AO$841,28,FALSE)</f>
        <v>0.66500000000000004</v>
      </c>
      <c r="AI231" s="10" t="str">
        <f>VLOOKUP(AS231,[1]Hoja3!$B$2:$AO$841,19,FALSE)</f>
        <v>Entry Production Color Low/Mid</v>
      </c>
      <c r="AJ231" s="10">
        <f>VLOOKUP(AS231,[1]Hoja3!$B$2:$AO$841,15,FALSE)</f>
        <v>0</v>
      </c>
      <c r="AK231">
        <f>IF(AE231=AY231,1,0)</f>
        <v>0</v>
      </c>
      <c r="AL231">
        <f>IF(AB231=AF231,1,0)</f>
        <v>0</v>
      </c>
      <c r="AM231">
        <f>IF(AC231=AG231,1,0)</f>
        <v>1</v>
      </c>
      <c r="AN231">
        <f>IF(AD231=AH231,1,0)</f>
        <v>0</v>
      </c>
      <c r="AO231">
        <f>IF(H231=AI231,1,0)</f>
        <v>1</v>
      </c>
      <c r="AP231">
        <f>IF(AJ231=AA231,1,0)</f>
        <v>1</v>
      </c>
      <c r="AQ231" s="8">
        <f>COUNTIF($A$2:$A$1228,A231)</f>
        <v>2</v>
      </c>
      <c r="AR231">
        <f>VLOOKUP(A231,[1]Hoja3!$C$2:$AO$841,39,FALSE)</f>
        <v>1</v>
      </c>
      <c r="AS231" t="str">
        <f>A231 &amp; COUNTIF(A$2:A231,A231)</f>
        <v>0XPN5466861</v>
      </c>
      <c r="AT231" s="10">
        <f>VLOOKUP(AS231,[1]Hoja3!$B$2:$AO$841,38,FALSE)</f>
        <v>1808.95</v>
      </c>
      <c r="AU231" s="9">
        <f>IF(AR231&gt;AQ231,1,0)</f>
        <v>0</v>
      </c>
      <c r="AV231">
        <f>IF(P231="NA",2,IF(OR(F231="INSTALACION NUEVA",F231="Mantenimiento preventivo"),3,IF(AND(AB231&lt;AF231,AK231&lt;&gt;1),4,IF(AT231&gt;AE231,1,0))))</f>
        <v>4</v>
      </c>
    </row>
    <row r="232" spans="1:48" x14ac:dyDescent="0.25">
      <c r="A232" t="s">
        <v>204</v>
      </c>
      <c r="B232">
        <v>2019</v>
      </c>
      <c r="C232" t="s">
        <v>37</v>
      </c>
      <c r="D232" t="s">
        <v>38</v>
      </c>
      <c r="E232">
        <v>3</v>
      </c>
      <c r="F232" t="s">
        <v>40</v>
      </c>
      <c r="G232">
        <v>0.38333329999999999</v>
      </c>
      <c r="H232" t="s">
        <v>45</v>
      </c>
      <c r="I232">
        <v>803</v>
      </c>
      <c r="J232">
        <v>1573</v>
      </c>
      <c r="K232">
        <v>0.2</v>
      </c>
      <c r="L232">
        <v>0.6</v>
      </c>
      <c r="M232">
        <v>0.8</v>
      </c>
      <c r="N232">
        <v>1.05</v>
      </c>
      <c r="O232">
        <v>1.1000000000000001</v>
      </c>
      <c r="P232">
        <v>1.1499999999999999</v>
      </c>
      <c r="Q232" t="s">
        <v>46</v>
      </c>
      <c r="R232">
        <v>4</v>
      </c>
      <c r="S232">
        <v>6</v>
      </c>
      <c r="T232" t="s">
        <v>47</v>
      </c>
      <c r="U232" t="s">
        <v>48</v>
      </c>
      <c r="V232" t="s">
        <v>42</v>
      </c>
      <c r="W232">
        <v>2019</v>
      </c>
      <c r="X232" t="s">
        <v>37</v>
      </c>
      <c r="Y232" t="s">
        <v>38</v>
      </c>
      <c r="Z232">
        <v>3</v>
      </c>
      <c r="AA232">
        <v>0</v>
      </c>
      <c r="AB232">
        <v>26</v>
      </c>
      <c r="AC232">
        <v>1.05</v>
      </c>
      <c r="AD232">
        <v>9.5833324999999997E-2</v>
      </c>
      <c r="AE232">
        <v>1651.65</v>
      </c>
      <c r="AF232" s="10">
        <f>VLOOKUP(AS232,[1]Hoja3!$B$2:$AO$841,17,FALSE)</f>
        <v>26</v>
      </c>
      <c r="AG232" s="10">
        <f>VLOOKUP(AS232,[1]Hoja3!$B$2:$AO$841,23,FALSE)</f>
        <v>1.05</v>
      </c>
      <c r="AH232" s="10">
        <f>VLOOKUP(AS232,[1]Hoja3!$B$2:$AO$841,28,FALSE)</f>
        <v>0.34250000000000003</v>
      </c>
      <c r="AI232" s="10" t="str">
        <f>VLOOKUP(AS232,[1]Hoja3!$B$2:$AO$841,19,FALSE)</f>
        <v>Light Production Digital Business</v>
      </c>
      <c r="AJ232" s="10">
        <f>VLOOKUP(AS232,[1]Hoja3!$B$2:$AO$841,15,FALSE)</f>
        <v>0</v>
      </c>
      <c r="AK232">
        <f>IF(AE232=AY232,1,0)</f>
        <v>0</v>
      </c>
      <c r="AL232">
        <f>IF(AB232=AF232,1,0)</f>
        <v>1</v>
      </c>
      <c r="AM232">
        <f>IF(AC232=AG232,1,0)</f>
        <v>1</v>
      </c>
      <c r="AN232">
        <f>IF(AD232=AH232,1,0)</f>
        <v>0</v>
      </c>
      <c r="AO232">
        <f>IF(H232=AI232,1,0)</f>
        <v>1</v>
      </c>
      <c r="AP232">
        <f>IF(AJ232=AA232,1,0)</f>
        <v>1</v>
      </c>
      <c r="AQ232" s="8">
        <f>COUNTIF($A$2:$A$1228,A232)</f>
        <v>1</v>
      </c>
      <c r="AR232">
        <f>VLOOKUP(A232,[1]Hoja3!$C$2:$AO$841,39,FALSE)</f>
        <v>1</v>
      </c>
      <c r="AS232" t="str">
        <f>A232 &amp; COUNTIF(A$2:A232,A232)</f>
        <v>0BG29516321</v>
      </c>
      <c r="AT232" s="10">
        <f>VLOOKUP(AS232,[1]Hoja3!$B$2:$AO$841,38,FALSE)</f>
        <v>1651.6500000000003</v>
      </c>
      <c r="AU232" s="9">
        <f>IF(AR232&gt;AQ232,1,0)</f>
        <v>0</v>
      </c>
      <c r="AV232">
        <f>IF(P232="NA",2,IF(OR(F232="INSTALACION NUEVA",F232="Mantenimiento preventivo"),3,IF(AND(AB232&lt;AF232,AK232&lt;&gt;1),4,IF(AT232&gt;AE232,1,0))))</f>
        <v>0</v>
      </c>
    </row>
    <row r="233" spans="1:48" x14ac:dyDescent="0.25">
      <c r="A233" t="s">
        <v>741</v>
      </c>
      <c r="B233">
        <v>2019</v>
      </c>
      <c r="C233" t="s">
        <v>37</v>
      </c>
      <c r="D233" t="s">
        <v>38</v>
      </c>
      <c r="E233">
        <v>3</v>
      </c>
      <c r="F233" t="s">
        <v>44</v>
      </c>
      <c r="G233">
        <v>0.78333339999999996</v>
      </c>
      <c r="H233" t="s">
        <v>34</v>
      </c>
      <c r="I233">
        <v>468</v>
      </c>
      <c r="J233">
        <v>715</v>
      </c>
      <c r="K233">
        <v>0</v>
      </c>
      <c r="L233">
        <v>0</v>
      </c>
      <c r="M233">
        <v>0</v>
      </c>
      <c r="N233">
        <v>0.6</v>
      </c>
      <c r="O233">
        <v>0.8</v>
      </c>
      <c r="P233">
        <v>1.05</v>
      </c>
      <c r="Q233" t="s">
        <v>46</v>
      </c>
      <c r="R233">
        <v>5</v>
      </c>
      <c r="S233">
        <v>9</v>
      </c>
      <c r="T233" t="s">
        <v>47</v>
      </c>
      <c r="U233" t="s">
        <v>34</v>
      </c>
      <c r="V233" t="s">
        <v>50</v>
      </c>
      <c r="W233">
        <v>2019</v>
      </c>
      <c r="X233" t="s">
        <v>37</v>
      </c>
      <c r="Y233" t="s">
        <v>38</v>
      </c>
      <c r="Z233">
        <v>3</v>
      </c>
      <c r="AA233">
        <v>1</v>
      </c>
      <c r="AB233">
        <v>9</v>
      </c>
      <c r="AC233">
        <v>0</v>
      </c>
      <c r="AD233">
        <v>0</v>
      </c>
      <c r="AE233">
        <v>0</v>
      </c>
      <c r="AF233" s="10" t="e">
        <f>VLOOKUP(AS233,[1]Hoja3!$B$2:$AO$841,17,FALSE)</f>
        <v>#N/A</v>
      </c>
      <c r="AG233" s="10" t="e">
        <f>VLOOKUP(AS233,[1]Hoja3!$B$2:$AO$841,23,FALSE)</f>
        <v>#N/A</v>
      </c>
      <c r="AH233" s="10" t="e">
        <f>VLOOKUP(AS233,[1]Hoja3!$B$2:$AO$841,28,FALSE)</f>
        <v>#N/A</v>
      </c>
      <c r="AI233" s="10" t="e">
        <f>VLOOKUP(AS233,[1]Hoja3!$B$2:$AO$841,19,FALSE)</f>
        <v>#N/A</v>
      </c>
      <c r="AJ233" s="10"/>
      <c r="AK233">
        <f>IF(AE233=AY233,1,0)</f>
        <v>1</v>
      </c>
      <c r="AL233" t="e">
        <f>IF(AB233=AF233,1,0)</f>
        <v>#N/A</v>
      </c>
      <c r="AM233" t="e">
        <f>IF(AC233=AG233,1,0)</f>
        <v>#N/A</v>
      </c>
      <c r="AN233" t="e">
        <f>IF(AD233=AH233,1,0)</f>
        <v>#N/A</v>
      </c>
      <c r="AO233" t="e">
        <f>IF(H233=AI233,1,0)</f>
        <v>#N/A</v>
      </c>
      <c r="AQ233" s="8">
        <f>COUNTIF($A$2:$A$1228,A233)</f>
        <v>2</v>
      </c>
      <c r="AR233" t="e">
        <f>VLOOKUP(A233,[1]Hoja3!$C$2:$AO$841,39,FALSE)</f>
        <v>#N/A</v>
      </c>
      <c r="AS233" t="str">
        <f>A233 &amp; COUNTIF(A$2:A233,A233)</f>
        <v>09HB3320631</v>
      </c>
      <c r="AT233" s="10" t="e">
        <f>VLOOKUP(AS233,[1]Hoja3!$B$2:$AO$841,38,FALSE)</f>
        <v>#N/A</v>
      </c>
      <c r="AU233" s="9" t="e">
        <f>IF(AR233&gt;AQ233,1,0)</f>
        <v>#N/A</v>
      </c>
    </row>
    <row r="234" spans="1:48" x14ac:dyDescent="0.25">
      <c r="A234" t="s">
        <v>212</v>
      </c>
      <c r="B234">
        <v>2019</v>
      </c>
      <c r="C234" t="s">
        <v>37</v>
      </c>
      <c r="D234" t="s">
        <v>38</v>
      </c>
      <c r="E234">
        <v>3</v>
      </c>
      <c r="F234" t="s">
        <v>40</v>
      </c>
      <c r="G234">
        <v>0.2</v>
      </c>
      <c r="H234" t="s">
        <v>54</v>
      </c>
      <c r="I234">
        <v>803</v>
      </c>
      <c r="J234">
        <v>1573</v>
      </c>
      <c r="K234">
        <v>0.2</v>
      </c>
      <c r="L234">
        <v>0.6</v>
      </c>
      <c r="M234">
        <v>0.8</v>
      </c>
      <c r="N234">
        <v>1.05</v>
      </c>
      <c r="O234">
        <v>1.1000000000000001</v>
      </c>
      <c r="P234">
        <v>1.1499999999999999</v>
      </c>
      <c r="Q234" t="s">
        <v>46</v>
      </c>
      <c r="R234">
        <v>4</v>
      </c>
      <c r="S234">
        <v>6</v>
      </c>
      <c r="T234" t="s">
        <v>47</v>
      </c>
      <c r="U234" t="s">
        <v>54</v>
      </c>
      <c r="V234" t="s">
        <v>67</v>
      </c>
      <c r="W234">
        <v>2019</v>
      </c>
      <c r="X234" t="s">
        <v>37</v>
      </c>
      <c r="Y234" t="s">
        <v>38</v>
      </c>
      <c r="Z234">
        <v>3</v>
      </c>
      <c r="AA234">
        <v>0</v>
      </c>
      <c r="AB234">
        <v>126</v>
      </c>
      <c r="AC234">
        <v>1.1499999999999999</v>
      </c>
      <c r="AD234">
        <v>0.05</v>
      </c>
      <c r="AE234">
        <v>1808.95</v>
      </c>
      <c r="AF234" s="10">
        <f>VLOOKUP(AS234,[1]Hoja3!$B$2:$AO$841,17,FALSE)</f>
        <v>29</v>
      </c>
      <c r="AG234" s="10">
        <f>VLOOKUP(AS234,[1]Hoja3!$B$2:$AO$841,23,FALSE)</f>
        <v>1.05</v>
      </c>
      <c r="AH234" s="10">
        <f>VLOOKUP(AS234,[1]Hoja3!$B$2:$AO$841,28,FALSE)</f>
        <v>0.43</v>
      </c>
      <c r="AI234" s="10" t="str">
        <f>VLOOKUP(AS234,[1]Hoja3!$B$2:$AO$841,19,FALSE)</f>
        <v>Entry Production Color Low/Mid</v>
      </c>
      <c r="AJ234" s="10">
        <f>VLOOKUP(AS234,[1]Hoja3!$B$2:$AO$841,15,FALSE)</f>
        <v>0</v>
      </c>
      <c r="AK234">
        <f>IF(AE234=AY234,1,0)</f>
        <v>0</v>
      </c>
      <c r="AL234">
        <f>IF(AB234=AF234,1,0)</f>
        <v>0</v>
      </c>
      <c r="AM234">
        <f>IF(AC234=AG234,1,0)</f>
        <v>0</v>
      </c>
      <c r="AN234">
        <f>IF(AD234=AH234,1,0)</f>
        <v>0</v>
      </c>
      <c r="AO234">
        <f>IF(H234=AI234,1,0)</f>
        <v>1</v>
      </c>
      <c r="AP234">
        <f>IF(AJ234=AA234,1,0)</f>
        <v>1</v>
      </c>
      <c r="AQ234" s="8">
        <f>COUNTIF($A$2:$A$1228,A234)</f>
        <v>2</v>
      </c>
      <c r="AR234">
        <f>VLOOKUP(A234,[1]Hoja3!$C$2:$AO$841,39,FALSE)</f>
        <v>2</v>
      </c>
      <c r="AS234" t="str">
        <f>A234 &amp; COUNTIF(A$2:A234,A234)</f>
        <v>0E2B6585111</v>
      </c>
      <c r="AT234" s="10">
        <f>VLOOKUP(AS234,[1]Hoja3!$B$2:$AO$841,38,FALSE)</f>
        <v>1651.6500000000003</v>
      </c>
      <c r="AU234" s="9">
        <f>IF(AR234&gt;AQ234,1,0)</f>
        <v>0</v>
      </c>
      <c r="AV234">
        <f>IF(P234="NA",2,IF(OR(F234="INSTALACION NUEVA",F234="Mantenimiento preventivo"),3,IF(AND(AB234&lt;AF234,AK234&lt;&gt;1),4,IF(AT234&gt;AE234,1,0))))</f>
        <v>0</v>
      </c>
    </row>
    <row r="235" spans="1:48" x14ac:dyDescent="0.25">
      <c r="A235" t="s">
        <v>203</v>
      </c>
      <c r="B235">
        <v>2019</v>
      </c>
      <c r="C235" t="s">
        <v>37</v>
      </c>
      <c r="D235" t="s">
        <v>38</v>
      </c>
      <c r="E235">
        <v>3</v>
      </c>
      <c r="F235" t="s">
        <v>40</v>
      </c>
      <c r="G235">
        <v>0.88333329999999999</v>
      </c>
      <c r="H235" t="s">
        <v>45</v>
      </c>
      <c r="I235">
        <v>803</v>
      </c>
      <c r="J235">
        <v>1573</v>
      </c>
      <c r="K235">
        <v>0.2</v>
      </c>
      <c r="L235">
        <v>0.6</v>
      </c>
      <c r="M235">
        <v>0.8</v>
      </c>
      <c r="N235">
        <v>1.05</v>
      </c>
      <c r="O235">
        <v>1.1000000000000001</v>
      </c>
      <c r="P235">
        <v>1.1499999999999999</v>
      </c>
      <c r="Q235" t="s">
        <v>46</v>
      </c>
      <c r="R235">
        <v>4</v>
      </c>
      <c r="S235">
        <v>6</v>
      </c>
      <c r="T235" t="s">
        <v>47</v>
      </c>
      <c r="U235" t="s">
        <v>48</v>
      </c>
      <c r="V235" t="s">
        <v>36</v>
      </c>
      <c r="W235">
        <v>2019</v>
      </c>
      <c r="X235" t="s">
        <v>37</v>
      </c>
      <c r="Y235" t="s">
        <v>38</v>
      </c>
      <c r="Z235">
        <v>5</v>
      </c>
      <c r="AA235">
        <v>0</v>
      </c>
      <c r="AB235">
        <v>20</v>
      </c>
      <c r="AC235">
        <v>1.05</v>
      </c>
      <c r="AD235">
        <v>0.220833325</v>
      </c>
      <c r="AE235">
        <v>1651.65</v>
      </c>
      <c r="AF235" s="10">
        <f>VLOOKUP(AS235,[1]Hoja3!$B$2:$AO$841,17,FALSE)</f>
        <v>26</v>
      </c>
      <c r="AG235" s="10">
        <f>VLOOKUP(AS235,[1]Hoja3!$B$2:$AO$841,23,FALSE)</f>
        <v>1.05</v>
      </c>
      <c r="AH235" s="10">
        <f>VLOOKUP(AS235,[1]Hoja3!$B$2:$AO$841,28,FALSE)</f>
        <v>0.26750000000000002</v>
      </c>
      <c r="AI235" s="10" t="str">
        <f>VLOOKUP(AS235,[1]Hoja3!$B$2:$AO$841,19,FALSE)</f>
        <v>Light Production Digital Business</v>
      </c>
      <c r="AJ235" s="10">
        <f>VLOOKUP(AS235,[1]Hoja3!$B$2:$AO$841,15,FALSE)</f>
        <v>0</v>
      </c>
      <c r="AK235">
        <f>IF(AE235=AY235,1,0)</f>
        <v>0</v>
      </c>
      <c r="AL235">
        <f>IF(AB235=AF235,1,0)</f>
        <v>0</v>
      </c>
      <c r="AM235">
        <f>IF(AC235=AG235,1,0)</f>
        <v>1</v>
      </c>
      <c r="AN235">
        <f>IF(AD235=AH235,1,0)</f>
        <v>0</v>
      </c>
      <c r="AO235">
        <f>IF(H235=AI235,1,0)</f>
        <v>1</v>
      </c>
      <c r="AP235">
        <f>IF(AJ235=AA235,1,0)</f>
        <v>1</v>
      </c>
      <c r="AQ235" s="8">
        <f>COUNTIF($A$2:$A$1228,A235)</f>
        <v>1</v>
      </c>
      <c r="AR235">
        <f>VLOOKUP(A235,[1]Hoja3!$C$2:$AO$841,39,FALSE)</f>
        <v>1</v>
      </c>
      <c r="AS235" t="str">
        <f>A235 &amp; COUNTIF(A$2:A235,A235)</f>
        <v>0BG09645131</v>
      </c>
      <c r="AT235" s="10">
        <f>VLOOKUP(AS235,[1]Hoja3!$B$2:$AO$841,38,FALSE)</f>
        <v>1651.6500000000003</v>
      </c>
      <c r="AU235" s="9">
        <f>IF(AR235&gt;AQ235,1,0)</f>
        <v>0</v>
      </c>
      <c r="AV235">
        <f>IF(P235="NA",2,IF(OR(F235="INSTALACION NUEVA",F235="Mantenimiento preventivo"),3,IF(AND(AB235&lt;AF235,AK235&lt;&gt;1),4,IF(AT235&gt;AE235,1,0))))</f>
        <v>4</v>
      </c>
    </row>
    <row r="236" spans="1:48" x14ac:dyDescent="0.25">
      <c r="A236" t="s">
        <v>43</v>
      </c>
      <c r="B236">
        <v>2019</v>
      </c>
      <c r="C236" t="s">
        <v>37</v>
      </c>
      <c r="D236" t="s">
        <v>38</v>
      </c>
      <c r="E236">
        <v>3</v>
      </c>
      <c r="F236" t="s">
        <v>40</v>
      </c>
      <c r="G236">
        <v>1.0333330000000001</v>
      </c>
      <c r="H236" t="s">
        <v>45</v>
      </c>
      <c r="I236">
        <v>803</v>
      </c>
      <c r="J236">
        <v>1573</v>
      </c>
      <c r="K236">
        <v>0.2</v>
      </c>
      <c r="L236">
        <v>0.6</v>
      </c>
      <c r="M236">
        <v>0.8</v>
      </c>
      <c r="N236">
        <v>1.05</v>
      </c>
      <c r="O236">
        <v>1.1000000000000001</v>
      </c>
      <c r="P236">
        <v>1.1499999999999999</v>
      </c>
      <c r="Q236" t="s">
        <v>46</v>
      </c>
      <c r="R236">
        <v>4</v>
      </c>
      <c r="S236">
        <v>6</v>
      </c>
      <c r="T236" t="s">
        <v>47</v>
      </c>
      <c r="U236" t="s">
        <v>48</v>
      </c>
      <c r="V236" t="s">
        <v>42</v>
      </c>
      <c r="W236">
        <v>2019</v>
      </c>
      <c r="X236" t="s">
        <v>37</v>
      </c>
      <c r="Y236" t="s">
        <v>38</v>
      </c>
      <c r="Z236">
        <v>5</v>
      </c>
      <c r="AA236">
        <v>0</v>
      </c>
      <c r="AB236">
        <v>-8</v>
      </c>
      <c r="AC236">
        <v>1.1499999999999999</v>
      </c>
      <c r="AD236">
        <v>0.25833325000000001</v>
      </c>
      <c r="AE236">
        <v>1808.95</v>
      </c>
      <c r="AF236" s="10">
        <f>VLOOKUP(AS236,[1]Hoja3!$B$2:$AO$841,17,FALSE)</f>
        <v>37</v>
      </c>
      <c r="AG236" s="10">
        <f>VLOOKUP(AS236,[1]Hoja3!$B$2:$AO$841,23,FALSE)</f>
        <v>1.1000000000000001</v>
      </c>
      <c r="AH236" s="10">
        <f>VLOOKUP(AS236,[1]Hoja3!$B$2:$AO$841,28,FALSE)</f>
        <v>0.59250000000000003</v>
      </c>
      <c r="AI236" s="10" t="str">
        <f>VLOOKUP(AS236,[1]Hoja3!$B$2:$AO$841,19,FALSE)</f>
        <v>Light Production Digital Business</v>
      </c>
      <c r="AJ236" s="10"/>
      <c r="AK236">
        <f>IF(AE236=AY236,1,0)</f>
        <v>0</v>
      </c>
      <c r="AL236">
        <f>IF(AB236=AF236,1,0)</f>
        <v>0</v>
      </c>
      <c r="AM236">
        <f>IF(AC236=AG236,1,0)</f>
        <v>0</v>
      </c>
      <c r="AN236">
        <f>IF(AD236=AH236,1,0)</f>
        <v>0</v>
      </c>
      <c r="AO236">
        <f>IF(H236=AI236,1,0)</f>
        <v>1</v>
      </c>
      <c r="AQ236" s="8">
        <f>COUNTIF($A$2:$A$1228,A236)</f>
        <v>2</v>
      </c>
      <c r="AR236">
        <f>VLOOKUP(A236,[1]Hoja3!$C$2:$AO$841,39,FALSE)</f>
        <v>1</v>
      </c>
      <c r="AS236" t="str">
        <f>A236 &amp; COUNTIF(A$2:A236,A236)</f>
        <v>0BG29516681</v>
      </c>
      <c r="AT236" s="10">
        <f>VLOOKUP(AS236,[1]Hoja3!$B$2:$AO$841,38,FALSE)</f>
        <v>1730.3000000000004</v>
      </c>
      <c r="AU236" s="9">
        <f>IF(AR236&gt;AQ236,1,0)</f>
        <v>0</v>
      </c>
    </row>
    <row r="237" spans="1:48" x14ac:dyDescent="0.25">
      <c r="A237" t="s">
        <v>742</v>
      </c>
      <c r="B237">
        <v>2019</v>
      </c>
      <c r="C237" t="s">
        <v>37</v>
      </c>
      <c r="D237" t="s">
        <v>38</v>
      </c>
      <c r="E237">
        <v>3</v>
      </c>
      <c r="F237" t="s">
        <v>40</v>
      </c>
      <c r="G237">
        <v>1.566667</v>
      </c>
      <c r="H237" t="s">
        <v>34</v>
      </c>
      <c r="I237">
        <v>468</v>
      </c>
      <c r="J237">
        <v>715</v>
      </c>
      <c r="K237">
        <v>0</v>
      </c>
      <c r="L237">
        <v>0</v>
      </c>
      <c r="M237">
        <v>0</v>
      </c>
      <c r="N237">
        <v>0.6</v>
      </c>
      <c r="O237">
        <v>0.8</v>
      </c>
      <c r="P237">
        <v>1.05</v>
      </c>
      <c r="Q237" t="s">
        <v>46</v>
      </c>
      <c r="R237">
        <v>5</v>
      </c>
      <c r="S237">
        <v>9</v>
      </c>
      <c r="T237" t="s">
        <v>47</v>
      </c>
      <c r="U237" t="s">
        <v>34</v>
      </c>
      <c r="V237" t="s">
        <v>73</v>
      </c>
      <c r="W237">
        <v>2019</v>
      </c>
      <c r="X237" t="s">
        <v>37</v>
      </c>
      <c r="Y237" t="s">
        <v>38</v>
      </c>
      <c r="Z237">
        <v>4</v>
      </c>
      <c r="AA237">
        <v>0</v>
      </c>
      <c r="AB237">
        <v>0</v>
      </c>
      <c r="AC237">
        <v>1.05</v>
      </c>
      <c r="AD237">
        <v>0.31333339999999998</v>
      </c>
      <c r="AE237">
        <v>750.75</v>
      </c>
      <c r="AF237" s="10">
        <f>VLOOKUP(AS237,[1]Hoja3!$B$2:$AO$841,17,FALSE)</f>
        <v>412</v>
      </c>
      <c r="AG237" s="10">
        <f>VLOOKUP(AS237,[1]Hoja3!$B$2:$AO$841,23,FALSE)</f>
        <v>1.05</v>
      </c>
      <c r="AH237" s="10">
        <f>VLOOKUP(AS237,[1]Hoja3!$B$2:$AO$841,28,FALSE)</f>
        <v>0.54</v>
      </c>
      <c r="AI237" s="10" t="str">
        <f>VLOOKUP(AS237,[1]Hoja3!$B$2:$AO$841,19,FALSE)</f>
        <v>A4 Mono MFPs</v>
      </c>
      <c r="AJ237" s="10">
        <f>VLOOKUP(AS237,[1]Hoja3!$B$2:$AO$841,15,FALSE)</f>
        <v>0</v>
      </c>
      <c r="AK237">
        <f>IF(AE237=AY237,1,0)</f>
        <v>0</v>
      </c>
      <c r="AL237">
        <f>IF(AB237=AF237,1,0)</f>
        <v>0</v>
      </c>
      <c r="AM237">
        <f>IF(AC237=AG237,1,0)</f>
        <v>1</v>
      </c>
      <c r="AN237">
        <f>IF(AD237=AH237,1,0)</f>
        <v>0</v>
      </c>
      <c r="AO237">
        <f>IF(H237=AI237,1,0)</f>
        <v>1</v>
      </c>
      <c r="AP237">
        <f>IF(AJ237=AA237,1,0)</f>
        <v>1</v>
      </c>
      <c r="AQ237" s="8">
        <f>COUNTIF($A$2:$A$1228,A237)</f>
        <v>1</v>
      </c>
      <c r="AR237">
        <f>VLOOKUP(A237,[1]Hoja3!$C$2:$AO$841,39,FALSE)</f>
        <v>1</v>
      </c>
      <c r="AS237" t="str">
        <f>A237 &amp; COUNTIF(A$2:A237,A237)</f>
        <v>09HB3256761</v>
      </c>
      <c r="AT237" s="10">
        <f>VLOOKUP(AS237,[1]Hoja3!$B$2:$AO$841,38,FALSE)</f>
        <v>750.75000000000011</v>
      </c>
      <c r="AU237" s="9">
        <f>IF(AR237&gt;AQ237,1,0)</f>
        <v>0</v>
      </c>
      <c r="AV237">
        <f>IF(P237="NA",2,IF(OR(F237="INSTALACION NUEVA",F237="Mantenimiento preventivo"),3,IF(AND(AB237&lt;AF237,AK237&lt;&gt;1),4,IF(AT237&gt;AE237,1,0))))</f>
        <v>4</v>
      </c>
    </row>
    <row r="238" spans="1:48" x14ac:dyDescent="0.25">
      <c r="A238" t="s">
        <v>221</v>
      </c>
      <c r="B238">
        <v>2019</v>
      </c>
      <c r="C238" t="s">
        <v>37</v>
      </c>
      <c r="D238" t="s">
        <v>38</v>
      </c>
      <c r="E238">
        <v>3</v>
      </c>
      <c r="F238" t="s">
        <v>40</v>
      </c>
      <c r="G238">
        <v>0.13333329999999999</v>
      </c>
      <c r="I238" t="s">
        <v>33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R238" t="s">
        <v>33</v>
      </c>
      <c r="S238" t="s">
        <v>33</v>
      </c>
      <c r="U238" t="s">
        <v>58</v>
      </c>
      <c r="V238" t="s">
        <v>55</v>
      </c>
      <c r="W238">
        <v>2019</v>
      </c>
      <c r="X238" t="s">
        <v>37</v>
      </c>
      <c r="Y238" t="s">
        <v>38</v>
      </c>
      <c r="Z238">
        <v>10</v>
      </c>
      <c r="AA238" t="s">
        <v>33</v>
      </c>
      <c r="AB238">
        <v>9</v>
      </c>
      <c r="AC238">
        <v>0</v>
      </c>
      <c r="AD238">
        <v>0</v>
      </c>
      <c r="AE238">
        <v>0</v>
      </c>
      <c r="AF238" s="10">
        <f>VLOOKUP(AS238,[1]Hoja3!$B$2:$AO$841,17,FALSE)</f>
        <v>504</v>
      </c>
      <c r="AG238" s="10">
        <f>VLOOKUP(AS238,[1]Hoja3!$B$2:$AO$841,23,FALSE)</f>
        <v>1.1000000000000001</v>
      </c>
      <c r="AH238" s="10">
        <f>VLOOKUP(AS238,[1]Hoja3!$B$2:$AO$841,28,FALSE)</f>
        <v>0.24</v>
      </c>
      <c r="AI238" s="10" t="str">
        <f>VLOOKUP(AS238,[1]Hoja3!$B$2:$AO$841,19,FALSE)</f>
        <v>Office Digital</v>
      </c>
      <c r="AJ238" s="10">
        <f>VLOOKUP(AS238,[1]Hoja3!$B$2:$AO$841,15,FALSE)</f>
        <v>0</v>
      </c>
      <c r="AK238">
        <f>IF(AE238=AY238,1,0)</f>
        <v>1</v>
      </c>
      <c r="AL238">
        <f>IF(AB238=AF238,1,0)</f>
        <v>0</v>
      </c>
      <c r="AM238">
        <f>IF(AC238=AG238,1,0)</f>
        <v>0</v>
      </c>
      <c r="AN238">
        <f>IF(AD238=AH238,1,0)</f>
        <v>0</v>
      </c>
      <c r="AO238">
        <f>IF(H238=AI238,1,0)</f>
        <v>0</v>
      </c>
      <c r="AP238">
        <f>IF(AJ238=AA238,1,0)</f>
        <v>0</v>
      </c>
      <c r="AQ238" s="8">
        <f>COUNTIF($A$2:$A$1228,A238)</f>
        <v>1</v>
      </c>
      <c r="AR238">
        <f>VLOOKUP(A238,[1]Hoja3!$C$2:$AO$841,39,FALSE)</f>
        <v>1</v>
      </c>
      <c r="AS238" t="str">
        <f>A238 &amp; COUNTIF(A$2:A238,A238)</f>
        <v>0LNX6313481</v>
      </c>
      <c r="AT238" s="10">
        <f>VLOOKUP(AS238,[1]Hoja3!$B$2:$AO$841,38,FALSE)</f>
        <v>1501.5000000000002</v>
      </c>
      <c r="AU238" s="9">
        <f>IF(AR238&gt;AQ238,1,0)</f>
        <v>0</v>
      </c>
      <c r="AV238">
        <f>IF(P238="NA",2,IF(OR(F238="INSTALACION NUEVA",F238="Mantenimiento preventivo"),3,IF(AND(AB238&lt;AF238,AK238&lt;&gt;1),4,IF(AT238&gt;AE238,1,0))))</f>
        <v>2</v>
      </c>
    </row>
    <row r="239" spans="1:48" x14ac:dyDescent="0.25">
      <c r="A239" t="s">
        <v>223</v>
      </c>
      <c r="B239">
        <v>2019</v>
      </c>
      <c r="C239" t="s">
        <v>37</v>
      </c>
      <c r="D239" t="s">
        <v>38</v>
      </c>
      <c r="E239">
        <v>3</v>
      </c>
      <c r="F239" t="s">
        <v>40</v>
      </c>
      <c r="G239">
        <v>0.8</v>
      </c>
      <c r="H239" t="s">
        <v>64</v>
      </c>
      <c r="I239">
        <v>655</v>
      </c>
      <c r="J239">
        <v>1365</v>
      </c>
      <c r="K239">
        <v>0</v>
      </c>
      <c r="L239">
        <v>0</v>
      </c>
      <c r="M239">
        <v>0.6</v>
      </c>
      <c r="N239">
        <v>0.8</v>
      </c>
      <c r="O239">
        <v>1.05</v>
      </c>
      <c r="P239">
        <v>1.1000000000000001</v>
      </c>
      <c r="Q239" t="s">
        <v>46</v>
      </c>
      <c r="R239">
        <v>5</v>
      </c>
      <c r="S239">
        <v>9</v>
      </c>
      <c r="T239" t="s">
        <v>47</v>
      </c>
      <c r="U239" t="s">
        <v>64</v>
      </c>
      <c r="V239" t="s">
        <v>59</v>
      </c>
      <c r="W239">
        <v>2019</v>
      </c>
      <c r="X239" t="s">
        <v>37</v>
      </c>
      <c r="Y239" t="s">
        <v>38</v>
      </c>
      <c r="Z239">
        <v>4</v>
      </c>
      <c r="AA239">
        <v>0</v>
      </c>
      <c r="AB239">
        <v>76</v>
      </c>
      <c r="AC239">
        <v>1.1000000000000001</v>
      </c>
      <c r="AD239">
        <v>0.16</v>
      </c>
      <c r="AE239">
        <v>1501.5</v>
      </c>
      <c r="AF239" s="10">
        <f>VLOOKUP(AS239,[1]Hoja3!$B$2:$AO$841,17,FALSE)</f>
        <v>84</v>
      </c>
      <c r="AG239" s="10">
        <f>VLOOKUP(AS239,[1]Hoja3!$B$2:$AO$841,23,FALSE)</f>
        <v>1.1000000000000001</v>
      </c>
      <c r="AH239" s="10">
        <f>VLOOKUP(AS239,[1]Hoja3!$B$2:$AO$841,28,FALSE)</f>
        <v>0.11000000000000001</v>
      </c>
      <c r="AI239" s="10" t="str">
        <f>VLOOKUP(AS239,[1]Hoja3!$B$2:$AO$841,19,FALSE)</f>
        <v>A3 Office Color Laser MFPs</v>
      </c>
      <c r="AJ239" s="10">
        <f>VLOOKUP(AS239,[1]Hoja3!$B$2:$AO$841,15,FALSE)</f>
        <v>0</v>
      </c>
      <c r="AK239">
        <f>IF(AE239=AY239,1,0)</f>
        <v>0</v>
      </c>
      <c r="AL239">
        <f>IF(AB239=AF239,1,0)</f>
        <v>0</v>
      </c>
      <c r="AM239">
        <f>IF(AC239=AG239,1,0)</f>
        <v>1</v>
      </c>
      <c r="AN239">
        <f>IF(AD239=AH239,1,0)</f>
        <v>0</v>
      </c>
      <c r="AO239">
        <f>IF(H239=AI239,1,0)</f>
        <v>1</v>
      </c>
      <c r="AP239">
        <f>IF(AJ239=AA239,1,0)</f>
        <v>1</v>
      </c>
      <c r="AQ239" s="8">
        <f>COUNTIF($A$2:$A$1228,A239)</f>
        <v>2</v>
      </c>
      <c r="AR239">
        <f>VLOOKUP(A239,[1]Hoja3!$C$2:$AO$841,39,FALSE)</f>
        <v>1</v>
      </c>
      <c r="AS239" t="str">
        <f>A239 &amp; COUNTIF(A$2:A239,A239)</f>
        <v>0MX44651171</v>
      </c>
      <c r="AT239" s="10">
        <f>VLOOKUP(AS239,[1]Hoja3!$B$2:$AO$841,38,FALSE)</f>
        <v>1501.5000000000002</v>
      </c>
      <c r="AU239" s="9">
        <f>IF(AR239&gt;AQ239,1,0)</f>
        <v>0</v>
      </c>
      <c r="AV239">
        <f>IF(P239="NA",2,IF(OR(F239="INSTALACION NUEVA",F239="Mantenimiento preventivo"),3,IF(AND(AB239&lt;AF239,AK239&lt;&gt;1),4,IF(AT239&gt;AE239,1,0))))</f>
        <v>4</v>
      </c>
    </row>
    <row r="240" spans="1:48" x14ac:dyDescent="0.25">
      <c r="A240" t="s">
        <v>228</v>
      </c>
      <c r="B240">
        <v>2019</v>
      </c>
      <c r="C240" t="s">
        <v>37</v>
      </c>
      <c r="D240" t="s">
        <v>38</v>
      </c>
      <c r="E240">
        <v>3</v>
      </c>
      <c r="F240" t="s">
        <v>40</v>
      </c>
      <c r="G240">
        <v>0.05</v>
      </c>
      <c r="H240" t="s">
        <v>34</v>
      </c>
      <c r="I240">
        <v>468</v>
      </c>
      <c r="J240">
        <v>715</v>
      </c>
      <c r="K240">
        <v>0</v>
      </c>
      <c r="L240">
        <v>0</v>
      </c>
      <c r="M240">
        <v>0</v>
      </c>
      <c r="N240">
        <v>0.6</v>
      </c>
      <c r="O240">
        <v>0.8</v>
      </c>
      <c r="P240">
        <v>1.05</v>
      </c>
      <c r="Q240" t="s">
        <v>46</v>
      </c>
      <c r="R240">
        <v>5</v>
      </c>
      <c r="S240">
        <v>9</v>
      </c>
      <c r="T240" t="s">
        <v>47</v>
      </c>
      <c r="U240" t="s">
        <v>34</v>
      </c>
      <c r="V240" t="s">
        <v>50</v>
      </c>
      <c r="W240">
        <v>2019</v>
      </c>
      <c r="X240" t="s">
        <v>37</v>
      </c>
      <c r="Y240" t="s">
        <v>38</v>
      </c>
      <c r="Z240">
        <v>5</v>
      </c>
      <c r="AA240">
        <v>0</v>
      </c>
      <c r="AB240">
        <v>41</v>
      </c>
      <c r="AC240">
        <v>0.8</v>
      </c>
      <c r="AD240">
        <v>0.01</v>
      </c>
      <c r="AE240">
        <v>572</v>
      </c>
      <c r="AF240" s="10" t="str">
        <f>VLOOKUP(AS240,[1]Hoja3!$B$2:$AO$841,17,FALSE)</f>
        <v xml:space="preserve">  </v>
      </c>
      <c r="AG240" s="10">
        <f>VLOOKUP(AS240,[1]Hoja3!$B$2:$AO$841,23,FALSE)</f>
        <v>1</v>
      </c>
      <c r="AH240" s="10">
        <f>VLOOKUP(AS240,[1]Hoja3!$B$2:$AO$841,28,FALSE)</f>
        <v>1.8888888888888889E-2</v>
      </c>
      <c r="AI240" s="10" t="str">
        <f>VLOOKUP(AS240,[1]Hoja3!$B$2:$AO$841,19,FALSE)</f>
        <v>A4 Mono MFPs</v>
      </c>
      <c r="AJ240" s="10">
        <f>VLOOKUP(AS240,[1]Hoja3!$B$2:$AO$841,15,FALSE)</f>
        <v>0</v>
      </c>
      <c r="AK240">
        <f>IF(AE240=AY240,1,0)</f>
        <v>0</v>
      </c>
      <c r="AL240">
        <f>IF(AB240=AF240,1,0)</f>
        <v>0</v>
      </c>
      <c r="AM240">
        <f>IF(AC240=AG240,1,0)</f>
        <v>0</v>
      </c>
      <c r="AN240">
        <f>IF(AD240=AH240,1,0)</f>
        <v>0</v>
      </c>
      <c r="AO240">
        <f>IF(H240=AI240,1,0)</f>
        <v>1</v>
      </c>
      <c r="AP240">
        <f>IF(AJ240=AA240,1,0)</f>
        <v>1</v>
      </c>
      <c r="AQ240" s="8">
        <f>COUNTIF($A$2:$A$1228,A240)</f>
        <v>1</v>
      </c>
      <c r="AR240">
        <f>VLOOKUP(A240,[1]Hoja3!$C$2:$AO$841,39,FALSE)</f>
        <v>1</v>
      </c>
      <c r="AS240" t="str">
        <f>A240 &amp; COUNTIF(A$2:A240,A240)</f>
        <v>9HB3818381</v>
      </c>
      <c r="AT240" s="10">
        <f>VLOOKUP(AS240,[1]Hoja3!$B$2:$AO$841,38,FALSE)</f>
        <v>715.00000000000011</v>
      </c>
      <c r="AU240" s="9">
        <f>IF(AR240&gt;AQ240,1,0)</f>
        <v>0</v>
      </c>
      <c r="AV240">
        <f>IF(P240="NA",2,IF(OR(F240="INSTALACION NUEVA",F240="Mantenimiento preventivo"),3,IF(AND(AB240&lt;AF240,AK240&lt;&gt;1),4,IF(AT240&gt;AE240,1,0))))</f>
        <v>4</v>
      </c>
    </row>
    <row r="241" spans="1:48" x14ac:dyDescent="0.25">
      <c r="A241" t="s">
        <v>196</v>
      </c>
      <c r="B241">
        <v>2019</v>
      </c>
      <c r="C241" t="s">
        <v>37</v>
      </c>
      <c r="D241" t="s">
        <v>38</v>
      </c>
      <c r="E241">
        <v>3</v>
      </c>
      <c r="F241" t="s">
        <v>40</v>
      </c>
      <c r="G241">
        <v>0.3333333</v>
      </c>
      <c r="H241" t="s">
        <v>116</v>
      </c>
      <c r="I241">
        <v>655</v>
      </c>
      <c r="J241">
        <v>1365</v>
      </c>
      <c r="K241">
        <v>0</v>
      </c>
      <c r="L241">
        <v>0</v>
      </c>
      <c r="M241">
        <v>0.6</v>
      </c>
      <c r="N241">
        <v>0.8</v>
      </c>
      <c r="O241">
        <v>1.05</v>
      </c>
      <c r="P241">
        <v>1.1000000000000001</v>
      </c>
      <c r="Q241" t="s">
        <v>46</v>
      </c>
      <c r="R241">
        <v>5</v>
      </c>
      <c r="S241">
        <v>9</v>
      </c>
      <c r="T241" t="s">
        <v>47</v>
      </c>
      <c r="U241" t="s">
        <v>58</v>
      </c>
      <c r="V241" t="s">
        <v>50</v>
      </c>
      <c r="W241">
        <v>2019</v>
      </c>
      <c r="X241" t="s">
        <v>37</v>
      </c>
      <c r="Y241" t="s">
        <v>38</v>
      </c>
      <c r="Z241">
        <v>4</v>
      </c>
      <c r="AA241">
        <v>0</v>
      </c>
      <c r="AB241">
        <v>103</v>
      </c>
      <c r="AC241">
        <v>1.1000000000000001</v>
      </c>
      <c r="AD241">
        <v>6.6666660000000003E-2</v>
      </c>
      <c r="AE241">
        <v>1501.5</v>
      </c>
      <c r="AF241" s="10">
        <f>VLOOKUP(AS241,[1]Hoja3!$B$2:$AO$841,17,FALSE)</f>
        <v>103</v>
      </c>
      <c r="AG241" s="10">
        <f>VLOOKUP(AS241,[1]Hoja3!$B$2:$AO$841,23,FALSE)</f>
        <v>1.1000000000000001</v>
      </c>
      <c r="AH241" s="10">
        <f>VLOOKUP(AS241,[1]Hoja3!$B$2:$AO$841,28,FALSE)</f>
        <v>0.34399999999999997</v>
      </c>
      <c r="AI241" s="10" t="str">
        <f>VLOOKUP(AS241,[1]Hoja3!$B$2:$AO$841,19,FALSE)</f>
        <v>Office Digital</v>
      </c>
      <c r="AJ241" s="10">
        <f>VLOOKUP(AS241,[1]Hoja3!$B$2:$AO$841,15,FALSE)</f>
        <v>0</v>
      </c>
      <c r="AK241">
        <f>IF(AE241=AY241,1,0)</f>
        <v>0</v>
      </c>
      <c r="AL241">
        <f>IF(AB241=AF241,1,0)</f>
        <v>1</v>
      </c>
      <c r="AM241">
        <f>IF(AC241=AG241,1,0)</f>
        <v>1</v>
      </c>
      <c r="AN241">
        <f>IF(AD241=AH241,1,0)</f>
        <v>0</v>
      </c>
      <c r="AO241">
        <f>IF(H241=AI241,1,0)</f>
        <v>1</v>
      </c>
      <c r="AP241">
        <f>IF(AJ241=AA241,1,0)</f>
        <v>1</v>
      </c>
      <c r="AQ241" s="8">
        <f>COUNTIF($A$2:$A$1228,A241)</f>
        <v>1</v>
      </c>
      <c r="AR241">
        <f>VLOOKUP(A241,[1]Hoja3!$C$2:$AO$841,39,FALSE)</f>
        <v>1</v>
      </c>
      <c r="AS241" t="str">
        <f>A241 &amp; COUNTIF(A$2:A241,A241)</f>
        <v>07CX0438321</v>
      </c>
      <c r="AT241" s="10">
        <f>VLOOKUP(AS241,[1]Hoja3!$B$2:$AO$841,38,FALSE)</f>
        <v>1501.5000000000002</v>
      </c>
      <c r="AU241" s="9">
        <f>IF(AR241&gt;AQ241,1,0)</f>
        <v>0</v>
      </c>
      <c r="AV241">
        <f>IF(P241="NA",2,IF(OR(F241="INSTALACION NUEVA",F241="Mantenimiento preventivo"),3,IF(AND(AB241&lt;AF241,AK241&lt;&gt;1),4,IF(AT241&gt;AE241,1,0))))</f>
        <v>0</v>
      </c>
    </row>
    <row r="242" spans="1:48" x14ac:dyDescent="0.25">
      <c r="A242" t="s">
        <v>210</v>
      </c>
      <c r="B242">
        <v>2019</v>
      </c>
      <c r="C242" t="s">
        <v>37</v>
      </c>
      <c r="D242" t="s">
        <v>38</v>
      </c>
      <c r="E242">
        <v>3</v>
      </c>
      <c r="F242" t="s">
        <v>40</v>
      </c>
      <c r="G242">
        <v>0.2</v>
      </c>
      <c r="H242" t="s">
        <v>54</v>
      </c>
      <c r="I242">
        <v>803</v>
      </c>
      <c r="J242">
        <v>1573</v>
      </c>
      <c r="K242">
        <v>0.2</v>
      </c>
      <c r="L242">
        <v>0.6</v>
      </c>
      <c r="M242">
        <v>0.8</v>
      </c>
      <c r="N242">
        <v>1.05</v>
      </c>
      <c r="O242">
        <v>1.1000000000000001</v>
      </c>
      <c r="P242">
        <v>1.1499999999999999</v>
      </c>
      <c r="Q242" t="s">
        <v>46</v>
      </c>
      <c r="R242">
        <v>4</v>
      </c>
      <c r="S242">
        <v>6</v>
      </c>
      <c r="T242" t="s">
        <v>47</v>
      </c>
      <c r="U242" t="s">
        <v>54</v>
      </c>
      <c r="V242" t="s">
        <v>42</v>
      </c>
      <c r="W242">
        <v>2019</v>
      </c>
      <c r="X242" t="s">
        <v>37</v>
      </c>
      <c r="Y242" t="s">
        <v>38</v>
      </c>
      <c r="Z242">
        <v>4</v>
      </c>
      <c r="AA242">
        <v>0</v>
      </c>
      <c r="AB242">
        <v>19</v>
      </c>
      <c r="AC242">
        <v>1.05</v>
      </c>
      <c r="AD242">
        <v>0.05</v>
      </c>
      <c r="AE242">
        <v>1651.65</v>
      </c>
      <c r="AF242" s="10">
        <f>VLOOKUP(AS242,[1]Hoja3!$B$2:$AO$841,17,FALSE)</f>
        <v>22</v>
      </c>
      <c r="AG242" s="10">
        <f>VLOOKUP(AS242,[1]Hoja3!$B$2:$AO$841,23,FALSE)</f>
        <v>1.05</v>
      </c>
      <c r="AH242" s="10">
        <f>VLOOKUP(AS242,[1]Hoja3!$B$2:$AO$841,28,FALSE)</f>
        <v>0.14249999999999999</v>
      </c>
      <c r="AI242" s="10" t="str">
        <f>VLOOKUP(AS242,[1]Hoja3!$B$2:$AO$841,19,FALSE)</f>
        <v>Entry Production Color Low/Mid</v>
      </c>
      <c r="AJ242" s="10">
        <f>VLOOKUP(AS242,[1]Hoja3!$B$2:$AO$841,15,FALSE)</f>
        <v>0</v>
      </c>
      <c r="AK242">
        <f>IF(AE242=AY242,1,0)</f>
        <v>0</v>
      </c>
      <c r="AL242">
        <f>IF(AB242=AF242,1,0)</f>
        <v>0</v>
      </c>
      <c r="AM242">
        <f>IF(AC242=AG242,1,0)</f>
        <v>1</v>
      </c>
      <c r="AN242">
        <f>IF(AD242=AH242,1,0)</f>
        <v>0</v>
      </c>
      <c r="AO242">
        <f>IF(H242=AI242,1,0)</f>
        <v>1</v>
      </c>
      <c r="AP242">
        <f>IF(AJ242=AA242,1,0)</f>
        <v>1</v>
      </c>
      <c r="AQ242" s="8">
        <f>COUNTIF($A$2:$A$1228,A242)</f>
        <v>1</v>
      </c>
      <c r="AR242">
        <f>VLOOKUP(A242,[1]Hoja3!$C$2:$AO$841,39,FALSE)</f>
        <v>1</v>
      </c>
      <c r="AS242" t="str">
        <f>A242 &amp; COUNTIF(A$2:A242,A242)</f>
        <v>0E2B6538861</v>
      </c>
      <c r="AT242" s="10">
        <f>VLOOKUP(AS242,[1]Hoja3!$B$2:$AO$841,38,FALSE)</f>
        <v>1651.6500000000003</v>
      </c>
      <c r="AU242" s="9">
        <f>IF(AR242&gt;AQ242,1,0)</f>
        <v>0</v>
      </c>
      <c r="AV242">
        <f>IF(P242="NA",2,IF(OR(F242="INSTALACION NUEVA",F242="Mantenimiento preventivo"),3,IF(AND(AB242&lt;AF242,AK242&lt;&gt;1),4,IF(AT242&gt;AE242,1,0))))</f>
        <v>4</v>
      </c>
    </row>
    <row r="243" spans="1:48" x14ac:dyDescent="0.25">
      <c r="A243" t="s">
        <v>227</v>
      </c>
      <c r="B243">
        <v>2019</v>
      </c>
      <c r="C243" t="s">
        <v>37</v>
      </c>
      <c r="D243" t="s">
        <v>38</v>
      </c>
      <c r="E243">
        <v>3</v>
      </c>
      <c r="F243" t="s">
        <v>44</v>
      </c>
      <c r="G243">
        <v>0</v>
      </c>
      <c r="H243" t="s">
        <v>54</v>
      </c>
      <c r="I243">
        <v>803</v>
      </c>
      <c r="J243">
        <v>1573</v>
      </c>
      <c r="K243">
        <v>0.2</v>
      </c>
      <c r="L243">
        <v>0.6</v>
      </c>
      <c r="M243">
        <v>0.8</v>
      </c>
      <c r="N243">
        <v>1.05</v>
      </c>
      <c r="O243">
        <v>1.1000000000000001</v>
      </c>
      <c r="P243">
        <v>1.1499999999999999</v>
      </c>
      <c r="Q243" t="s">
        <v>46</v>
      </c>
      <c r="R243">
        <v>4</v>
      </c>
      <c r="S243">
        <v>6</v>
      </c>
      <c r="T243" t="s">
        <v>85</v>
      </c>
      <c r="U243" t="s">
        <v>54</v>
      </c>
      <c r="V243" t="s">
        <v>61</v>
      </c>
      <c r="W243">
        <v>2019</v>
      </c>
      <c r="X243" t="s">
        <v>37</v>
      </c>
      <c r="Y243" t="s">
        <v>38</v>
      </c>
      <c r="Z243">
        <v>4</v>
      </c>
      <c r="AA243">
        <v>0</v>
      </c>
      <c r="AB243">
        <v>41</v>
      </c>
      <c r="AC243">
        <v>0</v>
      </c>
      <c r="AD243">
        <v>0</v>
      </c>
      <c r="AE243">
        <v>1573</v>
      </c>
      <c r="AF243" s="10" t="e">
        <f>VLOOKUP(AS243,[1]Hoja3!$B$2:$AO$841,17,FALSE)</f>
        <v>#N/A</v>
      </c>
      <c r="AG243" s="10" t="e">
        <f>VLOOKUP(AS243,[1]Hoja3!$B$2:$AO$841,23,FALSE)</f>
        <v>#N/A</v>
      </c>
      <c r="AH243" s="10" t="e">
        <f>VLOOKUP(AS243,[1]Hoja3!$B$2:$AO$841,28,FALSE)</f>
        <v>#N/A</v>
      </c>
      <c r="AI243" s="10" t="e">
        <f>VLOOKUP(AS243,[1]Hoja3!$B$2:$AO$841,19,FALSE)</f>
        <v>#N/A</v>
      </c>
      <c r="AJ243" s="10"/>
      <c r="AK243">
        <f>IF(AE243=AY243,1,0)</f>
        <v>0</v>
      </c>
      <c r="AL243" t="e">
        <f>IF(AB243=AF243,1,0)</f>
        <v>#N/A</v>
      </c>
      <c r="AM243" t="e">
        <f>IF(AC243=AG243,1,0)</f>
        <v>#N/A</v>
      </c>
      <c r="AN243" t="e">
        <f>IF(AD243=AH243,1,0)</f>
        <v>#N/A</v>
      </c>
      <c r="AO243" t="e">
        <f>IF(H243=AI243,1,0)</f>
        <v>#N/A</v>
      </c>
      <c r="AQ243" s="8">
        <f>COUNTIF($A$2:$A$1228,A243)</f>
        <v>1</v>
      </c>
      <c r="AR243" t="e">
        <f>VLOOKUP(A243,[1]Hoja3!$C$2:$AO$841,39,FALSE)</f>
        <v>#N/A</v>
      </c>
      <c r="AS243" t="str">
        <f>A243 &amp; COUNTIF(A$2:A243,A243)</f>
        <v>0XPN5531581</v>
      </c>
      <c r="AT243" s="10" t="e">
        <f>VLOOKUP(AS243,[1]Hoja3!$B$2:$AO$841,38,FALSE)</f>
        <v>#N/A</v>
      </c>
      <c r="AU243" s="9" t="e">
        <f>IF(AR243&gt;AQ243,1,0)</f>
        <v>#N/A</v>
      </c>
    </row>
    <row r="244" spans="1:48" x14ac:dyDescent="0.25">
      <c r="A244" t="s">
        <v>152</v>
      </c>
      <c r="B244">
        <v>2019</v>
      </c>
      <c r="C244" t="s">
        <v>37</v>
      </c>
      <c r="D244" t="s">
        <v>38</v>
      </c>
      <c r="E244">
        <v>3</v>
      </c>
      <c r="F244" t="s">
        <v>40</v>
      </c>
      <c r="G244">
        <v>0.45</v>
      </c>
      <c r="H244" t="s">
        <v>58</v>
      </c>
      <c r="I244">
        <v>655</v>
      </c>
      <c r="J244">
        <v>1365</v>
      </c>
      <c r="K244">
        <v>0</v>
      </c>
      <c r="L244">
        <v>0</v>
      </c>
      <c r="M244">
        <v>0.6</v>
      </c>
      <c r="N244">
        <v>0.8</v>
      </c>
      <c r="O244">
        <v>1.05</v>
      </c>
      <c r="P244">
        <v>1.1000000000000001</v>
      </c>
      <c r="Q244" t="s">
        <v>46</v>
      </c>
      <c r="R244">
        <v>5</v>
      </c>
      <c r="S244">
        <v>9</v>
      </c>
      <c r="T244" t="s">
        <v>47</v>
      </c>
      <c r="U244" t="s">
        <v>45</v>
      </c>
      <c r="V244" t="s">
        <v>42</v>
      </c>
      <c r="W244">
        <v>2019</v>
      </c>
      <c r="X244" t="s">
        <v>37</v>
      </c>
      <c r="Y244" t="s">
        <v>38</v>
      </c>
      <c r="Z244">
        <v>4</v>
      </c>
      <c r="AA244">
        <v>0</v>
      </c>
      <c r="AB244">
        <v>1</v>
      </c>
      <c r="AC244">
        <v>0</v>
      </c>
      <c r="AD244">
        <v>0.09</v>
      </c>
      <c r="AE244">
        <v>0</v>
      </c>
      <c r="AF244" s="10">
        <f>VLOOKUP(AS244,[1]Hoja3!$B$2:$AO$841,17,FALSE)</f>
        <v>1</v>
      </c>
      <c r="AG244" s="10">
        <f>VLOOKUP(AS244,[1]Hoja3!$B$2:$AO$841,23,FALSE)</f>
        <v>0</v>
      </c>
      <c r="AH244" s="10">
        <f>VLOOKUP(AS244,[1]Hoja3!$B$2:$AO$841,28,FALSE)</f>
        <v>1.4000000000000002E-2</v>
      </c>
      <c r="AI244" s="10" t="str">
        <f>VLOOKUP(AS244,[1]Hoja3!$B$2:$AO$841,19,FALSE)</f>
        <v>Departmental Digital</v>
      </c>
      <c r="AJ244" s="10">
        <f>VLOOKUP(AS244,[1]Hoja3!$B$2:$AO$841,15,FALSE)</f>
        <v>0</v>
      </c>
      <c r="AK244">
        <f>IF(AE244=AY244,1,0)</f>
        <v>1</v>
      </c>
      <c r="AL244">
        <f>IF(AB244=AF244,1,0)</f>
        <v>1</v>
      </c>
      <c r="AM244">
        <f>IF(AC244=AG244,1,0)</f>
        <v>1</v>
      </c>
      <c r="AN244">
        <f>IF(AD244=AH244,1,0)</f>
        <v>0</v>
      </c>
      <c r="AO244">
        <f>IF(H244=AI244,1,0)</f>
        <v>1</v>
      </c>
      <c r="AP244">
        <f>IF(AJ244=AA244,1,0)</f>
        <v>1</v>
      </c>
      <c r="AQ244" s="8">
        <f>COUNTIF($A$2:$A$1228,A244)</f>
        <v>2</v>
      </c>
      <c r="AR244">
        <f>VLOOKUP(A244,[1]Hoja3!$C$2:$AO$841,39,FALSE)</f>
        <v>2</v>
      </c>
      <c r="AS244" t="str">
        <f>A244 &amp; COUNTIF(A$2:A244,A244)</f>
        <v>03AG8803182</v>
      </c>
      <c r="AT244" s="10">
        <f>VLOOKUP(AS244,[1]Hoja3!$B$2:$AO$841,38,FALSE)</f>
        <v>0</v>
      </c>
      <c r="AU244" s="9">
        <f>IF(AR244&gt;AQ244,1,0)</f>
        <v>0</v>
      </c>
      <c r="AV244">
        <f>IF(P244="NA",2,IF(OR(F244="INSTALACION NUEVA",F244="Mantenimiento preventivo"),3,IF(AND(AB244&lt;AF244,AK244&lt;&gt;1),4,IF(AT244&gt;AE244,1,0))))</f>
        <v>0</v>
      </c>
    </row>
    <row r="245" spans="1:48" x14ac:dyDescent="0.25">
      <c r="A245" t="s">
        <v>213</v>
      </c>
      <c r="B245">
        <v>2019</v>
      </c>
      <c r="C245" t="s">
        <v>37</v>
      </c>
      <c r="D245" t="s">
        <v>38</v>
      </c>
      <c r="E245">
        <v>3</v>
      </c>
      <c r="F245" t="s">
        <v>40</v>
      </c>
      <c r="G245">
        <v>0.25</v>
      </c>
      <c r="H245" t="s">
        <v>54</v>
      </c>
      <c r="I245">
        <v>803</v>
      </c>
      <c r="J245">
        <v>1573</v>
      </c>
      <c r="K245">
        <v>0.2</v>
      </c>
      <c r="L245">
        <v>0.6</v>
      </c>
      <c r="M245">
        <v>0.8</v>
      </c>
      <c r="N245">
        <v>1.05</v>
      </c>
      <c r="O245">
        <v>1.1000000000000001</v>
      </c>
      <c r="P245">
        <v>1.1499999999999999</v>
      </c>
      <c r="Q245" t="s">
        <v>46</v>
      </c>
      <c r="R245">
        <v>4</v>
      </c>
      <c r="S245">
        <v>6</v>
      </c>
      <c r="T245" t="s">
        <v>47</v>
      </c>
      <c r="U245" t="s">
        <v>54</v>
      </c>
      <c r="V245" t="s">
        <v>67</v>
      </c>
      <c r="W245">
        <v>2019</v>
      </c>
      <c r="X245" t="s">
        <v>37</v>
      </c>
      <c r="Y245" t="s">
        <v>38</v>
      </c>
      <c r="Z245">
        <v>4</v>
      </c>
      <c r="AA245">
        <v>0</v>
      </c>
      <c r="AB245">
        <v>6</v>
      </c>
      <c r="AC245">
        <v>0.6</v>
      </c>
      <c r="AD245">
        <v>6.25E-2</v>
      </c>
      <c r="AE245">
        <v>943.8</v>
      </c>
      <c r="AF245" s="10">
        <f>VLOOKUP(AS245,[1]Hoja3!$B$2:$AO$841,17,FALSE)</f>
        <v>7</v>
      </c>
      <c r="AG245" s="10">
        <f>VLOOKUP(AS245,[1]Hoja3!$B$2:$AO$841,23,FALSE)</f>
        <v>0.8</v>
      </c>
      <c r="AH245" s="10">
        <f>VLOOKUP(AS245,[1]Hoja3!$B$2:$AO$841,28,FALSE)</f>
        <v>0.32750000000000001</v>
      </c>
      <c r="AI245" s="10" t="str">
        <f>VLOOKUP(AS245,[1]Hoja3!$B$2:$AO$841,19,FALSE)</f>
        <v>Entry Production Color Low/Mid</v>
      </c>
      <c r="AJ245" s="10">
        <f>VLOOKUP(AS245,[1]Hoja3!$B$2:$AO$841,15,FALSE)</f>
        <v>0</v>
      </c>
      <c r="AK245">
        <f>IF(AE245=AY245,1,0)</f>
        <v>0</v>
      </c>
      <c r="AL245">
        <f>IF(AB245=AF245,1,0)</f>
        <v>0</v>
      </c>
      <c r="AM245">
        <f>IF(AC245=AG245,1,0)</f>
        <v>0</v>
      </c>
      <c r="AN245">
        <f>IF(AD245=AH245,1,0)</f>
        <v>0</v>
      </c>
      <c r="AO245">
        <f>IF(H245=AI245,1,0)</f>
        <v>1</v>
      </c>
      <c r="AP245">
        <f>IF(AJ245=AA245,1,0)</f>
        <v>1</v>
      </c>
      <c r="AQ245" s="8">
        <f>COUNTIF($A$2:$A$1228,A245)</f>
        <v>1</v>
      </c>
      <c r="AR245">
        <f>VLOOKUP(A245,[1]Hoja3!$C$2:$AO$841,39,FALSE)</f>
        <v>2</v>
      </c>
      <c r="AS245" t="str">
        <f>A245 &amp; COUNTIF(A$2:A245,A245)</f>
        <v>0E2B6662691</v>
      </c>
      <c r="AT245" s="10">
        <f>VLOOKUP(AS245,[1]Hoja3!$B$2:$AO$841,38,FALSE)</f>
        <v>865.15000000000032</v>
      </c>
      <c r="AU245" s="9">
        <f>IF(AR245&gt;AQ245,1,0)</f>
        <v>1</v>
      </c>
      <c r="AV245">
        <f>IF(P245="NA",2,IF(OR(F245="INSTALACION NUEVA",F245="Mantenimiento preventivo"),3,IF(AND(AB245&lt;AF245,AK245&lt;&gt;1),4,IF(AT245&gt;AE245,1,0))))</f>
        <v>4</v>
      </c>
    </row>
    <row r="246" spans="1:48" x14ac:dyDescent="0.25">
      <c r="A246" t="s">
        <v>743</v>
      </c>
      <c r="B246">
        <v>2019</v>
      </c>
      <c r="C246" t="s">
        <v>37</v>
      </c>
      <c r="D246" t="s">
        <v>38</v>
      </c>
      <c r="E246">
        <v>3</v>
      </c>
      <c r="F246" t="s">
        <v>40</v>
      </c>
      <c r="G246">
        <v>0.51666670000000003</v>
      </c>
      <c r="H246" t="s">
        <v>34</v>
      </c>
      <c r="I246">
        <v>468</v>
      </c>
      <c r="J246">
        <v>715</v>
      </c>
      <c r="K246">
        <v>0</v>
      </c>
      <c r="L246">
        <v>0</v>
      </c>
      <c r="M246">
        <v>0</v>
      </c>
      <c r="N246">
        <v>0.6</v>
      </c>
      <c r="O246">
        <v>0.8</v>
      </c>
      <c r="P246">
        <v>1.05</v>
      </c>
      <c r="Q246" t="s">
        <v>420</v>
      </c>
      <c r="R246">
        <v>5</v>
      </c>
      <c r="S246">
        <v>9</v>
      </c>
      <c r="T246" t="s">
        <v>47</v>
      </c>
      <c r="U246" t="s">
        <v>34</v>
      </c>
      <c r="V246" t="s">
        <v>683</v>
      </c>
      <c r="W246">
        <v>2019</v>
      </c>
      <c r="X246" t="s">
        <v>37</v>
      </c>
      <c r="Y246" t="s">
        <v>38</v>
      </c>
      <c r="Z246">
        <v>4</v>
      </c>
      <c r="AA246">
        <v>0</v>
      </c>
      <c r="AB246">
        <v>54</v>
      </c>
      <c r="AC246">
        <v>0.8</v>
      </c>
      <c r="AD246">
        <v>0.10333334</v>
      </c>
      <c r="AE246">
        <v>374.4</v>
      </c>
      <c r="AF246" s="10">
        <f>VLOOKUP(AS246,[1]Hoja3!$B$2:$AO$841,17,FALSE)</f>
        <v>195</v>
      </c>
      <c r="AG246" s="10">
        <f>VLOOKUP(AS246,[1]Hoja3!$B$2:$AO$841,23,FALSE)</f>
        <v>1.05</v>
      </c>
      <c r="AH246" s="10">
        <f>VLOOKUP(AS246,[1]Hoja3!$B$2:$AO$841,28,FALSE)</f>
        <v>0.50600000000000001</v>
      </c>
      <c r="AI246" s="10" t="str">
        <f>VLOOKUP(AS246,[1]Hoja3!$B$2:$AO$841,19,FALSE)</f>
        <v>A4 Mono MFPs</v>
      </c>
      <c r="AJ246" s="10">
        <f>VLOOKUP(AS246,[1]Hoja3!$B$2:$AO$841,15,FALSE)</f>
        <v>1</v>
      </c>
      <c r="AK246">
        <f>IF(AE246=AY246,1,0)</f>
        <v>0</v>
      </c>
      <c r="AL246">
        <f>IF(AB246=AF246,1,0)</f>
        <v>0</v>
      </c>
      <c r="AM246">
        <f>IF(AC246=AG246,1,0)</f>
        <v>0</v>
      </c>
      <c r="AN246">
        <f>IF(AD246=AH246,1,0)</f>
        <v>0</v>
      </c>
      <c r="AO246">
        <f>IF(H246=AI246,1,0)</f>
        <v>1</v>
      </c>
      <c r="AP246">
        <f>IF(AJ246=AA246,1,0)</f>
        <v>0</v>
      </c>
      <c r="AQ246" s="8">
        <f>COUNTIF($A$2:$A$1228,A246)</f>
        <v>2</v>
      </c>
      <c r="AR246">
        <f>VLOOKUP(A246,[1]Hoja3!$C$2:$AO$841,39,FALSE)</f>
        <v>2</v>
      </c>
      <c r="AS246" t="str">
        <f>A246 &amp; COUNTIF(A$2:A246,A246)</f>
        <v>09HB3316711</v>
      </c>
      <c r="AT246" s="10">
        <f>VLOOKUP(AS246,[1]Hoja3!$B$2:$AO$841,38,FALSE)</f>
        <v>0</v>
      </c>
      <c r="AU246" s="9">
        <f>IF(AR246&gt;AQ246,1,0)</f>
        <v>0</v>
      </c>
      <c r="AV246">
        <f>IF(P246="NA",2,IF(OR(F246="INSTALACION NUEVA",F246="Mantenimiento preventivo"),3,IF(AND(AB246&lt;AF246,AK246&lt;&gt;1),4,IF(AT246&gt;AE246,1,0))))</f>
        <v>4</v>
      </c>
    </row>
    <row r="247" spans="1:48" x14ac:dyDescent="0.25">
      <c r="A247" t="s">
        <v>199</v>
      </c>
      <c r="B247">
        <v>2019</v>
      </c>
      <c r="C247" t="s">
        <v>37</v>
      </c>
      <c r="D247" t="s">
        <v>38</v>
      </c>
      <c r="E247">
        <v>3</v>
      </c>
      <c r="F247" t="s">
        <v>44</v>
      </c>
      <c r="G247">
        <v>0</v>
      </c>
      <c r="H247" t="s">
        <v>71</v>
      </c>
      <c r="I247">
        <v>468</v>
      </c>
      <c r="J247">
        <v>715</v>
      </c>
      <c r="K247">
        <v>0</v>
      </c>
      <c r="L247">
        <v>0</v>
      </c>
      <c r="M247">
        <v>0</v>
      </c>
      <c r="N247">
        <v>0.6</v>
      </c>
      <c r="O247">
        <v>0.8</v>
      </c>
      <c r="P247">
        <v>1.05</v>
      </c>
      <c r="Q247" t="s">
        <v>46</v>
      </c>
      <c r="R247">
        <v>5</v>
      </c>
      <c r="S247">
        <v>9</v>
      </c>
      <c r="T247" t="s">
        <v>47</v>
      </c>
      <c r="U247" t="s">
        <v>34</v>
      </c>
      <c r="V247" t="s">
        <v>55</v>
      </c>
      <c r="W247">
        <v>2019</v>
      </c>
      <c r="X247" t="s">
        <v>37</v>
      </c>
      <c r="Y247" t="s">
        <v>38</v>
      </c>
      <c r="Z247">
        <v>4</v>
      </c>
      <c r="AA247">
        <v>0</v>
      </c>
      <c r="AB247">
        <v>8</v>
      </c>
      <c r="AC247">
        <v>0</v>
      </c>
      <c r="AD247">
        <v>0</v>
      </c>
      <c r="AE247">
        <v>715</v>
      </c>
      <c r="AF247" s="10" t="e">
        <f>VLOOKUP(AS247,[1]Hoja3!$B$2:$AO$841,17,FALSE)</f>
        <v>#N/A</v>
      </c>
      <c r="AG247" s="10" t="e">
        <f>VLOOKUP(AS247,[1]Hoja3!$B$2:$AO$841,23,FALSE)</f>
        <v>#N/A</v>
      </c>
      <c r="AH247" s="10" t="e">
        <f>VLOOKUP(AS247,[1]Hoja3!$B$2:$AO$841,28,FALSE)</f>
        <v>#N/A</v>
      </c>
      <c r="AI247" s="10" t="e">
        <f>VLOOKUP(AS247,[1]Hoja3!$B$2:$AO$841,19,FALSE)</f>
        <v>#N/A</v>
      </c>
      <c r="AJ247" s="10"/>
      <c r="AK247">
        <f>IF(AE247=AY247,1,0)</f>
        <v>0</v>
      </c>
      <c r="AL247" t="e">
        <f>IF(AB247=AF247,1,0)</f>
        <v>#N/A</v>
      </c>
      <c r="AM247" t="e">
        <f>IF(AC247=AG247,1,0)</f>
        <v>#N/A</v>
      </c>
      <c r="AN247" t="e">
        <f>IF(AD247=AH247,1,0)</f>
        <v>#N/A</v>
      </c>
      <c r="AO247" t="e">
        <f>IF(H247=AI247,1,0)</f>
        <v>#N/A</v>
      </c>
      <c r="AQ247" s="8">
        <f>COUNTIF($A$2:$A$1228,A247)</f>
        <v>1</v>
      </c>
      <c r="AR247" t="e">
        <f>VLOOKUP(A247,[1]Hoja3!$C$2:$AO$841,39,FALSE)</f>
        <v>#N/A</v>
      </c>
      <c r="AS247" t="str">
        <f>A247 &amp; COUNTIF(A$2:A247,A247)</f>
        <v>0A4T5542831</v>
      </c>
      <c r="AT247" s="10" t="e">
        <f>VLOOKUP(AS247,[1]Hoja3!$B$2:$AO$841,38,FALSE)</f>
        <v>#N/A</v>
      </c>
      <c r="AU247" s="9" t="e">
        <f>IF(AR247&gt;AQ247,1,0)</f>
        <v>#N/A</v>
      </c>
    </row>
    <row r="248" spans="1:48" x14ac:dyDescent="0.25">
      <c r="A248" t="s">
        <v>236</v>
      </c>
      <c r="B248">
        <v>2019</v>
      </c>
      <c r="C248" t="s">
        <v>37</v>
      </c>
      <c r="D248" t="s">
        <v>38</v>
      </c>
      <c r="E248">
        <v>4</v>
      </c>
      <c r="F248" t="s">
        <v>44</v>
      </c>
      <c r="G248">
        <v>0</v>
      </c>
      <c r="H248" t="s">
        <v>91</v>
      </c>
      <c r="I248">
        <v>803</v>
      </c>
      <c r="J248">
        <v>1573</v>
      </c>
      <c r="K248">
        <v>0.2</v>
      </c>
      <c r="L248">
        <v>0.6</v>
      </c>
      <c r="M248">
        <v>0.8</v>
      </c>
      <c r="N248">
        <v>1.05</v>
      </c>
      <c r="O248">
        <v>1.1000000000000001</v>
      </c>
      <c r="P248">
        <v>1.1499999999999999</v>
      </c>
      <c r="Q248" t="s">
        <v>46</v>
      </c>
      <c r="R248">
        <v>4</v>
      </c>
      <c r="S248">
        <v>6</v>
      </c>
      <c r="T248" t="s">
        <v>47</v>
      </c>
      <c r="U248" t="s">
        <v>91</v>
      </c>
      <c r="V248" t="s">
        <v>59</v>
      </c>
      <c r="W248">
        <v>2019</v>
      </c>
      <c r="X248" t="s">
        <v>37</v>
      </c>
      <c r="Y248" t="s">
        <v>38</v>
      </c>
      <c r="Z248">
        <v>4</v>
      </c>
      <c r="AA248">
        <v>0</v>
      </c>
      <c r="AB248">
        <v>8</v>
      </c>
      <c r="AC248">
        <v>0</v>
      </c>
      <c r="AD248">
        <v>0</v>
      </c>
      <c r="AE248">
        <v>1573</v>
      </c>
      <c r="AF248" s="10" t="e">
        <f>VLOOKUP(AS248,[1]Hoja3!$B$2:$AO$841,17,FALSE)</f>
        <v>#N/A</v>
      </c>
      <c r="AG248" s="10" t="e">
        <f>VLOOKUP(AS248,[1]Hoja3!$B$2:$AO$841,23,FALSE)</f>
        <v>#N/A</v>
      </c>
      <c r="AH248" s="10" t="e">
        <f>VLOOKUP(AS248,[1]Hoja3!$B$2:$AO$841,28,FALSE)</f>
        <v>#N/A</v>
      </c>
      <c r="AI248" s="10" t="e">
        <f>VLOOKUP(AS248,[1]Hoja3!$B$2:$AO$841,19,FALSE)</f>
        <v>#N/A</v>
      </c>
      <c r="AJ248" s="10"/>
      <c r="AK248">
        <f>IF(AE248=AY248,1,0)</f>
        <v>0</v>
      </c>
      <c r="AL248" t="e">
        <f>IF(AB248=AF248,1,0)</f>
        <v>#N/A</v>
      </c>
      <c r="AM248" t="e">
        <f>IF(AC248=AG248,1,0)</f>
        <v>#N/A</v>
      </c>
      <c r="AN248" t="e">
        <f>IF(AD248=AH248,1,0)</f>
        <v>#N/A</v>
      </c>
      <c r="AO248" t="e">
        <f>IF(H248=AI248,1,0)</f>
        <v>#N/A</v>
      </c>
      <c r="AQ248" s="8">
        <f>COUNTIF($A$2:$A$1228,A248)</f>
        <v>3</v>
      </c>
      <c r="AR248" t="e">
        <f>VLOOKUP(A248,[1]Hoja3!$C$2:$AO$841,39,FALSE)</f>
        <v>#N/A</v>
      </c>
      <c r="AS248" t="str">
        <f>A248 &amp; COUNTIF(A$2:A248,A248)</f>
        <v>0AGE4745221</v>
      </c>
      <c r="AT248" s="10" t="e">
        <f>VLOOKUP(AS248,[1]Hoja3!$B$2:$AO$841,38,FALSE)</f>
        <v>#N/A</v>
      </c>
      <c r="AU248" s="9" t="e">
        <f>IF(AR248&gt;AQ248,1,0)</f>
        <v>#N/A</v>
      </c>
    </row>
    <row r="249" spans="1:48" x14ac:dyDescent="0.25">
      <c r="A249" t="s">
        <v>131</v>
      </c>
      <c r="B249">
        <v>2019</v>
      </c>
      <c r="C249" t="s">
        <v>37</v>
      </c>
      <c r="D249" t="s">
        <v>38</v>
      </c>
      <c r="E249">
        <v>4</v>
      </c>
      <c r="F249" t="s">
        <v>44</v>
      </c>
      <c r="G249">
        <v>8.3333340000000006E-2</v>
      </c>
      <c r="H249" t="s">
        <v>58</v>
      </c>
      <c r="I249">
        <v>655</v>
      </c>
      <c r="J249">
        <v>1365</v>
      </c>
      <c r="K249">
        <v>0</v>
      </c>
      <c r="L249">
        <v>0</v>
      </c>
      <c r="M249">
        <v>0.6</v>
      </c>
      <c r="N249">
        <v>0.8</v>
      </c>
      <c r="O249">
        <v>1.05</v>
      </c>
      <c r="P249">
        <v>1.1000000000000001</v>
      </c>
      <c r="Q249" t="s">
        <v>46</v>
      </c>
      <c r="R249">
        <v>5</v>
      </c>
      <c r="S249">
        <v>9</v>
      </c>
      <c r="T249" t="s">
        <v>47</v>
      </c>
      <c r="U249" t="s">
        <v>58</v>
      </c>
      <c r="V249" t="s">
        <v>73</v>
      </c>
      <c r="W249">
        <v>2019</v>
      </c>
      <c r="X249" t="s">
        <v>37</v>
      </c>
      <c r="Y249" t="s">
        <v>38</v>
      </c>
      <c r="Z249">
        <v>4</v>
      </c>
      <c r="AA249">
        <v>0</v>
      </c>
      <c r="AB249">
        <v>1</v>
      </c>
      <c r="AC249">
        <v>0</v>
      </c>
      <c r="AD249">
        <v>0</v>
      </c>
      <c r="AE249">
        <v>1365</v>
      </c>
      <c r="AF249" s="10" t="e">
        <f>VLOOKUP(AS249,[1]Hoja3!$B$2:$AO$841,17,FALSE)</f>
        <v>#N/A</v>
      </c>
      <c r="AG249" s="10" t="e">
        <f>VLOOKUP(AS249,[1]Hoja3!$B$2:$AO$841,23,FALSE)</f>
        <v>#N/A</v>
      </c>
      <c r="AH249" s="10" t="e">
        <f>VLOOKUP(AS249,[1]Hoja3!$B$2:$AO$841,28,FALSE)</f>
        <v>#N/A</v>
      </c>
      <c r="AI249" s="10" t="e">
        <f>VLOOKUP(AS249,[1]Hoja3!$B$2:$AO$841,19,FALSE)</f>
        <v>#N/A</v>
      </c>
      <c r="AJ249" s="10"/>
      <c r="AK249">
        <f>IF(AE249=AY249,1,0)</f>
        <v>0</v>
      </c>
      <c r="AL249" t="e">
        <f>IF(AB249=AF249,1,0)</f>
        <v>#N/A</v>
      </c>
      <c r="AM249" t="e">
        <f>IF(AC249=AG249,1,0)</f>
        <v>#N/A</v>
      </c>
      <c r="AN249" t="e">
        <f>IF(AD249=AH249,1,0)</f>
        <v>#N/A</v>
      </c>
      <c r="AO249" t="e">
        <f>IF(H249=AI249,1,0)</f>
        <v>#N/A</v>
      </c>
      <c r="AQ249" s="8">
        <f>COUNTIF($A$2:$A$1228,A249)</f>
        <v>5</v>
      </c>
      <c r="AR249">
        <f>VLOOKUP(A249,[1]Hoja3!$C$2:$AO$841,39,FALSE)</f>
        <v>1</v>
      </c>
      <c r="AS249" t="str">
        <f>A249 &amp; COUNTIF(A$2:A249,A249)</f>
        <v>0EX92931682</v>
      </c>
      <c r="AT249" s="10" t="e">
        <f>VLOOKUP(AS249,[1]Hoja3!$B$2:$AO$841,38,FALSE)</f>
        <v>#N/A</v>
      </c>
      <c r="AU249" s="9">
        <f>IF(AR249&gt;AQ249,1,0)</f>
        <v>0</v>
      </c>
    </row>
    <row r="250" spans="1:48" x14ac:dyDescent="0.25">
      <c r="A250" t="s">
        <v>254</v>
      </c>
      <c r="B250">
        <v>2019</v>
      </c>
      <c r="C250" t="s">
        <v>37</v>
      </c>
      <c r="D250" t="s">
        <v>38</v>
      </c>
      <c r="E250">
        <v>4</v>
      </c>
      <c r="F250" t="s">
        <v>40</v>
      </c>
      <c r="G250">
        <v>2</v>
      </c>
      <c r="H250" t="s">
        <v>58</v>
      </c>
      <c r="I250">
        <v>655</v>
      </c>
      <c r="J250">
        <v>1365</v>
      </c>
      <c r="K250">
        <v>0</v>
      </c>
      <c r="L250">
        <v>0</v>
      </c>
      <c r="M250">
        <v>0.6</v>
      </c>
      <c r="N250">
        <v>0.8</v>
      </c>
      <c r="O250">
        <v>1.05</v>
      </c>
      <c r="P250">
        <v>1.1000000000000001</v>
      </c>
      <c r="Q250" t="s">
        <v>46</v>
      </c>
      <c r="R250">
        <v>5</v>
      </c>
      <c r="S250">
        <v>9</v>
      </c>
      <c r="T250" t="s">
        <v>47</v>
      </c>
      <c r="U250" t="s">
        <v>58</v>
      </c>
      <c r="V250" t="s">
        <v>80</v>
      </c>
      <c r="W250">
        <v>2019</v>
      </c>
      <c r="X250" t="s">
        <v>37</v>
      </c>
      <c r="Y250" t="s">
        <v>38</v>
      </c>
      <c r="Z250">
        <v>4</v>
      </c>
      <c r="AA250">
        <v>0</v>
      </c>
      <c r="AB250">
        <v>14</v>
      </c>
      <c r="AC250">
        <v>0.6</v>
      </c>
      <c r="AD250">
        <v>0.4</v>
      </c>
      <c r="AE250">
        <v>819</v>
      </c>
      <c r="AF250" s="10">
        <f>VLOOKUP(AS250,[1]Hoja3!$B$2:$AO$841,17,FALSE)</f>
        <v>14</v>
      </c>
      <c r="AG250" s="10">
        <f>VLOOKUP(AS250,[1]Hoja3!$B$2:$AO$841,23,FALSE)</f>
        <v>0.6</v>
      </c>
      <c r="AH250" s="10">
        <f>VLOOKUP(AS250,[1]Hoja3!$B$2:$AO$841,28,FALSE)</f>
        <v>0.4</v>
      </c>
      <c r="AI250" s="10" t="str">
        <f>VLOOKUP(AS250,[1]Hoja3!$B$2:$AO$841,19,FALSE)</f>
        <v>Departmental Digital</v>
      </c>
      <c r="AJ250" s="10">
        <f>VLOOKUP(AS250,[1]Hoja3!$B$2:$AO$841,15,FALSE)</f>
        <v>0</v>
      </c>
      <c r="AK250">
        <f>IF(AE250=AY250,1,0)</f>
        <v>0</v>
      </c>
      <c r="AL250">
        <f>IF(AB250=AF250,1,0)</f>
        <v>1</v>
      </c>
      <c r="AM250">
        <f>IF(AC250=AG250,1,0)</f>
        <v>1</v>
      </c>
      <c r="AN250">
        <f>IF(AD250=AH250,1,0)</f>
        <v>1</v>
      </c>
      <c r="AO250">
        <f>IF(H250=AI250,1,0)</f>
        <v>1</v>
      </c>
      <c r="AP250">
        <f>IF(AJ250=AA250,1,0)</f>
        <v>1</v>
      </c>
      <c r="AQ250" s="8">
        <f>COUNTIF($A$2:$A$1228,A250)</f>
        <v>1</v>
      </c>
      <c r="AR250">
        <f>VLOOKUP(A250,[1]Hoja3!$C$2:$AO$841,39,FALSE)</f>
        <v>1</v>
      </c>
      <c r="AS250" t="str">
        <f>A250 &amp; COUNTIF(A$2:A250,A250)</f>
        <v>0EX96651311</v>
      </c>
      <c r="AT250" s="10">
        <f>VLOOKUP(AS250,[1]Hoja3!$B$2:$AO$841,38,FALSE)</f>
        <v>819</v>
      </c>
      <c r="AU250" s="9">
        <f>IF(AR250&gt;AQ250,1,0)</f>
        <v>0</v>
      </c>
      <c r="AV250">
        <f>IF(P250="NA",2,IF(OR(F250="INSTALACION NUEVA",F250="Mantenimiento preventivo"),3,IF(AND(AB250&lt;AF250,AK250&lt;&gt;1),4,IF(AT250&gt;AE250,1,0))))</f>
        <v>0</v>
      </c>
    </row>
    <row r="251" spans="1:48" x14ac:dyDescent="0.25">
      <c r="A251" t="s">
        <v>235</v>
      </c>
      <c r="B251">
        <v>2019</v>
      </c>
      <c r="C251" t="s">
        <v>37</v>
      </c>
      <c r="D251" t="s">
        <v>38</v>
      </c>
      <c r="E251">
        <v>4</v>
      </c>
      <c r="F251" t="s">
        <v>40</v>
      </c>
      <c r="G251">
        <v>0.81666669999999997</v>
      </c>
      <c r="H251" t="s">
        <v>71</v>
      </c>
      <c r="I251">
        <v>468</v>
      </c>
      <c r="J251">
        <v>715</v>
      </c>
      <c r="K251">
        <v>0</v>
      </c>
      <c r="L251">
        <v>0</v>
      </c>
      <c r="M251">
        <v>0</v>
      </c>
      <c r="N251">
        <v>0.6</v>
      </c>
      <c r="O251">
        <v>0.8</v>
      </c>
      <c r="P251">
        <v>1.05</v>
      </c>
      <c r="Q251" t="s">
        <v>46</v>
      </c>
      <c r="R251">
        <v>5</v>
      </c>
      <c r="S251">
        <v>9</v>
      </c>
      <c r="T251" t="s">
        <v>47</v>
      </c>
      <c r="U251" t="s">
        <v>34</v>
      </c>
      <c r="V251" t="s">
        <v>50</v>
      </c>
      <c r="W251">
        <v>2019</v>
      </c>
      <c r="X251" t="s">
        <v>37</v>
      </c>
      <c r="Y251" t="s">
        <v>38</v>
      </c>
      <c r="Z251">
        <v>9</v>
      </c>
      <c r="AA251">
        <v>0</v>
      </c>
      <c r="AB251">
        <v>30</v>
      </c>
      <c r="AC251">
        <v>0.6</v>
      </c>
      <c r="AD251">
        <v>0.16333333999999999</v>
      </c>
      <c r="AE251">
        <v>429</v>
      </c>
      <c r="AF251" s="10">
        <f>VLOOKUP(AS251,[1]Hoja3!$B$2:$AO$841,17,FALSE)</f>
        <v>33</v>
      </c>
      <c r="AG251" s="10">
        <f>VLOOKUP(AS251,[1]Hoja3!$B$2:$AO$841,23,FALSE)</f>
        <v>0.8</v>
      </c>
      <c r="AH251" s="10">
        <f>VLOOKUP(AS251,[1]Hoja3!$B$2:$AO$841,28,FALSE)</f>
        <v>0.16399999999999998</v>
      </c>
      <c r="AI251" s="10" t="str">
        <f>VLOOKUP(AS251,[1]Hoja3!$B$2:$AO$841,19,FALSE)</f>
        <v>Entry Mono Printers</v>
      </c>
      <c r="AJ251" s="10">
        <f>VLOOKUP(AS251,[1]Hoja3!$B$2:$AO$841,15,FALSE)</f>
        <v>0</v>
      </c>
      <c r="AK251">
        <f>IF(AE251=AY251,1,0)</f>
        <v>0</v>
      </c>
      <c r="AL251">
        <f>IF(AB251=AF251,1,0)</f>
        <v>0</v>
      </c>
      <c r="AM251">
        <f>IF(AC251=AG251,1,0)</f>
        <v>0</v>
      </c>
      <c r="AN251">
        <f>IF(AD251=AH251,1,0)</f>
        <v>0</v>
      </c>
      <c r="AO251">
        <f>IF(H251=AI251,1,0)</f>
        <v>1</v>
      </c>
      <c r="AP251">
        <f>IF(AJ251=AA251,1,0)</f>
        <v>1</v>
      </c>
      <c r="AQ251" s="8">
        <f>COUNTIF($A$2:$A$1228,A251)</f>
        <v>1</v>
      </c>
      <c r="AR251">
        <f>VLOOKUP(A251,[1]Hoja3!$C$2:$AO$841,39,FALSE)</f>
        <v>1</v>
      </c>
      <c r="AS251" t="str">
        <f>A251 &amp; COUNTIF(A$2:A251,A251)</f>
        <v>0A4T5583791</v>
      </c>
      <c r="AT251" s="10">
        <f>VLOOKUP(AS251,[1]Hoja3!$B$2:$AO$841,38,FALSE)</f>
        <v>572.00000000000011</v>
      </c>
      <c r="AU251" s="9">
        <f>IF(AR251&gt;AQ251,1,0)</f>
        <v>0</v>
      </c>
      <c r="AV251">
        <f>IF(P251="NA",2,IF(OR(F251="INSTALACION NUEVA",F251="Mantenimiento preventivo"),3,IF(AND(AB251&lt;AF251,AK251&lt;&gt;1),4,IF(AT251&gt;AE251,1,0))))</f>
        <v>4</v>
      </c>
    </row>
    <row r="252" spans="1:48" x14ac:dyDescent="0.25">
      <c r="A252" t="s">
        <v>244</v>
      </c>
      <c r="B252">
        <v>2019</v>
      </c>
      <c r="C252" t="s">
        <v>37</v>
      </c>
      <c r="D252" t="s">
        <v>38</v>
      </c>
      <c r="E252">
        <v>4</v>
      </c>
      <c r="F252" t="s">
        <v>40</v>
      </c>
      <c r="G252">
        <v>1.5</v>
      </c>
      <c r="H252" t="s">
        <v>41</v>
      </c>
      <c r="I252">
        <v>468</v>
      </c>
      <c r="J252">
        <v>715</v>
      </c>
      <c r="K252">
        <v>0</v>
      </c>
      <c r="L252">
        <v>0</v>
      </c>
      <c r="M252">
        <v>0</v>
      </c>
      <c r="N252">
        <v>0.6</v>
      </c>
      <c r="O252">
        <v>0.8</v>
      </c>
      <c r="P252">
        <v>1.05</v>
      </c>
      <c r="Q252" t="s">
        <v>46</v>
      </c>
      <c r="R252">
        <v>5</v>
      </c>
      <c r="S252">
        <v>9</v>
      </c>
      <c r="T252" t="s">
        <v>47</v>
      </c>
      <c r="U252" t="s">
        <v>34</v>
      </c>
      <c r="V252" t="s">
        <v>36</v>
      </c>
      <c r="W252">
        <v>2019</v>
      </c>
      <c r="X252" t="s">
        <v>37</v>
      </c>
      <c r="Y252" t="s">
        <v>38</v>
      </c>
      <c r="Z252">
        <v>4</v>
      </c>
      <c r="AA252">
        <v>0</v>
      </c>
      <c r="AB252">
        <v>118</v>
      </c>
      <c r="AC252">
        <v>1.05</v>
      </c>
      <c r="AD252">
        <v>0.3</v>
      </c>
      <c r="AE252">
        <v>750.75</v>
      </c>
      <c r="AF252" s="10">
        <f>VLOOKUP(AS252,[1]Hoja3!$B$2:$AO$841,17,FALSE)</f>
        <v>117</v>
      </c>
      <c r="AG252" s="10">
        <f>VLOOKUP(AS252,[1]Hoja3!$B$2:$AO$841,23,FALSE)</f>
        <v>1.05</v>
      </c>
      <c r="AH252" s="10">
        <f>VLOOKUP(AS252,[1]Hoja3!$B$2:$AO$841,28,FALSE)</f>
        <v>0.3</v>
      </c>
      <c r="AI252" s="10" t="str">
        <f>VLOOKUP(AS252,[1]Hoja3!$B$2:$AO$841,19,FALSE)</f>
        <v>A4 Color Laser MFPs</v>
      </c>
      <c r="AJ252" s="10">
        <f>VLOOKUP(AS252,[1]Hoja3!$B$2:$AO$841,15,FALSE)</f>
        <v>0</v>
      </c>
      <c r="AK252">
        <f>IF(AE252=AY252,1,0)</f>
        <v>0</v>
      </c>
      <c r="AL252">
        <f>IF(AB252=AF252,1,0)</f>
        <v>0</v>
      </c>
      <c r="AM252">
        <f>IF(AC252=AG252,1,0)</f>
        <v>1</v>
      </c>
      <c r="AN252">
        <f>IF(AD252=AH252,1,0)</f>
        <v>1</v>
      </c>
      <c r="AO252">
        <f>IF(H252=AI252,1,0)</f>
        <v>1</v>
      </c>
      <c r="AP252">
        <f>IF(AJ252=AA252,1,0)</f>
        <v>1</v>
      </c>
      <c r="AQ252" s="8">
        <f>COUNTIF($A$2:$A$1228,A252)</f>
        <v>1</v>
      </c>
      <c r="AR252">
        <f>VLOOKUP(A252,[1]Hoja3!$C$2:$AO$841,39,FALSE)</f>
        <v>1</v>
      </c>
      <c r="AS252" t="str">
        <f>A252 &amp; COUNTIF(A$2:A252,A252)</f>
        <v>0E1B9800621</v>
      </c>
      <c r="AT252" s="10">
        <f>VLOOKUP(AS252,[1]Hoja3!$B$2:$AO$841,38,FALSE)</f>
        <v>750.75000000000011</v>
      </c>
      <c r="AU252" s="9">
        <f>IF(AR252&gt;AQ252,1,0)</f>
        <v>0</v>
      </c>
      <c r="AV252">
        <f>IF(P252="NA",2,IF(OR(F252="INSTALACION NUEVA",F252="Mantenimiento preventivo"),3,IF(AND(AB252&lt;AF252,AK252&lt;&gt;1),4,IF(AT252&gt;AE252,1,0))))</f>
        <v>0</v>
      </c>
    </row>
    <row r="253" spans="1:48" x14ac:dyDescent="0.25">
      <c r="A253" t="s">
        <v>233</v>
      </c>
      <c r="B253">
        <v>2019</v>
      </c>
      <c r="C253" t="s">
        <v>37</v>
      </c>
      <c r="D253" t="s">
        <v>38</v>
      </c>
      <c r="E253">
        <v>4</v>
      </c>
      <c r="F253" t="s">
        <v>40</v>
      </c>
      <c r="G253">
        <v>2.4500000000000002</v>
      </c>
      <c r="H253" t="s">
        <v>34</v>
      </c>
      <c r="I253">
        <v>468</v>
      </c>
      <c r="J253">
        <v>715</v>
      </c>
      <c r="K253">
        <v>0</v>
      </c>
      <c r="L253">
        <v>0</v>
      </c>
      <c r="M253">
        <v>0</v>
      </c>
      <c r="N253">
        <v>0.6</v>
      </c>
      <c r="O253">
        <v>0.8</v>
      </c>
      <c r="P253">
        <v>1.05</v>
      </c>
      <c r="Q253" t="s">
        <v>46</v>
      </c>
      <c r="R253">
        <v>5</v>
      </c>
      <c r="S253">
        <v>9</v>
      </c>
      <c r="T253" t="s">
        <v>85</v>
      </c>
      <c r="U253" t="s">
        <v>34</v>
      </c>
      <c r="V253" t="s">
        <v>42</v>
      </c>
      <c r="W253">
        <v>2019</v>
      </c>
      <c r="X253" t="s">
        <v>37</v>
      </c>
      <c r="Y253" t="s">
        <v>38</v>
      </c>
      <c r="Z253">
        <v>8</v>
      </c>
      <c r="AA253">
        <v>0</v>
      </c>
      <c r="AB253">
        <v>118</v>
      </c>
      <c r="AC253">
        <v>1.05</v>
      </c>
      <c r="AD253">
        <v>0.27222222222222198</v>
      </c>
      <c r="AE253">
        <v>750.75</v>
      </c>
      <c r="AF253" s="10">
        <f>VLOOKUP(AS253,[1]Hoja3!$B$2:$AO$841,17,FALSE)</f>
        <v>119</v>
      </c>
      <c r="AG253" s="10">
        <f>VLOOKUP(AS253,[1]Hoja3!$B$2:$AO$841,23,FALSE)</f>
        <v>1.05</v>
      </c>
      <c r="AH253" s="10">
        <f>VLOOKUP(AS253,[1]Hoja3!$B$2:$AO$841,28,FALSE)</f>
        <v>0.27555555555555555</v>
      </c>
      <c r="AI253" s="10" t="str">
        <f>VLOOKUP(AS253,[1]Hoja3!$B$2:$AO$841,19,FALSE)</f>
        <v>A4 Mono MFPs</v>
      </c>
      <c r="AJ253" s="10">
        <f>VLOOKUP(AS253,[1]Hoja3!$B$2:$AO$841,15,FALSE)</f>
        <v>0</v>
      </c>
      <c r="AK253">
        <f>IF(AE253=AY253,1,0)</f>
        <v>0</v>
      </c>
      <c r="AL253">
        <f>IF(AB253=AF253,1,0)</f>
        <v>0</v>
      </c>
      <c r="AM253">
        <f>IF(AC253=AG253,1,0)</f>
        <v>1</v>
      </c>
      <c r="AN253">
        <f>IF(AD253=AH253,1,0)</f>
        <v>0</v>
      </c>
      <c r="AO253">
        <f>IF(H253=AI253,1,0)</f>
        <v>1</v>
      </c>
      <c r="AP253">
        <f>IF(AJ253=AA253,1,0)</f>
        <v>1</v>
      </c>
      <c r="AQ253" s="8">
        <f>COUNTIF($A$2:$A$1228,A253)</f>
        <v>1</v>
      </c>
      <c r="AR253">
        <f>VLOOKUP(A253,[1]Hoja3!$C$2:$AO$841,39,FALSE)</f>
        <v>1</v>
      </c>
      <c r="AS253" t="str">
        <f>A253 &amp; COUNTIF(A$2:A253,A253)</f>
        <v>0A2T2004581</v>
      </c>
      <c r="AT253" s="10">
        <f>VLOOKUP(AS253,[1]Hoja3!$B$2:$AO$841,38,FALSE)</f>
        <v>750.75000000000011</v>
      </c>
      <c r="AU253" s="9">
        <f>IF(AR253&gt;AQ253,1,0)</f>
        <v>0</v>
      </c>
      <c r="AV253">
        <f>IF(P253="NA",2,IF(OR(F253="INSTALACION NUEVA",F253="Mantenimiento preventivo"),3,IF(AND(AB253&lt;AF253,AK253&lt;&gt;1),4,IF(AT253&gt;AE253,1,0))))</f>
        <v>4</v>
      </c>
    </row>
    <row r="254" spans="1:48" x14ac:dyDescent="0.25">
      <c r="A254" t="s">
        <v>137</v>
      </c>
      <c r="B254">
        <v>2019</v>
      </c>
      <c r="C254" t="s">
        <v>37</v>
      </c>
      <c r="D254" t="s">
        <v>38</v>
      </c>
      <c r="E254">
        <v>4</v>
      </c>
      <c r="F254" t="s">
        <v>40</v>
      </c>
      <c r="G254">
        <v>2.5833330000000001</v>
      </c>
      <c r="H254" t="s">
        <v>48</v>
      </c>
      <c r="I254">
        <v>1116</v>
      </c>
      <c r="J254">
        <v>2145</v>
      </c>
      <c r="K254">
        <v>0.6</v>
      </c>
      <c r="L254">
        <v>0.8</v>
      </c>
      <c r="M254">
        <v>1.05</v>
      </c>
      <c r="N254">
        <v>1.1000000000000001</v>
      </c>
      <c r="O254">
        <v>1.1499999999999999</v>
      </c>
      <c r="P254">
        <v>1.2</v>
      </c>
      <c r="Q254" t="s">
        <v>46</v>
      </c>
      <c r="R254">
        <v>3</v>
      </c>
      <c r="S254">
        <v>6</v>
      </c>
      <c r="T254" t="s">
        <v>47</v>
      </c>
      <c r="U254" t="s">
        <v>48</v>
      </c>
      <c r="V254" t="s">
        <v>50</v>
      </c>
      <c r="W254">
        <v>2019</v>
      </c>
      <c r="X254" t="s">
        <v>37</v>
      </c>
      <c r="Y254" t="s">
        <v>38</v>
      </c>
      <c r="Z254">
        <v>8</v>
      </c>
      <c r="AA254">
        <v>0</v>
      </c>
      <c r="AB254">
        <v>2</v>
      </c>
      <c r="AC254">
        <v>0.6</v>
      </c>
      <c r="AD254">
        <v>0.86111099999999996</v>
      </c>
      <c r="AE254">
        <v>1287</v>
      </c>
      <c r="AF254" s="10">
        <f>VLOOKUP(AS254,[1]Hoja3!$B$2:$AO$841,17,FALSE)</f>
        <v>3</v>
      </c>
      <c r="AG254" s="10">
        <f>VLOOKUP(AS254,[1]Hoja3!$B$2:$AO$841,23,FALSE)</f>
        <v>0.6</v>
      </c>
      <c r="AH254" s="10">
        <f>VLOOKUP(AS254,[1]Hoja3!$B$2:$AO$841,28,FALSE)</f>
        <v>0.94</v>
      </c>
      <c r="AI254" s="10" t="str">
        <f>VLOOKUP(AS254,[1]Hoja3!$B$2:$AO$841,19,FALSE)</f>
        <v>High End Cut Sheet</v>
      </c>
      <c r="AJ254" s="10">
        <f>VLOOKUP(AS254,[1]Hoja3!$B$2:$AO$841,15,FALSE)</f>
        <v>0</v>
      </c>
      <c r="AK254">
        <f>IF(AE254=AY254,1,0)</f>
        <v>0</v>
      </c>
      <c r="AL254">
        <f>IF(AB254=AF254,1,0)</f>
        <v>0</v>
      </c>
      <c r="AM254">
        <f>IF(AC254=AG254,1,0)</f>
        <v>1</v>
      </c>
      <c r="AN254">
        <f>IF(AD254=AH254,1,0)</f>
        <v>0</v>
      </c>
      <c r="AO254">
        <f>IF(H254=AI254,1,0)</f>
        <v>1</v>
      </c>
      <c r="AP254">
        <f>IF(AJ254=AA254,1,0)</f>
        <v>1</v>
      </c>
      <c r="AQ254" s="8">
        <f>COUNTIF($A$2:$A$1228,A254)</f>
        <v>3</v>
      </c>
      <c r="AR254">
        <f>VLOOKUP(A254,[1]Hoja3!$C$2:$AO$841,39,FALSE)</f>
        <v>3</v>
      </c>
      <c r="AS254" t="str">
        <f>A254 &amp; COUNTIF(A$2:A254,A254)</f>
        <v>0UHA0020042</v>
      </c>
      <c r="AT254" s="10">
        <f>VLOOKUP(AS254,[1]Hoja3!$B$2:$AO$841,38,FALSE)</f>
        <v>1287</v>
      </c>
      <c r="AU254" s="9">
        <f>IF(AR254&gt;AQ254,1,0)</f>
        <v>0</v>
      </c>
      <c r="AV254">
        <f>IF(P254="NA",2,IF(OR(F254="INSTALACION NUEVA",F254="Mantenimiento preventivo"),3,IF(AND(AB254&lt;AF254,AK254&lt;&gt;1),4,IF(AT254&gt;AE254,1,0))))</f>
        <v>4</v>
      </c>
    </row>
    <row r="255" spans="1:48" x14ac:dyDescent="0.25">
      <c r="A255" t="s">
        <v>234</v>
      </c>
      <c r="B255">
        <v>2019</v>
      </c>
      <c r="C255" t="s">
        <v>37</v>
      </c>
      <c r="D255" t="s">
        <v>38</v>
      </c>
      <c r="E255">
        <v>4</v>
      </c>
      <c r="F255" t="s">
        <v>40</v>
      </c>
      <c r="G255">
        <v>1.066667</v>
      </c>
      <c r="H255" t="s">
        <v>71</v>
      </c>
      <c r="I255">
        <v>468</v>
      </c>
      <c r="J255">
        <v>715</v>
      </c>
      <c r="K255">
        <v>0</v>
      </c>
      <c r="L255">
        <v>0</v>
      </c>
      <c r="M255">
        <v>0</v>
      </c>
      <c r="N255">
        <v>0.6</v>
      </c>
      <c r="O255">
        <v>0.8</v>
      </c>
      <c r="P255">
        <v>1.05</v>
      </c>
      <c r="Q255" t="s">
        <v>46</v>
      </c>
      <c r="R255">
        <v>5</v>
      </c>
      <c r="S255">
        <v>9</v>
      </c>
      <c r="T255" t="s">
        <v>47</v>
      </c>
      <c r="U255" t="s">
        <v>34</v>
      </c>
      <c r="V255" t="s">
        <v>50</v>
      </c>
      <c r="W255">
        <v>2019</v>
      </c>
      <c r="X255" t="s">
        <v>37</v>
      </c>
      <c r="Y255" t="s">
        <v>38</v>
      </c>
      <c r="Z255">
        <v>9</v>
      </c>
      <c r="AA255">
        <v>0</v>
      </c>
      <c r="AB255">
        <v>41</v>
      </c>
      <c r="AC255">
        <v>0.8</v>
      </c>
      <c r="AD255">
        <v>0.21333340000000001</v>
      </c>
      <c r="AE255">
        <v>572</v>
      </c>
      <c r="AF255" s="10">
        <f>VLOOKUP(AS255,[1]Hoja3!$B$2:$AO$841,17,FALSE)</f>
        <v>41</v>
      </c>
      <c r="AG255" s="10">
        <f>VLOOKUP(AS255,[1]Hoja3!$B$2:$AO$841,23,FALSE)</f>
        <v>0.8</v>
      </c>
      <c r="AH255" s="10">
        <f>VLOOKUP(AS255,[1]Hoja3!$B$2:$AO$841,28,FALSE)</f>
        <v>0.26600000000000001</v>
      </c>
      <c r="AI255" s="10" t="str">
        <f>VLOOKUP(AS255,[1]Hoja3!$B$2:$AO$841,19,FALSE)</f>
        <v>Entry Mono Printers</v>
      </c>
      <c r="AJ255" s="10">
        <f>VLOOKUP(AS255,[1]Hoja3!$B$2:$AO$841,15,FALSE)</f>
        <v>0</v>
      </c>
      <c r="AK255">
        <f>IF(AE255=AY255,1,0)</f>
        <v>0</v>
      </c>
      <c r="AL255">
        <f>IF(AB255=AF255,1,0)</f>
        <v>1</v>
      </c>
      <c r="AM255">
        <f>IF(AC255=AG255,1,0)</f>
        <v>1</v>
      </c>
      <c r="AN255">
        <f>IF(AD255=AH255,1,0)</f>
        <v>0</v>
      </c>
      <c r="AO255">
        <f>IF(H255=AI255,1,0)</f>
        <v>1</v>
      </c>
      <c r="AP255">
        <f>IF(AJ255=AA255,1,0)</f>
        <v>1</v>
      </c>
      <c r="AQ255" s="8">
        <f>COUNTIF($A$2:$A$1228,A255)</f>
        <v>1</v>
      </c>
      <c r="AR255">
        <f>VLOOKUP(A255,[1]Hoja3!$C$2:$AO$841,39,FALSE)</f>
        <v>1</v>
      </c>
      <c r="AS255" t="str">
        <f>A255 &amp; COUNTIF(A$2:A255,A255)</f>
        <v>0A4T5576151</v>
      </c>
      <c r="AT255" s="10">
        <f>VLOOKUP(AS255,[1]Hoja3!$B$2:$AO$841,38,FALSE)</f>
        <v>572.00000000000011</v>
      </c>
      <c r="AU255" s="9">
        <f>IF(AR255&gt;AQ255,1,0)</f>
        <v>0</v>
      </c>
      <c r="AV255">
        <f>IF(P255="NA",2,IF(OR(F255="INSTALACION NUEVA",F255="Mantenimiento preventivo"),3,IF(AND(AB255&lt;AF255,AK255&lt;&gt;1),4,IF(AT255&gt;AE255,1,0))))</f>
        <v>0</v>
      </c>
    </row>
    <row r="256" spans="1:48" x14ac:dyDescent="0.25">
      <c r="A256" t="s">
        <v>253</v>
      </c>
      <c r="B256">
        <v>2019</v>
      </c>
      <c r="C256" t="s">
        <v>37</v>
      </c>
      <c r="D256" t="s">
        <v>38</v>
      </c>
      <c r="E256">
        <v>4</v>
      </c>
      <c r="F256" t="s">
        <v>40</v>
      </c>
      <c r="G256">
        <v>0.23333329999999999</v>
      </c>
      <c r="H256" t="s">
        <v>58</v>
      </c>
      <c r="I256">
        <v>655</v>
      </c>
      <c r="J256">
        <v>1365</v>
      </c>
      <c r="K256">
        <v>0</v>
      </c>
      <c r="L256">
        <v>0</v>
      </c>
      <c r="M256">
        <v>0.6</v>
      </c>
      <c r="N256">
        <v>0.8</v>
      </c>
      <c r="O256">
        <v>1.05</v>
      </c>
      <c r="P256">
        <v>1.1000000000000001</v>
      </c>
      <c r="Q256" t="s">
        <v>46</v>
      </c>
      <c r="R256">
        <v>5</v>
      </c>
      <c r="S256">
        <v>9</v>
      </c>
      <c r="T256" t="s">
        <v>47</v>
      </c>
      <c r="U256" t="s">
        <v>58</v>
      </c>
      <c r="V256" t="s">
        <v>61</v>
      </c>
      <c r="W256">
        <v>2019</v>
      </c>
      <c r="X256" t="s">
        <v>37</v>
      </c>
      <c r="Y256" t="s">
        <v>38</v>
      </c>
      <c r="Z256">
        <v>4</v>
      </c>
      <c r="AA256">
        <v>0</v>
      </c>
      <c r="AB256">
        <v>8</v>
      </c>
      <c r="AC256">
        <v>0.6</v>
      </c>
      <c r="AD256">
        <v>4.6666659999999999E-2</v>
      </c>
      <c r="AE256">
        <v>819</v>
      </c>
      <c r="AF256" s="10">
        <f>VLOOKUP(AS256,[1]Hoja3!$B$2:$AO$841,17,FALSE)</f>
        <v>9</v>
      </c>
      <c r="AG256" s="10">
        <f>VLOOKUP(AS256,[1]Hoja3!$B$2:$AO$841,23,FALSE)</f>
        <v>0.6</v>
      </c>
      <c r="AH256" s="10">
        <f>VLOOKUP(AS256,[1]Hoja3!$B$2:$AO$841,28,FALSE)</f>
        <v>9.1999999999999998E-2</v>
      </c>
      <c r="AI256" s="10" t="str">
        <f>VLOOKUP(AS256,[1]Hoja3!$B$2:$AO$841,19,FALSE)</f>
        <v>Departmental Digital</v>
      </c>
      <c r="AJ256" s="10">
        <f>VLOOKUP(AS256,[1]Hoja3!$B$2:$AO$841,15,FALSE)</f>
        <v>0</v>
      </c>
      <c r="AK256">
        <f>IF(AE256=AY256,1,0)</f>
        <v>0</v>
      </c>
      <c r="AL256">
        <f>IF(AB256=AF256,1,0)</f>
        <v>0</v>
      </c>
      <c r="AM256">
        <f>IF(AC256=AG256,1,0)</f>
        <v>1</v>
      </c>
      <c r="AN256">
        <f>IF(AD256=AH256,1,0)</f>
        <v>0</v>
      </c>
      <c r="AO256">
        <f>IF(H256=AI256,1,0)</f>
        <v>1</v>
      </c>
      <c r="AP256">
        <f>IF(AJ256=AA256,1,0)</f>
        <v>1</v>
      </c>
      <c r="AQ256" s="8">
        <f>COUNTIF($A$2:$A$1228,A256)</f>
        <v>2</v>
      </c>
      <c r="AR256">
        <f>VLOOKUP(A256,[1]Hoja3!$C$2:$AO$841,39,FALSE)</f>
        <v>1</v>
      </c>
      <c r="AS256" t="str">
        <f>A256 &amp; COUNTIF(A$2:A256,A256)</f>
        <v>0EX96647801</v>
      </c>
      <c r="AT256" s="10">
        <f>VLOOKUP(AS256,[1]Hoja3!$B$2:$AO$841,38,FALSE)</f>
        <v>819</v>
      </c>
      <c r="AU256" s="9">
        <f>IF(AR256&gt;AQ256,1,0)</f>
        <v>0</v>
      </c>
      <c r="AV256">
        <f>IF(P256="NA",2,IF(OR(F256="INSTALACION NUEVA",F256="Mantenimiento preventivo"),3,IF(AND(AB256&lt;AF256,AK256&lt;&gt;1),4,IF(AT256&gt;AE256,1,0))))</f>
        <v>4</v>
      </c>
    </row>
    <row r="257" spans="1:48" x14ac:dyDescent="0.25">
      <c r="A257" t="s">
        <v>744</v>
      </c>
      <c r="B257">
        <v>2019</v>
      </c>
      <c r="C257" t="s">
        <v>37</v>
      </c>
      <c r="D257" t="s">
        <v>38</v>
      </c>
      <c r="E257">
        <v>4</v>
      </c>
      <c r="F257" t="s">
        <v>44</v>
      </c>
      <c r="G257">
        <v>0</v>
      </c>
      <c r="H257" t="s">
        <v>116</v>
      </c>
      <c r="I257">
        <v>655</v>
      </c>
      <c r="J257">
        <v>1365</v>
      </c>
      <c r="K257">
        <v>0</v>
      </c>
      <c r="L257">
        <v>0</v>
      </c>
      <c r="M257">
        <v>0.6</v>
      </c>
      <c r="N257">
        <v>0.8</v>
      </c>
      <c r="O257">
        <v>1.05</v>
      </c>
      <c r="P257">
        <v>1.1000000000000001</v>
      </c>
      <c r="Q257" t="s">
        <v>46</v>
      </c>
      <c r="R257">
        <v>5</v>
      </c>
      <c r="S257">
        <v>9</v>
      </c>
      <c r="T257" t="s">
        <v>47</v>
      </c>
      <c r="U257" t="s">
        <v>45</v>
      </c>
      <c r="V257" t="s">
        <v>50</v>
      </c>
      <c r="W257">
        <v>2019</v>
      </c>
      <c r="X257" t="s">
        <v>37</v>
      </c>
      <c r="Y257" t="s">
        <v>38</v>
      </c>
      <c r="Z257">
        <v>4</v>
      </c>
      <c r="AA257">
        <v>1</v>
      </c>
      <c r="AB257">
        <v>21</v>
      </c>
      <c r="AC257">
        <v>0</v>
      </c>
      <c r="AD257">
        <v>0</v>
      </c>
      <c r="AE257">
        <v>0</v>
      </c>
      <c r="AF257" s="10" t="e">
        <f>VLOOKUP(AS257,[1]Hoja3!$B$2:$AO$841,17,FALSE)</f>
        <v>#N/A</v>
      </c>
      <c r="AG257" s="10" t="e">
        <f>VLOOKUP(AS257,[1]Hoja3!$B$2:$AO$841,23,FALSE)</f>
        <v>#N/A</v>
      </c>
      <c r="AH257" s="10" t="e">
        <f>VLOOKUP(AS257,[1]Hoja3!$B$2:$AO$841,28,FALSE)</f>
        <v>#N/A</v>
      </c>
      <c r="AI257" s="10" t="e">
        <f>VLOOKUP(AS257,[1]Hoja3!$B$2:$AO$841,19,FALSE)</f>
        <v>#N/A</v>
      </c>
      <c r="AJ257" s="10"/>
      <c r="AK257">
        <f>IF(AE257=AY257,1,0)</f>
        <v>1</v>
      </c>
      <c r="AL257" t="e">
        <f>IF(AB257=AF257,1,0)</f>
        <v>#N/A</v>
      </c>
      <c r="AM257" t="e">
        <f>IF(AC257=AG257,1,0)</f>
        <v>#N/A</v>
      </c>
      <c r="AN257" t="e">
        <f>IF(AD257=AH257,1,0)</f>
        <v>#N/A</v>
      </c>
      <c r="AO257" t="e">
        <f>IF(H257=AI257,1,0)</f>
        <v>#N/A</v>
      </c>
      <c r="AQ257" s="8">
        <f>COUNTIF($A$2:$A$1228,A257)</f>
        <v>2</v>
      </c>
      <c r="AR257" t="e">
        <f>VLOOKUP(A257,[1]Hoja3!$C$2:$AO$841,39,FALSE)</f>
        <v>#N/A</v>
      </c>
      <c r="AS257" t="str">
        <f>A257 &amp; COUNTIF(A$2:A257,A257)</f>
        <v>0Y4X8490171</v>
      </c>
      <c r="AT257" s="10" t="e">
        <f>VLOOKUP(AS257,[1]Hoja3!$B$2:$AO$841,38,FALSE)</f>
        <v>#N/A</v>
      </c>
      <c r="AU257" s="9" t="e">
        <f>IF(AR257&gt;AQ257,1,0)</f>
        <v>#N/A</v>
      </c>
    </row>
    <row r="258" spans="1:48" x14ac:dyDescent="0.25">
      <c r="A258" t="s">
        <v>250</v>
      </c>
      <c r="B258">
        <v>2019</v>
      </c>
      <c r="C258" t="s">
        <v>37</v>
      </c>
      <c r="D258" t="s">
        <v>38</v>
      </c>
      <c r="E258">
        <v>4</v>
      </c>
      <c r="F258" t="s">
        <v>40</v>
      </c>
      <c r="G258">
        <v>0.35</v>
      </c>
      <c r="H258" t="s">
        <v>58</v>
      </c>
      <c r="I258">
        <v>655</v>
      </c>
      <c r="J258">
        <v>1365</v>
      </c>
      <c r="K258">
        <v>0</v>
      </c>
      <c r="L258">
        <v>0</v>
      </c>
      <c r="M258">
        <v>0.6</v>
      </c>
      <c r="N258">
        <v>0.8</v>
      </c>
      <c r="O258">
        <v>1.05</v>
      </c>
      <c r="P258">
        <v>1.1000000000000001</v>
      </c>
      <c r="Q258" t="s">
        <v>46</v>
      </c>
      <c r="R258">
        <v>5</v>
      </c>
      <c r="S258">
        <v>9</v>
      </c>
      <c r="T258" t="s">
        <v>47</v>
      </c>
      <c r="U258" t="s">
        <v>58</v>
      </c>
      <c r="V258" t="s">
        <v>73</v>
      </c>
      <c r="W258">
        <v>2019</v>
      </c>
      <c r="X258" t="s">
        <v>37</v>
      </c>
      <c r="Y258" t="s">
        <v>38</v>
      </c>
      <c r="Z258">
        <v>4</v>
      </c>
      <c r="AA258">
        <v>0</v>
      </c>
      <c r="AB258">
        <v>42</v>
      </c>
      <c r="AC258">
        <v>1.05</v>
      </c>
      <c r="AD258">
        <v>7.0000000000000007E-2</v>
      </c>
      <c r="AE258">
        <v>1433.25</v>
      </c>
      <c r="AF258" s="10">
        <f>VLOOKUP(AS258,[1]Hoja3!$B$2:$AO$841,17,FALSE)</f>
        <v>28</v>
      </c>
      <c r="AG258" s="10">
        <f>VLOOKUP(AS258,[1]Hoja3!$B$2:$AO$841,23,FALSE)</f>
        <v>0.8</v>
      </c>
      <c r="AH258" s="10">
        <f>VLOOKUP(AS258,[1]Hoja3!$B$2:$AO$841,28,FALSE)</f>
        <v>0.124</v>
      </c>
      <c r="AI258" s="10" t="str">
        <f>VLOOKUP(AS258,[1]Hoja3!$B$2:$AO$841,19,FALSE)</f>
        <v>Departmental Digital</v>
      </c>
      <c r="AJ258" s="10">
        <f>VLOOKUP(AS258,[1]Hoja3!$B$2:$AO$841,15,FALSE)</f>
        <v>0</v>
      </c>
      <c r="AK258">
        <f>IF(AE258=AY258,1,0)</f>
        <v>0</v>
      </c>
      <c r="AL258">
        <f>IF(AB258=AF258,1,0)</f>
        <v>0</v>
      </c>
      <c r="AM258">
        <f>IF(AC258=AG258,1,0)</f>
        <v>0</v>
      </c>
      <c r="AN258">
        <f>IF(AD258=AH258,1,0)</f>
        <v>0</v>
      </c>
      <c r="AO258">
        <f>IF(H258=AI258,1,0)</f>
        <v>1</v>
      </c>
      <c r="AP258">
        <f>IF(AJ258=AA258,1,0)</f>
        <v>1</v>
      </c>
      <c r="AQ258" s="8">
        <f>COUNTIF($A$2:$A$1228,A258)</f>
        <v>3</v>
      </c>
      <c r="AR258">
        <f>VLOOKUP(A258,[1]Hoja3!$C$2:$AO$841,39,FALSE)</f>
        <v>3</v>
      </c>
      <c r="AS258" t="str">
        <f>A258 &amp; COUNTIF(A$2:A258,A258)</f>
        <v>0EX92931591</v>
      </c>
      <c r="AT258" s="10">
        <f>VLOOKUP(AS258,[1]Hoja3!$B$2:$AO$841,38,FALSE)</f>
        <v>1092</v>
      </c>
      <c r="AU258" s="9">
        <f>IF(AR258&gt;AQ258,1,0)</f>
        <v>0</v>
      </c>
      <c r="AV258">
        <f>IF(P258="NA",2,IF(OR(F258="INSTALACION NUEVA",F258="Mantenimiento preventivo"),3,IF(AND(AB258&lt;AF258,AK258&lt;&gt;1),4,IF(AT258&gt;AE258,1,0))))</f>
        <v>0</v>
      </c>
    </row>
    <row r="259" spans="1:48" x14ac:dyDescent="0.25">
      <c r="A259" t="s">
        <v>109</v>
      </c>
      <c r="B259">
        <v>2019</v>
      </c>
      <c r="C259" t="s">
        <v>37</v>
      </c>
      <c r="D259" t="s">
        <v>38</v>
      </c>
      <c r="E259">
        <v>4</v>
      </c>
      <c r="F259" t="s">
        <v>40</v>
      </c>
      <c r="G259">
        <v>0.95</v>
      </c>
      <c r="H259" t="s">
        <v>58</v>
      </c>
      <c r="I259">
        <v>655</v>
      </c>
      <c r="J259">
        <v>1365</v>
      </c>
      <c r="K259">
        <v>0</v>
      </c>
      <c r="L259">
        <v>0</v>
      </c>
      <c r="M259">
        <v>0.6</v>
      </c>
      <c r="N259">
        <v>0.8</v>
      </c>
      <c r="O259">
        <v>1.05</v>
      </c>
      <c r="P259">
        <v>1.1000000000000001</v>
      </c>
      <c r="Q259" t="s">
        <v>46</v>
      </c>
      <c r="R259">
        <v>5</v>
      </c>
      <c r="S259">
        <v>9</v>
      </c>
      <c r="T259" t="s">
        <v>47</v>
      </c>
      <c r="U259" t="s">
        <v>45</v>
      </c>
      <c r="V259" t="s">
        <v>73</v>
      </c>
      <c r="W259">
        <v>2019</v>
      </c>
      <c r="X259" t="s">
        <v>37</v>
      </c>
      <c r="Y259" t="s">
        <v>38</v>
      </c>
      <c r="Z259">
        <v>4</v>
      </c>
      <c r="AA259">
        <v>0</v>
      </c>
      <c r="AB259">
        <v>3</v>
      </c>
      <c r="AC259">
        <v>0</v>
      </c>
      <c r="AD259">
        <v>0.19</v>
      </c>
      <c r="AE259">
        <v>0</v>
      </c>
      <c r="AF259" s="10">
        <f>VLOOKUP(AS259,[1]Hoja3!$B$2:$AO$841,17,FALSE)</f>
        <v>3</v>
      </c>
      <c r="AG259" s="10">
        <f>VLOOKUP(AS259,[1]Hoja3!$B$2:$AO$841,23,FALSE)</f>
        <v>0</v>
      </c>
      <c r="AH259" s="10">
        <f>VLOOKUP(AS259,[1]Hoja3!$B$2:$AO$841,28,FALSE)</f>
        <v>0.25600000000000001</v>
      </c>
      <c r="AI259" s="10" t="str">
        <f>VLOOKUP(AS259,[1]Hoja3!$B$2:$AO$841,19,FALSE)</f>
        <v>Departmental Digital</v>
      </c>
      <c r="AJ259" s="10">
        <f>VLOOKUP(AS259,[1]Hoja3!$B$2:$AO$841,15,FALSE)</f>
        <v>0</v>
      </c>
      <c r="AK259">
        <f>IF(AE259=AY259,1,0)</f>
        <v>1</v>
      </c>
      <c r="AL259">
        <f>IF(AB259=AF259,1,0)</f>
        <v>1</v>
      </c>
      <c r="AM259">
        <f>IF(AC259=AG259,1,0)</f>
        <v>1</v>
      </c>
      <c r="AN259">
        <f>IF(AD259=AH259,1,0)</f>
        <v>0</v>
      </c>
      <c r="AO259">
        <f>IF(H259=AI259,1,0)</f>
        <v>1</v>
      </c>
      <c r="AP259">
        <f>IF(AJ259=AA259,1,0)</f>
        <v>1</v>
      </c>
      <c r="AQ259" s="8">
        <f>COUNTIF($A$2:$A$1228,A259)</f>
        <v>4</v>
      </c>
      <c r="AR259">
        <f>VLOOKUP(A259,[1]Hoja3!$C$2:$AO$841,39,FALSE)</f>
        <v>4</v>
      </c>
      <c r="AS259" t="str">
        <f>A259 &amp; COUNTIF(A$2:A259,A259)</f>
        <v>03AG8803772</v>
      </c>
      <c r="AT259" s="10">
        <f>VLOOKUP(AS259,[1]Hoja3!$B$2:$AO$841,38,FALSE)</f>
        <v>0</v>
      </c>
      <c r="AU259" s="9">
        <f>IF(AR259&gt;AQ259,1,0)</f>
        <v>0</v>
      </c>
      <c r="AV259">
        <f>IF(P259="NA",2,IF(OR(F259="INSTALACION NUEVA",F259="Mantenimiento preventivo"),3,IF(AND(AB259&lt;AF259,AK259&lt;&gt;1),4,IF(AT259&gt;AE259,1,0))))</f>
        <v>0</v>
      </c>
    </row>
    <row r="260" spans="1:48" x14ac:dyDescent="0.25">
      <c r="A260" t="s">
        <v>239</v>
      </c>
      <c r="B260">
        <v>2019</v>
      </c>
      <c r="C260" t="s">
        <v>37</v>
      </c>
      <c r="D260" t="s">
        <v>38</v>
      </c>
      <c r="E260">
        <v>4</v>
      </c>
      <c r="F260" t="s">
        <v>40</v>
      </c>
      <c r="G260">
        <v>1.266667</v>
      </c>
      <c r="H260" t="s">
        <v>45</v>
      </c>
      <c r="I260">
        <v>803</v>
      </c>
      <c r="J260">
        <v>1573</v>
      </c>
      <c r="K260">
        <v>0.2</v>
      </c>
      <c r="L260">
        <v>0.6</v>
      </c>
      <c r="M260">
        <v>0.8</v>
      </c>
      <c r="N260">
        <v>1.05</v>
      </c>
      <c r="O260">
        <v>1.1000000000000001</v>
      </c>
      <c r="P260">
        <v>1.1499999999999999</v>
      </c>
      <c r="Q260" t="s">
        <v>46</v>
      </c>
      <c r="R260">
        <v>4</v>
      </c>
      <c r="S260">
        <v>6</v>
      </c>
      <c r="T260" t="s">
        <v>47</v>
      </c>
      <c r="U260" t="s">
        <v>48</v>
      </c>
      <c r="V260" t="s">
        <v>42</v>
      </c>
      <c r="W260">
        <v>2019</v>
      </c>
      <c r="X260" t="s">
        <v>37</v>
      </c>
      <c r="Y260" t="s">
        <v>38</v>
      </c>
      <c r="Z260">
        <v>9</v>
      </c>
      <c r="AA260">
        <v>0</v>
      </c>
      <c r="AB260">
        <v>43</v>
      </c>
      <c r="AC260">
        <v>1.1000000000000001</v>
      </c>
      <c r="AD260">
        <v>0.31666675</v>
      </c>
      <c r="AE260">
        <v>1730.3</v>
      </c>
      <c r="AF260" s="10">
        <f>VLOOKUP(AS260,[1]Hoja3!$B$2:$AO$841,17,FALSE)</f>
        <v>51</v>
      </c>
      <c r="AG260" s="10">
        <f>VLOOKUP(AS260,[1]Hoja3!$B$2:$AO$841,23,FALSE)</f>
        <v>1.1000000000000001</v>
      </c>
      <c r="AH260" s="10">
        <f>VLOOKUP(AS260,[1]Hoja3!$B$2:$AO$841,28,FALSE)</f>
        <v>0.51749999999999996</v>
      </c>
      <c r="AI260" s="10" t="str">
        <f>VLOOKUP(AS260,[1]Hoja3!$B$2:$AO$841,19,FALSE)</f>
        <v>Light Production Digital Business</v>
      </c>
      <c r="AJ260" s="10">
        <f>VLOOKUP(AS260,[1]Hoja3!$B$2:$AO$841,15,FALSE)</f>
        <v>0</v>
      </c>
      <c r="AK260">
        <f>IF(AE260=AY260,1,0)</f>
        <v>0</v>
      </c>
      <c r="AL260">
        <f>IF(AB260=AF260,1,0)</f>
        <v>0</v>
      </c>
      <c r="AM260">
        <f>IF(AC260=AG260,1,0)</f>
        <v>1</v>
      </c>
      <c r="AN260">
        <f>IF(AD260=AH260,1,0)</f>
        <v>0</v>
      </c>
      <c r="AO260">
        <f>IF(H260=AI260,1,0)</f>
        <v>1</v>
      </c>
      <c r="AP260">
        <f>IF(AJ260=AA260,1,0)</f>
        <v>1</v>
      </c>
      <c r="AQ260" s="8">
        <f>COUNTIF($A$2:$A$1228,A260)</f>
        <v>2</v>
      </c>
      <c r="AR260">
        <f>VLOOKUP(A260,[1]Hoja3!$C$2:$AO$841,39,FALSE)</f>
        <v>2</v>
      </c>
      <c r="AS260" t="str">
        <f>A260 &amp; COUNTIF(A$2:A260,A260)</f>
        <v>0BG09736871</v>
      </c>
      <c r="AT260" s="10">
        <f>VLOOKUP(AS260,[1]Hoja3!$B$2:$AO$841,38,FALSE)</f>
        <v>1730.3000000000004</v>
      </c>
      <c r="AU260" s="9">
        <f>IF(AR260&gt;AQ260,1,0)</f>
        <v>0</v>
      </c>
      <c r="AV260">
        <f>IF(P260="NA",2,IF(OR(F260="INSTALACION NUEVA",F260="Mantenimiento preventivo"),3,IF(AND(AB260&lt;AF260,AK260&lt;&gt;1),4,IF(AT260&gt;AE260,1,0))))</f>
        <v>4</v>
      </c>
    </row>
    <row r="261" spans="1:48" x14ac:dyDescent="0.25">
      <c r="A261" t="s">
        <v>238</v>
      </c>
      <c r="B261">
        <v>2019</v>
      </c>
      <c r="C261" t="s">
        <v>37</v>
      </c>
      <c r="D261" t="s">
        <v>38</v>
      </c>
      <c r="E261">
        <v>4</v>
      </c>
      <c r="F261" t="s">
        <v>40</v>
      </c>
      <c r="G261">
        <v>1.766667</v>
      </c>
      <c r="H261" t="s">
        <v>45</v>
      </c>
      <c r="I261">
        <v>803</v>
      </c>
      <c r="J261">
        <v>1573</v>
      </c>
      <c r="K261">
        <v>0.2</v>
      </c>
      <c r="L261">
        <v>0.6</v>
      </c>
      <c r="M261">
        <v>0.8</v>
      </c>
      <c r="N261">
        <v>1.05</v>
      </c>
      <c r="O261">
        <v>1.1000000000000001</v>
      </c>
      <c r="P261">
        <v>1.1499999999999999</v>
      </c>
      <c r="Q261" t="s">
        <v>46</v>
      </c>
      <c r="R261">
        <v>4</v>
      </c>
      <c r="S261">
        <v>6</v>
      </c>
      <c r="T261" t="s">
        <v>47</v>
      </c>
      <c r="U261" t="s">
        <v>48</v>
      </c>
      <c r="V261" t="s">
        <v>73</v>
      </c>
      <c r="W261">
        <v>2019</v>
      </c>
      <c r="X261" t="s">
        <v>37</v>
      </c>
      <c r="Y261" t="s">
        <v>38</v>
      </c>
      <c r="Z261">
        <v>4</v>
      </c>
      <c r="AA261">
        <v>0</v>
      </c>
      <c r="AB261">
        <v>192</v>
      </c>
      <c r="AC261">
        <v>1.1499999999999999</v>
      </c>
      <c r="AD261">
        <v>0.44166675</v>
      </c>
      <c r="AE261">
        <v>1808.95</v>
      </c>
      <c r="AF261" s="10">
        <f>VLOOKUP(AS261,[1]Hoja3!$B$2:$AO$841,17,FALSE)</f>
        <v>28</v>
      </c>
      <c r="AG261" s="10">
        <f>VLOOKUP(AS261,[1]Hoja3!$B$2:$AO$841,23,FALSE)</f>
        <v>1.05</v>
      </c>
      <c r="AH261" s="10">
        <f>VLOOKUP(AS261,[1]Hoja3!$B$2:$AO$841,28,FALSE)</f>
        <v>0.59499999999999997</v>
      </c>
      <c r="AI261" s="10" t="str">
        <f>VLOOKUP(AS261,[1]Hoja3!$B$2:$AO$841,19,FALSE)</f>
        <v>Light Production Digital Business</v>
      </c>
      <c r="AJ261" s="10">
        <f>VLOOKUP(AS261,[1]Hoja3!$B$2:$AO$841,15,FALSE)</f>
        <v>0</v>
      </c>
      <c r="AK261">
        <f>IF(AE261=AY261,1,0)</f>
        <v>0</v>
      </c>
      <c r="AL261">
        <f>IF(AB261=AF261,1,0)</f>
        <v>0</v>
      </c>
      <c r="AM261">
        <f>IF(AC261=AG261,1,0)</f>
        <v>0</v>
      </c>
      <c r="AN261">
        <f>IF(AD261=AH261,1,0)</f>
        <v>0</v>
      </c>
      <c r="AO261">
        <f>IF(H261=AI261,1,0)</f>
        <v>1</v>
      </c>
      <c r="AP261">
        <f>IF(AJ261=AA261,1,0)</f>
        <v>1</v>
      </c>
      <c r="AQ261" s="8">
        <f>COUNTIF($A$2:$A$1228,A261)</f>
        <v>1</v>
      </c>
      <c r="AR261">
        <f>VLOOKUP(A261,[1]Hoja3!$C$2:$AO$841,39,FALSE)</f>
        <v>1</v>
      </c>
      <c r="AS261" t="str">
        <f>A261 &amp; COUNTIF(A$2:A261,A261)</f>
        <v>0BG09720491</v>
      </c>
      <c r="AT261" s="10">
        <f>VLOOKUP(AS261,[1]Hoja3!$B$2:$AO$841,38,FALSE)</f>
        <v>1651.6500000000003</v>
      </c>
      <c r="AU261" s="9">
        <f>IF(AR261&gt;AQ261,1,0)</f>
        <v>0</v>
      </c>
      <c r="AV261">
        <f>IF(P261="NA",2,IF(OR(F261="INSTALACION NUEVA",F261="Mantenimiento preventivo"),3,IF(AND(AB261&lt;AF261,AK261&lt;&gt;1),4,IF(AT261&gt;AE261,1,0))))</f>
        <v>0</v>
      </c>
    </row>
    <row r="262" spans="1:48" x14ac:dyDescent="0.25">
      <c r="A262" t="s">
        <v>247</v>
      </c>
      <c r="B262">
        <v>2019</v>
      </c>
      <c r="C262" t="s">
        <v>37</v>
      </c>
      <c r="D262" t="s">
        <v>38</v>
      </c>
      <c r="E262">
        <v>4</v>
      </c>
      <c r="F262" t="s">
        <v>40</v>
      </c>
      <c r="G262">
        <v>2.8166669999999998</v>
      </c>
      <c r="H262" t="s">
        <v>54</v>
      </c>
      <c r="I262">
        <v>803</v>
      </c>
      <c r="J262">
        <v>1573</v>
      </c>
      <c r="K262">
        <v>0.2</v>
      </c>
      <c r="L262">
        <v>0.6</v>
      </c>
      <c r="M262">
        <v>0.8</v>
      </c>
      <c r="N262">
        <v>1.05</v>
      </c>
      <c r="O262">
        <v>1.1000000000000001</v>
      </c>
      <c r="P262">
        <v>1.1499999999999999</v>
      </c>
      <c r="Q262" t="s">
        <v>46</v>
      </c>
      <c r="R262">
        <v>4</v>
      </c>
      <c r="S262">
        <v>6</v>
      </c>
      <c r="T262" t="s">
        <v>47</v>
      </c>
      <c r="U262" t="s">
        <v>54</v>
      </c>
      <c r="V262" t="s">
        <v>73</v>
      </c>
      <c r="W262">
        <v>2019</v>
      </c>
      <c r="X262" t="s">
        <v>37</v>
      </c>
      <c r="Y262" t="s">
        <v>38</v>
      </c>
      <c r="Z262">
        <v>9</v>
      </c>
      <c r="AA262">
        <v>0</v>
      </c>
      <c r="AB262">
        <v>31</v>
      </c>
      <c r="AC262">
        <v>1.1000000000000001</v>
      </c>
      <c r="AD262">
        <v>0.70416674999999995</v>
      </c>
      <c r="AE262">
        <v>1730.3</v>
      </c>
      <c r="AF262" s="10">
        <f>VLOOKUP(AS262,[1]Hoja3!$B$2:$AO$841,17,FALSE)</f>
        <v>28</v>
      </c>
      <c r="AG262" s="10">
        <f>VLOOKUP(AS262,[1]Hoja3!$B$2:$AO$841,23,FALSE)</f>
        <v>1.05</v>
      </c>
      <c r="AH262" s="10">
        <f>VLOOKUP(AS262,[1]Hoja3!$B$2:$AO$841,28,FALSE)</f>
        <v>0.98750000000000004</v>
      </c>
      <c r="AI262" s="10" t="str">
        <f>VLOOKUP(AS262,[1]Hoja3!$B$2:$AO$841,19,FALSE)</f>
        <v>Entry Production Color Low/Mid</v>
      </c>
      <c r="AJ262" s="10">
        <f>VLOOKUP(AS262,[1]Hoja3!$B$2:$AO$841,15,FALSE)</f>
        <v>0</v>
      </c>
      <c r="AK262">
        <f>IF(AE262=AY262,1,0)</f>
        <v>0</v>
      </c>
      <c r="AL262">
        <f>IF(AB262=AF262,1,0)</f>
        <v>0</v>
      </c>
      <c r="AM262">
        <f>IF(AC262=AG262,1,0)</f>
        <v>0</v>
      </c>
      <c r="AN262">
        <f>IF(AD262=AH262,1,0)</f>
        <v>0</v>
      </c>
      <c r="AO262">
        <f>IF(H262=AI262,1,0)</f>
        <v>1</v>
      </c>
      <c r="AP262">
        <f>IF(AJ262=AA262,1,0)</f>
        <v>1</v>
      </c>
      <c r="AQ262" s="8">
        <f>COUNTIF($A$2:$A$1228,A262)</f>
        <v>1</v>
      </c>
      <c r="AR262">
        <f>VLOOKUP(A262,[1]Hoja3!$C$2:$AO$841,39,FALSE)</f>
        <v>1</v>
      </c>
      <c r="AS262" t="str">
        <f>A262 &amp; COUNTIF(A$2:A262,A262)</f>
        <v>0E2B6643261</v>
      </c>
      <c r="AT262" s="10">
        <f>VLOOKUP(AS262,[1]Hoja3!$B$2:$AO$841,38,FALSE)</f>
        <v>1651.6500000000003</v>
      </c>
      <c r="AU262" s="9">
        <f>IF(AR262&gt;AQ262,1,0)</f>
        <v>0</v>
      </c>
      <c r="AV262">
        <f>IF(P262="NA",2,IF(OR(F262="INSTALACION NUEVA",F262="Mantenimiento preventivo"),3,IF(AND(AB262&lt;AF262,AK262&lt;&gt;1),4,IF(AT262&gt;AE262,1,0))))</f>
        <v>0</v>
      </c>
    </row>
    <row r="263" spans="1:48" x14ac:dyDescent="0.25">
      <c r="A263" t="s">
        <v>745</v>
      </c>
      <c r="B263">
        <v>2019</v>
      </c>
      <c r="C263" t="s">
        <v>37</v>
      </c>
      <c r="D263" t="s">
        <v>38</v>
      </c>
      <c r="E263">
        <v>4</v>
      </c>
      <c r="F263" t="s">
        <v>40</v>
      </c>
      <c r="G263">
        <v>0.3</v>
      </c>
      <c r="I263" t="s">
        <v>33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R263" t="s">
        <v>33</v>
      </c>
      <c r="S263" t="s">
        <v>33</v>
      </c>
      <c r="U263" t="s">
        <v>34</v>
      </c>
      <c r="V263" t="s">
        <v>55</v>
      </c>
      <c r="W263">
        <v>2019</v>
      </c>
      <c r="X263" t="s">
        <v>37</v>
      </c>
      <c r="Y263" t="s">
        <v>38</v>
      </c>
      <c r="Z263">
        <v>4</v>
      </c>
      <c r="AA263" t="s">
        <v>33</v>
      </c>
      <c r="AB263">
        <v>0</v>
      </c>
      <c r="AC263">
        <v>0</v>
      </c>
      <c r="AD263">
        <v>0</v>
      </c>
      <c r="AE263">
        <v>0</v>
      </c>
      <c r="AF263" s="10">
        <f>VLOOKUP(AS263,[1]Hoja3!$B$2:$AO$841,17,FALSE)</f>
        <v>2681</v>
      </c>
      <c r="AG263" s="10">
        <f>VLOOKUP(AS263,[1]Hoja3!$B$2:$AO$841,23,FALSE)</f>
        <v>1.05</v>
      </c>
      <c r="AH263" s="10">
        <f>VLOOKUP(AS263,[1]Hoja3!$B$2:$AO$841,28,FALSE)</f>
        <v>0.11000000000000001</v>
      </c>
      <c r="AI263" s="10" t="str">
        <f>VLOOKUP(AS263,[1]Hoja3!$B$2:$AO$841,19,FALSE)</f>
        <v>Entry Mono Printers</v>
      </c>
      <c r="AJ263" s="10">
        <f>VLOOKUP(AS263,[1]Hoja3!$B$2:$AO$841,15,FALSE)</f>
        <v>1</v>
      </c>
      <c r="AK263">
        <f>IF(AE263=AY263,1,0)</f>
        <v>1</v>
      </c>
      <c r="AL263">
        <f>IF(AB263=AF263,1,0)</f>
        <v>0</v>
      </c>
      <c r="AM263">
        <f>IF(AC263=AG263,1,0)</f>
        <v>0</v>
      </c>
      <c r="AN263">
        <f>IF(AD263=AH263,1,0)</f>
        <v>0</v>
      </c>
      <c r="AO263">
        <f>IF(H263=AI263,1,0)</f>
        <v>0</v>
      </c>
      <c r="AP263">
        <f>IF(AJ263=AA263,1,0)</f>
        <v>0</v>
      </c>
      <c r="AQ263" s="8">
        <f>COUNTIF($A$2:$A$1228,A263)</f>
        <v>1</v>
      </c>
      <c r="AR263">
        <f>VLOOKUP(A263,[1]Hoja3!$C$2:$AO$841,39,FALSE)</f>
        <v>1</v>
      </c>
      <c r="AS263" t="str">
        <f>A263 &amp; COUNTIF(A$2:A263,A263)</f>
        <v>09BR3818701</v>
      </c>
      <c r="AT263" s="10">
        <f>VLOOKUP(AS263,[1]Hoja3!$B$2:$AO$841,38,FALSE)</f>
        <v>0</v>
      </c>
      <c r="AU263" s="9">
        <f>IF(AR263&gt;AQ263,1,0)</f>
        <v>0</v>
      </c>
      <c r="AV263">
        <f>IF(P263="NA",2,IF(OR(F263="INSTALACION NUEVA",F263="Mantenimiento preventivo"),3,IF(AND(AB263&lt;AF263,AK263&lt;&gt;1),4,IF(AT263&gt;AE263,1,0))))</f>
        <v>2</v>
      </c>
    </row>
    <row r="264" spans="1:48" x14ac:dyDescent="0.25">
      <c r="A264" t="s">
        <v>746</v>
      </c>
      <c r="B264">
        <v>2019</v>
      </c>
      <c r="C264" t="s">
        <v>37</v>
      </c>
      <c r="D264" t="s">
        <v>38</v>
      </c>
      <c r="E264">
        <v>4</v>
      </c>
      <c r="F264" t="s">
        <v>44</v>
      </c>
      <c r="G264">
        <v>0</v>
      </c>
      <c r="H264" t="s">
        <v>34</v>
      </c>
      <c r="I264">
        <v>468</v>
      </c>
      <c r="J264">
        <v>715</v>
      </c>
      <c r="K264">
        <v>0</v>
      </c>
      <c r="L264">
        <v>0</v>
      </c>
      <c r="M264">
        <v>0</v>
      </c>
      <c r="N264">
        <v>0.6</v>
      </c>
      <c r="O264">
        <v>0.8</v>
      </c>
      <c r="P264">
        <v>1.05</v>
      </c>
      <c r="Q264" t="s">
        <v>46</v>
      </c>
      <c r="R264">
        <v>5</v>
      </c>
      <c r="S264">
        <v>9</v>
      </c>
      <c r="T264" t="s">
        <v>47</v>
      </c>
      <c r="U264" t="s">
        <v>34</v>
      </c>
      <c r="V264" t="s">
        <v>50</v>
      </c>
      <c r="W264">
        <v>2019</v>
      </c>
      <c r="X264" t="s">
        <v>37</v>
      </c>
      <c r="Y264" t="s">
        <v>38</v>
      </c>
      <c r="Z264">
        <v>4</v>
      </c>
      <c r="AA264">
        <v>1</v>
      </c>
      <c r="AB264">
        <v>15</v>
      </c>
      <c r="AC264">
        <v>0</v>
      </c>
      <c r="AD264">
        <v>0</v>
      </c>
      <c r="AE264">
        <v>0</v>
      </c>
      <c r="AF264" s="10" t="e">
        <f>VLOOKUP(AS264,[1]Hoja3!$B$2:$AO$841,17,FALSE)</f>
        <v>#N/A</v>
      </c>
      <c r="AG264" s="10" t="e">
        <f>VLOOKUP(AS264,[1]Hoja3!$B$2:$AO$841,23,FALSE)</f>
        <v>#N/A</v>
      </c>
      <c r="AH264" s="10" t="e">
        <f>VLOOKUP(AS264,[1]Hoja3!$B$2:$AO$841,28,FALSE)</f>
        <v>#N/A</v>
      </c>
      <c r="AI264" s="10" t="e">
        <f>VLOOKUP(AS264,[1]Hoja3!$B$2:$AO$841,19,FALSE)</f>
        <v>#N/A</v>
      </c>
      <c r="AJ264" s="10"/>
      <c r="AK264">
        <f>IF(AE264=AY264,1,0)</f>
        <v>1</v>
      </c>
      <c r="AL264" t="e">
        <f>IF(AB264=AF264,1,0)</f>
        <v>#N/A</v>
      </c>
      <c r="AM264" t="e">
        <f>IF(AC264=AG264,1,0)</f>
        <v>#N/A</v>
      </c>
      <c r="AN264" t="e">
        <f>IF(AD264=AH264,1,0)</f>
        <v>#N/A</v>
      </c>
      <c r="AO264" t="e">
        <f>IF(H264=AI264,1,0)</f>
        <v>#N/A</v>
      </c>
      <c r="AQ264" s="8">
        <f>COUNTIF($A$2:$A$1228,A264)</f>
        <v>1</v>
      </c>
      <c r="AR264" t="e">
        <f>VLOOKUP(A264,[1]Hoja3!$C$2:$AO$841,39,FALSE)</f>
        <v>#N/A</v>
      </c>
      <c r="AS264" t="str">
        <f>A264 &amp; COUNTIF(A$2:A264,A264)</f>
        <v>09HB3315381</v>
      </c>
      <c r="AT264" s="10" t="e">
        <f>VLOOKUP(AS264,[1]Hoja3!$B$2:$AO$841,38,FALSE)</f>
        <v>#N/A</v>
      </c>
      <c r="AU264" s="9" t="e">
        <f>IF(AR264&gt;AQ264,1,0)</f>
        <v>#N/A</v>
      </c>
    </row>
    <row r="265" spans="1:48" x14ac:dyDescent="0.25">
      <c r="A265" t="s">
        <v>249</v>
      </c>
      <c r="B265">
        <v>2019</v>
      </c>
      <c r="C265" t="s">
        <v>37</v>
      </c>
      <c r="D265" t="s">
        <v>38</v>
      </c>
      <c r="E265">
        <v>4</v>
      </c>
      <c r="F265" t="s">
        <v>40</v>
      </c>
      <c r="G265">
        <v>1.0833330000000001</v>
      </c>
      <c r="H265" t="s">
        <v>58</v>
      </c>
      <c r="I265">
        <v>655</v>
      </c>
      <c r="J265">
        <v>1365</v>
      </c>
      <c r="K265">
        <v>0</v>
      </c>
      <c r="L265">
        <v>0</v>
      </c>
      <c r="M265">
        <v>0.6</v>
      </c>
      <c r="N265">
        <v>0.8</v>
      </c>
      <c r="O265">
        <v>1.05</v>
      </c>
      <c r="P265">
        <v>1.1000000000000001</v>
      </c>
      <c r="Q265" t="s">
        <v>46</v>
      </c>
      <c r="R265">
        <v>5</v>
      </c>
      <c r="S265">
        <v>9</v>
      </c>
      <c r="T265" t="s">
        <v>47</v>
      </c>
      <c r="U265" t="s">
        <v>58</v>
      </c>
      <c r="V265" t="s">
        <v>50</v>
      </c>
      <c r="W265">
        <v>2019</v>
      </c>
      <c r="X265" t="s">
        <v>37</v>
      </c>
      <c r="Y265" t="s">
        <v>38</v>
      </c>
      <c r="Z265">
        <v>4</v>
      </c>
      <c r="AA265">
        <v>0</v>
      </c>
      <c r="AB265">
        <v>10</v>
      </c>
      <c r="AC265">
        <v>0.6</v>
      </c>
      <c r="AD265">
        <v>0.21666659999999999</v>
      </c>
      <c r="AE265">
        <v>819</v>
      </c>
      <c r="AF265" s="10">
        <f>VLOOKUP(AS265,[1]Hoja3!$B$2:$AO$841,17,FALSE)</f>
        <v>12</v>
      </c>
      <c r="AG265" s="10">
        <f>VLOOKUP(AS265,[1]Hoja3!$B$2:$AO$841,23,FALSE)</f>
        <v>0.6</v>
      </c>
      <c r="AH265" s="10">
        <f>VLOOKUP(AS265,[1]Hoja3!$B$2:$AO$841,28,FALSE)</f>
        <v>0.27999999999999997</v>
      </c>
      <c r="AI265" s="10" t="str">
        <f>VLOOKUP(AS265,[1]Hoja3!$B$2:$AO$841,19,FALSE)</f>
        <v>Departmental Digital</v>
      </c>
      <c r="AJ265" s="10">
        <f>VLOOKUP(AS265,[1]Hoja3!$B$2:$AO$841,15,FALSE)</f>
        <v>0</v>
      </c>
      <c r="AK265">
        <f>IF(AE265=AY265,1,0)</f>
        <v>0</v>
      </c>
      <c r="AL265">
        <f>IF(AB265=AF265,1,0)</f>
        <v>0</v>
      </c>
      <c r="AM265">
        <f>IF(AC265=AG265,1,0)</f>
        <v>1</v>
      </c>
      <c r="AN265">
        <f>IF(AD265=AH265,1,0)</f>
        <v>0</v>
      </c>
      <c r="AO265">
        <f>IF(H265=AI265,1,0)</f>
        <v>1</v>
      </c>
      <c r="AP265">
        <f>IF(AJ265=AA265,1,0)</f>
        <v>1</v>
      </c>
      <c r="AQ265" s="8">
        <f>COUNTIF($A$2:$A$1228,A265)</f>
        <v>2</v>
      </c>
      <c r="AR265">
        <f>VLOOKUP(A265,[1]Hoja3!$C$2:$AO$841,39,FALSE)</f>
        <v>2</v>
      </c>
      <c r="AS265" t="str">
        <f>A265 &amp; COUNTIF(A$2:A265,A265)</f>
        <v>0EX92931451</v>
      </c>
      <c r="AT265" s="10">
        <f>VLOOKUP(AS265,[1]Hoja3!$B$2:$AO$841,38,FALSE)</f>
        <v>819</v>
      </c>
      <c r="AU265" s="9">
        <f>IF(AR265&gt;AQ265,1,0)</f>
        <v>0</v>
      </c>
      <c r="AV265">
        <f>IF(P265="NA",2,IF(OR(F265="INSTALACION NUEVA",F265="Mantenimiento preventivo"),3,IF(AND(AB265&lt;AF265,AK265&lt;&gt;1),4,IF(AT265&gt;AE265,1,0))))</f>
        <v>4</v>
      </c>
    </row>
    <row r="266" spans="1:48" x14ac:dyDescent="0.25">
      <c r="A266" t="s">
        <v>232</v>
      </c>
      <c r="B266">
        <v>2019</v>
      </c>
      <c r="C266" t="s">
        <v>37</v>
      </c>
      <c r="D266" t="s">
        <v>38</v>
      </c>
      <c r="E266">
        <v>4</v>
      </c>
      <c r="F266" t="s">
        <v>40</v>
      </c>
      <c r="G266">
        <v>1.5</v>
      </c>
      <c r="H266" t="s">
        <v>34</v>
      </c>
      <c r="I266">
        <v>468</v>
      </c>
      <c r="J266">
        <v>715</v>
      </c>
      <c r="K266">
        <v>0</v>
      </c>
      <c r="L266">
        <v>0</v>
      </c>
      <c r="M266">
        <v>0</v>
      </c>
      <c r="N266">
        <v>0.6</v>
      </c>
      <c r="O266">
        <v>0.8</v>
      </c>
      <c r="P266">
        <v>1.05</v>
      </c>
      <c r="Q266" t="s">
        <v>46</v>
      </c>
      <c r="R266">
        <v>5</v>
      </c>
      <c r="S266">
        <v>9</v>
      </c>
      <c r="T266" t="s">
        <v>47</v>
      </c>
      <c r="U266" t="s">
        <v>34</v>
      </c>
      <c r="V266" t="s">
        <v>36</v>
      </c>
      <c r="W266">
        <v>2019</v>
      </c>
      <c r="X266" t="s">
        <v>37</v>
      </c>
      <c r="Y266" t="s">
        <v>38</v>
      </c>
      <c r="Z266">
        <v>11</v>
      </c>
      <c r="AA266">
        <v>0</v>
      </c>
      <c r="AB266">
        <v>35</v>
      </c>
      <c r="AC266">
        <v>0.8</v>
      </c>
      <c r="AD266">
        <v>0.3</v>
      </c>
      <c r="AE266">
        <v>572</v>
      </c>
      <c r="AF266" s="10">
        <f>VLOOKUP(AS266,[1]Hoja3!$B$2:$AO$841,17,FALSE)</f>
        <v>35</v>
      </c>
      <c r="AG266" s="10">
        <f>VLOOKUP(AS266,[1]Hoja3!$B$2:$AO$841,23,FALSE)</f>
        <v>0.8</v>
      </c>
      <c r="AH266" s="10">
        <f>VLOOKUP(AS266,[1]Hoja3!$B$2:$AO$841,28,FALSE)</f>
        <v>0.34399999999999997</v>
      </c>
      <c r="AI266" s="10" t="str">
        <f>VLOOKUP(AS266,[1]Hoja3!$B$2:$AO$841,19,FALSE)</f>
        <v>A4 Mono MFPs</v>
      </c>
      <c r="AJ266" s="10">
        <f>VLOOKUP(AS266,[1]Hoja3!$B$2:$AO$841,15,FALSE)</f>
        <v>0</v>
      </c>
      <c r="AK266">
        <f>IF(AE266=AY266,1,0)</f>
        <v>0</v>
      </c>
      <c r="AL266">
        <f>IF(AB266=AF266,1,0)</f>
        <v>1</v>
      </c>
      <c r="AM266">
        <f>IF(AC266=AG266,1,0)</f>
        <v>1</v>
      </c>
      <c r="AN266">
        <f>IF(AD266=AH266,1,0)</f>
        <v>0</v>
      </c>
      <c r="AO266">
        <f>IF(H266=AI266,1,0)</f>
        <v>1</v>
      </c>
      <c r="AP266">
        <f>IF(AJ266=AA266,1,0)</f>
        <v>1</v>
      </c>
      <c r="AQ266" s="8">
        <f>COUNTIF($A$2:$A$1228,A266)</f>
        <v>1</v>
      </c>
      <c r="AR266">
        <f>VLOOKUP(A266,[1]Hoja3!$C$2:$AO$841,39,FALSE)</f>
        <v>1</v>
      </c>
      <c r="AS266" t="str">
        <f>A266 &amp; COUNTIF(A$2:A266,A266)</f>
        <v>0A2T1999401</v>
      </c>
      <c r="AT266" s="10">
        <f>VLOOKUP(AS266,[1]Hoja3!$B$2:$AO$841,38,FALSE)</f>
        <v>572.00000000000011</v>
      </c>
      <c r="AU266" s="9">
        <f>IF(AR266&gt;AQ266,1,0)</f>
        <v>0</v>
      </c>
      <c r="AV266">
        <f>IF(P266="NA",2,IF(OR(F266="INSTALACION NUEVA",F266="Mantenimiento preventivo"),3,IF(AND(AB266&lt;AF266,AK266&lt;&gt;1),4,IF(AT266&gt;AE266,1,0))))</f>
        <v>0</v>
      </c>
    </row>
    <row r="267" spans="1:48" x14ac:dyDescent="0.25">
      <c r="A267" t="s">
        <v>747</v>
      </c>
      <c r="B267">
        <v>2019</v>
      </c>
      <c r="C267" t="s">
        <v>37</v>
      </c>
      <c r="D267" t="s">
        <v>38</v>
      </c>
      <c r="E267">
        <v>4</v>
      </c>
      <c r="F267" t="s">
        <v>40</v>
      </c>
      <c r="G267">
        <v>0.35</v>
      </c>
      <c r="H267" t="s">
        <v>34</v>
      </c>
      <c r="I267">
        <v>468</v>
      </c>
      <c r="J267">
        <v>715</v>
      </c>
      <c r="K267">
        <v>0</v>
      </c>
      <c r="L267">
        <v>0</v>
      </c>
      <c r="M267">
        <v>0</v>
      </c>
      <c r="N267">
        <v>0.6</v>
      </c>
      <c r="O267">
        <v>0.8</v>
      </c>
      <c r="P267">
        <v>1.05</v>
      </c>
      <c r="Q267" t="s">
        <v>46</v>
      </c>
      <c r="R267">
        <v>5</v>
      </c>
      <c r="S267">
        <v>9</v>
      </c>
      <c r="T267" t="s">
        <v>47</v>
      </c>
      <c r="U267" t="s">
        <v>34</v>
      </c>
      <c r="V267" t="s">
        <v>36</v>
      </c>
      <c r="W267">
        <v>2019</v>
      </c>
      <c r="X267" t="s">
        <v>37</v>
      </c>
      <c r="Y267" t="s">
        <v>38</v>
      </c>
      <c r="Z267">
        <v>5</v>
      </c>
      <c r="AA267">
        <v>1</v>
      </c>
      <c r="AB267">
        <v>276</v>
      </c>
      <c r="AC267">
        <v>0</v>
      </c>
      <c r="AD267">
        <v>0</v>
      </c>
      <c r="AE267">
        <v>0</v>
      </c>
      <c r="AF267" s="10">
        <f>VLOOKUP(AS267,[1]Hoja3!$B$2:$AO$841,17,FALSE)</f>
        <v>279</v>
      </c>
      <c r="AG267" s="10">
        <f>VLOOKUP(AS267,[1]Hoja3!$B$2:$AO$841,23,FALSE)</f>
        <v>1.05</v>
      </c>
      <c r="AH267" s="10">
        <f>VLOOKUP(AS267,[1]Hoja3!$B$2:$AO$841,28,FALSE)</f>
        <v>0.11599999999999999</v>
      </c>
      <c r="AI267" s="10" t="str">
        <f>VLOOKUP(AS267,[1]Hoja3!$B$2:$AO$841,19,FALSE)</f>
        <v>A4 Mono MFPs</v>
      </c>
      <c r="AJ267" s="10">
        <f>VLOOKUP(AS267,[1]Hoja3!$B$2:$AO$841,15,FALSE)</f>
        <v>1</v>
      </c>
      <c r="AK267">
        <f>IF(AE267=AY267,1,0)</f>
        <v>1</v>
      </c>
      <c r="AL267">
        <f>IF(AB267=AF267,1,0)</f>
        <v>0</v>
      </c>
      <c r="AM267">
        <f>IF(AC267=AG267,1,0)</f>
        <v>0</v>
      </c>
      <c r="AN267">
        <f>IF(AD267=AH267,1,0)</f>
        <v>0</v>
      </c>
      <c r="AO267">
        <f>IF(H267=AI267,1,0)</f>
        <v>1</v>
      </c>
      <c r="AP267">
        <f>IF(AJ267=AA267,1,0)</f>
        <v>1</v>
      </c>
      <c r="AQ267" s="8">
        <f>COUNTIF($A$2:$A$1228,A267)</f>
        <v>1</v>
      </c>
      <c r="AR267">
        <f>VLOOKUP(A267,[1]Hoja3!$C$2:$AO$841,39,FALSE)</f>
        <v>1</v>
      </c>
      <c r="AS267" t="str">
        <f>A267 &amp; COUNTIF(A$2:A267,A267)</f>
        <v>0VMA5582621</v>
      </c>
      <c r="AT267" s="10">
        <f>VLOOKUP(AS267,[1]Hoja3!$B$2:$AO$841,38,FALSE)</f>
        <v>0</v>
      </c>
      <c r="AU267" s="9">
        <f>IF(AR267&gt;AQ267,1,0)</f>
        <v>0</v>
      </c>
      <c r="AV267">
        <f>IF(P267="NA",2,IF(OR(F267="INSTALACION NUEVA",F267="Mantenimiento preventivo"),3,IF(AND(AB267&lt;AF267,AK267&lt;&gt;1),4,IF(AT267&gt;AE267,1,0))))</f>
        <v>0</v>
      </c>
    </row>
    <row r="268" spans="1:48" x14ac:dyDescent="0.25">
      <c r="A268" t="s">
        <v>748</v>
      </c>
      <c r="B268">
        <v>2019</v>
      </c>
      <c r="C268" t="s">
        <v>37</v>
      </c>
      <c r="D268" t="s">
        <v>38</v>
      </c>
      <c r="E268">
        <v>4</v>
      </c>
      <c r="F268" t="s">
        <v>44</v>
      </c>
      <c r="G268">
        <v>0</v>
      </c>
      <c r="H268" t="s">
        <v>34</v>
      </c>
      <c r="I268">
        <v>468</v>
      </c>
      <c r="J268">
        <v>715</v>
      </c>
      <c r="K268">
        <v>0</v>
      </c>
      <c r="L268">
        <v>0</v>
      </c>
      <c r="M268">
        <v>0</v>
      </c>
      <c r="N268">
        <v>0.6</v>
      </c>
      <c r="O268">
        <v>0.8</v>
      </c>
      <c r="P268">
        <v>1.05</v>
      </c>
      <c r="Q268" t="s">
        <v>46</v>
      </c>
      <c r="R268">
        <v>5</v>
      </c>
      <c r="S268">
        <v>9</v>
      </c>
      <c r="T268" t="s">
        <v>47</v>
      </c>
      <c r="U268" t="s">
        <v>34</v>
      </c>
      <c r="V268" t="s">
        <v>50</v>
      </c>
      <c r="W268">
        <v>2019</v>
      </c>
      <c r="X268" t="s">
        <v>37</v>
      </c>
      <c r="Y268" t="s">
        <v>38</v>
      </c>
      <c r="Z268">
        <v>4</v>
      </c>
      <c r="AA268">
        <v>1</v>
      </c>
      <c r="AB268">
        <v>52</v>
      </c>
      <c r="AC268">
        <v>0</v>
      </c>
      <c r="AD268">
        <v>0</v>
      </c>
      <c r="AE268">
        <v>0</v>
      </c>
      <c r="AF268" s="10" t="e">
        <f>VLOOKUP(AS268,[1]Hoja3!$B$2:$AO$841,17,FALSE)</f>
        <v>#N/A</v>
      </c>
      <c r="AG268" s="10" t="e">
        <f>VLOOKUP(AS268,[1]Hoja3!$B$2:$AO$841,23,FALSE)</f>
        <v>#N/A</v>
      </c>
      <c r="AH268" s="10" t="e">
        <f>VLOOKUP(AS268,[1]Hoja3!$B$2:$AO$841,28,FALSE)</f>
        <v>#N/A</v>
      </c>
      <c r="AI268" s="10" t="e">
        <f>VLOOKUP(AS268,[1]Hoja3!$B$2:$AO$841,19,FALSE)</f>
        <v>#N/A</v>
      </c>
      <c r="AJ268" s="10"/>
      <c r="AK268">
        <f>IF(AE268=AY268,1,0)</f>
        <v>1</v>
      </c>
      <c r="AL268" t="e">
        <f>IF(AB268=AF268,1,0)</f>
        <v>#N/A</v>
      </c>
      <c r="AM268" t="e">
        <f>IF(AC268=AG268,1,0)</f>
        <v>#N/A</v>
      </c>
      <c r="AN268" t="e">
        <f>IF(AD268=AH268,1,0)</f>
        <v>#N/A</v>
      </c>
      <c r="AO268" t="e">
        <f>IF(H268=AI268,1,0)</f>
        <v>#N/A</v>
      </c>
      <c r="AQ268" s="8">
        <f>COUNTIF($A$2:$A$1228,A268)</f>
        <v>2</v>
      </c>
      <c r="AR268" t="e">
        <f>VLOOKUP(A268,[1]Hoja3!$C$2:$AO$841,39,FALSE)</f>
        <v>#N/A</v>
      </c>
      <c r="AS268" t="str">
        <f>A268 &amp; COUNTIF(A$2:A268,A268)</f>
        <v>09HB3315861</v>
      </c>
      <c r="AT268" s="10" t="e">
        <f>VLOOKUP(AS268,[1]Hoja3!$B$2:$AO$841,38,FALSE)</f>
        <v>#N/A</v>
      </c>
      <c r="AU268" s="9" t="e">
        <f>IF(AR268&gt;AQ268,1,0)</f>
        <v>#N/A</v>
      </c>
    </row>
    <row r="269" spans="1:48" x14ac:dyDescent="0.25">
      <c r="A269" t="s">
        <v>251</v>
      </c>
      <c r="B269">
        <v>2019</v>
      </c>
      <c r="C269" t="s">
        <v>37</v>
      </c>
      <c r="D269" t="s">
        <v>38</v>
      </c>
      <c r="E269">
        <v>4</v>
      </c>
      <c r="F269" t="s">
        <v>40</v>
      </c>
      <c r="G269">
        <v>1.8833329999999999</v>
      </c>
      <c r="H269" t="s">
        <v>58</v>
      </c>
      <c r="I269">
        <v>655</v>
      </c>
      <c r="J269">
        <v>1365</v>
      </c>
      <c r="K269">
        <v>0</v>
      </c>
      <c r="L269">
        <v>0</v>
      </c>
      <c r="M269">
        <v>0.6</v>
      </c>
      <c r="N269">
        <v>0.8</v>
      </c>
      <c r="O269">
        <v>1.05</v>
      </c>
      <c r="P269">
        <v>1.1000000000000001</v>
      </c>
      <c r="Q269" t="s">
        <v>46</v>
      </c>
      <c r="R269">
        <v>5</v>
      </c>
      <c r="S269">
        <v>9</v>
      </c>
      <c r="T269" t="s">
        <v>47</v>
      </c>
      <c r="U269" t="s">
        <v>58</v>
      </c>
      <c r="V269" t="s">
        <v>80</v>
      </c>
      <c r="W269">
        <v>2019</v>
      </c>
      <c r="X269" t="s">
        <v>37</v>
      </c>
      <c r="Y269" t="s">
        <v>38</v>
      </c>
      <c r="Z269">
        <v>4</v>
      </c>
      <c r="AA269">
        <v>0</v>
      </c>
      <c r="AB269">
        <v>50</v>
      </c>
      <c r="AC269">
        <v>1.05</v>
      </c>
      <c r="AD269">
        <v>0.37666660000000002</v>
      </c>
      <c r="AE269">
        <v>1433.25</v>
      </c>
      <c r="AF269" s="10">
        <f>VLOOKUP(AS269,[1]Hoja3!$B$2:$AO$841,17,FALSE)</f>
        <v>51</v>
      </c>
      <c r="AG269" s="10">
        <f>VLOOKUP(AS269,[1]Hoja3!$B$2:$AO$841,23,FALSE)</f>
        <v>1.05</v>
      </c>
      <c r="AH269" s="10">
        <f>VLOOKUP(AS269,[1]Hoja3!$B$2:$AO$841,28,FALSE)</f>
        <v>0.39200000000000002</v>
      </c>
      <c r="AI269" s="10" t="str">
        <f>VLOOKUP(AS269,[1]Hoja3!$B$2:$AO$841,19,FALSE)</f>
        <v>Departmental Digital</v>
      </c>
      <c r="AJ269" s="10">
        <f>VLOOKUP(AS269,[1]Hoja3!$B$2:$AO$841,15,FALSE)</f>
        <v>0</v>
      </c>
      <c r="AK269">
        <f>IF(AE269=AY269,1,0)</f>
        <v>0</v>
      </c>
      <c r="AL269">
        <f>IF(AB269=AF269,1,0)</f>
        <v>0</v>
      </c>
      <c r="AM269">
        <f>IF(AC269=AG269,1,0)</f>
        <v>1</v>
      </c>
      <c r="AN269">
        <f>IF(AD269=AH269,1,0)</f>
        <v>0</v>
      </c>
      <c r="AO269">
        <f>IF(H269=AI269,1,0)</f>
        <v>1</v>
      </c>
      <c r="AP269">
        <f>IF(AJ269=AA269,1,0)</f>
        <v>1</v>
      </c>
      <c r="AQ269" s="8">
        <f>COUNTIF($A$2:$A$1228,A269)</f>
        <v>1</v>
      </c>
      <c r="AR269">
        <f>VLOOKUP(A269,[1]Hoja3!$C$2:$AO$841,39,FALSE)</f>
        <v>1</v>
      </c>
      <c r="AS269" t="str">
        <f>A269 &amp; COUNTIF(A$2:A269,A269)</f>
        <v>0EX92999311</v>
      </c>
      <c r="AT269" s="10">
        <f>VLOOKUP(AS269,[1]Hoja3!$B$2:$AO$841,38,FALSE)</f>
        <v>1433.25</v>
      </c>
      <c r="AU269" s="9">
        <f>IF(AR269&gt;AQ269,1,0)</f>
        <v>0</v>
      </c>
      <c r="AV269">
        <f>IF(P269="NA",2,IF(OR(F269="INSTALACION NUEVA",F269="Mantenimiento preventivo"),3,IF(AND(AB269&lt;AF269,AK269&lt;&gt;1),4,IF(AT269&gt;AE269,1,0))))</f>
        <v>4</v>
      </c>
    </row>
    <row r="270" spans="1:48" x14ac:dyDescent="0.25">
      <c r="A270" t="s">
        <v>749</v>
      </c>
      <c r="B270">
        <v>2019</v>
      </c>
      <c r="C270" t="s">
        <v>37</v>
      </c>
      <c r="D270" t="s">
        <v>38</v>
      </c>
      <c r="E270">
        <v>4</v>
      </c>
      <c r="F270" t="s">
        <v>44</v>
      </c>
      <c r="G270">
        <v>0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R270" t="s">
        <v>33</v>
      </c>
      <c r="S270" t="s">
        <v>33</v>
      </c>
      <c r="U270" t="s">
        <v>34</v>
      </c>
      <c r="V270" t="s">
        <v>683</v>
      </c>
      <c r="W270">
        <v>2019</v>
      </c>
      <c r="X270" t="s">
        <v>37</v>
      </c>
      <c r="Y270" t="s">
        <v>38</v>
      </c>
      <c r="Z270">
        <v>4</v>
      </c>
      <c r="AA270" t="s">
        <v>33</v>
      </c>
      <c r="AB270">
        <v>209</v>
      </c>
      <c r="AC270">
        <v>0</v>
      </c>
      <c r="AD270">
        <v>0</v>
      </c>
      <c r="AE270">
        <v>0</v>
      </c>
      <c r="AF270" s="10" t="e">
        <f>VLOOKUP(AS270,[1]Hoja3!$B$2:$AO$841,17,FALSE)</f>
        <v>#N/A</v>
      </c>
      <c r="AG270" s="10" t="e">
        <f>VLOOKUP(AS270,[1]Hoja3!$B$2:$AO$841,23,FALSE)</f>
        <v>#N/A</v>
      </c>
      <c r="AH270" s="10" t="e">
        <f>VLOOKUP(AS270,[1]Hoja3!$B$2:$AO$841,28,FALSE)</f>
        <v>#N/A</v>
      </c>
      <c r="AI270" s="10" t="e">
        <f>VLOOKUP(AS270,[1]Hoja3!$B$2:$AO$841,19,FALSE)</f>
        <v>#N/A</v>
      </c>
      <c r="AJ270" s="10"/>
      <c r="AK270">
        <f>IF(AE270=AY270,1,0)</f>
        <v>1</v>
      </c>
      <c r="AL270" t="e">
        <f>IF(AB270=AF270,1,0)</f>
        <v>#N/A</v>
      </c>
      <c r="AM270" t="e">
        <f>IF(AC270=AG270,1,0)</f>
        <v>#N/A</v>
      </c>
      <c r="AN270" t="e">
        <f>IF(AD270=AH270,1,0)</f>
        <v>#N/A</v>
      </c>
      <c r="AO270" t="e">
        <f>IF(H270=AI270,1,0)</f>
        <v>#N/A</v>
      </c>
      <c r="AQ270" s="8">
        <f>COUNTIF($A$2:$A$1228,A270)</f>
        <v>1</v>
      </c>
      <c r="AR270" t="e">
        <f>VLOOKUP(A270,[1]Hoja3!$C$2:$AO$841,39,FALSE)</f>
        <v>#N/A</v>
      </c>
      <c r="AS270" t="str">
        <f>A270 &amp; COUNTIF(A$2:A270,A270)</f>
        <v>09HB3318561</v>
      </c>
      <c r="AT270" s="10" t="e">
        <f>VLOOKUP(AS270,[1]Hoja3!$B$2:$AO$841,38,FALSE)</f>
        <v>#N/A</v>
      </c>
      <c r="AU270" s="9" t="e">
        <f>IF(AR270&gt;AQ270,1,0)</f>
        <v>#N/A</v>
      </c>
    </row>
    <row r="271" spans="1:48" x14ac:dyDescent="0.25">
      <c r="A271" t="s">
        <v>750</v>
      </c>
      <c r="B271">
        <v>2019</v>
      </c>
      <c r="C271" t="s">
        <v>37</v>
      </c>
      <c r="D271" t="s">
        <v>38</v>
      </c>
      <c r="E271">
        <v>4</v>
      </c>
      <c r="F271" t="s">
        <v>44</v>
      </c>
      <c r="G271">
        <v>0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R271" t="s">
        <v>33</v>
      </c>
      <c r="S271" t="s">
        <v>33</v>
      </c>
      <c r="U271" t="s">
        <v>34</v>
      </c>
      <c r="V271" t="s">
        <v>683</v>
      </c>
      <c r="W271">
        <v>2019</v>
      </c>
      <c r="X271" t="s">
        <v>37</v>
      </c>
      <c r="Y271" t="s">
        <v>38</v>
      </c>
      <c r="Z271">
        <v>4</v>
      </c>
      <c r="AA271" t="s">
        <v>33</v>
      </c>
      <c r="AB271">
        <v>183</v>
      </c>
      <c r="AC271">
        <v>0</v>
      </c>
      <c r="AD271">
        <v>0</v>
      </c>
      <c r="AE271">
        <v>0</v>
      </c>
      <c r="AF271" s="10" t="e">
        <f>VLOOKUP(AS271,[1]Hoja3!$B$2:$AO$841,17,FALSE)</f>
        <v>#N/A</v>
      </c>
      <c r="AG271" s="10" t="e">
        <f>VLOOKUP(AS271,[1]Hoja3!$B$2:$AO$841,23,FALSE)</f>
        <v>#N/A</v>
      </c>
      <c r="AH271" s="10" t="e">
        <f>VLOOKUP(AS271,[1]Hoja3!$B$2:$AO$841,28,FALSE)</f>
        <v>#N/A</v>
      </c>
      <c r="AI271" s="10" t="e">
        <f>VLOOKUP(AS271,[1]Hoja3!$B$2:$AO$841,19,FALSE)</f>
        <v>#N/A</v>
      </c>
      <c r="AJ271" s="10"/>
      <c r="AK271">
        <f>IF(AE271=AY271,1,0)</f>
        <v>1</v>
      </c>
      <c r="AL271" t="e">
        <f>IF(AB271=AF271,1,0)</f>
        <v>#N/A</v>
      </c>
      <c r="AM271" t="e">
        <f>IF(AC271=AG271,1,0)</f>
        <v>#N/A</v>
      </c>
      <c r="AN271" t="e">
        <f>IF(AD271=AH271,1,0)</f>
        <v>#N/A</v>
      </c>
      <c r="AO271" t="e">
        <f>IF(H271=AI271,1,0)</f>
        <v>#N/A</v>
      </c>
      <c r="AQ271" s="8">
        <f>COUNTIF($A$2:$A$1228,A271)</f>
        <v>1</v>
      </c>
      <c r="AR271" t="e">
        <f>VLOOKUP(A271,[1]Hoja3!$C$2:$AO$841,39,FALSE)</f>
        <v>#N/A</v>
      </c>
      <c r="AS271" t="str">
        <f>A271 &amp; COUNTIF(A$2:A271,A271)</f>
        <v>09HB3318591</v>
      </c>
      <c r="AT271" s="10" t="e">
        <f>VLOOKUP(AS271,[1]Hoja3!$B$2:$AO$841,38,FALSE)</f>
        <v>#N/A</v>
      </c>
      <c r="AU271" s="9" t="e">
        <f>IF(AR271&gt;AQ271,1,0)</f>
        <v>#N/A</v>
      </c>
    </row>
    <row r="272" spans="1:48" x14ac:dyDescent="0.25">
      <c r="A272" t="s">
        <v>751</v>
      </c>
      <c r="B272">
        <v>2019</v>
      </c>
      <c r="C272" t="s">
        <v>37</v>
      </c>
      <c r="D272" t="s">
        <v>38</v>
      </c>
      <c r="E272">
        <v>4</v>
      </c>
      <c r="F272" t="s">
        <v>44</v>
      </c>
      <c r="G272">
        <v>0</v>
      </c>
      <c r="H272" t="s">
        <v>34</v>
      </c>
      <c r="I272">
        <v>468</v>
      </c>
      <c r="J272">
        <v>715</v>
      </c>
      <c r="K272">
        <v>0</v>
      </c>
      <c r="L272">
        <v>0</v>
      </c>
      <c r="M272">
        <v>0</v>
      </c>
      <c r="N272">
        <v>0.6</v>
      </c>
      <c r="O272">
        <v>0.8</v>
      </c>
      <c r="P272">
        <v>1.05</v>
      </c>
      <c r="Q272" t="s">
        <v>46</v>
      </c>
      <c r="R272">
        <v>5</v>
      </c>
      <c r="S272">
        <v>9</v>
      </c>
      <c r="T272" t="s">
        <v>47</v>
      </c>
      <c r="U272" t="s">
        <v>34</v>
      </c>
      <c r="V272" t="s">
        <v>55</v>
      </c>
      <c r="W272">
        <v>2019</v>
      </c>
      <c r="X272" t="s">
        <v>37</v>
      </c>
      <c r="Y272" t="s">
        <v>38</v>
      </c>
      <c r="Z272">
        <v>4</v>
      </c>
      <c r="AA272">
        <v>1</v>
      </c>
      <c r="AB272">
        <v>0</v>
      </c>
      <c r="AC272">
        <v>0</v>
      </c>
      <c r="AD272">
        <v>0</v>
      </c>
      <c r="AE272">
        <v>0</v>
      </c>
      <c r="AF272" s="10" t="e">
        <f>VLOOKUP(AS272,[1]Hoja3!$B$2:$AO$841,17,FALSE)</f>
        <v>#N/A</v>
      </c>
      <c r="AG272" s="10" t="e">
        <f>VLOOKUP(AS272,[1]Hoja3!$B$2:$AO$841,23,FALSE)</f>
        <v>#N/A</v>
      </c>
      <c r="AH272" s="10" t="e">
        <f>VLOOKUP(AS272,[1]Hoja3!$B$2:$AO$841,28,FALSE)</f>
        <v>#N/A</v>
      </c>
      <c r="AI272" s="10" t="e">
        <f>VLOOKUP(AS272,[1]Hoja3!$B$2:$AO$841,19,FALSE)</f>
        <v>#N/A</v>
      </c>
      <c r="AJ272" s="10"/>
      <c r="AK272">
        <f>IF(AE272=AY272,1,0)</f>
        <v>1</v>
      </c>
      <c r="AL272" t="e">
        <f>IF(AB272=AF272,1,0)</f>
        <v>#N/A</v>
      </c>
      <c r="AM272" t="e">
        <f>IF(AC272=AG272,1,0)</f>
        <v>#N/A</v>
      </c>
      <c r="AN272" t="e">
        <f>IF(AD272=AH272,1,0)</f>
        <v>#N/A</v>
      </c>
      <c r="AO272" t="e">
        <f>IF(H272=AI272,1,0)</f>
        <v>#N/A</v>
      </c>
      <c r="AQ272" s="8">
        <f>COUNTIF($A$2:$A$1228,A272)</f>
        <v>1</v>
      </c>
      <c r="AR272" t="e">
        <f>VLOOKUP(A272,[1]Hoja3!$C$2:$AO$841,39,FALSE)</f>
        <v>#N/A</v>
      </c>
      <c r="AS272" t="str">
        <f>A272 &amp; COUNTIF(A$2:A272,A272)</f>
        <v>09HB3316891</v>
      </c>
      <c r="AT272" s="10" t="e">
        <f>VLOOKUP(AS272,[1]Hoja3!$B$2:$AO$841,38,FALSE)</f>
        <v>#N/A</v>
      </c>
      <c r="AU272" s="9" t="e">
        <f>IF(AR272&gt;AQ272,1,0)</f>
        <v>#N/A</v>
      </c>
    </row>
    <row r="273" spans="1:48" x14ac:dyDescent="0.25">
      <c r="A273" t="s">
        <v>752</v>
      </c>
      <c r="B273">
        <v>2019</v>
      </c>
      <c r="C273" t="s">
        <v>37</v>
      </c>
      <c r="D273" t="s">
        <v>38</v>
      </c>
      <c r="E273">
        <v>4</v>
      </c>
      <c r="F273" t="s">
        <v>44</v>
      </c>
      <c r="G273">
        <v>0</v>
      </c>
      <c r="H273" t="s">
        <v>34</v>
      </c>
      <c r="I273">
        <v>468</v>
      </c>
      <c r="J273">
        <v>715</v>
      </c>
      <c r="K273">
        <v>0</v>
      </c>
      <c r="L273">
        <v>0</v>
      </c>
      <c r="M273">
        <v>0</v>
      </c>
      <c r="N273">
        <v>0.6</v>
      </c>
      <c r="O273">
        <v>0.8</v>
      </c>
      <c r="P273">
        <v>1.05</v>
      </c>
      <c r="Q273" t="s">
        <v>46</v>
      </c>
      <c r="R273">
        <v>5</v>
      </c>
      <c r="S273">
        <v>9</v>
      </c>
      <c r="T273" t="s">
        <v>47</v>
      </c>
      <c r="U273" t="s">
        <v>34</v>
      </c>
      <c r="V273" t="s">
        <v>55</v>
      </c>
      <c r="W273">
        <v>2019</v>
      </c>
      <c r="X273" t="s">
        <v>37</v>
      </c>
      <c r="Y273" t="s">
        <v>38</v>
      </c>
      <c r="Z273">
        <v>4</v>
      </c>
      <c r="AA273">
        <v>1</v>
      </c>
      <c r="AB273">
        <v>0</v>
      </c>
      <c r="AC273">
        <v>0</v>
      </c>
      <c r="AD273">
        <v>0</v>
      </c>
      <c r="AE273">
        <v>0</v>
      </c>
      <c r="AF273" s="10" t="e">
        <f>VLOOKUP(AS273,[1]Hoja3!$B$2:$AO$841,17,FALSE)</f>
        <v>#N/A</v>
      </c>
      <c r="AG273" s="10" t="e">
        <f>VLOOKUP(AS273,[1]Hoja3!$B$2:$AO$841,23,FALSE)</f>
        <v>#N/A</v>
      </c>
      <c r="AH273" s="10" t="e">
        <f>VLOOKUP(AS273,[1]Hoja3!$B$2:$AO$841,28,FALSE)</f>
        <v>#N/A</v>
      </c>
      <c r="AI273" s="10" t="e">
        <f>VLOOKUP(AS273,[1]Hoja3!$B$2:$AO$841,19,FALSE)</f>
        <v>#N/A</v>
      </c>
      <c r="AJ273" s="10"/>
      <c r="AK273">
        <f>IF(AE273=AY273,1,0)</f>
        <v>1</v>
      </c>
      <c r="AL273" t="e">
        <f>IF(AB273=AF273,1,0)</f>
        <v>#N/A</v>
      </c>
      <c r="AM273" t="e">
        <f>IF(AC273=AG273,1,0)</f>
        <v>#N/A</v>
      </c>
      <c r="AN273" t="e">
        <f>IF(AD273=AH273,1,0)</f>
        <v>#N/A</v>
      </c>
      <c r="AO273" t="e">
        <f>IF(H273=AI273,1,0)</f>
        <v>#N/A</v>
      </c>
      <c r="AQ273" s="8">
        <f>COUNTIF($A$2:$A$1228,A273)</f>
        <v>1</v>
      </c>
      <c r="AR273" t="e">
        <f>VLOOKUP(A273,[1]Hoja3!$C$2:$AO$841,39,FALSE)</f>
        <v>#N/A</v>
      </c>
      <c r="AS273" t="str">
        <f>A273 &amp; COUNTIF(A$2:A273,A273)</f>
        <v>09HB3318781</v>
      </c>
      <c r="AT273" s="10" t="e">
        <f>VLOOKUP(AS273,[1]Hoja3!$B$2:$AO$841,38,FALSE)</f>
        <v>#N/A</v>
      </c>
      <c r="AU273" s="9" t="e">
        <f>IF(AR273&gt;AQ273,1,0)</f>
        <v>#N/A</v>
      </c>
    </row>
    <row r="274" spans="1:48" x14ac:dyDescent="0.25">
      <c r="A274" t="s">
        <v>753</v>
      </c>
      <c r="B274">
        <v>2019</v>
      </c>
      <c r="C274" t="s">
        <v>37</v>
      </c>
      <c r="D274" t="s">
        <v>38</v>
      </c>
      <c r="E274">
        <v>4</v>
      </c>
      <c r="F274" t="s">
        <v>44</v>
      </c>
      <c r="G274">
        <v>0</v>
      </c>
      <c r="H274" t="s">
        <v>34</v>
      </c>
      <c r="I274">
        <v>468</v>
      </c>
      <c r="J274">
        <v>715</v>
      </c>
      <c r="K274">
        <v>0</v>
      </c>
      <c r="L274">
        <v>0</v>
      </c>
      <c r="M274">
        <v>0</v>
      </c>
      <c r="N274">
        <v>0.6</v>
      </c>
      <c r="O274">
        <v>0.8</v>
      </c>
      <c r="P274">
        <v>1.05</v>
      </c>
      <c r="Q274" t="s">
        <v>46</v>
      </c>
      <c r="R274">
        <v>5</v>
      </c>
      <c r="S274">
        <v>9</v>
      </c>
      <c r="T274" t="s">
        <v>47</v>
      </c>
      <c r="U274" t="s">
        <v>34</v>
      </c>
      <c r="V274" t="s">
        <v>55</v>
      </c>
      <c r="W274">
        <v>2019</v>
      </c>
      <c r="X274" t="s">
        <v>37</v>
      </c>
      <c r="Y274" t="s">
        <v>38</v>
      </c>
      <c r="Z274">
        <v>5</v>
      </c>
      <c r="AA274">
        <v>1</v>
      </c>
      <c r="AB274">
        <v>0</v>
      </c>
      <c r="AC274">
        <v>0</v>
      </c>
      <c r="AD274">
        <v>0</v>
      </c>
      <c r="AE274">
        <v>0</v>
      </c>
      <c r="AF274" s="10" t="e">
        <f>VLOOKUP(AS274,[1]Hoja3!$B$2:$AO$841,17,FALSE)</f>
        <v>#N/A</v>
      </c>
      <c r="AG274" s="10" t="e">
        <f>VLOOKUP(AS274,[1]Hoja3!$B$2:$AO$841,23,FALSE)</f>
        <v>#N/A</v>
      </c>
      <c r="AH274" s="10" t="e">
        <f>VLOOKUP(AS274,[1]Hoja3!$B$2:$AO$841,28,FALSE)</f>
        <v>#N/A</v>
      </c>
      <c r="AI274" s="10" t="e">
        <f>VLOOKUP(AS274,[1]Hoja3!$B$2:$AO$841,19,FALSE)</f>
        <v>#N/A</v>
      </c>
      <c r="AJ274" s="10"/>
      <c r="AK274">
        <f>IF(AE274=AY274,1,0)</f>
        <v>1</v>
      </c>
      <c r="AL274" t="e">
        <f>IF(AB274=AF274,1,0)</f>
        <v>#N/A</v>
      </c>
      <c r="AM274" t="e">
        <f>IF(AC274=AG274,1,0)</f>
        <v>#N/A</v>
      </c>
      <c r="AN274" t="e">
        <f>IF(AD274=AH274,1,0)</f>
        <v>#N/A</v>
      </c>
      <c r="AO274" t="e">
        <f>IF(H274=AI274,1,0)</f>
        <v>#N/A</v>
      </c>
      <c r="AQ274" s="8">
        <f>COUNTIF($A$2:$A$1228,A274)</f>
        <v>1</v>
      </c>
      <c r="AR274" t="e">
        <f>VLOOKUP(A274,[1]Hoja3!$C$2:$AO$841,39,FALSE)</f>
        <v>#N/A</v>
      </c>
      <c r="AS274" t="str">
        <f>A274 &amp; COUNTIF(A$2:A274,A274)</f>
        <v>09HB3318811</v>
      </c>
      <c r="AT274" s="10" t="e">
        <f>VLOOKUP(AS274,[1]Hoja3!$B$2:$AO$841,38,FALSE)</f>
        <v>#N/A</v>
      </c>
      <c r="AU274" s="9" t="e">
        <f>IF(AR274&gt;AQ274,1,0)</f>
        <v>#N/A</v>
      </c>
    </row>
    <row r="275" spans="1:48" x14ac:dyDescent="0.25">
      <c r="A275" t="s">
        <v>754</v>
      </c>
      <c r="B275">
        <v>2019</v>
      </c>
      <c r="C275" t="s">
        <v>37</v>
      </c>
      <c r="D275" t="s">
        <v>38</v>
      </c>
      <c r="E275">
        <v>4</v>
      </c>
      <c r="F275" t="s">
        <v>44</v>
      </c>
      <c r="G275">
        <v>0</v>
      </c>
      <c r="H275" t="s">
        <v>34</v>
      </c>
      <c r="I275">
        <v>468</v>
      </c>
      <c r="J275">
        <v>715</v>
      </c>
      <c r="K275">
        <v>0</v>
      </c>
      <c r="L275">
        <v>0</v>
      </c>
      <c r="M275">
        <v>0</v>
      </c>
      <c r="N275">
        <v>0.6</v>
      </c>
      <c r="O275">
        <v>0.8</v>
      </c>
      <c r="P275">
        <v>1.05</v>
      </c>
      <c r="Q275" t="s">
        <v>46</v>
      </c>
      <c r="R275">
        <v>5</v>
      </c>
      <c r="S275">
        <v>9</v>
      </c>
      <c r="T275" t="s">
        <v>47</v>
      </c>
      <c r="U275" t="s">
        <v>34</v>
      </c>
      <c r="V275" t="s">
        <v>55</v>
      </c>
      <c r="W275">
        <v>2019</v>
      </c>
      <c r="X275" t="s">
        <v>37</v>
      </c>
      <c r="Y275" t="s">
        <v>38</v>
      </c>
      <c r="Z275">
        <v>5</v>
      </c>
      <c r="AA275">
        <v>1</v>
      </c>
      <c r="AB275">
        <v>0</v>
      </c>
      <c r="AC275">
        <v>0</v>
      </c>
      <c r="AD275">
        <v>0</v>
      </c>
      <c r="AE275">
        <v>0</v>
      </c>
      <c r="AF275" s="10" t="e">
        <f>VLOOKUP(AS275,[1]Hoja3!$B$2:$AO$841,17,FALSE)</f>
        <v>#N/A</v>
      </c>
      <c r="AG275" s="10" t="e">
        <f>VLOOKUP(AS275,[1]Hoja3!$B$2:$AO$841,23,FALSE)</f>
        <v>#N/A</v>
      </c>
      <c r="AH275" s="10" t="e">
        <f>VLOOKUP(AS275,[1]Hoja3!$B$2:$AO$841,28,FALSE)</f>
        <v>#N/A</v>
      </c>
      <c r="AI275" s="10" t="e">
        <f>VLOOKUP(AS275,[1]Hoja3!$B$2:$AO$841,19,FALSE)</f>
        <v>#N/A</v>
      </c>
      <c r="AJ275" s="10"/>
      <c r="AK275">
        <f>IF(AE275=AY275,1,0)</f>
        <v>1</v>
      </c>
      <c r="AL275" t="e">
        <f>IF(AB275=AF275,1,0)</f>
        <v>#N/A</v>
      </c>
      <c r="AM275" t="e">
        <f>IF(AC275=AG275,1,0)</f>
        <v>#N/A</v>
      </c>
      <c r="AN275" t="e">
        <f>IF(AD275=AH275,1,0)</f>
        <v>#N/A</v>
      </c>
      <c r="AO275" t="e">
        <f>IF(H275=AI275,1,0)</f>
        <v>#N/A</v>
      </c>
      <c r="AQ275" s="8">
        <f>COUNTIF($A$2:$A$1228,A275)</f>
        <v>1</v>
      </c>
      <c r="AR275" t="e">
        <f>VLOOKUP(A275,[1]Hoja3!$C$2:$AO$841,39,FALSE)</f>
        <v>#N/A</v>
      </c>
      <c r="AS275" t="str">
        <f>A275 &amp; COUNTIF(A$2:A275,A275)</f>
        <v>09HB3316841</v>
      </c>
      <c r="AT275" s="10" t="e">
        <f>VLOOKUP(AS275,[1]Hoja3!$B$2:$AO$841,38,FALSE)</f>
        <v>#N/A</v>
      </c>
      <c r="AU275" s="9" t="e">
        <f>IF(AR275&gt;AQ275,1,0)</f>
        <v>#N/A</v>
      </c>
    </row>
    <row r="276" spans="1:48" x14ac:dyDescent="0.25">
      <c r="A276" t="s">
        <v>755</v>
      </c>
      <c r="B276">
        <v>2019</v>
      </c>
      <c r="C276" t="s">
        <v>37</v>
      </c>
      <c r="D276" t="s">
        <v>38</v>
      </c>
      <c r="E276">
        <v>4</v>
      </c>
      <c r="F276" t="s">
        <v>44</v>
      </c>
      <c r="G276">
        <v>0</v>
      </c>
      <c r="I276" t="s">
        <v>33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R276" t="s">
        <v>33</v>
      </c>
      <c r="S276" t="s">
        <v>33</v>
      </c>
      <c r="U276" t="s">
        <v>34</v>
      </c>
      <c r="V276" t="s">
        <v>683</v>
      </c>
      <c r="W276">
        <v>2019</v>
      </c>
      <c r="X276" t="s">
        <v>37</v>
      </c>
      <c r="Y276" t="s">
        <v>38</v>
      </c>
      <c r="Z276">
        <v>10</v>
      </c>
      <c r="AA276" t="s">
        <v>33</v>
      </c>
      <c r="AB276">
        <v>132</v>
      </c>
      <c r="AC276">
        <v>0</v>
      </c>
      <c r="AD276">
        <v>0</v>
      </c>
      <c r="AE276">
        <v>0</v>
      </c>
      <c r="AF276" s="10" t="e">
        <f>VLOOKUP(AS276,[1]Hoja3!$B$2:$AO$841,17,FALSE)</f>
        <v>#N/A</v>
      </c>
      <c r="AG276" s="10" t="e">
        <f>VLOOKUP(AS276,[1]Hoja3!$B$2:$AO$841,23,FALSE)</f>
        <v>#N/A</v>
      </c>
      <c r="AH276" s="10" t="e">
        <f>VLOOKUP(AS276,[1]Hoja3!$B$2:$AO$841,28,FALSE)</f>
        <v>#N/A</v>
      </c>
      <c r="AI276" s="10" t="e">
        <f>VLOOKUP(AS276,[1]Hoja3!$B$2:$AO$841,19,FALSE)</f>
        <v>#N/A</v>
      </c>
      <c r="AJ276" s="10"/>
      <c r="AK276">
        <f>IF(AE276=AY276,1,0)</f>
        <v>1</v>
      </c>
      <c r="AL276" t="e">
        <f>IF(AB276=AF276,1,0)</f>
        <v>#N/A</v>
      </c>
      <c r="AM276" t="e">
        <f>IF(AC276=AG276,1,0)</f>
        <v>#N/A</v>
      </c>
      <c r="AN276" t="e">
        <f>IF(AD276=AH276,1,0)</f>
        <v>#N/A</v>
      </c>
      <c r="AO276" t="e">
        <f>IF(H276=AI276,1,0)</f>
        <v>#N/A</v>
      </c>
      <c r="AQ276" s="8">
        <f>COUNTIF($A$2:$A$1228,A276)</f>
        <v>1</v>
      </c>
      <c r="AR276" t="e">
        <f>VLOOKUP(A276,[1]Hoja3!$C$2:$AO$841,39,FALSE)</f>
        <v>#N/A</v>
      </c>
      <c r="AS276" t="str">
        <f>A276 &amp; COUNTIF(A$2:A276,A276)</f>
        <v>09HB3320241</v>
      </c>
      <c r="AT276" s="10" t="e">
        <f>VLOOKUP(AS276,[1]Hoja3!$B$2:$AO$841,38,FALSE)</f>
        <v>#N/A</v>
      </c>
      <c r="AU276" s="9" t="e">
        <f>IF(AR276&gt;AQ276,1,0)</f>
        <v>#N/A</v>
      </c>
    </row>
    <row r="277" spans="1:48" x14ac:dyDescent="0.25">
      <c r="A277" t="s">
        <v>248</v>
      </c>
      <c r="B277">
        <v>2019</v>
      </c>
      <c r="C277" t="s">
        <v>37</v>
      </c>
      <c r="D277" t="s">
        <v>38</v>
      </c>
      <c r="E277">
        <v>4</v>
      </c>
      <c r="F277" t="s">
        <v>40</v>
      </c>
      <c r="G277">
        <v>2.6333329999999999</v>
      </c>
      <c r="H277" t="s">
        <v>54</v>
      </c>
      <c r="I277">
        <v>803</v>
      </c>
      <c r="J277">
        <v>1573</v>
      </c>
      <c r="K277">
        <v>0.2</v>
      </c>
      <c r="L277">
        <v>0.6</v>
      </c>
      <c r="M277">
        <v>0.8</v>
      </c>
      <c r="N277">
        <v>1.05</v>
      </c>
      <c r="O277">
        <v>1.1000000000000001</v>
      </c>
      <c r="P277">
        <v>1.1499999999999999</v>
      </c>
      <c r="Q277" t="s">
        <v>46</v>
      </c>
      <c r="R277">
        <v>4</v>
      </c>
      <c r="S277">
        <v>6</v>
      </c>
      <c r="T277" t="s">
        <v>47</v>
      </c>
      <c r="U277" t="s">
        <v>54</v>
      </c>
      <c r="V277" t="s">
        <v>50</v>
      </c>
      <c r="W277">
        <v>2019</v>
      </c>
      <c r="X277" t="s">
        <v>37</v>
      </c>
      <c r="Y277" t="s">
        <v>38</v>
      </c>
      <c r="Z277">
        <v>8</v>
      </c>
      <c r="AA277">
        <v>0</v>
      </c>
      <c r="AB277">
        <v>16</v>
      </c>
      <c r="AC277">
        <v>1.05</v>
      </c>
      <c r="AD277">
        <v>0.65833324999999998</v>
      </c>
      <c r="AE277">
        <v>1651.65</v>
      </c>
      <c r="AF277" s="10" t="str">
        <f>VLOOKUP(AS277,[1]Hoja3!$B$2:$AO$841,17,FALSE)</f>
        <v xml:space="preserve">  </v>
      </c>
      <c r="AG277" s="10">
        <f>VLOOKUP(AS277,[1]Hoja3!$B$2:$AO$841,23,FALSE)</f>
        <v>1</v>
      </c>
      <c r="AH277" s="10">
        <f>VLOOKUP(AS277,[1]Hoja3!$B$2:$AO$841,28,FALSE)</f>
        <v>0.72499999999999998</v>
      </c>
      <c r="AI277" s="10" t="str">
        <f>VLOOKUP(AS277,[1]Hoja3!$B$2:$AO$841,19,FALSE)</f>
        <v>Entry Production Color Low/Mid</v>
      </c>
      <c r="AJ277" s="10">
        <f>VLOOKUP(AS277,[1]Hoja3!$B$2:$AO$841,15,FALSE)</f>
        <v>0</v>
      </c>
      <c r="AK277">
        <f>IF(AE277=AY277,1,0)</f>
        <v>0</v>
      </c>
      <c r="AL277">
        <f>IF(AB277=AF277,1,0)</f>
        <v>0</v>
      </c>
      <c r="AM277">
        <f>IF(AC277=AG277,1,0)</f>
        <v>0</v>
      </c>
      <c r="AN277">
        <f>IF(AD277=AH277,1,0)</f>
        <v>0</v>
      </c>
      <c r="AO277">
        <f>IF(H277=AI277,1,0)</f>
        <v>1</v>
      </c>
      <c r="AP277">
        <f>IF(AJ277=AA277,1,0)</f>
        <v>1</v>
      </c>
      <c r="AQ277" s="8">
        <f>COUNTIF($A$2:$A$1228,A277)</f>
        <v>3</v>
      </c>
      <c r="AR277">
        <f>VLOOKUP(A277,[1]Hoja3!$C$2:$AO$841,39,FALSE)</f>
        <v>3</v>
      </c>
      <c r="AS277" t="str">
        <f>A277 &amp; COUNTIF(A$2:A277,A277)</f>
        <v>0E2B6656531</v>
      </c>
      <c r="AT277" s="10">
        <f>VLOOKUP(AS277,[1]Hoja3!$B$2:$AO$841,38,FALSE)</f>
        <v>1573.0000000000002</v>
      </c>
      <c r="AU277" s="9">
        <f>IF(AR277&gt;AQ277,1,0)</f>
        <v>0</v>
      </c>
      <c r="AV277">
        <f>IF(P277="NA",2,IF(OR(F277="INSTALACION NUEVA",F277="Mantenimiento preventivo"),3,IF(AND(AB277&lt;AF277,AK277&lt;&gt;1),4,IF(AT277&gt;AE277,1,0))))</f>
        <v>4</v>
      </c>
    </row>
    <row r="278" spans="1:48" x14ac:dyDescent="0.25">
      <c r="A278" t="s">
        <v>756</v>
      </c>
      <c r="B278">
        <v>2019</v>
      </c>
      <c r="C278" t="s">
        <v>37</v>
      </c>
      <c r="D278" t="s">
        <v>38</v>
      </c>
      <c r="E278">
        <v>4</v>
      </c>
      <c r="F278" t="s">
        <v>44</v>
      </c>
      <c r="G278">
        <v>0</v>
      </c>
      <c r="H278" t="s">
        <v>34</v>
      </c>
      <c r="I278">
        <v>468</v>
      </c>
      <c r="J278">
        <v>715</v>
      </c>
      <c r="K278">
        <v>0</v>
      </c>
      <c r="L278">
        <v>0</v>
      </c>
      <c r="M278">
        <v>0</v>
      </c>
      <c r="N278">
        <v>0.6</v>
      </c>
      <c r="O278">
        <v>0.8</v>
      </c>
      <c r="P278">
        <v>1.05</v>
      </c>
      <c r="Q278" t="s">
        <v>420</v>
      </c>
      <c r="R278">
        <v>5</v>
      </c>
      <c r="S278">
        <v>9</v>
      </c>
      <c r="T278" t="s">
        <v>47</v>
      </c>
      <c r="U278" t="s">
        <v>34</v>
      </c>
      <c r="V278" t="s">
        <v>757</v>
      </c>
      <c r="W278">
        <v>2019</v>
      </c>
      <c r="X278" t="s">
        <v>37</v>
      </c>
      <c r="Y278" t="s">
        <v>38</v>
      </c>
      <c r="Z278">
        <v>5</v>
      </c>
      <c r="AA278">
        <v>0</v>
      </c>
      <c r="AB278">
        <v>150</v>
      </c>
      <c r="AC278">
        <v>0</v>
      </c>
      <c r="AD278">
        <v>0</v>
      </c>
      <c r="AE278">
        <v>468</v>
      </c>
      <c r="AF278" s="10" t="e">
        <f>VLOOKUP(AS278,[1]Hoja3!$B$2:$AO$841,17,FALSE)</f>
        <v>#N/A</v>
      </c>
      <c r="AG278" s="10" t="e">
        <f>VLOOKUP(AS278,[1]Hoja3!$B$2:$AO$841,23,FALSE)</f>
        <v>#N/A</v>
      </c>
      <c r="AH278" s="10" t="e">
        <f>VLOOKUP(AS278,[1]Hoja3!$B$2:$AO$841,28,FALSE)</f>
        <v>#N/A</v>
      </c>
      <c r="AI278" s="10" t="e">
        <f>VLOOKUP(AS278,[1]Hoja3!$B$2:$AO$841,19,FALSE)</f>
        <v>#N/A</v>
      </c>
      <c r="AJ278" s="10"/>
      <c r="AK278">
        <f>IF(AE278=AY278,1,0)</f>
        <v>0</v>
      </c>
      <c r="AL278" t="e">
        <f>IF(AB278=AF278,1,0)</f>
        <v>#N/A</v>
      </c>
      <c r="AM278" t="e">
        <f>IF(AC278=AG278,1,0)</f>
        <v>#N/A</v>
      </c>
      <c r="AN278" t="e">
        <f>IF(AD278=AH278,1,0)</f>
        <v>#N/A</v>
      </c>
      <c r="AO278" t="e">
        <f>IF(H278=AI278,1,0)</f>
        <v>#N/A</v>
      </c>
      <c r="AQ278" s="8">
        <f>COUNTIF($A$2:$A$1228,A278)</f>
        <v>1</v>
      </c>
      <c r="AR278" t="e">
        <f>VLOOKUP(A278,[1]Hoja3!$C$2:$AO$841,39,FALSE)</f>
        <v>#N/A</v>
      </c>
      <c r="AS278" t="str">
        <f>A278 &amp; COUNTIF(A$2:A278,A278)</f>
        <v>09HB3319291</v>
      </c>
      <c r="AT278" s="10" t="e">
        <f>VLOOKUP(AS278,[1]Hoja3!$B$2:$AO$841,38,FALSE)</f>
        <v>#N/A</v>
      </c>
      <c r="AU278" s="9" t="e">
        <f>IF(AR278&gt;AQ278,1,0)</f>
        <v>#N/A</v>
      </c>
    </row>
    <row r="279" spans="1:48" x14ac:dyDescent="0.25">
      <c r="A279" t="s">
        <v>758</v>
      </c>
      <c r="B279">
        <v>2019</v>
      </c>
      <c r="C279" t="s">
        <v>37</v>
      </c>
      <c r="D279" t="s">
        <v>38</v>
      </c>
      <c r="E279">
        <v>4</v>
      </c>
      <c r="F279" t="s">
        <v>44</v>
      </c>
      <c r="G279">
        <v>0</v>
      </c>
      <c r="I279" t="s">
        <v>33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R279" t="s">
        <v>33</v>
      </c>
      <c r="S279" t="s">
        <v>33</v>
      </c>
      <c r="U279" t="s">
        <v>34</v>
      </c>
      <c r="V279" t="s">
        <v>759</v>
      </c>
      <c r="W279">
        <v>2019</v>
      </c>
      <c r="X279" t="s">
        <v>37</v>
      </c>
      <c r="Y279" t="s">
        <v>38</v>
      </c>
      <c r="Z279">
        <v>5</v>
      </c>
      <c r="AA279" t="s">
        <v>33</v>
      </c>
      <c r="AB279">
        <v>10</v>
      </c>
      <c r="AC279">
        <v>0</v>
      </c>
      <c r="AD279">
        <v>0</v>
      </c>
      <c r="AE279">
        <v>0</v>
      </c>
      <c r="AF279" s="10" t="e">
        <f>VLOOKUP(AS279,[1]Hoja3!$B$2:$AO$841,17,FALSE)</f>
        <v>#N/A</v>
      </c>
      <c r="AG279" s="10" t="e">
        <f>VLOOKUP(AS279,[1]Hoja3!$B$2:$AO$841,23,FALSE)</f>
        <v>#N/A</v>
      </c>
      <c r="AH279" s="10" t="e">
        <f>VLOOKUP(AS279,[1]Hoja3!$B$2:$AO$841,28,FALSE)</f>
        <v>#N/A</v>
      </c>
      <c r="AI279" s="10" t="e">
        <f>VLOOKUP(AS279,[1]Hoja3!$B$2:$AO$841,19,FALSE)</f>
        <v>#N/A</v>
      </c>
      <c r="AJ279" s="10"/>
      <c r="AK279">
        <f>IF(AE279=AY279,1,0)</f>
        <v>1</v>
      </c>
      <c r="AL279" t="e">
        <f>IF(AB279=AF279,1,0)</f>
        <v>#N/A</v>
      </c>
      <c r="AM279" t="e">
        <f>IF(AC279=AG279,1,0)</f>
        <v>#N/A</v>
      </c>
      <c r="AN279" t="e">
        <f>IF(AD279=AH279,1,0)</f>
        <v>#N/A</v>
      </c>
      <c r="AO279" t="e">
        <f>IF(H279=AI279,1,0)</f>
        <v>#N/A</v>
      </c>
      <c r="AQ279" s="8">
        <f>COUNTIF($A$2:$A$1228,A279)</f>
        <v>1</v>
      </c>
      <c r="AR279" t="e">
        <f>VLOOKUP(A279,[1]Hoja3!$C$2:$AO$841,39,FALSE)</f>
        <v>#N/A</v>
      </c>
      <c r="AS279" t="str">
        <f>A279 &amp; COUNTIF(A$2:A279,A279)</f>
        <v>09HB3316801</v>
      </c>
      <c r="AT279" s="10" t="e">
        <f>VLOOKUP(AS279,[1]Hoja3!$B$2:$AO$841,38,FALSE)</f>
        <v>#N/A</v>
      </c>
      <c r="AU279" s="9" t="e">
        <f>IF(AR279&gt;AQ279,1,0)</f>
        <v>#N/A</v>
      </c>
    </row>
    <row r="280" spans="1:48" x14ac:dyDescent="0.25">
      <c r="A280" t="s">
        <v>760</v>
      </c>
      <c r="B280">
        <v>2019</v>
      </c>
      <c r="C280" t="s">
        <v>37</v>
      </c>
      <c r="D280" t="s">
        <v>38</v>
      </c>
      <c r="E280">
        <v>4</v>
      </c>
      <c r="F280" t="s">
        <v>44</v>
      </c>
      <c r="G280">
        <v>0</v>
      </c>
      <c r="I280" t="s">
        <v>33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R280" t="s">
        <v>33</v>
      </c>
      <c r="S280" t="s">
        <v>33</v>
      </c>
      <c r="U280" t="s">
        <v>34</v>
      </c>
      <c r="V280" t="s">
        <v>761</v>
      </c>
      <c r="W280">
        <v>2019</v>
      </c>
      <c r="X280" t="s">
        <v>37</v>
      </c>
      <c r="Y280" t="s">
        <v>38</v>
      </c>
      <c r="Z280">
        <v>16</v>
      </c>
      <c r="AA280" t="s">
        <v>33</v>
      </c>
      <c r="AB280">
        <v>0</v>
      </c>
      <c r="AC280">
        <v>0</v>
      </c>
      <c r="AD280">
        <v>0</v>
      </c>
      <c r="AE280">
        <v>0</v>
      </c>
      <c r="AF280" s="10" t="e">
        <f>VLOOKUP(AS280,[1]Hoja3!$B$2:$AO$841,17,FALSE)</f>
        <v>#N/A</v>
      </c>
      <c r="AG280" s="10" t="e">
        <f>VLOOKUP(AS280,[1]Hoja3!$B$2:$AO$841,23,FALSE)</f>
        <v>#N/A</v>
      </c>
      <c r="AH280" s="10" t="e">
        <f>VLOOKUP(AS280,[1]Hoja3!$B$2:$AO$841,28,FALSE)</f>
        <v>#N/A</v>
      </c>
      <c r="AI280" s="10" t="e">
        <f>VLOOKUP(AS280,[1]Hoja3!$B$2:$AO$841,19,FALSE)</f>
        <v>#N/A</v>
      </c>
      <c r="AJ280" s="10"/>
      <c r="AK280">
        <f>IF(AE280=AY280,1,0)</f>
        <v>1</v>
      </c>
      <c r="AL280" t="e">
        <f>IF(AB280=AF280,1,0)</f>
        <v>#N/A</v>
      </c>
      <c r="AM280" t="e">
        <f>IF(AC280=AG280,1,0)</f>
        <v>#N/A</v>
      </c>
      <c r="AN280" t="e">
        <f>IF(AD280=AH280,1,0)</f>
        <v>#N/A</v>
      </c>
      <c r="AO280" t="e">
        <f>IF(H280=AI280,1,0)</f>
        <v>#N/A</v>
      </c>
      <c r="AQ280" s="8">
        <f>COUNTIF($A$2:$A$1228,A280)</f>
        <v>1</v>
      </c>
      <c r="AR280" t="e">
        <f>VLOOKUP(A280,[1]Hoja3!$C$2:$AO$841,39,FALSE)</f>
        <v>#N/A</v>
      </c>
      <c r="AS280" t="str">
        <f>A280 &amp; COUNTIF(A$2:A280,A280)</f>
        <v>09HB3319621</v>
      </c>
      <c r="AT280" s="10" t="e">
        <f>VLOOKUP(AS280,[1]Hoja3!$B$2:$AO$841,38,FALSE)</f>
        <v>#N/A</v>
      </c>
      <c r="AU280" s="9" t="e">
        <f>IF(AR280&gt;AQ280,1,0)</f>
        <v>#N/A</v>
      </c>
    </row>
    <row r="281" spans="1:48" x14ac:dyDescent="0.25">
      <c r="A281" t="s">
        <v>762</v>
      </c>
      <c r="B281">
        <v>2019</v>
      </c>
      <c r="C281" t="s">
        <v>37</v>
      </c>
      <c r="D281" t="s">
        <v>38</v>
      </c>
      <c r="E281">
        <v>4</v>
      </c>
      <c r="F281" t="s">
        <v>44</v>
      </c>
      <c r="G281">
        <v>0</v>
      </c>
      <c r="I281" t="s">
        <v>33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R281" t="s">
        <v>33</v>
      </c>
      <c r="S281" t="s">
        <v>33</v>
      </c>
      <c r="U281" t="s">
        <v>34</v>
      </c>
      <c r="V281" t="s">
        <v>683</v>
      </c>
      <c r="W281">
        <v>2019</v>
      </c>
      <c r="X281" t="s">
        <v>37</v>
      </c>
      <c r="Y281" t="s">
        <v>38</v>
      </c>
      <c r="Z281">
        <v>22</v>
      </c>
      <c r="AA281" t="s">
        <v>33</v>
      </c>
      <c r="AB281">
        <v>0</v>
      </c>
      <c r="AC281">
        <v>0</v>
      </c>
      <c r="AD281">
        <v>0</v>
      </c>
      <c r="AE281">
        <v>0</v>
      </c>
      <c r="AF281" s="10" t="e">
        <f>VLOOKUP(AS281,[1]Hoja3!$B$2:$AO$841,17,FALSE)</f>
        <v>#N/A</v>
      </c>
      <c r="AG281" s="10" t="e">
        <f>VLOOKUP(AS281,[1]Hoja3!$B$2:$AO$841,23,FALSE)</f>
        <v>#N/A</v>
      </c>
      <c r="AH281" s="10" t="e">
        <f>VLOOKUP(AS281,[1]Hoja3!$B$2:$AO$841,28,FALSE)</f>
        <v>#N/A</v>
      </c>
      <c r="AI281" s="10" t="e">
        <f>VLOOKUP(AS281,[1]Hoja3!$B$2:$AO$841,19,FALSE)</f>
        <v>#N/A</v>
      </c>
      <c r="AJ281" s="10"/>
      <c r="AK281">
        <f>IF(AE281=AY281,1,0)</f>
        <v>1</v>
      </c>
      <c r="AL281" t="e">
        <f>IF(AB281=AF281,1,0)</f>
        <v>#N/A</v>
      </c>
      <c r="AM281" t="e">
        <f>IF(AC281=AG281,1,0)</f>
        <v>#N/A</v>
      </c>
      <c r="AN281" t="e">
        <f>IF(AD281=AH281,1,0)</f>
        <v>#N/A</v>
      </c>
      <c r="AO281" t="e">
        <f>IF(H281=AI281,1,0)</f>
        <v>#N/A</v>
      </c>
      <c r="AQ281" s="8">
        <f>COUNTIF($A$2:$A$1228,A281)</f>
        <v>1</v>
      </c>
      <c r="AR281" t="e">
        <f>VLOOKUP(A281,[1]Hoja3!$C$2:$AO$841,39,FALSE)</f>
        <v>#N/A</v>
      </c>
      <c r="AS281" t="str">
        <f>A281 &amp; COUNTIF(A$2:A281,A281)</f>
        <v>09HB3318581</v>
      </c>
      <c r="AT281" s="10" t="e">
        <f>VLOOKUP(AS281,[1]Hoja3!$B$2:$AO$841,38,FALSE)</f>
        <v>#N/A</v>
      </c>
      <c r="AU281" s="9" t="e">
        <f>IF(AR281&gt;AQ281,1,0)</f>
        <v>#N/A</v>
      </c>
    </row>
    <row r="282" spans="1:48" x14ac:dyDescent="0.25">
      <c r="A282" t="s">
        <v>763</v>
      </c>
      <c r="B282">
        <v>2019</v>
      </c>
      <c r="C282" t="s">
        <v>37</v>
      </c>
      <c r="D282" t="s">
        <v>38</v>
      </c>
      <c r="E282">
        <v>4</v>
      </c>
      <c r="F282" t="s">
        <v>44</v>
      </c>
      <c r="G282">
        <v>0</v>
      </c>
      <c r="I282" t="s">
        <v>33</v>
      </c>
      <c r="J282" t="s">
        <v>33</v>
      </c>
      <c r="K282" t="s">
        <v>33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R282" t="s">
        <v>33</v>
      </c>
      <c r="S282" t="s">
        <v>33</v>
      </c>
      <c r="U282" t="s">
        <v>34</v>
      </c>
      <c r="V282" t="s">
        <v>683</v>
      </c>
      <c r="W282">
        <v>2019</v>
      </c>
      <c r="X282" t="s">
        <v>37</v>
      </c>
      <c r="Y282" t="s">
        <v>38</v>
      </c>
      <c r="Z282">
        <v>22</v>
      </c>
      <c r="AA282" t="s">
        <v>33</v>
      </c>
      <c r="AB282">
        <v>0</v>
      </c>
      <c r="AC282">
        <v>0</v>
      </c>
      <c r="AD282">
        <v>0</v>
      </c>
      <c r="AE282">
        <v>0</v>
      </c>
      <c r="AF282" s="10" t="e">
        <f>VLOOKUP(AS282,[1]Hoja3!$B$2:$AO$841,17,FALSE)</f>
        <v>#N/A</v>
      </c>
      <c r="AG282" s="10" t="e">
        <f>VLOOKUP(AS282,[1]Hoja3!$B$2:$AO$841,23,FALSE)</f>
        <v>#N/A</v>
      </c>
      <c r="AH282" s="10" t="e">
        <f>VLOOKUP(AS282,[1]Hoja3!$B$2:$AO$841,28,FALSE)</f>
        <v>#N/A</v>
      </c>
      <c r="AI282" s="10" t="e">
        <f>VLOOKUP(AS282,[1]Hoja3!$B$2:$AO$841,19,FALSE)</f>
        <v>#N/A</v>
      </c>
      <c r="AJ282" s="10"/>
      <c r="AK282">
        <f>IF(AE282=AY282,1,0)</f>
        <v>1</v>
      </c>
      <c r="AL282" t="e">
        <f>IF(AB282=AF282,1,0)</f>
        <v>#N/A</v>
      </c>
      <c r="AM282" t="e">
        <f>IF(AC282=AG282,1,0)</f>
        <v>#N/A</v>
      </c>
      <c r="AN282" t="e">
        <f>IF(AD282=AH282,1,0)</f>
        <v>#N/A</v>
      </c>
      <c r="AO282" t="e">
        <f>IF(H282=AI282,1,0)</f>
        <v>#N/A</v>
      </c>
      <c r="AQ282" s="8">
        <f>COUNTIF($A$2:$A$1228,A282)</f>
        <v>1</v>
      </c>
      <c r="AR282" t="e">
        <f>VLOOKUP(A282,[1]Hoja3!$C$2:$AO$841,39,FALSE)</f>
        <v>#N/A</v>
      </c>
      <c r="AS282" t="str">
        <f>A282 &amp; COUNTIF(A$2:A282,A282)</f>
        <v>09HB3318701</v>
      </c>
      <c r="AT282" s="10" t="e">
        <f>VLOOKUP(AS282,[1]Hoja3!$B$2:$AO$841,38,FALSE)</f>
        <v>#N/A</v>
      </c>
      <c r="AU282" s="9" t="e">
        <f>IF(AR282&gt;AQ282,1,0)</f>
        <v>#N/A</v>
      </c>
    </row>
    <row r="283" spans="1:48" x14ac:dyDescent="0.25">
      <c r="A283" t="s">
        <v>764</v>
      </c>
      <c r="B283">
        <v>2019</v>
      </c>
      <c r="C283" t="s">
        <v>37</v>
      </c>
      <c r="D283" t="s">
        <v>38</v>
      </c>
      <c r="E283">
        <v>4</v>
      </c>
      <c r="F283" t="s">
        <v>44</v>
      </c>
      <c r="G283">
        <v>0</v>
      </c>
      <c r="H283" t="s">
        <v>34</v>
      </c>
      <c r="I283">
        <v>468</v>
      </c>
      <c r="J283">
        <v>715</v>
      </c>
      <c r="K283">
        <v>0</v>
      </c>
      <c r="L283">
        <v>0</v>
      </c>
      <c r="M283">
        <v>0</v>
      </c>
      <c r="N283">
        <v>0.6</v>
      </c>
      <c r="O283">
        <v>0.8</v>
      </c>
      <c r="P283">
        <v>1.05</v>
      </c>
      <c r="Q283" t="s">
        <v>420</v>
      </c>
      <c r="R283">
        <v>5</v>
      </c>
      <c r="S283">
        <v>9</v>
      </c>
      <c r="T283" t="s">
        <v>47</v>
      </c>
      <c r="U283" t="s">
        <v>34</v>
      </c>
      <c r="V283" t="s">
        <v>683</v>
      </c>
      <c r="W283">
        <v>2019</v>
      </c>
      <c r="X283" t="s">
        <v>37</v>
      </c>
      <c r="Y283" t="s">
        <v>38</v>
      </c>
      <c r="Z283">
        <v>22</v>
      </c>
      <c r="AA283">
        <v>1</v>
      </c>
      <c r="AB283">
        <v>24</v>
      </c>
      <c r="AC283">
        <v>0</v>
      </c>
      <c r="AD283">
        <v>0</v>
      </c>
      <c r="AE283">
        <v>0</v>
      </c>
      <c r="AF283" s="10" t="e">
        <f>VLOOKUP(AS283,[1]Hoja3!$B$2:$AO$841,17,FALSE)</f>
        <v>#N/A</v>
      </c>
      <c r="AG283" s="10" t="e">
        <f>VLOOKUP(AS283,[1]Hoja3!$B$2:$AO$841,23,FALSE)</f>
        <v>#N/A</v>
      </c>
      <c r="AH283" s="10" t="e">
        <f>VLOOKUP(AS283,[1]Hoja3!$B$2:$AO$841,28,FALSE)</f>
        <v>#N/A</v>
      </c>
      <c r="AI283" s="10" t="e">
        <f>VLOOKUP(AS283,[1]Hoja3!$B$2:$AO$841,19,FALSE)</f>
        <v>#N/A</v>
      </c>
      <c r="AJ283" s="10"/>
      <c r="AK283">
        <f>IF(AE283=AY283,1,0)</f>
        <v>1</v>
      </c>
      <c r="AL283" t="e">
        <f>IF(AB283=AF283,1,0)</f>
        <v>#N/A</v>
      </c>
      <c r="AM283" t="e">
        <f>IF(AC283=AG283,1,0)</f>
        <v>#N/A</v>
      </c>
      <c r="AN283" t="e">
        <f>IF(AD283=AH283,1,0)</f>
        <v>#N/A</v>
      </c>
      <c r="AO283" t="e">
        <f>IF(H283=AI283,1,0)</f>
        <v>#N/A</v>
      </c>
      <c r="AQ283" s="8">
        <f>COUNTIF($A$2:$A$1228,A283)</f>
        <v>1</v>
      </c>
      <c r="AR283" t="e">
        <f>VLOOKUP(A283,[1]Hoja3!$C$2:$AO$841,39,FALSE)</f>
        <v>#N/A</v>
      </c>
      <c r="AS283" t="str">
        <f>A283 &amp; COUNTIF(A$2:A283,A283)</f>
        <v>09HB3318671</v>
      </c>
      <c r="AT283" s="10" t="e">
        <f>VLOOKUP(AS283,[1]Hoja3!$B$2:$AO$841,38,FALSE)</f>
        <v>#N/A</v>
      </c>
      <c r="AU283" s="9" t="e">
        <f>IF(AR283&gt;AQ283,1,0)</f>
        <v>#N/A</v>
      </c>
    </row>
    <row r="284" spans="1:48" x14ac:dyDescent="0.25">
      <c r="A284" t="s">
        <v>765</v>
      </c>
      <c r="B284">
        <v>2019</v>
      </c>
      <c r="C284" t="s">
        <v>37</v>
      </c>
      <c r="D284" t="s">
        <v>38</v>
      </c>
      <c r="E284">
        <v>4</v>
      </c>
      <c r="F284" t="s">
        <v>44</v>
      </c>
      <c r="G284">
        <v>0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R284" t="s">
        <v>33</v>
      </c>
      <c r="S284" t="s">
        <v>33</v>
      </c>
      <c r="U284" t="s">
        <v>64</v>
      </c>
      <c r="V284" t="s">
        <v>683</v>
      </c>
      <c r="W284">
        <v>2019</v>
      </c>
      <c r="X284" t="s">
        <v>37</v>
      </c>
      <c r="Y284" t="s">
        <v>38</v>
      </c>
      <c r="Z284">
        <v>8</v>
      </c>
      <c r="AA284" t="s">
        <v>33</v>
      </c>
      <c r="AB284">
        <v>0</v>
      </c>
      <c r="AC284">
        <v>0</v>
      </c>
      <c r="AD284">
        <v>0</v>
      </c>
      <c r="AE284">
        <v>0</v>
      </c>
      <c r="AF284" s="10" t="e">
        <f>VLOOKUP(AS284,[1]Hoja3!$B$2:$AO$841,17,FALSE)</f>
        <v>#N/A</v>
      </c>
      <c r="AG284" s="10" t="e">
        <f>VLOOKUP(AS284,[1]Hoja3!$B$2:$AO$841,23,FALSE)</f>
        <v>#N/A</v>
      </c>
      <c r="AH284" s="10" t="e">
        <f>VLOOKUP(AS284,[1]Hoja3!$B$2:$AO$841,28,FALSE)</f>
        <v>#N/A</v>
      </c>
      <c r="AI284" s="10" t="e">
        <f>VLOOKUP(AS284,[1]Hoja3!$B$2:$AO$841,19,FALSE)</f>
        <v>#N/A</v>
      </c>
      <c r="AJ284" s="10"/>
      <c r="AK284">
        <f>IF(AE284=AY284,1,0)</f>
        <v>1</v>
      </c>
      <c r="AL284" t="e">
        <f>IF(AB284=AF284,1,0)</f>
        <v>#N/A</v>
      </c>
      <c r="AM284" t="e">
        <f>IF(AC284=AG284,1,0)</f>
        <v>#N/A</v>
      </c>
      <c r="AN284" t="e">
        <f>IF(AD284=AH284,1,0)</f>
        <v>#N/A</v>
      </c>
      <c r="AO284" t="e">
        <f>IF(H284=AI284,1,0)</f>
        <v>#N/A</v>
      </c>
      <c r="AQ284" s="8">
        <f>COUNTIF($A$2:$A$1228,A284)</f>
        <v>1</v>
      </c>
      <c r="AR284" t="e">
        <f>VLOOKUP(A284,[1]Hoja3!$C$2:$AO$841,39,FALSE)</f>
        <v>#N/A</v>
      </c>
      <c r="AS284" t="str">
        <f>A284 &amp; COUNTIF(A$2:A284,A284)</f>
        <v>06TB4457641</v>
      </c>
      <c r="AT284" s="10" t="e">
        <f>VLOOKUP(AS284,[1]Hoja3!$B$2:$AO$841,38,FALSE)</f>
        <v>#N/A</v>
      </c>
      <c r="AU284" s="9" t="e">
        <f>IF(AR284&gt;AQ284,1,0)</f>
        <v>#N/A</v>
      </c>
    </row>
    <row r="285" spans="1:48" x14ac:dyDescent="0.25">
      <c r="A285" t="s">
        <v>766</v>
      </c>
      <c r="B285">
        <v>2019</v>
      </c>
      <c r="C285" t="s">
        <v>37</v>
      </c>
      <c r="D285" t="s">
        <v>38</v>
      </c>
      <c r="E285">
        <v>4</v>
      </c>
      <c r="F285" t="s">
        <v>44</v>
      </c>
      <c r="G285">
        <v>0</v>
      </c>
      <c r="I285" t="s">
        <v>33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R285" t="s">
        <v>33</v>
      </c>
      <c r="S285" t="s">
        <v>33</v>
      </c>
      <c r="U285" t="s">
        <v>34</v>
      </c>
      <c r="V285" t="s">
        <v>683</v>
      </c>
      <c r="W285">
        <v>2019</v>
      </c>
      <c r="X285" t="s">
        <v>37</v>
      </c>
      <c r="Y285" t="s">
        <v>38</v>
      </c>
      <c r="Z285">
        <v>9</v>
      </c>
      <c r="AA285" t="s">
        <v>33</v>
      </c>
      <c r="AB285">
        <v>0</v>
      </c>
      <c r="AC285">
        <v>0</v>
      </c>
      <c r="AD285">
        <v>0</v>
      </c>
      <c r="AE285">
        <v>0</v>
      </c>
      <c r="AF285" s="10" t="e">
        <f>VLOOKUP(AS285,[1]Hoja3!$B$2:$AO$841,17,FALSE)</f>
        <v>#N/A</v>
      </c>
      <c r="AG285" s="10" t="e">
        <f>VLOOKUP(AS285,[1]Hoja3!$B$2:$AO$841,23,FALSE)</f>
        <v>#N/A</v>
      </c>
      <c r="AH285" s="10" t="e">
        <f>VLOOKUP(AS285,[1]Hoja3!$B$2:$AO$841,28,FALSE)</f>
        <v>#N/A</v>
      </c>
      <c r="AI285" s="10" t="e">
        <f>VLOOKUP(AS285,[1]Hoja3!$B$2:$AO$841,19,FALSE)</f>
        <v>#N/A</v>
      </c>
      <c r="AJ285" s="10"/>
      <c r="AK285">
        <f>IF(AE285=AY285,1,0)</f>
        <v>1</v>
      </c>
      <c r="AL285" t="e">
        <f>IF(AB285=AF285,1,0)</f>
        <v>#N/A</v>
      </c>
      <c r="AM285" t="e">
        <f>IF(AC285=AG285,1,0)</f>
        <v>#N/A</v>
      </c>
      <c r="AN285" t="e">
        <f>IF(AD285=AH285,1,0)</f>
        <v>#N/A</v>
      </c>
      <c r="AO285" t="e">
        <f>IF(H285=AI285,1,0)</f>
        <v>#N/A</v>
      </c>
      <c r="AQ285" s="8">
        <f>COUNTIF($A$2:$A$1228,A285)</f>
        <v>1</v>
      </c>
      <c r="AR285" t="e">
        <f>VLOOKUP(A285,[1]Hoja3!$C$2:$AO$841,39,FALSE)</f>
        <v>#N/A</v>
      </c>
      <c r="AS285" t="str">
        <f>A285 &amp; COUNTIF(A$2:A285,A285)</f>
        <v>09HB3314961</v>
      </c>
      <c r="AT285" s="10" t="e">
        <f>VLOOKUP(AS285,[1]Hoja3!$B$2:$AO$841,38,FALSE)</f>
        <v>#N/A</v>
      </c>
      <c r="AU285" s="9" t="e">
        <f>IF(AR285&gt;AQ285,1,0)</f>
        <v>#N/A</v>
      </c>
    </row>
    <row r="286" spans="1:48" x14ac:dyDescent="0.25">
      <c r="A286" t="s">
        <v>767</v>
      </c>
      <c r="B286">
        <v>2019</v>
      </c>
      <c r="C286" t="s">
        <v>37</v>
      </c>
      <c r="D286" t="s">
        <v>38</v>
      </c>
      <c r="E286">
        <v>4</v>
      </c>
      <c r="F286" t="s">
        <v>44</v>
      </c>
      <c r="G286">
        <v>0</v>
      </c>
      <c r="H286" t="s">
        <v>34</v>
      </c>
      <c r="I286">
        <v>468</v>
      </c>
      <c r="J286">
        <v>715</v>
      </c>
      <c r="K286">
        <v>0</v>
      </c>
      <c r="L286">
        <v>0</v>
      </c>
      <c r="M286">
        <v>0</v>
      </c>
      <c r="N286">
        <v>0.6</v>
      </c>
      <c r="O286">
        <v>0.8</v>
      </c>
      <c r="P286">
        <v>1.05</v>
      </c>
      <c r="Q286" t="s">
        <v>420</v>
      </c>
      <c r="R286">
        <v>5</v>
      </c>
      <c r="S286">
        <v>9</v>
      </c>
      <c r="T286" t="s">
        <v>47</v>
      </c>
      <c r="U286" t="s">
        <v>34</v>
      </c>
      <c r="V286" t="s">
        <v>683</v>
      </c>
      <c r="W286">
        <v>2019</v>
      </c>
      <c r="X286" t="s">
        <v>37</v>
      </c>
      <c r="Y286" t="s">
        <v>38</v>
      </c>
      <c r="Z286">
        <v>10</v>
      </c>
      <c r="AA286">
        <v>1</v>
      </c>
      <c r="AB286">
        <v>106</v>
      </c>
      <c r="AC286">
        <v>0</v>
      </c>
      <c r="AD286">
        <v>0</v>
      </c>
      <c r="AE286">
        <v>0</v>
      </c>
      <c r="AF286" s="10" t="e">
        <f>VLOOKUP(AS286,[1]Hoja3!$B$2:$AO$841,17,FALSE)</f>
        <v>#N/A</v>
      </c>
      <c r="AG286" s="10" t="e">
        <f>VLOOKUP(AS286,[1]Hoja3!$B$2:$AO$841,23,FALSE)</f>
        <v>#N/A</v>
      </c>
      <c r="AH286" s="10" t="e">
        <f>VLOOKUP(AS286,[1]Hoja3!$B$2:$AO$841,28,FALSE)</f>
        <v>#N/A</v>
      </c>
      <c r="AI286" s="10" t="e">
        <f>VLOOKUP(AS286,[1]Hoja3!$B$2:$AO$841,19,FALSE)</f>
        <v>#N/A</v>
      </c>
      <c r="AJ286" s="10"/>
      <c r="AK286">
        <f>IF(AE286=AY286,1,0)</f>
        <v>1</v>
      </c>
      <c r="AL286" t="e">
        <f>IF(AB286=AF286,1,0)</f>
        <v>#N/A</v>
      </c>
      <c r="AM286" t="e">
        <f>IF(AC286=AG286,1,0)</f>
        <v>#N/A</v>
      </c>
      <c r="AN286" t="e">
        <f>IF(AD286=AH286,1,0)</f>
        <v>#N/A</v>
      </c>
      <c r="AO286" t="e">
        <f>IF(H286=AI286,1,0)</f>
        <v>#N/A</v>
      </c>
      <c r="AQ286" s="8">
        <f>COUNTIF($A$2:$A$1228,A286)</f>
        <v>1</v>
      </c>
      <c r="AR286" t="e">
        <f>VLOOKUP(A286,[1]Hoja3!$C$2:$AO$841,39,FALSE)</f>
        <v>#N/A</v>
      </c>
      <c r="AS286" t="str">
        <f>A286 &amp; COUNTIF(A$2:A286,A286)</f>
        <v>09HB3318051</v>
      </c>
      <c r="AT286" s="10" t="e">
        <f>VLOOKUP(AS286,[1]Hoja3!$B$2:$AO$841,38,FALSE)</f>
        <v>#N/A</v>
      </c>
      <c r="AU286" s="9" t="e">
        <f>IF(AR286&gt;AQ286,1,0)</f>
        <v>#N/A</v>
      </c>
    </row>
    <row r="287" spans="1:48" x14ac:dyDescent="0.25">
      <c r="A287" t="s">
        <v>768</v>
      </c>
      <c r="B287">
        <v>2019</v>
      </c>
      <c r="C287" t="s">
        <v>37</v>
      </c>
      <c r="D287" t="s">
        <v>38</v>
      </c>
      <c r="E287">
        <v>4</v>
      </c>
      <c r="F287" t="s">
        <v>44</v>
      </c>
      <c r="G287">
        <v>0</v>
      </c>
      <c r="H287" t="s">
        <v>34</v>
      </c>
      <c r="I287">
        <v>468</v>
      </c>
      <c r="J287">
        <v>715</v>
      </c>
      <c r="K287">
        <v>0</v>
      </c>
      <c r="L287">
        <v>0</v>
      </c>
      <c r="M287">
        <v>0</v>
      </c>
      <c r="N287">
        <v>0.6</v>
      </c>
      <c r="O287">
        <v>0.8</v>
      </c>
      <c r="P287">
        <v>1.05</v>
      </c>
      <c r="Q287" t="s">
        <v>420</v>
      </c>
      <c r="R287">
        <v>5</v>
      </c>
      <c r="S287">
        <v>9</v>
      </c>
      <c r="T287" t="s">
        <v>47</v>
      </c>
      <c r="U287" t="s">
        <v>34</v>
      </c>
      <c r="V287" t="s">
        <v>683</v>
      </c>
      <c r="W287">
        <v>2019</v>
      </c>
      <c r="X287" t="s">
        <v>37</v>
      </c>
      <c r="Y287" t="s">
        <v>38</v>
      </c>
      <c r="Z287">
        <v>10</v>
      </c>
      <c r="AA287">
        <v>1</v>
      </c>
      <c r="AB287">
        <v>149</v>
      </c>
      <c r="AC287">
        <v>0</v>
      </c>
      <c r="AD287">
        <v>0</v>
      </c>
      <c r="AE287">
        <v>0</v>
      </c>
      <c r="AF287" s="10" t="e">
        <f>VLOOKUP(AS287,[1]Hoja3!$B$2:$AO$841,17,FALSE)</f>
        <v>#N/A</v>
      </c>
      <c r="AG287" s="10" t="e">
        <f>VLOOKUP(AS287,[1]Hoja3!$B$2:$AO$841,23,FALSE)</f>
        <v>#N/A</v>
      </c>
      <c r="AH287" s="10" t="e">
        <f>VLOOKUP(AS287,[1]Hoja3!$B$2:$AO$841,28,FALSE)</f>
        <v>#N/A</v>
      </c>
      <c r="AI287" s="10" t="e">
        <f>VLOOKUP(AS287,[1]Hoja3!$B$2:$AO$841,19,FALSE)</f>
        <v>#N/A</v>
      </c>
      <c r="AJ287" s="10"/>
      <c r="AK287">
        <f>IF(AE287=AY287,1,0)</f>
        <v>1</v>
      </c>
      <c r="AL287" t="e">
        <f>IF(AB287=AF287,1,0)</f>
        <v>#N/A</v>
      </c>
      <c r="AM287" t="e">
        <f>IF(AC287=AG287,1,0)</f>
        <v>#N/A</v>
      </c>
      <c r="AN287" t="e">
        <f>IF(AD287=AH287,1,0)</f>
        <v>#N/A</v>
      </c>
      <c r="AO287" t="e">
        <f>IF(H287=AI287,1,0)</f>
        <v>#N/A</v>
      </c>
      <c r="AQ287" s="8">
        <f>COUNTIF($A$2:$A$1228,A287)</f>
        <v>1</v>
      </c>
      <c r="AR287" t="e">
        <f>VLOOKUP(A287,[1]Hoja3!$C$2:$AO$841,39,FALSE)</f>
        <v>#N/A</v>
      </c>
      <c r="AS287" t="str">
        <f>A287 &amp; COUNTIF(A$2:A287,A287)</f>
        <v>09HB3319241</v>
      </c>
      <c r="AT287" s="10" t="e">
        <f>VLOOKUP(AS287,[1]Hoja3!$B$2:$AO$841,38,FALSE)</f>
        <v>#N/A</v>
      </c>
      <c r="AU287" s="9" t="e">
        <f>IF(AR287&gt;AQ287,1,0)</f>
        <v>#N/A</v>
      </c>
    </row>
    <row r="288" spans="1:48" x14ac:dyDescent="0.25">
      <c r="A288" t="s">
        <v>769</v>
      </c>
      <c r="B288">
        <v>2019</v>
      </c>
      <c r="C288" t="s">
        <v>37</v>
      </c>
      <c r="D288" t="s">
        <v>38</v>
      </c>
      <c r="E288">
        <v>4</v>
      </c>
      <c r="F288" t="s">
        <v>44</v>
      </c>
      <c r="G288">
        <v>0</v>
      </c>
      <c r="H288" t="s">
        <v>34</v>
      </c>
      <c r="I288">
        <v>468</v>
      </c>
      <c r="J288">
        <v>715</v>
      </c>
      <c r="K288">
        <v>0</v>
      </c>
      <c r="L288">
        <v>0</v>
      </c>
      <c r="M288">
        <v>0</v>
      </c>
      <c r="N288">
        <v>0.6</v>
      </c>
      <c r="O288">
        <v>0.8</v>
      </c>
      <c r="P288">
        <v>1.05</v>
      </c>
      <c r="Q288" t="s">
        <v>420</v>
      </c>
      <c r="R288">
        <v>5</v>
      </c>
      <c r="S288">
        <v>9</v>
      </c>
      <c r="T288" t="s">
        <v>47</v>
      </c>
      <c r="U288" t="s">
        <v>34</v>
      </c>
      <c r="V288" t="s">
        <v>683</v>
      </c>
      <c r="W288">
        <v>2019</v>
      </c>
      <c r="X288" t="s">
        <v>37</v>
      </c>
      <c r="Y288" t="s">
        <v>38</v>
      </c>
      <c r="Z288">
        <v>11</v>
      </c>
      <c r="AA288">
        <v>1</v>
      </c>
      <c r="AB288">
        <v>8</v>
      </c>
      <c r="AC288">
        <v>0</v>
      </c>
      <c r="AD288">
        <v>0</v>
      </c>
      <c r="AE288">
        <v>0</v>
      </c>
      <c r="AF288" s="10" t="e">
        <f>VLOOKUP(AS288,[1]Hoja3!$B$2:$AO$841,17,FALSE)</f>
        <v>#N/A</v>
      </c>
      <c r="AG288" s="10" t="e">
        <f>VLOOKUP(AS288,[1]Hoja3!$B$2:$AO$841,23,FALSE)</f>
        <v>#N/A</v>
      </c>
      <c r="AH288" s="10" t="e">
        <f>VLOOKUP(AS288,[1]Hoja3!$B$2:$AO$841,28,FALSE)</f>
        <v>#N/A</v>
      </c>
      <c r="AI288" s="10" t="e">
        <f>VLOOKUP(AS288,[1]Hoja3!$B$2:$AO$841,19,FALSE)</f>
        <v>#N/A</v>
      </c>
      <c r="AJ288" s="10"/>
      <c r="AK288">
        <f>IF(AE288=AY288,1,0)</f>
        <v>1</v>
      </c>
      <c r="AL288" t="e">
        <f>IF(AB288=AF288,1,0)</f>
        <v>#N/A</v>
      </c>
      <c r="AM288" t="e">
        <f>IF(AC288=AG288,1,0)</f>
        <v>#N/A</v>
      </c>
      <c r="AN288" t="e">
        <f>IF(AD288=AH288,1,0)</f>
        <v>#N/A</v>
      </c>
      <c r="AO288" t="e">
        <f>IF(H288=AI288,1,0)</f>
        <v>#N/A</v>
      </c>
      <c r="AQ288" s="8">
        <f>COUNTIF($A$2:$A$1228,A288)</f>
        <v>1</v>
      </c>
      <c r="AR288" t="e">
        <f>VLOOKUP(A288,[1]Hoja3!$C$2:$AO$841,39,FALSE)</f>
        <v>#N/A</v>
      </c>
      <c r="AS288" t="str">
        <f>A288 &amp; COUNTIF(A$2:A288,A288)</f>
        <v>09HB3315051</v>
      </c>
      <c r="AT288" s="10" t="e">
        <f>VLOOKUP(AS288,[1]Hoja3!$B$2:$AO$841,38,FALSE)</f>
        <v>#N/A</v>
      </c>
      <c r="AU288" s="9" t="e">
        <f>IF(AR288&gt;AQ288,1,0)</f>
        <v>#N/A</v>
      </c>
    </row>
    <row r="289" spans="1:48" x14ac:dyDescent="0.25">
      <c r="A289" t="s">
        <v>770</v>
      </c>
      <c r="B289">
        <v>2019</v>
      </c>
      <c r="C289" t="s">
        <v>37</v>
      </c>
      <c r="D289" t="s">
        <v>38</v>
      </c>
      <c r="E289">
        <v>4</v>
      </c>
      <c r="F289" t="s">
        <v>44</v>
      </c>
      <c r="G289">
        <v>0</v>
      </c>
      <c r="H289" t="s">
        <v>64</v>
      </c>
      <c r="I289">
        <v>655</v>
      </c>
      <c r="J289">
        <v>1365</v>
      </c>
      <c r="K289">
        <v>0</v>
      </c>
      <c r="L289">
        <v>0</v>
      </c>
      <c r="M289">
        <v>0.6</v>
      </c>
      <c r="N289">
        <v>0.8</v>
      </c>
      <c r="O289">
        <v>1.05</v>
      </c>
      <c r="P289">
        <v>1.1000000000000001</v>
      </c>
      <c r="Q289" t="s">
        <v>420</v>
      </c>
      <c r="R289">
        <v>5</v>
      </c>
      <c r="S289">
        <v>9</v>
      </c>
      <c r="T289" t="s">
        <v>47</v>
      </c>
      <c r="U289" t="s">
        <v>64</v>
      </c>
      <c r="V289" t="s">
        <v>683</v>
      </c>
      <c r="W289">
        <v>2019</v>
      </c>
      <c r="X289" t="s">
        <v>37</v>
      </c>
      <c r="Y289" t="s">
        <v>38</v>
      </c>
      <c r="Z289">
        <v>11</v>
      </c>
      <c r="AA289">
        <v>1</v>
      </c>
      <c r="AB289">
        <v>8</v>
      </c>
      <c r="AC289">
        <v>0</v>
      </c>
      <c r="AD289">
        <v>0</v>
      </c>
      <c r="AE289">
        <v>0</v>
      </c>
      <c r="AF289" s="10" t="e">
        <f>VLOOKUP(AS289,[1]Hoja3!$B$2:$AO$841,17,FALSE)</f>
        <v>#N/A</v>
      </c>
      <c r="AG289" s="10" t="e">
        <f>VLOOKUP(AS289,[1]Hoja3!$B$2:$AO$841,23,FALSE)</f>
        <v>#N/A</v>
      </c>
      <c r="AH289" s="10" t="e">
        <f>VLOOKUP(AS289,[1]Hoja3!$B$2:$AO$841,28,FALSE)</f>
        <v>#N/A</v>
      </c>
      <c r="AI289" s="10" t="e">
        <f>VLOOKUP(AS289,[1]Hoja3!$B$2:$AO$841,19,FALSE)</f>
        <v>#N/A</v>
      </c>
      <c r="AJ289" s="10"/>
      <c r="AK289">
        <f>IF(AE289=AY289,1,0)</f>
        <v>1</v>
      </c>
      <c r="AL289" t="e">
        <f>IF(AB289=AF289,1,0)</f>
        <v>#N/A</v>
      </c>
      <c r="AM289" t="e">
        <f>IF(AC289=AG289,1,0)</f>
        <v>#N/A</v>
      </c>
      <c r="AN289" t="e">
        <f>IF(AD289=AH289,1,0)</f>
        <v>#N/A</v>
      </c>
      <c r="AO289" t="e">
        <f>IF(H289=AI289,1,0)</f>
        <v>#N/A</v>
      </c>
      <c r="AQ289" s="8">
        <f>COUNTIF($A$2:$A$1228,A289)</f>
        <v>1</v>
      </c>
      <c r="AR289" t="e">
        <f>VLOOKUP(A289,[1]Hoja3!$C$2:$AO$841,39,FALSE)</f>
        <v>#N/A</v>
      </c>
      <c r="AS289" t="str">
        <f>A289 &amp; COUNTIF(A$2:A289,A289)</f>
        <v>06TB4457431</v>
      </c>
      <c r="AT289" s="10" t="e">
        <f>VLOOKUP(AS289,[1]Hoja3!$B$2:$AO$841,38,FALSE)</f>
        <v>#N/A</v>
      </c>
      <c r="AU289" s="9" t="e">
        <f>IF(AR289&gt;AQ289,1,0)</f>
        <v>#N/A</v>
      </c>
    </row>
    <row r="290" spans="1:48" x14ac:dyDescent="0.25">
      <c r="A290" t="s">
        <v>771</v>
      </c>
      <c r="B290">
        <v>2019</v>
      </c>
      <c r="C290" t="s">
        <v>37</v>
      </c>
      <c r="D290" t="s">
        <v>38</v>
      </c>
      <c r="E290">
        <v>4</v>
      </c>
      <c r="F290" t="s">
        <v>44</v>
      </c>
      <c r="G290">
        <v>0</v>
      </c>
      <c r="I290" t="s">
        <v>33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R290" t="s">
        <v>33</v>
      </c>
      <c r="S290" t="s">
        <v>33</v>
      </c>
      <c r="U290" t="s">
        <v>34</v>
      </c>
      <c r="V290" t="s">
        <v>683</v>
      </c>
      <c r="W290">
        <v>2019</v>
      </c>
      <c r="X290" t="s">
        <v>37</v>
      </c>
      <c r="Y290" t="s">
        <v>38</v>
      </c>
      <c r="Z290">
        <v>10</v>
      </c>
      <c r="AA290" t="s">
        <v>33</v>
      </c>
      <c r="AB290">
        <v>0</v>
      </c>
      <c r="AC290">
        <v>0</v>
      </c>
      <c r="AD290">
        <v>0</v>
      </c>
      <c r="AE290">
        <v>0</v>
      </c>
      <c r="AF290" s="10" t="e">
        <f>VLOOKUP(AS290,[1]Hoja3!$B$2:$AO$841,17,FALSE)</f>
        <v>#N/A</v>
      </c>
      <c r="AG290" s="10" t="e">
        <f>VLOOKUP(AS290,[1]Hoja3!$B$2:$AO$841,23,FALSE)</f>
        <v>#N/A</v>
      </c>
      <c r="AH290" s="10" t="e">
        <f>VLOOKUP(AS290,[1]Hoja3!$B$2:$AO$841,28,FALSE)</f>
        <v>#N/A</v>
      </c>
      <c r="AI290" s="10" t="e">
        <f>VLOOKUP(AS290,[1]Hoja3!$B$2:$AO$841,19,FALSE)</f>
        <v>#N/A</v>
      </c>
      <c r="AJ290" s="10"/>
      <c r="AK290">
        <f>IF(AE290=AY290,1,0)</f>
        <v>1</v>
      </c>
      <c r="AL290" t="e">
        <f>IF(AB290=AF290,1,0)</f>
        <v>#N/A</v>
      </c>
      <c r="AM290" t="e">
        <f>IF(AC290=AG290,1,0)</f>
        <v>#N/A</v>
      </c>
      <c r="AN290" t="e">
        <f>IF(AD290=AH290,1,0)</f>
        <v>#N/A</v>
      </c>
      <c r="AO290" t="e">
        <f>IF(H290=AI290,1,0)</f>
        <v>#N/A</v>
      </c>
      <c r="AQ290" s="8">
        <f>COUNTIF($A$2:$A$1228,A290)</f>
        <v>1</v>
      </c>
      <c r="AR290" t="e">
        <f>VLOOKUP(A290,[1]Hoja3!$C$2:$AO$841,39,FALSE)</f>
        <v>#N/A</v>
      </c>
      <c r="AS290" t="str">
        <f>A290 &amp; COUNTIF(A$2:A290,A290)</f>
        <v>09HB3317801</v>
      </c>
      <c r="AT290" s="10" t="e">
        <f>VLOOKUP(AS290,[1]Hoja3!$B$2:$AO$841,38,FALSE)</f>
        <v>#N/A</v>
      </c>
      <c r="AU290" s="9" t="e">
        <f>IF(AR290&gt;AQ290,1,0)</f>
        <v>#N/A</v>
      </c>
    </row>
    <row r="291" spans="1:48" x14ac:dyDescent="0.25">
      <c r="A291" t="s">
        <v>237</v>
      </c>
      <c r="B291">
        <v>2019</v>
      </c>
      <c r="C291" t="s">
        <v>37</v>
      </c>
      <c r="D291" t="s">
        <v>38</v>
      </c>
      <c r="E291">
        <v>4</v>
      </c>
      <c r="F291" t="s">
        <v>40</v>
      </c>
      <c r="G291">
        <v>1.7166669999999999</v>
      </c>
      <c r="H291" t="s">
        <v>45</v>
      </c>
      <c r="I291">
        <v>803</v>
      </c>
      <c r="J291">
        <v>1573</v>
      </c>
      <c r="K291">
        <v>0.2</v>
      </c>
      <c r="L291">
        <v>0.6</v>
      </c>
      <c r="M291">
        <v>0.8</v>
      </c>
      <c r="N291">
        <v>1.05</v>
      </c>
      <c r="O291">
        <v>1.1000000000000001</v>
      </c>
      <c r="P291">
        <v>1.1499999999999999</v>
      </c>
      <c r="Q291" t="s">
        <v>46</v>
      </c>
      <c r="R291">
        <v>4</v>
      </c>
      <c r="S291">
        <v>6</v>
      </c>
      <c r="T291" t="s">
        <v>47</v>
      </c>
      <c r="U291" t="s">
        <v>48</v>
      </c>
      <c r="V291" t="s">
        <v>36</v>
      </c>
      <c r="W291">
        <v>2019</v>
      </c>
      <c r="X291" t="s">
        <v>37</v>
      </c>
      <c r="Y291" t="s">
        <v>38</v>
      </c>
      <c r="Z291">
        <v>4</v>
      </c>
      <c r="AA291">
        <v>0</v>
      </c>
      <c r="AB291">
        <v>42</v>
      </c>
      <c r="AC291">
        <v>1.1000000000000001</v>
      </c>
      <c r="AD291">
        <v>0.42916674999999999</v>
      </c>
      <c r="AE291">
        <v>1730.3</v>
      </c>
      <c r="AF291" s="10">
        <f>VLOOKUP(AS291,[1]Hoja3!$B$2:$AO$841,17,FALSE)</f>
        <v>43</v>
      </c>
      <c r="AG291" s="10">
        <f>VLOOKUP(AS291,[1]Hoja3!$B$2:$AO$841,23,FALSE)</f>
        <v>1.1000000000000001</v>
      </c>
      <c r="AH291" s="10">
        <f>VLOOKUP(AS291,[1]Hoja3!$B$2:$AO$841,28,FALSE)</f>
        <v>1.1825000000000001</v>
      </c>
      <c r="AI291" s="10" t="str">
        <f>VLOOKUP(AS291,[1]Hoja3!$B$2:$AO$841,19,FALSE)</f>
        <v>Light Production Digital Business</v>
      </c>
      <c r="AJ291" s="10">
        <f>VLOOKUP(AS291,[1]Hoja3!$B$2:$AO$841,15,FALSE)</f>
        <v>0</v>
      </c>
      <c r="AK291">
        <f>IF(AE291=AY291,1,0)</f>
        <v>0</v>
      </c>
      <c r="AL291">
        <f>IF(AB291=AF291,1,0)</f>
        <v>0</v>
      </c>
      <c r="AM291">
        <f>IF(AC291=AG291,1,0)</f>
        <v>1</v>
      </c>
      <c r="AN291">
        <f>IF(AD291=AH291,1,0)</f>
        <v>0</v>
      </c>
      <c r="AO291">
        <f>IF(H291=AI291,1,0)</f>
        <v>1</v>
      </c>
      <c r="AP291">
        <f>IF(AJ291=AA291,1,0)</f>
        <v>1</v>
      </c>
      <c r="AQ291" s="8">
        <f>COUNTIF($A$2:$A$1228,A291)</f>
        <v>1</v>
      </c>
      <c r="AR291">
        <f>VLOOKUP(A291,[1]Hoja3!$C$2:$AO$841,39,FALSE)</f>
        <v>1</v>
      </c>
      <c r="AS291" t="str">
        <f>A291 &amp; COUNTIF(A$2:A291,A291)</f>
        <v>0BG09689591</v>
      </c>
      <c r="AT291" s="10">
        <f>VLOOKUP(AS291,[1]Hoja3!$B$2:$AO$841,38,FALSE)</f>
        <v>1730.3000000000004</v>
      </c>
      <c r="AU291" s="9">
        <f>IF(AR291&gt;AQ291,1,0)</f>
        <v>0</v>
      </c>
      <c r="AV291">
        <f>IF(P291="NA",2,IF(OR(F291="INSTALACION NUEVA",F291="Mantenimiento preventivo"),3,IF(AND(AB291&lt;AF291,AK291&lt;&gt;1),4,IF(AT291&gt;AE291,1,0))))</f>
        <v>4</v>
      </c>
    </row>
    <row r="292" spans="1:48" x14ac:dyDescent="0.25">
      <c r="A292" t="s">
        <v>772</v>
      </c>
      <c r="B292">
        <v>2019</v>
      </c>
      <c r="C292" t="s">
        <v>37</v>
      </c>
      <c r="D292" t="s">
        <v>38</v>
      </c>
      <c r="E292">
        <v>4</v>
      </c>
      <c r="F292" t="s">
        <v>44</v>
      </c>
      <c r="G292">
        <v>0</v>
      </c>
      <c r="H292" t="s">
        <v>34</v>
      </c>
      <c r="I292">
        <v>468</v>
      </c>
      <c r="J292">
        <v>715</v>
      </c>
      <c r="K292">
        <v>0</v>
      </c>
      <c r="L292">
        <v>0</v>
      </c>
      <c r="M292">
        <v>0</v>
      </c>
      <c r="N292">
        <v>0.6</v>
      </c>
      <c r="O292">
        <v>0.8</v>
      </c>
      <c r="P292">
        <v>1.05</v>
      </c>
      <c r="Q292" t="s">
        <v>420</v>
      </c>
      <c r="R292">
        <v>5</v>
      </c>
      <c r="S292">
        <v>9</v>
      </c>
      <c r="T292" t="s">
        <v>47</v>
      </c>
      <c r="U292" t="s">
        <v>34</v>
      </c>
      <c r="V292" t="s">
        <v>683</v>
      </c>
      <c r="W292">
        <v>2019</v>
      </c>
      <c r="X292" t="s">
        <v>37</v>
      </c>
      <c r="Y292" t="s">
        <v>38</v>
      </c>
      <c r="Z292">
        <v>9</v>
      </c>
      <c r="AA292">
        <v>1</v>
      </c>
      <c r="AB292">
        <v>9</v>
      </c>
      <c r="AC292">
        <v>0</v>
      </c>
      <c r="AD292">
        <v>0</v>
      </c>
      <c r="AE292">
        <v>0</v>
      </c>
      <c r="AF292" s="10" t="e">
        <f>VLOOKUP(AS292,[1]Hoja3!$B$2:$AO$841,17,FALSE)</f>
        <v>#N/A</v>
      </c>
      <c r="AG292" s="10" t="e">
        <f>VLOOKUP(AS292,[1]Hoja3!$B$2:$AO$841,23,FALSE)</f>
        <v>#N/A</v>
      </c>
      <c r="AH292" s="10" t="e">
        <f>VLOOKUP(AS292,[1]Hoja3!$B$2:$AO$841,28,FALSE)</f>
        <v>#N/A</v>
      </c>
      <c r="AI292" s="10" t="e">
        <f>VLOOKUP(AS292,[1]Hoja3!$B$2:$AO$841,19,FALSE)</f>
        <v>#N/A</v>
      </c>
      <c r="AJ292" s="10"/>
      <c r="AK292">
        <f>IF(AE292=AY292,1,0)</f>
        <v>1</v>
      </c>
      <c r="AL292" t="e">
        <f>IF(AB292=AF292,1,0)</f>
        <v>#N/A</v>
      </c>
      <c r="AM292" t="e">
        <f>IF(AC292=AG292,1,0)</f>
        <v>#N/A</v>
      </c>
      <c r="AN292" t="e">
        <f>IF(AD292=AH292,1,0)</f>
        <v>#N/A</v>
      </c>
      <c r="AO292" t="e">
        <f>IF(H292=AI292,1,0)</f>
        <v>#N/A</v>
      </c>
      <c r="AQ292" s="8">
        <f>COUNTIF($A$2:$A$1228,A292)</f>
        <v>1</v>
      </c>
      <c r="AR292" t="e">
        <f>VLOOKUP(A292,[1]Hoja3!$C$2:$AO$841,39,FALSE)</f>
        <v>#N/A</v>
      </c>
      <c r="AS292" t="str">
        <f>A292 &amp; COUNTIF(A$2:A292,A292)</f>
        <v>09HB3317521</v>
      </c>
      <c r="AT292" s="10" t="e">
        <f>VLOOKUP(AS292,[1]Hoja3!$B$2:$AO$841,38,FALSE)</f>
        <v>#N/A</v>
      </c>
      <c r="AU292" s="9" t="e">
        <f>IF(AR292&gt;AQ292,1,0)</f>
        <v>#N/A</v>
      </c>
    </row>
    <row r="293" spans="1:48" x14ac:dyDescent="0.25">
      <c r="A293" t="s">
        <v>255</v>
      </c>
      <c r="B293">
        <v>2019</v>
      </c>
      <c r="C293" t="s">
        <v>37</v>
      </c>
      <c r="D293" t="s">
        <v>38</v>
      </c>
      <c r="E293">
        <v>4</v>
      </c>
      <c r="F293" t="s">
        <v>40</v>
      </c>
      <c r="G293">
        <v>1.7166669999999999</v>
      </c>
      <c r="H293" t="s">
        <v>45</v>
      </c>
      <c r="I293">
        <v>803</v>
      </c>
      <c r="J293">
        <v>1573</v>
      </c>
      <c r="K293">
        <v>0.2</v>
      </c>
      <c r="L293">
        <v>0.6</v>
      </c>
      <c r="M293">
        <v>0.8</v>
      </c>
      <c r="N293">
        <v>1.05</v>
      </c>
      <c r="O293">
        <v>1.1000000000000001</v>
      </c>
      <c r="P293">
        <v>1.1499999999999999</v>
      </c>
      <c r="Q293" t="s">
        <v>46</v>
      </c>
      <c r="R293">
        <v>4</v>
      </c>
      <c r="S293">
        <v>6</v>
      </c>
      <c r="T293" t="s">
        <v>47</v>
      </c>
      <c r="U293" t="s">
        <v>48</v>
      </c>
      <c r="V293" t="s">
        <v>36</v>
      </c>
      <c r="W293">
        <v>2019</v>
      </c>
      <c r="X293" t="s">
        <v>37</v>
      </c>
      <c r="Y293" t="s">
        <v>38</v>
      </c>
      <c r="Z293">
        <v>4</v>
      </c>
      <c r="AA293">
        <v>0</v>
      </c>
      <c r="AB293">
        <v>6</v>
      </c>
      <c r="AC293">
        <v>0.6</v>
      </c>
      <c r="AD293">
        <v>0.42916674999999999</v>
      </c>
      <c r="AE293">
        <v>943.8</v>
      </c>
      <c r="AF293" s="10">
        <f>VLOOKUP(AS293,[1]Hoja3!$B$2:$AO$841,17,FALSE)</f>
        <v>20</v>
      </c>
      <c r="AG293" s="10">
        <f>VLOOKUP(AS293,[1]Hoja3!$B$2:$AO$841,23,FALSE)</f>
        <v>1.05</v>
      </c>
      <c r="AH293" s="10">
        <f>VLOOKUP(AS293,[1]Hoja3!$B$2:$AO$841,28,FALSE)</f>
        <v>7.4999999999999997E-3</v>
      </c>
      <c r="AI293" s="10" t="str">
        <f>VLOOKUP(AS293,[1]Hoja3!$B$2:$AO$841,19,FALSE)</f>
        <v>Light Production Digital Business</v>
      </c>
      <c r="AJ293" s="10">
        <f>VLOOKUP(AS293,[1]Hoja3!$B$2:$AO$841,15,FALSE)</f>
        <v>0</v>
      </c>
      <c r="AK293">
        <f>IF(AE293=AY293,1,0)</f>
        <v>0</v>
      </c>
      <c r="AL293">
        <f>IF(AB293=AF293,1,0)</f>
        <v>0</v>
      </c>
      <c r="AM293">
        <f>IF(AC293=AG293,1,0)</f>
        <v>0</v>
      </c>
      <c r="AN293">
        <f>IF(AD293=AH293,1,0)</f>
        <v>0</v>
      </c>
      <c r="AO293">
        <f>IF(H293=AI293,1,0)</f>
        <v>1</v>
      </c>
      <c r="AP293">
        <f>IF(AJ293=AA293,1,0)</f>
        <v>1</v>
      </c>
      <c r="AQ293" s="8">
        <f>COUNTIF($A$2:$A$1228,A293)</f>
        <v>1</v>
      </c>
      <c r="AR293">
        <f>VLOOKUP(A293,[1]Hoja3!$C$2:$AO$841,39,FALSE)</f>
        <v>2</v>
      </c>
      <c r="AS293" t="str">
        <f>A293 &amp; COUNTIF(A$2:A293,A293)</f>
        <v>0GXV8960421</v>
      </c>
      <c r="AT293" s="10">
        <f>VLOOKUP(AS293,[1]Hoja3!$B$2:$AO$841,38,FALSE)</f>
        <v>1651.6500000000003</v>
      </c>
      <c r="AU293" s="9">
        <f>IF(AR293&gt;AQ293,1,0)</f>
        <v>1</v>
      </c>
      <c r="AV293">
        <f>IF(P293="NA",2,IF(OR(F293="INSTALACION NUEVA",F293="Mantenimiento preventivo"),3,IF(AND(AB293&lt;AF293,AK293&lt;&gt;1),4,IF(AT293&gt;AE293,1,0))))</f>
        <v>4</v>
      </c>
    </row>
    <row r="294" spans="1:48" x14ac:dyDescent="0.25">
      <c r="A294" t="s">
        <v>773</v>
      </c>
      <c r="B294">
        <v>2019</v>
      </c>
      <c r="C294" t="s">
        <v>37</v>
      </c>
      <c r="D294" t="s">
        <v>38</v>
      </c>
      <c r="E294">
        <v>4</v>
      </c>
      <c r="F294" t="s">
        <v>44</v>
      </c>
      <c r="G294">
        <v>0</v>
      </c>
      <c r="I294" t="s">
        <v>33</v>
      </c>
      <c r="J294" t="s">
        <v>33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R294" t="s">
        <v>33</v>
      </c>
      <c r="S294" t="s">
        <v>33</v>
      </c>
      <c r="U294" t="s">
        <v>34</v>
      </c>
      <c r="V294" t="s">
        <v>683</v>
      </c>
      <c r="W294">
        <v>2019</v>
      </c>
      <c r="X294" t="s">
        <v>37</v>
      </c>
      <c r="Y294" t="s">
        <v>38</v>
      </c>
      <c r="Z294">
        <v>9</v>
      </c>
      <c r="AA294" t="s">
        <v>33</v>
      </c>
      <c r="AB294">
        <v>0</v>
      </c>
      <c r="AC294">
        <v>0</v>
      </c>
      <c r="AD294">
        <v>0</v>
      </c>
      <c r="AE294">
        <v>0</v>
      </c>
      <c r="AF294" s="10" t="e">
        <f>VLOOKUP(AS294,[1]Hoja3!$B$2:$AO$841,17,FALSE)</f>
        <v>#N/A</v>
      </c>
      <c r="AG294" s="10" t="e">
        <f>VLOOKUP(AS294,[1]Hoja3!$B$2:$AO$841,23,FALSE)</f>
        <v>#N/A</v>
      </c>
      <c r="AH294" s="10" t="e">
        <f>VLOOKUP(AS294,[1]Hoja3!$B$2:$AO$841,28,FALSE)</f>
        <v>#N/A</v>
      </c>
      <c r="AI294" s="10" t="e">
        <f>VLOOKUP(AS294,[1]Hoja3!$B$2:$AO$841,19,FALSE)</f>
        <v>#N/A</v>
      </c>
      <c r="AJ294" s="10"/>
      <c r="AK294">
        <f>IF(AE294=AY294,1,0)</f>
        <v>1</v>
      </c>
      <c r="AL294" t="e">
        <f>IF(AB294=AF294,1,0)</f>
        <v>#N/A</v>
      </c>
      <c r="AM294" t="e">
        <f>IF(AC294=AG294,1,0)</f>
        <v>#N/A</v>
      </c>
      <c r="AN294" t="e">
        <f>IF(AD294=AH294,1,0)</f>
        <v>#N/A</v>
      </c>
      <c r="AO294" t="e">
        <f>IF(H294=AI294,1,0)</f>
        <v>#N/A</v>
      </c>
      <c r="AQ294" s="8">
        <f>COUNTIF($A$2:$A$1228,A294)</f>
        <v>1</v>
      </c>
      <c r="AR294" t="e">
        <f>VLOOKUP(A294,[1]Hoja3!$C$2:$AO$841,39,FALSE)</f>
        <v>#N/A</v>
      </c>
      <c r="AS294" t="str">
        <f>A294 &amp; COUNTIF(A$2:A294,A294)</f>
        <v>09HB3318961</v>
      </c>
      <c r="AT294" s="10" t="e">
        <f>VLOOKUP(AS294,[1]Hoja3!$B$2:$AO$841,38,FALSE)</f>
        <v>#N/A</v>
      </c>
      <c r="AU294" s="9" t="e">
        <f>IF(AR294&gt;AQ294,1,0)</f>
        <v>#N/A</v>
      </c>
    </row>
    <row r="295" spans="1:48" x14ac:dyDescent="0.25">
      <c r="A295" t="s">
        <v>774</v>
      </c>
      <c r="B295">
        <v>2019</v>
      </c>
      <c r="C295" t="s">
        <v>37</v>
      </c>
      <c r="D295" t="s">
        <v>38</v>
      </c>
      <c r="E295">
        <v>4</v>
      </c>
      <c r="F295" t="s">
        <v>44</v>
      </c>
      <c r="G295">
        <v>0</v>
      </c>
      <c r="H295" t="s">
        <v>34</v>
      </c>
      <c r="I295">
        <v>468</v>
      </c>
      <c r="J295">
        <v>715</v>
      </c>
      <c r="K295">
        <v>0</v>
      </c>
      <c r="L295">
        <v>0</v>
      </c>
      <c r="M295">
        <v>0</v>
      </c>
      <c r="N295">
        <v>0.6</v>
      </c>
      <c r="O295">
        <v>0.8</v>
      </c>
      <c r="P295">
        <v>1.05</v>
      </c>
      <c r="Q295" t="s">
        <v>46</v>
      </c>
      <c r="R295">
        <v>5</v>
      </c>
      <c r="S295">
        <v>9</v>
      </c>
      <c r="T295" t="s">
        <v>47</v>
      </c>
      <c r="U295" t="s">
        <v>34</v>
      </c>
      <c r="V295" t="s">
        <v>50</v>
      </c>
      <c r="W295">
        <v>2019</v>
      </c>
      <c r="X295" t="s">
        <v>37</v>
      </c>
      <c r="Y295" t="s">
        <v>38</v>
      </c>
      <c r="Z295">
        <v>4</v>
      </c>
      <c r="AA295">
        <v>1</v>
      </c>
      <c r="AB295">
        <v>35</v>
      </c>
      <c r="AC295">
        <v>0</v>
      </c>
      <c r="AD295">
        <v>0</v>
      </c>
      <c r="AE295">
        <v>0</v>
      </c>
      <c r="AF295" s="10" t="e">
        <f>VLOOKUP(AS295,[1]Hoja3!$B$2:$AO$841,17,FALSE)</f>
        <v>#N/A</v>
      </c>
      <c r="AG295" s="10" t="e">
        <f>VLOOKUP(AS295,[1]Hoja3!$B$2:$AO$841,23,FALSE)</f>
        <v>#N/A</v>
      </c>
      <c r="AH295" s="10" t="e">
        <f>VLOOKUP(AS295,[1]Hoja3!$B$2:$AO$841,28,FALSE)</f>
        <v>#N/A</v>
      </c>
      <c r="AI295" s="10" t="e">
        <f>VLOOKUP(AS295,[1]Hoja3!$B$2:$AO$841,19,FALSE)</f>
        <v>#N/A</v>
      </c>
      <c r="AJ295" s="10"/>
      <c r="AK295">
        <f>IF(AE295=AY295,1,0)</f>
        <v>1</v>
      </c>
      <c r="AL295" t="e">
        <f>IF(AB295=AF295,1,0)</f>
        <v>#N/A</v>
      </c>
      <c r="AM295" t="e">
        <f>IF(AC295=AG295,1,0)</f>
        <v>#N/A</v>
      </c>
      <c r="AN295" t="e">
        <f>IF(AD295=AH295,1,0)</f>
        <v>#N/A</v>
      </c>
      <c r="AO295" t="e">
        <f>IF(H295=AI295,1,0)</f>
        <v>#N/A</v>
      </c>
      <c r="AQ295" s="8">
        <f>COUNTIF($A$2:$A$1228,A295)</f>
        <v>1</v>
      </c>
      <c r="AR295" t="e">
        <f>VLOOKUP(A295,[1]Hoja3!$C$2:$AO$841,39,FALSE)</f>
        <v>#N/A</v>
      </c>
      <c r="AS295" t="str">
        <f>A295 &amp; COUNTIF(A$2:A295,A295)</f>
        <v>09HB3315411</v>
      </c>
      <c r="AT295" s="10" t="e">
        <f>VLOOKUP(AS295,[1]Hoja3!$B$2:$AO$841,38,FALSE)</f>
        <v>#N/A</v>
      </c>
      <c r="AU295" s="9" t="e">
        <f>IF(AR295&gt;AQ295,1,0)</f>
        <v>#N/A</v>
      </c>
    </row>
    <row r="296" spans="1:48" x14ac:dyDescent="0.25">
      <c r="A296" t="s">
        <v>241</v>
      </c>
      <c r="B296">
        <v>2019</v>
      </c>
      <c r="C296" t="s">
        <v>37</v>
      </c>
      <c r="D296" t="s">
        <v>38</v>
      </c>
      <c r="E296">
        <v>4</v>
      </c>
      <c r="F296" t="s">
        <v>40</v>
      </c>
      <c r="G296">
        <v>0.46666669999999999</v>
      </c>
      <c r="H296" t="s">
        <v>45</v>
      </c>
      <c r="I296">
        <v>803</v>
      </c>
      <c r="J296">
        <v>1573</v>
      </c>
      <c r="K296">
        <v>0.2</v>
      </c>
      <c r="L296">
        <v>0.6</v>
      </c>
      <c r="M296">
        <v>0.8</v>
      </c>
      <c r="N296">
        <v>1.05</v>
      </c>
      <c r="O296">
        <v>1.1000000000000001</v>
      </c>
      <c r="P296">
        <v>1.1499999999999999</v>
      </c>
      <c r="Q296" t="s">
        <v>46</v>
      </c>
      <c r="R296">
        <v>4</v>
      </c>
      <c r="S296">
        <v>6</v>
      </c>
      <c r="T296" t="s">
        <v>85</v>
      </c>
      <c r="U296" t="s">
        <v>48</v>
      </c>
      <c r="V296" t="s">
        <v>61</v>
      </c>
      <c r="W296">
        <v>2019</v>
      </c>
      <c r="X296" t="s">
        <v>37</v>
      </c>
      <c r="Y296" t="s">
        <v>38</v>
      </c>
      <c r="Z296">
        <v>5</v>
      </c>
      <c r="AA296">
        <v>0</v>
      </c>
      <c r="AB296">
        <v>99</v>
      </c>
      <c r="AC296">
        <v>1.1499999999999999</v>
      </c>
      <c r="AD296">
        <v>7.7777783333333295E-2</v>
      </c>
      <c r="AE296">
        <v>1808.95</v>
      </c>
      <c r="AF296" s="10">
        <f>VLOOKUP(AS296,[1]Hoja3!$B$2:$AO$841,17,FALSE)</f>
        <v>101</v>
      </c>
      <c r="AG296" s="10">
        <f>VLOOKUP(AS296,[1]Hoja3!$B$2:$AO$841,23,FALSE)</f>
        <v>1.1499999999999999</v>
      </c>
      <c r="AH296" s="10">
        <f>VLOOKUP(AS296,[1]Hoja3!$B$2:$AO$841,28,FALSE)</f>
        <v>0.17166666666666666</v>
      </c>
      <c r="AI296" s="10" t="str">
        <f>VLOOKUP(AS296,[1]Hoja3!$B$2:$AO$841,19,FALSE)</f>
        <v>Light Production Digital Business</v>
      </c>
      <c r="AJ296" s="10">
        <f>VLOOKUP(AS296,[1]Hoja3!$B$2:$AO$841,15,FALSE)</f>
        <v>0</v>
      </c>
      <c r="AK296">
        <f>IF(AE296=AY296,1,0)</f>
        <v>0</v>
      </c>
      <c r="AL296">
        <f>IF(AB296=AF296,1,0)</f>
        <v>0</v>
      </c>
      <c r="AM296">
        <f>IF(AC296=AG296,1,0)</f>
        <v>1</v>
      </c>
      <c r="AN296">
        <f>IF(AD296=AH296,1,0)</f>
        <v>0</v>
      </c>
      <c r="AO296">
        <f>IF(H296=AI296,1,0)</f>
        <v>1</v>
      </c>
      <c r="AP296">
        <f>IF(AJ296=AA296,1,0)</f>
        <v>1</v>
      </c>
      <c r="AQ296" s="8">
        <f>COUNTIF($A$2:$A$1228,A296)</f>
        <v>1</v>
      </c>
      <c r="AR296">
        <f>VLOOKUP(A296,[1]Hoja3!$C$2:$AO$841,39,FALSE)</f>
        <v>1</v>
      </c>
      <c r="AS296" t="str">
        <f>A296 &amp; COUNTIF(A$2:A296,A296)</f>
        <v>0BG29469171</v>
      </c>
      <c r="AT296" s="10">
        <f>VLOOKUP(AS296,[1]Hoja3!$B$2:$AO$841,38,FALSE)</f>
        <v>1808.95</v>
      </c>
      <c r="AU296" s="9">
        <f>IF(AR296&gt;AQ296,1,0)</f>
        <v>0</v>
      </c>
      <c r="AV296">
        <f>IF(P296="NA",2,IF(OR(F296="INSTALACION NUEVA",F296="Mantenimiento preventivo"),3,IF(AND(AB296&lt;AF296,AK296&lt;&gt;1),4,IF(AT296&gt;AE296,1,0))))</f>
        <v>4</v>
      </c>
    </row>
    <row r="297" spans="1:48" x14ac:dyDescent="0.25">
      <c r="A297" t="s">
        <v>691</v>
      </c>
      <c r="B297">
        <v>2019</v>
      </c>
      <c r="C297" t="s">
        <v>37</v>
      </c>
      <c r="D297" t="s">
        <v>38</v>
      </c>
      <c r="E297">
        <v>4</v>
      </c>
      <c r="F297" t="s">
        <v>44</v>
      </c>
      <c r="G297">
        <v>0</v>
      </c>
      <c r="H297" t="s">
        <v>34</v>
      </c>
      <c r="I297">
        <v>468</v>
      </c>
      <c r="J297">
        <v>715</v>
      </c>
      <c r="K297">
        <v>0</v>
      </c>
      <c r="L297">
        <v>0</v>
      </c>
      <c r="M297">
        <v>0</v>
      </c>
      <c r="N297">
        <v>0.6</v>
      </c>
      <c r="O297">
        <v>0.8</v>
      </c>
      <c r="P297">
        <v>1.05</v>
      </c>
      <c r="Q297" t="s">
        <v>46</v>
      </c>
      <c r="R297">
        <v>5</v>
      </c>
      <c r="S297">
        <v>9</v>
      </c>
      <c r="T297" t="s">
        <v>47</v>
      </c>
      <c r="U297" t="s">
        <v>34</v>
      </c>
      <c r="V297" t="s">
        <v>50</v>
      </c>
      <c r="W297">
        <v>2019</v>
      </c>
      <c r="X297" t="s">
        <v>37</v>
      </c>
      <c r="Y297" t="s">
        <v>38</v>
      </c>
      <c r="Z297">
        <v>8</v>
      </c>
      <c r="AA297">
        <v>1</v>
      </c>
      <c r="AB297">
        <v>3</v>
      </c>
      <c r="AC297">
        <v>0</v>
      </c>
      <c r="AD297">
        <v>0</v>
      </c>
      <c r="AE297">
        <v>0</v>
      </c>
      <c r="AF297" s="10" t="e">
        <f>VLOOKUP(AS297,[1]Hoja3!$B$2:$AO$841,17,FALSE)</f>
        <v>#N/A</v>
      </c>
      <c r="AG297" s="10" t="e">
        <f>VLOOKUP(AS297,[1]Hoja3!$B$2:$AO$841,23,FALSE)</f>
        <v>#N/A</v>
      </c>
      <c r="AH297" s="10" t="e">
        <f>VLOOKUP(AS297,[1]Hoja3!$B$2:$AO$841,28,FALSE)</f>
        <v>#N/A</v>
      </c>
      <c r="AI297" s="10" t="e">
        <f>VLOOKUP(AS297,[1]Hoja3!$B$2:$AO$841,19,FALSE)</f>
        <v>#N/A</v>
      </c>
      <c r="AJ297" s="10"/>
      <c r="AK297">
        <f>IF(AE297=AY297,1,0)</f>
        <v>1</v>
      </c>
      <c r="AL297" t="e">
        <f>IF(AB297=AF297,1,0)</f>
        <v>#N/A</v>
      </c>
      <c r="AM297" t="e">
        <f>IF(AC297=AG297,1,0)</f>
        <v>#N/A</v>
      </c>
      <c r="AN297" t="e">
        <f>IF(AD297=AH297,1,0)</f>
        <v>#N/A</v>
      </c>
      <c r="AO297" t="e">
        <f>IF(H297=AI297,1,0)</f>
        <v>#N/A</v>
      </c>
      <c r="AQ297" s="8">
        <f>COUNTIF($A$2:$A$1228,A297)</f>
        <v>2</v>
      </c>
      <c r="AR297" t="e">
        <f>VLOOKUP(A297,[1]Hoja3!$C$2:$AO$841,39,FALSE)</f>
        <v>#N/A</v>
      </c>
      <c r="AS297" t="str">
        <f>A297 &amp; COUNTIF(A$2:A297,A297)</f>
        <v>09HB3318122</v>
      </c>
      <c r="AT297" s="10" t="e">
        <f>VLOOKUP(AS297,[1]Hoja3!$B$2:$AO$841,38,FALSE)</f>
        <v>#N/A</v>
      </c>
      <c r="AU297" s="9" t="e">
        <f>IF(AR297&gt;AQ297,1,0)</f>
        <v>#N/A</v>
      </c>
    </row>
    <row r="298" spans="1:48" x14ac:dyDescent="0.25">
      <c r="A298" t="s">
        <v>823</v>
      </c>
      <c r="B298">
        <v>2019</v>
      </c>
      <c r="C298" t="s">
        <v>37</v>
      </c>
      <c r="D298" t="s">
        <v>38</v>
      </c>
      <c r="E298">
        <v>9</v>
      </c>
      <c r="F298" t="s">
        <v>44</v>
      </c>
      <c r="G298">
        <v>0</v>
      </c>
      <c r="H298" t="s">
        <v>34</v>
      </c>
      <c r="I298">
        <v>468</v>
      </c>
      <c r="J298">
        <v>715</v>
      </c>
      <c r="K298">
        <v>0</v>
      </c>
      <c r="L298">
        <v>0</v>
      </c>
      <c r="M298">
        <v>0</v>
      </c>
      <c r="N298">
        <v>0.6</v>
      </c>
      <c r="O298">
        <v>0.8</v>
      </c>
      <c r="P298">
        <v>1.05</v>
      </c>
      <c r="Q298" t="s">
        <v>46</v>
      </c>
      <c r="R298">
        <v>5</v>
      </c>
      <c r="S298">
        <v>9</v>
      </c>
      <c r="T298" t="s">
        <v>85</v>
      </c>
      <c r="U298" t="s">
        <v>34</v>
      </c>
      <c r="V298" t="s">
        <v>61</v>
      </c>
      <c r="W298">
        <v>2019</v>
      </c>
      <c r="X298" t="s">
        <v>37</v>
      </c>
      <c r="Y298" t="s">
        <v>38</v>
      </c>
      <c r="Z298">
        <v>9</v>
      </c>
      <c r="AA298">
        <v>1</v>
      </c>
      <c r="AB298">
        <v>46</v>
      </c>
      <c r="AC298">
        <v>0</v>
      </c>
      <c r="AD298">
        <v>0</v>
      </c>
      <c r="AE298">
        <v>0</v>
      </c>
      <c r="AF298" s="10" t="str">
        <f>VLOOKUP(AS298,[1]Hoja3!$B$2:$AO$841,17,FALSE)</f>
        <v xml:space="preserve">  </v>
      </c>
      <c r="AG298" s="10">
        <f>VLOOKUP(AS298,[1]Hoja3!$B$2:$AO$841,23,FALSE)</f>
        <v>1</v>
      </c>
      <c r="AH298" s="10">
        <f>VLOOKUP(AS298,[1]Hoja3!$B$2:$AO$841,28,FALSE)</f>
        <v>1</v>
      </c>
      <c r="AI298" s="10" t="str">
        <f>VLOOKUP(AS298,[1]Hoja3!$B$2:$AO$841,19,FALSE)</f>
        <v>A4 Mono MFPs</v>
      </c>
      <c r="AJ298" s="10">
        <f>VLOOKUP(AS298,[1]Hoja3!$B$2:$AO$841,15,FALSE)</f>
        <v>1</v>
      </c>
      <c r="AK298">
        <f>IF(AE298=AY298,1,0)</f>
        <v>1</v>
      </c>
      <c r="AL298">
        <f>IF(AB298=AF298,1,0)</f>
        <v>0</v>
      </c>
      <c r="AM298">
        <f>IF(AC298=AG298,1,0)</f>
        <v>0</v>
      </c>
      <c r="AN298">
        <f>IF(AD298=AH298,1,0)</f>
        <v>0</v>
      </c>
      <c r="AO298">
        <f>IF(H298=AI298,1,0)</f>
        <v>1</v>
      </c>
      <c r="AP298">
        <f>IF(AJ298=AA298,1,0)</f>
        <v>1</v>
      </c>
      <c r="AQ298" s="8">
        <f>COUNTIF($A$2:$A$1228,A298)</f>
        <v>1</v>
      </c>
      <c r="AR298">
        <f>VLOOKUP(A298,[1]Hoja3!$C$2:$AO$841,39,FALSE)</f>
        <v>1</v>
      </c>
      <c r="AS298" t="str">
        <f>A298 &amp; COUNTIF(A$2:A298,A298)</f>
        <v>0VMA6752161</v>
      </c>
      <c r="AT298" s="10">
        <f>VLOOKUP(AS298,[1]Hoja3!$B$2:$AO$841,38,FALSE)</f>
        <v>0</v>
      </c>
      <c r="AU298" s="9">
        <f>IF(AR298&gt;AQ298,1,0)</f>
        <v>0</v>
      </c>
      <c r="AV298">
        <f>IF(P298="NA",2,IF(OR(F298="INSTALACION NUEVA",F298="Mantenimiento preventivo"),3,IF(AND(AB298&lt;AF298,AK298&lt;&gt;1),4,IF(AT298&gt;AE298,1,0))))</f>
        <v>3</v>
      </c>
    </row>
    <row r="299" spans="1:48" x14ac:dyDescent="0.25">
      <c r="A299" t="s">
        <v>261</v>
      </c>
      <c r="B299">
        <v>2019</v>
      </c>
      <c r="C299" t="s">
        <v>37</v>
      </c>
      <c r="D299" t="s">
        <v>38</v>
      </c>
      <c r="E299">
        <v>4</v>
      </c>
      <c r="F299" t="s">
        <v>40</v>
      </c>
      <c r="G299">
        <v>4.55</v>
      </c>
      <c r="H299" t="s">
        <v>116</v>
      </c>
      <c r="I299">
        <v>655</v>
      </c>
      <c r="J299">
        <v>1365</v>
      </c>
      <c r="K299">
        <v>0</v>
      </c>
      <c r="L299">
        <v>0</v>
      </c>
      <c r="M299">
        <v>0.6</v>
      </c>
      <c r="N299">
        <v>0.8</v>
      </c>
      <c r="O299">
        <v>1.05</v>
      </c>
      <c r="P299">
        <v>1.1000000000000001</v>
      </c>
      <c r="Q299" t="s">
        <v>46</v>
      </c>
      <c r="R299">
        <v>5</v>
      </c>
      <c r="S299">
        <v>9</v>
      </c>
      <c r="T299" t="s">
        <v>47</v>
      </c>
      <c r="U299" t="s">
        <v>34</v>
      </c>
      <c r="V299" t="s">
        <v>80</v>
      </c>
      <c r="W299">
        <v>2019</v>
      </c>
      <c r="X299" t="s">
        <v>37</v>
      </c>
      <c r="Y299" t="s">
        <v>38</v>
      </c>
      <c r="Z299">
        <v>5</v>
      </c>
      <c r="AA299">
        <v>0</v>
      </c>
      <c r="AB299">
        <v>29</v>
      </c>
      <c r="AC299">
        <v>0.8</v>
      </c>
      <c r="AD299">
        <v>0.91</v>
      </c>
      <c r="AE299">
        <v>1092</v>
      </c>
      <c r="AF299" s="10">
        <f>VLOOKUP(AS299,[1]Hoja3!$B$2:$AO$841,17,FALSE)</f>
        <v>29</v>
      </c>
      <c r="AG299" s="10">
        <f>VLOOKUP(AS299,[1]Hoja3!$B$2:$AO$841,23,FALSE)</f>
        <v>0.8</v>
      </c>
      <c r="AH299" s="10">
        <f>VLOOKUP(AS299,[1]Hoja3!$B$2:$AO$841,28,FALSE)</f>
        <v>1.514</v>
      </c>
      <c r="AI299" s="10" t="str">
        <f>VLOOKUP(AS299,[1]Hoja3!$B$2:$AO$841,19,FALSE)</f>
        <v>Office Digital</v>
      </c>
      <c r="AJ299" s="10">
        <f>VLOOKUP(AS299,[1]Hoja3!$B$2:$AO$841,15,FALSE)</f>
        <v>0</v>
      </c>
      <c r="AK299">
        <f>IF(AE299=AY299,1,0)</f>
        <v>0</v>
      </c>
      <c r="AL299">
        <f>IF(AB299=AF299,1,0)</f>
        <v>1</v>
      </c>
      <c r="AM299">
        <f>IF(AC299=AG299,1,0)</f>
        <v>1</v>
      </c>
      <c r="AN299">
        <f>IF(AD299=AH299,1,0)</f>
        <v>0</v>
      </c>
      <c r="AO299">
        <f>IF(H299=AI299,1,0)</f>
        <v>1</v>
      </c>
      <c r="AP299">
        <f>IF(AJ299=AA299,1,0)</f>
        <v>1</v>
      </c>
      <c r="AQ299" s="8">
        <f>COUNTIF($A$2:$A$1228,A299)</f>
        <v>3</v>
      </c>
      <c r="AR299">
        <f>VLOOKUP(A299,[1]Hoja3!$C$2:$AO$841,39,FALSE)</f>
        <v>3</v>
      </c>
      <c r="AS299" t="str">
        <f>A299 &amp; COUNTIF(A$2:A299,A299)</f>
        <v>AAQ1005631</v>
      </c>
      <c r="AT299" s="10">
        <f>VLOOKUP(AS299,[1]Hoja3!$B$2:$AO$841,38,FALSE)</f>
        <v>1092</v>
      </c>
      <c r="AU299" s="9">
        <f>IF(AR299&gt;AQ299,1,0)</f>
        <v>0</v>
      </c>
      <c r="AV299">
        <f>IF(P299="NA",2,IF(OR(F299="INSTALACION NUEVA",F299="Mantenimiento preventivo"),3,IF(AND(AB299&lt;AF299,AK299&lt;&gt;1),4,IF(AT299&gt;AE299,1,0))))</f>
        <v>0</v>
      </c>
    </row>
    <row r="300" spans="1:48" x14ac:dyDescent="0.25">
      <c r="A300" t="s">
        <v>832</v>
      </c>
      <c r="B300">
        <v>2019</v>
      </c>
      <c r="C300" t="s">
        <v>37</v>
      </c>
      <c r="D300" t="s">
        <v>38</v>
      </c>
      <c r="E300">
        <v>10</v>
      </c>
      <c r="F300" t="s">
        <v>44</v>
      </c>
      <c r="G300">
        <v>0</v>
      </c>
      <c r="H300" t="s">
        <v>34</v>
      </c>
      <c r="I300">
        <v>468</v>
      </c>
      <c r="J300">
        <v>715</v>
      </c>
      <c r="K300">
        <v>0</v>
      </c>
      <c r="L300">
        <v>0</v>
      </c>
      <c r="M300">
        <v>0</v>
      </c>
      <c r="N300">
        <v>0.6</v>
      </c>
      <c r="O300">
        <v>0.8</v>
      </c>
      <c r="P300">
        <v>1.05</v>
      </c>
      <c r="Q300" t="s">
        <v>46</v>
      </c>
      <c r="R300">
        <v>5</v>
      </c>
      <c r="S300">
        <v>9</v>
      </c>
      <c r="T300" t="s">
        <v>85</v>
      </c>
      <c r="U300" t="s">
        <v>34</v>
      </c>
      <c r="V300" t="s">
        <v>61</v>
      </c>
      <c r="W300">
        <v>2019</v>
      </c>
      <c r="X300" t="s">
        <v>37</v>
      </c>
      <c r="Y300" t="s">
        <v>38</v>
      </c>
      <c r="Z300">
        <v>10</v>
      </c>
      <c r="AA300">
        <v>1</v>
      </c>
      <c r="AB300">
        <v>169</v>
      </c>
      <c r="AC300">
        <v>0</v>
      </c>
      <c r="AD300">
        <v>0</v>
      </c>
      <c r="AE300">
        <v>0</v>
      </c>
      <c r="AF300" s="10" t="str">
        <f>VLOOKUP(AS300,[1]Hoja3!$B$2:$AO$841,17,FALSE)</f>
        <v xml:space="preserve">  </v>
      </c>
      <c r="AG300" s="10">
        <f>VLOOKUP(AS300,[1]Hoja3!$B$2:$AO$841,23,FALSE)</f>
        <v>1</v>
      </c>
      <c r="AH300" s="10">
        <f>VLOOKUP(AS300,[1]Hoja3!$B$2:$AO$841,28,FALSE)</f>
        <v>1</v>
      </c>
      <c r="AI300" s="10" t="str">
        <f>VLOOKUP(AS300,[1]Hoja3!$B$2:$AO$841,19,FALSE)</f>
        <v>A4 Mono MFPs</v>
      </c>
      <c r="AJ300" s="10">
        <f>VLOOKUP(AS300,[1]Hoja3!$B$2:$AO$841,15,FALSE)</f>
        <v>1</v>
      </c>
      <c r="AK300">
        <f>IF(AE300=AY300,1,0)</f>
        <v>1</v>
      </c>
      <c r="AL300">
        <f>IF(AB300=AF300,1,0)</f>
        <v>0</v>
      </c>
      <c r="AM300">
        <f>IF(AC300=AG300,1,0)</f>
        <v>0</v>
      </c>
      <c r="AN300">
        <f>IF(AD300=AH300,1,0)</f>
        <v>0</v>
      </c>
      <c r="AO300">
        <f>IF(H300=AI300,1,0)</f>
        <v>1</v>
      </c>
      <c r="AP300">
        <f>IF(AJ300=AA300,1,0)</f>
        <v>1</v>
      </c>
      <c r="AQ300" s="8">
        <f>COUNTIF($A$2:$A$1228,A300)</f>
        <v>1</v>
      </c>
      <c r="AR300">
        <f>VLOOKUP(A300,[1]Hoja3!$C$2:$AO$841,39,FALSE)</f>
        <v>1</v>
      </c>
      <c r="AS300" t="str">
        <f>A300 &amp; COUNTIF(A$2:A300,A300)</f>
        <v>0VMA6751991</v>
      </c>
      <c r="AT300" s="10">
        <f>VLOOKUP(AS300,[1]Hoja3!$B$2:$AO$841,38,FALSE)</f>
        <v>0</v>
      </c>
      <c r="AU300" s="9">
        <f>IF(AR300&gt;AQ300,1,0)</f>
        <v>0</v>
      </c>
      <c r="AV300">
        <f>IF(P300="NA",2,IF(OR(F300="INSTALACION NUEVA",F300="Mantenimiento preventivo"),3,IF(AND(AB300&lt;AF300,AK300&lt;&gt;1),4,IF(AT300&gt;AE300,1,0))))</f>
        <v>3</v>
      </c>
    </row>
    <row r="301" spans="1:48" x14ac:dyDescent="0.25">
      <c r="A301" t="s">
        <v>777</v>
      </c>
      <c r="B301">
        <v>2019</v>
      </c>
      <c r="C301" t="s">
        <v>37</v>
      </c>
      <c r="D301" t="s">
        <v>38</v>
      </c>
      <c r="E301">
        <v>4</v>
      </c>
      <c r="F301" t="s">
        <v>44</v>
      </c>
      <c r="G301">
        <v>0</v>
      </c>
      <c r="I301" t="s">
        <v>33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R301" t="s">
        <v>33</v>
      </c>
      <c r="S301" t="s">
        <v>33</v>
      </c>
      <c r="U301" t="s">
        <v>34</v>
      </c>
      <c r="V301" t="s">
        <v>50</v>
      </c>
      <c r="W301">
        <v>2019</v>
      </c>
      <c r="X301" t="s">
        <v>37</v>
      </c>
      <c r="Y301" t="s">
        <v>38</v>
      </c>
      <c r="Z301">
        <v>5</v>
      </c>
      <c r="AA301" t="s">
        <v>33</v>
      </c>
      <c r="AB301">
        <v>65</v>
      </c>
      <c r="AC301">
        <v>0</v>
      </c>
      <c r="AD301">
        <v>0</v>
      </c>
      <c r="AE301">
        <v>0</v>
      </c>
      <c r="AF301" s="10" t="e">
        <f>VLOOKUP(AS301,[1]Hoja3!$B$2:$AO$841,17,FALSE)</f>
        <v>#N/A</v>
      </c>
      <c r="AG301" s="10" t="e">
        <f>VLOOKUP(AS301,[1]Hoja3!$B$2:$AO$841,23,FALSE)</f>
        <v>#N/A</v>
      </c>
      <c r="AH301" s="10" t="e">
        <f>VLOOKUP(AS301,[1]Hoja3!$B$2:$AO$841,28,FALSE)</f>
        <v>#N/A</v>
      </c>
      <c r="AI301" s="10" t="e">
        <f>VLOOKUP(AS301,[1]Hoja3!$B$2:$AO$841,19,FALSE)</f>
        <v>#N/A</v>
      </c>
      <c r="AJ301" s="10"/>
      <c r="AK301">
        <f>IF(AE301=AY301,1,0)</f>
        <v>1</v>
      </c>
      <c r="AL301" t="e">
        <f>IF(AB301=AF301,1,0)</f>
        <v>#N/A</v>
      </c>
      <c r="AM301" t="e">
        <f>IF(AC301=AG301,1,0)</f>
        <v>#N/A</v>
      </c>
      <c r="AN301" t="e">
        <f>IF(AD301=AH301,1,0)</f>
        <v>#N/A</v>
      </c>
      <c r="AO301" t="e">
        <f>IF(H301=AI301,1,0)</f>
        <v>#N/A</v>
      </c>
      <c r="AQ301" s="8">
        <f>COUNTIF($A$2:$A$1228,A301)</f>
        <v>2</v>
      </c>
      <c r="AR301" t="e">
        <f>VLOOKUP(A301,[1]Hoja3!$C$2:$AO$841,39,FALSE)</f>
        <v>#N/A</v>
      </c>
      <c r="AS301" t="str">
        <f>A301 &amp; COUNTIF(A$2:A301,A301)</f>
        <v>09HB3313841</v>
      </c>
      <c r="AT301" s="10" t="e">
        <f>VLOOKUP(AS301,[1]Hoja3!$B$2:$AO$841,38,FALSE)</f>
        <v>#N/A</v>
      </c>
      <c r="AU301" s="9" t="e">
        <f>IF(AR301&gt;AQ301,1,0)</f>
        <v>#N/A</v>
      </c>
    </row>
    <row r="302" spans="1:48" x14ac:dyDescent="0.25">
      <c r="A302" t="s">
        <v>257</v>
      </c>
      <c r="B302">
        <v>2019</v>
      </c>
      <c r="C302" t="s">
        <v>37</v>
      </c>
      <c r="D302" t="s">
        <v>38</v>
      </c>
      <c r="E302">
        <v>4</v>
      </c>
      <c r="F302" t="s">
        <v>40</v>
      </c>
      <c r="G302">
        <v>1.066667</v>
      </c>
      <c r="H302" t="s">
        <v>258</v>
      </c>
      <c r="I302">
        <v>655</v>
      </c>
      <c r="J302">
        <v>1365</v>
      </c>
      <c r="K302">
        <v>0</v>
      </c>
      <c r="L302">
        <v>0</v>
      </c>
      <c r="M302">
        <v>0.6</v>
      </c>
      <c r="N302">
        <v>0.8</v>
      </c>
      <c r="O302">
        <v>1.05</v>
      </c>
      <c r="P302">
        <v>1.1000000000000001</v>
      </c>
      <c r="Q302" t="s">
        <v>46</v>
      </c>
      <c r="R302">
        <v>5</v>
      </c>
      <c r="S302">
        <v>9</v>
      </c>
      <c r="T302" t="s">
        <v>47</v>
      </c>
      <c r="U302" t="s">
        <v>145</v>
      </c>
      <c r="V302" t="s">
        <v>55</v>
      </c>
      <c r="W302">
        <v>2019</v>
      </c>
      <c r="X302" t="s">
        <v>37</v>
      </c>
      <c r="Y302" t="s">
        <v>38</v>
      </c>
      <c r="Z302">
        <v>4</v>
      </c>
      <c r="AA302">
        <v>0</v>
      </c>
      <c r="AB302">
        <v>23</v>
      </c>
      <c r="AC302">
        <v>0.8</v>
      </c>
      <c r="AD302">
        <v>0.21333340000000001</v>
      </c>
      <c r="AE302">
        <v>1092</v>
      </c>
      <c r="AF302" s="10">
        <f>VLOOKUP(AS302,[1]Hoja3!$B$2:$AO$841,17,FALSE)</f>
        <v>37</v>
      </c>
      <c r="AG302" s="10">
        <f>VLOOKUP(AS302,[1]Hoja3!$B$2:$AO$841,23,FALSE)</f>
        <v>1.05</v>
      </c>
      <c r="AH302" s="10">
        <f>VLOOKUP(AS302,[1]Hoja3!$B$2:$AO$841,28,FALSE)</f>
        <v>0.3</v>
      </c>
      <c r="AI302" s="10" t="str">
        <f>VLOOKUP(AS302,[1]Hoja3!$B$2:$AO$841,19,FALSE)</f>
        <v>A3 Color Solid Ink MFPs</v>
      </c>
      <c r="AJ302" s="10">
        <f>VLOOKUP(AS302,[1]Hoja3!$B$2:$AO$841,15,FALSE)</f>
        <v>0</v>
      </c>
      <c r="AK302">
        <f>IF(AE302=AY302,1,0)</f>
        <v>0</v>
      </c>
      <c r="AL302">
        <f>IF(AB302=AF302,1,0)</f>
        <v>0</v>
      </c>
      <c r="AM302">
        <f>IF(AC302=AG302,1,0)</f>
        <v>0</v>
      </c>
      <c r="AN302">
        <f>IF(AD302=AH302,1,0)</f>
        <v>0</v>
      </c>
      <c r="AO302">
        <f>IF(H302=AI302,1,0)</f>
        <v>1</v>
      </c>
      <c r="AP302">
        <f>IF(AJ302=AA302,1,0)</f>
        <v>1</v>
      </c>
      <c r="AQ302" s="8">
        <f>COUNTIF($A$2:$A$1228,A302)</f>
        <v>1</v>
      </c>
      <c r="AR302">
        <f>VLOOKUP(A302,[1]Hoja3!$C$2:$AO$841,39,FALSE)</f>
        <v>1</v>
      </c>
      <c r="AS302" t="str">
        <f>A302 &amp; COUNTIF(A$2:A302,A302)</f>
        <v>0XNE1339341</v>
      </c>
      <c r="AT302" s="10">
        <f>VLOOKUP(AS302,[1]Hoja3!$B$2:$AO$841,38,FALSE)</f>
        <v>1433.25</v>
      </c>
      <c r="AU302" s="9">
        <f>IF(AR302&gt;AQ302,1,0)</f>
        <v>0</v>
      </c>
      <c r="AV302">
        <f>IF(P302="NA",2,IF(OR(F302="INSTALACION NUEVA",F302="Mantenimiento preventivo"),3,IF(AND(AB302&lt;AF302,AK302&lt;&gt;1),4,IF(AT302&gt;AE302,1,0))))</f>
        <v>4</v>
      </c>
    </row>
    <row r="303" spans="1:48" x14ac:dyDescent="0.25">
      <c r="A303" t="s">
        <v>778</v>
      </c>
      <c r="B303">
        <v>2019</v>
      </c>
      <c r="C303" t="s">
        <v>37</v>
      </c>
      <c r="D303" t="s">
        <v>38</v>
      </c>
      <c r="E303">
        <v>4</v>
      </c>
      <c r="F303" t="s">
        <v>44</v>
      </c>
      <c r="G303">
        <v>0</v>
      </c>
      <c r="I303" t="s">
        <v>33</v>
      </c>
      <c r="J303" t="s">
        <v>33</v>
      </c>
      <c r="K303" t="s">
        <v>33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R303" t="s">
        <v>33</v>
      </c>
      <c r="S303" t="s">
        <v>33</v>
      </c>
      <c r="U303" t="s">
        <v>34</v>
      </c>
      <c r="V303" t="s">
        <v>50</v>
      </c>
      <c r="W303">
        <v>2019</v>
      </c>
      <c r="X303" t="s">
        <v>37</v>
      </c>
      <c r="Y303" t="s">
        <v>38</v>
      </c>
      <c r="Z303">
        <v>8</v>
      </c>
      <c r="AA303" t="s">
        <v>33</v>
      </c>
      <c r="AB303">
        <v>10</v>
      </c>
      <c r="AC303">
        <v>0</v>
      </c>
      <c r="AD303">
        <v>0</v>
      </c>
      <c r="AE303">
        <v>0</v>
      </c>
      <c r="AF303" s="10" t="e">
        <f>VLOOKUP(AS303,[1]Hoja3!$B$2:$AO$841,17,FALSE)</f>
        <v>#N/A</v>
      </c>
      <c r="AG303" s="10" t="e">
        <f>VLOOKUP(AS303,[1]Hoja3!$B$2:$AO$841,23,FALSE)</f>
        <v>#N/A</v>
      </c>
      <c r="AH303" s="10" t="e">
        <f>VLOOKUP(AS303,[1]Hoja3!$B$2:$AO$841,28,FALSE)</f>
        <v>#N/A</v>
      </c>
      <c r="AI303" s="10" t="e">
        <f>VLOOKUP(AS303,[1]Hoja3!$B$2:$AO$841,19,FALSE)</f>
        <v>#N/A</v>
      </c>
      <c r="AJ303" s="10"/>
      <c r="AK303">
        <f>IF(AE303=AY303,1,0)</f>
        <v>1</v>
      </c>
      <c r="AL303" t="e">
        <f>IF(AB303=AF303,1,0)</f>
        <v>#N/A</v>
      </c>
      <c r="AM303" t="e">
        <f>IF(AC303=AG303,1,0)</f>
        <v>#N/A</v>
      </c>
      <c r="AN303" t="e">
        <f>IF(AD303=AH303,1,0)</f>
        <v>#N/A</v>
      </c>
      <c r="AO303" t="e">
        <f>IF(H303=AI303,1,0)</f>
        <v>#N/A</v>
      </c>
      <c r="AQ303" s="8">
        <f>COUNTIF($A$2:$A$1228,A303)</f>
        <v>1</v>
      </c>
      <c r="AR303" t="e">
        <f>VLOOKUP(A303,[1]Hoja3!$C$2:$AO$841,39,FALSE)</f>
        <v>#N/A</v>
      </c>
      <c r="AS303" t="str">
        <f>A303 &amp; COUNTIF(A$2:A303,A303)</f>
        <v>09HB3315541</v>
      </c>
      <c r="AT303" s="10" t="e">
        <f>VLOOKUP(AS303,[1]Hoja3!$B$2:$AO$841,38,FALSE)</f>
        <v>#N/A</v>
      </c>
      <c r="AU303" s="9" t="e">
        <f>IF(AR303&gt;AQ303,1,0)</f>
        <v>#N/A</v>
      </c>
    </row>
    <row r="304" spans="1:48" x14ac:dyDescent="0.25">
      <c r="A304" t="s">
        <v>779</v>
      </c>
      <c r="B304">
        <v>2019</v>
      </c>
      <c r="C304" t="s">
        <v>37</v>
      </c>
      <c r="D304" t="s">
        <v>38</v>
      </c>
      <c r="E304">
        <v>4</v>
      </c>
      <c r="F304" t="s">
        <v>44</v>
      </c>
      <c r="G304">
        <v>0</v>
      </c>
      <c r="H304" t="s">
        <v>116</v>
      </c>
      <c r="I304">
        <v>655</v>
      </c>
      <c r="J304">
        <v>1365</v>
      </c>
      <c r="K304">
        <v>0</v>
      </c>
      <c r="L304">
        <v>0</v>
      </c>
      <c r="M304">
        <v>0.6</v>
      </c>
      <c r="N304">
        <v>0.8</v>
      </c>
      <c r="O304">
        <v>1.05</v>
      </c>
      <c r="P304">
        <v>1.1000000000000001</v>
      </c>
      <c r="Q304" t="s">
        <v>46</v>
      </c>
      <c r="R304">
        <v>5</v>
      </c>
      <c r="S304">
        <v>9</v>
      </c>
      <c r="T304" t="s">
        <v>47</v>
      </c>
      <c r="U304" t="s">
        <v>45</v>
      </c>
      <c r="V304" t="s">
        <v>50</v>
      </c>
      <c r="W304">
        <v>2019</v>
      </c>
      <c r="X304" t="s">
        <v>37</v>
      </c>
      <c r="Y304" t="s">
        <v>38</v>
      </c>
      <c r="Z304">
        <v>8</v>
      </c>
      <c r="AA304">
        <v>0</v>
      </c>
      <c r="AB304">
        <v>8</v>
      </c>
      <c r="AC304">
        <v>0</v>
      </c>
      <c r="AD304">
        <v>0</v>
      </c>
      <c r="AE304">
        <v>1365</v>
      </c>
      <c r="AF304" s="10" t="e">
        <f>VLOOKUP(AS304,[1]Hoja3!$B$2:$AO$841,17,FALSE)</f>
        <v>#N/A</v>
      </c>
      <c r="AG304" s="10" t="e">
        <f>VLOOKUP(AS304,[1]Hoja3!$B$2:$AO$841,23,FALSE)</f>
        <v>#N/A</v>
      </c>
      <c r="AH304" s="10" t="e">
        <f>VLOOKUP(AS304,[1]Hoja3!$B$2:$AO$841,28,FALSE)</f>
        <v>#N/A</v>
      </c>
      <c r="AI304" s="10" t="e">
        <f>VLOOKUP(AS304,[1]Hoja3!$B$2:$AO$841,19,FALSE)</f>
        <v>#N/A</v>
      </c>
      <c r="AJ304" s="10"/>
      <c r="AK304">
        <f>IF(AE304=AY304,1,0)</f>
        <v>0</v>
      </c>
      <c r="AL304" t="e">
        <f>IF(AB304=AF304,1,0)</f>
        <v>#N/A</v>
      </c>
      <c r="AM304" t="e">
        <f>IF(AC304=AG304,1,0)</f>
        <v>#N/A</v>
      </c>
      <c r="AN304" t="e">
        <f>IF(AD304=AH304,1,0)</f>
        <v>#N/A</v>
      </c>
      <c r="AO304" t="e">
        <f>IF(H304=AI304,1,0)</f>
        <v>#N/A</v>
      </c>
      <c r="AQ304" s="8">
        <f>COUNTIF($A$2:$A$1228,A304)</f>
        <v>1</v>
      </c>
      <c r="AR304" t="e">
        <f>VLOOKUP(A304,[1]Hoja3!$C$2:$AO$841,39,FALSE)</f>
        <v>#N/A</v>
      </c>
      <c r="AS304" t="str">
        <f>A304 &amp; COUNTIF(A$2:A304,A304)</f>
        <v>0Y4X8487631</v>
      </c>
      <c r="AT304" s="10" t="e">
        <f>VLOOKUP(AS304,[1]Hoja3!$B$2:$AO$841,38,FALSE)</f>
        <v>#N/A</v>
      </c>
      <c r="AU304" s="9" t="e">
        <f>IF(AR304&gt;AQ304,1,0)</f>
        <v>#N/A</v>
      </c>
    </row>
    <row r="305" spans="1:48" x14ac:dyDescent="0.25">
      <c r="A305" t="s">
        <v>243</v>
      </c>
      <c r="B305">
        <v>2019</v>
      </c>
      <c r="C305" t="s">
        <v>37</v>
      </c>
      <c r="D305" t="s">
        <v>38</v>
      </c>
      <c r="E305">
        <v>4</v>
      </c>
      <c r="F305" t="s">
        <v>40</v>
      </c>
      <c r="G305">
        <v>2.3166669999999998</v>
      </c>
      <c r="H305" t="s">
        <v>34</v>
      </c>
      <c r="I305">
        <v>468</v>
      </c>
      <c r="J305">
        <v>715</v>
      </c>
      <c r="K305">
        <v>0</v>
      </c>
      <c r="L305">
        <v>0</v>
      </c>
      <c r="M305">
        <v>0</v>
      </c>
      <c r="N305">
        <v>0.6</v>
      </c>
      <c r="O305">
        <v>0.8</v>
      </c>
      <c r="P305">
        <v>1.05</v>
      </c>
      <c r="Q305" t="s">
        <v>46</v>
      </c>
      <c r="R305">
        <v>5</v>
      </c>
      <c r="S305">
        <v>9</v>
      </c>
      <c r="T305" t="s">
        <v>47</v>
      </c>
      <c r="U305" t="s">
        <v>34</v>
      </c>
      <c r="V305" t="s">
        <v>73</v>
      </c>
      <c r="W305">
        <v>2019</v>
      </c>
      <c r="X305" t="s">
        <v>37</v>
      </c>
      <c r="Y305" t="s">
        <v>38</v>
      </c>
      <c r="Z305">
        <v>9</v>
      </c>
      <c r="AA305">
        <v>0</v>
      </c>
      <c r="AB305">
        <v>155</v>
      </c>
      <c r="AC305">
        <v>1.05</v>
      </c>
      <c r="AD305">
        <v>0.46333340000000001</v>
      </c>
      <c r="AE305">
        <v>750.75</v>
      </c>
      <c r="AF305" s="10">
        <f>VLOOKUP(AS305,[1]Hoja3!$B$2:$AO$841,17,FALSE)</f>
        <v>156</v>
      </c>
      <c r="AG305" s="10">
        <f>VLOOKUP(AS305,[1]Hoja3!$B$2:$AO$841,23,FALSE)</f>
        <v>1.05</v>
      </c>
      <c r="AH305" s="10">
        <f>VLOOKUP(AS305,[1]Hoja3!$B$2:$AO$841,28,FALSE)</f>
        <v>0.44600000000000001</v>
      </c>
      <c r="AI305" s="10" t="str">
        <f>VLOOKUP(AS305,[1]Hoja3!$B$2:$AO$841,19,FALSE)</f>
        <v>A4 Mono MFPs</v>
      </c>
      <c r="AJ305" s="10">
        <f>VLOOKUP(AS305,[1]Hoja3!$B$2:$AO$841,15,FALSE)</f>
        <v>0</v>
      </c>
      <c r="AK305">
        <f>IF(AE305=AY305,1,0)</f>
        <v>0</v>
      </c>
      <c r="AL305">
        <f>IF(AB305=AF305,1,0)</f>
        <v>0</v>
      </c>
      <c r="AM305">
        <f>IF(AC305=AG305,1,0)</f>
        <v>1</v>
      </c>
      <c r="AN305">
        <f>IF(AD305=AH305,1,0)</f>
        <v>0</v>
      </c>
      <c r="AO305">
        <f>IF(H305=AI305,1,0)</f>
        <v>1</v>
      </c>
      <c r="AP305">
        <f>IF(AJ305=AA305,1,0)</f>
        <v>1</v>
      </c>
      <c r="AQ305" s="8">
        <f>COUNTIF($A$2:$A$1228,A305)</f>
        <v>1</v>
      </c>
      <c r="AR305">
        <f>VLOOKUP(A305,[1]Hoja3!$C$2:$AO$841,39,FALSE)</f>
        <v>1</v>
      </c>
      <c r="AS305" t="str">
        <f>A305 &amp; COUNTIF(A$2:A305,A305)</f>
        <v>0C4X0085581</v>
      </c>
      <c r="AT305" s="10">
        <f>VLOOKUP(AS305,[1]Hoja3!$B$2:$AO$841,38,FALSE)</f>
        <v>750.75000000000011</v>
      </c>
      <c r="AU305" s="9">
        <f>IF(AR305&gt;AQ305,1,0)</f>
        <v>0</v>
      </c>
      <c r="AV305">
        <f>IF(P305="NA",2,IF(OR(F305="INSTALACION NUEVA",F305="Mantenimiento preventivo"),3,IF(AND(AB305&lt;AF305,AK305&lt;&gt;1),4,IF(AT305&gt;AE305,1,0))))</f>
        <v>4</v>
      </c>
    </row>
    <row r="306" spans="1:48" x14ac:dyDescent="0.25">
      <c r="A306" t="s">
        <v>780</v>
      </c>
      <c r="B306">
        <v>2019</v>
      </c>
      <c r="C306" t="s">
        <v>37</v>
      </c>
      <c r="D306" t="s">
        <v>38</v>
      </c>
      <c r="E306">
        <v>4</v>
      </c>
      <c r="F306" t="s">
        <v>44</v>
      </c>
      <c r="G306">
        <v>0</v>
      </c>
      <c r="H306" t="s">
        <v>34</v>
      </c>
      <c r="I306">
        <v>468</v>
      </c>
      <c r="J306">
        <v>715</v>
      </c>
      <c r="K306">
        <v>0</v>
      </c>
      <c r="L306">
        <v>0</v>
      </c>
      <c r="M306">
        <v>0</v>
      </c>
      <c r="N306">
        <v>0.6</v>
      </c>
      <c r="O306">
        <v>0.8</v>
      </c>
      <c r="P306">
        <v>1.05</v>
      </c>
      <c r="Q306" t="s">
        <v>46</v>
      </c>
      <c r="R306">
        <v>5</v>
      </c>
      <c r="S306">
        <v>9</v>
      </c>
      <c r="T306" t="s">
        <v>47</v>
      </c>
      <c r="U306" t="s">
        <v>34</v>
      </c>
      <c r="V306" t="s">
        <v>42</v>
      </c>
      <c r="W306">
        <v>2019</v>
      </c>
      <c r="X306" t="s">
        <v>37</v>
      </c>
      <c r="Y306" t="s">
        <v>38</v>
      </c>
      <c r="Z306">
        <v>15</v>
      </c>
      <c r="AA306">
        <v>1</v>
      </c>
      <c r="AB306">
        <v>24</v>
      </c>
      <c r="AC306">
        <v>0</v>
      </c>
      <c r="AD306">
        <v>0</v>
      </c>
      <c r="AE306">
        <v>0</v>
      </c>
      <c r="AF306" s="10" t="e">
        <f>VLOOKUP(AS306,[1]Hoja3!$B$2:$AO$841,17,FALSE)</f>
        <v>#N/A</v>
      </c>
      <c r="AG306" s="10" t="e">
        <f>VLOOKUP(AS306,[1]Hoja3!$B$2:$AO$841,23,FALSE)</f>
        <v>#N/A</v>
      </c>
      <c r="AH306" s="10" t="e">
        <f>VLOOKUP(AS306,[1]Hoja3!$B$2:$AO$841,28,FALSE)</f>
        <v>#N/A</v>
      </c>
      <c r="AI306" s="10" t="e">
        <f>VLOOKUP(AS306,[1]Hoja3!$B$2:$AO$841,19,FALSE)</f>
        <v>#N/A</v>
      </c>
      <c r="AJ306" s="10"/>
      <c r="AK306">
        <f>IF(AE306=AY306,1,0)</f>
        <v>1</v>
      </c>
      <c r="AL306" t="e">
        <f>IF(AB306=AF306,1,0)</f>
        <v>#N/A</v>
      </c>
      <c r="AM306" t="e">
        <f>IF(AC306=AG306,1,0)</f>
        <v>#N/A</v>
      </c>
      <c r="AN306" t="e">
        <f>IF(AD306=AH306,1,0)</f>
        <v>#N/A</v>
      </c>
      <c r="AO306" t="e">
        <f>IF(H306=AI306,1,0)</f>
        <v>#N/A</v>
      </c>
      <c r="AQ306" s="8">
        <f>COUNTIF($A$2:$A$1228,A306)</f>
        <v>1</v>
      </c>
      <c r="AR306" t="e">
        <f>VLOOKUP(A306,[1]Hoja3!$C$2:$AO$841,39,FALSE)</f>
        <v>#N/A</v>
      </c>
      <c r="AS306" t="str">
        <f>A306 &amp; COUNTIF(A$2:A306,A306)</f>
        <v>09HB3318621</v>
      </c>
      <c r="AT306" s="10" t="e">
        <f>VLOOKUP(AS306,[1]Hoja3!$B$2:$AO$841,38,FALSE)</f>
        <v>#N/A</v>
      </c>
      <c r="AU306" s="9" t="e">
        <f>IF(AR306&gt;AQ306,1,0)</f>
        <v>#N/A</v>
      </c>
    </row>
    <row r="307" spans="1:48" x14ac:dyDescent="0.25">
      <c r="A307" t="s">
        <v>781</v>
      </c>
      <c r="B307">
        <v>2019</v>
      </c>
      <c r="C307" t="s">
        <v>37</v>
      </c>
      <c r="D307" t="s">
        <v>38</v>
      </c>
      <c r="E307">
        <v>4</v>
      </c>
      <c r="F307" t="s">
        <v>44</v>
      </c>
      <c r="G307">
        <v>0</v>
      </c>
      <c r="H307" t="s">
        <v>34</v>
      </c>
      <c r="I307">
        <v>468</v>
      </c>
      <c r="J307">
        <v>715</v>
      </c>
      <c r="K307">
        <v>0</v>
      </c>
      <c r="L307">
        <v>0</v>
      </c>
      <c r="M307">
        <v>0</v>
      </c>
      <c r="N307">
        <v>0.6</v>
      </c>
      <c r="O307">
        <v>0.8</v>
      </c>
      <c r="P307">
        <v>1.05</v>
      </c>
      <c r="Q307" t="s">
        <v>46</v>
      </c>
      <c r="R307">
        <v>5</v>
      </c>
      <c r="S307">
        <v>9</v>
      </c>
      <c r="T307" t="s">
        <v>47</v>
      </c>
      <c r="U307" t="s">
        <v>34</v>
      </c>
      <c r="V307" t="s">
        <v>83</v>
      </c>
      <c r="W307">
        <v>2019</v>
      </c>
      <c r="X307" t="s">
        <v>37</v>
      </c>
      <c r="Y307" t="s">
        <v>38</v>
      </c>
      <c r="Z307">
        <v>25</v>
      </c>
      <c r="AA307">
        <v>1</v>
      </c>
      <c r="AB307">
        <v>73</v>
      </c>
      <c r="AC307">
        <v>0</v>
      </c>
      <c r="AD307">
        <v>0</v>
      </c>
      <c r="AE307">
        <v>0</v>
      </c>
      <c r="AF307" s="10" t="e">
        <f>VLOOKUP(AS307,[1]Hoja3!$B$2:$AO$841,17,FALSE)</f>
        <v>#N/A</v>
      </c>
      <c r="AG307" s="10" t="e">
        <f>VLOOKUP(AS307,[1]Hoja3!$B$2:$AO$841,23,FALSE)</f>
        <v>#N/A</v>
      </c>
      <c r="AH307" s="10" t="e">
        <f>VLOOKUP(AS307,[1]Hoja3!$B$2:$AO$841,28,FALSE)</f>
        <v>#N/A</v>
      </c>
      <c r="AI307" s="10" t="e">
        <f>VLOOKUP(AS307,[1]Hoja3!$B$2:$AO$841,19,FALSE)</f>
        <v>#N/A</v>
      </c>
      <c r="AJ307" s="10"/>
      <c r="AK307">
        <f>IF(AE307=AY307,1,0)</f>
        <v>1</v>
      </c>
      <c r="AL307" t="e">
        <f>IF(AB307=AF307,1,0)</f>
        <v>#N/A</v>
      </c>
      <c r="AM307" t="e">
        <f>IF(AC307=AG307,1,0)</f>
        <v>#N/A</v>
      </c>
      <c r="AN307" t="e">
        <f>IF(AD307=AH307,1,0)</f>
        <v>#N/A</v>
      </c>
      <c r="AO307" t="e">
        <f>IF(H307=AI307,1,0)</f>
        <v>#N/A</v>
      </c>
      <c r="AQ307" s="8">
        <f>COUNTIF($A$2:$A$1228,A307)</f>
        <v>1</v>
      </c>
      <c r="AR307" t="e">
        <f>VLOOKUP(A307,[1]Hoja3!$C$2:$AO$841,39,FALSE)</f>
        <v>#N/A</v>
      </c>
      <c r="AS307" t="str">
        <f>A307 &amp; COUNTIF(A$2:A307,A307)</f>
        <v>09HB3320001</v>
      </c>
      <c r="AT307" s="10" t="e">
        <f>VLOOKUP(AS307,[1]Hoja3!$B$2:$AO$841,38,FALSE)</f>
        <v>#N/A</v>
      </c>
      <c r="AU307" s="9" t="e">
        <f>IF(AR307&gt;AQ307,1,0)</f>
        <v>#N/A</v>
      </c>
    </row>
    <row r="308" spans="1:48" x14ac:dyDescent="0.25">
      <c r="A308" t="s">
        <v>782</v>
      </c>
      <c r="B308">
        <v>2019</v>
      </c>
      <c r="C308" t="s">
        <v>37</v>
      </c>
      <c r="D308" t="s">
        <v>38</v>
      </c>
      <c r="E308">
        <v>4</v>
      </c>
      <c r="F308" t="s">
        <v>44</v>
      </c>
      <c r="G308">
        <v>0</v>
      </c>
      <c r="I308" t="s">
        <v>33</v>
      </c>
      <c r="J308" t="s">
        <v>33</v>
      </c>
      <c r="K308" t="s">
        <v>33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R308" t="s">
        <v>33</v>
      </c>
      <c r="S308" t="s">
        <v>33</v>
      </c>
      <c r="U308" t="s">
        <v>34</v>
      </c>
      <c r="V308" t="s">
        <v>50</v>
      </c>
      <c r="W308">
        <v>2019</v>
      </c>
      <c r="X308" t="s">
        <v>37</v>
      </c>
      <c r="Y308" t="s">
        <v>38</v>
      </c>
      <c r="Z308">
        <v>30</v>
      </c>
      <c r="AA308" t="s">
        <v>33</v>
      </c>
      <c r="AB308">
        <v>160</v>
      </c>
      <c r="AC308">
        <v>0</v>
      </c>
      <c r="AD308">
        <v>0</v>
      </c>
      <c r="AE308">
        <v>0</v>
      </c>
      <c r="AF308" s="10" t="e">
        <f>VLOOKUP(AS308,[1]Hoja3!$B$2:$AO$841,17,FALSE)</f>
        <v>#N/A</v>
      </c>
      <c r="AG308" s="10" t="e">
        <f>VLOOKUP(AS308,[1]Hoja3!$B$2:$AO$841,23,FALSE)</f>
        <v>#N/A</v>
      </c>
      <c r="AH308" s="10" t="e">
        <f>VLOOKUP(AS308,[1]Hoja3!$B$2:$AO$841,28,FALSE)</f>
        <v>#N/A</v>
      </c>
      <c r="AI308" s="10" t="e">
        <f>VLOOKUP(AS308,[1]Hoja3!$B$2:$AO$841,19,FALSE)</f>
        <v>#N/A</v>
      </c>
      <c r="AJ308" s="10"/>
      <c r="AK308">
        <f>IF(AE308=AY308,1,0)</f>
        <v>1</v>
      </c>
      <c r="AL308" t="e">
        <f>IF(AB308=AF308,1,0)</f>
        <v>#N/A</v>
      </c>
      <c r="AM308" t="e">
        <f>IF(AC308=AG308,1,0)</f>
        <v>#N/A</v>
      </c>
      <c r="AN308" t="e">
        <f>IF(AD308=AH308,1,0)</f>
        <v>#N/A</v>
      </c>
      <c r="AO308" t="e">
        <f>IF(H308=AI308,1,0)</f>
        <v>#N/A</v>
      </c>
      <c r="AQ308" s="8">
        <f>COUNTIF($A$2:$A$1228,A308)</f>
        <v>1</v>
      </c>
      <c r="AR308" t="e">
        <f>VLOOKUP(A308,[1]Hoja3!$C$2:$AO$841,39,FALSE)</f>
        <v>#N/A</v>
      </c>
      <c r="AS308" t="str">
        <f>A308 &amp; COUNTIF(A$2:A308,A308)</f>
        <v>09HB3316011</v>
      </c>
      <c r="AT308" s="10" t="e">
        <f>VLOOKUP(AS308,[1]Hoja3!$B$2:$AO$841,38,FALSE)</f>
        <v>#N/A</v>
      </c>
      <c r="AU308" s="9" t="e">
        <f>IF(AR308&gt;AQ308,1,0)</f>
        <v>#N/A</v>
      </c>
    </row>
    <row r="309" spans="1:48" x14ac:dyDescent="0.25">
      <c r="A309" t="s">
        <v>783</v>
      </c>
      <c r="B309">
        <v>2019</v>
      </c>
      <c r="C309" t="s">
        <v>37</v>
      </c>
      <c r="D309" t="s">
        <v>38</v>
      </c>
      <c r="E309">
        <v>4</v>
      </c>
      <c r="F309" t="s">
        <v>44</v>
      </c>
      <c r="G309">
        <v>0</v>
      </c>
      <c r="I309" t="s">
        <v>33</v>
      </c>
      <c r="J309" t="s">
        <v>33</v>
      </c>
      <c r="K309" t="s">
        <v>33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R309" t="s">
        <v>33</v>
      </c>
      <c r="S309" t="s">
        <v>33</v>
      </c>
      <c r="U309" t="s">
        <v>34</v>
      </c>
      <c r="V309" t="s">
        <v>50</v>
      </c>
      <c r="W309">
        <v>2019</v>
      </c>
      <c r="X309" t="s">
        <v>37</v>
      </c>
      <c r="Y309" t="s">
        <v>38</v>
      </c>
      <c r="Z309">
        <v>5</v>
      </c>
      <c r="AA309" t="s">
        <v>33</v>
      </c>
      <c r="AB309">
        <v>91</v>
      </c>
      <c r="AC309">
        <v>0</v>
      </c>
      <c r="AD309">
        <v>0</v>
      </c>
      <c r="AE309">
        <v>0</v>
      </c>
      <c r="AF309" s="10" t="e">
        <f>VLOOKUP(AS309,[1]Hoja3!$B$2:$AO$841,17,FALSE)</f>
        <v>#N/A</v>
      </c>
      <c r="AG309" s="10" t="e">
        <f>VLOOKUP(AS309,[1]Hoja3!$B$2:$AO$841,23,FALSE)</f>
        <v>#N/A</v>
      </c>
      <c r="AH309" s="10" t="e">
        <f>VLOOKUP(AS309,[1]Hoja3!$B$2:$AO$841,28,FALSE)</f>
        <v>#N/A</v>
      </c>
      <c r="AI309" s="10" t="e">
        <f>VLOOKUP(AS309,[1]Hoja3!$B$2:$AO$841,19,FALSE)</f>
        <v>#N/A</v>
      </c>
      <c r="AJ309" s="10"/>
      <c r="AK309">
        <f>IF(AE309=AY309,1,0)</f>
        <v>1</v>
      </c>
      <c r="AL309" t="e">
        <f>IF(AB309=AF309,1,0)</f>
        <v>#N/A</v>
      </c>
      <c r="AM309" t="e">
        <f>IF(AC309=AG309,1,0)</f>
        <v>#N/A</v>
      </c>
      <c r="AN309" t="e">
        <f>IF(AD309=AH309,1,0)</f>
        <v>#N/A</v>
      </c>
      <c r="AO309" t="e">
        <f>IF(H309=AI309,1,0)</f>
        <v>#N/A</v>
      </c>
      <c r="AQ309" s="8">
        <f>COUNTIF($A$2:$A$1228,A309)</f>
        <v>1</v>
      </c>
      <c r="AR309" t="e">
        <f>VLOOKUP(A309,[1]Hoja3!$C$2:$AO$841,39,FALSE)</f>
        <v>#N/A</v>
      </c>
      <c r="AS309" t="str">
        <f>A309 &amp; COUNTIF(A$2:A309,A309)</f>
        <v>09HB3315981</v>
      </c>
      <c r="AT309" s="10" t="e">
        <f>VLOOKUP(AS309,[1]Hoja3!$B$2:$AO$841,38,FALSE)</f>
        <v>#N/A</v>
      </c>
      <c r="AU309" s="9" t="e">
        <f>IF(AR309&gt;AQ309,1,0)</f>
        <v>#N/A</v>
      </c>
    </row>
    <row r="310" spans="1:48" x14ac:dyDescent="0.25">
      <c r="A310" t="s">
        <v>833</v>
      </c>
      <c r="B310">
        <v>2019</v>
      </c>
      <c r="C310" t="s">
        <v>37</v>
      </c>
      <c r="D310" t="s">
        <v>38</v>
      </c>
      <c r="E310">
        <v>10</v>
      </c>
      <c r="F310" t="s">
        <v>44</v>
      </c>
      <c r="G310">
        <v>0</v>
      </c>
      <c r="H310" t="s">
        <v>34</v>
      </c>
      <c r="I310">
        <v>468</v>
      </c>
      <c r="J310">
        <v>715</v>
      </c>
      <c r="K310">
        <v>0</v>
      </c>
      <c r="L310">
        <v>0</v>
      </c>
      <c r="M310">
        <v>0</v>
      </c>
      <c r="N310">
        <v>0.6</v>
      </c>
      <c r="O310">
        <v>0.8</v>
      </c>
      <c r="P310">
        <v>1.05</v>
      </c>
      <c r="Q310" t="s">
        <v>46</v>
      </c>
      <c r="R310">
        <v>5</v>
      </c>
      <c r="S310">
        <v>9</v>
      </c>
      <c r="T310" t="s">
        <v>85</v>
      </c>
      <c r="U310" t="s">
        <v>34</v>
      </c>
      <c r="V310" t="s">
        <v>61</v>
      </c>
      <c r="W310">
        <v>2019</v>
      </c>
      <c r="X310" t="s">
        <v>37</v>
      </c>
      <c r="Y310" t="s">
        <v>38</v>
      </c>
      <c r="Z310">
        <v>10</v>
      </c>
      <c r="AA310">
        <v>1</v>
      </c>
      <c r="AB310">
        <v>167</v>
      </c>
      <c r="AC310">
        <v>0</v>
      </c>
      <c r="AD310">
        <v>0</v>
      </c>
      <c r="AE310">
        <v>0</v>
      </c>
      <c r="AF310" s="10" t="str">
        <f>VLOOKUP(AS310,[1]Hoja3!$B$2:$AO$841,17,FALSE)</f>
        <v xml:space="preserve">  </v>
      </c>
      <c r="AG310" s="10">
        <f>VLOOKUP(AS310,[1]Hoja3!$B$2:$AO$841,23,FALSE)</f>
        <v>1</v>
      </c>
      <c r="AH310" s="10">
        <f>VLOOKUP(AS310,[1]Hoja3!$B$2:$AO$841,28,FALSE)</f>
        <v>1</v>
      </c>
      <c r="AI310" s="10" t="str">
        <f>VLOOKUP(AS310,[1]Hoja3!$B$2:$AO$841,19,FALSE)</f>
        <v>A4 Mono MFPs</v>
      </c>
      <c r="AJ310" s="10">
        <f>VLOOKUP(AS310,[1]Hoja3!$B$2:$AO$841,15,FALSE)</f>
        <v>1</v>
      </c>
      <c r="AK310">
        <f>IF(AE310=AY310,1,0)</f>
        <v>1</v>
      </c>
      <c r="AL310">
        <f>IF(AB310=AF310,1,0)</f>
        <v>0</v>
      </c>
      <c r="AM310">
        <f>IF(AC310=AG310,1,0)</f>
        <v>0</v>
      </c>
      <c r="AN310">
        <f>IF(AD310=AH310,1,0)</f>
        <v>0</v>
      </c>
      <c r="AO310">
        <f>IF(H310=AI310,1,0)</f>
        <v>1</v>
      </c>
      <c r="AP310">
        <f>IF(AJ310=AA310,1,0)</f>
        <v>1</v>
      </c>
      <c r="AQ310" s="8">
        <f>COUNTIF($A$2:$A$1228,A310)</f>
        <v>1</v>
      </c>
      <c r="AR310">
        <f>VLOOKUP(A310,[1]Hoja3!$C$2:$AO$841,39,FALSE)</f>
        <v>1</v>
      </c>
      <c r="AS310" t="str">
        <f>A310 &amp; COUNTIF(A$2:A310,A310)</f>
        <v>0VMA5582801</v>
      </c>
      <c r="AT310" s="10">
        <f>VLOOKUP(AS310,[1]Hoja3!$B$2:$AO$841,38,FALSE)</f>
        <v>0</v>
      </c>
      <c r="AU310" s="9">
        <f>IF(AR310&gt;AQ310,1,0)</f>
        <v>0</v>
      </c>
      <c r="AV310">
        <f>IF(P310="NA",2,IF(OR(F310="INSTALACION NUEVA",F310="Mantenimiento preventivo"),3,IF(AND(AB310&lt;AF310,AK310&lt;&gt;1),4,IF(AT310&gt;AE310,1,0))))</f>
        <v>3</v>
      </c>
    </row>
    <row r="311" spans="1:48" x14ac:dyDescent="0.25">
      <c r="A311" t="s">
        <v>785</v>
      </c>
      <c r="B311">
        <v>2019</v>
      </c>
      <c r="C311" t="s">
        <v>37</v>
      </c>
      <c r="D311" t="s">
        <v>38</v>
      </c>
      <c r="E311">
        <v>4</v>
      </c>
      <c r="F311" t="s">
        <v>44</v>
      </c>
      <c r="G311">
        <v>0</v>
      </c>
      <c r="I311" t="s">
        <v>33</v>
      </c>
      <c r="J311" t="s">
        <v>33</v>
      </c>
      <c r="K311" t="s">
        <v>33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R311" t="s">
        <v>33</v>
      </c>
      <c r="S311" t="s">
        <v>33</v>
      </c>
      <c r="U311" t="s">
        <v>34</v>
      </c>
      <c r="V311" t="s">
        <v>50</v>
      </c>
      <c r="W311">
        <v>2019</v>
      </c>
      <c r="X311" t="s">
        <v>37</v>
      </c>
      <c r="Y311" t="s">
        <v>38</v>
      </c>
      <c r="Z311">
        <v>5</v>
      </c>
      <c r="AA311" t="s">
        <v>33</v>
      </c>
      <c r="AB311">
        <v>29</v>
      </c>
      <c r="AC311">
        <v>0</v>
      </c>
      <c r="AD311">
        <v>0</v>
      </c>
      <c r="AE311">
        <v>0</v>
      </c>
      <c r="AF311" s="10" t="e">
        <f>VLOOKUP(AS311,[1]Hoja3!$B$2:$AO$841,17,FALSE)</f>
        <v>#N/A</v>
      </c>
      <c r="AG311" s="10" t="e">
        <f>VLOOKUP(AS311,[1]Hoja3!$B$2:$AO$841,23,FALSE)</f>
        <v>#N/A</v>
      </c>
      <c r="AH311" s="10" t="e">
        <f>VLOOKUP(AS311,[1]Hoja3!$B$2:$AO$841,28,FALSE)</f>
        <v>#N/A</v>
      </c>
      <c r="AI311" s="10" t="e">
        <f>VLOOKUP(AS311,[1]Hoja3!$B$2:$AO$841,19,FALSE)</f>
        <v>#N/A</v>
      </c>
      <c r="AJ311" s="10"/>
      <c r="AK311">
        <f>IF(AE311=AY311,1,0)</f>
        <v>1</v>
      </c>
      <c r="AL311" t="e">
        <f>IF(AB311=AF311,1,0)</f>
        <v>#N/A</v>
      </c>
      <c r="AM311" t="e">
        <f>IF(AC311=AG311,1,0)</f>
        <v>#N/A</v>
      </c>
      <c r="AN311" t="e">
        <f>IF(AD311=AH311,1,0)</f>
        <v>#N/A</v>
      </c>
      <c r="AO311" t="e">
        <f>IF(H311=AI311,1,0)</f>
        <v>#N/A</v>
      </c>
      <c r="AQ311" s="8">
        <f>COUNTIF($A$2:$A$1228,A311)</f>
        <v>1</v>
      </c>
      <c r="AR311" t="e">
        <f>VLOOKUP(A311,[1]Hoja3!$C$2:$AO$841,39,FALSE)</f>
        <v>#N/A</v>
      </c>
      <c r="AS311" t="str">
        <f>A311 &amp; COUNTIF(A$2:A311,A311)</f>
        <v>09HB3314531</v>
      </c>
      <c r="AT311" s="10" t="e">
        <f>VLOOKUP(AS311,[1]Hoja3!$B$2:$AO$841,38,FALSE)</f>
        <v>#N/A</v>
      </c>
      <c r="AU311" s="9" t="e">
        <f>IF(AR311&gt;AQ311,1,0)</f>
        <v>#N/A</v>
      </c>
    </row>
    <row r="312" spans="1:48" x14ac:dyDescent="0.25">
      <c r="A312" t="s">
        <v>786</v>
      </c>
      <c r="B312">
        <v>2019</v>
      </c>
      <c r="C312" t="s">
        <v>37</v>
      </c>
      <c r="D312" t="s">
        <v>38</v>
      </c>
      <c r="E312">
        <v>4</v>
      </c>
      <c r="F312" t="s">
        <v>44</v>
      </c>
      <c r="G312">
        <v>0</v>
      </c>
      <c r="I312" t="s">
        <v>33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R312" t="s">
        <v>33</v>
      </c>
      <c r="S312" t="s">
        <v>33</v>
      </c>
      <c r="U312" t="s">
        <v>34</v>
      </c>
      <c r="V312" t="s">
        <v>50</v>
      </c>
      <c r="W312">
        <v>2019</v>
      </c>
      <c r="X312" t="s">
        <v>37</v>
      </c>
      <c r="Y312" t="s">
        <v>38</v>
      </c>
      <c r="Z312">
        <v>8</v>
      </c>
      <c r="AA312" t="s">
        <v>33</v>
      </c>
      <c r="AB312">
        <v>13</v>
      </c>
      <c r="AC312">
        <v>0</v>
      </c>
      <c r="AD312">
        <v>0</v>
      </c>
      <c r="AE312">
        <v>0</v>
      </c>
      <c r="AF312" s="10" t="e">
        <f>VLOOKUP(AS312,[1]Hoja3!$B$2:$AO$841,17,FALSE)</f>
        <v>#N/A</v>
      </c>
      <c r="AG312" s="10" t="e">
        <f>VLOOKUP(AS312,[1]Hoja3!$B$2:$AO$841,23,FALSE)</f>
        <v>#N/A</v>
      </c>
      <c r="AH312" s="10" t="e">
        <f>VLOOKUP(AS312,[1]Hoja3!$B$2:$AO$841,28,FALSE)</f>
        <v>#N/A</v>
      </c>
      <c r="AI312" s="10" t="e">
        <f>VLOOKUP(AS312,[1]Hoja3!$B$2:$AO$841,19,FALSE)</f>
        <v>#N/A</v>
      </c>
      <c r="AJ312" s="10"/>
      <c r="AK312">
        <f>IF(AE312=AY312,1,0)</f>
        <v>1</v>
      </c>
      <c r="AL312" t="e">
        <f>IF(AB312=AF312,1,0)</f>
        <v>#N/A</v>
      </c>
      <c r="AM312" t="e">
        <f>IF(AC312=AG312,1,0)</f>
        <v>#N/A</v>
      </c>
      <c r="AN312" t="e">
        <f>IF(AD312=AH312,1,0)</f>
        <v>#N/A</v>
      </c>
      <c r="AO312" t="e">
        <f>IF(H312=AI312,1,0)</f>
        <v>#N/A</v>
      </c>
      <c r="AQ312" s="8">
        <f>COUNTIF($A$2:$A$1228,A312)</f>
        <v>2</v>
      </c>
      <c r="AR312" t="e">
        <f>VLOOKUP(A312,[1]Hoja3!$C$2:$AO$841,39,FALSE)</f>
        <v>#N/A</v>
      </c>
      <c r="AS312" t="str">
        <f>A312 &amp; COUNTIF(A$2:A312,A312)</f>
        <v>09HB3320061</v>
      </c>
      <c r="AT312" s="10" t="e">
        <f>VLOOKUP(AS312,[1]Hoja3!$B$2:$AO$841,38,FALSE)</f>
        <v>#N/A</v>
      </c>
      <c r="AU312" s="9" t="e">
        <f>IF(AR312&gt;AQ312,1,0)</f>
        <v>#N/A</v>
      </c>
    </row>
    <row r="313" spans="1:48" x14ac:dyDescent="0.25">
      <c r="A313" t="s">
        <v>787</v>
      </c>
      <c r="B313">
        <v>2019</v>
      </c>
      <c r="C313" t="s">
        <v>37</v>
      </c>
      <c r="D313" t="s">
        <v>38</v>
      </c>
      <c r="E313">
        <v>4</v>
      </c>
      <c r="F313" t="s">
        <v>44</v>
      </c>
      <c r="G313">
        <v>0</v>
      </c>
      <c r="I313" t="s">
        <v>33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R313" t="s">
        <v>33</v>
      </c>
      <c r="S313" t="s">
        <v>33</v>
      </c>
      <c r="U313" t="s">
        <v>34</v>
      </c>
      <c r="V313" t="s">
        <v>50</v>
      </c>
      <c r="W313">
        <v>2019</v>
      </c>
      <c r="X313" t="s">
        <v>37</v>
      </c>
      <c r="Y313" t="s">
        <v>38</v>
      </c>
      <c r="Z313">
        <v>4</v>
      </c>
      <c r="AA313" t="s">
        <v>33</v>
      </c>
      <c r="AB313">
        <v>0</v>
      </c>
      <c r="AC313">
        <v>0</v>
      </c>
      <c r="AD313">
        <v>0</v>
      </c>
      <c r="AE313">
        <v>0</v>
      </c>
      <c r="AF313" s="10" t="e">
        <f>VLOOKUP(AS313,[1]Hoja3!$B$2:$AO$841,17,FALSE)</f>
        <v>#N/A</v>
      </c>
      <c r="AG313" s="10" t="e">
        <f>VLOOKUP(AS313,[1]Hoja3!$B$2:$AO$841,23,FALSE)</f>
        <v>#N/A</v>
      </c>
      <c r="AH313" s="10" t="e">
        <f>VLOOKUP(AS313,[1]Hoja3!$B$2:$AO$841,28,FALSE)</f>
        <v>#N/A</v>
      </c>
      <c r="AI313" s="10" t="e">
        <f>VLOOKUP(AS313,[1]Hoja3!$B$2:$AO$841,19,FALSE)</f>
        <v>#N/A</v>
      </c>
      <c r="AJ313" s="10"/>
      <c r="AK313">
        <f>IF(AE313=AY313,1,0)</f>
        <v>1</v>
      </c>
      <c r="AL313" t="e">
        <f>IF(AB313=AF313,1,0)</f>
        <v>#N/A</v>
      </c>
      <c r="AM313" t="e">
        <f>IF(AC313=AG313,1,0)</f>
        <v>#N/A</v>
      </c>
      <c r="AN313" t="e">
        <f>IF(AD313=AH313,1,0)</f>
        <v>#N/A</v>
      </c>
      <c r="AO313" t="e">
        <f>IF(H313=AI313,1,0)</f>
        <v>#N/A</v>
      </c>
      <c r="AQ313" s="8">
        <f>COUNTIF($A$2:$A$1228,A313)</f>
        <v>2</v>
      </c>
      <c r="AR313" t="e">
        <f>VLOOKUP(A313,[1]Hoja3!$C$2:$AO$841,39,FALSE)</f>
        <v>#N/A</v>
      </c>
      <c r="AS313" t="str">
        <f>A313 &amp; COUNTIF(A$2:A313,A313)</f>
        <v>09HB3314641</v>
      </c>
      <c r="AT313" s="10" t="e">
        <f>VLOOKUP(AS313,[1]Hoja3!$B$2:$AO$841,38,FALSE)</f>
        <v>#N/A</v>
      </c>
      <c r="AU313" s="9" t="e">
        <f>IF(AR313&gt;AQ313,1,0)</f>
        <v>#N/A</v>
      </c>
    </row>
    <row r="314" spans="1:48" x14ac:dyDescent="0.25">
      <c r="A314" t="s">
        <v>788</v>
      </c>
      <c r="B314">
        <v>2019</v>
      </c>
      <c r="C314" t="s">
        <v>37</v>
      </c>
      <c r="D314" t="s">
        <v>38</v>
      </c>
      <c r="E314">
        <v>4</v>
      </c>
      <c r="F314" t="s">
        <v>44</v>
      </c>
      <c r="G314">
        <v>0</v>
      </c>
      <c r="H314" t="s">
        <v>34</v>
      </c>
      <c r="I314">
        <v>468</v>
      </c>
      <c r="J314">
        <v>715</v>
      </c>
      <c r="K314">
        <v>0</v>
      </c>
      <c r="L314">
        <v>0</v>
      </c>
      <c r="M314">
        <v>0</v>
      </c>
      <c r="N314">
        <v>0.6</v>
      </c>
      <c r="O314">
        <v>0.8</v>
      </c>
      <c r="P314">
        <v>1.05</v>
      </c>
      <c r="Q314" t="s">
        <v>46</v>
      </c>
      <c r="R314">
        <v>5</v>
      </c>
      <c r="S314">
        <v>9</v>
      </c>
      <c r="T314" t="s">
        <v>47</v>
      </c>
      <c r="U314" t="s">
        <v>34</v>
      </c>
      <c r="V314" t="s">
        <v>50</v>
      </c>
      <c r="W314">
        <v>2019</v>
      </c>
      <c r="X314" t="s">
        <v>37</v>
      </c>
      <c r="Y314" t="s">
        <v>38</v>
      </c>
      <c r="Z314">
        <v>4</v>
      </c>
      <c r="AA314">
        <v>1</v>
      </c>
      <c r="AB314">
        <v>23</v>
      </c>
      <c r="AC314">
        <v>0</v>
      </c>
      <c r="AD314">
        <v>0</v>
      </c>
      <c r="AE314">
        <v>0</v>
      </c>
      <c r="AF314" s="10" t="e">
        <f>VLOOKUP(AS314,[1]Hoja3!$B$2:$AO$841,17,FALSE)</f>
        <v>#N/A</v>
      </c>
      <c r="AG314" s="10" t="e">
        <f>VLOOKUP(AS314,[1]Hoja3!$B$2:$AO$841,23,FALSE)</f>
        <v>#N/A</v>
      </c>
      <c r="AH314" s="10" t="e">
        <f>VLOOKUP(AS314,[1]Hoja3!$B$2:$AO$841,28,FALSE)</f>
        <v>#N/A</v>
      </c>
      <c r="AI314" s="10" t="e">
        <f>VLOOKUP(AS314,[1]Hoja3!$B$2:$AO$841,19,FALSE)</f>
        <v>#N/A</v>
      </c>
      <c r="AJ314" s="10"/>
      <c r="AK314">
        <f>IF(AE314=AY314,1,0)</f>
        <v>1</v>
      </c>
      <c r="AL314" t="e">
        <f>IF(AB314=AF314,1,0)</f>
        <v>#N/A</v>
      </c>
      <c r="AM314" t="e">
        <f>IF(AC314=AG314,1,0)</f>
        <v>#N/A</v>
      </c>
      <c r="AN314" t="e">
        <f>IF(AD314=AH314,1,0)</f>
        <v>#N/A</v>
      </c>
      <c r="AO314" t="e">
        <f>IF(H314=AI314,1,0)</f>
        <v>#N/A</v>
      </c>
      <c r="AQ314" s="8">
        <f>COUNTIF($A$2:$A$1228,A314)</f>
        <v>2</v>
      </c>
      <c r="AR314" t="e">
        <f>VLOOKUP(A314,[1]Hoja3!$C$2:$AO$841,39,FALSE)</f>
        <v>#N/A</v>
      </c>
      <c r="AS314" t="str">
        <f>A314 &amp; COUNTIF(A$2:A314,A314)</f>
        <v>09HB3315481</v>
      </c>
      <c r="AT314" s="10" t="e">
        <f>VLOOKUP(AS314,[1]Hoja3!$B$2:$AO$841,38,FALSE)</f>
        <v>#N/A</v>
      </c>
      <c r="AU314" s="9" t="e">
        <f>IF(AR314&gt;AQ314,1,0)</f>
        <v>#N/A</v>
      </c>
    </row>
    <row r="315" spans="1:48" x14ac:dyDescent="0.25">
      <c r="A315" t="s">
        <v>733</v>
      </c>
      <c r="B315">
        <v>2019</v>
      </c>
      <c r="C315" t="s">
        <v>37</v>
      </c>
      <c r="D315" t="s">
        <v>38</v>
      </c>
      <c r="E315">
        <v>4</v>
      </c>
      <c r="F315" t="s">
        <v>44</v>
      </c>
      <c r="G315">
        <v>0</v>
      </c>
      <c r="I315" t="s">
        <v>33</v>
      </c>
      <c r="J315" t="s">
        <v>33</v>
      </c>
      <c r="K315" t="s">
        <v>33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R315" t="s">
        <v>33</v>
      </c>
      <c r="S315" t="s">
        <v>33</v>
      </c>
      <c r="U315" t="s">
        <v>34</v>
      </c>
      <c r="V315" t="s">
        <v>55</v>
      </c>
      <c r="W315">
        <v>2019</v>
      </c>
      <c r="X315" t="s">
        <v>37</v>
      </c>
      <c r="Y315" t="s">
        <v>38</v>
      </c>
      <c r="Z315">
        <v>15</v>
      </c>
      <c r="AA315" t="s">
        <v>33</v>
      </c>
      <c r="AB315">
        <v>1</v>
      </c>
      <c r="AC315">
        <v>0</v>
      </c>
      <c r="AD315">
        <v>0</v>
      </c>
      <c r="AE315">
        <v>0</v>
      </c>
      <c r="AF315" s="10" t="e">
        <f>VLOOKUP(AS315,[1]Hoja3!$B$2:$AO$841,17,FALSE)</f>
        <v>#N/A</v>
      </c>
      <c r="AG315" s="10" t="e">
        <f>VLOOKUP(AS315,[1]Hoja3!$B$2:$AO$841,23,FALSE)</f>
        <v>#N/A</v>
      </c>
      <c r="AH315" s="10" t="e">
        <f>VLOOKUP(AS315,[1]Hoja3!$B$2:$AO$841,28,FALSE)</f>
        <v>#N/A</v>
      </c>
      <c r="AI315" s="10" t="e">
        <f>VLOOKUP(AS315,[1]Hoja3!$B$2:$AO$841,19,FALSE)</f>
        <v>#N/A</v>
      </c>
      <c r="AJ315" s="10"/>
      <c r="AK315">
        <f>IF(AE315=AY315,1,0)</f>
        <v>1</v>
      </c>
      <c r="AL315" t="e">
        <f>IF(AB315=AF315,1,0)</f>
        <v>#N/A</v>
      </c>
      <c r="AM315" t="e">
        <f>IF(AC315=AG315,1,0)</f>
        <v>#N/A</v>
      </c>
      <c r="AN315" t="e">
        <f>IF(AD315=AH315,1,0)</f>
        <v>#N/A</v>
      </c>
      <c r="AO315" t="e">
        <f>IF(H315=AI315,1,0)</f>
        <v>#N/A</v>
      </c>
      <c r="AQ315" s="8">
        <f>COUNTIF($A$2:$A$1228,A315)</f>
        <v>2</v>
      </c>
      <c r="AR315">
        <f>VLOOKUP(A315,[1]Hoja3!$C$2:$AO$841,39,FALSE)</f>
        <v>1</v>
      </c>
      <c r="AS315" t="str">
        <f>A315 &amp; COUNTIF(A$2:A315,A315)</f>
        <v>09HB3316912</v>
      </c>
      <c r="AT315" s="10" t="e">
        <f>VLOOKUP(AS315,[1]Hoja3!$B$2:$AO$841,38,FALSE)</f>
        <v>#N/A</v>
      </c>
      <c r="AU315" s="9">
        <f>IF(AR315&gt;AQ315,1,0)</f>
        <v>0</v>
      </c>
    </row>
    <row r="316" spans="1:48" x14ac:dyDescent="0.25">
      <c r="A316" t="s">
        <v>789</v>
      </c>
      <c r="B316">
        <v>2019</v>
      </c>
      <c r="C316" t="s">
        <v>37</v>
      </c>
      <c r="D316" t="s">
        <v>38</v>
      </c>
      <c r="E316">
        <v>4</v>
      </c>
      <c r="F316" t="s">
        <v>44</v>
      </c>
      <c r="G316">
        <v>0</v>
      </c>
      <c r="I316" t="s">
        <v>33</v>
      </c>
      <c r="J316" t="s">
        <v>33</v>
      </c>
      <c r="K316" t="s">
        <v>33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R316" t="s">
        <v>33</v>
      </c>
      <c r="S316" t="s">
        <v>33</v>
      </c>
      <c r="U316" t="s">
        <v>34</v>
      </c>
      <c r="V316" t="s">
        <v>73</v>
      </c>
      <c r="W316">
        <v>2019</v>
      </c>
      <c r="X316" t="s">
        <v>37</v>
      </c>
      <c r="Y316" t="s">
        <v>38</v>
      </c>
      <c r="Z316">
        <v>5</v>
      </c>
      <c r="AA316" t="s">
        <v>33</v>
      </c>
      <c r="AB316">
        <v>0</v>
      </c>
      <c r="AC316">
        <v>0</v>
      </c>
      <c r="AD316">
        <v>0</v>
      </c>
      <c r="AE316">
        <v>0</v>
      </c>
      <c r="AF316" s="10" t="e">
        <f>VLOOKUP(AS316,[1]Hoja3!$B$2:$AO$841,17,FALSE)</f>
        <v>#N/A</v>
      </c>
      <c r="AG316" s="10" t="e">
        <f>VLOOKUP(AS316,[1]Hoja3!$B$2:$AO$841,23,FALSE)</f>
        <v>#N/A</v>
      </c>
      <c r="AH316" s="10" t="e">
        <f>VLOOKUP(AS316,[1]Hoja3!$B$2:$AO$841,28,FALSE)</f>
        <v>#N/A</v>
      </c>
      <c r="AI316" s="10" t="e">
        <f>VLOOKUP(AS316,[1]Hoja3!$B$2:$AO$841,19,FALSE)</f>
        <v>#N/A</v>
      </c>
      <c r="AJ316" s="10"/>
      <c r="AK316">
        <f>IF(AE316=AY316,1,0)</f>
        <v>1</v>
      </c>
      <c r="AL316" t="e">
        <f>IF(AB316=AF316,1,0)</f>
        <v>#N/A</v>
      </c>
      <c r="AM316" t="e">
        <f>IF(AC316=AG316,1,0)</f>
        <v>#N/A</v>
      </c>
      <c r="AN316" t="e">
        <f>IF(AD316=AH316,1,0)</f>
        <v>#N/A</v>
      </c>
      <c r="AO316" t="e">
        <f>IF(H316=AI316,1,0)</f>
        <v>#N/A</v>
      </c>
      <c r="AQ316" s="8">
        <f>COUNTIF($A$2:$A$1228,A316)</f>
        <v>1</v>
      </c>
      <c r="AR316" t="e">
        <f>VLOOKUP(A316,[1]Hoja3!$C$2:$AO$841,39,FALSE)</f>
        <v>#N/A</v>
      </c>
      <c r="AS316" t="str">
        <f>A316 &amp; COUNTIF(A$2:A316,A316)</f>
        <v>09HB3319921</v>
      </c>
      <c r="AT316" s="10" t="e">
        <f>VLOOKUP(AS316,[1]Hoja3!$B$2:$AO$841,38,FALSE)</f>
        <v>#N/A</v>
      </c>
      <c r="AU316" s="9" t="e">
        <f>IF(AR316&gt;AQ316,1,0)</f>
        <v>#N/A</v>
      </c>
    </row>
    <row r="317" spans="1:48" x14ac:dyDescent="0.25">
      <c r="A317" t="s">
        <v>260</v>
      </c>
      <c r="B317">
        <v>2019</v>
      </c>
      <c r="C317" t="s">
        <v>37</v>
      </c>
      <c r="D317" t="s">
        <v>38</v>
      </c>
      <c r="E317">
        <v>4</v>
      </c>
      <c r="F317" t="s">
        <v>40</v>
      </c>
      <c r="G317">
        <v>5.016667</v>
      </c>
      <c r="H317" t="s">
        <v>41</v>
      </c>
      <c r="I317">
        <v>468</v>
      </c>
      <c r="J317">
        <v>715</v>
      </c>
      <c r="K317">
        <v>0</v>
      </c>
      <c r="L317">
        <v>0</v>
      </c>
      <c r="M317">
        <v>0</v>
      </c>
      <c r="N317">
        <v>0.6</v>
      </c>
      <c r="O317">
        <v>0.8</v>
      </c>
      <c r="P317">
        <v>1.05</v>
      </c>
      <c r="Q317" t="s">
        <v>46</v>
      </c>
      <c r="R317">
        <v>5</v>
      </c>
      <c r="S317">
        <v>9</v>
      </c>
      <c r="T317" t="s">
        <v>47</v>
      </c>
      <c r="U317" t="s">
        <v>41</v>
      </c>
      <c r="V317" t="s">
        <v>59</v>
      </c>
      <c r="W317">
        <v>2019</v>
      </c>
      <c r="X317" t="s">
        <v>37</v>
      </c>
      <c r="Y317" t="s">
        <v>38</v>
      </c>
      <c r="Z317">
        <v>5</v>
      </c>
      <c r="AA317">
        <v>0</v>
      </c>
      <c r="AB317">
        <v>7</v>
      </c>
      <c r="AC317">
        <v>0</v>
      </c>
      <c r="AD317">
        <v>1.0033334</v>
      </c>
      <c r="AE317">
        <v>-0.59584525000000799</v>
      </c>
      <c r="AF317" s="10">
        <f>VLOOKUP(AS317,[1]Hoja3!$B$2:$AO$841,17,FALSE)</f>
        <v>44</v>
      </c>
      <c r="AG317" s="10">
        <f>VLOOKUP(AS317,[1]Hoja3!$B$2:$AO$841,23,FALSE)</f>
        <v>0.8</v>
      </c>
      <c r="AH317" s="10">
        <f>VLOOKUP(AS317,[1]Hoja3!$B$2:$AO$841,28,FALSE)</f>
        <v>1.036</v>
      </c>
      <c r="AI317" s="10" t="str">
        <f>VLOOKUP(AS317,[1]Hoja3!$B$2:$AO$841,19,FALSE)</f>
        <v>A4 Color Laser MFPs</v>
      </c>
      <c r="AJ317" s="10">
        <f>VLOOKUP(AS317,[1]Hoja3!$B$2:$AO$841,15,FALSE)</f>
        <v>0</v>
      </c>
      <c r="AK317">
        <f>IF(AE317=AY317,1,0)</f>
        <v>0</v>
      </c>
      <c r="AL317">
        <f>IF(AB317=AF317,1,0)</f>
        <v>0</v>
      </c>
      <c r="AM317">
        <f>IF(AC317=AG317,1,0)</f>
        <v>0</v>
      </c>
      <c r="AN317">
        <f>IF(AD317=AH317,1,0)</f>
        <v>0</v>
      </c>
      <c r="AO317">
        <f>IF(H317=AI317,1,0)</f>
        <v>1</v>
      </c>
      <c r="AP317">
        <f>IF(AJ317=AA317,1,0)</f>
        <v>1</v>
      </c>
      <c r="AQ317" s="8">
        <f>COUNTIF($A$2:$A$1228,A317)</f>
        <v>1</v>
      </c>
      <c r="AR317">
        <f>VLOOKUP(A317,[1]Hoja3!$C$2:$AO$841,39,FALSE)</f>
        <v>1</v>
      </c>
      <c r="AS317" t="str">
        <f>A317 &amp; COUNTIF(A$2:A317,A317)</f>
        <v>5AV8200231</v>
      </c>
      <c r="AT317" s="10">
        <f>VLOOKUP(AS317,[1]Hoja3!$B$2:$AO$841,38,FALSE)</f>
        <v>572.00000000000011</v>
      </c>
      <c r="AU317" s="9">
        <f>IF(AR317&gt;AQ317,1,0)</f>
        <v>0</v>
      </c>
      <c r="AV317">
        <f>IF(P317="NA",2,IF(OR(F317="INSTALACION NUEVA",F317="Mantenimiento preventivo"),3,IF(AND(AB317&lt;AF317,AK317&lt;&gt;1),4,IF(AT317&gt;AE317,1,0))))</f>
        <v>4</v>
      </c>
    </row>
    <row r="318" spans="1:48" x14ac:dyDescent="0.25">
      <c r="A318" t="s">
        <v>790</v>
      </c>
      <c r="B318">
        <v>2019</v>
      </c>
      <c r="C318" t="s">
        <v>37</v>
      </c>
      <c r="D318" t="s">
        <v>38</v>
      </c>
      <c r="E318">
        <v>4</v>
      </c>
      <c r="F318" t="s">
        <v>44</v>
      </c>
      <c r="G318">
        <v>0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R318" t="s">
        <v>33</v>
      </c>
      <c r="S318" t="s">
        <v>33</v>
      </c>
      <c r="U318" t="s">
        <v>64</v>
      </c>
      <c r="V318" t="s">
        <v>50</v>
      </c>
      <c r="W318">
        <v>2019</v>
      </c>
      <c r="X318" t="s">
        <v>37</v>
      </c>
      <c r="Y318" t="s">
        <v>38</v>
      </c>
      <c r="Z318">
        <v>4</v>
      </c>
      <c r="AA318" t="s">
        <v>33</v>
      </c>
      <c r="AB318">
        <v>0</v>
      </c>
      <c r="AC318">
        <v>0</v>
      </c>
      <c r="AD318">
        <v>0</v>
      </c>
      <c r="AE318">
        <v>0</v>
      </c>
      <c r="AF318" s="10" t="e">
        <f>VLOOKUP(AS318,[1]Hoja3!$B$2:$AO$841,17,FALSE)</f>
        <v>#N/A</v>
      </c>
      <c r="AG318" s="10" t="e">
        <f>VLOOKUP(AS318,[1]Hoja3!$B$2:$AO$841,23,FALSE)</f>
        <v>#N/A</v>
      </c>
      <c r="AH318" s="10" t="e">
        <f>VLOOKUP(AS318,[1]Hoja3!$B$2:$AO$841,28,FALSE)</f>
        <v>#N/A</v>
      </c>
      <c r="AI318" s="10" t="e">
        <f>VLOOKUP(AS318,[1]Hoja3!$B$2:$AO$841,19,FALSE)</f>
        <v>#N/A</v>
      </c>
      <c r="AJ318" s="10"/>
      <c r="AK318">
        <f>IF(AE318=AY318,1,0)</f>
        <v>1</v>
      </c>
      <c r="AL318" t="e">
        <f>IF(AB318=AF318,1,0)</f>
        <v>#N/A</v>
      </c>
      <c r="AM318" t="e">
        <f>IF(AC318=AG318,1,0)</f>
        <v>#N/A</v>
      </c>
      <c r="AN318" t="e">
        <f>IF(AD318=AH318,1,0)</f>
        <v>#N/A</v>
      </c>
      <c r="AO318" t="e">
        <f>IF(H318=AI318,1,0)</f>
        <v>#N/A</v>
      </c>
      <c r="AQ318" s="8">
        <f>COUNTIF($A$2:$A$1228,A318)</f>
        <v>1</v>
      </c>
      <c r="AR318" t="e">
        <f>VLOOKUP(A318,[1]Hoja3!$C$2:$AO$841,39,FALSE)</f>
        <v>#N/A</v>
      </c>
      <c r="AS318" t="str">
        <f>A318 &amp; COUNTIF(A$2:A318,A318)</f>
        <v>02TX0643131</v>
      </c>
      <c r="AT318" s="10" t="e">
        <f>VLOOKUP(AS318,[1]Hoja3!$B$2:$AO$841,38,FALSE)</f>
        <v>#N/A</v>
      </c>
      <c r="AU318" s="9" t="e">
        <f>IF(AR318&gt;AQ318,1,0)</f>
        <v>#N/A</v>
      </c>
    </row>
    <row r="319" spans="1:48" x14ac:dyDescent="0.25">
      <c r="A319" t="s">
        <v>256</v>
      </c>
      <c r="B319">
        <v>2019</v>
      </c>
      <c r="C319" t="s">
        <v>37</v>
      </c>
      <c r="D319" t="s">
        <v>38</v>
      </c>
      <c r="E319">
        <v>4</v>
      </c>
      <c r="F319" t="s">
        <v>40</v>
      </c>
      <c r="G319">
        <v>1.3333330000000001</v>
      </c>
      <c r="H319" t="s">
        <v>71</v>
      </c>
      <c r="I319">
        <v>468</v>
      </c>
      <c r="J319">
        <v>715</v>
      </c>
      <c r="K319">
        <v>0</v>
      </c>
      <c r="L319">
        <v>0</v>
      </c>
      <c r="M319">
        <v>0</v>
      </c>
      <c r="N319">
        <v>0.6</v>
      </c>
      <c r="O319">
        <v>0.8</v>
      </c>
      <c r="P319">
        <v>1.05</v>
      </c>
      <c r="Q319" t="s">
        <v>46</v>
      </c>
      <c r="R319">
        <v>5</v>
      </c>
      <c r="S319">
        <v>9</v>
      </c>
      <c r="T319" t="s">
        <v>47</v>
      </c>
      <c r="U319" t="s">
        <v>71</v>
      </c>
      <c r="V319" t="s">
        <v>55</v>
      </c>
      <c r="W319">
        <v>2019</v>
      </c>
      <c r="X319" t="s">
        <v>37</v>
      </c>
      <c r="Y319" t="s">
        <v>38</v>
      </c>
      <c r="Z319">
        <v>5</v>
      </c>
      <c r="AA319">
        <v>0</v>
      </c>
      <c r="AB319">
        <v>316</v>
      </c>
      <c r="AC319">
        <v>1.05</v>
      </c>
      <c r="AD319">
        <v>0.26666659999999998</v>
      </c>
      <c r="AE319">
        <v>750.75</v>
      </c>
      <c r="AF319" s="10">
        <f>VLOOKUP(AS319,[1]Hoja3!$B$2:$AO$841,17,FALSE)</f>
        <v>316</v>
      </c>
      <c r="AG319" s="10">
        <f>VLOOKUP(AS319,[1]Hoja3!$B$2:$AO$841,23,FALSE)</f>
        <v>1.05</v>
      </c>
      <c r="AH319" s="10">
        <f>VLOOKUP(AS319,[1]Hoja3!$B$2:$AO$841,28,FALSE)</f>
        <v>0.30599999999999999</v>
      </c>
      <c r="AI319" s="10" t="str">
        <f>VLOOKUP(AS319,[1]Hoja3!$B$2:$AO$841,19,FALSE)</f>
        <v>Entry Mono Printers</v>
      </c>
      <c r="AJ319" s="10">
        <f>VLOOKUP(AS319,[1]Hoja3!$B$2:$AO$841,15,FALSE)</f>
        <v>0</v>
      </c>
      <c r="AK319">
        <f>IF(AE319=AY319,1,0)</f>
        <v>0</v>
      </c>
      <c r="AL319">
        <f>IF(AB319=AF319,1,0)</f>
        <v>1</v>
      </c>
      <c r="AM319">
        <f>IF(AC319=AG319,1,0)</f>
        <v>1</v>
      </c>
      <c r="AN319">
        <f>IF(AD319=AH319,1,0)</f>
        <v>0</v>
      </c>
      <c r="AO319">
        <f>IF(H319=AI319,1,0)</f>
        <v>1</v>
      </c>
      <c r="AP319">
        <f>IF(AJ319=AA319,1,0)</f>
        <v>1</v>
      </c>
      <c r="AQ319" s="8">
        <f>COUNTIF($A$2:$A$1228,A319)</f>
        <v>1</v>
      </c>
      <c r="AR319">
        <f>VLOOKUP(A319,[1]Hoja3!$C$2:$AO$841,39,FALSE)</f>
        <v>1</v>
      </c>
      <c r="AS319" t="str">
        <f>A319 &amp; COUNTIF(A$2:A319,A319)</f>
        <v>0XL14218961</v>
      </c>
      <c r="AT319" s="10">
        <f>VLOOKUP(AS319,[1]Hoja3!$B$2:$AO$841,38,FALSE)</f>
        <v>750.75000000000011</v>
      </c>
      <c r="AU319" s="9">
        <f>IF(AR319&gt;AQ319,1,0)</f>
        <v>0</v>
      </c>
      <c r="AV319">
        <f>IF(P319="NA",2,IF(OR(F319="INSTALACION NUEVA",F319="Mantenimiento preventivo"),3,IF(AND(AB319&lt;AF319,AK319&lt;&gt;1),4,IF(AT319&gt;AE319,1,0))))</f>
        <v>0</v>
      </c>
    </row>
    <row r="320" spans="1:48" x14ac:dyDescent="0.25">
      <c r="A320" t="s">
        <v>252</v>
      </c>
      <c r="B320">
        <v>2019</v>
      </c>
      <c r="C320" t="s">
        <v>37</v>
      </c>
      <c r="D320" t="s">
        <v>38</v>
      </c>
      <c r="E320">
        <v>4</v>
      </c>
      <c r="F320" t="s">
        <v>40</v>
      </c>
      <c r="G320">
        <v>1.45</v>
      </c>
      <c r="H320" t="s">
        <v>58</v>
      </c>
      <c r="I320">
        <v>655</v>
      </c>
      <c r="J320">
        <v>1365</v>
      </c>
      <c r="K320">
        <v>0</v>
      </c>
      <c r="L320">
        <v>0</v>
      </c>
      <c r="M320">
        <v>0.6</v>
      </c>
      <c r="N320">
        <v>0.8</v>
      </c>
      <c r="O320">
        <v>1.05</v>
      </c>
      <c r="P320">
        <v>1.1000000000000001</v>
      </c>
      <c r="Q320" t="s">
        <v>46</v>
      </c>
      <c r="R320">
        <v>5</v>
      </c>
      <c r="S320">
        <v>9</v>
      </c>
      <c r="T320" t="s">
        <v>47</v>
      </c>
      <c r="U320" t="s">
        <v>58</v>
      </c>
      <c r="V320" t="s">
        <v>50</v>
      </c>
      <c r="W320">
        <v>2019</v>
      </c>
      <c r="X320" t="s">
        <v>37</v>
      </c>
      <c r="Y320" t="s">
        <v>38</v>
      </c>
      <c r="Z320">
        <v>4</v>
      </c>
      <c r="AA320">
        <v>0</v>
      </c>
      <c r="AB320">
        <v>73</v>
      </c>
      <c r="AC320">
        <v>1.1000000000000001</v>
      </c>
      <c r="AD320">
        <v>0.28999999999999998</v>
      </c>
      <c r="AE320">
        <v>1501.5</v>
      </c>
      <c r="AF320" s="10">
        <f>VLOOKUP(AS320,[1]Hoja3!$B$2:$AO$841,17,FALSE)</f>
        <v>75</v>
      </c>
      <c r="AG320" s="10">
        <f>VLOOKUP(AS320,[1]Hoja3!$B$2:$AO$841,23,FALSE)</f>
        <v>1.1000000000000001</v>
      </c>
      <c r="AH320" s="10">
        <f>VLOOKUP(AS320,[1]Hoja3!$B$2:$AO$841,28,FALSE)</f>
        <v>0.26600000000000001</v>
      </c>
      <c r="AI320" s="10" t="str">
        <f>VLOOKUP(AS320,[1]Hoja3!$B$2:$AO$841,19,FALSE)</f>
        <v>Departmental Digital</v>
      </c>
      <c r="AJ320" s="10">
        <f>VLOOKUP(AS320,[1]Hoja3!$B$2:$AO$841,15,FALSE)</f>
        <v>0</v>
      </c>
      <c r="AK320">
        <f>IF(AE320=AY320,1,0)</f>
        <v>0</v>
      </c>
      <c r="AL320">
        <f>IF(AB320=AF320,1,0)</f>
        <v>0</v>
      </c>
      <c r="AM320">
        <f>IF(AC320=AG320,1,0)</f>
        <v>1</v>
      </c>
      <c r="AN320">
        <f>IF(AD320=AH320,1,0)</f>
        <v>0</v>
      </c>
      <c r="AO320">
        <f>IF(H320=AI320,1,0)</f>
        <v>1</v>
      </c>
      <c r="AP320">
        <f>IF(AJ320=AA320,1,0)</f>
        <v>1</v>
      </c>
      <c r="AQ320" s="8">
        <f>COUNTIF($A$2:$A$1228,A320)</f>
        <v>2</v>
      </c>
      <c r="AR320">
        <f>VLOOKUP(A320,[1]Hoja3!$C$2:$AO$841,39,FALSE)</f>
        <v>2</v>
      </c>
      <c r="AS320" t="str">
        <f>A320 &amp; COUNTIF(A$2:A320,A320)</f>
        <v>0EX96621811</v>
      </c>
      <c r="AT320" s="10">
        <f>VLOOKUP(AS320,[1]Hoja3!$B$2:$AO$841,38,FALSE)</f>
        <v>1501.5000000000002</v>
      </c>
      <c r="AU320" s="9">
        <f>IF(AR320&gt;AQ320,1,0)</f>
        <v>0</v>
      </c>
      <c r="AV320">
        <f>IF(P320="NA",2,IF(OR(F320="INSTALACION NUEVA",F320="Mantenimiento preventivo"),3,IF(AND(AB320&lt;AF320,AK320&lt;&gt;1),4,IF(AT320&gt;AE320,1,0))))</f>
        <v>4</v>
      </c>
    </row>
    <row r="321" spans="1:48" x14ac:dyDescent="0.25">
      <c r="A321" t="s">
        <v>246</v>
      </c>
      <c r="B321">
        <v>2019</v>
      </c>
      <c r="C321" t="s">
        <v>37</v>
      </c>
      <c r="D321" t="s">
        <v>38</v>
      </c>
      <c r="E321">
        <v>4</v>
      </c>
      <c r="F321" t="s">
        <v>40</v>
      </c>
      <c r="G321">
        <v>2.4</v>
      </c>
      <c r="H321" t="s">
        <v>54</v>
      </c>
      <c r="I321">
        <v>803</v>
      </c>
      <c r="J321">
        <v>1573</v>
      </c>
      <c r="K321">
        <v>0.2</v>
      </c>
      <c r="L321">
        <v>0.6</v>
      </c>
      <c r="M321">
        <v>0.8</v>
      </c>
      <c r="N321">
        <v>1.05</v>
      </c>
      <c r="O321">
        <v>1.1000000000000001</v>
      </c>
      <c r="P321">
        <v>1.1499999999999999</v>
      </c>
      <c r="Q321" t="s">
        <v>46</v>
      </c>
      <c r="R321">
        <v>4</v>
      </c>
      <c r="S321">
        <v>6</v>
      </c>
      <c r="T321" t="s">
        <v>47</v>
      </c>
      <c r="U321" t="s">
        <v>54</v>
      </c>
      <c r="V321" t="s">
        <v>50</v>
      </c>
      <c r="W321">
        <v>2019</v>
      </c>
      <c r="X321" t="s">
        <v>37</v>
      </c>
      <c r="Y321" t="s">
        <v>38</v>
      </c>
      <c r="Z321">
        <v>4</v>
      </c>
      <c r="AA321">
        <v>0</v>
      </c>
      <c r="AB321">
        <v>7</v>
      </c>
      <c r="AC321">
        <v>0.8</v>
      </c>
      <c r="AD321">
        <v>0.6</v>
      </c>
      <c r="AE321">
        <v>1258.4000000000001</v>
      </c>
      <c r="AF321" s="10">
        <f>VLOOKUP(AS321,[1]Hoja3!$B$2:$AO$841,17,FALSE)</f>
        <v>7</v>
      </c>
      <c r="AG321" s="10">
        <f>VLOOKUP(AS321,[1]Hoja3!$B$2:$AO$841,23,FALSE)</f>
        <v>0.8</v>
      </c>
      <c r="AH321" s="10">
        <f>VLOOKUP(AS321,[1]Hoja3!$B$2:$AO$841,28,FALSE)</f>
        <v>0.625</v>
      </c>
      <c r="AI321" s="10" t="str">
        <f>VLOOKUP(AS321,[1]Hoja3!$B$2:$AO$841,19,FALSE)</f>
        <v>Entry Production Color Low/Mid</v>
      </c>
      <c r="AJ321" s="10">
        <f>VLOOKUP(AS321,[1]Hoja3!$B$2:$AO$841,15,FALSE)</f>
        <v>0</v>
      </c>
      <c r="AK321">
        <f>IF(AE321=AY321,1,0)</f>
        <v>0</v>
      </c>
      <c r="AL321">
        <f>IF(AB321=AF321,1,0)</f>
        <v>1</v>
      </c>
      <c r="AM321">
        <f>IF(AC321=AG321,1,0)</f>
        <v>1</v>
      </c>
      <c r="AN321">
        <f>IF(AD321=AH321,1,0)</f>
        <v>0</v>
      </c>
      <c r="AO321">
        <f>IF(H321=AI321,1,0)</f>
        <v>1</v>
      </c>
      <c r="AP321">
        <f>IF(AJ321=AA321,1,0)</f>
        <v>1</v>
      </c>
      <c r="AQ321" s="8">
        <f>COUNTIF($A$2:$A$1228,A321)</f>
        <v>3</v>
      </c>
      <c r="AR321">
        <f>VLOOKUP(A321,[1]Hoja3!$C$2:$AO$841,39,FALSE)</f>
        <v>3</v>
      </c>
      <c r="AS321" t="str">
        <f>A321 &amp; COUNTIF(A$2:A321,A321)</f>
        <v>0E2B6590151</v>
      </c>
      <c r="AT321" s="10">
        <f>VLOOKUP(AS321,[1]Hoja3!$B$2:$AO$841,38,FALSE)</f>
        <v>1258.4000000000003</v>
      </c>
      <c r="AU321" s="9">
        <f>IF(AR321&gt;AQ321,1,0)</f>
        <v>0</v>
      </c>
      <c r="AV321">
        <f>IF(P321="NA",2,IF(OR(F321="INSTALACION NUEVA",F321="Mantenimiento preventivo"),3,IF(AND(AB321&lt;AF321,AK321&lt;&gt;1),4,IF(AT321&gt;AE321,1,0))))</f>
        <v>0</v>
      </c>
    </row>
    <row r="322" spans="1:48" x14ac:dyDescent="0.25">
      <c r="A322" t="s">
        <v>245</v>
      </c>
      <c r="B322">
        <v>2019</v>
      </c>
      <c r="C322" t="s">
        <v>37</v>
      </c>
      <c r="D322" t="s">
        <v>38</v>
      </c>
      <c r="E322">
        <v>4</v>
      </c>
      <c r="F322" t="s">
        <v>40</v>
      </c>
      <c r="G322">
        <v>2.516667</v>
      </c>
      <c r="H322" t="s">
        <v>54</v>
      </c>
      <c r="I322">
        <v>803</v>
      </c>
      <c r="J322">
        <v>1573</v>
      </c>
      <c r="K322">
        <v>0.2</v>
      </c>
      <c r="L322">
        <v>0.6</v>
      </c>
      <c r="M322">
        <v>0.8</v>
      </c>
      <c r="N322">
        <v>1.05</v>
      </c>
      <c r="O322">
        <v>1.1000000000000001</v>
      </c>
      <c r="P322">
        <v>1.1499999999999999</v>
      </c>
      <c r="Q322" t="s">
        <v>46</v>
      </c>
      <c r="R322">
        <v>4</v>
      </c>
      <c r="S322">
        <v>6</v>
      </c>
      <c r="T322" t="s">
        <v>47</v>
      </c>
      <c r="U322" t="s">
        <v>54</v>
      </c>
      <c r="V322" t="s">
        <v>50</v>
      </c>
      <c r="W322">
        <v>2019</v>
      </c>
      <c r="X322" t="s">
        <v>37</v>
      </c>
      <c r="Y322" t="s">
        <v>38</v>
      </c>
      <c r="Z322">
        <v>4</v>
      </c>
      <c r="AA322">
        <v>0</v>
      </c>
      <c r="AB322">
        <v>206</v>
      </c>
      <c r="AC322">
        <v>1.1499999999999999</v>
      </c>
      <c r="AD322">
        <v>0.62916675</v>
      </c>
      <c r="AE322">
        <v>1808.95</v>
      </c>
      <c r="AF322" s="10">
        <f>VLOOKUP(AS322,[1]Hoja3!$B$2:$AO$841,17,FALSE)</f>
        <v>210</v>
      </c>
      <c r="AG322" s="10">
        <f>VLOOKUP(AS322,[1]Hoja3!$B$2:$AO$841,23,FALSE)</f>
        <v>1.1499999999999999</v>
      </c>
      <c r="AH322" s="10">
        <f>VLOOKUP(AS322,[1]Hoja3!$B$2:$AO$841,28,FALSE)</f>
        <v>0.72</v>
      </c>
      <c r="AI322" s="10" t="str">
        <f>VLOOKUP(AS322,[1]Hoja3!$B$2:$AO$841,19,FALSE)</f>
        <v>Entry Production Color Low/Mid</v>
      </c>
      <c r="AJ322" s="10">
        <f>VLOOKUP(AS322,[1]Hoja3!$B$2:$AO$841,15,FALSE)</f>
        <v>0</v>
      </c>
      <c r="AK322">
        <f>IF(AE322=AY322,1,0)</f>
        <v>0</v>
      </c>
      <c r="AL322">
        <f>IF(AB322=AF322,1,0)</f>
        <v>0</v>
      </c>
      <c r="AM322">
        <f>IF(AC322=AG322,1,0)</f>
        <v>1</v>
      </c>
      <c r="AN322">
        <f>IF(AD322=AH322,1,0)</f>
        <v>0</v>
      </c>
      <c r="AO322">
        <f>IF(H322=AI322,1,0)</f>
        <v>1</v>
      </c>
      <c r="AP322">
        <f>IF(AJ322=AA322,1,0)</f>
        <v>1</v>
      </c>
      <c r="AQ322" s="8">
        <f>COUNTIF($A$2:$A$1228,A322)</f>
        <v>1</v>
      </c>
      <c r="AR322">
        <f>VLOOKUP(A322,[1]Hoja3!$C$2:$AO$841,39,FALSE)</f>
        <v>1</v>
      </c>
      <c r="AS322" t="str">
        <f>A322 &amp; COUNTIF(A$2:A322,A322)</f>
        <v>0E2B6585291</v>
      </c>
      <c r="AT322" s="10">
        <f>VLOOKUP(AS322,[1]Hoja3!$B$2:$AO$841,38,FALSE)</f>
        <v>1808.95</v>
      </c>
      <c r="AU322" s="9">
        <f>IF(AR322&gt;AQ322,1,0)</f>
        <v>0</v>
      </c>
      <c r="AV322">
        <f>IF(P322="NA",2,IF(OR(F322="INSTALACION NUEVA",F322="Mantenimiento preventivo"),3,IF(AND(AB322&lt;AF322,AK322&lt;&gt;1),4,IF(AT322&gt;AE322,1,0))))</f>
        <v>4</v>
      </c>
    </row>
    <row r="323" spans="1:48" x14ac:dyDescent="0.25">
      <c r="A323" t="s">
        <v>242</v>
      </c>
      <c r="B323">
        <v>2019</v>
      </c>
      <c r="C323" t="s">
        <v>37</v>
      </c>
      <c r="D323" t="s">
        <v>38</v>
      </c>
      <c r="E323">
        <v>4</v>
      </c>
      <c r="F323" t="s">
        <v>40</v>
      </c>
      <c r="G323">
        <v>0</v>
      </c>
      <c r="H323" t="s">
        <v>34</v>
      </c>
      <c r="I323">
        <v>468</v>
      </c>
      <c r="J323">
        <v>715</v>
      </c>
      <c r="K323">
        <v>0</v>
      </c>
      <c r="L323">
        <v>0</v>
      </c>
      <c r="M323">
        <v>0</v>
      </c>
      <c r="N323">
        <v>0.6</v>
      </c>
      <c r="O323">
        <v>0.8</v>
      </c>
      <c r="P323">
        <v>1.05</v>
      </c>
      <c r="Q323" t="s">
        <v>46</v>
      </c>
      <c r="R323">
        <v>5</v>
      </c>
      <c r="S323">
        <v>9</v>
      </c>
      <c r="T323" t="s">
        <v>47</v>
      </c>
      <c r="U323" t="s">
        <v>34</v>
      </c>
      <c r="V323" t="s">
        <v>55</v>
      </c>
      <c r="W323">
        <v>2019</v>
      </c>
      <c r="X323" t="s">
        <v>37</v>
      </c>
      <c r="Y323" t="s">
        <v>38</v>
      </c>
      <c r="Z323">
        <v>4</v>
      </c>
      <c r="AA323">
        <v>0</v>
      </c>
      <c r="AB323">
        <v>352</v>
      </c>
      <c r="AC323">
        <v>1.05</v>
      </c>
      <c r="AD323">
        <v>0</v>
      </c>
      <c r="AE323">
        <v>750.75</v>
      </c>
      <c r="AF323" s="10">
        <f>VLOOKUP(AS323,[1]Hoja3!$B$2:$AO$841,17,FALSE)</f>
        <v>352</v>
      </c>
      <c r="AG323" s="10">
        <f>VLOOKUP(AS323,[1]Hoja3!$B$2:$AO$841,23,FALSE)</f>
        <v>1.05</v>
      </c>
      <c r="AH323" s="10">
        <f>VLOOKUP(AS323,[1]Hoja3!$B$2:$AO$841,28,FALSE)</f>
        <v>0</v>
      </c>
      <c r="AI323" s="10" t="str">
        <f>VLOOKUP(AS323,[1]Hoja3!$B$2:$AO$841,19,FALSE)</f>
        <v>A4 Mono MFPs</v>
      </c>
      <c r="AJ323" s="10">
        <f>VLOOKUP(AS323,[1]Hoja3!$B$2:$AO$841,15,FALSE)</f>
        <v>0</v>
      </c>
      <c r="AK323">
        <f>IF(AE323=AY323,1,0)</f>
        <v>0</v>
      </c>
      <c r="AL323">
        <f>IF(AB323=AF323,1,0)</f>
        <v>1</v>
      </c>
      <c r="AM323">
        <f>IF(AC323=AG323,1,0)</f>
        <v>1</v>
      </c>
      <c r="AN323">
        <f>IF(AD323=AH323,1,0)</f>
        <v>1</v>
      </c>
      <c r="AO323">
        <f>IF(H323=AI323,1,0)</f>
        <v>1</v>
      </c>
      <c r="AP323">
        <f>IF(AJ323=AA323,1,0)</f>
        <v>1</v>
      </c>
      <c r="AQ323" s="8">
        <f>COUNTIF($A$2:$A$1228,A323)</f>
        <v>2</v>
      </c>
      <c r="AR323">
        <f>VLOOKUP(A323,[1]Hoja3!$C$2:$AO$841,39,FALSE)</f>
        <v>2</v>
      </c>
      <c r="AS323" t="str">
        <f>A323 &amp; COUNTIF(A$2:A323,A323)</f>
        <v>0C4X0029271</v>
      </c>
      <c r="AT323" s="10">
        <f>VLOOKUP(AS323,[1]Hoja3!$B$2:$AO$841,38,FALSE)</f>
        <v>750.75000000000011</v>
      </c>
      <c r="AU323" s="9">
        <f>IF(AR323&gt;AQ323,1,0)</f>
        <v>0</v>
      </c>
      <c r="AV323">
        <f>IF(P323="NA",2,IF(OR(F323="INSTALACION NUEVA",F323="Mantenimiento preventivo"),3,IF(AND(AB323&lt;AF323,AK323&lt;&gt;1),4,IF(AT323&gt;AE323,1,0))))</f>
        <v>0</v>
      </c>
    </row>
    <row r="324" spans="1:48" x14ac:dyDescent="0.25">
      <c r="A324" t="s">
        <v>791</v>
      </c>
      <c r="B324">
        <v>2019</v>
      </c>
      <c r="C324" t="s">
        <v>37</v>
      </c>
      <c r="D324" t="s">
        <v>38</v>
      </c>
      <c r="E324">
        <v>4</v>
      </c>
      <c r="F324" t="s">
        <v>40</v>
      </c>
      <c r="G324">
        <v>1.6666669999999999</v>
      </c>
      <c r="I324" t="s">
        <v>33</v>
      </c>
      <c r="J324" t="s">
        <v>33</v>
      </c>
      <c r="K324" t="s">
        <v>33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R324" t="s">
        <v>33</v>
      </c>
      <c r="S324" t="s">
        <v>33</v>
      </c>
      <c r="U324" t="s">
        <v>34</v>
      </c>
      <c r="V324" t="s">
        <v>67</v>
      </c>
      <c r="W324">
        <v>2019</v>
      </c>
      <c r="X324" t="s">
        <v>37</v>
      </c>
      <c r="Y324" t="s">
        <v>38</v>
      </c>
      <c r="Z324">
        <v>4</v>
      </c>
      <c r="AA324" t="s">
        <v>33</v>
      </c>
      <c r="AB324">
        <v>0</v>
      </c>
      <c r="AC324">
        <v>0</v>
      </c>
      <c r="AD324">
        <v>0</v>
      </c>
      <c r="AE324">
        <v>0</v>
      </c>
      <c r="AF324" s="10">
        <f>VLOOKUP(AS324,[1]Hoja3!$B$2:$AO$841,17,FALSE)</f>
        <v>526</v>
      </c>
      <c r="AG324" s="10">
        <f>VLOOKUP(AS324,[1]Hoja3!$B$2:$AO$841,23,FALSE)</f>
        <v>1.05</v>
      </c>
      <c r="AH324" s="10">
        <f>VLOOKUP(AS324,[1]Hoja3!$B$2:$AO$841,28,FALSE)</f>
        <v>0.33399999999999996</v>
      </c>
      <c r="AI324" s="10" t="str">
        <f>VLOOKUP(AS324,[1]Hoja3!$B$2:$AO$841,19,FALSE)</f>
        <v>A4 Mono MFPs</v>
      </c>
      <c r="AJ324" s="10">
        <f>VLOOKUP(AS324,[1]Hoja3!$B$2:$AO$841,15,FALSE)</f>
        <v>0</v>
      </c>
      <c r="AK324">
        <f>IF(AE324=AY324,1,0)</f>
        <v>1</v>
      </c>
      <c r="AL324">
        <f>IF(AB324=AF324,1,0)</f>
        <v>0</v>
      </c>
      <c r="AM324">
        <f>IF(AC324=AG324,1,0)</f>
        <v>0</v>
      </c>
      <c r="AN324">
        <f>IF(AD324=AH324,1,0)</f>
        <v>0</v>
      </c>
      <c r="AO324">
        <f>IF(H324=AI324,1,0)</f>
        <v>0</v>
      </c>
      <c r="AP324">
        <f>IF(AJ324=AA324,1,0)</f>
        <v>0</v>
      </c>
      <c r="AQ324" s="8">
        <f>COUNTIF($A$2:$A$1228,A324)</f>
        <v>2</v>
      </c>
      <c r="AR324">
        <f>VLOOKUP(A324,[1]Hoja3!$C$2:$AO$841,39,FALSE)</f>
        <v>2</v>
      </c>
      <c r="AS324" t="str">
        <f>A324 &amp; COUNTIF(A$2:A324,A324)</f>
        <v>0A2T0242951</v>
      </c>
      <c r="AT324" s="10">
        <f>VLOOKUP(AS324,[1]Hoja3!$B$2:$AO$841,38,FALSE)</f>
        <v>750.75000000000011</v>
      </c>
      <c r="AU324" s="9">
        <f>IF(AR324&gt;AQ324,1,0)</f>
        <v>0</v>
      </c>
      <c r="AV324">
        <f>IF(P324="NA",2,IF(OR(F324="INSTALACION NUEVA",F324="Mantenimiento preventivo"),3,IF(AND(AB324&lt;AF324,AK324&lt;&gt;1),4,IF(AT324&gt;AE324,1,0))))</f>
        <v>2</v>
      </c>
    </row>
    <row r="325" spans="1:48" x14ac:dyDescent="0.25">
      <c r="A325" t="s">
        <v>259</v>
      </c>
      <c r="B325">
        <v>2019</v>
      </c>
      <c r="C325" t="s">
        <v>37</v>
      </c>
      <c r="D325" t="s">
        <v>38</v>
      </c>
      <c r="E325">
        <v>4</v>
      </c>
      <c r="F325" t="s">
        <v>40</v>
      </c>
      <c r="G325">
        <v>0.58333330000000005</v>
      </c>
      <c r="H325" t="s">
        <v>54</v>
      </c>
      <c r="I325">
        <v>803</v>
      </c>
      <c r="J325">
        <v>1573</v>
      </c>
      <c r="K325">
        <v>0.2</v>
      </c>
      <c r="L325">
        <v>0.6</v>
      </c>
      <c r="M325">
        <v>0.8</v>
      </c>
      <c r="N325">
        <v>1.05</v>
      </c>
      <c r="O325">
        <v>1.1000000000000001</v>
      </c>
      <c r="P325">
        <v>1.1499999999999999</v>
      </c>
      <c r="Q325" t="s">
        <v>46</v>
      </c>
      <c r="R325">
        <v>4</v>
      </c>
      <c r="S325">
        <v>6</v>
      </c>
      <c r="T325" t="s">
        <v>47</v>
      </c>
      <c r="U325" t="s">
        <v>54</v>
      </c>
      <c r="V325" t="s">
        <v>67</v>
      </c>
      <c r="W325">
        <v>2019</v>
      </c>
      <c r="X325" t="s">
        <v>37</v>
      </c>
      <c r="Y325" t="s">
        <v>38</v>
      </c>
      <c r="Z325">
        <v>5</v>
      </c>
      <c r="AA325">
        <v>0</v>
      </c>
      <c r="AB325">
        <v>8</v>
      </c>
      <c r="AC325">
        <v>0.8</v>
      </c>
      <c r="AD325">
        <v>0.14583332500000001</v>
      </c>
      <c r="AE325">
        <v>1258.4000000000001</v>
      </c>
      <c r="AF325" s="10">
        <f>VLOOKUP(AS325,[1]Hoja3!$B$2:$AO$841,17,FALSE)</f>
        <v>14</v>
      </c>
      <c r="AG325" s="10">
        <f>VLOOKUP(AS325,[1]Hoja3!$B$2:$AO$841,23,FALSE)</f>
        <v>0.8</v>
      </c>
      <c r="AH325" s="10">
        <f>VLOOKUP(AS325,[1]Hoja3!$B$2:$AO$841,28,FALSE)</f>
        <v>0.3125</v>
      </c>
      <c r="AI325" s="10" t="str">
        <f>VLOOKUP(AS325,[1]Hoja3!$B$2:$AO$841,19,FALSE)</f>
        <v>Entry Production Color Low/Mid</v>
      </c>
      <c r="AJ325" s="10">
        <f>VLOOKUP(AS325,[1]Hoja3!$B$2:$AO$841,15,FALSE)</f>
        <v>0</v>
      </c>
      <c r="AK325">
        <f>IF(AE325=AY325,1,0)</f>
        <v>0</v>
      </c>
      <c r="AL325">
        <f>IF(AB325=AF325,1,0)</f>
        <v>0</v>
      </c>
      <c r="AM325">
        <f>IF(AC325=AG325,1,0)</f>
        <v>1</v>
      </c>
      <c r="AN325">
        <f>IF(AD325=AH325,1,0)</f>
        <v>0</v>
      </c>
      <c r="AO325">
        <f>IF(H325=AI325,1,0)</f>
        <v>1</v>
      </c>
      <c r="AP325">
        <f>IF(AJ325=AA325,1,0)</f>
        <v>1</v>
      </c>
      <c r="AQ325" s="8">
        <f>COUNTIF($A$2:$A$1228,A325)</f>
        <v>2</v>
      </c>
      <c r="AR325">
        <f>VLOOKUP(A325,[1]Hoja3!$C$2:$AO$841,39,FALSE)</f>
        <v>2</v>
      </c>
      <c r="AS325" t="str">
        <f>A325 &amp; COUNTIF(A$2:A325,A325)</f>
        <v>0XPN5505451</v>
      </c>
      <c r="AT325" s="10">
        <f>VLOOKUP(AS325,[1]Hoja3!$B$2:$AO$841,38,FALSE)</f>
        <v>1258.4000000000003</v>
      </c>
      <c r="AU325" s="9">
        <f>IF(AR325&gt;AQ325,1,0)</f>
        <v>0</v>
      </c>
      <c r="AV325">
        <f>IF(P325="NA",2,IF(OR(F325="INSTALACION NUEVA",F325="Mantenimiento preventivo"),3,IF(AND(AB325&lt;AF325,AK325&lt;&gt;1),4,IF(AT325&gt;AE325,1,0))))</f>
        <v>4</v>
      </c>
    </row>
    <row r="326" spans="1:48" x14ac:dyDescent="0.25">
      <c r="A326" t="s">
        <v>240</v>
      </c>
      <c r="B326">
        <v>2019</v>
      </c>
      <c r="C326" t="s">
        <v>37</v>
      </c>
      <c r="D326" t="s">
        <v>38</v>
      </c>
      <c r="E326">
        <v>4</v>
      </c>
      <c r="F326" t="s">
        <v>40</v>
      </c>
      <c r="G326">
        <v>0.56666669999999997</v>
      </c>
      <c r="H326" t="s">
        <v>45</v>
      </c>
      <c r="I326">
        <v>803</v>
      </c>
      <c r="J326">
        <v>1573</v>
      </c>
      <c r="K326">
        <v>0.2</v>
      </c>
      <c r="L326">
        <v>0.6</v>
      </c>
      <c r="M326">
        <v>0.8</v>
      </c>
      <c r="N326">
        <v>1.05</v>
      </c>
      <c r="O326">
        <v>1.1000000000000001</v>
      </c>
      <c r="P326">
        <v>1.1499999999999999</v>
      </c>
      <c r="Q326" t="s">
        <v>46</v>
      </c>
      <c r="R326">
        <v>4</v>
      </c>
      <c r="S326">
        <v>6</v>
      </c>
      <c r="T326" t="s">
        <v>47</v>
      </c>
      <c r="U326" t="s">
        <v>48</v>
      </c>
      <c r="V326" t="s">
        <v>42</v>
      </c>
      <c r="W326">
        <v>2019</v>
      </c>
      <c r="X326" t="s">
        <v>37</v>
      </c>
      <c r="Y326" t="s">
        <v>38</v>
      </c>
      <c r="Z326">
        <v>5</v>
      </c>
      <c r="AA326">
        <v>0</v>
      </c>
      <c r="AB326">
        <v>16</v>
      </c>
      <c r="AC326">
        <v>1.05</v>
      </c>
      <c r="AD326">
        <v>0.14166667499999999</v>
      </c>
      <c r="AE326">
        <v>1651.65</v>
      </c>
      <c r="AF326" s="10">
        <f>VLOOKUP(AS326,[1]Hoja3!$B$2:$AO$841,17,FALSE)</f>
        <v>22</v>
      </c>
      <c r="AG326" s="10">
        <f>VLOOKUP(AS326,[1]Hoja3!$B$2:$AO$841,23,FALSE)</f>
        <v>1.05</v>
      </c>
      <c r="AH326" s="10">
        <f>VLOOKUP(AS326,[1]Hoja3!$B$2:$AO$841,28,FALSE)</f>
        <v>0.34250000000000003</v>
      </c>
      <c r="AI326" s="10" t="str">
        <f>VLOOKUP(AS326,[1]Hoja3!$B$2:$AO$841,19,FALSE)</f>
        <v>Light Production Digital Business</v>
      </c>
      <c r="AJ326" s="10">
        <f>VLOOKUP(AS326,[1]Hoja3!$B$2:$AO$841,15,FALSE)</f>
        <v>0</v>
      </c>
      <c r="AK326">
        <f>IF(AE326=AY326,1,0)</f>
        <v>0</v>
      </c>
      <c r="AL326">
        <f>IF(AB326=AF326,1,0)</f>
        <v>0</v>
      </c>
      <c r="AM326">
        <f>IF(AC326=AG326,1,0)</f>
        <v>1</v>
      </c>
      <c r="AN326">
        <f>IF(AD326=AH326,1,0)</f>
        <v>0</v>
      </c>
      <c r="AO326">
        <f>IF(H326=AI326,1,0)</f>
        <v>1</v>
      </c>
      <c r="AP326">
        <f>IF(AJ326=AA326,1,0)</f>
        <v>1</v>
      </c>
      <c r="AQ326" s="8">
        <f>COUNTIF($A$2:$A$1228,A326)</f>
        <v>3</v>
      </c>
      <c r="AR326">
        <f>VLOOKUP(A326,[1]Hoja3!$C$2:$AO$841,39,FALSE)</f>
        <v>2</v>
      </c>
      <c r="AS326" t="str">
        <f>A326 &amp; COUNTIF(A$2:A326,A326)</f>
        <v>0BG10009971</v>
      </c>
      <c r="AT326" s="10">
        <f>VLOOKUP(AS326,[1]Hoja3!$B$2:$AO$841,38,FALSE)</f>
        <v>1651.6500000000003</v>
      </c>
      <c r="AU326" s="9">
        <f>IF(AR326&gt;AQ326,1,0)</f>
        <v>0</v>
      </c>
      <c r="AV326">
        <f>IF(P326="NA",2,IF(OR(F326="INSTALACION NUEVA",F326="Mantenimiento preventivo"),3,IF(AND(AB326&lt;AF326,AK326&lt;&gt;1),4,IF(AT326&gt;AE326,1,0))))</f>
        <v>4</v>
      </c>
    </row>
    <row r="327" spans="1:48" x14ac:dyDescent="0.25">
      <c r="A327" t="s">
        <v>792</v>
      </c>
      <c r="B327">
        <v>2019</v>
      </c>
      <c r="C327" t="s">
        <v>37</v>
      </c>
      <c r="D327" t="s">
        <v>38</v>
      </c>
      <c r="E327">
        <v>4</v>
      </c>
      <c r="F327" t="s">
        <v>44</v>
      </c>
      <c r="G327">
        <v>0</v>
      </c>
      <c r="H327" t="s">
        <v>34</v>
      </c>
      <c r="I327">
        <v>468</v>
      </c>
      <c r="J327">
        <v>715</v>
      </c>
      <c r="K327">
        <v>0</v>
      </c>
      <c r="L327">
        <v>0</v>
      </c>
      <c r="M327">
        <v>0</v>
      </c>
      <c r="N327">
        <v>0.6</v>
      </c>
      <c r="O327">
        <v>0.8</v>
      </c>
      <c r="P327">
        <v>1.05</v>
      </c>
      <c r="Q327" t="s">
        <v>46</v>
      </c>
      <c r="R327">
        <v>5</v>
      </c>
      <c r="S327">
        <v>9</v>
      </c>
      <c r="T327" t="s">
        <v>47</v>
      </c>
      <c r="U327" t="s">
        <v>34</v>
      </c>
      <c r="V327" t="s">
        <v>50</v>
      </c>
      <c r="W327">
        <v>2019</v>
      </c>
      <c r="X327" t="s">
        <v>37</v>
      </c>
      <c r="Y327" t="s">
        <v>38</v>
      </c>
      <c r="Z327">
        <v>4</v>
      </c>
      <c r="AA327">
        <v>1</v>
      </c>
      <c r="AB327">
        <v>65</v>
      </c>
      <c r="AC327">
        <v>0</v>
      </c>
      <c r="AD327">
        <v>0</v>
      </c>
      <c r="AE327">
        <v>0</v>
      </c>
      <c r="AF327" s="10" t="e">
        <f>VLOOKUP(AS327,[1]Hoja3!$B$2:$AO$841,17,FALSE)</f>
        <v>#N/A</v>
      </c>
      <c r="AG327" s="10" t="e">
        <f>VLOOKUP(AS327,[1]Hoja3!$B$2:$AO$841,23,FALSE)</f>
        <v>#N/A</v>
      </c>
      <c r="AH327" s="10" t="e">
        <f>VLOOKUP(AS327,[1]Hoja3!$B$2:$AO$841,28,FALSE)</f>
        <v>#N/A</v>
      </c>
      <c r="AI327" s="10" t="e">
        <f>VLOOKUP(AS327,[1]Hoja3!$B$2:$AO$841,19,FALSE)</f>
        <v>#N/A</v>
      </c>
      <c r="AJ327" s="10"/>
      <c r="AK327">
        <f>IF(AE327=AY327,1,0)</f>
        <v>1</v>
      </c>
      <c r="AL327" t="e">
        <f>IF(AB327=AF327,1,0)</f>
        <v>#N/A</v>
      </c>
      <c r="AM327" t="e">
        <f>IF(AC327=AG327,1,0)</f>
        <v>#N/A</v>
      </c>
      <c r="AN327" t="e">
        <f>IF(AD327=AH327,1,0)</f>
        <v>#N/A</v>
      </c>
      <c r="AO327" t="e">
        <f>IF(H327=AI327,1,0)</f>
        <v>#N/A</v>
      </c>
      <c r="AQ327" s="8">
        <f>COUNTIF($A$2:$A$1228,A327)</f>
        <v>1</v>
      </c>
      <c r="AR327" t="e">
        <f>VLOOKUP(A327,[1]Hoja3!$C$2:$AO$841,39,FALSE)</f>
        <v>#N/A</v>
      </c>
      <c r="AS327" t="str">
        <f>A327 &amp; COUNTIF(A$2:A327,A327)</f>
        <v>09HB3318891</v>
      </c>
      <c r="AT327" s="10" t="e">
        <f>VLOOKUP(AS327,[1]Hoja3!$B$2:$AO$841,38,FALSE)</f>
        <v>#N/A</v>
      </c>
      <c r="AU327" s="9" t="e">
        <f>IF(AR327&gt;AQ327,1,0)</f>
        <v>#N/A</v>
      </c>
    </row>
    <row r="328" spans="1:48" x14ac:dyDescent="0.25">
      <c r="A328" t="s">
        <v>231</v>
      </c>
      <c r="B328">
        <v>2019</v>
      </c>
      <c r="C328" t="s">
        <v>37</v>
      </c>
      <c r="D328" t="s">
        <v>38</v>
      </c>
      <c r="E328">
        <v>4</v>
      </c>
      <c r="F328" t="s">
        <v>40</v>
      </c>
      <c r="G328">
        <v>1.766667</v>
      </c>
      <c r="I328" t="s">
        <v>33</v>
      </c>
      <c r="J328" t="s">
        <v>33</v>
      </c>
      <c r="K328" t="s">
        <v>33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R328" t="s">
        <v>33</v>
      </c>
      <c r="S328" t="s">
        <v>33</v>
      </c>
      <c r="U328" t="s">
        <v>91</v>
      </c>
      <c r="V328" t="s">
        <v>83</v>
      </c>
      <c r="W328">
        <v>2019</v>
      </c>
      <c r="X328" t="s">
        <v>37</v>
      </c>
      <c r="Y328" t="s">
        <v>38</v>
      </c>
      <c r="Z328">
        <v>5</v>
      </c>
      <c r="AA328" t="s">
        <v>33</v>
      </c>
      <c r="AB328">
        <v>0</v>
      </c>
      <c r="AC328">
        <v>0</v>
      </c>
      <c r="AD328">
        <v>0</v>
      </c>
      <c r="AE328">
        <v>0</v>
      </c>
      <c r="AF328" s="10">
        <f>VLOOKUP(AS328,[1]Hoja3!$B$2:$AO$841,17,FALSE)</f>
        <v>35</v>
      </c>
      <c r="AG328" s="10">
        <f>VLOOKUP(AS328,[1]Hoja3!$B$2:$AO$841,23,FALSE)</f>
        <v>1.1000000000000001</v>
      </c>
      <c r="AH328" s="10">
        <f>VLOOKUP(AS328,[1]Hoja3!$B$2:$AO$841,28,FALSE)</f>
        <v>0.5</v>
      </c>
      <c r="AI328" s="10" t="str">
        <f>VLOOKUP(AS328,[1]Hoja3!$B$2:$AO$841,19,FALSE)</f>
        <v>WF Mono Systems and Legacy Color</v>
      </c>
      <c r="AJ328" s="10">
        <f>VLOOKUP(AS328,[1]Hoja3!$B$2:$AO$841,15,FALSE)</f>
        <v>0</v>
      </c>
      <c r="AK328">
        <f>IF(AE328=AY328,1,0)</f>
        <v>1</v>
      </c>
      <c r="AL328">
        <f>IF(AB328=AF328,1,0)</f>
        <v>0</v>
      </c>
      <c r="AM328">
        <f>IF(AC328=AG328,1,0)</f>
        <v>0</v>
      </c>
      <c r="AN328">
        <f>IF(AD328=AH328,1,0)</f>
        <v>0</v>
      </c>
      <c r="AO328">
        <f>IF(H328=AI328,1,0)</f>
        <v>0</v>
      </c>
      <c r="AP328">
        <f>IF(AJ328=AA328,1,0)</f>
        <v>0</v>
      </c>
      <c r="AQ328" s="8">
        <f>COUNTIF($A$2:$A$1228,A328)</f>
        <v>1</v>
      </c>
      <c r="AR328">
        <f>VLOOKUP(A328,[1]Hoja3!$C$2:$AO$841,39,FALSE)</f>
        <v>1</v>
      </c>
      <c r="AS328" t="str">
        <f>A328 &amp; COUNTIF(A$2:A328,A328)</f>
        <v>0A1H0223911</v>
      </c>
      <c r="AT328" s="10">
        <f>VLOOKUP(AS328,[1]Hoja3!$B$2:$AO$841,38,FALSE)</f>
        <v>1730.3000000000004</v>
      </c>
      <c r="AU328" s="9">
        <f>IF(AR328&gt;AQ328,1,0)</f>
        <v>0</v>
      </c>
      <c r="AV328">
        <f>IF(P328="NA",2,IF(OR(F328="INSTALACION NUEVA",F328="Mantenimiento preventivo"),3,IF(AND(AB328&lt;AF328,AK328&lt;&gt;1),4,IF(AT328&gt;AE328,1,0))))</f>
        <v>2</v>
      </c>
    </row>
    <row r="329" spans="1:48" x14ac:dyDescent="0.25">
      <c r="A329" t="s">
        <v>97</v>
      </c>
      <c r="B329">
        <v>2019</v>
      </c>
      <c r="C329" t="s">
        <v>37</v>
      </c>
      <c r="D329" t="s">
        <v>38</v>
      </c>
      <c r="E329">
        <v>4</v>
      </c>
      <c r="F329" t="s">
        <v>40</v>
      </c>
      <c r="G329">
        <v>3.3333340000000003E-2</v>
      </c>
      <c r="H329" t="s">
        <v>58</v>
      </c>
      <c r="I329">
        <v>655</v>
      </c>
      <c r="J329">
        <v>1365</v>
      </c>
      <c r="K329">
        <v>0</v>
      </c>
      <c r="L329">
        <v>0</v>
      </c>
      <c r="M329">
        <v>0.6</v>
      </c>
      <c r="N329">
        <v>0.8</v>
      </c>
      <c r="O329">
        <v>1.05</v>
      </c>
      <c r="P329">
        <v>1.1000000000000001</v>
      </c>
      <c r="Q329" t="s">
        <v>46</v>
      </c>
      <c r="R329">
        <v>5</v>
      </c>
      <c r="S329">
        <v>9</v>
      </c>
      <c r="T329" t="s">
        <v>47</v>
      </c>
      <c r="U329" t="s">
        <v>58</v>
      </c>
      <c r="V329" t="s">
        <v>83</v>
      </c>
      <c r="W329">
        <v>2019</v>
      </c>
      <c r="X329" t="s">
        <v>37</v>
      </c>
      <c r="Y329" t="s">
        <v>38</v>
      </c>
      <c r="Z329">
        <v>11</v>
      </c>
      <c r="AA329">
        <v>0</v>
      </c>
      <c r="AB329">
        <v>2</v>
      </c>
      <c r="AC329">
        <v>0</v>
      </c>
      <c r="AD329">
        <v>6.6666679999999997E-3</v>
      </c>
      <c r="AE329">
        <v>0</v>
      </c>
      <c r="AF329" s="10">
        <f>VLOOKUP(AS329,[1]Hoja3!$B$2:$AO$841,17,FALSE)</f>
        <v>6</v>
      </c>
      <c r="AG329" s="10">
        <f>VLOOKUP(AS329,[1]Hoja3!$B$2:$AO$841,23,FALSE)</f>
        <v>0</v>
      </c>
      <c r="AH329" s="10">
        <f>VLOOKUP(AS329,[1]Hoja3!$B$2:$AO$841,28,FALSE)</f>
        <v>6.6000000000000003E-2</v>
      </c>
      <c r="AI329" s="10" t="str">
        <f>VLOOKUP(AS329,[1]Hoja3!$B$2:$AO$841,19,FALSE)</f>
        <v>Departmental Digital</v>
      </c>
      <c r="AJ329" s="10">
        <f>VLOOKUP(AS329,[1]Hoja3!$B$2:$AO$841,15,FALSE)</f>
        <v>0</v>
      </c>
      <c r="AK329">
        <f>IF(AE329=AY329,1,0)</f>
        <v>1</v>
      </c>
      <c r="AL329">
        <f>IF(AB329=AF329,1,0)</f>
        <v>0</v>
      </c>
      <c r="AM329">
        <f>IF(AC329=AG329,1,0)</f>
        <v>1</v>
      </c>
      <c r="AN329">
        <f>IF(AD329=AH329,1,0)</f>
        <v>0</v>
      </c>
      <c r="AO329">
        <f>IF(H329=AI329,1,0)</f>
        <v>1</v>
      </c>
      <c r="AP329">
        <f>IF(AJ329=AA329,1,0)</f>
        <v>1</v>
      </c>
      <c r="AQ329" s="8">
        <f>COUNTIF($A$2:$A$1228,A329)</f>
        <v>2</v>
      </c>
      <c r="AR329">
        <f>VLOOKUP(A329,[1]Hoja3!$C$2:$AO$841,39,FALSE)</f>
        <v>2</v>
      </c>
      <c r="AS329" t="str">
        <f>A329 &amp; COUNTIF(A$2:A329,A329)</f>
        <v>0EX92932002</v>
      </c>
      <c r="AT329" s="10">
        <f>VLOOKUP(AS329,[1]Hoja3!$B$2:$AO$841,38,FALSE)</f>
        <v>0</v>
      </c>
      <c r="AU329" s="9">
        <f>IF(AR329&gt;AQ329,1,0)</f>
        <v>0</v>
      </c>
      <c r="AV329">
        <f>IF(P329="NA",2,IF(OR(F329="INSTALACION NUEVA",F329="Mantenimiento preventivo"),3,IF(AND(AB329&lt;AF329,AK329&lt;&gt;1),4,IF(AT329&gt;AE329,1,0))))</f>
        <v>0</v>
      </c>
    </row>
    <row r="330" spans="1:48" x14ac:dyDescent="0.25">
      <c r="A330" t="s">
        <v>120</v>
      </c>
      <c r="B330">
        <v>2019</v>
      </c>
      <c r="C330" t="s">
        <v>37</v>
      </c>
      <c r="D330" t="s">
        <v>38</v>
      </c>
      <c r="E330">
        <v>4</v>
      </c>
      <c r="F330" t="s">
        <v>44</v>
      </c>
      <c r="G330">
        <v>0</v>
      </c>
      <c r="H330" t="s">
        <v>45</v>
      </c>
      <c r="I330">
        <v>803</v>
      </c>
      <c r="J330">
        <v>1573</v>
      </c>
      <c r="K330">
        <v>0.2</v>
      </c>
      <c r="L330">
        <v>0.6</v>
      </c>
      <c r="M330">
        <v>0.8</v>
      </c>
      <c r="N330">
        <v>1.05</v>
      </c>
      <c r="O330">
        <v>1.1000000000000001</v>
      </c>
      <c r="P330">
        <v>1.1499999999999999</v>
      </c>
      <c r="Q330" t="s">
        <v>46</v>
      </c>
      <c r="R330">
        <v>4</v>
      </c>
      <c r="S330">
        <v>6</v>
      </c>
      <c r="T330" t="s">
        <v>47</v>
      </c>
      <c r="U330" t="s">
        <v>48</v>
      </c>
      <c r="V330" t="s">
        <v>42</v>
      </c>
      <c r="W330">
        <v>2019</v>
      </c>
      <c r="X330" t="s">
        <v>37</v>
      </c>
      <c r="Y330" t="s">
        <v>38</v>
      </c>
      <c r="Z330">
        <v>4</v>
      </c>
      <c r="AA330">
        <v>0</v>
      </c>
      <c r="AB330">
        <v>0</v>
      </c>
      <c r="AC330">
        <v>0</v>
      </c>
      <c r="AD330">
        <v>0</v>
      </c>
      <c r="AE330">
        <v>1573</v>
      </c>
      <c r="AF330" s="10" t="e">
        <f>VLOOKUP(AS330,[1]Hoja3!$B$2:$AO$841,17,FALSE)</f>
        <v>#N/A</v>
      </c>
      <c r="AG330" s="10" t="e">
        <f>VLOOKUP(AS330,[1]Hoja3!$B$2:$AO$841,23,FALSE)</f>
        <v>#N/A</v>
      </c>
      <c r="AH330" s="10" t="e">
        <f>VLOOKUP(AS330,[1]Hoja3!$B$2:$AO$841,28,FALSE)</f>
        <v>#N/A</v>
      </c>
      <c r="AI330" s="10" t="e">
        <f>VLOOKUP(AS330,[1]Hoja3!$B$2:$AO$841,19,FALSE)</f>
        <v>#N/A</v>
      </c>
      <c r="AJ330" s="10"/>
      <c r="AK330">
        <f>IF(AE330=AY330,1,0)</f>
        <v>0</v>
      </c>
      <c r="AL330" t="e">
        <f>IF(AB330=AF330,1,0)</f>
        <v>#N/A</v>
      </c>
      <c r="AM330" t="e">
        <f>IF(AC330=AG330,1,0)</f>
        <v>#N/A</v>
      </c>
      <c r="AN330" t="e">
        <f>IF(AD330=AH330,1,0)</f>
        <v>#N/A</v>
      </c>
      <c r="AO330" t="e">
        <f>IF(H330=AI330,1,0)</f>
        <v>#N/A</v>
      </c>
      <c r="AQ330" s="8">
        <f>COUNTIF($A$2:$A$1228,A330)</f>
        <v>2</v>
      </c>
      <c r="AR330">
        <f>VLOOKUP(A330,[1]Hoja3!$C$2:$AO$841,39,FALSE)</f>
        <v>1</v>
      </c>
      <c r="AS330" t="str">
        <f>A330 &amp; COUNTIF(A$2:A330,A330)</f>
        <v>0BG29471592</v>
      </c>
      <c r="AT330" s="10" t="e">
        <f>VLOOKUP(AS330,[1]Hoja3!$B$2:$AO$841,38,FALSE)</f>
        <v>#N/A</v>
      </c>
      <c r="AU330" s="9">
        <f>IF(AR330&gt;AQ330,1,0)</f>
        <v>0</v>
      </c>
    </row>
    <row r="331" spans="1:48" x14ac:dyDescent="0.25">
      <c r="A331" t="s">
        <v>230</v>
      </c>
      <c r="B331">
        <v>2019</v>
      </c>
      <c r="C331" t="s">
        <v>37</v>
      </c>
      <c r="D331" t="s">
        <v>38</v>
      </c>
      <c r="E331">
        <v>4</v>
      </c>
      <c r="F331" t="s">
        <v>40</v>
      </c>
      <c r="G331">
        <v>0.26666669999999998</v>
      </c>
      <c r="H331" t="s">
        <v>34</v>
      </c>
      <c r="I331">
        <v>468</v>
      </c>
      <c r="J331">
        <v>715</v>
      </c>
      <c r="K331">
        <v>0</v>
      </c>
      <c r="L331">
        <v>0</v>
      </c>
      <c r="M331">
        <v>0</v>
      </c>
      <c r="N331">
        <v>0.6</v>
      </c>
      <c r="O331">
        <v>0.8</v>
      </c>
      <c r="P331">
        <v>1.05</v>
      </c>
      <c r="Q331" t="s">
        <v>46</v>
      </c>
      <c r="R331">
        <v>5</v>
      </c>
      <c r="S331">
        <v>9</v>
      </c>
      <c r="T331" t="s">
        <v>47</v>
      </c>
      <c r="U331" t="s">
        <v>34</v>
      </c>
      <c r="V331" t="s">
        <v>80</v>
      </c>
      <c r="W331">
        <v>2019</v>
      </c>
      <c r="X331" t="s">
        <v>37</v>
      </c>
      <c r="Y331" t="s">
        <v>38</v>
      </c>
      <c r="Z331">
        <v>5</v>
      </c>
      <c r="AA331">
        <v>0</v>
      </c>
      <c r="AB331">
        <v>150</v>
      </c>
      <c r="AC331">
        <v>1.05</v>
      </c>
      <c r="AD331">
        <v>5.333334E-2</v>
      </c>
      <c r="AE331">
        <v>750.75</v>
      </c>
      <c r="AF331" s="10">
        <f>VLOOKUP(AS331,[1]Hoja3!$B$2:$AO$841,17,FALSE)</f>
        <v>155</v>
      </c>
      <c r="AG331" s="10">
        <f>VLOOKUP(AS331,[1]Hoja3!$B$2:$AO$841,23,FALSE)</f>
        <v>1.05</v>
      </c>
      <c r="AH331" s="10">
        <f>VLOOKUP(AS331,[1]Hoja3!$B$2:$AO$841,28,FALSE)</f>
        <v>0.2040000000000001</v>
      </c>
      <c r="AI331" s="10" t="str">
        <f>VLOOKUP(AS331,[1]Hoja3!$B$2:$AO$841,19,FALSE)</f>
        <v>A4 Mono MFPs</v>
      </c>
      <c r="AJ331" s="10">
        <f>VLOOKUP(AS331,[1]Hoja3!$B$2:$AO$841,15,FALSE)</f>
        <v>0</v>
      </c>
      <c r="AK331">
        <f>IF(AE331=AY331,1,0)</f>
        <v>0</v>
      </c>
      <c r="AL331">
        <f>IF(AB331=AF331,1,0)</f>
        <v>0</v>
      </c>
      <c r="AM331">
        <f>IF(AC331=AG331,1,0)</f>
        <v>1</v>
      </c>
      <c r="AN331">
        <f>IF(AD331=AH331,1,0)</f>
        <v>0</v>
      </c>
      <c r="AO331">
        <f>IF(H331=AI331,1,0)</f>
        <v>1</v>
      </c>
      <c r="AP331">
        <f>IF(AJ331=AA331,1,0)</f>
        <v>1</v>
      </c>
      <c r="AQ331" s="8">
        <f>COUNTIF($A$2:$A$1228,A331)</f>
        <v>1</v>
      </c>
      <c r="AR331">
        <f>VLOOKUP(A331,[1]Hoja3!$C$2:$AO$841,39,FALSE)</f>
        <v>1</v>
      </c>
      <c r="AS331" t="str">
        <f>A331 &amp; COUNTIF(A$2:A331,A331)</f>
        <v>03BT8022131</v>
      </c>
      <c r="AT331" s="10">
        <f>VLOOKUP(AS331,[1]Hoja3!$B$2:$AO$841,38,FALSE)</f>
        <v>750.75000000000011</v>
      </c>
      <c r="AU331" s="9">
        <f>IF(AR331&gt;AQ331,1,0)</f>
        <v>0</v>
      </c>
      <c r="AV331">
        <f>IF(P331="NA",2,IF(OR(F331="INSTALACION NUEVA",F331="Mantenimiento preventivo"),3,IF(AND(AB331&lt;AF331,AK331&lt;&gt;1),4,IF(AT331&gt;AE331,1,0))))</f>
        <v>4</v>
      </c>
    </row>
    <row r="332" spans="1:48" x14ac:dyDescent="0.25">
      <c r="A332" t="s">
        <v>125</v>
      </c>
      <c r="B332">
        <v>2019</v>
      </c>
      <c r="C332" t="s">
        <v>37</v>
      </c>
      <c r="D332" t="s">
        <v>38</v>
      </c>
      <c r="E332">
        <v>4</v>
      </c>
      <c r="F332" t="s">
        <v>44</v>
      </c>
      <c r="G332">
        <v>0</v>
      </c>
      <c r="H332" t="s">
        <v>54</v>
      </c>
      <c r="I332">
        <v>803</v>
      </c>
      <c r="J332">
        <v>1573</v>
      </c>
      <c r="K332">
        <v>0.2</v>
      </c>
      <c r="L332">
        <v>0.6</v>
      </c>
      <c r="M332">
        <v>0.8</v>
      </c>
      <c r="N332">
        <v>1.05</v>
      </c>
      <c r="O332">
        <v>1.1000000000000001</v>
      </c>
      <c r="P332">
        <v>1.1499999999999999</v>
      </c>
      <c r="Q332" t="s">
        <v>46</v>
      </c>
      <c r="R332">
        <v>4</v>
      </c>
      <c r="S332">
        <v>6</v>
      </c>
      <c r="T332" t="s">
        <v>47</v>
      </c>
      <c r="U332" t="s">
        <v>54</v>
      </c>
      <c r="V332" t="s">
        <v>59</v>
      </c>
      <c r="W332">
        <v>2019</v>
      </c>
      <c r="X332" t="s">
        <v>37</v>
      </c>
      <c r="Y332" t="s">
        <v>38</v>
      </c>
      <c r="Z332">
        <v>5</v>
      </c>
      <c r="AA332">
        <v>0</v>
      </c>
      <c r="AB332">
        <v>2</v>
      </c>
      <c r="AC332">
        <v>0</v>
      </c>
      <c r="AD332">
        <v>0</v>
      </c>
      <c r="AE332">
        <v>1573</v>
      </c>
      <c r="AF332" s="10">
        <f>VLOOKUP(AS332,[1]Hoja3!$B$2:$AO$841,17,FALSE)</f>
        <v>36</v>
      </c>
      <c r="AG332" s="10">
        <f>VLOOKUP(AS332,[1]Hoja3!$B$2:$AO$841,23,FALSE)</f>
        <v>1.1000000000000001</v>
      </c>
      <c r="AH332" s="10">
        <f>VLOOKUP(AS332,[1]Hoja3!$B$2:$AO$841,28,FALSE)</f>
        <v>0.27</v>
      </c>
      <c r="AI332" s="10" t="str">
        <f>VLOOKUP(AS332,[1]Hoja3!$B$2:$AO$841,19,FALSE)</f>
        <v>Entry Production Color Low/Mid</v>
      </c>
      <c r="AJ332" s="10"/>
      <c r="AK332">
        <f>IF(AE332=AY332,1,0)</f>
        <v>0</v>
      </c>
      <c r="AL332">
        <f>IF(AB332=AF332,1,0)</f>
        <v>0</v>
      </c>
      <c r="AM332">
        <f>IF(AC332=AG332,1,0)</f>
        <v>0</v>
      </c>
      <c r="AN332">
        <f>IF(AD332=AH332,1,0)</f>
        <v>0</v>
      </c>
      <c r="AO332">
        <f>IF(H332=AI332,1,0)</f>
        <v>1</v>
      </c>
      <c r="AQ332" s="8">
        <f>COUNTIF($A$2:$A$1228,A332)</f>
        <v>3</v>
      </c>
      <c r="AR332">
        <f>VLOOKUP(A332,[1]Hoja3!$C$2:$AO$841,39,FALSE)</f>
        <v>1</v>
      </c>
      <c r="AS332" t="str">
        <f>A332 &amp; COUNTIF(A$2:A332,A332)</f>
        <v>0E2B6466331</v>
      </c>
      <c r="AT332" s="10">
        <f>VLOOKUP(AS332,[1]Hoja3!$B$2:$AO$841,38,FALSE)</f>
        <v>1730.3000000000004</v>
      </c>
      <c r="AU332" s="9">
        <f>IF(AR332&gt;AQ332,1,0)</f>
        <v>0</v>
      </c>
    </row>
    <row r="333" spans="1:48" x14ac:dyDescent="0.25">
      <c r="A333" t="s">
        <v>284</v>
      </c>
      <c r="B333">
        <v>2019</v>
      </c>
      <c r="C333" t="s">
        <v>37</v>
      </c>
      <c r="D333" t="s">
        <v>38</v>
      </c>
      <c r="E333">
        <v>5</v>
      </c>
      <c r="F333" t="s">
        <v>44</v>
      </c>
      <c r="G333">
        <v>0</v>
      </c>
      <c r="H333" t="s">
        <v>45</v>
      </c>
      <c r="I333">
        <v>803</v>
      </c>
      <c r="J333">
        <v>1573</v>
      </c>
      <c r="K333">
        <v>0.2</v>
      </c>
      <c r="L333">
        <v>0.6</v>
      </c>
      <c r="M333">
        <v>0.8</v>
      </c>
      <c r="N333">
        <v>1.05</v>
      </c>
      <c r="O333">
        <v>1.1000000000000001</v>
      </c>
      <c r="P333">
        <v>1.1499999999999999</v>
      </c>
      <c r="Q333" t="s">
        <v>46</v>
      </c>
      <c r="R333">
        <v>4</v>
      </c>
      <c r="S333">
        <v>6</v>
      </c>
      <c r="T333" t="s">
        <v>47</v>
      </c>
      <c r="U333" t="s">
        <v>48</v>
      </c>
      <c r="V333" t="s">
        <v>59</v>
      </c>
      <c r="W333">
        <v>2019</v>
      </c>
      <c r="X333" t="s">
        <v>37</v>
      </c>
      <c r="Y333" t="s">
        <v>38</v>
      </c>
      <c r="Z333">
        <v>5</v>
      </c>
      <c r="AA333">
        <v>0</v>
      </c>
      <c r="AB333">
        <v>8</v>
      </c>
      <c r="AC333">
        <v>0</v>
      </c>
      <c r="AD333">
        <v>0</v>
      </c>
      <c r="AE333">
        <v>1573</v>
      </c>
      <c r="AF333" s="10" t="e">
        <f>VLOOKUP(AS333,[1]Hoja3!$B$2:$AO$841,17,FALSE)</f>
        <v>#N/A</v>
      </c>
      <c r="AG333" s="10" t="e">
        <f>VLOOKUP(AS333,[1]Hoja3!$B$2:$AO$841,23,FALSE)</f>
        <v>#N/A</v>
      </c>
      <c r="AH333" s="10" t="e">
        <f>VLOOKUP(AS333,[1]Hoja3!$B$2:$AO$841,28,FALSE)</f>
        <v>#N/A</v>
      </c>
      <c r="AI333" s="10" t="e">
        <f>VLOOKUP(AS333,[1]Hoja3!$B$2:$AO$841,19,FALSE)</f>
        <v>#N/A</v>
      </c>
      <c r="AJ333" s="10"/>
      <c r="AK333">
        <f>IF(AE333=AY333,1,0)</f>
        <v>0</v>
      </c>
      <c r="AL333" t="e">
        <f>IF(AB333=AF333,1,0)</f>
        <v>#N/A</v>
      </c>
      <c r="AM333" t="e">
        <f>IF(AC333=AG333,1,0)</f>
        <v>#N/A</v>
      </c>
      <c r="AN333" t="e">
        <f>IF(AD333=AH333,1,0)</f>
        <v>#N/A</v>
      </c>
      <c r="AO333" t="e">
        <f>IF(H333=AI333,1,0)</f>
        <v>#N/A</v>
      </c>
      <c r="AQ333" s="8">
        <f>COUNTIF($A$2:$A$1228,A333)</f>
        <v>4</v>
      </c>
      <c r="AR333" t="e">
        <f>VLOOKUP(A333,[1]Hoja3!$C$2:$AO$841,39,FALSE)</f>
        <v>#N/A</v>
      </c>
      <c r="AS333" t="str">
        <f>A333 &amp; COUNTIF(A$2:A333,A333)</f>
        <v>0BG29516231</v>
      </c>
      <c r="AT333" s="10" t="e">
        <f>VLOOKUP(AS333,[1]Hoja3!$B$2:$AO$841,38,FALSE)</f>
        <v>#N/A</v>
      </c>
      <c r="AU333" s="9" t="e">
        <f>IF(AR333&gt;AQ333,1,0)</f>
        <v>#N/A</v>
      </c>
    </row>
    <row r="334" spans="1:48" x14ac:dyDescent="0.25">
      <c r="A334" t="s">
        <v>793</v>
      </c>
      <c r="B334">
        <v>2019</v>
      </c>
      <c r="C334" t="s">
        <v>37</v>
      </c>
      <c r="D334" t="s">
        <v>38</v>
      </c>
      <c r="E334">
        <v>5</v>
      </c>
      <c r="F334" t="s">
        <v>44</v>
      </c>
      <c r="G334">
        <v>0</v>
      </c>
      <c r="I334" t="s">
        <v>33</v>
      </c>
      <c r="J334" t="s">
        <v>33</v>
      </c>
      <c r="K334" t="s">
        <v>33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R334" t="s">
        <v>33</v>
      </c>
      <c r="S334" t="s">
        <v>33</v>
      </c>
      <c r="U334" t="s">
        <v>34</v>
      </c>
      <c r="V334" t="s">
        <v>50</v>
      </c>
      <c r="W334">
        <v>2019</v>
      </c>
      <c r="X334" t="s">
        <v>37</v>
      </c>
      <c r="Y334" t="s">
        <v>38</v>
      </c>
      <c r="Z334">
        <v>5</v>
      </c>
      <c r="AA334" t="s">
        <v>33</v>
      </c>
      <c r="AB334">
        <v>0</v>
      </c>
      <c r="AC334">
        <v>0</v>
      </c>
      <c r="AD334">
        <v>0</v>
      </c>
      <c r="AE334">
        <v>0</v>
      </c>
      <c r="AF334" s="10" t="e">
        <f>VLOOKUP(AS334,[1]Hoja3!$B$2:$AO$841,17,FALSE)</f>
        <v>#N/A</v>
      </c>
      <c r="AG334" s="10" t="e">
        <f>VLOOKUP(AS334,[1]Hoja3!$B$2:$AO$841,23,FALSE)</f>
        <v>#N/A</v>
      </c>
      <c r="AH334" s="10" t="e">
        <f>VLOOKUP(AS334,[1]Hoja3!$B$2:$AO$841,28,FALSE)</f>
        <v>#N/A</v>
      </c>
      <c r="AI334" s="10" t="e">
        <f>VLOOKUP(AS334,[1]Hoja3!$B$2:$AO$841,19,FALSE)</f>
        <v>#N/A</v>
      </c>
      <c r="AJ334" s="10"/>
      <c r="AK334">
        <f>IF(AE334=AY334,1,0)</f>
        <v>1</v>
      </c>
      <c r="AL334" t="e">
        <f>IF(AB334=AF334,1,0)</f>
        <v>#N/A</v>
      </c>
      <c r="AM334" t="e">
        <f>IF(AC334=AG334,1,0)</f>
        <v>#N/A</v>
      </c>
      <c r="AN334" t="e">
        <f>IF(AD334=AH334,1,0)</f>
        <v>#N/A</v>
      </c>
      <c r="AO334" t="e">
        <f>IF(H334=AI334,1,0)</f>
        <v>#N/A</v>
      </c>
      <c r="AQ334" s="8">
        <f>COUNTIF($A$2:$A$1228,A334)</f>
        <v>1</v>
      </c>
      <c r="AR334" t="e">
        <f>VLOOKUP(A334,[1]Hoja3!$C$2:$AO$841,39,FALSE)</f>
        <v>#N/A</v>
      </c>
      <c r="AS334" t="str">
        <f>A334 &amp; COUNTIF(A$2:A334,A334)</f>
        <v>09HB3318651</v>
      </c>
      <c r="AT334" s="10" t="e">
        <f>VLOOKUP(AS334,[1]Hoja3!$B$2:$AO$841,38,FALSE)</f>
        <v>#N/A</v>
      </c>
      <c r="AU334" s="9" t="e">
        <f>IF(AR334&gt;AQ334,1,0)</f>
        <v>#N/A</v>
      </c>
    </row>
    <row r="335" spans="1:48" x14ac:dyDescent="0.25">
      <c r="A335" t="s">
        <v>310</v>
      </c>
      <c r="B335">
        <v>2019</v>
      </c>
      <c r="C335" t="s">
        <v>37</v>
      </c>
      <c r="D335" t="s">
        <v>38</v>
      </c>
      <c r="E335">
        <v>5</v>
      </c>
      <c r="F335" t="s">
        <v>44</v>
      </c>
      <c r="G335">
        <v>0</v>
      </c>
      <c r="H335" t="s">
        <v>58</v>
      </c>
      <c r="I335">
        <v>655</v>
      </c>
      <c r="J335">
        <v>1365</v>
      </c>
      <c r="K335">
        <v>0</v>
      </c>
      <c r="L335">
        <v>0</v>
      </c>
      <c r="M335">
        <v>0.6</v>
      </c>
      <c r="N335">
        <v>0.8</v>
      </c>
      <c r="O335">
        <v>1.05</v>
      </c>
      <c r="P335">
        <v>1.1000000000000001</v>
      </c>
      <c r="Q335" t="s">
        <v>46</v>
      </c>
      <c r="R335">
        <v>5</v>
      </c>
      <c r="S335">
        <v>9</v>
      </c>
      <c r="T335" t="s">
        <v>47</v>
      </c>
      <c r="U335" t="s">
        <v>58</v>
      </c>
      <c r="V335" t="s">
        <v>42</v>
      </c>
      <c r="W335">
        <v>2019</v>
      </c>
      <c r="X335" t="s">
        <v>37</v>
      </c>
      <c r="Y335" t="s">
        <v>38</v>
      </c>
      <c r="Z335">
        <v>15</v>
      </c>
      <c r="AA335">
        <v>0</v>
      </c>
      <c r="AB335">
        <v>115</v>
      </c>
      <c r="AC335">
        <v>0</v>
      </c>
      <c r="AD335">
        <v>0</v>
      </c>
      <c r="AE335">
        <v>1365</v>
      </c>
      <c r="AF335" s="10" t="e">
        <f>VLOOKUP(AS335,[1]Hoja3!$B$2:$AO$841,17,FALSE)</f>
        <v>#N/A</v>
      </c>
      <c r="AG335" s="10" t="e">
        <f>VLOOKUP(AS335,[1]Hoja3!$B$2:$AO$841,23,FALSE)</f>
        <v>#N/A</v>
      </c>
      <c r="AH335" s="10" t="e">
        <f>VLOOKUP(AS335,[1]Hoja3!$B$2:$AO$841,28,FALSE)</f>
        <v>#N/A</v>
      </c>
      <c r="AI335" s="10" t="e">
        <f>VLOOKUP(AS335,[1]Hoja3!$B$2:$AO$841,19,FALSE)</f>
        <v>#N/A</v>
      </c>
      <c r="AJ335" s="10"/>
      <c r="AK335">
        <f>IF(AE335=AY335,1,0)</f>
        <v>0</v>
      </c>
      <c r="AL335" t="e">
        <f>IF(AB335=AF335,1,0)</f>
        <v>#N/A</v>
      </c>
      <c r="AM335" t="e">
        <f>IF(AC335=AG335,1,0)</f>
        <v>#N/A</v>
      </c>
      <c r="AN335" t="e">
        <f>IF(AD335=AH335,1,0)</f>
        <v>#N/A</v>
      </c>
      <c r="AO335" t="e">
        <f>IF(H335=AI335,1,0)</f>
        <v>#N/A</v>
      </c>
      <c r="AQ335" s="8">
        <f>COUNTIF($A$2:$A$1228,A335)</f>
        <v>1</v>
      </c>
      <c r="AR335" t="e">
        <f>VLOOKUP(A335,[1]Hoja3!$C$2:$AO$841,39,FALSE)</f>
        <v>#N/A</v>
      </c>
      <c r="AS335" t="str">
        <f>A335 &amp; COUNTIF(A$2:A335,A335)</f>
        <v>0XEL5574261</v>
      </c>
      <c r="AT335" s="10" t="e">
        <f>VLOOKUP(AS335,[1]Hoja3!$B$2:$AO$841,38,FALSE)</f>
        <v>#N/A</v>
      </c>
      <c r="AU335" s="9" t="e">
        <f>IF(AR335&gt;AQ335,1,0)</f>
        <v>#N/A</v>
      </c>
    </row>
    <row r="336" spans="1:48" x14ac:dyDescent="0.25">
      <c r="A336" t="s">
        <v>283</v>
      </c>
      <c r="B336">
        <v>2019</v>
      </c>
      <c r="C336" t="s">
        <v>37</v>
      </c>
      <c r="D336" t="s">
        <v>38</v>
      </c>
      <c r="E336">
        <v>5</v>
      </c>
      <c r="F336" t="s">
        <v>44</v>
      </c>
      <c r="G336">
        <v>0</v>
      </c>
      <c r="H336" t="s">
        <v>45</v>
      </c>
      <c r="I336">
        <v>803</v>
      </c>
      <c r="J336">
        <v>1573</v>
      </c>
      <c r="K336">
        <v>0.2</v>
      </c>
      <c r="L336">
        <v>0.6</v>
      </c>
      <c r="M336">
        <v>0.8</v>
      </c>
      <c r="N336">
        <v>1.05</v>
      </c>
      <c r="O336">
        <v>1.1000000000000001</v>
      </c>
      <c r="P336">
        <v>1.1499999999999999</v>
      </c>
      <c r="Q336" t="s">
        <v>46</v>
      </c>
      <c r="R336">
        <v>4</v>
      </c>
      <c r="S336">
        <v>6</v>
      </c>
      <c r="T336" t="s">
        <v>47</v>
      </c>
      <c r="U336" t="s">
        <v>48</v>
      </c>
      <c r="V336" t="s">
        <v>42</v>
      </c>
      <c r="W336">
        <v>2019</v>
      </c>
      <c r="X336" t="s">
        <v>37</v>
      </c>
      <c r="Y336" t="s">
        <v>38</v>
      </c>
      <c r="Z336">
        <v>15</v>
      </c>
      <c r="AA336">
        <v>0</v>
      </c>
      <c r="AB336">
        <v>10</v>
      </c>
      <c r="AC336">
        <v>0</v>
      </c>
      <c r="AD336">
        <v>0</v>
      </c>
      <c r="AE336">
        <v>1573</v>
      </c>
      <c r="AF336" s="10" t="e">
        <f>VLOOKUP(AS336,[1]Hoja3!$B$2:$AO$841,17,FALSE)</f>
        <v>#N/A</v>
      </c>
      <c r="AG336" s="10" t="e">
        <f>VLOOKUP(AS336,[1]Hoja3!$B$2:$AO$841,23,FALSE)</f>
        <v>#N/A</v>
      </c>
      <c r="AH336" s="10" t="e">
        <f>VLOOKUP(AS336,[1]Hoja3!$B$2:$AO$841,28,FALSE)</f>
        <v>#N/A</v>
      </c>
      <c r="AI336" s="10" t="e">
        <f>VLOOKUP(AS336,[1]Hoja3!$B$2:$AO$841,19,FALSE)</f>
        <v>#N/A</v>
      </c>
      <c r="AJ336" s="10"/>
      <c r="AK336">
        <f>IF(AE336=AY336,1,0)</f>
        <v>0</v>
      </c>
      <c r="AL336" t="e">
        <f>IF(AB336=AF336,1,0)</f>
        <v>#N/A</v>
      </c>
      <c r="AM336" t="e">
        <f>IF(AC336=AG336,1,0)</f>
        <v>#N/A</v>
      </c>
      <c r="AN336" t="e">
        <f>IF(AD336=AH336,1,0)</f>
        <v>#N/A</v>
      </c>
      <c r="AO336" t="e">
        <f>IF(H336=AI336,1,0)</f>
        <v>#N/A</v>
      </c>
      <c r="AQ336" s="8">
        <f>COUNTIF($A$2:$A$1228,A336)</f>
        <v>1</v>
      </c>
      <c r="AR336" t="e">
        <f>VLOOKUP(A336,[1]Hoja3!$C$2:$AO$841,39,FALSE)</f>
        <v>#N/A</v>
      </c>
      <c r="AS336" t="str">
        <f>A336 &amp; COUNTIF(A$2:A336,A336)</f>
        <v>0BG29515971</v>
      </c>
      <c r="AT336" s="10" t="e">
        <f>VLOOKUP(AS336,[1]Hoja3!$B$2:$AO$841,38,FALSE)</f>
        <v>#N/A</v>
      </c>
      <c r="AU336" s="9" t="e">
        <f>IF(AR336&gt;AQ336,1,0)</f>
        <v>#N/A</v>
      </c>
    </row>
    <row r="337" spans="1:48" x14ac:dyDescent="0.25">
      <c r="A337" t="s">
        <v>226</v>
      </c>
      <c r="B337">
        <v>2019</v>
      </c>
      <c r="C337" t="s">
        <v>37</v>
      </c>
      <c r="D337" t="s">
        <v>38</v>
      </c>
      <c r="E337">
        <v>5</v>
      </c>
      <c r="F337" t="s">
        <v>44</v>
      </c>
      <c r="G337">
        <v>0</v>
      </c>
      <c r="H337" t="s">
        <v>54</v>
      </c>
      <c r="I337">
        <v>803</v>
      </c>
      <c r="J337">
        <v>1573</v>
      </c>
      <c r="K337">
        <v>0.2</v>
      </c>
      <c r="L337">
        <v>0.6</v>
      </c>
      <c r="M337">
        <v>0.8</v>
      </c>
      <c r="N337">
        <v>1.05</v>
      </c>
      <c r="O337">
        <v>1.1000000000000001</v>
      </c>
      <c r="P337">
        <v>1.1499999999999999</v>
      </c>
      <c r="Q337" t="s">
        <v>46</v>
      </c>
      <c r="R337">
        <v>4</v>
      </c>
      <c r="S337">
        <v>6</v>
      </c>
      <c r="T337" t="s">
        <v>47</v>
      </c>
      <c r="U337" t="s">
        <v>54</v>
      </c>
      <c r="V337" t="s">
        <v>42</v>
      </c>
      <c r="W337">
        <v>2019</v>
      </c>
      <c r="X337" t="s">
        <v>37</v>
      </c>
      <c r="Y337" t="s">
        <v>38</v>
      </c>
      <c r="Z337">
        <v>15</v>
      </c>
      <c r="AA337">
        <v>0</v>
      </c>
      <c r="AB337">
        <v>2</v>
      </c>
      <c r="AC337">
        <v>0</v>
      </c>
      <c r="AD337">
        <v>0</v>
      </c>
      <c r="AE337">
        <v>1573</v>
      </c>
      <c r="AF337" s="10" t="e">
        <f>VLOOKUP(AS337,[1]Hoja3!$B$2:$AO$841,17,FALSE)</f>
        <v>#N/A</v>
      </c>
      <c r="AG337" s="10" t="e">
        <f>VLOOKUP(AS337,[1]Hoja3!$B$2:$AO$841,23,FALSE)</f>
        <v>#N/A</v>
      </c>
      <c r="AH337" s="10" t="e">
        <f>VLOOKUP(AS337,[1]Hoja3!$B$2:$AO$841,28,FALSE)</f>
        <v>#N/A</v>
      </c>
      <c r="AI337" s="10" t="e">
        <f>VLOOKUP(AS337,[1]Hoja3!$B$2:$AO$841,19,FALSE)</f>
        <v>#N/A</v>
      </c>
      <c r="AJ337" s="10"/>
      <c r="AK337">
        <f>IF(AE337=AY337,1,0)</f>
        <v>0</v>
      </c>
      <c r="AL337" t="e">
        <f>IF(AB337=AF337,1,0)</f>
        <v>#N/A</v>
      </c>
      <c r="AM337" t="e">
        <f>IF(AC337=AG337,1,0)</f>
        <v>#N/A</v>
      </c>
      <c r="AN337" t="e">
        <f>IF(AD337=AH337,1,0)</f>
        <v>#N/A</v>
      </c>
      <c r="AO337" t="e">
        <f>IF(H337=AI337,1,0)</f>
        <v>#N/A</v>
      </c>
      <c r="AQ337" s="8">
        <f>COUNTIF($A$2:$A$1228,A337)</f>
        <v>2</v>
      </c>
      <c r="AR337">
        <f>VLOOKUP(A337,[1]Hoja3!$C$2:$AO$841,39,FALSE)</f>
        <v>1</v>
      </c>
      <c r="AS337" t="str">
        <f>A337 &amp; COUNTIF(A$2:A337,A337)</f>
        <v>0XPN5466862</v>
      </c>
      <c r="AT337" s="10" t="e">
        <f>VLOOKUP(AS337,[1]Hoja3!$B$2:$AO$841,38,FALSE)</f>
        <v>#N/A</v>
      </c>
      <c r="AU337" s="9">
        <f>IF(AR337&gt;AQ337,1,0)</f>
        <v>0</v>
      </c>
    </row>
    <row r="338" spans="1:48" x14ac:dyDescent="0.25">
      <c r="A338" t="s">
        <v>268</v>
      </c>
      <c r="B338">
        <v>2019</v>
      </c>
      <c r="C338" t="s">
        <v>37</v>
      </c>
      <c r="D338" t="s">
        <v>38</v>
      </c>
      <c r="E338">
        <v>5</v>
      </c>
      <c r="F338" t="s">
        <v>44</v>
      </c>
      <c r="G338">
        <v>0</v>
      </c>
      <c r="H338" t="s">
        <v>91</v>
      </c>
      <c r="I338">
        <v>803</v>
      </c>
      <c r="J338">
        <v>1573</v>
      </c>
      <c r="K338">
        <v>0.2</v>
      </c>
      <c r="L338">
        <v>0.6</v>
      </c>
      <c r="M338">
        <v>0.8</v>
      </c>
      <c r="N338">
        <v>1.05</v>
      </c>
      <c r="O338">
        <v>1.1000000000000001</v>
      </c>
      <c r="P338">
        <v>1.1499999999999999</v>
      </c>
      <c r="Q338" t="s">
        <v>46</v>
      </c>
      <c r="R338">
        <v>4</v>
      </c>
      <c r="S338">
        <v>6</v>
      </c>
      <c r="T338" t="s">
        <v>47</v>
      </c>
      <c r="U338" t="s">
        <v>91</v>
      </c>
      <c r="V338" t="s">
        <v>42</v>
      </c>
      <c r="W338">
        <v>2019</v>
      </c>
      <c r="X338" t="s">
        <v>37</v>
      </c>
      <c r="Y338" t="s">
        <v>38</v>
      </c>
      <c r="Z338">
        <v>10</v>
      </c>
      <c r="AA338">
        <v>0</v>
      </c>
      <c r="AB338">
        <v>31</v>
      </c>
      <c r="AC338">
        <v>0</v>
      </c>
      <c r="AD338">
        <v>0</v>
      </c>
      <c r="AE338">
        <v>1573</v>
      </c>
      <c r="AF338" s="10" t="e">
        <f>VLOOKUP(AS338,[1]Hoja3!$B$2:$AO$841,17,FALSE)</f>
        <v>#N/A</v>
      </c>
      <c r="AG338" s="10" t="e">
        <f>VLOOKUP(AS338,[1]Hoja3!$B$2:$AO$841,23,FALSE)</f>
        <v>#N/A</v>
      </c>
      <c r="AH338" s="10" t="e">
        <f>VLOOKUP(AS338,[1]Hoja3!$B$2:$AO$841,28,FALSE)</f>
        <v>#N/A</v>
      </c>
      <c r="AI338" s="10" t="e">
        <f>VLOOKUP(AS338,[1]Hoja3!$B$2:$AO$841,19,FALSE)</f>
        <v>#N/A</v>
      </c>
      <c r="AJ338" s="10"/>
      <c r="AK338">
        <f>IF(AE338=AY338,1,0)</f>
        <v>0</v>
      </c>
      <c r="AL338" t="e">
        <f>IF(AB338=AF338,1,0)</f>
        <v>#N/A</v>
      </c>
      <c r="AM338" t="e">
        <f>IF(AC338=AG338,1,0)</f>
        <v>#N/A</v>
      </c>
      <c r="AN338" t="e">
        <f>IF(AD338=AH338,1,0)</f>
        <v>#N/A</v>
      </c>
      <c r="AO338" t="e">
        <f>IF(H338=AI338,1,0)</f>
        <v>#N/A</v>
      </c>
      <c r="AQ338" s="8">
        <f>COUNTIF($A$2:$A$1228,A338)</f>
        <v>1</v>
      </c>
      <c r="AR338" t="e">
        <f>VLOOKUP(A338,[1]Hoja3!$C$2:$AO$841,39,FALSE)</f>
        <v>#N/A</v>
      </c>
      <c r="AS338" t="str">
        <f>A338 &amp; COUNTIF(A$2:A338,A338)</f>
        <v>0A1H0205961</v>
      </c>
      <c r="AT338" s="10" t="e">
        <f>VLOOKUP(AS338,[1]Hoja3!$B$2:$AO$841,38,FALSE)</f>
        <v>#N/A</v>
      </c>
      <c r="AU338" s="9" t="e">
        <f>IF(AR338&gt;AQ338,1,0)</f>
        <v>#N/A</v>
      </c>
    </row>
    <row r="339" spans="1:48" x14ac:dyDescent="0.25">
      <c r="A339" t="s">
        <v>267</v>
      </c>
      <c r="B339">
        <v>2019</v>
      </c>
      <c r="C339" t="s">
        <v>37</v>
      </c>
      <c r="D339" t="s">
        <v>38</v>
      </c>
      <c r="E339">
        <v>5</v>
      </c>
      <c r="F339" t="s">
        <v>44</v>
      </c>
      <c r="G339">
        <v>0</v>
      </c>
      <c r="H339" t="s">
        <v>91</v>
      </c>
      <c r="I339">
        <v>803</v>
      </c>
      <c r="J339">
        <v>1573</v>
      </c>
      <c r="K339">
        <v>0.2</v>
      </c>
      <c r="L339">
        <v>0.6</v>
      </c>
      <c r="M339">
        <v>0.8</v>
      </c>
      <c r="N339">
        <v>1.05</v>
      </c>
      <c r="O339">
        <v>1.1000000000000001</v>
      </c>
      <c r="P339">
        <v>1.1499999999999999</v>
      </c>
      <c r="Q339" t="s">
        <v>46</v>
      </c>
      <c r="R339">
        <v>4</v>
      </c>
      <c r="S339">
        <v>6</v>
      </c>
      <c r="T339" t="s">
        <v>47</v>
      </c>
      <c r="U339" t="s">
        <v>91</v>
      </c>
      <c r="V339" t="s">
        <v>42</v>
      </c>
      <c r="W339">
        <v>2019</v>
      </c>
      <c r="X339" t="s">
        <v>37</v>
      </c>
      <c r="Y339" t="s">
        <v>38</v>
      </c>
      <c r="Z339">
        <v>22</v>
      </c>
      <c r="AA339">
        <v>0</v>
      </c>
      <c r="AB339">
        <v>151</v>
      </c>
      <c r="AC339">
        <v>0</v>
      </c>
      <c r="AD339">
        <v>0</v>
      </c>
      <c r="AE339">
        <v>1573</v>
      </c>
      <c r="AF339" s="10" t="e">
        <f>VLOOKUP(AS339,[1]Hoja3!$B$2:$AO$841,17,FALSE)</f>
        <v>#N/A</v>
      </c>
      <c r="AG339" s="10" t="e">
        <f>VLOOKUP(AS339,[1]Hoja3!$B$2:$AO$841,23,FALSE)</f>
        <v>#N/A</v>
      </c>
      <c r="AH339" s="10" t="e">
        <f>VLOOKUP(AS339,[1]Hoja3!$B$2:$AO$841,28,FALSE)</f>
        <v>#N/A</v>
      </c>
      <c r="AI339" s="10" t="e">
        <f>VLOOKUP(AS339,[1]Hoja3!$B$2:$AO$841,19,FALSE)</f>
        <v>#N/A</v>
      </c>
      <c r="AJ339" s="10"/>
      <c r="AK339">
        <f>IF(AE339=AY339,1,0)</f>
        <v>0</v>
      </c>
      <c r="AL339" t="e">
        <f>IF(AB339=AF339,1,0)</f>
        <v>#N/A</v>
      </c>
      <c r="AM339" t="e">
        <f>IF(AC339=AG339,1,0)</f>
        <v>#N/A</v>
      </c>
      <c r="AN339" t="e">
        <f>IF(AD339=AH339,1,0)</f>
        <v>#N/A</v>
      </c>
      <c r="AO339" t="e">
        <f>IF(H339=AI339,1,0)</f>
        <v>#N/A</v>
      </c>
      <c r="AQ339" s="8">
        <f>COUNTIF($A$2:$A$1228,A339)</f>
        <v>1</v>
      </c>
      <c r="AR339" t="e">
        <f>VLOOKUP(A339,[1]Hoja3!$C$2:$AO$841,39,FALSE)</f>
        <v>#N/A</v>
      </c>
      <c r="AS339" t="str">
        <f>A339 &amp; COUNTIF(A$2:A339,A339)</f>
        <v>0A1H0205861</v>
      </c>
      <c r="AT339" s="10" t="e">
        <f>VLOOKUP(AS339,[1]Hoja3!$B$2:$AO$841,38,FALSE)</f>
        <v>#N/A</v>
      </c>
      <c r="AU339" s="9" t="e">
        <f>IF(AR339&gt;AQ339,1,0)</f>
        <v>#N/A</v>
      </c>
    </row>
    <row r="340" spans="1:48" x14ac:dyDescent="0.25">
      <c r="A340" t="s">
        <v>293</v>
      </c>
      <c r="B340">
        <v>2019</v>
      </c>
      <c r="C340" t="s">
        <v>37</v>
      </c>
      <c r="D340" t="s">
        <v>38</v>
      </c>
      <c r="E340">
        <v>5</v>
      </c>
      <c r="F340" t="s">
        <v>44</v>
      </c>
      <c r="G340">
        <v>0</v>
      </c>
      <c r="H340" t="s">
        <v>58</v>
      </c>
      <c r="I340">
        <v>655</v>
      </c>
      <c r="J340">
        <v>1365</v>
      </c>
      <c r="K340">
        <v>0</v>
      </c>
      <c r="L340">
        <v>0</v>
      </c>
      <c r="M340">
        <v>0.6</v>
      </c>
      <c r="N340">
        <v>0.8</v>
      </c>
      <c r="O340">
        <v>1.05</v>
      </c>
      <c r="P340">
        <v>1.1000000000000001</v>
      </c>
      <c r="Q340" t="s">
        <v>46</v>
      </c>
      <c r="R340">
        <v>5</v>
      </c>
      <c r="S340">
        <v>9</v>
      </c>
      <c r="T340" t="s">
        <v>47</v>
      </c>
      <c r="U340" t="s">
        <v>58</v>
      </c>
      <c r="V340" t="s">
        <v>42</v>
      </c>
      <c r="W340">
        <v>2019</v>
      </c>
      <c r="X340" t="s">
        <v>37</v>
      </c>
      <c r="Y340" t="s">
        <v>38</v>
      </c>
      <c r="Z340">
        <v>11</v>
      </c>
      <c r="AA340">
        <v>0</v>
      </c>
      <c r="AB340">
        <v>66</v>
      </c>
      <c r="AC340">
        <v>0</v>
      </c>
      <c r="AD340">
        <v>0</v>
      </c>
      <c r="AE340">
        <v>1365</v>
      </c>
      <c r="AF340" s="10" t="e">
        <f>VLOOKUP(AS340,[1]Hoja3!$B$2:$AO$841,17,FALSE)</f>
        <v>#N/A</v>
      </c>
      <c r="AG340" s="10" t="e">
        <f>VLOOKUP(AS340,[1]Hoja3!$B$2:$AO$841,23,FALSE)</f>
        <v>#N/A</v>
      </c>
      <c r="AH340" s="10" t="e">
        <f>VLOOKUP(AS340,[1]Hoja3!$B$2:$AO$841,28,FALSE)</f>
        <v>#N/A</v>
      </c>
      <c r="AI340" s="10" t="e">
        <f>VLOOKUP(AS340,[1]Hoja3!$B$2:$AO$841,19,FALSE)</f>
        <v>#N/A</v>
      </c>
      <c r="AJ340" s="10"/>
      <c r="AK340">
        <f>IF(AE340=AY340,1,0)</f>
        <v>0</v>
      </c>
      <c r="AL340" t="e">
        <f>IF(AB340=AF340,1,0)</f>
        <v>#N/A</v>
      </c>
      <c r="AM340" t="e">
        <f>IF(AC340=AG340,1,0)</f>
        <v>#N/A</v>
      </c>
      <c r="AN340" t="e">
        <f>IF(AD340=AH340,1,0)</f>
        <v>#N/A</v>
      </c>
      <c r="AO340" t="e">
        <f>IF(H340=AI340,1,0)</f>
        <v>#N/A</v>
      </c>
      <c r="AQ340" s="8">
        <f>COUNTIF($A$2:$A$1228,A340)</f>
        <v>1</v>
      </c>
      <c r="AR340" t="e">
        <f>VLOOKUP(A340,[1]Hoja3!$C$2:$AO$841,39,FALSE)</f>
        <v>#N/A</v>
      </c>
      <c r="AS340" t="str">
        <f>A340 &amp; COUNTIF(A$2:A340,A340)</f>
        <v>0EX92830241</v>
      </c>
      <c r="AT340" s="10" t="e">
        <f>VLOOKUP(AS340,[1]Hoja3!$B$2:$AO$841,38,FALSE)</f>
        <v>#N/A</v>
      </c>
      <c r="AU340" s="9" t="e">
        <f>IF(AR340&gt;AQ340,1,0)</f>
        <v>#N/A</v>
      </c>
    </row>
    <row r="341" spans="1:48" x14ac:dyDescent="0.25">
      <c r="A341" t="s">
        <v>313</v>
      </c>
      <c r="B341">
        <v>2019</v>
      </c>
      <c r="C341" t="s">
        <v>37</v>
      </c>
      <c r="D341" t="s">
        <v>38</v>
      </c>
      <c r="E341">
        <v>5</v>
      </c>
      <c r="F341" t="s">
        <v>44</v>
      </c>
      <c r="G341">
        <v>0</v>
      </c>
      <c r="H341" t="s">
        <v>54</v>
      </c>
      <c r="I341">
        <v>803</v>
      </c>
      <c r="J341">
        <v>1573</v>
      </c>
      <c r="K341">
        <v>0.2</v>
      </c>
      <c r="L341">
        <v>0.6</v>
      </c>
      <c r="M341">
        <v>0.8</v>
      </c>
      <c r="N341">
        <v>1.05</v>
      </c>
      <c r="O341">
        <v>1.1000000000000001</v>
      </c>
      <c r="P341">
        <v>1.1499999999999999</v>
      </c>
      <c r="Q341" t="s">
        <v>46</v>
      </c>
      <c r="R341">
        <v>4</v>
      </c>
      <c r="S341">
        <v>6</v>
      </c>
      <c r="T341" t="s">
        <v>47</v>
      </c>
      <c r="U341" t="s">
        <v>54</v>
      </c>
      <c r="V341" t="s">
        <v>42</v>
      </c>
      <c r="W341">
        <v>2019</v>
      </c>
      <c r="X341" t="s">
        <v>37</v>
      </c>
      <c r="Y341" t="s">
        <v>38</v>
      </c>
      <c r="Z341">
        <v>11</v>
      </c>
      <c r="AA341">
        <v>0</v>
      </c>
      <c r="AB341">
        <v>77</v>
      </c>
      <c r="AC341">
        <v>0</v>
      </c>
      <c r="AD341">
        <v>0</v>
      </c>
      <c r="AE341">
        <v>1573</v>
      </c>
      <c r="AF341" s="10" t="e">
        <f>VLOOKUP(AS341,[1]Hoja3!$B$2:$AO$841,17,FALSE)</f>
        <v>#N/A</v>
      </c>
      <c r="AG341" s="10" t="e">
        <f>VLOOKUP(AS341,[1]Hoja3!$B$2:$AO$841,23,FALSE)</f>
        <v>#N/A</v>
      </c>
      <c r="AH341" s="10" t="e">
        <f>VLOOKUP(AS341,[1]Hoja3!$B$2:$AO$841,28,FALSE)</f>
        <v>#N/A</v>
      </c>
      <c r="AI341" s="10" t="e">
        <f>VLOOKUP(AS341,[1]Hoja3!$B$2:$AO$841,19,FALSE)</f>
        <v>#N/A</v>
      </c>
      <c r="AJ341" s="10"/>
      <c r="AK341">
        <f>IF(AE341=AY341,1,0)</f>
        <v>0</v>
      </c>
      <c r="AL341" t="e">
        <f>IF(AB341=AF341,1,0)</f>
        <v>#N/A</v>
      </c>
      <c r="AM341" t="e">
        <f>IF(AC341=AG341,1,0)</f>
        <v>#N/A</v>
      </c>
      <c r="AN341" t="e">
        <f>IF(AD341=AH341,1,0)</f>
        <v>#N/A</v>
      </c>
      <c r="AO341" t="e">
        <f>IF(H341=AI341,1,0)</f>
        <v>#N/A</v>
      </c>
      <c r="AQ341" s="8">
        <f>COUNTIF($A$2:$A$1228,A341)</f>
        <v>1</v>
      </c>
      <c r="AR341" t="e">
        <f>VLOOKUP(A341,[1]Hoja3!$C$2:$AO$841,39,FALSE)</f>
        <v>#N/A</v>
      </c>
      <c r="AS341" t="str">
        <f>A341 &amp; COUNTIF(A$2:A341,A341)</f>
        <v>0XPN5475631</v>
      </c>
      <c r="AT341" s="10" t="e">
        <f>VLOOKUP(AS341,[1]Hoja3!$B$2:$AO$841,38,FALSE)</f>
        <v>#N/A</v>
      </c>
      <c r="AU341" s="9" t="e">
        <f>IF(AR341&gt;AQ341,1,0)</f>
        <v>#N/A</v>
      </c>
    </row>
    <row r="342" spans="1:48" x14ac:dyDescent="0.25">
      <c r="A342" t="s">
        <v>836</v>
      </c>
      <c r="B342">
        <v>2019</v>
      </c>
      <c r="C342" t="s">
        <v>37</v>
      </c>
      <c r="D342" t="s">
        <v>38</v>
      </c>
      <c r="E342">
        <v>10</v>
      </c>
      <c r="F342" t="s">
        <v>32</v>
      </c>
      <c r="G342">
        <v>1.1666669999999999</v>
      </c>
      <c r="I342" t="s">
        <v>33</v>
      </c>
      <c r="J342" t="s">
        <v>33</v>
      </c>
      <c r="K342" t="s">
        <v>33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R342" t="s">
        <v>33</v>
      </c>
      <c r="S342" t="s">
        <v>33</v>
      </c>
      <c r="U342" t="s">
        <v>34</v>
      </c>
      <c r="V342" t="s">
        <v>83</v>
      </c>
      <c r="W342">
        <v>2019</v>
      </c>
      <c r="X342" t="s">
        <v>37</v>
      </c>
      <c r="Y342" t="s">
        <v>38</v>
      </c>
      <c r="Z342">
        <v>12</v>
      </c>
      <c r="AA342" t="s">
        <v>33</v>
      </c>
      <c r="AB342">
        <v>0</v>
      </c>
      <c r="AC342">
        <v>0</v>
      </c>
      <c r="AD342">
        <v>0</v>
      </c>
      <c r="AE342">
        <v>0</v>
      </c>
      <c r="AF342" s="10" t="str">
        <f>VLOOKUP(AS342,[1]Hoja3!$B$2:$AO$841,17,FALSE)</f>
        <v xml:space="preserve">  </v>
      </c>
      <c r="AG342" s="10">
        <f>VLOOKUP(AS342,[1]Hoja3!$B$2:$AO$841,23,FALSE)</f>
        <v>1</v>
      </c>
      <c r="AH342" s="10">
        <f>VLOOKUP(AS342,[1]Hoja3!$B$2:$AO$841,28,FALSE)</f>
        <v>1</v>
      </c>
      <c r="AI342" s="10" t="str">
        <f>VLOOKUP(AS342,[1]Hoja3!$B$2:$AO$841,19,FALSE)</f>
        <v>A4 Mono MFPs</v>
      </c>
      <c r="AJ342" s="10">
        <f>VLOOKUP(AS342,[1]Hoja3!$B$2:$AO$841,15,FALSE)</f>
        <v>0</v>
      </c>
      <c r="AK342">
        <f>IF(AE342=AY342,1,0)</f>
        <v>1</v>
      </c>
      <c r="AL342">
        <f>IF(AB342=AF342,1,0)</f>
        <v>0</v>
      </c>
      <c r="AM342">
        <f>IF(AC342=AG342,1,0)</f>
        <v>0</v>
      </c>
      <c r="AN342">
        <f>IF(AD342=AH342,1,0)</f>
        <v>0</v>
      </c>
      <c r="AO342">
        <f>IF(H342=AI342,1,0)</f>
        <v>0</v>
      </c>
      <c r="AP342">
        <f>IF(AJ342=AA342,1,0)</f>
        <v>0</v>
      </c>
      <c r="AQ342" s="8">
        <f>COUNTIF($A$2:$A$1228,A342)</f>
        <v>1</v>
      </c>
      <c r="AR342">
        <f>VLOOKUP(A342,[1]Hoja3!$C$2:$AO$841,39,FALSE)</f>
        <v>1</v>
      </c>
      <c r="AS342" t="str">
        <f>A342 &amp; COUNTIF(A$2:A342,A342)</f>
        <v>09HB9181111</v>
      </c>
      <c r="AT342" s="10">
        <f>VLOOKUP(AS342,[1]Hoja3!$B$2:$AO$841,38,FALSE)</f>
        <v>1072.5000000000002</v>
      </c>
      <c r="AU342" s="9">
        <f>IF(AR342&gt;AQ342,1,0)</f>
        <v>0</v>
      </c>
      <c r="AV342">
        <f>IF(P342="NA",2,IF(OR(F342="INSTALACION NUEVA",F342="Mantenimiento preventivo"),3,IF(AND(AB342&lt;AF342,AK342&lt;&gt;1),4,IF(AT342&gt;AE342,1,0))))</f>
        <v>2</v>
      </c>
    </row>
    <row r="343" spans="1:48" x14ac:dyDescent="0.25">
      <c r="A343" t="s">
        <v>270</v>
      </c>
      <c r="B343">
        <v>2019</v>
      </c>
      <c r="C343" t="s">
        <v>37</v>
      </c>
      <c r="D343" t="s">
        <v>38</v>
      </c>
      <c r="E343">
        <v>5</v>
      </c>
      <c r="F343" t="s">
        <v>44</v>
      </c>
      <c r="G343">
        <v>0</v>
      </c>
      <c r="H343" t="s">
        <v>91</v>
      </c>
      <c r="I343">
        <v>803</v>
      </c>
      <c r="J343">
        <v>1573</v>
      </c>
      <c r="K343">
        <v>0.2</v>
      </c>
      <c r="L343">
        <v>0.6</v>
      </c>
      <c r="M343">
        <v>0.8</v>
      </c>
      <c r="N343">
        <v>1.05</v>
      </c>
      <c r="O343">
        <v>1.1000000000000001</v>
      </c>
      <c r="P343">
        <v>1.1499999999999999</v>
      </c>
      <c r="Q343" t="s">
        <v>46</v>
      </c>
      <c r="R343">
        <v>4</v>
      </c>
      <c r="S343">
        <v>6</v>
      </c>
      <c r="T343" t="s">
        <v>47</v>
      </c>
      <c r="U343" t="s">
        <v>91</v>
      </c>
      <c r="V343" t="s">
        <v>42</v>
      </c>
      <c r="W343">
        <v>2019</v>
      </c>
      <c r="X343" t="s">
        <v>37</v>
      </c>
      <c r="Y343" t="s">
        <v>38</v>
      </c>
      <c r="Z343">
        <v>8</v>
      </c>
      <c r="AA343">
        <v>0</v>
      </c>
      <c r="AB343">
        <v>30</v>
      </c>
      <c r="AC343">
        <v>0</v>
      </c>
      <c r="AD343">
        <v>0</v>
      </c>
      <c r="AE343">
        <v>1573</v>
      </c>
      <c r="AF343" s="10" t="e">
        <f>VLOOKUP(AS343,[1]Hoja3!$B$2:$AO$841,17,FALSE)</f>
        <v>#N/A</v>
      </c>
      <c r="AG343" s="10" t="e">
        <f>VLOOKUP(AS343,[1]Hoja3!$B$2:$AO$841,23,FALSE)</f>
        <v>#N/A</v>
      </c>
      <c r="AH343" s="10" t="e">
        <f>VLOOKUP(AS343,[1]Hoja3!$B$2:$AO$841,28,FALSE)</f>
        <v>#N/A</v>
      </c>
      <c r="AI343" s="10" t="e">
        <f>VLOOKUP(AS343,[1]Hoja3!$B$2:$AO$841,19,FALSE)</f>
        <v>#N/A</v>
      </c>
      <c r="AJ343" s="10"/>
      <c r="AK343">
        <f>IF(AE343=AY343,1,0)</f>
        <v>0</v>
      </c>
      <c r="AL343" t="e">
        <f>IF(AB343=AF343,1,0)</f>
        <v>#N/A</v>
      </c>
      <c r="AM343" t="e">
        <f>IF(AC343=AG343,1,0)</f>
        <v>#N/A</v>
      </c>
      <c r="AN343" t="e">
        <f>IF(AD343=AH343,1,0)</f>
        <v>#N/A</v>
      </c>
      <c r="AO343" t="e">
        <f>IF(H343=AI343,1,0)</f>
        <v>#N/A</v>
      </c>
      <c r="AQ343" s="8">
        <f>COUNTIF($A$2:$A$1228,A343)</f>
        <v>1</v>
      </c>
      <c r="AR343" t="e">
        <f>VLOOKUP(A343,[1]Hoja3!$C$2:$AO$841,39,FALSE)</f>
        <v>#N/A</v>
      </c>
      <c r="AS343" t="str">
        <f>A343 &amp; COUNTIF(A$2:A343,A343)</f>
        <v>0A1H0207231</v>
      </c>
      <c r="AT343" s="10" t="e">
        <f>VLOOKUP(AS343,[1]Hoja3!$B$2:$AO$841,38,FALSE)</f>
        <v>#N/A</v>
      </c>
      <c r="AU343" s="9" t="e">
        <f>IF(AR343&gt;AQ343,1,0)</f>
        <v>#N/A</v>
      </c>
    </row>
    <row r="344" spans="1:48" x14ac:dyDescent="0.25">
      <c r="A344" t="s">
        <v>282</v>
      </c>
      <c r="B344">
        <v>2019</v>
      </c>
      <c r="C344" t="s">
        <v>37</v>
      </c>
      <c r="D344" t="s">
        <v>38</v>
      </c>
      <c r="E344">
        <v>5</v>
      </c>
      <c r="F344" t="s">
        <v>44</v>
      </c>
      <c r="G344">
        <v>0</v>
      </c>
      <c r="H344" t="s">
        <v>45</v>
      </c>
      <c r="I344">
        <v>803</v>
      </c>
      <c r="J344">
        <v>1573</v>
      </c>
      <c r="K344">
        <v>0.2</v>
      </c>
      <c r="L344">
        <v>0.6</v>
      </c>
      <c r="M344">
        <v>0.8</v>
      </c>
      <c r="N344">
        <v>1.05</v>
      </c>
      <c r="O344">
        <v>1.1000000000000001</v>
      </c>
      <c r="P344">
        <v>1.1499999999999999</v>
      </c>
      <c r="Q344" t="s">
        <v>46</v>
      </c>
      <c r="R344">
        <v>4</v>
      </c>
      <c r="S344">
        <v>6</v>
      </c>
      <c r="T344" t="s">
        <v>47</v>
      </c>
      <c r="U344" t="s">
        <v>48</v>
      </c>
      <c r="V344" t="s">
        <v>42</v>
      </c>
      <c r="W344">
        <v>2019</v>
      </c>
      <c r="X344" t="s">
        <v>37</v>
      </c>
      <c r="Y344" t="s">
        <v>38</v>
      </c>
      <c r="Z344">
        <v>12</v>
      </c>
      <c r="AA344">
        <v>0</v>
      </c>
      <c r="AB344">
        <v>56</v>
      </c>
      <c r="AC344">
        <v>0</v>
      </c>
      <c r="AD344">
        <v>0</v>
      </c>
      <c r="AE344">
        <v>1573</v>
      </c>
      <c r="AF344" s="10" t="e">
        <f>VLOOKUP(AS344,[1]Hoja3!$B$2:$AO$841,17,FALSE)</f>
        <v>#N/A</v>
      </c>
      <c r="AG344" s="10" t="e">
        <f>VLOOKUP(AS344,[1]Hoja3!$B$2:$AO$841,23,FALSE)</f>
        <v>#N/A</v>
      </c>
      <c r="AH344" s="10" t="e">
        <f>VLOOKUP(AS344,[1]Hoja3!$B$2:$AO$841,28,FALSE)</f>
        <v>#N/A</v>
      </c>
      <c r="AI344" s="10" t="e">
        <f>VLOOKUP(AS344,[1]Hoja3!$B$2:$AO$841,19,FALSE)</f>
        <v>#N/A</v>
      </c>
      <c r="AJ344" s="10"/>
      <c r="AK344">
        <f>IF(AE344=AY344,1,0)</f>
        <v>0</v>
      </c>
      <c r="AL344" t="e">
        <f>IF(AB344=AF344,1,0)</f>
        <v>#N/A</v>
      </c>
      <c r="AM344" t="e">
        <f>IF(AC344=AG344,1,0)</f>
        <v>#N/A</v>
      </c>
      <c r="AN344" t="e">
        <f>IF(AD344=AH344,1,0)</f>
        <v>#N/A</v>
      </c>
      <c r="AO344" t="e">
        <f>IF(H344=AI344,1,0)</f>
        <v>#N/A</v>
      </c>
      <c r="AQ344" s="8">
        <f>COUNTIF($A$2:$A$1228,A344)</f>
        <v>1</v>
      </c>
      <c r="AR344" t="e">
        <f>VLOOKUP(A344,[1]Hoja3!$C$2:$AO$841,39,FALSE)</f>
        <v>#N/A</v>
      </c>
      <c r="AS344" t="str">
        <f>A344 &amp; COUNTIF(A$2:A344,A344)</f>
        <v>0BG29515521</v>
      </c>
      <c r="AT344" s="10" t="e">
        <f>VLOOKUP(AS344,[1]Hoja3!$B$2:$AO$841,38,FALSE)</f>
        <v>#N/A</v>
      </c>
      <c r="AU344" s="9" t="e">
        <f>IF(AR344&gt;AQ344,1,0)</f>
        <v>#N/A</v>
      </c>
    </row>
    <row r="345" spans="1:48" x14ac:dyDescent="0.25">
      <c r="A345" t="s">
        <v>291</v>
      </c>
      <c r="B345">
        <v>2019</v>
      </c>
      <c r="C345" t="s">
        <v>37</v>
      </c>
      <c r="D345" t="s">
        <v>38</v>
      </c>
      <c r="E345">
        <v>5</v>
      </c>
      <c r="F345" t="s">
        <v>44</v>
      </c>
      <c r="G345">
        <v>0</v>
      </c>
      <c r="H345" t="s">
        <v>54</v>
      </c>
      <c r="I345">
        <v>803</v>
      </c>
      <c r="J345">
        <v>1573</v>
      </c>
      <c r="K345">
        <v>0.2</v>
      </c>
      <c r="L345">
        <v>0.6</v>
      </c>
      <c r="M345">
        <v>0.8</v>
      </c>
      <c r="N345">
        <v>1.05</v>
      </c>
      <c r="O345">
        <v>1.1000000000000001</v>
      </c>
      <c r="P345">
        <v>1.1499999999999999</v>
      </c>
      <c r="Q345" t="s">
        <v>46</v>
      </c>
      <c r="R345">
        <v>4</v>
      </c>
      <c r="S345">
        <v>6</v>
      </c>
      <c r="T345" t="s">
        <v>47</v>
      </c>
      <c r="U345" t="s">
        <v>54</v>
      </c>
      <c r="V345" t="s">
        <v>42</v>
      </c>
      <c r="W345">
        <v>2019</v>
      </c>
      <c r="X345" t="s">
        <v>37</v>
      </c>
      <c r="Y345" t="s">
        <v>38</v>
      </c>
      <c r="Z345">
        <v>17</v>
      </c>
      <c r="AA345">
        <v>0</v>
      </c>
      <c r="AB345">
        <v>14</v>
      </c>
      <c r="AC345">
        <v>0</v>
      </c>
      <c r="AD345">
        <v>0</v>
      </c>
      <c r="AE345">
        <v>1573</v>
      </c>
      <c r="AF345" s="10" t="e">
        <f>VLOOKUP(AS345,[1]Hoja3!$B$2:$AO$841,17,FALSE)</f>
        <v>#N/A</v>
      </c>
      <c r="AG345" s="10" t="e">
        <f>VLOOKUP(AS345,[1]Hoja3!$B$2:$AO$841,23,FALSE)</f>
        <v>#N/A</v>
      </c>
      <c r="AH345" s="10" t="e">
        <f>VLOOKUP(AS345,[1]Hoja3!$B$2:$AO$841,28,FALSE)</f>
        <v>#N/A</v>
      </c>
      <c r="AI345" s="10" t="e">
        <f>VLOOKUP(AS345,[1]Hoja3!$B$2:$AO$841,19,FALSE)</f>
        <v>#N/A</v>
      </c>
      <c r="AJ345" s="10"/>
      <c r="AK345">
        <f>IF(AE345=AY345,1,0)</f>
        <v>0</v>
      </c>
      <c r="AL345" t="e">
        <f>IF(AB345=AF345,1,0)</f>
        <v>#N/A</v>
      </c>
      <c r="AM345" t="e">
        <f>IF(AC345=AG345,1,0)</f>
        <v>#N/A</v>
      </c>
      <c r="AN345" t="e">
        <f>IF(AD345=AH345,1,0)</f>
        <v>#N/A</v>
      </c>
      <c r="AO345" t="e">
        <f>IF(H345=AI345,1,0)</f>
        <v>#N/A</v>
      </c>
      <c r="AQ345" s="8">
        <f>COUNTIF($A$2:$A$1228,A345)</f>
        <v>1</v>
      </c>
      <c r="AR345" t="e">
        <f>VLOOKUP(A345,[1]Hoja3!$C$2:$AO$841,39,FALSE)</f>
        <v>#N/A</v>
      </c>
      <c r="AS345" t="str">
        <f>A345 &amp; COUNTIF(A$2:A345,A345)</f>
        <v>0E2B6567391</v>
      </c>
      <c r="AT345" s="10" t="e">
        <f>VLOOKUP(AS345,[1]Hoja3!$B$2:$AO$841,38,FALSE)</f>
        <v>#N/A</v>
      </c>
      <c r="AU345" s="9" t="e">
        <f>IF(AR345&gt;AQ345,1,0)</f>
        <v>#N/A</v>
      </c>
    </row>
    <row r="346" spans="1:48" x14ac:dyDescent="0.25">
      <c r="A346" t="s">
        <v>278</v>
      </c>
      <c r="B346">
        <v>2019</v>
      </c>
      <c r="C346" t="s">
        <v>37</v>
      </c>
      <c r="D346" t="s">
        <v>38</v>
      </c>
      <c r="E346">
        <v>5</v>
      </c>
      <c r="F346" t="s">
        <v>44</v>
      </c>
      <c r="G346">
        <v>0</v>
      </c>
      <c r="H346" t="s">
        <v>45</v>
      </c>
      <c r="I346">
        <v>803</v>
      </c>
      <c r="J346">
        <v>1573</v>
      </c>
      <c r="K346">
        <v>0.2</v>
      </c>
      <c r="L346">
        <v>0.6</v>
      </c>
      <c r="M346">
        <v>0.8</v>
      </c>
      <c r="N346">
        <v>1.05</v>
      </c>
      <c r="O346">
        <v>1.1000000000000001</v>
      </c>
      <c r="P346">
        <v>1.1499999999999999</v>
      </c>
      <c r="Q346" t="s">
        <v>46</v>
      </c>
      <c r="R346">
        <v>4</v>
      </c>
      <c r="S346">
        <v>6</v>
      </c>
      <c r="T346" t="s">
        <v>47</v>
      </c>
      <c r="U346" t="s">
        <v>48</v>
      </c>
      <c r="V346" t="s">
        <v>42</v>
      </c>
      <c r="W346">
        <v>2019</v>
      </c>
      <c r="X346" t="s">
        <v>37</v>
      </c>
      <c r="Y346" t="s">
        <v>38</v>
      </c>
      <c r="Z346">
        <v>16</v>
      </c>
      <c r="AA346">
        <v>0</v>
      </c>
      <c r="AB346">
        <v>56</v>
      </c>
      <c r="AC346">
        <v>0</v>
      </c>
      <c r="AD346">
        <v>0</v>
      </c>
      <c r="AE346">
        <v>1573</v>
      </c>
      <c r="AF346" s="10" t="e">
        <f>VLOOKUP(AS346,[1]Hoja3!$B$2:$AO$841,17,FALSE)</f>
        <v>#N/A</v>
      </c>
      <c r="AG346" s="10" t="e">
        <f>VLOOKUP(AS346,[1]Hoja3!$B$2:$AO$841,23,FALSE)</f>
        <v>#N/A</v>
      </c>
      <c r="AH346" s="10" t="e">
        <f>VLOOKUP(AS346,[1]Hoja3!$B$2:$AO$841,28,FALSE)</f>
        <v>#N/A</v>
      </c>
      <c r="AI346" s="10" t="e">
        <f>VLOOKUP(AS346,[1]Hoja3!$B$2:$AO$841,19,FALSE)</f>
        <v>#N/A</v>
      </c>
      <c r="AJ346" s="10"/>
      <c r="AK346">
        <f>IF(AE346=AY346,1,0)</f>
        <v>0</v>
      </c>
      <c r="AL346" t="e">
        <f>IF(AB346=AF346,1,0)</f>
        <v>#N/A</v>
      </c>
      <c r="AM346" t="e">
        <f>IF(AC346=AG346,1,0)</f>
        <v>#N/A</v>
      </c>
      <c r="AN346" t="e">
        <f>IF(AD346=AH346,1,0)</f>
        <v>#N/A</v>
      </c>
      <c r="AO346" t="e">
        <f>IF(H346=AI346,1,0)</f>
        <v>#N/A</v>
      </c>
      <c r="AQ346" s="8">
        <f>COUNTIF($A$2:$A$1228,A346)</f>
        <v>1</v>
      </c>
      <c r="AR346" t="e">
        <f>VLOOKUP(A346,[1]Hoja3!$C$2:$AO$841,39,FALSE)</f>
        <v>#N/A</v>
      </c>
      <c r="AS346" t="str">
        <f>A346 &amp; COUNTIF(A$2:A346,A346)</f>
        <v>0BG29474701</v>
      </c>
      <c r="AT346" s="10" t="e">
        <f>VLOOKUP(AS346,[1]Hoja3!$B$2:$AO$841,38,FALSE)</f>
        <v>#N/A</v>
      </c>
      <c r="AU346" s="9" t="e">
        <f>IF(AR346&gt;AQ346,1,0)</f>
        <v>#N/A</v>
      </c>
    </row>
    <row r="347" spans="1:48" x14ac:dyDescent="0.25">
      <c r="A347" t="s">
        <v>298</v>
      </c>
      <c r="B347">
        <v>2019</v>
      </c>
      <c r="C347" t="s">
        <v>37</v>
      </c>
      <c r="D347" t="s">
        <v>38</v>
      </c>
      <c r="E347">
        <v>5</v>
      </c>
      <c r="F347" t="s">
        <v>44</v>
      </c>
      <c r="G347">
        <v>0</v>
      </c>
      <c r="H347" t="s">
        <v>58</v>
      </c>
      <c r="I347">
        <v>655</v>
      </c>
      <c r="J347">
        <v>1365</v>
      </c>
      <c r="K347">
        <v>0</v>
      </c>
      <c r="L347">
        <v>0</v>
      </c>
      <c r="M347">
        <v>0.6</v>
      </c>
      <c r="N347">
        <v>0.8</v>
      </c>
      <c r="O347">
        <v>1.05</v>
      </c>
      <c r="P347">
        <v>1.1000000000000001</v>
      </c>
      <c r="Q347" t="s">
        <v>46</v>
      </c>
      <c r="R347">
        <v>5</v>
      </c>
      <c r="S347">
        <v>9</v>
      </c>
      <c r="T347" t="s">
        <v>47</v>
      </c>
      <c r="U347" t="s">
        <v>58</v>
      </c>
      <c r="V347" t="s">
        <v>299</v>
      </c>
      <c r="W347">
        <v>2019</v>
      </c>
      <c r="X347" t="s">
        <v>37</v>
      </c>
      <c r="Y347" t="s">
        <v>38</v>
      </c>
      <c r="Z347">
        <v>22</v>
      </c>
      <c r="AA347">
        <v>0</v>
      </c>
      <c r="AB347">
        <v>352</v>
      </c>
      <c r="AC347">
        <v>0</v>
      </c>
      <c r="AD347">
        <v>0</v>
      </c>
      <c r="AE347">
        <v>1365</v>
      </c>
      <c r="AF347" s="10" t="e">
        <f>VLOOKUP(AS347,[1]Hoja3!$B$2:$AO$841,17,FALSE)</f>
        <v>#N/A</v>
      </c>
      <c r="AG347" s="10" t="e">
        <f>VLOOKUP(AS347,[1]Hoja3!$B$2:$AO$841,23,FALSE)</f>
        <v>#N/A</v>
      </c>
      <c r="AH347" s="10" t="e">
        <f>VLOOKUP(AS347,[1]Hoja3!$B$2:$AO$841,28,FALSE)</f>
        <v>#N/A</v>
      </c>
      <c r="AI347" s="10" t="e">
        <f>VLOOKUP(AS347,[1]Hoja3!$B$2:$AO$841,19,FALSE)</f>
        <v>#N/A</v>
      </c>
      <c r="AJ347" s="10"/>
      <c r="AK347">
        <f>IF(AE347=AY347,1,0)</f>
        <v>0</v>
      </c>
      <c r="AL347" t="e">
        <f>IF(AB347=AF347,1,0)</f>
        <v>#N/A</v>
      </c>
      <c r="AM347" t="e">
        <f>IF(AC347=AG347,1,0)</f>
        <v>#N/A</v>
      </c>
      <c r="AN347" t="e">
        <f>IF(AD347=AH347,1,0)</f>
        <v>#N/A</v>
      </c>
      <c r="AO347" t="e">
        <f>IF(H347=AI347,1,0)</f>
        <v>#N/A</v>
      </c>
      <c r="AQ347" s="8">
        <f>COUNTIF($A$2:$A$1228,A347)</f>
        <v>1</v>
      </c>
      <c r="AR347" t="e">
        <f>VLOOKUP(A347,[1]Hoja3!$C$2:$AO$841,39,FALSE)</f>
        <v>#N/A</v>
      </c>
      <c r="AS347" t="str">
        <f>A347 &amp; COUNTIF(A$2:A347,A347)</f>
        <v>0EX92975871</v>
      </c>
      <c r="AT347" s="10" t="e">
        <f>VLOOKUP(AS347,[1]Hoja3!$B$2:$AO$841,38,FALSE)</f>
        <v>#N/A</v>
      </c>
      <c r="AU347" s="9" t="e">
        <f>IF(AR347&gt;AQ347,1,0)</f>
        <v>#N/A</v>
      </c>
    </row>
    <row r="348" spans="1:48" x14ac:dyDescent="0.25">
      <c r="A348" t="s">
        <v>286</v>
      </c>
      <c r="B348">
        <v>2019</v>
      </c>
      <c r="C348" t="s">
        <v>37</v>
      </c>
      <c r="D348" t="s">
        <v>38</v>
      </c>
      <c r="E348">
        <v>5</v>
      </c>
      <c r="F348" t="s">
        <v>40</v>
      </c>
      <c r="G348">
        <v>0.63333329999999999</v>
      </c>
      <c r="H348" t="s">
        <v>66</v>
      </c>
      <c r="I348">
        <v>468</v>
      </c>
      <c r="J348">
        <v>715</v>
      </c>
      <c r="K348">
        <v>0</v>
      </c>
      <c r="L348">
        <v>0</v>
      </c>
      <c r="M348">
        <v>0</v>
      </c>
      <c r="N348">
        <v>0.6</v>
      </c>
      <c r="O348">
        <v>0.8</v>
      </c>
      <c r="P348">
        <v>1.05</v>
      </c>
      <c r="Q348" t="s">
        <v>46</v>
      </c>
      <c r="R348">
        <v>5</v>
      </c>
      <c r="S348">
        <v>9</v>
      </c>
      <c r="T348" t="s">
        <v>47</v>
      </c>
      <c r="U348" t="s">
        <v>34</v>
      </c>
      <c r="V348" t="s">
        <v>73</v>
      </c>
      <c r="W348">
        <v>2019</v>
      </c>
      <c r="X348" t="s">
        <v>37</v>
      </c>
      <c r="Y348" t="s">
        <v>38</v>
      </c>
      <c r="Z348">
        <v>26</v>
      </c>
      <c r="AA348">
        <v>0</v>
      </c>
      <c r="AB348">
        <v>185</v>
      </c>
      <c r="AC348">
        <v>1.05</v>
      </c>
      <c r="AD348">
        <v>0.12666665999999999</v>
      </c>
      <c r="AE348">
        <v>750.75</v>
      </c>
      <c r="AF348" s="10">
        <f>VLOOKUP(AS348,[1]Hoja3!$B$2:$AO$841,17,FALSE)</f>
        <v>190</v>
      </c>
      <c r="AG348" s="10">
        <f>VLOOKUP(AS348,[1]Hoja3!$B$2:$AO$841,23,FALSE)</f>
        <v>1.05</v>
      </c>
      <c r="AH348" s="10">
        <f>VLOOKUP(AS348,[1]Hoja3!$B$2:$AO$841,28,FALSE)</f>
        <v>0.25</v>
      </c>
      <c r="AI348" s="10" t="str">
        <f>VLOOKUP(AS348,[1]Hoja3!$B$2:$AO$841,19,FALSE)</f>
        <v>Color Laser Printers</v>
      </c>
      <c r="AJ348" s="10">
        <f>VLOOKUP(AS348,[1]Hoja3!$B$2:$AO$841,15,FALSE)</f>
        <v>0</v>
      </c>
      <c r="AK348">
        <f>IF(AE348=AY348,1,0)</f>
        <v>0</v>
      </c>
      <c r="AL348">
        <f>IF(AB348=AF348,1,0)</f>
        <v>0</v>
      </c>
      <c r="AM348">
        <f>IF(AC348=AG348,1,0)</f>
        <v>1</v>
      </c>
      <c r="AN348">
        <f>IF(AD348=AH348,1,0)</f>
        <v>0</v>
      </c>
      <c r="AO348">
        <f>IF(H348=AI348,1,0)</f>
        <v>1</v>
      </c>
      <c r="AP348">
        <f>IF(AJ348=AA348,1,0)</f>
        <v>1</v>
      </c>
      <c r="AQ348" s="8">
        <f>COUNTIF($A$2:$A$1228,A348)</f>
        <v>1</v>
      </c>
      <c r="AR348">
        <f>VLOOKUP(A348,[1]Hoja3!$C$2:$AO$841,39,FALSE)</f>
        <v>1</v>
      </c>
      <c r="AS348" t="str">
        <f>A348 &amp; COUNTIF(A$2:A348,A348)</f>
        <v>0E1B9802131</v>
      </c>
      <c r="AT348" s="10">
        <f>VLOOKUP(AS348,[1]Hoja3!$B$2:$AO$841,38,FALSE)</f>
        <v>750.75000000000011</v>
      </c>
      <c r="AU348" s="9">
        <f>IF(AR348&gt;AQ348,1,0)</f>
        <v>0</v>
      </c>
      <c r="AV348">
        <f>IF(P348="NA",2,IF(OR(F348="INSTALACION NUEVA",F348="Mantenimiento preventivo"),3,IF(AND(AB348&lt;AF348,AK348&lt;&gt;1),4,IF(AT348&gt;AE348,1,0))))</f>
        <v>4</v>
      </c>
    </row>
    <row r="349" spans="1:48" x14ac:dyDescent="0.25">
      <c r="A349" t="s">
        <v>173</v>
      </c>
      <c r="B349">
        <v>2019</v>
      </c>
      <c r="C349" t="s">
        <v>37</v>
      </c>
      <c r="D349" t="s">
        <v>38</v>
      </c>
      <c r="E349">
        <v>5</v>
      </c>
      <c r="F349" t="s">
        <v>44</v>
      </c>
      <c r="G349">
        <v>0</v>
      </c>
      <c r="H349" t="s">
        <v>54</v>
      </c>
      <c r="I349">
        <v>803</v>
      </c>
      <c r="J349">
        <v>1573</v>
      </c>
      <c r="K349">
        <v>0.2</v>
      </c>
      <c r="L349">
        <v>0.6</v>
      </c>
      <c r="M349">
        <v>0.8</v>
      </c>
      <c r="N349">
        <v>1.05</v>
      </c>
      <c r="O349">
        <v>1.1000000000000001</v>
      </c>
      <c r="P349">
        <v>1.1499999999999999</v>
      </c>
      <c r="Q349" t="s">
        <v>46</v>
      </c>
      <c r="R349">
        <v>4</v>
      </c>
      <c r="S349">
        <v>6</v>
      </c>
      <c r="T349" t="s">
        <v>47</v>
      </c>
      <c r="U349" t="s">
        <v>54</v>
      </c>
      <c r="V349" t="s">
        <v>42</v>
      </c>
      <c r="W349">
        <v>2019</v>
      </c>
      <c r="X349" t="s">
        <v>37</v>
      </c>
      <c r="Y349" t="s">
        <v>38</v>
      </c>
      <c r="Z349">
        <v>22</v>
      </c>
      <c r="AA349">
        <v>0</v>
      </c>
      <c r="AB349">
        <v>3</v>
      </c>
      <c r="AC349">
        <v>0</v>
      </c>
      <c r="AD349">
        <v>0</v>
      </c>
      <c r="AE349">
        <v>1573</v>
      </c>
      <c r="AF349" s="10" t="e">
        <f>VLOOKUP(AS349,[1]Hoja3!$B$2:$AO$841,17,FALSE)</f>
        <v>#N/A</v>
      </c>
      <c r="AG349" s="10" t="e">
        <f>VLOOKUP(AS349,[1]Hoja3!$B$2:$AO$841,23,FALSE)</f>
        <v>#N/A</v>
      </c>
      <c r="AH349" s="10" t="e">
        <f>VLOOKUP(AS349,[1]Hoja3!$B$2:$AO$841,28,FALSE)</f>
        <v>#N/A</v>
      </c>
      <c r="AI349" s="10" t="e">
        <f>VLOOKUP(AS349,[1]Hoja3!$B$2:$AO$841,19,FALSE)</f>
        <v>#N/A</v>
      </c>
      <c r="AJ349" s="10"/>
      <c r="AK349">
        <f>IF(AE349=AY349,1,0)</f>
        <v>0</v>
      </c>
      <c r="AL349" t="e">
        <f>IF(AB349=AF349,1,0)</f>
        <v>#N/A</v>
      </c>
      <c r="AM349" t="e">
        <f>IF(AC349=AG349,1,0)</f>
        <v>#N/A</v>
      </c>
      <c r="AN349" t="e">
        <f>IF(AD349=AH349,1,0)</f>
        <v>#N/A</v>
      </c>
      <c r="AO349" t="e">
        <f>IF(H349=AI349,1,0)</f>
        <v>#N/A</v>
      </c>
      <c r="AQ349" s="8">
        <f>COUNTIF($A$2:$A$1228,A349)</f>
        <v>2</v>
      </c>
      <c r="AR349">
        <f>VLOOKUP(A349,[1]Hoja3!$C$2:$AO$841,39,FALSE)</f>
        <v>1</v>
      </c>
      <c r="AS349" t="str">
        <f>A349 &amp; COUNTIF(A$2:A349,A349)</f>
        <v>0E2B6466022</v>
      </c>
      <c r="AT349" s="10" t="e">
        <f>VLOOKUP(AS349,[1]Hoja3!$B$2:$AO$841,38,FALSE)</f>
        <v>#N/A</v>
      </c>
      <c r="AU349" s="9">
        <f>IF(AR349&gt;AQ349,1,0)</f>
        <v>0</v>
      </c>
    </row>
    <row r="350" spans="1:48" x14ac:dyDescent="0.25">
      <c r="A350" t="s">
        <v>271</v>
      </c>
      <c r="B350">
        <v>2019</v>
      </c>
      <c r="C350" t="s">
        <v>37</v>
      </c>
      <c r="D350" t="s">
        <v>38</v>
      </c>
      <c r="E350">
        <v>5</v>
      </c>
      <c r="F350" t="s">
        <v>44</v>
      </c>
      <c r="G350">
        <v>0</v>
      </c>
      <c r="H350" t="s">
        <v>91</v>
      </c>
      <c r="I350">
        <v>803</v>
      </c>
      <c r="J350">
        <v>1573</v>
      </c>
      <c r="K350">
        <v>0.2</v>
      </c>
      <c r="L350">
        <v>0.6</v>
      </c>
      <c r="M350">
        <v>0.8</v>
      </c>
      <c r="N350">
        <v>1.05</v>
      </c>
      <c r="O350">
        <v>1.1000000000000001</v>
      </c>
      <c r="P350">
        <v>1.1499999999999999</v>
      </c>
      <c r="Q350" t="s">
        <v>46</v>
      </c>
      <c r="R350">
        <v>4</v>
      </c>
      <c r="S350">
        <v>6</v>
      </c>
      <c r="T350" t="s">
        <v>47</v>
      </c>
      <c r="U350" t="s">
        <v>91</v>
      </c>
      <c r="V350" t="s">
        <v>42</v>
      </c>
      <c r="W350">
        <v>2019</v>
      </c>
      <c r="X350" t="s">
        <v>37</v>
      </c>
      <c r="Y350" t="s">
        <v>38</v>
      </c>
      <c r="Z350">
        <v>11</v>
      </c>
      <c r="AA350">
        <v>0</v>
      </c>
      <c r="AB350">
        <v>11</v>
      </c>
      <c r="AC350">
        <v>0</v>
      </c>
      <c r="AD350">
        <v>0</v>
      </c>
      <c r="AE350">
        <v>1573</v>
      </c>
      <c r="AF350" s="10" t="e">
        <f>VLOOKUP(AS350,[1]Hoja3!$B$2:$AO$841,17,FALSE)</f>
        <v>#N/A</v>
      </c>
      <c r="AG350" s="10" t="e">
        <f>VLOOKUP(AS350,[1]Hoja3!$B$2:$AO$841,23,FALSE)</f>
        <v>#N/A</v>
      </c>
      <c r="AH350" s="10" t="e">
        <f>VLOOKUP(AS350,[1]Hoja3!$B$2:$AO$841,28,FALSE)</f>
        <v>#N/A</v>
      </c>
      <c r="AI350" s="10" t="e">
        <f>VLOOKUP(AS350,[1]Hoja3!$B$2:$AO$841,19,FALSE)</f>
        <v>#N/A</v>
      </c>
      <c r="AJ350" s="10"/>
      <c r="AK350">
        <f>IF(AE350=AY350,1,0)</f>
        <v>0</v>
      </c>
      <c r="AL350" t="e">
        <f>IF(AB350=AF350,1,0)</f>
        <v>#N/A</v>
      </c>
      <c r="AM350" t="e">
        <f>IF(AC350=AG350,1,0)</f>
        <v>#N/A</v>
      </c>
      <c r="AN350" t="e">
        <f>IF(AD350=AH350,1,0)</f>
        <v>#N/A</v>
      </c>
      <c r="AO350" t="e">
        <f>IF(H350=AI350,1,0)</f>
        <v>#N/A</v>
      </c>
      <c r="AQ350" s="8">
        <f>COUNTIF($A$2:$A$1228,A350)</f>
        <v>1</v>
      </c>
      <c r="AR350" t="e">
        <f>VLOOKUP(A350,[1]Hoja3!$C$2:$AO$841,39,FALSE)</f>
        <v>#N/A</v>
      </c>
      <c r="AS350" t="str">
        <f>A350 &amp; COUNTIF(A$2:A350,A350)</f>
        <v>0A1H0209251</v>
      </c>
      <c r="AT350" s="10" t="e">
        <f>VLOOKUP(AS350,[1]Hoja3!$B$2:$AO$841,38,FALSE)</f>
        <v>#N/A</v>
      </c>
      <c r="AU350" s="9" t="e">
        <f>IF(AR350&gt;AQ350,1,0)</f>
        <v>#N/A</v>
      </c>
    </row>
    <row r="351" spans="1:48" x14ac:dyDescent="0.25">
      <c r="A351" t="s">
        <v>288</v>
      </c>
      <c r="B351">
        <v>2019</v>
      </c>
      <c r="C351" t="s">
        <v>37</v>
      </c>
      <c r="D351" t="s">
        <v>38</v>
      </c>
      <c r="E351">
        <v>5</v>
      </c>
      <c r="F351" t="s">
        <v>44</v>
      </c>
      <c r="G351">
        <v>0</v>
      </c>
      <c r="H351" t="s">
        <v>54</v>
      </c>
      <c r="I351">
        <v>803</v>
      </c>
      <c r="J351">
        <v>1573</v>
      </c>
      <c r="K351">
        <v>0.2</v>
      </c>
      <c r="L351">
        <v>0.6</v>
      </c>
      <c r="M351">
        <v>0.8</v>
      </c>
      <c r="N351">
        <v>1.05</v>
      </c>
      <c r="O351">
        <v>1.1000000000000001</v>
      </c>
      <c r="P351">
        <v>1.1499999999999999</v>
      </c>
      <c r="Q351" t="s">
        <v>46</v>
      </c>
      <c r="R351">
        <v>4</v>
      </c>
      <c r="S351">
        <v>6</v>
      </c>
      <c r="T351" t="s">
        <v>85</v>
      </c>
      <c r="U351" t="s">
        <v>54</v>
      </c>
      <c r="V351" t="s">
        <v>42</v>
      </c>
      <c r="W351">
        <v>2019</v>
      </c>
      <c r="X351" t="s">
        <v>37</v>
      </c>
      <c r="Y351" t="s">
        <v>38</v>
      </c>
      <c r="Z351">
        <v>11</v>
      </c>
      <c r="AA351">
        <v>0</v>
      </c>
      <c r="AB351">
        <v>50</v>
      </c>
      <c r="AC351">
        <v>0</v>
      </c>
      <c r="AD351">
        <v>0</v>
      </c>
      <c r="AE351">
        <v>1573</v>
      </c>
      <c r="AF351" s="10" t="e">
        <f>VLOOKUP(AS351,[1]Hoja3!$B$2:$AO$841,17,FALSE)</f>
        <v>#N/A</v>
      </c>
      <c r="AG351" s="10" t="e">
        <f>VLOOKUP(AS351,[1]Hoja3!$B$2:$AO$841,23,FALSE)</f>
        <v>#N/A</v>
      </c>
      <c r="AH351" s="10" t="e">
        <f>VLOOKUP(AS351,[1]Hoja3!$B$2:$AO$841,28,FALSE)</f>
        <v>#N/A</v>
      </c>
      <c r="AI351" s="10" t="e">
        <f>VLOOKUP(AS351,[1]Hoja3!$B$2:$AO$841,19,FALSE)</f>
        <v>#N/A</v>
      </c>
      <c r="AJ351" s="10"/>
      <c r="AK351">
        <f>IF(AE351=AY351,1,0)</f>
        <v>0</v>
      </c>
      <c r="AL351" t="e">
        <f>IF(AB351=AF351,1,0)</f>
        <v>#N/A</v>
      </c>
      <c r="AM351" t="e">
        <f>IF(AC351=AG351,1,0)</f>
        <v>#N/A</v>
      </c>
      <c r="AN351" t="e">
        <f>IF(AD351=AH351,1,0)</f>
        <v>#N/A</v>
      </c>
      <c r="AO351" t="e">
        <f>IF(H351=AI351,1,0)</f>
        <v>#N/A</v>
      </c>
      <c r="AQ351" s="8">
        <f>COUNTIF($A$2:$A$1228,A351)</f>
        <v>1</v>
      </c>
      <c r="AR351" t="e">
        <f>VLOOKUP(A351,[1]Hoja3!$C$2:$AO$841,39,FALSE)</f>
        <v>#N/A</v>
      </c>
      <c r="AS351" t="str">
        <f>A351 &amp; COUNTIF(A$2:A351,A351)</f>
        <v>0E2B6468741</v>
      </c>
      <c r="AT351" s="10" t="e">
        <f>VLOOKUP(AS351,[1]Hoja3!$B$2:$AO$841,38,FALSE)</f>
        <v>#N/A</v>
      </c>
      <c r="AU351" s="9" t="e">
        <f>IF(AR351&gt;AQ351,1,0)</f>
        <v>#N/A</v>
      </c>
    </row>
    <row r="352" spans="1:48" x14ac:dyDescent="0.25">
      <c r="A352" t="s">
        <v>394</v>
      </c>
      <c r="B352">
        <v>2019</v>
      </c>
      <c r="C352" t="s">
        <v>37</v>
      </c>
      <c r="D352" t="s">
        <v>38</v>
      </c>
      <c r="E352">
        <v>10</v>
      </c>
      <c r="F352" t="s">
        <v>44</v>
      </c>
      <c r="G352">
        <v>0</v>
      </c>
      <c r="H352" t="s">
        <v>34</v>
      </c>
      <c r="I352">
        <v>468</v>
      </c>
      <c r="J352">
        <v>715</v>
      </c>
      <c r="K352">
        <v>0</v>
      </c>
      <c r="L352">
        <v>0</v>
      </c>
      <c r="M352">
        <v>0</v>
      </c>
      <c r="N352">
        <v>0.6</v>
      </c>
      <c r="O352">
        <v>0.8</v>
      </c>
      <c r="P352">
        <v>1.05</v>
      </c>
      <c r="Q352" t="s">
        <v>46</v>
      </c>
      <c r="R352">
        <v>5</v>
      </c>
      <c r="S352">
        <v>9</v>
      </c>
      <c r="T352" t="s">
        <v>47</v>
      </c>
      <c r="U352" t="s">
        <v>34</v>
      </c>
      <c r="V352" t="s">
        <v>55</v>
      </c>
      <c r="W352">
        <v>2019</v>
      </c>
      <c r="X352" t="s">
        <v>37</v>
      </c>
      <c r="Y352" t="s">
        <v>38</v>
      </c>
      <c r="Z352">
        <v>11</v>
      </c>
      <c r="AA352">
        <v>0</v>
      </c>
      <c r="AB352">
        <v>147</v>
      </c>
      <c r="AC352">
        <v>0</v>
      </c>
      <c r="AD352">
        <v>0</v>
      </c>
      <c r="AE352">
        <v>715</v>
      </c>
      <c r="AF352" s="10" t="str">
        <f>VLOOKUP(AS352,[1]Hoja3!$B$2:$AO$841,17,FALSE)</f>
        <v xml:space="preserve">  </v>
      </c>
      <c r="AG352" s="10">
        <f>VLOOKUP(AS352,[1]Hoja3!$B$2:$AO$841,23,FALSE)</f>
        <v>1</v>
      </c>
      <c r="AH352" s="10">
        <f>VLOOKUP(AS352,[1]Hoja3!$B$2:$AO$841,28,FALSE)</f>
        <v>1</v>
      </c>
      <c r="AI352" s="10" t="str">
        <f>VLOOKUP(AS352,[1]Hoja3!$B$2:$AO$841,19,FALSE)</f>
        <v>A4 Mono MFPs</v>
      </c>
      <c r="AJ352" s="10">
        <f>VLOOKUP(AS352,[1]Hoja3!$B$2:$AO$841,15,FALSE)</f>
        <v>0</v>
      </c>
      <c r="AK352">
        <f>IF(AE352=AY352,1,0)</f>
        <v>0</v>
      </c>
      <c r="AL352">
        <f>IF(AB352=AF352,1,0)</f>
        <v>0</v>
      </c>
      <c r="AM352">
        <f>IF(AC352=AG352,1,0)</f>
        <v>0</v>
      </c>
      <c r="AN352">
        <f>IF(AD352=AH352,1,0)</f>
        <v>0</v>
      </c>
      <c r="AO352">
        <f>IF(H352=AI352,1,0)</f>
        <v>1</v>
      </c>
      <c r="AP352">
        <f>IF(AJ352=AA352,1,0)</f>
        <v>1</v>
      </c>
      <c r="AQ352" s="8">
        <f>COUNTIF($A$2:$A$1228,A352)</f>
        <v>2</v>
      </c>
      <c r="AR352">
        <f>VLOOKUP(A352,[1]Hoja3!$C$2:$AO$841,39,FALSE)</f>
        <v>2</v>
      </c>
      <c r="AS352" t="str">
        <f>A352 &amp; COUNTIF(A$2:A352,A352)</f>
        <v>0A2T3823941</v>
      </c>
      <c r="AT352" s="10">
        <f>VLOOKUP(AS352,[1]Hoja3!$B$2:$AO$841,38,FALSE)</f>
        <v>715.00000000000011</v>
      </c>
      <c r="AU352" s="9">
        <f>IF(AR352&gt;AQ352,1,0)</f>
        <v>0</v>
      </c>
      <c r="AV352">
        <f>IF(P352="NA",2,IF(OR(F352="INSTALACION NUEVA",F352="Mantenimiento preventivo"),3,IF(AND(AB352&lt;AF352,AK352&lt;&gt;1),4,IF(AT352&gt;AE352,1,0))))</f>
        <v>3</v>
      </c>
    </row>
    <row r="353" spans="1:48" x14ac:dyDescent="0.25">
      <c r="A353" t="s">
        <v>102</v>
      </c>
      <c r="B353">
        <v>2019</v>
      </c>
      <c r="C353" t="s">
        <v>37</v>
      </c>
      <c r="D353" t="s">
        <v>38</v>
      </c>
      <c r="E353">
        <v>5</v>
      </c>
      <c r="F353" t="s">
        <v>44</v>
      </c>
      <c r="G353">
        <v>0</v>
      </c>
      <c r="H353" t="s">
        <v>45</v>
      </c>
      <c r="I353">
        <v>803</v>
      </c>
      <c r="J353">
        <v>1573</v>
      </c>
      <c r="K353">
        <v>0.2</v>
      </c>
      <c r="L353">
        <v>0.6</v>
      </c>
      <c r="M353">
        <v>0.8</v>
      </c>
      <c r="N353">
        <v>1.05</v>
      </c>
      <c r="O353">
        <v>1.1000000000000001</v>
      </c>
      <c r="P353">
        <v>1.1499999999999999</v>
      </c>
      <c r="Q353" t="s">
        <v>46</v>
      </c>
      <c r="R353">
        <v>4</v>
      </c>
      <c r="S353">
        <v>6</v>
      </c>
      <c r="T353" t="s">
        <v>47</v>
      </c>
      <c r="U353" t="s">
        <v>48</v>
      </c>
      <c r="V353" t="s">
        <v>42</v>
      </c>
      <c r="W353">
        <v>2019</v>
      </c>
      <c r="X353" t="s">
        <v>37</v>
      </c>
      <c r="Y353" t="s">
        <v>38</v>
      </c>
      <c r="Z353">
        <v>8</v>
      </c>
      <c r="AA353">
        <v>0</v>
      </c>
      <c r="AB353">
        <v>3</v>
      </c>
      <c r="AC353">
        <v>0</v>
      </c>
      <c r="AD353">
        <v>0</v>
      </c>
      <c r="AE353">
        <v>1573</v>
      </c>
      <c r="AF353" s="10" t="e">
        <f>VLOOKUP(AS353,[1]Hoja3!$B$2:$AO$841,17,FALSE)</f>
        <v>#N/A</v>
      </c>
      <c r="AG353" s="10" t="e">
        <f>VLOOKUP(AS353,[1]Hoja3!$B$2:$AO$841,23,FALSE)</f>
        <v>#N/A</v>
      </c>
      <c r="AH353" s="10" t="e">
        <f>VLOOKUP(AS353,[1]Hoja3!$B$2:$AO$841,28,FALSE)</f>
        <v>#N/A</v>
      </c>
      <c r="AI353" s="10" t="e">
        <f>VLOOKUP(AS353,[1]Hoja3!$B$2:$AO$841,19,FALSE)</f>
        <v>#N/A</v>
      </c>
      <c r="AJ353" s="10"/>
      <c r="AK353">
        <f>IF(AE353=AY353,1,0)</f>
        <v>0</v>
      </c>
      <c r="AL353" t="e">
        <f>IF(AB353=AF353,1,0)</f>
        <v>#N/A</v>
      </c>
      <c r="AM353" t="e">
        <f>IF(AC353=AG353,1,0)</f>
        <v>#N/A</v>
      </c>
      <c r="AN353" t="e">
        <f>IF(AD353=AH353,1,0)</f>
        <v>#N/A</v>
      </c>
      <c r="AO353" t="e">
        <f>IF(H353=AI353,1,0)</f>
        <v>#N/A</v>
      </c>
      <c r="AQ353" s="8">
        <f>COUNTIF($A$2:$A$1228,A353)</f>
        <v>4</v>
      </c>
      <c r="AR353">
        <f>VLOOKUP(A353,[1]Hoja3!$C$2:$AO$841,39,FALSE)</f>
        <v>1</v>
      </c>
      <c r="AS353" t="str">
        <f>A353 &amp; COUNTIF(A$2:A353,A353)</f>
        <v>0BG29467862</v>
      </c>
      <c r="AT353" s="10" t="e">
        <f>VLOOKUP(AS353,[1]Hoja3!$B$2:$AO$841,38,FALSE)</f>
        <v>#N/A</v>
      </c>
      <c r="AU353" s="9">
        <f>IF(AR353&gt;AQ353,1,0)</f>
        <v>0</v>
      </c>
    </row>
    <row r="354" spans="1:48" x14ac:dyDescent="0.25">
      <c r="A354" t="s">
        <v>437</v>
      </c>
      <c r="B354">
        <v>2019</v>
      </c>
      <c r="C354" t="s">
        <v>37</v>
      </c>
      <c r="D354" t="s">
        <v>38</v>
      </c>
      <c r="E354">
        <v>11</v>
      </c>
      <c r="F354" t="s">
        <v>44</v>
      </c>
      <c r="G354">
        <v>0</v>
      </c>
      <c r="H354" t="s">
        <v>66</v>
      </c>
      <c r="I354">
        <v>468</v>
      </c>
      <c r="J354">
        <v>715</v>
      </c>
      <c r="K354">
        <v>0</v>
      </c>
      <c r="L354">
        <v>0</v>
      </c>
      <c r="M354">
        <v>0</v>
      </c>
      <c r="N354">
        <v>0.6</v>
      </c>
      <c r="O354">
        <v>0.8</v>
      </c>
      <c r="P354">
        <v>1.05</v>
      </c>
      <c r="Q354" t="s">
        <v>46</v>
      </c>
      <c r="R354">
        <v>5</v>
      </c>
      <c r="S354">
        <v>9</v>
      </c>
      <c r="T354" t="s">
        <v>47</v>
      </c>
      <c r="U354" t="s">
        <v>64</v>
      </c>
      <c r="V354" t="s">
        <v>55</v>
      </c>
      <c r="W354">
        <v>2019</v>
      </c>
      <c r="X354" t="s">
        <v>37</v>
      </c>
      <c r="Y354" t="s">
        <v>38</v>
      </c>
      <c r="Z354">
        <v>11</v>
      </c>
      <c r="AA354">
        <v>0</v>
      </c>
      <c r="AB354">
        <v>175</v>
      </c>
      <c r="AC354">
        <v>0</v>
      </c>
      <c r="AD354">
        <v>0</v>
      </c>
      <c r="AE354">
        <v>715</v>
      </c>
      <c r="AF354" s="10" t="str">
        <f>VLOOKUP(AS354,[1]Hoja3!$B$2:$AO$841,17,FALSE)</f>
        <v xml:space="preserve">  </v>
      </c>
      <c r="AG354" s="10">
        <f>VLOOKUP(AS354,[1]Hoja3!$B$2:$AO$841,23,FALSE)</f>
        <v>1</v>
      </c>
      <c r="AH354" s="10">
        <f>VLOOKUP(AS354,[1]Hoja3!$B$2:$AO$841,28,FALSE)</f>
        <v>1</v>
      </c>
      <c r="AI354" s="10" t="str">
        <f>VLOOKUP(AS354,[1]Hoja3!$B$2:$AO$841,19,FALSE)</f>
        <v>Color Laser Printers</v>
      </c>
      <c r="AJ354" s="10">
        <f>VLOOKUP(AS354,[1]Hoja3!$B$2:$AO$841,15,FALSE)</f>
        <v>0</v>
      </c>
      <c r="AK354">
        <f>IF(AE354=AY354,1,0)</f>
        <v>0</v>
      </c>
      <c r="AL354">
        <f>IF(AB354=AF354,1,0)</f>
        <v>0</v>
      </c>
      <c r="AM354">
        <f>IF(AC354=AG354,1,0)</f>
        <v>0</v>
      </c>
      <c r="AN354">
        <f>IF(AD354=AH354,1,0)</f>
        <v>0</v>
      </c>
      <c r="AO354">
        <f>IF(H354=AI354,1,0)</f>
        <v>1</v>
      </c>
      <c r="AP354">
        <f>IF(AJ354=AA354,1,0)</f>
        <v>1</v>
      </c>
      <c r="AQ354" s="8">
        <f>COUNTIF($A$2:$A$1228,A354)</f>
        <v>1</v>
      </c>
      <c r="AR354">
        <f>VLOOKUP(A354,[1]Hoja3!$C$2:$AO$841,39,FALSE)</f>
        <v>1</v>
      </c>
      <c r="AS354" t="str">
        <f>A354 &amp; COUNTIF(A$2:A354,A354)</f>
        <v>0RXD1423901</v>
      </c>
      <c r="AT354" s="10">
        <f>VLOOKUP(AS354,[1]Hoja3!$B$2:$AO$841,38,FALSE)</f>
        <v>715.00000000000011</v>
      </c>
      <c r="AU354" s="9">
        <f>IF(AR354&gt;AQ354,1,0)</f>
        <v>0</v>
      </c>
      <c r="AV354">
        <f>IF(P354="NA",2,IF(OR(F354="INSTALACION NUEVA",F354="Mantenimiento preventivo"),3,IF(AND(AB354&lt;AF354,AK354&lt;&gt;1),4,IF(AT354&gt;AE354,1,0))))</f>
        <v>3</v>
      </c>
    </row>
    <row r="355" spans="1:48" x14ac:dyDescent="0.25">
      <c r="A355" t="s">
        <v>495</v>
      </c>
      <c r="B355">
        <v>2019</v>
      </c>
      <c r="C355" t="s">
        <v>37</v>
      </c>
      <c r="D355" t="s">
        <v>38</v>
      </c>
      <c r="E355">
        <v>15</v>
      </c>
      <c r="F355" t="s">
        <v>44</v>
      </c>
      <c r="G355">
        <v>0</v>
      </c>
      <c r="H355" t="s">
        <v>145</v>
      </c>
      <c r="I355">
        <v>468</v>
      </c>
      <c r="J355">
        <v>715</v>
      </c>
      <c r="K355">
        <v>0</v>
      </c>
      <c r="L355">
        <v>0</v>
      </c>
      <c r="M355">
        <v>0</v>
      </c>
      <c r="N355">
        <v>0.6</v>
      </c>
      <c r="O355">
        <v>0.8</v>
      </c>
      <c r="P355">
        <v>1.05</v>
      </c>
      <c r="Q355" t="s">
        <v>46</v>
      </c>
      <c r="R355">
        <v>5</v>
      </c>
      <c r="S355">
        <v>9</v>
      </c>
      <c r="T355" t="s">
        <v>47</v>
      </c>
      <c r="U355" t="s">
        <v>145</v>
      </c>
      <c r="V355" t="s">
        <v>55</v>
      </c>
      <c r="W355">
        <v>2019</v>
      </c>
      <c r="X355" t="s">
        <v>37</v>
      </c>
      <c r="Y355" t="s">
        <v>38</v>
      </c>
      <c r="Z355">
        <v>16</v>
      </c>
      <c r="AA355">
        <v>0</v>
      </c>
      <c r="AB355">
        <v>126</v>
      </c>
      <c r="AC355">
        <v>0</v>
      </c>
      <c r="AD355">
        <v>0</v>
      </c>
      <c r="AE355">
        <v>715</v>
      </c>
      <c r="AF355" s="10" t="str">
        <f>VLOOKUP(AS355,[1]Hoja3!$B$2:$AO$841,17,FALSE)</f>
        <v xml:space="preserve">  </v>
      </c>
      <c r="AG355" s="10">
        <f>VLOOKUP(AS355,[1]Hoja3!$B$2:$AO$841,23,FALSE)</f>
        <v>1</v>
      </c>
      <c r="AH355" s="10">
        <f>VLOOKUP(AS355,[1]Hoja3!$B$2:$AO$841,28,FALSE)</f>
        <v>1</v>
      </c>
      <c r="AI355" s="10" t="str">
        <f>VLOOKUP(AS355,[1]Hoja3!$B$2:$AO$841,19,FALSE)</f>
        <v>Color Solid Ink Printers</v>
      </c>
      <c r="AJ355" s="10">
        <f>VLOOKUP(AS355,[1]Hoja3!$B$2:$AO$841,15,FALSE)</f>
        <v>0</v>
      </c>
      <c r="AK355">
        <f>IF(AE355=AY355,1,0)</f>
        <v>0</v>
      </c>
      <c r="AL355">
        <f>IF(AB355=AF355,1,0)</f>
        <v>0</v>
      </c>
      <c r="AM355">
        <f>IF(AC355=AG355,1,0)</f>
        <v>0</v>
      </c>
      <c r="AN355">
        <f>IF(AD355=AH355,1,0)</f>
        <v>0</v>
      </c>
      <c r="AO355">
        <f>IF(H355=AI355,1,0)</f>
        <v>1</v>
      </c>
      <c r="AP355">
        <f>IF(AJ355=AA355,1,0)</f>
        <v>1</v>
      </c>
      <c r="AQ355" s="8">
        <f>COUNTIF($A$2:$A$1228,A355)</f>
        <v>1</v>
      </c>
      <c r="AR355">
        <f>VLOOKUP(A355,[1]Hoja3!$C$2:$AO$841,39,FALSE)</f>
        <v>1</v>
      </c>
      <c r="AS355" t="str">
        <f>A355 &amp; COUNTIF(A$2:A355,A355)</f>
        <v>0XFN1169391</v>
      </c>
      <c r="AT355" s="10">
        <f>VLOOKUP(AS355,[1]Hoja3!$B$2:$AO$841,38,FALSE)</f>
        <v>715.00000000000011</v>
      </c>
      <c r="AU355" s="9">
        <f>IF(AR355&gt;AQ355,1,0)</f>
        <v>0</v>
      </c>
      <c r="AV355">
        <f>IF(P355="NA",2,IF(OR(F355="INSTALACION NUEVA",F355="Mantenimiento preventivo"),3,IF(AND(AB355&lt;AF355,AK355&lt;&gt;1),4,IF(AT355&gt;AE355,1,0))))</f>
        <v>3</v>
      </c>
    </row>
    <row r="356" spans="1:48" x14ac:dyDescent="0.25">
      <c r="A356" t="s">
        <v>294</v>
      </c>
      <c r="B356">
        <v>2019</v>
      </c>
      <c r="C356" t="s">
        <v>37</v>
      </c>
      <c r="D356" t="s">
        <v>38</v>
      </c>
      <c r="E356">
        <v>5</v>
      </c>
      <c r="F356" t="s">
        <v>44</v>
      </c>
      <c r="G356">
        <v>0</v>
      </c>
      <c r="H356" t="s">
        <v>58</v>
      </c>
      <c r="I356">
        <v>655</v>
      </c>
      <c r="J356">
        <v>1365</v>
      </c>
      <c r="K356">
        <v>0</v>
      </c>
      <c r="L356">
        <v>0</v>
      </c>
      <c r="M356">
        <v>0.6</v>
      </c>
      <c r="N356">
        <v>0.8</v>
      </c>
      <c r="O356">
        <v>1.05</v>
      </c>
      <c r="P356">
        <v>1.1000000000000001</v>
      </c>
      <c r="Q356" t="s">
        <v>46</v>
      </c>
      <c r="R356">
        <v>5</v>
      </c>
      <c r="S356">
        <v>9</v>
      </c>
      <c r="T356" t="s">
        <v>47</v>
      </c>
      <c r="U356" t="s">
        <v>58</v>
      </c>
      <c r="V356" t="s">
        <v>42</v>
      </c>
      <c r="W356">
        <v>2019</v>
      </c>
      <c r="X356" t="s">
        <v>37</v>
      </c>
      <c r="Y356" t="s">
        <v>38</v>
      </c>
      <c r="Z356">
        <v>5</v>
      </c>
      <c r="AA356">
        <v>0</v>
      </c>
      <c r="AB356">
        <v>53</v>
      </c>
      <c r="AC356">
        <v>0</v>
      </c>
      <c r="AD356">
        <v>0</v>
      </c>
      <c r="AE356">
        <v>1365</v>
      </c>
      <c r="AF356" s="10" t="e">
        <f>VLOOKUP(AS356,[1]Hoja3!$B$2:$AO$841,17,FALSE)</f>
        <v>#N/A</v>
      </c>
      <c r="AG356" s="10" t="e">
        <f>VLOOKUP(AS356,[1]Hoja3!$B$2:$AO$841,23,FALSE)</f>
        <v>#N/A</v>
      </c>
      <c r="AH356" s="10" t="e">
        <f>VLOOKUP(AS356,[1]Hoja3!$B$2:$AO$841,28,FALSE)</f>
        <v>#N/A</v>
      </c>
      <c r="AI356" s="10" t="e">
        <f>VLOOKUP(AS356,[1]Hoja3!$B$2:$AO$841,19,FALSE)</f>
        <v>#N/A</v>
      </c>
      <c r="AJ356" s="10"/>
      <c r="AK356">
        <f>IF(AE356=AY356,1,0)</f>
        <v>0</v>
      </c>
      <c r="AL356" t="e">
        <f>IF(AB356=AF356,1,0)</f>
        <v>#N/A</v>
      </c>
      <c r="AM356" t="e">
        <f>IF(AC356=AG356,1,0)</f>
        <v>#N/A</v>
      </c>
      <c r="AN356" t="e">
        <f>IF(AD356=AH356,1,0)</f>
        <v>#N/A</v>
      </c>
      <c r="AO356" t="e">
        <f>IF(H356=AI356,1,0)</f>
        <v>#N/A</v>
      </c>
      <c r="AQ356" s="8">
        <f>COUNTIF($A$2:$A$1228,A356)</f>
        <v>1</v>
      </c>
      <c r="AR356" t="e">
        <f>VLOOKUP(A356,[1]Hoja3!$C$2:$AO$841,39,FALSE)</f>
        <v>#N/A</v>
      </c>
      <c r="AS356" t="str">
        <f>A356 &amp; COUNTIF(A$2:A356,A356)</f>
        <v>0EX92920811</v>
      </c>
      <c r="AT356" s="10" t="e">
        <f>VLOOKUP(AS356,[1]Hoja3!$B$2:$AO$841,38,FALSE)</f>
        <v>#N/A</v>
      </c>
      <c r="AU356" s="9" t="e">
        <f>IF(AR356&gt;AQ356,1,0)</f>
        <v>#N/A</v>
      </c>
    </row>
    <row r="357" spans="1:48" x14ac:dyDescent="0.25">
      <c r="A357" t="s">
        <v>274</v>
      </c>
      <c r="B357">
        <v>2019</v>
      </c>
      <c r="C357" t="s">
        <v>37</v>
      </c>
      <c r="D357" t="s">
        <v>38</v>
      </c>
      <c r="E357">
        <v>5</v>
      </c>
      <c r="F357" t="s">
        <v>44</v>
      </c>
      <c r="G357">
        <v>0</v>
      </c>
      <c r="H357" t="s">
        <v>91</v>
      </c>
      <c r="I357">
        <v>803</v>
      </c>
      <c r="J357">
        <v>1573</v>
      </c>
      <c r="K357">
        <v>0.2</v>
      </c>
      <c r="L357">
        <v>0.6</v>
      </c>
      <c r="M357">
        <v>0.8</v>
      </c>
      <c r="N357">
        <v>1.05</v>
      </c>
      <c r="O357">
        <v>1.1000000000000001</v>
      </c>
      <c r="P357">
        <v>1.1499999999999999</v>
      </c>
      <c r="Q357" t="s">
        <v>46</v>
      </c>
      <c r="R357">
        <v>4</v>
      </c>
      <c r="S357">
        <v>6</v>
      </c>
      <c r="T357" t="s">
        <v>47</v>
      </c>
      <c r="U357" t="s">
        <v>91</v>
      </c>
      <c r="V357" t="s">
        <v>42</v>
      </c>
      <c r="W357">
        <v>2019</v>
      </c>
      <c r="X357" t="s">
        <v>37</v>
      </c>
      <c r="Y357" t="s">
        <v>38</v>
      </c>
      <c r="Z357">
        <v>5</v>
      </c>
      <c r="AA357">
        <v>0</v>
      </c>
      <c r="AB357">
        <v>65</v>
      </c>
      <c r="AC357">
        <v>0</v>
      </c>
      <c r="AD357">
        <v>0</v>
      </c>
      <c r="AE357">
        <v>1573</v>
      </c>
      <c r="AF357" s="10" t="e">
        <f>VLOOKUP(AS357,[1]Hoja3!$B$2:$AO$841,17,FALSE)</f>
        <v>#N/A</v>
      </c>
      <c r="AG357" s="10" t="e">
        <f>VLOOKUP(AS357,[1]Hoja3!$B$2:$AO$841,23,FALSE)</f>
        <v>#N/A</v>
      </c>
      <c r="AH357" s="10" t="e">
        <f>VLOOKUP(AS357,[1]Hoja3!$B$2:$AO$841,28,FALSE)</f>
        <v>#N/A</v>
      </c>
      <c r="AI357" s="10" t="e">
        <f>VLOOKUP(AS357,[1]Hoja3!$B$2:$AO$841,19,FALSE)</f>
        <v>#N/A</v>
      </c>
      <c r="AJ357" s="10"/>
      <c r="AK357">
        <f>IF(AE357=AY357,1,0)</f>
        <v>0</v>
      </c>
      <c r="AL357" t="e">
        <f>IF(AB357=AF357,1,0)</f>
        <v>#N/A</v>
      </c>
      <c r="AM357" t="e">
        <f>IF(AC357=AG357,1,0)</f>
        <v>#N/A</v>
      </c>
      <c r="AN357" t="e">
        <f>IF(AD357=AH357,1,0)</f>
        <v>#N/A</v>
      </c>
      <c r="AO357" t="e">
        <f>IF(H357=AI357,1,0)</f>
        <v>#N/A</v>
      </c>
      <c r="AQ357" s="8">
        <f>COUNTIF($A$2:$A$1228,A357)</f>
        <v>1</v>
      </c>
      <c r="AR357" t="e">
        <f>VLOOKUP(A357,[1]Hoja3!$C$2:$AO$841,39,FALSE)</f>
        <v>#N/A</v>
      </c>
      <c r="AS357" t="str">
        <f>A357 &amp; COUNTIF(A$2:A357,A357)</f>
        <v>0A1H0215721</v>
      </c>
      <c r="AT357" s="10" t="e">
        <f>VLOOKUP(AS357,[1]Hoja3!$B$2:$AO$841,38,FALSE)</f>
        <v>#N/A</v>
      </c>
      <c r="AU357" s="9" t="e">
        <f>IF(AR357&gt;AQ357,1,0)</f>
        <v>#N/A</v>
      </c>
    </row>
    <row r="358" spans="1:48" x14ac:dyDescent="0.25">
      <c r="A358" t="s">
        <v>280</v>
      </c>
      <c r="B358">
        <v>2019</v>
      </c>
      <c r="C358" t="s">
        <v>37</v>
      </c>
      <c r="D358" t="s">
        <v>38</v>
      </c>
      <c r="E358">
        <v>5</v>
      </c>
      <c r="F358" t="s">
        <v>44</v>
      </c>
      <c r="G358">
        <v>0</v>
      </c>
      <c r="H358" t="s">
        <v>45</v>
      </c>
      <c r="I358">
        <v>803</v>
      </c>
      <c r="J358">
        <v>1573</v>
      </c>
      <c r="K358">
        <v>0.2</v>
      </c>
      <c r="L358">
        <v>0.6</v>
      </c>
      <c r="M358">
        <v>0.8</v>
      </c>
      <c r="N358">
        <v>1.05</v>
      </c>
      <c r="O358">
        <v>1.1000000000000001</v>
      </c>
      <c r="P358">
        <v>1.1499999999999999</v>
      </c>
      <c r="Q358" t="s">
        <v>46</v>
      </c>
      <c r="R358">
        <v>4</v>
      </c>
      <c r="S358">
        <v>6</v>
      </c>
      <c r="T358" t="s">
        <v>85</v>
      </c>
      <c r="U358" t="s">
        <v>48</v>
      </c>
      <c r="V358" t="s">
        <v>42</v>
      </c>
      <c r="W358">
        <v>2019</v>
      </c>
      <c r="X358" t="s">
        <v>37</v>
      </c>
      <c r="Y358" t="s">
        <v>38</v>
      </c>
      <c r="Z358">
        <v>9</v>
      </c>
      <c r="AA358">
        <v>0</v>
      </c>
      <c r="AB358">
        <v>8</v>
      </c>
      <c r="AC358">
        <v>0</v>
      </c>
      <c r="AD358">
        <v>0</v>
      </c>
      <c r="AE358">
        <v>1573</v>
      </c>
      <c r="AF358" s="10" t="e">
        <f>VLOOKUP(AS358,[1]Hoja3!$B$2:$AO$841,17,FALSE)</f>
        <v>#N/A</v>
      </c>
      <c r="AG358" s="10" t="e">
        <f>VLOOKUP(AS358,[1]Hoja3!$B$2:$AO$841,23,FALSE)</f>
        <v>#N/A</v>
      </c>
      <c r="AH358" s="10" t="e">
        <f>VLOOKUP(AS358,[1]Hoja3!$B$2:$AO$841,28,FALSE)</f>
        <v>#N/A</v>
      </c>
      <c r="AI358" s="10" t="e">
        <f>VLOOKUP(AS358,[1]Hoja3!$B$2:$AO$841,19,FALSE)</f>
        <v>#N/A</v>
      </c>
      <c r="AJ358" s="10"/>
      <c r="AK358">
        <f>IF(AE358=AY358,1,0)</f>
        <v>0</v>
      </c>
      <c r="AL358" t="e">
        <f>IF(AB358=AF358,1,0)</f>
        <v>#N/A</v>
      </c>
      <c r="AM358" t="e">
        <f>IF(AC358=AG358,1,0)</f>
        <v>#N/A</v>
      </c>
      <c r="AN358" t="e">
        <f>IF(AD358=AH358,1,0)</f>
        <v>#N/A</v>
      </c>
      <c r="AO358" t="e">
        <f>IF(H358=AI358,1,0)</f>
        <v>#N/A</v>
      </c>
      <c r="AQ358" s="8">
        <f>COUNTIF($A$2:$A$1228,A358)</f>
        <v>1</v>
      </c>
      <c r="AR358" t="e">
        <f>VLOOKUP(A358,[1]Hoja3!$C$2:$AO$841,39,FALSE)</f>
        <v>#N/A</v>
      </c>
      <c r="AS358" t="str">
        <f>A358 &amp; COUNTIF(A$2:A358,A358)</f>
        <v>0BG29489141</v>
      </c>
      <c r="AT358" s="10" t="e">
        <f>VLOOKUP(AS358,[1]Hoja3!$B$2:$AO$841,38,FALSE)</f>
        <v>#N/A</v>
      </c>
      <c r="AU358" s="9" t="e">
        <f>IF(AR358&gt;AQ358,1,0)</f>
        <v>#N/A</v>
      </c>
    </row>
    <row r="359" spans="1:48" x14ac:dyDescent="0.25">
      <c r="A359" t="s">
        <v>703</v>
      </c>
      <c r="B359">
        <v>2019</v>
      </c>
      <c r="C359" t="s">
        <v>37</v>
      </c>
      <c r="D359" t="s">
        <v>38</v>
      </c>
      <c r="E359">
        <v>5</v>
      </c>
      <c r="F359" t="s">
        <v>40</v>
      </c>
      <c r="G359">
        <v>2.25</v>
      </c>
      <c r="H359" t="s">
        <v>116</v>
      </c>
      <c r="I359">
        <v>655</v>
      </c>
      <c r="J359">
        <v>1365</v>
      </c>
      <c r="K359">
        <v>0</v>
      </c>
      <c r="L359">
        <v>0</v>
      </c>
      <c r="M359">
        <v>0.6</v>
      </c>
      <c r="N359">
        <v>0.8</v>
      </c>
      <c r="O359">
        <v>1.05</v>
      </c>
      <c r="P359">
        <v>1.1000000000000001</v>
      </c>
      <c r="Q359" t="s">
        <v>420</v>
      </c>
      <c r="R359">
        <v>5</v>
      </c>
      <c r="S359">
        <v>9</v>
      </c>
      <c r="T359" t="s">
        <v>47</v>
      </c>
      <c r="U359" t="s">
        <v>45</v>
      </c>
      <c r="V359" t="s">
        <v>683</v>
      </c>
      <c r="W359">
        <v>2019</v>
      </c>
      <c r="X359" t="s">
        <v>37</v>
      </c>
      <c r="Y359" t="s">
        <v>38</v>
      </c>
      <c r="Z359">
        <v>5</v>
      </c>
      <c r="AA359">
        <v>1</v>
      </c>
      <c r="AB359">
        <v>3</v>
      </c>
      <c r="AC359">
        <v>0</v>
      </c>
      <c r="AD359">
        <v>0</v>
      </c>
      <c r="AE359">
        <v>0</v>
      </c>
      <c r="AF359" s="10">
        <f>VLOOKUP(AS359,[1]Hoja3!$B$2:$AO$841,17,FALSE)</f>
        <v>3</v>
      </c>
      <c r="AG359" s="10">
        <f>VLOOKUP(AS359,[1]Hoja3!$B$2:$AO$841,23,FALSE)</f>
        <v>0</v>
      </c>
      <c r="AH359" s="10">
        <f>VLOOKUP(AS359,[1]Hoja3!$B$2:$AO$841,28,FALSE)</f>
        <v>0.61399999999999999</v>
      </c>
      <c r="AI359" s="10" t="str">
        <f>VLOOKUP(AS359,[1]Hoja3!$B$2:$AO$841,19,FALSE)</f>
        <v>Office Digital</v>
      </c>
      <c r="AJ359" s="10">
        <f>VLOOKUP(AS359,[1]Hoja3!$B$2:$AO$841,15,FALSE)</f>
        <v>1</v>
      </c>
      <c r="AK359">
        <f>IF(AE359=AY359,1,0)</f>
        <v>1</v>
      </c>
      <c r="AL359">
        <f>IF(AB359=AF359,1,0)</f>
        <v>1</v>
      </c>
      <c r="AM359">
        <f>IF(AC359=AG359,1,0)</f>
        <v>1</v>
      </c>
      <c r="AN359">
        <f>IF(AD359=AH359,1,0)</f>
        <v>0</v>
      </c>
      <c r="AO359">
        <f>IF(H359=AI359,1,0)</f>
        <v>1</v>
      </c>
      <c r="AP359">
        <f>IF(AJ359=AA359,1,0)</f>
        <v>1</v>
      </c>
      <c r="AQ359" s="8">
        <f>COUNTIF($A$2:$A$1228,A359)</f>
        <v>2</v>
      </c>
      <c r="AR359">
        <f>VLOOKUP(A359,[1]Hoja3!$C$2:$AO$841,39,FALSE)</f>
        <v>2</v>
      </c>
      <c r="AS359" t="str">
        <f>A359 &amp; COUNTIF(A$2:A359,A359)</f>
        <v>0Y4X8487402</v>
      </c>
      <c r="AT359" s="10">
        <f>VLOOKUP(AS359,[1]Hoja3!$B$2:$AO$841,38,FALSE)</f>
        <v>0</v>
      </c>
      <c r="AU359" s="9">
        <f>IF(AR359&gt;AQ359,1,0)</f>
        <v>0</v>
      </c>
      <c r="AV359">
        <f>IF(P359="NA",2,IF(OR(F359="INSTALACION NUEVA",F359="Mantenimiento preventivo"),3,IF(AND(AB359&lt;AF359,AK359&lt;&gt;1),4,IF(AT359&gt;AE359,1,0))))</f>
        <v>0</v>
      </c>
    </row>
    <row r="360" spans="1:48" x14ac:dyDescent="0.25">
      <c r="A360" t="s">
        <v>89</v>
      </c>
      <c r="B360">
        <v>2019</v>
      </c>
      <c r="C360" t="s">
        <v>37</v>
      </c>
      <c r="D360" t="s">
        <v>38</v>
      </c>
      <c r="E360">
        <v>5</v>
      </c>
      <c r="F360" t="s">
        <v>44</v>
      </c>
      <c r="G360">
        <v>0</v>
      </c>
      <c r="H360" t="s">
        <v>45</v>
      </c>
      <c r="I360">
        <v>803</v>
      </c>
      <c r="J360">
        <v>1573</v>
      </c>
      <c r="K360">
        <v>0.2</v>
      </c>
      <c r="L360">
        <v>0.6</v>
      </c>
      <c r="M360">
        <v>0.8</v>
      </c>
      <c r="N360">
        <v>1.05</v>
      </c>
      <c r="O360">
        <v>1.1000000000000001</v>
      </c>
      <c r="P360">
        <v>1.1499999999999999</v>
      </c>
      <c r="Q360" t="s">
        <v>46</v>
      </c>
      <c r="R360">
        <v>4</v>
      </c>
      <c r="S360">
        <v>6</v>
      </c>
      <c r="T360" t="s">
        <v>85</v>
      </c>
      <c r="U360" t="s">
        <v>48</v>
      </c>
      <c r="V360" t="s">
        <v>42</v>
      </c>
      <c r="W360">
        <v>2019</v>
      </c>
      <c r="X360" t="s">
        <v>37</v>
      </c>
      <c r="Y360" t="s">
        <v>38</v>
      </c>
      <c r="Z360">
        <v>9</v>
      </c>
      <c r="AA360">
        <v>0</v>
      </c>
      <c r="AB360">
        <v>1</v>
      </c>
      <c r="AC360">
        <v>0</v>
      </c>
      <c r="AD360">
        <v>0</v>
      </c>
      <c r="AE360">
        <v>1573</v>
      </c>
      <c r="AF360" s="10" t="e">
        <f>VLOOKUP(AS360,[1]Hoja3!$B$2:$AO$841,17,FALSE)</f>
        <v>#N/A</v>
      </c>
      <c r="AG360" s="10" t="e">
        <f>VLOOKUP(AS360,[1]Hoja3!$B$2:$AO$841,23,FALSE)</f>
        <v>#N/A</v>
      </c>
      <c r="AH360" s="10" t="e">
        <f>VLOOKUP(AS360,[1]Hoja3!$B$2:$AO$841,28,FALSE)</f>
        <v>#N/A</v>
      </c>
      <c r="AI360" s="10" t="e">
        <f>VLOOKUP(AS360,[1]Hoja3!$B$2:$AO$841,19,FALSE)</f>
        <v>#N/A</v>
      </c>
      <c r="AJ360" s="10"/>
      <c r="AK360">
        <f>IF(AE360=AY360,1,0)</f>
        <v>0</v>
      </c>
      <c r="AL360" t="e">
        <f>IF(AB360=AF360,1,0)</f>
        <v>#N/A</v>
      </c>
      <c r="AM360" t="e">
        <f>IF(AC360=AG360,1,0)</f>
        <v>#N/A</v>
      </c>
      <c r="AN360" t="e">
        <f>IF(AD360=AH360,1,0)</f>
        <v>#N/A</v>
      </c>
      <c r="AO360" t="e">
        <f>IF(H360=AI360,1,0)</f>
        <v>#N/A</v>
      </c>
      <c r="AQ360" s="8">
        <f>COUNTIF($A$2:$A$1228,A360)</f>
        <v>2</v>
      </c>
      <c r="AR360">
        <f>VLOOKUP(A360,[1]Hoja3!$C$2:$AO$841,39,FALSE)</f>
        <v>1</v>
      </c>
      <c r="AS360" t="str">
        <f>A360 &amp; COUNTIF(A$2:A360,A360)</f>
        <v>0FBG4795832</v>
      </c>
      <c r="AT360" s="10" t="e">
        <f>VLOOKUP(AS360,[1]Hoja3!$B$2:$AO$841,38,FALSE)</f>
        <v>#N/A</v>
      </c>
      <c r="AU360" s="9">
        <f>IF(AR360&gt;AQ360,1,0)</f>
        <v>0</v>
      </c>
    </row>
    <row r="361" spans="1:48" x14ac:dyDescent="0.25">
      <c r="A361" t="s">
        <v>269</v>
      </c>
      <c r="B361">
        <v>2019</v>
      </c>
      <c r="C361" t="s">
        <v>37</v>
      </c>
      <c r="D361" t="s">
        <v>38</v>
      </c>
      <c r="E361">
        <v>5</v>
      </c>
      <c r="F361" t="s">
        <v>44</v>
      </c>
      <c r="G361">
        <v>0</v>
      </c>
      <c r="H361" t="s">
        <v>91</v>
      </c>
      <c r="I361">
        <v>803</v>
      </c>
      <c r="J361">
        <v>1573</v>
      </c>
      <c r="K361">
        <v>0.2</v>
      </c>
      <c r="L361">
        <v>0.6</v>
      </c>
      <c r="M361">
        <v>0.8</v>
      </c>
      <c r="N361">
        <v>1.05</v>
      </c>
      <c r="O361">
        <v>1.1000000000000001</v>
      </c>
      <c r="P361">
        <v>1.1499999999999999</v>
      </c>
      <c r="Q361" t="s">
        <v>46</v>
      </c>
      <c r="R361">
        <v>4</v>
      </c>
      <c r="S361">
        <v>6</v>
      </c>
      <c r="T361" t="s">
        <v>85</v>
      </c>
      <c r="U361" t="s">
        <v>91</v>
      </c>
      <c r="V361" t="s">
        <v>42</v>
      </c>
      <c r="W361">
        <v>2019</v>
      </c>
      <c r="X361" t="s">
        <v>37</v>
      </c>
      <c r="Y361" t="s">
        <v>38</v>
      </c>
      <c r="Z361">
        <v>9</v>
      </c>
      <c r="AA361">
        <v>0</v>
      </c>
      <c r="AB361">
        <v>142</v>
      </c>
      <c r="AC361">
        <v>0</v>
      </c>
      <c r="AD361">
        <v>0</v>
      </c>
      <c r="AE361">
        <v>1573</v>
      </c>
      <c r="AF361" s="10" t="e">
        <f>VLOOKUP(AS361,[1]Hoja3!$B$2:$AO$841,17,FALSE)</f>
        <v>#N/A</v>
      </c>
      <c r="AG361" s="10" t="e">
        <f>VLOOKUP(AS361,[1]Hoja3!$B$2:$AO$841,23,FALSE)</f>
        <v>#N/A</v>
      </c>
      <c r="AH361" s="10" t="e">
        <f>VLOOKUP(AS361,[1]Hoja3!$B$2:$AO$841,28,FALSE)</f>
        <v>#N/A</v>
      </c>
      <c r="AI361" s="10" t="e">
        <f>VLOOKUP(AS361,[1]Hoja3!$B$2:$AO$841,19,FALSE)</f>
        <v>#N/A</v>
      </c>
      <c r="AJ361" s="10"/>
      <c r="AK361">
        <f>IF(AE361=AY361,1,0)</f>
        <v>0</v>
      </c>
      <c r="AL361" t="e">
        <f>IF(AB361=AF361,1,0)</f>
        <v>#N/A</v>
      </c>
      <c r="AM361" t="e">
        <f>IF(AC361=AG361,1,0)</f>
        <v>#N/A</v>
      </c>
      <c r="AN361" t="e">
        <f>IF(AD361=AH361,1,0)</f>
        <v>#N/A</v>
      </c>
      <c r="AO361" t="e">
        <f>IF(H361=AI361,1,0)</f>
        <v>#N/A</v>
      </c>
      <c r="AQ361" s="8">
        <f>COUNTIF($A$2:$A$1228,A361)</f>
        <v>1</v>
      </c>
      <c r="AR361" t="e">
        <f>VLOOKUP(A361,[1]Hoja3!$C$2:$AO$841,39,FALSE)</f>
        <v>#N/A</v>
      </c>
      <c r="AS361" t="str">
        <f>A361 &amp; COUNTIF(A$2:A361,A361)</f>
        <v>0A1H0206671</v>
      </c>
      <c r="AT361" s="10" t="e">
        <f>VLOOKUP(AS361,[1]Hoja3!$B$2:$AO$841,38,FALSE)</f>
        <v>#N/A</v>
      </c>
      <c r="AU361" s="9" t="e">
        <f>IF(AR361&gt;AQ361,1,0)</f>
        <v>#N/A</v>
      </c>
    </row>
    <row r="362" spans="1:48" x14ac:dyDescent="0.25">
      <c r="A362" t="s">
        <v>312</v>
      </c>
      <c r="B362">
        <v>2019</v>
      </c>
      <c r="C362" t="s">
        <v>37</v>
      </c>
      <c r="D362" t="s">
        <v>38</v>
      </c>
      <c r="E362">
        <v>5</v>
      </c>
      <c r="F362" t="s">
        <v>44</v>
      </c>
      <c r="G362">
        <v>0</v>
      </c>
      <c r="H362" t="s">
        <v>54</v>
      </c>
      <c r="I362">
        <v>803</v>
      </c>
      <c r="J362">
        <v>1573</v>
      </c>
      <c r="K362">
        <v>0.2</v>
      </c>
      <c r="L362">
        <v>0.6</v>
      </c>
      <c r="M362">
        <v>0.8</v>
      </c>
      <c r="N362">
        <v>1.05</v>
      </c>
      <c r="O362">
        <v>1.1000000000000001</v>
      </c>
      <c r="P362">
        <v>1.1499999999999999</v>
      </c>
      <c r="Q362" t="s">
        <v>46</v>
      </c>
      <c r="R362">
        <v>4</v>
      </c>
      <c r="S362">
        <v>6</v>
      </c>
      <c r="T362" t="s">
        <v>85</v>
      </c>
      <c r="U362" t="s">
        <v>54</v>
      </c>
      <c r="V362" t="s">
        <v>42</v>
      </c>
      <c r="W362">
        <v>2019</v>
      </c>
      <c r="X362" t="s">
        <v>37</v>
      </c>
      <c r="Y362" t="s">
        <v>38</v>
      </c>
      <c r="Z362">
        <v>9</v>
      </c>
      <c r="AA362">
        <v>0</v>
      </c>
      <c r="AB362">
        <v>217</v>
      </c>
      <c r="AC362">
        <v>0</v>
      </c>
      <c r="AD362">
        <v>0</v>
      </c>
      <c r="AE362">
        <v>1573</v>
      </c>
      <c r="AF362" s="10" t="e">
        <f>VLOOKUP(AS362,[1]Hoja3!$B$2:$AO$841,17,FALSE)</f>
        <v>#N/A</v>
      </c>
      <c r="AG362" s="10" t="e">
        <f>VLOOKUP(AS362,[1]Hoja3!$B$2:$AO$841,23,FALSE)</f>
        <v>#N/A</v>
      </c>
      <c r="AH362" s="10" t="e">
        <f>VLOOKUP(AS362,[1]Hoja3!$B$2:$AO$841,28,FALSE)</f>
        <v>#N/A</v>
      </c>
      <c r="AI362" s="10" t="e">
        <f>VLOOKUP(AS362,[1]Hoja3!$B$2:$AO$841,19,FALSE)</f>
        <v>#N/A</v>
      </c>
      <c r="AJ362" s="10"/>
      <c r="AK362">
        <f>IF(AE362=AY362,1,0)</f>
        <v>0</v>
      </c>
      <c r="AL362" t="e">
        <f>IF(AB362=AF362,1,0)</f>
        <v>#N/A</v>
      </c>
      <c r="AM362" t="e">
        <f>IF(AC362=AG362,1,0)</f>
        <v>#N/A</v>
      </c>
      <c r="AN362" t="e">
        <f>IF(AD362=AH362,1,0)</f>
        <v>#N/A</v>
      </c>
      <c r="AO362" t="e">
        <f>IF(H362=AI362,1,0)</f>
        <v>#N/A</v>
      </c>
      <c r="AQ362" s="8">
        <f>COUNTIF($A$2:$A$1228,A362)</f>
        <v>1</v>
      </c>
      <c r="AR362" t="e">
        <f>VLOOKUP(A362,[1]Hoja3!$C$2:$AO$841,39,FALSE)</f>
        <v>#N/A</v>
      </c>
      <c r="AS362" t="str">
        <f>A362 &amp; COUNTIF(A$2:A362,A362)</f>
        <v>0XPN5475151</v>
      </c>
      <c r="AT362" s="10" t="e">
        <f>VLOOKUP(AS362,[1]Hoja3!$B$2:$AO$841,38,FALSE)</f>
        <v>#N/A</v>
      </c>
      <c r="AU362" s="9" t="e">
        <f>IF(AR362&gt;AQ362,1,0)</f>
        <v>#N/A</v>
      </c>
    </row>
    <row r="363" spans="1:48" x14ac:dyDescent="0.25">
      <c r="A363" t="s">
        <v>297</v>
      </c>
      <c r="B363">
        <v>2019</v>
      </c>
      <c r="C363" t="s">
        <v>37</v>
      </c>
      <c r="D363" t="s">
        <v>38</v>
      </c>
      <c r="E363">
        <v>5</v>
      </c>
      <c r="F363" t="s">
        <v>44</v>
      </c>
      <c r="G363">
        <v>0</v>
      </c>
      <c r="H363" t="s">
        <v>58</v>
      </c>
      <c r="I363">
        <v>655</v>
      </c>
      <c r="J363">
        <v>1365</v>
      </c>
      <c r="K363">
        <v>0</v>
      </c>
      <c r="L363">
        <v>0</v>
      </c>
      <c r="M363">
        <v>0.6</v>
      </c>
      <c r="N363">
        <v>0.8</v>
      </c>
      <c r="O363">
        <v>1.05</v>
      </c>
      <c r="P363">
        <v>1.1000000000000001</v>
      </c>
      <c r="Q363" t="s">
        <v>46</v>
      </c>
      <c r="R363">
        <v>5</v>
      </c>
      <c r="S363">
        <v>9</v>
      </c>
      <c r="T363" t="s">
        <v>85</v>
      </c>
      <c r="U363" t="s">
        <v>58</v>
      </c>
      <c r="V363" t="s">
        <v>42</v>
      </c>
      <c r="W363">
        <v>2019</v>
      </c>
      <c r="X363" t="s">
        <v>37</v>
      </c>
      <c r="Y363" t="s">
        <v>38</v>
      </c>
      <c r="Z363">
        <v>9</v>
      </c>
      <c r="AA363">
        <v>0</v>
      </c>
      <c r="AB363">
        <v>15</v>
      </c>
      <c r="AC363">
        <v>0</v>
      </c>
      <c r="AD363">
        <v>0</v>
      </c>
      <c r="AE363">
        <v>1365</v>
      </c>
      <c r="AF363" s="10" t="e">
        <f>VLOOKUP(AS363,[1]Hoja3!$B$2:$AO$841,17,FALSE)</f>
        <v>#N/A</v>
      </c>
      <c r="AG363" s="10" t="e">
        <f>VLOOKUP(AS363,[1]Hoja3!$B$2:$AO$841,23,FALSE)</f>
        <v>#N/A</v>
      </c>
      <c r="AH363" s="10" t="e">
        <f>VLOOKUP(AS363,[1]Hoja3!$B$2:$AO$841,28,FALSE)</f>
        <v>#N/A</v>
      </c>
      <c r="AI363" s="10" t="e">
        <f>VLOOKUP(AS363,[1]Hoja3!$B$2:$AO$841,19,FALSE)</f>
        <v>#N/A</v>
      </c>
      <c r="AJ363" s="10"/>
      <c r="AK363">
        <f>IF(AE363=AY363,1,0)</f>
        <v>0</v>
      </c>
      <c r="AL363" t="e">
        <f>IF(AB363=AF363,1,0)</f>
        <v>#N/A</v>
      </c>
      <c r="AM363" t="e">
        <f>IF(AC363=AG363,1,0)</f>
        <v>#N/A</v>
      </c>
      <c r="AN363" t="e">
        <f>IF(AD363=AH363,1,0)</f>
        <v>#N/A</v>
      </c>
      <c r="AO363" t="e">
        <f>IF(H363=AI363,1,0)</f>
        <v>#N/A</v>
      </c>
      <c r="AQ363" s="8">
        <f>COUNTIF($A$2:$A$1228,A363)</f>
        <v>1</v>
      </c>
      <c r="AR363" t="e">
        <f>VLOOKUP(A363,[1]Hoja3!$C$2:$AO$841,39,FALSE)</f>
        <v>#N/A</v>
      </c>
      <c r="AS363" t="str">
        <f>A363 &amp; COUNTIF(A$2:A363,A363)</f>
        <v>0EX92975731</v>
      </c>
      <c r="AT363" s="10" t="e">
        <f>VLOOKUP(AS363,[1]Hoja3!$B$2:$AO$841,38,FALSE)</f>
        <v>#N/A</v>
      </c>
      <c r="AU363" s="9" t="e">
        <f>IF(AR363&gt;AQ363,1,0)</f>
        <v>#N/A</v>
      </c>
    </row>
    <row r="364" spans="1:48" x14ac:dyDescent="0.25">
      <c r="A364" t="s">
        <v>887</v>
      </c>
      <c r="B364">
        <v>2019</v>
      </c>
      <c r="C364" t="s">
        <v>37</v>
      </c>
      <c r="D364" t="s">
        <v>38</v>
      </c>
      <c r="E364">
        <v>15</v>
      </c>
      <c r="F364" t="s">
        <v>32</v>
      </c>
      <c r="G364">
        <v>0</v>
      </c>
      <c r="I364" t="s">
        <v>33</v>
      </c>
      <c r="J364" t="s">
        <v>33</v>
      </c>
      <c r="K364" t="s">
        <v>33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R364" t="s">
        <v>33</v>
      </c>
      <c r="S364" t="s">
        <v>33</v>
      </c>
      <c r="U364" t="s">
        <v>34</v>
      </c>
      <c r="V364" t="s">
        <v>55</v>
      </c>
      <c r="W364">
        <v>2019</v>
      </c>
      <c r="X364" t="s">
        <v>37</v>
      </c>
      <c r="Y364" t="s">
        <v>38</v>
      </c>
      <c r="Z364">
        <v>24</v>
      </c>
      <c r="AA364" t="s">
        <v>33</v>
      </c>
      <c r="AB364">
        <v>0</v>
      </c>
      <c r="AC364">
        <v>0</v>
      </c>
      <c r="AD364">
        <v>0</v>
      </c>
      <c r="AE364">
        <v>0</v>
      </c>
      <c r="AF364" s="10" t="str">
        <f>VLOOKUP(AS364,[1]Hoja3!$B$2:$AO$841,17,FALSE)</f>
        <v xml:space="preserve">  </v>
      </c>
      <c r="AG364" s="10">
        <f>VLOOKUP(AS364,[1]Hoja3!$B$2:$AO$841,23,FALSE)</f>
        <v>1</v>
      </c>
      <c r="AH364" s="10">
        <f>VLOOKUP(AS364,[1]Hoja3!$B$2:$AO$841,28,FALSE)</f>
        <v>1</v>
      </c>
      <c r="AI364" s="10" t="str">
        <f>VLOOKUP(AS364,[1]Hoja3!$B$2:$AO$841,19,FALSE)</f>
        <v>Entry Mono Printers</v>
      </c>
      <c r="AJ364" s="10">
        <f>VLOOKUP(AS364,[1]Hoja3!$B$2:$AO$841,15,FALSE)</f>
        <v>0</v>
      </c>
      <c r="AK364">
        <f>IF(AE364=AY364,1,0)</f>
        <v>1</v>
      </c>
      <c r="AL364">
        <f>IF(AB364=AF364,1,0)</f>
        <v>0</v>
      </c>
      <c r="AM364">
        <f>IF(AC364=AG364,1,0)</f>
        <v>0</v>
      </c>
      <c r="AN364">
        <f>IF(AD364=AH364,1,0)</f>
        <v>0</v>
      </c>
      <c r="AO364">
        <f>IF(H364=AI364,1,0)</f>
        <v>0</v>
      </c>
      <c r="AP364">
        <f>IF(AJ364=AA364,1,0)</f>
        <v>0</v>
      </c>
      <c r="AQ364" s="8">
        <f>COUNTIF($A$2:$A$1228,A364)</f>
        <v>1</v>
      </c>
      <c r="AR364">
        <f>VLOOKUP(A364,[1]Hoja3!$C$2:$AO$841,39,FALSE)</f>
        <v>1</v>
      </c>
      <c r="AS364" t="str">
        <f>A364 &amp; COUNTIF(A$2:A364,A364)</f>
        <v>06HB0072611</v>
      </c>
      <c r="AT364" s="10">
        <f>VLOOKUP(AS364,[1]Hoja3!$B$2:$AO$841,38,FALSE)</f>
        <v>1072.5000000000002</v>
      </c>
      <c r="AU364" s="9">
        <f>IF(AR364&gt;AQ364,1,0)</f>
        <v>0</v>
      </c>
      <c r="AV364">
        <f>IF(P364="NA",2,IF(OR(F364="INSTALACION NUEVA",F364="Mantenimiento preventivo"),3,IF(AND(AB364&lt;AF364,AK364&lt;&gt;1),4,IF(AT364&gt;AE364,1,0))))</f>
        <v>2</v>
      </c>
    </row>
    <row r="365" spans="1:48" x14ac:dyDescent="0.25">
      <c r="A365" t="s">
        <v>101</v>
      </c>
      <c r="B365">
        <v>2019</v>
      </c>
      <c r="C365" t="s">
        <v>37</v>
      </c>
      <c r="D365" t="s">
        <v>38</v>
      </c>
      <c r="E365">
        <v>5</v>
      </c>
      <c r="F365" t="s">
        <v>44</v>
      </c>
      <c r="G365">
        <v>0</v>
      </c>
      <c r="H365" t="s">
        <v>45</v>
      </c>
      <c r="I365">
        <v>803</v>
      </c>
      <c r="J365">
        <v>1573</v>
      </c>
      <c r="K365">
        <v>0.2</v>
      </c>
      <c r="L365">
        <v>0.6</v>
      </c>
      <c r="M365">
        <v>0.8</v>
      </c>
      <c r="N365">
        <v>1.05</v>
      </c>
      <c r="O365">
        <v>1.1000000000000001</v>
      </c>
      <c r="P365">
        <v>1.1499999999999999</v>
      </c>
      <c r="Q365" t="s">
        <v>46</v>
      </c>
      <c r="R365">
        <v>4</v>
      </c>
      <c r="S365">
        <v>6</v>
      </c>
      <c r="T365" t="s">
        <v>47</v>
      </c>
      <c r="U365" t="s">
        <v>48</v>
      </c>
      <c r="V365" t="s">
        <v>42</v>
      </c>
      <c r="W365">
        <v>2019</v>
      </c>
      <c r="X365" t="s">
        <v>37</v>
      </c>
      <c r="Y365" t="s">
        <v>38</v>
      </c>
      <c r="Z365">
        <v>10</v>
      </c>
      <c r="AA365">
        <v>0</v>
      </c>
      <c r="AB365">
        <v>1</v>
      </c>
      <c r="AC365">
        <v>0</v>
      </c>
      <c r="AD365">
        <v>0</v>
      </c>
      <c r="AE365">
        <v>1573</v>
      </c>
      <c r="AF365" s="10" t="e">
        <f>VLOOKUP(AS365,[1]Hoja3!$B$2:$AO$841,17,FALSE)</f>
        <v>#N/A</v>
      </c>
      <c r="AG365" s="10" t="e">
        <f>VLOOKUP(AS365,[1]Hoja3!$B$2:$AO$841,23,FALSE)</f>
        <v>#N/A</v>
      </c>
      <c r="AH365" s="10" t="e">
        <f>VLOOKUP(AS365,[1]Hoja3!$B$2:$AO$841,28,FALSE)</f>
        <v>#N/A</v>
      </c>
      <c r="AI365" s="10" t="e">
        <f>VLOOKUP(AS365,[1]Hoja3!$B$2:$AO$841,19,FALSE)</f>
        <v>#N/A</v>
      </c>
      <c r="AJ365" s="10"/>
      <c r="AK365">
        <f>IF(AE365=AY365,1,0)</f>
        <v>0</v>
      </c>
      <c r="AL365" t="e">
        <f>IF(AB365=AF365,1,0)</f>
        <v>#N/A</v>
      </c>
      <c r="AM365" t="e">
        <f>IF(AC365=AG365,1,0)</f>
        <v>#N/A</v>
      </c>
      <c r="AN365" t="e">
        <f>IF(AD365=AH365,1,0)</f>
        <v>#N/A</v>
      </c>
      <c r="AO365" t="e">
        <f>IF(H365=AI365,1,0)</f>
        <v>#N/A</v>
      </c>
      <c r="AQ365" s="8">
        <f>COUNTIF($A$2:$A$1228,A365)</f>
        <v>2</v>
      </c>
      <c r="AR365">
        <f>VLOOKUP(A365,[1]Hoja3!$C$2:$AO$841,39,FALSE)</f>
        <v>1</v>
      </c>
      <c r="AS365" t="str">
        <f>A365 &amp; COUNTIF(A$2:A365,A365)</f>
        <v>0BG29452082</v>
      </c>
      <c r="AT365" s="10" t="e">
        <f>VLOOKUP(AS365,[1]Hoja3!$B$2:$AO$841,38,FALSE)</f>
        <v>#N/A</v>
      </c>
      <c r="AU365" s="9">
        <f>IF(AR365&gt;AQ365,1,0)</f>
        <v>0</v>
      </c>
    </row>
    <row r="366" spans="1:48" x14ac:dyDescent="0.25">
      <c r="A366" t="s">
        <v>314</v>
      </c>
      <c r="B366">
        <v>2019</v>
      </c>
      <c r="C366" t="s">
        <v>37</v>
      </c>
      <c r="D366" t="s">
        <v>38</v>
      </c>
      <c r="E366">
        <v>5</v>
      </c>
      <c r="F366" t="s">
        <v>44</v>
      </c>
      <c r="G366">
        <v>0</v>
      </c>
      <c r="H366" t="s">
        <v>54</v>
      </c>
      <c r="I366">
        <v>803</v>
      </c>
      <c r="J366">
        <v>1573</v>
      </c>
      <c r="K366">
        <v>0.2</v>
      </c>
      <c r="L366">
        <v>0.6</v>
      </c>
      <c r="M366">
        <v>0.8</v>
      </c>
      <c r="N366">
        <v>1.05</v>
      </c>
      <c r="O366">
        <v>1.1000000000000001</v>
      </c>
      <c r="P366">
        <v>1.1499999999999999</v>
      </c>
      <c r="Q366" t="s">
        <v>46</v>
      </c>
      <c r="R366">
        <v>4</v>
      </c>
      <c r="S366">
        <v>6</v>
      </c>
      <c r="T366" t="s">
        <v>47</v>
      </c>
      <c r="U366" t="s">
        <v>54</v>
      </c>
      <c r="V366" t="s">
        <v>42</v>
      </c>
      <c r="W366">
        <v>2019</v>
      </c>
      <c r="X366" t="s">
        <v>37</v>
      </c>
      <c r="Y366" t="s">
        <v>38</v>
      </c>
      <c r="Z366">
        <v>15</v>
      </c>
      <c r="AA366">
        <v>0</v>
      </c>
      <c r="AB366">
        <v>25</v>
      </c>
      <c r="AC366">
        <v>0</v>
      </c>
      <c r="AD366">
        <v>0</v>
      </c>
      <c r="AE366">
        <v>1573</v>
      </c>
      <c r="AF366" s="10" t="e">
        <f>VLOOKUP(AS366,[1]Hoja3!$B$2:$AO$841,17,FALSE)</f>
        <v>#N/A</v>
      </c>
      <c r="AG366" s="10" t="e">
        <f>VLOOKUP(AS366,[1]Hoja3!$B$2:$AO$841,23,FALSE)</f>
        <v>#N/A</v>
      </c>
      <c r="AH366" s="10" t="e">
        <f>VLOOKUP(AS366,[1]Hoja3!$B$2:$AO$841,28,FALSE)</f>
        <v>#N/A</v>
      </c>
      <c r="AI366" s="10" t="e">
        <f>VLOOKUP(AS366,[1]Hoja3!$B$2:$AO$841,19,FALSE)</f>
        <v>#N/A</v>
      </c>
      <c r="AJ366" s="10"/>
      <c r="AK366">
        <f>IF(AE366=AY366,1,0)</f>
        <v>0</v>
      </c>
      <c r="AL366" t="e">
        <f>IF(AB366=AF366,1,0)</f>
        <v>#N/A</v>
      </c>
      <c r="AM366" t="e">
        <f>IF(AC366=AG366,1,0)</f>
        <v>#N/A</v>
      </c>
      <c r="AN366" t="e">
        <f>IF(AD366=AH366,1,0)</f>
        <v>#N/A</v>
      </c>
      <c r="AO366" t="e">
        <f>IF(H366=AI366,1,0)</f>
        <v>#N/A</v>
      </c>
      <c r="AQ366" s="8">
        <f>COUNTIF($A$2:$A$1228,A366)</f>
        <v>1</v>
      </c>
      <c r="AR366" t="e">
        <f>VLOOKUP(A366,[1]Hoja3!$C$2:$AO$841,39,FALSE)</f>
        <v>#N/A</v>
      </c>
      <c r="AS366" t="str">
        <f>A366 &amp; COUNTIF(A$2:A366,A366)</f>
        <v>0XPN5519011</v>
      </c>
      <c r="AT366" s="10" t="e">
        <f>VLOOKUP(AS366,[1]Hoja3!$B$2:$AO$841,38,FALSE)</f>
        <v>#N/A</v>
      </c>
      <c r="AU366" s="9" t="e">
        <f>IF(AR366&gt;AQ366,1,0)</f>
        <v>#N/A</v>
      </c>
    </row>
    <row r="367" spans="1:48" x14ac:dyDescent="0.25">
      <c r="A367" t="s">
        <v>272</v>
      </c>
      <c r="B367">
        <v>2019</v>
      </c>
      <c r="C367" t="s">
        <v>37</v>
      </c>
      <c r="D367" t="s">
        <v>38</v>
      </c>
      <c r="E367">
        <v>5</v>
      </c>
      <c r="F367" t="s">
        <v>44</v>
      </c>
      <c r="G367">
        <v>0</v>
      </c>
      <c r="H367" t="s">
        <v>91</v>
      </c>
      <c r="I367">
        <v>803</v>
      </c>
      <c r="J367">
        <v>1573</v>
      </c>
      <c r="K367">
        <v>0.2</v>
      </c>
      <c r="L367">
        <v>0.6</v>
      </c>
      <c r="M367">
        <v>0.8</v>
      </c>
      <c r="N367">
        <v>1.05</v>
      </c>
      <c r="O367">
        <v>1.1000000000000001</v>
      </c>
      <c r="P367">
        <v>1.1499999999999999</v>
      </c>
      <c r="Q367" t="s">
        <v>46</v>
      </c>
      <c r="R367">
        <v>4</v>
      </c>
      <c r="S367">
        <v>6</v>
      </c>
      <c r="T367" t="s">
        <v>47</v>
      </c>
      <c r="U367" t="s">
        <v>91</v>
      </c>
      <c r="V367" t="s">
        <v>42</v>
      </c>
      <c r="W367">
        <v>2019</v>
      </c>
      <c r="X367" t="s">
        <v>37</v>
      </c>
      <c r="Y367" t="s">
        <v>38</v>
      </c>
      <c r="Z367">
        <v>9</v>
      </c>
      <c r="AA367">
        <v>0</v>
      </c>
      <c r="AB367">
        <v>126</v>
      </c>
      <c r="AC367">
        <v>0</v>
      </c>
      <c r="AD367">
        <v>0</v>
      </c>
      <c r="AE367">
        <v>1573</v>
      </c>
      <c r="AF367" s="10" t="e">
        <f>VLOOKUP(AS367,[1]Hoja3!$B$2:$AO$841,17,FALSE)</f>
        <v>#N/A</v>
      </c>
      <c r="AG367" s="10" t="e">
        <f>VLOOKUP(AS367,[1]Hoja3!$B$2:$AO$841,23,FALSE)</f>
        <v>#N/A</v>
      </c>
      <c r="AH367" s="10" t="e">
        <f>VLOOKUP(AS367,[1]Hoja3!$B$2:$AO$841,28,FALSE)</f>
        <v>#N/A</v>
      </c>
      <c r="AI367" s="10" t="e">
        <f>VLOOKUP(AS367,[1]Hoja3!$B$2:$AO$841,19,FALSE)</f>
        <v>#N/A</v>
      </c>
      <c r="AJ367" s="10"/>
      <c r="AK367">
        <f>IF(AE367=AY367,1,0)</f>
        <v>0</v>
      </c>
      <c r="AL367" t="e">
        <f>IF(AB367=AF367,1,0)</f>
        <v>#N/A</v>
      </c>
      <c r="AM367" t="e">
        <f>IF(AC367=AG367,1,0)</f>
        <v>#N/A</v>
      </c>
      <c r="AN367" t="e">
        <f>IF(AD367=AH367,1,0)</f>
        <v>#N/A</v>
      </c>
      <c r="AO367" t="e">
        <f>IF(H367=AI367,1,0)</f>
        <v>#N/A</v>
      </c>
      <c r="AQ367" s="8">
        <f>COUNTIF($A$2:$A$1228,A367)</f>
        <v>1</v>
      </c>
      <c r="AR367" t="e">
        <f>VLOOKUP(A367,[1]Hoja3!$C$2:$AO$841,39,FALSE)</f>
        <v>#N/A</v>
      </c>
      <c r="AS367" t="str">
        <f>A367 &amp; COUNTIF(A$2:A367,A367)</f>
        <v>0A1H0212871</v>
      </c>
      <c r="AT367" s="10" t="e">
        <f>VLOOKUP(AS367,[1]Hoja3!$B$2:$AO$841,38,FALSE)</f>
        <v>#N/A</v>
      </c>
      <c r="AU367" s="9" t="e">
        <f>IF(AR367&gt;AQ367,1,0)</f>
        <v>#N/A</v>
      </c>
    </row>
    <row r="368" spans="1:48" x14ac:dyDescent="0.25">
      <c r="A368" t="s">
        <v>302</v>
      </c>
      <c r="B368">
        <v>2019</v>
      </c>
      <c r="C368" t="s">
        <v>37</v>
      </c>
      <c r="D368" t="s">
        <v>38</v>
      </c>
      <c r="E368">
        <v>5</v>
      </c>
      <c r="F368" t="s">
        <v>44</v>
      </c>
      <c r="G368">
        <v>0</v>
      </c>
      <c r="H368" t="s">
        <v>58</v>
      </c>
      <c r="I368">
        <v>655</v>
      </c>
      <c r="J368">
        <v>1365</v>
      </c>
      <c r="K368">
        <v>0</v>
      </c>
      <c r="L368">
        <v>0</v>
      </c>
      <c r="M368">
        <v>0.6</v>
      </c>
      <c r="N368">
        <v>0.8</v>
      </c>
      <c r="O368">
        <v>1.05</v>
      </c>
      <c r="P368">
        <v>1.1000000000000001</v>
      </c>
      <c r="Q368" t="s">
        <v>46</v>
      </c>
      <c r="R368">
        <v>5</v>
      </c>
      <c r="S368">
        <v>9</v>
      </c>
      <c r="T368" t="s">
        <v>47</v>
      </c>
      <c r="U368" t="s">
        <v>58</v>
      </c>
      <c r="V368" t="s">
        <v>42</v>
      </c>
      <c r="W368">
        <v>2019</v>
      </c>
      <c r="X368" t="s">
        <v>37</v>
      </c>
      <c r="Y368" t="s">
        <v>38</v>
      </c>
      <c r="Z368">
        <v>24</v>
      </c>
      <c r="AA368">
        <v>0</v>
      </c>
      <c r="AB368">
        <v>74</v>
      </c>
      <c r="AC368">
        <v>0</v>
      </c>
      <c r="AD368">
        <v>0</v>
      </c>
      <c r="AE368">
        <v>1365</v>
      </c>
      <c r="AF368" s="10" t="e">
        <f>VLOOKUP(AS368,[1]Hoja3!$B$2:$AO$841,17,FALSE)</f>
        <v>#N/A</v>
      </c>
      <c r="AG368" s="10" t="e">
        <f>VLOOKUP(AS368,[1]Hoja3!$B$2:$AO$841,23,FALSE)</f>
        <v>#N/A</v>
      </c>
      <c r="AH368" s="10" t="e">
        <f>VLOOKUP(AS368,[1]Hoja3!$B$2:$AO$841,28,FALSE)</f>
        <v>#N/A</v>
      </c>
      <c r="AI368" s="10" t="e">
        <f>VLOOKUP(AS368,[1]Hoja3!$B$2:$AO$841,19,FALSE)</f>
        <v>#N/A</v>
      </c>
      <c r="AJ368" s="10"/>
      <c r="AK368">
        <f>IF(AE368=AY368,1,0)</f>
        <v>0</v>
      </c>
      <c r="AL368" t="e">
        <f>IF(AB368=AF368,1,0)</f>
        <v>#N/A</v>
      </c>
      <c r="AM368" t="e">
        <f>IF(AC368=AG368,1,0)</f>
        <v>#N/A</v>
      </c>
      <c r="AN368" t="e">
        <f>IF(AD368=AH368,1,0)</f>
        <v>#N/A</v>
      </c>
      <c r="AO368" t="e">
        <f>IF(H368=AI368,1,0)</f>
        <v>#N/A</v>
      </c>
      <c r="AQ368" s="8">
        <f>COUNTIF($A$2:$A$1228,A368)</f>
        <v>1</v>
      </c>
      <c r="AR368" t="e">
        <f>VLOOKUP(A368,[1]Hoja3!$C$2:$AO$841,39,FALSE)</f>
        <v>#N/A</v>
      </c>
      <c r="AS368" t="str">
        <f>A368 &amp; COUNTIF(A$2:A368,A368)</f>
        <v>0EX93061961</v>
      </c>
      <c r="AT368" s="10" t="e">
        <f>VLOOKUP(AS368,[1]Hoja3!$B$2:$AO$841,38,FALSE)</f>
        <v>#N/A</v>
      </c>
      <c r="AU368" s="9" t="e">
        <f>IF(AR368&gt;AQ368,1,0)</f>
        <v>#N/A</v>
      </c>
    </row>
    <row r="369" spans="1:48" x14ac:dyDescent="0.25">
      <c r="A369" t="s">
        <v>304</v>
      </c>
      <c r="B369">
        <v>2019</v>
      </c>
      <c r="C369" t="s">
        <v>37</v>
      </c>
      <c r="D369" t="s">
        <v>38</v>
      </c>
      <c r="E369">
        <v>5</v>
      </c>
      <c r="F369" t="s">
        <v>40</v>
      </c>
      <c r="G369">
        <v>1.7833330000000001</v>
      </c>
      <c r="H369" t="s">
        <v>64</v>
      </c>
      <c r="I369">
        <v>655</v>
      </c>
      <c r="J369">
        <v>1365</v>
      </c>
      <c r="K369">
        <v>0</v>
      </c>
      <c r="L369">
        <v>0</v>
      </c>
      <c r="M369">
        <v>0.6</v>
      </c>
      <c r="N369">
        <v>0.8</v>
      </c>
      <c r="O369">
        <v>1.05</v>
      </c>
      <c r="P369">
        <v>1.1000000000000001</v>
      </c>
      <c r="Q369" t="s">
        <v>46</v>
      </c>
      <c r="R369">
        <v>5</v>
      </c>
      <c r="S369">
        <v>9</v>
      </c>
      <c r="T369" t="s">
        <v>85</v>
      </c>
      <c r="U369" t="s">
        <v>64</v>
      </c>
      <c r="V369" t="s">
        <v>59</v>
      </c>
      <c r="W369">
        <v>2019</v>
      </c>
      <c r="X369" t="s">
        <v>37</v>
      </c>
      <c r="Y369" t="s">
        <v>38</v>
      </c>
      <c r="Z369">
        <v>5</v>
      </c>
      <c r="AA369">
        <v>0</v>
      </c>
      <c r="AB369">
        <v>39</v>
      </c>
      <c r="AC369">
        <v>1.05</v>
      </c>
      <c r="AD369">
        <v>0.198148111111111</v>
      </c>
      <c r="AE369">
        <v>1433.25</v>
      </c>
      <c r="AF369" s="10">
        <f>VLOOKUP(AS369,[1]Hoja3!$B$2:$AO$841,17,FALSE)</f>
        <v>39</v>
      </c>
      <c r="AG369" s="10">
        <f>VLOOKUP(AS369,[1]Hoja3!$B$2:$AO$841,23,FALSE)</f>
        <v>1.05</v>
      </c>
      <c r="AH369" s="10">
        <f>VLOOKUP(AS369,[1]Hoja3!$B$2:$AO$841,28,FALSE)</f>
        <v>0.21333333333333332</v>
      </c>
      <c r="AI369" s="10" t="str">
        <f>VLOOKUP(AS369,[1]Hoja3!$B$2:$AO$841,19,FALSE)</f>
        <v>A3 Office Color Laser MFPs</v>
      </c>
      <c r="AJ369" s="10">
        <f>VLOOKUP(AS369,[1]Hoja3!$B$2:$AO$841,15,FALSE)</f>
        <v>0</v>
      </c>
      <c r="AK369">
        <f>IF(AE369=AY369,1,0)</f>
        <v>0</v>
      </c>
      <c r="AL369">
        <f>IF(AB369=AF369,1,0)</f>
        <v>1</v>
      </c>
      <c r="AM369">
        <f>IF(AC369=AG369,1,0)</f>
        <v>1</v>
      </c>
      <c r="AN369">
        <f>IF(AD369=AH369,1,0)</f>
        <v>0</v>
      </c>
      <c r="AO369">
        <f>IF(H369=AI369,1,0)</f>
        <v>1</v>
      </c>
      <c r="AP369">
        <f>IF(AJ369=AA369,1,0)</f>
        <v>1</v>
      </c>
      <c r="AQ369" s="8">
        <f>COUNTIF($A$2:$A$1228,A369)</f>
        <v>1</v>
      </c>
      <c r="AR369">
        <f>VLOOKUP(A369,[1]Hoja3!$C$2:$AO$841,39,FALSE)</f>
        <v>1</v>
      </c>
      <c r="AS369" t="str">
        <f>A369 &amp; COUNTIF(A$2:A369,A369)</f>
        <v>0LX76609151</v>
      </c>
      <c r="AT369" s="10">
        <f>VLOOKUP(AS369,[1]Hoja3!$B$2:$AO$841,38,FALSE)</f>
        <v>1433.25</v>
      </c>
      <c r="AU369" s="9">
        <f>IF(AR369&gt;AQ369,1,0)</f>
        <v>0</v>
      </c>
      <c r="AV369">
        <f>IF(P369="NA",2,IF(OR(F369="INSTALACION NUEVA",F369="Mantenimiento preventivo"),3,IF(AND(AB369&lt;AF369,AK369&lt;&gt;1),4,IF(AT369&gt;AE369,1,0))))</f>
        <v>0</v>
      </c>
    </row>
    <row r="370" spans="1:48" x14ac:dyDescent="0.25">
      <c r="A370" t="s">
        <v>265</v>
      </c>
      <c r="B370">
        <v>2019</v>
      </c>
      <c r="C370" t="s">
        <v>37</v>
      </c>
      <c r="D370" t="s">
        <v>38</v>
      </c>
      <c r="E370">
        <v>5</v>
      </c>
      <c r="F370" t="s">
        <v>40</v>
      </c>
      <c r="G370">
        <v>1.566667</v>
      </c>
      <c r="H370" t="s">
        <v>34</v>
      </c>
      <c r="I370">
        <v>468</v>
      </c>
      <c r="J370">
        <v>715</v>
      </c>
      <c r="K370">
        <v>0</v>
      </c>
      <c r="L370">
        <v>0</v>
      </c>
      <c r="M370">
        <v>0</v>
      </c>
      <c r="N370">
        <v>0.6</v>
      </c>
      <c r="O370">
        <v>0.8</v>
      </c>
      <c r="P370">
        <v>1.05</v>
      </c>
      <c r="Q370" t="s">
        <v>46</v>
      </c>
      <c r="R370">
        <v>5</v>
      </c>
      <c r="S370">
        <v>9</v>
      </c>
      <c r="T370" t="s">
        <v>47</v>
      </c>
      <c r="U370" t="s">
        <v>34</v>
      </c>
      <c r="V370" t="s">
        <v>67</v>
      </c>
      <c r="W370">
        <v>2019</v>
      </c>
      <c r="X370" t="s">
        <v>37</v>
      </c>
      <c r="Y370" t="s">
        <v>38</v>
      </c>
      <c r="Z370">
        <v>5</v>
      </c>
      <c r="AA370">
        <v>0</v>
      </c>
      <c r="AB370">
        <v>309</v>
      </c>
      <c r="AC370">
        <v>1.05</v>
      </c>
      <c r="AD370">
        <v>0.31333339999999998</v>
      </c>
      <c r="AE370">
        <v>750.75</v>
      </c>
      <c r="AF370" s="10">
        <f>VLOOKUP(AS370,[1]Hoja3!$B$2:$AO$841,17,FALSE)</f>
        <v>318</v>
      </c>
      <c r="AG370" s="10">
        <f>VLOOKUP(AS370,[1]Hoja3!$B$2:$AO$841,23,FALSE)</f>
        <v>1.05</v>
      </c>
      <c r="AH370" s="10">
        <f>VLOOKUP(AS370,[1]Hoja3!$B$2:$AO$841,28,FALSE)</f>
        <v>0.35</v>
      </c>
      <c r="AI370" s="10" t="str">
        <f>VLOOKUP(AS370,[1]Hoja3!$B$2:$AO$841,19,FALSE)</f>
        <v>A4 Mono MFPs</v>
      </c>
      <c r="AJ370" s="10">
        <f>VLOOKUP(AS370,[1]Hoja3!$B$2:$AO$841,15,FALSE)</f>
        <v>0</v>
      </c>
      <c r="AK370">
        <f>IF(AE370=AY370,1,0)</f>
        <v>0</v>
      </c>
      <c r="AL370">
        <f>IF(AB370=AF370,1,0)</f>
        <v>0</v>
      </c>
      <c r="AM370">
        <f>IF(AC370=AG370,1,0)</f>
        <v>1</v>
      </c>
      <c r="AN370">
        <f>IF(AD370=AH370,1,0)</f>
        <v>0</v>
      </c>
      <c r="AO370">
        <f>IF(H370=AI370,1,0)</f>
        <v>1</v>
      </c>
      <c r="AP370">
        <f>IF(AJ370=AA370,1,0)</f>
        <v>1</v>
      </c>
      <c r="AQ370" s="8">
        <f>COUNTIF($A$2:$A$1228,A370)</f>
        <v>1</v>
      </c>
      <c r="AR370">
        <f>VLOOKUP(A370,[1]Hoja3!$C$2:$AO$841,39,FALSE)</f>
        <v>1</v>
      </c>
      <c r="AS370" t="str">
        <f>A370 &amp; COUNTIF(A$2:A370,A370)</f>
        <v>09HB3280201</v>
      </c>
      <c r="AT370" s="10">
        <f>VLOOKUP(AS370,[1]Hoja3!$B$2:$AO$841,38,FALSE)</f>
        <v>750.75000000000011</v>
      </c>
      <c r="AU370" s="9">
        <f>IF(AR370&gt;AQ370,1,0)</f>
        <v>0</v>
      </c>
      <c r="AV370">
        <f>IF(P370="NA",2,IF(OR(F370="INSTALACION NUEVA",F370="Mantenimiento preventivo"),3,IF(AND(AB370&lt;AF370,AK370&lt;&gt;1),4,IF(AT370&gt;AE370,1,0))))</f>
        <v>4</v>
      </c>
    </row>
    <row r="371" spans="1:48" x14ac:dyDescent="0.25">
      <c r="A371" t="s">
        <v>503</v>
      </c>
      <c r="B371">
        <v>2019</v>
      </c>
      <c r="C371" t="s">
        <v>37</v>
      </c>
      <c r="D371" t="s">
        <v>38</v>
      </c>
      <c r="E371">
        <v>16</v>
      </c>
      <c r="F371" t="s">
        <v>44</v>
      </c>
      <c r="G371">
        <v>0</v>
      </c>
      <c r="H371" t="s">
        <v>34</v>
      </c>
      <c r="I371">
        <v>468</v>
      </c>
      <c r="J371">
        <v>715</v>
      </c>
      <c r="K371">
        <v>0</v>
      </c>
      <c r="L371">
        <v>0</v>
      </c>
      <c r="M371">
        <v>0</v>
      </c>
      <c r="N371">
        <v>0.6</v>
      </c>
      <c r="O371">
        <v>0.8</v>
      </c>
      <c r="P371">
        <v>1.05</v>
      </c>
      <c r="Q371" t="s">
        <v>46</v>
      </c>
      <c r="R371">
        <v>5</v>
      </c>
      <c r="S371">
        <v>9</v>
      </c>
      <c r="T371" t="s">
        <v>47</v>
      </c>
      <c r="U371" t="s">
        <v>34</v>
      </c>
      <c r="V371" t="s">
        <v>55</v>
      </c>
      <c r="W371">
        <v>2019</v>
      </c>
      <c r="X371" t="s">
        <v>37</v>
      </c>
      <c r="Y371" t="s">
        <v>38</v>
      </c>
      <c r="Z371">
        <v>23</v>
      </c>
      <c r="AA371">
        <v>0</v>
      </c>
      <c r="AB371">
        <v>41</v>
      </c>
      <c r="AC371">
        <v>0</v>
      </c>
      <c r="AD371">
        <v>0</v>
      </c>
      <c r="AE371">
        <v>715</v>
      </c>
      <c r="AF371" s="10" t="str">
        <f>VLOOKUP(AS371,[1]Hoja3!$B$2:$AO$841,17,FALSE)</f>
        <v xml:space="preserve">  </v>
      </c>
      <c r="AG371" s="10">
        <f>VLOOKUP(AS371,[1]Hoja3!$B$2:$AO$841,23,FALSE)</f>
        <v>1</v>
      </c>
      <c r="AH371" s="10">
        <f>VLOOKUP(AS371,[1]Hoja3!$B$2:$AO$841,28,FALSE)</f>
        <v>1</v>
      </c>
      <c r="AI371" s="10" t="str">
        <f>VLOOKUP(AS371,[1]Hoja3!$B$2:$AO$841,19,FALSE)</f>
        <v>A4 Mono MFPs</v>
      </c>
      <c r="AJ371" s="10">
        <f>VLOOKUP(AS371,[1]Hoja3!$B$2:$AO$841,15,FALSE)</f>
        <v>0</v>
      </c>
      <c r="AK371">
        <f>IF(AE371=AY371,1,0)</f>
        <v>0</v>
      </c>
      <c r="AL371">
        <f>IF(AB371=AF371,1,0)</f>
        <v>0</v>
      </c>
      <c r="AM371">
        <f>IF(AC371=AG371,1,0)</f>
        <v>0</v>
      </c>
      <c r="AN371">
        <f>IF(AD371=AH371,1,0)</f>
        <v>0</v>
      </c>
      <c r="AO371">
        <f>IF(H371=AI371,1,0)</f>
        <v>1</v>
      </c>
      <c r="AP371">
        <f>IF(AJ371=AA371,1,0)</f>
        <v>1</v>
      </c>
      <c r="AQ371" s="8">
        <f>COUNTIF($A$2:$A$1228,A371)</f>
        <v>2</v>
      </c>
      <c r="AR371">
        <f>VLOOKUP(A371,[1]Hoja3!$C$2:$AO$841,39,FALSE)</f>
        <v>1</v>
      </c>
      <c r="AS371" t="str">
        <f>A371 &amp; COUNTIF(A$2:A371,A371)</f>
        <v>0BB15641121</v>
      </c>
      <c r="AT371" s="10">
        <f>VLOOKUP(AS371,[1]Hoja3!$B$2:$AO$841,38,FALSE)</f>
        <v>715.00000000000011</v>
      </c>
      <c r="AU371" s="9">
        <f>IF(AR371&gt;AQ371,1,0)</f>
        <v>0</v>
      </c>
      <c r="AV371">
        <f>IF(P371="NA",2,IF(OR(F371="INSTALACION NUEVA",F371="Mantenimiento preventivo"),3,IF(AND(AB371&lt;AF371,AK371&lt;&gt;1),4,IF(AT371&gt;AE371,1,0))))</f>
        <v>3</v>
      </c>
    </row>
    <row r="372" spans="1:48" x14ac:dyDescent="0.25">
      <c r="A372" t="s">
        <v>522</v>
      </c>
      <c r="B372">
        <v>2019</v>
      </c>
      <c r="C372" t="s">
        <v>37</v>
      </c>
      <c r="D372" t="s">
        <v>38</v>
      </c>
      <c r="E372">
        <v>17</v>
      </c>
      <c r="F372" t="s">
        <v>32</v>
      </c>
      <c r="G372">
        <v>0</v>
      </c>
      <c r="H372" t="s">
        <v>45</v>
      </c>
      <c r="I372">
        <v>803</v>
      </c>
      <c r="J372">
        <v>1573</v>
      </c>
      <c r="K372">
        <v>0.2</v>
      </c>
      <c r="L372">
        <v>0.6</v>
      </c>
      <c r="M372">
        <v>0.8</v>
      </c>
      <c r="N372">
        <v>1.05</v>
      </c>
      <c r="O372">
        <v>1.1000000000000001</v>
      </c>
      <c r="P372">
        <v>1.1499999999999999</v>
      </c>
      <c r="Q372" t="s">
        <v>46</v>
      </c>
      <c r="R372">
        <v>4</v>
      </c>
      <c r="S372">
        <v>6</v>
      </c>
      <c r="T372" t="s">
        <v>47</v>
      </c>
      <c r="U372" t="s">
        <v>48</v>
      </c>
      <c r="V372" t="s">
        <v>50</v>
      </c>
      <c r="W372">
        <v>2019</v>
      </c>
      <c r="X372" t="s">
        <v>37</v>
      </c>
      <c r="Y372" t="s">
        <v>38</v>
      </c>
      <c r="Z372">
        <v>23</v>
      </c>
      <c r="AA372">
        <v>0</v>
      </c>
      <c r="AB372">
        <v>57</v>
      </c>
      <c r="AC372">
        <v>0</v>
      </c>
      <c r="AD372">
        <v>0</v>
      </c>
      <c r="AE372">
        <v>1573</v>
      </c>
      <c r="AF372" s="10" t="str">
        <f>VLOOKUP(AS372,[1]Hoja3!$B$2:$AO$841,17,FALSE)</f>
        <v xml:space="preserve">  </v>
      </c>
      <c r="AG372" s="10">
        <f>VLOOKUP(AS372,[1]Hoja3!$B$2:$AO$841,23,FALSE)</f>
        <v>1</v>
      </c>
      <c r="AH372" s="10">
        <f>VLOOKUP(AS372,[1]Hoja3!$B$2:$AO$841,28,FALSE)</f>
        <v>1</v>
      </c>
      <c r="AI372" s="10" t="str">
        <f>VLOOKUP(AS372,[1]Hoja3!$B$2:$AO$841,19,FALSE)</f>
        <v>Light Production Digital Business</v>
      </c>
      <c r="AJ372" s="10">
        <f>VLOOKUP(AS372,[1]Hoja3!$B$2:$AO$841,15,FALSE)</f>
        <v>0</v>
      </c>
      <c r="AK372">
        <f>IF(AE372=AY372,1,0)</f>
        <v>0</v>
      </c>
      <c r="AL372">
        <f>IF(AB372=AF372,1,0)</f>
        <v>0</v>
      </c>
      <c r="AM372">
        <f>IF(AC372=AG372,1,0)</f>
        <v>0</v>
      </c>
      <c r="AN372">
        <f>IF(AD372=AH372,1,0)</f>
        <v>0</v>
      </c>
      <c r="AO372">
        <f>IF(H372=AI372,1,0)</f>
        <v>1</v>
      </c>
      <c r="AP372">
        <f>IF(AJ372=AA372,1,0)</f>
        <v>1</v>
      </c>
      <c r="AQ372" s="8">
        <f>COUNTIF($A$2:$A$1228,A372)</f>
        <v>1</v>
      </c>
      <c r="AR372">
        <f>VLOOKUP(A372,[1]Hoja3!$C$2:$AO$841,39,FALSE)</f>
        <v>1</v>
      </c>
      <c r="AS372" t="str">
        <f>A372 &amp; COUNTIF(A$2:A372,A372)</f>
        <v>0BG09723741</v>
      </c>
      <c r="AT372" s="10">
        <f>VLOOKUP(AS372,[1]Hoja3!$B$2:$AO$841,38,FALSE)</f>
        <v>1573.0000000000002</v>
      </c>
      <c r="AU372" s="9">
        <f>IF(AR372&gt;AQ372,1,0)</f>
        <v>0</v>
      </c>
      <c r="AV372">
        <f>IF(P372="NA",2,IF(OR(F372="INSTALACION NUEVA",F372="Mantenimiento preventivo"),3,IF(AND(AB372&lt;AF372,AK372&lt;&gt;1),4,IF(AT372&gt;AE372,1,0))))</f>
        <v>3</v>
      </c>
    </row>
    <row r="373" spans="1:48" x14ac:dyDescent="0.25">
      <c r="A373" t="s">
        <v>248</v>
      </c>
      <c r="B373">
        <v>2019</v>
      </c>
      <c r="C373" t="s">
        <v>37</v>
      </c>
      <c r="D373" t="s">
        <v>38</v>
      </c>
      <c r="E373">
        <v>17</v>
      </c>
      <c r="F373" t="s">
        <v>32</v>
      </c>
      <c r="G373">
        <v>0</v>
      </c>
      <c r="H373" t="s">
        <v>54</v>
      </c>
      <c r="I373">
        <v>803</v>
      </c>
      <c r="J373">
        <v>1573</v>
      </c>
      <c r="K373">
        <v>0.2</v>
      </c>
      <c r="L373">
        <v>0.6</v>
      </c>
      <c r="M373">
        <v>0.8</v>
      </c>
      <c r="N373">
        <v>1.05</v>
      </c>
      <c r="O373">
        <v>1.1000000000000001</v>
      </c>
      <c r="P373">
        <v>1.1499999999999999</v>
      </c>
      <c r="Q373" t="s">
        <v>46</v>
      </c>
      <c r="R373">
        <v>4</v>
      </c>
      <c r="S373">
        <v>6</v>
      </c>
      <c r="T373" t="s">
        <v>47</v>
      </c>
      <c r="U373" t="s">
        <v>54</v>
      </c>
      <c r="V373" t="s">
        <v>50</v>
      </c>
      <c r="W373">
        <v>2019</v>
      </c>
      <c r="X373" t="s">
        <v>37</v>
      </c>
      <c r="Y373" t="s">
        <v>38</v>
      </c>
      <c r="Z373">
        <v>22</v>
      </c>
      <c r="AA373">
        <v>0</v>
      </c>
      <c r="AB373">
        <v>9</v>
      </c>
      <c r="AC373">
        <v>0</v>
      </c>
      <c r="AD373">
        <v>0</v>
      </c>
      <c r="AE373">
        <v>1573</v>
      </c>
      <c r="AF373" s="10" t="str">
        <f>VLOOKUP(AS373,[1]Hoja3!$B$2:$AO$841,17,FALSE)</f>
        <v xml:space="preserve">  </v>
      </c>
      <c r="AG373" s="10">
        <f>VLOOKUP(AS373,[1]Hoja3!$B$2:$AO$841,23,FALSE)</f>
        <v>1</v>
      </c>
      <c r="AH373" s="10">
        <f>VLOOKUP(AS373,[1]Hoja3!$B$2:$AO$841,28,FALSE)</f>
        <v>1</v>
      </c>
      <c r="AI373" s="10" t="str">
        <f>VLOOKUP(AS373,[1]Hoja3!$B$2:$AO$841,19,FALSE)</f>
        <v>Entry Production Color Low/Mid</v>
      </c>
      <c r="AJ373" s="10">
        <f>VLOOKUP(AS373,[1]Hoja3!$B$2:$AO$841,15,FALSE)</f>
        <v>0</v>
      </c>
      <c r="AK373">
        <f>IF(AE373=AY373,1,0)</f>
        <v>0</v>
      </c>
      <c r="AL373">
        <f>IF(AB373=AF373,1,0)</f>
        <v>0</v>
      </c>
      <c r="AM373">
        <f>IF(AC373=AG373,1,0)</f>
        <v>0</v>
      </c>
      <c r="AN373">
        <f>IF(AD373=AH373,1,0)</f>
        <v>0</v>
      </c>
      <c r="AO373">
        <f>IF(H373=AI373,1,0)</f>
        <v>1</v>
      </c>
      <c r="AP373">
        <f>IF(AJ373=AA373,1,0)</f>
        <v>1</v>
      </c>
      <c r="AQ373" s="8">
        <f>COUNTIF($A$2:$A$1228,A373)</f>
        <v>3</v>
      </c>
      <c r="AR373">
        <f>VLOOKUP(A373,[1]Hoja3!$C$2:$AO$841,39,FALSE)</f>
        <v>3</v>
      </c>
      <c r="AS373" t="str">
        <f>A373 &amp; COUNTIF(A$2:A373,A373)</f>
        <v>0E2B6656532</v>
      </c>
      <c r="AT373" s="10">
        <f>VLOOKUP(AS373,[1]Hoja3!$B$2:$AO$841,38,FALSE)</f>
        <v>1573.0000000000002</v>
      </c>
      <c r="AU373" s="9">
        <f>IF(AR373&gt;AQ373,1,0)</f>
        <v>0</v>
      </c>
      <c r="AV373">
        <f>IF(P373="NA",2,IF(OR(F373="INSTALACION NUEVA",F373="Mantenimiento preventivo"),3,IF(AND(AB373&lt;AF373,AK373&lt;&gt;1),4,IF(AT373&gt;AE373,1,0))))</f>
        <v>3</v>
      </c>
    </row>
    <row r="374" spans="1:48" x14ac:dyDescent="0.25">
      <c r="A374" t="s">
        <v>273</v>
      </c>
      <c r="B374">
        <v>2019</v>
      </c>
      <c r="C374" t="s">
        <v>37</v>
      </c>
      <c r="D374" t="s">
        <v>38</v>
      </c>
      <c r="E374">
        <v>5</v>
      </c>
      <c r="F374" t="s">
        <v>44</v>
      </c>
      <c r="G374">
        <v>0</v>
      </c>
      <c r="H374" t="s">
        <v>91</v>
      </c>
      <c r="I374">
        <v>803</v>
      </c>
      <c r="J374">
        <v>1573</v>
      </c>
      <c r="K374">
        <v>0.2</v>
      </c>
      <c r="L374">
        <v>0.6</v>
      </c>
      <c r="M374">
        <v>0.8</v>
      </c>
      <c r="N374">
        <v>1.05</v>
      </c>
      <c r="O374">
        <v>1.1000000000000001</v>
      </c>
      <c r="P374">
        <v>1.1499999999999999</v>
      </c>
      <c r="Q374" t="s">
        <v>46</v>
      </c>
      <c r="R374">
        <v>4</v>
      </c>
      <c r="S374">
        <v>6</v>
      </c>
      <c r="T374" t="s">
        <v>47</v>
      </c>
      <c r="U374" t="s">
        <v>91</v>
      </c>
      <c r="V374" t="s">
        <v>50</v>
      </c>
      <c r="W374">
        <v>2019</v>
      </c>
      <c r="X374" t="s">
        <v>37</v>
      </c>
      <c r="Y374" t="s">
        <v>38</v>
      </c>
      <c r="Z374">
        <v>8</v>
      </c>
      <c r="AA374">
        <v>0</v>
      </c>
      <c r="AB374">
        <v>59</v>
      </c>
      <c r="AC374">
        <v>0</v>
      </c>
      <c r="AD374">
        <v>0</v>
      </c>
      <c r="AE374">
        <v>1573</v>
      </c>
      <c r="AF374" s="10" t="e">
        <f>VLOOKUP(AS374,[1]Hoja3!$B$2:$AO$841,17,FALSE)</f>
        <v>#N/A</v>
      </c>
      <c r="AG374" s="10" t="e">
        <f>VLOOKUP(AS374,[1]Hoja3!$B$2:$AO$841,23,FALSE)</f>
        <v>#N/A</v>
      </c>
      <c r="AH374" s="10" t="e">
        <f>VLOOKUP(AS374,[1]Hoja3!$B$2:$AO$841,28,FALSE)</f>
        <v>#N/A</v>
      </c>
      <c r="AI374" s="10" t="e">
        <f>VLOOKUP(AS374,[1]Hoja3!$B$2:$AO$841,19,FALSE)</f>
        <v>#N/A</v>
      </c>
      <c r="AJ374" s="10"/>
      <c r="AK374">
        <f>IF(AE374=AY374,1,0)</f>
        <v>0</v>
      </c>
      <c r="AL374" t="e">
        <f>IF(AB374=AF374,1,0)</f>
        <v>#N/A</v>
      </c>
      <c r="AM374" t="e">
        <f>IF(AC374=AG374,1,0)</f>
        <v>#N/A</v>
      </c>
      <c r="AN374" t="e">
        <f>IF(AD374=AH374,1,0)</f>
        <v>#N/A</v>
      </c>
      <c r="AO374" t="e">
        <f>IF(H374=AI374,1,0)</f>
        <v>#N/A</v>
      </c>
      <c r="AQ374" s="8">
        <f>COUNTIF($A$2:$A$1228,A374)</f>
        <v>1</v>
      </c>
      <c r="AR374" t="e">
        <f>VLOOKUP(A374,[1]Hoja3!$C$2:$AO$841,39,FALSE)</f>
        <v>#N/A</v>
      </c>
      <c r="AS374" t="str">
        <f>A374 &amp; COUNTIF(A$2:A374,A374)</f>
        <v>0A1H0214881</v>
      </c>
      <c r="AT374" s="10" t="e">
        <f>VLOOKUP(AS374,[1]Hoja3!$B$2:$AO$841,38,FALSE)</f>
        <v>#N/A</v>
      </c>
      <c r="AU374" s="9" t="e">
        <f>IF(AR374&gt;AQ374,1,0)</f>
        <v>#N/A</v>
      </c>
    </row>
    <row r="375" spans="1:48" x14ac:dyDescent="0.25">
      <c r="A375" t="s">
        <v>287</v>
      </c>
      <c r="B375">
        <v>2019</v>
      </c>
      <c r="C375" t="s">
        <v>37</v>
      </c>
      <c r="D375" t="s">
        <v>38</v>
      </c>
      <c r="E375">
        <v>5</v>
      </c>
      <c r="F375" t="s">
        <v>44</v>
      </c>
      <c r="G375">
        <v>0</v>
      </c>
      <c r="H375" t="s">
        <v>54</v>
      </c>
      <c r="I375">
        <v>803</v>
      </c>
      <c r="J375">
        <v>1573</v>
      </c>
      <c r="K375">
        <v>0.2</v>
      </c>
      <c r="L375">
        <v>0.6</v>
      </c>
      <c r="M375">
        <v>0.8</v>
      </c>
      <c r="N375">
        <v>1.05</v>
      </c>
      <c r="O375">
        <v>1.1000000000000001</v>
      </c>
      <c r="P375">
        <v>1.1499999999999999</v>
      </c>
      <c r="Q375" t="s">
        <v>46</v>
      </c>
      <c r="R375">
        <v>4</v>
      </c>
      <c r="S375">
        <v>6</v>
      </c>
      <c r="T375" t="s">
        <v>47</v>
      </c>
      <c r="U375" t="s">
        <v>54</v>
      </c>
      <c r="V375" t="s">
        <v>50</v>
      </c>
      <c r="W375">
        <v>2019</v>
      </c>
      <c r="X375" t="s">
        <v>37</v>
      </c>
      <c r="Y375" t="s">
        <v>38</v>
      </c>
      <c r="Z375">
        <v>9</v>
      </c>
      <c r="AA375">
        <v>0</v>
      </c>
      <c r="AB375">
        <v>8</v>
      </c>
      <c r="AC375">
        <v>0</v>
      </c>
      <c r="AD375">
        <v>0</v>
      </c>
      <c r="AE375">
        <v>1573</v>
      </c>
      <c r="AF375" s="10" t="e">
        <f>VLOOKUP(AS375,[1]Hoja3!$B$2:$AO$841,17,FALSE)</f>
        <v>#N/A</v>
      </c>
      <c r="AG375" s="10" t="e">
        <f>VLOOKUP(AS375,[1]Hoja3!$B$2:$AO$841,23,FALSE)</f>
        <v>#N/A</v>
      </c>
      <c r="AH375" s="10" t="e">
        <f>VLOOKUP(AS375,[1]Hoja3!$B$2:$AO$841,28,FALSE)</f>
        <v>#N/A</v>
      </c>
      <c r="AI375" s="10" t="e">
        <f>VLOOKUP(AS375,[1]Hoja3!$B$2:$AO$841,19,FALSE)</f>
        <v>#N/A</v>
      </c>
      <c r="AJ375" s="10"/>
      <c r="AK375">
        <f>IF(AE375=AY375,1,0)</f>
        <v>0</v>
      </c>
      <c r="AL375" t="e">
        <f>IF(AB375=AF375,1,0)</f>
        <v>#N/A</v>
      </c>
      <c r="AM375" t="e">
        <f>IF(AC375=AG375,1,0)</f>
        <v>#N/A</v>
      </c>
      <c r="AN375" t="e">
        <f>IF(AD375=AH375,1,0)</f>
        <v>#N/A</v>
      </c>
      <c r="AO375" t="e">
        <f>IF(H375=AI375,1,0)</f>
        <v>#N/A</v>
      </c>
      <c r="AQ375" s="8">
        <f>COUNTIF($A$2:$A$1228,A375)</f>
        <v>1</v>
      </c>
      <c r="AR375" t="e">
        <f>VLOOKUP(A375,[1]Hoja3!$C$2:$AO$841,39,FALSE)</f>
        <v>#N/A</v>
      </c>
      <c r="AS375" t="str">
        <f>A375 &amp; COUNTIF(A$2:A375,A375)</f>
        <v>0E2B6466111</v>
      </c>
      <c r="AT375" s="10" t="e">
        <f>VLOOKUP(AS375,[1]Hoja3!$B$2:$AO$841,38,FALSE)</f>
        <v>#N/A</v>
      </c>
      <c r="AU375" s="9" t="e">
        <f>IF(AR375&gt;AQ375,1,0)</f>
        <v>#N/A</v>
      </c>
    </row>
    <row r="376" spans="1:48" x14ac:dyDescent="0.25">
      <c r="A376" t="s">
        <v>301</v>
      </c>
      <c r="B376">
        <v>2019</v>
      </c>
      <c r="C376" t="s">
        <v>37</v>
      </c>
      <c r="D376" t="s">
        <v>38</v>
      </c>
      <c r="E376">
        <v>5</v>
      </c>
      <c r="F376" t="s">
        <v>44</v>
      </c>
      <c r="G376">
        <v>0</v>
      </c>
      <c r="H376" t="s">
        <v>58</v>
      </c>
      <c r="I376">
        <v>655</v>
      </c>
      <c r="J376">
        <v>1365</v>
      </c>
      <c r="K376">
        <v>0</v>
      </c>
      <c r="L376">
        <v>0</v>
      </c>
      <c r="M376">
        <v>0.6</v>
      </c>
      <c r="N376">
        <v>0.8</v>
      </c>
      <c r="O376">
        <v>1.05</v>
      </c>
      <c r="P376">
        <v>1.1000000000000001</v>
      </c>
      <c r="Q376" t="s">
        <v>46</v>
      </c>
      <c r="R376">
        <v>5</v>
      </c>
      <c r="S376">
        <v>9</v>
      </c>
      <c r="T376" t="s">
        <v>47</v>
      </c>
      <c r="U376" t="s">
        <v>58</v>
      </c>
      <c r="V376" t="s">
        <v>50</v>
      </c>
      <c r="W376">
        <v>2019</v>
      </c>
      <c r="X376" t="s">
        <v>37</v>
      </c>
      <c r="Y376" t="s">
        <v>38</v>
      </c>
      <c r="Z376">
        <v>5</v>
      </c>
      <c r="AA376">
        <v>0</v>
      </c>
      <c r="AB376">
        <v>70</v>
      </c>
      <c r="AC376">
        <v>0</v>
      </c>
      <c r="AD376">
        <v>0</v>
      </c>
      <c r="AE376">
        <v>1365</v>
      </c>
      <c r="AF376" s="10" t="e">
        <f>VLOOKUP(AS376,[1]Hoja3!$B$2:$AO$841,17,FALSE)</f>
        <v>#N/A</v>
      </c>
      <c r="AG376" s="10" t="e">
        <f>VLOOKUP(AS376,[1]Hoja3!$B$2:$AO$841,23,FALSE)</f>
        <v>#N/A</v>
      </c>
      <c r="AH376" s="10" t="e">
        <f>VLOOKUP(AS376,[1]Hoja3!$B$2:$AO$841,28,FALSE)</f>
        <v>#N/A</v>
      </c>
      <c r="AI376" s="10" t="e">
        <f>VLOOKUP(AS376,[1]Hoja3!$B$2:$AO$841,19,FALSE)</f>
        <v>#N/A</v>
      </c>
      <c r="AJ376" s="10"/>
      <c r="AK376">
        <f>IF(AE376=AY376,1,0)</f>
        <v>0</v>
      </c>
      <c r="AL376" t="e">
        <f>IF(AB376=AF376,1,0)</f>
        <v>#N/A</v>
      </c>
      <c r="AM376" t="e">
        <f>IF(AC376=AG376,1,0)</f>
        <v>#N/A</v>
      </c>
      <c r="AN376" t="e">
        <f>IF(AD376=AH376,1,0)</f>
        <v>#N/A</v>
      </c>
      <c r="AO376" t="e">
        <f>IF(H376=AI376,1,0)</f>
        <v>#N/A</v>
      </c>
      <c r="AQ376" s="8">
        <f>COUNTIF($A$2:$A$1228,A376)</f>
        <v>1</v>
      </c>
      <c r="AR376" t="e">
        <f>VLOOKUP(A376,[1]Hoja3!$C$2:$AO$841,39,FALSE)</f>
        <v>#N/A</v>
      </c>
      <c r="AS376" t="str">
        <f>A376 &amp; COUNTIF(A$2:A376,A376)</f>
        <v>0EX92982131</v>
      </c>
      <c r="AT376" s="10" t="e">
        <f>VLOOKUP(AS376,[1]Hoja3!$B$2:$AO$841,38,FALSE)</f>
        <v>#N/A</v>
      </c>
      <c r="AU376" s="9" t="e">
        <f>IF(AR376&gt;AQ376,1,0)</f>
        <v>#N/A</v>
      </c>
    </row>
    <row r="377" spans="1:48" x14ac:dyDescent="0.25">
      <c r="A377" t="s">
        <v>296</v>
      </c>
      <c r="B377">
        <v>2019</v>
      </c>
      <c r="C377" t="s">
        <v>37</v>
      </c>
      <c r="D377" t="s">
        <v>38</v>
      </c>
      <c r="E377">
        <v>5</v>
      </c>
      <c r="F377" t="s">
        <v>44</v>
      </c>
      <c r="G377">
        <v>0</v>
      </c>
      <c r="H377" t="s">
        <v>58</v>
      </c>
      <c r="I377">
        <v>655</v>
      </c>
      <c r="J377">
        <v>1365</v>
      </c>
      <c r="K377">
        <v>0</v>
      </c>
      <c r="L377">
        <v>0</v>
      </c>
      <c r="M377">
        <v>0.6</v>
      </c>
      <c r="N377">
        <v>0.8</v>
      </c>
      <c r="O377">
        <v>1.05</v>
      </c>
      <c r="P377">
        <v>1.1000000000000001</v>
      </c>
      <c r="Q377" t="s">
        <v>46</v>
      </c>
      <c r="R377">
        <v>5</v>
      </c>
      <c r="S377">
        <v>9</v>
      </c>
      <c r="T377" t="s">
        <v>47</v>
      </c>
      <c r="U377" t="s">
        <v>58</v>
      </c>
      <c r="V377" t="s">
        <v>50</v>
      </c>
      <c r="W377">
        <v>2019</v>
      </c>
      <c r="X377" t="s">
        <v>37</v>
      </c>
      <c r="Y377" t="s">
        <v>38</v>
      </c>
      <c r="Z377">
        <v>9</v>
      </c>
      <c r="AA377">
        <v>0</v>
      </c>
      <c r="AB377">
        <v>23</v>
      </c>
      <c r="AC377">
        <v>0</v>
      </c>
      <c r="AD377">
        <v>0</v>
      </c>
      <c r="AE377">
        <v>1365</v>
      </c>
      <c r="AF377" s="10" t="e">
        <f>VLOOKUP(AS377,[1]Hoja3!$B$2:$AO$841,17,FALSE)</f>
        <v>#N/A</v>
      </c>
      <c r="AG377" s="10" t="e">
        <f>VLOOKUP(AS377,[1]Hoja3!$B$2:$AO$841,23,FALSE)</f>
        <v>#N/A</v>
      </c>
      <c r="AH377" s="10" t="e">
        <f>VLOOKUP(AS377,[1]Hoja3!$B$2:$AO$841,28,FALSE)</f>
        <v>#N/A</v>
      </c>
      <c r="AI377" s="10" t="e">
        <f>VLOOKUP(AS377,[1]Hoja3!$B$2:$AO$841,19,FALSE)</f>
        <v>#N/A</v>
      </c>
      <c r="AJ377" s="10"/>
      <c r="AK377">
        <f>IF(AE377=AY377,1,0)</f>
        <v>0</v>
      </c>
      <c r="AL377" t="e">
        <f>IF(AB377=AF377,1,0)</f>
        <v>#N/A</v>
      </c>
      <c r="AM377" t="e">
        <f>IF(AC377=AG377,1,0)</f>
        <v>#N/A</v>
      </c>
      <c r="AN377" t="e">
        <f>IF(AD377=AH377,1,0)</f>
        <v>#N/A</v>
      </c>
      <c r="AO377" t="e">
        <f>IF(H377=AI377,1,0)</f>
        <v>#N/A</v>
      </c>
      <c r="AQ377" s="8">
        <f>COUNTIF($A$2:$A$1228,A377)</f>
        <v>1</v>
      </c>
      <c r="AR377" t="e">
        <f>VLOOKUP(A377,[1]Hoja3!$C$2:$AO$841,39,FALSE)</f>
        <v>#N/A</v>
      </c>
      <c r="AS377" t="str">
        <f>A377 &amp; COUNTIF(A$2:A377,A377)</f>
        <v>0EX92961031</v>
      </c>
      <c r="AT377" s="10" t="e">
        <f>VLOOKUP(AS377,[1]Hoja3!$B$2:$AO$841,38,FALSE)</f>
        <v>#N/A</v>
      </c>
      <c r="AU377" s="9" t="e">
        <f>IF(AR377&gt;AQ377,1,0)</f>
        <v>#N/A</v>
      </c>
    </row>
    <row r="378" spans="1:48" x14ac:dyDescent="0.25">
      <c r="A378" t="s">
        <v>528</v>
      </c>
      <c r="B378">
        <v>2019</v>
      </c>
      <c r="C378" t="s">
        <v>37</v>
      </c>
      <c r="D378" t="s">
        <v>38</v>
      </c>
      <c r="E378">
        <v>17</v>
      </c>
      <c r="F378" t="s">
        <v>32</v>
      </c>
      <c r="G378">
        <v>0</v>
      </c>
      <c r="H378" t="s">
        <v>54</v>
      </c>
      <c r="I378">
        <v>803</v>
      </c>
      <c r="J378">
        <v>1573</v>
      </c>
      <c r="K378">
        <v>0.2</v>
      </c>
      <c r="L378">
        <v>0.6</v>
      </c>
      <c r="M378">
        <v>0.8</v>
      </c>
      <c r="N378">
        <v>1.05</v>
      </c>
      <c r="O378">
        <v>1.1000000000000001</v>
      </c>
      <c r="P378">
        <v>1.1499999999999999</v>
      </c>
      <c r="Q378" t="s">
        <v>46</v>
      </c>
      <c r="R378">
        <v>4</v>
      </c>
      <c r="S378">
        <v>6</v>
      </c>
      <c r="T378" t="s">
        <v>47</v>
      </c>
      <c r="U378" t="s">
        <v>54</v>
      </c>
      <c r="V378" t="s">
        <v>67</v>
      </c>
      <c r="W378">
        <v>2019</v>
      </c>
      <c r="X378" t="s">
        <v>37</v>
      </c>
      <c r="Y378" t="s">
        <v>38</v>
      </c>
      <c r="Z378">
        <v>17</v>
      </c>
      <c r="AA378">
        <v>0</v>
      </c>
      <c r="AB378">
        <v>43</v>
      </c>
      <c r="AC378">
        <v>0</v>
      </c>
      <c r="AD378">
        <v>0</v>
      </c>
      <c r="AE378">
        <v>1573</v>
      </c>
      <c r="AF378" s="10" t="str">
        <f>VLOOKUP(AS378,[1]Hoja3!$B$2:$AO$841,17,FALSE)</f>
        <v xml:space="preserve">  </v>
      </c>
      <c r="AG378" s="10">
        <f>VLOOKUP(AS378,[1]Hoja3!$B$2:$AO$841,23,FALSE)</f>
        <v>1</v>
      </c>
      <c r="AH378" s="10">
        <f>VLOOKUP(AS378,[1]Hoja3!$B$2:$AO$841,28,FALSE)</f>
        <v>1</v>
      </c>
      <c r="AI378" s="10" t="str">
        <f>VLOOKUP(AS378,[1]Hoja3!$B$2:$AO$841,19,FALSE)</f>
        <v>Entry Production Color Low/Mid</v>
      </c>
      <c r="AJ378" s="10">
        <f>VLOOKUP(AS378,[1]Hoja3!$B$2:$AO$841,15,FALSE)</f>
        <v>0</v>
      </c>
      <c r="AK378">
        <f>IF(AE378=AY378,1,0)</f>
        <v>0</v>
      </c>
      <c r="AL378">
        <f>IF(AB378=AF378,1,0)</f>
        <v>0</v>
      </c>
      <c r="AM378">
        <f>IF(AC378=AG378,1,0)</f>
        <v>0</v>
      </c>
      <c r="AN378">
        <f>IF(AD378=AH378,1,0)</f>
        <v>0</v>
      </c>
      <c r="AO378">
        <f>IF(H378=AI378,1,0)</f>
        <v>1</v>
      </c>
      <c r="AP378">
        <f>IF(AJ378=AA378,1,0)</f>
        <v>1</v>
      </c>
      <c r="AQ378" s="8">
        <f>COUNTIF($A$2:$A$1228,A378)</f>
        <v>1</v>
      </c>
      <c r="AR378">
        <f>VLOOKUP(A378,[1]Hoja3!$C$2:$AO$841,39,FALSE)</f>
        <v>2</v>
      </c>
      <c r="AS378" t="str">
        <f>A378 &amp; COUNTIF(A$2:A378,A378)</f>
        <v>0E2B6540801</v>
      </c>
      <c r="AT378" s="10">
        <f>VLOOKUP(AS378,[1]Hoja3!$B$2:$AO$841,38,FALSE)</f>
        <v>1573.0000000000002</v>
      </c>
      <c r="AU378" s="9">
        <f>IF(AR378&gt;AQ378,1,0)</f>
        <v>1</v>
      </c>
      <c r="AV378">
        <f>IF(P378="NA",2,IF(OR(F378="INSTALACION NUEVA",F378="Mantenimiento preventivo"),3,IF(AND(AB378&lt;AF378,AK378&lt;&gt;1),4,IF(AT378&gt;AE378,1,0))))</f>
        <v>3</v>
      </c>
    </row>
    <row r="379" spans="1:48" x14ac:dyDescent="0.25">
      <c r="A379" t="s">
        <v>905</v>
      </c>
      <c r="B379">
        <v>2019</v>
      </c>
      <c r="C379" t="s">
        <v>37</v>
      </c>
      <c r="D379" t="s">
        <v>38</v>
      </c>
      <c r="E379">
        <v>17</v>
      </c>
      <c r="F379" t="s">
        <v>32</v>
      </c>
      <c r="G379">
        <v>0</v>
      </c>
      <c r="I379" t="s">
        <v>33</v>
      </c>
      <c r="J379" t="s">
        <v>33</v>
      </c>
      <c r="K379" t="s">
        <v>33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R379" t="s">
        <v>33</v>
      </c>
      <c r="S379" t="s">
        <v>33</v>
      </c>
      <c r="U379" t="s">
        <v>58</v>
      </c>
      <c r="V379" t="s">
        <v>55</v>
      </c>
      <c r="W379">
        <v>2019</v>
      </c>
      <c r="X379" t="s">
        <v>37</v>
      </c>
      <c r="Y379" t="s">
        <v>38</v>
      </c>
      <c r="Z379">
        <v>17</v>
      </c>
      <c r="AA379" t="s">
        <v>33</v>
      </c>
      <c r="AB379">
        <v>0</v>
      </c>
      <c r="AC379">
        <v>0</v>
      </c>
      <c r="AD379">
        <v>0</v>
      </c>
      <c r="AE379">
        <v>0</v>
      </c>
      <c r="AF379" s="10" t="str">
        <f>VLOOKUP(AS379,[1]Hoja3!$B$2:$AO$841,17,FALSE)</f>
        <v xml:space="preserve">  </v>
      </c>
      <c r="AG379" s="10">
        <f>VLOOKUP(AS379,[1]Hoja3!$B$2:$AO$841,23,FALSE)</f>
        <v>1</v>
      </c>
      <c r="AH379" s="10">
        <f>VLOOKUP(AS379,[1]Hoja3!$B$2:$AO$841,28,FALSE)</f>
        <v>1</v>
      </c>
      <c r="AI379" s="10" t="str">
        <f>VLOOKUP(AS379,[1]Hoja3!$B$2:$AO$841,19,FALSE)</f>
        <v>Departmental Digital</v>
      </c>
      <c r="AJ379" s="10">
        <f>VLOOKUP(AS379,[1]Hoja3!$B$2:$AO$841,15,FALSE)</f>
        <v>0</v>
      </c>
      <c r="AK379">
        <f>IF(AE379=AY379,1,0)</f>
        <v>1</v>
      </c>
      <c r="AL379">
        <f>IF(AB379=AF379,1,0)</f>
        <v>0</v>
      </c>
      <c r="AM379">
        <f>IF(AC379=AG379,1,0)</f>
        <v>0</v>
      </c>
      <c r="AN379">
        <f>IF(AD379=AH379,1,0)</f>
        <v>0</v>
      </c>
      <c r="AO379">
        <f>IF(H379=AI379,1,0)</f>
        <v>0</v>
      </c>
      <c r="AP379">
        <f>IF(AJ379=AA379,1,0)</f>
        <v>0</v>
      </c>
      <c r="AQ379" s="8">
        <f>COUNTIF($A$2:$A$1228,A379)</f>
        <v>2</v>
      </c>
      <c r="AR379">
        <f>VLOOKUP(A379,[1]Hoja3!$C$2:$AO$841,39,FALSE)</f>
        <v>2</v>
      </c>
      <c r="AS379" t="str">
        <f>A379 &amp; COUNTIF(A$2:A379,A379)</f>
        <v>0EX93036051</v>
      </c>
      <c r="AT379" s="10">
        <f>VLOOKUP(AS379,[1]Hoja3!$B$2:$AO$841,38,FALSE)</f>
        <v>2047.5</v>
      </c>
      <c r="AU379" s="9">
        <f>IF(AR379&gt;AQ379,1,0)</f>
        <v>0</v>
      </c>
      <c r="AV379">
        <f>IF(P379="NA",2,IF(OR(F379="INSTALACION NUEVA",F379="Mantenimiento preventivo"),3,IF(AND(AB379&lt;AF379,AK379&lt;&gt;1),4,IF(AT379&gt;AE379,1,0))))</f>
        <v>2</v>
      </c>
    </row>
    <row r="380" spans="1:48" x14ac:dyDescent="0.25">
      <c r="A380" t="s">
        <v>135</v>
      </c>
      <c r="B380">
        <v>2019</v>
      </c>
      <c r="C380" t="s">
        <v>37</v>
      </c>
      <c r="D380" t="s">
        <v>38</v>
      </c>
      <c r="E380">
        <v>5</v>
      </c>
      <c r="F380" t="s">
        <v>44</v>
      </c>
      <c r="G380">
        <v>0</v>
      </c>
      <c r="H380" t="s">
        <v>91</v>
      </c>
      <c r="I380">
        <v>803</v>
      </c>
      <c r="J380">
        <v>1573</v>
      </c>
      <c r="K380">
        <v>0.2</v>
      </c>
      <c r="L380">
        <v>0.6</v>
      </c>
      <c r="M380">
        <v>0.8</v>
      </c>
      <c r="N380">
        <v>1.05</v>
      </c>
      <c r="O380">
        <v>1.1000000000000001</v>
      </c>
      <c r="P380">
        <v>1.1499999999999999</v>
      </c>
      <c r="Q380" t="s">
        <v>46</v>
      </c>
      <c r="R380">
        <v>4</v>
      </c>
      <c r="S380">
        <v>6</v>
      </c>
      <c r="T380" t="s">
        <v>47</v>
      </c>
      <c r="U380" t="s">
        <v>91</v>
      </c>
      <c r="V380" t="s">
        <v>50</v>
      </c>
      <c r="W380">
        <v>2019</v>
      </c>
      <c r="X380" t="s">
        <v>37</v>
      </c>
      <c r="Y380" t="s">
        <v>38</v>
      </c>
      <c r="Z380">
        <v>5</v>
      </c>
      <c r="AA380">
        <v>0</v>
      </c>
      <c r="AB380">
        <v>0</v>
      </c>
      <c r="AC380">
        <v>0</v>
      </c>
      <c r="AD380">
        <v>0</v>
      </c>
      <c r="AE380">
        <v>1573</v>
      </c>
      <c r="AF380" s="10" t="e">
        <f>VLOOKUP(AS380,[1]Hoja3!$B$2:$AO$841,17,FALSE)</f>
        <v>#N/A</v>
      </c>
      <c r="AG380" s="10" t="e">
        <f>VLOOKUP(AS380,[1]Hoja3!$B$2:$AO$841,23,FALSE)</f>
        <v>#N/A</v>
      </c>
      <c r="AH380" s="10" t="e">
        <f>VLOOKUP(AS380,[1]Hoja3!$B$2:$AO$841,28,FALSE)</f>
        <v>#N/A</v>
      </c>
      <c r="AI380" s="10" t="e">
        <f>VLOOKUP(AS380,[1]Hoja3!$B$2:$AO$841,19,FALSE)</f>
        <v>#N/A</v>
      </c>
      <c r="AJ380" s="10"/>
      <c r="AK380">
        <f>IF(AE380=AY380,1,0)</f>
        <v>0</v>
      </c>
      <c r="AL380" t="e">
        <f>IF(AB380=AF380,1,0)</f>
        <v>#N/A</v>
      </c>
      <c r="AM380" t="e">
        <f>IF(AC380=AG380,1,0)</f>
        <v>#N/A</v>
      </c>
      <c r="AN380" t="e">
        <f>IF(AD380=AH380,1,0)</f>
        <v>#N/A</v>
      </c>
      <c r="AO380" t="e">
        <f>IF(H380=AI380,1,0)</f>
        <v>#N/A</v>
      </c>
      <c r="AQ380" s="8">
        <f>COUNTIF($A$2:$A$1228,A380)</f>
        <v>5</v>
      </c>
      <c r="AR380">
        <f>VLOOKUP(A380,[1]Hoja3!$C$2:$AO$841,39,FALSE)</f>
        <v>2</v>
      </c>
      <c r="AS380" t="str">
        <f>A380 &amp; COUNTIF(A$2:A380,A380)</f>
        <v>0PW41522923</v>
      </c>
      <c r="AT380" s="10" t="e">
        <f>VLOOKUP(AS380,[1]Hoja3!$B$2:$AO$841,38,FALSE)</f>
        <v>#N/A</v>
      </c>
      <c r="AU380" s="9">
        <f>IF(AR380&gt;AQ380,1,0)</f>
        <v>0</v>
      </c>
    </row>
    <row r="381" spans="1:48" x14ac:dyDescent="0.25">
      <c r="A381" t="s">
        <v>794</v>
      </c>
      <c r="B381">
        <v>2019</v>
      </c>
      <c r="C381" t="s">
        <v>37</v>
      </c>
      <c r="D381" t="s">
        <v>38</v>
      </c>
      <c r="E381">
        <v>5</v>
      </c>
      <c r="F381" t="s">
        <v>40</v>
      </c>
      <c r="G381">
        <v>2.8333330000000001</v>
      </c>
      <c r="H381" t="s">
        <v>54</v>
      </c>
      <c r="I381">
        <v>803</v>
      </c>
      <c r="J381">
        <v>1573</v>
      </c>
      <c r="K381">
        <v>0.2</v>
      </c>
      <c r="L381">
        <v>0.6</v>
      </c>
      <c r="M381">
        <v>0.8</v>
      </c>
      <c r="N381">
        <v>1.05</v>
      </c>
      <c r="O381">
        <v>1.1000000000000001</v>
      </c>
      <c r="P381">
        <v>1.1499999999999999</v>
      </c>
      <c r="Q381" t="s">
        <v>46</v>
      </c>
      <c r="R381">
        <v>4</v>
      </c>
      <c r="S381">
        <v>6</v>
      </c>
      <c r="T381" t="s">
        <v>47</v>
      </c>
      <c r="V381" t="s">
        <v>50</v>
      </c>
      <c r="W381">
        <v>2019</v>
      </c>
      <c r="X381" t="s">
        <v>37</v>
      </c>
      <c r="Y381" t="s">
        <v>38</v>
      </c>
      <c r="Z381">
        <v>5</v>
      </c>
      <c r="AA381">
        <v>0</v>
      </c>
      <c r="AB381">
        <v>0</v>
      </c>
      <c r="AC381">
        <v>1.1499999999999999</v>
      </c>
      <c r="AD381">
        <v>0.70833325000000003</v>
      </c>
      <c r="AE381">
        <v>1808.95</v>
      </c>
      <c r="AF381" s="10">
        <f>VLOOKUP(AS381,[1]Hoja3!$B$2:$AO$841,17,FALSE)</f>
        <v>557</v>
      </c>
      <c r="AG381" s="10">
        <f>VLOOKUP(AS381,[1]Hoja3!$B$2:$AO$841,23,FALSE)</f>
        <v>1.1499999999999999</v>
      </c>
      <c r="AH381" s="10">
        <f>VLOOKUP(AS381,[1]Hoja3!$B$2:$AO$841,28,FALSE)</f>
        <v>0.75</v>
      </c>
      <c r="AI381" s="10" t="str">
        <f>VLOOKUP(AS381,[1]Hoja3!$B$2:$AO$841,19,FALSE)</f>
        <v>Entry Production Color Low/Mid</v>
      </c>
      <c r="AJ381" s="10">
        <f>VLOOKUP(AS381,[1]Hoja3!$B$2:$AO$841,15,FALSE)</f>
        <v>0</v>
      </c>
      <c r="AK381">
        <f>IF(AE381=AY381,1,0)</f>
        <v>0</v>
      </c>
      <c r="AL381">
        <f>IF(AB381=AF381,1,0)</f>
        <v>0</v>
      </c>
      <c r="AM381">
        <f>IF(AC381=AG381,1,0)</f>
        <v>1</v>
      </c>
      <c r="AN381">
        <f>IF(AD381=AH381,1,0)</f>
        <v>0</v>
      </c>
      <c r="AO381">
        <f>IF(H381=AI381,1,0)</f>
        <v>1</v>
      </c>
      <c r="AP381">
        <f>IF(AJ381=AA381,1,0)</f>
        <v>1</v>
      </c>
      <c r="AQ381" s="8">
        <f>COUNTIF($A$2:$A$1228,A381)</f>
        <v>1</v>
      </c>
      <c r="AR381">
        <f>VLOOKUP(A381,[1]Hoja3!$C$2:$AO$841,39,FALSE)</f>
        <v>1</v>
      </c>
      <c r="AS381" t="str">
        <f>A381 &amp; COUNTIF(A$2:A381,A381)</f>
        <v>0ER21279331</v>
      </c>
      <c r="AT381" s="10">
        <f>VLOOKUP(AS381,[1]Hoja3!$B$2:$AO$841,38,FALSE)</f>
        <v>1808.95</v>
      </c>
      <c r="AU381" s="9">
        <f>IF(AR381&gt;AQ381,1,0)</f>
        <v>0</v>
      </c>
      <c r="AV381">
        <f>IF(P381="NA",2,IF(OR(F381="INSTALACION NUEVA",F381="Mantenimiento preventivo"),3,IF(AND(AB381&lt;AF381,AK381&lt;&gt;1),4,IF(AT381&gt;AE381,1,0))))</f>
        <v>4</v>
      </c>
    </row>
    <row r="382" spans="1:48" x14ac:dyDescent="0.25">
      <c r="A382" t="s">
        <v>303</v>
      </c>
      <c r="B382">
        <v>2019</v>
      </c>
      <c r="C382" t="s">
        <v>37</v>
      </c>
      <c r="D382" t="s">
        <v>38</v>
      </c>
      <c r="E382">
        <v>5</v>
      </c>
      <c r="F382" t="s">
        <v>40</v>
      </c>
      <c r="G382">
        <v>1.6</v>
      </c>
      <c r="H382" t="s">
        <v>34</v>
      </c>
      <c r="I382">
        <v>468</v>
      </c>
      <c r="J382">
        <v>715</v>
      </c>
      <c r="K382">
        <v>0</v>
      </c>
      <c r="L382">
        <v>0</v>
      </c>
      <c r="M382">
        <v>0</v>
      </c>
      <c r="N382">
        <v>0.6</v>
      </c>
      <c r="O382">
        <v>0.8</v>
      </c>
      <c r="P382">
        <v>1.05</v>
      </c>
      <c r="Q382" t="s">
        <v>46</v>
      </c>
      <c r="R382">
        <v>5</v>
      </c>
      <c r="S382">
        <v>9</v>
      </c>
      <c r="T382" t="s">
        <v>47</v>
      </c>
      <c r="U382" t="s">
        <v>34</v>
      </c>
      <c r="V382" t="s">
        <v>42</v>
      </c>
      <c r="W382">
        <v>2019</v>
      </c>
      <c r="X382" t="s">
        <v>37</v>
      </c>
      <c r="Y382" t="s">
        <v>38</v>
      </c>
      <c r="Z382">
        <v>5</v>
      </c>
      <c r="AA382">
        <v>0</v>
      </c>
      <c r="AB382">
        <v>71</v>
      </c>
      <c r="AC382">
        <v>1.05</v>
      </c>
      <c r="AD382">
        <v>0.32</v>
      </c>
      <c r="AE382">
        <v>750.75</v>
      </c>
      <c r="AF382" s="10">
        <f>VLOOKUP(AS382,[1]Hoja3!$B$2:$AO$841,17,FALSE)</f>
        <v>72</v>
      </c>
      <c r="AG382" s="10">
        <f>VLOOKUP(AS382,[1]Hoja3!$B$2:$AO$841,23,FALSE)</f>
        <v>1.05</v>
      </c>
      <c r="AH382" s="10">
        <f>VLOOKUP(AS382,[1]Hoja3!$B$2:$AO$841,28,FALSE)</f>
        <v>0.42400000000000004</v>
      </c>
      <c r="AI382" s="10" t="str">
        <f>VLOOKUP(AS382,[1]Hoja3!$B$2:$AO$841,19,FALSE)</f>
        <v>A4 Mono MFPs</v>
      </c>
      <c r="AJ382" s="10">
        <f>VLOOKUP(AS382,[1]Hoja3!$B$2:$AO$841,15,FALSE)</f>
        <v>0</v>
      </c>
      <c r="AK382">
        <f>IF(AE382=AY382,1,0)</f>
        <v>0</v>
      </c>
      <c r="AL382">
        <f>IF(AB382=AF382,1,0)</f>
        <v>0</v>
      </c>
      <c r="AM382">
        <f>IF(AC382=AG382,1,0)</f>
        <v>1</v>
      </c>
      <c r="AN382">
        <f>IF(AD382=AH382,1,0)</f>
        <v>0</v>
      </c>
      <c r="AO382">
        <f>IF(H382=AI382,1,0)</f>
        <v>1</v>
      </c>
      <c r="AP382">
        <f>IF(AJ382=AA382,1,0)</f>
        <v>1</v>
      </c>
      <c r="AQ382" s="8">
        <f>COUNTIF($A$2:$A$1228,A382)</f>
        <v>1</v>
      </c>
      <c r="AR382">
        <f>VLOOKUP(A382,[1]Hoja3!$C$2:$AO$841,39,FALSE)</f>
        <v>1</v>
      </c>
      <c r="AS382" t="str">
        <f>A382 &amp; COUNTIF(A$2:A382,A382)</f>
        <v>0LA62965871</v>
      </c>
      <c r="AT382" s="10">
        <f>VLOOKUP(AS382,[1]Hoja3!$B$2:$AO$841,38,FALSE)</f>
        <v>750.75000000000011</v>
      </c>
      <c r="AU382" s="9">
        <f>IF(AR382&gt;AQ382,1,0)</f>
        <v>0</v>
      </c>
      <c r="AV382">
        <f>IF(P382="NA",2,IF(OR(F382="INSTALACION NUEVA",F382="Mantenimiento preventivo"),3,IF(AND(AB382&lt;AF382,AK382&lt;&gt;1),4,IF(AT382&gt;AE382,1,0))))</f>
        <v>4</v>
      </c>
    </row>
    <row r="383" spans="1:48" x14ac:dyDescent="0.25">
      <c r="A383" t="s">
        <v>308</v>
      </c>
      <c r="B383">
        <v>2019</v>
      </c>
      <c r="C383" t="s">
        <v>37</v>
      </c>
      <c r="D383" t="s">
        <v>38</v>
      </c>
      <c r="E383">
        <v>5</v>
      </c>
      <c r="F383" t="s">
        <v>40</v>
      </c>
      <c r="G383">
        <v>2.6333329999999999</v>
      </c>
      <c r="H383" t="s">
        <v>145</v>
      </c>
      <c r="I383">
        <v>468</v>
      </c>
      <c r="J383">
        <v>715</v>
      </c>
      <c r="K383">
        <v>0</v>
      </c>
      <c r="L383">
        <v>0</v>
      </c>
      <c r="M383">
        <v>0</v>
      </c>
      <c r="N383">
        <v>0.6</v>
      </c>
      <c r="O383">
        <v>0.8</v>
      </c>
      <c r="P383">
        <v>1.05</v>
      </c>
      <c r="Q383" t="s">
        <v>46</v>
      </c>
      <c r="R383">
        <v>5</v>
      </c>
      <c r="S383">
        <v>9</v>
      </c>
      <c r="T383" t="s">
        <v>47</v>
      </c>
      <c r="U383" t="s">
        <v>145</v>
      </c>
      <c r="V383" t="s">
        <v>50</v>
      </c>
      <c r="W383">
        <v>2019</v>
      </c>
      <c r="X383" t="s">
        <v>37</v>
      </c>
      <c r="Y383" t="s">
        <v>38</v>
      </c>
      <c r="Z383">
        <v>25</v>
      </c>
      <c r="AA383">
        <v>0</v>
      </c>
      <c r="AB383">
        <v>25</v>
      </c>
      <c r="AC383">
        <v>0.6</v>
      </c>
      <c r="AD383">
        <v>0.52666659999999998</v>
      </c>
      <c r="AE383">
        <v>429</v>
      </c>
      <c r="AF383" s="10">
        <f>VLOOKUP(AS383,[1]Hoja3!$B$2:$AO$841,17,FALSE)</f>
        <v>28</v>
      </c>
      <c r="AG383" s="10">
        <f>VLOOKUP(AS383,[1]Hoja3!$B$2:$AO$841,23,FALSE)</f>
        <v>0.6</v>
      </c>
      <c r="AH383" s="10">
        <f>VLOOKUP(AS383,[1]Hoja3!$B$2:$AO$841,28,FALSE)</f>
        <v>0.57000000000000006</v>
      </c>
      <c r="AI383" s="10" t="str">
        <f>VLOOKUP(AS383,[1]Hoja3!$B$2:$AO$841,19,FALSE)</f>
        <v>Color Solid Ink Printers</v>
      </c>
      <c r="AJ383" s="10">
        <f>VLOOKUP(AS383,[1]Hoja3!$B$2:$AO$841,15,FALSE)</f>
        <v>0</v>
      </c>
      <c r="AK383">
        <f>IF(AE383=AY383,1,0)</f>
        <v>0</v>
      </c>
      <c r="AL383">
        <f>IF(AB383=AF383,1,0)</f>
        <v>0</v>
      </c>
      <c r="AM383">
        <f>IF(AC383=AG383,1,0)</f>
        <v>1</v>
      </c>
      <c r="AN383">
        <f>IF(AD383=AH383,1,0)</f>
        <v>0</v>
      </c>
      <c r="AO383">
        <f>IF(H383=AI383,1,0)</f>
        <v>1</v>
      </c>
      <c r="AP383">
        <f>IF(AJ383=AA383,1,0)</f>
        <v>1</v>
      </c>
      <c r="AQ383" s="8">
        <f>COUNTIF($A$2:$A$1228,A383)</f>
        <v>1</v>
      </c>
      <c r="AR383">
        <f>VLOOKUP(A383,[1]Hoja3!$C$2:$AO$841,39,FALSE)</f>
        <v>1</v>
      </c>
      <c r="AS383" t="str">
        <f>A383 &amp; COUNTIF(A$2:A383,A383)</f>
        <v>0T4B0355071</v>
      </c>
      <c r="AT383" s="10">
        <f>VLOOKUP(AS383,[1]Hoja3!$B$2:$AO$841,38,FALSE)</f>
        <v>429.00000000000006</v>
      </c>
      <c r="AU383" s="9">
        <f>IF(AR383&gt;AQ383,1,0)</f>
        <v>0</v>
      </c>
      <c r="AV383">
        <f>IF(P383="NA",2,IF(OR(F383="INSTALACION NUEVA",F383="Mantenimiento preventivo"),3,IF(AND(AB383&lt;AF383,AK383&lt;&gt;1),4,IF(AT383&gt;AE383,1,0))))</f>
        <v>4</v>
      </c>
    </row>
    <row r="384" spans="1:48" x14ac:dyDescent="0.25">
      <c r="A384" t="s">
        <v>795</v>
      </c>
      <c r="B384">
        <v>2019</v>
      </c>
      <c r="C384" t="s">
        <v>37</v>
      </c>
      <c r="D384" t="s">
        <v>38</v>
      </c>
      <c r="E384">
        <v>5</v>
      </c>
      <c r="F384" t="s">
        <v>40</v>
      </c>
      <c r="G384">
        <v>1.1166670000000001</v>
      </c>
      <c r="H384" t="s">
        <v>54</v>
      </c>
      <c r="I384">
        <v>803</v>
      </c>
      <c r="J384">
        <v>1573</v>
      </c>
      <c r="K384">
        <v>0.2</v>
      </c>
      <c r="L384">
        <v>0.6</v>
      </c>
      <c r="M384">
        <v>0.8</v>
      </c>
      <c r="N384">
        <v>1.05</v>
      </c>
      <c r="O384">
        <v>1.1000000000000001</v>
      </c>
      <c r="P384">
        <v>1.1499999999999999</v>
      </c>
      <c r="Q384" t="s">
        <v>46</v>
      </c>
      <c r="R384">
        <v>4</v>
      </c>
      <c r="S384">
        <v>6</v>
      </c>
      <c r="T384" t="s">
        <v>47</v>
      </c>
      <c r="U384" t="s">
        <v>187</v>
      </c>
      <c r="V384" t="s">
        <v>678</v>
      </c>
      <c r="W384">
        <v>2019</v>
      </c>
      <c r="X384" t="s">
        <v>37</v>
      </c>
      <c r="Y384" t="s">
        <v>38</v>
      </c>
      <c r="Z384">
        <v>5</v>
      </c>
      <c r="AA384">
        <v>1</v>
      </c>
      <c r="AB384">
        <v>10</v>
      </c>
      <c r="AC384">
        <v>0</v>
      </c>
      <c r="AD384">
        <v>0</v>
      </c>
      <c r="AE384">
        <v>0</v>
      </c>
      <c r="AF384" s="10">
        <f>VLOOKUP(AS384,[1]Hoja3!$B$2:$AO$841,17,FALSE)</f>
        <v>11</v>
      </c>
      <c r="AG384" s="10">
        <f>VLOOKUP(AS384,[1]Hoja3!$B$2:$AO$841,23,FALSE)</f>
        <v>0.8</v>
      </c>
      <c r="AH384" s="10">
        <f>VLOOKUP(AS384,[1]Hoja3!$B$2:$AO$841,28,FALSE)</f>
        <v>0.33</v>
      </c>
      <c r="AI384" s="10" t="str">
        <f>VLOOKUP(AS384,[1]Hoja3!$B$2:$AO$841,19,FALSE)</f>
        <v>Entry Production Color Low/Mid</v>
      </c>
      <c r="AJ384" s="10">
        <f>VLOOKUP(AS384,[1]Hoja3!$B$2:$AO$841,15,FALSE)</f>
        <v>1</v>
      </c>
      <c r="AK384">
        <f>IF(AE384=AY384,1,0)</f>
        <v>1</v>
      </c>
      <c r="AL384">
        <f>IF(AB384=AF384,1,0)</f>
        <v>0</v>
      </c>
      <c r="AM384">
        <f>IF(AC384=AG384,1,0)</f>
        <v>0</v>
      </c>
      <c r="AN384">
        <f>IF(AD384=AH384,1,0)</f>
        <v>0</v>
      </c>
      <c r="AO384">
        <f>IF(H384=AI384,1,0)</f>
        <v>1</v>
      </c>
      <c r="AP384">
        <f>IF(AJ384=AA384,1,0)</f>
        <v>1</v>
      </c>
      <c r="AQ384" s="8">
        <f>COUNTIF($A$2:$A$1228,A384)</f>
        <v>2</v>
      </c>
      <c r="AR384">
        <f>VLOOKUP(A384,[1]Hoja3!$C$2:$AO$841,39,FALSE)</f>
        <v>2</v>
      </c>
      <c r="AS384" t="str">
        <f>A384 &amp; COUNTIF(A$2:A384,A384)</f>
        <v>0MAV7791331</v>
      </c>
      <c r="AT384" s="10">
        <f>VLOOKUP(AS384,[1]Hoja3!$B$2:$AO$841,38,FALSE)</f>
        <v>0</v>
      </c>
      <c r="AU384" s="9">
        <f>IF(AR384&gt;AQ384,1,0)</f>
        <v>0</v>
      </c>
      <c r="AV384">
        <f>IF(P384="NA",2,IF(OR(F384="INSTALACION NUEVA",F384="Mantenimiento preventivo"),3,IF(AND(AB384&lt;AF384,AK384&lt;&gt;1),4,IF(AT384&gt;AE384,1,0))))</f>
        <v>0</v>
      </c>
    </row>
    <row r="385" spans="1:48" x14ac:dyDescent="0.25">
      <c r="A385" t="s">
        <v>791</v>
      </c>
      <c r="B385">
        <v>2019</v>
      </c>
      <c r="C385" t="s">
        <v>37</v>
      </c>
      <c r="D385" t="s">
        <v>38</v>
      </c>
      <c r="E385">
        <v>5</v>
      </c>
      <c r="F385" t="s">
        <v>40</v>
      </c>
      <c r="G385">
        <v>2.1</v>
      </c>
      <c r="I385" t="s">
        <v>33</v>
      </c>
      <c r="J385" t="s">
        <v>33</v>
      </c>
      <c r="K385" t="s">
        <v>33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R385" t="s">
        <v>33</v>
      </c>
      <c r="S385" t="s">
        <v>33</v>
      </c>
      <c r="U385" t="s">
        <v>34</v>
      </c>
      <c r="V385" t="s">
        <v>67</v>
      </c>
      <c r="W385">
        <v>2019</v>
      </c>
      <c r="X385" t="s">
        <v>37</v>
      </c>
      <c r="Y385" t="s">
        <v>38</v>
      </c>
      <c r="Z385">
        <v>8</v>
      </c>
      <c r="AA385" t="s">
        <v>33</v>
      </c>
      <c r="AB385">
        <v>1</v>
      </c>
      <c r="AC385">
        <v>0</v>
      </c>
      <c r="AD385">
        <v>0</v>
      </c>
      <c r="AE385">
        <v>0</v>
      </c>
      <c r="AF385" s="10">
        <f>VLOOKUP(AS385,[1]Hoja3!$B$2:$AO$841,17,FALSE)</f>
        <v>1</v>
      </c>
      <c r="AG385" s="10">
        <f>VLOOKUP(AS385,[1]Hoja3!$B$2:$AO$841,23,FALSE)</f>
        <v>0</v>
      </c>
      <c r="AH385" s="10">
        <f>VLOOKUP(AS385,[1]Hoja3!$B$2:$AO$841,28,FALSE)</f>
        <v>1.546</v>
      </c>
      <c r="AI385" s="10" t="str">
        <f>VLOOKUP(AS385,[1]Hoja3!$B$2:$AO$841,19,FALSE)</f>
        <v>A4 Mono MFPs</v>
      </c>
      <c r="AJ385" s="10">
        <f>VLOOKUP(AS385,[1]Hoja3!$B$2:$AO$841,15,FALSE)</f>
        <v>0</v>
      </c>
      <c r="AK385">
        <f>IF(AE385=AY385,1,0)</f>
        <v>1</v>
      </c>
      <c r="AL385">
        <f>IF(AB385=AF385,1,0)</f>
        <v>1</v>
      </c>
      <c r="AM385">
        <f>IF(AC385=AG385,1,0)</f>
        <v>1</v>
      </c>
      <c r="AN385">
        <f>IF(AD385=AH385,1,0)</f>
        <v>0</v>
      </c>
      <c r="AO385">
        <f>IF(H385=AI385,1,0)</f>
        <v>0</v>
      </c>
      <c r="AP385">
        <f>IF(AJ385=AA385,1,0)</f>
        <v>0</v>
      </c>
      <c r="AQ385" s="8">
        <f>COUNTIF($A$2:$A$1228,A385)</f>
        <v>2</v>
      </c>
      <c r="AR385">
        <f>VLOOKUP(A385,[1]Hoja3!$C$2:$AO$841,39,FALSE)</f>
        <v>2</v>
      </c>
      <c r="AS385" t="str">
        <f>A385 &amp; COUNTIF(A$2:A385,A385)</f>
        <v>0A2T0242952</v>
      </c>
      <c r="AT385" s="10">
        <f>VLOOKUP(AS385,[1]Hoja3!$B$2:$AO$841,38,FALSE)</f>
        <v>0</v>
      </c>
      <c r="AU385" s="9">
        <f>IF(AR385&gt;AQ385,1,0)</f>
        <v>0</v>
      </c>
      <c r="AV385">
        <f>IF(P385="NA",2,IF(OR(F385="INSTALACION NUEVA",F385="Mantenimiento preventivo"),3,IF(AND(AB385&lt;AF385,AK385&lt;&gt;1),4,IF(AT385&gt;AE385,1,0))))</f>
        <v>2</v>
      </c>
    </row>
    <row r="386" spans="1:48" x14ac:dyDescent="0.25">
      <c r="A386" t="s">
        <v>796</v>
      </c>
      <c r="B386">
        <v>2019</v>
      </c>
      <c r="C386" t="s">
        <v>37</v>
      </c>
      <c r="D386" t="s">
        <v>38</v>
      </c>
      <c r="E386">
        <v>5</v>
      </c>
      <c r="F386" t="s">
        <v>40</v>
      </c>
      <c r="G386">
        <v>1.1166670000000001</v>
      </c>
      <c r="I386" t="s">
        <v>33</v>
      </c>
      <c r="J386" t="s">
        <v>33</v>
      </c>
      <c r="K386" t="s">
        <v>33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R386" t="s">
        <v>33</v>
      </c>
      <c r="S386" t="s">
        <v>33</v>
      </c>
      <c r="U386" t="s">
        <v>58</v>
      </c>
      <c r="V386" t="s">
        <v>59</v>
      </c>
      <c r="W386">
        <v>2019</v>
      </c>
      <c r="X386" t="s">
        <v>37</v>
      </c>
      <c r="Y386" t="s">
        <v>38</v>
      </c>
      <c r="Z386">
        <v>5</v>
      </c>
      <c r="AA386" t="s">
        <v>33</v>
      </c>
      <c r="AB386">
        <v>0</v>
      </c>
      <c r="AC386">
        <v>0</v>
      </c>
      <c r="AD386">
        <v>0</v>
      </c>
      <c r="AE386">
        <v>0</v>
      </c>
      <c r="AF386" s="10">
        <f>VLOOKUP(AS386,[1]Hoja3!$B$2:$AO$841,17,FALSE)</f>
        <v>668</v>
      </c>
      <c r="AG386" s="10">
        <f>VLOOKUP(AS386,[1]Hoja3!$B$2:$AO$841,23,FALSE)</f>
        <v>1.1000000000000001</v>
      </c>
      <c r="AH386" s="10">
        <f>VLOOKUP(AS386,[1]Hoja3!$B$2:$AO$841,28,FALSE)</f>
        <v>0.47400000000000003</v>
      </c>
      <c r="AI386" s="10" t="str">
        <f>VLOOKUP(AS386,[1]Hoja3!$B$2:$AO$841,19,FALSE)</f>
        <v>Departmental Digital</v>
      </c>
      <c r="AJ386" s="10">
        <f>VLOOKUP(AS386,[1]Hoja3!$B$2:$AO$841,15,FALSE)</f>
        <v>0</v>
      </c>
      <c r="AK386">
        <f>IF(AE386=AY386,1,0)</f>
        <v>1</v>
      </c>
      <c r="AL386">
        <f>IF(AB386=AF386,1,0)</f>
        <v>0</v>
      </c>
      <c r="AM386">
        <f>IF(AC386=AG386,1,0)</f>
        <v>0</v>
      </c>
      <c r="AN386">
        <f>IF(AD386=AH386,1,0)</f>
        <v>0</v>
      </c>
      <c r="AO386">
        <f>IF(H386=AI386,1,0)</f>
        <v>0</v>
      </c>
      <c r="AP386">
        <f>IF(AJ386=AA386,1,0)</f>
        <v>0</v>
      </c>
      <c r="AQ386" s="8">
        <f>COUNTIF($A$2:$A$1228,A386)</f>
        <v>1</v>
      </c>
      <c r="AR386">
        <f>VLOOKUP(A386,[1]Hoja3!$C$2:$AO$841,39,FALSE)</f>
        <v>1</v>
      </c>
      <c r="AS386" t="str">
        <f>A386 &amp; COUNTIF(A$2:A386,A386)</f>
        <v>0X763757471</v>
      </c>
      <c r="AT386" s="10">
        <f>VLOOKUP(AS386,[1]Hoja3!$B$2:$AO$841,38,FALSE)</f>
        <v>1501.5000000000002</v>
      </c>
      <c r="AU386" s="9">
        <f>IF(AR386&gt;AQ386,1,0)</f>
        <v>0</v>
      </c>
      <c r="AV386">
        <f>IF(P386="NA",2,IF(OR(F386="INSTALACION NUEVA",F386="Mantenimiento preventivo"),3,IF(AND(AB386&lt;AF386,AK386&lt;&gt;1),4,IF(AT386&gt;AE386,1,0))))</f>
        <v>2</v>
      </c>
    </row>
    <row r="387" spans="1:48" x14ac:dyDescent="0.25">
      <c r="A387" t="s">
        <v>263</v>
      </c>
      <c r="B387">
        <v>2019</v>
      </c>
      <c r="C387" t="s">
        <v>37</v>
      </c>
      <c r="D387" t="s">
        <v>38</v>
      </c>
      <c r="E387">
        <v>5</v>
      </c>
      <c r="F387" t="s">
        <v>264</v>
      </c>
      <c r="G387">
        <v>0</v>
      </c>
      <c r="H387" t="s">
        <v>64</v>
      </c>
      <c r="I387">
        <v>655</v>
      </c>
      <c r="J387">
        <v>1365</v>
      </c>
      <c r="K387">
        <v>0</v>
      </c>
      <c r="L387">
        <v>0</v>
      </c>
      <c r="M387">
        <v>0.6</v>
      </c>
      <c r="N387">
        <v>0.8</v>
      </c>
      <c r="O387">
        <v>1.05</v>
      </c>
      <c r="P387">
        <v>1.1000000000000001</v>
      </c>
      <c r="Q387" t="s">
        <v>46</v>
      </c>
      <c r="R387">
        <v>5</v>
      </c>
      <c r="S387">
        <v>9</v>
      </c>
      <c r="T387" t="s">
        <v>47</v>
      </c>
      <c r="U387" t="s">
        <v>64</v>
      </c>
      <c r="V387" t="s">
        <v>55</v>
      </c>
      <c r="W387">
        <v>2019</v>
      </c>
      <c r="X387" t="s">
        <v>37</v>
      </c>
      <c r="Y387" t="s">
        <v>38</v>
      </c>
      <c r="Z387">
        <v>5</v>
      </c>
      <c r="AA387">
        <v>0</v>
      </c>
      <c r="AB387">
        <v>10</v>
      </c>
      <c r="AC387">
        <v>0.6</v>
      </c>
      <c r="AD387">
        <v>0</v>
      </c>
      <c r="AE387">
        <v>819</v>
      </c>
      <c r="AF387" s="10" t="e">
        <f>VLOOKUP(AS387,[1]Hoja3!$B$2:$AO$841,17,FALSE)</f>
        <v>#N/A</v>
      </c>
      <c r="AG387" s="10" t="e">
        <f>VLOOKUP(AS387,[1]Hoja3!$B$2:$AO$841,23,FALSE)</f>
        <v>#N/A</v>
      </c>
      <c r="AH387" s="10" t="e">
        <f>VLOOKUP(AS387,[1]Hoja3!$B$2:$AO$841,28,FALSE)</f>
        <v>#N/A</v>
      </c>
      <c r="AI387" s="10" t="e">
        <f>VLOOKUP(AS387,[1]Hoja3!$B$2:$AO$841,19,FALSE)</f>
        <v>#N/A</v>
      </c>
      <c r="AJ387" s="10"/>
      <c r="AK387">
        <f>IF(AE387=AY387,1,0)</f>
        <v>0</v>
      </c>
      <c r="AL387" t="e">
        <f>IF(AB387=AF387,1,0)</f>
        <v>#N/A</v>
      </c>
      <c r="AM387" t="e">
        <f>IF(AC387=AG387,1,0)</f>
        <v>#N/A</v>
      </c>
      <c r="AN387" t="e">
        <f>IF(AD387=AH387,1,0)</f>
        <v>#N/A</v>
      </c>
      <c r="AO387" t="e">
        <f>IF(H387=AI387,1,0)</f>
        <v>#N/A</v>
      </c>
      <c r="AQ387" s="8">
        <f>COUNTIF($A$2:$A$1228,A387)</f>
        <v>1</v>
      </c>
      <c r="AR387" t="e">
        <f>VLOOKUP(A387,[1]Hoja3!$C$2:$AO$841,39,FALSE)</f>
        <v>#N/A</v>
      </c>
      <c r="AS387" t="str">
        <f>A387 &amp; COUNTIF(A$2:A387,A387)</f>
        <v>03TX4054931</v>
      </c>
      <c r="AT387" s="10" t="e">
        <f>VLOOKUP(AS387,[1]Hoja3!$B$2:$AO$841,38,FALSE)</f>
        <v>#N/A</v>
      </c>
      <c r="AU387" s="9" t="e">
        <f>IF(AR387&gt;AQ387,1,0)</f>
        <v>#N/A</v>
      </c>
    </row>
    <row r="388" spans="1:48" x14ac:dyDescent="0.25">
      <c r="A388" t="s">
        <v>311</v>
      </c>
      <c r="B388">
        <v>2019</v>
      </c>
      <c r="C388" t="s">
        <v>37</v>
      </c>
      <c r="D388" t="s">
        <v>38</v>
      </c>
      <c r="E388">
        <v>5</v>
      </c>
      <c r="F388" t="s">
        <v>40</v>
      </c>
      <c r="G388">
        <v>0.3333333</v>
      </c>
      <c r="I388" t="s">
        <v>33</v>
      </c>
      <c r="J388" t="s">
        <v>33</v>
      </c>
      <c r="K388" t="s">
        <v>33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R388" t="s">
        <v>33</v>
      </c>
      <c r="S388" t="s">
        <v>33</v>
      </c>
      <c r="U388" t="s">
        <v>71</v>
      </c>
      <c r="V388" t="s">
        <v>61</v>
      </c>
      <c r="W388">
        <v>2019</v>
      </c>
      <c r="X388" t="s">
        <v>37</v>
      </c>
      <c r="Y388" t="s">
        <v>38</v>
      </c>
      <c r="Z388">
        <v>5</v>
      </c>
      <c r="AA388" t="s">
        <v>33</v>
      </c>
      <c r="AB388">
        <v>129</v>
      </c>
      <c r="AC388">
        <v>0</v>
      </c>
      <c r="AD388">
        <v>0</v>
      </c>
      <c r="AE388">
        <v>0</v>
      </c>
      <c r="AF388" s="10" t="e">
        <f>VLOOKUP(AS388,[1]Hoja3!$B$2:$AO$841,17,FALSE)</f>
        <v>#N/A</v>
      </c>
      <c r="AG388" s="10" t="e">
        <f>VLOOKUP(AS388,[1]Hoja3!$B$2:$AO$841,23,FALSE)</f>
        <v>#N/A</v>
      </c>
      <c r="AH388" s="10" t="e">
        <f>VLOOKUP(AS388,[1]Hoja3!$B$2:$AO$841,28,FALSE)</f>
        <v>#N/A</v>
      </c>
      <c r="AI388" s="10" t="e">
        <f>VLOOKUP(AS388,[1]Hoja3!$B$2:$AO$841,19,FALSE)</f>
        <v>#N/A</v>
      </c>
      <c r="AJ388" s="10"/>
      <c r="AK388">
        <f>IF(AE388=AY388,1,0)</f>
        <v>1</v>
      </c>
      <c r="AL388" t="e">
        <f>IF(AB388=AF388,1,0)</f>
        <v>#N/A</v>
      </c>
      <c r="AM388" t="e">
        <f>IF(AC388=AG388,1,0)</f>
        <v>#N/A</v>
      </c>
      <c r="AN388" t="e">
        <f>IF(AD388=AH388,1,0)</f>
        <v>#N/A</v>
      </c>
      <c r="AO388" t="e">
        <f>IF(H388=AI388,1,0)</f>
        <v>#N/A</v>
      </c>
      <c r="AQ388" s="8">
        <f>COUNTIF($A$2:$A$1228,A388)</f>
        <v>1</v>
      </c>
      <c r="AR388" t="e">
        <f>VLOOKUP(A388,[1]Hoja3!$C$2:$AO$841,39,FALSE)</f>
        <v>#N/A</v>
      </c>
      <c r="AS388" t="str">
        <f>A388 &amp; COUNTIF(A$2:A388,A388)</f>
        <v>0XLT8601051</v>
      </c>
      <c r="AT388" s="10" t="e">
        <f>VLOOKUP(AS388,[1]Hoja3!$B$2:$AO$841,38,FALSE)</f>
        <v>#N/A</v>
      </c>
      <c r="AU388" s="9" t="e">
        <f>IF(AR388&gt;AQ388,1,0)</f>
        <v>#N/A</v>
      </c>
    </row>
    <row r="389" spans="1:48" x14ac:dyDescent="0.25">
      <c r="A389" t="s">
        <v>266</v>
      </c>
      <c r="B389">
        <v>2019</v>
      </c>
      <c r="C389" t="s">
        <v>37</v>
      </c>
      <c r="D389" t="s">
        <v>38</v>
      </c>
      <c r="E389">
        <v>5</v>
      </c>
      <c r="F389" t="s">
        <v>40</v>
      </c>
      <c r="G389">
        <v>2.7166670000000002</v>
      </c>
      <c r="H389" t="s">
        <v>34</v>
      </c>
      <c r="I389">
        <v>468</v>
      </c>
      <c r="J389">
        <v>715</v>
      </c>
      <c r="K389">
        <v>0</v>
      </c>
      <c r="L389">
        <v>0</v>
      </c>
      <c r="M389">
        <v>0</v>
      </c>
      <c r="N389">
        <v>0.6</v>
      </c>
      <c r="O389">
        <v>0.8</v>
      </c>
      <c r="P389">
        <v>1.05</v>
      </c>
      <c r="Q389" t="s">
        <v>46</v>
      </c>
      <c r="R389">
        <v>5</v>
      </c>
      <c r="S389">
        <v>9</v>
      </c>
      <c r="T389" t="s">
        <v>47</v>
      </c>
      <c r="U389" t="s">
        <v>34</v>
      </c>
      <c r="V389" t="s">
        <v>42</v>
      </c>
      <c r="W389">
        <v>2019</v>
      </c>
      <c r="X389" t="s">
        <v>37</v>
      </c>
      <c r="Y389" t="s">
        <v>38</v>
      </c>
      <c r="Z389">
        <v>5</v>
      </c>
      <c r="AA389">
        <v>0</v>
      </c>
      <c r="AB389">
        <v>22</v>
      </c>
      <c r="AC389">
        <v>0.6</v>
      </c>
      <c r="AD389">
        <v>0.54333339999999997</v>
      </c>
      <c r="AE389">
        <v>429</v>
      </c>
      <c r="AF389" s="10">
        <f>VLOOKUP(AS389,[1]Hoja3!$B$2:$AO$841,17,FALSE)</f>
        <v>22</v>
      </c>
      <c r="AG389" s="10">
        <f>VLOOKUP(AS389,[1]Hoja3!$B$2:$AO$841,23,FALSE)</f>
        <v>0.6</v>
      </c>
      <c r="AH389" s="10">
        <f>VLOOKUP(AS389,[1]Hoja3!$B$2:$AO$841,28,FALSE)</f>
        <v>0.60599999999999998</v>
      </c>
      <c r="AI389" s="10" t="str">
        <f>VLOOKUP(AS389,[1]Hoja3!$B$2:$AO$841,19,FALSE)</f>
        <v>A4 Mono MFPs</v>
      </c>
      <c r="AJ389" s="10">
        <f>VLOOKUP(AS389,[1]Hoja3!$B$2:$AO$841,15,FALSE)</f>
        <v>0</v>
      </c>
      <c r="AK389">
        <f>IF(AE389=AY389,1,0)</f>
        <v>0</v>
      </c>
      <c r="AL389">
        <f>IF(AB389=AF389,1,0)</f>
        <v>1</v>
      </c>
      <c r="AM389">
        <f>IF(AC389=AG389,1,0)</f>
        <v>1</v>
      </c>
      <c r="AN389">
        <f>IF(AD389=AH389,1,0)</f>
        <v>0</v>
      </c>
      <c r="AO389">
        <f>IF(H389=AI389,1,0)</f>
        <v>1</v>
      </c>
      <c r="AP389">
        <f>IF(AJ389=AA389,1,0)</f>
        <v>1</v>
      </c>
      <c r="AQ389" s="8">
        <f>COUNTIF($A$2:$A$1228,A389)</f>
        <v>2</v>
      </c>
      <c r="AR389">
        <f>VLOOKUP(A389,[1]Hoja3!$C$2:$AO$841,39,FALSE)</f>
        <v>2</v>
      </c>
      <c r="AS389" t="str">
        <f>A389 &amp; COUNTIF(A$2:A389,A389)</f>
        <v>09HB3330071</v>
      </c>
      <c r="AT389" s="10">
        <f>VLOOKUP(AS389,[1]Hoja3!$B$2:$AO$841,38,FALSE)</f>
        <v>429.00000000000006</v>
      </c>
      <c r="AU389" s="9">
        <f>IF(AR389&gt;AQ389,1,0)</f>
        <v>0</v>
      </c>
      <c r="AV389">
        <f>IF(P389="NA",2,IF(OR(F389="INSTALACION NUEVA",F389="Mantenimiento preventivo"),3,IF(AND(AB389&lt;AF389,AK389&lt;&gt;1),4,IF(AT389&gt;AE389,1,0))))</f>
        <v>0</v>
      </c>
    </row>
    <row r="390" spans="1:48" x14ac:dyDescent="0.25">
      <c r="A390" t="s">
        <v>275</v>
      </c>
      <c r="B390">
        <v>2019</v>
      </c>
      <c r="C390" t="s">
        <v>37</v>
      </c>
      <c r="D390" t="s">
        <v>38</v>
      </c>
      <c r="E390">
        <v>5</v>
      </c>
      <c r="F390" t="s">
        <v>40</v>
      </c>
      <c r="G390">
        <v>2.5</v>
      </c>
      <c r="H390" t="s">
        <v>91</v>
      </c>
      <c r="I390">
        <v>803</v>
      </c>
      <c r="J390">
        <v>1573</v>
      </c>
      <c r="K390">
        <v>0.2</v>
      </c>
      <c r="L390">
        <v>0.6</v>
      </c>
      <c r="M390">
        <v>0.8</v>
      </c>
      <c r="N390">
        <v>1.05</v>
      </c>
      <c r="O390">
        <v>1.1000000000000001</v>
      </c>
      <c r="P390">
        <v>1.1499999999999999</v>
      </c>
      <c r="Q390" t="s">
        <v>46</v>
      </c>
      <c r="R390">
        <v>4</v>
      </c>
      <c r="S390">
        <v>6</v>
      </c>
      <c r="T390" t="s">
        <v>47</v>
      </c>
      <c r="U390" t="s">
        <v>91</v>
      </c>
      <c r="V390" t="s">
        <v>42</v>
      </c>
      <c r="W390">
        <v>2019</v>
      </c>
      <c r="X390" t="s">
        <v>37</v>
      </c>
      <c r="Y390" t="s">
        <v>38</v>
      </c>
      <c r="Z390">
        <v>5</v>
      </c>
      <c r="AA390">
        <v>0</v>
      </c>
      <c r="AB390">
        <v>-10</v>
      </c>
      <c r="AC390">
        <v>1.1499999999999999</v>
      </c>
      <c r="AD390">
        <v>0.625</v>
      </c>
      <c r="AE390">
        <v>1808.95</v>
      </c>
      <c r="AF390" s="10">
        <f>VLOOKUP(AS390,[1]Hoja3!$B$2:$AO$841,17,FALSE)</f>
        <v>121</v>
      </c>
      <c r="AG390" s="10">
        <f>VLOOKUP(AS390,[1]Hoja3!$B$2:$AO$841,23,FALSE)</f>
        <v>1.1499999999999999</v>
      </c>
      <c r="AH390" s="10">
        <f>VLOOKUP(AS390,[1]Hoja3!$B$2:$AO$841,28,FALSE)</f>
        <v>0.79500000000000004</v>
      </c>
      <c r="AI390" s="10" t="str">
        <f>VLOOKUP(AS390,[1]Hoja3!$B$2:$AO$841,19,FALSE)</f>
        <v>WF Mono Systems and Legacy Color</v>
      </c>
      <c r="AJ390" s="10"/>
      <c r="AK390">
        <f>IF(AE390=AY390,1,0)</f>
        <v>0</v>
      </c>
      <c r="AL390">
        <f>IF(AB390=AF390,1,0)</f>
        <v>0</v>
      </c>
      <c r="AM390">
        <f>IF(AC390=AG390,1,0)</f>
        <v>1</v>
      </c>
      <c r="AN390">
        <f>IF(AD390=AH390,1,0)</f>
        <v>0</v>
      </c>
      <c r="AO390">
        <f>IF(H390=AI390,1,0)</f>
        <v>1</v>
      </c>
      <c r="AQ390" s="8">
        <f>COUNTIF($A$2:$A$1228,A390)</f>
        <v>2</v>
      </c>
      <c r="AR390">
        <f>VLOOKUP(A390,[1]Hoja3!$C$2:$AO$841,39,FALSE)</f>
        <v>1</v>
      </c>
      <c r="AS390" t="str">
        <f>A390 &amp; COUNTIF(A$2:A390,A390)</f>
        <v>0A1H0219611</v>
      </c>
      <c r="AT390" s="10">
        <f>VLOOKUP(AS390,[1]Hoja3!$B$2:$AO$841,38,FALSE)</f>
        <v>1808.95</v>
      </c>
      <c r="AU390" s="9">
        <f>IF(AR390&gt;AQ390,1,0)</f>
        <v>0</v>
      </c>
    </row>
    <row r="391" spans="1:48" x14ac:dyDescent="0.25">
      <c r="A391" t="s">
        <v>262</v>
      </c>
      <c r="B391">
        <v>2019</v>
      </c>
      <c r="C391" t="s">
        <v>37</v>
      </c>
      <c r="D391" t="s">
        <v>38</v>
      </c>
      <c r="E391">
        <v>5</v>
      </c>
      <c r="F391" t="s">
        <v>40</v>
      </c>
      <c r="G391">
        <v>1.1499999999999999</v>
      </c>
      <c r="H391" t="s">
        <v>58</v>
      </c>
      <c r="I391">
        <v>655</v>
      </c>
      <c r="J391">
        <v>1365</v>
      </c>
      <c r="K391">
        <v>0</v>
      </c>
      <c r="L391">
        <v>0</v>
      </c>
      <c r="M391">
        <v>0.6</v>
      </c>
      <c r="N391">
        <v>0.8</v>
      </c>
      <c r="O391">
        <v>1.05</v>
      </c>
      <c r="P391">
        <v>1.1000000000000001</v>
      </c>
      <c r="Q391" t="s">
        <v>46</v>
      </c>
      <c r="R391">
        <v>5</v>
      </c>
      <c r="S391">
        <v>9</v>
      </c>
      <c r="T391" t="s">
        <v>47</v>
      </c>
      <c r="U391" t="s">
        <v>45</v>
      </c>
      <c r="V391" t="s">
        <v>50</v>
      </c>
      <c r="W391">
        <v>2019</v>
      </c>
      <c r="X391" t="s">
        <v>37</v>
      </c>
      <c r="Y391" t="s">
        <v>38</v>
      </c>
      <c r="Z391">
        <v>5</v>
      </c>
      <c r="AA391">
        <v>0</v>
      </c>
      <c r="AB391">
        <v>8</v>
      </c>
      <c r="AC391">
        <v>0.6</v>
      </c>
      <c r="AD391">
        <v>0.23</v>
      </c>
      <c r="AE391">
        <v>819</v>
      </c>
      <c r="AF391" s="10">
        <f>VLOOKUP(AS391,[1]Hoja3!$B$2:$AO$841,17,FALSE)</f>
        <v>8</v>
      </c>
      <c r="AG391" s="10">
        <f>VLOOKUP(AS391,[1]Hoja3!$B$2:$AO$841,23,FALSE)</f>
        <v>0.6</v>
      </c>
      <c r="AH391" s="10">
        <f>VLOOKUP(AS391,[1]Hoja3!$B$2:$AO$841,28,FALSE)</f>
        <v>0.21600000000000003</v>
      </c>
      <c r="AI391" s="10" t="str">
        <f>VLOOKUP(AS391,[1]Hoja3!$B$2:$AO$841,19,FALSE)</f>
        <v>Departmental Digital</v>
      </c>
      <c r="AJ391" s="10">
        <f>VLOOKUP(AS391,[1]Hoja3!$B$2:$AO$841,15,FALSE)</f>
        <v>0</v>
      </c>
      <c r="AK391">
        <f>IF(AE391=AY391,1,0)</f>
        <v>0</v>
      </c>
      <c r="AL391">
        <f>IF(AB391=AF391,1,0)</f>
        <v>1</v>
      </c>
      <c r="AM391">
        <f>IF(AC391=AG391,1,0)</f>
        <v>1</v>
      </c>
      <c r="AN391">
        <f>IF(AD391=AH391,1,0)</f>
        <v>0</v>
      </c>
      <c r="AO391">
        <f>IF(H391=AI391,1,0)</f>
        <v>1</v>
      </c>
      <c r="AP391">
        <f>IF(AJ391=AA391,1,0)</f>
        <v>1</v>
      </c>
      <c r="AQ391" s="8">
        <f>COUNTIF($A$2:$A$1228,A391)</f>
        <v>1</v>
      </c>
      <c r="AR391">
        <f>VLOOKUP(A391,[1]Hoja3!$C$2:$AO$841,39,FALSE)</f>
        <v>1</v>
      </c>
      <c r="AS391" t="str">
        <f>A391 &amp; COUNTIF(A$2:A391,A391)</f>
        <v>03AG8804941</v>
      </c>
      <c r="AT391" s="10">
        <f>VLOOKUP(AS391,[1]Hoja3!$B$2:$AO$841,38,FALSE)</f>
        <v>819</v>
      </c>
      <c r="AU391" s="9">
        <f>IF(AR391&gt;AQ391,1,0)</f>
        <v>0</v>
      </c>
      <c r="AV391">
        <f>IF(P391="NA",2,IF(OR(F391="INSTALACION NUEVA",F391="Mantenimiento preventivo"),3,IF(AND(AB391&lt;AF391,AK391&lt;&gt;1),4,IF(AT391&gt;AE391,1,0))))</f>
        <v>0</v>
      </c>
    </row>
    <row r="392" spans="1:48" x14ac:dyDescent="0.25">
      <c r="A392" t="s">
        <v>290</v>
      </c>
      <c r="B392">
        <v>2019</v>
      </c>
      <c r="C392" t="s">
        <v>37</v>
      </c>
      <c r="D392" t="s">
        <v>38</v>
      </c>
      <c r="E392">
        <v>5</v>
      </c>
      <c r="F392" t="s">
        <v>40</v>
      </c>
      <c r="G392">
        <v>1.983333</v>
      </c>
      <c r="H392" t="s">
        <v>54</v>
      </c>
      <c r="I392">
        <v>803</v>
      </c>
      <c r="J392">
        <v>1573</v>
      </c>
      <c r="K392">
        <v>0.2</v>
      </c>
      <c r="L392">
        <v>0.6</v>
      </c>
      <c r="M392">
        <v>0.8</v>
      </c>
      <c r="N392">
        <v>1.05</v>
      </c>
      <c r="O392">
        <v>1.1000000000000001</v>
      </c>
      <c r="P392">
        <v>1.1499999999999999</v>
      </c>
      <c r="Q392" t="s">
        <v>46</v>
      </c>
      <c r="R392">
        <v>4</v>
      </c>
      <c r="S392">
        <v>6</v>
      </c>
      <c r="T392" t="s">
        <v>47</v>
      </c>
      <c r="U392" t="s">
        <v>54</v>
      </c>
      <c r="V392" t="s">
        <v>42</v>
      </c>
      <c r="W392">
        <v>2019</v>
      </c>
      <c r="X392" t="s">
        <v>37</v>
      </c>
      <c r="Y392" t="s">
        <v>38</v>
      </c>
      <c r="Z392">
        <v>5</v>
      </c>
      <c r="AA392">
        <v>0</v>
      </c>
      <c r="AB392">
        <v>-11</v>
      </c>
      <c r="AC392">
        <v>1.1499999999999999</v>
      </c>
      <c r="AD392">
        <v>0.49583325</v>
      </c>
      <c r="AE392">
        <v>1808.95</v>
      </c>
      <c r="AF392" s="10">
        <f>VLOOKUP(AS392,[1]Hoja3!$B$2:$AO$841,17,FALSE)</f>
        <v>32</v>
      </c>
      <c r="AG392" s="10">
        <f>VLOOKUP(AS392,[1]Hoja3!$B$2:$AO$841,23,FALSE)</f>
        <v>1.1000000000000001</v>
      </c>
      <c r="AH392" s="10">
        <f>VLOOKUP(AS392,[1]Hoja3!$B$2:$AO$841,28,FALSE)</f>
        <v>0.70499999999999996</v>
      </c>
      <c r="AI392" s="10" t="str">
        <f>VLOOKUP(AS392,[1]Hoja3!$B$2:$AO$841,19,FALSE)</f>
        <v>Entry Production Color Low/Mid</v>
      </c>
      <c r="AJ392" s="10"/>
      <c r="AK392">
        <f>IF(AE392=AY392,1,0)</f>
        <v>0</v>
      </c>
      <c r="AL392">
        <f>IF(AB392=AF392,1,0)</f>
        <v>0</v>
      </c>
      <c r="AM392">
        <f>IF(AC392=AG392,1,0)</f>
        <v>0</v>
      </c>
      <c r="AN392">
        <f>IF(AD392=AH392,1,0)</f>
        <v>0</v>
      </c>
      <c r="AO392">
        <f>IF(H392=AI392,1,0)</f>
        <v>1</v>
      </c>
      <c r="AQ392" s="8">
        <f>COUNTIF($A$2:$A$1228,A392)</f>
        <v>2</v>
      </c>
      <c r="AR392">
        <f>VLOOKUP(A392,[1]Hoja3!$C$2:$AO$841,39,FALSE)</f>
        <v>1</v>
      </c>
      <c r="AS392" t="str">
        <f>A392 &amp; COUNTIF(A$2:A392,A392)</f>
        <v>0E2B6540621</v>
      </c>
      <c r="AT392" s="10">
        <f>VLOOKUP(AS392,[1]Hoja3!$B$2:$AO$841,38,FALSE)</f>
        <v>1730.3000000000004</v>
      </c>
      <c r="AU392" s="9">
        <f>IF(AR392&gt;AQ392,1,0)</f>
        <v>0</v>
      </c>
    </row>
    <row r="393" spans="1:48" x14ac:dyDescent="0.25">
      <c r="A393" t="s">
        <v>285</v>
      </c>
      <c r="B393">
        <v>2019</v>
      </c>
      <c r="C393" t="s">
        <v>37</v>
      </c>
      <c r="D393" t="s">
        <v>38</v>
      </c>
      <c r="E393">
        <v>5</v>
      </c>
      <c r="F393" t="s">
        <v>40</v>
      </c>
      <c r="G393">
        <v>0.71666660000000004</v>
      </c>
      <c r="H393" t="s">
        <v>71</v>
      </c>
      <c r="I393">
        <v>468</v>
      </c>
      <c r="J393">
        <v>715</v>
      </c>
      <c r="K393">
        <v>0</v>
      </c>
      <c r="L393">
        <v>0</v>
      </c>
      <c r="M393">
        <v>0</v>
      </c>
      <c r="N393">
        <v>0.6</v>
      </c>
      <c r="O393">
        <v>0.8</v>
      </c>
      <c r="P393">
        <v>1.05</v>
      </c>
      <c r="Q393" t="s">
        <v>46</v>
      </c>
      <c r="R393">
        <v>5</v>
      </c>
      <c r="S393">
        <v>9</v>
      </c>
      <c r="T393" t="s">
        <v>47</v>
      </c>
      <c r="U393" t="s">
        <v>71</v>
      </c>
      <c r="V393" t="s">
        <v>55</v>
      </c>
      <c r="W393">
        <v>2019</v>
      </c>
      <c r="X393" t="s">
        <v>37</v>
      </c>
      <c r="Y393" t="s">
        <v>38</v>
      </c>
      <c r="Z393">
        <v>9</v>
      </c>
      <c r="AA393">
        <v>0</v>
      </c>
      <c r="AB393">
        <v>354</v>
      </c>
      <c r="AC393">
        <v>1.05</v>
      </c>
      <c r="AD393">
        <v>0.14333331999999999</v>
      </c>
      <c r="AE393">
        <v>750.75</v>
      </c>
      <c r="AF393" s="10">
        <f>VLOOKUP(AS393,[1]Hoja3!$B$2:$AO$841,17,FALSE)</f>
        <v>357</v>
      </c>
      <c r="AG393" s="10">
        <f>VLOOKUP(AS393,[1]Hoja3!$B$2:$AO$841,23,FALSE)</f>
        <v>1.05</v>
      </c>
      <c r="AH393" s="10">
        <f>VLOOKUP(AS393,[1]Hoja3!$B$2:$AO$841,28,FALSE)</f>
        <v>0.186</v>
      </c>
      <c r="AI393" s="10" t="str">
        <f>VLOOKUP(AS393,[1]Hoja3!$B$2:$AO$841,19,FALSE)</f>
        <v>Entry Mono Printers</v>
      </c>
      <c r="AJ393" s="10">
        <f>VLOOKUP(AS393,[1]Hoja3!$B$2:$AO$841,15,FALSE)</f>
        <v>0</v>
      </c>
      <c r="AK393">
        <f>IF(AE393=AY393,1,0)</f>
        <v>0</v>
      </c>
      <c r="AL393">
        <f>IF(AB393=AF393,1,0)</f>
        <v>0</v>
      </c>
      <c r="AM393">
        <f>IF(AC393=AG393,1,0)</f>
        <v>1</v>
      </c>
      <c r="AN393">
        <f>IF(AD393=AH393,1,0)</f>
        <v>0</v>
      </c>
      <c r="AO393">
        <f>IF(H393=AI393,1,0)</f>
        <v>1</v>
      </c>
      <c r="AP393">
        <f>IF(AJ393=AA393,1,0)</f>
        <v>1</v>
      </c>
      <c r="AQ393" s="8">
        <f>COUNTIF($A$2:$A$1228,A393)</f>
        <v>1</v>
      </c>
      <c r="AR393">
        <f>VLOOKUP(A393,[1]Hoja3!$C$2:$AO$841,39,FALSE)</f>
        <v>1</v>
      </c>
      <c r="AS393" t="str">
        <f>A393 &amp; COUNTIF(A$2:A393,A393)</f>
        <v>0D6X4584301</v>
      </c>
      <c r="AT393" s="10">
        <f>VLOOKUP(AS393,[1]Hoja3!$B$2:$AO$841,38,FALSE)</f>
        <v>750.75000000000011</v>
      </c>
      <c r="AU393" s="9">
        <f>IF(AR393&gt;AQ393,1,0)</f>
        <v>0</v>
      </c>
      <c r="AV393">
        <f>IF(P393="NA",2,IF(OR(F393="INSTALACION NUEVA",F393="Mantenimiento preventivo"),3,IF(AND(AB393&lt;AF393,AK393&lt;&gt;1),4,IF(AT393&gt;AE393,1,0))))</f>
        <v>4</v>
      </c>
    </row>
    <row r="394" spans="1:48" x14ac:dyDescent="0.25">
      <c r="A394" t="s">
        <v>246</v>
      </c>
      <c r="B394">
        <v>2019</v>
      </c>
      <c r="C394" t="s">
        <v>37</v>
      </c>
      <c r="D394" t="s">
        <v>38</v>
      </c>
      <c r="E394">
        <v>5</v>
      </c>
      <c r="F394" t="s">
        <v>40</v>
      </c>
      <c r="G394">
        <v>2.5</v>
      </c>
      <c r="H394" t="s">
        <v>54</v>
      </c>
      <c r="I394">
        <v>803</v>
      </c>
      <c r="J394">
        <v>1573</v>
      </c>
      <c r="K394">
        <v>0.2</v>
      </c>
      <c r="L394">
        <v>0.6</v>
      </c>
      <c r="M394">
        <v>0.8</v>
      </c>
      <c r="N394">
        <v>1.05</v>
      </c>
      <c r="O394">
        <v>1.1000000000000001</v>
      </c>
      <c r="P394">
        <v>1.1499999999999999</v>
      </c>
      <c r="Q394" t="s">
        <v>46</v>
      </c>
      <c r="R394">
        <v>4</v>
      </c>
      <c r="S394">
        <v>6</v>
      </c>
      <c r="T394" t="s">
        <v>47</v>
      </c>
      <c r="U394" t="s">
        <v>54</v>
      </c>
      <c r="V394" t="s">
        <v>50</v>
      </c>
      <c r="W394">
        <v>2019</v>
      </c>
      <c r="X394" t="s">
        <v>37</v>
      </c>
      <c r="Y394" t="s">
        <v>38</v>
      </c>
      <c r="Z394">
        <v>5</v>
      </c>
      <c r="AA394">
        <v>0</v>
      </c>
      <c r="AB394">
        <v>1</v>
      </c>
      <c r="AC394">
        <v>0.2</v>
      </c>
      <c r="AD394">
        <v>0.625</v>
      </c>
      <c r="AE394">
        <v>314.60000000000002</v>
      </c>
      <c r="AF394" s="10">
        <f>VLOOKUP(AS394,[1]Hoja3!$B$2:$AO$841,17,FALSE)</f>
        <v>1</v>
      </c>
      <c r="AG394" s="10">
        <f>VLOOKUP(AS394,[1]Hoja3!$B$2:$AO$841,23,FALSE)</f>
        <v>0</v>
      </c>
      <c r="AH394" s="10">
        <f>VLOOKUP(AS394,[1]Hoja3!$B$2:$AO$841,28,FALSE)</f>
        <v>0.78249999999999997</v>
      </c>
      <c r="AI394" s="10" t="str">
        <f>VLOOKUP(AS394,[1]Hoja3!$B$2:$AO$841,19,FALSE)</f>
        <v>Entry Production Color Low/Mid</v>
      </c>
      <c r="AJ394" s="10">
        <f>VLOOKUP(AS394,[1]Hoja3!$B$2:$AO$841,15,FALSE)</f>
        <v>0</v>
      </c>
      <c r="AK394">
        <f>IF(AE394=AY394,1,0)</f>
        <v>0</v>
      </c>
      <c r="AL394">
        <f>IF(AB394=AF394,1,0)</f>
        <v>1</v>
      </c>
      <c r="AM394">
        <f>IF(AC394=AG394,1,0)</f>
        <v>0</v>
      </c>
      <c r="AN394">
        <f>IF(AD394=AH394,1,0)</f>
        <v>0</v>
      </c>
      <c r="AO394">
        <f>IF(H394=AI394,1,0)</f>
        <v>1</v>
      </c>
      <c r="AP394">
        <f>IF(AJ394=AA394,1,0)</f>
        <v>1</v>
      </c>
      <c r="AQ394" s="8">
        <f>COUNTIF($A$2:$A$1228,A394)</f>
        <v>3</v>
      </c>
      <c r="AR394">
        <f>VLOOKUP(A394,[1]Hoja3!$C$2:$AO$841,39,FALSE)</f>
        <v>3</v>
      </c>
      <c r="AS394" t="str">
        <f>A394 &amp; COUNTIF(A$2:A394,A394)</f>
        <v>0E2B6590152</v>
      </c>
      <c r="AT394" s="10">
        <f>VLOOKUP(AS394,[1]Hoja3!$B$2:$AO$841,38,FALSE)</f>
        <v>0</v>
      </c>
      <c r="AU394" s="9">
        <f>IF(AR394&gt;AQ394,1,0)</f>
        <v>0</v>
      </c>
      <c r="AV394">
        <f>IF(P394="NA",2,IF(OR(F394="INSTALACION NUEVA",F394="Mantenimiento preventivo"),3,IF(AND(AB394&lt;AF394,AK394&lt;&gt;1),4,IF(AT394&gt;AE394,1,0))))</f>
        <v>0</v>
      </c>
    </row>
    <row r="395" spans="1:48" x14ac:dyDescent="0.25">
      <c r="A395" t="s">
        <v>797</v>
      </c>
      <c r="B395">
        <v>2019</v>
      </c>
      <c r="C395" t="s">
        <v>37</v>
      </c>
      <c r="D395" t="s">
        <v>38</v>
      </c>
      <c r="E395">
        <v>5</v>
      </c>
      <c r="F395" t="s">
        <v>40</v>
      </c>
      <c r="G395">
        <v>1.25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R395" t="s">
        <v>33</v>
      </c>
      <c r="S395" t="s">
        <v>33</v>
      </c>
      <c r="U395" t="s">
        <v>71</v>
      </c>
      <c r="V395" t="s">
        <v>55</v>
      </c>
      <c r="W395">
        <v>2019</v>
      </c>
      <c r="X395" t="s">
        <v>37</v>
      </c>
      <c r="Y395" t="s">
        <v>38</v>
      </c>
      <c r="Z395">
        <v>5</v>
      </c>
      <c r="AA395" t="s">
        <v>33</v>
      </c>
      <c r="AB395">
        <v>0</v>
      </c>
      <c r="AC395">
        <v>0</v>
      </c>
      <c r="AD395">
        <v>0</v>
      </c>
      <c r="AE395">
        <v>0</v>
      </c>
      <c r="AF395" s="10">
        <f>VLOOKUP(AS395,[1]Hoja3!$B$2:$AO$841,17,FALSE)</f>
        <v>854</v>
      </c>
      <c r="AG395" s="10">
        <f>VLOOKUP(AS395,[1]Hoja3!$B$2:$AO$841,23,FALSE)</f>
        <v>1.05</v>
      </c>
      <c r="AH395" s="10">
        <f>VLOOKUP(AS395,[1]Hoja3!$B$2:$AO$841,28,FALSE)</f>
        <v>0.312</v>
      </c>
      <c r="AI395" s="10" t="str">
        <f>VLOOKUP(AS395,[1]Hoja3!$B$2:$AO$841,19,FALSE)</f>
        <v>Entry Mono Printers</v>
      </c>
      <c r="AJ395" s="10">
        <f>VLOOKUP(AS395,[1]Hoja3!$B$2:$AO$841,15,FALSE)</f>
        <v>0</v>
      </c>
      <c r="AK395">
        <f>IF(AE395=AY395,1,0)</f>
        <v>1</v>
      </c>
      <c r="AL395">
        <f>IF(AB395=AF395,1,0)</f>
        <v>0</v>
      </c>
      <c r="AM395">
        <f>IF(AC395=AG395,1,0)</f>
        <v>0</v>
      </c>
      <c r="AN395">
        <f>IF(AD395=AH395,1,0)</f>
        <v>0</v>
      </c>
      <c r="AO395">
        <f>IF(H395=AI395,1,0)</f>
        <v>0</v>
      </c>
      <c r="AP395">
        <f>IF(AJ395=AA395,1,0)</f>
        <v>0</v>
      </c>
      <c r="AQ395" s="8">
        <f>COUNTIF($A$2:$A$1228,A395)</f>
        <v>1</v>
      </c>
      <c r="AR395">
        <f>VLOOKUP(A395,[1]Hoja3!$C$2:$AO$841,39,FALSE)</f>
        <v>1</v>
      </c>
      <c r="AS395" t="str">
        <f>A395 &amp; COUNTIF(A$2:A395,A395)</f>
        <v>0XLT8610101</v>
      </c>
      <c r="AT395" s="10">
        <f>VLOOKUP(AS395,[1]Hoja3!$B$2:$AO$841,38,FALSE)</f>
        <v>750.75000000000011</v>
      </c>
      <c r="AU395" s="9">
        <f>IF(AR395&gt;AQ395,1,0)</f>
        <v>0</v>
      </c>
      <c r="AV395">
        <f>IF(P395="NA",2,IF(OR(F395="INSTALACION NUEVA",F395="Mantenimiento preventivo"),3,IF(AND(AB395&lt;AF395,AK395&lt;&gt;1),4,IF(AT395&gt;AE395,1,0))))</f>
        <v>2</v>
      </c>
    </row>
    <row r="396" spans="1:48" x14ac:dyDescent="0.25">
      <c r="A396" t="s">
        <v>292</v>
      </c>
      <c r="B396">
        <v>2019</v>
      </c>
      <c r="C396" t="s">
        <v>37</v>
      </c>
      <c r="D396" t="s">
        <v>38</v>
      </c>
      <c r="E396">
        <v>5</v>
      </c>
      <c r="F396" t="s">
        <v>40</v>
      </c>
      <c r="G396">
        <v>1.566667</v>
      </c>
      <c r="H396" t="s">
        <v>54</v>
      </c>
      <c r="I396">
        <v>803</v>
      </c>
      <c r="J396">
        <v>1573</v>
      </c>
      <c r="K396">
        <v>0.2</v>
      </c>
      <c r="L396">
        <v>0.6</v>
      </c>
      <c r="M396">
        <v>0.8</v>
      </c>
      <c r="N396">
        <v>1.05</v>
      </c>
      <c r="O396">
        <v>1.1000000000000001</v>
      </c>
      <c r="P396">
        <v>1.1499999999999999</v>
      </c>
      <c r="Q396" t="s">
        <v>46</v>
      </c>
      <c r="R396">
        <v>4</v>
      </c>
      <c r="S396">
        <v>6</v>
      </c>
      <c r="T396" t="s">
        <v>47</v>
      </c>
      <c r="U396" t="s">
        <v>54</v>
      </c>
      <c r="V396" t="s">
        <v>50</v>
      </c>
      <c r="W396">
        <v>2019</v>
      </c>
      <c r="X396" t="s">
        <v>37</v>
      </c>
      <c r="Y396" t="s">
        <v>38</v>
      </c>
      <c r="Z396">
        <v>8</v>
      </c>
      <c r="AA396">
        <v>0</v>
      </c>
      <c r="AB396">
        <v>58</v>
      </c>
      <c r="AC396">
        <v>1.1000000000000001</v>
      </c>
      <c r="AD396">
        <v>0.39166675000000001</v>
      </c>
      <c r="AE396">
        <v>1730.3</v>
      </c>
      <c r="AF396" s="10">
        <f>VLOOKUP(AS396,[1]Hoja3!$B$2:$AO$841,17,FALSE)</f>
        <v>116</v>
      </c>
      <c r="AG396" s="10">
        <f>VLOOKUP(AS396,[1]Hoja3!$B$2:$AO$841,23,FALSE)</f>
        <v>1.1499999999999999</v>
      </c>
      <c r="AH396" s="10">
        <f>VLOOKUP(AS396,[1]Hoja3!$B$2:$AO$841,28,FALSE)</f>
        <v>0.55249999999999999</v>
      </c>
      <c r="AI396" s="10" t="str">
        <f>VLOOKUP(AS396,[1]Hoja3!$B$2:$AO$841,19,FALSE)</f>
        <v>Entry Production Color Low/Mid</v>
      </c>
      <c r="AJ396" s="10">
        <f>VLOOKUP(AS396,[1]Hoja3!$B$2:$AO$841,15,FALSE)</f>
        <v>0</v>
      </c>
      <c r="AK396">
        <f>IF(AE396=AY396,1,0)</f>
        <v>0</v>
      </c>
      <c r="AL396">
        <f>IF(AB396=AF396,1,0)</f>
        <v>0</v>
      </c>
      <c r="AM396">
        <f>IF(AC396=AG396,1,0)</f>
        <v>0</v>
      </c>
      <c r="AN396">
        <f>IF(AD396=AH396,1,0)</f>
        <v>0</v>
      </c>
      <c r="AO396">
        <f>IF(H396=AI396,1,0)</f>
        <v>1</v>
      </c>
      <c r="AP396">
        <f>IF(AJ396=AA396,1,0)</f>
        <v>1</v>
      </c>
      <c r="AQ396" s="8">
        <f>COUNTIF($A$2:$A$1228,A396)</f>
        <v>1</v>
      </c>
      <c r="AR396">
        <f>VLOOKUP(A396,[1]Hoja3!$C$2:$AO$841,39,FALSE)</f>
        <v>1</v>
      </c>
      <c r="AS396" t="str">
        <f>A396 &amp; COUNTIF(A$2:A396,A396)</f>
        <v>0E2B6635051</v>
      </c>
      <c r="AT396" s="10">
        <f>VLOOKUP(AS396,[1]Hoja3!$B$2:$AO$841,38,FALSE)</f>
        <v>1808.95</v>
      </c>
      <c r="AU396" s="9">
        <f>IF(AR396&gt;AQ396,1,0)</f>
        <v>0</v>
      </c>
      <c r="AV396">
        <f>IF(P396="NA",2,IF(OR(F396="INSTALACION NUEVA",F396="Mantenimiento preventivo"),3,IF(AND(AB396&lt;AF396,AK396&lt;&gt;1),4,IF(AT396&gt;AE396,1,0))))</f>
        <v>4</v>
      </c>
    </row>
    <row r="397" spans="1:48" x14ac:dyDescent="0.25">
      <c r="A397" t="s">
        <v>798</v>
      </c>
      <c r="B397">
        <v>2019</v>
      </c>
      <c r="C397" t="s">
        <v>37</v>
      </c>
      <c r="D397" t="s">
        <v>38</v>
      </c>
      <c r="E397">
        <v>5</v>
      </c>
      <c r="F397" t="s">
        <v>44</v>
      </c>
      <c r="G397">
        <v>0</v>
      </c>
      <c r="I397" t="s">
        <v>33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R397" t="s">
        <v>33</v>
      </c>
      <c r="S397" t="s">
        <v>33</v>
      </c>
      <c r="U397" t="s">
        <v>48</v>
      </c>
      <c r="V397" t="s">
        <v>50</v>
      </c>
      <c r="W397">
        <v>2019</v>
      </c>
      <c r="X397" t="s">
        <v>37</v>
      </c>
      <c r="Y397" t="s">
        <v>38</v>
      </c>
      <c r="Z397">
        <v>5</v>
      </c>
      <c r="AA397" t="s">
        <v>33</v>
      </c>
      <c r="AB397">
        <v>0</v>
      </c>
      <c r="AC397">
        <v>0</v>
      </c>
      <c r="AD397">
        <v>0</v>
      </c>
      <c r="AE397">
        <v>0</v>
      </c>
      <c r="AF397" s="10" t="e">
        <f>VLOOKUP(AS397,[1]Hoja3!$B$2:$AO$841,17,FALSE)</f>
        <v>#N/A</v>
      </c>
      <c r="AG397" s="10" t="e">
        <f>VLOOKUP(AS397,[1]Hoja3!$B$2:$AO$841,23,FALSE)</f>
        <v>#N/A</v>
      </c>
      <c r="AH397" s="10" t="e">
        <f>VLOOKUP(AS397,[1]Hoja3!$B$2:$AO$841,28,FALSE)</f>
        <v>#N/A</v>
      </c>
      <c r="AI397" s="10" t="e">
        <f>VLOOKUP(AS397,[1]Hoja3!$B$2:$AO$841,19,FALSE)</f>
        <v>#N/A</v>
      </c>
      <c r="AJ397" s="10"/>
      <c r="AK397">
        <f>IF(AE397=AY397,1,0)</f>
        <v>1</v>
      </c>
      <c r="AL397" t="e">
        <f>IF(AB397=AF397,1,0)</f>
        <v>#N/A</v>
      </c>
      <c r="AM397" t="e">
        <f>IF(AC397=AG397,1,0)</f>
        <v>#N/A</v>
      </c>
      <c r="AN397" t="e">
        <f>IF(AD397=AH397,1,0)</f>
        <v>#N/A</v>
      </c>
      <c r="AO397" t="e">
        <f>IF(H397=AI397,1,0)</f>
        <v>#N/A</v>
      </c>
      <c r="AQ397" s="8">
        <f>COUNTIF($A$2:$A$1228,A397)</f>
        <v>3</v>
      </c>
      <c r="AR397" t="e">
        <f>VLOOKUP(A397,[1]Hoja3!$C$2:$AO$841,39,FALSE)</f>
        <v>#N/A</v>
      </c>
      <c r="AS397" t="str">
        <f>A397 &amp; COUNTIF(A$2:A397,A397)</f>
        <v>0BG09749601</v>
      </c>
      <c r="AT397" s="10" t="e">
        <f>VLOOKUP(AS397,[1]Hoja3!$B$2:$AO$841,38,FALSE)</f>
        <v>#N/A</v>
      </c>
      <c r="AU397" s="9" t="e">
        <f>IF(AR397&gt;AQ397,1,0)</f>
        <v>#N/A</v>
      </c>
    </row>
    <row r="398" spans="1:48" x14ac:dyDescent="0.25">
      <c r="A398" t="s">
        <v>799</v>
      </c>
      <c r="B398">
        <v>2019</v>
      </c>
      <c r="C398" t="s">
        <v>37</v>
      </c>
      <c r="D398" t="s">
        <v>38</v>
      </c>
      <c r="E398">
        <v>5</v>
      </c>
      <c r="F398" t="s">
        <v>44</v>
      </c>
      <c r="G398">
        <v>0</v>
      </c>
      <c r="I398" t="s">
        <v>33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R398" t="s">
        <v>33</v>
      </c>
      <c r="S398" t="s">
        <v>33</v>
      </c>
      <c r="U398" t="s">
        <v>34</v>
      </c>
      <c r="V398" t="s">
        <v>50</v>
      </c>
      <c r="W398">
        <v>2019</v>
      </c>
      <c r="X398" t="s">
        <v>37</v>
      </c>
      <c r="Y398" t="s">
        <v>38</v>
      </c>
      <c r="Z398">
        <v>5</v>
      </c>
      <c r="AA398" t="s">
        <v>33</v>
      </c>
      <c r="AB398">
        <v>28</v>
      </c>
      <c r="AC398">
        <v>0</v>
      </c>
      <c r="AD398">
        <v>0</v>
      </c>
      <c r="AE398">
        <v>0</v>
      </c>
      <c r="AF398" s="10" t="e">
        <f>VLOOKUP(AS398,[1]Hoja3!$B$2:$AO$841,17,FALSE)</f>
        <v>#N/A</v>
      </c>
      <c r="AG398" s="10" t="e">
        <f>VLOOKUP(AS398,[1]Hoja3!$B$2:$AO$841,23,FALSE)</f>
        <v>#N/A</v>
      </c>
      <c r="AH398" s="10" t="e">
        <f>VLOOKUP(AS398,[1]Hoja3!$B$2:$AO$841,28,FALSE)</f>
        <v>#N/A</v>
      </c>
      <c r="AI398" s="10" t="e">
        <f>VLOOKUP(AS398,[1]Hoja3!$B$2:$AO$841,19,FALSE)</f>
        <v>#N/A</v>
      </c>
      <c r="AJ398" s="10"/>
      <c r="AK398">
        <f>IF(AE398=AY398,1,0)</f>
        <v>1</v>
      </c>
      <c r="AL398" t="e">
        <f>IF(AB398=AF398,1,0)</f>
        <v>#N/A</v>
      </c>
      <c r="AM398" t="e">
        <f>IF(AC398=AG398,1,0)</f>
        <v>#N/A</v>
      </c>
      <c r="AN398" t="e">
        <f>IF(AD398=AH398,1,0)</f>
        <v>#N/A</v>
      </c>
      <c r="AO398" t="e">
        <f>IF(H398=AI398,1,0)</f>
        <v>#N/A</v>
      </c>
      <c r="AQ398" s="8">
        <f>COUNTIF($A$2:$A$1228,A398)</f>
        <v>2</v>
      </c>
      <c r="AR398" t="e">
        <f>VLOOKUP(A398,[1]Hoja3!$C$2:$AO$841,39,FALSE)</f>
        <v>#N/A</v>
      </c>
      <c r="AS398" t="str">
        <f>A398 &amp; COUNTIF(A$2:A398,A398)</f>
        <v>09HB3319811</v>
      </c>
      <c r="AT398" s="10" t="e">
        <f>VLOOKUP(AS398,[1]Hoja3!$B$2:$AO$841,38,FALSE)</f>
        <v>#N/A</v>
      </c>
      <c r="AU398" s="9" t="e">
        <f>IF(AR398&gt;AQ398,1,0)</f>
        <v>#N/A</v>
      </c>
    </row>
    <row r="399" spans="1:48" x14ac:dyDescent="0.25">
      <c r="A399" t="s">
        <v>212</v>
      </c>
      <c r="B399">
        <v>2019</v>
      </c>
      <c r="C399" t="s">
        <v>37</v>
      </c>
      <c r="D399" t="s">
        <v>38</v>
      </c>
      <c r="E399">
        <v>5</v>
      </c>
      <c r="F399" t="s">
        <v>40</v>
      </c>
      <c r="G399">
        <v>0.61666670000000001</v>
      </c>
      <c r="H399" t="s">
        <v>54</v>
      </c>
      <c r="I399">
        <v>803</v>
      </c>
      <c r="J399">
        <v>1573</v>
      </c>
      <c r="K399">
        <v>0.2</v>
      </c>
      <c r="L399">
        <v>0.6</v>
      </c>
      <c r="M399">
        <v>0.8</v>
      </c>
      <c r="N399">
        <v>1.05</v>
      </c>
      <c r="O399">
        <v>1.1000000000000001</v>
      </c>
      <c r="P399">
        <v>1.1499999999999999</v>
      </c>
      <c r="Q399" t="s">
        <v>46</v>
      </c>
      <c r="R399">
        <v>4</v>
      </c>
      <c r="S399">
        <v>6</v>
      </c>
      <c r="T399" t="s">
        <v>47</v>
      </c>
      <c r="U399" t="s">
        <v>54</v>
      </c>
      <c r="V399" t="s">
        <v>67</v>
      </c>
      <c r="W399">
        <v>2019</v>
      </c>
      <c r="X399" t="s">
        <v>37</v>
      </c>
      <c r="Y399" t="s">
        <v>38</v>
      </c>
      <c r="Z399">
        <v>8</v>
      </c>
      <c r="AA399">
        <v>0</v>
      </c>
      <c r="AB399">
        <v>2</v>
      </c>
      <c r="AC399">
        <v>0.2</v>
      </c>
      <c r="AD399">
        <v>0.154166675</v>
      </c>
      <c r="AE399">
        <v>314.60000000000002</v>
      </c>
      <c r="AF399" s="10">
        <f>VLOOKUP(AS399,[1]Hoja3!$B$2:$AO$841,17,FALSE)</f>
        <v>2</v>
      </c>
      <c r="AG399" s="10">
        <f>VLOOKUP(AS399,[1]Hoja3!$B$2:$AO$841,23,FALSE)</f>
        <v>0</v>
      </c>
      <c r="AH399" s="10">
        <f>VLOOKUP(AS399,[1]Hoja3!$B$2:$AO$841,28,FALSE)</f>
        <v>0.27500000000000002</v>
      </c>
      <c r="AI399" s="10" t="str">
        <f>VLOOKUP(AS399,[1]Hoja3!$B$2:$AO$841,19,FALSE)</f>
        <v>Entry Production Color Low/Mid</v>
      </c>
      <c r="AJ399" s="10">
        <f>VLOOKUP(AS399,[1]Hoja3!$B$2:$AO$841,15,FALSE)</f>
        <v>0</v>
      </c>
      <c r="AK399">
        <f>IF(AE399=AY399,1,0)</f>
        <v>0</v>
      </c>
      <c r="AL399">
        <f>IF(AB399=AF399,1,0)</f>
        <v>1</v>
      </c>
      <c r="AM399">
        <f>IF(AC399=AG399,1,0)</f>
        <v>0</v>
      </c>
      <c r="AN399">
        <f>IF(AD399=AH399,1,0)</f>
        <v>0</v>
      </c>
      <c r="AO399">
        <f>IF(H399=AI399,1,0)</f>
        <v>1</v>
      </c>
      <c r="AP399">
        <f>IF(AJ399=AA399,1,0)</f>
        <v>1</v>
      </c>
      <c r="AQ399" s="8">
        <f>COUNTIF($A$2:$A$1228,A399)</f>
        <v>2</v>
      </c>
      <c r="AR399">
        <f>VLOOKUP(A399,[1]Hoja3!$C$2:$AO$841,39,FALSE)</f>
        <v>2</v>
      </c>
      <c r="AS399" t="str">
        <f>A399 &amp; COUNTIF(A$2:A399,A399)</f>
        <v>0E2B6585112</v>
      </c>
      <c r="AT399" s="10">
        <f>VLOOKUP(AS399,[1]Hoja3!$B$2:$AO$841,38,FALSE)</f>
        <v>0</v>
      </c>
      <c r="AU399" s="9">
        <f>IF(AR399&gt;AQ399,1,0)</f>
        <v>0</v>
      </c>
      <c r="AV399">
        <f>IF(P399="NA",2,IF(OR(F399="INSTALACION NUEVA",F399="Mantenimiento preventivo"),3,IF(AND(AB399&lt;AF399,AK399&lt;&gt;1),4,IF(AT399&gt;AE399,1,0))))</f>
        <v>0</v>
      </c>
    </row>
    <row r="400" spans="1:48" x14ac:dyDescent="0.25">
      <c r="A400" t="s">
        <v>800</v>
      </c>
      <c r="B400">
        <v>2019</v>
      </c>
      <c r="C400" t="s">
        <v>37</v>
      </c>
      <c r="D400" t="s">
        <v>38</v>
      </c>
      <c r="E400">
        <v>5</v>
      </c>
      <c r="F400" t="s">
        <v>44</v>
      </c>
      <c r="G400">
        <v>0</v>
      </c>
      <c r="H400" t="s">
        <v>34</v>
      </c>
      <c r="I400">
        <v>468</v>
      </c>
      <c r="J400">
        <v>715</v>
      </c>
      <c r="K400">
        <v>0</v>
      </c>
      <c r="L400">
        <v>0</v>
      </c>
      <c r="M400">
        <v>0</v>
      </c>
      <c r="N400">
        <v>0.6</v>
      </c>
      <c r="O400">
        <v>0.8</v>
      </c>
      <c r="P400">
        <v>1.05</v>
      </c>
      <c r="Q400" t="s">
        <v>46</v>
      </c>
      <c r="R400">
        <v>5</v>
      </c>
      <c r="S400">
        <v>9</v>
      </c>
      <c r="T400" t="s">
        <v>47</v>
      </c>
      <c r="U400" t="s">
        <v>34</v>
      </c>
      <c r="V400" t="s">
        <v>50</v>
      </c>
      <c r="W400">
        <v>2019</v>
      </c>
      <c r="X400" t="s">
        <v>37</v>
      </c>
      <c r="Y400" t="s">
        <v>38</v>
      </c>
      <c r="Z400">
        <v>5</v>
      </c>
      <c r="AA400">
        <v>1</v>
      </c>
      <c r="AB400">
        <v>21</v>
      </c>
      <c r="AC400">
        <v>0</v>
      </c>
      <c r="AD400">
        <v>0</v>
      </c>
      <c r="AE400">
        <v>0</v>
      </c>
      <c r="AF400" s="10" t="e">
        <f>VLOOKUP(AS400,[1]Hoja3!$B$2:$AO$841,17,FALSE)</f>
        <v>#N/A</v>
      </c>
      <c r="AG400" s="10" t="e">
        <f>VLOOKUP(AS400,[1]Hoja3!$B$2:$AO$841,23,FALSE)</f>
        <v>#N/A</v>
      </c>
      <c r="AH400" s="10" t="e">
        <f>VLOOKUP(AS400,[1]Hoja3!$B$2:$AO$841,28,FALSE)</f>
        <v>#N/A</v>
      </c>
      <c r="AI400" s="10" t="e">
        <f>VLOOKUP(AS400,[1]Hoja3!$B$2:$AO$841,19,FALSE)</f>
        <v>#N/A</v>
      </c>
      <c r="AJ400" s="10"/>
      <c r="AK400">
        <f>IF(AE400=AY400,1,0)</f>
        <v>1</v>
      </c>
      <c r="AL400" t="e">
        <f>IF(AB400=AF400,1,0)</f>
        <v>#N/A</v>
      </c>
      <c r="AM400" t="e">
        <f>IF(AC400=AG400,1,0)</f>
        <v>#N/A</v>
      </c>
      <c r="AN400" t="e">
        <f>IF(AD400=AH400,1,0)</f>
        <v>#N/A</v>
      </c>
      <c r="AO400" t="e">
        <f>IF(H400=AI400,1,0)</f>
        <v>#N/A</v>
      </c>
      <c r="AQ400" s="8">
        <f>COUNTIF($A$2:$A$1228,A400)</f>
        <v>2</v>
      </c>
      <c r="AR400" t="e">
        <f>VLOOKUP(A400,[1]Hoja3!$C$2:$AO$841,39,FALSE)</f>
        <v>#N/A</v>
      </c>
      <c r="AS400" t="str">
        <f>A400 &amp; COUNTIF(A$2:A400,A400)</f>
        <v>09HB3319801</v>
      </c>
      <c r="AT400" s="10" t="e">
        <f>VLOOKUP(AS400,[1]Hoja3!$B$2:$AO$841,38,FALSE)</f>
        <v>#N/A</v>
      </c>
      <c r="AU400" s="9" t="e">
        <f>IF(AR400&gt;AQ400,1,0)</f>
        <v>#N/A</v>
      </c>
    </row>
    <row r="401" spans="1:48" x14ac:dyDescent="0.25">
      <c r="A401" t="s">
        <v>743</v>
      </c>
      <c r="B401">
        <v>2019</v>
      </c>
      <c r="C401" t="s">
        <v>37</v>
      </c>
      <c r="D401" t="s">
        <v>38</v>
      </c>
      <c r="E401">
        <v>5</v>
      </c>
      <c r="F401" t="s">
        <v>40</v>
      </c>
      <c r="G401">
        <v>1.4</v>
      </c>
      <c r="H401" t="s">
        <v>34</v>
      </c>
      <c r="I401">
        <v>468</v>
      </c>
      <c r="J401">
        <v>715</v>
      </c>
      <c r="K401">
        <v>0</v>
      </c>
      <c r="L401">
        <v>0</v>
      </c>
      <c r="M401">
        <v>0</v>
      </c>
      <c r="N401">
        <v>0.6</v>
      </c>
      <c r="O401">
        <v>0.8</v>
      </c>
      <c r="P401">
        <v>1.05</v>
      </c>
      <c r="Q401" t="s">
        <v>420</v>
      </c>
      <c r="R401">
        <v>5</v>
      </c>
      <c r="S401">
        <v>9</v>
      </c>
      <c r="T401" t="s">
        <v>47</v>
      </c>
      <c r="U401" t="s">
        <v>34</v>
      </c>
      <c r="V401" t="s">
        <v>683</v>
      </c>
      <c r="W401">
        <v>2019</v>
      </c>
      <c r="X401" t="s">
        <v>37</v>
      </c>
      <c r="Y401" t="s">
        <v>38</v>
      </c>
      <c r="Z401">
        <v>5</v>
      </c>
      <c r="AA401">
        <v>0</v>
      </c>
      <c r="AB401">
        <v>1</v>
      </c>
      <c r="AC401">
        <v>0</v>
      </c>
      <c r="AD401">
        <v>0.28000000000000003</v>
      </c>
      <c r="AE401">
        <v>0</v>
      </c>
      <c r="AF401" s="10">
        <f>VLOOKUP(AS401,[1]Hoja3!$B$2:$AO$841,17,FALSE)</f>
        <v>2</v>
      </c>
      <c r="AG401" s="10">
        <f>VLOOKUP(AS401,[1]Hoja3!$B$2:$AO$841,23,FALSE)</f>
        <v>0</v>
      </c>
      <c r="AH401" s="10">
        <f>VLOOKUP(AS401,[1]Hoja3!$B$2:$AO$841,28,FALSE)</f>
        <v>0.44600000000000001</v>
      </c>
      <c r="AI401" s="10" t="str">
        <f>VLOOKUP(AS401,[1]Hoja3!$B$2:$AO$841,19,FALSE)</f>
        <v>A4 Mono MFPs</v>
      </c>
      <c r="AJ401" s="10">
        <f>VLOOKUP(AS401,[1]Hoja3!$B$2:$AO$841,15,FALSE)</f>
        <v>1</v>
      </c>
      <c r="AK401">
        <f>IF(AE401=AY401,1,0)</f>
        <v>1</v>
      </c>
      <c r="AL401">
        <f>IF(AB401=AF401,1,0)</f>
        <v>0</v>
      </c>
      <c r="AM401">
        <f>IF(AC401=AG401,1,0)</f>
        <v>1</v>
      </c>
      <c r="AN401">
        <f>IF(AD401=AH401,1,0)</f>
        <v>0</v>
      </c>
      <c r="AO401">
        <f>IF(H401=AI401,1,0)</f>
        <v>1</v>
      </c>
      <c r="AP401">
        <f>IF(AJ401=AA401,1,0)</f>
        <v>0</v>
      </c>
      <c r="AQ401" s="8">
        <f>COUNTIF($A$2:$A$1228,A401)</f>
        <v>2</v>
      </c>
      <c r="AR401">
        <f>VLOOKUP(A401,[1]Hoja3!$C$2:$AO$841,39,FALSE)</f>
        <v>2</v>
      </c>
      <c r="AS401" t="str">
        <f>A401 &amp; COUNTIF(A$2:A401,A401)</f>
        <v>09HB3316712</v>
      </c>
      <c r="AT401" s="10">
        <f>VLOOKUP(AS401,[1]Hoja3!$B$2:$AO$841,38,FALSE)</f>
        <v>0</v>
      </c>
      <c r="AU401" s="9">
        <f>IF(AR401&gt;AQ401,1,0)</f>
        <v>0</v>
      </c>
      <c r="AV401">
        <f>IF(P401="NA",2,IF(OR(F401="INSTALACION NUEVA",F401="Mantenimiento preventivo"),3,IF(AND(AB401&lt;AF401,AK401&lt;&gt;1),4,IF(AT401&gt;AE401,1,0))))</f>
        <v>0</v>
      </c>
    </row>
    <row r="402" spans="1:48" x14ac:dyDescent="0.25">
      <c r="A402" t="s">
        <v>801</v>
      </c>
      <c r="B402">
        <v>2019</v>
      </c>
      <c r="C402" t="s">
        <v>37</v>
      </c>
      <c r="D402" t="s">
        <v>38</v>
      </c>
      <c r="E402">
        <v>5</v>
      </c>
      <c r="F402" t="s">
        <v>44</v>
      </c>
      <c r="G402">
        <v>0</v>
      </c>
      <c r="H402" t="s">
        <v>116</v>
      </c>
      <c r="I402">
        <v>655</v>
      </c>
      <c r="J402">
        <v>1365</v>
      </c>
      <c r="K402">
        <v>0</v>
      </c>
      <c r="L402">
        <v>0</v>
      </c>
      <c r="M402">
        <v>0.6</v>
      </c>
      <c r="N402">
        <v>0.8</v>
      </c>
      <c r="O402">
        <v>1.05</v>
      </c>
      <c r="P402">
        <v>1.1000000000000001</v>
      </c>
      <c r="Q402" t="s">
        <v>46</v>
      </c>
      <c r="R402">
        <v>5</v>
      </c>
      <c r="S402">
        <v>9</v>
      </c>
      <c r="T402" t="s">
        <v>47</v>
      </c>
      <c r="U402" t="s">
        <v>45</v>
      </c>
      <c r="V402" t="s">
        <v>50</v>
      </c>
      <c r="W402">
        <v>2019</v>
      </c>
      <c r="X402" t="s">
        <v>37</v>
      </c>
      <c r="Y402" t="s">
        <v>38</v>
      </c>
      <c r="Z402">
        <v>5</v>
      </c>
      <c r="AA402">
        <v>1</v>
      </c>
      <c r="AB402">
        <v>14</v>
      </c>
      <c r="AC402">
        <v>0</v>
      </c>
      <c r="AD402">
        <v>0</v>
      </c>
      <c r="AE402">
        <v>0</v>
      </c>
      <c r="AF402" s="10" t="e">
        <f>VLOOKUP(AS402,[1]Hoja3!$B$2:$AO$841,17,FALSE)</f>
        <v>#N/A</v>
      </c>
      <c r="AG402" s="10" t="e">
        <f>VLOOKUP(AS402,[1]Hoja3!$B$2:$AO$841,23,FALSE)</f>
        <v>#N/A</v>
      </c>
      <c r="AH402" s="10" t="e">
        <f>VLOOKUP(AS402,[1]Hoja3!$B$2:$AO$841,28,FALSE)</f>
        <v>#N/A</v>
      </c>
      <c r="AI402" s="10" t="e">
        <f>VLOOKUP(AS402,[1]Hoja3!$B$2:$AO$841,19,FALSE)</f>
        <v>#N/A</v>
      </c>
      <c r="AJ402" s="10"/>
      <c r="AK402">
        <f>IF(AE402=AY402,1,0)</f>
        <v>1</v>
      </c>
      <c r="AL402" t="e">
        <f>IF(AB402=AF402,1,0)</f>
        <v>#N/A</v>
      </c>
      <c r="AM402" t="e">
        <f>IF(AC402=AG402,1,0)</f>
        <v>#N/A</v>
      </c>
      <c r="AN402" t="e">
        <f>IF(AD402=AH402,1,0)</f>
        <v>#N/A</v>
      </c>
      <c r="AO402" t="e">
        <f>IF(H402=AI402,1,0)</f>
        <v>#N/A</v>
      </c>
      <c r="AQ402" s="8">
        <f>COUNTIF($A$2:$A$1228,A402)</f>
        <v>2</v>
      </c>
      <c r="AR402" t="e">
        <f>VLOOKUP(A402,[1]Hoja3!$C$2:$AO$841,39,FALSE)</f>
        <v>#N/A</v>
      </c>
      <c r="AS402" t="str">
        <f>A402 &amp; COUNTIF(A$2:A402,A402)</f>
        <v>0Y4X8473241</v>
      </c>
      <c r="AT402" s="10" t="e">
        <f>VLOOKUP(AS402,[1]Hoja3!$B$2:$AO$841,38,FALSE)</f>
        <v>#N/A</v>
      </c>
      <c r="AU402" s="9" t="e">
        <f>IF(AR402&gt;AQ402,1,0)</f>
        <v>#N/A</v>
      </c>
    </row>
    <row r="403" spans="1:48" x14ac:dyDescent="0.25">
      <c r="A403" t="s">
        <v>276</v>
      </c>
      <c r="B403">
        <v>2019</v>
      </c>
      <c r="C403" t="s">
        <v>37</v>
      </c>
      <c r="D403" t="s">
        <v>38</v>
      </c>
      <c r="E403">
        <v>5</v>
      </c>
      <c r="F403" t="s">
        <v>40</v>
      </c>
      <c r="G403">
        <v>2.2999999999999998</v>
      </c>
      <c r="H403" t="s">
        <v>91</v>
      </c>
      <c r="I403">
        <v>803</v>
      </c>
      <c r="J403">
        <v>1573</v>
      </c>
      <c r="K403">
        <v>0.2</v>
      </c>
      <c r="L403">
        <v>0.6</v>
      </c>
      <c r="M403">
        <v>0.8</v>
      </c>
      <c r="N403">
        <v>1.05</v>
      </c>
      <c r="O403">
        <v>1.1000000000000001</v>
      </c>
      <c r="P403">
        <v>1.1499999999999999</v>
      </c>
      <c r="Q403" t="s">
        <v>46</v>
      </c>
      <c r="R403">
        <v>4</v>
      </c>
      <c r="S403">
        <v>6</v>
      </c>
      <c r="T403" t="s">
        <v>47</v>
      </c>
      <c r="U403" t="s">
        <v>91</v>
      </c>
      <c r="V403" t="s">
        <v>59</v>
      </c>
      <c r="W403">
        <v>2019</v>
      </c>
      <c r="X403" t="s">
        <v>37</v>
      </c>
      <c r="Y403" t="s">
        <v>38</v>
      </c>
      <c r="Z403">
        <v>17</v>
      </c>
      <c r="AA403">
        <v>0</v>
      </c>
      <c r="AB403">
        <v>231</v>
      </c>
      <c r="AC403">
        <v>1.1499999999999999</v>
      </c>
      <c r="AD403">
        <v>0.57499999999999996</v>
      </c>
      <c r="AE403">
        <v>1808.95</v>
      </c>
      <c r="AF403" s="10">
        <f>VLOOKUP(AS403,[1]Hoja3!$B$2:$AO$841,17,FALSE)</f>
        <v>232</v>
      </c>
      <c r="AG403" s="10">
        <f>VLOOKUP(AS403,[1]Hoja3!$B$2:$AO$841,23,FALSE)</f>
        <v>1.1499999999999999</v>
      </c>
      <c r="AH403" s="10">
        <f>VLOOKUP(AS403,[1]Hoja3!$B$2:$AO$841,28,FALSE)</f>
        <v>0.71250000000000002</v>
      </c>
      <c r="AI403" s="10" t="str">
        <f>VLOOKUP(AS403,[1]Hoja3!$B$2:$AO$841,19,FALSE)</f>
        <v>WF Mono Systems and Legacy Color</v>
      </c>
      <c r="AJ403" s="10">
        <f>VLOOKUP(AS403,[1]Hoja3!$B$2:$AO$841,15,FALSE)</f>
        <v>0</v>
      </c>
      <c r="AK403">
        <f>IF(AE403=AY403,1,0)</f>
        <v>0</v>
      </c>
      <c r="AL403">
        <f>IF(AB403=AF403,1,0)</f>
        <v>0</v>
      </c>
      <c r="AM403">
        <f>IF(AC403=AG403,1,0)</f>
        <v>1</v>
      </c>
      <c r="AN403">
        <f>IF(AD403=AH403,1,0)</f>
        <v>0</v>
      </c>
      <c r="AO403">
        <f>IF(H403=AI403,1,0)</f>
        <v>1</v>
      </c>
      <c r="AP403">
        <f>IF(AJ403=AA403,1,0)</f>
        <v>1</v>
      </c>
      <c r="AQ403" s="8">
        <f>COUNTIF($A$2:$A$1228,A403)</f>
        <v>1</v>
      </c>
      <c r="AR403">
        <f>VLOOKUP(A403,[1]Hoja3!$C$2:$AO$841,39,FALSE)</f>
        <v>1</v>
      </c>
      <c r="AS403" t="str">
        <f>A403 &amp; COUNTIF(A$2:A403,A403)</f>
        <v>0AGC4310931</v>
      </c>
      <c r="AT403" s="10">
        <f>VLOOKUP(AS403,[1]Hoja3!$B$2:$AO$841,38,FALSE)</f>
        <v>1808.95</v>
      </c>
      <c r="AU403" s="9">
        <f>IF(AR403&gt;AQ403,1,0)</f>
        <v>0</v>
      </c>
      <c r="AV403">
        <f>IF(P403="NA",2,IF(OR(F403="INSTALACION NUEVA",F403="Mantenimiento preventivo"),3,IF(AND(AB403&lt;AF403,AK403&lt;&gt;1),4,IF(AT403&gt;AE403,1,0))))</f>
        <v>4</v>
      </c>
    </row>
    <row r="404" spans="1:48" x14ac:dyDescent="0.25">
      <c r="A404" t="s">
        <v>309</v>
      </c>
      <c r="B404">
        <v>2019</v>
      </c>
      <c r="C404" t="s">
        <v>37</v>
      </c>
      <c r="D404" t="s">
        <v>38</v>
      </c>
      <c r="E404">
        <v>5</v>
      </c>
      <c r="F404" t="s">
        <v>40</v>
      </c>
      <c r="G404">
        <v>0.81666669999999997</v>
      </c>
      <c r="H404" t="s">
        <v>58</v>
      </c>
      <c r="I404">
        <v>655</v>
      </c>
      <c r="J404">
        <v>1365</v>
      </c>
      <c r="K404">
        <v>0</v>
      </c>
      <c r="L404">
        <v>0</v>
      </c>
      <c r="M404">
        <v>0.6</v>
      </c>
      <c r="N404">
        <v>0.8</v>
      </c>
      <c r="O404">
        <v>1.05</v>
      </c>
      <c r="P404">
        <v>1.1000000000000001</v>
      </c>
      <c r="Q404" t="s">
        <v>46</v>
      </c>
      <c r="R404">
        <v>5</v>
      </c>
      <c r="S404">
        <v>9</v>
      </c>
      <c r="T404" t="s">
        <v>47</v>
      </c>
      <c r="U404" t="s">
        <v>58</v>
      </c>
      <c r="V404" t="s">
        <v>55</v>
      </c>
      <c r="W404">
        <v>2019</v>
      </c>
      <c r="X404" t="s">
        <v>37</v>
      </c>
      <c r="Y404" t="s">
        <v>38</v>
      </c>
      <c r="Z404">
        <v>5</v>
      </c>
      <c r="AA404">
        <v>0</v>
      </c>
      <c r="AB404">
        <v>28</v>
      </c>
      <c r="AC404">
        <v>0.8</v>
      </c>
      <c r="AD404">
        <v>0.16333333999999999</v>
      </c>
      <c r="AE404">
        <v>1092</v>
      </c>
      <c r="AF404" s="10">
        <f>VLOOKUP(AS404,[1]Hoja3!$B$2:$AO$841,17,FALSE)</f>
        <v>28</v>
      </c>
      <c r="AG404" s="10">
        <f>VLOOKUP(AS404,[1]Hoja3!$B$2:$AO$841,23,FALSE)</f>
        <v>0.8</v>
      </c>
      <c r="AH404" s="10">
        <f>VLOOKUP(AS404,[1]Hoja3!$B$2:$AO$841,28,FALSE)</f>
        <v>0.28999999999999998</v>
      </c>
      <c r="AI404" s="10" t="str">
        <f>VLOOKUP(AS404,[1]Hoja3!$B$2:$AO$841,19,FALSE)</f>
        <v>Departmental Digital</v>
      </c>
      <c r="AJ404" s="10">
        <f>VLOOKUP(AS404,[1]Hoja3!$B$2:$AO$841,15,FALSE)</f>
        <v>0</v>
      </c>
      <c r="AK404">
        <f>IF(AE404=AY404,1,0)</f>
        <v>0</v>
      </c>
      <c r="AL404">
        <f>IF(AB404=AF404,1,0)</f>
        <v>1</v>
      </c>
      <c r="AM404">
        <f>IF(AC404=AG404,1,0)</f>
        <v>1</v>
      </c>
      <c r="AN404">
        <f>IF(AD404=AH404,1,0)</f>
        <v>0</v>
      </c>
      <c r="AO404">
        <f>IF(H404=AI404,1,0)</f>
        <v>1</v>
      </c>
      <c r="AP404">
        <f>IF(AJ404=AA404,1,0)</f>
        <v>1</v>
      </c>
      <c r="AQ404" s="8">
        <f>COUNTIF($A$2:$A$1228,A404)</f>
        <v>1</v>
      </c>
      <c r="AR404">
        <f>VLOOKUP(A404,[1]Hoja3!$C$2:$AO$841,39,FALSE)</f>
        <v>1</v>
      </c>
      <c r="AS404" t="str">
        <f>A404 &amp; COUNTIF(A$2:A404,A404)</f>
        <v>0X767042051</v>
      </c>
      <c r="AT404" s="10">
        <f>VLOOKUP(AS404,[1]Hoja3!$B$2:$AO$841,38,FALSE)</f>
        <v>1092</v>
      </c>
      <c r="AU404" s="9">
        <f>IF(AR404&gt;AQ404,1,0)</f>
        <v>0</v>
      </c>
      <c r="AV404">
        <f>IF(P404="NA",2,IF(OR(F404="INSTALACION NUEVA",F404="Mantenimiento preventivo"),3,IF(AND(AB404&lt;AF404,AK404&lt;&gt;1),4,IF(AT404&gt;AE404,1,0))))</f>
        <v>0</v>
      </c>
    </row>
    <row r="405" spans="1:48" x14ac:dyDescent="0.25">
      <c r="A405" t="s">
        <v>306</v>
      </c>
      <c r="B405">
        <v>2019</v>
      </c>
      <c r="C405" t="s">
        <v>37</v>
      </c>
      <c r="D405" t="s">
        <v>38</v>
      </c>
      <c r="E405">
        <v>5</v>
      </c>
      <c r="F405" t="s">
        <v>44</v>
      </c>
      <c r="G405">
        <v>0</v>
      </c>
      <c r="H405" t="s">
        <v>91</v>
      </c>
      <c r="I405">
        <v>803</v>
      </c>
      <c r="J405">
        <v>1573</v>
      </c>
      <c r="K405">
        <v>0.2</v>
      </c>
      <c r="L405">
        <v>0.6</v>
      </c>
      <c r="M405">
        <v>0.8</v>
      </c>
      <c r="N405">
        <v>1.05</v>
      </c>
      <c r="O405">
        <v>1.1000000000000001</v>
      </c>
      <c r="P405">
        <v>1.1499999999999999</v>
      </c>
      <c r="Q405" t="s">
        <v>46</v>
      </c>
      <c r="R405">
        <v>4</v>
      </c>
      <c r="S405">
        <v>6</v>
      </c>
      <c r="T405" t="s">
        <v>47</v>
      </c>
      <c r="U405" t="s">
        <v>91</v>
      </c>
      <c r="V405" t="s">
        <v>50</v>
      </c>
      <c r="W405">
        <v>2019</v>
      </c>
      <c r="X405" t="s">
        <v>37</v>
      </c>
      <c r="Y405" t="s">
        <v>38</v>
      </c>
      <c r="Z405">
        <v>5</v>
      </c>
      <c r="AA405">
        <v>0</v>
      </c>
      <c r="AB405">
        <v>0</v>
      </c>
      <c r="AC405">
        <v>0</v>
      </c>
      <c r="AD405">
        <v>0</v>
      </c>
      <c r="AE405">
        <v>1573</v>
      </c>
      <c r="AF405" s="10">
        <f>VLOOKUP(AS405,[1]Hoja3!$B$2:$AO$841,17,FALSE)</f>
        <v>34</v>
      </c>
      <c r="AG405" s="10">
        <f>VLOOKUP(AS405,[1]Hoja3!$B$2:$AO$841,23,FALSE)</f>
        <v>1.1000000000000001</v>
      </c>
      <c r="AH405" s="10">
        <f>VLOOKUP(AS405,[1]Hoja3!$B$2:$AO$841,28,FALSE)</f>
        <v>0.79249999999999998</v>
      </c>
      <c r="AI405" s="10" t="str">
        <f>VLOOKUP(AS405,[1]Hoja3!$B$2:$AO$841,19,FALSE)</f>
        <v>WF Mono Systems and Legacy Color</v>
      </c>
      <c r="AJ405" s="10"/>
      <c r="AK405">
        <f>IF(AE405=AY405,1,0)</f>
        <v>0</v>
      </c>
      <c r="AL405">
        <f>IF(AB405=AF405,1,0)</f>
        <v>0</v>
      </c>
      <c r="AM405">
        <f>IF(AC405=AG405,1,0)</f>
        <v>0</v>
      </c>
      <c r="AN405">
        <f>IF(AD405=AH405,1,0)</f>
        <v>0</v>
      </c>
      <c r="AO405">
        <f>IF(H405=AI405,1,0)</f>
        <v>1</v>
      </c>
      <c r="AQ405" s="8">
        <f>COUNTIF($A$2:$A$1228,A405)</f>
        <v>3</v>
      </c>
      <c r="AR405">
        <f>VLOOKUP(A405,[1]Hoja3!$C$2:$AO$841,39,FALSE)</f>
        <v>1</v>
      </c>
      <c r="AS405" t="str">
        <f>A405 &amp; COUNTIF(A$2:A405,A405)</f>
        <v>0PW49802651</v>
      </c>
      <c r="AT405" s="10">
        <f>VLOOKUP(AS405,[1]Hoja3!$B$2:$AO$841,38,FALSE)</f>
        <v>1730.3000000000004</v>
      </c>
      <c r="AU405" s="9">
        <f>IF(AR405&gt;AQ405,1,0)</f>
        <v>0</v>
      </c>
    </row>
    <row r="406" spans="1:48" x14ac:dyDescent="0.25">
      <c r="A406" t="s">
        <v>177</v>
      </c>
      <c r="B406">
        <v>2019</v>
      </c>
      <c r="C406" t="s">
        <v>37</v>
      </c>
      <c r="D406" t="s">
        <v>38</v>
      </c>
      <c r="E406">
        <v>5</v>
      </c>
      <c r="F406" t="s">
        <v>40</v>
      </c>
      <c r="G406">
        <v>1.1333329999999999</v>
      </c>
      <c r="H406" t="s">
        <v>116</v>
      </c>
      <c r="I406">
        <v>655</v>
      </c>
      <c r="J406">
        <v>1365</v>
      </c>
      <c r="K406">
        <v>0</v>
      </c>
      <c r="L406">
        <v>0</v>
      </c>
      <c r="M406">
        <v>0.6</v>
      </c>
      <c r="N406">
        <v>0.8</v>
      </c>
      <c r="O406">
        <v>1.05</v>
      </c>
      <c r="P406">
        <v>1.1000000000000001</v>
      </c>
      <c r="Q406" t="s">
        <v>46</v>
      </c>
      <c r="R406">
        <v>5</v>
      </c>
      <c r="S406">
        <v>9</v>
      </c>
      <c r="T406" t="s">
        <v>47</v>
      </c>
      <c r="U406" t="s">
        <v>58</v>
      </c>
      <c r="V406" t="s">
        <v>55</v>
      </c>
      <c r="W406">
        <v>2019</v>
      </c>
      <c r="X406" t="s">
        <v>37</v>
      </c>
      <c r="Y406" t="s">
        <v>38</v>
      </c>
      <c r="Z406">
        <v>8</v>
      </c>
      <c r="AA406">
        <v>0</v>
      </c>
      <c r="AB406">
        <v>3</v>
      </c>
      <c r="AC406">
        <v>0</v>
      </c>
      <c r="AD406">
        <v>0.2266666</v>
      </c>
      <c r="AE406">
        <v>0</v>
      </c>
      <c r="AF406" s="10">
        <f>VLOOKUP(AS406,[1]Hoja3!$B$2:$AO$841,17,FALSE)</f>
        <v>3</v>
      </c>
      <c r="AG406" s="10">
        <f>VLOOKUP(AS406,[1]Hoja3!$B$2:$AO$841,23,FALSE)</f>
        <v>0</v>
      </c>
      <c r="AH406" s="10">
        <f>VLOOKUP(AS406,[1]Hoja3!$B$2:$AO$841,28,FALSE)</f>
        <v>0.32</v>
      </c>
      <c r="AI406" s="10" t="str">
        <f>VLOOKUP(AS406,[1]Hoja3!$B$2:$AO$841,19,FALSE)</f>
        <v>Office Digital</v>
      </c>
      <c r="AJ406" s="10">
        <f>VLOOKUP(AS406,[1]Hoja3!$B$2:$AO$841,15,FALSE)</f>
        <v>0</v>
      </c>
      <c r="AK406">
        <f>IF(AE406=AY406,1,0)</f>
        <v>1</v>
      </c>
      <c r="AL406">
        <f>IF(AB406=AF406,1,0)</f>
        <v>1</v>
      </c>
      <c r="AM406">
        <f>IF(AC406=AG406,1,0)</f>
        <v>1</v>
      </c>
      <c r="AN406">
        <f>IF(AD406=AH406,1,0)</f>
        <v>0</v>
      </c>
      <c r="AO406">
        <f>IF(H406=AI406,1,0)</f>
        <v>1</v>
      </c>
      <c r="AP406">
        <f>IF(AJ406=AA406,1,0)</f>
        <v>1</v>
      </c>
      <c r="AQ406" s="8">
        <f>COUNTIF($A$2:$A$1228,A406)</f>
        <v>2</v>
      </c>
      <c r="AR406">
        <f>VLOOKUP(A406,[1]Hoja3!$C$2:$AO$841,39,FALSE)</f>
        <v>2</v>
      </c>
      <c r="AS406" t="str">
        <f>A406 &amp; COUNTIF(A$2:A406,A406)</f>
        <v>0EX74166482</v>
      </c>
      <c r="AT406" s="10">
        <f>VLOOKUP(AS406,[1]Hoja3!$B$2:$AO$841,38,FALSE)</f>
        <v>0</v>
      </c>
      <c r="AU406" s="9">
        <f>IF(AR406&gt;AQ406,1,0)</f>
        <v>0</v>
      </c>
      <c r="AV406">
        <f>IF(P406="NA",2,IF(OR(F406="INSTALACION NUEVA",F406="Mantenimiento preventivo"),3,IF(AND(AB406&lt;AF406,AK406&lt;&gt;1),4,IF(AT406&gt;AE406,1,0))))</f>
        <v>0</v>
      </c>
    </row>
    <row r="407" spans="1:48" x14ac:dyDescent="0.25">
      <c r="A407" t="s">
        <v>289</v>
      </c>
      <c r="B407">
        <v>2019</v>
      </c>
      <c r="C407" t="s">
        <v>37</v>
      </c>
      <c r="D407" t="s">
        <v>38</v>
      </c>
      <c r="E407">
        <v>5</v>
      </c>
      <c r="F407" t="s">
        <v>40</v>
      </c>
      <c r="G407">
        <v>0.48333330000000002</v>
      </c>
      <c r="H407" t="s">
        <v>54</v>
      </c>
      <c r="I407">
        <v>803</v>
      </c>
      <c r="J407">
        <v>1573</v>
      </c>
      <c r="K407">
        <v>0.2</v>
      </c>
      <c r="L407">
        <v>0.6</v>
      </c>
      <c r="M407">
        <v>0.8</v>
      </c>
      <c r="N407">
        <v>1.05</v>
      </c>
      <c r="O407">
        <v>1.1000000000000001</v>
      </c>
      <c r="P407">
        <v>1.1499999999999999</v>
      </c>
      <c r="Q407" t="s">
        <v>46</v>
      </c>
      <c r="R407">
        <v>4</v>
      </c>
      <c r="S407">
        <v>6</v>
      </c>
      <c r="T407" t="s">
        <v>47</v>
      </c>
      <c r="U407" t="s">
        <v>54</v>
      </c>
      <c r="V407" t="s">
        <v>42</v>
      </c>
      <c r="W407">
        <v>2019</v>
      </c>
      <c r="X407" t="s">
        <v>37</v>
      </c>
      <c r="Y407" t="s">
        <v>38</v>
      </c>
      <c r="Z407">
        <v>8</v>
      </c>
      <c r="AA407">
        <v>0</v>
      </c>
      <c r="AB407">
        <v>0</v>
      </c>
      <c r="AC407">
        <v>1.1499999999999999</v>
      </c>
      <c r="AD407">
        <v>0.12083332500000001</v>
      </c>
      <c r="AE407">
        <v>1808.95</v>
      </c>
      <c r="AF407" s="10" t="e">
        <f>VLOOKUP(AS407,[1]Hoja3!$B$2:$AO$841,17,FALSE)</f>
        <v>#N/A</v>
      </c>
      <c r="AG407" s="10" t="e">
        <f>VLOOKUP(AS407,[1]Hoja3!$B$2:$AO$841,23,FALSE)</f>
        <v>#N/A</v>
      </c>
      <c r="AH407" s="10" t="e">
        <f>VLOOKUP(AS407,[1]Hoja3!$B$2:$AO$841,28,FALSE)</f>
        <v>#N/A</v>
      </c>
      <c r="AI407" s="10" t="e">
        <f>VLOOKUP(AS407,[1]Hoja3!$B$2:$AO$841,19,FALSE)</f>
        <v>#N/A</v>
      </c>
      <c r="AJ407" s="10"/>
      <c r="AK407">
        <f>IF(AE407=AY407,1,0)</f>
        <v>0</v>
      </c>
      <c r="AL407" t="e">
        <f>IF(AB407=AF407,1,0)</f>
        <v>#N/A</v>
      </c>
      <c r="AM407" t="e">
        <f>IF(AC407=AG407,1,0)</f>
        <v>#N/A</v>
      </c>
      <c r="AN407" t="e">
        <f>IF(AD407=AH407,1,0)</f>
        <v>#N/A</v>
      </c>
      <c r="AO407" t="e">
        <f>IF(H407=AI407,1,0)</f>
        <v>#N/A</v>
      </c>
      <c r="AQ407" s="8">
        <f>COUNTIF($A$2:$A$1228,A407)</f>
        <v>2</v>
      </c>
      <c r="AR407">
        <f>VLOOKUP(A407,[1]Hoja3!$C$2:$AO$841,39,FALSE)</f>
        <v>1</v>
      </c>
      <c r="AS407" t="str">
        <f>A407 &amp; COUNTIF(A$2:A407,A407)</f>
        <v>0E2B6473752</v>
      </c>
      <c r="AT407" s="10" t="e">
        <f>VLOOKUP(AS407,[1]Hoja3!$B$2:$AO$841,38,FALSE)</f>
        <v>#N/A</v>
      </c>
      <c r="AU407" s="9">
        <f>IF(AR407&gt;AQ407,1,0)</f>
        <v>0</v>
      </c>
    </row>
    <row r="408" spans="1:48" x14ac:dyDescent="0.25">
      <c r="A408" t="s">
        <v>305</v>
      </c>
      <c r="B408">
        <v>2019</v>
      </c>
      <c r="C408" t="s">
        <v>37</v>
      </c>
      <c r="D408" t="s">
        <v>38</v>
      </c>
      <c r="E408">
        <v>5</v>
      </c>
      <c r="F408" t="s">
        <v>40</v>
      </c>
      <c r="G408">
        <v>0</v>
      </c>
      <c r="H408" t="s">
        <v>64</v>
      </c>
      <c r="I408">
        <v>655</v>
      </c>
      <c r="J408">
        <v>1365</v>
      </c>
      <c r="K408">
        <v>0</v>
      </c>
      <c r="L408">
        <v>0</v>
      </c>
      <c r="M408">
        <v>0.6</v>
      </c>
      <c r="N408">
        <v>0.8</v>
      </c>
      <c r="O408">
        <v>1.05</v>
      </c>
      <c r="P408">
        <v>1.1000000000000001</v>
      </c>
      <c r="Q408" t="s">
        <v>46</v>
      </c>
      <c r="R408">
        <v>5</v>
      </c>
      <c r="S408">
        <v>9</v>
      </c>
      <c r="T408" t="s">
        <v>47</v>
      </c>
      <c r="U408" t="s">
        <v>64</v>
      </c>
      <c r="V408" t="s">
        <v>50</v>
      </c>
      <c r="W408">
        <v>2019</v>
      </c>
      <c r="X408" t="s">
        <v>37</v>
      </c>
      <c r="Y408" t="s">
        <v>38</v>
      </c>
      <c r="Z408">
        <v>17</v>
      </c>
      <c r="AA408">
        <v>0</v>
      </c>
      <c r="AB408">
        <v>220</v>
      </c>
      <c r="AC408">
        <v>1.1000000000000001</v>
      </c>
      <c r="AD408">
        <v>0</v>
      </c>
      <c r="AE408">
        <v>1501.5</v>
      </c>
      <c r="AF408" s="10">
        <f>VLOOKUP(AS408,[1]Hoja3!$B$2:$AO$841,17,FALSE)</f>
        <v>224</v>
      </c>
      <c r="AG408" s="10">
        <f>VLOOKUP(AS408,[1]Hoja3!$B$2:$AO$841,23,FALSE)</f>
        <v>1.1000000000000001</v>
      </c>
      <c r="AH408" s="10">
        <f>VLOOKUP(AS408,[1]Hoja3!$B$2:$AO$841,28,FALSE)</f>
        <v>0.16</v>
      </c>
      <c r="AI408" s="10" t="str">
        <f>VLOOKUP(AS408,[1]Hoja3!$B$2:$AO$841,19,FALSE)</f>
        <v>A3 Office Color Laser MFPs</v>
      </c>
      <c r="AJ408" s="10">
        <f>VLOOKUP(AS408,[1]Hoja3!$B$2:$AO$841,15,FALSE)</f>
        <v>0</v>
      </c>
      <c r="AK408">
        <f>IF(AE408=AY408,1,0)</f>
        <v>0</v>
      </c>
      <c r="AL408">
        <f>IF(AB408=AF408,1,0)</f>
        <v>0</v>
      </c>
      <c r="AM408">
        <f>IF(AC408=AG408,1,0)</f>
        <v>1</v>
      </c>
      <c r="AN408">
        <f>IF(AD408=AH408,1,0)</f>
        <v>0</v>
      </c>
      <c r="AO408">
        <f>IF(H408=AI408,1,0)</f>
        <v>1</v>
      </c>
      <c r="AP408">
        <f>IF(AJ408=AA408,1,0)</f>
        <v>1</v>
      </c>
      <c r="AQ408" s="8">
        <f>COUNTIF($A$2:$A$1228,A408)</f>
        <v>1</v>
      </c>
      <c r="AR408">
        <f>VLOOKUP(A408,[1]Hoja3!$C$2:$AO$841,39,FALSE)</f>
        <v>1</v>
      </c>
      <c r="AS408" t="str">
        <f>A408 &amp; COUNTIF(A$2:A408,A408)</f>
        <v>0MX12190851</v>
      </c>
      <c r="AT408" s="10">
        <f>VLOOKUP(AS408,[1]Hoja3!$B$2:$AO$841,38,FALSE)</f>
        <v>1501.5000000000002</v>
      </c>
      <c r="AU408" s="9">
        <f>IF(AR408&gt;AQ408,1,0)</f>
        <v>0</v>
      </c>
      <c r="AV408">
        <f>IF(P408="NA",2,IF(OR(F408="INSTALACION NUEVA",F408="Mantenimiento preventivo"),3,IF(AND(AB408&lt;AF408,AK408&lt;&gt;1),4,IF(AT408&gt;AE408,1,0))))</f>
        <v>4</v>
      </c>
    </row>
    <row r="409" spans="1:48" x14ac:dyDescent="0.25">
      <c r="A409" t="s">
        <v>802</v>
      </c>
      <c r="B409">
        <v>2019</v>
      </c>
      <c r="C409" t="s">
        <v>37</v>
      </c>
      <c r="D409" t="s">
        <v>38</v>
      </c>
      <c r="E409">
        <v>5</v>
      </c>
      <c r="F409" t="s">
        <v>44</v>
      </c>
      <c r="G409">
        <v>0</v>
      </c>
      <c r="H409" t="s">
        <v>34</v>
      </c>
      <c r="I409">
        <v>468</v>
      </c>
      <c r="J409">
        <v>715</v>
      </c>
      <c r="K409">
        <v>0</v>
      </c>
      <c r="L409">
        <v>0</v>
      </c>
      <c r="M409">
        <v>0</v>
      </c>
      <c r="N409">
        <v>0.6</v>
      </c>
      <c r="O409">
        <v>0.8</v>
      </c>
      <c r="P409">
        <v>1.05</v>
      </c>
      <c r="Q409" t="s">
        <v>46</v>
      </c>
      <c r="R409">
        <v>5</v>
      </c>
      <c r="S409">
        <v>9</v>
      </c>
      <c r="T409" t="s">
        <v>47</v>
      </c>
      <c r="U409" t="s">
        <v>34</v>
      </c>
      <c r="V409" t="s">
        <v>50</v>
      </c>
      <c r="W409">
        <v>2019</v>
      </c>
      <c r="X409" t="s">
        <v>37</v>
      </c>
      <c r="Y409" t="s">
        <v>38</v>
      </c>
      <c r="Z409">
        <v>5</v>
      </c>
      <c r="AA409">
        <v>1</v>
      </c>
      <c r="AB409">
        <v>36</v>
      </c>
      <c r="AC409">
        <v>0</v>
      </c>
      <c r="AD409">
        <v>0</v>
      </c>
      <c r="AE409">
        <v>0</v>
      </c>
      <c r="AF409" s="10" t="e">
        <f>VLOOKUP(AS409,[1]Hoja3!$B$2:$AO$841,17,FALSE)</f>
        <v>#N/A</v>
      </c>
      <c r="AG409" s="10" t="e">
        <f>VLOOKUP(AS409,[1]Hoja3!$B$2:$AO$841,23,FALSE)</f>
        <v>#N/A</v>
      </c>
      <c r="AH409" s="10" t="e">
        <f>VLOOKUP(AS409,[1]Hoja3!$B$2:$AO$841,28,FALSE)</f>
        <v>#N/A</v>
      </c>
      <c r="AI409" s="10" t="e">
        <f>VLOOKUP(AS409,[1]Hoja3!$B$2:$AO$841,19,FALSE)</f>
        <v>#N/A</v>
      </c>
      <c r="AJ409" s="10"/>
      <c r="AK409">
        <f>IF(AE409=AY409,1,0)</f>
        <v>1</v>
      </c>
      <c r="AL409" t="e">
        <f>IF(AB409=AF409,1,0)</f>
        <v>#N/A</v>
      </c>
      <c r="AM409" t="e">
        <f>IF(AC409=AG409,1,0)</f>
        <v>#N/A</v>
      </c>
      <c r="AN409" t="e">
        <f>IF(AD409=AH409,1,0)</f>
        <v>#N/A</v>
      </c>
      <c r="AO409" t="e">
        <f>IF(H409=AI409,1,0)</f>
        <v>#N/A</v>
      </c>
      <c r="AQ409" s="8">
        <f>COUNTIF($A$2:$A$1228,A409)</f>
        <v>1</v>
      </c>
      <c r="AR409" t="e">
        <f>VLOOKUP(A409,[1]Hoja3!$C$2:$AO$841,39,FALSE)</f>
        <v>#N/A</v>
      </c>
      <c r="AS409" t="str">
        <f>A409 &amp; COUNTIF(A$2:A409,A409)</f>
        <v>09HB3320591</v>
      </c>
      <c r="AT409" s="10" t="e">
        <f>VLOOKUP(AS409,[1]Hoja3!$B$2:$AO$841,38,FALSE)</f>
        <v>#N/A</v>
      </c>
      <c r="AU409" s="9" t="e">
        <f>IF(AR409&gt;AQ409,1,0)</f>
        <v>#N/A</v>
      </c>
    </row>
    <row r="410" spans="1:48" x14ac:dyDescent="0.25">
      <c r="A410" t="s">
        <v>803</v>
      </c>
      <c r="B410">
        <v>2019</v>
      </c>
      <c r="C410" t="s">
        <v>37</v>
      </c>
      <c r="D410" t="s">
        <v>38</v>
      </c>
      <c r="E410">
        <v>5</v>
      </c>
      <c r="F410" t="s">
        <v>44</v>
      </c>
      <c r="G410">
        <v>0</v>
      </c>
      <c r="I410" t="s">
        <v>33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R410" t="s">
        <v>33</v>
      </c>
      <c r="S410" t="s">
        <v>33</v>
      </c>
      <c r="U410" t="s">
        <v>34</v>
      </c>
      <c r="V410" t="s">
        <v>50</v>
      </c>
      <c r="W410">
        <v>2019</v>
      </c>
      <c r="X410" t="s">
        <v>37</v>
      </c>
      <c r="Y410" t="s">
        <v>38</v>
      </c>
      <c r="Z410">
        <v>5</v>
      </c>
      <c r="AA410" t="s">
        <v>33</v>
      </c>
      <c r="AB410">
        <v>0</v>
      </c>
      <c r="AC410">
        <v>0</v>
      </c>
      <c r="AD410">
        <v>0</v>
      </c>
      <c r="AE410">
        <v>0</v>
      </c>
      <c r="AF410" s="10" t="e">
        <f>VLOOKUP(AS410,[1]Hoja3!$B$2:$AO$841,17,FALSE)</f>
        <v>#N/A</v>
      </c>
      <c r="AG410" s="10" t="e">
        <f>VLOOKUP(AS410,[1]Hoja3!$B$2:$AO$841,23,FALSE)</f>
        <v>#N/A</v>
      </c>
      <c r="AH410" s="10" t="e">
        <f>VLOOKUP(AS410,[1]Hoja3!$B$2:$AO$841,28,FALSE)</f>
        <v>#N/A</v>
      </c>
      <c r="AI410" s="10" t="e">
        <f>VLOOKUP(AS410,[1]Hoja3!$B$2:$AO$841,19,FALSE)</f>
        <v>#N/A</v>
      </c>
      <c r="AJ410" s="10"/>
      <c r="AK410">
        <f>IF(AE410=AY410,1,0)</f>
        <v>1</v>
      </c>
      <c r="AL410" t="e">
        <f>IF(AB410=AF410,1,0)</f>
        <v>#N/A</v>
      </c>
      <c r="AM410" t="e">
        <f>IF(AC410=AG410,1,0)</f>
        <v>#N/A</v>
      </c>
      <c r="AN410" t="e">
        <f>IF(AD410=AH410,1,0)</f>
        <v>#N/A</v>
      </c>
      <c r="AO410" t="e">
        <f>IF(H410=AI410,1,0)</f>
        <v>#N/A</v>
      </c>
      <c r="AQ410" s="8">
        <f>COUNTIF($A$2:$A$1228,A410)</f>
        <v>2</v>
      </c>
      <c r="AR410" t="e">
        <f>VLOOKUP(A410,[1]Hoja3!$C$2:$AO$841,39,FALSE)</f>
        <v>#N/A</v>
      </c>
      <c r="AS410" t="str">
        <f>A410 &amp; COUNTIF(A$2:A410,A410)</f>
        <v>09HB3318281</v>
      </c>
      <c r="AT410" s="10" t="e">
        <f>VLOOKUP(AS410,[1]Hoja3!$B$2:$AO$841,38,FALSE)</f>
        <v>#N/A</v>
      </c>
      <c r="AU410" s="9" t="e">
        <f>IF(AR410&gt;AQ410,1,0)</f>
        <v>#N/A</v>
      </c>
    </row>
    <row r="411" spans="1:48" x14ac:dyDescent="0.25">
      <c r="A411" t="s">
        <v>307</v>
      </c>
      <c r="B411">
        <v>2019</v>
      </c>
      <c r="C411" t="s">
        <v>37</v>
      </c>
      <c r="D411" t="s">
        <v>38</v>
      </c>
      <c r="E411">
        <v>5</v>
      </c>
      <c r="F411" t="s">
        <v>40</v>
      </c>
      <c r="G411">
        <v>0</v>
      </c>
      <c r="H411" t="s">
        <v>66</v>
      </c>
      <c r="I411">
        <v>468</v>
      </c>
      <c r="J411">
        <v>715</v>
      </c>
      <c r="K411">
        <v>0</v>
      </c>
      <c r="L411">
        <v>0</v>
      </c>
      <c r="M411">
        <v>0</v>
      </c>
      <c r="N411">
        <v>0.6</v>
      </c>
      <c r="O411">
        <v>0.8</v>
      </c>
      <c r="P411">
        <v>1.05</v>
      </c>
      <c r="Q411" t="s">
        <v>46</v>
      </c>
      <c r="R411">
        <v>5</v>
      </c>
      <c r="S411">
        <v>9</v>
      </c>
      <c r="T411" t="s">
        <v>47</v>
      </c>
      <c r="U411" t="s">
        <v>58</v>
      </c>
      <c r="V411" t="s">
        <v>55</v>
      </c>
      <c r="W411">
        <v>2019</v>
      </c>
      <c r="X411" t="s">
        <v>37</v>
      </c>
      <c r="Y411" t="s">
        <v>38</v>
      </c>
      <c r="Z411">
        <v>8</v>
      </c>
      <c r="AA411">
        <v>0</v>
      </c>
      <c r="AB411">
        <v>158</v>
      </c>
      <c r="AC411">
        <v>1.05</v>
      </c>
      <c r="AD411">
        <v>0</v>
      </c>
      <c r="AE411">
        <v>750.75</v>
      </c>
      <c r="AF411" s="10">
        <f>VLOOKUP(AS411,[1]Hoja3!$B$2:$AO$841,17,FALSE)</f>
        <v>325</v>
      </c>
      <c r="AG411" s="10">
        <f>VLOOKUP(AS411,[1]Hoja3!$B$2:$AO$841,23,FALSE)</f>
        <v>1.05</v>
      </c>
      <c r="AH411" s="10">
        <f>VLOOKUP(AS411,[1]Hoja3!$B$2:$AO$841,28,FALSE)</f>
        <v>7.3999999999999996E-2</v>
      </c>
      <c r="AI411" s="10" t="str">
        <f>VLOOKUP(AS411,[1]Hoja3!$B$2:$AO$841,19,FALSE)</f>
        <v>Color Laser Printers</v>
      </c>
      <c r="AJ411" s="10">
        <f>VLOOKUP(AS411,[1]Hoja3!$B$2:$AO$841,15,FALSE)</f>
        <v>0</v>
      </c>
      <c r="AK411">
        <f>IF(AE411=AY411,1,0)</f>
        <v>0</v>
      </c>
      <c r="AL411">
        <f>IF(AB411=AF411,1,0)</f>
        <v>0</v>
      </c>
      <c r="AM411">
        <f>IF(AC411=AG411,1,0)</f>
        <v>1</v>
      </c>
      <c r="AN411">
        <f>IF(AD411=AH411,1,0)</f>
        <v>0</v>
      </c>
      <c r="AO411">
        <f>IF(H411=AI411,1,0)</f>
        <v>1</v>
      </c>
      <c r="AP411">
        <f>IF(AJ411=AA411,1,0)</f>
        <v>1</v>
      </c>
      <c r="AQ411" s="8">
        <f>COUNTIF($A$2:$A$1228,A411)</f>
        <v>2</v>
      </c>
      <c r="AR411">
        <f>VLOOKUP(A411,[1]Hoja3!$C$2:$AO$841,39,FALSE)</f>
        <v>1</v>
      </c>
      <c r="AS411" t="str">
        <f>A411 &amp; COUNTIF(A$2:A411,A411)</f>
        <v>0RXD1434571</v>
      </c>
      <c r="AT411" s="10">
        <f>VLOOKUP(AS411,[1]Hoja3!$B$2:$AO$841,38,FALSE)</f>
        <v>750.75000000000011</v>
      </c>
      <c r="AU411" s="9">
        <f>IF(AR411&gt;AQ411,1,0)</f>
        <v>0</v>
      </c>
      <c r="AV411">
        <f>IF(P411="NA",2,IF(OR(F411="INSTALACION NUEVA",F411="Mantenimiento preventivo"),3,IF(AND(AB411&lt;AF411,AK411&lt;&gt;1),4,IF(AT411&gt;AE411,1,0))))</f>
        <v>4</v>
      </c>
    </row>
    <row r="412" spans="1:48" x14ac:dyDescent="0.25">
      <c r="A412" t="s">
        <v>798</v>
      </c>
      <c r="B412">
        <v>2019</v>
      </c>
      <c r="C412" t="s">
        <v>37</v>
      </c>
      <c r="D412" t="s">
        <v>38</v>
      </c>
      <c r="E412">
        <v>5</v>
      </c>
      <c r="F412" t="s">
        <v>44</v>
      </c>
      <c r="G412">
        <v>0</v>
      </c>
      <c r="I412" t="s">
        <v>33</v>
      </c>
      <c r="J412" t="s">
        <v>33</v>
      </c>
      <c r="K412" t="s">
        <v>33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R412" t="s">
        <v>33</v>
      </c>
      <c r="S412" t="s">
        <v>33</v>
      </c>
      <c r="U412" t="s">
        <v>48</v>
      </c>
      <c r="V412" t="s">
        <v>50</v>
      </c>
      <c r="W412">
        <v>2019</v>
      </c>
      <c r="X412" t="s">
        <v>37</v>
      </c>
      <c r="Y412" t="s">
        <v>38</v>
      </c>
      <c r="Z412">
        <v>5</v>
      </c>
      <c r="AA412" t="s">
        <v>33</v>
      </c>
      <c r="AB412">
        <v>0</v>
      </c>
      <c r="AC412">
        <v>0</v>
      </c>
      <c r="AD412">
        <v>0</v>
      </c>
      <c r="AE412">
        <v>0</v>
      </c>
      <c r="AF412" s="10" t="e">
        <f>VLOOKUP(AS412,[1]Hoja3!$B$2:$AO$841,17,FALSE)</f>
        <v>#N/A</v>
      </c>
      <c r="AG412" s="10" t="e">
        <f>VLOOKUP(AS412,[1]Hoja3!$B$2:$AO$841,23,FALSE)</f>
        <v>#N/A</v>
      </c>
      <c r="AH412" s="10" t="e">
        <f>VLOOKUP(AS412,[1]Hoja3!$B$2:$AO$841,28,FALSE)</f>
        <v>#N/A</v>
      </c>
      <c r="AI412" s="10" t="e">
        <f>VLOOKUP(AS412,[1]Hoja3!$B$2:$AO$841,19,FALSE)</f>
        <v>#N/A</v>
      </c>
      <c r="AJ412" s="10"/>
      <c r="AK412">
        <f>IF(AE412=AY412,1,0)</f>
        <v>1</v>
      </c>
      <c r="AL412" t="e">
        <f>IF(AB412=AF412,1,0)</f>
        <v>#N/A</v>
      </c>
      <c r="AM412" t="e">
        <f>IF(AC412=AG412,1,0)</f>
        <v>#N/A</v>
      </c>
      <c r="AN412" t="e">
        <f>IF(AD412=AH412,1,0)</f>
        <v>#N/A</v>
      </c>
      <c r="AO412" t="e">
        <f>IF(H412=AI412,1,0)</f>
        <v>#N/A</v>
      </c>
      <c r="AQ412" s="8">
        <f>COUNTIF($A$2:$A$1228,A412)</f>
        <v>3</v>
      </c>
      <c r="AR412" t="e">
        <f>VLOOKUP(A412,[1]Hoja3!$C$2:$AO$841,39,FALSE)</f>
        <v>#N/A</v>
      </c>
      <c r="AS412" t="str">
        <f>A412 &amp; COUNTIF(A$2:A412,A412)</f>
        <v>0BG09749602</v>
      </c>
      <c r="AT412" s="10" t="e">
        <f>VLOOKUP(AS412,[1]Hoja3!$B$2:$AO$841,38,FALSE)</f>
        <v>#N/A</v>
      </c>
      <c r="AU412" s="9" t="e">
        <f>IF(AR412&gt;AQ412,1,0)</f>
        <v>#N/A</v>
      </c>
    </row>
    <row r="413" spans="1:48" x14ac:dyDescent="0.25">
      <c r="A413" t="s">
        <v>801</v>
      </c>
      <c r="B413">
        <v>2019</v>
      </c>
      <c r="C413" t="s">
        <v>37</v>
      </c>
      <c r="D413" t="s">
        <v>38</v>
      </c>
      <c r="E413">
        <v>5</v>
      </c>
      <c r="F413" t="s">
        <v>44</v>
      </c>
      <c r="G413">
        <v>0</v>
      </c>
      <c r="H413" t="s">
        <v>116</v>
      </c>
      <c r="I413">
        <v>655</v>
      </c>
      <c r="J413">
        <v>1365</v>
      </c>
      <c r="K413">
        <v>0</v>
      </c>
      <c r="L413">
        <v>0</v>
      </c>
      <c r="M413">
        <v>0.6</v>
      </c>
      <c r="N413">
        <v>0.8</v>
      </c>
      <c r="O413">
        <v>1.05</v>
      </c>
      <c r="P413">
        <v>1.1000000000000001</v>
      </c>
      <c r="Q413" t="s">
        <v>46</v>
      </c>
      <c r="R413">
        <v>5</v>
      </c>
      <c r="S413">
        <v>9</v>
      </c>
      <c r="T413" t="s">
        <v>47</v>
      </c>
      <c r="U413" t="s">
        <v>45</v>
      </c>
      <c r="V413" t="s">
        <v>50</v>
      </c>
      <c r="W413">
        <v>2019</v>
      </c>
      <c r="X413" t="s">
        <v>37</v>
      </c>
      <c r="Y413" t="s">
        <v>38</v>
      </c>
      <c r="Z413">
        <v>5</v>
      </c>
      <c r="AA413">
        <v>1</v>
      </c>
      <c r="AB413">
        <v>0</v>
      </c>
      <c r="AC413">
        <v>0</v>
      </c>
      <c r="AD413">
        <v>0</v>
      </c>
      <c r="AE413">
        <v>0</v>
      </c>
      <c r="AF413" s="10" t="e">
        <f>VLOOKUP(AS413,[1]Hoja3!$B$2:$AO$841,17,FALSE)</f>
        <v>#N/A</v>
      </c>
      <c r="AG413" s="10" t="e">
        <f>VLOOKUP(AS413,[1]Hoja3!$B$2:$AO$841,23,FALSE)</f>
        <v>#N/A</v>
      </c>
      <c r="AH413" s="10" t="e">
        <f>VLOOKUP(AS413,[1]Hoja3!$B$2:$AO$841,28,FALSE)</f>
        <v>#N/A</v>
      </c>
      <c r="AI413" s="10" t="e">
        <f>VLOOKUP(AS413,[1]Hoja3!$B$2:$AO$841,19,FALSE)</f>
        <v>#N/A</v>
      </c>
      <c r="AJ413" s="10"/>
      <c r="AK413">
        <f>IF(AE413=AY413,1,0)</f>
        <v>1</v>
      </c>
      <c r="AL413" t="e">
        <f>IF(AB413=AF413,1,0)</f>
        <v>#N/A</v>
      </c>
      <c r="AM413" t="e">
        <f>IF(AC413=AG413,1,0)</f>
        <v>#N/A</v>
      </c>
      <c r="AN413" t="e">
        <f>IF(AD413=AH413,1,0)</f>
        <v>#N/A</v>
      </c>
      <c r="AO413" t="e">
        <f>IF(H413=AI413,1,0)</f>
        <v>#N/A</v>
      </c>
      <c r="AQ413" s="8">
        <f>COUNTIF($A$2:$A$1228,A413)</f>
        <v>2</v>
      </c>
      <c r="AR413" t="e">
        <f>VLOOKUP(A413,[1]Hoja3!$C$2:$AO$841,39,FALSE)</f>
        <v>#N/A</v>
      </c>
      <c r="AS413" t="str">
        <f>A413 &amp; COUNTIF(A$2:A413,A413)</f>
        <v>0Y4X8473242</v>
      </c>
      <c r="AT413" s="10" t="e">
        <f>VLOOKUP(AS413,[1]Hoja3!$B$2:$AO$841,38,FALSE)</f>
        <v>#N/A</v>
      </c>
      <c r="AU413" s="9" t="e">
        <f>IF(AR413&gt;AQ413,1,0)</f>
        <v>#N/A</v>
      </c>
    </row>
    <row r="414" spans="1:48" x14ac:dyDescent="0.25">
      <c r="A414" t="s">
        <v>315</v>
      </c>
      <c r="B414">
        <v>2019</v>
      </c>
      <c r="C414" t="s">
        <v>37</v>
      </c>
      <c r="D414" t="s">
        <v>38</v>
      </c>
      <c r="E414">
        <v>6</v>
      </c>
      <c r="F414" t="s">
        <v>44</v>
      </c>
      <c r="G414">
        <v>0</v>
      </c>
      <c r="H414" t="s">
        <v>71</v>
      </c>
      <c r="I414">
        <v>468</v>
      </c>
      <c r="J414">
        <v>715</v>
      </c>
      <c r="K414">
        <v>0</v>
      </c>
      <c r="L414">
        <v>0</v>
      </c>
      <c r="M414">
        <v>0</v>
      </c>
      <c r="N414">
        <v>0.6</v>
      </c>
      <c r="O414">
        <v>0.8</v>
      </c>
      <c r="P414">
        <v>1.05</v>
      </c>
      <c r="Q414" t="s">
        <v>46</v>
      </c>
      <c r="R414">
        <v>5</v>
      </c>
      <c r="S414">
        <v>9</v>
      </c>
      <c r="T414" t="s">
        <v>47</v>
      </c>
      <c r="U414" t="s">
        <v>71</v>
      </c>
      <c r="V414" t="s">
        <v>55</v>
      </c>
      <c r="W414">
        <v>2019</v>
      </c>
      <c r="X414" t="s">
        <v>37</v>
      </c>
      <c r="Y414" t="s">
        <v>38</v>
      </c>
      <c r="Z414">
        <v>8</v>
      </c>
      <c r="AA414">
        <v>0</v>
      </c>
      <c r="AB414">
        <v>46</v>
      </c>
      <c r="AC414">
        <v>0</v>
      </c>
      <c r="AD414">
        <v>0</v>
      </c>
      <c r="AE414">
        <v>715</v>
      </c>
      <c r="AF414" s="10" t="e">
        <f>VLOOKUP(AS414,[1]Hoja3!$B$2:$AO$841,17,FALSE)</f>
        <v>#N/A</v>
      </c>
      <c r="AG414" s="10" t="e">
        <f>VLOOKUP(AS414,[1]Hoja3!$B$2:$AO$841,23,FALSE)</f>
        <v>#N/A</v>
      </c>
      <c r="AH414" s="10" t="e">
        <f>VLOOKUP(AS414,[1]Hoja3!$B$2:$AO$841,28,FALSE)</f>
        <v>#N/A</v>
      </c>
      <c r="AI414" s="10" t="e">
        <f>VLOOKUP(AS414,[1]Hoja3!$B$2:$AO$841,19,FALSE)</f>
        <v>#N/A</v>
      </c>
      <c r="AJ414" s="10"/>
      <c r="AK414">
        <f>IF(AE414=AY414,1,0)</f>
        <v>0</v>
      </c>
      <c r="AL414" t="e">
        <f>IF(AB414=AF414,1,0)</f>
        <v>#N/A</v>
      </c>
      <c r="AM414" t="e">
        <f>IF(AC414=AG414,1,0)</f>
        <v>#N/A</v>
      </c>
      <c r="AN414" t="e">
        <f>IF(AD414=AH414,1,0)</f>
        <v>#N/A</v>
      </c>
      <c r="AO414" t="e">
        <f>IF(H414=AI414,1,0)</f>
        <v>#N/A</v>
      </c>
      <c r="AQ414" s="8">
        <f>COUNTIF($A$2:$A$1228,A414)</f>
        <v>1</v>
      </c>
      <c r="AR414" t="e">
        <f>VLOOKUP(A414,[1]Hoja3!$C$2:$AO$841,39,FALSE)</f>
        <v>#N/A</v>
      </c>
      <c r="AS414" t="str">
        <f>A414 &amp; COUNTIF(A$2:A414,A414)</f>
        <v>0XLT2815951</v>
      </c>
      <c r="AT414" s="10" t="e">
        <f>VLOOKUP(AS414,[1]Hoja3!$B$2:$AO$841,38,FALSE)</f>
        <v>#N/A</v>
      </c>
      <c r="AU414" s="9" t="e">
        <f>IF(AR414&gt;AQ414,1,0)</f>
        <v>#N/A</v>
      </c>
    </row>
    <row r="415" spans="1:48" x14ac:dyDescent="0.25">
      <c r="A415" t="s">
        <v>316</v>
      </c>
      <c r="B415">
        <v>2019</v>
      </c>
      <c r="C415" t="s">
        <v>37</v>
      </c>
      <c r="D415" t="s">
        <v>38</v>
      </c>
      <c r="E415">
        <v>7</v>
      </c>
      <c r="F415" t="s">
        <v>40</v>
      </c>
      <c r="G415">
        <v>0.5</v>
      </c>
      <c r="H415" t="s">
        <v>45</v>
      </c>
      <c r="I415">
        <v>803</v>
      </c>
      <c r="J415">
        <v>1573</v>
      </c>
      <c r="K415">
        <v>0.2</v>
      </c>
      <c r="L415">
        <v>0.6</v>
      </c>
      <c r="M415">
        <v>0.8</v>
      </c>
      <c r="N415">
        <v>1.05</v>
      </c>
      <c r="O415">
        <v>1.1000000000000001</v>
      </c>
      <c r="P415">
        <v>1.1499999999999999</v>
      </c>
      <c r="Q415" t="s">
        <v>46</v>
      </c>
      <c r="R415">
        <v>4</v>
      </c>
      <c r="S415">
        <v>6</v>
      </c>
      <c r="T415" t="s">
        <v>47</v>
      </c>
      <c r="U415" t="s">
        <v>48</v>
      </c>
      <c r="V415" t="s">
        <v>36</v>
      </c>
      <c r="W415">
        <v>2019</v>
      </c>
      <c r="X415" t="s">
        <v>37</v>
      </c>
      <c r="Y415" t="s">
        <v>38</v>
      </c>
      <c r="Z415">
        <v>8</v>
      </c>
      <c r="AA415">
        <v>0</v>
      </c>
      <c r="AB415">
        <v>37</v>
      </c>
      <c r="AC415">
        <v>1.1000000000000001</v>
      </c>
      <c r="AD415">
        <v>0.125</v>
      </c>
      <c r="AE415">
        <v>1730.3</v>
      </c>
      <c r="AF415" s="10">
        <f>VLOOKUP(AS415,[1]Hoja3!$B$2:$AO$841,17,FALSE)</f>
        <v>44</v>
      </c>
      <c r="AG415" s="10">
        <f>VLOOKUP(AS415,[1]Hoja3!$B$2:$AO$841,23,FALSE)</f>
        <v>1.1000000000000001</v>
      </c>
      <c r="AH415" s="10">
        <f>VLOOKUP(AS415,[1]Hoja3!$B$2:$AO$841,28,FALSE)</f>
        <v>0.125</v>
      </c>
      <c r="AI415" s="10" t="str">
        <f>VLOOKUP(AS415,[1]Hoja3!$B$2:$AO$841,19,FALSE)</f>
        <v>Light Production Digital Business</v>
      </c>
      <c r="AJ415" s="10">
        <f>VLOOKUP(AS415,[1]Hoja3!$B$2:$AO$841,15,FALSE)</f>
        <v>0</v>
      </c>
      <c r="AK415">
        <f>IF(AE415=AY415,1,0)</f>
        <v>0</v>
      </c>
      <c r="AL415">
        <f>IF(AB415=AF415,1,0)</f>
        <v>0</v>
      </c>
      <c r="AM415">
        <f>IF(AC415=AG415,1,0)</f>
        <v>1</v>
      </c>
      <c r="AN415">
        <f>IF(AD415=AH415,1,0)</f>
        <v>1</v>
      </c>
      <c r="AO415">
        <f>IF(H415=AI415,1,0)</f>
        <v>1</v>
      </c>
      <c r="AP415">
        <f>IF(AJ415=AA415,1,0)</f>
        <v>1</v>
      </c>
      <c r="AQ415" s="8">
        <f>COUNTIF($A$2:$A$1228,A415)</f>
        <v>2</v>
      </c>
      <c r="AR415">
        <f>VLOOKUP(A415,[1]Hoja3!$C$2:$AO$841,39,FALSE)</f>
        <v>2</v>
      </c>
      <c r="AS415" t="str">
        <f>A415 &amp; COUNTIF(A$2:A415,A415)</f>
        <v>0BG29432211</v>
      </c>
      <c r="AT415" s="10">
        <f>VLOOKUP(AS415,[1]Hoja3!$B$2:$AO$841,38,FALSE)</f>
        <v>1730.3000000000004</v>
      </c>
      <c r="AU415" s="9">
        <f>IF(AR415&gt;AQ415,1,0)</f>
        <v>0</v>
      </c>
      <c r="AV415">
        <f>IF(P415="NA",2,IF(OR(F415="INSTALACION NUEVA",F415="Mantenimiento preventivo"),3,IF(AND(AB415&lt;AF415,AK415&lt;&gt;1),4,IF(AT415&gt;AE415,1,0))))</f>
        <v>4</v>
      </c>
    </row>
    <row r="416" spans="1:48" x14ac:dyDescent="0.25">
      <c r="A416" t="s">
        <v>93</v>
      </c>
      <c r="B416">
        <v>2019</v>
      </c>
      <c r="C416" t="s">
        <v>37</v>
      </c>
      <c r="D416" t="s">
        <v>38</v>
      </c>
      <c r="E416">
        <v>7</v>
      </c>
      <c r="F416" t="s">
        <v>40</v>
      </c>
      <c r="G416">
        <v>2.5</v>
      </c>
      <c r="H416" t="s">
        <v>45</v>
      </c>
      <c r="I416">
        <v>803</v>
      </c>
      <c r="J416">
        <v>1573</v>
      </c>
      <c r="K416">
        <v>0.2</v>
      </c>
      <c r="L416">
        <v>0.6</v>
      </c>
      <c r="M416">
        <v>0.8</v>
      </c>
      <c r="N416">
        <v>1.05</v>
      </c>
      <c r="O416">
        <v>1.1000000000000001</v>
      </c>
      <c r="P416">
        <v>1.1499999999999999</v>
      </c>
      <c r="Q416" t="s">
        <v>46</v>
      </c>
      <c r="R416">
        <v>4</v>
      </c>
      <c r="S416">
        <v>6</v>
      </c>
      <c r="T416" t="s">
        <v>47</v>
      </c>
      <c r="U416" t="s">
        <v>48</v>
      </c>
      <c r="V416" t="s">
        <v>36</v>
      </c>
      <c r="W416">
        <v>2019</v>
      </c>
      <c r="X416" t="s">
        <v>37</v>
      </c>
      <c r="Y416" t="s">
        <v>38</v>
      </c>
      <c r="Z416">
        <v>11</v>
      </c>
      <c r="AA416">
        <v>0</v>
      </c>
      <c r="AB416">
        <v>6</v>
      </c>
      <c r="AC416">
        <v>0.6</v>
      </c>
      <c r="AD416">
        <v>0.625</v>
      </c>
      <c r="AE416">
        <v>943.8</v>
      </c>
      <c r="AF416" s="10">
        <f>VLOOKUP(AS416,[1]Hoja3!$B$2:$AO$841,17,FALSE)</f>
        <v>8</v>
      </c>
      <c r="AG416" s="10">
        <f>VLOOKUP(AS416,[1]Hoja3!$B$2:$AO$841,23,FALSE)</f>
        <v>0.8</v>
      </c>
      <c r="AH416" s="10">
        <f>VLOOKUP(AS416,[1]Hoja3!$B$2:$AO$841,28,FALSE)</f>
        <v>0.625</v>
      </c>
      <c r="AI416" s="10" t="str">
        <f>VLOOKUP(AS416,[1]Hoja3!$B$2:$AO$841,19,FALSE)</f>
        <v>Light Production Digital Business</v>
      </c>
      <c r="AJ416" s="10">
        <f>VLOOKUP(AS416,[1]Hoja3!$B$2:$AO$841,15,FALSE)</f>
        <v>0</v>
      </c>
      <c r="AK416">
        <f>IF(AE416=AY416,1,0)</f>
        <v>0</v>
      </c>
      <c r="AL416">
        <f>IF(AB416=AF416,1,0)</f>
        <v>0</v>
      </c>
      <c r="AM416">
        <f>IF(AC416=AG416,1,0)</f>
        <v>0</v>
      </c>
      <c r="AN416">
        <f>IF(AD416=AH416,1,0)</f>
        <v>1</v>
      </c>
      <c r="AO416">
        <f>IF(H416=AI416,1,0)</f>
        <v>1</v>
      </c>
      <c r="AP416">
        <f>IF(AJ416=AA416,1,0)</f>
        <v>1</v>
      </c>
      <c r="AQ416" s="8">
        <f>COUNTIF($A$2:$A$1228,A416)</f>
        <v>3</v>
      </c>
      <c r="AR416">
        <f>VLOOKUP(A416,[1]Hoja3!$C$2:$AO$841,39,FALSE)</f>
        <v>3</v>
      </c>
      <c r="AS416" t="str">
        <f>A416 &amp; COUNTIF(A$2:A416,A416)</f>
        <v>0BG29493122</v>
      </c>
      <c r="AT416" s="10">
        <f>VLOOKUP(AS416,[1]Hoja3!$B$2:$AO$841,38,FALSE)</f>
        <v>1258.4000000000003</v>
      </c>
      <c r="AU416" s="9">
        <f>IF(AR416&gt;AQ416,1,0)</f>
        <v>0</v>
      </c>
      <c r="AV416">
        <f>IF(P416="NA",2,IF(OR(F416="INSTALACION NUEVA",F416="Mantenimiento preventivo"),3,IF(AND(AB416&lt;AF416,AK416&lt;&gt;1),4,IF(AT416&gt;AE416,1,0))))</f>
        <v>4</v>
      </c>
    </row>
    <row r="417" spans="1:48" x14ac:dyDescent="0.25">
      <c r="A417" t="s">
        <v>317</v>
      </c>
      <c r="B417">
        <v>2019</v>
      </c>
      <c r="C417" t="s">
        <v>37</v>
      </c>
      <c r="D417" t="s">
        <v>38</v>
      </c>
      <c r="E417">
        <v>7</v>
      </c>
      <c r="F417" t="s">
        <v>40</v>
      </c>
      <c r="G417">
        <v>0.3</v>
      </c>
      <c r="H417" t="s">
        <v>54</v>
      </c>
      <c r="I417">
        <v>803</v>
      </c>
      <c r="J417">
        <v>1573</v>
      </c>
      <c r="K417">
        <v>0.2</v>
      </c>
      <c r="L417">
        <v>0.6</v>
      </c>
      <c r="M417">
        <v>0.8</v>
      </c>
      <c r="N417">
        <v>1.05</v>
      </c>
      <c r="O417">
        <v>1.1000000000000001</v>
      </c>
      <c r="P417">
        <v>1.1499999999999999</v>
      </c>
      <c r="Q417" t="s">
        <v>46</v>
      </c>
      <c r="R417">
        <v>4</v>
      </c>
      <c r="S417">
        <v>6</v>
      </c>
      <c r="T417" t="s">
        <v>47</v>
      </c>
      <c r="U417" t="s">
        <v>54</v>
      </c>
      <c r="V417" t="s">
        <v>36</v>
      </c>
      <c r="W417">
        <v>2019</v>
      </c>
      <c r="X417" t="s">
        <v>37</v>
      </c>
      <c r="Y417" t="s">
        <v>38</v>
      </c>
      <c r="Z417">
        <v>8</v>
      </c>
      <c r="AA417">
        <v>0</v>
      </c>
      <c r="AB417">
        <v>52</v>
      </c>
      <c r="AC417">
        <v>1.1000000000000001</v>
      </c>
      <c r="AD417">
        <v>7.4999999999999997E-2</v>
      </c>
      <c r="AE417">
        <v>1730.3</v>
      </c>
      <c r="AF417" s="10">
        <f>VLOOKUP(AS417,[1]Hoja3!$B$2:$AO$841,17,FALSE)</f>
        <v>60</v>
      </c>
      <c r="AG417" s="10">
        <f>VLOOKUP(AS417,[1]Hoja3!$B$2:$AO$841,23,FALSE)</f>
        <v>1.1000000000000001</v>
      </c>
      <c r="AH417" s="10">
        <f>VLOOKUP(AS417,[1]Hoja3!$B$2:$AO$841,28,FALSE)</f>
        <v>0</v>
      </c>
      <c r="AI417" s="10" t="str">
        <f>VLOOKUP(AS417,[1]Hoja3!$B$2:$AO$841,19,FALSE)</f>
        <v>Entry Production Color Low/Mid</v>
      </c>
      <c r="AJ417" s="10">
        <f>VLOOKUP(AS417,[1]Hoja3!$B$2:$AO$841,15,FALSE)</f>
        <v>0</v>
      </c>
      <c r="AK417">
        <f>IF(AE417=AY417,1,0)</f>
        <v>0</v>
      </c>
      <c r="AL417">
        <f>IF(AB417=AF417,1,0)</f>
        <v>0</v>
      </c>
      <c r="AM417">
        <f>IF(AC417=AG417,1,0)</f>
        <v>1</v>
      </c>
      <c r="AN417">
        <f>IF(AD417=AH417,1,0)</f>
        <v>0</v>
      </c>
      <c r="AO417">
        <f>IF(H417=AI417,1,0)</f>
        <v>1</v>
      </c>
      <c r="AP417">
        <f>IF(AJ417=AA417,1,0)</f>
        <v>1</v>
      </c>
      <c r="AQ417" s="8">
        <f>COUNTIF($A$2:$A$1228,A417)</f>
        <v>1</v>
      </c>
      <c r="AR417">
        <f>VLOOKUP(A417,[1]Hoja3!$C$2:$AO$841,39,FALSE)</f>
        <v>1</v>
      </c>
      <c r="AS417" t="str">
        <f>A417 &amp; COUNTIF(A$2:A417,A417)</f>
        <v>0E2B6507461</v>
      </c>
      <c r="AT417" s="10">
        <f>VLOOKUP(AS417,[1]Hoja3!$B$2:$AO$841,38,FALSE)</f>
        <v>1730.3000000000004</v>
      </c>
      <c r="AU417" s="9">
        <f>IF(AR417&gt;AQ417,1,0)</f>
        <v>0</v>
      </c>
      <c r="AV417">
        <f>IF(P417="NA",2,IF(OR(F417="INSTALACION NUEVA",F417="Mantenimiento preventivo"),3,IF(AND(AB417&lt;AF417,AK417&lt;&gt;1),4,IF(AT417&gt;AE417,1,0))))</f>
        <v>4</v>
      </c>
    </row>
    <row r="418" spans="1:48" x14ac:dyDescent="0.25">
      <c r="A418" t="s">
        <v>804</v>
      </c>
      <c r="B418">
        <v>2019</v>
      </c>
      <c r="C418" t="s">
        <v>37</v>
      </c>
      <c r="D418" t="s">
        <v>38</v>
      </c>
      <c r="E418">
        <v>7</v>
      </c>
      <c r="F418" t="s">
        <v>40</v>
      </c>
      <c r="G418">
        <v>0.43333329999999998</v>
      </c>
      <c r="I418" t="s">
        <v>33</v>
      </c>
      <c r="J418" t="s">
        <v>33</v>
      </c>
      <c r="K418" t="s">
        <v>33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R418" t="s">
        <v>33</v>
      </c>
      <c r="S418" t="s">
        <v>33</v>
      </c>
      <c r="U418" t="s">
        <v>34</v>
      </c>
      <c r="V418" t="s">
        <v>50</v>
      </c>
      <c r="W418">
        <v>2019</v>
      </c>
      <c r="X418" t="s">
        <v>37</v>
      </c>
      <c r="Y418" t="s">
        <v>38</v>
      </c>
      <c r="Z418">
        <v>8</v>
      </c>
      <c r="AA418" t="s">
        <v>33</v>
      </c>
      <c r="AB418">
        <v>0</v>
      </c>
      <c r="AC418">
        <v>0</v>
      </c>
      <c r="AD418">
        <v>0</v>
      </c>
      <c r="AE418">
        <v>0</v>
      </c>
      <c r="AF418" s="10">
        <f>VLOOKUP(AS418,[1]Hoja3!$B$2:$AO$841,17,FALSE)</f>
        <v>959</v>
      </c>
      <c r="AG418" s="10">
        <f>VLOOKUP(AS418,[1]Hoja3!$B$2:$AO$841,23,FALSE)</f>
        <v>1.05</v>
      </c>
      <c r="AH418" s="10">
        <f>VLOOKUP(AS418,[1]Hoja3!$B$2:$AO$841,28,FALSE)</f>
        <v>0.192</v>
      </c>
      <c r="AI418" s="10" t="str">
        <f>VLOOKUP(AS418,[1]Hoja3!$B$2:$AO$841,19,FALSE)</f>
        <v>A4 Mono MFPs</v>
      </c>
      <c r="AJ418" s="10">
        <f>VLOOKUP(AS418,[1]Hoja3!$B$2:$AO$841,15,FALSE)</f>
        <v>0</v>
      </c>
      <c r="AK418">
        <f>IF(AE418=AY418,1,0)</f>
        <v>1</v>
      </c>
      <c r="AL418">
        <f>IF(AB418=AF418,1,0)</f>
        <v>0</v>
      </c>
      <c r="AM418">
        <f>IF(AC418=AG418,1,0)</f>
        <v>0</v>
      </c>
      <c r="AN418">
        <f>IF(AD418=AH418,1,0)</f>
        <v>0</v>
      </c>
      <c r="AO418">
        <f>IF(H418=AI418,1,0)</f>
        <v>0</v>
      </c>
      <c r="AP418">
        <f>IF(AJ418=AA418,1,0)</f>
        <v>0</v>
      </c>
      <c r="AQ418" s="8">
        <f>COUNTIF($A$2:$A$1228,A418)</f>
        <v>1</v>
      </c>
      <c r="AR418">
        <f>VLOOKUP(A418,[1]Hoja3!$C$2:$AO$841,39,FALSE)</f>
        <v>1</v>
      </c>
      <c r="AS418" t="str">
        <f>A418 &amp; COUNTIF(A$2:A418,A418)</f>
        <v>0C4X0082921</v>
      </c>
      <c r="AT418" s="10">
        <f>VLOOKUP(AS418,[1]Hoja3!$B$2:$AO$841,38,FALSE)</f>
        <v>750.75000000000011</v>
      </c>
      <c r="AU418" s="9">
        <f>IF(AR418&gt;AQ418,1,0)</f>
        <v>0</v>
      </c>
      <c r="AV418">
        <f>IF(P418="NA",2,IF(OR(F418="INSTALACION NUEVA",F418="Mantenimiento preventivo"),3,IF(AND(AB418&lt;AF418,AK418&lt;&gt;1),4,IF(AT418&gt;AE418,1,0))))</f>
        <v>2</v>
      </c>
    </row>
    <row r="419" spans="1:48" x14ac:dyDescent="0.25">
      <c r="A419" t="s">
        <v>153</v>
      </c>
      <c r="B419">
        <v>2019</v>
      </c>
      <c r="C419" t="s">
        <v>37</v>
      </c>
      <c r="D419" t="s">
        <v>38</v>
      </c>
      <c r="E419">
        <v>7</v>
      </c>
      <c r="F419" t="s">
        <v>40</v>
      </c>
      <c r="G419">
        <v>2.0333329999999998</v>
      </c>
      <c r="H419" t="s">
        <v>58</v>
      </c>
      <c r="I419">
        <v>655</v>
      </c>
      <c r="J419">
        <v>1365</v>
      </c>
      <c r="K419">
        <v>0</v>
      </c>
      <c r="L419">
        <v>0</v>
      </c>
      <c r="M419">
        <v>0.6</v>
      </c>
      <c r="N419">
        <v>0.8</v>
      </c>
      <c r="O419">
        <v>1.05</v>
      </c>
      <c r="P419">
        <v>1.1000000000000001</v>
      </c>
      <c r="Q419" t="s">
        <v>46</v>
      </c>
      <c r="R419">
        <v>5</v>
      </c>
      <c r="S419">
        <v>9</v>
      </c>
      <c r="T419" t="s">
        <v>47</v>
      </c>
      <c r="U419" t="s">
        <v>45</v>
      </c>
      <c r="V419" t="s">
        <v>50</v>
      </c>
      <c r="W419">
        <v>2019</v>
      </c>
      <c r="X419" t="s">
        <v>37</v>
      </c>
      <c r="Y419" t="s">
        <v>38</v>
      </c>
      <c r="Z419">
        <v>8</v>
      </c>
      <c r="AA419">
        <v>0</v>
      </c>
      <c r="AB419">
        <v>4</v>
      </c>
      <c r="AC419">
        <v>0</v>
      </c>
      <c r="AD419">
        <v>0.40666659999999999</v>
      </c>
      <c r="AE419">
        <v>0</v>
      </c>
      <c r="AF419" s="10">
        <f>VLOOKUP(AS419,[1]Hoja3!$B$2:$AO$841,17,FALSE)</f>
        <v>4</v>
      </c>
      <c r="AG419" s="10">
        <f>VLOOKUP(AS419,[1]Hoja3!$B$2:$AO$841,23,FALSE)</f>
        <v>0</v>
      </c>
      <c r="AH419" s="10">
        <f>VLOOKUP(AS419,[1]Hoja3!$B$2:$AO$841,28,FALSE)</f>
        <v>0.40599999999999997</v>
      </c>
      <c r="AI419" s="10" t="str">
        <f>VLOOKUP(AS419,[1]Hoja3!$B$2:$AO$841,19,FALSE)</f>
        <v>Departmental Digital</v>
      </c>
      <c r="AJ419" s="10">
        <f>VLOOKUP(AS419,[1]Hoja3!$B$2:$AO$841,15,FALSE)</f>
        <v>0</v>
      </c>
      <c r="AK419">
        <f>IF(AE419=AY419,1,0)</f>
        <v>1</v>
      </c>
      <c r="AL419">
        <f>IF(AB419=AF419,1,0)</f>
        <v>1</v>
      </c>
      <c r="AM419">
        <f>IF(AC419=AG419,1,0)</f>
        <v>1</v>
      </c>
      <c r="AN419">
        <f>IF(AD419=AH419,1,0)</f>
        <v>0</v>
      </c>
      <c r="AO419">
        <f>IF(H419=AI419,1,0)</f>
        <v>1</v>
      </c>
      <c r="AP419">
        <f>IF(AJ419=AA419,1,0)</f>
        <v>1</v>
      </c>
      <c r="AQ419" s="8">
        <f>COUNTIF($A$2:$A$1228,A419)</f>
        <v>4</v>
      </c>
      <c r="AR419">
        <f>VLOOKUP(A419,[1]Hoja3!$C$2:$AO$841,39,FALSE)</f>
        <v>4</v>
      </c>
      <c r="AS419" t="str">
        <f>A419 &amp; COUNTIF(A$2:A419,A419)</f>
        <v>03AG8803552</v>
      </c>
      <c r="AT419" s="10">
        <f>VLOOKUP(AS419,[1]Hoja3!$B$2:$AO$841,38,FALSE)</f>
        <v>0</v>
      </c>
      <c r="AU419" s="9">
        <f>IF(AR419&gt;AQ419,1,0)</f>
        <v>0</v>
      </c>
      <c r="AV419">
        <f>IF(P419="NA",2,IF(OR(F419="INSTALACION NUEVA",F419="Mantenimiento preventivo"),3,IF(AND(AB419&lt;AF419,AK419&lt;&gt;1),4,IF(AT419&gt;AE419,1,0))))</f>
        <v>0</v>
      </c>
    </row>
    <row r="420" spans="1:48" x14ac:dyDescent="0.25">
      <c r="A420" t="s">
        <v>148</v>
      </c>
      <c r="B420">
        <v>2019</v>
      </c>
      <c r="C420" t="s">
        <v>37</v>
      </c>
      <c r="D420" t="s">
        <v>38</v>
      </c>
      <c r="E420">
        <v>7</v>
      </c>
      <c r="F420" t="s">
        <v>40</v>
      </c>
      <c r="G420">
        <v>0.55000000000000004</v>
      </c>
      <c r="H420" t="s">
        <v>54</v>
      </c>
      <c r="I420">
        <v>803</v>
      </c>
      <c r="J420">
        <v>1573</v>
      </c>
      <c r="K420">
        <v>0.2</v>
      </c>
      <c r="L420">
        <v>0.6</v>
      </c>
      <c r="M420">
        <v>0.8</v>
      </c>
      <c r="N420">
        <v>1.05</v>
      </c>
      <c r="O420">
        <v>1.1000000000000001</v>
      </c>
      <c r="P420">
        <v>1.1499999999999999</v>
      </c>
      <c r="Q420" t="s">
        <v>46</v>
      </c>
      <c r="R420">
        <v>4</v>
      </c>
      <c r="S420">
        <v>6</v>
      </c>
      <c r="T420" t="s">
        <v>47</v>
      </c>
      <c r="U420" t="s">
        <v>54</v>
      </c>
      <c r="V420" t="s">
        <v>50</v>
      </c>
      <c r="W420">
        <v>2019</v>
      </c>
      <c r="X420" t="s">
        <v>37</v>
      </c>
      <c r="Y420" t="s">
        <v>38</v>
      </c>
      <c r="Z420">
        <v>8</v>
      </c>
      <c r="AA420">
        <v>0</v>
      </c>
      <c r="AB420">
        <v>4</v>
      </c>
      <c r="AC420">
        <v>0.6</v>
      </c>
      <c r="AD420">
        <v>0.13750000000000001</v>
      </c>
      <c r="AE420">
        <v>943.8</v>
      </c>
      <c r="AF420" s="10">
        <f>VLOOKUP(AS420,[1]Hoja3!$B$2:$AO$841,17,FALSE)</f>
        <v>5</v>
      </c>
      <c r="AG420" s="10">
        <f>VLOOKUP(AS420,[1]Hoja3!$B$2:$AO$841,23,FALSE)</f>
        <v>0.6</v>
      </c>
      <c r="AH420" s="10">
        <f>VLOOKUP(AS420,[1]Hoja3!$B$2:$AO$841,28,FALSE)</f>
        <v>0</v>
      </c>
      <c r="AI420" s="10" t="str">
        <f>VLOOKUP(AS420,[1]Hoja3!$B$2:$AO$841,19,FALSE)</f>
        <v>Entry Production Color Low/Mid</v>
      </c>
      <c r="AJ420" s="10">
        <f>VLOOKUP(AS420,[1]Hoja3!$B$2:$AO$841,15,FALSE)</f>
        <v>0</v>
      </c>
      <c r="AK420">
        <f>IF(AE420=AY420,1,0)</f>
        <v>0</v>
      </c>
      <c r="AL420">
        <f>IF(AB420=AF420,1,0)</f>
        <v>0</v>
      </c>
      <c r="AM420">
        <f>IF(AC420=AG420,1,0)</f>
        <v>1</v>
      </c>
      <c r="AN420">
        <f>IF(AD420=AH420,1,0)</f>
        <v>0</v>
      </c>
      <c r="AO420">
        <f>IF(H420=AI420,1,0)</f>
        <v>1</v>
      </c>
      <c r="AP420">
        <f>IF(AJ420=AA420,1,0)</f>
        <v>1</v>
      </c>
      <c r="AQ420" s="8">
        <f>COUNTIF($A$2:$A$1228,A420)</f>
        <v>3</v>
      </c>
      <c r="AR420">
        <f>VLOOKUP(A420,[1]Hoja3!$C$2:$AO$841,39,FALSE)</f>
        <v>3</v>
      </c>
      <c r="AS420" t="str">
        <f>A420 &amp; COUNTIF(A$2:A420,A420)</f>
        <v>0XPN3965742</v>
      </c>
      <c r="AT420" s="10">
        <f>VLOOKUP(AS420,[1]Hoja3!$B$2:$AO$841,38,FALSE)</f>
        <v>943.80000000000007</v>
      </c>
      <c r="AU420" s="9">
        <f>IF(AR420&gt;AQ420,1,0)</f>
        <v>0</v>
      </c>
      <c r="AV420">
        <f>IF(P420="NA",2,IF(OR(F420="INSTALACION NUEVA",F420="Mantenimiento preventivo"),3,IF(AND(AB420&lt;AF420,AK420&lt;&gt;1),4,IF(AT420&gt;AE420,1,0))))</f>
        <v>4</v>
      </c>
    </row>
    <row r="421" spans="1:48" x14ac:dyDescent="0.25">
      <c r="A421" t="s">
        <v>805</v>
      </c>
      <c r="B421">
        <v>2019</v>
      </c>
      <c r="C421" t="s">
        <v>37</v>
      </c>
      <c r="D421" t="s">
        <v>38</v>
      </c>
      <c r="E421">
        <v>7</v>
      </c>
      <c r="F421" t="s">
        <v>40</v>
      </c>
      <c r="G421">
        <v>4.9333330000000002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R421" t="s">
        <v>33</v>
      </c>
      <c r="S421" t="s">
        <v>33</v>
      </c>
      <c r="U421" t="s">
        <v>34</v>
      </c>
      <c r="V421" t="s">
        <v>80</v>
      </c>
      <c r="W421">
        <v>2019</v>
      </c>
      <c r="X421" t="s">
        <v>37</v>
      </c>
      <c r="Y421" t="s">
        <v>38</v>
      </c>
      <c r="Z421">
        <v>12</v>
      </c>
      <c r="AA421" t="s">
        <v>33</v>
      </c>
      <c r="AB421">
        <v>0</v>
      </c>
      <c r="AC421">
        <v>0</v>
      </c>
      <c r="AD421">
        <v>0</v>
      </c>
      <c r="AE421">
        <v>0</v>
      </c>
      <c r="AF421" s="10">
        <f>VLOOKUP(AS421,[1]Hoja3!$B$2:$AO$841,17,FALSE)</f>
        <v>2683</v>
      </c>
      <c r="AG421" s="10">
        <f>VLOOKUP(AS421,[1]Hoja3!$B$2:$AO$841,23,FALSE)</f>
        <v>1.05</v>
      </c>
      <c r="AH421" s="10">
        <f>VLOOKUP(AS421,[1]Hoja3!$B$2:$AO$841,28,FALSE)</f>
        <v>1</v>
      </c>
      <c r="AI421" s="10" t="str">
        <f>VLOOKUP(AS421,[1]Hoja3!$B$2:$AO$841,19,FALSE)</f>
        <v>A4 Mono MFPs</v>
      </c>
      <c r="AJ421" s="10">
        <f>VLOOKUP(AS421,[1]Hoja3!$B$2:$AO$841,15,FALSE)</f>
        <v>0</v>
      </c>
      <c r="AK421">
        <f>IF(AE421=AY421,1,0)</f>
        <v>1</v>
      </c>
      <c r="AL421">
        <f>IF(AB421=AF421,1,0)</f>
        <v>0</v>
      </c>
      <c r="AM421">
        <f>IF(AC421=AG421,1,0)</f>
        <v>0</v>
      </c>
      <c r="AN421">
        <f>IF(AD421=AH421,1,0)</f>
        <v>0</v>
      </c>
      <c r="AO421">
        <f>IF(H421=AI421,1,0)</f>
        <v>0</v>
      </c>
      <c r="AP421">
        <f>IF(AJ421=AA421,1,0)</f>
        <v>0</v>
      </c>
      <c r="AQ421" s="8">
        <f>COUNTIF($A$2:$A$1228,A421)</f>
        <v>1</v>
      </c>
      <c r="AR421">
        <f>VLOOKUP(A421,[1]Hoja3!$C$2:$AO$841,39,FALSE)</f>
        <v>1</v>
      </c>
      <c r="AS421" t="str">
        <f>A421 &amp; COUNTIF(A$2:A421,A421)</f>
        <v>9HB3331751</v>
      </c>
      <c r="AT421" s="10">
        <f>VLOOKUP(AS421,[1]Hoja3!$B$2:$AO$841,38,FALSE)</f>
        <v>750.75000000000011</v>
      </c>
      <c r="AU421" s="9">
        <f>IF(AR421&gt;AQ421,1,0)</f>
        <v>0</v>
      </c>
      <c r="AV421">
        <f>IF(P421="NA",2,IF(OR(F421="INSTALACION NUEVA",F421="Mantenimiento preventivo"),3,IF(AND(AB421&lt;AF421,AK421&lt;&gt;1),4,IF(AT421&gt;AE421,1,0))))</f>
        <v>2</v>
      </c>
    </row>
    <row r="422" spans="1:48" x14ac:dyDescent="0.25">
      <c r="A422" t="s">
        <v>319</v>
      </c>
      <c r="B422">
        <v>2019</v>
      </c>
      <c r="C422" t="s">
        <v>37</v>
      </c>
      <c r="D422" t="s">
        <v>38</v>
      </c>
      <c r="E422">
        <v>7</v>
      </c>
      <c r="F422" t="s">
        <v>40</v>
      </c>
      <c r="G422">
        <v>0.55000000000000004</v>
      </c>
      <c r="H422" t="s">
        <v>54</v>
      </c>
      <c r="I422">
        <v>803</v>
      </c>
      <c r="J422">
        <v>1573</v>
      </c>
      <c r="K422">
        <v>0.2</v>
      </c>
      <c r="L422">
        <v>0.6</v>
      </c>
      <c r="M422">
        <v>0.8</v>
      </c>
      <c r="N422">
        <v>1.05</v>
      </c>
      <c r="O422">
        <v>1.1000000000000001</v>
      </c>
      <c r="P422">
        <v>1.1499999999999999</v>
      </c>
      <c r="Q422" t="s">
        <v>46</v>
      </c>
      <c r="R422">
        <v>4</v>
      </c>
      <c r="S422">
        <v>6</v>
      </c>
      <c r="T422" t="s">
        <v>47</v>
      </c>
      <c r="U422" t="s">
        <v>54</v>
      </c>
      <c r="V422" t="s">
        <v>42</v>
      </c>
      <c r="W422">
        <v>2019</v>
      </c>
      <c r="X422" t="s">
        <v>37</v>
      </c>
      <c r="Y422" t="s">
        <v>38</v>
      </c>
      <c r="Z422">
        <v>8</v>
      </c>
      <c r="AA422">
        <v>0</v>
      </c>
      <c r="AB422">
        <v>53</v>
      </c>
      <c r="AC422">
        <v>1.1000000000000001</v>
      </c>
      <c r="AD422">
        <v>0.13750000000000001</v>
      </c>
      <c r="AE422">
        <v>1730.3</v>
      </c>
      <c r="AF422" s="10">
        <f>VLOOKUP(AS422,[1]Hoja3!$B$2:$AO$841,17,FALSE)</f>
        <v>56</v>
      </c>
      <c r="AG422" s="10">
        <f>VLOOKUP(AS422,[1]Hoja3!$B$2:$AO$841,23,FALSE)</f>
        <v>1.1000000000000001</v>
      </c>
      <c r="AH422" s="10">
        <f>VLOOKUP(AS422,[1]Hoja3!$B$2:$AO$841,28,FALSE)</f>
        <v>0.155</v>
      </c>
      <c r="AI422" s="10" t="str">
        <f>VLOOKUP(AS422,[1]Hoja3!$B$2:$AO$841,19,FALSE)</f>
        <v>Entry Production Color Low/Mid</v>
      </c>
      <c r="AJ422" s="10">
        <f>VLOOKUP(AS422,[1]Hoja3!$B$2:$AO$841,15,FALSE)</f>
        <v>0</v>
      </c>
      <c r="AK422">
        <f>IF(AE422=AY422,1,0)</f>
        <v>0</v>
      </c>
      <c r="AL422">
        <f>IF(AB422=AF422,1,0)</f>
        <v>0</v>
      </c>
      <c r="AM422">
        <f>IF(AC422=AG422,1,0)</f>
        <v>1</v>
      </c>
      <c r="AN422">
        <f>IF(AD422=AH422,1,0)</f>
        <v>0</v>
      </c>
      <c r="AO422">
        <f>IF(H422=AI422,1,0)</f>
        <v>1</v>
      </c>
      <c r="AP422">
        <f>IF(AJ422=AA422,1,0)</f>
        <v>1</v>
      </c>
      <c r="AQ422" s="8">
        <f>COUNTIF($A$2:$A$1228,A422)</f>
        <v>1</v>
      </c>
      <c r="AR422">
        <f>VLOOKUP(A422,[1]Hoja3!$C$2:$AO$841,39,FALSE)</f>
        <v>1</v>
      </c>
      <c r="AS422" t="str">
        <f>A422 &amp; COUNTIF(A$2:A422,A422)</f>
        <v>0XPN3931101</v>
      </c>
      <c r="AT422" s="10">
        <f>VLOOKUP(AS422,[1]Hoja3!$B$2:$AO$841,38,FALSE)</f>
        <v>1730.3000000000004</v>
      </c>
      <c r="AU422" s="9">
        <f>IF(AR422&gt;AQ422,1,0)</f>
        <v>0</v>
      </c>
      <c r="AV422">
        <f>IF(P422="NA",2,IF(OR(F422="INSTALACION NUEVA",F422="Mantenimiento preventivo"),3,IF(AND(AB422&lt;AF422,AK422&lt;&gt;1),4,IF(AT422&gt;AE422,1,0))))</f>
        <v>4</v>
      </c>
    </row>
    <row r="423" spans="1:48" x14ac:dyDescent="0.25">
      <c r="A423" t="s">
        <v>912</v>
      </c>
      <c r="B423">
        <v>2019</v>
      </c>
      <c r="C423" t="s">
        <v>37</v>
      </c>
      <c r="D423" t="s">
        <v>38</v>
      </c>
      <c r="E423">
        <v>17</v>
      </c>
      <c r="F423" t="s">
        <v>44</v>
      </c>
      <c r="G423">
        <v>1.6666670000000001E-2</v>
      </c>
      <c r="I423" t="s">
        <v>33</v>
      </c>
      <c r="J423" t="s">
        <v>33</v>
      </c>
      <c r="K423" t="s">
        <v>33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R423" t="s">
        <v>33</v>
      </c>
      <c r="S423" t="s">
        <v>33</v>
      </c>
      <c r="V423" t="s">
        <v>73</v>
      </c>
      <c r="W423">
        <v>2019</v>
      </c>
      <c r="X423" t="s">
        <v>37</v>
      </c>
      <c r="Y423" t="s">
        <v>38</v>
      </c>
      <c r="Z423">
        <v>29</v>
      </c>
      <c r="AA423" t="s">
        <v>33</v>
      </c>
      <c r="AB423">
        <v>0</v>
      </c>
      <c r="AC423">
        <v>0</v>
      </c>
      <c r="AD423">
        <v>0</v>
      </c>
      <c r="AE423">
        <v>0</v>
      </c>
      <c r="AF423" s="10" t="str">
        <f>VLOOKUP(AS423,[1]Hoja3!$B$2:$AO$841,17,FALSE)</f>
        <v xml:space="preserve">  </v>
      </c>
      <c r="AG423" s="10">
        <f>VLOOKUP(AS423,[1]Hoja3!$B$2:$AO$841,23,FALSE)</f>
        <v>1</v>
      </c>
      <c r="AH423" s="10">
        <f>VLOOKUP(AS423,[1]Hoja3!$B$2:$AO$841,28,FALSE)</f>
        <v>1</v>
      </c>
      <c r="AI423" s="10" t="str">
        <f>VLOOKUP(AS423,[1]Hoja3!$B$2:$AO$841,19,FALSE)</f>
        <v>A3 Professional Color Laser MFPs</v>
      </c>
      <c r="AJ423" s="10">
        <f>VLOOKUP(AS423,[1]Hoja3!$B$2:$AO$841,15,FALSE)</f>
        <v>0</v>
      </c>
      <c r="AK423">
        <f>IF(AE423=AY423,1,0)</f>
        <v>1</v>
      </c>
      <c r="AL423">
        <f>IF(AB423=AF423,1,0)</f>
        <v>0</v>
      </c>
      <c r="AM423">
        <f>IF(AC423=AG423,1,0)</f>
        <v>0</v>
      </c>
      <c r="AN423">
        <f>IF(AD423=AH423,1,0)</f>
        <v>0</v>
      </c>
      <c r="AO423">
        <f>IF(H423=AI423,1,0)</f>
        <v>0</v>
      </c>
      <c r="AP423">
        <f>IF(AJ423=AA423,1,0)</f>
        <v>0</v>
      </c>
      <c r="AQ423" s="8">
        <f>COUNTIF($A$2:$A$1228,A423)</f>
        <v>1</v>
      </c>
      <c r="AR423">
        <f>VLOOKUP(A423,[1]Hoja3!$C$2:$AO$841,39,FALSE)</f>
        <v>1</v>
      </c>
      <c r="AS423" t="str">
        <f>A423 &amp; COUNTIF(A$2:A423,A423)</f>
        <v>0ER21278791</v>
      </c>
      <c r="AT423" s="10">
        <f>VLOOKUP(AS423,[1]Hoja3!$B$2:$AO$841,38,FALSE)</f>
        <v>1365</v>
      </c>
      <c r="AU423" s="9">
        <f>IF(AR423&gt;AQ423,1,0)</f>
        <v>0</v>
      </c>
      <c r="AV423">
        <f>IF(P423="NA",2,IF(OR(F423="INSTALACION NUEVA",F423="Mantenimiento preventivo"),3,IF(AND(AB423&lt;AF423,AK423&lt;&gt;1),4,IF(AT423&gt;AE423,1,0))))</f>
        <v>2</v>
      </c>
    </row>
    <row r="424" spans="1:48" x14ac:dyDescent="0.25">
      <c r="A424" t="s">
        <v>350</v>
      </c>
      <c r="B424">
        <v>2019</v>
      </c>
      <c r="C424" t="s">
        <v>37</v>
      </c>
      <c r="D424" t="s">
        <v>38</v>
      </c>
      <c r="E424">
        <v>8</v>
      </c>
      <c r="F424" t="s">
        <v>44</v>
      </c>
      <c r="G424">
        <v>0</v>
      </c>
      <c r="H424" t="s">
        <v>58</v>
      </c>
      <c r="I424">
        <v>655</v>
      </c>
      <c r="J424">
        <v>1365</v>
      </c>
      <c r="K424">
        <v>0</v>
      </c>
      <c r="L424">
        <v>0</v>
      </c>
      <c r="M424">
        <v>0.6</v>
      </c>
      <c r="N424">
        <v>0.8</v>
      </c>
      <c r="O424">
        <v>1.05</v>
      </c>
      <c r="P424">
        <v>1.1000000000000001</v>
      </c>
      <c r="Q424" t="s">
        <v>46</v>
      </c>
      <c r="R424">
        <v>5</v>
      </c>
      <c r="S424">
        <v>9</v>
      </c>
      <c r="T424" t="s">
        <v>47</v>
      </c>
      <c r="U424" t="s">
        <v>58</v>
      </c>
      <c r="V424" t="s">
        <v>59</v>
      </c>
      <c r="W424">
        <v>2019</v>
      </c>
      <c r="X424" t="s">
        <v>37</v>
      </c>
      <c r="Y424" t="s">
        <v>38</v>
      </c>
      <c r="Z424">
        <v>8</v>
      </c>
      <c r="AA424">
        <v>0</v>
      </c>
      <c r="AB424">
        <v>13</v>
      </c>
      <c r="AC424">
        <v>0</v>
      </c>
      <c r="AD424">
        <v>0</v>
      </c>
      <c r="AE424">
        <v>1365</v>
      </c>
      <c r="AF424" s="10" t="e">
        <f>VLOOKUP(AS424,[1]Hoja3!$B$2:$AO$841,17,FALSE)</f>
        <v>#N/A</v>
      </c>
      <c r="AG424" s="10" t="e">
        <f>VLOOKUP(AS424,[1]Hoja3!$B$2:$AO$841,23,FALSE)</f>
        <v>#N/A</v>
      </c>
      <c r="AH424" s="10" t="e">
        <f>VLOOKUP(AS424,[1]Hoja3!$B$2:$AO$841,28,FALSE)</f>
        <v>#N/A</v>
      </c>
      <c r="AI424" s="10" t="e">
        <f>VLOOKUP(AS424,[1]Hoja3!$B$2:$AO$841,19,FALSE)</f>
        <v>#N/A</v>
      </c>
      <c r="AJ424" s="10"/>
      <c r="AK424">
        <f>IF(AE424=AY424,1,0)</f>
        <v>0</v>
      </c>
      <c r="AL424" t="e">
        <f>IF(AB424=AF424,1,0)</f>
        <v>#N/A</v>
      </c>
      <c r="AM424" t="e">
        <f>IF(AC424=AG424,1,0)</f>
        <v>#N/A</v>
      </c>
      <c r="AN424" t="e">
        <f>IF(AD424=AH424,1,0)</f>
        <v>#N/A</v>
      </c>
      <c r="AO424" t="e">
        <f>IF(H424=AI424,1,0)</f>
        <v>#N/A</v>
      </c>
      <c r="AQ424" s="8">
        <f>COUNTIF($A$2:$A$1228,A424)</f>
        <v>1</v>
      </c>
      <c r="AR424" t="e">
        <f>VLOOKUP(A424,[1]Hoja3!$C$2:$AO$841,39,FALSE)</f>
        <v>#N/A</v>
      </c>
      <c r="AS424" t="str">
        <f>A424 &amp; COUNTIF(A$2:A424,A424)</f>
        <v>0EX92847641</v>
      </c>
      <c r="AT424" s="10" t="e">
        <f>VLOOKUP(AS424,[1]Hoja3!$B$2:$AO$841,38,FALSE)</f>
        <v>#N/A</v>
      </c>
      <c r="AU424" s="9" t="e">
        <f>IF(AR424&gt;AQ424,1,0)</f>
        <v>#N/A</v>
      </c>
    </row>
    <row r="425" spans="1:48" x14ac:dyDescent="0.25">
      <c r="A425" t="s">
        <v>211</v>
      </c>
      <c r="B425">
        <v>2019</v>
      </c>
      <c r="C425" t="s">
        <v>37</v>
      </c>
      <c r="D425" t="s">
        <v>38</v>
      </c>
      <c r="E425">
        <v>8</v>
      </c>
      <c r="F425" t="s">
        <v>44</v>
      </c>
      <c r="G425">
        <v>0</v>
      </c>
      <c r="H425" t="s">
        <v>54</v>
      </c>
      <c r="I425">
        <v>803</v>
      </c>
      <c r="J425">
        <v>1573</v>
      </c>
      <c r="K425">
        <v>0.2</v>
      </c>
      <c r="L425">
        <v>0.6</v>
      </c>
      <c r="M425">
        <v>0.8</v>
      </c>
      <c r="N425">
        <v>1.05</v>
      </c>
      <c r="O425">
        <v>1.1000000000000001</v>
      </c>
      <c r="P425">
        <v>1.1499999999999999</v>
      </c>
      <c r="Q425" t="s">
        <v>46</v>
      </c>
      <c r="R425">
        <v>4</v>
      </c>
      <c r="S425">
        <v>6</v>
      </c>
      <c r="T425" t="s">
        <v>47</v>
      </c>
      <c r="U425" t="s">
        <v>54</v>
      </c>
      <c r="V425" t="s">
        <v>59</v>
      </c>
      <c r="W425">
        <v>2019</v>
      </c>
      <c r="X425" t="s">
        <v>37</v>
      </c>
      <c r="Y425" t="s">
        <v>38</v>
      </c>
      <c r="Z425">
        <v>8</v>
      </c>
      <c r="AA425">
        <v>0</v>
      </c>
      <c r="AB425">
        <v>5</v>
      </c>
      <c r="AC425">
        <v>0</v>
      </c>
      <c r="AD425">
        <v>0</v>
      </c>
      <c r="AE425">
        <v>1573</v>
      </c>
      <c r="AF425" s="10" t="e">
        <f>VLOOKUP(AS425,[1]Hoja3!$B$2:$AO$841,17,FALSE)</f>
        <v>#N/A</v>
      </c>
      <c r="AG425" s="10" t="e">
        <f>VLOOKUP(AS425,[1]Hoja3!$B$2:$AO$841,23,FALSE)</f>
        <v>#N/A</v>
      </c>
      <c r="AH425" s="10" t="e">
        <f>VLOOKUP(AS425,[1]Hoja3!$B$2:$AO$841,28,FALSE)</f>
        <v>#N/A</v>
      </c>
      <c r="AI425" s="10" t="e">
        <f>VLOOKUP(AS425,[1]Hoja3!$B$2:$AO$841,19,FALSE)</f>
        <v>#N/A</v>
      </c>
      <c r="AJ425" s="10"/>
      <c r="AK425">
        <f>IF(AE425=AY425,1,0)</f>
        <v>0</v>
      </c>
      <c r="AL425" t="e">
        <f>IF(AB425=AF425,1,0)</f>
        <v>#N/A</v>
      </c>
      <c r="AM425" t="e">
        <f>IF(AC425=AG425,1,0)</f>
        <v>#N/A</v>
      </c>
      <c r="AN425" t="e">
        <f>IF(AD425=AH425,1,0)</f>
        <v>#N/A</v>
      </c>
      <c r="AO425" t="e">
        <f>IF(H425=AI425,1,0)</f>
        <v>#N/A</v>
      </c>
      <c r="AQ425" s="8">
        <f>COUNTIF($A$2:$A$1228,A425)</f>
        <v>2</v>
      </c>
      <c r="AR425" t="e">
        <f>VLOOKUP(A425,[1]Hoja3!$C$2:$AO$841,39,FALSE)</f>
        <v>#N/A</v>
      </c>
      <c r="AS425" t="str">
        <f>A425 &amp; COUNTIF(A$2:A425,A425)</f>
        <v>0E2B6569812</v>
      </c>
      <c r="AT425" s="10" t="e">
        <f>VLOOKUP(AS425,[1]Hoja3!$B$2:$AO$841,38,FALSE)</f>
        <v>#N/A</v>
      </c>
      <c r="AU425" s="9" t="e">
        <f>IF(AR425&gt;AQ425,1,0)</f>
        <v>#N/A</v>
      </c>
    </row>
    <row r="426" spans="1:48" x14ac:dyDescent="0.25">
      <c r="A426" t="s">
        <v>320</v>
      </c>
      <c r="B426">
        <v>2019</v>
      </c>
      <c r="C426" t="s">
        <v>37</v>
      </c>
      <c r="D426" t="s">
        <v>38</v>
      </c>
      <c r="E426">
        <v>8</v>
      </c>
      <c r="F426" t="s">
        <v>40</v>
      </c>
      <c r="G426">
        <v>1.5</v>
      </c>
      <c r="H426" t="s">
        <v>58</v>
      </c>
      <c r="I426">
        <v>655</v>
      </c>
      <c r="J426">
        <v>1365</v>
      </c>
      <c r="K426">
        <v>0</v>
      </c>
      <c r="L426">
        <v>0</v>
      </c>
      <c r="M426">
        <v>0.6</v>
      </c>
      <c r="N426">
        <v>0.8</v>
      </c>
      <c r="O426">
        <v>1.05</v>
      </c>
      <c r="P426">
        <v>1.1000000000000001</v>
      </c>
      <c r="Q426" t="s">
        <v>46</v>
      </c>
      <c r="R426">
        <v>5</v>
      </c>
      <c r="S426">
        <v>9</v>
      </c>
      <c r="T426" t="s">
        <v>47</v>
      </c>
      <c r="U426" t="s">
        <v>45</v>
      </c>
      <c r="V426" t="s">
        <v>42</v>
      </c>
      <c r="W426">
        <v>2019</v>
      </c>
      <c r="X426" t="s">
        <v>37</v>
      </c>
      <c r="Y426" t="s">
        <v>38</v>
      </c>
      <c r="Z426">
        <v>8</v>
      </c>
      <c r="AA426">
        <v>0</v>
      </c>
      <c r="AB426">
        <v>27</v>
      </c>
      <c r="AC426">
        <v>0.8</v>
      </c>
      <c r="AD426">
        <v>0.3</v>
      </c>
      <c r="AE426">
        <v>1092</v>
      </c>
      <c r="AF426" s="10">
        <f>VLOOKUP(AS426,[1]Hoja3!$B$2:$AO$841,17,FALSE)</f>
        <v>40</v>
      </c>
      <c r="AG426" s="10">
        <f>VLOOKUP(AS426,[1]Hoja3!$B$2:$AO$841,23,FALSE)</f>
        <v>1.05</v>
      </c>
      <c r="AH426" s="10">
        <f>VLOOKUP(AS426,[1]Hoja3!$B$2:$AO$841,28,FALSE)</f>
        <v>0.3</v>
      </c>
      <c r="AI426" s="10" t="str">
        <f>VLOOKUP(AS426,[1]Hoja3!$B$2:$AO$841,19,FALSE)</f>
        <v>Departmental Digital</v>
      </c>
      <c r="AJ426" s="10">
        <f>VLOOKUP(AS426,[1]Hoja3!$B$2:$AO$841,15,FALSE)</f>
        <v>0</v>
      </c>
      <c r="AK426">
        <f>IF(AE426=AY426,1,0)</f>
        <v>0</v>
      </c>
      <c r="AL426">
        <f>IF(AB426=AF426,1,0)</f>
        <v>0</v>
      </c>
      <c r="AM426">
        <f>IF(AC426=AG426,1,0)</f>
        <v>0</v>
      </c>
      <c r="AN426">
        <f>IF(AD426=AH426,1,0)</f>
        <v>1</v>
      </c>
      <c r="AO426">
        <f>IF(H426=AI426,1,0)</f>
        <v>1</v>
      </c>
      <c r="AP426">
        <f>IF(AJ426=AA426,1,0)</f>
        <v>1</v>
      </c>
      <c r="AQ426" s="8">
        <f>COUNTIF($A$2:$A$1228,A426)</f>
        <v>1</v>
      </c>
      <c r="AR426">
        <f>VLOOKUP(A426,[1]Hoja3!$C$2:$AO$841,39,FALSE)</f>
        <v>1</v>
      </c>
      <c r="AS426" t="str">
        <f>A426 &amp; COUNTIF(A$2:A426,A426)</f>
        <v>03AG8778791</v>
      </c>
      <c r="AT426" s="10">
        <f>VLOOKUP(AS426,[1]Hoja3!$B$2:$AO$841,38,FALSE)</f>
        <v>1433.25</v>
      </c>
      <c r="AU426" s="9">
        <f>IF(AR426&gt;AQ426,1,0)</f>
        <v>0</v>
      </c>
      <c r="AV426">
        <f>IF(P426="NA",2,IF(OR(F426="INSTALACION NUEVA",F426="Mantenimiento preventivo"),3,IF(AND(AB426&lt;AF426,AK426&lt;&gt;1),4,IF(AT426&gt;AE426,1,0))))</f>
        <v>4</v>
      </c>
    </row>
    <row r="427" spans="1:48" x14ac:dyDescent="0.25">
      <c r="A427" t="s">
        <v>344</v>
      </c>
      <c r="B427">
        <v>2019</v>
      </c>
      <c r="C427" t="s">
        <v>37</v>
      </c>
      <c r="D427" t="s">
        <v>38</v>
      </c>
      <c r="E427">
        <v>8</v>
      </c>
      <c r="F427" t="s">
        <v>40</v>
      </c>
      <c r="G427">
        <v>1.6333329999999999</v>
      </c>
      <c r="H427" t="s">
        <v>54</v>
      </c>
      <c r="I427">
        <v>803</v>
      </c>
      <c r="J427">
        <v>1573</v>
      </c>
      <c r="K427">
        <v>0.2</v>
      </c>
      <c r="L427">
        <v>0.6</v>
      </c>
      <c r="M427">
        <v>0.8</v>
      </c>
      <c r="N427">
        <v>1.05</v>
      </c>
      <c r="O427">
        <v>1.1000000000000001</v>
      </c>
      <c r="P427">
        <v>1.1499999999999999</v>
      </c>
      <c r="Q427" t="s">
        <v>46</v>
      </c>
      <c r="R427">
        <v>4</v>
      </c>
      <c r="S427">
        <v>6</v>
      </c>
      <c r="T427" t="s">
        <v>47</v>
      </c>
      <c r="U427" t="s">
        <v>54</v>
      </c>
      <c r="V427" t="s">
        <v>42</v>
      </c>
      <c r="W427">
        <v>2019</v>
      </c>
      <c r="X427" t="s">
        <v>37</v>
      </c>
      <c r="Y427" t="s">
        <v>38</v>
      </c>
      <c r="Z427">
        <v>8</v>
      </c>
      <c r="AA427">
        <v>0</v>
      </c>
      <c r="AB427">
        <v>236</v>
      </c>
      <c r="AC427">
        <v>1.1499999999999999</v>
      </c>
      <c r="AD427">
        <v>0.40833324999999998</v>
      </c>
      <c r="AE427">
        <v>1808.95</v>
      </c>
      <c r="AF427" s="10">
        <f>VLOOKUP(AS427,[1]Hoja3!$B$2:$AO$841,17,FALSE)</f>
        <v>28</v>
      </c>
      <c r="AG427" s="10">
        <f>VLOOKUP(AS427,[1]Hoja3!$B$2:$AO$841,23,FALSE)</f>
        <v>1.05</v>
      </c>
      <c r="AH427" s="10">
        <f>VLOOKUP(AS427,[1]Hoja3!$B$2:$AO$841,28,FALSE)</f>
        <v>0.40749999999999997</v>
      </c>
      <c r="AI427" s="10" t="str">
        <f>VLOOKUP(AS427,[1]Hoja3!$B$2:$AO$841,19,FALSE)</f>
        <v>Entry Production Color Low/Mid</v>
      </c>
      <c r="AJ427" s="10">
        <f>VLOOKUP(AS427,[1]Hoja3!$B$2:$AO$841,15,FALSE)</f>
        <v>0</v>
      </c>
      <c r="AK427">
        <f>IF(AE427=AY427,1,0)</f>
        <v>0</v>
      </c>
      <c r="AL427">
        <f>IF(AB427=AF427,1,0)</f>
        <v>0</v>
      </c>
      <c r="AM427">
        <f>IF(AC427=AG427,1,0)</f>
        <v>0</v>
      </c>
      <c r="AN427">
        <f>IF(AD427=AH427,1,0)</f>
        <v>0</v>
      </c>
      <c r="AO427">
        <f>IF(H427=AI427,1,0)</f>
        <v>1</v>
      </c>
      <c r="AP427">
        <f>IF(AJ427=AA427,1,0)</f>
        <v>1</v>
      </c>
      <c r="AQ427" s="8">
        <f>COUNTIF($A$2:$A$1228,A427)</f>
        <v>1</v>
      </c>
      <c r="AR427">
        <f>VLOOKUP(A427,[1]Hoja3!$C$2:$AO$841,39,FALSE)</f>
        <v>1</v>
      </c>
      <c r="AS427" t="str">
        <f>A427 &amp; COUNTIF(A$2:A427,A427)</f>
        <v>0E2B1066531</v>
      </c>
      <c r="AT427" s="10">
        <f>VLOOKUP(AS427,[1]Hoja3!$B$2:$AO$841,38,FALSE)</f>
        <v>1651.6500000000003</v>
      </c>
      <c r="AU427" s="9">
        <f>IF(AR427&gt;AQ427,1,0)</f>
        <v>0</v>
      </c>
      <c r="AV427">
        <f>IF(P427="NA",2,IF(OR(F427="INSTALACION NUEVA",F427="Mantenimiento preventivo"),3,IF(AND(AB427&lt;AF427,AK427&lt;&gt;1),4,IF(AT427&gt;AE427,1,0))))</f>
        <v>0</v>
      </c>
    </row>
    <row r="428" spans="1:48" x14ac:dyDescent="0.25">
      <c r="A428" t="s">
        <v>351</v>
      </c>
      <c r="B428">
        <v>2019</v>
      </c>
      <c r="C428" t="s">
        <v>37</v>
      </c>
      <c r="D428" t="s">
        <v>38</v>
      </c>
      <c r="E428">
        <v>8</v>
      </c>
      <c r="F428" t="s">
        <v>40</v>
      </c>
      <c r="G428">
        <v>1.6</v>
      </c>
      <c r="H428" t="s">
        <v>58</v>
      </c>
      <c r="I428">
        <v>655</v>
      </c>
      <c r="J428">
        <v>1365</v>
      </c>
      <c r="K428">
        <v>0</v>
      </c>
      <c r="L428">
        <v>0</v>
      </c>
      <c r="M428">
        <v>0.6</v>
      </c>
      <c r="N428">
        <v>0.8</v>
      </c>
      <c r="O428">
        <v>1.05</v>
      </c>
      <c r="P428">
        <v>1.1000000000000001</v>
      </c>
      <c r="Q428" t="s">
        <v>46</v>
      </c>
      <c r="R428">
        <v>5</v>
      </c>
      <c r="S428">
        <v>9</v>
      </c>
      <c r="T428" t="s">
        <v>47</v>
      </c>
      <c r="U428" t="s">
        <v>58</v>
      </c>
      <c r="V428" t="s">
        <v>61</v>
      </c>
      <c r="W428">
        <v>2019</v>
      </c>
      <c r="X428" t="s">
        <v>37</v>
      </c>
      <c r="Y428" t="s">
        <v>38</v>
      </c>
      <c r="Z428">
        <v>8</v>
      </c>
      <c r="AA428">
        <v>0</v>
      </c>
      <c r="AB428">
        <v>34</v>
      </c>
      <c r="AC428">
        <v>1.05</v>
      </c>
      <c r="AD428">
        <v>0.32</v>
      </c>
      <c r="AE428">
        <v>1433.25</v>
      </c>
      <c r="AF428" s="10">
        <f>VLOOKUP(AS428,[1]Hoja3!$B$2:$AO$841,17,FALSE)</f>
        <v>35</v>
      </c>
      <c r="AG428" s="10">
        <f>VLOOKUP(AS428,[1]Hoja3!$B$2:$AO$841,23,FALSE)</f>
        <v>1.05</v>
      </c>
      <c r="AH428" s="10">
        <f>VLOOKUP(AS428,[1]Hoja3!$B$2:$AO$841,28,FALSE)</f>
        <v>0.32</v>
      </c>
      <c r="AI428" s="10" t="str">
        <f>VLOOKUP(AS428,[1]Hoja3!$B$2:$AO$841,19,FALSE)</f>
        <v>Departmental Digital</v>
      </c>
      <c r="AJ428" s="10">
        <f>VLOOKUP(AS428,[1]Hoja3!$B$2:$AO$841,15,FALSE)</f>
        <v>0</v>
      </c>
      <c r="AK428">
        <f>IF(AE428=AY428,1,0)</f>
        <v>0</v>
      </c>
      <c r="AL428">
        <f>IF(AB428=AF428,1,0)</f>
        <v>0</v>
      </c>
      <c r="AM428">
        <f>IF(AC428=AG428,1,0)</f>
        <v>1</v>
      </c>
      <c r="AN428">
        <f>IF(AD428=AH428,1,0)</f>
        <v>1</v>
      </c>
      <c r="AO428">
        <f>IF(H428=AI428,1,0)</f>
        <v>1</v>
      </c>
      <c r="AP428">
        <f>IF(AJ428=AA428,1,0)</f>
        <v>1</v>
      </c>
      <c r="AQ428" s="8">
        <f>COUNTIF($A$2:$A$1228,A428)</f>
        <v>1</v>
      </c>
      <c r="AR428">
        <f>VLOOKUP(A428,[1]Hoja3!$C$2:$AO$841,39,FALSE)</f>
        <v>1</v>
      </c>
      <c r="AS428" t="str">
        <f>A428 &amp; COUNTIF(A$2:A428,A428)</f>
        <v>0EX92975931</v>
      </c>
      <c r="AT428" s="10">
        <f>VLOOKUP(AS428,[1]Hoja3!$B$2:$AO$841,38,FALSE)</f>
        <v>1433.25</v>
      </c>
      <c r="AU428" s="9">
        <f>IF(AR428&gt;AQ428,1,0)</f>
        <v>0</v>
      </c>
      <c r="AV428">
        <f>IF(P428="NA",2,IF(OR(F428="INSTALACION NUEVA",F428="Mantenimiento preventivo"),3,IF(AND(AB428&lt;AF428,AK428&lt;&gt;1),4,IF(AT428&gt;AE428,1,0))))</f>
        <v>4</v>
      </c>
    </row>
    <row r="429" spans="1:48" x14ac:dyDescent="0.25">
      <c r="A429" t="s">
        <v>526</v>
      </c>
      <c r="B429">
        <v>2019</v>
      </c>
      <c r="C429" t="s">
        <v>37</v>
      </c>
      <c r="D429" t="s">
        <v>38</v>
      </c>
      <c r="E429">
        <v>21</v>
      </c>
      <c r="F429" t="s">
        <v>44</v>
      </c>
      <c r="G429">
        <v>0</v>
      </c>
      <c r="H429" t="s">
        <v>34</v>
      </c>
      <c r="I429">
        <v>468</v>
      </c>
      <c r="J429">
        <v>715</v>
      </c>
      <c r="K429">
        <v>0</v>
      </c>
      <c r="L429">
        <v>0</v>
      </c>
      <c r="M429">
        <v>0</v>
      </c>
      <c r="N429">
        <v>0.6</v>
      </c>
      <c r="O429">
        <v>0.8</v>
      </c>
      <c r="P429">
        <v>1.05</v>
      </c>
      <c r="Q429" t="s">
        <v>46</v>
      </c>
      <c r="R429">
        <v>5</v>
      </c>
      <c r="S429">
        <v>9</v>
      </c>
      <c r="T429" t="s">
        <v>47</v>
      </c>
      <c r="U429" t="s">
        <v>34</v>
      </c>
      <c r="V429" t="s">
        <v>67</v>
      </c>
      <c r="W429">
        <v>2019</v>
      </c>
      <c r="X429" t="s">
        <v>37</v>
      </c>
      <c r="Y429" t="s">
        <v>38</v>
      </c>
      <c r="Z429">
        <v>23</v>
      </c>
      <c r="AA429">
        <v>0</v>
      </c>
      <c r="AB429">
        <v>-2</v>
      </c>
      <c r="AC429">
        <v>0</v>
      </c>
      <c r="AD429">
        <v>0</v>
      </c>
      <c r="AE429">
        <v>715</v>
      </c>
      <c r="AF429" s="10">
        <f>VLOOKUP(AS429,[1]Hoja3!$B$2:$AO$841,17,FALSE)</f>
        <v>217</v>
      </c>
      <c r="AG429" s="10">
        <f>VLOOKUP(AS429,[1]Hoja3!$B$2:$AO$841,23,FALSE)</f>
        <v>1.05</v>
      </c>
      <c r="AH429" s="10">
        <f>VLOOKUP(AS429,[1]Hoja3!$B$2:$AO$841,28,FALSE)</f>
        <v>0.08</v>
      </c>
      <c r="AI429" s="10" t="str">
        <f>VLOOKUP(AS429,[1]Hoja3!$B$2:$AO$841,19,FALSE)</f>
        <v>A4 Mono MFPs</v>
      </c>
      <c r="AJ429" s="10">
        <f>VLOOKUP(AS429,[1]Hoja3!$B$2:$AO$841,15,FALSE)</f>
        <v>0</v>
      </c>
      <c r="AK429">
        <f>IF(AE429=AY429,1,0)</f>
        <v>0</v>
      </c>
      <c r="AL429">
        <f>IF(AB429=AF429,1,0)</f>
        <v>0</v>
      </c>
      <c r="AM429">
        <f>IF(AC429=AG429,1,0)</f>
        <v>0</v>
      </c>
      <c r="AN429">
        <f>IF(AD429=AH429,1,0)</f>
        <v>0</v>
      </c>
      <c r="AO429">
        <f>IF(H429=AI429,1,0)</f>
        <v>1</v>
      </c>
      <c r="AP429">
        <f>IF(AJ429=AA429,1,0)</f>
        <v>1</v>
      </c>
      <c r="AQ429" s="8">
        <f>COUNTIF($A$2:$A$1228,A429)</f>
        <v>2</v>
      </c>
      <c r="AR429">
        <f>VLOOKUP(A429,[1]Hoja3!$C$2:$AO$841,39,FALSE)</f>
        <v>2</v>
      </c>
      <c r="AS429" t="str">
        <f>A429 &amp; COUNTIF(A$2:A429,A429)</f>
        <v>0C7X2731551</v>
      </c>
      <c r="AT429" s="10">
        <f>VLOOKUP(AS429,[1]Hoja3!$B$2:$AO$841,38,FALSE)</f>
        <v>750.75000000000011</v>
      </c>
      <c r="AU429" s="9">
        <f>IF(AR429&gt;AQ429,1,0)</f>
        <v>0</v>
      </c>
      <c r="AV429">
        <f>IF(P429="NA",2,IF(OR(F429="INSTALACION NUEVA",F429="Mantenimiento preventivo"),3,IF(AND(AB429&lt;AF429,AK429&lt;&gt;1),4,IF(AT429&gt;AE429,1,0))))</f>
        <v>3</v>
      </c>
    </row>
    <row r="430" spans="1:48" x14ac:dyDescent="0.25">
      <c r="A430" t="s">
        <v>119</v>
      </c>
      <c r="B430">
        <v>2019</v>
      </c>
      <c r="C430" t="s">
        <v>37</v>
      </c>
      <c r="D430" t="s">
        <v>38</v>
      </c>
      <c r="E430">
        <v>8</v>
      </c>
      <c r="F430" t="s">
        <v>44</v>
      </c>
      <c r="G430">
        <v>0</v>
      </c>
      <c r="H430" t="s">
        <v>45</v>
      </c>
      <c r="I430">
        <v>803</v>
      </c>
      <c r="J430">
        <v>1573</v>
      </c>
      <c r="K430">
        <v>0.2</v>
      </c>
      <c r="L430">
        <v>0.6</v>
      </c>
      <c r="M430">
        <v>0.8</v>
      </c>
      <c r="N430">
        <v>1.05</v>
      </c>
      <c r="O430">
        <v>1.1000000000000001</v>
      </c>
      <c r="P430">
        <v>1.1499999999999999</v>
      </c>
      <c r="Q430" t="s">
        <v>46</v>
      </c>
      <c r="R430">
        <v>4</v>
      </c>
      <c r="S430">
        <v>6</v>
      </c>
      <c r="T430" t="s">
        <v>47</v>
      </c>
      <c r="U430" t="s">
        <v>48</v>
      </c>
      <c r="V430" t="s">
        <v>55</v>
      </c>
      <c r="W430">
        <v>2019</v>
      </c>
      <c r="X430" t="s">
        <v>37</v>
      </c>
      <c r="Y430" t="s">
        <v>38</v>
      </c>
      <c r="Z430">
        <v>8</v>
      </c>
      <c r="AA430">
        <v>0</v>
      </c>
      <c r="AB430">
        <v>-4</v>
      </c>
      <c r="AC430">
        <v>0</v>
      </c>
      <c r="AD430">
        <v>0</v>
      </c>
      <c r="AE430">
        <v>1573</v>
      </c>
      <c r="AF430" s="10" t="e">
        <f>VLOOKUP(AS430,[1]Hoja3!$B$2:$AO$841,17,FALSE)</f>
        <v>#N/A</v>
      </c>
      <c r="AG430" s="10" t="e">
        <f>VLOOKUP(AS430,[1]Hoja3!$B$2:$AO$841,23,FALSE)</f>
        <v>#N/A</v>
      </c>
      <c r="AH430" s="10" t="e">
        <f>VLOOKUP(AS430,[1]Hoja3!$B$2:$AO$841,28,FALSE)</f>
        <v>#N/A</v>
      </c>
      <c r="AI430" s="10" t="e">
        <f>VLOOKUP(AS430,[1]Hoja3!$B$2:$AO$841,19,FALSE)</f>
        <v>#N/A</v>
      </c>
      <c r="AJ430" s="10"/>
      <c r="AK430">
        <f>IF(AE430=AY430,1,0)</f>
        <v>0</v>
      </c>
      <c r="AL430" t="e">
        <f>IF(AB430=AF430,1,0)</f>
        <v>#N/A</v>
      </c>
      <c r="AM430" t="e">
        <f>IF(AC430=AG430,1,0)</f>
        <v>#N/A</v>
      </c>
      <c r="AN430" t="e">
        <f>IF(AD430=AH430,1,0)</f>
        <v>#N/A</v>
      </c>
      <c r="AO430" t="e">
        <f>IF(H430=AI430,1,0)</f>
        <v>#N/A</v>
      </c>
      <c r="AQ430" s="8">
        <f>COUNTIF($A$2:$A$1228,A430)</f>
        <v>3</v>
      </c>
      <c r="AR430">
        <f>VLOOKUP(A430,[1]Hoja3!$C$2:$AO$841,39,FALSE)</f>
        <v>1</v>
      </c>
      <c r="AS430" t="str">
        <f>A430 &amp; COUNTIF(A$2:A430,A430)</f>
        <v>0BG29403702</v>
      </c>
      <c r="AT430" s="10" t="e">
        <f>VLOOKUP(AS430,[1]Hoja3!$B$2:$AO$841,38,FALSE)</f>
        <v>#N/A</v>
      </c>
      <c r="AU430" s="9">
        <f>IF(AR430&gt;AQ430,1,0)</f>
        <v>0</v>
      </c>
    </row>
    <row r="431" spans="1:48" x14ac:dyDescent="0.25">
      <c r="A431" t="s">
        <v>356</v>
      </c>
      <c r="B431">
        <v>2019</v>
      </c>
      <c r="C431" t="s">
        <v>37</v>
      </c>
      <c r="D431" t="s">
        <v>38</v>
      </c>
      <c r="E431">
        <v>8</v>
      </c>
      <c r="F431" t="s">
        <v>40</v>
      </c>
      <c r="G431">
        <v>0.76666670000000003</v>
      </c>
      <c r="H431" t="s">
        <v>64</v>
      </c>
      <c r="I431">
        <v>655</v>
      </c>
      <c r="J431">
        <v>1365</v>
      </c>
      <c r="K431">
        <v>0</v>
      </c>
      <c r="L431">
        <v>0</v>
      </c>
      <c r="M431">
        <v>0.6</v>
      </c>
      <c r="N431">
        <v>0.8</v>
      </c>
      <c r="O431">
        <v>1.05</v>
      </c>
      <c r="P431">
        <v>1.1000000000000001</v>
      </c>
      <c r="Q431" t="s">
        <v>46</v>
      </c>
      <c r="R431">
        <v>5</v>
      </c>
      <c r="S431">
        <v>9</v>
      </c>
      <c r="T431" t="s">
        <v>47</v>
      </c>
      <c r="U431" t="s">
        <v>64</v>
      </c>
      <c r="V431" t="s">
        <v>55</v>
      </c>
      <c r="W431">
        <v>2019</v>
      </c>
      <c r="X431" t="s">
        <v>37</v>
      </c>
      <c r="Y431" t="s">
        <v>38</v>
      </c>
      <c r="Z431">
        <v>9</v>
      </c>
      <c r="AA431">
        <v>0</v>
      </c>
      <c r="AB431">
        <v>168</v>
      </c>
      <c r="AC431">
        <v>1.1000000000000001</v>
      </c>
      <c r="AD431">
        <v>0.15333334000000001</v>
      </c>
      <c r="AE431">
        <v>1501.5</v>
      </c>
      <c r="AF431" s="10">
        <f>VLOOKUP(AS431,[1]Hoja3!$B$2:$AO$841,17,FALSE)</f>
        <v>171</v>
      </c>
      <c r="AG431" s="10">
        <f>VLOOKUP(AS431,[1]Hoja3!$B$2:$AO$841,23,FALSE)</f>
        <v>1.1000000000000001</v>
      </c>
      <c r="AH431" s="10">
        <f>VLOOKUP(AS431,[1]Hoja3!$B$2:$AO$841,28,FALSE)</f>
        <v>0.22599999999999998</v>
      </c>
      <c r="AI431" s="10" t="str">
        <f>VLOOKUP(AS431,[1]Hoja3!$B$2:$AO$841,19,FALSE)</f>
        <v>A3 Office Color Laser MFPs</v>
      </c>
      <c r="AJ431" s="10">
        <f>VLOOKUP(AS431,[1]Hoja3!$B$2:$AO$841,15,FALSE)</f>
        <v>0</v>
      </c>
      <c r="AK431">
        <f>IF(AE431=AY431,1,0)</f>
        <v>0</v>
      </c>
      <c r="AL431">
        <f>IF(AB431=AF431,1,0)</f>
        <v>0</v>
      </c>
      <c r="AM431">
        <f>IF(AC431=AG431,1,0)</f>
        <v>1</v>
      </c>
      <c r="AN431">
        <f>IF(AD431=AH431,1,0)</f>
        <v>0</v>
      </c>
      <c r="AO431">
        <f>IF(H431=AI431,1,0)</f>
        <v>1</v>
      </c>
      <c r="AP431">
        <f>IF(AJ431=AA431,1,0)</f>
        <v>1</v>
      </c>
      <c r="AQ431" s="8">
        <f>COUNTIF($A$2:$A$1228,A431)</f>
        <v>1</v>
      </c>
      <c r="AR431">
        <f>VLOOKUP(A431,[1]Hoja3!$C$2:$AO$841,39,FALSE)</f>
        <v>1</v>
      </c>
      <c r="AS431" t="str">
        <f>A431 &amp; COUNTIF(A$2:A431,A431)</f>
        <v>0MX47773731</v>
      </c>
      <c r="AT431" s="10">
        <f>VLOOKUP(AS431,[1]Hoja3!$B$2:$AO$841,38,FALSE)</f>
        <v>1501.5000000000002</v>
      </c>
      <c r="AU431" s="9">
        <f>IF(AR431&gt;AQ431,1,0)</f>
        <v>0</v>
      </c>
      <c r="AV431">
        <f>IF(P431="NA",2,IF(OR(F431="INSTALACION NUEVA",F431="Mantenimiento preventivo"),3,IF(AND(AB431&lt;AF431,AK431&lt;&gt;1),4,IF(AT431&gt;AE431,1,0))))</f>
        <v>4</v>
      </c>
    </row>
    <row r="432" spans="1:48" x14ac:dyDescent="0.25">
      <c r="A432" t="s">
        <v>807</v>
      </c>
      <c r="B432">
        <v>2019</v>
      </c>
      <c r="C432" t="s">
        <v>37</v>
      </c>
      <c r="D432" t="s">
        <v>38</v>
      </c>
      <c r="E432">
        <v>8</v>
      </c>
      <c r="F432" t="s">
        <v>44</v>
      </c>
      <c r="G432">
        <v>0</v>
      </c>
      <c r="H432" t="s">
        <v>116</v>
      </c>
      <c r="I432">
        <v>655</v>
      </c>
      <c r="J432">
        <v>1365</v>
      </c>
      <c r="K432">
        <v>0</v>
      </c>
      <c r="L432">
        <v>0</v>
      </c>
      <c r="M432">
        <v>0.6</v>
      </c>
      <c r="N432">
        <v>0.8</v>
      </c>
      <c r="O432">
        <v>1.05</v>
      </c>
      <c r="P432">
        <v>1.1000000000000001</v>
      </c>
      <c r="Q432" t="s">
        <v>46</v>
      </c>
      <c r="R432">
        <v>5</v>
      </c>
      <c r="S432">
        <v>9</v>
      </c>
      <c r="T432" t="s">
        <v>47</v>
      </c>
      <c r="U432" t="s">
        <v>45</v>
      </c>
      <c r="V432" t="s">
        <v>50</v>
      </c>
      <c r="W432">
        <v>2019</v>
      </c>
      <c r="X432" t="s">
        <v>37</v>
      </c>
      <c r="Y432" t="s">
        <v>38</v>
      </c>
      <c r="Z432">
        <v>8</v>
      </c>
      <c r="AA432">
        <v>1</v>
      </c>
      <c r="AB432">
        <v>18</v>
      </c>
      <c r="AC432">
        <v>0</v>
      </c>
      <c r="AD432">
        <v>0</v>
      </c>
      <c r="AE432">
        <v>0</v>
      </c>
      <c r="AF432" s="10" t="e">
        <f>VLOOKUP(AS432,[1]Hoja3!$B$2:$AO$841,17,FALSE)</f>
        <v>#N/A</v>
      </c>
      <c r="AG432" s="10" t="e">
        <f>VLOOKUP(AS432,[1]Hoja3!$B$2:$AO$841,23,FALSE)</f>
        <v>#N/A</v>
      </c>
      <c r="AH432" s="10" t="e">
        <f>VLOOKUP(AS432,[1]Hoja3!$B$2:$AO$841,28,FALSE)</f>
        <v>#N/A</v>
      </c>
      <c r="AI432" s="10" t="e">
        <f>VLOOKUP(AS432,[1]Hoja3!$B$2:$AO$841,19,FALSE)</f>
        <v>#N/A</v>
      </c>
      <c r="AJ432" s="10"/>
      <c r="AK432">
        <f>IF(AE432=AY432,1,0)</f>
        <v>1</v>
      </c>
      <c r="AL432" t="e">
        <f>IF(AB432=AF432,1,0)</f>
        <v>#N/A</v>
      </c>
      <c r="AM432" t="e">
        <f>IF(AC432=AG432,1,0)</f>
        <v>#N/A</v>
      </c>
      <c r="AN432" t="e">
        <f>IF(AD432=AH432,1,0)</f>
        <v>#N/A</v>
      </c>
      <c r="AO432" t="e">
        <f>IF(H432=AI432,1,0)</f>
        <v>#N/A</v>
      </c>
      <c r="AQ432" s="8">
        <f>COUNTIF($A$2:$A$1228,A432)</f>
        <v>1</v>
      </c>
      <c r="AR432" t="e">
        <f>VLOOKUP(A432,[1]Hoja3!$C$2:$AO$841,39,FALSE)</f>
        <v>#N/A</v>
      </c>
      <c r="AS432" t="str">
        <f>A432 &amp; COUNTIF(A$2:A432,A432)</f>
        <v>0Y4X8480421</v>
      </c>
      <c r="AT432" s="10" t="e">
        <f>VLOOKUP(AS432,[1]Hoja3!$B$2:$AO$841,38,FALSE)</f>
        <v>#N/A</v>
      </c>
      <c r="AU432" s="9" t="e">
        <f>IF(AR432&gt;AQ432,1,0)</f>
        <v>#N/A</v>
      </c>
    </row>
    <row r="433" spans="1:48" x14ac:dyDescent="0.25">
      <c r="A433" t="s">
        <v>135</v>
      </c>
      <c r="B433">
        <v>2019</v>
      </c>
      <c r="C433" t="s">
        <v>37</v>
      </c>
      <c r="D433" t="s">
        <v>38</v>
      </c>
      <c r="E433">
        <v>8</v>
      </c>
      <c r="F433" t="s">
        <v>40</v>
      </c>
      <c r="G433">
        <v>1.766667</v>
      </c>
      <c r="H433" t="s">
        <v>91</v>
      </c>
      <c r="I433">
        <v>803</v>
      </c>
      <c r="J433">
        <v>1573</v>
      </c>
      <c r="K433">
        <v>0.2</v>
      </c>
      <c r="L433">
        <v>0.6</v>
      </c>
      <c r="M433">
        <v>0.8</v>
      </c>
      <c r="N433">
        <v>1.05</v>
      </c>
      <c r="O433">
        <v>1.1000000000000001</v>
      </c>
      <c r="P433">
        <v>1.1499999999999999</v>
      </c>
      <c r="Q433" t="s">
        <v>46</v>
      </c>
      <c r="R433">
        <v>4</v>
      </c>
      <c r="S433">
        <v>6</v>
      </c>
      <c r="T433" t="s">
        <v>47</v>
      </c>
      <c r="U433" t="s">
        <v>91</v>
      </c>
      <c r="V433" t="s">
        <v>50</v>
      </c>
      <c r="W433">
        <v>2019</v>
      </c>
      <c r="X433" t="s">
        <v>37</v>
      </c>
      <c r="Y433" t="s">
        <v>38</v>
      </c>
      <c r="Z433">
        <v>10</v>
      </c>
      <c r="AA433">
        <v>0</v>
      </c>
      <c r="AB433">
        <v>3</v>
      </c>
      <c r="AC433">
        <v>0.6</v>
      </c>
      <c r="AD433">
        <v>0.44166675</v>
      </c>
      <c r="AE433">
        <v>943.8</v>
      </c>
      <c r="AF433" s="10" t="e">
        <f>VLOOKUP(AS433,[1]Hoja3!$B$2:$AO$841,17,FALSE)</f>
        <v>#N/A</v>
      </c>
      <c r="AG433" s="10" t="e">
        <f>VLOOKUP(AS433,[1]Hoja3!$B$2:$AO$841,23,FALSE)</f>
        <v>#N/A</v>
      </c>
      <c r="AH433" s="10" t="e">
        <f>VLOOKUP(AS433,[1]Hoja3!$B$2:$AO$841,28,FALSE)</f>
        <v>#N/A</v>
      </c>
      <c r="AI433" s="10" t="e">
        <f>VLOOKUP(AS433,[1]Hoja3!$B$2:$AO$841,19,FALSE)</f>
        <v>#N/A</v>
      </c>
      <c r="AJ433" s="10"/>
      <c r="AK433">
        <f>IF(AE433=AY433,1,0)</f>
        <v>0</v>
      </c>
      <c r="AL433" t="e">
        <f>IF(AB433=AF433,1,0)</f>
        <v>#N/A</v>
      </c>
      <c r="AM433" t="e">
        <f>IF(AC433=AG433,1,0)</f>
        <v>#N/A</v>
      </c>
      <c r="AN433" t="e">
        <f>IF(AD433=AH433,1,0)</f>
        <v>#N/A</v>
      </c>
      <c r="AO433" t="e">
        <f>IF(H433=AI433,1,0)</f>
        <v>#N/A</v>
      </c>
      <c r="AQ433" s="8">
        <f>COUNTIF($A$2:$A$1228,A433)</f>
        <v>5</v>
      </c>
      <c r="AR433">
        <f>VLOOKUP(A433,[1]Hoja3!$C$2:$AO$841,39,FALSE)</f>
        <v>2</v>
      </c>
      <c r="AS433" t="str">
        <f>A433 &amp; COUNTIF(A$2:A433,A433)</f>
        <v>0PW41522924</v>
      </c>
      <c r="AT433" s="10" t="e">
        <f>VLOOKUP(AS433,[1]Hoja3!$B$2:$AO$841,38,FALSE)</f>
        <v>#N/A</v>
      </c>
      <c r="AU433" s="9">
        <f>IF(AR433&gt;AQ433,1,0)</f>
        <v>0</v>
      </c>
    </row>
    <row r="434" spans="1:48" x14ac:dyDescent="0.25">
      <c r="A434" t="s">
        <v>361</v>
      </c>
      <c r="B434">
        <v>2019</v>
      </c>
      <c r="C434" t="s">
        <v>37</v>
      </c>
      <c r="D434" t="s">
        <v>38</v>
      </c>
      <c r="E434">
        <v>8</v>
      </c>
      <c r="F434" t="s">
        <v>40</v>
      </c>
      <c r="G434">
        <v>2.5499999999999998</v>
      </c>
      <c r="H434" t="s">
        <v>54</v>
      </c>
      <c r="I434">
        <v>803</v>
      </c>
      <c r="J434">
        <v>1573</v>
      </c>
      <c r="K434">
        <v>0.2</v>
      </c>
      <c r="L434">
        <v>0.6</v>
      </c>
      <c r="M434">
        <v>0.8</v>
      </c>
      <c r="N434">
        <v>1.05</v>
      </c>
      <c r="O434">
        <v>1.1000000000000001</v>
      </c>
      <c r="P434">
        <v>1.1499999999999999</v>
      </c>
      <c r="Q434" t="s">
        <v>46</v>
      </c>
      <c r="R434">
        <v>4</v>
      </c>
      <c r="S434">
        <v>6</v>
      </c>
      <c r="T434" t="s">
        <v>47</v>
      </c>
      <c r="U434" t="s">
        <v>54</v>
      </c>
      <c r="V434" t="s">
        <v>61</v>
      </c>
      <c r="W434">
        <v>2019</v>
      </c>
      <c r="X434" t="s">
        <v>37</v>
      </c>
      <c r="Y434" t="s">
        <v>38</v>
      </c>
      <c r="Z434">
        <v>8</v>
      </c>
      <c r="AA434">
        <v>0</v>
      </c>
      <c r="AB434">
        <v>19</v>
      </c>
      <c r="AC434">
        <v>1.05</v>
      </c>
      <c r="AD434">
        <v>0.63749999999999996</v>
      </c>
      <c r="AE434">
        <v>1651.65</v>
      </c>
      <c r="AF434" s="10">
        <f>VLOOKUP(AS434,[1]Hoja3!$B$2:$AO$841,17,FALSE)</f>
        <v>20</v>
      </c>
      <c r="AG434" s="10">
        <f>VLOOKUP(AS434,[1]Hoja3!$B$2:$AO$841,23,FALSE)</f>
        <v>1.05</v>
      </c>
      <c r="AH434" s="10">
        <f>VLOOKUP(AS434,[1]Hoja3!$B$2:$AO$841,28,FALSE)</f>
        <v>0.85499999999999998</v>
      </c>
      <c r="AI434" s="10" t="str">
        <f>VLOOKUP(AS434,[1]Hoja3!$B$2:$AO$841,19,FALSE)</f>
        <v>Entry Production Color Low/Mid</v>
      </c>
      <c r="AJ434" s="10">
        <f>VLOOKUP(AS434,[1]Hoja3!$B$2:$AO$841,15,FALSE)</f>
        <v>0</v>
      </c>
      <c r="AK434">
        <f>IF(AE434=AY434,1,0)</f>
        <v>0</v>
      </c>
      <c r="AL434">
        <f>IF(AB434=AF434,1,0)</f>
        <v>0</v>
      </c>
      <c r="AM434">
        <f>IF(AC434=AG434,1,0)</f>
        <v>1</v>
      </c>
      <c r="AN434">
        <f>IF(AD434=AH434,1,0)</f>
        <v>0</v>
      </c>
      <c r="AO434">
        <f>IF(H434=AI434,1,0)</f>
        <v>1</v>
      </c>
      <c r="AP434">
        <f>IF(AJ434=AA434,1,0)</f>
        <v>1</v>
      </c>
      <c r="AQ434" s="8">
        <f>COUNTIF($A$2:$A$1228,A434)</f>
        <v>1</v>
      </c>
      <c r="AR434">
        <f>VLOOKUP(A434,[1]Hoja3!$C$2:$AO$841,39,FALSE)</f>
        <v>1</v>
      </c>
      <c r="AS434" t="str">
        <f>A434 &amp; COUNTIF(A$2:A434,A434)</f>
        <v>0XPN5465411</v>
      </c>
      <c r="AT434" s="10">
        <f>VLOOKUP(AS434,[1]Hoja3!$B$2:$AO$841,38,FALSE)</f>
        <v>1651.6500000000003</v>
      </c>
      <c r="AU434" s="9">
        <f>IF(AR434&gt;AQ434,1,0)</f>
        <v>0</v>
      </c>
      <c r="AV434">
        <f>IF(P434="NA",2,IF(OR(F434="INSTALACION NUEVA",F434="Mantenimiento preventivo"),3,IF(AND(AB434&lt;AF434,AK434&lt;&gt;1),4,IF(AT434&gt;AE434,1,0))))</f>
        <v>4</v>
      </c>
    </row>
    <row r="435" spans="1:48" x14ac:dyDescent="0.25">
      <c r="A435" t="s">
        <v>336</v>
      </c>
      <c r="B435">
        <v>2019</v>
      </c>
      <c r="C435" t="s">
        <v>37</v>
      </c>
      <c r="D435" t="s">
        <v>38</v>
      </c>
      <c r="E435">
        <v>8</v>
      </c>
      <c r="F435" t="s">
        <v>40</v>
      </c>
      <c r="G435">
        <v>0.53333339999999996</v>
      </c>
      <c r="H435" t="s">
        <v>45</v>
      </c>
      <c r="I435">
        <v>803</v>
      </c>
      <c r="J435">
        <v>1573</v>
      </c>
      <c r="K435">
        <v>0.2</v>
      </c>
      <c r="L435">
        <v>0.6</v>
      </c>
      <c r="M435">
        <v>0.8</v>
      </c>
      <c r="N435">
        <v>1.05</v>
      </c>
      <c r="O435">
        <v>1.1000000000000001</v>
      </c>
      <c r="P435">
        <v>1.1499999999999999</v>
      </c>
      <c r="Q435" t="s">
        <v>46</v>
      </c>
      <c r="R435">
        <v>4</v>
      </c>
      <c r="S435">
        <v>6</v>
      </c>
      <c r="T435" t="s">
        <v>47</v>
      </c>
      <c r="U435" t="s">
        <v>48</v>
      </c>
      <c r="V435" t="s">
        <v>50</v>
      </c>
      <c r="W435">
        <v>2019</v>
      </c>
      <c r="X435" t="s">
        <v>37</v>
      </c>
      <c r="Y435" t="s">
        <v>38</v>
      </c>
      <c r="Z435">
        <v>10</v>
      </c>
      <c r="AA435">
        <v>0</v>
      </c>
      <c r="AB435">
        <v>19</v>
      </c>
      <c r="AC435">
        <v>1.05</v>
      </c>
      <c r="AD435">
        <v>0.13333334999999999</v>
      </c>
      <c r="AE435">
        <v>1651.65</v>
      </c>
      <c r="AF435" s="10">
        <f>VLOOKUP(AS435,[1]Hoja3!$B$2:$AO$841,17,FALSE)</f>
        <v>19</v>
      </c>
      <c r="AG435" s="10">
        <f>VLOOKUP(AS435,[1]Hoja3!$B$2:$AO$841,23,FALSE)</f>
        <v>1.05</v>
      </c>
      <c r="AH435" s="10">
        <f>VLOOKUP(AS435,[1]Hoja3!$B$2:$AO$841,28,FALSE)</f>
        <v>0.5</v>
      </c>
      <c r="AI435" s="10" t="str">
        <f>VLOOKUP(AS435,[1]Hoja3!$B$2:$AO$841,19,FALSE)</f>
        <v>Light Production Digital Business</v>
      </c>
      <c r="AJ435" s="10">
        <f>VLOOKUP(AS435,[1]Hoja3!$B$2:$AO$841,15,FALSE)</f>
        <v>0</v>
      </c>
      <c r="AK435">
        <f>IF(AE435=AY435,1,0)</f>
        <v>0</v>
      </c>
      <c r="AL435">
        <f>IF(AB435=AF435,1,0)</f>
        <v>1</v>
      </c>
      <c r="AM435">
        <f>IF(AC435=AG435,1,0)</f>
        <v>1</v>
      </c>
      <c r="AN435">
        <f>IF(AD435=AH435,1,0)</f>
        <v>0</v>
      </c>
      <c r="AO435">
        <f>IF(H435=AI435,1,0)</f>
        <v>1</v>
      </c>
      <c r="AP435">
        <f>IF(AJ435=AA435,1,0)</f>
        <v>1</v>
      </c>
      <c r="AQ435" s="8">
        <f>COUNTIF($A$2:$A$1228,A435)</f>
        <v>2</v>
      </c>
      <c r="AR435">
        <f>VLOOKUP(A435,[1]Hoja3!$C$2:$AO$841,39,FALSE)</f>
        <v>2</v>
      </c>
      <c r="AS435" t="str">
        <f>A435 &amp; COUNTIF(A$2:A435,A435)</f>
        <v>0BG29516381</v>
      </c>
      <c r="AT435" s="10">
        <f>VLOOKUP(AS435,[1]Hoja3!$B$2:$AO$841,38,FALSE)</f>
        <v>1651.6500000000003</v>
      </c>
      <c r="AU435" s="9">
        <f>IF(AR435&gt;AQ435,1,0)</f>
        <v>0</v>
      </c>
      <c r="AV435">
        <f>IF(P435="NA",2,IF(OR(F435="INSTALACION NUEVA",F435="Mantenimiento preventivo"),3,IF(AND(AB435&lt;AF435,AK435&lt;&gt;1),4,IF(AT435&gt;AE435,1,0))))</f>
        <v>0</v>
      </c>
    </row>
    <row r="436" spans="1:48" x14ac:dyDescent="0.25">
      <c r="A436" t="s">
        <v>322</v>
      </c>
      <c r="B436">
        <v>2019</v>
      </c>
      <c r="C436" t="s">
        <v>37</v>
      </c>
      <c r="D436" t="s">
        <v>38</v>
      </c>
      <c r="E436">
        <v>8</v>
      </c>
      <c r="F436" t="s">
        <v>40</v>
      </c>
      <c r="G436">
        <v>1.9</v>
      </c>
      <c r="H436" t="s">
        <v>34</v>
      </c>
      <c r="I436">
        <v>468</v>
      </c>
      <c r="J436">
        <v>715</v>
      </c>
      <c r="K436">
        <v>0</v>
      </c>
      <c r="L436">
        <v>0</v>
      </c>
      <c r="M436">
        <v>0</v>
      </c>
      <c r="N436">
        <v>0.6</v>
      </c>
      <c r="O436">
        <v>0.8</v>
      </c>
      <c r="P436">
        <v>1.05</v>
      </c>
      <c r="Q436" t="s">
        <v>46</v>
      </c>
      <c r="R436">
        <v>5</v>
      </c>
      <c r="S436">
        <v>9</v>
      </c>
      <c r="T436" t="s">
        <v>47</v>
      </c>
      <c r="U436" t="s">
        <v>34</v>
      </c>
      <c r="V436" t="s">
        <v>36</v>
      </c>
      <c r="W436">
        <v>2019</v>
      </c>
      <c r="X436" t="s">
        <v>37</v>
      </c>
      <c r="Y436" t="s">
        <v>38</v>
      </c>
      <c r="Z436">
        <v>8</v>
      </c>
      <c r="AA436">
        <v>0</v>
      </c>
      <c r="AB436">
        <v>255</v>
      </c>
      <c r="AC436">
        <v>1.05</v>
      </c>
      <c r="AD436">
        <v>0.38</v>
      </c>
      <c r="AE436">
        <v>750.75</v>
      </c>
      <c r="AF436" s="10">
        <f>VLOOKUP(AS436,[1]Hoja3!$B$2:$AO$841,17,FALSE)</f>
        <v>257</v>
      </c>
      <c r="AG436" s="10">
        <f>VLOOKUP(AS436,[1]Hoja3!$B$2:$AO$841,23,FALSE)</f>
        <v>1.05</v>
      </c>
      <c r="AH436" s="10">
        <f>VLOOKUP(AS436,[1]Hoja3!$B$2:$AO$841,28,FALSE)</f>
        <v>0.46399999999999997</v>
      </c>
      <c r="AI436" s="10" t="str">
        <f>VLOOKUP(AS436,[1]Hoja3!$B$2:$AO$841,19,FALSE)</f>
        <v>A4 Mono MFPs</v>
      </c>
      <c r="AJ436" s="10">
        <f>VLOOKUP(AS436,[1]Hoja3!$B$2:$AO$841,15,FALSE)</f>
        <v>0</v>
      </c>
      <c r="AK436">
        <f>IF(AE436=AY436,1,0)</f>
        <v>0</v>
      </c>
      <c r="AL436">
        <f>IF(AB436=AF436,1,0)</f>
        <v>0</v>
      </c>
      <c r="AM436">
        <f>IF(AC436=AG436,1,0)</f>
        <v>1</v>
      </c>
      <c r="AN436">
        <f>IF(AD436=AH436,1,0)</f>
        <v>0</v>
      </c>
      <c r="AO436">
        <f>IF(H436=AI436,1,0)</f>
        <v>1</v>
      </c>
      <c r="AP436">
        <f>IF(AJ436=AA436,1,0)</f>
        <v>1</v>
      </c>
      <c r="AQ436" s="8">
        <f>COUNTIF($A$2:$A$1228,A436)</f>
        <v>1</v>
      </c>
      <c r="AR436">
        <f>VLOOKUP(A436,[1]Hoja3!$C$2:$AO$841,39,FALSE)</f>
        <v>1</v>
      </c>
      <c r="AS436" t="str">
        <f>A436 &amp; COUNTIF(A$2:A436,A436)</f>
        <v>09HB3208731</v>
      </c>
      <c r="AT436" s="10">
        <f>VLOOKUP(AS436,[1]Hoja3!$B$2:$AO$841,38,FALSE)</f>
        <v>750.75000000000011</v>
      </c>
      <c r="AU436" s="9">
        <f>IF(AR436&gt;AQ436,1,0)</f>
        <v>0</v>
      </c>
      <c r="AV436">
        <f>IF(P436="NA",2,IF(OR(F436="INSTALACION NUEVA",F436="Mantenimiento preventivo"),3,IF(AND(AB436&lt;AF436,AK436&lt;&gt;1),4,IF(AT436&gt;AE436,1,0))))</f>
        <v>4</v>
      </c>
    </row>
    <row r="437" spans="1:48" x14ac:dyDescent="0.25">
      <c r="A437" t="s">
        <v>327</v>
      </c>
      <c r="B437">
        <v>2019</v>
      </c>
      <c r="C437" t="s">
        <v>37</v>
      </c>
      <c r="D437" t="s">
        <v>38</v>
      </c>
      <c r="E437">
        <v>8</v>
      </c>
      <c r="F437" t="s">
        <v>40</v>
      </c>
      <c r="G437">
        <v>0.43333329999999998</v>
      </c>
      <c r="I437" t="s">
        <v>33</v>
      </c>
      <c r="J437" t="s">
        <v>33</v>
      </c>
      <c r="K437" t="s">
        <v>33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R437" t="s">
        <v>33</v>
      </c>
      <c r="S437" t="s">
        <v>33</v>
      </c>
      <c r="U437" t="s">
        <v>58</v>
      </c>
      <c r="V437" t="s">
        <v>61</v>
      </c>
      <c r="W437">
        <v>2019</v>
      </c>
      <c r="X437" t="s">
        <v>37</v>
      </c>
      <c r="Y437" t="s">
        <v>38</v>
      </c>
      <c r="Z437">
        <v>11</v>
      </c>
      <c r="AA437" t="s">
        <v>33</v>
      </c>
      <c r="AB437">
        <v>154</v>
      </c>
      <c r="AC437">
        <v>0</v>
      </c>
      <c r="AD437">
        <v>0</v>
      </c>
      <c r="AE437">
        <v>0</v>
      </c>
      <c r="AF437" s="10" t="e">
        <f>VLOOKUP(AS437,[1]Hoja3!$B$2:$AO$841,17,FALSE)</f>
        <v>#N/A</v>
      </c>
      <c r="AG437" s="10" t="e">
        <f>VLOOKUP(AS437,[1]Hoja3!$B$2:$AO$841,23,FALSE)</f>
        <v>#N/A</v>
      </c>
      <c r="AH437" s="10" t="e">
        <f>VLOOKUP(AS437,[1]Hoja3!$B$2:$AO$841,28,FALSE)</f>
        <v>#N/A</v>
      </c>
      <c r="AI437" s="10" t="e">
        <f>VLOOKUP(AS437,[1]Hoja3!$B$2:$AO$841,19,FALSE)</f>
        <v>#N/A</v>
      </c>
      <c r="AJ437" s="10"/>
      <c r="AK437">
        <f>IF(AE437=AY437,1,0)</f>
        <v>1</v>
      </c>
      <c r="AL437" t="e">
        <f>IF(AB437=AF437,1,0)</f>
        <v>#N/A</v>
      </c>
      <c r="AM437" t="e">
        <f>IF(AC437=AG437,1,0)</f>
        <v>#N/A</v>
      </c>
      <c r="AN437" t="e">
        <f>IF(AD437=AH437,1,0)</f>
        <v>#N/A</v>
      </c>
      <c r="AO437" t="e">
        <f>IF(H437=AI437,1,0)</f>
        <v>#N/A</v>
      </c>
      <c r="AQ437" s="8">
        <f>COUNTIF($A$2:$A$1228,A437)</f>
        <v>1</v>
      </c>
      <c r="AR437" t="e">
        <f>VLOOKUP(A437,[1]Hoja3!$C$2:$AO$841,39,FALSE)</f>
        <v>#N/A</v>
      </c>
      <c r="AS437" t="str">
        <f>A437 &amp; COUNTIF(A$2:A437,A437)</f>
        <v>0AE91969591</v>
      </c>
      <c r="AT437" s="10" t="e">
        <f>VLOOKUP(AS437,[1]Hoja3!$B$2:$AO$841,38,FALSE)</f>
        <v>#N/A</v>
      </c>
      <c r="AU437" s="9" t="e">
        <f>IF(AR437&gt;AQ437,1,0)</f>
        <v>#N/A</v>
      </c>
    </row>
    <row r="438" spans="1:48" x14ac:dyDescent="0.25">
      <c r="A438" t="s">
        <v>345</v>
      </c>
      <c r="B438">
        <v>2019</v>
      </c>
      <c r="C438" t="s">
        <v>37</v>
      </c>
      <c r="D438" t="s">
        <v>38</v>
      </c>
      <c r="E438">
        <v>8</v>
      </c>
      <c r="F438" t="s">
        <v>40</v>
      </c>
      <c r="G438">
        <v>3.5</v>
      </c>
      <c r="H438" t="s">
        <v>54</v>
      </c>
      <c r="I438">
        <v>803</v>
      </c>
      <c r="J438">
        <v>1573</v>
      </c>
      <c r="K438">
        <v>0.2</v>
      </c>
      <c r="L438">
        <v>0.6</v>
      </c>
      <c r="M438">
        <v>0.8</v>
      </c>
      <c r="N438">
        <v>1.05</v>
      </c>
      <c r="O438">
        <v>1.1000000000000001</v>
      </c>
      <c r="P438">
        <v>1.1499999999999999</v>
      </c>
      <c r="Q438" t="s">
        <v>46</v>
      </c>
      <c r="R438">
        <v>4</v>
      </c>
      <c r="S438">
        <v>6</v>
      </c>
      <c r="T438" t="s">
        <v>47</v>
      </c>
      <c r="U438" t="s">
        <v>54</v>
      </c>
      <c r="V438" t="s">
        <v>83</v>
      </c>
      <c r="W438">
        <v>2019</v>
      </c>
      <c r="X438" t="s">
        <v>37</v>
      </c>
      <c r="Y438" t="s">
        <v>38</v>
      </c>
      <c r="Z438">
        <v>12</v>
      </c>
      <c r="AA438">
        <v>0</v>
      </c>
      <c r="AB438">
        <v>38</v>
      </c>
      <c r="AC438">
        <v>1.1000000000000001</v>
      </c>
      <c r="AD438">
        <v>0.875</v>
      </c>
      <c r="AE438">
        <v>1730.3</v>
      </c>
      <c r="AF438" s="10">
        <f>VLOOKUP(AS438,[1]Hoja3!$B$2:$AO$841,17,FALSE)</f>
        <v>41</v>
      </c>
      <c r="AG438" s="10">
        <f>VLOOKUP(AS438,[1]Hoja3!$B$2:$AO$841,23,FALSE)</f>
        <v>1.1000000000000001</v>
      </c>
      <c r="AH438" s="10">
        <f>VLOOKUP(AS438,[1]Hoja3!$B$2:$AO$841,28,FALSE)</f>
        <v>1.2091666666666663</v>
      </c>
      <c r="AI438" s="10" t="str">
        <f>VLOOKUP(AS438,[1]Hoja3!$B$2:$AO$841,19,FALSE)</f>
        <v>Entry Production Color Low/Mid</v>
      </c>
      <c r="AJ438" s="10">
        <f>VLOOKUP(AS438,[1]Hoja3!$B$2:$AO$841,15,FALSE)</f>
        <v>0</v>
      </c>
      <c r="AK438">
        <f>IF(AE438=AY438,1,0)</f>
        <v>0</v>
      </c>
      <c r="AL438">
        <f>IF(AB438=AF438,1,0)</f>
        <v>0</v>
      </c>
      <c r="AM438">
        <f>IF(AC438=AG438,1,0)</f>
        <v>1</v>
      </c>
      <c r="AN438">
        <f>IF(AD438=AH438,1,0)</f>
        <v>0</v>
      </c>
      <c r="AO438">
        <f>IF(H438=AI438,1,0)</f>
        <v>1</v>
      </c>
      <c r="AP438">
        <f>IF(AJ438=AA438,1,0)</f>
        <v>1</v>
      </c>
      <c r="AQ438" s="8">
        <f>COUNTIF($A$2:$A$1228,A438)</f>
        <v>1</v>
      </c>
      <c r="AR438">
        <f>VLOOKUP(A438,[1]Hoja3!$C$2:$AO$841,39,FALSE)</f>
        <v>1</v>
      </c>
      <c r="AS438" t="str">
        <f>A438 &amp; COUNTIF(A$2:A438,A438)</f>
        <v>0E2B6465741</v>
      </c>
      <c r="AT438" s="10">
        <f>VLOOKUP(AS438,[1]Hoja3!$B$2:$AO$841,38,FALSE)</f>
        <v>1730.3000000000004</v>
      </c>
      <c r="AU438" s="9">
        <f>IF(AR438&gt;AQ438,1,0)</f>
        <v>0</v>
      </c>
      <c r="AV438">
        <f>IF(P438="NA",2,IF(OR(F438="INSTALACION NUEVA",F438="Mantenimiento preventivo"),3,IF(AND(AB438&lt;AF438,AK438&lt;&gt;1),4,IF(AT438&gt;AE438,1,0))))</f>
        <v>4</v>
      </c>
    </row>
    <row r="439" spans="1:48" x14ac:dyDescent="0.25">
      <c r="A439" t="s">
        <v>331</v>
      </c>
      <c r="B439">
        <v>2019</v>
      </c>
      <c r="C439" t="s">
        <v>37</v>
      </c>
      <c r="D439" t="s">
        <v>38</v>
      </c>
      <c r="E439">
        <v>8</v>
      </c>
      <c r="F439" t="s">
        <v>40</v>
      </c>
      <c r="G439">
        <v>3.016667</v>
      </c>
      <c r="H439" t="s">
        <v>45</v>
      </c>
      <c r="I439">
        <v>803</v>
      </c>
      <c r="J439">
        <v>1573</v>
      </c>
      <c r="K439">
        <v>0.2</v>
      </c>
      <c r="L439">
        <v>0.6</v>
      </c>
      <c r="M439">
        <v>0.8</v>
      </c>
      <c r="N439">
        <v>1.05</v>
      </c>
      <c r="O439">
        <v>1.1000000000000001</v>
      </c>
      <c r="P439">
        <v>1.1499999999999999</v>
      </c>
      <c r="Q439" t="s">
        <v>46</v>
      </c>
      <c r="R439">
        <v>4</v>
      </c>
      <c r="S439">
        <v>6</v>
      </c>
      <c r="T439" t="s">
        <v>47</v>
      </c>
      <c r="U439" t="s">
        <v>48</v>
      </c>
      <c r="V439" t="s">
        <v>83</v>
      </c>
      <c r="W439">
        <v>2019</v>
      </c>
      <c r="X439" t="s">
        <v>37</v>
      </c>
      <c r="Y439" t="s">
        <v>38</v>
      </c>
      <c r="Z439">
        <v>8</v>
      </c>
      <c r="AA439">
        <v>0</v>
      </c>
      <c r="AB439">
        <v>31</v>
      </c>
      <c r="AC439">
        <v>1.1000000000000001</v>
      </c>
      <c r="AD439">
        <v>0.75416675</v>
      </c>
      <c r="AE439">
        <v>1730.3</v>
      </c>
      <c r="AF439" s="10">
        <f>VLOOKUP(AS439,[1]Hoja3!$B$2:$AO$841,17,FALSE)</f>
        <v>31</v>
      </c>
      <c r="AG439" s="10">
        <f>VLOOKUP(AS439,[1]Hoja3!$B$2:$AO$841,23,FALSE)</f>
        <v>1.1000000000000001</v>
      </c>
      <c r="AH439" s="10">
        <f>VLOOKUP(AS439,[1]Hoja3!$B$2:$AO$841,28,FALSE)</f>
        <v>1.1166666666666669</v>
      </c>
      <c r="AI439" s="10" t="str">
        <f>VLOOKUP(AS439,[1]Hoja3!$B$2:$AO$841,19,FALSE)</f>
        <v>Light Production Digital Business</v>
      </c>
      <c r="AJ439" s="10">
        <f>VLOOKUP(AS439,[1]Hoja3!$B$2:$AO$841,15,FALSE)</f>
        <v>0</v>
      </c>
      <c r="AK439">
        <f>IF(AE439=AY439,1,0)</f>
        <v>0</v>
      </c>
      <c r="AL439">
        <f>IF(AB439=AF439,1,0)</f>
        <v>1</v>
      </c>
      <c r="AM439">
        <f>IF(AC439=AG439,1,0)</f>
        <v>1</v>
      </c>
      <c r="AN439">
        <f>IF(AD439=AH439,1,0)</f>
        <v>0</v>
      </c>
      <c r="AO439">
        <f>IF(H439=AI439,1,0)</f>
        <v>1</v>
      </c>
      <c r="AP439">
        <f>IF(AJ439=AA439,1,0)</f>
        <v>1</v>
      </c>
      <c r="AQ439" s="8">
        <f>COUNTIF($A$2:$A$1228,A439)</f>
        <v>1</v>
      </c>
      <c r="AR439">
        <f>VLOOKUP(A439,[1]Hoja3!$C$2:$AO$841,39,FALSE)</f>
        <v>1</v>
      </c>
      <c r="AS439" t="str">
        <f>A439 &amp; COUNTIF(A$2:A439,A439)</f>
        <v>0BG29471231</v>
      </c>
      <c r="AT439" s="10">
        <f>VLOOKUP(AS439,[1]Hoja3!$B$2:$AO$841,38,FALSE)</f>
        <v>1730.3000000000004</v>
      </c>
      <c r="AU439" s="9">
        <f>IF(AR439&gt;AQ439,1,0)</f>
        <v>0</v>
      </c>
      <c r="AV439">
        <f>IF(P439="NA",2,IF(OR(F439="INSTALACION NUEVA",F439="Mantenimiento preventivo"),3,IF(AND(AB439&lt;AF439,AK439&lt;&gt;1),4,IF(AT439&gt;AE439,1,0))))</f>
        <v>0</v>
      </c>
    </row>
    <row r="440" spans="1:48" x14ac:dyDescent="0.25">
      <c r="A440" t="s">
        <v>225</v>
      </c>
      <c r="B440">
        <v>2019</v>
      </c>
      <c r="C440" t="s">
        <v>37</v>
      </c>
      <c r="D440" t="s">
        <v>38</v>
      </c>
      <c r="E440">
        <v>8</v>
      </c>
      <c r="F440" t="s">
        <v>40</v>
      </c>
      <c r="G440">
        <v>1.1499999999999999</v>
      </c>
      <c r="H440" t="s">
        <v>54</v>
      </c>
      <c r="I440">
        <v>803</v>
      </c>
      <c r="J440">
        <v>1573</v>
      </c>
      <c r="K440">
        <v>0.2</v>
      </c>
      <c r="L440">
        <v>0.6</v>
      </c>
      <c r="M440">
        <v>0.8</v>
      </c>
      <c r="N440">
        <v>1.05</v>
      </c>
      <c r="O440">
        <v>1.1000000000000001</v>
      </c>
      <c r="P440">
        <v>1.1499999999999999</v>
      </c>
      <c r="Q440" t="s">
        <v>46</v>
      </c>
      <c r="R440">
        <v>4</v>
      </c>
      <c r="S440">
        <v>6</v>
      </c>
      <c r="T440" t="s">
        <v>47</v>
      </c>
      <c r="U440" t="s">
        <v>54</v>
      </c>
      <c r="V440" t="s">
        <v>50</v>
      </c>
      <c r="W440">
        <v>2019</v>
      </c>
      <c r="X440" t="s">
        <v>37</v>
      </c>
      <c r="Y440" t="s">
        <v>38</v>
      </c>
      <c r="Z440">
        <v>8</v>
      </c>
      <c r="AA440">
        <v>0</v>
      </c>
      <c r="AB440">
        <v>4</v>
      </c>
      <c r="AC440">
        <v>0.6</v>
      </c>
      <c r="AD440">
        <v>0.28749999999999998</v>
      </c>
      <c r="AE440">
        <v>943.8</v>
      </c>
      <c r="AF440" s="10">
        <f>VLOOKUP(AS440,[1]Hoja3!$B$2:$AO$841,17,FALSE)</f>
        <v>5</v>
      </c>
      <c r="AG440" s="10">
        <f>VLOOKUP(AS440,[1]Hoja3!$B$2:$AO$841,23,FALSE)</f>
        <v>0.6</v>
      </c>
      <c r="AH440" s="10">
        <f>VLOOKUP(AS440,[1]Hoja3!$B$2:$AO$841,28,FALSE)</f>
        <v>0.255</v>
      </c>
      <c r="AI440" s="10" t="str">
        <f>VLOOKUP(AS440,[1]Hoja3!$B$2:$AO$841,19,FALSE)</f>
        <v>Entry Production Color Low/Mid</v>
      </c>
      <c r="AJ440" s="10">
        <f>VLOOKUP(AS440,[1]Hoja3!$B$2:$AO$841,15,FALSE)</f>
        <v>0</v>
      </c>
      <c r="AK440">
        <f>IF(AE440=AY440,1,0)</f>
        <v>0</v>
      </c>
      <c r="AL440">
        <f>IF(AB440=AF440,1,0)</f>
        <v>0</v>
      </c>
      <c r="AM440">
        <f>IF(AC440=AG440,1,0)</f>
        <v>1</v>
      </c>
      <c r="AN440">
        <f>IF(AD440=AH440,1,0)</f>
        <v>0</v>
      </c>
      <c r="AO440">
        <f>IF(H440=AI440,1,0)</f>
        <v>1</v>
      </c>
      <c r="AP440">
        <f>IF(AJ440=AA440,1,0)</f>
        <v>1</v>
      </c>
      <c r="AQ440" s="8">
        <f>COUNTIF($A$2:$A$1228,A440)</f>
        <v>3</v>
      </c>
      <c r="AR440">
        <f>VLOOKUP(A440,[1]Hoja3!$C$2:$AO$841,39,FALSE)</f>
        <v>2</v>
      </c>
      <c r="AS440" t="str">
        <f>A440 &amp; COUNTIF(A$2:A440,A440)</f>
        <v>0XPN3969722</v>
      </c>
      <c r="AT440" s="10">
        <f>VLOOKUP(AS440,[1]Hoja3!$B$2:$AO$841,38,FALSE)</f>
        <v>943.80000000000007</v>
      </c>
      <c r="AU440" s="9">
        <f>IF(AR440&gt;AQ440,1,0)</f>
        <v>0</v>
      </c>
      <c r="AV440">
        <f>IF(P440="NA",2,IF(OR(F440="INSTALACION NUEVA",F440="Mantenimiento preventivo"),3,IF(AND(AB440&lt;AF440,AK440&lt;&gt;1),4,IF(AT440&gt;AE440,1,0))))</f>
        <v>4</v>
      </c>
    </row>
    <row r="441" spans="1:48" x14ac:dyDescent="0.25">
      <c r="A441" t="s">
        <v>341</v>
      </c>
      <c r="B441">
        <v>2019</v>
      </c>
      <c r="C441" t="s">
        <v>37</v>
      </c>
      <c r="D441" t="s">
        <v>38</v>
      </c>
      <c r="E441">
        <v>8</v>
      </c>
      <c r="F441" t="s">
        <v>40</v>
      </c>
      <c r="G441">
        <v>0</v>
      </c>
      <c r="H441" t="s">
        <v>71</v>
      </c>
      <c r="I441">
        <v>468</v>
      </c>
      <c r="J441">
        <v>715</v>
      </c>
      <c r="K441">
        <v>0</v>
      </c>
      <c r="L441">
        <v>0</v>
      </c>
      <c r="M441">
        <v>0</v>
      </c>
      <c r="N441">
        <v>0.6</v>
      </c>
      <c r="O441">
        <v>0.8</v>
      </c>
      <c r="P441">
        <v>1.05</v>
      </c>
      <c r="Q441" t="s">
        <v>46</v>
      </c>
      <c r="R441">
        <v>5</v>
      </c>
      <c r="S441">
        <v>9</v>
      </c>
      <c r="T441" t="s">
        <v>47</v>
      </c>
      <c r="U441" t="s">
        <v>71</v>
      </c>
      <c r="V441" t="s">
        <v>55</v>
      </c>
      <c r="W441">
        <v>2019</v>
      </c>
      <c r="X441" t="s">
        <v>37</v>
      </c>
      <c r="Y441" t="s">
        <v>38</v>
      </c>
      <c r="Z441">
        <v>11</v>
      </c>
      <c r="AA441">
        <v>0</v>
      </c>
      <c r="AB441">
        <v>270</v>
      </c>
      <c r="AC441">
        <v>1.05</v>
      </c>
      <c r="AD441">
        <v>0</v>
      </c>
      <c r="AE441">
        <v>750.75</v>
      </c>
      <c r="AF441" s="10">
        <f>VLOOKUP(AS441,[1]Hoja3!$B$2:$AO$841,17,FALSE)</f>
        <v>271</v>
      </c>
      <c r="AG441" s="10">
        <f>VLOOKUP(AS441,[1]Hoja3!$B$2:$AO$841,23,FALSE)</f>
        <v>1.05</v>
      </c>
      <c r="AH441" s="10">
        <f>VLOOKUP(AS441,[1]Hoja3!$B$2:$AO$841,28,FALSE)</f>
        <v>0</v>
      </c>
      <c r="AI441" s="10" t="str">
        <f>VLOOKUP(AS441,[1]Hoja3!$B$2:$AO$841,19,FALSE)</f>
        <v>Entry Mono Printers</v>
      </c>
      <c r="AJ441" s="10">
        <f>VLOOKUP(AS441,[1]Hoja3!$B$2:$AO$841,15,FALSE)</f>
        <v>0</v>
      </c>
      <c r="AK441">
        <f>IF(AE441=AY441,1,0)</f>
        <v>0</v>
      </c>
      <c r="AL441">
        <f>IF(AB441=AF441,1,0)</f>
        <v>0</v>
      </c>
      <c r="AM441">
        <f>IF(AC441=AG441,1,0)</f>
        <v>1</v>
      </c>
      <c r="AN441">
        <f>IF(AD441=AH441,1,0)</f>
        <v>1</v>
      </c>
      <c r="AO441">
        <f>IF(H441=AI441,1,0)</f>
        <v>1</v>
      </c>
      <c r="AP441">
        <f>IF(AJ441=AA441,1,0)</f>
        <v>1</v>
      </c>
      <c r="AQ441" s="8">
        <f>COUNTIF($A$2:$A$1228,A441)</f>
        <v>1</v>
      </c>
      <c r="AR441">
        <f>VLOOKUP(A441,[1]Hoja3!$C$2:$AO$841,39,FALSE)</f>
        <v>1</v>
      </c>
      <c r="AS441" t="str">
        <f>A441 &amp; COUNTIF(A$2:A441,A441)</f>
        <v>0D6X4621131</v>
      </c>
      <c r="AT441" s="10">
        <f>VLOOKUP(AS441,[1]Hoja3!$B$2:$AO$841,38,FALSE)</f>
        <v>750.75000000000011</v>
      </c>
      <c r="AU441" s="9">
        <f>IF(AR441&gt;AQ441,1,0)</f>
        <v>0</v>
      </c>
      <c r="AV441">
        <f>IF(P441="NA",2,IF(OR(F441="INSTALACION NUEVA",F441="Mantenimiento preventivo"),3,IF(AND(AB441&lt;AF441,AK441&lt;&gt;1),4,IF(AT441&gt;AE441,1,0))))</f>
        <v>4</v>
      </c>
    </row>
    <row r="442" spans="1:48" x14ac:dyDescent="0.25">
      <c r="A442" t="s">
        <v>358</v>
      </c>
      <c r="B442">
        <v>2019</v>
      </c>
      <c r="C442" t="s">
        <v>37</v>
      </c>
      <c r="D442" t="s">
        <v>38</v>
      </c>
      <c r="E442">
        <v>8</v>
      </c>
      <c r="F442" t="s">
        <v>40</v>
      </c>
      <c r="G442">
        <v>1.4</v>
      </c>
      <c r="H442" t="s">
        <v>116</v>
      </c>
      <c r="I442">
        <v>655</v>
      </c>
      <c r="J442">
        <v>1365</v>
      </c>
      <c r="K442">
        <v>0</v>
      </c>
      <c r="L442">
        <v>0</v>
      </c>
      <c r="M442">
        <v>0.6</v>
      </c>
      <c r="N442">
        <v>0.8</v>
      </c>
      <c r="O442">
        <v>1.05</v>
      </c>
      <c r="P442">
        <v>1.1000000000000001</v>
      </c>
      <c r="Q442" t="s">
        <v>46</v>
      </c>
      <c r="R442">
        <v>5</v>
      </c>
      <c r="S442">
        <v>9</v>
      </c>
      <c r="T442" t="s">
        <v>47</v>
      </c>
      <c r="U442" t="s">
        <v>58</v>
      </c>
      <c r="V442" t="s">
        <v>55</v>
      </c>
      <c r="W442">
        <v>2019</v>
      </c>
      <c r="X442" t="s">
        <v>37</v>
      </c>
      <c r="Y442" t="s">
        <v>38</v>
      </c>
      <c r="Z442">
        <v>8</v>
      </c>
      <c r="AA442">
        <v>0</v>
      </c>
      <c r="AB442">
        <v>229</v>
      </c>
      <c r="AC442">
        <v>1.1000000000000001</v>
      </c>
      <c r="AD442">
        <v>0.28000000000000003</v>
      </c>
      <c r="AE442">
        <v>1501.5</v>
      </c>
      <c r="AF442" s="10">
        <f>VLOOKUP(AS442,[1]Hoja3!$B$2:$AO$841,17,FALSE)</f>
        <v>249</v>
      </c>
      <c r="AG442" s="10">
        <f>VLOOKUP(AS442,[1]Hoja3!$B$2:$AO$841,23,FALSE)</f>
        <v>1.1000000000000001</v>
      </c>
      <c r="AH442" s="10">
        <f>VLOOKUP(AS442,[1]Hoja3!$B$2:$AO$841,28,FALSE)</f>
        <v>0.3</v>
      </c>
      <c r="AI442" s="10" t="str">
        <f>VLOOKUP(AS442,[1]Hoja3!$B$2:$AO$841,19,FALSE)</f>
        <v>Office Digital</v>
      </c>
      <c r="AJ442" s="10">
        <f>VLOOKUP(AS442,[1]Hoja3!$B$2:$AO$841,15,FALSE)</f>
        <v>0</v>
      </c>
      <c r="AK442">
        <f>IF(AE442=AY442,1,0)</f>
        <v>0</v>
      </c>
      <c r="AL442">
        <f>IF(AB442=AF442,1,0)</f>
        <v>0</v>
      </c>
      <c r="AM442">
        <f>IF(AC442=AG442,1,0)</f>
        <v>1</v>
      </c>
      <c r="AN442">
        <f>IF(AD442=AH442,1,0)</f>
        <v>0</v>
      </c>
      <c r="AO442">
        <f>IF(H442=AI442,1,0)</f>
        <v>1</v>
      </c>
      <c r="AP442">
        <f>IF(AJ442=AA442,1,0)</f>
        <v>1</v>
      </c>
      <c r="AQ442" s="8">
        <f>COUNTIF($A$2:$A$1228,A442)</f>
        <v>1</v>
      </c>
      <c r="AR442">
        <f>VLOOKUP(A442,[1]Hoja3!$C$2:$AO$841,39,FALSE)</f>
        <v>1</v>
      </c>
      <c r="AS442" t="str">
        <f>A442 &amp; COUNTIF(A$2:A442,A442)</f>
        <v>0X767064781</v>
      </c>
      <c r="AT442" s="10">
        <f>VLOOKUP(AS442,[1]Hoja3!$B$2:$AO$841,38,FALSE)</f>
        <v>1501.5000000000002</v>
      </c>
      <c r="AU442" s="9">
        <f>IF(AR442&gt;AQ442,1,0)</f>
        <v>0</v>
      </c>
      <c r="AV442">
        <f>IF(P442="NA",2,IF(OR(F442="INSTALACION NUEVA",F442="Mantenimiento preventivo"),3,IF(AND(AB442&lt;AF442,AK442&lt;&gt;1),4,IF(AT442&gt;AE442,1,0))))</f>
        <v>4</v>
      </c>
    </row>
    <row r="443" spans="1:48" x14ac:dyDescent="0.25">
      <c r="A443" t="s">
        <v>808</v>
      </c>
      <c r="B443">
        <v>2019</v>
      </c>
      <c r="C443" t="s">
        <v>37</v>
      </c>
      <c r="D443" t="s">
        <v>38</v>
      </c>
      <c r="E443">
        <v>8</v>
      </c>
      <c r="F443" t="s">
        <v>40</v>
      </c>
      <c r="G443">
        <v>0</v>
      </c>
      <c r="H443" t="s">
        <v>116</v>
      </c>
      <c r="I443">
        <v>655</v>
      </c>
      <c r="J443">
        <v>1365</v>
      </c>
      <c r="K443">
        <v>0</v>
      </c>
      <c r="L443">
        <v>0</v>
      </c>
      <c r="M443">
        <v>0.6</v>
      </c>
      <c r="N443">
        <v>0.8</v>
      </c>
      <c r="O443">
        <v>1.05</v>
      </c>
      <c r="P443">
        <v>1.1000000000000001</v>
      </c>
      <c r="Q443" t="s">
        <v>46</v>
      </c>
      <c r="R443">
        <v>5</v>
      </c>
      <c r="S443">
        <v>9</v>
      </c>
      <c r="T443" t="s">
        <v>47</v>
      </c>
      <c r="U443" t="s">
        <v>45</v>
      </c>
      <c r="V443" t="s">
        <v>55</v>
      </c>
      <c r="W443">
        <v>2019</v>
      </c>
      <c r="X443" t="s">
        <v>37</v>
      </c>
      <c r="Y443" t="s">
        <v>38</v>
      </c>
      <c r="Z443">
        <v>8</v>
      </c>
      <c r="AA443">
        <v>0</v>
      </c>
      <c r="AB443">
        <v>0</v>
      </c>
      <c r="AC443">
        <v>1.1000000000000001</v>
      </c>
      <c r="AD443">
        <v>0</v>
      </c>
      <c r="AE443">
        <v>1501.5</v>
      </c>
      <c r="AF443" s="10">
        <f>VLOOKUP(AS443,[1]Hoja3!$B$2:$AO$841,17,FALSE)</f>
        <v>229</v>
      </c>
      <c r="AG443" s="10">
        <f>VLOOKUP(AS443,[1]Hoja3!$B$2:$AO$841,23,FALSE)</f>
        <v>1.1000000000000001</v>
      </c>
      <c r="AH443" s="10">
        <f>VLOOKUP(AS443,[1]Hoja3!$B$2:$AO$841,28,FALSE)</f>
        <v>0</v>
      </c>
      <c r="AI443" s="10" t="str">
        <f>VLOOKUP(AS443,[1]Hoja3!$B$2:$AO$841,19,FALSE)</f>
        <v>Office Digital</v>
      </c>
      <c r="AJ443" s="10">
        <f>VLOOKUP(AS443,[1]Hoja3!$B$2:$AO$841,15,FALSE)</f>
        <v>1</v>
      </c>
      <c r="AK443">
        <f>IF(AE443=AY443,1,0)</f>
        <v>0</v>
      </c>
      <c r="AL443">
        <f>IF(AB443=AF443,1,0)</f>
        <v>0</v>
      </c>
      <c r="AM443">
        <f>IF(AC443=AG443,1,0)</f>
        <v>1</v>
      </c>
      <c r="AN443">
        <f>IF(AD443=AH443,1,0)</f>
        <v>1</v>
      </c>
      <c r="AO443">
        <f>IF(H443=AI443,1,0)</f>
        <v>1</v>
      </c>
      <c r="AP443">
        <f>IF(AJ443=AA443,1,0)</f>
        <v>0</v>
      </c>
      <c r="AQ443" s="8">
        <f>COUNTIF($A$2:$A$1228,A443)</f>
        <v>1</v>
      </c>
      <c r="AR443">
        <f>VLOOKUP(A443,[1]Hoja3!$C$2:$AO$841,39,FALSE)</f>
        <v>1</v>
      </c>
      <c r="AS443" t="str">
        <f>A443 &amp; COUNTIF(A$2:A443,A443)</f>
        <v>0Y4X8434291</v>
      </c>
      <c r="AT443" s="10">
        <f>VLOOKUP(AS443,[1]Hoja3!$B$2:$AO$841,38,FALSE)</f>
        <v>0</v>
      </c>
      <c r="AU443" s="9">
        <f>IF(AR443&gt;AQ443,1,0)</f>
        <v>0</v>
      </c>
      <c r="AV443">
        <f>IF(P443="NA",2,IF(OR(F443="INSTALACION NUEVA",F443="Mantenimiento preventivo"),3,IF(AND(AB443&lt;AF443,AK443&lt;&gt;1),4,IF(AT443&gt;AE443,1,0))))</f>
        <v>4</v>
      </c>
    </row>
    <row r="444" spans="1:48" x14ac:dyDescent="0.25">
      <c r="A444" t="s">
        <v>330</v>
      </c>
      <c r="B444">
        <v>2019</v>
      </c>
      <c r="C444" t="s">
        <v>37</v>
      </c>
      <c r="D444" t="s">
        <v>38</v>
      </c>
      <c r="E444">
        <v>8</v>
      </c>
      <c r="F444" t="s">
        <v>40</v>
      </c>
      <c r="G444">
        <v>0</v>
      </c>
      <c r="H444" t="s">
        <v>45</v>
      </c>
      <c r="I444">
        <v>803</v>
      </c>
      <c r="J444">
        <v>1573</v>
      </c>
      <c r="K444">
        <v>0.2</v>
      </c>
      <c r="L444">
        <v>0.6</v>
      </c>
      <c r="M444">
        <v>0.8</v>
      </c>
      <c r="N444">
        <v>1.05</v>
      </c>
      <c r="O444">
        <v>1.1000000000000001</v>
      </c>
      <c r="P444">
        <v>1.1499999999999999</v>
      </c>
      <c r="Q444" t="s">
        <v>46</v>
      </c>
      <c r="R444">
        <v>4</v>
      </c>
      <c r="S444">
        <v>6</v>
      </c>
      <c r="T444" t="s">
        <v>47</v>
      </c>
      <c r="U444" t="s">
        <v>48</v>
      </c>
      <c r="V444" t="s">
        <v>59</v>
      </c>
      <c r="W444">
        <v>2019</v>
      </c>
      <c r="X444" t="s">
        <v>37</v>
      </c>
      <c r="Y444" t="s">
        <v>38</v>
      </c>
      <c r="Z444">
        <v>10</v>
      </c>
      <c r="AA444">
        <v>0</v>
      </c>
      <c r="AB444">
        <v>17</v>
      </c>
      <c r="AC444">
        <v>1.05</v>
      </c>
      <c r="AD444">
        <v>0</v>
      </c>
      <c r="AE444">
        <v>1651.65</v>
      </c>
      <c r="AF444" s="10">
        <f>VLOOKUP(AS444,[1]Hoja3!$B$2:$AO$841,17,FALSE)</f>
        <v>17</v>
      </c>
      <c r="AG444" s="10">
        <f>VLOOKUP(AS444,[1]Hoja3!$B$2:$AO$841,23,FALSE)</f>
        <v>1.05</v>
      </c>
      <c r="AH444" s="10">
        <f>VLOOKUP(AS444,[1]Hoja3!$B$2:$AO$841,28,FALSE)</f>
        <v>0.38</v>
      </c>
      <c r="AI444" s="10" t="str">
        <f>VLOOKUP(AS444,[1]Hoja3!$B$2:$AO$841,19,FALSE)</f>
        <v>Light Production Digital Business</v>
      </c>
      <c r="AJ444" s="10">
        <f>VLOOKUP(AS444,[1]Hoja3!$B$2:$AO$841,15,FALSE)</f>
        <v>0</v>
      </c>
      <c r="AK444">
        <f>IF(AE444=AY444,1,0)</f>
        <v>0</v>
      </c>
      <c r="AL444">
        <f>IF(AB444=AF444,1,0)</f>
        <v>1</v>
      </c>
      <c r="AM444">
        <f>IF(AC444=AG444,1,0)</f>
        <v>1</v>
      </c>
      <c r="AN444">
        <f>IF(AD444=AH444,1,0)</f>
        <v>0</v>
      </c>
      <c r="AO444">
        <f>IF(H444=AI444,1,0)</f>
        <v>1</v>
      </c>
      <c r="AP444">
        <f>IF(AJ444=AA444,1,0)</f>
        <v>1</v>
      </c>
      <c r="AQ444" s="8">
        <f>COUNTIF($A$2:$A$1228,A444)</f>
        <v>3</v>
      </c>
      <c r="AR444">
        <f>VLOOKUP(A444,[1]Hoja3!$C$2:$AO$841,39,FALSE)</f>
        <v>3</v>
      </c>
      <c r="AS444" t="str">
        <f>A444 &amp; COUNTIF(A$2:A444,A444)</f>
        <v>0BG29411431</v>
      </c>
      <c r="AT444" s="10">
        <f>VLOOKUP(AS444,[1]Hoja3!$B$2:$AO$841,38,FALSE)</f>
        <v>1651.6500000000003</v>
      </c>
      <c r="AU444" s="9">
        <f>IF(AR444&gt;AQ444,1,0)</f>
        <v>0</v>
      </c>
      <c r="AV444">
        <f>IF(P444="NA",2,IF(OR(F444="INSTALACION NUEVA",F444="Mantenimiento preventivo"),3,IF(AND(AB444&lt;AF444,AK444&lt;&gt;1),4,IF(AT444&gt;AE444,1,0))))</f>
        <v>0</v>
      </c>
    </row>
    <row r="445" spans="1:48" x14ac:dyDescent="0.25">
      <c r="A445" t="s">
        <v>323</v>
      </c>
      <c r="B445">
        <v>2019</v>
      </c>
      <c r="C445" t="s">
        <v>37</v>
      </c>
      <c r="D445" t="s">
        <v>38</v>
      </c>
      <c r="E445">
        <v>8</v>
      </c>
      <c r="F445" t="s">
        <v>40</v>
      </c>
      <c r="G445">
        <v>0.38333329999999999</v>
      </c>
      <c r="H445" t="s">
        <v>34</v>
      </c>
      <c r="I445">
        <v>468</v>
      </c>
      <c r="J445">
        <v>715</v>
      </c>
      <c r="K445">
        <v>0</v>
      </c>
      <c r="L445">
        <v>0</v>
      </c>
      <c r="M445">
        <v>0</v>
      </c>
      <c r="N445">
        <v>0.6</v>
      </c>
      <c r="O445">
        <v>0.8</v>
      </c>
      <c r="P445">
        <v>1.05</v>
      </c>
      <c r="Q445" t="s">
        <v>46</v>
      </c>
      <c r="R445">
        <v>5</v>
      </c>
      <c r="S445">
        <v>9</v>
      </c>
      <c r="T445" t="s">
        <v>85</v>
      </c>
      <c r="U445" t="s">
        <v>34</v>
      </c>
      <c r="V445" t="s">
        <v>61</v>
      </c>
      <c r="W445">
        <v>2019</v>
      </c>
      <c r="X445" t="s">
        <v>37</v>
      </c>
      <c r="Y445" t="s">
        <v>38</v>
      </c>
      <c r="Z445">
        <v>8</v>
      </c>
      <c r="AA445">
        <v>0</v>
      </c>
      <c r="AB445">
        <v>81</v>
      </c>
      <c r="AC445">
        <v>1.05</v>
      </c>
      <c r="AD445">
        <v>4.2592588888888901E-2</v>
      </c>
      <c r="AE445">
        <v>750.75</v>
      </c>
      <c r="AF445" s="10">
        <f>VLOOKUP(AS445,[1]Hoja3!$B$2:$AO$841,17,FALSE)</f>
        <v>81</v>
      </c>
      <c r="AG445" s="10">
        <f>VLOOKUP(AS445,[1]Hoja3!$B$2:$AO$841,23,FALSE)</f>
        <v>1.05</v>
      </c>
      <c r="AH445" s="10">
        <f>VLOOKUP(AS445,[1]Hoja3!$B$2:$AO$841,28,FALSE)</f>
        <v>6.0000000000000005E-2</v>
      </c>
      <c r="AI445" s="10" t="str">
        <f>VLOOKUP(AS445,[1]Hoja3!$B$2:$AO$841,19,FALSE)</f>
        <v>A4 Mono MFPs</v>
      </c>
      <c r="AJ445" s="10">
        <f>VLOOKUP(AS445,[1]Hoja3!$B$2:$AO$841,15,FALSE)</f>
        <v>0</v>
      </c>
      <c r="AK445">
        <f>IF(AE445=AY445,1,0)</f>
        <v>0</v>
      </c>
      <c r="AL445">
        <f>IF(AB445=AF445,1,0)</f>
        <v>1</v>
      </c>
      <c r="AM445">
        <f>IF(AC445=AG445,1,0)</f>
        <v>1</v>
      </c>
      <c r="AN445">
        <f>IF(AD445=AH445,1,0)</f>
        <v>0</v>
      </c>
      <c r="AO445">
        <f>IF(H445=AI445,1,0)</f>
        <v>1</v>
      </c>
      <c r="AP445">
        <f>IF(AJ445=AA445,1,0)</f>
        <v>1</v>
      </c>
      <c r="AQ445" s="8">
        <f>COUNTIF($A$2:$A$1228,A445)</f>
        <v>1</v>
      </c>
      <c r="AR445">
        <f>VLOOKUP(A445,[1]Hoja3!$C$2:$AO$841,39,FALSE)</f>
        <v>1</v>
      </c>
      <c r="AS445" t="str">
        <f>A445 &amp; COUNTIF(A$2:A445,A445)</f>
        <v>09HB3212021</v>
      </c>
      <c r="AT445" s="10">
        <f>VLOOKUP(AS445,[1]Hoja3!$B$2:$AO$841,38,FALSE)</f>
        <v>750.75000000000011</v>
      </c>
      <c r="AU445" s="9">
        <f>IF(AR445&gt;AQ445,1,0)</f>
        <v>0</v>
      </c>
      <c r="AV445">
        <f>IF(P445="NA",2,IF(OR(F445="INSTALACION NUEVA",F445="Mantenimiento preventivo"),3,IF(AND(AB445&lt;AF445,AK445&lt;&gt;1),4,IF(AT445&gt;AE445,1,0))))</f>
        <v>0</v>
      </c>
    </row>
    <row r="446" spans="1:48" x14ac:dyDescent="0.25">
      <c r="A446" t="s">
        <v>326</v>
      </c>
      <c r="B446">
        <v>2019</v>
      </c>
      <c r="C446" t="s">
        <v>37</v>
      </c>
      <c r="D446" t="s">
        <v>38</v>
      </c>
      <c r="E446">
        <v>8</v>
      </c>
      <c r="F446" t="s">
        <v>40</v>
      </c>
      <c r="G446">
        <v>1.766667</v>
      </c>
      <c r="H446" t="s">
        <v>91</v>
      </c>
      <c r="I446">
        <v>803</v>
      </c>
      <c r="J446">
        <v>1573</v>
      </c>
      <c r="K446">
        <v>0.2</v>
      </c>
      <c r="L446">
        <v>0.6</v>
      </c>
      <c r="M446">
        <v>0.8</v>
      </c>
      <c r="N446">
        <v>1.05</v>
      </c>
      <c r="O446">
        <v>1.1000000000000001</v>
      </c>
      <c r="P446">
        <v>1.1499999999999999</v>
      </c>
      <c r="Q446" t="s">
        <v>46</v>
      </c>
      <c r="R446">
        <v>4</v>
      </c>
      <c r="S446">
        <v>6</v>
      </c>
      <c r="T446" t="s">
        <v>47</v>
      </c>
      <c r="U446" t="s">
        <v>91</v>
      </c>
      <c r="V446" t="s">
        <v>73</v>
      </c>
      <c r="W446">
        <v>2019</v>
      </c>
      <c r="X446" t="s">
        <v>37</v>
      </c>
      <c r="Y446" t="s">
        <v>38</v>
      </c>
      <c r="Z446">
        <v>9</v>
      </c>
      <c r="AA446">
        <v>0</v>
      </c>
      <c r="AB446">
        <v>40</v>
      </c>
      <c r="AC446">
        <v>1.1000000000000001</v>
      </c>
      <c r="AD446">
        <v>0.44166675</v>
      </c>
      <c r="AE446">
        <v>1730.3</v>
      </c>
      <c r="AF446" s="10">
        <f>VLOOKUP(AS446,[1]Hoja3!$B$2:$AO$841,17,FALSE)</f>
        <v>42</v>
      </c>
      <c r="AG446" s="10">
        <f>VLOOKUP(AS446,[1]Hoja3!$B$2:$AO$841,23,FALSE)</f>
        <v>1.1000000000000001</v>
      </c>
      <c r="AH446" s="10">
        <f>VLOOKUP(AS446,[1]Hoja3!$B$2:$AO$841,28,FALSE)</f>
        <v>0.85750000000000004</v>
      </c>
      <c r="AI446" s="10" t="str">
        <f>VLOOKUP(AS446,[1]Hoja3!$B$2:$AO$841,19,FALSE)</f>
        <v>WF Mono Systems and Legacy Color</v>
      </c>
      <c r="AJ446" s="10">
        <f>VLOOKUP(AS446,[1]Hoja3!$B$2:$AO$841,15,FALSE)</f>
        <v>0</v>
      </c>
      <c r="AK446">
        <f>IF(AE446=AY446,1,0)</f>
        <v>0</v>
      </c>
      <c r="AL446">
        <f>IF(AB446=AF446,1,0)</f>
        <v>0</v>
      </c>
      <c r="AM446">
        <f>IF(AC446=AG446,1,0)</f>
        <v>1</v>
      </c>
      <c r="AN446">
        <f>IF(AD446=AH446,1,0)</f>
        <v>0</v>
      </c>
      <c r="AO446">
        <f>IF(H446=AI446,1,0)</f>
        <v>1</v>
      </c>
      <c r="AP446">
        <f>IF(AJ446=AA446,1,0)</f>
        <v>1</v>
      </c>
      <c r="AQ446" s="8">
        <f>COUNTIF($A$2:$A$1228,A446)</f>
        <v>1</v>
      </c>
      <c r="AR446">
        <f>VLOOKUP(A446,[1]Hoja3!$C$2:$AO$841,39,FALSE)</f>
        <v>1</v>
      </c>
      <c r="AS446" t="str">
        <f>A446 &amp; COUNTIF(A$2:A446,A446)</f>
        <v>0A1H0206851</v>
      </c>
      <c r="AT446" s="10">
        <f>VLOOKUP(AS446,[1]Hoja3!$B$2:$AO$841,38,FALSE)</f>
        <v>1730.3000000000004</v>
      </c>
      <c r="AU446" s="9">
        <f>IF(AR446&gt;AQ446,1,0)</f>
        <v>0</v>
      </c>
      <c r="AV446">
        <f>IF(P446="NA",2,IF(OR(F446="INSTALACION NUEVA",F446="Mantenimiento preventivo"),3,IF(AND(AB446&lt;AF446,AK446&lt;&gt;1),4,IF(AT446&gt;AE446,1,0))))</f>
        <v>4</v>
      </c>
    </row>
    <row r="447" spans="1:48" x14ac:dyDescent="0.25">
      <c r="A447" t="s">
        <v>333</v>
      </c>
      <c r="B447">
        <v>2019</v>
      </c>
      <c r="C447" t="s">
        <v>37</v>
      </c>
      <c r="D447" t="s">
        <v>38</v>
      </c>
      <c r="E447">
        <v>8</v>
      </c>
      <c r="F447" t="s">
        <v>40</v>
      </c>
      <c r="G447">
        <v>2.75</v>
      </c>
      <c r="H447" t="s">
        <v>45</v>
      </c>
      <c r="I447">
        <v>803</v>
      </c>
      <c r="J447">
        <v>1573</v>
      </c>
      <c r="K447">
        <v>0.2</v>
      </c>
      <c r="L447">
        <v>0.6</v>
      </c>
      <c r="M447">
        <v>0.8</v>
      </c>
      <c r="N447">
        <v>1.05</v>
      </c>
      <c r="O447">
        <v>1.1000000000000001</v>
      </c>
      <c r="P447">
        <v>1.1499999999999999</v>
      </c>
      <c r="Q447" t="s">
        <v>46</v>
      </c>
      <c r="R447">
        <v>4</v>
      </c>
      <c r="S447">
        <v>6</v>
      </c>
      <c r="T447" t="s">
        <v>47</v>
      </c>
      <c r="U447" t="s">
        <v>48</v>
      </c>
      <c r="V447" t="s">
        <v>73</v>
      </c>
      <c r="W447">
        <v>2019</v>
      </c>
      <c r="X447" t="s">
        <v>37</v>
      </c>
      <c r="Y447" t="s">
        <v>38</v>
      </c>
      <c r="Z447">
        <v>9</v>
      </c>
      <c r="AA447">
        <v>0</v>
      </c>
      <c r="AB447">
        <v>13</v>
      </c>
      <c r="AC447">
        <v>0.8</v>
      </c>
      <c r="AD447">
        <v>0.6875</v>
      </c>
      <c r="AE447">
        <v>1258.4000000000001</v>
      </c>
      <c r="AF447" s="10">
        <f>VLOOKUP(AS447,[1]Hoja3!$B$2:$AO$841,17,FALSE)</f>
        <v>27</v>
      </c>
      <c r="AG447" s="10">
        <f>VLOOKUP(AS447,[1]Hoja3!$B$2:$AO$841,23,FALSE)</f>
        <v>1.05</v>
      </c>
      <c r="AH447" s="10">
        <f>VLOOKUP(AS447,[1]Hoja3!$B$2:$AO$841,28,FALSE)</f>
        <v>0.89249999999999996</v>
      </c>
      <c r="AI447" s="10" t="str">
        <f>VLOOKUP(AS447,[1]Hoja3!$B$2:$AO$841,19,FALSE)</f>
        <v>Light Production Digital Business</v>
      </c>
      <c r="AJ447" s="10">
        <f>VLOOKUP(AS447,[1]Hoja3!$B$2:$AO$841,15,FALSE)</f>
        <v>0</v>
      </c>
      <c r="AK447">
        <f>IF(AE447=AY447,1,0)</f>
        <v>0</v>
      </c>
      <c r="AL447">
        <f>IF(AB447=AF447,1,0)</f>
        <v>0</v>
      </c>
      <c r="AM447">
        <f>IF(AC447=AG447,1,0)</f>
        <v>0</v>
      </c>
      <c r="AN447">
        <f>IF(AD447=AH447,1,0)</f>
        <v>0</v>
      </c>
      <c r="AO447">
        <f>IF(H447=AI447,1,0)</f>
        <v>1</v>
      </c>
      <c r="AP447">
        <f>IF(AJ447=AA447,1,0)</f>
        <v>1</v>
      </c>
      <c r="AQ447" s="8">
        <f>COUNTIF($A$2:$A$1228,A447)</f>
        <v>2</v>
      </c>
      <c r="AR447">
        <f>VLOOKUP(A447,[1]Hoja3!$C$2:$AO$841,39,FALSE)</f>
        <v>2</v>
      </c>
      <c r="AS447" t="str">
        <f>A447 &amp; COUNTIF(A$2:A447,A447)</f>
        <v>0BG29492911</v>
      </c>
      <c r="AT447" s="10">
        <f>VLOOKUP(AS447,[1]Hoja3!$B$2:$AO$841,38,FALSE)</f>
        <v>1651.6500000000003</v>
      </c>
      <c r="AU447" s="9">
        <f>IF(AR447&gt;AQ447,1,0)</f>
        <v>0</v>
      </c>
      <c r="AV447">
        <f>IF(P447="NA",2,IF(OR(F447="INSTALACION NUEVA",F447="Mantenimiento preventivo"),3,IF(AND(AB447&lt;AF447,AK447&lt;&gt;1),4,IF(AT447&gt;AE447,1,0))))</f>
        <v>4</v>
      </c>
    </row>
    <row r="448" spans="1:48" x14ac:dyDescent="0.25">
      <c r="A448" t="s">
        <v>349</v>
      </c>
      <c r="B448">
        <v>2019</v>
      </c>
      <c r="C448" t="s">
        <v>37</v>
      </c>
      <c r="D448" t="s">
        <v>38</v>
      </c>
      <c r="E448">
        <v>8</v>
      </c>
      <c r="F448" t="s">
        <v>40</v>
      </c>
      <c r="G448">
        <v>3.75</v>
      </c>
      <c r="H448" t="s">
        <v>58</v>
      </c>
      <c r="I448">
        <v>655</v>
      </c>
      <c r="J448">
        <v>1365</v>
      </c>
      <c r="K448">
        <v>0</v>
      </c>
      <c r="L448">
        <v>0</v>
      </c>
      <c r="M448">
        <v>0.6</v>
      </c>
      <c r="N448">
        <v>0.8</v>
      </c>
      <c r="O448">
        <v>1.05</v>
      </c>
      <c r="P448">
        <v>1.1000000000000001</v>
      </c>
      <c r="Q448" t="s">
        <v>46</v>
      </c>
      <c r="R448">
        <v>5</v>
      </c>
      <c r="S448">
        <v>9</v>
      </c>
      <c r="T448" t="s">
        <v>47</v>
      </c>
      <c r="U448" t="s">
        <v>58</v>
      </c>
      <c r="V448" t="s">
        <v>36</v>
      </c>
      <c r="W448">
        <v>2019</v>
      </c>
      <c r="X448" t="s">
        <v>37</v>
      </c>
      <c r="Y448" t="s">
        <v>38</v>
      </c>
      <c r="Z448">
        <v>12</v>
      </c>
      <c r="AA448">
        <v>0</v>
      </c>
      <c r="AB448">
        <v>20</v>
      </c>
      <c r="AC448">
        <v>0.8</v>
      </c>
      <c r="AD448">
        <v>0.75</v>
      </c>
      <c r="AE448">
        <v>1092</v>
      </c>
      <c r="AF448" s="10">
        <f>VLOOKUP(AS448,[1]Hoja3!$B$2:$AO$841,17,FALSE)</f>
        <v>24</v>
      </c>
      <c r="AG448" s="10">
        <f>VLOOKUP(AS448,[1]Hoja3!$B$2:$AO$841,23,FALSE)</f>
        <v>0.8</v>
      </c>
      <c r="AH448" s="10">
        <f>VLOOKUP(AS448,[1]Hoja3!$B$2:$AO$841,28,FALSE)</f>
        <v>0.80399999999999994</v>
      </c>
      <c r="AI448" s="10" t="str">
        <f>VLOOKUP(AS448,[1]Hoja3!$B$2:$AO$841,19,FALSE)</f>
        <v>Departmental Digital</v>
      </c>
      <c r="AJ448" s="10">
        <f>VLOOKUP(AS448,[1]Hoja3!$B$2:$AO$841,15,FALSE)</f>
        <v>0</v>
      </c>
      <c r="AK448">
        <f>IF(AE448=AY448,1,0)</f>
        <v>0</v>
      </c>
      <c r="AL448">
        <f>IF(AB448=AF448,1,0)</f>
        <v>0</v>
      </c>
      <c r="AM448">
        <f>IF(AC448=AG448,1,0)</f>
        <v>1</v>
      </c>
      <c r="AN448">
        <f>IF(AD448=AH448,1,0)</f>
        <v>0</v>
      </c>
      <c r="AO448">
        <f>IF(H448=AI448,1,0)</f>
        <v>1</v>
      </c>
      <c r="AP448">
        <f>IF(AJ448=AA448,1,0)</f>
        <v>1</v>
      </c>
      <c r="AQ448" s="8">
        <f>COUNTIF($A$2:$A$1228,A448)</f>
        <v>1</v>
      </c>
      <c r="AR448">
        <f>VLOOKUP(A448,[1]Hoja3!$C$2:$AO$841,39,FALSE)</f>
        <v>1</v>
      </c>
      <c r="AS448" t="str">
        <f>A448 &amp; COUNTIF(A$2:A448,A448)</f>
        <v>0EX92827981</v>
      </c>
      <c r="AT448" s="10">
        <f>VLOOKUP(AS448,[1]Hoja3!$B$2:$AO$841,38,FALSE)</f>
        <v>1092</v>
      </c>
      <c r="AU448" s="9">
        <f>IF(AR448&gt;AQ448,1,0)</f>
        <v>0</v>
      </c>
      <c r="AV448">
        <f>IF(P448="NA",2,IF(OR(F448="INSTALACION NUEVA",F448="Mantenimiento preventivo"),3,IF(AND(AB448&lt;AF448,AK448&lt;&gt;1),4,IF(AT448&gt;AE448,1,0))))</f>
        <v>4</v>
      </c>
    </row>
    <row r="449" spans="1:48" x14ac:dyDescent="0.25">
      <c r="A449" t="s">
        <v>342</v>
      </c>
      <c r="B449">
        <v>2019</v>
      </c>
      <c r="C449" t="s">
        <v>37</v>
      </c>
      <c r="D449" t="s">
        <v>38</v>
      </c>
      <c r="E449">
        <v>8</v>
      </c>
      <c r="F449" t="s">
        <v>40</v>
      </c>
      <c r="G449">
        <v>2.25</v>
      </c>
      <c r="H449" t="s">
        <v>71</v>
      </c>
      <c r="I449">
        <v>468</v>
      </c>
      <c r="J449">
        <v>715</v>
      </c>
      <c r="K449">
        <v>0</v>
      </c>
      <c r="L449">
        <v>0</v>
      </c>
      <c r="M449">
        <v>0</v>
      </c>
      <c r="N449">
        <v>0.6</v>
      </c>
      <c r="O449">
        <v>0.8</v>
      </c>
      <c r="P449">
        <v>1.05</v>
      </c>
      <c r="Q449" t="s">
        <v>46</v>
      </c>
      <c r="R449">
        <v>5</v>
      </c>
      <c r="S449">
        <v>9</v>
      </c>
      <c r="T449" t="s">
        <v>47</v>
      </c>
      <c r="U449" t="s">
        <v>71</v>
      </c>
      <c r="V449" t="s">
        <v>36</v>
      </c>
      <c r="W449">
        <v>2019</v>
      </c>
      <c r="X449" t="s">
        <v>37</v>
      </c>
      <c r="Y449" t="s">
        <v>38</v>
      </c>
      <c r="Z449">
        <v>11</v>
      </c>
      <c r="AA449">
        <v>0</v>
      </c>
      <c r="AB449">
        <v>195</v>
      </c>
      <c r="AC449">
        <v>1.05</v>
      </c>
      <c r="AD449">
        <v>0.45</v>
      </c>
      <c r="AE449">
        <v>750.75</v>
      </c>
      <c r="AF449" s="10">
        <f>VLOOKUP(AS449,[1]Hoja3!$B$2:$AO$841,17,FALSE)</f>
        <v>196</v>
      </c>
      <c r="AG449" s="10">
        <f>VLOOKUP(AS449,[1]Hoja3!$B$2:$AO$841,23,FALSE)</f>
        <v>1.05</v>
      </c>
      <c r="AH449" s="10">
        <f>VLOOKUP(AS449,[1]Hoja3!$B$2:$AO$841,28,FALSE)</f>
        <v>0.49000000000000005</v>
      </c>
      <c r="AI449" s="10" t="str">
        <f>VLOOKUP(AS449,[1]Hoja3!$B$2:$AO$841,19,FALSE)</f>
        <v>Entry Mono Printers</v>
      </c>
      <c r="AJ449" s="10">
        <f>VLOOKUP(AS449,[1]Hoja3!$B$2:$AO$841,15,FALSE)</f>
        <v>0</v>
      </c>
      <c r="AK449">
        <f>IF(AE449=AY449,1,0)</f>
        <v>0</v>
      </c>
      <c r="AL449">
        <f>IF(AB449=AF449,1,0)</f>
        <v>0</v>
      </c>
      <c r="AM449">
        <f>IF(AC449=AG449,1,0)</f>
        <v>1</v>
      </c>
      <c r="AN449">
        <f>IF(AD449=AH449,1,0)</f>
        <v>0</v>
      </c>
      <c r="AO449">
        <f>IF(H449=AI449,1,0)</f>
        <v>1</v>
      </c>
      <c r="AP449">
        <f>IF(AJ449=AA449,1,0)</f>
        <v>1</v>
      </c>
      <c r="AQ449" s="8">
        <f>COUNTIF($A$2:$A$1228,A449)</f>
        <v>1</v>
      </c>
      <c r="AR449">
        <f>VLOOKUP(A449,[1]Hoja3!$C$2:$AO$841,39,FALSE)</f>
        <v>1</v>
      </c>
      <c r="AS449" t="str">
        <f>A449 &amp; COUNTIF(A$2:A449,A449)</f>
        <v>0D6X4642171</v>
      </c>
      <c r="AT449" s="10">
        <f>VLOOKUP(AS449,[1]Hoja3!$B$2:$AO$841,38,FALSE)</f>
        <v>750.75000000000011</v>
      </c>
      <c r="AU449" s="9">
        <f>IF(AR449&gt;AQ449,1,0)</f>
        <v>0</v>
      </c>
      <c r="AV449">
        <f>IF(P449="NA",2,IF(OR(F449="INSTALACION NUEVA",F449="Mantenimiento preventivo"),3,IF(AND(AB449&lt;AF449,AK449&lt;&gt;1),4,IF(AT449&gt;AE449,1,0))))</f>
        <v>4</v>
      </c>
    </row>
    <row r="450" spans="1:48" x14ac:dyDescent="0.25">
      <c r="A450" t="s">
        <v>56</v>
      </c>
      <c r="B450">
        <v>2019</v>
      </c>
      <c r="C450" t="s">
        <v>37</v>
      </c>
      <c r="D450" t="s">
        <v>38</v>
      </c>
      <c r="E450">
        <v>8</v>
      </c>
      <c r="F450" t="s">
        <v>40</v>
      </c>
      <c r="G450">
        <v>1.6666669999999999</v>
      </c>
      <c r="H450" t="s">
        <v>45</v>
      </c>
      <c r="I450">
        <v>803</v>
      </c>
      <c r="J450">
        <v>1573</v>
      </c>
      <c r="K450">
        <v>0.2</v>
      </c>
      <c r="L450">
        <v>0.6</v>
      </c>
      <c r="M450">
        <v>0.8</v>
      </c>
      <c r="N450">
        <v>1.05</v>
      </c>
      <c r="O450">
        <v>1.1000000000000001</v>
      </c>
      <c r="P450">
        <v>1.1499999999999999</v>
      </c>
      <c r="Q450" t="s">
        <v>46</v>
      </c>
      <c r="R450">
        <v>4</v>
      </c>
      <c r="S450">
        <v>6</v>
      </c>
      <c r="T450" t="s">
        <v>47</v>
      </c>
      <c r="U450" t="s">
        <v>48</v>
      </c>
      <c r="V450" t="s">
        <v>42</v>
      </c>
      <c r="W450">
        <v>2019</v>
      </c>
      <c r="X450" t="s">
        <v>37</v>
      </c>
      <c r="Y450" t="s">
        <v>38</v>
      </c>
      <c r="Z450">
        <v>8</v>
      </c>
      <c r="AA450">
        <v>0</v>
      </c>
      <c r="AB450">
        <v>5</v>
      </c>
      <c r="AC450">
        <v>0.6</v>
      </c>
      <c r="AD450">
        <v>0.41666674999999997</v>
      </c>
      <c r="AE450">
        <v>943.8</v>
      </c>
      <c r="AF450" s="10">
        <f>VLOOKUP(AS450,[1]Hoja3!$B$2:$AO$841,17,FALSE)</f>
        <v>19</v>
      </c>
      <c r="AG450" s="10">
        <f>VLOOKUP(AS450,[1]Hoja3!$B$2:$AO$841,23,FALSE)</f>
        <v>1.05</v>
      </c>
      <c r="AH450" s="10">
        <f>VLOOKUP(AS450,[1]Hoja3!$B$2:$AO$841,28,FALSE)</f>
        <v>0.53749999999999998</v>
      </c>
      <c r="AI450" s="10" t="str">
        <f>VLOOKUP(AS450,[1]Hoja3!$B$2:$AO$841,19,FALSE)</f>
        <v>Light Production Digital Business</v>
      </c>
      <c r="AJ450" s="10">
        <f>VLOOKUP(AS450,[1]Hoja3!$B$2:$AO$841,15,FALSE)</f>
        <v>0</v>
      </c>
      <c r="AK450">
        <f>IF(AE450=AY450,1,0)</f>
        <v>0</v>
      </c>
      <c r="AL450">
        <f>IF(AB450=AF450,1,0)</f>
        <v>0</v>
      </c>
      <c r="AM450">
        <f>IF(AC450=AG450,1,0)</f>
        <v>0</v>
      </c>
      <c r="AN450">
        <f>IF(AD450=AH450,1,0)</f>
        <v>0</v>
      </c>
      <c r="AO450">
        <f>IF(H450=AI450,1,0)</f>
        <v>1</v>
      </c>
      <c r="AP450">
        <f>IF(AJ450=AA450,1,0)</f>
        <v>1</v>
      </c>
      <c r="AQ450" s="8">
        <f>COUNTIF($A$2:$A$1228,A450)</f>
        <v>2</v>
      </c>
      <c r="AR450">
        <f>VLOOKUP(A450,[1]Hoja3!$C$2:$AO$841,39,FALSE)</f>
        <v>2</v>
      </c>
      <c r="AS450" t="str">
        <f>A450 &amp; COUNTIF(A$2:A450,A450)</f>
        <v>0BG09717162</v>
      </c>
      <c r="AT450" s="10">
        <f>VLOOKUP(AS450,[1]Hoja3!$B$2:$AO$841,38,FALSE)</f>
        <v>1651.6500000000003</v>
      </c>
      <c r="AU450" s="9">
        <f>IF(AR450&gt;AQ450,1,0)</f>
        <v>0</v>
      </c>
      <c r="AV450">
        <f>IF(P450="NA",2,IF(OR(F450="INSTALACION NUEVA",F450="Mantenimiento preventivo"),3,IF(AND(AB450&lt;AF450,AK450&lt;&gt;1),4,IF(AT450&gt;AE450,1,0))))</f>
        <v>4</v>
      </c>
    </row>
    <row r="451" spans="1:48" x14ac:dyDescent="0.25">
      <c r="A451" t="s">
        <v>343</v>
      </c>
      <c r="B451">
        <v>2019</v>
      </c>
      <c r="C451" t="s">
        <v>37</v>
      </c>
      <c r="D451" t="s">
        <v>38</v>
      </c>
      <c r="E451">
        <v>8</v>
      </c>
      <c r="F451" t="s">
        <v>40</v>
      </c>
      <c r="G451">
        <v>2.0333329999999998</v>
      </c>
      <c r="H451" t="s">
        <v>66</v>
      </c>
      <c r="I451">
        <v>468</v>
      </c>
      <c r="J451">
        <v>715</v>
      </c>
      <c r="K451">
        <v>0</v>
      </c>
      <c r="L451">
        <v>0</v>
      </c>
      <c r="M451">
        <v>0</v>
      </c>
      <c r="N451">
        <v>0.6</v>
      </c>
      <c r="O451">
        <v>0.8</v>
      </c>
      <c r="P451">
        <v>1.05</v>
      </c>
      <c r="Q451" t="s">
        <v>46</v>
      </c>
      <c r="R451">
        <v>5</v>
      </c>
      <c r="S451">
        <v>9</v>
      </c>
      <c r="T451" t="s">
        <v>47</v>
      </c>
      <c r="U451" t="s">
        <v>34</v>
      </c>
      <c r="V451" t="s">
        <v>50</v>
      </c>
      <c r="W451">
        <v>2019</v>
      </c>
      <c r="X451" t="s">
        <v>37</v>
      </c>
      <c r="Y451" t="s">
        <v>38</v>
      </c>
      <c r="Z451">
        <v>8</v>
      </c>
      <c r="AA451">
        <v>0</v>
      </c>
      <c r="AB451">
        <v>300</v>
      </c>
      <c r="AC451">
        <v>1.05</v>
      </c>
      <c r="AD451">
        <v>0.40666659999999999</v>
      </c>
      <c r="AE451">
        <v>750.75</v>
      </c>
      <c r="AF451" s="10">
        <f>VLOOKUP(AS451,[1]Hoja3!$B$2:$AO$841,17,FALSE)</f>
        <v>301</v>
      </c>
      <c r="AG451" s="10">
        <f>VLOOKUP(AS451,[1]Hoja3!$B$2:$AO$841,23,FALSE)</f>
        <v>1.05</v>
      </c>
      <c r="AH451" s="10">
        <f>VLOOKUP(AS451,[1]Hoja3!$B$2:$AO$841,28,FALSE)</f>
        <v>0.43</v>
      </c>
      <c r="AI451" s="10" t="str">
        <f>VLOOKUP(AS451,[1]Hoja3!$B$2:$AO$841,19,FALSE)</f>
        <v>Color Laser Printers</v>
      </c>
      <c r="AJ451" s="10">
        <f>VLOOKUP(AS451,[1]Hoja3!$B$2:$AO$841,15,FALSE)</f>
        <v>0</v>
      </c>
      <c r="AK451">
        <f>IF(AE451=AY451,1,0)</f>
        <v>0</v>
      </c>
      <c r="AL451">
        <f>IF(AB451=AF451,1,0)</f>
        <v>0</v>
      </c>
      <c r="AM451">
        <f>IF(AC451=AG451,1,0)</f>
        <v>1</v>
      </c>
      <c r="AN451">
        <f>IF(AD451=AH451,1,0)</f>
        <v>0</v>
      </c>
      <c r="AO451">
        <f>IF(H451=AI451,1,0)</f>
        <v>1</v>
      </c>
      <c r="AP451">
        <f>IF(AJ451=AA451,1,0)</f>
        <v>1</v>
      </c>
      <c r="AQ451" s="8">
        <f>COUNTIF($A$2:$A$1228,A451)</f>
        <v>1</v>
      </c>
      <c r="AR451">
        <f>VLOOKUP(A451,[1]Hoja3!$C$2:$AO$841,39,FALSE)</f>
        <v>1</v>
      </c>
      <c r="AS451" t="str">
        <f>A451 &amp; COUNTIF(A$2:A451,A451)</f>
        <v>0E1B9722841</v>
      </c>
      <c r="AT451" s="10">
        <f>VLOOKUP(AS451,[1]Hoja3!$B$2:$AO$841,38,FALSE)</f>
        <v>750.75000000000011</v>
      </c>
      <c r="AU451" s="9">
        <f>IF(AR451&gt;AQ451,1,0)</f>
        <v>0</v>
      </c>
      <c r="AV451">
        <f>IF(P451="NA",2,IF(OR(F451="INSTALACION NUEVA",F451="Mantenimiento preventivo"),3,IF(AND(AB451&lt;AF451,AK451&lt;&gt;1),4,IF(AT451&gt;AE451,1,0))))</f>
        <v>4</v>
      </c>
    </row>
    <row r="452" spans="1:48" x14ac:dyDescent="0.25">
      <c r="A452" t="s">
        <v>329</v>
      </c>
      <c r="B452">
        <v>2019</v>
      </c>
      <c r="C452" t="s">
        <v>37</v>
      </c>
      <c r="D452" t="s">
        <v>38</v>
      </c>
      <c r="E452">
        <v>8</v>
      </c>
      <c r="F452" t="s">
        <v>40</v>
      </c>
      <c r="G452">
        <v>1.066667</v>
      </c>
      <c r="H452" t="s">
        <v>45</v>
      </c>
      <c r="I452">
        <v>803</v>
      </c>
      <c r="J452">
        <v>1573</v>
      </c>
      <c r="K452">
        <v>0.2</v>
      </c>
      <c r="L452">
        <v>0.6</v>
      </c>
      <c r="M452">
        <v>0.8</v>
      </c>
      <c r="N452">
        <v>1.05</v>
      </c>
      <c r="O452">
        <v>1.1000000000000001</v>
      </c>
      <c r="P452">
        <v>1.1499999999999999</v>
      </c>
      <c r="Q452" t="s">
        <v>46</v>
      </c>
      <c r="R452">
        <v>4</v>
      </c>
      <c r="S452">
        <v>6</v>
      </c>
      <c r="T452" t="s">
        <v>47</v>
      </c>
      <c r="U452" t="s">
        <v>48</v>
      </c>
      <c r="V452" t="s">
        <v>80</v>
      </c>
      <c r="W452">
        <v>2019</v>
      </c>
      <c r="X452" t="s">
        <v>37</v>
      </c>
      <c r="Y452" t="s">
        <v>38</v>
      </c>
      <c r="Z452">
        <v>8</v>
      </c>
      <c r="AA452">
        <v>0</v>
      </c>
      <c r="AB452">
        <v>19</v>
      </c>
      <c r="AC452">
        <v>1.05</v>
      </c>
      <c r="AD452">
        <v>0.26666675000000001</v>
      </c>
      <c r="AE452">
        <v>1651.65</v>
      </c>
      <c r="AF452" s="10">
        <f>VLOOKUP(AS452,[1]Hoja3!$B$2:$AO$841,17,FALSE)</f>
        <v>20</v>
      </c>
      <c r="AG452" s="10">
        <f>VLOOKUP(AS452,[1]Hoja3!$B$2:$AO$841,23,FALSE)</f>
        <v>1.05</v>
      </c>
      <c r="AH452" s="10">
        <f>VLOOKUP(AS452,[1]Hoja3!$B$2:$AO$841,28,FALSE)</f>
        <v>0.46</v>
      </c>
      <c r="AI452" s="10" t="str">
        <f>VLOOKUP(AS452,[1]Hoja3!$B$2:$AO$841,19,FALSE)</f>
        <v>Light Production Digital Business</v>
      </c>
      <c r="AJ452" s="10">
        <f>VLOOKUP(AS452,[1]Hoja3!$B$2:$AO$841,15,FALSE)</f>
        <v>0</v>
      </c>
      <c r="AK452">
        <f>IF(AE452=AY452,1,0)</f>
        <v>0</v>
      </c>
      <c r="AL452">
        <f>IF(AB452=AF452,1,0)</f>
        <v>0</v>
      </c>
      <c r="AM452">
        <f>IF(AC452=AG452,1,0)</f>
        <v>1</v>
      </c>
      <c r="AN452">
        <f>IF(AD452=AH452,1,0)</f>
        <v>0</v>
      </c>
      <c r="AO452">
        <f>IF(H452=AI452,1,0)</f>
        <v>1</v>
      </c>
      <c r="AP452">
        <f>IF(AJ452=AA452,1,0)</f>
        <v>1</v>
      </c>
      <c r="AQ452" s="8">
        <f>COUNTIF($A$2:$A$1228,A452)</f>
        <v>2</v>
      </c>
      <c r="AR452">
        <f>VLOOKUP(A452,[1]Hoja3!$C$2:$AO$841,39,FALSE)</f>
        <v>2</v>
      </c>
      <c r="AS452" t="str">
        <f>A452 &amp; COUNTIF(A$2:A452,A452)</f>
        <v>0BG09667301</v>
      </c>
      <c r="AT452" s="10">
        <f>VLOOKUP(AS452,[1]Hoja3!$B$2:$AO$841,38,FALSE)</f>
        <v>1651.6500000000003</v>
      </c>
      <c r="AU452" s="9">
        <f>IF(AR452&gt;AQ452,1,0)</f>
        <v>0</v>
      </c>
      <c r="AV452">
        <f>IF(P452="NA",2,IF(OR(F452="INSTALACION NUEVA",F452="Mantenimiento preventivo"),3,IF(AND(AB452&lt;AF452,AK452&lt;&gt;1),4,IF(AT452&gt;AE452,1,0))))</f>
        <v>4</v>
      </c>
    </row>
    <row r="453" spans="1:48" x14ac:dyDescent="0.25">
      <c r="A453" t="s">
        <v>795</v>
      </c>
      <c r="B453">
        <v>2019</v>
      </c>
      <c r="C453" t="s">
        <v>37</v>
      </c>
      <c r="D453" t="s">
        <v>38</v>
      </c>
      <c r="E453">
        <v>8</v>
      </c>
      <c r="F453" t="s">
        <v>40</v>
      </c>
      <c r="G453">
        <v>5.0999999999999996</v>
      </c>
      <c r="H453" t="s">
        <v>54</v>
      </c>
      <c r="I453">
        <v>803</v>
      </c>
      <c r="J453">
        <v>1573</v>
      </c>
      <c r="K453">
        <v>0.2</v>
      </c>
      <c r="L453">
        <v>0.6</v>
      </c>
      <c r="M453">
        <v>0.8</v>
      </c>
      <c r="N453">
        <v>1.05</v>
      </c>
      <c r="O453">
        <v>1.1000000000000001</v>
      </c>
      <c r="P453">
        <v>1.1499999999999999</v>
      </c>
      <c r="Q453" t="s">
        <v>46</v>
      </c>
      <c r="R453">
        <v>4</v>
      </c>
      <c r="S453">
        <v>6</v>
      </c>
      <c r="T453" t="s">
        <v>47</v>
      </c>
      <c r="U453" t="s">
        <v>187</v>
      </c>
      <c r="V453" t="s">
        <v>678</v>
      </c>
      <c r="W453">
        <v>2019</v>
      </c>
      <c r="X453" t="s">
        <v>37</v>
      </c>
      <c r="Y453" t="s">
        <v>38</v>
      </c>
      <c r="Z453">
        <v>22</v>
      </c>
      <c r="AA453">
        <v>1</v>
      </c>
      <c r="AB453">
        <v>3</v>
      </c>
      <c r="AC453">
        <v>0</v>
      </c>
      <c r="AD453">
        <v>0</v>
      </c>
      <c r="AE453">
        <v>0</v>
      </c>
      <c r="AF453" s="10">
        <f>VLOOKUP(AS453,[1]Hoja3!$B$2:$AO$841,17,FALSE)</f>
        <v>3</v>
      </c>
      <c r="AG453" s="10">
        <f>VLOOKUP(AS453,[1]Hoja3!$B$2:$AO$841,23,FALSE)</f>
        <v>0</v>
      </c>
      <c r="AH453" s="10">
        <f>VLOOKUP(AS453,[1]Hoja3!$B$2:$AO$841,28,FALSE)</f>
        <v>1.3925000000000001</v>
      </c>
      <c r="AI453" s="10" t="str">
        <f>VLOOKUP(AS453,[1]Hoja3!$B$2:$AO$841,19,FALSE)</f>
        <v>Entry Production Color Low/Mid</v>
      </c>
      <c r="AJ453" s="10">
        <f>VLOOKUP(AS453,[1]Hoja3!$B$2:$AO$841,15,FALSE)</f>
        <v>1</v>
      </c>
      <c r="AK453">
        <f>IF(AE453=AY453,1,0)</f>
        <v>1</v>
      </c>
      <c r="AL453">
        <f>IF(AB453=AF453,1,0)</f>
        <v>1</v>
      </c>
      <c r="AM453">
        <f>IF(AC453=AG453,1,0)</f>
        <v>1</v>
      </c>
      <c r="AN453">
        <f>IF(AD453=AH453,1,0)</f>
        <v>0</v>
      </c>
      <c r="AO453">
        <f>IF(H453=AI453,1,0)</f>
        <v>1</v>
      </c>
      <c r="AP453">
        <f>IF(AJ453=AA453,1,0)</f>
        <v>1</v>
      </c>
      <c r="AQ453" s="8">
        <f>COUNTIF($A$2:$A$1228,A453)</f>
        <v>2</v>
      </c>
      <c r="AR453">
        <f>VLOOKUP(A453,[1]Hoja3!$C$2:$AO$841,39,FALSE)</f>
        <v>2</v>
      </c>
      <c r="AS453" t="str">
        <f>A453 &amp; COUNTIF(A$2:A453,A453)</f>
        <v>0MAV7791332</v>
      </c>
      <c r="AT453" s="10">
        <f>VLOOKUP(AS453,[1]Hoja3!$B$2:$AO$841,38,FALSE)</f>
        <v>0</v>
      </c>
      <c r="AU453" s="9">
        <f>IF(AR453&gt;AQ453,1,0)</f>
        <v>0</v>
      </c>
      <c r="AV453">
        <f>IF(P453="NA",2,IF(OR(F453="INSTALACION NUEVA",F453="Mantenimiento preventivo"),3,IF(AND(AB453&lt;AF453,AK453&lt;&gt;1),4,IF(AT453&gt;AE453,1,0))))</f>
        <v>0</v>
      </c>
    </row>
    <row r="454" spans="1:48" x14ac:dyDescent="0.25">
      <c r="A454" t="s">
        <v>346</v>
      </c>
      <c r="B454">
        <v>2019</v>
      </c>
      <c r="C454" t="s">
        <v>37</v>
      </c>
      <c r="D454" t="s">
        <v>38</v>
      </c>
      <c r="E454">
        <v>8</v>
      </c>
      <c r="F454" t="s">
        <v>40</v>
      </c>
      <c r="G454">
        <v>2.2999999999999998</v>
      </c>
      <c r="H454" t="s">
        <v>54</v>
      </c>
      <c r="I454">
        <v>803</v>
      </c>
      <c r="J454">
        <v>1573</v>
      </c>
      <c r="K454">
        <v>0.2</v>
      </c>
      <c r="L454">
        <v>0.6</v>
      </c>
      <c r="M454">
        <v>0.8</v>
      </c>
      <c r="N454">
        <v>1.05</v>
      </c>
      <c r="O454">
        <v>1.1000000000000001</v>
      </c>
      <c r="P454">
        <v>1.1499999999999999</v>
      </c>
      <c r="Q454" t="s">
        <v>46</v>
      </c>
      <c r="R454">
        <v>4</v>
      </c>
      <c r="S454">
        <v>6</v>
      </c>
      <c r="T454" t="s">
        <v>47</v>
      </c>
      <c r="U454" t="s">
        <v>54</v>
      </c>
      <c r="V454" t="s">
        <v>80</v>
      </c>
      <c r="W454">
        <v>2019</v>
      </c>
      <c r="X454" t="s">
        <v>37</v>
      </c>
      <c r="Y454" t="s">
        <v>38</v>
      </c>
      <c r="Z454">
        <v>10</v>
      </c>
      <c r="AA454">
        <v>0</v>
      </c>
      <c r="AB454">
        <v>165</v>
      </c>
      <c r="AC454">
        <v>1.1499999999999999</v>
      </c>
      <c r="AD454">
        <v>0.57499999999999996</v>
      </c>
      <c r="AE454">
        <v>1808.95</v>
      </c>
      <c r="AF454" s="10">
        <f>VLOOKUP(AS454,[1]Hoja3!$B$2:$AO$841,17,FALSE)</f>
        <v>259</v>
      </c>
      <c r="AG454" s="10">
        <f>VLOOKUP(AS454,[1]Hoja3!$B$2:$AO$841,23,FALSE)</f>
        <v>1.1499999999999999</v>
      </c>
      <c r="AH454" s="10">
        <f>VLOOKUP(AS454,[1]Hoja3!$B$2:$AO$841,28,FALSE)</f>
        <v>0.83750000000000002</v>
      </c>
      <c r="AI454" s="10" t="str">
        <f>VLOOKUP(AS454,[1]Hoja3!$B$2:$AO$841,19,FALSE)</f>
        <v>Entry Production Color Low/Mid</v>
      </c>
      <c r="AJ454" s="10">
        <f>VLOOKUP(AS454,[1]Hoja3!$B$2:$AO$841,15,FALSE)</f>
        <v>0</v>
      </c>
      <c r="AK454">
        <f>IF(AE454=AY454,1,0)</f>
        <v>0</v>
      </c>
      <c r="AL454">
        <f>IF(AB454=AF454,1,0)</f>
        <v>0</v>
      </c>
      <c r="AM454">
        <f>IF(AC454=AG454,1,0)</f>
        <v>1</v>
      </c>
      <c r="AN454">
        <f>IF(AD454=AH454,1,0)</f>
        <v>0</v>
      </c>
      <c r="AO454">
        <f>IF(H454=AI454,1,0)</f>
        <v>1</v>
      </c>
      <c r="AP454">
        <f>IF(AJ454=AA454,1,0)</f>
        <v>1</v>
      </c>
      <c r="AQ454" s="8">
        <f>COUNTIF($A$2:$A$1228,A454)</f>
        <v>1</v>
      </c>
      <c r="AR454">
        <f>VLOOKUP(A454,[1]Hoja3!$C$2:$AO$841,39,FALSE)</f>
        <v>1</v>
      </c>
      <c r="AS454" t="str">
        <f>A454 &amp; COUNTIF(A$2:A454,A454)</f>
        <v>0E2B6514131</v>
      </c>
      <c r="AT454" s="10">
        <f>VLOOKUP(AS454,[1]Hoja3!$B$2:$AO$841,38,FALSE)</f>
        <v>1808.95</v>
      </c>
      <c r="AU454" s="9">
        <f>IF(AR454&gt;AQ454,1,0)</f>
        <v>0</v>
      </c>
      <c r="AV454">
        <f>IF(P454="NA",2,IF(OR(F454="INSTALACION NUEVA",F454="Mantenimiento preventivo"),3,IF(AND(AB454&lt;AF454,AK454&lt;&gt;1),4,IF(AT454&gt;AE454,1,0))))</f>
        <v>4</v>
      </c>
    </row>
    <row r="455" spans="1:48" x14ac:dyDescent="0.25">
      <c r="A455" t="s">
        <v>352</v>
      </c>
      <c r="B455">
        <v>2019</v>
      </c>
      <c r="C455" t="s">
        <v>37</v>
      </c>
      <c r="D455" t="s">
        <v>38</v>
      </c>
      <c r="E455">
        <v>8</v>
      </c>
      <c r="F455" t="s">
        <v>40</v>
      </c>
      <c r="G455">
        <v>4.1500000000000004</v>
      </c>
      <c r="H455" t="s">
        <v>58</v>
      </c>
      <c r="I455">
        <v>655</v>
      </c>
      <c r="J455">
        <v>1365</v>
      </c>
      <c r="K455">
        <v>0</v>
      </c>
      <c r="L455">
        <v>0</v>
      </c>
      <c r="M455">
        <v>0.6</v>
      </c>
      <c r="N455">
        <v>0.8</v>
      </c>
      <c r="O455">
        <v>1.05</v>
      </c>
      <c r="P455">
        <v>1.1000000000000001</v>
      </c>
      <c r="Q455" t="s">
        <v>46</v>
      </c>
      <c r="R455">
        <v>5</v>
      </c>
      <c r="S455">
        <v>9</v>
      </c>
      <c r="T455" t="s">
        <v>85</v>
      </c>
      <c r="U455" t="s">
        <v>58</v>
      </c>
      <c r="V455" t="s">
        <v>42</v>
      </c>
      <c r="W455">
        <v>2019</v>
      </c>
      <c r="X455" t="s">
        <v>37</v>
      </c>
      <c r="Y455" t="s">
        <v>38</v>
      </c>
      <c r="Z455">
        <v>9</v>
      </c>
      <c r="AA455">
        <v>0</v>
      </c>
      <c r="AB455">
        <v>17</v>
      </c>
      <c r="AC455">
        <v>0.8</v>
      </c>
      <c r="AD455">
        <v>0.46111111111111103</v>
      </c>
      <c r="AE455">
        <v>1092</v>
      </c>
      <c r="AF455" s="10">
        <f>VLOOKUP(AS455,[1]Hoja3!$B$2:$AO$841,17,FALSE)</f>
        <v>17</v>
      </c>
      <c r="AG455" s="10">
        <f>VLOOKUP(AS455,[1]Hoja3!$B$2:$AO$841,23,FALSE)</f>
        <v>0.8</v>
      </c>
      <c r="AH455" s="10">
        <f>VLOOKUP(AS455,[1]Hoja3!$B$2:$AO$841,28,FALSE)</f>
        <v>0.7088888888888889</v>
      </c>
      <c r="AI455" s="10" t="str">
        <f>VLOOKUP(AS455,[1]Hoja3!$B$2:$AO$841,19,FALSE)</f>
        <v>Departmental Digital</v>
      </c>
      <c r="AJ455" s="10">
        <f>VLOOKUP(AS455,[1]Hoja3!$B$2:$AO$841,15,FALSE)</f>
        <v>0</v>
      </c>
      <c r="AK455">
        <f>IF(AE455=AY455,1,0)</f>
        <v>0</v>
      </c>
      <c r="AL455">
        <f>IF(AB455=AF455,1,0)</f>
        <v>1</v>
      </c>
      <c r="AM455">
        <f>IF(AC455=AG455,1,0)</f>
        <v>1</v>
      </c>
      <c r="AN455">
        <f>IF(AD455=AH455,1,0)</f>
        <v>0</v>
      </c>
      <c r="AO455">
        <f>IF(H455=AI455,1,0)</f>
        <v>1</v>
      </c>
      <c r="AP455">
        <f>IF(AJ455=AA455,1,0)</f>
        <v>1</v>
      </c>
      <c r="AQ455" s="8">
        <f>COUNTIF($A$2:$A$1228,A455)</f>
        <v>1</v>
      </c>
      <c r="AR455">
        <f>VLOOKUP(A455,[1]Hoja3!$C$2:$AO$841,39,FALSE)</f>
        <v>1</v>
      </c>
      <c r="AS455" t="str">
        <f>A455 &amp; COUNTIF(A$2:A455,A455)</f>
        <v>0EX96647781</v>
      </c>
      <c r="AT455" s="10">
        <f>VLOOKUP(AS455,[1]Hoja3!$B$2:$AO$841,38,FALSE)</f>
        <v>1092</v>
      </c>
      <c r="AU455" s="9">
        <f>IF(AR455&gt;AQ455,1,0)</f>
        <v>0</v>
      </c>
      <c r="AV455">
        <f>IF(P455="NA",2,IF(OR(F455="INSTALACION NUEVA",F455="Mantenimiento preventivo"),3,IF(AND(AB455&lt;AF455,AK455&lt;&gt;1),4,IF(AT455&gt;AE455,1,0))))</f>
        <v>0</v>
      </c>
    </row>
    <row r="456" spans="1:48" x14ac:dyDescent="0.25">
      <c r="A456" t="s">
        <v>328</v>
      </c>
      <c r="B456">
        <v>2019</v>
      </c>
      <c r="C456" t="s">
        <v>37</v>
      </c>
      <c r="D456" t="s">
        <v>38</v>
      </c>
      <c r="E456">
        <v>8</v>
      </c>
      <c r="F456" t="s">
        <v>40</v>
      </c>
      <c r="G456">
        <v>3.55</v>
      </c>
      <c r="H456" t="s">
        <v>54</v>
      </c>
      <c r="I456">
        <v>803</v>
      </c>
      <c r="J456">
        <v>1573</v>
      </c>
      <c r="K456">
        <v>0.2</v>
      </c>
      <c r="L456">
        <v>0.6</v>
      </c>
      <c r="M456">
        <v>0.8</v>
      </c>
      <c r="N456">
        <v>1.05</v>
      </c>
      <c r="O456">
        <v>1.1000000000000001</v>
      </c>
      <c r="P456">
        <v>1.1499999999999999</v>
      </c>
      <c r="Q456" t="s">
        <v>46</v>
      </c>
      <c r="R456">
        <v>4</v>
      </c>
      <c r="S456">
        <v>6</v>
      </c>
      <c r="T456" t="s">
        <v>47</v>
      </c>
      <c r="U456" t="s">
        <v>48</v>
      </c>
      <c r="V456" t="s">
        <v>42</v>
      </c>
      <c r="W456">
        <v>2019</v>
      </c>
      <c r="X456" t="s">
        <v>37</v>
      </c>
      <c r="Y456" t="s">
        <v>38</v>
      </c>
      <c r="Z456">
        <v>8</v>
      </c>
      <c r="AA456">
        <v>0</v>
      </c>
      <c r="AB456">
        <v>26</v>
      </c>
      <c r="AC456">
        <v>1.05</v>
      </c>
      <c r="AD456">
        <v>0.88749999999999996</v>
      </c>
      <c r="AE456">
        <v>1651.65</v>
      </c>
      <c r="AF456" s="10">
        <f>VLOOKUP(AS456,[1]Hoja3!$B$2:$AO$841,17,FALSE)</f>
        <v>27</v>
      </c>
      <c r="AG456" s="10">
        <f>VLOOKUP(AS456,[1]Hoja3!$B$2:$AO$841,23,FALSE)</f>
        <v>1.05</v>
      </c>
      <c r="AH456" s="10">
        <f>VLOOKUP(AS456,[1]Hoja3!$B$2:$AO$841,28,FALSE)</f>
        <v>0.99750000000000005</v>
      </c>
      <c r="AI456" s="10" t="str">
        <f>VLOOKUP(AS456,[1]Hoja3!$B$2:$AO$841,19,FALSE)</f>
        <v>Entry Production Color Low/Mid</v>
      </c>
      <c r="AJ456" s="10">
        <f>VLOOKUP(AS456,[1]Hoja3!$B$2:$AO$841,15,FALSE)</f>
        <v>0</v>
      </c>
      <c r="AK456">
        <f>IF(AE456=AY456,1,0)</f>
        <v>0</v>
      </c>
      <c r="AL456">
        <f>IF(AB456=AF456,1,0)</f>
        <v>0</v>
      </c>
      <c r="AM456">
        <f>IF(AC456=AG456,1,0)</f>
        <v>1</v>
      </c>
      <c r="AN456">
        <f>IF(AD456=AH456,1,0)</f>
        <v>0</v>
      </c>
      <c r="AO456">
        <f>IF(H456=AI456,1,0)</f>
        <v>1</v>
      </c>
      <c r="AP456">
        <f>IF(AJ456=AA456,1,0)</f>
        <v>1</v>
      </c>
      <c r="AQ456" s="8">
        <f>COUNTIF($A$2:$A$1228,A456)</f>
        <v>2</v>
      </c>
      <c r="AR456">
        <f>VLOOKUP(A456,[1]Hoja3!$C$2:$AO$841,39,FALSE)</f>
        <v>2</v>
      </c>
      <c r="AS456" t="str">
        <f>A456 &amp; COUNTIF(A$2:A456,A456)</f>
        <v>0B2R0900611</v>
      </c>
      <c r="AT456" s="10">
        <f>VLOOKUP(AS456,[1]Hoja3!$B$2:$AO$841,38,FALSE)</f>
        <v>1651.6500000000003</v>
      </c>
      <c r="AU456" s="9">
        <f>IF(AR456&gt;AQ456,1,0)</f>
        <v>0</v>
      </c>
      <c r="AV456">
        <f>IF(P456="NA",2,IF(OR(F456="INSTALACION NUEVA",F456="Mantenimiento preventivo"),3,IF(AND(AB456&lt;AF456,AK456&lt;&gt;1),4,IF(AT456&gt;AE456,1,0))))</f>
        <v>4</v>
      </c>
    </row>
    <row r="457" spans="1:48" x14ac:dyDescent="0.25">
      <c r="A457" t="s">
        <v>362</v>
      </c>
      <c r="B457">
        <v>2019</v>
      </c>
      <c r="C457" t="s">
        <v>37</v>
      </c>
      <c r="D457" t="s">
        <v>38</v>
      </c>
      <c r="E457">
        <v>8</v>
      </c>
      <c r="F457" t="s">
        <v>40</v>
      </c>
      <c r="G457">
        <v>1.4166669999999999</v>
      </c>
      <c r="H457" t="s">
        <v>58</v>
      </c>
      <c r="I457">
        <v>655</v>
      </c>
      <c r="J457">
        <v>1365</v>
      </c>
      <c r="K457">
        <v>0</v>
      </c>
      <c r="L457">
        <v>0</v>
      </c>
      <c r="M457">
        <v>0.6</v>
      </c>
      <c r="N457">
        <v>0.8</v>
      </c>
      <c r="O457">
        <v>1.05</v>
      </c>
      <c r="P457">
        <v>1.1000000000000001</v>
      </c>
      <c r="Q457" t="s">
        <v>46</v>
      </c>
      <c r="R457">
        <v>5</v>
      </c>
      <c r="S457">
        <v>9</v>
      </c>
      <c r="T457" t="s">
        <v>47</v>
      </c>
      <c r="U457" t="s">
        <v>58</v>
      </c>
      <c r="V457" t="s">
        <v>55</v>
      </c>
      <c r="W457">
        <v>2019</v>
      </c>
      <c r="X457" t="s">
        <v>37</v>
      </c>
      <c r="Y457" t="s">
        <v>38</v>
      </c>
      <c r="Z457">
        <v>8</v>
      </c>
      <c r="AA457">
        <v>0</v>
      </c>
      <c r="AB457">
        <v>42</v>
      </c>
      <c r="AC457">
        <v>1.05</v>
      </c>
      <c r="AD457">
        <v>0.28333340000000001</v>
      </c>
      <c r="AE457">
        <v>1433.25</v>
      </c>
      <c r="AF457" s="10">
        <f>VLOOKUP(AS457,[1]Hoja3!$B$2:$AO$841,17,FALSE)</f>
        <v>46</v>
      </c>
      <c r="AG457" s="10">
        <f>VLOOKUP(AS457,[1]Hoja3!$B$2:$AO$841,23,FALSE)</f>
        <v>1.05</v>
      </c>
      <c r="AH457" s="10">
        <f>VLOOKUP(AS457,[1]Hoja3!$B$2:$AO$841,28,FALSE)</f>
        <v>0</v>
      </c>
      <c r="AI457" s="10" t="str">
        <f>VLOOKUP(AS457,[1]Hoja3!$B$2:$AO$841,19,FALSE)</f>
        <v>Departmental Digital</v>
      </c>
      <c r="AJ457" s="10">
        <f>VLOOKUP(AS457,[1]Hoja3!$B$2:$AO$841,15,FALSE)</f>
        <v>0</v>
      </c>
      <c r="AK457">
        <f>IF(AE457=AY457,1,0)</f>
        <v>0</v>
      </c>
      <c r="AL457">
        <f>IF(AB457=AF457,1,0)</f>
        <v>0</v>
      </c>
      <c r="AM457">
        <f>IF(AC457=AG457,1,0)</f>
        <v>1</v>
      </c>
      <c r="AN457">
        <f>IF(AD457=AH457,1,0)</f>
        <v>0</v>
      </c>
      <c r="AO457">
        <f>IF(H457=AI457,1,0)</f>
        <v>1</v>
      </c>
      <c r="AP457">
        <f>IF(AJ457=AA457,1,0)</f>
        <v>1</v>
      </c>
      <c r="AQ457" s="8">
        <f>COUNTIF($A$2:$A$1228,A457)</f>
        <v>1</v>
      </c>
      <c r="AR457">
        <f>VLOOKUP(A457,[1]Hoja3!$C$2:$AO$841,39,FALSE)</f>
        <v>1</v>
      </c>
      <c r="AS457" t="str">
        <f>A457 &amp; COUNTIF(A$2:A457,A457)</f>
        <v>0Y2B0033561</v>
      </c>
      <c r="AT457" s="10">
        <f>VLOOKUP(AS457,[1]Hoja3!$B$2:$AO$841,38,FALSE)</f>
        <v>1433.25</v>
      </c>
      <c r="AU457" s="9">
        <f>IF(AR457&gt;AQ457,1,0)</f>
        <v>0</v>
      </c>
      <c r="AV457">
        <f>IF(P457="NA",2,IF(OR(F457="INSTALACION NUEVA",F457="Mantenimiento preventivo"),3,IF(AND(AB457&lt;AF457,AK457&lt;&gt;1),4,IF(AT457&gt;AE457,1,0))))</f>
        <v>4</v>
      </c>
    </row>
    <row r="458" spans="1:48" x14ac:dyDescent="0.25">
      <c r="A458" t="s">
        <v>354</v>
      </c>
      <c r="B458">
        <v>2019</v>
      </c>
      <c r="C458" t="s">
        <v>37</v>
      </c>
      <c r="D458" t="s">
        <v>38</v>
      </c>
      <c r="E458">
        <v>8</v>
      </c>
      <c r="F458" t="s">
        <v>40</v>
      </c>
      <c r="G458">
        <v>0.28333330000000001</v>
      </c>
      <c r="I458" t="s">
        <v>33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 t="s">
        <v>33</v>
      </c>
      <c r="P458" t="s">
        <v>33</v>
      </c>
      <c r="R458" t="s">
        <v>33</v>
      </c>
      <c r="S458" t="s">
        <v>33</v>
      </c>
      <c r="U458" t="s">
        <v>64</v>
      </c>
      <c r="V458" t="s">
        <v>61</v>
      </c>
      <c r="W458">
        <v>2019</v>
      </c>
      <c r="X458" t="s">
        <v>37</v>
      </c>
      <c r="Y458" t="s">
        <v>38</v>
      </c>
      <c r="Z458">
        <v>10</v>
      </c>
      <c r="AA458" t="s">
        <v>33</v>
      </c>
      <c r="AB458">
        <v>42</v>
      </c>
      <c r="AC458">
        <v>0</v>
      </c>
      <c r="AD458">
        <v>0</v>
      </c>
      <c r="AE458">
        <v>0</v>
      </c>
      <c r="AF458" s="10" t="e">
        <f>VLOOKUP(AS458,[1]Hoja3!$B$2:$AO$841,17,FALSE)</f>
        <v>#N/A</v>
      </c>
      <c r="AG458" s="10" t="e">
        <f>VLOOKUP(AS458,[1]Hoja3!$B$2:$AO$841,23,FALSE)</f>
        <v>#N/A</v>
      </c>
      <c r="AH458" s="10" t="e">
        <f>VLOOKUP(AS458,[1]Hoja3!$B$2:$AO$841,28,FALSE)</f>
        <v>#N/A</v>
      </c>
      <c r="AI458" s="10" t="e">
        <f>VLOOKUP(AS458,[1]Hoja3!$B$2:$AO$841,19,FALSE)</f>
        <v>#N/A</v>
      </c>
      <c r="AJ458" s="10"/>
      <c r="AK458">
        <f>IF(AE458=AY458,1,0)</f>
        <v>1</v>
      </c>
      <c r="AL458" t="e">
        <f>IF(AB458=AF458,1,0)</f>
        <v>#N/A</v>
      </c>
      <c r="AM458" t="e">
        <f>IF(AC458=AG458,1,0)</f>
        <v>#N/A</v>
      </c>
      <c r="AN458" t="e">
        <f>IF(AD458=AH458,1,0)</f>
        <v>#N/A</v>
      </c>
      <c r="AO458" t="e">
        <f>IF(H458=AI458,1,0)</f>
        <v>#N/A</v>
      </c>
      <c r="AQ458" s="8">
        <f>COUNTIF($A$2:$A$1228,A458)</f>
        <v>1</v>
      </c>
      <c r="AR458" t="e">
        <f>VLOOKUP(A458,[1]Hoja3!$C$2:$AO$841,39,FALSE)</f>
        <v>#N/A</v>
      </c>
      <c r="AS458" t="str">
        <f>A458 &amp; COUNTIF(A$2:A458,A458)</f>
        <v>0MX12058801</v>
      </c>
      <c r="AT458" s="10" t="e">
        <f>VLOOKUP(AS458,[1]Hoja3!$B$2:$AO$841,38,FALSE)</f>
        <v>#N/A</v>
      </c>
      <c r="AU458" s="9" t="e">
        <f>IF(AR458&gt;AQ458,1,0)</f>
        <v>#N/A</v>
      </c>
    </row>
    <row r="459" spans="1:48" x14ac:dyDescent="0.25">
      <c r="A459" t="s">
        <v>809</v>
      </c>
      <c r="B459">
        <v>2019</v>
      </c>
      <c r="C459" t="s">
        <v>37</v>
      </c>
      <c r="D459" t="s">
        <v>38</v>
      </c>
      <c r="E459">
        <v>8</v>
      </c>
      <c r="F459" t="s">
        <v>44</v>
      </c>
      <c r="G459">
        <v>0</v>
      </c>
      <c r="H459" t="s">
        <v>116</v>
      </c>
      <c r="I459">
        <v>655</v>
      </c>
      <c r="J459">
        <v>1365</v>
      </c>
      <c r="K459">
        <v>0</v>
      </c>
      <c r="L459">
        <v>0</v>
      </c>
      <c r="M459">
        <v>0.6</v>
      </c>
      <c r="N459">
        <v>0.8</v>
      </c>
      <c r="O459">
        <v>1.05</v>
      </c>
      <c r="P459">
        <v>1.1000000000000001</v>
      </c>
      <c r="Q459" t="s">
        <v>46</v>
      </c>
      <c r="R459">
        <v>5</v>
      </c>
      <c r="S459">
        <v>9</v>
      </c>
      <c r="T459" t="s">
        <v>47</v>
      </c>
      <c r="U459" t="s">
        <v>45</v>
      </c>
      <c r="V459" t="s">
        <v>50</v>
      </c>
      <c r="W459">
        <v>2019</v>
      </c>
      <c r="X459" t="s">
        <v>37</v>
      </c>
      <c r="Y459" t="s">
        <v>38</v>
      </c>
      <c r="Z459">
        <v>8</v>
      </c>
      <c r="AA459">
        <v>1</v>
      </c>
      <c r="AB459">
        <v>14</v>
      </c>
      <c r="AC459">
        <v>0</v>
      </c>
      <c r="AD459">
        <v>0</v>
      </c>
      <c r="AE459">
        <v>0</v>
      </c>
      <c r="AF459" s="10" t="e">
        <f>VLOOKUP(AS459,[1]Hoja3!$B$2:$AO$841,17,FALSE)</f>
        <v>#N/A</v>
      </c>
      <c r="AG459" s="10" t="e">
        <f>VLOOKUP(AS459,[1]Hoja3!$B$2:$AO$841,23,FALSE)</f>
        <v>#N/A</v>
      </c>
      <c r="AH459" s="10" t="e">
        <f>VLOOKUP(AS459,[1]Hoja3!$B$2:$AO$841,28,FALSE)</f>
        <v>#N/A</v>
      </c>
      <c r="AI459" s="10" t="e">
        <f>VLOOKUP(AS459,[1]Hoja3!$B$2:$AO$841,19,FALSE)</f>
        <v>#N/A</v>
      </c>
      <c r="AJ459" s="10"/>
      <c r="AK459">
        <f>IF(AE459=AY459,1,0)</f>
        <v>1</v>
      </c>
      <c r="AL459" t="e">
        <f>IF(AB459=AF459,1,0)</f>
        <v>#N/A</v>
      </c>
      <c r="AM459" t="e">
        <f>IF(AC459=AG459,1,0)</f>
        <v>#N/A</v>
      </c>
      <c r="AN459" t="e">
        <f>IF(AD459=AH459,1,0)</f>
        <v>#N/A</v>
      </c>
      <c r="AO459" t="e">
        <f>IF(H459=AI459,1,0)</f>
        <v>#N/A</v>
      </c>
      <c r="AQ459" s="8">
        <f>COUNTIF($A$2:$A$1228,A459)</f>
        <v>7</v>
      </c>
      <c r="AR459" t="e">
        <f>VLOOKUP(A459,[1]Hoja3!$C$2:$AO$841,39,FALSE)</f>
        <v>#N/A</v>
      </c>
      <c r="AS459" t="str">
        <f>A459 &amp; COUNTIF(A$2:A459,A459)</f>
        <v>0Y4X8468171</v>
      </c>
      <c r="AT459" s="10" t="e">
        <f>VLOOKUP(AS459,[1]Hoja3!$B$2:$AO$841,38,FALSE)</f>
        <v>#N/A</v>
      </c>
      <c r="AU459" s="9" t="e">
        <f>IF(AR459&gt;AQ459,1,0)</f>
        <v>#N/A</v>
      </c>
    </row>
    <row r="460" spans="1:48" x14ac:dyDescent="0.25">
      <c r="A460" t="s">
        <v>741</v>
      </c>
      <c r="B460">
        <v>2019</v>
      </c>
      <c r="C460" t="s">
        <v>37</v>
      </c>
      <c r="D460" t="s">
        <v>38</v>
      </c>
      <c r="E460">
        <v>8</v>
      </c>
      <c r="F460" t="s">
        <v>44</v>
      </c>
      <c r="G460">
        <v>0</v>
      </c>
      <c r="H460" t="s">
        <v>34</v>
      </c>
      <c r="I460">
        <v>468</v>
      </c>
      <c r="J460">
        <v>715</v>
      </c>
      <c r="K460">
        <v>0</v>
      </c>
      <c r="L460">
        <v>0</v>
      </c>
      <c r="M460">
        <v>0</v>
      </c>
      <c r="N460">
        <v>0.6</v>
      </c>
      <c r="O460">
        <v>0.8</v>
      </c>
      <c r="P460">
        <v>1.05</v>
      </c>
      <c r="Q460" t="s">
        <v>46</v>
      </c>
      <c r="R460">
        <v>5</v>
      </c>
      <c r="S460">
        <v>9</v>
      </c>
      <c r="T460" t="s">
        <v>47</v>
      </c>
      <c r="U460" t="s">
        <v>34</v>
      </c>
      <c r="V460" t="s">
        <v>50</v>
      </c>
      <c r="W460">
        <v>2019</v>
      </c>
      <c r="X460" t="s">
        <v>37</v>
      </c>
      <c r="Y460" t="s">
        <v>38</v>
      </c>
      <c r="Z460">
        <v>8</v>
      </c>
      <c r="AA460">
        <v>1</v>
      </c>
      <c r="AB460">
        <v>5</v>
      </c>
      <c r="AC460">
        <v>0</v>
      </c>
      <c r="AD460">
        <v>0</v>
      </c>
      <c r="AE460">
        <v>0</v>
      </c>
      <c r="AF460" s="10" t="e">
        <f>VLOOKUP(AS460,[1]Hoja3!$B$2:$AO$841,17,FALSE)</f>
        <v>#N/A</v>
      </c>
      <c r="AG460" s="10" t="e">
        <f>VLOOKUP(AS460,[1]Hoja3!$B$2:$AO$841,23,FALSE)</f>
        <v>#N/A</v>
      </c>
      <c r="AH460" s="10" t="e">
        <f>VLOOKUP(AS460,[1]Hoja3!$B$2:$AO$841,28,FALSE)</f>
        <v>#N/A</v>
      </c>
      <c r="AI460" s="10" t="e">
        <f>VLOOKUP(AS460,[1]Hoja3!$B$2:$AO$841,19,FALSE)</f>
        <v>#N/A</v>
      </c>
      <c r="AJ460" s="10"/>
      <c r="AK460">
        <f>IF(AE460=AY460,1,0)</f>
        <v>1</v>
      </c>
      <c r="AL460" t="e">
        <f>IF(AB460=AF460,1,0)</f>
        <v>#N/A</v>
      </c>
      <c r="AM460" t="e">
        <f>IF(AC460=AG460,1,0)</f>
        <v>#N/A</v>
      </c>
      <c r="AN460" t="e">
        <f>IF(AD460=AH460,1,0)</f>
        <v>#N/A</v>
      </c>
      <c r="AO460" t="e">
        <f>IF(H460=AI460,1,0)</f>
        <v>#N/A</v>
      </c>
      <c r="AQ460" s="8">
        <f>COUNTIF($A$2:$A$1228,A460)</f>
        <v>2</v>
      </c>
      <c r="AR460" t="e">
        <f>VLOOKUP(A460,[1]Hoja3!$C$2:$AO$841,39,FALSE)</f>
        <v>#N/A</v>
      </c>
      <c r="AS460" t="str">
        <f>A460 &amp; COUNTIF(A$2:A460,A460)</f>
        <v>09HB3320632</v>
      </c>
      <c r="AT460" s="10" t="e">
        <f>VLOOKUP(AS460,[1]Hoja3!$B$2:$AO$841,38,FALSE)</f>
        <v>#N/A</v>
      </c>
      <c r="AU460" s="9" t="e">
        <f>IF(AR460&gt;AQ460,1,0)</f>
        <v>#N/A</v>
      </c>
    </row>
    <row r="461" spans="1:48" x14ac:dyDescent="0.25">
      <c r="A461" t="s">
        <v>321</v>
      </c>
      <c r="B461">
        <v>2019</v>
      </c>
      <c r="C461" t="s">
        <v>37</v>
      </c>
      <c r="D461" t="s">
        <v>38</v>
      </c>
      <c r="E461">
        <v>8</v>
      </c>
      <c r="F461" t="s">
        <v>40</v>
      </c>
      <c r="G461">
        <v>0</v>
      </c>
      <c r="H461" t="s">
        <v>58</v>
      </c>
      <c r="I461">
        <v>655</v>
      </c>
      <c r="J461">
        <v>1365</v>
      </c>
      <c r="K461">
        <v>0</v>
      </c>
      <c r="L461">
        <v>0</v>
      </c>
      <c r="M461">
        <v>0.6</v>
      </c>
      <c r="N461">
        <v>0.8</v>
      </c>
      <c r="O461">
        <v>1.05</v>
      </c>
      <c r="P461">
        <v>1.1000000000000001</v>
      </c>
      <c r="Q461" t="s">
        <v>46</v>
      </c>
      <c r="R461">
        <v>5</v>
      </c>
      <c r="S461">
        <v>9</v>
      </c>
      <c r="T461" t="s">
        <v>47</v>
      </c>
      <c r="U461" t="s">
        <v>45</v>
      </c>
      <c r="V461" t="s">
        <v>55</v>
      </c>
      <c r="W461">
        <v>2019</v>
      </c>
      <c r="X461" t="s">
        <v>37</v>
      </c>
      <c r="Y461" t="s">
        <v>38</v>
      </c>
      <c r="Z461">
        <v>8</v>
      </c>
      <c r="AA461">
        <v>0</v>
      </c>
      <c r="AB461">
        <v>14</v>
      </c>
      <c r="AC461">
        <v>0.6</v>
      </c>
      <c r="AD461">
        <v>0</v>
      </c>
      <c r="AE461">
        <v>819</v>
      </c>
      <c r="AF461" s="10">
        <f>VLOOKUP(AS461,[1]Hoja3!$B$2:$AO$841,17,FALSE)</f>
        <v>14</v>
      </c>
      <c r="AG461" s="10">
        <f>VLOOKUP(AS461,[1]Hoja3!$B$2:$AO$841,23,FALSE)</f>
        <v>0.6</v>
      </c>
      <c r="AH461" s="10">
        <f>VLOOKUP(AS461,[1]Hoja3!$B$2:$AO$841,28,FALSE)</f>
        <v>0</v>
      </c>
      <c r="AI461" s="10" t="str">
        <f>VLOOKUP(AS461,[1]Hoja3!$B$2:$AO$841,19,FALSE)</f>
        <v>Departmental Digital</v>
      </c>
      <c r="AJ461" s="10">
        <f>VLOOKUP(AS461,[1]Hoja3!$B$2:$AO$841,15,FALSE)</f>
        <v>0</v>
      </c>
      <c r="AK461">
        <f>IF(AE461=AY461,1,0)</f>
        <v>0</v>
      </c>
      <c r="AL461">
        <f>IF(AB461=AF461,1,0)</f>
        <v>1</v>
      </c>
      <c r="AM461">
        <f>IF(AC461=AG461,1,0)</f>
        <v>1</v>
      </c>
      <c r="AN461">
        <f>IF(AD461=AH461,1,0)</f>
        <v>1</v>
      </c>
      <c r="AO461">
        <f>IF(H461=AI461,1,0)</f>
        <v>1</v>
      </c>
      <c r="AP461">
        <f>IF(AJ461=AA461,1,0)</f>
        <v>1</v>
      </c>
      <c r="AQ461" s="8">
        <f>COUNTIF($A$2:$A$1228,A461)</f>
        <v>2</v>
      </c>
      <c r="AR461">
        <f>VLOOKUP(A461,[1]Hoja3!$C$2:$AO$841,39,FALSE)</f>
        <v>2</v>
      </c>
      <c r="AS461" t="str">
        <f>A461 &amp; COUNTIF(A$2:A461,A461)</f>
        <v>03AG8799621</v>
      </c>
      <c r="AT461" s="10">
        <f>VLOOKUP(AS461,[1]Hoja3!$B$2:$AO$841,38,FALSE)</f>
        <v>819</v>
      </c>
      <c r="AU461" s="9">
        <f>IF(AR461&gt;AQ461,1,0)</f>
        <v>0</v>
      </c>
      <c r="AV461">
        <f>IF(P461="NA",2,IF(OR(F461="INSTALACION NUEVA",F461="Mantenimiento preventivo"),3,IF(AND(AB461&lt;AF461,AK461&lt;&gt;1),4,IF(AT461&gt;AE461,1,0))))</f>
        <v>0</v>
      </c>
    </row>
    <row r="462" spans="1:48" x14ac:dyDescent="0.25">
      <c r="A462" t="s">
        <v>347</v>
      </c>
      <c r="B462">
        <v>2019</v>
      </c>
      <c r="C462" t="s">
        <v>37</v>
      </c>
      <c r="D462" t="s">
        <v>38</v>
      </c>
      <c r="E462">
        <v>8</v>
      </c>
      <c r="F462" t="s">
        <v>40</v>
      </c>
      <c r="G462">
        <v>0</v>
      </c>
      <c r="H462" t="s">
        <v>54</v>
      </c>
      <c r="I462">
        <v>803</v>
      </c>
      <c r="J462">
        <v>1573</v>
      </c>
      <c r="K462">
        <v>0.2</v>
      </c>
      <c r="L462">
        <v>0.6</v>
      </c>
      <c r="M462">
        <v>0.8</v>
      </c>
      <c r="N462">
        <v>1.05</v>
      </c>
      <c r="O462">
        <v>1.1000000000000001</v>
      </c>
      <c r="P462">
        <v>1.1499999999999999</v>
      </c>
      <c r="Q462" t="s">
        <v>46</v>
      </c>
      <c r="R462">
        <v>4</v>
      </c>
      <c r="S462">
        <v>6</v>
      </c>
      <c r="T462" t="s">
        <v>47</v>
      </c>
      <c r="U462" t="s">
        <v>54</v>
      </c>
      <c r="V462" t="s">
        <v>55</v>
      </c>
      <c r="W462">
        <v>2019</v>
      </c>
      <c r="X462" t="s">
        <v>37</v>
      </c>
      <c r="Y462" t="s">
        <v>38</v>
      </c>
      <c r="Z462">
        <v>16</v>
      </c>
      <c r="AA462">
        <v>0</v>
      </c>
      <c r="AB462">
        <v>13</v>
      </c>
      <c r="AC462">
        <v>0.8</v>
      </c>
      <c r="AD462">
        <v>0</v>
      </c>
      <c r="AE462">
        <v>1258.4000000000001</v>
      </c>
      <c r="AF462" s="10">
        <f>VLOOKUP(AS462,[1]Hoja3!$B$2:$AO$841,17,FALSE)</f>
        <v>14</v>
      </c>
      <c r="AG462" s="10">
        <f>VLOOKUP(AS462,[1]Hoja3!$B$2:$AO$841,23,FALSE)</f>
        <v>0.8</v>
      </c>
      <c r="AH462" s="10">
        <f>VLOOKUP(AS462,[1]Hoja3!$B$2:$AO$841,28,FALSE)</f>
        <v>0</v>
      </c>
      <c r="AI462" s="10" t="str">
        <f>VLOOKUP(AS462,[1]Hoja3!$B$2:$AO$841,19,FALSE)</f>
        <v>Entry Production Color Low/Mid</v>
      </c>
      <c r="AJ462" s="10">
        <f>VLOOKUP(AS462,[1]Hoja3!$B$2:$AO$841,15,FALSE)</f>
        <v>0</v>
      </c>
      <c r="AK462">
        <f>IF(AE462=AY462,1,0)</f>
        <v>0</v>
      </c>
      <c r="AL462">
        <f>IF(AB462=AF462,1,0)</f>
        <v>0</v>
      </c>
      <c r="AM462">
        <f>IF(AC462=AG462,1,0)</f>
        <v>1</v>
      </c>
      <c r="AN462">
        <f>IF(AD462=AH462,1,0)</f>
        <v>1</v>
      </c>
      <c r="AO462">
        <f>IF(H462=AI462,1,0)</f>
        <v>1</v>
      </c>
      <c r="AP462">
        <f>IF(AJ462=AA462,1,0)</f>
        <v>1</v>
      </c>
      <c r="AQ462" s="8">
        <f>COUNTIF($A$2:$A$1228,A462)</f>
        <v>1</v>
      </c>
      <c r="AR462">
        <f>VLOOKUP(A462,[1]Hoja3!$C$2:$AO$841,39,FALSE)</f>
        <v>1</v>
      </c>
      <c r="AS462" t="str">
        <f>A462 &amp; COUNTIF(A$2:A462,A462)</f>
        <v>0E2B6660741</v>
      </c>
      <c r="AT462" s="10">
        <f>VLOOKUP(AS462,[1]Hoja3!$B$2:$AO$841,38,FALSE)</f>
        <v>1258.4000000000003</v>
      </c>
      <c r="AU462" s="9">
        <f>IF(AR462&gt;AQ462,1,0)</f>
        <v>0</v>
      </c>
      <c r="AV462">
        <f>IF(P462="NA",2,IF(OR(F462="INSTALACION NUEVA",F462="Mantenimiento preventivo"),3,IF(AND(AB462&lt;AF462,AK462&lt;&gt;1),4,IF(AT462&gt;AE462,1,0))))</f>
        <v>4</v>
      </c>
    </row>
    <row r="463" spans="1:48" x14ac:dyDescent="0.25">
      <c r="A463" t="s">
        <v>338</v>
      </c>
      <c r="B463">
        <v>2019</v>
      </c>
      <c r="C463" t="s">
        <v>37</v>
      </c>
      <c r="D463" t="s">
        <v>38</v>
      </c>
      <c r="E463">
        <v>8</v>
      </c>
      <c r="F463" t="s">
        <v>40</v>
      </c>
      <c r="G463">
        <v>1.6333329999999999</v>
      </c>
      <c r="H463" t="s">
        <v>34</v>
      </c>
      <c r="I463">
        <v>468</v>
      </c>
      <c r="J463">
        <v>715</v>
      </c>
      <c r="K463">
        <v>0</v>
      </c>
      <c r="L463">
        <v>0</v>
      </c>
      <c r="M463">
        <v>0</v>
      </c>
      <c r="N463">
        <v>0.6</v>
      </c>
      <c r="O463">
        <v>0.8</v>
      </c>
      <c r="P463">
        <v>1.05</v>
      </c>
      <c r="Q463" t="s">
        <v>46</v>
      </c>
      <c r="R463">
        <v>5</v>
      </c>
      <c r="S463">
        <v>9</v>
      </c>
      <c r="T463" t="s">
        <v>47</v>
      </c>
      <c r="U463" t="s">
        <v>34</v>
      </c>
      <c r="V463" t="s">
        <v>55</v>
      </c>
      <c r="W463">
        <v>2019</v>
      </c>
      <c r="X463" t="s">
        <v>37</v>
      </c>
      <c r="Y463" t="s">
        <v>38</v>
      </c>
      <c r="Z463">
        <v>11</v>
      </c>
      <c r="AA463">
        <v>0</v>
      </c>
      <c r="AB463">
        <v>91</v>
      </c>
      <c r="AC463">
        <v>1.05</v>
      </c>
      <c r="AD463">
        <v>0.32666659999999997</v>
      </c>
      <c r="AE463">
        <v>750.75</v>
      </c>
      <c r="AF463" s="10">
        <f>VLOOKUP(AS463,[1]Hoja3!$B$2:$AO$841,17,FALSE)</f>
        <v>91</v>
      </c>
      <c r="AG463" s="10">
        <f>VLOOKUP(AS463,[1]Hoja3!$B$2:$AO$841,23,FALSE)</f>
        <v>1.05</v>
      </c>
      <c r="AH463" s="10">
        <f>VLOOKUP(AS463,[1]Hoja3!$B$2:$AO$841,28,FALSE)</f>
        <v>0</v>
      </c>
      <c r="AI463" s="10" t="str">
        <f>VLOOKUP(AS463,[1]Hoja3!$B$2:$AO$841,19,FALSE)</f>
        <v>A4 Mono MFPs</v>
      </c>
      <c r="AJ463" s="10">
        <f>VLOOKUP(AS463,[1]Hoja3!$B$2:$AO$841,15,FALSE)</f>
        <v>0</v>
      </c>
      <c r="AK463">
        <f>IF(AE463=AY463,1,0)</f>
        <v>0</v>
      </c>
      <c r="AL463">
        <f>IF(AB463=AF463,1,0)</f>
        <v>1</v>
      </c>
      <c r="AM463">
        <f>IF(AC463=AG463,1,0)</f>
        <v>1</v>
      </c>
      <c r="AN463">
        <f>IF(AD463=AH463,1,0)</f>
        <v>0</v>
      </c>
      <c r="AO463">
        <f>IF(H463=AI463,1,0)</f>
        <v>1</v>
      </c>
      <c r="AP463">
        <f>IF(AJ463=AA463,1,0)</f>
        <v>1</v>
      </c>
      <c r="AQ463" s="8">
        <f>COUNTIF($A$2:$A$1228,A463)</f>
        <v>1</v>
      </c>
      <c r="AR463">
        <f>VLOOKUP(A463,[1]Hoja3!$C$2:$AO$841,39,FALSE)</f>
        <v>1</v>
      </c>
      <c r="AS463" t="str">
        <f>A463 &amp; COUNTIF(A$2:A463,A463)</f>
        <v>0C4X0064071</v>
      </c>
      <c r="AT463" s="10">
        <f>VLOOKUP(AS463,[1]Hoja3!$B$2:$AO$841,38,FALSE)</f>
        <v>750.75000000000011</v>
      </c>
      <c r="AU463" s="9">
        <f>IF(AR463&gt;AQ463,1,0)</f>
        <v>0</v>
      </c>
      <c r="AV463">
        <f>IF(P463="NA",2,IF(OR(F463="INSTALACION NUEVA",F463="Mantenimiento preventivo"),3,IF(AND(AB463&lt;AF463,AK463&lt;&gt;1),4,IF(AT463&gt;AE463,1,0))))</f>
        <v>0</v>
      </c>
    </row>
    <row r="464" spans="1:48" x14ac:dyDescent="0.25">
      <c r="A464" t="s">
        <v>339</v>
      </c>
      <c r="B464">
        <v>2019</v>
      </c>
      <c r="C464" t="s">
        <v>37</v>
      </c>
      <c r="D464" t="s">
        <v>38</v>
      </c>
      <c r="E464">
        <v>8</v>
      </c>
      <c r="F464" t="s">
        <v>40</v>
      </c>
      <c r="G464">
        <v>2.2833329999999998</v>
      </c>
      <c r="H464" t="s">
        <v>34</v>
      </c>
      <c r="I464">
        <v>468</v>
      </c>
      <c r="J464">
        <v>715</v>
      </c>
      <c r="K464">
        <v>0</v>
      </c>
      <c r="L464">
        <v>0</v>
      </c>
      <c r="M464">
        <v>0</v>
      </c>
      <c r="N464">
        <v>0.6</v>
      </c>
      <c r="O464">
        <v>0.8</v>
      </c>
      <c r="P464">
        <v>1.05</v>
      </c>
      <c r="Q464" t="s">
        <v>46</v>
      </c>
      <c r="R464">
        <v>5</v>
      </c>
      <c r="S464">
        <v>9</v>
      </c>
      <c r="T464" t="s">
        <v>47</v>
      </c>
      <c r="U464" t="s">
        <v>34</v>
      </c>
      <c r="V464" t="s">
        <v>50</v>
      </c>
      <c r="W464">
        <v>2019</v>
      </c>
      <c r="X464" t="s">
        <v>37</v>
      </c>
      <c r="Y464" t="s">
        <v>38</v>
      </c>
      <c r="Z464">
        <v>8</v>
      </c>
      <c r="AA464">
        <v>0</v>
      </c>
      <c r="AB464">
        <v>298</v>
      </c>
      <c r="AC464">
        <v>1.05</v>
      </c>
      <c r="AD464">
        <v>0.45666659999999998</v>
      </c>
      <c r="AE464">
        <v>750.75</v>
      </c>
      <c r="AF464" s="10">
        <f>VLOOKUP(AS464,[1]Hoja3!$B$2:$AO$841,17,FALSE)</f>
        <v>298</v>
      </c>
      <c r="AG464" s="10">
        <f>VLOOKUP(AS464,[1]Hoja3!$B$2:$AO$841,23,FALSE)</f>
        <v>1.05</v>
      </c>
      <c r="AH464" s="10">
        <f>VLOOKUP(AS464,[1]Hoja3!$B$2:$AO$841,28,FALSE)</f>
        <v>0.33399999999999996</v>
      </c>
      <c r="AI464" s="10" t="str">
        <f>VLOOKUP(AS464,[1]Hoja3!$B$2:$AO$841,19,FALSE)</f>
        <v>A4 Mono MFPs</v>
      </c>
      <c r="AJ464" s="10">
        <f>VLOOKUP(AS464,[1]Hoja3!$B$2:$AO$841,15,FALSE)</f>
        <v>0</v>
      </c>
      <c r="AK464">
        <f>IF(AE464=AY464,1,0)</f>
        <v>0</v>
      </c>
      <c r="AL464">
        <f>IF(AB464=AF464,1,0)</f>
        <v>1</v>
      </c>
      <c r="AM464">
        <f>IF(AC464=AG464,1,0)</f>
        <v>1</v>
      </c>
      <c r="AN464">
        <f>IF(AD464=AH464,1,0)</f>
        <v>0</v>
      </c>
      <c r="AO464">
        <f>IF(H464=AI464,1,0)</f>
        <v>1</v>
      </c>
      <c r="AP464">
        <f>IF(AJ464=AA464,1,0)</f>
        <v>1</v>
      </c>
      <c r="AQ464" s="8">
        <f>COUNTIF($A$2:$A$1228,A464)</f>
        <v>1</v>
      </c>
      <c r="AR464">
        <f>VLOOKUP(A464,[1]Hoja3!$C$2:$AO$841,39,FALSE)</f>
        <v>1</v>
      </c>
      <c r="AS464" t="str">
        <f>A464 &amp; COUNTIF(A$2:A464,A464)</f>
        <v>0C4X0083981</v>
      </c>
      <c r="AT464" s="10">
        <f>VLOOKUP(AS464,[1]Hoja3!$B$2:$AO$841,38,FALSE)</f>
        <v>750.75000000000011</v>
      </c>
      <c r="AU464" s="9">
        <f>IF(AR464&gt;AQ464,1,0)</f>
        <v>0</v>
      </c>
      <c r="AV464">
        <f>IF(P464="NA",2,IF(OR(F464="INSTALACION NUEVA",F464="Mantenimiento preventivo"),3,IF(AND(AB464&lt;AF464,AK464&lt;&gt;1),4,IF(AT464&gt;AE464,1,0))))</f>
        <v>0</v>
      </c>
    </row>
    <row r="465" spans="1:48" x14ac:dyDescent="0.25">
      <c r="A465" t="s">
        <v>324</v>
      </c>
      <c r="B465">
        <v>2019</v>
      </c>
      <c r="C465" t="s">
        <v>37</v>
      </c>
      <c r="D465" t="s">
        <v>38</v>
      </c>
      <c r="E465">
        <v>8</v>
      </c>
      <c r="F465" t="s">
        <v>40</v>
      </c>
      <c r="G465">
        <v>1.1333329999999999</v>
      </c>
      <c r="H465" t="s">
        <v>34</v>
      </c>
      <c r="I465">
        <v>468</v>
      </c>
      <c r="J465">
        <v>715</v>
      </c>
      <c r="K465">
        <v>0</v>
      </c>
      <c r="L465">
        <v>0</v>
      </c>
      <c r="M465">
        <v>0</v>
      </c>
      <c r="N465">
        <v>0.6</v>
      </c>
      <c r="O465">
        <v>0.8</v>
      </c>
      <c r="P465">
        <v>1.05</v>
      </c>
      <c r="Q465" t="s">
        <v>46</v>
      </c>
      <c r="R465">
        <v>5</v>
      </c>
      <c r="S465">
        <v>9</v>
      </c>
      <c r="T465" t="s">
        <v>47</v>
      </c>
      <c r="U465" t="s">
        <v>34</v>
      </c>
      <c r="V465" t="s">
        <v>42</v>
      </c>
      <c r="W465">
        <v>2019</v>
      </c>
      <c r="X465" t="s">
        <v>37</v>
      </c>
      <c r="Y465" t="s">
        <v>38</v>
      </c>
      <c r="Z465">
        <v>8</v>
      </c>
      <c r="AA465">
        <v>0</v>
      </c>
      <c r="AB465">
        <v>341</v>
      </c>
      <c r="AC465">
        <v>1.05</v>
      </c>
      <c r="AD465">
        <v>0.2266666</v>
      </c>
      <c r="AE465">
        <v>750.75</v>
      </c>
      <c r="AF465" s="10">
        <f>VLOOKUP(AS465,[1]Hoja3!$B$2:$AO$841,17,FALSE)</f>
        <v>341</v>
      </c>
      <c r="AG465" s="10">
        <f>VLOOKUP(AS465,[1]Hoja3!$B$2:$AO$841,23,FALSE)</f>
        <v>1.05</v>
      </c>
      <c r="AH465" s="10">
        <f>VLOOKUP(AS465,[1]Hoja3!$B$2:$AO$841,28,FALSE)</f>
        <v>0.28999999999999998</v>
      </c>
      <c r="AI465" s="10" t="str">
        <f>VLOOKUP(AS465,[1]Hoja3!$B$2:$AO$841,19,FALSE)</f>
        <v>A4 Mono MFPs</v>
      </c>
      <c r="AJ465" s="10">
        <f>VLOOKUP(AS465,[1]Hoja3!$B$2:$AO$841,15,FALSE)</f>
        <v>0</v>
      </c>
      <c r="AK465">
        <f>IF(AE465=AY465,1,0)</f>
        <v>0</v>
      </c>
      <c r="AL465">
        <f>IF(AB465=AF465,1,0)</f>
        <v>1</v>
      </c>
      <c r="AM465">
        <f>IF(AC465=AG465,1,0)</f>
        <v>1</v>
      </c>
      <c r="AN465">
        <f>IF(AD465=AH465,1,0)</f>
        <v>0</v>
      </c>
      <c r="AO465">
        <f>IF(H465=AI465,1,0)</f>
        <v>1</v>
      </c>
      <c r="AP465">
        <f>IF(AJ465=AA465,1,0)</f>
        <v>1</v>
      </c>
      <c r="AQ465" s="8">
        <f>COUNTIF($A$2:$A$1228,A465)</f>
        <v>1</v>
      </c>
      <c r="AR465">
        <f>VLOOKUP(A465,[1]Hoja3!$C$2:$AO$841,39,FALSE)</f>
        <v>1</v>
      </c>
      <c r="AS465" t="str">
        <f>A465 &amp; COUNTIF(A$2:A465,A465)</f>
        <v>09HB3257311</v>
      </c>
      <c r="AT465" s="10">
        <f>VLOOKUP(AS465,[1]Hoja3!$B$2:$AO$841,38,FALSE)</f>
        <v>750.75000000000011</v>
      </c>
      <c r="AU465" s="9">
        <f>IF(AR465&gt;AQ465,1,0)</f>
        <v>0</v>
      </c>
      <c r="AV465">
        <f>IF(P465="NA",2,IF(OR(F465="INSTALACION NUEVA",F465="Mantenimiento preventivo"),3,IF(AND(AB465&lt;AF465,AK465&lt;&gt;1),4,IF(AT465&gt;AE465,1,0))))</f>
        <v>0</v>
      </c>
    </row>
    <row r="466" spans="1:48" x14ac:dyDescent="0.25">
      <c r="A466" t="s">
        <v>736</v>
      </c>
      <c r="B466">
        <v>2019</v>
      </c>
      <c r="C466" t="s">
        <v>37</v>
      </c>
      <c r="D466" t="s">
        <v>38</v>
      </c>
      <c r="E466">
        <v>8</v>
      </c>
      <c r="F466" t="s">
        <v>44</v>
      </c>
      <c r="G466">
        <v>0</v>
      </c>
      <c r="I466" t="s">
        <v>33</v>
      </c>
      <c r="J466" t="s">
        <v>33</v>
      </c>
      <c r="K466" t="s">
        <v>33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R466" t="s">
        <v>33</v>
      </c>
      <c r="S466" t="s">
        <v>33</v>
      </c>
      <c r="U466" t="s">
        <v>34</v>
      </c>
      <c r="V466" t="s">
        <v>50</v>
      </c>
      <c r="W466">
        <v>2019</v>
      </c>
      <c r="X466" t="s">
        <v>37</v>
      </c>
      <c r="Y466" t="s">
        <v>38</v>
      </c>
      <c r="Z466">
        <v>8</v>
      </c>
      <c r="AA466" t="s">
        <v>33</v>
      </c>
      <c r="AB466">
        <v>5</v>
      </c>
      <c r="AC466">
        <v>0</v>
      </c>
      <c r="AD466">
        <v>0</v>
      </c>
      <c r="AE466">
        <v>0</v>
      </c>
      <c r="AF466" s="10" t="e">
        <f>VLOOKUP(AS466,[1]Hoja3!$B$2:$AO$841,17,FALSE)</f>
        <v>#N/A</v>
      </c>
      <c r="AG466" s="10" t="e">
        <f>VLOOKUP(AS466,[1]Hoja3!$B$2:$AO$841,23,FALSE)</f>
        <v>#N/A</v>
      </c>
      <c r="AH466" s="10" t="e">
        <f>VLOOKUP(AS466,[1]Hoja3!$B$2:$AO$841,28,FALSE)</f>
        <v>#N/A</v>
      </c>
      <c r="AI466" s="10" t="e">
        <f>VLOOKUP(AS466,[1]Hoja3!$B$2:$AO$841,19,FALSE)</f>
        <v>#N/A</v>
      </c>
      <c r="AJ466" s="10"/>
      <c r="AK466">
        <f>IF(AE466=AY466,1,0)</f>
        <v>1</v>
      </c>
      <c r="AL466" t="e">
        <f>IF(AB466=AF466,1,0)</f>
        <v>#N/A</v>
      </c>
      <c r="AM466" t="e">
        <f>IF(AC466=AG466,1,0)</f>
        <v>#N/A</v>
      </c>
      <c r="AN466" t="e">
        <f>IF(AD466=AH466,1,0)</f>
        <v>#N/A</v>
      </c>
      <c r="AO466" t="e">
        <f>IF(H466=AI466,1,0)</f>
        <v>#N/A</v>
      </c>
      <c r="AQ466" s="8">
        <f>COUNTIF($A$2:$A$1228,A466)</f>
        <v>2</v>
      </c>
      <c r="AR466" t="e">
        <f>VLOOKUP(A466,[1]Hoja3!$C$2:$AO$841,39,FALSE)</f>
        <v>#N/A</v>
      </c>
      <c r="AS466" t="str">
        <f>A466 &amp; COUNTIF(A$2:A466,A466)</f>
        <v>09HB3314322</v>
      </c>
      <c r="AT466" s="10" t="e">
        <f>VLOOKUP(AS466,[1]Hoja3!$B$2:$AO$841,38,FALSE)</f>
        <v>#N/A</v>
      </c>
      <c r="AU466" s="9" t="e">
        <f>IF(AR466&gt;AQ466,1,0)</f>
        <v>#N/A</v>
      </c>
    </row>
    <row r="467" spans="1:48" x14ac:dyDescent="0.25">
      <c r="A467" t="s">
        <v>810</v>
      </c>
      <c r="B467">
        <v>2019</v>
      </c>
      <c r="C467" t="s">
        <v>37</v>
      </c>
      <c r="D467" t="s">
        <v>38</v>
      </c>
      <c r="E467">
        <v>8</v>
      </c>
      <c r="F467" t="s">
        <v>44</v>
      </c>
      <c r="G467">
        <v>0</v>
      </c>
      <c r="H467" t="s">
        <v>64</v>
      </c>
      <c r="I467">
        <v>655</v>
      </c>
      <c r="J467">
        <v>1365</v>
      </c>
      <c r="K467">
        <v>0</v>
      </c>
      <c r="L467">
        <v>0</v>
      </c>
      <c r="M467">
        <v>0.6</v>
      </c>
      <c r="N467">
        <v>0.8</v>
      </c>
      <c r="O467">
        <v>1.05</v>
      </c>
      <c r="P467">
        <v>1.1000000000000001</v>
      </c>
      <c r="Q467" t="s">
        <v>46</v>
      </c>
      <c r="R467">
        <v>5</v>
      </c>
      <c r="S467">
        <v>9</v>
      </c>
      <c r="T467" t="s">
        <v>47</v>
      </c>
      <c r="U467" t="s">
        <v>64</v>
      </c>
      <c r="V467" t="s">
        <v>50</v>
      </c>
      <c r="W467">
        <v>2019</v>
      </c>
      <c r="X467" t="s">
        <v>37</v>
      </c>
      <c r="Y467" t="s">
        <v>38</v>
      </c>
      <c r="Z467">
        <v>8</v>
      </c>
      <c r="AA467">
        <v>0</v>
      </c>
      <c r="AB467">
        <v>45</v>
      </c>
      <c r="AC467">
        <v>0</v>
      </c>
      <c r="AD467">
        <v>0</v>
      </c>
      <c r="AE467">
        <v>1365</v>
      </c>
      <c r="AF467" s="10" t="e">
        <f>VLOOKUP(AS467,[1]Hoja3!$B$2:$AO$841,17,FALSE)</f>
        <v>#N/A</v>
      </c>
      <c r="AG467" s="10" t="e">
        <f>VLOOKUP(AS467,[1]Hoja3!$B$2:$AO$841,23,FALSE)</f>
        <v>#N/A</v>
      </c>
      <c r="AH467" s="10" t="e">
        <f>VLOOKUP(AS467,[1]Hoja3!$B$2:$AO$841,28,FALSE)</f>
        <v>#N/A</v>
      </c>
      <c r="AI467" s="10" t="e">
        <f>VLOOKUP(AS467,[1]Hoja3!$B$2:$AO$841,19,FALSE)</f>
        <v>#N/A</v>
      </c>
      <c r="AJ467" s="10"/>
      <c r="AK467">
        <f>IF(AE467=AY467,1,0)</f>
        <v>0</v>
      </c>
      <c r="AL467" t="e">
        <f>IF(AB467=AF467,1,0)</f>
        <v>#N/A</v>
      </c>
      <c r="AM467" t="e">
        <f>IF(AC467=AG467,1,0)</f>
        <v>#N/A</v>
      </c>
      <c r="AN467" t="e">
        <f>IF(AD467=AH467,1,0)</f>
        <v>#N/A</v>
      </c>
      <c r="AO467" t="e">
        <f>IF(H467=AI467,1,0)</f>
        <v>#N/A</v>
      </c>
      <c r="AQ467" s="8">
        <f>COUNTIF($A$2:$A$1228,A467)</f>
        <v>2</v>
      </c>
      <c r="AR467" t="e">
        <f>VLOOKUP(A467,[1]Hoja3!$C$2:$AO$841,39,FALSE)</f>
        <v>#N/A</v>
      </c>
      <c r="AS467" t="str">
        <f>A467 &amp; COUNTIF(A$2:A467,A467)</f>
        <v>06TB4457951</v>
      </c>
      <c r="AT467" s="10" t="e">
        <f>VLOOKUP(AS467,[1]Hoja3!$B$2:$AO$841,38,FALSE)</f>
        <v>#N/A</v>
      </c>
      <c r="AU467" s="9" t="e">
        <f>IF(AR467&gt;AQ467,1,0)</f>
        <v>#N/A</v>
      </c>
    </row>
    <row r="468" spans="1:48" x14ac:dyDescent="0.25">
      <c r="A468" t="s">
        <v>811</v>
      </c>
      <c r="B468">
        <v>2019</v>
      </c>
      <c r="C468" t="s">
        <v>37</v>
      </c>
      <c r="D468" t="s">
        <v>38</v>
      </c>
      <c r="E468">
        <v>8</v>
      </c>
      <c r="F468" t="s">
        <v>40</v>
      </c>
      <c r="G468">
        <v>0</v>
      </c>
      <c r="H468" t="s">
        <v>34</v>
      </c>
      <c r="I468">
        <v>468</v>
      </c>
      <c r="J468">
        <v>715</v>
      </c>
      <c r="K468">
        <v>0</v>
      </c>
      <c r="L468">
        <v>0</v>
      </c>
      <c r="M468">
        <v>0</v>
      </c>
      <c r="N468">
        <v>0.6</v>
      </c>
      <c r="O468">
        <v>0.8</v>
      </c>
      <c r="P468">
        <v>1.05</v>
      </c>
      <c r="Q468" t="s">
        <v>46</v>
      </c>
      <c r="R468">
        <v>5</v>
      </c>
      <c r="S468">
        <v>9</v>
      </c>
      <c r="T468" t="s">
        <v>47</v>
      </c>
      <c r="U468" t="s">
        <v>34</v>
      </c>
      <c r="V468" t="s">
        <v>55</v>
      </c>
      <c r="W468">
        <v>2019</v>
      </c>
      <c r="X468" t="s">
        <v>37</v>
      </c>
      <c r="Y468" t="s">
        <v>38</v>
      </c>
      <c r="Z468">
        <v>9</v>
      </c>
      <c r="AA468">
        <v>1</v>
      </c>
      <c r="AB468">
        <v>139</v>
      </c>
      <c r="AC468">
        <v>0</v>
      </c>
      <c r="AD468">
        <v>0</v>
      </c>
      <c r="AE468">
        <v>0</v>
      </c>
      <c r="AF468" s="10">
        <f>VLOOKUP(AS468,[1]Hoja3!$B$2:$AO$841,17,FALSE)</f>
        <v>139</v>
      </c>
      <c r="AG468" s="10">
        <f>VLOOKUP(AS468,[1]Hoja3!$B$2:$AO$841,23,FALSE)</f>
        <v>1.05</v>
      </c>
      <c r="AH468" s="10">
        <f>VLOOKUP(AS468,[1]Hoja3!$B$2:$AO$841,28,FALSE)</f>
        <v>2.6000000000000002E-2</v>
      </c>
      <c r="AI468" s="10" t="str">
        <f>VLOOKUP(AS468,[1]Hoja3!$B$2:$AO$841,19,FALSE)</f>
        <v>A4 Mono MFPs</v>
      </c>
      <c r="AJ468" s="10">
        <f>VLOOKUP(AS468,[1]Hoja3!$B$2:$AO$841,15,FALSE)</f>
        <v>1</v>
      </c>
      <c r="AK468">
        <f>IF(AE468=AY468,1,0)</f>
        <v>1</v>
      </c>
      <c r="AL468">
        <f>IF(AB468=AF468,1,0)</f>
        <v>1</v>
      </c>
      <c r="AM468">
        <f>IF(AC468=AG468,1,0)</f>
        <v>0</v>
      </c>
      <c r="AN468">
        <f>IF(AD468=AH468,1,0)</f>
        <v>0</v>
      </c>
      <c r="AO468">
        <f>IF(H468=AI468,1,0)</f>
        <v>1</v>
      </c>
      <c r="AP468">
        <f>IF(AJ468=AA468,1,0)</f>
        <v>1</v>
      </c>
      <c r="AQ468" s="8">
        <f>COUNTIF($A$2:$A$1228,A468)</f>
        <v>1</v>
      </c>
      <c r="AR468">
        <f>VLOOKUP(A468,[1]Hoja3!$C$2:$AO$841,39,FALSE)</f>
        <v>1</v>
      </c>
      <c r="AS468" t="str">
        <f>A468 &amp; COUNTIF(A$2:A468,A468)</f>
        <v>0LA81944711</v>
      </c>
      <c r="AT468" s="10">
        <f>VLOOKUP(AS468,[1]Hoja3!$B$2:$AO$841,38,FALSE)</f>
        <v>0</v>
      </c>
      <c r="AU468" s="9">
        <f>IF(AR468&gt;AQ468,1,0)</f>
        <v>0</v>
      </c>
      <c r="AV468">
        <f>IF(P468="NA",2,IF(OR(F468="INSTALACION NUEVA",F468="Mantenimiento preventivo"),3,IF(AND(AB468&lt;AF468,AK468&lt;&gt;1),4,IF(AT468&gt;AE468,1,0))))</f>
        <v>0</v>
      </c>
    </row>
    <row r="469" spans="1:48" x14ac:dyDescent="0.25">
      <c r="A469" t="s">
        <v>357</v>
      </c>
      <c r="B469">
        <v>2019</v>
      </c>
      <c r="C469" t="s">
        <v>37</v>
      </c>
      <c r="D469" t="s">
        <v>38</v>
      </c>
      <c r="E469">
        <v>8</v>
      </c>
      <c r="F469" t="s">
        <v>40</v>
      </c>
      <c r="G469">
        <v>1.5333330000000001</v>
      </c>
      <c r="H469" t="s">
        <v>91</v>
      </c>
      <c r="I469">
        <v>803</v>
      </c>
      <c r="J469">
        <v>1573</v>
      </c>
      <c r="K469">
        <v>0.2</v>
      </c>
      <c r="L469">
        <v>0.6</v>
      </c>
      <c r="M469">
        <v>0.8</v>
      </c>
      <c r="N469">
        <v>1.05</v>
      </c>
      <c r="O469">
        <v>1.1000000000000001</v>
      </c>
      <c r="P469">
        <v>1.1499999999999999</v>
      </c>
      <c r="Q469" t="s">
        <v>46</v>
      </c>
      <c r="R469">
        <v>4</v>
      </c>
      <c r="S469">
        <v>6</v>
      </c>
      <c r="T469" t="s">
        <v>47</v>
      </c>
      <c r="U469" t="s">
        <v>91</v>
      </c>
      <c r="V469" t="s">
        <v>36</v>
      </c>
      <c r="W469">
        <v>2019</v>
      </c>
      <c r="X469" t="s">
        <v>37</v>
      </c>
      <c r="Y469" t="s">
        <v>38</v>
      </c>
      <c r="Z469">
        <v>9</v>
      </c>
      <c r="AA469">
        <v>0</v>
      </c>
      <c r="AB469">
        <v>17</v>
      </c>
      <c r="AC469">
        <v>1.05</v>
      </c>
      <c r="AD469">
        <v>0.38333325000000001</v>
      </c>
      <c r="AE469">
        <v>1651.65</v>
      </c>
      <c r="AF469" s="10">
        <f>VLOOKUP(AS469,[1]Hoja3!$B$2:$AO$841,17,FALSE)</f>
        <v>18</v>
      </c>
      <c r="AG469" s="10">
        <f>VLOOKUP(AS469,[1]Hoja3!$B$2:$AO$841,23,FALSE)</f>
        <v>1.05</v>
      </c>
      <c r="AH469" s="10">
        <f>VLOOKUP(AS469,[1]Hoja3!$B$2:$AO$841,28,FALSE)</f>
        <v>0.55500000000000005</v>
      </c>
      <c r="AI469" s="10" t="str">
        <f>VLOOKUP(AS469,[1]Hoja3!$B$2:$AO$841,19,FALSE)</f>
        <v>WF Mono Systems and Legacy Color</v>
      </c>
      <c r="AJ469" s="10">
        <f>VLOOKUP(AS469,[1]Hoja3!$B$2:$AO$841,15,FALSE)</f>
        <v>0</v>
      </c>
      <c r="AK469">
        <f>IF(AE469=AY469,1,0)</f>
        <v>0</v>
      </c>
      <c r="AL469">
        <f>IF(AB469=AF469,1,0)</f>
        <v>0</v>
      </c>
      <c r="AM469">
        <f>IF(AC469=AG469,1,0)</f>
        <v>1</v>
      </c>
      <c r="AN469">
        <f>IF(AD469=AH469,1,0)</f>
        <v>0</v>
      </c>
      <c r="AO469">
        <f>IF(H469=AI469,1,0)</f>
        <v>1</v>
      </c>
      <c r="AP469">
        <f>IF(AJ469=AA469,1,0)</f>
        <v>1</v>
      </c>
      <c r="AQ469" s="8">
        <f>COUNTIF($A$2:$A$1228,A469)</f>
        <v>1</v>
      </c>
      <c r="AR469">
        <f>VLOOKUP(A469,[1]Hoja3!$C$2:$AO$841,39,FALSE)</f>
        <v>1</v>
      </c>
      <c r="AS469" t="str">
        <f>A469 &amp; COUNTIF(A$2:A469,A469)</f>
        <v>0PW41120311</v>
      </c>
      <c r="AT469" s="10">
        <f>VLOOKUP(AS469,[1]Hoja3!$B$2:$AO$841,38,FALSE)</f>
        <v>1651.6500000000003</v>
      </c>
      <c r="AU469" s="9">
        <f>IF(AR469&gt;AQ469,1,0)</f>
        <v>0</v>
      </c>
      <c r="AV469">
        <f>IF(P469="NA",2,IF(OR(F469="INSTALACION NUEVA",F469="Mantenimiento preventivo"),3,IF(AND(AB469&lt;AF469,AK469&lt;&gt;1),4,IF(AT469&gt;AE469,1,0))))</f>
        <v>4</v>
      </c>
    </row>
    <row r="470" spans="1:48" x14ac:dyDescent="0.25">
      <c r="A470" t="s">
        <v>325</v>
      </c>
      <c r="B470">
        <v>2019</v>
      </c>
      <c r="C470" t="s">
        <v>37</v>
      </c>
      <c r="D470" t="s">
        <v>38</v>
      </c>
      <c r="E470">
        <v>8</v>
      </c>
      <c r="F470" t="s">
        <v>40</v>
      </c>
      <c r="G470">
        <v>1.066667</v>
      </c>
      <c r="H470" t="s">
        <v>91</v>
      </c>
      <c r="I470">
        <v>803</v>
      </c>
      <c r="J470">
        <v>1573</v>
      </c>
      <c r="K470">
        <v>0.2</v>
      </c>
      <c r="L470">
        <v>0.6</v>
      </c>
      <c r="M470">
        <v>0.8</v>
      </c>
      <c r="N470">
        <v>1.05</v>
      </c>
      <c r="O470">
        <v>1.1000000000000001</v>
      </c>
      <c r="P470">
        <v>1.1499999999999999</v>
      </c>
      <c r="Q470" t="s">
        <v>46</v>
      </c>
      <c r="R470">
        <v>4</v>
      </c>
      <c r="S470">
        <v>6</v>
      </c>
      <c r="T470" t="s">
        <v>47</v>
      </c>
      <c r="U470" t="s">
        <v>91</v>
      </c>
      <c r="V470" t="s">
        <v>36</v>
      </c>
      <c r="W470">
        <v>2019</v>
      </c>
      <c r="X470" t="s">
        <v>37</v>
      </c>
      <c r="Y470" t="s">
        <v>38</v>
      </c>
      <c r="Z470">
        <v>15</v>
      </c>
      <c r="AA470">
        <v>0</v>
      </c>
      <c r="AB470">
        <v>14</v>
      </c>
      <c r="AC470">
        <v>0.8</v>
      </c>
      <c r="AD470">
        <v>0.26666675000000001</v>
      </c>
      <c r="AE470">
        <v>1258.4000000000001</v>
      </c>
      <c r="AF470" s="10">
        <f>VLOOKUP(AS470,[1]Hoja3!$B$2:$AO$841,17,FALSE)</f>
        <v>18</v>
      </c>
      <c r="AG470" s="10">
        <f>VLOOKUP(AS470,[1]Hoja3!$B$2:$AO$841,23,FALSE)</f>
        <v>1.05</v>
      </c>
      <c r="AH470" s="10">
        <f>VLOOKUP(AS470,[1]Hoja3!$B$2:$AO$841,28,FALSE)</f>
        <v>0.32500000000000001</v>
      </c>
      <c r="AI470" s="10" t="str">
        <f>VLOOKUP(AS470,[1]Hoja3!$B$2:$AO$841,19,FALSE)</f>
        <v>WF Mono Systems and Legacy Color</v>
      </c>
      <c r="AJ470" s="10">
        <f>VLOOKUP(AS470,[1]Hoja3!$B$2:$AO$841,15,FALSE)</f>
        <v>0</v>
      </c>
      <c r="AK470">
        <f>IF(AE470=AY470,1,0)</f>
        <v>0</v>
      </c>
      <c r="AL470">
        <f>IF(AB470=AF470,1,0)</f>
        <v>0</v>
      </c>
      <c r="AM470">
        <f>IF(AC470=AG470,1,0)</f>
        <v>0</v>
      </c>
      <c r="AN470">
        <f>IF(AD470=AH470,1,0)</f>
        <v>0</v>
      </c>
      <c r="AO470">
        <f>IF(H470=AI470,1,0)</f>
        <v>1</v>
      </c>
      <c r="AP470">
        <f>IF(AJ470=AA470,1,0)</f>
        <v>1</v>
      </c>
      <c r="AQ470" s="8">
        <f>COUNTIF($A$2:$A$1228,A470)</f>
        <v>1</v>
      </c>
      <c r="AR470">
        <f>VLOOKUP(A470,[1]Hoja3!$C$2:$AO$841,39,FALSE)</f>
        <v>1</v>
      </c>
      <c r="AS470" t="str">
        <f>A470 &amp; COUNTIF(A$2:A470,A470)</f>
        <v>0A1H0206401</v>
      </c>
      <c r="AT470" s="10">
        <f>VLOOKUP(AS470,[1]Hoja3!$B$2:$AO$841,38,FALSE)</f>
        <v>1651.6500000000003</v>
      </c>
      <c r="AU470" s="9">
        <f>IF(AR470&gt;AQ470,1,0)</f>
        <v>0</v>
      </c>
      <c r="AV470">
        <f>IF(P470="NA",2,IF(OR(F470="INSTALACION NUEVA",F470="Mantenimiento preventivo"),3,IF(AND(AB470&lt;AF470,AK470&lt;&gt;1),4,IF(AT470&gt;AE470,1,0))))</f>
        <v>4</v>
      </c>
    </row>
    <row r="471" spans="1:48" x14ac:dyDescent="0.25">
      <c r="A471" t="s">
        <v>70</v>
      </c>
      <c r="B471">
        <v>2019</v>
      </c>
      <c r="C471" t="s">
        <v>37</v>
      </c>
      <c r="D471" t="s">
        <v>38</v>
      </c>
      <c r="E471">
        <v>8</v>
      </c>
      <c r="F471" t="s">
        <v>44</v>
      </c>
      <c r="G471">
        <v>0</v>
      </c>
      <c r="H471" t="s">
        <v>71</v>
      </c>
      <c r="I471">
        <v>468</v>
      </c>
      <c r="J471">
        <v>715</v>
      </c>
      <c r="K471">
        <v>0</v>
      </c>
      <c r="L471">
        <v>0</v>
      </c>
      <c r="M471">
        <v>0</v>
      </c>
      <c r="N471">
        <v>0.6</v>
      </c>
      <c r="O471">
        <v>0.8</v>
      </c>
      <c r="P471">
        <v>1.05</v>
      </c>
      <c r="Q471" t="s">
        <v>46</v>
      </c>
      <c r="R471">
        <v>5</v>
      </c>
      <c r="S471">
        <v>9</v>
      </c>
      <c r="T471" t="s">
        <v>47</v>
      </c>
      <c r="U471" t="s">
        <v>58</v>
      </c>
      <c r="V471" t="s">
        <v>55</v>
      </c>
      <c r="W471">
        <v>2019</v>
      </c>
      <c r="X471" t="s">
        <v>37</v>
      </c>
      <c r="Y471" t="s">
        <v>38</v>
      </c>
      <c r="Z471">
        <v>10</v>
      </c>
      <c r="AA471">
        <v>0</v>
      </c>
      <c r="AB471">
        <v>7</v>
      </c>
      <c r="AC471">
        <v>0</v>
      </c>
      <c r="AD471">
        <v>0</v>
      </c>
      <c r="AE471">
        <v>715</v>
      </c>
      <c r="AF471" s="10" t="e">
        <f>VLOOKUP(AS471,[1]Hoja3!$B$2:$AO$841,17,FALSE)</f>
        <v>#N/A</v>
      </c>
      <c r="AG471" s="10" t="e">
        <f>VLOOKUP(AS471,[1]Hoja3!$B$2:$AO$841,23,FALSE)</f>
        <v>#N/A</v>
      </c>
      <c r="AH471" s="10" t="e">
        <f>VLOOKUP(AS471,[1]Hoja3!$B$2:$AO$841,28,FALSE)</f>
        <v>#N/A</v>
      </c>
      <c r="AI471" s="10" t="e">
        <f>VLOOKUP(AS471,[1]Hoja3!$B$2:$AO$841,19,FALSE)</f>
        <v>#N/A</v>
      </c>
      <c r="AJ471" s="10"/>
      <c r="AK471">
        <f>IF(AE471=AY471,1,0)</f>
        <v>0</v>
      </c>
      <c r="AL471" t="e">
        <f>IF(AB471=AF471,1,0)</f>
        <v>#N/A</v>
      </c>
      <c r="AM471" t="e">
        <f>IF(AC471=AG471,1,0)</f>
        <v>#N/A</v>
      </c>
      <c r="AN471" t="e">
        <f>IF(AD471=AH471,1,0)</f>
        <v>#N/A</v>
      </c>
      <c r="AO471" t="e">
        <f>IF(H471=AI471,1,0)</f>
        <v>#N/A</v>
      </c>
      <c r="AQ471" s="8">
        <f>COUNTIF($A$2:$A$1228,A471)</f>
        <v>4</v>
      </c>
      <c r="AR471">
        <f>VLOOKUP(A471,[1]Hoja3!$C$2:$AO$841,39,FALSE)</f>
        <v>1</v>
      </c>
      <c r="AS471" t="str">
        <f>A471 &amp; COUNTIF(A$2:A471,A471)</f>
        <v>0KPA0188382</v>
      </c>
      <c r="AT471" s="10" t="e">
        <f>VLOOKUP(AS471,[1]Hoja3!$B$2:$AO$841,38,FALSE)</f>
        <v>#N/A</v>
      </c>
      <c r="AU471" s="9">
        <f>IF(AR471&gt;AQ471,1,0)</f>
        <v>0</v>
      </c>
    </row>
    <row r="472" spans="1:48" x14ac:dyDescent="0.25">
      <c r="A472" t="s">
        <v>359</v>
      </c>
      <c r="B472">
        <v>2019</v>
      </c>
      <c r="C472" t="s">
        <v>37</v>
      </c>
      <c r="D472" t="s">
        <v>38</v>
      </c>
      <c r="E472">
        <v>8</v>
      </c>
      <c r="F472" t="s">
        <v>40</v>
      </c>
      <c r="G472">
        <v>0</v>
      </c>
      <c r="H472" t="s">
        <v>71</v>
      </c>
      <c r="I472">
        <v>468</v>
      </c>
      <c r="J472">
        <v>715</v>
      </c>
      <c r="K472">
        <v>0</v>
      </c>
      <c r="L472">
        <v>0</v>
      </c>
      <c r="M472">
        <v>0</v>
      </c>
      <c r="N472">
        <v>0.6</v>
      </c>
      <c r="O472">
        <v>0.8</v>
      </c>
      <c r="P472">
        <v>1.05</v>
      </c>
      <c r="Q472" t="s">
        <v>46</v>
      </c>
      <c r="R472">
        <v>5</v>
      </c>
      <c r="S472">
        <v>9</v>
      </c>
      <c r="T472" t="s">
        <v>47</v>
      </c>
      <c r="U472" t="s">
        <v>71</v>
      </c>
      <c r="V472" t="s">
        <v>55</v>
      </c>
      <c r="W472">
        <v>2019</v>
      </c>
      <c r="X472" t="s">
        <v>37</v>
      </c>
      <c r="Y472" t="s">
        <v>38</v>
      </c>
      <c r="Z472">
        <v>9</v>
      </c>
      <c r="AA472">
        <v>0</v>
      </c>
      <c r="AB472">
        <v>293</v>
      </c>
      <c r="AC472">
        <v>1.05</v>
      </c>
      <c r="AD472">
        <v>0</v>
      </c>
      <c r="AE472">
        <v>750.75</v>
      </c>
      <c r="AF472" s="10">
        <f>VLOOKUP(AS472,[1]Hoja3!$B$2:$AO$841,17,FALSE)</f>
        <v>294</v>
      </c>
      <c r="AG472" s="10">
        <f>VLOOKUP(AS472,[1]Hoja3!$B$2:$AO$841,23,FALSE)</f>
        <v>1.05</v>
      </c>
      <c r="AH472" s="10">
        <f>VLOOKUP(AS472,[1]Hoja3!$B$2:$AO$841,28,FALSE)</f>
        <v>0</v>
      </c>
      <c r="AI472" s="10" t="str">
        <f>VLOOKUP(AS472,[1]Hoja3!$B$2:$AO$841,19,FALSE)</f>
        <v>Entry Mono Printers</v>
      </c>
      <c r="AJ472" s="10">
        <f>VLOOKUP(AS472,[1]Hoja3!$B$2:$AO$841,15,FALSE)</f>
        <v>0</v>
      </c>
      <c r="AK472">
        <f>IF(AE472=AY472,1,0)</f>
        <v>0</v>
      </c>
      <c r="AL472">
        <f>IF(AB472=AF472,1,0)</f>
        <v>0</v>
      </c>
      <c r="AM472">
        <f>IF(AC472=AG472,1,0)</f>
        <v>1</v>
      </c>
      <c r="AN472">
        <f>IF(AD472=AH472,1,0)</f>
        <v>1</v>
      </c>
      <c r="AO472">
        <f>IF(H472=AI472,1,0)</f>
        <v>1</v>
      </c>
      <c r="AP472">
        <f>IF(AJ472=AA472,1,0)</f>
        <v>1</v>
      </c>
      <c r="AQ472" s="8">
        <f>COUNTIF($A$2:$A$1228,A472)</f>
        <v>2</v>
      </c>
      <c r="AR472">
        <f>VLOOKUP(A472,[1]Hoja3!$C$2:$AO$841,39,FALSE)</f>
        <v>2</v>
      </c>
      <c r="AS472" t="str">
        <f>A472 &amp; COUNTIF(A$2:A472,A472)</f>
        <v>0XLT2824361</v>
      </c>
      <c r="AT472" s="10">
        <f>VLOOKUP(AS472,[1]Hoja3!$B$2:$AO$841,38,FALSE)</f>
        <v>750.75000000000011</v>
      </c>
      <c r="AU472" s="9">
        <f>IF(AR472&gt;AQ472,1,0)</f>
        <v>0</v>
      </c>
      <c r="AV472">
        <f>IF(P472="NA",2,IF(OR(F472="INSTALACION NUEVA",F472="Mantenimiento preventivo"),3,IF(AND(AB472&lt;AF472,AK472&lt;&gt;1),4,IF(AT472&gt;AE472,1,0))))</f>
        <v>4</v>
      </c>
    </row>
    <row r="473" spans="1:48" x14ac:dyDescent="0.25">
      <c r="A473" t="s">
        <v>348</v>
      </c>
      <c r="B473">
        <v>2019</v>
      </c>
      <c r="C473" t="s">
        <v>37</v>
      </c>
      <c r="D473" t="s">
        <v>38</v>
      </c>
      <c r="E473">
        <v>8</v>
      </c>
      <c r="F473" t="s">
        <v>40</v>
      </c>
      <c r="G473">
        <v>0</v>
      </c>
      <c r="H473" t="s">
        <v>116</v>
      </c>
      <c r="I473">
        <v>655</v>
      </c>
      <c r="J473">
        <v>1365</v>
      </c>
      <c r="K473">
        <v>0</v>
      </c>
      <c r="L473">
        <v>0</v>
      </c>
      <c r="M473">
        <v>0.6</v>
      </c>
      <c r="N473">
        <v>0.8</v>
      </c>
      <c r="O473">
        <v>1.05</v>
      </c>
      <c r="P473">
        <v>1.1000000000000001</v>
      </c>
      <c r="Q473" t="s">
        <v>46</v>
      </c>
      <c r="R473">
        <v>5</v>
      </c>
      <c r="S473">
        <v>9</v>
      </c>
      <c r="T473" t="s">
        <v>47</v>
      </c>
      <c r="U473" t="s">
        <v>58</v>
      </c>
      <c r="V473" t="s">
        <v>55</v>
      </c>
      <c r="W473">
        <v>2019</v>
      </c>
      <c r="X473" t="s">
        <v>37</v>
      </c>
      <c r="Y473" t="s">
        <v>38</v>
      </c>
      <c r="Z473">
        <v>9</v>
      </c>
      <c r="AA473">
        <v>0</v>
      </c>
      <c r="AB473">
        <v>10</v>
      </c>
      <c r="AC473">
        <v>0.6</v>
      </c>
      <c r="AD473">
        <v>0</v>
      </c>
      <c r="AE473">
        <v>819</v>
      </c>
      <c r="AF473" s="10">
        <f>VLOOKUP(AS473,[1]Hoja3!$B$2:$AO$841,17,FALSE)</f>
        <v>11</v>
      </c>
      <c r="AG473" s="10">
        <f>VLOOKUP(AS473,[1]Hoja3!$B$2:$AO$841,23,FALSE)</f>
        <v>0.6</v>
      </c>
      <c r="AH473" s="10">
        <f>VLOOKUP(AS473,[1]Hoja3!$B$2:$AO$841,28,FALSE)</f>
        <v>0</v>
      </c>
      <c r="AI473" s="10" t="str">
        <f>VLOOKUP(AS473,[1]Hoja3!$B$2:$AO$841,19,FALSE)</f>
        <v>Office Digital</v>
      </c>
      <c r="AJ473" s="10">
        <f>VLOOKUP(AS473,[1]Hoja3!$B$2:$AO$841,15,FALSE)</f>
        <v>0</v>
      </c>
      <c r="AK473">
        <f>IF(AE473=AY473,1,0)</f>
        <v>0</v>
      </c>
      <c r="AL473">
        <f>IF(AB473=AF473,1,0)</f>
        <v>0</v>
      </c>
      <c r="AM473">
        <f>IF(AC473=AG473,1,0)</f>
        <v>1</v>
      </c>
      <c r="AN473">
        <f>IF(AD473=AH473,1,0)</f>
        <v>1</v>
      </c>
      <c r="AO473">
        <f>IF(H473=AI473,1,0)</f>
        <v>1</v>
      </c>
      <c r="AP473">
        <f>IF(AJ473=AA473,1,0)</f>
        <v>1</v>
      </c>
      <c r="AQ473" s="8">
        <f>COUNTIF($A$2:$A$1228,A473)</f>
        <v>2</v>
      </c>
      <c r="AR473">
        <f>VLOOKUP(A473,[1]Hoja3!$C$2:$AO$841,39,FALSE)</f>
        <v>2</v>
      </c>
      <c r="AS473" t="str">
        <f>A473 &amp; COUNTIF(A$2:A473,A473)</f>
        <v>0EX73826051</v>
      </c>
      <c r="AT473" s="10">
        <f>VLOOKUP(AS473,[1]Hoja3!$B$2:$AO$841,38,FALSE)</f>
        <v>819</v>
      </c>
      <c r="AU473" s="9">
        <f>IF(AR473&gt;AQ473,1,0)</f>
        <v>0</v>
      </c>
      <c r="AV473">
        <f>IF(P473="NA",2,IF(OR(F473="INSTALACION NUEVA",F473="Mantenimiento preventivo"),3,IF(AND(AB473&lt;AF473,AK473&lt;&gt;1),4,IF(AT473&gt;AE473,1,0))))</f>
        <v>4</v>
      </c>
    </row>
    <row r="474" spans="1:48" x14ac:dyDescent="0.25">
      <c r="A474" t="s">
        <v>812</v>
      </c>
      <c r="B474">
        <v>2019</v>
      </c>
      <c r="C474" t="s">
        <v>37</v>
      </c>
      <c r="D474" t="s">
        <v>38</v>
      </c>
      <c r="E474">
        <v>8</v>
      </c>
      <c r="F474" t="s">
        <v>40</v>
      </c>
      <c r="G474">
        <v>1.5</v>
      </c>
      <c r="I474" t="s">
        <v>33</v>
      </c>
      <c r="J474" t="s">
        <v>33</v>
      </c>
      <c r="K474" t="s">
        <v>33</v>
      </c>
      <c r="L474" t="s">
        <v>33</v>
      </c>
      <c r="M474" t="s">
        <v>33</v>
      </c>
      <c r="N474" t="s">
        <v>33</v>
      </c>
      <c r="O474" t="s">
        <v>33</v>
      </c>
      <c r="P474" t="s">
        <v>33</v>
      </c>
      <c r="R474" t="s">
        <v>33</v>
      </c>
      <c r="S474" t="s">
        <v>33</v>
      </c>
      <c r="U474" t="s">
        <v>71</v>
      </c>
      <c r="V474" t="s">
        <v>42</v>
      </c>
      <c r="W474">
        <v>2019</v>
      </c>
      <c r="X474" t="s">
        <v>37</v>
      </c>
      <c r="Y474" t="s">
        <v>38</v>
      </c>
      <c r="Z474">
        <v>9</v>
      </c>
      <c r="AA474" t="s">
        <v>33</v>
      </c>
      <c r="AB474">
        <v>0</v>
      </c>
      <c r="AC474">
        <v>0</v>
      </c>
      <c r="AD474">
        <v>0</v>
      </c>
      <c r="AE474">
        <v>0</v>
      </c>
      <c r="AF474" s="10">
        <f>VLOOKUP(AS474,[1]Hoja3!$B$2:$AO$841,17,FALSE)</f>
        <v>966</v>
      </c>
      <c r="AG474" s="10">
        <f>VLOOKUP(AS474,[1]Hoja3!$B$2:$AO$841,23,FALSE)</f>
        <v>1.05</v>
      </c>
      <c r="AH474" s="10">
        <f>VLOOKUP(AS474,[1]Hoja3!$B$2:$AO$841,28,FALSE)</f>
        <v>0.22999999999999998</v>
      </c>
      <c r="AI474" s="10" t="str">
        <f>VLOOKUP(AS474,[1]Hoja3!$B$2:$AO$841,19,FALSE)</f>
        <v>Entry Mono Printers</v>
      </c>
      <c r="AJ474" s="10">
        <f>VLOOKUP(AS474,[1]Hoja3!$B$2:$AO$841,15,FALSE)</f>
        <v>0</v>
      </c>
      <c r="AK474">
        <f>IF(AE474=AY474,1,0)</f>
        <v>1</v>
      </c>
      <c r="AL474">
        <f>IF(AB474=AF474,1,0)</f>
        <v>0</v>
      </c>
      <c r="AM474">
        <f>IF(AC474=AG474,1,0)</f>
        <v>0</v>
      </c>
      <c r="AN474">
        <f>IF(AD474=AH474,1,0)</f>
        <v>0</v>
      </c>
      <c r="AO474">
        <f>IF(H474=AI474,1,0)</f>
        <v>0</v>
      </c>
      <c r="AP474">
        <f>IF(AJ474=AA474,1,0)</f>
        <v>0</v>
      </c>
      <c r="AQ474" s="8">
        <f>COUNTIF($A$2:$A$1228,A474)</f>
        <v>1</v>
      </c>
      <c r="AR474">
        <f>VLOOKUP(A474,[1]Hoja3!$C$2:$AO$841,39,FALSE)</f>
        <v>1</v>
      </c>
      <c r="AS474" t="str">
        <f>A474 &amp; COUNTIF(A$2:A474,A474)</f>
        <v>0D6X4653271</v>
      </c>
      <c r="AT474" s="10">
        <f>VLOOKUP(AS474,[1]Hoja3!$B$2:$AO$841,38,FALSE)</f>
        <v>750.75000000000011</v>
      </c>
      <c r="AU474" s="9">
        <f>IF(AR474&gt;AQ474,1,0)</f>
        <v>0</v>
      </c>
      <c r="AV474">
        <f>IF(P474="NA",2,IF(OR(F474="INSTALACION NUEVA",F474="Mantenimiento preventivo"),3,IF(AND(AB474&lt;AF474,AK474&lt;&gt;1),4,IF(AT474&gt;AE474,1,0))))</f>
        <v>2</v>
      </c>
    </row>
    <row r="475" spans="1:48" x14ac:dyDescent="0.25">
      <c r="A475" t="s">
        <v>360</v>
      </c>
      <c r="B475">
        <v>2019</v>
      </c>
      <c r="C475" t="s">
        <v>37</v>
      </c>
      <c r="D475" t="s">
        <v>38</v>
      </c>
      <c r="E475">
        <v>8</v>
      </c>
      <c r="F475" t="s">
        <v>40</v>
      </c>
      <c r="G475">
        <v>0</v>
      </c>
      <c r="H475" t="s">
        <v>54</v>
      </c>
      <c r="I475">
        <v>803</v>
      </c>
      <c r="J475">
        <v>1573</v>
      </c>
      <c r="K475">
        <v>0.2</v>
      </c>
      <c r="L475">
        <v>0.6</v>
      </c>
      <c r="M475">
        <v>0.8</v>
      </c>
      <c r="N475">
        <v>1.05</v>
      </c>
      <c r="O475">
        <v>1.1000000000000001</v>
      </c>
      <c r="P475">
        <v>1.1499999999999999</v>
      </c>
      <c r="Q475" t="s">
        <v>46</v>
      </c>
      <c r="R475">
        <v>4</v>
      </c>
      <c r="S475">
        <v>6</v>
      </c>
      <c r="T475" t="s">
        <v>47</v>
      </c>
      <c r="U475" t="s">
        <v>54</v>
      </c>
      <c r="V475" t="s">
        <v>67</v>
      </c>
      <c r="W475">
        <v>2019</v>
      </c>
      <c r="X475" t="s">
        <v>37</v>
      </c>
      <c r="Y475" t="s">
        <v>38</v>
      </c>
      <c r="Z475">
        <v>9</v>
      </c>
      <c r="AA475">
        <v>0</v>
      </c>
      <c r="AB475">
        <v>38</v>
      </c>
      <c r="AC475">
        <v>1.1000000000000001</v>
      </c>
      <c r="AD475">
        <v>0</v>
      </c>
      <c r="AE475">
        <v>1730.3</v>
      </c>
      <c r="AF475" s="10">
        <f>VLOOKUP(AS475,[1]Hoja3!$B$2:$AO$841,17,FALSE)</f>
        <v>38</v>
      </c>
      <c r="AG475" s="10">
        <f>VLOOKUP(AS475,[1]Hoja3!$B$2:$AO$841,23,FALSE)</f>
        <v>1.1000000000000001</v>
      </c>
      <c r="AH475" s="10">
        <f>VLOOKUP(AS475,[1]Hoja3!$B$2:$AO$841,28,FALSE)</f>
        <v>0.47</v>
      </c>
      <c r="AI475" s="10" t="str">
        <f>VLOOKUP(AS475,[1]Hoja3!$B$2:$AO$841,19,FALSE)</f>
        <v>Entry Production Color Low/Mid</v>
      </c>
      <c r="AJ475" s="10">
        <f>VLOOKUP(AS475,[1]Hoja3!$B$2:$AO$841,15,FALSE)</f>
        <v>0</v>
      </c>
      <c r="AK475">
        <f>IF(AE475=AY475,1,0)</f>
        <v>0</v>
      </c>
      <c r="AL475">
        <f>IF(AB475=AF475,1,0)</f>
        <v>1</v>
      </c>
      <c r="AM475">
        <f>IF(AC475=AG475,1,0)</f>
        <v>1</v>
      </c>
      <c r="AN475">
        <f>IF(AD475=AH475,1,0)</f>
        <v>0</v>
      </c>
      <c r="AO475">
        <f>IF(H475=AI475,1,0)</f>
        <v>1</v>
      </c>
      <c r="AP475">
        <f>IF(AJ475=AA475,1,0)</f>
        <v>1</v>
      </c>
      <c r="AQ475" s="8">
        <f>COUNTIF($A$2:$A$1228,A475)</f>
        <v>1</v>
      </c>
      <c r="AR475">
        <f>VLOOKUP(A475,[1]Hoja3!$C$2:$AO$841,39,FALSE)</f>
        <v>1</v>
      </c>
      <c r="AS475" t="str">
        <f>A475 &amp; COUNTIF(A$2:A475,A475)</f>
        <v>0XPN3991681</v>
      </c>
      <c r="AT475" s="10">
        <f>VLOOKUP(AS475,[1]Hoja3!$B$2:$AO$841,38,FALSE)</f>
        <v>1730.3000000000004</v>
      </c>
      <c r="AU475" s="9">
        <f>IF(AR475&gt;AQ475,1,0)</f>
        <v>0</v>
      </c>
      <c r="AV475">
        <f>IF(P475="NA",2,IF(OR(F475="INSTALACION NUEVA",F475="Mantenimiento preventivo"),3,IF(AND(AB475&lt;AF475,AK475&lt;&gt;1),4,IF(AT475&gt;AE475,1,0))))</f>
        <v>0</v>
      </c>
    </row>
    <row r="476" spans="1:48" x14ac:dyDescent="0.25">
      <c r="A476" t="s">
        <v>340</v>
      </c>
      <c r="B476">
        <v>2019</v>
      </c>
      <c r="C476" t="s">
        <v>37</v>
      </c>
      <c r="D476" t="s">
        <v>38</v>
      </c>
      <c r="E476">
        <v>8</v>
      </c>
      <c r="F476" t="s">
        <v>40</v>
      </c>
      <c r="G476">
        <v>0.31666670000000002</v>
      </c>
      <c r="H476" t="s">
        <v>71</v>
      </c>
      <c r="I476">
        <v>468</v>
      </c>
      <c r="J476">
        <v>715</v>
      </c>
      <c r="K476">
        <v>0</v>
      </c>
      <c r="L476">
        <v>0</v>
      </c>
      <c r="M476">
        <v>0</v>
      </c>
      <c r="N476">
        <v>0.6</v>
      </c>
      <c r="O476">
        <v>0.8</v>
      </c>
      <c r="P476">
        <v>1.05</v>
      </c>
      <c r="Q476" t="s">
        <v>46</v>
      </c>
      <c r="R476">
        <v>5</v>
      </c>
      <c r="S476">
        <v>9</v>
      </c>
      <c r="T476" t="s">
        <v>47</v>
      </c>
      <c r="U476" t="s">
        <v>71</v>
      </c>
      <c r="V476" t="s">
        <v>55</v>
      </c>
      <c r="W476">
        <v>2019</v>
      </c>
      <c r="X476" t="s">
        <v>37</v>
      </c>
      <c r="Y476" t="s">
        <v>38</v>
      </c>
      <c r="Z476">
        <v>9</v>
      </c>
      <c r="AA476">
        <v>0</v>
      </c>
      <c r="AB476">
        <v>17</v>
      </c>
      <c r="AC476">
        <v>0.6</v>
      </c>
      <c r="AD476">
        <v>6.3333340000000002E-2</v>
      </c>
      <c r="AE476">
        <v>429</v>
      </c>
      <c r="AF476" s="10">
        <f>VLOOKUP(AS476,[1]Hoja3!$B$2:$AO$841,17,FALSE)</f>
        <v>306</v>
      </c>
      <c r="AG476" s="10">
        <f>VLOOKUP(AS476,[1]Hoja3!$B$2:$AO$841,23,FALSE)</f>
        <v>1.05</v>
      </c>
      <c r="AH476" s="10">
        <f>VLOOKUP(AS476,[1]Hoja3!$B$2:$AO$841,28,FALSE)</f>
        <v>0.27400000000000002</v>
      </c>
      <c r="AI476" s="10" t="str">
        <f>VLOOKUP(AS476,[1]Hoja3!$B$2:$AO$841,19,FALSE)</f>
        <v>Entry Mono Printers</v>
      </c>
      <c r="AJ476" s="10">
        <f>VLOOKUP(AS476,[1]Hoja3!$B$2:$AO$841,15,FALSE)</f>
        <v>0</v>
      </c>
      <c r="AK476">
        <f>IF(AE476=AY476,1,0)</f>
        <v>0</v>
      </c>
      <c r="AL476">
        <f>IF(AB476=AF476,1,0)</f>
        <v>0</v>
      </c>
      <c r="AM476">
        <f>IF(AC476=AG476,1,0)</f>
        <v>0</v>
      </c>
      <c r="AN476">
        <f>IF(AD476=AH476,1,0)</f>
        <v>0</v>
      </c>
      <c r="AO476">
        <f>IF(H476=AI476,1,0)</f>
        <v>1</v>
      </c>
      <c r="AP476">
        <f>IF(AJ476=AA476,1,0)</f>
        <v>1</v>
      </c>
      <c r="AQ476" s="8">
        <f>COUNTIF($A$2:$A$1228,A476)</f>
        <v>2</v>
      </c>
      <c r="AR476">
        <f>VLOOKUP(A476,[1]Hoja3!$C$2:$AO$841,39,FALSE)</f>
        <v>1</v>
      </c>
      <c r="AS476" t="str">
        <f>A476 &amp; COUNTIF(A$2:A476,A476)</f>
        <v>0D6X4516481</v>
      </c>
      <c r="AT476" s="10">
        <f>VLOOKUP(AS476,[1]Hoja3!$B$2:$AO$841,38,FALSE)</f>
        <v>750.75000000000011</v>
      </c>
      <c r="AU476" s="9">
        <f>IF(AR476&gt;AQ476,1,0)</f>
        <v>0</v>
      </c>
      <c r="AV476">
        <f>IF(P476="NA",2,IF(OR(F476="INSTALACION NUEVA",F476="Mantenimiento preventivo"),3,IF(AND(AB476&lt;AF476,AK476&lt;&gt;1),4,IF(AT476&gt;AE476,1,0))))</f>
        <v>4</v>
      </c>
    </row>
    <row r="477" spans="1:48" x14ac:dyDescent="0.25">
      <c r="A477" t="s">
        <v>335</v>
      </c>
      <c r="B477">
        <v>2019</v>
      </c>
      <c r="C477" t="s">
        <v>37</v>
      </c>
      <c r="D477" t="s">
        <v>38</v>
      </c>
      <c r="E477">
        <v>8</v>
      </c>
      <c r="F477" t="s">
        <v>40</v>
      </c>
      <c r="G477">
        <v>0.28333330000000001</v>
      </c>
      <c r="H477" t="s">
        <v>45</v>
      </c>
      <c r="I477">
        <v>803</v>
      </c>
      <c r="J477">
        <v>1573</v>
      </c>
      <c r="K477">
        <v>0.2</v>
      </c>
      <c r="L477">
        <v>0.6</v>
      </c>
      <c r="M477">
        <v>0.8</v>
      </c>
      <c r="N477">
        <v>1.05</v>
      </c>
      <c r="O477">
        <v>1.1000000000000001</v>
      </c>
      <c r="P477">
        <v>1.1499999999999999</v>
      </c>
      <c r="Q477" t="s">
        <v>46</v>
      </c>
      <c r="R477">
        <v>4</v>
      </c>
      <c r="S477">
        <v>6</v>
      </c>
      <c r="T477" t="s">
        <v>47</v>
      </c>
      <c r="U477" t="s">
        <v>48</v>
      </c>
      <c r="V477" t="s">
        <v>83</v>
      </c>
      <c r="W477">
        <v>2019</v>
      </c>
      <c r="X477" t="s">
        <v>37</v>
      </c>
      <c r="Y477" t="s">
        <v>38</v>
      </c>
      <c r="Z477">
        <v>10</v>
      </c>
      <c r="AA477">
        <v>0</v>
      </c>
      <c r="AB477">
        <v>34</v>
      </c>
      <c r="AC477">
        <v>1.1000000000000001</v>
      </c>
      <c r="AD477">
        <v>7.0833325000000003E-2</v>
      </c>
      <c r="AE477">
        <v>1730.3</v>
      </c>
      <c r="AF477" s="10">
        <f>VLOOKUP(AS477,[1]Hoja3!$B$2:$AO$841,17,FALSE)</f>
        <v>34</v>
      </c>
      <c r="AG477" s="10">
        <f>VLOOKUP(AS477,[1]Hoja3!$B$2:$AO$841,23,FALSE)</f>
        <v>1.1000000000000001</v>
      </c>
      <c r="AH477" s="10">
        <f>VLOOKUP(AS477,[1]Hoja3!$B$2:$AO$841,28,FALSE)</f>
        <v>0.3125</v>
      </c>
      <c r="AI477" s="10" t="str">
        <f>VLOOKUP(AS477,[1]Hoja3!$B$2:$AO$841,19,FALSE)</f>
        <v>Light Production Digital Business</v>
      </c>
      <c r="AJ477" s="10">
        <f>VLOOKUP(AS477,[1]Hoja3!$B$2:$AO$841,15,FALSE)</f>
        <v>0</v>
      </c>
      <c r="AK477">
        <f>IF(AE477=AY477,1,0)</f>
        <v>0</v>
      </c>
      <c r="AL477">
        <f>IF(AB477=AF477,1,0)</f>
        <v>1</v>
      </c>
      <c r="AM477">
        <f>IF(AC477=AG477,1,0)</f>
        <v>1</v>
      </c>
      <c r="AN477">
        <f>IF(AD477=AH477,1,0)</f>
        <v>0</v>
      </c>
      <c r="AO477">
        <f>IF(H477=AI477,1,0)</f>
        <v>1</v>
      </c>
      <c r="AP477">
        <f>IF(AJ477=AA477,1,0)</f>
        <v>1</v>
      </c>
      <c r="AQ477" s="8">
        <f>COUNTIF($A$2:$A$1228,A477)</f>
        <v>2</v>
      </c>
      <c r="AR477">
        <f>VLOOKUP(A477,[1]Hoja3!$C$2:$AO$841,39,FALSE)</f>
        <v>2</v>
      </c>
      <c r="AS477" t="str">
        <f>A477 &amp; COUNTIF(A$2:A477,A477)</f>
        <v>0BG29514801</v>
      </c>
      <c r="AT477" s="10">
        <f>VLOOKUP(AS477,[1]Hoja3!$B$2:$AO$841,38,FALSE)</f>
        <v>1730.3000000000004</v>
      </c>
      <c r="AU477" s="9">
        <f>IF(AR477&gt;AQ477,1,0)</f>
        <v>0</v>
      </c>
      <c r="AV477">
        <f>IF(P477="NA",2,IF(OR(F477="INSTALACION NUEVA",F477="Mantenimiento preventivo"),3,IF(AND(AB477&lt;AF477,AK477&lt;&gt;1),4,IF(AT477&gt;AE477,1,0))))</f>
        <v>0</v>
      </c>
    </row>
    <row r="478" spans="1:48" x14ac:dyDescent="0.25">
      <c r="A478" t="s">
        <v>353</v>
      </c>
      <c r="B478">
        <v>2019</v>
      </c>
      <c r="C478" t="s">
        <v>37</v>
      </c>
      <c r="D478" t="s">
        <v>38</v>
      </c>
      <c r="E478">
        <v>8</v>
      </c>
      <c r="F478" t="s">
        <v>40</v>
      </c>
      <c r="G478">
        <v>3.3333340000000003E-2</v>
      </c>
      <c r="H478" t="s">
        <v>64</v>
      </c>
      <c r="I478">
        <v>655</v>
      </c>
      <c r="J478">
        <v>1365</v>
      </c>
      <c r="K478">
        <v>0</v>
      </c>
      <c r="L478">
        <v>0</v>
      </c>
      <c r="M478">
        <v>0.6</v>
      </c>
      <c r="N478">
        <v>0.8</v>
      </c>
      <c r="O478">
        <v>1.05</v>
      </c>
      <c r="P478">
        <v>1.1000000000000001</v>
      </c>
      <c r="Q478" t="s">
        <v>46</v>
      </c>
      <c r="R478">
        <v>5</v>
      </c>
      <c r="S478">
        <v>9</v>
      </c>
      <c r="T478" t="s">
        <v>47</v>
      </c>
      <c r="U478" t="s">
        <v>64</v>
      </c>
      <c r="V478" t="s">
        <v>55</v>
      </c>
      <c r="W478">
        <v>2019</v>
      </c>
      <c r="X478" t="s">
        <v>37</v>
      </c>
      <c r="Y478" t="s">
        <v>38</v>
      </c>
      <c r="Z478">
        <v>11</v>
      </c>
      <c r="AA478">
        <v>0</v>
      </c>
      <c r="AB478">
        <v>32</v>
      </c>
      <c r="AC478">
        <v>1.05</v>
      </c>
      <c r="AD478">
        <v>6.6666679999999997E-3</v>
      </c>
      <c r="AE478">
        <v>1433.25</v>
      </c>
      <c r="AF478" s="10">
        <f>VLOOKUP(AS478,[1]Hoja3!$B$2:$AO$841,17,FALSE)</f>
        <v>35</v>
      </c>
      <c r="AG478" s="10">
        <f>VLOOKUP(AS478,[1]Hoja3!$B$2:$AO$841,23,FALSE)</f>
        <v>1.05</v>
      </c>
      <c r="AH478" s="10">
        <f>VLOOKUP(AS478,[1]Hoja3!$B$2:$AO$841,28,FALSE)</f>
        <v>0.186</v>
      </c>
      <c r="AI478" s="10" t="str">
        <f>VLOOKUP(AS478,[1]Hoja3!$B$2:$AO$841,19,FALSE)</f>
        <v>A3 Office Color Laser MFPs</v>
      </c>
      <c r="AJ478" s="10">
        <f>VLOOKUP(AS478,[1]Hoja3!$B$2:$AO$841,15,FALSE)</f>
        <v>0</v>
      </c>
      <c r="AK478">
        <f>IF(AE478=AY478,1,0)</f>
        <v>0</v>
      </c>
      <c r="AL478">
        <f>IF(AB478=AF478,1,0)</f>
        <v>0</v>
      </c>
      <c r="AM478">
        <f>IF(AC478=AG478,1,0)</f>
        <v>1</v>
      </c>
      <c r="AN478">
        <f>IF(AD478=AH478,1,0)</f>
        <v>0</v>
      </c>
      <c r="AO478">
        <f>IF(H478=AI478,1,0)</f>
        <v>1</v>
      </c>
      <c r="AP478">
        <f>IF(AJ478=AA478,1,0)</f>
        <v>1</v>
      </c>
      <c r="AQ478" s="8">
        <f>COUNTIF($A$2:$A$1228,A478)</f>
        <v>2</v>
      </c>
      <c r="AR478">
        <f>VLOOKUP(A478,[1]Hoja3!$C$2:$AO$841,39,FALSE)</f>
        <v>2</v>
      </c>
      <c r="AS478" t="str">
        <f>A478 &amp; COUNTIF(A$2:A478,A478)</f>
        <v>0LX58223811</v>
      </c>
      <c r="AT478" s="10">
        <f>VLOOKUP(AS478,[1]Hoja3!$B$2:$AO$841,38,FALSE)</f>
        <v>1433.25</v>
      </c>
      <c r="AU478" s="9">
        <f>IF(AR478&gt;AQ478,1,0)</f>
        <v>0</v>
      </c>
      <c r="AV478">
        <f>IF(P478="NA",2,IF(OR(F478="INSTALACION NUEVA",F478="Mantenimiento preventivo"),3,IF(AND(AB478&lt;AF478,AK478&lt;&gt;1),4,IF(AT478&gt;AE478,1,0))))</f>
        <v>4</v>
      </c>
    </row>
    <row r="479" spans="1:48" x14ac:dyDescent="0.25">
      <c r="A479" t="s">
        <v>813</v>
      </c>
      <c r="B479">
        <v>2019</v>
      </c>
      <c r="C479" t="s">
        <v>37</v>
      </c>
      <c r="D479" t="s">
        <v>38</v>
      </c>
      <c r="E479">
        <v>8</v>
      </c>
      <c r="F479" t="s">
        <v>40</v>
      </c>
      <c r="G479">
        <v>0</v>
      </c>
      <c r="H479" t="s">
        <v>66</v>
      </c>
      <c r="I479">
        <v>468</v>
      </c>
      <c r="J479">
        <v>715</v>
      </c>
      <c r="K479">
        <v>0</v>
      </c>
      <c r="L479">
        <v>0</v>
      </c>
      <c r="M479">
        <v>0</v>
      </c>
      <c r="N479">
        <v>0.6</v>
      </c>
      <c r="O479">
        <v>0.8</v>
      </c>
      <c r="P479">
        <v>1.05</v>
      </c>
      <c r="Q479" t="s">
        <v>46</v>
      </c>
      <c r="R479">
        <v>5</v>
      </c>
      <c r="S479">
        <v>9</v>
      </c>
      <c r="T479" t="s">
        <v>47</v>
      </c>
      <c r="U479" t="s">
        <v>41</v>
      </c>
      <c r="V479" t="s">
        <v>55</v>
      </c>
      <c r="W479">
        <v>2019</v>
      </c>
      <c r="X479" t="s">
        <v>37</v>
      </c>
      <c r="Y479" t="s">
        <v>38</v>
      </c>
      <c r="Z479">
        <v>8</v>
      </c>
      <c r="AA479">
        <v>1</v>
      </c>
      <c r="AB479">
        <v>12</v>
      </c>
      <c r="AC479">
        <v>0</v>
      </c>
      <c r="AD479">
        <v>0</v>
      </c>
      <c r="AE479">
        <v>0</v>
      </c>
      <c r="AF479" s="10">
        <f>VLOOKUP(AS479,[1]Hoja3!$B$2:$AO$841,17,FALSE)</f>
        <v>13</v>
      </c>
      <c r="AG479" s="10">
        <f>VLOOKUP(AS479,[1]Hoja3!$B$2:$AO$841,23,FALSE)</f>
        <v>0</v>
      </c>
      <c r="AH479" s="10">
        <f>VLOOKUP(AS479,[1]Hoja3!$B$2:$AO$841,28,FALSE)</f>
        <v>0</v>
      </c>
      <c r="AI479" s="10" t="str">
        <f>VLOOKUP(AS479,[1]Hoja3!$B$2:$AO$841,19,FALSE)</f>
        <v>Color Laser Printers</v>
      </c>
      <c r="AJ479" s="10">
        <f>VLOOKUP(AS479,[1]Hoja3!$B$2:$AO$841,15,FALSE)</f>
        <v>1</v>
      </c>
      <c r="AK479">
        <f>IF(AE479=AY479,1,0)</f>
        <v>1</v>
      </c>
      <c r="AL479">
        <f>IF(AB479=AF479,1,0)</f>
        <v>0</v>
      </c>
      <c r="AM479">
        <f>IF(AC479=AG479,1,0)</f>
        <v>1</v>
      </c>
      <c r="AN479">
        <f>IF(AD479=AH479,1,0)</f>
        <v>1</v>
      </c>
      <c r="AO479">
        <f>IF(H479=AI479,1,0)</f>
        <v>1</v>
      </c>
      <c r="AP479">
        <f>IF(AJ479=AA479,1,0)</f>
        <v>1</v>
      </c>
      <c r="AQ479" s="8">
        <f>COUNTIF($A$2:$A$1228,A479)</f>
        <v>1</v>
      </c>
      <c r="AR479">
        <f>VLOOKUP(A479,[1]Hoja3!$C$2:$AO$841,39,FALSE)</f>
        <v>1</v>
      </c>
      <c r="AS479" t="str">
        <f>A479 &amp; COUNTIF(A$2:A479,A479)</f>
        <v>09RA6645531</v>
      </c>
      <c r="AT479" s="10">
        <f>VLOOKUP(AS479,[1]Hoja3!$B$2:$AO$841,38,FALSE)</f>
        <v>0</v>
      </c>
      <c r="AU479" s="9">
        <f>IF(AR479&gt;AQ479,1,0)</f>
        <v>0</v>
      </c>
      <c r="AV479">
        <f>IF(P479="NA",2,IF(OR(F479="INSTALACION NUEVA",F479="Mantenimiento preventivo"),3,IF(AND(AB479&lt;AF479,AK479&lt;&gt;1),4,IF(AT479&gt;AE479,1,0))))</f>
        <v>0</v>
      </c>
    </row>
    <row r="480" spans="1:48" x14ac:dyDescent="0.25">
      <c r="A480" t="s">
        <v>814</v>
      </c>
      <c r="B480">
        <v>2019</v>
      </c>
      <c r="C480" t="s">
        <v>37</v>
      </c>
      <c r="D480" t="s">
        <v>38</v>
      </c>
      <c r="E480">
        <v>8</v>
      </c>
      <c r="F480" t="s">
        <v>40</v>
      </c>
      <c r="G480">
        <v>0</v>
      </c>
      <c r="H480" t="s">
        <v>41</v>
      </c>
      <c r="I480">
        <v>468</v>
      </c>
      <c r="J480">
        <v>715</v>
      </c>
      <c r="K480">
        <v>0</v>
      </c>
      <c r="L480">
        <v>0</v>
      </c>
      <c r="M480">
        <v>0</v>
      </c>
      <c r="N480">
        <v>0.6</v>
      </c>
      <c r="O480">
        <v>0.8</v>
      </c>
      <c r="P480">
        <v>1.05</v>
      </c>
      <c r="Q480" t="s">
        <v>46</v>
      </c>
      <c r="R480">
        <v>5</v>
      </c>
      <c r="S480">
        <v>9</v>
      </c>
      <c r="T480" t="s">
        <v>47</v>
      </c>
      <c r="U480" t="s">
        <v>34</v>
      </c>
      <c r="V480" t="s">
        <v>55</v>
      </c>
      <c r="W480">
        <v>2019</v>
      </c>
      <c r="X480" t="s">
        <v>37</v>
      </c>
      <c r="Y480" t="s">
        <v>38</v>
      </c>
      <c r="Z480">
        <v>8</v>
      </c>
      <c r="AA480">
        <v>1</v>
      </c>
      <c r="AB480">
        <v>10</v>
      </c>
      <c r="AC480">
        <v>0</v>
      </c>
      <c r="AD480">
        <v>0</v>
      </c>
      <c r="AE480">
        <v>0</v>
      </c>
      <c r="AF480" s="10">
        <f>VLOOKUP(AS480,[1]Hoja3!$B$2:$AO$841,17,FALSE)</f>
        <v>10</v>
      </c>
      <c r="AG480" s="10">
        <f>VLOOKUP(AS480,[1]Hoja3!$B$2:$AO$841,23,FALSE)</f>
        <v>0</v>
      </c>
      <c r="AH480" s="10">
        <f>VLOOKUP(AS480,[1]Hoja3!$B$2:$AO$841,28,FALSE)</f>
        <v>0.21600000000000003</v>
      </c>
      <c r="AI480" s="10" t="str">
        <f>VLOOKUP(AS480,[1]Hoja3!$B$2:$AO$841,19,FALSE)</f>
        <v>A4 Color Laser MFPs</v>
      </c>
      <c r="AJ480" s="10">
        <f>VLOOKUP(AS480,[1]Hoja3!$B$2:$AO$841,15,FALSE)</f>
        <v>1</v>
      </c>
      <c r="AK480">
        <f>IF(AE480=AY480,1,0)</f>
        <v>1</v>
      </c>
      <c r="AL480">
        <f>IF(AB480=AF480,1,0)</f>
        <v>1</v>
      </c>
      <c r="AM480">
        <f>IF(AC480=AG480,1,0)</f>
        <v>1</v>
      </c>
      <c r="AN480">
        <f>IF(AD480=AH480,1,0)</f>
        <v>0</v>
      </c>
      <c r="AO480">
        <f>IF(H480=AI480,1,0)</f>
        <v>1</v>
      </c>
      <c r="AP480">
        <f>IF(AJ480=AA480,1,0)</f>
        <v>1</v>
      </c>
      <c r="AQ480" s="8">
        <f>COUNTIF($A$2:$A$1228,A480)</f>
        <v>1</v>
      </c>
      <c r="AR480">
        <f>VLOOKUP(A480,[1]Hoja3!$C$2:$AO$841,39,FALSE)</f>
        <v>1</v>
      </c>
      <c r="AS480" t="str">
        <f>A480 &amp; COUNTIF(A$2:A480,A480)</f>
        <v>0YTB1315501</v>
      </c>
      <c r="AT480" s="10">
        <f>VLOOKUP(AS480,[1]Hoja3!$B$2:$AO$841,38,FALSE)</f>
        <v>0</v>
      </c>
      <c r="AU480" s="9">
        <f>IF(AR480&gt;AQ480,1,0)</f>
        <v>0</v>
      </c>
      <c r="AV480">
        <f>IF(P480="NA",2,IF(OR(F480="INSTALACION NUEVA",F480="Mantenimiento preventivo"),3,IF(AND(AB480&lt;AF480,AK480&lt;&gt;1),4,IF(AT480&gt;AE480,1,0))))</f>
        <v>0</v>
      </c>
    </row>
    <row r="481" spans="1:48" x14ac:dyDescent="0.25">
      <c r="A481" t="s">
        <v>332</v>
      </c>
      <c r="B481">
        <v>2019</v>
      </c>
      <c r="C481" t="s">
        <v>37</v>
      </c>
      <c r="D481" t="s">
        <v>38</v>
      </c>
      <c r="E481">
        <v>8</v>
      </c>
      <c r="F481" t="s">
        <v>40</v>
      </c>
      <c r="G481">
        <v>0.05</v>
      </c>
      <c r="H481" t="s">
        <v>45</v>
      </c>
      <c r="I481">
        <v>803</v>
      </c>
      <c r="J481">
        <v>1573</v>
      </c>
      <c r="K481">
        <v>0.2</v>
      </c>
      <c r="L481">
        <v>0.6</v>
      </c>
      <c r="M481">
        <v>0.8</v>
      </c>
      <c r="N481">
        <v>1.05</v>
      </c>
      <c r="O481">
        <v>1.1000000000000001</v>
      </c>
      <c r="P481">
        <v>1.1499999999999999</v>
      </c>
      <c r="Q481" t="s">
        <v>46</v>
      </c>
      <c r="R481">
        <v>4</v>
      </c>
      <c r="S481">
        <v>6</v>
      </c>
      <c r="T481" t="s">
        <v>47</v>
      </c>
      <c r="U481" t="s">
        <v>48</v>
      </c>
      <c r="V481" t="s">
        <v>59</v>
      </c>
      <c r="W481">
        <v>2019</v>
      </c>
      <c r="X481" t="s">
        <v>37</v>
      </c>
      <c r="Y481" t="s">
        <v>38</v>
      </c>
      <c r="Z481">
        <v>9</v>
      </c>
      <c r="AA481">
        <v>0</v>
      </c>
      <c r="AB481">
        <v>11</v>
      </c>
      <c r="AC481">
        <v>0.8</v>
      </c>
      <c r="AD481">
        <v>1.2500000000000001E-2</v>
      </c>
      <c r="AE481">
        <v>1258.4000000000001</v>
      </c>
      <c r="AF481" s="10">
        <f>VLOOKUP(AS481,[1]Hoja3!$B$2:$AO$841,17,FALSE)</f>
        <v>14</v>
      </c>
      <c r="AG481" s="10">
        <f>VLOOKUP(AS481,[1]Hoja3!$B$2:$AO$841,23,FALSE)</f>
        <v>0.8</v>
      </c>
      <c r="AH481" s="10">
        <f>VLOOKUP(AS481,[1]Hoja3!$B$2:$AO$841,28,FALSE)</f>
        <v>0.1875</v>
      </c>
      <c r="AI481" s="10" t="str">
        <f>VLOOKUP(AS481,[1]Hoja3!$B$2:$AO$841,19,FALSE)</f>
        <v>Light Production Digital Business</v>
      </c>
      <c r="AJ481" s="10">
        <f>VLOOKUP(AS481,[1]Hoja3!$B$2:$AO$841,15,FALSE)</f>
        <v>0</v>
      </c>
      <c r="AK481">
        <f>IF(AE481=AY481,1,0)</f>
        <v>0</v>
      </c>
      <c r="AL481">
        <f>IF(AB481=AF481,1,0)</f>
        <v>0</v>
      </c>
      <c r="AM481">
        <f>IF(AC481=AG481,1,0)</f>
        <v>1</v>
      </c>
      <c r="AN481">
        <f>IF(AD481=AH481,1,0)</f>
        <v>0</v>
      </c>
      <c r="AO481">
        <f>IF(H481=AI481,1,0)</f>
        <v>1</v>
      </c>
      <c r="AP481">
        <f>IF(AJ481=AA481,1,0)</f>
        <v>1</v>
      </c>
      <c r="AQ481" s="8">
        <f>COUNTIF($A$2:$A$1228,A481)</f>
        <v>3</v>
      </c>
      <c r="AR481">
        <f>VLOOKUP(A481,[1]Hoja3!$C$2:$AO$841,39,FALSE)</f>
        <v>3</v>
      </c>
      <c r="AS481" t="str">
        <f>A481 &amp; COUNTIF(A$2:A481,A481)</f>
        <v>0BG29489121</v>
      </c>
      <c r="AT481" s="10">
        <f>VLOOKUP(AS481,[1]Hoja3!$B$2:$AO$841,38,FALSE)</f>
        <v>1258.4000000000003</v>
      </c>
      <c r="AU481" s="9">
        <f>IF(AR481&gt;AQ481,1,0)</f>
        <v>0</v>
      </c>
      <c r="AV481">
        <f>IF(P481="NA",2,IF(OR(F481="INSTALACION NUEVA",F481="Mantenimiento preventivo"),3,IF(AND(AB481&lt;AF481,AK481&lt;&gt;1),4,IF(AT481&gt;AE481,1,0))))</f>
        <v>4</v>
      </c>
    </row>
    <row r="482" spans="1:48" x14ac:dyDescent="0.25">
      <c r="A482" t="s">
        <v>334</v>
      </c>
      <c r="B482">
        <v>2019</v>
      </c>
      <c r="C482" t="s">
        <v>37</v>
      </c>
      <c r="D482" t="s">
        <v>38</v>
      </c>
      <c r="E482">
        <v>8</v>
      </c>
      <c r="F482" t="s">
        <v>40</v>
      </c>
      <c r="G482">
        <v>0.4</v>
      </c>
      <c r="H482" t="s">
        <v>45</v>
      </c>
      <c r="I482">
        <v>803</v>
      </c>
      <c r="J482">
        <v>1573</v>
      </c>
      <c r="K482">
        <v>0.2</v>
      </c>
      <c r="L482">
        <v>0.6</v>
      </c>
      <c r="M482">
        <v>0.8</v>
      </c>
      <c r="N482">
        <v>1.05</v>
      </c>
      <c r="O482">
        <v>1.1000000000000001</v>
      </c>
      <c r="P482">
        <v>1.1499999999999999</v>
      </c>
      <c r="Q482" t="s">
        <v>46</v>
      </c>
      <c r="R482">
        <v>4</v>
      </c>
      <c r="S482">
        <v>6</v>
      </c>
      <c r="T482" t="s">
        <v>47</v>
      </c>
      <c r="U482" t="s">
        <v>48</v>
      </c>
      <c r="V482" t="s">
        <v>50</v>
      </c>
      <c r="W482">
        <v>2019</v>
      </c>
      <c r="X482" t="s">
        <v>37</v>
      </c>
      <c r="Y482" t="s">
        <v>38</v>
      </c>
      <c r="Z482">
        <v>9</v>
      </c>
      <c r="AA482">
        <v>0</v>
      </c>
      <c r="AB482">
        <v>11</v>
      </c>
      <c r="AC482">
        <v>0.8</v>
      </c>
      <c r="AD482">
        <v>0.1</v>
      </c>
      <c r="AE482">
        <v>1258.4000000000001</v>
      </c>
      <c r="AF482" s="10">
        <f>VLOOKUP(AS482,[1]Hoja3!$B$2:$AO$841,17,FALSE)</f>
        <v>11</v>
      </c>
      <c r="AG482" s="10">
        <f>VLOOKUP(AS482,[1]Hoja3!$B$2:$AO$841,23,FALSE)</f>
        <v>0.8</v>
      </c>
      <c r="AH482" s="10">
        <f>VLOOKUP(AS482,[1]Hoja3!$B$2:$AO$841,28,FALSE)</f>
        <v>0</v>
      </c>
      <c r="AI482" s="10" t="str">
        <f>VLOOKUP(AS482,[1]Hoja3!$B$2:$AO$841,19,FALSE)</f>
        <v>Light Production Digital Business</v>
      </c>
      <c r="AJ482" s="10">
        <f>VLOOKUP(AS482,[1]Hoja3!$B$2:$AO$841,15,FALSE)</f>
        <v>0</v>
      </c>
      <c r="AK482">
        <f>IF(AE482=AY482,1,0)</f>
        <v>0</v>
      </c>
      <c r="AL482">
        <f>IF(AB482=AF482,1,0)</f>
        <v>1</v>
      </c>
      <c r="AM482">
        <f>IF(AC482=AG482,1,0)</f>
        <v>1</v>
      </c>
      <c r="AN482">
        <f>IF(AD482=AH482,1,0)</f>
        <v>0</v>
      </c>
      <c r="AO482">
        <f>IF(H482=AI482,1,0)</f>
        <v>1</v>
      </c>
      <c r="AP482">
        <f>IF(AJ482=AA482,1,0)</f>
        <v>1</v>
      </c>
      <c r="AQ482" s="8">
        <f>COUNTIF($A$2:$A$1228,A482)</f>
        <v>2</v>
      </c>
      <c r="AR482">
        <f>VLOOKUP(A482,[1]Hoja3!$C$2:$AO$841,39,FALSE)</f>
        <v>2</v>
      </c>
      <c r="AS482" t="str">
        <f>A482 &amp; COUNTIF(A$2:A482,A482)</f>
        <v>0BG29514721</v>
      </c>
      <c r="AT482" s="10">
        <f>VLOOKUP(AS482,[1]Hoja3!$B$2:$AO$841,38,FALSE)</f>
        <v>1258.4000000000003</v>
      </c>
      <c r="AU482" s="9">
        <f>IF(AR482&gt;AQ482,1,0)</f>
        <v>0</v>
      </c>
      <c r="AV482">
        <f>IF(P482="NA",2,IF(OR(F482="INSTALACION NUEVA",F482="Mantenimiento preventivo"),3,IF(AND(AB482&lt;AF482,AK482&lt;&gt;1),4,IF(AT482&gt;AE482,1,0))))</f>
        <v>0</v>
      </c>
    </row>
    <row r="483" spans="1:48" x14ac:dyDescent="0.25">
      <c r="A483" t="s">
        <v>337</v>
      </c>
      <c r="B483">
        <v>2019</v>
      </c>
      <c r="C483" t="s">
        <v>37</v>
      </c>
      <c r="D483" t="s">
        <v>38</v>
      </c>
      <c r="E483">
        <v>8</v>
      </c>
      <c r="F483" t="s">
        <v>40</v>
      </c>
      <c r="G483">
        <v>1.5</v>
      </c>
      <c r="H483" t="s">
        <v>34</v>
      </c>
      <c r="I483">
        <v>468</v>
      </c>
      <c r="J483">
        <v>715</v>
      </c>
      <c r="K483">
        <v>0</v>
      </c>
      <c r="L483">
        <v>0</v>
      </c>
      <c r="M483">
        <v>0</v>
      </c>
      <c r="N483">
        <v>0.6</v>
      </c>
      <c r="O483">
        <v>0.8</v>
      </c>
      <c r="P483">
        <v>1.05</v>
      </c>
      <c r="Q483" t="s">
        <v>46</v>
      </c>
      <c r="R483">
        <v>5</v>
      </c>
      <c r="S483">
        <v>9</v>
      </c>
      <c r="T483" t="s">
        <v>47</v>
      </c>
      <c r="U483" t="s">
        <v>34</v>
      </c>
      <c r="V483" t="s">
        <v>55</v>
      </c>
      <c r="W483">
        <v>2019</v>
      </c>
      <c r="X483" t="s">
        <v>37</v>
      </c>
      <c r="Y483" t="s">
        <v>38</v>
      </c>
      <c r="Z483">
        <v>9</v>
      </c>
      <c r="AA483">
        <v>0</v>
      </c>
      <c r="AB483">
        <v>103</v>
      </c>
      <c r="AC483">
        <v>1.05</v>
      </c>
      <c r="AD483">
        <v>0.3</v>
      </c>
      <c r="AE483">
        <v>750.75</v>
      </c>
      <c r="AF483" s="10">
        <f>VLOOKUP(AS483,[1]Hoja3!$B$2:$AO$841,17,FALSE)</f>
        <v>105</v>
      </c>
      <c r="AG483" s="10">
        <f>VLOOKUP(AS483,[1]Hoja3!$B$2:$AO$841,23,FALSE)</f>
        <v>1.05</v>
      </c>
      <c r="AH483" s="10">
        <f>VLOOKUP(AS483,[1]Hoja3!$B$2:$AO$841,28,FALSE)</f>
        <v>0.32999999999999996</v>
      </c>
      <c r="AI483" s="10" t="str">
        <f>VLOOKUP(AS483,[1]Hoja3!$B$2:$AO$841,19,FALSE)</f>
        <v>A4 Mono MFPs</v>
      </c>
      <c r="AJ483" s="10">
        <f>VLOOKUP(AS483,[1]Hoja3!$B$2:$AO$841,15,FALSE)</f>
        <v>0</v>
      </c>
      <c r="AK483">
        <f>IF(AE483=AY483,1,0)</f>
        <v>0</v>
      </c>
      <c r="AL483">
        <f>IF(AB483=AF483,1,0)</f>
        <v>0</v>
      </c>
      <c r="AM483">
        <f>IF(AC483=AG483,1,0)</f>
        <v>1</v>
      </c>
      <c r="AN483">
        <f>IF(AD483=AH483,1,0)</f>
        <v>0</v>
      </c>
      <c r="AO483">
        <f>IF(H483=AI483,1,0)</f>
        <v>1</v>
      </c>
      <c r="AP483">
        <f>IF(AJ483=AA483,1,0)</f>
        <v>1</v>
      </c>
      <c r="AQ483" s="8">
        <f>COUNTIF($A$2:$A$1228,A483)</f>
        <v>1</v>
      </c>
      <c r="AR483">
        <f>VLOOKUP(A483,[1]Hoja3!$C$2:$AO$841,39,FALSE)</f>
        <v>1</v>
      </c>
      <c r="AS483" t="str">
        <f>A483 &amp; COUNTIF(A$2:A483,A483)</f>
        <v>0C4X0039451</v>
      </c>
      <c r="AT483" s="10">
        <f>VLOOKUP(AS483,[1]Hoja3!$B$2:$AO$841,38,FALSE)</f>
        <v>750.75000000000011</v>
      </c>
      <c r="AU483" s="9">
        <f>IF(AR483&gt;AQ483,1,0)</f>
        <v>0</v>
      </c>
      <c r="AV483">
        <f>IF(P483="NA",2,IF(OR(F483="INSTALACION NUEVA",F483="Mantenimiento preventivo"),3,IF(AND(AB483&lt;AF483,AK483&lt;&gt;1),4,IF(AT483&gt;AE483,1,0))))</f>
        <v>4</v>
      </c>
    </row>
    <row r="484" spans="1:48" x14ac:dyDescent="0.25">
      <c r="A484" t="s">
        <v>355</v>
      </c>
      <c r="B484">
        <v>2019</v>
      </c>
      <c r="C484" t="s">
        <v>37</v>
      </c>
      <c r="D484" t="s">
        <v>38</v>
      </c>
      <c r="E484">
        <v>8</v>
      </c>
      <c r="F484" t="s">
        <v>44</v>
      </c>
      <c r="G484">
        <v>0</v>
      </c>
      <c r="H484" t="s">
        <v>64</v>
      </c>
      <c r="I484">
        <v>655</v>
      </c>
      <c r="J484">
        <v>1365</v>
      </c>
      <c r="K484">
        <v>0</v>
      </c>
      <c r="L484">
        <v>0</v>
      </c>
      <c r="M484">
        <v>0.6</v>
      </c>
      <c r="N484">
        <v>0.8</v>
      </c>
      <c r="O484">
        <v>1.05</v>
      </c>
      <c r="P484">
        <v>1.1000000000000001</v>
      </c>
      <c r="Q484" t="s">
        <v>46</v>
      </c>
      <c r="R484">
        <v>5</v>
      </c>
      <c r="S484">
        <v>9</v>
      </c>
      <c r="T484" t="s">
        <v>85</v>
      </c>
      <c r="U484" t="s">
        <v>64</v>
      </c>
      <c r="V484" t="s">
        <v>61</v>
      </c>
      <c r="W484">
        <v>2019</v>
      </c>
      <c r="X484" t="s">
        <v>37</v>
      </c>
      <c r="Y484" t="s">
        <v>38</v>
      </c>
      <c r="Z484">
        <v>9</v>
      </c>
      <c r="AA484">
        <v>0</v>
      </c>
      <c r="AB484">
        <v>18</v>
      </c>
      <c r="AC484">
        <v>0</v>
      </c>
      <c r="AD484">
        <v>0</v>
      </c>
      <c r="AE484">
        <v>1365</v>
      </c>
      <c r="AF484" s="10" t="e">
        <f>VLOOKUP(AS484,[1]Hoja3!$B$2:$AO$841,17,FALSE)</f>
        <v>#N/A</v>
      </c>
      <c r="AG484" s="10" t="e">
        <f>VLOOKUP(AS484,[1]Hoja3!$B$2:$AO$841,23,FALSE)</f>
        <v>#N/A</v>
      </c>
      <c r="AH484" s="10" t="e">
        <f>VLOOKUP(AS484,[1]Hoja3!$B$2:$AO$841,28,FALSE)</f>
        <v>#N/A</v>
      </c>
      <c r="AI484" s="10" t="e">
        <f>VLOOKUP(AS484,[1]Hoja3!$B$2:$AO$841,19,FALSE)</f>
        <v>#N/A</v>
      </c>
      <c r="AJ484" s="10"/>
      <c r="AK484">
        <f>IF(AE484=AY484,1,0)</f>
        <v>0</v>
      </c>
      <c r="AL484" t="e">
        <f>IF(AB484=AF484,1,0)</f>
        <v>#N/A</v>
      </c>
      <c r="AM484" t="e">
        <f>IF(AC484=AG484,1,0)</f>
        <v>#N/A</v>
      </c>
      <c r="AN484" t="e">
        <f>IF(AD484=AH484,1,0)</f>
        <v>#N/A</v>
      </c>
      <c r="AO484" t="e">
        <f>IF(H484=AI484,1,0)</f>
        <v>#N/A</v>
      </c>
      <c r="AQ484" s="8">
        <f>COUNTIF($A$2:$A$1228,A484)</f>
        <v>1</v>
      </c>
      <c r="AR484" t="e">
        <f>VLOOKUP(A484,[1]Hoja3!$C$2:$AO$841,39,FALSE)</f>
        <v>#N/A</v>
      </c>
      <c r="AS484" t="str">
        <f>A484 &amp; COUNTIF(A$2:A484,A484)</f>
        <v>0MX44663491</v>
      </c>
      <c r="AT484" s="10" t="e">
        <f>VLOOKUP(AS484,[1]Hoja3!$B$2:$AO$841,38,FALSE)</f>
        <v>#N/A</v>
      </c>
      <c r="AU484" s="9" t="e">
        <f>IF(AR484&gt;AQ484,1,0)</f>
        <v>#N/A</v>
      </c>
    </row>
    <row r="485" spans="1:48" x14ac:dyDescent="0.25">
      <c r="A485" t="s">
        <v>815</v>
      </c>
      <c r="B485">
        <v>2019</v>
      </c>
      <c r="C485" t="s">
        <v>37</v>
      </c>
      <c r="D485" t="s">
        <v>38</v>
      </c>
      <c r="E485">
        <v>8</v>
      </c>
      <c r="F485" t="s">
        <v>44</v>
      </c>
      <c r="G485">
        <v>0</v>
      </c>
      <c r="H485" t="s">
        <v>34</v>
      </c>
      <c r="I485">
        <v>468</v>
      </c>
      <c r="J485">
        <v>715</v>
      </c>
      <c r="K485">
        <v>0</v>
      </c>
      <c r="L485">
        <v>0</v>
      </c>
      <c r="M485">
        <v>0</v>
      </c>
      <c r="N485">
        <v>0.6</v>
      </c>
      <c r="O485">
        <v>0.8</v>
      </c>
      <c r="P485">
        <v>1.05</v>
      </c>
      <c r="Q485" t="s">
        <v>46</v>
      </c>
      <c r="R485">
        <v>5</v>
      </c>
      <c r="S485">
        <v>9</v>
      </c>
      <c r="T485" t="s">
        <v>47</v>
      </c>
      <c r="U485" t="s">
        <v>34</v>
      </c>
      <c r="V485" t="s">
        <v>50</v>
      </c>
      <c r="W485">
        <v>2019</v>
      </c>
      <c r="X485" t="s">
        <v>37</v>
      </c>
      <c r="Y485" t="s">
        <v>38</v>
      </c>
      <c r="Z485">
        <v>8</v>
      </c>
      <c r="AA485">
        <v>1</v>
      </c>
      <c r="AB485">
        <v>13</v>
      </c>
      <c r="AC485">
        <v>0</v>
      </c>
      <c r="AD485">
        <v>0</v>
      </c>
      <c r="AE485">
        <v>0</v>
      </c>
      <c r="AF485" s="10" t="e">
        <f>VLOOKUP(AS485,[1]Hoja3!$B$2:$AO$841,17,FALSE)</f>
        <v>#N/A</v>
      </c>
      <c r="AG485" s="10" t="e">
        <f>VLOOKUP(AS485,[1]Hoja3!$B$2:$AO$841,23,FALSE)</f>
        <v>#N/A</v>
      </c>
      <c r="AH485" s="10" t="e">
        <f>VLOOKUP(AS485,[1]Hoja3!$B$2:$AO$841,28,FALSE)</f>
        <v>#N/A</v>
      </c>
      <c r="AI485" s="10" t="e">
        <f>VLOOKUP(AS485,[1]Hoja3!$B$2:$AO$841,19,FALSE)</f>
        <v>#N/A</v>
      </c>
      <c r="AJ485" s="10"/>
      <c r="AK485">
        <f>IF(AE485=AY485,1,0)</f>
        <v>1</v>
      </c>
      <c r="AL485" t="e">
        <f>IF(AB485=AF485,1,0)</f>
        <v>#N/A</v>
      </c>
      <c r="AM485" t="e">
        <f>IF(AC485=AG485,1,0)</f>
        <v>#N/A</v>
      </c>
      <c r="AN485" t="e">
        <f>IF(AD485=AH485,1,0)</f>
        <v>#N/A</v>
      </c>
      <c r="AO485" t="e">
        <f>IF(H485=AI485,1,0)</f>
        <v>#N/A</v>
      </c>
      <c r="AQ485" s="8">
        <f>COUNTIF($A$2:$A$1228,A485)</f>
        <v>1</v>
      </c>
      <c r="AR485" t="e">
        <f>VLOOKUP(A485,[1]Hoja3!$C$2:$AO$841,39,FALSE)</f>
        <v>#N/A</v>
      </c>
      <c r="AS485" t="str">
        <f>A485 &amp; COUNTIF(A$2:A485,A485)</f>
        <v>09HB3318291</v>
      </c>
      <c r="AT485" s="10" t="e">
        <f>VLOOKUP(AS485,[1]Hoja3!$B$2:$AO$841,38,FALSE)</f>
        <v>#N/A</v>
      </c>
      <c r="AU485" s="9" t="e">
        <f>IF(AR485&gt;AQ485,1,0)</f>
        <v>#N/A</v>
      </c>
    </row>
    <row r="486" spans="1:48" x14ac:dyDescent="0.25">
      <c r="A486" t="s">
        <v>925</v>
      </c>
      <c r="B486">
        <v>2019</v>
      </c>
      <c r="C486" t="s">
        <v>37</v>
      </c>
      <c r="D486" t="s">
        <v>38</v>
      </c>
      <c r="E486">
        <v>21</v>
      </c>
      <c r="F486" t="s">
        <v>44</v>
      </c>
      <c r="G486">
        <v>0</v>
      </c>
      <c r="I486" t="s">
        <v>33</v>
      </c>
      <c r="J486" t="s">
        <v>33</v>
      </c>
      <c r="K486" t="s">
        <v>33</v>
      </c>
      <c r="L486" t="s">
        <v>33</v>
      </c>
      <c r="M486" t="s">
        <v>33</v>
      </c>
      <c r="N486" t="s">
        <v>33</v>
      </c>
      <c r="O486" t="s">
        <v>33</v>
      </c>
      <c r="P486" t="s">
        <v>33</v>
      </c>
      <c r="R486" t="s">
        <v>33</v>
      </c>
      <c r="S486" t="s">
        <v>33</v>
      </c>
      <c r="U486" t="s">
        <v>71</v>
      </c>
      <c r="V486" t="s">
        <v>67</v>
      </c>
      <c r="W486">
        <v>2019</v>
      </c>
      <c r="X486" t="s">
        <v>37</v>
      </c>
      <c r="Y486" t="s">
        <v>38</v>
      </c>
      <c r="Z486">
        <v>23</v>
      </c>
      <c r="AA486" t="s">
        <v>33</v>
      </c>
      <c r="AB486">
        <v>0</v>
      </c>
      <c r="AC486">
        <v>0</v>
      </c>
      <c r="AD486">
        <v>0</v>
      </c>
      <c r="AE486">
        <v>0</v>
      </c>
      <c r="AF486" s="10" t="str">
        <f>VLOOKUP(AS486,[1]Hoja3!$B$2:$AO$841,17,FALSE)</f>
        <v xml:space="preserve">  </v>
      </c>
      <c r="AG486" s="10">
        <f>VLOOKUP(AS486,[1]Hoja3!$B$2:$AO$841,23,FALSE)</f>
        <v>1</v>
      </c>
      <c r="AH486" s="10">
        <f>VLOOKUP(AS486,[1]Hoja3!$B$2:$AO$841,28,FALSE)</f>
        <v>1</v>
      </c>
      <c r="AI486" s="10" t="str">
        <f>VLOOKUP(AS486,[1]Hoja3!$B$2:$AO$841,19,FALSE)</f>
        <v>Entry Mono Printers</v>
      </c>
      <c r="AJ486" s="10">
        <f>VLOOKUP(AS486,[1]Hoja3!$B$2:$AO$841,15,FALSE)</f>
        <v>0</v>
      </c>
      <c r="AK486">
        <f>IF(AE486=AY486,1,0)</f>
        <v>1</v>
      </c>
      <c r="AL486">
        <f>IF(AB486=AF486,1,0)</f>
        <v>0</v>
      </c>
      <c r="AM486">
        <f>IF(AC486=AG486,1,0)</f>
        <v>0</v>
      </c>
      <c r="AN486">
        <f>IF(AD486=AH486,1,0)</f>
        <v>0</v>
      </c>
      <c r="AO486">
        <f>IF(H486=AI486,1,0)</f>
        <v>0</v>
      </c>
      <c r="AP486">
        <f>IF(AJ486=AA486,1,0)</f>
        <v>0</v>
      </c>
      <c r="AQ486" s="8">
        <f>COUNTIF($A$2:$A$1228,A486)</f>
        <v>1</v>
      </c>
      <c r="AR486">
        <f>VLOOKUP(A486,[1]Hoja3!$C$2:$AO$841,39,FALSE)</f>
        <v>1</v>
      </c>
      <c r="AS486" t="str">
        <f>A486 &amp; COUNTIF(A$2:A486,A486)</f>
        <v>0D6X4696621</v>
      </c>
      <c r="AT486" s="10">
        <f>VLOOKUP(AS486,[1]Hoja3!$B$2:$AO$841,38,FALSE)</f>
        <v>715.00000000000011</v>
      </c>
      <c r="AU486" s="9">
        <f>IF(AR486&gt;AQ486,1,0)</f>
        <v>0</v>
      </c>
      <c r="AV486">
        <f>IF(P486="NA",2,IF(OR(F486="INSTALACION NUEVA",F486="Mantenimiento preventivo"),3,IF(AND(AB486&lt;AF486,AK486&lt;&gt;1),4,IF(AT486&gt;AE486,1,0))))</f>
        <v>2</v>
      </c>
    </row>
    <row r="487" spans="1:48" x14ac:dyDescent="0.25">
      <c r="A487" t="s">
        <v>223</v>
      </c>
      <c r="B487">
        <v>2019</v>
      </c>
      <c r="C487" t="s">
        <v>37</v>
      </c>
      <c r="D487" t="s">
        <v>38</v>
      </c>
      <c r="E487">
        <v>8</v>
      </c>
      <c r="F487" t="s">
        <v>44</v>
      </c>
      <c r="G487">
        <v>0</v>
      </c>
      <c r="H487" t="s">
        <v>64</v>
      </c>
      <c r="I487">
        <v>655</v>
      </c>
      <c r="J487">
        <v>1365</v>
      </c>
      <c r="K487">
        <v>0</v>
      </c>
      <c r="L487">
        <v>0</v>
      </c>
      <c r="M487">
        <v>0.6</v>
      </c>
      <c r="N487">
        <v>0.8</v>
      </c>
      <c r="O487">
        <v>1.05</v>
      </c>
      <c r="P487">
        <v>1.1000000000000001</v>
      </c>
      <c r="Q487" t="s">
        <v>46</v>
      </c>
      <c r="R487">
        <v>5</v>
      </c>
      <c r="S487">
        <v>9</v>
      </c>
      <c r="T487" t="s">
        <v>47</v>
      </c>
      <c r="U487" t="s">
        <v>64</v>
      </c>
      <c r="V487" t="s">
        <v>59</v>
      </c>
      <c r="W487">
        <v>2019</v>
      </c>
      <c r="X487" t="s">
        <v>37</v>
      </c>
      <c r="Y487" t="s">
        <v>38</v>
      </c>
      <c r="Z487">
        <v>9</v>
      </c>
      <c r="AA487">
        <v>0</v>
      </c>
      <c r="AB487">
        <v>4</v>
      </c>
      <c r="AC487">
        <v>0</v>
      </c>
      <c r="AD487">
        <v>0</v>
      </c>
      <c r="AE487">
        <v>1365</v>
      </c>
      <c r="AF487" s="10" t="e">
        <f>VLOOKUP(AS487,[1]Hoja3!$B$2:$AO$841,17,FALSE)</f>
        <v>#N/A</v>
      </c>
      <c r="AG487" s="10" t="e">
        <f>VLOOKUP(AS487,[1]Hoja3!$B$2:$AO$841,23,FALSE)</f>
        <v>#N/A</v>
      </c>
      <c r="AH487" s="10" t="e">
        <f>VLOOKUP(AS487,[1]Hoja3!$B$2:$AO$841,28,FALSE)</f>
        <v>#N/A</v>
      </c>
      <c r="AI487" s="10" t="e">
        <f>VLOOKUP(AS487,[1]Hoja3!$B$2:$AO$841,19,FALSE)</f>
        <v>#N/A</v>
      </c>
      <c r="AJ487" s="10"/>
      <c r="AK487">
        <f>IF(AE487=AY487,1,0)</f>
        <v>0</v>
      </c>
      <c r="AL487" t="e">
        <f>IF(AB487=AF487,1,0)</f>
        <v>#N/A</v>
      </c>
      <c r="AM487" t="e">
        <f>IF(AC487=AG487,1,0)</f>
        <v>#N/A</v>
      </c>
      <c r="AN487" t="e">
        <f>IF(AD487=AH487,1,0)</f>
        <v>#N/A</v>
      </c>
      <c r="AO487" t="e">
        <f>IF(H487=AI487,1,0)</f>
        <v>#N/A</v>
      </c>
      <c r="AQ487" s="8">
        <f>COUNTIF($A$2:$A$1228,A487)</f>
        <v>2</v>
      </c>
      <c r="AR487">
        <f>VLOOKUP(A487,[1]Hoja3!$C$2:$AO$841,39,FALSE)</f>
        <v>1</v>
      </c>
      <c r="AS487" t="str">
        <f>A487 &amp; COUNTIF(A$2:A487,A487)</f>
        <v>0MX44651172</v>
      </c>
      <c r="AT487" s="10" t="e">
        <f>VLOOKUP(AS487,[1]Hoja3!$B$2:$AO$841,38,FALSE)</f>
        <v>#N/A</v>
      </c>
      <c r="AU487" s="9">
        <f>IF(AR487&gt;AQ487,1,0)</f>
        <v>0</v>
      </c>
    </row>
    <row r="488" spans="1:48" x14ac:dyDescent="0.25">
      <c r="A488" t="s">
        <v>379</v>
      </c>
      <c r="B488">
        <v>2019</v>
      </c>
      <c r="C488" t="s">
        <v>37</v>
      </c>
      <c r="D488" t="s">
        <v>38</v>
      </c>
      <c r="E488">
        <v>9</v>
      </c>
      <c r="F488" t="s">
        <v>40</v>
      </c>
      <c r="G488">
        <v>1</v>
      </c>
      <c r="H488" t="s">
        <v>58</v>
      </c>
      <c r="I488">
        <v>655</v>
      </c>
      <c r="J488">
        <v>1365</v>
      </c>
      <c r="K488">
        <v>0</v>
      </c>
      <c r="L488">
        <v>0</v>
      </c>
      <c r="M488">
        <v>0.6</v>
      </c>
      <c r="N488">
        <v>0.8</v>
      </c>
      <c r="O488">
        <v>1.05</v>
      </c>
      <c r="P488">
        <v>1.1000000000000001</v>
      </c>
      <c r="Q488" t="s">
        <v>46</v>
      </c>
      <c r="R488">
        <v>5</v>
      </c>
      <c r="S488">
        <v>9</v>
      </c>
      <c r="T488" t="s">
        <v>47</v>
      </c>
      <c r="U488" t="s">
        <v>58</v>
      </c>
      <c r="V488" t="s">
        <v>67</v>
      </c>
      <c r="W488">
        <v>2019</v>
      </c>
      <c r="X488" t="s">
        <v>37</v>
      </c>
      <c r="Y488" t="s">
        <v>38</v>
      </c>
      <c r="Z488">
        <v>9</v>
      </c>
      <c r="AA488">
        <v>0</v>
      </c>
      <c r="AB488">
        <v>176</v>
      </c>
      <c r="AC488">
        <v>1.1000000000000001</v>
      </c>
      <c r="AD488">
        <v>0.2</v>
      </c>
      <c r="AE488">
        <v>1501.5</v>
      </c>
      <c r="AF488" s="10">
        <f>VLOOKUP(AS488,[1]Hoja3!$B$2:$AO$841,17,FALSE)</f>
        <v>175</v>
      </c>
      <c r="AG488" s="10">
        <f>VLOOKUP(AS488,[1]Hoja3!$B$2:$AO$841,23,FALSE)</f>
        <v>1.1000000000000001</v>
      </c>
      <c r="AH488" s="10">
        <f>VLOOKUP(AS488,[1]Hoja3!$B$2:$AO$841,28,FALSE)</f>
        <v>0.2</v>
      </c>
      <c r="AI488" s="10" t="str">
        <f>VLOOKUP(AS488,[1]Hoja3!$B$2:$AO$841,19,FALSE)</f>
        <v>Departmental Digital</v>
      </c>
      <c r="AJ488" s="10">
        <f>VLOOKUP(AS488,[1]Hoja3!$B$2:$AO$841,15,FALSE)</f>
        <v>0</v>
      </c>
      <c r="AK488">
        <f>IF(AE488=AY488,1,0)</f>
        <v>0</v>
      </c>
      <c r="AL488">
        <f>IF(AB488=AF488,1,0)</f>
        <v>0</v>
      </c>
      <c r="AM488">
        <f>IF(AC488=AG488,1,0)</f>
        <v>1</v>
      </c>
      <c r="AN488">
        <f>IF(AD488=AH488,1,0)</f>
        <v>1</v>
      </c>
      <c r="AO488">
        <f>IF(H488=AI488,1,0)</f>
        <v>1</v>
      </c>
      <c r="AP488">
        <f>IF(AJ488=AA488,1,0)</f>
        <v>1</v>
      </c>
      <c r="AQ488" s="8">
        <f>COUNTIF($A$2:$A$1228,A488)</f>
        <v>1</v>
      </c>
      <c r="AR488">
        <f>VLOOKUP(A488,[1]Hoja3!$C$2:$AO$841,39,FALSE)</f>
        <v>1</v>
      </c>
      <c r="AS488" t="str">
        <f>A488 &amp; COUNTIF(A$2:A488,A488)</f>
        <v>0EX92999991</v>
      </c>
      <c r="AT488" s="10">
        <f>VLOOKUP(AS488,[1]Hoja3!$B$2:$AO$841,38,FALSE)</f>
        <v>1501.5000000000002</v>
      </c>
      <c r="AU488" s="9">
        <f>IF(AR488&gt;AQ488,1,0)</f>
        <v>0</v>
      </c>
      <c r="AV488">
        <f>IF(P488="NA",2,IF(OR(F488="INSTALACION NUEVA",F488="Mantenimiento preventivo"),3,IF(AND(AB488&lt;AF488,AK488&lt;&gt;1),4,IF(AT488&gt;AE488,1,0))))</f>
        <v>0</v>
      </c>
    </row>
    <row r="489" spans="1:48" x14ac:dyDescent="0.25">
      <c r="A489" t="s">
        <v>376</v>
      </c>
      <c r="B489">
        <v>2019</v>
      </c>
      <c r="C489" t="s">
        <v>37</v>
      </c>
      <c r="D489" t="s">
        <v>38</v>
      </c>
      <c r="E489">
        <v>9</v>
      </c>
      <c r="F489" t="s">
        <v>40</v>
      </c>
      <c r="G489">
        <v>3.983333</v>
      </c>
      <c r="H489" t="s">
        <v>54</v>
      </c>
      <c r="I489">
        <v>803</v>
      </c>
      <c r="J489">
        <v>1573</v>
      </c>
      <c r="K489">
        <v>0.2</v>
      </c>
      <c r="L489">
        <v>0.6</v>
      </c>
      <c r="M489">
        <v>0.8</v>
      </c>
      <c r="N489">
        <v>1.05</v>
      </c>
      <c r="O489">
        <v>1.1000000000000001</v>
      </c>
      <c r="P489">
        <v>1.1499999999999999</v>
      </c>
      <c r="Q489" t="s">
        <v>46</v>
      </c>
      <c r="R489">
        <v>4</v>
      </c>
      <c r="S489">
        <v>6</v>
      </c>
      <c r="T489" t="s">
        <v>47</v>
      </c>
      <c r="U489" t="s">
        <v>54</v>
      </c>
      <c r="V489" t="s">
        <v>83</v>
      </c>
      <c r="W489">
        <v>2019</v>
      </c>
      <c r="X489" t="s">
        <v>37</v>
      </c>
      <c r="Y489" t="s">
        <v>38</v>
      </c>
      <c r="Z489">
        <v>9</v>
      </c>
      <c r="AA489">
        <v>0</v>
      </c>
      <c r="AB489">
        <v>14</v>
      </c>
      <c r="AC489">
        <v>0.8</v>
      </c>
      <c r="AD489">
        <v>0.99583325</v>
      </c>
      <c r="AE489">
        <v>1258.4000000000001</v>
      </c>
      <c r="AF489" s="10">
        <f>VLOOKUP(AS489,[1]Hoja3!$B$2:$AO$841,17,FALSE)</f>
        <v>14</v>
      </c>
      <c r="AG489" s="10">
        <f>VLOOKUP(AS489,[1]Hoja3!$B$2:$AO$841,23,FALSE)</f>
        <v>0.8</v>
      </c>
      <c r="AH489" s="10">
        <f>VLOOKUP(AS489,[1]Hoja3!$B$2:$AO$841,28,FALSE)</f>
        <v>1</v>
      </c>
      <c r="AI489" s="10" t="str">
        <f>VLOOKUP(AS489,[1]Hoja3!$B$2:$AO$841,19,FALSE)</f>
        <v>Entry Production Color Low/Mid</v>
      </c>
      <c r="AJ489" s="10">
        <f>VLOOKUP(AS489,[1]Hoja3!$B$2:$AO$841,15,FALSE)</f>
        <v>0</v>
      </c>
      <c r="AK489">
        <f>IF(AE489=AY489,1,0)</f>
        <v>0</v>
      </c>
      <c r="AL489">
        <f>IF(AB489=AF489,1,0)</f>
        <v>1</v>
      </c>
      <c r="AM489">
        <f>IF(AC489=AG489,1,0)</f>
        <v>1</v>
      </c>
      <c r="AN489">
        <f>IF(AD489=AH489,1,0)</f>
        <v>0</v>
      </c>
      <c r="AO489">
        <f>IF(H489=AI489,1,0)</f>
        <v>1</v>
      </c>
      <c r="AP489">
        <f>IF(AJ489=AA489,1,0)</f>
        <v>1</v>
      </c>
      <c r="AQ489" s="8">
        <f>COUNTIF($A$2:$A$1228,A489)</f>
        <v>1</v>
      </c>
      <c r="AR489">
        <f>VLOOKUP(A489,[1]Hoja3!$C$2:$AO$841,39,FALSE)</f>
        <v>1</v>
      </c>
      <c r="AS489" t="str">
        <f>A489 &amp; COUNTIF(A$2:A489,A489)</f>
        <v>0E2B6541271</v>
      </c>
      <c r="AT489" s="10">
        <f>VLOOKUP(AS489,[1]Hoja3!$B$2:$AO$841,38,FALSE)</f>
        <v>1258.4000000000003</v>
      </c>
      <c r="AU489" s="9">
        <f>IF(AR489&gt;AQ489,1,0)</f>
        <v>0</v>
      </c>
      <c r="AV489">
        <f>IF(P489="NA",2,IF(OR(F489="INSTALACION NUEVA",F489="Mantenimiento preventivo"),3,IF(AND(AB489&lt;AF489,AK489&lt;&gt;1),4,IF(AT489&gt;AE489,1,0))))</f>
        <v>0</v>
      </c>
    </row>
    <row r="490" spans="1:48" x14ac:dyDescent="0.25">
      <c r="A490" t="s">
        <v>371</v>
      </c>
      <c r="B490">
        <v>2019</v>
      </c>
      <c r="C490" t="s">
        <v>37</v>
      </c>
      <c r="D490" t="s">
        <v>38</v>
      </c>
      <c r="E490">
        <v>9</v>
      </c>
      <c r="F490" t="s">
        <v>40</v>
      </c>
      <c r="G490">
        <v>2</v>
      </c>
      <c r="H490" t="s">
        <v>45</v>
      </c>
      <c r="I490">
        <v>803</v>
      </c>
      <c r="J490">
        <v>1573</v>
      </c>
      <c r="K490">
        <v>0.2</v>
      </c>
      <c r="L490">
        <v>0.6</v>
      </c>
      <c r="M490">
        <v>0.8</v>
      </c>
      <c r="N490">
        <v>1.05</v>
      </c>
      <c r="O490">
        <v>1.1000000000000001</v>
      </c>
      <c r="P490">
        <v>1.1499999999999999</v>
      </c>
      <c r="Q490" t="s">
        <v>46</v>
      </c>
      <c r="R490">
        <v>4</v>
      </c>
      <c r="S490">
        <v>6</v>
      </c>
      <c r="T490" t="s">
        <v>47</v>
      </c>
      <c r="U490" t="s">
        <v>48</v>
      </c>
      <c r="V490" t="s">
        <v>83</v>
      </c>
      <c r="W490">
        <v>2019</v>
      </c>
      <c r="X490" t="s">
        <v>37</v>
      </c>
      <c r="Y490" t="s">
        <v>38</v>
      </c>
      <c r="Z490">
        <v>15</v>
      </c>
      <c r="AA490">
        <v>0</v>
      </c>
      <c r="AB490">
        <v>127</v>
      </c>
      <c r="AC490">
        <v>1.1499999999999999</v>
      </c>
      <c r="AD490">
        <v>0.5</v>
      </c>
      <c r="AE490">
        <v>1808.95</v>
      </c>
      <c r="AF490" s="10">
        <f>VLOOKUP(AS490,[1]Hoja3!$B$2:$AO$841,17,FALSE)</f>
        <v>129</v>
      </c>
      <c r="AG490" s="10">
        <f>VLOOKUP(AS490,[1]Hoja3!$B$2:$AO$841,23,FALSE)</f>
        <v>1.1499999999999999</v>
      </c>
      <c r="AH490" s="10">
        <f>VLOOKUP(AS490,[1]Hoja3!$B$2:$AO$841,28,FALSE)</f>
        <v>1</v>
      </c>
      <c r="AI490" s="10" t="str">
        <f>VLOOKUP(AS490,[1]Hoja3!$B$2:$AO$841,19,FALSE)</f>
        <v>Light Production Digital Business</v>
      </c>
      <c r="AJ490" s="10">
        <f>VLOOKUP(AS490,[1]Hoja3!$B$2:$AO$841,15,FALSE)</f>
        <v>0</v>
      </c>
      <c r="AK490">
        <f>IF(AE490=AY490,1,0)</f>
        <v>0</v>
      </c>
      <c r="AL490">
        <f>IF(AB490=AF490,1,0)</f>
        <v>0</v>
      </c>
      <c r="AM490">
        <f>IF(AC490=AG490,1,0)</f>
        <v>1</v>
      </c>
      <c r="AN490">
        <f>IF(AD490=AH490,1,0)</f>
        <v>0</v>
      </c>
      <c r="AO490">
        <f>IF(H490=AI490,1,0)</f>
        <v>1</v>
      </c>
      <c r="AP490">
        <f>IF(AJ490=AA490,1,0)</f>
        <v>1</v>
      </c>
      <c r="AQ490" s="8">
        <f>COUNTIF($A$2:$A$1228,A490)</f>
        <v>1</v>
      </c>
      <c r="AR490">
        <f>VLOOKUP(A490,[1]Hoja3!$C$2:$AO$841,39,FALSE)</f>
        <v>1</v>
      </c>
      <c r="AS490" t="str">
        <f>A490 &amp; COUNTIF(A$2:A490,A490)</f>
        <v>0BG29492791</v>
      </c>
      <c r="AT490" s="10">
        <f>VLOOKUP(AS490,[1]Hoja3!$B$2:$AO$841,38,FALSE)</f>
        <v>1808.95</v>
      </c>
      <c r="AU490" s="9">
        <f>IF(AR490&gt;AQ490,1,0)</f>
        <v>0</v>
      </c>
      <c r="AV490">
        <f>IF(P490="NA",2,IF(OR(F490="INSTALACION NUEVA",F490="Mantenimiento preventivo"),3,IF(AND(AB490&lt;AF490,AK490&lt;&gt;1),4,IF(AT490&gt;AE490,1,0))))</f>
        <v>4</v>
      </c>
    </row>
    <row r="491" spans="1:48" x14ac:dyDescent="0.25">
      <c r="A491" t="s">
        <v>382</v>
      </c>
      <c r="B491">
        <v>2019</v>
      </c>
      <c r="C491" t="s">
        <v>37</v>
      </c>
      <c r="D491" t="s">
        <v>38</v>
      </c>
      <c r="E491">
        <v>9</v>
      </c>
      <c r="F491" t="s">
        <v>40</v>
      </c>
      <c r="G491">
        <v>0.48333330000000002</v>
      </c>
      <c r="H491" t="s">
        <v>58</v>
      </c>
      <c r="I491">
        <v>655</v>
      </c>
      <c r="J491">
        <v>1365</v>
      </c>
      <c r="K491">
        <v>0</v>
      </c>
      <c r="L491">
        <v>0</v>
      </c>
      <c r="M491">
        <v>0.6</v>
      </c>
      <c r="N491">
        <v>0.8</v>
      </c>
      <c r="O491">
        <v>1.05</v>
      </c>
      <c r="P491">
        <v>1.1000000000000001</v>
      </c>
      <c r="Q491" t="s">
        <v>46</v>
      </c>
      <c r="R491">
        <v>5</v>
      </c>
      <c r="S491">
        <v>9</v>
      </c>
      <c r="T491" t="s">
        <v>47</v>
      </c>
      <c r="U491" t="s">
        <v>58</v>
      </c>
      <c r="V491" t="s">
        <v>83</v>
      </c>
      <c r="W491">
        <v>2019</v>
      </c>
      <c r="X491" t="s">
        <v>37</v>
      </c>
      <c r="Y491" t="s">
        <v>38</v>
      </c>
      <c r="Z491">
        <v>9</v>
      </c>
      <c r="AA491">
        <v>0</v>
      </c>
      <c r="AB491">
        <v>140</v>
      </c>
      <c r="AC491">
        <v>1.1000000000000001</v>
      </c>
      <c r="AD491">
        <v>9.6666660000000001E-2</v>
      </c>
      <c r="AE491">
        <v>1501.5</v>
      </c>
      <c r="AF491" s="10">
        <f>VLOOKUP(AS491,[1]Hoja3!$B$2:$AO$841,17,FALSE)</f>
        <v>142</v>
      </c>
      <c r="AG491" s="10">
        <f>VLOOKUP(AS491,[1]Hoja3!$B$2:$AO$841,23,FALSE)</f>
        <v>1.1000000000000001</v>
      </c>
      <c r="AH491" s="10">
        <f>VLOOKUP(AS491,[1]Hoja3!$B$2:$AO$841,28,FALSE)</f>
        <v>3.4000000000000002E-2</v>
      </c>
      <c r="AI491" s="10" t="str">
        <f>VLOOKUP(AS491,[1]Hoja3!$B$2:$AO$841,19,FALSE)</f>
        <v>Departmental Digital</v>
      </c>
      <c r="AJ491" s="10">
        <f>VLOOKUP(AS491,[1]Hoja3!$B$2:$AO$841,15,FALSE)</f>
        <v>0</v>
      </c>
      <c r="AK491">
        <f>IF(AE491=AY491,1,0)</f>
        <v>0</v>
      </c>
      <c r="AL491">
        <f>IF(AB491=AF491,1,0)</f>
        <v>0</v>
      </c>
      <c r="AM491">
        <f>IF(AC491=AG491,1,0)</f>
        <v>1</v>
      </c>
      <c r="AN491">
        <f>IF(AD491=AH491,1,0)</f>
        <v>0</v>
      </c>
      <c r="AO491">
        <f>IF(H491=AI491,1,0)</f>
        <v>1</v>
      </c>
      <c r="AP491">
        <f>IF(AJ491=AA491,1,0)</f>
        <v>1</v>
      </c>
      <c r="AQ491" s="8">
        <f>COUNTIF($A$2:$A$1228,A491)</f>
        <v>2</v>
      </c>
      <c r="AR491">
        <f>VLOOKUP(A491,[1]Hoja3!$C$2:$AO$841,39,FALSE)</f>
        <v>2</v>
      </c>
      <c r="AS491" t="str">
        <f>A491 &amp; COUNTIF(A$2:A491,A491)</f>
        <v>0XEL5553361</v>
      </c>
      <c r="AT491" s="10">
        <f>VLOOKUP(AS491,[1]Hoja3!$B$2:$AO$841,38,FALSE)</f>
        <v>1501.5000000000002</v>
      </c>
      <c r="AU491" s="9">
        <f>IF(AR491&gt;AQ491,1,0)</f>
        <v>0</v>
      </c>
      <c r="AV491">
        <f>IF(P491="NA",2,IF(OR(F491="INSTALACION NUEVA",F491="Mantenimiento preventivo"),3,IF(AND(AB491&lt;AF491,AK491&lt;&gt;1),4,IF(AT491&gt;AE491,1,0))))</f>
        <v>4</v>
      </c>
    </row>
    <row r="492" spans="1:48" x14ac:dyDescent="0.25">
      <c r="A492" t="s">
        <v>374</v>
      </c>
      <c r="B492">
        <v>2019</v>
      </c>
      <c r="C492" t="s">
        <v>37</v>
      </c>
      <c r="D492" t="s">
        <v>38</v>
      </c>
      <c r="E492">
        <v>9</v>
      </c>
      <c r="F492" t="s">
        <v>40</v>
      </c>
      <c r="G492">
        <v>1.65</v>
      </c>
      <c r="H492" t="s">
        <v>66</v>
      </c>
      <c r="I492">
        <v>468</v>
      </c>
      <c r="J492">
        <v>715</v>
      </c>
      <c r="K492">
        <v>0</v>
      </c>
      <c r="L492">
        <v>0</v>
      </c>
      <c r="M492">
        <v>0</v>
      </c>
      <c r="N492">
        <v>0.6</v>
      </c>
      <c r="O492">
        <v>0.8</v>
      </c>
      <c r="P492">
        <v>1.05</v>
      </c>
      <c r="Q492" t="s">
        <v>46</v>
      </c>
      <c r="R492">
        <v>5</v>
      </c>
      <c r="S492">
        <v>9</v>
      </c>
      <c r="T492" t="s">
        <v>47</v>
      </c>
      <c r="U492" t="s">
        <v>34</v>
      </c>
      <c r="V492" t="s">
        <v>36</v>
      </c>
      <c r="W492">
        <v>2019</v>
      </c>
      <c r="X492" t="s">
        <v>37</v>
      </c>
      <c r="Y492" t="s">
        <v>38</v>
      </c>
      <c r="Z492">
        <v>9</v>
      </c>
      <c r="AA492">
        <v>0</v>
      </c>
      <c r="AB492">
        <v>284</v>
      </c>
      <c r="AC492">
        <v>1.05</v>
      </c>
      <c r="AD492">
        <v>0.33</v>
      </c>
      <c r="AE492">
        <v>750.75</v>
      </c>
      <c r="AF492" s="10">
        <f>VLOOKUP(AS492,[1]Hoja3!$B$2:$AO$841,17,FALSE)</f>
        <v>283</v>
      </c>
      <c r="AG492" s="10">
        <f>VLOOKUP(AS492,[1]Hoja3!$B$2:$AO$841,23,FALSE)</f>
        <v>1.05</v>
      </c>
      <c r="AH492" s="10">
        <f>VLOOKUP(AS492,[1]Hoja3!$B$2:$AO$841,28,FALSE)</f>
        <v>0.32999999999999996</v>
      </c>
      <c r="AI492" s="10" t="str">
        <f>VLOOKUP(AS492,[1]Hoja3!$B$2:$AO$841,19,FALSE)</f>
        <v>Color Laser Printers</v>
      </c>
      <c r="AJ492" s="10">
        <f>VLOOKUP(AS492,[1]Hoja3!$B$2:$AO$841,15,FALSE)</f>
        <v>0</v>
      </c>
      <c r="AK492">
        <f>IF(AE492=AY492,1,0)</f>
        <v>0</v>
      </c>
      <c r="AL492">
        <f>IF(AB492=AF492,1,0)</f>
        <v>0</v>
      </c>
      <c r="AM492">
        <f>IF(AC492=AG492,1,0)</f>
        <v>1</v>
      </c>
      <c r="AN492">
        <f>IF(AD492=AH492,1,0)</f>
        <v>1</v>
      </c>
      <c r="AO492">
        <f>IF(H492=AI492,1,0)</f>
        <v>1</v>
      </c>
      <c r="AP492">
        <f>IF(AJ492=AA492,1,0)</f>
        <v>1</v>
      </c>
      <c r="AQ492" s="8">
        <f>COUNTIF($A$2:$A$1228,A492)</f>
        <v>1</v>
      </c>
      <c r="AR492">
        <f>VLOOKUP(A492,[1]Hoja3!$C$2:$AO$841,39,FALSE)</f>
        <v>1</v>
      </c>
      <c r="AS492" t="str">
        <f>A492 &amp; COUNTIF(A$2:A492,A492)</f>
        <v>0E1B0880971</v>
      </c>
      <c r="AT492" s="10">
        <f>VLOOKUP(AS492,[1]Hoja3!$B$2:$AO$841,38,FALSE)</f>
        <v>750.75000000000011</v>
      </c>
      <c r="AU492" s="9">
        <f>IF(AR492&gt;AQ492,1,0)</f>
        <v>0</v>
      </c>
      <c r="AV492">
        <f>IF(P492="NA",2,IF(OR(F492="INSTALACION NUEVA",F492="Mantenimiento preventivo"),3,IF(AND(AB492&lt;AF492,AK492&lt;&gt;1),4,IF(AT492&gt;AE492,1,0))))</f>
        <v>0</v>
      </c>
    </row>
    <row r="493" spans="1:48" x14ac:dyDescent="0.25">
      <c r="A493" t="s">
        <v>380</v>
      </c>
      <c r="B493">
        <v>2019</v>
      </c>
      <c r="C493" t="s">
        <v>37</v>
      </c>
      <c r="D493" t="s">
        <v>38</v>
      </c>
      <c r="E493">
        <v>9</v>
      </c>
      <c r="F493" t="s">
        <v>40</v>
      </c>
      <c r="G493">
        <v>1.8666670000000001</v>
      </c>
      <c r="H493" t="s">
        <v>58</v>
      </c>
      <c r="I493">
        <v>655</v>
      </c>
      <c r="J493">
        <v>1365</v>
      </c>
      <c r="K493">
        <v>0</v>
      </c>
      <c r="L493">
        <v>0</v>
      </c>
      <c r="M493">
        <v>0.6</v>
      </c>
      <c r="N493">
        <v>0.8</v>
      </c>
      <c r="O493">
        <v>1.05</v>
      </c>
      <c r="P493">
        <v>1.1000000000000001</v>
      </c>
      <c r="Q493" t="s">
        <v>46</v>
      </c>
      <c r="R493">
        <v>5</v>
      </c>
      <c r="S493">
        <v>9</v>
      </c>
      <c r="T493" t="s">
        <v>47</v>
      </c>
      <c r="U493" t="s">
        <v>58</v>
      </c>
      <c r="V493" t="s">
        <v>55</v>
      </c>
      <c r="W493">
        <v>2019</v>
      </c>
      <c r="X493" t="s">
        <v>37</v>
      </c>
      <c r="Y493" t="s">
        <v>38</v>
      </c>
      <c r="Z493">
        <v>10</v>
      </c>
      <c r="AA493">
        <v>0</v>
      </c>
      <c r="AB493">
        <v>13</v>
      </c>
      <c r="AC493">
        <v>0.6</v>
      </c>
      <c r="AD493">
        <v>0.37333339999999998</v>
      </c>
      <c r="AE493">
        <v>819</v>
      </c>
      <c r="AF493" s="10">
        <f>VLOOKUP(AS493,[1]Hoja3!$B$2:$AO$841,17,FALSE)</f>
        <v>14</v>
      </c>
      <c r="AG493" s="10">
        <f>VLOOKUP(AS493,[1]Hoja3!$B$2:$AO$841,23,FALSE)</f>
        <v>0.6</v>
      </c>
      <c r="AH493" s="10">
        <f>VLOOKUP(AS493,[1]Hoja3!$B$2:$AO$841,28,FALSE)</f>
        <v>0</v>
      </c>
      <c r="AI493" s="10" t="str">
        <f>VLOOKUP(AS493,[1]Hoja3!$B$2:$AO$841,19,FALSE)</f>
        <v>Departmental Digital</v>
      </c>
      <c r="AJ493" s="10">
        <f>VLOOKUP(AS493,[1]Hoja3!$B$2:$AO$841,15,FALSE)</f>
        <v>0</v>
      </c>
      <c r="AK493">
        <f>IF(AE493=AY493,1,0)</f>
        <v>0</v>
      </c>
      <c r="AL493">
        <f>IF(AB493=AF493,1,0)</f>
        <v>0</v>
      </c>
      <c r="AM493">
        <f>IF(AC493=AG493,1,0)</f>
        <v>1</v>
      </c>
      <c r="AN493">
        <f>IF(AD493=AH493,1,0)</f>
        <v>0</v>
      </c>
      <c r="AO493">
        <f>IF(H493=AI493,1,0)</f>
        <v>1</v>
      </c>
      <c r="AP493">
        <f>IF(AJ493=AA493,1,0)</f>
        <v>1</v>
      </c>
      <c r="AQ493" s="8">
        <f>COUNTIF($A$2:$A$1228,A493)</f>
        <v>1</v>
      </c>
      <c r="AR493">
        <f>VLOOKUP(A493,[1]Hoja3!$C$2:$AO$841,39,FALSE)</f>
        <v>1</v>
      </c>
      <c r="AS493" t="str">
        <f>A493 &amp; COUNTIF(A$2:A493,A493)</f>
        <v>0EX96624031</v>
      </c>
      <c r="AT493" s="10">
        <f>VLOOKUP(AS493,[1]Hoja3!$B$2:$AO$841,38,FALSE)</f>
        <v>819</v>
      </c>
      <c r="AU493" s="9">
        <f>IF(AR493&gt;AQ493,1,0)</f>
        <v>0</v>
      </c>
      <c r="AV493">
        <f>IF(P493="NA",2,IF(OR(F493="INSTALACION NUEVA",F493="Mantenimiento preventivo"),3,IF(AND(AB493&lt;AF493,AK493&lt;&gt;1),4,IF(AT493&gt;AE493,1,0))))</f>
        <v>4</v>
      </c>
    </row>
    <row r="494" spans="1:48" x14ac:dyDescent="0.25">
      <c r="A494" t="s">
        <v>386</v>
      </c>
      <c r="B494">
        <v>2019</v>
      </c>
      <c r="C494" t="s">
        <v>37</v>
      </c>
      <c r="D494" t="s">
        <v>38</v>
      </c>
      <c r="E494">
        <v>9</v>
      </c>
      <c r="F494" t="s">
        <v>40</v>
      </c>
      <c r="G494">
        <v>3.9166669999999999</v>
      </c>
      <c r="H494" t="s">
        <v>58</v>
      </c>
      <c r="I494">
        <v>655</v>
      </c>
      <c r="J494">
        <v>1365</v>
      </c>
      <c r="K494">
        <v>0</v>
      </c>
      <c r="L494">
        <v>0</v>
      </c>
      <c r="M494">
        <v>0.6</v>
      </c>
      <c r="N494">
        <v>0.8</v>
      </c>
      <c r="O494">
        <v>1.05</v>
      </c>
      <c r="P494">
        <v>1.1000000000000001</v>
      </c>
      <c r="Q494" t="s">
        <v>46</v>
      </c>
      <c r="R494">
        <v>5</v>
      </c>
      <c r="S494">
        <v>9</v>
      </c>
      <c r="T494" t="s">
        <v>47</v>
      </c>
      <c r="U494" t="s">
        <v>58</v>
      </c>
      <c r="V494" t="s">
        <v>36</v>
      </c>
      <c r="W494">
        <v>2019</v>
      </c>
      <c r="X494" t="s">
        <v>37</v>
      </c>
      <c r="Y494" t="s">
        <v>38</v>
      </c>
      <c r="Z494">
        <v>11</v>
      </c>
      <c r="AA494">
        <v>0</v>
      </c>
      <c r="AB494">
        <v>228</v>
      </c>
      <c r="AC494">
        <v>1.1000000000000001</v>
      </c>
      <c r="AD494">
        <v>0.78333339999999996</v>
      </c>
      <c r="AE494">
        <v>1501.5</v>
      </c>
      <c r="AF494" s="10">
        <f>VLOOKUP(AS494,[1]Hoja3!$B$2:$AO$841,17,FALSE)</f>
        <v>227</v>
      </c>
      <c r="AG494" s="10">
        <f>VLOOKUP(AS494,[1]Hoja3!$B$2:$AO$841,23,FALSE)</f>
        <v>1.1000000000000001</v>
      </c>
      <c r="AH494" s="10">
        <f>VLOOKUP(AS494,[1]Hoja3!$B$2:$AO$841,28,FALSE)</f>
        <v>0</v>
      </c>
      <c r="AI494" s="10" t="str">
        <f>VLOOKUP(AS494,[1]Hoja3!$B$2:$AO$841,19,FALSE)</f>
        <v>Departmental Digital</v>
      </c>
      <c r="AJ494" s="10">
        <f>VLOOKUP(AS494,[1]Hoja3!$B$2:$AO$841,15,FALSE)</f>
        <v>0</v>
      </c>
      <c r="AK494">
        <f>IF(AE494=AY494,1,0)</f>
        <v>0</v>
      </c>
      <c r="AL494">
        <f>IF(AB494=AF494,1,0)</f>
        <v>0</v>
      </c>
      <c r="AM494">
        <f>IF(AC494=AG494,1,0)</f>
        <v>1</v>
      </c>
      <c r="AN494">
        <f>IF(AD494=AH494,1,0)</f>
        <v>0</v>
      </c>
      <c r="AO494">
        <f>IF(H494=AI494,1,0)</f>
        <v>1</v>
      </c>
      <c r="AP494">
        <f>IF(AJ494=AA494,1,0)</f>
        <v>1</v>
      </c>
      <c r="AQ494" s="8">
        <f>COUNTIF($A$2:$A$1228,A494)</f>
        <v>1</v>
      </c>
      <c r="AR494">
        <f>VLOOKUP(A494,[1]Hoja3!$C$2:$AO$841,39,FALSE)</f>
        <v>1</v>
      </c>
      <c r="AS494" t="str">
        <f>A494 &amp; COUNTIF(A$2:A494,A494)</f>
        <v>0Y2B0033541</v>
      </c>
      <c r="AT494" s="10">
        <f>VLOOKUP(AS494,[1]Hoja3!$B$2:$AO$841,38,FALSE)</f>
        <v>1501.5000000000002</v>
      </c>
      <c r="AU494" s="9">
        <f>IF(AR494&gt;AQ494,1,0)</f>
        <v>0</v>
      </c>
      <c r="AV494">
        <f>IF(P494="NA",2,IF(OR(F494="INSTALACION NUEVA",F494="Mantenimiento preventivo"),3,IF(AND(AB494&lt;AF494,AK494&lt;&gt;1),4,IF(AT494&gt;AE494,1,0))))</f>
        <v>0</v>
      </c>
    </row>
    <row r="495" spans="1:48" x14ac:dyDescent="0.25">
      <c r="A495" t="s">
        <v>368</v>
      </c>
      <c r="B495">
        <v>2019</v>
      </c>
      <c r="C495" t="s">
        <v>37</v>
      </c>
      <c r="D495" t="s">
        <v>38</v>
      </c>
      <c r="E495">
        <v>9</v>
      </c>
      <c r="F495" t="s">
        <v>40</v>
      </c>
      <c r="G495">
        <v>2.0666669999999998</v>
      </c>
      <c r="H495" t="s">
        <v>116</v>
      </c>
      <c r="I495">
        <v>655</v>
      </c>
      <c r="J495">
        <v>1365</v>
      </c>
      <c r="K495">
        <v>0</v>
      </c>
      <c r="L495">
        <v>0</v>
      </c>
      <c r="M495">
        <v>0.6</v>
      </c>
      <c r="N495">
        <v>0.8</v>
      </c>
      <c r="O495">
        <v>1.05</v>
      </c>
      <c r="P495">
        <v>1.1000000000000001</v>
      </c>
      <c r="Q495" t="s">
        <v>46</v>
      </c>
      <c r="R495">
        <v>5</v>
      </c>
      <c r="S495">
        <v>9</v>
      </c>
      <c r="T495" t="s">
        <v>47</v>
      </c>
      <c r="U495" t="s">
        <v>58</v>
      </c>
      <c r="V495" t="s">
        <v>50</v>
      </c>
      <c r="W495">
        <v>2019</v>
      </c>
      <c r="X495" t="s">
        <v>37</v>
      </c>
      <c r="Y495" t="s">
        <v>38</v>
      </c>
      <c r="Z495">
        <v>11</v>
      </c>
      <c r="AA495">
        <v>0</v>
      </c>
      <c r="AB495">
        <v>39</v>
      </c>
      <c r="AC495">
        <v>1.05</v>
      </c>
      <c r="AD495">
        <v>0.41333340000000002</v>
      </c>
      <c r="AE495">
        <v>1433.25</v>
      </c>
      <c r="AF495" s="10">
        <f>VLOOKUP(AS495,[1]Hoja3!$B$2:$AO$841,17,FALSE)</f>
        <v>40</v>
      </c>
      <c r="AG495" s="10">
        <f>VLOOKUP(AS495,[1]Hoja3!$B$2:$AO$841,23,FALSE)</f>
        <v>1.05</v>
      </c>
      <c r="AH495" s="10">
        <f>VLOOKUP(AS495,[1]Hoja3!$B$2:$AO$841,28,FALSE)</f>
        <v>0.45</v>
      </c>
      <c r="AI495" s="10" t="str">
        <f>VLOOKUP(AS495,[1]Hoja3!$B$2:$AO$841,19,FALSE)</f>
        <v>Office Digital</v>
      </c>
      <c r="AJ495" s="10">
        <f>VLOOKUP(AS495,[1]Hoja3!$B$2:$AO$841,15,FALSE)</f>
        <v>0</v>
      </c>
      <c r="AK495">
        <f>IF(AE495=AY495,1,0)</f>
        <v>0</v>
      </c>
      <c r="AL495">
        <f>IF(AB495=AF495,1,0)</f>
        <v>0</v>
      </c>
      <c r="AM495">
        <f>IF(AC495=AG495,1,0)</f>
        <v>1</v>
      </c>
      <c r="AN495">
        <f>IF(AD495=AH495,1,0)</f>
        <v>0</v>
      </c>
      <c r="AO495">
        <f>IF(H495=AI495,1,0)</f>
        <v>1</v>
      </c>
      <c r="AP495">
        <f>IF(AJ495=AA495,1,0)</f>
        <v>1</v>
      </c>
      <c r="AQ495" s="8">
        <f>COUNTIF($A$2:$A$1228,A495)</f>
        <v>1</v>
      </c>
      <c r="AR495">
        <f>VLOOKUP(A495,[1]Hoja3!$C$2:$AO$841,39,FALSE)</f>
        <v>1</v>
      </c>
      <c r="AS495" t="str">
        <f>A495 &amp; COUNTIF(A$2:A495,A495)</f>
        <v>0AE95665561</v>
      </c>
      <c r="AT495" s="10">
        <f>VLOOKUP(AS495,[1]Hoja3!$B$2:$AO$841,38,FALSE)</f>
        <v>1433.25</v>
      </c>
      <c r="AU495" s="9">
        <f>IF(AR495&gt;AQ495,1,0)</f>
        <v>0</v>
      </c>
      <c r="AV495">
        <f>IF(P495="NA",2,IF(OR(F495="INSTALACION NUEVA",F495="Mantenimiento preventivo"),3,IF(AND(AB495&lt;AF495,AK495&lt;&gt;1),4,IF(AT495&gt;AE495,1,0))))</f>
        <v>4</v>
      </c>
    </row>
    <row r="496" spans="1:48" x14ac:dyDescent="0.25">
      <c r="A496" t="s">
        <v>817</v>
      </c>
      <c r="B496">
        <v>2019</v>
      </c>
      <c r="C496" t="s">
        <v>37</v>
      </c>
      <c r="D496" t="s">
        <v>38</v>
      </c>
      <c r="E496">
        <v>9</v>
      </c>
      <c r="F496" t="s">
        <v>40</v>
      </c>
      <c r="G496">
        <v>0.78333339999999996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R496" t="s">
        <v>33</v>
      </c>
      <c r="S496" t="s">
        <v>33</v>
      </c>
      <c r="U496" t="s">
        <v>34</v>
      </c>
      <c r="V496" t="s">
        <v>50</v>
      </c>
      <c r="W496">
        <v>2019</v>
      </c>
      <c r="X496" t="s">
        <v>37</v>
      </c>
      <c r="Y496" t="s">
        <v>38</v>
      </c>
      <c r="Z496">
        <v>11</v>
      </c>
      <c r="AA496" t="s">
        <v>33</v>
      </c>
      <c r="AB496">
        <v>0</v>
      </c>
      <c r="AC496">
        <v>0</v>
      </c>
      <c r="AD496">
        <v>0</v>
      </c>
      <c r="AE496">
        <v>0</v>
      </c>
      <c r="AF496" s="10">
        <f>VLOOKUP(AS496,[1]Hoja3!$B$2:$AO$841,17,FALSE)</f>
        <v>2686</v>
      </c>
      <c r="AG496" s="10">
        <f>VLOOKUP(AS496,[1]Hoja3!$B$2:$AO$841,23,FALSE)</f>
        <v>1.05</v>
      </c>
      <c r="AH496" s="10">
        <f>VLOOKUP(AS496,[1]Hoja3!$B$2:$AO$841,28,FALSE)</f>
        <v>0.22999999999999998</v>
      </c>
      <c r="AI496" s="10" t="str">
        <f>VLOOKUP(AS496,[1]Hoja3!$B$2:$AO$841,19,FALSE)</f>
        <v>Entry Mono Printers</v>
      </c>
      <c r="AJ496" s="10">
        <f>VLOOKUP(AS496,[1]Hoja3!$B$2:$AO$841,15,FALSE)</f>
        <v>0</v>
      </c>
      <c r="AK496">
        <f>IF(AE496=AY496,1,0)</f>
        <v>1</v>
      </c>
      <c r="AL496">
        <f>IF(AB496=AF496,1,0)</f>
        <v>0</v>
      </c>
      <c r="AM496">
        <f>IF(AC496=AG496,1,0)</f>
        <v>0</v>
      </c>
      <c r="AN496">
        <f>IF(AD496=AH496,1,0)</f>
        <v>0</v>
      </c>
      <c r="AO496">
        <f>IF(H496=AI496,1,0)</f>
        <v>0</v>
      </c>
      <c r="AP496">
        <f>IF(AJ496=AA496,1,0)</f>
        <v>0</v>
      </c>
      <c r="AQ496" s="8">
        <f>COUNTIF($A$2:$A$1228,A496)</f>
        <v>1</v>
      </c>
      <c r="AR496">
        <f>VLOOKUP(A496,[1]Hoja3!$C$2:$AO$841,39,FALSE)</f>
        <v>1</v>
      </c>
      <c r="AS496" t="str">
        <f>A496 &amp; COUNTIF(A$2:A496,A496)</f>
        <v>0A4T5626001</v>
      </c>
      <c r="AT496" s="10">
        <f>VLOOKUP(AS496,[1]Hoja3!$B$2:$AO$841,38,FALSE)</f>
        <v>750.75000000000011</v>
      </c>
      <c r="AU496" s="9">
        <f>IF(AR496&gt;AQ496,1,0)</f>
        <v>0</v>
      </c>
      <c r="AV496">
        <f>IF(P496="NA",2,IF(OR(F496="INSTALACION NUEVA",F496="Mantenimiento preventivo"),3,IF(AND(AB496&lt;AF496,AK496&lt;&gt;1),4,IF(AT496&gt;AE496,1,0))))</f>
        <v>2</v>
      </c>
    </row>
    <row r="497" spans="1:48" x14ac:dyDescent="0.25">
      <c r="A497" t="s">
        <v>378</v>
      </c>
      <c r="B497">
        <v>2019</v>
      </c>
      <c r="C497" t="s">
        <v>37</v>
      </c>
      <c r="D497" t="s">
        <v>38</v>
      </c>
      <c r="E497">
        <v>9</v>
      </c>
      <c r="F497" t="s">
        <v>44</v>
      </c>
      <c r="G497">
        <v>0</v>
      </c>
      <c r="H497" t="s">
        <v>58</v>
      </c>
      <c r="I497">
        <v>655</v>
      </c>
      <c r="J497">
        <v>1365</v>
      </c>
      <c r="K497">
        <v>0</v>
      </c>
      <c r="L497">
        <v>0</v>
      </c>
      <c r="M497">
        <v>0.6</v>
      </c>
      <c r="N497">
        <v>0.8</v>
      </c>
      <c r="O497">
        <v>1.05</v>
      </c>
      <c r="P497">
        <v>1.1000000000000001</v>
      </c>
      <c r="Q497" t="s">
        <v>46</v>
      </c>
      <c r="R497">
        <v>5</v>
      </c>
      <c r="S497">
        <v>9</v>
      </c>
      <c r="T497" t="s">
        <v>47</v>
      </c>
      <c r="U497" t="s">
        <v>58</v>
      </c>
      <c r="V497" t="s">
        <v>55</v>
      </c>
      <c r="W497">
        <v>2019</v>
      </c>
      <c r="X497" t="s">
        <v>37</v>
      </c>
      <c r="Y497" t="s">
        <v>38</v>
      </c>
      <c r="Z497">
        <v>9</v>
      </c>
      <c r="AA497">
        <v>0</v>
      </c>
      <c r="AB497">
        <v>13</v>
      </c>
      <c r="AC497">
        <v>0</v>
      </c>
      <c r="AD497">
        <v>0</v>
      </c>
      <c r="AE497">
        <v>1365</v>
      </c>
      <c r="AF497" s="10" t="e">
        <f>VLOOKUP(AS497,[1]Hoja3!$B$2:$AO$841,17,FALSE)</f>
        <v>#N/A</v>
      </c>
      <c r="AG497" s="10" t="e">
        <f>VLOOKUP(AS497,[1]Hoja3!$B$2:$AO$841,23,FALSE)</f>
        <v>#N/A</v>
      </c>
      <c r="AH497" s="10" t="e">
        <f>VLOOKUP(AS497,[1]Hoja3!$B$2:$AO$841,28,FALSE)</f>
        <v>#N/A</v>
      </c>
      <c r="AI497" s="10" t="e">
        <f>VLOOKUP(AS497,[1]Hoja3!$B$2:$AO$841,19,FALSE)</f>
        <v>#N/A</v>
      </c>
      <c r="AJ497" s="10"/>
      <c r="AK497">
        <f>IF(AE497=AY497,1,0)</f>
        <v>0</v>
      </c>
      <c r="AL497" t="e">
        <f>IF(AB497=AF497,1,0)</f>
        <v>#N/A</v>
      </c>
      <c r="AM497" t="e">
        <f>IF(AC497=AG497,1,0)</f>
        <v>#N/A</v>
      </c>
      <c r="AN497" t="e">
        <f>IF(AD497=AH497,1,0)</f>
        <v>#N/A</v>
      </c>
      <c r="AO497" t="e">
        <f>IF(H497=AI497,1,0)</f>
        <v>#N/A</v>
      </c>
      <c r="AQ497" s="8">
        <f>COUNTIF($A$2:$A$1228,A497)</f>
        <v>1</v>
      </c>
      <c r="AR497" t="e">
        <f>VLOOKUP(A497,[1]Hoja3!$C$2:$AO$841,39,FALSE)</f>
        <v>#N/A</v>
      </c>
      <c r="AS497" t="str">
        <f>A497 &amp; COUNTIF(A$2:A497,A497)</f>
        <v>0EX92914171</v>
      </c>
      <c r="AT497" s="10" t="e">
        <f>VLOOKUP(AS497,[1]Hoja3!$B$2:$AO$841,38,FALSE)</f>
        <v>#N/A</v>
      </c>
      <c r="AU497" s="9" t="e">
        <f>IF(AR497&gt;AQ497,1,0)</f>
        <v>#N/A</v>
      </c>
    </row>
    <row r="498" spans="1:48" x14ac:dyDescent="0.25">
      <c r="A498" t="s">
        <v>370</v>
      </c>
      <c r="B498">
        <v>2019</v>
      </c>
      <c r="C498" t="s">
        <v>37</v>
      </c>
      <c r="D498" t="s">
        <v>38</v>
      </c>
      <c r="E498">
        <v>9</v>
      </c>
      <c r="F498" t="s">
        <v>40</v>
      </c>
      <c r="G498">
        <v>1.5333330000000001</v>
      </c>
      <c r="H498" t="s">
        <v>45</v>
      </c>
      <c r="I498">
        <v>803</v>
      </c>
      <c r="J498">
        <v>1573</v>
      </c>
      <c r="K498">
        <v>0.2</v>
      </c>
      <c r="L498">
        <v>0.6</v>
      </c>
      <c r="M498">
        <v>0.8</v>
      </c>
      <c r="N498">
        <v>1.05</v>
      </c>
      <c r="O498">
        <v>1.1000000000000001</v>
      </c>
      <c r="P498">
        <v>1.1499999999999999</v>
      </c>
      <c r="Q498" t="s">
        <v>46</v>
      </c>
      <c r="R498">
        <v>4</v>
      </c>
      <c r="S498">
        <v>6</v>
      </c>
      <c r="T498" t="s">
        <v>47</v>
      </c>
      <c r="U498" t="s">
        <v>48</v>
      </c>
      <c r="V498" t="s">
        <v>50</v>
      </c>
      <c r="W498">
        <v>2019</v>
      </c>
      <c r="X498" t="s">
        <v>37</v>
      </c>
      <c r="Y498" t="s">
        <v>38</v>
      </c>
      <c r="Z498">
        <v>9</v>
      </c>
      <c r="AA498">
        <v>0</v>
      </c>
      <c r="AB498">
        <v>12</v>
      </c>
      <c r="AC498">
        <v>0.8</v>
      </c>
      <c r="AD498">
        <v>0.38333325000000001</v>
      </c>
      <c r="AE498">
        <v>1258.4000000000001</v>
      </c>
      <c r="AF498" s="10">
        <f>VLOOKUP(AS498,[1]Hoja3!$B$2:$AO$841,17,FALSE)</f>
        <v>11</v>
      </c>
      <c r="AG498" s="10">
        <f>VLOOKUP(AS498,[1]Hoja3!$B$2:$AO$841,23,FALSE)</f>
        <v>0.8</v>
      </c>
      <c r="AH498" s="10">
        <f>VLOOKUP(AS498,[1]Hoja3!$B$2:$AO$841,28,FALSE)</f>
        <v>0.29249999999999998</v>
      </c>
      <c r="AI498" s="10" t="str">
        <f>VLOOKUP(AS498,[1]Hoja3!$B$2:$AO$841,19,FALSE)</f>
        <v>Light Production Digital Business</v>
      </c>
      <c r="AJ498" s="10">
        <f>VLOOKUP(AS498,[1]Hoja3!$B$2:$AO$841,15,FALSE)</f>
        <v>0</v>
      </c>
      <c r="AK498">
        <f>IF(AE498=AY498,1,0)</f>
        <v>0</v>
      </c>
      <c r="AL498">
        <f>IF(AB498=AF498,1,0)</f>
        <v>0</v>
      </c>
      <c r="AM498">
        <f>IF(AC498=AG498,1,0)</f>
        <v>1</v>
      </c>
      <c r="AN498">
        <f>IF(AD498=AH498,1,0)</f>
        <v>0</v>
      </c>
      <c r="AO498">
        <f>IF(H498=AI498,1,0)</f>
        <v>1</v>
      </c>
      <c r="AP498">
        <f>IF(AJ498=AA498,1,0)</f>
        <v>1</v>
      </c>
      <c r="AQ498" s="8">
        <f>COUNTIF($A$2:$A$1228,A498)</f>
        <v>2</v>
      </c>
      <c r="AR498">
        <f>VLOOKUP(A498,[1]Hoja3!$C$2:$AO$841,39,FALSE)</f>
        <v>2</v>
      </c>
      <c r="AS498" t="str">
        <f>A498 &amp; COUNTIF(A$2:A498,A498)</f>
        <v>0BG29403741</v>
      </c>
      <c r="AT498" s="10">
        <f>VLOOKUP(AS498,[1]Hoja3!$B$2:$AO$841,38,FALSE)</f>
        <v>1258.4000000000003</v>
      </c>
      <c r="AU498" s="9">
        <f>IF(AR498&gt;AQ498,1,0)</f>
        <v>0</v>
      </c>
      <c r="AV498">
        <f>IF(P498="NA",2,IF(OR(F498="INSTALACION NUEVA",F498="Mantenimiento preventivo"),3,IF(AND(AB498&lt;AF498,AK498&lt;&gt;1),4,IF(AT498&gt;AE498,1,0))))</f>
        <v>0</v>
      </c>
    </row>
    <row r="499" spans="1:48" x14ac:dyDescent="0.25">
      <c r="A499" t="s">
        <v>138</v>
      </c>
      <c r="B499">
        <v>2019</v>
      </c>
      <c r="C499" t="s">
        <v>37</v>
      </c>
      <c r="D499" t="s">
        <v>38</v>
      </c>
      <c r="E499">
        <v>9</v>
      </c>
      <c r="F499" t="s">
        <v>40</v>
      </c>
      <c r="G499">
        <v>2</v>
      </c>
      <c r="H499" t="s">
        <v>53</v>
      </c>
      <c r="I499">
        <v>655</v>
      </c>
      <c r="J499">
        <v>1365</v>
      </c>
      <c r="K499">
        <v>0</v>
      </c>
      <c r="L499">
        <v>0</v>
      </c>
      <c r="M499">
        <v>0.6</v>
      </c>
      <c r="N499">
        <v>0.8</v>
      </c>
      <c r="O499">
        <v>1.05</v>
      </c>
      <c r="P499">
        <v>1.1000000000000001</v>
      </c>
      <c r="Q499" t="s">
        <v>46</v>
      </c>
      <c r="R499">
        <v>5</v>
      </c>
      <c r="S499">
        <v>9</v>
      </c>
      <c r="T499" t="s">
        <v>47</v>
      </c>
      <c r="U499" t="s">
        <v>54</v>
      </c>
      <c r="V499" t="s">
        <v>55</v>
      </c>
      <c r="W499">
        <v>2019</v>
      </c>
      <c r="X499" t="s">
        <v>37</v>
      </c>
      <c r="Y499" t="s">
        <v>38</v>
      </c>
      <c r="Z499">
        <v>9</v>
      </c>
      <c r="AA499">
        <v>0</v>
      </c>
      <c r="AB499">
        <v>4</v>
      </c>
      <c r="AC499">
        <v>0</v>
      </c>
      <c r="AD499">
        <v>0.4</v>
      </c>
      <c r="AE499">
        <v>0</v>
      </c>
      <c r="AF499" s="10">
        <f>VLOOKUP(AS499,[1]Hoja3!$B$2:$AO$841,17,FALSE)</f>
        <v>7</v>
      </c>
      <c r="AG499" s="10">
        <f>VLOOKUP(AS499,[1]Hoja3!$B$2:$AO$841,23,FALSE)</f>
        <v>0.6</v>
      </c>
      <c r="AH499" s="10">
        <f>VLOOKUP(AS499,[1]Hoja3!$B$2:$AO$841,28,FALSE)</f>
        <v>0.21000000000000002</v>
      </c>
      <c r="AI499" s="10" t="str">
        <f>VLOOKUP(AS499,[1]Hoja3!$B$2:$AO$841,19,FALSE)</f>
        <v>A3 Professional Color Laser MFPs</v>
      </c>
      <c r="AJ499" s="10">
        <f>VLOOKUP(AS499,[1]Hoja3!$B$2:$AO$841,15,FALSE)</f>
        <v>0</v>
      </c>
      <c r="AK499">
        <f>IF(AE499=AY499,1,0)</f>
        <v>1</v>
      </c>
      <c r="AL499">
        <f>IF(AB499=AF499,1,0)</f>
        <v>0</v>
      </c>
      <c r="AM499">
        <f>IF(AC499=AG499,1,0)</f>
        <v>0</v>
      </c>
      <c r="AN499">
        <f>IF(AD499=AH499,1,0)</f>
        <v>0</v>
      </c>
      <c r="AO499">
        <f>IF(H499=AI499,1,0)</f>
        <v>1</v>
      </c>
      <c r="AP499">
        <f>IF(AJ499=AA499,1,0)</f>
        <v>1</v>
      </c>
      <c r="AQ499" s="8">
        <f>COUNTIF($A$2:$A$1228,A499)</f>
        <v>4</v>
      </c>
      <c r="AR499">
        <f>VLOOKUP(A499,[1]Hoja3!$C$2:$AO$841,39,FALSE)</f>
        <v>4</v>
      </c>
      <c r="AS499" t="str">
        <f>A499 &amp; COUNTIF(A$2:A499,A499)</f>
        <v>0VGW6320643</v>
      </c>
      <c r="AT499" s="10">
        <f>VLOOKUP(AS499,[1]Hoja3!$B$2:$AO$841,38,FALSE)</f>
        <v>819</v>
      </c>
      <c r="AU499" s="9">
        <f>IF(AR499&gt;AQ499,1,0)</f>
        <v>0</v>
      </c>
      <c r="AV499">
        <f>IF(P499="NA",2,IF(OR(F499="INSTALACION NUEVA",F499="Mantenimiento preventivo"),3,IF(AND(AB499&lt;AF499,AK499&lt;&gt;1),4,IF(AT499&gt;AE499,1,0))))</f>
        <v>1</v>
      </c>
    </row>
    <row r="500" spans="1:48" x14ac:dyDescent="0.25">
      <c r="A500" t="s">
        <v>818</v>
      </c>
      <c r="B500">
        <v>2019</v>
      </c>
      <c r="C500" t="s">
        <v>37</v>
      </c>
      <c r="D500" t="s">
        <v>38</v>
      </c>
      <c r="E500">
        <v>9</v>
      </c>
      <c r="F500" t="s">
        <v>40</v>
      </c>
      <c r="G500">
        <v>1.1166670000000001</v>
      </c>
      <c r="H500" t="s">
        <v>95</v>
      </c>
      <c r="I500">
        <v>803</v>
      </c>
      <c r="J500">
        <v>1573</v>
      </c>
      <c r="K500">
        <v>0.2</v>
      </c>
      <c r="L500">
        <v>0.6</v>
      </c>
      <c r="M500">
        <v>0.8</v>
      </c>
      <c r="N500">
        <v>1.05</v>
      </c>
      <c r="O500">
        <v>1.1000000000000001</v>
      </c>
      <c r="P500">
        <v>1.1499999999999999</v>
      </c>
      <c r="Q500" t="s">
        <v>46</v>
      </c>
      <c r="R500">
        <v>4</v>
      </c>
      <c r="S500">
        <v>6</v>
      </c>
      <c r="T500" t="s">
        <v>47</v>
      </c>
      <c r="U500" t="s">
        <v>187</v>
      </c>
      <c r="V500" t="s">
        <v>678</v>
      </c>
      <c r="W500">
        <v>2019</v>
      </c>
      <c r="X500" t="s">
        <v>37</v>
      </c>
      <c r="Y500" t="s">
        <v>38</v>
      </c>
      <c r="Z500">
        <v>9</v>
      </c>
      <c r="AA500">
        <v>1</v>
      </c>
      <c r="AB500">
        <v>12</v>
      </c>
      <c r="AC500">
        <v>0</v>
      </c>
      <c r="AD500">
        <v>0</v>
      </c>
      <c r="AE500">
        <v>0</v>
      </c>
      <c r="AF500" s="10">
        <f>VLOOKUP(AS500,[1]Hoja3!$B$2:$AO$841,17,FALSE)</f>
        <v>15</v>
      </c>
      <c r="AG500" s="10">
        <f>VLOOKUP(AS500,[1]Hoja3!$B$2:$AO$841,23,FALSE)</f>
        <v>0.8</v>
      </c>
      <c r="AH500" s="10">
        <f>VLOOKUP(AS500,[1]Hoja3!$B$2:$AO$841,28,FALSE)</f>
        <v>0.3</v>
      </c>
      <c r="AI500" s="10" t="str">
        <f>VLOOKUP(AS500,[1]Hoja3!$B$2:$AO$841,19,FALSE)</f>
        <v>Entry Production Color Mid</v>
      </c>
      <c r="AJ500" s="10">
        <f>VLOOKUP(AS500,[1]Hoja3!$B$2:$AO$841,15,FALSE)</f>
        <v>1</v>
      </c>
      <c r="AK500">
        <f>IF(AE500=AY500,1,0)</f>
        <v>1</v>
      </c>
      <c r="AL500">
        <f>IF(AB500=AF500,1,0)</f>
        <v>0</v>
      </c>
      <c r="AM500">
        <f>IF(AC500=AG500,1,0)</f>
        <v>0</v>
      </c>
      <c r="AN500">
        <f>IF(AD500=AH500,1,0)</f>
        <v>0</v>
      </c>
      <c r="AO500">
        <f>IF(H500=AI500,1,0)</f>
        <v>1</v>
      </c>
      <c r="AP500">
        <f>IF(AJ500=AA500,1,0)</f>
        <v>1</v>
      </c>
      <c r="AQ500" s="8">
        <f>COUNTIF($A$2:$A$1228,A500)</f>
        <v>2</v>
      </c>
      <c r="AR500">
        <f>VLOOKUP(A500,[1]Hoja3!$C$2:$AO$841,39,FALSE)</f>
        <v>2</v>
      </c>
      <c r="AS500" t="str">
        <f>A500 &amp; COUNTIF(A$2:A500,A500)</f>
        <v>0XU84647071</v>
      </c>
      <c r="AT500" s="10">
        <f>VLOOKUP(AS500,[1]Hoja3!$B$2:$AO$841,38,FALSE)</f>
        <v>0</v>
      </c>
      <c r="AU500" s="9">
        <f>IF(AR500&gt;AQ500,1,0)</f>
        <v>0</v>
      </c>
      <c r="AV500">
        <f>IF(P500="NA",2,IF(OR(F500="INSTALACION NUEVA",F500="Mantenimiento preventivo"),3,IF(AND(AB500&lt;AF500,AK500&lt;&gt;1),4,IF(AT500&gt;AE500,1,0))))</f>
        <v>0</v>
      </c>
    </row>
    <row r="501" spans="1:48" x14ac:dyDescent="0.25">
      <c r="A501" t="s">
        <v>819</v>
      </c>
      <c r="B501">
        <v>2019</v>
      </c>
      <c r="C501" t="s">
        <v>37</v>
      </c>
      <c r="D501" t="s">
        <v>38</v>
      </c>
      <c r="E501">
        <v>9</v>
      </c>
      <c r="F501" t="s">
        <v>44</v>
      </c>
      <c r="G501">
        <v>0</v>
      </c>
      <c r="I501" t="s">
        <v>33</v>
      </c>
      <c r="J501" t="s">
        <v>33</v>
      </c>
      <c r="K501" t="s">
        <v>33</v>
      </c>
      <c r="L501" t="s">
        <v>33</v>
      </c>
      <c r="M501" t="s">
        <v>33</v>
      </c>
      <c r="N501" t="s">
        <v>33</v>
      </c>
      <c r="O501" t="s">
        <v>33</v>
      </c>
      <c r="P501" t="s">
        <v>33</v>
      </c>
      <c r="R501" t="s">
        <v>33</v>
      </c>
      <c r="S501" t="s">
        <v>33</v>
      </c>
      <c r="U501" t="s">
        <v>34</v>
      </c>
      <c r="V501" t="s">
        <v>50</v>
      </c>
      <c r="W501">
        <v>2019</v>
      </c>
      <c r="X501" t="s">
        <v>37</v>
      </c>
      <c r="Y501" t="s">
        <v>38</v>
      </c>
      <c r="Z501">
        <v>9</v>
      </c>
      <c r="AA501" t="s">
        <v>33</v>
      </c>
      <c r="AB501">
        <v>11</v>
      </c>
      <c r="AC501">
        <v>0</v>
      </c>
      <c r="AD501">
        <v>0</v>
      </c>
      <c r="AE501">
        <v>0</v>
      </c>
      <c r="AF501" s="10" t="e">
        <f>VLOOKUP(AS501,[1]Hoja3!$B$2:$AO$841,17,FALSE)</f>
        <v>#N/A</v>
      </c>
      <c r="AG501" s="10" t="e">
        <f>VLOOKUP(AS501,[1]Hoja3!$B$2:$AO$841,23,FALSE)</f>
        <v>#N/A</v>
      </c>
      <c r="AH501" s="10" t="e">
        <f>VLOOKUP(AS501,[1]Hoja3!$B$2:$AO$841,28,FALSE)</f>
        <v>#N/A</v>
      </c>
      <c r="AI501" s="10" t="e">
        <f>VLOOKUP(AS501,[1]Hoja3!$B$2:$AO$841,19,FALSE)</f>
        <v>#N/A</v>
      </c>
      <c r="AJ501" s="10"/>
      <c r="AK501">
        <f>IF(AE501=AY501,1,0)</f>
        <v>1</v>
      </c>
      <c r="AL501" t="e">
        <f>IF(AB501=AF501,1,0)</f>
        <v>#N/A</v>
      </c>
      <c r="AM501" t="e">
        <f>IF(AC501=AG501,1,0)</f>
        <v>#N/A</v>
      </c>
      <c r="AN501" t="e">
        <f>IF(AD501=AH501,1,0)</f>
        <v>#N/A</v>
      </c>
      <c r="AO501" t="e">
        <f>IF(H501=AI501,1,0)</f>
        <v>#N/A</v>
      </c>
      <c r="AQ501" s="8">
        <f>COUNTIF($A$2:$A$1228,A501)</f>
        <v>1</v>
      </c>
      <c r="AR501" t="e">
        <f>VLOOKUP(A501,[1]Hoja3!$C$2:$AO$841,39,FALSE)</f>
        <v>#N/A</v>
      </c>
      <c r="AS501" t="str">
        <f>A501 &amp; COUNTIF(A$2:A501,A501)</f>
        <v>09HB3314891</v>
      </c>
      <c r="AT501" s="10" t="e">
        <f>VLOOKUP(AS501,[1]Hoja3!$B$2:$AO$841,38,FALSE)</f>
        <v>#N/A</v>
      </c>
      <c r="AU501" s="9" t="e">
        <f>IF(AR501&gt;AQ501,1,0)</f>
        <v>#N/A</v>
      </c>
    </row>
    <row r="502" spans="1:48" x14ac:dyDescent="0.25">
      <c r="A502" t="s">
        <v>377</v>
      </c>
      <c r="B502">
        <v>2019</v>
      </c>
      <c r="C502" t="s">
        <v>37</v>
      </c>
      <c r="D502" t="s">
        <v>38</v>
      </c>
      <c r="E502">
        <v>9</v>
      </c>
      <c r="F502" t="s">
        <v>40</v>
      </c>
      <c r="G502">
        <v>0</v>
      </c>
      <c r="H502" t="s">
        <v>116</v>
      </c>
      <c r="I502">
        <v>655</v>
      </c>
      <c r="J502">
        <v>1365</v>
      </c>
      <c r="K502">
        <v>0</v>
      </c>
      <c r="L502">
        <v>0</v>
      </c>
      <c r="M502">
        <v>0.6</v>
      </c>
      <c r="N502">
        <v>0.8</v>
      </c>
      <c r="O502">
        <v>1.05</v>
      </c>
      <c r="P502">
        <v>1.1000000000000001</v>
      </c>
      <c r="Q502" t="s">
        <v>46</v>
      </c>
      <c r="R502">
        <v>5</v>
      </c>
      <c r="S502">
        <v>9</v>
      </c>
      <c r="T502" t="s">
        <v>47</v>
      </c>
      <c r="U502" t="s">
        <v>58</v>
      </c>
      <c r="V502" t="s">
        <v>55</v>
      </c>
      <c r="W502">
        <v>2019</v>
      </c>
      <c r="X502" t="s">
        <v>37</v>
      </c>
      <c r="Y502" t="s">
        <v>38</v>
      </c>
      <c r="Z502">
        <v>9</v>
      </c>
      <c r="AA502">
        <v>0</v>
      </c>
      <c r="AB502">
        <v>89</v>
      </c>
      <c r="AC502">
        <v>1.1000000000000001</v>
      </c>
      <c r="AD502">
        <v>0</v>
      </c>
      <c r="AE502">
        <v>1501.5</v>
      </c>
      <c r="AF502" s="10">
        <f>VLOOKUP(AS502,[1]Hoja3!$B$2:$AO$841,17,FALSE)</f>
        <v>89</v>
      </c>
      <c r="AG502" s="10">
        <f>VLOOKUP(AS502,[1]Hoja3!$B$2:$AO$841,23,FALSE)</f>
        <v>1.1000000000000001</v>
      </c>
      <c r="AH502" s="10">
        <f>VLOOKUP(AS502,[1]Hoja3!$B$2:$AO$841,28,FALSE)</f>
        <v>5.4000000000000006E-2</v>
      </c>
      <c r="AI502" s="10" t="str">
        <f>VLOOKUP(AS502,[1]Hoja3!$B$2:$AO$841,19,FALSE)</f>
        <v>Office Digital</v>
      </c>
      <c r="AJ502" s="10">
        <f>VLOOKUP(AS502,[1]Hoja3!$B$2:$AO$841,15,FALSE)</f>
        <v>0</v>
      </c>
      <c r="AK502">
        <f>IF(AE502=AY502,1,0)</f>
        <v>0</v>
      </c>
      <c r="AL502">
        <f>IF(AB502=AF502,1,0)</f>
        <v>1</v>
      </c>
      <c r="AM502">
        <f>IF(AC502=AG502,1,0)</f>
        <v>1</v>
      </c>
      <c r="AN502">
        <f>IF(AD502=AH502,1,0)</f>
        <v>0</v>
      </c>
      <c r="AO502">
        <f>IF(H502=AI502,1,0)</f>
        <v>1</v>
      </c>
      <c r="AP502">
        <f>IF(AJ502=AA502,1,0)</f>
        <v>1</v>
      </c>
      <c r="AQ502" s="8">
        <f>COUNTIF($A$2:$A$1228,A502)</f>
        <v>1</v>
      </c>
      <c r="AR502">
        <f>VLOOKUP(A502,[1]Hoja3!$C$2:$AO$841,39,FALSE)</f>
        <v>1</v>
      </c>
      <c r="AS502" t="str">
        <f>A502 &amp; COUNTIF(A$2:A502,A502)</f>
        <v>0EX74075741</v>
      </c>
      <c r="AT502" s="10">
        <f>VLOOKUP(AS502,[1]Hoja3!$B$2:$AO$841,38,FALSE)</f>
        <v>1501.5000000000002</v>
      </c>
      <c r="AU502" s="9">
        <f>IF(AR502&gt;AQ502,1,0)</f>
        <v>0</v>
      </c>
      <c r="AV502">
        <f>IF(P502="NA",2,IF(OR(F502="INSTALACION NUEVA",F502="Mantenimiento preventivo"),3,IF(AND(AB502&lt;AF502,AK502&lt;&gt;1),4,IF(AT502&gt;AE502,1,0))))</f>
        <v>0</v>
      </c>
    </row>
    <row r="503" spans="1:48" x14ac:dyDescent="0.25">
      <c r="A503" t="s">
        <v>820</v>
      </c>
      <c r="B503">
        <v>2019</v>
      </c>
      <c r="C503" t="s">
        <v>37</v>
      </c>
      <c r="D503" t="s">
        <v>38</v>
      </c>
      <c r="E503">
        <v>9</v>
      </c>
      <c r="F503" t="s">
        <v>44</v>
      </c>
      <c r="G503">
        <v>0</v>
      </c>
      <c r="H503" t="s">
        <v>34</v>
      </c>
      <c r="I503">
        <v>468</v>
      </c>
      <c r="J503">
        <v>715</v>
      </c>
      <c r="K503">
        <v>0</v>
      </c>
      <c r="L503">
        <v>0</v>
      </c>
      <c r="M503">
        <v>0</v>
      </c>
      <c r="N503">
        <v>0.6</v>
      </c>
      <c r="O503">
        <v>0.8</v>
      </c>
      <c r="P503">
        <v>1.05</v>
      </c>
      <c r="Q503" t="s">
        <v>46</v>
      </c>
      <c r="R503">
        <v>5</v>
      </c>
      <c r="S503">
        <v>9</v>
      </c>
      <c r="T503" t="s">
        <v>47</v>
      </c>
      <c r="U503" t="s">
        <v>34</v>
      </c>
      <c r="V503" t="s">
        <v>50</v>
      </c>
      <c r="W503">
        <v>2019</v>
      </c>
      <c r="X503" t="s">
        <v>37</v>
      </c>
      <c r="Y503" t="s">
        <v>38</v>
      </c>
      <c r="Z503">
        <v>12</v>
      </c>
      <c r="AA503">
        <v>1</v>
      </c>
      <c r="AB503">
        <v>18</v>
      </c>
      <c r="AC503">
        <v>0</v>
      </c>
      <c r="AD503">
        <v>0</v>
      </c>
      <c r="AE503">
        <v>0</v>
      </c>
      <c r="AF503" s="10" t="e">
        <f>VLOOKUP(AS503,[1]Hoja3!$B$2:$AO$841,17,FALSE)</f>
        <v>#N/A</v>
      </c>
      <c r="AG503" s="10" t="e">
        <f>VLOOKUP(AS503,[1]Hoja3!$B$2:$AO$841,23,FALSE)</f>
        <v>#N/A</v>
      </c>
      <c r="AH503" s="10" t="e">
        <f>VLOOKUP(AS503,[1]Hoja3!$B$2:$AO$841,28,FALSE)</f>
        <v>#N/A</v>
      </c>
      <c r="AI503" s="10" t="e">
        <f>VLOOKUP(AS503,[1]Hoja3!$B$2:$AO$841,19,FALSE)</f>
        <v>#N/A</v>
      </c>
      <c r="AJ503" s="10"/>
      <c r="AK503">
        <f>IF(AE503=AY503,1,0)</f>
        <v>1</v>
      </c>
      <c r="AL503" t="e">
        <f>IF(AB503=AF503,1,0)</f>
        <v>#N/A</v>
      </c>
      <c r="AM503" t="e">
        <f>IF(AC503=AG503,1,0)</f>
        <v>#N/A</v>
      </c>
      <c r="AN503" t="e">
        <f>IF(AD503=AH503,1,0)</f>
        <v>#N/A</v>
      </c>
      <c r="AO503" t="e">
        <f>IF(H503=AI503,1,0)</f>
        <v>#N/A</v>
      </c>
      <c r="AQ503" s="8">
        <f>COUNTIF($A$2:$A$1228,A503)</f>
        <v>1</v>
      </c>
      <c r="AR503" t="e">
        <f>VLOOKUP(A503,[1]Hoja3!$C$2:$AO$841,39,FALSE)</f>
        <v>#N/A</v>
      </c>
      <c r="AS503" t="str">
        <f>A503 &amp; COUNTIF(A$2:A503,A503)</f>
        <v>09HB3316881</v>
      </c>
      <c r="AT503" s="10" t="e">
        <f>VLOOKUP(AS503,[1]Hoja3!$B$2:$AO$841,38,FALSE)</f>
        <v>#N/A</v>
      </c>
      <c r="AU503" s="9" t="e">
        <f>IF(AR503&gt;AQ503,1,0)</f>
        <v>#N/A</v>
      </c>
    </row>
    <row r="504" spans="1:48" x14ac:dyDescent="0.25">
      <c r="A504" t="s">
        <v>821</v>
      </c>
      <c r="B504">
        <v>2019</v>
      </c>
      <c r="C504" t="s">
        <v>37</v>
      </c>
      <c r="D504" t="s">
        <v>38</v>
      </c>
      <c r="E504">
        <v>9</v>
      </c>
      <c r="F504" t="s">
        <v>44</v>
      </c>
      <c r="G504">
        <v>0</v>
      </c>
      <c r="H504" t="s">
        <v>34</v>
      </c>
      <c r="I504">
        <v>468</v>
      </c>
      <c r="J504">
        <v>715</v>
      </c>
      <c r="K504">
        <v>0</v>
      </c>
      <c r="L504">
        <v>0</v>
      </c>
      <c r="M504">
        <v>0</v>
      </c>
      <c r="N504">
        <v>0.6</v>
      </c>
      <c r="O504">
        <v>0.8</v>
      </c>
      <c r="P504">
        <v>1.05</v>
      </c>
      <c r="Q504" t="s">
        <v>46</v>
      </c>
      <c r="R504">
        <v>5</v>
      </c>
      <c r="S504">
        <v>9</v>
      </c>
      <c r="T504" t="s">
        <v>47</v>
      </c>
      <c r="U504" t="s">
        <v>34</v>
      </c>
      <c r="V504" t="s">
        <v>50</v>
      </c>
      <c r="W504">
        <v>2019</v>
      </c>
      <c r="X504" t="s">
        <v>37</v>
      </c>
      <c r="Y504" t="s">
        <v>38</v>
      </c>
      <c r="Z504">
        <v>9</v>
      </c>
      <c r="AA504">
        <v>1</v>
      </c>
      <c r="AB504">
        <v>11</v>
      </c>
      <c r="AC504">
        <v>0</v>
      </c>
      <c r="AD504">
        <v>0</v>
      </c>
      <c r="AE504">
        <v>0</v>
      </c>
      <c r="AF504" s="10" t="e">
        <f>VLOOKUP(AS504,[1]Hoja3!$B$2:$AO$841,17,FALSE)</f>
        <v>#N/A</v>
      </c>
      <c r="AG504" s="10" t="e">
        <f>VLOOKUP(AS504,[1]Hoja3!$B$2:$AO$841,23,FALSE)</f>
        <v>#N/A</v>
      </c>
      <c r="AH504" s="10" t="e">
        <f>VLOOKUP(AS504,[1]Hoja3!$B$2:$AO$841,28,FALSE)</f>
        <v>#N/A</v>
      </c>
      <c r="AI504" s="10" t="e">
        <f>VLOOKUP(AS504,[1]Hoja3!$B$2:$AO$841,19,FALSE)</f>
        <v>#N/A</v>
      </c>
      <c r="AJ504" s="10"/>
      <c r="AK504">
        <f>IF(AE504=AY504,1,0)</f>
        <v>1</v>
      </c>
      <c r="AL504" t="e">
        <f>IF(AB504=AF504,1,0)</f>
        <v>#N/A</v>
      </c>
      <c r="AM504" t="e">
        <f>IF(AC504=AG504,1,0)</f>
        <v>#N/A</v>
      </c>
      <c r="AN504" t="e">
        <f>IF(AD504=AH504,1,0)</f>
        <v>#N/A</v>
      </c>
      <c r="AO504" t="e">
        <f>IF(H504=AI504,1,0)</f>
        <v>#N/A</v>
      </c>
      <c r="AQ504" s="8">
        <f>COUNTIF($A$2:$A$1228,A504)</f>
        <v>1</v>
      </c>
      <c r="AR504" t="e">
        <f>VLOOKUP(A504,[1]Hoja3!$C$2:$AO$841,39,FALSE)</f>
        <v>#N/A</v>
      </c>
      <c r="AS504" t="str">
        <f>A504 &amp; COUNTIF(A$2:A504,A504)</f>
        <v>09HB3316521</v>
      </c>
      <c r="AT504" s="10" t="e">
        <f>VLOOKUP(AS504,[1]Hoja3!$B$2:$AO$841,38,FALSE)</f>
        <v>#N/A</v>
      </c>
      <c r="AU504" s="9" t="e">
        <f>IF(AR504&gt;AQ504,1,0)</f>
        <v>#N/A</v>
      </c>
    </row>
    <row r="505" spans="1:48" x14ac:dyDescent="0.25">
      <c r="A505" t="s">
        <v>390</v>
      </c>
      <c r="B505">
        <v>2019</v>
      </c>
      <c r="C505" t="s">
        <v>37</v>
      </c>
      <c r="D505" t="s">
        <v>38</v>
      </c>
      <c r="E505">
        <v>9</v>
      </c>
      <c r="F505" t="s">
        <v>40</v>
      </c>
      <c r="G505">
        <v>3.6333329999999999</v>
      </c>
      <c r="H505" t="s">
        <v>64</v>
      </c>
      <c r="I505">
        <v>655</v>
      </c>
      <c r="J505">
        <v>1365</v>
      </c>
      <c r="K505">
        <v>0</v>
      </c>
      <c r="L505">
        <v>0</v>
      </c>
      <c r="M505">
        <v>0.6</v>
      </c>
      <c r="N505">
        <v>0.8</v>
      </c>
      <c r="O505">
        <v>1.05</v>
      </c>
      <c r="P505">
        <v>1.1000000000000001</v>
      </c>
      <c r="Q505" t="s">
        <v>46</v>
      </c>
      <c r="R505">
        <v>5</v>
      </c>
      <c r="S505">
        <v>9</v>
      </c>
      <c r="T505" t="s">
        <v>85</v>
      </c>
      <c r="U505" t="s">
        <v>64</v>
      </c>
      <c r="V505" t="s">
        <v>42</v>
      </c>
      <c r="W505">
        <v>2019</v>
      </c>
      <c r="X505" t="s">
        <v>37</v>
      </c>
      <c r="Y505" t="s">
        <v>38</v>
      </c>
      <c r="Z505">
        <v>9</v>
      </c>
      <c r="AA505">
        <v>0</v>
      </c>
      <c r="AB505">
        <v>146</v>
      </c>
      <c r="AC505">
        <v>1.1000000000000001</v>
      </c>
      <c r="AD505">
        <v>0.40370366666666702</v>
      </c>
      <c r="AE505">
        <v>1501.5</v>
      </c>
      <c r="AF505" s="10">
        <f>VLOOKUP(AS505,[1]Hoja3!$B$2:$AO$841,17,FALSE)</f>
        <v>147</v>
      </c>
      <c r="AG505" s="10">
        <f>VLOOKUP(AS505,[1]Hoja3!$B$2:$AO$841,23,FALSE)</f>
        <v>1.1000000000000001</v>
      </c>
      <c r="AH505" s="10">
        <f>VLOOKUP(AS505,[1]Hoja3!$B$2:$AO$841,28,FALSE)</f>
        <v>0.45999999999999996</v>
      </c>
      <c r="AI505" s="10" t="str">
        <f>VLOOKUP(AS505,[1]Hoja3!$B$2:$AO$841,19,FALSE)</f>
        <v>A3 Office Color Laser MFPs</v>
      </c>
      <c r="AJ505" s="10">
        <f>VLOOKUP(AS505,[1]Hoja3!$B$2:$AO$841,15,FALSE)</f>
        <v>0</v>
      </c>
      <c r="AK505">
        <f>IF(AE505=AY505,1,0)</f>
        <v>0</v>
      </c>
      <c r="AL505">
        <f>IF(AB505=AF505,1,0)</f>
        <v>0</v>
      </c>
      <c r="AM505">
        <f>IF(AC505=AG505,1,0)</f>
        <v>1</v>
      </c>
      <c r="AN505">
        <f>IF(AD505=AH505,1,0)</f>
        <v>0</v>
      </c>
      <c r="AO505">
        <f>IF(H505=AI505,1,0)</f>
        <v>1</v>
      </c>
      <c r="AP505">
        <f>IF(AJ505=AA505,1,0)</f>
        <v>1</v>
      </c>
      <c r="AQ505" s="8">
        <f>COUNTIF($A$2:$A$1228,A505)</f>
        <v>1</v>
      </c>
      <c r="AR505">
        <f>VLOOKUP(A505,[1]Hoja3!$C$2:$AO$841,39,FALSE)</f>
        <v>1</v>
      </c>
      <c r="AS505" t="str">
        <f>A505 &amp; COUNTIF(A$2:A505,A505)</f>
        <v>2TX0598551</v>
      </c>
      <c r="AT505" s="10">
        <f>VLOOKUP(AS505,[1]Hoja3!$B$2:$AO$841,38,FALSE)</f>
        <v>1501.5000000000002</v>
      </c>
      <c r="AU505" s="9">
        <f>IF(AR505&gt;AQ505,1,0)</f>
        <v>0</v>
      </c>
      <c r="AV505">
        <f>IF(P505="NA",2,IF(OR(F505="INSTALACION NUEVA",F505="Mantenimiento preventivo"),3,IF(AND(AB505&lt;AF505,AK505&lt;&gt;1),4,IF(AT505&gt;AE505,1,0))))</f>
        <v>4</v>
      </c>
    </row>
    <row r="506" spans="1:48" x14ac:dyDescent="0.25">
      <c r="A506" t="s">
        <v>49</v>
      </c>
      <c r="B506">
        <v>2019</v>
      </c>
      <c r="C506" t="s">
        <v>37</v>
      </c>
      <c r="D506" t="s">
        <v>38</v>
      </c>
      <c r="E506">
        <v>9</v>
      </c>
      <c r="F506" t="s">
        <v>40</v>
      </c>
      <c r="G506">
        <v>1.816667</v>
      </c>
      <c r="I506" t="s">
        <v>33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R506" t="s">
        <v>33</v>
      </c>
      <c r="S506" t="s">
        <v>33</v>
      </c>
      <c r="U506" t="s">
        <v>48</v>
      </c>
      <c r="V506" t="s">
        <v>50</v>
      </c>
      <c r="W506">
        <v>2019</v>
      </c>
      <c r="X506" t="s">
        <v>37</v>
      </c>
      <c r="Y506" t="s">
        <v>38</v>
      </c>
      <c r="Z506">
        <v>9</v>
      </c>
      <c r="AA506" t="s">
        <v>33</v>
      </c>
      <c r="AB506">
        <v>8</v>
      </c>
      <c r="AC506">
        <v>0</v>
      </c>
      <c r="AD506">
        <v>0</v>
      </c>
      <c r="AE506">
        <v>0</v>
      </c>
      <c r="AF506" s="10">
        <f>VLOOKUP(AS506,[1]Hoja3!$B$2:$AO$841,17,FALSE)</f>
        <v>28</v>
      </c>
      <c r="AG506" s="10">
        <f>VLOOKUP(AS506,[1]Hoja3!$B$2:$AO$841,23,FALSE)</f>
        <v>1.1000000000000001</v>
      </c>
      <c r="AH506" s="10">
        <f>VLOOKUP(AS506,[1]Hoja3!$B$2:$AO$841,28,FALSE)</f>
        <v>0.70666666666666667</v>
      </c>
      <c r="AI506" s="10" t="str">
        <f>VLOOKUP(AS506,[1]Hoja3!$B$2:$AO$841,19,FALSE)</f>
        <v>CF Mono</v>
      </c>
      <c r="AJ506" s="10">
        <f>VLOOKUP(AS506,[1]Hoja3!$B$2:$AO$841,15,FALSE)</f>
        <v>0</v>
      </c>
      <c r="AK506">
        <f>IF(AE506=AY506,1,0)</f>
        <v>1</v>
      </c>
      <c r="AL506">
        <f>IF(AB506=AF506,1,0)</f>
        <v>0</v>
      </c>
      <c r="AM506">
        <f>IF(AC506=AG506,1,0)</f>
        <v>0</v>
      </c>
      <c r="AN506">
        <f>IF(AD506=AH506,1,0)</f>
        <v>0</v>
      </c>
      <c r="AO506">
        <f>IF(H506=AI506,1,0)</f>
        <v>0</v>
      </c>
      <c r="AP506">
        <f>IF(AJ506=AA506,1,0)</f>
        <v>0</v>
      </c>
      <c r="AQ506" s="8">
        <f>COUNTIF($A$2:$A$1228,A506)</f>
        <v>2</v>
      </c>
      <c r="AR506">
        <f>VLOOKUP(A506,[1]Hoja3!$C$2:$AO$841,39,FALSE)</f>
        <v>2</v>
      </c>
      <c r="AS506" t="str">
        <f>A506 &amp; COUNTIF(A$2:A506,A506)</f>
        <v>0BPB1106172</v>
      </c>
      <c r="AT506" s="10">
        <f>VLOOKUP(AS506,[1]Hoja3!$B$2:$AO$841,38,FALSE)</f>
        <v>2359.5</v>
      </c>
      <c r="AU506" s="9">
        <f>IF(AR506&gt;AQ506,1,0)</f>
        <v>0</v>
      </c>
      <c r="AV506">
        <f>IF(P506="NA",2,IF(OR(F506="INSTALACION NUEVA",F506="Mantenimiento preventivo"),3,IF(AND(AB506&lt;AF506,AK506&lt;&gt;1),4,IF(AT506&gt;AE506,1,0))))</f>
        <v>2</v>
      </c>
    </row>
    <row r="507" spans="1:48" x14ac:dyDescent="0.25">
      <c r="A507" t="s">
        <v>69</v>
      </c>
      <c r="B507">
        <v>2019</v>
      </c>
      <c r="C507" t="s">
        <v>37</v>
      </c>
      <c r="D507" t="s">
        <v>38</v>
      </c>
      <c r="E507">
        <v>9</v>
      </c>
      <c r="F507" t="s">
        <v>40</v>
      </c>
      <c r="G507">
        <v>3.516667</v>
      </c>
      <c r="H507" t="s">
        <v>58</v>
      </c>
      <c r="I507">
        <v>655</v>
      </c>
      <c r="J507">
        <v>1365</v>
      </c>
      <c r="K507">
        <v>0</v>
      </c>
      <c r="L507">
        <v>0</v>
      </c>
      <c r="M507">
        <v>0.6</v>
      </c>
      <c r="N507">
        <v>0.8</v>
      </c>
      <c r="O507">
        <v>1.05</v>
      </c>
      <c r="P507">
        <v>1.1000000000000001</v>
      </c>
      <c r="Q507" t="s">
        <v>46</v>
      </c>
      <c r="R507">
        <v>5</v>
      </c>
      <c r="S507">
        <v>9</v>
      </c>
      <c r="T507" t="s">
        <v>47</v>
      </c>
      <c r="U507" t="s">
        <v>58</v>
      </c>
      <c r="V507" t="s">
        <v>59</v>
      </c>
      <c r="W507">
        <v>2019</v>
      </c>
      <c r="X507" t="s">
        <v>37</v>
      </c>
      <c r="Y507" t="s">
        <v>38</v>
      </c>
      <c r="Z507">
        <v>9</v>
      </c>
      <c r="AA507">
        <v>0</v>
      </c>
      <c r="AB507">
        <v>6</v>
      </c>
      <c r="AC507">
        <v>0</v>
      </c>
      <c r="AD507">
        <v>0.7033334</v>
      </c>
      <c r="AE507">
        <v>0</v>
      </c>
      <c r="AF507" s="10">
        <f>VLOOKUP(AS507,[1]Hoja3!$B$2:$AO$841,17,FALSE)</f>
        <v>6</v>
      </c>
      <c r="AG507" s="10">
        <f>VLOOKUP(AS507,[1]Hoja3!$B$2:$AO$841,23,FALSE)</f>
        <v>0</v>
      </c>
      <c r="AH507" s="10">
        <f>VLOOKUP(AS507,[1]Hoja3!$B$2:$AO$841,28,FALSE)</f>
        <v>0.74</v>
      </c>
      <c r="AI507" s="10" t="str">
        <f>VLOOKUP(AS507,[1]Hoja3!$B$2:$AO$841,19,FALSE)</f>
        <v>Departmental Digital</v>
      </c>
      <c r="AJ507" s="10">
        <f>VLOOKUP(AS507,[1]Hoja3!$B$2:$AO$841,15,FALSE)</f>
        <v>0</v>
      </c>
      <c r="AK507">
        <f>IF(AE507=AY507,1,0)</f>
        <v>1</v>
      </c>
      <c r="AL507">
        <f>IF(AB507=AF507,1,0)</f>
        <v>1</v>
      </c>
      <c r="AM507">
        <f>IF(AC507=AG507,1,0)</f>
        <v>1</v>
      </c>
      <c r="AN507">
        <f>IF(AD507=AH507,1,0)</f>
        <v>0</v>
      </c>
      <c r="AO507">
        <f>IF(H507=AI507,1,0)</f>
        <v>1</v>
      </c>
      <c r="AP507">
        <f>IF(AJ507=AA507,1,0)</f>
        <v>1</v>
      </c>
      <c r="AQ507" s="8">
        <f>COUNTIF($A$2:$A$1228,A507)</f>
        <v>4</v>
      </c>
      <c r="AR507">
        <f>VLOOKUP(A507,[1]Hoja3!$C$2:$AO$841,39,FALSE)</f>
        <v>4</v>
      </c>
      <c r="AS507" t="str">
        <f>A507 &amp; COUNTIF(A$2:A507,A507)</f>
        <v>0EX92999013</v>
      </c>
      <c r="AT507" s="10">
        <f>VLOOKUP(AS507,[1]Hoja3!$B$2:$AO$841,38,FALSE)</f>
        <v>0</v>
      </c>
      <c r="AU507" s="9">
        <f>IF(AR507&gt;AQ507,1,0)</f>
        <v>0</v>
      </c>
      <c r="AV507">
        <f>IF(P507="NA",2,IF(OR(F507="INSTALACION NUEVA",F507="Mantenimiento preventivo"),3,IF(AND(AB507&lt;AF507,AK507&lt;&gt;1),4,IF(AT507&gt;AE507,1,0))))</f>
        <v>0</v>
      </c>
    </row>
    <row r="508" spans="1:48" x14ac:dyDescent="0.25">
      <c r="A508" t="s">
        <v>389</v>
      </c>
      <c r="B508">
        <v>2019</v>
      </c>
      <c r="C508" t="s">
        <v>37</v>
      </c>
      <c r="D508" t="s">
        <v>38</v>
      </c>
      <c r="E508">
        <v>9</v>
      </c>
      <c r="F508" t="s">
        <v>40</v>
      </c>
      <c r="G508">
        <v>1.55</v>
      </c>
      <c r="H508" t="s">
        <v>116</v>
      </c>
      <c r="I508">
        <v>655</v>
      </c>
      <c r="J508">
        <v>1365</v>
      </c>
      <c r="K508">
        <v>0</v>
      </c>
      <c r="L508">
        <v>0</v>
      </c>
      <c r="M508">
        <v>0.6</v>
      </c>
      <c r="N508">
        <v>0.8</v>
      </c>
      <c r="O508">
        <v>1.05</v>
      </c>
      <c r="P508">
        <v>1.1000000000000001</v>
      </c>
      <c r="Q508" t="s">
        <v>46</v>
      </c>
      <c r="R508">
        <v>5</v>
      </c>
      <c r="S508">
        <v>9</v>
      </c>
      <c r="T508" t="s">
        <v>47</v>
      </c>
      <c r="U508" t="s">
        <v>45</v>
      </c>
      <c r="V508" t="s">
        <v>36</v>
      </c>
      <c r="W508">
        <v>2019</v>
      </c>
      <c r="X508" t="s">
        <v>37</v>
      </c>
      <c r="Y508" t="s">
        <v>38</v>
      </c>
      <c r="Z508">
        <v>9</v>
      </c>
      <c r="AA508">
        <v>0</v>
      </c>
      <c r="AB508">
        <v>11</v>
      </c>
      <c r="AC508">
        <v>0.6</v>
      </c>
      <c r="AD508">
        <v>0.31</v>
      </c>
      <c r="AE508">
        <v>819</v>
      </c>
      <c r="AF508" s="10">
        <f>VLOOKUP(AS508,[1]Hoja3!$B$2:$AO$841,17,FALSE)</f>
        <v>3</v>
      </c>
      <c r="AG508" s="10">
        <f>VLOOKUP(AS508,[1]Hoja3!$B$2:$AO$841,23,FALSE)</f>
        <v>0</v>
      </c>
      <c r="AH508" s="10">
        <f>VLOOKUP(AS508,[1]Hoja3!$B$2:$AO$841,28,FALSE)</f>
        <v>0.186</v>
      </c>
      <c r="AI508" s="10" t="str">
        <f>VLOOKUP(AS508,[1]Hoja3!$B$2:$AO$841,19,FALSE)</f>
        <v>Office Digital</v>
      </c>
      <c r="AJ508" s="10">
        <f>VLOOKUP(AS508,[1]Hoja3!$B$2:$AO$841,15,FALSE)</f>
        <v>0</v>
      </c>
      <c r="AK508">
        <f>IF(AE508=AY508,1,0)</f>
        <v>0</v>
      </c>
      <c r="AL508">
        <f>IF(AB508=AF508,1,0)</f>
        <v>0</v>
      </c>
      <c r="AM508">
        <f>IF(AC508=AG508,1,0)</f>
        <v>0</v>
      </c>
      <c r="AN508">
        <f>IF(AD508=AH508,1,0)</f>
        <v>0</v>
      </c>
      <c r="AO508">
        <f>IF(H508=AI508,1,0)</f>
        <v>1</v>
      </c>
      <c r="AP508">
        <f>IF(AJ508=AA508,1,0)</f>
        <v>1</v>
      </c>
      <c r="AQ508" s="8">
        <f>COUNTIF($A$2:$A$1228,A508)</f>
        <v>1</v>
      </c>
      <c r="AR508">
        <f>VLOOKUP(A508,[1]Hoja3!$C$2:$AO$841,39,FALSE)</f>
        <v>2</v>
      </c>
      <c r="AS508" t="str">
        <f>A508 &amp; COUNTIF(A$2:A508,A508)</f>
        <v>0Y4X8381031</v>
      </c>
      <c r="AT508" s="10">
        <f>VLOOKUP(AS508,[1]Hoja3!$B$2:$AO$841,38,FALSE)</f>
        <v>0</v>
      </c>
      <c r="AU508" s="9">
        <f>IF(AR508&gt;AQ508,1,0)</f>
        <v>1</v>
      </c>
      <c r="AV508">
        <f>IF(P508="NA",2,IF(OR(F508="INSTALACION NUEVA",F508="Mantenimiento preventivo"),3,IF(AND(AB508&lt;AF508,AK508&lt;&gt;1),4,IF(AT508&gt;AE508,1,0))))</f>
        <v>0</v>
      </c>
    </row>
    <row r="509" spans="1:48" x14ac:dyDescent="0.25">
      <c r="A509" t="s">
        <v>229</v>
      </c>
      <c r="B509">
        <v>2019</v>
      </c>
      <c r="C509" t="s">
        <v>37</v>
      </c>
      <c r="D509" t="s">
        <v>38</v>
      </c>
      <c r="E509">
        <v>9</v>
      </c>
      <c r="F509" t="s">
        <v>40</v>
      </c>
      <c r="G509">
        <v>2.4166669999999999</v>
      </c>
      <c r="H509" t="s">
        <v>116</v>
      </c>
      <c r="I509">
        <v>655</v>
      </c>
      <c r="J509">
        <v>1365</v>
      </c>
      <c r="K509">
        <v>0</v>
      </c>
      <c r="L509">
        <v>0</v>
      </c>
      <c r="M509">
        <v>0.6</v>
      </c>
      <c r="N509">
        <v>0.8</v>
      </c>
      <c r="O509">
        <v>1.05</v>
      </c>
      <c r="P509">
        <v>1.1000000000000001</v>
      </c>
      <c r="Q509" t="s">
        <v>46</v>
      </c>
      <c r="R509">
        <v>5</v>
      </c>
      <c r="S509">
        <v>9</v>
      </c>
      <c r="T509" t="s">
        <v>47</v>
      </c>
      <c r="U509" t="s">
        <v>45</v>
      </c>
      <c r="V509" t="s">
        <v>36</v>
      </c>
      <c r="W509">
        <v>2019</v>
      </c>
      <c r="X509" t="s">
        <v>37</v>
      </c>
      <c r="Y509" t="s">
        <v>38</v>
      </c>
      <c r="Z509">
        <v>10</v>
      </c>
      <c r="AA509">
        <v>0</v>
      </c>
      <c r="AB509">
        <v>6</v>
      </c>
      <c r="AC509">
        <v>0</v>
      </c>
      <c r="AD509">
        <v>0.48333340000000002</v>
      </c>
      <c r="AE509">
        <v>0</v>
      </c>
      <c r="AF509" s="10">
        <f>VLOOKUP(AS509,[1]Hoja3!$B$2:$AO$841,17,FALSE)</f>
        <v>6</v>
      </c>
      <c r="AG509" s="10">
        <f>VLOOKUP(AS509,[1]Hoja3!$B$2:$AO$841,23,FALSE)</f>
        <v>0</v>
      </c>
      <c r="AH509" s="10">
        <f>VLOOKUP(AS509,[1]Hoja3!$B$2:$AO$841,28,FALSE)</f>
        <v>0.53</v>
      </c>
      <c r="AI509" s="10" t="str">
        <f>VLOOKUP(AS509,[1]Hoja3!$B$2:$AO$841,19,FALSE)</f>
        <v>Office Digital</v>
      </c>
      <c r="AJ509" s="10">
        <f>VLOOKUP(AS509,[1]Hoja3!$B$2:$AO$841,15,FALSE)</f>
        <v>0</v>
      </c>
      <c r="AK509">
        <f>IF(AE509=AY509,1,0)</f>
        <v>1</v>
      </c>
      <c r="AL509">
        <f>IF(AB509=AF509,1,0)</f>
        <v>1</v>
      </c>
      <c r="AM509">
        <f>IF(AC509=AG509,1,0)</f>
        <v>1</v>
      </c>
      <c r="AN509">
        <f>IF(AD509=AH509,1,0)</f>
        <v>0</v>
      </c>
      <c r="AO509">
        <f>IF(H509=AI509,1,0)</f>
        <v>1</v>
      </c>
      <c r="AP509">
        <f>IF(AJ509=AA509,1,0)</f>
        <v>1</v>
      </c>
      <c r="AQ509" s="8">
        <f>COUNTIF($A$2:$A$1228,A509)</f>
        <v>2</v>
      </c>
      <c r="AR509">
        <f>VLOOKUP(A509,[1]Hoja3!$C$2:$AO$841,39,FALSE)</f>
        <v>2</v>
      </c>
      <c r="AS509" t="str">
        <f>A509 &amp; COUNTIF(A$2:A509,A509)</f>
        <v>Y4X8302952</v>
      </c>
      <c r="AT509" s="10">
        <f>VLOOKUP(AS509,[1]Hoja3!$B$2:$AO$841,38,FALSE)</f>
        <v>0</v>
      </c>
      <c r="AU509" s="9">
        <f>IF(AR509&gt;AQ509,1,0)</f>
        <v>0</v>
      </c>
      <c r="AV509">
        <f>IF(P509="NA",2,IF(OR(F509="INSTALACION NUEVA",F509="Mantenimiento preventivo"),3,IF(AND(AB509&lt;AF509,AK509&lt;&gt;1),4,IF(AT509&gt;AE509,1,0))))</f>
        <v>0</v>
      </c>
    </row>
    <row r="510" spans="1:48" x14ac:dyDescent="0.25">
      <c r="A510" t="s">
        <v>191</v>
      </c>
      <c r="B510">
        <v>2019</v>
      </c>
      <c r="C510" t="s">
        <v>37</v>
      </c>
      <c r="D510" t="s">
        <v>38</v>
      </c>
      <c r="E510">
        <v>9</v>
      </c>
      <c r="F510" t="s">
        <v>40</v>
      </c>
      <c r="G510">
        <v>1.2</v>
      </c>
      <c r="H510" t="s">
        <v>54</v>
      </c>
      <c r="I510">
        <v>803</v>
      </c>
      <c r="J510">
        <v>1573</v>
      </c>
      <c r="K510">
        <v>0.2</v>
      </c>
      <c r="L510">
        <v>0.6</v>
      </c>
      <c r="M510">
        <v>0.8</v>
      </c>
      <c r="N510">
        <v>1.05</v>
      </c>
      <c r="O510">
        <v>1.1000000000000001</v>
      </c>
      <c r="P510">
        <v>1.1499999999999999</v>
      </c>
      <c r="Q510" t="s">
        <v>46</v>
      </c>
      <c r="R510">
        <v>4</v>
      </c>
      <c r="S510">
        <v>6</v>
      </c>
      <c r="T510" t="s">
        <v>47</v>
      </c>
      <c r="U510" t="s">
        <v>54</v>
      </c>
      <c r="V510" t="s">
        <v>73</v>
      </c>
      <c r="W510">
        <v>2019</v>
      </c>
      <c r="X510" t="s">
        <v>37</v>
      </c>
      <c r="Y510" t="s">
        <v>38</v>
      </c>
      <c r="Z510">
        <v>12</v>
      </c>
      <c r="AA510">
        <v>0</v>
      </c>
      <c r="AB510">
        <v>7</v>
      </c>
      <c r="AC510">
        <v>0.8</v>
      </c>
      <c r="AD510">
        <v>0.3</v>
      </c>
      <c r="AE510">
        <v>1258.4000000000001</v>
      </c>
      <c r="AF510" s="10">
        <f>VLOOKUP(AS510,[1]Hoja3!$B$2:$AO$841,17,FALSE)</f>
        <v>8</v>
      </c>
      <c r="AG510" s="10">
        <f>VLOOKUP(AS510,[1]Hoja3!$B$2:$AO$841,23,FALSE)</f>
        <v>0.8</v>
      </c>
      <c r="AH510" s="10">
        <f>VLOOKUP(AS510,[1]Hoja3!$B$2:$AO$841,28,FALSE)</f>
        <v>0.14499999999999999</v>
      </c>
      <c r="AI510" s="10" t="str">
        <f>VLOOKUP(AS510,[1]Hoja3!$B$2:$AO$841,19,FALSE)</f>
        <v>Entry Production Color Low/Mid</v>
      </c>
      <c r="AJ510" s="10">
        <f>VLOOKUP(AS510,[1]Hoja3!$B$2:$AO$841,15,FALSE)</f>
        <v>0</v>
      </c>
      <c r="AK510">
        <f>IF(AE510=AY510,1,0)</f>
        <v>0</v>
      </c>
      <c r="AL510">
        <f>IF(AB510=AF510,1,0)</f>
        <v>0</v>
      </c>
      <c r="AM510">
        <f>IF(AC510=AG510,1,0)</f>
        <v>1</v>
      </c>
      <c r="AN510">
        <f>IF(AD510=AH510,1,0)</f>
        <v>0</v>
      </c>
      <c r="AO510">
        <f>IF(H510=AI510,1,0)</f>
        <v>1</v>
      </c>
      <c r="AP510">
        <f>IF(AJ510=AA510,1,0)</f>
        <v>1</v>
      </c>
      <c r="AQ510" s="8">
        <f>COUNTIF($A$2:$A$1228,A510)</f>
        <v>2</v>
      </c>
      <c r="AR510">
        <f>VLOOKUP(A510,[1]Hoja3!$C$2:$AO$841,39,FALSE)</f>
        <v>2</v>
      </c>
      <c r="AS510" t="str">
        <f>A510 &amp; COUNTIF(A$2:A510,A510)</f>
        <v>0XPN3933922</v>
      </c>
      <c r="AT510" s="10">
        <f>VLOOKUP(AS510,[1]Hoja3!$B$2:$AO$841,38,FALSE)</f>
        <v>1258.4000000000003</v>
      </c>
      <c r="AU510" s="9">
        <f>IF(AR510&gt;AQ510,1,0)</f>
        <v>0</v>
      </c>
      <c r="AV510">
        <f>IF(P510="NA",2,IF(OR(F510="INSTALACION NUEVA",F510="Mantenimiento preventivo"),3,IF(AND(AB510&lt;AF510,AK510&lt;&gt;1),4,IF(AT510&gt;AE510,1,0))))</f>
        <v>4</v>
      </c>
    </row>
    <row r="511" spans="1:48" x14ac:dyDescent="0.25">
      <c r="A511" t="s">
        <v>375</v>
      </c>
      <c r="B511">
        <v>2019</v>
      </c>
      <c r="C511" t="s">
        <v>37</v>
      </c>
      <c r="D511" t="s">
        <v>38</v>
      </c>
      <c r="E511">
        <v>9</v>
      </c>
      <c r="F511" t="s">
        <v>40</v>
      </c>
      <c r="G511">
        <v>2.3833329999999999</v>
      </c>
      <c r="H511" t="s">
        <v>54</v>
      </c>
      <c r="I511">
        <v>803</v>
      </c>
      <c r="J511">
        <v>1573</v>
      </c>
      <c r="K511">
        <v>0.2</v>
      </c>
      <c r="L511">
        <v>0.6</v>
      </c>
      <c r="M511">
        <v>0.8</v>
      </c>
      <c r="N511">
        <v>1.05</v>
      </c>
      <c r="O511">
        <v>1.1000000000000001</v>
      </c>
      <c r="P511">
        <v>1.1499999999999999</v>
      </c>
      <c r="Q511" t="s">
        <v>46</v>
      </c>
      <c r="R511">
        <v>4</v>
      </c>
      <c r="S511">
        <v>6</v>
      </c>
      <c r="T511" t="s">
        <v>85</v>
      </c>
      <c r="U511" t="s">
        <v>54</v>
      </c>
      <c r="V511" t="s">
        <v>59</v>
      </c>
      <c r="W511">
        <v>2019</v>
      </c>
      <c r="X511" t="s">
        <v>37</v>
      </c>
      <c r="Y511" t="s">
        <v>38</v>
      </c>
      <c r="Z511">
        <v>12</v>
      </c>
      <c r="AA511">
        <v>0</v>
      </c>
      <c r="AB511">
        <v>33</v>
      </c>
      <c r="AC511">
        <v>1.1000000000000001</v>
      </c>
      <c r="AD511">
        <v>0.39722216666666699</v>
      </c>
      <c r="AE511">
        <v>1730.3</v>
      </c>
      <c r="AF511" s="10">
        <f>VLOOKUP(AS511,[1]Hoja3!$B$2:$AO$841,17,FALSE)</f>
        <v>34</v>
      </c>
      <c r="AG511" s="10">
        <f>VLOOKUP(AS511,[1]Hoja3!$B$2:$AO$841,23,FALSE)</f>
        <v>1.1000000000000001</v>
      </c>
      <c r="AH511" s="10">
        <f>VLOOKUP(AS511,[1]Hoja3!$B$2:$AO$841,28,FALSE)</f>
        <v>0.48333333333333334</v>
      </c>
      <c r="AI511" s="10" t="str">
        <f>VLOOKUP(AS511,[1]Hoja3!$B$2:$AO$841,19,FALSE)</f>
        <v>Entry Production Color Low/Mid</v>
      </c>
      <c r="AJ511" s="10">
        <f>VLOOKUP(AS511,[1]Hoja3!$B$2:$AO$841,15,FALSE)</f>
        <v>0</v>
      </c>
      <c r="AK511">
        <f>IF(AE511=AY511,1,0)</f>
        <v>0</v>
      </c>
      <c r="AL511">
        <f>IF(AB511=AF511,1,0)</f>
        <v>0</v>
      </c>
      <c r="AM511">
        <f>IF(AC511=AG511,1,0)</f>
        <v>1</v>
      </c>
      <c r="AN511">
        <f>IF(AD511=AH511,1,0)</f>
        <v>0</v>
      </c>
      <c r="AO511">
        <f>IF(H511=AI511,1,0)</f>
        <v>1</v>
      </c>
      <c r="AP511">
        <f>IF(AJ511=AA511,1,0)</f>
        <v>1</v>
      </c>
      <c r="AQ511" s="8">
        <f>COUNTIF($A$2:$A$1228,A511)</f>
        <v>1</v>
      </c>
      <c r="AR511">
        <f>VLOOKUP(A511,[1]Hoja3!$C$2:$AO$841,39,FALSE)</f>
        <v>1</v>
      </c>
      <c r="AS511" t="str">
        <f>A511 &amp; COUNTIF(A$2:A511,A511)</f>
        <v>0E2B6541191</v>
      </c>
      <c r="AT511" s="10">
        <f>VLOOKUP(AS511,[1]Hoja3!$B$2:$AO$841,38,FALSE)</f>
        <v>1730.3000000000004</v>
      </c>
      <c r="AU511" s="9">
        <f>IF(AR511&gt;AQ511,1,0)</f>
        <v>0</v>
      </c>
      <c r="AV511">
        <f>IF(P511="NA",2,IF(OR(F511="INSTALACION NUEVA",F511="Mantenimiento preventivo"),3,IF(AND(AB511&lt;AF511,AK511&lt;&gt;1),4,IF(AT511&gt;AE511,1,0))))</f>
        <v>4</v>
      </c>
    </row>
    <row r="512" spans="1:48" x14ac:dyDescent="0.25">
      <c r="A512" t="s">
        <v>366</v>
      </c>
      <c r="B512">
        <v>2019</v>
      </c>
      <c r="C512" t="s">
        <v>37</v>
      </c>
      <c r="D512" t="s">
        <v>38</v>
      </c>
      <c r="E512">
        <v>9</v>
      </c>
      <c r="F512" t="s">
        <v>40</v>
      </c>
      <c r="G512">
        <v>0.8</v>
      </c>
      <c r="H512" t="s">
        <v>91</v>
      </c>
      <c r="I512">
        <v>803</v>
      </c>
      <c r="J512">
        <v>1573</v>
      </c>
      <c r="K512">
        <v>0.2</v>
      </c>
      <c r="L512">
        <v>0.6</v>
      </c>
      <c r="M512">
        <v>0.8</v>
      </c>
      <c r="N512">
        <v>1.05</v>
      </c>
      <c r="O512">
        <v>1.1000000000000001</v>
      </c>
      <c r="P512">
        <v>1.1499999999999999</v>
      </c>
      <c r="Q512" t="s">
        <v>46</v>
      </c>
      <c r="R512">
        <v>4</v>
      </c>
      <c r="S512">
        <v>6</v>
      </c>
      <c r="T512" t="s">
        <v>47</v>
      </c>
      <c r="U512" t="s">
        <v>91</v>
      </c>
      <c r="V512" t="s">
        <v>59</v>
      </c>
      <c r="W512">
        <v>2019</v>
      </c>
      <c r="X512" t="s">
        <v>37</v>
      </c>
      <c r="Y512" t="s">
        <v>38</v>
      </c>
      <c r="Z512">
        <v>9</v>
      </c>
      <c r="AA512">
        <v>0</v>
      </c>
      <c r="AB512">
        <v>26</v>
      </c>
      <c r="AC512">
        <v>1.05</v>
      </c>
      <c r="AD512">
        <v>0.2</v>
      </c>
      <c r="AE512">
        <v>1651.65</v>
      </c>
      <c r="AF512" s="10">
        <f>VLOOKUP(AS512,[1]Hoja3!$B$2:$AO$841,17,FALSE)</f>
        <v>29</v>
      </c>
      <c r="AG512" s="10">
        <f>VLOOKUP(AS512,[1]Hoja3!$B$2:$AO$841,23,FALSE)</f>
        <v>1.05</v>
      </c>
      <c r="AH512" s="10">
        <f>VLOOKUP(AS512,[1]Hoja3!$B$2:$AO$841,28,FALSE)</f>
        <v>0.28749999999999998</v>
      </c>
      <c r="AI512" s="10" t="str">
        <f>VLOOKUP(AS512,[1]Hoja3!$B$2:$AO$841,19,FALSE)</f>
        <v>WF Mono Systems and Legacy Color</v>
      </c>
      <c r="AJ512" s="10">
        <f>VLOOKUP(AS512,[1]Hoja3!$B$2:$AO$841,15,FALSE)</f>
        <v>0</v>
      </c>
      <c r="AK512">
        <f>IF(AE512=AY512,1,0)</f>
        <v>0</v>
      </c>
      <c r="AL512">
        <f>IF(AB512=AF512,1,0)</f>
        <v>0</v>
      </c>
      <c r="AM512">
        <f>IF(AC512=AG512,1,0)</f>
        <v>1</v>
      </c>
      <c r="AN512">
        <f>IF(AD512=AH512,1,0)</f>
        <v>0</v>
      </c>
      <c r="AO512">
        <f>IF(H512=AI512,1,0)</f>
        <v>1</v>
      </c>
      <c r="AP512">
        <f>IF(AJ512=AA512,1,0)</f>
        <v>1</v>
      </c>
      <c r="AQ512" s="8">
        <f>COUNTIF($A$2:$A$1228,A512)</f>
        <v>3</v>
      </c>
      <c r="AR512">
        <f>VLOOKUP(A512,[1]Hoja3!$C$2:$AO$841,39,FALSE)</f>
        <v>3</v>
      </c>
      <c r="AS512" t="str">
        <f>A512 &amp; COUNTIF(A$2:A512,A512)</f>
        <v>0A1H0206751</v>
      </c>
      <c r="AT512" s="10">
        <f>VLOOKUP(AS512,[1]Hoja3!$B$2:$AO$841,38,FALSE)</f>
        <v>1651.6500000000003</v>
      </c>
      <c r="AU512" s="9">
        <f>IF(AR512&gt;AQ512,1,0)</f>
        <v>0</v>
      </c>
      <c r="AV512">
        <f>IF(P512="NA",2,IF(OR(F512="INSTALACION NUEVA",F512="Mantenimiento preventivo"),3,IF(AND(AB512&lt;AF512,AK512&lt;&gt;1),4,IF(AT512&gt;AE512,1,0))))</f>
        <v>4</v>
      </c>
    </row>
    <row r="513" spans="1:48" x14ac:dyDescent="0.25">
      <c r="A513" t="s">
        <v>809</v>
      </c>
      <c r="B513">
        <v>2019</v>
      </c>
      <c r="C513" t="s">
        <v>37</v>
      </c>
      <c r="D513" t="s">
        <v>38</v>
      </c>
      <c r="E513">
        <v>9</v>
      </c>
      <c r="F513" t="s">
        <v>44</v>
      </c>
      <c r="G513">
        <v>0</v>
      </c>
      <c r="H513" t="s">
        <v>116</v>
      </c>
      <c r="I513">
        <v>655</v>
      </c>
      <c r="J513">
        <v>1365</v>
      </c>
      <c r="K513">
        <v>0</v>
      </c>
      <c r="L513">
        <v>0</v>
      </c>
      <c r="M513">
        <v>0.6</v>
      </c>
      <c r="N513">
        <v>0.8</v>
      </c>
      <c r="O513">
        <v>1.05</v>
      </c>
      <c r="P513">
        <v>1.1000000000000001</v>
      </c>
      <c r="Q513" t="s">
        <v>46</v>
      </c>
      <c r="R513">
        <v>5</v>
      </c>
      <c r="S513">
        <v>9</v>
      </c>
      <c r="T513" t="s">
        <v>47</v>
      </c>
      <c r="U513" t="s">
        <v>45</v>
      </c>
      <c r="V513" t="s">
        <v>50</v>
      </c>
      <c r="W513">
        <v>2019</v>
      </c>
      <c r="X513" t="s">
        <v>37</v>
      </c>
      <c r="Y513" t="s">
        <v>38</v>
      </c>
      <c r="Z513">
        <v>9</v>
      </c>
      <c r="AA513">
        <v>1</v>
      </c>
      <c r="AB513">
        <v>1</v>
      </c>
      <c r="AC513">
        <v>0</v>
      </c>
      <c r="AD513">
        <v>0</v>
      </c>
      <c r="AE513">
        <v>0</v>
      </c>
      <c r="AF513" s="10" t="e">
        <f>VLOOKUP(AS513,[1]Hoja3!$B$2:$AO$841,17,FALSE)</f>
        <v>#N/A</v>
      </c>
      <c r="AG513" s="10" t="e">
        <f>VLOOKUP(AS513,[1]Hoja3!$B$2:$AO$841,23,FALSE)</f>
        <v>#N/A</v>
      </c>
      <c r="AH513" s="10" t="e">
        <f>VLOOKUP(AS513,[1]Hoja3!$B$2:$AO$841,28,FALSE)</f>
        <v>#N/A</v>
      </c>
      <c r="AI513" s="10" t="e">
        <f>VLOOKUP(AS513,[1]Hoja3!$B$2:$AO$841,19,FALSE)</f>
        <v>#N/A</v>
      </c>
      <c r="AJ513" s="10"/>
      <c r="AK513">
        <f>IF(AE513=AY513,1,0)</f>
        <v>1</v>
      </c>
      <c r="AL513" t="e">
        <f>IF(AB513=AF513,1,0)</f>
        <v>#N/A</v>
      </c>
      <c r="AM513" t="e">
        <f>IF(AC513=AG513,1,0)</f>
        <v>#N/A</v>
      </c>
      <c r="AN513" t="e">
        <f>IF(AD513=AH513,1,0)</f>
        <v>#N/A</v>
      </c>
      <c r="AO513" t="e">
        <f>IF(H513=AI513,1,0)</f>
        <v>#N/A</v>
      </c>
      <c r="AQ513" s="8">
        <f>COUNTIF($A$2:$A$1228,A513)</f>
        <v>7</v>
      </c>
      <c r="AR513" t="e">
        <f>VLOOKUP(A513,[1]Hoja3!$C$2:$AO$841,39,FALSE)</f>
        <v>#N/A</v>
      </c>
      <c r="AS513" t="str">
        <f>A513 &amp; COUNTIF(A$2:A513,A513)</f>
        <v>0Y4X8468172</v>
      </c>
      <c r="AT513" s="10" t="e">
        <f>VLOOKUP(AS513,[1]Hoja3!$B$2:$AO$841,38,FALSE)</f>
        <v>#N/A</v>
      </c>
      <c r="AU513" s="9" t="e">
        <f>IF(AR513&gt;AQ513,1,0)</f>
        <v>#N/A</v>
      </c>
    </row>
    <row r="514" spans="1:48" x14ac:dyDescent="0.25">
      <c r="A514" t="s">
        <v>385</v>
      </c>
      <c r="B514">
        <v>2019</v>
      </c>
      <c r="C514" t="s">
        <v>37</v>
      </c>
      <c r="D514" t="s">
        <v>38</v>
      </c>
      <c r="E514">
        <v>9</v>
      </c>
      <c r="F514" t="s">
        <v>40</v>
      </c>
      <c r="G514">
        <v>0.86666670000000001</v>
      </c>
      <c r="H514" t="s">
        <v>54</v>
      </c>
      <c r="I514">
        <v>803</v>
      </c>
      <c r="J514">
        <v>1573</v>
      </c>
      <c r="K514">
        <v>0.2</v>
      </c>
      <c r="L514">
        <v>0.6</v>
      </c>
      <c r="M514">
        <v>0.8</v>
      </c>
      <c r="N514">
        <v>1.05</v>
      </c>
      <c r="O514">
        <v>1.1000000000000001</v>
      </c>
      <c r="P514">
        <v>1.1499999999999999</v>
      </c>
      <c r="Q514" t="s">
        <v>46</v>
      </c>
      <c r="R514">
        <v>4</v>
      </c>
      <c r="S514">
        <v>6</v>
      </c>
      <c r="T514" t="s">
        <v>47</v>
      </c>
      <c r="U514" t="s">
        <v>54</v>
      </c>
      <c r="V514" t="s">
        <v>55</v>
      </c>
      <c r="W514">
        <v>2019</v>
      </c>
      <c r="X514" t="s">
        <v>37</v>
      </c>
      <c r="Y514" t="s">
        <v>38</v>
      </c>
      <c r="Z514">
        <v>9</v>
      </c>
      <c r="AA514">
        <v>0</v>
      </c>
      <c r="AB514">
        <v>13</v>
      </c>
      <c r="AC514">
        <v>0.8</v>
      </c>
      <c r="AD514">
        <v>0.216666675</v>
      </c>
      <c r="AE514">
        <v>1258.4000000000001</v>
      </c>
      <c r="AF514" s="10">
        <f>VLOOKUP(AS514,[1]Hoja3!$B$2:$AO$841,17,FALSE)</f>
        <v>14</v>
      </c>
      <c r="AG514" s="10">
        <f>VLOOKUP(AS514,[1]Hoja3!$B$2:$AO$841,23,FALSE)</f>
        <v>0.8</v>
      </c>
      <c r="AH514" s="10">
        <f>VLOOKUP(AS514,[1]Hoja3!$B$2:$AO$841,28,FALSE)</f>
        <v>0.28000000000000003</v>
      </c>
      <c r="AI514" s="10" t="str">
        <f>VLOOKUP(AS514,[1]Hoja3!$B$2:$AO$841,19,FALSE)</f>
        <v>Entry Production Color Low/Mid</v>
      </c>
      <c r="AJ514" s="10">
        <f>VLOOKUP(AS514,[1]Hoja3!$B$2:$AO$841,15,FALSE)</f>
        <v>0</v>
      </c>
      <c r="AK514">
        <f>IF(AE514=AY514,1,0)</f>
        <v>0</v>
      </c>
      <c r="AL514">
        <f>IF(AB514=AF514,1,0)</f>
        <v>0</v>
      </c>
      <c r="AM514">
        <f>IF(AC514=AG514,1,0)</f>
        <v>1</v>
      </c>
      <c r="AN514">
        <f>IF(AD514=AH514,1,0)</f>
        <v>0</v>
      </c>
      <c r="AO514">
        <f>IF(H514=AI514,1,0)</f>
        <v>1</v>
      </c>
      <c r="AP514">
        <f>IF(AJ514=AA514,1,0)</f>
        <v>1</v>
      </c>
      <c r="AQ514" s="8">
        <f>COUNTIF($A$2:$A$1228,A514)</f>
        <v>2</v>
      </c>
      <c r="AR514">
        <f>VLOOKUP(A514,[1]Hoja3!$C$2:$AO$841,39,FALSE)</f>
        <v>2</v>
      </c>
      <c r="AS514" t="str">
        <f>A514 &amp; COUNTIF(A$2:A514,A514)</f>
        <v>0XPN5481831</v>
      </c>
      <c r="AT514" s="10">
        <f>VLOOKUP(AS514,[1]Hoja3!$B$2:$AO$841,38,FALSE)</f>
        <v>1258.4000000000003</v>
      </c>
      <c r="AU514" s="9">
        <f>IF(AR514&gt;AQ514,1,0)</f>
        <v>0</v>
      </c>
      <c r="AV514">
        <f>IF(P514="NA",2,IF(OR(F514="INSTALACION NUEVA",F514="Mantenimiento preventivo"),3,IF(AND(AB514&lt;AF514,AK514&lt;&gt;1),4,IF(AT514&gt;AE514,1,0))))</f>
        <v>4</v>
      </c>
    </row>
    <row r="515" spans="1:48" x14ac:dyDescent="0.25">
      <c r="A515" t="s">
        <v>364</v>
      </c>
      <c r="B515">
        <v>2019</v>
      </c>
      <c r="C515" t="s">
        <v>37</v>
      </c>
      <c r="D515" t="s">
        <v>38</v>
      </c>
      <c r="E515">
        <v>9</v>
      </c>
      <c r="F515" t="s">
        <v>40</v>
      </c>
      <c r="G515">
        <v>0.53333339999999996</v>
      </c>
      <c r="H515" t="s">
        <v>58</v>
      </c>
      <c r="I515">
        <v>655</v>
      </c>
      <c r="J515">
        <v>1365</v>
      </c>
      <c r="K515">
        <v>0</v>
      </c>
      <c r="L515">
        <v>0</v>
      </c>
      <c r="M515">
        <v>0.6</v>
      </c>
      <c r="N515">
        <v>0.8</v>
      </c>
      <c r="O515">
        <v>1.05</v>
      </c>
      <c r="P515">
        <v>1.1000000000000001</v>
      </c>
      <c r="Q515" t="s">
        <v>46</v>
      </c>
      <c r="R515">
        <v>5</v>
      </c>
      <c r="S515">
        <v>9</v>
      </c>
      <c r="T515" t="s">
        <v>47</v>
      </c>
      <c r="U515" t="s">
        <v>45</v>
      </c>
      <c r="V515" t="s">
        <v>67</v>
      </c>
      <c r="W515">
        <v>2019</v>
      </c>
      <c r="X515" t="s">
        <v>37</v>
      </c>
      <c r="Y515" t="s">
        <v>38</v>
      </c>
      <c r="Z515">
        <v>11</v>
      </c>
      <c r="AA515">
        <v>0</v>
      </c>
      <c r="AB515">
        <v>75</v>
      </c>
      <c r="AC515">
        <v>1.1000000000000001</v>
      </c>
      <c r="AD515">
        <v>0.10666668</v>
      </c>
      <c r="AE515">
        <v>1501.5</v>
      </c>
      <c r="AF515" s="10">
        <f>VLOOKUP(AS515,[1]Hoja3!$B$2:$AO$841,17,FALSE)</f>
        <v>82</v>
      </c>
      <c r="AG515" s="10">
        <f>VLOOKUP(AS515,[1]Hoja3!$B$2:$AO$841,23,FALSE)</f>
        <v>1.1000000000000001</v>
      </c>
      <c r="AH515" s="10">
        <f>VLOOKUP(AS515,[1]Hoja3!$B$2:$AO$841,28,FALSE)</f>
        <v>0.14199999999999999</v>
      </c>
      <c r="AI515" s="10" t="str">
        <f>VLOOKUP(AS515,[1]Hoja3!$B$2:$AO$841,19,FALSE)</f>
        <v>Departmental Digital</v>
      </c>
      <c r="AJ515" s="10">
        <f>VLOOKUP(AS515,[1]Hoja3!$B$2:$AO$841,15,FALSE)</f>
        <v>0</v>
      </c>
      <c r="AK515">
        <f>IF(AE515=AY515,1,0)</f>
        <v>0</v>
      </c>
      <c r="AL515">
        <f>IF(AB515=AF515,1,0)</f>
        <v>0</v>
      </c>
      <c r="AM515">
        <f>IF(AC515=AG515,1,0)</f>
        <v>1</v>
      </c>
      <c r="AN515">
        <f>IF(AD515=AH515,1,0)</f>
        <v>0</v>
      </c>
      <c r="AO515">
        <f>IF(H515=AI515,1,0)</f>
        <v>1</v>
      </c>
      <c r="AP515">
        <f>IF(AJ515=AA515,1,0)</f>
        <v>1</v>
      </c>
      <c r="AQ515" s="8">
        <f>COUNTIF($A$2:$A$1228,A515)</f>
        <v>4</v>
      </c>
      <c r="AR515">
        <f>VLOOKUP(A515,[1]Hoja3!$C$2:$AO$841,39,FALSE)</f>
        <v>4</v>
      </c>
      <c r="AS515" t="str">
        <f>A515 &amp; COUNTIF(A$2:A515,A515)</f>
        <v>03AG8735451</v>
      </c>
      <c r="AT515" s="10">
        <f>VLOOKUP(AS515,[1]Hoja3!$B$2:$AO$841,38,FALSE)</f>
        <v>1501.5000000000002</v>
      </c>
      <c r="AU515" s="9">
        <f>IF(AR515&gt;AQ515,1,0)</f>
        <v>0</v>
      </c>
      <c r="AV515">
        <f>IF(P515="NA",2,IF(OR(F515="INSTALACION NUEVA",F515="Mantenimiento preventivo"),3,IF(AND(AB515&lt;AF515,AK515&lt;&gt;1),4,IF(AT515&gt;AE515,1,0))))</f>
        <v>4</v>
      </c>
    </row>
    <row r="516" spans="1:48" x14ac:dyDescent="0.25">
      <c r="A516" t="s">
        <v>414</v>
      </c>
      <c r="B516">
        <v>2019</v>
      </c>
      <c r="C516" t="s">
        <v>37</v>
      </c>
      <c r="D516" t="s">
        <v>38</v>
      </c>
      <c r="E516">
        <v>21</v>
      </c>
      <c r="F516" t="s">
        <v>44</v>
      </c>
      <c r="G516">
        <v>0</v>
      </c>
      <c r="H516" t="s">
        <v>116</v>
      </c>
      <c r="I516">
        <v>655</v>
      </c>
      <c r="J516">
        <v>1365</v>
      </c>
      <c r="K516">
        <v>0</v>
      </c>
      <c r="L516">
        <v>0</v>
      </c>
      <c r="M516">
        <v>0.6</v>
      </c>
      <c r="N516">
        <v>0.8</v>
      </c>
      <c r="O516">
        <v>1.05</v>
      </c>
      <c r="P516">
        <v>1.1000000000000001</v>
      </c>
      <c r="Q516" t="s">
        <v>46</v>
      </c>
      <c r="R516">
        <v>5</v>
      </c>
      <c r="S516">
        <v>9</v>
      </c>
      <c r="T516" t="s">
        <v>47</v>
      </c>
      <c r="U516" t="s">
        <v>58</v>
      </c>
      <c r="V516" t="s">
        <v>67</v>
      </c>
      <c r="W516">
        <v>2019</v>
      </c>
      <c r="X516" t="s">
        <v>37</v>
      </c>
      <c r="Y516" t="s">
        <v>38</v>
      </c>
      <c r="Z516">
        <v>23</v>
      </c>
      <c r="AA516">
        <v>0</v>
      </c>
      <c r="AB516">
        <v>10</v>
      </c>
      <c r="AC516">
        <v>0</v>
      </c>
      <c r="AD516">
        <v>0</v>
      </c>
      <c r="AE516">
        <v>1365</v>
      </c>
      <c r="AF516" s="10">
        <f>VLOOKUP(AS516,[1]Hoja3!$B$2:$AO$841,17,FALSE)</f>
        <v>118</v>
      </c>
      <c r="AG516" s="10">
        <f>VLOOKUP(AS516,[1]Hoja3!$B$2:$AO$841,23,FALSE)</f>
        <v>1.1000000000000001</v>
      </c>
      <c r="AH516" s="10">
        <f>VLOOKUP(AS516,[1]Hoja3!$B$2:$AO$841,28,FALSE)</f>
        <v>1.1339999999999999</v>
      </c>
      <c r="AI516" s="10" t="str">
        <f>VLOOKUP(AS516,[1]Hoja3!$B$2:$AO$841,19,FALSE)</f>
        <v>Office Digital</v>
      </c>
      <c r="AJ516" s="10">
        <f>VLOOKUP(AS516,[1]Hoja3!$B$2:$AO$841,15,FALSE)</f>
        <v>0</v>
      </c>
      <c r="AK516">
        <f>IF(AE516=AY516,1,0)</f>
        <v>0</v>
      </c>
      <c r="AL516">
        <f>IF(AB516=AF516,1,0)</f>
        <v>0</v>
      </c>
      <c r="AM516">
        <f>IF(AC516=AG516,1,0)</f>
        <v>0</v>
      </c>
      <c r="AN516">
        <f>IF(AD516=AH516,1,0)</f>
        <v>0</v>
      </c>
      <c r="AO516">
        <f>IF(H516=AI516,1,0)</f>
        <v>1</v>
      </c>
      <c r="AP516">
        <f>IF(AJ516=AA516,1,0)</f>
        <v>1</v>
      </c>
      <c r="AQ516" s="8">
        <f>COUNTIF($A$2:$A$1228,A516)</f>
        <v>2</v>
      </c>
      <c r="AR516">
        <f>VLOOKUP(A516,[1]Hoja3!$C$2:$AO$841,39,FALSE)</f>
        <v>2</v>
      </c>
      <c r="AS516" t="str">
        <f>A516 &amp; COUNTIF(A$2:A516,A516)</f>
        <v>0X763726921</v>
      </c>
      <c r="AT516" s="10">
        <f>VLOOKUP(AS516,[1]Hoja3!$B$2:$AO$841,38,FALSE)</f>
        <v>1501.5000000000002</v>
      </c>
      <c r="AU516" s="9">
        <f>IF(AR516&gt;AQ516,1,0)</f>
        <v>0</v>
      </c>
      <c r="AV516">
        <f>IF(P516="NA",2,IF(OR(F516="INSTALACION NUEVA",F516="Mantenimiento preventivo"),3,IF(AND(AB516&lt;AF516,AK516&lt;&gt;1),4,IF(AT516&gt;AE516,1,0))))</f>
        <v>3</v>
      </c>
    </row>
    <row r="517" spans="1:48" x14ac:dyDescent="0.25">
      <c r="A517" t="s">
        <v>539</v>
      </c>
      <c r="B517">
        <v>2019</v>
      </c>
      <c r="C517" t="s">
        <v>37</v>
      </c>
      <c r="D517" t="s">
        <v>38</v>
      </c>
      <c r="E517">
        <v>21</v>
      </c>
      <c r="F517" t="s">
        <v>44</v>
      </c>
      <c r="G517">
        <v>0</v>
      </c>
      <c r="H517" t="s">
        <v>45</v>
      </c>
      <c r="I517">
        <v>803</v>
      </c>
      <c r="J517">
        <v>1573</v>
      </c>
      <c r="K517">
        <v>0.2</v>
      </c>
      <c r="L517">
        <v>0.6</v>
      </c>
      <c r="M517">
        <v>0.8</v>
      </c>
      <c r="N517">
        <v>1.05</v>
      </c>
      <c r="O517">
        <v>1.1000000000000001</v>
      </c>
      <c r="P517">
        <v>1.1499999999999999</v>
      </c>
      <c r="Q517" t="s">
        <v>46</v>
      </c>
      <c r="R517">
        <v>4</v>
      </c>
      <c r="S517">
        <v>6</v>
      </c>
      <c r="T517" t="s">
        <v>47</v>
      </c>
      <c r="U517" t="s">
        <v>48</v>
      </c>
      <c r="V517" t="s">
        <v>67</v>
      </c>
      <c r="W517">
        <v>2019</v>
      </c>
      <c r="X517" t="s">
        <v>37</v>
      </c>
      <c r="Y517" t="s">
        <v>38</v>
      </c>
      <c r="Z517">
        <v>23</v>
      </c>
      <c r="AA517">
        <v>0</v>
      </c>
      <c r="AB517">
        <v>27</v>
      </c>
      <c r="AC517">
        <v>0</v>
      </c>
      <c r="AD517">
        <v>0</v>
      </c>
      <c r="AE517">
        <v>1573</v>
      </c>
      <c r="AF517" s="10" t="str">
        <f>VLOOKUP(AS517,[1]Hoja3!$B$2:$AO$841,17,FALSE)</f>
        <v xml:space="preserve">  </v>
      </c>
      <c r="AG517" s="10">
        <f>VLOOKUP(AS517,[1]Hoja3!$B$2:$AO$841,23,FALSE)</f>
        <v>1</v>
      </c>
      <c r="AH517" s="10">
        <f>VLOOKUP(AS517,[1]Hoja3!$B$2:$AO$841,28,FALSE)</f>
        <v>1</v>
      </c>
      <c r="AI517" s="10" t="str">
        <f>VLOOKUP(AS517,[1]Hoja3!$B$2:$AO$841,19,FALSE)</f>
        <v>Light Production Digital Business</v>
      </c>
      <c r="AJ517" s="10">
        <f>VLOOKUP(AS517,[1]Hoja3!$B$2:$AO$841,15,FALSE)</f>
        <v>0</v>
      </c>
      <c r="AK517">
        <f>IF(AE517=AY517,1,0)</f>
        <v>0</v>
      </c>
      <c r="AL517">
        <f>IF(AB517=AF517,1,0)</f>
        <v>0</v>
      </c>
      <c r="AM517">
        <f>IF(AC517=AG517,1,0)</f>
        <v>0</v>
      </c>
      <c r="AN517">
        <f>IF(AD517=AH517,1,0)</f>
        <v>0</v>
      </c>
      <c r="AO517">
        <f>IF(H517=AI517,1,0)</f>
        <v>1</v>
      </c>
      <c r="AP517">
        <f>IF(AJ517=AA517,1,0)</f>
        <v>1</v>
      </c>
      <c r="AQ517" s="8">
        <f>COUNTIF($A$2:$A$1228,A517)</f>
        <v>1</v>
      </c>
      <c r="AR517">
        <f>VLOOKUP(A517,[1]Hoja3!$C$2:$AO$841,39,FALSE)</f>
        <v>1</v>
      </c>
      <c r="AS517" t="str">
        <f>A517 &amp; COUNTIF(A$2:A517,A517)</f>
        <v>0BG29567221</v>
      </c>
      <c r="AT517" s="10">
        <f>VLOOKUP(AS517,[1]Hoja3!$B$2:$AO$841,38,FALSE)</f>
        <v>1573.0000000000002</v>
      </c>
      <c r="AU517" s="9">
        <f>IF(AR517&gt;AQ517,1,0)</f>
        <v>0</v>
      </c>
      <c r="AV517">
        <f>IF(P517="NA",2,IF(OR(F517="INSTALACION NUEVA",F517="Mantenimiento preventivo"),3,IF(AND(AB517&lt;AF517,AK517&lt;&gt;1),4,IF(AT517&gt;AE517,1,0))))</f>
        <v>3</v>
      </c>
    </row>
    <row r="518" spans="1:48" x14ac:dyDescent="0.25">
      <c r="A518" t="s">
        <v>384</v>
      </c>
      <c r="B518">
        <v>2019</v>
      </c>
      <c r="C518" t="s">
        <v>37</v>
      </c>
      <c r="D518" t="s">
        <v>38</v>
      </c>
      <c r="E518">
        <v>9</v>
      </c>
      <c r="F518" t="s">
        <v>40</v>
      </c>
      <c r="G518">
        <v>1.483333</v>
      </c>
      <c r="H518" t="s">
        <v>54</v>
      </c>
      <c r="I518">
        <v>803</v>
      </c>
      <c r="J518">
        <v>1573</v>
      </c>
      <c r="K518">
        <v>0.2</v>
      </c>
      <c r="L518">
        <v>0.6</v>
      </c>
      <c r="M518">
        <v>0.8</v>
      </c>
      <c r="N518">
        <v>1.05</v>
      </c>
      <c r="O518">
        <v>1.1000000000000001</v>
      </c>
      <c r="P518">
        <v>1.1499999999999999</v>
      </c>
      <c r="Q518" t="s">
        <v>46</v>
      </c>
      <c r="R518">
        <v>4</v>
      </c>
      <c r="S518">
        <v>6</v>
      </c>
      <c r="T518" t="s">
        <v>47</v>
      </c>
      <c r="U518" t="s">
        <v>54</v>
      </c>
      <c r="V518" t="s">
        <v>42</v>
      </c>
      <c r="W518">
        <v>2019</v>
      </c>
      <c r="X518" t="s">
        <v>37</v>
      </c>
      <c r="Y518" t="s">
        <v>38</v>
      </c>
      <c r="Z518">
        <v>9</v>
      </c>
      <c r="AA518">
        <v>0</v>
      </c>
      <c r="AB518">
        <v>27</v>
      </c>
      <c r="AC518">
        <v>1.05</v>
      </c>
      <c r="AD518">
        <v>0.37083325</v>
      </c>
      <c r="AE518">
        <v>1651.65</v>
      </c>
      <c r="AF518" s="10">
        <f>VLOOKUP(AS518,[1]Hoja3!$B$2:$AO$841,17,FALSE)</f>
        <v>50</v>
      </c>
      <c r="AG518" s="10">
        <f>VLOOKUP(AS518,[1]Hoja3!$B$2:$AO$841,23,FALSE)</f>
        <v>1.1000000000000001</v>
      </c>
      <c r="AH518" s="10">
        <f>VLOOKUP(AS518,[1]Hoja3!$B$2:$AO$841,28,FALSE)</f>
        <v>0.505</v>
      </c>
      <c r="AI518" s="10" t="str">
        <f>VLOOKUP(AS518,[1]Hoja3!$B$2:$AO$841,19,FALSE)</f>
        <v>Entry Production Color Low/Mid</v>
      </c>
      <c r="AJ518" s="10">
        <f>VLOOKUP(AS518,[1]Hoja3!$B$2:$AO$841,15,FALSE)</f>
        <v>0</v>
      </c>
      <c r="AK518">
        <f>IF(AE518=AY518,1,0)</f>
        <v>0</v>
      </c>
      <c r="AL518">
        <f>IF(AB518=AF518,1,0)</f>
        <v>0</v>
      </c>
      <c r="AM518">
        <f>IF(AC518=AG518,1,0)</f>
        <v>0</v>
      </c>
      <c r="AN518">
        <f>IF(AD518=AH518,1,0)</f>
        <v>0</v>
      </c>
      <c r="AO518">
        <f>IF(H518=AI518,1,0)</f>
        <v>1</v>
      </c>
      <c r="AP518">
        <f>IF(AJ518=AA518,1,0)</f>
        <v>1</v>
      </c>
      <c r="AQ518" s="8">
        <f>COUNTIF($A$2:$A$1228,A518)</f>
        <v>1</v>
      </c>
      <c r="AR518">
        <f>VLOOKUP(A518,[1]Hoja3!$C$2:$AO$841,39,FALSE)</f>
        <v>1</v>
      </c>
      <c r="AS518" t="str">
        <f>A518 &amp; COUNTIF(A$2:A518,A518)</f>
        <v>0XPN3994961</v>
      </c>
      <c r="AT518" s="10">
        <f>VLOOKUP(AS518,[1]Hoja3!$B$2:$AO$841,38,FALSE)</f>
        <v>1730.3000000000004</v>
      </c>
      <c r="AU518" s="9">
        <f>IF(AR518&gt;AQ518,1,0)</f>
        <v>0</v>
      </c>
      <c r="AV518">
        <f>IF(P518="NA",2,IF(OR(F518="INSTALACION NUEVA",F518="Mantenimiento preventivo"),3,IF(AND(AB518&lt;AF518,AK518&lt;&gt;1),4,IF(AT518&gt;AE518,1,0))))</f>
        <v>4</v>
      </c>
    </row>
    <row r="519" spans="1:48" x14ac:dyDescent="0.25">
      <c r="A519" t="s">
        <v>381</v>
      </c>
      <c r="B519">
        <v>2019</v>
      </c>
      <c r="C519" t="s">
        <v>37</v>
      </c>
      <c r="D519" t="s">
        <v>38</v>
      </c>
      <c r="E519">
        <v>9</v>
      </c>
      <c r="F519" t="s">
        <v>40</v>
      </c>
      <c r="G519">
        <v>0.21666669999999999</v>
      </c>
      <c r="I519" t="s">
        <v>33</v>
      </c>
      <c r="J519" t="s">
        <v>33</v>
      </c>
      <c r="K519" t="s">
        <v>33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R519" t="s">
        <v>33</v>
      </c>
      <c r="S519" t="s">
        <v>33</v>
      </c>
      <c r="U519" t="s">
        <v>58</v>
      </c>
      <c r="V519" t="s">
        <v>61</v>
      </c>
      <c r="W519">
        <v>2019</v>
      </c>
      <c r="X519" t="s">
        <v>37</v>
      </c>
      <c r="Y519" t="s">
        <v>38</v>
      </c>
      <c r="Z519">
        <v>11</v>
      </c>
      <c r="AA519" t="s">
        <v>33</v>
      </c>
      <c r="AB519">
        <v>15</v>
      </c>
      <c r="AC519">
        <v>0</v>
      </c>
      <c r="AD519">
        <v>0</v>
      </c>
      <c r="AE519">
        <v>0</v>
      </c>
      <c r="AF519" s="10" t="e">
        <f>VLOOKUP(AS519,[1]Hoja3!$B$2:$AO$841,17,FALSE)</f>
        <v>#N/A</v>
      </c>
      <c r="AG519" s="10" t="e">
        <f>VLOOKUP(AS519,[1]Hoja3!$B$2:$AO$841,23,FALSE)</f>
        <v>#N/A</v>
      </c>
      <c r="AH519" s="10" t="e">
        <f>VLOOKUP(AS519,[1]Hoja3!$B$2:$AO$841,28,FALSE)</f>
        <v>#N/A</v>
      </c>
      <c r="AI519" s="10" t="e">
        <f>VLOOKUP(AS519,[1]Hoja3!$B$2:$AO$841,19,FALSE)</f>
        <v>#N/A</v>
      </c>
      <c r="AJ519" s="10"/>
      <c r="AK519">
        <f>IF(AE519=AY519,1,0)</f>
        <v>1</v>
      </c>
      <c r="AL519" t="e">
        <f>IF(AB519=AF519,1,0)</f>
        <v>#N/A</v>
      </c>
      <c r="AM519" t="e">
        <f>IF(AC519=AG519,1,0)</f>
        <v>#N/A</v>
      </c>
      <c r="AN519" t="e">
        <f>IF(AD519=AH519,1,0)</f>
        <v>#N/A</v>
      </c>
      <c r="AO519" t="e">
        <f>IF(H519=AI519,1,0)</f>
        <v>#N/A</v>
      </c>
      <c r="AQ519" s="8">
        <f>COUNTIF($A$2:$A$1228,A519)</f>
        <v>1</v>
      </c>
      <c r="AR519" t="e">
        <f>VLOOKUP(A519,[1]Hoja3!$C$2:$AO$841,39,FALSE)</f>
        <v>#N/A</v>
      </c>
      <c r="AS519" t="str">
        <f>A519 &amp; COUNTIF(A$2:A519,A519)</f>
        <v>0X767079771</v>
      </c>
      <c r="AT519" s="10" t="e">
        <f>VLOOKUP(AS519,[1]Hoja3!$B$2:$AO$841,38,FALSE)</f>
        <v>#N/A</v>
      </c>
      <c r="AU519" s="9" t="e">
        <f>IF(AR519&gt;AQ519,1,0)</f>
        <v>#N/A</v>
      </c>
    </row>
    <row r="520" spans="1:48" x14ac:dyDescent="0.25">
      <c r="A520" t="s">
        <v>261</v>
      </c>
      <c r="B520">
        <v>2019</v>
      </c>
      <c r="C520" t="s">
        <v>37</v>
      </c>
      <c r="D520" t="s">
        <v>38</v>
      </c>
      <c r="E520">
        <v>9</v>
      </c>
      <c r="F520" t="s">
        <v>40</v>
      </c>
      <c r="G520">
        <v>3.05</v>
      </c>
      <c r="H520" t="s">
        <v>116</v>
      </c>
      <c r="I520">
        <v>655</v>
      </c>
      <c r="J520">
        <v>1365</v>
      </c>
      <c r="K520">
        <v>0</v>
      </c>
      <c r="L520">
        <v>0</v>
      </c>
      <c r="M520">
        <v>0.6</v>
      </c>
      <c r="N520">
        <v>0.8</v>
      </c>
      <c r="O520">
        <v>1.05</v>
      </c>
      <c r="P520">
        <v>1.1000000000000001</v>
      </c>
      <c r="Q520" t="s">
        <v>46</v>
      </c>
      <c r="R520">
        <v>5</v>
      </c>
      <c r="S520">
        <v>9</v>
      </c>
      <c r="T520" t="s">
        <v>47</v>
      </c>
      <c r="U520" t="s">
        <v>34</v>
      </c>
      <c r="V520" t="s">
        <v>80</v>
      </c>
      <c r="W520">
        <v>2019</v>
      </c>
      <c r="X520" t="s">
        <v>37</v>
      </c>
      <c r="Y520" t="s">
        <v>38</v>
      </c>
      <c r="Z520">
        <v>10</v>
      </c>
      <c r="AA520">
        <v>0</v>
      </c>
      <c r="AB520">
        <v>4</v>
      </c>
      <c r="AC520">
        <v>0</v>
      </c>
      <c r="AD520">
        <v>0.61</v>
      </c>
      <c r="AE520">
        <v>0</v>
      </c>
      <c r="AF520" s="10">
        <f>VLOOKUP(AS520,[1]Hoja3!$B$2:$AO$841,17,FALSE)</f>
        <v>5</v>
      </c>
      <c r="AG520" s="10">
        <f>VLOOKUP(AS520,[1]Hoja3!$B$2:$AO$841,23,FALSE)</f>
        <v>0</v>
      </c>
      <c r="AH520" s="10">
        <f>VLOOKUP(AS520,[1]Hoja3!$B$2:$AO$841,28,FALSE)</f>
        <v>1.514</v>
      </c>
      <c r="AI520" s="10" t="str">
        <f>VLOOKUP(AS520,[1]Hoja3!$B$2:$AO$841,19,FALSE)</f>
        <v>Office Digital</v>
      </c>
      <c r="AJ520" s="10">
        <f>VLOOKUP(AS520,[1]Hoja3!$B$2:$AO$841,15,FALSE)</f>
        <v>0</v>
      </c>
      <c r="AK520">
        <f>IF(AE520=AY520,1,0)</f>
        <v>1</v>
      </c>
      <c r="AL520">
        <f>IF(AB520=AF520,1,0)</f>
        <v>0</v>
      </c>
      <c r="AM520">
        <f>IF(AC520=AG520,1,0)</f>
        <v>1</v>
      </c>
      <c r="AN520">
        <f>IF(AD520=AH520,1,0)</f>
        <v>0</v>
      </c>
      <c r="AO520">
        <f>IF(H520=AI520,1,0)</f>
        <v>1</v>
      </c>
      <c r="AP520">
        <f>IF(AJ520=AA520,1,0)</f>
        <v>1</v>
      </c>
      <c r="AQ520" s="8">
        <f>COUNTIF($A$2:$A$1228,A520)</f>
        <v>3</v>
      </c>
      <c r="AR520">
        <f>VLOOKUP(A520,[1]Hoja3!$C$2:$AO$841,39,FALSE)</f>
        <v>3</v>
      </c>
      <c r="AS520" t="str">
        <f>A520 &amp; COUNTIF(A$2:A520,A520)</f>
        <v>AAQ1005632</v>
      </c>
      <c r="AT520" s="10">
        <f>VLOOKUP(AS520,[1]Hoja3!$B$2:$AO$841,38,FALSE)</f>
        <v>0</v>
      </c>
      <c r="AU520" s="9">
        <f>IF(AR520&gt;AQ520,1,0)</f>
        <v>0</v>
      </c>
      <c r="AV520">
        <f>IF(P520="NA",2,IF(OR(F520="INSTALACION NUEVA",F520="Mantenimiento preventivo"),3,IF(AND(AB520&lt;AF520,AK520&lt;&gt;1),4,IF(AT520&gt;AE520,1,0))))</f>
        <v>0</v>
      </c>
    </row>
    <row r="521" spans="1:48" x14ac:dyDescent="0.25">
      <c r="A521" t="s">
        <v>363</v>
      </c>
      <c r="B521">
        <v>2019</v>
      </c>
      <c r="C521" t="s">
        <v>37</v>
      </c>
      <c r="D521" t="s">
        <v>38</v>
      </c>
      <c r="E521">
        <v>9</v>
      </c>
      <c r="F521" t="s">
        <v>40</v>
      </c>
      <c r="G521">
        <v>0</v>
      </c>
      <c r="H521" t="s">
        <v>64</v>
      </c>
      <c r="I521">
        <v>655</v>
      </c>
      <c r="J521">
        <v>1365</v>
      </c>
      <c r="K521">
        <v>0</v>
      </c>
      <c r="L521">
        <v>0</v>
      </c>
      <c r="M521">
        <v>0.6</v>
      </c>
      <c r="N521">
        <v>0.8</v>
      </c>
      <c r="O521">
        <v>1.05</v>
      </c>
      <c r="P521">
        <v>1.1000000000000001</v>
      </c>
      <c r="Q521" t="s">
        <v>46</v>
      </c>
      <c r="R521">
        <v>5</v>
      </c>
      <c r="S521">
        <v>9</v>
      </c>
      <c r="T521" t="s">
        <v>47</v>
      </c>
      <c r="U521" t="s">
        <v>64</v>
      </c>
      <c r="V521" t="s">
        <v>55</v>
      </c>
      <c r="W521">
        <v>2019</v>
      </c>
      <c r="X521" t="s">
        <v>37</v>
      </c>
      <c r="Y521" t="s">
        <v>38</v>
      </c>
      <c r="Z521">
        <v>10</v>
      </c>
      <c r="AA521">
        <v>0</v>
      </c>
      <c r="AB521">
        <v>147</v>
      </c>
      <c r="AC521">
        <v>1.1000000000000001</v>
      </c>
      <c r="AD521">
        <v>0</v>
      </c>
      <c r="AE521">
        <v>1501.5</v>
      </c>
      <c r="AF521" s="10">
        <f>VLOOKUP(AS521,[1]Hoja3!$B$2:$AO$841,17,FALSE)</f>
        <v>148</v>
      </c>
      <c r="AG521" s="10">
        <f>VLOOKUP(AS521,[1]Hoja3!$B$2:$AO$841,23,FALSE)</f>
        <v>1.1000000000000001</v>
      </c>
      <c r="AH521" s="10">
        <f>VLOOKUP(AS521,[1]Hoja3!$B$2:$AO$841,28,FALSE)</f>
        <v>0</v>
      </c>
      <c r="AI521" s="10" t="str">
        <f>VLOOKUP(AS521,[1]Hoja3!$B$2:$AO$841,19,FALSE)</f>
        <v>A3 Office Color Laser MFPs</v>
      </c>
      <c r="AJ521" s="10">
        <f>VLOOKUP(AS521,[1]Hoja3!$B$2:$AO$841,15,FALSE)</f>
        <v>1</v>
      </c>
      <c r="AK521">
        <f>IF(AE521=AY521,1,0)</f>
        <v>0</v>
      </c>
      <c r="AL521">
        <f>IF(AB521=AF521,1,0)</f>
        <v>0</v>
      </c>
      <c r="AM521">
        <f>IF(AC521=AG521,1,0)</f>
        <v>1</v>
      </c>
      <c r="AN521">
        <f>IF(AD521=AH521,1,0)</f>
        <v>1</v>
      </c>
      <c r="AO521">
        <f>IF(H521=AI521,1,0)</f>
        <v>1</v>
      </c>
      <c r="AP521">
        <f>IF(AJ521=AA521,1,0)</f>
        <v>0</v>
      </c>
      <c r="AQ521" s="8">
        <f>COUNTIF($A$2:$A$1228,A521)</f>
        <v>1</v>
      </c>
      <c r="AR521">
        <f>VLOOKUP(A521,[1]Hoja3!$C$2:$AO$841,39,FALSE)</f>
        <v>1</v>
      </c>
      <c r="AS521" t="str">
        <f>A521 &amp; COUNTIF(A$2:A521,A521)</f>
        <v>02TX0619451</v>
      </c>
      <c r="AT521" s="10">
        <f>VLOOKUP(AS521,[1]Hoja3!$B$2:$AO$841,38,FALSE)</f>
        <v>0</v>
      </c>
      <c r="AU521" s="9">
        <f>IF(AR521&gt;AQ521,1,0)</f>
        <v>0</v>
      </c>
      <c r="AV521">
        <f>IF(P521="NA",2,IF(OR(F521="INSTALACION NUEVA",F521="Mantenimiento preventivo"),3,IF(AND(AB521&lt;AF521,AK521&lt;&gt;1),4,IF(AT521&gt;AE521,1,0))))</f>
        <v>4</v>
      </c>
    </row>
    <row r="522" spans="1:48" x14ac:dyDescent="0.25">
      <c r="A522" t="s">
        <v>259</v>
      </c>
      <c r="B522">
        <v>2019</v>
      </c>
      <c r="C522" t="s">
        <v>37</v>
      </c>
      <c r="D522" t="s">
        <v>38</v>
      </c>
      <c r="E522">
        <v>9</v>
      </c>
      <c r="F522" t="s">
        <v>40</v>
      </c>
      <c r="G522">
        <v>0.73333329999999997</v>
      </c>
      <c r="H522" t="s">
        <v>54</v>
      </c>
      <c r="I522">
        <v>803</v>
      </c>
      <c r="J522">
        <v>1573</v>
      </c>
      <c r="K522">
        <v>0.2</v>
      </c>
      <c r="L522">
        <v>0.6</v>
      </c>
      <c r="M522">
        <v>0.8</v>
      </c>
      <c r="N522">
        <v>1.05</v>
      </c>
      <c r="O522">
        <v>1.1000000000000001</v>
      </c>
      <c r="P522">
        <v>1.1499999999999999</v>
      </c>
      <c r="Q522" t="s">
        <v>46</v>
      </c>
      <c r="R522">
        <v>4</v>
      </c>
      <c r="S522">
        <v>6</v>
      </c>
      <c r="T522" t="s">
        <v>47</v>
      </c>
      <c r="U522" t="s">
        <v>54</v>
      </c>
      <c r="V522" t="s">
        <v>67</v>
      </c>
      <c r="W522">
        <v>2019</v>
      </c>
      <c r="X522" t="s">
        <v>37</v>
      </c>
      <c r="Y522" t="s">
        <v>38</v>
      </c>
      <c r="Z522">
        <v>9</v>
      </c>
      <c r="AA522">
        <v>0</v>
      </c>
      <c r="AB522">
        <v>4</v>
      </c>
      <c r="AC522">
        <v>0.6</v>
      </c>
      <c r="AD522">
        <v>0.18333332499999999</v>
      </c>
      <c r="AE522">
        <v>943.8</v>
      </c>
      <c r="AF522" s="10">
        <f>VLOOKUP(AS522,[1]Hoja3!$B$2:$AO$841,17,FALSE)</f>
        <v>5</v>
      </c>
      <c r="AG522" s="10">
        <f>VLOOKUP(AS522,[1]Hoja3!$B$2:$AO$841,23,FALSE)</f>
        <v>0.6</v>
      </c>
      <c r="AH522" s="10">
        <f>VLOOKUP(AS522,[1]Hoja3!$B$2:$AO$841,28,FALSE)</f>
        <v>0.4975</v>
      </c>
      <c r="AI522" s="10" t="str">
        <f>VLOOKUP(AS522,[1]Hoja3!$B$2:$AO$841,19,FALSE)</f>
        <v>Entry Production Color Low/Mid</v>
      </c>
      <c r="AJ522" s="10">
        <f>VLOOKUP(AS522,[1]Hoja3!$B$2:$AO$841,15,FALSE)</f>
        <v>0</v>
      </c>
      <c r="AK522">
        <f>IF(AE522=AY522,1,0)</f>
        <v>0</v>
      </c>
      <c r="AL522">
        <f>IF(AB522=AF522,1,0)</f>
        <v>0</v>
      </c>
      <c r="AM522">
        <f>IF(AC522=AG522,1,0)</f>
        <v>1</v>
      </c>
      <c r="AN522">
        <f>IF(AD522=AH522,1,0)</f>
        <v>0</v>
      </c>
      <c r="AO522">
        <f>IF(H522=AI522,1,0)</f>
        <v>1</v>
      </c>
      <c r="AP522">
        <f>IF(AJ522=AA522,1,0)</f>
        <v>1</v>
      </c>
      <c r="AQ522" s="8">
        <f>COUNTIF($A$2:$A$1228,A522)</f>
        <v>2</v>
      </c>
      <c r="AR522">
        <f>VLOOKUP(A522,[1]Hoja3!$C$2:$AO$841,39,FALSE)</f>
        <v>2</v>
      </c>
      <c r="AS522" t="str">
        <f>A522 &amp; COUNTIF(A$2:A522,A522)</f>
        <v>0XPN5505452</v>
      </c>
      <c r="AT522" s="10">
        <f>VLOOKUP(AS522,[1]Hoja3!$B$2:$AO$841,38,FALSE)</f>
        <v>943.80000000000007</v>
      </c>
      <c r="AU522" s="9">
        <f>IF(AR522&gt;AQ522,1,0)</f>
        <v>0</v>
      </c>
      <c r="AV522">
        <f>IF(P522="NA",2,IF(OR(F522="INSTALACION NUEVA",F522="Mantenimiento preventivo"),3,IF(AND(AB522&lt;AF522,AK522&lt;&gt;1),4,IF(AT522&gt;AE522,1,0))))</f>
        <v>4</v>
      </c>
    </row>
    <row r="523" spans="1:48" x14ac:dyDescent="0.25">
      <c r="A523" t="s">
        <v>738</v>
      </c>
      <c r="B523">
        <v>2019</v>
      </c>
      <c r="C523" t="s">
        <v>37</v>
      </c>
      <c r="D523" t="s">
        <v>38</v>
      </c>
      <c r="E523">
        <v>9</v>
      </c>
      <c r="F523" t="s">
        <v>44</v>
      </c>
      <c r="G523">
        <v>0</v>
      </c>
      <c r="H523" t="s">
        <v>116</v>
      </c>
      <c r="I523">
        <v>655</v>
      </c>
      <c r="J523">
        <v>1365</v>
      </c>
      <c r="K523">
        <v>0</v>
      </c>
      <c r="L523">
        <v>0</v>
      </c>
      <c r="M523">
        <v>0.6</v>
      </c>
      <c r="N523">
        <v>0.8</v>
      </c>
      <c r="O523">
        <v>1.05</v>
      </c>
      <c r="P523">
        <v>1.1000000000000001</v>
      </c>
      <c r="Q523" t="s">
        <v>46</v>
      </c>
      <c r="R523">
        <v>5</v>
      </c>
      <c r="S523">
        <v>9</v>
      </c>
      <c r="T523" t="s">
        <v>47</v>
      </c>
      <c r="U523" t="s">
        <v>45</v>
      </c>
      <c r="V523" t="s">
        <v>50</v>
      </c>
      <c r="W523">
        <v>2019</v>
      </c>
      <c r="X523" t="s">
        <v>37</v>
      </c>
      <c r="Y523" t="s">
        <v>38</v>
      </c>
      <c r="Z523">
        <v>9</v>
      </c>
      <c r="AA523">
        <v>0</v>
      </c>
      <c r="AB523">
        <v>6</v>
      </c>
      <c r="AC523">
        <v>0</v>
      </c>
      <c r="AD523">
        <v>0</v>
      </c>
      <c r="AE523">
        <v>1365</v>
      </c>
      <c r="AF523" s="10" t="e">
        <f>VLOOKUP(AS523,[1]Hoja3!$B$2:$AO$841,17,FALSE)</f>
        <v>#N/A</v>
      </c>
      <c r="AG523" s="10" t="e">
        <f>VLOOKUP(AS523,[1]Hoja3!$B$2:$AO$841,23,FALSE)</f>
        <v>#N/A</v>
      </c>
      <c r="AH523" s="10" t="e">
        <f>VLOOKUP(AS523,[1]Hoja3!$B$2:$AO$841,28,FALSE)</f>
        <v>#N/A</v>
      </c>
      <c r="AI523" s="10" t="e">
        <f>VLOOKUP(AS523,[1]Hoja3!$B$2:$AO$841,19,FALSE)</f>
        <v>#N/A</v>
      </c>
      <c r="AJ523" s="10"/>
      <c r="AK523">
        <f>IF(AE523=AY523,1,0)</f>
        <v>0</v>
      </c>
      <c r="AL523" t="e">
        <f>IF(AB523=AF523,1,0)</f>
        <v>#N/A</v>
      </c>
      <c r="AM523" t="e">
        <f>IF(AC523=AG523,1,0)</f>
        <v>#N/A</v>
      </c>
      <c r="AN523" t="e">
        <f>IF(AD523=AH523,1,0)</f>
        <v>#N/A</v>
      </c>
      <c r="AO523" t="e">
        <f>IF(H523=AI523,1,0)</f>
        <v>#N/A</v>
      </c>
      <c r="AQ523" s="8">
        <f>COUNTIF($A$2:$A$1228,A523)</f>
        <v>2</v>
      </c>
      <c r="AR523" t="e">
        <f>VLOOKUP(A523,[1]Hoja3!$C$2:$AO$841,39,FALSE)</f>
        <v>#N/A</v>
      </c>
      <c r="AS523" t="str">
        <f>A523 &amp; COUNTIF(A$2:A523,A523)</f>
        <v>0Y4X8486392</v>
      </c>
      <c r="AT523" s="10" t="e">
        <f>VLOOKUP(AS523,[1]Hoja3!$B$2:$AO$841,38,FALSE)</f>
        <v>#N/A</v>
      </c>
      <c r="AU523" s="9" t="e">
        <f>IF(AR523&gt;AQ523,1,0)</f>
        <v>#N/A</v>
      </c>
    </row>
    <row r="524" spans="1:48" x14ac:dyDescent="0.25">
      <c r="A524" t="s">
        <v>370</v>
      </c>
      <c r="B524">
        <v>2019</v>
      </c>
      <c r="C524" t="s">
        <v>37</v>
      </c>
      <c r="D524" t="s">
        <v>38</v>
      </c>
      <c r="E524">
        <v>9</v>
      </c>
      <c r="F524" t="s">
        <v>40</v>
      </c>
      <c r="G524">
        <v>1.7</v>
      </c>
      <c r="H524" t="s">
        <v>45</v>
      </c>
      <c r="I524">
        <v>803</v>
      </c>
      <c r="J524">
        <v>1573</v>
      </c>
      <c r="K524">
        <v>0.2</v>
      </c>
      <c r="L524">
        <v>0.6</v>
      </c>
      <c r="M524">
        <v>0.8</v>
      </c>
      <c r="N524">
        <v>1.05</v>
      </c>
      <c r="O524">
        <v>1.1000000000000001</v>
      </c>
      <c r="P524">
        <v>1.1499999999999999</v>
      </c>
      <c r="Q524" t="s">
        <v>46</v>
      </c>
      <c r="R524">
        <v>4</v>
      </c>
      <c r="S524">
        <v>6</v>
      </c>
      <c r="T524" t="s">
        <v>47</v>
      </c>
      <c r="U524" t="s">
        <v>48</v>
      </c>
      <c r="V524" t="s">
        <v>50</v>
      </c>
      <c r="W524">
        <v>2019</v>
      </c>
      <c r="X524" t="s">
        <v>37</v>
      </c>
      <c r="Y524" t="s">
        <v>38</v>
      </c>
      <c r="Z524">
        <v>11</v>
      </c>
      <c r="AA524">
        <v>0</v>
      </c>
      <c r="AB524">
        <v>0</v>
      </c>
      <c r="AC524">
        <v>1.1499999999999999</v>
      </c>
      <c r="AD524">
        <v>0.42499999999999999</v>
      </c>
      <c r="AE524">
        <v>1808.95</v>
      </c>
      <c r="AF524" s="10">
        <f>VLOOKUP(AS524,[1]Hoja3!$B$2:$AO$841,17,FALSE)</f>
        <v>1</v>
      </c>
      <c r="AG524" s="10">
        <f>VLOOKUP(AS524,[1]Hoja3!$B$2:$AO$841,23,FALSE)</f>
        <v>0</v>
      </c>
      <c r="AH524" s="10">
        <f>VLOOKUP(AS524,[1]Hoja3!$B$2:$AO$841,28,FALSE)</f>
        <v>0.375</v>
      </c>
      <c r="AI524" s="10" t="str">
        <f>VLOOKUP(AS524,[1]Hoja3!$B$2:$AO$841,19,FALSE)</f>
        <v>Light Production Digital Business</v>
      </c>
      <c r="AJ524" s="10">
        <f>VLOOKUP(AS524,[1]Hoja3!$B$2:$AO$841,15,FALSE)</f>
        <v>0</v>
      </c>
      <c r="AK524">
        <f>IF(AE524=AY524,1,0)</f>
        <v>0</v>
      </c>
      <c r="AL524">
        <f>IF(AB524=AF524,1,0)</f>
        <v>0</v>
      </c>
      <c r="AM524">
        <f>IF(AC524=AG524,1,0)</f>
        <v>0</v>
      </c>
      <c r="AN524">
        <f>IF(AD524=AH524,1,0)</f>
        <v>0</v>
      </c>
      <c r="AO524">
        <f>IF(H524=AI524,1,0)</f>
        <v>1</v>
      </c>
      <c r="AP524">
        <f>IF(AJ524=AA524,1,0)</f>
        <v>1</v>
      </c>
      <c r="AQ524" s="8">
        <f>COUNTIF($A$2:$A$1228,A524)</f>
        <v>2</v>
      </c>
      <c r="AR524">
        <f>VLOOKUP(A524,[1]Hoja3!$C$2:$AO$841,39,FALSE)</f>
        <v>2</v>
      </c>
      <c r="AS524" t="str">
        <f>A524 &amp; COUNTIF(A$2:A524,A524)</f>
        <v>0BG29403742</v>
      </c>
      <c r="AT524" s="10">
        <f>VLOOKUP(AS524,[1]Hoja3!$B$2:$AO$841,38,FALSE)</f>
        <v>0</v>
      </c>
      <c r="AU524" s="9">
        <f>IF(AR524&gt;AQ524,1,0)</f>
        <v>0</v>
      </c>
      <c r="AV524">
        <f>IF(P524="NA",2,IF(OR(F524="INSTALACION NUEVA",F524="Mantenimiento preventivo"),3,IF(AND(AB524&lt;AF524,AK524&lt;&gt;1),4,IF(AT524&gt;AE524,1,0))))</f>
        <v>4</v>
      </c>
    </row>
    <row r="525" spans="1:48" x14ac:dyDescent="0.25">
      <c r="A525" t="s">
        <v>369</v>
      </c>
      <c r="B525">
        <v>2019</v>
      </c>
      <c r="C525" t="s">
        <v>37</v>
      </c>
      <c r="D525" t="s">
        <v>38</v>
      </c>
      <c r="E525">
        <v>9</v>
      </c>
      <c r="F525" t="s">
        <v>40</v>
      </c>
      <c r="G525">
        <v>2.4500000000000002</v>
      </c>
      <c r="H525" t="s">
        <v>45</v>
      </c>
      <c r="I525">
        <v>803</v>
      </c>
      <c r="J525">
        <v>1573</v>
      </c>
      <c r="K525">
        <v>0.2</v>
      </c>
      <c r="L525">
        <v>0.6</v>
      </c>
      <c r="M525">
        <v>0.8</v>
      </c>
      <c r="N525">
        <v>1.05</v>
      </c>
      <c r="O525">
        <v>1.1000000000000001</v>
      </c>
      <c r="P525">
        <v>1.1499999999999999</v>
      </c>
      <c r="Q525" t="s">
        <v>46</v>
      </c>
      <c r="R525">
        <v>4</v>
      </c>
      <c r="S525">
        <v>6</v>
      </c>
      <c r="T525" t="s">
        <v>47</v>
      </c>
      <c r="U525" t="s">
        <v>48</v>
      </c>
      <c r="V525" t="s">
        <v>50</v>
      </c>
      <c r="W525">
        <v>2019</v>
      </c>
      <c r="X525" t="s">
        <v>37</v>
      </c>
      <c r="Y525" t="s">
        <v>38</v>
      </c>
      <c r="Z525">
        <v>11</v>
      </c>
      <c r="AA525">
        <v>0</v>
      </c>
      <c r="AB525">
        <v>21</v>
      </c>
      <c r="AC525">
        <v>1.05</v>
      </c>
      <c r="AD525">
        <v>0.61250000000000004</v>
      </c>
      <c r="AE525">
        <v>1651.65</v>
      </c>
      <c r="AF525" s="10">
        <f>VLOOKUP(AS525,[1]Hoja3!$B$2:$AO$841,17,FALSE)</f>
        <v>21</v>
      </c>
      <c r="AG525" s="10">
        <f>VLOOKUP(AS525,[1]Hoja3!$B$2:$AO$841,23,FALSE)</f>
        <v>1.05</v>
      </c>
      <c r="AH525" s="10">
        <f>VLOOKUP(AS525,[1]Hoja3!$B$2:$AO$841,28,FALSE)</f>
        <v>0.90500000000000003</v>
      </c>
      <c r="AI525" s="10" t="str">
        <f>VLOOKUP(AS525,[1]Hoja3!$B$2:$AO$841,19,FALSE)</f>
        <v>Light Production Digital Business</v>
      </c>
      <c r="AJ525" s="10">
        <f>VLOOKUP(AS525,[1]Hoja3!$B$2:$AO$841,15,FALSE)</f>
        <v>0</v>
      </c>
      <c r="AK525">
        <f>IF(AE525=AY525,1,0)</f>
        <v>0</v>
      </c>
      <c r="AL525">
        <f>IF(AB525=AF525,1,0)</f>
        <v>1</v>
      </c>
      <c r="AM525">
        <f>IF(AC525=AG525,1,0)</f>
        <v>1</v>
      </c>
      <c r="AN525">
        <f>IF(AD525=AH525,1,0)</f>
        <v>0</v>
      </c>
      <c r="AO525">
        <f>IF(H525=AI525,1,0)</f>
        <v>1</v>
      </c>
      <c r="AP525">
        <f>IF(AJ525=AA525,1,0)</f>
        <v>1</v>
      </c>
      <c r="AQ525" s="8">
        <f>COUNTIF($A$2:$A$1228,A525)</f>
        <v>2</v>
      </c>
      <c r="AR525">
        <f>VLOOKUP(A525,[1]Hoja3!$C$2:$AO$841,39,FALSE)</f>
        <v>1</v>
      </c>
      <c r="AS525" t="str">
        <f>A525 &amp; COUNTIF(A$2:A525,A525)</f>
        <v>0BG09667231</v>
      </c>
      <c r="AT525" s="10">
        <f>VLOOKUP(AS525,[1]Hoja3!$B$2:$AO$841,38,FALSE)</f>
        <v>1651.6500000000003</v>
      </c>
      <c r="AU525" s="9">
        <f>IF(AR525&gt;AQ525,1,0)</f>
        <v>0</v>
      </c>
      <c r="AV525">
        <f>IF(P525="NA",2,IF(OR(F525="INSTALACION NUEVA",F525="Mantenimiento preventivo"),3,IF(AND(AB525&lt;AF525,AK525&lt;&gt;1),4,IF(AT525&gt;AE525,1,0))))</f>
        <v>0</v>
      </c>
    </row>
    <row r="526" spans="1:48" x14ac:dyDescent="0.25">
      <c r="A526" t="s">
        <v>334</v>
      </c>
      <c r="B526">
        <v>2019</v>
      </c>
      <c r="C526" t="s">
        <v>37</v>
      </c>
      <c r="D526" t="s">
        <v>38</v>
      </c>
      <c r="E526">
        <v>9</v>
      </c>
      <c r="F526" t="s">
        <v>40</v>
      </c>
      <c r="G526">
        <v>2.1833330000000002</v>
      </c>
      <c r="H526" t="s">
        <v>45</v>
      </c>
      <c r="I526">
        <v>803</v>
      </c>
      <c r="J526">
        <v>1573</v>
      </c>
      <c r="K526">
        <v>0.2</v>
      </c>
      <c r="L526">
        <v>0.6</v>
      </c>
      <c r="M526">
        <v>0.8</v>
      </c>
      <c r="N526">
        <v>1.05</v>
      </c>
      <c r="O526">
        <v>1.1000000000000001</v>
      </c>
      <c r="P526">
        <v>1.1499999999999999</v>
      </c>
      <c r="Q526" t="s">
        <v>46</v>
      </c>
      <c r="R526">
        <v>4</v>
      </c>
      <c r="S526">
        <v>6</v>
      </c>
      <c r="T526" t="s">
        <v>47</v>
      </c>
      <c r="U526" t="s">
        <v>48</v>
      </c>
      <c r="V526" t="s">
        <v>50</v>
      </c>
      <c r="W526">
        <v>2019</v>
      </c>
      <c r="X526" t="s">
        <v>37</v>
      </c>
      <c r="Y526" t="s">
        <v>38</v>
      </c>
      <c r="Z526">
        <v>11</v>
      </c>
      <c r="AA526">
        <v>0</v>
      </c>
      <c r="AB526">
        <v>0</v>
      </c>
      <c r="AC526">
        <v>1.1499999999999999</v>
      </c>
      <c r="AD526">
        <v>0.54583325000000005</v>
      </c>
      <c r="AE526">
        <v>1808.95</v>
      </c>
      <c r="AF526" s="10">
        <f>VLOOKUP(AS526,[1]Hoja3!$B$2:$AO$841,17,FALSE)</f>
        <v>1</v>
      </c>
      <c r="AG526" s="10">
        <f>VLOOKUP(AS526,[1]Hoja3!$B$2:$AO$841,23,FALSE)</f>
        <v>0</v>
      </c>
      <c r="AH526" s="10">
        <f>VLOOKUP(AS526,[1]Hoja3!$B$2:$AO$841,28,FALSE)</f>
        <v>0.88749999999999996</v>
      </c>
      <c r="AI526" s="10" t="str">
        <f>VLOOKUP(AS526,[1]Hoja3!$B$2:$AO$841,19,FALSE)</f>
        <v>Light Production Digital Business</v>
      </c>
      <c r="AJ526" s="10">
        <f>VLOOKUP(AS526,[1]Hoja3!$B$2:$AO$841,15,FALSE)</f>
        <v>0</v>
      </c>
      <c r="AK526">
        <f>IF(AE526=AY526,1,0)</f>
        <v>0</v>
      </c>
      <c r="AL526">
        <f>IF(AB526=AF526,1,0)</f>
        <v>0</v>
      </c>
      <c r="AM526">
        <f>IF(AC526=AG526,1,0)</f>
        <v>0</v>
      </c>
      <c r="AN526">
        <f>IF(AD526=AH526,1,0)</f>
        <v>0</v>
      </c>
      <c r="AO526">
        <f>IF(H526=AI526,1,0)</f>
        <v>1</v>
      </c>
      <c r="AP526">
        <f>IF(AJ526=AA526,1,0)</f>
        <v>1</v>
      </c>
      <c r="AQ526" s="8">
        <f>COUNTIF($A$2:$A$1228,A526)</f>
        <v>2</v>
      </c>
      <c r="AR526">
        <f>VLOOKUP(A526,[1]Hoja3!$C$2:$AO$841,39,FALSE)</f>
        <v>2</v>
      </c>
      <c r="AS526" t="str">
        <f>A526 &amp; COUNTIF(A$2:A526,A526)</f>
        <v>0BG29514722</v>
      </c>
      <c r="AT526" s="10">
        <f>VLOOKUP(AS526,[1]Hoja3!$B$2:$AO$841,38,FALSE)</f>
        <v>0</v>
      </c>
      <c r="AU526" s="9">
        <f>IF(AR526&gt;AQ526,1,0)</f>
        <v>0</v>
      </c>
      <c r="AV526">
        <f>IF(P526="NA",2,IF(OR(F526="INSTALACION NUEVA",F526="Mantenimiento preventivo"),3,IF(AND(AB526&lt;AF526,AK526&lt;&gt;1),4,IF(AT526&gt;AE526,1,0))))</f>
        <v>4</v>
      </c>
    </row>
    <row r="527" spans="1:48" x14ac:dyDescent="0.25">
      <c r="A527" t="s">
        <v>719</v>
      </c>
      <c r="B527">
        <v>2019</v>
      </c>
      <c r="C527" t="s">
        <v>37</v>
      </c>
      <c r="D527" t="s">
        <v>38</v>
      </c>
      <c r="E527">
        <v>9</v>
      </c>
      <c r="F527" t="s">
        <v>44</v>
      </c>
      <c r="G527">
        <v>0</v>
      </c>
      <c r="H527" t="s">
        <v>64</v>
      </c>
      <c r="I527">
        <v>655</v>
      </c>
      <c r="J527">
        <v>1365</v>
      </c>
      <c r="K527">
        <v>0</v>
      </c>
      <c r="L527">
        <v>0</v>
      </c>
      <c r="M527">
        <v>0.6</v>
      </c>
      <c r="N527">
        <v>0.8</v>
      </c>
      <c r="O527">
        <v>1.05</v>
      </c>
      <c r="P527">
        <v>1.1000000000000001</v>
      </c>
      <c r="Q527" t="s">
        <v>46</v>
      </c>
      <c r="R527">
        <v>5</v>
      </c>
      <c r="S527">
        <v>9</v>
      </c>
      <c r="T527" t="s">
        <v>47</v>
      </c>
      <c r="U527" t="s">
        <v>64</v>
      </c>
      <c r="V527" t="s">
        <v>50</v>
      </c>
      <c r="W527">
        <v>2019</v>
      </c>
      <c r="X527" t="s">
        <v>37</v>
      </c>
      <c r="Y527" t="s">
        <v>38</v>
      </c>
      <c r="Z527">
        <v>9</v>
      </c>
      <c r="AA527">
        <v>1</v>
      </c>
      <c r="AB527">
        <v>6</v>
      </c>
      <c r="AC527">
        <v>0</v>
      </c>
      <c r="AD527">
        <v>0</v>
      </c>
      <c r="AE527">
        <v>0</v>
      </c>
      <c r="AF527" s="10" t="e">
        <f>VLOOKUP(AS527,[1]Hoja3!$B$2:$AO$841,17,FALSE)</f>
        <v>#N/A</v>
      </c>
      <c r="AG527" s="10" t="e">
        <f>VLOOKUP(AS527,[1]Hoja3!$B$2:$AO$841,23,FALSE)</f>
        <v>#N/A</v>
      </c>
      <c r="AH527" s="10" t="e">
        <f>VLOOKUP(AS527,[1]Hoja3!$B$2:$AO$841,28,FALSE)</f>
        <v>#N/A</v>
      </c>
      <c r="AI527" s="10" t="e">
        <f>VLOOKUP(AS527,[1]Hoja3!$B$2:$AO$841,19,FALSE)</f>
        <v>#N/A</v>
      </c>
      <c r="AJ527" s="10"/>
      <c r="AK527">
        <f>IF(AE527=AY527,1,0)</f>
        <v>1</v>
      </c>
      <c r="AL527" t="e">
        <f>IF(AB527=AF527,1,0)</f>
        <v>#N/A</v>
      </c>
      <c r="AM527" t="e">
        <f>IF(AC527=AG527,1,0)</f>
        <v>#N/A</v>
      </c>
      <c r="AN527" t="e">
        <f>IF(AD527=AH527,1,0)</f>
        <v>#N/A</v>
      </c>
      <c r="AO527" t="e">
        <f>IF(H527=AI527,1,0)</f>
        <v>#N/A</v>
      </c>
      <c r="AQ527" s="8">
        <f>COUNTIF($A$2:$A$1228,A527)</f>
        <v>2</v>
      </c>
      <c r="AR527" t="e">
        <f>VLOOKUP(A527,[1]Hoja3!$C$2:$AO$841,39,FALSE)</f>
        <v>#N/A</v>
      </c>
      <c r="AS527" t="str">
        <f>A527 &amp; COUNTIF(A$2:A527,A527)</f>
        <v>02TX0603722</v>
      </c>
      <c r="AT527" s="10" t="e">
        <f>VLOOKUP(AS527,[1]Hoja3!$B$2:$AO$841,38,FALSE)</f>
        <v>#N/A</v>
      </c>
      <c r="AU527" s="9" t="e">
        <f>IF(AR527&gt;AQ527,1,0)</f>
        <v>#N/A</v>
      </c>
    </row>
    <row r="528" spans="1:48" x14ac:dyDescent="0.25">
      <c r="A528" t="s">
        <v>824</v>
      </c>
      <c r="B528">
        <v>2019</v>
      </c>
      <c r="C528" t="s">
        <v>37</v>
      </c>
      <c r="D528" t="s">
        <v>38</v>
      </c>
      <c r="E528">
        <v>9</v>
      </c>
      <c r="F528" t="s">
        <v>44</v>
      </c>
      <c r="G528">
        <v>0</v>
      </c>
      <c r="H528" t="s">
        <v>34</v>
      </c>
      <c r="I528">
        <v>468</v>
      </c>
      <c r="J528">
        <v>715</v>
      </c>
      <c r="K528">
        <v>0</v>
      </c>
      <c r="L528">
        <v>0</v>
      </c>
      <c r="M528">
        <v>0</v>
      </c>
      <c r="N528">
        <v>0.6</v>
      </c>
      <c r="O528">
        <v>0.8</v>
      </c>
      <c r="P528">
        <v>1.05</v>
      </c>
      <c r="Q528" t="s">
        <v>46</v>
      </c>
      <c r="R528">
        <v>5</v>
      </c>
      <c r="S528">
        <v>9</v>
      </c>
      <c r="T528" t="s">
        <v>47</v>
      </c>
      <c r="U528" t="s">
        <v>34</v>
      </c>
      <c r="V528" t="s">
        <v>50</v>
      </c>
      <c r="W528">
        <v>2019</v>
      </c>
      <c r="X528" t="s">
        <v>37</v>
      </c>
      <c r="Y528" t="s">
        <v>38</v>
      </c>
      <c r="Z528">
        <v>9</v>
      </c>
      <c r="AA528">
        <v>1</v>
      </c>
      <c r="AB528">
        <v>13</v>
      </c>
      <c r="AC528">
        <v>0</v>
      </c>
      <c r="AD528">
        <v>0</v>
      </c>
      <c r="AE528">
        <v>0</v>
      </c>
      <c r="AF528" s="10" t="e">
        <f>VLOOKUP(AS528,[1]Hoja3!$B$2:$AO$841,17,FALSE)</f>
        <v>#N/A</v>
      </c>
      <c r="AG528" s="10" t="e">
        <f>VLOOKUP(AS528,[1]Hoja3!$B$2:$AO$841,23,FALSE)</f>
        <v>#N/A</v>
      </c>
      <c r="AH528" s="10" t="e">
        <f>VLOOKUP(AS528,[1]Hoja3!$B$2:$AO$841,28,FALSE)</f>
        <v>#N/A</v>
      </c>
      <c r="AI528" s="10" t="e">
        <f>VLOOKUP(AS528,[1]Hoja3!$B$2:$AO$841,19,FALSE)</f>
        <v>#N/A</v>
      </c>
      <c r="AJ528" s="10"/>
      <c r="AK528">
        <f>IF(AE528=AY528,1,0)</f>
        <v>1</v>
      </c>
      <c r="AL528" t="e">
        <f>IF(AB528=AF528,1,0)</f>
        <v>#N/A</v>
      </c>
      <c r="AM528" t="e">
        <f>IF(AC528=AG528,1,0)</f>
        <v>#N/A</v>
      </c>
      <c r="AN528" t="e">
        <f>IF(AD528=AH528,1,0)</f>
        <v>#N/A</v>
      </c>
      <c r="AO528" t="e">
        <f>IF(H528=AI528,1,0)</f>
        <v>#N/A</v>
      </c>
      <c r="AQ528" s="8">
        <f>COUNTIF($A$2:$A$1228,A528)</f>
        <v>1</v>
      </c>
      <c r="AR528" t="e">
        <f>VLOOKUP(A528,[1]Hoja3!$C$2:$AO$841,39,FALSE)</f>
        <v>#N/A</v>
      </c>
      <c r="AS528" t="str">
        <f>A528 &amp; COUNTIF(A$2:A528,A528)</f>
        <v>09HB3320441</v>
      </c>
      <c r="AT528" s="10" t="e">
        <f>VLOOKUP(AS528,[1]Hoja3!$B$2:$AO$841,38,FALSE)</f>
        <v>#N/A</v>
      </c>
      <c r="AU528" s="9" t="e">
        <f>IF(AR528&gt;AQ528,1,0)</f>
        <v>#N/A</v>
      </c>
    </row>
    <row r="529" spans="1:48" x14ac:dyDescent="0.25">
      <c r="A529" t="s">
        <v>712</v>
      </c>
      <c r="B529">
        <v>2019</v>
      </c>
      <c r="C529" t="s">
        <v>37</v>
      </c>
      <c r="D529" t="s">
        <v>38</v>
      </c>
      <c r="E529">
        <v>9</v>
      </c>
      <c r="F529" t="s">
        <v>44</v>
      </c>
      <c r="G529">
        <v>0</v>
      </c>
      <c r="H529" t="s">
        <v>116</v>
      </c>
      <c r="I529">
        <v>655</v>
      </c>
      <c r="J529">
        <v>1365</v>
      </c>
      <c r="K529">
        <v>0</v>
      </c>
      <c r="L529">
        <v>0</v>
      </c>
      <c r="M529">
        <v>0.6</v>
      </c>
      <c r="N529">
        <v>0.8</v>
      </c>
      <c r="O529">
        <v>1.05</v>
      </c>
      <c r="P529">
        <v>1.1000000000000001</v>
      </c>
      <c r="Q529" t="s">
        <v>46</v>
      </c>
      <c r="R529">
        <v>5</v>
      </c>
      <c r="S529">
        <v>9</v>
      </c>
      <c r="T529" t="s">
        <v>47</v>
      </c>
      <c r="U529" t="s">
        <v>34</v>
      </c>
      <c r="V529" t="s">
        <v>50</v>
      </c>
      <c r="W529">
        <v>2019</v>
      </c>
      <c r="X529" t="s">
        <v>37</v>
      </c>
      <c r="Y529" t="s">
        <v>38</v>
      </c>
      <c r="Z529">
        <v>9</v>
      </c>
      <c r="AA529">
        <v>1</v>
      </c>
      <c r="AB529">
        <v>7</v>
      </c>
      <c r="AC529">
        <v>0</v>
      </c>
      <c r="AD529">
        <v>0</v>
      </c>
      <c r="AE529">
        <v>0</v>
      </c>
      <c r="AF529" s="10" t="e">
        <f>VLOOKUP(AS529,[1]Hoja3!$B$2:$AO$841,17,FALSE)</f>
        <v>#N/A</v>
      </c>
      <c r="AG529" s="10" t="e">
        <f>VLOOKUP(AS529,[1]Hoja3!$B$2:$AO$841,23,FALSE)</f>
        <v>#N/A</v>
      </c>
      <c r="AH529" s="10" t="e">
        <f>VLOOKUP(AS529,[1]Hoja3!$B$2:$AO$841,28,FALSE)</f>
        <v>#N/A</v>
      </c>
      <c r="AI529" s="10" t="e">
        <f>VLOOKUP(AS529,[1]Hoja3!$B$2:$AO$841,19,FALSE)</f>
        <v>#N/A</v>
      </c>
      <c r="AJ529" s="10"/>
      <c r="AK529">
        <f>IF(AE529=AY529,1,0)</f>
        <v>1</v>
      </c>
      <c r="AL529" t="e">
        <f>IF(AB529=AF529,1,0)</f>
        <v>#N/A</v>
      </c>
      <c r="AM529" t="e">
        <f>IF(AC529=AG529,1,0)</f>
        <v>#N/A</v>
      </c>
      <c r="AN529" t="e">
        <f>IF(AD529=AH529,1,0)</f>
        <v>#N/A</v>
      </c>
      <c r="AO529" t="e">
        <f>IF(H529=AI529,1,0)</f>
        <v>#N/A</v>
      </c>
      <c r="AQ529" s="8">
        <f>COUNTIF($A$2:$A$1228,A529)</f>
        <v>6</v>
      </c>
      <c r="AR529" t="e">
        <f>VLOOKUP(A529,[1]Hoja3!$C$2:$AO$841,39,FALSE)</f>
        <v>#N/A</v>
      </c>
      <c r="AS529" t="str">
        <f>A529 &amp; COUNTIF(A$2:A529,A529)</f>
        <v>0Y4X8490312</v>
      </c>
      <c r="AT529" s="10" t="e">
        <f>VLOOKUP(AS529,[1]Hoja3!$B$2:$AO$841,38,FALSE)</f>
        <v>#N/A</v>
      </c>
      <c r="AU529" s="9" t="e">
        <f>IF(AR529&gt;AQ529,1,0)</f>
        <v>#N/A</v>
      </c>
    </row>
    <row r="530" spans="1:48" x14ac:dyDescent="0.25">
      <c r="A530" t="s">
        <v>365</v>
      </c>
      <c r="B530">
        <v>2019</v>
      </c>
      <c r="C530" t="s">
        <v>37</v>
      </c>
      <c r="D530" t="s">
        <v>38</v>
      </c>
      <c r="E530">
        <v>9</v>
      </c>
      <c r="F530" t="s">
        <v>40</v>
      </c>
      <c r="G530">
        <v>3.25</v>
      </c>
      <c r="I530" t="s">
        <v>33</v>
      </c>
      <c r="J530" t="s">
        <v>33</v>
      </c>
      <c r="K530" t="s">
        <v>33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R530" t="s">
        <v>33</v>
      </c>
      <c r="S530" t="s">
        <v>33</v>
      </c>
      <c r="U530" t="s">
        <v>34</v>
      </c>
      <c r="V530" t="s">
        <v>55</v>
      </c>
      <c r="W530">
        <v>2019</v>
      </c>
      <c r="X530" t="s">
        <v>37</v>
      </c>
      <c r="Y530" t="s">
        <v>38</v>
      </c>
      <c r="Z530">
        <v>10</v>
      </c>
      <c r="AA530" t="s">
        <v>33</v>
      </c>
      <c r="AB530">
        <v>0</v>
      </c>
      <c r="AC530">
        <v>0</v>
      </c>
      <c r="AD530">
        <v>0</v>
      </c>
      <c r="AE530">
        <v>0</v>
      </c>
      <c r="AF530" s="10">
        <f>VLOOKUP(AS530,[1]Hoja3!$B$2:$AO$841,17,FALSE)</f>
        <v>564</v>
      </c>
      <c r="AG530" s="10">
        <f>VLOOKUP(AS530,[1]Hoja3!$B$2:$AO$841,23,FALSE)</f>
        <v>1.05</v>
      </c>
      <c r="AH530" s="10">
        <f>VLOOKUP(AS530,[1]Hoja3!$B$2:$AO$841,28,FALSE)</f>
        <v>0.40777777777777779</v>
      </c>
      <c r="AI530" s="10" t="str">
        <f>VLOOKUP(AS530,[1]Hoja3!$B$2:$AO$841,19,FALSE)</f>
        <v>A4 Mono MFPs</v>
      </c>
      <c r="AJ530" s="10">
        <f>VLOOKUP(AS530,[1]Hoja3!$B$2:$AO$841,15,FALSE)</f>
        <v>0</v>
      </c>
      <c r="AK530">
        <f>IF(AE530=AY530,1,0)</f>
        <v>1</v>
      </c>
      <c r="AL530">
        <f>IF(AB530=AF530,1,0)</f>
        <v>0</v>
      </c>
      <c r="AM530">
        <f>IF(AC530=AG530,1,0)</f>
        <v>0</v>
      </c>
      <c r="AN530">
        <f>IF(AD530=AH530,1,0)</f>
        <v>0</v>
      </c>
      <c r="AO530">
        <f>IF(H530=AI530,1,0)</f>
        <v>0</v>
      </c>
      <c r="AP530">
        <f>IF(AJ530=AA530,1,0)</f>
        <v>0</v>
      </c>
      <c r="AQ530" s="8">
        <f>COUNTIF($A$2:$A$1228,A530)</f>
        <v>1</v>
      </c>
      <c r="AR530">
        <f>VLOOKUP(A530,[1]Hoja3!$C$2:$AO$841,39,FALSE)</f>
        <v>1</v>
      </c>
      <c r="AS530" t="str">
        <f>A530 &amp; COUNTIF(A$2:A530,A530)</f>
        <v>09HB3205841</v>
      </c>
      <c r="AT530" s="10">
        <f>VLOOKUP(AS530,[1]Hoja3!$B$2:$AO$841,38,FALSE)</f>
        <v>750.75000000000011</v>
      </c>
      <c r="AU530" s="9">
        <f>IF(AR530&gt;AQ530,1,0)</f>
        <v>0</v>
      </c>
      <c r="AV530">
        <f>IF(P530="NA",2,IF(OR(F530="INSTALACION NUEVA",F530="Mantenimiento preventivo"),3,IF(AND(AB530&lt;AF530,AK530&lt;&gt;1),4,IF(AT530&gt;AE530,1,0))))</f>
        <v>2</v>
      </c>
    </row>
    <row r="531" spans="1:48" x14ac:dyDescent="0.25">
      <c r="A531" t="s">
        <v>372</v>
      </c>
      <c r="B531">
        <v>2019</v>
      </c>
      <c r="C531" t="s">
        <v>37</v>
      </c>
      <c r="D531" t="s">
        <v>38</v>
      </c>
      <c r="E531">
        <v>9</v>
      </c>
      <c r="F531" t="s">
        <v>40</v>
      </c>
      <c r="G531">
        <v>0</v>
      </c>
      <c r="H531" t="s">
        <v>34</v>
      </c>
      <c r="I531">
        <v>468</v>
      </c>
      <c r="J531">
        <v>715</v>
      </c>
      <c r="K531">
        <v>0</v>
      </c>
      <c r="L531">
        <v>0</v>
      </c>
      <c r="M531">
        <v>0</v>
      </c>
      <c r="N531">
        <v>0.6</v>
      </c>
      <c r="O531">
        <v>0.8</v>
      </c>
      <c r="P531">
        <v>1.05</v>
      </c>
      <c r="Q531" t="s">
        <v>46</v>
      </c>
      <c r="R531">
        <v>5</v>
      </c>
      <c r="S531">
        <v>9</v>
      </c>
      <c r="T531" t="s">
        <v>47</v>
      </c>
      <c r="U531" t="s">
        <v>34</v>
      </c>
      <c r="V531" t="s">
        <v>55</v>
      </c>
      <c r="W531">
        <v>2019</v>
      </c>
      <c r="X531" t="s">
        <v>37</v>
      </c>
      <c r="Y531" t="s">
        <v>38</v>
      </c>
      <c r="Z531">
        <v>12</v>
      </c>
      <c r="AA531">
        <v>0</v>
      </c>
      <c r="AB531">
        <v>239</v>
      </c>
      <c r="AC531">
        <v>1.05</v>
      </c>
      <c r="AD531">
        <v>0</v>
      </c>
      <c r="AE531">
        <v>750.75</v>
      </c>
      <c r="AF531" s="10">
        <f>VLOOKUP(AS531,[1]Hoja3!$B$2:$AO$841,17,FALSE)</f>
        <v>239</v>
      </c>
      <c r="AG531" s="10">
        <f>VLOOKUP(AS531,[1]Hoja3!$B$2:$AO$841,23,FALSE)</f>
        <v>1.05</v>
      </c>
      <c r="AH531" s="10">
        <f>VLOOKUP(AS531,[1]Hoja3!$B$2:$AO$841,28,FALSE)</f>
        <v>0</v>
      </c>
      <c r="AI531" s="10" t="str">
        <f>VLOOKUP(AS531,[1]Hoja3!$B$2:$AO$841,19,FALSE)</f>
        <v>A4 Mono MFPs</v>
      </c>
      <c r="AJ531" s="10">
        <f>VLOOKUP(AS531,[1]Hoja3!$B$2:$AO$841,15,FALSE)</f>
        <v>0</v>
      </c>
      <c r="AK531">
        <f>IF(AE531=AY531,1,0)</f>
        <v>0</v>
      </c>
      <c r="AL531">
        <f>IF(AB531=AF531,1,0)</f>
        <v>1</v>
      </c>
      <c r="AM531">
        <f>IF(AC531=AG531,1,0)</f>
        <v>1</v>
      </c>
      <c r="AN531">
        <f>IF(AD531=AH531,1,0)</f>
        <v>1</v>
      </c>
      <c r="AO531">
        <f>IF(H531=AI531,1,0)</f>
        <v>1</v>
      </c>
      <c r="AP531">
        <f>IF(AJ531=AA531,1,0)</f>
        <v>1</v>
      </c>
      <c r="AQ531" s="8">
        <f>COUNTIF($A$2:$A$1228,A531)</f>
        <v>1</v>
      </c>
      <c r="AR531">
        <f>VLOOKUP(A531,[1]Hoja3!$C$2:$AO$841,39,FALSE)</f>
        <v>1</v>
      </c>
      <c r="AS531" t="str">
        <f>A531 &amp; COUNTIF(A$2:A531,A531)</f>
        <v>0C4X0061531</v>
      </c>
      <c r="AT531" s="10">
        <f>VLOOKUP(AS531,[1]Hoja3!$B$2:$AO$841,38,FALSE)</f>
        <v>750.75000000000011</v>
      </c>
      <c r="AU531" s="9">
        <f>IF(AR531&gt;AQ531,1,0)</f>
        <v>0</v>
      </c>
      <c r="AV531">
        <f>IF(P531="NA",2,IF(OR(F531="INSTALACION NUEVA",F531="Mantenimiento preventivo"),3,IF(AND(AB531&lt;AF531,AK531&lt;&gt;1),4,IF(AT531&gt;AE531,1,0))))</f>
        <v>0</v>
      </c>
    </row>
    <row r="532" spans="1:48" x14ac:dyDescent="0.25">
      <c r="A532" t="s">
        <v>74</v>
      </c>
      <c r="B532">
        <v>2019</v>
      </c>
      <c r="C532" t="s">
        <v>37</v>
      </c>
      <c r="D532" t="s">
        <v>38</v>
      </c>
      <c r="E532">
        <v>9</v>
      </c>
      <c r="F532" t="s">
        <v>40</v>
      </c>
      <c r="G532">
        <v>0.83333330000000005</v>
      </c>
      <c r="H532" t="s">
        <v>54</v>
      </c>
      <c r="I532">
        <v>803</v>
      </c>
      <c r="J532">
        <v>1573</v>
      </c>
      <c r="K532">
        <v>0.2</v>
      </c>
      <c r="L532">
        <v>0.6</v>
      </c>
      <c r="M532">
        <v>0.8</v>
      </c>
      <c r="N532">
        <v>1.05</v>
      </c>
      <c r="O532">
        <v>1.1000000000000001</v>
      </c>
      <c r="P532">
        <v>1.1499999999999999</v>
      </c>
      <c r="Q532" t="s">
        <v>46</v>
      </c>
      <c r="R532">
        <v>4</v>
      </c>
      <c r="S532">
        <v>6</v>
      </c>
      <c r="T532" t="s">
        <v>47</v>
      </c>
      <c r="U532" t="s">
        <v>54</v>
      </c>
      <c r="V532" t="s">
        <v>50</v>
      </c>
      <c r="W532">
        <v>2019</v>
      </c>
      <c r="X532" t="s">
        <v>37</v>
      </c>
      <c r="Y532" t="s">
        <v>38</v>
      </c>
      <c r="Z532">
        <v>9</v>
      </c>
      <c r="AA532">
        <v>0</v>
      </c>
      <c r="AB532">
        <v>4</v>
      </c>
      <c r="AC532">
        <v>0.6</v>
      </c>
      <c r="AD532">
        <v>0.20833332500000001</v>
      </c>
      <c r="AE532">
        <v>943.8</v>
      </c>
      <c r="AF532" s="10">
        <f>VLOOKUP(AS532,[1]Hoja3!$B$2:$AO$841,17,FALSE)</f>
        <v>14</v>
      </c>
      <c r="AG532" s="10">
        <f>VLOOKUP(AS532,[1]Hoja3!$B$2:$AO$841,23,FALSE)</f>
        <v>0.8</v>
      </c>
      <c r="AH532" s="10">
        <f>VLOOKUP(AS532,[1]Hoja3!$B$2:$AO$841,28,FALSE)</f>
        <v>0.14499999999999999</v>
      </c>
      <c r="AI532" s="10" t="str">
        <f>VLOOKUP(AS532,[1]Hoja3!$B$2:$AO$841,19,FALSE)</f>
        <v>Entry Production Color Low/Mid</v>
      </c>
      <c r="AJ532" s="10">
        <f>VLOOKUP(AS532,[1]Hoja3!$B$2:$AO$841,15,FALSE)</f>
        <v>0</v>
      </c>
      <c r="AK532">
        <f>IF(AE532=AY532,1,0)</f>
        <v>0</v>
      </c>
      <c r="AL532">
        <f>IF(AB532=AF532,1,0)</f>
        <v>0</v>
      </c>
      <c r="AM532">
        <f>IF(AC532=AG532,1,0)</f>
        <v>0</v>
      </c>
      <c r="AN532">
        <f>IF(AD532=AH532,1,0)</f>
        <v>0</v>
      </c>
      <c r="AO532">
        <f>IF(H532=AI532,1,0)</f>
        <v>1</v>
      </c>
      <c r="AP532">
        <f>IF(AJ532=AA532,1,0)</f>
        <v>1</v>
      </c>
      <c r="AQ532" s="8">
        <f>COUNTIF($A$2:$A$1228,A532)</f>
        <v>2</v>
      </c>
      <c r="AR532">
        <f>VLOOKUP(A532,[1]Hoja3!$C$2:$AO$841,39,FALSE)</f>
        <v>2</v>
      </c>
      <c r="AS532" t="str">
        <f>A532 &amp; COUNTIF(A$2:A532,A532)</f>
        <v>0DRB1312602</v>
      </c>
      <c r="AT532" s="10">
        <f>VLOOKUP(AS532,[1]Hoja3!$B$2:$AO$841,38,FALSE)</f>
        <v>1258.4000000000003</v>
      </c>
      <c r="AU532" s="9">
        <f>IF(AR532&gt;AQ532,1,0)</f>
        <v>0</v>
      </c>
      <c r="AV532">
        <f>IF(P532="NA",2,IF(OR(F532="INSTALACION NUEVA",F532="Mantenimiento preventivo"),3,IF(AND(AB532&lt;AF532,AK532&lt;&gt;1),4,IF(AT532&gt;AE532,1,0))))</f>
        <v>4</v>
      </c>
    </row>
    <row r="533" spans="1:48" x14ac:dyDescent="0.25">
      <c r="A533" t="s">
        <v>825</v>
      </c>
      <c r="B533">
        <v>2019</v>
      </c>
      <c r="C533" t="s">
        <v>37</v>
      </c>
      <c r="D533" t="s">
        <v>38</v>
      </c>
      <c r="E533">
        <v>9</v>
      </c>
      <c r="F533" t="s">
        <v>40</v>
      </c>
      <c r="G533">
        <v>1.433333</v>
      </c>
      <c r="I533" t="s">
        <v>33</v>
      </c>
      <c r="J533" t="s">
        <v>33</v>
      </c>
      <c r="K533" t="s">
        <v>33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R533" t="s">
        <v>33</v>
      </c>
      <c r="S533" t="s">
        <v>33</v>
      </c>
      <c r="U533" t="s">
        <v>34</v>
      </c>
      <c r="V533" t="s">
        <v>42</v>
      </c>
      <c r="W533">
        <v>2019</v>
      </c>
      <c r="X533" t="s">
        <v>37</v>
      </c>
      <c r="Y533" t="s">
        <v>38</v>
      </c>
      <c r="Z533">
        <v>9</v>
      </c>
      <c r="AA533" t="s">
        <v>33</v>
      </c>
      <c r="AB533">
        <v>0</v>
      </c>
      <c r="AC533">
        <v>0</v>
      </c>
      <c r="AD533">
        <v>0</v>
      </c>
      <c r="AE533">
        <v>0</v>
      </c>
      <c r="AF533" s="10">
        <f>VLOOKUP(AS533,[1]Hoja3!$B$2:$AO$841,17,FALSE)</f>
        <v>2686</v>
      </c>
      <c r="AG533" s="10">
        <f>VLOOKUP(AS533,[1]Hoja3!$B$2:$AO$841,23,FALSE)</f>
        <v>1.05</v>
      </c>
      <c r="AH533" s="10">
        <f>VLOOKUP(AS533,[1]Hoja3!$B$2:$AO$841,28,FALSE)</f>
        <v>0.45199999999999996</v>
      </c>
      <c r="AI533" s="10" t="str">
        <f>VLOOKUP(AS533,[1]Hoja3!$B$2:$AO$841,19,FALSE)</f>
        <v>A4 Mono MFPs</v>
      </c>
      <c r="AJ533" s="10">
        <f>VLOOKUP(AS533,[1]Hoja3!$B$2:$AO$841,15,FALSE)</f>
        <v>0</v>
      </c>
      <c r="AK533">
        <f>IF(AE533=AY533,1,0)</f>
        <v>1</v>
      </c>
      <c r="AL533">
        <f>IF(AB533=AF533,1,0)</f>
        <v>0</v>
      </c>
      <c r="AM533">
        <f>IF(AC533=AG533,1,0)</f>
        <v>0</v>
      </c>
      <c r="AN533">
        <f>IF(AD533=AH533,1,0)</f>
        <v>0</v>
      </c>
      <c r="AO533">
        <f>IF(H533=AI533,1,0)</f>
        <v>0</v>
      </c>
      <c r="AP533">
        <f>IF(AJ533=AA533,1,0)</f>
        <v>0</v>
      </c>
      <c r="AQ533" s="8">
        <f>COUNTIF($A$2:$A$1228,A533)</f>
        <v>3</v>
      </c>
      <c r="AR533">
        <f>VLOOKUP(A533,[1]Hoja3!$C$2:$AO$841,39,FALSE)</f>
        <v>1</v>
      </c>
      <c r="AS533" t="str">
        <f>A533 &amp; COUNTIF(A$2:A533,A533)</f>
        <v>09HB3282271</v>
      </c>
      <c r="AT533" s="10">
        <f>VLOOKUP(AS533,[1]Hoja3!$B$2:$AO$841,38,FALSE)</f>
        <v>750.75000000000011</v>
      </c>
      <c r="AU533" s="9">
        <f>IF(AR533&gt;AQ533,1,0)</f>
        <v>0</v>
      </c>
      <c r="AV533">
        <f>IF(P533="NA",2,IF(OR(F533="INSTALACION NUEVA",F533="Mantenimiento preventivo"),3,IF(AND(AB533&lt;AF533,AK533&lt;&gt;1),4,IF(AT533&gt;AE533,1,0))))</f>
        <v>2</v>
      </c>
    </row>
    <row r="534" spans="1:48" x14ac:dyDescent="0.25">
      <c r="A534" t="s">
        <v>826</v>
      </c>
      <c r="B534">
        <v>2019</v>
      </c>
      <c r="C534" t="s">
        <v>37</v>
      </c>
      <c r="D534" t="s">
        <v>38</v>
      </c>
      <c r="E534">
        <v>9</v>
      </c>
      <c r="F534" t="s">
        <v>40</v>
      </c>
      <c r="G534">
        <v>0.1166667</v>
      </c>
      <c r="H534" t="s">
        <v>116</v>
      </c>
      <c r="I534">
        <v>655</v>
      </c>
      <c r="J534">
        <v>1365</v>
      </c>
      <c r="K534">
        <v>0</v>
      </c>
      <c r="L534">
        <v>0</v>
      </c>
      <c r="M534">
        <v>0.6</v>
      </c>
      <c r="N534">
        <v>0.8</v>
      </c>
      <c r="O534">
        <v>1.05</v>
      </c>
      <c r="P534">
        <v>1.1000000000000001</v>
      </c>
      <c r="Q534" t="s">
        <v>46</v>
      </c>
      <c r="R534">
        <v>5</v>
      </c>
      <c r="S534">
        <v>9</v>
      </c>
      <c r="T534" t="s">
        <v>47</v>
      </c>
      <c r="U534" t="s">
        <v>45</v>
      </c>
      <c r="V534" t="s">
        <v>55</v>
      </c>
      <c r="W534">
        <v>2019</v>
      </c>
      <c r="X534" t="s">
        <v>37</v>
      </c>
      <c r="Y534" t="s">
        <v>38</v>
      </c>
      <c r="Z534">
        <v>11</v>
      </c>
      <c r="AA534">
        <v>0</v>
      </c>
      <c r="AB534">
        <v>0</v>
      </c>
      <c r="AC534">
        <v>1.1000000000000001</v>
      </c>
      <c r="AD534">
        <v>2.3333340000000001E-2</v>
      </c>
      <c r="AE534">
        <v>1501.5</v>
      </c>
      <c r="AF534" s="10">
        <f>VLOOKUP(AS534,[1]Hoja3!$B$2:$AO$841,17,FALSE)</f>
        <v>230</v>
      </c>
      <c r="AG534" s="10">
        <f>VLOOKUP(AS534,[1]Hoja3!$B$2:$AO$841,23,FALSE)</f>
        <v>1.1000000000000001</v>
      </c>
      <c r="AH534" s="10">
        <f>VLOOKUP(AS534,[1]Hoja3!$B$2:$AO$841,28,FALSE)</f>
        <v>0.15</v>
      </c>
      <c r="AI534" s="10" t="str">
        <f>VLOOKUP(AS534,[1]Hoja3!$B$2:$AO$841,19,FALSE)</f>
        <v>Office Digital</v>
      </c>
      <c r="AJ534" s="10">
        <f>VLOOKUP(AS534,[1]Hoja3!$B$2:$AO$841,15,FALSE)</f>
        <v>1</v>
      </c>
      <c r="AK534">
        <f>IF(AE534=AY534,1,0)</f>
        <v>0</v>
      </c>
      <c r="AL534">
        <f>IF(AB534=AF534,1,0)</f>
        <v>0</v>
      </c>
      <c r="AM534">
        <f>IF(AC534=AG534,1,0)</f>
        <v>1</v>
      </c>
      <c r="AN534">
        <f>IF(AD534=AH534,1,0)</f>
        <v>0</v>
      </c>
      <c r="AO534">
        <f>IF(H534=AI534,1,0)</f>
        <v>1</v>
      </c>
      <c r="AP534">
        <f>IF(AJ534=AA534,1,0)</f>
        <v>0</v>
      </c>
      <c r="AQ534" s="8">
        <f>COUNTIF($A$2:$A$1228,A534)</f>
        <v>1</v>
      </c>
      <c r="AR534">
        <f>VLOOKUP(A534,[1]Hoja3!$C$2:$AO$841,39,FALSE)</f>
        <v>1</v>
      </c>
      <c r="AS534" t="str">
        <f>A534 &amp; COUNTIF(A$2:A534,A534)</f>
        <v>0Y4X8429881</v>
      </c>
      <c r="AT534" s="10">
        <f>VLOOKUP(AS534,[1]Hoja3!$B$2:$AO$841,38,FALSE)</f>
        <v>0</v>
      </c>
      <c r="AU534" s="9">
        <f>IF(AR534&gt;AQ534,1,0)</f>
        <v>0</v>
      </c>
      <c r="AV534">
        <f>IF(P534="NA",2,IF(OR(F534="INSTALACION NUEVA",F534="Mantenimiento preventivo"),3,IF(AND(AB534&lt;AF534,AK534&lt;&gt;1),4,IF(AT534&gt;AE534,1,0))))</f>
        <v>4</v>
      </c>
    </row>
    <row r="535" spans="1:48" x14ac:dyDescent="0.25">
      <c r="A535" t="s">
        <v>827</v>
      </c>
      <c r="B535">
        <v>2019</v>
      </c>
      <c r="C535" t="s">
        <v>37</v>
      </c>
      <c r="D535" t="s">
        <v>38</v>
      </c>
      <c r="E535">
        <v>9</v>
      </c>
      <c r="F535" t="s">
        <v>40</v>
      </c>
      <c r="G535">
        <v>0.73333329999999997</v>
      </c>
      <c r="I535" t="s">
        <v>33</v>
      </c>
      <c r="J535" t="s">
        <v>33</v>
      </c>
      <c r="K535" t="s">
        <v>33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R535" t="s">
        <v>33</v>
      </c>
      <c r="S535" t="s">
        <v>33</v>
      </c>
      <c r="U535" t="s">
        <v>34</v>
      </c>
      <c r="V535" t="s">
        <v>83</v>
      </c>
      <c r="W535">
        <v>2019</v>
      </c>
      <c r="X535" t="s">
        <v>37</v>
      </c>
      <c r="Y535" t="s">
        <v>38</v>
      </c>
      <c r="Z535">
        <v>15</v>
      </c>
      <c r="AA535" t="s">
        <v>33</v>
      </c>
      <c r="AB535">
        <v>12</v>
      </c>
      <c r="AC535">
        <v>0</v>
      </c>
      <c r="AD535">
        <v>0</v>
      </c>
      <c r="AE535">
        <v>0</v>
      </c>
      <c r="AF535" s="10">
        <f>VLOOKUP(AS535,[1]Hoja3!$B$2:$AO$841,17,FALSE)</f>
        <v>1171</v>
      </c>
      <c r="AG535" s="10">
        <f>VLOOKUP(AS535,[1]Hoja3!$B$2:$AO$841,23,FALSE)</f>
        <v>1.05</v>
      </c>
      <c r="AH535" s="10">
        <f>VLOOKUP(AS535,[1]Hoja3!$B$2:$AO$841,28,FALSE)</f>
        <v>0.37</v>
      </c>
      <c r="AI535" s="10" t="str">
        <f>VLOOKUP(AS535,[1]Hoja3!$B$2:$AO$841,19,FALSE)</f>
        <v>A4 Mono MFPs</v>
      </c>
      <c r="AJ535" s="10">
        <f>VLOOKUP(AS535,[1]Hoja3!$B$2:$AO$841,15,FALSE)</f>
        <v>0</v>
      </c>
      <c r="AK535">
        <f>IF(AE535=AY535,1,0)</f>
        <v>1</v>
      </c>
      <c r="AL535">
        <f>IF(AB535=AF535,1,0)</f>
        <v>0</v>
      </c>
      <c r="AM535">
        <f>IF(AC535=AG535,1,0)</f>
        <v>0</v>
      </c>
      <c r="AN535">
        <f>IF(AD535=AH535,1,0)</f>
        <v>0</v>
      </c>
      <c r="AO535">
        <f>IF(H535=AI535,1,0)</f>
        <v>0</v>
      </c>
      <c r="AP535">
        <f>IF(AJ535=AA535,1,0)</f>
        <v>0</v>
      </c>
      <c r="AQ535" s="8">
        <f>COUNTIF($A$2:$A$1228,A535)</f>
        <v>1</v>
      </c>
      <c r="AR535">
        <f>VLOOKUP(A535,[1]Hoja3!$C$2:$AO$841,39,FALSE)</f>
        <v>2</v>
      </c>
      <c r="AS535" t="str">
        <f>A535 &amp; COUNTIF(A$2:A535,A535)</f>
        <v>0A2T3863031</v>
      </c>
      <c r="AT535" s="10">
        <f>VLOOKUP(AS535,[1]Hoja3!$B$2:$AO$841,38,FALSE)</f>
        <v>572.00000000000011</v>
      </c>
      <c r="AU535" s="9">
        <f>IF(AR535&gt;AQ535,1,0)</f>
        <v>1</v>
      </c>
      <c r="AV535">
        <f>IF(P535="NA",2,IF(OR(F535="INSTALACION NUEVA",F535="Mantenimiento preventivo"),3,IF(AND(AB535&lt;AF535,AK535&lt;&gt;1),4,IF(AT535&gt;AE535,1,0))))</f>
        <v>2</v>
      </c>
    </row>
    <row r="536" spans="1:48" x14ac:dyDescent="0.25">
      <c r="A536" t="s">
        <v>383</v>
      </c>
      <c r="B536">
        <v>2019</v>
      </c>
      <c r="C536" t="s">
        <v>37</v>
      </c>
      <c r="D536" t="s">
        <v>38</v>
      </c>
      <c r="E536">
        <v>9</v>
      </c>
      <c r="F536" t="s">
        <v>40</v>
      </c>
      <c r="G536">
        <v>0</v>
      </c>
      <c r="H536" t="s">
        <v>71</v>
      </c>
      <c r="I536">
        <v>468</v>
      </c>
      <c r="J536">
        <v>715</v>
      </c>
      <c r="K536">
        <v>0</v>
      </c>
      <c r="L536">
        <v>0</v>
      </c>
      <c r="M536">
        <v>0</v>
      </c>
      <c r="N536">
        <v>0.6</v>
      </c>
      <c r="O536">
        <v>0.8</v>
      </c>
      <c r="P536">
        <v>1.05</v>
      </c>
      <c r="Q536" t="s">
        <v>46</v>
      </c>
      <c r="R536">
        <v>5</v>
      </c>
      <c r="S536">
        <v>9</v>
      </c>
      <c r="T536" t="s">
        <v>47</v>
      </c>
      <c r="U536" t="s">
        <v>71</v>
      </c>
      <c r="V536" t="s">
        <v>55</v>
      </c>
      <c r="W536">
        <v>2019</v>
      </c>
      <c r="X536" t="s">
        <v>37</v>
      </c>
      <c r="Y536" t="s">
        <v>38</v>
      </c>
      <c r="Z536">
        <v>11</v>
      </c>
      <c r="AA536">
        <v>0</v>
      </c>
      <c r="AB536">
        <v>187</v>
      </c>
      <c r="AC536">
        <v>1.05</v>
      </c>
      <c r="AD536">
        <v>0</v>
      </c>
      <c r="AE536">
        <v>750.75</v>
      </c>
      <c r="AF536" s="10">
        <f>VLOOKUP(AS536,[1]Hoja3!$B$2:$AO$841,17,FALSE)</f>
        <v>187</v>
      </c>
      <c r="AG536" s="10">
        <f>VLOOKUP(AS536,[1]Hoja3!$B$2:$AO$841,23,FALSE)</f>
        <v>1.05</v>
      </c>
      <c r="AH536" s="10">
        <f>VLOOKUP(AS536,[1]Hoja3!$B$2:$AO$841,28,FALSE)</f>
        <v>0</v>
      </c>
      <c r="AI536" s="10" t="str">
        <f>VLOOKUP(AS536,[1]Hoja3!$B$2:$AO$841,19,FALSE)</f>
        <v>Entry Mono Printers</v>
      </c>
      <c r="AJ536" s="10">
        <f>VLOOKUP(AS536,[1]Hoja3!$B$2:$AO$841,15,FALSE)</f>
        <v>0</v>
      </c>
      <c r="AK536">
        <f>IF(AE536=AY536,1,0)</f>
        <v>0</v>
      </c>
      <c r="AL536">
        <f>IF(AB536=AF536,1,0)</f>
        <v>1</v>
      </c>
      <c r="AM536">
        <f>IF(AC536=AG536,1,0)</f>
        <v>1</v>
      </c>
      <c r="AN536">
        <f>IF(AD536=AH536,1,0)</f>
        <v>1</v>
      </c>
      <c r="AO536">
        <f>IF(H536=AI536,1,0)</f>
        <v>1</v>
      </c>
      <c r="AP536">
        <f>IF(AJ536=AA536,1,0)</f>
        <v>1</v>
      </c>
      <c r="AQ536" s="8">
        <f>COUNTIF($A$2:$A$1228,A536)</f>
        <v>3</v>
      </c>
      <c r="AR536">
        <f>VLOOKUP(A536,[1]Hoja3!$C$2:$AO$841,39,FALSE)</f>
        <v>3</v>
      </c>
      <c r="AS536" t="str">
        <f>A536 &amp; COUNTIF(A$2:A536,A536)</f>
        <v>0XLT2784811</v>
      </c>
      <c r="AT536" s="10">
        <f>VLOOKUP(AS536,[1]Hoja3!$B$2:$AO$841,38,FALSE)</f>
        <v>750.75000000000011</v>
      </c>
      <c r="AU536" s="9">
        <f>IF(AR536&gt;AQ536,1,0)</f>
        <v>0</v>
      </c>
      <c r="AV536">
        <f>IF(P536="NA",2,IF(OR(F536="INSTALACION NUEVA",F536="Mantenimiento preventivo"),3,IF(AND(AB536&lt;AF536,AK536&lt;&gt;1),4,IF(AT536&gt;AE536,1,0))))</f>
        <v>0</v>
      </c>
    </row>
    <row r="537" spans="1:48" x14ac:dyDescent="0.25">
      <c r="A537" t="s">
        <v>367</v>
      </c>
      <c r="B537">
        <v>2019</v>
      </c>
      <c r="C537" t="s">
        <v>37</v>
      </c>
      <c r="D537" t="s">
        <v>38</v>
      </c>
      <c r="E537">
        <v>9</v>
      </c>
      <c r="F537" t="s">
        <v>40</v>
      </c>
      <c r="G537">
        <v>8.3333340000000006E-2</v>
      </c>
      <c r="H537" t="s">
        <v>34</v>
      </c>
      <c r="I537">
        <v>468</v>
      </c>
      <c r="J537">
        <v>715</v>
      </c>
      <c r="K537">
        <v>0</v>
      </c>
      <c r="L537">
        <v>0</v>
      </c>
      <c r="M537">
        <v>0</v>
      </c>
      <c r="N537">
        <v>0.6</v>
      </c>
      <c r="O537">
        <v>0.8</v>
      </c>
      <c r="P537">
        <v>1.05</v>
      </c>
      <c r="Q537" t="s">
        <v>46</v>
      </c>
      <c r="R537">
        <v>5</v>
      </c>
      <c r="S537">
        <v>9</v>
      </c>
      <c r="T537" t="s">
        <v>47</v>
      </c>
      <c r="U537" t="s">
        <v>34</v>
      </c>
      <c r="V537" t="s">
        <v>55</v>
      </c>
      <c r="W537">
        <v>2019</v>
      </c>
      <c r="X537" t="s">
        <v>37</v>
      </c>
      <c r="Y537" t="s">
        <v>38</v>
      </c>
      <c r="Z537">
        <v>11</v>
      </c>
      <c r="AA537">
        <v>0</v>
      </c>
      <c r="AB537">
        <v>91</v>
      </c>
      <c r="AC537">
        <v>1.05</v>
      </c>
      <c r="AD537">
        <v>1.6666667999999999E-2</v>
      </c>
      <c r="AE537">
        <v>750.75</v>
      </c>
      <c r="AF537" s="10">
        <f>VLOOKUP(AS537,[1]Hoja3!$B$2:$AO$841,17,FALSE)</f>
        <v>92</v>
      </c>
      <c r="AG537" s="10">
        <f>VLOOKUP(AS537,[1]Hoja3!$B$2:$AO$841,23,FALSE)</f>
        <v>1.05</v>
      </c>
      <c r="AH537" s="10">
        <f>VLOOKUP(AS537,[1]Hoja3!$B$2:$AO$841,28,FALSE)</f>
        <v>0</v>
      </c>
      <c r="AI537" s="10" t="str">
        <f>VLOOKUP(AS537,[1]Hoja3!$B$2:$AO$841,19,FALSE)</f>
        <v>A4 Mono MFPs</v>
      </c>
      <c r="AJ537" s="10">
        <f>VLOOKUP(AS537,[1]Hoja3!$B$2:$AO$841,15,FALSE)</f>
        <v>0</v>
      </c>
      <c r="AK537">
        <f>IF(AE537=AY537,1,0)</f>
        <v>0</v>
      </c>
      <c r="AL537">
        <f>IF(AB537=AF537,1,0)</f>
        <v>0</v>
      </c>
      <c r="AM537">
        <f>IF(AC537=AG537,1,0)</f>
        <v>1</v>
      </c>
      <c r="AN537">
        <f>IF(AD537=AH537,1,0)</f>
        <v>0</v>
      </c>
      <c r="AO537">
        <f>IF(H537=AI537,1,0)</f>
        <v>1</v>
      </c>
      <c r="AP537">
        <f>IF(AJ537=AA537,1,0)</f>
        <v>1</v>
      </c>
      <c r="AQ537" s="8">
        <f>COUNTIF($A$2:$A$1228,A537)</f>
        <v>1</v>
      </c>
      <c r="AR537">
        <f>VLOOKUP(A537,[1]Hoja3!$C$2:$AO$841,39,FALSE)</f>
        <v>1</v>
      </c>
      <c r="AS537" t="str">
        <f>A537 &amp; COUNTIF(A$2:A537,A537)</f>
        <v>0A2T3705601</v>
      </c>
      <c r="AT537" s="10">
        <f>VLOOKUP(AS537,[1]Hoja3!$B$2:$AO$841,38,FALSE)</f>
        <v>750.75000000000011</v>
      </c>
      <c r="AU537" s="9">
        <f>IF(AR537&gt;AQ537,1,0)</f>
        <v>0</v>
      </c>
      <c r="AV537">
        <f>IF(P537="NA",2,IF(OR(F537="INSTALACION NUEVA",F537="Mantenimiento preventivo"),3,IF(AND(AB537&lt;AF537,AK537&lt;&gt;1),4,IF(AT537&gt;AE537,1,0))))</f>
        <v>4</v>
      </c>
    </row>
    <row r="538" spans="1:48" x14ac:dyDescent="0.25">
      <c r="A538" t="s">
        <v>373</v>
      </c>
      <c r="B538">
        <v>2019</v>
      </c>
      <c r="C538" t="s">
        <v>37</v>
      </c>
      <c r="D538" t="s">
        <v>38</v>
      </c>
      <c r="E538">
        <v>9</v>
      </c>
      <c r="F538" t="s">
        <v>40</v>
      </c>
      <c r="G538">
        <v>8.3333340000000006E-2</v>
      </c>
      <c r="H538" t="s">
        <v>34</v>
      </c>
      <c r="I538">
        <v>468</v>
      </c>
      <c r="J538">
        <v>715</v>
      </c>
      <c r="K538">
        <v>0</v>
      </c>
      <c r="L538">
        <v>0</v>
      </c>
      <c r="M538">
        <v>0</v>
      </c>
      <c r="N538">
        <v>0.6</v>
      </c>
      <c r="O538">
        <v>0.8</v>
      </c>
      <c r="P538">
        <v>1.05</v>
      </c>
      <c r="Q538" t="s">
        <v>46</v>
      </c>
      <c r="R538">
        <v>5</v>
      </c>
      <c r="S538">
        <v>9</v>
      </c>
      <c r="T538" t="s">
        <v>47</v>
      </c>
      <c r="U538" t="s">
        <v>34</v>
      </c>
      <c r="V538" t="s">
        <v>59</v>
      </c>
      <c r="W538">
        <v>2019</v>
      </c>
      <c r="X538" t="s">
        <v>37</v>
      </c>
      <c r="Y538" t="s">
        <v>38</v>
      </c>
      <c r="Z538">
        <v>12</v>
      </c>
      <c r="AA538">
        <v>0</v>
      </c>
      <c r="AB538">
        <v>125</v>
      </c>
      <c r="AC538">
        <v>1.05</v>
      </c>
      <c r="AD538">
        <v>1.6666667999999999E-2</v>
      </c>
      <c r="AE538">
        <v>750.75</v>
      </c>
      <c r="AF538" s="10">
        <f>VLOOKUP(AS538,[1]Hoja3!$B$2:$AO$841,17,FALSE)</f>
        <v>125</v>
      </c>
      <c r="AG538" s="10">
        <f>VLOOKUP(AS538,[1]Hoja3!$B$2:$AO$841,23,FALSE)</f>
        <v>1.05</v>
      </c>
      <c r="AH538" s="10">
        <f>VLOOKUP(AS538,[1]Hoja3!$B$2:$AO$841,28,FALSE)</f>
        <v>0.17399999999999999</v>
      </c>
      <c r="AI538" s="10" t="str">
        <f>VLOOKUP(AS538,[1]Hoja3!$B$2:$AO$841,19,FALSE)</f>
        <v>A4 Mono MFPs</v>
      </c>
      <c r="AJ538" s="10">
        <f>VLOOKUP(AS538,[1]Hoja3!$B$2:$AO$841,15,FALSE)</f>
        <v>0</v>
      </c>
      <c r="AK538">
        <f>IF(AE538=AY538,1,0)</f>
        <v>0</v>
      </c>
      <c r="AL538">
        <f>IF(AB538=AF538,1,0)</f>
        <v>1</v>
      </c>
      <c r="AM538">
        <f>IF(AC538=AG538,1,0)</f>
        <v>1</v>
      </c>
      <c r="AN538">
        <f>IF(AD538=AH538,1,0)</f>
        <v>0</v>
      </c>
      <c r="AO538">
        <f>IF(H538=AI538,1,0)</f>
        <v>1</v>
      </c>
      <c r="AP538">
        <f>IF(AJ538=AA538,1,0)</f>
        <v>1</v>
      </c>
      <c r="AQ538" s="8">
        <f>COUNTIF($A$2:$A$1228,A538)</f>
        <v>1</v>
      </c>
      <c r="AR538">
        <f>VLOOKUP(A538,[1]Hoja3!$C$2:$AO$841,39,FALSE)</f>
        <v>1</v>
      </c>
      <c r="AS538" t="str">
        <f>A538 &amp; COUNTIF(A$2:A538,A538)</f>
        <v>0C7X2391801</v>
      </c>
      <c r="AT538" s="10">
        <f>VLOOKUP(AS538,[1]Hoja3!$B$2:$AO$841,38,FALSE)</f>
        <v>750.75000000000011</v>
      </c>
      <c r="AU538" s="9">
        <f>IF(AR538&gt;AQ538,1,0)</f>
        <v>0</v>
      </c>
      <c r="AV538">
        <f>IF(P538="NA",2,IF(OR(F538="INSTALACION NUEVA",F538="Mantenimiento preventivo"),3,IF(AND(AB538&lt;AF538,AK538&lt;&gt;1),4,IF(AT538&gt;AE538,1,0))))</f>
        <v>0</v>
      </c>
    </row>
    <row r="539" spans="1:48" x14ac:dyDescent="0.25">
      <c r="A539" t="s">
        <v>828</v>
      </c>
      <c r="B539">
        <v>2019</v>
      </c>
      <c r="C539" t="s">
        <v>37</v>
      </c>
      <c r="D539" t="s">
        <v>38</v>
      </c>
      <c r="E539">
        <v>9</v>
      </c>
      <c r="F539" t="s">
        <v>40</v>
      </c>
      <c r="G539">
        <v>1.8</v>
      </c>
      <c r="H539" t="s">
        <v>116</v>
      </c>
      <c r="I539">
        <v>655</v>
      </c>
      <c r="J539">
        <v>1365</v>
      </c>
      <c r="K539">
        <v>0</v>
      </c>
      <c r="L539">
        <v>0</v>
      </c>
      <c r="M539">
        <v>0.6</v>
      </c>
      <c r="N539">
        <v>0.8</v>
      </c>
      <c r="O539">
        <v>1.05</v>
      </c>
      <c r="P539">
        <v>1.1000000000000001</v>
      </c>
      <c r="Q539" t="s">
        <v>46</v>
      </c>
      <c r="R539">
        <v>5</v>
      </c>
      <c r="S539">
        <v>9</v>
      </c>
      <c r="T539" t="s">
        <v>47</v>
      </c>
      <c r="U539" t="s">
        <v>45</v>
      </c>
      <c r="V539" t="s">
        <v>55</v>
      </c>
      <c r="W539">
        <v>2019</v>
      </c>
      <c r="X539" t="s">
        <v>37</v>
      </c>
      <c r="Y539" t="s">
        <v>38</v>
      </c>
      <c r="Z539">
        <v>11</v>
      </c>
      <c r="AA539">
        <v>1</v>
      </c>
      <c r="AB539">
        <v>168</v>
      </c>
      <c r="AC539">
        <v>0</v>
      </c>
      <c r="AD539">
        <v>0</v>
      </c>
      <c r="AE539">
        <v>0</v>
      </c>
      <c r="AF539" s="10">
        <f>VLOOKUP(AS539,[1]Hoja3!$B$2:$AO$841,17,FALSE)</f>
        <v>168</v>
      </c>
      <c r="AG539" s="10">
        <f>VLOOKUP(AS539,[1]Hoja3!$B$2:$AO$841,23,FALSE)</f>
        <v>1.1000000000000001</v>
      </c>
      <c r="AH539" s="10">
        <f>VLOOKUP(AS539,[1]Hoja3!$B$2:$AO$841,28,FALSE)</f>
        <v>0.39400000000000002</v>
      </c>
      <c r="AI539" s="10" t="str">
        <f>VLOOKUP(AS539,[1]Hoja3!$B$2:$AO$841,19,FALSE)</f>
        <v>Office Digital</v>
      </c>
      <c r="AJ539" s="10">
        <f>VLOOKUP(AS539,[1]Hoja3!$B$2:$AO$841,15,FALSE)</f>
        <v>1</v>
      </c>
      <c r="AK539">
        <f>IF(AE539=AY539,1,0)</f>
        <v>1</v>
      </c>
      <c r="AL539">
        <f>IF(AB539=AF539,1,0)</f>
        <v>1</v>
      </c>
      <c r="AM539">
        <f>IF(AC539=AG539,1,0)</f>
        <v>0</v>
      </c>
      <c r="AN539">
        <f>IF(AD539=AH539,1,0)</f>
        <v>0</v>
      </c>
      <c r="AO539">
        <f>IF(H539=AI539,1,0)</f>
        <v>1</v>
      </c>
      <c r="AP539">
        <f>IF(AJ539=AA539,1,0)</f>
        <v>1</v>
      </c>
      <c r="AQ539" s="8">
        <f>COUNTIF($A$2:$A$1228,A539)</f>
        <v>1</v>
      </c>
      <c r="AR539">
        <f>VLOOKUP(A539,[1]Hoja3!$C$2:$AO$841,39,FALSE)</f>
        <v>1</v>
      </c>
      <c r="AS539" t="str">
        <f>A539 &amp; COUNTIF(A$2:A539,A539)</f>
        <v>0Y4X8262311</v>
      </c>
      <c r="AT539" s="10">
        <f>VLOOKUP(AS539,[1]Hoja3!$B$2:$AO$841,38,FALSE)</f>
        <v>0</v>
      </c>
      <c r="AU539" s="9">
        <f>IF(AR539&gt;AQ539,1,0)</f>
        <v>0</v>
      </c>
      <c r="AV539">
        <f>IF(P539="NA",2,IF(OR(F539="INSTALACION NUEVA",F539="Mantenimiento preventivo"),3,IF(AND(AB539&lt;AF539,AK539&lt;&gt;1),4,IF(AT539&gt;AE539,1,0))))</f>
        <v>0</v>
      </c>
    </row>
    <row r="540" spans="1:48" x14ac:dyDescent="0.25">
      <c r="A540" t="s">
        <v>225</v>
      </c>
      <c r="B540">
        <v>2019</v>
      </c>
      <c r="C540" t="s">
        <v>37</v>
      </c>
      <c r="D540" t="s">
        <v>38</v>
      </c>
      <c r="E540">
        <v>9</v>
      </c>
      <c r="F540" t="s">
        <v>264</v>
      </c>
      <c r="G540">
        <v>0</v>
      </c>
      <c r="H540" t="s">
        <v>54</v>
      </c>
      <c r="I540">
        <v>803</v>
      </c>
      <c r="J540">
        <v>1573</v>
      </c>
      <c r="K540">
        <v>0.2</v>
      </c>
      <c r="L540">
        <v>0.6</v>
      </c>
      <c r="M540">
        <v>0.8</v>
      </c>
      <c r="N540">
        <v>1.05</v>
      </c>
      <c r="O540">
        <v>1.1000000000000001</v>
      </c>
      <c r="P540">
        <v>1.1499999999999999</v>
      </c>
      <c r="Q540" t="s">
        <v>46</v>
      </c>
      <c r="R540">
        <v>4</v>
      </c>
      <c r="S540">
        <v>6</v>
      </c>
      <c r="T540" t="s">
        <v>47</v>
      </c>
      <c r="U540" t="s">
        <v>54</v>
      </c>
      <c r="V540" t="s">
        <v>50</v>
      </c>
      <c r="W540">
        <v>2019</v>
      </c>
      <c r="X540" t="s">
        <v>37</v>
      </c>
      <c r="Y540" t="s">
        <v>38</v>
      </c>
      <c r="Z540">
        <v>12</v>
      </c>
      <c r="AA540">
        <v>0</v>
      </c>
      <c r="AB540">
        <v>1</v>
      </c>
      <c r="AC540">
        <v>0.2</v>
      </c>
      <c r="AD540">
        <v>0</v>
      </c>
      <c r="AE540">
        <v>314.60000000000002</v>
      </c>
      <c r="AF540" s="10" t="e">
        <f>VLOOKUP(AS540,[1]Hoja3!$B$2:$AO$841,17,FALSE)</f>
        <v>#N/A</v>
      </c>
      <c r="AG540" s="10" t="e">
        <f>VLOOKUP(AS540,[1]Hoja3!$B$2:$AO$841,23,FALSE)</f>
        <v>#N/A</v>
      </c>
      <c r="AH540" s="10" t="e">
        <f>VLOOKUP(AS540,[1]Hoja3!$B$2:$AO$841,28,FALSE)</f>
        <v>#N/A</v>
      </c>
      <c r="AI540" s="10" t="e">
        <f>VLOOKUP(AS540,[1]Hoja3!$B$2:$AO$841,19,FALSE)</f>
        <v>#N/A</v>
      </c>
      <c r="AJ540" s="10"/>
      <c r="AK540">
        <f>IF(AE540=AY540,1,0)</f>
        <v>0</v>
      </c>
      <c r="AL540" t="e">
        <f>IF(AB540=AF540,1,0)</f>
        <v>#N/A</v>
      </c>
      <c r="AM540" t="e">
        <f>IF(AC540=AG540,1,0)</f>
        <v>#N/A</v>
      </c>
      <c r="AN540" t="e">
        <f>IF(AD540=AH540,1,0)</f>
        <v>#N/A</v>
      </c>
      <c r="AO540" t="e">
        <f>IF(H540=AI540,1,0)</f>
        <v>#N/A</v>
      </c>
      <c r="AQ540" s="8">
        <f>COUNTIF($A$2:$A$1228,A540)</f>
        <v>3</v>
      </c>
      <c r="AR540">
        <f>VLOOKUP(A540,[1]Hoja3!$C$2:$AO$841,39,FALSE)</f>
        <v>2</v>
      </c>
      <c r="AS540" t="str">
        <f>A540 &amp; COUNTIF(A$2:A540,A540)</f>
        <v>0XPN3969723</v>
      </c>
      <c r="AT540" s="10" t="e">
        <f>VLOOKUP(AS540,[1]Hoja3!$B$2:$AO$841,38,FALSE)</f>
        <v>#N/A</v>
      </c>
      <c r="AU540" s="9">
        <f>IF(AR540&gt;AQ540,1,0)</f>
        <v>0</v>
      </c>
    </row>
    <row r="541" spans="1:48" x14ac:dyDescent="0.25">
      <c r="A541" t="s">
        <v>253</v>
      </c>
      <c r="B541">
        <v>2019</v>
      </c>
      <c r="C541" t="s">
        <v>37</v>
      </c>
      <c r="D541" t="s">
        <v>38</v>
      </c>
      <c r="E541">
        <v>9</v>
      </c>
      <c r="F541" t="s">
        <v>44</v>
      </c>
      <c r="G541">
        <v>0</v>
      </c>
      <c r="H541" t="s">
        <v>58</v>
      </c>
      <c r="I541">
        <v>655</v>
      </c>
      <c r="J541">
        <v>1365</v>
      </c>
      <c r="K541">
        <v>0</v>
      </c>
      <c r="L541">
        <v>0</v>
      </c>
      <c r="M541">
        <v>0.6</v>
      </c>
      <c r="N541">
        <v>0.8</v>
      </c>
      <c r="O541">
        <v>1.05</v>
      </c>
      <c r="P541">
        <v>1.1000000000000001</v>
      </c>
      <c r="Q541" t="s">
        <v>46</v>
      </c>
      <c r="R541">
        <v>5</v>
      </c>
      <c r="S541">
        <v>9</v>
      </c>
      <c r="T541" t="s">
        <v>47</v>
      </c>
      <c r="U541" t="s">
        <v>58</v>
      </c>
      <c r="V541" t="s">
        <v>61</v>
      </c>
      <c r="W541">
        <v>2019</v>
      </c>
      <c r="X541" t="s">
        <v>37</v>
      </c>
      <c r="Y541" t="s">
        <v>38</v>
      </c>
      <c r="Z541">
        <v>9</v>
      </c>
      <c r="AA541">
        <v>0</v>
      </c>
      <c r="AB541">
        <v>5</v>
      </c>
      <c r="AC541">
        <v>0</v>
      </c>
      <c r="AD541">
        <v>0</v>
      </c>
      <c r="AE541">
        <v>1365</v>
      </c>
      <c r="AF541" s="10" t="e">
        <f>VLOOKUP(AS541,[1]Hoja3!$B$2:$AO$841,17,FALSE)</f>
        <v>#N/A</v>
      </c>
      <c r="AG541" s="10" t="e">
        <f>VLOOKUP(AS541,[1]Hoja3!$B$2:$AO$841,23,FALSE)</f>
        <v>#N/A</v>
      </c>
      <c r="AH541" s="10" t="e">
        <f>VLOOKUP(AS541,[1]Hoja3!$B$2:$AO$841,28,FALSE)</f>
        <v>#N/A</v>
      </c>
      <c r="AI541" s="10" t="e">
        <f>VLOOKUP(AS541,[1]Hoja3!$B$2:$AO$841,19,FALSE)</f>
        <v>#N/A</v>
      </c>
      <c r="AJ541" s="10"/>
      <c r="AK541">
        <f>IF(AE541=AY541,1,0)</f>
        <v>0</v>
      </c>
      <c r="AL541" t="e">
        <f>IF(AB541=AF541,1,0)</f>
        <v>#N/A</v>
      </c>
      <c r="AM541" t="e">
        <f>IF(AC541=AG541,1,0)</f>
        <v>#N/A</v>
      </c>
      <c r="AN541" t="e">
        <f>IF(AD541=AH541,1,0)</f>
        <v>#N/A</v>
      </c>
      <c r="AO541" t="e">
        <f>IF(H541=AI541,1,0)</f>
        <v>#N/A</v>
      </c>
      <c r="AQ541" s="8">
        <f>COUNTIF($A$2:$A$1228,A541)</f>
        <v>2</v>
      </c>
      <c r="AR541">
        <f>VLOOKUP(A541,[1]Hoja3!$C$2:$AO$841,39,FALSE)</f>
        <v>1</v>
      </c>
      <c r="AS541" t="str">
        <f>A541 &amp; COUNTIF(A$2:A541,A541)</f>
        <v>0EX96647802</v>
      </c>
      <c r="AT541" s="10" t="e">
        <f>VLOOKUP(AS541,[1]Hoja3!$B$2:$AO$841,38,FALSE)</f>
        <v>#N/A</v>
      </c>
      <c r="AU541" s="9">
        <f>IF(AR541&gt;AQ541,1,0)</f>
        <v>0</v>
      </c>
    </row>
    <row r="542" spans="1:48" x14ac:dyDescent="0.25">
      <c r="A542" t="s">
        <v>829</v>
      </c>
      <c r="B542">
        <v>2019</v>
      </c>
      <c r="C542" t="s">
        <v>37</v>
      </c>
      <c r="D542" t="s">
        <v>38</v>
      </c>
      <c r="E542">
        <v>9</v>
      </c>
      <c r="F542" t="s">
        <v>44</v>
      </c>
      <c r="G542">
        <v>0</v>
      </c>
      <c r="I542" t="s">
        <v>33</v>
      </c>
      <c r="J542" t="s">
        <v>33</v>
      </c>
      <c r="K542" t="s">
        <v>33</v>
      </c>
      <c r="L542" t="s">
        <v>33</v>
      </c>
      <c r="M542" t="s">
        <v>33</v>
      </c>
      <c r="N542" t="s">
        <v>33</v>
      </c>
      <c r="O542" t="s">
        <v>33</v>
      </c>
      <c r="P542" t="s">
        <v>33</v>
      </c>
      <c r="R542" t="s">
        <v>33</v>
      </c>
      <c r="S542" t="s">
        <v>33</v>
      </c>
      <c r="U542" t="s">
        <v>34</v>
      </c>
      <c r="V542" t="s">
        <v>50</v>
      </c>
      <c r="W542">
        <v>2019</v>
      </c>
      <c r="X542" t="s">
        <v>37</v>
      </c>
      <c r="Y542" t="s">
        <v>38</v>
      </c>
      <c r="Z542">
        <v>9</v>
      </c>
      <c r="AA542" t="s">
        <v>33</v>
      </c>
      <c r="AB542">
        <v>50</v>
      </c>
      <c r="AC542">
        <v>0</v>
      </c>
      <c r="AD542">
        <v>0</v>
      </c>
      <c r="AE542">
        <v>0</v>
      </c>
      <c r="AF542" s="10" t="e">
        <f>VLOOKUP(AS542,[1]Hoja3!$B$2:$AO$841,17,FALSE)</f>
        <v>#N/A</v>
      </c>
      <c r="AG542" s="10" t="e">
        <f>VLOOKUP(AS542,[1]Hoja3!$B$2:$AO$841,23,FALSE)</f>
        <v>#N/A</v>
      </c>
      <c r="AH542" s="10" t="e">
        <f>VLOOKUP(AS542,[1]Hoja3!$B$2:$AO$841,28,FALSE)</f>
        <v>#N/A</v>
      </c>
      <c r="AI542" s="10" t="e">
        <f>VLOOKUP(AS542,[1]Hoja3!$B$2:$AO$841,19,FALSE)</f>
        <v>#N/A</v>
      </c>
      <c r="AJ542" s="10"/>
      <c r="AK542">
        <f>IF(AE542=AY542,1,0)</f>
        <v>1</v>
      </c>
      <c r="AL542" t="e">
        <f>IF(AB542=AF542,1,0)</f>
        <v>#N/A</v>
      </c>
      <c r="AM542" t="e">
        <f>IF(AC542=AG542,1,0)</f>
        <v>#N/A</v>
      </c>
      <c r="AN542" t="e">
        <f>IF(AD542=AH542,1,0)</f>
        <v>#N/A</v>
      </c>
      <c r="AO542" t="e">
        <f>IF(H542=AI542,1,0)</f>
        <v>#N/A</v>
      </c>
      <c r="AQ542" s="8">
        <f>COUNTIF($A$2:$A$1228,A542)</f>
        <v>2</v>
      </c>
      <c r="AR542" t="e">
        <f>VLOOKUP(A542,[1]Hoja3!$C$2:$AO$841,39,FALSE)</f>
        <v>#N/A</v>
      </c>
      <c r="AS542" t="str">
        <f>A542 &amp; COUNTIF(A$2:A542,A542)</f>
        <v>09HB3314361</v>
      </c>
      <c r="AT542" s="10" t="e">
        <f>VLOOKUP(AS542,[1]Hoja3!$B$2:$AO$841,38,FALSE)</f>
        <v>#N/A</v>
      </c>
      <c r="AU542" s="9" t="e">
        <f>IF(AR542&gt;AQ542,1,0)</f>
        <v>#N/A</v>
      </c>
    </row>
    <row r="543" spans="1:48" x14ac:dyDescent="0.25">
      <c r="A543" t="s">
        <v>387</v>
      </c>
      <c r="B543">
        <v>2019</v>
      </c>
      <c r="C543" t="s">
        <v>37</v>
      </c>
      <c r="D543" t="s">
        <v>38</v>
      </c>
      <c r="E543">
        <v>9</v>
      </c>
      <c r="F543" t="s">
        <v>44</v>
      </c>
      <c r="G543">
        <v>0</v>
      </c>
      <c r="H543" t="s">
        <v>116</v>
      </c>
      <c r="I543">
        <v>655</v>
      </c>
      <c r="J543">
        <v>1365</v>
      </c>
      <c r="K543">
        <v>0</v>
      </c>
      <c r="L543">
        <v>0</v>
      </c>
      <c r="M543">
        <v>0.6</v>
      </c>
      <c r="N543">
        <v>0.8</v>
      </c>
      <c r="O543">
        <v>1.05</v>
      </c>
      <c r="P543">
        <v>1.1000000000000001</v>
      </c>
      <c r="Q543" t="s">
        <v>46</v>
      </c>
      <c r="R543">
        <v>5</v>
      </c>
      <c r="S543">
        <v>9</v>
      </c>
      <c r="T543" t="s">
        <v>47</v>
      </c>
      <c r="U543" t="s">
        <v>45</v>
      </c>
      <c r="V543" t="s">
        <v>59</v>
      </c>
      <c r="W543">
        <v>2019</v>
      </c>
      <c r="X543" t="s">
        <v>37</v>
      </c>
      <c r="Y543" t="s">
        <v>38</v>
      </c>
      <c r="Z543">
        <v>10</v>
      </c>
      <c r="AA543">
        <v>0</v>
      </c>
      <c r="AB543">
        <v>76</v>
      </c>
      <c r="AC543">
        <v>0</v>
      </c>
      <c r="AD543">
        <v>0</v>
      </c>
      <c r="AE543">
        <v>1365</v>
      </c>
      <c r="AF543" s="10" t="e">
        <f>VLOOKUP(AS543,[1]Hoja3!$B$2:$AO$841,17,FALSE)</f>
        <v>#N/A</v>
      </c>
      <c r="AG543" s="10" t="e">
        <f>VLOOKUP(AS543,[1]Hoja3!$B$2:$AO$841,23,FALSE)</f>
        <v>#N/A</v>
      </c>
      <c r="AH543" s="10" t="e">
        <f>VLOOKUP(AS543,[1]Hoja3!$B$2:$AO$841,28,FALSE)</f>
        <v>#N/A</v>
      </c>
      <c r="AI543" s="10" t="e">
        <f>VLOOKUP(AS543,[1]Hoja3!$B$2:$AO$841,19,FALSE)</f>
        <v>#N/A</v>
      </c>
      <c r="AJ543" s="10"/>
      <c r="AK543">
        <f>IF(AE543=AY543,1,0)</f>
        <v>0</v>
      </c>
      <c r="AL543" t="e">
        <f>IF(AB543=AF543,1,0)</f>
        <v>#N/A</v>
      </c>
      <c r="AM543" t="e">
        <f>IF(AC543=AG543,1,0)</f>
        <v>#N/A</v>
      </c>
      <c r="AN543" t="e">
        <f>IF(AD543=AH543,1,0)</f>
        <v>#N/A</v>
      </c>
      <c r="AO543" t="e">
        <f>IF(H543=AI543,1,0)</f>
        <v>#N/A</v>
      </c>
      <c r="AQ543" s="8">
        <f>COUNTIF($A$2:$A$1228,A543)</f>
        <v>1</v>
      </c>
      <c r="AR543" t="e">
        <f>VLOOKUP(A543,[1]Hoja3!$C$2:$AO$841,39,FALSE)</f>
        <v>#N/A</v>
      </c>
      <c r="AS543" t="str">
        <f>A543 &amp; COUNTIF(A$2:A543,A543)</f>
        <v>0Y4X8208891</v>
      </c>
      <c r="AT543" s="10" t="e">
        <f>VLOOKUP(AS543,[1]Hoja3!$B$2:$AO$841,38,FALSE)</f>
        <v>#N/A</v>
      </c>
      <c r="AU543" s="9" t="e">
        <f>IF(AR543&gt;AQ543,1,0)</f>
        <v>#N/A</v>
      </c>
    </row>
    <row r="544" spans="1:48" x14ac:dyDescent="0.25">
      <c r="A544" t="s">
        <v>388</v>
      </c>
      <c r="B544">
        <v>2019</v>
      </c>
      <c r="C544" t="s">
        <v>37</v>
      </c>
      <c r="D544" t="s">
        <v>38</v>
      </c>
      <c r="E544">
        <v>9</v>
      </c>
      <c r="F544" t="s">
        <v>40</v>
      </c>
      <c r="G544">
        <v>1.6666670000000001E-2</v>
      </c>
      <c r="H544" t="s">
        <v>116</v>
      </c>
      <c r="I544">
        <v>655</v>
      </c>
      <c r="J544">
        <v>1365</v>
      </c>
      <c r="K544">
        <v>0</v>
      </c>
      <c r="L544">
        <v>0</v>
      </c>
      <c r="M544">
        <v>0.6</v>
      </c>
      <c r="N544">
        <v>0.8</v>
      </c>
      <c r="O544">
        <v>1.05</v>
      </c>
      <c r="P544">
        <v>1.1000000000000001</v>
      </c>
      <c r="Q544" t="s">
        <v>46</v>
      </c>
      <c r="R544">
        <v>5</v>
      </c>
      <c r="S544">
        <v>9</v>
      </c>
      <c r="T544" t="s">
        <v>47</v>
      </c>
      <c r="U544" t="s">
        <v>45</v>
      </c>
      <c r="V544" t="s">
        <v>59</v>
      </c>
      <c r="W544">
        <v>2019</v>
      </c>
      <c r="X544" t="s">
        <v>37</v>
      </c>
      <c r="Y544" t="s">
        <v>38</v>
      </c>
      <c r="Z544">
        <v>10</v>
      </c>
      <c r="AA544">
        <v>0</v>
      </c>
      <c r="AB544">
        <v>42</v>
      </c>
      <c r="AC544">
        <v>1.05</v>
      </c>
      <c r="AD544">
        <v>3.3333339999999999E-3</v>
      </c>
      <c r="AE544">
        <v>1433.25</v>
      </c>
      <c r="AF544" s="10">
        <f>VLOOKUP(AS544,[1]Hoja3!$B$2:$AO$841,17,FALSE)</f>
        <v>47</v>
      </c>
      <c r="AG544" s="10">
        <f>VLOOKUP(AS544,[1]Hoja3!$B$2:$AO$841,23,FALSE)</f>
        <v>1.05</v>
      </c>
      <c r="AH544" s="10">
        <f>VLOOKUP(AS544,[1]Hoja3!$B$2:$AO$841,28,FALSE)</f>
        <v>0.13600000000000001</v>
      </c>
      <c r="AI544" s="10" t="str">
        <f>VLOOKUP(AS544,[1]Hoja3!$B$2:$AO$841,19,FALSE)</f>
        <v>Office Digital</v>
      </c>
      <c r="AJ544" s="10">
        <f>VLOOKUP(AS544,[1]Hoja3!$B$2:$AO$841,15,FALSE)</f>
        <v>0</v>
      </c>
      <c r="AK544">
        <f>IF(AE544=AY544,1,0)</f>
        <v>0</v>
      </c>
      <c r="AL544">
        <f>IF(AB544=AF544,1,0)</f>
        <v>0</v>
      </c>
      <c r="AM544">
        <f>IF(AC544=AG544,1,0)</f>
        <v>1</v>
      </c>
      <c r="AN544">
        <f>IF(AD544=AH544,1,0)</f>
        <v>0</v>
      </c>
      <c r="AO544">
        <f>IF(H544=AI544,1,0)</f>
        <v>1</v>
      </c>
      <c r="AP544">
        <f>IF(AJ544=AA544,1,0)</f>
        <v>1</v>
      </c>
      <c r="AQ544" s="8">
        <f>COUNTIF($A$2:$A$1228,A544)</f>
        <v>1</v>
      </c>
      <c r="AR544">
        <f>VLOOKUP(A544,[1]Hoja3!$C$2:$AO$841,39,FALSE)</f>
        <v>1</v>
      </c>
      <c r="AS544" t="str">
        <f>A544 &amp; COUNTIF(A$2:A544,A544)</f>
        <v>0Y4X8294471</v>
      </c>
      <c r="AT544" s="10">
        <f>VLOOKUP(AS544,[1]Hoja3!$B$2:$AO$841,38,FALSE)</f>
        <v>1433.25</v>
      </c>
      <c r="AU544" s="9">
        <f>IF(AR544&gt;AQ544,1,0)</f>
        <v>0</v>
      </c>
      <c r="AV544">
        <f>IF(P544="NA",2,IF(OR(F544="INSTALACION NUEVA",F544="Mantenimiento preventivo"),3,IF(AND(AB544&lt;AF544,AK544&lt;&gt;1),4,IF(AT544&gt;AE544,1,0))))</f>
        <v>4</v>
      </c>
    </row>
    <row r="545" spans="1:48" x14ac:dyDescent="0.25">
      <c r="A545" t="s">
        <v>240</v>
      </c>
      <c r="B545">
        <v>2019</v>
      </c>
      <c r="C545" t="s">
        <v>37</v>
      </c>
      <c r="D545" t="s">
        <v>38</v>
      </c>
      <c r="E545">
        <v>9</v>
      </c>
      <c r="F545" t="s">
        <v>40</v>
      </c>
      <c r="G545">
        <v>0.45</v>
      </c>
      <c r="H545" t="s">
        <v>45</v>
      </c>
      <c r="I545">
        <v>803</v>
      </c>
      <c r="J545">
        <v>1573</v>
      </c>
      <c r="K545">
        <v>0.2</v>
      </c>
      <c r="L545">
        <v>0.6</v>
      </c>
      <c r="M545">
        <v>0.8</v>
      </c>
      <c r="N545">
        <v>1.05</v>
      </c>
      <c r="O545">
        <v>1.1000000000000001</v>
      </c>
      <c r="P545">
        <v>1.1499999999999999</v>
      </c>
      <c r="Q545" t="s">
        <v>46</v>
      </c>
      <c r="R545">
        <v>4</v>
      </c>
      <c r="S545">
        <v>6</v>
      </c>
      <c r="T545" t="s">
        <v>47</v>
      </c>
      <c r="U545" t="s">
        <v>48</v>
      </c>
      <c r="V545" t="s">
        <v>42</v>
      </c>
      <c r="W545">
        <v>2019</v>
      </c>
      <c r="X545" t="s">
        <v>37</v>
      </c>
      <c r="Y545" t="s">
        <v>38</v>
      </c>
      <c r="Z545">
        <v>10</v>
      </c>
      <c r="AA545">
        <v>0</v>
      </c>
      <c r="AB545">
        <v>4</v>
      </c>
      <c r="AC545">
        <v>0.6</v>
      </c>
      <c r="AD545">
        <v>0.1125</v>
      </c>
      <c r="AE545">
        <v>943.8</v>
      </c>
      <c r="AF545" s="10">
        <f>VLOOKUP(AS545,[1]Hoja3!$B$2:$AO$841,17,FALSE)</f>
        <v>5</v>
      </c>
      <c r="AG545" s="10">
        <f>VLOOKUP(AS545,[1]Hoja3!$B$2:$AO$841,23,FALSE)</f>
        <v>0.6</v>
      </c>
      <c r="AH545" s="10">
        <f>VLOOKUP(AS545,[1]Hoja3!$B$2:$AO$841,28,FALSE)</f>
        <v>9.2499999999999999E-2</v>
      </c>
      <c r="AI545" s="10" t="str">
        <f>VLOOKUP(AS545,[1]Hoja3!$B$2:$AO$841,19,FALSE)</f>
        <v>Light Production Digital Business</v>
      </c>
      <c r="AJ545" s="10"/>
      <c r="AK545">
        <f>IF(AE545=AY545,1,0)</f>
        <v>0</v>
      </c>
      <c r="AL545">
        <f>IF(AB545=AF545,1,0)</f>
        <v>0</v>
      </c>
      <c r="AM545">
        <f>IF(AC545=AG545,1,0)</f>
        <v>1</v>
      </c>
      <c r="AN545">
        <f>IF(AD545=AH545,1,0)</f>
        <v>0</v>
      </c>
      <c r="AO545">
        <f>IF(H545=AI545,1,0)</f>
        <v>1</v>
      </c>
      <c r="AQ545" s="8">
        <f>COUNTIF($A$2:$A$1228,A545)</f>
        <v>3</v>
      </c>
      <c r="AR545">
        <f>VLOOKUP(A545,[1]Hoja3!$C$2:$AO$841,39,FALSE)</f>
        <v>2</v>
      </c>
      <c r="AS545" t="str">
        <f>A545 &amp; COUNTIF(A$2:A545,A545)</f>
        <v>0BG10009972</v>
      </c>
      <c r="AT545" s="10">
        <f>VLOOKUP(AS545,[1]Hoja3!$B$2:$AO$841,38,FALSE)</f>
        <v>943.80000000000007</v>
      </c>
      <c r="AU545" s="9">
        <f>IF(AR545&gt;AQ545,1,0)</f>
        <v>0</v>
      </c>
    </row>
    <row r="546" spans="1:48" x14ac:dyDescent="0.25">
      <c r="A546" t="s">
        <v>830</v>
      </c>
      <c r="B546">
        <v>2019</v>
      </c>
      <c r="C546" t="s">
        <v>37</v>
      </c>
      <c r="D546" t="s">
        <v>38</v>
      </c>
      <c r="E546">
        <v>9</v>
      </c>
      <c r="F546" t="s">
        <v>40</v>
      </c>
      <c r="G546">
        <v>0.25</v>
      </c>
      <c r="I546" t="s">
        <v>33</v>
      </c>
      <c r="J546" t="s">
        <v>33</v>
      </c>
      <c r="K546" t="s">
        <v>33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R546" t="s">
        <v>33</v>
      </c>
      <c r="S546" t="s">
        <v>33</v>
      </c>
      <c r="U546" t="s">
        <v>34</v>
      </c>
      <c r="V546" t="s">
        <v>55</v>
      </c>
      <c r="W546">
        <v>2019</v>
      </c>
      <c r="X546" t="s">
        <v>37</v>
      </c>
      <c r="Y546" t="s">
        <v>38</v>
      </c>
      <c r="Z546">
        <v>10</v>
      </c>
      <c r="AA546" t="s">
        <v>33</v>
      </c>
      <c r="AB546">
        <v>0</v>
      </c>
      <c r="AC546">
        <v>0</v>
      </c>
      <c r="AD546">
        <v>0</v>
      </c>
      <c r="AE546">
        <v>0</v>
      </c>
      <c r="AF546" s="10">
        <f>VLOOKUP(AS546,[1]Hoja3!$B$2:$AO$841,17,FALSE)</f>
        <v>2686</v>
      </c>
      <c r="AG546" s="10">
        <f>VLOOKUP(AS546,[1]Hoja3!$B$2:$AO$841,23,FALSE)</f>
        <v>1.05</v>
      </c>
      <c r="AH546" s="10">
        <f>VLOOKUP(AS546,[1]Hoja3!$B$2:$AO$841,28,FALSE)</f>
        <v>0</v>
      </c>
      <c r="AI546" s="10" t="str">
        <f>VLOOKUP(AS546,[1]Hoja3!$B$2:$AO$841,19,FALSE)</f>
        <v>Entry Mono Printers</v>
      </c>
      <c r="AJ546" s="10">
        <f>VLOOKUP(AS546,[1]Hoja3!$B$2:$AO$841,15,FALSE)</f>
        <v>0</v>
      </c>
      <c r="AK546">
        <f>IF(AE546=AY546,1,0)</f>
        <v>1</v>
      </c>
      <c r="AL546">
        <f>IF(AB546=AF546,1,0)</f>
        <v>0</v>
      </c>
      <c r="AM546">
        <f>IF(AC546=AG546,1,0)</f>
        <v>0</v>
      </c>
      <c r="AN546">
        <f>IF(AD546=AH546,1,0)</f>
        <v>1</v>
      </c>
      <c r="AO546">
        <f>IF(H546=AI546,1,0)</f>
        <v>0</v>
      </c>
      <c r="AP546">
        <f>IF(AJ546=AA546,1,0)</f>
        <v>0</v>
      </c>
      <c r="AQ546" s="8">
        <f>COUNTIF($A$2:$A$1228,A546)</f>
        <v>1</v>
      </c>
      <c r="AR546">
        <f>VLOOKUP(A546,[1]Hoja3!$C$2:$AO$841,39,FALSE)</f>
        <v>1</v>
      </c>
      <c r="AS546" t="str">
        <f>A546 &amp; COUNTIF(A$2:A546,A546)</f>
        <v>0A4T5620891</v>
      </c>
      <c r="AT546" s="10">
        <f>VLOOKUP(AS546,[1]Hoja3!$B$2:$AO$841,38,FALSE)</f>
        <v>750.75000000000011</v>
      </c>
      <c r="AU546" s="9">
        <f>IF(AR546&gt;AQ546,1,0)</f>
        <v>0</v>
      </c>
      <c r="AV546">
        <f>IF(P546="NA",2,IF(OR(F546="INSTALACION NUEVA",F546="Mantenimiento preventivo"),3,IF(AND(AB546&lt;AF546,AK546&lt;&gt;1),4,IF(AT546&gt;AE546,1,0))))</f>
        <v>2</v>
      </c>
    </row>
    <row r="547" spans="1:48" x14ac:dyDescent="0.25">
      <c r="A547" t="s">
        <v>701</v>
      </c>
      <c r="B547">
        <v>2019</v>
      </c>
      <c r="C547" t="s">
        <v>37</v>
      </c>
      <c r="D547" t="s">
        <v>38</v>
      </c>
      <c r="E547">
        <v>9</v>
      </c>
      <c r="F547" t="s">
        <v>44</v>
      </c>
      <c r="G547">
        <v>0</v>
      </c>
      <c r="I547" t="s">
        <v>33</v>
      </c>
      <c r="J547" t="s">
        <v>33</v>
      </c>
      <c r="K547" t="s">
        <v>33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R547" t="s">
        <v>33</v>
      </c>
      <c r="S547" t="s">
        <v>33</v>
      </c>
      <c r="U547" t="s">
        <v>34</v>
      </c>
      <c r="V547" t="s">
        <v>50</v>
      </c>
      <c r="W547">
        <v>2019</v>
      </c>
      <c r="X547" t="s">
        <v>37</v>
      </c>
      <c r="Y547" t="s">
        <v>38</v>
      </c>
      <c r="Z547">
        <v>9</v>
      </c>
      <c r="AA547" t="s">
        <v>33</v>
      </c>
      <c r="AB547">
        <v>7</v>
      </c>
      <c r="AC547">
        <v>0</v>
      </c>
      <c r="AD547">
        <v>0</v>
      </c>
      <c r="AE547">
        <v>0</v>
      </c>
      <c r="AF547" s="10" t="e">
        <f>VLOOKUP(AS547,[1]Hoja3!$B$2:$AO$841,17,FALSE)</f>
        <v>#N/A</v>
      </c>
      <c r="AG547" s="10" t="e">
        <f>VLOOKUP(AS547,[1]Hoja3!$B$2:$AO$841,23,FALSE)</f>
        <v>#N/A</v>
      </c>
      <c r="AH547" s="10" t="e">
        <f>VLOOKUP(AS547,[1]Hoja3!$B$2:$AO$841,28,FALSE)</f>
        <v>#N/A</v>
      </c>
      <c r="AI547" s="10" t="e">
        <f>VLOOKUP(AS547,[1]Hoja3!$B$2:$AO$841,19,FALSE)</f>
        <v>#N/A</v>
      </c>
      <c r="AJ547" s="10"/>
      <c r="AK547">
        <f>IF(AE547=AY547,1,0)</f>
        <v>1</v>
      </c>
      <c r="AL547" t="e">
        <f>IF(AB547=AF547,1,0)</f>
        <v>#N/A</v>
      </c>
      <c r="AM547" t="e">
        <f>IF(AC547=AG547,1,0)</f>
        <v>#N/A</v>
      </c>
      <c r="AN547" t="e">
        <f>IF(AD547=AH547,1,0)</f>
        <v>#N/A</v>
      </c>
      <c r="AO547" t="e">
        <f>IF(H547=AI547,1,0)</f>
        <v>#N/A</v>
      </c>
      <c r="AQ547" s="8">
        <f>COUNTIF($A$2:$A$1228,A547)</f>
        <v>3</v>
      </c>
      <c r="AR547" t="e">
        <f>VLOOKUP(A547,[1]Hoja3!$C$2:$AO$841,39,FALSE)</f>
        <v>#N/A</v>
      </c>
      <c r="AS547" t="str">
        <f>A547 &amp; COUNTIF(A$2:A547,A547)</f>
        <v>09HB3315322</v>
      </c>
      <c r="AT547" s="10" t="e">
        <f>VLOOKUP(AS547,[1]Hoja3!$B$2:$AO$841,38,FALSE)</f>
        <v>#N/A</v>
      </c>
      <c r="AU547" s="9" t="e">
        <f>IF(AR547&gt;AQ547,1,0)</f>
        <v>#N/A</v>
      </c>
    </row>
    <row r="548" spans="1:48" x14ac:dyDescent="0.25">
      <c r="A548" t="s">
        <v>400</v>
      </c>
      <c r="B548">
        <v>2019</v>
      </c>
      <c r="C548" t="s">
        <v>37</v>
      </c>
      <c r="D548" t="s">
        <v>38</v>
      </c>
      <c r="E548">
        <v>10</v>
      </c>
      <c r="F548" t="s">
        <v>40</v>
      </c>
      <c r="G548">
        <v>0</v>
      </c>
      <c r="H548" t="s">
        <v>34</v>
      </c>
      <c r="I548">
        <v>468</v>
      </c>
      <c r="J548">
        <v>715</v>
      </c>
      <c r="K548">
        <v>0</v>
      </c>
      <c r="L548">
        <v>0</v>
      </c>
      <c r="M548">
        <v>0</v>
      </c>
      <c r="N548">
        <v>0.6</v>
      </c>
      <c r="O548">
        <v>0.8</v>
      </c>
      <c r="P548">
        <v>1.05</v>
      </c>
      <c r="Q548" t="s">
        <v>46</v>
      </c>
      <c r="R548">
        <v>5</v>
      </c>
      <c r="S548">
        <v>9</v>
      </c>
      <c r="T548" t="s">
        <v>47</v>
      </c>
      <c r="U548" t="s">
        <v>34</v>
      </c>
      <c r="V548" t="s">
        <v>55</v>
      </c>
      <c r="W548">
        <v>2019</v>
      </c>
      <c r="X548" t="s">
        <v>37</v>
      </c>
      <c r="Y548" t="s">
        <v>38</v>
      </c>
      <c r="Z548">
        <v>10</v>
      </c>
      <c r="AA548">
        <v>0</v>
      </c>
      <c r="AB548">
        <v>26</v>
      </c>
      <c r="AC548">
        <v>0.6</v>
      </c>
      <c r="AD548">
        <v>0</v>
      </c>
      <c r="AE548">
        <v>429</v>
      </c>
      <c r="AF548" s="10">
        <f>VLOOKUP(AS548,[1]Hoja3!$B$2:$AO$841,17,FALSE)</f>
        <v>25</v>
      </c>
      <c r="AG548" s="10">
        <f>VLOOKUP(AS548,[1]Hoja3!$B$2:$AO$841,23,FALSE)</f>
        <v>0.6</v>
      </c>
      <c r="AH548" s="10">
        <f>VLOOKUP(AS548,[1]Hoja3!$B$2:$AO$841,28,FALSE)</f>
        <v>0.03</v>
      </c>
      <c r="AI548" s="10" t="str">
        <f>VLOOKUP(AS548,[1]Hoja3!$B$2:$AO$841,19,FALSE)</f>
        <v>A4 Mono MFPs</v>
      </c>
      <c r="AJ548" s="10">
        <f>VLOOKUP(AS548,[1]Hoja3!$B$2:$AO$841,15,FALSE)</f>
        <v>0</v>
      </c>
      <c r="AK548">
        <f>IF(AE548=AY548,1,0)</f>
        <v>0</v>
      </c>
      <c r="AL548">
        <f>IF(AB548=AF548,1,0)</f>
        <v>0</v>
      </c>
      <c r="AM548">
        <f>IF(AC548=AG548,1,0)</f>
        <v>1</v>
      </c>
      <c r="AN548">
        <f>IF(AD548=AH548,1,0)</f>
        <v>0</v>
      </c>
      <c r="AO548">
        <f>IF(H548=AI548,1,0)</f>
        <v>1</v>
      </c>
      <c r="AP548">
        <f>IF(AJ548=AA548,1,0)</f>
        <v>1</v>
      </c>
      <c r="AQ548" s="8">
        <f>COUNTIF($A$2:$A$1228,A548)</f>
        <v>1</v>
      </c>
      <c r="AR548">
        <f>VLOOKUP(A548,[1]Hoja3!$C$2:$AO$841,39,FALSE)</f>
        <v>1</v>
      </c>
      <c r="AS548" t="str">
        <f>A548 &amp; COUNTIF(A$2:A548,A548)</f>
        <v>0C4X0032971</v>
      </c>
      <c r="AT548" s="10">
        <f>VLOOKUP(AS548,[1]Hoja3!$B$2:$AO$841,38,FALSE)</f>
        <v>429.00000000000006</v>
      </c>
      <c r="AU548" s="9">
        <f>IF(AR548&gt;AQ548,1,0)</f>
        <v>0</v>
      </c>
      <c r="AV548">
        <f>IF(P548="NA",2,IF(OR(F548="INSTALACION NUEVA",F548="Mantenimiento preventivo"),3,IF(AND(AB548&lt;AF548,AK548&lt;&gt;1),4,IF(AT548&gt;AE548,1,0))))</f>
        <v>0</v>
      </c>
    </row>
    <row r="549" spans="1:48" x14ac:dyDescent="0.25">
      <c r="A549" t="s">
        <v>399</v>
      </c>
      <c r="B549">
        <v>2019</v>
      </c>
      <c r="C549" t="s">
        <v>37</v>
      </c>
      <c r="D549" t="s">
        <v>38</v>
      </c>
      <c r="E549">
        <v>10</v>
      </c>
      <c r="F549" t="s">
        <v>40</v>
      </c>
      <c r="G549">
        <v>1.75</v>
      </c>
      <c r="H549" t="s">
        <v>34</v>
      </c>
      <c r="I549">
        <v>468</v>
      </c>
      <c r="J549">
        <v>715</v>
      </c>
      <c r="K549">
        <v>0</v>
      </c>
      <c r="L549">
        <v>0</v>
      </c>
      <c r="M549">
        <v>0</v>
      </c>
      <c r="N549">
        <v>0.6</v>
      </c>
      <c r="O549">
        <v>0.8</v>
      </c>
      <c r="P549">
        <v>1.05</v>
      </c>
      <c r="Q549" t="s">
        <v>46</v>
      </c>
      <c r="R549">
        <v>5</v>
      </c>
      <c r="S549">
        <v>9</v>
      </c>
      <c r="T549" t="s">
        <v>85</v>
      </c>
      <c r="U549" t="s">
        <v>34</v>
      </c>
      <c r="V549" t="s">
        <v>55</v>
      </c>
      <c r="W549">
        <v>2019</v>
      </c>
      <c r="X549" t="s">
        <v>37</v>
      </c>
      <c r="Y549" t="s">
        <v>38</v>
      </c>
      <c r="Z549">
        <v>10</v>
      </c>
      <c r="AA549">
        <v>0</v>
      </c>
      <c r="AB549">
        <v>42</v>
      </c>
      <c r="AC549">
        <v>0.8</v>
      </c>
      <c r="AD549">
        <v>0.194444444444444</v>
      </c>
      <c r="AE549">
        <v>572</v>
      </c>
      <c r="AF549" s="10">
        <f>VLOOKUP(AS549,[1]Hoja3!$B$2:$AO$841,17,FALSE)</f>
        <v>46</v>
      </c>
      <c r="AG549" s="10">
        <f>VLOOKUP(AS549,[1]Hoja3!$B$2:$AO$841,23,FALSE)</f>
        <v>0.8</v>
      </c>
      <c r="AH549" s="10">
        <f>VLOOKUP(AS549,[1]Hoja3!$B$2:$AO$841,28,FALSE)</f>
        <v>0.19444444444444445</v>
      </c>
      <c r="AI549" s="10" t="str">
        <f>VLOOKUP(AS549,[1]Hoja3!$B$2:$AO$841,19,FALSE)</f>
        <v>A4 Mono MFPs</v>
      </c>
      <c r="AJ549" s="10">
        <f>VLOOKUP(AS549,[1]Hoja3!$B$2:$AO$841,15,FALSE)</f>
        <v>0</v>
      </c>
      <c r="AK549">
        <f>IF(AE549=AY549,1,0)</f>
        <v>0</v>
      </c>
      <c r="AL549">
        <f>IF(AB549=AF549,1,0)</f>
        <v>0</v>
      </c>
      <c r="AM549">
        <f>IF(AC549=AG549,1,0)</f>
        <v>1</v>
      </c>
      <c r="AN549">
        <f>IF(AD549=AH549,1,0)</f>
        <v>1</v>
      </c>
      <c r="AO549">
        <f>IF(H549=AI549,1,0)</f>
        <v>1</v>
      </c>
      <c r="AP549">
        <f>IF(AJ549=AA549,1,0)</f>
        <v>1</v>
      </c>
      <c r="AQ549" s="8">
        <f>COUNTIF($A$2:$A$1228,A549)</f>
        <v>1</v>
      </c>
      <c r="AR549">
        <f>VLOOKUP(A549,[1]Hoja3!$C$2:$AO$841,39,FALSE)</f>
        <v>1</v>
      </c>
      <c r="AS549" t="str">
        <f>A549 &amp; COUNTIF(A$2:A549,A549)</f>
        <v>0C4X0030171</v>
      </c>
      <c r="AT549" s="10">
        <f>VLOOKUP(AS549,[1]Hoja3!$B$2:$AO$841,38,FALSE)</f>
        <v>572.00000000000011</v>
      </c>
      <c r="AU549" s="9">
        <f>IF(AR549&gt;AQ549,1,0)</f>
        <v>0</v>
      </c>
      <c r="AV549">
        <f>IF(P549="NA",2,IF(OR(F549="INSTALACION NUEVA",F549="Mantenimiento preventivo"),3,IF(AND(AB549&lt;AF549,AK549&lt;&gt;1),4,IF(AT549&gt;AE549,1,0))))</f>
        <v>4</v>
      </c>
    </row>
    <row r="550" spans="1:48" x14ac:dyDescent="0.25">
      <c r="A550" t="s">
        <v>131</v>
      </c>
      <c r="B550">
        <v>2019</v>
      </c>
      <c r="C550" t="s">
        <v>37</v>
      </c>
      <c r="D550" t="s">
        <v>38</v>
      </c>
      <c r="E550">
        <v>10</v>
      </c>
      <c r="F550" t="s">
        <v>44</v>
      </c>
      <c r="G550">
        <v>0</v>
      </c>
      <c r="H550" t="s">
        <v>58</v>
      </c>
      <c r="I550">
        <v>655</v>
      </c>
      <c r="J550">
        <v>1365</v>
      </c>
      <c r="K550">
        <v>0</v>
      </c>
      <c r="L550">
        <v>0</v>
      </c>
      <c r="M550">
        <v>0.6</v>
      </c>
      <c r="N550">
        <v>0.8</v>
      </c>
      <c r="O550">
        <v>1.05</v>
      </c>
      <c r="P550">
        <v>1.1000000000000001</v>
      </c>
      <c r="Q550" t="s">
        <v>46</v>
      </c>
      <c r="R550">
        <v>5</v>
      </c>
      <c r="S550">
        <v>9</v>
      </c>
      <c r="T550" t="s">
        <v>47</v>
      </c>
      <c r="U550" t="s">
        <v>58</v>
      </c>
      <c r="V550" t="s">
        <v>73</v>
      </c>
      <c r="W550">
        <v>2019</v>
      </c>
      <c r="X550" t="s">
        <v>37</v>
      </c>
      <c r="Y550" t="s">
        <v>38</v>
      </c>
      <c r="Z550">
        <v>10</v>
      </c>
      <c r="AA550">
        <v>0</v>
      </c>
      <c r="AB550">
        <v>6</v>
      </c>
      <c r="AC550">
        <v>0</v>
      </c>
      <c r="AD550">
        <v>0</v>
      </c>
      <c r="AE550">
        <v>1365</v>
      </c>
      <c r="AF550" s="10" t="e">
        <f>VLOOKUP(AS550,[1]Hoja3!$B$2:$AO$841,17,FALSE)</f>
        <v>#N/A</v>
      </c>
      <c r="AG550" s="10" t="e">
        <f>VLOOKUP(AS550,[1]Hoja3!$B$2:$AO$841,23,FALSE)</f>
        <v>#N/A</v>
      </c>
      <c r="AH550" s="10" t="e">
        <f>VLOOKUP(AS550,[1]Hoja3!$B$2:$AO$841,28,FALSE)</f>
        <v>#N/A</v>
      </c>
      <c r="AI550" s="10" t="e">
        <f>VLOOKUP(AS550,[1]Hoja3!$B$2:$AO$841,19,FALSE)</f>
        <v>#N/A</v>
      </c>
      <c r="AJ550" s="10"/>
      <c r="AK550">
        <f>IF(AE550=AY550,1,0)</f>
        <v>0</v>
      </c>
      <c r="AL550" t="e">
        <f>IF(AB550=AF550,1,0)</f>
        <v>#N/A</v>
      </c>
      <c r="AM550" t="e">
        <f>IF(AC550=AG550,1,0)</f>
        <v>#N/A</v>
      </c>
      <c r="AN550" t="e">
        <f>IF(AD550=AH550,1,0)</f>
        <v>#N/A</v>
      </c>
      <c r="AO550" t="e">
        <f>IF(H550=AI550,1,0)</f>
        <v>#N/A</v>
      </c>
      <c r="AQ550" s="8">
        <f>COUNTIF($A$2:$A$1228,A550)</f>
        <v>5</v>
      </c>
      <c r="AR550">
        <f>VLOOKUP(A550,[1]Hoja3!$C$2:$AO$841,39,FALSE)</f>
        <v>1</v>
      </c>
      <c r="AS550" t="str">
        <f>A550 &amp; COUNTIF(A$2:A550,A550)</f>
        <v>0EX92931683</v>
      </c>
      <c r="AT550" s="10" t="e">
        <f>VLOOKUP(AS550,[1]Hoja3!$B$2:$AO$841,38,FALSE)</f>
        <v>#N/A</v>
      </c>
      <c r="AU550" s="9">
        <f>IF(AR550&gt;AQ550,1,0)</f>
        <v>0</v>
      </c>
    </row>
    <row r="551" spans="1:48" x14ac:dyDescent="0.25">
      <c r="A551" t="s">
        <v>831</v>
      </c>
      <c r="B551">
        <v>2019</v>
      </c>
      <c r="C551" t="s">
        <v>37</v>
      </c>
      <c r="D551" t="s">
        <v>38</v>
      </c>
      <c r="E551">
        <v>10</v>
      </c>
      <c r="F551" t="s">
        <v>40</v>
      </c>
      <c r="G551">
        <v>1.6666669999999999</v>
      </c>
      <c r="H551" t="s">
        <v>34</v>
      </c>
      <c r="I551">
        <v>468</v>
      </c>
      <c r="J551">
        <v>715</v>
      </c>
      <c r="K551">
        <v>0</v>
      </c>
      <c r="L551">
        <v>0</v>
      </c>
      <c r="M551">
        <v>0</v>
      </c>
      <c r="N551">
        <v>0.6</v>
      </c>
      <c r="O551">
        <v>0.8</v>
      </c>
      <c r="P551">
        <v>1.05</v>
      </c>
      <c r="Q551" t="s">
        <v>46</v>
      </c>
      <c r="R551">
        <v>5</v>
      </c>
      <c r="S551">
        <v>9</v>
      </c>
      <c r="T551" t="s">
        <v>47</v>
      </c>
      <c r="U551" t="s">
        <v>34</v>
      </c>
      <c r="V551" t="s">
        <v>50</v>
      </c>
      <c r="W551">
        <v>2019</v>
      </c>
      <c r="X551" t="s">
        <v>37</v>
      </c>
      <c r="Y551" t="s">
        <v>38</v>
      </c>
      <c r="Z551">
        <v>10</v>
      </c>
      <c r="AA551">
        <v>0</v>
      </c>
      <c r="AB551">
        <v>0</v>
      </c>
      <c r="AC551">
        <v>1.05</v>
      </c>
      <c r="AD551">
        <v>0.3333334</v>
      </c>
      <c r="AE551">
        <v>750.75</v>
      </c>
      <c r="AF551" s="10">
        <f>VLOOKUP(AS551,[1]Hoja3!$B$2:$AO$841,17,FALSE)</f>
        <v>153</v>
      </c>
      <c r="AG551" s="10">
        <f>VLOOKUP(AS551,[1]Hoja3!$B$2:$AO$841,23,FALSE)</f>
        <v>1.05</v>
      </c>
      <c r="AH551" s="10">
        <f>VLOOKUP(AS551,[1]Hoja3!$B$2:$AO$841,28,FALSE)</f>
        <v>0.33799999999999997</v>
      </c>
      <c r="AI551" s="10" t="str">
        <f>VLOOKUP(AS551,[1]Hoja3!$B$2:$AO$841,19,FALSE)</f>
        <v>A4 Mono MFPs</v>
      </c>
      <c r="AJ551" s="10">
        <f>VLOOKUP(AS551,[1]Hoja3!$B$2:$AO$841,15,FALSE)</f>
        <v>0</v>
      </c>
      <c r="AK551">
        <f>IF(AE551=AY551,1,0)</f>
        <v>0</v>
      </c>
      <c r="AL551">
        <f>IF(AB551=AF551,1,0)</f>
        <v>0</v>
      </c>
      <c r="AM551">
        <f>IF(AC551=AG551,1,0)</f>
        <v>1</v>
      </c>
      <c r="AN551">
        <f>IF(AD551=AH551,1,0)</f>
        <v>0</v>
      </c>
      <c r="AO551">
        <f>IF(H551=AI551,1,0)</f>
        <v>1</v>
      </c>
      <c r="AP551">
        <f>IF(AJ551=AA551,1,0)</f>
        <v>1</v>
      </c>
      <c r="AQ551" s="8">
        <f>COUNTIF($A$2:$A$1228,A551)</f>
        <v>1</v>
      </c>
      <c r="AR551">
        <f>VLOOKUP(A551,[1]Hoja3!$C$2:$AO$841,39,FALSE)</f>
        <v>1</v>
      </c>
      <c r="AS551" t="str">
        <f>A551 &amp; COUNTIF(A$2:A551,A551)</f>
        <v>9HB3271271</v>
      </c>
      <c r="AT551" s="10">
        <f>VLOOKUP(AS551,[1]Hoja3!$B$2:$AO$841,38,FALSE)</f>
        <v>750.75000000000011</v>
      </c>
      <c r="AU551" s="9">
        <f>IF(AR551&gt;AQ551,1,0)</f>
        <v>0</v>
      </c>
      <c r="AV551">
        <f>IF(P551="NA",2,IF(OR(F551="INSTALACION NUEVA",F551="Mantenimiento preventivo"),3,IF(AND(AB551&lt;AF551,AK551&lt;&gt;1),4,IF(AT551&gt;AE551,1,0))))</f>
        <v>4</v>
      </c>
    </row>
    <row r="552" spans="1:48" x14ac:dyDescent="0.25">
      <c r="A552" t="s">
        <v>359</v>
      </c>
      <c r="B552">
        <v>2019</v>
      </c>
      <c r="C552" t="s">
        <v>37</v>
      </c>
      <c r="D552" t="s">
        <v>38</v>
      </c>
      <c r="E552">
        <v>22</v>
      </c>
      <c r="F552" t="s">
        <v>44</v>
      </c>
      <c r="G552">
        <v>0</v>
      </c>
      <c r="H552" t="s">
        <v>71</v>
      </c>
      <c r="I552">
        <v>468</v>
      </c>
      <c r="J552">
        <v>715</v>
      </c>
      <c r="K552">
        <v>0</v>
      </c>
      <c r="L552">
        <v>0</v>
      </c>
      <c r="M552">
        <v>0</v>
      </c>
      <c r="N552">
        <v>0.6</v>
      </c>
      <c r="O552">
        <v>0.8</v>
      </c>
      <c r="P552">
        <v>1.05</v>
      </c>
      <c r="Q552" t="s">
        <v>46</v>
      </c>
      <c r="R552">
        <v>5</v>
      </c>
      <c r="S552">
        <v>9</v>
      </c>
      <c r="T552" t="s">
        <v>47</v>
      </c>
      <c r="U552" t="s">
        <v>71</v>
      </c>
      <c r="V552" t="s">
        <v>55</v>
      </c>
      <c r="W552">
        <v>2019</v>
      </c>
      <c r="X552" t="s">
        <v>37</v>
      </c>
      <c r="Y552" t="s">
        <v>38</v>
      </c>
      <c r="Z552">
        <v>22</v>
      </c>
      <c r="AA552">
        <v>0</v>
      </c>
      <c r="AB552">
        <v>13</v>
      </c>
      <c r="AC552">
        <v>0</v>
      </c>
      <c r="AD552">
        <v>0</v>
      </c>
      <c r="AE552">
        <v>715</v>
      </c>
      <c r="AF552" s="10" t="str">
        <f>VLOOKUP(AS552,[1]Hoja3!$B$2:$AO$841,17,FALSE)</f>
        <v xml:space="preserve">  </v>
      </c>
      <c r="AG552" s="10">
        <f>VLOOKUP(AS552,[1]Hoja3!$B$2:$AO$841,23,FALSE)</f>
        <v>1</v>
      </c>
      <c r="AH552" s="10">
        <f>VLOOKUP(AS552,[1]Hoja3!$B$2:$AO$841,28,FALSE)</f>
        <v>1</v>
      </c>
      <c r="AI552" s="10" t="str">
        <f>VLOOKUP(AS552,[1]Hoja3!$B$2:$AO$841,19,FALSE)</f>
        <v>Entry Mono Printers</v>
      </c>
      <c r="AJ552" s="10">
        <f>VLOOKUP(AS552,[1]Hoja3!$B$2:$AO$841,15,FALSE)</f>
        <v>0</v>
      </c>
      <c r="AK552">
        <f>IF(AE552=AY552,1,0)</f>
        <v>0</v>
      </c>
      <c r="AL552">
        <f>IF(AB552=AF552,1,0)</f>
        <v>0</v>
      </c>
      <c r="AM552">
        <f>IF(AC552=AG552,1,0)</f>
        <v>0</v>
      </c>
      <c r="AN552">
        <f>IF(AD552=AH552,1,0)</f>
        <v>0</v>
      </c>
      <c r="AO552">
        <f>IF(H552=AI552,1,0)</f>
        <v>1</v>
      </c>
      <c r="AP552">
        <f>IF(AJ552=AA552,1,0)</f>
        <v>1</v>
      </c>
      <c r="AQ552" s="8">
        <f>COUNTIF($A$2:$A$1228,A552)</f>
        <v>2</v>
      </c>
      <c r="AR552">
        <f>VLOOKUP(A552,[1]Hoja3!$C$2:$AO$841,39,FALSE)</f>
        <v>2</v>
      </c>
      <c r="AS552" t="str">
        <f>A552 &amp; COUNTIF(A$2:A552,A552)</f>
        <v>0XLT2824362</v>
      </c>
      <c r="AT552" s="10">
        <f>VLOOKUP(AS552,[1]Hoja3!$B$2:$AO$841,38,FALSE)</f>
        <v>715.00000000000011</v>
      </c>
      <c r="AU552" s="9">
        <f>IF(AR552&gt;AQ552,1,0)</f>
        <v>0</v>
      </c>
      <c r="AV552">
        <f>IF(P552="NA",2,IF(OR(F552="INSTALACION NUEVA",F552="Mantenimiento preventivo"),3,IF(AND(AB552&lt;AF552,AK552&lt;&gt;1),4,IF(AT552&gt;AE552,1,0))))</f>
        <v>3</v>
      </c>
    </row>
    <row r="553" spans="1:48" x14ac:dyDescent="0.25">
      <c r="A553" t="s">
        <v>558</v>
      </c>
      <c r="B553">
        <v>2019</v>
      </c>
      <c r="C553" t="s">
        <v>37</v>
      </c>
      <c r="D553" t="s">
        <v>38</v>
      </c>
      <c r="E553">
        <v>22</v>
      </c>
      <c r="F553" t="s">
        <v>44</v>
      </c>
      <c r="G553">
        <v>0</v>
      </c>
      <c r="I553" t="s">
        <v>33</v>
      </c>
      <c r="J553" t="s">
        <v>33</v>
      </c>
      <c r="K553" t="s">
        <v>33</v>
      </c>
      <c r="L553" t="s">
        <v>33</v>
      </c>
      <c r="M553" t="s">
        <v>33</v>
      </c>
      <c r="N553" t="s">
        <v>33</v>
      </c>
      <c r="O553" t="s">
        <v>33</v>
      </c>
      <c r="P553" t="s">
        <v>33</v>
      </c>
      <c r="R553" t="s">
        <v>33</v>
      </c>
      <c r="S553" t="s">
        <v>33</v>
      </c>
      <c r="U553" t="s">
        <v>71</v>
      </c>
      <c r="V553" t="s">
        <v>55</v>
      </c>
      <c r="W553">
        <v>2019</v>
      </c>
      <c r="X553" t="s">
        <v>37</v>
      </c>
      <c r="Y553" t="s">
        <v>38</v>
      </c>
      <c r="Z553">
        <v>22</v>
      </c>
      <c r="AA553" t="s">
        <v>33</v>
      </c>
      <c r="AB553">
        <v>175</v>
      </c>
      <c r="AC553">
        <v>0</v>
      </c>
      <c r="AD553">
        <v>0</v>
      </c>
      <c r="AE553">
        <v>0</v>
      </c>
      <c r="AF553" s="10" t="str">
        <f>VLOOKUP(AS553,[1]Hoja3!$B$2:$AO$841,17,FALSE)</f>
        <v xml:space="preserve">  </v>
      </c>
      <c r="AG553" s="10">
        <f>VLOOKUP(AS553,[1]Hoja3!$B$2:$AO$841,23,FALSE)</f>
        <v>1</v>
      </c>
      <c r="AH553" s="10">
        <f>VLOOKUP(AS553,[1]Hoja3!$B$2:$AO$841,28,FALSE)</f>
        <v>1</v>
      </c>
      <c r="AI553" s="10" t="str">
        <f>VLOOKUP(AS553,[1]Hoja3!$B$2:$AO$841,19,FALSE)</f>
        <v>Entry Mono Printers</v>
      </c>
      <c r="AJ553" s="10">
        <f>VLOOKUP(AS553,[1]Hoja3!$B$2:$AO$841,15,FALSE)</f>
        <v>0</v>
      </c>
      <c r="AK553">
        <f>IF(AE553=AY553,1,0)</f>
        <v>1</v>
      </c>
      <c r="AL553">
        <f>IF(AB553=AF553,1,0)</f>
        <v>0</v>
      </c>
      <c r="AM553">
        <f>IF(AC553=AG553,1,0)</f>
        <v>0</v>
      </c>
      <c r="AN553">
        <f>IF(AD553=AH553,1,0)</f>
        <v>0</v>
      </c>
      <c r="AO553">
        <f>IF(H553=AI553,1,0)</f>
        <v>0</v>
      </c>
      <c r="AP553">
        <f>IF(AJ553=AA553,1,0)</f>
        <v>0</v>
      </c>
      <c r="AQ553" s="8">
        <f>COUNTIF($A$2:$A$1228,A553)</f>
        <v>1</v>
      </c>
      <c r="AR553">
        <f>VLOOKUP(A553,[1]Hoja3!$C$2:$AO$841,39,FALSE)</f>
        <v>1</v>
      </c>
      <c r="AS553" t="str">
        <f>A553 &amp; COUNTIF(A$2:A553,A553)</f>
        <v>0XLT2806871</v>
      </c>
      <c r="AT553" s="10">
        <f>VLOOKUP(AS553,[1]Hoja3!$B$2:$AO$841,38,FALSE)</f>
        <v>715.00000000000011</v>
      </c>
      <c r="AU553" s="9">
        <f>IF(AR553&gt;AQ553,1,0)</f>
        <v>0</v>
      </c>
      <c r="AV553">
        <f>IF(P553="NA",2,IF(OR(F553="INSTALACION NUEVA",F553="Mantenimiento preventivo"),3,IF(AND(AB553&lt;AF553,AK553&lt;&gt;1),4,IF(AT553&gt;AE553,1,0))))</f>
        <v>2</v>
      </c>
    </row>
    <row r="554" spans="1:48" x14ac:dyDescent="0.25">
      <c r="A554" t="s">
        <v>834</v>
      </c>
      <c r="B554">
        <v>2019</v>
      </c>
      <c r="C554" t="s">
        <v>37</v>
      </c>
      <c r="D554" t="s">
        <v>38</v>
      </c>
      <c r="E554">
        <v>10</v>
      </c>
      <c r="F554" t="s">
        <v>44</v>
      </c>
      <c r="G554">
        <v>0</v>
      </c>
      <c r="I554" t="s">
        <v>33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R554" t="s">
        <v>33</v>
      </c>
      <c r="S554" t="s">
        <v>33</v>
      </c>
      <c r="U554" t="s">
        <v>34</v>
      </c>
      <c r="V554" t="s">
        <v>50</v>
      </c>
      <c r="W554">
        <v>2019</v>
      </c>
      <c r="X554" t="s">
        <v>37</v>
      </c>
      <c r="Y554" t="s">
        <v>38</v>
      </c>
      <c r="Z554">
        <v>10</v>
      </c>
      <c r="AA554" t="s">
        <v>33</v>
      </c>
      <c r="AB554">
        <v>33</v>
      </c>
      <c r="AC554">
        <v>0</v>
      </c>
      <c r="AD554">
        <v>0</v>
      </c>
      <c r="AE554">
        <v>0</v>
      </c>
      <c r="AF554" s="10" t="e">
        <f>VLOOKUP(AS554,[1]Hoja3!$B$2:$AO$841,17,FALSE)</f>
        <v>#N/A</v>
      </c>
      <c r="AG554" s="10" t="e">
        <f>VLOOKUP(AS554,[1]Hoja3!$B$2:$AO$841,23,FALSE)</f>
        <v>#N/A</v>
      </c>
      <c r="AH554" s="10" t="e">
        <f>VLOOKUP(AS554,[1]Hoja3!$B$2:$AO$841,28,FALSE)</f>
        <v>#N/A</v>
      </c>
      <c r="AI554" s="10" t="e">
        <f>VLOOKUP(AS554,[1]Hoja3!$B$2:$AO$841,19,FALSE)</f>
        <v>#N/A</v>
      </c>
      <c r="AJ554" s="10"/>
      <c r="AK554">
        <f>IF(AE554=AY554,1,0)</f>
        <v>1</v>
      </c>
      <c r="AL554" t="e">
        <f>IF(AB554=AF554,1,0)</f>
        <v>#N/A</v>
      </c>
      <c r="AM554" t="e">
        <f>IF(AC554=AG554,1,0)</f>
        <v>#N/A</v>
      </c>
      <c r="AN554" t="e">
        <f>IF(AD554=AH554,1,0)</f>
        <v>#N/A</v>
      </c>
      <c r="AO554" t="e">
        <f>IF(H554=AI554,1,0)</f>
        <v>#N/A</v>
      </c>
      <c r="AQ554" s="8">
        <f>COUNTIF($A$2:$A$1228,A554)</f>
        <v>1</v>
      </c>
      <c r="AR554" t="e">
        <f>VLOOKUP(A554,[1]Hoja3!$C$2:$AO$841,39,FALSE)</f>
        <v>#N/A</v>
      </c>
      <c r="AS554" t="str">
        <f>A554 &amp; COUNTIF(A$2:A554,A554)</f>
        <v>09HB3315431</v>
      </c>
      <c r="AT554" s="10" t="e">
        <f>VLOOKUP(AS554,[1]Hoja3!$B$2:$AO$841,38,FALSE)</f>
        <v>#N/A</v>
      </c>
      <c r="AU554" s="9" t="e">
        <f>IF(AR554&gt;AQ554,1,0)</f>
        <v>#N/A</v>
      </c>
    </row>
    <row r="555" spans="1:48" x14ac:dyDescent="0.25">
      <c r="A555" t="s">
        <v>409</v>
      </c>
      <c r="B555">
        <v>2019</v>
      </c>
      <c r="C555" t="s">
        <v>37</v>
      </c>
      <c r="D555" t="s">
        <v>38</v>
      </c>
      <c r="E555">
        <v>10</v>
      </c>
      <c r="F555" t="s">
        <v>40</v>
      </c>
      <c r="G555">
        <v>0.93333330000000003</v>
      </c>
      <c r="H555" t="s">
        <v>64</v>
      </c>
      <c r="I555">
        <v>655</v>
      </c>
      <c r="J555">
        <v>1365</v>
      </c>
      <c r="K555">
        <v>0</v>
      </c>
      <c r="L555">
        <v>0</v>
      </c>
      <c r="M555">
        <v>0.6</v>
      </c>
      <c r="N555">
        <v>0.8</v>
      </c>
      <c r="O555">
        <v>1.05</v>
      </c>
      <c r="P555">
        <v>1.1000000000000001</v>
      </c>
      <c r="Q555" t="s">
        <v>46</v>
      </c>
      <c r="R555">
        <v>5</v>
      </c>
      <c r="S555">
        <v>9</v>
      </c>
      <c r="T555" t="s">
        <v>47</v>
      </c>
      <c r="U555" t="s">
        <v>64</v>
      </c>
      <c r="V555" t="s">
        <v>42</v>
      </c>
      <c r="W555">
        <v>2019</v>
      </c>
      <c r="X555" t="s">
        <v>37</v>
      </c>
      <c r="Y555" t="s">
        <v>38</v>
      </c>
      <c r="Z555">
        <v>10</v>
      </c>
      <c r="AA555">
        <v>0</v>
      </c>
      <c r="AB555">
        <v>44</v>
      </c>
      <c r="AC555">
        <v>1.05</v>
      </c>
      <c r="AD555">
        <v>0.18666666000000001</v>
      </c>
      <c r="AE555">
        <v>1433.25</v>
      </c>
      <c r="AF555" s="10">
        <f>VLOOKUP(AS555,[1]Hoja3!$B$2:$AO$841,17,FALSE)</f>
        <v>48</v>
      </c>
      <c r="AG555" s="10">
        <f>VLOOKUP(AS555,[1]Hoja3!$B$2:$AO$841,23,FALSE)</f>
        <v>1.05</v>
      </c>
      <c r="AH555" s="10">
        <f>VLOOKUP(AS555,[1]Hoja3!$B$2:$AO$841,28,FALSE)</f>
        <v>0.22799999999999998</v>
      </c>
      <c r="AI555" s="10" t="str">
        <f>VLOOKUP(AS555,[1]Hoja3!$B$2:$AO$841,19,FALSE)</f>
        <v>A3 Office Color Laser MFPs</v>
      </c>
      <c r="AJ555" s="10">
        <f>VLOOKUP(AS555,[1]Hoja3!$B$2:$AO$841,15,FALSE)</f>
        <v>0</v>
      </c>
      <c r="AK555">
        <f>IF(AE555=AY555,1,0)</f>
        <v>0</v>
      </c>
      <c r="AL555">
        <f>IF(AB555=AF555,1,0)</f>
        <v>0</v>
      </c>
      <c r="AM555">
        <f>IF(AC555=AG555,1,0)</f>
        <v>1</v>
      </c>
      <c r="AN555">
        <f>IF(AD555=AH555,1,0)</f>
        <v>0</v>
      </c>
      <c r="AO555">
        <f>IF(H555=AI555,1,0)</f>
        <v>1</v>
      </c>
      <c r="AP555">
        <f>IF(AJ555=AA555,1,0)</f>
        <v>1</v>
      </c>
      <c r="AQ555" s="8">
        <f>COUNTIF($A$2:$A$1228,A555)</f>
        <v>1</v>
      </c>
      <c r="AR555">
        <f>VLOOKUP(A555,[1]Hoja3!$C$2:$AO$841,39,FALSE)</f>
        <v>1</v>
      </c>
      <c r="AS555" t="str">
        <f>A555 &amp; COUNTIF(A$2:A555,A555)</f>
        <v>0MX44650951</v>
      </c>
      <c r="AT555" s="10">
        <f>VLOOKUP(AS555,[1]Hoja3!$B$2:$AO$841,38,FALSE)</f>
        <v>1433.25</v>
      </c>
      <c r="AU555" s="9">
        <f>IF(AR555&gt;AQ555,1,0)</f>
        <v>0</v>
      </c>
      <c r="AV555">
        <f>IF(P555="NA",2,IF(OR(F555="INSTALACION NUEVA",F555="Mantenimiento preventivo"),3,IF(AND(AB555&lt;AF555,AK555&lt;&gt;1),4,IF(AT555&gt;AE555,1,0))))</f>
        <v>4</v>
      </c>
    </row>
    <row r="556" spans="1:48" x14ac:dyDescent="0.25">
      <c r="A556" t="s">
        <v>835</v>
      </c>
      <c r="B556">
        <v>2019</v>
      </c>
      <c r="C556" t="s">
        <v>37</v>
      </c>
      <c r="D556" t="s">
        <v>38</v>
      </c>
      <c r="E556">
        <v>10</v>
      </c>
      <c r="F556" t="s">
        <v>44</v>
      </c>
      <c r="G556">
        <v>0</v>
      </c>
      <c r="H556" t="s">
        <v>116</v>
      </c>
      <c r="I556">
        <v>655</v>
      </c>
      <c r="J556">
        <v>1365</v>
      </c>
      <c r="K556">
        <v>0</v>
      </c>
      <c r="L556">
        <v>0</v>
      </c>
      <c r="M556">
        <v>0.6</v>
      </c>
      <c r="N556">
        <v>0.8</v>
      </c>
      <c r="O556">
        <v>1.05</v>
      </c>
      <c r="P556">
        <v>1.1000000000000001</v>
      </c>
      <c r="Q556" t="s">
        <v>46</v>
      </c>
      <c r="R556">
        <v>5</v>
      </c>
      <c r="S556">
        <v>9</v>
      </c>
      <c r="T556" t="s">
        <v>47</v>
      </c>
      <c r="U556" t="s">
        <v>45</v>
      </c>
      <c r="V556" t="s">
        <v>50</v>
      </c>
      <c r="W556">
        <v>2019</v>
      </c>
      <c r="X556" t="s">
        <v>37</v>
      </c>
      <c r="Y556" t="s">
        <v>38</v>
      </c>
      <c r="Z556">
        <v>10</v>
      </c>
      <c r="AA556">
        <v>0</v>
      </c>
      <c r="AB556">
        <v>29</v>
      </c>
      <c r="AC556">
        <v>0</v>
      </c>
      <c r="AD556">
        <v>0</v>
      </c>
      <c r="AE556">
        <v>1365</v>
      </c>
      <c r="AF556" s="10" t="e">
        <f>VLOOKUP(AS556,[1]Hoja3!$B$2:$AO$841,17,FALSE)</f>
        <v>#N/A</v>
      </c>
      <c r="AG556" s="10" t="e">
        <f>VLOOKUP(AS556,[1]Hoja3!$B$2:$AO$841,23,FALSE)</f>
        <v>#N/A</v>
      </c>
      <c r="AH556" s="10" t="e">
        <f>VLOOKUP(AS556,[1]Hoja3!$B$2:$AO$841,28,FALSE)</f>
        <v>#N/A</v>
      </c>
      <c r="AI556" s="10" t="e">
        <f>VLOOKUP(AS556,[1]Hoja3!$B$2:$AO$841,19,FALSE)</f>
        <v>#N/A</v>
      </c>
      <c r="AJ556" s="10"/>
      <c r="AK556">
        <f>IF(AE556=AY556,1,0)</f>
        <v>0</v>
      </c>
      <c r="AL556" t="e">
        <f>IF(AB556=AF556,1,0)</f>
        <v>#N/A</v>
      </c>
      <c r="AM556" t="e">
        <f>IF(AC556=AG556,1,0)</f>
        <v>#N/A</v>
      </c>
      <c r="AN556" t="e">
        <f>IF(AD556=AH556,1,0)</f>
        <v>#N/A</v>
      </c>
      <c r="AO556" t="e">
        <f>IF(H556=AI556,1,0)</f>
        <v>#N/A</v>
      </c>
      <c r="AQ556" s="8">
        <f>COUNTIF($A$2:$A$1228,A556)</f>
        <v>1</v>
      </c>
      <c r="AR556" t="e">
        <f>VLOOKUP(A556,[1]Hoja3!$C$2:$AO$841,39,FALSE)</f>
        <v>#N/A</v>
      </c>
      <c r="AS556" t="str">
        <f>A556 &amp; COUNTIF(A$2:A556,A556)</f>
        <v>0Y4X8472811</v>
      </c>
      <c r="AT556" s="10" t="e">
        <f>VLOOKUP(AS556,[1]Hoja3!$B$2:$AO$841,38,FALSE)</f>
        <v>#N/A</v>
      </c>
      <c r="AU556" s="9" t="e">
        <f>IF(AR556&gt;AQ556,1,0)</f>
        <v>#N/A</v>
      </c>
    </row>
    <row r="557" spans="1:48" x14ac:dyDescent="0.25">
      <c r="A557" t="s">
        <v>72</v>
      </c>
      <c r="B557">
        <v>2019</v>
      </c>
      <c r="C557" t="s">
        <v>37</v>
      </c>
      <c r="D557" t="s">
        <v>38</v>
      </c>
      <c r="E557">
        <v>10</v>
      </c>
      <c r="F557" t="s">
        <v>40</v>
      </c>
      <c r="G557">
        <v>1.266667</v>
      </c>
      <c r="H557" t="s">
        <v>45</v>
      </c>
      <c r="I557">
        <v>803</v>
      </c>
      <c r="J557">
        <v>1573</v>
      </c>
      <c r="K557">
        <v>0.2</v>
      </c>
      <c r="L557">
        <v>0.6</v>
      </c>
      <c r="M557">
        <v>0.8</v>
      </c>
      <c r="N557">
        <v>1.05</v>
      </c>
      <c r="O557">
        <v>1.1000000000000001</v>
      </c>
      <c r="P557">
        <v>1.1499999999999999</v>
      </c>
      <c r="Q557" t="s">
        <v>46</v>
      </c>
      <c r="R557">
        <v>4</v>
      </c>
      <c r="S557">
        <v>6</v>
      </c>
      <c r="T557" t="s">
        <v>47</v>
      </c>
      <c r="U557" t="s">
        <v>48</v>
      </c>
      <c r="V557" t="s">
        <v>73</v>
      </c>
      <c r="W557">
        <v>2019</v>
      </c>
      <c r="X557" t="s">
        <v>37</v>
      </c>
      <c r="Y557" t="s">
        <v>38</v>
      </c>
      <c r="Z557">
        <v>11</v>
      </c>
      <c r="AA557">
        <v>0</v>
      </c>
      <c r="AB557">
        <v>8</v>
      </c>
      <c r="AC557">
        <v>0.8</v>
      </c>
      <c r="AD557">
        <v>0.31666675</v>
      </c>
      <c r="AE557">
        <v>1258.4000000000001</v>
      </c>
      <c r="AF557" s="10">
        <f>VLOOKUP(AS557,[1]Hoja3!$B$2:$AO$841,17,FALSE)</f>
        <v>15</v>
      </c>
      <c r="AG557" s="10">
        <f>VLOOKUP(AS557,[1]Hoja3!$B$2:$AO$841,23,FALSE)</f>
        <v>0.8</v>
      </c>
      <c r="AH557" s="10">
        <f>VLOOKUP(AS557,[1]Hoja3!$B$2:$AO$841,28,FALSE)</f>
        <v>0.105</v>
      </c>
      <c r="AI557" s="10" t="str">
        <f>VLOOKUP(AS557,[1]Hoja3!$B$2:$AO$841,19,FALSE)</f>
        <v>Light Production Digital Business</v>
      </c>
      <c r="AJ557" s="10">
        <f>VLOOKUP(AS557,[1]Hoja3!$B$2:$AO$841,15,FALSE)</f>
        <v>0</v>
      </c>
      <c r="AK557">
        <f>IF(AE557=AY557,1,0)</f>
        <v>0</v>
      </c>
      <c r="AL557">
        <f>IF(AB557=AF557,1,0)</f>
        <v>0</v>
      </c>
      <c r="AM557">
        <f>IF(AC557=AG557,1,0)</f>
        <v>1</v>
      </c>
      <c r="AN557">
        <f>IF(AD557=AH557,1,0)</f>
        <v>0</v>
      </c>
      <c r="AO557">
        <f>IF(H557=AI557,1,0)</f>
        <v>1</v>
      </c>
      <c r="AP557">
        <f>IF(AJ557=AA557,1,0)</f>
        <v>1</v>
      </c>
      <c r="AQ557" s="8">
        <f>COUNTIF($A$2:$A$1228,A557)</f>
        <v>5</v>
      </c>
      <c r="AR557">
        <f>VLOOKUP(A557,[1]Hoja3!$C$2:$AO$841,39,FALSE)</f>
        <v>4</v>
      </c>
      <c r="AS557" t="str">
        <f>A557 &amp; COUNTIF(A$2:A557,A557)</f>
        <v>0BG29468762</v>
      </c>
      <c r="AT557" s="10">
        <f>VLOOKUP(AS557,[1]Hoja3!$B$2:$AO$841,38,FALSE)</f>
        <v>1258.4000000000003</v>
      </c>
      <c r="AU557" s="9">
        <f>IF(AR557&gt;AQ557,1,0)</f>
        <v>0</v>
      </c>
      <c r="AV557">
        <f>IF(P557="NA",2,IF(OR(F557="INSTALACION NUEVA",F557="Mantenimiento preventivo"),3,IF(AND(AB557&lt;AF557,AK557&lt;&gt;1),4,IF(AT557&gt;AE557,1,0))))</f>
        <v>4</v>
      </c>
    </row>
    <row r="558" spans="1:48" x14ac:dyDescent="0.25">
      <c r="A558" t="s">
        <v>161</v>
      </c>
      <c r="B558">
        <v>2019</v>
      </c>
      <c r="C558" t="s">
        <v>37</v>
      </c>
      <c r="D558" t="s">
        <v>38</v>
      </c>
      <c r="E558">
        <v>10</v>
      </c>
      <c r="F558" t="s">
        <v>44</v>
      </c>
      <c r="G558">
        <v>0</v>
      </c>
      <c r="H558" t="s">
        <v>45</v>
      </c>
      <c r="I558">
        <v>803</v>
      </c>
      <c r="J558">
        <v>1573</v>
      </c>
      <c r="K558">
        <v>0.2</v>
      </c>
      <c r="L558">
        <v>0.6</v>
      </c>
      <c r="M558">
        <v>0.8</v>
      </c>
      <c r="N558">
        <v>1.05</v>
      </c>
      <c r="O558">
        <v>1.1000000000000001</v>
      </c>
      <c r="P558">
        <v>1.1499999999999999</v>
      </c>
      <c r="Q558" t="s">
        <v>46</v>
      </c>
      <c r="R558">
        <v>4</v>
      </c>
      <c r="S558">
        <v>6</v>
      </c>
      <c r="T558" t="s">
        <v>47</v>
      </c>
      <c r="U558" t="s">
        <v>48</v>
      </c>
      <c r="V558" t="s">
        <v>59</v>
      </c>
      <c r="W558">
        <v>2019</v>
      </c>
      <c r="X558" t="s">
        <v>37</v>
      </c>
      <c r="Y558" t="s">
        <v>38</v>
      </c>
      <c r="Z558">
        <v>10</v>
      </c>
      <c r="AA558">
        <v>0</v>
      </c>
      <c r="AB558">
        <v>8</v>
      </c>
      <c r="AC558">
        <v>0</v>
      </c>
      <c r="AD558">
        <v>0</v>
      </c>
      <c r="AE558">
        <v>1573</v>
      </c>
      <c r="AF558" s="10" t="e">
        <f>VLOOKUP(AS558,[1]Hoja3!$B$2:$AO$841,17,FALSE)</f>
        <v>#N/A</v>
      </c>
      <c r="AG558" s="10" t="e">
        <f>VLOOKUP(AS558,[1]Hoja3!$B$2:$AO$841,23,FALSE)</f>
        <v>#N/A</v>
      </c>
      <c r="AH558" s="10" t="e">
        <f>VLOOKUP(AS558,[1]Hoja3!$B$2:$AO$841,28,FALSE)</f>
        <v>#N/A</v>
      </c>
      <c r="AI558" s="10" t="e">
        <f>VLOOKUP(AS558,[1]Hoja3!$B$2:$AO$841,19,FALSE)</f>
        <v>#N/A</v>
      </c>
      <c r="AJ558" s="10"/>
      <c r="AK558">
        <f>IF(AE558=AY558,1,0)</f>
        <v>0</v>
      </c>
      <c r="AL558" t="e">
        <f>IF(AB558=AF558,1,0)</f>
        <v>#N/A</v>
      </c>
      <c r="AM558" t="e">
        <f>IF(AC558=AG558,1,0)</f>
        <v>#N/A</v>
      </c>
      <c r="AN558" t="e">
        <f>IF(AD558=AH558,1,0)</f>
        <v>#N/A</v>
      </c>
      <c r="AO558" t="e">
        <f>IF(H558=AI558,1,0)</f>
        <v>#N/A</v>
      </c>
      <c r="AQ558" s="8">
        <f>COUNTIF($A$2:$A$1228,A558)</f>
        <v>7</v>
      </c>
      <c r="AR558" t="e">
        <f>VLOOKUP(A558,[1]Hoja3!$C$2:$AO$841,39,FALSE)</f>
        <v>#N/A</v>
      </c>
      <c r="AS558" t="str">
        <f>A558 &amp; COUNTIF(A$2:A558,A558)</f>
        <v>0BG29396112</v>
      </c>
      <c r="AT558" s="10" t="e">
        <f>VLOOKUP(AS558,[1]Hoja3!$B$2:$AO$841,38,FALSE)</f>
        <v>#N/A</v>
      </c>
      <c r="AU558" s="9" t="e">
        <f>IF(AR558&gt;AQ558,1,0)</f>
        <v>#N/A</v>
      </c>
    </row>
    <row r="559" spans="1:48" x14ac:dyDescent="0.25">
      <c r="A559" t="s">
        <v>383</v>
      </c>
      <c r="B559">
        <v>2019</v>
      </c>
      <c r="C559" t="s">
        <v>37</v>
      </c>
      <c r="D559" t="s">
        <v>38</v>
      </c>
      <c r="E559">
        <v>24</v>
      </c>
      <c r="F559" t="s">
        <v>44</v>
      </c>
      <c r="G559">
        <v>0</v>
      </c>
      <c r="H559" t="s">
        <v>71</v>
      </c>
      <c r="I559">
        <v>468</v>
      </c>
      <c r="J559">
        <v>715</v>
      </c>
      <c r="K559">
        <v>0</v>
      </c>
      <c r="L559">
        <v>0</v>
      </c>
      <c r="M559">
        <v>0</v>
      </c>
      <c r="N559">
        <v>0.6</v>
      </c>
      <c r="O559">
        <v>0.8</v>
      </c>
      <c r="P559">
        <v>1.05</v>
      </c>
      <c r="Q559" t="s">
        <v>46</v>
      </c>
      <c r="R559">
        <v>5</v>
      </c>
      <c r="S559">
        <v>9</v>
      </c>
      <c r="T559" t="s">
        <v>47</v>
      </c>
      <c r="U559" t="s">
        <v>71</v>
      </c>
      <c r="V559" t="s">
        <v>55</v>
      </c>
      <c r="W559">
        <v>2019</v>
      </c>
      <c r="X559" t="s">
        <v>37</v>
      </c>
      <c r="Y559" t="s">
        <v>38</v>
      </c>
      <c r="Z559">
        <v>24</v>
      </c>
      <c r="AA559">
        <v>0</v>
      </c>
      <c r="AB559">
        <v>8</v>
      </c>
      <c r="AC559">
        <v>0</v>
      </c>
      <c r="AD559">
        <v>0</v>
      </c>
      <c r="AE559">
        <v>715</v>
      </c>
      <c r="AF559" s="10">
        <f>VLOOKUP(AS559,[1]Hoja3!$B$2:$AO$841,17,FALSE)</f>
        <v>6</v>
      </c>
      <c r="AG559" s="10">
        <f>VLOOKUP(AS559,[1]Hoja3!$B$2:$AO$841,23,FALSE)</f>
        <v>0</v>
      </c>
      <c r="AH559" s="10">
        <f>VLOOKUP(AS559,[1]Hoja3!$B$2:$AO$841,28,FALSE)</f>
        <v>0.38</v>
      </c>
      <c r="AI559" s="10" t="str">
        <f>VLOOKUP(AS559,[1]Hoja3!$B$2:$AO$841,19,FALSE)</f>
        <v>Entry Mono Printers</v>
      </c>
      <c r="AJ559" s="10">
        <f>VLOOKUP(AS559,[1]Hoja3!$B$2:$AO$841,15,FALSE)</f>
        <v>0</v>
      </c>
      <c r="AK559">
        <f>IF(AE559=AY559,1,0)</f>
        <v>0</v>
      </c>
      <c r="AL559">
        <f>IF(AB559=AF559,1,0)</f>
        <v>0</v>
      </c>
      <c r="AM559">
        <f>IF(AC559=AG559,1,0)</f>
        <v>1</v>
      </c>
      <c r="AN559">
        <f>IF(AD559=AH559,1,0)</f>
        <v>0</v>
      </c>
      <c r="AO559">
        <f>IF(H559=AI559,1,0)</f>
        <v>1</v>
      </c>
      <c r="AP559">
        <f>IF(AJ559=AA559,1,0)</f>
        <v>1</v>
      </c>
      <c r="AQ559" s="8">
        <f>COUNTIF($A$2:$A$1228,A559)</f>
        <v>3</v>
      </c>
      <c r="AR559">
        <f>VLOOKUP(A559,[1]Hoja3!$C$2:$AO$841,39,FALSE)</f>
        <v>3</v>
      </c>
      <c r="AS559" t="str">
        <f>A559 &amp; COUNTIF(A$2:A559,A559)</f>
        <v>0XLT2784812</v>
      </c>
      <c r="AT559" s="10">
        <f>VLOOKUP(AS559,[1]Hoja3!$B$2:$AO$841,38,FALSE)</f>
        <v>0</v>
      </c>
      <c r="AU559" s="9">
        <f>IF(AR559&gt;AQ559,1,0)</f>
        <v>0</v>
      </c>
      <c r="AV559">
        <f>IF(P559="NA",2,IF(OR(F559="INSTALACION NUEVA",F559="Mantenimiento preventivo"),3,IF(AND(AB559&lt;AF559,AK559&lt;&gt;1),4,IF(AT559&gt;AE559,1,0))))</f>
        <v>3</v>
      </c>
    </row>
    <row r="560" spans="1:48" x14ac:dyDescent="0.25">
      <c r="A560" t="s">
        <v>102</v>
      </c>
      <c r="B560">
        <v>2019</v>
      </c>
      <c r="C560" t="s">
        <v>37</v>
      </c>
      <c r="D560" t="s">
        <v>38</v>
      </c>
      <c r="E560">
        <v>10</v>
      </c>
      <c r="F560" t="s">
        <v>40</v>
      </c>
      <c r="G560">
        <v>2.2833329999999998</v>
      </c>
      <c r="H560" t="s">
        <v>45</v>
      </c>
      <c r="I560">
        <v>803</v>
      </c>
      <c r="J560">
        <v>1573</v>
      </c>
      <c r="K560">
        <v>0.2</v>
      </c>
      <c r="L560">
        <v>0.6</v>
      </c>
      <c r="M560">
        <v>0.8</v>
      </c>
      <c r="N560">
        <v>1.05</v>
      </c>
      <c r="O560">
        <v>1.1000000000000001</v>
      </c>
      <c r="P560">
        <v>1.1499999999999999</v>
      </c>
      <c r="Q560" t="s">
        <v>46</v>
      </c>
      <c r="R560">
        <v>4</v>
      </c>
      <c r="S560">
        <v>6</v>
      </c>
      <c r="T560" t="s">
        <v>47</v>
      </c>
      <c r="U560" t="s">
        <v>48</v>
      </c>
      <c r="V560" t="s">
        <v>42</v>
      </c>
      <c r="W560">
        <v>2019</v>
      </c>
      <c r="X560" t="s">
        <v>37</v>
      </c>
      <c r="Y560" t="s">
        <v>38</v>
      </c>
      <c r="Z560">
        <v>11</v>
      </c>
      <c r="AA560">
        <v>0</v>
      </c>
      <c r="AB560">
        <v>2</v>
      </c>
      <c r="AC560">
        <v>0.2</v>
      </c>
      <c r="AD560">
        <v>0.57083324999999996</v>
      </c>
      <c r="AE560">
        <v>314.60000000000002</v>
      </c>
      <c r="AF560" s="10" t="e">
        <f>VLOOKUP(AS560,[1]Hoja3!$B$2:$AO$841,17,FALSE)</f>
        <v>#N/A</v>
      </c>
      <c r="AG560" s="10" t="e">
        <f>VLOOKUP(AS560,[1]Hoja3!$B$2:$AO$841,23,FALSE)</f>
        <v>#N/A</v>
      </c>
      <c r="AH560" s="10" t="e">
        <f>VLOOKUP(AS560,[1]Hoja3!$B$2:$AO$841,28,FALSE)</f>
        <v>#N/A</v>
      </c>
      <c r="AI560" s="10" t="e">
        <f>VLOOKUP(AS560,[1]Hoja3!$B$2:$AO$841,19,FALSE)</f>
        <v>#N/A</v>
      </c>
      <c r="AJ560" s="10"/>
      <c r="AK560">
        <f>IF(AE560=AY560,1,0)</f>
        <v>0</v>
      </c>
      <c r="AL560" t="e">
        <f>IF(AB560=AF560,1,0)</f>
        <v>#N/A</v>
      </c>
      <c r="AM560" t="e">
        <f>IF(AC560=AG560,1,0)</f>
        <v>#N/A</v>
      </c>
      <c r="AN560" t="e">
        <f>IF(AD560=AH560,1,0)</f>
        <v>#N/A</v>
      </c>
      <c r="AO560" t="e">
        <f>IF(H560=AI560,1,0)</f>
        <v>#N/A</v>
      </c>
      <c r="AQ560" s="8">
        <f>COUNTIF($A$2:$A$1228,A560)</f>
        <v>4</v>
      </c>
      <c r="AR560">
        <f>VLOOKUP(A560,[1]Hoja3!$C$2:$AO$841,39,FALSE)</f>
        <v>1</v>
      </c>
      <c r="AS560" t="str">
        <f>A560 &amp; COUNTIF(A$2:A560,A560)</f>
        <v>0BG29467863</v>
      </c>
      <c r="AT560" s="10" t="e">
        <f>VLOOKUP(AS560,[1]Hoja3!$B$2:$AO$841,38,FALSE)</f>
        <v>#N/A</v>
      </c>
      <c r="AU560" s="9">
        <f>IF(AR560&gt;AQ560,1,0)</f>
        <v>0</v>
      </c>
    </row>
    <row r="561" spans="1:48" x14ac:dyDescent="0.25">
      <c r="A561" t="s">
        <v>410</v>
      </c>
      <c r="B561">
        <v>2019</v>
      </c>
      <c r="C561" t="s">
        <v>37</v>
      </c>
      <c r="D561" t="s">
        <v>38</v>
      </c>
      <c r="E561">
        <v>10</v>
      </c>
      <c r="F561" t="s">
        <v>40</v>
      </c>
      <c r="G561">
        <v>3.1333329999999999</v>
      </c>
      <c r="H561" t="s">
        <v>64</v>
      </c>
      <c r="I561">
        <v>655</v>
      </c>
      <c r="J561">
        <v>1365</v>
      </c>
      <c r="K561">
        <v>0</v>
      </c>
      <c r="L561">
        <v>0</v>
      </c>
      <c r="M561">
        <v>0.6</v>
      </c>
      <c r="N561">
        <v>0.8</v>
      </c>
      <c r="O561">
        <v>1.05</v>
      </c>
      <c r="P561">
        <v>1.1000000000000001</v>
      </c>
      <c r="Q561" t="s">
        <v>46</v>
      </c>
      <c r="R561">
        <v>5</v>
      </c>
      <c r="S561">
        <v>9</v>
      </c>
      <c r="T561" t="s">
        <v>47</v>
      </c>
      <c r="U561" t="s">
        <v>64</v>
      </c>
      <c r="V561" t="s">
        <v>83</v>
      </c>
      <c r="W561">
        <v>2019</v>
      </c>
      <c r="X561" t="s">
        <v>37</v>
      </c>
      <c r="Y561" t="s">
        <v>38</v>
      </c>
      <c r="Z561">
        <v>10</v>
      </c>
      <c r="AA561">
        <v>0</v>
      </c>
      <c r="AB561">
        <v>41</v>
      </c>
      <c r="AC561">
        <v>1.05</v>
      </c>
      <c r="AD561">
        <v>0.62666659999999996</v>
      </c>
      <c r="AE561">
        <v>1433.25</v>
      </c>
      <c r="AF561" s="10">
        <f>VLOOKUP(AS561,[1]Hoja3!$B$2:$AO$841,17,FALSE)</f>
        <v>50</v>
      </c>
      <c r="AG561" s="10">
        <f>VLOOKUP(AS561,[1]Hoja3!$B$2:$AO$841,23,FALSE)</f>
        <v>1.05</v>
      </c>
      <c r="AH561" s="10">
        <f>VLOOKUP(AS561,[1]Hoja3!$B$2:$AO$841,28,FALSE)</f>
        <v>0</v>
      </c>
      <c r="AI561" s="10" t="str">
        <f>VLOOKUP(AS561,[1]Hoja3!$B$2:$AO$841,19,FALSE)</f>
        <v>A3 Office Color Laser MFPs</v>
      </c>
      <c r="AJ561" s="10">
        <f>VLOOKUP(AS561,[1]Hoja3!$B$2:$AO$841,15,FALSE)</f>
        <v>0</v>
      </c>
      <c r="AK561">
        <f>IF(AE561=AY561,1,0)</f>
        <v>0</v>
      </c>
      <c r="AL561">
        <f>IF(AB561=AF561,1,0)</f>
        <v>0</v>
      </c>
      <c r="AM561">
        <f>IF(AC561=AG561,1,0)</f>
        <v>1</v>
      </c>
      <c r="AN561">
        <f>IF(AD561=AH561,1,0)</f>
        <v>0</v>
      </c>
      <c r="AO561">
        <f>IF(H561=AI561,1,0)</f>
        <v>1</v>
      </c>
      <c r="AP561">
        <f>IF(AJ561=AA561,1,0)</f>
        <v>1</v>
      </c>
      <c r="AQ561" s="8">
        <f>COUNTIF($A$2:$A$1228,A561)</f>
        <v>1</v>
      </c>
      <c r="AR561">
        <f>VLOOKUP(A561,[1]Hoja3!$C$2:$AO$841,39,FALSE)</f>
        <v>1</v>
      </c>
      <c r="AS561" t="str">
        <f>A561 &amp; COUNTIF(A$2:A561,A561)</f>
        <v>0MX45050311</v>
      </c>
      <c r="AT561" s="10">
        <f>VLOOKUP(AS561,[1]Hoja3!$B$2:$AO$841,38,FALSE)</f>
        <v>1433.25</v>
      </c>
      <c r="AU561" s="9">
        <f>IF(AR561&gt;AQ561,1,0)</f>
        <v>0</v>
      </c>
      <c r="AV561">
        <f>IF(P561="NA",2,IF(OR(F561="INSTALACION NUEVA",F561="Mantenimiento preventivo"),3,IF(AND(AB561&lt;AF561,AK561&lt;&gt;1),4,IF(AT561&gt;AE561,1,0))))</f>
        <v>4</v>
      </c>
    </row>
    <row r="562" spans="1:48" x14ac:dyDescent="0.25">
      <c r="A562" t="s">
        <v>837</v>
      </c>
      <c r="B562">
        <v>2019</v>
      </c>
      <c r="C562" t="s">
        <v>37</v>
      </c>
      <c r="D562" t="s">
        <v>38</v>
      </c>
      <c r="E562">
        <v>10</v>
      </c>
      <c r="F562" t="s">
        <v>44</v>
      </c>
      <c r="G562">
        <v>0</v>
      </c>
      <c r="I562" t="s">
        <v>33</v>
      </c>
      <c r="J562" t="s">
        <v>33</v>
      </c>
      <c r="K562" t="s">
        <v>33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R562" t="s">
        <v>33</v>
      </c>
      <c r="S562" t="s">
        <v>33</v>
      </c>
      <c r="U562" t="s">
        <v>34</v>
      </c>
      <c r="V562" t="s">
        <v>50</v>
      </c>
      <c r="W562">
        <v>2019</v>
      </c>
      <c r="X562" t="s">
        <v>37</v>
      </c>
      <c r="Y562" t="s">
        <v>38</v>
      </c>
      <c r="Z562">
        <v>10</v>
      </c>
      <c r="AA562" t="s">
        <v>33</v>
      </c>
      <c r="AB562">
        <v>44</v>
      </c>
      <c r="AC562">
        <v>0</v>
      </c>
      <c r="AD562">
        <v>0</v>
      </c>
      <c r="AE562">
        <v>0</v>
      </c>
      <c r="AF562" s="10" t="e">
        <f>VLOOKUP(AS562,[1]Hoja3!$B$2:$AO$841,17,FALSE)</f>
        <v>#N/A</v>
      </c>
      <c r="AG562" s="10" t="e">
        <f>VLOOKUP(AS562,[1]Hoja3!$B$2:$AO$841,23,FALSE)</f>
        <v>#N/A</v>
      </c>
      <c r="AH562" s="10" t="e">
        <f>VLOOKUP(AS562,[1]Hoja3!$B$2:$AO$841,28,FALSE)</f>
        <v>#N/A</v>
      </c>
      <c r="AI562" s="10" t="e">
        <f>VLOOKUP(AS562,[1]Hoja3!$B$2:$AO$841,19,FALSE)</f>
        <v>#N/A</v>
      </c>
      <c r="AJ562" s="10"/>
      <c r="AK562">
        <f>IF(AE562=AY562,1,0)</f>
        <v>1</v>
      </c>
      <c r="AL562" t="e">
        <f>IF(AB562=AF562,1,0)</f>
        <v>#N/A</v>
      </c>
      <c r="AM562" t="e">
        <f>IF(AC562=AG562,1,0)</f>
        <v>#N/A</v>
      </c>
      <c r="AN562" t="e">
        <f>IF(AD562=AH562,1,0)</f>
        <v>#N/A</v>
      </c>
      <c r="AO562" t="e">
        <f>IF(H562=AI562,1,0)</f>
        <v>#N/A</v>
      </c>
      <c r="AQ562" s="8">
        <f>COUNTIF($A$2:$A$1228,A562)</f>
        <v>2</v>
      </c>
      <c r="AR562" t="e">
        <f>VLOOKUP(A562,[1]Hoja3!$C$2:$AO$841,39,FALSE)</f>
        <v>#N/A</v>
      </c>
      <c r="AS562" t="str">
        <f>A562 &amp; COUNTIF(A$2:A562,A562)</f>
        <v>09HB3314901</v>
      </c>
      <c r="AT562" s="10" t="e">
        <f>VLOOKUP(AS562,[1]Hoja3!$B$2:$AO$841,38,FALSE)</f>
        <v>#N/A</v>
      </c>
      <c r="AU562" s="9" t="e">
        <f>IF(AR562&gt;AQ562,1,0)</f>
        <v>#N/A</v>
      </c>
    </row>
    <row r="563" spans="1:48" x14ac:dyDescent="0.25">
      <c r="A563" t="s">
        <v>397</v>
      </c>
      <c r="B563">
        <v>2019</v>
      </c>
      <c r="C563" t="s">
        <v>37</v>
      </c>
      <c r="D563" t="s">
        <v>38</v>
      </c>
      <c r="E563">
        <v>10</v>
      </c>
      <c r="F563" t="s">
        <v>40</v>
      </c>
      <c r="G563">
        <v>1.1499999999999999</v>
      </c>
      <c r="H563" t="s">
        <v>45</v>
      </c>
      <c r="I563">
        <v>803</v>
      </c>
      <c r="J563">
        <v>1573</v>
      </c>
      <c r="K563">
        <v>0.2</v>
      </c>
      <c r="L563">
        <v>0.6</v>
      </c>
      <c r="M563">
        <v>0.8</v>
      </c>
      <c r="N563">
        <v>1.05</v>
      </c>
      <c r="O563">
        <v>1.1000000000000001</v>
      </c>
      <c r="P563">
        <v>1.1499999999999999</v>
      </c>
      <c r="Q563" t="s">
        <v>46</v>
      </c>
      <c r="R563">
        <v>4</v>
      </c>
      <c r="S563">
        <v>6</v>
      </c>
      <c r="T563" t="s">
        <v>47</v>
      </c>
      <c r="U563" t="s">
        <v>48</v>
      </c>
      <c r="V563" t="s">
        <v>50</v>
      </c>
      <c r="W563">
        <v>2019</v>
      </c>
      <c r="X563" t="s">
        <v>37</v>
      </c>
      <c r="Y563" t="s">
        <v>38</v>
      </c>
      <c r="Z563">
        <v>11</v>
      </c>
      <c r="AA563">
        <v>0</v>
      </c>
      <c r="AB563">
        <v>19</v>
      </c>
      <c r="AC563">
        <v>1.05</v>
      </c>
      <c r="AD563">
        <v>0.28749999999999998</v>
      </c>
      <c r="AE563">
        <v>1651.65</v>
      </c>
      <c r="AF563" s="10">
        <f>VLOOKUP(AS563,[1]Hoja3!$B$2:$AO$841,17,FALSE)</f>
        <v>21</v>
      </c>
      <c r="AG563" s="10">
        <f>VLOOKUP(AS563,[1]Hoja3!$B$2:$AO$841,23,FALSE)</f>
        <v>1.05</v>
      </c>
      <c r="AH563" s="10">
        <f>VLOOKUP(AS563,[1]Hoja3!$B$2:$AO$841,28,FALSE)</f>
        <v>0.375</v>
      </c>
      <c r="AI563" s="10" t="str">
        <f>VLOOKUP(AS563,[1]Hoja3!$B$2:$AO$841,19,FALSE)</f>
        <v>Light Production Digital Business</v>
      </c>
      <c r="AJ563" s="10">
        <f>VLOOKUP(AS563,[1]Hoja3!$B$2:$AO$841,15,FALSE)</f>
        <v>0</v>
      </c>
      <c r="AK563">
        <f>IF(AE563=AY563,1,0)</f>
        <v>0</v>
      </c>
      <c r="AL563">
        <f>IF(AB563=AF563,1,0)</f>
        <v>0</v>
      </c>
      <c r="AM563">
        <f>IF(AC563=AG563,1,0)</f>
        <v>1</v>
      </c>
      <c r="AN563">
        <f>IF(AD563=AH563,1,0)</f>
        <v>0</v>
      </c>
      <c r="AO563">
        <f>IF(H563=AI563,1,0)</f>
        <v>1</v>
      </c>
      <c r="AP563">
        <f>IF(AJ563=AA563,1,0)</f>
        <v>1</v>
      </c>
      <c r="AQ563" s="8">
        <f>COUNTIF($A$2:$A$1228,A563)</f>
        <v>1</v>
      </c>
      <c r="AR563">
        <f>VLOOKUP(A563,[1]Hoja3!$C$2:$AO$841,39,FALSE)</f>
        <v>1</v>
      </c>
      <c r="AS563" t="str">
        <f>A563 &amp; COUNTIF(A$2:A563,A563)</f>
        <v>0BG29396521</v>
      </c>
      <c r="AT563" s="10">
        <f>VLOOKUP(AS563,[1]Hoja3!$B$2:$AO$841,38,FALSE)</f>
        <v>1651.6500000000003</v>
      </c>
      <c r="AU563" s="9">
        <f>IF(AR563&gt;AQ563,1,0)</f>
        <v>0</v>
      </c>
      <c r="AV563">
        <f>IF(P563="NA",2,IF(OR(F563="INSTALACION NUEVA",F563="Mantenimiento preventivo"),3,IF(AND(AB563&lt;AF563,AK563&lt;&gt;1),4,IF(AT563&gt;AE563,1,0))))</f>
        <v>4</v>
      </c>
    </row>
    <row r="564" spans="1:48" x14ac:dyDescent="0.25">
      <c r="A564" t="s">
        <v>398</v>
      </c>
      <c r="B564">
        <v>2019</v>
      </c>
      <c r="C564" t="s">
        <v>37</v>
      </c>
      <c r="D564" t="s">
        <v>38</v>
      </c>
      <c r="E564">
        <v>10</v>
      </c>
      <c r="F564" t="s">
        <v>40</v>
      </c>
      <c r="G564">
        <v>3.1666669999999999</v>
      </c>
      <c r="H564" t="s">
        <v>45</v>
      </c>
      <c r="I564">
        <v>803</v>
      </c>
      <c r="J564">
        <v>1573</v>
      </c>
      <c r="K564">
        <v>0.2</v>
      </c>
      <c r="L564">
        <v>0.6</v>
      </c>
      <c r="M564">
        <v>0.8</v>
      </c>
      <c r="N564">
        <v>1.05</v>
      </c>
      <c r="O564">
        <v>1.1000000000000001</v>
      </c>
      <c r="P564">
        <v>1.1499999999999999</v>
      </c>
      <c r="Q564" t="s">
        <v>46</v>
      </c>
      <c r="R564">
        <v>4</v>
      </c>
      <c r="S564">
        <v>6</v>
      </c>
      <c r="T564" t="s">
        <v>47</v>
      </c>
      <c r="U564" t="s">
        <v>48</v>
      </c>
      <c r="V564" t="s">
        <v>50</v>
      </c>
      <c r="W564">
        <v>2019</v>
      </c>
      <c r="X564" t="s">
        <v>37</v>
      </c>
      <c r="Y564" t="s">
        <v>38</v>
      </c>
      <c r="Z564">
        <v>10</v>
      </c>
      <c r="AA564">
        <v>0</v>
      </c>
      <c r="AB564">
        <v>13</v>
      </c>
      <c r="AC564">
        <v>0.8</v>
      </c>
      <c r="AD564">
        <v>0.79166674999999997</v>
      </c>
      <c r="AE564">
        <v>1258.4000000000001</v>
      </c>
      <c r="AF564" s="10">
        <f>VLOOKUP(AS564,[1]Hoja3!$B$2:$AO$841,17,FALSE)</f>
        <v>26</v>
      </c>
      <c r="AG564" s="10">
        <f>VLOOKUP(AS564,[1]Hoja3!$B$2:$AO$841,23,FALSE)</f>
        <v>1.05</v>
      </c>
      <c r="AH564" s="10">
        <f>VLOOKUP(AS564,[1]Hoja3!$B$2:$AO$841,28,FALSE)</f>
        <v>0.95</v>
      </c>
      <c r="AI564" s="10" t="str">
        <f>VLOOKUP(AS564,[1]Hoja3!$B$2:$AO$841,19,FALSE)</f>
        <v>Light Production Digital Business</v>
      </c>
      <c r="AJ564" s="10">
        <f>VLOOKUP(AS564,[1]Hoja3!$B$2:$AO$841,15,FALSE)</f>
        <v>0</v>
      </c>
      <c r="AK564">
        <f>IF(AE564=AY564,1,0)</f>
        <v>0</v>
      </c>
      <c r="AL564">
        <f>IF(AB564=AF564,1,0)</f>
        <v>0</v>
      </c>
      <c r="AM564">
        <f>IF(AC564=AG564,1,0)</f>
        <v>0</v>
      </c>
      <c r="AN564">
        <f>IF(AD564=AH564,1,0)</f>
        <v>0</v>
      </c>
      <c r="AO564">
        <f>IF(H564=AI564,1,0)</f>
        <v>1</v>
      </c>
      <c r="AP564">
        <f>IF(AJ564=AA564,1,0)</f>
        <v>1</v>
      </c>
      <c r="AQ564" s="8">
        <f>COUNTIF($A$2:$A$1228,A564)</f>
        <v>3</v>
      </c>
      <c r="AR564">
        <f>VLOOKUP(A564,[1]Hoja3!$C$2:$AO$841,39,FALSE)</f>
        <v>3</v>
      </c>
      <c r="AS564" t="str">
        <f>A564 &amp; COUNTIF(A$2:A564,A564)</f>
        <v>0BG29471521</v>
      </c>
      <c r="AT564" s="10">
        <f>VLOOKUP(AS564,[1]Hoja3!$B$2:$AO$841,38,FALSE)</f>
        <v>1651.6500000000003</v>
      </c>
      <c r="AU564" s="9">
        <f>IF(AR564&gt;AQ564,1,0)</f>
        <v>0</v>
      </c>
      <c r="AV564">
        <f>IF(P564="NA",2,IF(OR(F564="INSTALACION NUEVA",F564="Mantenimiento preventivo"),3,IF(AND(AB564&lt;AF564,AK564&lt;&gt;1),4,IF(AT564&gt;AE564,1,0))))</f>
        <v>4</v>
      </c>
    </row>
    <row r="565" spans="1:48" x14ac:dyDescent="0.25">
      <c r="A565" t="s">
        <v>838</v>
      </c>
      <c r="B565">
        <v>2019</v>
      </c>
      <c r="C565" t="s">
        <v>37</v>
      </c>
      <c r="D565" t="s">
        <v>38</v>
      </c>
      <c r="E565">
        <v>10</v>
      </c>
      <c r="F565" t="s">
        <v>40</v>
      </c>
      <c r="G565">
        <v>0.8</v>
      </c>
      <c r="H565" t="s">
        <v>45</v>
      </c>
      <c r="I565">
        <v>803</v>
      </c>
      <c r="J565">
        <v>1573</v>
      </c>
      <c r="K565">
        <v>0.2</v>
      </c>
      <c r="L565">
        <v>0.6</v>
      </c>
      <c r="M565">
        <v>0.8</v>
      </c>
      <c r="N565">
        <v>1.05</v>
      </c>
      <c r="O565">
        <v>1.1000000000000001</v>
      </c>
      <c r="P565">
        <v>1.1499999999999999</v>
      </c>
      <c r="Q565" t="s">
        <v>46</v>
      </c>
      <c r="R565">
        <v>4</v>
      </c>
      <c r="S565">
        <v>6</v>
      </c>
      <c r="T565" t="s">
        <v>47</v>
      </c>
      <c r="U565" t="s">
        <v>48</v>
      </c>
      <c r="V565" t="s">
        <v>678</v>
      </c>
      <c r="W565">
        <v>2019</v>
      </c>
      <c r="X565" t="s">
        <v>37</v>
      </c>
      <c r="Y565" t="s">
        <v>38</v>
      </c>
      <c r="Z565">
        <v>11</v>
      </c>
      <c r="AA565">
        <v>1</v>
      </c>
      <c r="AB565">
        <v>13</v>
      </c>
      <c r="AC565">
        <v>0</v>
      </c>
      <c r="AD565">
        <v>0</v>
      </c>
      <c r="AE565">
        <v>0</v>
      </c>
      <c r="AF565" s="10">
        <f>VLOOKUP(AS565,[1]Hoja3!$B$2:$AO$841,17,FALSE)</f>
        <v>14</v>
      </c>
      <c r="AG565" s="10">
        <f>VLOOKUP(AS565,[1]Hoja3!$B$2:$AO$841,23,FALSE)</f>
        <v>0.8</v>
      </c>
      <c r="AH565" s="10">
        <f>VLOOKUP(AS565,[1]Hoja3!$B$2:$AO$841,28,FALSE)</f>
        <v>0.33750000000000002</v>
      </c>
      <c r="AI565" s="10" t="str">
        <f>VLOOKUP(AS565,[1]Hoja3!$B$2:$AO$841,19,FALSE)</f>
        <v>Light Production Digital Business</v>
      </c>
      <c r="AJ565" s="10">
        <f>VLOOKUP(AS565,[1]Hoja3!$B$2:$AO$841,15,FALSE)</f>
        <v>1</v>
      </c>
      <c r="AK565">
        <f>IF(AE565=AY565,1,0)</f>
        <v>1</v>
      </c>
      <c r="AL565">
        <f>IF(AB565=AF565,1,0)</f>
        <v>0</v>
      </c>
      <c r="AM565">
        <f>IF(AC565=AG565,1,0)</f>
        <v>0</v>
      </c>
      <c r="AN565">
        <f>IF(AD565=AH565,1,0)</f>
        <v>0</v>
      </c>
      <c r="AO565">
        <f>IF(H565=AI565,1,0)</f>
        <v>1</v>
      </c>
      <c r="AP565">
        <f>IF(AJ565=AA565,1,0)</f>
        <v>1</v>
      </c>
      <c r="AQ565" s="8">
        <f>COUNTIF($A$2:$A$1228,A565)</f>
        <v>1</v>
      </c>
      <c r="AR565">
        <f>VLOOKUP(A565,[1]Hoja3!$C$2:$AO$841,39,FALSE)</f>
        <v>1</v>
      </c>
      <c r="AS565" t="str">
        <f>A565 &amp; COUNTIF(A$2:A565,A565)</f>
        <v>0BG29492191</v>
      </c>
      <c r="AT565" s="10">
        <f>VLOOKUP(AS565,[1]Hoja3!$B$2:$AO$841,38,FALSE)</f>
        <v>0</v>
      </c>
      <c r="AU565" s="9">
        <f>IF(AR565&gt;AQ565,1,0)</f>
        <v>0</v>
      </c>
      <c r="AV565">
        <f>IF(P565="NA",2,IF(OR(F565="INSTALACION NUEVA",F565="Mantenimiento preventivo"),3,IF(AND(AB565&lt;AF565,AK565&lt;&gt;1),4,IF(AT565&gt;AE565,1,0))))</f>
        <v>0</v>
      </c>
    </row>
    <row r="566" spans="1:48" x14ac:dyDescent="0.25">
      <c r="A566" t="s">
        <v>839</v>
      </c>
      <c r="B566">
        <v>2019</v>
      </c>
      <c r="C566" t="s">
        <v>37</v>
      </c>
      <c r="D566" t="s">
        <v>38</v>
      </c>
      <c r="E566">
        <v>10</v>
      </c>
      <c r="F566" t="s">
        <v>44</v>
      </c>
      <c r="G566">
        <v>0</v>
      </c>
      <c r="I566" t="s">
        <v>33</v>
      </c>
      <c r="J566" t="s">
        <v>33</v>
      </c>
      <c r="K566" t="s">
        <v>33</v>
      </c>
      <c r="L566" t="s">
        <v>33</v>
      </c>
      <c r="M566" t="s">
        <v>33</v>
      </c>
      <c r="N566" t="s">
        <v>33</v>
      </c>
      <c r="O566" t="s">
        <v>33</v>
      </c>
      <c r="P566" t="s">
        <v>33</v>
      </c>
      <c r="R566" t="s">
        <v>33</v>
      </c>
      <c r="S566" t="s">
        <v>33</v>
      </c>
      <c r="U566" t="s">
        <v>34</v>
      </c>
      <c r="V566" t="s">
        <v>50</v>
      </c>
      <c r="W566">
        <v>2019</v>
      </c>
      <c r="X566" t="s">
        <v>37</v>
      </c>
      <c r="Y566" t="s">
        <v>38</v>
      </c>
      <c r="Z566">
        <v>10</v>
      </c>
      <c r="AA566" t="s">
        <v>33</v>
      </c>
      <c r="AB566">
        <v>51</v>
      </c>
      <c r="AC566">
        <v>0</v>
      </c>
      <c r="AD566">
        <v>0</v>
      </c>
      <c r="AE566">
        <v>0</v>
      </c>
      <c r="AF566" s="10" t="e">
        <f>VLOOKUP(AS566,[1]Hoja3!$B$2:$AO$841,17,FALSE)</f>
        <v>#N/A</v>
      </c>
      <c r="AG566" s="10" t="e">
        <f>VLOOKUP(AS566,[1]Hoja3!$B$2:$AO$841,23,FALSE)</f>
        <v>#N/A</v>
      </c>
      <c r="AH566" s="10" t="e">
        <f>VLOOKUP(AS566,[1]Hoja3!$B$2:$AO$841,28,FALSE)</f>
        <v>#N/A</v>
      </c>
      <c r="AI566" s="10" t="e">
        <f>VLOOKUP(AS566,[1]Hoja3!$B$2:$AO$841,19,FALSE)</f>
        <v>#N/A</v>
      </c>
      <c r="AJ566" s="10"/>
      <c r="AK566">
        <f>IF(AE566=AY566,1,0)</f>
        <v>1</v>
      </c>
      <c r="AL566" t="e">
        <f>IF(AB566=AF566,1,0)</f>
        <v>#N/A</v>
      </c>
      <c r="AM566" t="e">
        <f>IF(AC566=AG566,1,0)</f>
        <v>#N/A</v>
      </c>
      <c r="AN566" t="e">
        <f>IF(AD566=AH566,1,0)</f>
        <v>#N/A</v>
      </c>
      <c r="AO566" t="e">
        <f>IF(H566=AI566,1,0)</f>
        <v>#N/A</v>
      </c>
      <c r="AQ566" s="8">
        <f>COUNTIF($A$2:$A$1228,A566)</f>
        <v>1</v>
      </c>
      <c r="AR566" t="e">
        <f>VLOOKUP(A566,[1]Hoja3!$C$2:$AO$841,39,FALSE)</f>
        <v>#N/A</v>
      </c>
      <c r="AS566" t="str">
        <f>A566 &amp; COUNTIF(A$2:A566,A566)</f>
        <v>09HB3314271</v>
      </c>
      <c r="AT566" s="10" t="e">
        <f>VLOOKUP(AS566,[1]Hoja3!$B$2:$AO$841,38,FALSE)</f>
        <v>#N/A</v>
      </c>
      <c r="AU566" s="9" t="e">
        <f>IF(AR566&gt;AQ566,1,0)</f>
        <v>#N/A</v>
      </c>
    </row>
    <row r="567" spans="1:48" x14ac:dyDescent="0.25">
      <c r="A567" t="s">
        <v>405</v>
      </c>
      <c r="B567">
        <v>2019</v>
      </c>
      <c r="C567" t="s">
        <v>37</v>
      </c>
      <c r="D567" t="s">
        <v>38</v>
      </c>
      <c r="E567">
        <v>10</v>
      </c>
      <c r="F567" t="s">
        <v>40</v>
      </c>
      <c r="G567">
        <v>0.43333329999999998</v>
      </c>
      <c r="H567" t="s">
        <v>116</v>
      </c>
      <c r="I567">
        <v>655</v>
      </c>
      <c r="J567">
        <v>1365</v>
      </c>
      <c r="K567">
        <v>0</v>
      </c>
      <c r="L567">
        <v>0</v>
      </c>
      <c r="M567">
        <v>0.6</v>
      </c>
      <c r="N567">
        <v>0.8</v>
      </c>
      <c r="O567">
        <v>1.05</v>
      </c>
      <c r="P567">
        <v>1.1000000000000001</v>
      </c>
      <c r="Q567" t="s">
        <v>46</v>
      </c>
      <c r="R567">
        <v>5</v>
      </c>
      <c r="S567">
        <v>9</v>
      </c>
      <c r="T567" t="s">
        <v>47</v>
      </c>
      <c r="U567" t="s">
        <v>58</v>
      </c>
      <c r="V567" t="s">
        <v>55</v>
      </c>
      <c r="W567">
        <v>2019</v>
      </c>
      <c r="X567" t="s">
        <v>37</v>
      </c>
      <c r="Y567" t="s">
        <v>38</v>
      </c>
      <c r="Z567">
        <v>10</v>
      </c>
      <c r="AA567">
        <v>0</v>
      </c>
      <c r="AB567">
        <v>119</v>
      </c>
      <c r="AC567">
        <v>1.1000000000000001</v>
      </c>
      <c r="AD567">
        <v>8.6666660000000006E-2</v>
      </c>
      <c r="AE567">
        <v>1501.5</v>
      </c>
      <c r="AF567" s="10">
        <f>VLOOKUP(AS567,[1]Hoja3!$B$2:$AO$841,17,FALSE)</f>
        <v>169</v>
      </c>
      <c r="AG567" s="10">
        <f>VLOOKUP(AS567,[1]Hoja3!$B$2:$AO$841,23,FALSE)</f>
        <v>1.1000000000000001</v>
      </c>
      <c r="AH567" s="10">
        <f>VLOOKUP(AS567,[1]Hoja3!$B$2:$AO$841,28,FALSE)</f>
        <v>0.14399999999999999</v>
      </c>
      <c r="AI567" s="10" t="str">
        <f>VLOOKUP(AS567,[1]Hoja3!$B$2:$AO$841,19,FALSE)</f>
        <v>Office Digital</v>
      </c>
      <c r="AJ567" s="10">
        <f>VLOOKUP(AS567,[1]Hoja3!$B$2:$AO$841,15,FALSE)</f>
        <v>0</v>
      </c>
      <c r="AK567">
        <f>IF(AE567=AY567,1,0)</f>
        <v>0</v>
      </c>
      <c r="AL567">
        <f>IF(AB567=AF567,1,0)</f>
        <v>0</v>
      </c>
      <c r="AM567">
        <f>IF(AC567=AG567,1,0)</f>
        <v>1</v>
      </c>
      <c r="AN567">
        <f>IF(AD567=AH567,1,0)</f>
        <v>0</v>
      </c>
      <c r="AO567">
        <f>IF(H567=AI567,1,0)</f>
        <v>1</v>
      </c>
      <c r="AP567">
        <f>IF(AJ567=AA567,1,0)</f>
        <v>1</v>
      </c>
      <c r="AQ567" s="8">
        <f>COUNTIF($A$2:$A$1228,A567)</f>
        <v>1</v>
      </c>
      <c r="AR567">
        <f>VLOOKUP(A567,[1]Hoja3!$C$2:$AO$841,39,FALSE)</f>
        <v>1</v>
      </c>
      <c r="AS567" t="str">
        <f>A567 &amp; COUNTIF(A$2:A567,A567)</f>
        <v>0EX74071861</v>
      </c>
      <c r="AT567" s="10">
        <f>VLOOKUP(AS567,[1]Hoja3!$B$2:$AO$841,38,FALSE)</f>
        <v>1501.5000000000002</v>
      </c>
      <c r="AU567" s="9">
        <f>IF(AR567&gt;AQ567,1,0)</f>
        <v>0</v>
      </c>
      <c r="AV567">
        <f>IF(P567="NA",2,IF(OR(F567="INSTALACION NUEVA",F567="Mantenimiento preventivo"),3,IF(AND(AB567&lt;AF567,AK567&lt;&gt;1),4,IF(AT567&gt;AE567,1,0))))</f>
        <v>4</v>
      </c>
    </row>
    <row r="568" spans="1:48" x14ac:dyDescent="0.25">
      <c r="A568" t="s">
        <v>411</v>
      </c>
      <c r="B568">
        <v>2019</v>
      </c>
      <c r="C568" t="s">
        <v>37</v>
      </c>
      <c r="D568" t="s">
        <v>38</v>
      </c>
      <c r="E568">
        <v>10</v>
      </c>
      <c r="F568" t="s">
        <v>40</v>
      </c>
      <c r="G568">
        <v>1.266667</v>
      </c>
      <c r="H568" t="s">
        <v>64</v>
      </c>
      <c r="I568">
        <v>655</v>
      </c>
      <c r="J568">
        <v>1365</v>
      </c>
      <c r="K568">
        <v>0</v>
      </c>
      <c r="L568">
        <v>0</v>
      </c>
      <c r="M568">
        <v>0.6</v>
      </c>
      <c r="N568">
        <v>0.8</v>
      </c>
      <c r="O568">
        <v>1.05</v>
      </c>
      <c r="P568">
        <v>1.1000000000000001</v>
      </c>
      <c r="Q568" t="s">
        <v>46</v>
      </c>
      <c r="R568">
        <v>5</v>
      </c>
      <c r="S568">
        <v>9</v>
      </c>
      <c r="T568" t="s">
        <v>47</v>
      </c>
      <c r="U568" t="s">
        <v>64</v>
      </c>
      <c r="V568" t="s">
        <v>55</v>
      </c>
      <c r="W568">
        <v>2019</v>
      </c>
      <c r="X568" t="s">
        <v>37</v>
      </c>
      <c r="Y568" t="s">
        <v>38</v>
      </c>
      <c r="Z568">
        <v>12</v>
      </c>
      <c r="AA568">
        <v>0</v>
      </c>
      <c r="AB568">
        <v>56</v>
      </c>
      <c r="AC568">
        <v>1.05</v>
      </c>
      <c r="AD568">
        <v>0.25333339999999999</v>
      </c>
      <c r="AE568">
        <v>1433.25</v>
      </c>
      <c r="AF568" s="10">
        <f>VLOOKUP(AS568,[1]Hoja3!$B$2:$AO$841,17,FALSE)</f>
        <v>56</v>
      </c>
      <c r="AG568" s="10">
        <f>VLOOKUP(AS568,[1]Hoja3!$B$2:$AO$841,23,FALSE)</f>
        <v>1.05</v>
      </c>
      <c r="AH568" s="10">
        <f>VLOOKUP(AS568,[1]Hoja3!$B$2:$AO$841,28,FALSE)</f>
        <v>0.28999999999999998</v>
      </c>
      <c r="AI568" s="10" t="str">
        <f>VLOOKUP(AS568,[1]Hoja3!$B$2:$AO$841,19,FALSE)</f>
        <v>A3 Office Color Laser MFPs</v>
      </c>
      <c r="AJ568" s="10">
        <f>VLOOKUP(AS568,[1]Hoja3!$B$2:$AO$841,15,FALSE)</f>
        <v>0</v>
      </c>
      <c r="AK568">
        <f>IF(AE568=AY568,1,0)</f>
        <v>0</v>
      </c>
      <c r="AL568">
        <f>IF(AB568=AF568,1,0)</f>
        <v>1</v>
      </c>
      <c r="AM568">
        <f>IF(AC568=AG568,1,0)</f>
        <v>1</v>
      </c>
      <c r="AN568">
        <f>IF(AD568=AH568,1,0)</f>
        <v>0</v>
      </c>
      <c r="AO568">
        <f>IF(H568=AI568,1,0)</f>
        <v>1</v>
      </c>
      <c r="AP568">
        <f>IF(AJ568=AA568,1,0)</f>
        <v>1</v>
      </c>
      <c r="AQ568" s="8">
        <f>COUNTIF($A$2:$A$1228,A568)</f>
        <v>1</v>
      </c>
      <c r="AR568">
        <f>VLOOKUP(A568,[1]Hoja3!$C$2:$AO$841,39,FALSE)</f>
        <v>1</v>
      </c>
      <c r="AS568" t="str">
        <f>A568 &amp; COUNTIF(A$2:A568,A568)</f>
        <v>0MX47428561</v>
      </c>
      <c r="AT568" s="10">
        <f>VLOOKUP(AS568,[1]Hoja3!$B$2:$AO$841,38,FALSE)</f>
        <v>1433.25</v>
      </c>
      <c r="AU568" s="9">
        <f>IF(AR568&gt;AQ568,1,0)</f>
        <v>0</v>
      </c>
      <c r="AV568">
        <f>IF(P568="NA",2,IF(OR(F568="INSTALACION NUEVA",F568="Mantenimiento preventivo"),3,IF(AND(AB568&lt;AF568,AK568&lt;&gt;1),4,IF(AT568&gt;AE568,1,0))))</f>
        <v>0</v>
      </c>
    </row>
    <row r="569" spans="1:48" x14ac:dyDescent="0.25">
      <c r="A569" t="s">
        <v>840</v>
      </c>
      <c r="B569">
        <v>2019</v>
      </c>
      <c r="C569" t="s">
        <v>37</v>
      </c>
      <c r="D569" t="s">
        <v>38</v>
      </c>
      <c r="E569">
        <v>10</v>
      </c>
      <c r="F569" t="s">
        <v>40</v>
      </c>
      <c r="G569">
        <v>0</v>
      </c>
      <c r="H569" t="s">
        <v>71</v>
      </c>
      <c r="I569">
        <v>468</v>
      </c>
      <c r="J569">
        <v>715</v>
      </c>
      <c r="K569">
        <v>0</v>
      </c>
      <c r="L569">
        <v>0</v>
      </c>
      <c r="M569">
        <v>0</v>
      </c>
      <c r="N569">
        <v>0.6</v>
      </c>
      <c r="O569">
        <v>0.8</v>
      </c>
      <c r="P569">
        <v>1.05</v>
      </c>
      <c r="Q569" t="s">
        <v>46</v>
      </c>
      <c r="R569">
        <v>5</v>
      </c>
      <c r="S569">
        <v>9</v>
      </c>
      <c r="T569" t="s">
        <v>47</v>
      </c>
      <c r="U569" t="s">
        <v>71</v>
      </c>
      <c r="V569" t="s">
        <v>55</v>
      </c>
      <c r="W569">
        <v>2019</v>
      </c>
      <c r="X569" t="s">
        <v>37</v>
      </c>
      <c r="Y569" t="s">
        <v>38</v>
      </c>
      <c r="Z569">
        <v>12</v>
      </c>
      <c r="AA569">
        <v>1</v>
      </c>
      <c r="AB569">
        <v>35</v>
      </c>
      <c r="AC569">
        <v>0</v>
      </c>
      <c r="AD569">
        <v>0</v>
      </c>
      <c r="AE569">
        <v>0</v>
      </c>
      <c r="AF569" s="10">
        <f>VLOOKUP(AS569,[1]Hoja3!$B$2:$AO$841,17,FALSE)</f>
        <v>35</v>
      </c>
      <c r="AG569" s="10">
        <f>VLOOKUP(AS569,[1]Hoja3!$B$2:$AO$841,23,FALSE)</f>
        <v>0.8</v>
      </c>
      <c r="AH569" s="10">
        <f>VLOOKUP(AS569,[1]Hoja3!$B$2:$AO$841,28,FALSE)</f>
        <v>0</v>
      </c>
      <c r="AI569" s="10" t="str">
        <f>VLOOKUP(AS569,[1]Hoja3!$B$2:$AO$841,19,FALSE)</f>
        <v>Entry Mono Printers</v>
      </c>
      <c r="AJ569" s="10">
        <f>VLOOKUP(AS569,[1]Hoja3!$B$2:$AO$841,15,FALSE)</f>
        <v>1</v>
      </c>
      <c r="AK569">
        <f>IF(AE569=AY569,1,0)</f>
        <v>1</v>
      </c>
      <c r="AL569">
        <f>IF(AB569=AF569,1,0)</f>
        <v>1</v>
      </c>
      <c r="AM569">
        <f>IF(AC569=AG569,1,0)</f>
        <v>0</v>
      </c>
      <c r="AN569">
        <f>IF(AD569=AH569,1,0)</f>
        <v>1</v>
      </c>
      <c r="AO569">
        <f>IF(H569=AI569,1,0)</f>
        <v>1</v>
      </c>
      <c r="AP569">
        <f>IF(AJ569=AA569,1,0)</f>
        <v>1</v>
      </c>
      <c r="AQ569" s="8">
        <f>COUNTIF($A$2:$A$1228,A569)</f>
        <v>1</v>
      </c>
      <c r="AR569">
        <f>VLOOKUP(A569,[1]Hoja3!$C$2:$AO$841,39,FALSE)</f>
        <v>1</v>
      </c>
      <c r="AS569" t="str">
        <f>A569 &amp; COUNTIF(A$2:A569,A569)</f>
        <v>0XLT2803401</v>
      </c>
      <c r="AT569" s="10">
        <f>VLOOKUP(AS569,[1]Hoja3!$B$2:$AO$841,38,FALSE)</f>
        <v>0</v>
      </c>
      <c r="AU569" s="9">
        <f>IF(AR569&gt;AQ569,1,0)</f>
        <v>0</v>
      </c>
      <c r="AV569">
        <f>IF(P569="NA",2,IF(OR(F569="INSTALACION NUEVA",F569="Mantenimiento preventivo"),3,IF(AND(AB569&lt;AF569,AK569&lt;&gt;1),4,IF(AT569&gt;AE569,1,0))))</f>
        <v>0</v>
      </c>
    </row>
    <row r="570" spans="1:48" x14ac:dyDescent="0.25">
      <c r="A570" t="s">
        <v>841</v>
      </c>
      <c r="B570">
        <v>2019</v>
      </c>
      <c r="C570" t="s">
        <v>37</v>
      </c>
      <c r="D570" t="s">
        <v>38</v>
      </c>
      <c r="E570">
        <v>10</v>
      </c>
      <c r="F570" t="s">
        <v>44</v>
      </c>
      <c r="G570">
        <v>0</v>
      </c>
      <c r="H570" t="s">
        <v>34</v>
      </c>
      <c r="I570">
        <v>468</v>
      </c>
      <c r="J570">
        <v>715</v>
      </c>
      <c r="K570">
        <v>0</v>
      </c>
      <c r="L570">
        <v>0</v>
      </c>
      <c r="M570">
        <v>0</v>
      </c>
      <c r="N570">
        <v>0.6</v>
      </c>
      <c r="O570">
        <v>0.8</v>
      </c>
      <c r="P570">
        <v>1.05</v>
      </c>
      <c r="Q570" t="s">
        <v>46</v>
      </c>
      <c r="R570">
        <v>5</v>
      </c>
      <c r="S570">
        <v>9</v>
      </c>
      <c r="T570" t="s">
        <v>47</v>
      </c>
      <c r="U570" t="s">
        <v>34</v>
      </c>
      <c r="V570" t="s">
        <v>50</v>
      </c>
      <c r="W570">
        <v>2019</v>
      </c>
      <c r="X570" t="s">
        <v>37</v>
      </c>
      <c r="Y570" t="s">
        <v>38</v>
      </c>
      <c r="Z570">
        <v>10</v>
      </c>
      <c r="AA570">
        <v>1</v>
      </c>
      <c r="AB570">
        <v>72</v>
      </c>
      <c r="AC570">
        <v>0</v>
      </c>
      <c r="AD570">
        <v>0</v>
      </c>
      <c r="AE570">
        <v>0</v>
      </c>
      <c r="AF570" s="10" t="e">
        <f>VLOOKUP(AS570,[1]Hoja3!$B$2:$AO$841,17,FALSE)</f>
        <v>#N/A</v>
      </c>
      <c r="AG570" s="10" t="e">
        <f>VLOOKUP(AS570,[1]Hoja3!$B$2:$AO$841,23,FALSE)</f>
        <v>#N/A</v>
      </c>
      <c r="AH570" s="10" t="e">
        <f>VLOOKUP(AS570,[1]Hoja3!$B$2:$AO$841,28,FALSE)</f>
        <v>#N/A</v>
      </c>
      <c r="AI570" s="10" t="e">
        <f>VLOOKUP(AS570,[1]Hoja3!$B$2:$AO$841,19,FALSE)</f>
        <v>#N/A</v>
      </c>
      <c r="AJ570" s="10"/>
      <c r="AK570">
        <f>IF(AE570=AY570,1,0)</f>
        <v>1</v>
      </c>
      <c r="AL570" t="e">
        <f>IF(AB570=AF570,1,0)</f>
        <v>#N/A</v>
      </c>
      <c r="AM570" t="e">
        <f>IF(AC570=AG570,1,0)</f>
        <v>#N/A</v>
      </c>
      <c r="AN570" t="e">
        <f>IF(AD570=AH570,1,0)</f>
        <v>#N/A</v>
      </c>
      <c r="AO570" t="e">
        <f>IF(H570=AI570,1,0)</f>
        <v>#N/A</v>
      </c>
      <c r="AQ570" s="8">
        <f>COUNTIF($A$2:$A$1228,A570)</f>
        <v>2</v>
      </c>
      <c r="AR570" t="e">
        <f>VLOOKUP(A570,[1]Hoja3!$C$2:$AO$841,39,FALSE)</f>
        <v>#N/A</v>
      </c>
      <c r="AS570" t="str">
        <f>A570 &amp; COUNTIF(A$2:A570,A570)</f>
        <v>09HB3319061</v>
      </c>
      <c r="AT570" s="10" t="e">
        <f>VLOOKUP(AS570,[1]Hoja3!$B$2:$AO$841,38,FALSE)</f>
        <v>#N/A</v>
      </c>
      <c r="AU570" s="9" t="e">
        <f>IF(AR570&gt;AQ570,1,0)</f>
        <v>#N/A</v>
      </c>
    </row>
    <row r="571" spans="1:48" x14ac:dyDescent="0.25">
      <c r="A571" t="s">
        <v>842</v>
      </c>
      <c r="B571">
        <v>2019</v>
      </c>
      <c r="C571" t="s">
        <v>37</v>
      </c>
      <c r="D571" t="s">
        <v>38</v>
      </c>
      <c r="E571">
        <v>10</v>
      </c>
      <c r="F571" t="s">
        <v>44</v>
      </c>
      <c r="G571">
        <v>0</v>
      </c>
      <c r="H571" t="s">
        <v>34</v>
      </c>
      <c r="I571">
        <v>468</v>
      </c>
      <c r="J571">
        <v>715</v>
      </c>
      <c r="K571">
        <v>0</v>
      </c>
      <c r="L571">
        <v>0</v>
      </c>
      <c r="M571">
        <v>0</v>
      </c>
      <c r="N571">
        <v>0.6</v>
      </c>
      <c r="O571">
        <v>0.8</v>
      </c>
      <c r="P571">
        <v>1.05</v>
      </c>
      <c r="Q571" t="s">
        <v>46</v>
      </c>
      <c r="R571">
        <v>5</v>
      </c>
      <c r="S571">
        <v>9</v>
      </c>
      <c r="T571" t="s">
        <v>47</v>
      </c>
      <c r="U571" t="s">
        <v>34</v>
      </c>
      <c r="V571" t="s">
        <v>50</v>
      </c>
      <c r="W571">
        <v>2019</v>
      </c>
      <c r="X571" t="s">
        <v>37</v>
      </c>
      <c r="Y571" t="s">
        <v>38</v>
      </c>
      <c r="Z571">
        <v>10</v>
      </c>
      <c r="AA571">
        <v>1</v>
      </c>
      <c r="AB571">
        <v>0</v>
      </c>
      <c r="AC571">
        <v>0</v>
      </c>
      <c r="AD571">
        <v>0</v>
      </c>
      <c r="AE571">
        <v>0</v>
      </c>
      <c r="AF571" s="10" t="e">
        <f>VLOOKUP(AS571,[1]Hoja3!$B$2:$AO$841,17,FALSE)</f>
        <v>#N/A</v>
      </c>
      <c r="AG571" s="10" t="e">
        <f>VLOOKUP(AS571,[1]Hoja3!$B$2:$AO$841,23,FALSE)</f>
        <v>#N/A</v>
      </c>
      <c r="AH571" s="10" t="e">
        <f>VLOOKUP(AS571,[1]Hoja3!$B$2:$AO$841,28,FALSE)</f>
        <v>#N/A</v>
      </c>
      <c r="AI571" s="10" t="e">
        <f>VLOOKUP(AS571,[1]Hoja3!$B$2:$AO$841,19,FALSE)</f>
        <v>#N/A</v>
      </c>
      <c r="AJ571" s="10"/>
      <c r="AK571">
        <f>IF(AE571=AY571,1,0)</f>
        <v>1</v>
      </c>
      <c r="AL571" t="e">
        <f>IF(AB571=AF571,1,0)</f>
        <v>#N/A</v>
      </c>
      <c r="AM571" t="e">
        <f>IF(AC571=AG571,1,0)</f>
        <v>#N/A</v>
      </c>
      <c r="AN571" t="e">
        <f>IF(AD571=AH571,1,0)</f>
        <v>#N/A</v>
      </c>
      <c r="AO571" t="e">
        <f>IF(H571=AI571,1,0)</f>
        <v>#N/A</v>
      </c>
      <c r="AQ571" s="8">
        <f>COUNTIF($A$2:$A$1228,A571)</f>
        <v>2</v>
      </c>
      <c r="AR571" t="e">
        <f>VLOOKUP(A571,[1]Hoja3!$C$2:$AO$841,39,FALSE)</f>
        <v>#N/A</v>
      </c>
      <c r="AS571" t="str">
        <f>A571 &amp; COUNTIF(A$2:A571,A571)</f>
        <v>09HB3315421</v>
      </c>
      <c r="AT571" s="10" t="e">
        <f>VLOOKUP(AS571,[1]Hoja3!$B$2:$AO$841,38,FALSE)</f>
        <v>#N/A</v>
      </c>
      <c r="AU571" s="9" t="e">
        <f>IF(AR571&gt;AQ571,1,0)</f>
        <v>#N/A</v>
      </c>
    </row>
    <row r="572" spans="1:48" x14ac:dyDescent="0.25">
      <c r="A572" t="s">
        <v>843</v>
      </c>
      <c r="B572">
        <v>2019</v>
      </c>
      <c r="C572" t="s">
        <v>37</v>
      </c>
      <c r="D572" t="s">
        <v>38</v>
      </c>
      <c r="E572">
        <v>10</v>
      </c>
      <c r="F572" t="s">
        <v>44</v>
      </c>
      <c r="G572">
        <v>0</v>
      </c>
      <c r="I572" t="s">
        <v>33</v>
      </c>
      <c r="J572" t="s">
        <v>33</v>
      </c>
      <c r="K572" t="s">
        <v>33</v>
      </c>
      <c r="L572" t="s">
        <v>33</v>
      </c>
      <c r="M572" t="s">
        <v>33</v>
      </c>
      <c r="N572" t="s">
        <v>33</v>
      </c>
      <c r="O572" t="s">
        <v>33</v>
      </c>
      <c r="P572" t="s">
        <v>33</v>
      </c>
      <c r="R572" t="s">
        <v>33</v>
      </c>
      <c r="S572" t="s">
        <v>33</v>
      </c>
      <c r="U572" t="s">
        <v>34</v>
      </c>
      <c r="V572" t="s">
        <v>50</v>
      </c>
      <c r="W572">
        <v>2019</v>
      </c>
      <c r="X572" t="s">
        <v>37</v>
      </c>
      <c r="Y572" t="s">
        <v>38</v>
      </c>
      <c r="Z572">
        <v>10</v>
      </c>
      <c r="AA572" t="s">
        <v>33</v>
      </c>
      <c r="AB572">
        <v>51</v>
      </c>
      <c r="AC572">
        <v>0</v>
      </c>
      <c r="AD572">
        <v>0</v>
      </c>
      <c r="AE572">
        <v>0</v>
      </c>
      <c r="AF572" s="10" t="e">
        <f>VLOOKUP(AS572,[1]Hoja3!$B$2:$AO$841,17,FALSE)</f>
        <v>#N/A</v>
      </c>
      <c r="AG572" s="10" t="e">
        <f>VLOOKUP(AS572,[1]Hoja3!$B$2:$AO$841,23,FALSE)</f>
        <v>#N/A</v>
      </c>
      <c r="AH572" s="10" t="e">
        <f>VLOOKUP(AS572,[1]Hoja3!$B$2:$AO$841,28,FALSE)</f>
        <v>#N/A</v>
      </c>
      <c r="AI572" s="10" t="e">
        <f>VLOOKUP(AS572,[1]Hoja3!$B$2:$AO$841,19,FALSE)</f>
        <v>#N/A</v>
      </c>
      <c r="AJ572" s="10"/>
      <c r="AK572">
        <f>IF(AE572=AY572,1,0)</f>
        <v>1</v>
      </c>
      <c r="AL572" t="e">
        <f>IF(AB572=AF572,1,0)</f>
        <v>#N/A</v>
      </c>
      <c r="AM572" t="e">
        <f>IF(AC572=AG572,1,0)</f>
        <v>#N/A</v>
      </c>
      <c r="AN572" t="e">
        <f>IF(AD572=AH572,1,0)</f>
        <v>#N/A</v>
      </c>
      <c r="AO572" t="e">
        <f>IF(H572=AI572,1,0)</f>
        <v>#N/A</v>
      </c>
      <c r="AQ572" s="8">
        <f>COUNTIF($A$2:$A$1228,A572)</f>
        <v>2</v>
      </c>
      <c r="AR572" t="e">
        <f>VLOOKUP(A572,[1]Hoja3!$C$2:$AO$841,39,FALSE)</f>
        <v>#N/A</v>
      </c>
      <c r="AS572" t="str">
        <f>A572 &amp; COUNTIF(A$2:A572,A572)</f>
        <v>09HB3315171</v>
      </c>
      <c r="AT572" s="10" t="e">
        <f>VLOOKUP(AS572,[1]Hoja3!$B$2:$AO$841,38,FALSE)</f>
        <v>#N/A</v>
      </c>
      <c r="AU572" s="9" t="e">
        <f>IF(AR572&gt;AQ572,1,0)</f>
        <v>#N/A</v>
      </c>
    </row>
    <row r="573" spans="1:48" x14ac:dyDescent="0.25">
      <c r="A573" t="s">
        <v>391</v>
      </c>
      <c r="B573">
        <v>2019</v>
      </c>
      <c r="C573" t="s">
        <v>37</v>
      </c>
      <c r="D573" t="s">
        <v>38</v>
      </c>
      <c r="E573">
        <v>10</v>
      </c>
      <c r="F573" t="s">
        <v>40</v>
      </c>
      <c r="G573">
        <v>0.58333330000000005</v>
      </c>
      <c r="H573" t="s">
        <v>58</v>
      </c>
      <c r="I573">
        <v>655</v>
      </c>
      <c r="J573">
        <v>1365</v>
      </c>
      <c r="K573">
        <v>0</v>
      </c>
      <c r="L573">
        <v>0</v>
      </c>
      <c r="M573">
        <v>0.6</v>
      </c>
      <c r="N573">
        <v>0.8</v>
      </c>
      <c r="O573">
        <v>1.05</v>
      </c>
      <c r="P573">
        <v>1.1000000000000001</v>
      </c>
      <c r="Q573" t="s">
        <v>46</v>
      </c>
      <c r="R573">
        <v>5</v>
      </c>
      <c r="S573">
        <v>9</v>
      </c>
      <c r="T573" t="s">
        <v>47</v>
      </c>
      <c r="U573" t="s">
        <v>45</v>
      </c>
      <c r="V573" t="s">
        <v>67</v>
      </c>
      <c r="W573">
        <v>2019</v>
      </c>
      <c r="X573" t="s">
        <v>37</v>
      </c>
      <c r="Y573" t="s">
        <v>38</v>
      </c>
      <c r="Z573">
        <v>10</v>
      </c>
      <c r="AA573">
        <v>0</v>
      </c>
      <c r="AB573">
        <v>35</v>
      </c>
      <c r="AC573">
        <v>1.05</v>
      </c>
      <c r="AD573">
        <v>0.11666666000000001</v>
      </c>
      <c r="AE573">
        <v>1433.25</v>
      </c>
      <c r="AF573" s="10">
        <f>VLOOKUP(AS573,[1]Hoja3!$B$2:$AO$841,17,FALSE)</f>
        <v>37</v>
      </c>
      <c r="AG573" s="10">
        <f>VLOOKUP(AS573,[1]Hoja3!$B$2:$AO$841,23,FALSE)</f>
        <v>1.05</v>
      </c>
      <c r="AH573" s="10">
        <f>VLOOKUP(AS573,[1]Hoja3!$B$2:$AO$841,28,FALSE)</f>
        <v>0.17399999999999999</v>
      </c>
      <c r="AI573" s="10" t="str">
        <f>VLOOKUP(AS573,[1]Hoja3!$B$2:$AO$841,19,FALSE)</f>
        <v>Departmental Digital</v>
      </c>
      <c r="AJ573" s="10">
        <f>VLOOKUP(AS573,[1]Hoja3!$B$2:$AO$841,15,FALSE)</f>
        <v>0</v>
      </c>
      <c r="AK573">
        <f>IF(AE573=AY573,1,0)</f>
        <v>0</v>
      </c>
      <c r="AL573">
        <f>IF(AB573=AF573,1,0)</f>
        <v>0</v>
      </c>
      <c r="AM573">
        <f>IF(AC573=AG573,1,0)</f>
        <v>1</v>
      </c>
      <c r="AN573">
        <f>IF(AD573=AH573,1,0)</f>
        <v>0</v>
      </c>
      <c r="AO573">
        <f>IF(H573=AI573,1,0)</f>
        <v>1</v>
      </c>
      <c r="AP573">
        <f>IF(AJ573=AA573,1,0)</f>
        <v>1</v>
      </c>
      <c r="AQ573" s="8">
        <f>COUNTIF($A$2:$A$1228,A573)</f>
        <v>1</v>
      </c>
      <c r="AR573">
        <f>VLOOKUP(A573,[1]Hoja3!$C$2:$AO$841,39,FALSE)</f>
        <v>1</v>
      </c>
      <c r="AS573" t="str">
        <f>A573 &amp; COUNTIF(A$2:A573,A573)</f>
        <v>03AG8777681</v>
      </c>
      <c r="AT573" s="10">
        <f>VLOOKUP(AS573,[1]Hoja3!$B$2:$AO$841,38,FALSE)</f>
        <v>1433.25</v>
      </c>
      <c r="AU573" s="9">
        <f>IF(AR573&gt;AQ573,1,0)</f>
        <v>0</v>
      </c>
      <c r="AV573">
        <f>IF(P573="NA",2,IF(OR(F573="INSTALACION NUEVA",F573="Mantenimiento preventivo"),3,IF(AND(AB573&lt;AF573,AK573&lt;&gt;1),4,IF(AT573&gt;AE573,1,0))))</f>
        <v>4</v>
      </c>
    </row>
    <row r="574" spans="1:48" x14ac:dyDescent="0.25">
      <c r="A574" t="s">
        <v>403</v>
      </c>
      <c r="B574">
        <v>2019</v>
      </c>
      <c r="C574" t="s">
        <v>37</v>
      </c>
      <c r="D574" t="s">
        <v>38</v>
      </c>
      <c r="E574">
        <v>10</v>
      </c>
      <c r="F574" t="s">
        <v>40</v>
      </c>
      <c r="G574">
        <v>2.516667</v>
      </c>
      <c r="H574" t="s">
        <v>54</v>
      </c>
      <c r="I574">
        <v>803</v>
      </c>
      <c r="J574">
        <v>1573</v>
      </c>
      <c r="K574">
        <v>0.2</v>
      </c>
      <c r="L574">
        <v>0.6</v>
      </c>
      <c r="M574">
        <v>0.8</v>
      </c>
      <c r="N574">
        <v>1.05</v>
      </c>
      <c r="O574">
        <v>1.1000000000000001</v>
      </c>
      <c r="P574">
        <v>1.1499999999999999</v>
      </c>
      <c r="Q574" t="s">
        <v>46</v>
      </c>
      <c r="R574">
        <v>4</v>
      </c>
      <c r="S574">
        <v>6</v>
      </c>
      <c r="T574" t="s">
        <v>47</v>
      </c>
      <c r="U574" t="s">
        <v>54</v>
      </c>
      <c r="V574" t="s">
        <v>42</v>
      </c>
      <c r="W574">
        <v>2019</v>
      </c>
      <c r="X574" t="s">
        <v>37</v>
      </c>
      <c r="Y574" t="s">
        <v>38</v>
      </c>
      <c r="Z574">
        <v>11</v>
      </c>
      <c r="AA574">
        <v>0</v>
      </c>
      <c r="AB574">
        <v>37</v>
      </c>
      <c r="AC574">
        <v>1.1000000000000001</v>
      </c>
      <c r="AD574">
        <v>0.62916675</v>
      </c>
      <c r="AE574">
        <v>1730.3</v>
      </c>
      <c r="AF574" s="10">
        <f>VLOOKUP(AS574,[1]Hoja3!$B$2:$AO$841,17,FALSE)</f>
        <v>37</v>
      </c>
      <c r="AG574" s="10">
        <f>VLOOKUP(AS574,[1]Hoja3!$B$2:$AO$841,23,FALSE)</f>
        <v>1.1000000000000001</v>
      </c>
      <c r="AH574" s="10">
        <f>VLOOKUP(AS574,[1]Hoja3!$B$2:$AO$841,28,FALSE)</f>
        <v>0.79249999999999998</v>
      </c>
      <c r="AI574" s="10" t="str">
        <f>VLOOKUP(AS574,[1]Hoja3!$B$2:$AO$841,19,FALSE)</f>
        <v>Entry Production Color Low/Mid</v>
      </c>
      <c r="AJ574" s="10">
        <f>VLOOKUP(AS574,[1]Hoja3!$B$2:$AO$841,15,FALSE)</f>
        <v>0</v>
      </c>
      <c r="AK574">
        <f>IF(AE574=AY574,1,0)</f>
        <v>0</v>
      </c>
      <c r="AL574">
        <f>IF(AB574=AF574,1,0)</f>
        <v>1</v>
      </c>
      <c r="AM574">
        <f>IF(AC574=AG574,1,0)</f>
        <v>1</v>
      </c>
      <c r="AN574">
        <f>IF(AD574=AH574,1,0)</f>
        <v>0</v>
      </c>
      <c r="AO574">
        <f>IF(H574=AI574,1,0)</f>
        <v>1</v>
      </c>
      <c r="AP574">
        <f>IF(AJ574=AA574,1,0)</f>
        <v>1</v>
      </c>
      <c r="AQ574" s="8">
        <f>COUNTIF($A$2:$A$1228,A574)</f>
        <v>2</v>
      </c>
      <c r="AR574">
        <f>VLOOKUP(A574,[1]Hoja3!$C$2:$AO$841,39,FALSE)</f>
        <v>2</v>
      </c>
      <c r="AS574" t="str">
        <f>A574 &amp; COUNTIF(A$2:A574,A574)</f>
        <v>0E2B6582991</v>
      </c>
      <c r="AT574" s="10">
        <f>VLOOKUP(AS574,[1]Hoja3!$B$2:$AO$841,38,FALSE)</f>
        <v>1730.3000000000004</v>
      </c>
      <c r="AU574" s="9">
        <f>IF(AR574&gt;AQ574,1,0)</f>
        <v>0</v>
      </c>
      <c r="AV574">
        <f>IF(P574="NA",2,IF(OR(F574="INSTALACION NUEVA",F574="Mantenimiento preventivo"),3,IF(AND(AB574&lt;AF574,AK574&lt;&gt;1),4,IF(AT574&gt;AE574,1,0))))</f>
        <v>0</v>
      </c>
    </row>
    <row r="575" spans="1:48" x14ac:dyDescent="0.25">
      <c r="A575" t="s">
        <v>404</v>
      </c>
      <c r="B575">
        <v>2019</v>
      </c>
      <c r="C575" t="s">
        <v>37</v>
      </c>
      <c r="D575" t="s">
        <v>38</v>
      </c>
      <c r="E575">
        <v>10</v>
      </c>
      <c r="F575" t="s">
        <v>40</v>
      </c>
      <c r="G575">
        <v>1.3</v>
      </c>
      <c r="H575" t="s">
        <v>54</v>
      </c>
      <c r="I575">
        <v>803</v>
      </c>
      <c r="J575">
        <v>1573</v>
      </c>
      <c r="K575">
        <v>0.2</v>
      </c>
      <c r="L575">
        <v>0.6</v>
      </c>
      <c r="M575">
        <v>0.8</v>
      </c>
      <c r="N575">
        <v>1.05</v>
      </c>
      <c r="O575">
        <v>1.1000000000000001</v>
      </c>
      <c r="P575">
        <v>1.1499999999999999</v>
      </c>
      <c r="Q575" t="s">
        <v>46</v>
      </c>
      <c r="R575">
        <v>4</v>
      </c>
      <c r="S575">
        <v>6</v>
      </c>
      <c r="T575" t="s">
        <v>47</v>
      </c>
      <c r="U575" t="s">
        <v>54</v>
      </c>
      <c r="V575" t="s">
        <v>42</v>
      </c>
      <c r="W575">
        <v>2019</v>
      </c>
      <c r="X575" t="s">
        <v>37</v>
      </c>
      <c r="Y575" t="s">
        <v>38</v>
      </c>
      <c r="Z575">
        <v>10</v>
      </c>
      <c r="AA575">
        <v>0</v>
      </c>
      <c r="AB575">
        <v>15</v>
      </c>
      <c r="AC575">
        <v>0.8</v>
      </c>
      <c r="AD575">
        <v>0.32500000000000001</v>
      </c>
      <c r="AE575">
        <v>1258.4000000000001</v>
      </c>
      <c r="AF575" s="10">
        <f>VLOOKUP(AS575,[1]Hoja3!$B$2:$AO$841,17,FALSE)</f>
        <v>16</v>
      </c>
      <c r="AG575" s="10">
        <f>VLOOKUP(AS575,[1]Hoja3!$B$2:$AO$841,23,FALSE)</f>
        <v>1.05</v>
      </c>
      <c r="AH575" s="10">
        <f>VLOOKUP(AS575,[1]Hoja3!$B$2:$AO$841,28,FALSE)</f>
        <v>0.27500000000000002</v>
      </c>
      <c r="AI575" s="10" t="str">
        <f>VLOOKUP(AS575,[1]Hoja3!$B$2:$AO$841,19,FALSE)</f>
        <v>Entry Production Color Low/Mid</v>
      </c>
      <c r="AJ575" s="10">
        <f>VLOOKUP(AS575,[1]Hoja3!$B$2:$AO$841,15,FALSE)</f>
        <v>0</v>
      </c>
      <c r="AK575">
        <f>IF(AE575=AY575,1,0)</f>
        <v>0</v>
      </c>
      <c r="AL575">
        <f>IF(AB575=AF575,1,0)</f>
        <v>0</v>
      </c>
      <c r="AM575">
        <f>IF(AC575=AG575,1,0)</f>
        <v>0</v>
      </c>
      <c r="AN575">
        <f>IF(AD575=AH575,1,0)</f>
        <v>0</v>
      </c>
      <c r="AO575">
        <f>IF(H575=AI575,1,0)</f>
        <v>1</v>
      </c>
      <c r="AP575">
        <f>IF(AJ575=AA575,1,0)</f>
        <v>1</v>
      </c>
      <c r="AQ575" s="8">
        <f>COUNTIF($A$2:$A$1228,A575)</f>
        <v>1</v>
      </c>
      <c r="AR575">
        <f>VLOOKUP(A575,[1]Hoja3!$C$2:$AO$841,39,FALSE)</f>
        <v>1</v>
      </c>
      <c r="AS575" t="str">
        <f>A575 &amp; COUNTIF(A$2:A575,A575)</f>
        <v>0E2B6662291</v>
      </c>
      <c r="AT575" s="10">
        <f>VLOOKUP(AS575,[1]Hoja3!$B$2:$AO$841,38,FALSE)</f>
        <v>1651.6500000000003</v>
      </c>
      <c r="AU575" s="9">
        <f>IF(AR575&gt;AQ575,1,0)</f>
        <v>0</v>
      </c>
      <c r="AV575">
        <f>IF(P575="NA",2,IF(OR(F575="INSTALACION NUEVA",F575="Mantenimiento preventivo"),3,IF(AND(AB575&lt;AF575,AK575&lt;&gt;1),4,IF(AT575&gt;AE575,1,0))))</f>
        <v>4</v>
      </c>
    </row>
    <row r="576" spans="1:48" x14ac:dyDescent="0.25">
      <c r="A576" t="s">
        <v>401</v>
      </c>
      <c r="B576">
        <v>2019</v>
      </c>
      <c r="C576" t="s">
        <v>37</v>
      </c>
      <c r="D576" t="s">
        <v>38</v>
      </c>
      <c r="E576">
        <v>10</v>
      </c>
      <c r="F576" t="s">
        <v>40</v>
      </c>
      <c r="G576">
        <v>1.316667</v>
      </c>
      <c r="H576" t="s">
        <v>34</v>
      </c>
      <c r="I576">
        <v>468</v>
      </c>
      <c r="J576">
        <v>715</v>
      </c>
      <c r="K576">
        <v>0</v>
      </c>
      <c r="L576">
        <v>0</v>
      </c>
      <c r="M576">
        <v>0</v>
      </c>
      <c r="N576">
        <v>0.6</v>
      </c>
      <c r="O576">
        <v>0.8</v>
      </c>
      <c r="P576">
        <v>1.05</v>
      </c>
      <c r="Q576" t="s">
        <v>46</v>
      </c>
      <c r="R576">
        <v>5</v>
      </c>
      <c r="S576">
        <v>9</v>
      </c>
      <c r="T576" t="s">
        <v>47</v>
      </c>
      <c r="U576" t="s">
        <v>34</v>
      </c>
      <c r="V576" t="s">
        <v>50</v>
      </c>
      <c r="W576">
        <v>2019</v>
      </c>
      <c r="X576" t="s">
        <v>37</v>
      </c>
      <c r="Y576" t="s">
        <v>38</v>
      </c>
      <c r="Z576">
        <v>12</v>
      </c>
      <c r="AA576">
        <v>0</v>
      </c>
      <c r="AB576">
        <v>55</v>
      </c>
      <c r="AC576">
        <v>0.8</v>
      </c>
      <c r="AD576">
        <v>0.2633334</v>
      </c>
      <c r="AE576">
        <v>572</v>
      </c>
      <c r="AF576" s="10">
        <f>VLOOKUP(AS576,[1]Hoja3!$B$2:$AO$841,17,FALSE)</f>
        <v>55</v>
      </c>
      <c r="AG576" s="10">
        <f>VLOOKUP(AS576,[1]Hoja3!$B$2:$AO$841,23,FALSE)</f>
        <v>0.8</v>
      </c>
      <c r="AH576" s="10">
        <f>VLOOKUP(AS576,[1]Hoja3!$B$2:$AO$841,28,FALSE)</f>
        <v>0.28799999999999998</v>
      </c>
      <c r="AI576" s="10" t="str">
        <f>VLOOKUP(AS576,[1]Hoja3!$B$2:$AO$841,19,FALSE)</f>
        <v>A4 Mono MFPs</v>
      </c>
      <c r="AJ576" s="10">
        <f>VLOOKUP(AS576,[1]Hoja3!$B$2:$AO$841,15,FALSE)</f>
        <v>0</v>
      </c>
      <c r="AK576">
        <f>IF(AE576=AY576,1,0)</f>
        <v>0</v>
      </c>
      <c r="AL576">
        <f>IF(AB576=AF576,1,0)</f>
        <v>1</v>
      </c>
      <c r="AM576">
        <f>IF(AC576=AG576,1,0)</f>
        <v>1</v>
      </c>
      <c r="AN576">
        <f>IF(AD576=AH576,1,0)</f>
        <v>0</v>
      </c>
      <c r="AO576">
        <f>IF(H576=AI576,1,0)</f>
        <v>1</v>
      </c>
      <c r="AP576">
        <f>IF(AJ576=AA576,1,0)</f>
        <v>1</v>
      </c>
      <c r="AQ576" s="8">
        <f>COUNTIF($A$2:$A$1228,A576)</f>
        <v>2</v>
      </c>
      <c r="AR576">
        <f>VLOOKUP(A576,[1]Hoja3!$C$2:$AO$841,39,FALSE)</f>
        <v>1</v>
      </c>
      <c r="AS576" t="str">
        <f>A576 &amp; COUNTIF(A$2:A576,A576)</f>
        <v>0C7X2468421</v>
      </c>
      <c r="AT576" s="10">
        <f>VLOOKUP(AS576,[1]Hoja3!$B$2:$AO$841,38,FALSE)</f>
        <v>572.00000000000011</v>
      </c>
      <c r="AU576" s="9">
        <f>IF(AR576&gt;AQ576,1,0)</f>
        <v>0</v>
      </c>
      <c r="AV576">
        <f>IF(P576="NA",2,IF(OR(F576="INSTALACION NUEVA",F576="Mantenimiento preventivo"),3,IF(AND(AB576&lt;AF576,AK576&lt;&gt;1),4,IF(AT576&gt;AE576,1,0))))</f>
        <v>0</v>
      </c>
    </row>
    <row r="577" spans="1:48" x14ac:dyDescent="0.25">
      <c r="A577" t="s">
        <v>300</v>
      </c>
      <c r="B577">
        <v>2019</v>
      </c>
      <c r="C577" t="s">
        <v>37</v>
      </c>
      <c r="D577" t="s">
        <v>38</v>
      </c>
      <c r="E577">
        <v>10</v>
      </c>
      <c r="F577" t="s">
        <v>40</v>
      </c>
      <c r="G577">
        <v>2.1</v>
      </c>
      <c r="H577" t="s">
        <v>58</v>
      </c>
      <c r="I577">
        <v>655</v>
      </c>
      <c r="J577">
        <v>1365</v>
      </c>
      <c r="K577">
        <v>0</v>
      </c>
      <c r="L577">
        <v>0</v>
      </c>
      <c r="M577">
        <v>0.6</v>
      </c>
      <c r="N577">
        <v>0.8</v>
      </c>
      <c r="O577">
        <v>1.05</v>
      </c>
      <c r="P577">
        <v>1.1000000000000001</v>
      </c>
      <c r="Q577" t="s">
        <v>46</v>
      </c>
      <c r="R577">
        <v>5</v>
      </c>
      <c r="S577">
        <v>9</v>
      </c>
      <c r="T577" t="s">
        <v>47</v>
      </c>
      <c r="U577" t="s">
        <v>58</v>
      </c>
      <c r="V577" t="s">
        <v>42</v>
      </c>
      <c r="W577">
        <v>2019</v>
      </c>
      <c r="X577" t="s">
        <v>37</v>
      </c>
      <c r="Y577" t="s">
        <v>38</v>
      </c>
      <c r="Z577">
        <v>15</v>
      </c>
      <c r="AA577">
        <v>0</v>
      </c>
      <c r="AB577">
        <v>0</v>
      </c>
      <c r="AC577">
        <v>1.1000000000000001</v>
      </c>
      <c r="AD577">
        <v>0.42</v>
      </c>
      <c r="AE577">
        <v>1501.5</v>
      </c>
      <c r="AF577" s="10">
        <f>VLOOKUP(AS577,[1]Hoja3!$B$2:$AO$841,17,FALSE)</f>
        <v>44</v>
      </c>
      <c r="AG577" s="10">
        <f>VLOOKUP(AS577,[1]Hoja3!$B$2:$AO$841,23,FALSE)</f>
        <v>1.05</v>
      </c>
      <c r="AH577" s="10">
        <f>VLOOKUP(AS577,[1]Hoja3!$B$2:$AO$841,28,FALSE)</f>
        <v>0.48399999999999999</v>
      </c>
      <c r="AI577" s="10" t="str">
        <f>VLOOKUP(AS577,[1]Hoja3!$B$2:$AO$841,19,FALSE)</f>
        <v>Departmental Digital</v>
      </c>
      <c r="AJ577" s="10"/>
      <c r="AK577">
        <f>IF(AE577=AY577,1,0)</f>
        <v>0</v>
      </c>
      <c r="AL577">
        <f>IF(AB577=AF577,1,0)</f>
        <v>0</v>
      </c>
      <c r="AM577">
        <f>IF(AC577=AG577,1,0)</f>
        <v>0</v>
      </c>
      <c r="AN577">
        <f>IF(AD577=AH577,1,0)</f>
        <v>0</v>
      </c>
      <c r="AO577">
        <f>IF(H577=AI577,1,0)</f>
        <v>1</v>
      </c>
      <c r="AQ577" s="8">
        <f>COUNTIF($A$2:$A$1228,A577)</f>
        <v>2</v>
      </c>
      <c r="AR577">
        <f>VLOOKUP(A577,[1]Hoja3!$C$2:$AO$841,39,FALSE)</f>
        <v>1</v>
      </c>
      <c r="AS577" t="str">
        <f>A577 &amp; COUNTIF(A$2:A577,A577)</f>
        <v>0EX92977051</v>
      </c>
      <c r="AT577" s="10">
        <f>VLOOKUP(AS577,[1]Hoja3!$B$2:$AO$841,38,FALSE)</f>
        <v>1433.25</v>
      </c>
      <c r="AU577" s="9">
        <f>IF(AR577&gt;AQ577,1,0)</f>
        <v>0</v>
      </c>
    </row>
    <row r="578" spans="1:48" x14ac:dyDescent="0.25">
      <c r="A578" t="s">
        <v>412</v>
      </c>
      <c r="B578">
        <v>2019</v>
      </c>
      <c r="C578" t="s">
        <v>37</v>
      </c>
      <c r="D578" t="s">
        <v>38</v>
      </c>
      <c r="E578">
        <v>10</v>
      </c>
      <c r="F578" t="s">
        <v>40</v>
      </c>
      <c r="G578">
        <v>1.016667</v>
      </c>
      <c r="H578" t="s">
        <v>64</v>
      </c>
      <c r="I578">
        <v>655</v>
      </c>
      <c r="J578">
        <v>1365</v>
      </c>
      <c r="K578">
        <v>0</v>
      </c>
      <c r="L578">
        <v>0</v>
      </c>
      <c r="M578">
        <v>0.6</v>
      </c>
      <c r="N578">
        <v>0.8</v>
      </c>
      <c r="O578">
        <v>1.05</v>
      </c>
      <c r="P578">
        <v>1.1000000000000001</v>
      </c>
      <c r="Q578" t="s">
        <v>46</v>
      </c>
      <c r="R578">
        <v>5</v>
      </c>
      <c r="S578">
        <v>9</v>
      </c>
      <c r="T578" t="s">
        <v>47</v>
      </c>
      <c r="U578" t="s">
        <v>64</v>
      </c>
      <c r="V578" t="s">
        <v>55</v>
      </c>
      <c r="W578">
        <v>2019</v>
      </c>
      <c r="X578" t="s">
        <v>37</v>
      </c>
      <c r="Y578" t="s">
        <v>38</v>
      </c>
      <c r="Z578">
        <v>10</v>
      </c>
      <c r="AA578">
        <v>0</v>
      </c>
      <c r="AB578">
        <v>63</v>
      </c>
      <c r="AC578">
        <v>1.1000000000000001</v>
      </c>
      <c r="AD578">
        <v>0.2033334</v>
      </c>
      <c r="AE578">
        <v>1501.5</v>
      </c>
      <c r="AF578" s="10">
        <f>VLOOKUP(AS578,[1]Hoja3!$B$2:$AO$841,17,FALSE)</f>
        <v>64</v>
      </c>
      <c r="AG578" s="10">
        <f>VLOOKUP(AS578,[1]Hoja3!$B$2:$AO$841,23,FALSE)</f>
        <v>1.1000000000000001</v>
      </c>
      <c r="AH578" s="10">
        <f>VLOOKUP(AS578,[1]Hoja3!$B$2:$AO$841,28,FALSE)</f>
        <v>0.26</v>
      </c>
      <c r="AI578" s="10" t="str">
        <f>VLOOKUP(AS578,[1]Hoja3!$B$2:$AO$841,19,FALSE)</f>
        <v>A3 Office Color Laser MFPs</v>
      </c>
      <c r="AJ578" s="10">
        <f>VLOOKUP(AS578,[1]Hoja3!$B$2:$AO$841,15,FALSE)</f>
        <v>0</v>
      </c>
      <c r="AK578">
        <f>IF(AE578=AY578,1,0)</f>
        <v>0</v>
      </c>
      <c r="AL578">
        <f>IF(AB578=AF578,1,0)</f>
        <v>0</v>
      </c>
      <c r="AM578">
        <f>IF(AC578=AG578,1,0)</f>
        <v>1</v>
      </c>
      <c r="AN578">
        <f>IF(AD578=AH578,1,0)</f>
        <v>0</v>
      </c>
      <c r="AO578">
        <f>IF(H578=AI578,1,0)</f>
        <v>1</v>
      </c>
      <c r="AP578">
        <f>IF(AJ578=AA578,1,0)</f>
        <v>1</v>
      </c>
      <c r="AQ578" s="8">
        <f>COUNTIF($A$2:$A$1228,A578)</f>
        <v>2</v>
      </c>
      <c r="AR578">
        <f>VLOOKUP(A578,[1]Hoja3!$C$2:$AO$841,39,FALSE)</f>
        <v>2</v>
      </c>
      <c r="AS578" t="str">
        <f>A578 &amp; COUNTIF(A$2:A578,A578)</f>
        <v>0MX47667571</v>
      </c>
      <c r="AT578" s="10">
        <f>VLOOKUP(AS578,[1]Hoja3!$B$2:$AO$841,38,FALSE)</f>
        <v>1501.5000000000002</v>
      </c>
      <c r="AU578" s="9">
        <f>IF(AR578&gt;AQ578,1,0)</f>
        <v>0</v>
      </c>
      <c r="AV578">
        <f>IF(P578="NA",2,IF(OR(F578="INSTALACION NUEVA",F578="Mantenimiento preventivo"),3,IF(AND(AB578&lt;AF578,AK578&lt;&gt;1),4,IF(AT578&gt;AE578,1,0))))</f>
        <v>4</v>
      </c>
    </row>
    <row r="579" spans="1:48" x14ac:dyDescent="0.25">
      <c r="A579" t="s">
        <v>396</v>
      </c>
      <c r="B579">
        <v>2019</v>
      </c>
      <c r="C579" t="s">
        <v>37</v>
      </c>
      <c r="D579" t="s">
        <v>38</v>
      </c>
      <c r="E579">
        <v>10</v>
      </c>
      <c r="F579" t="s">
        <v>40</v>
      </c>
      <c r="G579">
        <v>0</v>
      </c>
      <c r="H579" t="s">
        <v>45</v>
      </c>
      <c r="I579">
        <v>803</v>
      </c>
      <c r="J579">
        <v>1573</v>
      </c>
      <c r="K579">
        <v>0.2</v>
      </c>
      <c r="L579">
        <v>0.6</v>
      </c>
      <c r="M579">
        <v>0.8</v>
      </c>
      <c r="N579">
        <v>1.05</v>
      </c>
      <c r="O579">
        <v>1.1000000000000001</v>
      </c>
      <c r="P579">
        <v>1.1499999999999999</v>
      </c>
      <c r="Q579" t="s">
        <v>46</v>
      </c>
      <c r="R579">
        <v>4</v>
      </c>
      <c r="S579">
        <v>6</v>
      </c>
      <c r="T579" t="s">
        <v>47</v>
      </c>
      <c r="U579" t="s">
        <v>48</v>
      </c>
      <c r="V579" t="s">
        <v>55</v>
      </c>
      <c r="W579">
        <v>2019</v>
      </c>
      <c r="X579" t="s">
        <v>37</v>
      </c>
      <c r="Y579" t="s">
        <v>38</v>
      </c>
      <c r="Z579">
        <v>25</v>
      </c>
      <c r="AA579">
        <v>0</v>
      </c>
      <c r="AB579">
        <v>44</v>
      </c>
      <c r="AC579">
        <v>1.1000000000000001</v>
      </c>
      <c r="AD579">
        <v>0</v>
      </c>
      <c r="AE579">
        <v>1730.3</v>
      </c>
      <c r="AF579" s="10">
        <f>VLOOKUP(AS579,[1]Hoja3!$B$2:$AO$841,17,FALSE)</f>
        <v>48</v>
      </c>
      <c r="AG579" s="10">
        <f>VLOOKUP(AS579,[1]Hoja3!$B$2:$AO$841,23,FALSE)</f>
        <v>1.1000000000000001</v>
      </c>
      <c r="AH579" s="10">
        <f>VLOOKUP(AS579,[1]Hoja3!$B$2:$AO$841,28,FALSE)</f>
        <v>0.1925</v>
      </c>
      <c r="AI579" s="10" t="str">
        <f>VLOOKUP(AS579,[1]Hoja3!$B$2:$AO$841,19,FALSE)</f>
        <v>Light Production Digital Business</v>
      </c>
      <c r="AJ579" s="10">
        <f>VLOOKUP(AS579,[1]Hoja3!$B$2:$AO$841,15,FALSE)</f>
        <v>0</v>
      </c>
      <c r="AK579">
        <f>IF(AE579=AY579,1,0)</f>
        <v>0</v>
      </c>
      <c r="AL579">
        <f>IF(AB579=AF579,1,0)</f>
        <v>0</v>
      </c>
      <c r="AM579">
        <f>IF(AC579=AG579,1,0)</f>
        <v>1</v>
      </c>
      <c r="AN579">
        <f>IF(AD579=AH579,1,0)</f>
        <v>0</v>
      </c>
      <c r="AO579">
        <f>IF(H579=AI579,1,0)</f>
        <v>1</v>
      </c>
      <c r="AP579">
        <f>IF(AJ579=AA579,1,0)</f>
        <v>1</v>
      </c>
      <c r="AQ579" s="8">
        <f>COUNTIF($A$2:$A$1228,A579)</f>
        <v>1</v>
      </c>
      <c r="AR579">
        <f>VLOOKUP(A579,[1]Hoja3!$C$2:$AO$841,39,FALSE)</f>
        <v>1</v>
      </c>
      <c r="AS579" t="str">
        <f>A579 &amp; COUNTIF(A$2:A579,A579)</f>
        <v>0BG10008391</v>
      </c>
      <c r="AT579" s="10">
        <f>VLOOKUP(AS579,[1]Hoja3!$B$2:$AO$841,38,FALSE)</f>
        <v>1730.3000000000004</v>
      </c>
      <c r="AU579" s="9">
        <f>IF(AR579&gt;AQ579,1,0)</f>
        <v>0</v>
      </c>
      <c r="AV579">
        <f>IF(P579="NA",2,IF(OR(F579="INSTALACION NUEVA",F579="Mantenimiento preventivo"),3,IF(AND(AB579&lt;AF579,AK579&lt;&gt;1),4,IF(AT579&gt;AE579,1,0))))</f>
        <v>4</v>
      </c>
    </row>
    <row r="580" spans="1:48" x14ac:dyDescent="0.25">
      <c r="A580" t="s">
        <v>408</v>
      </c>
      <c r="B580">
        <v>2019</v>
      </c>
      <c r="C580" t="s">
        <v>37</v>
      </c>
      <c r="D580" t="s">
        <v>38</v>
      </c>
      <c r="E580">
        <v>10</v>
      </c>
      <c r="F580" t="s">
        <v>40</v>
      </c>
      <c r="G580">
        <v>0</v>
      </c>
      <c r="H580" t="s">
        <v>64</v>
      </c>
      <c r="I580">
        <v>655</v>
      </c>
      <c r="J580">
        <v>1365</v>
      </c>
      <c r="K580">
        <v>0</v>
      </c>
      <c r="L580">
        <v>0</v>
      </c>
      <c r="M580">
        <v>0.6</v>
      </c>
      <c r="N580">
        <v>0.8</v>
      </c>
      <c r="O580">
        <v>1.05</v>
      </c>
      <c r="P580">
        <v>1.1000000000000001</v>
      </c>
      <c r="Q580" t="s">
        <v>46</v>
      </c>
      <c r="R580">
        <v>5</v>
      </c>
      <c r="S580">
        <v>9</v>
      </c>
      <c r="T580" t="s">
        <v>47</v>
      </c>
      <c r="U580" t="s">
        <v>64</v>
      </c>
      <c r="V580" t="s">
        <v>55</v>
      </c>
      <c r="W580">
        <v>2019</v>
      </c>
      <c r="X580" t="s">
        <v>37</v>
      </c>
      <c r="Y580" t="s">
        <v>38</v>
      </c>
      <c r="Z580">
        <v>24</v>
      </c>
      <c r="AA580">
        <v>0</v>
      </c>
      <c r="AB580">
        <v>155</v>
      </c>
      <c r="AC580">
        <v>1.1000000000000001</v>
      </c>
      <c r="AD580">
        <v>0</v>
      </c>
      <c r="AE580">
        <v>1501.5</v>
      </c>
      <c r="AF580" s="10">
        <f>VLOOKUP(AS580,[1]Hoja3!$B$2:$AO$841,17,FALSE)</f>
        <v>155</v>
      </c>
      <c r="AG580" s="10">
        <f>VLOOKUP(AS580,[1]Hoja3!$B$2:$AO$841,23,FALSE)</f>
        <v>1.1000000000000001</v>
      </c>
      <c r="AH580" s="10">
        <f>VLOOKUP(AS580,[1]Hoja3!$B$2:$AO$841,28,FALSE)</f>
        <v>2.6000000000000002E-2</v>
      </c>
      <c r="AI580" s="10" t="str">
        <f>VLOOKUP(AS580,[1]Hoja3!$B$2:$AO$841,19,FALSE)</f>
        <v>A3 Office Color Laser MFPs</v>
      </c>
      <c r="AJ580" s="10">
        <f>VLOOKUP(AS580,[1]Hoja3!$B$2:$AO$841,15,FALSE)</f>
        <v>0</v>
      </c>
      <c r="AK580">
        <f>IF(AE580=AY580,1,0)</f>
        <v>0</v>
      </c>
      <c r="AL580">
        <f>IF(AB580=AF580,1,0)</f>
        <v>1</v>
      </c>
      <c r="AM580">
        <f>IF(AC580=AG580,1,0)</f>
        <v>1</v>
      </c>
      <c r="AN580">
        <f>IF(AD580=AH580,1,0)</f>
        <v>0</v>
      </c>
      <c r="AO580">
        <f>IF(H580=AI580,1,0)</f>
        <v>1</v>
      </c>
      <c r="AP580">
        <f>IF(AJ580=AA580,1,0)</f>
        <v>1</v>
      </c>
      <c r="AQ580" s="8">
        <f>COUNTIF($A$2:$A$1228,A580)</f>
        <v>1</v>
      </c>
      <c r="AR580">
        <f>VLOOKUP(A580,[1]Hoja3!$C$2:$AO$841,39,FALSE)</f>
        <v>1</v>
      </c>
      <c r="AS580" t="str">
        <f>A580 &amp; COUNTIF(A$2:A580,A580)</f>
        <v>0LX58255901</v>
      </c>
      <c r="AT580" s="10">
        <f>VLOOKUP(AS580,[1]Hoja3!$B$2:$AO$841,38,FALSE)</f>
        <v>1501.5000000000002</v>
      </c>
      <c r="AU580" s="9">
        <f>IF(AR580&gt;AQ580,1,0)</f>
        <v>0</v>
      </c>
      <c r="AV580">
        <f>IF(P580="NA",2,IF(OR(F580="INSTALACION NUEVA",F580="Mantenimiento preventivo"),3,IF(AND(AB580&lt;AF580,AK580&lt;&gt;1),4,IF(AT580&gt;AE580,1,0))))</f>
        <v>0</v>
      </c>
    </row>
    <row r="581" spans="1:48" x14ac:dyDescent="0.25">
      <c r="A581" t="s">
        <v>413</v>
      </c>
      <c r="B581">
        <v>2019</v>
      </c>
      <c r="C581" t="s">
        <v>37</v>
      </c>
      <c r="D581" t="s">
        <v>38</v>
      </c>
      <c r="E581">
        <v>10</v>
      </c>
      <c r="F581" t="s">
        <v>40</v>
      </c>
      <c r="G581">
        <v>1.5333330000000001</v>
      </c>
      <c r="H581" t="s">
        <v>64</v>
      </c>
      <c r="I581">
        <v>655</v>
      </c>
      <c r="J581">
        <v>1365</v>
      </c>
      <c r="K581">
        <v>0</v>
      </c>
      <c r="L581">
        <v>0</v>
      </c>
      <c r="M581">
        <v>0.6</v>
      </c>
      <c r="N581">
        <v>0.8</v>
      </c>
      <c r="O581">
        <v>1.05</v>
      </c>
      <c r="P581">
        <v>1.1000000000000001</v>
      </c>
      <c r="Q581" t="s">
        <v>46</v>
      </c>
      <c r="R581">
        <v>5</v>
      </c>
      <c r="S581">
        <v>9</v>
      </c>
      <c r="T581" t="s">
        <v>47</v>
      </c>
      <c r="U581" t="s">
        <v>64</v>
      </c>
      <c r="V581" t="s">
        <v>55</v>
      </c>
      <c r="W581">
        <v>2019</v>
      </c>
      <c r="X581" t="s">
        <v>37</v>
      </c>
      <c r="Y581" t="s">
        <v>38</v>
      </c>
      <c r="Z581">
        <v>17</v>
      </c>
      <c r="AA581">
        <v>0</v>
      </c>
      <c r="AB581">
        <v>153</v>
      </c>
      <c r="AC581">
        <v>1.1000000000000001</v>
      </c>
      <c r="AD581">
        <v>0.30666660000000001</v>
      </c>
      <c r="AE581">
        <v>1501.5</v>
      </c>
      <c r="AF581" s="10">
        <f>VLOOKUP(AS581,[1]Hoja3!$B$2:$AO$841,17,FALSE)</f>
        <v>155</v>
      </c>
      <c r="AG581" s="10">
        <f>VLOOKUP(AS581,[1]Hoja3!$B$2:$AO$841,23,FALSE)</f>
        <v>1.1000000000000001</v>
      </c>
      <c r="AH581" s="10">
        <f>VLOOKUP(AS581,[1]Hoja3!$B$2:$AO$841,28,FALSE)</f>
        <v>0.33799999999999997</v>
      </c>
      <c r="AI581" s="10" t="str">
        <f>VLOOKUP(AS581,[1]Hoja3!$B$2:$AO$841,19,FALSE)</f>
        <v>A3 Office Color Laser MFPs</v>
      </c>
      <c r="AJ581" s="10">
        <f>VLOOKUP(AS581,[1]Hoja3!$B$2:$AO$841,15,FALSE)</f>
        <v>0</v>
      </c>
      <c r="AK581">
        <f>IF(AE581=AY581,1,0)</f>
        <v>0</v>
      </c>
      <c r="AL581">
        <f>IF(AB581=AF581,1,0)</f>
        <v>0</v>
      </c>
      <c r="AM581">
        <f>IF(AC581=AG581,1,0)</f>
        <v>1</v>
      </c>
      <c r="AN581">
        <f>IF(AD581=AH581,1,0)</f>
        <v>0</v>
      </c>
      <c r="AO581">
        <f>IF(H581=AI581,1,0)</f>
        <v>1</v>
      </c>
      <c r="AP581">
        <f>IF(AJ581=AA581,1,0)</f>
        <v>1</v>
      </c>
      <c r="AQ581" s="8">
        <f>COUNTIF($A$2:$A$1228,A581)</f>
        <v>1</v>
      </c>
      <c r="AR581">
        <f>VLOOKUP(A581,[1]Hoja3!$C$2:$AO$841,39,FALSE)</f>
        <v>1</v>
      </c>
      <c r="AS581" t="str">
        <f>A581 &amp; COUNTIF(A$2:A581,A581)</f>
        <v>0MX47773971</v>
      </c>
      <c r="AT581" s="10">
        <f>VLOOKUP(AS581,[1]Hoja3!$B$2:$AO$841,38,FALSE)</f>
        <v>1501.5000000000002</v>
      </c>
      <c r="AU581" s="9">
        <f>IF(AR581&gt;AQ581,1,0)</f>
        <v>0</v>
      </c>
      <c r="AV581">
        <f>IF(P581="NA",2,IF(OR(F581="INSTALACION NUEVA",F581="Mantenimiento preventivo"),3,IF(AND(AB581&lt;AF581,AK581&lt;&gt;1),4,IF(AT581&gt;AE581,1,0))))</f>
        <v>4</v>
      </c>
    </row>
    <row r="582" spans="1:48" x14ac:dyDescent="0.25">
      <c r="A582" t="s">
        <v>392</v>
      </c>
      <c r="B582">
        <v>2019</v>
      </c>
      <c r="C582" t="s">
        <v>37</v>
      </c>
      <c r="D582" t="s">
        <v>38</v>
      </c>
      <c r="E582">
        <v>10</v>
      </c>
      <c r="F582" t="s">
        <v>40</v>
      </c>
      <c r="G582">
        <v>0.78333339999999996</v>
      </c>
      <c r="H582" t="s">
        <v>64</v>
      </c>
      <c r="I582">
        <v>655</v>
      </c>
      <c r="J582">
        <v>1365</v>
      </c>
      <c r="K582">
        <v>0</v>
      </c>
      <c r="L582">
        <v>0</v>
      </c>
      <c r="M582">
        <v>0.6</v>
      </c>
      <c r="N582">
        <v>0.8</v>
      </c>
      <c r="O582">
        <v>1.05</v>
      </c>
      <c r="P582">
        <v>1.1000000000000001</v>
      </c>
      <c r="Q582" t="s">
        <v>46</v>
      </c>
      <c r="R582">
        <v>5</v>
      </c>
      <c r="S582">
        <v>9</v>
      </c>
      <c r="T582" t="s">
        <v>47</v>
      </c>
      <c r="U582" t="s">
        <v>64</v>
      </c>
      <c r="V582" t="s">
        <v>55</v>
      </c>
      <c r="W582">
        <v>2019</v>
      </c>
      <c r="X582" t="s">
        <v>37</v>
      </c>
      <c r="Y582" t="s">
        <v>38</v>
      </c>
      <c r="Z582">
        <v>12</v>
      </c>
      <c r="AA582">
        <v>0</v>
      </c>
      <c r="AB582">
        <v>386</v>
      </c>
      <c r="AC582">
        <v>1.1000000000000001</v>
      </c>
      <c r="AD582">
        <v>0.15666668</v>
      </c>
      <c r="AE582">
        <v>1501.5</v>
      </c>
      <c r="AF582" s="10">
        <f>VLOOKUP(AS582,[1]Hoja3!$B$2:$AO$841,17,FALSE)</f>
        <v>391</v>
      </c>
      <c r="AG582" s="10">
        <f>VLOOKUP(AS582,[1]Hoja3!$B$2:$AO$841,23,FALSE)</f>
        <v>1.1000000000000001</v>
      </c>
      <c r="AH582" s="10">
        <f>VLOOKUP(AS582,[1]Hoja3!$B$2:$AO$841,28,FALSE)</f>
        <v>0.192</v>
      </c>
      <c r="AI582" s="10" t="str">
        <f>VLOOKUP(AS582,[1]Hoja3!$B$2:$AO$841,19,FALSE)</f>
        <v>A3 Office Color Laser MFPs</v>
      </c>
      <c r="AJ582" s="10">
        <f>VLOOKUP(AS582,[1]Hoja3!$B$2:$AO$841,15,FALSE)</f>
        <v>0</v>
      </c>
      <c r="AK582">
        <f>IF(AE582=AY582,1,0)</f>
        <v>0</v>
      </c>
      <c r="AL582">
        <f>IF(AB582=AF582,1,0)</f>
        <v>0</v>
      </c>
      <c r="AM582">
        <f>IF(AC582=AG582,1,0)</f>
        <v>1</v>
      </c>
      <c r="AN582">
        <f>IF(AD582=AH582,1,0)</f>
        <v>0</v>
      </c>
      <c r="AO582">
        <f>IF(H582=AI582,1,0)</f>
        <v>1</v>
      </c>
      <c r="AP582">
        <f>IF(AJ582=AA582,1,0)</f>
        <v>1</v>
      </c>
      <c r="AQ582" s="8">
        <f>COUNTIF($A$2:$A$1228,A582)</f>
        <v>1</v>
      </c>
      <c r="AR582">
        <f>VLOOKUP(A582,[1]Hoja3!$C$2:$AO$841,39,FALSE)</f>
        <v>1</v>
      </c>
      <c r="AS582" t="str">
        <f>A582 &amp; COUNTIF(A$2:A582,A582)</f>
        <v>08TB5726171</v>
      </c>
      <c r="AT582" s="10">
        <f>VLOOKUP(AS582,[1]Hoja3!$B$2:$AO$841,38,FALSE)</f>
        <v>1501.5000000000002</v>
      </c>
      <c r="AU582" s="9">
        <f>IF(AR582&gt;AQ582,1,0)</f>
        <v>0</v>
      </c>
      <c r="AV582">
        <f>IF(P582="NA",2,IF(OR(F582="INSTALACION NUEVA",F582="Mantenimiento preventivo"),3,IF(AND(AB582&lt;AF582,AK582&lt;&gt;1),4,IF(AT582&gt;AE582,1,0))))</f>
        <v>4</v>
      </c>
    </row>
    <row r="583" spans="1:48" x14ac:dyDescent="0.25">
      <c r="A583" t="s">
        <v>844</v>
      </c>
      <c r="B583">
        <v>2019</v>
      </c>
      <c r="C583" t="s">
        <v>37</v>
      </c>
      <c r="D583" t="s">
        <v>38</v>
      </c>
      <c r="E583">
        <v>10</v>
      </c>
      <c r="F583" t="s">
        <v>40</v>
      </c>
      <c r="G583">
        <v>0</v>
      </c>
      <c r="H583" t="s">
        <v>116</v>
      </c>
      <c r="I583">
        <v>655</v>
      </c>
      <c r="J583">
        <v>1365</v>
      </c>
      <c r="K583">
        <v>0</v>
      </c>
      <c r="L583">
        <v>0</v>
      </c>
      <c r="M583">
        <v>0.6</v>
      </c>
      <c r="N583">
        <v>0.8</v>
      </c>
      <c r="O583">
        <v>1.05</v>
      </c>
      <c r="P583">
        <v>1.1000000000000001</v>
      </c>
      <c r="Q583" t="s">
        <v>46</v>
      </c>
      <c r="R583">
        <v>5</v>
      </c>
      <c r="S583">
        <v>9</v>
      </c>
      <c r="T583" t="s">
        <v>47</v>
      </c>
      <c r="U583" t="s">
        <v>58</v>
      </c>
      <c r="V583" t="s">
        <v>55</v>
      </c>
      <c r="W583">
        <v>2019</v>
      </c>
      <c r="X583" t="s">
        <v>37</v>
      </c>
      <c r="Y583" t="s">
        <v>38</v>
      </c>
      <c r="Z583">
        <v>10</v>
      </c>
      <c r="AA583">
        <v>1</v>
      </c>
      <c r="AB583">
        <v>146</v>
      </c>
      <c r="AC583">
        <v>0</v>
      </c>
      <c r="AD583">
        <v>0</v>
      </c>
      <c r="AE583">
        <v>0</v>
      </c>
      <c r="AF583" s="10">
        <f>VLOOKUP(AS583,[1]Hoja3!$B$2:$AO$841,17,FALSE)</f>
        <v>146</v>
      </c>
      <c r="AG583" s="10">
        <f>VLOOKUP(AS583,[1]Hoja3!$B$2:$AO$841,23,FALSE)</f>
        <v>1.1000000000000001</v>
      </c>
      <c r="AH583" s="10">
        <f>VLOOKUP(AS583,[1]Hoja3!$B$2:$AO$841,28,FALSE)</f>
        <v>0</v>
      </c>
      <c r="AI583" s="10" t="str">
        <f>VLOOKUP(AS583,[1]Hoja3!$B$2:$AO$841,19,FALSE)</f>
        <v>Office Digital</v>
      </c>
      <c r="AJ583" s="10">
        <f>VLOOKUP(AS583,[1]Hoja3!$B$2:$AO$841,15,FALSE)</f>
        <v>1</v>
      </c>
      <c r="AK583">
        <f>IF(AE583=AY583,1,0)</f>
        <v>1</v>
      </c>
      <c r="AL583">
        <f>IF(AB583=AF583,1,0)</f>
        <v>1</v>
      </c>
      <c r="AM583">
        <f>IF(AC583=AG583,1,0)</f>
        <v>0</v>
      </c>
      <c r="AN583">
        <f>IF(AD583=AH583,1,0)</f>
        <v>1</v>
      </c>
      <c r="AO583">
        <f>IF(H583=AI583,1,0)</f>
        <v>1</v>
      </c>
      <c r="AP583">
        <f>IF(AJ583=AA583,1,0)</f>
        <v>1</v>
      </c>
      <c r="AQ583" s="8">
        <f>COUNTIF($A$2:$A$1228,A583)</f>
        <v>1</v>
      </c>
      <c r="AR583">
        <f>VLOOKUP(A583,[1]Hoja3!$C$2:$AO$841,39,FALSE)</f>
        <v>1</v>
      </c>
      <c r="AS583" t="str">
        <f>A583 &amp; COUNTIF(A$2:A583,A583)</f>
        <v>0EX73803521</v>
      </c>
      <c r="AT583" s="10">
        <f>VLOOKUP(AS583,[1]Hoja3!$B$2:$AO$841,38,FALSE)</f>
        <v>0</v>
      </c>
      <c r="AU583" s="9">
        <f>IF(AR583&gt;AQ583,1,0)</f>
        <v>0</v>
      </c>
      <c r="AV583">
        <f>IF(P583="NA",2,IF(OR(F583="INSTALACION NUEVA",F583="Mantenimiento preventivo"),3,IF(AND(AB583&lt;AF583,AK583&lt;&gt;1),4,IF(AT583&gt;AE583,1,0))))</f>
        <v>0</v>
      </c>
    </row>
    <row r="584" spans="1:48" x14ac:dyDescent="0.25">
      <c r="A584" t="s">
        <v>845</v>
      </c>
      <c r="B584">
        <v>2019</v>
      </c>
      <c r="C584" t="s">
        <v>37</v>
      </c>
      <c r="D584" t="s">
        <v>38</v>
      </c>
      <c r="E584">
        <v>10</v>
      </c>
      <c r="F584" t="s">
        <v>44</v>
      </c>
      <c r="G584">
        <v>0</v>
      </c>
      <c r="H584" t="s">
        <v>34</v>
      </c>
      <c r="I584">
        <v>468</v>
      </c>
      <c r="J584">
        <v>715</v>
      </c>
      <c r="K584">
        <v>0</v>
      </c>
      <c r="L584">
        <v>0</v>
      </c>
      <c r="M584">
        <v>0</v>
      </c>
      <c r="N584">
        <v>0.6</v>
      </c>
      <c r="O584">
        <v>0.8</v>
      </c>
      <c r="P584">
        <v>1.05</v>
      </c>
      <c r="Q584" t="s">
        <v>46</v>
      </c>
      <c r="R584">
        <v>5</v>
      </c>
      <c r="S584">
        <v>9</v>
      </c>
      <c r="T584" t="s">
        <v>47</v>
      </c>
      <c r="U584" t="s">
        <v>34</v>
      </c>
      <c r="V584" t="s">
        <v>50</v>
      </c>
      <c r="W584">
        <v>2019</v>
      </c>
      <c r="X584" t="s">
        <v>37</v>
      </c>
      <c r="Y584" t="s">
        <v>38</v>
      </c>
      <c r="Z584">
        <v>10</v>
      </c>
      <c r="AA584">
        <v>1</v>
      </c>
      <c r="AB584">
        <v>14</v>
      </c>
      <c r="AC584">
        <v>0</v>
      </c>
      <c r="AD584">
        <v>0</v>
      </c>
      <c r="AE584">
        <v>0</v>
      </c>
      <c r="AF584" s="10" t="e">
        <f>VLOOKUP(AS584,[1]Hoja3!$B$2:$AO$841,17,FALSE)</f>
        <v>#N/A</v>
      </c>
      <c r="AG584" s="10" t="e">
        <f>VLOOKUP(AS584,[1]Hoja3!$B$2:$AO$841,23,FALSE)</f>
        <v>#N/A</v>
      </c>
      <c r="AH584" s="10" t="e">
        <f>VLOOKUP(AS584,[1]Hoja3!$B$2:$AO$841,28,FALSE)</f>
        <v>#N/A</v>
      </c>
      <c r="AI584" s="10" t="e">
        <f>VLOOKUP(AS584,[1]Hoja3!$B$2:$AO$841,19,FALSE)</f>
        <v>#N/A</v>
      </c>
      <c r="AJ584" s="10"/>
      <c r="AK584">
        <f>IF(AE584=AY584,1,0)</f>
        <v>1</v>
      </c>
      <c r="AL584" t="e">
        <f>IF(AB584=AF584,1,0)</f>
        <v>#N/A</v>
      </c>
      <c r="AM584" t="e">
        <f>IF(AC584=AG584,1,0)</f>
        <v>#N/A</v>
      </c>
      <c r="AN584" t="e">
        <f>IF(AD584=AH584,1,0)</f>
        <v>#N/A</v>
      </c>
      <c r="AO584" t="e">
        <f>IF(H584=AI584,1,0)</f>
        <v>#N/A</v>
      </c>
      <c r="AQ584" s="8">
        <f>COUNTIF($A$2:$A$1228,A584)</f>
        <v>1</v>
      </c>
      <c r="AR584" t="e">
        <f>VLOOKUP(A584,[1]Hoja3!$C$2:$AO$841,39,FALSE)</f>
        <v>#N/A</v>
      </c>
      <c r="AS584" t="str">
        <f>A584 &amp; COUNTIF(A$2:A584,A584)</f>
        <v>09HB3320431</v>
      </c>
      <c r="AT584" s="10" t="e">
        <f>VLOOKUP(AS584,[1]Hoja3!$B$2:$AO$841,38,FALSE)</f>
        <v>#N/A</v>
      </c>
      <c r="AU584" s="9" t="e">
        <f>IF(AR584&gt;AQ584,1,0)</f>
        <v>#N/A</v>
      </c>
    </row>
    <row r="585" spans="1:48" x14ac:dyDescent="0.25">
      <c r="A585" t="s">
        <v>846</v>
      </c>
      <c r="B585">
        <v>2019</v>
      </c>
      <c r="C585" t="s">
        <v>37</v>
      </c>
      <c r="D585" t="s">
        <v>38</v>
      </c>
      <c r="E585">
        <v>10</v>
      </c>
      <c r="F585" t="s">
        <v>40</v>
      </c>
      <c r="G585">
        <v>1</v>
      </c>
      <c r="I585" t="s">
        <v>33</v>
      </c>
      <c r="J585" t="s">
        <v>33</v>
      </c>
      <c r="K585" t="s">
        <v>33</v>
      </c>
      <c r="L585" t="s">
        <v>33</v>
      </c>
      <c r="M585" t="s">
        <v>33</v>
      </c>
      <c r="N585" t="s">
        <v>33</v>
      </c>
      <c r="O585" t="s">
        <v>33</v>
      </c>
      <c r="P585" t="s">
        <v>33</v>
      </c>
      <c r="R585" t="s">
        <v>33</v>
      </c>
      <c r="S585" t="s">
        <v>33</v>
      </c>
      <c r="U585" t="s">
        <v>34</v>
      </c>
      <c r="V585" t="s">
        <v>67</v>
      </c>
      <c r="W585">
        <v>2019</v>
      </c>
      <c r="X585" t="s">
        <v>37</v>
      </c>
      <c r="Y585" t="s">
        <v>38</v>
      </c>
      <c r="Z585">
        <v>10</v>
      </c>
      <c r="AA585" t="s">
        <v>33</v>
      </c>
      <c r="AB585">
        <v>0</v>
      </c>
      <c r="AC585">
        <v>0</v>
      </c>
      <c r="AD585">
        <v>0</v>
      </c>
      <c r="AE585">
        <v>0</v>
      </c>
      <c r="AF585" s="10">
        <f>VLOOKUP(AS585,[1]Hoja3!$B$2:$AO$841,17,FALSE)</f>
        <v>1584</v>
      </c>
      <c r="AG585" s="10">
        <f>VLOOKUP(AS585,[1]Hoja3!$B$2:$AO$841,23,FALSE)</f>
        <v>1.05</v>
      </c>
      <c r="AH585" s="10">
        <f>VLOOKUP(AS585,[1]Hoja3!$B$2:$AO$841,28,FALSE)</f>
        <v>0.25</v>
      </c>
      <c r="AI585" s="10" t="str">
        <f>VLOOKUP(AS585,[1]Hoja3!$B$2:$AO$841,19,FALSE)</f>
        <v>A4 Mono MFPs</v>
      </c>
      <c r="AJ585" s="10">
        <f>VLOOKUP(AS585,[1]Hoja3!$B$2:$AO$841,15,FALSE)</f>
        <v>0</v>
      </c>
      <c r="AK585">
        <f>IF(AE585=AY585,1,0)</f>
        <v>1</v>
      </c>
      <c r="AL585">
        <f>IF(AB585=AF585,1,0)</f>
        <v>0</v>
      </c>
      <c r="AM585">
        <f>IF(AC585=AG585,1,0)</f>
        <v>0</v>
      </c>
      <c r="AN585">
        <f>IF(AD585=AH585,1,0)</f>
        <v>0</v>
      </c>
      <c r="AO585">
        <f>IF(H585=AI585,1,0)</f>
        <v>0</v>
      </c>
      <c r="AP585">
        <f>IF(AJ585=AA585,1,0)</f>
        <v>0</v>
      </c>
      <c r="AQ585" s="8">
        <f>COUNTIF($A$2:$A$1228,A585)</f>
        <v>1</v>
      </c>
      <c r="AR585">
        <f>VLOOKUP(A585,[1]Hoja3!$C$2:$AO$841,39,FALSE)</f>
        <v>1</v>
      </c>
      <c r="AS585" t="str">
        <f>A585 &amp; COUNTIF(A$2:A585,A585)</f>
        <v>0A2T2002931</v>
      </c>
      <c r="AT585" s="10">
        <f>VLOOKUP(AS585,[1]Hoja3!$B$2:$AO$841,38,FALSE)</f>
        <v>750.75000000000011</v>
      </c>
      <c r="AU585" s="9">
        <f>IF(AR585&gt;AQ585,1,0)</f>
        <v>0</v>
      </c>
      <c r="AV585">
        <f>IF(P585="NA",2,IF(OR(F585="INSTALACION NUEVA",F585="Mantenimiento preventivo"),3,IF(AND(AB585&lt;AF585,AK585&lt;&gt;1),4,IF(AT585&gt;AE585,1,0))))</f>
        <v>2</v>
      </c>
    </row>
    <row r="586" spans="1:48" x14ac:dyDescent="0.25">
      <c r="A586" t="s">
        <v>393</v>
      </c>
      <c r="B586">
        <v>2019</v>
      </c>
      <c r="C586" t="s">
        <v>37</v>
      </c>
      <c r="D586" t="s">
        <v>38</v>
      </c>
      <c r="E586">
        <v>10</v>
      </c>
      <c r="F586" t="s">
        <v>40</v>
      </c>
      <c r="G586">
        <v>1.183333</v>
      </c>
      <c r="H586" t="s">
        <v>64</v>
      </c>
      <c r="I586">
        <v>655</v>
      </c>
      <c r="J586">
        <v>1365</v>
      </c>
      <c r="K586">
        <v>0</v>
      </c>
      <c r="L586">
        <v>0</v>
      </c>
      <c r="M586">
        <v>0.6</v>
      </c>
      <c r="N586">
        <v>0.8</v>
      </c>
      <c r="O586">
        <v>1.05</v>
      </c>
      <c r="P586">
        <v>1.1000000000000001</v>
      </c>
      <c r="Q586" t="s">
        <v>46</v>
      </c>
      <c r="R586">
        <v>5</v>
      </c>
      <c r="S586">
        <v>9</v>
      </c>
      <c r="T586" t="s">
        <v>47</v>
      </c>
      <c r="U586" t="s">
        <v>64</v>
      </c>
      <c r="V586" t="s">
        <v>55</v>
      </c>
      <c r="W586">
        <v>2019</v>
      </c>
      <c r="X586" t="s">
        <v>37</v>
      </c>
      <c r="Y586" t="s">
        <v>38</v>
      </c>
      <c r="Z586">
        <v>15</v>
      </c>
      <c r="AA586">
        <v>0</v>
      </c>
      <c r="AB586">
        <v>343</v>
      </c>
      <c r="AC586">
        <v>1.1000000000000001</v>
      </c>
      <c r="AD586">
        <v>0.2366666</v>
      </c>
      <c r="AE586">
        <v>1501.5</v>
      </c>
      <c r="AF586" s="10">
        <f>VLOOKUP(AS586,[1]Hoja3!$B$2:$AO$841,17,FALSE)</f>
        <v>345</v>
      </c>
      <c r="AG586" s="10">
        <f>VLOOKUP(AS586,[1]Hoja3!$B$2:$AO$841,23,FALSE)</f>
        <v>1.1000000000000001</v>
      </c>
      <c r="AH586" s="10">
        <f>VLOOKUP(AS586,[1]Hoja3!$B$2:$AO$841,28,FALSE)</f>
        <v>9.4E-2</v>
      </c>
      <c r="AI586" s="10" t="str">
        <f>VLOOKUP(AS586,[1]Hoja3!$B$2:$AO$841,19,FALSE)</f>
        <v>A3 Office Color Laser MFPs</v>
      </c>
      <c r="AJ586" s="10">
        <f>VLOOKUP(AS586,[1]Hoja3!$B$2:$AO$841,15,FALSE)</f>
        <v>0</v>
      </c>
      <c r="AK586">
        <f>IF(AE586=AY586,1,0)</f>
        <v>0</v>
      </c>
      <c r="AL586">
        <f>IF(AB586=AF586,1,0)</f>
        <v>0</v>
      </c>
      <c r="AM586">
        <f>IF(AC586=AG586,1,0)</f>
        <v>1</v>
      </c>
      <c r="AN586">
        <f>IF(AD586=AH586,1,0)</f>
        <v>0</v>
      </c>
      <c r="AO586">
        <f>IF(H586=AI586,1,0)</f>
        <v>1</v>
      </c>
      <c r="AP586">
        <f>IF(AJ586=AA586,1,0)</f>
        <v>1</v>
      </c>
      <c r="AQ586" s="8">
        <f>COUNTIF($A$2:$A$1228,A586)</f>
        <v>1</v>
      </c>
      <c r="AR586">
        <f>VLOOKUP(A586,[1]Hoja3!$C$2:$AO$841,39,FALSE)</f>
        <v>1</v>
      </c>
      <c r="AS586" t="str">
        <f>A586 &amp; COUNTIF(A$2:A586,A586)</f>
        <v>08TB5726331</v>
      </c>
      <c r="AT586" s="10">
        <f>VLOOKUP(AS586,[1]Hoja3!$B$2:$AO$841,38,FALSE)</f>
        <v>1501.5000000000002</v>
      </c>
      <c r="AU586" s="9">
        <f>IF(AR586&gt;AQ586,1,0)</f>
        <v>0</v>
      </c>
      <c r="AV586">
        <f>IF(P586="NA",2,IF(OR(F586="INSTALACION NUEVA",F586="Mantenimiento preventivo"),3,IF(AND(AB586&lt;AF586,AK586&lt;&gt;1),4,IF(AT586&gt;AE586,1,0))))</f>
        <v>4</v>
      </c>
    </row>
    <row r="587" spans="1:48" x14ac:dyDescent="0.25">
      <c r="A587" t="s">
        <v>415</v>
      </c>
      <c r="B587">
        <v>2019</v>
      </c>
      <c r="C587" t="s">
        <v>37</v>
      </c>
      <c r="D587" t="s">
        <v>38</v>
      </c>
      <c r="E587">
        <v>10</v>
      </c>
      <c r="F587" t="s">
        <v>40</v>
      </c>
      <c r="G587">
        <v>1.9666669999999999</v>
      </c>
      <c r="H587" t="s">
        <v>34</v>
      </c>
      <c r="I587">
        <v>468</v>
      </c>
      <c r="J587">
        <v>715</v>
      </c>
      <c r="K587">
        <v>0</v>
      </c>
      <c r="L587">
        <v>0</v>
      </c>
      <c r="M587">
        <v>0</v>
      </c>
      <c r="N587">
        <v>0.6</v>
      </c>
      <c r="O587">
        <v>0.8</v>
      </c>
      <c r="P587">
        <v>1.05</v>
      </c>
      <c r="Q587" t="s">
        <v>46</v>
      </c>
      <c r="R587">
        <v>5</v>
      </c>
      <c r="S587">
        <v>9</v>
      </c>
      <c r="T587" t="s">
        <v>47</v>
      </c>
      <c r="U587" t="s">
        <v>34</v>
      </c>
      <c r="V587" t="s">
        <v>59</v>
      </c>
      <c r="W587">
        <v>2019</v>
      </c>
      <c r="X587" t="s">
        <v>37</v>
      </c>
      <c r="Y587" t="s">
        <v>38</v>
      </c>
      <c r="Z587">
        <v>10</v>
      </c>
      <c r="AA587">
        <v>0</v>
      </c>
      <c r="AB587">
        <v>114</v>
      </c>
      <c r="AC587">
        <v>1.05</v>
      </c>
      <c r="AD587">
        <v>0.3933334</v>
      </c>
      <c r="AE587">
        <v>750.75</v>
      </c>
      <c r="AF587" s="10">
        <f>VLOOKUP(AS587,[1]Hoja3!$B$2:$AO$841,17,FALSE)</f>
        <v>114</v>
      </c>
      <c r="AG587" s="10">
        <f>VLOOKUP(AS587,[1]Hoja3!$B$2:$AO$841,23,FALSE)</f>
        <v>1.05</v>
      </c>
      <c r="AH587" s="10">
        <f>VLOOKUP(AS587,[1]Hoja3!$B$2:$AO$841,28,FALSE)</f>
        <v>0.43</v>
      </c>
      <c r="AI587" s="10" t="str">
        <f>VLOOKUP(AS587,[1]Hoja3!$B$2:$AO$841,19,FALSE)</f>
        <v>A4 Mono MFPs</v>
      </c>
      <c r="AJ587" s="10">
        <f>VLOOKUP(AS587,[1]Hoja3!$B$2:$AO$841,15,FALSE)</f>
        <v>0</v>
      </c>
      <c r="AK587">
        <f>IF(AE587=AY587,1,0)</f>
        <v>0</v>
      </c>
      <c r="AL587">
        <f>IF(AB587=AF587,1,0)</f>
        <v>1</v>
      </c>
      <c r="AM587">
        <f>IF(AC587=AG587,1,0)</f>
        <v>1</v>
      </c>
      <c r="AN587">
        <f>IF(AD587=AH587,1,0)</f>
        <v>0</v>
      </c>
      <c r="AO587">
        <f>IF(H587=AI587,1,0)</f>
        <v>1</v>
      </c>
      <c r="AP587">
        <f>IF(AJ587=AA587,1,0)</f>
        <v>1</v>
      </c>
      <c r="AQ587" s="8">
        <f>COUNTIF($A$2:$A$1228,A587)</f>
        <v>1</v>
      </c>
      <c r="AR587">
        <f>VLOOKUP(A587,[1]Hoja3!$C$2:$AO$841,39,FALSE)</f>
        <v>1</v>
      </c>
      <c r="AS587" t="str">
        <f>A587 &amp; COUNTIF(A$2:A587,A587)</f>
        <v>9HB3267531</v>
      </c>
      <c r="AT587" s="10">
        <f>VLOOKUP(AS587,[1]Hoja3!$B$2:$AO$841,38,FALSE)</f>
        <v>750.75000000000011</v>
      </c>
      <c r="AU587" s="9">
        <f>IF(AR587&gt;AQ587,1,0)</f>
        <v>0</v>
      </c>
      <c r="AV587">
        <f>IF(P587="NA",2,IF(OR(F587="INSTALACION NUEVA",F587="Mantenimiento preventivo"),3,IF(AND(AB587&lt;AF587,AK587&lt;&gt;1),4,IF(AT587&gt;AE587,1,0))))</f>
        <v>0</v>
      </c>
    </row>
    <row r="588" spans="1:48" x14ac:dyDescent="0.25">
      <c r="A588" t="s">
        <v>847</v>
      </c>
      <c r="B588">
        <v>2019</v>
      </c>
      <c r="C588" t="s">
        <v>37</v>
      </c>
      <c r="D588" t="s">
        <v>38</v>
      </c>
      <c r="E588">
        <v>10</v>
      </c>
      <c r="F588" t="s">
        <v>40</v>
      </c>
      <c r="G588">
        <v>3.0833330000000001</v>
      </c>
      <c r="I588" t="s">
        <v>33</v>
      </c>
      <c r="J588" t="s">
        <v>33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R588" t="s">
        <v>33</v>
      </c>
      <c r="S588" t="s">
        <v>33</v>
      </c>
      <c r="U588" t="s">
        <v>34</v>
      </c>
      <c r="V588" t="s">
        <v>59</v>
      </c>
      <c r="W588">
        <v>2019</v>
      </c>
      <c r="X588" t="s">
        <v>37</v>
      </c>
      <c r="Y588" t="s">
        <v>38</v>
      </c>
      <c r="Z588">
        <v>11</v>
      </c>
      <c r="AA588" t="s">
        <v>33</v>
      </c>
      <c r="AB588">
        <v>0</v>
      </c>
      <c r="AC588">
        <v>0</v>
      </c>
      <c r="AD588">
        <v>0</v>
      </c>
      <c r="AE588">
        <v>0</v>
      </c>
      <c r="AF588" s="10">
        <f>VLOOKUP(AS588,[1]Hoja3!$B$2:$AO$841,17,FALSE)</f>
        <v>575</v>
      </c>
      <c r="AG588" s="10">
        <f>VLOOKUP(AS588,[1]Hoja3!$B$2:$AO$841,23,FALSE)</f>
        <v>1.05</v>
      </c>
      <c r="AH588" s="10">
        <f>VLOOKUP(AS588,[1]Hoja3!$B$2:$AO$841,28,FALSE)</f>
        <v>1.3960000000000001</v>
      </c>
      <c r="AI588" s="10" t="str">
        <f>VLOOKUP(AS588,[1]Hoja3!$B$2:$AO$841,19,FALSE)</f>
        <v>A4 Mono MFPs</v>
      </c>
      <c r="AJ588" s="10">
        <f>VLOOKUP(AS588,[1]Hoja3!$B$2:$AO$841,15,FALSE)</f>
        <v>0</v>
      </c>
      <c r="AK588">
        <f>IF(AE588=AY588,1,0)</f>
        <v>1</v>
      </c>
      <c r="AL588">
        <f>IF(AB588=AF588,1,0)</f>
        <v>0</v>
      </c>
      <c r="AM588">
        <f>IF(AC588=AG588,1,0)</f>
        <v>0</v>
      </c>
      <c r="AN588">
        <f>IF(AD588=AH588,1,0)</f>
        <v>0</v>
      </c>
      <c r="AO588">
        <f>IF(H588=AI588,1,0)</f>
        <v>0</v>
      </c>
      <c r="AP588">
        <f>IF(AJ588=AA588,1,0)</f>
        <v>0</v>
      </c>
      <c r="AQ588" s="8">
        <f>COUNTIF($A$2:$A$1228,A588)</f>
        <v>1</v>
      </c>
      <c r="AR588">
        <f>VLOOKUP(A588,[1]Hoja3!$C$2:$AO$841,39,FALSE)</f>
        <v>1</v>
      </c>
      <c r="AS588" t="str">
        <f>A588 &amp; COUNTIF(A$2:A588,A588)</f>
        <v>09HB3205321</v>
      </c>
      <c r="AT588" s="10">
        <f>VLOOKUP(AS588,[1]Hoja3!$B$2:$AO$841,38,FALSE)</f>
        <v>750.75000000000011</v>
      </c>
      <c r="AU588" s="9">
        <f>IF(AR588&gt;AQ588,1,0)</f>
        <v>0</v>
      </c>
      <c r="AV588">
        <f>IF(P588="NA",2,IF(OR(F588="INSTALACION NUEVA",F588="Mantenimiento preventivo"),3,IF(AND(AB588&lt;AF588,AK588&lt;&gt;1),4,IF(AT588&gt;AE588,1,0))))</f>
        <v>2</v>
      </c>
    </row>
    <row r="589" spans="1:48" x14ac:dyDescent="0.25">
      <c r="A589" t="s">
        <v>848</v>
      </c>
      <c r="B589">
        <v>2019</v>
      </c>
      <c r="C589" t="s">
        <v>37</v>
      </c>
      <c r="D589" t="s">
        <v>38</v>
      </c>
      <c r="E589">
        <v>10</v>
      </c>
      <c r="F589" t="s">
        <v>40</v>
      </c>
      <c r="G589">
        <v>0.05</v>
      </c>
      <c r="H589" t="s">
        <v>34</v>
      </c>
      <c r="I589">
        <v>468</v>
      </c>
      <c r="J589">
        <v>715</v>
      </c>
      <c r="K589">
        <v>0</v>
      </c>
      <c r="L589">
        <v>0</v>
      </c>
      <c r="M589">
        <v>0</v>
      </c>
      <c r="N589">
        <v>0.6</v>
      </c>
      <c r="O589">
        <v>0.8</v>
      </c>
      <c r="P589">
        <v>1.05</v>
      </c>
      <c r="Q589" t="s">
        <v>46</v>
      </c>
      <c r="R589">
        <v>5</v>
      </c>
      <c r="S589">
        <v>9</v>
      </c>
      <c r="T589" t="s">
        <v>85</v>
      </c>
      <c r="U589" t="s">
        <v>34</v>
      </c>
      <c r="V589" t="s">
        <v>61</v>
      </c>
      <c r="W589">
        <v>2019</v>
      </c>
      <c r="X589" t="s">
        <v>37</v>
      </c>
      <c r="Y589" t="s">
        <v>38</v>
      </c>
      <c r="Z589">
        <v>15</v>
      </c>
      <c r="AA589">
        <v>1</v>
      </c>
      <c r="AB589">
        <v>34</v>
      </c>
      <c r="AC589">
        <v>0</v>
      </c>
      <c r="AD589">
        <v>0</v>
      </c>
      <c r="AE589">
        <v>0</v>
      </c>
      <c r="AF589" s="10" t="e">
        <f>VLOOKUP(AS589,[1]Hoja3!$B$2:$AO$841,17,FALSE)</f>
        <v>#N/A</v>
      </c>
      <c r="AG589" s="10" t="e">
        <f>VLOOKUP(AS589,[1]Hoja3!$B$2:$AO$841,23,FALSE)</f>
        <v>#N/A</v>
      </c>
      <c r="AH589" s="10" t="e">
        <f>VLOOKUP(AS589,[1]Hoja3!$B$2:$AO$841,28,FALSE)</f>
        <v>#N/A</v>
      </c>
      <c r="AI589" s="10" t="e">
        <f>VLOOKUP(AS589,[1]Hoja3!$B$2:$AO$841,19,FALSE)</f>
        <v>#N/A</v>
      </c>
      <c r="AJ589" s="10"/>
      <c r="AK589">
        <f>IF(AE589=AY589,1,0)</f>
        <v>1</v>
      </c>
      <c r="AL589" t="e">
        <f>IF(AB589=AF589,1,0)</f>
        <v>#N/A</v>
      </c>
      <c r="AM589" t="e">
        <f>IF(AC589=AG589,1,0)</f>
        <v>#N/A</v>
      </c>
      <c r="AN589" t="e">
        <f>IF(AD589=AH589,1,0)</f>
        <v>#N/A</v>
      </c>
      <c r="AO589" t="e">
        <f>IF(H589=AI589,1,0)</f>
        <v>#N/A</v>
      </c>
      <c r="AQ589" s="8">
        <f>COUNTIF($A$2:$A$1228,A589)</f>
        <v>1</v>
      </c>
      <c r="AR589" t="e">
        <f>VLOOKUP(A589,[1]Hoja3!$C$2:$AO$841,39,FALSE)</f>
        <v>#N/A</v>
      </c>
      <c r="AS589" t="str">
        <f>A589 &amp; COUNTIF(A$2:A589,A589)</f>
        <v>0VMA6629431</v>
      </c>
      <c r="AT589" s="10" t="e">
        <f>VLOOKUP(AS589,[1]Hoja3!$B$2:$AO$841,38,FALSE)</f>
        <v>#N/A</v>
      </c>
      <c r="AU589" s="9" t="e">
        <f>IF(AR589&gt;AQ589,1,0)</f>
        <v>#N/A</v>
      </c>
    </row>
    <row r="590" spans="1:48" x14ac:dyDescent="0.25">
      <c r="A590" t="s">
        <v>700</v>
      </c>
      <c r="B590">
        <v>2019</v>
      </c>
      <c r="C590" t="s">
        <v>37</v>
      </c>
      <c r="D590" t="s">
        <v>38</v>
      </c>
      <c r="E590">
        <v>10</v>
      </c>
      <c r="F590" t="s">
        <v>40</v>
      </c>
      <c r="G590">
        <v>0.2</v>
      </c>
      <c r="H590" t="s">
        <v>54</v>
      </c>
      <c r="I590">
        <v>803</v>
      </c>
      <c r="J590">
        <v>1573</v>
      </c>
      <c r="K590">
        <v>0.2</v>
      </c>
      <c r="L590">
        <v>0.6</v>
      </c>
      <c r="M590">
        <v>0.8</v>
      </c>
      <c r="N590">
        <v>1.05</v>
      </c>
      <c r="O590">
        <v>1.1000000000000001</v>
      </c>
      <c r="P590">
        <v>1.1499999999999999</v>
      </c>
      <c r="Q590" t="s">
        <v>46</v>
      </c>
      <c r="R590">
        <v>4</v>
      </c>
      <c r="S590">
        <v>6</v>
      </c>
      <c r="T590" t="s">
        <v>47</v>
      </c>
      <c r="U590" t="s">
        <v>48</v>
      </c>
      <c r="V590" t="s">
        <v>678</v>
      </c>
      <c r="W590">
        <v>2019</v>
      </c>
      <c r="X590" t="s">
        <v>37</v>
      </c>
      <c r="Y590" t="s">
        <v>38</v>
      </c>
      <c r="Z590">
        <v>17</v>
      </c>
      <c r="AA590">
        <v>1</v>
      </c>
      <c r="AB590">
        <v>8</v>
      </c>
      <c r="AC590">
        <v>0</v>
      </c>
      <c r="AD590">
        <v>0</v>
      </c>
      <c r="AE590">
        <v>0</v>
      </c>
      <c r="AF590" s="10">
        <f>VLOOKUP(AS590,[1]Hoja3!$B$2:$AO$841,17,FALSE)</f>
        <v>9</v>
      </c>
      <c r="AG590" s="10">
        <f>VLOOKUP(AS590,[1]Hoja3!$B$2:$AO$841,23,FALSE)</f>
        <v>0.8</v>
      </c>
      <c r="AH590" s="10">
        <f>VLOOKUP(AS590,[1]Hoja3!$B$2:$AO$841,28,FALSE)</f>
        <v>8.7499999999999994E-2</v>
      </c>
      <c r="AI590" s="10" t="str">
        <f>VLOOKUP(AS590,[1]Hoja3!$B$2:$AO$841,19,FALSE)</f>
        <v>Entry Production Color Low/Mid</v>
      </c>
      <c r="AJ590" s="10">
        <f>VLOOKUP(AS590,[1]Hoja3!$B$2:$AO$841,15,FALSE)</f>
        <v>1</v>
      </c>
      <c r="AK590">
        <f>IF(AE590=AY590,1,0)</f>
        <v>1</v>
      </c>
      <c r="AL590">
        <f>IF(AB590=AF590,1,0)</f>
        <v>0</v>
      </c>
      <c r="AM590">
        <f>IF(AC590=AG590,1,0)</f>
        <v>0</v>
      </c>
      <c r="AN590">
        <f>IF(AD590=AH590,1,0)</f>
        <v>0</v>
      </c>
      <c r="AO590">
        <f>IF(H590=AI590,1,0)</f>
        <v>1</v>
      </c>
      <c r="AP590">
        <f>IF(AJ590=AA590,1,0)</f>
        <v>1</v>
      </c>
      <c r="AQ590" s="8">
        <f>COUNTIF($A$2:$A$1228,A590)</f>
        <v>3</v>
      </c>
      <c r="AR590">
        <f>VLOOKUP(A590,[1]Hoja3!$C$2:$AO$841,39,FALSE)</f>
        <v>3</v>
      </c>
      <c r="AS590" t="str">
        <f>A590 &amp; COUNTIF(A$2:A590,A590)</f>
        <v>0B2R0883572</v>
      </c>
      <c r="AT590" s="10">
        <f>VLOOKUP(AS590,[1]Hoja3!$B$2:$AO$841,38,FALSE)</f>
        <v>0</v>
      </c>
      <c r="AU590" s="9">
        <f>IF(AR590&gt;AQ590,1,0)</f>
        <v>0</v>
      </c>
      <c r="AV590">
        <f>IF(P590="NA",2,IF(OR(F590="INSTALACION NUEVA",F590="Mantenimiento preventivo"),3,IF(AND(AB590&lt;AF590,AK590&lt;&gt;1),4,IF(AT590&gt;AE590,1,0))))</f>
        <v>0</v>
      </c>
    </row>
    <row r="591" spans="1:48" x14ac:dyDescent="0.25">
      <c r="A591" t="s">
        <v>402</v>
      </c>
      <c r="B591">
        <v>2019</v>
      </c>
      <c r="C591" t="s">
        <v>37</v>
      </c>
      <c r="D591" t="s">
        <v>38</v>
      </c>
      <c r="E591">
        <v>10</v>
      </c>
      <c r="F591" t="s">
        <v>40</v>
      </c>
      <c r="G591">
        <v>1.233333</v>
      </c>
      <c r="H591" t="s">
        <v>54</v>
      </c>
      <c r="I591">
        <v>803</v>
      </c>
      <c r="J591">
        <v>1573</v>
      </c>
      <c r="K591">
        <v>0.2</v>
      </c>
      <c r="L591">
        <v>0.6</v>
      </c>
      <c r="M591">
        <v>0.8</v>
      </c>
      <c r="N591">
        <v>1.05</v>
      </c>
      <c r="O591">
        <v>1.1000000000000001</v>
      </c>
      <c r="P591">
        <v>1.1499999999999999</v>
      </c>
      <c r="Q591" t="s">
        <v>46</v>
      </c>
      <c r="R591">
        <v>4</v>
      </c>
      <c r="S591">
        <v>6</v>
      </c>
      <c r="T591" t="s">
        <v>47</v>
      </c>
      <c r="U591" t="s">
        <v>54</v>
      </c>
      <c r="V591" t="s">
        <v>50</v>
      </c>
      <c r="W591">
        <v>2019</v>
      </c>
      <c r="X591" t="s">
        <v>37</v>
      </c>
      <c r="Y591" t="s">
        <v>38</v>
      </c>
      <c r="Z591">
        <v>12</v>
      </c>
      <c r="AA591">
        <v>0</v>
      </c>
      <c r="AB591">
        <v>30</v>
      </c>
      <c r="AC591">
        <v>1.05</v>
      </c>
      <c r="AD591">
        <v>0.30833325</v>
      </c>
      <c r="AE591">
        <v>1651.65</v>
      </c>
      <c r="AF591" s="10">
        <f>VLOOKUP(AS591,[1]Hoja3!$B$2:$AO$841,17,FALSE)</f>
        <v>43</v>
      </c>
      <c r="AG591" s="10">
        <f>VLOOKUP(AS591,[1]Hoja3!$B$2:$AO$841,23,FALSE)</f>
        <v>1.1000000000000001</v>
      </c>
      <c r="AH591" s="10">
        <f>VLOOKUP(AS591,[1]Hoja3!$B$2:$AO$841,28,FALSE)</f>
        <v>0.41499999999999998</v>
      </c>
      <c r="AI591" s="10" t="str">
        <f>VLOOKUP(AS591,[1]Hoja3!$B$2:$AO$841,19,FALSE)</f>
        <v>Entry Production Color Low/Mid</v>
      </c>
      <c r="AJ591" s="10">
        <f>VLOOKUP(AS591,[1]Hoja3!$B$2:$AO$841,15,FALSE)</f>
        <v>0</v>
      </c>
      <c r="AK591">
        <f>IF(AE591=AY591,1,0)</f>
        <v>0</v>
      </c>
      <c r="AL591">
        <f>IF(AB591=AF591,1,0)</f>
        <v>0</v>
      </c>
      <c r="AM591">
        <f>IF(AC591=AG591,1,0)</f>
        <v>0</v>
      </c>
      <c r="AN591">
        <f>IF(AD591=AH591,1,0)</f>
        <v>0</v>
      </c>
      <c r="AO591">
        <f>IF(H591=AI591,1,0)</f>
        <v>1</v>
      </c>
      <c r="AP591">
        <f>IF(AJ591=AA591,1,0)</f>
        <v>1</v>
      </c>
      <c r="AQ591" s="8">
        <f>COUNTIF($A$2:$A$1228,A591)</f>
        <v>1</v>
      </c>
      <c r="AR591">
        <f>VLOOKUP(A591,[1]Hoja3!$C$2:$AO$841,39,FALSE)</f>
        <v>1</v>
      </c>
      <c r="AS591" t="str">
        <f>A591 &amp; COUNTIF(A$2:A591,A591)</f>
        <v>0E2B6541281</v>
      </c>
      <c r="AT591" s="10">
        <f>VLOOKUP(AS591,[1]Hoja3!$B$2:$AO$841,38,FALSE)</f>
        <v>1730.3000000000004</v>
      </c>
      <c r="AU591" s="9">
        <f>IF(AR591&gt;AQ591,1,0)</f>
        <v>0</v>
      </c>
      <c r="AV591">
        <f>IF(P591="NA",2,IF(OR(F591="INSTALACION NUEVA",F591="Mantenimiento preventivo"),3,IF(AND(AB591&lt;AF591,AK591&lt;&gt;1),4,IF(AT591&gt;AE591,1,0))))</f>
        <v>4</v>
      </c>
    </row>
    <row r="592" spans="1:48" x14ac:dyDescent="0.25">
      <c r="A592" t="s">
        <v>849</v>
      </c>
      <c r="B592">
        <v>2019</v>
      </c>
      <c r="C592" t="s">
        <v>37</v>
      </c>
      <c r="D592" t="s">
        <v>38</v>
      </c>
      <c r="E592">
        <v>10</v>
      </c>
      <c r="F592" t="s">
        <v>44</v>
      </c>
      <c r="G592">
        <v>0</v>
      </c>
      <c r="I592" t="s">
        <v>33</v>
      </c>
      <c r="J592" t="s">
        <v>33</v>
      </c>
      <c r="K592" t="s">
        <v>33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R592" t="s">
        <v>33</v>
      </c>
      <c r="S592" t="s">
        <v>33</v>
      </c>
      <c r="U592" t="s">
        <v>34</v>
      </c>
      <c r="V592" t="s">
        <v>50</v>
      </c>
      <c r="W592">
        <v>2019</v>
      </c>
      <c r="X592" t="s">
        <v>37</v>
      </c>
      <c r="Y592" t="s">
        <v>38</v>
      </c>
      <c r="Z592">
        <v>10</v>
      </c>
      <c r="AA592" t="s">
        <v>33</v>
      </c>
      <c r="AB592">
        <v>51</v>
      </c>
      <c r="AC592">
        <v>0</v>
      </c>
      <c r="AD592">
        <v>0</v>
      </c>
      <c r="AE592">
        <v>0</v>
      </c>
      <c r="AF592" s="10" t="e">
        <f>VLOOKUP(AS592,[1]Hoja3!$B$2:$AO$841,17,FALSE)</f>
        <v>#N/A</v>
      </c>
      <c r="AG592" s="10" t="e">
        <f>VLOOKUP(AS592,[1]Hoja3!$B$2:$AO$841,23,FALSE)</f>
        <v>#N/A</v>
      </c>
      <c r="AH592" s="10" t="e">
        <f>VLOOKUP(AS592,[1]Hoja3!$B$2:$AO$841,28,FALSE)</f>
        <v>#N/A</v>
      </c>
      <c r="AI592" s="10" t="e">
        <f>VLOOKUP(AS592,[1]Hoja3!$B$2:$AO$841,19,FALSE)</f>
        <v>#N/A</v>
      </c>
      <c r="AJ592" s="10"/>
      <c r="AK592">
        <f>IF(AE592=AY592,1,0)</f>
        <v>1</v>
      </c>
      <c r="AL592" t="e">
        <f>IF(AB592=AF592,1,0)</f>
        <v>#N/A</v>
      </c>
      <c r="AM592" t="e">
        <f>IF(AC592=AG592,1,0)</f>
        <v>#N/A</v>
      </c>
      <c r="AN592" t="e">
        <f>IF(AD592=AH592,1,0)</f>
        <v>#N/A</v>
      </c>
      <c r="AO592" t="e">
        <f>IF(H592=AI592,1,0)</f>
        <v>#N/A</v>
      </c>
      <c r="AQ592" s="8">
        <f>COUNTIF($A$2:$A$1228,A592)</f>
        <v>2</v>
      </c>
      <c r="AR592" t="e">
        <f>VLOOKUP(A592,[1]Hoja3!$C$2:$AO$841,39,FALSE)</f>
        <v>#N/A</v>
      </c>
      <c r="AS592" t="str">
        <f>A592 &amp; COUNTIF(A$2:A592,A592)</f>
        <v>09HB3314621</v>
      </c>
      <c r="AT592" s="10" t="e">
        <f>VLOOKUP(AS592,[1]Hoja3!$B$2:$AO$841,38,FALSE)</f>
        <v>#N/A</v>
      </c>
      <c r="AU592" s="9" t="e">
        <f>IF(AR592&gt;AQ592,1,0)</f>
        <v>#N/A</v>
      </c>
    </row>
    <row r="593" spans="1:48" x14ac:dyDescent="0.25">
      <c r="A593" t="s">
        <v>850</v>
      </c>
      <c r="B593">
        <v>2019</v>
      </c>
      <c r="C593" t="s">
        <v>37</v>
      </c>
      <c r="D593" t="s">
        <v>38</v>
      </c>
      <c r="E593">
        <v>10</v>
      </c>
      <c r="F593" t="s">
        <v>40</v>
      </c>
      <c r="G593">
        <v>1.3</v>
      </c>
      <c r="I593" t="s">
        <v>33</v>
      </c>
      <c r="J593" t="s">
        <v>33</v>
      </c>
      <c r="K593" t="s">
        <v>33</v>
      </c>
      <c r="L593" t="s">
        <v>33</v>
      </c>
      <c r="M593" t="s">
        <v>33</v>
      </c>
      <c r="N593" t="s">
        <v>33</v>
      </c>
      <c r="O593" t="s">
        <v>33</v>
      </c>
      <c r="P593" t="s">
        <v>33</v>
      </c>
      <c r="R593" t="s">
        <v>33</v>
      </c>
      <c r="S593" t="s">
        <v>33</v>
      </c>
      <c r="U593" t="s">
        <v>34</v>
      </c>
      <c r="V593" t="s">
        <v>67</v>
      </c>
      <c r="W593">
        <v>2019</v>
      </c>
      <c r="X593" t="s">
        <v>37</v>
      </c>
      <c r="Y593" t="s">
        <v>38</v>
      </c>
      <c r="Z593">
        <v>11</v>
      </c>
      <c r="AA593" t="s">
        <v>33</v>
      </c>
      <c r="AB593">
        <v>0</v>
      </c>
      <c r="AC593">
        <v>0</v>
      </c>
      <c r="AD593">
        <v>0</v>
      </c>
      <c r="AE593">
        <v>0</v>
      </c>
      <c r="AF593" s="10">
        <f>VLOOKUP(AS593,[1]Hoja3!$B$2:$AO$841,17,FALSE)</f>
        <v>526</v>
      </c>
      <c r="AG593" s="10">
        <f>VLOOKUP(AS593,[1]Hoja3!$B$2:$AO$841,23,FALSE)</f>
        <v>1.05</v>
      </c>
      <c r="AH593" s="10">
        <f>VLOOKUP(AS593,[1]Hoja3!$B$2:$AO$841,28,FALSE)</f>
        <v>1.4460000000000002</v>
      </c>
      <c r="AI593" s="10" t="str">
        <f>VLOOKUP(AS593,[1]Hoja3!$B$2:$AO$841,19,FALSE)</f>
        <v>A4 Mono MFPs</v>
      </c>
      <c r="AJ593" s="10">
        <f>VLOOKUP(AS593,[1]Hoja3!$B$2:$AO$841,15,FALSE)</f>
        <v>0</v>
      </c>
      <c r="AK593">
        <f>IF(AE593=AY593,1,0)</f>
        <v>1</v>
      </c>
      <c r="AL593">
        <f>IF(AB593=AF593,1,0)</f>
        <v>0</v>
      </c>
      <c r="AM593">
        <f>IF(AC593=AG593,1,0)</f>
        <v>0</v>
      </c>
      <c r="AN593">
        <f>IF(AD593=AH593,1,0)</f>
        <v>0</v>
      </c>
      <c r="AO593">
        <f>IF(H593=AI593,1,0)</f>
        <v>0</v>
      </c>
      <c r="AP593">
        <f>IF(AJ593=AA593,1,0)</f>
        <v>0</v>
      </c>
      <c r="AQ593" s="8">
        <f>COUNTIF($A$2:$A$1228,A593)</f>
        <v>1</v>
      </c>
      <c r="AR593">
        <f>VLOOKUP(A593,[1]Hoja3!$C$2:$AO$841,39,FALSE)</f>
        <v>1</v>
      </c>
      <c r="AS593" t="str">
        <f>A593 &amp; COUNTIF(A$2:A593,A593)</f>
        <v>0C7X2733621</v>
      </c>
      <c r="AT593" s="10">
        <f>VLOOKUP(AS593,[1]Hoja3!$B$2:$AO$841,38,FALSE)</f>
        <v>750.75000000000011</v>
      </c>
      <c r="AU593" s="9">
        <f>IF(AR593&gt;AQ593,1,0)</f>
        <v>0</v>
      </c>
      <c r="AV593">
        <f>IF(P593="NA",2,IF(OR(F593="INSTALACION NUEVA",F593="Mantenimiento preventivo"),3,IF(AND(AB593&lt;AF593,AK593&lt;&gt;1),4,IF(AT593&gt;AE593,1,0))))</f>
        <v>2</v>
      </c>
    </row>
    <row r="594" spans="1:48" x14ac:dyDescent="0.25">
      <c r="A594" t="s">
        <v>414</v>
      </c>
      <c r="B594">
        <v>2019</v>
      </c>
      <c r="C594" t="s">
        <v>37</v>
      </c>
      <c r="D594" t="s">
        <v>38</v>
      </c>
      <c r="E594">
        <v>10</v>
      </c>
      <c r="F594" t="s">
        <v>40</v>
      </c>
      <c r="G594">
        <v>2.266667</v>
      </c>
      <c r="H594" t="s">
        <v>116</v>
      </c>
      <c r="I594">
        <v>655</v>
      </c>
      <c r="J594">
        <v>1365</v>
      </c>
      <c r="K594">
        <v>0</v>
      </c>
      <c r="L594">
        <v>0</v>
      </c>
      <c r="M594">
        <v>0.6</v>
      </c>
      <c r="N594">
        <v>0.8</v>
      </c>
      <c r="O594">
        <v>1.05</v>
      </c>
      <c r="P594">
        <v>1.1000000000000001</v>
      </c>
      <c r="Q594" t="s">
        <v>46</v>
      </c>
      <c r="R594">
        <v>5</v>
      </c>
      <c r="S594">
        <v>9</v>
      </c>
      <c r="T594" t="s">
        <v>47</v>
      </c>
      <c r="U594" t="s">
        <v>58</v>
      </c>
      <c r="V594" t="s">
        <v>67</v>
      </c>
      <c r="W594">
        <v>2019</v>
      </c>
      <c r="X594" t="s">
        <v>37</v>
      </c>
      <c r="Y594" t="s">
        <v>38</v>
      </c>
      <c r="Z594">
        <v>11</v>
      </c>
      <c r="AA594">
        <v>0</v>
      </c>
      <c r="AB594">
        <v>117</v>
      </c>
      <c r="AC594">
        <v>1.1000000000000001</v>
      </c>
      <c r="AD594">
        <v>0.4533334</v>
      </c>
      <c r="AE594">
        <v>1501.5</v>
      </c>
      <c r="AF594" s="10" t="str">
        <f>VLOOKUP(AS594,[1]Hoja3!$B$2:$AO$841,17,FALSE)</f>
        <v xml:space="preserve">  </v>
      </c>
      <c r="AG594" s="10">
        <f>VLOOKUP(AS594,[1]Hoja3!$B$2:$AO$841,23,FALSE)</f>
        <v>1</v>
      </c>
      <c r="AH594" s="10">
        <f>VLOOKUP(AS594,[1]Hoja3!$B$2:$AO$841,28,FALSE)</f>
        <v>1</v>
      </c>
      <c r="AI594" s="10" t="str">
        <f>VLOOKUP(AS594,[1]Hoja3!$B$2:$AO$841,19,FALSE)</f>
        <v>Office Digital</v>
      </c>
      <c r="AJ594" s="10">
        <f>VLOOKUP(AS594,[1]Hoja3!$B$2:$AO$841,15,FALSE)</f>
        <v>0</v>
      </c>
      <c r="AK594">
        <f>IF(AE594=AY594,1,0)</f>
        <v>0</v>
      </c>
      <c r="AL594">
        <f>IF(AB594=AF594,1,0)</f>
        <v>0</v>
      </c>
      <c r="AM594">
        <f>IF(AC594=AG594,1,0)</f>
        <v>0</v>
      </c>
      <c r="AN594">
        <f>IF(AD594=AH594,1,0)</f>
        <v>0</v>
      </c>
      <c r="AO594">
        <f>IF(H594=AI594,1,0)</f>
        <v>1</v>
      </c>
      <c r="AP594">
        <f>IF(AJ594=AA594,1,0)</f>
        <v>1</v>
      </c>
      <c r="AQ594" s="8">
        <f>COUNTIF($A$2:$A$1228,A594)</f>
        <v>2</v>
      </c>
      <c r="AR594">
        <f>VLOOKUP(A594,[1]Hoja3!$C$2:$AO$841,39,FALSE)</f>
        <v>2</v>
      </c>
      <c r="AS594" t="str">
        <f>A594 &amp; COUNTIF(A$2:A594,A594)</f>
        <v>0X763726922</v>
      </c>
      <c r="AT594" s="10">
        <f>VLOOKUP(AS594,[1]Hoja3!$B$2:$AO$841,38,FALSE)</f>
        <v>1365</v>
      </c>
      <c r="AU594" s="9">
        <f>IF(AR594&gt;AQ594,1,0)</f>
        <v>0</v>
      </c>
      <c r="AV594">
        <f>IF(P594="NA",2,IF(OR(F594="INSTALACION NUEVA",F594="Mantenimiento preventivo"),3,IF(AND(AB594&lt;AF594,AK594&lt;&gt;1),4,IF(AT594&gt;AE594,1,0))))</f>
        <v>4</v>
      </c>
    </row>
    <row r="595" spans="1:48" x14ac:dyDescent="0.25">
      <c r="A595" t="s">
        <v>407</v>
      </c>
      <c r="B595">
        <v>2019</v>
      </c>
      <c r="C595" t="s">
        <v>37</v>
      </c>
      <c r="D595" t="s">
        <v>38</v>
      </c>
      <c r="E595">
        <v>10</v>
      </c>
      <c r="F595" t="s">
        <v>40</v>
      </c>
      <c r="G595">
        <v>1</v>
      </c>
      <c r="H595" t="s">
        <v>34</v>
      </c>
      <c r="I595">
        <v>468</v>
      </c>
      <c r="J595">
        <v>715</v>
      </c>
      <c r="K595">
        <v>0</v>
      </c>
      <c r="L595">
        <v>0</v>
      </c>
      <c r="M595">
        <v>0</v>
      </c>
      <c r="N595">
        <v>0.6</v>
      </c>
      <c r="O595">
        <v>0.8</v>
      </c>
      <c r="P595">
        <v>1.05</v>
      </c>
      <c r="Q595" t="s">
        <v>46</v>
      </c>
      <c r="R595">
        <v>5</v>
      </c>
      <c r="S595">
        <v>9</v>
      </c>
      <c r="T595" t="s">
        <v>47</v>
      </c>
      <c r="U595" t="s">
        <v>34</v>
      </c>
      <c r="V595" t="s">
        <v>80</v>
      </c>
      <c r="W595">
        <v>2019</v>
      </c>
      <c r="X595" t="s">
        <v>37</v>
      </c>
      <c r="Y595" t="s">
        <v>38</v>
      </c>
      <c r="Z595">
        <v>12</v>
      </c>
      <c r="AA595">
        <v>0</v>
      </c>
      <c r="AB595">
        <v>26</v>
      </c>
      <c r="AC595">
        <v>0.6</v>
      </c>
      <c r="AD595">
        <v>0.2</v>
      </c>
      <c r="AE595">
        <v>429</v>
      </c>
      <c r="AF595" s="10">
        <f>VLOOKUP(AS595,[1]Hoja3!$B$2:$AO$841,17,FALSE)</f>
        <v>26</v>
      </c>
      <c r="AG595" s="10">
        <f>VLOOKUP(AS595,[1]Hoja3!$B$2:$AO$841,23,FALSE)</f>
        <v>0.6</v>
      </c>
      <c r="AH595" s="10">
        <f>VLOOKUP(AS595,[1]Hoja3!$B$2:$AO$841,28,FALSE)</f>
        <v>0.26400000000000001</v>
      </c>
      <c r="AI595" s="10" t="str">
        <f>VLOOKUP(AS595,[1]Hoja3!$B$2:$AO$841,19,FALSE)</f>
        <v>A4 Mono MFPs</v>
      </c>
      <c r="AJ595" s="10">
        <f>VLOOKUP(AS595,[1]Hoja3!$B$2:$AO$841,15,FALSE)</f>
        <v>0</v>
      </c>
      <c r="AK595">
        <f>IF(AE595=AY595,1,0)</f>
        <v>0</v>
      </c>
      <c r="AL595">
        <f>IF(AB595=AF595,1,0)</f>
        <v>1</v>
      </c>
      <c r="AM595">
        <f>IF(AC595=AG595,1,0)</f>
        <v>1</v>
      </c>
      <c r="AN595">
        <f>IF(AD595=AH595,1,0)</f>
        <v>0</v>
      </c>
      <c r="AO595">
        <f>IF(H595=AI595,1,0)</f>
        <v>1</v>
      </c>
      <c r="AP595">
        <f>IF(AJ595=AA595,1,0)</f>
        <v>1</v>
      </c>
      <c r="AQ595" s="8">
        <f>COUNTIF($A$2:$A$1228,A595)</f>
        <v>1</v>
      </c>
      <c r="AR595">
        <f>VLOOKUP(A595,[1]Hoja3!$C$2:$AO$841,39,FALSE)</f>
        <v>1</v>
      </c>
      <c r="AS595" t="str">
        <f>A595 &amp; COUNTIF(A$2:A595,A595)</f>
        <v>0LA62973721</v>
      </c>
      <c r="AT595" s="10">
        <f>VLOOKUP(AS595,[1]Hoja3!$B$2:$AO$841,38,FALSE)</f>
        <v>429.00000000000006</v>
      </c>
      <c r="AU595" s="9">
        <f>IF(AR595&gt;AQ595,1,0)</f>
        <v>0</v>
      </c>
      <c r="AV595">
        <f>IF(P595="NA",2,IF(OR(F595="INSTALACION NUEVA",F595="Mantenimiento preventivo"),3,IF(AND(AB595&lt;AF595,AK595&lt;&gt;1),4,IF(AT595&gt;AE595,1,0))))</f>
        <v>0</v>
      </c>
    </row>
    <row r="596" spans="1:48" x14ac:dyDescent="0.25">
      <c r="A596" t="s">
        <v>598</v>
      </c>
      <c r="B596">
        <v>2019</v>
      </c>
      <c r="C596" t="s">
        <v>37</v>
      </c>
      <c r="D596" t="s">
        <v>38</v>
      </c>
      <c r="E596">
        <v>24</v>
      </c>
      <c r="F596" t="s">
        <v>44</v>
      </c>
      <c r="G596">
        <v>0.1166667</v>
      </c>
      <c r="H596" t="s">
        <v>71</v>
      </c>
      <c r="I596">
        <v>468</v>
      </c>
      <c r="J596">
        <v>715</v>
      </c>
      <c r="K596">
        <v>0</v>
      </c>
      <c r="L596">
        <v>0</v>
      </c>
      <c r="M596">
        <v>0</v>
      </c>
      <c r="N596">
        <v>0.6</v>
      </c>
      <c r="O596">
        <v>0.8</v>
      </c>
      <c r="P596">
        <v>1.05</v>
      </c>
      <c r="Q596" t="s">
        <v>46</v>
      </c>
      <c r="R596">
        <v>5</v>
      </c>
      <c r="S596">
        <v>9</v>
      </c>
      <c r="T596" t="s">
        <v>47</v>
      </c>
      <c r="U596" t="s">
        <v>71</v>
      </c>
      <c r="V596" t="s">
        <v>55</v>
      </c>
      <c r="W596">
        <v>2019</v>
      </c>
      <c r="X596" t="s">
        <v>37</v>
      </c>
      <c r="Y596" t="s">
        <v>38</v>
      </c>
      <c r="Z596">
        <v>25</v>
      </c>
      <c r="AA596">
        <v>0</v>
      </c>
      <c r="AB596">
        <v>146</v>
      </c>
      <c r="AC596">
        <v>0</v>
      </c>
      <c r="AD596">
        <v>0</v>
      </c>
      <c r="AE596">
        <v>715</v>
      </c>
      <c r="AF596" s="10" t="str">
        <f>VLOOKUP(AS596,[1]Hoja3!$B$2:$AO$841,17,FALSE)</f>
        <v xml:space="preserve">  </v>
      </c>
      <c r="AG596" s="10">
        <f>VLOOKUP(AS596,[1]Hoja3!$B$2:$AO$841,23,FALSE)</f>
        <v>1</v>
      </c>
      <c r="AH596" s="10">
        <f>VLOOKUP(AS596,[1]Hoja3!$B$2:$AO$841,28,FALSE)</f>
        <v>1</v>
      </c>
      <c r="AI596" s="10" t="str">
        <f>VLOOKUP(AS596,[1]Hoja3!$B$2:$AO$841,19,FALSE)</f>
        <v>Entry Mono Printers</v>
      </c>
      <c r="AJ596" s="10">
        <f>VLOOKUP(AS596,[1]Hoja3!$B$2:$AO$841,15,FALSE)</f>
        <v>0</v>
      </c>
      <c r="AK596">
        <f>IF(AE596=AY596,1,0)</f>
        <v>0</v>
      </c>
      <c r="AL596">
        <f>IF(AB596=AF596,1,0)</f>
        <v>0</v>
      </c>
      <c r="AM596">
        <f>IF(AC596=AG596,1,0)</f>
        <v>0</v>
      </c>
      <c r="AN596">
        <f>IF(AD596=AH596,1,0)</f>
        <v>0</v>
      </c>
      <c r="AO596">
        <f>IF(H596=AI596,1,0)</f>
        <v>1</v>
      </c>
      <c r="AP596">
        <f>IF(AJ596=AA596,1,0)</f>
        <v>1</v>
      </c>
      <c r="AQ596" s="8">
        <f>COUNTIF($A$2:$A$1228,A596)</f>
        <v>1</v>
      </c>
      <c r="AR596">
        <f>VLOOKUP(A596,[1]Hoja3!$C$2:$AO$841,39,FALSE)</f>
        <v>1</v>
      </c>
      <c r="AS596" t="str">
        <f>A596 &amp; COUNTIF(A$2:A596,A596)</f>
        <v>0XLT8613381</v>
      </c>
      <c r="AT596" s="10">
        <f>VLOOKUP(AS596,[1]Hoja3!$B$2:$AO$841,38,FALSE)</f>
        <v>715.00000000000011</v>
      </c>
      <c r="AU596" s="9">
        <f>IF(AR596&gt;AQ596,1,0)</f>
        <v>0</v>
      </c>
      <c r="AV596">
        <f>IF(P596="NA",2,IF(OR(F596="INSTALACION NUEVA",F596="Mantenimiento preventivo"),3,IF(AND(AB596&lt;AF596,AK596&lt;&gt;1),4,IF(AT596&gt;AE596,1,0))))</f>
        <v>3</v>
      </c>
    </row>
    <row r="597" spans="1:48" x14ac:dyDescent="0.25">
      <c r="A597" t="s">
        <v>406</v>
      </c>
      <c r="B597">
        <v>2019</v>
      </c>
      <c r="C597" t="s">
        <v>37</v>
      </c>
      <c r="D597" t="s">
        <v>38</v>
      </c>
      <c r="E597">
        <v>10</v>
      </c>
      <c r="F597" t="s">
        <v>40</v>
      </c>
      <c r="G597">
        <v>1.6666670000000001E-2</v>
      </c>
      <c r="H597" t="s">
        <v>58</v>
      </c>
      <c r="I597">
        <v>655</v>
      </c>
      <c r="J597">
        <v>1365</v>
      </c>
      <c r="K597">
        <v>0</v>
      </c>
      <c r="L597">
        <v>0</v>
      </c>
      <c r="M597">
        <v>0.6</v>
      </c>
      <c r="N597">
        <v>0.8</v>
      </c>
      <c r="O597">
        <v>1.05</v>
      </c>
      <c r="P597">
        <v>1.1000000000000001</v>
      </c>
      <c r="Q597" t="s">
        <v>46</v>
      </c>
      <c r="R597">
        <v>5</v>
      </c>
      <c r="S597">
        <v>9</v>
      </c>
      <c r="T597" t="s">
        <v>47</v>
      </c>
      <c r="U597" t="s">
        <v>58</v>
      </c>
      <c r="V597" t="s">
        <v>61</v>
      </c>
      <c r="W597">
        <v>2019</v>
      </c>
      <c r="X597" t="s">
        <v>37</v>
      </c>
      <c r="Y597" t="s">
        <v>38</v>
      </c>
      <c r="Z597">
        <v>10</v>
      </c>
      <c r="AA597">
        <v>0</v>
      </c>
      <c r="AB597">
        <v>160</v>
      </c>
      <c r="AC597">
        <v>1.1000000000000001</v>
      </c>
      <c r="AD597">
        <v>3.3333339999999999E-3</v>
      </c>
      <c r="AE597">
        <v>1501.5</v>
      </c>
      <c r="AF597" s="10" t="e">
        <f>VLOOKUP(AS597,[1]Hoja3!$B$2:$AO$841,17,FALSE)</f>
        <v>#N/A</v>
      </c>
      <c r="AG597" s="10" t="e">
        <f>VLOOKUP(AS597,[1]Hoja3!$B$2:$AO$841,23,FALSE)</f>
        <v>#N/A</v>
      </c>
      <c r="AH597" s="10" t="e">
        <f>VLOOKUP(AS597,[1]Hoja3!$B$2:$AO$841,28,FALSE)</f>
        <v>#N/A</v>
      </c>
      <c r="AI597" s="10" t="e">
        <f>VLOOKUP(AS597,[1]Hoja3!$B$2:$AO$841,19,FALSE)</f>
        <v>#N/A</v>
      </c>
      <c r="AJ597" s="10"/>
      <c r="AK597">
        <f>IF(AE597=AY597,1,0)</f>
        <v>0</v>
      </c>
      <c r="AL597" t="e">
        <f>IF(AB597=AF597,1,0)</f>
        <v>#N/A</v>
      </c>
      <c r="AM597" t="e">
        <f>IF(AC597=AG597,1,0)</f>
        <v>#N/A</v>
      </c>
      <c r="AN597" t="e">
        <f>IF(AD597=AH597,1,0)</f>
        <v>#N/A</v>
      </c>
      <c r="AO597" t="e">
        <f>IF(H597=AI597,1,0)</f>
        <v>#N/A</v>
      </c>
      <c r="AQ597" s="8">
        <f>COUNTIF($A$2:$A$1228,A597)</f>
        <v>1</v>
      </c>
      <c r="AR597" t="e">
        <f>VLOOKUP(A597,[1]Hoja3!$C$2:$AO$841,39,FALSE)</f>
        <v>#N/A</v>
      </c>
      <c r="AS597" t="str">
        <f>A597 &amp; COUNTIF(A$2:A597,A597)</f>
        <v>0EX74225111</v>
      </c>
      <c r="AT597" s="10" t="e">
        <f>VLOOKUP(AS597,[1]Hoja3!$B$2:$AO$841,38,FALSE)</f>
        <v>#N/A</v>
      </c>
      <c r="AU597" s="9" t="e">
        <f>IF(AR597&gt;AQ597,1,0)</f>
        <v>#N/A</v>
      </c>
    </row>
    <row r="598" spans="1:48" x14ac:dyDescent="0.25">
      <c r="A598" t="s">
        <v>395</v>
      </c>
      <c r="B598">
        <v>2019</v>
      </c>
      <c r="C598" t="s">
        <v>37</v>
      </c>
      <c r="D598" t="s">
        <v>38</v>
      </c>
      <c r="E598">
        <v>10</v>
      </c>
      <c r="F598" t="s">
        <v>40</v>
      </c>
      <c r="G598">
        <v>0.1666667</v>
      </c>
      <c r="H598" t="s">
        <v>71</v>
      </c>
      <c r="I598">
        <v>468</v>
      </c>
      <c r="J598">
        <v>715</v>
      </c>
      <c r="K598">
        <v>0</v>
      </c>
      <c r="L598">
        <v>0</v>
      </c>
      <c r="M598">
        <v>0</v>
      </c>
      <c r="N598">
        <v>0.6</v>
      </c>
      <c r="O598">
        <v>0.8</v>
      </c>
      <c r="P598">
        <v>1.05</v>
      </c>
      <c r="Q598" t="s">
        <v>46</v>
      </c>
      <c r="R598">
        <v>5</v>
      </c>
      <c r="S598">
        <v>9</v>
      </c>
      <c r="T598" t="s">
        <v>47</v>
      </c>
      <c r="U598" t="s">
        <v>34</v>
      </c>
      <c r="V598" t="s">
        <v>50</v>
      </c>
      <c r="W598">
        <v>2019</v>
      </c>
      <c r="X598" t="s">
        <v>37</v>
      </c>
      <c r="Y598" t="s">
        <v>38</v>
      </c>
      <c r="Z598">
        <v>11</v>
      </c>
      <c r="AA598">
        <v>0</v>
      </c>
      <c r="AB598">
        <v>89</v>
      </c>
      <c r="AC598">
        <v>1.05</v>
      </c>
      <c r="AD598">
        <v>3.3333340000000003E-2</v>
      </c>
      <c r="AE598">
        <v>750.75</v>
      </c>
      <c r="AF598" s="10">
        <f>VLOOKUP(AS598,[1]Hoja3!$B$2:$AO$841,17,FALSE)</f>
        <v>91</v>
      </c>
      <c r="AG598" s="10">
        <f>VLOOKUP(AS598,[1]Hoja3!$B$2:$AO$841,23,FALSE)</f>
        <v>1.05</v>
      </c>
      <c r="AH598" s="10">
        <f>VLOOKUP(AS598,[1]Hoja3!$B$2:$AO$841,28,FALSE)</f>
        <v>0.53600000000000003</v>
      </c>
      <c r="AI598" s="10" t="str">
        <f>VLOOKUP(AS598,[1]Hoja3!$B$2:$AO$841,19,FALSE)</f>
        <v>Entry Mono Printers</v>
      </c>
      <c r="AJ598" s="10">
        <f>VLOOKUP(AS598,[1]Hoja3!$B$2:$AO$841,15,FALSE)</f>
        <v>0</v>
      </c>
      <c r="AK598">
        <f>IF(AE598=AY598,1,0)</f>
        <v>0</v>
      </c>
      <c r="AL598">
        <f>IF(AB598=AF598,1,0)</f>
        <v>0</v>
      </c>
      <c r="AM598">
        <f>IF(AC598=AG598,1,0)</f>
        <v>1</v>
      </c>
      <c r="AN598">
        <f>IF(AD598=AH598,1,0)</f>
        <v>0</v>
      </c>
      <c r="AO598">
        <f>IF(H598=AI598,1,0)</f>
        <v>1</v>
      </c>
      <c r="AP598">
        <f>IF(AJ598=AA598,1,0)</f>
        <v>1</v>
      </c>
      <c r="AQ598" s="8">
        <f>COUNTIF($A$2:$A$1228,A598)</f>
        <v>2</v>
      </c>
      <c r="AR598">
        <f>VLOOKUP(A598,[1]Hoja3!$C$2:$AO$841,39,FALSE)</f>
        <v>2</v>
      </c>
      <c r="AS598" t="str">
        <f>A598 &amp; COUNTIF(A$2:A598,A598)</f>
        <v>0A4T5581661</v>
      </c>
      <c r="AT598" s="10">
        <f>VLOOKUP(AS598,[1]Hoja3!$B$2:$AO$841,38,FALSE)</f>
        <v>750.75000000000011</v>
      </c>
      <c r="AU598" s="9">
        <f>IF(AR598&gt;AQ598,1,0)</f>
        <v>0</v>
      </c>
      <c r="AV598">
        <f>IF(P598="NA",2,IF(OR(F598="INSTALACION NUEVA",F598="Mantenimiento preventivo"),3,IF(AND(AB598&lt;AF598,AK598&lt;&gt;1),4,IF(AT598&gt;AE598,1,0))))</f>
        <v>4</v>
      </c>
    </row>
    <row r="599" spans="1:48" x14ac:dyDescent="0.25">
      <c r="A599" t="s">
        <v>825</v>
      </c>
      <c r="B599">
        <v>2019</v>
      </c>
      <c r="C599" t="s">
        <v>37</v>
      </c>
      <c r="D599" t="s">
        <v>38</v>
      </c>
      <c r="E599">
        <v>10</v>
      </c>
      <c r="F599" t="s">
        <v>40</v>
      </c>
      <c r="G599">
        <v>0.56666669999999997</v>
      </c>
      <c r="I599" t="s">
        <v>33</v>
      </c>
      <c r="J599" t="s">
        <v>33</v>
      </c>
      <c r="K599" t="s">
        <v>33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R599" t="s">
        <v>33</v>
      </c>
      <c r="S599" t="s">
        <v>33</v>
      </c>
      <c r="U599" t="s">
        <v>34</v>
      </c>
      <c r="V599" t="s">
        <v>42</v>
      </c>
      <c r="W599">
        <v>2019</v>
      </c>
      <c r="X599" t="s">
        <v>37</v>
      </c>
      <c r="Y599" t="s">
        <v>38</v>
      </c>
      <c r="Z599">
        <v>11</v>
      </c>
      <c r="AA599" t="s">
        <v>33</v>
      </c>
      <c r="AB599">
        <v>1</v>
      </c>
      <c r="AC599">
        <v>0</v>
      </c>
      <c r="AD599">
        <v>0</v>
      </c>
      <c r="AE599">
        <v>0</v>
      </c>
      <c r="AF599" s="10" t="e">
        <f>VLOOKUP(AS599,[1]Hoja3!$B$2:$AO$841,17,FALSE)</f>
        <v>#N/A</v>
      </c>
      <c r="AG599" s="10" t="e">
        <f>VLOOKUP(AS599,[1]Hoja3!$B$2:$AO$841,23,FALSE)</f>
        <v>#N/A</v>
      </c>
      <c r="AH599" s="10" t="e">
        <f>VLOOKUP(AS599,[1]Hoja3!$B$2:$AO$841,28,FALSE)</f>
        <v>#N/A</v>
      </c>
      <c r="AI599" s="10" t="e">
        <f>VLOOKUP(AS599,[1]Hoja3!$B$2:$AO$841,19,FALSE)</f>
        <v>#N/A</v>
      </c>
      <c r="AJ599" s="10"/>
      <c r="AK599">
        <f>IF(AE599=AY599,1,0)</f>
        <v>1</v>
      </c>
      <c r="AL599" t="e">
        <f>IF(AB599=AF599,1,0)</f>
        <v>#N/A</v>
      </c>
      <c r="AM599" t="e">
        <f>IF(AC599=AG599,1,0)</f>
        <v>#N/A</v>
      </c>
      <c r="AN599" t="e">
        <f>IF(AD599=AH599,1,0)</f>
        <v>#N/A</v>
      </c>
      <c r="AO599" t="e">
        <f>IF(H599=AI599,1,0)</f>
        <v>#N/A</v>
      </c>
      <c r="AQ599" s="8">
        <f>COUNTIF($A$2:$A$1228,A599)</f>
        <v>3</v>
      </c>
      <c r="AR599">
        <f>VLOOKUP(A599,[1]Hoja3!$C$2:$AO$841,39,FALSE)</f>
        <v>1</v>
      </c>
      <c r="AS599" t="str">
        <f>A599 &amp; COUNTIF(A$2:A599,A599)</f>
        <v>09HB3282272</v>
      </c>
      <c r="AT599" s="10" t="e">
        <f>VLOOKUP(AS599,[1]Hoja3!$B$2:$AO$841,38,FALSE)</f>
        <v>#N/A</v>
      </c>
      <c r="AU599" s="9">
        <f>IF(AR599&gt;AQ599,1,0)</f>
        <v>0</v>
      </c>
    </row>
    <row r="600" spans="1:48" x14ac:dyDescent="0.25">
      <c r="A600" t="s">
        <v>825</v>
      </c>
      <c r="B600">
        <v>2019</v>
      </c>
      <c r="C600" t="s">
        <v>37</v>
      </c>
      <c r="D600" t="s">
        <v>38</v>
      </c>
      <c r="E600">
        <v>10</v>
      </c>
      <c r="F600" t="s">
        <v>44</v>
      </c>
      <c r="G600">
        <v>0</v>
      </c>
      <c r="I600" t="s">
        <v>33</v>
      </c>
      <c r="J600" t="s">
        <v>33</v>
      </c>
      <c r="K600" t="s">
        <v>33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R600" t="s">
        <v>33</v>
      </c>
      <c r="S600" t="s">
        <v>33</v>
      </c>
      <c r="U600" t="s">
        <v>34</v>
      </c>
      <c r="V600" t="s">
        <v>42</v>
      </c>
      <c r="W600">
        <v>2019</v>
      </c>
      <c r="X600" t="s">
        <v>37</v>
      </c>
      <c r="Y600" t="s">
        <v>38</v>
      </c>
      <c r="Z600">
        <v>11</v>
      </c>
      <c r="AA600" t="s">
        <v>33</v>
      </c>
      <c r="AB600">
        <v>-1</v>
      </c>
      <c r="AC600">
        <v>0</v>
      </c>
      <c r="AD600">
        <v>0</v>
      </c>
      <c r="AE600">
        <v>0</v>
      </c>
      <c r="AF600" s="10" t="e">
        <f>VLOOKUP(AS600,[1]Hoja3!$B$2:$AO$841,17,FALSE)</f>
        <v>#N/A</v>
      </c>
      <c r="AG600" s="10" t="e">
        <f>VLOOKUP(AS600,[1]Hoja3!$B$2:$AO$841,23,FALSE)</f>
        <v>#N/A</v>
      </c>
      <c r="AH600" s="10" t="e">
        <f>VLOOKUP(AS600,[1]Hoja3!$B$2:$AO$841,28,FALSE)</f>
        <v>#N/A</v>
      </c>
      <c r="AI600" s="10" t="e">
        <f>VLOOKUP(AS600,[1]Hoja3!$B$2:$AO$841,19,FALSE)</f>
        <v>#N/A</v>
      </c>
      <c r="AJ600" s="10"/>
      <c r="AK600">
        <f>IF(AE600=AY600,1,0)</f>
        <v>1</v>
      </c>
      <c r="AL600" t="e">
        <f>IF(AB600=AF600,1,0)</f>
        <v>#N/A</v>
      </c>
      <c r="AM600" t="e">
        <f>IF(AC600=AG600,1,0)</f>
        <v>#N/A</v>
      </c>
      <c r="AN600" t="e">
        <f>IF(AD600=AH600,1,0)</f>
        <v>#N/A</v>
      </c>
      <c r="AO600" t="e">
        <f>IF(H600=AI600,1,0)</f>
        <v>#N/A</v>
      </c>
      <c r="AQ600" s="8">
        <f>COUNTIF($A$2:$A$1228,A600)</f>
        <v>3</v>
      </c>
      <c r="AR600">
        <f>VLOOKUP(A600,[1]Hoja3!$C$2:$AO$841,39,FALSE)</f>
        <v>1</v>
      </c>
      <c r="AS600" t="str">
        <f>A600 &amp; COUNTIF(A$2:A600,A600)</f>
        <v>09HB3282273</v>
      </c>
      <c r="AT600" s="10" t="e">
        <f>VLOOKUP(AS600,[1]Hoja3!$B$2:$AO$841,38,FALSE)</f>
        <v>#N/A</v>
      </c>
      <c r="AU600" s="9">
        <f>IF(AR600&gt;AQ600,1,0)</f>
        <v>0</v>
      </c>
    </row>
    <row r="601" spans="1:48" x14ac:dyDescent="0.25">
      <c r="A601" t="s">
        <v>161</v>
      </c>
      <c r="B601">
        <v>2019</v>
      </c>
      <c r="C601" t="s">
        <v>37</v>
      </c>
      <c r="D601" t="s">
        <v>38</v>
      </c>
      <c r="E601">
        <v>11</v>
      </c>
      <c r="F601" t="s">
        <v>44</v>
      </c>
      <c r="G601">
        <v>0</v>
      </c>
      <c r="H601" t="s">
        <v>45</v>
      </c>
      <c r="I601">
        <v>803</v>
      </c>
      <c r="J601">
        <v>1573</v>
      </c>
      <c r="K601">
        <v>0.2</v>
      </c>
      <c r="L601">
        <v>0.6</v>
      </c>
      <c r="M601">
        <v>0.8</v>
      </c>
      <c r="N601">
        <v>1.05</v>
      </c>
      <c r="O601">
        <v>1.1000000000000001</v>
      </c>
      <c r="P601">
        <v>1.1499999999999999</v>
      </c>
      <c r="Q601" t="s">
        <v>46</v>
      </c>
      <c r="R601">
        <v>4</v>
      </c>
      <c r="S601">
        <v>6</v>
      </c>
      <c r="T601" t="s">
        <v>47</v>
      </c>
      <c r="U601" t="s">
        <v>48</v>
      </c>
      <c r="V601" t="s">
        <v>59</v>
      </c>
      <c r="W601">
        <v>2019</v>
      </c>
      <c r="X601" t="s">
        <v>37</v>
      </c>
      <c r="Y601" t="s">
        <v>38</v>
      </c>
      <c r="Z601">
        <v>11</v>
      </c>
      <c r="AA601">
        <v>0</v>
      </c>
      <c r="AB601">
        <v>1</v>
      </c>
      <c r="AC601">
        <v>0</v>
      </c>
      <c r="AD601">
        <v>0</v>
      </c>
      <c r="AE601">
        <v>1573</v>
      </c>
      <c r="AF601" s="10" t="e">
        <f>VLOOKUP(AS601,[1]Hoja3!$B$2:$AO$841,17,FALSE)</f>
        <v>#N/A</v>
      </c>
      <c r="AG601" s="10" t="e">
        <f>VLOOKUP(AS601,[1]Hoja3!$B$2:$AO$841,23,FALSE)</f>
        <v>#N/A</v>
      </c>
      <c r="AH601" s="10" t="e">
        <f>VLOOKUP(AS601,[1]Hoja3!$B$2:$AO$841,28,FALSE)</f>
        <v>#N/A</v>
      </c>
      <c r="AI601" s="10" t="e">
        <f>VLOOKUP(AS601,[1]Hoja3!$B$2:$AO$841,19,FALSE)</f>
        <v>#N/A</v>
      </c>
      <c r="AJ601" s="10"/>
      <c r="AK601">
        <f>IF(AE601=AY601,1,0)</f>
        <v>0</v>
      </c>
      <c r="AL601" t="e">
        <f>IF(AB601=AF601,1,0)</f>
        <v>#N/A</v>
      </c>
      <c r="AM601" t="e">
        <f>IF(AC601=AG601,1,0)</f>
        <v>#N/A</v>
      </c>
      <c r="AN601" t="e">
        <f>IF(AD601=AH601,1,0)</f>
        <v>#N/A</v>
      </c>
      <c r="AO601" t="e">
        <f>IF(H601=AI601,1,0)</f>
        <v>#N/A</v>
      </c>
      <c r="AQ601" s="8">
        <f>COUNTIF($A$2:$A$1228,A601)</f>
        <v>7</v>
      </c>
      <c r="AR601" t="e">
        <f>VLOOKUP(A601,[1]Hoja3!$C$2:$AO$841,39,FALSE)</f>
        <v>#N/A</v>
      </c>
      <c r="AS601" t="str">
        <f>A601 &amp; COUNTIF(A$2:A601,A601)</f>
        <v>0BG29396113</v>
      </c>
      <c r="AT601" s="10" t="e">
        <f>VLOOKUP(AS601,[1]Hoja3!$B$2:$AO$841,38,FALSE)</f>
        <v>#N/A</v>
      </c>
      <c r="AU601" s="9" t="e">
        <f>IF(AR601&gt;AQ601,1,0)</f>
        <v>#N/A</v>
      </c>
    </row>
    <row r="602" spans="1:48" x14ac:dyDescent="0.25">
      <c r="A602" t="s">
        <v>433</v>
      </c>
      <c r="B602">
        <v>2019</v>
      </c>
      <c r="C602" t="s">
        <v>37</v>
      </c>
      <c r="D602" t="s">
        <v>38</v>
      </c>
      <c r="E602">
        <v>11</v>
      </c>
      <c r="F602" t="s">
        <v>44</v>
      </c>
      <c r="G602">
        <v>0</v>
      </c>
      <c r="H602" t="s">
        <v>58</v>
      </c>
      <c r="I602">
        <v>655</v>
      </c>
      <c r="J602">
        <v>1365</v>
      </c>
      <c r="K602">
        <v>0</v>
      </c>
      <c r="L602">
        <v>0</v>
      </c>
      <c r="M602">
        <v>0.6</v>
      </c>
      <c r="N602">
        <v>0.8</v>
      </c>
      <c r="O602">
        <v>1.05</v>
      </c>
      <c r="P602">
        <v>1.1000000000000001</v>
      </c>
      <c r="Q602" t="s">
        <v>46</v>
      </c>
      <c r="R602">
        <v>5</v>
      </c>
      <c r="S602">
        <v>9</v>
      </c>
      <c r="T602" t="s">
        <v>47</v>
      </c>
      <c r="U602" t="s">
        <v>58</v>
      </c>
      <c r="V602" t="s">
        <v>73</v>
      </c>
      <c r="W602">
        <v>2019</v>
      </c>
      <c r="X602" t="s">
        <v>37</v>
      </c>
      <c r="Y602" t="s">
        <v>38</v>
      </c>
      <c r="Z602">
        <v>11</v>
      </c>
      <c r="AA602">
        <v>0</v>
      </c>
      <c r="AB602">
        <v>16</v>
      </c>
      <c r="AC602">
        <v>0</v>
      </c>
      <c r="AD602">
        <v>0</v>
      </c>
      <c r="AE602">
        <v>1365</v>
      </c>
      <c r="AF602" s="10" t="e">
        <f>VLOOKUP(AS602,[1]Hoja3!$B$2:$AO$841,17,FALSE)</f>
        <v>#N/A</v>
      </c>
      <c r="AG602" s="10" t="e">
        <f>VLOOKUP(AS602,[1]Hoja3!$B$2:$AO$841,23,FALSE)</f>
        <v>#N/A</v>
      </c>
      <c r="AH602" s="10" t="e">
        <f>VLOOKUP(AS602,[1]Hoja3!$B$2:$AO$841,28,FALSE)</f>
        <v>#N/A</v>
      </c>
      <c r="AI602" s="10" t="e">
        <f>VLOOKUP(AS602,[1]Hoja3!$B$2:$AO$841,19,FALSE)</f>
        <v>#N/A</v>
      </c>
      <c r="AJ602" s="10"/>
      <c r="AK602">
        <f>IF(AE602=AY602,1,0)</f>
        <v>0</v>
      </c>
      <c r="AL602" t="e">
        <f>IF(AB602=AF602,1,0)</f>
        <v>#N/A</v>
      </c>
      <c r="AM602" t="e">
        <f>IF(AC602=AG602,1,0)</f>
        <v>#N/A</v>
      </c>
      <c r="AN602" t="e">
        <f>IF(AD602=AH602,1,0)</f>
        <v>#N/A</v>
      </c>
      <c r="AO602" t="e">
        <f>IF(H602=AI602,1,0)</f>
        <v>#N/A</v>
      </c>
      <c r="AQ602" s="8">
        <f>COUNTIF($A$2:$A$1228,A602)</f>
        <v>1</v>
      </c>
      <c r="AR602" t="e">
        <f>VLOOKUP(A602,[1]Hoja3!$C$2:$AO$841,39,FALSE)</f>
        <v>#N/A</v>
      </c>
      <c r="AS602" t="str">
        <f>A602 &amp; COUNTIF(A$2:A602,A602)</f>
        <v>0EX92833451</v>
      </c>
      <c r="AT602" s="10" t="e">
        <f>VLOOKUP(AS602,[1]Hoja3!$B$2:$AO$841,38,FALSE)</f>
        <v>#N/A</v>
      </c>
      <c r="AU602" s="9" t="e">
        <f>IF(AR602&gt;AQ602,1,0)</f>
        <v>#N/A</v>
      </c>
    </row>
    <row r="603" spans="1:48" x14ac:dyDescent="0.25">
      <c r="A603" t="s">
        <v>429</v>
      </c>
      <c r="B603">
        <v>2019</v>
      </c>
      <c r="C603" t="s">
        <v>37</v>
      </c>
      <c r="D603" t="s">
        <v>38</v>
      </c>
      <c r="E603">
        <v>11</v>
      </c>
      <c r="F603" t="s">
        <v>40</v>
      </c>
      <c r="G603">
        <v>1.816667</v>
      </c>
      <c r="H603" t="s">
        <v>34</v>
      </c>
      <c r="I603">
        <v>468</v>
      </c>
      <c r="J603">
        <v>715</v>
      </c>
      <c r="K603">
        <v>0</v>
      </c>
      <c r="L603">
        <v>0</v>
      </c>
      <c r="M603">
        <v>0</v>
      </c>
      <c r="N603">
        <v>0.6</v>
      </c>
      <c r="O603">
        <v>0.8</v>
      </c>
      <c r="P603">
        <v>1.05</v>
      </c>
      <c r="Q603" t="s">
        <v>46</v>
      </c>
      <c r="R603">
        <v>5</v>
      </c>
      <c r="S603">
        <v>9</v>
      </c>
      <c r="T603" t="s">
        <v>47</v>
      </c>
      <c r="U603" t="s">
        <v>34</v>
      </c>
      <c r="V603" t="s">
        <v>80</v>
      </c>
      <c r="W603">
        <v>2019</v>
      </c>
      <c r="X603" t="s">
        <v>37</v>
      </c>
      <c r="Y603" t="s">
        <v>38</v>
      </c>
      <c r="Z603">
        <v>22</v>
      </c>
      <c r="AA603">
        <v>0</v>
      </c>
      <c r="AB603">
        <v>85</v>
      </c>
      <c r="AC603">
        <v>1.05</v>
      </c>
      <c r="AD603">
        <v>0.36333339999999997</v>
      </c>
      <c r="AE603">
        <v>750.75</v>
      </c>
      <c r="AF603" s="10">
        <f>VLOOKUP(AS603,[1]Hoja3!$B$2:$AO$841,17,FALSE)</f>
        <v>86</v>
      </c>
      <c r="AG603" s="10">
        <f>VLOOKUP(AS603,[1]Hoja3!$B$2:$AO$841,23,FALSE)</f>
        <v>1.05</v>
      </c>
      <c r="AH603" s="10">
        <f>VLOOKUP(AS603,[1]Hoja3!$B$2:$AO$841,28,FALSE)</f>
        <v>0.36399999999999999</v>
      </c>
      <c r="AI603" s="10" t="str">
        <f>VLOOKUP(AS603,[1]Hoja3!$B$2:$AO$841,19,FALSE)</f>
        <v>A4 Mono MFPs</v>
      </c>
      <c r="AJ603" s="10">
        <f>VLOOKUP(AS603,[1]Hoja3!$B$2:$AO$841,15,FALSE)</f>
        <v>0</v>
      </c>
      <c r="AK603">
        <f>IF(AE603=AY603,1,0)</f>
        <v>0</v>
      </c>
      <c r="AL603">
        <f>IF(AB603=AF603,1,0)</f>
        <v>0</v>
      </c>
      <c r="AM603">
        <f>IF(AC603=AG603,1,0)</f>
        <v>1</v>
      </c>
      <c r="AN603">
        <f>IF(AD603=AH603,1,0)</f>
        <v>0</v>
      </c>
      <c r="AO603">
        <f>IF(H603=AI603,1,0)</f>
        <v>1</v>
      </c>
      <c r="AP603">
        <f>IF(AJ603=AA603,1,0)</f>
        <v>1</v>
      </c>
      <c r="AQ603" s="8">
        <f>COUNTIF($A$2:$A$1228,A603)</f>
        <v>1</v>
      </c>
      <c r="AR603">
        <f>VLOOKUP(A603,[1]Hoja3!$C$2:$AO$841,39,FALSE)</f>
        <v>1</v>
      </c>
      <c r="AS603" t="str">
        <f>A603 &amp; COUNTIF(A$2:A603,A603)</f>
        <v>0C4X0080111</v>
      </c>
      <c r="AT603" s="10">
        <f>VLOOKUP(AS603,[1]Hoja3!$B$2:$AO$841,38,FALSE)</f>
        <v>750.75000000000011</v>
      </c>
      <c r="AU603" s="9">
        <f>IF(AR603&gt;AQ603,1,0)</f>
        <v>0</v>
      </c>
      <c r="AV603">
        <f>IF(P603="NA",2,IF(OR(F603="INSTALACION NUEVA",F603="Mantenimiento preventivo"),3,IF(AND(AB603&lt;AF603,AK603&lt;&gt;1),4,IF(AT603&gt;AE603,1,0))))</f>
        <v>4</v>
      </c>
    </row>
    <row r="604" spans="1:48" x14ac:dyDescent="0.25">
      <c r="A604" t="s">
        <v>434</v>
      </c>
      <c r="B604">
        <v>2019</v>
      </c>
      <c r="C604" t="s">
        <v>37</v>
      </c>
      <c r="D604" t="s">
        <v>38</v>
      </c>
      <c r="E604">
        <v>11</v>
      </c>
      <c r="F604" t="s">
        <v>40</v>
      </c>
      <c r="G604">
        <v>4.8333329999999997</v>
      </c>
      <c r="H604" t="s">
        <v>58</v>
      </c>
      <c r="I604">
        <v>655</v>
      </c>
      <c r="J604">
        <v>1365</v>
      </c>
      <c r="K604">
        <v>0</v>
      </c>
      <c r="L604">
        <v>0</v>
      </c>
      <c r="M604">
        <v>0.6</v>
      </c>
      <c r="N604">
        <v>0.8</v>
      </c>
      <c r="O604">
        <v>1.05</v>
      </c>
      <c r="P604">
        <v>1.1000000000000001</v>
      </c>
      <c r="Q604" t="s">
        <v>46</v>
      </c>
      <c r="R604">
        <v>5</v>
      </c>
      <c r="S604">
        <v>9</v>
      </c>
      <c r="T604" t="s">
        <v>47</v>
      </c>
      <c r="U604" t="s">
        <v>58</v>
      </c>
      <c r="V604" t="s">
        <v>83</v>
      </c>
      <c r="W604">
        <v>2019</v>
      </c>
      <c r="X604" t="s">
        <v>37</v>
      </c>
      <c r="Y604" t="s">
        <v>38</v>
      </c>
      <c r="Z604">
        <v>11</v>
      </c>
      <c r="AA604">
        <v>0</v>
      </c>
      <c r="AB604">
        <v>14</v>
      </c>
      <c r="AC604">
        <v>0.6</v>
      </c>
      <c r="AD604">
        <v>0.96666660000000004</v>
      </c>
      <c r="AE604">
        <v>819</v>
      </c>
      <c r="AF604" s="10">
        <f>VLOOKUP(AS604,[1]Hoja3!$B$2:$AO$841,17,FALSE)</f>
        <v>28</v>
      </c>
      <c r="AG604" s="10">
        <f>VLOOKUP(AS604,[1]Hoja3!$B$2:$AO$841,23,FALSE)</f>
        <v>0.8</v>
      </c>
      <c r="AH604" s="10">
        <f>VLOOKUP(AS604,[1]Hoja3!$B$2:$AO$841,28,FALSE)</f>
        <v>0.96599999999999997</v>
      </c>
      <c r="AI604" s="10" t="str">
        <f>VLOOKUP(AS604,[1]Hoja3!$B$2:$AO$841,19,FALSE)</f>
        <v>Departmental Digital</v>
      </c>
      <c r="AJ604" s="10">
        <f>VLOOKUP(AS604,[1]Hoja3!$B$2:$AO$841,15,FALSE)</f>
        <v>0</v>
      </c>
      <c r="AK604">
        <f>IF(AE604=AY604,1,0)</f>
        <v>0</v>
      </c>
      <c r="AL604">
        <f>IF(AB604=AF604,1,0)</f>
        <v>0</v>
      </c>
      <c r="AM604">
        <f>IF(AC604=AG604,1,0)</f>
        <v>0</v>
      </c>
      <c r="AN604">
        <f>IF(AD604=AH604,1,0)</f>
        <v>0</v>
      </c>
      <c r="AO604">
        <f>IF(H604=AI604,1,0)</f>
        <v>1</v>
      </c>
      <c r="AP604">
        <f>IF(AJ604=AA604,1,0)</f>
        <v>1</v>
      </c>
      <c r="AQ604" s="8">
        <f>COUNTIF($A$2:$A$1228,A604)</f>
        <v>2</v>
      </c>
      <c r="AR604">
        <f>VLOOKUP(A604,[1]Hoja3!$C$2:$AO$841,39,FALSE)</f>
        <v>2</v>
      </c>
      <c r="AS604" t="str">
        <f>A604 &amp; COUNTIF(A$2:A604,A604)</f>
        <v>0EX92934831</v>
      </c>
      <c r="AT604" s="10">
        <f>VLOOKUP(AS604,[1]Hoja3!$B$2:$AO$841,38,FALSE)</f>
        <v>1092</v>
      </c>
      <c r="AU604" s="9">
        <f>IF(AR604&gt;AQ604,1,0)</f>
        <v>0</v>
      </c>
      <c r="AV604">
        <f>IF(P604="NA",2,IF(OR(F604="INSTALACION NUEVA",F604="Mantenimiento preventivo"),3,IF(AND(AB604&lt;AF604,AK604&lt;&gt;1),4,IF(AT604&gt;AE604,1,0))))</f>
        <v>4</v>
      </c>
    </row>
    <row r="605" spans="1:48" x14ac:dyDescent="0.25">
      <c r="A605" t="s">
        <v>851</v>
      </c>
      <c r="B605">
        <v>2019</v>
      </c>
      <c r="C605" t="s">
        <v>37</v>
      </c>
      <c r="D605" t="s">
        <v>38</v>
      </c>
      <c r="E605">
        <v>11</v>
      </c>
      <c r="F605" t="s">
        <v>40</v>
      </c>
      <c r="G605">
        <v>4</v>
      </c>
      <c r="H605" t="s">
        <v>54</v>
      </c>
      <c r="I605">
        <v>803</v>
      </c>
      <c r="J605">
        <v>1573</v>
      </c>
      <c r="K605">
        <v>0.2</v>
      </c>
      <c r="L605">
        <v>0.6</v>
      </c>
      <c r="M605">
        <v>0.8</v>
      </c>
      <c r="N605">
        <v>1.05</v>
      </c>
      <c r="O605">
        <v>1.1000000000000001</v>
      </c>
      <c r="P605">
        <v>1.1499999999999999</v>
      </c>
      <c r="Q605" t="s">
        <v>46</v>
      </c>
      <c r="R605">
        <v>4</v>
      </c>
      <c r="S605">
        <v>6</v>
      </c>
      <c r="T605" t="s">
        <v>47</v>
      </c>
      <c r="U605" t="s">
        <v>54</v>
      </c>
      <c r="V605" t="s">
        <v>83</v>
      </c>
      <c r="W605">
        <v>2019</v>
      </c>
      <c r="X605" t="s">
        <v>37</v>
      </c>
      <c r="Y605" t="s">
        <v>38</v>
      </c>
      <c r="Z605">
        <v>11</v>
      </c>
      <c r="AA605">
        <v>0</v>
      </c>
      <c r="AB605">
        <v>0</v>
      </c>
      <c r="AC605">
        <v>1.1499999999999999</v>
      </c>
      <c r="AD605">
        <v>1</v>
      </c>
      <c r="AE605">
        <v>1808.95</v>
      </c>
      <c r="AF605" s="10">
        <f>VLOOKUP(AS605,[1]Hoja3!$B$2:$AO$841,17,FALSE)</f>
        <v>281</v>
      </c>
      <c r="AG605" s="10">
        <f>VLOOKUP(AS605,[1]Hoja3!$B$2:$AO$841,23,FALSE)</f>
        <v>1.1499999999999999</v>
      </c>
      <c r="AH605" s="10">
        <f>VLOOKUP(AS605,[1]Hoja3!$B$2:$AO$841,28,FALSE)</f>
        <v>1</v>
      </c>
      <c r="AI605" s="10" t="str">
        <f>VLOOKUP(AS605,[1]Hoja3!$B$2:$AO$841,19,FALSE)</f>
        <v>Entry Production Color Low/Mid</v>
      </c>
      <c r="AJ605" s="10">
        <f>VLOOKUP(AS605,[1]Hoja3!$B$2:$AO$841,15,FALSE)</f>
        <v>0</v>
      </c>
      <c r="AK605">
        <f>IF(AE605=AY605,1,0)</f>
        <v>0</v>
      </c>
      <c r="AL605">
        <f>IF(AB605=AF605,1,0)</f>
        <v>0</v>
      </c>
      <c r="AM605">
        <f>IF(AC605=AG605,1,0)</f>
        <v>1</v>
      </c>
      <c r="AN605">
        <f>IF(AD605=AH605,1,0)</f>
        <v>1</v>
      </c>
      <c r="AO605">
        <f>IF(H605=AI605,1,0)</f>
        <v>1</v>
      </c>
      <c r="AP605">
        <f>IF(AJ605=AA605,1,0)</f>
        <v>1</v>
      </c>
      <c r="AQ605" s="8">
        <f>COUNTIF($A$2:$A$1228,A605)</f>
        <v>1</v>
      </c>
      <c r="AR605">
        <f>VLOOKUP(A605,[1]Hoja3!$C$2:$AO$841,39,FALSE)</f>
        <v>1</v>
      </c>
      <c r="AS605" t="str">
        <f>A605 &amp; COUNTIF(A$2:A605,A605)</f>
        <v>0E2B1066871</v>
      </c>
      <c r="AT605" s="10">
        <f>VLOOKUP(AS605,[1]Hoja3!$B$2:$AO$841,38,FALSE)</f>
        <v>1808.95</v>
      </c>
      <c r="AU605" s="9">
        <f>IF(AR605&gt;AQ605,1,0)</f>
        <v>0</v>
      </c>
      <c r="AV605">
        <f>IF(P605="NA",2,IF(OR(F605="INSTALACION NUEVA",F605="Mantenimiento preventivo"),3,IF(AND(AB605&lt;AF605,AK605&lt;&gt;1),4,IF(AT605&gt;AE605,1,0))))</f>
        <v>4</v>
      </c>
    </row>
    <row r="606" spans="1:48" x14ac:dyDescent="0.25">
      <c r="A606" t="s">
        <v>852</v>
      </c>
      <c r="B606">
        <v>2019</v>
      </c>
      <c r="C606" t="s">
        <v>37</v>
      </c>
      <c r="D606" t="s">
        <v>38</v>
      </c>
      <c r="E606">
        <v>11</v>
      </c>
      <c r="F606" t="s">
        <v>44</v>
      </c>
      <c r="G606">
        <v>0</v>
      </c>
      <c r="I606" t="s">
        <v>33</v>
      </c>
      <c r="J606" t="s">
        <v>33</v>
      </c>
      <c r="K606" t="s">
        <v>33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R606" t="s">
        <v>33</v>
      </c>
      <c r="S606" t="s">
        <v>33</v>
      </c>
      <c r="U606" t="s">
        <v>34</v>
      </c>
      <c r="V606" t="s">
        <v>50</v>
      </c>
      <c r="W606">
        <v>2019</v>
      </c>
      <c r="X606" t="s">
        <v>37</v>
      </c>
      <c r="Y606" t="s">
        <v>38</v>
      </c>
      <c r="Z606">
        <v>11</v>
      </c>
      <c r="AA606" t="s">
        <v>33</v>
      </c>
      <c r="AB606">
        <v>52</v>
      </c>
      <c r="AC606">
        <v>0</v>
      </c>
      <c r="AD606">
        <v>0</v>
      </c>
      <c r="AE606">
        <v>0</v>
      </c>
      <c r="AF606" s="10" t="e">
        <f>VLOOKUP(AS606,[1]Hoja3!$B$2:$AO$841,17,FALSE)</f>
        <v>#N/A</v>
      </c>
      <c r="AG606" s="10" t="e">
        <f>VLOOKUP(AS606,[1]Hoja3!$B$2:$AO$841,23,FALSE)</f>
        <v>#N/A</v>
      </c>
      <c r="AH606" s="10" t="e">
        <f>VLOOKUP(AS606,[1]Hoja3!$B$2:$AO$841,28,FALSE)</f>
        <v>#N/A</v>
      </c>
      <c r="AI606" s="10" t="e">
        <f>VLOOKUP(AS606,[1]Hoja3!$B$2:$AO$841,19,FALSE)</f>
        <v>#N/A</v>
      </c>
      <c r="AJ606" s="10"/>
      <c r="AK606">
        <f>IF(AE606=AY606,1,0)</f>
        <v>1</v>
      </c>
      <c r="AL606" t="e">
        <f>IF(AB606=AF606,1,0)</f>
        <v>#N/A</v>
      </c>
      <c r="AM606" t="e">
        <f>IF(AC606=AG606,1,0)</f>
        <v>#N/A</v>
      </c>
      <c r="AN606" t="e">
        <f>IF(AD606=AH606,1,0)</f>
        <v>#N/A</v>
      </c>
      <c r="AO606" t="e">
        <f>IF(H606=AI606,1,0)</f>
        <v>#N/A</v>
      </c>
      <c r="AQ606" s="8">
        <f>COUNTIF($A$2:$A$1228,A606)</f>
        <v>2</v>
      </c>
      <c r="AR606" t="e">
        <f>VLOOKUP(A606,[1]Hoja3!$C$2:$AO$841,39,FALSE)</f>
        <v>#N/A</v>
      </c>
      <c r="AS606" t="str">
        <f>A606 &amp; COUNTIF(A$2:A606,A606)</f>
        <v>09HB3313921</v>
      </c>
      <c r="AT606" s="10" t="e">
        <f>VLOOKUP(AS606,[1]Hoja3!$B$2:$AO$841,38,FALSE)</f>
        <v>#N/A</v>
      </c>
      <c r="AU606" s="9" t="e">
        <f>IF(AR606&gt;AQ606,1,0)</f>
        <v>#N/A</v>
      </c>
    </row>
    <row r="607" spans="1:48" x14ac:dyDescent="0.25">
      <c r="A607" t="s">
        <v>712</v>
      </c>
      <c r="B607">
        <v>2019</v>
      </c>
      <c r="C607" t="s">
        <v>37</v>
      </c>
      <c r="D607" t="s">
        <v>38</v>
      </c>
      <c r="E607">
        <v>11</v>
      </c>
      <c r="F607" t="s">
        <v>44</v>
      </c>
      <c r="G607">
        <v>0</v>
      </c>
      <c r="H607" t="s">
        <v>116</v>
      </c>
      <c r="I607">
        <v>655</v>
      </c>
      <c r="J607">
        <v>1365</v>
      </c>
      <c r="K607">
        <v>0</v>
      </c>
      <c r="L607">
        <v>0</v>
      </c>
      <c r="M607">
        <v>0.6</v>
      </c>
      <c r="N607">
        <v>0.8</v>
      </c>
      <c r="O607">
        <v>1.05</v>
      </c>
      <c r="P607">
        <v>1.1000000000000001</v>
      </c>
      <c r="Q607" t="s">
        <v>46</v>
      </c>
      <c r="R607">
        <v>5</v>
      </c>
      <c r="S607">
        <v>9</v>
      </c>
      <c r="T607" t="s">
        <v>47</v>
      </c>
      <c r="U607" t="s">
        <v>34</v>
      </c>
      <c r="V607" t="s">
        <v>50</v>
      </c>
      <c r="W607">
        <v>2019</v>
      </c>
      <c r="X607" t="s">
        <v>37</v>
      </c>
      <c r="Y607" t="s">
        <v>38</v>
      </c>
      <c r="Z607">
        <v>11</v>
      </c>
      <c r="AA607">
        <v>1</v>
      </c>
      <c r="AB607">
        <v>2</v>
      </c>
      <c r="AC607">
        <v>0</v>
      </c>
      <c r="AD607">
        <v>0</v>
      </c>
      <c r="AE607">
        <v>0</v>
      </c>
      <c r="AF607" s="10" t="e">
        <f>VLOOKUP(AS607,[1]Hoja3!$B$2:$AO$841,17,FALSE)</f>
        <v>#N/A</v>
      </c>
      <c r="AG607" s="10" t="e">
        <f>VLOOKUP(AS607,[1]Hoja3!$B$2:$AO$841,23,FALSE)</f>
        <v>#N/A</v>
      </c>
      <c r="AH607" s="10" t="e">
        <f>VLOOKUP(AS607,[1]Hoja3!$B$2:$AO$841,28,FALSE)</f>
        <v>#N/A</v>
      </c>
      <c r="AI607" s="10" t="e">
        <f>VLOOKUP(AS607,[1]Hoja3!$B$2:$AO$841,19,FALSE)</f>
        <v>#N/A</v>
      </c>
      <c r="AJ607" s="10"/>
      <c r="AK607">
        <f>IF(AE607=AY607,1,0)</f>
        <v>1</v>
      </c>
      <c r="AL607" t="e">
        <f>IF(AB607=AF607,1,0)</f>
        <v>#N/A</v>
      </c>
      <c r="AM607" t="e">
        <f>IF(AC607=AG607,1,0)</f>
        <v>#N/A</v>
      </c>
      <c r="AN607" t="e">
        <f>IF(AD607=AH607,1,0)</f>
        <v>#N/A</v>
      </c>
      <c r="AO607" t="e">
        <f>IF(H607=AI607,1,0)</f>
        <v>#N/A</v>
      </c>
      <c r="AQ607" s="8">
        <f>COUNTIF($A$2:$A$1228,A607)</f>
        <v>6</v>
      </c>
      <c r="AR607" t="e">
        <f>VLOOKUP(A607,[1]Hoja3!$C$2:$AO$841,39,FALSE)</f>
        <v>#N/A</v>
      </c>
      <c r="AS607" t="str">
        <f>A607 &amp; COUNTIF(A$2:A607,A607)</f>
        <v>0Y4X8490313</v>
      </c>
      <c r="AT607" s="10" t="e">
        <f>VLOOKUP(AS607,[1]Hoja3!$B$2:$AO$841,38,FALSE)</f>
        <v>#N/A</v>
      </c>
      <c r="AU607" s="9" t="e">
        <f>IF(AR607&gt;AQ607,1,0)</f>
        <v>#N/A</v>
      </c>
    </row>
    <row r="608" spans="1:48" x14ac:dyDescent="0.25">
      <c r="A608" t="s">
        <v>853</v>
      </c>
      <c r="B608">
        <v>2019</v>
      </c>
      <c r="C608" t="s">
        <v>37</v>
      </c>
      <c r="D608" t="s">
        <v>38</v>
      </c>
      <c r="E608">
        <v>11</v>
      </c>
      <c r="F608" t="s">
        <v>264</v>
      </c>
      <c r="G608">
        <v>0</v>
      </c>
      <c r="H608" t="s">
        <v>34</v>
      </c>
      <c r="I608">
        <v>468</v>
      </c>
      <c r="J608">
        <v>715</v>
      </c>
      <c r="K608">
        <v>0</v>
      </c>
      <c r="L608">
        <v>0</v>
      </c>
      <c r="M608">
        <v>0</v>
      </c>
      <c r="N608">
        <v>0.6</v>
      </c>
      <c r="O608">
        <v>0.8</v>
      </c>
      <c r="P608">
        <v>1.05</v>
      </c>
      <c r="Q608" t="s">
        <v>46</v>
      </c>
      <c r="R608">
        <v>5</v>
      </c>
      <c r="S608">
        <v>9</v>
      </c>
      <c r="T608" t="s">
        <v>47</v>
      </c>
      <c r="U608" t="s">
        <v>34</v>
      </c>
      <c r="V608" t="s">
        <v>50</v>
      </c>
      <c r="W608">
        <v>2019</v>
      </c>
      <c r="X608" t="s">
        <v>37</v>
      </c>
      <c r="Y608" t="s">
        <v>38</v>
      </c>
      <c r="Z608">
        <v>11</v>
      </c>
      <c r="AA608">
        <v>1</v>
      </c>
      <c r="AB608">
        <v>37</v>
      </c>
      <c r="AC608">
        <v>0</v>
      </c>
      <c r="AD608">
        <v>0</v>
      </c>
      <c r="AE608">
        <v>0</v>
      </c>
      <c r="AF608" s="10" t="e">
        <f>VLOOKUP(AS608,[1]Hoja3!$B$2:$AO$841,17,FALSE)</f>
        <v>#N/A</v>
      </c>
      <c r="AG608" s="10" t="e">
        <f>VLOOKUP(AS608,[1]Hoja3!$B$2:$AO$841,23,FALSE)</f>
        <v>#N/A</v>
      </c>
      <c r="AH608" s="10" t="e">
        <f>VLOOKUP(AS608,[1]Hoja3!$B$2:$AO$841,28,FALSE)</f>
        <v>#N/A</v>
      </c>
      <c r="AI608" s="10" t="e">
        <f>VLOOKUP(AS608,[1]Hoja3!$B$2:$AO$841,19,FALSE)</f>
        <v>#N/A</v>
      </c>
      <c r="AJ608" s="10"/>
      <c r="AK608">
        <f>IF(AE608=AY608,1,0)</f>
        <v>1</v>
      </c>
      <c r="AL608" t="e">
        <f>IF(AB608=AF608,1,0)</f>
        <v>#N/A</v>
      </c>
      <c r="AM608" t="e">
        <f>IF(AC608=AG608,1,0)</f>
        <v>#N/A</v>
      </c>
      <c r="AN608" t="e">
        <f>IF(AD608=AH608,1,0)</f>
        <v>#N/A</v>
      </c>
      <c r="AO608" t="e">
        <f>IF(H608=AI608,1,0)</f>
        <v>#N/A</v>
      </c>
      <c r="AQ608" s="8">
        <f>COUNTIF($A$2:$A$1228,A608)</f>
        <v>1</v>
      </c>
      <c r="AR608" t="e">
        <f>VLOOKUP(A608,[1]Hoja3!$C$2:$AO$841,39,FALSE)</f>
        <v>#N/A</v>
      </c>
      <c r="AS608" t="str">
        <f>A608 &amp; COUNTIF(A$2:A608,A608)</f>
        <v>09HB3315851</v>
      </c>
      <c r="AT608" s="10" t="e">
        <f>VLOOKUP(AS608,[1]Hoja3!$B$2:$AO$841,38,FALSE)</f>
        <v>#N/A</v>
      </c>
      <c r="AU608" s="9" t="e">
        <f>IF(AR608&gt;AQ608,1,0)</f>
        <v>#N/A</v>
      </c>
    </row>
    <row r="609" spans="1:48" x14ac:dyDescent="0.25">
      <c r="A609" t="s">
        <v>682</v>
      </c>
      <c r="B609">
        <v>2019</v>
      </c>
      <c r="C609" t="s">
        <v>37</v>
      </c>
      <c r="D609" t="s">
        <v>38</v>
      </c>
      <c r="E609">
        <v>11</v>
      </c>
      <c r="F609" t="s">
        <v>40</v>
      </c>
      <c r="G609">
        <v>6.6666669999999997E-2</v>
      </c>
      <c r="H609" t="s">
        <v>116</v>
      </c>
      <c r="I609">
        <v>655</v>
      </c>
      <c r="J609">
        <v>1365</v>
      </c>
      <c r="K609">
        <v>0</v>
      </c>
      <c r="L609">
        <v>0</v>
      </c>
      <c r="M609">
        <v>0.6</v>
      </c>
      <c r="N609">
        <v>0.8</v>
      </c>
      <c r="O609">
        <v>1.05</v>
      </c>
      <c r="P609">
        <v>1.1000000000000001</v>
      </c>
      <c r="Q609" t="s">
        <v>420</v>
      </c>
      <c r="R609">
        <v>5</v>
      </c>
      <c r="S609">
        <v>9</v>
      </c>
      <c r="T609" t="s">
        <v>47</v>
      </c>
      <c r="U609" t="s">
        <v>45</v>
      </c>
      <c r="V609" t="s">
        <v>683</v>
      </c>
      <c r="W609">
        <v>2019</v>
      </c>
      <c r="X609" t="s">
        <v>37</v>
      </c>
      <c r="Y609" t="s">
        <v>38</v>
      </c>
      <c r="Z609">
        <v>11</v>
      </c>
      <c r="AA609">
        <v>1</v>
      </c>
      <c r="AB609">
        <v>10</v>
      </c>
      <c r="AC609">
        <v>0</v>
      </c>
      <c r="AD609">
        <v>0</v>
      </c>
      <c r="AE609">
        <v>0</v>
      </c>
      <c r="AF609" s="10">
        <f>VLOOKUP(AS609,[1]Hoja3!$B$2:$AO$841,17,FALSE)</f>
        <v>13</v>
      </c>
      <c r="AG609" s="10">
        <f>VLOOKUP(AS609,[1]Hoja3!$B$2:$AO$841,23,FALSE)</f>
        <v>0.6</v>
      </c>
      <c r="AH609" s="10">
        <f>VLOOKUP(AS609,[1]Hoja3!$B$2:$AO$841,28,FALSE)</f>
        <v>8.7999999999999995E-2</v>
      </c>
      <c r="AI609" s="10" t="str">
        <f>VLOOKUP(AS609,[1]Hoja3!$B$2:$AO$841,19,FALSE)</f>
        <v>Office Digital</v>
      </c>
      <c r="AJ609" s="10">
        <f>VLOOKUP(AS609,[1]Hoja3!$B$2:$AO$841,15,FALSE)</f>
        <v>1</v>
      </c>
      <c r="AK609">
        <f>IF(AE609=AY609,1,0)</f>
        <v>1</v>
      </c>
      <c r="AL609">
        <f>IF(AB609=AF609,1,0)</f>
        <v>0</v>
      </c>
      <c r="AM609">
        <f>IF(AC609=AG609,1,0)</f>
        <v>0</v>
      </c>
      <c r="AN609">
        <f>IF(AD609=AH609,1,0)</f>
        <v>0</v>
      </c>
      <c r="AO609">
        <f>IF(H609=AI609,1,0)</f>
        <v>1</v>
      </c>
      <c r="AP609">
        <f>IF(AJ609=AA609,1,0)</f>
        <v>1</v>
      </c>
      <c r="AQ609" s="8">
        <f>COUNTIF($A$2:$A$1228,A609)</f>
        <v>2</v>
      </c>
      <c r="AR609">
        <f>VLOOKUP(A609,[1]Hoja3!$C$2:$AO$841,39,FALSE)</f>
        <v>2</v>
      </c>
      <c r="AS609" t="str">
        <f>A609 &amp; COUNTIF(A$2:A609,A609)</f>
        <v>0Y4X8480092</v>
      </c>
      <c r="AT609" s="10">
        <f>VLOOKUP(AS609,[1]Hoja3!$B$2:$AO$841,38,FALSE)</f>
        <v>0</v>
      </c>
      <c r="AU609" s="9">
        <f>IF(AR609&gt;AQ609,1,0)</f>
        <v>0</v>
      </c>
      <c r="AV609">
        <f>IF(P609="NA",2,IF(OR(F609="INSTALACION NUEVA",F609="Mantenimiento preventivo"),3,IF(AND(AB609&lt;AF609,AK609&lt;&gt;1),4,IF(AT609&gt;AE609,1,0))))</f>
        <v>0</v>
      </c>
    </row>
    <row r="610" spans="1:48" x14ac:dyDescent="0.25">
      <c r="A610" t="s">
        <v>385</v>
      </c>
      <c r="B610">
        <v>2019</v>
      </c>
      <c r="C610" t="s">
        <v>37</v>
      </c>
      <c r="D610" t="s">
        <v>38</v>
      </c>
      <c r="E610">
        <v>11</v>
      </c>
      <c r="F610" t="s">
        <v>40</v>
      </c>
      <c r="G610">
        <v>3</v>
      </c>
      <c r="H610" t="s">
        <v>54</v>
      </c>
      <c r="I610">
        <v>803</v>
      </c>
      <c r="J610">
        <v>1573</v>
      </c>
      <c r="K610">
        <v>0.2</v>
      </c>
      <c r="L610">
        <v>0.6</v>
      </c>
      <c r="M610">
        <v>0.8</v>
      </c>
      <c r="N610">
        <v>1.05</v>
      </c>
      <c r="O610">
        <v>1.1000000000000001</v>
      </c>
      <c r="P610">
        <v>1.1499999999999999</v>
      </c>
      <c r="Q610" t="s">
        <v>46</v>
      </c>
      <c r="R610">
        <v>4</v>
      </c>
      <c r="S610">
        <v>6</v>
      </c>
      <c r="T610" t="s">
        <v>47</v>
      </c>
      <c r="U610" t="s">
        <v>54</v>
      </c>
      <c r="V610" t="s">
        <v>55</v>
      </c>
      <c r="W610">
        <v>2019</v>
      </c>
      <c r="X610" t="s">
        <v>37</v>
      </c>
      <c r="Y610" t="s">
        <v>38</v>
      </c>
      <c r="Z610">
        <v>11</v>
      </c>
      <c r="AA610">
        <v>0</v>
      </c>
      <c r="AB610">
        <v>2</v>
      </c>
      <c r="AC610">
        <v>0.2</v>
      </c>
      <c r="AD610">
        <v>0.75</v>
      </c>
      <c r="AE610">
        <v>314.60000000000002</v>
      </c>
      <c r="AF610" s="10">
        <f>VLOOKUP(AS610,[1]Hoja3!$B$2:$AO$841,17,FALSE)</f>
        <v>1</v>
      </c>
      <c r="AG610" s="10">
        <f>VLOOKUP(AS610,[1]Hoja3!$B$2:$AO$841,23,FALSE)</f>
        <v>0</v>
      </c>
      <c r="AH610" s="10">
        <f>VLOOKUP(AS610,[1]Hoja3!$B$2:$AO$841,28,FALSE)</f>
        <v>0.8125</v>
      </c>
      <c r="AI610" s="10" t="str">
        <f>VLOOKUP(AS610,[1]Hoja3!$B$2:$AO$841,19,FALSE)</f>
        <v>Entry Production Color Low/Mid</v>
      </c>
      <c r="AJ610" s="10">
        <f>VLOOKUP(AS610,[1]Hoja3!$B$2:$AO$841,15,FALSE)</f>
        <v>0</v>
      </c>
      <c r="AK610">
        <f>IF(AE610=AY610,1,0)</f>
        <v>0</v>
      </c>
      <c r="AL610">
        <f>IF(AB610=AF610,1,0)</f>
        <v>0</v>
      </c>
      <c r="AM610">
        <f>IF(AC610=AG610,1,0)</f>
        <v>0</v>
      </c>
      <c r="AN610">
        <f>IF(AD610=AH610,1,0)</f>
        <v>0</v>
      </c>
      <c r="AO610">
        <f>IF(H610=AI610,1,0)</f>
        <v>1</v>
      </c>
      <c r="AP610">
        <f>IF(AJ610=AA610,1,0)</f>
        <v>1</v>
      </c>
      <c r="AQ610" s="8">
        <f>COUNTIF($A$2:$A$1228,A610)</f>
        <v>2</v>
      </c>
      <c r="AR610">
        <f>VLOOKUP(A610,[1]Hoja3!$C$2:$AO$841,39,FALSE)</f>
        <v>2</v>
      </c>
      <c r="AS610" t="str">
        <f>A610 &amp; COUNTIF(A$2:A610,A610)</f>
        <v>0XPN5481832</v>
      </c>
      <c r="AT610" s="10">
        <f>VLOOKUP(AS610,[1]Hoja3!$B$2:$AO$841,38,FALSE)</f>
        <v>0</v>
      </c>
      <c r="AU610" s="9">
        <f>IF(AR610&gt;AQ610,1,0)</f>
        <v>0</v>
      </c>
      <c r="AV610">
        <f>IF(P610="NA",2,IF(OR(F610="INSTALACION NUEVA",F610="Mantenimiento preventivo"),3,IF(AND(AB610&lt;AF610,AK610&lt;&gt;1),4,IF(AT610&gt;AE610,1,0))))</f>
        <v>0</v>
      </c>
    </row>
    <row r="611" spans="1:48" x14ac:dyDescent="0.25">
      <c r="A611" t="s">
        <v>418</v>
      </c>
      <c r="B611">
        <v>2019</v>
      </c>
      <c r="C611" t="s">
        <v>37</v>
      </c>
      <c r="D611" t="s">
        <v>38</v>
      </c>
      <c r="E611">
        <v>11</v>
      </c>
      <c r="F611" t="s">
        <v>40</v>
      </c>
      <c r="G611">
        <v>2.4666670000000002</v>
      </c>
      <c r="H611" t="s">
        <v>91</v>
      </c>
      <c r="I611">
        <v>803</v>
      </c>
      <c r="J611">
        <v>1573</v>
      </c>
      <c r="K611">
        <v>0.2</v>
      </c>
      <c r="L611">
        <v>0.6</v>
      </c>
      <c r="M611">
        <v>0.8</v>
      </c>
      <c r="N611">
        <v>1.05</v>
      </c>
      <c r="O611">
        <v>1.1000000000000001</v>
      </c>
      <c r="P611">
        <v>1.1499999999999999</v>
      </c>
      <c r="Q611" t="s">
        <v>46</v>
      </c>
      <c r="R611">
        <v>4</v>
      </c>
      <c r="S611">
        <v>6</v>
      </c>
      <c r="T611" t="s">
        <v>47</v>
      </c>
      <c r="U611" t="s">
        <v>91</v>
      </c>
      <c r="V611" t="s">
        <v>73</v>
      </c>
      <c r="W611">
        <v>2019</v>
      </c>
      <c r="X611" t="s">
        <v>37</v>
      </c>
      <c r="Y611" t="s">
        <v>38</v>
      </c>
      <c r="Z611">
        <v>11</v>
      </c>
      <c r="AA611">
        <v>0</v>
      </c>
      <c r="AB611">
        <v>72</v>
      </c>
      <c r="AC611">
        <v>1.1499999999999999</v>
      </c>
      <c r="AD611">
        <v>0.61666675000000004</v>
      </c>
      <c r="AE611">
        <v>1808.95</v>
      </c>
      <c r="AF611" s="10">
        <f>VLOOKUP(AS611,[1]Hoja3!$B$2:$AO$841,17,FALSE)</f>
        <v>72</v>
      </c>
      <c r="AG611" s="10">
        <f>VLOOKUP(AS611,[1]Hoja3!$B$2:$AO$841,23,FALSE)</f>
        <v>1.1499999999999999</v>
      </c>
      <c r="AH611" s="10">
        <f>VLOOKUP(AS611,[1]Hoja3!$B$2:$AO$841,28,FALSE)</f>
        <v>0.02</v>
      </c>
      <c r="AI611" s="10" t="str">
        <f>VLOOKUP(AS611,[1]Hoja3!$B$2:$AO$841,19,FALSE)</f>
        <v>WF Mono Systems and Legacy Color</v>
      </c>
      <c r="AJ611" s="10">
        <f>VLOOKUP(AS611,[1]Hoja3!$B$2:$AO$841,15,FALSE)</f>
        <v>0</v>
      </c>
      <c r="AK611">
        <f>IF(AE611=AY611,1,0)</f>
        <v>0</v>
      </c>
      <c r="AL611">
        <f>IF(AB611=AF611,1,0)</f>
        <v>1</v>
      </c>
      <c r="AM611">
        <f>IF(AC611=AG611,1,0)</f>
        <v>1</v>
      </c>
      <c r="AN611">
        <f>IF(AD611=AH611,1,0)</f>
        <v>0</v>
      </c>
      <c r="AO611">
        <f>IF(H611=AI611,1,0)</f>
        <v>1</v>
      </c>
      <c r="AP611">
        <f>IF(AJ611=AA611,1,0)</f>
        <v>1</v>
      </c>
      <c r="AQ611" s="8">
        <f>COUNTIF($A$2:$A$1228,A611)</f>
        <v>1</v>
      </c>
      <c r="AR611">
        <f>VLOOKUP(A611,[1]Hoja3!$C$2:$AO$841,39,FALSE)</f>
        <v>1</v>
      </c>
      <c r="AS611" t="str">
        <f>A611 &amp; COUNTIF(A$2:A611,A611)</f>
        <v>0A1H0206831</v>
      </c>
      <c r="AT611" s="10">
        <f>VLOOKUP(AS611,[1]Hoja3!$B$2:$AO$841,38,FALSE)</f>
        <v>1808.95</v>
      </c>
      <c r="AU611" s="9">
        <f>IF(AR611&gt;AQ611,1,0)</f>
        <v>0</v>
      </c>
      <c r="AV611">
        <f>IF(P611="NA",2,IF(OR(F611="INSTALACION NUEVA",F611="Mantenimiento preventivo"),3,IF(AND(AB611&lt;AF611,AK611&lt;&gt;1),4,IF(AT611&gt;AE611,1,0))))</f>
        <v>0</v>
      </c>
    </row>
    <row r="612" spans="1:48" x14ac:dyDescent="0.25">
      <c r="A612" t="s">
        <v>432</v>
      </c>
      <c r="B612">
        <v>2019</v>
      </c>
      <c r="C612" t="s">
        <v>37</v>
      </c>
      <c r="D612" t="s">
        <v>38</v>
      </c>
      <c r="E612">
        <v>11</v>
      </c>
      <c r="F612" t="s">
        <v>40</v>
      </c>
      <c r="G612">
        <v>1.066667</v>
      </c>
      <c r="H612" t="s">
        <v>54</v>
      </c>
      <c r="I612">
        <v>803</v>
      </c>
      <c r="J612">
        <v>1573</v>
      </c>
      <c r="K612">
        <v>0.2</v>
      </c>
      <c r="L612">
        <v>0.6</v>
      </c>
      <c r="M612">
        <v>0.8</v>
      </c>
      <c r="N612">
        <v>1.05</v>
      </c>
      <c r="O612">
        <v>1.1000000000000001</v>
      </c>
      <c r="P612">
        <v>1.1499999999999999</v>
      </c>
      <c r="Q612" t="s">
        <v>46</v>
      </c>
      <c r="R612">
        <v>4</v>
      </c>
      <c r="S612">
        <v>6</v>
      </c>
      <c r="T612" t="s">
        <v>47</v>
      </c>
      <c r="U612" t="s">
        <v>54</v>
      </c>
      <c r="V612" t="s">
        <v>36</v>
      </c>
      <c r="W612">
        <v>2019</v>
      </c>
      <c r="X612" t="s">
        <v>37</v>
      </c>
      <c r="Y612" t="s">
        <v>38</v>
      </c>
      <c r="Z612">
        <v>11</v>
      </c>
      <c r="AA612">
        <v>0</v>
      </c>
      <c r="AB612">
        <v>34</v>
      </c>
      <c r="AC612">
        <v>1.1000000000000001</v>
      </c>
      <c r="AD612">
        <v>0.26666675000000001</v>
      </c>
      <c r="AE612">
        <v>1730.3</v>
      </c>
      <c r="AF612" s="10">
        <f>VLOOKUP(AS612,[1]Hoja3!$B$2:$AO$841,17,FALSE)</f>
        <v>50</v>
      </c>
      <c r="AG612" s="10">
        <f>VLOOKUP(AS612,[1]Hoja3!$B$2:$AO$841,23,FALSE)</f>
        <v>1.1000000000000001</v>
      </c>
      <c r="AH612" s="10">
        <f>VLOOKUP(AS612,[1]Hoja3!$B$2:$AO$841,28,FALSE)</f>
        <v>0.67</v>
      </c>
      <c r="AI612" s="10" t="str">
        <f>VLOOKUP(AS612,[1]Hoja3!$B$2:$AO$841,19,FALSE)</f>
        <v>Entry Production Color Low/Mid</v>
      </c>
      <c r="AJ612" s="10">
        <f>VLOOKUP(AS612,[1]Hoja3!$B$2:$AO$841,15,FALSE)</f>
        <v>0</v>
      </c>
      <c r="AK612">
        <f>IF(AE612=AY612,1,0)</f>
        <v>0</v>
      </c>
      <c r="AL612">
        <f>IF(AB612=AF612,1,0)</f>
        <v>0</v>
      </c>
      <c r="AM612">
        <f>IF(AC612=AG612,1,0)</f>
        <v>1</v>
      </c>
      <c r="AN612">
        <f>IF(AD612=AH612,1,0)</f>
        <v>0</v>
      </c>
      <c r="AO612">
        <f>IF(H612=AI612,1,0)</f>
        <v>1</v>
      </c>
      <c r="AP612">
        <f>IF(AJ612=AA612,1,0)</f>
        <v>1</v>
      </c>
      <c r="AQ612" s="8">
        <f>COUNTIF($A$2:$A$1228,A612)</f>
        <v>1</v>
      </c>
      <c r="AR612">
        <f>VLOOKUP(A612,[1]Hoja3!$C$2:$AO$841,39,FALSE)</f>
        <v>1</v>
      </c>
      <c r="AS612" t="str">
        <f>A612 &amp; COUNTIF(A$2:A612,A612)</f>
        <v>0E2B6569401</v>
      </c>
      <c r="AT612" s="10">
        <f>VLOOKUP(AS612,[1]Hoja3!$B$2:$AO$841,38,FALSE)</f>
        <v>1730.3000000000004</v>
      </c>
      <c r="AU612" s="9">
        <f>IF(AR612&gt;AQ612,1,0)</f>
        <v>0</v>
      </c>
      <c r="AV612">
        <f>IF(P612="NA",2,IF(OR(F612="INSTALACION NUEVA",F612="Mantenimiento preventivo"),3,IF(AND(AB612&lt;AF612,AK612&lt;&gt;1),4,IF(AT612&gt;AE612,1,0))))</f>
        <v>4</v>
      </c>
    </row>
    <row r="613" spans="1:48" x14ac:dyDescent="0.25">
      <c r="A613" t="s">
        <v>425</v>
      </c>
      <c r="B613">
        <v>2019</v>
      </c>
      <c r="C613" t="s">
        <v>37</v>
      </c>
      <c r="D613" t="s">
        <v>38</v>
      </c>
      <c r="E613">
        <v>11</v>
      </c>
      <c r="F613" t="s">
        <v>40</v>
      </c>
      <c r="G613">
        <v>3.1</v>
      </c>
      <c r="H613" t="s">
        <v>45</v>
      </c>
      <c r="I613">
        <v>803</v>
      </c>
      <c r="J613">
        <v>1573</v>
      </c>
      <c r="K613">
        <v>0.2</v>
      </c>
      <c r="L613">
        <v>0.6</v>
      </c>
      <c r="M613">
        <v>0.8</v>
      </c>
      <c r="N613">
        <v>1.05</v>
      </c>
      <c r="O613">
        <v>1.1000000000000001</v>
      </c>
      <c r="P613">
        <v>1.1499999999999999</v>
      </c>
      <c r="Q613" t="s">
        <v>46</v>
      </c>
      <c r="R613">
        <v>4</v>
      </c>
      <c r="S613">
        <v>6</v>
      </c>
      <c r="T613" t="s">
        <v>47</v>
      </c>
      <c r="U613" t="s">
        <v>48</v>
      </c>
      <c r="V613" t="s">
        <v>36</v>
      </c>
      <c r="W613">
        <v>2019</v>
      </c>
      <c r="X613" t="s">
        <v>37</v>
      </c>
      <c r="Y613" t="s">
        <v>38</v>
      </c>
      <c r="Z613">
        <v>16</v>
      </c>
      <c r="AA613">
        <v>0</v>
      </c>
      <c r="AB613">
        <v>31</v>
      </c>
      <c r="AC613">
        <v>1.1000000000000001</v>
      </c>
      <c r="AD613">
        <v>0.77500000000000002</v>
      </c>
      <c r="AE613">
        <v>1730.3</v>
      </c>
      <c r="AF613" s="10">
        <f>VLOOKUP(AS613,[1]Hoja3!$B$2:$AO$841,17,FALSE)</f>
        <v>94</v>
      </c>
      <c r="AG613" s="10">
        <f>VLOOKUP(AS613,[1]Hoja3!$B$2:$AO$841,23,FALSE)</f>
        <v>1.1499999999999999</v>
      </c>
      <c r="AH613" s="10">
        <f>VLOOKUP(AS613,[1]Hoja3!$B$2:$AO$841,28,FALSE)</f>
        <v>1.1208333333333331</v>
      </c>
      <c r="AI613" s="10" t="str">
        <f>VLOOKUP(AS613,[1]Hoja3!$B$2:$AO$841,19,FALSE)</f>
        <v>Light Production Digital Business</v>
      </c>
      <c r="AJ613" s="10">
        <f>VLOOKUP(AS613,[1]Hoja3!$B$2:$AO$841,15,FALSE)</f>
        <v>0</v>
      </c>
      <c r="AK613">
        <f>IF(AE613=AY613,1,0)</f>
        <v>0</v>
      </c>
      <c r="AL613">
        <f>IF(AB613=AF613,1,0)</f>
        <v>0</v>
      </c>
      <c r="AM613">
        <f>IF(AC613=AG613,1,0)</f>
        <v>0</v>
      </c>
      <c r="AN613">
        <f>IF(AD613=AH613,1,0)</f>
        <v>0</v>
      </c>
      <c r="AO613">
        <f>IF(H613=AI613,1,0)</f>
        <v>1</v>
      </c>
      <c r="AP613">
        <f>IF(AJ613=AA613,1,0)</f>
        <v>1</v>
      </c>
      <c r="AQ613" s="8">
        <f>COUNTIF($A$2:$A$1228,A613)</f>
        <v>2</v>
      </c>
      <c r="AR613">
        <f>VLOOKUP(A613,[1]Hoja3!$C$2:$AO$841,39,FALSE)</f>
        <v>2</v>
      </c>
      <c r="AS613" t="str">
        <f>A613 &amp; COUNTIF(A$2:A613,A613)</f>
        <v>0BG29488081</v>
      </c>
      <c r="AT613" s="10">
        <f>VLOOKUP(AS613,[1]Hoja3!$B$2:$AO$841,38,FALSE)</f>
        <v>1808.95</v>
      </c>
      <c r="AU613" s="9">
        <f>IF(AR613&gt;AQ613,1,0)</f>
        <v>0</v>
      </c>
      <c r="AV613">
        <f>IF(P613="NA",2,IF(OR(F613="INSTALACION NUEVA",F613="Mantenimiento preventivo"),3,IF(AND(AB613&lt;AF613,AK613&lt;&gt;1),4,IF(AT613&gt;AE613,1,0))))</f>
        <v>4</v>
      </c>
    </row>
    <row r="614" spans="1:48" x14ac:dyDescent="0.25">
      <c r="A614" t="s">
        <v>427</v>
      </c>
      <c r="B614">
        <v>2019</v>
      </c>
      <c r="C614" t="s">
        <v>37</v>
      </c>
      <c r="D614" t="s">
        <v>38</v>
      </c>
      <c r="E614">
        <v>11</v>
      </c>
      <c r="F614" t="s">
        <v>40</v>
      </c>
      <c r="G614">
        <v>2.3666670000000001</v>
      </c>
      <c r="H614" t="s">
        <v>45</v>
      </c>
      <c r="I614">
        <v>803</v>
      </c>
      <c r="J614">
        <v>1573</v>
      </c>
      <c r="K614">
        <v>0.2</v>
      </c>
      <c r="L614">
        <v>0.6</v>
      </c>
      <c r="M614">
        <v>0.8</v>
      </c>
      <c r="N614">
        <v>1.05</v>
      </c>
      <c r="O614">
        <v>1.1000000000000001</v>
      </c>
      <c r="P614">
        <v>1.1499999999999999</v>
      </c>
      <c r="Q614" t="s">
        <v>46</v>
      </c>
      <c r="R614">
        <v>4</v>
      </c>
      <c r="S614">
        <v>6</v>
      </c>
      <c r="T614" t="s">
        <v>47</v>
      </c>
      <c r="U614" t="s">
        <v>48</v>
      </c>
      <c r="V614" t="s">
        <v>36</v>
      </c>
      <c r="W614">
        <v>2019</v>
      </c>
      <c r="X614" t="s">
        <v>37</v>
      </c>
      <c r="Y614" t="s">
        <v>38</v>
      </c>
      <c r="Z614">
        <v>12</v>
      </c>
      <c r="AA614">
        <v>0</v>
      </c>
      <c r="AB614">
        <v>28</v>
      </c>
      <c r="AC614">
        <v>1.05</v>
      </c>
      <c r="AD614">
        <v>0.59166675000000002</v>
      </c>
      <c r="AE614">
        <v>1651.65</v>
      </c>
      <c r="AF614" s="10">
        <f>VLOOKUP(AS614,[1]Hoja3!$B$2:$AO$841,17,FALSE)</f>
        <v>42</v>
      </c>
      <c r="AG614" s="10">
        <f>VLOOKUP(AS614,[1]Hoja3!$B$2:$AO$841,23,FALSE)</f>
        <v>1.1000000000000001</v>
      </c>
      <c r="AH614" s="10">
        <f>VLOOKUP(AS614,[1]Hoja3!$B$2:$AO$841,28,FALSE)</f>
        <v>1</v>
      </c>
      <c r="AI614" s="10" t="str">
        <f>VLOOKUP(AS614,[1]Hoja3!$B$2:$AO$841,19,FALSE)</f>
        <v>Light Production Digital Business</v>
      </c>
      <c r="AJ614" s="10">
        <f>VLOOKUP(AS614,[1]Hoja3!$B$2:$AO$841,15,FALSE)</f>
        <v>0</v>
      </c>
      <c r="AK614">
        <f>IF(AE614=AY614,1,0)</f>
        <v>0</v>
      </c>
      <c r="AL614">
        <f>IF(AB614=AF614,1,0)</f>
        <v>0</v>
      </c>
      <c r="AM614">
        <f>IF(AC614=AG614,1,0)</f>
        <v>0</v>
      </c>
      <c r="AN614">
        <f>IF(AD614=AH614,1,0)</f>
        <v>0</v>
      </c>
      <c r="AO614">
        <f>IF(H614=AI614,1,0)</f>
        <v>1</v>
      </c>
      <c r="AP614">
        <f>IF(AJ614=AA614,1,0)</f>
        <v>1</v>
      </c>
      <c r="AQ614" s="8">
        <f>COUNTIF($A$2:$A$1228,A614)</f>
        <v>1</v>
      </c>
      <c r="AR614">
        <f>VLOOKUP(A614,[1]Hoja3!$C$2:$AO$841,39,FALSE)</f>
        <v>1</v>
      </c>
      <c r="AS614" t="str">
        <f>A614 &amp; COUNTIF(A$2:A614,A614)</f>
        <v>0BG29516631</v>
      </c>
      <c r="AT614" s="10">
        <f>VLOOKUP(AS614,[1]Hoja3!$B$2:$AO$841,38,FALSE)</f>
        <v>1730.3000000000004</v>
      </c>
      <c r="AU614" s="9">
        <f>IF(AR614&gt;AQ614,1,0)</f>
        <v>0</v>
      </c>
      <c r="AV614">
        <f>IF(P614="NA",2,IF(OR(F614="INSTALACION NUEVA",F614="Mantenimiento preventivo"),3,IF(AND(AB614&lt;AF614,AK614&lt;&gt;1),4,IF(AT614&gt;AE614,1,0))))</f>
        <v>4</v>
      </c>
    </row>
    <row r="615" spans="1:48" x14ac:dyDescent="0.25">
      <c r="A615" t="s">
        <v>854</v>
      </c>
      <c r="B615">
        <v>2019</v>
      </c>
      <c r="C615" t="s">
        <v>37</v>
      </c>
      <c r="D615" t="s">
        <v>38</v>
      </c>
      <c r="E615">
        <v>11</v>
      </c>
      <c r="F615" t="s">
        <v>40</v>
      </c>
      <c r="G615">
        <v>1.766667</v>
      </c>
      <c r="I615" t="s">
        <v>33</v>
      </c>
      <c r="J615" t="s">
        <v>33</v>
      </c>
      <c r="K615" t="s">
        <v>33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R615" t="s">
        <v>33</v>
      </c>
      <c r="S615" t="s">
        <v>33</v>
      </c>
      <c r="U615" t="s">
        <v>34</v>
      </c>
      <c r="V615" t="s">
        <v>50</v>
      </c>
      <c r="W615">
        <v>2019</v>
      </c>
      <c r="X615" t="s">
        <v>37</v>
      </c>
      <c r="Y615" t="s">
        <v>38</v>
      </c>
      <c r="Z615">
        <v>11</v>
      </c>
      <c r="AA615" t="s">
        <v>33</v>
      </c>
      <c r="AB615">
        <v>0</v>
      </c>
      <c r="AC615">
        <v>0</v>
      </c>
      <c r="AD615">
        <v>0</v>
      </c>
      <c r="AE615">
        <v>0</v>
      </c>
      <c r="AF615" s="10">
        <f>VLOOKUP(AS615,[1]Hoja3!$B$2:$AO$841,17,FALSE)</f>
        <v>2688</v>
      </c>
      <c r="AG615" s="10">
        <f>VLOOKUP(AS615,[1]Hoja3!$B$2:$AO$841,23,FALSE)</f>
        <v>1.05</v>
      </c>
      <c r="AH615" s="10">
        <f>VLOOKUP(AS615,[1]Hoja3!$B$2:$AO$841,28,FALSE)</f>
        <v>0.33999999999999997</v>
      </c>
      <c r="AI615" s="10" t="str">
        <f>VLOOKUP(AS615,[1]Hoja3!$B$2:$AO$841,19,FALSE)</f>
        <v>A4 Mono MFPs</v>
      </c>
      <c r="AJ615" s="10">
        <f>VLOOKUP(AS615,[1]Hoja3!$B$2:$AO$841,15,FALSE)</f>
        <v>0</v>
      </c>
      <c r="AK615">
        <f>IF(AE615=AY615,1,0)</f>
        <v>1</v>
      </c>
      <c r="AL615">
        <f>IF(AB615=AF615,1,0)</f>
        <v>0</v>
      </c>
      <c r="AM615">
        <f>IF(AC615=AG615,1,0)</f>
        <v>0</v>
      </c>
      <c r="AN615">
        <f>IF(AD615=AH615,1,0)</f>
        <v>0</v>
      </c>
      <c r="AO615">
        <f>IF(H615=AI615,1,0)</f>
        <v>0</v>
      </c>
      <c r="AP615">
        <f>IF(AJ615=AA615,1,0)</f>
        <v>0</v>
      </c>
      <c r="AQ615" s="8">
        <f>COUNTIF($A$2:$A$1228,A615)</f>
        <v>1</v>
      </c>
      <c r="AR615">
        <f>VLOOKUP(A615,[1]Hoja3!$C$2:$AO$841,39,FALSE)</f>
        <v>1</v>
      </c>
      <c r="AS615" t="str">
        <f>A615 &amp; COUNTIF(A$2:A615,A615)</f>
        <v>09HB3336161</v>
      </c>
      <c r="AT615" s="10">
        <f>VLOOKUP(AS615,[1]Hoja3!$B$2:$AO$841,38,FALSE)</f>
        <v>750.75000000000011</v>
      </c>
      <c r="AU615" s="9">
        <f>IF(AR615&gt;AQ615,1,0)</f>
        <v>0</v>
      </c>
      <c r="AV615">
        <f>IF(P615="NA",2,IF(OR(F615="INSTALACION NUEVA",F615="Mantenimiento preventivo"),3,IF(AND(AB615&lt;AF615,AK615&lt;&gt;1),4,IF(AT615&gt;AE615,1,0))))</f>
        <v>2</v>
      </c>
    </row>
    <row r="616" spans="1:48" x14ac:dyDescent="0.25">
      <c r="A616" t="s">
        <v>441</v>
      </c>
      <c r="B616">
        <v>2019</v>
      </c>
      <c r="C616" t="s">
        <v>37</v>
      </c>
      <c r="D616" t="s">
        <v>38</v>
      </c>
      <c r="E616">
        <v>11</v>
      </c>
      <c r="F616" t="s">
        <v>40</v>
      </c>
      <c r="G616">
        <v>0.21666669999999999</v>
      </c>
      <c r="H616" t="s">
        <v>116</v>
      </c>
      <c r="I616">
        <v>655</v>
      </c>
      <c r="J616">
        <v>1365</v>
      </c>
      <c r="K616">
        <v>0</v>
      </c>
      <c r="L616">
        <v>0</v>
      </c>
      <c r="M616">
        <v>0.6</v>
      </c>
      <c r="N616">
        <v>0.8</v>
      </c>
      <c r="O616">
        <v>1.05</v>
      </c>
      <c r="P616">
        <v>1.1000000000000001</v>
      </c>
      <c r="Q616" t="s">
        <v>46</v>
      </c>
      <c r="R616">
        <v>5</v>
      </c>
      <c r="S616">
        <v>9</v>
      </c>
      <c r="T616" t="s">
        <v>47</v>
      </c>
      <c r="U616" t="s">
        <v>58</v>
      </c>
      <c r="V616" t="s">
        <v>55</v>
      </c>
      <c r="W616">
        <v>2019</v>
      </c>
      <c r="X616" t="s">
        <v>37</v>
      </c>
      <c r="Y616" t="s">
        <v>38</v>
      </c>
      <c r="Z616">
        <v>11</v>
      </c>
      <c r="AA616">
        <v>0</v>
      </c>
      <c r="AB616">
        <v>0</v>
      </c>
      <c r="AC616">
        <v>1.1000000000000001</v>
      </c>
      <c r="AD616">
        <v>4.3333339999999998E-2</v>
      </c>
      <c r="AE616">
        <v>1501.5</v>
      </c>
      <c r="AF616" s="10">
        <f>VLOOKUP(AS616,[1]Hoja3!$B$2:$AO$841,17,FALSE)</f>
        <v>447</v>
      </c>
      <c r="AG616" s="10">
        <f>VLOOKUP(AS616,[1]Hoja3!$B$2:$AO$841,23,FALSE)</f>
        <v>1.1000000000000001</v>
      </c>
      <c r="AH616" s="10">
        <f>VLOOKUP(AS616,[1]Hoja3!$B$2:$AO$841,28,FALSE)</f>
        <v>0.128</v>
      </c>
      <c r="AI616" s="10" t="str">
        <f>VLOOKUP(AS616,[1]Hoja3!$B$2:$AO$841,19,FALSE)</f>
        <v>Office Digital</v>
      </c>
      <c r="AJ616" s="10">
        <f>VLOOKUP(AS616,[1]Hoja3!$B$2:$AO$841,15,FALSE)</f>
        <v>0</v>
      </c>
      <c r="AK616">
        <f>IF(AE616=AY616,1,0)</f>
        <v>0</v>
      </c>
      <c r="AL616">
        <f>IF(AB616=AF616,1,0)</f>
        <v>0</v>
      </c>
      <c r="AM616">
        <f>IF(AC616=AG616,1,0)</f>
        <v>1</v>
      </c>
      <c r="AN616">
        <f>IF(AD616=AH616,1,0)</f>
        <v>0</v>
      </c>
      <c r="AO616">
        <f>IF(H616=AI616,1,0)</f>
        <v>1</v>
      </c>
      <c r="AP616">
        <f>IF(AJ616=AA616,1,0)</f>
        <v>1</v>
      </c>
      <c r="AQ616" s="8">
        <f>COUNTIF($A$2:$A$1228,A616)</f>
        <v>2</v>
      </c>
      <c r="AR616">
        <f>VLOOKUP(A616,[1]Hoja3!$C$2:$AO$841,39,FALSE)</f>
        <v>2</v>
      </c>
      <c r="AS616" t="str">
        <f>A616 &amp; COUNTIF(A$2:A616,A616)</f>
        <v>0X767058391</v>
      </c>
      <c r="AT616" s="10">
        <f>VLOOKUP(AS616,[1]Hoja3!$B$2:$AO$841,38,FALSE)</f>
        <v>1501.5000000000002</v>
      </c>
      <c r="AU616" s="9">
        <f>IF(AR616&gt;AQ616,1,0)</f>
        <v>0</v>
      </c>
      <c r="AV616">
        <f>IF(P616="NA",2,IF(OR(F616="INSTALACION NUEVA",F616="Mantenimiento preventivo"),3,IF(AND(AB616&lt;AF616,AK616&lt;&gt;1),4,IF(AT616&gt;AE616,1,0))))</f>
        <v>4</v>
      </c>
    </row>
    <row r="617" spans="1:48" x14ac:dyDescent="0.25">
      <c r="A617" t="s">
        <v>348</v>
      </c>
      <c r="B617">
        <v>2019</v>
      </c>
      <c r="C617" t="s">
        <v>37</v>
      </c>
      <c r="D617" t="s">
        <v>38</v>
      </c>
      <c r="E617">
        <v>25</v>
      </c>
      <c r="F617" t="s">
        <v>44</v>
      </c>
      <c r="G617">
        <v>0</v>
      </c>
      <c r="H617" t="s">
        <v>116</v>
      </c>
      <c r="I617">
        <v>655</v>
      </c>
      <c r="J617">
        <v>1365</v>
      </c>
      <c r="K617">
        <v>0</v>
      </c>
      <c r="L617">
        <v>0</v>
      </c>
      <c r="M617">
        <v>0.6</v>
      </c>
      <c r="N617">
        <v>0.8</v>
      </c>
      <c r="O617">
        <v>1.05</v>
      </c>
      <c r="P617">
        <v>1.1000000000000001</v>
      </c>
      <c r="Q617" t="s">
        <v>46</v>
      </c>
      <c r="R617">
        <v>5</v>
      </c>
      <c r="S617">
        <v>9</v>
      </c>
      <c r="T617" t="s">
        <v>47</v>
      </c>
      <c r="U617" t="s">
        <v>58</v>
      </c>
      <c r="V617" t="s">
        <v>55</v>
      </c>
      <c r="W617">
        <v>2019</v>
      </c>
      <c r="X617" t="s">
        <v>37</v>
      </c>
      <c r="Y617" t="s">
        <v>38</v>
      </c>
      <c r="Z617">
        <v>25</v>
      </c>
      <c r="AA617">
        <v>0</v>
      </c>
      <c r="AB617">
        <v>16</v>
      </c>
      <c r="AC617">
        <v>0</v>
      </c>
      <c r="AD617">
        <v>0</v>
      </c>
      <c r="AE617">
        <v>1365</v>
      </c>
      <c r="AF617" s="10" t="str">
        <f>VLOOKUP(AS617,[1]Hoja3!$B$2:$AO$841,17,FALSE)</f>
        <v xml:space="preserve">  </v>
      </c>
      <c r="AG617" s="10">
        <f>VLOOKUP(AS617,[1]Hoja3!$B$2:$AO$841,23,FALSE)</f>
        <v>1</v>
      </c>
      <c r="AH617" s="10">
        <f>VLOOKUP(AS617,[1]Hoja3!$B$2:$AO$841,28,FALSE)</f>
        <v>1</v>
      </c>
      <c r="AI617" s="10" t="str">
        <f>VLOOKUP(AS617,[1]Hoja3!$B$2:$AO$841,19,FALSE)</f>
        <v>Office Digital</v>
      </c>
      <c r="AJ617" s="10">
        <f>VLOOKUP(AS617,[1]Hoja3!$B$2:$AO$841,15,FALSE)</f>
        <v>0</v>
      </c>
      <c r="AK617">
        <f>IF(AE617=AY617,1,0)</f>
        <v>0</v>
      </c>
      <c r="AL617">
        <f>IF(AB617=AF617,1,0)</f>
        <v>0</v>
      </c>
      <c r="AM617">
        <f>IF(AC617=AG617,1,0)</f>
        <v>0</v>
      </c>
      <c r="AN617">
        <f>IF(AD617=AH617,1,0)</f>
        <v>0</v>
      </c>
      <c r="AO617">
        <f>IF(H617=AI617,1,0)</f>
        <v>1</v>
      </c>
      <c r="AP617">
        <f>IF(AJ617=AA617,1,0)</f>
        <v>1</v>
      </c>
      <c r="AQ617" s="8">
        <f>COUNTIF($A$2:$A$1228,A617)</f>
        <v>2</v>
      </c>
      <c r="AR617">
        <f>VLOOKUP(A617,[1]Hoja3!$C$2:$AO$841,39,FALSE)</f>
        <v>2</v>
      </c>
      <c r="AS617" t="str">
        <f>A617 &amp; COUNTIF(A$2:A617,A617)</f>
        <v>0EX73826052</v>
      </c>
      <c r="AT617" s="10">
        <f>VLOOKUP(AS617,[1]Hoja3!$B$2:$AO$841,38,FALSE)</f>
        <v>1365</v>
      </c>
      <c r="AU617" s="9">
        <f>IF(AR617&gt;AQ617,1,0)</f>
        <v>0</v>
      </c>
      <c r="AV617">
        <f>IF(P617="NA",2,IF(OR(F617="INSTALACION NUEVA",F617="Mantenimiento preventivo"),3,IF(AND(AB617&lt;AF617,AK617&lt;&gt;1),4,IF(AT617&gt;AE617,1,0))))</f>
        <v>3</v>
      </c>
    </row>
    <row r="618" spans="1:48" x14ac:dyDescent="0.25">
      <c r="A618" t="s">
        <v>137</v>
      </c>
      <c r="B618">
        <v>2019</v>
      </c>
      <c r="C618" t="s">
        <v>37</v>
      </c>
      <c r="D618" t="s">
        <v>38</v>
      </c>
      <c r="E618">
        <v>11</v>
      </c>
      <c r="F618" t="s">
        <v>40</v>
      </c>
      <c r="G618">
        <v>0.88333329999999999</v>
      </c>
      <c r="H618" t="s">
        <v>48</v>
      </c>
      <c r="I618">
        <v>1116</v>
      </c>
      <c r="J618">
        <v>2145</v>
      </c>
      <c r="K618">
        <v>0.6</v>
      </c>
      <c r="L618">
        <v>0.8</v>
      </c>
      <c r="M618">
        <v>1.05</v>
      </c>
      <c r="N618">
        <v>1.1000000000000001</v>
      </c>
      <c r="O618">
        <v>1.1499999999999999</v>
      </c>
      <c r="P618">
        <v>1.2</v>
      </c>
      <c r="Q618" t="s">
        <v>46</v>
      </c>
      <c r="R618">
        <v>3</v>
      </c>
      <c r="S618">
        <v>6</v>
      </c>
      <c r="T618" t="s">
        <v>47</v>
      </c>
      <c r="U618" t="s">
        <v>48</v>
      </c>
      <c r="V618" t="s">
        <v>50</v>
      </c>
      <c r="W618">
        <v>2019</v>
      </c>
      <c r="X618" t="s">
        <v>37</v>
      </c>
      <c r="Y618" t="s">
        <v>38</v>
      </c>
      <c r="Z618">
        <v>17</v>
      </c>
      <c r="AA618">
        <v>0</v>
      </c>
      <c r="AB618">
        <v>3</v>
      </c>
      <c r="AC618">
        <v>0.8</v>
      </c>
      <c r="AD618">
        <v>0.29444443333333298</v>
      </c>
      <c r="AE618">
        <v>1716</v>
      </c>
      <c r="AF618" s="10">
        <f>VLOOKUP(AS618,[1]Hoja3!$B$2:$AO$841,17,FALSE)</f>
        <v>7</v>
      </c>
      <c r="AG618" s="10">
        <f>VLOOKUP(AS618,[1]Hoja3!$B$2:$AO$841,23,FALSE)</f>
        <v>1.05</v>
      </c>
      <c r="AH618" s="10">
        <f>VLOOKUP(AS618,[1]Hoja3!$B$2:$AO$841,28,FALSE)</f>
        <v>0.3833333333333333</v>
      </c>
      <c r="AI618" s="10" t="str">
        <f>VLOOKUP(AS618,[1]Hoja3!$B$2:$AO$841,19,FALSE)</f>
        <v>High End Cut Sheet</v>
      </c>
      <c r="AJ618" s="10">
        <f>VLOOKUP(AS618,[1]Hoja3!$B$2:$AO$841,15,FALSE)</f>
        <v>0</v>
      </c>
      <c r="AK618">
        <f>IF(AE618=AY618,1,0)</f>
        <v>0</v>
      </c>
      <c r="AL618">
        <f>IF(AB618=AF618,1,0)</f>
        <v>0</v>
      </c>
      <c r="AM618">
        <f>IF(AC618=AG618,1,0)</f>
        <v>0</v>
      </c>
      <c r="AN618">
        <f>IF(AD618=AH618,1,0)</f>
        <v>0</v>
      </c>
      <c r="AO618">
        <f>IF(H618=AI618,1,0)</f>
        <v>1</v>
      </c>
      <c r="AP618">
        <f>IF(AJ618=AA618,1,0)</f>
        <v>1</v>
      </c>
      <c r="AQ618" s="8">
        <f>COUNTIF($A$2:$A$1228,A618)</f>
        <v>3</v>
      </c>
      <c r="AR618">
        <f>VLOOKUP(A618,[1]Hoja3!$C$2:$AO$841,39,FALSE)</f>
        <v>3</v>
      </c>
      <c r="AS618" t="str">
        <f>A618 &amp; COUNTIF(A$2:A618,A618)</f>
        <v>0UHA0020043</v>
      </c>
      <c r="AT618" s="10">
        <f>VLOOKUP(AS618,[1]Hoja3!$B$2:$AO$841,38,FALSE)</f>
        <v>2252.25</v>
      </c>
      <c r="AU618" s="9">
        <f>IF(AR618&gt;AQ618,1,0)</f>
        <v>0</v>
      </c>
      <c r="AV618">
        <f>IF(P618="NA",2,IF(OR(F618="INSTALACION NUEVA",F618="Mantenimiento preventivo"),3,IF(AND(AB618&lt;AF618,AK618&lt;&gt;1),4,IF(AT618&gt;AE618,1,0))))</f>
        <v>4</v>
      </c>
    </row>
    <row r="619" spans="1:48" x14ac:dyDescent="0.25">
      <c r="A619" t="s">
        <v>440</v>
      </c>
      <c r="B619">
        <v>2019</v>
      </c>
      <c r="C619" t="s">
        <v>37</v>
      </c>
      <c r="D619" t="s">
        <v>38</v>
      </c>
      <c r="E619">
        <v>11</v>
      </c>
      <c r="F619" t="s">
        <v>40</v>
      </c>
      <c r="G619">
        <v>2.2999999999999998</v>
      </c>
      <c r="H619" t="s">
        <v>58</v>
      </c>
      <c r="I619">
        <v>655</v>
      </c>
      <c r="J619">
        <v>1365</v>
      </c>
      <c r="K619">
        <v>0</v>
      </c>
      <c r="L619">
        <v>0</v>
      </c>
      <c r="M619">
        <v>0.6</v>
      </c>
      <c r="N619">
        <v>0.8</v>
      </c>
      <c r="O619">
        <v>1.05</v>
      </c>
      <c r="P619">
        <v>1.1000000000000001</v>
      </c>
      <c r="Q619" t="s">
        <v>46</v>
      </c>
      <c r="R619">
        <v>5</v>
      </c>
      <c r="S619">
        <v>9</v>
      </c>
      <c r="T619" t="s">
        <v>47</v>
      </c>
      <c r="U619" t="s">
        <v>58</v>
      </c>
      <c r="V619" t="s">
        <v>55</v>
      </c>
      <c r="W619">
        <v>2019</v>
      </c>
      <c r="X619" t="s">
        <v>37</v>
      </c>
      <c r="Y619" t="s">
        <v>38</v>
      </c>
      <c r="Z619">
        <v>16</v>
      </c>
      <c r="AA619">
        <v>0</v>
      </c>
      <c r="AB619">
        <v>43</v>
      </c>
      <c r="AC619">
        <v>1.05</v>
      </c>
      <c r="AD619">
        <v>0.46</v>
      </c>
      <c r="AE619">
        <v>1433.25</v>
      </c>
      <c r="AF619" s="10">
        <f>VLOOKUP(AS619,[1]Hoja3!$B$2:$AO$841,17,FALSE)</f>
        <v>115</v>
      </c>
      <c r="AG619" s="10">
        <f>VLOOKUP(AS619,[1]Hoja3!$B$2:$AO$841,23,FALSE)</f>
        <v>1.1000000000000001</v>
      </c>
      <c r="AH619" s="10">
        <f>VLOOKUP(AS619,[1]Hoja3!$B$2:$AO$841,28,FALSE)</f>
        <v>0.28999999999999998</v>
      </c>
      <c r="AI619" s="10" t="str">
        <f>VLOOKUP(AS619,[1]Hoja3!$B$2:$AO$841,19,FALSE)</f>
        <v>Departmental Digital</v>
      </c>
      <c r="AJ619" s="10">
        <f>VLOOKUP(AS619,[1]Hoja3!$B$2:$AO$841,15,FALSE)</f>
        <v>0</v>
      </c>
      <c r="AK619">
        <f>IF(AE619=AY619,1,0)</f>
        <v>0</v>
      </c>
      <c r="AL619">
        <f>IF(AB619=AF619,1,0)</f>
        <v>0</v>
      </c>
      <c r="AM619">
        <f>IF(AC619=AG619,1,0)</f>
        <v>0</v>
      </c>
      <c r="AN619">
        <f>IF(AD619=AH619,1,0)</f>
        <v>0</v>
      </c>
      <c r="AO619">
        <f>IF(H619=AI619,1,0)</f>
        <v>1</v>
      </c>
      <c r="AP619">
        <f>IF(AJ619=AA619,1,0)</f>
        <v>1</v>
      </c>
      <c r="AQ619" s="8">
        <f>COUNTIF($A$2:$A$1228,A619)</f>
        <v>1</v>
      </c>
      <c r="AR619">
        <f>VLOOKUP(A619,[1]Hoja3!$C$2:$AO$841,39,FALSE)</f>
        <v>1</v>
      </c>
      <c r="AS619" t="str">
        <f>A619 &amp; COUNTIF(A$2:A619,A619)</f>
        <v>0X767039181</v>
      </c>
      <c r="AT619" s="10">
        <f>VLOOKUP(AS619,[1]Hoja3!$B$2:$AO$841,38,FALSE)</f>
        <v>1501.5000000000002</v>
      </c>
      <c r="AU619" s="9">
        <f>IF(AR619&gt;AQ619,1,0)</f>
        <v>0</v>
      </c>
      <c r="AV619">
        <f>IF(P619="NA",2,IF(OR(F619="INSTALACION NUEVA",F619="Mantenimiento preventivo"),3,IF(AND(AB619&lt;AF619,AK619&lt;&gt;1),4,IF(AT619&gt;AE619,1,0))))</f>
        <v>4</v>
      </c>
    </row>
    <row r="620" spans="1:48" x14ac:dyDescent="0.25">
      <c r="A620" t="s">
        <v>424</v>
      </c>
      <c r="B620">
        <v>2019</v>
      </c>
      <c r="C620" t="s">
        <v>37</v>
      </c>
      <c r="D620" t="s">
        <v>38</v>
      </c>
      <c r="E620">
        <v>11</v>
      </c>
      <c r="F620" t="s">
        <v>40</v>
      </c>
      <c r="G620">
        <v>3.9</v>
      </c>
      <c r="H620" t="s">
        <v>45</v>
      </c>
      <c r="I620">
        <v>803</v>
      </c>
      <c r="J620">
        <v>1573</v>
      </c>
      <c r="K620">
        <v>0.2</v>
      </c>
      <c r="L620">
        <v>0.6</v>
      </c>
      <c r="M620">
        <v>0.8</v>
      </c>
      <c r="N620">
        <v>1.05</v>
      </c>
      <c r="O620">
        <v>1.1000000000000001</v>
      </c>
      <c r="P620">
        <v>1.1499999999999999</v>
      </c>
      <c r="Q620" t="s">
        <v>46</v>
      </c>
      <c r="R620">
        <v>4</v>
      </c>
      <c r="S620">
        <v>6</v>
      </c>
      <c r="T620" t="s">
        <v>47</v>
      </c>
      <c r="U620" t="s">
        <v>48</v>
      </c>
      <c r="V620" t="s">
        <v>83</v>
      </c>
      <c r="W620">
        <v>2019</v>
      </c>
      <c r="X620" t="s">
        <v>37</v>
      </c>
      <c r="Y620" t="s">
        <v>38</v>
      </c>
      <c r="Z620">
        <v>18</v>
      </c>
      <c r="AA620">
        <v>0</v>
      </c>
      <c r="AB620">
        <v>16</v>
      </c>
      <c r="AC620">
        <v>1.05</v>
      </c>
      <c r="AD620">
        <v>0.97499999999999998</v>
      </c>
      <c r="AE620">
        <v>1651.65</v>
      </c>
      <c r="AF620" s="10">
        <f>VLOOKUP(AS620,[1]Hoja3!$B$2:$AO$841,17,FALSE)</f>
        <v>16</v>
      </c>
      <c r="AG620" s="10">
        <f>VLOOKUP(AS620,[1]Hoja3!$B$2:$AO$841,23,FALSE)</f>
        <v>1.05</v>
      </c>
      <c r="AH620" s="10">
        <f>VLOOKUP(AS620,[1]Hoja3!$B$2:$AO$841,28,FALSE)</f>
        <v>1.3149999999999999</v>
      </c>
      <c r="AI620" s="10" t="str">
        <f>VLOOKUP(AS620,[1]Hoja3!$B$2:$AO$841,19,FALSE)</f>
        <v>Light Production Digital Business</v>
      </c>
      <c r="AJ620" s="10">
        <f>VLOOKUP(AS620,[1]Hoja3!$B$2:$AO$841,15,FALSE)</f>
        <v>0</v>
      </c>
      <c r="AK620">
        <f>IF(AE620=AY620,1,0)</f>
        <v>0</v>
      </c>
      <c r="AL620">
        <f>IF(AB620=AF620,1,0)</f>
        <v>1</v>
      </c>
      <c r="AM620">
        <f>IF(AC620=AG620,1,0)</f>
        <v>1</v>
      </c>
      <c r="AN620">
        <f>IF(AD620=AH620,1,0)</f>
        <v>0</v>
      </c>
      <c r="AO620">
        <f>IF(H620=AI620,1,0)</f>
        <v>1</v>
      </c>
      <c r="AP620">
        <f>IF(AJ620=AA620,1,0)</f>
        <v>1</v>
      </c>
      <c r="AQ620" s="8">
        <f>COUNTIF($A$2:$A$1228,A620)</f>
        <v>1</v>
      </c>
      <c r="AR620">
        <f>VLOOKUP(A620,[1]Hoja3!$C$2:$AO$841,39,FALSE)</f>
        <v>1</v>
      </c>
      <c r="AS620" t="str">
        <f>A620 &amp; COUNTIF(A$2:A620,A620)</f>
        <v>0BG09667291</v>
      </c>
      <c r="AT620" s="10">
        <f>VLOOKUP(AS620,[1]Hoja3!$B$2:$AO$841,38,FALSE)</f>
        <v>1258.4000000000003</v>
      </c>
      <c r="AU620" s="9">
        <f>IF(AR620&gt;AQ620,1,0)</f>
        <v>0</v>
      </c>
      <c r="AV620">
        <f>IF(P620="NA",2,IF(OR(F620="INSTALACION NUEVA",F620="Mantenimiento preventivo"),3,IF(AND(AB620&lt;AF620,AK620&lt;&gt;1),4,IF(AT620&gt;AE620,1,0))))</f>
        <v>0</v>
      </c>
    </row>
    <row r="621" spans="1:48" x14ac:dyDescent="0.25">
      <c r="A621" t="s">
        <v>430</v>
      </c>
      <c r="B621">
        <v>2019</v>
      </c>
      <c r="C621" t="s">
        <v>37</v>
      </c>
      <c r="D621" t="s">
        <v>38</v>
      </c>
      <c r="E621">
        <v>11</v>
      </c>
      <c r="F621" t="s">
        <v>40</v>
      </c>
      <c r="G621">
        <v>1.8333330000000001</v>
      </c>
      <c r="H621" t="s">
        <v>71</v>
      </c>
      <c r="I621">
        <v>468</v>
      </c>
      <c r="J621">
        <v>715</v>
      </c>
      <c r="K621">
        <v>0</v>
      </c>
      <c r="L621">
        <v>0</v>
      </c>
      <c r="M621">
        <v>0</v>
      </c>
      <c r="N621">
        <v>0.6</v>
      </c>
      <c r="O621">
        <v>0.8</v>
      </c>
      <c r="P621">
        <v>1.05</v>
      </c>
      <c r="Q621" t="s">
        <v>46</v>
      </c>
      <c r="R621">
        <v>5</v>
      </c>
      <c r="S621">
        <v>9</v>
      </c>
      <c r="T621" t="s">
        <v>47</v>
      </c>
      <c r="U621" t="s">
        <v>71</v>
      </c>
      <c r="V621" t="s">
        <v>55</v>
      </c>
      <c r="W621">
        <v>2019</v>
      </c>
      <c r="X621" t="s">
        <v>37</v>
      </c>
      <c r="Y621" t="s">
        <v>38</v>
      </c>
      <c r="Z621">
        <v>11</v>
      </c>
      <c r="AA621">
        <v>0</v>
      </c>
      <c r="AB621">
        <v>176</v>
      </c>
      <c r="AC621">
        <v>1.05</v>
      </c>
      <c r="AD621">
        <v>0.36666660000000001</v>
      </c>
      <c r="AE621">
        <v>750.75</v>
      </c>
      <c r="AF621" s="10">
        <f>VLOOKUP(AS621,[1]Hoja3!$B$2:$AO$841,17,FALSE)</f>
        <v>177</v>
      </c>
      <c r="AG621" s="10">
        <f>VLOOKUP(AS621,[1]Hoja3!$B$2:$AO$841,23,FALSE)</f>
        <v>1.05</v>
      </c>
      <c r="AH621" s="10">
        <f>VLOOKUP(AS621,[1]Hoja3!$B$2:$AO$841,28,FALSE)</f>
        <v>0.46600000000000003</v>
      </c>
      <c r="AI621" s="10" t="str">
        <f>VLOOKUP(AS621,[1]Hoja3!$B$2:$AO$841,19,FALSE)</f>
        <v>Entry Mono Printers</v>
      </c>
      <c r="AJ621" s="10">
        <f>VLOOKUP(AS621,[1]Hoja3!$B$2:$AO$841,15,FALSE)</f>
        <v>0</v>
      </c>
      <c r="AK621">
        <f>IF(AE621=AY621,1,0)</f>
        <v>0</v>
      </c>
      <c r="AL621">
        <f>IF(AB621=AF621,1,0)</f>
        <v>0</v>
      </c>
      <c r="AM621">
        <f>IF(AC621=AG621,1,0)</f>
        <v>1</v>
      </c>
      <c r="AN621">
        <f>IF(AD621=AH621,1,0)</f>
        <v>0</v>
      </c>
      <c r="AO621">
        <f>IF(H621=AI621,1,0)</f>
        <v>1</v>
      </c>
      <c r="AP621">
        <f>IF(AJ621=AA621,1,0)</f>
        <v>1</v>
      </c>
      <c r="AQ621" s="8">
        <f>COUNTIF($A$2:$A$1228,A621)</f>
        <v>1</v>
      </c>
      <c r="AR621">
        <f>VLOOKUP(A621,[1]Hoja3!$C$2:$AO$841,39,FALSE)</f>
        <v>1</v>
      </c>
      <c r="AS621" t="str">
        <f>A621 &amp; COUNTIF(A$2:A621,A621)</f>
        <v>0D6X4579871</v>
      </c>
      <c r="AT621" s="10">
        <f>VLOOKUP(AS621,[1]Hoja3!$B$2:$AO$841,38,FALSE)</f>
        <v>750.75000000000011</v>
      </c>
      <c r="AU621" s="9">
        <f>IF(AR621&gt;AQ621,1,0)</f>
        <v>0</v>
      </c>
      <c r="AV621">
        <f>IF(P621="NA",2,IF(OR(F621="INSTALACION NUEVA",F621="Mantenimiento preventivo"),3,IF(AND(AB621&lt;AF621,AK621&lt;&gt;1),4,IF(AT621&gt;AE621,1,0))))</f>
        <v>4</v>
      </c>
    </row>
    <row r="622" spans="1:48" x14ac:dyDescent="0.25">
      <c r="A622" t="s">
        <v>855</v>
      </c>
      <c r="B622">
        <v>2019</v>
      </c>
      <c r="C622" t="s">
        <v>37</v>
      </c>
      <c r="D622" t="s">
        <v>38</v>
      </c>
      <c r="E622">
        <v>11</v>
      </c>
      <c r="F622" t="s">
        <v>40</v>
      </c>
      <c r="G622">
        <v>1.733333</v>
      </c>
      <c r="I622" t="s">
        <v>33</v>
      </c>
      <c r="J622" t="s">
        <v>33</v>
      </c>
      <c r="K622" t="s">
        <v>33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R622" t="s">
        <v>33</v>
      </c>
      <c r="S622" t="s">
        <v>33</v>
      </c>
      <c r="U622" t="s">
        <v>34</v>
      </c>
      <c r="V622" t="s">
        <v>50</v>
      </c>
      <c r="W622">
        <v>2019</v>
      </c>
      <c r="X622" t="s">
        <v>37</v>
      </c>
      <c r="Y622" t="s">
        <v>38</v>
      </c>
      <c r="Z622">
        <v>11</v>
      </c>
      <c r="AA622" t="s">
        <v>33</v>
      </c>
      <c r="AB622">
        <v>0</v>
      </c>
      <c r="AC622">
        <v>0</v>
      </c>
      <c r="AD622">
        <v>0</v>
      </c>
      <c r="AE622">
        <v>0</v>
      </c>
      <c r="AF622" s="10">
        <f>VLOOKUP(AS622,[1]Hoja3!$B$2:$AO$841,17,FALSE)</f>
        <v>462</v>
      </c>
      <c r="AG622" s="10">
        <f>VLOOKUP(AS622,[1]Hoja3!$B$2:$AO$841,23,FALSE)</f>
        <v>1.05</v>
      </c>
      <c r="AH622" s="10">
        <f>VLOOKUP(AS622,[1]Hoja3!$B$2:$AO$841,28,FALSE)</f>
        <v>0.39</v>
      </c>
      <c r="AI622" s="10" t="str">
        <f>VLOOKUP(AS622,[1]Hoja3!$B$2:$AO$841,19,FALSE)</f>
        <v>A4 Mono MFPs</v>
      </c>
      <c r="AJ622" s="10">
        <f>VLOOKUP(AS622,[1]Hoja3!$B$2:$AO$841,15,FALSE)</f>
        <v>0</v>
      </c>
      <c r="AK622">
        <f>IF(AE622=AY622,1,0)</f>
        <v>1</v>
      </c>
      <c r="AL622">
        <f>IF(AB622=AF622,1,0)</f>
        <v>0</v>
      </c>
      <c r="AM622">
        <f>IF(AC622=AG622,1,0)</f>
        <v>0</v>
      </c>
      <c r="AN622">
        <f>IF(AD622=AH622,1,0)</f>
        <v>0</v>
      </c>
      <c r="AO622">
        <f>IF(H622=AI622,1,0)</f>
        <v>0</v>
      </c>
      <c r="AP622">
        <f>IF(AJ622=AA622,1,0)</f>
        <v>0</v>
      </c>
      <c r="AQ622" s="8">
        <f>COUNTIF($A$2:$A$1228,A622)</f>
        <v>1</v>
      </c>
      <c r="AR622">
        <f>VLOOKUP(A622,[1]Hoja3!$C$2:$AO$841,39,FALSE)</f>
        <v>1</v>
      </c>
      <c r="AS622" t="str">
        <f>A622 &amp; COUNTIF(A$2:A622,A622)</f>
        <v>0C4X0112101</v>
      </c>
      <c r="AT622" s="10">
        <f>VLOOKUP(AS622,[1]Hoja3!$B$2:$AO$841,38,FALSE)</f>
        <v>750.75000000000011</v>
      </c>
      <c r="AU622" s="9">
        <f>IF(AR622&gt;AQ622,1,0)</f>
        <v>0</v>
      </c>
      <c r="AV622">
        <f>IF(P622="NA",2,IF(OR(F622="INSTALACION NUEVA",F622="Mantenimiento preventivo"),3,IF(AND(AB622&lt;AF622,AK622&lt;&gt;1),4,IF(AT622&gt;AE622,1,0))))</f>
        <v>2</v>
      </c>
    </row>
    <row r="623" spans="1:48" x14ac:dyDescent="0.25">
      <c r="A623" t="s">
        <v>841</v>
      </c>
      <c r="B623">
        <v>2019</v>
      </c>
      <c r="C623" t="s">
        <v>37</v>
      </c>
      <c r="D623" t="s">
        <v>38</v>
      </c>
      <c r="E623">
        <v>11</v>
      </c>
      <c r="F623" t="s">
        <v>44</v>
      </c>
      <c r="G623">
        <v>0</v>
      </c>
      <c r="H623" t="s">
        <v>34</v>
      </c>
      <c r="I623">
        <v>468</v>
      </c>
      <c r="J623">
        <v>715</v>
      </c>
      <c r="K623">
        <v>0</v>
      </c>
      <c r="L623">
        <v>0</v>
      </c>
      <c r="M623">
        <v>0</v>
      </c>
      <c r="N623">
        <v>0.6</v>
      </c>
      <c r="O623">
        <v>0.8</v>
      </c>
      <c r="P623">
        <v>1.05</v>
      </c>
      <c r="Q623" t="s">
        <v>46</v>
      </c>
      <c r="R623">
        <v>5</v>
      </c>
      <c r="S623">
        <v>9</v>
      </c>
      <c r="T623" t="s">
        <v>47</v>
      </c>
      <c r="U623" t="s">
        <v>34</v>
      </c>
      <c r="V623" t="s">
        <v>50</v>
      </c>
      <c r="W623">
        <v>2019</v>
      </c>
      <c r="X623" t="s">
        <v>37</v>
      </c>
      <c r="Y623" t="s">
        <v>38</v>
      </c>
      <c r="Z623">
        <v>11</v>
      </c>
      <c r="AA623">
        <v>1</v>
      </c>
      <c r="AB623">
        <v>1</v>
      </c>
      <c r="AC623">
        <v>0</v>
      </c>
      <c r="AD623">
        <v>0</v>
      </c>
      <c r="AE623">
        <v>0</v>
      </c>
      <c r="AF623" s="10" t="e">
        <f>VLOOKUP(AS623,[1]Hoja3!$B$2:$AO$841,17,FALSE)</f>
        <v>#N/A</v>
      </c>
      <c r="AG623" s="10" t="e">
        <f>VLOOKUP(AS623,[1]Hoja3!$B$2:$AO$841,23,FALSE)</f>
        <v>#N/A</v>
      </c>
      <c r="AH623" s="10" t="e">
        <f>VLOOKUP(AS623,[1]Hoja3!$B$2:$AO$841,28,FALSE)</f>
        <v>#N/A</v>
      </c>
      <c r="AI623" s="10" t="e">
        <f>VLOOKUP(AS623,[1]Hoja3!$B$2:$AO$841,19,FALSE)</f>
        <v>#N/A</v>
      </c>
      <c r="AJ623" s="10"/>
      <c r="AK623">
        <f>IF(AE623=AY623,1,0)</f>
        <v>1</v>
      </c>
      <c r="AL623" t="e">
        <f>IF(AB623=AF623,1,0)</f>
        <v>#N/A</v>
      </c>
      <c r="AM623" t="e">
        <f>IF(AC623=AG623,1,0)</f>
        <v>#N/A</v>
      </c>
      <c r="AN623" t="e">
        <f>IF(AD623=AH623,1,0)</f>
        <v>#N/A</v>
      </c>
      <c r="AO623" t="e">
        <f>IF(H623=AI623,1,0)</f>
        <v>#N/A</v>
      </c>
      <c r="AQ623" s="8">
        <f>COUNTIF($A$2:$A$1228,A623)</f>
        <v>2</v>
      </c>
      <c r="AR623" t="e">
        <f>VLOOKUP(A623,[1]Hoja3!$C$2:$AO$841,39,FALSE)</f>
        <v>#N/A</v>
      </c>
      <c r="AS623" t="str">
        <f>A623 &amp; COUNTIF(A$2:A623,A623)</f>
        <v>09HB3319062</v>
      </c>
      <c r="AT623" s="10" t="e">
        <f>VLOOKUP(AS623,[1]Hoja3!$B$2:$AO$841,38,FALSE)</f>
        <v>#N/A</v>
      </c>
      <c r="AU623" s="9" t="e">
        <f>IF(AR623&gt;AQ623,1,0)</f>
        <v>#N/A</v>
      </c>
    </row>
    <row r="624" spans="1:48" x14ac:dyDescent="0.25">
      <c r="A624" t="s">
        <v>856</v>
      </c>
      <c r="B624">
        <v>2019</v>
      </c>
      <c r="C624" t="s">
        <v>37</v>
      </c>
      <c r="D624" t="s">
        <v>38</v>
      </c>
      <c r="E624">
        <v>11</v>
      </c>
      <c r="F624" t="s">
        <v>44</v>
      </c>
      <c r="G624">
        <v>0</v>
      </c>
      <c r="H624" t="s">
        <v>34</v>
      </c>
      <c r="I624">
        <v>468</v>
      </c>
      <c r="J624">
        <v>715</v>
      </c>
      <c r="K624">
        <v>0</v>
      </c>
      <c r="L624">
        <v>0</v>
      </c>
      <c r="M624">
        <v>0</v>
      </c>
      <c r="N624">
        <v>0.6</v>
      </c>
      <c r="O624">
        <v>0.8</v>
      </c>
      <c r="P624">
        <v>1.05</v>
      </c>
      <c r="Q624" t="s">
        <v>46</v>
      </c>
      <c r="R624">
        <v>5</v>
      </c>
      <c r="S624">
        <v>9</v>
      </c>
      <c r="T624" t="s">
        <v>47</v>
      </c>
      <c r="U624" t="s">
        <v>34</v>
      </c>
      <c r="V624" t="s">
        <v>50</v>
      </c>
      <c r="W624">
        <v>2019</v>
      </c>
      <c r="X624" t="s">
        <v>37</v>
      </c>
      <c r="Y624" t="s">
        <v>38</v>
      </c>
      <c r="Z624">
        <v>11</v>
      </c>
      <c r="AA624">
        <v>1</v>
      </c>
      <c r="AB624">
        <v>16</v>
      </c>
      <c r="AC624">
        <v>0</v>
      </c>
      <c r="AD624">
        <v>0</v>
      </c>
      <c r="AE624">
        <v>0</v>
      </c>
      <c r="AF624" s="10" t="e">
        <f>VLOOKUP(AS624,[1]Hoja3!$B$2:$AO$841,17,FALSE)</f>
        <v>#N/A</v>
      </c>
      <c r="AG624" s="10" t="e">
        <f>VLOOKUP(AS624,[1]Hoja3!$B$2:$AO$841,23,FALSE)</f>
        <v>#N/A</v>
      </c>
      <c r="AH624" s="10" t="e">
        <f>VLOOKUP(AS624,[1]Hoja3!$B$2:$AO$841,28,FALSE)</f>
        <v>#N/A</v>
      </c>
      <c r="AI624" s="10" t="e">
        <f>VLOOKUP(AS624,[1]Hoja3!$B$2:$AO$841,19,FALSE)</f>
        <v>#N/A</v>
      </c>
      <c r="AJ624" s="10"/>
      <c r="AK624">
        <f>IF(AE624=AY624,1,0)</f>
        <v>1</v>
      </c>
      <c r="AL624" t="e">
        <f>IF(AB624=AF624,1,0)</f>
        <v>#N/A</v>
      </c>
      <c r="AM624" t="e">
        <f>IF(AC624=AG624,1,0)</f>
        <v>#N/A</v>
      </c>
      <c r="AN624" t="e">
        <f>IF(AD624=AH624,1,0)</f>
        <v>#N/A</v>
      </c>
      <c r="AO624" t="e">
        <f>IF(H624=AI624,1,0)</f>
        <v>#N/A</v>
      </c>
      <c r="AQ624" s="8">
        <f>COUNTIF($A$2:$A$1228,A624)</f>
        <v>1</v>
      </c>
      <c r="AR624" t="e">
        <f>VLOOKUP(A624,[1]Hoja3!$C$2:$AO$841,39,FALSE)</f>
        <v>#N/A</v>
      </c>
      <c r="AS624" t="str">
        <f>A624 &amp; COUNTIF(A$2:A624,A624)</f>
        <v>09HB3317091</v>
      </c>
      <c r="AT624" s="10" t="e">
        <f>VLOOKUP(AS624,[1]Hoja3!$B$2:$AO$841,38,FALSE)</f>
        <v>#N/A</v>
      </c>
      <c r="AU624" s="9" t="e">
        <f>IF(AR624&gt;AQ624,1,0)</f>
        <v>#N/A</v>
      </c>
    </row>
    <row r="625" spans="1:48" x14ac:dyDescent="0.25">
      <c r="A625" t="s">
        <v>857</v>
      </c>
      <c r="B625">
        <v>2019</v>
      </c>
      <c r="C625" t="s">
        <v>37</v>
      </c>
      <c r="D625" t="s">
        <v>38</v>
      </c>
      <c r="E625">
        <v>11</v>
      </c>
      <c r="F625" t="s">
        <v>44</v>
      </c>
      <c r="G625">
        <v>0</v>
      </c>
      <c r="H625" t="s">
        <v>34</v>
      </c>
      <c r="I625">
        <v>468</v>
      </c>
      <c r="J625">
        <v>715</v>
      </c>
      <c r="K625">
        <v>0</v>
      </c>
      <c r="L625">
        <v>0</v>
      </c>
      <c r="M625">
        <v>0</v>
      </c>
      <c r="N625">
        <v>0.6</v>
      </c>
      <c r="O625">
        <v>0.8</v>
      </c>
      <c r="P625">
        <v>1.05</v>
      </c>
      <c r="Q625" t="s">
        <v>46</v>
      </c>
      <c r="R625">
        <v>5</v>
      </c>
      <c r="S625">
        <v>9</v>
      </c>
      <c r="T625" t="s">
        <v>47</v>
      </c>
      <c r="U625" t="s">
        <v>34</v>
      </c>
      <c r="V625" t="s">
        <v>50</v>
      </c>
      <c r="W625">
        <v>2019</v>
      </c>
      <c r="X625" t="s">
        <v>37</v>
      </c>
      <c r="Y625" t="s">
        <v>38</v>
      </c>
      <c r="Z625">
        <v>11</v>
      </c>
      <c r="AA625">
        <v>1</v>
      </c>
      <c r="AB625">
        <v>76</v>
      </c>
      <c r="AC625">
        <v>0</v>
      </c>
      <c r="AD625">
        <v>0</v>
      </c>
      <c r="AE625">
        <v>0</v>
      </c>
      <c r="AF625" s="10" t="e">
        <f>VLOOKUP(AS625,[1]Hoja3!$B$2:$AO$841,17,FALSE)</f>
        <v>#N/A</v>
      </c>
      <c r="AG625" s="10" t="e">
        <f>VLOOKUP(AS625,[1]Hoja3!$B$2:$AO$841,23,FALSE)</f>
        <v>#N/A</v>
      </c>
      <c r="AH625" s="10" t="e">
        <f>VLOOKUP(AS625,[1]Hoja3!$B$2:$AO$841,28,FALSE)</f>
        <v>#N/A</v>
      </c>
      <c r="AI625" s="10" t="e">
        <f>VLOOKUP(AS625,[1]Hoja3!$B$2:$AO$841,19,FALSE)</f>
        <v>#N/A</v>
      </c>
      <c r="AJ625" s="10"/>
      <c r="AK625">
        <f>IF(AE625=AY625,1,0)</f>
        <v>1</v>
      </c>
      <c r="AL625" t="e">
        <f>IF(AB625=AF625,1,0)</f>
        <v>#N/A</v>
      </c>
      <c r="AM625" t="e">
        <f>IF(AC625=AG625,1,0)</f>
        <v>#N/A</v>
      </c>
      <c r="AN625" t="e">
        <f>IF(AD625=AH625,1,0)</f>
        <v>#N/A</v>
      </c>
      <c r="AO625" t="e">
        <f>IF(H625=AI625,1,0)</f>
        <v>#N/A</v>
      </c>
      <c r="AQ625" s="8">
        <f>COUNTIF($A$2:$A$1228,A625)</f>
        <v>1</v>
      </c>
      <c r="AR625" t="e">
        <f>VLOOKUP(A625,[1]Hoja3!$C$2:$AO$841,39,FALSE)</f>
        <v>#N/A</v>
      </c>
      <c r="AS625" t="str">
        <f>A625 &amp; COUNTIF(A$2:A625,A625)</f>
        <v>09HB3318691</v>
      </c>
      <c r="AT625" s="10" t="e">
        <f>VLOOKUP(AS625,[1]Hoja3!$B$2:$AO$841,38,FALSE)</f>
        <v>#N/A</v>
      </c>
      <c r="AU625" s="9" t="e">
        <f>IF(AR625&gt;AQ625,1,0)</f>
        <v>#N/A</v>
      </c>
    </row>
    <row r="626" spans="1:48" x14ac:dyDescent="0.25">
      <c r="A626" t="s">
        <v>417</v>
      </c>
      <c r="B626">
        <v>2019</v>
      </c>
      <c r="C626" t="s">
        <v>37</v>
      </c>
      <c r="D626" t="s">
        <v>38</v>
      </c>
      <c r="E626">
        <v>11</v>
      </c>
      <c r="F626" t="s">
        <v>40</v>
      </c>
      <c r="G626">
        <v>0.76666670000000003</v>
      </c>
      <c r="H626" t="s">
        <v>34</v>
      </c>
      <c r="I626">
        <v>468</v>
      </c>
      <c r="J626">
        <v>715</v>
      </c>
      <c r="K626">
        <v>0</v>
      </c>
      <c r="L626">
        <v>0</v>
      </c>
      <c r="M626">
        <v>0</v>
      </c>
      <c r="N626">
        <v>0.6</v>
      </c>
      <c r="O626">
        <v>0.8</v>
      </c>
      <c r="P626">
        <v>1.05</v>
      </c>
      <c r="Q626" t="s">
        <v>46</v>
      </c>
      <c r="R626">
        <v>5</v>
      </c>
      <c r="S626">
        <v>9</v>
      </c>
      <c r="T626" t="s">
        <v>85</v>
      </c>
      <c r="U626" t="s">
        <v>34</v>
      </c>
      <c r="V626" t="s">
        <v>61</v>
      </c>
      <c r="W626">
        <v>2019</v>
      </c>
      <c r="X626" t="s">
        <v>37</v>
      </c>
      <c r="Y626" t="s">
        <v>38</v>
      </c>
      <c r="Z626">
        <v>11</v>
      </c>
      <c r="AA626">
        <v>0</v>
      </c>
      <c r="AB626">
        <v>73</v>
      </c>
      <c r="AC626">
        <v>1.05</v>
      </c>
      <c r="AD626">
        <v>8.5185188888888902E-2</v>
      </c>
      <c r="AE626">
        <v>750.75</v>
      </c>
      <c r="AF626" s="10">
        <f>VLOOKUP(AS626,[1]Hoja3!$B$2:$AO$841,17,FALSE)</f>
        <v>73</v>
      </c>
      <c r="AG626" s="10">
        <f>VLOOKUP(AS626,[1]Hoja3!$B$2:$AO$841,23,FALSE)</f>
        <v>1.05</v>
      </c>
      <c r="AH626" s="10">
        <f>VLOOKUP(AS626,[1]Hoja3!$B$2:$AO$841,28,FALSE)</f>
        <v>0.3133333333333333</v>
      </c>
      <c r="AI626" s="10" t="str">
        <f>VLOOKUP(AS626,[1]Hoja3!$B$2:$AO$841,19,FALSE)</f>
        <v>A4 Mono MFPs</v>
      </c>
      <c r="AJ626" s="10">
        <f>VLOOKUP(AS626,[1]Hoja3!$B$2:$AO$841,15,FALSE)</f>
        <v>0</v>
      </c>
      <c r="AK626">
        <f>IF(AE626=AY626,1,0)</f>
        <v>0</v>
      </c>
      <c r="AL626">
        <f>IF(AB626=AF626,1,0)</f>
        <v>1</v>
      </c>
      <c r="AM626">
        <f>IF(AC626=AG626,1,0)</f>
        <v>1</v>
      </c>
      <c r="AN626">
        <f>IF(AD626=AH626,1,0)</f>
        <v>0</v>
      </c>
      <c r="AO626">
        <f>IF(H626=AI626,1,0)</f>
        <v>1</v>
      </c>
      <c r="AP626">
        <f>IF(AJ626=AA626,1,0)</f>
        <v>1</v>
      </c>
      <c r="AQ626" s="8">
        <f>COUNTIF($A$2:$A$1228,A626)</f>
        <v>1</v>
      </c>
      <c r="AR626">
        <f>VLOOKUP(A626,[1]Hoja3!$C$2:$AO$841,39,FALSE)</f>
        <v>1</v>
      </c>
      <c r="AS626" t="str">
        <f>A626 &amp; COUNTIF(A$2:A626,A626)</f>
        <v>09HB3182091</v>
      </c>
      <c r="AT626" s="10">
        <f>VLOOKUP(AS626,[1]Hoja3!$B$2:$AO$841,38,FALSE)</f>
        <v>750.75000000000011</v>
      </c>
      <c r="AU626" s="9">
        <f>IF(AR626&gt;AQ626,1,0)</f>
        <v>0</v>
      </c>
      <c r="AV626">
        <f>IF(P626="NA",2,IF(OR(F626="INSTALACION NUEVA",F626="Mantenimiento preventivo"),3,IF(AND(AB626&lt;AF626,AK626&lt;&gt;1),4,IF(AT626&gt;AE626,1,0))))</f>
        <v>0</v>
      </c>
    </row>
    <row r="627" spans="1:48" x14ac:dyDescent="0.25">
      <c r="A627" t="s">
        <v>858</v>
      </c>
      <c r="B627">
        <v>2019</v>
      </c>
      <c r="C627" t="s">
        <v>37</v>
      </c>
      <c r="D627" t="s">
        <v>38</v>
      </c>
      <c r="E627">
        <v>11</v>
      </c>
      <c r="F627" t="s">
        <v>264</v>
      </c>
      <c r="G627">
        <v>0</v>
      </c>
      <c r="H627" t="s">
        <v>64</v>
      </c>
      <c r="I627">
        <v>655</v>
      </c>
      <c r="J627">
        <v>1365</v>
      </c>
      <c r="K627">
        <v>0</v>
      </c>
      <c r="L627">
        <v>0</v>
      </c>
      <c r="M627">
        <v>0.6</v>
      </c>
      <c r="N627">
        <v>0.8</v>
      </c>
      <c r="O627">
        <v>1.05</v>
      </c>
      <c r="P627">
        <v>1.1000000000000001</v>
      </c>
      <c r="Q627" t="s">
        <v>46</v>
      </c>
      <c r="R627">
        <v>5</v>
      </c>
      <c r="S627">
        <v>9</v>
      </c>
      <c r="T627" t="s">
        <v>47</v>
      </c>
      <c r="U627" t="s">
        <v>64</v>
      </c>
      <c r="V627" t="s">
        <v>50</v>
      </c>
      <c r="W627">
        <v>2019</v>
      </c>
      <c r="X627" t="s">
        <v>37</v>
      </c>
      <c r="Y627" t="s">
        <v>38</v>
      </c>
      <c r="Z627">
        <v>11</v>
      </c>
      <c r="AA627">
        <v>0</v>
      </c>
      <c r="AB627">
        <v>34</v>
      </c>
      <c r="AC627">
        <v>1.05</v>
      </c>
      <c r="AD627">
        <v>0</v>
      </c>
      <c r="AE627">
        <v>1433.25</v>
      </c>
      <c r="AF627" s="10" t="e">
        <f>VLOOKUP(AS627,[1]Hoja3!$B$2:$AO$841,17,FALSE)</f>
        <v>#N/A</v>
      </c>
      <c r="AG627" s="10" t="e">
        <f>VLOOKUP(AS627,[1]Hoja3!$B$2:$AO$841,23,FALSE)</f>
        <v>#N/A</v>
      </c>
      <c r="AH627" s="10" t="e">
        <f>VLOOKUP(AS627,[1]Hoja3!$B$2:$AO$841,28,FALSE)</f>
        <v>#N/A</v>
      </c>
      <c r="AI627" s="10" t="e">
        <f>VLOOKUP(AS627,[1]Hoja3!$B$2:$AO$841,19,FALSE)</f>
        <v>#N/A</v>
      </c>
      <c r="AJ627" s="10"/>
      <c r="AK627">
        <f>IF(AE627=AY627,1,0)</f>
        <v>0</v>
      </c>
      <c r="AL627" t="e">
        <f>IF(AB627=AF627,1,0)</f>
        <v>#N/A</v>
      </c>
      <c r="AM627" t="e">
        <f>IF(AC627=AG627,1,0)</f>
        <v>#N/A</v>
      </c>
      <c r="AN627" t="e">
        <f>IF(AD627=AH627,1,0)</f>
        <v>#N/A</v>
      </c>
      <c r="AO627" t="e">
        <f>IF(H627=AI627,1,0)</f>
        <v>#N/A</v>
      </c>
      <c r="AQ627" s="8">
        <f>COUNTIF($A$2:$A$1228,A627)</f>
        <v>2</v>
      </c>
      <c r="AR627" t="e">
        <f>VLOOKUP(A627,[1]Hoja3!$C$2:$AO$841,39,FALSE)</f>
        <v>#N/A</v>
      </c>
      <c r="AS627" t="str">
        <f>A627 &amp; COUNTIF(A$2:A627,A627)</f>
        <v>06TB4457971</v>
      </c>
      <c r="AT627" s="10" t="e">
        <f>VLOOKUP(AS627,[1]Hoja3!$B$2:$AO$841,38,FALSE)</f>
        <v>#N/A</v>
      </c>
      <c r="AU627" s="9" t="e">
        <f>IF(AR627&gt;AQ627,1,0)</f>
        <v>#N/A</v>
      </c>
    </row>
    <row r="628" spans="1:48" x14ac:dyDescent="0.25">
      <c r="A628" t="s">
        <v>859</v>
      </c>
      <c r="B628">
        <v>2019</v>
      </c>
      <c r="C628" t="s">
        <v>37</v>
      </c>
      <c r="D628" t="s">
        <v>38</v>
      </c>
      <c r="E628">
        <v>11</v>
      </c>
      <c r="F628" t="s">
        <v>40</v>
      </c>
      <c r="G628">
        <v>2.3333330000000001</v>
      </c>
      <c r="H628" t="s">
        <v>34</v>
      </c>
      <c r="I628">
        <v>468</v>
      </c>
      <c r="J628">
        <v>715</v>
      </c>
      <c r="K628">
        <v>0</v>
      </c>
      <c r="L628">
        <v>0</v>
      </c>
      <c r="M628">
        <v>0</v>
      </c>
      <c r="N628">
        <v>0.6</v>
      </c>
      <c r="O628">
        <v>0.8</v>
      </c>
      <c r="P628">
        <v>1.05</v>
      </c>
      <c r="Q628" t="s">
        <v>46</v>
      </c>
      <c r="R628">
        <v>5</v>
      </c>
      <c r="S628">
        <v>9</v>
      </c>
      <c r="T628" t="s">
        <v>85</v>
      </c>
      <c r="U628" t="s">
        <v>34</v>
      </c>
      <c r="V628" t="s">
        <v>61</v>
      </c>
      <c r="W628">
        <v>2019</v>
      </c>
      <c r="X628" t="s">
        <v>37</v>
      </c>
      <c r="Y628" t="s">
        <v>38</v>
      </c>
      <c r="Z628">
        <v>11</v>
      </c>
      <c r="AA628">
        <v>0</v>
      </c>
      <c r="AB628">
        <v>14</v>
      </c>
      <c r="AC628">
        <v>0</v>
      </c>
      <c r="AD628">
        <v>0.25925922222222197</v>
      </c>
      <c r="AE628">
        <v>0</v>
      </c>
      <c r="AF628" s="10">
        <f>VLOOKUP(AS628,[1]Hoja3!$B$2:$AO$841,17,FALSE)</f>
        <v>14</v>
      </c>
      <c r="AG628" s="10">
        <f>VLOOKUP(AS628,[1]Hoja3!$B$2:$AO$841,23,FALSE)</f>
        <v>0</v>
      </c>
      <c r="AH628" s="10">
        <f>VLOOKUP(AS628,[1]Hoja3!$B$2:$AO$841,28,FALSE)</f>
        <v>0.53666666666666663</v>
      </c>
      <c r="AI628" s="10" t="str">
        <f>VLOOKUP(AS628,[1]Hoja3!$B$2:$AO$841,19,FALSE)</f>
        <v>A4 Mono MFPs</v>
      </c>
      <c r="AJ628" s="10">
        <f>VLOOKUP(AS628,[1]Hoja3!$B$2:$AO$841,15,FALSE)</f>
        <v>0</v>
      </c>
      <c r="AK628">
        <f>IF(AE628=AY628,1,0)</f>
        <v>1</v>
      </c>
      <c r="AL628">
        <f>IF(AB628=AF628,1,0)</f>
        <v>1</v>
      </c>
      <c r="AM628">
        <f>IF(AC628=AG628,1,0)</f>
        <v>1</v>
      </c>
      <c r="AN628">
        <f>IF(AD628=AH628,1,0)</f>
        <v>0</v>
      </c>
      <c r="AO628">
        <f>IF(H628=AI628,1,0)</f>
        <v>1</v>
      </c>
      <c r="AP628">
        <f>IF(AJ628=AA628,1,0)</f>
        <v>1</v>
      </c>
      <c r="AQ628" s="8">
        <f>COUNTIF($A$2:$A$1228,A628)</f>
        <v>1</v>
      </c>
      <c r="AR628">
        <f>VLOOKUP(A628,[1]Hoja3!$C$2:$AO$841,39,FALSE)</f>
        <v>1</v>
      </c>
      <c r="AS628" t="str">
        <f>A628 &amp; COUNTIF(A$2:A628,A628)</f>
        <v>03BT8019581</v>
      </c>
      <c r="AT628" s="10">
        <f>VLOOKUP(AS628,[1]Hoja3!$B$2:$AO$841,38,FALSE)</f>
        <v>0</v>
      </c>
      <c r="AU628" s="9">
        <f>IF(AR628&gt;AQ628,1,0)</f>
        <v>0</v>
      </c>
      <c r="AV628">
        <f>IF(P628="NA",2,IF(OR(F628="INSTALACION NUEVA",F628="Mantenimiento preventivo"),3,IF(AND(AB628&lt;AF628,AK628&lt;&gt;1),4,IF(AT628&gt;AE628,1,0))))</f>
        <v>0</v>
      </c>
    </row>
    <row r="629" spans="1:48" x14ac:dyDescent="0.25">
      <c r="A629" t="s">
        <v>860</v>
      </c>
      <c r="B629">
        <v>2019</v>
      </c>
      <c r="C629" t="s">
        <v>37</v>
      </c>
      <c r="D629" t="s">
        <v>38</v>
      </c>
      <c r="E629">
        <v>11</v>
      </c>
      <c r="F629" t="s">
        <v>44</v>
      </c>
      <c r="G629">
        <v>0</v>
      </c>
      <c r="I629" t="s">
        <v>33</v>
      </c>
      <c r="J629" t="s">
        <v>33</v>
      </c>
      <c r="K629" t="s">
        <v>33</v>
      </c>
      <c r="L629" t="s">
        <v>33</v>
      </c>
      <c r="M629" t="s">
        <v>33</v>
      </c>
      <c r="N629" t="s">
        <v>33</v>
      </c>
      <c r="O629" t="s">
        <v>33</v>
      </c>
      <c r="P629" t="s">
        <v>33</v>
      </c>
      <c r="R629" t="s">
        <v>33</v>
      </c>
      <c r="S629" t="s">
        <v>33</v>
      </c>
      <c r="U629" t="s">
        <v>34</v>
      </c>
      <c r="V629" t="s">
        <v>50</v>
      </c>
      <c r="W629">
        <v>2019</v>
      </c>
      <c r="X629" t="s">
        <v>37</v>
      </c>
      <c r="Y629" t="s">
        <v>38</v>
      </c>
      <c r="Z629">
        <v>11</v>
      </c>
      <c r="AA629" t="s">
        <v>33</v>
      </c>
      <c r="AB629">
        <v>29</v>
      </c>
      <c r="AC629">
        <v>0</v>
      </c>
      <c r="AD629">
        <v>0</v>
      </c>
      <c r="AE629">
        <v>0</v>
      </c>
      <c r="AF629" s="10" t="e">
        <f>VLOOKUP(AS629,[1]Hoja3!$B$2:$AO$841,17,FALSE)</f>
        <v>#N/A</v>
      </c>
      <c r="AG629" s="10" t="e">
        <f>VLOOKUP(AS629,[1]Hoja3!$B$2:$AO$841,23,FALSE)</f>
        <v>#N/A</v>
      </c>
      <c r="AH629" s="10" t="e">
        <f>VLOOKUP(AS629,[1]Hoja3!$B$2:$AO$841,28,FALSE)</f>
        <v>#N/A</v>
      </c>
      <c r="AI629" s="10" t="e">
        <f>VLOOKUP(AS629,[1]Hoja3!$B$2:$AO$841,19,FALSE)</f>
        <v>#N/A</v>
      </c>
      <c r="AJ629" s="10"/>
      <c r="AK629">
        <f>IF(AE629=AY629,1,0)</f>
        <v>1</v>
      </c>
      <c r="AL629" t="e">
        <f>IF(AB629=AF629,1,0)</f>
        <v>#N/A</v>
      </c>
      <c r="AM629" t="e">
        <f>IF(AC629=AG629,1,0)</f>
        <v>#N/A</v>
      </c>
      <c r="AN629" t="e">
        <f>IF(AD629=AH629,1,0)</f>
        <v>#N/A</v>
      </c>
      <c r="AO629" t="e">
        <f>IF(H629=AI629,1,0)</f>
        <v>#N/A</v>
      </c>
      <c r="AQ629" s="8">
        <f>COUNTIF($A$2:$A$1228,A629)</f>
        <v>1</v>
      </c>
      <c r="AR629" t="e">
        <f>VLOOKUP(A629,[1]Hoja3!$C$2:$AO$841,39,FALSE)</f>
        <v>#N/A</v>
      </c>
      <c r="AS629" t="str">
        <f>A629 &amp; COUNTIF(A$2:A629,A629)</f>
        <v>09HB3319151</v>
      </c>
      <c r="AT629" s="10" t="e">
        <f>VLOOKUP(AS629,[1]Hoja3!$B$2:$AO$841,38,FALSE)</f>
        <v>#N/A</v>
      </c>
      <c r="AU629" s="9" t="e">
        <f>IF(AR629&gt;AQ629,1,0)</f>
        <v>#N/A</v>
      </c>
    </row>
    <row r="630" spans="1:48" x14ac:dyDescent="0.25">
      <c r="A630" t="s">
        <v>329</v>
      </c>
      <c r="B630">
        <v>2019</v>
      </c>
      <c r="C630" t="s">
        <v>37</v>
      </c>
      <c r="D630" t="s">
        <v>38</v>
      </c>
      <c r="E630">
        <v>11</v>
      </c>
      <c r="F630" t="s">
        <v>40</v>
      </c>
      <c r="G630">
        <v>2.2833329999999998</v>
      </c>
      <c r="H630" t="s">
        <v>45</v>
      </c>
      <c r="I630">
        <v>803</v>
      </c>
      <c r="J630">
        <v>1573</v>
      </c>
      <c r="K630">
        <v>0.2</v>
      </c>
      <c r="L630">
        <v>0.6</v>
      </c>
      <c r="M630">
        <v>0.8</v>
      </c>
      <c r="N630">
        <v>1.05</v>
      </c>
      <c r="O630">
        <v>1.1000000000000001</v>
      </c>
      <c r="P630">
        <v>1.1499999999999999</v>
      </c>
      <c r="Q630" t="s">
        <v>46</v>
      </c>
      <c r="R630">
        <v>4</v>
      </c>
      <c r="S630">
        <v>6</v>
      </c>
      <c r="T630" t="s">
        <v>47</v>
      </c>
      <c r="U630" t="s">
        <v>48</v>
      </c>
      <c r="V630" t="s">
        <v>80</v>
      </c>
      <c r="W630">
        <v>2019</v>
      </c>
      <c r="X630" t="s">
        <v>37</v>
      </c>
      <c r="Y630" t="s">
        <v>38</v>
      </c>
      <c r="Z630">
        <v>11</v>
      </c>
      <c r="AA630">
        <v>0</v>
      </c>
      <c r="AB630">
        <v>3</v>
      </c>
      <c r="AC630">
        <v>0.6</v>
      </c>
      <c r="AD630">
        <v>0.57083324999999996</v>
      </c>
      <c r="AE630">
        <v>943.8</v>
      </c>
      <c r="AF630" s="10">
        <f>VLOOKUP(AS630,[1]Hoja3!$B$2:$AO$841,17,FALSE)</f>
        <v>3</v>
      </c>
      <c r="AG630" s="10">
        <f>VLOOKUP(AS630,[1]Hoja3!$B$2:$AO$841,23,FALSE)</f>
        <v>0</v>
      </c>
      <c r="AH630" s="10">
        <f>VLOOKUP(AS630,[1]Hoja3!$B$2:$AO$841,28,FALSE)</f>
        <v>0.82</v>
      </c>
      <c r="AI630" s="10" t="str">
        <f>VLOOKUP(AS630,[1]Hoja3!$B$2:$AO$841,19,FALSE)</f>
        <v>Light Production Digital Business</v>
      </c>
      <c r="AJ630" s="10">
        <f>VLOOKUP(AS630,[1]Hoja3!$B$2:$AO$841,15,FALSE)</f>
        <v>0</v>
      </c>
      <c r="AK630">
        <f>IF(AE630=AY630,1,0)</f>
        <v>0</v>
      </c>
      <c r="AL630">
        <f>IF(AB630=AF630,1,0)</f>
        <v>1</v>
      </c>
      <c r="AM630">
        <f>IF(AC630=AG630,1,0)</f>
        <v>0</v>
      </c>
      <c r="AN630">
        <f>IF(AD630=AH630,1,0)</f>
        <v>0</v>
      </c>
      <c r="AO630">
        <f>IF(H630=AI630,1,0)</f>
        <v>1</v>
      </c>
      <c r="AP630">
        <f>IF(AJ630=AA630,1,0)</f>
        <v>1</v>
      </c>
      <c r="AQ630" s="8">
        <f>COUNTIF($A$2:$A$1228,A630)</f>
        <v>2</v>
      </c>
      <c r="AR630">
        <f>VLOOKUP(A630,[1]Hoja3!$C$2:$AO$841,39,FALSE)</f>
        <v>2</v>
      </c>
      <c r="AS630" t="str">
        <f>A630 &amp; COUNTIF(A$2:A630,A630)</f>
        <v>0BG09667302</v>
      </c>
      <c r="AT630" s="10">
        <f>VLOOKUP(AS630,[1]Hoja3!$B$2:$AO$841,38,FALSE)</f>
        <v>0</v>
      </c>
      <c r="AU630" s="9">
        <f>IF(AR630&gt;AQ630,1,0)</f>
        <v>0</v>
      </c>
      <c r="AV630">
        <f>IF(P630="NA",2,IF(OR(F630="INSTALACION NUEVA",F630="Mantenimiento preventivo"),3,IF(AND(AB630&lt;AF630,AK630&lt;&gt;1),4,IF(AT630&gt;AE630,1,0))))</f>
        <v>0</v>
      </c>
    </row>
    <row r="631" spans="1:48" x14ac:dyDescent="0.25">
      <c r="A631" t="s">
        <v>445</v>
      </c>
      <c r="B631">
        <v>2019</v>
      </c>
      <c r="C631" t="s">
        <v>37</v>
      </c>
      <c r="D631" t="s">
        <v>38</v>
      </c>
      <c r="E631">
        <v>11</v>
      </c>
      <c r="F631" t="s">
        <v>40</v>
      </c>
      <c r="G631">
        <v>2.8833329999999999</v>
      </c>
      <c r="H631" t="s">
        <v>71</v>
      </c>
      <c r="I631">
        <v>468</v>
      </c>
      <c r="J631">
        <v>715</v>
      </c>
      <c r="K631">
        <v>0</v>
      </c>
      <c r="L631">
        <v>0</v>
      </c>
      <c r="M631">
        <v>0</v>
      </c>
      <c r="N631">
        <v>0.6</v>
      </c>
      <c r="O631">
        <v>0.8</v>
      </c>
      <c r="P631">
        <v>1.05</v>
      </c>
      <c r="Q631" t="s">
        <v>46</v>
      </c>
      <c r="R631">
        <v>5</v>
      </c>
      <c r="S631">
        <v>9</v>
      </c>
      <c r="T631" t="s">
        <v>47</v>
      </c>
      <c r="U631" t="s">
        <v>71</v>
      </c>
      <c r="V631" t="s">
        <v>59</v>
      </c>
      <c r="W631">
        <v>2019</v>
      </c>
      <c r="X631" t="s">
        <v>37</v>
      </c>
      <c r="Y631" t="s">
        <v>38</v>
      </c>
      <c r="Z631">
        <v>12</v>
      </c>
      <c r="AA631">
        <v>0</v>
      </c>
      <c r="AB631">
        <v>87</v>
      </c>
      <c r="AC631">
        <v>1.05</v>
      </c>
      <c r="AD631">
        <v>0.57666660000000003</v>
      </c>
      <c r="AE631">
        <v>750.75</v>
      </c>
      <c r="AF631" s="10">
        <f>VLOOKUP(AS631,[1]Hoja3!$B$2:$AO$841,17,FALSE)</f>
        <v>87</v>
      </c>
      <c r="AG631" s="10">
        <f>VLOOKUP(AS631,[1]Hoja3!$B$2:$AO$841,23,FALSE)</f>
        <v>1.05</v>
      </c>
      <c r="AH631" s="10">
        <f>VLOOKUP(AS631,[1]Hoja3!$B$2:$AO$841,28,FALSE)</f>
        <v>1.98</v>
      </c>
      <c r="AI631" s="10" t="str">
        <f>VLOOKUP(AS631,[1]Hoja3!$B$2:$AO$841,19,FALSE)</f>
        <v>Entry Mono Printers</v>
      </c>
      <c r="AJ631" s="10">
        <f>VLOOKUP(AS631,[1]Hoja3!$B$2:$AO$841,15,FALSE)</f>
        <v>0</v>
      </c>
      <c r="AK631">
        <f>IF(AE631=AY631,1,0)</f>
        <v>0</v>
      </c>
      <c r="AL631">
        <f>IF(AB631=AF631,1,0)</f>
        <v>1</v>
      </c>
      <c r="AM631">
        <f>IF(AC631=AG631,1,0)</f>
        <v>1</v>
      </c>
      <c r="AN631">
        <f>IF(AD631=AH631,1,0)</f>
        <v>0</v>
      </c>
      <c r="AO631">
        <f>IF(H631=AI631,1,0)</f>
        <v>1</v>
      </c>
      <c r="AP631">
        <f>IF(AJ631=AA631,1,0)</f>
        <v>1</v>
      </c>
      <c r="AQ631" s="8">
        <f>COUNTIF($A$2:$A$1228,A631)</f>
        <v>1</v>
      </c>
      <c r="AR631">
        <f>VLOOKUP(A631,[1]Hoja3!$C$2:$AO$841,39,FALSE)</f>
        <v>1</v>
      </c>
      <c r="AS631" t="str">
        <f>A631 &amp; COUNTIF(A$2:A631,A631)</f>
        <v>0XLT2691721</v>
      </c>
      <c r="AT631" s="10">
        <f>VLOOKUP(AS631,[1]Hoja3!$B$2:$AO$841,38,FALSE)</f>
        <v>750.75000000000011</v>
      </c>
      <c r="AU631" s="9">
        <f>IF(AR631&gt;AQ631,1,0)</f>
        <v>0</v>
      </c>
      <c r="AV631">
        <f>IF(P631="NA",2,IF(OR(F631="INSTALACION NUEVA",F631="Mantenimiento preventivo"),3,IF(AND(AB631&lt;AF631,AK631&lt;&gt;1),4,IF(AT631&gt;AE631,1,0))))</f>
        <v>0</v>
      </c>
    </row>
    <row r="632" spans="1:48" x14ac:dyDescent="0.25">
      <c r="A632" t="s">
        <v>861</v>
      </c>
      <c r="B632">
        <v>2019</v>
      </c>
      <c r="C632" t="s">
        <v>37</v>
      </c>
      <c r="D632" t="s">
        <v>38</v>
      </c>
      <c r="E632">
        <v>11</v>
      </c>
      <c r="F632" t="s">
        <v>44</v>
      </c>
      <c r="G632">
        <v>0</v>
      </c>
      <c r="H632" t="s">
        <v>34</v>
      </c>
      <c r="I632">
        <v>468</v>
      </c>
      <c r="J632">
        <v>715</v>
      </c>
      <c r="K632">
        <v>0</v>
      </c>
      <c r="L632">
        <v>0</v>
      </c>
      <c r="M632">
        <v>0</v>
      </c>
      <c r="N632">
        <v>0.6</v>
      </c>
      <c r="O632">
        <v>0.8</v>
      </c>
      <c r="P632">
        <v>1.05</v>
      </c>
      <c r="Q632" t="s">
        <v>46</v>
      </c>
      <c r="R632">
        <v>5</v>
      </c>
      <c r="S632">
        <v>9</v>
      </c>
      <c r="T632" t="s">
        <v>47</v>
      </c>
      <c r="U632" t="s">
        <v>34</v>
      </c>
      <c r="V632" t="s">
        <v>50</v>
      </c>
      <c r="W632">
        <v>2019</v>
      </c>
      <c r="X632" t="s">
        <v>37</v>
      </c>
      <c r="Y632" t="s">
        <v>38</v>
      </c>
      <c r="Z632">
        <v>11</v>
      </c>
      <c r="AA632">
        <v>1</v>
      </c>
      <c r="AB632">
        <v>22</v>
      </c>
      <c r="AC632">
        <v>0</v>
      </c>
      <c r="AD632">
        <v>0</v>
      </c>
      <c r="AE632">
        <v>0</v>
      </c>
      <c r="AF632" s="10" t="e">
        <f>VLOOKUP(AS632,[1]Hoja3!$B$2:$AO$841,17,FALSE)</f>
        <v>#N/A</v>
      </c>
      <c r="AG632" s="10" t="e">
        <f>VLOOKUP(AS632,[1]Hoja3!$B$2:$AO$841,23,FALSE)</f>
        <v>#N/A</v>
      </c>
      <c r="AH632" s="10" t="e">
        <f>VLOOKUP(AS632,[1]Hoja3!$B$2:$AO$841,28,FALSE)</f>
        <v>#N/A</v>
      </c>
      <c r="AI632" s="10" t="e">
        <f>VLOOKUP(AS632,[1]Hoja3!$B$2:$AO$841,19,FALSE)</f>
        <v>#N/A</v>
      </c>
      <c r="AJ632" s="10"/>
      <c r="AK632">
        <f>IF(AE632=AY632,1,0)</f>
        <v>1</v>
      </c>
      <c r="AL632" t="e">
        <f>IF(AB632=AF632,1,0)</f>
        <v>#N/A</v>
      </c>
      <c r="AM632" t="e">
        <f>IF(AC632=AG632,1,0)</f>
        <v>#N/A</v>
      </c>
      <c r="AN632" t="e">
        <f>IF(AD632=AH632,1,0)</f>
        <v>#N/A</v>
      </c>
      <c r="AO632" t="e">
        <f>IF(H632=AI632,1,0)</f>
        <v>#N/A</v>
      </c>
      <c r="AQ632" s="8">
        <f>COUNTIF($A$2:$A$1228,A632)</f>
        <v>1</v>
      </c>
      <c r="AR632" t="e">
        <f>VLOOKUP(A632,[1]Hoja3!$C$2:$AO$841,39,FALSE)</f>
        <v>#N/A</v>
      </c>
      <c r="AS632" t="str">
        <f>A632 &amp; COUNTIF(A$2:A632,A632)</f>
        <v>09HB3318431</v>
      </c>
      <c r="AT632" s="10" t="e">
        <f>VLOOKUP(AS632,[1]Hoja3!$B$2:$AO$841,38,FALSE)</f>
        <v>#N/A</v>
      </c>
      <c r="AU632" s="9" t="e">
        <f>IF(AR632&gt;AQ632,1,0)</f>
        <v>#N/A</v>
      </c>
    </row>
    <row r="633" spans="1:48" x14ac:dyDescent="0.25">
      <c r="A633" t="s">
        <v>423</v>
      </c>
      <c r="B633">
        <v>2019</v>
      </c>
      <c r="C633" t="s">
        <v>37</v>
      </c>
      <c r="D633" t="s">
        <v>38</v>
      </c>
      <c r="E633">
        <v>11</v>
      </c>
      <c r="F633" t="s">
        <v>40</v>
      </c>
      <c r="G633">
        <v>2.5</v>
      </c>
      <c r="H633" t="s">
        <v>34</v>
      </c>
      <c r="I633">
        <v>468</v>
      </c>
      <c r="J633">
        <v>715</v>
      </c>
      <c r="K633">
        <v>0</v>
      </c>
      <c r="L633">
        <v>0</v>
      </c>
      <c r="M633">
        <v>0</v>
      </c>
      <c r="N633">
        <v>0.6</v>
      </c>
      <c r="O633">
        <v>0.8</v>
      </c>
      <c r="P633">
        <v>1.05</v>
      </c>
      <c r="Q633" t="s">
        <v>46</v>
      </c>
      <c r="R633">
        <v>5</v>
      </c>
      <c r="S633">
        <v>9</v>
      </c>
      <c r="T633" t="s">
        <v>47</v>
      </c>
      <c r="U633" t="s">
        <v>34</v>
      </c>
      <c r="V633" t="s">
        <v>55</v>
      </c>
      <c r="W633">
        <v>2019</v>
      </c>
      <c r="X633" t="s">
        <v>37</v>
      </c>
      <c r="Y633" t="s">
        <v>38</v>
      </c>
      <c r="Z633">
        <v>11</v>
      </c>
      <c r="AA633">
        <v>0</v>
      </c>
      <c r="AB633">
        <v>17</v>
      </c>
      <c r="AC633">
        <v>0.6</v>
      </c>
      <c r="AD633">
        <v>0.5</v>
      </c>
      <c r="AE633">
        <v>429</v>
      </c>
      <c r="AF633" s="10">
        <f>VLOOKUP(AS633,[1]Hoja3!$B$2:$AO$841,17,FALSE)</f>
        <v>28</v>
      </c>
      <c r="AG633" s="10">
        <f>VLOOKUP(AS633,[1]Hoja3!$B$2:$AO$841,23,FALSE)</f>
        <v>0.6</v>
      </c>
      <c r="AH633" s="10">
        <f>VLOOKUP(AS633,[1]Hoja3!$B$2:$AO$841,28,FALSE)</f>
        <v>0.62</v>
      </c>
      <c r="AI633" s="10" t="str">
        <f>VLOOKUP(AS633,[1]Hoja3!$B$2:$AO$841,19,FALSE)</f>
        <v>A4 Mono MFPs</v>
      </c>
      <c r="AJ633" s="10">
        <f>VLOOKUP(AS633,[1]Hoja3!$B$2:$AO$841,15,FALSE)</f>
        <v>0</v>
      </c>
      <c r="AK633">
        <f>IF(AE633=AY633,1,0)</f>
        <v>0</v>
      </c>
      <c r="AL633">
        <f>IF(AB633=AF633,1,0)</f>
        <v>0</v>
      </c>
      <c r="AM633">
        <f>IF(AC633=AG633,1,0)</f>
        <v>1</v>
      </c>
      <c r="AN633">
        <f>IF(AD633=AH633,1,0)</f>
        <v>0</v>
      </c>
      <c r="AO633">
        <f>IF(H633=AI633,1,0)</f>
        <v>1</v>
      </c>
      <c r="AP633">
        <f>IF(AJ633=AA633,1,0)</f>
        <v>1</v>
      </c>
      <c r="AQ633" s="8">
        <f>COUNTIF($A$2:$A$1228,A633)</f>
        <v>1</v>
      </c>
      <c r="AR633">
        <f>VLOOKUP(A633,[1]Hoja3!$C$2:$AO$841,39,FALSE)</f>
        <v>1</v>
      </c>
      <c r="AS633" t="str">
        <f>A633 &amp; COUNTIF(A$2:A633,A633)</f>
        <v>0BB12520251</v>
      </c>
      <c r="AT633" s="10">
        <f>VLOOKUP(AS633,[1]Hoja3!$B$2:$AO$841,38,FALSE)</f>
        <v>429.00000000000006</v>
      </c>
      <c r="AU633" s="9">
        <f>IF(AR633&gt;AQ633,1,0)</f>
        <v>0</v>
      </c>
      <c r="AV633">
        <f>IF(P633="NA",2,IF(OR(F633="INSTALACION NUEVA",F633="Mantenimiento preventivo"),3,IF(AND(AB633&lt;AF633,AK633&lt;&gt;1),4,IF(AT633&gt;AE633,1,0))))</f>
        <v>4</v>
      </c>
    </row>
    <row r="634" spans="1:48" x14ac:dyDescent="0.25">
      <c r="A634" t="s">
        <v>436</v>
      </c>
      <c r="B634">
        <v>2019</v>
      </c>
      <c r="C634" t="s">
        <v>37</v>
      </c>
      <c r="D634" t="s">
        <v>38</v>
      </c>
      <c r="E634">
        <v>11</v>
      </c>
      <c r="F634" t="s">
        <v>40</v>
      </c>
      <c r="G634">
        <v>0.23333329999999999</v>
      </c>
      <c r="H634" t="s">
        <v>91</v>
      </c>
      <c r="I634">
        <v>803</v>
      </c>
      <c r="J634">
        <v>1573</v>
      </c>
      <c r="K634">
        <v>0.2</v>
      </c>
      <c r="L634">
        <v>0.6</v>
      </c>
      <c r="M634">
        <v>0.8</v>
      </c>
      <c r="N634">
        <v>1.05</v>
      </c>
      <c r="O634">
        <v>1.1000000000000001</v>
      </c>
      <c r="P634">
        <v>1.1499999999999999</v>
      </c>
      <c r="Q634" t="s">
        <v>46</v>
      </c>
      <c r="R634">
        <v>4</v>
      </c>
      <c r="S634">
        <v>6</v>
      </c>
      <c r="T634" t="s">
        <v>47</v>
      </c>
      <c r="U634" t="s">
        <v>91</v>
      </c>
      <c r="V634" t="s">
        <v>55</v>
      </c>
      <c r="W634">
        <v>2019</v>
      </c>
      <c r="X634" t="s">
        <v>37</v>
      </c>
      <c r="Y634" t="s">
        <v>38</v>
      </c>
      <c r="Z634">
        <v>11</v>
      </c>
      <c r="AA634">
        <v>0</v>
      </c>
      <c r="AB634">
        <v>63</v>
      </c>
      <c r="AC634">
        <v>1.1499999999999999</v>
      </c>
      <c r="AD634">
        <v>5.8333324999999998E-2</v>
      </c>
      <c r="AE634">
        <v>1808.95</v>
      </c>
      <c r="AF634" s="10">
        <f>VLOOKUP(AS634,[1]Hoja3!$B$2:$AO$841,17,FALSE)</f>
        <v>64</v>
      </c>
      <c r="AG634" s="10">
        <f>VLOOKUP(AS634,[1]Hoja3!$B$2:$AO$841,23,FALSE)</f>
        <v>1.1499999999999999</v>
      </c>
      <c r="AH634" s="10">
        <f>VLOOKUP(AS634,[1]Hoja3!$B$2:$AO$841,28,FALSE)</f>
        <v>0.185</v>
      </c>
      <c r="AI634" s="10" t="str">
        <f>VLOOKUP(AS634,[1]Hoja3!$B$2:$AO$841,19,FALSE)</f>
        <v>WF Mono Systems and Legacy Color</v>
      </c>
      <c r="AJ634" s="10">
        <f>VLOOKUP(AS634,[1]Hoja3!$B$2:$AO$841,15,FALSE)</f>
        <v>0</v>
      </c>
      <c r="AK634">
        <f>IF(AE634=AY634,1,0)</f>
        <v>0</v>
      </c>
      <c r="AL634">
        <f>IF(AB634=AF634,1,0)</f>
        <v>0</v>
      </c>
      <c r="AM634">
        <f>IF(AC634=AG634,1,0)</f>
        <v>1</v>
      </c>
      <c r="AN634">
        <f>IF(AD634=AH634,1,0)</f>
        <v>0</v>
      </c>
      <c r="AO634">
        <f>IF(H634=AI634,1,0)</f>
        <v>1</v>
      </c>
      <c r="AP634">
        <f>IF(AJ634=AA634,1,0)</f>
        <v>1</v>
      </c>
      <c r="AQ634" s="8">
        <f>COUNTIF($A$2:$A$1228,A634)</f>
        <v>1</v>
      </c>
      <c r="AR634">
        <f>VLOOKUP(A634,[1]Hoja3!$C$2:$AO$841,39,FALSE)</f>
        <v>1</v>
      </c>
      <c r="AS634" t="str">
        <f>A634 &amp; COUNTIF(A$2:A634,A634)</f>
        <v>0PW47922011</v>
      </c>
      <c r="AT634" s="10">
        <f>VLOOKUP(AS634,[1]Hoja3!$B$2:$AO$841,38,FALSE)</f>
        <v>1808.95</v>
      </c>
      <c r="AU634" s="9">
        <f>IF(AR634&gt;AQ634,1,0)</f>
        <v>0</v>
      </c>
      <c r="AV634">
        <f>IF(P634="NA",2,IF(OR(F634="INSTALACION NUEVA",F634="Mantenimiento preventivo"),3,IF(AND(AB634&lt;AF634,AK634&lt;&gt;1),4,IF(AT634&gt;AE634,1,0))))</f>
        <v>4</v>
      </c>
    </row>
    <row r="635" spans="1:48" x14ac:dyDescent="0.25">
      <c r="A635" t="s">
        <v>862</v>
      </c>
      <c r="B635">
        <v>2019</v>
      </c>
      <c r="C635" t="s">
        <v>37</v>
      </c>
      <c r="D635" t="s">
        <v>38</v>
      </c>
      <c r="E635">
        <v>11</v>
      </c>
      <c r="F635" t="s">
        <v>40</v>
      </c>
      <c r="G635">
        <v>2.4</v>
      </c>
      <c r="H635" t="s">
        <v>34</v>
      </c>
      <c r="I635">
        <v>468</v>
      </c>
      <c r="J635">
        <v>715</v>
      </c>
      <c r="K635">
        <v>0</v>
      </c>
      <c r="L635">
        <v>0</v>
      </c>
      <c r="M635">
        <v>0</v>
      </c>
      <c r="N635">
        <v>0.6</v>
      </c>
      <c r="O635">
        <v>0.8</v>
      </c>
      <c r="P635">
        <v>1.05</v>
      </c>
      <c r="Q635" t="s">
        <v>420</v>
      </c>
      <c r="R635">
        <v>5</v>
      </c>
      <c r="S635">
        <v>9</v>
      </c>
      <c r="T635" t="s">
        <v>47</v>
      </c>
      <c r="U635" t="s">
        <v>34</v>
      </c>
      <c r="V635" t="s">
        <v>36</v>
      </c>
      <c r="W635">
        <v>2019</v>
      </c>
      <c r="X635" t="s">
        <v>37</v>
      </c>
      <c r="Y635" t="s">
        <v>38</v>
      </c>
      <c r="Z635">
        <v>11</v>
      </c>
      <c r="AA635">
        <v>1</v>
      </c>
      <c r="AB635">
        <v>64</v>
      </c>
      <c r="AC635">
        <v>0</v>
      </c>
      <c r="AD635">
        <v>0</v>
      </c>
      <c r="AE635">
        <v>0</v>
      </c>
      <c r="AF635" s="10">
        <f>VLOOKUP(AS635,[1]Hoja3!$B$2:$AO$841,17,FALSE)</f>
        <v>65</v>
      </c>
      <c r="AG635" s="10">
        <f>VLOOKUP(AS635,[1]Hoja3!$B$2:$AO$841,23,FALSE)</f>
        <v>1.05</v>
      </c>
      <c r="AH635" s="10">
        <f>VLOOKUP(AS635,[1]Hoja3!$B$2:$AO$841,28,FALSE)</f>
        <v>0.66600000000000004</v>
      </c>
      <c r="AI635" s="10" t="str">
        <f>VLOOKUP(AS635,[1]Hoja3!$B$2:$AO$841,19,FALSE)</f>
        <v>A4 Mono MFPs</v>
      </c>
      <c r="AJ635" s="10">
        <f>VLOOKUP(AS635,[1]Hoja3!$B$2:$AO$841,15,FALSE)</f>
        <v>1</v>
      </c>
      <c r="AK635">
        <f>IF(AE635=AY635,1,0)</f>
        <v>1</v>
      </c>
      <c r="AL635">
        <f>IF(AB635=AF635,1,0)</f>
        <v>0</v>
      </c>
      <c r="AM635">
        <f>IF(AC635=AG635,1,0)</f>
        <v>0</v>
      </c>
      <c r="AN635">
        <f>IF(AD635=AH635,1,0)</f>
        <v>0</v>
      </c>
      <c r="AO635">
        <f>IF(H635=AI635,1,0)</f>
        <v>1</v>
      </c>
      <c r="AP635">
        <f>IF(AJ635=AA635,1,0)</f>
        <v>1</v>
      </c>
      <c r="AQ635" s="8">
        <f>COUNTIF($A$2:$A$1228,A635)</f>
        <v>1</v>
      </c>
      <c r="AR635">
        <f>VLOOKUP(A635,[1]Hoja3!$C$2:$AO$841,39,FALSE)</f>
        <v>1</v>
      </c>
      <c r="AS635" t="str">
        <f>A635 &amp; COUNTIF(A$2:A635,A635)</f>
        <v>09HB3313851</v>
      </c>
      <c r="AT635" s="10">
        <f>VLOOKUP(AS635,[1]Hoja3!$B$2:$AO$841,38,FALSE)</f>
        <v>0</v>
      </c>
      <c r="AU635" s="9">
        <f>IF(AR635&gt;AQ635,1,0)</f>
        <v>0</v>
      </c>
      <c r="AV635">
        <f>IF(P635="NA",2,IF(OR(F635="INSTALACION NUEVA",F635="Mantenimiento preventivo"),3,IF(AND(AB635&lt;AF635,AK635&lt;&gt;1),4,IF(AT635&gt;AE635,1,0))))</f>
        <v>0</v>
      </c>
    </row>
    <row r="636" spans="1:48" x14ac:dyDescent="0.25">
      <c r="A636" t="s">
        <v>435</v>
      </c>
      <c r="B636">
        <v>2019</v>
      </c>
      <c r="C636" t="s">
        <v>37</v>
      </c>
      <c r="D636" t="s">
        <v>38</v>
      </c>
      <c r="E636">
        <v>11</v>
      </c>
      <c r="F636" t="s">
        <v>44</v>
      </c>
      <c r="G636">
        <v>0</v>
      </c>
      <c r="H636" t="s">
        <v>71</v>
      </c>
      <c r="I636">
        <v>468</v>
      </c>
      <c r="J636">
        <v>715</v>
      </c>
      <c r="K636">
        <v>0</v>
      </c>
      <c r="L636">
        <v>0</v>
      </c>
      <c r="M636">
        <v>0</v>
      </c>
      <c r="N636">
        <v>0.6</v>
      </c>
      <c r="O636">
        <v>0.8</v>
      </c>
      <c r="P636">
        <v>1.05</v>
      </c>
      <c r="Q636" t="s">
        <v>46</v>
      </c>
      <c r="R636">
        <v>5</v>
      </c>
      <c r="S636">
        <v>9</v>
      </c>
      <c r="T636" t="s">
        <v>47</v>
      </c>
      <c r="U636" t="s">
        <v>58</v>
      </c>
      <c r="V636" t="s">
        <v>55</v>
      </c>
      <c r="W636">
        <v>2019</v>
      </c>
      <c r="X636" t="s">
        <v>37</v>
      </c>
      <c r="Y636" t="s">
        <v>38</v>
      </c>
      <c r="Z636">
        <v>12</v>
      </c>
      <c r="AA636">
        <v>0</v>
      </c>
      <c r="AB636">
        <v>29</v>
      </c>
      <c r="AC636">
        <v>0</v>
      </c>
      <c r="AD636">
        <v>0</v>
      </c>
      <c r="AE636">
        <v>715</v>
      </c>
      <c r="AF636" s="10" t="e">
        <f>VLOOKUP(AS636,[1]Hoja3!$B$2:$AO$841,17,FALSE)</f>
        <v>#N/A</v>
      </c>
      <c r="AG636" s="10" t="e">
        <f>VLOOKUP(AS636,[1]Hoja3!$B$2:$AO$841,23,FALSE)</f>
        <v>#N/A</v>
      </c>
      <c r="AH636" s="10" t="e">
        <f>VLOOKUP(AS636,[1]Hoja3!$B$2:$AO$841,28,FALSE)</f>
        <v>#N/A</v>
      </c>
      <c r="AI636" s="10" t="e">
        <f>VLOOKUP(AS636,[1]Hoja3!$B$2:$AO$841,19,FALSE)</f>
        <v>#N/A</v>
      </c>
      <c r="AJ636" s="10"/>
      <c r="AK636">
        <f>IF(AE636=AY636,1,0)</f>
        <v>0</v>
      </c>
      <c r="AL636" t="e">
        <f>IF(AB636=AF636,1,0)</f>
        <v>#N/A</v>
      </c>
      <c r="AM636" t="e">
        <f>IF(AC636=AG636,1,0)</f>
        <v>#N/A</v>
      </c>
      <c r="AN636" t="e">
        <f>IF(AD636=AH636,1,0)</f>
        <v>#N/A</v>
      </c>
      <c r="AO636" t="e">
        <f>IF(H636=AI636,1,0)</f>
        <v>#N/A</v>
      </c>
      <c r="AQ636" s="8">
        <f>COUNTIF($A$2:$A$1228,A636)</f>
        <v>1</v>
      </c>
      <c r="AR636" t="e">
        <f>VLOOKUP(A636,[1]Hoja3!$C$2:$AO$841,39,FALSE)</f>
        <v>#N/A</v>
      </c>
      <c r="AS636" t="str">
        <f>A636 &amp; COUNTIF(A$2:A636,A636)</f>
        <v>0KPA0186121</v>
      </c>
      <c r="AT636" s="10" t="e">
        <f>VLOOKUP(AS636,[1]Hoja3!$B$2:$AO$841,38,FALSE)</f>
        <v>#N/A</v>
      </c>
      <c r="AU636" s="9" t="e">
        <f>IF(AR636&gt;AQ636,1,0)</f>
        <v>#N/A</v>
      </c>
    </row>
    <row r="637" spans="1:48" x14ac:dyDescent="0.25">
      <c r="A637" t="s">
        <v>863</v>
      </c>
      <c r="B637">
        <v>2019</v>
      </c>
      <c r="C637" t="s">
        <v>37</v>
      </c>
      <c r="D637" t="s">
        <v>38</v>
      </c>
      <c r="E637">
        <v>11</v>
      </c>
      <c r="F637" t="s">
        <v>44</v>
      </c>
      <c r="G637">
        <v>0</v>
      </c>
      <c r="I637" t="s">
        <v>33</v>
      </c>
      <c r="J637" t="s">
        <v>33</v>
      </c>
      <c r="K637" t="s">
        <v>33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R637" t="s">
        <v>33</v>
      </c>
      <c r="S637" t="s">
        <v>33</v>
      </c>
      <c r="U637" t="s">
        <v>34</v>
      </c>
      <c r="V637" t="s">
        <v>50</v>
      </c>
      <c r="W637">
        <v>2019</v>
      </c>
      <c r="X637" t="s">
        <v>37</v>
      </c>
      <c r="Y637" t="s">
        <v>38</v>
      </c>
      <c r="Z637">
        <v>11</v>
      </c>
      <c r="AA637" t="s">
        <v>33</v>
      </c>
      <c r="AB637">
        <v>22</v>
      </c>
      <c r="AC637">
        <v>0</v>
      </c>
      <c r="AD637">
        <v>0</v>
      </c>
      <c r="AE637">
        <v>0</v>
      </c>
      <c r="AF637" s="10" t="e">
        <f>VLOOKUP(AS637,[1]Hoja3!$B$2:$AO$841,17,FALSE)</f>
        <v>#N/A</v>
      </c>
      <c r="AG637" s="10" t="e">
        <f>VLOOKUP(AS637,[1]Hoja3!$B$2:$AO$841,23,FALSE)</f>
        <v>#N/A</v>
      </c>
      <c r="AH637" s="10" t="e">
        <f>VLOOKUP(AS637,[1]Hoja3!$B$2:$AO$841,28,FALSE)</f>
        <v>#N/A</v>
      </c>
      <c r="AI637" s="10" t="e">
        <f>VLOOKUP(AS637,[1]Hoja3!$B$2:$AO$841,19,FALSE)</f>
        <v>#N/A</v>
      </c>
      <c r="AJ637" s="10"/>
      <c r="AK637">
        <f>IF(AE637=AY637,1,0)</f>
        <v>1</v>
      </c>
      <c r="AL637" t="e">
        <f>IF(AB637=AF637,1,0)</f>
        <v>#N/A</v>
      </c>
      <c r="AM637" t="e">
        <f>IF(AC637=AG637,1,0)</f>
        <v>#N/A</v>
      </c>
      <c r="AN637" t="e">
        <f>IF(AD637=AH637,1,0)</f>
        <v>#N/A</v>
      </c>
      <c r="AO637" t="e">
        <f>IF(H637=AI637,1,0)</f>
        <v>#N/A</v>
      </c>
      <c r="AQ637" s="8">
        <f>COUNTIF($A$2:$A$1228,A637)</f>
        <v>1</v>
      </c>
      <c r="AR637" t="e">
        <f>VLOOKUP(A637,[1]Hoja3!$C$2:$AO$841,39,FALSE)</f>
        <v>#N/A</v>
      </c>
      <c r="AS637" t="str">
        <f>A637 &amp; COUNTIF(A$2:A637,A637)</f>
        <v>09HB3313531</v>
      </c>
      <c r="AT637" s="10" t="e">
        <f>VLOOKUP(AS637,[1]Hoja3!$B$2:$AO$841,38,FALSE)</f>
        <v>#N/A</v>
      </c>
      <c r="AU637" s="9" t="e">
        <f>IF(AR637&gt;AQ637,1,0)</f>
        <v>#N/A</v>
      </c>
    </row>
    <row r="638" spans="1:48" x14ac:dyDescent="0.25">
      <c r="A638" t="s">
        <v>864</v>
      </c>
      <c r="B638">
        <v>2019</v>
      </c>
      <c r="C638" t="s">
        <v>37</v>
      </c>
      <c r="D638" t="s">
        <v>38</v>
      </c>
      <c r="E638">
        <v>11</v>
      </c>
      <c r="F638" t="s">
        <v>44</v>
      </c>
      <c r="G638">
        <v>0</v>
      </c>
      <c r="I638" t="s">
        <v>33</v>
      </c>
      <c r="J638" t="s">
        <v>33</v>
      </c>
      <c r="K638" t="s">
        <v>33</v>
      </c>
      <c r="L638" t="s">
        <v>33</v>
      </c>
      <c r="M638" t="s">
        <v>33</v>
      </c>
      <c r="N638" t="s">
        <v>33</v>
      </c>
      <c r="O638" t="s">
        <v>33</v>
      </c>
      <c r="P638" t="s">
        <v>33</v>
      </c>
      <c r="R638" t="s">
        <v>33</v>
      </c>
      <c r="S638" t="s">
        <v>33</v>
      </c>
      <c r="U638" t="s">
        <v>34</v>
      </c>
      <c r="V638" t="s">
        <v>50</v>
      </c>
      <c r="W638">
        <v>2019</v>
      </c>
      <c r="X638" t="s">
        <v>37</v>
      </c>
      <c r="Y638" t="s">
        <v>38</v>
      </c>
      <c r="Z638">
        <v>11</v>
      </c>
      <c r="AA638" t="s">
        <v>33</v>
      </c>
      <c r="AB638">
        <v>22</v>
      </c>
      <c r="AC638">
        <v>0</v>
      </c>
      <c r="AD638">
        <v>0</v>
      </c>
      <c r="AE638">
        <v>0</v>
      </c>
      <c r="AF638" s="10" t="e">
        <f>VLOOKUP(AS638,[1]Hoja3!$B$2:$AO$841,17,FALSE)</f>
        <v>#N/A</v>
      </c>
      <c r="AG638" s="10" t="e">
        <f>VLOOKUP(AS638,[1]Hoja3!$B$2:$AO$841,23,FALSE)</f>
        <v>#N/A</v>
      </c>
      <c r="AH638" s="10" t="e">
        <f>VLOOKUP(AS638,[1]Hoja3!$B$2:$AO$841,28,FALSE)</f>
        <v>#N/A</v>
      </c>
      <c r="AI638" s="10" t="e">
        <f>VLOOKUP(AS638,[1]Hoja3!$B$2:$AO$841,19,FALSE)</f>
        <v>#N/A</v>
      </c>
      <c r="AJ638" s="10"/>
      <c r="AK638">
        <f>IF(AE638=AY638,1,0)</f>
        <v>1</v>
      </c>
      <c r="AL638" t="e">
        <f>IF(AB638=AF638,1,0)</f>
        <v>#N/A</v>
      </c>
      <c r="AM638" t="e">
        <f>IF(AC638=AG638,1,0)</f>
        <v>#N/A</v>
      </c>
      <c r="AN638" t="e">
        <f>IF(AD638=AH638,1,0)</f>
        <v>#N/A</v>
      </c>
      <c r="AO638" t="e">
        <f>IF(H638=AI638,1,0)</f>
        <v>#N/A</v>
      </c>
      <c r="AQ638" s="8">
        <f>COUNTIF($A$2:$A$1228,A638)</f>
        <v>1</v>
      </c>
      <c r="AR638" t="e">
        <f>VLOOKUP(A638,[1]Hoja3!$C$2:$AO$841,39,FALSE)</f>
        <v>#N/A</v>
      </c>
      <c r="AS638" t="str">
        <f>A638 &amp; COUNTIF(A$2:A638,A638)</f>
        <v>09HB3316041</v>
      </c>
      <c r="AT638" s="10" t="e">
        <f>VLOOKUP(AS638,[1]Hoja3!$B$2:$AO$841,38,FALSE)</f>
        <v>#N/A</v>
      </c>
      <c r="AU638" s="9" t="e">
        <f>IF(AR638&gt;AQ638,1,0)</f>
        <v>#N/A</v>
      </c>
    </row>
    <row r="639" spans="1:48" x14ac:dyDescent="0.25">
      <c r="A639" t="s">
        <v>447</v>
      </c>
      <c r="B639">
        <v>2019</v>
      </c>
      <c r="C639" t="s">
        <v>37</v>
      </c>
      <c r="D639" t="s">
        <v>38</v>
      </c>
      <c r="E639">
        <v>11</v>
      </c>
      <c r="F639" t="s">
        <v>40</v>
      </c>
      <c r="G639">
        <v>1.5333330000000001</v>
      </c>
      <c r="H639" t="s">
        <v>58</v>
      </c>
      <c r="I639">
        <v>655</v>
      </c>
      <c r="J639">
        <v>1365</v>
      </c>
      <c r="K639">
        <v>0</v>
      </c>
      <c r="L639">
        <v>0</v>
      </c>
      <c r="M639">
        <v>0.6</v>
      </c>
      <c r="N639">
        <v>0.8</v>
      </c>
      <c r="O639">
        <v>1.05</v>
      </c>
      <c r="P639">
        <v>1.1000000000000001</v>
      </c>
      <c r="Q639" t="s">
        <v>46</v>
      </c>
      <c r="R639">
        <v>5</v>
      </c>
      <c r="S639">
        <v>9</v>
      </c>
      <c r="T639" t="s">
        <v>47</v>
      </c>
      <c r="U639" t="s">
        <v>45</v>
      </c>
      <c r="V639" t="s">
        <v>55</v>
      </c>
      <c r="W639">
        <v>2019</v>
      </c>
      <c r="X639" t="s">
        <v>37</v>
      </c>
      <c r="Y639" t="s">
        <v>38</v>
      </c>
      <c r="Z639">
        <v>11</v>
      </c>
      <c r="AA639">
        <v>0</v>
      </c>
      <c r="AB639">
        <v>86</v>
      </c>
      <c r="AC639">
        <v>1.1000000000000001</v>
      </c>
      <c r="AD639">
        <v>0.30666660000000001</v>
      </c>
      <c r="AE639">
        <v>1501.5</v>
      </c>
      <c r="AF639" s="10">
        <f>VLOOKUP(AS639,[1]Hoja3!$B$2:$AO$841,17,FALSE)</f>
        <v>86</v>
      </c>
      <c r="AG639" s="10">
        <f>VLOOKUP(AS639,[1]Hoja3!$B$2:$AO$841,23,FALSE)</f>
        <v>1.1000000000000001</v>
      </c>
      <c r="AH639" s="10">
        <f>VLOOKUP(AS639,[1]Hoja3!$B$2:$AO$841,28,FALSE)</f>
        <v>0.34199999999999997</v>
      </c>
      <c r="AI639" s="10" t="str">
        <f>VLOOKUP(AS639,[1]Hoja3!$B$2:$AO$841,19,FALSE)</f>
        <v>Departmental Digital</v>
      </c>
      <c r="AJ639" s="10">
        <f>VLOOKUP(AS639,[1]Hoja3!$B$2:$AO$841,15,FALSE)</f>
        <v>0</v>
      </c>
      <c r="AK639">
        <f>IF(AE639=AY639,1,0)</f>
        <v>0</v>
      </c>
      <c r="AL639">
        <f>IF(AB639=AF639,1,0)</f>
        <v>1</v>
      </c>
      <c r="AM639">
        <f>IF(AC639=AG639,1,0)</f>
        <v>1</v>
      </c>
      <c r="AN639">
        <f>IF(AD639=AH639,1,0)</f>
        <v>0</v>
      </c>
      <c r="AO639">
        <f>IF(H639=AI639,1,0)</f>
        <v>1</v>
      </c>
      <c r="AP639">
        <f>IF(AJ639=AA639,1,0)</f>
        <v>1</v>
      </c>
      <c r="AQ639" s="8">
        <f>COUNTIF($A$2:$A$1228,A639)</f>
        <v>1</v>
      </c>
      <c r="AR639">
        <f>VLOOKUP(A639,[1]Hoja3!$C$2:$AO$841,39,FALSE)</f>
        <v>1</v>
      </c>
      <c r="AS639" t="str">
        <f>A639 &amp; COUNTIF(A$2:A639,A639)</f>
        <v>0Y4X8214061</v>
      </c>
      <c r="AT639" s="10">
        <f>VLOOKUP(AS639,[1]Hoja3!$B$2:$AO$841,38,FALSE)</f>
        <v>1501.5000000000002</v>
      </c>
      <c r="AU639" s="9">
        <f>IF(AR639&gt;AQ639,1,0)</f>
        <v>0</v>
      </c>
      <c r="AV639">
        <f>IF(P639="NA",2,IF(OR(F639="INSTALACION NUEVA",F639="Mantenimiento preventivo"),3,IF(AND(AB639&lt;AF639,AK639&lt;&gt;1),4,IF(AT639&gt;AE639,1,0))))</f>
        <v>0</v>
      </c>
    </row>
    <row r="640" spans="1:48" x14ac:dyDescent="0.25">
      <c r="A640" t="s">
        <v>426</v>
      </c>
      <c r="B640">
        <v>2019</v>
      </c>
      <c r="C640" t="s">
        <v>37</v>
      </c>
      <c r="D640" t="s">
        <v>38</v>
      </c>
      <c r="E640">
        <v>11</v>
      </c>
      <c r="F640" t="s">
        <v>40</v>
      </c>
      <c r="G640">
        <v>1.45</v>
      </c>
      <c r="H640" t="s">
        <v>45</v>
      </c>
      <c r="I640">
        <v>803</v>
      </c>
      <c r="J640">
        <v>1573</v>
      </c>
      <c r="K640">
        <v>0.2</v>
      </c>
      <c r="L640">
        <v>0.6</v>
      </c>
      <c r="M640">
        <v>0.8</v>
      </c>
      <c r="N640">
        <v>1.05</v>
      </c>
      <c r="O640">
        <v>1.1000000000000001</v>
      </c>
      <c r="P640">
        <v>1.1499999999999999</v>
      </c>
      <c r="Q640" t="s">
        <v>46</v>
      </c>
      <c r="R640">
        <v>4</v>
      </c>
      <c r="S640">
        <v>6</v>
      </c>
      <c r="T640" t="s">
        <v>85</v>
      </c>
      <c r="U640" t="s">
        <v>48</v>
      </c>
      <c r="V640" t="s">
        <v>61</v>
      </c>
      <c r="W640">
        <v>2019</v>
      </c>
      <c r="X640" t="s">
        <v>37</v>
      </c>
      <c r="Y640" t="s">
        <v>38</v>
      </c>
      <c r="Z640">
        <v>12</v>
      </c>
      <c r="AA640">
        <v>0</v>
      </c>
      <c r="AB640">
        <v>231</v>
      </c>
      <c r="AC640">
        <v>1.1499999999999999</v>
      </c>
      <c r="AD640">
        <v>0.241666666666667</v>
      </c>
      <c r="AE640">
        <v>1808.95</v>
      </c>
      <c r="AF640" s="10">
        <f>VLOOKUP(AS640,[1]Hoja3!$B$2:$AO$841,17,FALSE)</f>
        <v>344</v>
      </c>
      <c r="AG640" s="10">
        <f>VLOOKUP(AS640,[1]Hoja3!$B$2:$AO$841,23,FALSE)</f>
        <v>1.1499999999999999</v>
      </c>
      <c r="AH640" s="10">
        <f>VLOOKUP(AS640,[1]Hoja3!$B$2:$AO$841,28,FALSE)</f>
        <v>0.29166666666666669</v>
      </c>
      <c r="AI640" s="10" t="str">
        <f>VLOOKUP(AS640,[1]Hoja3!$B$2:$AO$841,19,FALSE)</f>
        <v>Light Production Digital Business</v>
      </c>
      <c r="AJ640" s="10">
        <f>VLOOKUP(AS640,[1]Hoja3!$B$2:$AO$841,15,FALSE)</f>
        <v>0</v>
      </c>
      <c r="AK640">
        <f>IF(AE640=AY640,1,0)</f>
        <v>0</v>
      </c>
      <c r="AL640">
        <f>IF(AB640=AF640,1,0)</f>
        <v>0</v>
      </c>
      <c r="AM640">
        <f>IF(AC640=AG640,1,0)</f>
        <v>1</v>
      </c>
      <c r="AN640">
        <f>IF(AD640=AH640,1,0)</f>
        <v>0</v>
      </c>
      <c r="AO640">
        <f>IF(H640=AI640,1,0)</f>
        <v>1</v>
      </c>
      <c r="AP640">
        <f>IF(AJ640=AA640,1,0)</f>
        <v>1</v>
      </c>
      <c r="AQ640" s="8">
        <f>COUNTIF($A$2:$A$1228,A640)</f>
        <v>1</v>
      </c>
      <c r="AR640">
        <f>VLOOKUP(A640,[1]Hoja3!$C$2:$AO$841,39,FALSE)</f>
        <v>1</v>
      </c>
      <c r="AS640" t="str">
        <f>A640 &amp; COUNTIF(A$2:A640,A640)</f>
        <v>0BG29488841</v>
      </c>
      <c r="AT640" s="10">
        <f>VLOOKUP(AS640,[1]Hoja3!$B$2:$AO$841,38,FALSE)</f>
        <v>1808.95</v>
      </c>
      <c r="AU640" s="9">
        <f>IF(AR640&gt;AQ640,1,0)</f>
        <v>0</v>
      </c>
      <c r="AV640">
        <f>IF(P640="NA",2,IF(OR(F640="INSTALACION NUEVA",F640="Mantenimiento preventivo"),3,IF(AND(AB640&lt;AF640,AK640&lt;&gt;1),4,IF(AT640&gt;AE640,1,0))))</f>
        <v>4</v>
      </c>
    </row>
    <row r="641" spans="1:48" x14ac:dyDescent="0.25">
      <c r="A641" t="s">
        <v>444</v>
      </c>
      <c r="B641">
        <v>2019</v>
      </c>
      <c r="C641" t="s">
        <v>37</v>
      </c>
      <c r="D641" t="s">
        <v>38</v>
      </c>
      <c r="E641">
        <v>11</v>
      </c>
      <c r="F641" t="s">
        <v>40</v>
      </c>
      <c r="G641">
        <v>0</v>
      </c>
      <c r="H641" t="s">
        <v>64</v>
      </c>
      <c r="I641">
        <v>655</v>
      </c>
      <c r="J641">
        <v>1365</v>
      </c>
      <c r="K641">
        <v>0</v>
      </c>
      <c r="L641">
        <v>0</v>
      </c>
      <c r="M641">
        <v>0.6</v>
      </c>
      <c r="N641">
        <v>0.8</v>
      </c>
      <c r="O641">
        <v>1.05</v>
      </c>
      <c r="P641">
        <v>1.1000000000000001</v>
      </c>
      <c r="Q641" t="s">
        <v>46</v>
      </c>
      <c r="R641">
        <v>5</v>
      </c>
      <c r="S641">
        <v>9</v>
      </c>
      <c r="T641" t="s">
        <v>47</v>
      </c>
      <c r="U641" t="s">
        <v>64</v>
      </c>
      <c r="V641" t="s">
        <v>55</v>
      </c>
      <c r="W641">
        <v>2019</v>
      </c>
      <c r="X641" t="s">
        <v>37</v>
      </c>
      <c r="Y641" t="s">
        <v>38</v>
      </c>
      <c r="Z641">
        <v>15</v>
      </c>
      <c r="AA641">
        <v>0</v>
      </c>
      <c r="AB641">
        <v>92</v>
      </c>
      <c r="AC641">
        <v>1.1000000000000001</v>
      </c>
      <c r="AD641">
        <v>0</v>
      </c>
      <c r="AE641">
        <v>1501.5</v>
      </c>
      <c r="AF641" s="10">
        <f>VLOOKUP(AS641,[1]Hoja3!$B$2:$AO$841,17,FALSE)</f>
        <v>92</v>
      </c>
      <c r="AG641" s="10">
        <f>VLOOKUP(AS641,[1]Hoja3!$B$2:$AO$841,23,FALSE)</f>
        <v>1.1000000000000001</v>
      </c>
      <c r="AH641" s="10">
        <f>VLOOKUP(AS641,[1]Hoja3!$B$2:$AO$841,28,FALSE)</f>
        <v>0.10400000000000001</v>
      </c>
      <c r="AI641" s="10" t="str">
        <f>VLOOKUP(AS641,[1]Hoja3!$B$2:$AO$841,19,FALSE)</f>
        <v>A3 Office Color Laser MFPs</v>
      </c>
      <c r="AJ641" s="10">
        <f>VLOOKUP(AS641,[1]Hoja3!$B$2:$AO$841,15,FALSE)</f>
        <v>0</v>
      </c>
      <c r="AK641">
        <f>IF(AE641=AY641,1,0)</f>
        <v>0</v>
      </c>
      <c r="AL641">
        <f>IF(AB641=AF641,1,0)</f>
        <v>1</v>
      </c>
      <c r="AM641">
        <f>IF(AC641=AG641,1,0)</f>
        <v>1</v>
      </c>
      <c r="AN641">
        <f>IF(AD641=AH641,1,0)</f>
        <v>0</v>
      </c>
      <c r="AO641">
        <f>IF(H641=AI641,1,0)</f>
        <v>1</v>
      </c>
      <c r="AP641">
        <f>IF(AJ641=AA641,1,0)</f>
        <v>1</v>
      </c>
      <c r="AQ641" s="8">
        <f>COUNTIF($A$2:$A$1228,A641)</f>
        <v>1</v>
      </c>
      <c r="AR641">
        <f>VLOOKUP(A641,[1]Hoja3!$C$2:$AO$841,39,FALSE)</f>
        <v>1</v>
      </c>
      <c r="AS641" t="str">
        <f>A641 &amp; COUNTIF(A$2:A641,A641)</f>
        <v>0XKP5369061</v>
      </c>
      <c r="AT641" s="10">
        <f>VLOOKUP(AS641,[1]Hoja3!$B$2:$AO$841,38,FALSE)</f>
        <v>1501.5000000000002</v>
      </c>
      <c r="AU641" s="9">
        <f>IF(AR641&gt;AQ641,1,0)</f>
        <v>0</v>
      </c>
      <c r="AV641">
        <f>IF(P641="NA",2,IF(OR(F641="INSTALACION NUEVA",F641="Mantenimiento preventivo"),3,IF(AND(AB641&lt;AF641,AK641&lt;&gt;1),4,IF(AT641&gt;AE641,1,0))))</f>
        <v>0</v>
      </c>
    </row>
    <row r="642" spans="1:48" x14ac:dyDescent="0.25">
      <c r="A642" t="s">
        <v>416</v>
      </c>
      <c r="B642">
        <v>2019</v>
      </c>
      <c r="C642" t="s">
        <v>37</v>
      </c>
      <c r="D642" t="s">
        <v>38</v>
      </c>
      <c r="E642">
        <v>11</v>
      </c>
      <c r="F642" t="s">
        <v>40</v>
      </c>
      <c r="G642">
        <v>0.96666660000000004</v>
      </c>
      <c r="H642" t="s">
        <v>34</v>
      </c>
      <c r="I642">
        <v>468</v>
      </c>
      <c r="J642">
        <v>715</v>
      </c>
      <c r="K642">
        <v>0</v>
      </c>
      <c r="L642">
        <v>0</v>
      </c>
      <c r="M642">
        <v>0</v>
      </c>
      <c r="N642">
        <v>0.6</v>
      </c>
      <c r="O642">
        <v>0.8</v>
      </c>
      <c r="P642">
        <v>1.05</v>
      </c>
      <c r="Q642" t="s">
        <v>46</v>
      </c>
      <c r="R642">
        <v>5</v>
      </c>
      <c r="S642">
        <v>9</v>
      </c>
      <c r="T642" t="s">
        <v>47</v>
      </c>
      <c r="U642" t="s">
        <v>34</v>
      </c>
      <c r="V642" t="s">
        <v>42</v>
      </c>
      <c r="W642">
        <v>2019</v>
      </c>
      <c r="X642" t="s">
        <v>37</v>
      </c>
      <c r="Y642" t="s">
        <v>38</v>
      </c>
      <c r="Z642">
        <v>11</v>
      </c>
      <c r="AA642">
        <v>0</v>
      </c>
      <c r="AB642">
        <v>58</v>
      </c>
      <c r="AC642">
        <v>0.8</v>
      </c>
      <c r="AD642">
        <v>0.19333332</v>
      </c>
      <c r="AE642">
        <v>572</v>
      </c>
      <c r="AF642" s="10">
        <f>VLOOKUP(AS642,[1]Hoja3!$B$2:$AO$841,17,FALSE)</f>
        <v>59</v>
      </c>
      <c r="AG642" s="10">
        <f>VLOOKUP(AS642,[1]Hoja3!$B$2:$AO$841,23,FALSE)</f>
        <v>0.8</v>
      </c>
      <c r="AH642" s="10">
        <f>VLOOKUP(AS642,[1]Hoja3!$B$2:$AO$841,28,FALSE)</f>
        <v>0.252</v>
      </c>
      <c r="AI642" s="10" t="str">
        <f>VLOOKUP(AS642,[1]Hoja3!$B$2:$AO$841,19,FALSE)</f>
        <v>A4 Mono MFPs</v>
      </c>
      <c r="AJ642" s="10">
        <f>VLOOKUP(AS642,[1]Hoja3!$B$2:$AO$841,15,FALSE)</f>
        <v>0</v>
      </c>
      <c r="AK642">
        <f>IF(AE642=AY642,1,0)</f>
        <v>0</v>
      </c>
      <c r="AL642">
        <f>IF(AB642=AF642,1,0)</f>
        <v>0</v>
      </c>
      <c r="AM642">
        <f>IF(AC642=AG642,1,0)</f>
        <v>1</v>
      </c>
      <c r="AN642">
        <f>IF(AD642=AH642,1,0)</f>
        <v>0</v>
      </c>
      <c r="AO642">
        <f>IF(H642=AI642,1,0)</f>
        <v>1</v>
      </c>
      <c r="AP642">
        <f>IF(AJ642=AA642,1,0)</f>
        <v>1</v>
      </c>
      <c r="AQ642" s="8">
        <f>COUNTIF($A$2:$A$1228,A642)</f>
        <v>1</v>
      </c>
      <c r="AR642">
        <f>VLOOKUP(A642,[1]Hoja3!$C$2:$AO$841,39,FALSE)</f>
        <v>1</v>
      </c>
      <c r="AS642" t="str">
        <f>A642 &amp; COUNTIF(A$2:A642,A642)</f>
        <v>05BT7050821</v>
      </c>
      <c r="AT642" s="10">
        <f>VLOOKUP(AS642,[1]Hoja3!$B$2:$AO$841,38,FALSE)</f>
        <v>572.00000000000011</v>
      </c>
      <c r="AU642" s="9">
        <f>IF(AR642&gt;AQ642,1,0)</f>
        <v>0</v>
      </c>
      <c r="AV642">
        <f>IF(P642="NA",2,IF(OR(F642="INSTALACION NUEVA",F642="Mantenimiento preventivo"),3,IF(AND(AB642&lt;AF642,AK642&lt;&gt;1),4,IF(AT642&gt;AE642,1,0))))</f>
        <v>4</v>
      </c>
    </row>
    <row r="643" spans="1:48" x14ac:dyDescent="0.25">
      <c r="A643" t="s">
        <v>69</v>
      </c>
      <c r="B643">
        <v>2019</v>
      </c>
      <c r="C643" t="s">
        <v>37</v>
      </c>
      <c r="D643" t="s">
        <v>38</v>
      </c>
      <c r="E643">
        <v>11</v>
      </c>
      <c r="F643" t="s">
        <v>40</v>
      </c>
      <c r="G643">
        <v>1.6</v>
      </c>
      <c r="H643" t="s">
        <v>58</v>
      </c>
      <c r="I643">
        <v>655</v>
      </c>
      <c r="J643">
        <v>1365</v>
      </c>
      <c r="K643">
        <v>0</v>
      </c>
      <c r="L643">
        <v>0</v>
      </c>
      <c r="M643">
        <v>0.6</v>
      </c>
      <c r="N643">
        <v>0.8</v>
      </c>
      <c r="O643">
        <v>1.05</v>
      </c>
      <c r="P643">
        <v>1.1000000000000001</v>
      </c>
      <c r="Q643" t="s">
        <v>46</v>
      </c>
      <c r="R643">
        <v>5</v>
      </c>
      <c r="S643">
        <v>9</v>
      </c>
      <c r="T643" t="s">
        <v>47</v>
      </c>
      <c r="U643" t="s">
        <v>58</v>
      </c>
      <c r="V643" t="s">
        <v>59</v>
      </c>
      <c r="W643">
        <v>2019</v>
      </c>
      <c r="X643" t="s">
        <v>37</v>
      </c>
      <c r="Y643" t="s">
        <v>38</v>
      </c>
      <c r="Z643">
        <v>12</v>
      </c>
      <c r="AA643">
        <v>0</v>
      </c>
      <c r="AB643">
        <v>2</v>
      </c>
      <c r="AC643">
        <v>0</v>
      </c>
      <c r="AD643">
        <v>0.32</v>
      </c>
      <c r="AE643">
        <v>0</v>
      </c>
      <c r="AF643" s="10">
        <f>VLOOKUP(AS643,[1]Hoja3!$B$2:$AO$841,17,FALSE)</f>
        <v>2</v>
      </c>
      <c r="AG643" s="10">
        <f>VLOOKUP(AS643,[1]Hoja3!$B$2:$AO$841,23,FALSE)</f>
        <v>0</v>
      </c>
      <c r="AH643" s="10">
        <f>VLOOKUP(AS643,[1]Hoja3!$B$2:$AO$841,28,FALSE)</f>
        <v>0.42599999999999999</v>
      </c>
      <c r="AI643" s="10" t="str">
        <f>VLOOKUP(AS643,[1]Hoja3!$B$2:$AO$841,19,FALSE)</f>
        <v>Departmental Digital</v>
      </c>
      <c r="AJ643" s="10">
        <f>VLOOKUP(AS643,[1]Hoja3!$B$2:$AO$841,15,FALSE)</f>
        <v>0</v>
      </c>
      <c r="AK643">
        <f>IF(AE643=AY643,1,0)</f>
        <v>1</v>
      </c>
      <c r="AL643">
        <f>IF(AB643=AF643,1,0)</f>
        <v>1</v>
      </c>
      <c r="AM643">
        <f>IF(AC643=AG643,1,0)</f>
        <v>1</v>
      </c>
      <c r="AN643">
        <f>IF(AD643=AH643,1,0)</f>
        <v>0</v>
      </c>
      <c r="AO643">
        <f>IF(H643=AI643,1,0)</f>
        <v>1</v>
      </c>
      <c r="AP643">
        <f>IF(AJ643=AA643,1,0)</f>
        <v>1</v>
      </c>
      <c r="AQ643" s="8">
        <f>COUNTIF($A$2:$A$1228,A643)</f>
        <v>4</v>
      </c>
      <c r="AR643">
        <f>VLOOKUP(A643,[1]Hoja3!$C$2:$AO$841,39,FALSE)</f>
        <v>4</v>
      </c>
      <c r="AS643" t="str">
        <f>A643 &amp; COUNTIF(A$2:A643,A643)</f>
        <v>0EX92999014</v>
      </c>
      <c r="AT643" s="10">
        <f>VLOOKUP(AS643,[1]Hoja3!$B$2:$AO$841,38,FALSE)</f>
        <v>0</v>
      </c>
      <c r="AU643" s="9">
        <f>IF(AR643&gt;AQ643,1,0)</f>
        <v>0</v>
      </c>
      <c r="AV643">
        <f>IF(P643="NA",2,IF(OR(F643="INSTALACION NUEVA",F643="Mantenimiento preventivo"),3,IF(AND(AB643&lt;AF643,AK643&lt;&gt;1),4,IF(AT643&gt;AE643,1,0))))</f>
        <v>0</v>
      </c>
    </row>
    <row r="644" spans="1:48" x14ac:dyDescent="0.25">
      <c r="A644" t="s">
        <v>431</v>
      </c>
      <c r="B644">
        <v>2019</v>
      </c>
      <c r="C644" t="s">
        <v>37</v>
      </c>
      <c r="D644" t="s">
        <v>38</v>
      </c>
      <c r="E644">
        <v>11</v>
      </c>
      <c r="F644" t="s">
        <v>40</v>
      </c>
      <c r="G644">
        <v>5.016667</v>
      </c>
      <c r="I644" t="s">
        <v>33</v>
      </c>
      <c r="J644" t="s">
        <v>33</v>
      </c>
      <c r="K644" t="s">
        <v>33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R644" t="s">
        <v>33</v>
      </c>
      <c r="S644" t="s">
        <v>33</v>
      </c>
      <c r="U644" t="s">
        <v>71</v>
      </c>
      <c r="V644" t="s">
        <v>83</v>
      </c>
      <c r="W644">
        <v>2019</v>
      </c>
      <c r="X644" t="s">
        <v>37</v>
      </c>
      <c r="Y644" t="s">
        <v>38</v>
      </c>
      <c r="Z644">
        <v>12</v>
      </c>
      <c r="AA644" t="s">
        <v>33</v>
      </c>
      <c r="AB644">
        <v>0</v>
      </c>
      <c r="AC644">
        <v>0</v>
      </c>
      <c r="AD644">
        <v>0</v>
      </c>
      <c r="AE644">
        <v>0</v>
      </c>
      <c r="AF644" s="10">
        <f>VLOOKUP(AS644,[1]Hoja3!$B$2:$AO$841,17,FALSE)</f>
        <v>511</v>
      </c>
      <c r="AG644" s="10">
        <f>VLOOKUP(AS644,[1]Hoja3!$B$2:$AO$841,23,FALSE)</f>
        <v>1.05</v>
      </c>
      <c r="AH644" s="10">
        <f>VLOOKUP(AS644,[1]Hoja3!$B$2:$AO$841,28,FALSE)</f>
        <v>1.0699999999999998</v>
      </c>
      <c r="AI644" s="10" t="str">
        <f>VLOOKUP(AS644,[1]Hoja3!$B$2:$AO$841,19,FALSE)</f>
        <v>Entry Mono Printers</v>
      </c>
      <c r="AJ644" s="10">
        <f>VLOOKUP(AS644,[1]Hoja3!$B$2:$AO$841,15,FALSE)</f>
        <v>0</v>
      </c>
      <c r="AK644">
        <f>IF(AE644=AY644,1,0)</f>
        <v>1</v>
      </c>
      <c r="AL644">
        <f>IF(AB644=AF644,1,0)</f>
        <v>0</v>
      </c>
      <c r="AM644">
        <f>IF(AC644=AG644,1,0)</f>
        <v>0</v>
      </c>
      <c r="AN644">
        <f>IF(AD644=AH644,1,0)</f>
        <v>0</v>
      </c>
      <c r="AO644">
        <f>IF(H644=AI644,1,0)</f>
        <v>0</v>
      </c>
      <c r="AP644">
        <f>IF(AJ644=AA644,1,0)</f>
        <v>0</v>
      </c>
      <c r="AQ644" s="8">
        <f>COUNTIF($A$2:$A$1228,A644)</f>
        <v>1</v>
      </c>
      <c r="AR644">
        <f>VLOOKUP(A644,[1]Hoja3!$C$2:$AO$841,39,FALSE)</f>
        <v>1</v>
      </c>
      <c r="AS644" t="str">
        <f>A644 &amp; COUNTIF(A$2:A644,A644)</f>
        <v>0D6X4683701</v>
      </c>
      <c r="AT644" s="10">
        <f>VLOOKUP(AS644,[1]Hoja3!$B$2:$AO$841,38,FALSE)</f>
        <v>750.75000000000011</v>
      </c>
      <c r="AU644" s="9">
        <f>IF(AR644&gt;AQ644,1,0)</f>
        <v>0</v>
      </c>
      <c r="AV644">
        <f>IF(P644="NA",2,IF(OR(F644="INSTALACION NUEVA",F644="Mantenimiento preventivo"),3,IF(AND(AB644&lt;AF644,AK644&lt;&gt;1),4,IF(AT644&gt;AE644,1,0))))</f>
        <v>2</v>
      </c>
    </row>
    <row r="645" spans="1:48" x14ac:dyDescent="0.25">
      <c r="A645" t="s">
        <v>776</v>
      </c>
      <c r="B645">
        <v>2019</v>
      </c>
      <c r="C645" t="s">
        <v>37</v>
      </c>
      <c r="D645" t="s">
        <v>38</v>
      </c>
      <c r="E645">
        <v>11</v>
      </c>
      <c r="F645" t="s">
        <v>40</v>
      </c>
      <c r="G645">
        <v>1.1499999999999999</v>
      </c>
      <c r="H645" t="s">
        <v>64</v>
      </c>
      <c r="I645">
        <v>655</v>
      </c>
      <c r="J645">
        <v>1365</v>
      </c>
      <c r="K645">
        <v>0</v>
      </c>
      <c r="L645">
        <v>0</v>
      </c>
      <c r="M645">
        <v>0.6</v>
      </c>
      <c r="N645">
        <v>0.8</v>
      </c>
      <c r="O645">
        <v>1.05</v>
      </c>
      <c r="P645">
        <v>1.1000000000000001</v>
      </c>
      <c r="Q645" t="s">
        <v>46</v>
      </c>
      <c r="R645">
        <v>5</v>
      </c>
      <c r="S645">
        <v>9</v>
      </c>
      <c r="T645" t="s">
        <v>47</v>
      </c>
      <c r="U645" t="s">
        <v>64</v>
      </c>
      <c r="V645" t="s">
        <v>50</v>
      </c>
      <c r="W645">
        <v>2019</v>
      </c>
      <c r="X645" t="s">
        <v>37</v>
      </c>
      <c r="Y645" t="s">
        <v>38</v>
      </c>
      <c r="Z645">
        <v>11</v>
      </c>
      <c r="AA645">
        <v>1</v>
      </c>
      <c r="AB645">
        <v>6</v>
      </c>
      <c r="AC645">
        <v>0</v>
      </c>
      <c r="AD645">
        <v>0</v>
      </c>
      <c r="AE645">
        <v>0</v>
      </c>
      <c r="AF645" s="10">
        <f>VLOOKUP(AS645,[1]Hoja3!$B$2:$AO$841,17,FALSE)</f>
        <v>35</v>
      </c>
      <c r="AG645" s="10">
        <f>VLOOKUP(AS645,[1]Hoja3!$B$2:$AO$841,23,FALSE)</f>
        <v>1.05</v>
      </c>
      <c r="AH645" s="10">
        <f>VLOOKUP(AS645,[1]Hoja3!$B$2:$AO$841,28,FALSE)</f>
        <v>0.28999999999999998</v>
      </c>
      <c r="AI645" s="10" t="str">
        <f>VLOOKUP(AS645,[1]Hoja3!$B$2:$AO$841,19,FALSE)</f>
        <v>A3 Office Color Laser MFPs</v>
      </c>
      <c r="AJ645" s="10"/>
      <c r="AK645">
        <f>IF(AE645=AY645,1,0)</f>
        <v>1</v>
      </c>
      <c r="AL645">
        <f>IF(AB645=AF645,1,0)</f>
        <v>0</v>
      </c>
      <c r="AM645">
        <f>IF(AC645=AG645,1,0)</f>
        <v>0</v>
      </c>
      <c r="AN645">
        <f>IF(AD645=AH645,1,0)</f>
        <v>0</v>
      </c>
      <c r="AO645">
        <f>IF(H645=AI645,1,0)</f>
        <v>1</v>
      </c>
      <c r="AQ645" s="8">
        <f>COUNTIF($A$2:$A$1228,A645)</f>
        <v>4</v>
      </c>
      <c r="AR645">
        <f>VLOOKUP(A645,[1]Hoja3!$C$2:$AO$841,39,FALSE)</f>
        <v>1</v>
      </c>
      <c r="AS645" t="str">
        <f>A645 &amp; COUNTIF(A$2:A645,A645)</f>
        <v>06TB4456921</v>
      </c>
      <c r="AT645" s="10">
        <f>VLOOKUP(AS645,[1]Hoja3!$B$2:$AO$841,38,FALSE)</f>
        <v>0</v>
      </c>
      <c r="AU645" s="9">
        <f>IF(AR645&gt;AQ645,1,0)</f>
        <v>0</v>
      </c>
    </row>
    <row r="646" spans="1:48" x14ac:dyDescent="0.25">
      <c r="A646" t="s">
        <v>438</v>
      </c>
      <c r="B646">
        <v>2019</v>
      </c>
      <c r="C646" t="s">
        <v>37</v>
      </c>
      <c r="D646" t="s">
        <v>38</v>
      </c>
      <c r="E646">
        <v>11</v>
      </c>
      <c r="F646" t="s">
        <v>40</v>
      </c>
      <c r="G646">
        <v>0.86666670000000001</v>
      </c>
      <c r="H646" t="s">
        <v>116</v>
      </c>
      <c r="I646">
        <v>655</v>
      </c>
      <c r="J646">
        <v>1365</v>
      </c>
      <c r="K646">
        <v>0</v>
      </c>
      <c r="L646">
        <v>0</v>
      </c>
      <c r="M646">
        <v>0.6</v>
      </c>
      <c r="N646">
        <v>0.8</v>
      </c>
      <c r="O646">
        <v>1.05</v>
      </c>
      <c r="P646">
        <v>1.1000000000000001</v>
      </c>
      <c r="Q646" t="s">
        <v>46</v>
      </c>
      <c r="R646">
        <v>5</v>
      </c>
      <c r="S646">
        <v>9</v>
      </c>
      <c r="T646" t="s">
        <v>47</v>
      </c>
      <c r="U646" t="s">
        <v>58</v>
      </c>
      <c r="V646" t="s">
        <v>80</v>
      </c>
      <c r="W646">
        <v>2019</v>
      </c>
      <c r="X646" t="s">
        <v>37</v>
      </c>
      <c r="Y646" t="s">
        <v>38</v>
      </c>
      <c r="Z646">
        <v>11</v>
      </c>
      <c r="AA646">
        <v>0</v>
      </c>
      <c r="AB646">
        <v>253</v>
      </c>
      <c r="AC646">
        <v>1.1000000000000001</v>
      </c>
      <c r="AD646">
        <v>0.17333334</v>
      </c>
      <c r="AE646">
        <v>1501.5</v>
      </c>
      <c r="AF646" s="10">
        <f>VLOOKUP(AS646,[1]Hoja3!$B$2:$AO$841,17,FALSE)</f>
        <v>253</v>
      </c>
      <c r="AG646" s="10">
        <f>VLOOKUP(AS646,[1]Hoja3!$B$2:$AO$841,23,FALSE)</f>
        <v>1.1000000000000001</v>
      </c>
      <c r="AH646" s="10">
        <f>VLOOKUP(AS646,[1]Hoja3!$B$2:$AO$841,28,FALSE)</f>
        <v>0.57599999999999996</v>
      </c>
      <c r="AI646" s="10" t="str">
        <f>VLOOKUP(AS646,[1]Hoja3!$B$2:$AO$841,19,FALSE)</f>
        <v>Office Digital</v>
      </c>
      <c r="AJ646" s="10">
        <f>VLOOKUP(AS646,[1]Hoja3!$B$2:$AO$841,15,FALSE)</f>
        <v>0</v>
      </c>
      <c r="AK646">
        <f>IF(AE646=AY646,1,0)</f>
        <v>0</v>
      </c>
      <c r="AL646">
        <f>IF(AB646=AF646,1,0)</f>
        <v>1</v>
      </c>
      <c r="AM646">
        <f>IF(AC646=AG646,1,0)</f>
        <v>1</v>
      </c>
      <c r="AN646">
        <f>IF(AD646=AH646,1,0)</f>
        <v>0</v>
      </c>
      <c r="AO646">
        <f>IF(H646=AI646,1,0)</f>
        <v>1</v>
      </c>
      <c r="AP646">
        <f>IF(AJ646=AA646,1,0)</f>
        <v>1</v>
      </c>
      <c r="AQ646" s="8">
        <f>COUNTIF($A$2:$A$1228,A646)</f>
        <v>1</v>
      </c>
      <c r="AR646">
        <f>VLOOKUP(A646,[1]Hoja3!$C$2:$AO$841,39,FALSE)</f>
        <v>1</v>
      </c>
      <c r="AS646" t="str">
        <f>A646 &amp; COUNTIF(A$2:A646,A646)</f>
        <v>0X763731071</v>
      </c>
      <c r="AT646" s="10">
        <f>VLOOKUP(AS646,[1]Hoja3!$B$2:$AO$841,38,FALSE)</f>
        <v>1501.5000000000002</v>
      </c>
      <c r="AU646" s="9">
        <f>IF(AR646&gt;AQ646,1,0)</f>
        <v>0</v>
      </c>
      <c r="AV646">
        <f>IF(P646="NA",2,IF(OR(F646="INSTALACION NUEVA",F646="Mantenimiento preventivo"),3,IF(AND(AB646&lt;AF646,AK646&lt;&gt;1),4,IF(AT646&gt;AE646,1,0))))</f>
        <v>0</v>
      </c>
    </row>
    <row r="647" spans="1:48" x14ac:dyDescent="0.25">
      <c r="A647" t="s">
        <v>422</v>
      </c>
      <c r="B647">
        <v>2019</v>
      </c>
      <c r="C647" t="s">
        <v>37</v>
      </c>
      <c r="D647" t="s">
        <v>38</v>
      </c>
      <c r="E647">
        <v>11</v>
      </c>
      <c r="F647" t="s">
        <v>40</v>
      </c>
      <c r="G647">
        <v>2.8333330000000001</v>
      </c>
      <c r="H647" t="s">
        <v>34</v>
      </c>
      <c r="I647">
        <v>468</v>
      </c>
      <c r="J647">
        <v>715</v>
      </c>
      <c r="K647">
        <v>0</v>
      </c>
      <c r="L647">
        <v>0</v>
      </c>
      <c r="M647">
        <v>0</v>
      </c>
      <c r="N647">
        <v>0.6</v>
      </c>
      <c r="O647">
        <v>0.8</v>
      </c>
      <c r="P647">
        <v>1.05</v>
      </c>
      <c r="Q647" t="s">
        <v>46</v>
      </c>
      <c r="R647">
        <v>5</v>
      </c>
      <c r="S647">
        <v>9</v>
      </c>
      <c r="T647" t="s">
        <v>85</v>
      </c>
      <c r="U647" t="s">
        <v>34</v>
      </c>
      <c r="V647" t="s">
        <v>42</v>
      </c>
      <c r="W647">
        <v>2019</v>
      </c>
      <c r="X647" t="s">
        <v>37</v>
      </c>
      <c r="Y647" t="s">
        <v>38</v>
      </c>
      <c r="Z647">
        <v>12</v>
      </c>
      <c r="AA647">
        <v>0</v>
      </c>
      <c r="AB647">
        <v>182</v>
      </c>
      <c r="AC647">
        <v>1.05</v>
      </c>
      <c r="AD647">
        <v>0.314814777777778</v>
      </c>
      <c r="AE647">
        <v>750.75</v>
      </c>
      <c r="AF647" s="10">
        <f>VLOOKUP(AS647,[1]Hoja3!$B$2:$AO$841,17,FALSE)</f>
        <v>183</v>
      </c>
      <c r="AG647" s="10">
        <f>VLOOKUP(AS647,[1]Hoja3!$B$2:$AO$841,23,FALSE)</f>
        <v>1.05</v>
      </c>
      <c r="AH647" s="10">
        <f>VLOOKUP(AS647,[1]Hoja3!$B$2:$AO$841,28,FALSE)</f>
        <v>0.51888888888888884</v>
      </c>
      <c r="AI647" s="10" t="str">
        <f>VLOOKUP(AS647,[1]Hoja3!$B$2:$AO$841,19,FALSE)</f>
        <v>A4 Mono MFPs</v>
      </c>
      <c r="AJ647" s="10">
        <f>VLOOKUP(AS647,[1]Hoja3!$B$2:$AO$841,15,FALSE)</f>
        <v>0</v>
      </c>
      <c r="AK647">
        <f>IF(AE647=AY647,1,0)</f>
        <v>0</v>
      </c>
      <c r="AL647">
        <f>IF(AB647=AF647,1,0)</f>
        <v>0</v>
      </c>
      <c r="AM647">
        <f>IF(AC647=AG647,1,0)</f>
        <v>1</v>
      </c>
      <c r="AN647">
        <f>IF(AD647=AH647,1,0)</f>
        <v>0</v>
      </c>
      <c r="AO647">
        <f>IF(H647=AI647,1,0)</f>
        <v>1</v>
      </c>
      <c r="AP647">
        <f>IF(AJ647=AA647,1,0)</f>
        <v>1</v>
      </c>
      <c r="AQ647" s="8">
        <f>COUNTIF($A$2:$A$1228,A647)</f>
        <v>1</v>
      </c>
      <c r="AR647">
        <f>VLOOKUP(A647,[1]Hoja3!$C$2:$AO$841,39,FALSE)</f>
        <v>1</v>
      </c>
      <c r="AS647" t="str">
        <f>A647 &amp; COUNTIF(A$2:A647,A647)</f>
        <v>0A2T3670311</v>
      </c>
      <c r="AT647" s="10">
        <f>VLOOKUP(AS647,[1]Hoja3!$B$2:$AO$841,38,FALSE)</f>
        <v>750.75000000000011</v>
      </c>
      <c r="AU647" s="9">
        <f>IF(AR647&gt;AQ647,1,0)</f>
        <v>0</v>
      </c>
      <c r="AV647">
        <f>IF(P647="NA",2,IF(OR(F647="INSTALACION NUEVA",F647="Mantenimiento preventivo"),3,IF(AND(AB647&lt;AF647,AK647&lt;&gt;1),4,IF(AT647&gt;AE647,1,0))))</f>
        <v>4</v>
      </c>
    </row>
    <row r="648" spans="1:48" x14ac:dyDescent="0.25">
      <c r="A648" t="s">
        <v>88</v>
      </c>
      <c r="B648">
        <v>2019</v>
      </c>
      <c r="C648" t="s">
        <v>37</v>
      </c>
      <c r="D648" t="s">
        <v>38</v>
      </c>
      <c r="E648">
        <v>11</v>
      </c>
      <c r="F648" t="s">
        <v>40</v>
      </c>
      <c r="G648">
        <v>0.98333329999999997</v>
      </c>
      <c r="H648" t="s">
        <v>58</v>
      </c>
      <c r="I648">
        <v>655</v>
      </c>
      <c r="J648">
        <v>1365</v>
      </c>
      <c r="K648">
        <v>0</v>
      </c>
      <c r="L648">
        <v>0</v>
      </c>
      <c r="M648">
        <v>0.6</v>
      </c>
      <c r="N648">
        <v>0.8</v>
      </c>
      <c r="O648">
        <v>1.05</v>
      </c>
      <c r="P648">
        <v>1.1000000000000001</v>
      </c>
      <c r="Q648" t="s">
        <v>46</v>
      </c>
      <c r="R648">
        <v>5</v>
      </c>
      <c r="S648">
        <v>9</v>
      </c>
      <c r="T648" t="s">
        <v>47</v>
      </c>
      <c r="U648" t="s">
        <v>58</v>
      </c>
      <c r="V648" t="s">
        <v>50</v>
      </c>
      <c r="W648">
        <v>2019</v>
      </c>
      <c r="X648" t="s">
        <v>37</v>
      </c>
      <c r="Y648" t="s">
        <v>38</v>
      </c>
      <c r="Z648">
        <v>15</v>
      </c>
      <c r="AA648">
        <v>0</v>
      </c>
      <c r="AB648">
        <v>10</v>
      </c>
      <c r="AC648">
        <v>0.6</v>
      </c>
      <c r="AD648">
        <v>0.19666665999999999</v>
      </c>
      <c r="AE648">
        <v>819</v>
      </c>
      <c r="AF648" s="10">
        <f>VLOOKUP(AS648,[1]Hoja3!$B$2:$AO$841,17,FALSE)</f>
        <v>5</v>
      </c>
      <c r="AG648" s="10">
        <f>VLOOKUP(AS648,[1]Hoja3!$B$2:$AO$841,23,FALSE)</f>
        <v>0</v>
      </c>
      <c r="AH648" s="10">
        <f>VLOOKUP(AS648,[1]Hoja3!$B$2:$AO$841,28,FALSE)</f>
        <v>0.2</v>
      </c>
      <c r="AI648" s="10" t="str">
        <f>VLOOKUP(AS648,[1]Hoja3!$B$2:$AO$841,19,FALSE)</f>
        <v>Departmental Digital</v>
      </c>
      <c r="AJ648" s="10">
        <f>VLOOKUP(AS648,[1]Hoja3!$B$2:$AO$841,15,FALSE)</f>
        <v>0</v>
      </c>
      <c r="AK648">
        <f>IF(AE648=AY648,1,0)</f>
        <v>0</v>
      </c>
      <c r="AL648">
        <f>IF(AB648=AF648,1,0)</f>
        <v>0</v>
      </c>
      <c r="AM648">
        <f>IF(AC648=AG648,1,0)</f>
        <v>0</v>
      </c>
      <c r="AN648">
        <f>IF(AD648=AH648,1,0)</f>
        <v>0</v>
      </c>
      <c r="AO648">
        <f>IF(H648=AI648,1,0)</f>
        <v>1</v>
      </c>
      <c r="AP648">
        <f>IF(AJ648=AA648,1,0)</f>
        <v>1</v>
      </c>
      <c r="AQ648" s="8">
        <f>COUNTIF($A$2:$A$1228,A648)</f>
        <v>5</v>
      </c>
      <c r="AR648">
        <f>VLOOKUP(A648,[1]Hoja3!$C$2:$AO$841,39,FALSE)</f>
        <v>4</v>
      </c>
      <c r="AS648" t="str">
        <f>A648 &amp; COUNTIF(A$2:A648,A648)</f>
        <v>0EX92935153</v>
      </c>
      <c r="AT648" s="10">
        <f>VLOOKUP(AS648,[1]Hoja3!$B$2:$AO$841,38,FALSE)</f>
        <v>0</v>
      </c>
      <c r="AU648" s="9">
        <f>IF(AR648&gt;AQ648,1,0)</f>
        <v>0</v>
      </c>
      <c r="AV648">
        <f>IF(P648="NA",2,IF(OR(F648="INSTALACION NUEVA",F648="Mantenimiento preventivo"),3,IF(AND(AB648&lt;AF648,AK648&lt;&gt;1),4,IF(AT648&gt;AE648,1,0))))</f>
        <v>0</v>
      </c>
    </row>
    <row r="649" spans="1:48" x14ac:dyDescent="0.25">
      <c r="A649" t="s">
        <v>428</v>
      </c>
      <c r="B649">
        <v>2019</v>
      </c>
      <c r="C649" t="s">
        <v>37</v>
      </c>
      <c r="D649" t="s">
        <v>38</v>
      </c>
      <c r="E649">
        <v>11</v>
      </c>
      <c r="F649" t="s">
        <v>40</v>
      </c>
      <c r="G649">
        <v>0.56666669999999997</v>
      </c>
      <c r="H649" t="s">
        <v>45</v>
      </c>
      <c r="I649">
        <v>803</v>
      </c>
      <c r="J649">
        <v>1573</v>
      </c>
      <c r="K649">
        <v>0.2</v>
      </c>
      <c r="L649">
        <v>0.6</v>
      </c>
      <c r="M649">
        <v>0.8</v>
      </c>
      <c r="N649">
        <v>1.05</v>
      </c>
      <c r="O649">
        <v>1.1000000000000001</v>
      </c>
      <c r="P649">
        <v>1.1499999999999999</v>
      </c>
      <c r="Q649" t="s">
        <v>46</v>
      </c>
      <c r="R649">
        <v>4</v>
      </c>
      <c r="S649">
        <v>6</v>
      </c>
      <c r="T649" t="s">
        <v>47</v>
      </c>
      <c r="U649" t="s">
        <v>48</v>
      </c>
      <c r="V649" t="s">
        <v>50</v>
      </c>
      <c r="W649">
        <v>2019</v>
      </c>
      <c r="X649" t="s">
        <v>37</v>
      </c>
      <c r="Y649" t="s">
        <v>38</v>
      </c>
      <c r="Z649">
        <v>15</v>
      </c>
      <c r="AA649">
        <v>0</v>
      </c>
      <c r="AB649">
        <v>45</v>
      </c>
      <c r="AC649">
        <v>1.1000000000000001</v>
      </c>
      <c r="AD649">
        <v>0.14166667499999999</v>
      </c>
      <c r="AE649">
        <v>1730.3</v>
      </c>
      <c r="AF649" s="10">
        <f>VLOOKUP(AS649,[1]Hoja3!$B$2:$AO$841,17,FALSE)</f>
        <v>50</v>
      </c>
      <c r="AG649" s="10">
        <f>VLOOKUP(AS649,[1]Hoja3!$B$2:$AO$841,23,FALSE)</f>
        <v>1.1000000000000001</v>
      </c>
      <c r="AH649" s="10">
        <f>VLOOKUP(AS649,[1]Hoja3!$B$2:$AO$841,28,FALSE)</f>
        <v>0.255</v>
      </c>
      <c r="AI649" s="10" t="str">
        <f>VLOOKUP(AS649,[1]Hoja3!$B$2:$AO$841,19,FALSE)</f>
        <v>Light Production Digital Business</v>
      </c>
      <c r="AJ649" s="10">
        <f>VLOOKUP(AS649,[1]Hoja3!$B$2:$AO$841,15,FALSE)</f>
        <v>0</v>
      </c>
      <c r="AK649">
        <f>IF(AE649=AY649,1,0)</f>
        <v>0</v>
      </c>
      <c r="AL649">
        <f>IF(AB649=AF649,1,0)</f>
        <v>0</v>
      </c>
      <c r="AM649">
        <f>IF(AC649=AG649,1,0)</f>
        <v>1</v>
      </c>
      <c r="AN649">
        <f>IF(AD649=AH649,1,0)</f>
        <v>0</v>
      </c>
      <c r="AO649">
        <f>IF(H649=AI649,1,0)</f>
        <v>1</v>
      </c>
      <c r="AP649">
        <f>IF(AJ649=AA649,1,0)</f>
        <v>1</v>
      </c>
      <c r="AQ649" s="8">
        <f>COUNTIF($A$2:$A$1228,A649)</f>
        <v>1</v>
      </c>
      <c r="AR649">
        <f>VLOOKUP(A649,[1]Hoja3!$C$2:$AO$841,39,FALSE)</f>
        <v>1</v>
      </c>
      <c r="AS649" t="str">
        <f>A649 &amp; COUNTIF(A$2:A649,A649)</f>
        <v>0BG29568181</v>
      </c>
      <c r="AT649" s="10">
        <f>VLOOKUP(AS649,[1]Hoja3!$B$2:$AO$841,38,FALSE)</f>
        <v>1730.3000000000004</v>
      </c>
      <c r="AU649" s="9">
        <f>IF(AR649&gt;AQ649,1,0)</f>
        <v>0</v>
      </c>
      <c r="AV649">
        <f>IF(P649="NA",2,IF(OR(F649="INSTALACION NUEVA",F649="Mantenimiento preventivo"),3,IF(AND(AB649&lt;AF649,AK649&lt;&gt;1),4,IF(AT649&gt;AE649,1,0))))</f>
        <v>4</v>
      </c>
    </row>
    <row r="650" spans="1:48" x14ac:dyDescent="0.25">
      <c r="A650" t="s">
        <v>442</v>
      </c>
      <c r="B650">
        <v>2019</v>
      </c>
      <c r="C650" t="s">
        <v>37</v>
      </c>
      <c r="D650" t="s">
        <v>38</v>
      </c>
      <c r="E650">
        <v>11</v>
      </c>
      <c r="F650" t="s">
        <v>40</v>
      </c>
      <c r="G650">
        <v>0.35</v>
      </c>
      <c r="H650" t="s">
        <v>58</v>
      </c>
      <c r="I650">
        <v>655</v>
      </c>
      <c r="J650">
        <v>1365</v>
      </c>
      <c r="K650">
        <v>0</v>
      </c>
      <c r="L650">
        <v>0</v>
      </c>
      <c r="M650">
        <v>0.6</v>
      </c>
      <c r="N650">
        <v>0.8</v>
      </c>
      <c r="O650">
        <v>1.05</v>
      </c>
      <c r="P650">
        <v>1.1000000000000001</v>
      </c>
      <c r="Q650" t="s">
        <v>46</v>
      </c>
      <c r="R650">
        <v>5</v>
      </c>
      <c r="S650">
        <v>9</v>
      </c>
      <c r="T650" t="s">
        <v>47</v>
      </c>
      <c r="U650" t="s">
        <v>58</v>
      </c>
      <c r="V650" t="s">
        <v>36</v>
      </c>
      <c r="W650">
        <v>2019</v>
      </c>
      <c r="X650" t="s">
        <v>37</v>
      </c>
      <c r="Y650" t="s">
        <v>38</v>
      </c>
      <c r="Z650">
        <v>12</v>
      </c>
      <c r="AA650">
        <v>0</v>
      </c>
      <c r="AB650">
        <v>323</v>
      </c>
      <c r="AC650">
        <v>1.1000000000000001</v>
      </c>
      <c r="AD650">
        <v>7.0000000000000007E-2</v>
      </c>
      <c r="AE650">
        <v>1501.5</v>
      </c>
      <c r="AF650" s="10">
        <f>VLOOKUP(AS650,[1]Hoja3!$B$2:$AO$841,17,FALSE)</f>
        <v>324</v>
      </c>
      <c r="AG650" s="10">
        <f>VLOOKUP(AS650,[1]Hoja3!$B$2:$AO$841,23,FALSE)</f>
        <v>1.1000000000000001</v>
      </c>
      <c r="AH650" s="10">
        <f>VLOOKUP(AS650,[1]Hoja3!$B$2:$AO$841,28,FALSE)</f>
        <v>0.26</v>
      </c>
      <c r="AI650" s="10" t="str">
        <f>VLOOKUP(AS650,[1]Hoja3!$B$2:$AO$841,19,FALSE)</f>
        <v>Departmental Digital</v>
      </c>
      <c r="AJ650" s="10">
        <f>VLOOKUP(AS650,[1]Hoja3!$B$2:$AO$841,15,FALSE)</f>
        <v>0</v>
      </c>
      <c r="AK650">
        <f>IF(AE650=AY650,1,0)</f>
        <v>0</v>
      </c>
      <c r="AL650">
        <f>IF(AB650=AF650,1,0)</f>
        <v>0</v>
      </c>
      <c r="AM650">
        <f>IF(AC650=AG650,1,0)</f>
        <v>1</v>
      </c>
      <c r="AN650">
        <f>IF(AD650=AH650,1,0)</f>
        <v>0</v>
      </c>
      <c r="AO650">
        <f>IF(H650=AI650,1,0)</f>
        <v>1</v>
      </c>
      <c r="AP650">
        <f>IF(AJ650=AA650,1,0)</f>
        <v>1</v>
      </c>
      <c r="AQ650" s="8">
        <f>COUNTIF($A$2:$A$1228,A650)</f>
        <v>1</v>
      </c>
      <c r="AR650">
        <f>VLOOKUP(A650,[1]Hoja3!$C$2:$AO$841,39,FALSE)</f>
        <v>1</v>
      </c>
      <c r="AS650" t="str">
        <f>A650 &amp; COUNTIF(A$2:A650,A650)</f>
        <v>0X767079691</v>
      </c>
      <c r="AT650" s="10">
        <f>VLOOKUP(AS650,[1]Hoja3!$B$2:$AO$841,38,FALSE)</f>
        <v>1501.5000000000002</v>
      </c>
      <c r="AU650" s="9">
        <f>IF(AR650&gt;AQ650,1,0)</f>
        <v>0</v>
      </c>
      <c r="AV650">
        <f>IF(P650="NA",2,IF(OR(F650="INSTALACION NUEVA",F650="Mantenimiento preventivo"),3,IF(AND(AB650&lt;AF650,AK650&lt;&gt;1),4,IF(AT650&gt;AE650,1,0))))</f>
        <v>4</v>
      </c>
    </row>
    <row r="651" spans="1:48" x14ac:dyDescent="0.25">
      <c r="A651" t="s">
        <v>132</v>
      </c>
      <c r="B651">
        <v>2019</v>
      </c>
      <c r="C651" t="s">
        <v>37</v>
      </c>
      <c r="D651" t="s">
        <v>38</v>
      </c>
      <c r="E651">
        <v>11</v>
      </c>
      <c r="F651" t="s">
        <v>40</v>
      </c>
      <c r="G651">
        <v>0.66666669999999995</v>
      </c>
      <c r="H651" t="s">
        <v>58</v>
      </c>
      <c r="I651">
        <v>655</v>
      </c>
      <c r="J651">
        <v>1365</v>
      </c>
      <c r="K651">
        <v>0</v>
      </c>
      <c r="L651">
        <v>0</v>
      </c>
      <c r="M651">
        <v>0.6</v>
      </c>
      <c r="N651">
        <v>0.8</v>
      </c>
      <c r="O651">
        <v>1.05</v>
      </c>
      <c r="P651">
        <v>1.1000000000000001</v>
      </c>
      <c r="Q651" t="s">
        <v>46</v>
      </c>
      <c r="R651">
        <v>5</v>
      </c>
      <c r="S651">
        <v>9</v>
      </c>
      <c r="T651" t="s">
        <v>47</v>
      </c>
      <c r="U651" t="s">
        <v>58</v>
      </c>
      <c r="V651" t="s">
        <v>50</v>
      </c>
      <c r="W651">
        <v>2019</v>
      </c>
      <c r="X651" t="s">
        <v>37</v>
      </c>
      <c r="Y651" t="s">
        <v>38</v>
      </c>
      <c r="Z651">
        <v>12</v>
      </c>
      <c r="AA651">
        <v>0</v>
      </c>
      <c r="AB651">
        <v>10</v>
      </c>
      <c r="AC651">
        <v>0.6</v>
      </c>
      <c r="AD651">
        <v>0.13333333999999999</v>
      </c>
      <c r="AE651">
        <v>819</v>
      </c>
      <c r="AF651" s="10">
        <f>VLOOKUP(AS651,[1]Hoja3!$B$2:$AO$841,17,FALSE)</f>
        <v>10</v>
      </c>
      <c r="AG651" s="10">
        <f>VLOOKUP(AS651,[1]Hoja3!$B$2:$AO$841,23,FALSE)</f>
        <v>0.6</v>
      </c>
      <c r="AH651" s="10">
        <f>VLOOKUP(AS651,[1]Hoja3!$B$2:$AO$841,28,FALSE)</f>
        <v>0.24399999999999999</v>
      </c>
      <c r="AI651" s="10" t="str">
        <f>VLOOKUP(AS651,[1]Hoja3!$B$2:$AO$841,19,FALSE)</f>
        <v>Departmental Digital</v>
      </c>
      <c r="AJ651" s="10">
        <f>VLOOKUP(AS651,[1]Hoja3!$B$2:$AO$841,15,FALSE)</f>
        <v>0</v>
      </c>
      <c r="AK651">
        <f>IF(AE651=AY651,1,0)</f>
        <v>0</v>
      </c>
      <c r="AL651">
        <f>IF(AB651=AF651,1,0)</f>
        <v>1</v>
      </c>
      <c r="AM651">
        <f>IF(AC651=AG651,1,0)</f>
        <v>1</v>
      </c>
      <c r="AN651">
        <f>IF(AD651=AH651,1,0)</f>
        <v>0</v>
      </c>
      <c r="AO651">
        <f>IF(H651=AI651,1,0)</f>
        <v>1</v>
      </c>
      <c r="AP651">
        <f>IF(AJ651=AA651,1,0)</f>
        <v>1</v>
      </c>
      <c r="AQ651" s="8">
        <f>COUNTIF($A$2:$A$1228,A651)</f>
        <v>2</v>
      </c>
      <c r="AR651">
        <f>VLOOKUP(A651,[1]Hoja3!$C$2:$AO$841,39,FALSE)</f>
        <v>2</v>
      </c>
      <c r="AS651" t="str">
        <f>A651 &amp; COUNTIF(A$2:A651,A651)</f>
        <v>0EX96644472</v>
      </c>
      <c r="AT651" s="10">
        <f>VLOOKUP(AS651,[1]Hoja3!$B$2:$AO$841,38,FALSE)</f>
        <v>819</v>
      </c>
      <c r="AU651" s="9">
        <f>IF(AR651&gt;AQ651,1,0)</f>
        <v>0</v>
      </c>
      <c r="AV651">
        <f>IF(P651="NA",2,IF(OR(F651="INSTALACION NUEVA",F651="Mantenimiento preventivo"),3,IF(AND(AB651&lt;AF651,AK651&lt;&gt;1),4,IF(AT651&gt;AE651,1,0))))</f>
        <v>0</v>
      </c>
    </row>
    <row r="652" spans="1:48" x14ac:dyDescent="0.25">
      <c r="A652" t="s">
        <v>419</v>
      </c>
      <c r="B652">
        <v>2019</v>
      </c>
      <c r="C652" t="s">
        <v>37</v>
      </c>
      <c r="D652" t="s">
        <v>38</v>
      </c>
      <c r="E652">
        <v>11</v>
      </c>
      <c r="F652" t="s">
        <v>40</v>
      </c>
      <c r="G652">
        <v>0.15</v>
      </c>
      <c r="H652" t="s">
        <v>91</v>
      </c>
      <c r="I652">
        <v>803</v>
      </c>
      <c r="J652">
        <v>1573</v>
      </c>
      <c r="K652">
        <v>0.2</v>
      </c>
      <c r="L652">
        <v>0.6</v>
      </c>
      <c r="M652">
        <v>0.8</v>
      </c>
      <c r="N652">
        <v>1.05</v>
      </c>
      <c r="O652">
        <v>1.1000000000000001</v>
      </c>
      <c r="P652">
        <v>1.1499999999999999</v>
      </c>
      <c r="Q652" t="s">
        <v>420</v>
      </c>
      <c r="R652">
        <v>4</v>
      </c>
      <c r="S652">
        <v>6</v>
      </c>
      <c r="T652" t="s">
        <v>47</v>
      </c>
      <c r="U652" t="s">
        <v>91</v>
      </c>
      <c r="V652" t="s">
        <v>42</v>
      </c>
      <c r="W652">
        <v>2019</v>
      </c>
      <c r="X652" t="s">
        <v>37</v>
      </c>
      <c r="Y652" t="s">
        <v>38</v>
      </c>
      <c r="Z652">
        <v>15</v>
      </c>
      <c r="AA652">
        <v>0</v>
      </c>
      <c r="AB652">
        <v>374</v>
      </c>
      <c r="AC652">
        <v>1.1499999999999999</v>
      </c>
      <c r="AD652">
        <v>3.7499999999999999E-2</v>
      </c>
      <c r="AE652">
        <v>923.45</v>
      </c>
      <c r="AF652" s="10">
        <f>VLOOKUP(AS652,[1]Hoja3!$B$2:$AO$841,17,FALSE)</f>
        <v>374</v>
      </c>
      <c r="AG652" s="10">
        <f>VLOOKUP(AS652,[1]Hoja3!$B$2:$AO$841,23,FALSE)</f>
        <v>1.1499999999999999</v>
      </c>
      <c r="AH652" s="10">
        <f>VLOOKUP(AS652,[1]Hoja3!$B$2:$AO$841,28,FALSE)</f>
        <v>6.25E-2</v>
      </c>
      <c r="AI652" s="10" t="str">
        <f>VLOOKUP(AS652,[1]Hoja3!$B$2:$AO$841,19,FALSE)</f>
        <v>WF Mono Systems and Legacy Color</v>
      </c>
      <c r="AJ652" s="10">
        <f>VLOOKUP(AS652,[1]Hoja3!$B$2:$AO$841,15,FALSE)</f>
        <v>0</v>
      </c>
      <c r="AK652">
        <f>IF(AE652=AY652,1,0)</f>
        <v>0</v>
      </c>
      <c r="AL652">
        <f>IF(AB652=AF652,1,0)</f>
        <v>1</v>
      </c>
      <c r="AM652">
        <f>IF(AC652=AG652,1,0)</f>
        <v>1</v>
      </c>
      <c r="AN652">
        <f>IF(AD652=AH652,1,0)</f>
        <v>0</v>
      </c>
      <c r="AO652">
        <f>IF(H652=AI652,1,0)</f>
        <v>1</v>
      </c>
      <c r="AP652">
        <f>IF(AJ652=AA652,1,0)</f>
        <v>1</v>
      </c>
      <c r="AQ652" s="8">
        <f>COUNTIF($A$2:$A$1228,A652)</f>
        <v>1</v>
      </c>
      <c r="AR652">
        <f>VLOOKUP(A652,[1]Hoja3!$C$2:$AO$841,39,FALSE)</f>
        <v>1</v>
      </c>
      <c r="AS652" t="str">
        <f>A652 &amp; COUNTIF(A$2:A652,A652)</f>
        <v>0A1H0223781</v>
      </c>
      <c r="AT652" s="10">
        <f>VLOOKUP(AS652,[1]Hoja3!$B$2:$AO$841,38,FALSE)</f>
        <v>1808.95</v>
      </c>
      <c r="AU652" s="9">
        <f>IF(AR652&gt;AQ652,1,0)</f>
        <v>0</v>
      </c>
      <c r="AV652">
        <f>IF(P652="NA",2,IF(OR(F652="INSTALACION NUEVA",F652="Mantenimiento preventivo"),3,IF(AND(AB652&lt;AF652,AK652&lt;&gt;1),4,IF(AT652&gt;AE652,1,0))))</f>
        <v>1</v>
      </c>
    </row>
    <row r="653" spans="1:48" x14ac:dyDescent="0.25">
      <c r="A653" t="s">
        <v>446</v>
      </c>
      <c r="B653">
        <v>2019</v>
      </c>
      <c r="C653" t="s">
        <v>37</v>
      </c>
      <c r="D653" t="s">
        <v>38</v>
      </c>
      <c r="E653">
        <v>11</v>
      </c>
      <c r="F653" t="s">
        <v>40</v>
      </c>
      <c r="G653">
        <v>0</v>
      </c>
      <c r="H653" t="s">
        <v>54</v>
      </c>
      <c r="I653">
        <v>803</v>
      </c>
      <c r="J653">
        <v>1573</v>
      </c>
      <c r="K653">
        <v>0.2</v>
      </c>
      <c r="L653">
        <v>0.6</v>
      </c>
      <c r="M653">
        <v>0.8</v>
      </c>
      <c r="N653">
        <v>1.05</v>
      </c>
      <c r="O653">
        <v>1.1000000000000001</v>
      </c>
      <c r="P653">
        <v>1.1499999999999999</v>
      </c>
      <c r="Q653" t="s">
        <v>46</v>
      </c>
      <c r="R653">
        <v>4</v>
      </c>
      <c r="S653">
        <v>6</v>
      </c>
      <c r="T653" t="s">
        <v>47</v>
      </c>
      <c r="U653" t="s">
        <v>54</v>
      </c>
      <c r="V653" t="s">
        <v>67</v>
      </c>
      <c r="W653">
        <v>2019</v>
      </c>
      <c r="X653" t="s">
        <v>37</v>
      </c>
      <c r="Y653" t="s">
        <v>38</v>
      </c>
      <c r="Z653">
        <v>15</v>
      </c>
      <c r="AA653">
        <v>0</v>
      </c>
      <c r="AB653">
        <v>31</v>
      </c>
      <c r="AC653">
        <v>1.1000000000000001</v>
      </c>
      <c r="AD653">
        <v>0</v>
      </c>
      <c r="AE653">
        <v>1730.3</v>
      </c>
      <c r="AF653" s="10">
        <f>VLOOKUP(AS653,[1]Hoja3!$B$2:$AO$841,17,FALSE)</f>
        <v>31</v>
      </c>
      <c r="AG653" s="10">
        <f>VLOOKUP(AS653,[1]Hoja3!$B$2:$AO$841,23,FALSE)</f>
        <v>1.1000000000000001</v>
      </c>
      <c r="AH653" s="10">
        <f>VLOOKUP(AS653,[1]Hoja3!$B$2:$AO$841,28,FALSE)</f>
        <v>0.24249999999999999</v>
      </c>
      <c r="AI653" s="10" t="str">
        <f>VLOOKUP(AS653,[1]Hoja3!$B$2:$AO$841,19,FALSE)</f>
        <v>Entry Production Color Low/Mid</v>
      </c>
      <c r="AJ653" s="10">
        <f>VLOOKUP(AS653,[1]Hoja3!$B$2:$AO$841,15,FALSE)</f>
        <v>0</v>
      </c>
      <c r="AK653">
        <f>IF(AE653=AY653,1,0)</f>
        <v>0</v>
      </c>
      <c r="AL653">
        <f>IF(AB653=AF653,1,0)</f>
        <v>1</v>
      </c>
      <c r="AM653">
        <f>IF(AC653=AG653,1,0)</f>
        <v>1</v>
      </c>
      <c r="AN653">
        <f>IF(AD653=AH653,1,0)</f>
        <v>0</v>
      </c>
      <c r="AO653">
        <f>IF(H653=AI653,1,0)</f>
        <v>1</v>
      </c>
      <c r="AP653">
        <f>IF(AJ653=AA653,1,0)</f>
        <v>1</v>
      </c>
      <c r="AQ653" s="8">
        <f>COUNTIF($A$2:$A$1228,A653)</f>
        <v>1</v>
      </c>
      <c r="AR653">
        <f>VLOOKUP(A653,[1]Hoja3!$C$2:$AO$841,39,FALSE)</f>
        <v>1</v>
      </c>
      <c r="AS653" t="str">
        <f>A653 &amp; COUNTIF(A$2:A653,A653)</f>
        <v>0XPN3994041</v>
      </c>
      <c r="AT653" s="10">
        <f>VLOOKUP(AS653,[1]Hoja3!$B$2:$AO$841,38,FALSE)</f>
        <v>1730.3000000000004</v>
      </c>
      <c r="AU653" s="9">
        <f>IF(AR653&gt;AQ653,1,0)</f>
        <v>0</v>
      </c>
      <c r="AV653">
        <f>IF(P653="NA",2,IF(OR(F653="INSTALACION NUEVA",F653="Mantenimiento preventivo"),3,IF(AND(AB653&lt;AF653,AK653&lt;&gt;1),4,IF(AT653&gt;AE653,1,0))))</f>
        <v>0</v>
      </c>
    </row>
    <row r="654" spans="1:48" x14ac:dyDescent="0.25">
      <c r="A654" t="s">
        <v>421</v>
      </c>
      <c r="B654">
        <v>2019</v>
      </c>
      <c r="C654" t="s">
        <v>37</v>
      </c>
      <c r="D654" t="s">
        <v>38</v>
      </c>
      <c r="E654">
        <v>11</v>
      </c>
      <c r="F654" t="s">
        <v>40</v>
      </c>
      <c r="G654">
        <v>0.48333330000000002</v>
      </c>
      <c r="H654" t="s">
        <v>91</v>
      </c>
      <c r="I654">
        <v>803</v>
      </c>
      <c r="J654">
        <v>1573</v>
      </c>
      <c r="K654">
        <v>0.2</v>
      </c>
      <c r="L654">
        <v>0.6</v>
      </c>
      <c r="M654">
        <v>0.8</v>
      </c>
      <c r="N654">
        <v>1.05</v>
      </c>
      <c r="O654">
        <v>1.1000000000000001</v>
      </c>
      <c r="P654">
        <v>1.1499999999999999</v>
      </c>
      <c r="Q654" t="s">
        <v>46</v>
      </c>
      <c r="R654">
        <v>4</v>
      </c>
      <c r="S654">
        <v>6</v>
      </c>
      <c r="T654" t="s">
        <v>47</v>
      </c>
      <c r="U654" t="s">
        <v>91</v>
      </c>
      <c r="V654" t="s">
        <v>67</v>
      </c>
      <c r="W654">
        <v>2019</v>
      </c>
      <c r="X654" t="s">
        <v>37</v>
      </c>
      <c r="Y654" t="s">
        <v>38</v>
      </c>
      <c r="Z654">
        <v>12</v>
      </c>
      <c r="AA654">
        <v>0</v>
      </c>
      <c r="AB654">
        <v>93</v>
      </c>
      <c r="AC654">
        <v>1.1499999999999999</v>
      </c>
      <c r="AD654">
        <v>0.12083332500000001</v>
      </c>
      <c r="AE654">
        <v>1808.95</v>
      </c>
      <c r="AF654" s="10">
        <f>VLOOKUP(AS654,[1]Hoja3!$B$2:$AO$841,17,FALSE)</f>
        <v>94</v>
      </c>
      <c r="AG654" s="10">
        <f>VLOOKUP(AS654,[1]Hoja3!$B$2:$AO$841,23,FALSE)</f>
        <v>1.1499999999999999</v>
      </c>
      <c r="AH654" s="10">
        <f>VLOOKUP(AS654,[1]Hoja3!$B$2:$AO$841,28,FALSE)</f>
        <v>0.18</v>
      </c>
      <c r="AI654" s="10" t="str">
        <f>VLOOKUP(AS654,[1]Hoja3!$B$2:$AO$841,19,FALSE)</f>
        <v>WF Mono Systems and Legacy Color</v>
      </c>
      <c r="AJ654" s="10">
        <f>VLOOKUP(AS654,[1]Hoja3!$B$2:$AO$841,15,FALSE)</f>
        <v>0</v>
      </c>
      <c r="AK654">
        <f>IF(AE654=AY654,1,0)</f>
        <v>0</v>
      </c>
      <c r="AL654">
        <f>IF(AB654=AF654,1,0)</f>
        <v>0</v>
      </c>
      <c r="AM654">
        <f>IF(AC654=AG654,1,0)</f>
        <v>1</v>
      </c>
      <c r="AN654">
        <f>IF(AD654=AH654,1,0)</f>
        <v>0</v>
      </c>
      <c r="AO654">
        <f>IF(H654=AI654,1,0)</f>
        <v>1</v>
      </c>
      <c r="AP654">
        <f>IF(AJ654=AA654,1,0)</f>
        <v>1</v>
      </c>
      <c r="AQ654" s="8">
        <f>COUNTIF($A$2:$A$1228,A654)</f>
        <v>1</v>
      </c>
      <c r="AR654">
        <f>VLOOKUP(A654,[1]Hoja3!$C$2:$AO$841,39,FALSE)</f>
        <v>1</v>
      </c>
      <c r="AS654" t="str">
        <f>A654 &amp; COUNTIF(A$2:A654,A654)</f>
        <v>0A1H0224011</v>
      </c>
      <c r="AT654" s="10">
        <f>VLOOKUP(AS654,[1]Hoja3!$B$2:$AO$841,38,FALSE)</f>
        <v>1808.95</v>
      </c>
      <c r="AU654" s="9">
        <f>IF(AR654&gt;AQ654,1,0)</f>
        <v>0</v>
      </c>
      <c r="AV654">
        <f>IF(P654="NA",2,IF(OR(F654="INSTALACION NUEVA",F654="Mantenimiento preventivo"),3,IF(AND(AB654&lt;AF654,AK654&lt;&gt;1),4,IF(AT654&gt;AE654,1,0))))</f>
        <v>4</v>
      </c>
    </row>
    <row r="655" spans="1:48" x14ac:dyDescent="0.25">
      <c r="A655" t="s">
        <v>865</v>
      </c>
      <c r="B655">
        <v>2019</v>
      </c>
      <c r="C655" t="s">
        <v>37</v>
      </c>
      <c r="D655" t="s">
        <v>38</v>
      </c>
      <c r="E655">
        <v>11</v>
      </c>
      <c r="F655" t="s">
        <v>44</v>
      </c>
      <c r="G655">
        <v>0</v>
      </c>
      <c r="H655" t="s">
        <v>34</v>
      </c>
      <c r="I655">
        <v>468</v>
      </c>
      <c r="J655">
        <v>715</v>
      </c>
      <c r="K655">
        <v>0</v>
      </c>
      <c r="L655">
        <v>0</v>
      </c>
      <c r="M655">
        <v>0</v>
      </c>
      <c r="N655">
        <v>0.6</v>
      </c>
      <c r="O655">
        <v>0.8</v>
      </c>
      <c r="P655">
        <v>1.05</v>
      </c>
      <c r="Q655" t="s">
        <v>46</v>
      </c>
      <c r="R655">
        <v>5</v>
      </c>
      <c r="S655">
        <v>9</v>
      </c>
      <c r="T655" t="s">
        <v>47</v>
      </c>
      <c r="U655" t="s">
        <v>34</v>
      </c>
      <c r="V655" t="s">
        <v>50</v>
      </c>
      <c r="W655">
        <v>2019</v>
      </c>
      <c r="X655" t="s">
        <v>37</v>
      </c>
      <c r="Y655" t="s">
        <v>38</v>
      </c>
      <c r="Z655">
        <v>11</v>
      </c>
      <c r="AA655">
        <v>1</v>
      </c>
      <c r="AB655">
        <v>16</v>
      </c>
      <c r="AC655">
        <v>0</v>
      </c>
      <c r="AD655">
        <v>0</v>
      </c>
      <c r="AE655">
        <v>0</v>
      </c>
      <c r="AF655" s="10" t="e">
        <f>VLOOKUP(AS655,[1]Hoja3!$B$2:$AO$841,17,FALSE)</f>
        <v>#N/A</v>
      </c>
      <c r="AG655" s="10" t="e">
        <f>VLOOKUP(AS655,[1]Hoja3!$B$2:$AO$841,23,FALSE)</f>
        <v>#N/A</v>
      </c>
      <c r="AH655" s="10" t="e">
        <f>VLOOKUP(AS655,[1]Hoja3!$B$2:$AO$841,28,FALSE)</f>
        <v>#N/A</v>
      </c>
      <c r="AI655" s="10" t="e">
        <f>VLOOKUP(AS655,[1]Hoja3!$B$2:$AO$841,19,FALSE)</f>
        <v>#N/A</v>
      </c>
      <c r="AJ655" s="10"/>
      <c r="AK655">
        <f>IF(AE655=AY655,1,0)</f>
        <v>1</v>
      </c>
      <c r="AL655" t="e">
        <f>IF(AB655=AF655,1,0)</f>
        <v>#N/A</v>
      </c>
      <c r="AM655" t="e">
        <f>IF(AC655=AG655,1,0)</f>
        <v>#N/A</v>
      </c>
      <c r="AN655" t="e">
        <f>IF(AD655=AH655,1,0)</f>
        <v>#N/A</v>
      </c>
      <c r="AO655" t="e">
        <f>IF(H655=AI655,1,0)</f>
        <v>#N/A</v>
      </c>
      <c r="AQ655" s="8">
        <f>COUNTIF($A$2:$A$1228,A655)</f>
        <v>2</v>
      </c>
      <c r="AR655" t="e">
        <f>VLOOKUP(A655,[1]Hoja3!$C$2:$AO$841,39,FALSE)</f>
        <v>#N/A</v>
      </c>
      <c r="AS655" t="str">
        <f>A655 &amp; COUNTIF(A$2:A655,A655)</f>
        <v>09HB3317901</v>
      </c>
      <c r="AT655" s="10" t="e">
        <f>VLOOKUP(AS655,[1]Hoja3!$B$2:$AO$841,38,FALSE)</f>
        <v>#N/A</v>
      </c>
      <c r="AU655" s="9" t="e">
        <f>IF(AR655&gt;AQ655,1,0)</f>
        <v>#N/A</v>
      </c>
    </row>
    <row r="656" spans="1:48" x14ac:dyDescent="0.25">
      <c r="A656" t="s">
        <v>443</v>
      </c>
      <c r="B656">
        <v>2019</v>
      </c>
      <c r="C656" t="s">
        <v>37</v>
      </c>
      <c r="D656" t="s">
        <v>38</v>
      </c>
      <c r="E656">
        <v>11</v>
      </c>
      <c r="F656" t="s">
        <v>44</v>
      </c>
      <c r="G656">
        <v>0</v>
      </c>
      <c r="H656" t="s">
        <v>116</v>
      </c>
      <c r="I656">
        <v>655</v>
      </c>
      <c r="J656">
        <v>1365</v>
      </c>
      <c r="K656">
        <v>0</v>
      </c>
      <c r="L656">
        <v>0</v>
      </c>
      <c r="M656">
        <v>0.6</v>
      </c>
      <c r="N656">
        <v>0.8</v>
      </c>
      <c r="O656">
        <v>1.05</v>
      </c>
      <c r="P656">
        <v>1.1000000000000001</v>
      </c>
      <c r="Q656" t="s">
        <v>46</v>
      </c>
      <c r="R656">
        <v>5</v>
      </c>
      <c r="S656">
        <v>9</v>
      </c>
      <c r="T656" t="s">
        <v>47</v>
      </c>
      <c r="U656" t="s">
        <v>58</v>
      </c>
      <c r="V656" t="s">
        <v>55</v>
      </c>
      <c r="W656">
        <v>2019</v>
      </c>
      <c r="X656" t="s">
        <v>37</v>
      </c>
      <c r="Y656" t="s">
        <v>38</v>
      </c>
      <c r="Z656">
        <v>12</v>
      </c>
      <c r="AA656">
        <v>0</v>
      </c>
      <c r="AB656">
        <v>28</v>
      </c>
      <c r="AC656">
        <v>0</v>
      </c>
      <c r="AD656">
        <v>0</v>
      </c>
      <c r="AE656">
        <v>1365</v>
      </c>
      <c r="AF656" s="10" t="e">
        <f>VLOOKUP(AS656,[1]Hoja3!$B$2:$AO$841,17,FALSE)</f>
        <v>#N/A</v>
      </c>
      <c r="AG656" s="10" t="e">
        <f>VLOOKUP(AS656,[1]Hoja3!$B$2:$AO$841,23,FALSE)</f>
        <v>#N/A</v>
      </c>
      <c r="AH656" s="10" t="e">
        <f>VLOOKUP(AS656,[1]Hoja3!$B$2:$AO$841,28,FALSE)</f>
        <v>#N/A</v>
      </c>
      <c r="AI656" s="10" t="e">
        <f>VLOOKUP(AS656,[1]Hoja3!$B$2:$AO$841,19,FALSE)</f>
        <v>#N/A</v>
      </c>
      <c r="AJ656" s="10"/>
      <c r="AK656">
        <f>IF(AE656=AY656,1,0)</f>
        <v>0</v>
      </c>
      <c r="AL656" t="e">
        <f>IF(AB656=AF656,1,0)</f>
        <v>#N/A</v>
      </c>
      <c r="AM656" t="e">
        <f>IF(AC656=AG656,1,0)</f>
        <v>#N/A</v>
      </c>
      <c r="AN656" t="e">
        <f>IF(AD656=AH656,1,0)</f>
        <v>#N/A</v>
      </c>
      <c r="AO656" t="e">
        <f>IF(H656=AI656,1,0)</f>
        <v>#N/A</v>
      </c>
      <c r="AQ656" s="8">
        <f>COUNTIF($A$2:$A$1228,A656)</f>
        <v>1</v>
      </c>
      <c r="AR656" t="e">
        <f>VLOOKUP(A656,[1]Hoja3!$C$2:$AO$841,39,FALSE)</f>
        <v>#N/A</v>
      </c>
      <c r="AS656" t="str">
        <f>A656 &amp; COUNTIF(A$2:A656,A656)</f>
        <v>0XEH8050871</v>
      </c>
      <c r="AT656" s="10" t="e">
        <f>VLOOKUP(AS656,[1]Hoja3!$B$2:$AO$841,38,FALSE)</f>
        <v>#N/A</v>
      </c>
      <c r="AU656" s="9" t="e">
        <f>IF(AR656&gt;AQ656,1,0)</f>
        <v>#N/A</v>
      </c>
    </row>
    <row r="657" spans="1:48" x14ac:dyDescent="0.25">
      <c r="A657" t="s">
        <v>866</v>
      </c>
      <c r="B657">
        <v>2019</v>
      </c>
      <c r="C657" t="s">
        <v>37</v>
      </c>
      <c r="D657" t="s">
        <v>38</v>
      </c>
      <c r="E657">
        <v>11</v>
      </c>
      <c r="F657" t="s">
        <v>44</v>
      </c>
      <c r="G657">
        <v>0</v>
      </c>
      <c r="H657" t="s">
        <v>34</v>
      </c>
      <c r="I657">
        <v>468</v>
      </c>
      <c r="J657">
        <v>715</v>
      </c>
      <c r="K657">
        <v>0</v>
      </c>
      <c r="L657">
        <v>0</v>
      </c>
      <c r="M657">
        <v>0</v>
      </c>
      <c r="N657">
        <v>0.6</v>
      </c>
      <c r="O657">
        <v>0.8</v>
      </c>
      <c r="P657">
        <v>1.05</v>
      </c>
      <c r="Q657" t="s">
        <v>46</v>
      </c>
      <c r="R657">
        <v>5</v>
      </c>
      <c r="S657">
        <v>9</v>
      </c>
      <c r="T657" t="s">
        <v>47</v>
      </c>
      <c r="U657" t="s">
        <v>34</v>
      </c>
      <c r="V657" t="s">
        <v>50</v>
      </c>
      <c r="W657">
        <v>2019</v>
      </c>
      <c r="X657" t="s">
        <v>37</v>
      </c>
      <c r="Y657" t="s">
        <v>38</v>
      </c>
      <c r="Z657">
        <v>11</v>
      </c>
      <c r="AA657">
        <v>1</v>
      </c>
      <c r="AB657">
        <v>16</v>
      </c>
      <c r="AC657">
        <v>0</v>
      </c>
      <c r="AD657">
        <v>0</v>
      </c>
      <c r="AE657">
        <v>0</v>
      </c>
      <c r="AF657" s="10" t="e">
        <f>VLOOKUP(AS657,[1]Hoja3!$B$2:$AO$841,17,FALSE)</f>
        <v>#N/A</v>
      </c>
      <c r="AG657" s="10" t="e">
        <f>VLOOKUP(AS657,[1]Hoja3!$B$2:$AO$841,23,FALSE)</f>
        <v>#N/A</v>
      </c>
      <c r="AH657" s="10" t="e">
        <f>VLOOKUP(AS657,[1]Hoja3!$B$2:$AO$841,28,FALSE)</f>
        <v>#N/A</v>
      </c>
      <c r="AI657" s="10" t="e">
        <f>VLOOKUP(AS657,[1]Hoja3!$B$2:$AO$841,19,FALSE)</f>
        <v>#N/A</v>
      </c>
      <c r="AJ657" s="10"/>
      <c r="AK657">
        <f>IF(AE657=AY657,1,0)</f>
        <v>1</v>
      </c>
      <c r="AL657" t="e">
        <f>IF(AB657=AF657,1,0)</f>
        <v>#N/A</v>
      </c>
      <c r="AM657" t="e">
        <f>IF(AC657=AG657,1,0)</f>
        <v>#N/A</v>
      </c>
      <c r="AN657" t="e">
        <f>IF(AD657=AH657,1,0)</f>
        <v>#N/A</v>
      </c>
      <c r="AO657" t="e">
        <f>IF(H657=AI657,1,0)</f>
        <v>#N/A</v>
      </c>
      <c r="AQ657" s="8">
        <f>COUNTIF($A$2:$A$1228,A657)</f>
        <v>1</v>
      </c>
      <c r="AR657" t="e">
        <f>VLOOKUP(A657,[1]Hoja3!$C$2:$AO$841,39,FALSE)</f>
        <v>#N/A</v>
      </c>
      <c r="AS657" t="str">
        <f>A657 &amp; COUNTIF(A$2:A657,A657)</f>
        <v>09HB3317081</v>
      </c>
      <c r="AT657" s="10" t="e">
        <f>VLOOKUP(AS657,[1]Hoja3!$B$2:$AO$841,38,FALSE)</f>
        <v>#N/A</v>
      </c>
      <c r="AU657" s="9" t="e">
        <f>IF(AR657&gt;AQ657,1,0)</f>
        <v>#N/A</v>
      </c>
    </row>
    <row r="658" spans="1:48" x14ac:dyDescent="0.25">
      <c r="A658" t="s">
        <v>867</v>
      </c>
      <c r="B658">
        <v>2019</v>
      </c>
      <c r="C658" t="s">
        <v>37</v>
      </c>
      <c r="D658" t="s">
        <v>38</v>
      </c>
      <c r="E658">
        <v>11</v>
      </c>
      <c r="F658" t="s">
        <v>44</v>
      </c>
      <c r="G658">
        <v>0</v>
      </c>
      <c r="H658" t="s">
        <v>34</v>
      </c>
      <c r="I658">
        <v>468</v>
      </c>
      <c r="J658">
        <v>715</v>
      </c>
      <c r="K658">
        <v>0</v>
      </c>
      <c r="L658">
        <v>0</v>
      </c>
      <c r="M658">
        <v>0</v>
      </c>
      <c r="N658">
        <v>0.6</v>
      </c>
      <c r="O658">
        <v>0.8</v>
      </c>
      <c r="P658">
        <v>1.05</v>
      </c>
      <c r="Q658" t="s">
        <v>46</v>
      </c>
      <c r="R658">
        <v>5</v>
      </c>
      <c r="S658">
        <v>9</v>
      </c>
      <c r="T658" t="s">
        <v>47</v>
      </c>
      <c r="U658" t="s">
        <v>34</v>
      </c>
      <c r="V658" t="s">
        <v>50</v>
      </c>
      <c r="W658">
        <v>2019</v>
      </c>
      <c r="X658" t="s">
        <v>37</v>
      </c>
      <c r="Y658" t="s">
        <v>38</v>
      </c>
      <c r="Z658">
        <v>11</v>
      </c>
      <c r="AA658">
        <v>1</v>
      </c>
      <c r="AB658">
        <v>50</v>
      </c>
      <c r="AC658">
        <v>0</v>
      </c>
      <c r="AD658">
        <v>0</v>
      </c>
      <c r="AE658">
        <v>0</v>
      </c>
      <c r="AF658" s="10" t="e">
        <f>VLOOKUP(AS658,[1]Hoja3!$B$2:$AO$841,17,FALSE)</f>
        <v>#N/A</v>
      </c>
      <c r="AG658" s="10" t="e">
        <f>VLOOKUP(AS658,[1]Hoja3!$B$2:$AO$841,23,FALSE)</f>
        <v>#N/A</v>
      </c>
      <c r="AH658" s="10" t="e">
        <f>VLOOKUP(AS658,[1]Hoja3!$B$2:$AO$841,28,FALSE)</f>
        <v>#N/A</v>
      </c>
      <c r="AI658" s="10" t="e">
        <f>VLOOKUP(AS658,[1]Hoja3!$B$2:$AO$841,19,FALSE)</f>
        <v>#N/A</v>
      </c>
      <c r="AJ658" s="10"/>
      <c r="AK658">
        <f>IF(AE658=AY658,1,0)</f>
        <v>1</v>
      </c>
      <c r="AL658" t="e">
        <f>IF(AB658=AF658,1,0)</f>
        <v>#N/A</v>
      </c>
      <c r="AM658" t="e">
        <f>IF(AC658=AG658,1,0)</f>
        <v>#N/A</v>
      </c>
      <c r="AN658" t="e">
        <f>IF(AD658=AH658,1,0)</f>
        <v>#N/A</v>
      </c>
      <c r="AO658" t="e">
        <f>IF(H658=AI658,1,0)</f>
        <v>#N/A</v>
      </c>
      <c r="AQ658" s="8">
        <f>COUNTIF($A$2:$A$1228,A658)</f>
        <v>1</v>
      </c>
      <c r="AR658" t="e">
        <f>VLOOKUP(A658,[1]Hoja3!$C$2:$AO$841,39,FALSE)</f>
        <v>#N/A</v>
      </c>
      <c r="AS658" t="str">
        <f>A658 &amp; COUNTIF(A$2:A658,A658)</f>
        <v>09HB3317821</v>
      </c>
      <c r="AT658" s="10" t="e">
        <f>VLOOKUP(AS658,[1]Hoja3!$B$2:$AO$841,38,FALSE)</f>
        <v>#N/A</v>
      </c>
      <c r="AU658" s="9" t="e">
        <f>IF(AR658&gt;AQ658,1,0)</f>
        <v>#N/A</v>
      </c>
    </row>
    <row r="659" spans="1:48" x14ac:dyDescent="0.25">
      <c r="A659" t="s">
        <v>868</v>
      </c>
      <c r="B659">
        <v>2019</v>
      </c>
      <c r="C659" t="s">
        <v>37</v>
      </c>
      <c r="D659" t="s">
        <v>38</v>
      </c>
      <c r="E659">
        <v>11</v>
      </c>
      <c r="F659" t="s">
        <v>44</v>
      </c>
      <c r="G659">
        <v>0</v>
      </c>
      <c r="H659" t="s">
        <v>34</v>
      </c>
      <c r="I659">
        <v>468</v>
      </c>
      <c r="J659">
        <v>715</v>
      </c>
      <c r="K659">
        <v>0</v>
      </c>
      <c r="L659">
        <v>0</v>
      </c>
      <c r="M659">
        <v>0</v>
      </c>
      <c r="N659">
        <v>0.6</v>
      </c>
      <c r="O659">
        <v>0.8</v>
      </c>
      <c r="P659">
        <v>1.05</v>
      </c>
      <c r="Q659" t="s">
        <v>46</v>
      </c>
      <c r="R659">
        <v>5</v>
      </c>
      <c r="S659">
        <v>9</v>
      </c>
      <c r="T659" t="s">
        <v>47</v>
      </c>
      <c r="U659" t="s">
        <v>34</v>
      </c>
      <c r="V659" t="s">
        <v>50</v>
      </c>
      <c r="W659">
        <v>2019</v>
      </c>
      <c r="X659" t="s">
        <v>37</v>
      </c>
      <c r="Y659" t="s">
        <v>38</v>
      </c>
      <c r="Z659">
        <v>11</v>
      </c>
      <c r="AA659">
        <v>1</v>
      </c>
      <c r="AB659">
        <v>17</v>
      </c>
      <c r="AC659">
        <v>0</v>
      </c>
      <c r="AD659">
        <v>0</v>
      </c>
      <c r="AE659">
        <v>0</v>
      </c>
      <c r="AF659" s="10" t="e">
        <f>VLOOKUP(AS659,[1]Hoja3!$B$2:$AO$841,17,FALSE)</f>
        <v>#N/A</v>
      </c>
      <c r="AG659" s="10" t="e">
        <f>VLOOKUP(AS659,[1]Hoja3!$B$2:$AO$841,23,FALSE)</f>
        <v>#N/A</v>
      </c>
      <c r="AH659" s="10" t="e">
        <f>VLOOKUP(AS659,[1]Hoja3!$B$2:$AO$841,28,FALSE)</f>
        <v>#N/A</v>
      </c>
      <c r="AI659" s="10" t="e">
        <f>VLOOKUP(AS659,[1]Hoja3!$B$2:$AO$841,19,FALSE)</f>
        <v>#N/A</v>
      </c>
      <c r="AJ659" s="10"/>
      <c r="AK659">
        <f>IF(AE659=AY659,1,0)</f>
        <v>1</v>
      </c>
      <c r="AL659" t="e">
        <f>IF(AB659=AF659,1,0)</f>
        <v>#N/A</v>
      </c>
      <c r="AM659" t="e">
        <f>IF(AC659=AG659,1,0)</f>
        <v>#N/A</v>
      </c>
      <c r="AN659" t="e">
        <f>IF(AD659=AH659,1,0)</f>
        <v>#N/A</v>
      </c>
      <c r="AO659" t="e">
        <f>IF(H659=AI659,1,0)</f>
        <v>#N/A</v>
      </c>
      <c r="AQ659" s="8">
        <f>COUNTIF($A$2:$A$1228,A659)</f>
        <v>1</v>
      </c>
      <c r="AR659" t="e">
        <f>VLOOKUP(A659,[1]Hoja3!$C$2:$AO$841,39,FALSE)</f>
        <v>#N/A</v>
      </c>
      <c r="AS659" t="str">
        <f>A659 &amp; COUNTIF(A$2:A659,A659)</f>
        <v>09HB3313711</v>
      </c>
      <c r="AT659" s="10" t="e">
        <f>VLOOKUP(AS659,[1]Hoja3!$B$2:$AO$841,38,FALSE)</f>
        <v>#N/A</v>
      </c>
      <c r="AU659" s="9" t="e">
        <f>IF(AR659&gt;AQ659,1,0)</f>
        <v>#N/A</v>
      </c>
    </row>
    <row r="660" spans="1:48" x14ac:dyDescent="0.25">
      <c r="A660" t="s">
        <v>439</v>
      </c>
      <c r="B660">
        <v>2019</v>
      </c>
      <c r="C660" t="s">
        <v>37</v>
      </c>
      <c r="D660" t="s">
        <v>38</v>
      </c>
      <c r="E660">
        <v>11</v>
      </c>
      <c r="F660" t="s">
        <v>44</v>
      </c>
      <c r="G660">
        <v>0</v>
      </c>
      <c r="H660" t="s">
        <v>116</v>
      </c>
      <c r="I660">
        <v>655</v>
      </c>
      <c r="J660">
        <v>1365</v>
      </c>
      <c r="K660">
        <v>0</v>
      </c>
      <c r="L660">
        <v>0</v>
      </c>
      <c r="M660">
        <v>0.6</v>
      </c>
      <c r="N660">
        <v>0.8</v>
      </c>
      <c r="O660">
        <v>1.05</v>
      </c>
      <c r="P660">
        <v>1.1000000000000001</v>
      </c>
      <c r="Q660" t="s">
        <v>46</v>
      </c>
      <c r="R660">
        <v>5</v>
      </c>
      <c r="S660">
        <v>9</v>
      </c>
      <c r="T660" t="s">
        <v>47</v>
      </c>
      <c r="U660" t="s">
        <v>58</v>
      </c>
      <c r="V660" t="s">
        <v>55</v>
      </c>
      <c r="W660">
        <v>2019</v>
      </c>
      <c r="X660" t="s">
        <v>37</v>
      </c>
      <c r="Y660" t="s">
        <v>38</v>
      </c>
      <c r="Z660">
        <v>12</v>
      </c>
      <c r="AA660">
        <v>0</v>
      </c>
      <c r="AB660">
        <v>92</v>
      </c>
      <c r="AC660">
        <v>0</v>
      </c>
      <c r="AD660">
        <v>0</v>
      </c>
      <c r="AE660">
        <v>1365</v>
      </c>
      <c r="AF660" s="10" t="e">
        <f>VLOOKUP(AS660,[1]Hoja3!$B$2:$AO$841,17,FALSE)</f>
        <v>#N/A</v>
      </c>
      <c r="AG660" s="10" t="e">
        <f>VLOOKUP(AS660,[1]Hoja3!$B$2:$AO$841,23,FALSE)</f>
        <v>#N/A</v>
      </c>
      <c r="AH660" s="10" t="e">
        <f>VLOOKUP(AS660,[1]Hoja3!$B$2:$AO$841,28,FALSE)</f>
        <v>#N/A</v>
      </c>
      <c r="AI660" s="10" t="e">
        <f>VLOOKUP(AS660,[1]Hoja3!$B$2:$AO$841,19,FALSE)</f>
        <v>#N/A</v>
      </c>
      <c r="AJ660" s="10"/>
      <c r="AK660">
        <f>IF(AE660=AY660,1,0)</f>
        <v>0</v>
      </c>
      <c r="AL660" t="e">
        <f>IF(AB660=AF660,1,0)</f>
        <v>#N/A</v>
      </c>
      <c r="AM660" t="e">
        <f>IF(AC660=AG660,1,0)</f>
        <v>#N/A</v>
      </c>
      <c r="AN660" t="e">
        <f>IF(AD660=AH660,1,0)</f>
        <v>#N/A</v>
      </c>
      <c r="AO660" t="e">
        <f>IF(H660=AI660,1,0)</f>
        <v>#N/A</v>
      </c>
      <c r="AQ660" s="8">
        <f>COUNTIF($A$2:$A$1228,A660)</f>
        <v>1</v>
      </c>
      <c r="AR660" t="e">
        <f>VLOOKUP(A660,[1]Hoja3!$C$2:$AO$841,39,FALSE)</f>
        <v>#N/A</v>
      </c>
      <c r="AS660" t="str">
        <f>A660 &amp; COUNTIF(A$2:A660,A660)</f>
        <v>0X763751191</v>
      </c>
      <c r="AT660" s="10" t="e">
        <f>VLOOKUP(AS660,[1]Hoja3!$B$2:$AO$841,38,FALSE)</f>
        <v>#N/A</v>
      </c>
      <c r="AU660" s="9" t="e">
        <f>IF(AR660&gt;AQ660,1,0)</f>
        <v>#N/A</v>
      </c>
    </row>
    <row r="661" spans="1:48" x14ac:dyDescent="0.25">
      <c r="A661" t="s">
        <v>448</v>
      </c>
      <c r="B661">
        <v>2019</v>
      </c>
      <c r="C661" t="s">
        <v>37</v>
      </c>
      <c r="D661" t="s">
        <v>38</v>
      </c>
      <c r="E661">
        <v>11</v>
      </c>
      <c r="F661" t="s">
        <v>44</v>
      </c>
      <c r="G661">
        <v>0</v>
      </c>
      <c r="H661" t="s">
        <v>58</v>
      </c>
      <c r="I661">
        <v>655</v>
      </c>
      <c r="J661">
        <v>1365</v>
      </c>
      <c r="K661">
        <v>0</v>
      </c>
      <c r="L661">
        <v>0</v>
      </c>
      <c r="M661">
        <v>0.6</v>
      </c>
      <c r="N661">
        <v>0.8</v>
      </c>
      <c r="O661">
        <v>1.05</v>
      </c>
      <c r="P661">
        <v>1.1000000000000001</v>
      </c>
      <c r="Q661" t="s">
        <v>46</v>
      </c>
      <c r="R661">
        <v>5</v>
      </c>
      <c r="S661">
        <v>9</v>
      </c>
      <c r="T661" t="s">
        <v>47</v>
      </c>
      <c r="U661" t="s">
        <v>45</v>
      </c>
      <c r="V661" t="s">
        <v>59</v>
      </c>
      <c r="W661">
        <v>2019</v>
      </c>
      <c r="X661" t="s">
        <v>37</v>
      </c>
      <c r="Y661" t="s">
        <v>38</v>
      </c>
      <c r="Z661">
        <v>12</v>
      </c>
      <c r="AA661">
        <v>0</v>
      </c>
      <c r="AB661">
        <v>27</v>
      </c>
      <c r="AC661">
        <v>0</v>
      </c>
      <c r="AD661">
        <v>0</v>
      </c>
      <c r="AE661">
        <v>1365</v>
      </c>
      <c r="AF661" s="10" t="e">
        <f>VLOOKUP(AS661,[1]Hoja3!$B$2:$AO$841,17,FALSE)</f>
        <v>#N/A</v>
      </c>
      <c r="AG661" s="10" t="e">
        <f>VLOOKUP(AS661,[1]Hoja3!$B$2:$AO$841,23,FALSE)</f>
        <v>#N/A</v>
      </c>
      <c r="AH661" s="10" t="e">
        <f>VLOOKUP(AS661,[1]Hoja3!$B$2:$AO$841,28,FALSE)</f>
        <v>#N/A</v>
      </c>
      <c r="AI661" s="10" t="e">
        <f>VLOOKUP(AS661,[1]Hoja3!$B$2:$AO$841,19,FALSE)</f>
        <v>#N/A</v>
      </c>
      <c r="AJ661" s="10"/>
      <c r="AK661">
        <f>IF(AE661=AY661,1,0)</f>
        <v>0</v>
      </c>
      <c r="AL661" t="e">
        <f>IF(AB661=AF661,1,0)</f>
        <v>#N/A</v>
      </c>
      <c r="AM661" t="e">
        <f>IF(AC661=AG661,1,0)</f>
        <v>#N/A</v>
      </c>
      <c r="AN661" t="e">
        <f>IF(AD661=AH661,1,0)</f>
        <v>#N/A</v>
      </c>
      <c r="AO661" t="e">
        <f>IF(H661=AI661,1,0)</f>
        <v>#N/A</v>
      </c>
      <c r="AQ661" s="8">
        <f>COUNTIF($A$2:$A$1228,A661)</f>
        <v>1</v>
      </c>
      <c r="AR661" t="e">
        <f>VLOOKUP(A661,[1]Hoja3!$C$2:$AO$841,39,FALSE)</f>
        <v>#N/A</v>
      </c>
      <c r="AS661" t="str">
        <f>A661 &amp; COUNTIF(A$2:A661,A661)</f>
        <v>Y4X8224611</v>
      </c>
      <c r="AT661" s="10" t="e">
        <f>VLOOKUP(AS661,[1]Hoja3!$B$2:$AO$841,38,FALSE)</f>
        <v>#N/A</v>
      </c>
      <c r="AU661" s="9" t="e">
        <f>IF(AR661&gt;AQ661,1,0)</f>
        <v>#N/A</v>
      </c>
    </row>
    <row r="662" spans="1:48" x14ac:dyDescent="0.25">
      <c r="A662" t="s">
        <v>246</v>
      </c>
      <c r="B662">
        <v>2019</v>
      </c>
      <c r="C662" t="s">
        <v>37</v>
      </c>
      <c r="D662" t="s">
        <v>38</v>
      </c>
      <c r="E662">
        <v>12</v>
      </c>
      <c r="F662" t="s">
        <v>40</v>
      </c>
      <c r="G662">
        <v>2.6166670000000001</v>
      </c>
      <c r="H662" t="s">
        <v>54</v>
      </c>
      <c r="I662">
        <v>803</v>
      </c>
      <c r="J662">
        <v>1573</v>
      </c>
      <c r="K662">
        <v>0.2</v>
      </c>
      <c r="L662">
        <v>0.6</v>
      </c>
      <c r="M662">
        <v>0.8</v>
      </c>
      <c r="N662">
        <v>1.05</v>
      </c>
      <c r="O662">
        <v>1.1000000000000001</v>
      </c>
      <c r="P662">
        <v>1.1499999999999999</v>
      </c>
      <c r="Q662" t="s">
        <v>46</v>
      </c>
      <c r="R662">
        <v>4</v>
      </c>
      <c r="S662">
        <v>6</v>
      </c>
      <c r="T662" t="s">
        <v>47</v>
      </c>
      <c r="U662" t="s">
        <v>54</v>
      </c>
      <c r="V662" t="s">
        <v>50</v>
      </c>
      <c r="W662">
        <v>2019</v>
      </c>
      <c r="X662" t="s">
        <v>37</v>
      </c>
      <c r="Y662" t="s">
        <v>38</v>
      </c>
      <c r="Z662">
        <v>12</v>
      </c>
      <c r="AA662">
        <v>0</v>
      </c>
      <c r="AB662">
        <v>7</v>
      </c>
      <c r="AC662">
        <v>0.8</v>
      </c>
      <c r="AD662">
        <v>0.65416675000000002</v>
      </c>
      <c r="AE662">
        <v>1258.4000000000001</v>
      </c>
      <c r="AF662" s="10">
        <f>VLOOKUP(AS662,[1]Hoja3!$B$2:$AO$841,17,FALSE)</f>
        <v>7</v>
      </c>
      <c r="AG662" s="10">
        <f>VLOOKUP(AS662,[1]Hoja3!$B$2:$AO$841,23,FALSE)</f>
        <v>0.8</v>
      </c>
      <c r="AH662" s="10">
        <f>VLOOKUP(AS662,[1]Hoja3!$B$2:$AO$841,28,FALSE)</f>
        <v>0.65500000000000003</v>
      </c>
      <c r="AI662" s="10" t="str">
        <f>VLOOKUP(AS662,[1]Hoja3!$B$2:$AO$841,19,FALSE)</f>
        <v>Entry Production Color Low/Mid</v>
      </c>
      <c r="AJ662" s="10">
        <f>VLOOKUP(AS662,[1]Hoja3!$B$2:$AO$841,15,FALSE)</f>
        <v>0</v>
      </c>
      <c r="AK662">
        <f>IF(AE662=AY662,1,0)</f>
        <v>0</v>
      </c>
      <c r="AL662">
        <f>IF(AB662=AF662,1,0)</f>
        <v>1</v>
      </c>
      <c r="AM662">
        <f>IF(AC662=AG662,1,0)</f>
        <v>1</v>
      </c>
      <c r="AN662">
        <f>IF(AD662=AH662,1,0)</f>
        <v>0</v>
      </c>
      <c r="AO662">
        <f>IF(H662=AI662,1,0)</f>
        <v>1</v>
      </c>
      <c r="AP662">
        <f>IF(AJ662=AA662,1,0)</f>
        <v>1</v>
      </c>
      <c r="AQ662" s="8">
        <f>COUNTIF($A$2:$A$1228,A662)</f>
        <v>3</v>
      </c>
      <c r="AR662">
        <f>VLOOKUP(A662,[1]Hoja3!$C$2:$AO$841,39,FALSE)</f>
        <v>3</v>
      </c>
      <c r="AS662" t="str">
        <f>A662 &amp; COUNTIF(A$2:A662,A662)</f>
        <v>0E2B6590153</v>
      </c>
      <c r="AT662" s="10">
        <f>VLOOKUP(AS662,[1]Hoja3!$B$2:$AO$841,38,FALSE)</f>
        <v>1258.4000000000003</v>
      </c>
      <c r="AU662" s="9">
        <f>IF(AR662&gt;AQ662,1,0)</f>
        <v>0</v>
      </c>
      <c r="AV662">
        <f>IF(P662="NA",2,IF(OR(F662="INSTALACION NUEVA",F662="Mantenimiento preventivo"),3,IF(AND(AB662&lt;AF662,AK662&lt;&gt;1),4,IF(AT662&gt;AE662,1,0))))</f>
        <v>0</v>
      </c>
    </row>
    <row r="663" spans="1:48" x14ac:dyDescent="0.25">
      <c r="A663" t="s">
        <v>252</v>
      </c>
      <c r="B663">
        <v>2019</v>
      </c>
      <c r="C663" t="s">
        <v>37</v>
      </c>
      <c r="D663" t="s">
        <v>38</v>
      </c>
      <c r="E663">
        <v>12</v>
      </c>
      <c r="F663" t="s">
        <v>40</v>
      </c>
      <c r="G663">
        <v>3.5</v>
      </c>
      <c r="H663" t="s">
        <v>58</v>
      </c>
      <c r="I663">
        <v>655</v>
      </c>
      <c r="J663">
        <v>1365</v>
      </c>
      <c r="K663">
        <v>0</v>
      </c>
      <c r="L663">
        <v>0</v>
      </c>
      <c r="M663">
        <v>0.6</v>
      </c>
      <c r="N663">
        <v>0.8</v>
      </c>
      <c r="O663">
        <v>1.05</v>
      </c>
      <c r="P663">
        <v>1.1000000000000001</v>
      </c>
      <c r="Q663" t="s">
        <v>46</v>
      </c>
      <c r="R663">
        <v>5</v>
      </c>
      <c r="S663">
        <v>9</v>
      </c>
      <c r="T663" t="s">
        <v>47</v>
      </c>
      <c r="U663" t="s">
        <v>58</v>
      </c>
      <c r="V663" t="s">
        <v>50</v>
      </c>
      <c r="W663">
        <v>2019</v>
      </c>
      <c r="X663" t="s">
        <v>37</v>
      </c>
      <c r="Y663" t="s">
        <v>38</v>
      </c>
      <c r="Z663">
        <v>12</v>
      </c>
      <c r="AA663">
        <v>0</v>
      </c>
      <c r="AB663">
        <v>8</v>
      </c>
      <c r="AC663">
        <v>0.6</v>
      </c>
      <c r="AD663">
        <v>0.7</v>
      </c>
      <c r="AE663">
        <v>819</v>
      </c>
      <c r="AF663" s="10">
        <f>VLOOKUP(AS663,[1]Hoja3!$B$2:$AO$841,17,FALSE)</f>
        <v>8</v>
      </c>
      <c r="AG663" s="10">
        <f>VLOOKUP(AS663,[1]Hoja3!$B$2:$AO$841,23,FALSE)</f>
        <v>0.6</v>
      </c>
      <c r="AH663" s="10">
        <f>VLOOKUP(AS663,[1]Hoja3!$B$2:$AO$841,28,FALSE)</f>
        <v>0.7</v>
      </c>
      <c r="AI663" s="10" t="str">
        <f>VLOOKUP(AS663,[1]Hoja3!$B$2:$AO$841,19,FALSE)</f>
        <v>Departmental Digital</v>
      </c>
      <c r="AJ663" s="10">
        <f>VLOOKUP(AS663,[1]Hoja3!$B$2:$AO$841,15,FALSE)</f>
        <v>0</v>
      </c>
      <c r="AK663">
        <f>IF(AE663=AY663,1,0)</f>
        <v>0</v>
      </c>
      <c r="AL663">
        <f>IF(AB663=AF663,1,0)</f>
        <v>1</v>
      </c>
      <c r="AM663">
        <f>IF(AC663=AG663,1,0)</f>
        <v>1</v>
      </c>
      <c r="AN663">
        <f>IF(AD663=AH663,1,0)</f>
        <v>1</v>
      </c>
      <c r="AO663">
        <f>IF(H663=AI663,1,0)</f>
        <v>1</v>
      </c>
      <c r="AP663">
        <f>IF(AJ663=AA663,1,0)</f>
        <v>1</v>
      </c>
      <c r="AQ663" s="8">
        <f>COUNTIF($A$2:$A$1228,A663)</f>
        <v>2</v>
      </c>
      <c r="AR663">
        <f>VLOOKUP(A663,[1]Hoja3!$C$2:$AO$841,39,FALSE)</f>
        <v>2</v>
      </c>
      <c r="AS663" t="str">
        <f>A663 &amp; COUNTIF(A$2:A663,A663)</f>
        <v>0EX96621812</v>
      </c>
      <c r="AT663" s="10">
        <f>VLOOKUP(AS663,[1]Hoja3!$B$2:$AO$841,38,FALSE)</f>
        <v>819</v>
      </c>
      <c r="AU663" s="9">
        <f>IF(AR663&gt;AQ663,1,0)</f>
        <v>0</v>
      </c>
      <c r="AV663">
        <f>IF(P663="NA",2,IF(OR(F663="INSTALACION NUEVA",F663="Mantenimiento preventivo"),3,IF(AND(AB663&lt;AF663,AK663&lt;&gt;1),4,IF(AT663&gt;AE663,1,0))))</f>
        <v>0</v>
      </c>
    </row>
    <row r="664" spans="1:48" x14ac:dyDescent="0.25">
      <c r="A664" t="s">
        <v>806</v>
      </c>
      <c r="B664">
        <v>2019</v>
      </c>
      <c r="C664" t="s">
        <v>37</v>
      </c>
      <c r="D664" t="s">
        <v>38</v>
      </c>
      <c r="E664">
        <v>12</v>
      </c>
      <c r="F664" t="s">
        <v>44</v>
      </c>
      <c r="G664">
        <v>0</v>
      </c>
      <c r="H664" t="s">
        <v>116</v>
      </c>
      <c r="I664">
        <v>655</v>
      </c>
      <c r="J664">
        <v>1365</v>
      </c>
      <c r="K664">
        <v>0</v>
      </c>
      <c r="L664">
        <v>0</v>
      </c>
      <c r="M664">
        <v>0.6</v>
      </c>
      <c r="N664">
        <v>0.8</v>
      </c>
      <c r="O664">
        <v>1.05</v>
      </c>
      <c r="P664">
        <v>1.1000000000000001</v>
      </c>
      <c r="Q664" t="s">
        <v>46</v>
      </c>
      <c r="R664">
        <v>5</v>
      </c>
      <c r="S664">
        <v>9</v>
      </c>
      <c r="T664" t="s">
        <v>47</v>
      </c>
      <c r="U664" t="s">
        <v>45</v>
      </c>
      <c r="V664" t="s">
        <v>50</v>
      </c>
      <c r="W664">
        <v>2019</v>
      </c>
      <c r="X664" t="s">
        <v>37</v>
      </c>
      <c r="Y664" t="s">
        <v>38</v>
      </c>
      <c r="Z664">
        <v>12</v>
      </c>
      <c r="AA664">
        <v>1</v>
      </c>
      <c r="AB664">
        <v>4</v>
      </c>
      <c r="AC664">
        <v>0</v>
      </c>
      <c r="AD664">
        <v>0</v>
      </c>
      <c r="AE664">
        <v>0</v>
      </c>
      <c r="AF664" s="10">
        <f>VLOOKUP(AS664,[1]Hoja3!$B$2:$AO$841,17,FALSE)</f>
        <v>57</v>
      </c>
      <c r="AG664" s="10">
        <f>VLOOKUP(AS664,[1]Hoja3!$B$2:$AO$841,23,FALSE)</f>
        <v>1.05</v>
      </c>
      <c r="AH664" s="10">
        <f>VLOOKUP(AS664,[1]Hoja3!$B$2:$AO$841,28,FALSE)</f>
        <v>0.22599999999999998</v>
      </c>
      <c r="AI664" s="10" t="str">
        <f>VLOOKUP(AS664,[1]Hoja3!$B$2:$AO$841,19,FALSE)</f>
        <v>Office Digital</v>
      </c>
      <c r="AJ664" s="10"/>
      <c r="AK664">
        <f>IF(AE664=AY664,1,0)</f>
        <v>1</v>
      </c>
      <c r="AL664">
        <f>IF(AB664=AF664,1,0)</f>
        <v>0</v>
      </c>
      <c r="AM664">
        <f>IF(AC664=AG664,1,0)</f>
        <v>0</v>
      </c>
      <c r="AN664">
        <f>IF(AD664=AH664,1,0)</f>
        <v>0</v>
      </c>
      <c r="AO664">
        <f>IF(H664=AI664,1,0)</f>
        <v>1</v>
      </c>
      <c r="AQ664" s="8">
        <f>COUNTIF($A$2:$A$1228,A664)</f>
        <v>4</v>
      </c>
      <c r="AR664">
        <f>VLOOKUP(A664,[1]Hoja3!$C$2:$AO$841,39,FALSE)</f>
        <v>1</v>
      </c>
      <c r="AS664" t="str">
        <f>A664 &amp; COUNTIF(A$2:A664,A664)</f>
        <v>0Y4X8487521</v>
      </c>
      <c r="AT664" s="10">
        <f>VLOOKUP(AS664,[1]Hoja3!$B$2:$AO$841,38,FALSE)</f>
        <v>0</v>
      </c>
      <c r="AU664" s="9">
        <f>IF(AR664&gt;AQ664,1,0)</f>
        <v>0</v>
      </c>
    </row>
    <row r="665" spans="1:48" x14ac:dyDescent="0.25">
      <c r="A665" t="s">
        <v>869</v>
      </c>
      <c r="B665">
        <v>2019</v>
      </c>
      <c r="C665" t="s">
        <v>37</v>
      </c>
      <c r="D665" t="s">
        <v>38</v>
      </c>
      <c r="E665">
        <v>12</v>
      </c>
      <c r="F665" t="s">
        <v>44</v>
      </c>
      <c r="G665">
        <v>0</v>
      </c>
      <c r="H665" t="s">
        <v>34</v>
      </c>
      <c r="I665">
        <v>468</v>
      </c>
      <c r="J665">
        <v>715</v>
      </c>
      <c r="K665">
        <v>0</v>
      </c>
      <c r="L665">
        <v>0</v>
      </c>
      <c r="M665">
        <v>0</v>
      </c>
      <c r="N665">
        <v>0.6</v>
      </c>
      <c r="O665">
        <v>0.8</v>
      </c>
      <c r="P665">
        <v>1.05</v>
      </c>
      <c r="Q665" t="s">
        <v>46</v>
      </c>
      <c r="R665">
        <v>5</v>
      </c>
      <c r="S665">
        <v>9</v>
      </c>
      <c r="T665" t="s">
        <v>85</v>
      </c>
      <c r="U665" t="s">
        <v>34</v>
      </c>
      <c r="V665" t="s">
        <v>61</v>
      </c>
      <c r="W665">
        <v>2019</v>
      </c>
      <c r="X665" t="s">
        <v>37</v>
      </c>
      <c r="Y665" t="s">
        <v>38</v>
      </c>
      <c r="Z665">
        <v>12</v>
      </c>
      <c r="AA665">
        <v>1</v>
      </c>
      <c r="AB665">
        <v>200</v>
      </c>
      <c r="AC665">
        <v>0</v>
      </c>
      <c r="AD665">
        <v>0</v>
      </c>
      <c r="AE665">
        <v>0</v>
      </c>
      <c r="AF665" s="10" t="e">
        <f>VLOOKUP(AS665,[1]Hoja3!$B$2:$AO$841,17,FALSE)</f>
        <v>#N/A</v>
      </c>
      <c r="AG665" s="10" t="e">
        <f>VLOOKUP(AS665,[1]Hoja3!$B$2:$AO$841,23,FALSE)</f>
        <v>#N/A</v>
      </c>
      <c r="AH665" s="10" t="e">
        <f>VLOOKUP(AS665,[1]Hoja3!$B$2:$AO$841,28,FALSE)</f>
        <v>#N/A</v>
      </c>
      <c r="AI665" s="10" t="e">
        <f>VLOOKUP(AS665,[1]Hoja3!$B$2:$AO$841,19,FALSE)</f>
        <v>#N/A</v>
      </c>
      <c r="AJ665" s="10"/>
      <c r="AK665">
        <f>IF(AE665=AY665,1,0)</f>
        <v>1</v>
      </c>
      <c r="AL665" t="e">
        <f>IF(AB665=AF665,1,0)</f>
        <v>#N/A</v>
      </c>
      <c r="AM665" t="e">
        <f>IF(AC665=AG665,1,0)</f>
        <v>#N/A</v>
      </c>
      <c r="AN665" t="e">
        <f>IF(AD665=AH665,1,0)</f>
        <v>#N/A</v>
      </c>
      <c r="AO665" t="e">
        <f>IF(H665=AI665,1,0)</f>
        <v>#N/A</v>
      </c>
      <c r="AQ665" s="8">
        <f>COUNTIF($A$2:$A$1228,A665)</f>
        <v>1</v>
      </c>
      <c r="AR665" t="e">
        <f>VLOOKUP(A665,[1]Hoja3!$C$2:$AO$841,39,FALSE)</f>
        <v>#N/A</v>
      </c>
      <c r="AS665" t="str">
        <f>A665 &amp; COUNTIF(A$2:A665,A665)</f>
        <v>0VMA5582651</v>
      </c>
      <c r="AT665" s="10" t="e">
        <f>VLOOKUP(AS665,[1]Hoja3!$B$2:$AO$841,38,FALSE)</f>
        <v>#N/A</v>
      </c>
      <c r="AU665" s="9" t="e">
        <f>IF(AR665&gt;AQ665,1,0)</f>
        <v>#N/A</v>
      </c>
    </row>
    <row r="666" spans="1:48" x14ac:dyDescent="0.25">
      <c r="A666" t="s">
        <v>870</v>
      </c>
      <c r="B666">
        <v>2019</v>
      </c>
      <c r="C666" t="s">
        <v>37</v>
      </c>
      <c r="D666" t="s">
        <v>38</v>
      </c>
      <c r="E666">
        <v>12</v>
      </c>
      <c r="F666" t="s">
        <v>44</v>
      </c>
      <c r="G666">
        <v>0</v>
      </c>
      <c r="H666" t="s">
        <v>34</v>
      </c>
      <c r="I666">
        <v>468</v>
      </c>
      <c r="J666">
        <v>715</v>
      </c>
      <c r="K666">
        <v>0</v>
      </c>
      <c r="L666">
        <v>0</v>
      </c>
      <c r="M666">
        <v>0</v>
      </c>
      <c r="N666">
        <v>0.6</v>
      </c>
      <c r="O666">
        <v>0.8</v>
      </c>
      <c r="P666">
        <v>1.05</v>
      </c>
      <c r="Q666" t="s">
        <v>46</v>
      </c>
      <c r="R666">
        <v>5</v>
      </c>
      <c r="S666">
        <v>9</v>
      </c>
      <c r="T666" t="s">
        <v>47</v>
      </c>
      <c r="U666" t="s">
        <v>34</v>
      </c>
      <c r="V666" t="s">
        <v>50</v>
      </c>
      <c r="W666">
        <v>2019</v>
      </c>
      <c r="X666" t="s">
        <v>37</v>
      </c>
      <c r="Y666" t="s">
        <v>38</v>
      </c>
      <c r="Z666">
        <v>12</v>
      </c>
      <c r="AA666">
        <v>1</v>
      </c>
      <c r="AB666">
        <v>14</v>
      </c>
      <c r="AC666">
        <v>0</v>
      </c>
      <c r="AD666">
        <v>0</v>
      </c>
      <c r="AE666">
        <v>0</v>
      </c>
      <c r="AF666" s="10" t="e">
        <f>VLOOKUP(AS666,[1]Hoja3!$B$2:$AO$841,17,FALSE)</f>
        <v>#N/A</v>
      </c>
      <c r="AG666" s="10" t="e">
        <f>VLOOKUP(AS666,[1]Hoja3!$B$2:$AO$841,23,FALSE)</f>
        <v>#N/A</v>
      </c>
      <c r="AH666" s="10" t="e">
        <f>VLOOKUP(AS666,[1]Hoja3!$B$2:$AO$841,28,FALSE)</f>
        <v>#N/A</v>
      </c>
      <c r="AI666" s="10" t="e">
        <f>VLOOKUP(AS666,[1]Hoja3!$B$2:$AO$841,19,FALSE)</f>
        <v>#N/A</v>
      </c>
      <c r="AJ666" s="10"/>
      <c r="AK666">
        <f>IF(AE666=AY666,1,0)</f>
        <v>1</v>
      </c>
      <c r="AL666" t="e">
        <f>IF(AB666=AF666,1,0)</f>
        <v>#N/A</v>
      </c>
      <c r="AM666" t="e">
        <f>IF(AC666=AG666,1,0)</f>
        <v>#N/A</v>
      </c>
      <c r="AN666" t="e">
        <f>IF(AD666=AH666,1,0)</f>
        <v>#N/A</v>
      </c>
      <c r="AO666" t="e">
        <f>IF(H666=AI666,1,0)</f>
        <v>#N/A</v>
      </c>
      <c r="AQ666" s="8">
        <f>COUNTIF($A$2:$A$1228,A666)</f>
        <v>1</v>
      </c>
      <c r="AR666" t="e">
        <f>VLOOKUP(A666,[1]Hoja3!$C$2:$AO$841,39,FALSE)</f>
        <v>#N/A</v>
      </c>
      <c r="AS666" t="str">
        <f>A666 &amp; COUNTIF(A$2:A666,A666)</f>
        <v>09HB3315061</v>
      </c>
      <c r="AT666" s="10" t="e">
        <f>VLOOKUP(AS666,[1]Hoja3!$B$2:$AO$841,38,FALSE)</f>
        <v>#N/A</v>
      </c>
      <c r="AU666" s="9" t="e">
        <f>IF(AR666&gt;AQ666,1,0)</f>
        <v>#N/A</v>
      </c>
    </row>
    <row r="667" spans="1:48" x14ac:dyDescent="0.25">
      <c r="A667" t="s">
        <v>871</v>
      </c>
      <c r="B667">
        <v>2019</v>
      </c>
      <c r="C667" t="s">
        <v>37</v>
      </c>
      <c r="D667" t="s">
        <v>38</v>
      </c>
      <c r="E667">
        <v>12</v>
      </c>
      <c r="F667" t="s">
        <v>44</v>
      </c>
      <c r="G667">
        <v>0</v>
      </c>
      <c r="H667" t="s">
        <v>34</v>
      </c>
      <c r="I667">
        <v>468</v>
      </c>
      <c r="J667">
        <v>715</v>
      </c>
      <c r="K667">
        <v>0</v>
      </c>
      <c r="L667">
        <v>0</v>
      </c>
      <c r="M667">
        <v>0</v>
      </c>
      <c r="N667">
        <v>0.6</v>
      </c>
      <c r="O667">
        <v>0.8</v>
      </c>
      <c r="P667">
        <v>1.05</v>
      </c>
      <c r="Q667" t="s">
        <v>46</v>
      </c>
      <c r="R667">
        <v>5</v>
      </c>
      <c r="S667">
        <v>9</v>
      </c>
      <c r="T667" t="s">
        <v>85</v>
      </c>
      <c r="U667" t="s">
        <v>34</v>
      </c>
      <c r="V667" t="s">
        <v>61</v>
      </c>
      <c r="W667">
        <v>2019</v>
      </c>
      <c r="X667" t="s">
        <v>37</v>
      </c>
      <c r="Y667" t="s">
        <v>38</v>
      </c>
      <c r="Z667">
        <v>12</v>
      </c>
      <c r="AA667">
        <v>1</v>
      </c>
      <c r="AB667">
        <v>200</v>
      </c>
      <c r="AC667">
        <v>0</v>
      </c>
      <c r="AD667">
        <v>0</v>
      </c>
      <c r="AE667">
        <v>0</v>
      </c>
      <c r="AF667" s="10" t="e">
        <f>VLOOKUP(AS667,[1]Hoja3!$B$2:$AO$841,17,FALSE)</f>
        <v>#N/A</v>
      </c>
      <c r="AG667" s="10" t="e">
        <f>VLOOKUP(AS667,[1]Hoja3!$B$2:$AO$841,23,FALSE)</f>
        <v>#N/A</v>
      </c>
      <c r="AH667" s="10" t="e">
        <f>VLOOKUP(AS667,[1]Hoja3!$B$2:$AO$841,28,FALSE)</f>
        <v>#N/A</v>
      </c>
      <c r="AI667" s="10" t="e">
        <f>VLOOKUP(AS667,[1]Hoja3!$B$2:$AO$841,19,FALSE)</f>
        <v>#N/A</v>
      </c>
      <c r="AJ667" s="10"/>
      <c r="AK667">
        <f>IF(AE667=AY667,1,0)</f>
        <v>1</v>
      </c>
      <c r="AL667" t="e">
        <f>IF(AB667=AF667,1,0)</f>
        <v>#N/A</v>
      </c>
      <c r="AM667" t="e">
        <f>IF(AC667=AG667,1,0)</f>
        <v>#N/A</v>
      </c>
      <c r="AN667" t="e">
        <f>IF(AD667=AH667,1,0)</f>
        <v>#N/A</v>
      </c>
      <c r="AO667" t="e">
        <f>IF(H667=AI667,1,0)</f>
        <v>#N/A</v>
      </c>
      <c r="AQ667" s="8">
        <f>COUNTIF($A$2:$A$1228,A667)</f>
        <v>1</v>
      </c>
      <c r="AR667" t="e">
        <f>VLOOKUP(A667,[1]Hoja3!$C$2:$AO$841,39,FALSE)</f>
        <v>#N/A</v>
      </c>
      <c r="AS667" t="str">
        <f>A667 &amp; COUNTIF(A$2:A667,A667)</f>
        <v>0VMA6750571</v>
      </c>
      <c r="AT667" s="10" t="e">
        <f>VLOOKUP(AS667,[1]Hoja3!$B$2:$AO$841,38,FALSE)</f>
        <v>#N/A</v>
      </c>
      <c r="AU667" s="9" t="e">
        <f>IF(AR667&gt;AQ667,1,0)</f>
        <v>#N/A</v>
      </c>
    </row>
    <row r="668" spans="1:48" x14ac:dyDescent="0.25">
      <c r="A668" t="s">
        <v>452</v>
      </c>
      <c r="B668">
        <v>2019</v>
      </c>
      <c r="C668" t="s">
        <v>37</v>
      </c>
      <c r="D668" t="s">
        <v>38</v>
      </c>
      <c r="E668">
        <v>12</v>
      </c>
      <c r="F668" t="s">
        <v>44</v>
      </c>
      <c r="G668">
        <v>0.4166667</v>
      </c>
      <c r="H668" t="s">
        <v>91</v>
      </c>
      <c r="I668">
        <v>803</v>
      </c>
      <c r="J668">
        <v>1573</v>
      </c>
      <c r="K668">
        <v>0.2</v>
      </c>
      <c r="L668">
        <v>0.6</v>
      </c>
      <c r="M668">
        <v>0.8</v>
      </c>
      <c r="N668">
        <v>1.05</v>
      </c>
      <c r="O668">
        <v>1.1000000000000001</v>
      </c>
      <c r="P668">
        <v>1.1499999999999999</v>
      </c>
      <c r="Q668" t="s">
        <v>46</v>
      </c>
      <c r="R668">
        <v>4</v>
      </c>
      <c r="S668">
        <v>6</v>
      </c>
      <c r="T668" t="s">
        <v>47</v>
      </c>
      <c r="U668" t="s">
        <v>91</v>
      </c>
      <c r="V668" t="s">
        <v>55</v>
      </c>
      <c r="W668">
        <v>2019</v>
      </c>
      <c r="X668" t="s">
        <v>37</v>
      </c>
      <c r="Y668" t="s">
        <v>38</v>
      </c>
      <c r="Z668">
        <v>12</v>
      </c>
      <c r="AA668">
        <v>0</v>
      </c>
      <c r="AB668">
        <v>18</v>
      </c>
      <c r="AC668">
        <v>0</v>
      </c>
      <c r="AD668">
        <v>0</v>
      </c>
      <c r="AE668">
        <v>1573</v>
      </c>
      <c r="AF668" s="10" t="e">
        <f>VLOOKUP(AS668,[1]Hoja3!$B$2:$AO$841,17,FALSE)</f>
        <v>#N/A</v>
      </c>
      <c r="AG668" s="10" t="e">
        <f>VLOOKUP(AS668,[1]Hoja3!$B$2:$AO$841,23,FALSE)</f>
        <v>#N/A</v>
      </c>
      <c r="AH668" s="10" t="e">
        <f>VLOOKUP(AS668,[1]Hoja3!$B$2:$AO$841,28,FALSE)</f>
        <v>#N/A</v>
      </c>
      <c r="AI668" s="10" t="e">
        <f>VLOOKUP(AS668,[1]Hoja3!$B$2:$AO$841,19,FALSE)</f>
        <v>#N/A</v>
      </c>
      <c r="AJ668" s="10"/>
      <c r="AK668">
        <f>IF(AE668=AY668,1,0)</f>
        <v>0</v>
      </c>
      <c r="AL668" t="e">
        <f>IF(AB668=AF668,1,0)</f>
        <v>#N/A</v>
      </c>
      <c r="AM668" t="e">
        <f>IF(AC668=AG668,1,0)</f>
        <v>#N/A</v>
      </c>
      <c r="AN668" t="e">
        <f>IF(AD668=AH668,1,0)</f>
        <v>#N/A</v>
      </c>
      <c r="AO668" t="e">
        <f>IF(H668=AI668,1,0)</f>
        <v>#N/A</v>
      </c>
      <c r="AQ668" s="8">
        <f>COUNTIF($A$2:$A$1228,A668)</f>
        <v>1</v>
      </c>
      <c r="AR668" t="e">
        <f>VLOOKUP(A668,[1]Hoja3!$C$2:$AO$841,39,FALSE)</f>
        <v>#N/A</v>
      </c>
      <c r="AS668" t="str">
        <f>A668 &amp; COUNTIF(A$2:A668,A668)</f>
        <v>0A1H0205941</v>
      </c>
      <c r="AT668" s="10" t="e">
        <f>VLOOKUP(AS668,[1]Hoja3!$B$2:$AO$841,38,FALSE)</f>
        <v>#N/A</v>
      </c>
      <c r="AU668" s="9" t="e">
        <f>IF(AR668&gt;AQ668,1,0)</f>
        <v>#N/A</v>
      </c>
    </row>
    <row r="669" spans="1:48" x14ac:dyDescent="0.25">
      <c r="A669" t="s">
        <v>461</v>
      </c>
      <c r="B669">
        <v>2019</v>
      </c>
      <c r="C669" t="s">
        <v>37</v>
      </c>
      <c r="D669" t="s">
        <v>38</v>
      </c>
      <c r="E669">
        <v>12</v>
      </c>
      <c r="F669" t="s">
        <v>40</v>
      </c>
      <c r="G669">
        <v>1.45</v>
      </c>
      <c r="H669" t="s">
        <v>58</v>
      </c>
      <c r="I669">
        <v>655</v>
      </c>
      <c r="J669">
        <v>1365</v>
      </c>
      <c r="K669">
        <v>0</v>
      </c>
      <c r="L669">
        <v>0</v>
      </c>
      <c r="M669">
        <v>0.6</v>
      </c>
      <c r="N669">
        <v>0.8</v>
      </c>
      <c r="O669">
        <v>1.05</v>
      </c>
      <c r="P669">
        <v>1.1000000000000001</v>
      </c>
      <c r="Q669" t="s">
        <v>46</v>
      </c>
      <c r="R669">
        <v>5</v>
      </c>
      <c r="S669">
        <v>9</v>
      </c>
      <c r="T669" t="s">
        <v>47</v>
      </c>
      <c r="U669" t="s">
        <v>58</v>
      </c>
      <c r="V669" t="s">
        <v>59</v>
      </c>
      <c r="W669">
        <v>2019</v>
      </c>
      <c r="X669" t="s">
        <v>37</v>
      </c>
      <c r="Y669" t="s">
        <v>38</v>
      </c>
      <c r="Z669">
        <v>12</v>
      </c>
      <c r="AA669">
        <v>0</v>
      </c>
      <c r="AB669">
        <v>21</v>
      </c>
      <c r="AC669">
        <v>0.8</v>
      </c>
      <c r="AD669">
        <v>0.28999999999999998</v>
      </c>
      <c r="AE669">
        <v>1092</v>
      </c>
      <c r="AF669" s="10">
        <f>VLOOKUP(AS669,[1]Hoja3!$B$2:$AO$841,17,FALSE)</f>
        <v>36</v>
      </c>
      <c r="AG669" s="10">
        <f>VLOOKUP(AS669,[1]Hoja3!$B$2:$AO$841,23,FALSE)</f>
        <v>1.05</v>
      </c>
      <c r="AH669" s="10">
        <f>VLOOKUP(AS669,[1]Hoja3!$B$2:$AO$841,28,FALSE)</f>
        <v>0.32</v>
      </c>
      <c r="AI669" s="10" t="str">
        <f>VLOOKUP(AS669,[1]Hoja3!$B$2:$AO$841,19,FALSE)</f>
        <v>Departmental Digital</v>
      </c>
      <c r="AJ669" s="10">
        <f>VLOOKUP(AS669,[1]Hoja3!$B$2:$AO$841,15,FALSE)</f>
        <v>0</v>
      </c>
      <c r="AK669">
        <f>IF(AE669=AY669,1,0)</f>
        <v>0</v>
      </c>
      <c r="AL669">
        <f>IF(AB669=AF669,1,0)</f>
        <v>0</v>
      </c>
      <c r="AM669">
        <f>IF(AC669=AG669,1,0)</f>
        <v>0</v>
      </c>
      <c r="AN669">
        <f>IF(AD669=AH669,1,0)</f>
        <v>0</v>
      </c>
      <c r="AO669">
        <f>IF(H669=AI669,1,0)</f>
        <v>1</v>
      </c>
      <c r="AP669">
        <f>IF(AJ669=AA669,1,0)</f>
        <v>1</v>
      </c>
      <c r="AQ669" s="8">
        <f>COUNTIF($A$2:$A$1228,A669)</f>
        <v>1</v>
      </c>
      <c r="AR669">
        <f>VLOOKUP(A669,[1]Hoja3!$C$2:$AO$841,39,FALSE)</f>
        <v>1</v>
      </c>
      <c r="AS669" t="str">
        <f>A669 &amp; COUNTIF(A$2:A669,A669)</f>
        <v>0XEL5661661</v>
      </c>
      <c r="AT669" s="10">
        <f>VLOOKUP(AS669,[1]Hoja3!$B$2:$AO$841,38,FALSE)</f>
        <v>1433.25</v>
      </c>
      <c r="AU669" s="9">
        <f>IF(AR669&gt;AQ669,1,0)</f>
        <v>0</v>
      </c>
      <c r="AV669">
        <f>IF(P669="NA",2,IF(OR(F669="INSTALACION NUEVA",F669="Mantenimiento preventivo"),3,IF(AND(AB669&lt;AF669,AK669&lt;&gt;1),4,IF(AT669&gt;AE669,1,0))))</f>
        <v>4</v>
      </c>
    </row>
    <row r="670" spans="1:48" x14ac:dyDescent="0.25">
      <c r="A670">
        <v>2411031</v>
      </c>
      <c r="B670">
        <v>2019</v>
      </c>
      <c r="C670" t="s">
        <v>37</v>
      </c>
      <c r="D670" t="s">
        <v>38</v>
      </c>
      <c r="E670">
        <v>12</v>
      </c>
      <c r="F670" t="s">
        <v>264</v>
      </c>
      <c r="G670">
        <v>0.66666669999999995</v>
      </c>
      <c r="H670" t="s">
        <v>91</v>
      </c>
      <c r="I670">
        <v>803</v>
      </c>
      <c r="J670">
        <v>1573</v>
      </c>
      <c r="K670">
        <v>0.2</v>
      </c>
      <c r="L670">
        <v>0.6</v>
      </c>
      <c r="M670">
        <v>0.8</v>
      </c>
      <c r="N670">
        <v>1.05</v>
      </c>
      <c r="O670">
        <v>1.1000000000000001</v>
      </c>
      <c r="P670">
        <v>1.1499999999999999</v>
      </c>
      <c r="Q670" t="s">
        <v>46</v>
      </c>
      <c r="R670">
        <v>4</v>
      </c>
      <c r="S670">
        <v>6</v>
      </c>
      <c r="T670" t="s">
        <v>47</v>
      </c>
      <c r="U670" t="s">
        <v>91</v>
      </c>
      <c r="V670" t="s">
        <v>67</v>
      </c>
      <c r="W670">
        <v>2019</v>
      </c>
      <c r="X670" t="s">
        <v>37</v>
      </c>
      <c r="Y670" t="s">
        <v>38</v>
      </c>
      <c r="Z670">
        <v>12</v>
      </c>
      <c r="AA670">
        <v>0</v>
      </c>
      <c r="AB670">
        <v>21</v>
      </c>
      <c r="AC670">
        <v>1.05</v>
      </c>
      <c r="AD670">
        <v>0.16666667499999999</v>
      </c>
      <c r="AE670">
        <v>1651.65</v>
      </c>
      <c r="AF670" s="10" t="e">
        <f>VLOOKUP(AS670,[1]Hoja3!$B$2:$AO$841,17,FALSE)</f>
        <v>#N/A</v>
      </c>
      <c r="AG670" s="10" t="e">
        <f>VLOOKUP(AS670,[1]Hoja3!$B$2:$AO$841,23,FALSE)</f>
        <v>#N/A</v>
      </c>
      <c r="AH670" s="10" t="e">
        <f>VLOOKUP(AS670,[1]Hoja3!$B$2:$AO$841,28,FALSE)</f>
        <v>#N/A</v>
      </c>
      <c r="AI670" s="10" t="e">
        <f>VLOOKUP(AS670,[1]Hoja3!$B$2:$AO$841,19,FALSE)</f>
        <v>#N/A</v>
      </c>
      <c r="AJ670" s="10"/>
      <c r="AK670">
        <f>IF(AE670=AY670,1,0)</f>
        <v>0</v>
      </c>
      <c r="AL670" t="e">
        <f>IF(AB670=AF670,1,0)</f>
        <v>#N/A</v>
      </c>
      <c r="AM670" t="e">
        <f>IF(AC670=AG670,1,0)</f>
        <v>#N/A</v>
      </c>
      <c r="AN670" t="e">
        <f>IF(AD670=AH670,1,0)</f>
        <v>#N/A</v>
      </c>
      <c r="AO670" t="e">
        <f>IF(H670=AI670,1,0)</f>
        <v>#N/A</v>
      </c>
      <c r="AQ670" s="8">
        <f>COUNTIF($A$2:$A$1228,A670)</f>
        <v>1</v>
      </c>
      <c r="AR670" t="e">
        <f>VLOOKUP(A670,[1]Hoja3!$C$2:$AO$841,39,FALSE)</f>
        <v>#N/A</v>
      </c>
      <c r="AS670" t="str">
        <f>A670 &amp; COUNTIF(A$2:A670,A670)</f>
        <v>24110311</v>
      </c>
      <c r="AT670" s="10" t="e">
        <f>VLOOKUP(AS670,[1]Hoja3!$B$2:$AO$841,38,FALSE)</f>
        <v>#N/A</v>
      </c>
      <c r="AU670" s="9" t="e">
        <f>IF(AR670&gt;AQ670,1,0)</f>
        <v>#N/A</v>
      </c>
    </row>
    <row r="671" spans="1:48" x14ac:dyDescent="0.25">
      <c r="A671" t="s">
        <v>464</v>
      </c>
      <c r="B671">
        <v>2019</v>
      </c>
      <c r="C671" t="s">
        <v>37</v>
      </c>
      <c r="D671" t="s">
        <v>38</v>
      </c>
      <c r="E671">
        <v>12</v>
      </c>
      <c r="F671" t="s">
        <v>40</v>
      </c>
      <c r="G671">
        <v>0</v>
      </c>
      <c r="H671" t="s">
        <v>71</v>
      </c>
      <c r="I671">
        <v>468</v>
      </c>
      <c r="J671">
        <v>715</v>
      </c>
      <c r="K671">
        <v>0</v>
      </c>
      <c r="L671">
        <v>0</v>
      </c>
      <c r="M671">
        <v>0</v>
      </c>
      <c r="N671">
        <v>0.6</v>
      </c>
      <c r="O671">
        <v>0.8</v>
      </c>
      <c r="P671">
        <v>1.05</v>
      </c>
      <c r="Q671" t="s">
        <v>46</v>
      </c>
      <c r="R671">
        <v>5</v>
      </c>
      <c r="S671">
        <v>9</v>
      </c>
      <c r="T671" t="s">
        <v>47</v>
      </c>
      <c r="U671" t="s">
        <v>71</v>
      </c>
      <c r="V671" t="s">
        <v>55</v>
      </c>
      <c r="W671">
        <v>2019</v>
      </c>
      <c r="X671" t="s">
        <v>37</v>
      </c>
      <c r="Y671" t="s">
        <v>38</v>
      </c>
      <c r="Z671">
        <v>17</v>
      </c>
      <c r="AA671">
        <v>0</v>
      </c>
      <c r="AB671">
        <v>178</v>
      </c>
      <c r="AC671">
        <v>1.05</v>
      </c>
      <c r="AD671">
        <v>0</v>
      </c>
      <c r="AE671">
        <v>750.75</v>
      </c>
      <c r="AF671" s="10">
        <f>VLOOKUP(AS671,[1]Hoja3!$B$2:$AO$841,17,FALSE)</f>
        <v>178</v>
      </c>
      <c r="AG671" s="10">
        <f>VLOOKUP(AS671,[1]Hoja3!$B$2:$AO$841,23,FALSE)</f>
        <v>1.05</v>
      </c>
      <c r="AH671" s="10">
        <f>VLOOKUP(AS671,[1]Hoja3!$B$2:$AO$841,28,FALSE)</f>
        <v>0</v>
      </c>
      <c r="AI671" s="10" t="str">
        <f>VLOOKUP(AS671,[1]Hoja3!$B$2:$AO$841,19,FALSE)</f>
        <v>Entry Mono Printers</v>
      </c>
      <c r="AJ671" s="10">
        <f>VLOOKUP(AS671,[1]Hoja3!$B$2:$AO$841,15,FALSE)</f>
        <v>0</v>
      </c>
      <c r="AK671">
        <f>IF(AE671=AY671,1,0)</f>
        <v>0</v>
      </c>
      <c r="AL671">
        <f>IF(AB671=AF671,1,0)</f>
        <v>1</v>
      </c>
      <c r="AM671">
        <f>IF(AC671=AG671,1,0)</f>
        <v>1</v>
      </c>
      <c r="AN671">
        <f>IF(AD671=AH671,1,0)</f>
        <v>1</v>
      </c>
      <c r="AO671">
        <f>IF(H671=AI671,1,0)</f>
        <v>1</v>
      </c>
      <c r="AP671">
        <f>IF(AJ671=AA671,1,0)</f>
        <v>1</v>
      </c>
      <c r="AQ671" s="8">
        <f>COUNTIF($A$2:$A$1228,A671)</f>
        <v>1</v>
      </c>
      <c r="AR671">
        <f>VLOOKUP(A671,[1]Hoja3!$C$2:$AO$841,39,FALSE)</f>
        <v>1</v>
      </c>
      <c r="AS671" t="str">
        <f>A671 &amp; COUNTIF(A$2:A671,A671)</f>
        <v>0XLT8618201</v>
      </c>
      <c r="AT671" s="10">
        <f>VLOOKUP(AS671,[1]Hoja3!$B$2:$AO$841,38,FALSE)</f>
        <v>750.75000000000011</v>
      </c>
      <c r="AU671" s="9">
        <f>IF(AR671&gt;AQ671,1,0)</f>
        <v>0</v>
      </c>
      <c r="AV671">
        <f>IF(P671="NA",2,IF(OR(F671="INSTALACION NUEVA",F671="Mantenimiento preventivo"),3,IF(AND(AB671&lt;AF671,AK671&lt;&gt;1),4,IF(AT671&gt;AE671,1,0))))</f>
        <v>0</v>
      </c>
    </row>
    <row r="672" spans="1:48" x14ac:dyDescent="0.25">
      <c r="A672" t="s">
        <v>185</v>
      </c>
      <c r="B672">
        <v>2019</v>
      </c>
      <c r="C672" t="s">
        <v>37</v>
      </c>
      <c r="D672" t="s">
        <v>38</v>
      </c>
      <c r="E672">
        <v>12</v>
      </c>
      <c r="F672" t="s">
        <v>44</v>
      </c>
      <c r="G672">
        <v>0</v>
      </c>
      <c r="H672" t="s">
        <v>48</v>
      </c>
      <c r="I672">
        <v>1116</v>
      </c>
      <c r="J672">
        <v>2145</v>
      </c>
      <c r="K672">
        <v>0.6</v>
      </c>
      <c r="L672">
        <v>0.8</v>
      </c>
      <c r="M672">
        <v>1.05</v>
      </c>
      <c r="N672">
        <v>1.1000000000000001</v>
      </c>
      <c r="O672">
        <v>1.1499999999999999</v>
      </c>
      <c r="P672">
        <v>1.2</v>
      </c>
      <c r="Q672" t="s">
        <v>46</v>
      </c>
      <c r="R672">
        <v>3</v>
      </c>
      <c r="S672">
        <v>6</v>
      </c>
      <c r="T672" t="s">
        <v>47</v>
      </c>
      <c r="U672" t="s">
        <v>48</v>
      </c>
      <c r="V672" t="s">
        <v>42</v>
      </c>
      <c r="W672">
        <v>2019</v>
      </c>
      <c r="X672" t="s">
        <v>37</v>
      </c>
      <c r="Y672" t="s">
        <v>38</v>
      </c>
      <c r="Z672">
        <v>12</v>
      </c>
      <c r="AA672">
        <v>0</v>
      </c>
      <c r="AB672">
        <v>2</v>
      </c>
      <c r="AC672">
        <v>0</v>
      </c>
      <c r="AD672">
        <v>0</v>
      </c>
      <c r="AE672">
        <v>2145</v>
      </c>
      <c r="AF672" s="10" t="e">
        <f>VLOOKUP(AS672,[1]Hoja3!$B$2:$AO$841,17,FALSE)</f>
        <v>#N/A</v>
      </c>
      <c r="AG672" s="10" t="e">
        <f>VLOOKUP(AS672,[1]Hoja3!$B$2:$AO$841,23,FALSE)</f>
        <v>#N/A</v>
      </c>
      <c r="AH672" s="10" t="e">
        <f>VLOOKUP(AS672,[1]Hoja3!$B$2:$AO$841,28,FALSE)</f>
        <v>#N/A</v>
      </c>
      <c r="AI672" s="10" t="e">
        <f>VLOOKUP(AS672,[1]Hoja3!$B$2:$AO$841,19,FALSE)</f>
        <v>#N/A</v>
      </c>
      <c r="AJ672" s="10"/>
      <c r="AK672">
        <f>IF(AE672=AY672,1,0)</f>
        <v>0</v>
      </c>
      <c r="AL672" t="e">
        <f>IF(AB672=AF672,1,0)</f>
        <v>#N/A</v>
      </c>
      <c r="AM672" t="e">
        <f>IF(AC672=AG672,1,0)</f>
        <v>#N/A</v>
      </c>
      <c r="AN672" t="e">
        <f>IF(AD672=AH672,1,0)</f>
        <v>#N/A</v>
      </c>
      <c r="AO672" t="e">
        <f>IF(H672=AI672,1,0)</f>
        <v>#N/A</v>
      </c>
      <c r="AQ672" s="8">
        <f>COUNTIF($A$2:$A$1228,A672)</f>
        <v>2</v>
      </c>
      <c r="AR672">
        <f>VLOOKUP(A672,[1]Hoja3!$C$2:$AO$841,39,FALSE)</f>
        <v>1</v>
      </c>
      <c r="AS672" t="str">
        <f>A672 &amp; COUNTIF(A$2:A672,A672)</f>
        <v>0UHA0017102</v>
      </c>
      <c r="AT672" s="10" t="e">
        <f>VLOOKUP(AS672,[1]Hoja3!$B$2:$AO$841,38,FALSE)</f>
        <v>#N/A</v>
      </c>
      <c r="AU672" s="9">
        <f>IF(AR672&gt;AQ672,1,0)</f>
        <v>0</v>
      </c>
    </row>
    <row r="673" spans="1:48" x14ac:dyDescent="0.25">
      <c r="A673" t="s">
        <v>70</v>
      </c>
      <c r="B673">
        <v>2019</v>
      </c>
      <c r="C673" t="s">
        <v>37</v>
      </c>
      <c r="D673" t="s">
        <v>38</v>
      </c>
      <c r="E673">
        <v>12</v>
      </c>
      <c r="F673" t="s">
        <v>44</v>
      </c>
      <c r="G673">
        <v>0</v>
      </c>
      <c r="H673" t="s">
        <v>71</v>
      </c>
      <c r="I673">
        <v>468</v>
      </c>
      <c r="J673">
        <v>715</v>
      </c>
      <c r="K673">
        <v>0</v>
      </c>
      <c r="L673">
        <v>0</v>
      </c>
      <c r="M673">
        <v>0</v>
      </c>
      <c r="N673">
        <v>0.6</v>
      </c>
      <c r="O673">
        <v>0.8</v>
      </c>
      <c r="P673">
        <v>1.05</v>
      </c>
      <c r="Q673" t="s">
        <v>46</v>
      </c>
      <c r="R673">
        <v>5</v>
      </c>
      <c r="S673">
        <v>9</v>
      </c>
      <c r="T673" t="s">
        <v>47</v>
      </c>
      <c r="U673" t="s">
        <v>58</v>
      </c>
      <c r="V673" t="s">
        <v>55</v>
      </c>
      <c r="W673">
        <v>2019</v>
      </c>
      <c r="X673" t="s">
        <v>37</v>
      </c>
      <c r="Y673" t="s">
        <v>38</v>
      </c>
      <c r="Z673">
        <v>12</v>
      </c>
      <c r="AA673">
        <v>0</v>
      </c>
      <c r="AB673">
        <v>2</v>
      </c>
      <c r="AC673">
        <v>0</v>
      </c>
      <c r="AD673">
        <v>0</v>
      </c>
      <c r="AE673">
        <v>715</v>
      </c>
      <c r="AF673" s="10" t="e">
        <f>VLOOKUP(AS673,[1]Hoja3!$B$2:$AO$841,17,FALSE)</f>
        <v>#N/A</v>
      </c>
      <c r="AG673" s="10" t="e">
        <f>VLOOKUP(AS673,[1]Hoja3!$B$2:$AO$841,23,FALSE)</f>
        <v>#N/A</v>
      </c>
      <c r="AH673" s="10" t="e">
        <f>VLOOKUP(AS673,[1]Hoja3!$B$2:$AO$841,28,FALSE)</f>
        <v>#N/A</v>
      </c>
      <c r="AI673" s="10" t="e">
        <f>VLOOKUP(AS673,[1]Hoja3!$B$2:$AO$841,19,FALSE)</f>
        <v>#N/A</v>
      </c>
      <c r="AJ673" s="10"/>
      <c r="AK673">
        <f>IF(AE673=AY673,1,0)</f>
        <v>0</v>
      </c>
      <c r="AL673" t="e">
        <f>IF(AB673=AF673,1,0)</f>
        <v>#N/A</v>
      </c>
      <c r="AM673" t="e">
        <f>IF(AC673=AG673,1,0)</f>
        <v>#N/A</v>
      </c>
      <c r="AN673" t="e">
        <f>IF(AD673=AH673,1,0)</f>
        <v>#N/A</v>
      </c>
      <c r="AO673" t="e">
        <f>IF(H673=AI673,1,0)</f>
        <v>#N/A</v>
      </c>
      <c r="AQ673" s="8">
        <f>COUNTIF($A$2:$A$1228,A673)</f>
        <v>4</v>
      </c>
      <c r="AR673">
        <f>VLOOKUP(A673,[1]Hoja3!$C$2:$AO$841,39,FALSE)</f>
        <v>1</v>
      </c>
      <c r="AS673" t="str">
        <f>A673 &amp; COUNTIF(A$2:A673,A673)</f>
        <v>0KPA0188383</v>
      </c>
      <c r="AT673" s="10" t="e">
        <f>VLOOKUP(AS673,[1]Hoja3!$B$2:$AO$841,38,FALSE)</f>
        <v>#N/A</v>
      </c>
      <c r="AU673" s="9">
        <f>IF(AR673&gt;AQ673,1,0)</f>
        <v>0</v>
      </c>
    </row>
    <row r="674" spans="1:48" x14ac:dyDescent="0.25">
      <c r="A674" t="s">
        <v>872</v>
      </c>
      <c r="B674">
        <v>2019</v>
      </c>
      <c r="C674" t="s">
        <v>37</v>
      </c>
      <c r="D674" t="s">
        <v>38</v>
      </c>
      <c r="E674">
        <v>12</v>
      </c>
      <c r="F674" t="s">
        <v>40</v>
      </c>
      <c r="G674">
        <v>1.4166669999999999</v>
      </c>
      <c r="I674" t="s">
        <v>33</v>
      </c>
      <c r="J674" t="s">
        <v>33</v>
      </c>
      <c r="K674" t="s">
        <v>33</v>
      </c>
      <c r="L674" t="s">
        <v>33</v>
      </c>
      <c r="M674" t="s">
        <v>33</v>
      </c>
      <c r="N674" t="s">
        <v>33</v>
      </c>
      <c r="O674" t="s">
        <v>33</v>
      </c>
      <c r="P674" t="s">
        <v>33</v>
      </c>
      <c r="R674" t="s">
        <v>33</v>
      </c>
      <c r="S674" t="s">
        <v>33</v>
      </c>
      <c r="U674" t="s">
        <v>34</v>
      </c>
      <c r="V674" t="s">
        <v>55</v>
      </c>
      <c r="W674">
        <v>2019</v>
      </c>
      <c r="X674" t="s">
        <v>37</v>
      </c>
      <c r="Y674" t="s">
        <v>38</v>
      </c>
      <c r="Z674">
        <v>12</v>
      </c>
      <c r="AA674" t="s">
        <v>33</v>
      </c>
      <c r="AB674">
        <v>0</v>
      </c>
      <c r="AC674">
        <v>0</v>
      </c>
      <c r="AD674">
        <v>0</v>
      </c>
      <c r="AE674">
        <v>0</v>
      </c>
      <c r="AF674" s="10">
        <f>VLOOKUP(AS674,[1]Hoja3!$B$2:$AO$841,17,FALSE)</f>
        <v>590</v>
      </c>
      <c r="AG674" s="10">
        <f>VLOOKUP(AS674,[1]Hoja3!$B$2:$AO$841,23,FALSE)</f>
        <v>1.05</v>
      </c>
      <c r="AH674" s="10">
        <f>VLOOKUP(AS674,[1]Hoja3!$B$2:$AO$841,28,FALSE)</f>
        <v>0</v>
      </c>
      <c r="AI674" s="10" t="str">
        <f>VLOOKUP(AS674,[1]Hoja3!$B$2:$AO$841,19,FALSE)</f>
        <v>A4 Mono MFPs</v>
      </c>
      <c r="AJ674" s="10">
        <f>VLOOKUP(AS674,[1]Hoja3!$B$2:$AO$841,15,FALSE)</f>
        <v>0</v>
      </c>
      <c r="AK674">
        <f>IF(AE674=AY674,1,0)</f>
        <v>1</v>
      </c>
      <c r="AL674">
        <f>IF(AB674=AF674,1,0)</f>
        <v>0</v>
      </c>
      <c r="AM674">
        <f>IF(AC674=AG674,1,0)</f>
        <v>0</v>
      </c>
      <c r="AN674">
        <f>IF(AD674=AH674,1,0)</f>
        <v>1</v>
      </c>
      <c r="AO674">
        <f>IF(H674=AI674,1,0)</f>
        <v>0</v>
      </c>
      <c r="AP674">
        <f>IF(AJ674=AA674,1,0)</f>
        <v>0</v>
      </c>
      <c r="AQ674" s="8">
        <f>COUNTIF($A$2:$A$1228,A674)</f>
        <v>1</v>
      </c>
      <c r="AR674">
        <f>VLOOKUP(A674,[1]Hoja3!$C$2:$AO$841,39,FALSE)</f>
        <v>1</v>
      </c>
      <c r="AS674" t="str">
        <f>A674 &amp; COUNTIF(A$2:A674,A674)</f>
        <v>09HB3205571</v>
      </c>
      <c r="AT674" s="10">
        <f>VLOOKUP(AS674,[1]Hoja3!$B$2:$AO$841,38,FALSE)</f>
        <v>750.75000000000011</v>
      </c>
      <c r="AU674" s="9">
        <f>IF(AR674&gt;AQ674,1,0)</f>
        <v>0</v>
      </c>
      <c r="AV674">
        <f>IF(P674="NA",2,IF(OR(F674="INSTALACION NUEVA",F674="Mantenimiento preventivo"),3,IF(AND(AB674&lt;AF674,AK674&lt;&gt;1),4,IF(AT674&gt;AE674,1,0))))</f>
        <v>2</v>
      </c>
    </row>
    <row r="675" spans="1:48" x14ac:dyDescent="0.25">
      <c r="A675" t="s">
        <v>99</v>
      </c>
      <c r="B675">
        <v>2019</v>
      </c>
      <c r="C675" t="s">
        <v>37</v>
      </c>
      <c r="D675" t="s">
        <v>38</v>
      </c>
      <c r="E675">
        <v>12</v>
      </c>
      <c r="F675" t="s">
        <v>40</v>
      </c>
      <c r="G675">
        <v>3.3333340000000003E-2</v>
      </c>
      <c r="H675" t="s">
        <v>54</v>
      </c>
      <c r="I675">
        <v>803</v>
      </c>
      <c r="J675">
        <v>1573</v>
      </c>
      <c r="K675">
        <v>0.2</v>
      </c>
      <c r="L675">
        <v>0.6</v>
      </c>
      <c r="M675">
        <v>0.8</v>
      </c>
      <c r="N675">
        <v>1.05</v>
      </c>
      <c r="O675">
        <v>1.1000000000000001</v>
      </c>
      <c r="P675">
        <v>1.1499999999999999</v>
      </c>
      <c r="Q675" t="s">
        <v>46</v>
      </c>
      <c r="R675">
        <v>4</v>
      </c>
      <c r="S675">
        <v>6</v>
      </c>
      <c r="T675" t="s">
        <v>47</v>
      </c>
      <c r="U675" t="s">
        <v>54</v>
      </c>
      <c r="V675" t="s">
        <v>55</v>
      </c>
      <c r="W675">
        <v>2019</v>
      </c>
      <c r="X675" t="s">
        <v>37</v>
      </c>
      <c r="Y675" t="s">
        <v>38</v>
      </c>
      <c r="Z675">
        <v>12</v>
      </c>
      <c r="AA675">
        <v>0</v>
      </c>
      <c r="AB675">
        <v>10</v>
      </c>
      <c r="AC675">
        <v>0.8</v>
      </c>
      <c r="AD675">
        <v>8.3333350000000007E-3</v>
      </c>
      <c r="AE675">
        <v>1258.4000000000001</v>
      </c>
      <c r="AF675" s="10">
        <f>VLOOKUP(AS675,[1]Hoja3!$B$2:$AO$841,17,FALSE)</f>
        <v>14</v>
      </c>
      <c r="AG675" s="10">
        <f>VLOOKUP(AS675,[1]Hoja3!$B$2:$AO$841,23,FALSE)</f>
        <v>0.8</v>
      </c>
      <c r="AH675" s="10">
        <f>VLOOKUP(AS675,[1]Hoja3!$B$2:$AO$841,28,FALSE)</f>
        <v>0.1075</v>
      </c>
      <c r="AI675" s="10" t="str">
        <f>VLOOKUP(AS675,[1]Hoja3!$B$2:$AO$841,19,FALSE)</f>
        <v>Entry Production Color Low/Mid</v>
      </c>
      <c r="AJ675" s="10">
        <f>VLOOKUP(AS675,[1]Hoja3!$B$2:$AO$841,15,FALSE)</f>
        <v>0</v>
      </c>
      <c r="AK675">
        <f>IF(AE675=AY675,1,0)</f>
        <v>0</v>
      </c>
      <c r="AL675">
        <f>IF(AB675=AF675,1,0)</f>
        <v>0</v>
      </c>
      <c r="AM675">
        <f>IF(AC675=AG675,1,0)</f>
        <v>1</v>
      </c>
      <c r="AN675">
        <f>IF(AD675=AH675,1,0)</f>
        <v>0</v>
      </c>
      <c r="AO675">
        <f>IF(H675=AI675,1,0)</f>
        <v>1</v>
      </c>
      <c r="AP675">
        <f>IF(AJ675=AA675,1,0)</f>
        <v>1</v>
      </c>
      <c r="AQ675" s="8">
        <f>COUNTIF($A$2:$A$1228,A675)</f>
        <v>4</v>
      </c>
      <c r="AR675">
        <f>VLOOKUP(A675,[1]Hoja3!$C$2:$AO$841,39,FALSE)</f>
        <v>4</v>
      </c>
      <c r="AS675" t="str">
        <f>A675 &amp; COUNTIF(A$2:A675,A675)</f>
        <v>0VGW6243912</v>
      </c>
      <c r="AT675" s="10">
        <f>VLOOKUP(AS675,[1]Hoja3!$B$2:$AO$841,38,FALSE)</f>
        <v>1258.4000000000003</v>
      </c>
      <c r="AU675" s="9">
        <f>IF(AR675&gt;AQ675,1,0)</f>
        <v>0</v>
      </c>
      <c r="AV675">
        <f>IF(P675="NA",2,IF(OR(F675="INSTALACION NUEVA",F675="Mantenimiento preventivo"),3,IF(AND(AB675&lt;AF675,AK675&lt;&gt;1),4,IF(AT675&gt;AE675,1,0))))</f>
        <v>4</v>
      </c>
    </row>
    <row r="676" spans="1:48" x14ac:dyDescent="0.25">
      <c r="A676" t="s">
        <v>454</v>
      </c>
      <c r="B676">
        <v>2019</v>
      </c>
      <c r="C676" t="s">
        <v>37</v>
      </c>
      <c r="D676" t="s">
        <v>38</v>
      </c>
      <c r="E676">
        <v>12</v>
      </c>
      <c r="F676" t="s">
        <v>40</v>
      </c>
      <c r="G676">
        <v>1.2833330000000001</v>
      </c>
      <c r="H676" t="s">
        <v>34</v>
      </c>
      <c r="I676">
        <v>468</v>
      </c>
      <c r="J676">
        <v>715</v>
      </c>
      <c r="K676">
        <v>0</v>
      </c>
      <c r="L676">
        <v>0</v>
      </c>
      <c r="M676">
        <v>0</v>
      </c>
      <c r="N676">
        <v>0.6</v>
      </c>
      <c r="O676">
        <v>0.8</v>
      </c>
      <c r="P676">
        <v>1.05</v>
      </c>
      <c r="Q676" t="s">
        <v>46</v>
      </c>
      <c r="R676">
        <v>5</v>
      </c>
      <c r="S676">
        <v>9</v>
      </c>
      <c r="T676" t="s">
        <v>47</v>
      </c>
      <c r="U676" t="s">
        <v>34</v>
      </c>
      <c r="V676" t="s">
        <v>55</v>
      </c>
      <c r="W676">
        <v>2019</v>
      </c>
      <c r="X676" t="s">
        <v>37</v>
      </c>
      <c r="Y676" t="s">
        <v>38</v>
      </c>
      <c r="Z676">
        <v>12</v>
      </c>
      <c r="AA676">
        <v>0</v>
      </c>
      <c r="AB676">
        <v>28</v>
      </c>
      <c r="AC676">
        <v>0.6</v>
      </c>
      <c r="AD676">
        <v>0.25666660000000002</v>
      </c>
      <c r="AE676">
        <v>429</v>
      </c>
      <c r="AF676" s="10">
        <f>VLOOKUP(AS676,[1]Hoja3!$B$2:$AO$841,17,FALSE)</f>
        <v>29</v>
      </c>
      <c r="AG676" s="10">
        <f>VLOOKUP(AS676,[1]Hoja3!$B$2:$AO$841,23,FALSE)</f>
        <v>0.6</v>
      </c>
      <c r="AH676" s="10">
        <f>VLOOKUP(AS676,[1]Hoja3!$B$2:$AO$841,28,FALSE)</f>
        <v>0.39</v>
      </c>
      <c r="AI676" s="10" t="str">
        <f>VLOOKUP(AS676,[1]Hoja3!$B$2:$AO$841,19,FALSE)</f>
        <v>A4 Mono MFPs</v>
      </c>
      <c r="AJ676" s="10">
        <f>VLOOKUP(AS676,[1]Hoja3!$B$2:$AO$841,15,FALSE)</f>
        <v>0</v>
      </c>
      <c r="AK676">
        <f>IF(AE676=AY676,1,0)</f>
        <v>0</v>
      </c>
      <c r="AL676">
        <f>IF(AB676=AF676,1,0)</f>
        <v>0</v>
      </c>
      <c r="AM676">
        <f>IF(AC676=AG676,1,0)</f>
        <v>1</v>
      </c>
      <c r="AN676">
        <f>IF(AD676=AH676,1,0)</f>
        <v>0</v>
      </c>
      <c r="AO676">
        <f>IF(H676=AI676,1,0)</f>
        <v>1</v>
      </c>
      <c r="AP676">
        <f>IF(AJ676=AA676,1,0)</f>
        <v>1</v>
      </c>
      <c r="AQ676" s="8">
        <f>COUNTIF($A$2:$A$1228,A676)</f>
        <v>1</v>
      </c>
      <c r="AR676">
        <f>VLOOKUP(A676,[1]Hoja3!$C$2:$AO$841,39,FALSE)</f>
        <v>1</v>
      </c>
      <c r="AS676" t="str">
        <f>A676 &amp; COUNTIF(A$2:A676,A676)</f>
        <v>0BB12521691</v>
      </c>
      <c r="AT676" s="10">
        <f>VLOOKUP(AS676,[1]Hoja3!$B$2:$AO$841,38,FALSE)</f>
        <v>429.00000000000006</v>
      </c>
      <c r="AU676" s="9">
        <f>IF(AR676&gt;AQ676,1,0)</f>
        <v>0</v>
      </c>
      <c r="AV676">
        <f>IF(P676="NA",2,IF(OR(F676="INSTALACION NUEVA",F676="Mantenimiento preventivo"),3,IF(AND(AB676&lt;AF676,AK676&lt;&gt;1),4,IF(AT676&gt;AE676,1,0))))</f>
        <v>4</v>
      </c>
    </row>
    <row r="677" spans="1:48" x14ac:dyDescent="0.25">
      <c r="A677" t="s">
        <v>182</v>
      </c>
      <c r="B677">
        <v>2019</v>
      </c>
      <c r="C677" t="s">
        <v>37</v>
      </c>
      <c r="D677" t="s">
        <v>38</v>
      </c>
      <c r="E677">
        <v>12</v>
      </c>
      <c r="F677" t="s">
        <v>40</v>
      </c>
      <c r="G677">
        <v>0.1833333</v>
      </c>
      <c r="H677" t="s">
        <v>64</v>
      </c>
      <c r="I677">
        <v>655</v>
      </c>
      <c r="J677">
        <v>1365</v>
      </c>
      <c r="K677">
        <v>0</v>
      </c>
      <c r="L677">
        <v>0</v>
      </c>
      <c r="M677">
        <v>0.6</v>
      </c>
      <c r="N677">
        <v>0.8</v>
      </c>
      <c r="O677">
        <v>1.05</v>
      </c>
      <c r="P677">
        <v>1.1000000000000001</v>
      </c>
      <c r="Q677" t="s">
        <v>46</v>
      </c>
      <c r="R677">
        <v>5</v>
      </c>
      <c r="S677">
        <v>9</v>
      </c>
      <c r="T677" t="s">
        <v>47</v>
      </c>
      <c r="U677" t="s">
        <v>64</v>
      </c>
      <c r="V677" t="s">
        <v>55</v>
      </c>
      <c r="W677">
        <v>2019</v>
      </c>
      <c r="X677" t="s">
        <v>37</v>
      </c>
      <c r="Y677" t="s">
        <v>38</v>
      </c>
      <c r="Z677">
        <v>15</v>
      </c>
      <c r="AA677">
        <v>0</v>
      </c>
      <c r="AB677">
        <v>9</v>
      </c>
      <c r="AC677">
        <v>0.6</v>
      </c>
      <c r="AD677">
        <v>3.6666659999999997E-2</v>
      </c>
      <c r="AE677">
        <v>819</v>
      </c>
      <c r="AF677" s="10">
        <f>VLOOKUP(AS677,[1]Hoja3!$B$2:$AO$841,17,FALSE)</f>
        <v>10</v>
      </c>
      <c r="AG677" s="10">
        <f>VLOOKUP(AS677,[1]Hoja3!$B$2:$AO$841,23,FALSE)</f>
        <v>0.6</v>
      </c>
      <c r="AH677" s="10">
        <f>VLOOKUP(AS677,[1]Hoja3!$B$2:$AO$841,28,FALSE)</f>
        <v>0.24399999999999999</v>
      </c>
      <c r="AI677" s="10" t="str">
        <f>VLOOKUP(AS677,[1]Hoja3!$B$2:$AO$841,19,FALSE)</f>
        <v>A3 Office Color Laser MFPs</v>
      </c>
      <c r="AJ677" s="10">
        <f>VLOOKUP(AS677,[1]Hoja3!$B$2:$AO$841,15,FALSE)</f>
        <v>0</v>
      </c>
      <c r="AK677">
        <f>IF(AE677=AY677,1,0)</f>
        <v>0</v>
      </c>
      <c r="AL677">
        <f>IF(AB677=AF677,1,0)</f>
        <v>0</v>
      </c>
      <c r="AM677">
        <f>IF(AC677=AG677,1,0)</f>
        <v>1</v>
      </c>
      <c r="AN677">
        <f>IF(AD677=AH677,1,0)</f>
        <v>0</v>
      </c>
      <c r="AO677">
        <f>IF(H677=AI677,1,0)</f>
        <v>1</v>
      </c>
      <c r="AP677">
        <f>IF(AJ677=AA677,1,0)</f>
        <v>1</v>
      </c>
      <c r="AQ677" s="8">
        <f>COUNTIF($A$2:$A$1228,A677)</f>
        <v>2</v>
      </c>
      <c r="AR677">
        <f>VLOOKUP(A677,[1]Hoja3!$C$2:$AO$841,39,FALSE)</f>
        <v>2</v>
      </c>
      <c r="AS677" t="str">
        <f>A677 &amp; COUNTIF(A$2:A677,A677)</f>
        <v>0MX11859342</v>
      </c>
      <c r="AT677" s="10">
        <f>VLOOKUP(AS677,[1]Hoja3!$B$2:$AO$841,38,FALSE)</f>
        <v>819</v>
      </c>
      <c r="AU677" s="9">
        <f>IF(AR677&gt;AQ677,1,0)</f>
        <v>0</v>
      </c>
      <c r="AV677">
        <f>IF(P677="NA",2,IF(OR(F677="INSTALACION NUEVA",F677="Mantenimiento preventivo"),3,IF(AND(AB677&lt;AF677,AK677&lt;&gt;1),4,IF(AT677&gt;AE677,1,0))))</f>
        <v>4</v>
      </c>
    </row>
    <row r="678" spans="1:48" x14ac:dyDescent="0.25">
      <c r="A678" t="s">
        <v>92</v>
      </c>
      <c r="B678">
        <v>2019</v>
      </c>
      <c r="C678" t="s">
        <v>37</v>
      </c>
      <c r="D678" t="s">
        <v>38</v>
      </c>
      <c r="E678">
        <v>12</v>
      </c>
      <c r="F678" t="s">
        <v>40</v>
      </c>
      <c r="G678">
        <v>1.5</v>
      </c>
      <c r="H678" t="s">
        <v>45</v>
      </c>
      <c r="I678">
        <v>803</v>
      </c>
      <c r="J678">
        <v>1573</v>
      </c>
      <c r="K678">
        <v>0.2</v>
      </c>
      <c r="L678">
        <v>0.6</v>
      </c>
      <c r="M678">
        <v>0.8</v>
      </c>
      <c r="N678">
        <v>1.05</v>
      </c>
      <c r="O678">
        <v>1.1000000000000001</v>
      </c>
      <c r="P678">
        <v>1.1499999999999999</v>
      </c>
      <c r="Q678" t="s">
        <v>46</v>
      </c>
      <c r="R678">
        <v>4</v>
      </c>
      <c r="S678">
        <v>6</v>
      </c>
      <c r="T678" t="s">
        <v>47</v>
      </c>
      <c r="U678" t="s">
        <v>48</v>
      </c>
      <c r="V678" t="s">
        <v>50</v>
      </c>
      <c r="W678">
        <v>2019</v>
      </c>
      <c r="X678" t="s">
        <v>37</v>
      </c>
      <c r="Y678" t="s">
        <v>38</v>
      </c>
      <c r="Z678">
        <v>15</v>
      </c>
      <c r="AA678">
        <v>0</v>
      </c>
      <c r="AB678">
        <v>8</v>
      </c>
      <c r="AC678">
        <v>0.8</v>
      </c>
      <c r="AD678">
        <v>0.375</v>
      </c>
      <c r="AE678">
        <v>1258.4000000000001</v>
      </c>
      <c r="AF678" s="10">
        <f>VLOOKUP(AS678,[1]Hoja3!$B$2:$AO$841,17,FALSE)</f>
        <v>14</v>
      </c>
      <c r="AG678" s="10">
        <f>VLOOKUP(AS678,[1]Hoja3!$B$2:$AO$841,23,FALSE)</f>
        <v>0.8</v>
      </c>
      <c r="AH678" s="10">
        <f>VLOOKUP(AS678,[1]Hoja3!$B$2:$AO$841,28,FALSE)</f>
        <v>0.33</v>
      </c>
      <c r="AI678" s="10" t="str">
        <f>VLOOKUP(AS678,[1]Hoja3!$B$2:$AO$841,19,FALSE)</f>
        <v>Light Production Digital Business</v>
      </c>
      <c r="AJ678" s="10">
        <f>VLOOKUP(AS678,[1]Hoja3!$B$2:$AO$841,15,FALSE)</f>
        <v>0</v>
      </c>
      <c r="AK678">
        <f>IF(AE678=AY678,1,0)</f>
        <v>0</v>
      </c>
      <c r="AL678">
        <f>IF(AB678=AF678,1,0)</f>
        <v>0</v>
      </c>
      <c r="AM678">
        <f>IF(AC678=AG678,1,0)</f>
        <v>1</v>
      </c>
      <c r="AN678">
        <f>IF(AD678=AH678,1,0)</f>
        <v>0</v>
      </c>
      <c r="AO678">
        <f>IF(H678=AI678,1,0)</f>
        <v>1</v>
      </c>
      <c r="AP678">
        <f>IF(AJ678=AA678,1,0)</f>
        <v>1</v>
      </c>
      <c r="AQ678" s="8">
        <f>COUNTIF($A$2:$A$1228,A678)</f>
        <v>2</v>
      </c>
      <c r="AR678">
        <f>VLOOKUP(A678,[1]Hoja3!$C$2:$AO$841,39,FALSE)</f>
        <v>2</v>
      </c>
      <c r="AS678" t="str">
        <f>A678 &amp; COUNTIF(A$2:A678,A678)</f>
        <v>0BG29401842</v>
      </c>
      <c r="AT678" s="10">
        <f>VLOOKUP(AS678,[1]Hoja3!$B$2:$AO$841,38,FALSE)</f>
        <v>1258.4000000000003</v>
      </c>
      <c r="AU678" s="9">
        <f>IF(AR678&gt;AQ678,1,0)</f>
        <v>0</v>
      </c>
      <c r="AV678">
        <f>IF(P678="NA",2,IF(OR(F678="INSTALACION NUEVA",F678="Mantenimiento preventivo"),3,IF(AND(AB678&lt;AF678,AK678&lt;&gt;1),4,IF(AT678&gt;AE678,1,0))))</f>
        <v>4</v>
      </c>
    </row>
    <row r="679" spans="1:48" x14ac:dyDescent="0.25">
      <c r="A679" t="s">
        <v>451</v>
      </c>
      <c r="B679">
        <v>2019</v>
      </c>
      <c r="C679" t="s">
        <v>37</v>
      </c>
      <c r="D679" t="s">
        <v>38</v>
      </c>
      <c r="E679">
        <v>12</v>
      </c>
      <c r="F679" t="s">
        <v>40</v>
      </c>
      <c r="G679">
        <v>1.183333</v>
      </c>
      <c r="H679" t="s">
        <v>34</v>
      </c>
      <c r="I679">
        <v>468</v>
      </c>
      <c r="J679">
        <v>715</v>
      </c>
      <c r="K679">
        <v>0</v>
      </c>
      <c r="L679">
        <v>0</v>
      </c>
      <c r="M679">
        <v>0</v>
      </c>
      <c r="N679">
        <v>0.6</v>
      </c>
      <c r="O679">
        <v>0.8</v>
      </c>
      <c r="P679">
        <v>1.05</v>
      </c>
      <c r="Q679" t="s">
        <v>46</v>
      </c>
      <c r="R679">
        <v>5</v>
      </c>
      <c r="S679">
        <v>9</v>
      </c>
      <c r="T679" t="s">
        <v>47</v>
      </c>
      <c r="U679" t="s">
        <v>34</v>
      </c>
      <c r="V679" t="s">
        <v>42</v>
      </c>
      <c r="W679">
        <v>2019</v>
      </c>
      <c r="X679" t="s">
        <v>37</v>
      </c>
      <c r="Y679" t="s">
        <v>38</v>
      </c>
      <c r="Z679">
        <v>12</v>
      </c>
      <c r="AA679">
        <v>0</v>
      </c>
      <c r="AB679">
        <v>260</v>
      </c>
      <c r="AC679">
        <v>1.05</v>
      </c>
      <c r="AD679">
        <v>0.2366666</v>
      </c>
      <c r="AE679">
        <v>750.75</v>
      </c>
      <c r="AF679" s="10">
        <f>VLOOKUP(AS679,[1]Hoja3!$B$2:$AO$841,17,FALSE)</f>
        <v>260</v>
      </c>
      <c r="AG679" s="10">
        <f>VLOOKUP(AS679,[1]Hoja3!$B$2:$AO$841,23,FALSE)</f>
        <v>1.05</v>
      </c>
      <c r="AH679" s="10">
        <f>VLOOKUP(AS679,[1]Hoja3!$B$2:$AO$841,28,FALSE)</f>
        <v>0.22400000000000003</v>
      </c>
      <c r="AI679" s="10" t="str">
        <f>VLOOKUP(AS679,[1]Hoja3!$B$2:$AO$841,19,FALSE)</f>
        <v>A4 Mono MFPs</v>
      </c>
      <c r="AJ679" s="10">
        <f>VLOOKUP(AS679,[1]Hoja3!$B$2:$AO$841,15,FALSE)</f>
        <v>0</v>
      </c>
      <c r="AK679">
        <f>IF(AE679=AY679,1,0)</f>
        <v>0</v>
      </c>
      <c r="AL679">
        <f>IF(AB679=AF679,1,0)</f>
        <v>1</v>
      </c>
      <c r="AM679">
        <f>IF(AC679=AG679,1,0)</f>
        <v>1</v>
      </c>
      <c r="AN679">
        <f>IF(AD679=AH679,1,0)</f>
        <v>0</v>
      </c>
      <c r="AO679">
        <f>IF(H679=AI679,1,0)</f>
        <v>1</v>
      </c>
      <c r="AP679">
        <f>IF(AJ679=AA679,1,0)</f>
        <v>1</v>
      </c>
      <c r="AQ679" s="8">
        <f>COUNTIF($A$2:$A$1228,A679)</f>
        <v>1</v>
      </c>
      <c r="AR679">
        <f>VLOOKUP(A679,[1]Hoja3!$C$2:$AO$841,39,FALSE)</f>
        <v>1</v>
      </c>
      <c r="AS679" t="str">
        <f>A679 &amp; COUNTIF(A$2:A679,A679)</f>
        <v>09HB3208241</v>
      </c>
      <c r="AT679" s="10">
        <f>VLOOKUP(AS679,[1]Hoja3!$B$2:$AO$841,38,FALSE)</f>
        <v>750.75000000000011</v>
      </c>
      <c r="AU679" s="9">
        <f>IF(AR679&gt;AQ679,1,0)</f>
        <v>0</v>
      </c>
      <c r="AV679">
        <f>IF(P679="NA",2,IF(OR(F679="INSTALACION NUEVA",F679="Mantenimiento preventivo"),3,IF(AND(AB679&lt;AF679,AK679&lt;&gt;1),4,IF(AT679&gt;AE679,1,0))))</f>
        <v>0</v>
      </c>
    </row>
    <row r="680" spans="1:48" x14ac:dyDescent="0.25">
      <c r="A680" t="s">
        <v>873</v>
      </c>
      <c r="B680">
        <v>2019</v>
      </c>
      <c r="C680" t="s">
        <v>37</v>
      </c>
      <c r="D680" t="s">
        <v>38</v>
      </c>
      <c r="E680">
        <v>12</v>
      </c>
      <c r="F680" t="s">
        <v>40</v>
      </c>
      <c r="G680">
        <v>0</v>
      </c>
      <c r="H680" t="s">
        <v>71</v>
      </c>
      <c r="I680">
        <v>468</v>
      </c>
      <c r="J680">
        <v>715</v>
      </c>
      <c r="K680">
        <v>0</v>
      </c>
      <c r="L680">
        <v>0</v>
      </c>
      <c r="M680">
        <v>0</v>
      </c>
      <c r="N680">
        <v>0.6</v>
      </c>
      <c r="O680">
        <v>0.8</v>
      </c>
      <c r="P680">
        <v>1.05</v>
      </c>
      <c r="Q680" t="s">
        <v>46</v>
      </c>
      <c r="R680">
        <v>5</v>
      </c>
      <c r="S680">
        <v>9</v>
      </c>
      <c r="T680" t="s">
        <v>47</v>
      </c>
      <c r="U680" t="s">
        <v>34</v>
      </c>
      <c r="V680" t="s">
        <v>55</v>
      </c>
      <c r="W680">
        <v>2019</v>
      </c>
      <c r="X680" t="s">
        <v>37</v>
      </c>
      <c r="Y680" t="s">
        <v>38</v>
      </c>
      <c r="Z680">
        <v>12</v>
      </c>
      <c r="AA680">
        <v>1</v>
      </c>
      <c r="AB680">
        <v>44</v>
      </c>
      <c r="AC680">
        <v>0</v>
      </c>
      <c r="AD680">
        <v>0</v>
      </c>
      <c r="AE680">
        <v>0</v>
      </c>
      <c r="AF680" s="10">
        <f>VLOOKUP(AS680,[1]Hoja3!$B$2:$AO$841,17,FALSE)</f>
        <v>46</v>
      </c>
      <c r="AG680" s="10">
        <f>VLOOKUP(AS680,[1]Hoja3!$B$2:$AO$841,23,FALSE)</f>
        <v>0.8</v>
      </c>
      <c r="AH680" s="10">
        <f>VLOOKUP(AS680,[1]Hoja3!$B$2:$AO$841,28,FALSE)</f>
        <v>2.8000000000000004E-2</v>
      </c>
      <c r="AI680" s="10" t="str">
        <f>VLOOKUP(AS680,[1]Hoja3!$B$2:$AO$841,19,FALSE)</f>
        <v>Entry Mono Printers</v>
      </c>
      <c r="AJ680" s="10">
        <f>VLOOKUP(AS680,[1]Hoja3!$B$2:$AO$841,15,FALSE)</f>
        <v>1</v>
      </c>
      <c r="AK680">
        <f>IF(AE680=AY680,1,0)</f>
        <v>1</v>
      </c>
      <c r="AL680">
        <f>IF(AB680=AF680,1,0)</f>
        <v>0</v>
      </c>
      <c r="AM680">
        <f>IF(AC680=AG680,1,0)</f>
        <v>0</v>
      </c>
      <c r="AN680">
        <f>IF(AD680=AH680,1,0)</f>
        <v>0</v>
      </c>
      <c r="AO680">
        <f>IF(H680=AI680,1,0)</f>
        <v>1</v>
      </c>
      <c r="AP680">
        <f>IF(AJ680=AA680,1,0)</f>
        <v>1</v>
      </c>
      <c r="AQ680" s="8">
        <f>COUNTIF($A$2:$A$1228,A680)</f>
        <v>1</v>
      </c>
      <c r="AR680">
        <f>VLOOKUP(A680,[1]Hoja3!$C$2:$AO$841,39,FALSE)</f>
        <v>1</v>
      </c>
      <c r="AS680" t="str">
        <f>A680 &amp; COUNTIF(A$2:A680,A680)</f>
        <v>06HB0158761</v>
      </c>
      <c r="AT680" s="10">
        <f>VLOOKUP(AS680,[1]Hoja3!$B$2:$AO$841,38,FALSE)</f>
        <v>0</v>
      </c>
      <c r="AU680" s="9">
        <f>IF(AR680&gt;AQ680,1,0)</f>
        <v>0</v>
      </c>
      <c r="AV680">
        <f>IF(P680="NA",2,IF(OR(F680="INSTALACION NUEVA",F680="Mantenimiento preventivo"),3,IF(AND(AB680&lt;AF680,AK680&lt;&gt;1),4,IF(AT680&gt;AE680,1,0))))</f>
        <v>0</v>
      </c>
    </row>
    <row r="681" spans="1:48" x14ac:dyDescent="0.25">
      <c r="A681" t="s">
        <v>458</v>
      </c>
      <c r="B681">
        <v>2019</v>
      </c>
      <c r="C681" t="s">
        <v>37</v>
      </c>
      <c r="D681" t="s">
        <v>38</v>
      </c>
      <c r="E681">
        <v>12</v>
      </c>
      <c r="F681" t="s">
        <v>40</v>
      </c>
      <c r="G681">
        <v>1.4666669999999999</v>
      </c>
      <c r="H681" t="s">
        <v>116</v>
      </c>
      <c r="I681">
        <v>655</v>
      </c>
      <c r="J681">
        <v>1365</v>
      </c>
      <c r="K681">
        <v>0</v>
      </c>
      <c r="L681">
        <v>0</v>
      </c>
      <c r="M681">
        <v>0.6</v>
      </c>
      <c r="N681">
        <v>0.8</v>
      </c>
      <c r="O681">
        <v>1.05</v>
      </c>
      <c r="P681">
        <v>1.1000000000000001</v>
      </c>
      <c r="Q681" t="s">
        <v>46</v>
      </c>
      <c r="R681">
        <v>5</v>
      </c>
      <c r="S681">
        <v>9</v>
      </c>
      <c r="T681" t="s">
        <v>47</v>
      </c>
      <c r="U681" t="s">
        <v>58</v>
      </c>
      <c r="V681" t="s">
        <v>55</v>
      </c>
      <c r="W681">
        <v>2019</v>
      </c>
      <c r="X681" t="s">
        <v>37</v>
      </c>
      <c r="Y681" t="s">
        <v>38</v>
      </c>
      <c r="Z681">
        <v>12</v>
      </c>
      <c r="AA681">
        <v>0</v>
      </c>
      <c r="AB681">
        <v>154</v>
      </c>
      <c r="AC681">
        <v>1.1000000000000001</v>
      </c>
      <c r="AD681">
        <v>0.29333340000000002</v>
      </c>
      <c r="AE681">
        <v>1501.5</v>
      </c>
      <c r="AF681" s="10">
        <f>VLOOKUP(AS681,[1]Hoja3!$B$2:$AO$841,17,FALSE)</f>
        <v>155</v>
      </c>
      <c r="AG681" s="10">
        <f>VLOOKUP(AS681,[1]Hoja3!$B$2:$AO$841,23,FALSE)</f>
        <v>1.1000000000000001</v>
      </c>
      <c r="AH681" s="10">
        <f>VLOOKUP(AS681,[1]Hoja3!$B$2:$AO$841,28,FALSE)</f>
        <v>0.11399999999999999</v>
      </c>
      <c r="AI681" s="10" t="str">
        <f>VLOOKUP(AS681,[1]Hoja3!$B$2:$AO$841,19,FALSE)</f>
        <v>Office Digital</v>
      </c>
      <c r="AJ681" s="10">
        <f>VLOOKUP(AS681,[1]Hoja3!$B$2:$AO$841,15,FALSE)</f>
        <v>0</v>
      </c>
      <c r="AK681">
        <f>IF(AE681=AY681,1,0)</f>
        <v>0</v>
      </c>
      <c r="AL681">
        <f>IF(AB681=AF681,1,0)</f>
        <v>0</v>
      </c>
      <c r="AM681">
        <f>IF(AC681=AG681,1,0)</f>
        <v>1</v>
      </c>
      <c r="AN681">
        <f>IF(AD681=AH681,1,0)</f>
        <v>0</v>
      </c>
      <c r="AO681">
        <f>IF(H681=AI681,1,0)</f>
        <v>1</v>
      </c>
      <c r="AP681">
        <f>IF(AJ681=AA681,1,0)</f>
        <v>1</v>
      </c>
      <c r="AQ681" s="8">
        <f>COUNTIF($A$2:$A$1228,A681)</f>
        <v>2</v>
      </c>
      <c r="AR681">
        <f>VLOOKUP(A681,[1]Hoja3!$C$2:$AO$841,39,FALSE)</f>
        <v>2</v>
      </c>
      <c r="AS681" t="str">
        <f>A681 &amp; COUNTIF(A$2:A681,A681)</f>
        <v>0X763709651</v>
      </c>
      <c r="AT681" s="10">
        <f>VLOOKUP(AS681,[1]Hoja3!$B$2:$AO$841,38,FALSE)</f>
        <v>1501.5000000000002</v>
      </c>
      <c r="AU681" s="9">
        <f>IF(AR681&gt;AQ681,1,0)</f>
        <v>0</v>
      </c>
      <c r="AV681">
        <f>IF(P681="NA",2,IF(OR(F681="INSTALACION NUEVA",F681="Mantenimiento preventivo"),3,IF(AND(AB681&lt;AF681,AK681&lt;&gt;1),4,IF(AT681&gt;AE681,1,0))))</f>
        <v>4</v>
      </c>
    </row>
    <row r="682" spans="1:48" x14ac:dyDescent="0.25">
      <c r="A682" t="s">
        <v>450</v>
      </c>
      <c r="B682">
        <v>2019</v>
      </c>
      <c r="C682" t="s">
        <v>37</v>
      </c>
      <c r="D682" t="s">
        <v>38</v>
      </c>
      <c r="E682">
        <v>12</v>
      </c>
      <c r="F682" t="s">
        <v>40</v>
      </c>
      <c r="G682">
        <v>1.6666669999999999</v>
      </c>
      <c r="H682" t="s">
        <v>34</v>
      </c>
      <c r="I682">
        <v>468</v>
      </c>
      <c r="J682">
        <v>715</v>
      </c>
      <c r="K682">
        <v>0</v>
      </c>
      <c r="L682">
        <v>0</v>
      </c>
      <c r="M682">
        <v>0</v>
      </c>
      <c r="N682">
        <v>0.6</v>
      </c>
      <c r="O682">
        <v>0.8</v>
      </c>
      <c r="P682">
        <v>1.05</v>
      </c>
      <c r="Q682" t="s">
        <v>46</v>
      </c>
      <c r="R682">
        <v>5</v>
      </c>
      <c r="S682">
        <v>9</v>
      </c>
      <c r="T682" t="s">
        <v>47</v>
      </c>
      <c r="U682" t="s">
        <v>34</v>
      </c>
      <c r="V682" t="s">
        <v>59</v>
      </c>
      <c r="W682">
        <v>2019</v>
      </c>
      <c r="X682" t="s">
        <v>37</v>
      </c>
      <c r="Y682" t="s">
        <v>38</v>
      </c>
      <c r="Z682">
        <v>12</v>
      </c>
      <c r="AA682">
        <v>0</v>
      </c>
      <c r="AB682">
        <v>331</v>
      </c>
      <c r="AC682">
        <v>1.05</v>
      </c>
      <c r="AD682">
        <v>0.3333334</v>
      </c>
      <c r="AE682">
        <v>750.75</v>
      </c>
      <c r="AF682" s="10">
        <f>VLOOKUP(AS682,[1]Hoja3!$B$2:$AO$841,17,FALSE)</f>
        <v>326</v>
      </c>
      <c r="AG682" s="10">
        <f>VLOOKUP(AS682,[1]Hoja3!$B$2:$AO$841,23,FALSE)</f>
        <v>1.05</v>
      </c>
      <c r="AH682" s="10">
        <f>VLOOKUP(AS682,[1]Hoja3!$B$2:$AO$841,28,FALSE)</f>
        <v>0.36</v>
      </c>
      <c r="AI682" s="10" t="str">
        <f>VLOOKUP(AS682,[1]Hoja3!$B$2:$AO$841,19,FALSE)</f>
        <v>A4 Mono MFPs</v>
      </c>
      <c r="AJ682" s="10">
        <f>VLOOKUP(AS682,[1]Hoja3!$B$2:$AO$841,15,FALSE)</f>
        <v>0</v>
      </c>
      <c r="AK682">
        <f>IF(AE682=AY682,1,0)</f>
        <v>0</v>
      </c>
      <c r="AL682">
        <f>IF(AB682=AF682,1,0)</f>
        <v>0</v>
      </c>
      <c r="AM682">
        <f>IF(AC682=AG682,1,0)</f>
        <v>1</v>
      </c>
      <c r="AN682">
        <f>IF(AD682=AH682,1,0)</f>
        <v>0</v>
      </c>
      <c r="AO682">
        <f>IF(H682=AI682,1,0)</f>
        <v>1</v>
      </c>
      <c r="AP682">
        <f>IF(AJ682=AA682,1,0)</f>
        <v>1</v>
      </c>
      <c r="AQ682" s="8">
        <f>COUNTIF($A$2:$A$1228,A682)</f>
        <v>1</v>
      </c>
      <c r="AR682">
        <f>VLOOKUP(A682,[1]Hoja3!$C$2:$AO$841,39,FALSE)</f>
        <v>1</v>
      </c>
      <c r="AS682" t="str">
        <f>A682 &amp; COUNTIF(A$2:A682,A682)</f>
        <v>03BT8025811</v>
      </c>
      <c r="AT682" s="10">
        <f>VLOOKUP(AS682,[1]Hoja3!$B$2:$AO$841,38,FALSE)</f>
        <v>750.75000000000011</v>
      </c>
      <c r="AU682" s="9">
        <f>IF(AR682&gt;AQ682,1,0)</f>
        <v>0</v>
      </c>
      <c r="AV682">
        <f>IF(P682="NA",2,IF(OR(F682="INSTALACION NUEVA",F682="Mantenimiento preventivo"),3,IF(AND(AB682&lt;AF682,AK682&lt;&gt;1),4,IF(AT682&gt;AE682,1,0))))</f>
        <v>0</v>
      </c>
    </row>
    <row r="683" spans="1:48" x14ac:dyDescent="0.25">
      <c r="A683" t="s">
        <v>456</v>
      </c>
      <c r="B683">
        <v>2019</v>
      </c>
      <c r="C683" t="s">
        <v>37</v>
      </c>
      <c r="D683" t="s">
        <v>38</v>
      </c>
      <c r="E683">
        <v>12</v>
      </c>
      <c r="F683" t="s">
        <v>40</v>
      </c>
      <c r="G683">
        <v>0.66666669999999995</v>
      </c>
      <c r="H683" t="s">
        <v>34</v>
      </c>
      <c r="I683">
        <v>468</v>
      </c>
      <c r="J683">
        <v>715</v>
      </c>
      <c r="K683">
        <v>0</v>
      </c>
      <c r="L683">
        <v>0</v>
      </c>
      <c r="M683">
        <v>0</v>
      </c>
      <c r="N683">
        <v>0.6</v>
      </c>
      <c r="O683">
        <v>0.8</v>
      </c>
      <c r="P683">
        <v>1.05</v>
      </c>
      <c r="Q683" t="s">
        <v>46</v>
      </c>
      <c r="R683">
        <v>5</v>
      </c>
      <c r="S683">
        <v>9</v>
      </c>
      <c r="T683" t="s">
        <v>47</v>
      </c>
      <c r="U683" t="s">
        <v>34</v>
      </c>
      <c r="V683" t="s">
        <v>55</v>
      </c>
      <c r="W683">
        <v>2019</v>
      </c>
      <c r="X683" t="s">
        <v>37</v>
      </c>
      <c r="Y683" t="s">
        <v>38</v>
      </c>
      <c r="Z683">
        <v>12</v>
      </c>
      <c r="AA683">
        <v>0</v>
      </c>
      <c r="AB683">
        <v>71</v>
      </c>
      <c r="AC683">
        <v>1.05</v>
      </c>
      <c r="AD683">
        <v>0.13333333999999999</v>
      </c>
      <c r="AE683">
        <v>750.75</v>
      </c>
      <c r="AF683" s="10">
        <f>VLOOKUP(AS683,[1]Hoja3!$B$2:$AO$841,17,FALSE)</f>
        <v>71</v>
      </c>
      <c r="AG683" s="10">
        <f>VLOOKUP(AS683,[1]Hoja3!$B$2:$AO$841,23,FALSE)</f>
        <v>1.05</v>
      </c>
      <c r="AH683" s="10">
        <f>VLOOKUP(AS683,[1]Hoja3!$B$2:$AO$841,28,FALSE)</f>
        <v>0.22999999999999998</v>
      </c>
      <c r="AI683" s="10" t="str">
        <f>VLOOKUP(AS683,[1]Hoja3!$B$2:$AO$841,19,FALSE)</f>
        <v>A4 Mono MFPs</v>
      </c>
      <c r="AJ683" s="10">
        <f>VLOOKUP(AS683,[1]Hoja3!$B$2:$AO$841,15,FALSE)</f>
        <v>0</v>
      </c>
      <c r="AK683">
        <f>IF(AE683=AY683,1,0)</f>
        <v>0</v>
      </c>
      <c r="AL683">
        <f>IF(AB683=AF683,1,0)</f>
        <v>1</v>
      </c>
      <c r="AM683">
        <f>IF(AC683=AG683,1,0)</f>
        <v>1</v>
      </c>
      <c r="AN683">
        <f>IF(AD683=AH683,1,0)</f>
        <v>0</v>
      </c>
      <c r="AO683">
        <f>IF(H683=AI683,1,0)</f>
        <v>1</v>
      </c>
      <c r="AP683">
        <f>IF(AJ683=AA683,1,0)</f>
        <v>1</v>
      </c>
      <c r="AQ683" s="8">
        <f>COUNTIF($A$2:$A$1228,A683)</f>
        <v>1</v>
      </c>
      <c r="AR683">
        <f>VLOOKUP(A683,[1]Hoja3!$C$2:$AO$841,39,FALSE)</f>
        <v>1</v>
      </c>
      <c r="AS683" t="str">
        <f>A683 &amp; COUNTIF(A$2:A683,A683)</f>
        <v>0C4X0039271</v>
      </c>
      <c r="AT683" s="10">
        <f>VLOOKUP(AS683,[1]Hoja3!$B$2:$AO$841,38,FALSE)</f>
        <v>750.75000000000011</v>
      </c>
      <c r="AU683" s="9">
        <f>IF(AR683&gt;AQ683,1,0)</f>
        <v>0</v>
      </c>
      <c r="AV683">
        <f>IF(P683="NA",2,IF(OR(F683="INSTALACION NUEVA",F683="Mantenimiento preventivo"),3,IF(AND(AB683&lt;AF683,AK683&lt;&gt;1),4,IF(AT683&gt;AE683,1,0))))</f>
        <v>0</v>
      </c>
    </row>
    <row r="684" spans="1:48" x14ac:dyDescent="0.25">
      <c r="A684" t="s">
        <v>242</v>
      </c>
      <c r="B684">
        <v>2019</v>
      </c>
      <c r="C684" t="s">
        <v>37</v>
      </c>
      <c r="D684" t="s">
        <v>38</v>
      </c>
      <c r="E684">
        <v>12</v>
      </c>
      <c r="F684" t="s">
        <v>40</v>
      </c>
      <c r="G684">
        <v>0.98333329999999997</v>
      </c>
      <c r="H684" t="s">
        <v>34</v>
      </c>
      <c r="I684">
        <v>468</v>
      </c>
      <c r="J684">
        <v>715</v>
      </c>
      <c r="K684">
        <v>0</v>
      </c>
      <c r="L684">
        <v>0</v>
      </c>
      <c r="M684">
        <v>0</v>
      </c>
      <c r="N684">
        <v>0.6</v>
      </c>
      <c r="O684">
        <v>0.8</v>
      </c>
      <c r="P684">
        <v>1.05</v>
      </c>
      <c r="Q684" t="s">
        <v>46</v>
      </c>
      <c r="R684">
        <v>5</v>
      </c>
      <c r="S684">
        <v>9</v>
      </c>
      <c r="T684" t="s">
        <v>47</v>
      </c>
      <c r="U684" t="s">
        <v>34</v>
      </c>
      <c r="V684" t="s">
        <v>55</v>
      </c>
      <c r="W684">
        <v>2019</v>
      </c>
      <c r="X684" t="s">
        <v>37</v>
      </c>
      <c r="Y684" t="s">
        <v>38</v>
      </c>
      <c r="Z684">
        <v>12</v>
      </c>
      <c r="AA684">
        <v>0</v>
      </c>
      <c r="AB684">
        <v>8</v>
      </c>
      <c r="AC684">
        <v>0</v>
      </c>
      <c r="AD684">
        <v>0.19666665999999999</v>
      </c>
      <c r="AE684">
        <v>0</v>
      </c>
      <c r="AF684" s="10">
        <f>VLOOKUP(AS684,[1]Hoja3!$B$2:$AO$841,17,FALSE)</f>
        <v>8</v>
      </c>
      <c r="AG684" s="10">
        <f>VLOOKUP(AS684,[1]Hoja3!$B$2:$AO$841,23,FALSE)</f>
        <v>0</v>
      </c>
      <c r="AH684" s="10">
        <f>VLOOKUP(AS684,[1]Hoja3!$B$2:$AO$841,28,FALSE)</f>
        <v>0.25600000000000001</v>
      </c>
      <c r="AI684" s="10" t="str">
        <f>VLOOKUP(AS684,[1]Hoja3!$B$2:$AO$841,19,FALSE)</f>
        <v>A4 Mono MFPs</v>
      </c>
      <c r="AJ684" s="10">
        <f>VLOOKUP(AS684,[1]Hoja3!$B$2:$AO$841,15,FALSE)</f>
        <v>0</v>
      </c>
      <c r="AK684">
        <f>IF(AE684=AY684,1,0)</f>
        <v>1</v>
      </c>
      <c r="AL684">
        <f>IF(AB684=AF684,1,0)</f>
        <v>1</v>
      </c>
      <c r="AM684">
        <f>IF(AC684=AG684,1,0)</f>
        <v>1</v>
      </c>
      <c r="AN684">
        <f>IF(AD684=AH684,1,0)</f>
        <v>0</v>
      </c>
      <c r="AO684">
        <f>IF(H684=AI684,1,0)</f>
        <v>1</v>
      </c>
      <c r="AP684">
        <f>IF(AJ684=AA684,1,0)</f>
        <v>1</v>
      </c>
      <c r="AQ684" s="8">
        <f>COUNTIF($A$2:$A$1228,A684)</f>
        <v>2</v>
      </c>
      <c r="AR684">
        <f>VLOOKUP(A684,[1]Hoja3!$C$2:$AO$841,39,FALSE)</f>
        <v>2</v>
      </c>
      <c r="AS684" t="str">
        <f>A684 &amp; COUNTIF(A$2:A684,A684)</f>
        <v>0C4X0029272</v>
      </c>
      <c r="AT684" s="10">
        <f>VLOOKUP(AS684,[1]Hoja3!$B$2:$AO$841,38,FALSE)</f>
        <v>0</v>
      </c>
      <c r="AU684" s="9">
        <f>IF(AR684&gt;AQ684,1,0)</f>
        <v>0</v>
      </c>
      <c r="AV684">
        <f>IF(P684="NA",2,IF(OR(F684="INSTALACION NUEVA",F684="Mantenimiento preventivo"),3,IF(AND(AB684&lt;AF684,AK684&lt;&gt;1),4,IF(AT684&gt;AE684,1,0))))</f>
        <v>0</v>
      </c>
    </row>
    <row r="685" spans="1:48" x14ac:dyDescent="0.25">
      <c r="A685" t="s">
        <v>694</v>
      </c>
      <c r="B685">
        <v>2019</v>
      </c>
      <c r="C685" t="s">
        <v>37</v>
      </c>
      <c r="D685" t="s">
        <v>38</v>
      </c>
      <c r="E685">
        <v>12</v>
      </c>
      <c r="F685" t="s">
        <v>44</v>
      </c>
      <c r="G685">
        <v>0</v>
      </c>
      <c r="H685" t="s">
        <v>64</v>
      </c>
      <c r="I685">
        <v>655</v>
      </c>
      <c r="J685">
        <v>1365</v>
      </c>
      <c r="K685">
        <v>0</v>
      </c>
      <c r="L685">
        <v>0</v>
      </c>
      <c r="M685">
        <v>0.6</v>
      </c>
      <c r="N685">
        <v>0.8</v>
      </c>
      <c r="O685">
        <v>1.05</v>
      </c>
      <c r="P685">
        <v>1.1000000000000001</v>
      </c>
      <c r="Q685" t="s">
        <v>46</v>
      </c>
      <c r="R685">
        <v>5</v>
      </c>
      <c r="S685">
        <v>9</v>
      </c>
      <c r="T685" t="s">
        <v>47</v>
      </c>
      <c r="U685" t="s">
        <v>64</v>
      </c>
      <c r="V685" t="s">
        <v>50</v>
      </c>
      <c r="W685">
        <v>2019</v>
      </c>
      <c r="X685" t="s">
        <v>37</v>
      </c>
      <c r="Y685" t="s">
        <v>38</v>
      </c>
      <c r="Z685">
        <v>12</v>
      </c>
      <c r="AA685">
        <v>0</v>
      </c>
      <c r="AB685">
        <v>11</v>
      </c>
      <c r="AC685">
        <v>0</v>
      </c>
      <c r="AD685">
        <v>0</v>
      </c>
      <c r="AE685">
        <v>1365</v>
      </c>
      <c r="AF685" s="10" t="e">
        <f>VLOOKUP(AS685,[1]Hoja3!$B$2:$AO$841,17,FALSE)</f>
        <v>#N/A</v>
      </c>
      <c r="AG685" s="10" t="e">
        <f>VLOOKUP(AS685,[1]Hoja3!$B$2:$AO$841,23,FALSE)</f>
        <v>#N/A</v>
      </c>
      <c r="AH685" s="10" t="e">
        <f>VLOOKUP(AS685,[1]Hoja3!$B$2:$AO$841,28,FALSE)</f>
        <v>#N/A</v>
      </c>
      <c r="AI685" s="10" t="e">
        <f>VLOOKUP(AS685,[1]Hoja3!$B$2:$AO$841,19,FALSE)</f>
        <v>#N/A</v>
      </c>
      <c r="AJ685" s="10"/>
      <c r="AK685">
        <f>IF(AE685=AY685,1,0)</f>
        <v>0</v>
      </c>
      <c r="AL685" t="e">
        <f>IF(AB685=AF685,1,0)</f>
        <v>#N/A</v>
      </c>
      <c r="AM685" t="e">
        <f>IF(AC685=AG685,1,0)</f>
        <v>#N/A</v>
      </c>
      <c r="AN685" t="e">
        <f>IF(AD685=AH685,1,0)</f>
        <v>#N/A</v>
      </c>
      <c r="AO685" t="e">
        <f>IF(H685=AI685,1,0)</f>
        <v>#N/A</v>
      </c>
      <c r="AQ685" s="8">
        <f>COUNTIF($A$2:$A$1228,A685)</f>
        <v>2</v>
      </c>
      <c r="AR685" t="e">
        <f>VLOOKUP(A685,[1]Hoja3!$C$2:$AO$841,39,FALSE)</f>
        <v>#N/A</v>
      </c>
      <c r="AS685" t="str">
        <f>A685 &amp; COUNTIF(A$2:A685,A685)</f>
        <v>06TB4457102</v>
      </c>
      <c r="AT685" s="10" t="e">
        <f>VLOOKUP(AS685,[1]Hoja3!$B$2:$AO$841,38,FALSE)</f>
        <v>#N/A</v>
      </c>
      <c r="AU685" s="9" t="e">
        <f>IF(AR685&gt;AQ685,1,0)</f>
        <v>#N/A</v>
      </c>
    </row>
    <row r="686" spans="1:48" x14ac:dyDescent="0.25">
      <c r="A686" t="s">
        <v>462</v>
      </c>
      <c r="B686">
        <v>2019</v>
      </c>
      <c r="C686" t="s">
        <v>37</v>
      </c>
      <c r="D686" t="s">
        <v>38</v>
      </c>
      <c r="E686">
        <v>12</v>
      </c>
      <c r="F686" t="s">
        <v>40</v>
      </c>
      <c r="G686">
        <v>0.35</v>
      </c>
      <c r="I686" t="s">
        <v>33</v>
      </c>
      <c r="J686" t="s">
        <v>33</v>
      </c>
      <c r="K686" t="s">
        <v>33</v>
      </c>
      <c r="L686" t="s">
        <v>33</v>
      </c>
      <c r="M686" t="s">
        <v>33</v>
      </c>
      <c r="N686" t="s">
        <v>33</v>
      </c>
      <c r="O686" t="s">
        <v>33</v>
      </c>
      <c r="P686" t="s">
        <v>33</v>
      </c>
      <c r="R686" t="s">
        <v>33</v>
      </c>
      <c r="S686" t="s">
        <v>33</v>
      </c>
      <c r="U686" t="s">
        <v>64</v>
      </c>
      <c r="V686" t="s">
        <v>61</v>
      </c>
      <c r="W686">
        <v>2019</v>
      </c>
      <c r="X686" t="s">
        <v>37</v>
      </c>
      <c r="Y686" t="s">
        <v>38</v>
      </c>
      <c r="Z686">
        <v>17</v>
      </c>
      <c r="AA686" t="s">
        <v>33</v>
      </c>
      <c r="AB686">
        <v>21</v>
      </c>
      <c r="AC686">
        <v>0</v>
      </c>
      <c r="AD686">
        <v>0</v>
      </c>
      <c r="AE686">
        <v>0</v>
      </c>
      <c r="AF686" s="10" t="e">
        <f>VLOOKUP(AS686,[1]Hoja3!$B$2:$AO$841,17,FALSE)</f>
        <v>#N/A</v>
      </c>
      <c r="AG686" s="10" t="e">
        <f>VLOOKUP(AS686,[1]Hoja3!$B$2:$AO$841,23,FALSE)</f>
        <v>#N/A</v>
      </c>
      <c r="AH686" s="10" t="e">
        <f>VLOOKUP(AS686,[1]Hoja3!$B$2:$AO$841,28,FALSE)</f>
        <v>#N/A</v>
      </c>
      <c r="AI686" s="10" t="e">
        <f>VLOOKUP(AS686,[1]Hoja3!$B$2:$AO$841,19,FALSE)</f>
        <v>#N/A</v>
      </c>
      <c r="AJ686" s="10"/>
      <c r="AK686">
        <f>IF(AE686=AY686,1,0)</f>
        <v>1</v>
      </c>
      <c r="AL686" t="e">
        <f>IF(AB686=AF686,1,0)</f>
        <v>#N/A</v>
      </c>
      <c r="AM686" t="e">
        <f>IF(AC686=AG686,1,0)</f>
        <v>#N/A</v>
      </c>
      <c r="AN686" t="e">
        <f>IF(AD686=AH686,1,0)</f>
        <v>#N/A</v>
      </c>
      <c r="AO686" t="e">
        <f>IF(H686=AI686,1,0)</f>
        <v>#N/A</v>
      </c>
      <c r="AQ686" s="8">
        <f>COUNTIF($A$2:$A$1228,A686)</f>
        <v>1</v>
      </c>
      <c r="AR686" t="e">
        <f>VLOOKUP(A686,[1]Hoja3!$C$2:$AO$841,39,FALSE)</f>
        <v>#N/A</v>
      </c>
      <c r="AS686" t="str">
        <f>A686 &amp; COUNTIF(A$2:A686,A686)</f>
        <v>0XKK3984741</v>
      </c>
      <c r="AT686" s="10" t="e">
        <f>VLOOKUP(AS686,[1]Hoja3!$B$2:$AO$841,38,FALSE)</f>
        <v>#N/A</v>
      </c>
      <c r="AU686" s="9" t="e">
        <f>IF(AR686&gt;AQ686,1,0)</f>
        <v>#N/A</v>
      </c>
    </row>
    <row r="687" spans="1:48" x14ac:dyDescent="0.25">
      <c r="A687" t="s">
        <v>874</v>
      </c>
      <c r="B687">
        <v>2019</v>
      </c>
      <c r="C687" t="s">
        <v>37</v>
      </c>
      <c r="D687" t="s">
        <v>38</v>
      </c>
      <c r="E687">
        <v>12</v>
      </c>
      <c r="F687" t="s">
        <v>40</v>
      </c>
      <c r="G687">
        <v>2.0333329999999998</v>
      </c>
      <c r="I687" t="s">
        <v>33</v>
      </c>
      <c r="J687" t="s">
        <v>33</v>
      </c>
      <c r="K687" t="s">
        <v>33</v>
      </c>
      <c r="L687" t="s">
        <v>33</v>
      </c>
      <c r="M687" t="s">
        <v>33</v>
      </c>
      <c r="N687" t="s">
        <v>33</v>
      </c>
      <c r="O687" t="s">
        <v>33</v>
      </c>
      <c r="P687" t="s">
        <v>33</v>
      </c>
      <c r="R687" t="s">
        <v>33</v>
      </c>
      <c r="S687" t="s">
        <v>33</v>
      </c>
      <c r="U687" t="s">
        <v>91</v>
      </c>
      <c r="V687" t="s">
        <v>875</v>
      </c>
      <c r="W687">
        <v>2019</v>
      </c>
      <c r="X687" t="s">
        <v>37</v>
      </c>
      <c r="Y687" t="s">
        <v>38</v>
      </c>
      <c r="Z687">
        <v>12</v>
      </c>
      <c r="AA687" t="s">
        <v>33</v>
      </c>
      <c r="AB687">
        <v>0</v>
      </c>
      <c r="AC687">
        <v>0</v>
      </c>
      <c r="AD687">
        <v>0</v>
      </c>
      <c r="AE687">
        <v>0</v>
      </c>
      <c r="AF687" s="10">
        <f>VLOOKUP(AS687,[1]Hoja3!$B$2:$AO$841,17,FALSE)</f>
        <v>1520</v>
      </c>
      <c r="AG687" s="10">
        <f>VLOOKUP(AS687,[1]Hoja3!$B$2:$AO$841,23,FALSE)</f>
        <v>1.1499999999999999</v>
      </c>
      <c r="AH687" s="10">
        <f>VLOOKUP(AS687,[1]Hoja3!$B$2:$AO$841,28,FALSE)</f>
        <v>0.71250000000000002</v>
      </c>
      <c r="AI687" s="10" t="str">
        <f>VLOOKUP(AS687,[1]Hoja3!$B$2:$AO$841,19,FALSE)</f>
        <v>WF Mono Systems and Legacy Color</v>
      </c>
      <c r="AJ687" s="10">
        <f>VLOOKUP(AS687,[1]Hoja3!$B$2:$AO$841,15,FALSE)</f>
        <v>0</v>
      </c>
      <c r="AK687">
        <f>IF(AE687=AY687,1,0)</f>
        <v>1</v>
      </c>
      <c r="AL687">
        <f>IF(AB687=AF687,1,0)</f>
        <v>0</v>
      </c>
      <c r="AM687">
        <f>IF(AC687=AG687,1,0)</f>
        <v>0</v>
      </c>
      <c r="AN687">
        <f>IF(AD687=AH687,1,0)</f>
        <v>0</v>
      </c>
      <c r="AO687">
        <f>IF(H687=AI687,1,0)</f>
        <v>0</v>
      </c>
      <c r="AP687">
        <f>IF(AJ687=AA687,1,0)</f>
        <v>0</v>
      </c>
      <c r="AQ687" s="8">
        <f>COUNTIF($A$2:$A$1228,A687)</f>
        <v>1</v>
      </c>
      <c r="AR687">
        <f>VLOOKUP(A687,[1]Hoja3!$C$2:$AO$841,39,FALSE)</f>
        <v>1</v>
      </c>
      <c r="AS687" t="str">
        <f>A687 &amp; COUNTIF(A$2:A687,A687)</f>
        <v>0A1H0208741</v>
      </c>
      <c r="AT687" s="10">
        <f>VLOOKUP(AS687,[1]Hoja3!$B$2:$AO$841,38,FALSE)</f>
        <v>1808.95</v>
      </c>
      <c r="AU687" s="9">
        <f>IF(AR687&gt;AQ687,1,0)</f>
        <v>0</v>
      </c>
      <c r="AV687">
        <f>IF(P687="NA",2,IF(OR(F687="INSTALACION NUEVA",F687="Mantenimiento preventivo"),3,IF(AND(AB687&lt;AF687,AK687&lt;&gt;1),4,IF(AT687&gt;AE687,1,0))))</f>
        <v>2</v>
      </c>
    </row>
    <row r="688" spans="1:48" x14ac:dyDescent="0.25">
      <c r="A688" t="s">
        <v>735</v>
      </c>
      <c r="B688">
        <v>2019</v>
      </c>
      <c r="C688" t="s">
        <v>37</v>
      </c>
      <c r="D688" t="s">
        <v>38</v>
      </c>
      <c r="E688">
        <v>12</v>
      </c>
      <c r="F688" t="s">
        <v>44</v>
      </c>
      <c r="G688">
        <v>0</v>
      </c>
      <c r="H688" t="s">
        <v>34</v>
      </c>
      <c r="I688">
        <v>468</v>
      </c>
      <c r="J688">
        <v>715</v>
      </c>
      <c r="K688">
        <v>0</v>
      </c>
      <c r="L688">
        <v>0</v>
      </c>
      <c r="M688">
        <v>0</v>
      </c>
      <c r="N688">
        <v>0.6</v>
      </c>
      <c r="O688">
        <v>0.8</v>
      </c>
      <c r="P688">
        <v>1.05</v>
      </c>
      <c r="Q688" t="s">
        <v>46</v>
      </c>
      <c r="R688">
        <v>5</v>
      </c>
      <c r="S688">
        <v>9</v>
      </c>
      <c r="T688" t="s">
        <v>47</v>
      </c>
      <c r="U688" t="s">
        <v>34</v>
      </c>
      <c r="V688" t="s">
        <v>50</v>
      </c>
      <c r="W688">
        <v>2019</v>
      </c>
      <c r="X688" t="s">
        <v>37</v>
      </c>
      <c r="Y688" t="s">
        <v>38</v>
      </c>
      <c r="Z688">
        <v>12</v>
      </c>
      <c r="AA688">
        <v>1</v>
      </c>
      <c r="AB688">
        <v>9</v>
      </c>
      <c r="AC688">
        <v>0</v>
      </c>
      <c r="AD688">
        <v>0</v>
      </c>
      <c r="AE688">
        <v>0</v>
      </c>
      <c r="AF688" s="10" t="e">
        <f>VLOOKUP(AS688,[1]Hoja3!$B$2:$AO$841,17,FALSE)</f>
        <v>#N/A</v>
      </c>
      <c r="AG688" s="10" t="e">
        <f>VLOOKUP(AS688,[1]Hoja3!$B$2:$AO$841,23,FALSE)</f>
        <v>#N/A</v>
      </c>
      <c r="AH688" s="10" t="e">
        <f>VLOOKUP(AS688,[1]Hoja3!$B$2:$AO$841,28,FALSE)</f>
        <v>#N/A</v>
      </c>
      <c r="AI688" s="10" t="e">
        <f>VLOOKUP(AS688,[1]Hoja3!$B$2:$AO$841,19,FALSE)</f>
        <v>#N/A</v>
      </c>
      <c r="AJ688" s="10"/>
      <c r="AK688">
        <f>IF(AE688=AY688,1,0)</f>
        <v>1</v>
      </c>
      <c r="AL688" t="e">
        <f>IF(AB688=AF688,1,0)</f>
        <v>#N/A</v>
      </c>
      <c r="AM688" t="e">
        <f>IF(AC688=AG688,1,0)</f>
        <v>#N/A</v>
      </c>
      <c r="AN688" t="e">
        <f>IF(AD688=AH688,1,0)</f>
        <v>#N/A</v>
      </c>
      <c r="AO688" t="e">
        <f>IF(H688=AI688,1,0)</f>
        <v>#N/A</v>
      </c>
      <c r="AQ688" s="8">
        <f>COUNTIF($A$2:$A$1228,A688)</f>
        <v>2</v>
      </c>
      <c r="AR688" t="e">
        <f>VLOOKUP(A688,[1]Hoja3!$C$2:$AO$841,39,FALSE)</f>
        <v>#N/A</v>
      </c>
      <c r="AS688" t="str">
        <f>A688 &amp; COUNTIF(A$2:A688,A688)</f>
        <v>09HB3318482</v>
      </c>
      <c r="AT688" s="10" t="e">
        <f>VLOOKUP(AS688,[1]Hoja3!$B$2:$AO$841,38,FALSE)</f>
        <v>#N/A</v>
      </c>
      <c r="AU688" s="9" t="e">
        <f>IF(AR688&gt;AQ688,1,0)</f>
        <v>#N/A</v>
      </c>
    </row>
    <row r="689" spans="1:48" x14ac:dyDescent="0.25">
      <c r="A689" t="s">
        <v>460</v>
      </c>
      <c r="B689">
        <v>2019</v>
      </c>
      <c r="C689" t="s">
        <v>37</v>
      </c>
      <c r="D689" t="s">
        <v>38</v>
      </c>
      <c r="E689">
        <v>12</v>
      </c>
      <c r="F689" t="s">
        <v>44</v>
      </c>
      <c r="G689">
        <v>0</v>
      </c>
      <c r="H689" t="s">
        <v>116</v>
      </c>
      <c r="I689">
        <v>655</v>
      </c>
      <c r="J689">
        <v>1365</v>
      </c>
      <c r="K689">
        <v>0</v>
      </c>
      <c r="L689">
        <v>0</v>
      </c>
      <c r="M689">
        <v>0.6</v>
      </c>
      <c r="N689">
        <v>0.8</v>
      </c>
      <c r="O689">
        <v>1.05</v>
      </c>
      <c r="P689">
        <v>1.1000000000000001</v>
      </c>
      <c r="Q689" t="s">
        <v>46</v>
      </c>
      <c r="R689">
        <v>5</v>
      </c>
      <c r="S689">
        <v>9</v>
      </c>
      <c r="T689" t="s">
        <v>47</v>
      </c>
      <c r="U689" t="s">
        <v>58</v>
      </c>
      <c r="V689" t="s">
        <v>55</v>
      </c>
      <c r="W689">
        <v>2019</v>
      </c>
      <c r="X689" t="s">
        <v>37</v>
      </c>
      <c r="Y689" t="s">
        <v>38</v>
      </c>
      <c r="Z689">
        <v>15</v>
      </c>
      <c r="AA689">
        <v>0</v>
      </c>
      <c r="AB689">
        <v>23</v>
      </c>
      <c r="AC689">
        <v>0</v>
      </c>
      <c r="AD689">
        <v>0</v>
      </c>
      <c r="AE689">
        <v>1365</v>
      </c>
      <c r="AF689" s="10" t="e">
        <f>VLOOKUP(AS689,[1]Hoja3!$B$2:$AO$841,17,FALSE)</f>
        <v>#N/A</v>
      </c>
      <c r="AG689" s="10" t="e">
        <f>VLOOKUP(AS689,[1]Hoja3!$B$2:$AO$841,23,FALSE)</f>
        <v>#N/A</v>
      </c>
      <c r="AH689" s="10" t="e">
        <f>VLOOKUP(AS689,[1]Hoja3!$B$2:$AO$841,28,FALSE)</f>
        <v>#N/A</v>
      </c>
      <c r="AI689" s="10" t="e">
        <f>VLOOKUP(AS689,[1]Hoja3!$B$2:$AO$841,19,FALSE)</f>
        <v>#N/A</v>
      </c>
      <c r="AJ689" s="10"/>
      <c r="AK689">
        <f>IF(AE689=AY689,1,0)</f>
        <v>0</v>
      </c>
      <c r="AL689" t="e">
        <f>IF(AB689=AF689,1,0)</f>
        <v>#N/A</v>
      </c>
      <c r="AM689" t="e">
        <f>IF(AC689=AG689,1,0)</f>
        <v>#N/A</v>
      </c>
      <c r="AN689" t="e">
        <f>IF(AD689=AH689,1,0)</f>
        <v>#N/A</v>
      </c>
      <c r="AO689" t="e">
        <f>IF(H689=AI689,1,0)</f>
        <v>#N/A</v>
      </c>
      <c r="AQ689" s="8">
        <f>COUNTIF($A$2:$A$1228,A689)</f>
        <v>1</v>
      </c>
      <c r="AR689" t="e">
        <f>VLOOKUP(A689,[1]Hoja3!$C$2:$AO$841,39,FALSE)</f>
        <v>#N/A</v>
      </c>
      <c r="AS689" t="str">
        <f>A689 &amp; COUNTIF(A$2:A689,A689)</f>
        <v>0XEH0703381</v>
      </c>
      <c r="AT689" s="10" t="e">
        <f>VLOOKUP(AS689,[1]Hoja3!$B$2:$AO$841,38,FALSE)</f>
        <v>#N/A</v>
      </c>
      <c r="AU689" s="9" t="e">
        <f>IF(AR689&gt;AQ689,1,0)</f>
        <v>#N/A</v>
      </c>
    </row>
    <row r="690" spans="1:48" x14ac:dyDescent="0.25">
      <c r="A690" t="s">
        <v>876</v>
      </c>
      <c r="B690">
        <v>2019</v>
      </c>
      <c r="C690" t="s">
        <v>37</v>
      </c>
      <c r="D690" t="s">
        <v>38</v>
      </c>
      <c r="E690">
        <v>12</v>
      </c>
      <c r="F690" t="s">
        <v>44</v>
      </c>
      <c r="G690">
        <v>0</v>
      </c>
      <c r="H690" t="s">
        <v>34</v>
      </c>
      <c r="I690">
        <v>468</v>
      </c>
      <c r="J690">
        <v>715</v>
      </c>
      <c r="K690">
        <v>0</v>
      </c>
      <c r="L690">
        <v>0</v>
      </c>
      <c r="M690">
        <v>0</v>
      </c>
      <c r="N690">
        <v>0.6</v>
      </c>
      <c r="O690">
        <v>0.8</v>
      </c>
      <c r="P690">
        <v>1.05</v>
      </c>
      <c r="Q690" t="s">
        <v>46</v>
      </c>
      <c r="R690">
        <v>5</v>
      </c>
      <c r="S690">
        <v>9</v>
      </c>
      <c r="T690" t="s">
        <v>47</v>
      </c>
      <c r="U690" t="s">
        <v>34</v>
      </c>
      <c r="V690" t="s">
        <v>50</v>
      </c>
      <c r="W690">
        <v>2019</v>
      </c>
      <c r="X690" t="s">
        <v>37</v>
      </c>
      <c r="Y690" t="s">
        <v>38</v>
      </c>
      <c r="Z690">
        <v>12</v>
      </c>
      <c r="AA690">
        <v>1</v>
      </c>
      <c r="AB690">
        <v>43</v>
      </c>
      <c r="AC690">
        <v>0</v>
      </c>
      <c r="AD690">
        <v>0</v>
      </c>
      <c r="AE690">
        <v>0</v>
      </c>
      <c r="AF690" s="10" t="e">
        <f>VLOOKUP(AS690,[1]Hoja3!$B$2:$AO$841,17,FALSE)</f>
        <v>#N/A</v>
      </c>
      <c r="AG690" s="10" t="e">
        <f>VLOOKUP(AS690,[1]Hoja3!$B$2:$AO$841,23,FALSE)</f>
        <v>#N/A</v>
      </c>
      <c r="AH690" s="10" t="e">
        <f>VLOOKUP(AS690,[1]Hoja3!$B$2:$AO$841,28,FALSE)</f>
        <v>#N/A</v>
      </c>
      <c r="AI690" s="10" t="e">
        <f>VLOOKUP(AS690,[1]Hoja3!$B$2:$AO$841,19,FALSE)</f>
        <v>#N/A</v>
      </c>
      <c r="AJ690" s="10"/>
      <c r="AK690">
        <f>IF(AE690=AY690,1,0)</f>
        <v>1</v>
      </c>
      <c r="AL690" t="e">
        <f>IF(AB690=AF690,1,0)</f>
        <v>#N/A</v>
      </c>
      <c r="AM690" t="e">
        <f>IF(AC690=AG690,1,0)</f>
        <v>#N/A</v>
      </c>
      <c r="AN690" t="e">
        <f>IF(AD690=AH690,1,0)</f>
        <v>#N/A</v>
      </c>
      <c r="AO690" t="e">
        <f>IF(H690=AI690,1,0)</f>
        <v>#N/A</v>
      </c>
      <c r="AQ690" s="8">
        <f>COUNTIF($A$2:$A$1228,A690)</f>
        <v>1</v>
      </c>
      <c r="AR690" t="e">
        <f>VLOOKUP(A690,[1]Hoja3!$C$2:$AO$841,39,FALSE)</f>
        <v>#N/A</v>
      </c>
      <c r="AS690" t="str">
        <f>A690 &amp; COUNTIF(A$2:A690,A690)</f>
        <v>09HB3318301</v>
      </c>
      <c r="AT690" s="10" t="e">
        <f>VLOOKUP(AS690,[1]Hoja3!$B$2:$AO$841,38,FALSE)</f>
        <v>#N/A</v>
      </c>
      <c r="AU690" s="9" t="e">
        <f>IF(AR690&gt;AQ690,1,0)</f>
        <v>#N/A</v>
      </c>
    </row>
    <row r="691" spans="1:48" x14ac:dyDescent="0.25">
      <c r="A691" t="s">
        <v>877</v>
      </c>
      <c r="B691">
        <v>2019</v>
      </c>
      <c r="C691" t="s">
        <v>37</v>
      </c>
      <c r="D691" t="s">
        <v>38</v>
      </c>
      <c r="E691">
        <v>12</v>
      </c>
      <c r="F691" t="s">
        <v>44</v>
      </c>
      <c r="G691">
        <v>0</v>
      </c>
      <c r="I691" t="s">
        <v>33</v>
      </c>
      <c r="J691" t="s">
        <v>33</v>
      </c>
      <c r="K691" t="s">
        <v>33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R691" t="s">
        <v>33</v>
      </c>
      <c r="S691" t="s">
        <v>33</v>
      </c>
      <c r="U691" t="s">
        <v>34</v>
      </c>
      <c r="V691" t="s">
        <v>50</v>
      </c>
      <c r="W691">
        <v>2019</v>
      </c>
      <c r="X691" t="s">
        <v>37</v>
      </c>
      <c r="Y691" t="s">
        <v>38</v>
      </c>
      <c r="Z691">
        <v>12</v>
      </c>
      <c r="AA691" t="s">
        <v>33</v>
      </c>
      <c r="AB691">
        <v>21</v>
      </c>
      <c r="AC691">
        <v>0</v>
      </c>
      <c r="AD691">
        <v>0</v>
      </c>
      <c r="AE691">
        <v>0</v>
      </c>
      <c r="AF691" s="10" t="e">
        <f>VLOOKUP(AS691,[1]Hoja3!$B$2:$AO$841,17,FALSE)</f>
        <v>#N/A</v>
      </c>
      <c r="AG691" s="10" t="e">
        <f>VLOOKUP(AS691,[1]Hoja3!$B$2:$AO$841,23,FALSE)</f>
        <v>#N/A</v>
      </c>
      <c r="AH691" s="10" t="e">
        <f>VLOOKUP(AS691,[1]Hoja3!$B$2:$AO$841,28,FALSE)</f>
        <v>#N/A</v>
      </c>
      <c r="AI691" s="10" t="e">
        <f>VLOOKUP(AS691,[1]Hoja3!$B$2:$AO$841,19,FALSE)</f>
        <v>#N/A</v>
      </c>
      <c r="AJ691" s="10"/>
      <c r="AK691">
        <f>IF(AE691=AY691,1,0)</f>
        <v>1</v>
      </c>
      <c r="AL691" t="e">
        <f>IF(AB691=AF691,1,0)</f>
        <v>#N/A</v>
      </c>
      <c r="AM691" t="e">
        <f>IF(AC691=AG691,1,0)</f>
        <v>#N/A</v>
      </c>
      <c r="AN691" t="e">
        <f>IF(AD691=AH691,1,0)</f>
        <v>#N/A</v>
      </c>
      <c r="AO691" t="e">
        <f>IF(H691=AI691,1,0)</f>
        <v>#N/A</v>
      </c>
      <c r="AQ691" s="8">
        <f>COUNTIF($A$2:$A$1228,A691)</f>
        <v>1</v>
      </c>
      <c r="AR691" t="e">
        <f>VLOOKUP(A691,[1]Hoja3!$C$2:$AO$841,39,FALSE)</f>
        <v>#N/A</v>
      </c>
      <c r="AS691" t="str">
        <f>A691 &amp; COUNTIF(A$2:A691,A691)</f>
        <v>09HB3317611</v>
      </c>
      <c r="AT691" s="10" t="e">
        <f>VLOOKUP(AS691,[1]Hoja3!$B$2:$AO$841,38,FALSE)</f>
        <v>#N/A</v>
      </c>
      <c r="AU691" s="9" t="e">
        <f>IF(AR691&gt;AQ691,1,0)</f>
        <v>#N/A</v>
      </c>
    </row>
    <row r="692" spans="1:48" x14ac:dyDescent="0.25">
      <c r="A692" t="s">
        <v>453</v>
      </c>
      <c r="B692">
        <v>2019</v>
      </c>
      <c r="C692" t="s">
        <v>37</v>
      </c>
      <c r="D692" t="s">
        <v>38</v>
      </c>
      <c r="E692">
        <v>12</v>
      </c>
      <c r="F692" t="s">
        <v>40</v>
      </c>
      <c r="G692">
        <v>2.75</v>
      </c>
      <c r="H692" t="s">
        <v>91</v>
      </c>
      <c r="I692">
        <v>803</v>
      </c>
      <c r="J692">
        <v>1573</v>
      </c>
      <c r="K692">
        <v>0.2</v>
      </c>
      <c r="L692">
        <v>0.6</v>
      </c>
      <c r="M692">
        <v>0.8</v>
      </c>
      <c r="N692">
        <v>1.05</v>
      </c>
      <c r="O692">
        <v>1.1000000000000001</v>
      </c>
      <c r="P692">
        <v>1.1499999999999999</v>
      </c>
      <c r="Q692" t="s">
        <v>46</v>
      </c>
      <c r="R692">
        <v>4</v>
      </c>
      <c r="S692">
        <v>6</v>
      </c>
      <c r="T692" t="s">
        <v>47</v>
      </c>
      <c r="U692" t="s">
        <v>91</v>
      </c>
      <c r="V692" t="s">
        <v>67</v>
      </c>
      <c r="W692">
        <v>2019</v>
      </c>
      <c r="X692" t="s">
        <v>37</v>
      </c>
      <c r="Y692" t="s">
        <v>38</v>
      </c>
      <c r="Z692">
        <v>15</v>
      </c>
      <c r="AA692">
        <v>0</v>
      </c>
      <c r="AB692">
        <v>65</v>
      </c>
      <c r="AC692">
        <v>1.1499999999999999</v>
      </c>
      <c r="AD692">
        <v>0.6875</v>
      </c>
      <c r="AE692">
        <v>1808.95</v>
      </c>
      <c r="AF692" s="10">
        <f>VLOOKUP(AS692,[1]Hoja3!$B$2:$AO$841,17,FALSE)</f>
        <v>65</v>
      </c>
      <c r="AG692" s="10">
        <f>VLOOKUP(AS692,[1]Hoja3!$B$2:$AO$841,23,FALSE)</f>
        <v>1.1499999999999999</v>
      </c>
      <c r="AH692" s="10">
        <f>VLOOKUP(AS692,[1]Hoja3!$B$2:$AO$841,28,FALSE)</f>
        <v>0.75749999999999995</v>
      </c>
      <c r="AI692" s="10" t="str">
        <f>VLOOKUP(AS692,[1]Hoja3!$B$2:$AO$841,19,FALSE)</f>
        <v>WF Mono Systems and Legacy Color</v>
      </c>
      <c r="AJ692" s="10">
        <f>VLOOKUP(AS692,[1]Hoja3!$B$2:$AO$841,15,FALSE)</f>
        <v>0</v>
      </c>
      <c r="AK692">
        <f>IF(AE692=AY692,1,0)</f>
        <v>0</v>
      </c>
      <c r="AL692">
        <f>IF(AB692=AF692,1,0)</f>
        <v>1</v>
      </c>
      <c r="AM692">
        <f>IF(AC692=AG692,1,0)</f>
        <v>1</v>
      </c>
      <c r="AN692">
        <f>IF(AD692=AH692,1,0)</f>
        <v>0</v>
      </c>
      <c r="AO692">
        <f>IF(H692=AI692,1,0)</f>
        <v>1</v>
      </c>
      <c r="AP692">
        <f>IF(AJ692=AA692,1,0)</f>
        <v>1</v>
      </c>
      <c r="AQ692" s="8">
        <f>COUNTIF($A$2:$A$1228,A692)</f>
        <v>1</v>
      </c>
      <c r="AR692">
        <f>VLOOKUP(A692,[1]Hoja3!$C$2:$AO$841,39,FALSE)</f>
        <v>1</v>
      </c>
      <c r="AS692" t="str">
        <f>A692 &amp; COUNTIF(A$2:A692,A692)</f>
        <v>0A1H0207071</v>
      </c>
      <c r="AT692" s="10">
        <f>VLOOKUP(AS692,[1]Hoja3!$B$2:$AO$841,38,FALSE)</f>
        <v>1808.95</v>
      </c>
      <c r="AU692" s="9">
        <f>IF(AR692&gt;AQ692,1,0)</f>
        <v>0</v>
      </c>
      <c r="AV692">
        <f>IF(P692="NA",2,IF(OR(F692="INSTALACION NUEVA",F692="Mantenimiento preventivo"),3,IF(AND(AB692&lt;AF692,AK692&lt;&gt;1),4,IF(AT692&gt;AE692,1,0))))</f>
        <v>0</v>
      </c>
    </row>
    <row r="693" spans="1:48" x14ac:dyDescent="0.25">
      <c r="A693" t="s">
        <v>401</v>
      </c>
      <c r="B693">
        <v>2019</v>
      </c>
      <c r="C693" t="s">
        <v>37</v>
      </c>
      <c r="D693" t="s">
        <v>38</v>
      </c>
      <c r="E693">
        <v>12</v>
      </c>
      <c r="F693" t="s">
        <v>44</v>
      </c>
      <c r="G693">
        <v>0</v>
      </c>
      <c r="H693" t="s">
        <v>34</v>
      </c>
      <c r="I693">
        <v>468</v>
      </c>
      <c r="J693">
        <v>715</v>
      </c>
      <c r="K693">
        <v>0</v>
      </c>
      <c r="L693">
        <v>0</v>
      </c>
      <c r="M693">
        <v>0</v>
      </c>
      <c r="N693">
        <v>0.6</v>
      </c>
      <c r="O693">
        <v>0.8</v>
      </c>
      <c r="P693">
        <v>1.05</v>
      </c>
      <c r="Q693" t="s">
        <v>46</v>
      </c>
      <c r="R693">
        <v>5</v>
      </c>
      <c r="S693">
        <v>9</v>
      </c>
      <c r="T693" t="s">
        <v>47</v>
      </c>
      <c r="U693" t="s">
        <v>34</v>
      </c>
      <c r="V693" t="s">
        <v>50</v>
      </c>
      <c r="W693">
        <v>2019</v>
      </c>
      <c r="X693" t="s">
        <v>37</v>
      </c>
      <c r="Y693" t="s">
        <v>38</v>
      </c>
      <c r="Z693">
        <v>12</v>
      </c>
      <c r="AA693">
        <v>0</v>
      </c>
      <c r="AB693">
        <v>0</v>
      </c>
      <c r="AC693">
        <v>0</v>
      </c>
      <c r="AD693">
        <v>0</v>
      </c>
      <c r="AE693">
        <v>715</v>
      </c>
      <c r="AF693" s="10" t="e">
        <f>VLOOKUP(AS693,[1]Hoja3!$B$2:$AO$841,17,FALSE)</f>
        <v>#N/A</v>
      </c>
      <c r="AG693" s="10" t="e">
        <f>VLOOKUP(AS693,[1]Hoja3!$B$2:$AO$841,23,FALSE)</f>
        <v>#N/A</v>
      </c>
      <c r="AH693" s="10" t="e">
        <f>VLOOKUP(AS693,[1]Hoja3!$B$2:$AO$841,28,FALSE)</f>
        <v>#N/A</v>
      </c>
      <c r="AI693" s="10" t="e">
        <f>VLOOKUP(AS693,[1]Hoja3!$B$2:$AO$841,19,FALSE)</f>
        <v>#N/A</v>
      </c>
      <c r="AJ693" s="10"/>
      <c r="AK693">
        <f>IF(AE693=AY693,1,0)</f>
        <v>0</v>
      </c>
      <c r="AL693" t="e">
        <f>IF(AB693=AF693,1,0)</f>
        <v>#N/A</v>
      </c>
      <c r="AM693" t="e">
        <f>IF(AC693=AG693,1,0)</f>
        <v>#N/A</v>
      </c>
      <c r="AN693" t="e">
        <f>IF(AD693=AH693,1,0)</f>
        <v>#N/A</v>
      </c>
      <c r="AO693" t="e">
        <f>IF(H693=AI693,1,0)</f>
        <v>#N/A</v>
      </c>
      <c r="AQ693" s="8">
        <f>COUNTIF($A$2:$A$1228,A693)</f>
        <v>2</v>
      </c>
      <c r="AR693">
        <f>VLOOKUP(A693,[1]Hoja3!$C$2:$AO$841,39,FALSE)</f>
        <v>1</v>
      </c>
      <c r="AS693" t="str">
        <f>A693 &amp; COUNTIF(A$2:A693,A693)</f>
        <v>0C7X2468422</v>
      </c>
      <c r="AT693" s="10" t="e">
        <f>VLOOKUP(AS693,[1]Hoja3!$B$2:$AO$841,38,FALSE)</f>
        <v>#N/A</v>
      </c>
      <c r="AU693" s="9">
        <f>IF(AR693&gt;AQ693,1,0)</f>
        <v>0</v>
      </c>
    </row>
    <row r="694" spans="1:48" x14ac:dyDescent="0.25">
      <c r="A694" t="s">
        <v>692</v>
      </c>
      <c r="B694">
        <v>2019</v>
      </c>
      <c r="C694" t="s">
        <v>37</v>
      </c>
      <c r="D694" t="s">
        <v>38</v>
      </c>
      <c r="E694">
        <v>12</v>
      </c>
      <c r="F694" t="s">
        <v>44</v>
      </c>
      <c r="G694">
        <v>0</v>
      </c>
      <c r="H694" t="s">
        <v>34</v>
      </c>
      <c r="I694">
        <v>468</v>
      </c>
      <c r="J694">
        <v>715</v>
      </c>
      <c r="K694">
        <v>0</v>
      </c>
      <c r="L694">
        <v>0</v>
      </c>
      <c r="M694">
        <v>0</v>
      </c>
      <c r="N694">
        <v>0.6</v>
      </c>
      <c r="O694">
        <v>0.8</v>
      </c>
      <c r="P694">
        <v>1.05</v>
      </c>
      <c r="Q694" t="s">
        <v>46</v>
      </c>
      <c r="R694">
        <v>5</v>
      </c>
      <c r="S694">
        <v>9</v>
      </c>
      <c r="T694" t="s">
        <v>47</v>
      </c>
      <c r="U694" t="s">
        <v>34</v>
      </c>
      <c r="V694" t="s">
        <v>50</v>
      </c>
      <c r="W694">
        <v>2019</v>
      </c>
      <c r="X694" t="s">
        <v>37</v>
      </c>
      <c r="Y694" t="s">
        <v>38</v>
      </c>
      <c r="Z694">
        <v>12</v>
      </c>
      <c r="AA694">
        <v>1</v>
      </c>
      <c r="AB694">
        <v>11</v>
      </c>
      <c r="AC694">
        <v>0</v>
      </c>
      <c r="AD694">
        <v>0</v>
      </c>
      <c r="AE694">
        <v>0</v>
      </c>
      <c r="AF694" s="10" t="e">
        <f>VLOOKUP(AS694,[1]Hoja3!$B$2:$AO$841,17,FALSE)</f>
        <v>#N/A</v>
      </c>
      <c r="AG694" s="10" t="e">
        <f>VLOOKUP(AS694,[1]Hoja3!$B$2:$AO$841,23,FALSE)</f>
        <v>#N/A</v>
      </c>
      <c r="AH694" s="10" t="e">
        <f>VLOOKUP(AS694,[1]Hoja3!$B$2:$AO$841,28,FALSE)</f>
        <v>#N/A</v>
      </c>
      <c r="AI694" s="10" t="e">
        <f>VLOOKUP(AS694,[1]Hoja3!$B$2:$AO$841,19,FALSE)</f>
        <v>#N/A</v>
      </c>
      <c r="AJ694" s="10"/>
      <c r="AK694">
        <f>IF(AE694=AY694,1,0)</f>
        <v>1</v>
      </c>
      <c r="AL694" t="e">
        <f>IF(AB694=AF694,1,0)</f>
        <v>#N/A</v>
      </c>
      <c r="AM694" t="e">
        <f>IF(AC694=AG694,1,0)</f>
        <v>#N/A</v>
      </c>
      <c r="AN694" t="e">
        <f>IF(AD694=AH694,1,0)</f>
        <v>#N/A</v>
      </c>
      <c r="AO694" t="e">
        <f>IF(H694=AI694,1,0)</f>
        <v>#N/A</v>
      </c>
      <c r="AQ694" s="8">
        <f>COUNTIF($A$2:$A$1228,A694)</f>
        <v>2</v>
      </c>
      <c r="AR694" t="e">
        <f>VLOOKUP(A694,[1]Hoja3!$C$2:$AO$841,39,FALSE)</f>
        <v>#N/A</v>
      </c>
      <c r="AS694" t="str">
        <f>A694 &amp; COUNTIF(A$2:A694,A694)</f>
        <v>09HB3315162</v>
      </c>
      <c r="AT694" s="10" t="e">
        <f>VLOOKUP(AS694,[1]Hoja3!$B$2:$AO$841,38,FALSE)</f>
        <v>#N/A</v>
      </c>
      <c r="AU694" s="9" t="e">
        <f>IF(AR694&gt;AQ694,1,0)</f>
        <v>#N/A</v>
      </c>
    </row>
    <row r="695" spans="1:48" x14ac:dyDescent="0.25">
      <c r="A695" t="s">
        <v>457</v>
      </c>
      <c r="B695">
        <v>2019</v>
      </c>
      <c r="C695" t="s">
        <v>37</v>
      </c>
      <c r="D695" t="s">
        <v>38</v>
      </c>
      <c r="E695">
        <v>12</v>
      </c>
      <c r="F695" t="s">
        <v>40</v>
      </c>
      <c r="G695">
        <v>0.66666669999999995</v>
      </c>
      <c r="H695" t="s">
        <v>58</v>
      </c>
      <c r="I695">
        <v>655</v>
      </c>
      <c r="J695">
        <v>1365</v>
      </c>
      <c r="K695">
        <v>0</v>
      </c>
      <c r="L695">
        <v>0</v>
      </c>
      <c r="M695">
        <v>0.6</v>
      </c>
      <c r="N695">
        <v>0.8</v>
      </c>
      <c r="O695">
        <v>1.05</v>
      </c>
      <c r="P695">
        <v>1.1000000000000001</v>
      </c>
      <c r="Q695" t="s">
        <v>46</v>
      </c>
      <c r="R695">
        <v>5</v>
      </c>
      <c r="S695">
        <v>9</v>
      </c>
      <c r="T695" t="s">
        <v>47</v>
      </c>
      <c r="U695" t="s">
        <v>58</v>
      </c>
      <c r="V695" t="s">
        <v>42</v>
      </c>
      <c r="W695">
        <v>2019</v>
      </c>
      <c r="X695" t="s">
        <v>37</v>
      </c>
      <c r="Y695" t="s">
        <v>38</v>
      </c>
      <c r="Z695">
        <v>17</v>
      </c>
      <c r="AA695">
        <v>0</v>
      </c>
      <c r="AB695">
        <v>15</v>
      </c>
      <c r="AC695">
        <v>0.6</v>
      </c>
      <c r="AD695">
        <v>0.13333333999999999</v>
      </c>
      <c r="AE695">
        <v>819</v>
      </c>
      <c r="AF695" s="10">
        <f>VLOOKUP(AS695,[1]Hoja3!$B$2:$AO$841,17,FALSE)</f>
        <v>15</v>
      </c>
      <c r="AG695" s="10">
        <f>VLOOKUP(AS695,[1]Hoja3!$B$2:$AO$841,23,FALSE)</f>
        <v>0.6</v>
      </c>
      <c r="AH695" s="10">
        <f>VLOOKUP(AS695,[1]Hoja3!$B$2:$AO$841,28,FALSE)</f>
        <v>0.22400000000000003</v>
      </c>
      <c r="AI695" s="10" t="str">
        <f>VLOOKUP(AS695,[1]Hoja3!$B$2:$AO$841,19,FALSE)</f>
        <v>Departmental Digital</v>
      </c>
      <c r="AJ695" s="10">
        <f>VLOOKUP(AS695,[1]Hoja3!$B$2:$AO$841,15,FALSE)</f>
        <v>0</v>
      </c>
      <c r="AK695">
        <f>IF(AE695=AY695,1,0)</f>
        <v>0</v>
      </c>
      <c r="AL695">
        <f>IF(AB695=AF695,1,0)</f>
        <v>1</v>
      </c>
      <c r="AM695">
        <f>IF(AC695=AG695,1,0)</f>
        <v>1</v>
      </c>
      <c r="AN695">
        <f>IF(AD695=AH695,1,0)</f>
        <v>0</v>
      </c>
      <c r="AO695">
        <f>IF(H695=AI695,1,0)</f>
        <v>1</v>
      </c>
      <c r="AP695">
        <f>IF(AJ695=AA695,1,0)</f>
        <v>1</v>
      </c>
      <c r="AQ695" s="8">
        <f>COUNTIF($A$2:$A$1228,A695)</f>
        <v>1</v>
      </c>
      <c r="AR695">
        <f>VLOOKUP(A695,[1]Hoja3!$C$2:$AO$841,39,FALSE)</f>
        <v>1</v>
      </c>
      <c r="AS695" t="str">
        <f>A695 &amp; COUNTIF(A$2:A695,A695)</f>
        <v>0EX92934191</v>
      </c>
      <c r="AT695" s="10">
        <f>VLOOKUP(AS695,[1]Hoja3!$B$2:$AO$841,38,FALSE)</f>
        <v>819</v>
      </c>
      <c r="AU695" s="9">
        <f>IF(AR695&gt;AQ695,1,0)</f>
        <v>0</v>
      </c>
      <c r="AV695">
        <f>IF(P695="NA",2,IF(OR(F695="INSTALACION NUEVA",F695="Mantenimiento preventivo"),3,IF(AND(AB695&lt;AF695,AK695&lt;&gt;1),4,IF(AT695&gt;AE695,1,0))))</f>
        <v>0</v>
      </c>
    </row>
    <row r="696" spans="1:48" x14ac:dyDescent="0.25">
      <c r="A696" t="s">
        <v>463</v>
      </c>
      <c r="B696">
        <v>2019</v>
      </c>
      <c r="C696" t="s">
        <v>37</v>
      </c>
      <c r="D696" t="s">
        <v>38</v>
      </c>
      <c r="E696">
        <v>12</v>
      </c>
      <c r="F696" t="s">
        <v>44</v>
      </c>
      <c r="G696">
        <v>0</v>
      </c>
      <c r="H696" t="s">
        <v>71</v>
      </c>
      <c r="I696">
        <v>468</v>
      </c>
      <c r="J696">
        <v>715</v>
      </c>
      <c r="K696">
        <v>0</v>
      </c>
      <c r="L696">
        <v>0</v>
      </c>
      <c r="M696">
        <v>0</v>
      </c>
      <c r="N696">
        <v>0.6</v>
      </c>
      <c r="O696">
        <v>0.8</v>
      </c>
      <c r="P696">
        <v>1.05</v>
      </c>
      <c r="Q696" t="s">
        <v>46</v>
      </c>
      <c r="R696">
        <v>5</v>
      </c>
      <c r="S696">
        <v>9</v>
      </c>
      <c r="T696" t="s">
        <v>47</v>
      </c>
      <c r="U696" t="s">
        <v>71</v>
      </c>
      <c r="V696" t="s">
        <v>55</v>
      </c>
      <c r="W696">
        <v>2019</v>
      </c>
      <c r="X696" t="s">
        <v>37</v>
      </c>
      <c r="Y696" t="s">
        <v>38</v>
      </c>
      <c r="Z696">
        <v>12</v>
      </c>
      <c r="AA696">
        <v>0</v>
      </c>
      <c r="AB696">
        <v>66</v>
      </c>
      <c r="AC696">
        <v>0</v>
      </c>
      <c r="AD696">
        <v>0</v>
      </c>
      <c r="AE696">
        <v>715</v>
      </c>
      <c r="AF696" s="10" t="e">
        <f>VLOOKUP(AS696,[1]Hoja3!$B$2:$AO$841,17,FALSE)</f>
        <v>#N/A</v>
      </c>
      <c r="AG696" s="10" t="e">
        <f>VLOOKUP(AS696,[1]Hoja3!$B$2:$AO$841,23,FALSE)</f>
        <v>#N/A</v>
      </c>
      <c r="AH696" s="10" t="e">
        <f>VLOOKUP(AS696,[1]Hoja3!$B$2:$AO$841,28,FALSE)</f>
        <v>#N/A</v>
      </c>
      <c r="AI696" s="10" t="e">
        <f>VLOOKUP(AS696,[1]Hoja3!$B$2:$AO$841,19,FALSE)</f>
        <v>#N/A</v>
      </c>
      <c r="AJ696" s="10"/>
      <c r="AK696">
        <f>IF(AE696=AY696,1,0)</f>
        <v>0</v>
      </c>
      <c r="AL696" t="e">
        <f>IF(AB696=AF696,1,0)</f>
        <v>#N/A</v>
      </c>
      <c r="AM696" t="e">
        <f>IF(AC696=AG696,1,0)</f>
        <v>#N/A</v>
      </c>
      <c r="AN696" t="e">
        <f>IF(AD696=AH696,1,0)</f>
        <v>#N/A</v>
      </c>
      <c r="AO696" t="e">
        <f>IF(H696=AI696,1,0)</f>
        <v>#N/A</v>
      </c>
      <c r="AQ696" s="8">
        <f>COUNTIF($A$2:$A$1228,A696)</f>
        <v>1</v>
      </c>
      <c r="AR696" t="e">
        <f>VLOOKUP(A696,[1]Hoja3!$C$2:$AO$841,39,FALSE)</f>
        <v>#N/A</v>
      </c>
      <c r="AS696" t="str">
        <f>A696 &amp; COUNTIF(A$2:A696,A696)</f>
        <v>0XLT8616311</v>
      </c>
      <c r="AT696" s="10" t="e">
        <f>VLOOKUP(AS696,[1]Hoja3!$B$2:$AO$841,38,FALSE)</f>
        <v>#N/A</v>
      </c>
      <c r="AU696" s="9" t="e">
        <f>IF(AR696&gt;AQ696,1,0)</f>
        <v>#N/A</v>
      </c>
    </row>
    <row r="697" spans="1:48" x14ac:dyDescent="0.25">
      <c r="A697" t="s">
        <v>449</v>
      </c>
      <c r="B697">
        <v>2019</v>
      </c>
      <c r="C697" t="s">
        <v>37</v>
      </c>
      <c r="D697" t="s">
        <v>38</v>
      </c>
      <c r="E697">
        <v>12</v>
      </c>
      <c r="F697" t="s">
        <v>40</v>
      </c>
      <c r="G697">
        <v>2.1</v>
      </c>
      <c r="H697" t="s">
        <v>58</v>
      </c>
      <c r="I697">
        <v>655</v>
      </c>
      <c r="J697">
        <v>1365</v>
      </c>
      <c r="K697">
        <v>0</v>
      </c>
      <c r="L697">
        <v>0</v>
      </c>
      <c r="M697">
        <v>0.6</v>
      </c>
      <c r="N697">
        <v>0.8</v>
      </c>
      <c r="O697">
        <v>1.05</v>
      </c>
      <c r="P697">
        <v>1.1000000000000001</v>
      </c>
      <c r="Q697" t="s">
        <v>46</v>
      </c>
      <c r="R697">
        <v>5</v>
      </c>
      <c r="S697">
        <v>9</v>
      </c>
      <c r="T697" t="s">
        <v>47</v>
      </c>
      <c r="U697" t="s">
        <v>45</v>
      </c>
      <c r="V697" t="s">
        <v>50</v>
      </c>
      <c r="W697">
        <v>2019</v>
      </c>
      <c r="X697" t="s">
        <v>37</v>
      </c>
      <c r="Y697" t="s">
        <v>38</v>
      </c>
      <c r="Z697">
        <v>16</v>
      </c>
      <c r="AA697">
        <v>0</v>
      </c>
      <c r="AB697">
        <v>17</v>
      </c>
      <c r="AC697">
        <v>0.8</v>
      </c>
      <c r="AD697">
        <v>0.42</v>
      </c>
      <c r="AE697">
        <v>1092</v>
      </c>
      <c r="AF697" s="10">
        <f>VLOOKUP(AS697,[1]Hoja3!$B$2:$AO$841,17,FALSE)</f>
        <v>18</v>
      </c>
      <c r="AG697" s="10">
        <f>VLOOKUP(AS697,[1]Hoja3!$B$2:$AO$841,23,FALSE)</f>
        <v>0.8</v>
      </c>
      <c r="AH697" s="10">
        <f>VLOOKUP(AS697,[1]Hoja3!$B$2:$AO$841,28,FALSE)</f>
        <v>0.55400000000000005</v>
      </c>
      <c r="AI697" s="10" t="str">
        <f>VLOOKUP(AS697,[1]Hoja3!$B$2:$AO$841,19,FALSE)</f>
        <v>Departmental Digital</v>
      </c>
      <c r="AJ697" s="10">
        <f>VLOOKUP(AS697,[1]Hoja3!$B$2:$AO$841,15,FALSE)</f>
        <v>0</v>
      </c>
      <c r="AK697">
        <f>IF(AE697=AY697,1,0)</f>
        <v>0</v>
      </c>
      <c r="AL697">
        <f>IF(AB697=AF697,1,0)</f>
        <v>0</v>
      </c>
      <c r="AM697">
        <f>IF(AC697=AG697,1,0)</f>
        <v>1</v>
      </c>
      <c r="AN697">
        <f>IF(AD697=AH697,1,0)</f>
        <v>0</v>
      </c>
      <c r="AO697">
        <f>IF(H697=AI697,1,0)</f>
        <v>1</v>
      </c>
      <c r="AP697">
        <f>IF(AJ697=AA697,1,0)</f>
        <v>1</v>
      </c>
      <c r="AQ697" s="8">
        <f>COUNTIF($A$2:$A$1228,A697)</f>
        <v>2</v>
      </c>
      <c r="AR697">
        <f>VLOOKUP(A697,[1]Hoja3!$C$2:$AO$841,39,FALSE)</f>
        <v>1</v>
      </c>
      <c r="AS697" t="str">
        <f>A697 &amp; COUNTIF(A$2:A697,A697)</f>
        <v>03AG8795441</v>
      </c>
      <c r="AT697" s="10">
        <f>VLOOKUP(AS697,[1]Hoja3!$B$2:$AO$841,38,FALSE)</f>
        <v>1092</v>
      </c>
      <c r="AU697" s="9">
        <f>IF(AR697&gt;AQ697,1,0)</f>
        <v>0</v>
      </c>
      <c r="AV697">
        <f>IF(P697="NA",2,IF(OR(F697="INSTALACION NUEVA",F697="Mantenimiento preventivo"),3,IF(AND(AB697&lt;AF697,AK697&lt;&gt;1),4,IF(AT697&gt;AE697,1,0))))</f>
        <v>4</v>
      </c>
    </row>
    <row r="698" spans="1:48" x14ac:dyDescent="0.25">
      <c r="A698" t="s">
        <v>455</v>
      </c>
      <c r="B698">
        <v>2019</v>
      </c>
      <c r="C698" t="s">
        <v>37</v>
      </c>
      <c r="D698" t="s">
        <v>38</v>
      </c>
      <c r="E698">
        <v>12</v>
      </c>
      <c r="F698" t="s">
        <v>40</v>
      </c>
      <c r="G698">
        <v>1.6666669999999999</v>
      </c>
      <c r="H698" t="s">
        <v>45</v>
      </c>
      <c r="I698">
        <v>803</v>
      </c>
      <c r="J698">
        <v>1573</v>
      </c>
      <c r="K698">
        <v>0.2</v>
      </c>
      <c r="L698">
        <v>0.6</v>
      </c>
      <c r="M698">
        <v>0.8</v>
      </c>
      <c r="N698">
        <v>1.05</v>
      </c>
      <c r="O698">
        <v>1.1000000000000001</v>
      </c>
      <c r="P698">
        <v>1.1499999999999999</v>
      </c>
      <c r="Q698" t="s">
        <v>46</v>
      </c>
      <c r="R698">
        <v>4</v>
      </c>
      <c r="S698">
        <v>6</v>
      </c>
      <c r="T698" t="s">
        <v>47</v>
      </c>
      <c r="U698" t="s">
        <v>48</v>
      </c>
      <c r="V698" t="s">
        <v>42</v>
      </c>
      <c r="W698">
        <v>2019</v>
      </c>
      <c r="X698" t="s">
        <v>37</v>
      </c>
      <c r="Y698" t="s">
        <v>38</v>
      </c>
      <c r="Z698">
        <v>12</v>
      </c>
      <c r="AA698">
        <v>0</v>
      </c>
      <c r="AB698">
        <v>15</v>
      </c>
      <c r="AC698">
        <v>0.8</v>
      </c>
      <c r="AD698">
        <v>0.41666674999999997</v>
      </c>
      <c r="AE698">
        <v>1258.4000000000001</v>
      </c>
      <c r="AF698" s="10">
        <f>VLOOKUP(AS698,[1]Hoja3!$B$2:$AO$841,17,FALSE)</f>
        <v>32</v>
      </c>
      <c r="AG698" s="10">
        <f>VLOOKUP(AS698,[1]Hoja3!$B$2:$AO$841,23,FALSE)</f>
        <v>1.1000000000000001</v>
      </c>
      <c r="AH698" s="10">
        <f>VLOOKUP(AS698,[1]Hoja3!$B$2:$AO$841,28,FALSE)</f>
        <v>0.63749999999999996</v>
      </c>
      <c r="AI698" s="10" t="str">
        <f>VLOOKUP(AS698,[1]Hoja3!$B$2:$AO$841,19,FALSE)</f>
        <v>Light Production Digital Business</v>
      </c>
      <c r="AJ698" s="10">
        <f>VLOOKUP(AS698,[1]Hoja3!$B$2:$AO$841,15,FALSE)</f>
        <v>0</v>
      </c>
      <c r="AK698">
        <f>IF(AE698=AY698,1,0)</f>
        <v>0</v>
      </c>
      <c r="AL698">
        <f>IF(AB698=AF698,1,0)</f>
        <v>0</v>
      </c>
      <c r="AM698">
        <f>IF(AC698=AG698,1,0)</f>
        <v>0</v>
      </c>
      <c r="AN698">
        <f>IF(AD698=AH698,1,0)</f>
        <v>0</v>
      </c>
      <c r="AO698">
        <f>IF(H698=AI698,1,0)</f>
        <v>1</v>
      </c>
      <c r="AP698">
        <f>IF(AJ698=AA698,1,0)</f>
        <v>1</v>
      </c>
      <c r="AQ698" s="8">
        <f>COUNTIF($A$2:$A$1228,A698)</f>
        <v>2</v>
      </c>
      <c r="AR698">
        <f>VLOOKUP(A698,[1]Hoja3!$C$2:$AO$841,39,FALSE)</f>
        <v>2</v>
      </c>
      <c r="AS698" t="str">
        <f>A698 &amp; COUNTIF(A$2:A698,A698)</f>
        <v>0BG09723501</v>
      </c>
      <c r="AT698" s="10">
        <f>VLOOKUP(AS698,[1]Hoja3!$B$2:$AO$841,38,FALSE)</f>
        <v>1730.3000000000004</v>
      </c>
      <c r="AU698" s="9">
        <f>IF(AR698&gt;AQ698,1,0)</f>
        <v>0</v>
      </c>
      <c r="AV698">
        <f>IF(P698="NA",2,IF(OR(F698="INSTALACION NUEVA",F698="Mantenimiento preventivo"),3,IF(AND(AB698&lt;AF698,AK698&lt;&gt;1),4,IF(AT698&gt;AE698,1,0))))</f>
        <v>4</v>
      </c>
    </row>
    <row r="699" spans="1:48" x14ac:dyDescent="0.25">
      <c r="A699" t="s">
        <v>806</v>
      </c>
      <c r="B699">
        <v>2019</v>
      </c>
      <c r="C699" t="s">
        <v>37</v>
      </c>
      <c r="D699" t="s">
        <v>38</v>
      </c>
      <c r="E699">
        <v>12</v>
      </c>
      <c r="F699" t="s">
        <v>40</v>
      </c>
      <c r="G699">
        <v>0.76666670000000003</v>
      </c>
      <c r="H699" t="s">
        <v>116</v>
      </c>
      <c r="I699">
        <v>655</v>
      </c>
      <c r="J699">
        <v>1365</v>
      </c>
      <c r="K699">
        <v>0</v>
      </c>
      <c r="L699">
        <v>0</v>
      </c>
      <c r="M699">
        <v>0.6</v>
      </c>
      <c r="N699">
        <v>0.8</v>
      </c>
      <c r="O699">
        <v>1.05</v>
      </c>
      <c r="P699">
        <v>1.1000000000000001</v>
      </c>
      <c r="Q699" t="s">
        <v>46</v>
      </c>
      <c r="R699">
        <v>5</v>
      </c>
      <c r="S699">
        <v>9</v>
      </c>
      <c r="T699" t="s">
        <v>47</v>
      </c>
      <c r="U699" t="s">
        <v>45</v>
      </c>
      <c r="V699" t="s">
        <v>50</v>
      </c>
      <c r="W699">
        <v>2019</v>
      </c>
      <c r="X699" t="s">
        <v>37</v>
      </c>
      <c r="Y699" t="s">
        <v>38</v>
      </c>
      <c r="Z699">
        <v>12</v>
      </c>
      <c r="AA699">
        <v>1</v>
      </c>
      <c r="AB699">
        <v>0</v>
      </c>
      <c r="AC699">
        <v>0</v>
      </c>
      <c r="AD699">
        <v>0</v>
      </c>
      <c r="AE699">
        <v>0</v>
      </c>
      <c r="AF699" s="10" t="e">
        <f>VLOOKUP(AS699,[1]Hoja3!$B$2:$AO$841,17,FALSE)</f>
        <v>#N/A</v>
      </c>
      <c r="AG699" s="10" t="e">
        <f>VLOOKUP(AS699,[1]Hoja3!$B$2:$AO$841,23,FALSE)</f>
        <v>#N/A</v>
      </c>
      <c r="AH699" s="10" t="e">
        <f>VLOOKUP(AS699,[1]Hoja3!$B$2:$AO$841,28,FALSE)</f>
        <v>#N/A</v>
      </c>
      <c r="AI699" s="10" t="e">
        <f>VLOOKUP(AS699,[1]Hoja3!$B$2:$AO$841,19,FALSE)</f>
        <v>#N/A</v>
      </c>
      <c r="AJ699" s="10"/>
      <c r="AK699">
        <f>IF(AE699=AY699,1,0)</f>
        <v>1</v>
      </c>
      <c r="AL699" t="e">
        <f>IF(AB699=AF699,1,0)</f>
        <v>#N/A</v>
      </c>
      <c r="AM699" t="e">
        <f>IF(AC699=AG699,1,0)</f>
        <v>#N/A</v>
      </c>
      <c r="AN699" t="e">
        <f>IF(AD699=AH699,1,0)</f>
        <v>#N/A</v>
      </c>
      <c r="AO699" t="e">
        <f>IF(H699=AI699,1,0)</f>
        <v>#N/A</v>
      </c>
      <c r="AQ699" s="8">
        <f>COUNTIF($A$2:$A$1228,A699)</f>
        <v>4</v>
      </c>
      <c r="AR699">
        <f>VLOOKUP(A699,[1]Hoja3!$C$2:$AO$841,39,FALSE)</f>
        <v>1</v>
      </c>
      <c r="AS699" t="str">
        <f>A699 &amp; COUNTIF(A$2:A699,A699)</f>
        <v>0Y4X8487522</v>
      </c>
      <c r="AT699" s="10" t="e">
        <f>VLOOKUP(AS699,[1]Hoja3!$B$2:$AO$841,38,FALSE)</f>
        <v>#N/A</v>
      </c>
      <c r="AU699" s="9">
        <f>IF(AR699&gt;AQ699,1,0)</f>
        <v>0</v>
      </c>
    </row>
    <row r="700" spans="1:48" x14ac:dyDescent="0.25">
      <c r="A700" t="s">
        <v>127</v>
      </c>
      <c r="B700">
        <v>2019</v>
      </c>
      <c r="C700" t="s">
        <v>37</v>
      </c>
      <c r="D700" t="s">
        <v>38</v>
      </c>
      <c r="E700">
        <v>12</v>
      </c>
      <c r="F700" t="s">
        <v>40</v>
      </c>
      <c r="G700">
        <v>0</v>
      </c>
      <c r="H700" t="s">
        <v>58</v>
      </c>
      <c r="I700">
        <v>655</v>
      </c>
      <c r="J700">
        <v>1365</v>
      </c>
      <c r="K700">
        <v>0</v>
      </c>
      <c r="L700">
        <v>0</v>
      </c>
      <c r="M700">
        <v>0.6</v>
      </c>
      <c r="N700">
        <v>0.8</v>
      </c>
      <c r="O700">
        <v>1.05</v>
      </c>
      <c r="P700">
        <v>1.1000000000000001</v>
      </c>
      <c r="Q700" t="s">
        <v>46</v>
      </c>
      <c r="R700">
        <v>5</v>
      </c>
      <c r="S700">
        <v>9</v>
      </c>
      <c r="T700" t="s">
        <v>47</v>
      </c>
      <c r="U700" t="s">
        <v>58</v>
      </c>
      <c r="V700" t="s">
        <v>55</v>
      </c>
      <c r="W700">
        <v>2019</v>
      </c>
      <c r="X700" t="s">
        <v>37</v>
      </c>
      <c r="Y700" t="s">
        <v>38</v>
      </c>
      <c r="Z700">
        <v>12</v>
      </c>
      <c r="AA700">
        <v>0</v>
      </c>
      <c r="AB700">
        <v>11</v>
      </c>
      <c r="AC700">
        <v>0.6</v>
      </c>
      <c r="AD700">
        <v>0</v>
      </c>
      <c r="AE700">
        <v>819</v>
      </c>
      <c r="AF700" s="10">
        <f>VLOOKUP(AS700,[1]Hoja3!$B$2:$AO$841,17,FALSE)</f>
        <v>11</v>
      </c>
      <c r="AG700" s="10">
        <f>VLOOKUP(AS700,[1]Hoja3!$B$2:$AO$841,23,FALSE)</f>
        <v>0.6</v>
      </c>
      <c r="AH700" s="10">
        <f>VLOOKUP(AS700,[1]Hoja3!$B$2:$AO$841,28,FALSE)</f>
        <v>0</v>
      </c>
      <c r="AI700" s="10" t="str">
        <f>VLOOKUP(AS700,[1]Hoja3!$B$2:$AO$841,19,FALSE)</f>
        <v>Departmental Digital</v>
      </c>
      <c r="AJ700" s="10">
        <f>VLOOKUP(AS700,[1]Hoja3!$B$2:$AO$841,15,FALSE)</f>
        <v>0</v>
      </c>
      <c r="AK700">
        <f>IF(AE700=AY700,1,0)</f>
        <v>0</v>
      </c>
      <c r="AL700">
        <f>IF(AB700=AF700,1,0)</f>
        <v>1</v>
      </c>
      <c r="AM700">
        <f>IF(AC700=AG700,1,0)</f>
        <v>1</v>
      </c>
      <c r="AN700">
        <f>IF(AD700=AH700,1,0)</f>
        <v>1</v>
      </c>
      <c r="AO700">
        <f>IF(H700=AI700,1,0)</f>
        <v>1</v>
      </c>
      <c r="AP700">
        <f>IF(AJ700=AA700,1,0)</f>
        <v>1</v>
      </c>
      <c r="AQ700" s="8">
        <f>COUNTIF($A$2:$A$1228,A700)</f>
        <v>2</v>
      </c>
      <c r="AR700">
        <f>VLOOKUP(A700,[1]Hoja3!$C$2:$AO$841,39,FALSE)</f>
        <v>2</v>
      </c>
      <c r="AS700" t="str">
        <f>A700 &amp; COUNTIF(A$2:A700,A700)</f>
        <v>0EX73872362</v>
      </c>
      <c r="AT700" s="10">
        <f>VLOOKUP(AS700,[1]Hoja3!$B$2:$AO$841,38,FALSE)</f>
        <v>819</v>
      </c>
      <c r="AU700" s="9">
        <f>IF(AR700&gt;AQ700,1,0)</f>
        <v>0</v>
      </c>
      <c r="AV700">
        <f>IF(P700="NA",2,IF(OR(F700="INSTALACION NUEVA",F700="Mantenimiento preventivo"),3,IF(AND(AB700&lt;AF700,AK700&lt;&gt;1),4,IF(AT700&gt;AE700,1,0))))</f>
        <v>0</v>
      </c>
    </row>
    <row r="701" spans="1:48" x14ac:dyDescent="0.25">
      <c r="A701" t="s">
        <v>465</v>
      </c>
      <c r="B701">
        <v>2019</v>
      </c>
      <c r="C701" t="s">
        <v>37</v>
      </c>
      <c r="D701" t="s">
        <v>38</v>
      </c>
      <c r="E701">
        <v>12</v>
      </c>
      <c r="F701" t="s">
        <v>40</v>
      </c>
      <c r="G701">
        <v>3.4333330000000002</v>
      </c>
      <c r="H701" t="s">
        <v>58</v>
      </c>
      <c r="I701">
        <v>655</v>
      </c>
      <c r="J701">
        <v>1365</v>
      </c>
      <c r="K701">
        <v>0</v>
      </c>
      <c r="L701">
        <v>0</v>
      </c>
      <c r="M701">
        <v>0.6</v>
      </c>
      <c r="N701">
        <v>0.8</v>
      </c>
      <c r="O701">
        <v>1.05</v>
      </c>
      <c r="P701">
        <v>1.1000000000000001</v>
      </c>
      <c r="Q701" t="s">
        <v>46</v>
      </c>
      <c r="R701">
        <v>5</v>
      </c>
      <c r="S701">
        <v>9</v>
      </c>
      <c r="T701" t="s">
        <v>85</v>
      </c>
      <c r="U701" t="s">
        <v>45</v>
      </c>
      <c r="V701" t="s">
        <v>55</v>
      </c>
      <c r="W701">
        <v>2019</v>
      </c>
      <c r="X701" t="s">
        <v>37</v>
      </c>
      <c r="Y701" t="s">
        <v>38</v>
      </c>
      <c r="Z701">
        <v>15</v>
      </c>
      <c r="AA701">
        <v>0</v>
      </c>
      <c r="AB701">
        <v>113</v>
      </c>
      <c r="AC701">
        <v>1.1000000000000001</v>
      </c>
      <c r="AD701">
        <v>0.38148144444444398</v>
      </c>
      <c r="AE701">
        <v>1501.5</v>
      </c>
      <c r="AF701" s="10">
        <f>VLOOKUP(AS701,[1]Hoja3!$B$2:$AO$841,17,FALSE)</f>
        <v>123</v>
      </c>
      <c r="AG701" s="10">
        <f>VLOOKUP(AS701,[1]Hoja3!$B$2:$AO$841,23,FALSE)</f>
        <v>1.1000000000000001</v>
      </c>
      <c r="AH701" s="10">
        <f>VLOOKUP(AS701,[1]Hoja3!$B$2:$AO$841,28,FALSE)</f>
        <v>0.39666666666666667</v>
      </c>
      <c r="AI701" s="10" t="str">
        <f>VLOOKUP(AS701,[1]Hoja3!$B$2:$AO$841,19,FALSE)</f>
        <v>Departmental Digital</v>
      </c>
      <c r="AJ701" s="10">
        <f>VLOOKUP(AS701,[1]Hoja3!$B$2:$AO$841,15,FALSE)</f>
        <v>0</v>
      </c>
      <c r="AK701">
        <f>IF(AE701=AY701,1,0)</f>
        <v>0</v>
      </c>
      <c r="AL701">
        <f>IF(AB701=AF701,1,0)</f>
        <v>0</v>
      </c>
      <c r="AM701">
        <f>IF(AC701=AG701,1,0)</f>
        <v>1</v>
      </c>
      <c r="AN701">
        <f>IF(AD701=AH701,1,0)</f>
        <v>0</v>
      </c>
      <c r="AO701">
        <f>IF(H701=AI701,1,0)</f>
        <v>1</v>
      </c>
      <c r="AP701">
        <f>IF(AJ701=AA701,1,0)</f>
        <v>1</v>
      </c>
      <c r="AQ701" s="8">
        <f>COUNTIF($A$2:$A$1228,A701)</f>
        <v>1</v>
      </c>
      <c r="AR701">
        <f>VLOOKUP(A701,[1]Hoja3!$C$2:$AO$841,39,FALSE)</f>
        <v>1</v>
      </c>
      <c r="AS701" t="str">
        <f>A701 &amp; COUNTIF(A$2:A701,A701)</f>
        <v>0Y4X8316381</v>
      </c>
      <c r="AT701" s="10">
        <f>VLOOKUP(AS701,[1]Hoja3!$B$2:$AO$841,38,FALSE)</f>
        <v>1501.5000000000002</v>
      </c>
      <c r="AU701" s="9">
        <f>IF(AR701&gt;AQ701,1,0)</f>
        <v>0</v>
      </c>
      <c r="AV701">
        <f>IF(P701="NA",2,IF(OR(F701="INSTALACION NUEVA",F701="Mantenimiento preventivo"),3,IF(AND(AB701&lt;AF701,AK701&lt;&gt;1),4,IF(AT701&gt;AE701,1,0))))</f>
        <v>4</v>
      </c>
    </row>
    <row r="702" spans="1:48" x14ac:dyDescent="0.25">
      <c r="A702" t="s">
        <v>459</v>
      </c>
      <c r="B702">
        <v>2019</v>
      </c>
      <c r="C702" t="s">
        <v>37</v>
      </c>
      <c r="D702" t="s">
        <v>38</v>
      </c>
      <c r="E702">
        <v>12</v>
      </c>
      <c r="F702" t="s">
        <v>40</v>
      </c>
      <c r="G702">
        <v>0.3333333</v>
      </c>
      <c r="H702" t="s">
        <v>58</v>
      </c>
      <c r="I702">
        <v>655</v>
      </c>
      <c r="J702">
        <v>1365</v>
      </c>
      <c r="K702">
        <v>0</v>
      </c>
      <c r="L702">
        <v>0</v>
      </c>
      <c r="M702">
        <v>0.6</v>
      </c>
      <c r="N702">
        <v>0.8</v>
      </c>
      <c r="O702">
        <v>1.05</v>
      </c>
      <c r="P702">
        <v>1.1000000000000001</v>
      </c>
      <c r="Q702" t="s">
        <v>46</v>
      </c>
      <c r="R702">
        <v>5</v>
      </c>
      <c r="S702">
        <v>9</v>
      </c>
      <c r="T702" t="s">
        <v>47</v>
      </c>
      <c r="U702" t="s">
        <v>58</v>
      </c>
      <c r="V702" t="s">
        <v>36</v>
      </c>
      <c r="W702">
        <v>2019</v>
      </c>
      <c r="X702" t="s">
        <v>37</v>
      </c>
      <c r="Y702" t="s">
        <v>38</v>
      </c>
      <c r="Z702">
        <v>15</v>
      </c>
      <c r="AA702">
        <v>0</v>
      </c>
      <c r="AB702">
        <v>149</v>
      </c>
      <c r="AC702">
        <v>1.1000000000000001</v>
      </c>
      <c r="AD702">
        <v>6.6666660000000003E-2</v>
      </c>
      <c r="AE702">
        <v>1501.5</v>
      </c>
      <c r="AF702" s="10">
        <f>VLOOKUP(AS702,[1]Hoja3!$B$2:$AO$841,17,FALSE)</f>
        <v>150</v>
      </c>
      <c r="AG702" s="10">
        <f>VLOOKUP(AS702,[1]Hoja3!$B$2:$AO$841,23,FALSE)</f>
        <v>1.1000000000000001</v>
      </c>
      <c r="AH702" s="10">
        <f>VLOOKUP(AS702,[1]Hoja3!$B$2:$AO$841,28,FALSE)</f>
        <v>0.55400000000000005</v>
      </c>
      <c r="AI702" s="10" t="str">
        <f>VLOOKUP(AS702,[1]Hoja3!$B$2:$AO$841,19,FALSE)</f>
        <v>Departmental Digital</v>
      </c>
      <c r="AJ702" s="10">
        <f>VLOOKUP(AS702,[1]Hoja3!$B$2:$AO$841,15,FALSE)</f>
        <v>0</v>
      </c>
      <c r="AK702">
        <f>IF(AE702=AY702,1,0)</f>
        <v>0</v>
      </c>
      <c r="AL702">
        <f>IF(AB702=AF702,1,0)</f>
        <v>0</v>
      </c>
      <c r="AM702">
        <f>IF(AC702=AG702,1,0)</f>
        <v>1</v>
      </c>
      <c r="AN702">
        <f>IF(AD702=AH702,1,0)</f>
        <v>0</v>
      </c>
      <c r="AO702">
        <f>IF(H702=AI702,1,0)</f>
        <v>1</v>
      </c>
      <c r="AP702">
        <f>IF(AJ702=AA702,1,0)</f>
        <v>1</v>
      </c>
      <c r="AQ702" s="8">
        <f>COUNTIF($A$2:$A$1228,A702)</f>
        <v>1</v>
      </c>
      <c r="AR702">
        <f>VLOOKUP(A702,[1]Hoja3!$C$2:$AO$841,39,FALSE)</f>
        <v>1</v>
      </c>
      <c r="AS702" t="str">
        <f>A702 &amp; COUNTIF(A$2:A702,A702)</f>
        <v>0X767076441</v>
      </c>
      <c r="AT702" s="10">
        <f>VLOOKUP(AS702,[1]Hoja3!$B$2:$AO$841,38,FALSE)</f>
        <v>1501.5000000000002</v>
      </c>
      <c r="AU702" s="9">
        <f>IF(AR702&gt;AQ702,1,0)</f>
        <v>0</v>
      </c>
      <c r="AV702">
        <f>IF(P702="NA",2,IF(OR(F702="INSTALACION NUEVA",F702="Mantenimiento preventivo"),3,IF(AND(AB702&lt;AF702,AK702&lt;&gt;1),4,IF(AT702&gt;AE702,1,0))))</f>
        <v>4</v>
      </c>
    </row>
    <row r="703" spans="1:48" x14ac:dyDescent="0.25">
      <c r="A703" t="s">
        <v>175</v>
      </c>
      <c r="B703">
        <v>2019</v>
      </c>
      <c r="C703" t="s">
        <v>37</v>
      </c>
      <c r="D703" t="s">
        <v>38</v>
      </c>
      <c r="E703">
        <v>12</v>
      </c>
      <c r="F703" t="s">
        <v>40</v>
      </c>
      <c r="G703">
        <v>0.4</v>
      </c>
      <c r="H703" t="s">
        <v>54</v>
      </c>
      <c r="I703">
        <v>803</v>
      </c>
      <c r="J703">
        <v>1573</v>
      </c>
      <c r="K703">
        <v>0.2</v>
      </c>
      <c r="L703">
        <v>0.6</v>
      </c>
      <c r="M703">
        <v>0.8</v>
      </c>
      <c r="N703">
        <v>1.05</v>
      </c>
      <c r="O703">
        <v>1.1000000000000001</v>
      </c>
      <c r="P703">
        <v>1.1499999999999999</v>
      </c>
      <c r="Q703" t="s">
        <v>46</v>
      </c>
      <c r="R703">
        <v>4</v>
      </c>
      <c r="S703">
        <v>6</v>
      </c>
      <c r="T703" t="s">
        <v>47</v>
      </c>
      <c r="U703" t="s">
        <v>54</v>
      </c>
      <c r="V703" t="s">
        <v>42</v>
      </c>
      <c r="W703">
        <v>2019</v>
      </c>
      <c r="X703" t="s">
        <v>37</v>
      </c>
      <c r="Y703" t="s">
        <v>38</v>
      </c>
      <c r="Z703">
        <v>17</v>
      </c>
      <c r="AA703">
        <v>0</v>
      </c>
      <c r="AB703">
        <v>10</v>
      </c>
      <c r="AC703">
        <v>0.8</v>
      </c>
      <c r="AD703">
        <v>0.1</v>
      </c>
      <c r="AE703">
        <v>1258.4000000000001</v>
      </c>
      <c r="AF703" s="10">
        <f>VLOOKUP(AS703,[1]Hoja3!$B$2:$AO$841,17,FALSE)</f>
        <v>10</v>
      </c>
      <c r="AG703" s="10">
        <f>VLOOKUP(AS703,[1]Hoja3!$B$2:$AO$841,23,FALSE)</f>
        <v>0.8</v>
      </c>
      <c r="AH703" s="10">
        <f>VLOOKUP(AS703,[1]Hoja3!$B$2:$AO$841,28,FALSE)</f>
        <v>0.1125</v>
      </c>
      <c r="AI703" s="10" t="str">
        <f>VLOOKUP(AS703,[1]Hoja3!$B$2:$AO$841,19,FALSE)</f>
        <v>Entry Production Color Low/Mid</v>
      </c>
      <c r="AJ703" s="10">
        <f>VLOOKUP(AS703,[1]Hoja3!$B$2:$AO$841,15,FALSE)</f>
        <v>0</v>
      </c>
      <c r="AK703">
        <f>IF(AE703=AY703,1,0)</f>
        <v>0</v>
      </c>
      <c r="AL703">
        <f>IF(AB703=AF703,1,0)</f>
        <v>1</v>
      </c>
      <c r="AM703">
        <f>IF(AC703=AG703,1,0)</f>
        <v>1</v>
      </c>
      <c r="AN703">
        <f>IF(AD703=AH703,1,0)</f>
        <v>0</v>
      </c>
      <c r="AO703">
        <f>IF(H703=AI703,1,0)</f>
        <v>1</v>
      </c>
      <c r="AP703">
        <f>IF(AJ703=AA703,1,0)</f>
        <v>1</v>
      </c>
      <c r="AQ703" s="8">
        <f>COUNTIF($A$2:$A$1228,A703)</f>
        <v>2</v>
      </c>
      <c r="AR703">
        <f>VLOOKUP(A703,[1]Hoja3!$C$2:$AO$841,39,FALSE)</f>
        <v>2</v>
      </c>
      <c r="AS703" t="str">
        <f>A703 &amp; COUNTIF(A$2:A703,A703)</f>
        <v>0E2B6583042</v>
      </c>
      <c r="AT703" s="10">
        <f>VLOOKUP(AS703,[1]Hoja3!$B$2:$AO$841,38,FALSE)</f>
        <v>1258.4000000000003</v>
      </c>
      <c r="AU703" s="9">
        <f>IF(AR703&gt;AQ703,1,0)</f>
        <v>0</v>
      </c>
      <c r="AV703">
        <f>IF(P703="NA",2,IF(OR(F703="INSTALACION NUEVA",F703="Mantenimiento preventivo"),3,IF(AND(AB703&lt;AF703,AK703&lt;&gt;1),4,IF(AT703&gt;AE703,1,0))))</f>
        <v>0</v>
      </c>
    </row>
    <row r="704" spans="1:48" x14ac:dyDescent="0.25">
      <c r="A704" t="s">
        <v>878</v>
      </c>
      <c r="B704">
        <v>2019</v>
      </c>
      <c r="C704" t="s">
        <v>37</v>
      </c>
      <c r="D704" t="s">
        <v>38</v>
      </c>
      <c r="E704">
        <v>12</v>
      </c>
      <c r="F704" t="s">
        <v>44</v>
      </c>
      <c r="G704">
        <v>0</v>
      </c>
      <c r="I704" t="s">
        <v>33</v>
      </c>
      <c r="J704" t="s">
        <v>33</v>
      </c>
      <c r="K704" t="s">
        <v>33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R704" t="s">
        <v>33</v>
      </c>
      <c r="S704" t="s">
        <v>33</v>
      </c>
      <c r="U704" t="s">
        <v>34</v>
      </c>
      <c r="V704" t="s">
        <v>50</v>
      </c>
      <c r="W704">
        <v>2019</v>
      </c>
      <c r="X704" t="s">
        <v>37</v>
      </c>
      <c r="Y704" t="s">
        <v>38</v>
      </c>
      <c r="Z704">
        <v>12</v>
      </c>
      <c r="AA704" t="s">
        <v>33</v>
      </c>
      <c r="AB704">
        <v>0</v>
      </c>
      <c r="AC704">
        <v>0</v>
      </c>
      <c r="AD704">
        <v>0</v>
      </c>
      <c r="AE704">
        <v>0</v>
      </c>
      <c r="AF704" s="10" t="e">
        <f>VLOOKUP(AS704,[1]Hoja3!$B$2:$AO$841,17,FALSE)</f>
        <v>#N/A</v>
      </c>
      <c r="AG704" s="10" t="e">
        <f>VLOOKUP(AS704,[1]Hoja3!$B$2:$AO$841,23,FALSE)</f>
        <v>#N/A</v>
      </c>
      <c r="AH704" s="10" t="e">
        <f>VLOOKUP(AS704,[1]Hoja3!$B$2:$AO$841,28,FALSE)</f>
        <v>#N/A</v>
      </c>
      <c r="AI704" s="10" t="e">
        <f>VLOOKUP(AS704,[1]Hoja3!$B$2:$AO$841,19,FALSE)</f>
        <v>#N/A</v>
      </c>
      <c r="AJ704" s="10"/>
      <c r="AK704">
        <f>IF(AE704=AY704,1,0)</f>
        <v>1</v>
      </c>
      <c r="AL704" t="e">
        <f>IF(AB704=AF704,1,0)</f>
        <v>#N/A</v>
      </c>
      <c r="AM704" t="e">
        <f>IF(AC704=AG704,1,0)</f>
        <v>#N/A</v>
      </c>
      <c r="AN704" t="e">
        <f>IF(AD704=AH704,1,0)</f>
        <v>#N/A</v>
      </c>
      <c r="AO704" t="e">
        <f>IF(H704=AI704,1,0)</f>
        <v>#N/A</v>
      </c>
      <c r="AQ704" s="8">
        <f>COUNTIF($A$2:$A$1228,A704)</f>
        <v>1</v>
      </c>
      <c r="AR704" t="e">
        <f>VLOOKUP(A704,[1]Hoja3!$C$2:$AO$841,39,FALSE)</f>
        <v>#N/A</v>
      </c>
      <c r="AS704" t="str">
        <f>A704 &amp; COUNTIF(A$2:A704,A704)</f>
        <v>09HB3336421</v>
      </c>
      <c r="AT704" s="10" t="e">
        <f>VLOOKUP(AS704,[1]Hoja3!$B$2:$AO$841,38,FALSE)</f>
        <v>#N/A</v>
      </c>
      <c r="AU704" s="9" t="e">
        <f>IF(AR704&gt;AQ704,1,0)</f>
        <v>#N/A</v>
      </c>
    </row>
    <row r="705" spans="1:48" x14ac:dyDescent="0.25">
      <c r="A705" t="s">
        <v>879</v>
      </c>
      <c r="B705">
        <v>2019</v>
      </c>
      <c r="C705" t="s">
        <v>37</v>
      </c>
      <c r="D705" t="s">
        <v>38</v>
      </c>
      <c r="E705">
        <v>12</v>
      </c>
      <c r="F705" t="s">
        <v>44</v>
      </c>
      <c r="G705">
        <v>0</v>
      </c>
      <c r="I705" t="s">
        <v>33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R705" t="s">
        <v>33</v>
      </c>
      <c r="S705" t="s">
        <v>33</v>
      </c>
      <c r="U705" t="s">
        <v>34</v>
      </c>
      <c r="V705" t="s">
        <v>50</v>
      </c>
      <c r="W705">
        <v>2019</v>
      </c>
      <c r="X705" t="s">
        <v>37</v>
      </c>
      <c r="Y705" t="s">
        <v>38</v>
      </c>
      <c r="Z705">
        <v>12</v>
      </c>
      <c r="AA705" t="s">
        <v>33</v>
      </c>
      <c r="AB705">
        <v>16</v>
      </c>
      <c r="AC705">
        <v>0</v>
      </c>
      <c r="AD705">
        <v>0</v>
      </c>
      <c r="AE705">
        <v>0</v>
      </c>
      <c r="AF705" s="10" t="e">
        <f>VLOOKUP(AS705,[1]Hoja3!$B$2:$AO$841,17,FALSE)</f>
        <v>#N/A</v>
      </c>
      <c r="AG705" s="10" t="e">
        <f>VLOOKUP(AS705,[1]Hoja3!$B$2:$AO$841,23,FALSE)</f>
        <v>#N/A</v>
      </c>
      <c r="AH705" s="10" t="e">
        <f>VLOOKUP(AS705,[1]Hoja3!$B$2:$AO$841,28,FALSE)</f>
        <v>#N/A</v>
      </c>
      <c r="AI705" s="10" t="e">
        <f>VLOOKUP(AS705,[1]Hoja3!$B$2:$AO$841,19,FALSE)</f>
        <v>#N/A</v>
      </c>
      <c r="AJ705" s="10"/>
      <c r="AK705">
        <f>IF(AE705=AY705,1,0)</f>
        <v>1</v>
      </c>
      <c r="AL705" t="e">
        <f>IF(AB705=AF705,1,0)</f>
        <v>#N/A</v>
      </c>
      <c r="AM705" t="e">
        <f>IF(AC705=AG705,1,0)</f>
        <v>#N/A</v>
      </c>
      <c r="AN705" t="e">
        <f>IF(AD705=AH705,1,0)</f>
        <v>#N/A</v>
      </c>
      <c r="AO705" t="e">
        <f>IF(H705=AI705,1,0)</f>
        <v>#N/A</v>
      </c>
      <c r="AQ705" s="8">
        <f>COUNTIF($A$2:$A$1228,A705)</f>
        <v>1</v>
      </c>
      <c r="AR705" t="e">
        <f>VLOOKUP(A705,[1]Hoja3!$C$2:$AO$841,39,FALSE)</f>
        <v>#N/A</v>
      </c>
      <c r="AS705" t="str">
        <f>A705 &amp; COUNTIF(A$2:A705,A705)</f>
        <v>09HB3320641</v>
      </c>
      <c r="AT705" s="10" t="e">
        <f>VLOOKUP(AS705,[1]Hoja3!$B$2:$AO$841,38,FALSE)</f>
        <v>#N/A</v>
      </c>
      <c r="AU705" s="9" t="e">
        <f>IF(AR705&gt;AQ705,1,0)</f>
        <v>#N/A</v>
      </c>
    </row>
    <row r="706" spans="1:48" x14ac:dyDescent="0.25">
      <c r="A706" t="s">
        <v>335</v>
      </c>
      <c r="B706">
        <v>2019</v>
      </c>
      <c r="C706" t="s">
        <v>37</v>
      </c>
      <c r="D706" t="s">
        <v>38</v>
      </c>
      <c r="E706">
        <v>14</v>
      </c>
      <c r="F706" t="s">
        <v>40</v>
      </c>
      <c r="G706">
        <v>8.3333340000000006E-2</v>
      </c>
      <c r="H706" t="s">
        <v>45</v>
      </c>
      <c r="I706">
        <v>803</v>
      </c>
      <c r="J706">
        <v>1573</v>
      </c>
      <c r="K706">
        <v>0.2</v>
      </c>
      <c r="L706">
        <v>0.6</v>
      </c>
      <c r="M706">
        <v>0.8</v>
      </c>
      <c r="N706">
        <v>1.05</v>
      </c>
      <c r="O706">
        <v>1.1000000000000001</v>
      </c>
      <c r="P706">
        <v>1.1499999999999999</v>
      </c>
      <c r="Q706" t="s">
        <v>46</v>
      </c>
      <c r="R706">
        <v>4</v>
      </c>
      <c r="S706">
        <v>6</v>
      </c>
      <c r="T706" t="s">
        <v>47</v>
      </c>
      <c r="U706" t="s">
        <v>48</v>
      </c>
      <c r="V706" t="s">
        <v>83</v>
      </c>
      <c r="W706">
        <v>2019</v>
      </c>
      <c r="X706" t="s">
        <v>37</v>
      </c>
      <c r="Y706" t="s">
        <v>38</v>
      </c>
      <c r="Z706">
        <v>15</v>
      </c>
      <c r="AA706">
        <v>0</v>
      </c>
      <c r="AB706">
        <v>4</v>
      </c>
      <c r="AC706">
        <v>0.6</v>
      </c>
      <c r="AD706">
        <v>2.0833335000000001E-2</v>
      </c>
      <c r="AE706">
        <v>943.8</v>
      </c>
      <c r="AF706" s="10">
        <f>VLOOKUP(AS706,[1]Hoja3!$B$2:$AO$841,17,FALSE)</f>
        <v>4</v>
      </c>
      <c r="AG706" s="10">
        <f>VLOOKUP(AS706,[1]Hoja3!$B$2:$AO$841,23,FALSE)</f>
        <v>0.6</v>
      </c>
      <c r="AH706" s="10">
        <f>VLOOKUP(AS706,[1]Hoja3!$B$2:$AO$841,28,FALSE)</f>
        <v>0.375</v>
      </c>
      <c r="AI706" s="10" t="str">
        <f>VLOOKUP(AS706,[1]Hoja3!$B$2:$AO$841,19,FALSE)</f>
        <v>Light Production Digital Business</v>
      </c>
      <c r="AJ706" s="10">
        <f>VLOOKUP(AS706,[1]Hoja3!$B$2:$AO$841,15,FALSE)</f>
        <v>0</v>
      </c>
      <c r="AK706">
        <f>IF(AE706=AY706,1,0)</f>
        <v>0</v>
      </c>
      <c r="AL706">
        <f>IF(AB706=AF706,1,0)</f>
        <v>1</v>
      </c>
      <c r="AM706">
        <f>IF(AC706=AG706,1,0)</f>
        <v>1</v>
      </c>
      <c r="AN706">
        <f>IF(AD706=AH706,1,0)</f>
        <v>0</v>
      </c>
      <c r="AO706">
        <f>IF(H706=AI706,1,0)</f>
        <v>1</v>
      </c>
      <c r="AP706">
        <f>IF(AJ706=AA706,1,0)</f>
        <v>1</v>
      </c>
      <c r="AQ706" s="8">
        <f>COUNTIF($A$2:$A$1228,A706)</f>
        <v>2</v>
      </c>
      <c r="AR706">
        <f>VLOOKUP(A706,[1]Hoja3!$C$2:$AO$841,39,FALSE)</f>
        <v>2</v>
      </c>
      <c r="AS706" t="str">
        <f>A706 &amp; COUNTIF(A$2:A706,A706)</f>
        <v>0BG29514802</v>
      </c>
      <c r="AT706" s="10">
        <f>VLOOKUP(AS706,[1]Hoja3!$B$2:$AO$841,38,FALSE)</f>
        <v>943.80000000000007</v>
      </c>
      <c r="AU706" s="9">
        <f>IF(AR706&gt;AQ706,1,0)</f>
        <v>0</v>
      </c>
      <c r="AV706">
        <f>IF(P706="NA",2,IF(OR(F706="INSTALACION NUEVA",F706="Mantenimiento preventivo"),3,IF(AND(AB706&lt;AF706,AK706&lt;&gt;1),4,IF(AT706&gt;AE706,1,0))))</f>
        <v>0</v>
      </c>
    </row>
    <row r="707" spans="1:48" x14ac:dyDescent="0.25">
      <c r="A707" t="s">
        <v>99</v>
      </c>
      <c r="B707">
        <v>2019</v>
      </c>
      <c r="C707" t="s">
        <v>37</v>
      </c>
      <c r="D707" t="s">
        <v>38</v>
      </c>
      <c r="E707">
        <v>14</v>
      </c>
      <c r="F707" t="s">
        <v>40</v>
      </c>
      <c r="G707">
        <v>0.25</v>
      </c>
      <c r="H707" t="s">
        <v>54</v>
      </c>
      <c r="I707">
        <v>803</v>
      </c>
      <c r="J707">
        <v>1573</v>
      </c>
      <c r="K707">
        <v>0.2</v>
      </c>
      <c r="L707">
        <v>0.6</v>
      </c>
      <c r="M707">
        <v>0.8</v>
      </c>
      <c r="N707">
        <v>1.05</v>
      </c>
      <c r="O707">
        <v>1.1000000000000001</v>
      </c>
      <c r="P707">
        <v>1.1499999999999999</v>
      </c>
      <c r="Q707" t="s">
        <v>46</v>
      </c>
      <c r="R707">
        <v>4</v>
      </c>
      <c r="S707">
        <v>6</v>
      </c>
      <c r="T707" t="s">
        <v>47</v>
      </c>
      <c r="U707" t="s">
        <v>54</v>
      </c>
      <c r="V707" t="s">
        <v>55</v>
      </c>
      <c r="W707">
        <v>2019</v>
      </c>
      <c r="X707" t="s">
        <v>37</v>
      </c>
      <c r="Y707" t="s">
        <v>38</v>
      </c>
      <c r="Z707">
        <v>17</v>
      </c>
      <c r="AA707">
        <v>0</v>
      </c>
      <c r="AB707">
        <v>2</v>
      </c>
      <c r="AC707">
        <v>0.2</v>
      </c>
      <c r="AD707">
        <v>6.25E-2</v>
      </c>
      <c r="AE707">
        <v>314.60000000000002</v>
      </c>
      <c r="AF707" s="10">
        <f>VLOOKUP(AS707,[1]Hoja3!$B$2:$AO$841,17,FALSE)</f>
        <v>0</v>
      </c>
      <c r="AG707" s="10">
        <f>VLOOKUP(AS707,[1]Hoja3!$B$2:$AO$841,23,FALSE)</f>
        <v>0</v>
      </c>
      <c r="AH707" s="10">
        <f>VLOOKUP(AS707,[1]Hoja3!$B$2:$AO$841,28,FALSE)</f>
        <v>0</v>
      </c>
      <c r="AI707" s="10" t="str">
        <f>VLOOKUP(AS707,[1]Hoja3!$B$2:$AO$841,19,FALSE)</f>
        <v>Entry Production Color Low/Mid</v>
      </c>
      <c r="AJ707" s="10">
        <f>VLOOKUP(AS707,[1]Hoja3!$B$2:$AO$841,15,FALSE)</f>
        <v>0</v>
      </c>
      <c r="AK707">
        <f>IF(AE707=AY707,1,0)</f>
        <v>0</v>
      </c>
      <c r="AL707">
        <f>IF(AB707=AF707,1,0)</f>
        <v>0</v>
      </c>
      <c r="AM707">
        <f>IF(AC707=AG707,1,0)</f>
        <v>0</v>
      </c>
      <c r="AN707">
        <f>IF(AD707=AH707,1,0)</f>
        <v>0</v>
      </c>
      <c r="AO707">
        <f>IF(H707=AI707,1,0)</f>
        <v>1</v>
      </c>
      <c r="AP707">
        <f>IF(AJ707=AA707,1,0)</f>
        <v>1</v>
      </c>
      <c r="AQ707" s="8">
        <f>COUNTIF($A$2:$A$1228,A707)</f>
        <v>4</v>
      </c>
      <c r="AR707">
        <f>VLOOKUP(A707,[1]Hoja3!$C$2:$AO$841,39,FALSE)</f>
        <v>4</v>
      </c>
      <c r="AS707" t="str">
        <f>A707 &amp; COUNTIF(A$2:A707,A707)</f>
        <v>0VGW6243913</v>
      </c>
      <c r="AT707" s="10">
        <f>VLOOKUP(AS707,[1]Hoja3!$B$2:$AO$841,38,FALSE)</f>
        <v>-393.25000000000006</v>
      </c>
      <c r="AU707" s="9">
        <f>IF(AR707&gt;AQ707,1,0)</f>
        <v>0</v>
      </c>
      <c r="AV707">
        <f>IF(P707="NA",2,IF(OR(F707="INSTALACION NUEVA",F707="Mantenimiento preventivo"),3,IF(AND(AB707&lt;AF707,AK707&lt;&gt;1),4,IF(AT707&gt;AE707,1,0))))</f>
        <v>0</v>
      </c>
    </row>
    <row r="708" spans="1:48" x14ac:dyDescent="0.25">
      <c r="A708" t="s">
        <v>134</v>
      </c>
      <c r="B708">
        <v>2019</v>
      </c>
      <c r="C708" t="s">
        <v>37</v>
      </c>
      <c r="D708" t="s">
        <v>38</v>
      </c>
      <c r="E708">
        <v>14</v>
      </c>
      <c r="F708" t="s">
        <v>40</v>
      </c>
      <c r="G708">
        <v>0.2</v>
      </c>
      <c r="I708" t="s">
        <v>33</v>
      </c>
      <c r="J708" t="s">
        <v>33</v>
      </c>
      <c r="K708" t="s">
        <v>33</v>
      </c>
      <c r="L708" t="s">
        <v>33</v>
      </c>
      <c r="M708" t="s">
        <v>33</v>
      </c>
      <c r="N708" t="s">
        <v>33</v>
      </c>
      <c r="O708" t="s">
        <v>33</v>
      </c>
      <c r="P708" t="s">
        <v>33</v>
      </c>
      <c r="R708" t="s">
        <v>33</v>
      </c>
      <c r="S708" t="s">
        <v>33</v>
      </c>
      <c r="U708" t="s">
        <v>64</v>
      </c>
      <c r="V708" t="s">
        <v>73</v>
      </c>
      <c r="W708">
        <v>2019</v>
      </c>
      <c r="X708" t="s">
        <v>37</v>
      </c>
      <c r="Y708" t="s">
        <v>38</v>
      </c>
      <c r="Z708">
        <v>23</v>
      </c>
      <c r="AA708" t="s">
        <v>33</v>
      </c>
      <c r="AB708">
        <v>12</v>
      </c>
      <c r="AC708">
        <v>0</v>
      </c>
      <c r="AD708">
        <v>0</v>
      </c>
      <c r="AE708">
        <v>0</v>
      </c>
      <c r="AF708" s="10">
        <f>VLOOKUP(AS708,[1]Hoja3!$B$2:$AO$841,17,FALSE)</f>
        <v>11</v>
      </c>
      <c r="AG708" s="10">
        <f>VLOOKUP(AS708,[1]Hoja3!$B$2:$AO$841,23,FALSE)</f>
        <v>0.6</v>
      </c>
      <c r="AH708" s="10">
        <f>VLOOKUP(AS708,[1]Hoja3!$B$2:$AO$841,28,FALSE)</f>
        <v>0</v>
      </c>
      <c r="AI708" s="10" t="str">
        <f>VLOOKUP(AS708,[1]Hoja3!$B$2:$AO$841,19,FALSE)</f>
        <v>A3 Office Color Laser MFPs</v>
      </c>
      <c r="AJ708" s="10">
        <f>VLOOKUP(AS708,[1]Hoja3!$B$2:$AO$841,15,FALSE)</f>
        <v>0</v>
      </c>
      <c r="AK708">
        <f>IF(AE708=AY708,1,0)</f>
        <v>1</v>
      </c>
      <c r="AL708">
        <f>IF(AB708=AF708,1,0)</f>
        <v>0</v>
      </c>
      <c r="AM708">
        <f>IF(AC708=AG708,1,0)</f>
        <v>0</v>
      </c>
      <c r="AN708">
        <f>IF(AD708=AH708,1,0)</f>
        <v>1</v>
      </c>
      <c r="AO708">
        <f>IF(H708=AI708,1,0)</f>
        <v>0</v>
      </c>
      <c r="AP708">
        <f>IF(AJ708=AA708,1,0)</f>
        <v>0</v>
      </c>
      <c r="AQ708" s="8">
        <f>COUNTIF($A$2:$A$1228,A708)</f>
        <v>2</v>
      </c>
      <c r="AR708">
        <f>VLOOKUP(A708,[1]Hoja3!$C$2:$AO$841,39,FALSE)</f>
        <v>2</v>
      </c>
      <c r="AS708" t="str">
        <f>A708 &amp; COUNTIF(A$2:A708,A708)</f>
        <v>0MX44650752</v>
      </c>
      <c r="AT708" s="10">
        <f>VLOOKUP(AS708,[1]Hoja3!$B$2:$AO$841,38,FALSE)</f>
        <v>819</v>
      </c>
      <c r="AU708" s="9">
        <f>IF(AR708&gt;AQ708,1,0)</f>
        <v>0</v>
      </c>
      <c r="AV708">
        <f>IF(P708="NA",2,IF(OR(F708="INSTALACION NUEVA",F708="Mantenimiento preventivo"),3,IF(AND(AB708&lt;AF708,AK708&lt;&gt;1),4,IF(AT708&gt;AE708,1,0))))</f>
        <v>2</v>
      </c>
    </row>
    <row r="709" spans="1:48" x14ac:dyDescent="0.25">
      <c r="A709" t="s">
        <v>469</v>
      </c>
      <c r="B709">
        <v>2019</v>
      </c>
      <c r="C709" t="s">
        <v>37</v>
      </c>
      <c r="D709" t="s">
        <v>38</v>
      </c>
      <c r="E709">
        <v>14</v>
      </c>
      <c r="F709" t="s">
        <v>40</v>
      </c>
      <c r="G709">
        <v>0.43333329999999998</v>
      </c>
      <c r="H709" t="s">
        <v>54</v>
      </c>
      <c r="I709">
        <v>803</v>
      </c>
      <c r="J709">
        <v>1573</v>
      </c>
      <c r="K709">
        <v>0.2</v>
      </c>
      <c r="L709">
        <v>0.6</v>
      </c>
      <c r="M709">
        <v>0.8</v>
      </c>
      <c r="N709">
        <v>1.05</v>
      </c>
      <c r="O709">
        <v>1.1000000000000001</v>
      </c>
      <c r="P709">
        <v>1.1499999999999999</v>
      </c>
      <c r="Q709" t="s">
        <v>46</v>
      </c>
      <c r="R709">
        <v>4</v>
      </c>
      <c r="S709">
        <v>6</v>
      </c>
      <c r="T709" t="s">
        <v>47</v>
      </c>
      <c r="U709" t="s">
        <v>54</v>
      </c>
      <c r="V709" t="s">
        <v>50</v>
      </c>
      <c r="W709">
        <v>2019</v>
      </c>
      <c r="X709" t="s">
        <v>37</v>
      </c>
      <c r="Y709" t="s">
        <v>38</v>
      </c>
      <c r="Z709">
        <v>17</v>
      </c>
      <c r="AA709">
        <v>0</v>
      </c>
      <c r="AB709">
        <v>25</v>
      </c>
      <c r="AC709">
        <v>1.05</v>
      </c>
      <c r="AD709">
        <v>0.10833332499999999</v>
      </c>
      <c r="AE709">
        <v>1651.65</v>
      </c>
      <c r="AF709" s="10">
        <f>VLOOKUP(AS709,[1]Hoja3!$B$2:$AO$841,17,FALSE)</f>
        <v>123</v>
      </c>
      <c r="AG709" s="10">
        <f>VLOOKUP(AS709,[1]Hoja3!$B$2:$AO$841,23,FALSE)</f>
        <v>1.1499999999999999</v>
      </c>
      <c r="AH709" s="10">
        <f>VLOOKUP(AS709,[1]Hoja3!$B$2:$AO$841,28,FALSE)</f>
        <v>0</v>
      </c>
      <c r="AI709" s="10" t="str">
        <f>VLOOKUP(AS709,[1]Hoja3!$B$2:$AO$841,19,FALSE)</f>
        <v>Entry Production Color Low/Mid</v>
      </c>
      <c r="AJ709" s="10">
        <f>VLOOKUP(AS709,[1]Hoja3!$B$2:$AO$841,15,FALSE)</f>
        <v>0</v>
      </c>
      <c r="AK709">
        <f>IF(AE709=AY709,1,0)</f>
        <v>0</v>
      </c>
      <c r="AL709">
        <f>IF(AB709=AF709,1,0)</f>
        <v>0</v>
      </c>
      <c r="AM709">
        <f>IF(AC709=AG709,1,0)</f>
        <v>0</v>
      </c>
      <c r="AN709">
        <f>IF(AD709=AH709,1,0)</f>
        <v>0</v>
      </c>
      <c r="AO709">
        <f>IF(H709=AI709,1,0)</f>
        <v>1</v>
      </c>
      <c r="AP709">
        <f>IF(AJ709=AA709,1,0)</f>
        <v>1</v>
      </c>
      <c r="AQ709" s="8">
        <f>COUNTIF($A$2:$A$1228,A709)</f>
        <v>1</v>
      </c>
      <c r="AR709">
        <f>VLOOKUP(A709,[1]Hoja3!$C$2:$AO$841,39,FALSE)</f>
        <v>1</v>
      </c>
      <c r="AS709" t="str">
        <f>A709 &amp; COUNTIF(A$2:A709,A709)</f>
        <v>0XPN5483521</v>
      </c>
      <c r="AT709" s="10">
        <f>VLOOKUP(AS709,[1]Hoja3!$B$2:$AO$841,38,FALSE)</f>
        <v>1415.7</v>
      </c>
      <c r="AU709" s="9">
        <f>IF(AR709&gt;AQ709,1,0)</f>
        <v>0</v>
      </c>
      <c r="AV709">
        <f>IF(P709="NA",2,IF(OR(F709="INSTALACION NUEVA",F709="Mantenimiento preventivo"),3,IF(AND(AB709&lt;AF709,AK709&lt;&gt;1),4,IF(AT709&gt;AE709,1,0))))</f>
        <v>4</v>
      </c>
    </row>
    <row r="710" spans="1:48" x14ac:dyDescent="0.25">
      <c r="A710" t="s">
        <v>468</v>
      </c>
      <c r="B710">
        <v>2019</v>
      </c>
      <c r="C710" t="s">
        <v>37</v>
      </c>
      <c r="D710" t="s">
        <v>38</v>
      </c>
      <c r="E710">
        <v>14</v>
      </c>
      <c r="F710" t="s">
        <v>40</v>
      </c>
      <c r="G710">
        <v>0.43333329999999998</v>
      </c>
      <c r="H710" t="s">
        <v>45</v>
      </c>
      <c r="I710">
        <v>803</v>
      </c>
      <c r="J710">
        <v>1573</v>
      </c>
      <c r="K710">
        <v>0.2</v>
      </c>
      <c r="L710">
        <v>0.6</v>
      </c>
      <c r="M710">
        <v>0.8</v>
      </c>
      <c r="N710">
        <v>1.05</v>
      </c>
      <c r="O710">
        <v>1.1000000000000001</v>
      </c>
      <c r="P710">
        <v>1.1499999999999999</v>
      </c>
      <c r="Q710" t="s">
        <v>46</v>
      </c>
      <c r="R710">
        <v>4</v>
      </c>
      <c r="S710">
        <v>6</v>
      </c>
      <c r="T710" t="s">
        <v>47</v>
      </c>
      <c r="U710" t="s">
        <v>48</v>
      </c>
      <c r="V710" t="s">
        <v>50</v>
      </c>
      <c r="W710">
        <v>2019</v>
      </c>
      <c r="X710" t="s">
        <v>37</v>
      </c>
      <c r="Y710" t="s">
        <v>38</v>
      </c>
      <c r="Z710">
        <v>15</v>
      </c>
      <c r="AA710">
        <v>0</v>
      </c>
      <c r="AB710">
        <v>31</v>
      </c>
      <c r="AC710">
        <v>1.1000000000000001</v>
      </c>
      <c r="AD710">
        <v>0.10833332499999999</v>
      </c>
      <c r="AE710">
        <v>1730.3</v>
      </c>
      <c r="AF710" s="10">
        <f>VLOOKUP(AS710,[1]Hoja3!$B$2:$AO$841,17,FALSE)</f>
        <v>82</v>
      </c>
      <c r="AG710" s="10">
        <f>VLOOKUP(AS710,[1]Hoja3!$B$2:$AO$841,23,FALSE)</f>
        <v>1.1499999999999999</v>
      </c>
      <c r="AH710" s="10">
        <f>VLOOKUP(AS710,[1]Hoja3!$B$2:$AO$841,28,FALSE)</f>
        <v>0</v>
      </c>
      <c r="AI710" s="10" t="str">
        <f>VLOOKUP(AS710,[1]Hoja3!$B$2:$AO$841,19,FALSE)</f>
        <v>Light Production Digital Business</v>
      </c>
      <c r="AJ710" s="10">
        <f>VLOOKUP(AS710,[1]Hoja3!$B$2:$AO$841,15,FALSE)</f>
        <v>0</v>
      </c>
      <c r="AK710">
        <f>IF(AE710=AY710,1,0)</f>
        <v>0</v>
      </c>
      <c r="AL710">
        <f>IF(AB710=AF710,1,0)</f>
        <v>0</v>
      </c>
      <c r="AM710">
        <f>IF(AC710=AG710,1,0)</f>
        <v>0</v>
      </c>
      <c r="AN710">
        <f>IF(AD710=AH710,1,0)</f>
        <v>0</v>
      </c>
      <c r="AO710">
        <f>IF(H710=AI710,1,0)</f>
        <v>1</v>
      </c>
      <c r="AP710">
        <f>IF(AJ710=AA710,1,0)</f>
        <v>1</v>
      </c>
      <c r="AQ710" s="8">
        <f>COUNTIF($A$2:$A$1228,A710)</f>
        <v>1</v>
      </c>
      <c r="AR710">
        <f>VLOOKUP(A710,[1]Hoja3!$C$2:$AO$841,39,FALSE)</f>
        <v>1</v>
      </c>
      <c r="AS710" t="str">
        <f>A710 &amp; COUNTIF(A$2:A710,A710)</f>
        <v>0BG29501411</v>
      </c>
      <c r="AT710" s="10">
        <f>VLOOKUP(AS710,[1]Hoja3!$B$2:$AO$841,38,FALSE)</f>
        <v>1808.95</v>
      </c>
      <c r="AU710" s="9">
        <f>IF(AR710&gt;AQ710,1,0)</f>
        <v>0</v>
      </c>
      <c r="AV710">
        <f>IF(P710="NA",2,IF(OR(F710="INSTALACION NUEVA",F710="Mantenimiento preventivo"),3,IF(AND(AB710&lt;AF710,AK710&lt;&gt;1),4,IF(AT710&gt;AE710,1,0))))</f>
        <v>4</v>
      </c>
    </row>
    <row r="711" spans="1:48" x14ac:dyDescent="0.25">
      <c r="A711" t="s">
        <v>336</v>
      </c>
      <c r="B711">
        <v>2019</v>
      </c>
      <c r="C711" t="s">
        <v>37</v>
      </c>
      <c r="D711" t="s">
        <v>38</v>
      </c>
      <c r="E711">
        <v>14</v>
      </c>
      <c r="F711" t="s">
        <v>40</v>
      </c>
      <c r="G711">
        <v>1.5</v>
      </c>
      <c r="H711" t="s">
        <v>45</v>
      </c>
      <c r="I711">
        <v>803</v>
      </c>
      <c r="J711">
        <v>1573</v>
      </c>
      <c r="K711">
        <v>0.2</v>
      </c>
      <c r="L711">
        <v>0.6</v>
      </c>
      <c r="M711">
        <v>0.8</v>
      </c>
      <c r="N711">
        <v>1.05</v>
      </c>
      <c r="O711">
        <v>1.1000000000000001</v>
      </c>
      <c r="P711">
        <v>1.1499999999999999</v>
      </c>
      <c r="Q711" t="s">
        <v>46</v>
      </c>
      <c r="R711">
        <v>4</v>
      </c>
      <c r="S711">
        <v>6</v>
      </c>
      <c r="T711" t="s">
        <v>47</v>
      </c>
      <c r="U711" t="s">
        <v>48</v>
      </c>
      <c r="V711" t="s">
        <v>50</v>
      </c>
      <c r="W711">
        <v>2019</v>
      </c>
      <c r="X711" t="s">
        <v>37</v>
      </c>
      <c r="Y711" t="s">
        <v>38</v>
      </c>
      <c r="Z711">
        <v>15</v>
      </c>
      <c r="AA711">
        <v>0</v>
      </c>
      <c r="AB711">
        <v>4</v>
      </c>
      <c r="AC711">
        <v>0.6</v>
      </c>
      <c r="AD711">
        <v>0.375</v>
      </c>
      <c r="AE711">
        <v>943.8</v>
      </c>
      <c r="AF711" s="10">
        <f>VLOOKUP(AS711,[1]Hoja3!$B$2:$AO$841,17,FALSE)</f>
        <v>5</v>
      </c>
      <c r="AG711" s="10">
        <f>VLOOKUP(AS711,[1]Hoja3!$B$2:$AO$841,23,FALSE)</f>
        <v>0.6</v>
      </c>
      <c r="AH711" s="10">
        <f>VLOOKUP(AS711,[1]Hoja3!$B$2:$AO$841,28,FALSE)</f>
        <v>0.20749999999999999</v>
      </c>
      <c r="AI711" s="10" t="str">
        <f>VLOOKUP(AS711,[1]Hoja3!$B$2:$AO$841,19,FALSE)</f>
        <v>Light Production Digital Business</v>
      </c>
      <c r="AJ711" s="10">
        <f>VLOOKUP(AS711,[1]Hoja3!$B$2:$AO$841,15,FALSE)</f>
        <v>0</v>
      </c>
      <c r="AK711">
        <f>IF(AE711=AY711,1,0)</f>
        <v>0</v>
      </c>
      <c r="AL711">
        <f>IF(AB711=AF711,1,0)</f>
        <v>0</v>
      </c>
      <c r="AM711">
        <f>IF(AC711=AG711,1,0)</f>
        <v>1</v>
      </c>
      <c r="AN711">
        <f>IF(AD711=AH711,1,0)</f>
        <v>0</v>
      </c>
      <c r="AO711">
        <f>IF(H711=AI711,1,0)</f>
        <v>1</v>
      </c>
      <c r="AP711">
        <f>IF(AJ711=AA711,1,0)</f>
        <v>1</v>
      </c>
      <c r="AQ711" s="8">
        <f>COUNTIF($A$2:$A$1228,A711)</f>
        <v>2</v>
      </c>
      <c r="AR711">
        <f>VLOOKUP(A711,[1]Hoja3!$C$2:$AO$841,39,FALSE)</f>
        <v>2</v>
      </c>
      <c r="AS711" t="str">
        <f>A711 &amp; COUNTIF(A$2:A711,A711)</f>
        <v>0BG29516382</v>
      </c>
      <c r="AT711" s="10">
        <f>VLOOKUP(AS711,[1]Hoja3!$B$2:$AO$841,38,FALSE)</f>
        <v>943.80000000000007</v>
      </c>
      <c r="AU711" s="9">
        <f>IF(AR711&gt;AQ711,1,0)</f>
        <v>0</v>
      </c>
      <c r="AV711">
        <f>IF(P711="NA",2,IF(OR(F711="INSTALACION NUEVA",F711="Mantenimiento preventivo"),3,IF(AND(AB711&lt;AF711,AK711&lt;&gt;1),4,IF(AT711&gt;AE711,1,0))))</f>
        <v>4</v>
      </c>
    </row>
    <row r="712" spans="1:48" x14ac:dyDescent="0.25">
      <c r="A712" t="s">
        <v>467</v>
      </c>
      <c r="B712">
        <v>2019</v>
      </c>
      <c r="C712" t="s">
        <v>37</v>
      </c>
      <c r="D712" t="s">
        <v>38</v>
      </c>
      <c r="E712">
        <v>14</v>
      </c>
      <c r="F712" t="s">
        <v>40</v>
      </c>
      <c r="G712">
        <v>1.1499999999999999</v>
      </c>
      <c r="H712" t="s">
        <v>45</v>
      </c>
      <c r="I712">
        <v>803</v>
      </c>
      <c r="J712">
        <v>1573</v>
      </c>
      <c r="K712">
        <v>0.2</v>
      </c>
      <c r="L712">
        <v>0.6</v>
      </c>
      <c r="M712">
        <v>0.8</v>
      </c>
      <c r="N712">
        <v>1.05</v>
      </c>
      <c r="O712">
        <v>1.1000000000000001</v>
      </c>
      <c r="P712">
        <v>1.1499999999999999</v>
      </c>
      <c r="Q712" t="s">
        <v>46</v>
      </c>
      <c r="R712">
        <v>4</v>
      </c>
      <c r="S712">
        <v>6</v>
      </c>
      <c r="T712" t="s">
        <v>47</v>
      </c>
      <c r="U712" t="s">
        <v>48</v>
      </c>
      <c r="V712" t="s">
        <v>50</v>
      </c>
      <c r="W712">
        <v>2019</v>
      </c>
      <c r="X712" t="s">
        <v>37</v>
      </c>
      <c r="Y712" t="s">
        <v>38</v>
      </c>
      <c r="Z712">
        <v>17</v>
      </c>
      <c r="AA712">
        <v>0</v>
      </c>
      <c r="AB712">
        <v>30</v>
      </c>
      <c r="AC712">
        <v>1.05</v>
      </c>
      <c r="AD712">
        <v>0.28749999999999998</v>
      </c>
      <c r="AE712">
        <v>1651.65</v>
      </c>
      <c r="AF712" s="10">
        <f>VLOOKUP(AS712,[1]Hoja3!$B$2:$AO$841,17,FALSE)</f>
        <v>50</v>
      </c>
      <c r="AG712" s="10">
        <f>VLOOKUP(AS712,[1]Hoja3!$B$2:$AO$841,23,FALSE)</f>
        <v>1.1000000000000001</v>
      </c>
      <c r="AH712" s="10">
        <f>VLOOKUP(AS712,[1]Hoja3!$B$2:$AO$841,28,FALSE)</f>
        <v>0</v>
      </c>
      <c r="AI712" s="10" t="str">
        <f>VLOOKUP(AS712,[1]Hoja3!$B$2:$AO$841,19,FALSE)</f>
        <v>Light Production Digital Business</v>
      </c>
      <c r="AJ712" s="10">
        <f>VLOOKUP(AS712,[1]Hoja3!$B$2:$AO$841,15,FALSE)</f>
        <v>0</v>
      </c>
      <c r="AK712">
        <f>IF(AE712=AY712,1,0)</f>
        <v>0</v>
      </c>
      <c r="AL712">
        <f>IF(AB712=AF712,1,0)</f>
        <v>0</v>
      </c>
      <c r="AM712">
        <f>IF(AC712=AG712,1,0)</f>
        <v>0</v>
      </c>
      <c r="AN712">
        <f>IF(AD712=AH712,1,0)</f>
        <v>0</v>
      </c>
      <c r="AO712">
        <f>IF(H712=AI712,1,0)</f>
        <v>1</v>
      </c>
      <c r="AP712">
        <f>IF(AJ712=AA712,1,0)</f>
        <v>1</v>
      </c>
      <c r="AQ712" s="8">
        <f>COUNTIF($A$2:$A$1228,A712)</f>
        <v>3</v>
      </c>
      <c r="AR712">
        <f>VLOOKUP(A712,[1]Hoja3!$C$2:$AO$841,39,FALSE)</f>
        <v>3</v>
      </c>
      <c r="AS712" t="str">
        <f>A712 &amp; COUNTIF(A$2:A712,A712)</f>
        <v>0BG29487991</v>
      </c>
      <c r="AT712" s="10">
        <f>VLOOKUP(AS712,[1]Hoja3!$B$2:$AO$841,38,FALSE)</f>
        <v>1730.3000000000004</v>
      </c>
      <c r="AU712" s="9">
        <f>IF(AR712&gt;AQ712,1,0)</f>
        <v>0</v>
      </c>
      <c r="AV712">
        <f>IF(P712="NA",2,IF(OR(F712="INSTALACION NUEVA",F712="Mantenimiento preventivo"),3,IF(AND(AB712&lt;AF712,AK712&lt;&gt;1),4,IF(AT712&gt;AE712,1,0))))</f>
        <v>4</v>
      </c>
    </row>
    <row r="713" spans="1:48" x14ac:dyDescent="0.25">
      <c r="A713" t="s">
        <v>466</v>
      </c>
      <c r="B713">
        <v>2019</v>
      </c>
      <c r="C713" t="s">
        <v>37</v>
      </c>
      <c r="D713" t="s">
        <v>38</v>
      </c>
      <c r="E713">
        <v>14</v>
      </c>
      <c r="F713" t="s">
        <v>44</v>
      </c>
      <c r="G713">
        <v>0</v>
      </c>
      <c r="H713" t="s">
        <v>91</v>
      </c>
      <c r="I713">
        <v>803</v>
      </c>
      <c r="J713">
        <v>1573</v>
      </c>
      <c r="K713">
        <v>0.2</v>
      </c>
      <c r="L713">
        <v>0.6</v>
      </c>
      <c r="M713">
        <v>0.8</v>
      </c>
      <c r="N713">
        <v>1.05</v>
      </c>
      <c r="O713">
        <v>1.1000000000000001</v>
      </c>
      <c r="P713">
        <v>1.1499999999999999</v>
      </c>
      <c r="Q713" t="s">
        <v>46</v>
      </c>
      <c r="R713">
        <v>4</v>
      </c>
      <c r="S713">
        <v>6</v>
      </c>
      <c r="T713" t="s">
        <v>47</v>
      </c>
      <c r="U713" t="s">
        <v>91</v>
      </c>
      <c r="V713" t="s">
        <v>59</v>
      </c>
      <c r="W713">
        <v>2019</v>
      </c>
      <c r="X713" t="s">
        <v>37</v>
      </c>
      <c r="Y713" t="s">
        <v>38</v>
      </c>
      <c r="Z713">
        <v>15</v>
      </c>
      <c r="AA713">
        <v>0</v>
      </c>
      <c r="AB713">
        <v>398</v>
      </c>
      <c r="AC713">
        <v>0</v>
      </c>
      <c r="AD713">
        <v>0</v>
      </c>
      <c r="AE713">
        <v>1573</v>
      </c>
      <c r="AF713" s="10" t="e">
        <f>VLOOKUP(AS713,[1]Hoja3!$B$2:$AO$841,17,FALSE)</f>
        <v>#N/A</v>
      </c>
      <c r="AG713" s="10" t="e">
        <f>VLOOKUP(AS713,[1]Hoja3!$B$2:$AO$841,23,FALSE)</f>
        <v>#N/A</v>
      </c>
      <c r="AH713" s="10" t="e">
        <f>VLOOKUP(AS713,[1]Hoja3!$B$2:$AO$841,28,FALSE)</f>
        <v>#N/A</v>
      </c>
      <c r="AI713" s="10" t="e">
        <f>VLOOKUP(AS713,[1]Hoja3!$B$2:$AO$841,19,FALSE)</f>
        <v>#N/A</v>
      </c>
      <c r="AJ713" s="10"/>
      <c r="AK713">
        <f>IF(AE713=AY713,1,0)</f>
        <v>0</v>
      </c>
      <c r="AL713" t="e">
        <f>IF(AB713=AF713,1,0)</f>
        <v>#N/A</v>
      </c>
      <c r="AM713" t="e">
        <f>IF(AC713=AG713,1,0)</f>
        <v>#N/A</v>
      </c>
      <c r="AN713" t="e">
        <f>IF(AD713=AH713,1,0)</f>
        <v>#N/A</v>
      </c>
      <c r="AO713" t="e">
        <f>IF(H713=AI713,1,0)</f>
        <v>#N/A</v>
      </c>
      <c r="AQ713" s="8">
        <f>COUNTIF($A$2:$A$1228,A713)</f>
        <v>1</v>
      </c>
      <c r="AR713" t="e">
        <f>VLOOKUP(A713,[1]Hoja3!$C$2:$AO$841,39,FALSE)</f>
        <v>#N/A</v>
      </c>
      <c r="AS713" t="str">
        <f>A713 &amp; COUNTIF(A$2:A713,A713)</f>
        <v>0A1H0205311</v>
      </c>
      <c r="AT713" s="10" t="e">
        <f>VLOOKUP(AS713,[1]Hoja3!$B$2:$AO$841,38,FALSE)</f>
        <v>#N/A</v>
      </c>
      <c r="AU713" s="9" t="e">
        <f>IF(AR713&gt;AQ713,1,0)</f>
        <v>#N/A</v>
      </c>
    </row>
    <row r="714" spans="1:48" x14ac:dyDescent="0.25">
      <c r="A714" t="s">
        <v>131</v>
      </c>
      <c r="B714">
        <v>2019</v>
      </c>
      <c r="C714" t="s">
        <v>37</v>
      </c>
      <c r="D714" t="s">
        <v>38</v>
      </c>
      <c r="E714">
        <v>15</v>
      </c>
      <c r="F714" t="s">
        <v>44</v>
      </c>
      <c r="G714">
        <v>0</v>
      </c>
      <c r="H714" t="s">
        <v>58</v>
      </c>
      <c r="I714">
        <v>655</v>
      </c>
      <c r="J714">
        <v>1365</v>
      </c>
      <c r="K714">
        <v>0</v>
      </c>
      <c r="L714">
        <v>0</v>
      </c>
      <c r="M714">
        <v>0.6</v>
      </c>
      <c r="N714">
        <v>0.8</v>
      </c>
      <c r="O714">
        <v>1.05</v>
      </c>
      <c r="P714">
        <v>1.1000000000000001</v>
      </c>
      <c r="Q714" t="s">
        <v>46</v>
      </c>
      <c r="R714">
        <v>5</v>
      </c>
      <c r="S714">
        <v>9</v>
      </c>
      <c r="T714" t="s">
        <v>47</v>
      </c>
      <c r="U714" t="s">
        <v>58</v>
      </c>
      <c r="V714" t="s">
        <v>73</v>
      </c>
      <c r="W714">
        <v>2019</v>
      </c>
      <c r="X714" t="s">
        <v>37</v>
      </c>
      <c r="Y714" t="s">
        <v>38</v>
      </c>
      <c r="Z714">
        <v>15</v>
      </c>
      <c r="AA714">
        <v>0</v>
      </c>
      <c r="AB714">
        <v>5</v>
      </c>
      <c r="AC714">
        <v>0</v>
      </c>
      <c r="AD714">
        <v>0</v>
      </c>
      <c r="AE714">
        <v>1365</v>
      </c>
      <c r="AF714" s="10" t="e">
        <f>VLOOKUP(AS714,[1]Hoja3!$B$2:$AO$841,17,FALSE)</f>
        <v>#N/A</v>
      </c>
      <c r="AG714" s="10" t="e">
        <f>VLOOKUP(AS714,[1]Hoja3!$B$2:$AO$841,23,FALSE)</f>
        <v>#N/A</v>
      </c>
      <c r="AH714" s="10" t="e">
        <f>VLOOKUP(AS714,[1]Hoja3!$B$2:$AO$841,28,FALSE)</f>
        <v>#N/A</v>
      </c>
      <c r="AI714" s="10" t="e">
        <f>VLOOKUP(AS714,[1]Hoja3!$B$2:$AO$841,19,FALSE)</f>
        <v>#N/A</v>
      </c>
      <c r="AJ714" s="10"/>
      <c r="AK714">
        <f>IF(AE714=AY714,1,0)</f>
        <v>0</v>
      </c>
      <c r="AL714" t="e">
        <f>IF(AB714=AF714,1,0)</f>
        <v>#N/A</v>
      </c>
      <c r="AM714" t="e">
        <f>IF(AC714=AG714,1,0)</f>
        <v>#N/A</v>
      </c>
      <c r="AN714" t="e">
        <f>IF(AD714=AH714,1,0)</f>
        <v>#N/A</v>
      </c>
      <c r="AO714" t="e">
        <f>IF(H714=AI714,1,0)</f>
        <v>#N/A</v>
      </c>
      <c r="AQ714" s="8">
        <f>COUNTIF($A$2:$A$1228,A714)</f>
        <v>5</v>
      </c>
      <c r="AR714">
        <f>VLOOKUP(A714,[1]Hoja3!$C$2:$AO$841,39,FALSE)</f>
        <v>1</v>
      </c>
      <c r="AS714" t="str">
        <f>A714 &amp; COUNTIF(A$2:A714,A714)</f>
        <v>0EX92931684</v>
      </c>
      <c r="AT714" s="10" t="e">
        <f>VLOOKUP(AS714,[1]Hoja3!$B$2:$AO$841,38,FALSE)</f>
        <v>#N/A</v>
      </c>
      <c r="AU714" s="9">
        <f>IF(AR714&gt;AQ714,1,0)</f>
        <v>0</v>
      </c>
    </row>
    <row r="715" spans="1:48" x14ac:dyDescent="0.25">
      <c r="A715" t="s">
        <v>236</v>
      </c>
      <c r="B715">
        <v>2019</v>
      </c>
      <c r="C715" t="s">
        <v>37</v>
      </c>
      <c r="D715" t="s">
        <v>38</v>
      </c>
      <c r="E715">
        <v>15</v>
      </c>
      <c r="F715" t="s">
        <v>44</v>
      </c>
      <c r="G715">
        <v>0</v>
      </c>
      <c r="H715" t="s">
        <v>91</v>
      </c>
      <c r="I715">
        <v>803</v>
      </c>
      <c r="J715">
        <v>1573</v>
      </c>
      <c r="K715">
        <v>0.2</v>
      </c>
      <c r="L715">
        <v>0.6</v>
      </c>
      <c r="M715">
        <v>0.8</v>
      </c>
      <c r="N715">
        <v>1.05</v>
      </c>
      <c r="O715">
        <v>1.1000000000000001</v>
      </c>
      <c r="P715">
        <v>1.1499999999999999</v>
      </c>
      <c r="Q715" t="s">
        <v>46</v>
      </c>
      <c r="R715">
        <v>4</v>
      </c>
      <c r="S715">
        <v>6</v>
      </c>
      <c r="T715" t="s">
        <v>47</v>
      </c>
      <c r="U715" t="s">
        <v>91</v>
      </c>
      <c r="V715" t="s">
        <v>59</v>
      </c>
      <c r="W715">
        <v>2019</v>
      </c>
      <c r="X715" t="s">
        <v>37</v>
      </c>
      <c r="Y715" t="s">
        <v>38</v>
      </c>
      <c r="Z715">
        <v>15</v>
      </c>
      <c r="AA715">
        <v>0</v>
      </c>
      <c r="AB715">
        <v>11</v>
      </c>
      <c r="AC715">
        <v>0</v>
      </c>
      <c r="AD715">
        <v>0</v>
      </c>
      <c r="AE715">
        <v>1573</v>
      </c>
      <c r="AF715" s="10" t="e">
        <f>VLOOKUP(AS715,[1]Hoja3!$B$2:$AO$841,17,FALSE)</f>
        <v>#N/A</v>
      </c>
      <c r="AG715" s="10" t="e">
        <f>VLOOKUP(AS715,[1]Hoja3!$B$2:$AO$841,23,FALSE)</f>
        <v>#N/A</v>
      </c>
      <c r="AH715" s="10" t="e">
        <f>VLOOKUP(AS715,[1]Hoja3!$B$2:$AO$841,28,FALSE)</f>
        <v>#N/A</v>
      </c>
      <c r="AI715" s="10" t="e">
        <f>VLOOKUP(AS715,[1]Hoja3!$B$2:$AO$841,19,FALSE)</f>
        <v>#N/A</v>
      </c>
      <c r="AJ715" s="10"/>
      <c r="AK715">
        <f>IF(AE715=AY715,1,0)</f>
        <v>0</v>
      </c>
      <c r="AL715" t="e">
        <f>IF(AB715=AF715,1,0)</f>
        <v>#N/A</v>
      </c>
      <c r="AM715" t="e">
        <f>IF(AC715=AG715,1,0)</f>
        <v>#N/A</v>
      </c>
      <c r="AN715" t="e">
        <f>IF(AD715=AH715,1,0)</f>
        <v>#N/A</v>
      </c>
      <c r="AO715" t="e">
        <f>IF(H715=AI715,1,0)</f>
        <v>#N/A</v>
      </c>
      <c r="AQ715" s="8">
        <f>COUNTIF($A$2:$A$1228,A715)</f>
        <v>3</v>
      </c>
      <c r="AR715" t="e">
        <f>VLOOKUP(A715,[1]Hoja3!$C$2:$AO$841,39,FALSE)</f>
        <v>#N/A</v>
      </c>
      <c r="AS715" t="str">
        <f>A715 &amp; COUNTIF(A$2:A715,A715)</f>
        <v>0AGE4745222</v>
      </c>
      <c r="AT715" s="10" t="e">
        <f>VLOOKUP(AS715,[1]Hoja3!$B$2:$AO$841,38,FALSE)</f>
        <v>#N/A</v>
      </c>
      <c r="AU715" s="9" t="e">
        <f>IF(AR715&gt;AQ715,1,0)</f>
        <v>#N/A</v>
      </c>
    </row>
    <row r="716" spans="1:48" x14ac:dyDescent="0.25">
      <c r="A716" t="s">
        <v>492</v>
      </c>
      <c r="B716">
        <v>2019</v>
      </c>
      <c r="C716" t="s">
        <v>37</v>
      </c>
      <c r="D716" t="s">
        <v>38</v>
      </c>
      <c r="E716">
        <v>15</v>
      </c>
      <c r="F716" t="s">
        <v>40</v>
      </c>
      <c r="G716">
        <v>3.75</v>
      </c>
      <c r="H716" t="s">
        <v>58</v>
      </c>
      <c r="I716">
        <v>655</v>
      </c>
      <c r="J716">
        <v>1365</v>
      </c>
      <c r="K716">
        <v>0</v>
      </c>
      <c r="L716">
        <v>0</v>
      </c>
      <c r="M716">
        <v>0.6</v>
      </c>
      <c r="N716">
        <v>0.8</v>
      </c>
      <c r="O716">
        <v>1.05</v>
      </c>
      <c r="P716">
        <v>1.1000000000000001</v>
      </c>
      <c r="Q716" t="s">
        <v>46</v>
      </c>
      <c r="R716">
        <v>5</v>
      </c>
      <c r="S716">
        <v>9</v>
      </c>
      <c r="T716" t="s">
        <v>47</v>
      </c>
      <c r="U716" t="s">
        <v>58</v>
      </c>
      <c r="V716" t="s">
        <v>73</v>
      </c>
      <c r="W716">
        <v>2019</v>
      </c>
      <c r="X716" t="s">
        <v>37</v>
      </c>
      <c r="Y716" t="s">
        <v>38</v>
      </c>
      <c r="Z716">
        <v>15</v>
      </c>
      <c r="AA716">
        <v>0</v>
      </c>
      <c r="AB716">
        <v>17</v>
      </c>
      <c r="AC716">
        <v>0.8</v>
      </c>
      <c r="AD716">
        <v>0.75</v>
      </c>
      <c r="AE716">
        <v>1092</v>
      </c>
      <c r="AF716" s="10">
        <f>VLOOKUP(AS716,[1]Hoja3!$B$2:$AO$841,17,FALSE)</f>
        <v>17</v>
      </c>
      <c r="AG716" s="10">
        <f>VLOOKUP(AS716,[1]Hoja3!$B$2:$AO$841,23,FALSE)</f>
        <v>0.8</v>
      </c>
      <c r="AH716" s="10">
        <f>VLOOKUP(AS716,[1]Hoja3!$B$2:$AO$841,28,FALSE)</f>
        <v>0.19600000000000001</v>
      </c>
      <c r="AI716" s="10" t="str">
        <f>VLOOKUP(AS716,[1]Hoja3!$B$2:$AO$841,19,FALSE)</f>
        <v>Departmental Digital</v>
      </c>
      <c r="AJ716" s="10">
        <f>VLOOKUP(AS716,[1]Hoja3!$B$2:$AO$841,15,FALSE)</f>
        <v>0</v>
      </c>
      <c r="AK716">
        <f>IF(AE716=AY716,1,0)</f>
        <v>0</v>
      </c>
      <c r="AL716">
        <f>IF(AB716=AF716,1,0)</f>
        <v>1</v>
      </c>
      <c r="AM716">
        <f>IF(AC716=AG716,1,0)</f>
        <v>1</v>
      </c>
      <c r="AN716">
        <f>IF(AD716=AH716,1,0)</f>
        <v>0</v>
      </c>
      <c r="AO716">
        <f>IF(H716=AI716,1,0)</f>
        <v>1</v>
      </c>
      <c r="AP716">
        <f>IF(AJ716=AA716,1,0)</f>
        <v>1</v>
      </c>
      <c r="AQ716" s="8">
        <f>COUNTIF($A$2:$A$1228,A716)</f>
        <v>2</v>
      </c>
      <c r="AR716">
        <f>VLOOKUP(A716,[1]Hoja3!$C$2:$AO$841,39,FALSE)</f>
        <v>3</v>
      </c>
      <c r="AS716" t="str">
        <f>A716 &amp; COUNTIF(A$2:A716,A716)</f>
        <v>0EX92933861</v>
      </c>
      <c r="AT716" s="10">
        <f>VLOOKUP(AS716,[1]Hoja3!$B$2:$AO$841,38,FALSE)</f>
        <v>1092</v>
      </c>
      <c r="AU716" s="9">
        <f>IF(AR716&gt;AQ716,1,0)</f>
        <v>1</v>
      </c>
      <c r="AV716">
        <f>IF(P716="NA",2,IF(OR(F716="INSTALACION NUEVA",F716="Mantenimiento preventivo"),3,IF(AND(AB716&lt;AF716,AK716&lt;&gt;1),4,IF(AT716&gt;AE716,1,0))))</f>
        <v>0</v>
      </c>
    </row>
    <row r="717" spans="1:48" x14ac:dyDescent="0.25">
      <c r="A717" t="s">
        <v>493</v>
      </c>
      <c r="B717">
        <v>2019</v>
      </c>
      <c r="C717" t="s">
        <v>37</v>
      </c>
      <c r="D717" t="s">
        <v>38</v>
      </c>
      <c r="E717">
        <v>15</v>
      </c>
      <c r="F717" t="s">
        <v>40</v>
      </c>
      <c r="G717">
        <v>5.266667</v>
      </c>
      <c r="H717" t="s">
        <v>58</v>
      </c>
      <c r="I717">
        <v>655</v>
      </c>
      <c r="J717">
        <v>1365</v>
      </c>
      <c r="K717">
        <v>0</v>
      </c>
      <c r="L717">
        <v>0</v>
      </c>
      <c r="M717">
        <v>0.6</v>
      </c>
      <c r="N717">
        <v>0.8</v>
      </c>
      <c r="O717">
        <v>1.05</v>
      </c>
      <c r="P717">
        <v>1.1000000000000001</v>
      </c>
      <c r="Q717" t="s">
        <v>46</v>
      </c>
      <c r="R717">
        <v>5</v>
      </c>
      <c r="S717">
        <v>9</v>
      </c>
      <c r="T717" t="s">
        <v>47</v>
      </c>
      <c r="U717" t="s">
        <v>58</v>
      </c>
      <c r="V717" t="s">
        <v>73</v>
      </c>
      <c r="W717">
        <v>2019</v>
      </c>
      <c r="X717" t="s">
        <v>37</v>
      </c>
      <c r="Y717" t="s">
        <v>38</v>
      </c>
      <c r="Z717">
        <v>15</v>
      </c>
      <c r="AA717">
        <v>0</v>
      </c>
      <c r="AB717">
        <v>41</v>
      </c>
      <c r="AC717">
        <v>1.05</v>
      </c>
      <c r="AD717">
        <v>1.0533334000000001</v>
      </c>
      <c r="AE717">
        <v>1415.04997725</v>
      </c>
      <c r="AF717" s="10">
        <f>VLOOKUP(AS717,[1]Hoja3!$B$2:$AO$841,17,FALSE)</f>
        <v>39</v>
      </c>
      <c r="AG717" s="10">
        <f>VLOOKUP(AS717,[1]Hoja3!$B$2:$AO$841,23,FALSE)</f>
        <v>1.05</v>
      </c>
      <c r="AH717" s="10">
        <f>VLOOKUP(AS717,[1]Hoja3!$B$2:$AO$841,28,FALSE)</f>
        <v>0.93399999999999994</v>
      </c>
      <c r="AI717" s="10" t="str">
        <f>VLOOKUP(AS717,[1]Hoja3!$B$2:$AO$841,19,FALSE)</f>
        <v>Departmental Digital</v>
      </c>
      <c r="AJ717" s="10">
        <f>VLOOKUP(AS717,[1]Hoja3!$B$2:$AO$841,15,FALSE)</f>
        <v>0</v>
      </c>
      <c r="AK717">
        <f>IF(AE717=AY717,1,0)</f>
        <v>0</v>
      </c>
      <c r="AL717">
        <f>IF(AB717=AF717,1,0)</f>
        <v>0</v>
      </c>
      <c r="AM717">
        <f>IF(AC717=AG717,1,0)</f>
        <v>1</v>
      </c>
      <c r="AN717">
        <f>IF(AD717=AH717,1,0)</f>
        <v>0</v>
      </c>
      <c r="AO717">
        <f>IF(H717=AI717,1,0)</f>
        <v>1</v>
      </c>
      <c r="AP717">
        <f>IF(AJ717=AA717,1,0)</f>
        <v>1</v>
      </c>
      <c r="AQ717" s="8">
        <f>COUNTIF($A$2:$A$1228,A717)</f>
        <v>2</v>
      </c>
      <c r="AR717">
        <f>VLOOKUP(A717,[1]Hoja3!$C$2:$AO$841,39,FALSE)</f>
        <v>2</v>
      </c>
      <c r="AS717" t="str">
        <f>A717 &amp; COUNTIF(A$2:A717,A717)</f>
        <v>0EX92933871</v>
      </c>
      <c r="AT717" s="10">
        <f>VLOOKUP(AS717,[1]Hoja3!$B$2:$AO$841,38,FALSE)</f>
        <v>1433.25</v>
      </c>
      <c r="AU717" s="9">
        <f>IF(AR717&gt;AQ717,1,0)</f>
        <v>0</v>
      </c>
      <c r="AV717">
        <f>IF(P717="NA",2,IF(OR(F717="INSTALACION NUEVA",F717="Mantenimiento preventivo"),3,IF(AND(AB717&lt;AF717,AK717&lt;&gt;1),4,IF(AT717&gt;AE717,1,0))))</f>
        <v>1</v>
      </c>
    </row>
    <row r="718" spans="1:48" x14ac:dyDescent="0.25">
      <c r="A718" t="s">
        <v>330</v>
      </c>
      <c r="B718">
        <v>2019</v>
      </c>
      <c r="C718" t="s">
        <v>37</v>
      </c>
      <c r="D718" t="s">
        <v>38</v>
      </c>
      <c r="E718">
        <v>15</v>
      </c>
      <c r="F718" t="s">
        <v>40</v>
      </c>
      <c r="G718">
        <v>1.0833330000000001</v>
      </c>
      <c r="H718" t="s">
        <v>45</v>
      </c>
      <c r="I718">
        <v>803</v>
      </c>
      <c r="J718">
        <v>1573</v>
      </c>
      <c r="K718">
        <v>0.2</v>
      </c>
      <c r="L718">
        <v>0.6</v>
      </c>
      <c r="M718">
        <v>0.8</v>
      </c>
      <c r="N718">
        <v>1.05</v>
      </c>
      <c r="O718">
        <v>1.1000000000000001</v>
      </c>
      <c r="P718">
        <v>1.1499999999999999</v>
      </c>
      <c r="Q718" t="s">
        <v>46</v>
      </c>
      <c r="R718">
        <v>4</v>
      </c>
      <c r="S718">
        <v>6</v>
      </c>
      <c r="T718" t="s">
        <v>47</v>
      </c>
      <c r="U718" t="s">
        <v>48</v>
      </c>
      <c r="V718" t="s">
        <v>59</v>
      </c>
      <c r="W718">
        <v>2019</v>
      </c>
      <c r="X718" t="s">
        <v>37</v>
      </c>
      <c r="Y718" t="s">
        <v>38</v>
      </c>
      <c r="Z718">
        <v>17</v>
      </c>
      <c r="AA718">
        <v>0</v>
      </c>
      <c r="AB718">
        <v>5</v>
      </c>
      <c r="AC718">
        <v>0.6</v>
      </c>
      <c r="AD718">
        <v>0.27083325000000003</v>
      </c>
      <c r="AE718">
        <v>943.8</v>
      </c>
      <c r="AF718" s="10">
        <f>VLOOKUP(AS718,[1]Hoja3!$B$2:$AO$841,17,FALSE)</f>
        <v>7</v>
      </c>
      <c r="AG718" s="10">
        <f>VLOOKUP(AS718,[1]Hoja3!$B$2:$AO$841,23,FALSE)</f>
        <v>0.8</v>
      </c>
      <c r="AH718" s="10">
        <f>VLOOKUP(AS718,[1]Hoja3!$B$2:$AO$841,28,FALSE)</f>
        <v>0.3125</v>
      </c>
      <c r="AI718" s="10" t="str">
        <f>VLOOKUP(AS718,[1]Hoja3!$B$2:$AO$841,19,FALSE)</f>
        <v>Light Production Digital Business</v>
      </c>
      <c r="AJ718" s="10">
        <f>VLOOKUP(AS718,[1]Hoja3!$B$2:$AO$841,15,FALSE)</f>
        <v>0</v>
      </c>
      <c r="AK718">
        <f>IF(AE718=AY718,1,0)</f>
        <v>0</v>
      </c>
      <c r="AL718">
        <f>IF(AB718=AF718,1,0)</f>
        <v>0</v>
      </c>
      <c r="AM718">
        <f>IF(AC718=AG718,1,0)</f>
        <v>0</v>
      </c>
      <c r="AN718">
        <f>IF(AD718=AH718,1,0)</f>
        <v>0</v>
      </c>
      <c r="AO718">
        <f>IF(H718=AI718,1,0)</f>
        <v>1</v>
      </c>
      <c r="AP718">
        <f>IF(AJ718=AA718,1,0)</f>
        <v>1</v>
      </c>
      <c r="AQ718" s="8">
        <f>COUNTIF($A$2:$A$1228,A718)</f>
        <v>3</v>
      </c>
      <c r="AR718">
        <f>VLOOKUP(A718,[1]Hoja3!$C$2:$AO$841,39,FALSE)</f>
        <v>3</v>
      </c>
      <c r="AS718" t="str">
        <f>A718 &amp; COUNTIF(A$2:A718,A718)</f>
        <v>0BG29411432</v>
      </c>
      <c r="AT718" s="10">
        <f>VLOOKUP(AS718,[1]Hoja3!$B$2:$AO$841,38,FALSE)</f>
        <v>1258.4000000000003</v>
      </c>
      <c r="AU718" s="9">
        <f>IF(AR718&gt;AQ718,1,0)</f>
        <v>0</v>
      </c>
      <c r="AV718">
        <f>IF(P718="NA",2,IF(OR(F718="INSTALACION NUEVA",F718="Mantenimiento preventivo"),3,IF(AND(AB718&lt;AF718,AK718&lt;&gt;1),4,IF(AT718&gt;AE718,1,0))))</f>
        <v>4</v>
      </c>
    </row>
    <row r="719" spans="1:48" x14ac:dyDescent="0.25">
      <c r="A719" t="s">
        <v>711</v>
      </c>
      <c r="B719">
        <v>2019</v>
      </c>
      <c r="C719" t="s">
        <v>37</v>
      </c>
      <c r="D719" t="s">
        <v>38</v>
      </c>
      <c r="E719">
        <v>15</v>
      </c>
      <c r="F719" t="s">
        <v>44</v>
      </c>
      <c r="G719">
        <v>0</v>
      </c>
      <c r="H719" t="s">
        <v>45</v>
      </c>
      <c r="I719">
        <v>803</v>
      </c>
      <c r="J719">
        <v>1573</v>
      </c>
      <c r="K719">
        <v>0.2</v>
      </c>
      <c r="L719">
        <v>0.6</v>
      </c>
      <c r="M719">
        <v>0.8</v>
      </c>
      <c r="N719">
        <v>1.05</v>
      </c>
      <c r="O719">
        <v>1.1000000000000001</v>
      </c>
      <c r="P719">
        <v>1.1499999999999999</v>
      </c>
      <c r="Q719" t="s">
        <v>46</v>
      </c>
      <c r="R719">
        <v>4</v>
      </c>
      <c r="S719">
        <v>6</v>
      </c>
      <c r="T719" t="s">
        <v>47</v>
      </c>
      <c r="U719" t="s">
        <v>48</v>
      </c>
      <c r="V719" t="s">
        <v>50</v>
      </c>
      <c r="W719">
        <v>2019</v>
      </c>
      <c r="X719" t="s">
        <v>37</v>
      </c>
      <c r="Y719" t="s">
        <v>38</v>
      </c>
      <c r="Z719">
        <v>15</v>
      </c>
      <c r="AA719">
        <v>1</v>
      </c>
      <c r="AB719">
        <v>13</v>
      </c>
      <c r="AC719">
        <v>0</v>
      </c>
      <c r="AD719">
        <v>0</v>
      </c>
      <c r="AE719">
        <v>0</v>
      </c>
      <c r="AF719" s="10" t="e">
        <f>VLOOKUP(AS719,[1]Hoja3!$B$2:$AO$841,17,FALSE)</f>
        <v>#N/A</v>
      </c>
      <c r="AG719" s="10" t="e">
        <f>VLOOKUP(AS719,[1]Hoja3!$B$2:$AO$841,23,FALSE)</f>
        <v>#N/A</v>
      </c>
      <c r="AH719" s="10" t="e">
        <f>VLOOKUP(AS719,[1]Hoja3!$B$2:$AO$841,28,FALSE)</f>
        <v>#N/A</v>
      </c>
      <c r="AI719" s="10" t="e">
        <f>VLOOKUP(AS719,[1]Hoja3!$B$2:$AO$841,19,FALSE)</f>
        <v>#N/A</v>
      </c>
      <c r="AJ719" s="10"/>
      <c r="AK719">
        <f>IF(AE719=AY719,1,0)</f>
        <v>1</v>
      </c>
      <c r="AL719" t="e">
        <f>IF(AB719=AF719,1,0)</f>
        <v>#N/A</v>
      </c>
      <c r="AM719" t="e">
        <f>IF(AC719=AG719,1,0)</f>
        <v>#N/A</v>
      </c>
      <c r="AN719" t="e">
        <f>IF(AD719=AH719,1,0)</f>
        <v>#N/A</v>
      </c>
      <c r="AO719" t="e">
        <f>IF(H719=AI719,1,0)</f>
        <v>#N/A</v>
      </c>
      <c r="AQ719" s="8">
        <f>COUNTIF($A$2:$A$1228,A719)</f>
        <v>4</v>
      </c>
      <c r="AR719" t="e">
        <f>VLOOKUP(A719,[1]Hoja3!$C$2:$AO$841,39,FALSE)</f>
        <v>#N/A</v>
      </c>
      <c r="AS719" t="str">
        <f>A719 &amp; COUNTIF(A$2:A719,A719)</f>
        <v>0BG09749692</v>
      </c>
      <c r="AT719" s="10" t="e">
        <f>VLOOKUP(AS719,[1]Hoja3!$B$2:$AO$841,38,FALSE)</f>
        <v>#N/A</v>
      </c>
      <c r="AU719" s="9" t="e">
        <f>IF(AR719&gt;AQ719,1,0)</f>
        <v>#N/A</v>
      </c>
    </row>
    <row r="720" spans="1:48" x14ac:dyDescent="0.25">
      <c r="A720" t="s">
        <v>125</v>
      </c>
      <c r="B720">
        <v>2019</v>
      </c>
      <c r="C720" t="s">
        <v>37</v>
      </c>
      <c r="D720" t="s">
        <v>38</v>
      </c>
      <c r="E720">
        <v>15</v>
      </c>
      <c r="F720" t="s">
        <v>40</v>
      </c>
      <c r="G720">
        <v>0.66666669999999995</v>
      </c>
      <c r="H720" t="s">
        <v>54</v>
      </c>
      <c r="I720">
        <v>803</v>
      </c>
      <c r="J720">
        <v>1573</v>
      </c>
      <c r="K720">
        <v>0.2</v>
      </c>
      <c r="L720">
        <v>0.6</v>
      </c>
      <c r="M720">
        <v>0.8</v>
      </c>
      <c r="N720">
        <v>1.05</v>
      </c>
      <c r="O720">
        <v>1.1000000000000001</v>
      </c>
      <c r="P720">
        <v>1.1499999999999999</v>
      </c>
      <c r="Q720" t="s">
        <v>46</v>
      </c>
      <c r="R720">
        <v>4</v>
      </c>
      <c r="S720">
        <v>6</v>
      </c>
      <c r="T720" t="s">
        <v>47</v>
      </c>
      <c r="U720" t="s">
        <v>54</v>
      </c>
      <c r="V720" t="s">
        <v>59</v>
      </c>
      <c r="W720">
        <v>2019</v>
      </c>
      <c r="X720" t="s">
        <v>37</v>
      </c>
      <c r="Y720" t="s">
        <v>38</v>
      </c>
      <c r="Z720">
        <v>17</v>
      </c>
      <c r="AA720">
        <v>0</v>
      </c>
      <c r="AB720">
        <v>10</v>
      </c>
      <c r="AC720">
        <v>0.8</v>
      </c>
      <c r="AD720">
        <v>0.16666667499999999</v>
      </c>
      <c r="AE720">
        <v>1258.4000000000001</v>
      </c>
      <c r="AF720" s="10" t="e">
        <f>VLOOKUP(AS720,[1]Hoja3!$B$2:$AO$841,17,FALSE)</f>
        <v>#N/A</v>
      </c>
      <c r="AG720" s="10" t="e">
        <f>VLOOKUP(AS720,[1]Hoja3!$B$2:$AO$841,23,FALSE)</f>
        <v>#N/A</v>
      </c>
      <c r="AH720" s="10" t="e">
        <f>VLOOKUP(AS720,[1]Hoja3!$B$2:$AO$841,28,FALSE)</f>
        <v>#N/A</v>
      </c>
      <c r="AI720" s="10" t="e">
        <f>VLOOKUP(AS720,[1]Hoja3!$B$2:$AO$841,19,FALSE)</f>
        <v>#N/A</v>
      </c>
      <c r="AJ720" s="10"/>
      <c r="AK720">
        <f>IF(AE720=AY720,1,0)</f>
        <v>0</v>
      </c>
      <c r="AL720" t="e">
        <f>IF(AB720=AF720,1,0)</f>
        <v>#N/A</v>
      </c>
      <c r="AM720" t="e">
        <f>IF(AC720=AG720,1,0)</f>
        <v>#N/A</v>
      </c>
      <c r="AN720" t="e">
        <f>IF(AD720=AH720,1,0)</f>
        <v>#N/A</v>
      </c>
      <c r="AO720" t="e">
        <f>IF(H720=AI720,1,0)</f>
        <v>#N/A</v>
      </c>
      <c r="AQ720" s="8">
        <f>COUNTIF($A$2:$A$1228,A720)</f>
        <v>3</v>
      </c>
      <c r="AR720">
        <f>VLOOKUP(A720,[1]Hoja3!$C$2:$AO$841,39,FALSE)</f>
        <v>1</v>
      </c>
      <c r="AS720" t="str">
        <f>A720 &amp; COUNTIF(A$2:A720,A720)</f>
        <v>0E2B6466332</v>
      </c>
      <c r="AT720" s="10" t="e">
        <f>VLOOKUP(AS720,[1]Hoja3!$B$2:$AO$841,38,FALSE)</f>
        <v>#N/A</v>
      </c>
      <c r="AU720" s="9">
        <f>IF(AR720&gt;AQ720,1,0)</f>
        <v>0</v>
      </c>
    </row>
    <row r="721" spans="1:48" x14ac:dyDescent="0.25">
      <c r="A721" t="s">
        <v>482</v>
      </c>
      <c r="B721">
        <v>2019</v>
      </c>
      <c r="C721" t="s">
        <v>37</v>
      </c>
      <c r="D721" t="s">
        <v>38</v>
      </c>
      <c r="E721">
        <v>15</v>
      </c>
      <c r="F721" t="s">
        <v>40</v>
      </c>
      <c r="G721">
        <v>0.85</v>
      </c>
      <c r="H721" t="s">
        <v>45</v>
      </c>
      <c r="I721">
        <v>803</v>
      </c>
      <c r="J721">
        <v>1573</v>
      </c>
      <c r="K721">
        <v>0.2</v>
      </c>
      <c r="L721">
        <v>0.6</v>
      </c>
      <c r="M721">
        <v>0.8</v>
      </c>
      <c r="N721">
        <v>1.05</v>
      </c>
      <c r="O721">
        <v>1.1000000000000001</v>
      </c>
      <c r="P721">
        <v>1.1499999999999999</v>
      </c>
      <c r="Q721" t="s">
        <v>46</v>
      </c>
      <c r="R721">
        <v>4</v>
      </c>
      <c r="S721">
        <v>6</v>
      </c>
      <c r="T721" t="s">
        <v>47</v>
      </c>
      <c r="U721" t="s">
        <v>48</v>
      </c>
      <c r="V721" t="s">
        <v>50</v>
      </c>
      <c r="W721">
        <v>2019</v>
      </c>
      <c r="X721" t="s">
        <v>37</v>
      </c>
      <c r="Y721" t="s">
        <v>38</v>
      </c>
      <c r="Z721">
        <v>15</v>
      </c>
      <c r="AA721">
        <v>0</v>
      </c>
      <c r="AB721">
        <v>33</v>
      </c>
      <c r="AC721">
        <v>1.1000000000000001</v>
      </c>
      <c r="AD721">
        <v>0.21249999999999999</v>
      </c>
      <c r="AE721">
        <v>1730.3</v>
      </c>
      <c r="AF721" s="10">
        <f>VLOOKUP(AS721,[1]Hoja3!$B$2:$AO$841,17,FALSE)</f>
        <v>95</v>
      </c>
      <c r="AG721" s="10">
        <f>VLOOKUP(AS721,[1]Hoja3!$B$2:$AO$841,23,FALSE)</f>
        <v>1.1499999999999999</v>
      </c>
      <c r="AH721" s="10">
        <f>VLOOKUP(AS721,[1]Hoja3!$B$2:$AO$841,28,FALSE)</f>
        <v>0.45750000000000002</v>
      </c>
      <c r="AI721" s="10" t="str">
        <f>VLOOKUP(AS721,[1]Hoja3!$B$2:$AO$841,19,FALSE)</f>
        <v>Light Production Digital Business</v>
      </c>
      <c r="AJ721" s="10">
        <f>VLOOKUP(AS721,[1]Hoja3!$B$2:$AO$841,15,FALSE)</f>
        <v>0</v>
      </c>
      <c r="AK721">
        <f>IF(AE721=AY721,1,0)</f>
        <v>0</v>
      </c>
      <c r="AL721">
        <f>IF(AB721=AF721,1,0)</f>
        <v>0</v>
      </c>
      <c r="AM721">
        <f>IF(AC721=AG721,1,0)</f>
        <v>0</v>
      </c>
      <c r="AN721">
        <f>IF(AD721=AH721,1,0)</f>
        <v>0</v>
      </c>
      <c r="AO721">
        <f>IF(H721=AI721,1,0)</f>
        <v>1</v>
      </c>
      <c r="AP721">
        <f>IF(AJ721=AA721,1,0)</f>
        <v>1</v>
      </c>
      <c r="AQ721" s="8">
        <f>COUNTIF($A$2:$A$1228,A721)</f>
        <v>1</v>
      </c>
      <c r="AR721">
        <f>VLOOKUP(A721,[1]Hoja3!$C$2:$AO$841,39,FALSE)</f>
        <v>1</v>
      </c>
      <c r="AS721" t="str">
        <f>A721 &amp; COUNTIF(A$2:A721,A721)</f>
        <v>0BG29475091</v>
      </c>
      <c r="AT721" s="10">
        <f>VLOOKUP(AS721,[1]Hoja3!$B$2:$AO$841,38,FALSE)</f>
        <v>1808.95</v>
      </c>
      <c r="AU721" s="9">
        <f>IF(AR721&gt;AQ721,1,0)</f>
        <v>0</v>
      </c>
      <c r="AV721">
        <f>IF(P721="NA",2,IF(OR(F721="INSTALACION NUEVA",F721="Mantenimiento preventivo"),3,IF(AND(AB721&lt;AF721,AK721&lt;&gt;1),4,IF(AT721&gt;AE721,1,0))))</f>
        <v>4</v>
      </c>
    </row>
    <row r="722" spans="1:48" x14ac:dyDescent="0.25">
      <c r="A722" t="s">
        <v>481</v>
      </c>
      <c r="B722">
        <v>2019</v>
      </c>
      <c r="C722" t="s">
        <v>37</v>
      </c>
      <c r="D722" t="s">
        <v>38</v>
      </c>
      <c r="E722">
        <v>15</v>
      </c>
      <c r="F722" t="s">
        <v>40</v>
      </c>
      <c r="G722">
        <v>1.1666669999999999</v>
      </c>
      <c r="H722" t="s">
        <v>45</v>
      </c>
      <c r="I722">
        <v>803</v>
      </c>
      <c r="J722">
        <v>1573</v>
      </c>
      <c r="K722">
        <v>0.2</v>
      </c>
      <c r="L722">
        <v>0.6</v>
      </c>
      <c r="M722">
        <v>0.8</v>
      </c>
      <c r="N722">
        <v>1.05</v>
      </c>
      <c r="O722">
        <v>1.1000000000000001</v>
      </c>
      <c r="P722">
        <v>1.1499999999999999</v>
      </c>
      <c r="Q722" t="s">
        <v>46</v>
      </c>
      <c r="R722">
        <v>4</v>
      </c>
      <c r="S722">
        <v>6</v>
      </c>
      <c r="T722" t="s">
        <v>47</v>
      </c>
      <c r="U722" t="s">
        <v>48</v>
      </c>
      <c r="V722" t="s">
        <v>73</v>
      </c>
      <c r="W722">
        <v>2019</v>
      </c>
      <c r="X722" t="s">
        <v>37</v>
      </c>
      <c r="Y722" t="s">
        <v>38</v>
      </c>
      <c r="Z722">
        <v>15</v>
      </c>
      <c r="AA722">
        <v>0</v>
      </c>
      <c r="AB722">
        <v>82</v>
      </c>
      <c r="AC722">
        <v>1.1499999999999999</v>
      </c>
      <c r="AD722">
        <v>0.29166674999999997</v>
      </c>
      <c r="AE722">
        <v>1808.95</v>
      </c>
      <c r="AF722" s="10">
        <f>VLOOKUP(AS722,[1]Hoja3!$B$2:$AO$841,17,FALSE)</f>
        <v>82</v>
      </c>
      <c r="AG722" s="10">
        <f>VLOOKUP(AS722,[1]Hoja3!$B$2:$AO$841,23,FALSE)</f>
        <v>1.1499999999999999</v>
      </c>
      <c r="AH722" s="10">
        <f>VLOOKUP(AS722,[1]Hoja3!$B$2:$AO$841,28,FALSE)</f>
        <v>0.42749999999999999</v>
      </c>
      <c r="AI722" s="10" t="str">
        <f>VLOOKUP(AS722,[1]Hoja3!$B$2:$AO$841,19,FALSE)</f>
        <v>Light Production Digital Business</v>
      </c>
      <c r="AJ722" s="10">
        <f>VLOOKUP(AS722,[1]Hoja3!$B$2:$AO$841,15,FALSE)</f>
        <v>0</v>
      </c>
      <c r="AK722">
        <f>IF(AE722=AY722,1,0)</f>
        <v>0</v>
      </c>
      <c r="AL722">
        <f>IF(AB722=AF722,1,0)</f>
        <v>1</v>
      </c>
      <c r="AM722">
        <f>IF(AC722=AG722,1,0)</f>
        <v>1</v>
      </c>
      <c r="AN722">
        <f>IF(AD722=AH722,1,0)</f>
        <v>0</v>
      </c>
      <c r="AO722">
        <f>IF(H722=AI722,1,0)</f>
        <v>1</v>
      </c>
      <c r="AP722">
        <f>IF(AJ722=AA722,1,0)</f>
        <v>1</v>
      </c>
      <c r="AQ722" s="8">
        <f>COUNTIF($A$2:$A$1228,A722)</f>
        <v>1</v>
      </c>
      <c r="AR722">
        <f>VLOOKUP(A722,[1]Hoja3!$C$2:$AO$841,39,FALSE)</f>
        <v>1</v>
      </c>
      <c r="AS722" t="str">
        <f>A722 &amp; COUNTIF(A$2:A722,A722)</f>
        <v>0BG29471471</v>
      </c>
      <c r="AT722" s="10">
        <f>VLOOKUP(AS722,[1]Hoja3!$B$2:$AO$841,38,FALSE)</f>
        <v>1808.95</v>
      </c>
      <c r="AU722" s="9">
        <f>IF(AR722&gt;AQ722,1,0)</f>
        <v>0</v>
      </c>
      <c r="AV722">
        <f>IF(P722="NA",2,IF(OR(F722="INSTALACION NUEVA",F722="Mantenimiento preventivo"),3,IF(AND(AB722&lt;AF722,AK722&lt;&gt;1),4,IF(AT722&gt;AE722,1,0))))</f>
        <v>0</v>
      </c>
    </row>
    <row r="723" spans="1:48" x14ac:dyDescent="0.25">
      <c r="A723" t="s">
        <v>484</v>
      </c>
      <c r="B723">
        <v>2019</v>
      </c>
      <c r="C723" t="s">
        <v>37</v>
      </c>
      <c r="D723" t="s">
        <v>38</v>
      </c>
      <c r="E723">
        <v>15</v>
      </c>
      <c r="F723" t="s">
        <v>40</v>
      </c>
      <c r="G723">
        <v>2.8666670000000001</v>
      </c>
      <c r="H723" t="s">
        <v>34</v>
      </c>
      <c r="I723">
        <v>468</v>
      </c>
      <c r="J723">
        <v>715</v>
      </c>
      <c r="K723">
        <v>0</v>
      </c>
      <c r="L723">
        <v>0</v>
      </c>
      <c r="M723">
        <v>0</v>
      </c>
      <c r="N723">
        <v>0.6</v>
      </c>
      <c r="O723">
        <v>0.8</v>
      </c>
      <c r="P723">
        <v>1.05</v>
      </c>
      <c r="Q723" t="s">
        <v>46</v>
      </c>
      <c r="R723">
        <v>5</v>
      </c>
      <c r="S723">
        <v>9</v>
      </c>
      <c r="T723" t="s">
        <v>47</v>
      </c>
      <c r="U723" t="s">
        <v>34</v>
      </c>
      <c r="V723" t="s">
        <v>50</v>
      </c>
      <c r="W723">
        <v>2019</v>
      </c>
      <c r="X723" t="s">
        <v>37</v>
      </c>
      <c r="Y723" t="s">
        <v>38</v>
      </c>
      <c r="Z723">
        <v>16</v>
      </c>
      <c r="AA723">
        <v>0</v>
      </c>
      <c r="AB723">
        <v>46</v>
      </c>
      <c r="AC723">
        <v>0.8</v>
      </c>
      <c r="AD723">
        <v>0.57333339999999999</v>
      </c>
      <c r="AE723">
        <v>572</v>
      </c>
      <c r="AF723" s="10">
        <f>VLOOKUP(AS723,[1]Hoja3!$B$2:$AO$841,17,FALSE)</f>
        <v>46</v>
      </c>
      <c r="AG723" s="10">
        <f>VLOOKUP(AS723,[1]Hoja3!$B$2:$AO$841,23,FALSE)</f>
        <v>0.8</v>
      </c>
      <c r="AH723" s="10">
        <f>VLOOKUP(AS723,[1]Hoja3!$B$2:$AO$841,28,FALSE)</f>
        <v>0.63</v>
      </c>
      <c r="AI723" s="10" t="str">
        <f>VLOOKUP(AS723,[1]Hoja3!$B$2:$AO$841,19,FALSE)</f>
        <v>A4 Mono MFPs</v>
      </c>
      <c r="AJ723" s="10">
        <f>VLOOKUP(AS723,[1]Hoja3!$B$2:$AO$841,15,FALSE)</f>
        <v>0</v>
      </c>
      <c r="AK723">
        <f>IF(AE723=AY723,1,0)</f>
        <v>0</v>
      </c>
      <c r="AL723">
        <f>IF(AB723=AF723,1,0)</f>
        <v>1</v>
      </c>
      <c r="AM723">
        <f>IF(AC723=AG723,1,0)</f>
        <v>1</v>
      </c>
      <c r="AN723">
        <f>IF(AD723=AH723,1,0)</f>
        <v>0</v>
      </c>
      <c r="AO723">
        <f>IF(H723=AI723,1,0)</f>
        <v>1</v>
      </c>
      <c r="AP723">
        <f>IF(AJ723=AA723,1,0)</f>
        <v>1</v>
      </c>
      <c r="AQ723" s="8">
        <f>COUNTIF($A$2:$A$1228,A723)</f>
        <v>2</v>
      </c>
      <c r="AR723">
        <f>VLOOKUP(A723,[1]Hoja3!$C$2:$AO$841,39,FALSE)</f>
        <v>1</v>
      </c>
      <c r="AS723" t="str">
        <f>A723 &amp; COUNTIF(A$2:A723,A723)</f>
        <v>0C4X0113651</v>
      </c>
      <c r="AT723" s="10">
        <f>VLOOKUP(AS723,[1]Hoja3!$B$2:$AO$841,38,FALSE)</f>
        <v>572.00000000000011</v>
      </c>
      <c r="AU723" s="9">
        <f>IF(AR723&gt;AQ723,1,0)</f>
        <v>0</v>
      </c>
      <c r="AV723">
        <f>IF(P723="NA",2,IF(OR(F723="INSTALACION NUEVA",F723="Mantenimiento preventivo"),3,IF(AND(AB723&lt;AF723,AK723&lt;&gt;1),4,IF(AT723&gt;AE723,1,0))))</f>
        <v>0</v>
      </c>
    </row>
    <row r="724" spans="1:48" x14ac:dyDescent="0.25">
      <c r="A724" t="s">
        <v>474</v>
      </c>
      <c r="B724">
        <v>2019</v>
      </c>
      <c r="C724" t="s">
        <v>37</v>
      </c>
      <c r="D724" t="s">
        <v>38</v>
      </c>
      <c r="E724">
        <v>15</v>
      </c>
      <c r="F724" t="s">
        <v>40</v>
      </c>
      <c r="G724">
        <v>0</v>
      </c>
      <c r="H724" t="s">
        <v>91</v>
      </c>
      <c r="I724">
        <v>803</v>
      </c>
      <c r="J724">
        <v>1573</v>
      </c>
      <c r="K724">
        <v>0.2</v>
      </c>
      <c r="L724">
        <v>0.6</v>
      </c>
      <c r="M724">
        <v>0.8</v>
      </c>
      <c r="N724">
        <v>1.05</v>
      </c>
      <c r="O724">
        <v>1.1000000000000001</v>
      </c>
      <c r="P724">
        <v>1.1499999999999999</v>
      </c>
      <c r="Q724" t="s">
        <v>46</v>
      </c>
      <c r="R724">
        <v>4</v>
      </c>
      <c r="S724">
        <v>6</v>
      </c>
      <c r="T724" t="s">
        <v>47</v>
      </c>
      <c r="U724" t="s">
        <v>91</v>
      </c>
      <c r="V724" t="s">
        <v>73</v>
      </c>
      <c r="W724">
        <v>2019</v>
      </c>
      <c r="X724" t="s">
        <v>37</v>
      </c>
      <c r="Y724" t="s">
        <v>38</v>
      </c>
      <c r="Z724">
        <v>16</v>
      </c>
      <c r="AA724">
        <v>0</v>
      </c>
      <c r="AB724">
        <v>118</v>
      </c>
      <c r="AC724">
        <v>1.1499999999999999</v>
      </c>
      <c r="AD724">
        <v>0</v>
      </c>
      <c r="AE724">
        <v>1808.95</v>
      </c>
      <c r="AF724" s="10">
        <f>VLOOKUP(AS724,[1]Hoja3!$B$2:$AO$841,17,FALSE)</f>
        <v>118</v>
      </c>
      <c r="AG724" s="10">
        <f>VLOOKUP(AS724,[1]Hoja3!$B$2:$AO$841,23,FALSE)</f>
        <v>1.1499999999999999</v>
      </c>
      <c r="AH724" s="10">
        <f>VLOOKUP(AS724,[1]Hoja3!$B$2:$AO$841,28,FALSE)</f>
        <v>8.2500000000000004E-2</v>
      </c>
      <c r="AI724" s="10" t="str">
        <f>VLOOKUP(AS724,[1]Hoja3!$B$2:$AO$841,19,FALSE)</f>
        <v>WF Mono Systems and Legacy Color</v>
      </c>
      <c r="AJ724" s="10">
        <f>VLOOKUP(AS724,[1]Hoja3!$B$2:$AO$841,15,FALSE)</f>
        <v>0</v>
      </c>
      <c r="AK724">
        <f>IF(AE724=AY724,1,0)</f>
        <v>0</v>
      </c>
      <c r="AL724">
        <f>IF(AB724=AF724,1,0)</f>
        <v>1</v>
      </c>
      <c r="AM724">
        <f>IF(AC724=AG724,1,0)</f>
        <v>1</v>
      </c>
      <c r="AN724">
        <f>IF(AD724=AH724,1,0)</f>
        <v>0</v>
      </c>
      <c r="AO724">
        <f>IF(H724=AI724,1,0)</f>
        <v>1</v>
      </c>
      <c r="AP724">
        <f>IF(AJ724=AA724,1,0)</f>
        <v>1</v>
      </c>
      <c r="AQ724" s="8">
        <f>COUNTIF($A$2:$A$1228,A724)</f>
        <v>2</v>
      </c>
      <c r="AR724">
        <f>VLOOKUP(A724,[1]Hoja3!$C$2:$AO$841,39,FALSE)</f>
        <v>2</v>
      </c>
      <c r="AS724" t="str">
        <f>A724 &amp; COUNTIF(A$2:A724,A724)</f>
        <v>0A1H0206001</v>
      </c>
      <c r="AT724" s="10">
        <f>VLOOKUP(AS724,[1]Hoja3!$B$2:$AO$841,38,FALSE)</f>
        <v>1808.95</v>
      </c>
      <c r="AU724" s="9">
        <f>IF(AR724&gt;AQ724,1,0)</f>
        <v>0</v>
      </c>
      <c r="AV724">
        <f>IF(P724="NA",2,IF(OR(F724="INSTALACION NUEVA",F724="Mantenimiento preventivo"),3,IF(AND(AB724&lt;AF724,AK724&lt;&gt;1),4,IF(AT724&gt;AE724,1,0))))</f>
        <v>0</v>
      </c>
    </row>
    <row r="725" spans="1:48" x14ac:dyDescent="0.25">
      <c r="A725" t="s">
        <v>340</v>
      </c>
      <c r="B725">
        <v>2019</v>
      </c>
      <c r="C725" t="s">
        <v>37</v>
      </c>
      <c r="D725" t="s">
        <v>38</v>
      </c>
      <c r="E725">
        <v>15</v>
      </c>
      <c r="F725" t="s">
        <v>44</v>
      </c>
      <c r="G725">
        <v>0</v>
      </c>
      <c r="H725" t="s">
        <v>71</v>
      </c>
      <c r="I725">
        <v>468</v>
      </c>
      <c r="J725">
        <v>715</v>
      </c>
      <c r="K725">
        <v>0</v>
      </c>
      <c r="L725">
        <v>0</v>
      </c>
      <c r="M725">
        <v>0</v>
      </c>
      <c r="N725">
        <v>0.6</v>
      </c>
      <c r="O725">
        <v>0.8</v>
      </c>
      <c r="P725">
        <v>1.05</v>
      </c>
      <c r="Q725" t="s">
        <v>46</v>
      </c>
      <c r="R725">
        <v>5</v>
      </c>
      <c r="S725">
        <v>9</v>
      </c>
      <c r="T725" t="s">
        <v>47</v>
      </c>
      <c r="U725" t="s">
        <v>71</v>
      </c>
      <c r="V725" t="s">
        <v>55</v>
      </c>
      <c r="W725">
        <v>2019</v>
      </c>
      <c r="X725" t="s">
        <v>37</v>
      </c>
      <c r="Y725" t="s">
        <v>38</v>
      </c>
      <c r="Z725">
        <v>15</v>
      </c>
      <c r="AA725">
        <v>0</v>
      </c>
      <c r="AB725">
        <v>6</v>
      </c>
      <c r="AC725">
        <v>0</v>
      </c>
      <c r="AD725">
        <v>0</v>
      </c>
      <c r="AE725">
        <v>715</v>
      </c>
      <c r="AF725" s="10" t="e">
        <f>VLOOKUP(AS725,[1]Hoja3!$B$2:$AO$841,17,FALSE)</f>
        <v>#N/A</v>
      </c>
      <c r="AG725" s="10" t="e">
        <f>VLOOKUP(AS725,[1]Hoja3!$B$2:$AO$841,23,FALSE)</f>
        <v>#N/A</v>
      </c>
      <c r="AH725" s="10" t="e">
        <f>VLOOKUP(AS725,[1]Hoja3!$B$2:$AO$841,28,FALSE)</f>
        <v>#N/A</v>
      </c>
      <c r="AI725" s="10" t="e">
        <f>VLOOKUP(AS725,[1]Hoja3!$B$2:$AO$841,19,FALSE)</f>
        <v>#N/A</v>
      </c>
      <c r="AJ725" s="10"/>
      <c r="AK725">
        <f>IF(AE725=AY725,1,0)</f>
        <v>0</v>
      </c>
      <c r="AL725" t="e">
        <f>IF(AB725=AF725,1,0)</f>
        <v>#N/A</v>
      </c>
      <c r="AM725" t="e">
        <f>IF(AC725=AG725,1,0)</f>
        <v>#N/A</v>
      </c>
      <c r="AN725" t="e">
        <f>IF(AD725=AH725,1,0)</f>
        <v>#N/A</v>
      </c>
      <c r="AO725" t="e">
        <f>IF(H725=AI725,1,0)</f>
        <v>#N/A</v>
      </c>
      <c r="AQ725" s="8">
        <f>COUNTIF($A$2:$A$1228,A725)</f>
        <v>2</v>
      </c>
      <c r="AR725">
        <f>VLOOKUP(A725,[1]Hoja3!$C$2:$AO$841,39,FALSE)</f>
        <v>1</v>
      </c>
      <c r="AS725" t="str">
        <f>A725 &amp; COUNTIF(A$2:A725,A725)</f>
        <v>0D6X4516482</v>
      </c>
      <c r="AT725" s="10" t="e">
        <f>VLOOKUP(AS725,[1]Hoja3!$B$2:$AO$841,38,FALSE)</f>
        <v>#N/A</v>
      </c>
      <c r="AU725" s="9">
        <f>IF(AR725&gt;AQ725,1,0)</f>
        <v>0</v>
      </c>
    </row>
    <row r="726" spans="1:48" x14ac:dyDescent="0.25">
      <c r="A726" t="s">
        <v>72</v>
      </c>
      <c r="B726">
        <v>2019</v>
      </c>
      <c r="C726" t="s">
        <v>37</v>
      </c>
      <c r="D726" t="s">
        <v>38</v>
      </c>
      <c r="E726">
        <v>15</v>
      </c>
      <c r="F726" t="s">
        <v>40</v>
      </c>
      <c r="G726">
        <v>7.6166669999999996</v>
      </c>
      <c r="H726" t="s">
        <v>45</v>
      </c>
      <c r="I726">
        <v>803</v>
      </c>
      <c r="J726">
        <v>1573</v>
      </c>
      <c r="K726">
        <v>0.2</v>
      </c>
      <c r="L726">
        <v>0.6</v>
      </c>
      <c r="M726">
        <v>0.8</v>
      </c>
      <c r="N726">
        <v>1.05</v>
      </c>
      <c r="O726">
        <v>1.1000000000000001</v>
      </c>
      <c r="P726">
        <v>1.1499999999999999</v>
      </c>
      <c r="Q726" t="s">
        <v>46</v>
      </c>
      <c r="R726">
        <v>4</v>
      </c>
      <c r="S726">
        <v>6</v>
      </c>
      <c r="T726" t="s">
        <v>47</v>
      </c>
      <c r="U726" t="s">
        <v>48</v>
      </c>
      <c r="V726" t="s">
        <v>73</v>
      </c>
      <c r="W726">
        <v>2019</v>
      </c>
      <c r="X726" t="s">
        <v>37</v>
      </c>
      <c r="Y726" t="s">
        <v>38</v>
      </c>
      <c r="Z726">
        <v>22</v>
      </c>
      <c r="AA726">
        <v>0</v>
      </c>
      <c r="AB726">
        <v>4</v>
      </c>
      <c r="AC726">
        <v>0.6</v>
      </c>
      <c r="AD726">
        <v>1.9041667499999999</v>
      </c>
      <c r="AE726">
        <v>588.23642556250002</v>
      </c>
      <c r="AF726" s="10">
        <f>VLOOKUP(AS726,[1]Hoja3!$B$2:$AO$841,17,FALSE)</f>
        <v>5</v>
      </c>
      <c r="AG726" s="10">
        <f>VLOOKUP(AS726,[1]Hoja3!$B$2:$AO$841,23,FALSE)</f>
        <v>0.6</v>
      </c>
      <c r="AH726" s="10">
        <f>VLOOKUP(AS726,[1]Hoja3!$B$2:$AO$841,28,FALSE)</f>
        <v>2.25</v>
      </c>
      <c r="AI726" s="10" t="str">
        <f>VLOOKUP(AS726,[1]Hoja3!$B$2:$AO$841,19,FALSE)</f>
        <v>Light Production Digital Business</v>
      </c>
      <c r="AJ726" s="10">
        <f>VLOOKUP(AS726,[1]Hoja3!$B$2:$AO$841,15,FALSE)</f>
        <v>0</v>
      </c>
      <c r="AK726">
        <f>IF(AE726=AY726,1,0)</f>
        <v>0</v>
      </c>
      <c r="AL726">
        <f>IF(AB726=AF726,1,0)</f>
        <v>0</v>
      </c>
      <c r="AM726">
        <f>IF(AC726=AG726,1,0)</f>
        <v>1</v>
      </c>
      <c r="AN726">
        <f>IF(AD726=AH726,1,0)</f>
        <v>0</v>
      </c>
      <c r="AO726">
        <f>IF(H726=AI726,1,0)</f>
        <v>1</v>
      </c>
      <c r="AP726">
        <f>IF(AJ726=AA726,1,0)</f>
        <v>1</v>
      </c>
      <c r="AQ726" s="8">
        <f>COUNTIF($A$2:$A$1228,A726)</f>
        <v>5</v>
      </c>
      <c r="AR726">
        <f>VLOOKUP(A726,[1]Hoja3!$C$2:$AO$841,39,FALSE)</f>
        <v>4</v>
      </c>
      <c r="AS726" t="str">
        <f>A726 &amp; COUNTIF(A$2:A726,A726)</f>
        <v>0BG29468763</v>
      </c>
      <c r="AT726" s="10">
        <f>VLOOKUP(AS726,[1]Hoja3!$B$2:$AO$841,38,FALSE)</f>
        <v>943.80000000000007</v>
      </c>
      <c r="AU726" s="9">
        <f>IF(AR726&gt;AQ726,1,0)</f>
        <v>0</v>
      </c>
      <c r="AV726">
        <f>IF(P726="NA",2,IF(OR(F726="INSTALACION NUEVA",F726="Mantenimiento preventivo"),3,IF(AND(AB726&lt;AF726,AK726&lt;&gt;1),4,IF(AT726&gt;AE726,1,0))))</f>
        <v>4</v>
      </c>
    </row>
    <row r="727" spans="1:48" x14ac:dyDescent="0.25">
      <c r="A727" t="s">
        <v>496</v>
      </c>
      <c r="B727">
        <v>2019</v>
      </c>
      <c r="C727" t="s">
        <v>37</v>
      </c>
      <c r="D727" t="s">
        <v>38</v>
      </c>
      <c r="E727">
        <v>15</v>
      </c>
      <c r="F727" t="s">
        <v>40</v>
      </c>
      <c r="G727">
        <v>1.5833330000000001</v>
      </c>
      <c r="H727" t="s">
        <v>54</v>
      </c>
      <c r="I727">
        <v>803</v>
      </c>
      <c r="J727">
        <v>1573</v>
      </c>
      <c r="K727">
        <v>0.2</v>
      </c>
      <c r="L727">
        <v>0.6</v>
      </c>
      <c r="M727">
        <v>0.8</v>
      </c>
      <c r="N727">
        <v>1.05</v>
      </c>
      <c r="O727">
        <v>1.1000000000000001</v>
      </c>
      <c r="P727">
        <v>1.1499999999999999</v>
      </c>
      <c r="Q727" t="s">
        <v>46</v>
      </c>
      <c r="R727">
        <v>4</v>
      </c>
      <c r="S727">
        <v>6</v>
      </c>
      <c r="T727" t="s">
        <v>47</v>
      </c>
      <c r="U727" t="s">
        <v>54</v>
      </c>
      <c r="V727" t="s">
        <v>73</v>
      </c>
      <c r="W727">
        <v>2019</v>
      </c>
      <c r="X727" t="s">
        <v>37</v>
      </c>
      <c r="Y727" t="s">
        <v>38</v>
      </c>
      <c r="Z727">
        <v>16</v>
      </c>
      <c r="AA727">
        <v>0</v>
      </c>
      <c r="AB727">
        <v>179</v>
      </c>
      <c r="AC727">
        <v>1.1499999999999999</v>
      </c>
      <c r="AD727">
        <v>0.39583325000000003</v>
      </c>
      <c r="AE727">
        <v>1808.95</v>
      </c>
      <c r="AF727" s="10">
        <f>VLOOKUP(AS727,[1]Hoja3!$B$2:$AO$841,17,FALSE)</f>
        <v>181</v>
      </c>
      <c r="AG727" s="10">
        <f>VLOOKUP(AS727,[1]Hoja3!$B$2:$AO$841,23,FALSE)</f>
        <v>1.1499999999999999</v>
      </c>
      <c r="AH727" s="10">
        <f>VLOOKUP(AS727,[1]Hoja3!$B$2:$AO$841,28,FALSE)</f>
        <v>0.7</v>
      </c>
      <c r="AI727" s="10" t="str">
        <f>VLOOKUP(AS727,[1]Hoja3!$B$2:$AO$841,19,FALSE)</f>
        <v>Entry Production Color Low/Mid</v>
      </c>
      <c r="AJ727" s="10">
        <f>VLOOKUP(AS727,[1]Hoja3!$B$2:$AO$841,15,FALSE)</f>
        <v>0</v>
      </c>
      <c r="AK727">
        <f>IF(AE727=AY727,1,0)</f>
        <v>0</v>
      </c>
      <c r="AL727">
        <f>IF(AB727=AF727,1,0)</f>
        <v>0</v>
      </c>
      <c r="AM727">
        <f>IF(AC727=AG727,1,0)</f>
        <v>1</v>
      </c>
      <c r="AN727">
        <f>IF(AD727=AH727,1,0)</f>
        <v>0</v>
      </c>
      <c r="AO727">
        <f>IF(H727=AI727,1,0)</f>
        <v>1</v>
      </c>
      <c r="AP727">
        <f>IF(AJ727=AA727,1,0)</f>
        <v>1</v>
      </c>
      <c r="AQ727" s="8">
        <f>COUNTIF($A$2:$A$1228,A727)</f>
        <v>1</v>
      </c>
      <c r="AR727">
        <f>VLOOKUP(A727,[1]Hoja3!$C$2:$AO$841,39,FALSE)</f>
        <v>1</v>
      </c>
      <c r="AS727" t="str">
        <f>A727 &amp; COUNTIF(A$2:A727,A727)</f>
        <v>0XPN3977491</v>
      </c>
      <c r="AT727" s="10">
        <f>VLOOKUP(AS727,[1]Hoja3!$B$2:$AO$841,38,FALSE)</f>
        <v>1808.95</v>
      </c>
      <c r="AU727" s="9">
        <f>IF(AR727&gt;AQ727,1,0)</f>
        <v>0</v>
      </c>
      <c r="AV727">
        <f>IF(P727="NA",2,IF(OR(F727="INSTALACION NUEVA",F727="Mantenimiento preventivo"),3,IF(AND(AB727&lt;AF727,AK727&lt;&gt;1),4,IF(AT727&gt;AE727,1,0))))</f>
        <v>4</v>
      </c>
    </row>
    <row r="728" spans="1:48" x14ac:dyDescent="0.25">
      <c r="A728" t="s">
        <v>880</v>
      </c>
      <c r="B728">
        <v>2019</v>
      </c>
      <c r="C728" t="s">
        <v>37</v>
      </c>
      <c r="D728" t="s">
        <v>38</v>
      </c>
      <c r="E728">
        <v>15</v>
      </c>
      <c r="F728" t="s">
        <v>40</v>
      </c>
      <c r="G728">
        <v>0.8</v>
      </c>
      <c r="H728" t="s">
        <v>34</v>
      </c>
      <c r="I728">
        <v>468</v>
      </c>
      <c r="J728">
        <v>715</v>
      </c>
      <c r="K728">
        <v>0</v>
      </c>
      <c r="L728">
        <v>0</v>
      </c>
      <c r="M728">
        <v>0</v>
      </c>
      <c r="N728">
        <v>0.6</v>
      </c>
      <c r="O728">
        <v>0.8</v>
      </c>
      <c r="P728">
        <v>1.05</v>
      </c>
      <c r="Q728" t="s">
        <v>46</v>
      </c>
      <c r="R728">
        <v>5</v>
      </c>
      <c r="S728">
        <v>9</v>
      </c>
      <c r="T728" t="s">
        <v>47</v>
      </c>
      <c r="U728" t="s">
        <v>34</v>
      </c>
      <c r="V728" t="s">
        <v>55</v>
      </c>
      <c r="W728">
        <v>2019</v>
      </c>
      <c r="X728" t="s">
        <v>37</v>
      </c>
      <c r="Y728" t="s">
        <v>38</v>
      </c>
      <c r="Z728">
        <v>15</v>
      </c>
      <c r="AA728">
        <v>0</v>
      </c>
      <c r="AB728">
        <v>26</v>
      </c>
      <c r="AC728">
        <v>0.6</v>
      </c>
      <c r="AD728">
        <v>0.16</v>
      </c>
      <c r="AE728">
        <v>429</v>
      </c>
      <c r="AF728" s="10" t="str">
        <f>VLOOKUP(AS728,[1]Hoja3!$B$2:$AO$841,17,FALSE)</f>
        <v xml:space="preserve">  </v>
      </c>
      <c r="AG728" s="10">
        <f>VLOOKUP(AS728,[1]Hoja3!$B$2:$AO$841,23,FALSE)</f>
        <v>1</v>
      </c>
      <c r="AH728" s="10">
        <f>VLOOKUP(AS728,[1]Hoja3!$B$2:$AO$841,28,FALSE)</f>
        <v>0.27</v>
      </c>
      <c r="AI728" s="10" t="str">
        <f>VLOOKUP(AS728,[1]Hoja3!$B$2:$AO$841,19,FALSE)</f>
        <v>A4 Mono MFPs</v>
      </c>
      <c r="AJ728" s="10">
        <f>VLOOKUP(AS728,[1]Hoja3!$B$2:$AO$841,15,FALSE)</f>
        <v>0</v>
      </c>
      <c r="AK728">
        <f>IF(AE728=AY728,1,0)</f>
        <v>0</v>
      </c>
      <c r="AL728">
        <f>IF(AB728=AF728,1,0)</f>
        <v>0</v>
      </c>
      <c r="AM728">
        <f>IF(AC728=AG728,1,0)</f>
        <v>0</v>
      </c>
      <c r="AN728">
        <f>IF(AD728=AH728,1,0)</f>
        <v>0</v>
      </c>
      <c r="AO728">
        <f>IF(H728=AI728,1,0)</f>
        <v>1</v>
      </c>
      <c r="AP728">
        <f>IF(AJ728=AA728,1,0)</f>
        <v>1</v>
      </c>
      <c r="AQ728" s="8">
        <f>COUNTIF($A$2:$A$1228,A728)</f>
        <v>1</v>
      </c>
      <c r="AR728">
        <f>VLOOKUP(A728,[1]Hoja3!$C$2:$AO$841,39,FALSE)</f>
        <v>1</v>
      </c>
      <c r="AS728" t="str">
        <f>A728 &amp; COUNTIF(A$2:A728,A728)</f>
        <v>09HB9161911</v>
      </c>
      <c r="AT728" s="10">
        <f>VLOOKUP(AS728,[1]Hoja3!$B$2:$AO$841,38,FALSE)</f>
        <v>715.00000000000011</v>
      </c>
      <c r="AU728" s="9">
        <f>IF(AR728&gt;AQ728,1,0)</f>
        <v>0</v>
      </c>
      <c r="AV728">
        <f>IF(P728="NA",2,IF(OR(F728="INSTALACION NUEVA",F728="Mantenimiento preventivo"),3,IF(AND(AB728&lt;AF728,AK728&lt;&gt;1),4,IF(AT728&gt;AE728,1,0))))</f>
        <v>4</v>
      </c>
    </row>
    <row r="729" spans="1:48" x14ac:dyDescent="0.25">
      <c r="A729" t="s">
        <v>383</v>
      </c>
      <c r="B729">
        <v>2019</v>
      </c>
      <c r="C729" t="s">
        <v>37</v>
      </c>
      <c r="D729" t="s">
        <v>38</v>
      </c>
      <c r="E729">
        <v>15</v>
      </c>
      <c r="F729" t="s">
        <v>40</v>
      </c>
      <c r="G729">
        <v>1.266667</v>
      </c>
      <c r="H729" t="s">
        <v>71</v>
      </c>
      <c r="I729">
        <v>468</v>
      </c>
      <c r="J729">
        <v>715</v>
      </c>
      <c r="K729">
        <v>0</v>
      </c>
      <c r="L729">
        <v>0</v>
      </c>
      <c r="M729">
        <v>0</v>
      </c>
      <c r="N729">
        <v>0.6</v>
      </c>
      <c r="O729">
        <v>0.8</v>
      </c>
      <c r="P729">
        <v>1.05</v>
      </c>
      <c r="Q729" t="s">
        <v>46</v>
      </c>
      <c r="R729">
        <v>5</v>
      </c>
      <c r="S729">
        <v>9</v>
      </c>
      <c r="T729" t="s">
        <v>47</v>
      </c>
      <c r="U729" t="s">
        <v>71</v>
      </c>
      <c r="V729" t="s">
        <v>55</v>
      </c>
      <c r="W729">
        <v>2019</v>
      </c>
      <c r="X729" t="s">
        <v>37</v>
      </c>
      <c r="Y729" t="s">
        <v>38</v>
      </c>
      <c r="Z729">
        <v>16</v>
      </c>
      <c r="AA729">
        <v>0</v>
      </c>
      <c r="AB729">
        <v>4</v>
      </c>
      <c r="AC729">
        <v>0</v>
      </c>
      <c r="AD729">
        <v>0.25333339999999999</v>
      </c>
      <c r="AE729">
        <v>0</v>
      </c>
      <c r="AF729" s="10" t="str">
        <f>VLOOKUP(AS729,[1]Hoja3!$B$2:$AO$841,17,FALSE)</f>
        <v xml:space="preserve">  </v>
      </c>
      <c r="AG729" s="10">
        <f>VLOOKUP(AS729,[1]Hoja3!$B$2:$AO$841,23,FALSE)</f>
        <v>1</v>
      </c>
      <c r="AH729" s="10">
        <f>VLOOKUP(AS729,[1]Hoja3!$B$2:$AO$841,28,FALSE)</f>
        <v>1</v>
      </c>
      <c r="AI729" s="10" t="str">
        <f>VLOOKUP(AS729,[1]Hoja3!$B$2:$AO$841,19,FALSE)</f>
        <v>Entry Mono Printers</v>
      </c>
      <c r="AJ729" s="10">
        <f>VLOOKUP(AS729,[1]Hoja3!$B$2:$AO$841,15,FALSE)</f>
        <v>0</v>
      </c>
      <c r="AK729">
        <f>IF(AE729=AY729,1,0)</f>
        <v>1</v>
      </c>
      <c r="AL729">
        <f>IF(AB729=AF729,1,0)</f>
        <v>0</v>
      </c>
      <c r="AM729">
        <f>IF(AC729=AG729,1,0)</f>
        <v>0</v>
      </c>
      <c r="AN729">
        <f>IF(AD729=AH729,1,0)</f>
        <v>0</v>
      </c>
      <c r="AO729">
        <f>IF(H729=AI729,1,0)</f>
        <v>1</v>
      </c>
      <c r="AP729">
        <f>IF(AJ729=AA729,1,0)</f>
        <v>1</v>
      </c>
      <c r="AQ729" s="8">
        <f>COUNTIF($A$2:$A$1228,A729)</f>
        <v>3</v>
      </c>
      <c r="AR729">
        <f>VLOOKUP(A729,[1]Hoja3!$C$2:$AO$841,39,FALSE)</f>
        <v>3</v>
      </c>
      <c r="AS729" t="str">
        <f>A729 &amp; COUNTIF(A$2:A729,A729)</f>
        <v>0XLT2784813</v>
      </c>
      <c r="AT729" s="10">
        <f>VLOOKUP(AS729,[1]Hoja3!$B$2:$AO$841,38,FALSE)</f>
        <v>715.00000000000011</v>
      </c>
      <c r="AU729" s="9">
        <f>IF(AR729&gt;AQ729,1,0)</f>
        <v>0</v>
      </c>
      <c r="AV729">
        <f>IF(P729="NA",2,IF(OR(F729="INSTALACION NUEVA",F729="Mantenimiento preventivo"),3,IF(AND(AB729&lt;AF729,AK729&lt;&gt;1),4,IF(AT729&gt;AE729,1,0))))</f>
        <v>1</v>
      </c>
    </row>
    <row r="730" spans="1:48" x14ac:dyDescent="0.25">
      <c r="A730" t="s">
        <v>670</v>
      </c>
      <c r="B730">
        <v>2019</v>
      </c>
      <c r="C730" t="s">
        <v>37</v>
      </c>
      <c r="D730" t="s">
        <v>38</v>
      </c>
      <c r="E730">
        <v>15</v>
      </c>
      <c r="F730" t="s">
        <v>40</v>
      </c>
      <c r="G730">
        <v>1.2166669999999999</v>
      </c>
      <c r="I730" t="s">
        <v>33</v>
      </c>
      <c r="J730" t="s">
        <v>33</v>
      </c>
      <c r="K730" t="s">
        <v>33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R730" t="s">
        <v>33</v>
      </c>
      <c r="S730" t="s">
        <v>33</v>
      </c>
      <c r="U730" t="s">
        <v>34</v>
      </c>
      <c r="V730" t="s">
        <v>55</v>
      </c>
      <c r="W730">
        <v>2019</v>
      </c>
      <c r="X730" t="s">
        <v>37</v>
      </c>
      <c r="Y730" t="s">
        <v>38</v>
      </c>
      <c r="Z730">
        <v>15</v>
      </c>
      <c r="AA730" t="s">
        <v>33</v>
      </c>
      <c r="AB730">
        <v>0</v>
      </c>
      <c r="AC730">
        <v>0</v>
      </c>
      <c r="AD730">
        <v>0</v>
      </c>
      <c r="AE730">
        <v>0</v>
      </c>
      <c r="AF730" s="10" t="e">
        <f>VLOOKUP(AS730,[1]Hoja3!$B$2:$AO$841,17,FALSE)</f>
        <v>#N/A</v>
      </c>
      <c r="AG730" s="10" t="e">
        <f>VLOOKUP(AS730,[1]Hoja3!$B$2:$AO$841,23,FALSE)</f>
        <v>#N/A</v>
      </c>
      <c r="AH730" s="10" t="e">
        <f>VLOOKUP(AS730,[1]Hoja3!$B$2:$AO$841,28,FALSE)</f>
        <v>#N/A</v>
      </c>
      <c r="AI730" s="10" t="e">
        <f>VLOOKUP(AS730,[1]Hoja3!$B$2:$AO$841,19,FALSE)</f>
        <v>#N/A</v>
      </c>
      <c r="AJ730" s="10"/>
      <c r="AK730">
        <f>IF(AE730=AY730,1,0)</f>
        <v>1</v>
      </c>
      <c r="AL730" t="e">
        <f>IF(AB730=AF730,1,0)</f>
        <v>#N/A</v>
      </c>
      <c r="AM730" t="e">
        <f>IF(AC730=AG730,1,0)</f>
        <v>#N/A</v>
      </c>
      <c r="AN730" t="e">
        <f>IF(AD730=AH730,1,0)</f>
        <v>#N/A</v>
      </c>
      <c r="AO730" t="e">
        <f>IF(H730=AI730,1,0)</f>
        <v>#N/A</v>
      </c>
      <c r="AQ730" s="8">
        <f>COUNTIF($A$2:$A$1228,A730)</f>
        <v>2</v>
      </c>
      <c r="AR730" t="e">
        <f>VLOOKUP(A730,[1]Hoja3!$C$2:$AO$841,39,FALSE)</f>
        <v>#N/A</v>
      </c>
      <c r="AS730" t="str">
        <f>A730 &amp; COUNTIF(A$2:A730,A730)</f>
        <v xml:space="preserve"> 09HB9140022</v>
      </c>
      <c r="AT730" s="10" t="e">
        <f>VLOOKUP(AS730,[1]Hoja3!$B$2:$AO$841,38,FALSE)</f>
        <v>#N/A</v>
      </c>
      <c r="AU730" s="9" t="e">
        <f>IF(AR730&gt;AQ730,1,0)</f>
        <v>#N/A</v>
      </c>
    </row>
    <row r="731" spans="1:48" x14ac:dyDescent="0.25">
      <c r="A731" t="s">
        <v>809</v>
      </c>
      <c r="B731">
        <v>2019</v>
      </c>
      <c r="C731" t="s">
        <v>37</v>
      </c>
      <c r="D731" t="s">
        <v>38</v>
      </c>
      <c r="E731">
        <v>15</v>
      </c>
      <c r="F731" t="s">
        <v>44</v>
      </c>
      <c r="G731">
        <v>0</v>
      </c>
      <c r="H731" t="s">
        <v>116</v>
      </c>
      <c r="I731">
        <v>655</v>
      </c>
      <c r="J731">
        <v>1365</v>
      </c>
      <c r="K731">
        <v>0</v>
      </c>
      <c r="L731">
        <v>0</v>
      </c>
      <c r="M731">
        <v>0.6</v>
      </c>
      <c r="N731">
        <v>0.8</v>
      </c>
      <c r="O731">
        <v>1.05</v>
      </c>
      <c r="P731">
        <v>1.1000000000000001</v>
      </c>
      <c r="Q731" t="s">
        <v>46</v>
      </c>
      <c r="R731">
        <v>5</v>
      </c>
      <c r="S731">
        <v>9</v>
      </c>
      <c r="T731" t="s">
        <v>47</v>
      </c>
      <c r="U731" t="s">
        <v>45</v>
      </c>
      <c r="V731" t="s">
        <v>50</v>
      </c>
      <c r="W731">
        <v>2019</v>
      </c>
      <c r="X731" t="s">
        <v>37</v>
      </c>
      <c r="Y731" t="s">
        <v>38</v>
      </c>
      <c r="Z731">
        <v>15</v>
      </c>
      <c r="AA731">
        <v>1</v>
      </c>
      <c r="AB731">
        <v>6</v>
      </c>
      <c r="AC731">
        <v>0</v>
      </c>
      <c r="AD731">
        <v>0</v>
      </c>
      <c r="AE731">
        <v>0</v>
      </c>
      <c r="AF731" s="10" t="e">
        <f>VLOOKUP(AS731,[1]Hoja3!$B$2:$AO$841,17,FALSE)</f>
        <v>#N/A</v>
      </c>
      <c r="AG731" s="10" t="e">
        <f>VLOOKUP(AS731,[1]Hoja3!$B$2:$AO$841,23,FALSE)</f>
        <v>#N/A</v>
      </c>
      <c r="AH731" s="10" t="e">
        <f>VLOOKUP(AS731,[1]Hoja3!$B$2:$AO$841,28,FALSE)</f>
        <v>#N/A</v>
      </c>
      <c r="AI731" s="10" t="e">
        <f>VLOOKUP(AS731,[1]Hoja3!$B$2:$AO$841,19,FALSE)</f>
        <v>#N/A</v>
      </c>
      <c r="AJ731" s="10"/>
      <c r="AK731">
        <f>IF(AE731=AY731,1,0)</f>
        <v>1</v>
      </c>
      <c r="AL731" t="e">
        <f>IF(AB731=AF731,1,0)</f>
        <v>#N/A</v>
      </c>
      <c r="AM731" t="e">
        <f>IF(AC731=AG731,1,0)</f>
        <v>#N/A</v>
      </c>
      <c r="AN731" t="e">
        <f>IF(AD731=AH731,1,0)</f>
        <v>#N/A</v>
      </c>
      <c r="AO731" t="e">
        <f>IF(H731=AI731,1,0)</f>
        <v>#N/A</v>
      </c>
      <c r="AQ731" s="8">
        <f>COUNTIF($A$2:$A$1228,A731)</f>
        <v>7</v>
      </c>
      <c r="AR731" t="e">
        <f>VLOOKUP(A731,[1]Hoja3!$C$2:$AO$841,39,FALSE)</f>
        <v>#N/A</v>
      </c>
      <c r="AS731" t="str">
        <f>A731 &amp; COUNTIF(A$2:A731,A731)</f>
        <v>0Y4X8468173</v>
      </c>
      <c r="AT731" s="10" t="e">
        <f>VLOOKUP(AS731,[1]Hoja3!$B$2:$AO$841,38,FALSE)</f>
        <v>#N/A</v>
      </c>
      <c r="AU731" s="9" t="e">
        <f>IF(AR731&gt;AQ731,1,0)</f>
        <v>#N/A</v>
      </c>
    </row>
    <row r="732" spans="1:48" x14ac:dyDescent="0.25">
      <c r="A732" t="s">
        <v>881</v>
      </c>
      <c r="B732">
        <v>2019</v>
      </c>
      <c r="C732" t="s">
        <v>37</v>
      </c>
      <c r="D732" t="s">
        <v>38</v>
      </c>
      <c r="E732">
        <v>15</v>
      </c>
      <c r="F732" t="s">
        <v>44</v>
      </c>
      <c r="G732">
        <v>0</v>
      </c>
      <c r="I732" t="s">
        <v>33</v>
      </c>
      <c r="J732" t="s">
        <v>33</v>
      </c>
      <c r="K732" t="s">
        <v>33</v>
      </c>
      <c r="L732" t="s">
        <v>33</v>
      </c>
      <c r="M732" t="s">
        <v>33</v>
      </c>
      <c r="N732" t="s">
        <v>33</v>
      </c>
      <c r="O732" t="s">
        <v>33</v>
      </c>
      <c r="P732" t="s">
        <v>33</v>
      </c>
      <c r="R732" t="s">
        <v>33</v>
      </c>
      <c r="S732" t="s">
        <v>33</v>
      </c>
      <c r="U732" t="s">
        <v>34</v>
      </c>
      <c r="V732" t="s">
        <v>50</v>
      </c>
      <c r="W732">
        <v>2019</v>
      </c>
      <c r="X732" t="s">
        <v>37</v>
      </c>
      <c r="Y732" t="s">
        <v>38</v>
      </c>
      <c r="Z732">
        <v>15</v>
      </c>
      <c r="AA732" t="s">
        <v>33</v>
      </c>
      <c r="AB732">
        <v>88</v>
      </c>
      <c r="AC732">
        <v>0</v>
      </c>
      <c r="AD732">
        <v>0</v>
      </c>
      <c r="AE732">
        <v>0</v>
      </c>
      <c r="AF732" s="10" t="e">
        <f>VLOOKUP(AS732,[1]Hoja3!$B$2:$AO$841,17,FALSE)</f>
        <v>#N/A</v>
      </c>
      <c r="AG732" s="10" t="e">
        <f>VLOOKUP(AS732,[1]Hoja3!$B$2:$AO$841,23,FALSE)</f>
        <v>#N/A</v>
      </c>
      <c r="AH732" s="10" t="e">
        <f>VLOOKUP(AS732,[1]Hoja3!$B$2:$AO$841,28,FALSE)</f>
        <v>#N/A</v>
      </c>
      <c r="AI732" s="10" t="e">
        <f>VLOOKUP(AS732,[1]Hoja3!$B$2:$AO$841,19,FALSE)</f>
        <v>#N/A</v>
      </c>
      <c r="AJ732" s="10"/>
      <c r="AK732">
        <f>IF(AE732=AY732,1,0)</f>
        <v>1</v>
      </c>
      <c r="AL732" t="e">
        <f>IF(AB732=AF732,1,0)</f>
        <v>#N/A</v>
      </c>
      <c r="AM732" t="e">
        <f>IF(AC732=AG732,1,0)</f>
        <v>#N/A</v>
      </c>
      <c r="AN732" t="e">
        <f>IF(AD732=AH732,1,0)</f>
        <v>#N/A</v>
      </c>
      <c r="AO732" t="e">
        <f>IF(H732=AI732,1,0)</f>
        <v>#N/A</v>
      </c>
      <c r="AQ732" s="8">
        <f>COUNTIF($A$2:$A$1228,A732)</f>
        <v>1</v>
      </c>
      <c r="AR732" t="e">
        <f>VLOOKUP(A732,[1]Hoja3!$C$2:$AO$841,39,FALSE)</f>
        <v>#N/A</v>
      </c>
      <c r="AS732" t="str">
        <f>A732 &amp; COUNTIF(A$2:A732,A732)</f>
        <v>09HB3314831</v>
      </c>
      <c r="AT732" s="10" t="e">
        <f>VLOOKUP(AS732,[1]Hoja3!$B$2:$AO$841,38,FALSE)</f>
        <v>#N/A</v>
      </c>
      <c r="AU732" s="9" t="e">
        <f>IF(AR732&gt;AQ732,1,0)</f>
        <v>#N/A</v>
      </c>
    </row>
    <row r="733" spans="1:48" x14ac:dyDescent="0.25">
      <c r="A733" t="s">
        <v>52</v>
      </c>
      <c r="B733">
        <v>2019</v>
      </c>
      <c r="C733" t="s">
        <v>37</v>
      </c>
      <c r="D733" t="s">
        <v>38</v>
      </c>
      <c r="E733">
        <v>15</v>
      </c>
      <c r="F733" t="s">
        <v>40</v>
      </c>
      <c r="G733">
        <v>0.4</v>
      </c>
      <c r="H733" t="s">
        <v>53</v>
      </c>
      <c r="I733">
        <v>655</v>
      </c>
      <c r="J733">
        <v>1365</v>
      </c>
      <c r="K733">
        <v>0</v>
      </c>
      <c r="L733">
        <v>0</v>
      </c>
      <c r="M733">
        <v>0.6</v>
      </c>
      <c r="N733">
        <v>0.8</v>
      </c>
      <c r="O733">
        <v>1.05</v>
      </c>
      <c r="P733">
        <v>1.1000000000000001</v>
      </c>
      <c r="Q733" t="s">
        <v>46</v>
      </c>
      <c r="R733">
        <v>5</v>
      </c>
      <c r="S733">
        <v>9</v>
      </c>
      <c r="T733" t="s">
        <v>47</v>
      </c>
      <c r="U733" t="s">
        <v>54</v>
      </c>
      <c r="V733" t="s">
        <v>55</v>
      </c>
      <c r="W733">
        <v>2019</v>
      </c>
      <c r="X733" t="s">
        <v>37</v>
      </c>
      <c r="Y733" t="s">
        <v>38</v>
      </c>
      <c r="Z733">
        <v>15</v>
      </c>
      <c r="AA733">
        <v>0</v>
      </c>
      <c r="AB733">
        <v>6</v>
      </c>
      <c r="AC733">
        <v>0</v>
      </c>
      <c r="AD733">
        <v>0.08</v>
      </c>
      <c r="AE733">
        <v>0</v>
      </c>
      <c r="AF733" s="10">
        <f>VLOOKUP(AS733,[1]Hoja3!$B$2:$AO$841,17,FALSE)</f>
        <v>31</v>
      </c>
      <c r="AG733" s="10">
        <f>VLOOKUP(AS733,[1]Hoja3!$B$2:$AO$841,23,FALSE)</f>
        <v>1.05</v>
      </c>
      <c r="AH733" s="10">
        <f>VLOOKUP(AS733,[1]Hoja3!$B$2:$AO$841,28,FALSE)</f>
        <v>0.2</v>
      </c>
      <c r="AI733" s="10" t="str">
        <f>VLOOKUP(AS733,[1]Hoja3!$B$2:$AO$841,19,FALSE)</f>
        <v>A3 Professional Color Laser MFPs</v>
      </c>
      <c r="AJ733" s="10">
        <f>VLOOKUP(AS733,[1]Hoja3!$B$2:$AO$841,15,FALSE)</f>
        <v>0</v>
      </c>
      <c r="AK733">
        <f>IF(AE733=AY733,1,0)</f>
        <v>1</v>
      </c>
      <c r="AL733">
        <f>IF(AB733=AF733,1,0)</f>
        <v>0</v>
      </c>
      <c r="AM733">
        <f>IF(AC733=AG733,1,0)</f>
        <v>0</v>
      </c>
      <c r="AN733">
        <f>IF(AD733=AH733,1,0)</f>
        <v>0</v>
      </c>
      <c r="AO733">
        <f>IF(H733=AI733,1,0)</f>
        <v>1</v>
      </c>
      <c r="AP733">
        <f>IF(AJ733=AA733,1,0)</f>
        <v>1</v>
      </c>
      <c r="AQ733" s="8">
        <f>COUNTIF($A$2:$A$1228,A733)</f>
        <v>3</v>
      </c>
      <c r="AR733">
        <f>VLOOKUP(A733,[1]Hoja3!$C$2:$AO$841,39,FALSE)</f>
        <v>3</v>
      </c>
      <c r="AS733" t="str">
        <f>A733 &amp; COUNTIF(A$2:A733,A733)</f>
        <v>0VGW6865332</v>
      </c>
      <c r="AT733" s="10">
        <f>VLOOKUP(AS733,[1]Hoja3!$B$2:$AO$841,38,FALSE)</f>
        <v>1433.25</v>
      </c>
      <c r="AU733" s="9">
        <f>IF(AR733&gt;AQ733,1,0)</f>
        <v>0</v>
      </c>
      <c r="AV733">
        <f>IF(P733="NA",2,IF(OR(F733="INSTALACION NUEVA",F733="Mantenimiento preventivo"),3,IF(AND(AB733&lt;AF733,AK733&lt;&gt;1),4,IF(AT733&gt;AE733,1,0))))</f>
        <v>1</v>
      </c>
    </row>
    <row r="734" spans="1:48" x14ac:dyDescent="0.25">
      <c r="A734" t="s">
        <v>479</v>
      </c>
      <c r="B734">
        <v>2019</v>
      </c>
      <c r="C734" t="s">
        <v>37</v>
      </c>
      <c r="D734" t="s">
        <v>38</v>
      </c>
      <c r="E734">
        <v>15</v>
      </c>
      <c r="F734" t="s">
        <v>40</v>
      </c>
      <c r="G734">
        <v>1.433333</v>
      </c>
      <c r="H734" t="s">
        <v>45</v>
      </c>
      <c r="I734">
        <v>803</v>
      </c>
      <c r="J734">
        <v>1573</v>
      </c>
      <c r="K734">
        <v>0.2</v>
      </c>
      <c r="L734">
        <v>0.6</v>
      </c>
      <c r="M734">
        <v>0.8</v>
      </c>
      <c r="N734">
        <v>1.05</v>
      </c>
      <c r="O734">
        <v>1.1000000000000001</v>
      </c>
      <c r="P734">
        <v>1.1499999999999999</v>
      </c>
      <c r="Q734" t="s">
        <v>46</v>
      </c>
      <c r="R734">
        <v>4</v>
      </c>
      <c r="S734">
        <v>6</v>
      </c>
      <c r="T734" t="s">
        <v>47</v>
      </c>
      <c r="U734" t="s">
        <v>48</v>
      </c>
      <c r="V734" t="s">
        <v>36</v>
      </c>
      <c r="W734">
        <v>2019</v>
      </c>
      <c r="X734" t="s">
        <v>37</v>
      </c>
      <c r="Y734" t="s">
        <v>38</v>
      </c>
      <c r="Z734">
        <v>15</v>
      </c>
      <c r="AA734">
        <v>0</v>
      </c>
      <c r="AB734">
        <v>26</v>
      </c>
      <c r="AC734">
        <v>1.05</v>
      </c>
      <c r="AD734">
        <v>0.35833324999999999</v>
      </c>
      <c r="AE734">
        <v>1651.65</v>
      </c>
      <c r="AF734" s="10">
        <f>VLOOKUP(AS734,[1]Hoja3!$B$2:$AO$841,17,FALSE)</f>
        <v>26</v>
      </c>
      <c r="AG734" s="10">
        <f>VLOOKUP(AS734,[1]Hoja3!$B$2:$AO$841,23,FALSE)</f>
        <v>1.05</v>
      </c>
      <c r="AH734" s="10">
        <f>VLOOKUP(AS734,[1]Hoja3!$B$2:$AO$841,28,FALSE)</f>
        <v>0.41749999999999998</v>
      </c>
      <c r="AI734" s="10" t="str">
        <f>VLOOKUP(AS734,[1]Hoja3!$B$2:$AO$841,19,FALSE)</f>
        <v>Light Production Digital Business</v>
      </c>
      <c r="AJ734" s="10">
        <f>VLOOKUP(AS734,[1]Hoja3!$B$2:$AO$841,15,FALSE)</f>
        <v>0</v>
      </c>
      <c r="AK734">
        <f>IF(AE734=AY734,1,0)</f>
        <v>0</v>
      </c>
      <c r="AL734">
        <f>IF(AB734=AF734,1,0)</f>
        <v>1</v>
      </c>
      <c r="AM734">
        <f>IF(AC734=AG734,1,0)</f>
        <v>1</v>
      </c>
      <c r="AN734">
        <f>IF(AD734=AH734,1,0)</f>
        <v>0</v>
      </c>
      <c r="AO734">
        <f>IF(H734=AI734,1,0)</f>
        <v>1</v>
      </c>
      <c r="AP734">
        <f>IF(AJ734=AA734,1,0)</f>
        <v>1</v>
      </c>
      <c r="AQ734" s="8">
        <f>COUNTIF($A$2:$A$1228,A734)</f>
        <v>1</v>
      </c>
      <c r="AR734">
        <f>VLOOKUP(A734,[1]Hoja3!$C$2:$AO$841,39,FALSE)</f>
        <v>1</v>
      </c>
      <c r="AS734" t="str">
        <f>A734 &amp; COUNTIF(A$2:A734,A734)</f>
        <v>0BG09736071</v>
      </c>
      <c r="AT734" s="10">
        <f>VLOOKUP(AS734,[1]Hoja3!$B$2:$AO$841,38,FALSE)</f>
        <v>1651.6500000000003</v>
      </c>
      <c r="AU734" s="9">
        <f>IF(AR734&gt;AQ734,1,0)</f>
        <v>0</v>
      </c>
      <c r="AV734">
        <f>IF(P734="NA",2,IF(OR(F734="INSTALACION NUEVA",F734="Mantenimiento preventivo"),3,IF(AND(AB734&lt;AF734,AK734&lt;&gt;1),4,IF(AT734&gt;AE734,1,0))))</f>
        <v>0</v>
      </c>
    </row>
    <row r="735" spans="1:48" x14ac:dyDescent="0.25">
      <c r="A735" t="s">
        <v>622</v>
      </c>
      <c r="B735">
        <v>2019</v>
      </c>
      <c r="C735" t="s">
        <v>37</v>
      </c>
      <c r="D735" t="s">
        <v>38</v>
      </c>
      <c r="E735">
        <v>25</v>
      </c>
      <c r="F735" t="s">
        <v>44</v>
      </c>
      <c r="G735">
        <v>0</v>
      </c>
      <c r="H735" t="s">
        <v>71</v>
      </c>
      <c r="I735">
        <v>468</v>
      </c>
      <c r="J735">
        <v>715</v>
      </c>
      <c r="K735">
        <v>0</v>
      </c>
      <c r="L735">
        <v>0</v>
      </c>
      <c r="M735">
        <v>0</v>
      </c>
      <c r="N735">
        <v>0.6</v>
      </c>
      <c r="O735">
        <v>0.8</v>
      </c>
      <c r="P735">
        <v>1.05</v>
      </c>
      <c r="Q735" t="s">
        <v>46</v>
      </c>
      <c r="R735">
        <v>5</v>
      </c>
      <c r="S735">
        <v>9</v>
      </c>
      <c r="T735" t="s">
        <v>47</v>
      </c>
      <c r="U735" t="s">
        <v>71</v>
      </c>
      <c r="V735" t="s">
        <v>55</v>
      </c>
      <c r="W735">
        <v>2019</v>
      </c>
      <c r="X735" t="s">
        <v>37</v>
      </c>
      <c r="Y735" t="s">
        <v>38</v>
      </c>
      <c r="Z735">
        <v>25</v>
      </c>
      <c r="AA735">
        <v>0</v>
      </c>
      <c r="AB735">
        <v>356</v>
      </c>
      <c r="AC735">
        <v>0</v>
      </c>
      <c r="AD735">
        <v>0</v>
      </c>
      <c r="AE735">
        <v>715</v>
      </c>
      <c r="AF735" s="10" t="str">
        <f>VLOOKUP(AS735,[1]Hoja3!$B$2:$AO$841,17,FALSE)</f>
        <v xml:space="preserve">  </v>
      </c>
      <c r="AG735" s="10">
        <f>VLOOKUP(AS735,[1]Hoja3!$B$2:$AO$841,23,FALSE)</f>
        <v>1</v>
      </c>
      <c r="AH735" s="10">
        <f>VLOOKUP(AS735,[1]Hoja3!$B$2:$AO$841,28,FALSE)</f>
        <v>1</v>
      </c>
      <c r="AI735" s="10" t="str">
        <f>VLOOKUP(AS735,[1]Hoja3!$B$2:$AO$841,19,FALSE)</f>
        <v>Entry Mono Printers</v>
      </c>
      <c r="AJ735" s="10">
        <f>VLOOKUP(AS735,[1]Hoja3!$B$2:$AO$841,15,FALSE)</f>
        <v>0</v>
      </c>
      <c r="AK735">
        <f>IF(AE735=AY735,1,0)</f>
        <v>0</v>
      </c>
      <c r="AL735">
        <f>IF(AB735=AF735,1,0)</f>
        <v>0</v>
      </c>
      <c r="AM735">
        <f>IF(AC735=AG735,1,0)</f>
        <v>0</v>
      </c>
      <c r="AN735">
        <f>IF(AD735=AH735,1,0)</f>
        <v>0</v>
      </c>
      <c r="AO735">
        <f>IF(H735=AI735,1,0)</f>
        <v>1</v>
      </c>
      <c r="AP735">
        <f>IF(AJ735=AA735,1,0)</f>
        <v>1</v>
      </c>
      <c r="AQ735" s="8">
        <f>COUNTIF($A$2:$A$1228,A735)</f>
        <v>1</v>
      </c>
      <c r="AR735">
        <f>VLOOKUP(A735,[1]Hoja3!$C$2:$AO$841,39,FALSE)</f>
        <v>1</v>
      </c>
      <c r="AS735" t="str">
        <f>A735 &amp; COUNTIF(A$2:A735,A735)</f>
        <v>0XLT8610111</v>
      </c>
      <c r="AT735" s="10">
        <f>VLOOKUP(AS735,[1]Hoja3!$B$2:$AO$841,38,FALSE)</f>
        <v>715.00000000000011</v>
      </c>
      <c r="AU735" s="9">
        <f>IF(AR735&gt;AQ735,1,0)</f>
        <v>0</v>
      </c>
      <c r="AV735">
        <f>IF(P735="NA",2,IF(OR(F735="INSTALACION NUEVA",F735="Mantenimiento preventivo"),3,IF(AND(AB735&lt;AF735,AK735&lt;&gt;1),4,IF(AT735&gt;AE735,1,0))))</f>
        <v>3</v>
      </c>
    </row>
    <row r="736" spans="1:48" x14ac:dyDescent="0.25">
      <c r="A736" t="s">
        <v>494</v>
      </c>
      <c r="B736">
        <v>2019</v>
      </c>
      <c r="C736" t="s">
        <v>37</v>
      </c>
      <c r="D736" t="s">
        <v>38</v>
      </c>
      <c r="E736">
        <v>15</v>
      </c>
      <c r="F736" t="s">
        <v>40</v>
      </c>
      <c r="G736">
        <v>0.61666670000000001</v>
      </c>
      <c r="H736" t="s">
        <v>58</v>
      </c>
      <c r="I736">
        <v>655</v>
      </c>
      <c r="J736">
        <v>1365</v>
      </c>
      <c r="K736">
        <v>0</v>
      </c>
      <c r="L736">
        <v>0</v>
      </c>
      <c r="M736">
        <v>0.6</v>
      </c>
      <c r="N736">
        <v>0.8</v>
      </c>
      <c r="O736">
        <v>1.05</v>
      </c>
      <c r="P736">
        <v>1.1000000000000001</v>
      </c>
      <c r="Q736" t="s">
        <v>46</v>
      </c>
      <c r="R736">
        <v>5</v>
      </c>
      <c r="S736">
        <v>9</v>
      </c>
      <c r="T736" t="s">
        <v>47</v>
      </c>
      <c r="U736" t="s">
        <v>58</v>
      </c>
      <c r="V736" t="s">
        <v>59</v>
      </c>
      <c r="W736">
        <v>2019</v>
      </c>
      <c r="X736" t="s">
        <v>37</v>
      </c>
      <c r="Y736" t="s">
        <v>38</v>
      </c>
      <c r="Z736">
        <v>17</v>
      </c>
      <c r="AA736">
        <v>0</v>
      </c>
      <c r="AB736">
        <v>63</v>
      </c>
      <c r="AC736">
        <v>1.1000000000000001</v>
      </c>
      <c r="AD736">
        <v>0.12333334</v>
      </c>
      <c r="AE736">
        <v>1501.5</v>
      </c>
      <c r="AF736" s="10">
        <f>VLOOKUP(AS736,[1]Hoja3!$B$2:$AO$841,17,FALSE)</f>
        <v>68</v>
      </c>
      <c r="AG736" s="10">
        <f>VLOOKUP(AS736,[1]Hoja3!$B$2:$AO$841,23,FALSE)</f>
        <v>1.1000000000000001</v>
      </c>
      <c r="AH736" s="10">
        <f>VLOOKUP(AS736,[1]Hoja3!$B$2:$AO$841,28,FALSE)</f>
        <v>0.21800000000000003</v>
      </c>
      <c r="AI736" s="10" t="str">
        <f>VLOOKUP(AS736,[1]Hoja3!$B$2:$AO$841,19,FALSE)</f>
        <v>Departmental Digital</v>
      </c>
      <c r="AJ736" s="10">
        <f>VLOOKUP(AS736,[1]Hoja3!$B$2:$AO$841,15,FALSE)</f>
        <v>0</v>
      </c>
      <c r="AK736">
        <f>IF(AE736=AY736,1,0)</f>
        <v>0</v>
      </c>
      <c r="AL736">
        <f>IF(AB736=AF736,1,0)</f>
        <v>0</v>
      </c>
      <c r="AM736">
        <f>IF(AC736=AG736,1,0)</f>
        <v>1</v>
      </c>
      <c r="AN736">
        <f>IF(AD736=AH736,1,0)</f>
        <v>0</v>
      </c>
      <c r="AO736">
        <f>IF(H736=AI736,1,0)</f>
        <v>1</v>
      </c>
      <c r="AP736">
        <f>IF(AJ736=AA736,1,0)</f>
        <v>1</v>
      </c>
      <c r="AQ736" s="8">
        <f>COUNTIF($A$2:$A$1228,A736)</f>
        <v>1</v>
      </c>
      <c r="AR736">
        <f>VLOOKUP(A736,[1]Hoja3!$C$2:$AO$841,39,FALSE)</f>
        <v>1</v>
      </c>
      <c r="AS736" t="str">
        <f>A736 &amp; COUNTIF(A$2:A736,A736)</f>
        <v>0X760933491</v>
      </c>
      <c r="AT736" s="10">
        <f>VLOOKUP(AS736,[1]Hoja3!$B$2:$AO$841,38,FALSE)</f>
        <v>1501.5000000000002</v>
      </c>
      <c r="AU736" s="9">
        <f>IF(AR736&gt;AQ736,1,0)</f>
        <v>0</v>
      </c>
      <c r="AV736">
        <f>IF(P736="NA",2,IF(OR(F736="INSTALACION NUEVA",F736="Mantenimiento preventivo"),3,IF(AND(AB736&lt;AF736,AK736&lt;&gt;1),4,IF(AT736&gt;AE736,1,0))))</f>
        <v>4</v>
      </c>
    </row>
    <row r="737" spans="1:48" x14ac:dyDescent="0.25">
      <c r="A737" t="s">
        <v>250</v>
      </c>
      <c r="B737">
        <v>2019</v>
      </c>
      <c r="C737" t="s">
        <v>37</v>
      </c>
      <c r="D737" t="s">
        <v>38</v>
      </c>
      <c r="E737">
        <v>15</v>
      </c>
      <c r="F737" t="s">
        <v>40</v>
      </c>
      <c r="G737">
        <v>2.9</v>
      </c>
      <c r="H737" t="s">
        <v>58</v>
      </c>
      <c r="I737">
        <v>655</v>
      </c>
      <c r="J737">
        <v>1365</v>
      </c>
      <c r="K737">
        <v>0</v>
      </c>
      <c r="L737">
        <v>0</v>
      </c>
      <c r="M737">
        <v>0.6</v>
      </c>
      <c r="N737">
        <v>0.8</v>
      </c>
      <c r="O737">
        <v>1.05</v>
      </c>
      <c r="P737">
        <v>1.1000000000000001</v>
      </c>
      <c r="Q737" t="s">
        <v>46</v>
      </c>
      <c r="R737">
        <v>5</v>
      </c>
      <c r="S737">
        <v>9</v>
      </c>
      <c r="T737" t="s">
        <v>47</v>
      </c>
      <c r="U737" t="s">
        <v>58</v>
      </c>
      <c r="V737" t="s">
        <v>73</v>
      </c>
      <c r="W737">
        <v>2019</v>
      </c>
      <c r="X737" t="s">
        <v>37</v>
      </c>
      <c r="Y737" t="s">
        <v>38</v>
      </c>
      <c r="Z737">
        <v>15</v>
      </c>
      <c r="AA737">
        <v>0</v>
      </c>
      <c r="AB737">
        <v>11</v>
      </c>
      <c r="AC737">
        <v>0.6</v>
      </c>
      <c r="AD737">
        <v>0.57999999999999996</v>
      </c>
      <c r="AE737">
        <v>819</v>
      </c>
      <c r="AF737" s="10">
        <f>VLOOKUP(AS737,[1]Hoja3!$B$2:$AO$841,17,FALSE)</f>
        <v>11</v>
      </c>
      <c r="AG737" s="10">
        <f>VLOOKUP(AS737,[1]Hoja3!$B$2:$AO$841,23,FALSE)</f>
        <v>0.6</v>
      </c>
      <c r="AH737" s="10">
        <f>VLOOKUP(AS737,[1]Hoja3!$B$2:$AO$841,28,FALSE)</f>
        <v>6.4000000000000001E-2</v>
      </c>
      <c r="AI737" s="10" t="str">
        <f>VLOOKUP(AS737,[1]Hoja3!$B$2:$AO$841,19,FALSE)</f>
        <v>Departmental Digital</v>
      </c>
      <c r="AJ737" s="10">
        <f>VLOOKUP(AS737,[1]Hoja3!$B$2:$AO$841,15,FALSE)</f>
        <v>0</v>
      </c>
      <c r="AK737">
        <f>IF(AE737=AY737,1,0)</f>
        <v>0</v>
      </c>
      <c r="AL737">
        <f>IF(AB737=AF737,1,0)</f>
        <v>1</v>
      </c>
      <c r="AM737">
        <f>IF(AC737=AG737,1,0)</f>
        <v>1</v>
      </c>
      <c r="AN737">
        <f>IF(AD737=AH737,1,0)</f>
        <v>0</v>
      </c>
      <c r="AO737">
        <f>IF(H737=AI737,1,0)</f>
        <v>1</v>
      </c>
      <c r="AP737">
        <f>IF(AJ737=AA737,1,0)</f>
        <v>1</v>
      </c>
      <c r="AQ737" s="8">
        <f>COUNTIF($A$2:$A$1228,A737)</f>
        <v>3</v>
      </c>
      <c r="AR737">
        <f>VLOOKUP(A737,[1]Hoja3!$C$2:$AO$841,39,FALSE)</f>
        <v>3</v>
      </c>
      <c r="AS737" t="str">
        <f>A737 &amp; COUNTIF(A$2:A737,A737)</f>
        <v>0EX92931592</v>
      </c>
      <c r="AT737" s="10">
        <f>VLOOKUP(AS737,[1]Hoja3!$B$2:$AO$841,38,FALSE)</f>
        <v>819</v>
      </c>
      <c r="AU737" s="9">
        <f>IF(AR737&gt;AQ737,1,0)</f>
        <v>0</v>
      </c>
      <c r="AV737">
        <f>IF(P737="NA",2,IF(OR(F737="INSTALACION NUEVA",F737="Mantenimiento preventivo"),3,IF(AND(AB737&lt;AF737,AK737&lt;&gt;1),4,IF(AT737&gt;AE737,1,0))))</f>
        <v>0</v>
      </c>
    </row>
    <row r="738" spans="1:48" x14ac:dyDescent="0.25">
      <c r="A738" t="s">
        <v>882</v>
      </c>
      <c r="B738">
        <v>2019</v>
      </c>
      <c r="C738" t="s">
        <v>37</v>
      </c>
      <c r="D738" t="s">
        <v>38</v>
      </c>
      <c r="E738">
        <v>15</v>
      </c>
      <c r="F738" t="s">
        <v>44</v>
      </c>
      <c r="G738">
        <v>0</v>
      </c>
      <c r="H738" t="s">
        <v>116</v>
      </c>
      <c r="I738">
        <v>655</v>
      </c>
      <c r="J738">
        <v>1365</v>
      </c>
      <c r="K738">
        <v>0</v>
      </c>
      <c r="L738">
        <v>0</v>
      </c>
      <c r="M738">
        <v>0.6</v>
      </c>
      <c r="N738">
        <v>0.8</v>
      </c>
      <c r="O738">
        <v>1.05</v>
      </c>
      <c r="P738">
        <v>1.1000000000000001</v>
      </c>
      <c r="Q738" t="s">
        <v>46</v>
      </c>
      <c r="R738">
        <v>5</v>
      </c>
      <c r="S738">
        <v>9</v>
      </c>
      <c r="T738" t="s">
        <v>47</v>
      </c>
      <c r="U738" t="s">
        <v>45</v>
      </c>
      <c r="V738" t="s">
        <v>50</v>
      </c>
      <c r="W738">
        <v>2019</v>
      </c>
      <c r="X738" t="s">
        <v>37</v>
      </c>
      <c r="Y738" t="s">
        <v>38</v>
      </c>
      <c r="Z738">
        <v>15</v>
      </c>
      <c r="AA738">
        <v>1</v>
      </c>
      <c r="AB738">
        <v>27</v>
      </c>
      <c r="AC738">
        <v>0</v>
      </c>
      <c r="AD738">
        <v>0</v>
      </c>
      <c r="AE738">
        <v>0</v>
      </c>
      <c r="AF738" s="10" t="e">
        <f>VLOOKUP(AS738,[1]Hoja3!$B$2:$AO$841,17,FALSE)</f>
        <v>#N/A</v>
      </c>
      <c r="AG738" s="10" t="e">
        <f>VLOOKUP(AS738,[1]Hoja3!$B$2:$AO$841,23,FALSE)</f>
        <v>#N/A</v>
      </c>
      <c r="AH738" s="10" t="e">
        <f>VLOOKUP(AS738,[1]Hoja3!$B$2:$AO$841,28,FALSE)</f>
        <v>#N/A</v>
      </c>
      <c r="AI738" s="10" t="e">
        <f>VLOOKUP(AS738,[1]Hoja3!$B$2:$AO$841,19,FALSE)</f>
        <v>#N/A</v>
      </c>
      <c r="AJ738" s="10"/>
      <c r="AK738">
        <f>IF(AE738=AY738,1,0)</f>
        <v>1</v>
      </c>
      <c r="AL738" t="e">
        <f>IF(AB738=AF738,1,0)</f>
        <v>#N/A</v>
      </c>
      <c r="AM738" t="e">
        <f>IF(AC738=AG738,1,0)</f>
        <v>#N/A</v>
      </c>
      <c r="AN738" t="e">
        <f>IF(AD738=AH738,1,0)</f>
        <v>#N/A</v>
      </c>
      <c r="AO738" t="e">
        <f>IF(H738=AI738,1,0)</f>
        <v>#N/A</v>
      </c>
      <c r="AQ738" s="8">
        <f>COUNTIF($A$2:$A$1228,A738)</f>
        <v>1</v>
      </c>
      <c r="AR738" t="e">
        <f>VLOOKUP(A738,[1]Hoja3!$C$2:$AO$841,39,FALSE)</f>
        <v>#N/A</v>
      </c>
      <c r="AS738" t="str">
        <f>A738 &amp; COUNTIF(A$2:A738,A738)</f>
        <v>0Y4X8480351</v>
      </c>
      <c r="AT738" s="10" t="e">
        <f>VLOOKUP(AS738,[1]Hoja3!$B$2:$AO$841,38,FALSE)</f>
        <v>#N/A</v>
      </c>
      <c r="AU738" s="9" t="e">
        <f>IF(AR738&gt;AQ738,1,0)</f>
        <v>#N/A</v>
      </c>
    </row>
    <row r="739" spans="1:48" x14ac:dyDescent="0.25">
      <c r="A739" t="s">
        <v>475</v>
      </c>
      <c r="B739">
        <v>2019</v>
      </c>
      <c r="C739" t="s">
        <v>37</v>
      </c>
      <c r="D739" t="s">
        <v>38</v>
      </c>
      <c r="E739">
        <v>15</v>
      </c>
      <c r="F739" t="s">
        <v>40</v>
      </c>
      <c r="G739">
        <v>1.183333</v>
      </c>
      <c r="H739" t="s">
        <v>91</v>
      </c>
      <c r="I739">
        <v>803</v>
      </c>
      <c r="J739">
        <v>1573</v>
      </c>
      <c r="K739">
        <v>0.2</v>
      </c>
      <c r="L739">
        <v>0.6</v>
      </c>
      <c r="M739">
        <v>0.8</v>
      </c>
      <c r="N739">
        <v>1.05</v>
      </c>
      <c r="O739">
        <v>1.1000000000000001</v>
      </c>
      <c r="P739">
        <v>1.1499999999999999</v>
      </c>
      <c r="Q739" t="s">
        <v>46</v>
      </c>
      <c r="R739">
        <v>4</v>
      </c>
      <c r="S739">
        <v>6</v>
      </c>
      <c r="T739" t="s">
        <v>47</v>
      </c>
      <c r="U739" t="s">
        <v>91</v>
      </c>
      <c r="V739" t="s">
        <v>50</v>
      </c>
      <c r="W739">
        <v>2019</v>
      </c>
      <c r="X739" t="s">
        <v>37</v>
      </c>
      <c r="Y739" t="s">
        <v>38</v>
      </c>
      <c r="Z739">
        <v>15</v>
      </c>
      <c r="AA739">
        <v>0</v>
      </c>
      <c r="AB739">
        <v>248</v>
      </c>
      <c r="AC739">
        <v>1.1499999999999999</v>
      </c>
      <c r="AD739">
        <v>0.29583324999999999</v>
      </c>
      <c r="AE739">
        <v>1808.95</v>
      </c>
      <c r="AF739" s="10">
        <f>VLOOKUP(AS739,[1]Hoja3!$B$2:$AO$841,17,FALSE)</f>
        <v>251</v>
      </c>
      <c r="AG739" s="10">
        <f>VLOOKUP(AS739,[1]Hoja3!$B$2:$AO$841,23,FALSE)</f>
        <v>1.1499999999999999</v>
      </c>
      <c r="AH739" s="10">
        <f>VLOOKUP(AS739,[1]Hoja3!$B$2:$AO$841,28,FALSE)</f>
        <v>0.49249999999999999</v>
      </c>
      <c r="AI739" s="10" t="str">
        <f>VLOOKUP(AS739,[1]Hoja3!$B$2:$AO$841,19,FALSE)</f>
        <v>WF Mono Systems and Legacy Color</v>
      </c>
      <c r="AJ739" s="10">
        <f>VLOOKUP(AS739,[1]Hoja3!$B$2:$AO$841,15,FALSE)</f>
        <v>0</v>
      </c>
      <c r="AK739">
        <f>IF(AE739=AY739,1,0)</f>
        <v>0</v>
      </c>
      <c r="AL739">
        <f>IF(AB739=AF739,1,0)</f>
        <v>0</v>
      </c>
      <c r="AM739">
        <f>IF(AC739=AG739,1,0)</f>
        <v>1</v>
      </c>
      <c r="AN739">
        <f>IF(AD739=AH739,1,0)</f>
        <v>0</v>
      </c>
      <c r="AO739">
        <f>IF(H739=AI739,1,0)</f>
        <v>1</v>
      </c>
      <c r="AP739">
        <f>IF(AJ739=AA739,1,0)</f>
        <v>1</v>
      </c>
      <c r="AQ739" s="8">
        <f>COUNTIF($A$2:$A$1228,A739)</f>
        <v>1</v>
      </c>
      <c r="AR739">
        <f>VLOOKUP(A739,[1]Hoja3!$C$2:$AO$841,39,FALSE)</f>
        <v>1</v>
      </c>
      <c r="AS739" t="str">
        <f>A739 &amp; COUNTIF(A$2:A739,A739)</f>
        <v>0A1H0222101</v>
      </c>
      <c r="AT739" s="10">
        <f>VLOOKUP(AS739,[1]Hoja3!$B$2:$AO$841,38,FALSE)</f>
        <v>1808.95</v>
      </c>
      <c r="AU739" s="9">
        <f>IF(AR739&gt;AQ739,1,0)</f>
        <v>0</v>
      </c>
      <c r="AV739">
        <f>IF(P739="NA",2,IF(OR(F739="INSTALACION NUEVA",F739="Mantenimiento preventivo"),3,IF(AND(AB739&lt;AF739,AK739&lt;&gt;1),4,IF(AT739&gt;AE739,1,0))))</f>
        <v>4</v>
      </c>
    </row>
    <row r="740" spans="1:48" x14ac:dyDescent="0.25">
      <c r="A740" t="s">
        <v>316</v>
      </c>
      <c r="B740">
        <v>2019</v>
      </c>
      <c r="C740" t="s">
        <v>37</v>
      </c>
      <c r="D740" t="s">
        <v>38</v>
      </c>
      <c r="E740">
        <v>15</v>
      </c>
      <c r="F740" t="s">
        <v>40</v>
      </c>
      <c r="G740">
        <v>0.98333329999999997</v>
      </c>
      <c r="H740" t="s">
        <v>45</v>
      </c>
      <c r="I740">
        <v>803</v>
      </c>
      <c r="J740">
        <v>1573</v>
      </c>
      <c r="K740">
        <v>0.2</v>
      </c>
      <c r="L740">
        <v>0.6</v>
      </c>
      <c r="M740">
        <v>0.8</v>
      </c>
      <c r="N740">
        <v>1.05</v>
      </c>
      <c r="O740">
        <v>1.1000000000000001</v>
      </c>
      <c r="P740">
        <v>1.1499999999999999</v>
      </c>
      <c r="Q740" t="s">
        <v>46</v>
      </c>
      <c r="R740">
        <v>4</v>
      </c>
      <c r="S740">
        <v>6</v>
      </c>
      <c r="T740" t="s">
        <v>47</v>
      </c>
      <c r="U740" t="s">
        <v>48</v>
      </c>
      <c r="V740" t="s">
        <v>36</v>
      </c>
      <c r="W740">
        <v>2019</v>
      </c>
      <c r="X740" t="s">
        <v>37</v>
      </c>
      <c r="Y740" t="s">
        <v>38</v>
      </c>
      <c r="Z740">
        <v>15</v>
      </c>
      <c r="AA740">
        <v>0</v>
      </c>
      <c r="AB740">
        <v>7</v>
      </c>
      <c r="AC740">
        <v>0.8</v>
      </c>
      <c r="AD740">
        <v>0.24583332499999999</v>
      </c>
      <c r="AE740">
        <v>1258.4000000000001</v>
      </c>
      <c r="AF740" s="10">
        <f>VLOOKUP(AS740,[1]Hoja3!$B$2:$AO$841,17,FALSE)</f>
        <v>9</v>
      </c>
      <c r="AG740" s="10">
        <f>VLOOKUP(AS740,[1]Hoja3!$B$2:$AO$841,23,FALSE)</f>
        <v>0.8</v>
      </c>
      <c r="AH740" s="10">
        <f>VLOOKUP(AS740,[1]Hoja3!$B$2:$AO$841,28,FALSE)</f>
        <v>0.42499999999999999</v>
      </c>
      <c r="AI740" s="10" t="str">
        <f>VLOOKUP(AS740,[1]Hoja3!$B$2:$AO$841,19,FALSE)</f>
        <v>Light Production Digital Business</v>
      </c>
      <c r="AJ740" s="10">
        <f>VLOOKUP(AS740,[1]Hoja3!$B$2:$AO$841,15,FALSE)</f>
        <v>0</v>
      </c>
      <c r="AK740">
        <f>IF(AE740=AY740,1,0)</f>
        <v>0</v>
      </c>
      <c r="AL740">
        <f>IF(AB740=AF740,1,0)</f>
        <v>0</v>
      </c>
      <c r="AM740">
        <f>IF(AC740=AG740,1,0)</f>
        <v>1</v>
      </c>
      <c r="AN740">
        <f>IF(AD740=AH740,1,0)</f>
        <v>0</v>
      </c>
      <c r="AO740">
        <f>IF(H740=AI740,1,0)</f>
        <v>1</v>
      </c>
      <c r="AP740">
        <f>IF(AJ740=AA740,1,0)</f>
        <v>1</v>
      </c>
      <c r="AQ740" s="8">
        <f>COUNTIF($A$2:$A$1228,A740)</f>
        <v>2</v>
      </c>
      <c r="AR740">
        <f>VLOOKUP(A740,[1]Hoja3!$C$2:$AO$841,39,FALSE)</f>
        <v>2</v>
      </c>
      <c r="AS740" t="str">
        <f>A740 &amp; COUNTIF(A$2:A740,A740)</f>
        <v>0BG29432212</v>
      </c>
      <c r="AT740" s="10">
        <f>VLOOKUP(AS740,[1]Hoja3!$B$2:$AO$841,38,FALSE)</f>
        <v>1258.4000000000003</v>
      </c>
      <c r="AU740" s="9">
        <f>IF(AR740&gt;AQ740,1,0)</f>
        <v>0</v>
      </c>
      <c r="AV740">
        <f>IF(P740="NA",2,IF(OR(F740="INSTALACION NUEVA",F740="Mantenimiento preventivo"),3,IF(AND(AB740&lt;AF740,AK740&lt;&gt;1),4,IF(AT740&gt;AE740,1,0))))</f>
        <v>4</v>
      </c>
    </row>
    <row r="741" spans="1:48" x14ac:dyDescent="0.25">
      <c r="A741" t="s">
        <v>883</v>
      </c>
      <c r="B741">
        <v>2019</v>
      </c>
      <c r="C741" t="s">
        <v>37</v>
      </c>
      <c r="D741" t="s">
        <v>38</v>
      </c>
      <c r="E741">
        <v>15</v>
      </c>
      <c r="F741" t="s">
        <v>40</v>
      </c>
      <c r="G741">
        <v>0.1666667</v>
      </c>
      <c r="H741" t="s">
        <v>116</v>
      </c>
      <c r="I741">
        <v>655</v>
      </c>
      <c r="J741">
        <v>1365</v>
      </c>
      <c r="K741">
        <v>0</v>
      </c>
      <c r="L741">
        <v>0</v>
      </c>
      <c r="M741">
        <v>0.6</v>
      </c>
      <c r="N741">
        <v>0.8</v>
      </c>
      <c r="O741">
        <v>1.05</v>
      </c>
      <c r="P741">
        <v>1.1000000000000001</v>
      </c>
      <c r="Q741" t="s">
        <v>46</v>
      </c>
      <c r="R741">
        <v>5</v>
      </c>
      <c r="S741">
        <v>9</v>
      </c>
      <c r="T741" t="s">
        <v>47</v>
      </c>
      <c r="U741" t="s">
        <v>58</v>
      </c>
      <c r="V741" t="s">
        <v>36</v>
      </c>
      <c r="W741">
        <v>2019</v>
      </c>
      <c r="X741" t="s">
        <v>37</v>
      </c>
      <c r="Y741" t="s">
        <v>38</v>
      </c>
      <c r="Z741">
        <v>16</v>
      </c>
      <c r="AA741">
        <v>1</v>
      </c>
      <c r="AB741">
        <v>40</v>
      </c>
      <c r="AC741">
        <v>0</v>
      </c>
      <c r="AD741">
        <v>0</v>
      </c>
      <c r="AE741">
        <v>0</v>
      </c>
      <c r="AF741" s="10">
        <f>VLOOKUP(AS741,[1]Hoja3!$B$2:$AO$841,17,FALSE)</f>
        <v>42</v>
      </c>
      <c r="AG741" s="10">
        <f>VLOOKUP(AS741,[1]Hoja3!$B$2:$AO$841,23,FALSE)</f>
        <v>1.05</v>
      </c>
      <c r="AH741" s="10">
        <f>VLOOKUP(AS741,[1]Hoja3!$B$2:$AO$841,28,FALSE)</f>
        <v>5.2000000000000005E-2</v>
      </c>
      <c r="AI741" s="10" t="str">
        <f>VLOOKUP(AS741,[1]Hoja3!$B$2:$AO$841,19,FALSE)</f>
        <v>Office Digital</v>
      </c>
      <c r="AJ741" s="10">
        <f>VLOOKUP(AS741,[1]Hoja3!$B$2:$AO$841,15,FALSE)</f>
        <v>1</v>
      </c>
      <c r="AK741">
        <f>IF(AE741=AY741,1,0)</f>
        <v>1</v>
      </c>
      <c r="AL741">
        <f>IF(AB741=AF741,1,0)</f>
        <v>0</v>
      </c>
      <c r="AM741">
        <f>IF(AC741=AG741,1,0)</f>
        <v>0</v>
      </c>
      <c r="AN741">
        <f>IF(AD741=AH741,1,0)</f>
        <v>0</v>
      </c>
      <c r="AO741">
        <f>IF(H741=AI741,1,0)</f>
        <v>1</v>
      </c>
      <c r="AP741">
        <f>IF(AJ741=AA741,1,0)</f>
        <v>1</v>
      </c>
      <c r="AQ741" s="8">
        <f>COUNTIF($A$2:$A$1228,A741)</f>
        <v>1</v>
      </c>
      <c r="AR741">
        <f>VLOOKUP(A741,[1]Hoja3!$C$2:$AO$841,39,FALSE)</f>
        <v>1</v>
      </c>
      <c r="AS741" t="str">
        <f>A741 &amp; COUNTIF(A$2:A741,A741)</f>
        <v>0AE95510661</v>
      </c>
      <c r="AT741" s="10">
        <f>VLOOKUP(AS741,[1]Hoja3!$B$2:$AO$841,38,FALSE)</f>
        <v>0</v>
      </c>
      <c r="AU741" s="9">
        <f>IF(AR741&gt;AQ741,1,0)</f>
        <v>0</v>
      </c>
      <c r="AV741">
        <f>IF(P741="NA",2,IF(OR(F741="INSTALACION NUEVA",F741="Mantenimiento preventivo"),3,IF(AND(AB741&lt;AF741,AK741&lt;&gt;1),4,IF(AT741&gt;AE741,1,0))))</f>
        <v>0</v>
      </c>
    </row>
    <row r="742" spans="1:48" x14ac:dyDescent="0.25">
      <c r="A742" t="s">
        <v>470</v>
      </c>
      <c r="B742">
        <v>2019</v>
      </c>
      <c r="C742" t="s">
        <v>37</v>
      </c>
      <c r="D742" t="s">
        <v>38</v>
      </c>
      <c r="E742">
        <v>15</v>
      </c>
      <c r="F742" t="s">
        <v>40</v>
      </c>
      <c r="G742">
        <v>2.5833330000000001</v>
      </c>
      <c r="H742" t="s">
        <v>58</v>
      </c>
      <c r="I742">
        <v>655</v>
      </c>
      <c r="J742">
        <v>1365</v>
      </c>
      <c r="K742">
        <v>0</v>
      </c>
      <c r="L742">
        <v>0</v>
      </c>
      <c r="M742">
        <v>0.6</v>
      </c>
      <c r="N742">
        <v>0.8</v>
      </c>
      <c r="O742">
        <v>1.05</v>
      </c>
      <c r="P742">
        <v>1.1000000000000001</v>
      </c>
      <c r="Q742" t="s">
        <v>46</v>
      </c>
      <c r="R742">
        <v>5</v>
      </c>
      <c r="S742">
        <v>9</v>
      </c>
      <c r="T742" t="s">
        <v>47</v>
      </c>
      <c r="U742" t="s">
        <v>45</v>
      </c>
      <c r="V742" t="s">
        <v>50</v>
      </c>
      <c r="W742">
        <v>2019</v>
      </c>
      <c r="X742" t="s">
        <v>37</v>
      </c>
      <c r="Y742" t="s">
        <v>38</v>
      </c>
      <c r="Z742">
        <v>18</v>
      </c>
      <c r="AA742">
        <v>0</v>
      </c>
      <c r="AB742">
        <v>41</v>
      </c>
      <c r="AC742">
        <v>1.05</v>
      </c>
      <c r="AD742">
        <v>0.51666659999999998</v>
      </c>
      <c r="AE742">
        <v>1433.25</v>
      </c>
      <c r="AF742" s="10">
        <f>VLOOKUP(AS742,[1]Hoja3!$B$2:$AO$841,17,FALSE)</f>
        <v>41</v>
      </c>
      <c r="AG742" s="10">
        <f>VLOOKUP(AS742,[1]Hoja3!$B$2:$AO$841,23,FALSE)</f>
        <v>1.05</v>
      </c>
      <c r="AH742" s="10">
        <f>VLOOKUP(AS742,[1]Hoja3!$B$2:$AO$841,28,FALSE)</f>
        <v>0.59000000000000008</v>
      </c>
      <c r="AI742" s="10" t="str">
        <f>VLOOKUP(AS742,[1]Hoja3!$B$2:$AO$841,19,FALSE)</f>
        <v>Departmental Digital</v>
      </c>
      <c r="AJ742" s="10">
        <f>VLOOKUP(AS742,[1]Hoja3!$B$2:$AO$841,15,FALSE)</f>
        <v>0</v>
      </c>
      <c r="AK742">
        <f>IF(AE742=AY742,1,0)</f>
        <v>0</v>
      </c>
      <c r="AL742">
        <f>IF(AB742=AF742,1,0)</f>
        <v>1</v>
      </c>
      <c r="AM742">
        <f>IF(AC742=AG742,1,0)</f>
        <v>1</v>
      </c>
      <c r="AN742">
        <f>IF(AD742=AH742,1,0)</f>
        <v>0</v>
      </c>
      <c r="AO742">
        <f>IF(H742=AI742,1,0)</f>
        <v>1</v>
      </c>
      <c r="AP742">
        <f>IF(AJ742=AA742,1,0)</f>
        <v>1</v>
      </c>
      <c r="AQ742" s="8">
        <f>COUNTIF($A$2:$A$1228,A742)</f>
        <v>2</v>
      </c>
      <c r="AR742">
        <f>VLOOKUP(A742,[1]Hoja3!$C$2:$AO$841,39,FALSE)</f>
        <v>2</v>
      </c>
      <c r="AS742" t="str">
        <f>A742 &amp; COUNTIF(A$2:A742,A742)</f>
        <v>03AG8802971</v>
      </c>
      <c r="AT742" s="10">
        <f>VLOOKUP(AS742,[1]Hoja3!$B$2:$AO$841,38,FALSE)</f>
        <v>1433.25</v>
      </c>
      <c r="AU742" s="9">
        <f>IF(AR742&gt;AQ742,1,0)</f>
        <v>0</v>
      </c>
      <c r="AV742">
        <f>IF(P742="NA",2,IF(OR(F742="INSTALACION NUEVA",F742="Mantenimiento preventivo"),3,IF(AND(AB742&lt;AF742,AK742&lt;&gt;1),4,IF(AT742&gt;AE742,1,0))))</f>
        <v>0</v>
      </c>
    </row>
    <row r="743" spans="1:48" x14ac:dyDescent="0.25">
      <c r="A743" t="s">
        <v>473</v>
      </c>
      <c r="B743">
        <v>2019</v>
      </c>
      <c r="C743" t="s">
        <v>37</v>
      </c>
      <c r="D743" t="s">
        <v>38</v>
      </c>
      <c r="E743">
        <v>15</v>
      </c>
      <c r="F743" t="s">
        <v>40</v>
      </c>
      <c r="G743">
        <v>2.766667</v>
      </c>
      <c r="H743" t="s">
        <v>34</v>
      </c>
      <c r="I743">
        <v>468</v>
      </c>
      <c r="J743">
        <v>715</v>
      </c>
      <c r="K743">
        <v>0</v>
      </c>
      <c r="L743">
        <v>0</v>
      </c>
      <c r="M743">
        <v>0</v>
      </c>
      <c r="N743">
        <v>0.6</v>
      </c>
      <c r="O743">
        <v>0.8</v>
      </c>
      <c r="P743">
        <v>1.05</v>
      </c>
      <c r="Q743" t="s">
        <v>46</v>
      </c>
      <c r="R743">
        <v>5</v>
      </c>
      <c r="S743">
        <v>9</v>
      </c>
      <c r="T743" t="s">
        <v>47</v>
      </c>
      <c r="U743" t="s">
        <v>34</v>
      </c>
      <c r="V743" t="s">
        <v>67</v>
      </c>
      <c r="W743">
        <v>2019</v>
      </c>
      <c r="X743" t="s">
        <v>37</v>
      </c>
      <c r="Y743" t="s">
        <v>38</v>
      </c>
      <c r="Z743">
        <v>17</v>
      </c>
      <c r="AA743">
        <v>0</v>
      </c>
      <c r="AB743">
        <v>19</v>
      </c>
      <c r="AC743">
        <v>0.6</v>
      </c>
      <c r="AD743">
        <v>0.55333339999999998</v>
      </c>
      <c r="AE743">
        <v>429</v>
      </c>
      <c r="AF743" s="10">
        <f>VLOOKUP(AS743,[1]Hoja3!$B$2:$AO$841,17,FALSE)</f>
        <v>167</v>
      </c>
      <c r="AG743" s="10">
        <f>VLOOKUP(AS743,[1]Hoja3!$B$2:$AO$841,23,FALSE)</f>
        <v>1.05</v>
      </c>
      <c r="AH743" s="10">
        <f>VLOOKUP(AS743,[1]Hoja3!$B$2:$AO$841,28,FALSE)</f>
        <v>0.19800000000000004</v>
      </c>
      <c r="AI743" s="10" t="str">
        <f>VLOOKUP(AS743,[1]Hoja3!$B$2:$AO$841,19,FALSE)</f>
        <v>A4 Mono MFPs</v>
      </c>
      <c r="AJ743" s="10">
        <f>VLOOKUP(AS743,[1]Hoja3!$B$2:$AO$841,15,FALSE)</f>
        <v>0</v>
      </c>
      <c r="AK743">
        <f>IF(AE743=AY743,1,0)</f>
        <v>0</v>
      </c>
      <c r="AL743">
        <f>IF(AB743=AF743,1,0)</f>
        <v>0</v>
      </c>
      <c r="AM743">
        <f>IF(AC743=AG743,1,0)</f>
        <v>0</v>
      </c>
      <c r="AN743">
        <f>IF(AD743=AH743,1,0)</f>
        <v>0</v>
      </c>
      <c r="AO743">
        <f>IF(H743=AI743,1,0)</f>
        <v>1</v>
      </c>
      <c r="AP743">
        <f>IF(AJ743=AA743,1,0)</f>
        <v>1</v>
      </c>
      <c r="AQ743" s="8">
        <f>COUNTIF($A$2:$A$1228,A743)</f>
        <v>1</v>
      </c>
      <c r="AR743">
        <f>VLOOKUP(A743,[1]Hoja3!$C$2:$AO$841,39,FALSE)</f>
        <v>1</v>
      </c>
      <c r="AS743" t="str">
        <f>A743 &amp; COUNTIF(A$2:A743,A743)</f>
        <v>09HB3332531</v>
      </c>
      <c r="AT743" s="10">
        <f>VLOOKUP(AS743,[1]Hoja3!$B$2:$AO$841,38,FALSE)</f>
        <v>750.75000000000011</v>
      </c>
      <c r="AU743" s="9">
        <f>IF(AR743&gt;AQ743,1,0)</f>
        <v>0</v>
      </c>
      <c r="AV743">
        <f>IF(P743="NA",2,IF(OR(F743="INSTALACION NUEVA",F743="Mantenimiento preventivo"),3,IF(AND(AB743&lt;AF743,AK743&lt;&gt;1),4,IF(AT743&gt;AE743,1,0))))</f>
        <v>4</v>
      </c>
    </row>
    <row r="744" spans="1:48" x14ac:dyDescent="0.25">
      <c r="A744" t="s">
        <v>884</v>
      </c>
      <c r="B744">
        <v>2019</v>
      </c>
      <c r="C744" t="s">
        <v>37</v>
      </c>
      <c r="D744" t="s">
        <v>38</v>
      </c>
      <c r="E744">
        <v>15</v>
      </c>
      <c r="F744" t="s">
        <v>40</v>
      </c>
      <c r="G744">
        <v>1.3833329999999999</v>
      </c>
      <c r="I744" t="s">
        <v>33</v>
      </c>
      <c r="J744" t="s">
        <v>33</v>
      </c>
      <c r="K744" t="s">
        <v>33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R744" t="s">
        <v>33</v>
      </c>
      <c r="S744" t="s">
        <v>33</v>
      </c>
      <c r="U744" t="s">
        <v>34</v>
      </c>
      <c r="V744" t="s">
        <v>36</v>
      </c>
      <c r="W744">
        <v>2019</v>
      </c>
      <c r="X744" t="s">
        <v>37</v>
      </c>
      <c r="Y744" t="s">
        <v>38</v>
      </c>
      <c r="Z744">
        <v>15</v>
      </c>
      <c r="AA744" t="s">
        <v>33</v>
      </c>
      <c r="AB744">
        <v>33</v>
      </c>
      <c r="AC744">
        <v>0</v>
      </c>
      <c r="AD744">
        <v>0</v>
      </c>
      <c r="AE744">
        <v>0</v>
      </c>
      <c r="AF744" s="10">
        <f>VLOOKUP(AS744,[1]Hoja3!$B$2:$AO$841,17,FALSE)</f>
        <v>2692</v>
      </c>
      <c r="AG744" s="10">
        <f>VLOOKUP(AS744,[1]Hoja3!$B$2:$AO$841,23,FALSE)</f>
        <v>1.05</v>
      </c>
      <c r="AH744" s="10">
        <f>VLOOKUP(AS744,[1]Hoja3!$B$2:$AO$841,28,FALSE)</f>
        <v>1.3519999999999999</v>
      </c>
      <c r="AI744" s="10" t="str">
        <f>VLOOKUP(AS744,[1]Hoja3!$B$2:$AO$841,19,FALSE)</f>
        <v>A4 Mono MFPs</v>
      </c>
      <c r="AJ744" s="10">
        <f>VLOOKUP(AS744,[1]Hoja3!$B$2:$AO$841,15,FALSE)</f>
        <v>1</v>
      </c>
      <c r="AK744">
        <f>IF(AE744=AY744,1,0)</f>
        <v>1</v>
      </c>
      <c r="AL744">
        <f>IF(AB744=AF744,1,0)</f>
        <v>0</v>
      </c>
      <c r="AM744">
        <f>IF(AC744=AG744,1,0)</f>
        <v>0</v>
      </c>
      <c r="AN744">
        <f>IF(AD744=AH744,1,0)</f>
        <v>0</v>
      </c>
      <c r="AO744">
        <f>IF(H744=AI744,1,0)</f>
        <v>0</v>
      </c>
      <c r="AP744">
        <f>IF(AJ744=AA744,1,0)</f>
        <v>0</v>
      </c>
      <c r="AQ744" s="8">
        <f>COUNTIF($A$2:$A$1228,A744)</f>
        <v>2</v>
      </c>
      <c r="AR744">
        <f>VLOOKUP(A744,[1]Hoja3!$C$2:$AO$841,39,FALSE)</f>
        <v>1</v>
      </c>
      <c r="AS744" t="str">
        <f>A744 &amp; COUNTIF(A$2:A744,A744)</f>
        <v>09HB3313521</v>
      </c>
      <c r="AT744" s="10">
        <f>VLOOKUP(AS744,[1]Hoja3!$B$2:$AO$841,38,FALSE)</f>
        <v>0</v>
      </c>
      <c r="AU744" s="9">
        <f>IF(AR744&gt;AQ744,1,0)</f>
        <v>0</v>
      </c>
      <c r="AV744">
        <f>IF(P744="NA",2,IF(OR(F744="INSTALACION NUEVA",F744="Mantenimiento preventivo"),3,IF(AND(AB744&lt;AF744,AK744&lt;&gt;1),4,IF(AT744&gt;AE744,1,0))))</f>
        <v>2</v>
      </c>
    </row>
    <row r="745" spans="1:48" x14ac:dyDescent="0.25">
      <c r="A745" t="s">
        <v>885</v>
      </c>
      <c r="B745">
        <v>2019</v>
      </c>
      <c r="C745" t="s">
        <v>37</v>
      </c>
      <c r="D745" t="s">
        <v>38</v>
      </c>
      <c r="E745">
        <v>15</v>
      </c>
      <c r="F745" t="s">
        <v>44</v>
      </c>
      <c r="G745">
        <v>0</v>
      </c>
      <c r="I745" t="s">
        <v>33</v>
      </c>
      <c r="J745" t="s">
        <v>33</v>
      </c>
      <c r="K745" t="s">
        <v>33</v>
      </c>
      <c r="L745" t="s">
        <v>33</v>
      </c>
      <c r="M745" t="s">
        <v>33</v>
      </c>
      <c r="N745" t="s">
        <v>33</v>
      </c>
      <c r="O745" t="s">
        <v>33</v>
      </c>
      <c r="P745" t="s">
        <v>33</v>
      </c>
      <c r="R745" t="s">
        <v>33</v>
      </c>
      <c r="S745" t="s">
        <v>33</v>
      </c>
      <c r="U745" t="s">
        <v>34</v>
      </c>
      <c r="V745" t="s">
        <v>50</v>
      </c>
      <c r="W745">
        <v>2019</v>
      </c>
      <c r="X745" t="s">
        <v>37</v>
      </c>
      <c r="Y745" t="s">
        <v>38</v>
      </c>
      <c r="Z745">
        <v>15</v>
      </c>
      <c r="AA745" t="s">
        <v>33</v>
      </c>
      <c r="AB745">
        <v>54</v>
      </c>
      <c r="AC745">
        <v>0</v>
      </c>
      <c r="AD745">
        <v>0</v>
      </c>
      <c r="AE745">
        <v>0</v>
      </c>
      <c r="AF745" s="10" t="e">
        <f>VLOOKUP(AS745,[1]Hoja3!$B$2:$AO$841,17,FALSE)</f>
        <v>#N/A</v>
      </c>
      <c r="AG745" s="10" t="e">
        <f>VLOOKUP(AS745,[1]Hoja3!$B$2:$AO$841,23,FALSE)</f>
        <v>#N/A</v>
      </c>
      <c r="AH745" s="10" t="e">
        <f>VLOOKUP(AS745,[1]Hoja3!$B$2:$AO$841,28,FALSE)</f>
        <v>#N/A</v>
      </c>
      <c r="AI745" s="10" t="e">
        <f>VLOOKUP(AS745,[1]Hoja3!$B$2:$AO$841,19,FALSE)</f>
        <v>#N/A</v>
      </c>
      <c r="AJ745" s="10"/>
      <c r="AK745">
        <f>IF(AE745=AY745,1,0)</f>
        <v>1</v>
      </c>
      <c r="AL745" t="e">
        <f>IF(AB745=AF745,1,0)</f>
        <v>#N/A</v>
      </c>
      <c r="AM745" t="e">
        <f>IF(AC745=AG745,1,0)</f>
        <v>#N/A</v>
      </c>
      <c r="AN745" t="e">
        <f>IF(AD745=AH745,1,0)</f>
        <v>#N/A</v>
      </c>
      <c r="AO745" t="e">
        <f>IF(H745=AI745,1,0)</f>
        <v>#N/A</v>
      </c>
      <c r="AQ745" s="8">
        <f>COUNTIF($A$2:$A$1228,A745)</f>
        <v>1</v>
      </c>
      <c r="AR745" t="e">
        <f>VLOOKUP(A745,[1]Hoja3!$C$2:$AO$841,39,FALSE)</f>
        <v>#N/A</v>
      </c>
      <c r="AS745" t="str">
        <f>A745 &amp; COUNTIF(A$2:A745,A745)</f>
        <v>09HB3314841</v>
      </c>
      <c r="AT745" s="10" t="e">
        <f>VLOOKUP(AS745,[1]Hoja3!$B$2:$AO$841,38,FALSE)</f>
        <v>#N/A</v>
      </c>
      <c r="AU745" s="9" t="e">
        <f>IF(AR745&gt;AQ745,1,0)</f>
        <v>#N/A</v>
      </c>
    </row>
    <row r="746" spans="1:48" x14ac:dyDescent="0.25">
      <c r="A746" t="s">
        <v>491</v>
      </c>
      <c r="B746">
        <v>2019</v>
      </c>
      <c r="C746" t="s">
        <v>37</v>
      </c>
      <c r="D746" t="s">
        <v>38</v>
      </c>
      <c r="E746">
        <v>15</v>
      </c>
      <c r="F746" t="s">
        <v>40</v>
      </c>
      <c r="G746">
        <v>1.4</v>
      </c>
      <c r="H746" t="s">
        <v>71</v>
      </c>
      <c r="I746">
        <v>468</v>
      </c>
      <c r="J746">
        <v>715</v>
      </c>
      <c r="K746">
        <v>0</v>
      </c>
      <c r="L746">
        <v>0</v>
      </c>
      <c r="M746">
        <v>0</v>
      </c>
      <c r="N746">
        <v>0.6</v>
      </c>
      <c r="O746">
        <v>0.8</v>
      </c>
      <c r="P746">
        <v>1.05</v>
      </c>
      <c r="Q746" t="s">
        <v>46</v>
      </c>
      <c r="R746">
        <v>5</v>
      </c>
      <c r="S746">
        <v>9</v>
      </c>
      <c r="T746" t="s">
        <v>85</v>
      </c>
      <c r="U746" t="s">
        <v>71</v>
      </c>
      <c r="V746" t="s">
        <v>42</v>
      </c>
      <c r="W746">
        <v>2019</v>
      </c>
      <c r="X746" t="s">
        <v>37</v>
      </c>
      <c r="Y746" t="s">
        <v>38</v>
      </c>
      <c r="Z746">
        <v>15</v>
      </c>
      <c r="AA746">
        <v>0</v>
      </c>
      <c r="AB746">
        <v>62</v>
      </c>
      <c r="AC746">
        <v>1.05</v>
      </c>
      <c r="AD746">
        <v>0.155555555555556</v>
      </c>
      <c r="AE746">
        <v>750.75</v>
      </c>
      <c r="AF746" s="10">
        <f>VLOOKUP(AS746,[1]Hoja3!$B$2:$AO$841,17,FALSE)</f>
        <v>2692</v>
      </c>
      <c r="AG746" s="10">
        <f>VLOOKUP(AS746,[1]Hoja3!$B$2:$AO$841,23,FALSE)</f>
        <v>1.05</v>
      </c>
      <c r="AH746" s="10">
        <f>VLOOKUP(AS746,[1]Hoja3!$B$2:$AO$841,28,FALSE)</f>
        <v>0.18333333333333332</v>
      </c>
      <c r="AI746" s="10" t="str">
        <f>VLOOKUP(AS746,[1]Hoja3!$B$2:$AO$841,19,FALSE)</f>
        <v>Entry Mono Printers</v>
      </c>
      <c r="AJ746" s="10">
        <f>VLOOKUP(AS746,[1]Hoja3!$B$2:$AO$841,15,FALSE)</f>
        <v>0</v>
      </c>
      <c r="AK746">
        <f>IF(AE746=AY746,1,0)</f>
        <v>0</v>
      </c>
      <c r="AL746">
        <f>IF(AB746=AF746,1,0)</f>
        <v>0</v>
      </c>
      <c r="AM746">
        <f>IF(AC746=AG746,1,0)</f>
        <v>1</v>
      </c>
      <c r="AN746">
        <f>IF(AD746=AH746,1,0)</f>
        <v>0</v>
      </c>
      <c r="AO746">
        <f>IF(H746=AI746,1,0)</f>
        <v>1</v>
      </c>
      <c r="AP746">
        <f>IF(AJ746=AA746,1,0)</f>
        <v>1</v>
      </c>
      <c r="AQ746" s="8">
        <f>COUNTIF($A$2:$A$1228,A746)</f>
        <v>2</v>
      </c>
      <c r="AR746">
        <f>VLOOKUP(A746,[1]Hoja3!$C$2:$AO$841,39,FALSE)</f>
        <v>2</v>
      </c>
      <c r="AS746" t="str">
        <f>A746 &amp; COUNTIF(A$2:A746,A746)</f>
        <v>0D6X4633811</v>
      </c>
      <c r="AT746" s="10">
        <f>VLOOKUP(AS746,[1]Hoja3!$B$2:$AO$841,38,FALSE)</f>
        <v>750.75000000000011</v>
      </c>
      <c r="AU746" s="9">
        <f>IF(AR746&gt;AQ746,1,0)</f>
        <v>0</v>
      </c>
      <c r="AV746">
        <f>IF(P746="NA",2,IF(OR(F746="INSTALACION NUEVA",F746="Mantenimiento preventivo"),3,IF(AND(AB746&lt;AF746,AK746&lt;&gt;1),4,IF(AT746&gt;AE746,1,0))))</f>
        <v>4</v>
      </c>
    </row>
    <row r="747" spans="1:48" x14ac:dyDescent="0.25">
      <c r="A747" t="s">
        <v>886</v>
      </c>
      <c r="B747">
        <v>2019</v>
      </c>
      <c r="C747" t="s">
        <v>37</v>
      </c>
      <c r="D747" t="s">
        <v>38</v>
      </c>
      <c r="E747">
        <v>15</v>
      </c>
      <c r="F747" t="s">
        <v>44</v>
      </c>
      <c r="G747">
        <v>0</v>
      </c>
      <c r="H747" t="s">
        <v>34</v>
      </c>
      <c r="I747">
        <v>468</v>
      </c>
      <c r="J747">
        <v>715</v>
      </c>
      <c r="K747">
        <v>0</v>
      </c>
      <c r="L747">
        <v>0</v>
      </c>
      <c r="M747">
        <v>0</v>
      </c>
      <c r="N747">
        <v>0.6</v>
      </c>
      <c r="O747">
        <v>0.8</v>
      </c>
      <c r="P747">
        <v>1.05</v>
      </c>
      <c r="Q747" t="s">
        <v>46</v>
      </c>
      <c r="R747">
        <v>5</v>
      </c>
      <c r="S747">
        <v>9</v>
      </c>
      <c r="T747" t="s">
        <v>47</v>
      </c>
      <c r="U747" t="s">
        <v>34</v>
      </c>
      <c r="V747" t="s">
        <v>50</v>
      </c>
      <c r="W747">
        <v>2019</v>
      </c>
      <c r="X747" t="s">
        <v>37</v>
      </c>
      <c r="Y747" t="s">
        <v>38</v>
      </c>
      <c r="Z747">
        <v>15</v>
      </c>
      <c r="AA747">
        <v>1</v>
      </c>
      <c r="AB747">
        <v>46</v>
      </c>
      <c r="AC747">
        <v>0</v>
      </c>
      <c r="AD747">
        <v>0</v>
      </c>
      <c r="AE747">
        <v>0</v>
      </c>
      <c r="AF747" s="10" t="e">
        <f>VLOOKUP(AS747,[1]Hoja3!$B$2:$AO$841,17,FALSE)</f>
        <v>#N/A</v>
      </c>
      <c r="AG747" s="10" t="e">
        <f>VLOOKUP(AS747,[1]Hoja3!$B$2:$AO$841,23,FALSE)</f>
        <v>#N/A</v>
      </c>
      <c r="AH747" s="10" t="e">
        <f>VLOOKUP(AS747,[1]Hoja3!$B$2:$AO$841,28,FALSE)</f>
        <v>#N/A</v>
      </c>
      <c r="AI747" s="10" t="e">
        <f>VLOOKUP(AS747,[1]Hoja3!$B$2:$AO$841,19,FALSE)</f>
        <v>#N/A</v>
      </c>
      <c r="AJ747" s="10"/>
      <c r="AK747">
        <f>IF(AE747=AY747,1,0)</f>
        <v>1</v>
      </c>
      <c r="AL747" t="e">
        <f>IF(AB747=AF747,1,0)</f>
        <v>#N/A</v>
      </c>
      <c r="AM747" t="e">
        <f>IF(AC747=AG747,1,0)</f>
        <v>#N/A</v>
      </c>
      <c r="AN747" t="e">
        <f>IF(AD747=AH747,1,0)</f>
        <v>#N/A</v>
      </c>
      <c r="AO747" t="e">
        <f>IF(H747=AI747,1,0)</f>
        <v>#N/A</v>
      </c>
      <c r="AQ747" s="8">
        <f>COUNTIF($A$2:$A$1228,A747)</f>
        <v>1</v>
      </c>
      <c r="AR747" t="e">
        <f>VLOOKUP(A747,[1]Hoja3!$C$2:$AO$841,39,FALSE)</f>
        <v>#N/A</v>
      </c>
      <c r="AS747" t="str">
        <f>A747 &amp; COUNTIF(A$2:A747,A747)</f>
        <v>09HB3315711</v>
      </c>
      <c r="AT747" s="10" t="e">
        <f>VLOOKUP(AS747,[1]Hoja3!$B$2:$AO$841,38,FALSE)</f>
        <v>#N/A</v>
      </c>
      <c r="AU747" s="9" t="e">
        <f>IF(AR747&gt;AQ747,1,0)</f>
        <v>#N/A</v>
      </c>
    </row>
    <row r="748" spans="1:48" x14ac:dyDescent="0.25">
      <c r="A748" t="s">
        <v>394</v>
      </c>
      <c r="B748">
        <v>2019</v>
      </c>
      <c r="C748" t="s">
        <v>37</v>
      </c>
      <c r="D748" t="s">
        <v>38</v>
      </c>
      <c r="E748">
        <v>25</v>
      </c>
      <c r="F748" t="s">
        <v>44</v>
      </c>
      <c r="G748">
        <v>0</v>
      </c>
      <c r="H748" t="s">
        <v>34</v>
      </c>
      <c r="I748">
        <v>468</v>
      </c>
      <c r="J748">
        <v>715</v>
      </c>
      <c r="K748">
        <v>0</v>
      </c>
      <c r="L748">
        <v>0</v>
      </c>
      <c r="M748">
        <v>0</v>
      </c>
      <c r="N748">
        <v>0.6</v>
      </c>
      <c r="O748">
        <v>0.8</v>
      </c>
      <c r="P748">
        <v>1.05</v>
      </c>
      <c r="Q748" t="s">
        <v>46</v>
      </c>
      <c r="R748">
        <v>5</v>
      </c>
      <c r="S748">
        <v>9</v>
      </c>
      <c r="T748" t="s">
        <v>47</v>
      </c>
      <c r="U748" t="s">
        <v>34</v>
      </c>
      <c r="V748" t="s">
        <v>55</v>
      </c>
      <c r="W748">
        <v>2019</v>
      </c>
      <c r="X748" t="s">
        <v>37</v>
      </c>
      <c r="Y748" t="s">
        <v>38</v>
      </c>
      <c r="Z748">
        <v>26</v>
      </c>
      <c r="AA748">
        <v>0</v>
      </c>
      <c r="AB748">
        <v>14</v>
      </c>
      <c r="AC748">
        <v>0</v>
      </c>
      <c r="AD748">
        <v>0</v>
      </c>
      <c r="AE748">
        <v>715</v>
      </c>
      <c r="AF748" s="10" t="str">
        <f>VLOOKUP(AS748,[1]Hoja3!$B$2:$AO$841,17,FALSE)</f>
        <v xml:space="preserve">  </v>
      </c>
      <c r="AG748" s="10">
        <f>VLOOKUP(AS748,[1]Hoja3!$B$2:$AO$841,23,FALSE)</f>
        <v>1</v>
      </c>
      <c r="AH748" s="10">
        <f>VLOOKUP(AS748,[1]Hoja3!$B$2:$AO$841,28,FALSE)</f>
        <v>1</v>
      </c>
      <c r="AI748" s="10" t="str">
        <f>VLOOKUP(AS748,[1]Hoja3!$B$2:$AO$841,19,FALSE)</f>
        <v>A4 Mono MFPs</v>
      </c>
      <c r="AJ748" s="10">
        <f>VLOOKUP(AS748,[1]Hoja3!$B$2:$AO$841,15,FALSE)</f>
        <v>0</v>
      </c>
      <c r="AK748">
        <f>IF(AE748=AY748,1,0)</f>
        <v>0</v>
      </c>
      <c r="AL748">
        <f>IF(AB748=AF748,1,0)</f>
        <v>0</v>
      </c>
      <c r="AM748">
        <f>IF(AC748=AG748,1,0)</f>
        <v>0</v>
      </c>
      <c r="AN748">
        <f>IF(AD748=AH748,1,0)</f>
        <v>0</v>
      </c>
      <c r="AO748">
        <f>IF(H748=AI748,1,0)</f>
        <v>1</v>
      </c>
      <c r="AP748">
        <f>IF(AJ748=AA748,1,0)</f>
        <v>1</v>
      </c>
      <c r="AQ748" s="8">
        <f>COUNTIF($A$2:$A$1228,A748)</f>
        <v>2</v>
      </c>
      <c r="AR748">
        <f>VLOOKUP(A748,[1]Hoja3!$C$2:$AO$841,39,FALSE)</f>
        <v>2</v>
      </c>
      <c r="AS748" t="str">
        <f>A748 &amp; COUNTIF(A$2:A748,A748)</f>
        <v>0A2T3823942</v>
      </c>
      <c r="AT748" s="10">
        <f>VLOOKUP(AS748,[1]Hoja3!$B$2:$AO$841,38,FALSE)</f>
        <v>715.00000000000011</v>
      </c>
      <c r="AU748" s="9">
        <f>IF(AR748&gt;AQ748,1,0)</f>
        <v>0</v>
      </c>
      <c r="AV748">
        <f>IF(P748="NA",2,IF(OR(F748="INSTALACION NUEVA",F748="Mantenimiento preventivo"),3,IF(AND(AB748&lt;AF748,AK748&lt;&gt;1),4,IF(AT748&gt;AE748,1,0))))</f>
        <v>3</v>
      </c>
    </row>
    <row r="749" spans="1:48" x14ac:dyDescent="0.25">
      <c r="A749" t="s">
        <v>888</v>
      </c>
      <c r="B749">
        <v>2019</v>
      </c>
      <c r="C749" t="s">
        <v>37</v>
      </c>
      <c r="D749" t="s">
        <v>38</v>
      </c>
      <c r="E749">
        <v>15</v>
      </c>
      <c r="F749" t="s">
        <v>44</v>
      </c>
      <c r="G749">
        <v>0</v>
      </c>
      <c r="I749" t="s">
        <v>33</v>
      </c>
      <c r="J749" t="s">
        <v>33</v>
      </c>
      <c r="K749" t="s">
        <v>33</v>
      </c>
      <c r="L749" t="s">
        <v>33</v>
      </c>
      <c r="M749" t="s">
        <v>33</v>
      </c>
      <c r="N749" t="s">
        <v>33</v>
      </c>
      <c r="O749" t="s">
        <v>33</v>
      </c>
      <c r="P749" t="s">
        <v>33</v>
      </c>
      <c r="R749" t="s">
        <v>33</v>
      </c>
      <c r="S749" t="s">
        <v>33</v>
      </c>
      <c r="U749" t="s">
        <v>34</v>
      </c>
      <c r="V749" t="s">
        <v>50</v>
      </c>
      <c r="W749">
        <v>2019</v>
      </c>
      <c r="X749" t="s">
        <v>37</v>
      </c>
      <c r="Y749" t="s">
        <v>38</v>
      </c>
      <c r="Z749">
        <v>15</v>
      </c>
      <c r="AA749" t="s">
        <v>33</v>
      </c>
      <c r="AB749">
        <v>21</v>
      </c>
      <c r="AC749">
        <v>0</v>
      </c>
      <c r="AD749">
        <v>0</v>
      </c>
      <c r="AE749">
        <v>0</v>
      </c>
      <c r="AF749" s="10" t="e">
        <f>VLOOKUP(AS749,[1]Hoja3!$B$2:$AO$841,17,FALSE)</f>
        <v>#N/A</v>
      </c>
      <c r="AG749" s="10" t="e">
        <f>VLOOKUP(AS749,[1]Hoja3!$B$2:$AO$841,23,FALSE)</f>
        <v>#N/A</v>
      </c>
      <c r="AH749" s="10" t="e">
        <f>VLOOKUP(AS749,[1]Hoja3!$B$2:$AO$841,28,FALSE)</f>
        <v>#N/A</v>
      </c>
      <c r="AI749" s="10" t="e">
        <f>VLOOKUP(AS749,[1]Hoja3!$B$2:$AO$841,19,FALSE)</f>
        <v>#N/A</v>
      </c>
      <c r="AJ749" s="10"/>
      <c r="AK749">
        <f>IF(AE749=AY749,1,0)</f>
        <v>1</v>
      </c>
      <c r="AL749" t="e">
        <f>IF(AB749=AF749,1,0)</f>
        <v>#N/A</v>
      </c>
      <c r="AM749" t="e">
        <f>IF(AC749=AG749,1,0)</f>
        <v>#N/A</v>
      </c>
      <c r="AN749" t="e">
        <f>IF(AD749=AH749,1,0)</f>
        <v>#N/A</v>
      </c>
      <c r="AO749" t="e">
        <f>IF(H749=AI749,1,0)</f>
        <v>#N/A</v>
      </c>
      <c r="AQ749" s="8">
        <f>COUNTIF($A$2:$A$1228,A749)</f>
        <v>2</v>
      </c>
      <c r="AR749" t="e">
        <f>VLOOKUP(A749,[1]Hoja3!$C$2:$AO$841,39,FALSE)</f>
        <v>#N/A</v>
      </c>
      <c r="AS749" t="str">
        <f>A749 &amp; COUNTIF(A$2:A749,A749)</f>
        <v>09HB3338881</v>
      </c>
      <c r="AT749" s="10" t="e">
        <f>VLOOKUP(AS749,[1]Hoja3!$B$2:$AO$841,38,FALSE)</f>
        <v>#N/A</v>
      </c>
      <c r="AU749" s="9" t="e">
        <f>IF(AR749&gt;AQ749,1,0)</f>
        <v>#N/A</v>
      </c>
    </row>
    <row r="750" spans="1:48" x14ac:dyDescent="0.25">
      <c r="A750" t="s">
        <v>476</v>
      </c>
      <c r="B750">
        <v>2019</v>
      </c>
      <c r="C750" t="s">
        <v>37</v>
      </c>
      <c r="D750" t="s">
        <v>38</v>
      </c>
      <c r="E750">
        <v>15</v>
      </c>
      <c r="F750" t="s">
        <v>40</v>
      </c>
      <c r="G750">
        <v>1.1166670000000001</v>
      </c>
      <c r="H750" t="s">
        <v>91</v>
      </c>
      <c r="I750">
        <v>803</v>
      </c>
      <c r="J750">
        <v>1573</v>
      </c>
      <c r="K750">
        <v>0.2</v>
      </c>
      <c r="L750">
        <v>0.6</v>
      </c>
      <c r="M750">
        <v>0.8</v>
      </c>
      <c r="N750">
        <v>1.05</v>
      </c>
      <c r="O750">
        <v>1.1000000000000001</v>
      </c>
      <c r="P750">
        <v>1.1499999999999999</v>
      </c>
      <c r="Q750" t="s">
        <v>46</v>
      </c>
      <c r="R750">
        <v>4</v>
      </c>
      <c r="S750">
        <v>6</v>
      </c>
      <c r="T750" t="s">
        <v>47</v>
      </c>
      <c r="U750" t="s">
        <v>91</v>
      </c>
      <c r="V750" t="s">
        <v>50</v>
      </c>
      <c r="W750">
        <v>2019</v>
      </c>
      <c r="X750" t="s">
        <v>37</v>
      </c>
      <c r="Y750" t="s">
        <v>38</v>
      </c>
      <c r="Z750">
        <v>15</v>
      </c>
      <c r="AA750">
        <v>0</v>
      </c>
      <c r="AB750">
        <v>34</v>
      </c>
      <c r="AC750">
        <v>1.1000000000000001</v>
      </c>
      <c r="AD750">
        <v>0.27916675000000002</v>
      </c>
      <c r="AE750">
        <v>1730.3</v>
      </c>
      <c r="AF750" s="10">
        <f>VLOOKUP(AS750,[1]Hoja3!$B$2:$AO$841,17,FALSE)</f>
        <v>39</v>
      </c>
      <c r="AG750" s="10">
        <f>VLOOKUP(AS750,[1]Hoja3!$B$2:$AO$841,23,FALSE)</f>
        <v>1.1000000000000001</v>
      </c>
      <c r="AH750" s="10">
        <f>VLOOKUP(AS750,[1]Hoja3!$B$2:$AO$841,28,FALSE)</f>
        <v>0.45750000000000002</v>
      </c>
      <c r="AI750" s="10" t="str">
        <f>VLOOKUP(AS750,[1]Hoja3!$B$2:$AO$841,19,FALSE)</f>
        <v>WF Mono Systems and Legacy Color</v>
      </c>
      <c r="AJ750" s="10">
        <f>VLOOKUP(AS750,[1]Hoja3!$B$2:$AO$841,15,FALSE)</f>
        <v>0</v>
      </c>
      <c r="AK750">
        <f>IF(AE750=AY750,1,0)</f>
        <v>0</v>
      </c>
      <c r="AL750">
        <f>IF(AB750=AF750,1,0)</f>
        <v>0</v>
      </c>
      <c r="AM750">
        <f>IF(AC750=AG750,1,0)</f>
        <v>1</v>
      </c>
      <c r="AN750">
        <f>IF(AD750=AH750,1,0)</f>
        <v>0</v>
      </c>
      <c r="AO750">
        <f>IF(H750=AI750,1,0)</f>
        <v>1</v>
      </c>
      <c r="AP750">
        <f>IF(AJ750=AA750,1,0)</f>
        <v>1</v>
      </c>
      <c r="AQ750" s="8">
        <f>COUNTIF($A$2:$A$1228,A750)</f>
        <v>1</v>
      </c>
      <c r="AR750">
        <f>VLOOKUP(A750,[1]Hoja3!$C$2:$AO$841,39,FALSE)</f>
        <v>1</v>
      </c>
      <c r="AS750" t="str">
        <f>A750 &amp; COUNTIF(A$2:A750,A750)</f>
        <v>0A1H0225301</v>
      </c>
      <c r="AT750" s="10">
        <f>VLOOKUP(AS750,[1]Hoja3!$B$2:$AO$841,38,FALSE)</f>
        <v>1730.3000000000004</v>
      </c>
      <c r="AU750" s="9">
        <f>IF(AR750&gt;AQ750,1,0)</f>
        <v>0</v>
      </c>
      <c r="AV750">
        <f>IF(P750="NA",2,IF(OR(F750="INSTALACION NUEVA",F750="Mantenimiento preventivo"),3,IF(AND(AB750&lt;AF750,AK750&lt;&gt;1),4,IF(AT750&gt;AE750,1,0))))</f>
        <v>4</v>
      </c>
    </row>
    <row r="751" spans="1:48" x14ac:dyDescent="0.25">
      <c r="A751" t="s">
        <v>480</v>
      </c>
      <c r="B751">
        <v>2019</v>
      </c>
      <c r="C751" t="s">
        <v>37</v>
      </c>
      <c r="D751" t="s">
        <v>38</v>
      </c>
      <c r="E751">
        <v>15</v>
      </c>
      <c r="F751" t="s">
        <v>40</v>
      </c>
      <c r="G751">
        <v>1.05</v>
      </c>
      <c r="H751" t="s">
        <v>45</v>
      </c>
      <c r="I751">
        <v>803</v>
      </c>
      <c r="J751">
        <v>1573</v>
      </c>
      <c r="K751">
        <v>0.2</v>
      </c>
      <c r="L751">
        <v>0.6</v>
      </c>
      <c r="M751">
        <v>0.8</v>
      </c>
      <c r="N751">
        <v>1.05</v>
      </c>
      <c r="O751">
        <v>1.1000000000000001</v>
      </c>
      <c r="P751">
        <v>1.1499999999999999</v>
      </c>
      <c r="Q751" t="s">
        <v>46</v>
      </c>
      <c r="R751">
        <v>4</v>
      </c>
      <c r="S751">
        <v>6</v>
      </c>
      <c r="T751" t="s">
        <v>47</v>
      </c>
      <c r="U751" t="s">
        <v>48</v>
      </c>
      <c r="V751" t="s">
        <v>59</v>
      </c>
      <c r="W751">
        <v>2019</v>
      </c>
      <c r="X751" t="s">
        <v>37</v>
      </c>
      <c r="Y751" t="s">
        <v>38</v>
      </c>
      <c r="Z751">
        <v>24</v>
      </c>
      <c r="AA751">
        <v>0</v>
      </c>
      <c r="AB751">
        <v>76</v>
      </c>
      <c r="AC751">
        <v>1.1499999999999999</v>
      </c>
      <c r="AD751">
        <v>0.26250000000000001</v>
      </c>
      <c r="AE751">
        <v>1808.95</v>
      </c>
      <c r="AF751" s="10">
        <f>VLOOKUP(AS751,[1]Hoja3!$B$2:$AO$841,17,FALSE)</f>
        <v>81</v>
      </c>
      <c r="AG751" s="10">
        <f>VLOOKUP(AS751,[1]Hoja3!$B$2:$AO$841,23,FALSE)</f>
        <v>1.1499999999999999</v>
      </c>
      <c r="AH751" s="10">
        <f>VLOOKUP(AS751,[1]Hoja3!$B$2:$AO$841,28,FALSE)</f>
        <v>0.78500000000000003</v>
      </c>
      <c r="AI751" s="10" t="str">
        <f>VLOOKUP(AS751,[1]Hoja3!$B$2:$AO$841,19,FALSE)</f>
        <v>Light Production Digital Business</v>
      </c>
      <c r="AJ751" s="10">
        <f>VLOOKUP(AS751,[1]Hoja3!$B$2:$AO$841,15,FALSE)</f>
        <v>0</v>
      </c>
      <c r="AK751">
        <f>IF(AE751=AY751,1,0)</f>
        <v>0</v>
      </c>
      <c r="AL751">
        <f>IF(AB751=AF751,1,0)</f>
        <v>0</v>
      </c>
      <c r="AM751">
        <f>IF(AC751=AG751,1,0)</f>
        <v>1</v>
      </c>
      <c r="AN751">
        <f>IF(AD751=AH751,1,0)</f>
        <v>0</v>
      </c>
      <c r="AO751">
        <f>IF(H751=AI751,1,0)</f>
        <v>1</v>
      </c>
      <c r="AP751">
        <f>IF(AJ751=AA751,1,0)</f>
        <v>1</v>
      </c>
      <c r="AQ751" s="8">
        <f>COUNTIF($A$2:$A$1228,A751)</f>
        <v>1</v>
      </c>
      <c r="AR751">
        <f>VLOOKUP(A751,[1]Hoja3!$C$2:$AO$841,39,FALSE)</f>
        <v>1</v>
      </c>
      <c r="AS751" t="str">
        <f>A751 &amp; COUNTIF(A$2:A751,A751)</f>
        <v>0BG29411331</v>
      </c>
      <c r="AT751" s="10">
        <f>VLOOKUP(AS751,[1]Hoja3!$B$2:$AO$841,38,FALSE)</f>
        <v>1808.95</v>
      </c>
      <c r="AU751" s="9">
        <f>IF(AR751&gt;AQ751,1,0)</f>
        <v>0</v>
      </c>
      <c r="AV751">
        <f>IF(P751="NA",2,IF(OR(F751="INSTALACION NUEVA",F751="Mantenimiento preventivo"),3,IF(AND(AB751&lt;AF751,AK751&lt;&gt;1),4,IF(AT751&gt;AE751,1,0))))</f>
        <v>4</v>
      </c>
    </row>
    <row r="752" spans="1:48" x14ac:dyDescent="0.25">
      <c r="A752" t="s">
        <v>483</v>
      </c>
      <c r="B752">
        <v>2019</v>
      </c>
      <c r="C752" t="s">
        <v>37</v>
      </c>
      <c r="D752" t="s">
        <v>38</v>
      </c>
      <c r="E752">
        <v>15</v>
      </c>
      <c r="F752" t="s">
        <v>40</v>
      </c>
      <c r="G752">
        <v>0.88333329999999999</v>
      </c>
      <c r="H752" t="s">
        <v>45</v>
      </c>
      <c r="I752">
        <v>803</v>
      </c>
      <c r="J752">
        <v>1573</v>
      </c>
      <c r="K752">
        <v>0.2</v>
      </c>
      <c r="L752">
        <v>0.6</v>
      </c>
      <c r="M752">
        <v>0.8</v>
      </c>
      <c r="N752">
        <v>1.05</v>
      </c>
      <c r="O752">
        <v>1.1000000000000001</v>
      </c>
      <c r="P752">
        <v>1.1499999999999999</v>
      </c>
      <c r="Q752" t="s">
        <v>46</v>
      </c>
      <c r="R752">
        <v>4</v>
      </c>
      <c r="S752">
        <v>6</v>
      </c>
      <c r="T752" t="s">
        <v>47</v>
      </c>
      <c r="U752" t="s">
        <v>48</v>
      </c>
      <c r="V752" t="s">
        <v>130</v>
      </c>
      <c r="W752">
        <v>2019</v>
      </c>
      <c r="X752" t="s">
        <v>37</v>
      </c>
      <c r="Y752" t="s">
        <v>38</v>
      </c>
      <c r="Z752">
        <v>23</v>
      </c>
      <c r="AA752">
        <v>0</v>
      </c>
      <c r="AB752">
        <v>80</v>
      </c>
      <c r="AC752">
        <v>1.1499999999999999</v>
      </c>
      <c r="AD752">
        <v>0.220833325</v>
      </c>
      <c r="AE752">
        <v>1808.95</v>
      </c>
      <c r="AF752" s="10">
        <f>VLOOKUP(AS752,[1]Hoja3!$B$2:$AO$841,17,FALSE)</f>
        <v>146</v>
      </c>
      <c r="AG752" s="10">
        <f>VLOOKUP(AS752,[1]Hoja3!$B$2:$AO$841,23,FALSE)</f>
        <v>1.1499999999999999</v>
      </c>
      <c r="AH752" s="10">
        <f>VLOOKUP(AS752,[1]Hoja3!$B$2:$AO$841,28,FALSE)</f>
        <v>0.41249999999999998</v>
      </c>
      <c r="AI752" s="10" t="str">
        <f>VLOOKUP(AS752,[1]Hoja3!$B$2:$AO$841,19,FALSE)</f>
        <v>Light Production Digital Business</v>
      </c>
      <c r="AJ752" s="10">
        <f>VLOOKUP(AS752,[1]Hoja3!$B$2:$AO$841,15,FALSE)</f>
        <v>0</v>
      </c>
      <c r="AK752">
        <f>IF(AE752=AY752,1,0)</f>
        <v>0</v>
      </c>
      <c r="AL752">
        <f>IF(AB752=AF752,1,0)</f>
        <v>0</v>
      </c>
      <c r="AM752">
        <f>IF(AC752=AG752,1,0)</f>
        <v>1</v>
      </c>
      <c r="AN752">
        <f>IF(AD752=AH752,1,0)</f>
        <v>0</v>
      </c>
      <c r="AO752">
        <f>IF(H752=AI752,1,0)</f>
        <v>1</v>
      </c>
      <c r="AP752">
        <f>IF(AJ752=AA752,1,0)</f>
        <v>1</v>
      </c>
      <c r="AQ752" s="8">
        <f>COUNTIF($A$2:$A$1228,A752)</f>
        <v>2</v>
      </c>
      <c r="AR752">
        <f>VLOOKUP(A752,[1]Hoja3!$C$2:$AO$841,39,FALSE)</f>
        <v>2</v>
      </c>
      <c r="AS752" t="str">
        <f>A752 &amp; COUNTIF(A$2:A752,A752)</f>
        <v>0BG29514981</v>
      </c>
      <c r="AT752" s="10">
        <f>VLOOKUP(AS752,[1]Hoja3!$B$2:$AO$841,38,FALSE)</f>
        <v>1808.95</v>
      </c>
      <c r="AU752" s="9">
        <f>IF(AR752&gt;AQ752,1,0)</f>
        <v>0</v>
      </c>
      <c r="AV752">
        <f>IF(P752="NA",2,IF(OR(F752="INSTALACION NUEVA",F752="Mantenimiento preventivo"),3,IF(AND(AB752&lt;AF752,AK752&lt;&gt;1),4,IF(AT752&gt;AE752,1,0))))</f>
        <v>4</v>
      </c>
    </row>
    <row r="753" spans="1:48" x14ac:dyDescent="0.25">
      <c r="A753" t="s">
        <v>477</v>
      </c>
      <c r="B753">
        <v>2019</v>
      </c>
      <c r="C753" t="s">
        <v>37</v>
      </c>
      <c r="D753" t="s">
        <v>38</v>
      </c>
      <c r="E753">
        <v>15</v>
      </c>
      <c r="F753" t="s">
        <v>40</v>
      </c>
      <c r="G753">
        <v>1.733333</v>
      </c>
      <c r="H753" t="s">
        <v>91</v>
      </c>
      <c r="I753">
        <v>803</v>
      </c>
      <c r="J753">
        <v>1573</v>
      </c>
      <c r="K753">
        <v>0.2</v>
      </c>
      <c r="L753">
        <v>0.6</v>
      </c>
      <c r="M753">
        <v>0.8</v>
      </c>
      <c r="N753">
        <v>1.05</v>
      </c>
      <c r="O753">
        <v>1.1000000000000001</v>
      </c>
      <c r="P753">
        <v>1.1499999999999999</v>
      </c>
      <c r="Q753" t="s">
        <v>46</v>
      </c>
      <c r="R753">
        <v>4</v>
      </c>
      <c r="S753">
        <v>6</v>
      </c>
      <c r="T753" t="s">
        <v>47</v>
      </c>
      <c r="U753" t="s">
        <v>91</v>
      </c>
      <c r="V753" t="s">
        <v>130</v>
      </c>
      <c r="W753">
        <v>2019</v>
      </c>
      <c r="X753" t="s">
        <v>37</v>
      </c>
      <c r="Y753" t="s">
        <v>38</v>
      </c>
      <c r="Z753">
        <v>15</v>
      </c>
      <c r="AA753">
        <v>0</v>
      </c>
      <c r="AB753">
        <v>35</v>
      </c>
      <c r="AC753">
        <v>1.1000000000000001</v>
      </c>
      <c r="AD753">
        <v>0.43333325</v>
      </c>
      <c r="AE753">
        <v>1730.3</v>
      </c>
      <c r="AF753" s="10">
        <f>VLOOKUP(AS753,[1]Hoja3!$B$2:$AO$841,17,FALSE)</f>
        <v>108</v>
      </c>
      <c r="AG753" s="10">
        <f>VLOOKUP(AS753,[1]Hoja3!$B$2:$AO$841,23,FALSE)</f>
        <v>1.1499999999999999</v>
      </c>
      <c r="AH753" s="10">
        <f>VLOOKUP(AS753,[1]Hoja3!$B$2:$AO$841,28,FALSE)</f>
        <v>0.61250000000000004</v>
      </c>
      <c r="AI753" s="10" t="str">
        <f>VLOOKUP(AS753,[1]Hoja3!$B$2:$AO$841,19,FALSE)</f>
        <v>WF Mono Systems and Legacy Color</v>
      </c>
      <c r="AJ753" s="10">
        <f>VLOOKUP(AS753,[1]Hoja3!$B$2:$AO$841,15,FALSE)</f>
        <v>0</v>
      </c>
      <c r="AK753">
        <f>IF(AE753=AY753,1,0)</f>
        <v>0</v>
      </c>
      <c r="AL753">
        <f>IF(AB753=AF753,1,0)</f>
        <v>0</v>
      </c>
      <c r="AM753">
        <f>IF(AC753=AG753,1,0)</f>
        <v>0</v>
      </c>
      <c r="AN753">
        <f>IF(AD753=AH753,1,0)</f>
        <v>0</v>
      </c>
      <c r="AO753">
        <f>IF(H753=AI753,1,0)</f>
        <v>1</v>
      </c>
      <c r="AP753">
        <f>IF(AJ753=AA753,1,0)</f>
        <v>1</v>
      </c>
      <c r="AQ753" s="8">
        <f>COUNTIF($A$2:$A$1228,A753)</f>
        <v>1</v>
      </c>
      <c r="AR753">
        <f>VLOOKUP(A753,[1]Hoja3!$C$2:$AO$841,39,FALSE)</f>
        <v>1</v>
      </c>
      <c r="AS753" t="str">
        <f>A753 &amp; COUNTIF(A$2:A753,A753)</f>
        <v>0AGD4615211</v>
      </c>
      <c r="AT753" s="10">
        <f>VLOOKUP(AS753,[1]Hoja3!$B$2:$AO$841,38,FALSE)</f>
        <v>1808.95</v>
      </c>
      <c r="AU753" s="9">
        <f>IF(AR753&gt;AQ753,1,0)</f>
        <v>0</v>
      </c>
      <c r="AV753">
        <f>IF(P753="NA",2,IF(OR(F753="INSTALACION NUEVA",F753="Mantenimiento preventivo"),3,IF(AND(AB753&lt;AF753,AK753&lt;&gt;1),4,IF(AT753&gt;AE753,1,0))))</f>
        <v>4</v>
      </c>
    </row>
    <row r="754" spans="1:48" x14ac:dyDescent="0.25">
      <c r="A754" t="s">
        <v>487</v>
      </c>
      <c r="B754">
        <v>2019</v>
      </c>
      <c r="C754" t="s">
        <v>37</v>
      </c>
      <c r="D754" t="s">
        <v>38</v>
      </c>
      <c r="E754">
        <v>15</v>
      </c>
      <c r="F754" t="s">
        <v>40</v>
      </c>
      <c r="G754">
        <v>1.1499999999999999</v>
      </c>
      <c r="H754" t="s">
        <v>34</v>
      </c>
      <c r="I754">
        <v>468</v>
      </c>
      <c r="J754">
        <v>715</v>
      </c>
      <c r="K754">
        <v>0</v>
      </c>
      <c r="L754">
        <v>0</v>
      </c>
      <c r="M754">
        <v>0</v>
      </c>
      <c r="N754">
        <v>0.6</v>
      </c>
      <c r="O754">
        <v>0.8</v>
      </c>
      <c r="P754">
        <v>1.05</v>
      </c>
      <c r="Q754" t="s">
        <v>46</v>
      </c>
      <c r="R754">
        <v>5</v>
      </c>
      <c r="S754">
        <v>9</v>
      </c>
      <c r="T754" t="s">
        <v>47</v>
      </c>
      <c r="U754" t="s">
        <v>34</v>
      </c>
      <c r="V754" t="s">
        <v>50</v>
      </c>
      <c r="W754">
        <v>2019</v>
      </c>
      <c r="X754" t="s">
        <v>37</v>
      </c>
      <c r="Y754" t="s">
        <v>38</v>
      </c>
      <c r="Z754">
        <v>15</v>
      </c>
      <c r="AA754">
        <v>0</v>
      </c>
      <c r="AB754">
        <v>229</v>
      </c>
      <c r="AC754">
        <v>1.05</v>
      </c>
      <c r="AD754">
        <v>0.23</v>
      </c>
      <c r="AE754">
        <v>750.75</v>
      </c>
      <c r="AF754" s="10">
        <f>VLOOKUP(AS754,[1]Hoja3!$B$2:$AO$841,17,FALSE)</f>
        <v>230</v>
      </c>
      <c r="AG754" s="10">
        <f>VLOOKUP(AS754,[1]Hoja3!$B$2:$AO$841,23,FALSE)</f>
        <v>1.05</v>
      </c>
      <c r="AH754" s="10">
        <f>VLOOKUP(AS754,[1]Hoja3!$B$2:$AO$841,28,FALSE)</f>
        <v>0.33199999999999996</v>
      </c>
      <c r="AI754" s="10" t="str">
        <f>VLOOKUP(AS754,[1]Hoja3!$B$2:$AO$841,19,FALSE)</f>
        <v>A4 Mono MFPs</v>
      </c>
      <c r="AJ754" s="10">
        <f>VLOOKUP(AS754,[1]Hoja3!$B$2:$AO$841,15,FALSE)</f>
        <v>0</v>
      </c>
      <c r="AK754">
        <f>IF(AE754=AY754,1,0)</f>
        <v>0</v>
      </c>
      <c r="AL754">
        <f>IF(AB754=AF754,1,0)</f>
        <v>0</v>
      </c>
      <c r="AM754">
        <f>IF(AC754=AG754,1,0)</f>
        <v>1</v>
      </c>
      <c r="AN754">
        <f>IF(AD754=AH754,1,0)</f>
        <v>0</v>
      </c>
      <c r="AO754">
        <f>IF(H754=AI754,1,0)</f>
        <v>1</v>
      </c>
      <c r="AP754">
        <f>IF(AJ754=AA754,1,0)</f>
        <v>1</v>
      </c>
      <c r="AQ754" s="8">
        <f>COUNTIF($A$2:$A$1228,A754)</f>
        <v>1</v>
      </c>
      <c r="AR754">
        <f>VLOOKUP(A754,[1]Hoja3!$C$2:$AO$841,39,FALSE)</f>
        <v>1</v>
      </c>
      <c r="AS754" t="str">
        <f>A754 &amp; COUNTIF(A$2:A754,A754)</f>
        <v>0C7X2468841</v>
      </c>
      <c r="AT754" s="10">
        <f>VLOOKUP(AS754,[1]Hoja3!$B$2:$AO$841,38,FALSE)</f>
        <v>750.75000000000011</v>
      </c>
      <c r="AU754" s="9">
        <f>IF(AR754&gt;AQ754,1,0)</f>
        <v>0</v>
      </c>
      <c r="AV754">
        <f>IF(P754="NA",2,IF(OR(F754="INSTALACION NUEVA",F754="Mantenimiento preventivo"),3,IF(AND(AB754&lt;AF754,AK754&lt;&gt;1),4,IF(AT754&gt;AE754,1,0))))</f>
        <v>4</v>
      </c>
    </row>
    <row r="755" spans="1:48" x14ac:dyDescent="0.25">
      <c r="A755" t="s">
        <v>153</v>
      </c>
      <c r="B755">
        <v>2019</v>
      </c>
      <c r="C755" t="s">
        <v>37</v>
      </c>
      <c r="D755" t="s">
        <v>38</v>
      </c>
      <c r="E755">
        <v>15</v>
      </c>
      <c r="F755" t="s">
        <v>40</v>
      </c>
      <c r="G755">
        <v>0.38333329999999999</v>
      </c>
      <c r="H755" t="s">
        <v>58</v>
      </c>
      <c r="I755">
        <v>655</v>
      </c>
      <c r="J755">
        <v>1365</v>
      </c>
      <c r="K755">
        <v>0</v>
      </c>
      <c r="L755">
        <v>0</v>
      </c>
      <c r="M755">
        <v>0.6</v>
      </c>
      <c r="N755">
        <v>0.8</v>
      </c>
      <c r="O755">
        <v>1.05</v>
      </c>
      <c r="P755">
        <v>1.1000000000000001</v>
      </c>
      <c r="Q755" t="s">
        <v>46</v>
      </c>
      <c r="R755">
        <v>5</v>
      </c>
      <c r="S755">
        <v>9</v>
      </c>
      <c r="T755" t="s">
        <v>47</v>
      </c>
      <c r="U755" t="s">
        <v>45</v>
      </c>
      <c r="V755" t="s">
        <v>50</v>
      </c>
      <c r="W755">
        <v>2019</v>
      </c>
      <c r="X755" t="s">
        <v>37</v>
      </c>
      <c r="Y755" t="s">
        <v>38</v>
      </c>
      <c r="Z755">
        <v>15</v>
      </c>
      <c r="AA755">
        <v>0</v>
      </c>
      <c r="AB755">
        <v>7</v>
      </c>
      <c r="AC755">
        <v>0.6</v>
      </c>
      <c r="AD755">
        <v>7.6666659999999998E-2</v>
      </c>
      <c r="AE755">
        <v>819</v>
      </c>
      <c r="AF755" s="10">
        <f>VLOOKUP(AS755,[1]Hoja3!$B$2:$AO$841,17,FALSE)</f>
        <v>9</v>
      </c>
      <c r="AG755" s="10">
        <f>VLOOKUP(AS755,[1]Hoja3!$B$2:$AO$841,23,FALSE)</f>
        <v>0.6</v>
      </c>
      <c r="AH755" s="10">
        <f>VLOOKUP(AS755,[1]Hoja3!$B$2:$AO$841,28,FALSE)</f>
        <v>0.16399999999999998</v>
      </c>
      <c r="AI755" s="10" t="str">
        <f>VLOOKUP(AS755,[1]Hoja3!$B$2:$AO$841,19,FALSE)</f>
        <v>Departmental Digital</v>
      </c>
      <c r="AJ755" s="10">
        <f>VLOOKUP(AS755,[1]Hoja3!$B$2:$AO$841,15,FALSE)</f>
        <v>0</v>
      </c>
      <c r="AK755">
        <f>IF(AE755=AY755,1,0)</f>
        <v>0</v>
      </c>
      <c r="AL755">
        <f>IF(AB755=AF755,1,0)</f>
        <v>0</v>
      </c>
      <c r="AM755">
        <f>IF(AC755=AG755,1,0)</f>
        <v>1</v>
      </c>
      <c r="AN755">
        <f>IF(AD755=AH755,1,0)</f>
        <v>0</v>
      </c>
      <c r="AO755">
        <f>IF(H755=AI755,1,0)</f>
        <v>1</v>
      </c>
      <c r="AP755">
        <f>IF(AJ755=AA755,1,0)</f>
        <v>1</v>
      </c>
      <c r="AQ755" s="8">
        <f>COUNTIF($A$2:$A$1228,A755)</f>
        <v>4</v>
      </c>
      <c r="AR755">
        <f>VLOOKUP(A755,[1]Hoja3!$C$2:$AO$841,39,FALSE)</f>
        <v>4</v>
      </c>
      <c r="AS755" t="str">
        <f>A755 &amp; COUNTIF(A$2:A755,A755)</f>
        <v>03AG8803553</v>
      </c>
      <c r="AT755" s="10">
        <f>VLOOKUP(AS755,[1]Hoja3!$B$2:$AO$841,38,FALSE)</f>
        <v>819</v>
      </c>
      <c r="AU755" s="9">
        <f>IF(AR755&gt;AQ755,1,0)</f>
        <v>0</v>
      </c>
      <c r="AV755">
        <f>IF(P755="NA",2,IF(OR(F755="INSTALACION NUEVA",F755="Mantenimiento preventivo"),3,IF(AND(AB755&lt;AF755,AK755&lt;&gt;1),4,IF(AT755&gt;AE755,1,0))))</f>
        <v>4</v>
      </c>
    </row>
    <row r="756" spans="1:48" x14ac:dyDescent="0.25">
      <c r="A756" t="s">
        <v>498</v>
      </c>
      <c r="B756">
        <v>2019</v>
      </c>
      <c r="C756" t="s">
        <v>37</v>
      </c>
      <c r="D756" t="s">
        <v>38</v>
      </c>
      <c r="E756">
        <v>15</v>
      </c>
      <c r="F756" t="s">
        <v>40</v>
      </c>
      <c r="G756">
        <v>1.683333</v>
      </c>
      <c r="H756" t="s">
        <v>116</v>
      </c>
      <c r="I756">
        <v>655</v>
      </c>
      <c r="J756">
        <v>1365</v>
      </c>
      <c r="K756">
        <v>0</v>
      </c>
      <c r="L756">
        <v>0</v>
      </c>
      <c r="M756">
        <v>0.6</v>
      </c>
      <c r="N756">
        <v>0.8</v>
      </c>
      <c r="O756">
        <v>1.05</v>
      </c>
      <c r="P756">
        <v>1.1000000000000001</v>
      </c>
      <c r="Q756" t="s">
        <v>46</v>
      </c>
      <c r="R756">
        <v>5</v>
      </c>
      <c r="S756">
        <v>9</v>
      </c>
      <c r="T756" t="s">
        <v>47</v>
      </c>
      <c r="U756" t="s">
        <v>45</v>
      </c>
      <c r="V756" t="s">
        <v>73</v>
      </c>
      <c r="W756">
        <v>2019</v>
      </c>
      <c r="X756" t="s">
        <v>37</v>
      </c>
      <c r="Y756" t="s">
        <v>38</v>
      </c>
      <c r="Z756">
        <v>16</v>
      </c>
      <c r="AA756">
        <v>0</v>
      </c>
      <c r="AB756">
        <v>25</v>
      </c>
      <c r="AC756">
        <v>0.8</v>
      </c>
      <c r="AD756">
        <v>0.33666659999999998</v>
      </c>
      <c r="AE756">
        <v>1092</v>
      </c>
      <c r="AF756" s="10">
        <f>VLOOKUP(AS756,[1]Hoja3!$B$2:$AO$841,17,FALSE)</f>
        <v>63</v>
      </c>
      <c r="AG756" s="10">
        <f>VLOOKUP(AS756,[1]Hoja3!$B$2:$AO$841,23,FALSE)</f>
        <v>1.1000000000000001</v>
      </c>
      <c r="AH756" s="10">
        <f>VLOOKUP(AS756,[1]Hoja3!$B$2:$AO$841,28,FALSE)</f>
        <v>0.70599999999999996</v>
      </c>
      <c r="AI756" s="10" t="str">
        <f>VLOOKUP(AS756,[1]Hoja3!$B$2:$AO$841,19,FALSE)</f>
        <v>Office Digital</v>
      </c>
      <c r="AJ756" s="10">
        <f>VLOOKUP(AS756,[1]Hoja3!$B$2:$AO$841,15,FALSE)</f>
        <v>0</v>
      </c>
      <c r="AK756">
        <f>IF(AE756=AY756,1,0)</f>
        <v>0</v>
      </c>
      <c r="AL756">
        <f>IF(AB756=AF756,1,0)</f>
        <v>0</v>
      </c>
      <c r="AM756">
        <f>IF(AC756=AG756,1,0)</f>
        <v>0</v>
      </c>
      <c r="AN756">
        <f>IF(AD756=AH756,1,0)</f>
        <v>0</v>
      </c>
      <c r="AO756">
        <f>IF(H756=AI756,1,0)</f>
        <v>1</v>
      </c>
      <c r="AP756">
        <f>IF(AJ756=AA756,1,0)</f>
        <v>1</v>
      </c>
      <c r="AQ756" s="8">
        <f>COUNTIF($A$2:$A$1228,A756)</f>
        <v>1</v>
      </c>
      <c r="AR756">
        <f>VLOOKUP(A756,[1]Hoja3!$C$2:$AO$841,39,FALSE)</f>
        <v>1</v>
      </c>
      <c r="AS756" t="str">
        <f>A756 &amp; COUNTIF(A$2:A756,A756)</f>
        <v>0Y4X8429701</v>
      </c>
      <c r="AT756" s="10">
        <f>VLOOKUP(AS756,[1]Hoja3!$B$2:$AO$841,38,FALSE)</f>
        <v>1501.5000000000002</v>
      </c>
      <c r="AU756" s="9">
        <f>IF(AR756&gt;AQ756,1,0)</f>
        <v>0</v>
      </c>
      <c r="AV756">
        <f>IF(P756="NA",2,IF(OR(F756="INSTALACION NUEVA",F756="Mantenimiento preventivo"),3,IF(AND(AB756&lt;AF756,AK756&lt;&gt;1),4,IF(AT756&gt;AE756,1,0))))</f>
        <v>4</v>
      </c>
    </row>
    <row r="757" spans="1:48" x14ac:dyDescent="0.25">
      <c r="A757" t="s">
        <v>497</v>
      </c>
      <c r="B757">
        <v>2019</v>
      </c>
      <c r="C757" t="s">
        <v>37</v>
      </c>
      <c r="D757" t="s">
        <v>38</v>
      </c>
      <c r="E757">
        <v>15</v>
      </c>
      <c r="F757" t="s">
        <v>40</v>
      </c>
      <c r="G757">
        <v>1.066667</v>
      </c>
      <c r="H757" t="s">
        <v>54</v>
      </c>
      <c r="I757">
        <v>803</v>
      </c>
      <c r="J757">
        <v>1573</v>
      </c>
      <c r="K757">
        <v>0.2</v>
      </c>
      <c r="L757">
        <v>0.6</v>
      </c>
      <c r="M757">
        <v>0.8</v>
      </c>
      <c r="N757">
        <v>1.05</v>
      </c>
      <c r="O757">
        <v>1.1000000000000001</v>
      </c>
      <c r="P757">
        <v>1.1499999999999999</v>
      </c>
      <c r="Q757" t="s">
        <v>46</v>
      </c>
      <c r="R757">
        <v>4</v>
      </c>
      <c r="S757">
        <v>6</v>
      </c>
      <c r="T757" t="s">
        <v>85</v>
      </c>
      <c r="U757" t="s">
        <v>54</v>
      </c>
      <c r="V757" t="s">
        <v>67</v>
      </c>
      <c r="W757">
        <v>2019</v>
      </c>
      <c r="X757" t="s">
        <v>37</v>
      </c>
      <c r="Y757" t="s">
        <v>38</v>
      </c>
      <c r="Z757">
        <v>16</v>
      </c>
      <c r="AA757">
        <v>0</v>
      </c>
      <c r="AB757">
        <v>94</v>
      </c>
      <c r="AC757">
        <v>1.1499999999999999</v>
      </c>
      <c r="AD757">
        <v>0.177777833333333</v>
      </c>
      <c r="AE757">
        <v>1808.95</v>
      </c>
      <c r="AF757" s="10">
        <f>VLOOKUP(AS757,[1]Hoja3!$B$2:$AO$841,17,FALSE)</f>
        <v>96</v>
      </c>
      <c r="AG757" s="10">
        <f>VLOOKUP(AS757,[1]Hoja3!$B$2:$AO$841,23,FALSE)</f>
        <v>1.1499999999999999</v>
      </c>
      <c r="AH757" s="10">
        <f>VLOOKUP(AS757,[1]Hoja3!$B$2:$AO$841,28,FALSE)</f>
        <v>0.35833333333333334</v>
      </c>
      <c r="AI757" s="10" t="str">
        <f>VLOOKUP(AS757,[1]Hoja3!$B$2:$AO$841,19,FALSE)</f>
        <v>Entry Production Color Low/Mid</v>
      </c>
      <c r="AJ757" s="10">
        <f>VLOOKUP(AS757,[1]Hoja3!$B$2:$AO$841,15,FALSE)</f>
        <v>0</v>
      </c>
      <c r="AK757">
        <f>IF(AE757=AY757,1,0)</f>
        <v>0</v>
      </c>
      <c r="AL757">
        <f>IF(AB757=AF757,1,0)</f>
        <v>0</v>
      </c>
      <c r="AM757">
        <f>IF(AC757=AG757,1,0)</f>
        <v>1</v>
      </c>
      <c r="AN757">
        <f>IF(AD757=AH757,1,0)</f>
        <v>0</v>
      </c>
      <c r="AO757">
        <f>IF(H757=AI757,1,0)</f>
        <v>1</v>
      </c>
      <c r="AP757">
        <f>IF(AJ757=AA757,1,0)</f>
        <v>1</v>
      </c>
      <c r="AQ757" s="8">
        <f>COUNTIF($A$2:$A$1228,A757)</f>
        <v>1</v>
      </c>
      <c r="AR757">
        <f>VLOOKUP(A757,[1]Hoja3!$C$2:$AO$841,39,FALSE)</f>
        <v>1</v>
      </c>
      <c r="AS757" t="str">
        <f>A757 &amp; COUNTIF(A$2:A757,A757)</f>
        <v>0XPN3977501</v>
      </c>
      <c r="AT757" s="10">
        <f>VLOOKUP(AS757,[1]Hoja3!$B$2:$AO$841,38,FALSE)</f>
        <v>1808.95</v>
      </c>
      <c r="AU757" s="9">
        <f>IF(AR757&gt;AQ757,1,0)</f>
        <v>0</v>
      </c>
      <c r="AV757">
        <f>IF(P757="NA",2,IF(OR(F757="INSTALACION NUEVA",F757="Mantenimiento preventivo"),3,IF(AND(AB757&lt;AF757,AK757&lt;&gt;1),4,IF(AT757&gt;AE757,1,0))))</f>
        <v>4</v>
      </c>
    </row>
    <row r="758" spans="1:48" x14ac:dyDescent="0.25">
      <c r="A758" t="s">
        <v>486</v>
      </c>
      <c r="B758">
        <v>2019</v>
      </c>
      <c r="C758" t="s">
        <v>37</v>
      </c>
      <c r="D758" t="s">
        <v>38</v>
      </c>
      <c r="E758">
        <v>15</v>
      </c>
      <c r="F758" t="s">
        <v>40</v>
      </c>
      <c r="G758">
        <v>1.516667</v>
      </c>
      <c r="H758" t="s">
        <v>34</v>
      </c>
      <c r="I758">
        <v>468</v>
      </c>
      <c r="J758">
        <v>715</v>
      </c>
      <c r="K758">
        <v>0</v>
      </c>
      <c r="L758">
        <v>0</v>
      </c>
      <c r="M758">
        <v>0</v>
      </c>
      <c r="N758">
        <v>0.6</v>
      </c>
      <c r="O758">
        <v>0.8</v>
      </c>
      <c r="P758">
        <v>1.05</v>
      </c>
      <c r="Q758" t="s">
        <v>46</v>
      </c>
      <c r="R758">
        <v>5</v>
      </c>
      <c r="S758">
        <v>9</v>
      </c>
      <c r="T758" t="s">
        <v>47</v>
      </c>
      <c r="U758" t="s">
        <v>34</v>
      </c>
      <c r="V758" t="s">
        <v>50</v>
      </c>
      <c r="W758">
        <v>2019</v>
      </c>
      <c r="X758" t="s">
        <v>37</v>
      </c>
      <c r="Y758" t="s">
        <v>38</v>
      </c>
      <c r="Z758">
        <v>15</v>
      </c>
      <c r="AA758">
        <v>0</v>
      </c>
      <c r="AB758">
        <v>42</v>
      </c>
      <c r="AC758">
        <v>0.8</v>
      </c>
      <c r="AD758">
        <v>0.30333339999999998</v>
      </c>
      <c r="AE758">
        <v>572</v>
      </c>
      <c r="AF758" s="10">
        <f>VLOOKUP(AS758,[1]Hoja3!$B$2:$AO$841,17,FALSE)</f>
        <v>42</v>
      </c>
      <c r="AG758" s="10">
        <f>VLOOKUP(AS758,[1]Hoja3!$B$2:$AO$841,23,FALSE)</f>
        <v>0.8</v>
      </c>
      <c r="AH758" s="10">
        <f>VLOOKUP(AS758,[1]Hoja3!$B$2:$AO$841,28,FALSE)</f>
        <v>0.48600000000000004</v>
      </c>
      <c r="AI758" s="10" t="str">
        <f>VLOOKUP(AS758,[1]Hoja3!$B$2:$AO$841,19,FALSE)</f>
        <v>A4 Mono MFPs</v>
      </c>
      <c r="AJ758" s="10">
        <f>VLOOKUP(AS758,[1]Hoja3!$B$2:$AO$841,15,FALSE)</f>
        <v>0</v>
      </c>
      <c r="AK758">
        <f>IF(AE758=AY758,1,0)</f>
        <v>0</v>
      </c>
      <c r="AL758">
        <f>IF(AB758=AF758,1,0)</f>
        <v>1</v>
      </c>
      <c r="AM758">
        <f>IF(AC758=AG758,1,0)</f>
        <v>1</v>
      </c>
      <c r="AN758">
        <f>IF(AD758=AH758,1,0)</f>
        <v>0</v>
      </c>
      <c r="AO758">
        <f>IF(H758=AI758,1,0)</f>
        <v>1</v>
      </c>
      <c r="AP758">
        <f>IF(AJ758=AA758,1,0)</f>
        <v>1</v>
      </c>
      <c r="AQ758" s="8">
        <f>COUNTIF($A$2:$A$1228,A758)</f>
        <v>1</v>
      </c>
      <c r="AR758">
        <f>VLOOKUP(A758,[1]Hoja3!$C$2:$AO$841,39,FALSE)</f>
        <v>1</v>
      </c>
      <c r="AS758" t="str">
        <f>A758 &amp; COUNTIF(A$2:A758,A758)</f>
        <v>0C7X2468571</v>
      </c>
      <c r="AT758" s="10">
        <f>VLOOKUP(AS758,[1]Hoja3!$B$2:$AO$841,38,FALSE)</f>
        <v>572.00000000000011</v>
      </c>
      <c r="AU758" s="9">
        <f>IF(AR758&gt;AQ758,1,0)</f>
        <v>0</v>
      </c>
      <c r="AV758">
        <f>IF(P758="NA",2,IF(OR(F758="INSTALACION NUEVA",F758="Mantenimiento preventivo"),3,IF(AND(AB758&lt;AF758,AK758&lt;&gt;1),4,IF(AT758&gt;AE758,1,0))))</f>
        <v>0</v>
      </c>
    </row>
    <row r="759" spans="1:48" x14ac:dyDescent="0.25">
      <c r="A759" t="s">
        <v>485</v>
      </c>
      <c r="B759">
        <v>2019</v>
      </c>
      <c r="C759" t="s">
        <v>37</v>
      </c>
      <c r="D759" t="s">
        <v>38</v>
      </c>
      <c r="E759">
        <v>15</v>
      </c>
      <c r="F759" t="s">
        <v>40</v>
      </c>
      <c r="G759">
        <v>0.93333330000000003</v>
      </c>
      <c r="H759" t="s">
        <v>34</v>
      </c>
      <c r="I759">
        <v>468</v>
      </c>
      <c r="J759">
        <v>715</v>
      </c>
      <c r="K759">
        <v>0</v>
      </c>
      <c r="L759">
        <v>0</v>
      </c>
      <c r="M759">
        <v>0</v>
      </c>
      <c r="N759">
        <v>0.6</v>
      </c>
      <c r="O759">
        <v>0.8</v>
      </c>
      <c r="P759">
        <v>1.05</v>
      </c>
      <c r="Q759" t="s">
        <v>46</v>
      </c>
      <c r="R759">
        <v>5</v>
      </c>
      <c r="S759">
        <v>9</v>
      </c>
      <c r="T759" t="s">
        <v>47</v>
      </c>
      <c r="U759" t="s">
        <v>34</v>
      </c>
      <c r="V759" t="s">
        <v>50</v>
      </c>
      <c r="W759">
        <v>2019</v>
      </c>
      <c r="X759" t="s">
        <v>37</v>
      </c>
      <c r="Y759" t="s">
        <v>38</v>
      </c>
      <c r="Z759">
        <v>16</v>
      </c>
      <c r="AA759">
        <v>0</v>
      </c>
      <c r="AB759">
        <v>34</v>
      </c>
      <c r="AC759">
        <v>0.8</v>
      </c>
      <c r="AD759">
        <v>0.18666666000000001</v>
      </c>
      <c r="AE759">
        <v>572</v>
      </c>
      <c r="AF759" s="10">
        <f>VLOOKUP(AS759,[1]Hoja3!$B$2:$AO$841,17,FALSE)</f>
        <v>468</v>
      </c>
      <c r="AG759" s="10">
        <f>VLOOKUP(AS759,[1]Hoja3!$B$2:$AO$841,23,FALSE)</f>
        <v>1.05</v>
      </c>
      <c r="AH759" s="10">
        <f>VLOOKUP(AS759,[1]Hoja3!$B$2:$AO$841,28,FALSE)</f>
        <v>0.48</v>
      </c>
      <c r="AI759" s="10" t="str">
        <f>VLOOKUP(AS759,[1]Hoja3!$B$2:$AO$841,19,FALSE)</f>
        <v>A4 Mono MFPs</v>
      </c>
      <c r="AJ759" s="10">
        <f>VLOOKUP(AS759,[1]Hoja3!$B$2:$AO$841,15,FALSE)</f>
        <v>0</v>
      </c>
      <c r="AK759">
        <f>IF(AE759=AY759,1,0)</f>
        <v>0</v>
      </c>
      <c r="AL759">
        <f>IF(AB759=AF759,1,0)</f>
        <v>0</v>
      </c>
      <c r="AM759">
        <f>IF(AC759=AG759,1,0)</f>
        <v>0</v>
      </c>
      <c r="AN759">
        <f>IF(AD759=AH759,1,0)</f>
        <v>0</v>
      </c>
      <c r="AO759">
        <f>IF(H759=AI759,1,0)</f>
        <v>1</v>
      </c>
      <c r="AP759">
        <f>IF(AJ759=AA759,1,0)</f>
        <v>1</v>
      </c>
      <c r="AQ759" s="8">
        <f>COUNTIF($A$2:$A$1228,A759)</f>
        <v>1</v>
      </c>
      <c r="AR759">
        <f>VLOOKUP(A759,[1]Hoja3!$C$2:$AO$841,39,FALSE)</f>
        <v>1</v>
      </c>
      <c r="AS759" t="str">
        <f>A759 &amp; COUNTIF(A$2:A759,A759)</f>
        <v>0C7X2466981</v>
      </c>
      <c r="AT759" s="10">
        <f>VLOOKUP(AS759,[1]Hoja3!$B$2:$AO$841,38,FALSE)</f>
        <v>750.75000000000011</v>
      </c>
      <c r="AU759" s="9">
        <f>IF(AR759&gt;AQ759,1,0)</f>
        <v>0</v>
      </c>
      <c r="AV759">
        <f>IF(P759="NA",2,IF(OR(F759="INSTALACION NUEVA",F759="Mantenimiento preventivo"),3,IF(AND(AB759&lt;AF759,AK759&lt;&gt;1),4,IF(AT759&gt;AE759,1,0))))</f>
        <v>4</v>
      </c>
    </row>
    <row r="760" spans="1:48" x14ac:dyDescent="0.25">
      <c r="A760" t="s">
        <v>488</v>
      </c>
      <c r="B760">
        <v>2019</v>
      </c>
      <c r="C760" t="s">
        <v>37</v>
      </c>
      <c r="D760" t="s">
        <v>38</v>
      </c>
      <c r="E760">
        <v>15</v>
      </c>
      <c r="F760" t="s">
        <v>40</v>
      </c>
      <c r="G760">
        <v>2.8333330000000001</v>
      </c>
      <c r="H760" t="s">
        <v>34</v>
      </c>
      <c r="I760">
        <v>468</v>
      </c>
      <c r="J760">
        <v>715</v>
      </c>
      <c r="K760">
        <v>0</v>
      </c>
      <c r="L760">
        <v>0</v>
      </c>
      <c r="M760">
        <v>0</v>
      </c>
      <c r="N760">
        <v>0.6</v>
      </c>
      <c r="O760">
        <v>0.8</v>
      </c>
      <c r="P760">
        <v>1.05</v>
      </c>
      <c r="Q760" t="s">
        <v>46</v>
      </c>
      <c r="R760">
        <v>5</v>
      </c>
      <c r="S760">
        <v>9</v>
      </c>
      <c r="T760" t="s">
        <v>47</v>
      </c>
      <c r="U760" t="s">
        <v>34</v>
      </c>
      <c r="V760" t="s">
        <v>50</v>
      </c>
      <c r="W760">
        <v>2019</v>
      </c>
      <c r="X760" t="s">
        <v>37</v>
      </c>
      <c r="Y760" t="s">
        <v>38</v>
      </c>
      <c r="Z760">
        <v>16</v>
      </c>
      <c r="AA760">
        <v>0</v>
      </c>
      <c r="AB760">
        <v>19</v>
      </c>
      <c r="AC760">
        <v>0.6</v>
      </c>
      <c r="AD760">
        <v>0.56666660000000002</v>
      </c>
      <c r="AE760">
        <v>429</v>
      </c>
      <c r="AF760" s="10">
        <f>VLOOKUP(AS760,[1]Hoja3!$B$2:$AO$841,17,FALSE)</f>
        <v>19</v>
      </c>
      <c r="AG760" s="10">
        <f>VLOOKUP(AS760,[1]Hoja3!$B$2:$AO$841,23,FALSE)</f>
        <v>0.6</v>
      </c>
      <c r="AH760" s="10">
        <f>VLOOKUP(AS760,[1]Hoja3!$B$2:$AO$841,28,FALSE)</f>
        <v>0.68399999999999994</v>
      </c>
      <c r="AI760" s="10" t="str">
        <f>VLOOKUP(AS760,[1]Hoja3!$B$2:$AO$841,19,FALSE)</f>
        <v>A4 Mono MFPs</v>
      </c>
      <c r="AJ760" s="10">
        <f>VLOOKUP(AS760,[1]Hoja3!$B$2:$AO$841,15,FALSE)</f>
        <v>0</v>
      </c>
      <c r="AK760">
        <f>IF(AE760=AY760,1,0)</f>
        <v>0</v>
      </c>
      <c r="AL760">
        <f>IF(AB760=AF760,1,0)</f>
        <v>1</v>
      </c>
      <c r="AM760">
        <f>IF(AC760=AG760,1,0)</f>
        <v>1</v>
      </c>
      <c r="AN760">
        <f>IF(AD760=AH760,1,0)</f>
        <v>0</v>
      </c>
      <c r="AO760">
        <f>IF(H760=AI760,1,0)</f>
        <v>1</v>
      </c>
      <c r="AP760">
        <f>IF(AJ760=AA760,1,0)</f>
        <v>1</v>
      </c>
      <c r="AQ760" s="8">
        <f>COUNTIF($A$2:$A$1228,A760)</f>
        <v>1</v>
      </c>
      <c r="AR760">
        <f>VLOOKUP(A760,[1]Hoja3!$C$2:$AO$841,39,FALSE)</f>
        <v>1</v>
      </c>
      <c r="AS760" t="str">
        <f>A760 &amp; COUNTIF(A$2:A760,A760)</f>
        <v>0C7X2468881</v>
      </c>
      <c r="AT760" s="10">
        <f>VLOOKUP(AS760,[1]Hoja3!$B$2:$AO$841,38,FALSE)</f>
        <v>429.00000000000006</v>
      </c>
      <c r="AU760" s="9">
        <f>IF(AR760&gt;AQ760,1,0)</f>
        <v>0</v>
      </c>
      <c r="AV760">
        <f>IF(P760="NA",2,IF(OR(F760="INSTALACION NUEVA",F760="Mantenimiento preventivo"),3,IF(AND(AB760&lt;AF760,AK760&lt;&gt;1),4,IF(AT760&gt;AE760,1,0))))</f>
        <v>0</v>
      </c>
    </row>
    <row r="761" spans="1:48" x14ac:dyDescent="0.25">
      <c r="A761" t="s">
        <v>818</v>
      </c>
      <c r="B761">
        <v>2019</v>
      </c>
      <c r="C761" t="s">
        <v>37</v>
      </c>
      <c r="D761" t="s">
        <v>38</v>
      </c>
      <c r="E761">
        <v>15</v>
      </c>
      <c r="F761" t="s">
        <v>40</v>
      </c>
      <c r="G761">
        <v>0.96666660000000004</v>
      </c>
      <c r="H761" t="s">
        <v>95</v>
      </c>
      <c r="I761">
        <v>803</v>
      </c>
      <c r="J761">
        <v>1573</v>
      </c>
      <c r="K761">
        <v>0.2</v>
      </c>
      <c r="L761">
        <v>0.6</v>
      </c>
      <c r="M761">
        <v>0.8</v>
      </c>
      <c r="N761">
        <v>1.05</v>
      </c>
      <c r="O761">
        <v>1.1000000000000001</v>
      </c>
      <c r="P761">
        <v>1.1499999999999999</v>
      </c>
      <c r="Q761" t="s">
        <v>46</v>
      </c>
      <c r="R761">
        <v>4</v>
      </c>
      <c r="S761">
        <v>6</v>
      </c>
      <c r="T761" t="s">
        <v>47</v>
      </c>
      <c r="U761" t="s">
        <v>187</v>
      </c>
      <c r="V761" t="s">
        <v>678</v>
      </c>
      <c r="W761">
        <v>2019</v>
      </c>
      <c r="X761" t="s">
        <v>37</v>
      </c>
      <c r="Y761" t="s">
        <v>38</v>
      </c>
      <c r="Z761">
        <v>15</v>
      </c>
      <c r="AA761">
        <v>1</v>
      </c>
      <c r="AB761">
        <v>6</v>
      </c>
      <c r="AC761">
        <v>0</v>
      </c>
      <c r="AD761">
        <v>0</v>
      </c>
      <c r="AE761">
        <v>0</v>
      </c>
      <c r="AF761" s="10">
        <f>VLOOKUP(AS761,[1]Hoja3!$B$2:$AO$841,17,FALSE)</f>
        <v>6</v>
      </c>
      <c r="AG761" s="10">
        <f>VLOOKUP(AS761,[1]Hoja3!$B$2:$AO$841,23,FALSE)</f>
        <v>0.6</v>
      </c>
      <c r="AH761" s="10">
        <f>VLOOKUP(AS761,[1]Hoja3!$B$2:$AO$841,28,FALSE)</f>
        <v>0.49249999999999999</v>
      </c>
      <c r="AI761" s="10" t="str">
        <f>VLOOKUP(AS761,[1]Hoja3!$B$2:$AO$841,19,FALSE)</f>
        <v>Entry Production Color Mid</v>
      </c>
      <c r="AJ761" s="10">
        <f>VLOOKUP(AS761,[1]Hoja3!$B$2:$AO$841,15,FALSE)</f>
        <v>1</v>
      </c>
      <c r="AK761">
        <f>IF(AE761=AY761,1,0)</f>
        <v>1</v>
      </c>
      <c r="AL761">
        <f>IF(AB761=AF761,1,0)</f>
        <v>1</v>
      </c>
      <c r="AM761">
        <f>IF(AC761=AG761,1,0)</f>
        <v>0</v>
      </c>
      <c r="AN761">
        <f>IF(AD761=AH761,1,0)</f>
        <v>0</v>
      </c>
      <c r="AO761">
        <f>IF(H761=AI761,1,0)</f>
        <v>1</v>
      </c>
      <c r="AP761">
        <f>IF(AJ761=AA761,1,0)</f>
        <v>1</v>
      </c>
      <c r="AQ761" s="8">
        <f>COUNTIF($A$2:$A$1228,A761)</f>
        <v>2</v>
      </c>
      <c r="AR761">
        <f>VLOOKUP(A761,[1]Hoja3!$C$2:$AO$841,39,FALSE)</f>
        <v>2</v>
      </c>
      <c r="AS761" t="str">
        <f>A761 &amp; COUNTIF(A$2:A761,A761)</f>
        <v>0XU84647072</v>
      </c>
      <c r="AT761" s="10">
        <f>VLOOKUP(AS761,[1]Hoja3!$B$2:$AO$841,38,FALSE)</f>
        <v>0</v>
      </c>
      <c r="AU761" s="9">
        <f>IF(AR761&gt;AQ761,1,0)</f>
        <v>0</v>
      </c>
      <c r="AV761">
        <f>IF(P761="NA",2,IF(OR(F761="INSTALACION NUEVA",F761="Mantenimiento preventivo"),3,IF(AND(AB761&lt;AF761,AK761&lt;&gt;1),4,IF(AT761&gt;AE761,1,0))))</f>
        <v>0</v>
      </c>
    </row>
    <row r="762" spans="1:48" x14ac:dyDescent="0.25">
      <c r="A762" t="s">
        <v>489</v>
      </c>
      <c r="B762">
        <v>2019</v>
      </c>
      <c r="C762" t="s">
        <v>37</v>
      </c>
      <c r="D762" t="s">
        <v>38</v>
      </c>
      <c r="E762">
        <v>15</v>
      </c>
      <c r="F762" t="s">
        <v>40</v>
      </c>
      <c r="G762">
        <v>2.5499999999999998</v>
      </c>
      <c r="I762" t="s">
        <v>33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R762" t="s">
        <v>33</v>
      </c>
      <c r="S762" t="s">
        <v>33</v>
      </c>
      <c r="U762" t="s">
        <v>71</v>
      </c>
      <c r="V762" t="s">
        <v>59</v>
      </c>
      <c r="W762">
        <v>2019</v>
      </c>
      <c r="X762" t="s">
        <v>37</v>
      </c>
      <c r="Y762" t="s">
        <v>38</v>
      </c>
      <c r="Z762">
        <v>16</v>
      </c>
      <c r="AA762" t="s">
        <v>33</v>
      </c>
      <c r="AB762">
        <v>0</v>
      </c>
      <c r="AC762">
        <v>0</v>
      </c>
      <c r="AD762">
        <v>0</v>
      </c>
      <c r="AE762">
        <v>0</v>
      </c>
      <c r="AF762" s="10">
        <f>VLOOKUP(AS762,[1]Hoja3!$B$2:$AO$841,17,FALSE)</f>
        <v>542</v>
      </c>
      <c r="AG762" s="10">
        <f>VLOOKUP(AS762,[1]Hoja3!$B$2:$AO$841,23,FALSE)</f>
        <v>1.05</v>
      </c>
      <c r="AH762" s="10">
        <f>VLOOKUP(AS762,[1]Hoja3!$B$2:$AO$841,28,FALSE)</f>
        <v>0.4</v>
      </c>
      <c r="AI762" s="10" t="str">
        <f>VLOOKUP(AS762,[1]Hoja3!$B$2:$AO$841,19,FALSE)</f>
        <v>Entry Mono Printers</v>
      </c>
      <c r="AJ762" s="10">
        <f>VLOOKUP(AS762,[1]Hoja3!$B$2:$AO$841,15,FALSE)</f>
        <v>0</v>
      </c>
      <c r="AK762">
        <f>IF(AE762=AY762,1,0)</f>
        <v>1</v>
      </c>
      <c r="AL762">
        <f>IF(AB762=AF762,1,0)</f>
        <v>0</v>
      </c>
      <c r="AM762">
        <f>IF(AC762=AG762,1,0)</f>
        <v>0</v>
      </c>
      <c r="AN762">
        <f>IF(AD762=AH762,1,0)</f>
        <v>0</v>
      </c>
      <c r="AO762">
        <f>IF(H762=AI762,1,0)</f>
        <v>0</v>
      </c>
      <c r="AP762">
        <f>IF(AJ762=AA762,1,0)</f>
        <v>0</v>
      </c>
      <c r="AQ762" s="8">
        <f>COUNTIF($A$2:$A$1228,A762)</f>
        <v>1</v>
      </c>
      <c r="AR762">
        <f>VLOOKUP(A762,[1]Hoja3!$C$2:$AO$841,39,FALSE)</f>
        <v>1</v>
      </c>
      <c r="AS762" t="str">
        <f>A762 &amp; COUNTIF(A$2:A762,A762)</f>
        <v>0D6X4599861</v>
      </c>
      <c r="AT762" s="10">
        <f>VLOOKUP(AS762,[1]Hoja3!$B$2:$AO$841,38,FALSE)</f>
        <v>750.75000000000011</v>
      </c>
      <c r="AU762" s="9">
        <f>IF(AR762&gt;AQ762,1,0)</f>
        <v>0</v>
      </c>
      <c r="AV762">
        <f>IF(P762="NA",2,IF(OR(F762="INSTALACION NUEVA",F762="Mantenimiento preventivo"),3,IF(AND(AB762&lt;AF762,AK762&lt;&gt;1),4,IF(AT762&gt;AE762,1,0))))</f>
        <v>2</v>
      </c>
    </row>
    <row r="763" spans="1:48" x14ac:dyDescent="0.25">
      <c r="A763" t="s">
        <v>208</v>
      </c>
      <c r="B763">
        <v>2019</v>
      </c>
      <c r="C763" t="s">
        <v>37</v>
      </c>
      <c r="D763" t="s">
        <v>38</v>
      </c>
      <c r="E763">
        <v>15</v>
      </c>
      <c r="F763" t="s">
        <v>40</v>
      </c>
      <c r="G763">
        <v>4.1833330000000002</v>
      </c>
      <c r="H763" t="s">
        <v>34</v>
      </c>
      <c r="I763">
        <v>468</v>
      </c>
      <c r="J763">
        <v>715</v>
      </c>
      <c r="K763">
        <v>0</v>
      </c>
      <c r="L763">
        <v>0</v>
      </c>
      <c r="M763">
        <v>0</v>
      </c>
      <c r="N763">
        <v>0.6</v>
      </c>
      <c r="O763">
        <v>0.8</v>
      </c>
      <c r="P763">
        <v>1.05</v>
      </c>
      <c r="Q763" t="s">
        <v>46</v>
      </c>
      <c r="R763">
        <v>5</v>
      </c>
      <c r="S763">
        <v>9</v>
      </c>
      <c r="T763" t="s">
        <v>85</v>
      </c>
      <c r="U763" t="s">
        <v>34</v>
      </c>
      <c r="V763" t="s">
        <v>61</v>
      </c>
      <c r="W763">
        <v>2019</v>
      </c>
      <c r="X763" t="s">
        <v>37</v>
      </c>
      <c r="Y763" t="s">
        <v>38</v>
      </c>
      <c r="Z763">
        <v>30</v>
      </c>
      <c r="AA763">
        <v>0</v>
      </c>
      <c r="AB763">
        <v>12</v>
      </c>
      <c r="AC763">
        <v>0</v>
      </c>
      <c r="AD763">
        <v>0.46481477777777802</v>
      </c>
      <c r="AE763">
        <v>0</v>
      </c>
      <c r="AF763" s="10" t="e">
        <f>VLOOKUP(AS763,[1]Hoja3!$B$2:$AO$841,17,FALSE)</f>
        <v>#N/A</v>
      </c>
      <c r="AG763" s="10" t="e">
        <f>VLOOKUP(AS763,[1]Hoja3!$B$2:$AO$841,23,FALSE)</f>
        <v>#N/A</v>
      </c>
      <c r="AH763" s="10" t="e">
        <f>VLOOKUP(AS763,[1]Hoja3!$B$2:$AO$841,28,FALSE)</f>
        <v>#N/A</v>
      </c>
      <c r="AI763" s="10" t="e">
        <f>VLOOKUP(AS763,[1]Hoja3!$B$2:$AO$841,19,FALSE)</f>
        <v>#N/A</v>
      </c>
      <c r="AJ763" s="10"/>
      <c r="AK763">
        <f>IF(AE763=AY763,1,0)</f>
        <v>1</v>
      </c>
      <c r="AL763" t="e">
        <f>IF(AB763=AF763,1,0)</f>
        <v>#N/A</v>
      </c>
      <c r="AM763" t="e">
        <f>IF(AC763=AG763,1,0)</f>
        <v>#N/A</v>
      </c>
      <c r="AN763" t="e">
        <f>IF(AD763=AH763,1,0)</f>
        <v>#N/A</v>
      </c>
      <c r="AO763" t="e">
        <f>IF(H763=AI763,1,0)</f>
        <v>#N/A</v>
      </c>
      <c r="AQ763" s="8">
        <f>COUNTIF($A$2:$A$1228,A763)</f>
        <v>3</v>
      </c>
      <c r="AR763" t="e">
        <f>VLOOKUP(A763,[1]Hoja3!$C$2:$AO$841,39,FALSE)</f>
        <v>#N/A</v>
      </c>
      <c r="AS763" t="str">
        <f>A763 &amp; COUNTIF(A$2:A763,A763)</f>
        <v>0C7X3719582</v>
      </c>
      <c r="AT763" s="10" t="e">
        <f>VLOOKUP(AS763,[1]Hoja3!$B$2:$AO$841,38,FALSE)</f>
        <v>#N/A</v>
      </c>
      <c r="AU763" s="9" t="e">
        <f>IF(AR763&gt;AQ763,1,0)</f>
        <v>#N/A</v>
      </c>
    </row>
    <row r="764" spans="1:48" x14ac:dyDescent="0.25">
      <c r="A764" t="s">
        <v>490</v>
      </c>
      <c r="B764">
        <v>2019</v>
      </c>
      <c r="C764" t="s">
        <v>37</v>
      </c>
      <c r="D764" t="s">
        <v>38</v>
      </c>
      <c r="E764">
        <v>15</v>
      </c>
      <c r="F764" t="s">
        <v>40</v>
      </c>
      <c r="G764">
        <v>1.3</v>
      </c>
      <c r="H764" t="s">
        <v>71</v>
      </c>
      <c r="I764">
        <v>468</v>
      </c>
      <c r="J764">
        <v>715</v>
      </c>
      <c r="K764">
        <v>0</v>
      </c>
      <c r="L764">
        <v>0</v>
      </c>
      <c r="M764">
        <v>0</v>
      </c>
      <c r="N764">
        <v>0.6</v>
      </c>
      <c r="O764">
        <v>0.8</v>
      </c>
      <c r="P764">
        <v>1.05</v>
      </c>
      <c r="Q764" t="s">
        <v>46</v>
      </c>
      <c r="R764">
        <v>5</v>
      </c>
      <c r="S764">
        <v>9</v>
      </c>
      <c r="T764" t="s">
        <v>47</v>
      </c>
      <c r="U764" t="s">
        <v>71</v>
      </c>
      <c r="V764" t="s">
        <v>59</v>
      </c>
      <c r="W764">
        <v>2019</v>
      </c>
      <c r="X764" t="s">
        <v>37</v>
      </c>
      <c r="Y764" t="s">
        <v>38</v>
      </c>
      <c r="Z764">
        <v>16</v>
      </c>
      <c r="AA764">
        <v>0</v>
      </c>
      <c r="AB764">
        <v>152</v>
      </c>
      <c r="AC764">
        <v>1.05</v>
      </c>
      <c r="AD764">
        <v>0.26</v>
      </c>
      <c r="AE764">
        <v>750.75</v>
      </c>
      <c r="AF764" s="10">
        <f>VLOOKUP(AS764,[1]Hoja3!$B$2:$AO$841,17,FALSE)</f>
        <v>152</v>
      </c>
      <c r="AG764" s="10">
        <f>VLOOKUP(AS764,[1]Hoja3!$B$2:$AO$841,23,FALSE)</f>
        <v>1.05</v>
      </c>
      <c r="AH764" s="10">
        <f>VLOOKUP(AS764,[1]Hoja3!$B$2:$AO$841,28,FALSE)</f>
        <v>0.38400000000000001</v>
      </c>
      <c r="AI764" s="10" t="str">
        <f>VLOOKUP(AS764,[1]Hoja3!$B$2:$AO$841,19,FALSE)</f>
        <v>Entry Mono Printers</v>
      </c>
      <c r="AJ764" s="10">
        <f>VLOOKUP(AS764,[1]Hoja3!$B$2:$AO$841,15,FALSE)</f>
        <v>0</v>
      </c>
      <c r="AK764">
        <f>IF(AE764=AY764,1,0)</f>
        <v>0</v>
      </c>
      <c r="AL764">
        <f>IF(AB764=AF764,1,0)</f>
        <v>1</v>
      </c>
      <c r="AM764">
        <f>IF(AC764=AG764,1,0)</f>
        <v>1</v>
      </c>
      <c r="AN764">
        <f>IF(AD764=AH764,1,0)</f>
        <v>0</v>
      </c>
      <c r="AO764">
        <f>IF(H764=AI764,1,0)</f>
        <v>1</v>
      </c>
      <c r="AP764">
        <f>IF(AJ764=AA764,1,0)</f>
        <v>1</v>
      </c>
      <c r="AQ764" s="8">
        <f>COUNTIF($A$2:$A$1228,A764)</f>
        <v>1</v>
      </c>
      <c r="AR764">
        <f>VLOOKUP(A764,[1]Hoja3!$C$2:$AO$841,39,FALSE)</f>
        <v>1</v>
      </c>
      <c r="AS764" t="str">
        <f>A764 &amp; COUNTIF(A$2:A764,A764)</f>
        <v>0D6X4599911</v>
      </c>
      <c r="AT764" s="10">
        <f>VLOOKUP(AS764,[1]Hoja3!$B$2:$AO$841,38,FALSE)</f>
        <v>750.75000000000011</v>
      </c>
      <c r="AU764" s="9">
        <f>IF(AR764&gt;AQ764,1,0)</f>
        <v>0</v>
      </c>
      <c r="AV764">
        <f>IF(P764="NA",2,IF(OR(F764="INSTALACION NUEVA",F764="Mantenimiento preventivo"),3,IF(AND(AB764&lt;AF764,AK764&lt;&gt;1),4,IF(AT764&gt;AE764,1,0))))</f>
        <v>0</v>
      </c>
    </row>
    <row r="765" spans="1:48" x14ac:dyDescent="0.25">
      <c r="A765" t="s">
        <v>472</v>
      </c>
      <c r="B765">
        <v>2019</v>
      </c>
      <c r="C765" t="s">
        <v>37</v>
      </c>
      <c r="D765" t="s">
        <v>38</v>
      </c>
      <c r="E765">
        <v>15</v>
      </c>
      <c r="F765" t="s">
        <v>40</v>
      </c>
      <c r="G765">
        <v>3.3333340000000003E-2</v>
      </c>
      <c r="H765" t="s">
        <v>34</v>
      </c>
      <c r="I765">
        <v>468</v>
      </c>
      <c r="J765">
        <v>715</v>
      </c>
      <c r="K765">
        <v>0</v>
      </c>
      <c r="L765">
        <v>0</v>
      </c>
      <c r="M765">
        <v>0</v>
      </c>
      <c r="N765">
        <v>0.6</v>
      </c>
      <c r="O765">
        <v>0.8</v>
      </c>
      <c r="P765">
        <v>1.05</v>
      </c>
      <c r="Q765" t="s">
        <v>46</v>
      </c>
      <c r="R765">
        <v>5</v>
      </c>
      <c r="S765">
        <v>9</v>
      </c>
      <c r="T765" t="s">
        <v>85</v>
      </c>
      <c r="U765" t="s">
        <v>34</v>
      </c>
      <c r="V765" t="s">
        <v>42</v>
      </c>
      <c r="W765">
        <v>2019</v>
      </c>
      <c r="X765" t="s">
        <v>37</v>
      </c>
      <c r="Y765" t="s">
        <v>38</v>
      </c>
      <c r="Z765">
        <v>15</v>
      </c>
      <c r="AA765">
        <v>0</v>
      </c>
      <c r="AB765">
        <v>102</v>
      </c>
      <c r="AC765">
        <v>1.05</v>
      </c>
      <c r="AD765">
        <v>3.70370444444444E-3</v>
      </c>
      <c r="AE765">
        <v>750.75</v>
      </c>
      <c r="AF765" s="10">
        <f>VLOOKUP(AS765,[1]Hoja3!$B$2:$AO$841,17,FALSE)</f>
        <v>103</v>
      </c>
      <c r="AG765" s="10">
        <f>VLOOKUP(AS765,[1]Hoja3!$B$2:$AO$841,23,FALSE)</f>
        <v>1.05</v>
      </c>
      <c r="AH765" s="10">
        <f>VLOOKUP(AS765,[1]Hoja3!$B$2:$AO$841,28,FALSE)</f>
        <v>0.41111111111111115</v>
      </c>
      <c r="AI765" s="10" t="str">
        <f>VLOOKUP(AS765,[1]Hoja3!$B$2:$AO$841,19,FALSE)</f>
        <v>A4 Mono MFPs</v>
      </c>
      <c r="AJ765" s="10">
        <f>VLOOKUP(AS765,[1]Hoja3!$B$2:$AO$841,15,FALSE)</f>
        <v>0</v>
      </c>
      <c r="AK765">
        <f>IF(AE765=AY765,1,0)</f>
        <v>0</v>
      </c>
      <c r="AL765">
        <f>IF(AB765=AF765,1,0)</f>
        <v>0</v>
      </c>
      <c r="AM765">
        <f>IF(AC765=AG765,1,0)</f>
        <v>1</v>
      </c>
      <c r="AN765">
        <f>IF(AD765=AH765,1,0)</f>
        <v>0</v>
      </c>
      <c r="AO765">
        <f>IF(H765=AI765,1,0)</f>
        <v>1</v>
      </c>
      <c r="AP765">
        <f>IF(AJ765=AA765,1,0)</f>
        <v>1</v>
      </c>
      <c r="AQ765" s="8">
        <f>COUNTIF($A$2:$A$1228,A765)</f>
        <v>1</v>
      </c>
      <c r="AR765">
        <f>VLOOKUP(A765,[1]Hoja3!$C$2:$AO$841,39,FALSE)</f>
        <v>1</v>
      </c>
      <c r="AS765" t="str">
        <f>A765 &amp; COUNTIF(A$2:A765,A765)</f>
        <v>09HB3280421</v>
      </c>
      <c r="AT765" s="10">
        <f>VLOOKUP(AS765,[1]Hoja3!$B$2:$AO$841,38,FALSE)</f>
        <v>750.75000000000011</v>
      </c>
      <c r="AU765" s="9">
        <f>IF(AR765&gt;AQ765,1,0)</f>
        <v>0</v>
      </c>
      <c r="AV765">
        <f>IF(P765="NA",2,IF(OR(F765="INSTALACION NUEVA",F765="Mantenimiento preventivo"),3,IF(AND(AB765&lt;AF765,AK765&lt;&gt;1),4,IF(AT765&gt;AE765,1,0))))</f>
        <v>4</v>
      </c>
    </row>
    <row r="766" spans="1:48" x14ac:dyDescent="0.25">
      <c r="A766" t="s">
        <v>471</v>
      </c>
      <c r="B766">
        <v>2019</v>
      </c>
      <c r="C766" t="s">
        <v>37</v>
      </c>
      <c r="D766" t="s">
        <v>38</v>
      </c>
      <c r="E766">
        <v>15</v>
      </c>
      <c r="F766" t="s">
        <v>40</v>
      </c>
      <c r="G766">
        <v>0.58333330000000005</v>
      </c>
      <c r="H766" t="s">
        <v>116</v>
      </c>
      <c r="I766">
        <v>655</v>
      </c>
      <c r="J766">
        <v>1365</v>
      </c>
      <c r="K766">
        <v>0</v>
      </c>
      <c r="L766">
        <v>0</v>
      </c>
      <c r="M766">
        <v>0.6</v>
      </c>
      <c r="N766">
        <v>0.8</v>
      </c>
      <c r="O766">
        <v>1.05</v>
      </c>
      <c r="P766">
        <v>1.1000000000000001</v>
      </c>
      <c r="Q766" t="s">
        <v>46</v>
      </c>
      <c r="R766">
        <v>5</v>
      </c>
      <c r="S766">
        <v>9</v>
      </c>
      <c r="T766" t="s">
        <v>47</v>
      </c>
      <c r="U766" t="s">
        <v>58</v>
      </c>
      <c r="V766" t="s">
        <v>42</v>
      </c>
      <c r="W766">
        <v>2019</v>
      </c>
      <c r="X766" t="s">
        <v>37</v>
      </c>
      <c r="Y766" t="s">
        <v>38</v>
      </c>
      <c r="Z766">
        <v>15</v>
      </c>
      <c r="AA766">
        <v>0</v>
      </c>
      <c r="AB766">
        <v>367</v>
      </c>
      <c r="AC766">
        <v>1.1000000000000001</v>
      </c>
      <c r="AD766">
        <v>0.11666666000000001</v>
      </c>
      <c r="AE766">
        <v>1501.5</v>
      </c>
      <c r="AF766" s="10">
        <f>VLOOKUP(AS766,[1]Hoja3!$B$2:$AO$841,17,FALSE)</f>
        <v>363</v>
      </c>
      <c r="AG766" s="10">
        <f>VLOOKUP(AS766,[1]Hoja3!$B$2:$AO$841,23,FALSE)</f>
        <v>1.1000000000000001</v>
      </c>
      <c r="AH766" s="10">
        <f>VLOOKUP(AS766,[1]Hoja3!$B$2:$AO$841,28,FALSE)</f>
        <v>0.46333333333333332</v>
      </c>
      <c r="AI766" s="10" t="str">
        <f>VLOOKUP(AS766,[1]Hoja3!$B$2:$AO$841,19,FALSE)</f>
        <v>Office Digital</v>
      </c>
      <c r="AJ766" s="10">
        <f>VLOOKUP(AS766,[1]Hoja3!$B$2:$AO$841,15,FALSE)</f>
        <v>0</v>
      </c>
      <c r="AK766">
        <f>IF(AE766=AY766,1,0)</f>
        <v>0</v>
      </c>
      <c r="AL766">
        <f>IF(AB766=AF766,1,0)</f>
        <v>0</v>
      </c>
      <c r="AM766">
        <f>IF(AC766=AG766,1,0)</f>
        <v>1</v>
      </c>
      <c r="AN766">
        <f>IF(AD766=AH766,1,0)</f>
        <v>0</v>
      </c>
      <c r="AO766">
        <f>IF(H766=AI766,1,0)</f>
        <v>1</v>
      </c>
      <c r="AP766">
        <f>IF(AJ766=AA766,1,0)</f>
        <v>1</v>
      </c>
      <c r="AQ766" s="8">
        <f>COUNTIF($A$2:$A$1228,A766)</f>
        <v>1</v>
      </c>
      <c r="AR766">
        <f>VLOOKUP(A766,[1]Hoja3!$C$2:$AO$841,39,FALSE)</f>
        <v>1</v>
      </c>
      <c r="AS766" t="str">
        <f>A766 &amp; COUNTIF(A$2:A766,A766)</f>
        <v>07CX0423111</v>
      </c>
      <c r="AT766" s="10">
        <f>VLOOKUP(AS766,[1]Hoja3!$B$2:$AO$841,38,FALSE)</f>
        <v>1501.5000000000002</v>
      </c>
      <c r="AU766" s="9">
        <f>IF(AR766&gt;AQ766,1,0)</f>
        <v>0</v>
      </c>
      <c r="AV766">
        <f>IF(P766="NA",2,IF(OR(F766="INSTALACION NUEVA",F766="Mantenimiento preventivo"),3,IF(AND(AB766&lt;AF766,AK766&lt;&gt;1),4,IF(AT766&gt;AE766,1,0))))</f>
        <v>0</v>
      </c>
    </row>
    <row r="767" spans="1:48" x14ac:dyDescent="0.25">
      <c r="A767" t="s">
        <v>842</v>
      </c>
      <c r="B767">
        <v>2019</v>
      </c>
      <c r="C767" t="s">
        <v>37</v>
      </c>
      <c r="D767" t="s">
        <v>38</v>
      </c>
      <c r="E767">
        <v>15</v>
      </c>
      <c r="F767" t="s">
        <v>44</v>
      </c>
      <c r="G767">
        <v>0</v>
      </c>
      <c r="H767" t="s">
        <v>34</v>
      </c>
      <c r="I767">
        <v>468</v>
      </c>
      <c r="J767">
        <v>715</v>
      </c>
      <c r="K767">
        <v>0</v>
      </c>
      <c r="L767">
        <v>0</v>
      </c>
      <c r="M767">
        <v>0</v>
      </c>
      <c r="N767">
        <v>0.6</v>
      </c>
      <c r="O767">
        <v>0.8</v>
      </c>
      <c r="P767">
        <v>1.05</v>
      </c>
      <c r="Q767" t="s">
        <v>46</v>
      </c>
      <c r="R767">
        <v>5</v>
      </c>
      <c r="S767">
        <v>9</v>
      </c>
      <c r="T767" t="s">
        <v>47</v>
      </c>
      <c r="U767" t="s">
        <v>34</v>
      </c>
      <c r="V767" t="s">
        <v>50</v>
      </c>
      <c r="W767">
        <v>2019</v>
      </c>
      <c r="X767" t="s">
        <v>37</v>
      </c>
      <c r="Y767" t="s">
        <v>38</v>
      </c>
      <c r="Z767">
        <v>15</v>
      </c>
      <c r="AA767">
        <v>1</v>
      </c>
      <c r="AB767">
        <v>5</v>
      </c>
      <c r="AC767">
        <v>0</v>
      </c>
      <c r="AD767">
        <v>0</v>
      </c>
      <c r="AE767">
        <v>0</v>
      </c>
      <c r="AF767" s="10" t="e">
        <f>VLOOKUP(AS767,[1]Hoja3!$B$2:$AO$841,17,FALSE)</f>
        <v>#N/A</v>
      </c>
      <c r="AG767" s="10" t="e">
        <f>VLOOKUP(AS767,[1]Hoja3!$B$2:$AO$841,23,FALSE)</f>
        <v>#N/A</v>
      </c>
      <c r="AH767" s="10" t="e">
        <f>VLOOKUP(AS767,[1]Hoja3!$B$2:$AO$841,28,FALSE)</f>
        <v>#N/A</v>
      </c>
      <c r="AI767" s="10" t="e">
        <f>VLOOKUP(AS767,[1]Hoja3!$B$2:$AO$841,19,FALSE)</f>
        <v>#N/A</v>
      </c>
      <c r="AJ767" s="10"/>
      <c r="AK767">
        <f>IF(AE767=AY767,1,0)</f>
        <v>1</v>
      </c>
      <c r="AL767" t="e">
        <f>IF(AB767=AF767,1,0)</f>
        <v>#N/A</v>
      </c>
      <c r="AM767" t="e">
        <f>IF(AC767=AG767,1,0)</f>
        <v>#N/A</v>
      </c>
      <c r="AN767" t="e">
        <f>IF(AD767=AH767,1,0)</f>
        <v>#N/A</v>
      </c>
      <c r="AO767" t="e">
        <f>IF(H767=AI767,1,0)</f>
        <v>#N/A</v>
      </c>
      <c r="AQ767" s="8">
        <f>COUNTIF($A$2:$A$1228,A767)</f>
        <v>2</v>
      </c>
      <c r="AR767" t="e">
        <f>VLOOKUP(A767,[1]Hoja3!$C$2:$AO$841,39,FALSE)</f>
        <v>#N/A</v>
      </c>
      <c r="AS767" t="str">
        <f>A767 &amp; COUNTIF(A$2:A767,A767)</f>
        <v>09HB3315422</v>
      </c>
      <c r="AT767" s="10" t="e">
        <f>VLOOKUP(AS767,[1]Hoja3!$B$2:$AO$841,38,FALSE)</f>
        <v>#N/A</v>
      </c>
      <c r="AU767" s="9" t="e">
        <f>IF(AR767&gt;AQ767,1,0)</f>
        <v>#N/A</v>
      </c>
    </row>
    <row r="768" spans="1:48" x14ac:dyDescent="0.25">
      <c r="A768" t="s">
        <v>306</v>
      </c>
      <c r="B768">
        <v>2019</v>
      </c>
      <c r="C768" t="s">
        <v>37</v>
      </c>
      <c r="D768" t="s">
        <v>38</v>
      </c>
      <c r="E768">
        <v>15</v>
      </c>
      <c r="F768" t="s">
        <v>40</v>
      </c>
      <c r="G768">
        <v>2.4333330000000002</v>
      </c>
      <c r="H768" t="s">
        <v>91</v>
      </c>
      <c r="I768">
        <v>803</v>
      </c>
      <c r="J768">
        <v>1573</v>
      </c>
      <c r="K768">
        <v>0.2</v>
      </c>
      <c r="L768">
        <v>0.6</v>
      </c>
      <c r="M768">
        <v>0.8</v>
      </c>
      <c r="N768">
        <v>1.05</v>
      </c>
      <c r="O768">
        <v>1.1000000000000001</v>
      </c>
      <c r="P768">
        <v>1.1499999999999999</v>
      </c>
      <c r="Q768" t="s">
        <v>46</v>
      </c>
      <c r="R768">
        <v>4</v>
      </c>
      <c r="S768">
        <v>6</v>
      </c>
      <c r="T768" t="s">
        <v>47</v>
      </c>
      <c r="U768" t="s">
        <v>91</v>
      </c>
      <c r="V768" t="s">
        <v>50</v>
      </c>
      <c r="W768">
        <v>2019</v>
      </c>
      <c r="X768" t="s">
        <v>37</v>
      </c>
      <c r="Y768" t="s">
        <v>38</v>
      </c>
      <c r="Z768">
        <v>17</v>
      </c>
      <c r="AA768">
        <v>0</v>
      </c>
      <c r="AB768">
        <v>10</v>
      </c>
      <c r="AC768">
        <v>0.8</v>
      </c>
      <c r="AD768">
        <v>0.60833325000000005</v>
      </c>
      <c r="AE768">
        <v>1258.4000000000001</v>
      </c>
      <c r="AF768" s="10" t="e">
        <f>VLOOKUP(AS768,[1]Hoja3!$B$2:$AO$841,17,FALSE)</f>
        <v>#N/A</v>
      </c>
      <c r="AG768" s="10" t="e">
        <f>VLOOKUP(AS768,[1]Hoja3!$B$2:$AO$841,23,FALSE)</f>
        <v>#N/A</v>
      </c>
      <c r="AH768" s="10" t="e">
        <f>VLOOKUP(AS768,[1]Hoja3!$B$2:$AO$841,28,FALSE)</f>
        <v>#N/A</v>
      </c>
      <c r="AI768" s="10" t="e">
        <f>VLOOKUP(AS768,[1]Hoja3!$B$2:$AO$841,19,FALSE)</f>
        <v>#N/A</v>
      </c>
      <c r="AJ768" s="10"/>
      <c r="AK768">
        <f>IF(AE768=AY768,1,0)</f>
        <v>0</v>
      </c>
      <c r="AL768" t="e">
        <f>IF(AB768=AF768,1,0)</f>
        <v>#N/A</v>
      </c>
      <c r="AM768" t="e">
        <f>IF(AC768=AG768,1,0)</f>
        <v>#N/A</v>
      </c>
      <c r="AN768" t="e">
        <f>IF(AD768=AH768,1,0)</f>
        <v>#N/A</v>
      </c>
      <c r="AO768" t="e">
        <f>IF(H768=AI768,1,0)</f>
        <v>#N/A</v>
      </c>
      <c r="AQ768" s="8">
        <f>COUNTIF($A$2:$A$1228,A768)</f>
        <v>3</v>
      </c>
      <c r="AR768">
        <f>VLOOKUP(A768,[1]Hoja3!$C$2:$AO$841,39,FALSE)</f>
        <v>1</v>
      </c>
      <c r="AS768" t="str">
        <f>A768 &amp; COUNTIF(A$2:A768,A768)</f>
        <v>0PW49802652</v>
      </c>
      <c r="AT768" s="10" t="e">
        <f>VLOOKUP(AS768,[1]Hoja3!$B$2:$AO$841,38,FALSE)</f>
        <v>#N/A</v>
      </c>
      <c r="AU768" s="9">
        <f>IF(AR768&gt;AQ768,1,0)</f>
        <v>0</v>
      </c>
    </row>
    <row r="769" spans="1:48" x14ac:dyDescent="0.25">
      <c r="A769" t="s">
        <v>478</v>
      </c>
      <c r="B769">
        <v>2019</v>
      </c>
      <c r="C769" t="s">
        <v>37</v>
      </c>
      <c r="D769" t="s">
        <v>38</v>
      </c>
      <c r="E769">
        <v>15</v>
      </c>
      <c r="F769" t="s">
        <v>40</v>
      </c>
      <c r="G769">
        <v>6.6666669999999997E-2</v>
      </c>
      <c r="H769" t="s">
        <v>45</v>
      </c>
      <c r="I769">
        <v>803</v>
      </c>
      <c r="J769">
        <v>1573</v>
      </c>
      <c r="K769">
        <v>0.2</v>
      </c>
      <c r="L769">
        <v>0.6</v>
      </c>
      <c r="M769">
        <v>0.8</v>
      </c>
      <c r="N769">
        <v>1.05</v>
      </c>
      <c r="O769">
        <v>1.1000000000000001</v>
      </c>
      <c r="P769">
        <v>1.1499999999999999</v>
      </c>
      <c r="Q769" t="s">
        <v>46</v>
      </c>
      <c r="R769">
        <v>4</v>
      </c>
      <c r="S769">
        <v>6</v>
      </c>
      <c r="T769" t="s">
        <v>47</v>
      </c>
      <c r="U769" t="s">
        <v>48</v>
      </c>
      <c r="V769" t="s">
        <v>50</v>
      </c>
      <c r="W769">
        <v>2019</v>
      </c>
      <c r="X769" t="s">
        <v>37</v>
      </c>
      <c r="Y769" t="s">
        <v>38</v>
      </c>
      <c r="Z769">
        <v>17</v>
      </c>
      <c r="AA769">
        <v>0</v>
      </c>
      <c r="AB769">
        <v>17</v>
      </c>
      <c r="AC769">
        <v>1.05</v>
      </c>
      <c r="AD769">
        <v>1.6666667499999999E-2</v>
      </c>
      <c r="AE769">
        <v>1651.65</v>
      </c>
      <c r="AF769" s="10">
        <f>VLOOKUP(AS769,[1]Hoja3!$B$2:$AO$841,17,FALSE)</f>
        <v>18</v>
      </c>
      <c r="AG769" s="10">
        <f>VLOOKUP(AS769,[1]Hoja3!$B$2:$AO$841,23,FALSE)</f>
        <v>1.05</v>
      </c>
      <c r="AH769" s="10">
        <f>VLOOKUP(AS769,[1]Hoja3!$B$2:$AO$841,28,FALSE)</f>
        <v>0.39250000000000002</v>
      </c>
      <c r="AI769" s="10" t="str">
        <f>VLOOKUP(AS769,[1]Hoja3!$B$2:$AO$841,19,FALSE)</f>
        <v>Light Production Digital Business</v>
      </c>
      <c r="AJ769" s="10">
        <f>VLOOKUP(AS769,[1]Hoja3!$B$2:$AO$841,15,FALSE)</f>
        <v>0</v>
      </c>
      <c r="AK769">
        <f>IF(AE769=AY769,1,0)</f>
        <v>0</v>
      </c>
      <c r="AL769">
        <f>IF(AB769=AF769,1,0)</f>
        <v>0</v>
      </c>
      <c r="AM769">
        <f>IF(AC769=AG769,1,0)</f>
        <v>1</v>
      </c>
      <c r="AN769">
        <f>IF(AD769=AH769,1,0)</f>
        <v>0</v>
      </c>
      <c r="AO769">
        <f>IF(H769=AI769,1,0)</f>
        <v>1</v>
      </c>
      <c r="AP769">
        <f>IF(AJ769=AA769,1,0)</f>
        <v>1</v>
      </c>
      <c r="AQ769" s="8">
        <f>COUNTIF($A$2:$A$1228,A769)</f>
        <v>1</v>
      </c>
      <c r="AR769">
        <f>VLOOKUP(A769,[1]Hoja3!$C$2:$AO$841,39,FALSE)</f>
        <v>1</v>
      </c>
      <c r="AS769" t="str">
        <f>A769 &amp; COUNTIF(A$2:A769,A769)</f>
        <v>0BG09667451</v>
      </c>
      <c r="AT769" s="10">
        <f>VLOOKUP(AS769,[1]Hoja3!$B$2:$AO$841,38,FALSE)</f>
        <v>1651.6500000000003</v>
      </c>
      <c r="AU769" s="9">
        <f>IF(AR769&gt;AQ769,1,0)</f>
        <v>0</v>
      </c>
      <c r="AV769">
        <f>IF(P769="NA",2,IF(OR(F769="INSTALACION NUEVA",F769="Mantenimiento preventivo"),3,IF(AND(AB769&lt;AF769,AK769&lt;&gt;1),4,IF(AT769&gt;AE769,1,0))))</f>
        <v>4</v>
      </c>
    </row>
    <row r="770" spans="1:48" x14ac:dyDescent="0.25">
      <c r="A770" t="s">
        <v>889</v>
      </c>
      <c r="B770">
        <v>2019</v>
      </c>
      <c r="C770" t="s">
        <v>37</v>
      </c>
      <c r="D770" t="s">
        <v>38</v>
      </c>
      <c r="E770">
        <v>15</v>
      </c>
      <c r="F770" t="s">
        <v>40</v>
      </c>
      <c r="G770">
        <v>1</v>
      </c>
      <c r="H770" t="s">
        <v>34</v>
      </c>
      <c r="I770">
        <v>468</v>
      </c>
      <c r="J770">
        <v>715</v>
      </c>
      <c r="K770">
        <v>0</v>
      </c>
      <c r="L770">
        <v>0</v>
      </c>
      <c r="M770">
        <v>0</v>
      </c>
      <c r="N770">
        <v>0.6</v>
      </c>
      <c r="O770">
        <v>0.8</v>
      </c>
      <c r="P770">
        <v>1.05</v>
      </c>
      <c r="Q770" t="s">
        <v>420</v>
      </c>
      <c r="R770">
        <v>5</v>
      </c>
      <c r="S770">
        <v>9</v>
      </c>
      <c r="T770" t="s">
        <v>47</v>
      </c>
      <c r="U770" t="s">
        <v>34</v>
      </c>
      <c r="V770" t="s">
        <v>36</v>
      </c>
      <c r="W770">
        <v>2019</v>
      </c>
      <c r="X770" t="s">
        <v>37</v>
      </c>
      <c r="Y770" t="s">
        <v>38</v>
      </c>
      <c r="Z770">
        <v>16</v>
      </c>
      <c r="AA770">
        <v>1</v>
      </c>
      <c r="AB770">
        <v>17</v>
      </c>
      <c r="AC770">
        <v>0</v>
      </c>
      <c r="AD770">
        <v>0</v>
      </c>
      <c r="AE770">
        <v>0</v>
      </c>
      <c r="AF770" s="10">
        <f>VLOOKUP(AS770,[1]Hoja3!$B$2:$AO$841,17,FALSE)</f>
        <v>2675</v>
      </c>
      <c r="AG770" s="10">
        <f>VLOOKUP(AS770,[1]Hoja3!$B$2:$AO$841,23,FALSE)</f>
        <v>1.05</v>
      </c>
      <c r="AH770" s="10">
        <f>VLOOKUP(AS770,[1]Hoja3!$B$2:$AO$841,28,FALSE)</f>
        <v>0.65199999999999991</v>
      </c>
      <c r="AI770" s="10" t="str">
        <f>VLOOKUP(AS770,[1]Hoja3!$B$2:$AO$841,19,FALSE)</f>
        <v>A4 Mono MFPs</v>
      </c>
      <c r="AJ770" s="10">
        <f>VLOOKUP(AS770,[1]Hoja3!$B$2:$AO$841,15,FALSE)</f>
        <v>1</v>
      </c>
      <c r="AK770">
        <f>IF(AE770=AY770,1,0)</f>
        <v>1</v>
      </c>
      <c r="AL770">
        <f>IF(AB770=AF770,1,0)</f>
        <v>0</v>
      </c>
      <c r="AM770">
        <f>IF(AC770=AG770,1,0)</f>
        <v>0</v>
      </c>
      <c r="AN770">
        <f>IF(AD770=AH770,1,0)</f>
        <v>0</v>
      </c>
      <c r="AO770">
        <f>IF(H770=AI770,1,0)</f>
        <v>1</v>
      </c>
      <c r="AP770">
        <f>IF(AJ770=AA770,1,0)</f>
        <v>1</v>
      </c>
      <c r="AQ770" s="8">
        <f>COUNTIF($A$2:$A$1228,A770)</f>
        <v>1</v>
      </c>
      <c r="AR770">
        <f>VLOOKUP(A770,[1]Hoja3!$C$2:$AO$841,39,FALSE)</f>
        <v>2</v>
      </c>
      <c r="AS770" t="str">
        <f>A770 &amp; COUNTIF(A$2:A770,A770)</f>
        <v>09HB3313951</v>
      </c>
      <c r="AT770" s="10">
        <f>VLOOKUP(AS770,[1]Hoja3!$B$2:$AO$841,38,FALSE)</f>
        <v>0</v>
      </c>
      <c r="AU770" s="9">
        <f>IF(AR770&gt;AQ770,1,0)</f>
        <v>1</v>
      </c>
      <c r="AV770">
        <f>IF(P770="NA",2,IF(OR(F770="INSTALACION NUEVA",F770="Mantenimiento preventivo"),3,IF(AND(AB770&lt;AF770,AK770&lt;&gt;1),4,IF(AT770&gt;AE770,1,0))))</f>
        <v>0</v>
      </c>
    </row>
    <row r="771" spans="1:48" x14ac:dyDescent="0.25">
      <c r="A771" t="s">
        <v>216</v>
      </c>
      <c r="B771">
        <v>2019</v>
      </c>
      <c r="C771" t="s">
        <v>37</v>
      </c>
      <c r="D771" t="s">
        <v>38</v>
      </c>
      <c r="E771">
        <v>15</v>
      </c>
      <c r="F771" t="s">
        <v>44</v>
      </c>
      <c r="G771">
        <v>0</v>
      </c>
      <c r="H771" t="s">
        <v>58</v>
      </c>
      <c r="I771">
        <v>655</v>
      </c>
      <c r="J771">
        <v>1365</v>
      </c>
      <c r="K771">
        <v>0</v>
      </c>
      <c r="L771">
        <v>0</v>
      </c>
      <c r="M771">
        <v>0.6</v>
      </c>
      <c r="N771">
        <v>0.8</v>
      </c>
      <c r="O771">
        <v>1.05</v>
      </c>
      <c r="P771">
        <v>1.1000000000000001</v>
      </c>
      <c r="Q771" t="s">
        <v>46</v>
      </c>
      <c r="R771">
        <v>5</v>
      </c>
      <c r="S771">
        <v>9</v>
      </c>
      <c r="T771" t="s">
        <v>47</v>
      </c>
      <c r="U771" t="s">
        <v>58</v>
      </c>
      <c r="V771" t="s">
        <v>59</v>
      </c>
      <c r="W771">
        <v>2019</v>
      </c>
      <c r="X771" t="s">
        <v>37</v>
      </c>
      <c r="Y771" t="s">
        <v>38</v>
      </c>
      <c r="Z771">
        <v>16</v>
      </c>
      <c r="AA771">
        <v>0</v>
      </c>
      <c r="AB771">
        <v>12</v>
      </c>
      <c r="AC771">
        <v>0</v>
      </c>
      <c r="AD771">
        <v>0</v>
      </c>
      <c r="AE771">
        <v>1365</v>
      </c>
      <c r="AF771" s="10" t="e">
        <f>VLOOKUP(AS771,[1]Hoja3!$B$2:$AO$841,17,FALSE)</f>
        <v>#N/A</v>
      </c>
      <c r="AG771" s="10" t="e">
        <f>VLOOKUP(AS771,[1]Hoja3!$B$2:$AO$841,23,FALSE)</f>
        <v>#N/A</v>
      </c>
      <c r="AH771" s="10" t="e">
        <f>VLOOKUP(AS771,[1]Hoja3!$B$2:$AO$841,28,FALSE)</f>
        <v>#N/A</v>
      </c>
      <c r="AI771" s="10" t="e">
        <f>VLOOKUP(AS771,[1]Hoja3!$B$2:$AO$841,19,FALSE)</f>
        <v>#N/A</v>
      </c>
      <c r="AJ771" s="10"/>
      <c r="AK771">
        <f>IF(AE771=AY771,1,0)</f>
        <v>0</v>
      </c>
      <c r="AL771" t="e">
        <f>IF(AB771=AF771,1,0)</f>
        <v>#N/A</v>
      </c>
      <c r="AM771" t="e">
        <f>IF(AC771=AG771,1,0)</f>
        <v>#N/A</v>
      </c>
      <c r="AN771" t="e">
        <f>IF(AD771=AH771,1,0)</f>
        <v>#N/A</v>
      </c>
      <c r="AO771" t="e">
        <f>IF(H771=AI771,1,0)</f>
        <v>#N/A</v>
      </c>
      <c r="AQ771" s="8">
        <f>COUNTIF($A$2:$A$1228,A771)</f>
        <v>2</v>
      </c>
      <c r="AR771">
        <f>VLOOKUP(A771,[1]Hoja3!$C$2:$AO$841,39,FALSE)</f>
        <v>1</v>
      </c>
      <c r="AS771" t="str">
        <f>A771 &amp; COUNTIF(A$2:A771,A771)</f>
        <v>0EX92839912</v>
      </c>
      <c r="AT771" s="10" t="e">
        <f>VLOOKUP(AS771,[1]Hoja3!$B$2:$AO$841,38,FALSE)</f>
        <v>#N/A</v>
      </c>
      <c r="AU771" s="9">
        <f>IF(AR771&gt;AQ771,1,0)</f>
        <v>0</v>
      </c>
    </row>
    <row r="772" spans="1:48" x14ac:dyDescent="0.25">
      <c r="A772" t="s">
        <v>318</v>
      </c>
      <c r="B772">
        <v>2019</v>
      </c>
      <c r="C772" t="s">
        <v>37</v>
      </c>
      <c r="D772" t="s">
        <v>38</v>
      </c>
      <c r="E772">
        <v>15</v>
      </c>
      <c r="F772" t="s">
        <v>44</v>
      </c>
      <c r="G772">
        <v>0</v>
      </c>
      <c r="H772" t="s">
        <v>58</v>
      </c>
      <c r="I772">
        <v>655</v>
      </c>
      <c r="J772">
        <v>1365</v>
      </c>
      <c r="K772">
        <v>0</v>
      </c>
      <c r="L772">
        <v>0</v>
      </c>
      <c r="M772">
        <v>0.6</v>
      </c>
      <c r="N772">
        <v>0.8</v>
      </c>
      <c r="O772">
        <v>1.05</v>
      </c>
      <c r="P772">
        <v>1.1000000000000001</v>
      </c>
      <c r="Q772" t="s">
        <v>46</v>
      </c>
      <c r="R772">
        <v>5</v>
      </c>
      <c r="S772">
        <v>9</v>
      </c>
      <c r="T772" t="s">
        <v>85</v>
      </c>
      <c r="U772" t="s">
        <v>58</v>
      </c>
      <c r="V772" t="s">
        <v>61</v>
      </c>
      <c r="W772">
        <v>2019</v>
      </c>
      <c r="X772" t="s">
        <v>37</v>
      </c>
      <c r="Y772" t="s">
        <v>38</v>
      </c>
      <c r="Z772">
        <v>16</v>
      </c>
      <c r="AA772">
        <v>0</v>
      </c>
      <c r="AB772">
        <v>7</v>
      </c>
      <c r="AC772">
        <v>0</v>
      </c>
      <c r="AD772">
        <v>0</v>
      </c>
      <c r="AE772">
        <v>1365</v>
      </c>
      <c r="AF772" s="10">
        <f>VLOOKUP(AS772,[1]Hoja3!$B$2:$AO$841,17,FALSE)</f>
        <v>102</v>
      </c>
      <c r="AG772" s="10">
        <f>VLOOKUP(AS772,[1]Hoja3!$B$2:$AO$841,23,FALSE)</f>
        <v>1.1000000000000001</v>
      </c>
      <c r="AH772" s="10">
        <f>VLOOKUP(AS772,[1]Hoja3!$B$2:$AO$841,28,FALSE)</f>
        <v>0.14444444444444446</v>
      </c>
      <c r="AI772" s="10" t="str">
        <f>VLOOKUP(AS772,[1]Hoja3!$B$2:$AO$841,19,FALSE)</f>
        <v>Departmental Digital</v>
      </c>
      <c r="AJ772" s="10"/>
      <c r="AK772">
        <f>IF(AE772=AY772,1,0)</f>
        <v>0</v>
      </c>
      <c r="AL772">
        <f>IF(AB772=AF772,1,0)</f>
        <v>0</v>
      </c>
      <c r="AM772">
        <f>IF(AC772=AG772,1,0)</f>
        <v>0</v>
      </c>
      <c r="AN772">
        <f>IF(AD772=AH772,1,0)</f>
        <v>0</v>
      </c>
      <c r="AO772">
        <f>IF(H772=AI772,1,0)</f>
        <v>1</v>
      </c>
      <c r="AQ772" s="8">
        <f>COUNTIF($A$2:$A$1228,A772)</f>
        <v>3</v>
      </c>
      <c r="AR772">
        <f>VLOOKUP(A772,[1]Hoja3!$C$2:$AO$841,39,FALSE)</f>
        <v>1</v>
      </c>
      <c r="AS772" t="str">
        <f>A772 &amp; COUNTIF(A$2:A772,A772)</f>
        <v>0EX92975821</v>
      </c>
      <c r="AT772" s="10">
        <f>VLOOKUP(AS772,[1]Hoja3!$B$2:$AO$841,38,FALSE)</f>
        <v>1501.5000000000002</v>
      </c>
      <c r="AU772" s="9">
        <f>IF(AR772&gt;AQ772,1,0)</f>
        <v>0</v>
      </c>
    </row>
    <row r="773" spans="1:48" x14ac:dyDescent="0.25">
      <c r="A773" t="s">
        <v>208</v>
      </c>
      <c r="B773">
        <v>2019</v>
      </c>
      <c r="C773" t="s">
        <v>37</v>
      </c>
      <c r="D773" t="s">
        <v>38</v>
      </c>
      <c r="E773">
        <v>16</v>
      </c>
      <c r="F773" t="s">
        <v>44</v>
      </c>
      <c r="G773">
        <v>0</v>
      </c>
      <c r="H773" t="s">
        <v>34</v>
      </c>
      <c r="I773">
        <v>468</v>
      </c>
      <c r="J773">
        <v>715</v>
      </c>
      <c r="K773">
        <v>0</v>
      </c>
      <c r="L773">
        <v>0</v>
      </c>
      <c r="M773">
        <v>0</v>
      </c>
      <c r="N773">
        <v>0.6</v>
      </c>
      <c r="O773">
        <v>0.8</v>
      </c>
      <c r="P773">
        <v>1.05</v>
      </c>
      <c r="Q773" t="s">
        <v>46</v>
      </c>
      <c r="R773">
        <v>5</v>
      </c>
      <c r="S773">
        <v>9</v>
      </c>
      <c r="T773" t="s">
        <v>85</v>
      </c>
      <c r="U773" t="s">
        <v>34</v>
      </c>
      <c r="V773" t="s">
        <v>61</v>
      </c>
      <c r="W773">
        <v>2019</v>
      </c>
      <c r="X773" t="s">
        <v>37</v>
      </c>
      <c r="Y773" t="s">
        <v>38</v>
      </c>
      <c r="Z773">
        <v>16</v>
      </c>
      <c r="AA773">
        <v>0</v>
      </c>
      <c r="AB773">
        <v>-14</v>
      </c>
      <c r="AC773">
        <v>0</v>
      </c>
      <c r="AD773">
        <v>0</v>
      </c>
      <c r="AE773">
        <v>715</v>
      </c>
      <c r="AF773" s="10" t="e">
        <f>VLOOKUP(AS773,[1]Hoja3!$B$2:$AO$841,17,FALSE)</f>
        <v>#N/A</v>
      </c>
      <c r="AG773" s="10" t="e">
        <f>VLOOKUP(AS773,[1]Hoja3!$B$2:$AO$841,23,FALSE)</f>
        <v>#N/A</v>
      </c>
      <c r="AH773" s="10" t="e">
        <f>VLOOKUP(AS773,[1]Hoja3!$B$2:$AO$841,28,FALSE)</f>
        <v>#N/A</v>
      </c>
      <c r="AI773" s="10" t="e">
        <f>VLOOKUP(AS773,[1]Hoja3!$B$2:$AO$841,19,FALSE)</f>
        <v>#N/A</v>
      </c>
      <c r="AJ773" s="10"/>
      <c r="AK773">
        <f>IF(AE773=AY773,1,0)</f>
        <v>0</v>
      </c>
      <c r="AL773" t="e">
        <f>IF(AB773=AF773,1,0)</f>
        <v>#N/A</v>
      </c>
      <c r="AM773" t="e">
        <f>IF(AC773=AG773,1,0)</f>
        <v>#N/A</v>
      </c>
      <c r="AN773" t="e">
        <f>IF(AD773=AH773,1,0)</f>
        <v>#N/A</v>
      </c>
      <c r="AO773" t="e">
        <f>IF(H773=AI773,1,0)</f>
        <v>#N/A</v>
      </c>
      <c r="AQ773" s="8">
        <f>COUNTIF($A$2:$A$1228,A773)</f>
        <v>3</v>
      </c>
      <c r="AR773" t="e">
        <f>VLOOKUP(A773,[1]Hoja3!$C$2:$AO$841,39,FALSE)</f>
        <v>#N/A</v>
      </c>
      <c r="AS773" t="str">
        <f>A773 &amp; COUNTIF(A$2:A773,A773)</f>
        <v>0C7X3719583</v>
      </c>
      <c r="AT773" s="10" t="e">
        <f>VLOOKUP(AS773,[1]Hoja3!$B$2:$AO$841,38,FALSE)</f>
        <v>#N/A</v>
      </c>
      <c r="AU773" s="9" t="e">
        <f>IF(AR773&gt;AQ773,1,0)</f>
        <v>#N/A</v>
      </c>
    </row>
    <row r="774" spans="1:48" x14ac:dyDescent="0.25">
      <c r="A774">
        <v>1021065</v>
      </c>
      <c r="B774">
        <v>2019</v>
      </c>
      <c r="C774" t="s">
        <v>37</v>
      </c>
      <c r="D774" t="s">
        <v>38</v>
      </c>
      <c r="E774">
        <v>16</v>
      </c>
      <c r="F774" t="s">
        <v>40</v>
      </c>
      <c r="G774">
        <v>3.6833330000000002</v>
      </c>
      <c r="I774" t="s">
        <v>33</v>
      </c>
      <c r="J774" t="s">
        <v>33</v>
      </c>
      <c r="K774" t="s">
        <v>33</v>
      </c>
      <c r="L774" t="s">
        <v>33</v>
      </c>
      <c r="M774" t="s">
        <v>33</v>
      </c>
      <c r="N774" t="s">
        <v>33</v>
      </c>
      <c r="O774" t="s">
        <v>33</v>
      </c>
      <c r="P774" t="s">
        <v>33</v>
      </c>
      <c r="R774" t="s">
        <v>33</v>
      </c>
      <c r="S774" t="s">
        <v>33</v>
      </c>
      <c r="V774" t="s">
        <v>61</v>
      </c>
      <c r="W774">
        <v>2019</v>
      </c>
      <c r="X774" t="s">
        <v>37</v>
      </c>
      <c r="Y774" t="s">
        <v>38</v>
      </c>
      <c r="Z774">
        <v>16</v>
      </c>
      <c r="AA774" t="s">
        <v>33</v>
      </c>
      <c r="AB774">
        <v>25</v>
      </c>
      <c r="AC774">
        <v>0</v>
      </c>
      <c r="AD774">
        <v>0</v>
      </c>
      <c r="AE774">
        <v>0</v>
      </c>
      <c r="AF774" s="10" t="e">
        <f>VLOOKUP(AS774,[1]Hoja3!$B$2:$AO$841,17,FALSE)</f>
        <v>#N/A</v>
      </c>
      <c r="AG774" s="10" t="e">
        <f>VLOOKUP(AS774,[1]Hoja3!$B$2:$AO$841,23,FALSE)</f>
        <v>#N/A</v>
      </c>
      <c r="AH774" s="10" t="e">
        <f>VLOOKUP(AS774,[1]Hoja3!$B$2:$AO$841,28,FALSE)</f>
        <v>#N/A</v>
      </c>
      <c r="AI774" s="10" t="e">
        <f>VLOOKUP(AS774,[1]Hoja3!$B$2:$AO$841,19,FALSE)</f>
        <v>#N/A</v>
      </c>
      <c r="AJ774" s="10"/>
      <c r="AK774">
        <f>IF(AE774=AY774,1,0)</f>
        <v>1</v>
      </c>
      <c r="AL774" t="e">
        <f>IF(AB774=AF774,1,0)</f>
        <v>#N/A</v>
      </c>
      <c r="AM774" t="e">
        <f>IF(AC774=AG774,1,0)</f>
        <v>#N/A</v>
      </c>
      <c r="AN774" t="e">
        <f>IF(AD774=AH774,1,0)</f>
        <v>#N/A</v>
      </c>
      <c r="AO774" t="e">
        <f>IF(H774=AI774,1,0)</f>
        <v>#N/A</v>
      </c>
      <c r="AQ774" s="8">
        <f>COUNTIF($A$2:$A$1228,A774)</f>
        <v>1</v>
      </c>
      <c r="AR774" t="e">
        <f>VLOOKUP(A774,[1]Hoja3!$C$2:$AO$841,39,FALSE)</f>
        <v>#N/A</v>
      </c>
      <c r="AS774" t="str">
        <f>A774 &amp; COUNTIF(A$2:A774,A774)</f>
        <v>10210651</v>
      </c>
      <c r="AT774" s="10" t="e">
        <f>VLOOKUP(AS774,[1]Hoja3!$B$2:$AO$841,38,FALSE)</f>
        <v>#N/A</v>
      </c>
      <c r="AU774" s="9" t="e">
        <f>IF(AR774&gt;AQ774,1,0)</f>
        <v>#N/A</v>
      </c>
    </row>
    <row r="775" spans="1:48" x14ac:dyDescent="0.25">
      <c r="A775" t="s">
        <v>509</v>
      </c>
      <c r="B775">
        <v>2019</v>
      </c>
      <c r="C775" t="s">
        <v>37</v>
      </c>
      <c r="D775" t="s">
        <v>38</v>
      </c>
      <c r="E775">
        <v>16</v>
      </c>
      <c r="F775" t="s">
        <v>40</v>
      </c>
      <c r="G775">
        <v>1.4</v>
      </c>
      <c r="H775" t="s">
        <v>58</v>
      </c>
      <c r="I775">
        <v>655</v>
      </c>
      <c r="J775">
        <v>1365</v>
      </c>
      <c r="K775">
        <v>0</v>
      </c>
      <c r="L775">
        <v>0</v>
      </c>
      <c r="M775">
        <v>0.6</v>
      </c>
      <c r="N775">
        <v>0.8</v>
      </c>
      <c r="O775">
        <v>1.05</v>
      </c>
      <c r="P775">
        <v>1.1000000000000001</v>
      </c>
      <c r="Q775" t="s">
        <v>46</v>
      </c>
      <c r="R775">
        <v>5</v>
      </c>
      <c r="S775">
        <v>9</v>
      </c>
      <c r="T775" t="s">
        <v>47</v>
      </c>
      <c r="U775" t="s">
        <v>58</v>
      </c>
      <c r="V775" t="s">
        <v>50</v>
      </c>
      <c r="W775">
        <v>2019</v>
      </c>
      <c r="X775" t="s">
        <v>37</v>
      </c>
      <c r="Y775" t="s">
        <v>38</v>
      </c>
      <c r="Z775">
        <v>16</v>
      </c>
      <c r="AA775">
        <v>0</v>
      </c>
      <c r="AB775">
        <v>47</v>
      </c>
      <c r="AC775">
        <v>1.05</v>
      </c>
      <c r="AD775">
        <v>0.28000000000000003</v>
      </c>
      <c r="AE775">
        <v>1433.25</v>
      </c>
      <c r="AF775" s="10">
        <f>VLOOKUP(AS775,[1]Hoja3!$B$2:$AO$841,17,FALSE)</f>
        <v>48</v>
      </c>
      <c r="AG775" s="10">
        <f>VLOOKUP(AS775,[1]Hoja3!$B$2:$AO$841,23,FALSE)</f>
        <v>1.05</v>
      </c>
      <c r="AH775" s="10">
        <f>VLOOKUP(AS775,[1]Hoja3!$B$2:$AO$841,28,FALSE)</f>
        <v>0.3</v>
      </c>
      <c r="AI775" s="10" t="str">
        <f>VLOOKUP(AS775,[1]Hoja3!$B$2:$AO$841,19,FALSE)</f>
        <v>Departmental Digital</v>
      </c>
      <c r="AJ775" s="10">
        <f>VLOOKUP(AS775,[1]Hoja3!$B$2:$AO$841,15,FALSE)</f>
        <v>0</v>
      </c>
      <c r="AK775">
        <f>IF(AE775=AY775,1,0)</f>
        <v>0</v>
      </c>
      <c r="AL775">
        <f>IF(AB775=AF775,1,0)</f>
        <v>0</v>
      </c>
      <c r="AM775">
        <f>IF(AC775=AG775,1,0)</f>
        <v>1</v>
      </c>
      <c r="AN775">
        <f>IF(AD775=AH775,1,0)</f>
        <v>0</v>
      </c>
      <c r="AO775">
        <f>IF(H775=AI775,1,0)</f>
        <v>1</v>
      </c>
      <c r="AP775">
        <f>IF(AJ775=AA775,1,0)</f>
        <v>1</v>
      </c>
      <c r="AQ775" s="8">
        <f>COUNTIF($A$2:$A$1228,A775)</f>
        <v>2</v>
      </c>
      <c r="AR775">
        <f>VLOOKUP(A775,[1]Hoja3!$C$2:$AO$841,39,FALSE)</f>
        <v>2</v>
      </c>
      <c r="AS775" t="str">
        <f>A775 &amp; COUNTIF(A$2:A775,A775)</f>
        <v>0EX96644041</v>
      </c>
      <c r="AT775" s="10">
        <f>VLOOKUP(AS775,[1]Hoja3!$B$2:$AO$841,38,FALSE)</f>
        <v>1433.25</v>
      </c>
      <c r="AU775" s="9">
        <f>IF(AR775&gt;AQ775,1,0)</f>
        <v>0</v>
      </c>
      <c r="AV775">
        <f>IF(P775="NA",2,IF(OR(F775="INSTALACION NUEVA",F775="Mantenimiento preventivo"),3,IF(AND(AB775&lt;AF775,AK775&lt;&gt;1),4,IF(AT775&gt;AE775,1,0))))</f>
        <v>4</v>
      </c>
    </row>
    <row r="776" spans="1:48" x14ac:dyDescent="0.25">
      <c r="A776" t="s">
        <v>515</v>
      </c>
      <c r="B776">
        <v>2019</v>
      </c>
      <c r="C776" t="s">
        <v>37</v>
      </c>
      <c r="D776" t="s">
        <v>38</v>
      </c>
      <c r="E776">
        <v>16</v>
      </c>
      <c r="F776" t="s">
        <v>40</v>
      </c>
      <c r="G776">
        <v>0</v>
      </c>
      <c r="H776" t="s">
        <v>116</v>
      </c>
      <c r="I776">
        <v>655</v>
      </c>
      <c r="J776">
        <v>1365</v>
      </c>
      <c r="K776">
        <v>0</v>
      </c>
      <c r="L776">
        <v>0</v>
      </c>
      <c r="M776">
        <v>0.6</v>
      </c>
      <c r="N776">
        <v>0.8</v>
      </c>
      <c r="O776">
        <v>1.05</v>
      </c>
      <c r="P776">
        <v>1.1000000000000001</v>
      </c>
      <c r="Q776" t="s">
        <v>46</v>
      </c>
      <c r="R776">
        <v>5</v>
      </c>
      <c r="S776">
        <v>9</v>
      </c>
      <c r="T776" t="s">
        <v>47</v>
      </c>
      <c r="U776" t="s">
        <v>45</v>
      </c>
      <c r="V776" t="s">
        <v>55</v>
      </c>
      <c r="W776">
        <v>2019</v>
      </c>
      <c r="X776" t="s">
        <v>37</v>
      </c>
      <c r="Y776" t="s">
        <v>38</v>
      </c>
      <c r="Z776">
        <v>24</v>
      </c>
      <c r="AA776">
        <v>0</v>
      </c>
      <c r="AB776">
        <v>36</v>
      </c>
      <c r="AC776">
        <v>1.05</v>
      </c>
      <c r="AD776">
        <v>0</v>
      </c>
      <c r="AE776">
        <v>1433.25</v>
      </c>
      <c r="AF776" s="10">
        <f>VLOOKUP(AS776,[1]Hoja3!$B$2:$AO$841,17,FALSE)</f>
        <v>38</v>
      </c>
      <c r="AG776" s="10">
        <f>VLOOKUP(AS776,[1]Hoja3!$B$2:$AO$841,23,FALSE)</f>
        <v>1.05</v>
      </c>
      <c r="AH776" s="10">
        <f>VLOOKUP(AS776,[1]Hoja3!$B$2:$AO$841,28,FALSE)</f>
        <v>0.22400000000000003</v>
      </c>
      <c r="AI776" s="10" t="str">
        <f>VLOOKUP(AS776,[1]Hoja3!$B$2:$AO$841,19,FALSE)</f>
        <v>Office Digital</v>
      </c>
      <c r="AJ776" s="10">
        <f>VLOOKUP(AS776,[1]Hoja3!$B$2:$AO$841,15,FALSE)</f>
        <v>0</v>
      </c>
      <c r="AK776">
        <f>IF(AE776=AY776,1,0)</f>
        <v>0</v>
      </c>
      <c r="AL776">
        <f>IF(AB776=AF776,1,0)</f>
        <v>0</v>
      </c>
      <c r="AM776">
        <f>IF(AC776=AG776,1,0)</f>
        <v>1</v>
      </c>
      <c r="AN776">
        <f>IF(AD776=AH776,1,0)</f>
        <v>0</v>
      </c>
      <c r="AO776">
        <f>IF(H776=AI776,1,0)</f>
        <v>1</v>
      </c>
      <c r="AP776">
        <f>IF(AJ776=AA776,1,0)</f>
        <v>1</v>
      </c>
      <c r="AQ776" s="8">
        <f>COUNTIF($A$2:$A$1228,A776)</f>
        <v>1</v>
      </c>
      <c r="AR776">
        <f>VLOOKUP(A776,[1]Hoja3!$C$2:$AO$841,39,FALSE)</f>
        <v>1</v>
      </c>
      <c r="AS776" t="str">
        <f>A776 &amp; COUNTIF(A$2:A776,A776)</f>
        <v>0Y4X8206941</v>
      </c>
      <c r="AT776" s="10">
        <f>VLOOKUP(AS776,[1]Hoja3!$B$2:$AO$841,38,FALSE)</f>
        <v>1433.25</v>
      </c>
      <c r="AU776" s="9">
        <f>IF(AR776&gt;AQ776,1,0)</f>
        <v>0</v>
      </c>
      <c r="AV776">
        <f>IF(P776="NA",2,IF(OR(F776="INSTALACION NUEVA",F776="Mantenimiento preventivo"),3,IF(AND(AB776&lt;AF776,AK776&lt;&gt;1),4,IF(AT776&gt;AE776,1,0))))</f>
        <v>4</v>
      </c>
    </row>
    <row r="777" spans="1:48" x14ac:dyDescent="0.25">
      <c r="A777" t="s">
        <v>511</v>
      </c>
      <c r="B777">
        <v>2019</v>
      </c>
      <c r="C777" t="s">
        <v>37</v>
      </c>
      <c r="D777" t="s">
        <v>38</v>
      </c>
      <c r="E777">
        <v>16</v>
      </c>
      <c r="F777" t="s">
        <v>40</v>
      </c>
      <c r="G777">
        <v>3.9666670000000002</v>
      </c>
      <c r="H777" t="s">
        <v>58</v>
      </c>
      <c r="I777">
        <v>655</v>
      </c>
      <c r="J777">
        <v>1365</v>
      </c>
      <c r="K777">
        <v>0</v>
      </c>
      <c r="L777">
        <v>0</v>
      </c>
      <c r="M777">
        <v>0.6</v>
      </c>
      <c r="N777">
        <v>0.8</v>
      </c>
      <c r="O777">
        <v>1.05</v>
      </c>
      <c r="P777">
        <v>1.1000000000000001</v>
      </c>
      <c r="Q777" t="s">
        <v>46</v>
      </c>
      <c r="R777">
        <v>5</v>
      </c>
      <c r="S777">
        <v>9</v>
      </c>
      <c r="T777" t="s">
        <v>47</v>
      </c>
      <c r="U777" t="s">
        <v>58</v>
      </c>
      <c r="V777" t="s">
        <v>73</v>
      </c>
      <c r="W777">
        <v>2019</v>
      </c>
      <c r="X777" t="s">
        <v>37</v>
      </c>
      <c r="Y777" t="s">
        <v>38</v>
      </c>
      <c r="Z777">
        <v>16</v>
      </c>
      <c r="AA777">
        <v>0</v>
      </c>
      <c r="AB777">
        <v>26</v>
      </c>
      <c r="AC777">
        <v>0.8</v>
      </c>
      <c r="AD777">
        <v>0.79333339999999997</v>
      </c>
      <c r="AE777">
        <v>1092</v>
      </c>
      <c r="AF777" s="10">
        <f>VLOOKUP(AS777,[1]Hoja3!$B$2:$AO$841,17,FALSE)</f>
        <v>36</v>
      </c>
      <c r="AG777" s="10">
        <f>VLOOKUP(AS777,[1]Hoja3!$B$2:$AO$841,23,FALSE)</f>
        <v>1.05</v>
      </c>
      <c r="AH777" s="10">
        <f>VLOOKUP(AS777,[1]Hoja3!$B$2:$AO$841,28,FALSE)</f>
        <v>0.99600000000000011</v>
      </c>
      <c r="AI777" s="10" t="str">
        <f>VLOOKUP(AS777,[1]Hoja3!$B$2:$AO$841,19,FALSE)</f>
        <v>Departmental Digital</v>
      </c>
      <c r="AJ777" s="10">
        <f>VLOOKUP(AS777,[1]Hoja3!$B$2:$AO$841,15,FALSE)</f>
        <v>0</v>
      </c>
      <c r="AK777">
        <f>IF(AE777=AY777,1,0)</f>
        <v>0</v>
      </c>
      <c r="AL777">
        <f>IF(AB777=AF777,1,0)</f>
        <v>0</v>
      </c>
      <c r="AM777">
        <f>IF(AC777=AG777,1,0)</f>
        <v>0</v>
      </c>
      <c r="AN777">
        <f>IF(AD777=AH777,1,0)</f>
        <v>0</v>
      </c>
      <c r="AO777">
        <f>IF(H777=AI777,1,0)</f>
        <v>1</v>
      </c>
      <c r="AP777">
        <f>IF(AJ777=AA777,1,0)</f>
        <v>1</v>
      </c>
      <c r="AQ777" s="8">
        <f>COUNTIF($A$2:$A$1228,A777)</f>
        <v>1</v>
      </c>
      <c r="AR777">
        <f>VLOOKUP(A777,[1]Hoja3!$C$2:$AO$841,39,FALSE)</f>
        <v>1</v>
      </c>
      <c r="AS777" t="str">
        <f>A777 &amp; COUNTIF(A$2:A777,A777)</f>
        <v>0EX96653731</v>
      </c>
      <c r="AT777" s="10">
        <f>VLOOKUP(AS777,[1]Hoja3!$B$2:$AO$841,38,FALSE)</f>
        <v>1433.25</v>
      </c>
      <c r="AU777" s="9">
        <f>IF(AR777&gt;AQ777,1,0)</f>
        <v>0</v>
      </c>
      <c r="AV777">
        <f>IF(P777="NA",2,IF(OR(F777="INSTALACION NUEVA",F777="Mantenimiento preventivo"),3,IF(AND(AB777&lt;AF777,AK777&lt;&gt;1),4,IF(AT777&gt;AE777,1,0))))</f>
        <v>4</v>
      </c>
    </row>
    <row r="778" spans="1:48" x14ac:dyDescent="0.25">
      <c r="A778" t="s">
        <v>890</v>
      </c>
      <c r="B778">
        <v>2019</v>
      </c>
      <c r="C778" t="s">
        <v>37</v>
      </c>
      <c r="D778" t="s">
        <v>38</v>
      </c>
      <c r="E778">
        <v>16</v>
      </c>
      <c r="F778" t="s">
        <v>44</v>
      </c>
      <c r="G778">
        <v>0</v>
      </c>
      <c r="H778" t="s">
        <v>34</v>
      </c>
      <c r="I778">
        <v>468</v>
      </c>
      <c r="J778">
        <v>715</v>
      </c>
      <c r="K778">
        <v>0</v>
      </c>
      <c r="L778">
        <v>0</v>
      </c>
      <c r="M778">
        <v>0</v>
      </c>
      <c r="N778">
        <v>0.6</v>
      </c>
      <c r="O778">
        <v>0.8</v>
      </c>
      <c r="P778">
        <v>1.05</v>
      </c>
      <c r="Q778" t="s">
        <v>46</v>
      </c>
      <c r="R778">
        <v>5</v>
      </c>
      <c r="S778">
        <v>9</v>
      </c>
      <c r="T778" t="s">
        <v>47</v>
      </c>
      <c r="U778" t="s">
        <v>34</v>
      </c>
      <c r="V778" t="s">
        <v>50</v>
      </c>
      <c r="W778">
        <v>2019</v>
      </c>
      <c r="X778" t="s">
        <v>37</v>
      </c>
      <c r="Y778" t="s">
        <v>38</v>
      </c>
      <c r="Z778">
        <v>16</v>
      </c>
      <c r="AA778">
        <v>1</v>
      </c>
      <c r="AB778">
        <v>77</v>
      </c>
      <c r="AC778">
        <v>0</v>
      </c>
      <c r="AD778">
        <v>0</v>
      </c>
      <c r="AE778">
        <v>0</v>
      </c>
      <c r="AF778" s="10" t="e">
        <f>VLOOKUP(AS778,[1]Hoja3!$B$2:$AO$841,17,FALSE)</f>
        <v>#N/A</v>
      </c>
      <c r="AG778" s="10" t="e">
        <f>VLOOKUP(AS778,[1]Hoja3!$B$2:$AO$841,23,FALSE)</f>
        <v>#N/A</v>
      </c>
      <c r="AH778" s="10" t="e">
        <f>VLOOKUP(AS778,[1]Hoja3!$B$2:$AO$841,28,FALSE)</f>
        <v>#N/A</v>
      </c>
      <c r="AI778" s="10" t="e">
        <f>VLOOKUP(AS778,[1]Hoja3!$B$2:$AO$841,19,FALSE)</f>
        <v>#N/A</v>
      </c>
      <c r="AJ778" s="10"/>
      <c r="AK778">
        <f>IF(AE778=AY778,1,0)</f>
        <v>1</v>
      </c>
      <c r="AL778" t="e">
        <f>IF(AB778=AF778,1,0)</f>
        <v>#N/A</v>
      </c>
      <c r="AM778" t="e">
        <f>IF(AC778=AG778,1,0)</f>
        <v>#N/A</v>
      </c>
      <c r="AN778" t="e">
        <f>IF(AD778=AH778,1,0)</f>
        <v>#N/A</v>
      </c>
      <c r="AO778" t="e">
        <f>IF(H778=AI778,1,0)</f>
        <v>#N/A</v>
      </c>
      <c r="AQ778" s="8">
        <f>COUNTIF($A$2:$A$1228,A778)</f>
        <v>1</v>
      </c>
      <c r="AR778" t="e">
        <f>VLOOKUP(A778,[1]Hoja3!$C$2:$AO$841,39,FALSE)</f>
        <v>#N/A</v>
      </c>
      <c r="AS778" t="str">
        <f>A778 &amp; COUNTIF(A$2:A778,A778)</f>
        <v>09HB3314681</v>
      </c>
      <c r="AT778" s="10" t="e">
        <f>VLOOKUP(AS778,[1]Hoja3!$B$2:$AO$841,38,FALSE)</f>
        <v>#N/A</v>
      </c>
      <c r="AU778" s="9" t="e">
        <f>IF(AR778&gt;AQ778,1,0)</f>
        <v>#N/A</v>
      </c>
    </row>
    <row r="779" spans="1:48" x14ac:dyDescent="0.25">
      <c r="A779" t="s">
        <v>891</v>
      </c>
      <c r="B779">
        <v>2019</v>
      </c>
      <c r="C779" t="s">
        <v>37</v>
      </c>
      <c r="D779" t="s">
        <v>38</v>
      </c>
      <c r="E779">
        <v>16</v>
      </c>
      <c r="F779" t="s">
        <v>44</v>
      </c>
      <c r="G779">
        <v>0</v>
      </c>
      <c r="H779" t="s">
        <v>34</v>
      </c>
      <c r="I779">
        <v>468</v>
      </c>
      <c r="J779">
        <v>715</v>
      </c>
      <c r="K779">
        <v>0</v>
      </c>
      <c r="L779">
        <v>0</v>
      </c>
      <c r="M779">
        <v>0</v>
      </c>
      <c r="N779">
        <v>0.6</v>
      </c>
      <c r="O779">
        <v>0.8</v>
      </c>
      <c r="P779">
        <v>1.05</v>
      </c>
      <c r="Q779" t="s">
        <v>46</v>
      </c>
      <c r="R779">
        <v>5</v>
      </c>
      <c r="S779">
        <v>9</v>
      </c>
      <c r="T779" t="s">
        <v>47</v>
      </c>
      <c r="U779" t="s">
        <v>34</v>
      </c>
      <c r="V779" t="s">
        <v>50</v>
      </c>
      <c r="W779">
        <v>2019</v>
      </c>
      <c r="X779" t="s">
        <v>37</v>
      </c>
      <c r="Y779" t="s">
        <v>38</v>
      </c>
      <c r="Z779">
        <v>16</v>
      </c>
      <c r="AA779">
        <v>1</v>
      </c>
      <c r="AB779">
        <v>20</v>
      </c>
      <c r="AC779">
        <v>0</v>
      </c>
      <c r="AD779">
        <v>0</v>
      </c>
      <c r="AE779">
        <v>0</v>
      </c>
      <c r="AF779" s="10" t="e">
        <f>VLOOKUP(AS779,[1]Hoja3!$B$2:$AO$841,17,FALSE)</f>
        <v>#N/A</v>
      </c>
      <c r="AG779" s="10" t="e">
        <f>VLOOKUP(AS779,[1]Hoja3!$B$2:$AO$841,23,FALSE)</f>
        <v>#N/A</v>
      </c>
      <c r="AH779" s="10" t="e">
        <f>VLOOKUP(AS779,[1]Hoja3!$B$2:$AO$841,28,FALSE)</f>
        <v>#N/A</v>
      </c>
      <c r="AI779" s="10" t="e">
        <f>VLOOKUP(AS779,[1]Hoja3!$B$2:$AO$841,19,FALSE)</f>
        <v>#N/A</v>
      </c>
      <c r="AJ779" s="10"/>
      <c r="AK779">
        <f>IF(AE779=AY779,1,0)</f>
        <v>1</v>
      </c>
      <c r="AL779" t="e">
        <f>IF(AB779=AF779,1,0)</f>
        <v>#N/A</v>
      </c>
      <c r="AM779" t="e">
        <f>IF(AC779=AG779,1,0)</f>
        <v>#N/A</v>
      </c>
      <c r="AN779" t="e">
        <f>IF(AD779=AH779,1,0)</f>
        <v>#N/A</v>
      </c>
      <c r="AO779" t="e">
        <f>IF(H779=AI779,1,0)</f>
        <v>#N/A</v>
      </c>
      <c r="AQ779" s="8">
        <f>COUNTIF($A$2:$A$1228,A779)</f>
        <v>1</v>
      </c>
      <c r="AR779" t="e">
        <f>VLOOKUP(A779,[1]Hoja3!$C$2:$AO$841,39,FALSE)</f>
        <v>#N/A</v>
      </c>
      <c r="AS779" t="str">
        <f>A779 &amp; COUNTIF(A$2:A779,A779)</f>
        <v>09HB3314261</v>
      </c>
      <c r="AT779" s="10" t="e">
        <f>VLOOKUP(AS779,[1]Hoja3!$B$2:$AO$841,38,FALSE)</f>
        <v>#N/A</v>
      </c>
      <c r="AU779" s="9" t="e">
        <f>IF(AR779&gt;AQ779,1,0)</f>
        <v>#N/A</v>
      </c>
    </row>
    <row r="780" spans="1:48" x14ac:dyDescent="0.25">
      <c r="A780" t="s">
        <v>892</v>
      </c>
      <c r="B780">
        <v>2019</v>
      </c>
      <c r="C780" t="s">
        <v>37</v>
      </c>
      <c r="D780" t="s">
        <v>38</v>
      </c>
      <c r="E780">
        <v>16</v>
      </c>
      <c r="F780" t="s">
        <v>44</v>
      </c>
      <c r="G780">
        <v>0</v>
      </c>
      <c r="I780" t="s">
        <v>33</v>
      </c>
      <c r="J780" t="s">
        <v>33</v>
      </c>
      <c r="K780" t="s">
        <v>33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R780" t="s">
        <v>33</v>
      </c>
      <c r="S780" t="s">
        <v>33</v>
      </c>
      <c r="U780" t="s">
        <v>34</v>
      </c>
      <c r="V780" t="s">
        <v>50</v>
      </c>
      <c r="W780">
        <v>2019</v>
      </c>
      <c r="X780" t="s">
        <v>37</v>
      </c>
      <c r="Y780" t="s">
        <v>38</v>
      </c>
      <c r="Z780">
        <v>16</v>
      </c>
      <c r="AA780" t="s">
        <v>33</v>
      </c>
      <c r="AB780">
        <v>20</v>
      </c>
      <c r="AC780">
        <v>0</v>
      </c>
      <c r="AD780">
        <v>0</v>
      </c>
      <c r="AE780">
        <v>0</v>
      </c>
      <c r="AF780" s="10" t="e">
        <f>VLOOKUP(AS780,[1]Hoja3!$B$2:$AO$841,17,FALSE)</f>
        <v>#N/A</v>
      </c>
      <c r="AG780" s="10" t="e">
        <f>VLOOKUP(AS780,[1]Hoja3!$B$2:$AO$841,23,FALSE)</f>
        <v>#N/A</v>
      </c>
      <c r="AH780" s="10" t="e">
        <f>VLOOKUP(AS780,[1]Hoja3!$B$2:$AO$841,28,FALSE)</f>
        <v>#N/A</v>
      </c>
      <c r="AI780" s="10" t="e">
        <f>VLOOKUP(AS780,[1]Hoja3!$B$2:$AO$841,19,FALSE)</f>
        <v>#N/A</v>
      </c>
      <c r="AJ780" s="10"/>
      <c r="AK780">
        <f>IF(AE780=AY780,1,0)</f>
        <v>1</v>
      </c>
      <c r="AL780" t="e">
        <f>IF(AB780=AF780,1,0)</f>
        <v>#N/A</v>
      </c>
      <c r="AM780" t="e">
        <f>IF(AC780=AG780,1,0)</f>
        <v>#N/A</v>
      </c>
      <c r="AN780" t="e">
        <f>IF(AD780=AH780,1,0)</f>
        <v>#N/A</v>
      </c>
      <c r="AO780" t="e">
        <f>IF(H780=AI780,1,0)</f>
        <v>#N/A</v>
      </c>
      <c r="AQ780" s="8">
        <f>COUNTIF($A$2:$A$1228,A780)</f>
        <v>1</v>
      </c>
      <c r="AR780" t="e">
        <f>VLOOKUP(A780,[1]Hoja3!$C$2:$AO$841,39,FALSE)</f>
        <v>#N/A</v>
      </c>
      <c r="AS780" t="str">
        <f>A780 &amp; COUNTIF(A$2:A780,A780)</f>
        <v>09HB3315181</v>
      </c>
      <c r="AT780" s="10" t="e">
        <f>VLOOKUP(AS780,[1]Hoja3!$B$2:$AO$841,38,FALSE)</f>
        <v>#N/A</v>
      </c>
      <c r="AU780" s="9" t="e">
        <f>IF(AR780&gt;AQ780,1,0)</f>
        <v>#N/A</v>
      </c>
    </row>
    <row r="781" spans="1:48" x14ac:dyDescent="0.25">
      <c r="A781" t="s">
        <v>516</v>
      </c>
      <c r="B781">
        <v>2019</v>
      </c>
      <c r="C781" t="s">
        <v>37</v>
      </c>
      <c r="D781" t="s">
        <v>38</v>
      </c>
      <c r="E781">
        <v>16</v>
      </c>
      <c r="F781" t="s">
        <v>40</v>
      </c>
      <c r="G781">
        <v>1.8333330000000001</v>
      </c>
      <c r="H781" t="s">
        <v>41</v>
      </c>
      <c r="I781">
        <v>468</v>
      </c>
      <c r="J781">
        <v>715</v>
      </c>
      <c r="K781">
        <v>0</v>
      </c>
      <c r="L781">
        <v>0</v>
      </c>
      <c r="M781">
        <v>0</v>
      </c>
      <c r="N781">
        <v>0.6</v>
      </c>
      <c r="O781">
        <v>0.8</v>
      </c>
      <c r="P781">
        <v>1.05</v>
      </c>
      <c r="Q781" t="s">
        <v>46</v>
      </c>
      <c r="R781">
        <v>5</v>
      </c>
      <c r="S781">
        <v>9</v>
      </c>
      <c r="T781" t="s">
        <v>85</v>
      </c>
      <c r="U781" t="s">
        <v>41</v>
      </c>
      <c r="V781" t="s">
        <v>42</v>
      </c>
      <c r="W781">
        <v>2019</v>
      </c>
      <c r="X781" t="s">
        <v>37</v>
      </c>
      <c r="Y781" t="s">
        <v>38</v>
      </c>
      <c r="Z781">
        <v>17</v>
      </c>
      <c r="AA781">
        <v>0</v>
      </c>
      <c r="AB781">
        <v>33</v>
      </c>
      <c r="AC781">
        <v>0.8</v>
      </c>
      <c r="AD781">
        <v>0.203703666666667</v>
      </c>
      <c r="AE781">
        <v>572</v>
      </c>
      <c r="AF781" s="10">
        <f>VLOOKUP(AS781,[1]Hoja3!$B$2:$AO$841,17,FALSE)</f>
        <v>33</v>
      </c>
      <c r="AG781" s="10">
        <f>VLOOKUP(AS781,[1]Hoja3!$B$2:$AO$841,23,FALSE)</f>
        <v>0.8</v>
      </c>
      <c r="AH781" s="10">
        <f>VLOOKUP(AS781,[1]Hoja3!$B$2:$AO$841,28,FALSE)</f>
        <v>0.22222222222222221</v>
      </c>
      <c r="AI781" s="10" t="str">
        <f>VLOOKUP(AS781,[1]Hoja3!$B$2:$AO$841,19,FALSE)</f>
        <v>A4 Color Laser MFPs</v>
      </c>
      <c r="AJ781" s="10">
        <f>VLOOKUP(AS781,[1]Hoja3!$B$2:$AO$841,15,FALSE)</f>
        <v>0</v>
      </c>
      <c r="AK781">
        <f>IF(AE781=AY781,1,0)</f>
        <v>0</v>
      </c>
      <c r="AL781">
        <f>IF(AB781=AF781,1,0)</f>
        <v>1</v>
      </c>
      <c r="AM781">
        <f>IF(AC781=AG781,1,0)</f>
        <v>1</v>
      </c>
      <c r="AN781">
        <f>IF(AD781=AH781,1,0)</f>
        <v>0</v>
      </c>
      <c r="AO781">
        <f>IF(H781=AI781,1,0)</f>
        <v>1</v>
      </c>
      <c r="AP781">
        <f>IF(AJ781=AA781,1,0)</f>
        <v>1</v>
      </c>
      <c r="AQ781" s="8">
        <f>COUNTIF($A$2:$A$1228,A781)</f>
        <v>1</v>
      </c>
      <c r="AR781">
        <f>VLOOKUP(A781,[1]Hoja3!$C$2:$AO$841,39,FALSE)</f>
        <v>1</v>
      </c>
      <c r="AS781" t="str">
        <f>A781 &amp; COUNTIF(A$2:A781,A781)</f>
        <v>3RB7059521</v>
      </c>
      <c r="AT781" s="10">
        <f>VLOOKUP(AS781,[1]Hoja3!$B$2:$AO$841,38,FALSE)</f>
        <v>393.25000000000011</v>
      </c>
      <c r="AU781" s="9">
        <f>IF(AR781&gt;AQ781,1,0)</f>
        <v>0</v>
      </c>
      <c r="AV781">
        <f>IF(P781="NA",2,IF(OR(F781="INSTALACION NUEVA",F781="Mantenimiento preventivo"),3,IF(AND(AB781&lt;AF781,AK781&lt;&gt;1),4,IF(AT781&gt;AE781,1,0))))</f>
        <v>0</v>
      </c>
    </row>
    <row r="782" spans="1:48" x14ac:dyDescent="0.25">
      <c r="A782" t="s">
        <v>893</v>
      </c>
      <c r="B782">
        <v>2019</v>
      </c>
      <c r="C782" t="s">
        <v>37</v>
      </c>
      <c r="D782" t="s">
        <v>38</v>
      </c>
      <c r="E782">
        <v>16</v>
      </c>
      <c r="F782" t="s">
        <v>44</v>
      </c>
      <c r="G782">
        <v>0</v>
      </c>
      <c r="I782" t="s">
        <v>33</v>
      </c>
      <c r="J782" t="s">
        <v>33</v>
      </c>
      <c r="K782" t="s">
        <v>33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R782" t="s">
        <v>33</v>
      </c>
      <c r="S782" t="s">
        <v>33</v>
      </c>
      <c r="U782" t="s">
        <v>34</v>
      </c>
      <c r="V782" t="s">
        <v>50</v>
      </c>
      <c r="W782">
        <v>2019</v>
      </c>
      <c r="X782" t="s">
        <v>37</v>
      </c>
      <c r="Y782" t="s">
        <v>38</v>
      </c>
      <c r="Z782">
        <v>16</v>
      </c>
      <c r="AA782" t="s">
        <v>33</v>
      </c>
      <c r="AB782">
        <v>20</v>
      </c>
      <c r="AC782">
        <v>0</v>
      </c>
      <c r="AD782">
        <v>0</v>
      </c>
      <c r="AE782">
        <v>0</v>
      </c>
      <c r="AF782" s="10" t="e">
        <f>VLOOKUP(AS782,[1]Hoja3!$B$2:$AO$841,17,FALSE)</f>
        <v>#N/A</v>
      </c>
      <c r="AG782" s="10" t="e">
        <f>VLOOKUP(AS782,[1]Hoja3!$B$2:$AO$841,23,FALSE)</f>
        <v>#N/A</v>
      </c>
      <c r="AH782" s="10" t="e">
        <f>VLOOKUP(AS782,[1]Hoja3!$B$2:$AO$841,28,FALSE)</f>
        <v>#N/A</v>
      </c>
      <c r="AI782" s="10" t="e">
        <f>VLOOKUP(AS782,[1]Hoja3!$B$2:$AO$841,19,FALSE)</f>
        <v>#N/A</v>
      </c>
      <c r="AJ782" s="10"/>
      <c r="AK782">
        <f>IF(AE782=AY782,1,0)</f>
        <v>1</v>
      </c>
      <c r="AL782" t="e">
        <f>IF(AB782=AF782,1,0)</f>
        <v>#N/A</v>
      </c>
      <c r="AM782" t="e">
        <f>IF(AC782=AG782,1,0)</f>
        <v>#N/A</v>
      </c>
      <c r="AN782" t="e">
        <f>IF(AD782=AH782,1,0)</f>
        <v>#N/A</v>
      </c>
      <c r="AO782" t="e">
        <f>IF(H782=AI782,1,0)</f>
        <v>#N/A</v>
      </c>
      <c r="AQ782" s="8">
        <f>COUNTIF($A$2:$A$1228,A782)</f>
        <v>1</v>
      </c>
      <c r="AR782" t="e">
        <f>VLOOKUP(A782,[1]Hoja3!$C$2:$AO$841,39,FALSE)</f>
        <v>#N/A</v>
      </c>
      <c r="AS782" t="str">
        <f>A782 &amp; COUNTIF(A$2:A782,A782)</f>
        <v>09HB3315141</v>
      </c>
      <c r="AT782" s="10" t="e">
        <f>VLOOKUP(AS782,[1]Hoja3!$B$2:$AO$841,38,FALSE)</f>
        <v>#N/A</v>
      </c>
      <c r="AU782" s="9" t="e">
        <f>IF(AR782&gt;AQ782,1,0)</f>
        <v>#N/A</v>
      </c>
    </row>
    <row r="783" spans="1:48" x14ac:dyDescent="0.25">
      <c r="A783" t="s">
        <v>894</v>
      </c>
      <c r="B783">
        <v>2019</v>
      </c>
      <c r="C783" t="s">
        <v>37</v>
      </c>
      <c r="D783" t="s">
        <v>38</v>
      </c>
      <c r="E783">
        <v>16</v>
      </c>
      <c r="F783" t="s">
        <v>44</v>
      </c>
      <c r="G783">
        <v>0</v>
      </c>
      <c r="I783" t="s">
        <v>33</v>
      </c>
      <c r="J783" t="s">
        <v>33</v>
      </c>
      <c r="K783" t="s">
        <v>33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R783" t="s">
        <v>33</v>
      </c>
      <c r="S783" t="s">
        <v>33</v>
      </c>
      <c r="U783" t="s">
        <v>45</v>
      </c>
      <c r="V783" t="s">
        <v>50</v>
      </c>
      <c r="W783">
        <v>2019</v>
      </c>
      <c r="X783" t="s">
        <v>37</v>
      </c>
      <c r="Y783" t="s">
        <v>38</v>
      </c>
      <c r="Z783">
        <v>16</v>
      </c>
      <c r="AA783" t="s">
        <v>33</v>
      </c>
      <c r="AB783">
        <v>20</v>
      </c>
      <c r="AC783">
        <v>0</v>
      </c>
      <c r="AD783">
        <v>0</v>
      </c>
      <c r="AE783">
        <v>0</v>
      </c>
      <c r="AF783" s="10" t="e">
        <f>VLOOKUP(AS783,[1]Hoja3!$B$2:$AO$841,17,FALSE)</f>
        <v>#N/A</v>
      </c>
      <c r="AG783" s="10" t="e">
        <f>VLOOKUP(AS783,[1]Hoja3!$B$2:$AO$841,23,FALSE)</f>
        <v>#N/A</v>
      </c>
      <c r="AH783" s="10" t="e">
        <f>VLOOKUP(AS783,[1]Hoja3!$B$2:$AO$841,28,FALSE)</f>
        <v>#N/A</v>
      </c>
      <c r="AI783" s="10" t="e">
        <f>VLOOKUP(AS783,[1]Hoja3!$B$2:$AO$841,19,FALSE)</f>
        <v>#N/A</v>
      </c>
      <c r="AJ783" s="10"/>
      <c r="AK783">
        <f>IF(AE783=AY783,1,0)</f>
        <v>1</v>
      </c>
      <c r="AL783" t="e">
        <f>IF(AB783=AF783,1,0)</f>
        <v>#N/A</v>
      </c>
      <c r="AM783" t="e">
        <f>IF(AC783=AG783,1,0)</f>
        <v>#N/A</v>
      </c>
      <c r="AN783" t="e">
        <f>IF(AD783=AH783,1,0)</f>
        <v>#N/A</v>
      </c>
      <c r="AO783" t="e">
        <f>IF(H783=AI783,1,0)</f>
        <v>#N/A</v>
      </c>
      <c r="AQ783" s="8">
        <f>COUNTIF($A$2:$A$1228,A783)</f>
        <v>1</v>
      </c>
      <c r="AR783" t="e">
        <f>VLOOKUP(A783,[1]Hoja3!$C$2:$AO$841,39,FALSE)</f>
        <v>#N/A</v>
      </c>
      <c r="AS783" t="str">
        <f>A783 &amp; COUNTIF(A$2:A783,A783)</f>
        <v>0Y4X8488531</v>
      </c>
      <c r="AT783" s="10" t="e">
        <f>VLOOKUP(AS783,[1]Hoja3!$B$2:$AO$841,38,FALSE)</f>
        <v>#N/A</v>
      </c>
      <c r="AU783" s="9" t="e">
        <f>IF(AR783&gt;AQ783,1,0)</f>
        <v>#N/A</v>
      </c>
    </row>
    <row r="784" spans="1:48" x14ac:dyDescent="0.25">
      <c r="A784" t="s">
        <v>510</v>
      </c>
      <c r="B784">
        <v>2019</v>
      </c>
      <c r="C784" t="s">
        <v>37</v>
      </c>
      <c r="D784" t="s">
        <v>38</v>
      </c>
      <c r="E784">
        <v>16</v>
      </c>
      <c r="F784" t="s">
        <v>40</v>
      </c>
      <c r="G784">
        <v>1.8</v>
      </c>
      <c r="H784" t="s">
        <v>58</v>
      </c>
      <c r="I784">
        <v>655</v>
      </c>
      <c r="J784">
        <v>1365</v>
      </c>
      <c r="K784">
        <v>0</v>
      </c>
      <c r="L784">
        <v>0</v>
      </c>
      <c r="M784">
        <v>0.6</v>
      </c>
      <c r="N784">
        <v>0.8</v>
      </c>
      <c r="O784">
        <v>1.05</v>
      </c>
      <c r="P784">
        <v>1.1000000000000001</v>
      </c>
      <c r="Q784" t="s">
        <v>46</v>
      </c>
      <c r="R784">
        <v>5</v>
      </c>
      <c r="S784">
        <v>9</v>
      </c>
      <c r="T784" t="s">
        <v>47</v>
      </c>
      <c r="U784" t="s">
        <v>58</v>
      </c>
      <c r="V784" t="s">
        <v>42</v>
      </c>
      <c r="W784">
        <v>2019</v>
      </c>
      <c r="X784" t="s">
        <v>37</v>
      </c>
      <c r="Y784" t="s">
        <v>38</v>
      </c>
      <c r="Z784">
        <v>17</v>
      </c>
      <c r="AA784">
        <v>0</v>
      </c>
      <c r="AB784">
        <v>68</v>
      </c>
      <c r="AC784">
        <v>1.1000000000000001</v>
      </c>
      <c r="AD784">
        <v>0.36</v>
      </c>
      <c r="AE784">
        <v>1501.5</v>
      </c>
      <c r="AF784" s="10">
        <f>VLOOKUP(AS784,[1]Hoja3!$B$2:$AO$841,17,FALSE)</f>
        <v>71</v>
      </c>
      <c r="AG784" s="10">
        <f>VLOOKUP(AS784,[1]Hoja3!$B$2:$AO$841,23,FALSE)</f>
        <v>1.1000000000000001</v>
      </c>
      <c r="AH784" s="10">
        <f>VLOOKUP(AS784,[1]Hoja3!$B$2:$AO$841,28,FALSE)</f>
        <v>0.35</v>
      </c>
      <c r="AI784" s="10" t="str">
        <f>VLOOKUP(AS784,[1]Hoja3!$B$2:$AO$841,19,FALSE)</f>
        <v>Departmental Digital</v>
      </c>
      <c r="AJ784" s="10">
        <f>VLOOKUP(AS784,[1]Hoja3!$B$2:$AO$841,15,FALSE)</f>
        <v>0</v>
      </c>
      <c r="AK784">
        <f>IF(AE784=AY784,1,0)</f>
        <v>0</v>
      </c>
      <c r="AL784">
        <f>IF(AB784=AF784,1,0)</f>
        <v>0</v>
      </c>
      <c r="AM784">
        <f>IF(AC784=AG784,1,0)</f>
        <v>1</v>
      </c>
      <c r="AN784">
        <f>IF(AD784=AH784,1,0)</f>
        <v>0</v>
      </c>
      <c r="AO784">
        <f>IF(H784=AI784,1,0)</f>
        <v>1</v>
      </c>
      <c r="AP784">
        <f>IF(AJ784=AA784,1,0)</f>
        <v>1</v>
      </c>
      <c r="AQ784" s="8">
        <f>COUNTIF($A$2:$A$1228,A784)</f>
        <v>1</v>
      </c>
      <c r="AR784">
        <f>VLOOKUP(A784,[1]Hoja3!$C$2:$AO$841,39,FALSE)</f>
        <v>1</v>
      </c>
      <c r="AS784" t="str">
        <f>A784 &amp; COUNTIF(A$2:A784,A784)</f>
        <v>0EX96651931</v>
      </c>
      <c r="AT784" s="10">
        <f>VLOOKUP(AS784,[1]Hoja3!$B$2:$AO$841,38,FALSE)</f>
        <v>1501.5000000000002</v>
      </c>
      <c r="AU784" s="9">
        <f>IF(AR784&gt;AQ784,1,0)</f>
        <v>0</v>
      </c>
      <c r="AV784">
        <f>IF(P784="NA",2,IF(OR(F784="INSTALACION NUEVA",F784="Mantenimiento preventivo"),3,IF(AND(AB784&lt;AF784,AK784&lt;&gt;1),4,IF(AT784&gt;AE784,1,0))))</f>
        <v>4</v>
      </c>
    </row>
    <row r="785" spans="1:48" x14ac:dyDescent="0.25">
      <c r="A785" t="s">
        <v>501</v>
      </c>
      <c r="B785">
        <v>2019</v>
      </c>
      <c r="C785" t="s">
        <v>37</v>
      </c>
      <c r="D785" t="s">
        <v>38</v>
      </c>
      <c r="E785">
        <v>16</v>
      </c>
      <c r="F785" t="s">
        <v>40</v>
      </c>
      <c r="G785">
        <v>1.2833330000000001</v>
      </c>
      <c r="H785" t="s">
        <v>71</v>
      </c>
      <c r="I785">
        <v>468</v>
      </c>
      <c r="J785">
        <v>715</v>
      </c>
      <c r="K785">
        <v>0</v>
      </c>
      <c r="L785">
        <v>0</v>
      </c>
      <c r="M785">
        <v>0</v>
      </c>
      <c r="N785">
        <v>0.6</v>
      </c>
      <c r="O785">
        <v>0.8</v>
      </c>
      <c r="P785">
        <v>1.05</v>
      </c>
      <c r="Q785" t="s">
        <v>46</v>
      </c>
      <c r="R785">
        <v>5</v>
      </c>
      <c r="S785">
        <v>9</v>
      </c>
      <c r="T785" t="s">
        <v>47</v>
      </c>
      <c r="U785" t="s">
        <v>34</v>
      </c>
      <c r="V785" t="s">
        <v>55</v>
      </c>
      <c r="W785">
        <v>2019</v>
      </c>
      <c r="X785" t="s">
        <v>37</v>
      </c>
      <c r="Y785" t="s">
        <v>38</v>
      </c>
      <c r="Z785">
        <v>16</v>
      </c>
      <c r="AA785">
        <v>0</v>
      </c>
      <c r="AB785">
        <v>57</v>
      </c>
      <c r="AC785">
        <v>0.8</v>
      </c>
      <c r="AD785">
        <v>0.25666660000000002</v>
      </c>
      <c r="AE785">
        <v>572</v>
      </c>
      <c r="AF785" s="10">
        <f>VLOOKUP(AS785,[1]Hoja3!$B$2:$AO$841,17,FALSE)</f>
        <v>62</v>
      </c>
      <c r="AG785" s="10">
        <f>VLOOKUP(AS785,[1]Hoja3!$B$2:$AO$841,23,FALSE)</f>
        <v>1.05</v>
      </c>
      <c r="AH785" s="10">
        <f>VLOOKUP(AS785,[1]Hoja3!$B$2:$AO$841,28,FALSE)</f>
        <v>0.3</v>
      </c>
      <c r="AI785" s="10" t="str">
        <f>VLOOKUP(AS785,[1]Hoja3!$B$2:$AO$841,19,FALSE)</f>
        <v>Entry Mono Printers</v>
      </c>
      <c r="AJ785" s="10">
        <f>VLOOKUP(AS785,[1]Hoja3!$B$2:$AO$841,15,FALSE)</f>
        <v>0</v>
      </c>
      <c r="AK785">
        <f>IF(AE785=AY785,1,0)</f>
        <v>0</v>
      </c>
      <c r="AL785">
        <f>IF(AB785=AF785,1,0)</f>
        <v>0</v>
      </c>
      <c r="AM785">
        <f>IF(AC785=AG785,1,0)</f>
        <v>0</v>
      </c>
      <c r="AN785">
        <f>IF(AD785=AH785,1,0)</f>
        <v>0</v>
      </c>
      <c r="AO785">
        <f>IF(H785=AI785,1,0)</f>
        <v>1</v>
      </c>
      <c r="AP785">
        <f>IF(AJ785=AA785,1,0)</f>
        <v>1</v>
      </c>
      <c r="AQ785" s="8">
        <f>COUNTIF($A$2:$A$1228,A785)</f>
        <v>1</v>
      </c>
      <c r="AR785">
        <f>VLOOKUP(A785,[1]Hoja3!$C$2:$AO$841,39,FALSE)</f>
        <v>1</v>
      </c>
      <c r="AS785" t="str">
        <f>A785 &amp; COUNTIF(A$2:A785,A785)</f>
        <v>0A4T5541111</v>
      </c>
      <c r="AT785" s="10">
        <f>VLOOKUP(AS785,[1]Hoja3!$B$2:$AO$841,38,FALSE)</f>
        <v>750.75000000000011</v>
      </c>
      <c r="AU785" s="9">
        <f>IF(AR785&gt;AQ785,1,0)</f>
        <v>0</v>
      </c>
      <c r="AV785">
        <f>IF(P785="NA",2,IF(OR(F785="INSTALACION NUEVA",F785="Mantenimiento preventivo"),3,IF(AND(AB785&lt;AF785,AK785&lt;&gt;1),4,IF(AT785&gt;AE785,1,0))))</f>
        <v>4</v>
      </c>
    </row>
    <row r="786" spans="1:48" x14ac:dyDescent="0.25">
      <c r="A786" t="s">
        <v>508</v>
      </c>
      <c r="B786">
        <v>2019</v>
      </c>
      <c r="C786" t="s">
        <v>37</v>
      </c>
      <c r="D786" t="s">
        <v>38</v>
      </c>
      <c r="E786">
        <v>16</v>
      </c>
      <c r="F786" t="s">
        <v>40</v>
      </c>
      <c r="G786">
        <v>3.1166670000000001</v>
      </c>
      <c r="H786" t="s">
        <v>58</v>
      </c>
      <c r="I786">
        <v>655</v>
      </c>
      <c r="J786">
        <v>1365</v>
      </c>
      <c r="K786">
        <v>0</v>
      </c>
      <c r="L786">
        <v>0</v>
      </c>
      <c r="M786">
        <v>0.6</v>
      </c>
      <c r="N786">
        <v>0.8</v>
      </c>
      <c r="O786">
        <v>1.05</v>
      </c>
      <c r="P786">
        <v>1.1000000000000001</v>
      </c>
      <c r="Q786" t="s">
        <v>46</v>
      </c>
      <c r="R786">
        <v>5</v>
      </c>
      <c r="S786">
        <v>9</v>
      </c>
      <c r="T786" t="s">
        <v>47</v>
      </c>
      <c r="U786" t="s">
        <v>58</v>
      </c>
      <c r="V786" t="s">
        <v>42</v>
      </c>
      <c r="W786">
        <v>2019</v>
      </c>
      <c r="X786" t="s">
        <v>37</v>
      </c>
      <c r="Y786" t="s">
        <v>38</v>
      </c>
      <c r="Z786">
        <v>16</v>
      </c>
      <c r="AA786">
        <v>0</v>
      </c>
      <c r="AB786">
        <v>25</v>
      </c>
      <c r="AC786">
        <v>0.8</v>
      </c>
      <c r="AD786">
        <v>0.62333340000000004</v>
      </c>
      <c r="AE786">
        <v>1092</v>
      </c>
      <c r="AF786" s="10">
        <f>VLOOKUP(AS786,[1]Hoja3!$B$2:$AO$841,17,FALSE)</f>
        <v>25</v>
      </c>
      <c r="AG786" s="10">
        <f>VLOOKUP(AS786,[1]Hoja3!$B$2:$AO$841,23,FALSE)</f>
        <v>0.8</v>
      </c>
      <c r="AH786" s="10">
        <f>VLOOKUP(AS786,[1]Hoja3!$B$2:$AO$841,28,FALSE)</f>
        <v>0.67400000000000004</v>
      </c>
      <c r="AI786" s="10" t="str">
        <f>VLOOKUP(AS786,[1]Hoja3!$B$2:$AO$841,19,FALSE)</f>
        <v>Departmental Digital</v>
      </c>
      <c r="AJ786" s="10">
        <f>VLOOKUP(AS786,[1]Hoja3!$B$2:$AO$841,15,FALSE)</f>
        <v>0</v>
      </c>
      <c r="AK786">
        <f>IF(AE786=AY786,1,0)</f>
        <v>0</v>
      </c>
      <c r="AL786">
        <f>IF(AB786=AF786,1,0)</f>
        <v>1</v>
      </c>
      <c r="AM786">
        <f>IF(AC786=AG786,1,0)</f>
        <v>1</v>
      </c>
      <c r="AN786">
        <f>IF(AD786=AH786,1,0)</f>
        <v>0</v>
      </c>
      <c r="AO786">
        <f>IF(H786=AI786,1,0)</f>
        <v>1</v>
      </c>
      <c r="AP786">
        <f>IF(AJ786=AA786,1,0)</f>
        <v>1</v>
      </c>
      <c r="AQ786" s="8">
        <f>COUNTIF($A$2:$A$1228,A786)</f>
        <v>2</v>
      </c>
      <c r="AR786">
        <f>VLOOKUP(A786,[1]Hoja3!$C$2:$AO$841,39,FALSE)</f>
        <v>2</v>
      </c>
      <c r="AS786" t="str">
        <f>A786 &amp; COUNTIF(A$2:A786,A786)</f>
        <v>0EX92931211</v>
      </c>
      <c r="AT786" s="10">
        <f>VLOOKUP(AS786,[1]Hoja3!$B$2:$AO$841,38,FALSE)</f>
        <v>1092</v>
      </c>
      <c r="AU786" s="9">
        <f>IF(AR786&gt;AQ786,1,0)</f>
        <v>0</v>
      </c>
      <c r="AV786">
        <f>IF(P786="NA",2,IF(OR(F786="INSTALACION NUEVA",F786="Mantenimiento preventivo"),3,IF(AND(AB786&lt;AF786,AK786&lt;&gt;1),4,IF(AT786&gt;AE786,1,0))))</f>
        <v>0</v>
      </c>
    </row>
    <row r="787" spans="1:48" x14ac:dyDescent="0.25">
      <c r="A787" t="s">
        <v>843</v>
      </c>
      <c r="B787">
        <v>2019</v>
      </c>
      <c r="C787" t="s">
        <v>37</v>
      </c>
      <c r="D787" t="s">
        <v>38</v>
      </c>
      <c r="E787">
        <v>16</v>
      </c>
      <c r="F787" t="s">
        <v>44</v>
      </c>
      <c r="G787">
        <v>0</v>
      </c>
      <c r="I787" t="s">
        <v>33</v>
      </c>
      <c r="J787" t="s">
        <v>33</v>
      </c>
      <c r="K787" t="s">
        <v>33</v>
      </c>
      <c r="L787" t="s">
        <v>33</v>
      </c>
      <c r="M787" t="s">
        <v>33</v>
      </c>
      <c r="N787" t="s">
        <v>33</v>
      </c>
      <c r="O787" t="s">
        <v>33</v>
      </c>
      <c r="P787" t="s">
        <v>33</v>
      </c>
      <c r="R787" t="s">
        <v>33</v>
      </c>
      <c r="S787" t="s">
        <v>33</v>
      </c>
      <c r="U787" t="s">
        <v>34</v>
      </c>
      <c r="V787" t="s">
        <v>50</v>
      </c>
      <c r="W787">
        <v>2019</v>
      </c>
      <c r="X787" t="s">
        <v>37</v>
      </c>
      <c r="Y787" t="s">
        <v>38</v>
      </c>
      <c r="Z787">
        <v>16</v>
      </c>
      <c r="AA787" t="s">
        <v>33</v>
      </c>
      <c r="AB787">
        <v>6</v>
      </c>
      <c r="AC787">
        <v>0</v>
      </c>
      <c r="AD787">
        <v>0</v>
      </c>
      <c r="AE787">
        <v>0</v>
      </c>
      <c r="AF787" s="10" t="e">
        <f>VLOOKUP(AS787,[1]Hoja3!$B$2:$AO$841,17,FALSE)</f>
        <v>#N/A</v>
      </c>
      <c r="AG787" s="10" t="e">
        <f>VLOOKUP(AS787,[1]Hoja3!$B$2:$AO$841,23,FALSE)</f>
        <v>#N/A</v>
      </c>
      <c r="AH787" s="10" t="e">
        <f>VLOOKUP(AS787,[1]Hoja3!$B$2:$AO$841,28,FALSE)</f>
        <v>#N/A</v>
      </c>
      <c r="AI787" s="10" t="e">
        <f>VLOOKUP(AS787,[1]Hoja3!$B$2:$AO$841,19,FALSE)</f>
        <v>#N/A</v>
      </c>
      <c r="AJ787" s="10"/>
      <c r="AK787">
        <f>IF(AE787=AY787,1,0)</f>
        <v>1</v>
      </c>
      <c r="AL787" t="e">
        <f>IF(AB787=AF787,1,0)</f>
        <v>#N/A</v>
      </c>
      <c r="AM787" t="e">
        <f>IF(AC787=AG787,1,0)</f>
        <v>#N/A</v>
      </c>
      <c r="AN787" t="e">
        <f>IF(AD787=AH787,1,0)</f>
        <v>#N/A</v>
      </c>
      <c r="AO787" t="e">
        <f>IF(H787=AI787,1,0)</f>
        <v>#N/A</v>
      </c>
      <c r="AQ787" s="8">
        <f>COUNTIF($A$2:$A$1228,A787)</f>
        <v>2</v>
      </c>
      <c r="AR787" t="e">
        <f>VLOOKUP(A787,[1]Hoja3!$C$2:$AO$841,39,FALSE)</f>
        <v>#N/A</v>
      </c>
      <c r="AS787" t="str">
        <f>A787 &amp; COUNTIF(A$2:A787,A787)</f>
        <v>09HB3315172</v>
      </c>
      <c r="AT787" s="10" t="e">
        <f>VLOOKUP(AS787,[1]Hoja3!$B$2:$AO$841,38,FALSE)</f>
        <v>#N/A</v>
      </c>
      <c r="AU787" s="9" t="e">
        <f>IF(AR787&gt;AQ787,1,0)</f>
        <v>#N/A</v>
      </c>
    </row>
    <row r="788" spans="1:48" x14ac:dyDescent="0.25">
      <c r="A788" t="s">
        <v>502</v>
      </c>
      <c r="B788">
        <v>2019</v>
      </c>
      <c r="C788" t="s">
        <v>37</v>
      </c>
      <c r="D788" t="s">
        <v>38</v>
      </c>
      <c r="E788">
        <v>16</v>
      </c>
      <c r="F788" t="s">
        <v>40</v>
      </c>
      <c r="G788">
        <v>2.1666669999999999</v>
      </c>
      <c r="H788" t="s">
        <v>71</v>
      </c>
      <c r="I788">
        <v>468</v>
      </c>
      <c r="J788">
        <v>715</v>
      </c>
      <c r="K788">
        <v>0</v>
      </c>
      <c r="L788">
        <v>0</v>
      </c>
      <c r="M788">
        <v>0</v>
      </c>
      <c r="N788">
        <v>0.6</v>
      </c>
      <c r="O788">
        <v>0.8</v>
      </c>
      <c r="P788">
        <v>1.05</v>
      </c>
      <c r="Q788" t="s">
        <v>46</v>
      </c>
      <c r="R788">
        <v>5</v>
      </c>
      <c r="S788">
        <v>9</v>
      </c>
      <c r="T788" t="s">
        <v>47</v>
      </c>
      <c r="U788" t="s">
        <v>34</v>
      </c>
      <c r="V788" t="s">
        <v>50</v>
      </c>
      <c r="W788">
        <v>2019</v>
      </c>
      <c r="X788" t="s">
        <v>37</v>
      </c>
      <c r="Y788" t="s">
        <v>38</v>
      </c>
      <c r="Z788">
        <v>22</v>
      </c>
      <c r="AA788">
        <v>0</v>
      </c>
      <c r="AB788">
        <v>61</v>
      </c>
      <c r="AC788">
        <v>1.05</v>
      </c>
      <c r="AD788">
        <v>0.43333339999999998</v>
      </c>
      <c r="AE788">
        <v>750.75</v>
      </c>
      <c r="AF788" s="10">
        <f>VLOOKUP(AS788,[1]Hoja3!$B$2:$AO$841,17,FALSE)</f>
        <v>61</v>
      </c>
      <c r="AG788" s="10">
        <f>VLOOKUP(AS788,[1]Hoja3!$B$2:$AO$841,23,FALSE)</f>
        <v>1.05</v>
      </c>
      <c r="AH788" s="10">
        <f>VLOOKUP(AS788,[1]Hoja3!$B$2:$AO$841,28,FALSE)</f>
        <v>0.48799999999999999</v>
      </c>
      <c r="AI788" s="10" t="str">
        <f>VLOOKUP(AS788,[1]Hoja3!$B$2:$AO$841,19,FALSE)</f>
        <v>Entry Mono Printers</v>
      </c>
      <c r="AJ788" s="10">
        <f>VLOOKUP(AS788,[1]Hoja3!$B$2:$AO$841,15,FALSE)</f>
        <v>0</v>
      </c>
      <c r="AK788">
        <f>IF(AE788=AY788,1,0)</f>
        <v>0</v>
      </c>
      <c r="AL788">
        <f>IF(AB788=AF788,1,0)</f>
        <v>1</v>
      </c>
      <c r="AM788">
        <f>IF(AC788=AG788,1,0)</f>
        <v>1</v>
      </c>
      <c r="AN788">
        <f>IF(AD788=AH788,1,0)</f>
        <v>0</v>
      </c>
      <c r="AO788">
        <f>IF(H788=AI788,1,0)</f>
        <v>1</v>
      </c>
      <c r="AP788">
        <f>IF(AJ788=AA788,1,0)</f>
        <v>1</v>
      </c>
      <c r="AQ788" s="8">
        <f>COUNTIF($A$2:$A$1228,A788)</f>
        <v>1</v>
      </c>
      <c r="AR788">
        <f>VLOOKUP(A788,[1]Hoja3!$C$2:$AO$841,39,FALSE)</f>
        <v>1</v>
      </c>
      <c r="AS788" t="str">
        <f>A788 &amp; COUNTIF(A$2:A788,A788)</f>
        <v>0A4T5588791</v>
      </c>
      <c r="AT788" s="10">
        <f>VLOOKUP(AS788,[1]Hoja3!$B$2:$AO$841,38,FALSE)</f>
        <v>750.75000000000011</v>
      </c>
      <c r="AU788" s="9">
        <f>IF(AR788&gt;AQ788,1,0)</f>
        <v>0</v>
      </c>
      <c r="AV788">
        <f>IF(P788="NA",2,IF(OR(F788="INSTALACION NUEVA",F788="Mantenimiento preventivo"),3,IF(AND(AB788&lt;AF788,AK788&lt;&gt;1),4,IF(AT788&gt;AE788,1,0))))</f>
        <v>0</v>
      </c>
    </row>
    <row r="789" spans="1:48" x14ac:dyDescent="0.25">
      <c r="A789" t="s">
        <v>895</v>
      </c>
      <c r="B789">
        <v>2019</v>
      </c>
      <c r="C789" t="s">
        <v>37</v>
      </c>
      <c r="D789" t="s">
        <v>38</v>
      </c>
      <c r="E789">
        <v>16</v>
      </c>
      <c r="F789" t="s">
        <v>40</v>
      </c>
      <c r="G789">
        <v>0.48333330000000002</v>
      </c>
      <c r="H789" t="s">
        <v>71</v>
      </c>
      <c r="I789">
        <v>468</v>
      </c>
      <c r="J789">
        <v>715</v>
      </c>
      <c r="K789">
        <v>0</v>
      </c>
      <c r="L789">
        <v>0</v>
      </c>
      <c r="M789">
        <v>0</v>
      </c>
      <c r="N789">
        <v>0.6</v>
      </c>
      <c r="O789">
        <v>0.8</v>
      </c>
      <c r="P789">
        <v>1.05</v>
      </c>
      <c r="Q789" t="s">
        <v>46</v>
      </c>
      <c r="R789">
        <v>5</v>
      </c>
      <c r="S789">
        <v>9</v>
      </c>
      <c r="T789" t="s">
        <v>85</v>
      </c>
      <c r="U789" t="s">
        <v>71</v>
      </c>
      <c r="V789" t="s">
        <v>61</v>
      </c>
      <c r="W789">
        <v>2019</v>
      </c>
      <c r="X789" t="s">
        <v>37</v>
      </c>
      <c r="Y789" t="s">
        <v>38</v>
      </c>
      <c r="Z789">
        <v>22</v>
      </c>
      <c r="AA789">
        <v>1</v>
      </c>
      <c r="AB789">
        <v>201</v>
      </c>
      <c r="AC789">
        <v>0</v>
      </c>
      <c r="AD789">
        <v>0</v>
      </c>
      <c r="AE789">
        <v>0</v>
      </c>
      <c r="AF789" s="10" t="e">
        <f>VLOOKUP(AS789,[1]Hoja3!$B$2:$AO$841,17,FALSE)</f>
        <v>#N/A</v>
      </c>
      <c r="AG789" s="10" t="e">
        <f>VLOOKUP(AS789,[1]Hoja3!$B$2:$AO$841,23,FALSE)</f>
        <v>#N/A</v>
      </c>
      <c r="AH789" s="10" t="e">
        <f>VLOOKUP(AS789,[1]Hoja3!$B$2:$AO$841,28,FALSE)</f>
        <v>#N/A</v>
      </c>
      <c r="AI789" s="10" t="e">
        <f>VLOOKUP(AS789,[1]Hoja3!$B$2:$AO$841,19,FALSE)</f>
        <v>#N/A</v>
      </c>
      <c r="AJ789" s="10"/>
      <c r="AK789">
        <f>IF(AE789=AY789,1,0)</f>
        <v>1</v>
      </c>
      <c r="AL789" t="e">
        <f>IF(AB789=AF789,1,0)</f>
        <v>#N/A</v>
      </c>
      <c r="AM789" t="e">
        <f>IF(AC789=AG789,1,0)</f>
        <v>#N/A</v>
      </c>
      <c r="AN789" t="e">
        <f>IF(AD789=AH789,1,0)</f>
        <v>#N/A</v>
      </c>
      <c r="AO789" t="e">
        <f>IF(H789=AI789,1,0)</f>
        <v>#N/A</v>
      </c>
      <c r="AQ789" s="8">
        <f>COUNTIF($A$2:$A$1228,A789)</f>
        <v>1</v>
      </c>
      <c r="AR789" t="e">
        <f>VLOOKUP(A789,[1]Hoja3!$C$2:$AO$841,39,FALSE)</f>
        <v>#N/A</v>
      </c>
      <c r="AS789" t="str">
        <f>A789 &amp; COUNTIF(A$2:A789,A789)</f>
        <v>0XLT2811601</v>
      </c>
      <c r="AT789" s="10" t="e">
        <f>VLOOKUP(AS789,[1]Hoja3!$B$2:$AO$841,38,FALSE)</f>
        <v>#N/A</v>
      </c>
      <c r="AU789" s="9" t="e">
        <f>IF(AR789&gt;AQ789,1,0)</f>
        <v>#N/A</v>
      </c>
    </row>
    <row r="790" spans="1:48" x14ac:dyDescent="0.25">
      <c r="A790" t="s">
        <v>513</v>
      </c>
      <c r="B790">
        <v>2019</v>
      </c>
      <c r="C790" t="s">
        <v>37</v>
      </c>
      <c r="D790" t="s">
        <v>38</v>
      </c>
      <c r="E790">
        <v>16</v>
      </c>
      <c r="F790" t="s">
        <v>40</v>
      </c>
      <c r="G790">
        <v>6.7166670000000002</v>
      </c>
      <c r="H790" t="s">
        <v>48</v>
      </c>
      <c r="I790">
        <v>1116</v>
      </c>
      <c r="J790">
        <v>2145</v>
      </c>
      <c r="K790">
        <v>0.6</v>
      </c>
      <c r="L790">
        <v>0.8</v>
      </c>
      <c r="M790">
        <v>1.05</v>
      </c>
      <c r="N790">
        <v>1.1000000000000001</v>
      </c>
      <c r="O790">
        <v>1.1499999999999999</v>
      </c>
      <c r="P790">
        <v>1.2</v>
      </c>
      <c r="Q790" t="s">
        <v>46</v>
      </c>
      <c r="R790">
        <v>3</v>
      </c>
      <c r="S790">
        <v>6</v>
      </c>
      <c r="T790" t="s">
        <v>47</v>
      </c>
      <c r="U790" t="s">
        <v>48</v>
      </c>
      <c r="V790" t="s">
        <v>50</v>
      </c>
      <c r="W790">
        <v>2019</v>
      </c>
      <c r="X790" t="s">
        <v>37</v>
      </c>
      <c r="Y790" t="s">
        <v>38</v>
      </c>
      <c r="Z790">
        <v>22</v>
      </c>
      <c r="AA790">
        <v>0</v>
      </c>
      <c r="AB790">
        <v>53</v>
      </c>
      <c r="AC790">
        <v>1.1499999999999999</v>
      </c>
      <c r="AD790">
        <v>2.2388889999999999</v>
      </c>
      <c r="AE790">
        <v>1802.39577375</v>
      </c>
      <c r="AF790" s="10">
        <f>VLOOKUP(AS790,[1]Hoja3!$B$2:$AO$841,17,FALSE)</f>
        <v>68</v>
      </c>
      <c r="AG790" s="10">
        <f>VLOOKUP(AS790,[1]Hoja3!$B$2:$AO$841,23,FALSE)</f>
        <v>1.2</v>
      </c>
      <c r="AH790" s="10">
        <f>VLOOKUP(AS790,[1]Hoja3!$B$2:$AO$841,28,FALSE)</f>
        <v>1.61</v>
      </c>
      <c r="AI790" s="10" t="str">
        <f>VLOOKUP(AS790,[1]Hoja3!$B$2:$AO$841,19,FALSE)</f>
        <v>High End Cut Sheet</v>
      </c>
      <c r="AJ790" s="10">
        <f>VLOOKUP(AS790,[1]Hoja3!$B$2:$AO$841,15,FALSE)</f>
        <v>0</v>
      </c>
      <c r="AK790">
        <f>IF(AE790=AY790,1,0)</f>
        <v>0</v>
      </c>
      <c r="AL790">
        <f>IF(AB790=AF790,1,0)</f>
        <v>0</v>
      </c>
      <c r="AM790">
        <f>IF(AC790=AG790,1,0)</f>
        <v>0</v>
      </c>
      <c r="AN790">
        <f>IF(AD790=AH790,1,0)</f>
        <v>0</v>
      </c>
      <c r="AO790">
        <f>IF(H790=AI790,1,0)</f>
        <v>1</v>
      </c>
      <c r="AP790">
        <f>IF(AJ790=AA790,1,0)</f>
        <v>1</v>
      </c>
      <c r="AQ790" s="8">
        <f>COUNTIF($A$2:$A$1228,A790)</f>
        <v>1</v>
      </c>
      <c r="AR790">
        <f>VLOOKUP(A790,[1]Hoja3!$C$2:$AO$841,39,FALSE)</f>
        <v>1</v>
      </c>
      <c r="AS790" t="str">
        <f>A790 &amp; COUNTIF(A$2:A790,A790)</f>
        <v>0UHA0020091</v>
      </c>
      <c r="AT790" s="10">
        <f>VLOOKUP(AS790,[1]Hoja3!$B$2:$AO$841,38,FALSE)</f>
        <v>2574</v>
      </c>
      <c r="AU790" s="9">
        <f>IF(AR790&gt;AQ790,1,0)</f>
        <v>0</v>
      </c>
      <c r="AV790">
        <f>IF(P790="NA",2,IF(OR(F790="INSTALACION NUEVA",F790="Mantenimiento preventivo"),3,IF(AND(AB790&lt;AF790,AK790&lt;&gt;1),4,IF(AT790&gt;AE790,1,0))))</f>
        <v>4</v>
      </c>
    </row>
    <row r="791" spans="1:48" x14ac:dyDescent="0.25">
      <c r="A791" t="s">
        <v>449</v>
      </c>
      <c r="B791">
        <v>2019</v>
      </c>
      <c r="C791" t="s">
        <v>37</v>
      </c>
      <c r="D791" t="s">
        <v>38</v>
      </c>
      <c r="E791">
        <v>16</v>
      </c>
      <c r="F791" t="s">
        <v>44</v>
      </c>
      <c r="G791">
        <v>0</v>
      </c>
      <c r="H791" t="s">
        <v>58</v>
      </c>
      <c r="I791">
        <v>655</v>
      </c>
      <c r="J791">
        <v>1365</v>
      </c>
      <c r="K791">
        <v>0</v>
      </c>
      <c r="L791">
        <v>0</v>
      </c>
      <c r="M791">
        <v>0.6</v>
      </c>
      <c r="N791">
        <v>0.8</v>
      </c>
      <c r="O791">
        <v>1.05</v>
      </c>
      <c r="P791">
        <v>1.1000000000000001</v>
      </c>
      <c r="Q791" t="s">
        <v>46</v>
      </c>
      <c r="R791">
        <v>5</v>
      </c>
      <c r="S791">
        <v>9</v>
      </c>
      <c r="T791" t="s">
        <v>47</v>
      </c>
      <c r="U791" t="s">
        <v>45</v>
      </c>
      <c r="V791" t="s">
        <v>50</v>
      </c>
      <c r="W791">
        <v>2019</v>
      </c>
      <c r="X791" t="s">
        <v>37</v>
      </c>
      <c r="Y791" t="s">
        <v>38</v>
      </c>
      <c r="Z791">
        <v>16</v>
      </c>
      <c r="AA791">
        <v>0</v>
      </c>
      <c r="AB791">
        <v>0</v>
      </c>
      <c r="AC791">
        <v>0</v>
      </c>
      <c r="AD791">
        <v>0</v>
      </c>
      <c r="AE791">
        <v>1365</v>
      </c>
      <c r="AF791" s="10" t="e">
        <f>VLOOKUP(AS791,[1]Hoja3!$B$2:$AO$841,17,FALSE)</f>
        <v>#N/A</v>
      </c>
      <c r="AG791" s="10" t="e">
        <f>VLOOKUP(AS791,[1]Hoja3!$B$2:$AO$841,23,FALSE)</f>
        <v>#N/A</v>
      </c>
      <c r="AH791" s="10" t="e">
        <f>VLOOKUP(AS791,[1]Hoja3!$B$2:$AO$841,28,FALSE)</f>
        <v>#N/A</v>
      </c>
      <c r="AI791" s="10" t="e">
        <f>VLOOKUP(AS791,[1]Hoja3!$B$2:$AO$841,19,FALSE)</f>
        <v>#N/A</v>
      </c>
      <c r="AJ791" s="10"/>
      <c r="AK791">
        <f>IF(AE791=AY791,1,0)</f>
        <v>0</v>
      </c>
      <c r="AL791" t="e">
        <f>IF(AB791=AF791,1,0)</f>
        <v>#N/A</v>
      </c>
      <c r="AM791" t="e">
        <f>IF(AC791=AG791,1,0)</f>
        <v>#N/A</v>
      </c>
      <c r="AN791" t="e">
        <f>IF(AD791=AH791,1,0)</f>
        <v>#N/A</v>
      </c>
      <c r="AO791" t="e">
        <f>IF(H791=AI791,1,0)</f>
        <v>#N/A</v>
      </c>
      <c r="AQ791" s="8">
        <f>COUNTIF($A$2:$A$1228,A791)</f>
        <v>2</v>
      </c>
      <c r="AR791">
        <f>VLOOKUP(A791,[1]Hoja3!$C$2:$AO$841,39,FALSE)</f>
        <v>1</v>
      </c>
      <c r="AS791" t="str">
        <f>A791 &amp; COUNTIF(A$2:A791,A791)</f>
        <v>03AG8795442</v>
      </c>
      <c r="AT791" s="10" t="e">
        <f>VLOOKUP(AS791,[1]Hoja3!$B$2:$AO$841,38,FALSE)</f>
        <v>#N/A</v>
      </c>
      <c r="AU791" s="9">
        <f>IF(AR791&gt;AQ791,1,0)</f>
        <v>0</v>
      </c>
    </row>
    <row r="792" spans="1:48" x14ac:dyDescent="0.25">
      <c r="A792" t="s">
        <v>512</v>
      </c>
      <c r="B792">
        <v>2019</v>
      </c>
      <c r="C792" t="s">
        <v>37</v>
      </c>
      <c r="D792" t="s">
        <v>38</v>
      </c>
      <c r="E792">
        <v>16</v>
      </c>
      <c r="F792" t="s">
        <v>40</v>
      </c>
      <c r="G792">
        <v>0.63333329999999999</v>
      </c>
      <c r="H792" t="s">
        <v>66</v>
      </c>
      <c r="I792">
        <v>468</v>
      </c>
      <c r="J792">
        <v>715</v>
      </c>
      <c r="K792">
        <v>0</v>
      </c>
      <c r="L792">
        <v>0</v>
      </c>
      <c r="M792">
        <v>0</v>
      </c>
      <c r="N792">
        <v>0.6</v>
      </c>
      <c r="O792">
        <v>0.8</v>
      </c>
      <c r="P792">
        <v>1.05</v>
      </c>
      <c r="Q792" t="s">
        <v>46</v>
      </c>
      <c r="R792">
        <v>5</v>
      </c>
      <c r="S792">
        <v>9</v>
      </c>
      <c r="T792" t="s">
        <v>47</v>
      </c>
      <c r="U792" t="s">
        <v>64</v>
      </c>
      <c r="V792" t="s">
        <v>130</v>
      </c>
      <c r="W792">
        <v>2019</v>
      </c>
      <c r="X792" t="s">
        <v>37</v>
      </c>
      <c r="Y792" t="s">
        <v>38</v>
      </c>
      <c r="Z792">
        <v>25</v>
      </c>
      <c r="AA792">
        <v>0</v>
      </c>
      <c r="AB792">
        <v>54</v>
      </c>
      <c r="AC792">
        <v>0.8</v>
      </c>
      <c r="AD792">
        <v>0.12666665999999999</v>
      </c>
      <c r="AE792">
        <v>572</v>
      </c>
      <c r="AF792" s="10">
        <f>VLOOKUP(AS792,[1]Hoja3!$B$2:$AO$841,17,FALSE)</f>
        <v>55</v>
      </c>
      <c r="AG792" s="10">
        <f>VLOOKUP(AS792,[1]Hoja3!$B$2:$AO$841,23,FALSE)</f>
        <v>0.8</v>
      </c>
      <c r="AH792" s="10">
        <f>VLOOKUP(AS792,[1]Hoja3!$B$2:$AO$841,28,FALSE)</f>
        <v>0.17799999999999999</v>
      </c>
      <c r="AI792" s="10" t="str">
        <f>VLOOKUP(AS792,[1]Hoja3!$B$2:$AO$841,19,FALSE)</f>
        <v>Color Laser Printers</v>
      </c>
      <c r="AJ792" s="10">
        <f>VLOOKUP(AS792,[1]Hoja3!$B$2:$AO$841,15,FALSE)</f>
        <v>0</v>
      </c>
      <c r="AK792">
        <f>IF(AE792=AY792,1,0)</f>
        <v>0</v>
      </c>
      <c r="AL792">
        <f>IF(AB792=AF792,1,0)</f>
        <v>0</v>
      </c>
      <c r="AM792">
        <f>IF(AC792=AG792,1,0)</f>
        <v>1</v>
      </c>
      <c r="AN792">
        <f>IF(AD792=AH792,1,0)</f>
        <v>0</v>
      </c>
      <c r="AO792">
        <f>IF(H792=AI792,1,0)</f>
        <v>1</v>
      </c>
      <c r="AP792">
        <f>IF(AJ792=AA792,1,0)</f>
        <v>1</v>
      </c>
      <c r="AQ792" s="8">
        <f>COUNTIF($A$2:$A$1228,A792)</f>
        <v>1</v>
      </c>
      <c r="AR792">
        <f>VLOOKUP(A792,[1]Hoja3!$C$2:$AO$841,39,FALSE)</f>
        <v>1</v>
      </c>
      <c r="AS792" t="str">
        <f>A792 &amp; COUNTIF(A$2:A792,A792)</f>
        <v>0RXD1389721</v>
      </c>
      <c r="AT792" s="10">
        <f>VLOOKUP(AS792,[1]Hoja3!$B$2:$AO$841,38,FALSE)</f>
        <v>572.00000000000011</v>
      </c>
      <c r="AU792" s="9">
        <f>IF(AR792&gt;AQ792,1,0)</f>
        <v>0</v>
      </c>
      <c r="AV792">
        <f>IF(P792="NA",2,IF(OR(F792="INSTALACION NUEVA",F792="Mantenimiento preventivo"),3,IF(AND(AB792&lt;AF792,AK792&lt;&gt;1),4,IF(AT792&gt;AE792,1,0))))</f>
        <v>4</v>
      </c>
    </row>
    <row r="793" spans="1:48" x14ac:dyDescent="0.25">
      <c r="A793" t="s">
        <v>90</v>
      </c>
      <c r="B793">
        <v>2019</v>
      </c>
      <c r="C793" t="s">
        <v>37</v>
      </c>
      <c r="D793" t="s">
        <v>38</v>
      </c>
      <c r="E793">
        <v>16</v>
      </c>
      <c r="F793" t="s">
        <v>40</v>
      </c>
      <c r="G793">
        <v>2.4</v>
      </c>
      <c r="H793" t="s">
        <v>91</v>
      </c>
      <c r="I793">
        <v>803</v>
      </c>
      <c r="J793">
        <v>1573</v>
      </c>
      <c r="K793">
        <v>0.2</v>
      </c>
      <c r="L793">
        <v>0.6</v>
      </c>
      <c r="M793">
        <v>0.8</v>
      </c>
      <c r="N793">
        <v>1.05</v>
      </c>
      <c r="O793">
        <v>1.1000000000000001</v>
      </c>
      <c r="P793">
        <v>1.1499999999999999</v>
      </c>
      <c r="Q793" t="s">
        <v>46</v>
      </c>
      <c r="R793">
        <v>4</v>
      </c>
      <c r="S793">
        <v>6</v>
      </c>
      <c r="T793" t="s">
        <v>47</v>
      </c>
      <c r="U793" t="s">
        <v>91</v>
      </c>
      <c r="V793" t="s">
        <v>61</v>
      </c>
      <c r="W793">
        <v>2019</v>
      </c>
      <c r="X793" t="s">
        <v>37</v>
      </c>
      <c r="Y793" t="s">
        <v>38</v>
      </c>
      <c r="Z793">
        <v>16</v>
      </c>
      <c r="AA793">
        <v>0</v>
      </c>
      <c r="AB793">
        <v>13</v>
      </c>
      <c r="AC793">
        <v>0.8</v>
      </c>
      <c r="AD793">
        <v>0.6</v>
      </c>
      <c r="AE793">
        <v>1258.4000000000001</v>
      </c>
      <c r="AF793" s="10">
        <f>VLOOKUP(AS793,[1]Hoja3!$B$2:$AO$841,17,FALSE)</f>
        <v>175</v>
      </c>
      <c r="AG793" s="10">
        <f>VLOOKUP(AS793,[1]Hoja3!$B$2:$AO$841,23,FALSE)</f>
        <v>1.1499999999999999</v>
      </c>
      <c r="AH793" s="10">
        <f>VLOOKUP(AS793,[1]Hoja3!$B$2:$AO$841,28,FALSE)</f>
        <v>0.78249999999999997</v>
      </c>
      <c r="AI793" s="10" t="str">
        <f>VLOOKUP(AS793,[1]Hoja3!$B$2:$AO$841,19,FALSE)</f>
        <v>WF Mono Systems and Legacy Color</v>
      </c>
      <c r="AJ793" s="10">
        <f>VLOOKUP(AS793,[1]Hoja3!$B$2:$AO$841,15,FALSE)</f>
        <v>0</v>
      </c>
      <c r="AK793">
        <f>IF(AE793=AY793,1,0)</f>
        <v>0</v>
      </c>
      <c r="AL793">
        <f>IF(AB793=AF793,1,0)</f>
        <v>0</v>
      </c>
      <c r="AM793">
        <f>IF(AC793=AG793,1,0)</f>
        <v>0</v>
      </c>
      <c r="AN793">
        <f>IF(AD793=AH793,1,0)</f>
        <v>0</v>
      </c>
      <c r="AO793">
        <f>IF(H793=AI793,1,0)</f>
        <v>1</v>
      </c>
      <c r="AP793">
        <f>IF(AJ793=AA793,1,0)</f>
        <v>1</v>
      </c>
      <c r="AQ793" s="8">
        <f>COUNTIF($A$2:$A$1228,A793)</f>
        <v>3</v>
      </c>
      <c r="AR793">
        <f>VLOOKUP(A793,[1]Hoja3!$C$2:$AO$841,39,FALSE)</f>
        <v>2</v>
      </c>
      <c r="AS793" t="str">
        <f>A793 &amp; COUNTIF(A$2:A793,A793)</f>
        <v>0PW41113962</v>
      </c>
      <c r="AT793" s="10">
        <f>VLOOKUP(AS793,[1]Hoja3!$B$2:$AO$841,38,FALSE)</f>
        <v>1808.95</v>
      </c>
      <c r="AU793" s="9">
        <f>IF(AR793&gt;AQ793,1,0)</f>
        <v>0</v>
      </c>
      <c r="AV793">
        <f>IF(P793="NA",2,IF(OR(F793="INSTALACION NUEVA",F793="Mantenimiento preventivo"),3,IF(AND(AB793&lt;AF793,AK793&lt;&gt;1),4,IF(AT793&gt;AE793,1,0))))</f>
        <v>4</v>
      </c>
    </row>
    <row r="794" spans="1:48" x14ac:dyDescent="0.25">
      <c r="A794" t="s">
        <v>500</v>
      </c>
      <c r="B794">
        <v>2019</v>
      </c>
      <c r="C794" t="s">
        <v>37</v>
      </c>
      <c r="D794" t="s">
        <v>38</v>
      </c>
      <c r="E794">
        <v>16</v>
      </c>
      <c r="F794" t="s">
        <v>40</v>
      </c>
      <c r="G794">
        <v>2.4500000000000002</v>
      </c>
      <c r="H794" t="s">
        <v>91</v>
      </c>
      <c r="I794">
        <v>803</v>
      </c>
      <c r="J794">
        <v>1573</v>
      </c>
      <c r="K794">
        <v>0.2</v>
      </c>
      <c r="L794">
        <v>0.6</v>
      </c>
      <c r="M794">
        <v>0.8</v>
      </c>
      <c r="N794">
        <v>1.05</v>
      </c>
      <c r="O794">
        <v>1.1000000000000001</v>
      </c>
      <c r="P794">
        <v>1.1499999999999999</v>
      </c>
      <c r="Q794" t="s">
        <v>46</v>
      </c>
      <c r="R794">
        <v>4</v>
      </c>
      <c r="S794">
        <v>6</v>
      </c>
      <c r="T794" t="s">
        <v>47</v>
      </c>
      <c r="U794" t="s">
        <v>91</v>
      </c>
      <c r="V794" t="s">
        <v>61</v>
      </c>
      <c r="W794">
        <v>2019</v>
      </c>
      <c r="X794" t="s">
        <v>37</v>
      </c>
      <c r="Y794" t="s">
        <v>38</v>
      </c>
      <c r="Z794">
        <v>24</v>
      </c>
      <c r="AA794">
        <v>0</v>
      </c>
      <c r="AB794">
        <v>50</v>
      </c>
      <c r="AC794">
        <v>1.1000000000000001</v>
      </c>
      <c r="AD794">
        <v>0.61250000000000004</v>
      </c>
      <c r="AE794">
        <v>1730.3</v>
      </c>
      <c r="AF794" s="10">
        <f>VLOOKUP(AS794,[1]Hoja3!$B$2:$AO$841,17,FALSE)</f>
        <v>50</v>
      </c>
      <c r="AG794" s="10">
        <f>VLOOKUP(AS794,[1]Hoja3!$B$2:$AO$841,23,FALSE)</f>
        <v>1.1000000000000001</v>
      </c>
      <c r="AH794" s="10">
        <f>VLOOKUP(AS794,[1]Hoja3!$B$2:$AO$841,28,FALSE)</f>
        <v>0.8</v>
      </c>
      <c r="AI794" s="10" t="str">
        <f>VLOOKUP(AS794,[1]Hoja3!$B$2:$AO$841,19,FALSE)</f>
        <v>WF Mono Systems and Legacy Color</v>
      </c>
      <c r="AJ794" s="10">
        <f>VLOOKUP(AS794,[1]Hoja3!$B$2:$AO$841,15,FALSE)</f>
        <v>0</v>
      </c>
      <c r="AK794">
        <f>IF(AE794=AY794,1,0)</f>
        <v>0</v>
      </c>
      <c r="AL794">
        <f>IF(AB794=AF794,1,0)</f>
        <v>1</v>
      </c>
      <c r="AM794">
        <f>IF(AC794=AG794,1,0)</f>
        <v>1</v>
      </c>
      <c r="AN794">
        <f>IF(AD794=AH794,1,0)</f>
        <v>0</v>
      </c>
      <c r="AO794">
        <f>IF(H794=AI794,1,0)</f>
        <v>1</v>
      </c>
      <c r="AP794">
        <f>IF(AJ794=AA794,1,0)</f>
        <v>1</v>
      </c>
      <c r="AQ794" s="8">
        <f>COUNTIF($A$2:$A$1228,A794)</f>
        <v>1</v>
      </c>
      <c r="AR794">
        <f>VLOOKUP(A794,[1]Hoja3!$C$2:$AO$841,39,FALSE)</f>
        <v>1</v>
      </c>
      <c r="AS794" t="str">
        <f>A794 &amp; COUNTIF(A$2:A794,A794)</f>
        <v>0A1H0211151</v>
      </c>
      <c r="AT794" s="10">
        <f>VLOOKUP(AS794,[1]Hoja3!$B$2:$AO$841,38,FALSE)</f>
        <v>1730.3000000000004</v>
      </c>
      <c r="AU794" s="9">
        <f>IF(AR794&gt;AQ794,1,0)</f>
        <v>0</v>
      </c>
      <c r="AV794">
        <f>IF(P794="NA",2,IF(OR(F794="INSTALACION NUEVA",F794="Mantenimiento preventivo"),3,IF(AND(AB794&lt;AF794,AK794&lt;&gt;1),4,IF(AT794&gt;AE794,1,0))))</f>
        <v>0</v>
      </c>
    </row>
    <row r="795" spans="1:48" x14ac:dyDescent="0.25">
      <c r="A795" t="s">
        <v>514</v>
      </c>
      <c r="B795">
        <v>2019</v>
      </c>
      <c r="C795" t="s">
        <v>37</v>
      </c>
      <c r="D795" t="s">
        <v>38</v>
      </c>
      <c r="E795">
        <v>16</v>
      </c>
      <c r="F795" t="s">
        <v>40</v>
      </c>
      <c r="G795">
        <v>1.3666670000000001</v>
      </c>
      <c r="H795" t="s">
        <v>58</v>
      </c>
      <c r="I795">
        <v>655</v>
      </c>
      <c r="J795">
        <v>1365</v>
      </c>
      <c r="K795">
        <v>0</v>
      </c>
      <c r="L795">
        <v>0</v>
      </c>
      <c r="M795">
        <v>0.6</v>
      </c>
      <c r="N795">
        <v>0.8</v>
      </c>
      <c r="O795">
        <v>1.05</v>
      </c>
      <c r="P795">
        <v>1.1000000000000001</v>
      </c>
      <c r="Q795" t="s">
        <v>46</v>
      </c>
      <c r="R795">
        <v>5</v>
      </c>
      <c r="S795">
        <v>9</v>
      </c>
      <c r="T795" t="s">
        <v>47</v>
      </c>
      <c r="U795" t="s">
        <v>58</v>
      </c>
      <c r="V795" t="s">
        <v>50</v>
      </c>
      <c r="W795">
        <v>2019</v>
      </c>
      <c r="X795" t="s">
        <v>37</v>
      </c>
      <c r="Y795" t="s">
        <v>38</v>
      </c>
      <c r="Z795">
        <v>16</v>
      </c>
      <c r="AA795">
        <v>0</v>
      </c>
      <c r="AB795">
        <v>39</v>
      </c>
      <c r="AC795">
        <v>1.05</v>
      </c>
      <c r="AD795">
        <v>0.2733334</v>
      </c>
      <c r="AE795">
        <v>1433.25</v>
      </c>
      <c r="AF795" s="10">
        <f>VLOOKUP(AS795,[1]Hoja3!$B$2:$AO$841,17,FALSE)</f>
        <v>40</v>
      </c>
      <c r="AG795" s="10">
        <f>VLOOKUP(AS795,[1]Hoja3!$B$2:$AO$841,23,FALSE)</f>
        <v>1.05</v>
      </c>
      <c r="AH795" s="10">
        <f>VLOOKUP(AS795,[1]Hoja3!$B$2:$AO$841,28,FALSE)</f>
        <v>0.27999999999999997</v>
      </c>
      <c r="AI795" s="10" t="str">
        <f>VLOOKUP(AS795,[1]Hoja3!$B$2:$AO$841,19,FALSE)</f>
        <v>Departmental Digital</v>
      </c>
      <c r="AJ795" s="10">
        <f>VLOOKUP(AS795,[1]Hoja3!$B$2:$AO$841,15,FALSE)</f>
        <v>0</v>
      </c>
      <c r="AK795">
        <f>IF(AE795=AY795,1,0)</f>
        <v>0</v>
      </c>
      <c r="AL795">
        <f>IF(AB795=AF795,1,0)</f>
        <v>0</v>
      </c>
      <c r="AM795">
        <f>IF(AC795=AG795,1,0)</f>
        <v>1</v>
      </c>
      <c r="AN795">
        <f>IF(AD795=AH795,1,0)</f>
        <v>0</v>
      </c>
      <c r="AO795">
        <f>IF(H795=AI795,1,0)</f>
        <v>1</v>
      </c>
      <c r="AP795">
        <f>IF(AJ795=AA795,1,0)</f>
        <v>1</v>
      </c>
      <c r="AQ795" s="8">
        <f>COUNTIF($A$2:$A$1228,A795)</f>
        <v>1</v>
      </c>
      <c r="AR795">
        <f>VLOOKUP(A795,[1]Hoja3!$C$2:$AO$841,39,FALSE)</f>
        <v>1</v>
      </c>
      <c r="AS795" t="str">
        <f>A795 &amp; COUNTIF(A$2:A795,A795)</f>
        <v>0X763714241</v>
      </c>
      <c r="AT795" s="10">
        <f>VLOOKUP(AS795,[1]Hoja3!$B$2:$AO$841,38,FALSE)</f>
        <v>1433.25</v>
      </c>
      <c r="AU795" s="9">
        <f>IF(AR795&gt;AQ795,1,0)</f>
        <v>0</v>
      </c>
      <c r="AV795">
        <f>IF(P795="NA",2,IF(OR(F795="INSTALACION NUEVA",F795="Mantenimiento preventivo"),3,IF(AND(AB795&lt;AF795,AK795&lt;&gt;1),4,IF(AT795&gt;AE795,1,0))))</f>
        <v>4</v>
      </c>
    </row>
    <row r="796" spans="1:48" x14ac:dyDescent="0.25">
      <c r="A796" t="s">
        <v>504</v>
      </c>
      <c r="B796">
        <v>2019</v>
      </c>
      <c r="C796" t="s">
        <v>37</v>
      </c>
      <c r="D796" t="s">
        <v>38</v>
      </c>
      <c r="E796">
        <v>16</v>
      </c>
      <c r="F796" t="s">
        <v>40</v>
      </c>
      <c r="G796">
        <v>0</v>
      </c>
      <c r="H796" t="s">
        <v>34</v>
      </c>
      <c r="I796">
        <v>468</v>
      </c>
      <c r="J796">
        <v>715</v>
      </c>
      <c r="K796">
        <v>0</v>
      </c>
      <c r="L796">
        <v>0</v>
      </c>
      <c r="M796">
        <v>0</v>
      </c>
      <c r="N796">
        <v>0.6</v>
      </c>
      <c r="O796">
        <v>0.8</v>
      </c>
      <c r="P796">
        <v>1.05</v>
      </c>
      <c r="Q796" t="s">
        <v>46</v>
      </c>
      <c r="R796">
        <v>5</v>
      </c>
      <c r="S796">
        <v>9</v>
      </c>
      <c r="T796" t="s">
        <v>47</v>
      </c>
      <c r="U796" t="s">
        <v>34</v>
      </c>
      <c r="V796" t="s">
        <v>55</v>
      </c>
      <c r="W796">
        <v>2019</v>
      </c>
      <c r="X796" t="s">
        <v>37</v>
      </c>
      <c r="Y796" t="s">
        <v>38</v>
      </c>
      <c r="Z796">
        <v>16</v>
      </c>
      <c r="AA796">
        <v>0</v>
      </c>
      <c r="AB796">
        <v>223</v>
      </c>
      <c r="AC796">
        <v>1.05</v>
      </c>
      <c r="AD796">
        <v>0</v>
      </c>
      <c r="AE796">
        <v>750.75</v>
      </c>
      <c r="AF796" s="10">
        <f>VLOOKUP(AS796,[1]Hoja3!$B$2:$AO$841,17,FALSE)</f>
        <v>224</v>
      </c>
      <c r="AG796" s="10">
        <f>VLOOKUP(AS796,[1]Hoja3!$B$2:$AO$841,23,FALSE)</f>
        <v>1.05</v>
      </c>
      <c r="AH796" s="10">
        <f>VLOOKUP(AS796,[1]Hoja3!$B$2:$AO$841,28,FALSE)</f>
        <v>0.11599999999999999</v>
      </c>
      <c r="AI796" s="10" t="str">
        <f>VLOOKUP(AS796,[1]Hoja3!$B$2:$AO$841,19,FALSE)</f>
        <v>A4 Mono MFPs</v>
      </c>
      <c r="AJ796" s="10">
        <f>VLOOKUP(AS796,[1]Hoja3!$B$2:$AO$841,15,FALSE)</f>
        <v>0</v>
      </c>
      <c r="AK796">
        <f>IF(AE796=AY796,1,0)</f>
        <v>0</v>
      </c>
      <c r="AL796">
        <f>IF(AB796=AF796,1,0)</f>
        <v>0</v>
      </c>
      <c r="AM796">
        <f>IF(AC796=AG796,1,0)</f>
        <v>1</v>
      </c>
      <c r="AN796">
        <f>IF(AD796=AH796,1,0)</f>
        <v>0</v>
      </c>
      <c r="AO796">
        <f>IF(H796=AI796,1,0)</f>
        <v>1</v>
      </c>
      <c r="AP796">
        <f>IF(AJ796=AA796,1,0)</f>
        <v>1</v>
      </c>
      <c r="AQ796" s="8">
        <f>COUNTIF($A$2:$A$1228,A796)</f>
        <v>1</v>
      </c>
      <c r="AR796">
        <f>VLOOKUP(A796,[1]Hoja3!$C$2:$AO$841,39,FALSE)</f>
        <v>1</v>
      </c>
      <c r="AS796" t="str">
        <f>A796 &amp; COUNTIF(A$2:A796,A796)</f>
        <v>0C4X0031061</v>
      </c>
      <c r="AT796" s="10">
        <f>VLOOKUP(AS796,[1]Hoja3!$B$2:$AO$841,38,FALSE)</f>
        <v>750.75000000000011</v>
      </c>
      <c r="AU796" s="9">
        <f>IF(AR796&gt;AQ796,1,0)</f>
        <v>0</v>
      </c>
      <c r="AV796">
        <f>IF(P796="NA",2,IF(OR(F796="INSTALACION NUEVA",F796="Mantenimiento preventivo"),3,IF(AND(AB796&lt;AF796,AK796&lt;&gt;1),4,IF(AT796&gt;AE796,1,0))))</f>
        <v>4</v>
      </c>
    </row>
    <row r="797" spans="1:48" x14ac:dyDescent="0.25">
      <c r="A797" t="s">
        <v>484</v>
      </c>
      <c r="B797">
        <v>2019</v>
      </c>
      <c r="C797" t="s">
        <v>37</v>
      </c>
      <c r="D797" t="s">
        <v>38</v>
      </c>
      <c r="E797">
        <v>16</v>
      </c>
      <c r="F797" t="s">
        <v>44</v>
      </c>
      <c r="G797">
        <v>0</v>
      </c>
      <c r="H797" t="s">
        <v>34</v>
      </c>
      <c r="I797">
        <v>468</v>
      </c>
      <c r="J797">
        <v>715</v>
      </c>
      <c r="K797">
        <v>0</v>
      </c>
      <c r="L797">
        <v>0</v>
      </c>
      <c r="M797">
        <v>0</v>
      </c>
      <c r="N797">
        <v>0.6</v>
      </c>
      <c r="O797">
        <v>0.8</v>
      </c>
      <c r="P797">
        <v>1.05</v>
      </c>
      <c r="Q797" t="s">
        <v>46</v>
      </c>
      <c r="R797">
        <v>5</v>
      </c>
      <c r="S797">
        <v>9</v>
      </c>
      <c r="T797" t="s">
        <v>47</v>
      </c>
      <c r="U797" t="s">
        <v>34</v>
      </c>
      <c r="V797" t="s">
        <v>50</v>
      </c>
      <c r="W797">
        <v>2019</v>
      </c>
      <c r="X797" t="s">
        <v>37</v>
      </c>
      <c r="Y797" t="s">
        <v>38</v>
      </c>
      <c r="Z797">
        <v>16</v>
      </c>
      <c r="AA797">
        <v>0</v>
      </c>
      <c r="AB797">
        <v>0</v>
      </c>
      <c r="AC797">
        <v>0</v>
      </c>
      <c r="AD797">
        <v>0</v>
      </c>
      <c r="AE797">
        <v>715</v>
      </c>
      <c r="AF797" s="10" t="e">
        <f>VLOOKUP(AS797,[1]Hoja3!$B$2:$AO$841,17,FALSE)</f>
        <v>#N/A</v>
      </c>
      <c r="AG797" s="10" t="e">
        <f>VLOOKUP(AS797,[1]Hoja3!$B$2:$AO$841,23,FALSE)</f>
        <v>#N/A</v>
      </c>
      <c r="AH797" s="10" t="e">
        <f>VLOOKUP(AS797,[1]Hoja3!$B$2:$AO$841,28,FALSE)</f>
        <v>#N/A</v>
      </c>
      <c r="AI797" s="10" t="e">
        <f>VLOOKUP(AS797,[1]Hoja3!$B$2:$AO$841,19,FALSE)</f>
        <v>#N/A</v>
      </c>
      <c r="AJ797" s="10"/>
      <c r="AK797">
        <f>IF(AE797=AY797,1,0)</f>
        <v>0</v>
      </c>
      <c r="AL797" t="e">
        <f>IF(AB797=AF797,1,0)</f>
        <v>#N/A</v>
      </c>
      <c r="AM797" t="e">
        <f>IF(AC797=AG797,1,0)</f>
        <v>#N/A</v>
      </c>
      <c r="AN797" t="e">
        <f>IF(AD797=AH797,1,0)</f>
        <v>#N/A</v>
      </c>
      <c r="AO797" t="e">
        <f>IF(H797=AI797,1,0)</f>
        <v>#N/A</v>
      </c>
      <c r="AQ797" s="8">
        <f>COUNTIF($A$2:$A$1228,A797)</f>
        <v>2</v>
      </c>
      <c r="AR797">
        <f>VLOOKUP(A797,[1]Hoja3!$C$2:$AO$841,39,FALSE)</f>
        <v>1</v>
      </c>
      <c r="AS797" t="str">
        <f>A797 &amp; COUNTIF(A$2:A797,A797)</f>
        <v>0C4X0113652</v>
      </c>
      <c r="AT797" s="10" t="e">
        <f>VLOOKUP(AS797,[1]Hoja3!$B$2:$AO$841,38,FALSE)</f>
        <v>#N/A</v>
      </c>
      <c r="AU797" s="9">
        <f>IF(AR797&gt;AQ797,1,0)</f>
        <v>0</v>
      </c>
    </row>
    <row r="798" spans="1:48" x14ac:dyDescent="0.25">
      <c r="A798" t="s">
        <v>507</v>
      </c>
      <c r="B798">
        <v>2019</v>
      </c>
      <c r="C798" t="s">
        <v>37</v>
      </c>
      <c r="D798" t="s">
        <v>38</v>
      </c>
      <c r="E798">
        <v>16</v>
      </c>
      <c r="F798" t="s">
        <v>40</v>
      </c>
      <c r="G798">
        <v>2.1666669999999999</v>
      </c>
      <c r="H798" t="s">
        <v>58</v>
      </c>
      <c r="I798">
        <v>655</v>
      </c>
      <c r="J798">
        <v>1365</v>
      </c>
      <c r="K798">
        <v>0</v>
      </c>
      <c r="L798">
        <v>0</v>
      </c>
      <c r="M798">
        <v>0.6</v>
      </c>
      <c r="N798">
        <v>0.8</v>
      </c>
      <c r="O798">
        <v>1.05</v>
      </c>
      <c r="P798">
        <v>1.1000000000000001</v>
      </c>
      <c r="Q798" t="s">
        <v>46</v>
      </c>
      <c r="R798">
        <v>5</v>
      </c>
      <c r="S798">
        <v>9</v>
      </c>
      <c r="T798" t="s">
        <v>47</v>
      </c>
      <c r="U798" t="s">
        <v>58</v>
      </c>
      <c r="V798" t="s">
        <v>73</v>
      </c>
      <c r="W798">
        <v>2019</v>
      </c>
      <c r="X798" t="s">
        <v>37</v>
      </c>
      <c r="Y798" t="s">
        <v>38</v>
      </c>
      <c r="Z798">
        <v>18</v>
      </c>
      <c r="AA798">
        <v>0</v>
      </c>
      <c r="AB798">
        <v>36</v>
      </c>
      <c r="AC798">
        <v>1.05</v>
      </c>
      <c r="AD798">
        <v>0.43333339999999998</v>
      </c>
      <c r="AE798">
        <v>1433.25</v>
      </c>
      <c r="AF798" s="10">
        <f>VLOOKUP(AS798,[1]Hoja3!$B$2:$AO$841,17,FALSE)</f>
        <v>36</v>
      </c>
      <c r="AG798" s="10">
        <f>VLOOKUP(AS798,[1]Hoja3!$B$2:$AO$841,23,FALSE)</f>
        <v>1.05</v>
      </c>
      <c r="AH798" s="10">
        <f>VLOOKUP(AS798,[1]Hoja3!$B$2:$AO$841,28,FALSE)</f>
        <v>0.48600000000000004</v>
      </c>
      <c r="AI798" s="10" t="str">
        <f>VLOOKUP(AS798,[1]Hoja3!$B$2:$AO$841,19,FALSE)</f>
        <v>Departmental Digital</v>
      </c>
      <c r="AJ798" s="10">
        <f>VLOOKUP(AS798,[1]Hoja3!$B$2:$AO$841,15,FALSE)</f>
        <v>0</v>
      </c>
      <c r="AK798">
        <f>IF(AE798=AY798,1,0)</f>
        <v>0</v>
      </c>
      <c r="AL798">
        <f>IF(AB798=AF798,1,0)</f>
        <v>1</v>
      </c>
      <c r="AM798">
        <f>IF(AC798=AG798,1,0)</f>
        <v>1</v>
      </c>
      <c r="AN798">
        <f>IF(AD798=AH798,1,0)</f>
        <v>0</v>
      </c>
      <c r="AO798">
        <f>IF(H798=AI798,1,0)</f>
        <v>1</v>
      </c>
      <c r="AP798">
        <f>IF(AJ798=AA798,1,0)</f>
        <v>1</v>
      </c>
      <c r="AQ798" s="8">
        <f>COUNTIF($A$2:$A$1228,A798)</f>
        <v>2</v>
      </c>
      <c r="AR798">
        <f>VLOOKUP(A798,[1]Hoja3!$C$2:$AO$841,39,FALSE)</f>
        <v>1</v>
      </c>
      <c r="AS798" t="str">
        <f>A798 &amp; COUNTIF(A$2:A798,A798)</f>
        <v>0EX92834101</v>
      </c>
      <c r="AT798" s="10">
        <f>VLOOKUP(AS798,[1]Hoja3!$B$2:$AO$841,38,FALSE)</f>
        <v>1433.25</v>
      </c>
      <c r="AU798" s="9">
        <f>IF(AR798&gt;AQ798,1,0)</f>
        <v>0</v>
      </c>
      <c r="AV798">
        <f>IF(P798="NA",2,IF(OR(F798="INSTALACION NUEVA",F798="Mantenimiento preventivo"),3,IF(AND(AB798&lt;AF798,AK798&lt;&gt;1),4,IF(AT798&gt;AE798,1,0))))</f>
        <v>0</v>
      </c>
    </row>
    <row r="799" spans="1:48" x14ac:dyDescent="0.25">
      <c r="A799" t="s">
        <v>896</v>
      </c>
      <c r="B799">
        <v>2019</v>
      </c>
      <c r="C799" t="s">
        <v>37</v>
      </c>
      <c r="D799" t="s">
        <v>38</v>
      </c>
      <c r="E799">
        <v>16</v>
      </c>
      <c r="F799" t="s">
        <v>40</v>
      </c>
      <c r="G799">
        <v>3.6333329999999999</v>
      </c>
      <c r="H799" t="s">
        <v>58</v>
      </c>
      <c r="I799">
        <v>655</v>
      </c>
      <c r="J799">
        <v>1365</v>
      </c>
      <c r="K799">
        <v>0</v>
      </c>
      <c r="L799">
        <v>0</v>
      </c>
      <c r="M799">
        <v>0.6</v>
      </c>
      <c r="N799">
        <v>0.8</v>
      </c>
      <c r="O799">
        <v>1.05</v>
      </c>
      <c r="P799">
        <v>1.1000000000000001</v>
      </c>
      <c r="Q799" t="s">
        <v>46</v>
      </c>
      <c r="R799">
        <v>5</v>
      </c>
      <c r="S799">
        <v>9</v>
      </c>
      <c r="T799" t="s">
        <v>47</v>
      </c>
      <c r="U799" t="s">
        <v>58</v>
      </c>
      <c r="V799" t="s">
        <v>50</v>
      </c>
      <c r="W799">
        <v>2019</v>
      </c>
      <c r="X799" t="s">
        <v>37</v>
      </c>
      <c r="Y799" t="s">
        <v>38</v>
      </c>
      <c r="Z799">
        <v>16</v>
      </c>
      <c r="AA799">
        <v>0</v>
      </c>
      <c r="AB799">
        <v>0</v>
      </c>
      <c r="AC799">
        <v>1.1000000000000001</v>
      </c>
      <c r="AD799">
        <v>0.72666660000000005</v>
      </c>
      <c r="AE799">
        <v>1501.5</v>
      </c>
      <c r="AF799" s="10">
        <f>VLOOKUP(AS799,[1]Hoja3!$B$2:$AO$841,17,FALSE)</f>
        <v>211</v>
      </c>
      <c r="AG799" s="10">
        <f>VLOOKUP(AS799,[1]Hoja3!$B$2:$AO$841,23,FALSE)</f>
        <v>1.1000000000000001</v>
      </c>
      <c r="AH799" s="10">
        <f>VLOOKUP(AS799,[1]Hoja3!$B$2:$AO$841,28,FALSE)</f>
        <v>0.79600000000000004</v>
      </c>
      <c r="AI799" s="10" t="str">
        <f>VLOOKUP(AS799,[1]Hoja3!$B$2:$AO$841,19,FALSE)</f>
        <v>Departmental Digital</v>
      </c>
      <c r="AJ799" s="10">
        <f>VLOOKUP(AS799,[1]Hoja3!$B$2:$AO$841,15,FALSE)</f>
        <v>0</v>
      </c>
      <c r="AK799">
        <f>IF(AE799=AY799,1,0)</f>
        <v>0</v>
      </c>
      <c r="AL799">
        <f>IF(AB799=AF799,1,0)</f>
        <v>0</v>
      </c>
      <c r="AM799">
        <f>IF(AC799=AG799,1,0)</f>
        <v>1</v>
      </c>
      <c r="AN799">
        <f>IF(AD799=AH799,1,0)</f>
        <v>0</v>
      </c>
      <c r="AO799">
        <f>IF(H799=AI799,1,0)</f>
        <v>1</v>
      </c>
      <c r="AP799">
        <f>IF(AJ799=AA799,1,0)</f>
        <v>1</v>
      </c>
      <c r="AQ799" s="8">
        <f>COUNTIF($A$2:$A$1228,A799)</f>
        <v>2</v>
      </c>
      <c r="AR799">
        <f>VLOOKUP(A799,[1]Hoja3!$C$2:$AO$841,39,FALSE)</f>
        <v>1</v>
      </c>
      <c r="AS799" t="str">
        <f>A799 &amp; COUNTIF(A$2:A799,A799)</f>
        <v>0X767032551</v>
      </c>
      <c r="AT799" s="10">
        <f>VLOOKUP(AS799,[1]Hoja3!$B$2:$AO$841,38,FALSE)</f>
        <v>1501.5000000000002</v>
      </c>
      <c r="AU799" s="9">
        <f>IF(AR799&gt;AQ799,1,0)</f>
        <v>0</v>
      </c>
      <c r="AV799">
        <f>IF(P799="NA",2,IF(OR(F799="INSTALACION NUEVA",F799="Mantenimiento preventivo"),3,IF(AND(AB799&lt;AF799,AK799&lt;&gt;1),4,IF(AT799&gt;AE799,1,0))))</f>
        <v>4</v>
      </c>
    </row>
    <row r="800" spans="1:48" x14ac:dyDescent="0.25">
      <c r="A800" t="s">
        <v>506</v>
      </c>
      <c r="B800">
        <v>2019</v>
      </c>
      <c r="C800" t="s">
        <v>37</v>
      </c>
      <c r="D800" t="s">
        <v>38</v>
      </c>
      <c r="E800">
        <v>16</v>
      </c>
      <c r="F800" t="s">
        <v>40</v>
      </c>
      <c r="G800">
        <v>1.3333330000000001</v>
      </c>
      <c r="H800" t="s">
        <v>54</v>
      </c>
      <c r="I800">
        <v>803</v>
      </c>
      <c r="J800">
        <v>1573</v>
      </c>
      <c r="K800">
        <v>0.2</v>
      </c>
      <c r="L800">
        <v>0.6</v>
      </c>
      <c r="M800">
        <v>0.8</v>
      </c>
      <c r="N800">
        <v>1.05</v>
      </c>
      <c r="O800">
        <v>1.1000000000000001</v>
      </c>
      <c r="P800">
        <v>1.1499999999999999</v>
      </c>
      <c r="Q800" t="s">
        <v>46</v>
      </c>
      <c r="R800">
        <v>4</v>
      </c>
      <c r="S800">
        <v>6</v>
      </c>
      <c r="T800" t="s">
        <v>47</v>
      </c>
      <c r="U800" t="s">
        <v>54</v>
      </c>
      <c r="V800" t="s">
        <v>73</v>
      </c>
      <c r="W800">
        <v>2019</v>
      </c>
      <c r="X800" t="s">
        <v>37</v>
      </c>
      <c r="Y800" t="s">
        <v>38</v>
      </c>
      <c r="Z800">
        <v>16</v>
      </c>
      <c r="AA800">
        <v>0</v>
      </c>
      <c r="AB800">
        <v>126</v>
      </c>
      <c r="AC800">
        <v>1.1499999999999999</v>
      </c>
      <c r="AD800">
        <v>0.33333325000000003</v>
      </c>
      <c r="AE800">
        <v>1808.95</v>
      </c>
      <c r="AF800" s="10" t="str">
        <f>VLOOKUP(AS800,[1]Hoja3!$B$2:$AO$841,17,FALSE)</f>
        <v xml:space="preserve">  </v>
      </c>
      <c r="AG800" s="10">
        <f>VLOOKUP(AS800,[1]Hoja3!$B$2:$AO$841,23,FALSE)</f>
        <v>1</v>
      </c>
      <c r="AH800" s="10">
        <f>VLOOKUP(AS800,[1]Hoja3!$B$2:$AO$841,28,FALSE)</f>
        <v>1</v>
      </c>
      <c r="AI800" s="10" t="str">
        <f>VLOOKUP(AS800,[1]Hoja3!$B$2:$AO$841,19,FALSE)</f>
        <v>Entry Production Color Low/Mid</v>
      </c>
      <c r="AJ800" s="10">
        <f>VLOOKUP(AS800,[1]Hoja3!$B$2:$AO$841,15,FALSE)</f>
        <v>0</v>
      </c>
      <c r="AK800">
        <f>IF(AE800=AY800,1,0)</f>
        <v>0</v>
      </c>
      <c r="AL800">
        <f>IF(AB800=AF800,1,0)</f>
        <v>0</v>
      </c>
      <c r="AM800">
        <f>IF(AC800=AG800,1,0)</f>
        <v>0</v>
      </c>
      <c r="AN800">
        <f>IF(AD800=AH800,1,0)</f>
        <v>0</v>
      </c>
      <c r="AO800">
        <f>IF(H800=AI800,1,0)</f>
        <v>1</v>
      </c>
      <c r="AP800">
        <f>IF(AJ800=AA800,1,0)</f>
        <v>1</v>
      </c>
      <c r="AQ800" s="8">
        <f>COUNTIF($A$2:$A$1228,A800)</f>
        <v>1</v>
      </c>
      <c r="AR800">
        <f>VLOOKUP(A800,[1]Hoja3!$C$2:$AO$841,39,FALSE)</f>
        <v>1</v>
      </c>
      <c r="AS800" t="str">
        <f>A800 &amp; COUNTIF(A$2:A800,A800)</f>
        <v>0E2B6662521</v>
      </c>
      <c r="AT800" s="10">
        <f>VLOOKUP(AS800,[1]Hoja3!$B$2:$AO$841,38,FALSE)</f>
        <v>1573.0000000000002</v>
      </c>
      <c r="AU800" s="9">
        <f>IF(AR800&gt;AQ800,1,0)</f>
        <v>0</v>
      </c>
      <c r="AV800">
        <f>IF(P800="NA",2,IF(OR(F800="INSTALACION NUEVA",F800="Mantenimiento preventivo"),3,IF(AND(AB800&lt;AF800,AK800&lt;&gt;1),4,IF(AT800&gt;AE800,1,0))))</f>
        <v>4</v>
      </c>
    </row>
    <row r="801" spans="1:48" x14ac:dyDescent="0.25">
      <c r="A801" t="s">
        <v>897</v>
      </c>
      <c r="B801">
        <v>2019</v>
      </c>
      <c r="C801" t="s">
        <v>37</v>
      </c>
      <c r="D801" t="s">
        <v>38</v>
      </c>
      <c r="E801">
        <v>16</v>
      </c>
      <c r="F801" t="s">
        <v>40</v>
      </c>
      <c r="G801">
        <v>1.7833330000000001</v>
      </c>
      <c r="H801" t="s">
        <v>34</v>
      </c>
      <c r="I801">
        <v>468</v>
      </c>
      <c r="J801">
        <v>715</v>
      </c>
      <c r="K801">
        <v>0</v>
      </c>
      <c r="L801">
        <v>0</v>
      </c>
      <c r="M801">
        <v>0</v>
      </c>
      <c r="N801">
        <v>0.6</v>
      </c>
      <c r="O801">
        <v>0.8</v>
      </c>
      <c r="P801">
        <v>1.05</v>
      </c>
      <c r="Q801" t="s">
        <v>420</v>
      </c>
      <c r="R801">
        <v>5</v>
      </c>
      <c r="S801">
        <v>9</v>
      </c>
      <c r="T801" t="s">
        <v>47</v>
      </c>
      <c r="U801" t="s">
        <v>34</v>
      </c>
      <c r="V801" t="s">
        <v>683</v>
      </c>
      <c r="W801">
        <v>2019</v>
      </c>
      <c r="X801" t="s">
        <v>37</v>
      </c>
      <c r="Y801" t="s">
        <v>38</v>
      </c>
      <c r="Z801">
        <v>16</v>
      </c>
      <c r="AA801">
        <v>1</v>
      </c>
      <c r="AB801">
        <v>28</v>
      </c>
      <c r="AC801">
        <v>0</v>
      </c>
      <c r="AD801">
        <v>0</v>
      </c>
      <c r="AE801">
        <v>0</v>
      </c>
      <c r="AF801" s="10">
        <f>VLOOKUP(AS801,[1]Hoja3!$B$2:$AO$841,17,FALSE)</f>
        <v>32</v>
      </c>
      <c r="AG801" s="10">
        <f>VLOOKUP(AS801,[1]Hoja3!$B$2:$AO$841,23,FALSE)</f>
        <v>0.8</v>
      </c>
      <c r="AH801" s="10">
        <f>VLOOKUP(AS801,[1]Hoja3!$B$2:$AO$841,28,FALSE)</f>
        <v>0.42199999999999999</v>
      </c>
      <c r="AI801" s="10" t="str">
        <f>VLOOKUP(AS801,[1]Hoja3!$B$2:$AO$841,19,FALSE)</f>
        <v>A4 Mono MFPs</v>
      </c>
      <c r="AJ801" s="10">
        <f>VLOOKUP(AS801,[1]Hoja3!$B$2:$AO$841,15,FALSE)</f>
        <v>1</v>
      </c>
      <c r="AK801">
        <f>IF(AE801=AY801,1,0)</f>
        <v>1</v>
      </c>
      <c r="AL801">
        <f>IF(AB801=AF801,1,0)</f>
        <v>0</v>
      </c>
      <c r="AM801">
        <f>IF(AC801=AG801,1,0)</f>
        <v>0</v>
      </c>
      <c r="AN801">
        <f>IF(AD801=AH801,1,0)</f>
        <v>0</v>
      </c>
      <c r="AO801">
        <f>IF(H801=AI801,1,0)</f>
        <v>1</v>
      </c>
      <c r="AP801">
        <f>IF(AJ801=AA801,1,0)</f>
        <v>1</v>
      </c>
      <c r="AQ801" s="8">
        <f>COUNTIF($A$2:$A$1228,A801)</f>
        <v>1</v>
      </c>
      <c r="AR801">
        <f>VLOOKUP(A801,[1]Hoja3!$C$2:$AO$841,39,FALSE)</f>
        <v>1</v>
      </c>
      <c r="AS801" t="str">
        <f>A801 &amp; COUNTIF(A$2:A801,A801)</f>
        <v>09HB3314921</v>
      </c>
      <c r="AT801" s="10">
        <f>VLOOKUP(AS801,[1]Hoja3!$B$2:$AO$841,38,FALSE)</f>
        <v>0</v>
      </c>
      <c r="AU801" s="9">
        <f>IF(AR801&gt;AQ801,1,0)</f>
        <v>0</v>
      </c>
      <c r="AV801">
        <f>IF(P801="NA",2,IF(OR(F801="INSTALACION NUEVA",F801="Mantenimiento preventivo"),3,IF(AND(AB801&lt;AF801,AK801&lt;&gt;1),4,IF(AT801&gt;AE801,1,0))))</f>
        <v>0</v>
      </c>
    </row>
    <row r="802" spans="1:48" x14ac:dyDescent="0.25">
      <c r="A802" t="s">
        <v>499</v>
      </c>
      <c r="B802">
        <v>2019</v>
      </c>
      <c r="C802" t="s">
        <v>37</v>
      </c>
      <c r="D802" t="s">
        <v>38</v>
      </c>
      <c r="E802">
        <v>16</v>
      </c>
      <c r="F802" t="s">
        <v>40</v>
      </c>
      <c r="G802">
        <v>0.78333339999999996</v>
      </c>
      <c r="H802" t="s">
        <v>71</v>
      </c>
      <c r="I802">
        <v>468</v>
      </c>
      <c r="J802">
        <v>715</v>
      </c>
      <c r="K802">
        <v>0</v>
      </c>
      <c r="L802">
        <v>0</v>
      </c>
      <c r="M802">
        <v>0</v>
      </c>
      <c r="N802">
        <v>0.6</v>
      </c>
      <c r="O802">
        <v>0.8</v>
      </c>
      <c r="P802">
        <v>1.05</v>
      </c>
      <c r="Q802" t="s">
        <v>46</v>
      </c>
      <c r="R802">
        <v>5</v>
      </c>
      <c r="S802">
        <v>9</v>
      </c>
      <c r="T802" t="s">
        <v>47</v>
      </c>
      <c r="U802" t="s">
        <v>34</v>
      </c>
      <c r="V802" t="s">
        <v>42</v>
      </c>
      <c r="W802">
        <v>2019</v>
      </c>
      <c r="X802" t="s">
        <v>37</v>
      </c>
      <c r="Y802" t="s">
        <v>38</v>
      </c>
      <c r="Z802">
        <v>16</v>
      </c>
      <c r="AA802">
        <v>0</v>
      </c>
      <c r="AB802">
        <v>126</v>
      </c>
      <c r="AC802">
        <v>1.05</v>
      </c>
      <c r="AD802">
        <v>0.15666668</v>
      </c>
      <c r="AE802">
        <v>750.75</v>
      </c>
      <c r="AF802" s="10">
        <f>VLOOKUP(AS802,[1]Hoja3!$B$2:$AO$841,17,FALSE)</f>
        <v>126</v>
      </c>
      <c r="AG802" s="10">
        <f>VLOOKUP(AS802,[1]Hoja3!$B$2:$AO$841,23,FALSE)</f>
        <v>1.05</v>
      </c>
      <c r="AH802" s="10">
        <f>VLOOKUP(AS802,[1]Hoja3!$B$2:$AO$841,28,FALSE)</f>
        <v>0.65599999999999992</v>
      </c>
      <c r="AI802" s="10" t="str">
        <f>VLOOKUP(AS802,[1]Hoja3!$B$2:$AO$841,19,FALSE)</f>
        <v>Entry Mono Printers</v>
      </c>
      <c r="AJ802" s="10">
        <f>VLOOKUP(AS802,[1]Hoja3!$B$2:$AO$841,15,FALSE)</f>
        <v>0</v>
      </c>
      <c r="AK802">
        <f>IF(AE802=AY802,1,0)</f>
        <v>0</v>
      </c>
      <c r="AL802">
        <f>IF(AB802=AF802,1,0)</f>
        <v>1</v>
      </c>
      <c r="AM802">
        <f>IF(AC802=AG802,1,0)</f>
        <v>1</v>
      </c>
      <c r="AN802">
        <f>IF(AD802=AH802,1,0)</f>
        <v>0</v>
      </c>
      <c r="AO802">
        <f>IF(H802=AI802,1,0)</f>
        <v>1</v>
      </c>
      <c r="AP802">
        <f>IF(AJ802=AA802,1,0)</f>
        <v>1</v>
      </c>
      <c r="AQ802" s="8">
        <f>COUNTIF($A$2:$A$1228,A802)</f>
        <v>3</v>
      </c>
      <c r="AR802">
        <f>VLOOKUP(A802,[1]Hoja3!$C$2:$AO$841,39,FALSE)</f>
        <v>2</v>
      </c>
      <c r="AS802" t="str">
        <f>A802 &amp; COUNTIF(A$2:A802,A802)</f>
        <v>06HB0141031</v>
      </c>
      <c r="AT802" s="10">
        <f>VLOOKUP(AS802,[1]Hoja3!$B$2:$AO$841,38,FALSE)</f>
        <v>750.75000000000011</v>
      </c>
      <c r="AU802" s="9">
        <f>IF(AR802&gt;AQ802,1,0)</f>
        <v>0</v>
      </c>
      <c r="AV802">
        <f>IF(P802="NA",2,IF(OR(F802="INSTALACION NUEVA",F802="Mantenimiento preventivo"),3,IF(AND(AB802&lt;AF802,AK802&lt;&gt;1),4,IF(AT802&gt;AE802,1,0))))</f>
        <v>0</v>
      </c>
    </row>
    <row r="803" spans="1:48" x14ac:dyDescent="0.25">
      <c r="A803" t="s">
        <v>724</v>
      </c>
      <c r="B803">
        <v>2019</v>
      </c>
      <c r="C803" t="s">
        <v>37</v>
      </c>
      <c r="D803" t="s">
        <v>38</v>
      </c>
      <c r="E803">
        <v>16</v>
      </c>
      <c r="F803" t="s">
        <v>44</v>
      </c>
      <c r="G803">
        <v>0</v>
      </c>
      <c r="H803" t="s">
        <v>34</v>
      </c>
      <c r="I803">
        <v>468</v>
      </c>
      <c r="J803">
        <v>715</v>
      </c>
      <c r="K803">
        <v>0</v>
      </c>
      <c r="L803">
        <v>0</v>
      </c>
      <c r="M803">
        <v>0</v>
      </c>
      <c r="N803">
        <v>0.6</v>
      </c>
      <c r="O803">
        <v>0.8</v>
      </c>
      <c r="P803">
        <v>1.05</v>
      </c>
      <c r="Q803" t="s">
        <v>46</v>
      </c>
      <c r="R803">
        <v>5</v>
      </c>
      <c r="S803">
        <v>9</v>
      </c>
      <c r="T803" t="s">
        <v>47</v>
      </c>
      <c r="U803" t="s">
        <v>34</v>
      </c>
      <c r="V803" t="s">
        <v>50</v>
      </c>
      <c r="W803">
        <v>2019</v>
      </c>
      <c r="X803" t="s">
        <v>37</v>
      </c>
      <c r="Y803" t="s">
        <v>38</v>
      </c>
      <c r="Z803">
        <v>16</v>
      </c>
      <c r="AA803">
        <v>1</v>
      </c>
      <c r="AB803">
        <v>13</v>
      </c>
      <c r="AC803">
        <v>0</v>
      </c>
      <c r="AD803">
        <v>0</v>
      </c>
      <c r="AE803">
        <v>0</v>
      </c>
      <c r="AF803" s="10" t="e">
        <f>VLOOKUP(AS803,[1]Hoja3!$B$2:$AO$841,17,FALSE)</f>
        <v>#N/A</v>
      </c>
      <c r="AG803" s="10" t="e">
        <f>VLOOKUP(AS803,[1]Hoja3!$B$2:$AO$841,23,FALSE)</f>
        <v>#N/A</v>
      </c>
      <c r="AH803" s="10" t="e">
        <f>VLOOKUP(AS803,[1]Hoja3!$B$2:$AO$841,28,FALSE)</f>
        <v>#N/A</v>
      </c>
      <c r="AI803" s="10" t="e">
        <f>VLOOKUP(AS803,[1]Hoja3!$B$2:$AO$841,19,FALSE)</f>
        <v>#N/A</v>
      </c>
      <c r="AJ803" s="10"/>
      <c r="AK803">
        <f>IF(AE803=AY803,1,0)</f>
        <v>1</v>
      </c>
      <c r="AL803" t="e">
        <f>IF(AB803=AF803,1,0)</f>
        <v>#N/A</v>
      </c>
      <c r="AM803" t="e">
        <f>IF(AC803=AG803,1,0)</f>
        <v>#N/A</v>
      </c>
      <c r="AN803" t="e">
        <f>IF(AD803=AH803,1,0)</f>
        <v>#N/A</v>
      </c>
      <c r="AO803" t="e">
        <f>IF(H803=AI803,1,0)</f>
        <v>#N/A</v>
      </c>
      <c r="AQ803" s="8">
        <f>COUNTIF($A$2:$A$1228,A803)</f>
        <v>2</v>
      </c>
      <c r="AR803" t="e">
        <f>VLOOKUP(A803,[1]Hoja3!$C$2:$AO$841,39,FALSE)</f>
        <v>#N/A</v>
      </c>
      <c r="AS803" t="str">
        <f>A803 &amp; COUNTIF(A$2:A803,A803)</f>
        <v>09HB3314282</v>
      </c>
      <c r="AT803" s="10" t="e">
        <f>VLOOKUP(AS803,[1]Hoja3!$B$2:$AO$841,38,FALSE)</f>
        <v>#N/A</v>
      </c>
      <c r="AU803" s="9" t="e">
        <f>IF(AR803&gt;AQ803,1,0)</f>
        <v>#N/A</v>
      </c>
    </row>
    <row r="804" spans="1:48" x14ac:dyDescent="0.25">
      <c r="A804" t="s">
        <v>898</v>
      </c>
      <c r="B804">
        <v>2019</v>
      </c>
      <c r="C804" t="s">
        <v>37</v>
      </c>
      <c r="D804" t="s">
        <v>38</v>
      </c>
      <c r="E804">
        <v>16</v>
      </c>
      <c r="F804" t="s">
        <v>40</v>
      </c>
      <c r="G804">
        <v>2.5333329999999998</v>
      </c>
      <c r="H804" t="s">
        <v>116</v>
      </c>
      <c r="I804">
        <v>655</v>
      </c>
      <c r="J804">
        <v>1365</v>
      </c>
      <c r="K804">
        <v>0</v>
      </c>
      <c r="L804">
        <v>0</v>
      </c>
      <c r="M804">
        <v>0.6</v>
      </c>
      <c r="N804">
        <v>0.8</v>
      </c>
      <c r="O804">
        <v>1.05</v>
      </c>
      <c r="P804">
        <v>1.1000000000000001</v>
      </c>
      <c r="Q804" t="s">
        <v>420</v>
      </c>
      <c r="R804">
        <v>5</v>
      </c>
      <c r="S804">
        <v>9</v>
      </c>
      <c r="T804" t="s">
        <v>47</v>
      </c>
      <c r="U804" t="s">
        <v>45</v>
      </c>
      <c r="V804" t="s">
        <v>683</v>
      </c>
      <c r="W804">
        <v>2019</v>
      </c>
      <c r="X804" t="s">
        <v>37</v>
      </c>
      <c r="Y804" t="s">
        <v>38</v>
      </c>
      <c r="Z804">
        <v>16</v>
      </c>
      <c r="AA804">
        <v>1</v>
      </c>
      <c r="AB804">
        <v>28</v>
      </c>
      <c r="AC804">
        <v>0</v>
      </c>
      <c r="AD804">
        <v>0</v>
      </c>
      <c r="AE804">
        <v>0</v>
      </c>
      <c r="AF804" s="10">
        <f>VLOOKUP(AS804,[1]Hoja3!$B$2:$AO$841,17,FALSE)</f>
        <v>28</v>
      </c>
      <c r="AG804" s="10">
        <f>VLOOKUP(AS804,[1]Hoja3!$B$2:$AO$841,23,FALSE)</f>
        <v>0.8</v>
      </c>
      <c r="AH804" s="10">
        <f>VLOOKUP(AS804,[1]Hoja3!$B$2:$AO$841,28,FALSE)</f>
        <v>0.55800000000000005</v>
      </c>
      <c r="AI804" s="10" t="str">
        <f>VLOOKUP(AS804,[1]Hoja3!$B$2:$AO$841,19,FALSE)</f>
        <v>Office Digital</v>
      </c>
      <c r="AJ804" s="10">
        <f>VLOOKUP(AS804,[1]Hoja3!$B$2:$AO$841,15,FALSE)</f>
        <v>1</v>
      </c>
      <c r="AK804">
        <f>IF(AE804=AY804,1,0)</f>
        <v>1</v>
      </c>
      <c r="AL804">
        <f>IF(AB804=AF804,1,0)</f>
        <v>1</v>
      </c>
      <c r="AM804">
        <f>IF(AC804=AG804,1,0)</f>
        <v>0</v>
      </c>
      <c r="AN804">
        <f>IF(AD804=AH804,1,0)</f>
        <v>0</v>
      </c>
      <c r="AO804">
        <f>IF(H804=AI804,1,0)</f>
        <v>1</v>
      </c>
      <c r="AP804">
        <f>IF(AJ804=AA804,1,0)</f>
        <v>1</v>
      </c>
      <c r="AQ804" s="8">
        <f>COUNTIF($A$2:$A$1228,A804)</f>
        <v>1</v>
      </c>
      <c r="AR804">
        <f>VLOOKUP(A804,[1]Hoja3!$C$2:$AO$841,39,FALSE)</f>
        <v>1</v>
      </c>
      <c r="AS804" t="str">
        <f>A804 &amp; COUNTIF(A$2:A804,A804)</f>
        <v>0Y4X8487371</v>
      </c>
      <c r="AT804" s="10">
        <f>VLOOKUP(AS804,[1]Hoja3!$B$2:$AO$841,38,FALSE)</f>
        <v>0</v>
      </c>
      <c r="AU804" s="9">
        <f>IF(AR804&gt;AQ804,1,0)</f>
        <v>0</v>
      </c>
      <c r="AV804">
        <f>IF(P804="NA",2,IF(OR(F804="INSTALACION NUEVA",F804="Mantenimiento preventivo"),3,IF(AND(AB804&lt;AF804,AK804&lt;&gt;1),4,IF(AT804&gt;AE804,1,0))))</f>
        <v>0</v>
      </c>
    </row>
    <row r="805" spans="1:48" x14ac:dyDescent="0.25">
      <c r="A805" t="s">
        <v>899</v>
      </c>
      <c r="B805">
        <v>2019</v>
      </c>
      <c r="C805" t="s">
        <v>37</v>
      </c>
      <c r="D805" t="s">
        <v>38</v>
      </c>
      <c r="E805">
        <v>16</v>
      </c>
      <c r="F805" t="s">
        <v>40</v>
      </c>
      <c r="G805">
        <v>1.733333</v>
      </c>
      <c r="I805" t="s">
        <v>33</v>
      </c>
      <c r="J805" t="s">
        <v>33</v>
      </c>
      <c r="K805" t="s">
        <v>33</v>
      </c>
      <c r="L805" t="s">
        <v>33</v>
      </c>
      <c r="M805" t="s">
        <v>33</v>
      </c>
      <c r="N805" t="s">
        <v>33</v>
      </c>
      <c r="O805" t="s">
        <v>33</v>
      </c>
      <c r="P805" t="s">
        <v>33</v>
      </c>
      <c r="R805" t="s">
        <v>33</v>
      </c>
      <c r="S805" t="s">
        <v>33</v>
      </c>
      <c r="U805" t="s">
        <v>34</v>
      </c>
      <c r="V805" t="s">
        <v>61</v>
      </c>
      <c r="W805">
        <v>2019</v>
      </c>
      <c r="X805" t="s">
        <v>37</v>
      </c>
      <c r="Y805" t="s">
        <v>38</v>
      </c>
      <c r="Z805">
        <v>17</v>
      </c>
      <c r="AA805" t="s">
        <v>33</v>
      </c>
      <c r="AB805">
        <v>0</v>
      </c>
      <c r="AC805">
        <v>0</v>
      </c>
      <c r="AD805">
        <v>0</v>
      </c>
      <c r="AE805">
        <v>0</v>
      </c>
      <c r="AF805" s="10">
        <f>VLOOKUP(AS805,[1]Hoja3!$B$2:$AO$841,17,FALSE)</f>
        <v>1086</v>
      </c>
      <c r="AG805" s="10">
        <f>VLOOKUP(AS805,[1]Hoja3!$B$2:$AO$841,23,FALSE)</f>
        <v>1.05</v>
      </c>
      <c r="AH805" s="10">
        <f>VLOOKUP(AS805,[1]Hoja3!$B$2:$AO$841,28,FALSE)</f>
        <v>0</v>
      </c>
      <c r="AI805" s="10" t="str">
        <f>VLOOKUP(AS805,[1]Hoja3!$B$2:$AO$841,19,FALSE)</f>
        <v>A4 Mono MFPs</v>
      </c>
      <c r="AJ805" s="10">
        <f>VLOOKUP(AS805,[1]Hoja3!$B$2:$AO$841,15,FALSE)</f>
        <v>0</v>
      </c>
      <c r="AK805">
        <f>IF(AE805=AY805,1,0)</f>
        <v>1</v>
      </c>
      <c r="AL805">
        <f>IF(AB805=AF805,1,0)</f>
        <v>0</v>
      </c>
      <c r="AM805">
        <f>IF(AC805=AG805,1,0)</f>
        <v>0</v>
      </c>
      <c r="AN805">
        <f>IF(AD805=AH805,1,0)</f>
        <v>1</v>
      </c>
      <c r="AO805">
        <f>IF(H805=AI805,1,0)</f>
        <v>0</v>
      </c>
      <c r="AP805">
        <f>IF(AJ805=AA805,1,0)</f>
        <v>0</v>
      </c>
      <c r="AQ805" s="8">
        <f>COUNTIF($A$2:$A$1228,A805)</f>
        <v>2</v>
      </c>
      <c r="AR805">
        <f>VLOOKUP(A805,[1]Hoja3!$C$2:$AO$841,39,FALSE)</f>
        <v>1</v>
      </c>
      <c r="AS805" t="str">
        <f>A805 &amp; COUNTIF(A$2:A805,A805)</f>
        <v>0C7X2468851</v>
      </c>
      <c r="AT805" s="10">
        <f>VLOOKUP(AS805,[1]Hoja3!$B$2:$AO$841,38,FALSE)</f>
        <v>750.75000000000011</v>
      </c>
      <c r="AU805" s="9">
        <f>IF(AR805&gt;AQ805,1,0)</f>
        <v>0</v>
      </c>
      <c r="AV805">
        <f>IF(P805="NA",2,IF(OR(F805="INSTALACION NUEVA",F805="Mantenimiento preventivo"),3,IF(AND(AB805&lt;AF805,AK805&lt;&gt;1),4,IF(AT805&gt;AE805,1,0))))</f>
        <v>2</v>
      </c>
    </row>
    <row r="806" spans="1:48" x14ac:dyDescent="0.25">
      <c r="A806" t="s">
        <v>695</v>
      </c>
      <c r="B806">
        <v>2019</v>
      </c>
      <c r="C806" t="s">
        <v>37</v>
      </c>
      <c r="D806" t="s">
        <v>38</v>
      </c>
      <c r="E806">
        <v>16</v>
      </c>
      <c r="F806" t="s">
        <v>44</v>
      </c>
      <c r="G806">
        <v>0</v>
      </c>
      <c r="H806" t="s">
        <v>34</v>
      </c>
      <c r="I806">
        <v>468</v>
      </c>
      <c r="J806">
        <v>715</v>
      </c>
      <c r="K806">
        <v>0</v>
      </c>
      <c r="L806">
        <v>0</v>
      </c>
      <c r="M806">
        <v>0</v>
      </c>
      <c r="N806">
        <v>0.6</v>
      </c>
      <c r="O806">
        <v>0.8</v>
      </c>
      <c r="P806">
        <v>1.05</v>
      </c>
      <c r="Q806" t="s">
        <v>46</v>
      </c>
      <c r="R806">
        <v>5</v>
      </c>
      <c r="S806">
        <v>9</v>
      </c>
      <c r="T806" t="s">
        <v>47</v>
      </c>
      <c r="U806" t="s">
        <v>34</v>
      </c>
      <c r="V806" t="s">
        <v>50</v>
      </c>
      <c r="W806">
        <v>2019</v>
      </c>
      <c r="X806" t="s">
        <v>37</v>
      </c>
      <c r="Y806" t="s">
        <v>38</v>
      </c>
      <c r="Z806">
        <v>16</v>
      </c>
      <c r="AA806">
        <v>1</v>
      </c>
      <c r="AB806">
        <v>15</v>
      </c>
      <c r="AC806">
        <v>0</v>
      </c>
      <c r="AD806">
        <v>0</v>
      </c>
      <c r="AE806">
        <v>0</v>
      </c>
      <c r="AF806" s="10" t="e">
        <f>VLOOKUP(AS806,[1]Hoja3!$B$2:$AO$841,17,FALSE)</f>
        <v>#N/A</v>
      </c>
      <c r="AG806" s="10" t="e">
        <f>VLOOKUP(AS806,[1]Hoja3!$B$2:$AO$841,23,FALSE)</f>
        <v>#N/A</v>
      </c>
      <c r="AH806" s="10" t="e">
        <f>VLOOKUP(AS806,[1]Hoja3!$B$2:$AO$841,28,FALSE)</f>
        <v>#N/A</v>
      </c>
      <c r="AI806" s="10" t="e">
        <f>VLOOKUP(AS806,[1]Hoja3!$B$2:$AO$841,19,FALSE)</f>
        <v>#N/A</v>
      </c>
      <c r="AJ806" s="10"/>
      <c r="AK806">
        <f>IF(AE806=AY806,1,0)</f>
        <v>1</v>
      </c>
      <c r="AL806" t="e">
        <f>IF(AB806=AF806,1,0)</f>
        <v>#N/A</v>
      </c>
      <c r="AM806" t="e">
        <f>IF(AC806=AG806,1,0)</f>
        <v>#N/A</v>
      </c>
      <c r="AN806" t="e">
        <f>IF(AD806=AH806,1,0)</f>
        <v>#N/A</v>
      </c>
      <c r="AO806" t="e">
        <f>IF(H806=AI806,1,0)</f>
        <v>#N/A</v>
      </c>
      <c r="AQ806" s="8">
        <f>COUNTIF($A$2:$A$1228,A806)</f>
        <v>2</v>
      </c>
      <c r="AR806" t="e">
        <f>VLOOKUP(A806,[1]Hoja3!$C$2:$AO$841,39,FALSE)</f>
        <v>#N/A</v>
      </c>
      <c r="AS806" t="str">
        <f>A806 &amp; COUNTIF(A$2:A806,A806)</f>
        <v>09HB3316682</v>
      </c>
      <c r="AT806" s="10" t="e">
        <f>VLOOKUP(AS806,[1]Hoja3!$B$2:$AO$841,38,FALSE)</f>
        <v>#N/A</v>
      </c>
      <c r="AU806" s="9" t="e">
        <f>IF(AR806&gt;AQ806,1,0)</f>
        <v>#N/A</v>
      </c>
    </row>
    <row r="807" spans="1:48" x14ac:dyDescent="0.25">
      <c r="A807" t="s">
        <v>900</v>
      </c>
      <c r="B807">
        <v>2019</v>
      </c>
      <c r="C807" t="s">
        <v>37</v>
      </c>
      <c r="D807" t="s">
        <v>38</v>
      </c>
      <c r="E807">
        <v>16</v>
      </c>
      <c r="F807" t="s">
        <v>40</v>
      </c>
      <c r="G807">
        <v>3.5333329999999998</v>
      </c>
      <c r="H807" t="s">
        <v>45</v>
      </c>
      <c r="I807">
        <v>803</v>
      </c>
      <c r="J807">
        <v>1573</v>
      </c>
      <c r="K807">
        <v>0.2</v>
      </c>
      <c r="L807">
        <v>0.6</v>
      </c>
      <c r="M807">
        <v>0.8</v>
      </c>
      <c r="N807">
        <v>1.05</v>
      </c>
      <c r="O807">
        <v>1.1000000000000001</v>
      </c>
      <c r="P807">
        <v>1.1499999999999999</v>
      </c>
      <c r="Q807" t="s">
        <v>46</v>
      </c>
      <c r="R807">
        <v>4</v>
      </c>
      <c r="S807">
        <v>6</v>
      </c>
      <c r="T807" t="s">
        <v>47</v>
      </c>
      <c r="U807" t="s">
        <v>48</v>
      </c>
      <c r="V807" t="s">
        <v>678</v>
      </c>
      <c r="W807">
        <v>2019</v>
      </c>
      <c r="X807" t="s">
        <v>37</v>
      </c>
      <c r="Y807" t="s">
        <v>38</v>
      </c>
      <c r="Z807">
        <v>17</v>
      </c>
      <c r="AA807">
        <v>1</v>
      </c>
      <c r="AB807">
        <v>28</v>
      </c>
      <c r="AC807">
        <v>0</v>
      </c>
      <c r="AD807">
        <v>0</v>
      </c>
      <c r="AE807">
        <v>0</v>
      </c>
      <c r="AF807" s="10">
        <f>VLOOKUP(AS807,[1]Hoja3!$B$2:$AO$841,17,FALSE)</f>
        <v>32</v>
      </c>
      <c r="AG807" s="10">
        <f>VLOOKUP(AS807,[1]Hoja3!$B$2:$AO$841,23,FALSE)</f>
        <v>1.1000000000000001</v>
      </c>
      <c r="AH807" s="10">
        <f>VLOOKUP(AS807,[1]Hoja3!$B$2:$AO$841,28,FALSE)</f>
        <v>1.1666666666666665</v>
      </c>
      <c r="AI807" s="10" t="str">
        <f>VLOOKUP(AS807,[1]Hoja3!$B$2:$AO$841,19,FALSE)</f>
        <v>Light Production Digital Business</v>
      </c>
      <c r="AJ807" s="10">
        <f>VLOOKUP(AS807,[1]Hoja3!$B$2:$AO$841,15,FALSE)</f>
        <v>1</v>
      </c>
      <c r="AK807">
        <f>IF(AE807=AY807,1,0)</f>
        <v>1</v>
      </c>
      <c r="AL807">
        <f>IF(AB807=AF807,1,0)</f>
        <v>0</v>
      </c>
      <c r="AM807">
        <f>IF(AC807=AG807,1,0)</f>
        <v>0</v>
      </c>
      <c r="AN807">
        <f>IF(AD807=AH807,1,0)</f>
        <v>0</v>
      </c>
      <c r="AO807">
        <f>IF(H807=AI807,1,0)</f>
        <v>1</v>
      </c>
      <c r="AP807">
        <f>IF(AJ807=AA807,1,0)</f>
        <v>1</v>
      </c>
      <c r="AQ807" s="8">
        <f>COUNTIF($A$2:$A$1228,A807)</f>
        <v>2</v>
      </c>
      <c r="AR807">
        <f>VLOOKUP(A807,[1]Hoja3!$C$2:$AO$841,39,FALSE)</f>
        <v>2</v>
      </c>
      <c r="AS807" t="str">
        <f>A807 &amp; COUNTIF(A$2:A807,A807)</f>
        <v>0BG29475051</v>
      </c>
      <c r="AT807" s="10">
        <f>VLOOKUP(AS807,[1]Hoja3!$B$2:$AO$841,38,FALSE)</f>
        <v>0</v>
      </c>
      <c r="AU807" s="9">
        <f>IF(AR807&gt;AQ807,1,0)</f>
        <v>0</v>
      </c>
      <c r="AV807">
        <f>IF(P807="NA",2,IF(OR(F807="INSTALACION NUEVA",F807="Mantenimiento preventivo"),3,IF(AND(AB807&lt;AF807,AK807&lt;&gt;1),4,IF(AT807&gt;AE807,1,0))))</f>
        <v>0</v>
      </c>
    </row>
    <row r="808" spans="1:48" x14ac:dyDescent="0.25">
      <c r="A808" t="s">
        <v>505</v>
      </c>
      <c r="B808">
        <v>2019</v>
      </c>
      <c r="C808" t="s">
        <v>37</v>
      </c>
      <c r="D808" t="s">
        <v>38</v>
      </c>
      <c r="E808">
        <v>16</v>
      </c>
      <c r="F808" t="s">
        <v>40</v>
      </c>
      <c r="G808">
        <v>0.38333329999999999</v>
      </c>
      <c r="H808" t="s">
        <v>71</v>
      </c>
      <c r="I808">
        <v>468</v>
      </c>
      <c r="J808">
        <v>715</v>
      </c>
      <c r="K808">
        <v>0</v>
      </c>
      <c r="L808">
        <v>0</v>
      </c>
      <c r="M808">
        <v>0</v>
      </c>
      <c r="N808">
        <v>0.6</v>
      </c>
      <c r="O808">
        <v>0.8</v>
      </c>
      <c r="P808">
        <v>1.05</v>
      </c>
      <c r="Q808" t="s">
        <v>46</v>
      </c>
      <c r="R808">
        <v>5</v>
      </c>
      <c r="S808">
        <v>9</v>
      </c>
      <c r="T808" t="s">
        <v>47</v>
      </c>
      <c r="U808" t="s">
        <v>71</v>
      </c>
      <c r="V808" t="s">
        <v>130</v>
      </c>
      <c r="W808">
        <v>2019</v>
      </c>
      <c r="X808" t="s">
        <v>37</v>
      </c>
      <c r="Y808" t="s">
        <v>38</v>
      </c>
      <c r="Z808">
        <v>17</v>
      </c>
      <c r="AA808">
        <v>0</v>
      </c>
      <c r="AB808">
        <v>50</v>
      </c>
      <c r="AC808">
        <v>0.8</v>
      </c>
      <c r="AD808">
        <v>7.6666659999999998E-2</v>
      </c>
      <c r="AE808">
        <v>572</v>
      </c>
      <c r="AF808" s="10">
        <f>VLOOKUP(AS808,[1]Hoja3!$B$2:$AO$841,17,FALSE)</f>
        <v>50</v>
      </c>
      <c r="AG808" s="10">
        <f>VLOOKUP(AS808,[1]Hoja3!$B$2:$AO$841,23,FALSE)</f>
        <v>0.8</v>
      </c>
      <c r="AH808" s="10">
        <f>VLOOKUP(AS808,[1]Hoja3!$B$2:$AO$841,28,FALSE)</f>
        <v>0.10400000000000001</v>
      </c>
      <c r="AI808" s="10" t="str">
        <f>VLOOKUP(AS808,[1]Hoja3!$B$2:$AO$841,19,FALSE)</f>
        <v>Entry Mono Printers</v>
      </c>
      <c r="AJ808" s="10">
        <f>VLOOKUP(AS808,[1]Hoja3!$B$2:$AO$841,15,FALSE)</f>
        <v>0</v>
      </c>
      <c r="AK808">
        <f>IF(AE808=AY808,1,0)</f>
        <v>0</v>
      </c>
      <c r="AL808">
        <f>IF(AB808=AF808,1,0)</f>
        <v>1</v>
      </c>
      <c r="AM808">
        <f>IF(AC808=AG808,1,0)</f>
        <v>1</v>
      </c>
      <c r="AN808">
        <f>IF(AD808=AH808,1,0)</f>
        <v>0</v>
      </c>
      <c r="AO808">
        <f>IF(H808=AI808,1,0)</f>
        <v>1</v>
      </c>
      <c r="AP808">
        <f>IF(AJ808=AA808,1,0)</f>
        <v>1</v>
      </c>
      <c r="AQ808" s="8">
        <f>COUNTIF($A$2:$A$1228,A808)</f>
        <v>1</v>
      </c>
      <c r="AR808">
        <f>VLOOKUP(A808,[1]Hoja3!$C$2:$AO$841,39,FALSE)</f>
        <v>1</v>
      </c>
      <c r="AS808" t="str">
        <f>A808 &amp; COUNTIF(A$2:A808,A808)</f>
        <v>0D6X4694861</v>
      </c>
      <c r="AT808" s="10">
        <f>VLOOKUP(AS808,[1]Hoja3!$B$2:$AO$841,38,FALSE)</f>
        <v>572.00000000000011</v>
      </c>
      <c r="AU808" s="9">
        <f>IF(AR808&gt;AQ808,1,0)</f>
        <v>0</v>
      </c>
      <c r="AV808">
        <f>IF(P808="NA",2,IF(OR(F808="INSTALACION NUEVA",F808="Mantenimiento preventivo"),3,IF(AND(AB808&lt;AF808,AK808&lt;&gt;1),4,IF(AT808&gt;AE808,1,0))))</f>
        <v>0</v>
      </c>
    </row>
    <row r="809" spans="1:48" x14ac:dyDescent="0.25">
      <c r="A809" t="s">
        <v>636</v>
      </c>
      <c r="B809">
        <v>2019</v>
      </c>
      <c r="C809" t="s">
        <v>37</v>
      </c>
      <c r="D809" t="s">
        <v>38</v>
      </c>
      <c r="E809">
        <v>26</v>
      </c>
      <c r="F809" t="s">
        <v>44</v>
      </c>
      <c r="G809">
        <v>0</v>
      </c>
      <c r="H809" t="s">
        <v>71</v>
      </c>
      <c r="I809">
        <v>468</v>
      </c>
      <c r="J809">
        <v>715</v>
      </c>
      <c r="K809">
        <v>0</v>
      </c>
      <c r="L809">
        <v>0</v>
      </c>
      <c r="M809">
        <v>0</v>
      </c>
      <c r="N809">
        <v>0.6</v>
      </c>
      <c r="O809">
        <v>0.8</v>
      </c>
      <c r="P809">
        <v>1.05</v>
      </c>
      <c r="Q809" t="s">
        <v>46</v>
      </c>
      <c r="R809">
        <v>5</v>
      </c>
      <c r="S809">
        <v>9</v>
      </c>
      <c r="T809" t="s">
        <v>47</v>
      </c>
      <c r="U809" t="s">
        <v>71</v>
      </c>
      <c r="V809" t="s">
        <v>55</v>
      </c>
      <c r="W809">
        <v>2019</v>
      </c>
      <c r="X809" t="s">
        <v>37</v>
      </c>
      <c r="Y809" t="s">
        <v>38</v>
      </c>
      <c r="Z809">
        <v>26</v>
      </c>
      <c r="AA809">
        <v>0</v>
      </c>
      <c r="AB809">
        <v>60</v>
      </c>
      <c r="AC809">
        <v>0</v>
      </c>
      <c r="AD809">
        <v>0</v>
      </c>
      <c r="AE809">
        <v>715</v>
      </c>
      <c r="AF809" s="10" t="str">
        <f>VLOOKUP(AS809,[1]Hoja3!$B$2:$AO$841,17,FALSE)</f>
        <v xml:space="preserve">  </v>
      </c>
      <c r="AG809" s="10">
        <f>VLOOKUP(AS809,[1]Hoja3!$B$2:$AO$841,23,FALSE)</f>
        <v>1</v>
      </c>
      <c r="AH809" s="10">
        <f>VLOOKUP(AS809,[1]Hoja3!$B$2:$AO$841,28,FALSE)</f>
        <v>1</v>
      </c>
      <c r="AI809" s="10" t="str">
        <f>VLOOKUP(AS809,[1]Hoja3!$B$2:$AO$841,19,FALSE)</f>
        <v>Entry Mono Printers</v>
      </c>
      <c r="AJ809" s="10">
        <f>VLOOKUP(AS809,[1]Hoja3!$B$2:$AO$841,15,FALSE)</f>
        <v>0</v>
      </c>
      <c r="AK809">
        <f>IF(AE809=AY809,1,0)</f>
        <v>0</v>
      </c>
      <c r="AL809">
        <f>IF(AB809=AF809,1,0)</f>
        <v>0</v>
      </c>
      <c r="AM809">
        <f>IF(AC809=AG809,1,0)</f>
        <v>0</v>
      </c>
      <c r="AN809">
        <f>IF(AD809=AH809,1,0)</f>
        <v>0</v>
      </c>
      <c r="AO809">
        <f>IF(H809=AI809,1,0)</f>
        <v>1</v>
      </c>
      <c r="AP809">
        <f>IF(AJ809=AA809,1,0)</f>
        <v>1</v>
      </c>
      <c r="AQ809" s="8">
        <f>COUNTIF($A$2:$A$1228,A809)</f>
        <v>1</v>
      </c>
      <c r="AR809">
        <f>VLOOKUP(A809,[1]Hoja3!$C$2:$AO$841,39,FALSE)</f>
        <v>1</v>
      </c>
      <c r="AS809" t="str">
        <f>A809 &amp; COUNTIF(A$2:A809,A809)</f>
        <v>0XLT2794521</v>
      </c>
      <c r="AT809" s="10">
        <f>VLOOKUP(AS809,[1]Hoja3!$B$2:$AO$841,38,FALSE)</f>
        <v>715.00000000000011</v>
      </c>
      <c r="AU809" s="9">
        <f>IF(AR809&gt;AQ809,1,0)</f>
        <v>0</v>
      </c>
      <c r="AV809">
        <f>IF(P809="NA",2,IF(OR(F809="INSTALACION NUEVA",F809="Mantenimiento preventivo"),3,IF(AND(AB809&lt;AF809,AK809&lt;&gt;1),4,IF(AT809&gt;AE809,1,0))))</f>
        <v>3</v>
      </c>
    </row>
    <row r="810" spans="1:48" x14ac:dyDescent="0.25">
      <c r="A810" t="s">
        <v>896</v>
      </c>
      <c r="B810">
        <v>2019</v>
      </c>
      <c r="C810" t="s">
        <v>37</v>
      </c>
      <c r="D810" t="s">
        <v>38</v>
      </c>
      <c r="E810">
        <v>16</v>
      </c>
      <c r="F810" t="s">
        <v>44</v>
      </c>
      <c r="G810">
        <v>0</v>
      </c>
      <c r="H810" t="s">
        <v>58</v>
      </c>
      <c r="I810">
        <v>655</v>
      </c>
      <c r="J810">
        <v>1365</v>
      </c>
      <c r="K810">
        <v>0</v>
      </c>
      <c r="L810">
        <v>0</v>
      </c>
      <c r="M810">
        <v>0.6</v>
      </c>
      <c r="N810">
        <v>0.8</v>
      </c>
      <c r="O810">
        <v>1.05</v>
      </c>
      <c r="P810">
        <v>1.1000000000000001</v>
      </c>
      <c r="Q810" t="s">
        <v>46</v>
      </c>
      <c r="R810">
        <v>5</v>
      </c>
      <c r="S810">
        <v>9</v>
      </c>
      <c r="T810" t="s">
        <v>47</v>
      </c>
      <c r="U810" t="s">
        <v>58</v>
      </c>
      <c r="V810" t="s">
        <v>50</v>
      </c>
      <c r="W810">
        <v>2019</v>
      </c>
      <c r="X810" t="s">
        <v>37</v>
      </c>
      <c r="Y810" t="s">
        <v>38</v>
      </c>
      <c r="Z810">
        <v>16</v>
      </c>
      <c r="AA810">
        <v>0</v>
      </c>
      <c r="AB810">
        <v>0</v>
      </c>
      <c r="AC810">
        <v>0</v>
      </c>
      <c r="AD810">
        <v>0</v>
      </c>
      <c r="AE810">
        <v>1365</v>
      </c>
      <c r="AF810" s="10" t="e">
        <f>VLOOKUP(AS810,[1]Hoja3!$B$2:$AO$841,17,FALSE)</f>
        <v>#N/A</v>
      </c>
      <c r="AG810" s="10" t="e">
        <f>VLOOKUP(AS810,[1]Hoja3!$B$2:$AO$841,23,FALSE)</f>
        <v>#N/A</v>
      </c>
      <c r="AH810" s="10" t="e">
        <f>VLOOKUP(AS810,[1]Hoja3!$B$2:$AO$841,28,FALSE)</f>
        <v>#N/A</v>
      </c>
      <c r="AI810" s="10" t="e">
        <f>VLOOKUP(AS810,[1]Hoja3!$B$2:$AO$841,19,FALSE)</f>
        <v>#N/A</v>
      </c>
      <c r="AJ810" s="10"/>
      <c r="AK810">
        <f>IF(AE810=AY810,1,0)</f>
        <v>0</v>
      </c>
      <c r="AL810" t="e">
        <f>IF(AB810=AF810,1,0)</f>
        <v>#N/A</v>
      </c>
      <c r="AM810" t="e">
        <f>IF(AC810=AG810,1,0)</f>
        <v>#N/A</v>
      </c>
      <c r="AN810" t="e">
        <f>IF(AD810=AH810,1,0)</f>
        <v>#N/A</v>
      </c>
      <c r="AO810" t="e">
        <f>IF(H810=AI810,1,0)</f>
        <v>#N/A</v>
      </c>
      <c r="AQ810" s="8">
        <f>COUNTIF($A$2:$A$1228,A810)</f>
        <v>2</v>
      </c>
      <c r="AR810">
        <f>VLOOKUP(A810,[1]Hoja3!$C$2:$AO$841,39,FALSE)</f>
        <v>1</v>
      </c>
      <c r="AS810" t="str">
        <f>A810 &amp; COUNTIF(A$2:A810,A810)</f>
        <v>0X767032552</v>
      </c>
      <c r="AT810" s="10" t="e">
        <f>VLOOKUP(AS810,[1]Hoja3!$B$2:$AO$841,38,FALSE)</f>
        <v>#N/A</v>
      </c>
      <c r="AU810" s="9">
        <f>IF(AR810&gt;AQ810,1,0)</f>
        <v>0</v>
      </c>
    </row>
    <row r="811" spans="1:48" x14ac:dyDescent="0.25">
      <c r="A811" t="s">
        <v>901</v>
      </c>
      <c r="B811">
        <v>2019</v>
      </c>
      <c r="C811" t="s">
        <v>37</v>
      </c>
      <c r="D811" t="s">
        <v>38</v>
      </c>
      <c r="E811">
        <v>16</v>
      </c>
      <c r="F811" t="s">
        <v>40</v>
      </c>
      <c r="G811">
        <v>2.1</v>
      </c>
      <c r="I811" t="s">
        <v>33</v>
      </c>
      <c r="J811" t="s">
        <v>33</v>
      </c>
      <c r="K811" t="s">
        <v>33</v>
      </c>
      <c r="L811" t="s">
        <v>33</v>
      </c>
      <c r="M811" t="s">
        <v>33</v>
      </c>
      <c r="N811" t="s">
        <v>33</v>
      </c>
      <c r="O811" t="s">
        <v>33</v>
      </c>
      <c r="P811" t="s">
        <v>33</v>
      </c>
      <c r="R811" t="s">
        <v>33</v>
      </c>
      <c r="S811" t="s">
        <v>33</v>
      </c>
      <c r="U811" t="s">
        <v>45</v>
      </c>
      <c r="V811" t="s">
        <v>50</v>
      </c>
      <c r="W811">
        <v>2019</v>
      </c>
      <c r="X811" t="s">
        <v>37</v>
      </c>
      <c r="Y811" t="s">
        <v>38</v>
      </c>
      <c r="Z811">
        <v>17</v>
      </c>
      <c r="AA811" t="s">
        <v>33</v>
      </c>
      <c r="AB811">
        <v>0</v>
      </c>
      <c r="AC811">
        <v>0</v>
      </c>
      <c r="AD811">
        <v>0</v>
      </c>
      <c r="AE811">
        <v>0</v>
      </c>
      <c r="AF811" s="10">
        <f>VLOOKUP(AS811,[1]Hoja3!$B$2:$AO$841,17,FALSE)</f>
        <v>2693</v>
      </c>
      <c r="AG811" s="10">
        <f>VLOOKUP(AS811,[1]Hoja3!$B$2:$AO$841,23,FALSE)</f>
        <v>1.1000000000000001</v>
      </c>
      <c r="AH811" s="10">
        <f>VLOOKUP(AS811,[1]Hoja3!$B$2:$AO$841,28,FALSE)</f>
        <v>0.47599999999999998</v>
      </c>
      <c r="AI811" s="10" t="str">
        <f>VLOOKUP(AS811,[1]Hoja3!$B$2:$AO$841,19,FALSE)</f>
        <v>Departmental Digital</v>
      </c>
      <c r="AJ811" s="10">
        <f>VLOOKUP(AS811,[1]Hoja3!$B$2:$AO$841,15,FALSE)</f>
        <v>0</v>
      </c>
      <c r="AK811">
        <f>IF(AE811=AY811,1,0)</f>
        <v>1</v>
      </c>
      <c r="AL811">
        <f>IF(AB811=AF811,1,0)</f>
        <v>0</v>
      </c>
      <c r="AM811">
        <f>IF(AC811=AG811,1,0)</f>
        <v>0</v>
      </c>
      <c r="AN811">
        <f>IF(AD811=AH811,1,0)</f>
        <v>0</v>
      </c>
      <c r="AO811">
        <f>IF(H811=AI811,1,0)</f>
        <v>0</v>
      </c>
      <c r="AP811">
        <f>IF(AJ811=AA811,1,0)</f>
        <v>0</v>
      </c>
      <c r="AQ811" s="8">
        <f>COUNTIF($A$2:$A$1228,A811)</f>
        <v>1</v>
      </c>
      <c r="AR811">
        <f>VLOOKUP(A811,[1]Hoja3!$C$2:$AO$841,39,FALSE)</f>
        <v>1</v>
      </c>
      <c r="AS811" t="str">
        <f>A811 &amp; COUNTIF(A$2:A811,A811)</f>
        <v>0Y4X8610671</v>
      </c>
      <c r="AT811" s="10">
        <f>VLOOKUP(AS811,[1]Hoja3!$B$2:$AO$841,38,FALSE)</f>
        <v>1501.5000000000002</v>
      </c>
      <c r="AU811" s="9">
        <f>IF(AR811&gt;AQ811,1,0)</f>
        <v>0</v>
      </c>
      <c r="AV811">
        <f>IF(P811="NA",2,IF(OR(F811="INSTALACION NUEVA",F811="Mantenimiento preventivo"),3,IF(AND(AB811&lt;AF811,AK811&lt;&gt;1),4,IF(AT811&gt;AE811,1,0))))</f>
        <v>2</v>
      </c>
    </row>
    <row r="812" spans="1:48" x14ac:dyDescent="0.25">
      <c r="A812" t="s">
        <v>731</v>
      </c>
      <c r="B812">
        <v>2019</v>
      </c>
      <c r="C812" t="s">
        <v>37</v>
      </c>
      <c r="D812" t="s">
        <v>38</v>
      </c>
      <c r="E812">
        <v>16</v>
      </c>
      <c r="F812" t="s">
        <v>44</v>
      </c>
      <c r="G812">
        <v>0</v>
      </c>
      <c r="H812" t="s">
        <v>34</v>
      </c>
      <c r="I812">
        <v>468</v>
      </c>
      <c r="J812">
        <v>715</v>
      </c>
      <c r="K812">
        <v>0</v>
      </c>
      <c r="L812">
        <v>0</v>
      </c>
      <c r="M812">
        <v>0</v>
      </c>
      <c r="N812">
        <v>0.6</v>
      </c>
      <c r="O812">
        <v>0.8</v>
      </c>
      <c r="P812">
        <v>1.05</v>
      </c>
      <c r="Q812" t="s">
        <v>46</v>
      </c>
      <c r="R812">
        <v>5</v>
      </c>
      <c r="S812">
        <v>9</v>
      </c>
      <c r="T812" t="s">
        <v>47</v>
      </c>
      <c r="U812" t="s">
        <v>34</v>
      </c>
      <c r="V812" t="s">
        <v>50</v>
      </c>
      <c r="W812">
        <v>2019</v>
      </c>
      <c r="X812" t="s">
        <v>37</v>
      </c>
      <c r="Y812" t="s">
        <v>38</v>
      </c>
      <c r="Z812">
        <v>16</v>
      </c>
      <c r="AA812">
        <v>1</v>
      </c>
      <c r="AB812">
        <v>13</v>
      </c>
      <c r="AC812">
        <v>0</v>
      </c>
      <c r="AD812">
        <v>0</v>
      </c>
      <c r="AE812">
        <v>0</v>
      </c>
      <c r="AF812" s="10" t="e">
        <f>VLOOKUP(AS812,[1]Hoja3!$B$2:$AO$841,17,FALSE)</f>
        <v>#N/A</v>
      </c>
      <c r="AG812" s="10" t="e">
        <f>VLOOKUP(AS812,[1]Hoja3!$B$2:$AO$841,23,FALSE)</f>
        <v>#N/A</v>
      </c>
      <c r="AH812" s="10" t="e">
        <f>VLOOKUP(AS812,[1]Hoja3!$B$2:$AO$841,28,FALSE)</f>
        <v>#N/A</v>
      </c>
      <c r="AI812" s="10" t="e">
        <f>VLOOKUP(AS812,[1]Hoja3!$B$2:$AO$841,19,FALSE)</f>
        <v>#N/A</v>
      </c>
      <c r="AJ812" s="10"/>
      <c r="AK812">
        <f>IF(AE812=AY812,1,0)</f>
        <v>1</v>
      </c>
      <c r="AL812" t="e">
        <f>IF(AB812=AF812,1,0)</f>
        <v>#N/A</v>
      </c>
      <c r="AM812" t="e">
        <f>IF(AC812=AG812,1,0)</f>
        <v>#N/A</v>
      </c>
      <c r="AN812" t="e">
        <f>IF(AD812=AH812,1,0)</f>
        <v>#N/A</v>
      </c>
      <c r="AO812" t="e">
        <f>IF(H812=AI812,1,0)</f>
        <v>#N/A</v>
      </c>
      <c r="AQ812" s="8">
        <f>COUNTIF($A$2:$A$1228,A812)</f>
        <v>2</v>
      </c>
      <c r="AR812" t="e">
        <f>VLOOKUP(A812,[1]Hoja3!$C$2:$AO$841,39,FALSE)</f>
        <v>#N/A</v>
      </c>
      <c r="AS812" t="str">
        <f>A812 &amp; COUNTIF(A$2:A812,A812)</f>
        <v>09HB3315772</v>
      </c>
      <c r="AT812" s="10" t="e">
        <f>VLOOKUP(AS812,[1]Hoja3!$B$2:$AO$841,38,FALSE)</f>
        <v>#N/A</v>
      </c>
      <c r="AU812" s="9" t="e">
        <f>IF(AR812&gt;AQ812,1,0)</f>
        <v>#N/A</v>
      </c>
    </row>
    <row r="813" spans="1:48" x14ac:dyDescent="0.25">
      <c r="A813" t="s">
        <v>726</v>
      </c>
      <c r="B813">
        <v>2019</v>
      </c>
      <c r="C813" t="s">
        <v>37</v>
      </c>
      <c r="D813" t="s">
        <v>38</v>
      </c>
      <c r="E813">
        <v>16</v>
      </c>
      <c r="F813" t="s">
        <v>44</v>
      </c>
      <c r="G813">
        <v>0</v>
      </c>
      <c r="I813" t="s">
        <v>33</v>
      </c>
      <c r="J813" t="s">
        <v>33</v>
      </c>
      <c r="K813" t="s">
        <v>33</v>
      </c>
      <c r="L813" t="s">
        <v>33</v>
      </c>
      <c r="M813" t="s">
        <v>33</v>
      </c>
      <c r="N813" t="s">
        <v>33</v>
      </c>
      <c r="O813" t="s">
        <v>33</v>
      </c>
      <c r="P813" t="s">
        <v>33</v>
      </c>
      <c r="R813" t="s">
        <v>33</v>
      </c>
      <c r="S813" t="s">
        <v>33</v>
      </c>
      <c r="U813" t="s">
        <v>34</v>
      </c>
      <c r="V813" t="s">
        <v>50</v>
      </c>
      <c r="W813">
        <v>2019</v>
      </c>
      <c r="X813" t="s">
        <v>37</v>
      </c>
      <c r="Y813" t="s">
        <v>38</v>
      </c>
      <c r="Z813">
        <v>16</v>
      </c>
      <c r="AA813" t="s">
        <v>33</v>
      </c>
      <c r="AB813">
        <v>13</v>
      </c>
      <c r="AC813">
        <v>0</v>
      </c>
      <c r="AD813">
        <v>0</v>
      </c>
      <c r="AE813">
        <v>0</v>
      </c>
      <c r="AF813" s="10" t="e">
        <f>VLOOKUP(AS813,[1]Hoja3!$B$2:$AO$841,17,FALSE)</f>
        <v>#N/A</v>
      </c>
      <c r="AG813" s="10" t="e">
        <f>VLOOKUP(AS813,[1]Hoja3!$B$2:$AO$841,23,FALSE)</f>
        <v>#N/A</v>
      </c>
      <c r="AH813" s="10" t="e">
        <f>VLOOKUP(AS813,[1]Hoja3!$B$2:$AO$841,28,FALSE)</f>
        <v>#N/A</v>
      </c>
      <c r="AI813" s="10" t="e">
        <f>VLOOKUP(AS813,[1]Hoja3!$B$2:$AO$841,19,FALSE)</f>
        <v>#N/A</v>
      </c>
      <c r="AJ813" s="10"/>
      <c r="AK813">
        <f>IF(AE813=AY813,1,0)</f>
        <v>1</v>
      </c>
      <c r="AL813" t="e">
        <f>IF(AB813=AF813,1,0)</f>
        <v>#N/A</v>
      </c>
      <c r="AM813" t="e">
        <f>IF(AC813=AG813,1,0)</f>
        <v>#N/A</v>
      </c>
      <c r="AN813" t="e">
        <f>IF(AD813=AH813,1,0)</f>
        <v>#N/A</v>
      </c>
      <c r="AO813" t="e">
        <f>IF(H813=AI813,1,0)</f>
        <v>#N/A</v>
      </c>
      <c r="AQ813" s="8">
        <f>COUNTIF($A$2:$A$1228,A813)</f>
        <v>2</v>
      </c>
      <c r="AR813" t="e">
        <f>VLOOKUP(A813,[1]Hoja3!$C$2:$AO$841,39,FALSE)</f>
        <v>#N/A</v>
      </c>
      <c r="AS813" t="str">
        <f>A813 &amp; COUNTIF(A$2:A813,A813)</f>
        <v>09HB3317732</v>
      </c>
      <c r="AT813" s="10" t="e">
        <f>VLOOKUP(AS813,[1]Hoja3!$B$2:$AO$841,38,FALSE)</f>
        <v>#N/A</v>
      </c>
      <c r="AU813" s="9" t="e">
        <f>IF(AR813&gt;AQ813,1,0)</f>
        <v>#N/A</v>
      </c>
    </row>
    <row r="814" spans="1:48" x14ac:dyDescent="0.25">
      <c r="A814" t="s">
        <v>902</v>
      </c>
      <c r="B814">
        <v>2019</v>
      </c>
      <c r="C814" t="s">
        <v>37</v>
      </c>
      <c r="D814" t="s">
        <v>38</v>
      </c>
      <c r="E814">
        <v>16</v>
      </c>
      <c r="F814" t="s">
        <v>44</v>
      </c>
      <c r="G814">
        <v>0</v>
      </c>
      <c r="H814" t="s">
        <v>34</v>
      </c>
      <c r="I814">
        <v>468</v>
      </c>
      <c r="J814">
        <v>715</v>
      </c>
      <c r="K814">
        <v>0</v>
      </c>
      <c r="L814">
        <v>0</v>
      </c>
      <c r="M814">
        <v>0</v>
      </c>
      <c r="N814">
        <v>0.6</v>
      </c>
      <c r="O814">
        <v>0.8</v>
      </c>
      <c r="P814">
        <v>1.05</v>
      </c>
      <c r="Q814" t="s">
        <v>46</v>
      </c>
      <c r="R814">
        <v>5</v>
      </c>
      <c r="S814">
        <v>9</v>
      </c>
      <c r="T814" t="s">
        <v>47</v>
      </c>
      <c r="U814" t="s">
        <v>34</v>
      </c>
      <c r="V814" t="s">
        <v>50</v>
      </c>
      <c r="W814">
        <v>2019</v>
      </c>
      <c r="X814" t="s">
        <v>37</v>
      </c>
      <c r="Y814" t="s">
        <v>38</v>
      </c>
      <c r="Z814">
        <v>16</v>
      </c>
      <c r="AA814">
        <v>1</v>
      </c>
      <c r="AB814">
        <v>40</v>
      </c>
      <c r="AC814">
        <v>0</v>
      </c>
      <c r="AD814">
        <v>0</v>
      </c>
      <c r="AE814">
        <v>0</v>
      </c>
      <c r="AF814" s="10" t="e">
        <f>VLOOKUP(AS814,[1]Hoja3!$B$2:$AO$841,17,FALSE)</f>
        <v>#N/A</v>
      </c>
      <c r="AG814" s="10" t="e">
        <f>VLOOKUP(AS814,[1]Hoja3!$B$2:$AO$841,23,FALSE)</f>
        <v>#N/A</v>
      </c>
      <c r="AH814" s="10" t="e">
        <f>VLOOKUP(AS814,[1]Hoja3!$B$2:$AO$841,28,FALSE)</f>
        <v>#N/A</v>
      </c>
      <c r="AI814" s="10" t="e">
        <f>VLOOKUP(AS814,[1]Hoja3!$B$2:$AO$841,19,FALSE)</f>
        <v>#N/A</v>
      </c>
      <c r="AJ814" s="10"/>
      <c r="AK814">
        <f>IF(AE814=AY814,1,0)</f>
        <v>1</v>
      </c>
      <c r="AL814" t="e">
        <f>IF(AB814=AF814,1,0)</f>
        <v>#N/A</v>
      </c>
      <c r="AM814" t="e">
        <f>IF(AC814=AG814,1,0)</f>
        <v>#N/A</v>
      </c>
      <c r="AN814" t="e">
        <f>IF(AD814=AH814,1,0)</f>
        <v>#N/A</v>
      </c>
      <c r="AO814" t="e">
        <f>IF(H814=AI814,1,0)</f>
        <v>#N/A</v>
      </c>
      <c r="AQ814" s="8">
        <f>COUNTIF($A$2:$A$1228,A814)</f>
        <v>1</v>
      </c>
      <c r="AR814" t="e">
        <f>VLOOKUP(A814,[1]Hoja3!$C$2:$AO$841,39,FALSE)</f>
        <v>#N/A</v>
      </c>
      <c r="AS814" t="str">
        <f>A814 &amp; COUNTIF(A$2:A814,A814)</f>
        <v>09HB3315831</v>
      </c>
      <c r="AT814" s="10" t="e">
        <f>VLOOKUP(AS814,[1]Hoja3!$B$2:$AO$841,38,FALSE)</f>
        <v>#N/A</v>
      </c>
      <c r="AU814" s="9" t="e">
        <f>IF(AR814&gt;AQ814,1,0)</f>
        <v>#N/A</v>
      </c>
    </row>
    <row r="815" spans="1:48" x14ac:dyDescent="0.25">
      <c r="A815" t="s">
        <v>903</v>
      </c>
      <c r="B815">
        <v>2019</v>
      </c>
      <c r="C815" t="s">
        <v>37</v>
      </c>
      <c r="D815" t="s">
        <v>38</v>
      </c>
      <c r="E815">
        <v>16</v>
      </c>
      <c r="F815" t="s">
        <v>40</v>
      </c>
      <c r="G815">
        <v>0</v>
      </c>
      <c r="I815" t="s">
        <v>33</v>
      </c>
      <c r="J815" t="s">
        <v>33</v>
      </c>
      <c r="K815" t="s">
        <v>33</v>
      </c>
      <c r="L815" t="s">
        <v>33</v>
      </c>
      <c r="M815" t="s">
        <v>33</v>
      </c>
      <c r="N815" t="s">
        <v>33</v>
      </c>
      <c r="O815" t="s">
        <v>33</v>
      </c>
      <c r="P815" t="s">
        <v>33</v>
      </c>
      <c r="R815" t="s">
        <v>33</v>
      </c>
      <c r="S815" t="s">
        <v>33</v>
      </c>
      <c r="U815" t="s">
        <v>58</v>
      </c>
      <c r="V815" t="s">
        <v>55</v>
      </c>
      <c r="W815">
        <v>2019</v>
      </c>
      <c r="X815" t="s">
        <v>37</v>
      </c>
      <c r="Y815" t="s">
        <v>38</v>
      </c>
      <c r="Z815">
        <v>23</v>
      </c>
      <c r="AA815" t="s">
        <v>33</v>
      </c>
      <c r="AB815">
        <v>0</v>
      </c>
      <c r="AC815">
        <v>0</v>
      </c>
      <c r="AD815">
        <v>0</v>
      </c>
      <c r="AE815">
        <v>0</v>
      </c>
      <c r="AF815" s="10">
        <f>VLOOKUP(AS815,[1]Hoja3!$B$2:$AO$841,17,FALSE)</f>
        <v>287</v>
      </c>
      <c r="AG815" s="10">
        <f>VLOOKUP(AS815,[1]Hoja3!$B$2:$AO$841,23,FALSE)</f>
        <v>1.1000000000000001</v>
      </c>
      <c r="AH815" s="10">
        <f>VLOOKUP(AS815,[1]Hoja3!$B$2:$AO$841,28,FALSE)</f>
        <v>0</v>
      </c>
      <c r="AI815" s="10" t="str">
        <f>VLOOKUP(AS815,[1]Hoja3!$B$2:$AO$841,19,FALSE)</f>
        <v>Office Digital</v>
      </c>
      <c r="AJ815" s="10">
        <f>VLOOKUP(AS815,[1]Hoja3!$B$2:$AO$841,15,FALSE)</f>
        <v>0</v>
      </c>
      <c r="AK815">
        <f>IF(AE815=AY815,1,0)</f>
        <v>1</v>
      </c>
      <c r="AL815">
        <f>IF(AB815=AF815,1,0)</f>
        <v>0</v>
      </c>
      <c r="AM815">
        <f>IF(AC815=AG815,1,0)</f>
        <v>0</v>
      </c>
      <c r="AN815">
        <f>IF(AD815=AH815,1,0)</f>
        <v>1</v>
      </c>
      <c r="AO815">
        <f>IF(H815=AI815,1,0)</f>
        <v>0</v>
      </c>
      <c r="AP815">
        <f>IF(AJ815=AA815,1,0)</f>
        <v>0</v>
      </c>
      <c r="AQ815" s="8">
        <f>COUNTIF($A$2:$A$1228,A815)</f>
        <v>1</v>
      </c>
      <c r="AR815">
        <f>VLOOKUP(A815,[1]Hoja3!$C$2:$AO$841,39,FALSE)</f>
        <v>1</v>
      </c>
      <c r="AS815" t="str">
        <f>A815 &amp; COUNTIF(A$2:A815,A815)</f>
        <v>0X767065061</v>
      </c>
      <c r="AT815" s="10">
        <f>VLOOKUP(AS815,[1]Hoja3!$B$2:$AO$841,38,FALSE)</f>
        <v>1501.5000000000002</v>
      </c>
      <c r="AU815" s="9">
        <f>IF(AR815&gt;AQ815,1,0)</f>
        <v>0</v>
      </c>
      <c r="AV815">
        <f>IF(P815="NA",2,IF(OR(F815="INSTALACION NUEVA",F815="Mantenimiento preventivo"),3,IF(AND(AB815&lt;AF815,AK815&lt;&gt;1),4,IF(AT815&gt;AE815,1,0))))</f>
        <v>2</v>
      </c>
    </row>
    <row r="816" spans="1:48" x14ac:dyDescent="0.25">
      <c r="A816" t="s">
        <v>65</v>
      </c>
      <c r="B816">
        <v>2019</v>
      </c>
      <c r="C816" t="s">
        <v>37</v>
      </c>
      <c r="D816" t="s">
        <v>38</v>
      </c>
      <c r="E816">
        <v>16</v>
      </c>
      <c r="F816" t="s">
        <v>40</v>
      </c>
      <c r="G816">
        <v>0.13333329999999999</v>
      </c>
      <c r="H816" t="s">
        <v>66</v>
      </c>
      <c r="I816">
        <v>468</v>
      </c>
      <c r="J816">
        <v>715</v>
      </c>
      <c r="K816">
        <v>0</v>
      </c>
      <c r="L816">
        <v>0</v>
      </c>
      <c r="M816">
        <v>0</v>
      </c>
      <c r="N816">
        <v>0.6</v>
      </c>
      <c r="O816">
        <v>0.8</v>
      </c>
      <c r="P816">
        <v>1.05</v>
      </c>
      <c r="Q816" t="s">
        <v>46</v>
      </c>
      <c r="R816">
        <v>5</v>
      </c>
      <c r="S816">
        <v>9</v>
      </c>
      <c r="T816" t="s">
        <v>47</v>
      </c>
      <c r="U816" t="s">
        <v>58</v>
      </c>
      <c r="V816" t="s">
        <v>67</v>
      </c>
      <c r="W816">
        <v>2019</v>
      </c>
      <c r="X816" t="s">
        <v>37</v>
      </c>
      <c r="Y816" t="s">
        <v>38</v>
      </c>
      <c r="Z816">
        <v>17</v>
      </c>
      <c r="AA816">
        <v>0</v>
      </c>
      <c r="AB816">
        <v>8</v>
      </c>
      <c r="AC816">
        <v>0</v>
      </c>
      <c r="AD816">
        <v>2.6666659999999998E-2</v>
      </c>
      <c r="AE816">
        <v>0</v>
      </c>
      <c r="AF816" s="10">
        <f>VLOOKUP(AS816,[1]Hoja3!$B$2:$AO$841,17,FALSE)</f>
        <v>22</v>
      </c>
      <c r="AG816" s="10">
        <f>VLOOKUP(AS816,[1]Hoja3!$B$2:$AO$841,23,FALSE)</f>
        <v>0.6</v>
      </c>
      <c r="AH816" s="10">
        <f>VLOOKUP(AS816,[1]Hoja3!$B$2:$AO$841,28,FALSE)</f>
        <v>0.246</v>
      </c>
      <c r="AI816" s="10" t="str">
        <f>VLOOKUP(AS816,[1]Hoja3!$B$2:$AO$841,19,FALSE)</f>
        <v>Color Laser Printers</v>
      </c>
      <c r="AJ816" s="10">
        <f>VLOOKUP(AS816,[1]Hoja3!$B$2:$AO$841,15,FALSE)</f>
        <v>0</v>
      </c>
      <c r="AK816">
        <f>IF(AE816=AY816,1,0)</f>
        <v>1</v>
      </c>
      <c r="AL816">
        <f>IF(AB816=AF816,1,0)</f>
        <v>0</v>
      </c>
      <c r="AM816">
        <f>IF(AC816=AG816,1,0)</f>
        <v>0</v>
      </c>
      <c r="AN816">
        <f>IF(AD816=AH816,1,0)</f>
        <v>0</v>
      </c>
      <c r="AO816">
        <f>IF(H816=AI816,1,0)</f>
        <v>1</v>
      </c>
      <c r="AP816">
        <f>IF(AJ816=AA816,1,0)</f>
        <v>1</v>
      </c>
      <c r="AQ816" s="8">
        <f>COUNTIF($A$2:$A$1228,A816)</f>
        <v>2</v>
      </c>
      <c r="AR816">
        <f>VLOOKUP(A816,[1]Hoja3!$C$2:$AO$841,39,FALSE)</f>
        <v>2</v>
      </c>
      <c r="AS816" t="str">
        <f>A816 &amp; COUNTIF(A$2:A816,A816)</f>
        <v>0AB97791492</v>
      </c>
      <c r="AT816" s="10">
        <f>VLOOKUP(AS816,[1]Hoja3!$B$2:$AO$841,38,FALSE)</f>
        <v>429.00000000000006</v>
      </c>
      <c r="AU816" s="9">
        <f>IF(AR816&gt;AQ816,1,0)</f>
        <v>0</v>
      </c>
      <c r="AV816">
        <f>IF(P816="NA",2,IF(OR(F816="INSTALACION NUEVA",F816="Mantenimiento preventivo"),3,IF(AND(AB816&lt;AF816,AK816&lt;&gt;1),4,IF(AT816&gt;AE816,1,0))))</f>
        <v>1</v>
      </c>
    </row>
    <row r="817" spans="1:48" x14ac:dyDescent="0.25">
      <c r="A817" t="s">
        <v>284</v>
      </c>
      <c r="B817">
        <v>2019</v>
      </c>
      <c r="C817" t="s">
        <v>37</v>
      </c>
      <c r="D817" t="s">
        <v>38</v>
      </c>
      <c r="E817">
        <v>17</v>
      </c>
      <c r="F817" t="s">
        <v>44</v>
      </c>
      <c r="G817">
        <v>0</v>
      </c>
      <c r="H817" t="s">
        <v>45</v>
      </c>
      <c r="I817">
        <v>803</v>
      </c>
      <c r="J817">
        <v>1573</v>
      </c>
      <c r="K817">
        <v>0.2</v>
      </c>
      <c r="L817">
        <v>0.6</v>
      </c>
      <c r="M817">
        <v>0.8</v>
      </c>
      <c r="N817">
        <v>1.05</v>
      </c>
      <c r="O817">
        <v>1.1000000000000001</v>
      </c>
      <c r="P817">
        <v>1.1499999999999999</v>
      </c>
      <c r="Q817" t="s">
        <v>46</v>
      </c>
      <c r="R817">
        <v>4</v>
      </c>
      <c r="S817">
        <v>6</v>
      </c>
      <c r="T817" t="s">
        <v>47</v>
      </c>
      <c r="U817" t="s">
        <v>48</v>
      </c>
      <c r="V817" t="s">
        <v>59</v>
      </c>
      <c r="W817">
        <v>2019</v>
      </c>
      <c r="X817" t="s">
        <v>37</v>
      </c>
      <c r="Y817" t="s">
        <v>38</v>
      </c>
      <c r="Z817">
        <v>17</v>
      </c>
      <c r="AA817">
        <v>0</v>
      </c>
      <c r="AB817">
        <v>12</v>
      </c>
      <c r="AC817">
        <v>0</v>
      </c>
      <c r="AD817">
        <v>0</v>
      </c>
      <c r="AE817">
        <v>1573</v>
      </c>
      <c r="AF817" s="10" t="e">
        <f>VLOOKUP(AS817,[1]Hoja3!$B$2:$AO$841,17,FALSE)</f>
        <v>#N/A</v>
      </c>
      <c r="AG817" s="10" t="e">
        <f>VLOOKUP(AS817,[1]Hoja3!$B$2:$AO$841,23,FALSE)</f>
        <v>#N/A</v>
      </c>
      <c r="AH817" s="10" t="e">
        <f>VLOOKUP(AS817,[1]Hoja3!$B$2:$AO$841,28,FALSE)</f>
        <v>#N/A</v>
      </c>
      <c r="AI817" s="10" t="e">
        <f>VLOOKUP(AS817,[1]Hoja3!$B$2:$AO$841,19,FALSE)</f>
        <v>#N/A</v>
      </c>
      <c r="AJ817" s="10"/>
      <c r="AK817">
        <f>IF(AE817=AY817,1,0)</f>
        <v>0</v>
      </c>
      <c r="AL817" t="e">
        <f>IF(AB817=AF817,1,0)</f>
        <v>#N/A</v>
      </c>
      <c r="AM817" t="e">
        <f>IF(AC817=AG817,1,0)</f>
        <v>#N/A</v>
      </c>
      <c r="AN817" t="e">
        <f>IF(AD817=AH817,1,0)</f>
        <v>#N/A</v>
      </c>
      <c r="AO817" t="e">
        <f>IF(H817=AI817,1,0)</f>
        <v>#N/A</v>
      </c>
      <c r="AQ817" s="8">
        <f>COUNTIF($A$2:$A$1228,A817)</f>
        <v>4</v>
      </c>
      <c r="AR817" t="e">
        <f>VLOOKUP(A817,[1]Hoja3!$C$2:$AO$841,39,FALSE)</f>
        <v>#N/A</v>
      </c>
      <c r="AS817" t="str">
        <f>A817 &amp; COUNTIF(A$2:A817,A817)</f>
        <v>0BG29516232</v>
      </c>
      <c r="AT817" s="10" t="e">
        <f>VLOOKUP(AS817,[1]Hoja3!$B$2:$AO$841,38,FALSE)</f>
        <v>#N/A</v>
      </c>
      <c r="AU817" s="9" t="e">
        <f>IF(AR817&gt;AQ817,1,0)</f>
        <v>#N/A</v>
      </c>
    </row>
    <row r="818" spans="1:48" x14ac:dyDescent="0.25">
      <c r="A818" t="s">
        <v>88</v>
      </c>
      <c r="B818">
        <v>2019</v>
      </c>
      <c r="C818" t="s">
        <v>37</v>
      </c>
      <c r="D818" t="s">
        <v>38</v>
      </c>
      <c r="E818">
        <v>17</v>
      </c>
      <c r="F818" t="s">
        <v>40</v>
      </c>
      <c r="G818">
        <v>0.98333329999999997</v>
      </c>
      <c r="H818" t="s">
        <v>58</v>
      </c>
      <c r="I818">
        <v>655</v>
      </c>
      <c r="J818">
        <v>1365</v>
      </c>
      <c r="K818">
        <v>0</v>
      </c>
      <c r="L818">
        <v>0</v>
      </c>
      <c r="M818">
        <v>0.6</v>
      </c>
      <c r="N818">
        <v>0.8</v>
      </c>
      <c r="O818">
        <v>1.05</v>
      </c>
      <c r="P818">
        <v>1.1000000000000001</v>
      </c>
      <c r="Q818" t="s">
        <v>46</v>
      </c>
      <c r="R818">
        <v>5</v>
      </c>
      <c r="S818">
        <v>9</v>
      </c>
      <c r="T818" t="s">
        <v>47</v>
      </c>
      <c r="U818" t="s">
        <v>58</v>
      </c>
      <c r="V818" t="s">
        <v>50</v>
      </c>
      <c r="W818">
        <v>2019</v>
      </c>
      <c r="X818" t="s">
        <v>37</v>
      </c>
      <c r="Y818" t="s">
        <v>38</v>
      </c>
      <c r="Z818">
        <v>17</v>
      </c>
      <c r="AA818">
        <v>0</v>
      </c>
      <c r="AB818">
        <v>2</v>
      </c>
      <c r="AC818">
        <v>0</v>
      </c>
      <c r="AD818">
        <v>0.19666665999999999</v>
      </c>
      <c r="AE818">
        <v>0</v>
      </c>
      <c r="AF818" s="10">
        <f>VLOOKUP(AS818,[1]Hoja3!$B$2:$AO$841,17,FALSE)</f>
        <v>10</v>
      </c>
      <c r="AG818" s="10">
        <f>VLOOKUP(AS818,[1]Hoja3!$B$2:$AO$841,23,FALSE)</f>
        <v>0.6</v>
      </c>
      <c r="AH818" s="10">
        <f>VLOOKUP(AS818,[1]Hoja3!$B$2:$AO$841,28,FALSE)</f>
        <v>0.3</v>
      </c>
      <c r="AI818" s="10" t="str">
        <f>VLOOKUP(AS818,[1]Hoja3!$B$2:$AO$841,19,FALSE)</f>
        <v>Departmental Digital</v>
      </c>
      <c r="AJ818" s="10">
        <f>VLOOKUP(AS818,[1]Hoja3!$B$2:$AO$841,15,FALSE)</f>
        <v>0</v>
      </c>
      <c r="AK818">
        <f>IF(AE818=AY818,1,0)</f>
        <v>1</v>
      </c>
      <c r="AL818">
        <f>IF(AB818=AF818,1,0)</f>
        <v>0</v>
      </c>
      <c r="AM818">
        <f>IF(AC818=AG818,1,0)</f>
        <v>0</v>
      </c>
      <c r="AN818">
        <f>IF(AD818=AH818,1,0)</f>
        <v>0</v>
      </c>
      <c r="AO818">
        <f>IF(H818=AI818,1,0)</f>
        <v>1</v>
      </c>
      <c r="AP818">
        <f>IF(AJ818=AA818,1,0)</f>
        <v>1</v>
      </c>
      <c r="AQ818" s="8">
        <f>COUNTIF($A$2:$A$1228,A818)</f>
        <v>5</v>
      </c>
      <c r="AR818">
        <f>VLOOKUP(A818,[1]Hoja3!$C$2:$AO$841,39,FALSE)</f>
        <v>4</v>
      </c>
      <c r="AS818" t="str">
        <f>A818 &amp; COUNTIF(A$2:A818,A818)</f>
        <v>0EX92935154</v>
      </c>
      <c r="AT818" s="10">
        <f>VLOOKUP(AS818,[1]Hoja3!$B$2:$AO$841,38,FALSE)</f>
        <v>819</v>
      </c>
      <c r="AU818" s="9">
        <f>IF(AR818&gt;AQ818,1,0)</f>
        <v>0</v>
      </c>
      <c r="AV818">
        <f>IF(P818="NA",2,IF(OR(F818="INSTALACION NUEVA",F818="Mantenimiento preventivo"),3,IF(AND(AB818&lt;AF818,AK818&lt;&gt;1),4,IF(AT818&gt;AE818,1,0))))</f>
        <v>1</v>
      </c>
    </row>
    <row r="819" spans="1:48" x14ac:dyDescent="0.25">
      <c r="A819" t="s">
        <v>985</v>
      </c>
      <c r="B819">
        <v>2019</v>
      </c>
      <c r="C819" t="s">
        <v>37</v>
      </c>
      <c r="D819" t="s">
        <v>38</v>
      </c>
      <c r="E819">
        <v>26</v>
      </c>
      <c r="F819" t="s">
        <v>32</v>
      </c>
      <c r="G819">
        <v>0</v>
      </c>
      <c r="I819" t="s">
        <v>33</v>
      </c>
      <c r="J819" t="s">
        <v>33</v>
      </c>
      <c r="K819" t="s">
        <v>33</v>
      </c>
      <c r="L819" t="s">
        <v>33</v>
      </c>
      <c r="M819" t="s">
        <v>33</v>
      </c>
      <c r="N819" t="s">
        <v>33</v>
      </c>
      <c r="O819" t="s">
        <v>33</v>
      </c>
      <c r="P819" t="s">
        <v>33</v>
      </c>
      <c r="R819" t="s">
        <v>33</v>
      </c>
      <c r="S819" t="s">
        <v>33</v>
      </c>
      <c r="U819" t="s">
        <v>58</v>
      </c>
      <c r="V819" t="s">
        <v>83</v>
      </c>
      <c r="W819">
        <v>2019</v>
      </c>
      <c r="X819" t="s">
        <v>37</v>
      </c>
      <c r="Y819" t="s">
        <v>38</v>
      </c>
      <c r="Z819">
        <v>29</v>
      </c>
      <c r="AA819" t="s">
        <v>33</v>
      </c>
      <c r="AB819">
        <v>0</v>
      </c>
      <c r="AC819">
        <v>0</v>
      </c>
      <c r="AD819">
        <v>0</v>
      </c>
      <c r="AE819">
        <v>0</v>
      </c>
      <c r="AF819" s="10" t="str">
        <f>VLOOKUP(AS819,[1]Hoja3!$B$2:$AO$841,17,FALSE)</f>
        <v xml:space="preserve">  </v>
      </c>
      <c r="AG819" s="10">
        <f>VLOOKUP(AS819,[1]Hoja3!$B$2:$AO$841,23,FALSE)</f>
        <v>1</v>
      </c>
      <c r="AH819" s="10">
        <f>VLOOKUP(AS819,[1]Hoja3!$B$2:$AO$841,28,FALSE)</f>
        <v>1</v>
      </c>
      <c r="AI819" s="10" t="str">
        <f>VLOOKUP(AS819,[1]Hoja3!$B$2:$AO$841,19,FALSE)</f>
        <v>Office Digital</v>
      </c>
      <c r="AJ819" s="10">
        <f>VLOOKUP(AS819,[1]Hoja3!$B$2:$AO$841,15,FALSE)</f>
        <v>0</v>
      </c>
      <c r="AK819">
        <f>IF(AE819=AY819,1,0)</f>
        <v>1</v>
      </c>
      <c r="AL819">
        <f>IF(AB819=AF819,1,0)</f>
        <v>0</v>
      </c>
      <c r="AM819">
        <f>IF(AC819=AG819,1,0)</f>
        <v>0</v>
      </c>
      <c r="AN819">
        <f>IF(AD819=AH819,1,0)</f>
        <v>0</v>
      </c>
      <c r="AO819">
        <f>IF(H819=AI819,1,0)</f>
        <v>0</v>
      </c>
      <c r="AP819">
        <f>IF(AJ819=AA819,1,0)</f>
        <v>0</v>
      </c>
      <c r="AQ819" s="8">
        <f>COUNTIF($A$2:$A$1228,A819)</f>
        <v>1</v>
      </c>
      <c r="AR819">
        <f>VLOOKUP(A819,[1]Hoja3!$C$2:$AO$841,39,FALSE)</f>
        <v>1</v>
      </c>
      <c r="AS819" t="str">
        <f>A819 &amp; COUNTIF(A$2:A819,A819)</f>
        <v>0AE95633831</v>
      </c>
      <c r="AT819" s="10">
        <f>VLOOKUP(AS819,[1]Hoja3!$B$2:$AO$841,38,FALSE)</f>
        <v>2047.5</v>
      </c>
      <c r="AU819" s="9">
        <f>IF(AR819&gt;AQ819,1,0)</f>
        <v>0</v>
      </c>
      <c r="AV819">
        <f>IF(P819="NA",2,IF(OR(F819="INSTALACION NUEVA",F819="Mantenimiento preventivo"),3,IF(AND(AB819&lt;AF819,AK819&lt;&gt;1),4,IF(AT819&gt;AE819,1,0))))</f>
        <v>2</v>
      </c>
    </row>
    <row r="820" spans="1:48" x14ac:dyDescent="0.25">
      <c r="A820" t="s">
        <v>648</v>
      </c>
      <c r="B820">
        <v>2019</v>
      </c>
      <c r="C820" t="s">
        <v>37</v>
      </c>
      <c r="D820" t="s">
        <v>38</v>
      </c>
      <c r="E820">
        <v>29</v>
      </c>
      <c r="F820" t="s">
        <v>44</v>
      </c>
      <c r="G820">
        <v>0</v>
      </c>
      <c r="H820" t="s">
        <v>71</v>
      </c>
      <c r="I820">
        <v>468</v>
      </c>
      <c r="J820">
        <v>715</v>
      </c>
      <c r="K820">
        <v>0</v>
      </c>
      <c r="L820">
        <v>0</v>
      </c>
      <c r="M820">
        <v>0</v>
      </c>
      <c r="N820">
        <v>0.6</v>
      </c>
      <c r="O820">
        <v>0.8</v>
      </c>
      <c r="P820">
        <v>1.05</v>
      </c>
      <c r="Q820" t="s">
        <v>46</v>
      </c>
      <c r="R820">
        <v>5</v>
      </c>
      <c r="S820">
        <v>9</v>
      </c>
      <c r="T820" t="s">
        <v>47</v>
      </c>
      <c r="U820" t="s">
        <v>71</v>
      </c>
      <c r="V820" t="s">
        <v>55</v>
      </c>
      <c r="W820">
        <v>2019</v>
      </c>
      <c r="X820" t="s">
        <v>37</v>
      </c>
      <c r="Y820" t="s">
        <v>38</v>
      </c>
      <c r="Z820">
        <v>29</v>
      </c>
      <c r="AA820">
        <v>0</v>
      </c>
      <c r="AB820">
        <v>49</v>
      </c>
      <c r="AC820">
        <v>0</v>
      </c>
      <c r="AD820">
        <v>0</v>
      </c>
      <c r="AE820">
        <v>715</v>
      </c>
      <c r="AF820" s="10" t="str">
        <f>VLOOKUP(AS820,[1]Hoja3!$B$2:$AO$841,17,FALSE)</f>
        <v xml:space="preserve">  </v>
      </c>
      <c r="AG820" s="10">
        <f>VLOOKUP(AS820,[1]Hoja3!$B$2:$AO$841,23,FALSE)</f>
        <v>1</v>
      </c>
      <c r="AH820" s="10">
        <f>VLOOKUP(AS820,[1]Hoja3!$B$2:$AO$841,28,FALSE)</f>
        <v>1</v>
      </c>
      <c r="AI820" s="10" t="str">
        <f>VLOOKUP(AS820,[1]Hoja3!$B$2:$AO$841,19,FALSE)</f>
        <v>Entry Mono Printers</v>
      </c>
      <c r="AJ820" s="10">
        <f>VLOOKUP(AS820,[1]Hoja3!$B$2:$AO$841,15,FALSE)</f>
        <v>0</v>
      </c>
      <c r="AK820">
        <f>IF(AE820=AY820,1,0)</f>
        <v>0</v>
      </c>
      <c r="AL820">
        <f>IF(AB820=AF820,1,0)</f>
        <v>0</v>
      </c>
      <c r="AM820">
        <f>IF(AC820=AG820,1,0)</f>
        <v>0</v>
      </c>
      <c r="AN820">
        <f>IF(AD820=AH820,1,0)</f>
        <v>0</v>
      </c>
      <c r="AO820">
        <f>IF(H820=AI820,1,0)</f>
        <v>1</v>
      </c>
      <c r="AP820">
        <f>IF(AJ820=AA820,1,0)</f>
        <v>1</v>
      </c>
      <c r="AQ820" s="8">
        <f>COUNTIF($A$2:$A$1228,A820)</f>
        <v>1</v>
      </c>
      <c r="AR820">
        <f>VLOOKUP(A820,[1]Hoja3!$C$2:$AO$841,39,FALSE)</f>
        <v>1</v>
      </c>
      <c r="AS820" t="str">
        <f>A820 &amp; COUNTIF(A$2:A820,A820)</f>
        <v>0XLT2806811</v>
      </c>
      <c r="AT820" s="10">
        <f>VLOOKUP(AS820,[1]Hoja3!$B$2:$AO$841,38,FALSE)</f>
        <v>715.00000000000011</v>
      </c>
      <c r="AU820" s="9">
        <f>IF(AR820&gt;AQ820,1,0)</f>
        <v>0</v>
      </c>
      <c r="AV820">
        <f>IF(P820="NA",2,IF(OR(F820="INSTALACION NUEVA",F820="Mantenimiento preventivo"),3,IF(AND(AB820&lt;AF820,AK820&lt;&gt;1),4,IF(AT820&gt;AE820,1,0))))</f>
        <v>3</v>
      </c>
    </row>
    <row r="821" spans="1:48" x14ac:dyDescent="0.25">
      <c r="A821" t="s">
        <v>712</v>
      </c>
      <c r="B821">
        <v>2019</v>
      </c>
      <c r="C821" t="s">
        <v>37</v>
      </c>
      <c r="D821" t="s">
        <v>38</v>
      </c>
      <c r="E821">
        <v>17</v>
      </c>
      <c r="F821" t="s">
        <v>44</v>
      </c>
      <c r="G821">
        <v>0</v>
      </c>
      <c r="H821" t="s">
        <v>116</v>
      </c>
      <c r="I821">
        <v>655</v>
      </c>
      <c r="J821">
        <v>1365</v>
      </c>
      <c r="K821">
        <v>0</v>
      </c>
      <c r="L821">
        <v>0</v>
      </c>
      <c r="M821">
        <v>0.6</v>
      </c>
      <c r="N821">
        <v>0.8</v>
      </c>
      <c r="O821">
        <v>1.05</v>
      </c>
      <c r="P821">
        <v>1.1000000000000001</v>
      </c>
      <c r="Q821" t="s">
        <v>46</v>
      </c>
      <c r="R821">
        <v>5</v>
      </c>
      <c r="S821">
        <v>9</v>
      </c>
      <c r="T821" t="s">
        <v>47</v>
      </c>
      <c r="U821" t="s">
        <v>34</v>
      </c>
      <c r="V821" t="s">
        <v>50</v>
      </c>
      <c r="W821">
        <v>2019</v>
      </c>
      <c r="X821" t="s">
        <v>37</v>
      </c>
      <c r="Y821" t="s">
        <v>38</v>
      </c>
      <c r="Z821">
        <v>17</v>
      </c>
      <c r="AA821">
        <v>1</v>
      </c>
      <c r="AB821">
        <v>6</v>
      </c>
      <c r="AC821">
        <v>0</v>
      </c>
      <c r="AD821">
        <v>0</v>
      </c>
      <c r="AE821">
        <v>0</v>
      </c>
      <c r="AF821" s="10" t="e">
        <f>VLOOKUP(AS821,[1]Hoja3!$B$2:$AO$841,17,FALSE)</f>
        <v>#N/A</v>
      </c>
      <c r="AG821" s="10" t="e">
        <f>VLOOKUP(AS821,[1]Hoja3!$B$2:$AO$841,23,FALSE)</f>
        <v>#N/A</v>
      </c>
      <c r="AH821" s="10" t="e">
        <f>VLOOKUP(AS821,[1]Hoja3!$B$2:$AO$841,28,FALSE)</f>
        <v>#N/A</v>
      </c>
      <c r="AI821" s="10" t="e">
        <f>VLOOKUP(AS821,[1]Hoja3!$B$2:$AO$841,19,FALSE)</f>
        <v>#N/A</v>
      </c>
      <c r="AJ821" s="10"/>
      <c r="AK821">
        <f>IF(AE821=AY821,1,0)</f>
        <v>1</v>
      </c>
      <c r="AL821" t="e">
        <f>IF(AB821=AF821,1,0)</f>
        <v>#N/A</v>
      </c>
      <c r="AM821" t="e">
        <f>IF(AC821=AG821,1,0)</f>
        <v>#N/A</v>
      </c>
      <c r="AN821" t="e">
        <f>IF(AD821=AH821,1,0)</f>
        <v>#N/A</v>
      </c>
      <c r="AO821" t="e">
        <f>IF(H821=AI821,1,0)</f>
        <v>#N/A</v>
      </c>
      <c r="AQ821" s="8">
        <f>COUNTIF($A$2:$A$1228,A821)</f>
        <v>6</v>
      </c>
      <c r="AR821" t="e">
        <f>VLOOKUP(A821,[1]Hoja3!$C$2:$AO$841,39,FALSE)</f>
        <v>#N/A</v>
      </c>
      <c r="AS821" t="str">
        <f>A821 &amp; COUNTIF(A$2:A821,A821)</f>
        <v>0Y4X8490314</v>
      </c>
      <c r="AT821" s="10" t="e">
        <f>VLOOKUP(AS821,[1]Hoja3!$B$2:$AO$841,38,FALSE)</f>
        <v>#N/A</v>
      </c>
      <c r="AU821" s="9" t="e">
        <f>IF(AR821&gt;AQ821,1,0)</f>
        <v>#N/A</v>
      </c>
    </row>
    <row r="822" spans="1:48" x14ac:dyDescent="0.25">
      <c r="A822" t="s">
        <v>904</v>
      </c>
      <c r="B822">
        <v>2019</v>
      </c>
      <c r="C822" t="s">
        <v>37</v>
      </c>
      <c r="D822" t="s">
        <v>38</v>
      </c>
      <c r="E822">
        <v>17</v>
      </c>
      <c r="F822" t="s">
        <v>40</v>
      </c>
      <c r="G822">
        <v>2.0499999999999998</v>
      </c>
      <c r="H822" t="s">
        <v>34</v>
      </c>
      <c r="I822">
        <v>468</v>
      </c>
      <c r="J822">
        <v>715</v>
      </c>
      <c r="K822">
        <v>0</v>
      </c>
      <c r="L822">
        <v>0</v>
      </c>
      <c r="M822">
        <v>0</v>
      </c>
      <c r="N822">
        <v>0.6</v>
      </c>
      <c r="O822">
        <v>0.8</v>
      </c>
      <c r="P822">
        <v>1.05</v>
      </c>
      <c r="Q822" t="s">
        <v>420</v>
      </c>
      <c r="R822">
        <v>5</v>
      </c>
      <c r="S822">
        <v>9</v>
      </c>
      <c r="T822" t="s">
        <v>47</v>
      </c>
      <c r="U822" t="s">
        <v>34</v>
      </c>
      <c r="V822" t="s">
        <v>36</v>
      </c>
      <c r="W822">
        <v>2019</v>
      </c>
      <c r="X822" t="s">
        <v>37</v>
      </c>
      <c r="Y822" t="s">
        <v>38</v>
      </c>
      <c r="Z822">
        <v>17</v>
      </c>
      <c r="AA822">
        <v>1</v>
      </c>
      <c r="AB822">
        <v>65</v>
      </c>
      <c r="AC822">
        <v>0</v>
      </c>
      <c r="AD822">
        <v>0</v>
      </c>
      <c r="AE822">
        <v>0</v>
      </c>
      <c r="AF822" s="10">
        <f>VLOOKUP(AS822,[1]Hoja3!$B$2:$AO$841,17,FALSE)</f>
        <v>2693</v>
      </c>
      <c r="AG822" s="10">
        <f>VLOOKUP(AS822,[1]Hoja3!$B$2:$AO$841,23,FALSE)</f>
        <v>1.05</v>
      </c>
      <c r="AH822" s="10">
        <f>VLOOKUP(AS822,[1]Hoja3!$B$2:$AO$841,28,FALSE)</f>
        <v>0.44400000000000006</v>
      </c>
      <c r="AI822" s="10" t="str">
        <f>VLOOKUP(AS822,[1]Hoja3!$B$2:$AO$841,19,FALSE)</f>
        <v>A4 Mono MFPs</v>
      </c>
      <c r="AJ822" s="10">
        <f>VLOOKUP(AS822,[1]Hoja3!$B$2:$AO$841,15,FALSE)</f>
        <v>1</v>
      </c>
      <c r="AK822">
        <f>IF(AE822=AY822,1,0)</f>
        <v>1</v>
      </c>
      <c r="AL822">
        <f>IF(AB822=AF822,1,0)</f>
        <v>0</v>
      </c>
      <c r="AM822">
        <f>IF(AC822=AG822,1,0)</f>
        <v>0</v>
      </c>
      <c r="AN822">
        <f>IF(AD822=AH822,1,0)</f>
        <v>0</v>
      </c>
      <c r="AO822">
        <f>IF(H822=AI822,1,0)</f>
        <v>1</v>
      </c>
      <c r="AP822">
        <f>IF(AJ822=AA822,1,0)</f>
        <v>1</v>
      </c>
      <c r="AQ822" s="8">
        <f>COUNTIF($A$2:$A$1228,A822)</f>
        <v>2</v>
      </c>
      <c r="AR822">
        <f>VLOOKUP(A822,[1]Hoja3!$C$2:$AO$841,39,FALSE)</f>
        <v>1</v>
      </c>
      <c r="AS822" t="str">
        <f>A822 &amp; COUNTIF(A$2:A822,A822)</f>
        <v>09HB3313551</v>
      </c>
      <c r="AT822" s="10">
        <f>VLOOKUP(AS822,[1]Hoja3!$B$2:$AO$841,38,FALSE)</f>
        <v>0</v>
      </c>
      <c r="AU822" s="9">
        <f>IF(AR822&gt;AQ822,1,0)</f>
        <v>0</v>
      </c>
      <c r="AV822">
        <f>IF(P822="NA",2,IF(OR(F822="INSTALACION NUEVA",F822="Mantenimiento preventivo"),3,IF(AND(AB822&lt;AF822,AK822&lt;&gt;1),4,IF(AT822&gt;AE822,1,0))))</f>
        <v>0</v>
      </c>
    </row>
    <row r="823" spans="1:48" x14ac:dyDescent="0.25">
      <c r="A823" t="s">
        <v>647</v>
      </c>
      <c r="B823">
        <v>2019</v>
      </c>
      <c r="C823" t="s">
        <v>37</v>
      </c>
      <c r="D823" t="s">
        <v>38</v>
      </c>
      <c r="E823">
        <v>29</v>
      </c>
      <c r="F823" t="s">
        <v>44</v>
      </c>
      <c r="G823">
        <v>0</v>
      </c>
      <c r="H823" t="s">
        <v>71</v>
      </c>
      <c r="I823">
        <v>468</v>
      </c>
      <c r="J823">
        <v>715</v>
      </c>
      <c r="K823">
        <v>0</v>
      </c>
      <c r="L823">
        <v>0</v>
      </c>
      <c r="M823">
        <v>0</v>
      </c>
      <c r="N823">
        <v>0.6</v>
      </c>
      <c r="O823">
        <v>0.8</v>
      </c>
      <c r="P823">
        <v>1.05</v>
      </c>
      <c r="Q823" t="s">
        <v>46</v>
      </c>
      <c r="R823">
        <v>5</v>
      </c>
      <c r="S823">
        <v>9</v>
      </c>
      <c r="T823" t="s">
        <v>47</v>
      </c>
      <c r="U823" t="s">
        <v>71</v>
      </c>
      <c r="V823" t="s">
        <v>55</v>
      </c>
      <c r="W823">
        <v>2019</v>
      </c>
      <c r="X823" t="s">
        <v>37</v>
      </c>
      <c r="Y823" t="s">
        <v>38</v>
      </c>
      <c r="Z823">
        <v>30</v>
      </c>
      <c r="AA823">
        <v>0</v>
      </c>
      <c r="AB823">
        <v>40</v>
      </c>
      <c r="AC823">
        <v>0</v>
      </c>
      <c r="AD823">
        <v>0</v>
      </c>
      <c r="AE823">
        <v>715</v>
      </c>
      <c r="AF823" s="10" t="str">
        <f>VLOOKUP(AS823,[1]Hoja3!$B$2:$AO$841,17,FALSE)</f>
        <v xml:space="preserve">  </v>
      </c>
      <c r="AG823" s="10">
        <f>VLOOKUP(AS823,[1]Hoja3!$B$2:$AO$841,23,FALSE)</f>
        <v>1</v>
      </c>
      <c r="AH823" s="10">
        <f>VLOOKUP(AS823,[1]Hoja3!$B$2:$AO$841,28,FALSE)</f>
        <v>1</v>
      </c>
      <c r="AI823" s="10" t="str">
        <f>VLOOKUP(AS823,[1]Hoja3!$B$2:$AO$841,19,FALSE)</f>
        <v>Entry Mono Printers</v>
      </c>
      <c r="AJ823" s="10">
        <f>VLOOKUP(AS823,[1]Hoja3!$B$2:$AO$841,15,FALSE)</f>
        <v>0</v>
      </c>
      <c r="AK823">
        <f>IF(AE823=AY823,1,0)</f>
        <v>0</v>
      </c>
      <c r="AL823">
        <f>IF(AB823=AF823,1,0)</f>
        <v>0</v>
      </c>
      <c r="AM823">
        <f>IF(AC823=AG823,1,0)</f>
        <v>0</v>
      </c>
      <c r="AN823">
        <f>IF(AD823=AH823,1,0)</f>
        <v>0</v>
      </c>
      <c r="AO823">
        <f>IF(H823=AI823,1,0)</f>
        <v>1</v>
      </c>
      <c r="AP823">
        <f>IF(AJ823=AA823,1,0)</f>
        <v>1</v>
      </c>
      <c r="AQ823" s="8">
        <f>COUNTIF($A$2:$A$1228,A823)</f>
        <v>1</v>
      </c>
      <c r="AR823">
        <f>VLOOKUP(A823,[1]Hoja3!$C$2:$AO$841,39,FALSE)</f>
        <v>1</v>
      </c>
      <c r="AS823" t="str">
        <f>A823 &amp; COUNTIF(A$2:A823,A823)</f>
        <v>0XLT2806801</v>
      </c>
      <c r="AT823" s="10">
        <f>VLOOKUP(AS823,[1]Hoja3!$B$2:$AO$841,38,FALSE)</f>
        <v>715.00000000000011</v>
      </c>
      <c r="AU823" s="9">
        <f>IF(AR823&gt;AQ823,1,0)</f>
        <v>0</v>
      </c>
      <c r="AV823">
        <f>IF(P823="NA",2,IF(OR(F823="INSTALACION NUEVA",F823="Mantenimiento preventivo"),3,IF(AND(AB823&lt;AF823,AK823&lt;&gt;1),4,IF(AT823&gt;AE823,1,0))))</f>
        <v>3</v>
      </c>
    </row>
    <row r="824" spans="1:48" x14ac:dyDescent="0.25">
      <c r="A824" t="s">
        <v>997</v>
      </c>
      <c r="B824">
        <v>2019</v>
      </c>
      <c r="C824" t="s">
        <v>37</v>
      </c>
      <c r="D824" t="s">
        <v>38</v>
      </c>
      <c r="E824">
        <v>30</v>
      </c>
      <c r="F824" t="s">
        <v>32</v>
      </c>
      <c r="G824">
        <v>0</v>
      </c>
      <c r="I824" t="s">
        <v>33</v>
      </c>
      <c r="J824" t="s">
        <v>33</v>
      </c>
      <c r="K824" t="s">
        <v>33</v>
      </c>
      <c r="L824" t="s">
        <v>33</v>
      </c>
      <c r="M824" t="s">
        <v>33</v>
      </c>
      <c r="N824" t="s">
        <v>33</v>
      </c>
      <c r="O824" t="s">
        <v>33</v>
      </c>
      <c r="P824" t="s">
        <v>33</v>
      </c>
      <c r="R824" t="s">
        <v>33</v>
      </c>
      <c r="S824" t="s">
        <v>33</v>
      </c>
      <c r="U824" t="s">
        <v>41</v>
      </c>
      <c r="V824" t="s">
        <v>61</v>
      </c>
      <c r="W824">
        <v>2019</v>
      </c>
      <c r="X824" t="s">
        <v>37</v>
      </c>
      <c r="Y824" t="s">
        <v>38</v>
      </c>
      <c r="Z824">
        <v>30</v>
      </c>
      <c r="AA824" t="s">
        <v>33</v>
      </c>
      <c r="AB824">
        <v>0</v>
      </c>
      <c r="AC824">
        <v>0</v>
      </c>
      <c r="AD824">
        <v>0</v>
      </c>
      <c r="AE824">
        <v>0</v>
      </c>
      <c r="AF824" s="10" t="str">
        <f>VLOOKUP(AS824,[1]Hoja3!$B$2:$AO$841,17,FALSE)</f>
        <v xml:space="preserve">  </v>
      </c>
      <c r="AG824" s="10">
        <f>VLOOKUP(AS824,[1]Hoja3!$B$2:$AO$841,23,FALSE)</f>
        <v>1</v>
      </c>
      <c r="AH824" s="10">
        <f>VLOOKUP(AS824,[1]Hoja3!$B$2:$AO$841,28,FALSE)</f>
        <v>1</v>
      </c>
      <c r="AI824" s="10" t="str">
        <f>VLOOKUP(AS824,[1]Hoja3!$B$2:$AO$841,19,FALSE)</f>
        <v>A4 Color Laser MFPs</v>
      </c>
      <c r="AJ824" s="10">
        <f>VLOOKUP(AS824,[1]Hoja3!$B$2:$AO$841,15,FALSE)</f>
        <v>0</v>
      </c>
      <c r="AK824">
        <f>IF(AE824=AY824,1,0)</f>
        <v>1</v>
      </c>
      <c r="AL824">
        <f>IF(AB824=AF824,1,0)</f>
        <v>0</v>
      </c>
      <c r="AM824">
        <f>IF(AC824=AG824,1,0)</f>
        <v>0</v>
      </c>
      <c r="AN824">
        <f>IF(AD824=AH824,1,0)</f>
        <v>0</v>
      </c>
      <c r="AO824">
        <f>IF(H824=AI824,1,0)</f>
        <v>0</v>
      </c>
      <c r="AP824">
        <f>IF(AJ824=AA824,1,0)</f>
        <v>0</v>
      </c>
      <c r="AQ824" s="8">
        <f>COUNTIF($A$2:$A$1228,A824)</f>
        <v>1</v>
      </c>
      <c r="AR824">
        <f>VLOOKUP(A824,[1]Hoja3!$C$2:$AO$841,39,FALSE)</f>
        <v>1</v>
      </c>
      <c r="AS824" t="str">
        <f>A824 &amp; COUNTIF(A$2:A824,A824)</f>
        <v>5AV8035291</v>
      </c>
      <c r="AT824" s="10">
        <f>VLOOKUP(AS824,[1]Hoja3!$B$2:$AO$841,38,FALSE)</f>
        <v>1072.5000000000002</v>
      </c>
      <c r="AU824" s="9">
        <f>IF(AR824&gt;AQ824,1,0)</f>
        <v>0</v>
      </c>
      <c r="AV824">
        <f>IF(P824="NA",2,IF(OR(F824="INSTALACION NUEVA",F824="Mantenimiento preventivo"),3,IF(AND(AB824&lt;AF824,AK824&lt;&gt;1),4,IF(AT824&gt;AE824,1,0))))</f>
        <v>2</v>
      </c>
    </row>
    <row r="825" spans="1:48" x14ac:dyDescent="0.25">
      <c r="A825" t="s">
        <v>701</v>
      </c>
      <c r="B825">
        <v>2019</v>
      </c>
      <c r="C825" t="s">
        <v>37</v>
      </c>
      <c r="D825" t="s">
        <v>38</v>
      </c>
      <c r="E825">
        <v>17</v>
      </c>
      <c r="F825" t="s">
        <v>44</v>
      </c>
      <c r="G825">
        <v>0</v>
      </c>
      <c r="I825" t="s">
        <v>33</v>
      </c>
      <c r="J825" t="s">
        <v>33</v>
      </c>
      <c r="K825" t="s">
        <v>33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R825" t="s">
        <v>33</v>
      </c>
      <c r="S825" t="s">
        <v>33</v>
      </c>
      <c r="U825" t="s">
        <v>34</v>
      </c>
      <c r="V825" t="s">
        <v>50</v>
      </c>
      <c r="W825">
        <v>2019</v>
      </c>
      <c r="X825" t="s">
        <v>37</v>
      </c>
      <c r="Y825" t="s">
        <v>38</v>
      </c>
      <c r="Z825">
        <v>17</v>
      </c>
      <c r="AA825" t="s">
        <v>33</v>
      </c>
      <c r="AB825">
        <v>8</v>
      </c>
      <c r="AC825">
        <v>0</v>
      </c>
      <c r="AD825">
        <v>0</v>
      </c>
      <c r="AE825">
        <v>0</v>
      </c>
      <c r="AF825" s="10" t="e">
        <f>VLOOKUP(AS825,[1]Hoja3!$B$2:$AO$841,17,FALSE)</f>
        <v>#N/A</v>
      </c>
      <c r="AG825" s="10" t="e">
        <f>VLOOKUP(AS825,[1]Hoja3!$B$2:$AO$841,23,FALSE)</f>
        <v>#N/A</v>
      </c>
      <c r="AH825" s="10" t="e">
        <f>VLOOKUP(AS825,[1]Hoja3!$B$2:$AO$841,28,FALSE)</f>
        <v>#N/A</v>
      </c>
      <c r="AI825" s="10" t="e">
        <f>VLOOKUP(AS825,[1]Hoja3!$B$2:$AO$841,19,FALSE)</f>
        <v>#N/A</v>
      </c>
      <c r="AJ825" s="10"/>
      <c r="AK825">
        <f>IF(AE825=AY825,1,0)</f>
        <v>1</v>
      </c>
      <c r="AL825" t="e">
        <f>IF(AB825=AF825,1,0)</f>
        <v>#N/A</v>
      </c>
      <c r="AM825" t="e">
        <f>IF(AC825=AG825,1,0)</f>
        <v>#N/A</v>
      </c>
      <c r="AN825" t="e">
        <f>IF(AD825=AH825,1,0)</f>
        <v>#N/A</v>
      </c>
      <c r="AO825" t="e">
        <f>IF(H825=AI825,1,0)</f>
        <v>#N/A</v>
      </c>
      <c r="AQ825" s="8">
        <f>COUNTIF($A$2:$A$1228,A825)</f>
        <v>3</v>
      </c>
      <c r="AR825" t="e">
        <f>VLOOKUP(A825,[1]Hoja3!$C$2:$AO$841,39,FALSE)</f>
        <v>#N/A</v>
      </c>
      <c r="AS825" t="str">
        <f>A825 &amp; COUNTIF(A$2:A825,A825)</f>
        <v>09HB3315323</v>
      </c>
      <c r="AT825" s="10" t="e">
        <f>VLOOKUP(AS825,[1]Hoja3!$B$2:$AO$841,38,FALSE)</f>
        <v>#N/A</v>
      </c>
      <c r="AU825" s="9" t="e">
        <f>IF(AR825&gt;AQ825,1,0)</f>
        <v>#N/A</v>
      </c>
    </row>
    <row r="826" spans="1:48" x14ac:dyDescent="0.25">
      <c r="A826" t="s">
        <v>906</v>
      </c>
      <c r="B826">
        <v>2019</v>
      </c>
      <c r="C826" t="s">
        <v>37</v>
      </c>
      <c r="D826" t="s">
        <v>38</v>
      </c>
      <c r="E826">
        <v>17</v>
      </c>
      <c r="F826" t="s">
        <v>264</v>
      </c>
      <c r="G826">
        <v>0</v>
      </c>
      <c r="H826" t="s">
        <v>34</v>
      </c>
      <c r="I826">
        <v>468</v>
      </c>
      <c r="J826">
        <v>715</v>
      </c>
      <c r="K826">
        <v>0</v>
      </c>
      <c r="L826">
        <v>0</v>
      </c>
      <c r="M826">
        <v>0</v>
      </c>
      <c r="N826">
        <v>0.6</v>
      </c>
      <c r="O826">
        <v>0.8</v>
      </c>
      <c r="P826">
        <v>1.05</v>
      </c>
      <c r="Q826" t="s">
        <v>46</v>
      </c>
      <c r="R826">
        <v>5</v>
      </c>
      <c r="S826">
        <v>9</v>
      </c>
      <c r="T826" t="s">
        <v>47</v>
      </c>
      <c r="U826" t="s">
        <v>34</v>
      </c>
      <c r="V826" t="s">
        <v>50</v>
      </c>
      <c r="W826">
        <v>2019</v>
      </c>
      <c r="X826" t="s">
        <v>37</v>
      </c>
      <c r="Y826" t="s">
        <v>38</v>
      </c>
      <c r="Z826">
        <v>17</v>
      </c>
      <c r="AA826">
        <v>1</v>
      </c>
      <c r="AB826">
        <v>48</v>
      </c>
      <c r="AC826">
        <v>0</v>
      </c>
      <c r="AD826">
        <v>0</v>
      </c>
      <c r="AE826">
        <v>0</v>
      </c>
      <c r="AF826" s="10" t="e">
        <f>VLOOKUP(AS826,[1]Hoja3!$B$2:$AO$841,17,FALSE)</f>
        <v>#N/A</v>
      </c>
      <c r="AG826" s="10" t="e">
        <f>VLOOKUP(AS826,[1]Hoja3!$B$2:$AO$841,23,FALSE)</f>
        <v>#N/A</v>
      </c>
      <c r="AH826" s="10" t="e">
        <f>VLOOKUP(AS826,[1]Hoja3!$B$2:$AO$841,28,FALSE)</f>
        <v>#N/A</v>
      </c>
      <c r="AI826" s="10" t="e">
        <f>VLOOKUP(AS826,[1]Hoja3!$B$2:$AO$841,19,FALSE)</f>
        <v>#N/A</v>
      </c>
      <c r="AJ826" s="10"/>
      <c r="AK826">
        <f>IF(AE826=AY826,1,0)</f>
        <v>1</v>
      </c>
      <c r="AL826" t="e">
        <f>IF(AB826=AF826,1,0)</f>
        <v>#N/A</v>
      </c>
      <c r="AM826" t="e">
        <f>IF(AC826=AG826,1,0)</f>
        <v>#N/A</v>
      </c>
      <c r="AN826" t="e">
        <f>IF(AD826=AH826,1,0)</f>
        <v>#N/A</v>
      </c>
      <c r="AO826" t="e">
        <f>IF(H826=AI826,1,0)</f>
        <v>#N/A</v>
      </c>
      <c r="AQ826" s="8">
        <f>COUNTIF($A$2:$A$1228,A826)</f>
        <v>2</v>
      </c>
      <c r="AR826" t="e">
        <f>VLOOKUP(A826,[1]Hoja3!$C$2:$AO$841,39,FALSE)</f>
        <v>#N/A</v>
      </c>
      <c r="AS826" t="str">
        <f>A826 &amp; COUNTIF(A$2:A826,A826)</f>
        <v>09HB3317581</v>
      </c>
      <c r="AT826" s="10" t="e">
        <f>VLOOKUP(AS826,[1]Hoja3!$B$2:$AO$841,38,FALSE)</f>
        <v>#N/A</v>
      </c>
      <c r="AU826" s="9" t="e">
        <f>IF(AR826&gt;AQ826,1,0)</f>
        <v>#N/A</v>
      </c>
    </row>
    <row r="827" spans="1:48" x14ac:dyDescent="0.25">
      <c r="A827" t="s">
        <v>907</v>
      </c>
      <c r="B827">
        <v>2019</v>
      </c>
      <c r="C827" t="s">
        <v>37</v>
      </c>
      <c r="D827" t="s">
        <v>38</v>
      </c>
      <c r="E827">
        <v>17</v>
      </c>
      <c r="F827" t="s">
        <v>44</v>
      </c>
      <c r="G827">
        <v>0</v>
      </c>
      <c r="H827" t="s">
        <v>34</v>
      </c>
      <c r="I827">
        <v>468</v>
      </c>
      <c r="J827">
        <v>715</v>
      </c>
      <c r="K827">
        <v>0</v>
      </c>
      <c r="L827">
        <v>0</v>
      </c>
      <c r="M827">
        <v>0</v>
      </c>
      <c r="N827">
        <v>0.6</v>
      </c>
      <c r="O827">
        <v>0.8</v>
      </c>
      <c r="P827">
        <v>1.05</v>
      </c>
      <c r="Q827" t="s">
        <v>46</v>
      </c>
      <c r="R827">
        <v>5</v>
      </c>
      <c r="S827">
        <v>9</v>
      </c>
      <c r="T827" t="s">
        <v>47</v>
      </c>
      <c r="U827" t="s">
        <v>34</v>
      </c>
      <c r="V827" t="s">
        <v>50</v>
      </c>
      <c r="W827">
        <v>2019</v>
      </c>
      <c r="X827" t="s">
        <v>37</v>
      </c>
      <c r="Y827" t="s">
        <v>38</v>
      </c>
      <c r="Z827">
        <v>17</v>
      </c>
      <c r="AA827">
        <v>1</v>
      </c>
      <c r="AB827">
        <v>20</v>
      </c>
      <c r="AC827">
        <v>0</v>
      </c>
      <c r="AD827">
        <v>0</v>
      </c>
      <c r="AE827">
        <v>0</v>
      </c>
      <c r="AF827" s="10" t="e">
        <f>VLOOKUP(AS827,[1]Hoja3!$B$2:$AO$841,17,FALSE)</f>
        <v>#N/A</v>
      </c>
      <c r="AG827" s="10" t="e">
        <f>VLOOKUP(AS827,[1]Hoja3!$B$2:$AO$841,23,FALSE)</f>
        <v>#N/A</v>
      </c>
      <c r="AH827" s="10" t="e">
        <f>VLOOKUP(AS827,[1]Hoja3!$B$2:$AO$841,28,FALSE)</f>
        <v>#N/A</v>
      </c>
      <c r="AI827" s="10" t="e">
        <f>VLOOKUP(AS827,[1]Hoja3!$B$2:$AO$841,19,FALSE)</f>
        <v>#N/A</v>
      </c>
      <c r="AJ827" s="10"/>
      <c r="AK827">
        <f>IF(AE827=AY827,1,0)</f>
        <v>1</v>
      </c>
      <c r="AL827" t="e">
        <f>IF(AB827=AF827,1,0)</f>
        <v>#N/A</v>
      </c>
      <c r="AM827" t="e">
        <f>IF(AC827=AG827,1,0)</f>
        <v>#N/A</v>
      </c>
      <c r="AN827" t="e">
        <f>IF(AD827=AH827,1,0)</f>
        <v>#N/A</v>
      </c>
      <c r="AO827" t="e">
        <f>IF(H827=AI827,1,0)</f>
        <v>#N/A</v>
      </c>
      <c r="AQ827" s="8">
        <f>COUNTIF($A$2:$A$1228,A827)</f>
        <v>2</v>
      </c>
      <c r="AR827" t="e">
        <f>VLOOKUP(A827,[1]Hoja3!$C$2:$AO$841,39,FALSE)</f>
        <v>#N/A</v>
      </c>
      <c r="AS827" t="str">
        <f>A827 &amp; COUNTIF(A$2:A827,A827)</f>
        <v>09HB3315841</v>
      </c>
      <c r="AT827" s="10" t="e">
        <f>VLOOKUP(AS827,[1]Hoja3!$B$2:$AO$841,38,FALSE)</f>
        <v>#N/A</v>
      </c>
      <c r="AU827" s="9" t="e">
        <f>IF(AR827&gt;AQ827,1,0)</f>
        <v>#N/A</v>
      </c>
    </row>
    <row r="828" spans="1:48" x14ac:dyDescent="0.25">
      <c r="A828" t="s">
        <v>908</v>
      </c>
      <c r="B828">
        <v>2019</v>
      </c>
      <c r="C828" t="s">
        <v>37</v>
      </c>
      <c r="D828" t="s">
        <v>38</v>
      </c>
      <c r="E828">
        <v>17</v>
      </c>
      <c r="F828" t="s">
        <v>40</v>
      </c>
      <c r="G828">
        <v>1.233333</v>
      </c>
      <c r="H828" t="s">
        <v>116</v>
      </c>
      <c r="I828">
        <v>655</v>
      </c>
      <c r="J828">
        <v>1365</v>
      </c>
      <c r="K828">
        <v>0</v>
      </c>
      <c r="L828">
        <v>0</v>
      </c>
      <c r="M828">
        <v>0.6</v>
      </c>
      <c r="N828">
        <v>0.8</v>
      </c>
      <c r="O828">
        <v>1.05</v>
      </c>
      <c r="P828">
        <v>1.1000000000000001</v>
      </c>
      <c r="Q828" t="s">
        <v>420</v>
      </c>
      <c r="R828">
        <v>5</v>
      </c>
      <c r="S828">
        <v>9</v>
      </c>
      <c r="T828" t="s">
        <v>47</v>
      </c>
      <c r="U828" t="s">
        <v>45</v>
      </c>
      <c r="V828" t="s">
        <v>683</v>
      </c>
      <c r="W828">
        <v>2019</v>
      </c>
      <c r="X828" t="s">
        <v>37</v>
      </c>
      <c r="Y828" t="s">
        <v>38</v>
      </c>
      <c r="Z828">
        <v>17</v>
      </c>
      <c r="AA828">
        <v>1</v>
      </c>
      <c r="AB828">
        <v>21</v>
      </c>
      <c r="AC828">
        <v>0</v>
      </c>
      <c r="AD828">
        <v>0</v>
      </c>
      <c r="AE828">
        <v>0</v>
      </c>
      <c r="AF828" s="10">
        <f>VLOOKUP(AS828,[1]Hoja3!$B$2:$AO$841,17,FALSE)</f>
        <v>34</v>
      </c>
      <c r="AG828" s="10">
        <f>VLOOKUP(AS828,[1]Hoja3!$B$2:$AO$841,23,FALSE)</f>
        <v>1.05</v>
      </c>
      <c r="AH828" s="10">
        <f>VLOOKUP(AS828,[1]Hoja3!$B$2:$AO$841,28,FALSE)</f>
        <v>0.28199999999999997</v>
      </c>
      <c r="AI828" s="10" t="str">
        <f>VLOOKUP(AS828,[1]Hoja3!$B$2:$AO$841,19,FALSE)</f>
        <v>Office Digital</v>
      </c>
      <c r="AJ828" s="10">
        <f>VLOOKUP(AS828,[1]Hoja3!$B$2:$AO$841,15,FALSE)</f>
        <v>1</v>
      </c>
      <c r="AK828">
        <f>IF(AE828=AY828,1,0)</f>
        <v>1</v>
      </c>
      <c r="AL828">
        <f>IF(AB828=AF828,1,0)</f>
        <v>0</v>
      </c>
      <c r="AM828">
        <f>IF(AC828=AG828,1,0)</f>
        <v>0</v>
      </c>
      <c r="AN828">
        <f>IF(AD828=AH828,1,0)</f>
        <v>0</v>
      </c>
      <c r="AO828">
        <f>IF(H828=AI828,1,0)</f>
        <v>1</v>
      </c>
      <c r="AP828">
        <f>IF(AJ828=AA828,1,0)</f>
        <v>1</v>
      </c>
      <c r="AQ828" s="8">
        <f>COUNTIF($A$2:$A$1228,A828)</f>
        <v>3</v>
      </c>
      <c r="AR828">
        <f>VLOOKUP(A828,[1]Hoja3!$C$2:$AO$841,39,FALSE)</f>
        <v>3</v>
      </c>
      <c r="AS828" t="str">
        <f>A828 &amp; COUNTIF(A$2:A828,A828)</f>
        <v>0Y4X8488661</v>
      </c>
      <c r="AT828" s="10">
        <f>VLOOKUP(AS828,[1]Hoja3!$B$2:$AO$841,38,FALSE)</f>
        <v>0</v>
      </c>
      <c r="AU828" s="9">
        <f>IF(AR828&gt;AQ828,1,0)</f>
        <v>0</v>
      </c>
      <c r="AV828">
        <f>IF(P828="NA",2,IF(OR(F828="INSTALACION NUEVA",F828="Mantenimiento preventivo"),3,IF(AND(AB828&lt;AF828,AK828&lt;&gt;1),4,IF(AT828&gt;AE828,1,0))))</f>
        <v>0</v>
      </c>
    </row>
    <row r="829" spans="1:48" x14ac:dyDescent="0.25">
      <c r="A829" t="s">
        <v>328</v>
      </c>
      <c r="B829">
        <v>2019</v>
      </c>
      <c r="C829" t="s">
        <v>37</v>
      </c>
      <c r="D829" t="s">
        <v>38</v>
      </c>
      <c r="E829">
        <v>17</v>
      </c>
      <c r="F829" t="s">
        <v>40</v>
      </c>
      <c r="G829">
        <v>1.233333</v>
      </c>
      <c r="H829" t="s">
        <v>54</v>
      </c>
      <c r="I829">
        <v>803</v>
      </c>
      <c r="J829">
        <v>1573</v>
      </c>
      <c r="K829">
        <v>0.2</v>
      </c>
      <c r="L829">
        <v>0.6</v>
      </c>
      <c r="M829">
        <v>0.8</v>
      </c>
      <c r="N829">
        <v>1.05</v>
      </c>
      <c r="O829">
        <v>1.1000000000000001</v>
      </c>
      <c r="P829">
        <v>1.1499999999999999</v>
      </c>
      <c r="Q829" t="s">
        <v>46</v>
      </c>
      <c r="R829">
        <v>4</v>
      </c>
      <c r="S829">
        <v>6</v>
      </c>
      <c r="T829" t="s">
        <v>47</v>
      </c>
      <c r="U829" t="s">
        <v>48</v>
      </c>
      <c r="V829" t="s">
        <v>42</v>
      </c>
      <c r="W829">
        <v>2019</v>
      </c>
      <c r="X829" t="s">
        <v>37</v>
      </c>
      <c r="Y829" t="s">
        <v>38</v>
      </c>
      <c r="Z829">
        <v>17</v>
      </c>
      <c r="AA829">
        <v>0</v>
      </c>
      <c r="AB829">
        <v>9</v>
      </c>
      <c r="AC829">
        <v>0.8</v>
      </c>
      <c r="AD829">
        <v>0.30833325</v>
      </c>
      <c r="AE829">
        <v>1258.4000000000001</v>
      </c>
      <c r="AF829" s="10">
        <f>VLOOKUP(AS829,[1]Hoja3!$B$2:$AO$841,17,FALSE)</f>
        <v>9</v>
      </c>
      <c r="AG829" s="10">
        <f>VLOOKUP(AS829,[1]Hoja3!$B$2:$AO$841,23,FALSE)</f>
        <v>0.8</v>
      </c>
      <c r="AH829" s="10">
        <f>VLOOKUP(AS829,[1]Hoja3!$B$2:$AO$841,28,FALSE)</f>
        <v>0.38750000000000001</v>
      </c>
      <c r="AI829" s="10" t="str">
        <f>VLOOKUP(AS829,[1]Hoja3!$B$2:$AO$841,19,FALSE)</f>
        <v>Entry Production Color Low/Mid</v>
      </c>
      <c r="AJ829" s="10">
        <f>VLOOKUP(AS829,[1]Hoja3!$B$2:$AO$841,15,FALSE)</f>
        <v>0</v>
      </c>
      <c r="AK829">
        <f>IF(AE829=AY829,1,0)</f>
        <v>0</v>
      </c>
      <c r="AL829">
        <f>IF(AB829=AF829,1,0)</f>
        <v>1</v>
      </c>
      <c r="AM829">
        <f>IF(AC829=AG829,1,0)</f>
        <v>1</v>
      </c>
      <c r="AN829">
        <f>IF(AD829=AH829,1,0)</f>
        <v>0</v>
      </c>
      <c r="AO829">
        <f>IF(H829=AI829,1,0)</f>
        <v>1</v>
      </c>
      <c r="AP829">
        <f>IF(AJ829=AA829,1,0)</f>
        <v>1</v>
      </c>
      <c r="AQ829" s="8">
        <f>COUNTIF($A$2:$A$1228,A829)</f>
        <v>2</v>
      </c>
      <c r="AR829">
        <f>VLOOKUP(A829,[1]Hoja3!$C$2:$AO$841,39,FALSE)</f>
        <v>2</v>
      </c>
      <c r="AS829" t="str">
        <f>A829 &amp; COUNTIF(A$2:A829,A829)</f>
        <v>0B2R0900612</v>
      </c>
      <c r="AT829" s="10">
        <f>VLOOKUP(AS829,[1]Hoja3!$B$2:$AO$841,38,FALSE)</f>
        <v>1258.4000000000003</v>
      </c>
      <c r="AU829" s="9">
        <f>IF(AR829&gt;AQ829,1,0)</f>
        <v>0</v>
      </c>
      <c r="AV829">
        <f>IF(P829="NA",2,IF(OR(F829="INSTALACION NUEVA",F829="Mantenimiento preventivo"),3,IF(AND(AB829&lt;AF829,AK829&lt;&gt;1),4,IF(AT829&gt;AE829,1,0))))</f>
        <v>0</v>
      </c>
    </row>
    <row r="830" spans="1:48" x14ac:dyDescent="0.25">
      <c r="A830" t="s">
        <v>519</v>
      </c>
      <c r="B830">
        <v>2019</v>
      </c>
      <c r="C830" t="s">
        <v>37</v>
      </c>
      <c r="D830" t="s">
        <v>38</v>
      </c>
      <c r="E830">
        <v>17</v>
      </c>
      <c r="F830" t="s">
        <v>40</v>
      </c>
      <c r="G830">
        <v>3.1333329999999999</v>
      </c>
      <c r="H830" t="s">
        <v>34</v>
      </c>
      <c r="I830">
        <v>468</v>
      </c>
      <c r="J830">
        <v>715</v>
      </c>
      <c r="K830">
        <v>0</v>
      </c>
      <c r="L830">
        <v>0</v>
      </c>
      <c r="M830">
        <v>0</v>
      </c>
      <c r="N830">
        <v>0.6</v>
      </c>
      <c r="O830">
        <v>0.8</v>
      </c>
      <c r="P830">
        <v>1.05</v>
      </c>
      <c r="Q830" t="s">
        <v>46</v>
      </c>
      <c r="R830">
        <v>5</v>
      </c>
      <c r="S830">
        <v>9</v>
      </c>
      <c r="T830" t="s">
        <v>47</v>
      </c>
      <c r="U830" t="s">
        <v>34</v>
      </c>
      <c r="V830" t="s">
        <v>50</v>
      </c>
      <c r="W830">
        <v>2019</v>
      </c>
      <c r="X830" t="s">
        <v>37</v>
      </c>
      <c r="Y830" t="s">
        <v>38</v>
      </c>
      <c r="Z830">
        <v>17</v>
      </c>
      <c r="AA830">
        <v>0</v>
      </c>
      <c r="AB830">
        <v>127</v>
      </c>
      <c r="AC830">
        <v>1.05</v>
      </c>
      <c r="AD830">
        <v>0.62666659999999996</v>
      </c>
      <c r="AE830">
        <v>750.75</v>
      </c>
      <c r="AF830" s="10">
        <f>VLOOKUP(AS830,[1]Hoja3!$B$2:$AO$841,17,FALSE)</f>
        <v>180</v>
      </c>
      <c r="AG830" s="10">
        <f>VLOOKUP(AS830,[1]Hoja3!$B$2:$AO$841,23,FALSE)</f>
        <v>1.05</v>
      </c>
      <c r="AH830" s="10">
        <f>VLOOKUP(AS830,[1]Hoja3!$B$2:$AO$841,28,FALSE)</f>
        <v>0.86999999999999988</v>
      </c>
      <c r="AI830" s="10" t="str">
        <f>VLOOKUP(AS830,[1]Hoja3!$B$2:$AO$841,19,FALSE)</f>
        <v>A4 Mono MFPs</v>
      </c>
      <c r="AJ830" s="10">
        <f>VLOOKUP(AS830,[1]Hoja3!$B$2:$AO$841,15,FALSE)</f>
        <v>0</v>
      </c>
      <c r="AK830">
        <f>IF(AE830=AY830,1,0)</f>
        <v>0</v>
      </c>
      <c r="AL830">
        <f>IF(AB830=AF830,1,0)</f>
        <v>0</v>
      </c>
      <c r="AM830">
        <f>IF(AC830=AG830,1,0)</f>
        <v>1</v>
      </c>
      <c r="AN830">
        <f>IF(AD830=AH830,1,0)</f>
        <v>0</v>
      </c>
      <c r="AO830">
        <f>IF(H830=AI830,1,0)</f>
        <v>1</v>
      </c>
      <c r="AP830">
        <f>IF(AJ830=AA830,1,0)</f>
        <v>1</v>
      </c>
      <c r="AQ830" s="8">
        <f>COUNTIF($A$2:$A$1228,A830)</f>
        <v>1</v>
      </c>
      <c r="AR830">
        <f>VLOOKUP(A830,[1]Hoja3!$C$2:$AO$841,39,FALSE)</f>
        <v>1</v>
      </c>
      <c r="AS830" t="str">
        <f>A830 &amp; COUNTIF(A$2:A830,A830)</f>
        <v>0A2T2000601</v>
      </c>
      <c r="AT830" s="10">
        <f>VLOOKUP(AS830,[1]Hoja3!$B$2:$AO$841,38,FALSE)</f>
        <v>750.75000000000011</v>
      </c>
      <c r="AU830" s="9">
        <f>IF(AR830&gt;AQ830,1,0)</f>
        <v>0</v>
      </c>
      <c r="AV830">
        <f>IF(P830="NA",2,IF(OR(F830="INSTALACION NUEVA",F830="Mantenimiento preventivo"),3,IF(AND(AB830&lt;AF830,AK830&lt;&gt;1),4,IF(AT830&gt;AE830,1,0))))</f>
        <v>4</v>
      </c>
    </row>
    <row r="831" spans="1:48" x14ac:dyDescent="0.25">
      <c r="A831" t="s">
        <v>909</v>
      </c>
      <c r="B831">
        <v>2019</v>
      </c>
      <c r="C831" t="s">
        <v>37</v>
      </c>
      <c r="D831" t="s">
        <v>38</v>
      </c>
      <c r="E831">
        <v>17</v>
      </c>
      <c r="F831" t="s">
        <v>40</v>
      </c>
      <c r="G831">
        <v>2.5333329999999998</v>
      </c>
      <c r="I831" t="s">
        <v>33</v>
      </c>
      <c r="J831" t="s">
        <v>33</v>
      </c>
      <c r="K831" t="s">
        <v>33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R831" t="s">
        <v>33</v>
      </c>
      <c r="S831" t="s">
        <v>33</v>
      </c>
      <c r="U831" t="s">
        <v>34</v>
      </c>
      <c r="V831" t="s">
        <v>50</v>
      </c>
      <c r="W831">
        <v>2019</v>
      </c>
      <c r="X831" t="s">
        <v>37</v>
      </c>
      <c r="Y831" t="s">
        <v>38</v>
      </c>
      <c r="Z831">
        <v>17</v>
      </c>
      <c r="AA831" t="s">
        <v>33</v>
      </c>
      <c r="AB831">
        <v>0</v>
      </c>
      <c r="AC831">
        <v>0</v>
      </c>
      <c r="AD831">
        <v>0</v>
      </c>
      <c r="AE831">
        <v>0</v>
      </c>
      <c r="AF831" s="10" t="e">
        <f>VLOOKUP(AS831,[1]Hoja3!$B$2:$AO$841,17,FALSE)</f>
        <v>#N/A</v>
      </c>
      <c r="AG831" s="10" t="e">
        <f>VLOOKUP(AS831,[1]Hoja3!$B$2:$AO$841,23,FALSE)</f>
        <v>#N/A</v>
      </c>
      <c r="AH831" s="10" t="e">
        <f>VLOOKUP(AS831,[1]Hoja3!$B$2:$AO$841,28,FALSE)</f>
        <v>#N/A</v>
      </c>
      <c r="AI831" s="10" t="e">
        <f>VLOOKUP(AS831,[1]Hoja3!$B$2:$AO$841,19,FALSE)</f>
        <v>#N/A</v>
      </c>
      <c r="AJ831" s="10"/>
      <c r="AK831">
        <f>IF(AE831=AY831,1,0)</f>
        <v>1</v>
      </c>
      <c r="AL831" t="e">
        <f>IF(AB831=AF831,1,0)</f>
        <v>#N/A</v>
      </c>
      <c r="AM831" t="e">
        <f>IF(AC831=AG831,1,0)</f>
        <v>#N/A</v>
      </c>
      <c r="AN831" t="e">
        <f>IF(AD831=AH831,1,0)</f>
        <v>#N/A</v>
      </c>
      <c r="AO831" t="e">
        <f>IF(H831=AI831,1,0)</f>
        <v>#N/A</v>
      </c>
      <c r="AQ831" s="8">
        <f>COUNTIF($A$2:$A$1228,A831)</f>
        <v>1</v>
      </c>
      <c r="AR831" t="e">
        <f>VLOOKUP(A831,[1]Hoja3!$C$2:$AO$841,39,FALSE)</f>
        <v>#N/A</v>
      </c>
      <c r="AS831" t="str">
        <f>A831 &amp; COUNTIF(A$2:A831,A831)</f>
        <v>0A2T2004741</v>
      </c>
      <c r="AT831" s="10" t="e">
        <f>VLOOKUP(AS831,[1]Hoja3!$B$2:$AO$841,38,FALSE)</f>
        <v>#N/A</v>
      </c>
      <c r="AU831" s="9" t="e">
        <f>IF(AR831&gt;AQ831,1,0)</f>
        <v>#N/A</v>
      </c>
    </row>
    <row r="832" spans="1:48" x14ac:dyDescent="0.25">
      <c r="A832" t="s">
        <v>509</v>
      </c>
      <c r="B832">
        <v>2019</v>
      </c>
      <c r="C832" t="s">
        <v>37</v>
      </c>
      <c r="D832" t="s">
        <v>38</v>
      </c>
      <c r="E832">
        <v>17</v>
      </c>
      <c r="F832" t="s">
        <v>40</v>
      </c>
      <c r="G832">
        <v>0.21666669999999999</v>
      </c>
      <c r="H832" t="s">
        <v>58</v>
      </c>
      <c r="I832">
        <v>655</v>
      </c>
      <c r="J832">
        <v>1365</v>
      </c>
      <c r="K832">
        <v>0</v>
      </c>
      <c r="L832">
        <v>0</v>
      </c>
      <c r="M832">
        <v>0.6</v>
      </c>
      <c r="N832">
        <v>0.8</v>
      </c>
      <c r="O832">
        <v>1.05</v>
      </c>
      <c r="P832">
        <v>1.1000000000000001</v>
      </c>
      <c r="Q832" t="s">
        <v>46</v>
      </c>
      <c r="R832">
        <v>5</v>
      </c>
      <c r="S832">
        <v>9</v>
      </c>
      <c r="T832" t="s">
        <v>47</v>
      </c>
      <c r="U832" t="s">
        <v>58</v>
      </c>
      <c r="V832" t="s">
        <v>50</v>
      </c>
      <c r="W832">
        <v>2019</v>
      </c>
      <c r="X832" t="s">
        <v>37</v>
      </c>
      <c r="Y832" t="s">
        <v>38</v>
      </c>
      <c r="Z832">
        <v>23</v>
      </c>
      <c r="AA832">
        <v>0</v>
      </c>
      <c r="AB832">
        <v>1</v>
      </c>
      <c r="AC832">
        <v>0</v>
      </c>
      <c r="AD832">
        <v>4.3333339999999998E-2</v>
      </c>
      <c r="AE832">
        <v>0</v>
      </c>
      <c r="AF832" s="10">
        <f>VLOOKUP(AS832,[1]Hoja3!$B$2:$AO$841,17,FALSE)</f>
        <v>2</v>
      </c>
      <c r="AG832" s="10">
        <f>VLOOKUP(AS832,[1]Hoja3!$B$2:$AO$841,23,FALSE)</f>
        <v>0</v>
      </c>
      <c r="AH832" s="10">
        <f>VLOOKUP(AS832,[1]Hoja3!$B$2:$AO$841,28,FALSE)</f>
        <v>3.7999999999999999E-2</v>
      </c>
      <c r="AI832" s="10" t="str">
        <f>VLOOKUP(AS832,[1]Hoja3!$B$2:$AO$841,19,FALSE)</f>
        <v>Departmental Digital</v>
      </c>
      <c r="AJ832" s="10">
        <f>VLOOKUP(AS832,[1]Hoja3!$B$2:$AO$841,15,FALSE)</f>
        <v>0</v>
      </c>
      <c r="AK832">
        <f>IF(AE832=AY832,1,0)</f>
        <v>1</v>
      </c>
      <c r="AL832">
        <f>IF(AB832=AF832,1,0)</f>
        <v>0</v>
      </c>
      <c r="AM832">
        <f>IF(AC832=AG832,1,0)</f>
        <v>1</v>
      </c>
      <c r="AN832">
        <f>IF(AD832=AH832,1,0)</f>
        <v>0</v>
      </c>
      <c r="AO832">
        <f>IF(H832=AI832,1,0)</f>
        <v>1</v>
      </c>
      <c r="AP832">
        <f>IF(AJ832=AA832,1,0)</f>
        <v>1</v>
      </c>
      <c r="AQ832" s="8">
        <f>COUNTIF($A$2:$A$1228,A832)</f>
        <v>2</v>
      </c>
      <c r="AR832">
        <f>VLOOKUP(A832,[1]Hoja3!$C$2:$AO$841,39,FALSE)</f>
        <v>2</v>
      </c>
      <c r="AS832" t="str">
        <f>A832 &amp; COUNTIF(A$2:A832,A832)</f>
        <v>0EX96644042</v>
      </c>
      <c r="AT832" s="10">
        <f>VLOOKUP(AS832,[1]Hoja3!$B$2:$AO$841,38,FALSE)</f>
        <v>0</v>
      </c>
      <c r="AU832" s="9">
        <f>IF(AR832&gt;AQ832,1,0)</f>
        <v>0</v>
      </c>
      <c r="AV832">
        <f>IF(P832="NA",2,IF(OR(F832="INSTALACION NUEVA",F832="Mantenimiento preventivo"),3,IF(AND(AB832&lt;AF832,AK832&lt;&gt;1),4,IF(AT832&gt;AE832,1,0))))</f>
        <v>0</v>
      </c>
    </row>
    <row r="833" spans="1:48" x14ac:dyDescent="0.25">
      <c r="A833" t="s">
        <v>910</v>
      </c>
      <c r="B833">
        <v>2019</v>
      </c>
      <c r="C833" t="s">
        <v>37</v>
      </c>
      <c r="D833" t="s">
        <v>38</v>
      </c>
      <c r="E833">
        <v>17</v>
      </c>
      <c r="F833" t="s">
        <v>40</v>
      </c>
      <c r="G833">
        <v>0.88333329999999999</v>
      </c>
      <c r="H833" t="s">
        <v>34</v>
      </c>
      <c r="I833">
        <v>468</v>
      </c>
      <c r="J833">
        <v>715</v>
      </c>
      <c r="K833">
        <v>0</v>
      </c>
      <c r="L833">
        <v>0</v>
      </c>
      <c r="M833">
        <v>0</v>
      </c>
      <c r="N833">
        <v>0.6</v>
      </c>
      <c r="O833">
        <v>0.8</v>
      </c>
      <c r="P833">
        <v>1.05</v>
      </c>
      <c r="Q833" t="s">
        <v>46</v>
      </c>
      <c r="R833">
        <v>5</v>
      </c>
      <c r="S833">
        <v>9</v>
      </c>
      <c r="T833" t="s">
        <v>47</v>
      </c>
      <c r="U833" t="s">
        <v>34</v>
      </c>
      <c r="V833" t="s">
        <v>678</v>
      </c>
      <c r="W833">
        <v>2019</v>
      </c>
      <c r="X833" t="s">
        <v>37</v>
      </c>
      <c r="Y833" t="s">
        <v>38</v>
      </c>
      <c r="Z833">
        <v>17</v>
      </c>
      <c r="AA833">
        <v>1</v>
      </c>
      <c r="AB833">
        <v>240</v>
      </c>
      <c r="AC833">
        <v>0</v>
      </c>
      <c r="AD833">
        <v>0</v>
      </c>
      <c r="AE833">
        <v>0</v>
      </c>
      <c r="AF833" s="10">
        <f>VLOOKUP(AS833,[1]Hoja3!$B$2:$AO$841,17,FALSE)</f>
        <v>240</v>
      </c>
      <c r="AG833" s="10">
        <f>VLOOKUP(AS833,[1]Hoja3!$B$2:$AO$841,23,FALSE)</f>
        <v>1.05</v>
      </c>
      <c r="AH833" s="10">
        <f>VLOOKUP(AS833,[1]Hoja3!$B$2:$AO$841,28,FALSE)</f>
        <v>0.29199999999999998</v>
      </c>
      <c r="AI833" s="10" t="str">
        <f>VLOOKUP(AS833,[1]Hoja3!$B$2:$AO$841,19,FALSE)</f>
        <v>A4 Mono MFPs</v>
      </c>
      <c r="AJ833" s="10">
        <f>VLOOKUP(AS833,[1]Hoja3!$B$2:$AO$841,15,FALSE)</f>
        <v>1</v>
      </c>
      <c r="AK833">
        <f>IF(AE833=AY833,1,0)</f>
        <v>1</v>
      </c>
      <c r="AL833">
        <f>IF(AB833=AF833,1,0)</f>
        <v>1</v>
      </c>
      <c r="AM833">
        <f>IF(AC833=AG833,1,0)</f>
        <v>0</v>
      </c>
      <c r="AN833">
        <f>IF(AD833=AH833,1,0)</f>
        <v>0</v>
      </c>
      <c r="AO833">
        <f>IF(H833=AI833,1,0)</f>
        <v>1</v>
      </c>
      <c r="AP833">
        <f>IF(AJ833=AA833,1,0)</f>
        <v>1</v>
      </c>
      <c r="AQ833" s="8">
        <f>COUNTIF($A$2:$A$1228,A833)</f>
        <v>1</v>
      </c>
      <c r="AR833">
        <f>VLOOKUP(A833,[1]Hoja3!$C$2:$AO$841,39,FALSE)</f>
        <v>1</v>
      </c>
      <c r="AS833" t="str">
        <f>A833 &amp; COUNTIF(A$2:A833,A833)</f>
        <v>03BT8026111</v>
      </c>
      <c r="AT833" s="10">
        <f>VLOOKUP(AS833,[1]Hoja3!$B$2:$AO$841,38,FALSE)</f>
        <v>0</v>
      </c>
      <c r="AU833" s="9">
        <f>IF(AR833&gt;AQ833,1,0)</f>
        <v>0</v>
      </c>
      <c r="AV833">
        <f>IF(P833="NA",2,IF(OR(F833="INSTALACION NUEVA",F833="Mantenimiento preventivo"),3,IF(AND(AB833&lt;AF833,AK833&lt;&gt;1),4,IF(AT833&gt;AE833,1,0))))</f>
        <v>0</v>
      </c>
    </row>
    <row r="834" spans="1:48" x14ac:dyDescent="0.25">
      <c r="A834" t="s">
        <v>520</v>
      </c>
      <c r="B834">
        <v>2019</v>
      </c>
      <c r="C834" t="s">
        <v>37</v>
      </c>
      <c r="D834" t="s">
        <v>38</v>
      </c>
      <c r="E834">
        <v>17</v>
      </c>
      <c r="F834" t="s">
        <v>40</v>
      </c>
      <c r="G834">
        <v>3.75</v>
      </c>
      <c r="I834" t="s">
        <v>33</v>
      </c>
      <c r="J834" t="s">
        <v>33</v>
      </c>
      <c r="K834" t="s">
        <v>33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R834" t="s">
        <v>33</v>
      </c>
      <c r="S834" t="s">
        <v>33</v>
      </c>
      <c r="U834" t="s">
        <v>34</v>
      </c>
      <c r="V834" t="s">
        <v>50</v>
      </c>
      <c r="W834">
        <v>2019</v>
      </c>
      <c r="X834" t="s">
        <v>37</v>
      </c>
      <c r="Y834" t="s">
        <v>38</v>
      </c>
      <c r="Z834">
        <v>17</v>
      </c>
      <c r="AA834" t="s">
        <v>33</v>
      </c>
      <c r="AB834">
        <v>119</v>
      </c>
      <c r="AC834">
        <v>0</v>
      </c>
      <c r="AD834">
        <v>0</v>
      </c>
      <c r="AE834">
        <v>0</v>
      </c>
      <c r="AF834" s="10">
        <f>VLOOKUP(AS834,[1]Hoja3!$B$2:$AO$841,17,FALSE)</f>
        <v>560</v>
      </c>
      <c r="AG834" s="10">
        <f>VLOOKUP(AS834,[1]Hoja3!$B$2:$AO$841,23,FALSE)</f>
        <v>1.05</v>
      </c>
      <c r="AH834" s="10">
        <f>VLOOKUP(AS834,[1]Hoja3!$B$2:$AO$841,28,FALSE)</f>
        <v>0.79200000000000004</v>
      </c>
      <c r="AI834" s="10" t="str">
        <f>VLOOKUP(AS834,[1]Hoja3!$B$2:$AO$841,19,FALSE)</f>
        <v>Entry Mono Printers</v>
      </c>
      <c r="AJ834" s="10">
        <f>VLOOKUP(AS834,[1]Hoja3!$B$2:$AO$841,15,FALSE)</f>
        <v>0</v>
      </c>
      <c r="AK834">
        <f>IF(AE834=AY834,1,0)</f>
        <v>1</v>
      </c>
      <c r="AL834">
        <f>IF(AB834=AF834,1,0)</f>
        <v>0</v>
      </c>
      <c r="AM834">
        <f>IF(AC834=AG834,1,0)</f>
        <v>0</v>
      </c>
      <c r="AN834">
        <f>IF(AD834=AH834,1,0)</f>
        <v>0</v>
      </c>
      <c r="AO834">
        <f>IF(H834=AI834,1,0)</f>
        <v>0</v>
      </c>
      <c r="AP834">
        <f>IF(AJ834=AA834,1,0)</f>
        <v>0</v>
      </c>
      <c r="AQ834" s="8">
        <f>COUNTIF($A$2:$A$1228,A834)</f>
        <v>1</v>
      </c>
      <c r="AR834">
        <f>VLOOKUP(A834,[1]Hoja3!$C$2:$AO$841,39,FALSE)</f>
        <v>1</v>
      </c>
      <c r="AS834" t="str">
        <f>A834 &amp; COUNTIF(A$2:A834,A834)</f>
        <v>0A4T0377361</v>
      </c>
      <c r="AT834" s="10">
        <f>VLOOKUP(AS834,[1]Hoja3!$B$2:$AO$841,38,FALSE)</f>
        <v>750.75000000000011</v>
      </c>
      <c r="AU834" s="9">
        <f>IF(AR834&gt;AQ834,1,0)</f>
        <v>0</v>
      </c>
      <c r="AV834">
        <f>IF(P834="NA",2,IF(OR(F834="INSTALACION NUEVA",F834="Mantenimiento preventivo"),3,IF(AND(AB834&lt;AF834,AK834&lt;&gt;1),4,IF(AT834&gt;AE834,1,0))))</f>
        <v>2</v>
      </c>
    </row>
    <row r="835" spans="1:48" x14ac:dyDescent="0.25">
      <c r="A835" t="s">
        <v>911</v>
      </c>
      <c r="B835">
        <v>2019</v>
      </c>
      <c r="C835" t="s">
        <v>37</v>
      </c>
      <c r="D835" t="s">
        <v>38</v>
      </c>
      <c r="E835">
        <v>17</v>
      </c>
      <c r="F835" t="s">
        <v>40</v>
      </c>
      <c r="G835">
        <v>1.05</v>
      </c>
      <c r="I835" t="s">
        <v>33</v>
      </c>
      <c r="J835" t="s">
        <v>33</v>
      </c>
      <c r="K835" t="s">
        <v>33</v>
      </c>
      <c r="L835" t="s">
        <v>33</v>
      </c>
      <c r="M835" t="s">
        <v>33</v>
      </c>
      <c r="N835" t="s">
        <v>33</v>
      </c>
      <c r="O835" t="s">
        <v>33</v>
      </c>
      <c r="P835" t="s">
        <v>33</v>
      </c>
      <c r="R835" t="s">
        <v>33</v>
      </c>
      <c r="S835" t="s">
        <v>33</v>
      </c>
      <c r="U835" t="s">
        <v>58</v>
      </c>
      <c r="V835" t="s">
        <v>55</v>
      </c>
      <c r="W835">
        <v>2019</v>
      </c>
      <c r="X835" t="s">
        <v>37</v>
      </c>
      <c r="Y835" t="s">
        <v>38</v>
      </c>
      <c r="Z835">
        <v>17</v>
      </c>
      <c r="AA835" t="s">
        <v>33</v>
      </c>
      <c r="AB835">
        <v>0</v>
      </c>
      <c r="AC835">
        <v>0</v>
      </c>
      <c r="AD835">
        <v>0</v>
      </c>
      <c r="AE835">
        <v>0</v>
      </c>
      <c r="AF835" s="10">
        <f>VLOOKUP(AS835,[1]Hoja3!$B$2:$AO$841,17,FALSE)</f>
        <v>1258</v>
      </c>
      <c r="AG835" s="10">
        <f>VLOOKUP(AS835,[1]Hoja3!$B$2:$AO$841,23,FALSE)</f>
        <v>1.1000000000000001</v>
      </c>
      <c r="AH835" s="10">
        <f>VLOOKUP(AS835,[1]Hoja3!$B$2:$AO$841,28,FALSE)</f>
        <v>0.26</v>
      </c>
      <c r="AI835" s="10" t="str">
        <f>VLOOKUP(AS835,[1]Hoja3!$B$2:$AO$841,19,FALSE)</f>
        <v>Office Digital</v>
      </c>
      <c r="AJ835" s="10">
        <f>VLOOKUP(AS835,[1]Hoja3!$B$2:$AO$841,15,FALSE)</f>
        <v>0</v>
      </c>
      <c r="AK835">
        <f>IF(AE835=AY835,1,0)</f>
        <v>1</v>
      </c>
      <c r="AL835">
        <f>IF(AB835=AF835,1,0)</f>
        <v>0</v>
      </c>
      <c r="AM835">
        <f>IF(AC835=AG835,1,0)</f>
        <v>0</v>
      </c>
      <c r="AN835">
        <f>IF(AD835=AH835,1,0)</f>
        <v>0</v>
      </c>
      <c r="AO835">
        <f>IF(H835=AI835,1,0)</f>
        <v>0</v>
      </c>
      <c r="AP835">
        <f>IF(AJ835=AA835,1,0)</f>
        <v>0</v>
      </c>
      <c r="AQ835" s="8">
        <f>COUNTIF($A$2:$A$1228,A835)</f>
        <v>1</v>
      </c>
      <c r="AR835">
        <f>VLOOKUP(A835,[1]Hoja3!$C$2:$AO$841,39,FALSE)</f>
        <v>1</v>
      </c>
      <c r="AS835" t="str">
        <f>A835 &amp; COUNTIF(A$2:A835,A835)</f>
        <v>0X767058771</v>
      </c>
      <c r="AT835" s="10">
        <f>VLOOKUP(AS835,[1]Hoja3!$B$2:$AO$841,38,FALSE)</f>
        <v>1501.5000000000002</v>
      </c>
      <c r="AU835" s="9">
        <f>IF(AR835&gt;AQ835,1,0)</f>
        <v>0</v>
      </c>
      <c r="AV835">
        <f>IF(P835="NA",2,IF(OR(F835="INSTALACION NUEVA",F835="Mantenimiento preventivo"),3,IF(AND(AB835&lt;AF835,AK835&lt;&gt;1),4,IF(AT835&gt;AE835,1,0))))</f>
        <v>2</v>
      </c>
    </row>
    <row r="836" spans="1:48" x14ac:dyDescent="0.25">
      <c r="A836" t="s">
        <v>526</v>
      </c>
      <c r="B836">
        <v>2019</v>
      </c>
      <c r="C836" t="s">
        <v>37</v>
      </c>
      <c r="D836" t="s">
        <v>38</v>
      </c>
      <c r="E836">
        <v>17</v>
      </c>
      <c r="F836" t="s">
        <v>40</v>
      </c>
      <c r="G836">
        <v>0.71666660000000004</v>
      </c>
      <c r="H836" t="s">
        <v>34</v>
      </c>
      <c r="I836">
        <v>468</v>
      </c>
      <c r="J836">
        <v>715</v>
      </c>
      <c r="K836">
        <v>0</v>
      </c>
      <c r="L836">
        <v>0</v>
      </c>
      <c r="M836">
        <v>0</v>
      </c>
      <c r="N836">
        <v>0.6</v>
      </c>
      <c r="O836">
        <v>0.8</v>
      </c>
      <c r="P836">
        <v>1.05</v>
      </c>
      <c r="Q836" t="s">
        <v>46</v>
      </c>
      <c r="R836">
        <v>5</v>
      </c>
      <c r="S836">
        <v>9</v>
      </c>
      <c r="T836" t="s">
        <v>47</v>
      </c>
      <c r="U836" t="s">
        <v>34</v>
      </c>
      <c r="V836" t="s">
        <v>67</v>
      </c>
      <c r="W836">
        <v>2019</v>
      </c>
      <c r="X836" t="s">
        <v>37</v>
      </c>
      <c r="Y836" t="s">
        <v>38</v>
      </c>
      <c r="Z836">
        <v>23</v>
      </c>
      <c r="AA836">
        <v>0</v>
      </c>
      <c r="AB836">
        <v>216</v>
      </c>
      <c r="AC836">
        <v>1.05</v>
      </c>
      <c r="AD836">
        <v>0.14333331999999999</v>
      </c>
      <c r="AE836">
        <v>750.75</v>
      </c>
      <c r="AF836" s="10" t="str">
        <f>VLOOKUP(AS836,[1]Hoja3!$B$2:$AO$841,17,FALSE)</f>
        <v xml:space="preserve">  </v>
      </c>
      <c r="AG836" s="10">
        <f>VLOOKUP(AS836,[1]Hoja3!$B$2:$AO$841,23,FALSE)</f>
        <v>1</v>
      </c>
      <c r="AH836" s="10">
        <f>VLOOKUP(AS836,[1]Hoja3!$B$2:$AO$841,28,FALSE)</f>
        <v>1</v>
      </c>
      <c r="AI836" s="10" t="str">
        <f>VLOOKUP(AS836,[1]Hoja3!$B$2:$AO$841,19,FALSE)</f>
        <v>A4 Mono MFPs</v>
      </c>
      <c r="AJ836" s="10">
        <f>VLOOKUP(AS836,[1]Hoja3!$B$2:$AO$841,15,FALSE)</f>
        <v>0</v>
      </c>
      <c r="AK836">
        <f>IF(AE836=AY836,1,0)</f>
        <v>0</v>
      </c>
      <c r="AL836">
        <f>IF(AB836=AF836,1,0)</f>
        <v>0</v>
      </c>
      <c r="AM836">
        <f>IF(AC836=AG836,1,0)</f>
        <v>0</v>
      </c>
      <c r="AN836">
        <f>IF(AD836=AH836,1,0)</f>
        <v>0</v>
      </c>
      <c r="AO836">
        <f>IF(H836=AI836,1,0)</f>
        <v>1</v>
      </c>
      <c r="AP836">
        <f>IF(AJ836=AA836,1,0)</f>
        <v>1</v>
      </c>
      <c r="AQ836" s="8">
        <f>COUNTIF($A$2:$A$1228,A836)</f>
        <v>2</v>
      </c>
      <c r="AR836">
        <f>VLOOKUP(A836,[1]Hoja3!$C$2:$AO$841,39,FALSE)</f>
        <v>2</v>
      </c>
      <c r="AS836" t="str">
        <f>A836 &amp; COUNTIF(A$2:A836,A836)</f>
        <v>0C7X2731552</v>
      </c>
      <c r="AT836" s="10">
        <f>VLOOKUP(AS836,[1]Hoja3!$B$2:$AO$841,38,FALSE)</f>
        <v>715.00000000000011</v>
      </c>
      <c r="AU836" s="9">
        <f>IF(AR836&gt;AQ836,1,0)</f>
        <v>0</v>
      </c>
      <c r="AV836">
        <f>IF(P836="NA",2,IF(OR(F836="INSTALACION NUEVA",F836="Mantenimiento preventivo"),3,IF(AND(AB836&lt;AF836,AK836&lt;&gt;1),4,IF(AT836&gt;AE836,1,0))))</f>
        <v>4</v>
      </c>
    </row>
    <row r="837" spans="1:48" x14ac:dyDescent="0.25">
      <c r="A837" t="s">
        <v>517</v>
      </c>
      <c r="B837">
        <v>2019</v>
      </c>
      <c r="C837" t="s">
        <v>37</v>
      </c>
      <c r="D837" t="s">
        <v>38</v>
      </c>
      <c r="E837">
        <v>17</v>
      </c>
      <c r="F837" t="s">
        <v>40</v>
      </c>
      <c r="G837">
        <v>1.266667</v>
      </c>
      <c r="H837" t="s">
        <v>34</v>
      </c>
      <c r="I837">
        <v>468</v>
      </c>
      <c r="J837">
        <v>715</v>
      </c>
      <c r="K837">
        <v>0</v>
      </c>
      <c r="L837">
        <v>0</v>
      </c>
      <c r="M837">
        <v>0</v>
      </c>
      <c r="N837">
        <v>0.6</v>
      </c>
      <c r="O837">
        <v>0.8</v>
      </c>
      <c r="P837">
        <v>1.05</v>
      </c>
      <c r="Q837" t="s">
        <v>46</v>
      </c>
      <c r="R837">
        <v>5</v>
      </c>
      <c r="S837">
        <v>9</v>
      </c>
      <c r="T837" t="s">
        <v>47</v>
      </c>
      <c r="U837" t="s">
        <v>34</v>
      </c>
      <c r="V837" t="s">
        <v>42</v>
      </c>
      <c r="W837">
        <v>2019</v>
      </c>
      <c r="X837" t="s">
        <v>37</v>
      </c>
      <c r="Y837" t="s">
        <v>38</v>
      </c>
      <c r="Z837">
        <v>17</v>
      </c>
      <c r="AA837">
        <v>0</v>
      </c>
      <c r="AB837">
        <v>295</v>
      </c>
      <c r="AC837">
        <v>1.05</v>
      </c>
      <c r="AD837">
        <v>0.25333339999999999</v>
      </c>
      <c r="AE837">
        <v>750.75</v>
      </c>
      <c r="AF837" s="10">
        <f>VLOOKUP(AS837,[1]Hoja3!$B$2:$AO$841,17,FALSE)</f>
        <v>295</v>
      </c>
      <c r="AG837" s="10">
        <f>VLOOKUP(AS837,[1]Hoja3!$B$2:$AO$841,23,FALSE)</f>
        <v>1.05</v>
      </c>
      <c r="AH837" s="10">
        <f>VLOOKUP(AS837,[1]Hoja3!$B$2:$AO$841,28,FALSE)</f>
        <v>0.26600000000000001</v>
      </c>
      <c r="AI837" s="10" t="str">
        <f>VLOOKUP(AS837,[1]Hoja3!$B$2:$AO$841,19,FALSE)</f>
        <v>A4 Mono MFPs</v>
      </c>
      <c r="AJ837" s="10">
        <f>VLOOKUP(AS837,[1]Hoja3!$B$2:$AO$841,15,FALSE)</f>
        <v>0</v>
      </c>
      <c r="AK837">
        <f>IF(AE837=AY837,1,0)</f>
        <v>0</v>
      </c>
      <c r="AL837">
        <f>IF(AB837=AF837,1,0)</f>
        <v>1</v>
      </c>
      <c r="AM837">
        <f>IF(AC837=AG837,1,0)</f>
        <v>1</v>
      </c>
      <c r="AN837">
        <f>IF(AD837=AH837,1,0)</f>
        <v>0</v>
      </c>
      <c r="AO837">
        <f>IF(H837=AI837,1,0)</f>
        <v>1</v>
      </c>
      <c r="AP837">
        <f>IF(AJ837=AA837,1,0)</f>
        <v>1</v>
      </c>
      <c r="AQ837" s="8">
        <f>COUNTIF($A$2:$A$1228,A837)</f>
        <v>1</v>
      </c>
      <c r="AR837">
        <f>VLOOKUP(A837,[1]Hoja3!$C$2:$AO$841,39,FALSE)</f>
        <v>1</v>
      </c>
      <c r="AS837" t="str">
        <f>A837 &amp; COUNTIF(A$2:A837,A837)</f>
        <v>09HB3216481</v>
      </c>
      <c r="AT837" s="10">
        <f>VLOOKUP(AS837,[1]Hoja3!$B$2:$AO$841,38,FALSE)</f>
        <v>750.75000000000011</v>
      </c>
      <c r="AU837" s="9">
        <f>IF(AR837&gt;AQ837,1,0)</f>
        <v>0</v>
      </c>
      <c r="AV837">
        <f>IF(P837="NA",2,IF(OR(F837="INSTALACION NUEVA",F837="Mantenimiento preventivo"),3,IF(AND(AB837&lt;AF837,AK837&lt;&gt;1),4,IF(AT837&gt;AE837,1,0))))</f>
        <v>0</v>
      </c>
    </row>
    <row r="838" spans="1:48" x14ac:dyDescent="0.25">
      <c r="A838" t="s">
        <v>521</v>
      </c>
      <c r="B838">
        <v>2019</v>
      </c>
      <c r="C838" t="s">
        <v>37</v>
      </c>
      <c r="D838" t="s">
        <v>38</v>
      </c>
      <c r="E838">
        <v>17</v>
      </c>
      <c r="F838" t="s">
        <v>40</v>
      </c>
      <c r="G838">
        <v>2.0499999999999998</v>
      </c>
      <c r="H838" t="s">
        <v>34</v>
      </c>
      <c r="I838">
        <v>468</v>
      </c>
      <c r="J838">
        <v>715</v>
      </c>
      <c r="K838">
        <v>0</v>
      </c>
      <c r="L838">
        <v>0</v>
      </c>
      <c r="M838">
        <v>0</v>
      </c>
      <c r="N838">
        <v>0.6</v>
      </c>
      <c r="O838">
        <v>0.8</v>
      </c>
      <c r="P838">
        <v>1.05</v>
      </c>
      <c r="Q838" t="s">
        <v>46</v>
      </c>
      <c r="R838">
        <v>5</v>
      </c>
      <c r="S838">
        <v>9</v>
      </c>
      <c r="T838" t="s">
        <v>47</v>
      </c>
      <c r="U838" t="s">
        <v>34</v>
      </c>
      <c r="V838" t="s">
        <v>73</v>
      </c>
      <c r="W838">
        <v>2019</v>
      </c>
      <c r="X838" t="s">
        <v>37</v>
      </c>
      <c r="Y838" t="s">
        <v>38</v>
      </c>
      <c r="Z838">
        <v>17</v>
      </c>
      <c r="AA838">
        <v>0</v>
      </c>
      <c r="AB838">
        <v>47</v>
      </c>
      <c r="AC838">
        <v>0.8</v>
      </c>
      <c r="AD838">
        <v>0.41</v>
      </c>
      <c r="AE838">
        <v>572</v>
      </c>
      <c r="AF838" s="10">
        <f>VLOOKUP(AS838,[1]Hoja3!$B$2:$AO$841,17,FALSE)</f>
        <v>397</v>
      </c>
      <c r="AG838" s="10">
        <f>VLOOKUP(AS838,[1]Hoja3!$B$2:$AO$841,23,FALSE)</f>
        <v>1.05</v>
      </c>
      <c r="AH838" s="10">
        <f>VLOOKUP(AS838,[1]Hoja3!$B$2:$AO$841,28,FALSE)</f>
        <v>0.46600000000000003</v>
      </c>
      <c r="AI838" s="10" t="str">
        <f>VLOOKUP(AS838,[1]Hoja3!$B$2:$AO$841,19,FALSE)</f>
        <v>A4 Mono MFPs</v>
      </c>
      <c r="AJ838" s="10">
        <f>VLOOKUP(AS838,[1]Hoja3!$B$2:$AO$841,15,FALSE)</f>
        <v>0</v>
      </c>
      <c r="AK838">
        <f>IF(AE838=AY838,1,0)</f>
        <v>0</v>
      </c>
      <c r="AL838">
        <f>IF(AB838=AF838,1,0)</f>
        <v>0</v>
      </c>
      <c r="AM838">
        <f>IF(AC838=AG838,1,0)</f>
        <v>0</v>
      </c>
      <c r="AN838">
        <f>IF(AD838=AH838,1,0)</f>
        <v>0</v>
      </c>
      <c r="AO838">
        <f>IF(H838=AI838,1,0)</f>
        <v>1</v>
      </c>
      <c r="AP838">
        <f>IF(AJ838=AA838,1,0)</f>
        <v>1</v>
      </c>
      <c r="AQ838" s="8">
        <f>COUNTIF($A$2:$A$1228,A838)</f>
        <v>1</v>
      </c>
      <c r="AR838">
        <f>VLOOKUP(A838,[1]Hoja3!$C$2:$AO$841,39,FALSE)</f>
        <v>1</v>
      </c>
      <c r="AS838" t="str">
        <f>A838 &amp; COUNTIF(A$2:A838,A838)</f>
        <v>0BB12654061</v>
      </c>
      <c r="AT838" s="10">
        <f>VLOOKUP(AS838,[1]Hoja3!$B$2:$AO$841,38,FALSE)</f>
        <v>750.75000000000011</v>
      </c>
      <c r="AU838" s="9">
        <f>IF(AR838&gt;AQ838,1,0)</f>
        <v>0</v>
      </c>
      <c r="AV838">
        <f>IF(P838="NA",2,IF(OR(F838="INSTALACION NUEVA",F838="Mantenimiento preventivo"),3,IF(AND(AB838&lt;AF838,AK838&lt;&gt;1),4,IF(AT838&gt;AE838,1,0))))</f>
        <v>4</v>
      </c>
    </row>
    <row r="839" spans="1:48" x14ac:dyDescent="0.25">
      <c r="A839" t="s">
        <v>525</v>
      </c>
      <c r="B839">
        <v>2019</v>
      </c>
      <c r="C839" t="s">
        <v>37</v>
      </c>
      <c r="D839" t="s">
        <v>38</v>
      </c>
      <c r="E839">
        <v>17</v>
      </c>
      <c r="F839" t="s">
        <v>40</v>
      </c>
      <c r="G839">
        <v>1.2</v>
      </c>
      <c r="H839" t="s">
        <v>45</v>
      </c>
      <c r="I839">
        <v>803</v>
      </c>
      <c r="J839">
        <v>1573</v>
      </c>
      <c r="K839">
        <v>0.2</v>
      </c>
      <c r="L839">
        <v>0.6</v>
      </c>
      <c r="M839">
        <v>0.8</v>
      </c>
      <c r="N839">
        <v>1.05</v>
      </c>
      <c r="O839">
        <v>1.1000000000000001</v>
      </c>
      <c r="P839">
        <v>1.1499999999999999</v>
      </c>
      <c r="Q839" t="s">
        <v>46</v>
      </c>
      <c r="R839">
        <v>4</v>
      </c>
      <c r="S839">
        <v>6</v>
      </c>
      <c r="T839" t="s">
        <v>47</v>
      </c>
      <c r="U839" t="s">
        <v>48</v>
      </c>
      <c r="V839" t="s">
        <v>36</v>
      </c>
      <c r="W839">
        <v>2019</v>
      </c>
      <c r="X839" t="s">
        <v>37</v>
      </c>
      <c r="Y839" t="s">
        <v>38</v>
      </c>
      <c r="Z839">
        <v>22</v>
      </c>
      <c r="AA839">
        <v>0</v>
      </c>
      <c r="AB839">
        <v>47</v>
      </c>
      <c r="AC839">
        <v>1.1000000000000001</v>
      </c>
      <c r="AD839">
        <v>0.3</v>
      </c>
      <c r="AE839">
        <v>1730.3</v>
      </c>
      <c r="AF839" s="10">
        <f>VLOOKUP(AS839,[1]Hoja3!$B$2:$AO$841,17,FALSE)</f>
        <v>90</v>
      </c>
      <c r="AG839" s="10">
        <f>VLOOKUP(AS839,[1]Hoja3!$B$2:$AO$841,23,FALSE)</f>
        <v>1.1499999999999999</v>
      </c>
      <c r="AH839" s="10">
        <f>VLOOKUP(AS839,[1]Hoja3!$B$2:$AO$841,28,FALSE)</f>
        <v>0.46250000000000002</v>
      </c>
      <c r="AI839" s="10" t="str">
        <f>VLOOKUP(AS839,[1]Hoja3!$B$2:$AO$841,19,FALSE)</f>
        <v>Light Production Digital Business</v>
      </c>
      <c r="AJ839" s="10">
        <f>VLOOKUP(AS839,[1]Hoja3!$B$2:$AO$841,15,FALSE)</f>
        <v>0</v>
      </c>
      <c r="AK839">
        <f>IF(AE839=AY839,1,0)</f>
        <v>0</v>
      </c>
      <c r="AL839">
        <f>IF(AB839=AF839,1,0)</f>
        <v>0</v>
      </c>
      <c r="AM839">
        <f>IF(AC839=AG839,1,0)</f>
        <v>0</v>
      </c>
      <c r="AN839">
        <f>IF(AD839=AH839,1,0)</f>
        <v>0</v>
      </c>
      <c r="AO839">
        <f>IF(H839=AI839,1,0)</f>
        <v>1</v>
      </c>
      <c r="AP839">
        <f>IF(AJ839=AA839,1,0)</f>
        <v>1</v>
      </c>
      <c r="AQ839" s="8">
        <f>COUNTIF($A$2:$A$1228,A839)</f>
        <v>1</v>
      </c>
      <c r="AR839">
        <f>VLOOKUP(A839,[1]Hoja3!$C$2:$AO$841,39,FALSE)</f>
        <v>1</v>
      </c>
      <c r="AS839" t="str">
        <f>A839 &amp; COUNTIF(A$2:A839,A839)</f>
        <v>0BG29492271</v>
      </c>
      <c r="AT839" s="10">
        <f>VLOOKUP(AS839,[1]Hoja3!$B$2:$AO$841,38,FALSE)</f>
        <v>1808.95</v>
      </c>
      <c r="AU839" s="9">
        <f>IF(AR839&gt;AQ839,1,0)</f>
        <v>0</v>
      </c>
      <c r="AV839">
        <f>IF(P839="NA",2,IF(OR(F839="INSTALACION NUEVA",F839="Mantenimiento preventivo"),3,IF(AND(AB839&lt;AF839,AK839&lt;&gt;1),4,IF(AT839&gt;AE839,1,0))))</f>
        <v>4</v>
      </c>
    </row>
    <row r="840" spans="1:48" x14ac:dyDescent="0.25">
      <c r="A840" t="s">
        <v>240</v>
      </c>
      <c r="B840">
        <v>2019</v>
      </c>
      <c r="C840" t="s">
        <v>37</v>
      </c>
      <c r="D840" t="s">
        <v>38</v>
      </c>
      <c r="E840">
        <v>5</v>
      </c>
      <c r="F840" t="s">
        <v>44</v>
      </c>
      <c r="G840">
        <v>0</v>
      </c>
      <c r="H840" t="s">
        <v>45</v>
      </c>
      <c r="I840">
        <v>803</v>
      </c>
      <c r="J840">
        <v>1573</v>
      </c>
      <c r="K840">
        <v>0.2</v>
      </c>
      <c r="L840">
        <v>0.6</v>
      </c>
      <c r="M840">
        <v>0.8</v>
      </c>
      <c r="N840">
        <v>1.05</v>
      </c>
      <c r="O840">
        <v>1.1000000000000001</v>
      </c>
      <c r="P840">
        <v>1.1499999999999999</v>
      </c>
      <c r="Q840" t="s">
        <v>46</v>
      </c>
      <c r="R840">
        <v>4</v>
      </c>
      <c r="S840">
        <v>6</v>
      </c>
      <c r="T840" t="s">
        <v>47</v>
      </c>
      <c r="U840" t="s">
        <v>48</v>
      </c>
      <c r="V840" t="s">
        <v>42</v>
      </c>
      <c r="W840">
        <v>2019</v>
      </c>
      <c r="X840" t="s">
        <v>37</v>
      </c>
      <c r="Y840" t="s">
        <v>38</v>
      </c>
      <c r="Z840">
        <v>5</v>
      </c>
      <c r="AA840">
        <v>0</v>
      </c>
      <c r="AB840">
        <v>0</v>
      </c>
      <c r="AC840">
        <v>0</v>
      </c>
      <c r="AD840">
        <v>0</v>
      </c>
      <c r="AE840">
        <v>1573</v>
      </c>
      <c r="AF840" s="10" t="e">
        <f>VLOOKUP(AS840,[1]Hoja3!$B$2:$AO$841,17,FALSE)</f>
        <v>#N/A</v>
      </c>
      <c r="AG840" s="10" t="e">
        <f>VLOOKUP(AS840,[1]Hoja3!$B$2:$AO$841,23,FALSE)</f>
        <v>#N/A</v>
      </c>
      <c r="AH840" s="10" t="e">
        <f>VLOOKUP(AS840,[1]Hoja3!$B$2:$AO$841,28,FALSE)</f>
        <v>#N/A</v>
      </c>
      <c r="AI840" s="10" t="e">
        <f>VLOOKUP(AS840,[1]Hoja3!$B$2:$AO$841,19,FALSE)</f>
        <v>#N/A</v>
      </c>
      <c r="AJ840" s="10" t="e">
        <f>VLOOKUP(AS840,[1]Hoja3!$B$2:$AO$841,15,FALSE)</f>
        <v>#N/A</v>
      </c>
      <c r="AK840">
        <f>IF(AE840=AY840,1,0)</f>
        <v>0</v>
      </c>
      <c r="AL840" t="e">
        <f>IF(AB840=AF840,1,0)</f>
        <v>#N/A</v>
      </c>
      <c r="AM840" t="e">
        <f>IF(AC840=AG840,1,0)</f>
        <v>#N/A</v>
      </c>
      <c r="AN840" t="e">
        <f>IF(AD840=AH840,1,0)</f>
        <v>#N/A</v>
      </c>
      <c r="AO840" t="e">
        <f>IF(H840=AI840,1,0)</f>
        <v>#N/A</v>
      </c>
      <c r="AP840" t="e">
        <f>IF(AJ840=AA840,1,0)</f>
        <v>#N/A</v>
      </c>
      <c r="AQ840" s="8">
        <f>COUNTIF($A$2:$A$1228,A840)</f>
        <v>3</v>
      </c>
      <c r="AR840">
        <f>VLOOKUP(A840,[1]Hoja3!$C$2:$AO$841,39,FALSE)</f>
        <v>2</v>
      </c>
      <c r="AS840" t="str">
        <f>A840 &amp; COUNTIF(A$2:A840,A840)</f>
        <v>0BG10009973</v>
      </c>
      <c r="AT840" s="10" t="e">
        <f>VLOOKUP(AS840,[1]Hoja3!$B$2:$AO$841,38,FALSE)</f>
        <v>#N/A</v>
      </c>
      <c r="AU840" s="9">
        <f>IF(AR840&gt;AQ840,1,0)</f>
        <v>0</v>
      </c>
      <c r="AV840">
        <f>IF(P840="NA",2,IF(OR(F840="INSTALACION NUEVA",F840="Mantenimiento preventivo"),3,IF(AND(AB840&lt;AF840,AK840&lt;&gt;1),4,IF(AT840&gt;AE840,1,0))))</f>
        <v>3</v>
      </c>
    </row>
    <row r="841" spans="1:48" x14ac:dyDescent="0.25">
      <c r="A841" t="s">
        <v>523</v>
      </c>
      <c r="B841">
        <v>2019</v>
      </c>
      <c r="C841" t="s">
        <v>37</v>
      </c>
      <c r="D841" t="s">
        <v>38</v>
      </c>
      <c r="E841">
        <v>17</v>
      </c>
      <c r="F841" t="s">
        <v>40</v>
      </c>
      <c r="G841">
        <v>14.966670000000001</v>
      </c>
      <c r="H841" t="s">
        <v>45</v>
      </c>
      <c r="I841">
        <v>803</v>
      </c>
      <c r="J841">
        <v>1573</v>
      </c>
      <c r="K841">
        <v>0.2</v>
      </c>
      <c r="L841">
        <v>0.6</v>
      </c>
      <c r="M841">
        <v>0.8</v>
      </c>
      <c r="N841">
        <v>1.05</v>
      </c>
      <c r="O841">
        <v>1.1000000000000001</v>
      </c>
      <c r="P841">
        <v>1.1499999999999999</v>
      </c>
      <c r="Q841" t="s">
        <v>46</v>
      </c>
      <c r="R841">
        <v>4</v>
      </c>
      <c r="S841">
        <v>6</v>
      </c>
      <c r="T841" t="s">
        <v>47</v>
      </c>
      <c r="U841" t="s">
        <v>48</v>
      </c>
      <c r="V841" t="s">
        <v>50</v>
      </c>
      <c r="W841">
        <v>2019</v>
      </c>
      <c r="X841" t="s">
        <v>37</v>
      </c>
      <c r="Y841" t="s">
        <v>38</v>
      </c>
      <c r="Z841">
        <v>22</v>
      </c>
      <c r="AA841">
        <v>0</v>
      </c>
      <c r="AB841">
        <v>22</v>
      </c>
      <c r="AC841">
        <v>1.05</v>
      </c>
      <c r="AD841">
        <v>3.7416675000000001</v>
      </c>
      <c r="AE841">
        <v>78.650000000000105</v>
      </c>
      <c r="AF841" s="10">
        <f>VLOOKUP(AS841,[1]Hoja3!$B$2:$AO$841,17,FALSE)</f>
        <v>25</v>
      </c>
      <c r="AG841" s="10">
        <f>VLOOKUP(AS841,[1]Hoja3!$B$2:$AO$841,23,FALSE)</f>
        <v>1.05</v>
      </c>
      <c r="AH841" s="10">
        <f>VLOOKUP(AS841,[1]Hoja3!$B$2:$AO$841,28,FALSE)</f>
        <v>0.3</v>
      </c>
      <c r="AI841" s="10" t="str">
        <f>VLOOKUP(AS841,[1]Hoja3!$B$2:$AO$841,19,FALSE)</f>
        <v>Light Production Digital Business</v>
      </c>
      <c r="AJ841" s="10">
        <f>VLOOKUP(AS841,[1]Hoja3!$B$2:$AO$841,15,FALSE)</f>
        <v>0</v>
      </c>
      <c r="AK841">
        <f>IF(AE841=AY841,1,0)</f>
        <v>0</v>
      </c>
      <c r="AL841">
        <f>IF(AB841=AF841,1,0)</f>
        <v>0</v>
      </c>
      <c r="AM841">
        <f>IF(AC841=AG841,1,0)</f>
        <v>1</v>
      </c>
      <c r="AN841">
        <f>IF(AD841=AH841,1,0)</f>
        <v>0</v>
      </c>
      <c r="AO841">
        <f>IF(H841=AI841,1,0)</f>
        <v>1</v>
      </c>
      <c r="AP841">
        <f>IF(AJ841=AA841,1,0)</f>
        <v>1</v>
      </c>
      <c r="AQ841" s="8">
        <f>COUNTIF($A$2:$A$1228,A841)</f>
        <v>2</v>
      </c>
      <c r="AR841">
        <f>VLOOKUP(A841,[1]Hoja3!$C$2:$AO$841,39,FALSE)</f>
        <v>2</v>
      </c>
      <c r="AS841" t="str">
        <f>A841 &amp; COUNTIF(A$2:A841,A841)</f>
        <v>0BG29409281</v>
      </c>
      <c r="AT841" s="10">
        <f>VLOOKUP(AS841,[1]Hoja3!$B$2:$AO$841,38,FALSE)</f>
        <v>1651.6500000000003</v>
      </c>
      <c r="AU841" s="9">
        <f>IF(AR841&gt;AQ841,1,0)</f>
        <v>0</v>
      </c>
      <c r="AV841">
        <f>IF(P841="NA",2,IF(OR(F841="INSTALACION NUEVA",F841="Mantenimiento preventivo"),3,IF(AND(AB841&lt;AF841,AK841&lt;&gt;1),4,IF(AT841&gt;AE841,1,0))))</f>
        <v>4</v>
      </c>
    </row>
    <row r="842" spans="1:48" x14ac:dyDescent="0.25">
      <c r="A842" t="s">
        <v>913</v>
      </c>
      <c r="B842">
        <v>2019</v>
      </c>
      <c r="C842" t="s">
        <v>37</v>
      </c>
      <c r="D842" t="s">
        <v>38</v>
      </c>
      <c r="E842">
        <v>17</v>
      </c>
      <c r="F842" t="s">
        <v>44</v>
      </c>
      <c r="G842">
        <v>0</v>
      </c>
      <c r="I842" t="s">
        <v>33</v>
      </c>
      <c r="J842" t="s">
        <v>33</v>
      </c>
      <c r="K842" t="s">
        <v>33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R842" t="s">
        <v>33</v>
      </c>
      <c r="S842" t="s">
        <v>33</v>
      </c>
      <c r="U842" t="s">
        <v>34</v>
      </c>
      <c r="V842" t="s">
        <v>50</v>
      </c>
      <c r="W842">
        <v>2019</v>
      </c>
      <c r="X842" t="s">
        <v>37</v>
      </c>
      <c r="Y842" t="s">
        <v>38</v>
      </c>
      <c r="Z842">
        <v>17</v>
      </c>
      <c r="AA842" t="s">
        <v>33</v>
      </c>
      <c r="AB842">
        <v>51</v>
      </c>
      <c r="AC842">
        <v>0</v>
      </c>
      <c r="AD842">
        <v>0</v>
      </c>
      <c r="AE842">
        <v>0</v>
      </c>
      <c r="AF842" s="10" t="e">
        <f>VLOOKUP(AS842,[1]Hoja3!$B$2:$AO$841,17,FALSE)</f>
        <v>#N/A</v>
      </c>
      <c r="AG842" s="10" t="e">
        <f>VLOOKUP(AS842,[1]Hoja3!$B$2:$AO$841,23,FALSE)</f>
        <v>#N/A</v>
      </c>
      <c r="AH842" s="10" t="e">
        <f>VLOOKUP(AS842,[1]Hoja3!$B$2:$AO$841,28,FALSE)</f>
        <v>#N/A</v>
      </c>
      <c r="AI842" s="10" t="e">
        <f>VLOOKUP(AS842,[1]Hoja3!$B$2:$AO$841,19,FALSE)</f>
        <v>#N/A</v>
      </c>
      <c r="AJ842" s="10"/>
      <c r="AK842">
        <f>IF(AE842=AY842,1,0)</f>
        <v>1</v>
      </c>
      <c r="AL842" t="e">
        <f>IF(AB842=AF842,1,0)</f>
        <v>#N/A</v>
      </c>
      <c r="AM842" t="e">
        <f>IF(AC842=AG842,1,0)</f>
        <v>#N/A</v>
      </c>
      <c r="AN842" t="e">
        <f>IF(AD842=AH842,1,0)</f>
        <v>#N/A</v>
      </c>
      <c r="AO842" t="e">
        <f>IF(H842=AI842,1,0)</f>
        <v>#N/A</v>
      </c>
      <c r="AQ842" s="8">
        <f>COUNTIF($A$2:$A$1228,A842)</f>
        <v>1</v>
      </c>
      <c r="AR842" t="e">
        <f>VLOOKUP(A842,[1]Hoja3!$C$2:$AO$841,39,FALSE)</f>
        <v>#N/A</v>
      </c>
      <c r="AS842" t="str">
        <f>A842 &amp; COUNTIF(A$2:A842,A842)</f>
        <v>09HB3313891</v>
      </c>
      <c r="AT842" s="10" t="e">
        <f>VLOOKUP(AS842,[1]Hoja3!$B$2:$AO$841,38,FALSE)</f>
        <v>#N/A</v>
      </c>
      <c r="AU842" s="9" t="e">
        <f>IF(AR842&gt;AQ842,1,0)</f>
        <v>#N/A</v>
      </c>
    </row>
    <row r="843" spans="1:48" x14ac:dyDescent="0.25">
      <c r="A843" t="s">
        <v>530</v>
      </c>
      <c r="B843">
        <v>2019</v>
      </c>
      <c r="C843" t="s">
        <v>37</v>
      </c>
      <c r="D843" t="s">
        <v>38</v>
      </c>
      <c r="E843">
        <v>17</v>
      </c>
      <c r="F843" t="s">
        <v>40</v>
      </c>
      <c r="G843">
        <v>2.1333329999999999</v>
      </c>
      <c r="H843" t="s">
        <v>54</v>
      </c>
      <c r="I843">
        <v>803</v>
      </c>
      <c r="J843">
        <v>1573</v>
      </c>
      <c r="K843">
        <v>0.2</v>
      </c>
      <c r="L843">
        <v>0.6</v>
      </c>
      <c r="M843">
        <v>0.8</v>
      </c>
      <c r="N843">
        <v>1.05</v>
      </c>
      <c r="O843">
        <v>1.1000000000000001</v>
      </c>
      <c r="P843">
        <v>1.1499999999999999</v>
      </c>
      <c r="Q843" t="s">
        <v>46</v>
      </c>
      <c r="R843">
        <v>4</v>
      </c>
      <c r="S843">
        <v>6</v>
      </c>
      <c r="T843" t="s">
        <v>85</v>
      </c>
      <c r="U843" t="s">
        <v>54</v>
      </c>
      <c r="V843" t="s">
        <v>36</v>
      </c>
      <c r="W843">
        <v>2019</v>
      </c>
      <c r="X843" t="s">
        <v>37</v>
      </c>
      <c r="Y843" t="s">
        <v>38</v>
      </c>
      <c r="Z843">
        <v>23</v>
      </c>
      <c r="AA843">
        <v>0</v>
      </c>
      <c r="AB843">
        <v>54</v>
      </c>
      <c r="AC843">
        <v>1.1000000000000001</v>
      </c>
      <c r="AD843">
        <v>0.35555550000000002</v>
      </c>
      <c r="AE843">
        <v>1730.3</v>
      </c>
      <c r="AF843" s="10">
        <f>VLOOKUP(AS843,[1]Hoja3!$B$2:$AO$841,17,FALSE)</f>
        <v>387</v>
      </c>
      <c r="AG843" s="10">
        <f>VLOOKUP(AS843,[1]Hoja3!$B$2:$AO$841,23,FALSE)</f>
        <v>1.1499999999999999</v>
      </c>
      <c r="AH843" s="10">
        <f>VLOOKUP(AS843,[1]Hoja3!$B$2:$AO$841,28,FALSE)</f>
        <v>0.6875</v>
      </c>
      <c r="AI843" s="10" t="str">
        <f>VLOOKUP(AS843,[1]Hoja3!$B$2:$AO$841,19,FALSE)</f>
        <v>Entry Production Color Low/Mid</v>
      </c>
      <c r="AJ843" s="10">
        <f>VLOOKUP(AS843,[1]Hoja3!$B$2:$AO$841,15,FALSE)</f>
        <v>0</v>
      </c>
      <c r="AK843">
        <f>IF(AE843=AY843,1,0)</f>
        <v>0</v>
      </c>
      <c r="AL843">
        <f>IF(AB843=AF843,1,0)</f>
        <v>0</v>
      </c>
      <c r="AM843">
        <f>IF(AC843=AG843,1,0)</f>
        <v>0</v>
      </c>
      <c r="AN843">
        <f>IF(AD843=AH843,1,0)</f>
        <v>0</v>
      </c>
      <c r="AO843">
        <f>IF(H843=AI843,1,0)</f>
        <v>1</v>
      </c>
      <c r="AP843">
        <f>IF(AJ843=AA843,1,0)</f>
        <v>1</v>
      </c>
      <c r="AQ843" s="8">
        <f>COUNTIF($A$2:$A$1228,A843)</f>
        <v>1</v>
      </c>
      <c r="AR843">
        <f>VLOOKUP(A843,[1]Hoja3!$C$2:$AO$841,39,FALSE)</f>
        <v>1</v>
      </c>
      <c r="AS843" t="str">
        <f>A843 &amp; COUNTIF(A$2:A843,A843)</f>
        <v>0E2B6569291</v>
      </c>
      <c r="AT843" s="10">
        <f>VLOOKUP(AS843,[1]Hoja3!$B$2:$AO$841,38,FALSE)</f>
        <v>1808.95</v>
      </c>
      <c r="AU843" s="9">
        <f>IF(AR843&gt;AQ843,1,0)</f>
        <v>0</v>
      </c>
      <c r="AV843">
        <f>IF(P843="NA",2,IF(OR(F843="INSTALACION NUEVA",F843="Mantenimiento preventivo"),3,IF(AND(AB843&lt;AF843,AK843&lt;&gt;1),4,IF(AT843&gt;AE843,1,0))))</f>
        <v>4</v>
      </c>
    </row>
    <row r="844" spans="1:48" x14ac:dyDescent="0.25">
      <c r="A844" t="s">
        <v>914</v>
      </c>
      <c r="B844">
        <v>2019</v>
      </c>
      <c r="C844" t="s">
        <v>37</v>
      </c>
      <c r="D844" t="s">
        <v>38</v>
      </c>
      <c r="E844">
        <v>17</v>
      </c>
      <c r="F844" t="s">
        <v>40</v>
      </c>
      <c r="G844">
        <v>0</v>
      </c>
      <c r="H844" t="s">
        <v>116</v>
      </c>
      <c r="I844">
        <v>655</v>
      </c>
      <c r="J844">
        <v>1365</v>
      </c>
      <c r="K844">
        <v>0</v>
      </c>
      <c r="L844">
        <v>0</v>
      </c>
      <c r="M844">
        <v>0.6</v>
      </c>
      <c r="N844">
        <v>0.8</v>
      </c>
      <c r="O844">
        <v>1.05</v>
      </c>
      <c r="P844">
        <v>1.1000000000000001</v>
      </c>
      <c r="Q844" t="s">
        <v>420</v>
      </c>
      <c r="R844">
        <v>5</v>
      </c>
      <c r="S844">
        <v>9</v>
      </c>
      <c r="T844" t="s">
        <v>47</v>
      </c>
      <c r="U844" t="s">
        <v>45</v>
      </c>
      <c r="V844" t="s">
        <v>683</v>
      </c>
      <c r="W844">
        <v>2019</v>
      </c>
      <c r="X844" t="s">
        <v>37</v>
      </c>
      <c r="Y844" t="s">
        <v>38</v>
      </c>
      <c r="Z844">
        <v>17</v>
      </c>
      <c r="AA844">
        <v>1</v>
      </c>
      <c r="AB844">
        <v>63</v>
      </c>
      <c r="AC844">
        <v>0</v>
      </c>
      <c r="AD844">
        <v>0</v>
      </c>
      <c r="AE844">
        <v>0</v>
      </c>
      <c r="AF844" s="10">
        <f>VLOOKUP(AS844,[1]Hoja3!$B$2:$AO$841,17,FALSE)</f>
        <v>63</v>
      </c>
      <c r="AG844" s="10">
        <f>VLOOKUP(AS844,[1]Hoja3!$B$2:$AO$841,23,FALSE)</f>
        <v>1.1000000000000001</v>
      </c>
      <c r="AH844" s="10">
        <f>VLOOKUP(AS844,[1]Hoja3!$B$2:$AO$841,28,FALSE)</f>
        <v>0.27599999999999997</v>
      </c>
      <c r="AI844" s="10" t="str">
        <f>VLOOKUP(AS844,[1]Hoja3!$B$2:$AO$841,19,FALSE)</f>
        <v>Office Digital</v>
      </c>
      <c r="AJ844" s="10">
        <f>VLOOKUP(AS844,[1]Hoja3!$B$2:$AO$841,15,FALSE)</f>
        <v>1</v>
      </c>
      <c r="AK844">
        <f>IF(AE844=AY844,1,0)</f>
        <v>1</v>
      </c>
      <c r="AL844">
        <f>IF(AB844=AF844,1,0)</f>
        <v>1</v>
      </c>
      <c r="AM844">
        <f>IF(AC844=AG844,1,0)</f>
        <v>0</v>
      </c>
      <c r="AN844">
        <f>IF(AD844=AH844,1,0)</f>
        <v>0</v>
      </c>
      <c r="AO844">
        <f>IF(H844=AI844,1,0)</f>
        <v>1</v>
      </c>
      <c r="AP844">
        <f>IF(AJ844=AA844,1,0)</f>
        <v>1</v>
      </c>
      <c r="AQ844" s="8">
        <f>COUNTIF($A$2:$A$1228,A844)</f>
        <v>1</v>
      </c>
      <c r="AR844">
        <f>VLOOKUP(A844,[1]Hoja3!$C$2:$AO$841,39,FALSE)</f>
        <v>1</v>
      </c>
      <c r="AS844" t="str">
        <f>A844 &amp; COUNTIF(A$2:A844,A844)</f>
        <v>0Y4X8488491</v>
      </c>
      <c r="AT844" s="10">
        <f>VLOOKUP(AS844,[1]Hoja3!$B$2:$AO$841,38,FALSE)</f>
        <v>0</v>
      </c>
      <c r="AU844" s="9">
        <f>IF(AR844&gt;AQ844,1,0)</f>
        <v>0</v>
      </c>
      <c r="AV844">
        <f>IF(P844="NA",2,IF(OR(F844="INSTALACION NUEVA",F844="Mantenimiento preventivo"),3,IF(AND(AB844&lt;AF844,AK844&lt;&gt;1),4,IF(AT844&gt;AE844,1,0))))</f>
        <v>0</v>
      </c>
    </row>
    <row r="845" spans="1:48" x14ac:dyDescent="0.25">
      <c r="A845" t="s">
        <v>915</v>
      </c>
      <c r="B845">
        <v>2019</v>
      </c>
      <c r="C845" t="s">
        <v>37</v>
      </c>
      <c r="D845" t="s">
        <v>38</v>
      </c>
      <c r="E845">
        <v>17</v>
      </c>
      <c r="F845" t="s">
        <v>44</v>
      </c>
      <c r="G845">
        <v>0</v>
      </c>
      <c r="H845" t="s">
        <v>34</v>
      </c>
      <c r="I845">
        <v>468</v>
      </c>
      <c r="J845">
        <v>715</v>
      </c>
      <c r="K845">
        <v>0</v>
      </c>
      <c r="L845">
        <v>0</v>
      </c>
      <c r="M845">
        <v>0</v>
      </c>
      <c r="N845">
        <v>0.6</v>
      </c>
      <c r="O845">
        <v>0.8</v>
      </c>
      <c r="P845">
        <v>1.05</v>
      </c>
      <c r="Q845" t="s">
        <v>46</v>
      </c>
      <c r="R845">
        <v>5</v>
      </c>
      <c r="S845">
        <v>9</v>
      </c>
      <c r="T845" t="s">
        <v>47</v>
      </c>
      <c r="U845" t="s">
        <v>34</v>
      </c>
      <c r="V845" t="s">
        <v>50</v>
      </c>
      <c r="W845">
        <v>2019</v>
      </c>
      <c r="X845" t="s">
        <v>37</v>
      </c>
      <c r="Y845" t="s">
        <v>38</v>
      </c>
      <c r="Z845">
        <v>17</v>
      </c>
      <c r="AA845">
        <v>1</v>
      </c>
      <c r="AB845">
        <v>20</v>
      </c>
      <c r="AC845">
        <v>0</v>
      </c>
      <c r="AD845">
        <v>0</v>
      </c>
      <c r="AE845">
        <v>0</v>
      </c>
      <c r="AF845" s="10" t="e">
        <f>VLOOKUP(AS845,[1]Hoja3!$B$2:$AO$841,17,FALSE)</f>
        <v>#N/A</v>
      </c>
      <c r="AG845" s="10" t="e">
        <f>VLOOKUP(AS845,[1]Hoja3!$B$2:$AO$841,23,FALSE)</f>
        <v>#N/A</v>
      </c>
      <c r="AH845" s="10" t="e">
        <f>VLOOKUP(AS845,[1]Hoja3!$B$2:$AO$841,28,FALSE)</f>
        <v>#N/A</v>
      </c>
      <c r="AI845" s="10" t="e">
        <f>VLOOKUP(AS845,[1]Hoja3!$B$2:$AO$841,19,FALSE)</f>
        <v>#N/A</v>
      </c>
      <c r="AJ845" s="10"/>
      <c r="AK845">
        <f>IF(AE845=AY845,1,0)</f>
        <v>1</v>
      </c>
      <c r="AL845" t="e">
        <f>IF(AB845=AF845,1,0)</f>
        <v>#N/A</v>
      </c>
      <c r="AM845" t="e">
        <f>IF(AC845=AG845,1,0)</f>
        <v>#N/A</v>
      </c>
      <c r="AN845" t="e">
        <f>IF(AD845=AH845,1,0)</f>
        <v>#N/A</v>
      </c>
      <c r="AO845" t="e">
        <f>IF(H845=AI845,1,0)</f>
        <v>#N/A</v>
      </c>
      <c r="AQ845" s="8">
        <f>COUNTIF($A$2:$A$1228,A845)</f>
        <v>3</v>
      </c>
      <c r="AR845" t="e">
        <f>VLOOKUP(A845,[1]Hoja3!$C$2:$AO$841,39,FALSE)</f>
        <v>#N/A</v>
      </c>
      <c r="AS845" t="str">
        <f>A845 &amp; COUNTIF(A$2:A845,A845)</f>
        <v>09HB3318971</v>
      </c>
      <c r="AT845" s="10" t="e">
        <f>VLOOKUP(AS845,[1]Hoja3!$B$2:$AO$841,38,FALSE)</f>
        <v>#N/A</v>
      </c>
      <c r="AU845" s="9" t="e">
        <f>IF(AR845&gt;AQ845,1,0)</f>
        <v>#N/A</v>
      </c>
    </row>
    <row r="846" spans="1:48" x14ac:dyDescent="0.25">
      <c r="A846" t="s">
        <v>916</v>
      </c>
      <c r="B846">
        <v>2019</v>
      </c>
      <c r="C846" t="s">
        <v>37</v>
      </c>
      <c r="D846" t="s">
        <v>38</v>
      </c>
      <c r="E846">
        <v>17</v>
      </c>
      <c r="F846" t="s">
        <v>44</v>
      </c>
      <c r="G846">
        <v>0</v>
      </c>
      <c r="I846" t="s">
        <v>33</v>
      </c>
      <c r="J846" t="s">
        <v>33</v>
      </c>
      <c r="K846" t="s">
        <v>33</v>
      </c>
      <c r="L846" t="s">
        <v>33</v>
      </c>
      <c r="M846" t="s">
        <v>33</v>
      </c>
      <c r="N846" t="s">
        <v>33</v>
      </c>
      <c r="O846" t="s">
        <v>33</v>
      </c>
      <c r="P846" t="s">
        <v>33</v>
      </c>
      <c r="R846" t="s">
        <v>33</v>
      </c>
      <c r="S846" t="s">
        <v>33</v>
      </c>
      <c r="U846" t="s">
        <v>34</v>
      </c>
      <c r="V846" t="s">
        <v>50</v>
      </c>
      <c r="W846">
        <v>2019</v>
      </c>
      <c r="X846" t="s">
        <v>37</v>
      </c>
      <c r="Y846" t="s">
        <v>38</v>
      </c>
      <c r="Z846">
        <v>17</v>
      </c>
      <c r="AA846" t="s">
        <v>33</v>
      </c>
      <c r="AB846">
        <v>40</v>
      </c>
      <c r="AC846">
        <v>0</v>
      </c>
      <c r="AD846">
        <v>0</v>
      </c>
      <c r="AE846">
        <v>0</v>
      </c>
      <c r="AF846" s="10" t="e">
        <f>VLOOKUP(AS846,[1]Hoja3!$B$2:$AO$841,17,FALSE)</f>
        <v>#N/A</v>
      </c>
      <c r="AG846" s="10" t="e">
        <f>VLOOKUP(AS846,[1]Hoja3!$B$2:$AO$841,23,FALSE)</f>
        <v>#N/A</v>
      </c>
      <c r="AH846" s="10" t="e">
        <f>VLOOKUP(AS846,[1]Hoja3!$B$2:$AO$841,28,FALSE)</f>
        <v>#N/A</v>
      </c>
      <c r="AI846" s="10" t="e">
        <f>VLOOKUP(AS846,[1]Hoja3!$B$2:$AO$841,19,FALSE)</f>
        <v>#N/A</v>
      </c>
      <c r="AJ846" s="10"/>
      <c r="AK846">
        <f>IF(AE846=AY846,1,0)</f>
        <v>1</v>
      </c>
      <c r="AL846" t="e">
        <f>IF(AB846=AF846,1,0)</f>
        <v>#N/A</v>
      </c>
      <c r="AM846" t="e">
        <f>IF(AC846=AG846,1,0)</f>
        <v>#N/A</v>
      </c>
      <c r="AN846" t="e">
        <f>IF(AD846=AH846,1,0)</f>
        <v>#N/A</v>
      </c>
      <c r="AO846" t="e">
        <f>IF(H846=AI846,1,0)</f>
        <v>#N/A</v>
      </c>
      <c r="AQ846" s="8">
        <f>COUNTIF($A$2:$A$1228,A846)</f>
        <v>2</v>
      </c>
      <c r="AR846" t="e">
        <f>VLOOKUP(A846,[1]Hoja3!$C$2:$AO$841,39,FALSE)</f>
        <v>#N/A</v>
      </c>
      <c r="AS846" t="str">
        <f>A846 &amp; COUNTIF(A$2:A846,A846)</f>
        <v>09HB3315151</v>
      </c>
      <c r="AT846" s="10" t="e">
        <f>VLOOKUP(AS846,[1]Hoja3!$B$2:$AO$841,38,FALSE)</f>
        <v>#N/A</v>
      </c>
      <c r="AU846" s="9" t="e">
        <f>IF(AR846&gt;AQ846,1,0)</f>
        <v>#N/A</v>
      </c>
    </row>
    <row r="847" spans="1:48" x14ac:dyDescent="0.25">
      <c r="A847" t="s">
        <v>518</v>
      </c>
      <c r="B847">
        <v>2019</v>
      </c>
      <c r="C847" t="s">
        <v>37</v>
      </c>
      <c r="D847" t="s">
        <v>38</v>
      </c>
      <c r="E847">
        <v>17</v>
      </c>
      <c r="F847" t="s">
        <v>40</v>
      </c>
      <c r="G847">
        <v>2.2000000000000002</v>
      </c>
      <c r="H847" t="s">
        <v>34</v>
      </c>
      <c r="I847">
        <v>468</v>
      </c>
      <c r="J847">
        <v>715</v>
      </c>
      <c r="K847">
        <v>0</v>
      </c>
      <c r="L847">
        <v>0</v>
      </c>
      <c r="M847">
        <v>0</v>
      </c>
      <c r="N847">
        <v>0.6</v>
      </c>
      <c r="O847">
        <v>0.8</v>
      </c>
      <c r="P847">
        <v>1.05</v>
      </c>
      <c r="Q847" t="s">
        <v>46</v>
      </c>
      <c r="R847">
        <v>5</v>
      </c>
      <c r="S847">
        <v>9</v>
      </c>
      <c r="T847" t="s">
        <v>85</v>
      </c>
      <c r="U847" t="s">
        <v>34</v>
      </c>
      <c r="V847" t="s">
        <v>42</v>
      </c>
      <c r="W847">
        <v>2019</v>
      </c>
      <c r="X847" t="s">
        <v>37</v>
      </c>
      <c r="Y847" t="s">
        <v>38</v>
      </c>
      <c r="Z847">
        <v>17</v>
      </c>
      <c r="AA847">
        <v>0</v>
      </c>
      <c r="AB847">
        <v>90</v>
      </c>
      <c r="AC847">
        <v>1.05</v>
      </c>
      <c r="AD847">
        <v>0.24444444444444399</v>
      </c>
      <c r="AE847">
        <v>750.75</v>
      </c>
      <c r="AF847" s="10">
        <f>VLOOKUP(AS847,[1]Hoja3!$B$2:$AO$841,17,FALSE)</f>
        <v>91</v>
      </c>
      <c r="AG847" s="10">
        <f>VLOOKUP(AS847,[1]Hoja3!$B$2:$AO$841,23,FALSE)</f>
        <v>1.05</v>
      </c>
      <c r="AH847" s="10">
        <f>VLOOKUP(AS847,[1]Hoja3!$B$2:$AO$841,28,FALSE)</f>
        <v>0.46666666666666667</v>
      </c>
      <c r="AI847" s="10" t="str">
        <f>VLOOKUP(AS847,[1]Hoja3!$B$2:$AO$841,19,FALSE)</f>
        <v>A4 Mono MFPs</v>
      </c>
      <c r="AJ847" s="10">
        <f>VLOOKUP(AS847,[1]Hoja3!$B$2:$AO$841,15,FALSE)</f>
        <v>0</v>
      </c>
      <c r="AK847">
        <f>IF(AE847=AY847,1,0)</f>
        <v>0</v>
      </c>
      <c r="AL847">
        <f>IF(AB847=AF847,1,0)</f>
        <v>0</v>
      </c>
      <c r="AM847">
        <f>IF(AC847=AG847,1,0)</f>
        <v>1</v>
      </c>
      <c r="AN847">
        <f>IF(AD847=AH847,1,0)</f>
        <v>0</v>
      </c>
      <c r="AO847">
        <f>IF(H847=AI847,1,0)</f>
        <v>1</v>
      </c>
      <c r="AP847">
        <f>IF(AJ847=AA847,1,0)</f>
        <v>1</v>
      </c>
      <c r="AQ847" s="8">
        <f>COUNTIF($A$2:$A$1228,A847)</f>
        <v>1</v>
      </c>
      <c r="AR847">
        <f>VLOOKUP(A847,[1]Hoja3!$C$2:$AO$841,39,FALSE)</f>
        <v>1</v>
      </c>
      <c r="AS847" t="str">
        <f>A847 &amp; COUNTIF(A$2:A847,A847)</f>
        <v>09HB3259091</v>
      </c>
      <c r="AT847" s="10">
        <f>VLOOKUP(AS847,[1]Hoja3!$B$2:$AO$841,38,FALSE)</f>
        <v>750.75000000000011</v>
      </c>
      <c r="AU847" s="9">
        <f>IF(AR847&gt;AQ847,1,0)</f>
        <v>0</v>
      </c>
      <c r="AV847">
        <f>IF(P847="NA",2,IF(OR(F847="INSTALACION NUEVA",F847="Mantenimiento preventivo"),3,IF(AND(AB847&lt;AF847,AK847&lt;&gt;1),4,IF(AT847&gt;AE847,1,0))))</f>
        <v>4</v>
      </c>
    </row>
    <row r="848" spans="1:48" x14ac:dyDescent="0.25">
      <c r="A848" t="s">
        <v>917</v>
      </c>
      <c r="B848">
        <v>2019</v>
      </c>
      <c r="C848" t="s">
        <v>37</v>
      </c>
      <c r="D848" t="s">
        <v>38</v>
      </c>
      <c r="E848">
        <v>17</v>
      </c>
      <c r="F848" t="s">
        <v>40</v>
      </c>
      <c r="G848">
        <v>1.0333330000000001</v>
      </c>
      <c r="I848" t="s">
        <v>33</v>
      </c>
      <c r="J848" t="s">
        <v>33</v>
      </c>
      <c r="K848" t="s">
        <v>33</v>
      </c>
      <c r="L848" t="s">
        <v>33</v>
      </c>
      <c r="M848" t="s">
        <v>33</v>
      </c>
      <c r="N848" t="s">
        <v>33</v>
      </c>
      <c r="O848" t="s">
        <v>33</v>
      </c>
      <c r="P848" t="s">
        <v>33</v>
      </c>
      <c r="R848" t="s">
        <v>33</v>
      </c>
      <c r="S848" t="s">
        <v>33</v>
      </c>
      <c r="U848" t="s">
        <v>34</v>
      </c>
      <c r="V848" t="s">
        <v>80</v>
      </c>
      <c r="W848">
        <v>2019</v>
      </c>
      <c r="X848" t="s">
        <v>37</v>
      </c>
      <c r="Y848" t="s">
        <v>38</v>
      </c>
      <c r="Z848">
        <v>22</v>
      </c>
      <c r="AA848" t="s">
        <v>33</v>
      </c>
      <c r="AB848">
        <v>0</v>
      </c>
      <c r="AC848">
        <v>0</v>
      </c>
      <c r="AD848">
        <v>0</v>
      </c>
      <c r="AE848">
        <v>0</v>
      </c>
      <c r="AF848" s="10">
        <f>VLOOKUP(AS848,[1]Hoja3!$B$2:$AO$841,17,FALSE)</f>
        <v>1191</v>
      </c>
      <c r="AG848" s="10">
        <f>VLOOKUP(AS848,[1]Hoja3!$B$2:$AO$841,23,FALSE)</f>
        <v>1.05</v>
      </c>
      <c r="AH848" s="10">
        <f>VLOOKUP(AS848,[1]Hoja3!$B$2:$AO$841,28,FALSE)</f>
        <v>0.33199999999999996</v>
      </c>
      <c r="AI848" s="10" t="str">
        <f>VLOOKUP(AS848,[1]Hoja3!$B$2:$AO$841,19,FALSE)</f>
        <v>A4 Mono MFPs</v>
      </c>
      <c r="AJ848" s="10">
        <f>VLOOKUP(AS848,[1]Hoja3!$B$2:$AO$841,15,FALSE)</f>
        <v>0</v>
      </c>
      <c r="AK848">
        <f>IF(AE848=AY848,1,0)</f>
        <v>1</v>
      </c>
      <c r="AL848">
        <f>IF(AB848=AF848,1,0)</f>
        <v>0</v>
      </c>
      <c r="AM848">
        <f>IF(AC848=AG848,1,0)</f>
        <v>0</v>
      </c>
      <c r="AN848">
        <f>IF(AD848=AH848,1,0)</f>
        <v>0</v>
      </c>
      <c r="AO848">
        <f>IF(H848=AI848,1,0)</f>
        <v>0</v>
      </c>
      <c r="AP848">
        <f>IF(AJ848=AA848,1,0)</f>
        <v>0</v>
      </c>
      <c r="AQ848" s="8">
        <f>COUNTIF($A$2:$A$1228,A848)</f>
        <v>1</v>
      </c>
      <c r="AR848">
        <f>VLOOKUP(A848,[1]Hoja3!$C$2:$AO$841,39,FALSE)</f>
        <v>1</v>
      </c>
      <c r="AS848" t="str">
        <f>A848 &amp; COUNTIF(A$2:A848,A848)</f>
        <v>0A2T3864421</v>
      </c>
      <c r="AT848" s="10">
        <f>VLOOKUP(AS848,[1]Hoja3!$B$2:$AO$841,38,FALSE)</f>
        <v>750.75000000000011</v>
      </c>
      <c r="AU848" s="9">
        <f>IF(AR848&gt;AQ848,1,0)</f>
        <v>0</v>
      </c>
      <c r="AV848">
        <f>IF(P848="NA",2,IF(OR(F848="INSTALACION NUEVA",F848="Mantenimiento preventivo"),3,IF(AND(AB848&lt;AF848,AK848&lt;&gt;1),4,IF(AT848&gt;AE848,1,0))))</f>
        <v>2</v>
      </c>
    </row>
    <row r="849" spans="1:48" x14ac:dyDescent="0.25">
      <c r="A849" t="s">
        <v>532</v>
      </c>
      <c r="B849">
        <v>2019</v>
      </c>
      <c r="C849" t="s">
        <v>37</v>
      </c>
      <c r="D849" t="s">
        <v>38</v>
      </c>
      <c r="E849">
        <v>17</v>
      </c>
      <c r="F849" t="s">
        <v>40</v>
      </c>
      <c r="G849">
        <v>2.8666670000000001</v>
      </c>
      <c r="I849" t="s">
        <v>33</v>
      </c>
      <c r="J849" t="s">
        <v>33</v>
      </c>
      <c r="K849" t="s">
        <v>33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R849" t="s">
        <v>33</v>
      </c>
      <c r="S849" t="s">
        <v>33</v>
      </c>
      <c r="U849" t="s">
        <v>58</v>
      </c>
      <c r="V849" t="s">
        <v>50</v>
      </c>
      <c r="W849">
        <v>2019</v>
      </c>
      <c r="X849" t="s">
        <v>37</v>
      </c>
      <c r="Y849" t="s">
        <v>38</v>
      </c>
      <c r="Z849">
        <v>30</v>
      </c>
      <c r="AA849" t="s">
        <v>33</v>
      </c>
      <c r="AB849">
        <v>0</v>
      </c>
      <c r="AC849">
        <v>0</v>
      </c>
      <c r="AD849">
        <v>0</v>
      </c>
      <c r="AE849">
        <v>0</v>
      </c>
      <c r="AF849" s="10">
        <f>VLOOKUP(AS849,[1]Hoja3!$B$2:$AO$841,17,FALSE)</f>
        <v>491</v>
      </c>
      <c r="AG849" s="10">
        <f>VLOOKUP(AS849,[1]Hoja3!$B$2:$AO$841,23,FALSE)</f>
        <v>1.1000000000000001</v>
      </c>
      <c r="AH849" s="10">
        <f>VLOOKUP(AS849,[1]Hoja3!$B$2:$AO$841,28,FALSE)</f>
        <v>0.43600000000000005</v>
      </c>
      <c r="AI849" s="10" t="str">
        <f>VLOOKUP(AS849,[1]Hoja3!$B$2:$AO$841,19,FALSE)</f>
        <v>Departmental Digital</v>
      </c>
      <c r="AJ849" s="10">
        <f>VLOOKUP(AS849,[1]Hoja3!$B$2:$AO$841,15,FALSE)</f>
        <v>0</v>
      </c>
      <c r="AK849">
        <f>IF(AE849=AY849,1,0)</f>
        <v>1</v>
      </c>
      <c r="AL849">
        <f>IF(AB849=AF849,1,0)</f>
        <v>0</v>
      </c>
      <c r="AM849">
        <f>IF(AC849=AG849,1,0)</f>
        <v>0</v>
      </c>
      <c r="AN849">
        <f>IF(AD849=AH849,1,0)</f>
        <v>0</v>
      </c>
      <c r="AO849">
        <f>IF(H849=AI849,1,0)</f>
        <v>0</v>
      </c>
      <c r="AP849">
        <f>IF(AJ849=AA849,1,0)</f>
        <v>0</v>
      </c>
      <c r="AQ849" s="8">
        <f>COUNTIF($A$2:$A$1228,A849)</f>
        <v>1</v>
      </c>
      <c r="AR849">
        <f>VLOOKUP(A849,[1]Hoja3!$C$2:$AO$841,39,FALSE)</f>
        <v>1</v>
      </c>
      <c r="AS849" t="str">
        <f>A849 &amp; COUNTIF(A$2:A849,A849)</f>
        <v>0X760926391</v>
      </c>
      <c r="AT849" s="10">
        <f>VLOOKUP(AS849,[1]Hoja3!$B$2:$AO$841,38,FALSE)</f>
        <v>1501.5000000000002</v>
      </c>
      <c r="AU849" s="9">
        <f>IF(AR849&gt;AQ849,1,0)</f>
        <v>0</v>
      </c>
      <c r="AV849">
        <f>IF(P849="NA",2,IF(OR(F849="INSTALACION NUEVA",F849="Mantenimiento preventivo"),3,IF(AND(AB849&lt;AF849,AK849&lt;&gt;1),4,IF(AT849&gt;AE849,1,0))))</f>
        <v>2</v>
      </c>
    </row>
    <row r="850" spans="1:48" x14ac:dyDescent="0.25">
      <c r="A850" t="s">
        <v>533</v>
      </c>
      <c r="B850">
        <v>2019</v>
      </c>
      <c r="C850" t="s">
        <v>37</v>
      </c>
      <c r="D850" t="s">
        <v>38</v>
      </c>
      <c r="E850">
        <v>17</v>
      </c>
      <c r="F850" t="s">
        <v>40</v>
      </c>
      <c r="G850">
        <v>1.5</v>
      </c>
      <c r="H850" t="s">
        <v>58</v>
      </c>
      <c r="I850">
        <v>655</v>
      </c>
      <c r="J850">
        <v>1365</v>
      </c>
      <c r="K850">
        <v>0</v>
      </c>
      <c r="L850">
        <v>0</v>
      </c>
      <c r="M850">
        <v>0.6</v>
      </c>
      <c r="N850">
        <v>0.8</v>
      </c>
      <c r="O850">
        <v>1.05</v>
      </c>
      <c r="P850">
        <v>1.1000000000000001</v>
      </c>
      <c r="Q850" t="s">
        <v>46</v>
      </c>
      <c r="R850">
        <v>5</v>
      </c>
      <c r="S850">
        <v>9</v>
      </c>
      <c r="T850" t="s">
        <v>47</v>
      </c>
      <c r="U850" t="s">
        <v>58</v>
      </c>
      <c r="V850" t="s">
        <v>50</v>
      </c>
      <c r="W850">
        <v>2019</v>
      </c>
      <c r="X850" t="s">
        <v>37</v>
      </c>
      <c r="Y850" t="s">
        <v>38</v>
      </c>
      <c r="Z850">
        <v>17</v>
      </c>
      <c r="AA850">
        <v>0</v>
      </c>
      <c r="AB850">
        <v>180</v>
      </c>
      <c r="AC850">
        <v>1.1000000000000001</v>
      </c>
      <c r="AD850">
        <v>0.3</v>
      </c>
      <c r="AE850">
        <v>1501.5</v>
      </c>
      <c r="AF850" s="10">
        <f>VLOOKUP(AS850,[1]Hoja3!$B$2:$AO$841,17,FALSE)</f>
        <v>180</v>
      </c>
      <c r="AG850" s="10">
        <f>VLOOKUP(AS850,[1]Hoja3!$B$2:$AO$841,23,FALSE)</f>
        <v>1.1000000000000001</v>
      </c>
      <c r="AH850" s="10">
        <f>VLOOKUP(AS850,[1]Hoja3!$B$2:$AO$841,28,FALSE)</f>
        <v>0.36</v>
      </c>
      <c r="AI850" s="10" t="str">
        <f>VLOOKUP(AS850,[1]Hoja3!$B$2:$AO$841,19,FALSE)</f>
        <v>Departmental Digital</v>
      </c>
      <c r="AJ850" s="10">
        <f>VLOOKUP(AS850,[1]Hoja3!$B$2:$AO$841,15,FALSE)</f>
        <v>0</v>
      </c>
      <c r="AK850">
        <f>IF(AE850=AY850,1,0)</f>
        <v>0</v>
      </c>
      <c r="AL850">
        <f>IF(AB850=AF850,1,0)</f>
        <v>1</v>
      </c>
      <c r="AM850">
        <f>IF(AC850=AG850,1,0)</f>
        <v>1</v>
      </c>
      <c r="AN850">
        <f>IF(AD850=AH850,1,0)</f>
        <v>0</v>
      </c>
      <c r="AO850">
        <f>IF(H850=AI850,1,0)</f>
        <v>1</v>
      </c>
      <c r="AP850">
        <f>IF(AJ850=AA850,1,0)</f>
        <v>1</v>
      </c>
      <c r="AQ850" s="8">
        <f>COUNTIF($A$2:$A$1228,A850)</f>
        <v>1</v>
      </c>
      <c r="AR850">
        <f>VLOOKUP(A850,[1]Hoja3!$C$2:$AO$841,39,FALSE)</f>
        <v>1</v>
      </c>
      <c r="AS850" t="str">
        <f>A850 &amp; COUNTIF(A$2:A850,A850)</f>
        <v>0X760928421</v>
      </c>
      <c r="AT850" s="10">
        <f>VLOOKUP(AS850,[1]Hoja3!$B$2:$AO$841,38,FALSE)</f>
        <v>1501.5000000000002</v>
      </c>
      <c r="AU850" s="9">
        <f>IF(AR850&gt;AQ850,1,0)</f>
        <v>0</v>
      </c>
      <c r="AV850">
        <f>IF(P850="NA",2,IF(OR(F850="INSTALACION NUEVA",F850="Mantenimiento preventivo"),3,IF(AND(AB850&lt;AF850,AK850&lt;&gt;1),4,IF(AT850&gt;AE850,1,0))))</f>
        <v>0</v>
      </c>
    </row>
    <row r="851" spans="1:48" x14ac:dyDescent="0.25">
      <c r="A851" t="s">
        <v>395</v>
      </c>
      <c r="B851">
        <v>2019</v>
      </c>
      <c r="C851" t="s">
        <v>37</v>
      </c>
      <c r="D851" t="s">
        <v>38</v>
      </c>
      <c r="E851">
        <v>17</v>
      </c>
      <c r="F851" t="s">
        <v>40</v>
      </c>
      <c r="G851">
        <v>3.6833330000000002</v>
      </c>
      <c r="H851" t="s">
        <v>71</v>
      </c>
      <c r="I851">
        <v>468</v>
      </c>
      <c r="J851">
        <v>715</v>
      </c>
      <c r="K851">
        <v>0</v>
      </c>
      <c r="L851">
        <v>0</v>
      </c>
      <c r="M851">
        <v>0</v>
      </c>
      <c r="N851">
        <v>0.6</v>
      </c>
      <c r="O851">
        <v>0.8</v>
      </c>
      <c r="P851">
        <v>1.05</v>
      </c>
      <c r="Q851" t="s">
        <v>46</v>
      </c>
      <c r="R851">
        <v>5</v>
      </c>
      <c r="S851">
        <v>9</v>
      </c>
      <c r="T851" t="s">
        <v>47</v>
      </c>
      <c r="U851" t="s">
        <v>34</v>
      </c>
      <c r="V851" t="s">
        <v>50</v>
      </c>
      <c r="W851">
        <v>2019</v>
      </c>
      <c r="X851" t="s">
        <v>37</v>
      </c>
      <c r="Y851" t="s">
        <v>38</v>
      </c>
      <c r="Z851">
        <v>17</v>
      </c>
      <c r="AA851">
        <v>0</v>
      </c>
      <c r="AB851">
        <v>6</v>
      </c>
      <c r="AC851">
        <v>0</v>
      </c>
      <c r="AD851">
        <v>0.73666659999999995</v>
      </c>
      <c r="AE851">
        <v>0</v>
      </c>
      <c r="AF851" s="10">
        <f>VLOOKUP(AS851,[1]Hoja3!$B$2:$AO$841,17,FALSE)</f>
        <v>7</v>
      </c>
      <c r="AG851" s="10">
        <f>VLOOKUP(AS851,[1]Hoja3!$B$2:$AO$841,23,FALSE)</f>
        <v>0</v>
      </c>
      <c r="AH851" s="10">
        <f>VLOOKUP(AS851,[1]Hoja3!$B$2:$AO$841,28,FALSE)</f>
        <v>0.82400000000000007</v>
      </c>
      <c r="AI851" s="10" t="str">
        <f>VLOOKUP(AS851,[1]Hoja3!$B$2:$AO$841,19,FALSE)</f>
        <v>Entry Mono Printers</v>
      </c>
      <c r="AJ851" s="10">
        <f>VLOOKUP(AS851,[1]Hoja3!$B$2:$AO$841,15,FALSE)</f>
        <v>0</v>
      </c>
      <c r="AK851">
        <f>IF(AE851=AY851,1,0)</f>
        <v>1</v>
      </c>
      <c r="AL851">
        <f>IF(AB851=AF851,1,0)</f>
        <v>0</v>
      </c>
      <c r="AM851">
        <f>IF(AC851=AG851,1,0)</f>
        <v>1</v>
      </c>
      <c r="AN851">
        <f>IF(AD851=AH851,1,0)</f>
        <v>0</v>
      </c>
      <c r="AO851">
        <f>IF(H851=AI851,1,0)</f>
        <v>1</v>
      </c>
      <c r="AP851">
        <f>IF(AJ851=AA851,1,0)</f>
        <v>1</v>
      </c>
      <c r="AQ851" s="8">
        <f>COUNTIF($A$2:$A$1228,A851)</f>
        <v>2</v>
      </c>
      <c r="AR851">
        <f>VLOOKUP(A851,[1]Hoja3!$C$2:$AO$841,39,FALSE)</f>
        <v>2</v>
      </c>
      <c r="AS851" t="str">
        <f>A851 &amp; COUNTIF(A$2:A851,A851)</f>
        <v>0A4T5581662</v>
      </c>
      <c r="AT851" s="10">
        <f>VLOOKUP(AS851,[1]Hoja3!$B$2:$AO$841,38,FALSE)</f>
        <v>0</v>
      </c>
      <c r="AU851" s="9">
        <f>IF(AR851&gt;AQ851,1,0)</f>
        <v>0</v>
      </c>
      <c r="AV851">
        <f>IF(P851="NA",2,IF(OR(F851="INSTALACION NUEVA",F851="Mantenimiento preventivo"),3,IF(AND(AB851&lt;AF851,AK851&lt;&gt;1),4,IF(AT851&gt;AE851,1,0))))</f>
        <v>0</v>
      </c>
    </row>
    <row r="852" spans="1:48" x14ac:dyDescent="0.25">
      <c r="A852" t="s">
        <v>527</v>
      </c>
      <c r="B852">
        <v>2019</v>
      </c>
      <c r="C852" t="s">
        <v>37</v>
      </c>
      <c r="D852" t="s">
        <v>38</v>
      </c>
      <c r="E852">
        <v>17</v>
      </c>
      <c r="F852" t="s">
        <v>40</v>
      </c>
      <c r="G852">
        <v>2.233333</v>
      </c>
      <c r="H852" t="s">
        <v>54</v>
      </c>
      <c r="I852">
        <v>803</v>
      </c>
      <c r="J852">
        <v>1573</v>
      </c>
      <c r="K852">
        <v>0.2</v>
      </c>
      <c r="L852">
        <v>0.6</v>
      </c>
      <c r="M852">
        <v>0.8</v>
      </c>
      <c r="N852">
        <v>1.05</v>
      </c>
      <c r="O852">
        <v>1.1000000000000001</v>
      </c>
      <c r="P852">
        <v>1.1499999999999999</v>
      </c>
      <c r="Q852" t="s">
        <v>46</v>
      </c>
      <c r="R852">
        <v>4</v>
      </c>
      <c r="S852">
        <v>6</v>
      </c>
      <c r="T852" t="s">
        <v>47</v>
      </c>
      <c r="U852" t="s">
        <v>54</v>
      </c>
      <c r="V852" t="s">
        <v>50</v>
      </c>
      <c r="W852">
        <v>2019</v>
      </c>
      <c r="X852" t="s">
        <v>37</v>
      </c>
      <c r="Y852" t="s">
        <v>38</v>
      </c>
      <c r="Z852">
        <v>22</v>
      </c>
      <c r="AA852">
        <v>0</v>
      </c>
      <c r="AB852">
        <v>152</v>
      </c>
      <c r="AC852">
        <v>1.1499999999999999</v>
      </c>
      <c r="AD852">
        <v>0.55833325</v>
      </c>
      <c r="AE852">
        <v>1808.95</v>
      </c>
      <c r="AF852" s="10">
        <f>VLOOKUP(AS852,[1]Hoja3!$B$2:$AO$841,17,FALSE)</f>
        <v>152</v>
      </c>
      <c r="AG852" s="10">
        <f>VLOOKUP(AS852,[1]Hoja3!$B$2:$AO$841,23,FALSE)</f>
        <v>1.1499999999999999</v>
      </c>
      <c r="AH852" s="10">
        <f>VLOOKUP(AS852,[1]Hoja3!$B$2:$AO$841,28,FALSE)</f>
        <v>0.59250000000000003</v>
      </c>
      <c r="AI852" s="10" t="str">
        <f>VLOOKUP(AS852,[1]Hoja3!$B$2:$AO$841,19,FALSE)</f>
        <v>Entry Production Color Low/Mid</v>
      </c>
      <c r="AJ852" s="10">
        <f>VLOOKUP(AS852,[1]Hoja3!$B$2:$AO$841,15,FALSE)</f>
        <v>0</v>
      </c>
      <c r="AK852">
        <f>IF(AE852=AY852,1,0)</f>
        <v>0</v>
      </c>
      <c r="AL852">
        <f>IF(AB852=AF852,1,0)</f>
        <v>1</v>
      </c>
      <c r="AM852">
        <f>IF(AC852=AG852,1,0)</f>
        <v>1</v>
      </c>
      <c r="AN852">
        <f>IF(AD852=AH852,1,0)</f>
        <v>0</v>
      </c>
      <c r="AO852">
        <f>IF(H852=AI852,1,0)</f>
        <v>1</v>
      </c>
      <c r="AP852">
        <f>IF(AJ852=AA852,1,0)</f>
        <v>1</v>
      </c>
      <c r="AQ852" s="8">
        <f>COUNTIF($A$2:$A$1228,A852)</f>
        <v>1</v>
      </c>
      <c r="AR852">
        <f>VLOOKUP(A852,[1]Hoja3!$C$2:$AO$841,39,FALSE)</f>
        <v>1</v>
      </c>
      <c r="AS852" t="str">
        <f>A852 &amp; COUNTIF(A$2:A852,A852)</f>
        <v>0E2B1066471</v>
      </c>
      <c r="AT852" s="10">
        <f>VLOOKUP(AS852,[1]Hoja3!$B$2:$AO$841,38,FALSE)</f>
        <v>1808.95</v>
      </c>
      <c r="AU852" s="9">
        <f>IF(AR852&gt;AQ852,1,0)</f>
        <v>0</v>
      </c>
      <c r="AV852">
        <f>IF(P852="NA",2,IF(OR(F852="INSTALACION NUEVA",F852="Mantenimiento preventivo"),3,IF(AND(AB852&lt;AF852,AK852&lt;&gt;1),4,IF(AT852&gt;AE852,1,0))))</f>
        <v>0</v>
      </c>
    </row>
    <row r="853" spans="1:48" x14ac:dyDescent="0.25">
      <c r="A853" t="s">
        <v>529</v>
      </c>
      <c r="B853">
        <v>2019</v>
      </c>
      <c r="C853" t="s">
        <v>37</v>
      </c>
      <c r="D853" t="s">
        <v>38</v>
      </c>
      <c r="E853">
        <v>17</v>
      </c>
      <c r="F853" t="s">
        <v>40</v>
      </c>
      <c r="G853">
        <v>1.05</v>
      </c>
      <c r="H853" t="s">
        <v>54</v>
      </c>
      <c r="I853">
        <v>803</v>
      </c>
      <c r="J853">
        <v>1573</v>
      </c>
      <c r="K853">
        <v>0.2</v>
      </c>
      <c r="L853">
        <v>0.6</v>
      </c>
      <c r="M853">
        <v>0.8</v>
      </c>
      <c r="N853">
        <v>1.05</v>
      </c>
      <c r="O853">
        <v>1.1000000000000001</v>
      </c>
      <c r="P853">
        <v>1.1499999999999999</v>
      </c>
      <c r="Q853" t="s">
        <v>46</v>
      </c>
      <c r="R853">
        <v>4</v>
      </c>
      <c r="S853">
        <v>6</v>
      </c>
      <c r="T853" t="s">
        <v>47</v>
      </c>
      <c r="U853" t="s">
        <v>54</v>
      </c>
      <c r="V853" t="s">
        <v>130</v>
      </c>
      <c r="W853">
        <v>2019</v>
      </c>
      <c r="X853" t="s">
        <v>37</v>
      </c>
      <c r="Y853" t="s">
        <v>38</v>
      </c>
      <c r="Z853">
        <v>17</v>
      </c>
      <c r="AA853">
        <v>0</v>
      </c>
      <c r="AB853">
        <v>43</v>
      </c>
      <c r="AC853">
        <v>1.1000000000000001</v>
      </c>
      <c r="AD853">
        <v>0.26250000000000001</v>
      </c>
      <c r="AE853">
        <v>1730.3</v>
      </c>
      <c r="AF853" s="10">
        <f>VLOOKUP(AS853,[1]Hoja3!$B$2:$AO$841,17,FALSE)</f>
        <v>43</v>
      </c>
      <c r="AG853" s="10">
        <f>VLOOKUP(AS853,[1]Hoja3!$B$2:$AO$841,23,FALSE)</f>
        <v>1.1000000000000001</v>
      </c>
      <c r="AH853" s="10">
        <f>VLOOKUP(AS853,[1]Hoja3!$B$2:$AO$841,28,FALSE)</f>
        <v>0.47499999999999998</v>
      </c>
      <c r="AI853" s="10" t="str">
        <f>VLOOKUP(AS853,[1]Hoja3!$B$2:$AO$841,19,FALSE)</f>
        <v>Entry Production Color Low/Mid</v>
      </c>
      <c r="AJ853" s="10">
        <f>VLOOKUP(AS853,[1]Hoja3!$B$2:$AO$841,15,FALSE)</f>
        <v>0</v>
      </c>
      <c r="AK853">
        <f>IF(AE853=AY853,1,0)</f>
        <v>0</v>
      </c>
      <c r="AL853">
        <f>IF(AB853=AF853,1,0)</f>
        <v>1</v>
      </c>
      <c r="AM853">
        <f>IF(AC853=AG853,1,0)</f>
        <v>1</v>
      </c>
      <c r="AN853">
        <f>IF(AD853=AH853,1,0)</f>
        <v>0</v>
      </c>
      <c r="AO853">
        <f>IF(H853=AI853,1,0)</f>
        <v>1</v>
      </c>
      <c r="AP853">
        <f>IF(AJ853=AA853,1,0)</f>
        <v>1</v>
      </c>
      <c r="AQ853" s="8">
        <f>COUNTIF($A$2:$A$1228,A853)</f>
        <v>1</v>
      </c>
      <c r="AR853">
        <f>VLOOKUP(A853,[1]Hoja3!$C$2:$AO$841,39,FALSE)</f>
        <v>1</v>
      </c>
      <c r="AS853" t="str">
        <f>A853 &amp; COUNTIF(A$2:A853,A853)</f>
        <v>0E2B6569171</v>
      </c>
      <c r="AT853" s="10">
        <f>VLOOKUP(AS853,[1]Hoja3!$B$2:$AO$841,38,FALSE)</f>
        <v>1730.3000000000004</v>
      </c>
      <c r="AU853" s="9">
        <f>IF(AR853&gt;AQ853,1,0)</f>
        <v>0</v>
      </c>
      <c r="AV853">
        <f>IF(P853="NA",2,IF(OR(F853="INSTALACION NUEVA",F853="Mantenimiento preventivo"),3,IF(AND(AB853&lt;AF853,AK853&lt;&gt;1),4,IF(AT853&gt;AE853,1,0))))</f>
        <v>0</v>
      </c>
    </row>
    <row r="854" spans="1:48" x14ac:dyDescent="0.25">
      <c r="A854" t="s">
        <v>918</v>
      </c>
      <c r="B854">
        <v>2019</v>
      </c>
      <c r="C854" t="s">
        <v>37</v>
      </c>
      <c r="D854" t="s">
        <v>38</v>
      </c>
      <c r="E854">
        <v>17</v>
      </c>
      <c r="F854" t="s">
        <v>40</v>
      </c>
      <c r="G854">
        <v>1.1333329999999999</v>
      </c>
      <c r="H854" t="s">
        <v>116</v>
      </c>
      <c r="I854">
        <v>655</v>
      </c>
      <c r="J854">
        <v>1365</v>
      </c>
      <c r="K854">
        <v>0</v>
      </c>
      <c r="L854">
        <v>0</v>
      </c>
      <c r="M854">
        <v>0.6</v>
      </c>
      <c r="N854">
        <v>0.8</v>
      </c>
      <c r="O854">
        <v>1.05</v>
      </c>
      <c r="P854">
        <v>1.1000000000000001</v>
      </c>
      <c r="Q854" t="s">
        <v>46</v>
      </c>
      <c r="R854">
        <v>5</v>
      </c>
      <c r="S854">
        <v>9</v>
      </c>
      <c r="T854" t="s">
        <v>47</v>
      </c>
      <c r="U854" t="s">
        <v>58</v>
      </c>
      <c r="V854" t="s">
        <v>55</v>
      </c>
      <c r="W854">
        <v>2019</v>
      </c>
      <c r="X854" t="s">
        <v>37</v>
      </c>
      <c r="Y854" t="s">
        <v>38</v>
      </c>
      <c r="Z854">
        <v>17</v>
      </c>
      <c r="AA854">
        <v>1</v>
      </c>
      <c r="AB854">
        <v>324</v>
      </c>
      <c r="AC854">
        <v>0</v>
      </c>
      <c r="AD854">
        <v>0</v>
      </c>
      <c r="AE854">
        <v>0</v>
      </c>
      <c r="AF854" s="10">
        <f>VLOOKUP(AS854,[1]Hoja3!$B$2:$AO$841,17,FALSE)</f>
        <v>324</v>
      </c>
      <c r="AG854" s="10">
        <f>VLOOKUP(AS854,[1]Hoja3!$B$2:$AO$841,23,FALSE)</f>
        <v>1.1000000000000001</v>
      </c>
      <c r="AH854" s="10">
        <f>VLOOKUP(AS854,[1]Hoja3!$B$2:$AO$841,28,FALSE)</f>
        <v>0.03</v>
      </c>
      <c r="AI854" s="10" t="str">
        <f>VLOOKUP(AS854,[1]Hoja3!$B$2:$AO$841,19,FALSE)</f>
        <v>Office Digital</v>
      </c>
      <c r="AJ854" s="10">
        <f>VLOOKUP(AS854,[1]Hoja3!$B$2:$AO$841,15,FALSE)</f>
        <v>0</v>
      </c>
      <c r="AK854">
        <f>IF(AE854=AY854,1,0)</f>
        <v>1</v>
      </c>
      <c r="AL854">
        <f>IF(AB854=AF854,1,0)</f>
        <v>1</v>
      </c>
      <c r="AM854">
        <f>IF(AC854=AG854,1,0)</f>
        <v>0</v>
      </c>
      <c r="AN854">
        <f>IF(AD854=AH854,1,0)</f>
        <v>0</v>
      </c>
      <c r="AO854">
        <f>IF(H854=AI854,1,0)</f>
        <v>1</v>
      </c>
      <c r="AP854">
        <f>IF(AJ854=AA854,1,0)</f>
        <v>0</v>
      </c>
      <c r="AQ854" s="8">
        <f>COUNTIF($A$2:$A$1228,A854)</f>
        <v>1</v>
      </c>
      <c r="AR854">
        <f>VLOOKUP(A854,[1]Hoja3!$C$2:$AO$841,39,FALSE)</f>
        <v>1</v>
      </c>
      <c r="AS854" t="str">
        <f>A854 &amp; COUNTIF(A$2:A854,A854)</f>
        <v>0AE95739351</v>
      </c>
      <c r="AT854" s="10">
        <f>VLOOKUP(AS854,[1]Hoja3!$B$2:$AO$841,38,FALSE)</f>
        <v>1501.5000000000002</v>
      </c>
      <c r="AU854" s="9">
        <f>IF(AR854&gt;AQ854,1,0)</f>
        <v>0</v>
      </c>
      <c r="AV854">
        <f>IF(P854="NA",2,IF(OR(F854="INSTALACION NUEVA",F854="Mantenimiento preventivo"),3,IF(AND(AB854&lt;AF854,AK854&lt;&gt;1),4,IF(AT854&gt;AE854,1,0))))</f>
        <v>1</v>
      </c>
    </row>
    <row r="855" spans="1:48" x14ac:dyDescent="0.25">
      <c r="A855" t="s">
        <v>919</v>
      </c>
      <c r="B855">
        <v>2019</v>
      </c>
      <c r="C855" t="s">
        <v>37</v>
      </c>
      <c r="D855" t="s">
        <v>38</v>
      </c>
      <c r="E855">
        <v>17</v>
      </c>
      <c r="F855" t="s">
        <v>40</v>
      </c>
      <c r="G855">
        <v>1.6333329999999999</v>
      </c>
      <c r="H855" t="s">
        <v>64</v>
      </c>
      <c r="I855">
        <v>655</v>
      </c>
      <c r="J855">
        <v>1365</v>
      </c>
      <c r="K855">
        <v>0</v>
      </c>
      <c r="L855">
        <v>0</v>
      </c>
      <c r="M855">
        <v>0.6</v>
      </c>
      <c r="N855">
        <v>0.8</v>
      </c>
      <c r="O855">
        <v>1.05</v>
      </c>
      <c r="P855">
        <v>1.1000000000000001</v>
      </c>
      <c r="Q855" t="s">
        <v>46</v>
      </c>
      <c r="R855">
        <v>5</v>
      </c>
      <c r="S855">
        <v>9</v>
      </c>
      <c r="T855" t="s">
        <v>47</v>
      </c>
      <c r="U855" t="s">
        <v>64</v>
      </c>
      <c r="V855" t="s">
        <v>55</v>
      </c>
      <c r="W855">
        <v>2019</v>
      </c>
      <c r="X855" t="s">
        <v>37</v>
      </c>
      <c r="Y855" t="s">
        <v>38</v>
      </c>
      <c r="Z855">
        <v>25</v>
      </c>
      <c r="AA855">
        <v>1</v>
      </c>
      <c r="AB855">
        <v>268</v>
      </c>
      <c r="AC855">
        <v>0</v>
      </c>
      <c r="AD855">
        <v>0</v>
      </c>
      <c r="AE855">
        <v>0</v>
      </c>
      <c r="AF855" s="10">
        <f>VLOOKUP(AS855,[1]Hoja3!$B$2:$AO$841,17,FALSE)</f>
        <v>278</v>
      </c>
      <c r="AG855" s="10">
        <f>VLOOKUP(AS855,[1]Hoja3!$B$2:$AO$841,23,FALSE)</f>
        <v>1.1000000000000001</v>
      </c>
      <c r="AH855" s="10">
        <f>VLOOKUP(AS855,[1]Hoja3!$B$2:$AO$841,28,FALSE)</f>
        <v>0.36599999999999999</v>
      </c>
      <c r="AI855" s="10" t="str">
        <f>VLOOKUP(AS855,[1]Hoja3!$B$2:$AO$841,19,FALSE)</f>
        <v>A3 Office Color Laser MFPs</v>
      </c>
      <c r="AJ855" s="10">
        <f>VLOOKUP(AS855,[1]Hoja3!$B$2:$AO$841,15,FALSE)</f>
        <v>0</v>
      </c>
      <c r="AK855">
        <f>IF(AE855=AY855,1,0)</f>
        <v>1</v>
      </c>
      <c r="AL855">
        <f>IF(AB855=AF855,1,0)</f>
        <v>0</v>
      </c>
      <c r="AM855">
        <f>IF(AC855=AG855,1,0)</f>
        <v>0</v>
      </c>
      <c r="AN855">
        <f>IF(AD855=AH855,1,0)</f>
        <v>0</v>
      </c>
      <c r="AO855">
        <f>IF(H855=AI855,1,0)</f>
        <v>1</v>
      </c>
      <c r="AP855">
        <f>IF(AJ855=AA855,1,0)</f>
        <v>0</v>
      </c>
      <c r="AQ855" s="8">
        <f>COUNTIF($A$2:$A$1228,A855)</f>
        <v>1</v>
      </c>
      <c r="AR855">
        <f>VLOOKUP(A855,[1]Hoja3!$C$2:$AO$841,39,FALSE)</f>
        <v>1</v>
      </c>
      <c r="AS855" t="str">
        <f>A855 &amp; COUNTIF(A$2:A855,A855)</f>
        <v>0LX58255341</v>
      </c>
      <c r="AT855" s="10">
        <f>VLOOKUP(AS855,[1]Hoja3!$B$2:$AO$841,38,FALSE)</f>
        <v>1501.5000000000002</v>
      </c>
      <c r="AU855" s="9">
        <f>IF(AR855&gt;AQ855,1,0)</f>
        <v>0</v>
      </c>
      <c r="AV855">
        <f>IF(P855="NA",2,IF(OR(F855="INSTALACION NUEVA",F855="Mantenimiento preventivo"),3,IF(AND(AB855&lt;AF855,AK855&lt;&gt;1),4,IF(AT855&gt;AE855,1,0))))</f>
        <v>1</v>
      </c>
    </row>
    <row r="856" spans="1:48" x14ac:dyDescent="0.25">
      <c r="A856" t="s">
        <v>920</v>
      </c>
      <c r="B856">
        <v>2019</v>
      </c>
      <c r="C856" t="s">
        <v>37</v>
      </c>
      <c r="D856" t="s">
        <v>38</v>
      </c>
      <c r="E856">
        <v>17</v>
      </c>
      <c r="F856" t="s">
        <v>44</v>
      </c>
      <c r="G856">
        <v>0</v>
      </c>
      <c r="H856" t="s">
        <v>34</v>
      </c>
      <c r="I856">
        <v>468</v>
      </c>
      <c r="J856">
        <v>715</v>
      </c>
      <c r="K856">
        <v>0</v>
      </c>
      <c r="L856">
        <v>0</v>
      </c>
      <c r="M856">
        <v>0</v>
      </c>
      <c r="N856">
        <v>0.6</v>
      </c>
      <c r="O856">
        <v>0.8</v>
      </c>
      <c r="P856">
        <v>1.05</v>
      </c>
      <c r="Q856" t="s">
        <v>46</v>
      </c>
      <c r="R856">
        <v>5</v>
      </c>
      <c r="S856">
        <v>9</v>
      </c>
      <c r="T856" t="s">
        <v>47</v>
      </c>
      <c r="U856" t="s">
        <v>34</v>
      </c>
      <c r="V856" t="s">
        <v>50</v>
      </c>
      <c r="W856">
        <v>2019</v>
      </c>
      <c r="X856" t="s">
        <v>37</v>
      </c>
      <c r="Y856" t="s">
        <v>38</v>
      </c>
      <c r="Z856">
        <v>17</v>
      </c>
      <c r="AA856">
        <v>1</v>
      </c>
      <c r="AB856">
        <v>140</v>
      </c>
      <c r="AC856">
        <v>0</v>
      </c>
      <c r="AD856">
        <v>0</v>
      </c>
      <c r="AE856">
        <v>0</v>
      </c>
      <c r="AF856" s="10" t="e">
        <f>VLOOKUP(AS856,[1]Hoja3!$B$2:$AO$841,17,FALSE)</f>
        <v>#N/A</v>
      </c>
      <c r="AG856" s="10" t="e">
        <f>VLOOKUP(AS856,[1]Hoja3!$B$2:$AO$841,23,FALSE)</f>
        <v>#N/A</v>
      </c>
      <c r="AH856" s="10" t="e">
        <f>VLOOKUP(AS856,[1]Hoja3!$B$2:$AO$841,28,FALSE)</f>
        <v>#N/A</v>
      </c>
      <c r="AI856" s="10" t="e">
        <f>VLOOKUP(AS856,[1]Hoja3!$B$2:$AO$841,19,FALSE)</f>
        <v>#N/A</v>
      </c>
      <c r="AJ856" s="10"/>
      <c r="AK856">
        <f>IF(AE856=AY856,1,0)</f>
        <v>1</v>
      </c>
      <c r="AL856" t="e">
        <f>IF(AB856=AF856,1,0)</f>
        <v>#N/A</v>
      </c>
      <c r="AM856" t="e">
        <f>IF(AC856=AG856,1,0)</f>
        <v>#N/A</v>
      </c>
      <c r="AN856" t="e">
        <f>IF(AD856=AH856,1,0)</f>
        <v>#N/A</v>
      </c>
      <c r="AO856" t="e">
        <f>IF(H856=AI856,1,0)</f>
        <v>#N/A</v>
      </c>
      <c r="AQ856" s="8">
        <f>COUNTIF($A$2:$A$1228,A856)</f>
        <v>1</v>
      </c>
      <c r="AR856" t="e">
        <f>VLOOKUP(A856,[1]Hoja3!$C$2:$AO$841,39,FALSE)</f>
        <v>#N/A</v>
      </c>
      <c r="AS856" t="str">
        <f>A856 &amp; COUNTIF(A$2:A856,A856)</f>
        <v>09HB3314581</v>
      </c>
      <c r="AT856" s="10" t="e">
        <f>VLOOKUP(AS856,[1]Hoja3!$B$2:$AO$841,38,FALSE)</f>
        <v>#N/A</v>
      </c>
      <c r="AU856" s="9" t="e">
        <f>IF(AR856&gt;AQ856,1,0)</f>
        <v>#N/A</v>
      </c>
    </row>
    <row r="857" spans="1:48" x14ac:dyDescent="0.25">
      <c r="A857" t="s">
        <v>921</v>
      </c>
      <c r="B857">
        <v>2019</v>
      </c>
      <c r="C857" t="s">
        <v>37</v>
      </c>
      <c r="D857" t="s">
        <v>38</v>
      </c>
      <c r="E857">
        <v>17</v>
      </c>
      <c r="F857" t="s">
        <v>44</v>
      </c>
      <c r="G857">
        <v>0</v>
      </c>
      <c r="I857" t="s">
        <v>33</v>
      </c>
      <c r="J857" t="s">
        <v>33</v>
      </c>
      <c r="K857" t="s">
        <v>33</v>
      </c>
      <c r="L857" t="s">
        <v>33</v>
      </c>
      <c r="M857" t="s">
        <v>33</v>
      </c>
      <c r="N857" t="s">
        <v>33</v>
      </c>
      <c r="O857" t="s">
        <v>33</v>
      </c>
      <c r="P857" t="s">
        <v>33</v>
      </c>
      <c r="R857" t="s">
        <v>33</v>
      </c>
      <c r="S857" t="s">
        <v>33</v>
      </c>
      <c r="U857" t="s">
        <v>34</v>
      </c>
      <c r="V857" t="s">
        <v>50</v>
      </c>
      <c r="W857">
        <v>2019</v>
      </c>
      <c r="X857" t="s">
        <v>37</v>
      </c>
      <c r="Y857" t="s">
        <v>38</v>
      </c>
      <c r="Z857">
        <v>17</v>
      </c>
      <c r="AA857" t="s">
        <v>33</v>
      </c>
      <c r="AB857">
        <v>58</v>
      </c>
      <c r="AC857">
        <v>0</v>
      </c>
      <c r="AD857">
        <v>0</v>
      </c>
      <c r="AE857">
        <v>0</v>
      </c>
      <c r="AF857" s="10" t="e">
        <f>VLOOKUP(AS857,[1]Hoja3!$B$2:$AO$841,17,FALSE)</f>
        <v>#N/A</v>
      </c>
      <c r="AG857" s="10" t="e">
        <f>VLOOKUP(AS857,[1]Hoja3!$B$2:$AO$841,23,FALSE)</f>
        <v>#N/A</v>
      </c>
      <c r="AH857" s="10" t="e">
        <f>VLOOKUP(AS857,[1]Hoja3!$B$2:$AO$841,28,FALSE)</f>
        <v>#N/A</v>
      </c>
      <c r="AI857" s="10" t="e">
        <f>VLOOKUP(AS857,[1]Hoja3!$B$2:$AO$841,19,FALSE)</f>
        <v>#N/A</v>
      </c>
      <c r="AJ857" s="10"/>
      <c r="AK857">
        <f>IF(AE857=AY857,1,0)</f>
        <v>1</v>
      </c>
      <c r="AL857" t="e">
        <f>IF(AB857=AF857,1,0)</f>
        <v>#N/A</v>
      </c>
      <c r="AM857" t="e">
        <f>IF(AC857=AG857,1,0)</f>
        <v>#N/A</v>
      </c>
      <c r="AN857" t="e">
        <f>IF(AD857=AH857,1,0)</f>
        <v>#N/A</v>
      </c>
      <c r="AO857" t="e">
        <f>IF(H857=AI857,1,0)</f>
        <v>#N/A</v>
      </c>
      <c r="AQ857" s="8">
        <f>COUNTIF($A$2:$A$1228,A857)</f>
        <v>1</v>
      </c>
      <c r="AR857" t="e">
        <f>VLOOKUP(A857,[1]Hoja3!$C$2:$AO$841,39,FALSE)</f>
        <v>#N/A</v>
      </c>
      <c r="AS857" t="str">
        <f>A857 &amp; COUNTIF(A$2:A857,A857)</f>
        <v>09HB3314551</v>
      </c>
      <c r="AT857" s="10" t="e">
        <f>VLOOKUP(AS857,[1]Hoja3!$B$2:$AO$841,38,FALSE)</f>
        <v>#N/A</v>
      </c>
      <c r="AU857" s="9" t="e">
        <f>IF(AR857&gt;AQ857,1,0)</f>
        <v>#N/A</v>
      </c>
    </row>
    <row r="858" spans="1:48" x14ac:dyDescent="0.25">
      <c r="A858" t="s">
        <v>524</v>
      </c>
      <c r="B858">
        <v>2019</v>
      </c>
      <c r="C858" t="s">
        <v>37</v>
      </c>
      <c r="D858" t="s">
        <v>38</v>
      </c>
      <c r="E858">
        <v>17</v>
      </c>
      <c r="F858" t="s">
        <v>40</v>
      </c>
      <c r="G858">
        <v>1.183333</v>
      </c>
      <c r="H858" t="s">
        <v>45</v>
      </c>
      <c r="I858">
        <v>803</v>
      </c>
      <c r="J858">
        <v>1573</v>
      </c>
      <c r="K858">
        <v>0.2</v>
      </c>
      <c r="L858">
        <v>0.6</v>
      </c>
      <c r="M858">
        <v>0.8</v>
      </c>
      <c r="N858">
        <v>1.05</v>
      </c>
      <c r="O858">
        <v>1.1000000000000001</v>
      </c>
      <c r="P858">
        <v>1.1499999999999999</v>
      </c>
      <c r="Q858" t="s">
        <v>46</v>
      </c>
      <c r="R858">
        <v>4</v>
      </c>
      <c r="S858">
        <v>6</v>
      </c>
      <c r="T858" t="s">
        <v>47</v>
      </c>
      <c r="U858" t="s">
        <v>48</v>
      </c>
      <c r="V858" t="s">
        <v>59</v>
      </c>
      <c r="W858">
        <v>2019</v>
      </c>
      <c r="X858" t="s">
        <v>37</v>
      </c>
      <c r="Y858" t="s">
        <v>38</v>
      </c>
      <c r="Z858">
        <v>17</v>
      </c>
      <c r="AA858">
        <v>0</v>
      </c>
      <c r="AB858">
        <v>43</v>
      </c>
      <c r="AC858">
        <v>1.1000000000000001</v>
      </c>
      <c r="AD858">
        <v>0.29583324999999999</v>
      </c>
      <c r="AE858">
        <v>1730.3</v>
      </c>
      <c r="AF858" s="10">
        <f>VLOOKUP(AS858,[1]Hoja3!$B$2:$AO$841,17,FALSE)</f>
        <v>43</v>
      </c>
      <c r="AG858" s="10">
        <f>VLOOKUP(AS858,[1]Hoja3!$B$2:$AO$841,23,FALSE)</f>
        <v>1.1000000000000001</v>
      </c>
      <c r="AH858" s="10">
        <f>VLOOKUP(AS858,[1]Hoja3!$B$2:$AO$841,28,FALSE)</f>
        <v>0.245</v>
      </c>
      <c r="AI858" s="10" t="str">
        <f>VLOOKUP(AS858,[1]Hoja3!$B$2:$AO$841,19,FALSE)</f>
        <v>Light Production Digital Business</v>
      </c>
      <c r="AJ858" s="10">
        <f>VLOOKUP(AS858,[1]Hoja3!$B$2:$AO$841,15,FALSE)</f>
        <v>0</v>
      </c>
      <c r="AK858">
        <f>IF(AE858=AY858,1,0)</f>
        <v>0</v>
      </c>
      <c r="AL858">
        <f>IF(AB858=AF858,1,0)</f>
        <v>1</v>
      </c>
      <c r="AM858">
        <f>IF(AC858=AG858,1,0)</f>
        <v>1</v>
      </c>
      <c r="AN858">
        <f>IF(AD858=AH858,1,0)</f>
        <v>0</v>
      </c>
      <c r="AO858">
        <f>IF(H858=AI858,1,0)</f>
        <v>1</v>
      </c>
      <c r="AP858">
        <f>IF(AJ858=AA858,1,0)</f>
        <v>1</v>
      </c>
      <c r="AQ858" s="8">
        <f>COUNTIF($A$2:$A$1228,A858)</f>
        <v>2</v>
      </c>
      <c r="AR858">
        <f>VLOOKUP(A858,[1]Hoja3!$C$2:$AO$841,39,FALSE)</f>
        <v>2</v>
      </c>
      <c r="AS858" t="str">
        <f>A858 &amp; COUNTIF(A$2:A858,A858)</f>
        <v>0BG29452371</v>
      </c>
      <c r="AT858" s="10">
        <f>VLOOKUP(AS858,[1]Hoja3!$B$2:$AO$841,38,FALSE)</f>
        <v>1730.3000000000004</v>
      </c>
      <c r="AU858" s="9">
        <f>IF(AR858&gt;AQ858,1,0)</f>
        <v>0</v>
      </c>
      <c r="AV858">
        <f>IF(P858="NA",2,IF(OR(F858="INSTALACION NUEVA",F858="Mantenimiento preventivo"),3,IF(AND(AB858&lt;AF858,AK858&lt;&gt;1),4,IF(AT858&gt;AE858,1,0))))</f>
        <v>0</v>
      </c>
    </row>
    <row r="859" spans="1:48" x14ac:dyDescent="0.25">
      <c r="A859" t="s">
        <v>332</v>
      </c>
      <c r="B859">
        <v>2019</v>
      </c>
      <c r="C859" t="s">
        <v>37</v>
      </c>
      <c r="D859" t="s">
        <v>38</v>
      </c>
      <c r="E859">
        <v>17</v>
      </c>
      <c r="F859" t="s">
        <v>40</v>
      </c>
      <c r="G859">
        <v>1.983333</v>
      </c>
      <c r="H859" t="s">
        <v>45</v>
      </c>
      <c r="I859">
        <v>803</v>
      </c>
      <c r="J859">
        <v>1573</v>
      </c>
      <c r="K859">
        <v>0.2</v>
      </c>
      <c r="L859">
        <v>0.6</v>
      </c>
      <c r="M859">
        <v>0.8</v>
      </c>
      <c r="N859">
        <v>1.05</v>
      </c>
      <c r="O859">
        <v>1.1000000000000001</v>
      </c>
      <c r="P859">
        <v>1.1499999999999999</v>
      </c>
      <c r="Q859" t="s">
        <v>46</v>
      </c>
      <c r="R859">
        <v>4</v>
      </c>
      <c r="S859">
        <v>6</v>
      </c>
      <c r="T859" t="s">
        <v>47</v>
      </c>
      <c r="U859" t="s">
        <v>48</v>
      </c>
      <c r="V859" t="s">
        <v>59</v>
      </c>
      <c r="W859">
        <v>2019</v>
      </c>
      <c r="X859" t="s">
        <v>37</v>
      </c>
      <c r="Y859" t="s">
        <v>38</v>
      </c>
      <c r="Z859">
        <v>18</v>
      </c>
      <c r="AA859">
        <v>0</v>
      </c>
      <c r="AB859">
        <v>8</v>
      </c>
      <c r="AC859">
        <v>0.8</v>
      </c>
      <c r="AD859">
        <v>0.49583325</v>
      </c>
      <c r="AE859">
        <v>1258.4000000000001</v>
      </c>
      <c r="AF859" s="10">
        <f>VLOOKUP(AS859,[1]Hoja3!$B$2:$AO$841,17,FALSE)</f>
        <v>9</v>
      </c>
      <c r="AG859" s="10">
        <f>VLOOKUP(AS859,[1]Hoja3!$B$2:$AO$841,23,FALSE)</f>
        <v>0.8</v>
      </c>
      <c r="AH859" s="10">
        <f>VLOOKUP(AS859,[1]Hoja3!$B$2:$AO$841,28,FALSE)</f>
        <v>0.60750000000000004</v>
      </c>
      <c r="AI859" s="10" t="str">
        <f>VLOOKUP(AS859,[1]Hoja3!$B$2:$AO$841,19,FALSE)</f>
        <v>Light Production Digital Business</v>
      </c>
      <c r="AJ859" s="10">
        <f>VLOOKUP(AS859,[1]Hoja3!$B$2:$AO$841,15,FALSE)</f>
        <v>0</v>
      </c>
      <c r="AK859">
        <f>IF(AE859=AY859,1,0)</f>
        <v>0</v>
      </c>
      <c r="AL859">
        <f>IF(AB859=AF859,1,0)</f>
        <v>0</v>
      </c>
      <c r="AM859">
        <f>IF(AC859=AG859,1,0)</f>
        <v>1</v>
      </c>
      <c r="AN859">
        <f>IF(AD859=AH859,1,0)</f>
        <v>0</v>
      </c>
      <c r="AO859">
        <f>IF(H859=AI859,1,0)</f>
        <v>1</v>
      </c>
      <c r="AP859">
        <f>IF(AJ859=AA859,1,0)</f>
        <v>1</v>
      </c>
      <c r="AQ859" s="8">
        <f>COUNTIF($A$2:$A$1228,A859)</f>
        <v>3</v>
      </c>
      <c r="AR859">
        <f>VLOOKUP(A859,[1]Hoja3!$C$2:$AO$841,39,FALSE)</f>
        <v>3</v>
      </c>
      <c r="AS859" t="str">
        <f>A859 &amp; COUNTIF(A$2:A859,A859)</f>
        <v>0BG29489122</v>
      </c>
      <c r="AT859" s="10">
        <f>VLOOKUP(AS859,[1]Hoja3!$B$2:$AO$841,38,FALSE)</f>
        <v>1258.4000000000003</v>
      </c>
      <c r="AU859" s="9">
        <f>IF(AR859&gt;AQ859,1,0)</f>
        <v>0</v>
      </c>
      <c r="AV859">
        <f>IF(P859="NA",2,IF(OR(F859="INSTALACION NUEVA",F859="Mantenimiento preventivo"),3,IF(AND(AB859&lt;AF859,AK859&lt;&gt;1),4,IF(AT859&gt;AE859,1,0))))</f>
        <v>4</v>
      </c>
    </row>
    <row r="860" spans="1:48" x14ac:dyDescent="0.25">
      <c r="A860" t="s">
        <v>366</v>
      </c>
      <c r="B860">
        <v>2019</v>
      </c>
      <c r="C860" t="s">
        <v>37</v>
      </c>
      <c r="D860" t="s">
        <v>38</v>
      </c>
      <c r="E860">
        <v>17</v>
      </c>
      <c r="F860" t="s">
        <v>40</v>
      </c>
      <c r="G860">
        <v>4.6333330000000004</v>
      </c>
      <c r="H860" t="s">
        <v>91</v>
      </c>
      <c r="I860">
        <v>803</v>
      </c>
      <c r="J860">
        <v>1573</v>
      </c>
      <c r="K860">
        <v>0.2</v>
      </c>
      <c r="L860">
        <v>0.6</v>
      </c>
      <c r="M860">
        <v>0.8</v>
      </c>
      <c r="N860">
        <v>1.05</v>
      </c>
      <c r="O860">
        <v>1.1000000000000001</v>
      </c>
      <c r="P860">
        <v>1.1499999999999999</v>
      </c>
      <c r="Q860" t="s">
        <v>46</v>
      </c>
      <c r="R860">
        <v>4</v>
      </c>
      <c r="S860">
        <v>6</v>
      </c>
      <c r="T860" t="s">
        <v>47</v>
      </c>
      <c r="U860" t="s">
        <v>91</v>
      </c>
      <c r="V860" t="s">
        <v>59</v>
      </c>
      <c r="W860">
        <v>2019</v>
      </c>
      <c r="X860" t="s">
        <v>37</v>
      </c>
      <c r="Y860" t="s">
        <v>38</v>
      </c>
      <c r="Z860">
        <v>18</v>
      </c>
      <c r="AA860">
        <v>0</v>
      </c>
      <c r="AB860">
        <v>8</v>
      </c>
      <c r="AC860">
        <v>0.8</v>
      </c>
      <c r="AD860">
        <v>1.1583332500000001</v>
      </c>
      <c r="AE860">
        <v>1196.1354494375</v>
      </c>
      <c r="AF860" s="10">
        <f>VLOOKUP(AS860,[1]Hoja3!$B$2:$AO$841,17,FALSE)</f>
        <v>8</v>
      </c>
      <c r="AG860" s="10">
        <f>VLOOKUP(AS860,[1]Hoja3!$B$2:$AO$841,23,FALSE)</f>
        <v>0.8</v>
      </c>
      <c r="AH860" s="10">
        <f>VLOOKUP(AS860,[1]Hoja3!$B$2:$AO$841,28,FALSE)</f>
        <v>1.1000000000000001</v>
      </c>
      <c r="AI860" s="10" t="str">
        <f>VLOOKUP(AS860,[1]Hoja3!$B$2:$AO$841,19,FALSE)</f>
        <v>WF Mono Systems and Legacy Color</v>
      </c>
      <c r="AJ860" s="10">
        <f>VLOOKUP(AS860,[1]Hoja3!$B$2:$AO$841,15,FALSE)</f>
        <v>0</v>
      </c>
      <c r="AK860">
        <f>IF(AE860=AY860,1,0)</f>
        <v>0</v>
      </c>
      <c r="AL860">
        <f>IF(AB860=AF860,1,0)</f>
        <v>1</v>
      </c>
      <c r="AM860">
        <f>IF(AC860=AG860,1,0)</f>
        <v>1</v>
      </c>
      <c r="AN860">
        <f>IF(AD860=AH860,1,0)</f>
        <v>0</v>
      </c>
      <c r="AO860">
        <f>IF(H860=AI860,1,0)</f>
        <v>1</v>
      </c>
      <c r="AP860">
        <f>IF(AJ860=AA860,1,0)</f>
        <v>1</v>
      </c>
      <c r="AQ860" s="8">
        <f>COUNTIF($A$2:$A$1228,A860)</f>
        <v>3</v>
      </c>
      <c r="AR860">
        <f>VLOOKUP(A860,[1]Hoja3!$C$2:$AO$841,39,FALSE)</f>
        <v>3</v>
      </c>
      <c r="AS860" t="str">
        <f>A860 &amp; COUNTIF(A$2:A860,A860)</f>
        <v>0A1H0206752</v>
      </c>
      <c r="AT860" s="10">
        <f>VLOOKUP(AS860,[1]Hoja3!$B$2:$AO$841,38,FALSE)</f>
        <v>1258.4000000000003</v>
      </c>
      <c r="AU860" s="9">
        <f>IF(AR860&gt;AQ860,1,0)</f>
        <v>0</v>
      </c>
      <c r="AV860">
        <f>IF(P860="NA",2,IF(OR(F860="INSTALACION NUEVA",F860="Mantenimiento preventivo"),3,IF(AND(AB860&lt;AF860,AK860&lt;&gt;1),4,IF(AT860&gt;AE860,1,0))))</f>
        <v>1</v>
      </c>
    </row>
    <row r="861" spans="1:48" x14ac:dyDescent="0.25">
      <c r="A861" t="s">
        <v>922</v>
      </c>
      <c r="B861">
        <v>2019</v>
      </c>
      <c r="C861" t="s">
        <v>37</v>
      </c>
      <c r="D861" t="s">
        <v>38</v>
      </c>
      <c r="E861">
        <v>17</v>
      </c>
      <c r="F861" t="s">
        <v>44</v>
      </c>
      <c r="G861">
        <v>0</v>
      </c>
      <c r="I861" t="s">
        <v>33</v>
      </c>
      <c r="J861" t="s">
        <v>33</v>
      </c>
      <c r="K861" t="s">
        <v>33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R861" t="s">
        <v>33</v>
      </c>
      <c r="S861" t="s">
        <v>33</v>
      </c>
      <c r="U861" t="s">
        <v>34</v>
      </c>
      <c r="V861" t="s">
        <v>50</v>
      </c>
      <c r="W861">
        <v>2019</v>
      </c>
      <c r="X861" t="s">
        <v>37</v>
      </c>
      <c r="Y861" t="s">
        <v>38</v>
      </c>
      <c r="Z861">
        <v>17</v>
      </c>
      <c r="AA861" t="s">
        <v>33</v>
      </c>
      <c r="AB861">
        <v>35</v>
      </c>
      <c r="AC861">
        <v>0</v>
      </c>
      <c r="AD861">
        <v>0</v>
      </c>
      <c r="AE861">
        <v>0</v>
      </c>
      <c r="AF861" s="10" t="e">
        <f>VLOOKUP(AS861,[1]Hoja3!$B$2:$AO$841,17,FALSE)</f>
        <v>#N/A</v>
      </c>
      <c r="AG861" s="10" t="e">
        <f>VLOOKUP(AS861,[1]Hoja3!$B$2:$AO$841,23,FALSE)</f>
        <v>#N/A</v>
      </c>
      <c r="AH861" s="10" t="e">
        <f>VLOOKUP(AS861,[1]Hoja3!$B$2:$AO$841,28,FALSE)</f>
        <v>#N/A</v>
      </c>
      <c r="AI861" s="10" t="e">
        <f>VLOOKUP(AS861,[1]Hoja3!$B$2:$AO$841,19,FALSE)</f>
        <v>#N/A</v>
      </c>
      <c r="AJ861" s="10"/>
      <c r="AK861">
        <f>IF(AE861=AY861,1,0)</f>
        <v>1</v>
      </c>
      <c r="AL861" t="e">
        <f>IF(AB861=AF861,1,0)</f>
        <v>#N/A</v>
      </c>
      <c r="AM861" t="e">
        <f>IF(AC861=AG861,1,0)</f>
        <v>#N/A</v>
      </c>
      <c r="AN861" t="e">
        <f>IF(AD861=AH861,1,0)</f>
        <v>#N/A</v>
      </c>
      <c r="AO861" t="e">
        <f>IF(H861=AI861,1,0)</f>
        <v>#N/A</v>
      </c>
      <c r="AQ861" s="8">
        <f>COUNTIF($A$2:$A$1228,A861)</f>
        <v>1</v>
      </c>
      <c r="AR861" t="e">
        <f>VLOOKUP(A861,[1]Hoja3!$C$2:$AO$841,39,FALSE)</f>
        <v>#N/A</v>
      </c>
      <c r="AS861" t="str">
        <f>A861 &amp; COUNTIF(A$2:A861,A861)</f>
        <v>09HB3313581</v>
      </c>
      <c r="AT861" s="10" t="e">
        <f>VLOOKUP(AS861,[1]Hoja3!$B$2:$AO$841,38,FALSE)</f>
        <v>#N/A</v>
      </c>
      <c r="AU861" s="9" t="e">
        <f>IF(AR861&gt;AQ861,1,0)</f>
        <v>#N/A</v>
      </c>
    </row>
    <row r="862" spans="1:48" x14ac:dyDescent="0.25">
      <c r="A862" t="s">
        <v>531</v>
      </c>
      <c r="B862">
        <v>2019</v>
      </c>
      <c r="C862" t="s">
        <v>37</v>
      </c>
      <c r="D862" t="s">
        <v>38</v>
      </c>
      <c r="E862">
        <v>17</v>
      </c>
      <c r="F862" t="s">
        <v>40</v>
      </c>
      <c r="G862">
        <v>0.95</v>
      </c>
      <c r="H862" t="s">
        <v>34</v>
      </c>
      <c r="I862">
        <v>468</v>
      </c>
      <c r="J862">
        <v>715</v>
      </c>
      <c r="K862">
        <v>0</v>
      </c>
      <c r="L862">
        <v>0</v>
      </c>
      <c r="M862">
        <v>0</v>
      </c>
      <c r="N862">
        <v>0.6</v>
      </c>
      <c r="O862">
        <v>0.8</v>
      </c>
      <c r="P862">
        <v>1.05</v>
      </c>
      <c r="Q862" t="s">
        <v>46</v>
      </c>
      <c r="R862">
        <v>5</v>
      </c>
      <c r="S862">
        <v>9</v>
      </c>
      <c r="T862" t="s">
        <v>47</v>
      </c>
      <c r="U862" t="s">
        <v>34</v>
      </c>
      <c r="V862" t="s">
        <v>67</v>
      </c>
      <c r="W862">
        <v>2019</v>
      </c>
      <c r="X862" t="s">
        <v>37</v>
      </c>
      <c r="Y862" t="s">
        <v>38</v>
      </c>
      <c r="Z862">
        <v>25</v>
      </c>
      <c r="AA862">
        <v>0</v>
      </c>
      <c r="AB862">
        <v>65</v>
      </c>
      <c r="AC862">
        <v>1.05</v>
      </c>
      <c r="AD862">
        <v>0.19</v>
      </c>
      <c r="AE862">
        <v>750.75</v>
      </c>
      <c r="AF862" s="10">
        <f>VLOOKUP(AS862,[1]Hoja3!$B$2:$AO$841,17,FALSE)</f>
        <v>68</v>
      </c>
      <c r="AG862" s="10">
        <f>VLOOKUP(AS862,[1]Hoja3!$B$2:$AO$841,23,FALSE)</f>
        <v>1.05</v>
      </c>
      <c r="AH862" s="10">
        <f>VLOOKUP(AS862,[1]Hoja3!$B$2:$AO$841,28,FALSE)</f>
        <v>0.41399999999999998</v>
      </c>
      <c r="AI862" s="10" t="str">
        <f>VLOOKUP(AS862,[1]Hoja3!$B$2:$AO$841,19,FALSE)</f>
        <v>A4 Mono MFPs</v>
      </c>
      <c r="AJ862" s="10">
        <f>VLOOKUP(AS862,[1]Hoja3!$B$2:$AO$841,15,FALSE)</f>
        <v>0</v>
      </c>
      <c r="AK862">
        <f>IF(AE862=AY862,1,0)</f>
        <v>0</v>
      </c>
      <c r="AL862">
        <f>IF(AB862=AF862,1,0)</f>
        <v>0</v>
      </c>
      <c r="AM862">
        <f>IF(AC862=AG862,1,0)</f>
        <v>1</v>
      </c>
      <c r="AN862">
        <f>IF(AD862=AH862,1,0)</f>
        <v>0</v>
      </c>
      <c r="AO862">
        <f>IF(H862=AI862,1,0)</f>
        <v>1</v>
      </c>
      <c r="AP862">
        <f>IF(AJ862=AA862,1,0)</f>
        <v>1</v>
      </c>
      <c r="AQ862" s="8">
        <f>COUNTIF($A$2:$A$1228,A862)</f>
        <v>1</v>
      </c>
      <c r="AR862">
        <f>VLOOKUP(A862,[1]Hoja3!$C$2:$AO$841,39,FALSE)</f>
        <v>1</v>
      </c>
      <c r="AS862" t="str">
        <f>A862 &amp; COUNTIF(A$2:A862,A862)</f>
        <v>0LBP2569811</v>
      </c>
      <c r="AT862" s="10">
        <f>VLOOKUP(AS862,[1]Hoja3!$B$2:$AO$841,38,FALSE)</f>
        <v>750.75000000000011</v>
      </c>
      <c r="AU862" s="9">
        <f>IF(AR862&gt;AQ862,1,0)</f>
        <v>0</v>
      </c>
      <c r="AV862">
        <f>IF(P862="NA",2,IF(OR(F862="INSTALACION NUEVA",F862="Mantenimiento preventivo"),3,IF(AND(AB862&lt;AF862,AK862&lt;&gt;1),4,IF(AT862&gt;AE862,1,0))))</f>
        <v>4</v>
      </c>
    </row>
    <row r="863" spans="1:48" x14ac:dyDescent="0.25">
      <c r="A863" t="s">
        <v>161</v>
      </c>
      <c r="B863">
        <v>2019</v>
      </c>
      <c r="C863" t="s">
        <v>37</v>
      </c>
      <c r="D863" t="s">
        <v>38</v>
      </c>
      <c r="E863">
        <v>18</v>
      </c>
      <c r="F863" t="s">
        <v>44</v>
      </c>
      <c r="G863">
        <v>0</v>
      </c>
      <c r="H863" t="s">
        <v>45</v>
      </c>
      <c r="I863">
        <v>803</v>
      </c>
      <c r="J863">
        <v>1573</v>
      </c>
      <c r="K863">
        <v>0.2</v>
      </c>
      <c r="L863">
        <v>0.6</v>
      </c>
      <c r="M863">
        <v>0.8</v>
      </c>
      <c r="N863">
        <v>1.05</v>
      </c>
      <c r="O863">
        <v>1.1000000000000001</v>
      </c>
      <c r="P863">
        <v>1.1499999999999999</v>
      </c>
      <c r="Q863" t="s">
        <v>46</v>
      </c>
      <c r="R863">
        <v>4</v>
      </c>
      <c r="S863">
        <v>6</v>
      </c>
      <c r="T863" t="s">
        <v>47</v>
      </c>
      <c r="U863" t="s">
        <v>48</v>
      </c>
      <c r="V863" t="s">
        <v>59</v>
      </c>
      <c r="W863">
        <v>2019</v>
      </c>
      <c r="X863" t="s">
        <v>37</v>
      </c>
      <c r="Y863" t="s">
        <v>38</v>
      </c>
      <c r="Z863">
        <v>18</v>
      </c>
      <c r="AA863">
        <v>0</v>
      </c>
      <c r="AB863">
        <v>7</v>
      </c>
      <c r="AC863">
        <v>0</v>
      </c>
      <c r="AD863">
        <v>0</v>
      </c>
      <c r="AE863">
        <v>1573</v>
      </c>
      <c r="AF863" s="10" t="e">
        <f>VLOOKUP(AS863,[1]Hoja3!$B$2:$AO$841,17,FALSE)</f>
        <v>#N/A</v>
      </c>
      <c r="AG863" s="10" t="e">
        <f>VLOOKUP(AS863,[1]Hoja3!$B$2:$AO$841,23,FALSE)</f>
        <v>#N/A</v>
      </c>
      <c r="AH863" s="10" t="e">
        <f>VLOOKUP(AS863,[1]Hoja3!$B$2:$AO$841,28,FALSE)</f>
        <v>#N/A</v>
      </c>
      <c r="AI863" s="10" t="e">
        <f>VLOOKUP(AS863,[1]Hoja3!$B$2:$AO$841,19,FALSE)</f>
        <v>#N/A</v>
      </c>
      <c r="AJ863" s="10"/>
      <c r="AK863">
        <f>IF(AE863=AY863,1,0)</f>
        <v>0</v>
      </c>
      <c r="AL863" t="e">
        <f>IF(AB863=AF863,1,0)</f>
        <v>#N/A</v>
      </c>
      <c r="AM863" t="e">
        <f>IF(AC863=AG863,1,0)</f>
        <v>#N/A</v>
      </c>
      <c r="AN863" t="e">
        <f>IF(AD863=AH863,1,0)</f>
        <v>#N/A</v>
      </c>
      <c r="AO863" t="e">
        <f>IF(H863=AI863,1,0)</f>
        <v>#N/A</v>
      </c>
      <c r="AQ863" s="8">
        <f>COUNTIF($A$2:$A$1228,A863)</f>
        <v>7</v>
      </c>
      <c r="AR863" t="e">
        <f>VLOOKUP(A863,[1]Hoja3!$C$2:$AO$841,39,FALSE)</f>
        <v>#N/A</v>
      </c>
      <c r="AS863" t="str">
        <f>A863 &amp; COUNTIF(A$2:A863,A863)</f>
        <v>0BG29396114</v>
      </c>
      <c r="AT863" s="10" t="e">
        <f>VLOOKUP(AS863,[1]Hoja3!$B$2:$AO$841,38,FALSE)</f>
        <v>#N/A</v>
      </c>
      <c r="AU863" s="9" t="e">
        <f>IF(AR863&gt;AQ863,1,0)</f>
        <v>#N/A</v>
      </c>
    </row>
    <row r="864" spans="1:48" x14ac:dyDescent="0.25">
      <c r="A864" t="s">
        <v>923</v>
      </c>
      <c r="B864">
        <v>2019</v>
      </c>
      <c r="C864" t="s">
        <v>37</v>
      </c>
      <c r="D864" t="s">
        <v>38</v>
      </c>
      <c r="E864">
        <v>18</v>
      </c>
      <c r="F864" t="s">
        <v>40</v>
      </c>
      <c r="G864">
        <v>1.933333</v>
      </c>
      <c r="H864" t="s">
        <v>34</v>
      </c>
      <c r="I864">
        <v>468</v>
      </c>
      <c r="J864">
        <v>715</v>
      </c>
      <c r="K864">
        <v>0</v>
      </c>
      <c r="L864">
        <v>0</v>
      </c>
      <c r="M864">
        <v>0</v>
      </c>
      <c r="N864">
        <v>0.6</v>
      </c>
      <c r="O864">
        <v>0.8</v>
      </c>
      <c r="P864">
        <v>1.05</v>
      </c>
      <c r="Q864" t="s">
        <v>420</v>
      </c>
      <c r="R864">
        <v>5</v>
      </c>
      <c r="S864">
        <v>9</v>
      </c>
      <c r="T864" t="s">
        <v>47</v>
      </c>
      <c r="U864" t="s">
        <v>34</v>
      </c>
      <c r="V864" t="s">
        <v>36</v>
      </c>
      <c r="W864">
        <v>2019</v>
      </c>
      <c r="X864" t="s">
        <v>37</v>
      </c>
      <c r="Y864" t="s">
        <v>38</v>
      </c>
      <c r="Z864">
        <v>18</v>
      </c>
      <c r="AA864">
        <v>1</v>
      </c>
      <c r="AB864">
        <v>36</v>
      </c>
      <c r="AC864">
        <v>0</v>
      </c>
      <c r="AD864">
        <v>0</v>
      </c>
      <c r="AE864">
        <v>0</v>
      </c>
      <c r="AF864" s="10">
        <f>VLOOKUP(AS864,[1]Hoja3!$B$2:$AO$841,17,FALSE)</f>
        <v>36</v>
      </c>
      <c r="AG864" s="10">
        <f>VLOOKUP(AS864,[1]Hoja3!$B$2:$AO$841,23,FALSE)</f>
        <v>0.8</v>
      </c>
      <c r="AH864" s="10">
        <f>VLOOKUP(AS864,[1]Hoja3!$B$2:$AO$841,28,FALSE)</f>
        <v>0.59599999999999997</v>
      </c>
      <c r="AI864" s="10" t="str">
        <f>VLOOKUP(AS864,[1]Hoja3!$B$2:$AO$841,19,FALSE)</f>
        <v>A4 Mono MFPs</v>
      </c>
      <c r="AJ864" s="10">
        <f>VLOOKUP(AS864,[1]Hoja3!$B$2:$AO$841,15,FALSE)</f>
        <v>1</v>
      </c>
      <c r="AK864">
        <f>IF(AE864=AY864,1,0)</f>
        <v>1</v>
      </c>
      <c r="AL864">
        <f>IF(AB864=AF864,1,0)</f>
        <v>1</v>
      </c>
      <c r="AM864">
        <f>IF(AC864=AG864,1,0)</f>
        <v>0</v>
      </c>
      <c r="AN864">
        <f>IF(AD864=AH864,1,0)</f>
        <v>0</v>
      </c>
      <c r="AO864">
        <f>IF(H864=AI864,1,0)</f>
        <v>1</v>
      </c>
      <c r="AP864">
        <f>IF(AJ864=AA864,1,0)</f>
        <v>1</v>
      </c>
      <c r="AQ864" s="8">
        <f>COUNTIF($A$2:$A$1228,A864)</f>
        <v>1</v>
      </c>
      <c r="AR864">
        <f>VLOOKUP(A864,[1]Hoja3!$C$2:$AO$841,39,FALSE)</f>
        <v>1</v>
      </c>
      <c r="AS864" t="str">
        <f>A864 &amp; COUNTIF(A$2:A864,A864)</f>
        <v>09HB3313481</v>
      </c>
      <c r="AT864" s="10">
        <f>VLOOKUP(AS864,[1]Hoja3!$B$2:$AO$841,38,FALSE)</f>
        <v>0</v>
      </c>
      <c r="AU864" s="9">
        <f>IF(AR864&gt;AQ864,1,0)</f>
        <v>0</v>
      </c>
      <c r="AV864">
        <f>IF(P864="NA",2,IF(OR(F864="INSTALACION NUEVA",F864="Mantenimiento preventivo"),3,IF(AND(AB864&lt;AF864,AK864&lt;&gt;1),4,IF(AT864&gt;AE864,1,0))))</f>
        <v>0</v>
      </c>
    </row>
    <row r="865" spans="1:48" x14ac:dyDescent="0.25">
      <c r="A865" t="s">
        <v>924</v>
      </c>
      <c r="B865">
        <v>2019</v>
      </c>
      <c r="C865" t="s">
        <v>37</v>
      </c>
      <c r="D865" t="s">
        <v>38</v>
      </c>
      <c r="E865">
        <v>18</v>
      </c>
      <c r="F865" t="s">
        <v>40</v>
      </c>
      <c r="G865">
        <v>0.1666667</v>
      </c>
      <c r="H865" t="s">
        <v>116</v>
      </c>
      <c r="I865">
        <v>655</v>
      </c>
      <c r="J865">
        <v>1365</v>
      </c>
      <c r="K865">
        <v>0</v>
      </c>
      <c r="L865">
        <v>0</v>
      </c>
      <c r="M865">
        <v>0.6</v>
      </c>
      <c r="N865">
        <v>0.8</v>
      </c>
      <c r="O865">
        <v>1.05</v>
      </c>
      <c r="P865">
        <v>1.1000000000000001</v>
      </c>
      <c r="Q865" t="s">
        <v>46</v>
      </c>
      <c r="R865">
        <v>5</v>
      </c>
      <c r="S865">
        <v>9</v>
      </c>
      <c r="T865" t="s">
        <v>47</v>
      </c>
      <c r="U865" t="s">
        <v>45</v>
      </c>
      <c r="V865" t="s">
        <v>55</v>
      </c>
      <c r="W865">
        <v>2019</v>
      </c>
      <c r="X865" t="s">
        <v>37</v>
      </c>
      <c r="Y865" t="s">
        <v>38</v>
      </c>
      <c r="Z865">
        <v>18</v>
      </c>
      <c r="AA865">
        <v>1</v>
      </c>
      <c r="AB865">
        <v>70</v>
      </c>
      <c r="AC865">
        <v>0</v>
      </c>
      <c r="AD865">
        <v>0</v>
      </c>
      <c r="AE865">
        <v>0</v>
      </c>
      <c r="AF865" s="10">
        <f>VLOOKUP(AS865,[1]Hoja3!$B$2:$AO$841,17,FALSE)</f>
        <v>70</v>
      </c>
      <c r="AG865" s="10">
        <f>VLOOKUP(AS865,[1]Hoja3!$B$2:$AO$841,23,FALSE)</f>
        <v>1.1000000000000001</v>
      </c>
      <c r="AH865" s="10">
        <f>VLOOKUP(AS865,[1]Hoja3!$B$2:$AO$841,28,FALSE)</f>
        <v>0.08</v>
      </c>
      <c r="AI865" s="10" t="str">
        <f>VLOOKUP(AS865,[1]Hoja3!$B$2:$AO$841,19,FALSE)</f>
        <v>Office Digital</v>
      </c>
      <c r="AJ865" s="10">
        <f>VLOOKUP(AS865,[1]Hoja3!$B$2:$AO$841,15,FALSE)</f>
        <v>1</v>
      </c>
      <c r="AK865">
        <f>IF(AE865=AY865,1,0)</f>
        <v>1</v>
      </c>
      <c r="AL865">
        <f>IF(AB865=AF865,1,0)</f>
        <v>1</v>
      </c>
      <c r="AM865">
        <f>IF(AC865=AG865,1,0)</f>
        <v>0</v>
      </c>
      <c r="AN865">
        <f>IF(AD865=AH865,1,0)</f>
        <v>0</v>
      </c>
      <c r="AO865">
        <f>IF(H865=AI865,1,0)</f>
        <v>1</v>
      </c>
      <c r="AP865">
        <f>IF(AJ865=AA865,1,0)</f>
        <v>1</v>
      </c>
      <c r="AQ865" s="8">
        <f>COUNTIF($A$2:$A$1228,A865)</f>
        <v>1</v>
      </c>
      <c r="AR865">
        <f>VLOOKUP(A865,[1]Hoja3!$C$2:$AO$841,39,FALSE)</f>
        <v>1</v>
      </c>
      <c r="AS865" t="str">
        <f>A865 &amp; COUNTIF(A$2:A865,A865)</f>
        <v>0Y4X8386251</v>
      </c>
      <c r="AT865" s="10">
        <f>VLOOKUP(AS865,[1]Hoja3!$B$2:$AO$841,38,FALSE)</f>
        <v>0</v>
      </c>
      <c r="AU865" s="9">
        <f>IF(AR865&gt;AQ865,1,0)</f>
        <v>0</v>
      </c>
      <c r="AV865">
        <f>IF(P865="NA",2,IF(OR(F865="INSTALACION NUEVA",F865="Mantenimiento preventivo"),3,IF(AND(AB865&lt;AF865,AK865&lt;&gt;1),4,IF(AT865&gt;AE865,1,0))))</f>
        <v>0</v>
      </c>
    </row>
    <row r="866" spans="1:48" x14ac:dyDescent="0.25">
      <c r="A866" t="s">
        <v>534</v>
      </c>
      <c r="B866">
        <v>2019</v>
      </c>
      <c r="C866" t="s">
        <v>37</v>
      </c>
      <c r="D866" t="s">
        <v>38</v>
      </c>
      <c r="E866">
        <v>18</v>
      </c>
      <c r="F866" t="s">
        <v>40</v>
      </c>
      <c r="G866">
        <v>0.65</v>
      </c>
      <c r="H866" t="s">
        <v>64</v>
      </c>
      <c r="I866">
        <v>655</v>
      </c>
      <c r="J866">
        <v>1365</v>
      </c>
      <c r="K866">
        <v>0</v>
      </c>
      <c r="L866">
        <v>0</v>
      </c>
      <c r="M866">
        <v>0.6</v>
      </c>
      <c r="N866">
        <v>0.8</v>
      </c>
      <c r="O866">
        <v>1.05</v>
      </c>
      <c r="P866">
        <v>1.1000000000000001</v>
      </c>
      <c r="Q866" t="s">
        <v>46</v>
      </c>
      <c r="R866">
        <v>5</v>
      </c>
      <c r="S866">
        <v>9</v>
      </c>
      <c r="T866" t="s">
        <v>47</v>
      </c>
      <c r="U866" t="s">
        <v>64</v>
      </c>
      <c r="V866" t="s">
        <v>59</v>
      </c>
      <c r="W866">
        <v>2019</v>
      </c>
      <c r="X866" t="s">
        <v>37</v>
      </c>
      <c r="Y866" t="s">
        <v>38</v>
      </c>
      <c r="Z866">
        <v>18</v>
      </c>
      <c r="AA866">
        <v>0</v>
      </c>
      <c r="AB866">
        <v>57</v>
      </c>
      <c r="AC866">
        <v>1.05</v>
      </c>
      <c r="AD866">
        <v>0.13</v>
      </c>
      <c r="AE866">
        <v>1433.25</v>
      </c>
      <c r="AF866" s="10">
        <f>VLOOKUP(AS866,[1]Hoja3!$B$2:$AO$841,17,FALSE)</f>
        <v>63</v>
      </c>
      <c r="AG866" s="10">
        <f>VLOOKUP(AS866,[1]Hoja3!$B$2:$AO$841,23,FALSE)</f>
        <v>1.1000000000000001</v>
      </c>
      <c r="AH866" s="10">
        <f>VLOOKUP(AS866,[1]Hoja3!$B$2:$AO$841,28,FALSE)</f>
        <v>2.1999999999999999E-2</v>
      </c>
      <c r="AI866" s="10" t="str">
        <f>VLOOKUP(AS866,[1]Hoja3!$B$2:$AO$841,19,FALSE)</f>
        <v>A3 Office Color Laser MFPs</v>
      </c>
      <c r="AJ866" s="10">
        <f>VLOOKUP(AS866,[1]Hoja3!$B$2:$AO$841,15,FALSE)</f>
        <v>0</v>
      </c>
      <c r="AK866">
        <f>IF(AE866=AY866,1,0)</f>
        <v>0</v>
      </c>
      <c r="AL866">
        <f>IF(AB866=AF866,1,0)</f>
        <v>0</v>
      </c>
      <c r="AM866">
        <f>IF(AC866=AG866,1,0)</f>
        <v>0</v>
      </c>
      <c r="AN866">
        <f>IF(AD866=AH866,1,0)</f>
        <v>0</v>
      </c>
      <c r="AO866">
        <f>IF(H866=AI866,1,0)</f>
        <v>1</v>
      </c>
      <c r="AP866">
        <f>IF(AJ866=AA866,1,0)</f>
        <v>1</v>
      </c>
      <c r="AQ866" s="8">
        <f>COUNTIF($A$2:$A$1228,A866)</f>
        <v>1</v>
      </c>
      <c r="AR866">
        <f>VLOOKUP(A866,[1]Hoja3!$C$2:$AO$841,39,FALSE)</f>
        <v>1</v>
      </c>
      <c r="AS866" t="str">
        <f>A866 &amp; COUNTIF(A$2:A866,A866)</f>
        <v>06TB4492581</v>
      </c>
      <c r="AT866" s="10">
        <f>VLOOKUP(AS866,[1]Hoja3!$B$2:$AO$841,38,FALSE)</f>
        <v>1501.5000000000002</v>
      </c>
      <c r="AU866" s="9">
        <f>IF(AR866&gt;AQ866,1,0)</f>
        <v>0</v>
      </c>
      <c r="AV866">
        <f>IF(P866="NA",2,IF(OR(F866="INSTALACION NUEVA",F866="Mantenimiento preventivo"),3,IF(AND(AB866&lt;AF866,AK866&lt;&gt;1),4,IF(AT866&gt;AE866,1,0))))</f>
        <v>4</v>
      </c>
    </row>
    <row r="867" spans="1:48" x14ac:dyDescent="0.25">
      <c r="A867" t="s">
        <v>398</v>
      </c>
      <c r="B867">
        <v>2019</v>
      </c>
      <c r="C867" t="s">
        <v>37</v>
      </c>
      <c r="D867" t="s">
        <v>38</v>
      </c>
      <c r="E867">
        <v>18</v>
      </c>
      <c r="F867" t="s">
        <v>40</v>
      </c>
      <c r="G867">
        <v>1.75</v>
      </c>
      <c r="H867" t="s">
        <v>45</v>
      </c>
      <c r="I867">
        <v>803</v>
      </c>
      <c r="J867">
        <v>1573</v>
      </c>
      <c r="K867">
        <v>0.2</v>
      </c>
      <c r="L867">
        <v>0.6</v>
      </c>
      <c r="M867">
        <v>0.8</v>
      </c>
      <c r="N867">
        <v>1.05</v>
      </c>
      <c r="O867">
        <v>1.1000000000000001</v>
      </c>
      <c r="P867">
        <v>1.1499999999999999</v>
      </c>
      <c r="Q867" t="s">
        <v>46</v>
      </c>
      <c r="R867">
        <v>4</v>
      </c>
      <c r="S867">
        <v>6</v>
      </c>
      <c r="T867" t="s">
        <v>47</v>
      </c>
      <c r="U867" t="s">
        <v>48</v>
      </c>
      <c r="V867" t="s">
        <v>50</v>
      </c>
      <c r="W867">
        <v>2019</v>
      </c>
      <c r="X867" t="s">
        <v>37</v>
      </c>
      <c r="Y867" t="s">
        <v>38</v>
      </c>
      <c r="Z867">
        <v>18</v>
      </c>
      <c r="AA867">
        <v>0</v>
      </c>
      <c r="AB867">
        <v>8</v>
      </c>
      <c r="AC867">
        <v>0.8</v>
      </c>
      <c r="AD867">
        <v>0.4375</v>
      </c>
      <c r="AE867">
        <v>1258.4000000000001</v>
      </c>
      <c r="AF867" s="10">
        <f>VLOOKUP(AS867,[1]Hoja3!$B$2:$AO$841,17,FALSE)</f>
        <v>8</v>
      </c>
      <c r="AG867" s="10">
        <f>VLOOKUP(AS867,[1]Hoja3!$B$2:$AO$841,23,FALSE)</f>
        <v>0.8</v>
      </c>
      <c r="AH867" s="10">
        <f>VLOOKUP(AS867,[1]Hoja3!$B$2:$AO$841,28,FALSE)</f>
        <v>0.51749999999999996</v>
      </c>
      <c r="AI867" s="10" t="str">
        <f>VLOOKUP(AS867,[1]Hoja3!$B$2:$AO$841,19,FALSE)</f>
        <v>Light Production Digital Business</v>
      </c>
      <c r="AJ867" s="10">
        <f>VLOOKUP(AS867,[1]Hoja3!$B$2:$AO$841,15,FALSE)</f>
        <v>0</v>
      </c>
      <c r="AK867">
        <f>IF(AE867=AY867,1,0)</f>
        <v>0</v>
      </c>
      <c r="AL867">
        <f>IF(AB867=AF867,1,0)</f>
        <v>1</v>
      </c>
      <c r="AM867">
        <f>IF(AC867=AG867,1,0)</f>
        <v>1</v>
      </c>
      <c r="AN867">
        <f>IF(AD867=AH867,1,0)</f>
        <v>0</v>
      </c>
      <c r="AO867">
        <f>IF(H867=AI867,1,0)</f>
        <v>1</v>
      </c>
      <c r="AP867">
        <f>IF(AJ867=AA867,1,0)</f>
        <v>1</v>
      </c>
      <c r="AQ867" s="8">
        <f>COUNTIF($A$2:$A$1228,A867)</f>
        <v>3</v>
      </c>
      <c r="AR867">
        <f>VLOOKUP(A867,[1]Hoja3!$C$2:$AO$841,39,FALSE)</f>
        <v>3</v>
      </c>
      <c r="AS867" t="str">
        <f>A867 &amp; COUNTIF(A$2:A867,A867)</f>
        <v>0BG29471522</v>
      </c>
      <c r="AT867" s="10">
        <f>VLOOKUP(AS867,[1]Hoja3!$B$2:$AO$841,38,FALSE)</f>
        <v>1258.4000000000003</v>
      </c>
      <c r="AU867" s="9">
        <f>IF(AR867&gt;AQ867,1,0)</f>
        <v>0</v>
      </c>
      <c r="AV867">
        <f>IF(P867="NA",2,IF(OR(F867="INSTALACION NUEVA",F867="Mantenimiento preventivo"),3,IF(AND(AB867&lt;AF867,AK867&lt;&gt;1),4,IF(AT867&gt;AE867,1,0))))</f>
        <v>0</v>
      </c>
    </row>
    <row r="868" spans="1:48" x14ac:dyDescent="0.25">
      <c r="A868" t="s">
        <v>535</v>
      </c>
      <c r="B868">
        <v>2019</v>
      </c>
      <c r="C868" t="s">
        <v>37</v>
      </c>
      <c r="D868" t="s">
        <v>38</v>
      </c>
      <c r="E868">
        <v>18</v>
      </c>
      <c r="F868" t="s">
        <v>40</v>
      </c>
      <c r="G868">
        <v>3.1833330000000002</v>
      </c>
      <c r="H868" t="s">
        <v>91</v>
      </c>
      <c r="I868">
        <v>803</v>
      </c>
      <c r="J868">
        <v>1573</v>
      </c>
      <c r="K868">
        <v>0.2</v>
      </c>
      <c r="L868">
        <v>0.6</v>
      </c>
      <c r="M868">
        <v>0.8</v>
      </c>
      <c r="N868">
        <v>1.05</v>
      </c>
      <c r="O868">
        <v>1.1000000000000001</v>
      </c>
      <c r="P868">
        <v>1.1499999999999999</v>
      </c>
      <c r="Q868" t="s">
        <v>46</v>
      </c>
      <c r="R868">
        <v>4</v>
      </c>
      <c r="S868">
        <v>6</v>
      </c>
      <c r="T868" t="s">
        <v>47</v>
      </c>
      <c r="U868" t="s">
        <v>91</v>
      </c>
      <c r="V868" t="s">
        <v>80</v>
      </c>
      <c r="W868">
        <v>2019</v>
      </c>
      <c r="X868" t="s">
        <v>37</v>
      </c>
      <c r="Y868" t="s">
        <v>38</v>
      </c>
      <c r="Z868">
        <v>18</v>
      </c>
      <c r="AA868">
        <v>0</v>
      </c>
      <c r="AB868">
        <v>66</v>
      </c>
      <c r="AC868">
        <v>1.1499999999999999</v>
      </c>
      <c r="AD868">
        <v>0.79583325000000005</v>
      </c>
      <c r="AE868">
        <v>1808.95</v>
      </c>
      <c r="AF868" s="10">
        <f>VLOOKUP(AS868,[1]Hoja3!$B$2:$AO$841,17,FALSE)</f>
        <v>66</v>
      </c>
      <c r="AG868" s="10">
        <f>VLOOKUP(AS868,[1]Hoja3!$B$2:$AO$841,23,FALSE)</f>
        <v>1.1499999999999999</v>
      </c>
      <c r="AH868" s="10">
        <f>VLOOKUP(AS868,[1]Hoja3!$B$2:$AO$841,28,FALSE)</f>
        <v>0.83</v>
      </c>
      <c r="AI868" s="10" t="str">
        <f>VLOOKUP(AS868,[1]Hoja3!$B$2:$AO$841,19,FALSE)</f>
        <v>WF Mono Systems and Legacy Color</v>
      </c>
      <c r="AJ868" s="10">
        <f>VLOOKUP(AS868,[1]Hoja3!$B$2:$AO$841,15,FALSE)</f>
        <v>0</v>
      </c>
      <c r="AK868">
        <f>IF(AE868=AY868,1,0)</f>
        <v>0</v>
      </c>
      <c r="AL868">
        <f>IF(AB868=AF868,1,0)</f>
        <v>1</v>
      </c>
      <c r="AM868">
        <f>IF(AC868=AG868,1,0)</f>
        <v>1</v>
      </c>
      <c r="AN868">
        <f>IF(AD868=AH868,1,0)</f>
        <v>0</v>
      </c>
      <c r="AO868">
        <f>IF(H868=AI868,1,0)</f>
        <v>1</v>
      </c>
      <c r="AP868">
        <f>IF(AJ868=AA868,1,0)</f>
        <v>1</v>
      </c>
      <c r="AQ868" s="8">
        <f>COUNTIF($A$2:$A$1228,A868)</f>
        <v>2</v>
      </c>
      <c r="AR868">
        <f>VLOOKUP(A868,[1]Hoja3!$C$2:$AO$841,39,FALSE)</f>
        <v>2</v>
      </c>
      <c r="AS868" t="str">
        <f>A868 &amp; COUNTIF(A$2:A868,A868)</f>
        <v>0A1H0205911</v>
      </c>
      <c r="AT868" s="10">
        <f>VLOOKUP(AS868,[1]Hoja3!$B$2:$AO$841,38,FALSE)</f>
        <v>1808.95</v>
      </c>
      <c r="AU868" s="9">
        <f>IF(AR868&gt;AQ868,1,0)</f>
        <v>0</v>
      </c>
      <c r="AV868">
        <f>IF(P868="NA",2,IF(OR(F868="INSTALACION NUEVA",F868="Mantenimiento preventivo"),3,IF(AND(AB868&lt;AF868,AK868&lt;&gt;1),4,IF(AT868&gt;AE868,1,0))))</f>
        <v>0</v>
      </c>
    </row>
    <row r="869" spans="1:48" x14ac:dyDescent="0.25">
      <c r="A869" t="s">
        <v>536</v>
      </c>
      <c r="B869">
        <v>2019</v>
      </c>
      <c r="C869" t="s">
        <v>37</v>
      </c>
      <c r="D869" t="s">
        <v>38</v>
      </c>
      <c r="E869">
        <v>18</v>
      </c>
      <c r="F869" t="s">
        <v>40</v>
      </c>
      <c r="G869">
        <v>1.6666669999999999</v>
      </c>
      <c r="H869" t="s">
        <v>54</v>
      </c>
      <c r="I869">
        <v>803</v>
      </c>
      <c r="J869">
        <v>1573</v>
      </c>
      <c r="K869">
        <v>0.2</v>
      </c>
      <c r="L869">
        <v>0.6</v>
      </c>
      <c r="M869">
        <v>0.8</v>
      </c>
      <c r="N869">
        <v>1.05</v>
      </c>
      <c r="O869">
        <v>1.1000000000000001</v>
      </c>
      <c r="P869">
        <v>1.1499999999999999</v>
      </c>
      <c r="Q869" t="s">
        <v>46</v>
      </c>
      <c r="R869">
        <v>4</v>
      </c>
      <c r="S869">
        <v>6</v>
      </c>
      <c r="T869" t="s">
        <v>47</v>
      </c>
      <c r="U869" t="s">
        <v>54</v>
      </c>
      <c r="V869" t="s">
        <v>50</v>
      </c>
      <c r="W869">
        <v>2019</v>
      </c>
      <c r="X869" t="s">
        <v>37</v>
      </c>
      <c r="Y869" t="s">
        <v>38</v>
      </c>
      <c r="Z869">
        <v>23</v>
      </c>
      <c r="AA869">
        <v>0</v>
      </c>
      <c r="AB869">
        <v>38</v>
      </c>
      <c r="AC869">
        <v>1.1000000000000001</v>
      </c>
      <c r="AD869">
        <v>0.41666674999999997</v>
      </c>
      <c r="AE869">
        <v>1730.3</v>
      </c>
      <c r="AF869" s="10">
        <f>VLOOKUP(AS869,[1]Hoja3!$B$2:$AO$841,17,FALSE)</f>
        <v>42</v>
      </c>
      <c r="AG869" s="10">
        <f>VLOOKUP(AS869,[1]Hoja3!$B$2:$AO$841,23,FALSE)</f>
        <v>1.1000000000000001</v>
      </c>
      <c r="AH869" s="10">
        <f>VLOOKUP(AS869,[1]Hoja3!$B$2:$AO$841,28,FALSE)</f>
        <v>0</v>
      </c>
      <c r="AI869" s="10" t="str">
        <f>VLOOKUP(AS869,[1]Hoja3!$B$2:$AO$841,19,FALSE)</f>
        <v>Entry Production Color Low/Mid</v>
      </c>
      <c r="AJ869" s="10">
        <f>VLOOKUP(AS869,[1]Hoja3!$B$2:$AO$841,15,FALSE)</f>
        <v>0</v>
      </c>
      <c r="AK869">
        <f>IF(AE869=AY869,1,0)</f>
        <v>0</v>
      </c>
      <c r="AL869">
        <f>IF(AB869=AF869,1,0)</f>
        <v>0</v>
      </c>
      <c r="AM869">
        <f>IF(AC869=AG869,1,0)</f>
        <v>1</v>
      </c>
      <c r="AN869">
        <f>IF(AD869=AH869,1,0)</f>
        <v>0</v>
      </c>
      <c r="AO869">
        <f>IF(H869=AI869,1,0)</f>
        <v>1</v>
      </c>
      <c r="AP869">
        <f>IF(AJ869=AA869,1,0)</f>
        <v>1</v>
      </c>
      <c r="AQ869" s="8">
        <f>COUNTIF($A$2:$A$1228,A869)</f>
        <v>1</v>
      </c>
      <c r="AR869">
        <f>VLOOKUP(A869,[1]Hoja3!$C$2:$AO$841,39,FALSE)</f>
        <v>1</v>
      </c>
      <c r="AS869" t="str">
        <f>A869 &amp; COUNTIF(A$2:A869,A869)</f>
        <v>0XPN3965441</v>
      </c>
      <c r="AT869" s="10">
        <f>VLOOKUP(AS869,[1]Hoja3!$B$2:$AO$841,38,FALSE)</f>
        <v>1730.3000000000004</v>
      </c>
      <c r="AU869" s="9">
        <f>IF(AR869&gt;AQ869,1,0)</f>
        <v>0</v>
      </c>
      <c r="AV869">
        <f>IF(P869="NA",2,IF(OR(F869="INSTALACION NUEVA",F869="Mantenimiento preventivo"),3,IF(AND(AB869&lt;AF869,AK869&lt;&gt;1),4,IF(AT869&gt;AE869,1,0))))</f>
        <v>4</v>
      </c>
    </row>
    <row r="870" spans="1:48" x14ac:dyDescent="0.25">
      <c r="A870" t="s">
        <v>153</v>
      </c>
      <c r="B870">
        <v>2019</v>
      </c>
      <c r="C870" t="s">
        <v>37</v>
      </c>
      <c r="D870" t="s">
        <v>38</v>
      </c>
      <c r="E870">
        <v>18</v>
      </c>
      <c r="F870" t="s">
        <v>40</v>
      </c>
      <c r="G870">
        <v>1.1499999999999999</v>
      </c>
      <c r="H870" t="s">
        <v>58</v>
      </c>
      <c r="I870">
        <v>655</v>
      </c>
      <c r="J870">
        <v>1365</v>
      </c>
      <c r="K870">
        <v>0</v>
      </c>
      <c r="L870">
        <v>0</v>
      </c>
      <c r="M870">
        <v>0.6</v>
      </c>
      <c r="N870">
        <v>0.8</v>
      </c>
      <c r="O870">
        <v>1.05</v>
      </c>
      <c r="P870">
        <v>1.1000000000000001</v>
      </c>
      <c r="Q870" t="s">
        <v>46</v>
      </c>
      <c r="R870">
        <v>5</v>
      </c>
      <c r="S870">
        <v>9</v>
      </c>
      <c r="T870" t="s">
        <v>47</v>
      </c>
      <c r="U870" t="s">
        <v>45</v>
      </c>
      <c r="V870" t="s">
        <v>50</v>
      </c>
      <c r="W870">
        <v>2019</v>
      </c>
      <c r="X870" t="s">
        <v>37</v>
      </c>
      <c r="Y870" t="s">
        <v>38</v>
      </c>
      <c r="Z870">
        <v>18</v>
      </c>
      <c r="AA870">
        <v>0</v>
      </c>
      <c r="AB870">
        <v>3</v>
      </c>
      <c r="AC870">
        <v>0</v>
      </c>
      <c r="AD870">
        <v>0.23</v>
      </c>
      <c r="AE870">
        <v>0</v>
      </c>
      <c r="AF870" s="10">
        <f>VLOOKUP(AS870,[1]Hoja3!$B$2:$AO$841,17,FALSE)</f>
        <v>3</v>
      </c>
      <c r="AG870" s="10">
        <f>VLOOKUP(AS870,[1]Hoja3!$B$2:$AO$841,23,FALSE)</f>
        <v>0</v>
      </c>
      <c r="AH870" s="10">
        <f>VLOOKUP(AS870,[1]Hoja3!$B$2:$AO$841,28,FALSE)</f>
        <v>0</v>
      </c>
      <c r="AI870" s="10" t="str">
        <f>VLOOKUP(AS870,[1]Hoja3!$B$2:$AO$841,19,FALSE)</f>
        <v>Departmental Digital</v>
      </c>
      <c r="AJ870" s="10">
        <f>VLOOKUP(AS870,[1]Hoja3!$B$2:$AO$841,15,FALSE)</f>
        <v>0</v>
      </c>
      <c r="AK870">
        <f>IF(AE870=AY870,1,0)</f>
        <v>1</v>
      </c>
      <c r="AL870">
        <f>IF(AB870=AF870,1,0)</f>
        <v>1</v>
      </c>
      <c r="AM870">
        <f>IF(AC870=AG870,1,0)</f>
        <v>1</v>
      </c>
      <c r="AN870">
        <f>IF(AD870=AH870,1,0)</f>
        <v>0</v>
      </c>
      <c r="AO870">
        <f>IF(H870=AI870,1,0)</f>
        <v>1</v>
      </c>
      <c r="AP870">
        <f>IF(AJ870=AA870,1,0)</f>
        <v>1</v>
      </c>
      <c r="AQ870" s="8">
        <f>COUNTIF($A$2:$A$1228,A870)</f>
        <v>4</v>
      </c>
      <c r="AR870">
        <f>VLOOKUP(A870,[1]Hoja3!$C$2:$AO$841,39,FALSE)</f>
        <v>4</v>
      </c>
      <c r="AS870" t="str">
        <f>A870 &amp; COUNTIF(A$2:A870,A870)</f>
        <v>03AG8803554</v>
      </c>
      <c r="AT870" s="10">
        <f>VLOOKUP(AS870,[1]Hoja3!$B$2:$AO$841,38,FALSE)</f>
        <v>0</v>
      </c>
      <c r="AU870" s="9">
        <f>IF(AR870&gt;AQ870,1,0)</f>
        <v>0</v>
      </c>
      <c r="AV870">
        <f>IF(P870="NA",2,IF(OR(F870="INSTALACION NUEVA",F870="Mantenimiento preventivo"),3,IF(AND(AB870&lt;AF870,AK870&lt;&gt;1),4,IF(AT870&gt;AE870,1,0))))</f>
        <v>0</v>
      </c>
    </row>
    <row r="871" spans="1:48" x14ac:dyDescent="0.25">
      <c r="A871" t="s">
        <v>279</v>
      </c>
      <c r="B871">
        <v>2019</v>
      </c>
      <c r="C871" t="s">
        <v>37</v>
      </c>
      <c r="D871" t="s">
        <v>38</v>
      </c>
      <c r="E871">
        <v>18</v>
      </c>
      <c r="F871" t="s">
        <v>40</v>
      </c>
      <c r="G871">
        <v>1.9166669999999999</v>
      </c>
      <c r="H871" t="s">
        <v>45</v>
      </c>
      <c r="I871">
        <v>803</v>
      </c>
      <c r="J871">
        <v>1573</v>
      </c>
      <c r="K871">
        <v>0.2</v>
      </c>
      <c r="L871">
        <v>0.6</v>
      </c>
      <c r="M871">
        <v>0.8</v>
      </c>
      <c r="N871">
        <v>1.05</v>
      </c>
      <c r="O871">
        <v>1.1000000000000001</v>
      </c>
      <c r="P871">
        <v>1.1499999999999999</v>
      </c>
      <c r="Q871" t="s">
        <v>46</v>
      </c>
      <c r="R871">
        <v>4</v>
      </c>
      <c r="S871">
        <v>6</v>
      </c>
      <c r="T871" t="s">
        <v>47</v>
      </c>
      <c r="U871" t="s">
        <v>48</v>
      </c>
      <c r="V871" t="s">
        <v>42</v>
      </c>
      <c r="W871">
        <v>2019</v>
      </c>
      <c r="X871" t="s">
        <v>37</v>
      </c>
      <c r="Y871" t="s">
        <v>38</v>
      </c>
      <c r="Z871">
        <v>19</v>
      </c>
      <c r="AA871">
        <v>0</v>
      </c>
      <c r="AB871">
        <v>8</v>
      </c>
      <c r="AC871">
        <v>0.8</v>
      </c>
      <c r="AD871">
        <v>0.47916674999999997</v>
      </c>
      <c r="AE871">
        <v>1258.4000000000001</v>
      </c>
      <c r="AF871" s="10">
        <f>VLOOKUP(AS871,[1]Hoja3!$B$2:$AO$841,17,FALSE)</f>
        <v>62</v>
      </c>
      <c r="AG871" s="10">
        <f>VLOOKUP(AS871,[1]Hoja3!$B$2:$AO$841,23,FALSE)</f>
        <v>1.1499999999999999</v>
      </c>
      <c r="AH871" s="10">
        <f>VLOOKUP(AS871,[1]Hoja3!$B$2:$AO$841,28,FALSE)</f>
        <v>0.62</v>
      </c>
      <c r="AI871" s="10" t="str">
        <f>VLOOKUP(AS871,[1]Hoja3!$B$2:$AO$841,19,FALSE)</f>
        <v>Light Production Digital Business</v>
      </c>
      <c r="AJ871" s="10"/>
      <c r="AK871">
        <f>IF(AE871=AY871,1,0)</f>
        <v>0</v>
      </c>
      <c r="AL871">
        <f>IF(AB871=AF871,1,0)</f>
        <v>0</v>
      </c>
      <c r="AM871">
        <f>IF(AC871=AG871,1,0)</f>
        <v>0</v>
      </c>
      <c r="AN871">
        <f>IF(AD871=AH871,1,0)</f>
        <v>0</v>
      </c>
      <c r="AO871">
        <f>IF(H871=AI871,1,0)</f>
        <v>1</v>
      </c>
      <c r="AQ871" s="8">
        <f>COUNTIF($A$2:$A$1228,A871)</f>
        <v>2</v>
      </c>
      <c r="AR871">
        <f>VLOOKUP(A871,[1]Hoja3!$C$2:$AO$841,39,FALSE)</f>
        <v>1</v>
      </c>
      <c r="AS871" t="str">
        <f>A871 &amp; COUNTIF(A$2:A871,A871)</f>
        <v>0BG29479261</v>
      </c>
      <c r="AT871" s="10">
        <f>VLOOKUP(AS871,[1]Hoja3!$B$2:$AO$841,38,FALSE)</f>
        <v>1808.95</v>
      </c>
      <c r="AU871" s="9">
        <f>IF(AR871&gt;AQ871,1,0)</f>
        <v>0</v>
      </c>
    </row>
    <row r="872" spans="1:48" x14ac:dyDescent="0.25">
      <c r="A872" t="s">
        <v>499</v>
      </c>
      <c r="B872">
        <v>2019</v>
      </c>
      <c r="C872" t="s">
        <v>37</v>
      </c>
      <c r="D872" t="s">
        <v>38</v>
      </c>
      <c r="E872">
        <v>18</v>
      </c>
      <c r="F872" t="s">
        <v>40</v>
      </c>
      <c r="G872">
        <v>2.4500000000000002</v>
      </c>
      <c r="H872" t="s">
        <v>71</v>
      </c>
      <c r="I872">
        <v>468</v>
      </c>
      <c r="J872">
        <v>715</v>
      </c>
      <c r="K872">
        <v>0</v>
      </c>
      <c r="L872">
        <v>0</v>
      </c>
      <c r="M872">
        <v>0</v>
      </c>
      <c r="N872">
        <v>0.6</v>
      </c>
      <c r="O872">
        <v>0.8</v>
      </c>
      <c r="P872">
        <v>1.05</v>
      </c>
      <c r="Q872" t="s">
        <v>46</v>
      </c>
      <c r="R872">
        <v>5</v>
      </c>
      <c r="S872">
        <v>9</v>
      </c>
      <c r="T872" t="s">
        <v>47</v>
      </c>
      <c r="U872" t="s">
        <v>34</v>
      </c>
      <c r="V872" t="s">
        <v>42</v>
      </c>
      <c r="W872">
        <v>2019</v>
      </c>
      <c r="X872" t="s">
        <v>37</v>
      </c>
      <c r="Y872" t="s">
        <v>38</v>
      </c>
      <c r="Z872">
        <v>19</v>
      </c>
      <c r="AA872">
        <v>0</v>
      </c>
      <c r="AB872">
        <v>2</v>
      </c>
      <c r="AC872">
        <v>0</v>
      </c>
      <c r="AD872">
        <v>0.49</v>
      </c>
      <c r="AE872">
        <v>0</v>
      </c>
      <c r="AF872" s="10">
        <f>VLOOKUP(AS872,[1]Hoja3!$B$2:$AO$841,17,FALSE)</f>
        <v>6</v>
      </c>
      <c r="AG872" s="10">
        <f>VLOOKUP(AS872,[1]Hoja3!$B$2:$AO$841,23,FALSE)</f>
        <v>0</v>
      </c>
      <c r="AH872" s="10">
        <f>VLOOKUP(AS872,[1]Hoja3!$B$2:$AO$841,28,FALSE)</f>
        <v>0.4599999999999998</v>
      </c>
      <c r="AI872" s="10" t="str">
        <f>VLOOKUP(AS872,[1]Hoja3!$B$2:$AO$841,19,FALSE)</f>
        <v>Entry Mono Printers</v>
      </c>
      <c r="AJ872" s="10">
        <f>VLOOKUP(AS872,[1]Hoja3!$B$2:$AO$841,15,FALSE)</f>
        <v>0</v>
      </c>
      <c r="AK872">
        <f>IF(AE872=AY872,1,0)</f>
        <v>1</v>
      </c>
      <c r="AL872">
        <f>IF(AB872=AF872,1,0)</f>
        <v>0</v>
      </c>
      <c r="AM872">
        <f>IF(AC872=AG872,1,0)</f>
        <v>1</v>
      </c>
      <c r="AN872">
        <f>IF(AD872=AH872,1,0)</f>
        <v>0</v>
      </c>
      <c r="AO872">
        <f>IF(H872=AI872,1,0)</f>
        <v>1</v>
      </c>
      <c r="AP872">
        <f>IF(AJ872=AA872,1,0)</f>
        <v>1</v>
      </c>
      <c r="AQ872" s="8">
        <f>COUNTIF($A$2:$A$1228,A872)</f>
        <v>3</v>
      </c>
      <c r="AR872">
        <f>VLOOKUP(A872,[1]Hoja3!$C$2:$AO$841,39,FALSE)</f>
        <v>2</v>
      </c>
      <c r="AS872" t="str">
        <f>A872 &amp; COUNTIF(A$2:A872,A872)</f>
        <v>06HB0141032</v>
      </c>
      <c r="AT872" s="10">
        <f>VLOOKUP(AS872,[1]Hoja3!$B$2:$AO$841,38,FALSE)</f>
        <v>0</v>
      </c>
      <c r="AU872" s="9">
        <f>IF(AR872&gt;AQ872,1,0)</f>
        <v>0</v>
      </c>
      <c r="AV872">
        <f>IF(P872="NA",2,IF(OR(F872="INSTALACION NUEVA",F872="Mantenimiento preventivo"),3,IF(AND(AB872&lt;AF872,AK872&lt;&gt;1),4,IF(AT872&gt;AE872,1,0))))</f>
        <v>0</v>
      </c>
    </row>
    <row r="873" spans="1:48" x14ac:dyDescent="0.25">
      <c r="A873" t="s">
        <v>403</v>
      </c>
      <c r="B873">
        <v>2019</v>
      </c>
      <c r="C873" t="s">
        <v>37</v>
      </c>
      <c r="D873" t="s">
        <v>38</v>
      </c>
      <c r="E873">
        <v>19</v>
      </c>
      <c r="F873" t="s">
        <v>40</v>
      </c>
      <c r="G873">
        <v>0.9</v>
      </c>
      <c r="H873" t="s">
        <v>54</v>
      </c>
      <c r="I873">
        <v>803</v>
      </c>
      <c r="J873">
        <v>1573</v>
      </c>
      <c r="K873">
        <v>0.2</v>
      </c>
      <c r="L873">
        <v>0.6</v>
      </c>
      <c r="M873">
        <v>0.8</v>
      </c>
      <c r="N873">
        <v>1.05</v>
      </c>
      <c r="O873">
        <v>1.1000000000000001</v>
      </c>
      <c r="P873">
        <v>1.1499999999999999</v>
      </c>
      <c r="Q873" t="s">
        <v>46</v>
      </c>
      <c r="R873">
        <v>4</v>
      </c>
      <c r="S873">
        <v>6</v>
      </c>
      <c r="T873" t="s">
        <v>47</v>
      </c>
      <c r="U873" t="s">
        <v>54</v>
      </c>
      <c r="V873" t="s">
        <v>42</v>
      </c>
      <c r="W873">
        <v>2019</v>
      </c>
      <c r="X873" t="s">
        <v>37</v>
      </c>
      <c r="Y873" t="s">
        <v>38</v>
      </c>
      <c r="Z873">
        <v>19</v>
      </c>
      <c r="AA873">
        <v>0</v>
      </c>
      <c r="AB873">
        <v>8</v>
      </c>
      <c r="AC873">
        <v>0.8</v>
      </c>
      <c r="AD873">
        <v>0.22500000000000001</v>
      </c>
      <c r="AE873">
        <v>1258.4000000000001</v>
      </c>
      <c r="AF873" s="10">
        <f>VLOOKUP(AS873,[1]Hoja3!$B$2:$AO$841,17,FALSE)</f>
        <v>9</v>
      </c>
      <c r="AG873" s="10">
        <f>VLOOKUP(AS873,[1]Hoja3!$B$2:$AO$841,23,FALSE)</f>
        <v>0.8</v>
      </c>
      <c r="AH873" s="10">
        <f>VLOOKUP(AS873,[1]Hoja3!$B$2:$AO$841,28,FALSE)</f>
        <v>0.79249999999999998</v>
      </c>
      <c r="AI873" s="10" t="str">
        <f>VLOOKUP(AS873,[1]Hoja3!$B$2:$AO$841,19,FALSE)</f>
        <v>Entry Production Color Low/Mid</v>
      </c>
      <c r="AJ873" s="10">
        <f>VLOOKUP(AS873,[1]Hoja3!$B$2:$AO$841,15,FALSE)</f>
        <v>0</v>
      </c>
      <c r="AK873">
        <f>IF(AE873=AY873,1,0)</f>
        <v>0</v>
      </c>
      <c r="AL873">
        <f>IF(AB873=AF873,1,0)</f>
        <v>0</v>
      </c>
      <c r="AM873">
        <f>IF(AC873=AG873,1,0)</f>
        <v>1</v>
      </c>
      <c r="AN873">
        <f>IF(AD873=AH873,1,0)</f>
        <v>0</v>
      </c>
      <c r="AO873">
        <f>IF(H873=AI873,1,0)</f>
        <v>1</v>
      </c>
      <c r="AP873">
        <f>IF(AJ873=AA873,1,0)</f>
        <v>1</v>
      </c>
      <c r="AQ873" s="8">
        <f>COUNTIF($A$2:$A$1228,A873)</f>
        <v>2</v>
      </c>
      <c r="AR873">
        <f>VLOOKUP(A873,[1]Hoja3!$C$2:$AO$841,39,FALSE)</f>
        <v>2</v>
      </c>
      <c r="AS873" t="str">
        <f>A873 &amp; COUNTIF(A$2:A873,A873)</f>
        <v>0E2B6582992</v>
      </c>
      <c r="AT873" s="10">
        <f>VLOOKUP(AS873,[1]Hoja3!$B$2:$AO$841,38,FALSE)</f>
        <v>1258.4000000000003</v>
      </c>
      <c r="AU873" s="9">
        <f>IF(AR873&gt;AQ873,1,0)</f>
        <v>0</v>
      </c>
      <c r="AV873">
        <f>IF(P873="NA",2,IF(OR(F873="INSTALACION NUEVA",F873="Mantenimiento preventivo"),3,IF(AND(AB873&lt;AF873,AK873&lt;&gt;1),4,IF(AT873&gt;AE873,1,0))))</f>
        <v>4</v>
      </c>
    </row>
    <row r="874" spans="1:48" x14ac:dyDescent="0.25">
      <c r="A874" t="s">
        <v>537</v>
      </c>
      <c r="B874">
        <v>2019</v>
      </c>
      <c r="C874" t="s">
        <v>37</v>
      </c>
      <c r="D874" t="s">
        <v>38</v>
      </c>
      <c r="E874">
        <v>19</v>
      </c>
      <c r="F874" t="s">
        <v>40</v>
      </c>
      <c r="G874">
        <v>1.2</v>
      </c>
      <c r="H874" t="s">
        <v>54</v>
      </c>
      <c r="I874">
        <v>803</v>
      </c>
      <c r="J874">
        <v>1573</v>
      </c>
      <c r="K874">
        <v>0.2</v>
      </c>
      <c r="L874">
        <v>0.6</v>
      </c>
      <c r="M874">
        <v>0.8</v>
      </c>
      <c r="N874">
        <v>1.05</v>
      </c>
      <c r="O874">
        <v>1.1000000000000001</v>
      </c>
      <c r="P874">
        <v>1.1499999999999999</v>
      </c>
      <c r="Q874" t="s">
        <v>46</v>
      </c>
      <c r="R874">
        <v>4</v>
      </c>
      <c r="S874">
        <v>6</v>
      </c>
      <c r="T874" t="s">
        <v>47</v>
      </c>
      <c r="U874" t="s">
        <v>54</v>
      </c>
      <c r="V874" t="s">
        <v>50</v>
      </c>
      <c r="W874">
        <v>2019</v>
      </c>
      <c r="X874" t="s">
        <v>37</v>
      </c>
      <c r="Y874" t="s">
        <v>38</v>
      </c>
      <c r="Z874">
        <v>19</v>
      </c>
      <c r="AA874">
        <v>0</v>
      </c>
      <c r="AB874">
        <v>43</v>
      </c>
      <c r="AC874">
        <v>1.1000000000000001</v>
      </c>
      <c r="AD874">
        <v>0.3</v>
      </c>
      <c r="AE874">
        <v>1730.3</v>
      </c>
      <c r="AF874" s="10">
        <f>VLOOKUP(AS874,[1]Hoja3!$B$2:$AO$841,17,FALSE)</f>
        <v>87</v>
      </c>
      <c r="AG874" s="10">
        <f>VLOOKUP(AS874,[1]Hoja3!$B$2:$AO$841,23,FALSE)</f>
        <v>1.1499999999999999</v>
      </c>
      <c r="AH874" s="10">
        <f>VLOOKUP(AS874,[1]Hoja3!$B$2:$AO$841,28,FALSE)</f>
        <v>0.1125</v>
      </c>
      <c r="AI874" s="10" t="str">
        <f>VLOOKUP(AS874,[1]Hoja3!$B$2:$AO$841,19,FALSE)</f>
        <v>Entry Production Color Low/Mid</v>
      </c>
      <c r="AJ874" s="10">
        <f>VLOOKUP(AS874,[1]Hoja3!$B$2:$AO$841,15,FALSE)</f>
        <v>0</v>
      </c>
      <c r="AK874">
        <f>IF(AE874=AY874,1,0)</f>
        <v>0</v>
      </c>
      <c r="AL874">
        <f>IF(AB874=AF874,1,0)</f>
        <v>0</v>
      </c>
      <c r="AM874">
        <f>IF(AC874=AG874,1,0)</f>
        <v>0</v>
      </c>
      <c r="AN874">
        <f>IF(AD874=AH874,1,0)</f>
        <v>0</v>
      </c>
      <c r="AO874">
        <f>IF(H874=AI874,1,0)</f>
        <v>1</v>
      </c>
      <c r="AP874">
        <f>IF(AJ874=AA874,1,0)</f>
        <v>1</v>
      </c>
      <c r="AQ874" s="8">
        <f>COUNTIF($A$2:$A$1228,A874)</f>
        <v>2</v>
      </c>
      <c r="AR874">
        <f>VLOOKUP(A874,[1]Hoja3!$C$2:$AO$841,39,FALSE)</f>
        <v>2</v>
      </c>
      <c r="AS874" t="str">
        <f>A874 &amp; COUNTIF(A$2:A874,A874)</f>
        <v>0XPN3950241</v>
      </c>
      <c r="AT874" s="10">
        <f>VLOOKUP(AS874,[1]Hoja3!$B$2:$AO$841,38,FALSE)</f>
        <v>1808.95</v>
      </c>
      <c r="AU874" s="9">
        <f>IF(AR874&gt;AQ874,1,0)</f>
        <v>0</v>
      </c>
      <c r="AV874">
        <f>IF(P874="NA",2,IF(OR(F874="INSTALACION NUEVA",F874="Mantenimiento preventivo"),3,IF(AND(AB874&lt;AF874,AK874&lt;&gt;1),4,IF(AT874&gt;AE874,1,0))))</f>
        <v>4</v>
      </c>
    </row>
    <row r="875" spans="1:48" x14ac:dyDescent="0.25">
      <c r="A875" t="s">
        <v>412</v>
      </c>
      <c r="B875">
        <v>2019</v>
      </c>
      <c r="C875" t="s">
        <v>37</v>
      </c>
      <c r="D875" t="s">
        <v>38</v>
      </c>
      <c r="E875">
        <v>19</v>
      </c>
      <c r="F875" t="s">
        <v>40</v>
      </c>
      <c r="G875">
        <v>0.3</v>
      </c>
      <c r="H875" t="s">
        <v>64</v>
      </c>
      <c r="I875">
        <v>655</v>
      </c>
      <c r="J875">
        <v>1365</v>
      </c>
      <c r="K875">
        <v>0</v>
      </c>
      <c r="L875">
        <v>0</v>
      </c>
      <c r="M875">
        <v>0.6</v>
      </c>
      <c r="N875">
        <v>0.8</v>
      </c>
      <c r="O875">
        <v>1.05</v>
      </c>
      <c r="P875">
        <v>1.1000000000000001</v>
      </c>
      <c r="Q875" t="s">
        <v>46</v>
      </c>
      <c r="R875">
        <v>5</v>
      </c>
      <c r="S875">
        <v>9</v>
      </c>
      <c r="T875" t="s">
        <v>47</v>
      </c>
      <c r="U875" t="s">
        <v>64</v>
      </c>
      <c r="V875" t="s">
        <v>55</v>
      </c>
      <c r="W875">
        <v>2019</v>
      </c>
      <c r="X875" t="s">
        <v>37</v>
      </c>
      <c r="Y875" t="s">
        <v>38</v>
      </c>
      <c r="Z875">
        <v>22</v>
      </c>
      <c r="AA875">
        <v>0</v>
      </c>
      <c r="AB875">
        <v>9</v>
      </c>
      <c r="AC875">
        <v>0.6</v>
      </c>
      <c r="AD875">
        <v>0.06</v>
      </c>
      <c r="AE875">
        <v>819</v>
      </c>
      <c r="AF875" s="10">
        <f>VLOOKUP(AS875,[1]Hoja3!$B$2:$AO$841,17,FALSE)</f>
        <v>9</v>
      </c>
      <c r="AG875" s="10">
        <f>VLOOKUP(AS875,[1]Hoja3!$B$2:$AO$841,23,FALSE)</f>
        <v>0.6</v>
      </c>
      <c r="AH875" s="10">
        <f>VLOOKUP(AS875,[1]Hoja3!$B$2:$AO$841,28,FALSE)</f>
        <v>0.29599999999999999</v>
      </c>
      <c r="AI875" s="10" t="str">
        <f>VLOOKUP(AS875,[1]Hoja3!$B$2:$AO$841,19,FALSE)</f>
        <v>A3 Office Color Laser MFPs</v>
      </c>
      <c r="AJ875" s="10">
        <f>VLOOKUP(AS875,[1]Hoja3!$B$2:$AO$841,15,FALSE)</f>
        <v>0</v>
      </c>
      <c r="AK875">
        <f>IF(AE875=AY875,1,0)</f>
        <v>0</v>
      </c>
      <c r="AL875">
        <f>IF(AB875=AF875,1,0)</f>
        <v>1</v>
      </c>
      <c r="AM875">
        <f>IF(AC875=AG875,1,0)</f>
        <v>1</v>
      </c>
      <c r="AN875">
        <f>IF(AD875=AH875,1,0)</f>
        <v>0</v>
      </c>
      <c r="AO875">
        <f>IF(H875=AI875,1,0)</f>
        <v>1</v>
      </c>
      <c r="AP875">
        <f>IF(AJ875=AA875,1,0)</f>
        <v>1</v>
      </c>
      <c r="AQ875" s="8">
        <f>COUNTIF($A$2:$A$1228,A875)</f>
        <v>2</v>
      </c>
      <c r="AR875">
        <f>VLOOKUP(A875,[1]Hoja3!$C$2:$AO$841,39,FALSE)</f>
        <v>2</v>
      </c>
      <c r="AS875" t="str">
        <f>A875 &amp; COUNTIF(A$2:A875,A875)</f>
        <v>0MX47667572</v>
      </c>
      <c r="AT875" s="10">
        <f>VLOOKUP(AS875,[1]Hoja3!$B$2:$AO$841,38,FALSE)</f>
        <v>819</v>
      </c>
      <c r="AU875" s="9">
        <f>IF(AR875&gt;AQ875,1,0)</f>
        <v>0</v>
      </c>
      <c r="AV875">
        <f>IF(P875="NA",2,IF(OR(F875="INSTALACION NUEVA",F875="Mantenimiento preventivo"),3,IF(AND(AB875&lt;AF875,AK875&lt;&gt;1),4,IF(AT875&gt;AE875,1,0))))</f>
        <v>0</v>
      </c>
    </row>
    <row r="876" spans="1:48" x14ac:dyDescent="0.25">
      <c r="A876" t="s">
        <v>102</v>
      </c>
      <c r="B876">
        <v>2019</v>
      </c>
      <c r="C876" t="s">
        <v>30</v>
      </c>
      <c r="D876" t="s">
        <v>31</v>
      </c>
      <c r="E876">
        <v>31</v>
      </c>
      <c r="F876" t="s">
        <v>44</v>
      </c>
      <c r="G876">
        <v>0</v>
      </c>
      <c r="H876" t="s">
        <v>45</v>
      </c>
      <c r="I876">
        <v>803</v>
      </c>
      <c r="J876">
        <v>1573</v>
      </c>
      <c r="K876">
        <v>0.2</v>
      </c>
      <c r="L876">
        <v>0.6</v>
      </c>
      <c r="M876">
        <v>0.8</v>
      </c>
      <c r="N876">
        <v>1.05</v>
      </c>
      <c r="O876">
        <v>1.1000000000000001</v>
      </c>
      <c r="P876">
        <v>1.1499999999999999</v>
      </c>
      <c r="Q876" t="s">
        <v>46</v>
      </c>
      <c r="R876">
        <v>4</v>
      </c>
      <c r="S876">
        <v>6</v>
      </c>
      <c r="T876" t="s">
        <v>47</v>
      </c>
      <c r="U876" t="s">
        <v>48</v>
      </c>
      <c r="V876" t="s">
        <v>42</v>
      </c>
      <c r="W876">
        <v>2019</v>
      </c>
      <c r="X876" t="s">
        <v>37</v>
      </c>
      <c r="Y876" t="s">
        <v>38</v>
      </c>
      <c r="Z876">
        <v>1</v>
      </c>
      <c r="AA876">
        <v>0</v>
      </c>
      <c r="AB876">
        <v>2</v>
      </c>
      <c r="AC876">
        <v>0</v>
      </c>
      <c r="AD876">
        <v>0</v>
      </c>
      <c r="AE876">
        <v>1573</v>
      </c>
      <c r="AF876" s="10" t="e">
        <f>VLOOKUP(AS876,[1]Hoja3!$B$2:$AO$841,17,FALSE)</f>
        <v>#N/A</v>
      </c>
      <c r="AG876" s="10" t="e">
        <f>VLOOKUP(AS876,[1]Hoja3!$B$2:$AO$841,23,FALSE)</f>
        <v>#N/A</v>
      </c>
      <c r="AH876" s="10" t="e">
        <f>VLOOKUP(AS876,[1]Hoja3!$B$2:$AO$841,28,FALSE)</f>
        <v>#N/A</v>
      </c>
      <c r="AI876" s="10" t="e">
        <f>VLOOKUP(AS876,[1]Hoja3!$B$2:$AO$841,19,FALSE)</f>
        <v>#N/A</v>
      </c>
      <c r="AJ876" s="10" t="e">
        <f>VLOOKUP(AS876,[1]Hoja3!$B$2:$AO$841,15,FALSE)</f>
        <v>#N/A</v>
      </c>
      <c r="AK876">
        <f>IF(AE876=AY876,1,0)</f>
        <v>0</v>
      </c>
      <c r="AL876" t="e">
        <f>IF(AB876=AF876,1,0)</f>
        <v>#N/A</v>
      </c>
      <c r="AM876" t="e">
        <f>IF(AC876=AG876,1,0)</f>
        <v>#N/A</v>
      </c>
      <c r="AN876" t="e">
        <f>IF(AD876=AH876,1,0)</f>
        <v>#N/A</v>
      </c>
      <c r="AO876" t="e">
        <f>IF(H876=AI876,1,0)</f>
        <v>#N/A</v>
      </c>
      <c r="AP876" t="e">
        <f>IF(AJ876=AA876,1,0)</f>
        <v>#N/A</v>
      </c>
      <c r="AQ876" s="8">
        <f>COUNTIF($A$2:$A$1228,A876)</f>
        <v>4</v>
      </c>
      <c r="AR876">
        <f>VLOOKUP(A876,[1]Hoja3!$C$2:$AO$841,39,FALSE)</f>
        <v>1</v>
      </c>
      <c r="AS876" t="str">
        <f>A876 &amp; COUNTIF(A$2:A876,A876)</f>
        <v>0BG29467864</v>
      </c>
      <c r="AT876" s="10" t="e">
        <f>VLOOKUP(AS876,[1]Hoja3!$B$2:$AO$841,38,FALSE)</f>
        <v>#N/A</v>
      </c>
      <c r="AU876" s="9">
        <f>IF(AR876&gt;AQ876,1,0)</f>
        <v>0</v>
      </c>
      <c r="AV876">
        <f>IF(P876="NA",2,IF(OR(F876="INSTALACION NUEVA",F876="Mantenimiento preventivo"),3,IF(AND(AB876&lt;AF876,AK876&lt;&gt;1),4,IF(AT876&gt;AE876,1,0))))</f>
        <v>3</v>
      </c>
    </row>
    <row r="877" spans="1:48" x14ac:dyDescent="0.25">
      <c r="A877" t="s">
        <v>281</v>
      </c>
      <c r="B877">
        <v>2019</v>
      </c>
      <c r="C877" t="s">
        <v>37</v>
      </c>
      <c r="D877" t="s">
        <v>38</v>
      </c>
      <c r="E877">
        <v>5</v>
      </c>
      <c r="F877" t="s">
        <v>44</v>
      </c>
      <c r="G877">
        <v>0</v>
      </c>
      <c r="H877" t="s">
        <v>45</v>
      </c>
      <c r="I877">
        <v>803</v>
      </c>
      <c r="J877">
        <v>1573</v>
      </c>
      <c r="K877">
        <v>0.2</v>
      </c>
      <c r="L877">
        <v>0.6</v>
      </c>
      <c r="M877">
        <v>0.8</v>
      </c>
      <c r="N877">
        <v>1.05</v>
      </c>
      <c r="O877">
        <v>1.1000000000000001</v>
      </c>
      <c r="P877">
        <v>1.1499999999999999</v>
      </c>
      <c r="Q877" t="s">
        <v>46</v>
      </c>
      <c r="R877">
        <v>4</v>
      </c>
      <c r="S877">
        <v>6</v>
      </c>
      <c r="T877" t="s">
        <v>47</v>
      </c>
      <c r="U877" t="s">
        <v>48</v>
      </c>
      <c r="V877" t="s">
        <v>42</v>
      </c>
      <c r="W877">
        <v>2019</v>
      </c>
      <c r="X877" t="s">
        <v>37</v>
      </c>
      <c r="Y877" t="s">
        <v>38</v>
      </c>
      <c r="Z877">
        <v>23</v>
      </c>
      <c r="AA877">
        <v>0</v>
      </c>
      <c r="AB877">
        <v>7</v>
      </c>
      <c r="AC877">
        <v>0</v>
      </c>
      <c r="AD877">
        <v>0</v>
      </c>
      <c r="AE877">
        <v>1573</v>
      </c>
      <c r="AF877" s="10">
        <f>VLOOKUP(AS877,[1]Hoja3!$B$2:$AO$841,17,FALSE)</f>
        <v>27</v>
      </c>
      <c r="AG877" s="10">
        <f>VLOOKUP(AS877,[1]Hoja3!$B$2:$AO$841,23,FALSE)</f>
        <v>1.05</v>
      </c>
      <c r="AH877" s="10">
        <f>VLOOKUP(AS877,[1]Hoja3!$B$2:$AO$841,28,FALSE)</f>
        <v>0.39</v>
      </c>
      <c r="AI877" s="10" t="str">
        <f>VLOOKUP(AS877,[1]Hoja3!$B$2:$AO$841,19,FALSE)</f>
        <v>Light Production Digital Business</v>
      </c>
      <c r="AJ877" s="10">
        <f>VLOOKUP(AS877,[1]Hoja3!$B$2:$AO$841,15,FALSE)</f>
        <v>0</v>
      </c>
      <c r="AK877">
        <f>IF(AE877=AY877,1,0)</f>
        <v>0</v>
      </c>
      <c r="AL877">
        <f>IF(AB877=AF877,1,0)</f>
        <v>0</v>
      </c>
      <c r="AM877">
        <f>IF(AC877=AG877,1,0)</f>
        <v>0</v>
      </c>
      <c r="AN877">
        <f>IF(AD877=AH877,1,0)</f>
        <v>0</v>
      </c>
      <c r="AO877">
        <f>IF(H877=AI877,1,0)</f>
        <v>1</v>
      </c>
      <c r="AP877">
        <f>IF(AJ877=AA877,1,0)</f>
        <v>1</v>
      </c>
      <c r="AQ877" s="8">
        <f>COUNTIF($A$2:$A$1228,A877)</f>
        <v>2</v>
      </c>
      <c r="AR877">
        <f>VLOOKUP(A877,[1]Hoja3!$C$2:$AO$841,39,FALSE)</f>
        <v>1</v>
      </c>
      <c r="AS877" t="str">
        <f>A877 &amp; COUNTIF(A$2:A877,A877)</f>
        <v>0BG29500421</v>
      </c>
      <c r="AT877" s="10">
        <f>VLOOKUP(AS877,[1]Hoja3!$B$2:$AO$841,38,FALSE)</f>
        <v>1651.6500000000003</v>
      </c>
      <c r="AU877" s="9">
        <f>IF(AR877&gt;AQ877,1,0)</f>
        <v>0</v>
      </c>
      <c r="AV877">
        <f>IF(P877="NA",2,IF(OR(F877="INSTALACION NUEVA",F877="Mantenimiento preventivo"),3,IF(AND(AB877&lt;AF877,AK877&lt;&gt;1),4,IF(AT877&gt;AE877,1,0))))</f>
        <v>3</v>
      </c>
    </row>
    <row r="878" spans="1:48" x14ac:dyDescent="0.25">
      <c r="A878" t="s">
        <v>620</v>
      </c>
      <c r="B878">
        <v>2019</v>
      </c>
      <c r="C878" t="s">
        <v>37</v>
      </c>
      <c r="D878" t="s">
        <v>38</v>
      </c>
      <c r="E878">
        <v>25</v>
      </c>
      <c r="F878" t="s">
        <v>44</v>
      </c>
      <c r="G878">
        <v>0</v>
      </c>
      <c r="H878" t="s">
        <v>58</v>
      </c>
      <c r="I878">
        <v>655</v>
      </c>
      <c r="J878">
        <v>1365</v>
      </c>
      <c r="K878">
        <v>0</v>
      </c>
      <c r="L878">
        <v>0</v>
      </c>
      <c r="M878">
        <v>0.6</v>
      </c>
      <c r="N878">
        <v>0.8</v>
      </c>
      <c r="O878">
        <v>1.05</v>
      </c>
      <c r="P878">
        <v>1.1000000000000001</v>
      </c>
      <c r="Q878" t="s">
        <v>46</v>
      </c>
      <c r="R878">
        <v>5</v>
      </c>
      <c r="S878">
        <v>9</v>
      </c>
      <c r="T878" t="s">
        <v>47</v>
      </c>
      <c r="U878" t="s">
        <v>58</v>
      </c>
      <c r="V878" t="s">
        <v>50</v>
      </c>
      <c r="W878">
        <v>2019</v>
      </c>
      <c r="X878" t="s">
        <v>37</v>
      </c>
      <c r="Y878" t="s">
        <v>38</v>
      </c>
      <c r="Z878">
        <v>26</v>
      </c>
      <c r="AA878">
        <v>0</v>
      </c>
      <c r="AB878">
        <v>34</v>
      </c>
      <c r="AC878">
        <v>0</v>
      </c>
      <c r="AD878">
        <v>0</v>
      </c>
      <c r="AE878">
        <v>1365</v>
      </c>
      <c r="AF878" s="10">
        <f>VLOOKUP(AS878,[1]Hoja3!$B$2:$AO$841,17,FALSE)</f>
        <v>34</v>
      </c>
      <c r="AG878" s="10">
        <f>VLOOKUP(AS878,[1]Hoja3!$B$2:$AO$841,23,FALSE)</f>
        <v>1.05</v>
      </c>
      <c r="AH878" s="10">
        <f>VLOOKUP(AS878,[1]Hoja3!$B$2:$AO$841,28,FALSE)</f>
        <v>0.1</v>
      </c>
      <c r="AI878" s="10" t="str">
        <f>VLOOKUP(AS878,[1]Hoja3!$B$2:$AO$841,19,FALSE)</f>
        <v>Departmental Digital</v>
      </c>
      <c r="AJ878" s="10">
        <f>VLOOKUP(AS878,[1]Hoja3!$B$2:$AO$841,15,FALSE)</f>
        <v>0</v>
      </c>
      <c r="AK878">
        <f>IF(AE878=AY878,1,0)</f>
        <v>0</v>
      </c>
      <c r="AL878">
        <f>IF(AB878=AF878,1,0)</f>
        <v>1</v>
      </c>
      <c r="AM878">
        <f>IF(AC878=AG878,1,0)</f>
        <v>0</v>
      </c>
      <c r="AN878">
        <f>IF(AD878=AH878,1,0)</f>
        <v>0</v>
      </c>
      <c r="AO878">
        <f>IF(H878=AI878,1,0)</f>
        <v>1</v>
      </c>
      <c r="AP878">
        <f>IF(AJ878=AA878,1,0)</f>
        <v>1</v>
      </c>
      <c r="AQ878" s="8">
        <f>COUNTIF($A$2:$A$1228,A878)</f>
        <v>2</v>
      </c>
      <c r="AR878">
        <f>VLOOKUP(A878,[1]Hoja3!$C$2:$AO$841,39,FALSE)</f>
        <v>1</v>
      </c>
      <c r="AS878" t="str">
        <f>A878 &amp; COUNTIF(A$2:A878,A878)</f>
        <v>0XEL5664841</v>
      </c>
      <c r="AT878" s="10">
        <f>VLOOKUP(AS878,[1]Hoja3!$B$2:$AO$841,38,FALSE)</f>
        <v>1433.25</v>
      </c>
      <c r="AU878" s="9">
        <f>IF(AR878&gt;AQ878,1,0)</f>
        <v>0</v>
      </c>
      <c r="AV878">
        <f>IF(P878="NA",2,IF(OR(F878="INSTALACION NUEVA",F878="Mantenimiento preventivo"),3,IF(AND(AB878&lt;AF878,AK878&lt;&gt;1),4,IF(AT878&gt;AE878,1,0))))</f>
        <v>3</v>
      </c>
    </row>
    <row r="879" spans="1:48" x14ac:dyDescent="0.25">
      <c r="A879" t="s">
        <v>776</v>
      </c>
      <c r="B879">
        <v>2019</v>
      </c>
      <c r="C879" t="s">
        <v>37</v>
      </c>
      <c r="D879" t="s">
        <v>38</v>
      </c>
      <c r="E879">
        <v>4</v>
      </c>
      <c r="F879" t="s">
        <v>44</v>
      </c>
      <c r="G879">
        <v>0</v>
      </c>
      <c r="H879" t="s">
        <v>64</v>
      </c>
      <c r="I879">
        <v>655</v>
      </c>
      <c r="J879">
        <v>1365</v>
      </c>
      <c r="K879">
        <v>0</v>
      </c>
      <c r="L879">
        <v>0</v>
      </c>
      <c r="M879">
        <v>0.6</v>
      </c>
      <c r="N879">
        <v>0.8</v>
      </c>
      <c r="O879">
        <v>1.05</v>
      </c>
      <c r="P879">
        <v>1.1000000000000001</v>
      </c>
      <c r="Q879" t="s">
        <v>46</v>
      </c>
      <c r="R879">
        <v>5</v>
      </c>
      <c r="S879">
        <v>9</v>
      </c>
      <c r="T879" t="s">
        <v>47</v>
      </c>
      <c r="U879" t="s">
        <v>64</v>
      </c>
      <c r="V879" t="s">
        <v>50</v>
      </c>
      <c r="W879">
        <v>2019</v>
      </c>
      <c r="X879" t="s">
        <v>37</v>
      </c>
      <c r="Y879" t="s">
        <v>38</v>
      </c>
      <c r="Z879">
        <v>5</v>
      </c>
      <c r="AA879">
        <v>1</v>
      </c>
      <c r="AB879">
        <v>28</v>
      </c>
      <c r="AC879">
        <v>0</v>
      </c>
      <c r="AD879">
        <v>0</v>
      </c>
      <c r="AE879">
        <v>0</v>
      </c>
      <c r="AF879" s="10" t="e">
        <f>VLOOKUP(AS879,[1]Hoja3!$B$2:$AO$841,17,FALSE)</f>
        <v>#N/A</v>
      </c>
      <c r="AG879" s="10" t="e">
        <f>VLOOKUP(AS879,[1]Hoja3!$B$2:$AO$841,23,FALSE)</f>
        <v>#N/A</v>
      </c>
      <c r="AH879" s="10" t="e">
        <f>VLOOKUP(AS879,[1]Hoja3!$B$2:$AO$841,28,FALSE)</f>
        <v>#N/A</v>
      </c>
      <c r="AI879" s="10" t="e">
        <f>VLOOKUP(AS879,[1]Hoja3!$B$2:$AO$841,19,FALSE)</f>
        <v>#N/A</v>
      </c>
      <c r="AJ879" s="10" t="e">
        <f>VLOOKUP(AS879,[1]Hoja3!$B$2:$AO$841,15,FALSE)</f>
        <v>#N/A</v>
      </c>
      <c r="AK879">
        <f>IF(AE879=AY879,1,0)</f>
        <v>1</v>
      </c>
      <c r="AL879" t="e">
        <f>IF(AB879=AF879,1,0)</f>
        <v>#N/A</v>
      </c>
      <c r="AM879" t="e">
        <f>IF(AC879=AG879,1,0)</f>
        <v>#N/A</v>
      </c>
      <c r="AN879" t="e">
        <f>IF(AD879=AH879,1,0)</f>
        <v>#N/A</v>
      </c>
      <c r="AO879" t="e">
        <f>IF(H879=AI879,1,0)</f>
        <v>#N/A</v>
      </c>
      <c r="AP879" t="e">
        <f>IF(AJ879=AA879,1,0)</f>
        <v>#N/A</v>
      </c>
      <c r="AQ879" s="8">
        <f>COUNTIF($A$2:$A$1228,A879)</f>
        <v>4</v>
      </c>
      <c r="AR879">
        <f>VLOOKUP(A879,[1]Hoja3!$C$2:$AO$841,39,FALSE)</f>
        <v>1</v>
      </c>
      <c r="AS879" t="str">
        <f>A879 &amp; COUNTIF(A$2:A879,A879)</f>
        <v>06TB4456922</v>
      </c>
      <c r="AT879" s="10" t="e">
        <f>VLOOKUP(AS879,[1]Hoja3!$B$2:$AO$841,38,FALSE)</f>
        <v>#N/A</v>
      </c>
      <c r="AU879" s="9">
        <f>IF(AR879&gt;AQ879,1,0)</f>
        <v>0</v>
      </c>
      <c r="AV879">
        <f>IF(P879="NA",2,IF(OR(F879="INSTALACION NUEVA",F879="Mantenimiento preventivo"),3,IF(AND(AB879&lt;AF879,AK879&lt;&gt;1),4,IF(AT879&gt;AE879,1,0))))</f>
        <v>3</v>
      </c>
    </row>
    <row r="880" spans="1:48" x14ac:dyDescent="0.25">
      <c r="A880" t="s">
        <v>148</v>
      </c>
      <c r="B880">
        <v>2019</v>
      </c>
      <c r="C880" t="s">
        <v>37</v>
      </c>
      <c r="D880" t="s">
        <v>38</v>
      </c>
      <c r="E880">
        <v>21</v>
      </c>
      <c r="F880" t="s">
        <v>40</v>
      </c>
      <c r="G880">
        <v>0.55000000000000004</v>
      </c>
      <c r="H880" t="s">
        <v>54</v>
      </c>
      <c r="I880">
        <v>803</v>
      </c>
      <c r="J880">
        <v>1573</v>
      </c>
      <c r="K880">
        <v>0.2</v>
      </c>
      <c r="L880">
        <v>0.6</v>
      </c>
      <c r="M880">
        <v>0.8</v>
      </c>
      <c r="N880">
        <v>1.05</v>
      </c>
      <c r="O880">
        <v>1.1000000000000001</v>
      </c>
      <c r="P880">
        <v>1.1499999999999999</v>
      </c>
      <c r="Q880" t="s">
        <v>46</v>
      </c>
      <c r="R880">
        <v>4</v>
      </c>
      <c r="S880">
        <v>6</v>
      </c>
      <c r="T880" t="s">
        <v>47</v>
      </c>
      <c r="U880" t="s">
        <v>54</v>
      </c>
      <c r="V880" t="s">
        <v>50</v>
      </c>
      <c r="W880">
        <v>2019</v>
      </c>
      <c r="X880" t="s">
        <v>37</v>
      </c>
      <c r="Y880" t="s">
        <v>38</v>
      </c>
      <c r="Z880">
        <v>22</v>
      </c>
      <c r="AA880">
        <v>0</v>
      </c>
      <c r="AB880">
        <v>13</v>
      </c>
      <c r="AC880">
        <v>0.8</v>
      </c>
      <c r="AD880">
        <v>0.13750000000000001</v>
      </c>
      <c r="AE880">
        <v>1258.4000000000001</v>
      </c>
      <c r="AF880" s="10">
        <f>VLOOKUP(AS880,[1]Hoja3!$B$2:$AO$841,17,FALSE)</f>
        <v>13</v>
      </c>
      <c r="AG880" s="10">
        <f>VLOOKUP(AS880,[1]Hoja3!$B$2:$AO$841,23,FALSE)</f>
        <v>0.8</v>
      </c>
      <c r="AH880" s="10">
        <f>VLOOKUP(AS880,[1]Hoja3!$B$2:$AO$841,28,FALSE)</f>
        <v>0</v>
      </c>
      <c r="AI880" s="10" t="str">
        <f>VLOOKUP(AS880,[1]Hoja3!$B$2:$AO$841,19,FALSE)</f>
        <v>Entry Production Color Low/Mid</v>
      </c>
      <c r="AJ880" s="10">
        <f>VLOOKUP(AS880,[1]Hoja3!$B$2:$AO$841,15,FALSE)</f>
        <v>0</v>
      </c>
      <c r="AK880">
        <f>IF(AE880=AY880,1,0)</f>
        <v>0</v>
      </c>
      <c r="AL880">
        <f>IF(AB880=AF880,1,0)</f>
        <v>1</v>
      </c>
      <c r="AM880">
        <f>IF(AC880=AG880,1,0)</f>
        <v>1</v>
      </c>
      <c r="AN880">
        <f>IF(AD880=AH880,1,0)</f>
        <v>0</v>
      </c>
      <c r="AO880">
        <f>IF(H880=AI880,1,0)</f>
        <v>1</v>
      </c>
      <c r="AP880">
        <f>IF(AJ880=AA880,1,0)</f>
        <v>1</v>
      </c>
      <c r="AQ880" s="8">
        <f>COUNTIF($A$2:$A$1228,A880)</f>
        <v>3</v>
      </c>
      <c r="AR880">
        <f>VLOOKUP(A880,[1]Hoja3!$C$2:$AO$841,39,FALSE)</f>
        <v>3</v>
      </c>
      <c r="AS880" t="str">
        <f>A880 &amp; COUNTIF(A$2:A880,A880)</f>
        <v>0XPN3965743</v>
      </c>
      <c r="AT880" s="10">
        <f>VLOOKUP(AS880,[1]Hoja3!$B$2:$AO$841,38,FALSE)</f>
        <v>1258.4000000000003</v>
      </c>
      <c r="AU880" s="9">
        <f>IF(AR880&gt;AQ880,1,0)</f>
        <v>0</v>
      </c>
      <c r="AV880">
        <f>IF(P880="NA",2,IF(OR(F880="INSTALACION NUEVA",F880="Mantenimiento preventivo"),3,IF(AND(AB880&lt;AF880,AK880&lt;&gt;1),4,IF(AT880&gt;AE880,1,0))))</f>
        <v>0</v>
      </c>
    </row>
    <row r="881" spans="1:48" x14ac:dyDescent="0.25">
      <c r="A881" t="s">
        <v>491</v>
      </c>
      <c r="B881">
        <v>2019</v>
      </c>
      <c r="C881" t="s">
        <v>37</v>
      </c>
      <c r="D881" t="s">
        <v>38</v>
      </c>
      <c r="E881">
        <v>21</v>
      </c>
      <c r="F881" t="s">
        <v>40</v>
      </c>
      <c r="G881">
        <v>0.13333329999999999</v>
      </c>
      <c r="H881" t="s">
        <v>71</v>
      </c>
      <c r="I881">
        <v>468</v>
      </c>
      <c r="J881">
        <v>715</v>
      </c>
      <c r="K881">
        <v>0</v>
      </c>
      <c r="L881">
        <v>0</v>
      </c>
      <c r="M881">
        <v>0</v>
      </c>
      <c r="N881">
        <v>0.6</v>
      </c>
      <c r="O881">
        <v>0.8</v>
      </c>
      <c r="P881">
        <v>1.05</v>
      </c>
      <c r="Q881" t="s">
        <v>46</v>
      </c>
      <c r="R881">
        <v>5</v>
      </c>
      <c r="S881">
        <v>9</v>
      </c>
      <c r="T881" t="s">
        <v>85</v>
      </c>
      <c r="U881" t="s">
        <v>71</v>
      </c>
      <c r="V881" t="s">
        <v>42</v>
      </c>
      <c r="W881">
        <v>2019</v>
      </c>
      <c r="X881" t="s">
        <v>37</v>
      </c>
      <c r="Y881" t="s">
        <v>38</v>
      </c>
      <c r="Z881">
        <v>22</v>
      </c>
      <c r="AA881">
        <v>0</v>
      </c>
      <c r="AB881">
        <v>6</v>
      </c>
      <c r="AC881">
        <v>0</v>
      </c>
      <c r="AD881">
        <v>1.48148111111111E-2</v>
      </c>
      <c r="AE881">
        <v>0</v>
      </c>
      <c r="AF881" s="10">
        <f>VLOOKUP(AS881,[1]Hoja3!$B$2:$AO$841,17,FALSE)</f>
        <v>4</v>
      </c>
      <c r="AG881" s="10">
        <f>VLOOKUP(AS881,[1]Hoja3!$B$2:$AO$841,23,FALSE)</f>
        <v>0</v>
      </c>
      <c r="AH881" s="10">
        <f>VLOOKUP(AS881,[1]Hoja3!$B$2:$AO$841,28,FALSE)</f>
        <v>0</v>
      </c>
      <c r="AI881" s="10" t="str">
        <f>VLOOKUP(AS881,[1]Hoja3!$B$2:$AO$841,19,FALSE)</f>
        <v>Entry Mono Printers</v>
      </c>
      <c r="AJ881" s="10">
        <f>VLOOKUP(AS881,[1]Hoja3!$B$2:$AO$841,15,FALSE)</f>
        <v>0</v>
      </c>
      <c r="AK881">
        <f>IF(AE881=AY881,1,0)</f>
        <v>1</v>
      </c>
      <c r="AL881">
        <f>IF(AB881=AF881,1,0)</f>
        <v>0</v>
      </c>
      <c r="AM881">
        <f>IF(AC881=AG881,1,0)</f>
        <v>1</v>
      </c>
      <c r="AN881">
        <f>IF(AD881=AH881,1,0)</f>
        <v>0</v>
      </c>
      <c r="AO881">
        <f>IF(H881=AI881,1,0)</f>
        <v>1</v>
      </c>
      <c r="AP881">
        <f>IF(AJ881=AA881,1,0)</f>
        <v>1</v>
      </c>
      <c r="AQ881" s="8">
        <f>COUNTIF($A$2:$A$1228,A881)</f>
        <v>2</v>
      </c>
      <c r="AR881">
        <f>VLOOKUP(A881,[1]Hoja3!$C$2:$AO$841,39,FALSE)</f>
        <v>2</v>
      </c>
      <c r="AS881" t="str">
        <f>A881 &amp; COUNTIF(A$2:A881,A881)</f>
        <v>0D6X4633812</v>
      </c>
      <c r="AT881" s="10">
        <f>VLOOKUP(AS881,[1]Hoja3!$B$2:$AO$841,38,FALSE)</f>
        <v>0</v>
      </c>
      <c r="AU881" s="9">
        <f>IF(AR881&gt;AQ881,1,0)</f>
        <v>0</v>
      </c>
      <c r="AV881">
        <f>IF(P881="NA",2,IF(OR(F881="INSTALACION NUEVA",F881="Mantenimiento preventivo"),3,IF(AND(AB881&lt;AF881,AK881&lt;&gt;1),4,IF(AT881&gt;AE881,1,0))))</f>
        <v>0</v>
      </c>
    </row>
    <row r="882" spans="1:48" x14ac:dyDescent="0.25">
      <c r="A882" t="s">
        <v>926</v>
      </c>
      <c r="B882">
        <v>2019</v>
      </c>
      <c r="C882" t="s">
        <v>37</v>
      </c>
      <c r="D882" t="s">
        <v>38</v>
      </c>
      <c r="E882">
        <v>21</v>
      </c>
      <c r="F882" t="s">
        <v>40</v>
      </c>
      <c r="G882">
        <v>1.65</v>
      </c>
      <c r="H882" t="s">
        <v>45</v>
      </c>
      <c r="I882">
        <v>803</v>
      </c>
      <c r="J882">
        <v>1573</v>
      </c>
      <c r="K882">
        <v>0.2</v>
      </c>
      <c r="L882">
        <v>0.6</v>
      </c>
      <c r="M882">
        <v>0.8</v>
      </c>
      <c r="N882">
        <v>1.05</v>
      </c>
      <c r="O882">
        <v>1.1000000000000001</v>
      </c>
      <c r="P882">
        <v>1.1499999999999999</v>
      </c>
      <c r="Q882" t="s">
        <v>46</v>
      </c>
      <c r="R882">
        <v>4</v>
      </c>
      <c r="S882">
        <v>6</v>
      </c>
      <c r="T882" t="s">
        <v>47</v>
      </c>
      <c r="U882" t="s">
        <v>48</v>
      </c>
      <c r="V882" t="s">
        <v>678</v>
      </c>
      <c r="W882">
        <v>2019</v>
      </c>
      <c r="X882" t="s">
        <v>37</v>
      </c>
      <c r="Y882" t="s">
        <v>38</v>
      </c>
      <c r="Z882">
        <v>22</v>
      </c>
      <c r="AA882">
        <v>1</v>
      </c>
      <c r="AB882">
        <v>33</v>
      </c>
      <c r="AC882">
        <v>0</v>
      </c>
      <c r="AD882">
        <v>0</v>
      </c>
      <c r="AE882">
        <v>0</v>
      </c>
      <c r="AF882" s="10">
        <f>VLOOKUP(AS882,[1]Hoja3!$B$2:$AO$841,17,FALSE)</f>
        <v>38</v>
      </c>
      <c r="AG882" s="10">
        <f>VLOOKUP(AS882,[1]Hoja3!$B$2:$AO$841,23,FALSE)</f>
        <v>1.1000000000000001</v>
      </c>
      <c r="AH882" s="10">
        <f>VLOOKUP(AS882,[1]Hoja3!$B$2:$AO$841,28,FALSE)</f>
        <v>0.41249999999999998</v>
      </c>
      <c r="AI882" s="10" t="str">
        <f>VLOOKUP(AS882,[1]Hoja3!$B$2:$AO$841,19,FALSE)</f>
        <v>Light Production Digital Business</v>
      </c>
      <c r="AJ882" s="10">
        <f>VLOOKUP(AS882,[1]Hoja3!$B$2:$AO$841,15,FALSE)</f>
        <v>1</v>
      </c>
      <c r="AK882">
        <f>IF(AE882=AY882,1,0)</f>
        <v>1</v>
      </c>
      <c r="AL882">
        <f>IF(AB882=AF882,1,0)</f>
        <v>0</v>
      </c>
      <c r="AM882">
        <f>IF(AC882=AG882,1,0)</f>
        <v>0</v>
      </c>
      <c r="AN882">
        <f>IF(AD882=AH882,1,0)</f>
        <v>0</v>
      </c>
      <c r="AO882">
        <f>IF(H882=AI882,1,0)</f>
        <v>1</v>
      </c>
      <c r="AP882">
        <f>IF(AJ882=AA882,1,0)</f>
        <v>1</v>
      </c>
      <c r="AQ882" s="8">
        <f>COUNTIF($A$2:$A$1228,A882)</f>
        <v>1</v>
      </c>
      <c r="AR882">
        <f>VLOOKUP(A882,[1]Hoja3!$C$2:$AO$841,39,FALSE)</f>
        <v>1</v>
      </c>
      <c r="AS882" t="str">
        <f>A882 &amp; COUNTIF(A$2:A882,A882)</f>
        <v>0BG29479061</v>
      </c>
      <c r="AT882" s="10">
        <f>VLOOKUP(AS882,[1]Hoja3!$B$2:$AO$841,38,FALSE)</f>
        <v>0</v>
      </c>
      <c r="AU882" s="9">
        <f>IF(AR882&gt;AQ882,1,0)</f>
        <v>0</v>
      </c>
      <c r="AV882">
        <f>IF(P882="NA",2,IF(OR(F882="INSTALACION NUEVA",F882="Mantenimiento preventivo"),3,IF(AND(AB882&lt;AF882,AK882&lt;&gt;1),4,IF(AT882&gt;AE882,1,0))))</f>
        <v>0</v>
      </c>
    </row>
    <row r="883" spans="1:48" x14ac:dyDescent="0.25">
      <c r="A883" t="s">
        <v>900</v>
      </c>
      <c r="B883">
        <v>2019</v>
      </c>
      <c r="C883" t="s">
        <v>37</v>
      </c>
      <c r="D883" t="s">
        <v>38</v>
      </c>
      <c r="E883">
        <v>21</v>
      </c>
      <c r="F883" t="s">
        <v>40</v>
      </c>
      <c r="G883">
        <v>0.63333329999999999</v>
      </c>
      <c r="H883" t="s">
        <v>45</v>
      </c>
      <c r="I883">
        <v>803</v>
      </c>
      <c r="J883">
        <v>1573</v>
      </c>
      <c r="K883">
        <v>0.2</v>
      </c>
      <c r="L883">
        <v>0.6</v>
      </c>
      <c r="M883">
        <v>0.8</v>
      </c>
      <c r="N883">
        <v>1.05</v>
      </c>
      <c r="O883">
        <v>1.1000000000000001</v>
      </c>
      <c r="P883">
        <v>1.1499999999999999</v>
      </c>
      <c r="Q883" t="s">
        <v>46</v>
      </c>
      <c r="R883">
        <v>4</v>
      </c>
      <c r="S883">
        <v>6</v>
      </c>
      <c r="T883" t="s">
        <v>47</v>
      </c>
      <c r="U883" t="s">
        <v>48</v>
      </c>
      <c r="V883" t="s">
        <v>678</v>
      </c>
      <c r="W883">
        <v>2019</v>
      </c>
      <c r="X883" t="s">
        <v>37</v>
      </c>
      <c r="Y883" t="s">
        <v>38</v>
      </c>
      <c r="Z883">
        <v>23</v>
      </c>
      <c r="AA883">
        <v>1</v>
      </c>
      <c r="AB883">
        <v>4</v>
      </c>
      <c r="AC883">
        <v>0</v>
      </c>
      <c r="AD883">
        <v>0</v>
      </c>
      <c r="AE883">
        <v>0</v>
      </c>
      <c r="AF883" s="10">
        <f>VLOOKUP(AS883,[1]Hoja3!$B$2:$AO$841,17,FALSE)</f>
        <v>5</v>
      </c>
      <c r="AG883" s="10">
        <f>VLOOKUP(AS883,[1]Hoja3!$B$2:$AO$841,23,FALSE)</f>
        <v>0.6</v>
      </c>
      <c r="AH883" s="10">
        <f>VLOOKUP(AS883,[1]Hoja3!$B$2:$AO$841,28,FALSE)</f>
        <v>0.1575</v>
      </c>
      <c r="AI883" s="10" t="str">
        <f>VLOOKUP(AS883,[1]Hoja3!$B$2:$AO$841,19,FALSE)</f>
        <v>Light Production Digital Business</v>
      </c>
      <c r="AJ883" s="10">
        <f>VLOOKUP(AS883,[1]Hoja3!$B$2:$AO$841,15,FALSE)</f>
        <v>1</v>
      </c>
      <c r="AK883">
        <f>IF(AE883=AY883,1,0)</f>
        <v>1</v>
      </c>
      <c r="AL883">
        <f>IF(AB883=AF883,1,0)</f>
        <v>0</v>
      </c>
      <c r="AM883">
        <f>IF(AC883=AG883,1,0)</f>
        <v>0</v>
      </c>
      <c r="AN883">
        <f>IF(AD883=AH883,1,0)</f>
        <v>0</v>
      </c>
      <c r="AO883">
        <f>IF(H883=AI883,1,0)</f>
        <v>1</v>
      </c>
      <c r="AP883">
        <f>IF(AJ883=AA883,1,0)</f>
        <v>1</v>
      </c>
      <c r="AQ883" s="8">
        <f>COUNTIF($A$2:$A$1228,A883)</f>
        <v>2</v>
      </c>
      <c r="AR883">
        <f>VLOOKUP(A883,[1]Hoja3!$C$2:$AO$841,39,FALSE)</f>
        <v>2</v>
      </c>
      <c r="AS883" t="str">
        <f>A883 &amp; COUNTIF(A$2:A883,A883)</f>
        <v>0BG29475052</v>
      </c>
      <c r="AT883" s="10">
        <f>VLOOKUP(AS883,[1]Hoja3!$B$2:$AO$841,38,FALSE)</f>
        <v>0</v>
      </c>
      <c r="AU883" s="9">
        <f>IF(AR883&gt;AQ883,1,0)</f>
        <v>0</v>
      </c>
      <c r="AV883">
        <f>IF(P883="NA",2,IF(OR(F883="INSTALACION NUEVA",F883="Mantenimiento preventivo"),3,IF(AND(AB883&lt;AF883,AK883&lt;&gt;1),4,IF(AT883&gt;AE883,1,0))))</f>
        <v>0</v>
      </c>
    </row>
    <row r="884" spans="1:48" x14ac:dyDescent="0.25">
      <c r="A884" t="s">
        <v>538</v>
      </c>
      <c r="B884">
        <v>2019</v>
      </c>
      <c r="C884" t="s">
        <v>37</v>
      </c>
      <c r="D884" t="s">
        <v>38</v>
      </c>
      <c r="E884">
        <v>21</v>
      </c>
      <c r="F884" t="s">
        <v>40</v>
      </c>
      <c r="G884">
        <v>0</v>
      </c>
      <c r="H884" t="s">
        <v>45</v>
      </c>
      <c r="I884">
        <v>803</v>
      </c>
      <c r="J884">
        <v>1573</v>
      </c>
      <c r="K884">
        <v>0.2</v>
      </c>
      <c r="L884">
        <v>0.6</v>
      </c>
      <c r="M884">
        <v>0.8</v>
      </c>
      <c r="N884">
        <v>1.05</v>
      </c>
      <c r="O884">
        <v>1.1000000000000001</v>
      </c>
      <c r="P884">
        <v>1.1499999999999999</v>
      </c>
      <c r="Q884" t="s">
        <v>46</v>
      </c>
      <c r="R884">
        <v>4</v>
      </c>
      <c r="S884">
        <v>6</v>
      </c>
      <c r="T884" t="s">
        <v>47</v>
      </c>
      <c r="U884" t="s">
        <v>48</v>
      </c>
      <c r="V884" t="s">
        <v>73</v>
      </c>
      <c r="W884">
        <v>2019</v>
      </c>
      <c r="X884" t="s">
        <v>37</v>
      </c>
      <c r="Y884" t="s">
        <v>38</v>
      </c>
      <c r="Z884">
        <v>22</v>
      </c>
      <c r="AA884">
        <v>0</v>
      </c>
      <c r="AB884">
        <v>30</v>
      </c>
      <c r="AC884">
        <v>1.05</v>
      </c>
      <c r="AD884">
        <v>0</v>
      </c>
      <c r="AE884">
        <v>1651.65</v>
      </c>
      <c r="AF884" s="10">
        <f>VLOOKUP(AS884,[1]Hoja3!$B$2:$AO$841,17,FALSE)</f>
        <v>30</v>
      </c>
      <c r="AG884" s="10">
        <f>VLOOKUP(AS884,[1]Hoja3!$B$2:$AO$841,23,FALSE)</f>
        <v>1.05</v>
      </c>
      <c r="AH884" s="10">
        <f>VLOOKUP(AS884,[1]Hoja3!$B$2:$AO$841,28,FALSE)</f>
        <v>0</v>
      </c>
      <c r="AI884" s="10" t="str">
        <f>VLOOKUP(AS884,[1]Hoja3!$B$2:$AO$841,19,FALSE)</f>
        <v>Light Production Digital Business</v>
      </c>
      <c r="AJ884" s="10">
        <f>VLOOKUP(AS884,[1]Hoja3!$B$2:$AO$841,15,FALSE)</f>
        <v>0</v>
      </c>
      <c r="AK884">
        <f>IF(AE884=AY884,1,0)</f>
        <v>0</v>
      </c>
      <c r="AL884">
        <f>IF(AB884=AF884,1,0)</f>
        <v>1</v>
      </c>
      <c r="AM884">
        <f>IF(AC884=AG884,1,0)</f>
        <v>1</v>
      </c>
      <c r="AN884">
        <f>IF(AD884=AH884,1,0)</f>
        <v>1</v>
      </c>
      <c r="AO884">
        <f>IF(H884=AI884,1,0)</f>
        <v>1</v>
      </c>
      <c r="AP884">
        <f>IF(AJ884=AA884,1,0)</f>
        <v>1</v>
      </c>
      <c r="AQ884" s="8">
        <f>COUNTIF($A$2:$A$1228,A884)</f>
        <v>1</v>
      </c>
      <c r="AR884">
        <f>VLOOKUP(A884,[1]Hoja3!$C$2:$AO$841,39,FALSE)</f>
        <v>1</v>
      </c>
      <c r="AS884" t="str">
        <f>A884 &amp; COUNTIF(A$2:A884,A884)</f>
        <v>0BG29476271</v>
      </c>
      <c r="AT884" s="10">
        <f>VLOOKUP(AS884,[1]Hoja3!$B$2:$AO$841,38,FALSE)</f>
        <v>1651.6500000000003</v>
      </c>
      <c r="AU884" s="9">
        <f>IF(AR884&gt;AQ884,1,0)</f>
        <v>0</v>
      </c>
      <c r="AV884">
        <f>IF(P884="NA",2,IF(OR(F884="INSTALACION NUEVA",F884="Mantenimiento preventivo"),3,IF(AND(AB884&lt;AF884,AK884&lt;&gt;1),4,IF(AT884&gt;AE884,1,0))))</f>
        <v>0</v>
      </c>
    </row>
    <row r="885" spans="1:48" x14ac:dyDescent="0.25">
      <c r="A885" t="s">
        <v>540</v>
      </c>
      <c r="B885">
        <v>2019</v>
      </c>
      <c r="C885" t="s">
        <v>37</v>
      </c>
      <c r="D885" t="s">
        <v>38</v>
      </c>
      <c r="E885">
        <v>21</v>
      </c>
      <c r="F885" t="s">
        <v>44</v>
      </c>
      <c r="G885">
        <v>0</v>
      </c>
      <c r="H885" t="s">
        <v>58</v>
      </c>
      <c r="I885">
        <v>655</v>
      </c>
      <c r="J885">
        <v>1365</v>
      </c>
      <c r="K885">
        <v>0</v>
      </c>
      <c r="L885">
        <v>0</v>
      </c>
      <c r="M885">
        <v>0.6</v>
      </c>
      <c r="N885">
        <v>0.8</v>
      </c>
      <c r="O885">
        <v>1.05</v>
      </c>
      <c r="P885">
        <v>1.1000000000000001</v>
      </c>
      <c r="Q885" t="s">
        <v>46</v>
      </c>
      <c r="R885">
        <v>5</v>
      </c>
      <c r="S885">
        <v>9</v>
      </c>
      <c r="T885" t="s">
        <v>47</v>
      </c>
      <c r="U885" t="s">
        <v>45</v>
      </c>
      <c r="V885" t="s">
        <v>55</v>
      </c>
      <c r="W885">
        <v>2019</v>
      </c>
      <c r="X885" t="s">
        <v>37</v>
      </c>
      <c r="Y885" t="s">
        <v>38</v>
      </c>
      <c r="Z885">
        <v>22</v>
      </c>
      <c r="AA885">
        <v>0</v>
      </c>
      <c r="AB885">
        <v>41</v>
      </c>
      <c r="AC885">
        <v>0</v>
      </c>
      <c r="AD885">
        <v>0</v>
      </c>
      <c r="AE885">
        <v>1365</v>
      </c>
      <c r="AF885" s="10" t="e">
        <f>VLOOKUP(AS885,[1]Hoja3!$B$2:$AO$841,17,FALSE)</f>
        <v>#N/A</v>
      </c>
      <c r="AG885" s="10" t="e">
        <f>VLOOKUP(AS885,[1]Hoja3!$B$2:$AO$841,23,FALSE)</f>
        <v>#N/A</v>
      </c>
      <c r="AH885" s="10" t="e">
        <f>VLOOKUP(AS885,[1]Hoja3!$B$2:$AO$841,28,FALSE)</f>
        <v>#N/A</v>
      </c>
      <c r="AI885" s="10" t="e">
        <f>VLOOKUP(AS885,[1]Hoja3!$B$2:$AO$841,19,FALSE)</f>
        <v>#N/A</v>
      </c>
      <c r="AJ885" s="10"/>
      <c r="AK885">
        <f>IF(AE885=AY885,1,0)</f>
        <v>0</v>
      </c>
      <c r="AL885" t="e">
        <f>IF(AB885=AF885,1,0)</f>
        <v>#N/A</v>
      </c>
      <c r="AM885" t="e">
        <f>IF(AC885=AG885,1,0)</f>
        <v>#N/A</v>
      </c>
      <c r="AN885" t="e">
        <f>IF(AD885=AH885,1,0)</f>
        <v>#N/A</v>
      </c>
      <c r="AO885" t="e">
        <f>IF(H885=AI885,1,0)</f>
        <v>#N/A</v>
      </c>
      <c r="AQ885" s="8">
        <f>COUNTIF($A$2:$A$1228,A885)</f>
        <v>1</v>
      </c>
      <c r="AR885" t="e">
        <f>VLOOKUP(A885,[1]Hoja3!$C$2:$AO$841,39,FALSE)</f>
        <v>#N/A</v>
      </c>
      <c r="AS885" t="str">
        <f>A885 &amp; COUNTIF(A$2:A885,A885)</f>
        <v>0Y4X8218761</v>
      </c>
      <c r="AT885" s="10" t="e">
        <f>VLOOKUP(AS885,[1]Hoja3!$B$2:$AO$841,38,FALSE)</f>
        <v>#N/A</v>
      </c>
      <c r="AU885" s="9" t="e">
        <f>IF(AR885&gt;AQ885,1,0)</f>
        <v>#N/A</v>
      </c>
    </row>
    <row r="886" spans="1:48" x14ac:dyDescent="0.25">
      <c r="A886" t="s">
        <v>122</v>
      </c>
      <c r="B886">
        <v>2019</v>
      </c>
      <c r="C886" t="s">
        <v>37</v>
      </c>
      <c r="D886" t="s">
        <v>38</v>
      </c>
      <c r="E886">
        <v>22</v>
      </c>
      <c r="F886" t="s">
        <v>44</v>
      </c>
      <c r="G886">
        <v>0</v>
      </c>
      <c r="H886" t="s">
        <v>45</v>
      </c>
      <c r="I886">
        <v>803</v>
      </c>
      <c r="J886">
        <v>1573</v>
      </c>
      <c r="K886">
        <v>0.2</v>
      </c>
      <c r="L886">
        <v>0.6</v>
      </c>
      <c r="M886">
        <v>0.8</v>
      </c>
      <c r="N886">
        <v>1.05</v>
      </c>
      <c r="O886">
        <v>1.1000000000000001</v>
      </c>
      <c r="P886">
        <v>1.1499999999999999</v>
      </c>
      <c r="Q886" t="s">
        <v>46</v>
      </c>
      <c r="R886">
        <v>4</v>
      </c>
      <c r="S886">
        <v>6</v>
      </c>
      <c r="T886" t="s">
        <v>47</v>
      </c>
      <c r="U886" t="s">
        <v>48</v>
      </c>
      <c r="V886" t="s">
        <v>59</v>
      </c>
      <c r="W886">
        <v>2019</v>
      </c>
      <c r="X886" t="s">
        <v>37</v>
      </c>
      <c r="Y886" t="s">
        <v>38</v>
      </c>
      <c r="Z886">
        <v>22</v>
      </c>
      <c r="AA886">
        <v>0</v>
      </c>
      <c r="AB886">
        <v>21</v>
      </c>
      <c r="AC886">
        <v>0</v>
      </c>
      <c r="AD886">
        <v>0</v>
      </c>
      <c r="AE886">
        <v>1573</v>
      </c>
      <c r="AF886" s="10" t="e">
        <f>VLOOKUP(AS886,[1]Hoja3!$B$2:$AO$841,17,FALSE)</f>
        <v>#N/A</v>
      </c>
      <c r="AG886" s="10" t="e">
        <f>VLOOKUP(AS886,[1]Hoja3!$B$2:$AO$841,23,FALSE)</f>
        <v>#N/A</v>
      </c>
      <c r="AH886" s="10" t="e">
        <f>VLOOKUP(AS886,[1]Hoja3!$B$2:$AO$841,28,FALSE)</f>
        <v>#N/A</v>
      </c>
      <c r="AI886" s="10" t="e">
        <f>VLOOKUP(AS886,[1]Hoja3!$B$2:$AO$841,19,FALSE)</f>
        <v>#N/A</v>
      </c>
      <c r="AJ886" s="10"/>
      <c r="AK886">
        <f>IF(AE886=AY886,1,0)</f>
        <v>0</v>
      </c>
      <c r="AL886" t="e">
        <f>IF(AB886=AF886,1,0)</f>
        <v>#N/A</v>
      </c>
      <c r="AM886" t="e">
        <f>IF(AC886=AG886,1,0)</f>
        <v>#N/A</v>
      </c>
      <c r="AN886" t="e">
        <f>IF(AD886=AH886,1,0)</f>
        <v>#N/A</v>
      </c>
      <c r="AO886" t="e">
        <f>IF(H886=AI886,1,0)</f>
        <v>#N/A</v>
      </c>
      <c r="AQ886" s="8">
        <f>COUNTIF($A$2:$A$1228,A886)</f>
        <v>3</v>
      </c>
      <c r="AR886" t="e">
        <f>VLOOKUP(A886,[1]Hoja3!$C$2:$AO$841,39,FALSE)</f>
        <v>#N/A</v>
      </c>
      <c r="AS886" t="str">
        <f>A886 &amp; COUNTIF(A$2:A886,A886)</f>
        <v>0BG29516762</v>
      </c>
      <c r="AT886" s="10" t="e">
        <f>VLOOKUP(AS886,[1]Hoja3!$B$2:$AO$841,38,FALSE)</f>
        <v>#N/A</v>
      </c>
      <c r="AU886" s="9" t="e">
        <f>IF(AR886&gt;AQ886,1,0)</f>
        <v>#N/A</v>
      </c>
    </row>
    <row r="887" spans="1:48" x14ac:dyDescent="0.25">
      <c r="A887" t="s">
        <v>551</v>
      </c>
      <c r="B887">
        <v>2019</v>
      </c>
      <c r="C887" t="s">
        <v>37</v>
      </c>
      <c r="D887" t="s">
        <v>38</v>
      </c>
      <c r="E887">
        <v>22</v>
      </c>
      <c r="F887" t="s">
        <v>40</v>
      </c>
      <c r="G887">
        <v>1.5</v>
      </c>
      <c r="H887" t="s">
        <v>54</v>
      </c>
      <c r="I887">
        <v>803</v>
      </c>
      <c r="J887">
        <v>1573</v>
      </c>
      <c r="K887">
        <v>0.2</v>
      </c>
      <c r="L887">
        <v>0.6</v>
      </c>
      <c r="M887">
        <v>0.8</v>
      </c>
      <c r="N887">
        <v>1.05</v>
      </c>
      <c r="O887">
        <v>1.1000000000000001</v>
      </c>
      <c r="P887">
        <v>1.1499999999999999</v>
      </c>
      <c r="Q887" t="s">
        <v>46</v>
      </c>
      <c r="R887">
        <v>4</v>
      </c>
      <c r="S887">
        <v>6</v>
      </c>
      <c r="T887" t="s">
        <v>47</v>
      </c>
      <c r="U887" t="s">
        <v>54</v>
      </c>
      <c r="V887" t="s">
        <v>73</v>
      </c>
      <c r="W887">
        <v>2019</v>
      </c>
      <c r="X887" t="s">
        <v>37</v>
      </c>
      <c r="Y887" t="s">
        <v>38</v>
      </c>
      <c r="Z887">
        <v>25</v>
      </c>
      <c r="AA887">
        <v>0</v>
      </c>
      <c r="AB887">
        <v>45</v>
      </c>
      <c r="AC887">
        <v>1.1000000000000001</v>
      </c>
      <c r="AD887">
        <v>0.375</v>
      </c>
      <c r="AE887">
        <v>1730.3</v>
      </c>
      <c r="AF887" s="10">
        <f>VLOOKUP(AS887,[1]Hoja3!$B$2:$AO$841,17,FALSE)</f>
        <v>43</v>
      </c>
      <c r="AG887" s="10">
        <f>VLOOKUP(AS887,[1]Hoja3!$B$2:$AO$841,23,FALSE)</f>
        <v>1.1000000000000001</v>
      </c>
      <c r="AH887" s="10">
        <f>VLOOKUP(AS887,[1]Hoja3!$B$2:$AO$841,28,FALSE)</f>
        <v>0.375</v>
      </c>
      <c r="AI887" s="10" t="str">
        <f>VLOOKUP(AS887,[1]Hoja3!$B$2:$AO$841,19,FALSE)</f>
        <v>Entry Production Color Low/Mid</v>
      </c>
      <c r="AJ887" s="10">
        <f>VLOOKUP(AS887,[1]Hoja3!$B$2:$AO$841,15,FALSE)</f>
        <v>0</v>
      </c>
      <c r="AK887">
        <f>IF(AE887=AY887,1,0)</f>
        <v>0</v>
      </c>
      <c r="AL887">
        <f>IF(AB887=AF887,1,0)</f>
        <v>0</v>
      </c>
      <c r="AM887">
        <f>IF(AC887=AG887,1,0)</f>
        <v>1</v>
      </c>
      <c r="AN887">
        <f>IF(AD887=AH887,1,0)</f>
        <v>1</v>
      </c>
      <c r="AO887">
        <f>IF(H887=AI887,1,0)</f>
        <v>1</v>
      </c>
      <c r="AP887">
        <f>IF(AJ887=AA887,1,0)</f>
        <v>1</v>
      </c>
      <c r="AQ887" s="8">
        <f>COUNTIF($A$2:$A$1228,A887)</f>
        <v>1</v>
      </c>
      <c r="AR887">
        <f>VLOOKUP(A887,[1]Hoja3!$C$2:$AO$841,39,FALSE)</f>
        <v>1</v>
      </c>
      <c r="AS887" t="str">
        <f>A887 &amp; COUNTIF(A$2:A887,A887)</f>
        <v>0E2B6636791</v>
      </c>
      <c r="AT887" s="10">
        <f>VLOOKUP(AS887,[1]Hoja3!$B$2:$AO$841,38,FALSE)</f>
        <v>1730.3000000000004</v>
      </c>
      <c r="AU887" s="9">
        <f>IF(AR887&gt;AQ887,1,0)</f>
        <v>0</v>
      </c>
      <c r="AV887">
        <f>IF(P887="NA",2,IF(OR(F887="INSTALACION NUEVA",F887="Mantenimiento preventivo"),3,IF(AND(AB887&lt;AF887,AK887&lt;&gt;1),4,IF(AT887&gt;AE887,1,0))))</f>
        <v>0</v>
      </c>
    </row>
    <row r="888" spans="1:48" x14ac:dyDescent="0.25">
      <c r="A888" t="s">
        <v>554</v>
      </c>
      <c r="B888">
        <v>2019</v>
      </c>
      <c r="C888" t="s">
        <v>37</v>
      </c>
      <c r="D888" t="s">
        <v>38</v>
      </c>
      <c r="E888">
        <v>22</v>
      </c>
      <c r="F888" t="s">
        <v>40</v>
      </c>
      <c r="G888">
        <v>0.1833333</v>
      </c>
      <c r="H888" t="s">
        <v>58</v>
      </c>
      <c r="I888">
        <v>655</v>
      </c>
      <c r="J888">
        <v>1365</v>
      </c>
      <c r="K888">
        <v>0</v>
      </c>
      <c r="L888">
        <v>0</v>
      </c>
      <c r="M888">
        <v>0.6</v>
      </c>
      <c r="N888">
        <v>0.8</v>
      </c>
      <c r="O888">
        <v>1.05</v>
      </c>
      <c r="P888">
        <v>1.1000000000000001</v>
      </c>
      <c r="Q888" t="s">
        <v>46</v>
      </c>
      <c r="R888">
        <v>5</v>
      </c>
      <c r="S888">
        <v>9</v>
      </c>
      <c r="T888" t="s">
        <v>47</v>
      </c>
      <c r="U888" t="s">
        <v>58</v>
      </c>
      <c r="V888" t="s">
        <v>55</v>
      </c>
      <c r="W888">
        <v>2019</v>
      </c>
      <c r="X888" t="s">
        <v>37</v>
      </c>
      <c r="Y888" t="s">
        <v>38</v>
      </c>
      <c r="Z888">
        <v>22</v>
      </c>
      <c r="AA888">
        <v>0</v>
      </c>
      <c r="AB888">
        <v>84</v>
      </c>
      <c r="AC888">
        <v>1.1000000000000001</v>
      </c>
      <c r="AD888">
        <v>3.6666659999999997E-2</v>
      </c>
      <c r="AE888">
        <v>1501.5</v>
      </c>
      <c r="AF888" s="10">
        <f>VLOOKUP(AS888,[1]Hoja3!$B$2:$AO$841,17,FALSE)</f>
        <v>81</v>
      </c>
      <c r="AG888" s="10">
        <f>VLOOKUP(AS888,[1]Hoja3!$B$2:$AO$841,23,FALSE)</f>
        <v>1.1000000000000001</v>
      </c>
      <c r="AH888" s="10">
        <f>VLOOKUP(AS888,[1]Hoja3!$B$2:$AO$841,28,FALSE)</f>
        <v>0</v>
      </c>
      <c r="AI888" s="10" t="str">
        <f>VLOOKUP(AS888,[1]Hoja3!$B$2:$AO$841,19,FALSE)</f>
        <v>Departmental Digital</v>
      </c>
      <c r="AJ888" s="10">
        <f>VLOOKUP(AS888,[1]Hoja3!$B$2:$AO$841,15,FALSE)</f>
        <v>0</v>
      </c>
      <c r="AK888">
        <f>IF(AE888=AY888,1,0)</f>
        <v>0</v>
      </c>
      <c r="AL888">
        <f>IF(AB888=AF888,1,0)</f>
        <v>0</v>
      </c>
      <c r="AM888">
        <f>IF(AC888=AG888,1,0)</f>
        <v>1</v>
      </c>
      <c r="AN888">
        <f>IF(AD888=AH888,1,0)</f>
        <v>0</v>
      </c>
      <c r="AO888">
        <f>IF(H888=AI888,1,0)</f>
        <v>1</v>
      </c>
      <c r="AP888">
        <f>IF(AJ888=AA888,1,0)</f>
        <v>1</v>
      </c>
      <c r="AQ888" s="8">
        <f>COUNTIF($A$2:$A$1228,A888)</f>
        <v>1</v>
      </c>
      <c r="AR888">
        <f>VLOOKUP(A888,[1]Hoja3!$C$2:$AO$841,39,FALSE)</f>
        <v>1</v>
      </c>
      <c r="AS888" t="str">
        <f>A888 &amp; COUNTIF(A$2:A888,A888)</f>
        <v>0X767038161</v>
      </c>
      <c r="AT888" s="10">
        <f>VLOOKUP(AS888,[1]Hoja3!$B$2:$AO$841,38,FALSE)</f>
        <v>1501.5000000000002</v>
      </c>
      <c r="AU888" s="9">
        <f>IF(AR888&gt;AQ888,1,0)</f>
        <v>0</v>
      </c>
      <c r="AV888">
        <f>IF(P888="NA",2,IF(OR(F888="INSTALACION NUEVA",F888="Mantenimiento preventivo"),3,IF(AND(AB888&lt;AF888,AK888&lt;&gt;1),4,IF(AT888&gt;AE888,1,0))))</f>
        <v>0</v>
      </c>
    </row>
    <row r="889" spans="1:48" x14ac:dyDescent="0.25">
      <c r="A889" t="s">
        <v>555</v>
      </c>
      <c r="B889">
        <v>2019</v>
      </c>
      <c r="C889" t="s">
        <v>37</v>
      </c>
      <c r="D889" t="s">
        <v>38</v>
      </c>
      <c r="E889">
        <v>22</v>
      </c>
      <c r="F889" t="s">
        <v>40</v>
      </c>
      <c r="G889">
        <v>1.066667</v>
      </c>
      <c r="H889" t="s">
        <v>116</v>
      </c>
      <c r="I889">
        <v>655</v>
      </c>
      <c r="J889">
        <v>1365</v>
      </c>
      <c r="K889">
        <v>0</v>
      </c>
      <c r="L889">
        <v>0</v>
      </c>
      <c r="M889">
        <v>0.6</v>
      </c>
      <c r="N889">
        <v>0.8</v>
      </c>
      <c r="O889">
        <v>1.05</v>
      </c>
      <c r="P889">
        <v>1.1000000000000001</v>
      </c>
      <c r="Q889" t="s">
        <v>46</v>
      </c>
      <c r="R889">
        <v>5</v>
      </c>
      <c r="S889">
        <v>9</v>
      </c>
      <c r="T889" t="s">
        <v>47</v>
      </c>
      <c r="U889" t="s">
        <v>58</v>
      </c>
      <c r="V889" t="s">
        <v>130</v>
      </c>
      <c r="W889">
        <v>2019</v>
      </c>
      <c r="X889" t="s">
        <v>37</v>
      </c>
      <c r="Y889" t="s">
        <v>38</v>
      </c>
      <c r="Z889">
        <v>23</v>
      </c>
      <c r="AA889">
        <v>0</v>
      </c>
      <c r="AB889">
        <v>48</v>
      </c>
      <c r="AC889">
        <v>1.05</v>
      </c>
      <c r="AD889">
        <v>0.21333340000000001</v>
      </c>
      <c r="AE889">
        <v>1433.25</v>
      </c>
      <c r="AF889" s="10">
        <f>VLOOKUP(AS889,[1]Hoja3!$B$2:$AO$841,17,FALSE)</f>
        <v>48</v>
      </c>
      <c r="AG889" s="10">
        <f>VLOOKUP(AS889,[1]Hoja3!$B$2:$AO$841,23,FALSE)</f>
        <v>1.05</v>
      </c>
      <c r="AH889" s="10">
        <f>VLOOKUP(AS889,[1]Hoja3!$B$2:$AO$841,28,FALSE)</f>
        <v>0.26</v>
      </c>
      <c r="AI889" s="10" t="str">
        <f>VLOOKUP(AS889,[1]Hoja3!$B$2:$AO$841,19,FALSE)</f>
        <v>Office Digital</v>
      </c>
      <c r="AJ889" s="10">
        <f>VLOOKUP(AS889,[1]Hoja3!$B$2:$AO$841,15,FALSE)</f>
        <v>0</v>
      </c>
      <c r="AK889">
        <f>IF(AE889=AY889,1,0)</f>
        <v>0</v>
      </c>
      <c r="AL889">
        <f>IF(AB889=AF889,1,0)</f>
        <v>1</v>
      </c>
      <c r="AM889">
        <f>IF(AC889=AG889,1,0)</f>
        <v>1</v>
      </c>
      <c r="AN889">
        <f>IF(AD889=AH889,1,0)</f>
        <v>0</v>
      </c>
      <c r="AO889">
        <f>IF(H889=AI889,1,0)</f>
        <v>1</v>
      </c>
      <c r="AP889">
        <f>IF(AJ889=AA889,1,0)</f>
        <v>1</v>
      </c>
      <c r="AQ889" s="8">
        <f>COUNTIF($A$2:$A$1228,A889)</f>
        <v>1</v>
      </c>
      <c r="AR889">
        <f>VLOOKUP(A889,[1]Hoja3!$C$2:$AO$841,39,FALSE)</f>
        <v>1</v>
      </c>
      <c r="AS889" t="str">
        <f>A889 &amp; COUNTIF(A$2:A889,A889)</f>
        <v>0X767078361</v>
      </c>
      <c r="AT889" s="10">
        <f>VLOOKUP(AS889,[1]Hoja3!$B$2:$AO$841,38,FALSE)</f>
        <v>1433.25</v>
      </c>
      <c r="AU889" s="9">
        <f>IF(AR889&gt;AQ889,1,0)</f>
        <v>0</v>
      </c>
      <c r="AV889">
        <f>IF(P889="NA",2,IF(OR(F889="INSTALACION NUEVA",F889="Mantenimiento preventivo"),3,IF(AND(AB889&lt;AF889,AK889&lt;&gt;1),4,IF(AT889&gt;AE889,1,0))))</f>
        <v>0</v>
      </c>
    </row>
    <row r="890" spans="1:48" x14ac:dyDescent="0.25">
      <c r="A890" t="s">
        <v>136</v>
      </c>
      <c r="B890">
        <v>2019</v>
      </c>
      <c r="C890" t="s">
        <v>37</v>
      </c>
      <c r="D890" t="s">
        <v>38</v>
      </c>
      <c r="E890">
        <v>22</v>
      </c>
      <c r="F890" t="s">
        <v>44</v>
      </c>
      <c r="G890">
        <v>0</v>
      </c>
      <c r="H890" t="s">
        <v>66</v>
      </c>
      <c r="I890">
        <v>468</v>
      </c>
      <c r="J890">
        <v>715</v>
      </c>
      <c r="K890">
        <v>0</v>
      </c>
      <c r="L890">
        <v>0</v>
      </c>
      <c r="M890">
        <v>0</v>
      </c>
      <c r="N890">
        <v>0.6</v>
      </c>
      <c r="O890">
        <v>0.8</v>
      </c>
      <c r="P890">
        <v>1.05</v>
      </c>
      <c r="Q890" t="s">
        <v>46</v>
      </c>
      <c r="R890">
        <v>5</v>
      </c>
      <c r="S890">
        <v>9</v>
      </c>
      <c r="T890" t="s">
        <v>47</v>
      </c>
      <c r="U890" t="s">
        <v>58</v>
      </c>
      <c r="V890" t="s">
        <v>55</v>
      </c>
      <c r="W890">
        <v>2019</v>
      </c>
      <c r="X890" t="s">
        <v>37</v>
      </c>
      <c r="Y890" t="s">
        <v>38</v>
      </c>
      <c r="Z890">
        <v>22</v>
      </c>
      <c r="AA890">
        <v>0</v>
      </c>
      <c r="AB890">
        <v>19</v>
      </c>
      <c r="AC890">
        <v>0</v>
      </c>
      <c r="AD890">
        <v>0</v>
      </c>
      <c r="AE890">
        <v>715</v>
      </c>
      <c r="AF890" s="10" t="e">
        <f>VLOOKUP(AS890,[1]Hoja3!$B$2:$AO$841,17,FALSE)</f>
        <v>#N/A</v>
      </c>
      <c r="AG890" s="10" t="e">
        <f>VLOOKUP(AS890,[1]Hoja3!$B$2:$AO$841,23,FALSE)</f>
        <v>#N/A</v>
      </c>
      <c r="AH890" s="10" t="e">
        <f>VLOOKUP(AS890,[1]Hoja3!$B$2:$AO$841,28,FALSE)</f>
        <v>#N/A</v>
      </c>
      <c r="AI890" s="10" t="e">
        <f>VLOOKUP(AS890,[1]Hoja3!$B$2:$AO$841,19,FALSE)</f>
        <v>#N/A</v>
      </c>
      <c r="AJ890" s="10"/>
      <c r="AK890">
        <f>IF(AE890=AY890,1,0)</f>
        <v>0</v>
      </c>
      <c r="AL890" t="e">
        <f>IF(AB890=AF890,1,0)</f>
        <v>#N/A</v>
      </c>
      <c r="AM890" t="e">
        <f>IF(AC890=AG890,1,0)</f>
        <v>#N/A</v>
      </c>
      <c r="AN890" t="e">
        <f>IF(AD890=AH890,1,0)</f>
        <v>#N/A</v>
      </c>
      <c r="AO890" t="e">
        <f>IF(H890=AI890,1,0)</f>
        <v>#N/A</v>
      </c>
      <c r="AQ890" s="8">
        <f>COUNTIF($A$2:$A$1228,A890)</f>
        <v>2</v>
      </c>
      <c r="AR890">
        <f>VLOOKUP(A890,[1]Hoja3!$C$2:$AO$841,39,FALSE)</f>
        <v>1</v>
      </c>
      <c r="AS890" t="str">
        <f>A890 &amp; COUNTIF(A$2:A890,A890)</f>
        <v>0RXD1090692</v>
      </c>
      <c r="AT890" s="10" t="e">
        <f>VLOOKUP(AS890,[1]Hoja3!$B$2:$AO$841,38,FALSE)</f>
        <v>#N/A</v>
      </c>
      <c r="AU890" s="9">
        <f>IF(AR890&gt;AQ890,1,0)</f>
        <v>0</v>
      </c>
    </row>
    <row r="891" spans="1:48" x14ac:dyDescent="0.25">
      <c r="A891" t="s">
        <v>189</v>
      </c>
      <c r="B891">
        <v>2019</v>
      </c>
      <c r="C891" t="s">
        <v>37</v>
      </c>
      <c r="D891" t="s">
        <v>38</v>
      </c>
      <c r="E891">
        <v>22</v>
      </c>
      <c r="F891" t="s">
        <v>40</v>
      </c>
      <c r="G891">
        <v>10.283329999999999</v>
      </c>
      <c r="H891" t="s">
        <v>58</v>
      </c>
      <c r="I891">
        <v>655</v>
      </c>
      <c r="J891">
        <v>1365</v>
      </c>
      <c r="K891">
        <v>0</v>
      </c>
      <c r="L891">
        <v>0</v>
      </c>
      <c r="M891">
        <v>0.6</v>
      </c>
      <c r="N891">
        <v>0.8</v>
      </c>
      <c r="O891">
        <v>1.05</v>
      </c>
      <c r="P891">
        <v>1.1000000000000001</v>
      </c>
      <c r="Q891" t="s">
        <v>46</v>
      </c>
      <c r="R891">
        <v>5</v>
      </c>
      <c r="S891">
        <v>9</v>
      </c>
      <c r="T891" t="s">
        <v>85</v>
      </c>
      <c r="U891" t="s">
        <v>58</v>
      </c>
      <c r="V891" t="s">
        <v>80</v>
      </c>
      <c r="W891">
        <v>2019</v>
      </c>
      <c r="X891" t="s">
        <v>37</v>
      </c>
      <c r="Y891" t="s">
        <v>38</v>
      </c>
      <c r="Z891">
        <v>23</v>
      </c>
      <c r="AA891">
        <v>0</v>
      </c>
      <c r="AB891">
        <v>20</v>
      </c>
      <c r="AC891">
        <v>0.8</v>
      </c>
      <c r="AD891">
        <v>1.14259222222222</v>
      </c>
      <c r="AE891">
        <v>1043.3404041666699</v>
      </c>
      <c r="AF891" s="10">
        <f>VLOOKUP(AS891,[1]Hoja3!$B$2:$AO$841,17,FALSE)</f>
        <v>20</v>
      </c>
      <c r="AG891" s="10">
        <f>VLOOKUP(AS891,[1]Hoja3!$B$2:$AO$841,23,FALSE)</f>
        <v>0.8</v>
      </c>
      <c r="AH891" s="10">
        <f>VLOOKUP(AS891,[1]Hoja3!$B$2:$AO$841,28,FALSE)</f>
        <v>1.6833333333333333</v>
      </c>
      <c r="AI891" s="10" t="str">
        <f>VLOOKUP(AS891,[1]Hoja3!$B$2:$AO$841,19,FALSE)</f>
        <v>Departmental Digital</v>
      </c>
      <c r="AJ891" s="10">
        <f>VLOOKUP(AS891,[1]Hoja3!$B$2:$AO$841,15,FALSE)</f>
        <v>0</v>
      </c>
      <c r="AK891">
        <f>IF(AE891=AY891,1,0)</f>
        <v>0</v>
      </c>
      <c r="AL891">
        <f>IF(AB891=AF891,1,0)</f>
        <v>1</v>
      </c>
      <c r="AM891">
        <f>IF(AC891=AG891,1,0)</f>
        <v>1</v>
      </c>
      <c r="AN891">
        <f>IF(AD891=AH891,1,0)</f>
        <v>0</v>
      </c>
      <c r="AO891">
        <f>IF(H891=AI891,1,0)</f>
        <v>1</v>
      </c>
      <c r="AP891">
        <f>IF(AJ891=AA891,1,0)</f>
        <v>1</v>
      </c>
      <c r="AQ891" s="8">
        <f>COUNTIF($A$2:$A$1228,A891)</f>
        <v>2</v>
      </c>
      <c r="AR891">
        <f>VLOOKUP(A891,[1]Hoja3!$C$2:$AO$841,39,FALSE)</f>
        <v>2</v>
      </c>
      <c r="AS891" t="str">
        <f>A891 &amp; COUNTIF(A$2:A891,A891)</f>
        <v>0XEL5627322</v>
      </c>
      <c r="AT891" s="10">
        <f>VLOOKUP(AS891,[1]Hoja3!$B$2:$AO$841,38,FALSE)</f>
        <v>1092</v>
      </c>
      <c r="AU891" s="9">
        <f>IF(AR891&gt;AQ891,1,0)</f>
        <v>0</v>
      </c>
      <c r="AV891">
        <f>IF(P891="NA",2,IF(OR(F891="INSTALACION NUEVA",F891="Mantenimiento preventivo"),3,IF(AND(AB891&lt;AF891,AK891&lt;&gt;1),4,IF(AT891&gt;AE891,1,0))))</f>
        <v>1</v>
      </c>
    </row>
    <row r="892" spans="1:48" x14ac:dyDescent="0.25">
      <c r="A892" t="s">
        <v>546</v>
      </c>
      <c r="B892">
        <v>2019</v>
      </c>
      <c r="C892" t="s">
        <v>37</v>
      </c>
      <c r="D892" t="s">
        <v>38</v>
      </c>
      <c r="E892">
        <v>22</v>
      </c>
      <c r="F892" t="s">
        <v>40</v>
      </c>
      <c r="G892">
        <v>7.65</v>
      </c>
      <c r="H892" t="s">
        <v>45</v>
      </c>
      <c r="I892">
        <v>803</v>
      </c>
      <c r="J892">
        <v>1573</v>
      </c>
      <c r="K892">
        <v>0.2</v>
      </c>
      <c r="L892">
        <v>0.6</v>
      </c>
      <c r="M892">
        <v>0.8</v>
      </c>
      <c r="N892">
        <v>1.05</v>
      </c>
      <c r="O892">
        <v>1.1000000000000001</v>
      </c>
      <c r="P892">
        <v>1.1499999999999999</v>
      </c>
      <c r="Q892" t="s">
        <v>46</v>
      </c>
      <c r="R892">
        <v>4</v>
      </c>
      <c r="S892">
        <v>6</v>
      </c>
      <c r="T892" t="s">
        <v>85</v>
      </c>
      <c r="U892" t="s">
        <v>48</v>
      </c>
      <c r="V892" t="s">
        <v>80</v>
      </c>
      <c r="W892">
        <v>2019</v>
      </c>
      <c r="X892" t="s">
        <v>37</v>
      </c>
      <c r="Y892" t="s">
        <v>38</v>
      </c>
      <c r="Z892">
        <v>25</v>
      </c>
      <c r="AA892">
        <v>0</v>
      </c>
      <c r="AB892">
        <v>34</v>
      </c>
      <c r="AC892">
        <v>1.1000000000000001</v>
      </c>
      <c r="AD892">
        <v>1.2749999999999999</v>
      </c>
      <c r="AE892">
        <v>1622.15625</v>
      </c>
      <c r="AF892" s="10">
        <f>VLOOKUP(AS892,[1]Hoja3!$B$2:$AO$841,17,FALSE)</f>
        <v>42</v>
      </c>
      <c r="AG892" s="10">
        <f>VLOOKUP(AS892,[1]Hoja3!$B$2:$AO$841,23,FALSE)</f>
        <v>1.1000000000000001</v>
      </c>
      <c r="AH892" s="10">
        <f>VLOOKUP(AS892,[1]Hoja3!$B$2:$AO$841,28,FALSE)</f>
        <v>1.9216666666666666</v>
      </c>
      <c r="AI892" s="10" t="str">
        <f>VLOOKUP(AS892,[1]Hoja3!$B$2:$AO$841,19,FALSE)</f>
        <v>Light Production Digital Business</v>
      </c>
      <c r="AJ892" s="10">
        <f>VLOOKUP(AS892,[1]Hoja3!$B$2:$AO$841,15,FALSE)</f>
        <v>0</v>
      </c>
      <c r="AK892">
        <f>IF(AE892=AY892,1,0)</f>
        <v>0</v>
      </c>
      <c r="AL892">
        <f>IF(AB892=AF892,1,0)</f>
        <v>0</v>
      </c>
      <c r="AM892">
        <f>IF(AC892=AG892,1,0)</f>
        <v>1</v>
      </c>
      <c r="AN892">
        <f>IF(AD892=AH892,1,0)</f>
        <v>0</v>
      </c>
      <c r="AO892">
        <f>IF(H892=AI892,1,0)</f>
        <v>1</v>
      </c>
      <c r="AP892">
        <f>IF(AJ892=AA892,1,0)</f>
        <v>1</v>
      </c>
      <c r="AQ892" s="8">
        <f>COUNTIF($A$2:$A$1228,A892)</f>
        <v>1</v>
      </c>
      <c r="AR892">
        <f>VLOOKUP(A892,[1]Hoja3!$C$2:$AO$841,39,FALSE)</f>
        <v>1</v>
      </c>
      <c r="AS892" t="str">
        <f>A892 &amp; COUNTIF(A$2:A892,A892)</f>
        <v>0BG29396611</v>
      </c>
      <c r="AT892" s="10">
        <f>VLOOKUP(AS892,[1]Hoja3!$B$2:$AO$841,38,FALSE)</f>
        <v>1730.3000000000004</v>
      </c>
      <c r="AU892" s="9">
        <f>IF(AR892&gt;AQ892,1,0)</f>
        <v>0</v>
      </c>
      <c r="AV892">
        <f>IF(P892="NA",2,IF(OR(F892="INSTALACION NUEVA",F892="Mantenimiento preventivo"),3,IF(AND(AB892&lt;AF892,AK892&lt;&gt;1),4,IF(AT892&gt;AE892,1,0))))</f>
        <v>4</v>
      </c>
    </row>
    <row r="893" spans="1:48" x14ac:dyDescent="0.25">
      <c r="A893" t="s">
        <v>455</v>
      </c>
      <c r="B893">
        <v>2019</v>
      </c>
      <c r="C893" t="s">
        <v>37</v>
      </c>
      <c r="D893" t="s">
        <v>38</v>
      </c>
      <c r="E893">
        <v>22</v>
      </c>
      <c r="F893" t="s">
        <v>40</v>
      </c>
      <c r="G893">
        <v>2.6833330000000002</v>
      </c>
      <c r="H893" t="s">
        <v>45</v>
      </c>
      <c r="I893">
        <v>803</v>
      </c>
      <c r="J893">
        <v>1573</v>
      </c>
      <c r="K893">
        <v>0.2</v>
      </c>
      <c r="L893">
        <v>0.6</v>
      </c>
      <c r="M893">
        <v>0.8</v>
      </c>
      <c r="N893">
        <v>1.05</v>
      </c>
      <c r="O893">
        <v>1.1000000000000001</v>
      </c>
      <c r="P893">
        <v>1.1499999999999999</v>
      </c>
      <c r="Q893" t="s">
        <v>46</v>
      </c>
      <c r="R893">
        <v>4</v>
      </c>
      <c r="S893">
        <v>6</v>
      </c>
      <c r="T893" t="s">
        <v>47</v>
      </c>
      <c r="U893" t="s">
        <v>48</v>
      </c>
      <c r="V893" t="s">
        <v>42</v>
      </c>
      <c r="W893">
        <v>2019</v>
      </c>
      <c r="X893" t="s">
        <v>37</v>
      </c>
      <c r="Y893" t="s">
        <v>38</v>
      </c>
      <c r="Z893">
        <v>22</v>
      </c>
      <c r="AA893">
        <v>0</v>
      </c>
      <c r="AB893">
        <v>10</v>
      </c>
      <c r="AC893">
        <v>0.8</v>
      </c>
      <c r="AD893">
        <v>0.67083325000000005</v>
      </c>
      <c r="AE893">
        <v>1258.4000000000001</v>
      </c>
      <c r="AF893" s="10">
        <f>VLOOKUP(AS893,[1]Hoja3!$B$2:$AO$841,17,FALSE)</f>
        <v>7</v>
      </c>
      <c r="AG893" s="10">
        <f>VLOOKUP(AS893,[1]Hoja3!$B$2:$AO$841,23,FALSE)</f>
        <v>0.8</v>
      </c>
      <c r="AH893" s="10">
        <f>VLOOKUP(AS893,[1]Hoja3!$B$2:$AO$841,28,FALSE)</f>
        <v>1</v>
      </c>
      <c r="AI893" s="10" t="str">
        <f>VLOOKUP(AS893,[1]Hoja3!$B$2:$AO$841,19,FALSE)</f>
        <v>Light Production Digital Business</v>
      </c>
      <c r="AJ893" s="10">
        <f>VLOOKUP(AS893,[1]Hoja3!$B$2:$AO$841,15,FALSE)</f>
        <v>0</v>
      </c>
      <c r="AK893">
        <f>IF(AE893=AY893,1,0)</f>
        <v>0</v>
      </c>
      <c r="AL893">
        <f>IF(AB893=AF893,1,0)</f>
        <v>0</v>
      </c>
      <c r="AM893">
        <f>IF(AC893=AG893,1,0)</f>
        <v>1</v>
      </c>
      <c r="AN893">
        <f>IF(AD893=AH893,1,0)</f>
        <v>0</v>
      </c>
      <c r="AO893">
        <f>IF(H893=AI893,1,0)</f>
        <v>1</v>
      </c>
      <c r="AP893">
        <f>IF(AJ893=AA893,1,0)</f>
        <v>1</v>
      </c>
      <c r="AQ893" s="8">
        <f>COUNTIF($A$2:$A$1228,A893)</f>
        <v>2</v>
      </c>
      <c r="AR893">
        <f>VLOOKUP(A893,[1]Hoja3!$C$2:$AO$841,39,FALSE)</f>
        <v>2</v>
      </c>
      <c r="AS893" t="str">
        <f>A893 &amp; COUNTIF(A$2:A893,A893)</f>
        <v>0BG09723502</v>
      </c>
      <c r="AT893" s="10">
        <f>VLOOKUP(AS893,[1]Hoja3!$B$2:$AO$841,38,FALSE)</f>
        <v>1258.4000000000003</v>
      </c>
      <c r="AU893" s="9">
        <f>IF(AR893&gt;AQ893,1,0)</f>
        <v>0</v>
      </c>
      <c r="AV893">
        <f>IF(P893="NA",2,IF(OR(F893="INSTALACION NUEVA",F893="Mantenimiento preventivo"),3,IF(AND(AB893&lt;AF893,AK893&lt;&gt;1),4,IF(AT893&gt;AE893,1,0))))</f>
        <v>0</v>
      </c>
    </row>
    <row r="894" spans="1:48" x14ac:dyDescent="0.25">
      <c r="A894" t="s">
        <v>541</v>
      </c>
      <c r="B894">
        <v>2019</v>
      </c>
      <c r="C894" t="s">
        <v>37</v>
      </c>
      <c r="D894" t="s">
        <v>38</v>
      </c>
      <c r="E894">
        <v>22</v>
      </c>
      <c r="F894" t="s">
        <v>40</v>
      </c>
      <c r="G894">
        <v>1.75</v>
      </c>
      <c r="H894" t="s">
        <v>58</v>
      </c>
      <c r="I894">
        <v>655</v>
      </c>
      <c r="J894">
        <v>1365</v>
      </c>
      <c r="K894">
        <v>0</v>
      </c>
      <c r="L894">
        <v>0</v>
      </c>
      <c r="M894">
        <v>0.6</v>
      </c>
      <c r="N894">
        <v>0.8</v>
      </c>
      <c r="O894">
        <v>1.05</v>
      </c>
      <c r="P894">
        <v>1.1000000000000001</v>
      </c>
      <c r="Q894" t="s">
        <v>46</v>
      </c>
      <c r="R894">
        <v>5</v>
      </c>
      <c r="S894">
        <v>9</v>
      </c>
      <c r="T894" t="s">
        <v>47</v>
      </c>
      <c r="U894" t="s">
        <v>45</v>
      </c>
      <c r="V894" t="s">
        <v>59</v>
      </c>
      <c r="W894">
        <v>2019</v>
      </c>
      <c r="X894" t="s">
        <v>37</v>
      </c>
      <c r="Y894" t="s">
        <v>38</v>
      </c>
      <c r="Z894">
        <v>22</v>
      </c>
      <c r="AA894">
        <v>0</v>
      </c>
      <c r="AB894">
        <v>60</v>
      </c>
      <c r="AC894">
        <v>1.1000000000000001</v>
      </c>
      <c r="AD894">
        <v>0.35</v>
      </c>
      <c r="AE894">
        <v>1501.5</v>
      </c>
      <c r="AF894" s="10">
        <f>VLOOKUP(AS894,[1]Hoja3!$B$2:$AO$841,17,FALSE)</f>
        <v>40</v>
      </c>
      <c r="AG894" s="10">
        <f>VLOOKUP(AS894,[1]Hoja3!$B$2:$AO$841,23,FALSE)</f>
        <v>1.05</v>
      </c>
      <c r="AH894" s="10">
        <f>VLOOKUP(AS894,[1]Hoja3!$B$2:$AO$841,28,FALSE)</f>
        <v>0.35599999999999998</v>
      </c>
      <c r="AI894" s="10" t="str">
        <f>VLOOKUP(AS894,[1]Hoja3!$B$2:$AO$841,19,FALSE)</f>
        <v>Departmental Digital</v>
      </c>
      <c r="AJ894" s="10">
        <f>VLOOKUP(AS894,[1]Hoja3!$B$2:$AO$841,15,FALSE)</f>
        <v>0</v>
      </c>
      <c r="AK894">
        <f>IF(AE894=AY894,1,0)</f>
        <v>0</v>
      </c>
      <c r="AL894">
        <f>IF(AB894=AF894,1,0)</f>
        <v>0</v>
      </c>
      <c r="AM894">
        <f>IF(AC894=AG894,1,0)</f>
        <v>0</v>
      </c>
      <c r="AN894">
        <f>IF(AD894=AH894,1,0)</f>
        <v>0</v>
      </c>
      <c r="AO894">
        <f>IF(H894=AI894,1,0)</f>
        <v>1</v>
      </c>
      <c r="AP894">
        <f>IF(AJ894=AA894,1,0)</f>
        <v>1</v>
      </c>
      <c r="AQ894" s="8">
        <f>COUNTIF($A$2:$A$1228,A894)</f>
        <v>1</v>
      </c>
      <c r="AR894">
        <f>VLOOKUP(A894,[1]Hoja3!$C$2:$AO$841,39,FALSE)</f>
        <v>1</v>
      </c>
      <c r="AS894" t="str">
        <f>A894 &amp; COUNTIF(A$2:A894,A894)</f>
        <v>03AG8778991</v>
      </c>
      <c r="AT894" s="10">
        <f>VLOOKUP(AS894,[1]Hoja3!$B$2:$AO$841,38,FALSE)</f>
        <v>1433.25</v>
      </c>
      <c r="AU894" s="9">
        <f>IF(AR894&gt;AQ894,1,0)</f>
        <v>0</v>
      </c>
      <c r="AV894">
        <f>IF(P894="NA",2,IF(OR(F894="INSTALACION NUEVA",F894="Mantenimiento preventivo"),3,IF(AND(AB894&lt;AF894,AK894&lt;&gt;1),4,IF(AT894&gt;AE894,1,0))))</f>
        <v>0</v>
      </c>
    </row>
    <row r="895" spans="1:48" x14ac:dyDescent="0.25">
      <c r="A895" t="s">
        <v>711</v>
      </c>
      <c r="B895">
        <v>2019</v>
      </c>
      <c r="C895" t="s">
        <v>37</v>
      </c>
      <c r="D895" t="s">
        <v>38</v>
      </c>
      <c r="E895">
        <v>22</v>
      </c>
      <c r="F895" t="s">
        <v>44</v>
      </c>
      <c r="G895">
        <v>0</v>
      </c>
      <c r="H895" t="s">
        <v>45</v>
      </c>
      <c r="I895">
        <v>803</v>
      </c>
      <c r="J895">
        <v>1573</v>
      </c>
      <c r="K895">
        <v>0.2</v>
      </c>
      <c r="L895">
        <v>0.6</v>
      </c>
      <c r="M895">
        <v>0.8</v>
      </c>
      <c r="N895">
        <v>1.05</v>
      </c>
      <c r="O895">
        <v>1.1000000000000001</v>
      </c>
      <c r="P895">
        <v>1.1499999999999999</v>
      </c>
      <c r="Q895" t="s">
        <v>46</v>
      </c>
      <c r="R895">
        <v>4</v>
      </c>
      <c r="S895">
        <v>6</v>
      </c>
      <c r="T895" t="s">
        <v>47</v>
      </c>
      <c r="U895" t="s">
        <v>48</v>
      </c>
      <c r="V895" t="s">
        <v>50</v>
      </c>
      <c r="W895">
        <v>2019</v>
      </c>
      <c r="X895" t="s">
        <v>37</v>
      </c>
      <c r="Y895" t="s">
        <v>38</v>
      </c>
      <c r="Z895">
        <v>22</v>
      </c>
      <c r="AA895">
        <v>1</v>
      </c>
      <c r="AB895">
        <v>7</v>
      </c>
      <c r="AC895">
        <v>0</v>
      </c>
      <c r="AD895">
        <v>0</v>
      </c>
      <c r="AE895">
        <v>0</v>
      </c>
      <c r="AF895" s="10" t="e">
        <f>VLOOKUP(AS895,[1]Hoja3!$B$2:$AO$841,17,FALSE)</f>
        <v>#N/A</v>
      </c>
      <c r="AG895" s="10" t="e">
        <f>VLOOKUP(AS895,[1]Hoja3!$B$2:$AO$841,23,FALSE)</f>
        <v>#N/A</v>
      </c>
      <c r="AH895" s="10" t="e">
        <f>VLOOKUP(AS895,[1]Hoja3!$B$2:$AO$841,28,FALSE)</f>
        <v>#N/A</v>
      </c>
      <c r="AI895" s="10" t="e">
        <f>VLOOKUP(AS895,[1]Hoja3!$B$2:$AO$841,19,FALSE)</f>
        <v>#N/A</v>
      </c>
      <c r="AJ895" s="10"/>
      <c r="AK895">
        <f>IF(AE895=AY895,1,0)</f>
        <v>1</v>
      </c>
      <c r="AL895" t="e">
        <f>IF(AB895=AF895,1,0)</f>
        <v>#N/A</v>
      </c>
      <c r="AM895" t="e">
        <f>IF(AC895=AG895,1,0)</f>
        <v>#N/A</v>
      </c>
      <c r="AN895" t="e">
        <f>IF(AD895=AH895,1,0)</f>
        <v>#N/A</v>
      </c>
      <c r="AO895" t="e">
        <f>IF(H895=AI895,1,0)</f>
        <v>#N/A</v>
      </c>
      <c r="AQ895" s="8">
        <f>COUNTIF($A$2:$A$1228,A895)</f>
        <v>4</v>
      </c>
      <c r="AR895" t="e">
        <f>VLOOKUP(A895,[1]Hoja3!$C$2:$AO$841,39,FALSE)</f>
        <v>#N/A</v>
      </c>
      <c r="AS895" t="str">
        <f>A895 &amp; COUNTIF(A$2:A895,A895)</f>
        <v>0BG09749693</v>
      </c>
      <c r="AT895" s="10" t="e">
        <f>VLOOKUP(AS895,[1]Hoja3!$B$2:$AO$841,38,FALSE)</f>
        <v>#N/A</v>
      </c>
      <c r="AU895" s="9" t="e">
        <f>IF(AR895&gt;AQ895,1,0)</f>
        <v>#N/A</v>
      </c>
    </row>
    <row r="896" spans="1:48" x14ac:dyDescent="0.25">
      <c r="A896" t="s">
        <v>905</v>
      </c>
      <c r="B896">
        <v>2019</v>
      </c>
      <c r="C896" t="s">
        <v>37</v>
      </c>
      <c r="D896" t="s">
        <v>38</v>
      </c>
      <c r="E896">
        <v>22</v>
      </c>
      <c r="F896" t="s">
        <v>40</v>
      </c>
      <c r="G896">
        <v>1.95</v>
      </c>
      <c r="I896" t="s">
        <v>33</v>
      </c>
      <c r="J896" t="s">
        <v>33</v>
      </c>
      <c r="K896" t="s">
        <v>33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R896" t="s">
        <v>33</v>
      </c>
      <c r="S896" t="s">
        <v>33</v>
      </c>
      <c r="U896" t="s">
        <v>58</v>
      </c>
      <c r="V896" t="s">
        <v>55</v>
      </c>
      <c r="W896">
        <v>2019</v>
      </c>
      <c r="X896" t="s">
        <v>37</v>
      </c>
      <c r="Y896" t="s">
        <v>38</v>
      </c>
      <c r="Z896">
        <v>23</v>
      </c>
      <c r="AA896" t="s">
        <v>33</v>
      </c>
      <c r="AB896">
        <v>5</v>
      </c>
      <c r="AC896">
        <v>0</v>
      </c>
      <c r="AD896">
        <v>0</v>
      </c>
      <c r="AE896">
        <v>0</v>
      </c>
      <c r="AF896" s="10">
        <f>VLOOKUP(AS896,[1]Hoja3!$B$2:$AO$841,17,FALSE)</f>
        <v>5</v>
      </c>
      <c r="AG896" s="10">
        <f>VLOOKUP(AS896,[1]Hoja3!$B$2:$AO$841,23,FALSE)</f>
        <v>0</v>
      </c>
      <c r="AH896" s="10">
        <f>VLOOKUP(AS896,[1]Hoja3!$B$2:$AO$841,28,FALSE)</f>
        <v>0.22599999999999998</v>
      </c>
      <c r="AI896" s="10" t="str">
        <f>VLOOKUP(AS896,[1]Hoja3!$B$2:$AO$841,19,FALSE)</f>
        <v>Departmental Digital</v>
      </c>
      <c r="AJ896" s="10">
        <f>VLOOKUP(AS896,[1]Hoja3!$B$2:$AO$841,15,FALSE)</f>
        <v>0</v>
      </c>
      <c r="AK896">
        <f>IF(AE896=AY896,1,0)</f>
        <v>1</v>
      </c>
      <c r="AL896">
        <f>IF(AB896=AF896,1,0)</f>
        <v>1</v>
      </c>
      <c r="AM896">
        <f>IF(AC896=AG896,1,0)</f>
        <v>1</v>
      </c>
      <c r="AN896">
        <f>IF(AD896=AH896,1,0)</f>
        <v>0</v>
      </c>
      <c r="AO896">
        <f>IF(H896=AI896,1,0)</f>
        <v>0</v>
      </c>
      <c r="AP896">
        <f>IF(AJ896=AA896,1,0)</f>
        <v>0</v>
      </c>
      <c r="AQ896" s="8">
        <f>COUNTIF($A$2:$A$1228,A896)</f>
        <v>2</v>
      </c>
      <c r="AR896">
        <f>VLOOKUP(A896,[1]Hoja3!$C$2:$AO$841,39,FALSE)</f>
        <v>2</v>
      </c>
      <c r="AS896" t="str">
        <f>A896 &amp; COUNTIF(A$2:A896,A896)</f>
        <v>0EX93036052</v>
      </c>
      <c r="AT896" s="10">
        <f>VLOOKUP(AS896,[1]Hoja3!$B$2:$AO$841,38,FALSE)</f>
        <v>0</v>
      </c>
      <c r="AU896" s="9">
        <f>IF(AR896&gt;AQ896,1,0)</f>
        <v>0</v>
      </c>
      <c r="AV896">
        <f>IF(P896="NA",2,IF(OR(F896="INSTALACION NUEVA",F896="Mantenimiento preventivo"),3,IF(AND(AB896&lt;AF896,AK896&lt;&gt;1),4,IF(AT896&gt;AE896,1,0))))</f>
        <v>2</v>
      </c>
    </row>
    <row r="897" spans="1:48" x14ac:dyDescent="0.25">
      <c r="A897" t="s">
        <v>559</v>
      </c>
      <c r="B897">
        <v>2019</v>
      </c>
      <c r="C897" t="s">
        <v>37</v>
      </c>
      <c r="D897" t="s">
        <v>38</v>
      </c>
      <c r="E897">
        <v>22</v>
      </c>
      <c r="F897" t="s">
        <v>40</v>
      </c>
      <c r="G897">
        <v>2.9</v>
      </c>
      <c r="H897" t="s">
        <v>54</v>
      </c>
      <c r="I897">
        <v>803</v>
      </c>
      <c r="J897">
        <v>1573</v>
      </c>
      <c r="K897">
        <v>0.2</v>
      </c>
      <c r="L897">
        <v>0.6</v>
      </c>
      <c r="M897">
        <v>0.8</v>
      </c>
      <c r="N897">
        <v>1.05</v>
      </c>
      <c r="O897">
        <v>1.1000000000000001</v>
      </c>
      <c r="P897">
        <v>1.1499999999999999</v>
      </c>
      <c r="Q897" t="s">
        <v>46</v>
      </c>
      <c r="R897">
        <v>4</v>
      </c>
      <c r="S897">
        <v>6</v>
      </c>
      <c r="T897" t="s">
        <v>47</v>
      </c>
      <c r="U897" t="s">
        <v>54</v>
      </c>
      <c r="V897" t="s">
        <v>59</v>
      </c>
      <c r="W897">
        <v>2019</v>
      </c>
      <c r="X897" t="s">
        <v>37</v>
      </c>
      <c r="Y897" t="s">
        <v>38</v>
      </c>
      <c r="Z897">
        <v>24</v>
      </c>
      <c r="AA897">
        <v>0</v>
      </c>
      <c r="AB897">
        <v>125</v>
      </c>
      <c r="AC897">
        <v>1.1499999999999999</v>
      </c>
      <c r="AD897">
        <v>0.72499999999999998</v>
      </c>
      <c r="AE897">
        <v>1808.95</v>
      </c>
      <c r="AF897" s="10">
        <f>VLOOKUP(AS897,[1]Hoja3!$B$2:$AO$841,17,FALSE)</f>
        <v>40</v>
      </c>
      <c r="AG897" s="10">
        <f>VLOOKUP(AS897,[1]Hoja3!$B$2:$AO$841,23,FALSE)</f>
        <v>1.1000000000000001</v>
      </c>
      <c r="AH897" s="10">
        <f>VLOOKUP(AS897,[1]Hoja3!$B$2:$AO$841,28,FALSE)</f>
        <v>0.75749999999999995</v>
      </c>
      <c r="AI897" s="10" t="str">
        <f>VLOOKUP(AS897,[1]Hoja3!$B$2:$AO$841,19,FALSE)</f>
        <v>Entry Production Color Low/Mid</v>
      </c>
      <c r="AJ897" s="10">
        <f>VLOOKUP(AS897,[1]Hoja3!$B$2:$AO$841,15,FALSE)</f>
        <v>0</v>
      </c>
      <c r="AK897">
        <f>IF(AE897=AY897,1,0)</f>
        <v>0</v>
      </c>
      <c r="AL897">
        <f>IF(AB897=AF897,1,0)</f>
        <v>0</v>
      </c>
      <c r="AM897">
        <f>IF(AC897=AG897,1,0)</f>
        <v>0</v>
      </c>
      <c r="AN897">
        <f>IF(AD897=AH897,1,0)</f>
        <v>0</v>
      </c>
      <c r="AO897">
        <f>IF(H897=AI897,1,0)</f>
        <v>1</v>
      </c>
      <c r="AP897">
        <f>IF(AJ897=AA897,1,0)</f>
        <v>1</v>
      </c>
      <c r="AQ897" s="8">
        <f>COUNTIF($A$2:$A$1228,A897)</f>
        <v>1</v>
      </c>
      <c r="AR897">
        <f>VLOOKUP(A897,[1]Hoja3!$C$2:$AO$841,39,FALSE)</f>
        <v>1</v>
      </c>
      <c r="AS897" t="str">
        <f>A897 &amp; COUNTIF(A$2:A897,A897)</f>
        <v>0XPN5483471</v>
      </c>
      <c r="AT897" s="10">
        <f>VLOOKUP(AS897,[1]Hoja3!$B$2:$AO$841,38,FALSE)</f>
        <v>1730.3000000000004</v>
      </c>
      <c r="AU897" s="9">
        <f>IF(AR897&gt;AQ897,1,0)</f>
        <v>0</v>
      </c>
      <c r="AV897">
        <f>IF(P897="NA",2,IF(OR(F897="INSTALACION NUEVA",F897="Mantenimiento preventivo"),3,IF(AND(AB897&lt;AF897,AK897&lt;&gt;1),4,IF(AT897&gt;AE897,1,0))))</f>
        <v>0</v>
      </c>
    </row>
    <row r="898" spans="1:48" x14ac:dyDescent="0.25">
      <c r="A898" t="s">
        <v>543</v>
      </c>
      <c r="B898">
        <v>2019</v>
      </c>
      <c r="C898" t="s">
        <v>37</v>
      </c>
      <c r="D898" t="s">
        <v>38</v>
      </c>
      <c r="E898">
        <v>22</v>
      </c>
      <c r="F898" t="s">
        <v>40</v>
      </c>
      <c r="G898">
        <v>1.683333</v>
      </c>
      <c r="H898" t="s">
        <v>91</v>
      </c>
      <c r="I898">
        <v>803</v>
      </c>
      <c r="J898">
        <v>1573</v>
      </c>
      <c r="K898">
        <v>0.2</v>
      </c>
      <c r="L898">
        <v>0.6</v>
      </c>
      <c r="M898">
        <v>0.8</v>
      </c>
      <c r="N898">
        <v>1.05</v>
      </c>
      <c r="O898">
        <v>1.1000000000000001</v>
      </c>
      <c r="P898">
        <v>1.1499999999999999</v>
      </c>
      <c r="Q898" t="s">
        <v>46</v>
      </c>
      <c r="R898">
        <v>4</v>
      </c>
      <c r="S898">
        <v>6</v>
      </c>
      <c r="T898" t="s">
        <v>47</v>
      </c>
      <c r="U898" t="s">
        <v>91</v>
      </c>
      <c r="V898" t="s">
        <v>50</v>
      </c>
      <c r="W898">
        <v>2019</v>
      </c>
      <c r="X898" t="s">
        <v>37</v>
      </c>
      <c r="Y898" t="s">
        <v>38</v>
      </c>
      <c r="Z898">
        <v>22</v>
      </c>
      <c r="AA898">
        <v>0</v>
      </c>
      <c r="AB898">
        <v>32</v>
      </c>
      <c r="AC898">
        <v>1.1000000000000001</v>
      </c>
      <c r="AD898">
        <v>0.42083324999999999</v>
      </c>
      <c r="AE898">
        <v>1730.3</v>
      </c>
      <c r="AF898" s="10">
        <f>VLOOKUP(AS898,[1]Hoja3!$B$2:$AO$841,17,FALSE)</f>
        <v>38</v>
      </c>
      <c r="AG898" s="10">
        <f>VLOOKUP(AS898,[1]Hoja3!$B$2:$AO$841,23,FALSE)</f>
        <v>1.1000000000000001</v>
      </c>
      <c r="AH898" s="10">
        <f>VLOOKUP(AS898,[1]Hoja3!$B$2:$AO$841,28,FALSE)</f>
        <v>0.38250000000000001</v>
      </c>
      <c r="AI898" s="10" t="str">
        <f>VLOOKUP(AS898,[1]Hoja3!$B$2:$AO$841,19,FALSE)</f>
        <v>WF Mono Systems and Legacy Color</v>
      </c>
      <c r="AJ898" s="10">
        <f>VLOOKUP(AS898,[1]Hoja3!$B$2:$AO$841,15,FALSE)</f>
        <v>0</v>
      </c>
      <c r="AK898">
        <f>IF(AE898=AY898,1,0)</f>
        <v>0</v>
      </c>
      <c r="AL898">
        <f>IF(AB898=AF898,1,0)</f>
        <v>0</v>
      </c>
      <c r="AM898">
        <f>IF(AC898=AG898,1,0)</f>
        <v>1</v>
      </c>
      <c r="AN898">
        <f>IF(AD898=AH898,1,0)</f>
        <v>0</v>
      </c>
      <c r="AO898">
        <f>IF(H898=AI898,1,0)</f>
        <v>1</v>
      </c>
      <c r="AP898">
        <f>IF(AJ898=AA898,1,0)</f>
        <v>1</v>
      </c>
      <c r="AQ898" s="8">
        <f>COUNTIF($A$2:$A$1228,A898)</f>
        <v>1</v>
      </c>
      <c r="AR898">
        <f>VLOOKUP(A898,[1]Hoja3!$C$2:$AO$841,39,FALSE)</f>
        <v>1</v>
      </c>
      <c r="AS898" t="str">
        <f>A898 &amp; COUNTIF(A$2:A898,A898)</f>
        <v>0AGD4618481</v>
      </c>
      <c r="AT898" s="10">
        <f>VLOOKUP(AS898,[1]Hoja3!$B$2:$AO$841,38,FALSE)</f>
        <v>1730.3000000000004</v>
      </c>
      <c r="AU898" s="9">
        <f>IF(AR898&gt;AQ898,1,0)</f>
        <v>0</v>
      </c>
      <c r="AV898">
        <f>IF(P898="NA",2,IF(OR(F898="INSTALACION NUEVA",F898="Mantenimiento preventivo"),3,IF(AND(AB898&lt;AF898,AK898&lt;&gt;1),4,IF(AT898&gt;AE898,1,0))))</f>
        <v>4</v>
      </c>
    </row>
    <row r="899" spans="1:48" x14ac:dyDescent="0.25">
      <c r="A899" t="s">
        <v>556</v>
      </c>
      <c r="B899">
        <v>2019</v>
      </c>
      <c r="C899" t="s">
        <v>37</v>
      </c>
      <c r="D899" t="s">
        <v>38</v>
      </c>
      <c r="E899">
        <v>22</v>
      </c>
      <c r="F899" t="s">
        <v>40</v>
      </c>
      <c r="G899">
        <v>1.816667</v>
      </c>
      <c r="I899" t="s">
        <v>33</v>
      </c>
      <c r="J899" t="s">
        <v>33</v>
      </c>
      <c r="K899" t="s">
        <v>33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R899" t="s">
        <v>33</v>
      </c>
      <c r="S899" t="s">
        <v>33</v>
      </c>
      <c r="U899" t="s">
        <v>58</v>
      </c>
      <c r="V899" t="s">
        <v>55</v>
      </c>
      <c r="W899">
        <v>2019</v>
      </c>
      <c r="X899" t="s">
        <v>37</v>
      </c>
      <c r="Y899" t="s">
        <v>38</v>
      </c>
      <c r="Z899">
        <v>22</v>
      </c>
      <c r="AA899" t="s">
        <v>33</v>
      </c>
      <c r="AB899">
        <v>0</v>
      </c>
      <c r="AC899">
        <v>0</v>
      </c>
      <c r="AD899">
        <v>0</v>
      </c>
      <c r="AE899">
        <v>0</v>
      </c>
      <c r="AF899" s="10">
        <f>VLOOKUP(AS899,[1]Hoja3!$B$2:$AO$841,17,FALSE)</f>
        <v>616</v>
      </c>
      <c r="AG899" s="10">
        <f>VLOOKUP(AS899,[1]Hoja3!$B$2:$AO$841,23,FALSE)</f>
        <v>1.1000000000000001</v>
      </c>
      <c r="AH899" s="10">
        <f>VLOOKUP(AS899,[1]Hoja3!$B$2:$AO$841,28,FALSE)</f>
        <v>0.22000000000000003</v>
      </c>
      <c r="AI899" s="10" t="str">
        <f>VLOOKUP(AS899,[1]Hoja3!$B$2:$AO$841,19,FALSE)</f>
        <v>Office Digital</v>
      </c>
      <c r="AJ899" s="10">
        <f>VLOOKUP(AS899,[1]Hoja3!$B$2:$AO$841,15,FALSE)</f>
        <v>0</v>
      </c>
      <c r="AK899">
        <f>IF(AE899=AY899,1,0)</f>
        <v>1</v>
      </c>
      <c r="AL899">
        <f>IF(AB899=AF899,1,0)</f>
        <v>0</v>
      </c>
      <c r="AM899">
        <f>IF(AC899=AG899,1,0)</f>
        <v>0</v>
      </c>
      <c r="AN899">
        <f>IF(AD899=AH899,1,0)</f>
        <v>0</v>
      </c>
      <c r="AO899">
        <f>IF(H899=AI899,1,0)</f>
        <v>0</v>
      </c>
      <c r="AP899">
        <f>IF(AJ899=AA899,1,0)</f>
        <v>0</v>
      </c>
      <c r="AQ899" s="8">
        <f>COUNTIF($A$2:$A$1228,A899)</f>
        <v>1</v>
      </c>
      <c r="AR899">
        <f>VLOOKUP(A899,[1]Hoja3!$C$2:$AO$841,39,FALSE)</f>
        <v>1</v>
      </c>
      <c r="AS899" t="str">
        <f>A899 &amp; COUNTIF(A$2:A899,A899)</f>
        <v>0XEH8052921</v>
      </c>
      <c r="AT899" s="10">
        <f>VLOOKUP(AS899,[1]Hoja3!$B$2:$AO$841,38,FALSE)</f>
        <v>1501.5000000000002</v>
      </c>
      <c r="AU899" s="9">
        <f>IF(AR899&gt;AQ899,1,0)</f>
        <v>0</v>
      </c>
      <c r="AV899">
        <f>IF(P899="NA",2,IF(OR(F899="INSTALACION NUEVA",F899="Mantenimiento preventivo"),3,IF(AND(AB899&lt;AF899,AK899&lt;&gt;1),4,IF(AT899&gt;AE899,1,0))))</f>
        <v>2</v>
      </c>
    </row>
    <row r="900" spans="1:48" x14ac:dyDescent="0.25">
      <c r="A900" t="s">
        <v>425</v>
      </c>
      <c r="B900">
        <v>2019</v>
      </c>
      <c r="C900" t="s">
        <v>37</v>
      </c>
      <c r="D900" t="s">
        <v>38</v>
      </c>
      <c r="E900">
        <v>22</v>
      </c>
      <c r="F900" t="s">
        <v>40</v>
      </c>
      <c r="G900">
        <v>1.5333330000000001</v>
      </c>
      <c r="H900" t="s">
        <v>45</v>
      </c>
      <c r="I900">
        <v>803</v>
      </c>
      <c r="J900">
        <v>1573</v>
      </c>
      <c r="K900">
        <v>0.2</v>
      </c>
      <c r="L900">
        <v>0.6</v>
      </c>
      <c r="M900">
        <v>0.8</v>
      </c>
      <c r="N900">
        <v>1.05</v>
      </c>
      <c r="O900">
        <v>1.1000000000000001</v>
      </c>
      <c r="P900">
        <v>1.1499999999999999</v>
      </c>
      <c r="Q900" t="s">
        <v>46</v>
      </c>
      <c r="R900">
        <v>4</v>
      </c>
      <c r="S900">
        <v>6</v>
      </c>
      <c r="T900" t="s">
        <v>47</v>
      </c>
      <c r="U900" t="s">
        <v>48</v>
      </c>
      <c r="V900" t="s">
        <v>36</v>
      </c>
      <c r="W900">
        <v>2019</v>
      </c>
      <c r="X900" t="s">
        <v>37</v>
      </c>
      <c r="Y900" t="s">
        <v>38</v>
      </c>
      <c r="Z900">
        <v>22</v>
      </c>
      <c r="AA900">
        <v>0</v>
      </c>
      <c r="AB900">
        <v>6</v>
      </c>
      <c r="AC900">
        <v>0.6</v>
      </c>
      <c r="AD900">
        <v>0.38333325000000001</v>
      </c>
      <c r="AE900">
        <v>943.8</v>
      </c>
      <c r="AF900" s="10">
        <f>VLOOKUP(AS900,[1]Hoja3!$B$2:$AO$841,17,FALSE)</f>
        <v>11</v>
      </c>
      <c r="AG900" s="10">
        <f>VLOOKUP(AS900,[1]Hoja3!$B$2:$AO$841,23,FALSE)</f>
        <v>0.8</v>
      </c>
      <c r="AH900" s="10">
        <f>VLOOKUP(AS900,[1]Hoja3!$B$2:$AO$841,28,FALSE)</f>
        <v>0.54500000000000004</v>
      </c>
      <c r="AI900" s="10" t="str">
        <f>VLOOKUP(AS900,[1]Hoja3!$B$2:$AO$841,19,FALSE)</f>
        <v>Light Production Digital Business</v>
      </c>
      <c r="AJ900" s="10">
        <f>VLOOKUP(AS900,[1]Hoja3!$B$2:$AO$841,15,FALSE)</f>
        <v>0</v>
      </c>
      <c r="AK900">
        <f>IF(AE900=AY900,1,0)</f>
        <v>0</v>
      </c>
      <c r="AL900">
        <f>IF(AB900=AF900,1,0)</f>
        <v>0</v>
      </c>
      <c r="AM900">
        <f>IF(AC900=AG900,1,0)</f>
        <v>0</v>
      </c>
      <c r="AN900">
        <f>IF(AD900=AH900,1,0)</f>
        <v>0</v>
      </c>
      <c r="AO900">
        <f>IF(H900=AI900,1,0)</f>
        <v>1</v>
      </c>
      <c r="AP900">
        <f>IF(AJ900=AA900,1,0)</f>
        <v>1</v>
      </c>
      <c r="AQ900" s="8">
        <f>COUNTIF($A$2:$A$1228,A900)</f>
        <v>2</v>
      </c>
      <c r="AR900">
        <f>VLOOKUP(A900,[1]Hoja3!$C$2:$AO$841,39,FALSE)</f>
        <v>2</v>
      </c>
      <c r="AS900" t="str">
        <f>A900 &amp; COUNTIF(A$2:A900,A900)</f>
        <v>0BG29488082</v>
      </c>
      <c r="AT900" s="10">
        <f>VLOOKUP(AS900,[1]Hoja3!$B$2:$AO$841,38,FALSE)</f>
        <v>1258.4000000000003</v>
      </c>
      <c r="AU900" s="9">
        <f>IF(AR900&gt;AQ900,1,0)</f>
        <v>0</v>
      </c>
      <c r="AV900">
        <f>IF(P900="NA",2,IF(OR(F900="INSTALACION NUEVA",F900="Mantenimiento preventivo"),3,IF(AND(AB900&lt;AF900,AK900&lt;&gt;1),4,IF(AT900&gt;AE900,1,0))))</f>
        <v>4</v>
      </c>
    </row>
    <row r="901" spans="1:48" x14ac:dyDescent="0.25">
      <c r="A901" t="s">
        <v>927</v>
      </c>
      <c r="B901">
        <v>2019</v>
      </c>
      <c r="C901" t="s">
        <v>37</v>
      </c>
      <c r="D901" t="s">
        <v>38</v>
      </c>
      <c r="E901">
        <v>22</v>
      </c>
      <c r="F901" t="s">
        <v>40</v>
      </c>
      <c r="G901">
        <v>3.3333340000000003E-2</v>
      </c>
      <c r="I901" t="s">
        <v>33</v>
      </c>
      <c r="J901" t="s">
        <v>33</v>
      </c>
      <c r="K901" t="s">
        <v>33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R901" t="s">
        <v>33</v>
      </c>
      <c r="S901" t="s">
        <v>33</v>
      </c>
      <c r="U901" t="s">
        <v>64</v>
      </c>
      <c r="V901" t="s">
        <v>55</v>
      </c>
      <c r="W901">
        <v>2019</v>
      </c>
      <c r="X901" t="s">
        <v>37</v>
      </c>
      <c r="Y901" t="s">
        <v>38</v>
      </c>
      <c r="Z901">
        <v>22</v>
      </c>
      <c r="AA901" t="s">
        <v>33</v>
      </c>
      <c r="AB901">
        <v>0</v>
      </c>
      <c r="AC901">
        <v>0</v>
      </c>
      <c r="AD901">
        <v>0</v>
      </c>
      <c r="AE901">
        <v>0</v>
      </c>
      <c r="AF901" s="10">
        <f>VLOOKUP(AS901,[1]Hoja3!$B$2:$AO$841,17,FALSE)</f>
        <v>2699</v>
      </c>
      <c r="AG901" s="10">
        <f>VLOOKUP(AS901,[1]Hoja3!$B$2:$AO$841,23,FALSE)</f>
        <v>1.1000000000000001</v>
      </c>
      <c r="AH901" s="10">
        <f>VLOOKUP(AS901,[1]Hoja3!$B$2:$AO$841,28,FALSE)</f>
        <v>0.04</v>
      </c>
      <c r="AI901" s="10" t="str">
        <f>VLOOKUP(AS901,[1]Hoja3!$B$2:$AO$841,19,FALSE)</f>
        <v>A3 Office Color Laser MFPs</v>
      </c>
      <c r="AJ901" s="10">
        <f>VLOOKUP(AS901,[1]Hoja3!$B$2:$AO$841,15,FALSE)</f>
        <v>0</v>
      </c>
      <c r="AK901">
        <f>IF(AE901=AY901,1,0)</f>
        <v>1</v>
      </c>
      <c r="AL901">
        <f>IF(AB901=AF901,1,0)</f>
        <v>0</v>
      </c>
      <c r="AM901">
        <f>IF(AC901=AG901,1,0)</f>
        <v>0</v>
      </c>
      <c r="AN901">
        <f>IF(AD901=AH901,1,0)</f>
        <v>0</v>
      </c>
      <c r="AO901">
        <f>IF(H901=AI901,1,0)</f>
        <v>0</v>
      </c>
      <c r="AP901">
        <f>IF(AJ901=AA901,1,0)</f>
        <v>0</v>
      </c>
      <c r="AQ901" s="8">
        <f>COUNTIF($A$2:$A$1228,A901)</f>
        <v>1</v>
      </c>
      <c r="AR901">
        <f>VLOOKUP(A901,[1]Hoja3!$C$2:$AO$841,39,FALSE)</f>
        <v>1</v>
      </c>
      <c r="AS901" t="str">
        <f>A901 &amp; COUNTIF(A$2:A901,A901)</f>
        <v>0MX47773241</v>
      </c>
      <c r="AT901" s="10">
        <f>VLOOKUP(AS901,[1]Hoja3!$B$2:$AO$841,38,FALSE)</f>
        <v>1501.5000000000002</v>
      </c>
      <c r="AU901" s="9">
        <f>IF(AR901&gt;AQ901,1,0)</f>
        <v>0</v>
      </c>
      <c r="AV901">
        <f>IF(P901="NA",2,IF(OR(F901="INSTALACION NUEVA",F901="Mantenimiento preventivo"),3,IF(AND(AB901&lt;AF901,AK901&lt;&gt;1),4,IF(AT901&gt;AE901,1,0))))</f>
        <v>2</v>
      </c>
    </row>
    <row r="902" spans="1:48" x14ac:dyDescent="0.25">
      <c r="A902" t="s">
        <v>928</v>
      </c>
      <c r="B902">
        <v>2019</v>
      </c>
      <c r="C902" t="s">
        <v>37</v>
      </c>
      <c r="D902" t="s">
        <v>38</v>
      </c>
      <c r="E902">
        <v>22</v>
      </c>
      <c r="F902" t="s">
        <v>44</v>
      </c>
      <c r="G902">
        <v>0</v>
      </c>
      <c r="H902" t="s">
        <v>34</v>
      </c>
      <c r="I902">
        <v>468</v>
      </c>
      <c r="J902">
        <v>715</v>
      </c>
      <c r="K902">
        <v>0</v>
      </c>
      <c r="L902">
        <v>0</v>
      </c>
      <c r="M902">
        <v>0</v>
      </c>
      <c r="N902">
        <v>0.6</v>
      </c>
      <c r="O902">
        <v>0.8</v>
      </c>
      <c r="P902">
        <v>1.05</v>
      </c>
      <c r="Q902" t="s">
        <v>46</v>
      </c>
      <c r="R902">
        <v>5</v>
      </c>
      <c r="S902">
        <v>9</v>
      </c>
      <c r="T902" t="s">
        <v>47</v>
      </c>
      <c r="U902" t="s">
        <v>34</v>
      </c>
      <c r="V902" t="s">
        <v>50</v>
      </c>
      <c r="W902">
        <v>2019</v>
      </c>
      <c r="X902" t="s">
        <v>37</v>
      </c>
      <c r="Y902" t="s">
        <v>38</v>
      </c>
      <c r="Z902">
        <v>22</v>
      </c>
      <c r="AA902">
        <v>1</v>
      </c>
      <c r="AB902">
        <v>39</v>
      </c>
      <c r="AC902">
        <v>0</v>
      </c>
      <c r="AD902">
        <v>0</v>
      </c>
      <c r="AE902">
        <v>0</v>
      </c>
      <c r="AF902" s="10" t="e">
        <f>VLOOKUP(AS902,[1]Hoja3!$B$2:$AO$841,17,FALSE)</f>
        <v>#N/A</v>
      </c>
      <c r="AG902" s="10" t="e">
        <f>VLOOKUP(AS902,[1]Hoja3!$B$2:$AO$841,23,FALSE)</f>
        <v>#N/A</v>
      </c>
      <c r="AH902" s="10" t="e">
        <f>VLOOKUP(AS902,[1]Hoja3!$B$2:$AO$841,28,FALSE)</f>
        <v>#N/A</v>
      </c>
      <c r="AI902" s="10" t="e">
        <f>VLOOKUP(AS902,[1]Hoja3!$B$2:$AO$841,19,FALSE)</f>
        <v>#N/A</v>
      </c>
      <c r="AJ902" s="10"/>
      <c r="AK902">
        <f>IF(AE902=AY902,1,0)</f>
        <v>1</v>
      </c>
      <c r="AL902" t="e">
        <f>IF(AB902=AF902,1,0)</f>
        <v>#N/A</v>
      </c>
      <c r="AM902" t="e">
        <f>IF(AC902=AG902,1,0)</f>
        <v>#N/A</v>
      </c>
      <c r="AN902" t="e">
        <f>IF(AD902=AH902,1,0)</f>
        <v>#N/A</v>
      </c>
      <c r="AO902" t="e">
        <f>IF(H902=AI902,1,0)</f>
        <v>#N/A</v>
      </c>
      <c r="AQ902" s="8">
        <f>COUNTIF($A$2:$A$1228,A902)</f>
        <v>1</v>
      </c>
      <c r="AR902" t="e">
        <f>VLOOKUP(A902,[1]Hoja3!$C$2:$AO$841,39,FALSE)</f>
        <v>#N/A</v>
      </c>
      <c r="AS902" t="str">
        <f>A902 &amp; COUNTIF(A$2:A902,A902)</f>
        <v>09HB3313621</v>
      </c>
      <c r="AT902" s="10" t="e">
        <f>VLOOKUP(AS902,[1]Hoja3!$B$2:$AO$841,38,FALSE)</f>
        <v>#N/A</v>
      </c>
      <c r="AU902" s="9" t="e">
        <f>IF(AR902&gt;AQ902,1,0)</f>
        <v>#N/A</v>
      </c>
    </row>
    <row r="903" spans="1:48" x14ac:dyDescent="0.25">
      <c r="A903" t="s">
        <v>550</v>
      </c>
      <c r="B903">
        <v>2019</v>
      </c>
      <c r="C903" t="s">
        <v>37</v>
      </c>
      <c r="D903" t="s">
        <v>38</v>
      </c>
      <c r="E903">
        <v>22</v>
      </c>
      <c r="F903" t="s">
        <v>40</v>
      </c>
      <c r="G903">
        <v>1.4666669999999999</v>
      </c>
      <c r="H903" t="s">
        <v>54</v>
      </c>
      <c r="I903">
        <v>803</v>
      </c>
      <c r="J903">
        <v>1573</v>
      </c>
      <c r="K903">
        <v>0.2</v>
      </c>
      <c r="L903">
        <v>0.6</v>
      </c>
      <c r="M903">
        <v>0.8</v>
      </c>
      <c r="N903">
        <v>1.05</v>
      </c>
      <c r="O903">
        <v>1.1000000000000001</v>
      </c>
      <c r="P903">
        <v>1.1499999999999999</v>
      </c>
      <c r="Q903" t="s">
        <v>46</v>
      </c>
      <c r="R903">
        <v>4</v>
      </c>
      <c r="S903">
        <v>6</v>
      </c>
      <c r="T903" t="s">
        <v>47</v>
      </c>
      <c r="U903" t="s">
        <v>54</v>
      </c>
      <c r="V903" t="s">
        <v>83</v>
      </c>
      <c r="W903">
        <v>2019</v>
      </c>
      <c r="X903" t="s">
        <v>37</v>
      </c>
      <c r="Y903" t="s">
        <v>38</v>
      </c>
      <c r="Z903">
        <v>22</v>
      </c>
      <c r="AA903">
        <v>0</v>
      </c>
      <c r="AB903">
        <v>130</v>
      </c>
      <c r="AC903">
        <v>1.1499999999999999</v>
      </c>
      <c r="AD903">
        <v>0.36666674999999999</v>
      </c>
      <c r="AE903">
        <v>1808.95</v>
      </c>
      <c r="AF903" s="10">
        <f>VLOOKUP(AS903,[1]Hoja3!$B$2:$AO$841,17,FALSE)</f>
        <v>130</v>
      </c>
      <c r="AG903" s="10">
        <f>VLOOKUP(AS903,[1]Hoja3!$B$2:$AO$841,23,FALSE)</f>
        <v>1.1499999999999999</v>
      </c>
      <c r="AH903" s="10">
        <f>VLOOKUP(AS903,[1]Hoja3!$B$2:$AO$841,28,FALSE)</f>
        <v>0.45500000000000002</v>
      </c>
      <c r="AI903" s="10" t="str">
        <f>VLOOKUP(AS903,[1]Hoja3!$B$2:$AO$841,19,FALSE)</f>
        <v>Entry Production Color Low/Mid</v>
      </c>
      <c r="AJ903" s="10">
        <f>VLOOKUP(AS903,[1]Hoja3!$B$2:$AO$841,15,FALSE)</f>
        <v>0</v>
      </c>
      <c r="AK903">
        <f>IF(AE903=AY903,1,0)</f>
        <v>0</v>
      </c>
      <c r="AL903">
        <f>IF(AB903=AF903,1,0)</f>
        <v>1</v>
      </c>
      <c r="AM903">
        <f>IF(AC903=AG903,1,0)</f>
        <v>1</v>
      </c>
      <c r="AN903">
        <f>IF(AD903=AH903,1,0)</f>
        <v>0</v>
      </c>
      <c r="AO903">
        <f>IF(H903=AI903,1,0)</f>
        <v>1</v>
      </c>
      <c r="AP903">
        <f>IF(AJ903=AA903,1,0)</f>
        <v>1</v>
      </c>
      <c r="AQ903" s="8">
        <f>COUNTIF($A$2:$A$1228,A903)</f>
        <v>1</v>
      </c>
      <c r="AR903">
        <f>VLOOKUP(A903,[1]Hoja3!$C$2:$AO$841,39,FALSE)</f>
        <v>1</v>
      </c>
      <c r="AS903" t="str">
        <f>A903 &amp; COUNTIF(A$2:A903,A903)</f>
        <v>0E2B6495031</v>
      </c>
      <c r="AT903" s="10">
        <f>VLOOKUP(AS903,[1]Hoja3!$B$2:$AO$841,38,FALSE)</f>
        <v>1808.95</v>
      </c>
      <c r="AU903" s="9">
        <f>IF(AR903&gt;AQ903,1,0)</f>
        <v>0</v>
      </c>
      <c r="AV903">
        <f>IF(P903="NA",2,IF(OR(F903="INSTALACION NUEVA",F903="Mantenimiento preventivo"),3,IF(AND(AB903&lt;AF903,AK903&lt;&gt;1),4,IF(AT903&gt;AE903,1,0))))</f>
        <v>0</v>
      </c>
    </row>
    <row r="904" spans="1:48" x14ac:dyDescent="0.25">
      <c r="A904" t="s">
        <v>300</v>
      </c>
      <c r="B904">
        <v>2019</v>
      </c>
      <c r="C904" t="s">
        <v>37</v>
      </c>
      <c r="D904" t="s">
        <v>38</v>
      </c>
      <c r="E904">
        <v>5</v>
      </c>
      <c r="F904" t="s">
        <v>44</v>
      </c>
      <c r="G904">
        <v>0</v>
      </c>
      <c r="H904" t="s">
        <v>58</v>
      </c>
      <c r="I904">
        <v>655</v>
      </c>
      <c r="J904">
        <v>1365</v>
      </c>
      <c r="K904">
        <v>0</v>
      </c>
      <c r="L904">
        <v>0</v>
      </c>
      <c r="M904">
        <v>0.6</v>
      </c>
      <c r="N904">
        <v>0.8</v>
      </c>
      <c r="O904">
        <v>1.05</v>
      </c>
      <c r="P904">
        <v>1.1000000000000001</v>
      </c>
      <c r="Q904" t="s">
        <v>46</v>
      </c>
      <c r="R904">
        <v>5</v>
      </c>
      <c r="S904">
        <v>9</v>
      </c>
      <c r="T904" t="s">
        <v>47</v>
      </c>
      <c r="U904" t="s">
        <v>58</v>
      </c>
      <c r="V904" t="s">
        <v>42</v>
      </c>
      <c r="W904">
        <v>2019</v>
      </c>
      <c r="X904" t="s">
        <v>37</v>
      </c>
      <c r="Y904" t="s">
        <v>38</v>
      </c>
      <c r="Z904">
        <v>10</v>
      </c>
      <c r="AA904">
        <v>0</v>
      </c>
      <c r="AB904">
        <v>39</v>
      </c>
      <c r="AC904">
        <v>0</v>
      </c>
      <c r="AD904">
        <v>0</v>
      </c>
      <c r="AE904">
        <v>1365</v>
      </c>
      <c r="AF904" s="10" t="e">
        <f>VLOOKUP(AS904,[1]Hoja3!$B$2:$AO$841,17,FALSE)</f>
        <v>#N/A</v>
      </c>
      <c r="AG904" s="10" t="e">
        <f>VLOOKUP(AS904,[1]Hoja3!$B$2:$AO$841,23,FALSE)</f>
        <v>#N/A</v>
      </c>
      <c r="AH904" s="10" t="e">
        <f>VLOOKUP(AS904,[1]Hoja3!$B$2:$AO$841,28,FALSE)</f>
        <v>#N/A</v>
      </c>
      <c r="AI904" s="10" t="e">
        <f>VLOOKUP(AS904,[1]Hoja3!$B$2:$AO$841,19,FALSE)</f>
        <v>#N/A</v>
      </c>
      <c r="AJ904" s="10" t="e">
        <f>VLOOKUP(AS904,[1]Hoja3!$B$2:$AO$841,15,FALSE)</f>
        <v>#N/A</v>
      </c>
      <c r="AK904">
        <f>IF(AE904=AY904,1,0)</f>
        <v>0</v>
      </c>
      <c r="AL904" t="e">
        <f>IF(AB904=AF904,1,0)</f>
        <v>#N/A</v>
      </c>
      <c r="AM904" t="e">
        <f>IF(AC904=AG904,1,0)</f>
        <v>#N/A</v>
      </c>
      <c r="AN904" t="e">
        <f>IF(AD904=AH904,1,0)</f>
        <v>#N/A</v>
      </c>
      <c r="AO904" t="e">
        <f>IF(H904=AI904,1,0)</f>
        <v>#N/A</v>
      </c>
      <c r="AP904" t="e">
        <f>IF(AJ904=AA904,1,0)</f>
        <v>#N/A</v>
      </c>
      <c r="AQ904" s="8">
        <f>COUNTIF($A$2:$A$1228,A904)</f>
        <v>2</v>
      </c>
      <c r="AR904">
        <f>VLOOKUP(A904,[1]Hoja3!$C$2:$AO$841,39,FALSE)</f>
        <v>1</v>
      </c>
      <c r="AS904" t="str">
        <f>A904 &amp; COUNTIF(A$2:A904,A904)</f>
        <v>0EX92977052</v>
      </c>
      <c r="AT904" s="10" t="e">
        <f>VLOOKUP(AS904,[1]Hoja3!$B$2:$AO$841,38,FALSE)</f>
        <v>#N/A</v>
      </c>
      <c r="AU904" s="9">
        <f>IF(AR904&gt;AQ904,1,0)</f>
        <v>0</v>
      </c>
      <c r="AV904">
        <f>IF(P904="NA",2,IF(OR(F904="INSTALACION NUEVA",F904="Mantenimiento preventivo"),3,IF(AND(AB904&lt;AF904,AK904&lt;&gt;1),4,IF(AT904&gt;AE904,1,0))))</f>
        <v>3</v>
      </c>
    </row>
    <row r="905" spans="1:48" x14ac:dyDescent="0.25">
      <c r="A905" t="s">
        <v>552</v>
      </c>
      <c r="B905">
        <v>2019</v>
      </c>
      <c r="C905" t="s">
        <v>37</v>
      </c>
      <c r="D905" t="s">
        <v>38</v>
      </c>
      <c r="E905">
        <v>22</v>
      </c>
      <c r="F905" t="s">
        <v>40</v>
      </c>
      <c r="G905">
        <v>0.88333329999999999</v>
      </c>
      <c r="H905" t="s">
        <v>58</v>
      </c>
      <c r="I905">
        <v>655</v>
      </c>
      <c r="J905">
        <v>1365</v>
      </c>
      <c r="K905">
        <v>0</v>
      </c>
      <c r="L905">
        <v>0</v>
      </c>
      <c r="M905">
        <v>0.6</v>
      </c>
      <c r="N905">
        <v>0.8</v>
      </c>
      <c r="O905">
        <v>1.05</v>
      </c>
      <c r="P905">
        <v>1.1000000000000001</v>
      </c>
      <c r="Q905" t="s">
        <v>46</v>
      </c>
      <c r="R905">
        <v>5</v>
      </c>
      <c r="S905">
        <v>9</v>
      </c>
      <c r="T905" t="s">
        <v>85</v>
      </c>
      <c r="U905" t="s">
        <v>58</v>
      </c>
      <c r="V905" t="s">
        <v>36</v>
      </c>
      <c r="W905">
        <v>2019</v>
      </c>
      <c r="X905" t="s">
        <v>37</v>
      </c>
      <c r="Y905" t="s">
        <v>38</v>
      </c>
      <c r="Z905">
        <v>22</v>
      </c>
      <c r="AA905">
        <v>0</v>
      </c>
      <c r="AB905">
        <v>46</v>
      </c>
      <c r="AC905">
        <v>1.05</v>
      </c>
      <c r="AD905">
        <v>9.8148144444444405E-2</v>
      </c>
      <c r="AE905">
        <v>1433.25</v>
      </c>
      <c r="AF905" s="10">
        <f>VLOOKUP(AS905,[1]Hoja3!$B$2:$AO$841,17,FALSE)</f>
        <v>48</v>
      </c>
      <c r="AG905" s="10">
        <f>VLOOKUP(AS905,[1]Hoja3!$B$2:$AO$841,23,FALSE)</f>
        <v>1.05</v>
      </c>
      <c r="AH905" s="10">
        <f>VLOOKUP(AS905,[1]Hoja3!$B$2:$AO$841,28,FALSE)</f>
        <v>0.12777777777777777</v>
      </c>
      <c r="AI905" s="10" t="str">
        <f>VLOOKUP(AS905,[1]Hoja3!$B$2:$AO$841,19,FALSE)</f>
        <v>Departmental Digital</v>
      </c>
      <c r="AJ905" s="10">
        <f>VLOOKUP(AS905,[1]Hoja3!$B$2:$AO$841,15,FALSE)</f>
        <v>0</v>
      </c>
      <c r="AK905">
        <f>IF(AE905=AY905,1,0)</f>
        <v>0</v>
      </c>
      <c r="AL905">
        <f>IF(AB905=AF905,1,0)</f>
        <v>0</v>
      </c>
      <c r="AM905">
        <f>IF(AC905=AG905,1,0)</f>
        <v>1</v>
      </c>
      <c r="AN905">
        <f>IF(AD905=AH905,1,0)</f>
        <v>0</v>
      </c>
      <c r="AO905">
        <f>IF(H905=AI905,1,0)</f>
        <v>1</v>
      </c>
      <c r="AP905">
        <f>IF(AJ905=AA905,1,0)</f>
        <v>1</v>
      </c>
      <c r="AQ905" s="8">
        <f>COUNTIF($A$2:$A$1228,A905)</f>
        <v>1</v>
      </c>
      <c r="AR905">
        <f>VLOOKUP(A905,[1]Hoja3!$C$2:$AO$841,39,FALSE)</f>
        <v>1</v>
      </c>
      <c r="AS905" t="str">
        <f>A905 &amp; COUNTIF(A$2:A905,A905)</f>
        <v>0EX92930261</v>
      </c>
      <c r="AT905" s="10">
        <f>VLOOKUP(AS905,[1]Hoja3!$B$2:$AO$841,38,FALSE)</f>
        <v>1433.25</v>
      </c>
      <c r="AU905" s="9">
        <f>IF(AR905&gt;AQ905,1,0)</f>
        <v>0</v>
      </c>
      <c r="AV905">
        <f>IF(P905="NA",2,IF(OR(F905="INSTALACION NUEVA",F905="Mantenimiento preventivo"),3,IF(AND(AB905&lt;AF905,AK905&lt;&gt;1),4,IF(AT905&gt;AE905,1,0))))</f>
        <v>4</v>
      </c>
    </row>
    <row r="906" spans="1:48" x14ac:dyDescent="0.25">
      <c r="A906" t="s">
        <v>706</v>
      </c>
      <c r="B906">
        <v>2019</v>
      </c>
      <c r="C906" t="s">
        <v>37</v>
      </c>
      <c r="D906" t="s">
        <v>38</v>
      </c>
      <c r="E906">
        <v>22</v>
      </c>
      <c r="F906" t="s">
        <v>44</v>
      </c>
      <c r="G906">
        <v>0</v>
      </c>
      <c r="I906" t="s">
        <v>33</v>
      </c>
      <c r="J906" t="s">
        <v>33</v>
      </c>
      <c r="K906" t="s">
        <v>33</v>
      </c>
      <c r="L906" t="s">
        <v>33</v>
      </c>
      <c r="M906" t="s">
        <v>33</v>
      </c>
      <c r="N906" t="s">
        <v>33</v>
      </c>
      <c r="O906" t="s">
        <v>33</v>
      </c>
      <c r="P906" t="s">
        <v>33</v>
      </c>
      <c r="R906" t="s">
        <v>33</v>
      </c>
      <c r="S906" t="s">
        <v>33</v>
      </c>
      <c r="U906" t="s">
        <v>34</v>
      </c>
      <c r="V906" t="s">
        <v>50</v>
      </c>
      <c r="W906">
        <v>2019</v>
      </c>
      <c r="X906" t="s">
        <v>37</v>
      </c>
      <c r="Y906" t="s">
        <v>38</v>
      </c>
      <c r="Z906">
        <v>22</v>
      </c>
      <c r="AA906" t="s">
        <v>33</v>
      </c>
      <c r="AB906">
        <v>20</v>
      </c>
      <c r="AC906">
        <v>0</v>
      </c>
      <c r="AD906">
        <v>0</v>
      </c>
      <c r="AE906">
        <v>0</v>
      </c>
      <c r="AF906" s="10" t="e">
        <f>VLOOKUP(AS906,[1]Hoja3!$B$2:$AO$841,17,FALSE)</f>
        <v>#N/A</v>
      </c>
      <c r="AG906" s="10" t="e">
        <f>VLOOKUP(AS906,[1]Hoja3!$B$2:$AO$841,23,FALSE)</f>
        <v>#N/A</v>
      </c>
      <c r="AH906" s="10" t="e">
        <f>VLOOKUP(AS906,[1]Hoja3!$B$2:$AO$841,28,FALSE)</f>
        <v>#N/A</v>
      </c>
      <c r="AI906" s="10" t="e">
        <f>VLOOKUP(AS906,[1]Hoja3!$B$2:$AO$841,19,FALSE)</f>
        <v>#N/A</v>
      </c>
      <c r="AJ906" s="10"/>
      <c r="AK906">
        <f>IF(AE906=AY906,1,0)</f>
        <v>1</v>
      </c>
      <c r="AL906" t="e">
        <f>IF(AB906=AF906,1,0)</f>
        <v>#N/A</v>
      </c>
      <c r="AM906" t="e">
        <f>IF(AC906=AG906,1,0)</f>
        <v>#N/A</v>
      </c>
      <c r="AN906" t="e">
        <f>IF(AD906=AH906,1,0)</f>
        <v>#N/A</v>
      </c>
      <c r="AO906" t="e">
        <f>IF(H906=AI906,1,0)</f>
        <v>#N/A</v>
      </c>
      <c r="AQ906" s="8">
        <f>COUNTIF($A$2:$A$1228,A906)</f>
        <v>2</v>
      </c>
      <c r="AR906" t="e">
        <f>VLOOKUP(A906,[1]Hoja3!$C$2:$AO$841,39,FALSE)</f>
        <v>#N/A</v>
      </c>
      <c r="AS906" t="str">
        <f>A906 &amp; COUNTIF(A$2:A906,A906)</f>
        <v>09HB3314882</v>
      </c>
      <c r="AT906" s="10" t="e">
        <f>VLOOKUP(AS906,[1]Hoja3!$B$2:$AO$841,38,FALSE)</f>
        <v>#N/A</v>
      </c>
      <c r="AU906" s="9" t="e">
        <f>IF(AR906&gt;AQ906,1,0)</f>
        <v>#N/A</v>
      </c>
    </row>
    <row r="907" spans="1:48" x14ac:dyDescent="0.25">
      <c r="A907" t="s">
        <v>547</v>
      </c>
      <c r="B907">
        <v>2019</v>
      </c>
      <c r="C907" t="s">
        <v>37</v>
      </c>
      <c r="D907" t="s">
        <v>38</v>
      </c>
      <c r="E907">
        <v>22</v>
      </c>
      <c r="F907" t="s">
        <v>40</v>
      </c>
      <c r="G907">
        <v>3.8833329999999999</v>
      </c>
      <c r="H907" t="s">
        <v>45</v>
      </c>
      <c r="I907">
        <v>803</v>
      </c>
      <c r="J907">
        <v>1573</v>
      </c>
      <c r="K907">
        <v>0.2</v>
      </c>
      <c r="L907">
        <v>0.6</v>
      </c>
      <c r="M907">
        <v>0.8</v>
      </c>
      <c r="N907">
        <v>1.05</v>
      </c>
      <c r="O907">
        <v>1.1000000000000001</v>
      </c>
      <c r="P907">
        <v>1.1499999999999999</v>
      </c>
      <c r="Q907" t="s">
        <v>46</v>
      </c>
      <c r="R907">
        <v>4</v>
      </c>
      <c r="S907">
        <v>6</v>
      </c>
      <c r="T907" t="s">
        <v>47</v>
      </c>
      <c r="U907" t="s">
        <v>48</v>
      </c>
      <c r="V907" t="s">
        <v>80</v>
      </c>
      <c r="W907">
        <v>2019</v>
      </c>
      <c r="X907" t="s">
        <v>37</v>
      </c>
      <c r="Y907" t="s">
        <v>38</v>
      </c>
      <c r="Z907">
        <v>26</v>
      </c>
      <c r="AA907">
        <v>0</v>
      </c>
      <c r="AB907">
        <v>48</v>
      </c>
      <c r="AC907">
        <v>1.1000000000000001</v>
      </c>
      <c r="AD907">
        <v>0.97083324999999998</v>
      </c>
      <c r="AE907">
        <v>1730.3</v>
      </c>
      <c r="AF907" s="10">
        <f>VLOOKUP(AS907,[1]Hoja3!$B$2:$AO$841,17,FALSE)</f>
        <v>70</v>
      </c>
      <c r="AG907" s="10">
        <f>VLOOKUP(AS907,[1]Hoja3!$B$2:$AO$841,23,FALSE)</f>
        <v>1.1499999999999999</v>
      </c>
      <c r="AH907" s="10">
        <f>VLOOKUP(AS907,[1]Hoja3!$B$2:$AO$841,28,FALSE)</f>
        <v>0.8075</v>
      </c>
      <c r="AI907" s="10" t="str">
        <f>VLOOKUP(AS907,[1]Hoja3!$B$2:$AO$841,19,FALSE)</f>
        <v>Light Production Digital Business</v>
      </c>
      <c r="AJ907" s="10">
        <f>VLOOKUP(AS907,[1]Hoja3!$B$2:$AO$841,15,FALSE)</f>
        <v>0</v>
      </c>
      <c r="AK907">
        <f>IF(AE907=AY907,1,0)</f>
        <v>0</v>
      </c>
      <c r="AL907">
        <f>IF(AB907=AF907,1,0)</f>
        <v>0</v>
      </c>
      <c r="AM907">
        <f>IF(AC907=AG907,1,0)</f>
        <v>0</v>
      </c>
      <c r="AN907">
        <f>IF(AD907=AH907,1,0)</f>
        <v>0</v>
      </c>
      <c r="AO907">
        <f>IF(H907=AI907,1,0)</f>
        <v>1</v>
      </c>
      <c r="AP907">
        <f>IF(AJ907=AA907,1,0)</f>
        <v>1</v>
      </c>
      <c r="AQ907" s="8">
        <f>COUNTIF($A$2:$A$1228,A907)</f>
        <v>1</v>
      </c>
      <c r="AR907">
        <f>VLOOKUP(A907,[1]Hoja3!$C$2:$AO$841,39,FALSE)</f>
        <v>1</v>
      </c>
      <c r="AS907" t="str">
        <f>A907 &amp; COUNTIF(A$2:A907,A907)</f>
        <v>0BG29475011</v>
      </c>
      <c r="AT907" s="10">
        <f>VLOOKUP(AS907,[1]Hoja3!$B$2:$AO$841,38,FALSE)</f>
        <v>1808.95</v>
      </c>
      <c r="AU907" s="9">
        <f>IF(AR907&gt;AQ907,1,0)</f>
        <v>0</v>
      </c>
      <c r="AV907">
        <f>IF(P907="NA",2,IF(OR(F907="INSTALACION NUEVA",F907="Mantenimiento preventivo"),3,IF(AND(AB907&lt;AF907,AK907&lt;&gt;1),4,IF(AT907&gt;AE907,1,0))))</f>
        <v>4</v>
      </c>
    </row>
    <row r="908" spans="1:48" x14ac:dyDescent="0.25">
      <c r="A908" t="s">
        <v>806</v>
      </c>
      <c r="B908">
        <v>2019</v>
      </c>
      <c r="C908" t="s">
        <v>37</v>
      </c>
      <c r="D908" t="s">
        <v>38</v>
      </c>
      <c r="E908">
        <v>8</v>
      </c>
      <c r="F908" t="s">
        <v>44</v>
      </c>
      <c r="G908">
        <v>0</v>
      </c>
      <c r="H908" t="s">
        <v>116</v>
      </c>
      <c r="I908">
        <v>655</v>
      </c>
      <c r="J908">
        <v>1365</v>
      </c>
      <c r="K908">
        <v>0</v>
      </c>
      <c r="L908">
        <v>0</v>
      </c>
      <c r="M908">
        <v>0.6</v>
      </c>
      <c r="N908">
        <v>0.8</v>
      </c>
      <c r="O908">
        <v>1.05</v>
      </c>
      <c r="P908">
        <v>1.1000000000000001</v>
      </c>
      <c r="Q908" t="s">
        <v>46</v>
      </c>
      <c r="R908">
        <v>5</v>
      </c>
      <c r="S908">
        <v>9</v>
      </c>
      <c r="T908" t="s">
        <v>47</v>
      </c>
      <c r="U908" t="s">
        <v>45</v>
      </c>
      <c r="V908" t="s">
        <v>50</v>
      </c>
      <c r="W908">
        <v>2019</v>
      </c>
      <c r="X908" t="s">
        <v>37</v>
      </c>
      <c r="Y908" t="s">
        <v>38</v>
      </c>
      <c r="Z908">
        <v>8</v>
      </c>
      <c r="AA908">
        <v>1</v>
      </c>
      <c r="AB908">
        <v>10</v>
      </c>
      <c r="AC908">
        <v>0</v>
      </c>
      <c r="AD908">
        <v>0</v>
      </c>
      <c r="AE908">
        <v>0</v>
      </c>
      <c r="AF908" s="10" t="e">
        <f>VLOOKUP(AS908,[1]Hoja3!$B$2:$AO$841,17,FALSE)</f>
        <v>#N/A</v>
      </c>
      <c r="AG908" s="10" t="e">
        <f>VLOOKUP(AS908,[1]Hoja3!$B$2:$AO$841,23,FALSE)</f>
        <v>#N/A</v>
      </c>
      <c r="AH908" s="10" t="e">
        <f>VLOOKUP(AS908,[1]Hoja3!$B$2:$AO$841,28,FALSE)</f>
        <v>#N/A</v>
      </c>
      <c r="AI908" s="10" t="e">
        <f>VLOOKUP(AS908,[1]Hoja3!$B$2:$AO$841,19,FALSE)</f>
        <v>#N/A</v>
      </c>
      <c r="AJ908" s="10" t="e">
        <f>VLOOKUP(AS908,[1]Hoja3!$B$2:$AO$841,15,FALSE)</f>
        <v>#N/A</v>
      </c>
      <c r="AK908">
        <f>IF(AE908=AY908,1,0)</f>
        <v>1</v>
      </c>
      <c r="AL908" t="e">
        <f>IF(AB908=AF908,1,0)</f>
        <v>#N/A</v>
      </c>
      <c r="AM908" t="e">
        <f>IF(AC908=AG908,1,0)</f>
        <v>#N/A</v>
      </c>
      <c r="AN908" t="e">
        <f>IF(AD908=AH908,1,0)</f>
        <v>#N/A</v>
      </c>
      <c r="AO908" t="e">
        <f>IF(H908=AI908,1,0)</f>
        <v>#N/A</v>
      </c>
      <c r="AP908" t="e">
        <f>IF(AJ908=AA908,1,0)</f>
        <v>#N/A</v>
      </c>
      <c r="AQ908" s="8">
        <f>COUNTIF($A$2:$A$1228,A908)</f>
        <v>4</v>
      </c>
      <c r="AR908">
        <f>VLOOKUP(A908,[1]Hoja3!$C$2:$AO$841,39,FALSE)</f>
        <v>1</v>
      </c>
      <c r="AS908" t="str">
        <f>A908 &amp; COUNTIF(A$2:A908,A908)</f>
        <v>0Y4X8487523</v>
      </c>
      <c r="AT908" s="10" t="e">
        <f>VLOOKUP(AS908,[1]Hoja3!$B$2:$AO$841,38,FALSE)</f>
        <v>#N/A</v>
      </c>
      <c r="AU908" s="9">
        <f>IF(AR908&gt;AQ908,1,0)</f>
        <v>0</v>
      </c>
      <c r="AV908">
        <f>IF(P908="NA",2,IF(OR(F908="INSTALACION NUEVA",F908="Mantenimiento preventivo"),3,IF(AND(AB908&lt;AF908,AK908&lt;&gt;1),4,IF(AT908&gt;AE908,1,0))))</f>
        <v>3</v>
      </c>
    </row>
    <row r="909" spans="1:48" x14ac:dyDescent="0.25">
      <c r="A909" t="s">
        <v>929</v>
      </c>
      <c r="B909">
        <v>2019</v>
      </c>
      <c r="C909" t="s">
        <v>37</v>
      </c>
      <c r="D909" t="s">
        <v>38</v>
      </c>
      <c r="E909">
        <v>22</v>
      </c>
      <c r="F909" t="s">
        <v>44</v>
      </c>
      <c r="G909">
        <v>0</v>
      </c>
      <c r="H909" t="s">
        <v>34</v>
      </c>
      <c r="I909">
        <v>468</v>
      </c>
      <c r="J909">
        <v>715</v>
      </c>
      <c r="K909">
        <v>0</v>
      </c>
      <c r="L909">
        <v>0</v>
      </c>
      <c r="M909">
        <v>0</v>
      </c>
      <c r="N909">
        <v>0.6</v>
      </c>
      <c r="O909">
        <v>0.8</v>
      </c>
      <c r="P909">
        <v>1.05</v>
      </c>
      <c r="Q909" t="s">
        <v>46</v>
      </c>
      <c r="R909">
        <v>5</v>
      </c>
      <c r="S909">
        <v>9</v>
      </c>
      <c r="T909" t="s">
        <v>47</v>
      </c>
      <c r="U909" t="s">
        <v>34</v>
      </c>
      <c r="V909" t="s">
        <v>50</v>
      </c>
      <c r="W909">
        <v>2019</v>
      </c>
      <c r="X909" t="s">
        <v>37</v>
      </c>
      <c r="Y909" t="s">
        <v>38</v>
      </c>
      <c r="Z909">
        <v>22</v>
      </c>
      <c r="AA909">
        <v>1</v>
      </c>
      <c r="AB909">
        <v>138</v>
      </c>
      <c r="AC909">
        <v>0</v>
      </c>
      <c r="AD909">
        <v>0</v>
      </c>
      <c r="AE909">
        <v>0</v>
      </c>
      <c r="AF909" s="10" t="e">
        <f>VLOOKUP(AS909,[1]Hoja3!$B$2:$AO$841,17,FALSE)</f>
        <v>#N/A</v>
      </c>
      <c r="AG909" s="10" t="e">
        <f>VLOOKUP(AS909,[1]Hoja3!$B$2:$AO$841,23,FALSE)</f>
        <v>#N/A</v>
      </c>
      <c r="AH909" s="10" t="e">
        <f>VLOOKUP(AS909,[1]Hoja3!$B$2:$AO$841,28,FALSE)</f>
        <v>#N/A</v>
      </c>
      <c r="AI909" s="10" t="e">
        <f>VLOOKUP(AS909,[1]Hoja3!$B$2:$AO$841,19,FALSE)</f>
        <v>#N/A</v>
      </c>
      <c r="AJ909" s="10"/>
      <c r="AK909">
        <f>IF(AE909=AY909,1,0)</f>
        <v>1</v>
      </c>
      <c r="AL909" t="e">
        <f>IF(AB909=AF909,1,0)</f>
        <v>#N/A</v>
      </c>
      <c r="AM909" t="e">
        <f>IF(AC909=AG909,1,0)</f>
        <v>#N/A</v>
      </c>
      <c r="AN909" t="e">
        <f>IF(AD909=AH909,1,0)</f>
        <v>#N/A</v>
      </c>
      <c r="AO909" t="e">
        <f>IF(H909=AI909,1,0)</f>
        <v>#N/A</v>
      </c>
      <c r="AQ909" s="8">
        <f>COUNTIF($A$2:$A$1228,A909)</f>
        <v>1</v>
      </c>
      <c r="AR909" t="e">
        <f>VLOOKUP(A909,[1]Hoja3!$C$2:$AO$841,39,FALSE)</f>
        <v>#N/A</v>
      </c>
      <c r="AS909" t="str">
        <f>A909 &amp; COUNTIF(A$2:A909,A909)</f>
        <v>09HB3313811</v>
      </c>
      <c r="AT909" s="10" t="e">
        <f>VLOOKUP(AS909,[1]Hoja3!$B$2:$AO$841,38,FALSE)</f>
        <v>#N/A</v>
      </c>
      <c r="AU909" s="9" t="e">
        <f>IF(AR909&gt;AQ909,1,0)</f>
        <v>#N/A</v>
      </c>
    </row>
    <row r="910" spans="1:48" x14ac:dyDescent="0.25">
      <c r="A910" t="s">
        <v>553</v>
      </c>
      <c r="B910">
        <v>2019</v>
      </c>
      <c r="C910" t="s">
        <v>37</v>
      </c>
      <c r="D910" t="s">
        <v>38</v>
      </c>
      <c r="E910">
        <v>22</v>
      </c>
      <c r="F910" t="s">
        <v>40</v>
      </c>
      <c r="G910">
        <v>1.35</v>
      </c>
      <c r="H910" t="s">
        <v>58</v>
      </c>
      <c r="I910">
        <v>655</v>
      </c>
      <c r="J910">
        <v>1365</v>
      </c>
      <c r="K910">
        <v>0</v>
      </c>
      <c r="L910">
        <v>0</v>
      </c>
      <c r="M910">
        <v>0.6</v>
      </c>
      <c r="N910">
        <v>0.8</v>
      </c>
      <c r="O910">
        <v>1.05</v>
      </c>
      <c r="P910">
        <v>1.1000000000000001</v>
      </c>
      <c r="Q910" t="s">
        <v>46</v>
      </c>
      <c r="R910">
        <v>5</v>
      </c>
      <c r="S910">
        <v>9</v>
      </c>
      <c r="T910" t="s">
        <v>47</v>
      </c>
      <c r="U910" t="s">
        <v>58</v>
      </c>
      <c r="V910" t="s">
        <v>42</v>
      </c>
      <c r="W910">
        <v>2019</v>
      </c>
      <c r="X910" t="s">
        <v>37</v>
      </c>
      <c r="Y910" t="s">
        <v>38</v>
      </c>
      <c r="Z910">
        <v>22</v>
      </c>
      <c r="AA910">
        <v>0</v>
      </c>
      <c r="AB910">
        <v>59</v>
      </c>
      <c r="AC910">
        <v>1.05</v>
      </c>
      <c r="AD910">
        <v>0.27</v>
      </c>
      <c r="AE910">
        <v>1433.25</v>
      </c>
      <c r="AF910" s="10">
        <f>VLOOKUP(AS910,[1]Hoja3!$B$2:$AO$841,17,FALSE)</f>
        <v>60</v>
      </c>
      <c r="AG910" s="10">
        <f>VLOOKUP(AS910,[1]Hoja3!$B$2:$AO$841,23,FALSE)</f>
        <v>1.05</v>
      </c>
      <c r="AH910" s="10">
        <f>VLOOKUP(AS910,[1]Hoja3!$B$2:$AO$841,28,FALSE)</f>
        <v>0.3</v>
      </c>
      <c r="AI910" s="10" t="str">
        <f>VLOOKUP(AS910,[1]Hoja3!$B$2:$AO$841,19,FALSE)</f>
        <v>Departmental Digital</v>
      </c>
      <c r="AJ910" s="10">
        <f>VLOOKUP(AS910,[1]Hoja3!$B$2:$AO$841,15,FALSE)</f>
        <v>0</v>
      </c>
      <c r="AK910">
        <f>IF(AE910=AY910,1,0)</f>
        <v>0</v>
      </c>
      <c r="AL910">
        <f>IF(AB910=AF910,1,0)</f>
        <v>0</v>
      </c>
      <c r="AM910">
        <f>IF(AC910=AG910,1,0)</f>
        <v>1</v>
      </c>
      <c r="AN910">
        <f>IF(AD910=AH910,1,0)</f>
        <v>0</v>
      </c>
      <c r="AO910">
        <f>IF(H910=AI910,1,0)</f>
        <v>1</v>
      </c>
      <c r="AP910">
        <f>IF(AJ910=AA910,1,0)</f>
        <v>1</v>
      </c>
      <c r="AQ910" s="8">
        <f>COUNTIF($A$2:$A$1228,A910)</f>
        <v>1</v>
      </c>
      <c r="AR910">
        <f>VLOOKUP(A910,[1]Hoja3!$C$2:$AO$841,39,FALSE)</f>
        <v>1</v>
      </c>
      <c r="AS910" t="str">
        <f>A910 &amp; COUNTIF(A$2:A910,A910)</f>
        <v>0X763713861</v>
      </c>
      <c r="AT910" s="10">
        <f>VLOOKUP(AS910,[1]Hoja3!$B$2:$AO$841,38,FALSE)</f>
        <v>1433.25</v>
      </c>
      <c r="AU910" s="9">
        <f>IF(AR910&gt;AQ910,1,0)</f>
        <v>0</v>
      </c>
      <c r="AV910">
        <f>IF(P910="NA",2,IF(OR(F910="INSTALACION NUEVA",F910="Mantenimiento preventivo"),3,IF(AND(AB910&lt;AF910,AK910&lt;&gt;1),4,IF(AT910&gt;AE910,1,0))))</f>
        <v>4</v>
      </c>
    </row>
    <row r="911" spans="1:48" x14ac:dyDescent="0.25">
      <c r="A911" t="s">
        <v>549</v>
      </c>
      <c r="B911">
        <v>2019</v>
      </c>
      <c r="C911" t="s">
        <v>37</v>
      </c>
      <c r="D911" t="s">
        <v>38</v>
      </c>
      <c r="E911">
        <v>22</v>
      </c>
      <c r="F911" t="s">
        <v>40</v>
      </c>
      <c r="G911">
        <v>4.7833329999999998</v>
      </c>
      <c r="H911" t="s">
        <v>34</v>
      </c>
      <c r="I911">
        <v>468</v>
      </c>
      <c r="J911">
        <v>715</v>
      </c>
      <c r="K911">
        <v>0</v>
      </c>
      <c r="L911">
        <v>0</v>
      </c>
      <c r="M911">
        <v>0</v>
      </c>
      <c r="N911">
        <v>0.6</v>
      </c>
      <c r="O911">
        <v>0.8</v>
      </c>
      <c r="P911">
        <v>1.05</v>
      </c>
      <c r="Q911" t="s">
        <v>46</v>
      </c>
      <c r="R911">
        <v>5</v>
      </c>
      <c r="S911">
        <v>9</v>
      </c>
      <c r="T911" t="s">
        <v>47</v>
      </c>
      <c r="U911" t="s">
        <v>34</v>
      </c>
      <c r="V911" t="s">
        <v>50</v>
      </c>
      <c r="W911">
        <v>2019</v>
      </c>
      <c r="X911" t="s">
        <v>37</v>
      </c>
      <c r="Y911" t="s">
        <v>38</v>
      </c>
      <c r="Z911">
        <v>24</v>
      </c>
      <c r="AA911">
        <v>0</v>
      </c>
      <c r="AB911">
        <v>81</v>
      </c>
      <c r="AC911">
        <v>1.05</v>
      </c>
      <c r="AD911">
        <v>0.95666660000000003</v>
      </c>
      <c r="AE911">
        <v>750.75</v>
      </c>
      <c r="AF911" s="10">
        <f>VLOOKUP(AS911,[1]Hoja3!$B$2:$AO$841,17,FALSE)</f>
        <v>83</v>
      </c>
      <c r="AG911" s="10">
        <f>VLOOKUP(AS911,[1]Hoja3!$B$2:$AO$841,23,FALSE)</f>
        <v>1.05</v>
      </c>
      <c r="AH911" s="10">
        <f>VLOOKUP(AS911,[1]Hoja3!$B$2:$AO$841,28,FALSE)</f>
        <v>0.99</v>
      </c>
      <c r="AI911" s="10" t="str">
        <f>VLOOKUP(AS911,[1]Hoja3!$B$2:$AO$841,19,FALSE)</f>
        <v>A4 Mono MFPs</v>
      </c>
      <c r="AJ911" s="10">
        <f>VLOOKUP(AS911,[1]Hoja3!$B$2:$AO$841,15,FALSE)</f>
        <v>0</v>
      </c>
      <c r="AK911">
        <f>IF(AE911=AY911,1,0)</f>
        <v>0</v>
      </c>
      <c r="AL911">
        <f>IF(AB911=AF911,1,0)</f>
        <v>0</v>
      </c>
      <c r="AM911">
        <f>IF(AC911=AG911,1,0)</f>
        <v>1</v>
      </c>
      <c r="AN911">
        <f>IF(AD911=AH911,1,0)</f>
        <v>0</v>
      </c>
      <c r="AO911">
        <f>IF(H911=AI911,1,0)</f>
        <v>1</v>
      </c>
      <c r="AP911">
        <f>IF(AJ911=AA911,1,0)</f>
        <v>1</v>
      </c>
      <c r="AQ911" s="8">
        <f>COUNTIF($A$2:$A$1228,A911)</f>
        <v>1</v>
      </c>
      <c r="AR911">
        <f>VLOOKUP(A911,[1]Hoja3!$C$2:$AO$841,39,FALSE)</f>
        <v>1</v>
      </c>
      <c r="AS911" t="str">
        <f>A911 &amp; COUNTIF(A$2:A911,A911)</f>
        <v>0C7X2383621</v>
      </c>
      <c r="AT911" s="10">
        <f>VLOOKUP(AS911,[1]Hoja3!$B$2:$AO$841,38,FALSE)</f>
        <v>750.75000000000011</v>
      </c>
      <c r="AU911" s="9">
        <f>IF(AR911&gt;AQ911,1,0)</f>
        <v>0</v>
      </c>
      <c r="AV911">
        <f>IF(P911="NA",2,IF(OR(F911="INSTALACION NUEVA",F911="Mantenimiento preventivo"),3,IF(AND(AB911&lt;AF911,AK911&lt;&gt;1),4,IF(AT911&gt;AE911,1,0))))</f>
        <v>4</v>
      </c>
    </row>
    <row r="912" spans="1:48" x14ac:dyDescent="0.25">
      <c r="A912" t="s">
        <v>557</v>
      </c>
      <c r="B912">
        <v>2019</v>
      </c>
      <c r="C912" t="s">
        <v>37</v>
      </c>
      <c r="D912" t="s">
        <v>38</v>
      </c>
      <c r="E912">
        <v>22</v>
      </c>
      <c r="F912" t="s">
        <v>40</v>
      </c>
      <c r="G912">
        <v>1.183333</v>
      </c>
      <c r="H912" t="s">
        <v>41</v>
      </c>
      <c r="I912">
        <v>468</v>
      </c>
      <c r="J912">
        <v>715</v>
      </c>
      <c r="K912">
        <v>0</v>
      </c>
      <c r="L912">
        <v>0</v>
      </c>
      <c r="M912">
        <v>0</v>
      </c>
      <c r="N912">
        <v>0.6</v>
      </c>
      <c r="O912">
        <v>0.8</v>
      </c>
      <c r="P912">
        <v>1.05</v>
      </c>
      <c r="Q912" t="s">
        <v>46</v>
      </c>
      <c r="R912">
        <v>5</v>
      </c>
      <c r="S912">
        <v>9</v>
      </c>
      <c r="T912" t="s">
        <v>47</v>
      </c>
      <c r="U912" t="s">
        <v>34</v>
      </c>
      <c r="V912" t="s">
        <v>55</v>
      </c>
      <c r="W912">
        <v>2019</v>
      </c>
      <c r="X912" t="s">
        <v>37</v>
      </c>
      <c r="Y912" t="s">
        <v>38</v>
      </c>
      <c r="Z912">
        <v>25</v>
      </c>
      <c r="AA912">
        <v>0</v>
      </c>
      <c r="AB912">
        <v>357</v>
      </c>
      <c r="AC912">
        <v>1.05</v>
      </c>
      <c r="AD912">
        <v>0.2366666</v>
      </c>
      <c r="AE912">
        <v>750.75</v>
      </c>
      <c r="AF912" s="10">
        <f>VLOOKUP(AS912,[1]Hoja3!$B$2:$AO$841,17,FALSE)</f>
        <v>369</v>
      </c>
      <c r="AG912" s="10">
        <f>VLOOKUP(AS912,[1]Hoja3!$B$2:$AO$841,23,FALSE)</f>
        <v>1.05</v>
      </c>
      <c r="AH912" s="10">
        <f>VLOOKUP(AS912,[1]Hoja3!$B$2:$AO$841,28,FALSE)</f>
        <v>0</v>
      </c>
      <c r="AI912" s="10" t="str">
        <f>VLOOKUP(AS912,[1]Hoja3!$B$2:$AO$841,19,FALSE)</f>
        <v>A4 Color Laser MFPs</v>
      </c>
      <c r="AJ912" s="10">
        <f>VLOOKUP(AS912,[1]Hoja3!$B$2:$AO$841,15,FALSE)</f>
        <v>0</v>
      </c>
      <c r="AK912">
        <f>IF(AE912=AY912,1,0)</f>
        <v>0</v>
      </c>
      <c r="AL912">
        <f>IF(AB912=AF912,1,0)</f>
        <v>0</v>
      </c>
      <c r="AM912">
        <f>IF(AC912=AG912,1,0)</f>
        <v>1</v>
      </c>
      <c r="AN912">
        <f>IF(AD912=AH912,1,0)</f>
        <v>0</v>
      </c>
      <c r="AO912">
        <f>IF(H912=AI912,1,0)</f>
        <v>1</v>
      </c>
      <c r="AP912">
        <f>IF(AJ912=AA912,1,0)</f>
        <v>1</v>
      </c>
      <c r="AQ912" s="8">
        <f>COUNTIF($A$2:$A$1228,A912)</f>
        <v>1</v>
      </c>
      <c r="AR912">
        <f>VLOOKUP(A912,[1]Hoja3!$C$2:$AO$841,39,FALSE)</f>
        <v>1</v>
      </c>
      <c r="AS912" t="str">
        <f>A912 &amp; COUNTIF(A$2:A912,A912)</f>
        <v>0XL35837881</v>
      </c>
      <c r="AT912" s="10">
        <f>VLOOKUP(AS912,[1]Hoja3!$B$2:$AO$841,38,FALSE)</f>
        <v>750.75000000000011</v>
      </c>
      <c r="AU912" s="9">
        <f>IF(AR912&gt;AQ912,1,0)</f>
        <v>0</v>
      </c>
      <c r="AV912">
        <f>IF(P912="NA",2,IF(OR(F912="INSTALACION NUEVA",F912="Mantenimiento preventivo"),3,IF(AND(AB912&lt;AF912,AK912&lt;&gt;1),4,IF(AT912&gt;AE912,1,0))))</f>
        <v>4</v>
      </c>
    </row>
    <row r="913" spans="1:48" x14ac:dyDescent="0.25">
      <c r="A913" t="s">
        <v>816</v>
      </c>
      <c r="B913">
        <v>2019</v>
      </c>
      <c r="C913" t="s">
        <v>37</v>
      </c>
      <c r="D913" t="s">
        <v>38</v>
      </c>
      <c r="E913">
        <v>22</v>
      </c>
      <c r="F913" t="s">
        <v>44</v>
      </c>
      <c r="G913">
        <v>0</v>
      </c>
      <c r="H913" t="s">
        <v>34</v>
      </c>
      <c r="I913">
        <v>468</v>
      </c>
      <c r="J913">
        <v>715</v>
      </c>
      <c r="K913">
        <v>0</v>
      </c>
      <c r="L913">
        <v>0</v>
      </c>
      <c r="M913">
        <v>0</v>
      </c>
      <c r="N913">
        <v>0.6</v>
      </c>
      <c r="O913">
        <v>0.8</v>
      </c>
      <c r="P913">
        <v>1.05</v>
      </c>
      <c r="Q913" t="s">
        <v>46</v>
      </c>
      <c r="R913">
        <v>5</v>
      </c>
      <c r="S913">
        <v>9</v>
      </c>
      <c r="T913" t="s">
        <v>47</v>
      </c>
      <c r="U913" t="s">
        <v>34</v>
      </c>
      <c r="V913" t="s">
        <v>50</v>
      </c>
      <c r="W913">
        <v>2019</v>
      </c>
      <c r="X913" t="s">
        <v>37</v>
      </c>
      <c r="Y913" t="s">
        <v>38</v>
      </c>
      <c r="Z913">
        <v>22</v>
      </c>
      <c r="AA913">
        <v>1</v>
      </c>
      <c r="AB913">
        <v>14</v>
      </c>
      <c r="AC913">
        <v>0</v>
      </c>
      <c r="AD913">
        <v>0</v>
      </c>
      <c r="AE913">
        <v>0</v>
      </c>
      <c r="AF913" s="10">
        <f>VLOOKUP(AS913,[1]Hoja3!$B$2:$AO$841,17,FALSE)</f>
        <v>97</v>
      </c>
      <c r="AG913" s="10">
        <f>VLOOKUP(AS913,[1]Hoja3!$B$2:$AO$841,23,FALSE)</f>
        <v>1.05</v>
      </c>
      <c r="AH913" s="10">
        <f>VLOOKUP(AS913,[1]Hoja3!$B$2:$AO$841,28,FALSE)</f>
        <v>0</v>
      </c>
      <c r="AI913" s="10" t="str">
        <f>VLOOKUP(AS913,[1]Hoja3!$B$2:$AO$841,19,FALSE)</f>
        <v>A4 Mono MFPs</v>
      </c>
      <c r="AJ913" s="10"/>
      <c r="AK913">
        <f>IF(AE913=AY913,1,0)</f>
        <v>1</v>
      </c>
      <c r="AL913">
        <f>IF(AB913=AF913,1,0)</f>
        <v>0</v>
      </c>
      <c r="AM913">
        <f>IF(AC913=AG913,1,0)</f>
        <v>0</v>
      </c>
      <c r="AN913">
        <f>IF(AD913=AH913,1,0)</f>
        <v>1</v>
      </c>
      <c r="AO913">
        <f>IF(H913=AI913,1,0)</f>
        <v>1</v>
      </c>
      <c r="AQ913" s="8">
        <f>COUNTIF($A$2:$A$1228,A913)</f>
        <v>5</v>
      </c>
      <c r="AR913">
        <f>VLOOKUP(A913,[1]Hoja3!$C$2:$AO$841,39,FALSE)</f>
        <v>1</v>
      </c>
      <c r="AS913" t="str">
        <f>A913 &amp; COUNTIF(A$2:A913,A913)</f>
        <v>09HB3319561</v>
      </c>
      <c r="AT913" s="10">
        <f>VLOOKUP(AS913,[1]Hoja3!$B$2:$AO$841,38,FALSE)</f>
        <v>0</v>
      </c>
      <c r="AU913" s="9">
        <f>IF(AR913&gt;AQ913,1,0)</f>
        <v>0</v>
      </c>
    </row>
    <row r="914" spans="1:48" x14ac:dyDescent="0.25">
      <c r="A914" t="s">
        <v>545</v>
      </c>
      <c r="B914">
        <v>2019</v>
      </c>
      <c r="C914" t="s">
        <v>37</v>
      </c>
      <c r="D914" t="s">
        <v>38</v>
      </c>
      <c r="E914">
        <v>22</v>
      </c>
      <c r="F914" t="s">
        <v>40</v>
      </c>
      <c r="G914">
        <v>2.233333</v>
      </c>
      <c r="H914" t="s">
        <v>34</v>
      </c>
      <c r="I914">
        <v>468</v>
      </c>
      <c r="J914">
        <v>715</v>
      </c>
      <c r="K914">
        <v>0</v>
      </c>
      <c r="L914">
        <v>0</v>
      </c>
      <c r="M914">
        <v>0</v>
      </c>
      <c r="N914">
        <v>0.6</v>
      </c>
      <c r="O914">
        <v>0.8</v>
      </c>
      <c r="P914">
        <v>1.05</v>
      </c>
      <c r="Q914" t="s">
        <v>46</v>
      </c>
      <c r="R914">
        <v>5</v>
      </c>
      <c r="S914">
        <v>9</v>
      </c>
      <c r="T914" t="s">
        <v>47</v>
      </c>
      <c r="U914" t="s">
        <v>34</v>
      </c>
      <c r="V914" t="s">
        <v>73</v>
      </c>
      <c r="W914">
        <v>2019</v>
      </c>
      <c r="X914" t="s">
        <v>37</v>
      </c>
      <c r="Y914" t="s">
        <v>38</v>
      </c>
      <c r="Z914">
        <v>26</v>
      </c>
      <c r="AA914">
        <v>0</v>
      </c>
      <c r="AB914">
        <v>129</v>
      </c>
      <c r="AC914">
        <v>1.05</v>
      </c>
      <c r="AD914">
        <v>0.44666660000000002</v>
      </c>
      <c r="AE914">
        <v>750.75</v>
      </c>
      <c r="AF914" s="10">
        <f>VLOOKUP(AS914,[1]Hoja3!$B$2:$AO$841,17,FALSE)</f>
        <v>131</v>
      </c>
      <c r="AG914" s="10">
        <f>VLOOKUP(AS914,[1]Hoja3!$B$2:$AO$841,23,FALSE)</f>
        <v>1.05</v>
      </c>
      <c r="AH914" s="10">
        <f>VLOOKUP(AS914,[1]Hoja3!$B$2:$AO$841,28,FALSE)</f>
        <v>0.51600000000000001</v>
      </c>
      <c r="AI914" s="10" t="str">
        <f>VLOOKUP(AS914,[1]Hoja3!$B$2:$AO$841,19,FALSE)</f>
        <v>A4 Mono MFPs</v>
      </c>
      <c r="AJ914" s="10">
        <f>VLOOKUP(AS914,[1]Hoja3!$B$2:$AO$841,15,FALSE)</f>
        <v>0</v>
      </c>
      <c r="AK914">
        <f>IF(AE914=AY914,1,0)</f>
        <v>0</v>
      </c>
      <c r="AL914">
        <f>IF(AB914=AF914,1,0)</f>
        <v>0</v>
      </c>
      <c r="AM914">
        <f>IF(AC914=AG914,1,0)</f>
        <v>1</v>
      </c>
      <c r="AN914">
        <f>IF(AD914=AH914,1,0)</f>
        <v>0</v>
      </c>
      <c r="AO914">
        <f>IF(H914=AI914,1,0)</f>
        <v>1</v>
      </c>
      <c r="AP914">
        <f>IF(AJ914=AA914,1,0)</f>
        <v>1</v>
      </c>
      <c r="AQ914" s="8">
        <f>COUNTIF($A$2:$A$1228,A914)</f>
        <v>2</v>
      </c>
      <c r="AR914">
        <f>VLOOKUP(A914,[1]Hoja3!$C$2:$AO$841,39,FALSE)</f>
        <v>2</v>
      </c>
      <c r="AS914" t="str">
        <f>A914 &amp; COUNTIF(A$2:A914,A914)</f>
        <v>0BB15641311</v>
      </c>
      <c r="AT914" s="10">
        <f>VLOOKUP(AS914,[1]Hoja3!$B$2:$AO$841,38,FALSE)</f>
        <v>750.75000000000011</v>
      </c>
      <c r="AU914" s="9">
        <f>IF(AR914&gt;AQ914,1,0)</f>
        <v>0</v>
      </c>
      <c r="AV914">
        <f>IF(P914="NA",2,IF(OR(F914="INSTALACION NUEVA",F914="Mantenimiento preventivo"),3,IF(AND(AB914&lt;AF914,AK914&lt;&gt;1),4,IF(AT914&gt;AE914,1,0))))</f>
        <v>4</v>
      </c>
    </row>
    <row r="915" spans="1:48" x14ac:dyDescent="0.25">
      <c r="A915" t="s">
        <v>249</v>
      </c>
      <c r="B915">
        <v>2019</v>
      </c>
      <c r="C915" t="s">
        <v>37</v>
      </c>
      <c r="D915" t="s">
        <v>38</v>
      </c>
      <c r="E915">
        <v>22</v>
      </c>
      <c r="F915" t="s">
        <v>40</v>
      </c>
      <c r="G915">
        <v>1.183333</v>
      </c>
      <c r="H915" t="s">
        <v>58</v>
      </c>
      <c r="I915">
        <v>655</v>
      </c>
      <c r="J915">
        <v>1365</v>
      </c>
      <c r="K915">
        <v>0</v>
      </c>
      <c r="L915">
        <v>0</v>
      </c>
      <c r="M915">
        <v>0.6</v>
      </c>
      <c r="N915">
        <v>0.8</v>
      </c>
      <c r="O915">
        <v>1.05</v>
      </c>
      <c r="P915">
        <v>1.1000000000000001</v>
      </c>
      <c r="Q915" t="s">
        <v>46</v>
      </c>
      <c r="R915">
        <v>5</v>
      </c>
      <c r="S915">
        <v>9</v>
      </c>
      <c r="T915" t="s">
        <v>47</v>
      </c>
      <c r="U915" t="s">
        <v>58</v>
      </c>
      <c r="V915" t="s">
        <v>50</v>
      </c>
      <c r="W915">
        <v>2019</v>
      </c>
      <c r="X915" t="s">
        <v>37</v>
      </c>
      <c r="Y915" t="s">
        <v>38</v>
      </c>
      <c r="Z915">
        <v>22</v>
      </c>
      <c r="AA915">
        <v>0</v>
      </c>
      <c r="AB915">
        <v>18</v>
      </c>
      <c r="AC915">
        <v>0.8</v>
      </c>
      <c r="AD915">
        <v>0.2366666</v>
      </c>
      <c r="AE915">
        <v>1092</v>
      </c>
      <c r="AF915" s="10">
        <f>VLOOKUP(AS915,[1]Hoja3!$B$2:$AO$841,17,FALSE)</f>
        <v>18</v>
      </c>
      <c r="AG915" s="10">
        <f>VLOOKUP(AS915,[1]Hoja3!$B$2:$AO$841,23,FALSE)</f>
        <v>0.8</v>
      </c>
      <c r="AH915" s="10">
        <f>VLOOKUP(AS915,[1]Hoja3!$B$2:$AO$841,28,FALSE)</f>
        <v>0.25600000000000001</v>
      </c>
      <c r="AI915" s="10" t="str">
        <f>VLOOKUP(AS915,[1]Hoja3!$B$2:$AO$841,19,FALSE)</f>
        <v>Departmental Digital</v>
      </c>
      <c r="AJ915" s="10">
        <f>VLOOKUP(AS915,[1]Hoja3!$B$2:$AO$841,15,FALSE)</f>
        <v>0</v>
      </c>
      <c r="AK915">
        <f>IF(AE915=AY915,1,0)</f>
        <v>0</v>
      </c>
      <c r="AL915">
        <f>IF(AB915=AF915,1,0)</f>
        <v>1</v>
      </c>
      <c r="AM915">
        <f>IF(AC915=AG915,1,0)</f>
        <v>1</v>
      </c>
      <c r="AN915">
        <f>IF(AD915=AH915,1,0)</f>
        <v>0</v>
      </c>
      <c r="AO915">
        <f>IF(H915=AI915,1,0)</f>
        <v>1</v>
      </c>
      <c r="AP915">
        <f>IF(AJ915=AA915,1,0)</f>
        <v>1</v>
      </c>
      <c r="AQ915" s="8">
        <f>COUNTIF($A$2:$A$1228,A915)</f>
        <v>2</v>
      </c>
      <c r="AR915">
        <f>VLOOKUP(A915,[1]Hoja3!$C$2:$AO$841,39,FALSE)</f>
        <v>2</v>
      </c>
      <c r="AS915" t="str">
        <f>A915 &amp; COUNTIF(A$2:A915,A915)</f>
        <v>0EX92931452</v>
      </c>
      <c r="AT915" s="10">
        <f>VLOOKUP(AS915,[1]Hoja3!$B$2:$AO$841,38,FALSE)</f>
        <v>1092</v>
      </c>
      <c r="AU915" s="9">
        <f>IF(AR915&gt;AQ915,1,0)</f>
        <v>0</v>
      </c>
      <c r="AV915">
        <f>IF(P915="NA",2,IF(OR(F915="INSTALACION NUEVA",F915="Mantenimiento preventivo"),3,IF(AND(AB915&lt;AF915,AK915&lt;&gt;1),4,IF(AT915&gt;AE915,1,0))))</f>
        <v>0</v>
      </c>
    </row>
    <row r="916" spans="1:48" x14ac:dyDescent="0.25">
      <c r="A916" t="s">
        <v>858</v>
      </c>
      <c r="B916">
        <v>2019</v>
      </c>
      <c r="C916" t="s">
        <v>37</v>
      </c>
      <c r="D916" t="s">
        <v>38</v>
      </c>
      <c r="E916">
        <v>22</v>
      </c>
      <c r="F916" t="s">
        <v>44</v>
      </c>
      <c r="G916">
        <v>0</v>
      </c>
      <c r="H916" t="s">
        <v>64</v>
      </c>
      <c r="I916">
        <v>655</v>
      </c>
      <c r="J916">
        <v>1365</v>
      </c>
      <c r="K916">
        <v>0</v>
      </c>
      <c r="L916">
        <v>0</v>
      </c>
      <c r="M916">
        <v>0.6</v>
      </c>
      <c r="N916">
        <v>0.8</v>
      </c>
      <c r="O916">
        <v>1.05</v>
      </c>
      <c r="P916">
        <v>1.1000000000000001</v>
      </c>
      <c r="Q916" t="s">
        <v>46</v>
      </c>
      <c r="R916">
        <v>5</v>
      </c>
      <c r="S916">
        <v>9</v>
      </c>
      <c r="T916" t="s">
        <v>47</v>
      </c>
      <c r="U916" t="s">
        <v>64</v>
      </c>
      <c r="V916" t="s">
        <v>50</v>
      </c>
      <c r="W916">
        <v>2019</v>
      </c>
      <c r="X916" t="s">
        <v>37</v>
      </c>
      <c r="Y916" t="s">
        <v>38</v>
      </c>
      <c r="Z916">
        <v>26</v>
      </c>
      <c r="AA916">
        <v>0</v>
      </c>
      <c r="AB916">
        <v>11</v>
      </c>
      <c r="AC916">
        <v>0</v>
      </c>
      <c r="AD916">
        <v>0</v>
      </c>
      <c r="AE916">
        <v>1365</v>
      </c>
      <c r="AF916" s="10" t="e">
        <f>VLOOKUP(AS916,[1]Hoja3!$B$2:$AO$841,17,FALSE)</f>
        <v>#N/A</v>
      </c>
      <c r="AG916" s="10" t="e">
        <f>VLOOKUP(AS916,[1]Hoja3!$B$2:$AO$841,23,FALSE)</f>
        <v>#N/A</v>
      </c>
      <c r="AH916" s="10" t="e">
        <f>VLOOKUP(AS916,[1]Hoja3!$B$2:$AO$841,28,FALSE)</f>
        <v>#N/A</v>
      </c>
      <c r="AI916" s="10" t="e">
        <f>VLOOKUP(AS916,[1]Hoja3!$B$2:$AO$841,19,FALSE)</f>
        <v>#N/A</v>
      </c>
      <c r="AJ916" s="10"/>
      <c r="AK916">
        <f>IF(AE916=AY916,1,0)</f>
        <v>0</v>
      </c>
      <c r="AL916" t="e">
        <f>IF(AB916=AF916,1,0)</f>
        <v>#N/A</v>
      </c>
      <c r="AM916" t="e">
        <f>IF(AC916=AG916,1,0)</f>
        <v>#N/A</v>
      </c>
      <c r="AN916" t="e">
        <f>IF(AD916=AH916,1,0)</f>
        <v>#N/A</v>
      </c>
      <c r="AO916" t="e">
        <f>IF(H916=AI916,1,0)</f>
        <v>#N/A</v>
      </c>
      <c r="AQ916" s="8">
        <f>COUNTIF($A$2:$A$1228,A916)</f>
        <v>2</v>
      </c>
      <c r="AR916" t="e">
        <f>VLOOKUP(A916,[1]Hoja3!$C$2:$AO$841,39,FALSE)</f>
        <v>#N/A</v>
      </c>
      <c r="AS916" t="str">
        <f>A916 &amp; COUNTIF(A$2:A916,A916)</f>
        <v>06TB4457972</v>
      </c>
      <c r="AT916" s="10" t="e">
        <f>VLOOKUP(AS916,[1]Hoja3!$B$2:$AO$841,38,FALSE)</f>
        <v>#N/A</v>
      </c>
      <c r="AU916" s="9" t="e">
        <f>IF(AR916&gt;AQ916,1,0)</f>
        <v>#N/A</v>
      </c>
    </row>
    <row r="917" spans="1:48" x14ac:dyDescent="0.25">
      <c r="A917" t="s">
        <v>799</v>
      </c>
      <c r="B917">
        <v>2019</v>
      </c>
      <c r="C917" t="s">
        <v>37</v>
      </c>
      <c r="D917" t="s">
        <v>38</v>
      </c>
      <c r="E917">
        <v>22</v>
      </c>
      <c r="F917" t="s">
        <v>44</v>
      </c>
      <c r="G917">
        <v>0</v>
      </c>
      <c r="I917" t="s">
        <v>33</v>
      </c>
      <c r="J917" t="s">
        <v>33</v>
      </c>
      <c r="K917" t="s">
        <v>33</v>
      </c>
      <c r="L917" t="s">
        <v>33</v>
      </c>
      <c r="M917" t="s">
        <v>33</v>
      </c>
      <c r="N917" t="s">
        <v>33</v>
      </c>
      <c r="O917" t="s">
        <v>33</v>
      </c>
      <c r="P917" t="s">
        <v>33</v>
      </c>
      <c r="R917" t="s">
        <v>33</v>
      </c>
      <c r="S917" t="s">
        <v>33</v>
      </c>
      <c r="U917" t="s">
        <v>34</v>
      </c>
      <c r="V917" t="s">
        <v>50</v>
      </c>
      <c r="W917">
        <v>2019</v>
      </c>
      <c r="X917" t="s">
        <v>37</v>
      </c>
      <c r="Y917" t="s">
        <v>38</v>
      </c>
      <c r="Z917">
        <v>24</v>
      </c>
      <c r="AA917" t="s">
        <v>33</v>
      </c>
      <c r="AB917">
        <v>17</v>
      </c>
      <c r="AC917">
        <v>0</v>
      </c>
      <c r="AD917">
        <v>0</v>
      </c>
      <c r="AE917">
        <v>0</v>
      </c>
      <c r="AF917" s="10" t="e">
        <f>VLOOKUP(AS917,[1]Hoja3!$B$2:$AO$841,17,FALSE)</f>
        <v>#N/A</v>
      </c>
      <c r="AG917" s="10" t="e">
        <f>VLOOKUP(AS917,[1]Hoja3!$B$2:$AO$841,23,FALSE)</f>
        <v>#N/A</v>
      </c>
      <c r="AH917" s="10" t="e">
        <f>VLOOKUP(AS917,[1]Hoja3!$B$2:$AO$841,28,FALSE)</f>
        <v>#N/A</v>
      </c>
      <c r="AI917" s="10" t="e">
        <f>VLOOKUP(AS917,[1]Hoja3!$B$2:$AO$841,19,FALSE)</f>
        <v>#N/A</v>
      </c>
      <c r="AJ917" s="10"/>
      <c r="AK917">
        <f>IF(AE917=AY917,1,0)</f>
        <v>1</v>
      </c>
      <c r="AL917" t="e">
        <f>IF(AB917=AF917,1,0)</f>
        <v>#N/A</v>
      </c>
      <c r="AM917" t="e">
        <f>IF(AC917=AG917,1,0)</f>
        <v>#N/A</v>
      </c>
      <c r="AN917" t="e">
        <f>IF(AD917=AH917,1,0)</f>
        <v>#N/A</v>
      </c>
      <c r="AO917" t="e">
        <f>IF(H917=AI917,1,0)</f>
        <v>#N/A</v>
      </c>
      <c r="AQ917" s="8">
        <f>COUNTIF($A$2:$A$1228,A917)</f>
        <v>2</v>
      </c>
      <c r="AR917" t="e">
        <f>VLOOKUP(A917,[1]Hoja3!$C$2:$AO$841,39,FALSE)</f>
        <v>#N/A</v>
      </c>
      <c r="AS917" t="str">
        <f>A917 &amp; COUNTIF(A$2:A917,A917)</f>
        <v>09HB3319812</v>
      </c>
      <c r="AT917" s="10" t="e">
        <f>VLOOKUP(AS917,[1]Hoja3!$B$2:$AO$841,38,FALSE)</f>
        <v>#N/A</v>
      </c>
      <c r="AU917" s="9" t="e">
        <f>IF(AR917&gt;AQ917,1,0)</f>
        <v>#N/A</v>
      </c>
    </row>
    <row r="918" spans="1:48" x14ac:dyDescent="0.25">
      <c r="A918" t="s">
        <v>930</v>
      </c>
      <c r="B918">
        <v>2019</v>
      </c>
      <c r="C918" t="s">
        <v>37</v>
      </c>
      <c r="D918" t="s">
        <v>38</v>
      </c>
      <c r="E918">
        <v>22</v>
      </c>
      <c r="F918" t="s">
        <v>44</v>
      </c>
      <c r="G918">
        <v>0</v>
      </c>
      <c r="I918" t="s">
        <v>33</v>
      </c>
      <c r="J918" t="s">
        <v>33</v>
      </c>
      <c r="K918" t="s">
        <v>33</v>
      </c>
      <c r="L918" t="s">
        <v>33</v>
      </c>
      <c r="M918" t="s">
        <v>33</v>
      </c>
      <c r="N918" t="s">
        <v>33</v>
      </c>
      <c r="O918" t="s">
        <v>33</v>
      </c>
      <c r="P918" t="s">
        <v>33</v>
      </c>
      <c r="R918" t="s">
        <v>33</v>
      </c>
      <c r="S918" t="s">
        <v>33</v>
      </c>
      <c r="U918" t="s">
        <v>34</v>
      </c>
      <c r="V918" t="s">
        <v>50</v>
      </c>
      <c r="W918">
        <v>2019</v>
      </c>
      <c r="X918" t="s">
        <v>37</v>
      </c>
      <c r="Y918" t="s">
        <v>38</v>
      </c>
      <c r="Z918">
        <v>30</v>
      </c>
      <c r="AA918" t="s">
        <v>33</v>
      </c>
      <c r="AB918">
        <v>45</v>
      </c>
      <c r="AC918">
        <v>0</v>
      </c>
      <c r="AD918">
        <v>0</v>
      </c>
      <c r="AE918">
        <v>0</v>
      </c>
      <c r="AF918" s="10" t="e">
        <f>VLOOKUP(AS918,[1]Hoja3!$B$2:$AO$841,17,FALSE)</f>
        <v>#N/A</v>
      </c>
      <c r="AG918" s="10" t="e">
        <f>VLOOKUP(AS918,[1]Hoja3!$B$2:$AO$841,23,FALSE)</f>
        <v>#N/A</v>
      </c>
      <c r="AH918" s="10" t="e">
        <f>VLOOKUP(AS918,[1]Hoja3!$B$2:$AO$841,28,FALSE)</f>
        <v>#N/A</v>
      </c>
      <c r="AI918" s="10" t="e">
        <f>VLOOKUP(AS918,[1]Hoja3!$B$2:$AO$841,19,FALSE)</f>
        <v>#N/A</v>
      </c>
      <c r="AJ918" s="10"/>
      <c r="AK918">
        <f>IF(AE918=AY918,1,0)</f>
        <v>1</v>
      </c>
      <c r="AL918" t="e">
        <f>IF(AB918=AF918,1,0)</f>
        <v>#N/A</v>
      </c>
      <c r="AM918" t="e">
        <f>IF(AC918=AG918,1,0)</f>
        <v>#N/A</v>
      </c>
      <c r="AN918" t="e">
        <f>IF(AD918=AH918,1,0)</f>
        <v>#N/A</v>
      </c>
      <c r="AO918" t="e">
        <f>IF(H918=AI918,1,0)</f>
        <v>#N/A</v>
      </c>
      <c r="AQ918" s="8">
        <f>COUNTIF($A$2:$A$1228,A918)</f>
        <v>1</v>
      </c>
      <c r="AR918" t="e">
        <f>VLOOKUP(A918,[1]Hoja3!$C$2:$AO$841,39,FALSE)</f>
        <v>#N/A</v>
      </c>
      <c r="AS918" t="str">
        <f>A918 &amp; COUNTIF(A$2:A918,A918)</f>
        <v>09HB3320161</v>
      </c>
      <c r="AT918" s="10" t="e">
        <f>VLOOKUP(AS918,[1]Hoja3!$B$2:$AO$841,38,FALSE)</f>
        <v>#N/A</v>
      </c>
      <c r="AU918" s="9" t="e">
        <f>IF(AR918&gt;AQ918,1,0)</f>
        <v>#N/A</v>
      </c>
    </row>
    <row r="919" spans="1:48" x14ac:dyDescent="0.25">
      <c r="A919" t="s">
        <v>865</v>
      </c>
      <c r="B919">
        <v>2019</v>
      </c>
      <c r="C919" t="s">
        <v>37</v>
      </c>
      <c r="D919" t="s">
        <v>38</v>
      </c>
      <c r="E919">
        <v>22</v>
      </c>
      <c r="F919" t="s">
        <v>44</v>
      </c>
      <c r="G919">
        <v>0</v>
      </c>
      <c r="H919" t="s">
        <v>34</v>
      </c>
      <c r="I919">
        <v>468</v>
      </c>
      <c r="J919">
        <v>715</v>
      </c>
      <c r="K919">
        <v>0</v>
      </c>
      <c r="L919">
        <v>0</v>
      </c>
      <c r="M919">
        <v>0</v>
      </c>
      <c r="N919">
        <v>0.6</v>
      </c>
      <c r="O919">
        <v>0.8</v>
      </c>
      <c r="P919">
        <v>1.05</v>
      </c>
      <c r="Q919" t="s">
        <v>46</v>
      </c>
      <c r="R919">
        <v>5</v>
      </c>
      <c r="S919">
        <v>9</v>
      </c>
      <c r="T919" t="s">
        <v>47</v>
      </c>
      <c r="U919" t="s">
        <v>34</v>
      </c>
      <c r="V919" t="s">
        <v>50</v>
      </c>
      <c r="W919">
        <v>2019</v>
      </c>
      <c r="X919" t="s">
        <v>37</v>
      </c>
      <c r="Y919" t="s">
        <v>38</v>
      </c>
      <c r="Z919">
        <v>23</v>
      </c>
      <c r="AA919">
        <v>1</v>
      </c>
      <c r="AB919">
        <v>11</v>
      </c>
      <c r="AC919">
        <v>0</v>
      </c>
      <c r="AD919">
        <v>0</v>
      </c>
      <c r="AE919">
        <v>0</v>
      </c>
      <c r="AF919" s="10" t="e">
        <f>VLOOKUP(AS919,[1]Hoja3!$B$2:$AO$841,17,FALSE)</f>
        <v>#N/A</v>
      </c>
      <c r="AG919" s="10" t="e">
        <f>VLOOKUP(AS919,[1]Hoja3!$B$2:$AO$841,23,FALSE)</f>
        <v>#N/A</v>
      </c>
      <c r="AH919" s="10" t="e">
        <f>VLOOKUP(AS919,[1]Hoja3!$B$2:$AO$841,28,FALSE)</f>
        <v>#N/A</v>
      </c>
      <c r="AI919" s="10" t="e">
        <f>VLOOKUP(AS919,[1]Hoja3!$B$2:$AO$841,19,FALSE)</f>
        <v>#N/A</v>
      </c>
      <c r="AJ919" s="10"/>
      <c r="AK919">
        <f>IF(AE919=AY919,1,0)</f>
        <v>1</v>
      </c>
      <c r="AL919" t="e">
        <f>IF(AB919=AF919,1,0)</f>
        <v>#N/A</v>
      </c>
      <c r="AM919" t="e">
        <f>IF(AC919=AG919,1,0)</f>
        <v>#N/A</v>
      </c>
      <c r="AN919" t="e">
        <f>IF(AD919=AH919,1,0)</f>
        <v>#N/A</v>
      </c>
      <c r="AO919" t="e">
        <f>IF(H919=AI919,1,0)</f>
        <v>#N/A</v>
      </c>
      <c r="AQ919" s="8">
        <f>COUNTIF($A$2:$A$1228,A919)</f>
        <v>2</v>
      </c>
      <c r="AR919" t="e">
        <f>VLOOKUP(A919,[1]Hoja3!$C$2:$AO$841,39,FALSE)</f>
        <v>#N/A</v>
      </c>
      <c r="AS919" t="str">
        <f>A919 &amp; COUNTIF(A$2:A919,A919)</f>
        <v>09HB3317902</v>
      </c>
      <c r="AT919" s="10" t="e">
        <f>VLOOKUP(AS919,[1]Hoja3!$B$2:$AO$841,38,FALSE)</f>
        <v>#N/A</v>
      </c>
      <c r="AU919" s="9" t="e">
        <f>IF(AR919&gt;AQ919,1,0)</f>
        <v>#N/A</v>
      </c>
    </row>
    <row r="920" spans="1:48" x14ac:dyDescent="0.25">
      <c r="A920" t="s">
        <v>931</v>
      </c>
      <c r="B920">
        <v>2019</v>
      </c>
      <c r="C920" t="s">
        <v>37</v>
      </c>
      <c r="D920" t="s">
        <v>38</v>
      </c>
      <c r="E920">
        <v>22</v>
      </c>
      <c r="F920" t="s">
        <v>44</v>
      </c>
      <c r="G920">
        <v>0</v>
      </c>
      <c r="H920" t="s">
        <v>34</v>
      </c>
      <c r="I920">
        <v>468</v>
      </c>
      <c r="J920">
        <v>715</v>
      </c>
      <c r="K920">
        <v>0</v>
      </c>
      <c r="L920">
        <v>0</v>
      </c>
      <c r="M920">
        <v>0</v>
      </c>
      <c r="N920">
        <v>0.6</v>
      </c>
      <c r="O920">
        <v>0.8</v>
      </c>
      <c r="P920">
        <v>1.05</v>
      </c>
      <c r="Q920" t="s">
        <v>46</v>
      </c>
      <c r="R920">
        <v>5</v>
      </c>
      <c r="S920">
        <v>9</v>
      </c>
      <c r="T920" t="s">
        <v>47</v>
      </c>
      <c r="U920" t="s">
        <v>34</v>
      </c>
      <c r="V920" t="s">
        <v>50</v>
      </c>
      <c r="W920">
        <v>2019</v>
      </c>
      <c r="X920" t="s">
        <v>37</v>
      </c>
      <c r="Y920" t="s">
        <v>38</v>
      </c>
      <c r="Z920">
        <v>24</v>
      </c>
      <c r="AA920">
        <v>1</v>
      </c>
      <c r="AB920">
        <v>27</v>
      </c>
      <c r="AC920">
        <v>0</v>
      </c>
      <c r="AD920">
        <v>0</v>
      </c>
      <c r="AE920">
        <v>0</v>
      </c>
      <c r="AF920" s="10" t="e">
        <f>VLOOKUP(AS920,[1]Hoja3!$B$2:$AO$841,17,FALSE)</f>
        <v>#N/A</v>
      </c>
      <c r="AG920" s="10" t="e">
        <f>VLOOKUP(AS920,[1]Hoja3!$B$2:$AO$841,23,FALSE)</f>
        <v>#N/A</v>
      </c>
      <c r="AH920" s="10" t="e">
        <f>VLOOKUP(AS920,[1]Hoja3!$B$2:$AO$841,28,FALSE)</f>
        <v>#N/A</v>
      </c>
      <c r="AI920" s="10" t="e">
        <f>VLOOKUP(AS920,[1]Hoja3!$B$2:$AO$841,19,FALSE)</f>
        <v>#N/A</v>
      </c>
      <c r="AJ920" s="10"/>
      <c r="AK920">
        <f>IF(AE920=AY920,1,0)</f>
        <v>1</v>
      </c>
      <c r="AL920" t="e">
        <f>IF(AB920=AF920,1,0)</f>
        <v>#N/A</v>
      </c>
      <c r="AM920" t="e">
        <f>IF(AC920=AG920,1,0)</f>
        <v>#N/A</v>
      </c>
      <c r="AN920" t="e">
        <f>IF(AD920=AH920,1,0)</f>
        <v>#N/A</v>
      </c>
      <c r="AO920" t="e">
        <f>IF(H920=AI920,1,0)</f>
        <v>#N/A</v>
      </c>
      <c r="AQ920" s="8">
        <f>COUNTIF($A$2:$A$1228,A920)</f>
        <v>1</v>
      </c>
      <c r="AR920" t="e">
        <f>VLOOKUP(A920,[1]Hoja3!$C$2:$AO$841,39,FALSE)</f>
        <v>#N/A</v>
      </c>
      <c r="AS920" t="str">
        <f>A920 &amp; COUNTIF(A$2:A920,A920)</f>
        <v>09HB3317851</v>
      </c>
      <c r="AT920" s="10" t="e">
        <f>VLOOKUP(AS920,[1]Hoja3!$B$2:$AO$841,38,FALSE)</f>
        <v>#N/A</v>
      </c>
      <c r="AU920" s="9" t="e">
        <f>IF(AR920&gt;AQ920,1,0)</f>
        <v>#N/A</v>
      </c>
    </row>
    <row r="921" spans="1:48" x14ac:dyDescent="0.25">
      <c r="A921" t="s">
        <v>932</v>
      </c>
      <c r="B921">
        <v>2019</v>
      </c>
      <c r="C921" t="s">
        <v>37</v>
      </c>
      <c r="D921" t="s">
        <v>38</v>
      </c>
      <c r="E921">
        <v>22</v>
      </c>
      <c r="F921" t="s">
        <v>44</v>
      </c>
      <c r="G921">
        <v>0</v>
      </c>
      <c r="H921" t="s">
        <v>116</v>
      </c>
      <c r="I921">
        <v>655</v>
      </c>
      <c r="J921">
        <v>1365</v>
      </c>
      <c r="K921">
        <v>0</v>
      </c>
      <c r="L921">
        <v>0</v>
      </c>
      <c r="M921">
        <v>0.6</v>
      </c>
      <c r="N921">
        <v>0.8</v>
      </c>
      <c r="O921">
        <v>1.05</v>
      </c>
      <c r="P921">
        <v>1.1000000000000001</v>
      </c>
      <c r="Q921" t="s">
        <v>46</v>
      </c>
      <c r="R921">
        <v>5</v>
      </c>
      <c r="S921">
        <v>9</v>
      </c>
      <c r="T921" t="s">
        <v>47</v>
      </c>
      <c r="U921" t="s">
        <v>45</v>
      </c>
      <c r="V921" t="s">
        <v>50</v>
      </c>
      <c r="W921">
        <v>2019</v>
      </c>
      <c r="X921" t="s">
        <v>37</v>
      </c>
      <c r="Y921" t="s">
        <v>38</v>
      </c>
      <c r="Z921">
        <v>23</v>
      </c>
      <c r="AA921">
        <v>1</v>
      </c>
      <c r="AB921">
        <v>126</v>
      </c>
      <c r="AC921">
        <v>0</v>
      </c>
      <c r="AD921">
        <v>0</v>
      </c>
      <c r="AE921">
        <v>0</v>
      </c>
      <c r="AF921" s="10" t="e">
        <f>VLOOKUP(AS921,[1]Hoja3!$B$2:$AO$841,17,FALSE)</f>
        <v>#N/A</v>
      </c>
      <c r="AG921" s="10" t="e">
        <f>VLOOKUP(AS921,[1]Hoja3!$B$2:$AO$841,23,FALSE)</f>
        <v>#N/A</v>
      </c>
      <c r="AH921" s="10" t="e">
        <f>VLOOKUP(AS921,[1]Hoja3!$B$2:$AO$841,28,FALSE)</f>
        <v>#N/A</v>
      </c>
      <c r="AI921" s="10" t="e">
        <f>VLOOKUP(AS921,[1]Hoja3!$B$2:$AO$841,19,FALSE)</f>
        <v>#N/A</v>
      </c>
      <c r="AJ921" s="10"/>
      <c r="AK921">
        <f>IF(AE921=AY921,1,0)</f>
        <v>1</v>
      </c>
      <c r="AL921" t="e">
        <f>IF(AB921=AF921,1,0)</f>
        <v>#N/A</v>
      </c>
      <c r="AM921" t="e">
        <f>IF(AC921=AG921,1,0)</f>
        <v>#N/A</v>
      </c>
      <c r="AN921" t="e">
        <f>IF(AD921=AH921,1,0)</f>
        <v>#N/A</v>
      </c>
      <c r="AO921" t="e">
        <f>IF(H921=AI921,1,0)</f>
        <v>#N/A</v>
      </c>
      <c r="AQ921" s="8">
        <f>COUNTIF($A$2:$A$1228,A921)</f>
        <v>1</v>
      </c>
      <c r="AR921" t="e">
        <f>VLOOKUP(A921,[1]Hoja3!$C$2:$AO$841,39,FALSE)</f>
        <v>#N/A</v>
      </c>
      <c r="AS921" t="str">
        <f>A921 &amp; COUNTIF(A$2:A921,A921)</f>
        <v>0Y4X8488011</v>
      </c>
      <c r="AT921" s="10" t="e">
        <f>VLOOKUP(AS921,[1]Hoja3!$B$2:$AO$841,38,FALSE)</f>
        <v>#N/A</v>
      </c>
      <c r="AU921" s="9" t="e">
        <f>IF(AR921&gt;AQ921,1,0)</f>
        <v>#N/A</v>
      </c>
    </row>
    <row r="922" spans="1:48" x14ac:dyDescent="0.25">
      <c r="A922" t="s">
        <v>810</v>
      </c>
      <c r="B922">
        <v>2019</v>
      </c>
      <c r="C922" t="s">
        <v>37</v>
      </c>
      <c r="D922" t="s">
        <v>38</v>
      </c>
      <c r="E922">
        <v>22</v>
      </c>
      <c r="F922" t="s">
        <v>44</v>
      </c>
      <c r="G922">
        <v>0</v>
      </c>
      <c r="H922" t="s">
        <v>64</v>
      </c>
      <c r="I922">
        <v>655</v>
      </c>
      <c r="J922">
        <v>1365</v>
      </c>
      <c r="K922">
        <v>0</v>
      </c>
      <c r="L922">
        <v>0</v>
      </c>
      <c r="M922">
        <v>0.6</v>
      </c>
      <c r="N922">
        <v>0.8</v>
      </c>
      <c r="O922">
        <v>1.05</v>
      </c>
      <c r="P922">
        <v>1.1000000000000001</v>
      </c>
      <c r="Q922" t="s">
        <v>46</v>
      </c>
      <c r="R922">
        <v>5</v>
      </c>
      <c r="S922">
        <v>9</v>
      </c>
      <c r="T922" t="s">
        <v>47</v>
      </c>
      <c r="U922" t="s">
        <v>64</v>
      </c>
      <c r="V922" t="s">
        <v>50</v>
      </c>
      <c r="W922">
        <v>2019</v>
      </c>
      <c r="X922" t="s">
        <v>37</v>
      </c>
      <c r="Y922" t="s">
        <v>38</v>
      </c>
      <c r="Z922">
        <v>26</v>
      </c>
      <c r="AA922">
        <v>0</v>
      </c>
      <c r="AB922">
        <v>14</v>
      </c>
      <c r="AC922">
        <v>0</v>
      </c>
      <c r="AD922">
        <v>0</v>
      </c>
      <c r="AE922">
        <v>1365</v>
      </c>
      <c r="AF922" s="10" t="e">
        <f>VLOOKUP(AS922,[1]Hoja3!$B$2:$AO$841,17,FALSE)</f>
        <v>#N/A</v>
      </c>
      <c r="AG922" s="10" t="e">
        <f>VLOOKUP(AS922,[1]Hoja3!$B$2:$AO$841,23,FALSE)</f>
        <v>#N/A</v>
      </c>
      <c r="AH922" s="10" t="e">
        <f>VLOOKUP(AS922,[1]Hoja3!$B$2:$AO$841,28,FALSE)</f>
        <v>#N/A</v>
      </c>
      <c r="AI922" s="10" t="e">
        <f>VLOOKUP(AS922,[1]Hoja3!$B$2:$AO$841,19,FALSE)</f>
        <v>#N/A</v>
      </c>
      <c r="AJ922" s="10"/>
      <c r="AK922">
        <f>IF(AE922=AY922,1,0)</f>
        <v>0</v>
      </c>
      <c r="AL922" t="e">
        <f>IF(AB922=AF922,1,0)</f>
        <v>#N/A</v>
      </c>
      <c r="AM922" t="e">
        <f>IF(AC922=AG922,1,0)</f>
        <v>#N/A</v>
      </c>
      <c r="AN922" t="e">
        <f>IF(AD922=AH922,1,0)</f>
        <v>#N/A</v>
      </c>
      <c r="AO922" t="e">
        <f>IF(H922=AI922,1,0)</f>
        <v>#N/A</v>
      </c>
      <c r="AQ922" s="8">
        <f>COUNTIF($A$2:$A$1228,A922)</f>
        <v>2</v>
      </c>
      <c r="AR922" t="e">
        <f>VLOOKUP(A922,[1]Hoja3!$C$2:$AO$841,39,FALSE)</f>
        <v>#N/A</v>
      </c>
      <c r="AS922" t="str">
        <f>A922 &amp; COUNTIF(A$2:A922,A922)</f>
        <v>06TB4457952</v>
      </c>
      <c r="AT922" s="10" t="e">
        <f>VLOOKUP(AS922,[1]Hoja3!$B$2:$AO$841,38,FALSE)</f>
        <v>#N/A</v>
      </c>
      <c r="AU922" s="9" t="e">
        <f>IF(AR922&gt;AQ922,1,0)</f>
        <v>#N/A</v>
      </c>
    </row>
    <row r="923" spans="1:48" x14ac:dyDescent="0.25">
      <c r="A923" t="s">
        <v>542</v>
      </c>
      <c r="B923">
        <v>2019</v>
      </c>
      <c r="C923" t="s">
        <v>37</v>
      </c>
      <c r="D923" t="s">
        <v>38</v>
      </c>
      <c r="E923">
        <v>22</v>
      </c>
      <c r="F923" t="s">
        <v>40</v>
      </c>
      <c r="G923">
        <v>2.95</v>
      </c>
      <c r="H923" t="s">
        <v>116</v>
      </c>
      <c r="I923">
        <v>655</v>
      </c>
      <c r="J923">
        <v>1365</v>
      </c>
      <c r="K923">
        <v>0</v>
      </c>
      <c r="L923">
        <v>0</v>
      </c>
      <c r="M923">
        <v>0.6</v>
      </c>
      <c r="N923">
        <v>0.8</v>
      </c>
      <c r="O923">
        <v>1.05</v>
      </c>
      <c r="P923">
        <v>1.1000000000000001</v>
      </c>
      <c r="Q923" t="s">
        <v>46</v>
      </c>
      <c r="R923">
        <v>5</v>
      </c>
      <c r="S923">
        <v>9</v>
      </c>
      <c r="T923" t="s">
        <v>47</v>
      </c>
      <c r="U923" t="s">
        <v>64</v>
      </c>
      <c r="V923" t="s">
        <v>59</v>
      </c>
      <c r="W923">
        <v>2019</v>
      </c>
      <c r="X923" t="s">
        <v>37</v>
      </c>
      <c r="Y923" t="s">
        <v>38</v>
      </c>
      <c r="Z923">
        <v>22</v>
      </c>
      <c r="AA923">
        <v>0</v>
      </c>
      <c r="AB923">
        <v>25</v>
      </c>
      <c r="AC923">
        <v>0.8</v>
      </c>
      <c r="AD923">
        <v>0.59</v>
      </c>
      <c r="AE923">
        <v>1092</v>
      </c>
      <c r="AF923" s="10">
        <f>VLOOKUP(AS923,[1]Hoja3!$B$2:$AO$841,17,FALSE)</f>
        <v>167</v>
      </c>
      <c r="AG923" s="10">
        <f>VLOOKUP(AS923,[1]Hoja3!$B$2:$AO$841,23,FALSE)</f>
        <v>1.1000000000000001</v>
      </c>
      <c r="AH923" s="10">
        <f>VLOOKUP(AS923,[1]Hoja3!$B$2:$AO$841,28,FALSE)</f>
        <v>0.84399999999999997</v>
      </c>
      <c r="AI923" s="10" t="str">
        <f>VLOOKUP(AS923,[1]Hoja3!$B$2:$AO$841,19,FALSE)</f>
        <v>Office Digital</v>
      </c>
      <c r="AJ923" s="10">
        <f>VLOOKUP(AS923,[1]Hoja3!$B$2:$AO$841,15,FALSE)</f>
        <v>0</v>
      </c>
      <c r="AK923">
        <f>IF(AE923=AY923,1,0)</f>
        <v>0</v>
      </c>
      <c r="AL923">
        <f>IF(AB923=AF923,1,0)</f>
        <v>0</v>
      </c>
      <c r="AM923">
        <f>IF(AC923=AG923,1,0)</f>
        <v>0</v>
      </c>
      <c r="AN923">
        <f>IF(AD923=AH923,1,0)</f>
        <v>0</v>
      </c>
      <c r="AO923">
        <f>IF(H923=AI923,1,0)</f>
        <v>1</v>
      </c>
      <c r="AP923">
        <f>IF(AJ923=AA923,1,0)</f>
        <v>1</v>
      </c>
      <c r="AQ923" s="8">
        <f>COUNTIF($A$2:$A$1228,A923)</f>
        <v>2</v>
      </c>
      <c r="AR923">
        <f>VLOOKUP(A923,[1]Hoja3!$C$2:$AO$841,39,FALSE)</f>
        <v>2</v>
      </c>
      <c r="AS923" t="str">
        <f>A923 &amp; COUNTIF(A$2:A923,A923)</f>
        <v>07CX0434231</v>
      </c>
      <c r="AT923" s="10">
        <f>VLOOKUP(AS923,[1]Hoja3!$B$2:$AO$841,38,FALSE)</f>
        <v>1501.5000000000002</v>
      </c>
      <c r="AU923" s="9">
        <f>IF(AR923&gt;AQ923,1,0)</f>
        <v>0</v>
      </c>
      <c r="AV923">
        <f>IF(P923="NA",2,IF(OR(F923="INSTALACION NUEVA",F923="Mantenimiento preventivo"),3,IF(AND(AB923&lt;AF923,AK923&lt;&gt;1),4,IF(AT923&gt;AE923,1,0))))</f>
        <v>4</v>
      </c>
    </row>
    <row r="924" spans="1:48" x14ac:dyDescent="0.25">
      <c r="A924" t="s">
        <v>548</v>
      </c>
      <c r="B924">
        <v>2019</v>
      </c>
      <c r="C924" t="s">
        <v>37</v>
      </c>
      <c r="D924" t="s">
        <v>38</v>
      </c>
      <c r="E924">
        <v>22</v>
      </c>
      <c r="F924" t="s">
        <v>40</v>
      </c>
      <c r="G924">
        <v>1.3833329999999999</v>
      </c>
      <c r="H924" t="s">
        <v>34</v>
      </c>
      <c r="I924">
        <v>468</v>
      </c>
      <c r="J924">
        <v>715</v>
      </c>
      <c r="K924">
        <v>0</v>
      </c>
      <c r="L924">
        <v>0</v>
      </c>
      <c r="M924">
        <v>0</v>
      </c>
      <c r="N924">
        <v>0.6</v>
      </c>
      <c r="O924">
        <v>0.8</v>
      </c>
      <c r="P924">
        <v>1.05</v>
      </c>
      <c r="Q924" t="s">
        <v>46</v>
      </c>
      <c r="R924">
        <v>5</v>
      </c>
      <c r="S924">
        <v>9</v>
      </c>
      <c r="T924" t="s">
        <v>47</v>
      </c>
      <c r="U924" t="s">
        <v>34</v>
      </c>
      <c r="V924" t="s">
        <v>55</v>
      </c>
      <c r="W924">
        <v>2019</v>
      </c>
      <c r="X924" t="s">
        <v>37</v>
      </c>
      <c r="Y924" t="s">
        <v>38</v>
      </c>
      <c r="Z924">
        <v>24</v>
      </c>
      <c r="AA924">
        <v>0</v>
      </c>
      <c r="AB924">
        <v>80</v>
      </c>
      <c r="AC924">
        <v>1.05</v>
      </c>
      <c r="AD924">
        <v>0.27666659999999998</v>
      </c>
      <c r="AE924">
        <v>750.75</v>
      </c>
      <c r="AF924" s="10">
        <f>VLOOKUP(AS924,[1]Hoja3!$B$2:$AO$841,17,FALSE)</f>
        <v>294</v>
      </c>
      <c r="AG924" s="10">
        <f>VLOOKUP(AS924,[1]Hoja3!$B$2:$AO$841,23,FALSE)</f>
        <v>1.05</v>
      </c>
      <c r="AH924" s="10">
        <f>VLOOKUP(AS924,[1]Hoja3!$B$2:$AO$841,28,FALSE)</f>
        <v>0</v>
      </c>
      <c r="AI924" s="10" t="str">
        <f>VLOOKUP(AS924,[1]Hoja3!$B$2:$AO$841,19,FALSE)</f>
        <v>A4 Mono MFPs</v>
      </c>
      <c r="AJ924" s="10">
        <f>VLOOKUP(AS924,[1]Hoja3!$B$2:$AO$841,15,FALSE)</f>
        <v>0</v>
      </c>
      <c r="AK924">
        <f>IF(AE924=AY924,1,0)</f>
        <v>0</v>
      </c>
      <c r="AL924">
        <f>IF(AB924=AF924,1,0)</f>
        <v>0</v>
      </c>
      <c r="AM924">
        <f>IF(AC924=AG924,1,0)</f>
        <v>1</v>
      </c>
      <c r="AN924">
        <f>IF(AD924=AH924,1,0)</f>
        <v>0</v>
      </c>
      <c r="AO924">
        <f>IF(H924=AI924,1,0)</f>
        <v>1</v>
      </c>
      <c r="AP924">
        <f>IF(AJ924=AA924,1,0)</f>
        <v>1</v>
      </c>
      <c r="AQ924" s="8">
        <f>COUNTIF($A$2:$A$1228,A924)</f>
        <v>1</v>
      </c>
      <c r="AR924">
        <f>VLOOKUP(A924,[1]Hoja3!$C$2:$AO$841,39,FALSE)</f>
        <v>1</v>
      </c>
      <c r="AS924" t="str">
        <f>A924 &amp; COUNTIF(A$2:A924,A924)</f>
        <v>0C4X0064091</v>
      </c>
      <c r="AT924" s="10">
        <f>VLOOKUP(AS924,[1]Hoja3!$B$2:$AO$841,38,FALSE)</f>
        <v>750.75000000000011</v>
      </c>
      <c r="AU924" s="9">
        <f>IF(AR924&gt;AQ924,1,0)</f>
        <v>0</v>
      </c>
      <c r="AV924">
        <f>IF(P924="NA",2,IF(OR(F924="INSTALACION NUEVA",F924="Mantenimiento preventivo"),3,IF(AND(AB924&lt;AF924,AK924&lt;&gt;1),4,IF(AT924&gt;AE924,1,0))))</f>
        <v>4</v>
      </c>
    </row>
    <row r="925" spans="1:48" x14ac:dyDescent="0.25">
      <c r="A925" t="s">
        <v>560</v>
      </c>
      <c r="B925">
        <v>2019</v>
      </c>
      <c r="C925" t="s">
        <v>37</v>
      </c>
      <c r="D925" t="s">
        <v>38</v>
      </c>
      <c r="E925">
        <v>22</v>
      </c>
      <c r="F925" t="s">
        <v>40</v>
      </c>
      <c r="G925">
        <v>1.9</v>
      </c>
      <c r="H925" t="s">
        <v>116</v>
      </c>
      <c r="I925">
        <v>655</v>
      </c>
      <c r="J925">
        <v>1365</v>
      </c>
      <c r="K925">
        <v>0</v>
      </c>
      <c r="L925">
        <v>0</v>
      </c>
      <c r="M925">
        <v>0.6</v>
      </c>
      <c r="N925">
        <v>0.8</v>
      </c>
      <c r="O925">
        <v>1.05</v>
      </c>
      <c r="P925">
        <v>1.1000000000000001</v>
      </c>
      <c r="Q925" t="s">
        <v>46</v>
      </c>
      <c r="R925">
        <v>5</v>
      </c>
      <c r="S925">
        <v>9</v>
      </c>
      <c r="T925" t="s">
        <v>47</v>
      </c>
      <c r="U925" t="s">
        <v>45</v>
      </c>
      <c r="V925" t="s">
        <v>42</v>
      </c>
      <c r="W925">
        <v>2019</v>
      </c>
      <c r="X925" t="s">
        <v>37</v>
      </c>
      <c r="Y925" t="s">
        <v>38</v>
      </c>
      <c r="Z925">
        <v>25</v>
      </c>
      <c r="AA925">
        <v>0</v>
      </c>
      <c r="AB925">
        <v>312</v>
      </c>
      <c r="AC925">
        <v>1.1000000000000001</v>
      </c>
      <c r="AD925">
        <v>0.38</v>
      </c>
      <c r="AE925">
        <v>1501.5</v>
      </c>
      <c r="AF925" s="10">
        <f>VLOOKUP(AS925,[1]Hoja3!$B$2:$AO$841,17,FALSE)</f>
        <v>252</v>
      </c>
      <c r="AG925" s="10">
        <f>VLOOKUP(AS925,[1]Hoja3!$B$2:$AO$841,23,FALSE)</f>
        <v>1.1000000000000001</v>
      </c>
      <c r="AH925" s="10">
        <f>VLOOKUP(AS925,[1]Hoja3!$B$2:$AO$841,28,FALSE)</f>
        <v>0.42000000000000004</v>
      </c>
      <c r="AI925" s="10" t="str">
        <f>VLOOKUP(AS925,[1]Hoja3!$B$2:$AO$841,19,FALSE)</f>
        <v>Office Digital</v>
      </c>
      <c r="AJ925" s="10">
        <f>VLOOKUP(AS925,[1]Hoja3!$B$2:$AO$841,15,FALSE)</f>
        <v>0</v>
      </c>
      <c r="AK925">
        <f>IF(AE925=AY925,1,0)</f>
        <v>0</v>
      </c>
      <c r="AL925">
        <f>IF(AB925=AF925,1,0)</f>
        <v>0</v>
      </c>
      <c r="AM925">
        <f>IF(AC925=AG925,1,0)</f>
        <v>1</v>
      </c>
      <c r="AN925">
        <f>IF(AD925=AH925,1,0)</f>
        <v>0</v>
      </c>
      <c r="AO925">
        <f>IF(H925=AI925,1,0)</f>
        <v>1</v>
      </c>
      <c r="AP925">
        <f>IF(AJ925=AA925,1,0)</f>
        <v>1</v>
      </c>
      <c r="AQ925" s="8">
        <f>COUNTIF($A$2:$A$1228,A925)</f>
        <v>1</v>
      </c>
      <c r="AR925">
        <f>VLOOKUP(A925,[1]Hoja3!$C$2:$AO$841,39,FALSE)</f>
        <v>1</v>
      </c>
      <c r="AS925" t="str">
        <f>A925 &amp; COUNTIF(A$2:A925,A925)</f>
        <v>0Y4X8424811</v>
      </c>
      <c r="AT925" s="10">
        <f>VLOOKUP(AS925,[1]Hoja3!$B$2:$AO$841,38,FALSE)</f>
        <v>1501.5000000000002</v>
      </c>
      <c r="AU925" s="9">
        <f>IF(AR925&gt;AQ925,1,0)</f>
        <v>0</v>
      </c>
      <c r="AV925">
        <f>IF(P925="NA",2,IF(OR(F925="INSTALACION NUEVA",F925="Mantenimiento preventivo"),3,IF(AND(AB925&lt;AF925,AK925&lt;&gt;1),4,IF(AT925&gt;AE925,1,0))))</f>
        <v>0</v>
      </c>
    </row>
    <row r="926" spans="1:48" x14ac:dyDescent="0.25">
      <c r="A926" t="s">
        <v>281</v>
      </c>
      <c r="B926">
        <v>2019</v>
      </c>
      <c r="C926" t="s">
        <v>37</v>
      </c>
      <c r="D926" t="s">
        <v>38</v>
      </c>
      <c r="E926">
        <v>22</v>
      </c>
      <c r="F926" t="s">
        <v>40</v>
      </c>
      <c r="G926">
        <v>1.4166669999999999</v>
      </c>
      <c r="H926" t="s">
        <v>45</v>
      </c>
      <c r="I926">
        <v>803</v>
      </c>
      <c r="J926">
        <v>1573</v>
      </c>
      <c r="K926">
        <v>0.2</v>
      </c>
      <c r="L926">
        <v>0.6</v>
      </c>
      <c r="M926">
        <v>0.8</v>
      </c>
      <c r="N926">
        <v>1.05</v>
      </c>
      <c r="O926">
        <v>1.1000000000000001</v>
      </c>
      <c r="P926">
        <v>1.1499999999999999</v>
      </c>
      <c r="Q926" t="s">
        <v>46</v>
      </c>
      <c r="R926">
        <v>4</v>
      </c>
      <c r="S926">
        <v>6</v>
      </c>
      <c r="T926" t="s">
        <v>47</v>
      </c>
      <c r="U926" t="s">
        <v>48</v>
      </c>
      <c r="V926" t="s">
        <v>42</v>
      </c>
      <c r="W926">
        <v>2019</v>
      </c>
      <c r="X926" t="s">
        <v>37</v>
      </c>
      <c r="Y926" t="s">
        <v>38</v>
      </c>
      <c r="Z926">
        <v>22</v>
      </c>
      <c r="AA926">
        <v>0</v>
      </c>
      <c r="AB926">
        <v>-1</v>
      </c>
      <c r="AC926">
        <v>1.1499999999999999</v>
      </c>
      <c r="AD926">
        <v>0.35416674999999997</v>
      </c>
      <c r="AE926">
        <v>1808.95</v>
      </c>
      <c r="AF926" s="10" t="e">
        <f>VLOOKUP(AS926,[1]Hoja3!$B$2:$AO$841,17,FALSE)</f>
        <v>#N/A</v>
      </c>
      <c r="AG926" s="10" t="e">
        <f>VLOOKUP(AS926,[1]Hoja3!$B$2:$AO$841,23,FALSE)</f>
        <v>#N/A</v>
      </c>
      <c r="AH926" s="10" t="e">
        <f>VLOOKUP(AS926,[1]Hoja3!$B$2:$AO$841,28,FALSE)</f>
        <v>#N/A</v>
      </c>
      <c r="AI926" s="10" t="e">
        <f>VLOOKUP(AS926,[1]Hoja3!$B$2:$AO$841,19,FALSE)</f>
        <v>#N/A</v>
      </c>
      <c r="AJ926" s="10"/>
      <c r="AK926">
        <f>IF(AE926=AY926,1,0)</f>
        <v>0</v>
      </c>
      <c r="AL926" t="e">
        <f>IF(AB926=AF926,1,0)</f>
        <v>#N/A</v>
      </c>
      <c r="AM926" t="e">
        <f>IF(AC926=AG926,1,0)</f>
        <v>#N/A</v>
      </c>
      <c r="AN926" t="e">
        <f>IF(AD926=AH926,1,0)</f>
        <v>#N/A</v>
      </c>
      <c r="AO926" t="e">
        <f>IF(H926=AI926,1,0)</f>
        <v>#N/A</v>
      </c>
      <c r="AQ926" s="8">
        <f>COUNTIF($A$2:$A$1228,A926)</f>
        <v>2</v>
      </c>
      <c r="AR926">
        <f>VLOOKUP(A926,[1]Hoja3!$C$2:$AO$841,39,FALSE)</f>
        <v>1</v>
      </c>
      <c r="AS926" t="str">
        <f>A926 &amp; COUNTIF(A$2:A926,A926)</f>
        <v>0BG29500422</v>
      </c>
      <c r="AT926" s="10" t="e">
        <f>VLOOKUP(AS926,[1]Hoja3!$B$2:$AO$841,38,FALSE)</f>
        <v>#N/A</v>
      </c>
      <c r="AU926" s="9">
        <f>IF(AR926&gt;AQ926,1,0)</f>
        <v>0</v>
      </c>
    </row>
    <row r="927" spans="1:48" x14ac:dyDescent="0.25">
      <c r="A927" t="s">
        <v>524</v>
      </c>
      <c r="B927">
        <v>2019</v>
      </c>
      <c r="C927" t="s">
        <v>37</v>
      </c>
      <c r="D927" t="s">
        <v>38</v>
      </c>
      <c r="E927">
        <v>22</v>
      </c>
      <c r="F927" t="s">
        <v>40</v>
      </c>
      <c r="G927">
        <v>1.433333</v>
      </c>
      <c r="H927" t="s">
        <v>45</v>
      </c>
      <c r="I927">
        <v>803</v>
      </c>
      <c r="J927">
        <v>1573</v>
      </c>
      <c r="K927">
        <v>0.2</v>
      </c>
      <c r="L927">
        <v>0.6</v>
      </c>
      <c r="M927">
        <v>0.8</v>
      </c>
      <c r="N927">
        <v>1.05</v>
      </c>
      <c r="O927">
        <v>1.1000000000000001</v>
      </c>
      <c r="P927">
        <v>1.1499999999999999</v>
      </c>
      <c r="Q927" t="s">
        <v>46</v>
      </c>
      <c r="R927">
        <v>4</v>
      </c>
      <c r="S927">
        <v>6</v>
      </c>
      <c r="T927" t="s">
        <v>47</v>
      </c>
      <c r="U927" t="s">
        <v>48</v>
      </c>
      <c r="V927" t="s">
        <v>59</v>
      </c>
      <c r="W927">
        <v>2019</v>
      </c>
      <c r="X927" t="s">
        <v>37</v>
      </c>
      <c r="Y927" t="s">
        <v>38</v>
      </c>
      <c r="Z927">
        <v>22</v>
      </c>
      <c r="AA927">
        <v>0</v>
      </c>
      <c r="AB927">
        <v>5</v>
      </c>
      <c r="AC927">
        <v>0.6</v>
      </c>
      <c r="AD927">
        <v>0.35833324999999999</v>
      </c>
      <c r="AE927">
        <v>943.8</v>
      </c>
      <c r="AF927" s="10">
        <f>VLOOKUP(AS927,[1]Hoja3!$B$2:$AO$841,17,FALSE)</f>
        <v>5</v>
      </c>
      <c r="AG927" s="10">
        <f>VLOOKUP(AS927,[1]Hoja3!$B$2:$AO$841,23,FALSE)</f>
        <v>0.6</v>
      </c>
      <c r="AH927" s="10">
        <f>VLOOKUP(AS927,[1]Hoja3!$B$2:$AO$841,28,FALSE)</f>
        <v>0.59</v>
      </c>
      <c r="AI927" s="10" t="str">
        <f>VLOOKUP(AS927,[1]Hoja3!$B$2:$AO$841,19,FALSE)</f>
        <v>Light Production Digital Business</v>
      </c>
      <c r="AJ927" s="10">
        <f>VLOOKUP(AS927,[1]Hoja3!$B$2:$AO$841,15,FALSE)</f>
        <v>0</v>
      </c>
      <c r="AK927">
        <f>IF(AE927=AY927,1,0)</f>
        <v>0</v>
      </c>
      <c r="AL927">
        <f>IF(AB927=AF927,1,0)</f>
        <v>1</v>
      </c>
      <c r="AM927">
        <f>IF(AC927=AG927,1,0)</f>
        <v>1</v>
      </c>
      <c r="AN927">
        <f>IF(AD927=AH927,1,0)</f>
        <v>0</v>
      </c>
      <c r="AO927">
        <f>IF(H927=AI927,1,0)</f>
        <v>1</v>
      </c>
      <c r="AP927">
        <f>IF(AJ927=AA927,1,0)</f>
        <v>1</v>
      </c>
      <c r="AQ927" s="8">
        <f>COUNTIF($A$2:$A$1228,A927)</f>
        <v>2</v>
      </c>
      <c r="AR927">
        <f>VLOOKUP(A927,[1]Hoja3!$C$2:$AO$841,39,FALSE)</f>
        <v>2</v>
      </c>
      <c r="AS927" t="str">
        <f>A927 &amp; COUNTIF(A$2:A927,A927)</f>
        <v>0BG29452372</v>
      </c>
      <c r="AT927" s="10">
        <f>VLOOKUP(AS927,[1]Hoja3!$B$2:$AO$841,38,FALSE)</f>
        <v>943.80000000000007</v>
      </c>
      <c r="AU927" s="9">
        <f>IF(AR927&gt;AQ927,1,0)</f>
        <v>0</v>
      </c>
      <c r="AV927">
        <f>IF(P927="NA",2,IF(OR(F927="INSTALACION NUEVA",F927="Mantenimiento preventivo"),3,IF(AND(AB927&lt;AF927,AK927&lt;&gt;1),4,IF(AT927&gt;AE927,1,0))))</f>
        <v>0</v>
      </c>
    </row>
    <row r="928" spans="1:48" x14ac:dyDescent="0.25">
      <c r="A928" t="s">
        <v>332</v>
      </c>
      <c r="B928">
        <v>2019</v>
      </c>
      <c r="C928" t="s">
        <v>37</v>
      </c>
      <c r="D928" t="s">
        <v>38</v>
      </c>
      <c r="E928">
        <v>22</v>
      </c>
      <c r="F928" t="s">
        <v>40</v>
      </c>
      <c r="G928">
        <v>3.4333330000000002</v>
      </c>
      <c r="H928" t="s">
        <v>45</v>
      </c>
      <c r="I928">
        <v>803</v>
      </c>
      <c r="J928">
        <v>1573</v>
      </c>
      <c r="K928">
        <v>0.2</v>
      </c>
      <c r="L928">
        <v>0.6</v>
      </c>
      <c r="M928">
        <v>0.8</v>
      </c>
      <c r="N928">
        <v>1.05</v>
      </c>
      <c r="O928">
        <v>1.1000000000000001</v>
      </c>
      <c r="P928">
        <v>1.1499999999999999</v>
      </c>
      <c r="Q928" t="s">
        <v>46</v>
      </c>
      <c r="R928">
        <v>4</v>
      </c>
      <c r="S928">
        <v>6</v>
      </c>
      <c r="T928" t="s">
        <v>47</v>
      </c>
      <c r="U928" t="s">
        <v>48</v>
      </c>
      <c r="V928" t="s">
        <v>59</v>
      </c>
      <c r="W928">
        <v>2019</v>
      </c>
      <c r="X928" t="s">
        <v>37</v>
      </c>
      <c r="Y928" t="s">
        <v>38</v>
      </c>
      <c r="Z928">
        <v>22</v>
      </c>
      <c r="AA928">
        <v>0</v>
      </c>
      <c r="AB928">
        <v>4</v>
      </c>
      <c r="AC928">
        <v>0.6</v>
      </c>
      <c r="AD928">
        <v>0.85833325000000005</v>
      </c>
      <c r="AE928">
        <v>943.8</v>
      </c>
      <c r="AF928" s="10">
        <f>VLOOKUP(AS928,[1]Hoja3!$B$2:$AO$841,17,FALSE)</f>
        <v>5</v>
      </c>
      <c r="AG928" s="10">
        <f>VLOOKUP(AS928,[1]Hoja3!$B$2:$AO$841,23,FALSE)</f>
        <v>0.6</v>
      </c>
      <c r="AH928" s="10">
        <f>VLOOKUP(AS928,[1]Hoja3!$B$2:$AO$841,28,FALSE)</f>
        <v>1.0549999999999999</v>
      </c>
      <c r="AI928" s="10" t="str">
        <f>VLOOKUP(AS928,[1]Hoja3!$B$2:$AO$841,19,FALSE)</f>
        <v>Light Production Digital Business</v>
      </c>
      <c r="AJ928" s="10">
        <f>VLOOKUP(AS928,[1]Hoja3!$B$2:$AO$841,15,FALSE)</f>
        <v>0</v>
      </c>
      <c r="AK928">
        <f>IF(AE928=AY928,1,0)</f>
        <v>0</v>
      </c>
      <c r="AL928">
        <f>IF(AB928=AF928,1,0)</f>
        <v>0</v>
      </c>
      <c r="AM928">
        <f>IF(AC928=AG928,1,0)</f>
        <v>1</v>
      </c>
      <c r="AN928">
        <f>IF(AD928=AH928,1,0)</f>
        <v>0</v>
      </c>
      <c r="AO928">
        <f>IF(H928=AI928,1,0)</f>
        <v>1</v>
      </c>
      <c r="AP928">
        <f>IF(AJ928=AA928,1,0)</f>
        <v>1</v>
      </c>
      <c r="AQ928" s="8">
        <f>COUNTIF($A$2:$A$1228,A928)</f>
        <v>3</v>
      </c>
      <c r="AR928">
        <f>VLOOKUP(A928,[1]Hoja3!$C$2:$AO$841,39,FALSE)</f>
        <v>3</v>
      </c>
      <c r="AS928" t="str">
        <f>A928 &amp; COUNTIF(A$2:A928,A928)</f>
        <v>0BG29489123</v>
      </c>
      <c r="AT928" s="10">
        <f>VLOOKUP(AS928,[1]Hoja3!$B$2:$AO$841,38,FALSE)</f>
        <v>943.80000000000007</v>
      </c>
      <c r="AU928" s="9">
        <f>IF(AR928&gt;AQ928,1,0)</f>
        <v>0</v>
      </c>
      <c r="AV928">
        <f>IF(P928="NA",2,IF(OR(F928="INSTALACION NUEVA",F928="Mantenimiento preventivo"),3,IF(AND(AB928&lt;AF928,AK928&lt;&gt;1),4,IF(AT928&gt;AE928,1,0))))</f>
        <v>4</v>
      </c>
    </row>
    <row r="929" spans="1:48" x14ac:dyDescent="0.25">
      <c r="A929" t="s">
        <v>366</v>
      </c>
      <c r="B929">
        <v>2019</v>
      </c>
      <c r="C929" t="s">
        <v>37</v>
      </c>
      <c r="D929" t="s">
        <v>38</v>
      </c>
      <c r="E929">
        <v>22</v>
      </c>
      <c r="F929" t="s">
        <v>40</v>
      </c>
      <c r="G929">
        <v>3.4</v>
      </c>
      <c r="H929" t="s">
        <v>91</v>
      </c>
      <c r="I929">
        <v>803</v>
      </c>
      <c r="J929">
        <v>1573</v>
      </c>
      <c r="K929">
        <v>0.2</v>
      </c>
      <c r="L929">
        <v>0.6</v>
      </c>
      <c r="M929">
        <v>0.8</v>
      </c>
      <c r="N929">
        <v>1.05</v>
      </c>
      <c r="O929">
        <v>1.1000000000000001</v>
      </c>
      <c r="P929">
        <v>1.1499999999999999</v>
      </c>
      <c r="Q929" t="s">
        <v>46</v>
      </c>
      <c r="R929">
        <v>4</v>
      </c>
      <c r="S929">
        <v>6</v>
      </c>
      <c r="T929" t="s">
        <v>47</v>
      </c>
      <c r="U929" t="s">
        <v>91</v>
      </c>
      <c r="V929" t="s">
        <v>59</v>
      </c>
      <c r="W929">
        <v>2019</v>
      </c>
      <c r="X929" t="s">
        <v>37</v>
      </c>
      <c r="Y929" t="s">
        <v>38</v>
      </c>
      <c r="Z929">
        <v>22</v>
      </c>
      <c r="AA929">
        <v>0</v>
      </c>
      <c r="AB929">
        <v>4</v>
      </c>
      <c r="AC929">
        <v>0.6</v>
      </c>
      <c r="AD929">
        <v>0.85</v>
      </c>
      <c r="AE929">
        <v>943.8</v>
      </c>
      <c r="AF929" s="10">
        <f>VLOOKUP(AS929,[1]Hoja3!$B$2:$AO$841,17,FALSE)</f>
        <v>5</v>
      </c>
      <c r="AG929" s="10">
        <f>VLOOKUP(AS929,[1]Hoja3!$B$2:$AO$841,23,FALSE)</f>
        <v>0.6</v>
      </c>
      <c r="AH929" s="10">
        <f>VLOOKUP(AS929,[1]Hoja3!$B$2:$AO$841,28,FALSE)</f>
        <v>1.0425</v>
      </c>
      <c r="AI929" s="10" t="str">
        <f>VLOOKUP(AS929,[1]Hoja3!$B$2:$AO$841,19,FALSE)</f>
        <v>WF Mono Systems and Legacy Color</v>
      </c>
      <c r="AJ929" s="10">
        <f>VLOOKUP(AS929,[1]Hoja3!$B$2:$AO$841,15,FALSE)</f>
        <v>0</v>
      </c>
      <c r="AK929">
        <f>IF(AE929=AY929,1,0)</f>
        <v>0</v>
      </c>
      <c r="AL929">
        <f>IF(AB929=AF929,1,0)</f>
        <v>0</v>
      </c>
      <c r="AM929">
        <f>IF(AC929=AG929,1,0)</f>
        <v>1</v>
      </c>
      <c r="AN929">
        <f>IF(AD929=AH929,1,0)</f>
        <v>0</v>
      </c>
      <c r="AO929">
        <f>IF(H929=AI929,1,0)</f>
        <v>1</v>
      </c>
      <c r="AP929">
        <f>IF(AJ929=AA929,1,0)</f>
        <v>1</v>
      </c>
      <c r="AQ929" s="8">
        <f>COUNTIF($A$2:$A$1228,A929)</f>
        <v>3</v>
      </c>
      <c r="AR929">
        <f>VLOOKUP(A929,[1]Hoja3!$C$2:$AO$841,39,FALSE)</f>
        <v>3</v>
      </c>
      <c r="AS929" t="str">
        <f>A929 &amp; COUNTIF(A$2:A929,A929)</f>
        <v>0A1H0206753</v>
      </c>
      <c r="AT929" s="10">
        <f>VLOOKUP(AS929,[1]Hoja3!$B$2:$AO$841,38,FALSE)</f>
        <v>943.80000000000007</v>
      </c>
      <c r="AU929" s="9">
        <f>IF(AR929&gt;AQ929,1,0)</f>
        <v>0</v>
      </c>
      <c r="AV929">
        <f>IF(P929="NA",2,IF(OR(F929="INSTALACION NUEVA",F929="Mantenimiento preventivo"),3,IF(AND(AB929&lt;AF929,AK929&lt;&gt;1),4,IF(AT929&gt;AE929,1,0))))</f>
        <v>4</v>
      </c>
    </row>
    <row r="930" spans="1:48" x14ac:dyDescent="0.25">
      <c r="A930" t="s">
        <v>916</v>
      </c>
      <c r="B930">
        <v>2019</v>
      </c>
      <c r="C930" t="s">
        <v>37</v>
      </c>
      <c r="D930" t="s">
        <v>38</v>
      </c>
      <c r="E930">
        <v>22</v>
      </c>
      <c r="F930" t="s">
        <v>44</v>
      </c>
      <c r="G930">
        <v>0</v>
      </c>
      <c r="I930" t="s">
        <v>33</v>
      </c>
      <c r="J930" t="s">
        <v>33</v>
      </c>
      <c r="K930" t="s">
        <v>33</v>
      </c>
      <c r="L930" t="s">
        <v>33</v>
      </c>
      <c r="M930" t="s">
        <v>33</v>
      </c>
      <c r="N930" t="s">
        <v>33</v>
      </c>
      <c r="O930" t="s">
        <v>33</v>
      </c>
      <c r="P930" t="s">
        <v>33</v>
      </c>
      <c r="R930" t="s">
        <v>33</v>
      </c>
      <c r="S930" t="s">
        <v>33</v>
      </c>
      <c r="U930" t="s">
        <v>34</v>
      </c>
      <c r="V930" t="s">
        <v>50</v>
      </c>
      <c r="W930">
        <v>2019</v>
      </c>
      <c r="X930" t="s">
        <v>37</v>
      </c>
      <c r="Y930" t="s">
        <v>38</v>
      </c>
      <c r="Z930">
        <v>22</v>
      </c>
      <c r="AA930" t="s">
        <v>33</v>
      </c>
      <c r="AB930">
        <v>5</v>
      </c>
      <c r="AC930">
        <v>0</v>
      </c>
      <c r="AD930">
        <v>0</v>
      </c>
      <c r="AE930">
        <v>0</v>
      </c>
      <c r="AF930" s="10" t="e">
        <f>VLOOKUP(AS930,[1]Hoja3!$B$2:$AO$841,17,FALSE)</f>
        <v>#N/A</v>
      </c>
      <c r="AG930" s="10" t="e">
        <f>VLOOKUP(AS930,[1]Hoja3!$B$2:$AO$841,23,FALSE)</f>
        <v>#N/A</v>
      </c>
      <c r="AH930" s="10" t="e">
        <f>VLOOKUP(AS930,[1]Hoja3!$B$2:$AO$841,28,FALSE)</f>
        <v>#N/A</v>
      </c>
      <c r="AI930" s="10" t="e">
        <f>VLOOKUP(AS930,[1]Hoja3!$B$2:$AO$841,19,FALSE)</f>
        <v>#N/A</v>
      </c>
      <c r="AJ930" s="10"/>
      <c r="AK930">
        <f>IF(AE930=AY930,1,0)</f>
        <v>1</v>
      </c>
      <c r="AL930" t="e">
        <f>IF(AB930=AF930,1,0)</f>
        <v>#N/A</v>
      </c>
      <c r="AM930" t="e">
        <f>IF(AC930=AG930,1,0)</f>
        <v>#N/A</v>
      </c>
      <c r="AN930" t="e">
        <f>IF(AD930=AH930,1,0)</f>
        <v>#N/A</v>
      </c>
      <c r="AO930" t="e">
        <f>IF(H930=AI930,1,0)</f>
        <v>#N/A</v>
      </c>
      <c r="AQ930" s="8">
        <f>COUNTIF($A$2:$A$1228,A930)</f>
        <v>2</v>
      </c>
      <c r="AR930" t="e">
        <f>VLOOKUP(A930,[1]Hoja3!$C$2:$AO$841,39,FALSE)</f>
        <v>#N/A</v>
      </c>
      <c r="AS930" t="str">
        <f>A930 &amp; COUNTIF(A$2:A930,A930)</f>
        <v>09HB3315152</v>
      </c>
      <c r="AT930" s="10" t="e">
        <f>VLOOKUP(AS930,[1]Hoja3!$B$2:$AO$841,38,FALSE)</f>
        <v>#N/A</v>
      </c>
      <c r="AU930" s="9" t="e">
        <f>IF(AR930&gt;AQ930,1,0)</f>
        <v>#N/A</v>
      </c>
    </row>
    <row r="931" spans="1:48" x14ac:dyDescent="0.25">
      <c r="A931" t="s">
        <v>933</v>
      </c>
      <c r="B931">
        <v>2019</v>
      </c>
      <c r="C931" t="s">
        <v>37</v>
      </c>
      <c r="D931" t="s">
        <v>38</v>
      </c>
      <c r="E931">
        <v>22</v>
      </c>
      <c r="F931" t="s">
        <v>44</v>
      </c>
      <c r="G931">
        <v>0</v>
      </c>
      <c r="I931" t="s">
        <v>33</v>
      </c>
      <c r="J931" t="s">
        <v>33</v>
      </c>
      <c r="K931" t="s">
        <v>33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R931" t="s">
        <v>33</v>
      </c>
      <c r="S931" t="s">
        <v>33</v>
      </c>
      <c r="U931" t="s">
        <v>34</v>
      </c>
      <c r="V931" t="s">
        <v>50</v>
      </c>
      <c r="W931">
        <v>2019</v>
      </c>
      <c r="X931" t="s">
        <v>37</v>
      </c>
      <c r="Y931" t="s">
        <v>38</v>
      </c>
      <c r="Z931">
        <v>22</v>
      </c>
      <c r="AA931" t="s">
        <v>33</v>
      </c>
      <c r="AB931">
        <v>45</v>
      </c>
      <c r="AC931">
        <v>0</v>
      </c>
      <c r="AD931">
        <v>0</v>
      </c>
      <c r="AE931">
        <v>0</v>
      </c>
      <c r="AF931" s="10" t="e">
        <f>VLOOKUP(AS931,[1]Hoja3!$B$2:$AO$841,17,FALSE)</f>
        <v>#N/A</v>
      </c>
      <c r="AG931" s="10" t="e">
        <f>VLOOKUP(AS931,[1]Hoja3!$B$2:$AO$841,23,FALSE)</f>
        <v>#N/A</v>
      </c>
      <c r="AH931" s="10" t="e">
        <f>VLOOKUP(AS931,[1]Hoja3!$B$2:$AO$841,28,FALSE)</f>
        <v>#N/A</v>
      </c>
      <c r="AI931" s="10" t="e">
        <f>VLOOKUP(AS931,[1]Hoja3!$B$2:$AO$841,19,FALSE)</f>
        <v>#N/A</v>
      </c>
      <c r="AJ931" s="10"/>
      <c r="AK931">
        <f>IF(AE931=AY931,1,0)</f>
        <v>1</v>
      </c>
      <c r="AL931" t="e">
        <f>IF(AB931=AF931,1,0)</f>
        <v>#N/A</v>
      </c>
      <c r="AM931" t="e">
        <f>IF(AC931=AG931,1,0)</f>
        <v>#N/A</v>
      </c>
      <c r="AN931" t="e">
        <f>IF(AD931=AH931,1,0)</f>
        <v>#N/A</v>
      </c>
      <c r="AO931" t="e">
        <f>IF(H931=AI931,1,0)</f>
        <v>#N/A</v>
      </c>
      <c r="AQ931" s="8">
        <f>COUNTIF($A$2:$A$1228,A931)</f>
        <v>1</v>
      </c>
      <c r="AR931" t="e">
        <f>VLOOKUP(A931,[1]Hoja3!$C$2:$AO$841,39,FALSE)</f>
        <v>#N/A</v>
      </c>
      <c r="AS931" t="str">
        <f>A931 &amp; COUNTIF(A$2:A931,A931)</f>
        <v>09HB3319111</v>
      </c>
      <c r="AT931" s="10" t="e">
        <f>VLOOKUP(AS931,[1]Hoja3!$B$2:$AO$841,38,FALSE)</f>
        <v>#N/A</v>
      </c>
      <c r="AU931" s="9" t="e">
        <f>IF(AR931&gt;AQ931,1,0)</f>
        <v>#N/A</v>
      </c>
    </row>
    <row r="932" spans="1:48" x14ac:dyDescent="0.25">
      <c r="A932" t="s">
        <v>561</v>
      </c>
      <c r="B932">
        <v>2019</v>
      </c>
      <c r="C932" t="s">
        <v>37</v>
      </c>
      <c r="D932" t="s">
        <v>38</v>
      </c>
      <c r="E932">
        <v>22</v>
      </c>
      <c r="F932" t="s">
        <v>40</v>
      </c>
      <c r="G932">
        <v>0</v>
      </c>
      <c r="H932" t="s">
        <v>58</v>
      </c>
      <c r="I932">
        <v>655</v>
      </c>
      <c r="J932">
        <v>1365</v>
      </c>
      <c r="K932">
        <v>0</v>
      </c>
      <c r="L932">
        <v>0</v>
      </c>
      <c r="M932">
        <v>0.6</v>
      </c>
      <c r="N932">
        <v>0.8</v>
      </c>
      <c r="O932">
        <v>1.05</v>
      </c>
      <c r="P932">
        <v>1.1000000000000001</v>
      </c>
      <c r="Q932" t="s">
        <v>46</v>
      </c>
      <c r="R932">
        <v>5</v>
      </c>
      <c r="S932">
        <v>9</v>
      </c>
      <c r="T932" t="s">
        <v>47</v>
      </c>
      <c r="U932" t="s">
        <v>45</v>
      </c>
      <c r="V932" t="s">
        <v>55</v>
      </c>
      <c r="W932">
        <v>2019</v>
      </c>
      <c r="X932" t="s">
        <v>37</v>
      </c>
      <c r="Y932" t="s">
        <v>38</v>
      </c>
      <c r="Z932">
        <v>24</v>
      </c>
      <c r="AA932">
        <v>0</v>
      </c>
      <c r="AB932">
        <v>152</v>
      </c>
      <c r="AC932">
        <v>1.1000000000000001</v>
      </c>
      <c r="AD932">
        <v>0</v>
      </c>
      <c r="AE932">
        <v>1501.5</v>
      </c>
      <c r="AF932" s="10">
        <f>VLOOKUP(AS932,[1]Hoja3!$B$2:$AO$841,17,FALSE)</f>
        <v>160</v>
      </c>
      <c r="AG932" s="10">
        <f>VLOOKUP(AS932,[1]Hoja3!$B$2:$AO$841,23,FALSE)</f>
        <v>1.1000000000000001</v>
      </c>
      <c r="AH932" s="10">
        <f>VLOOKUP(AS932,[1]Hoja3!$B$2:$AO$841,28,FALSE)</f>
        <v>0</v>
      </c>
      <c r="AI932" s="10" t="str">
        <f>VLOOKUP(AS932,[1]Hoja3!$B$2:$AO$841,19,FALSE)</f>
        <v>Departmental Digital</v>
      </c>
      <c r="AJ932" s="10">
        <f>VLOOKUP(AS932,[1]Hoja3!$B$2:$AO$841,15,FALSE)</f>
        <v>1</v>
      </c>
      <c r="AK932">
        <f>IF(AE932=AY932,1,0)</f>
        <v>0</v>
      </c>
      <c r="AL932">
        <f>IF(AB932=AF932,1,0)</f>
        <v>0</v>
      </c>
      <c r="AM932">
        <f>IF(AC932=AG932,1,0)</f>
        <v>1</v>
      </c>
      <c r="AN932">
        <f>IF(AD932=AH932,1,0)</f>
        <v>1</v>
      </c>
      <c r="AO932">
        <f>IF(H932=AI932,1,0)</f>
        <v>1</v>
      </c>
      <c r="AP932">
        <f>IF(AJ932=AA932,1,0)</f>
        <v>0</v>
      </c>
      <c r="AQ932" s="8">
        <f>COUNTIF($A$2:$A$1228,A932)</f>
        <v>1</v>
      </c>
      <c r="AR932">
        <f>VLOOKUP(A932,[1]Hoja3!$C$2:$AO$841,39,FALSE)</f>
        <v>1</v>
      </c>
      <c r="AS932" t="str">
        <f>A932 &amp; COUNTIF(A$2:A932,A932)</f>
        <v>0Y4X8468221</v>
      </c>
      <c r="AT932" s="10">
        <f>VLOOKUP(AS932,[1]Hoja3!$B$2:$AO$841,38,FALSE)</f>
        <v>0</v>
      </c>
      <c r="AU932" s="9">
        <f>IF(AR932&gt;AQ932,1,0)</f>
        <v>0</v>
      </c>
      <c r="AV932">
        <f>IF(P932="NA",2,IF(OR(F932="INSTALACION NUEVA",F932="Mantenimiento preventivo"),3,IF(AND(AB932&lt;AF932,AK932&lt;&gt;1),4,IF(AT932&gt;AE932,1,0))))</f>
        <v>4</v>
      </c>
    </row>
    <row r="933" spans="1:48" x14ac:dyDescent="0.25">
      <c r="A933" t="s">
        <v>398</v>
      </c>
      <c r="B933">
        <v>2019</v>
      </c>
      <c r="C933" t="s">
        <v>37</v>
      </c>
      <c r="D933" t="s">
        <v>38</v>
      </c>
      <c r="E933">
        <v>22</v>
      </c>
      <c r="F933" t="s">
        <v>40</v>
      </c>
      <c r="G933">
        <v>0.83333330000000005</v>
      </c>
      <c r="H933" t="s">
        <v>45</v>
      </c>
      <c r="I933">
        <v>803</v>
      </c>
      <c r="J933">
        <v>1573</v>
      </c>
      <c r="K933">
        <v>0.2</v>
      </c>
      <c r="L933">
        <v>0.6</v>
      </c>
      <c r="M933">
        <v>0.8</v>
      </c>
      <c r="N933">
        <v>1.05</v>
      </c>
      <c r="O933">
        <v>1.1000000000000001</v>
      </c>
      <c r="P933">
        <v>1.1499999999999999</v>
      </c>
      <c r="Q933" t="s">
        <v>46</v>
      </c>
      <c r="R933">
        <v>4</v>
      </c>
      <c r="S933">
        <v>6</v>
      </c>
      <c r="T933" t="s">
        <v>47</v>
      </c>
      <c r="U933" t="s">
        <v>48</v>
      </c>
      <c r="V933" t="s">
        <v>50</v>
      </c>
      <c r="W933">
        <v>2019</v>
      </c>
      <c r="X933" t="s">
        <v>37</v>
      </c>
      <c r="Y933" t="s">
        <v>38</v>
      </c>
      <c r="Z933">
        <v>23</v>
      </c>
      <c r="AA933">
        <v>0</v>
      </c>
      <c r="AB933">
        <v>4</v>
      </c>
      <c r="AC933">
        <v>0.6</v>
      </c>
      <c r="AD933">
        <v>0.20833332500000001</v>
      </c>
      <c r="AE933">
        <v>943.8</v>
      </c>
      <c r="AF933" s="10">
        <f>VLOOKUP(AS933,[1]Hoja3!$B$2:$AO$841,17,FALSE)</f>
        <v>4</v>
      </c>
      <c r="AG933" s="10">
        <f>VLOOKUP(AS933,[1]Hoja3!$B$2:$AO$841,23,FALSE)</f>
        <v>0.6</v>
      </c>
      <c r="AH933" s="10">
        <f>VLOOKUP(AS933,[1]Hoja3!$B$2:$AO$841,28,FALSE)</f>
        <v>0.4425</v>
      </c>
      <c r="AI933" s="10" t="str">
        <f>VLOOKUP(AS933,[1]Hoja3!$B$2:$AO$841,19,FALSE)</f>
        <v>Light Production Digital Business</v>
      </c>
      <c r="AJ933" s="10">
        <f>VLOOKUP(AS933,[1]Hoja3!$B$2:$AO$841,15,FALSE)</f>
        <v>0</v>
      </c>
      <c r="AK933">
        <f>IF(AE933=AY933,1,0)</f>
        <v>0</v>
      </c>
      <c r="AL933">
        <f>IF(AB933=AF933,1,0)</f>
        <v>1</v>
      </c>
      <c r="AM933">
        <f>IF(AC933=AG933,1,0)</f>
        <v>1</v>
      </c>
      <c r="AN933">
        <f>IF(AD933=AH933,1,0)</f>
        <v>0</v>
      </c>
      <c r="AO933">
        <f>IF(H933=AI933,1,0)</f>
        <v>1</v>
      </c>
      <c r="AP933">
        <f>IF(AJ933=AA933,1,0)</f>
        <v>1</v>
      </c>
      <c r="AQ933" s="8">
        <f>COUNTIF($A$2:$A$1228,A933)</f>
        <v>3</v>
      </c>
      <c r="AR933">
        <f>VLOOKUP(A933,[1]Hoja3!$C$2:$AO$841,39,FALSE)</f>
        <v>3</v>
      </c>
      <c r="AS933" t="str">
        <f>A933 &amp; COUNTIF(A$2:A933,A933)</f>
        <v>0BG29471523</v>
      </c>
      <c r="AT933" s="10">
        <f>VLOOKUP(AS933,[1]Hoja3!$B$2:$AO$841,38,FALSE)</f>
        <v>943.80000000000007</v>
      </c>
      <c r="AU933" s="9">
        <f>IF(AR933&gt;AQ933,1,0)</f>
        <v>0</v>
      </c>
      <c r="AV933">
        <f>IF(P933="NA",2,IF(OR(F933="INSTALACION NUEVA",F933="Mantenimiento preventivo"),3,IF(AND(AB933&lt;AF933,AK933&lt;&gt;1),4,IF(AT933&gt;AE933,1,0))))</f>
        <v>0</v>
      </c>
    </row>
    <row r="934" spans="1:48" x14ac:dyDescent="0.25">
      <c r="A934" t="s">
        <v>458</v>
      </c>
      <c r="B934">
        <v>2019</v>
      </c>
      <c r="C934" t="s">
        <v>37</v>
      </c>
      <c r="D934" t="s">
        <v>38</v>
      </c>
      <c r="E934">
        <v>22</v>
      </c>
      <c r="F934" t="s">
        <v>40</v>
      </c>
      <c r="G934">
        <v>0.35</v>
      </c>
      <c r="H934" t="s">
        <v>116</v>
      </c>
      <c r="I934">
        <v>655</v>
      </c>
      <c r="J934">
        <v>1365</v>
      </c>
      <c r="K934">
        <v>0</v>
      </c>
      <c r="L934">
        <v>0</v>
      </c>
      <c r="M934">
        <v>0.6</v>
      </c>
      <c r="N934">
        <v>0.8</v>
      </c>
      <c r="O934">
        <v>1.05</v>
      </c>
      <c r="P934">
        <v>1.1000000000000001</v>
      </c>
      <c r="Q934" t="s">
        <v>46</v>
      </c>
      <c r="R934">
        <v>5</v>
      </c>
      <c r="S934">
        <v>9</v>
      </c>
      <c r="T934" t="s">
        <v>47</v>
      </c>
      <c r="U934" t="s">
        <v>58</v>
      </c>
      <c r="V934" t="s">
        <v>55</v>
      </c>
      <c r="W934">
        <v>2019</v>
      </c>
      <c r="X934" t="s">
        <v>37</v>
      </c>
      <c r="Y934" t="s">
        <v>38</v>
      </c>
      <c r="Z934">
        <v>24</v>
      </c>
      <c r="AA934">
        <v>0</v>
      </c>
      <c r="AB934">
        <v>10</v>
      </c>
      <c r="AC934">
        <v>0.6</v>
      </c>
      <c r="AD934">
        <v>7.0000000000000007E-2</v>
      </c>
      <c r="AE934">
        <v>819</v>
      </c>
      <c r="AF934" s="10">
        <f>VLOOKUP(AS934,[1]Hoja3!$B$2:$AO$841,17,FALSE)</f>
        <v>10</v>
      </c>
      <c r="AG934" s="10">
        <f>VLOOKUP(AS934,[1]Hoja3!$B$2:$AO$841,23,FALSE)</f>
        <v>0.6</v>
      </c>
      <c r="AH934" s="10">
        <f>VLOOKUP(AS934,[1]Hoja3!$B$2:$AO$841,28,FALSE)</f>
        <v>0.30599999999999999</v>
      </c>
      <c r="AI934" s="10" t="str">
        <f>VLOOKUP(AS934,[1]Hoja3!$B$2:$AO$841,19,FALSE)</f>
        <v>Office Digital</v>
      </c>
      <c r="AJ934" s="10">
        <f>VLOOKUP(AS934,[1]Hoja3!$B$2:$AO$841,15,FALSE)</f>
        <v>0</v>
      </c>
      <c r="AK934">
        <f>IF(AE934=AY934,1,0)</f>
        <v>0</v>
      </c>
      <c r="AL934">
        <f>IF(AB934=AF934,1,0)</f>
        <v>1</v>
      </c>
      <c r="AM934">
        <f>IF(AC934=AG934,1,0)</f>
        <v>1</v>
      </c>
      <c r="AN934">
        <f>IF(AD934=AH934,1,0)</f>
        <v>0</v>
      </c>
      <c r="AO934">
        <f>IF(H934=AI934,1,0)</f>
        <v>1</v>
      </c>
      <c r="AP934">
        <f>IF(AJ934=AA934,1,0)</f>
        <v>1</v>
      </c>
      <c r="AQ934" s="8">
        <f>COUNTIF($A$2:$A$1228,A934)</f>
        <v>2</v>
      </c>
      <c r="AR934">
        <f>VLOOKUP(A934,[1]Hoja3!$C$2:$AO$841,39,FALSE)</f>
        <v>2</v>
      </c>
      <c r="AS934" t="str">
        <f>A934 &amp; COUNTIF(A$2:A934,A934)</f>
        <v>0X763709652</v>
      </c>
      <c r="AT934" s="10">
        <f>VLOOKUP(AS934,[1]Hoja3!$B$2:$AO$841,38,FALSE)</f>
        <v>136.5</v>
      </c>
      <c r="AU934" s="9">
        <f>IF(AR934&gt;AQ934,1,0)</f>
        <v>0</v>
      </c>
      <c r="AV934">
        <f>IF(P934="NA",2,IF(OR(F934="INSTALACION NUEVA",F934="Mantenimiento preventivo"),3,IF(AND(AB934&lt;AF934,AK934&lt;&gt;1),4,IF(AT934&gt;AE934,1,0))))</f>
        <v>0</v>
      </c>
    </row>
    <row r="935" spans="1:48" x14ac:dyDescent="0.25">
      <c r="A935" t="s">
        <v>934</v>
      </c>
      <c r="B935">
        <v>2019</v>
      </c>
      <c r="C935" t="s">
        <v>37</v>
      </c>
      <c r="D935" t="s">
        <v>38</v>
      </c>
      <c r="E935">
        <v>22</v>
      </c>
      <c r="F935" t="s">
        <v>40</v>
      </c>
      <c r="G935">
        <v>0.53333339999999996</v>
      </c>
      <c r="H935" t="s">
        <v>34</v>
      </c>
      <c r="I935">
        <v>468</v>
      </c>
      <c r="J935">
        <v>715</v>
      </c>
      <c r="K935">
        <v>0</v>
      </c>
      <c r="L935">
        <v>0</v>
      </c>
      <c r="M935">
        <v>0</v>
      </c>
      <c r="N935">
        <v>0.6</v>
      </c>
      <c r="O935">
        <v>0.8</v>
      </c>
      <c r="P935">
        <v>1.05</v>
      </c>
      <c r="Q935" t="s">
        <v>420</v>
      </c>
      <c r="R935">
        <v>5</v>
      </c>
      <c r="S935">
        <v>9</v>
      </c>
      <c r="T935" t="s">
        <v>47</v>
      </c>
      <c r="U935" t="s">
        <v>34</v>
      </c>
      <c r="V935" t="s">
        <v>683</v>
      </c>
      <c r="W935">
        <v>2019</v>
      </c>
      <c r="X935" t="s">
        <v>37</v>
      </c>
      <c r="Y935" t="s">
        <v>38</v>
      </c>
      <c r="Z935">
        <v>23</v>
      </c>
      <c r="AA935">
        <v>1</v>
      </c>
      <c r="AB935">
        <v>34</v>
      </c>
      <c r="AC935">
        <v>0</v>
      </c>
      <c r="AD935">
        <v>0</v>
      </c>
      <c r="AE935">
        <v>0</v>
      </c>
      <c r="AF935" s="10">
        <f>VLOOKUP(AS935,[1]Hoja3!$B$2:$AO$841,17,FALSE)</f>
        <v>34</v>
      </c>
      <c r="AG935" s="10">
        <f>VLOOKUP(AS935,[1]Hoja3!$B$2:$AO$841,23,FALSE)</f>
        <v>0.8</v>
      </c>
      <c r="AH935" s="10">
        <f>VLOOKUP(AS935,[1]Hoja3!$B$2:$AO$841,28,FALSE)</f>
        <v>0.29599999999999999</v>
      </c>
      <c r="AI935" s="10" t="str">
        <f>VLOOKUP(AS935,[1]Hoja3!$B$2:$AO$841,19,FALSE)</f>
        <v>A4 Mono MFPs</v>
      </c>
      <c r="AJ935" s="10">
        <f>VLOOKUP(AS935,[1]Hoja3!$B$2:$AO$841,15,FALSE)</f>
        <v>1</v>
      </c>
      <c r="AK935">
        <f>IF(AE935=AY935,1,0)</f>
        <v>1</v>
      </c>
      <c r="AL935">
        <f>IF(AB935=AF935,1,0)</f>
        <v>1</v>
      </c>
      <c r="AM935">
        <f>IF(AC935=AG935,1,0)</f>
        <v>0</v>
      </c>
      <c r="AN935">
        <f>IF(AD935=AH935,1,0)</f>
        <v>0</v>
      </c>
      <c r="AO935">
        <f>IF(H935=AI935,1,0)</f>
        <v>1</v>
      </c>
      <c r="AP935">
        <f>IF(AJ935=AA935,1,0)</f>
        <v>1</v>
      </c>
      <c r="AQ935" s="8">
        <f>COUNTIF($A$2:$A$1228,A935)</f>
        <v>1</v>
      </c>
      <c r="AR935">
        <f>VLOOKUP(A935,[1]Hoja3!$C$2:$AO$841,39,FALSE)</f>
        <v>1</v>
      </c>
      <c r="AS935" t="str">
        <f>A935 &amp; COUNTIF(A$2:A935,A935)</f>
        <v>09HB3318601</v>
      </c>
      <c r="AT935" s="10">
        <f>VLOOKUP(AS935,[1]Hoja3!$B$2:$AO$841,38,FALSE)</f>
        <v>0</v>
      </c>
      <c r="AU935" s="9">
        <f>IF(AR935&gt;AQ935,1,0)</f>
        <v>0</v>
      </c>
      <c r="AV935">
        <f>IF(P935="NA",2,IF(OR(F935="INSTALACION NUEVA",F935="Mantenimiento preventivo"),3,IF(AND(AB935&lt;AF935,AK935&lt;&gt;1),4,IF(AT935&gt;AE935,1,0))))</f>
        <v>0</v>
      </c>
    </row>
    <row r="936" spans="1:48" x14ac:dyDescent="0.25">
      <c r="A936" t="s">
        <v>908</v>
      </c>
      <c r="B936">
        <v>2019</v>
      </c>
      <c r="C936" t="s">
        <v>37</v>
      </c>
      <c r="D936" t="s">
        <v>38</v>
      </c>
      <c r="E936">
        <v>22</v>
      </c>
      <c r="F936" t="s">
        <v>40</v>
      </c>
      <c r="G936">
        <v>0.3333333</v>
      </c>
      <c r="H936" t="s">
        <v>116</v>
      </c>
      <c r="I936">
        <v>655</v>
      </c>
      <c r="J936">
        <v>1365</v>
      </c>
      <c r="K936">
        <v>0</v>
      </c>
      <c r="L936">
        <v>0</v>
      </c>
      <c r="M936">
        <v>0.6</v>
      </c>
      <c r="N936">
        <v>0.8</v>
      </c>
      <c r="O936">
        <v>1.05</v>
      </c>
      <c r="P936">
        <v>1.1000000000000001</v>
      </c>
      <c r="Q936" t="s">
        <v>420</v>
      </c>
      <c r="R936">
        <v>5</v>
      </c>
      <c r="S936">
        <v>9</v>
      </c>
      <c r="T936" t="s">
        <v>47</v>
      </c>
      <c r="U936" t="s">
        <v>45</v>
      </c>
      <c r="V936" t="s">
        <v>683</v>
      </c>
      <c r="W936">
        <v>2019</v>
      </c>
      <c r="X936" t="s">
        <v>37</v>
      </c>
      <c r="Y936" t="s">
        <v>38</v>
      </c>
      <c r="Z936">
        <v>23</v>
      </c>
      <c r="AA936">
        <v>1</v>
      </c>
      <c r="AB936">
        <v>5</v>
      </c>
      <c r="AC936">
        <v>0</v>
      </c>
      <c r="AD936">
        <v>0</v>
      </c>
      <c r="AE936">
        <v>0</v>
      </c>
      <c r="AF936" s="10">
        <f>VLOOKUP(AS936,[1]Hoja3!$B$2:$AO$841,17,FALSE)</f>
        <v>5</v>
      </c>
      <c r="AG936" s="10">
        <f>VLOOKUP(AS936,[1]Hoja3!$B$2:$AO$841,23,FALSE)</f>
        <v>0</v>
      </c>
      <c r="AH936" s="10">
        <f>VLOOKUP(AS936,[1]Hoja3!$B$2:$AO$841,28,FALSE)</f>
        <v>0.35399999999999998</v>
      </c>
      <c r="AI936" s="10" t="str">
        <f>VLOOKUP(AS936,[1]Hoja3!$B$2:$AO$841,19,FALSE)</f>
        <v>Office Digital</v>
      </c>
      <c r="AJ936" s="10">
        <f>VLOOKUP(AS936,[1]Hoja3!$B$2:$AO$841,15,FALSE)</f>
        <v>1</v>
      </c>
      <c r="AK936">
        <f>IF(AE936=AY936,1,0)</f>
        <v>1</v>
      </c>
      <c r="AL936">
        <f>IF(AB936=AF936,1,0)</f>
        <v>1</v>
      </c>
      <c r="AM936">
        <f>IF(AC936=AG936,1,0)</f>
        <v>1</v>
      </c>
      <c r="AN936">
        <f>IF(AD936=AH936,1,0)</f>
        <v>0</v>
      </c>
      <c r="AO936">
        <f>IF(H936=AI936,1,0)</f>
        <v>1</v>
      </c>
      <c r="AP936">
        <f>IF(AJ936=AA936,1,0)</f>
        <v>1</v>
      </c>
      <c r="AQ936" s="8">
        <f>COUNTIF($A$2:$A$1228,A936)</f>
        <v>3</v>
      </c>
      <c r="AR936">
        <f>VLOOKUP(A936,[1]Hoja3!$C$2:$AO$841,39,FALSE)</f>
        <v>3</v>
      </c>
      <c r="AS936" t="str">
        <f>A936 &amp; COUNTIF(A$2:A936,A936)</f>
        <v>0Y4X8488662</v>
      </c>
      <c r="AT936" s="10">
        <f>VLOOKUP(AS936,[1]Hoja3!$B$2:$AO$841,38,FALSE)</f>
        <v>0</v>
      </c>
      <c r="AU936" s="9">
        <f>IF(AR936&gt;AQ936,1,0)</f>
        <v>0</v>
      </c>
      <c r="AV936">
        <f>IF(P936="NA",2,IF(OR(F936="INSTALACION NUEVA",F936="Mantenimiento preventivo"),3,IF(AND(AB936&lt;AF936,AK936&lt;&gt;1),4,IF(AT936&gt;AE936,1,0))))</f>
        <v>0</v>
      </c>
    </row>
    <row r="937" spans="1:48" x14ac:dyDescent="0.25">
      <c r="A937" t="s">
        <v>915</v>
      </c>
      <c r="B937">
        <v>2019</v>
      </c>
      <c r="C937" t="s">
        <v>37</v>
      </c>
      <c r="D937" t="s">
        <v>38</v>
      </c>
      <c r="E937">
        <v>22</v>
      </c>
      <c r="F937" t="s">
        <v>264</v>
      </c>
      <c r="G937">
        <v>0</v>
      </c>
      <c r="H937" t="s">
        <v>34</v>
      </c>
      <c r="I937">
        <v>468</v>
      </c>
      <c r="J937">
        <v>715</v>
      </c>
      <c r="K937">
        <v>0</v>
      </c>
      <c r="L937">
        <v>0</v>
      </c>
      <c r="M937">
        <v>0</v>
      </c>
      <c r="N937">
        <v>0.6</v>
      </c>
      <c r="O937">
        <v>0.8</v>
      </c>
      <c r="P937">
        <v>1.05</v>
      </c>
      <c r="Q937" t="s">
        <v>46</v>
      </c>
      <c r="R937">
        <v>5</v>
      </c>
      <c r="S937">
        <v>9</v>
      </c>
      <c r="T937" t="s">
        <v>47</v>
      </c>
      <c r="U937" t="s">
        <v>34</v>
      </c>
      <c r="V937" t="s">
        <v>50</v>
      </c>
      <c r="W937">
        <v>2019</v>
      </c>
      <c r="X937" t="s">
        <v>37</v>
      </c>
      <c r="Y937" t="s">
        <v>38</v>
      </c>
      <c r="Z937">
        <v>22</v>
      </c>
      <c r="AA937">
        <v>1</v>
      </c>
      <c r="AB937">
        <v>5</v>
      </c>
      <c r="AC937">
        <v>0</v>
      </c>
      <c r="AD937">
        <v>0</v>
      </c>
      <c r="AE937">
        <v>0</v>
      </c>
      <c r="AF937" s="10" t="e">
        <f>VLOOKUP(AS937,[1]Hoja3!$B$2:$AO$841,17,FALSE)</f>
        <v>#N/A</v>
      </c>
      <c r="AG937" s="10" t="e">
        <f>VLOOKUP(AS937,[1]Hoja3!$B$2:$AO$841,23,FALSE)</f>
        <v>#N/A</v>
      </c>
      <c r="AH937" s="10" t="e">
        <f>VLOOKUP(AS937,[1]Hoja3!$B$2:$AO$841,28,FALSE)</f>
        <v>#N/A</v>
      </c>
      <c r="AI937" s="10" t="e">
        <f>VLOOKUP(AS937,[1]Hoja3!$B$2:$AO$841,19,FALSE)</f>
        <v>#N/A</v>
      </c>
      <c r="AJ937" s="10"/>
      <c r="AK937">
        <f>IF(AE937=AY937,1,0)</f>
        <v>1</v>
      </c>
      <c r="AL937" t="e">
        <f>IF(AB937=AF937,1,0)</f>
        <v>#N/A</v>
      </c>
      <c r="AM937" t="e">
        <f>IF(AC937=AG937,1,0)</f>
        <v>#N/A</v>
      </c>
      <c r="AN937" t="e">
        <f>IF(AD937=AH937,1,0)</f>
        <v>#N/A</v>
      </c>
      <c r="AO937" t="e">
        <f>IF(H937=AI937,1,0)</f>
        <v>#N/A</v>
      </c>
      <c r="AQ937" s="8">
        <f>COUNTIF($A$2:$A$1228,A937)</f>
        <v>3</v>
      </c>
      <c r="AR937" t="e">
        <f>VLOOKUP(A937,[1]Hoja3!$C$2:$AO$841,39,FALSE)</f>
        <v>#N/A</v>
      </c>
      <c r="AS937" t="str">
        <f>A937 &amp; COUNTIF(A$2:A937,A937)</f>
        <v>09HB3318972</v>
      </c>
      <c r="AT937" s="10" t="e">
        <f>VLOOKUP(AS937,[1]Hoja3!$B$2:$AO$841,38,FALSE)</f>
        <v>#N/A</v>
      </c>
      <c r="AU937" s="9" t="e">
        <f>IF(AR937&gt;AQ937,1,0)</f>
        <v>#N/A</v>
      </c>
    </row>
    <row r="938" spans="1:48" x14ac:dyDescent="0.25">
      <c r="A938" t="s">
        <v>544</v>
      </c>
      <c r="B938">
        <v>2019</v>
      </c>
      <c r="C938" t="s">
        <v>37</v>
      </c>
      <c r="D938" t="s">
        <v>38</v>
      </c>
      <c r="E938">
        <v>22</v>
      </c>
      <c r="F938" t="s">
        <v>40</v>
      </c>
      <c r="G938">
        <v>1.6666670000000001E-2</v>
      </c>
      <c r="H938" t="s">
        <v>95</v>
      </c>
      <c r="I938">
        <v>803</v>
      </c>
      <c r="J938">
        <v>1573</v>
      </c>
      <c r="K938">
        <v>0.2</v>
      </c>
      <c r="L938">
        <v>0.6</v>
      </c>
      <c r="M938">
        <v>0.8</v>
      </c>
      <c r="N938">
        <v>1.05</v>
      </c>
      <c r="O938">
        <v>1.1000000000000001</v>
      </c>
      <c r="P938">
        <v>1.1499999999999999</v>
      </c>
      <c r="Q938" t="s">
        <v>46</v>
      </c>
      <c r="R938">
        <v>4</v>
      </c>
      <c r="S938">
        <v>6</v>
      </c>
      <c r="T938" t="s">
        <v>47</v>
      </c>
      <c r="U938" t="s">
        <v>48</v>
      </c>
      <c r="V938" t="s">
        <v>42</v>
      </c>
      <c r="W938">
        <v>2019</v>
      </c>
      <c r="X938" t="s">
        <v>37</v>
      </c>
      <c r="Y938" t="s">
        <v>38</v>
      </c>
      <c r="Z938">
        <v>23</v>
      </c>
      <c r="AA938">
        <v>0</v>
      </c>
      <c r="AB938">
        <v>28</v>
      </c>
      <c r="AC938">
        <v>1.05</v>
      </c>
      <c r="AD938">
        <v>4.1666675000000004E-3</v>
      </c>
      <c r="AE938">
        <v>1651.65</v>
      </c>
      <c r="AF938" s="10">
        <f>VLOOKUP(AS938,[1]Hoja3!$B$2:$AO$841,17,FALSE)</f>
        <v>31</v>
      </c>
      <c r="AG938" s="10">
        <f>VLOOKUP(AS938,[1]Hoja3!$B$2:$AO$841,23,FALSE)</f>
        <v>1.1000000000000001</v>
      </c>
      <c r="AH938" s="10">
        <f>VLOOKUP(AS938,[1]Hoja3!$B$2:$AO$841,28,FALSE)</f>
        <v>0.16250000000000001</v>
      </c>
      <c r="AI938" s="10" t="str">
        <f>VLOOKUP(AS938,[1]Hoja3!$B$2:$AO$841,19,FALSE)</f>
        <v>Entry Production Color Mid</v>
      </c>
      <c r="AJ938" s="10">
        <f>VLOOKUP(AS938,[1]Hoja3!$B$2:$AO$841,15,FALSE)</f>
        <v>0</v>
      </c>
      <c r="AK938">
        <f>IF(AE938=AY938,1,0)</f>
        <v>0</v>
      </c>
      <c r="AL938">
        <f>IF(AB938=AF938,1,0)</f>
        <v>0</v>
      </c>
      <c r="AM938">
        <f>IF(AC938=AG938,1,0)</f>
        <v>0</v>
      </c>
      <c r="AN938">
        <f>IF(AD938=AH938,1,0)</f>
        <v>0</v>
      </c>
      <c r="AO938">
        <f>IF(H938=AI938,1,0)</f>
        <v>1</v>
      </c>
      <c r="AP938">
        <f>IF(AJ938=AA938,1,0)</f>
        <v>1</v>
      </c>
      <c r="AQ938" s="8">
        <f>COUNTIF($A$2:$A$1228,A938)</f>
        <v>1</v>
      </c>
      <c r="AR938">
        <f>VLOOKUP(A938,[1]Hoja3!$C$2:$AO$841,39,FALSE)</f>
        <v>1</v>
      </c>
      <c r="AS938" t="str">
        <f>A938 &amp; COUNTIF(A$2:A938,A938)</f>
        <v>0B2E5303041</v>
      </c>
      <c r="AT938" s="10">
        <f>VLOOKUP(AS938,[1]Hoja3!$B$2:$AO$841,38,FALSE)</f>
        <v>1730.3000000000004</v>
      </c>
      <c r="AU938" s="9">
        <f>IF(AR938&gt;AQ938,1,0)</f>
        <v>0</v>
      </c>
      <c r="AV938">
        <f>IF(P938="NA",2,IF(OR(F938="INSTALACION NUEVA",F938="Mantenimiento preventivo"),3,IF(AND(AB938&lt;AF938,AK938&lt;&gt;1),4,IF(AT938&gt;AE938,1,0))))</f>
        <v>4</v>
      </c>
    </row>
    <row r="939" spans="1:48" x14ac:dyDescent="0.25">
      <c r="A939" t="s">
        <v>816</v>
      </c>
      <c r="B939">
        <v>2019</v>
      </c>
      <c r="C939" t="s">
        <v>37</v>
      </c>
      <c r="D939" t="s">
        <v>38</v>
      </c>
      <c r="E939">
        <v>22</v>
      </c>
      <c r="F939" t="s">
        <v>40</v>
      </c>
      <c r="G939">
        <v>0.35</v>
      </c>
      <c r="H939" t="s">
        <v>34</v>
      </c>
      <c r="I939">
        <v>468</v>
      </c>
      <c r="J939">
        <v>715</v>
      </c>
      <c r="K939">
        <v>0</v>
      </c>
      <c r="L939">
        <v>0</v>
      </c>
      <c r="M939">
        <v>0</v>
      </c>
      <c r="N939">
        <v>0.6</v>
      </c>
      <c r="O939">
        <v>0.8</v>
      </c>
      <c r="P939">
        <v>1.05</v>
      </c>
      <c r="Q939" t="s">
        <v>46</v>
      </c>
      <c r="R939">
        <v>5</v>
      </c>
      <c r="S939">
        <v>9</v>
      </c>
      <c r="T939" t="s">
        <v>47</v>
      </c>
      <c r="U939" t="s">
        <v>34</v>
      </c>
      <c r="V939" t="s">
        <v>50</v>
      </c>
      <c r="W939">
        <v>2019</v>
      </c>
      <c r="X939" t="s">
        <v>37</v>
      </c>
      <c r="Y939" t="s">
        <v>38</v>
      </c>
      <c r="Z939">
        <v>24</v>
      </c>
      <c r="AA939">
        <v>1</v>
      </c>
      <c r="AB939">
        <v>0</v>
      </c>
      <c r="AC939">
        <v>0</v>
      </c>
      <c r="AD939">
        <v>0</v>
      </c>
      <c r="AE939">
        <v>0</v>
      </c>
      <c r="AF939" s="10" t="e">
        <f>VLOOKUP(AS939,[1]Hoja3!$B$2:$AO$841,17,FALSE)</f>
        <v>#N/A</v>
      </c>
      <c r="AG939" s="10" t="e">
        <f>VLOOKUP(AS939,[1]Hoja3!$B$2:$AO$841,23,FALSE)</f>
        <v>#N/A</v>
      </c>
      <c r="AH939" s="10" t="e">
        <f>VLOOKUP(AS939,[1]Hoja3!$B$2:$AO$841,28,FALSE)</f>
        <v>#N/A</v>
      </c>
      <c r="AI939" s="10" t="e">
        <f>VLOOKUP(AS939,[1]Hoja3!$B$2:$AO$841,19,FALSE)</f>
        <v>#N/A</v>
      </c>
      <c r="AJ939" s="10"/>
      <c r="AK939">
        <f>IF(AE939=AY939,1,0)</f>
        <v>1</v>
      </c>
      <c r="AL939" t="e">
        <f>IF(AB939=AF939,1,0)</f>
        <v>#N/A</v>
      </c>
      <c r="AM939" t="e">
        <f>IF(AC939=AG939,1,0)</f>
        <v>#N/A</v>
      </c>
      <c r="AN939" t="e">
        <f>IF(AD939=AH939,1,0)</f>
        <v>#N/A</v>
      </c>
      <c r="AO939" t="e">
        <f>IF(H939=AI939,1,0)</f>
        <v>#N/A</v>
      </c>
      <c r="AQ939" s="8">
        <f>COUNTIF($A$2:$A$1228,A939)</f>
        <v>5</v>
      </c>
      <c r="AR939">
        <f>VLOOKUP(A939,[1]Hoja3!$C$2:$AO$841,39,FALSE)</f>
        <v>1</v>
      </c>
      <c r="AS939" t="str">
        <f>A939 &amp; COUNTIF(A$2:A939,A939)</f>
        <v>09HB3319562</v>
      </c>
      <c r="AT939" s="10" t="e">
        <f>VLOOKUP(AS939,[1]Hoja3!$B$2:$AO$841,38,FALSE)</f>
        <v>#N/A</v>
      </c>
      <c r="AU939" s="9">
        <f>IF(AR939&gt;AQ939,1,0)</f>
        <v>0</v>
      </c>
    </row>
    <row r="940" spans="1:48" x14ac:dyDescent="0.25">
      <c r="A940" t="s">
        <v>700</v>
      </c>
      <c r="B940">
        <v>2019</v>
      </c>
      <c r="C940" t="s">
        <v>37</v>
      </c>
      <c r="D940" t="s">
        <v>38</v>
      </c>
      <c r="E940">
        <v>22</v>
      </c>
      <c r="F940" t="s">
        <v>40</v>
      </c>
      <c r="G940">
        <v>0.21666669999999999</v>
      </c>
      <c r="H940" t="s">
        <v>54</v>
      </c>
      <c r="I940">
        <v>803</v>
      </c>
      <c r="J940">
        <v>1573</v>
      </c>
      <c r="K940">
        <v>0.2</v>
      </c>
      <c r="L940">
        <v>0.6</v>
      </c>
      <c r="M940">
        <v>0.8</v>
      </c>
      <c r="N940">
        <v>1.05</v>
      </c>
      <c r="O940">
        <v>1.1000000000000001</v>
      </c>
      <c r="P940">
        <v>1.1499999999999999</v>
      </c>
      <c r="Q940" t="s">
        <v>46</v>
      </c>
      <c r="R940">
        <v>4</v>
      </c>
      <c r="S940">
        <v>6</v>
      </c>
      <c r="T940" t="s">
        <v>47</v>
      </c>
      <c r="U940" t="s">
        <v>48</v>
      </c>
      <c r="V940" t="s">
        <v>678</v>
      </c>
      <c r="W940">
        <v>2019</v>
      </c>
      <c r="X940" t="s">
        <v>37</v>
      </c>
      <c r="Y940" t="s">
        <v>38</v>
      </c>
      <c r="Z940">
        <v>22</v>
      </c>
      <c r="AA940">
        <v>1</v>
      </c>
      <c r="AB940">
        <v>5</v>
      </c>
      <c r="AC940">
        <v>0</v>
      </c>
      <c r="AD940">
        <v>0</v>
      </c>
      <c r="AE940">
        <v>0</v>
      </c>
      <c r="AF940" s="10">
        <f>VLOOKUP(AS940,[1]Hoja3!$B$2:$AO$841,17,FALSE)</f>
        <v>12</v>
      </c>
      <c r="AG940" s="10">
        <f>VLOOKUP(AS940,[1]Hoja3!$B$2:$AO$841,23,FALSE)</f>
        <v>0.8</v>
      </c>
      <c r="AH940" s="10">
        <f>VLOOKUP(AS940,[1]Hoja3!$B$2:$AO$841,28,FALSE)</f>
        <v>9.5000000000000001E-2</v>
      </c>
      <c r="AI940" s="10" t="str">
        <f>VLOOKUP(AS940,[1]Hoja3!$B$2:$AO$841,19,FALSE)</f>
        <v>Entry Production Color Low/Mid</v>
      </c>
      <c r="AJ940" s="10">
        <f>VLOOKUP(AS940,[1]Hoja3!$B$2:$AO$841,15,FALSE)</f>
        <v>1</v>
      </c>
      <c r="AK940">
        <f>IF(AE940=AY940,1,0)</f>
        <v>1</v>
      </c>
      <c r="AL940">
        <f>IF(AB940=AF940,1,0)</f>
        <v>0</v>
      </c>
      <c r="AM940">
        <f>IF(AC940=AG940,1,0)</f>
        <v>0</v>
      </c>
      <c r="AN940">
        <f>IF(AD940=AH940,1,0)</f>
        <v>0</v>
      </c>
      <c r="AO940">
        <f>IF(H940=AI940,1,0)</f>
        <v>1</v>
      </c>
      <c r="AP940">
        <f>IF(AJ940=AA940,1,0)</f>
        <v>1</v>
      </c>
      <c r="AQ940" s="8">
        <f>COUNTIF($A$2:$A$1228,A940)</f>
        <v>3</v>
      </c>
      <c r="AR940">
        <f>VLOOKUP(A940,[1]Hoja3!$C$2:$AO$841,39,FALSE)</f>
        <v>3</v>
      </c>
      <c r="AS940" t="str">
        <f>A940 &amp; COUNTIF(A$2:A940,A940)</f>
        <v>0B2R0883573</v>
      </c>
      <c r="AT940" s="10">
        <f>VLOOKUP(AS940,[1]Hoja3!$B$2:$AO$841,38,FALSE)</f>
        <v>0</v>
      </c>
      <c r="AU940" s="9">
        <f>IF(AR940&gt;AQ940,1,0)</f>
        <v>0</v>
      </c>
      <c r="AV940">
        <f>IF(P940="NA",2,IF(OR(F940="INSTALACION NUEVA",F940="Mantenimiento preventivo"),3,IF(AND(AB940&lt;AF940,AK940&lt;&gt;1),4,IF(AT940&gt;AE940,1,0))))</f>
        <v>0</v>
      </c>
    </row>
    <row r="941" spans="1:48" x14ac:dyDescent="0.25">
      <c r="A941" t="s">
        <v>562</v>
      </c>
      <c r="B941">
        <v>2019</v>
      </c>
      <c r="C941" t="s">
        <v>37</v>
      </c>
      <c r="D941" t="s">
        <v>38</v>
      </c>
      <c r="E941">
        <v>22</v>
      </c>
      <c r="F941" t="s">
        <v>40</v>
      </c>
      <c r="G941">
        <v>1.6666670000000001E-2</v>
      </c>
      <c r="H941" t="s">
        <v>41</v>
      </c>
      <c r="I941">
        <v>468</v>
      </c>
      <c r="J941">
        <v>715</v>
      </c>
      <c r="K941">
        <v>0</v>
      </c>
      <c r="L941">
        <v>0</v>
      </c>
      <c r="M941">
        <v>0</v>
      </c>
      <c r="N941">
        <v>0.6</v>
      </c>
      <c r="O941">
        <v>0.8</v>
      </c>
      <c r="P941">
        <v>1.05</v>
      </c>
      <c r="Q941" t="s">
        <v>46</v>
      </c>
      <c r="R941">
        <v>5</v>
      </c>
      <c r="S941">
        <v>9</v>
      </c>
      <c r="T941" t="s">
        <v>47</v>
      </c>
      <c r="U941" t="s">
        <v>41</v>
      </c>
      <c r="V941" t="s">
        <v>73</v>
      </c>
      <c r="W941">
        <v>2019</v>
      </c>
      <c r="X941" t="s">
        <v>37</v>
      </c>
      <c r="Y941" t="s">
        <v>38</v>
      </c>
      <c r="Z941">
        <v>23</v>
      </c>
      <c r="AA941">
        <v>0</v>
      </c>
      <c r="AB941">
        <v>70</v>
      </c>
      <c r="AC941">
        <v>1.05</v>
      </c>
      <c r="AD941">
        <v>3.3333339999999999E-3</v>
      </c>
      <c r="AE941">
        <v>750.75</v>
      </c>
      <c r="AF941" s="10">
        <f>VLOOKUP(AS941,[1]Hoja3!$B$2:$AO$841,17,FALSE)</f>
        <v>73</v>
      </c>
      <c r="AG941" s="10">
        <f>VLOOKUP(AS941,[1]Hoja3!$B$2:$AO$841,23,FALSE)</f>
        <v>1.05</v>
      </c>
      <c r="AH941" s="10">
        <f>VLOOKUP(AS941,[1]Hoja3!$B$2:$AO$841,28,FALSE)</f>
        <v>3.5999999999999997E-2</v>
      </c>
      <c r="AI941" s="10" t="str">
        <f>VLOOKUP(AS941,[1]Hoja3!$B$2:$AO$841,19,FALSE)</f>
        <v>A4 Color Laser MFPs</v>
      </c>
      <c r="AJ941" s="10">
        <f>VLOOKUP(AS941,[1]Hoja3!$B$2:$AO$841,15,FALSE)</f>
        <v>0</v>
      </c>
      <c r="AK941">
        <f>IF(AE941=AY941,1,0)</f>
        <v>0</v>
      </c>
      <c r="AL941">
        <f>IF(AB941=AF941,1,0)</f>
        <v>0</v>
      </c>
      <c r="AM941">
        <f>IF(AC941=AG941,1,0)</f>
        <v>1</v>
      </c>
      <c r="AN941">
        <f>IF(AD941=AH941,1,0)</f>
        <v>0</v>
      </c>
      <c r="AO941">
        <f>IF(H941=AI941,1,0)</f>
        <v>1</v>
      </c>
      <c r="AP941">
        <f>IF(AJ941=AA941,1,0)</f>
        <v>1</v>
      </c>
      <c r="AQ941" s="8">
        <f>COUNTIF($A$2:$A$1228,A941)</f>
        <v>1</v>
      </c>
      <c r="AR941">
        <f>VLOOKUP(A941,[1]Hoja3!$C$2:$AO$841,39,FALSE)</f>
        <v>1</v>
      </c>
      <c r="AS941" t="str">
        <f>A941 &amp; COUNTIF(A$2:A941,A941)</f>
        <v>5AV8148731</v>
      </c>
      <c r="AT941" s="10">
        <f>VLOOKUP(AS941,[1]Hoja3!$B$2:$AO$841,38,FALSE)</f>
        <v>750.75000000000011</v>
      </c>
      <c r="AU941" s="9">
        <f>IF(AR941&gt;AQ941,1,0)</f>
        <v>0</v>
      </c>
      <c r="AV941">
        <f>IF(P941="NA",2,IF(OR(F941="INSTALACION NUEVA",F941="Mantenimiento preventivo"),3,IF(AND(AB941&lt;AF941,AK941&lt;&gt;1),4,IF(AT941&gt;AE941,1,0))))</f>
        <v>4</v>
      </c>
    </row>
    <row r="942" spans="1:48" x14ac:dyDescent="0.25">
      <c r="A942" t="s">
        <v>935</v>
      </c>
      <c r="B942">
        <v>2019</v>
      </c>
      <c r="C942" t="s">
        <v>37</v>
      </c>
      <c r="D942" t="s">
        <v>38</v>
      </c>
      <c r="E942">
        <v>22</v>
      </c>
      <c r="F942" t="s">
        <v>44</v>
      </c>
      <c r="G942">
        <v>0</v>
      </c>
      <c r="I942" t="s">
        <v>33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R942" t="s">
        <v>33</v>
      </c>
      <c r="S942" t="s">
        <v>33</v>
      </c>
      <c r="U942" t="s">
        <v>34</v>
      </c>
      <c r="V942" t="s">
        <v>50</v>
      </c>
      <c r="W942">
        <v>2019</v>
      </c>
      <c r="X942" t="s">
        <v>37</v>
      </c>
      <c r="Y942" t="s">
        <v>38</v>
      </c>
      <c r="Z942">
        <v>22</v>
      </c>
      <c r="AA942" t="s">
        <v>33</v>
      </c>
      <c r="AB942">
        <v>62</v>
      </c>
      <c r="AC942">
        <v>0</v>
      </c>
      <c r="AD942">
        <v>0</v>
      </c>
      <c r="AE942">
        <v>0</v>
      </c>
      <c r="AF942" s="10" t="e">
        <f>VLOOKUP(AS942,[1]Hoja3!$B$2:$AO$841,17,FALSE)</f>
        <v>#N/A</v>
      </c>
      <c r="AG942" s="10" t="e">
        <f>VLOOKUP(AS942,[1]Hoja3!$B$2:$AO$841,23,FALSE)</f>
        <v>#N/A</v>
      </c>
      <c r="AH942" s="10" t="e">
        <f>VLOOKUP(AS942,[1]Hoja3!$B$2:$AO$841,28,FALSE)</f>
        <v>#N/A</v>
      </c>
      <c r="AI942" s="10" t="e">
        <f>VLOOKUP(AS942,[1]Hoja3!$B$2:$AO$841,19,FALSE)</f>
        <v>#N/A</v>
      </c>
      <c r="AJ942" s="10"/>
      <c r="AK942">
        <f>IF(AE942=AY942,1,0)</f>
        <v>1</v>
      </c>
      <c r="AL942" t="e">
        <f>IF(AB942=AF942,1,0)</f>
        <v>#N/A</v>
      </c>
      <c r="AM942" t="e">
        <f>IF(AC942=AG942,1,0)</f>
        <v>#N/A</v>
      </c>
      <c r="AN942" t="e">
        <f>IF(AD942=AH942,1,0)</f>
        <v>#N/A</v>
      </c>
      <c r="AO942" t="e">
        <f>IF(H942=AI942,1,0)</f>
        <v>#N/A</v>
      </c>
      <c r="AQ942" s="8">
        <f>COUNTIF($A$2:$A$1228,A942)</f>
        <v>2</v>
      </c>
      <c r="AR942" t="e">
        <f>VLOOKUP(A942,[1]Hoja3!$C$2:$AO$841,39,FALSE)</f>
        <v>#N/A</v>
      </c>
      <c r="AS942" t="str">
        <f>A942 &amp; COUNTIF(A$2:A942,A942)</f>
        <v>09HB3320031</v>
      </c>
      <c r="AT942" s="10" t="e">
        <f>VLOOKUP(AS942,[1]Hoja3!$B$2:$AO$841,38,FALSE)</f>
        <v>#N/A</v>
      </c>
      <c r="AU942" s="9" t="e">
        <f>IF(AR942&gt;AQ942,1,0)</f>
        <v>#N/A</v>
      </c>
    </row>
    <row r="943" spans="1:48" x14ac:dyDescent="0.25">
      <c r="A943" t="s">
        <v>936</v>
      </c>
      <c r="B943">
        <v>2019</v>
      </c>
      <c r="C943" t="s">
        <v>37</v>
      </c>
      <c r="D943" t="s">
        <v>38</v>
      </c>
      <c r="E943">
        <v>22</v>
      </c>
      <c r="F943" t="s">
        <v>44</v>
      </c>
      <c r="G943">
        <v>0</v>
      </c>
      <c r="H943" t="s">
        <v>116</v>
      </c>
      <c r="I943">
        <v>655</v>
      </c>
      <c r="J943">
        <v>1365</v>
      </c>
      <c r="K943">
        <v>0</v>
      </c>
      <c r="L943">
        <v>0</v>
      </c>
      <c r="M943">
        <v>0.6</v>
      </c>
      <c r="N943">
        <v>0.8</v>
      </c>
      <c r="O943">
        <v>1.05</v>
      </c>
      <c r="P943">
        <v>1.1000000000000001</v>
      </c>
      <c r="Q943" t="s">
        <v>46</v>
      </c>
      <c r="R943">
        <v>5</v>
      </c>
      <c r="S943">
        <v>9</v>
      </c>
      <c r="T943" t="s">
        <v>47</v>
      </c>
      <c r="U943" t="s">
        <v>45</v>
      </c>
      <c r="V943" t="s">
        <v>50</v>
      </c>
      <c r="W943">
        <v>2019</v>
      </c>
      <c r="X943" t="s">
        <v>37</v>
      </c>
      <c r="Y943" t="s">
        <v>38</v>
      </c>
      <c r="Z943">
        <v>22</v>
      </c>
      <c r="AA943">
        <v>1</v>
      </c>
      <c r="AB943">
        <v>38</v>
      </c>
      <c r="AC943">
        <v>0</v>
      </c>
      <c r="AD943">
        <v>0</v>
      </c>
      <c r="AE943">
        <v>0</v>
      </c>
      <c r="AF943" s="10" t="e">
        <f>VLOOKUP(AS943,[1]Hoja3!$B$2:$AO$841,17,FALSE)</f>
        <v>#N/A</v>
      </c>
      <c r="AG943" s="10" t="e">
        <f>VLOOKUP(AS943,[1]Hoja3!$B$2:$AO$841,23,FALSE)</f>
        <v>#N/A</v>
      </c>
      <c r="AH943" s="10" t="e">
        <f>VLOOKUP(AS943,[1]Hoja3!$B$2:$AO$841,28,FALSE)</f>
        <v>#N/A</v>
      </c>
      <c r="AI943" s="10" t="e">
        <f>VLOOKUP(AS943,[1]Hoja3!$B$2:$AO$841,19,FALSE)</f>
        <v>#N/A</v>
      </c>
      <c r="AJ943" s="10"/>
      <c r="AK943">
        <f>IF(AE943=AY943,1,0)</f>
        <v>1</v>
      </c>
      <c r="AL943" t="e">
        <f>IF(AB943=AF943,1,0)</f>
        <v>#N/A</v>
      </c>
      <c r="AM943" t="e">
        <f>IF(AC943=AG943,1,0)</f>
        <v>#N/A</v>
      </c>
      <c r="AN943" t="e">
        <f>IF(AD943=AH943,1,0)</f>
        <v>#N/A</v>
      </c>
      <c r="AO943" t="e">
        <f>IF(H943=AI943,1,0)</f>
        <v>#N/A</v>
      </c>
      <c r="AQ943" s="8">
        <f>COUNTIF($A$2:$A$1228,A943)</f>
        <v>2</v>
      </c>
      <c r="AR943" t="e">
        <f>VLOOKUP(A943,[1]Hoja3!$C$2:$AO$841,39,FALSE)</f>
        <v>#N/A</v>
      </c>
      <c r="AS943" t="str">
        <f>A943 &amp; COUNTIF(A$2:A943,A943)</f>
        <v>0Y4X8487321</v>
      </c>
      <c r="AT943" s="10" t="e">
        <f>VLOOKUP(AS943,[1]Hoja3!$B$2:$AO$841,38,FALSE)</f>
        <v>#N/A</v>
      </c>
      <c r="AU943" s="9" t="e">
        <f>IF(AR943&gt;AQ943,1,0)</f>
        <v>#N/A</v>
      </c>
    </row>
    <row r="944" spans="1:48" x14ac:dyDescent="0.25">
      <c r="A944" t="s">
        <v>307</v>
      </c>
      <c r="B944">
        <v>2019</v>
      </c>
      <c r="C944" t="s">
        <v>37</v>
      </c>
      <c r="D944" t="s">
        <v>38</v>
      </c>
      <c r="E944">
        <v>22</v>
      </c>
      <c r="F944" t="s">
        <v>44</v>
      </c>
      <c r="G944">
        <v>0</v>
      </c>
      <c r="H944" t="s">
        <v>66</v>
      </c>
      <c r="I944">
        <v>468</v>
      </c>
      <c r="J944">
        <v>715</v>
      </c>
      <c r="K944">
        <v>0</v>
      </c>
      <c r="L944">
        <v>0</v>
      </c>
      <c r="M944">
        <v>0</v>
      </c>
      <c r="N944">
        <v>0.6</v>
      </c>
      <c r="O944">
        <v>0.8</v>
      </c>
      <c r="P944">
        <v>1.05</v>
      </c>
      <c r="Q944" t="s">
        <v>46</v>
      </c>
      <c r="R944">
        <v>5</v>
      </c>
      <c r="S944">
        <v>9</v>
      </c>
      <c r="T944" t="s">
        <v>47</v>
      </c>
      <c r="U944" t="s">
        <v>58</v>
      </c>
      <c r="V944" t="s">
        <v>55</v>
      </c>
      <c r="W944">
        <v>2019</v>
      </c>
      <c r="X944" t="s">
        <v>37</v>
      </c>
      <c r="Y944" t="s">
        <v>38</v>
      </c>
      <c r="Z944">
        <v>23</v>
      </c>
      <c r="AA944">
        <v>0</v>
      </c>
      <c r="AB944">
        <v>14</v>
      </c>
      <c r="AC944">
        <v>0</v>
      </c>
      <c r="AD944">
        <v>0</v>
      </c>
      <c r="AE944">
        <v>715</v>
      </c>
      <c r="AF944" s="10" t="e">
        <f>VLOOKUP(AS944,[1]Hoja3!$B$2:$AO$841,17,FALSE)</f>
        <v>#N/A</v>
      </c>
      <c r="AG944" s="10" t="e">
        <f>VLOOKUP(AS944,[1]Hoja3!$B$2:$AO$841,23,FALSE)</f>
        <v>#N/A</v>
      </c>
      <c r="AH944" s="10" t="e">
        <f>VLOOKUP(AS944,[1]Hoja3!$B$2:$AO$841,28,FALSE)</f>
        <v>#N/A</v>
      </c>
      <c r="AI944" s="10" t="e">
        <f>VLOOKUP(AS944,[1]Hoja3!$B$2:$AO$841,19,FALSE)</f>
        <v>#N/A</v>
      </c>
      <c r="AJ944" s="10"/>
      <c r="AK944">
        <f>IF(AE944=AY944,1,0)</f>
        <v>0</v>
      </c>
      <c r="AL944" t="e">
        <f>IF(AB944=AF944,1,0)</f>
        <v>#N/A</v>
      </c>
      <c r="AM944" t="e">
        <f>IF(AC944=AG944,1,0)</f>
        <v>#N/A</v>
      </c>
      <c r="AN944" t="e">
        <f>IF(AD944=AH944,1,0)</f>
        <v>#N/A</v>
      </c>
      <c r="AO944" t="e">
        <f>IF(H944=AI944,1,0)</f>
        <v>#N/A</v>
      </c>
      <c r="AQ944" s="8">
        <f>COUNTIF($A$2:$A$1228,A944)</f>
        <v>2</v>
      </c>
      <c r="AR944">
        <f>VLOOKUP(A944,[1]Hoja3!$C$2:$AO$841,39,FALSE)</f>
        <v>1</v>
      </c>
      <c r="AS944" t="str">
        <f>A944 &amp; COUNTIF(A$2:A944,A944)</f>
        <v>0RXD1434572</v>
      </c>
      <c r="AT944" s="10" t="e">
        <f>VLOOKUP(AS944,[1]Hoja3!$B$2:$AO$841,38,FALSE)</f>
        <v>#N/A</v>
      </c>
      <c r="AU944" s="9">
        <f>IF(AR944&gt;AQ944,1,0)</f>
        <v>0</v>
      </c>
    </row>
    <row r="945" spans="1:48" x14ac:dyDescent="0.25">
      <c r="A945" t="s">
        <v>103</v>
      </c>
      <c r="B945">
        <v>2019</v>
      </c>
      <c r="C945" t="s">
        <v>37</v>
      </c>
      <c r="D945" t="s">
        <v>38</v>
      </c>
      <c r="E945">
        <v>23</v>
      </c>
      <c r="F945" t="s">
        <v>44</v>
      </c>
      <c r="G945">
        <v>0</v>
      </c>
      <c r="H945" t="s">
        <v>34</v>
      </c>
      <c r="I945">
        <v>468</v>
      </c>
      <c r="J945">
        <v>715</v>
      </c>
      <c r="K945">
        <v>0</v>
      </c>
      <c r="L945">
        <v>0</v>
      </c>
      <c r="M945">
        <v>0</v>
      </c>
      <c r="N945">
        <v>0.6</v>
      </c>
      <c r="O945">
        <v>0.8</v>
      </c>
      <c r="P945">
        <v>1.05</v>
      </c>
      <c r="Q945" t="s">
        <v>46</v>
      </c>
      <c r="R945">
        <v>5</v>
      </c>
      <c r="S945">
        <v>9</v>
      </c>
      <c r="T945" t="s">
        <v>47</v>
      </c>
      <c r="U945" t="s">
        <v>34</v>
      </c>
      <c r="V945" t="s">
        <v>59</v>
      </c>
      <c r="W945">
        <v>2019</v>
      </c>
      <c r="X945" t="s">
        <v>37</v>
      </c>
      <c r="Y945" t="s">
        <v>38</v>
      </c>
      <c r="Z945">
        <v>23</v>
      </c>
      <c r="AA945">
        <v>0</v>
      </c>
      <c r="AB945">
        <v>22</v>
      </c>
      <c r="AC945">
        <v>0</v>
      </c>
      <c r="AD945">
        <v>0</v>
      </c>
      <c r="AE945">
        <v>715</v>
      </c>
      <c r="AF945" s="10" t="e">
        <f>VLOOKUP(AS945,[1]Hoja3!$B$2:$AO$841,17,FALSE)</f>
        <v>#N/A</v>
      </c>
      <c r="AG945" s="10" t="e">
        <f>VLOOKUP(AS945,[1]Hoja3!$B$2:$AO$841,23,FALSE)</f>
        <v>#N/A</v>
      </c>
      <c r="AH945" s="10" t="e">
        <f>VLOOKUP(AS945,[1]Hoja3!$B$2:$AO$841,28,FALSE)</f>
        <v>#N/A</v>
      </c>
      <c r="AI945" s="10" t="e">
        <f>VLOOKUP(AS945,[1]Hoja3!$B$2:$AO$841,19,FALSE)</f>
        <v>#N/A</v>
      </c>
      <c r="AJ945" s="10"/>
      <c r="AK945">
        <f>IF(AE945=AY945,1,0)</f>
        <v>0</v>
      </c>
      <c r="AL945" t="e">
        <f>IF(AB945=AF945,1,0)</f>
        <v>#N/A</v>
      </c>
      <c r="AM945" t="e">
        <f>IF(AC945=AG945,1,0)</f>
        <v>#N/A</v>
      </c>
      <c r="AN945" t="e">
        <f>IF(AD945=AH945,1,0)</f>
        <v>#N/A</v>
      </c>
      <c r="AO945" t="e">
        <f>IF(H945=AI945,1,0)</f>
        <v>#N/A</v>
      </c>
      <c r="AQ945" s="8">
        <f>COUNTIF($A$2:$A$1228,A945)</f>
        <v>2</v>
      </c>
      <c r="AR945" t="e">
        <f>VLOOKUP(A945,[1]Hoja3!$C$2:$AO$841,39,FALSE)</f>
        <v>#N/A</v>
      </c>
      <c r="AS945" t="str">
        <f>A945 &amp; COUNTIF(A$2:A945,A945)</f>
        <v>0C4X0110682</v>
      </c>
      <c r="AT945" s="10" t="e">
        <f>VLOOKUP(AS945,[1]Hoja3!$B$2:$AO$841,38,FALSE)</f>
        <v>#N/A</v>
      </c>
      <c r="AU945" s="9" t="e">
        <f>IF(AR945&gt;AQ945,1,0)</f>
        <v>#N/A</v>
      </c>
    </row>
    <row r="946" spans="1:48" x14ac:dyDescent="0.25">
      <c r="A946" t="s">
        <v>164</v>
      </c>
      <c r="B946">
        <v>2019</v>
      </c>
      <c r="C946" t="s">
        <v>37</v>
      </c>
      <c r="D946" t="s">
        <v>38</v>
      </c>
      <c r="E946">
        <v>23</v>
      </c>
      <c r="F946" t="s">
        <v>44</v>
      </c>
      <c r="G946">
        <v>0</v>
      </c>
      <c r="H946" t="s">
        <v>45</v>
      </c>
      <c r="I946">
        <v>803</v>
      </c>
      <c r="J946">
        <v>1573</v>
      </c>
      <c r="K946">
        <v>0.2</v>
      </c>
      <c r="L946">
        <v>0.6</v>
      </c>
      <c r="M946">
        <v>0.8</v>
      </c>
      <c r="N946">
        <v>1.05</v>
      </c>
      <c r="O946">
        <v>1.1000000000000001</v>
      </c>
      <c r="P946">
        <v>1.1499999999999999</v>
      </c>
      <c r="Q946" t="s">
        <v>46</v>
      </c>
      <c r="R946">
        <v>4</v>
      </c>
      <c r="S946">
        <v>6</v>
      </c>
      <c r="T946" t="s">
        <v>47</v>
      </c>
      <c r="U946" t="s">
        <v>48</v>
      </c>
      <c r="V946" t="s">
        <v>73</v>
      </c>
      <c r="W946">
        <v>2019</v>
      </c>
      <c r="X946" t="s">
        <v>37</v>
      </c>
      <c r="Y946" t="s">
        <v>38</v>
      </c>
      <c r="Z946">
        <v>23</v>
      </c>
      <c r="AA946">
        <v>0</v>
      </c>
      <c r="AB946">
        <v>20</v>
      </c>
      <c r="AC946">
        <v>0</v>
      </c>
      <c r="AD946">
        <v>0</v>
      </c>
      <c r="AE946">
        <v>1573</v>
      </c>
      <c r="AF946" s="10" t="e">
        <f>VLOOKUP(AS946,[1]Hoja3!$B$2:$AO$841,17,FALSE)</f>
        <v>#N/A</v>
      </c>
      <c r="AG946" s="10" t="e">
        <f>VLOOKUP(AS946,[1]Hoja3!$B$2:$AO$841,23,FALSE)</f>
        <v>#N/A</v>
      </c>
      <c r="AH946" s="10" t="e">
        <f>VLOOKUP(AS946,[1]Hoja3!$B$2:$AO$841,28,FALSE)</f>
        <v>#N/A</v>
      </c>
      <c r="AI946" s="10" t="e">
        <f>VLOOKUP(AS946,[1]Hoja3!$B$2:$AO$841,19,FALSE)</f>
        <v>#N/A</v>
      </c>
      <c r="AJ946" s="10"/>
      <c r="AK946">
        <f>IF(AE946=AY946,1,0)</f>
        <v>0</v>
      </c>
      <c r="AL946" t="e">
        <f>IF(AB946=AF946,1,0)</f>
        <v>#N/A</v>
      </c>
      <c r="AM946" t="e">
        <f>IF(AC946=AG946,1,0)</f>
        <v>#N/A</v>
      </c>
      <c r="AN946" t="e">
        <f>IF(AD946=AH946,1,0)</f>
        <v>#N/A</v>
      </c>
      <c r="AO946" t="e">
        <f>IF(H946=AI946,1,0)</f>
        <v>#N/A</v>
      </c>
      <c r="AQ946" s="8">
        <f>COUNTIF($A$2:$A$1228,A946)</f>
        <v>2</v>
      </c>
      <c r="AR946">
        <f>VLOOKUP(A946,[1]Hoja3!$C$2:$AO$841,39,FALSE)</f>
        <v>1</v>
      </c>
      <c r="AS946" t="str">
        <f>A946 &amp; COUNTIF(A$2:A946,A946)</f>
        <v>0BG29479252</v>
      </c>
      <c r="AT946" s="10" t="e">
        <f>VLOOKUP(AS946,[1]Hoja3!$B$2:$AO$841,38,FALSE)</f>
        <v>#N/A</v>
      </c>
      <c r="AU946" s="9">
        <f>IF(AR946&gt;AQ946,1,0)</f>
        <v>0</v>
      </c>
    </row>
    <row r="947" spans="1:48" x14ac:dyDescent="0.25">
      <c r="A947" t="s">
        <v>161</v>
      </c>
      <c r="B947">
        <v>2019</v>
      </c>
      <c r="C947" t="s">
        <v>37</v>
      </c>
      <c r="D947" t="s">
        <v>38</v>
      </c>
      <c r="E947">
        <v>23</v>
      </c>
      <c r="F947" t="s">
        <v>44</v>
      </c>
      <c r="G947">
        <v>0</v>
      </c>
      <c r="H947" t="s">
        <v>45</v>
      </c>
      <c r="I947">
        <v>803</v>
      </c>
      <c r="J947">
        <v>1573</v>
      </c>
      <c r="K947">
        <v>0.2</v>
      </c>
      <c r="L947">
        <v>0.6</v>
      </c>
      <c r="M947">
        <v>0.8</v>
      </c>
      <c r="N947">
        <v>1.05</v>
      </c>
      <c r="O947">
        <v>1.1000000000000001</v>
      </c>
      <c r="P947">
        <v>1.1499999999999999</v>
      </c>
      <c r="Q947" t="s">
        <v>46</v>
      </c>
      <c r="R947">
        <v>4</v>
      </c>
      <c r="S947">
        <v>6</v>
      </c>
      <c r="T947" t="s">
        <v>47</v>
      </c>
      <c r="U947" t="s">
        <v>48</v>
      </c>
      <c r="V947" t="s">
        <v>59</v>
      </c>
      <c r="W947">
        <v>2019</v>
      </c>
      <c r="X947" t="s">
        <v>37</v>
      </c>
      <c r="Y947" t="s">
        <v>38</v>
      </c>
      <c r="Z947">
        <v>23</v>
      </c>
      <c r="AA947">
        <v>0</v>
      </c>
      <c r="AB947">
        <v>5</v>
      </c>
      <c r="AC947">
        <v>0</v>
      </c>
      <c r="AD947">
        <v>0</v>
      </c>
      <c r="AE947">
        <v>1573</v>
      </c>
      <c r="AF947" s="10" t="e">
        <f>VLOOKUP(AS947,[1]Hoja3!$B$2:$AO$841,17,FALSE)</f>
        <v>#N/A</v>
      </c>
      <c r="AG947" s="10" t="e">
        <f>VLOOKUP(AS947,[1]Hoja3!$B$2:$AO$841,23,FALSE)</f>
        <v>#N/A</v>
      </c>
      <c r="AH947" s="10" t="e">
        <f>VLOOKUP(AS947,[1]Hoja3!$B$2:$AO$841,28,FALSE)</f>
        <v>#N/A</v>
      </c>
      <c r="AI947" s="10" t="e">
        <f>VLOOKUP(AS947,[1]Hoja3!$B$2:$AO$841,19,FALSE)</f>
        <v>#N/A</v>
      </c>
      <c r="AJ947" s="10"/>
      <c r="AK947">
        <f>IF(AE947=AY947,1,0)</f>
        <v>0</v>
      </c>
      <c r="AL947" t="e">
        <f>IF(AB947=AF947,1,0)</f>
        <v>#N/A</v>
      </c>
      <c r="AM947" t="e">
        <f>IF(AC947=AG947,1,0)</f>
        <v>#N/A</v>
      </c>
      <c r="AN947" t="e">
        <f>IF(AD947=AH947,1,0)</f>
        <v>#N/A</v>
      </c>
      <c r="AO947" t="e">
        <f>IF(H947=AI947,1,0)</f>
        <v>#N/A</v>
      </c>
      <c r="AQ947" s="8">
        <f>COUNTIF($A$2:$A$1228,A947)</f>
        <v>7</v>
      </c>
      <c r="AR947" t="e">
        <f>VLOOKUP(A947,[1]Hoja3!$C$2:$AO$841,39,FALSE)</f>
        <v>#N/A</v>
      </c>
      <c r="AS947" t="str">
        <f>A947 &amp; COUNTIF(A$2:A947,A947)</f>
        <v>0BG29396115</v>
      </c>
      <c r="AT947" s="10" t="e">
        <f>VLOOKUP(AS947,[1]Hoja3!$B$2:$AO$841,38,FALSE)</f>
        <v>#N/A</v>
      </c>
      <c r="AU947" s="9" t="e">
        <f>IF(AR947&gt;AQ947,1,0)</f>
        <v>#N/A</v>
      </c>
    </row>
    <row r="948" spans="1:48" x14ac:dyDescent="0.25">
      <c r="A948" t="s">
        <v>492</v>
      </c>
      <c r="B948">
        <v>2019</v>
      </c>
      <c r="C948" t="s">
        <v>37</v>
      </c>
      <c r="D948" t="s">
        <v>38</v>
      </c>
      <c r="E948">
        <v>23</v>
      </c>
      <c r="F948" t="s">
        <v>40</v>
      </c>
      <c r="G948">
        <v>0.71666660000000004</v>
      </c>
      <c r="H948" t="s">
        <v>58</v>
      </c>
      <c r="I948">
        <v>655</v>
      </c>
      <c r="J948">
        <v>1365</v>
      </c>
      <c r="K948">
        <v>0</v>
      </c>
      <c r="L948">
        <v>0</v>
      </c>
      <c r="M948">
        <v>0.6</v>
      </c>
      <c r="N948">
        <v>0.8</v>
      </c>
      <c r="O948">
        <v>1.05</v>
      </c>
      <c r="P948">
        <v>1.1000000000000001</v>
      </c>
      <c r="Q948" t="s">
        <v>46</v>
      </c>
      <c r="R948">
        <v>5</v>
      </c>
      <c r="S948">
        <v>9</v>
      </c>
      <c r="T948" t="s">
        <v>47</v>
      </c>
      <c r="U948" t="s">
        <v>58</v>
      </c>
      <c r="V948" t="s">
        <v>73</v>
      </c>
      <c r="W948">
        <v>2019</v>
      </c>
      <c r="X948" t="s">
        <v>37</v>
      </c>
      <c r="Y948" t="s">
        <v>38</v>
      </c>
      <c r="Z948">
        <v>23</v>
      </c>
      <c r="AA948">
        <v>0</v>
      </c>
      <c r="AB948">
        <v>8</v>
      </c>
      <c r="AC948">
        <v>0.6</v>
      </c>
      <c r="AD948">
        <v>0.14333331999999999</v>
      </c>
      <c r="AE948">
        <v>819</v>
      </c>
      <c r="AF948" s="10">
        <f>VLOOKUP(AS948,[1]Hoja3!$B$2:$AO$841,17,FALSE)</f>
        <v>16</v>
      </c>
      <c r="AG948" s="10">
        <f>VLOOKUP(AS948,[1]Hoja3!$B$2:$AO$841,23,FALSE)</f>
        <v>0.8</v>
      </c>
      <c r="AH948" s="10">
        <f>VLOOKUP(AS948,[1]Hoja3!$B$2:$AO$841,28,FALSE)</f>
        <v>0.7</v>
      </c>
      <c r="AI948" s="10" t="str">
        <f>VLOOKUP(AS948,[1]Hoja3!$B$2:$AO$841,19,FALSE)</f>
        <v>Departmental Digital</v>
      </c>
      <c r="AJ948" s="10">
        <f>VLOOKUP(AS948,[1]Hoja3!$B$2:$AO$841,15,FALSE)</f>
        <v>0</v>
      </c>
      <c r="AK948">
        <f>IF(AE948=AY948,1,0)</f>
        <v>0</v>
      </c>
      <c r="AL948">
        <f>IF(AB948=AF948,1,0)</f>
        <v>0</v>
      </c>
      <c r="AM948">
        <f>IF(AC948=AG948,1,0)</f>
        <v>0</v>
      </c>
      <c r="AN948">
        <f>IF(AD948=AH948,1,0)</f>
        <v>0</v>
      </c>
      <c r="AO948">
        <f>IF(H948=AI948,1,0)</f>
        <v>1</v>
      </c>
      <c r="AP948">
        <f>IF(AJ948=AA948,1,0)</f>
        <v>1</v>
      </c>
      <c r="AQ948" s="8">
        <f>COUNTIF($A$2:$A$1228,A948)</f>
        <v>2</v>
      </c>
      <c r="AR948">
        <f>VLOOKUP(A948,[1]Hoja3!$C$2:$AO$841,39,FALSE)</f>
        <v>3</v>
      </c>
      <c r="AS948" t="str">
        <f>A948 &amp; COUNTIF(A$2:A948,A948)</f>
        <v>0EX92933862</v>
      </c>
      <c r="AT948" s="10">
        <f>VLOOKUP(AS948,[1]Hoja3!$B$2:$AO$841,38,FALSE)</f>
        <v>1092</v>
      </c>
      <c r="AU948" s="9">
        <f>IF(AR948&gt;AQ948,1,0)</f>
        <v>1</v>
      </c>
      <c r="AV948">
        <f>IF(P948="NA",2,IF(OR(F948="INSTALACION NUEVA",F948="Mantenimiento preventivo"),3,IF(AND(AB948&lt;AF948,AK948&lt;&gt;1),4,IF(AT948&gt;AE948,1,0))))</f>
        <v>4</v>
      </c>
    </row>
    <row r="949" spans="1:48" x14ac:dyDescent="0.25">
      <c r="A949" t="s">
        <v>571</v>
      </c>
      <c r="B949">
        <v>2019</v>
      </c>
      <c r="C949" t="s">
        <v>37</v>
      </c>
      <c r="D949" t="s">
        <v>38</v>
      </c>
      <c r="E949">
        <v>23</v>
      </c>
      <c r="F949" t="s">
        <v>40</v>
      </c>
      <c r="G949">
        <v>2.4333330000000002</v>
      </c>
      <c r="H949" t="s">
        <v>34</v>
      </c>
      <c r="I949">
        <v>468</v>
      </c>
      <c r="J949">
        <v>715</v>
      </c>
      <c r="K949">
        <v>0</v>
      </c>
      <c r="L949">
        <v>0</v>
      </c>
      <c r="M949">
        <v>0</v>
      </c>
      <c r="N949">
        <v>0.6</v>
      </c>
      <c r="O949">
        <v>0.8</v>
      </c>
      <c r="P949">
        <v>1.05</v>
      </c>
      <c r="Q949" t="s">
        <v>46</v>
      </c>
      <c r="R949">
        <v>5</v>
      </c>
      <c r="S949">
        <v>9</v>
      </c>
      <c r="T949" t="s">
        <v>47</v>
      </c>
      <c r="U949" t="s">
        <v>34</v>
      </c>
      <c r="V949" t="s">
        <v>36</v>
      </c>
      <c r="W949">
        <v>2019</v>
      </c>
      <c r="X949" t="s">
        <v>37</v>
      </c>
      <c r="Y949" t="s">
        <v>38</v>
      </c>
      <c r="Z949">
        <v>25</v>
      </c>
      <c r="AA949">
        <v>0</v>
      </c>
      <c r="AB949">
        <v>69</v>
      </c>
      <c r="AC949">
        <v>1.05</v>
      </c>
      <c r="AD949">
        <v>0.4866666</v>
      </c>
      <c r="AE949">
        <v>750.75</v>
      </c>
      <c r="AF949" s="10">
        <f>VLOOKUP(AS949,[1]Hoja3!$B$2:$AO$841,17,FALSE)</f>
        <v>69</v>
      </c>
      <c r="AG949" s="10">
        <f>VLOOKUP(AS949,[1]Hoja3!$B$2:$AO$841,23,FALSE)</f>
        <v>1.05</v>
      </c>
      <c r="AH949" s="10">
        <f>VLOOKUP(AS949,[1]Hoja3!$B$2:$AO$841,28,FALSE)</f>
        <v>0.5</v>
      </c>
      <c r="AI949" s="10" t="str">
        <f>VLOOKUP(AS949,[1]Hoja3!$B$2:$AO$841,19,FALSE)</f>
        <v>A4 Mono MFPs</v>
      </c>
      <c r="AJ949" s="10">
        <f>VLOOKUP(AS949,[1]Hoja3!$B$2:$AO$841,15,FALSE)</f>
        <v>0</v>
      </c>
      <c r="AK949">
        <f>IF(AE949=AY949,1,0)</f>
        <v>0</v>
      </c>
      <c r="AL949">
        <f>IF(AB949=AF949,1,0)</f>
        <v>1</v>
      </c>
      <c r="AM949">
        <f>IF(AC949=AG949,1,0)</f>
        <v>1</v>
      </c>
      <c r="AN949">
        <f>IF(AD949=AH949,1,0)</f>
        <v>0</v>
      </c>
      <c r="AO949">
        <f>IF(H949=AI949,1,0)</f>
        <v>1</v>
      </c>
      <c r="AP949">
        <f>IF(AJ949=AA949,1,0)</f>
        <v>1</v>
      </c>
      <c r="AQ949" s="8">
        <f>COUNTIF($A$2:$A$1228,A949)</f>
        <v>1</v>
      </c>
      <c r="AR949">
        <f>VLOOKUP(A949,[1]Hoja3!$C$2:$AO$841,39,FALSE)</f>
        <v>1</v>
      </c>
      <c r="AS949" t="str">
        <f>A949 &amp; COUNTIF(A$2:A949,A949)</f>
        <v>0C7X2250951</v>
      </c>
      <c r="AT949" s="10">
        <f>VLOOKUP(AS949,[1]Hoja3!$B$2:$AO$841,38,FALSE)</f>
        <v>750.75000000000011</v>
      </c>
      <c r="AU949" s="9">
        <f>IF(AR949&gt;AQ949,1,0)</f>
        <v>0</v>
      </c>
      <c r="AV949">
        <f>IF(P949="NA",2,IF(OR(F949="INSTALACION NUEVA",F949="Mantenimiento preventivo"),3,IF(AND(AB949&lt;AF949,AK949&lt;&gt;1),4,IF(AT949&gt;AE949,1,0))))</f>
        <v>0</v>
      </c>
    </row>
    <row r="950" spans="1:48" x14ac:dyDescent="0.25">
      <c r="A950" t="s">
        <v>576</v>
      </c>
      <c r="B950">
        <v>2019</v>
      </c>
      <c r="C950" t="s">
        <v>37</v>
      </c>
      <c r="D950" t="s">
        <v>38</v>
      </c>
      <c r="E950">
        <v>23</v>
      </c>
      <c r="F950" t="s">
        <v>40</v>
      </c>
      <c r="G950">
        <v>1.933333</v>
      </c>
      <c r="H950" t="s">
        <v>58</v>
      </c>
      <c r="I950">
        <v>655</v>
      </c>
      <c r="J950">
        <v>1365</v>
      </c>
      <c r="K950">
        <v>0</v>
      </c>
      <c r="L950">
        <v>0</v>
      </c>
      <c r="M950">
        <v>0.6</v>
      </c>
      <c r="N950">
        <v>0.8</v>
      </c>
      <c r="O950">
        <v>1.05</v>
      </c>
      <c r="P950">
        <v>1.1000000000000001</v>
      </c>
      <c r="Q950" t="s">
        <v>46</v>
      </c>
      <c r="R950">
        <v>5</v>
      </c>
      <c r="S950">
        <v>9</v>
      </c>
      <c r="T950" t="s">
        <v>47</v>
      </c>
      <c r="U950" t="s">
        <v>58</v>
      </c>
      <c r="V950" t="s">
        <v>42</v>
      </c>
      <c r="W950">
        <v>2019</v>
      </c>
      <c r="X950" t="s">
        <v>37</v>
      </c>
      <c r="Y950" t="s">
        <v>38</v>
      </c>
      <c r="Z950">
        <v>23</v>
      </c>
      <c r="AA950">
        <v>0</v>
      </c>
      <c r="AB950">
        <v>64</v>
      </c>
      <c r="AC950">
        <v>1.1000000000000001</v>
      </c>
      <c r="AD950">
        <v>0.38666660000000003</v>
      </c>
      <c r="AE950">
        <v>1501.5</v>
      </c>
      <c r="AF950" s="10">
        <f>VLOOKUP(AS950,[1]Hoja3!$B$2:$AO$841,17,FALSE)</f>
        <v>64</v>
      </c>
      <c r="AG950" s="10">
        <f>VLOOKUP(AS950,[1]Hoja3!$B$2:$AO$841,23,FALSE)</f>
        <v>1.1000000000000001</v>
      </c>
      <c r="AH950" s="10">
        <f>VLOOKUP(AS950,[1]Hoja3!$B$2:$AO$841,28,FALSE)</f>
        <v>0.41600000000000004</v>
      </c>
      <c r="AI950" s="10" t="str">
        <f>VLOOKUP(AS950,[1]Hoja3!$B$2:$AO$841,19,FALSE)</f>
        <v>Departmental Digital</v>
      </c>
      <c r="AJ950" s="10">
        <f>VLOOKUP(AS950,[1]Hoja3!$B$2:$AO$841,15,FALSE)</f>
        <v>0</v>
      </c>
      <c r="AK950">
        <f>IF(AE950=AY950,1,0)</f>
        <v>0</v>
      </c>
      <c r="AL950">
        <f>IF(AB950=AF950,1,0)</f>
        <v>1</v>
      </c>
      <c r="AM950">
        <f>IF(AC950=AG950,1,0)</f>
        <v>1</v>
      </c>
      <c r="AN950">
        <f>IF(AD950=AH950,1,0)</f>
        <v>0</v>
      </c>
      <c r="AO950">
        <f>IF(H950=AI950,1,0)</f>
        <v>1</v>
      </c>
      <c r="AP950">
        <f>IF(AJ950=AA950,1,0)</f>
        <v>1</v>
      </c>
      <c r="AQ950" s="8">
        <f>COUNTIF($A$2:$A$1228,A950)</f>
        <v>2</v>
      </c>
      <c r="AR950">
        <f>VLOOKUP(A950,[1]Hoja3!$C$2:$AO$841,39,FALSE)</f>
        <v>2</v>
      </c>
      <c r="AS950" t="str">
        <f>A950 &amp; COUNTIF(A$2:A950,A950)</f>
        <v>0EX92933511</v>
      </c>
      <c r="AT950" s="10">
        <f>VLOOKUP(AS950,[1]Hoja3!$B$2:$AO$841,38,FALSE)</f>
        <v>1501.5000000000002</v>
      </c>
      <c r="AU950" s="9">
        <f>IF(AR950&gt;AQ950,1,0)</f>
        <v>0</v>
      </c>
      <c r="AV950">
        <f>IF(P950="NA",2,IF(OR(F950="INSTALACION NUEVA",F950="Mantenimiento preventivo"),3,IF(AND(AB950&lt;AF950,AK950&lt;&gt;1),4,IF(AT950&gt;AE950,1,0))))</f>
        <v>0</v>
      </c>
    </row>
    <row r="951" spans="1:48" x14ac:dyDescent="0.25">
      <c r="A951" t="s">
        <v>580</v>
      </c>
      <c r="B951">
        <v>2019</v>
      </c>
      <c r="C951" t="s">
        <v>37</v>
      </c>
      <c r="D951" t="s">
        <v>38</v>
      </c>
      <c r="E951">
        <v>23</v>
      </c>
      <c r="F951" t="s">
        <v>40</v>
      </c>
      <c r="G951">
        <v>1.9</v>
      </c>
      <c r="H951" t="s">
        <v>54</v>
      </c>
      <c r="I951">
        <v>803</v>
      </c>
      <c r="J951">
        <v>1573</v>
      </c>
      <c r="K951">
        <v>0.2</v>
      </c>
      <c r="L951">
        <v>0.6</v>
      </c>
      <c r="M951">
        <v>0.8</v>
      </c>
      <c r="N951">
        <v>1.05</v>
      </c>
      <c r="O951">
        <v>1.1000000000000001</v>
      </c>
      <c r="P951">
        <v>1.1499999999999999</v>
      </c>
      <c r="Q951" t="s">
        <v>46</v>
      </c>
      <c r="R951">
        <v>4</v>
      </c>
      <c r="S951">
        <v>6</v>
      </c>
      <c r="T951" t="s">
        <v>47</v>
      </c>
      <c r="U951" t="s">
        <v>54</v>
      </c>
      <c r="V951" t="s">
        <v>42</v>
      </c>
      <c r="W951">
        <v>2019</v>
      </c>
      <c r="X951" t="s">
        <v>37</v>
      </c>
      <c r="Y951" t="s">
        <v>38</v>
      </c>
      <c r="Z951">
        <v>23</v>
      </c>
      <c r="AA951">
        <v>0</v>
      </c>
      <c r="AB951">
        <v>63</v>
      </c>
      <c r="AC951">
        <v>1.1499999999999999</v>
      </c>
      <c r="AD951">
        <v>0.47499999999999998</v>
      </c>
      <c r="AE951">
        <v>1808.95</v>
      </c>
      <c r="AF951" s="10">
        <f>VLOOKUP(AS951,[1]Hoja3!$B$2:$AO$841,17,FALSE)</f>
        <v>68</v>
      </c>
      <c r="AG951" s="10">
        <f>VLOOKUP(AS951,[1]Hoja3!$B$2:$AO$841,23,FALSE)</f>
        <v>1.1499999999999999</v>
      </c>
      <c r="AH951" s="10">
        <f>VLOOKUP(AS951,[1]Hoja3!$B$2:$AO$841,28,FALSE)</f>
        <v>0.53</v>
      </c>
      <c r="AI951" s="10" t="str">
        <f>VLOOKUP(AS951,[1]Hoja3!$B$2:$AO$841,19,FALSE)</f>
        <v>Entry Production Color Low/Mid</v>
      </c>
      <c r="AJ951" s="10">
        <f>VLOOKUP(AS951,[1]Hoja3!$B$2:$AO$841,15,FALSE)</f>
        <v>0</v>
      </c>
      <c r="AK951">
        <f>IF(AE951=AY951,1,0)</f>
        <v>0</v>
      </c>
      <c r="AL951">
        <f>IF(AB951=AF951,1,0)</f>
        <v>0</v>
      </c>
      <c r="AM951">
        <f>IF(AC951=AG951,1,0)</f>
        <v>1</v>
      </c>
      <c r="AN951">
        <f>IF(AD951=AH951,1,0)</f>
        <v>0</v>
      </c>
      <c r="AO951">
        <f>IF(H951=AI951,1,0)</f>
        <v>1</v>
      </c>
      <c r="AP951">
        <f>IF(AJ951=AA951,1,0)</f>
        <v>1</v>
      </c>
      <c r="AQ951" s="8">
        <f>COUNTIF($A$2:$A$1228,A951)</f>
        <v>1</v>
      </c>
      <c r="AR951">
        <f>VLOOKUP(A951,[1]Hoja3!$C$2:$AO$841,39,FALSE)</f>
        <v>1</v>
      </c>
      <c r="AS951" t="str">
        <f>A951 &amp; COUNTIF(A$2:A951,A951)</f>
        <v>0XPN5482511</v>
      </c>
      <c r="AT951" s="10">
        <f>VLOOKUP(AS951,[1]Hoja3!$B$2:$AO$841,38,FALSE)</f>
        <v>1808.95</v>
      </c>
      <c r="AU951" s="9">
        <f>IF(AR951&gt;AQ951,1,0)</f>
        <v>0</v>
      </c>
      <c r="AV951">
        <f>IF(P951="NA",2,IF(OR(F951="INSTALACION NUEVA",F951="Mantenimiento preventivo"),3,IF(AND(AB951&lt;AF951,AK951&lt;&gt;1),4,IF(AT951&gt;AE951,1,0))))</f>
        <v>4</v>
      </c>
    </row>
    <row r="952" spans="1:48" x14ac:dyDescent="0.25">
      <c r="A952" t="s">
        <v>806</v>
      </c>
      <c r="B952">
        <v>2019</v>
      </c>
      <c r="C952" t="s">
        <v>37</v>
      </c>
      <c r="D952" t="s">
        <v>38</v>
      </c>
      <c r="E952">
        <v>23</v>
      </c>
      <c r="F952" t="s">
        <v>44</v>
      </c>
      <c r="G952">
        <v>0</v>
      </c>
      <c r="H952" t="s">
        <v>116</v>
      </c>
      <c r="I952">
        <v>655</v>
      </c>
      <c r="J952">
        <v>1365</v>
      </c>
      <c r="K952">
        <v>0</v>
      </c>
      <c r="L952">
        <v>0</v>
      </c>
      <c r="M952">
        <v>0.6</v>
      </c>
      <c r="N952">
        <v>0.8</v>
      </c>
      <c r="O952">
        <v>1.05</v>
      </c>
      <c r="P952">
        <v>1.1000000000000001</v>
      </c>
      <c r="Q952" t="s">
        <v>46</v>
      </c>
      <c r="R952">
        <v>5</v>
      </c>
      <c r="S952">
        <v>9</v>
      </c>
      <c r="T952" t="s">
        <v>47</v>
      </c>
      <c r="U952" t="s">
        <v>45</v>
      </c>
      <c r="V952" t="s">
        <v>50</v>
      </c>
      <c r="W952">
        <v>2019</v>
      </c>
      <c r="X952" t="s">
        <v>37</v>
      </c>
      <c r="Y952" t="s">
        <v>38</v>
      </c>
      <c r="Z952">
        <v>23</v>
      </c>
      <c r="AA952">
        <v>1</v>
      </c>
      <c r="AB952">
        <v>11</v>
      </c>
      <c r="AC952">
        <v>0</v>
      </c>
      <c r="AD952">
        <v>0</v>
      </c>
      <c r="AE952">
        <v>0</v>
      </c>
      <c r="AF952" s="10" t="e">
        <f>VLOOKUP(AS952,[1]Hoja3!$B$2:$AO$841,17,FALSE)</f>
        <v>#N/A</v>
      </c>
      <c r="AG952" s="10" t="e">
        <f>VLOOKUP(AS952,[1]Hoja3!$B$2:$AO$841,23,FALSE)</f>
        <v>#N/A</v>
      </c>
      <c r="AH952" s="10" t="e">
        <f>VLOOKUP(AS952,[1]Hoja3!$B$2:$AO$841,28,FALSE)</f>
        <v>#N/A</v>
      </c>
      <c r="AI952" s="10" t="e">
        <f>VLOOKUP(AS952,[1]Hoja3!$B$2:$AO$841,19,FALSE)</f>
        <v>#N/A</v>
      </c>
      <c r="AJ952" s="10"/>
      <c r="AK952">
        <f>IF(AE952=AY952,1,0)</f>
        <v>1</v>
      </c>
      <c r="AL952" t="e">
        <f>IF(AB952=AF952,1,0)</f>
        <v>#N/A</v>
      </c>
      <c r="AM952" t="e">
        <f>IF(AC952=AG952,1,0)</f>
        <v>#N/A</v>
      </c>
      <c r="AN952" t="e">
        <f>IF(AD952=AH952,1,0)</f>
        <v>#N/A</v>
      </c>
      <c r="AO952" t="e">
        <f>IF(H952=AI952,1,0)</f>
        <v>#N/A</v>
      </c>
      <c r="AQ952" s="8">
        <f>COUNTIF($A$2:$A$1228,A952)</f>
        <v>4</v>
      </c>
      <c r="AR952">
        <f>VLOOKUP(A952,[1]Hoja3!$C$2:$AO$841,39,FALSE)</f>
        <v>1</v>
      </c>
      <c r="AS952" t="str">
        <f>A952 &amp; COUNTIF(A$2:A952,A952)</f>
        <v>0Y4X8487524</v>
      </c>
      <c r="AT952" s="10" t="e">
        <f>VLOOKUP(AS952,[1]Hoja3!$B$2:$AO$841,38,FALSE)</f>
        <v>#N/A</v>
      </c>
      <c r="AU952" s="9">
        <f>IF(AR952&gt;AQ952,1,0)</f>
        <v>0</v>
      </c>
    </row>
    <row r="953" spans="1:48" x14ac:dyDescent="0.25">
      <c r="A953" t="s">
        <v>816</v>
      </c>
      <c r="B953">
        <v>2019</v>
      </c>
      <c r="C953" t="s">
        <v>37</v>
      </c>
      <c r="D953" t="s">
        <v>38</v>
      </c>
      <c r="E953">
        <v>8</v>
      </c>
      <c r="F953" t="s">
        <v>44</v>
      </c>
      <c r="G953">
        <v>0</v>
      </c>
      <c r="H953" t="s">
        <v>34</v>
      </c>
      <c r="I953">
        <v>468</v>
      </c>
      <c r="J953">
        <v>715</v>
      </c>
      <c r="K953">
        <v>0</v>
      </c>
      <c r="L953">
        <v>0</v>
      </c>
      <c r="M953">
        <v>0</v>
      </c>
      <c r="N953">
        <v>0.6</v>
      </c>
      <c r="O953">
        <v>0.8</v>
      </c>
      <c r="P953">
        <v>1.05</v>
      </c>
      <c r="Q953" t="s">
        <v>46</v>
      </c>
      <c r="R953">
        <v>5</v>
      </c>
      <c r="S953">
        <v>9</v>
      </c>
      <c r="T953" t="s">
        <v>47</v>
      </c>
      <c r="U953" t="s">
        <v>34</v>
      </c>
      <c r="V953" t="s">
        <v>50</v>
      </c>
      <c r="W953">
        <v>2019</v>
      </c>
      <c r="X953" t="s">
        <v>37</v>
      </c>
      <c r="Y953" t="s">
        <v>38</v>
      </c>
      <c r="Z953">
        <v>8</v>
      </c>
      <c r="AA953">
        <v>1</v>
      </c>
      <c r="AB953">
        <v>33</v>
      </c>
      <c r="AC953">
        <v>0</v>
      </c>
      <c r="AD953">
        <v>0</v>
      </c>
      <c r="AE953">
        <v>0</v>
      </c>
      <c r="AF953" s="10" t="e">
        <f>VLOOKUP(AS953,[1]Hoja3!$B$2:$AO$841,17,FALSE)</f>
        <v>#N/A</v>
      </c>
      <c r="AG953" s="10" t="e">
        <f>VLOOKUP(AS953,[1]Hoja3!$B$2:$AO$841,23,FALSE)</f>
        <v>#N/A</v>
      </c>
      <c r="AH953" s="10" t="e">
        <f>VLOOKUP(AS953,[1]Hoja3!$B$2:$AO$841,28,FALSE)</f>
        <v>#N/A</v>
      </c>
      <c r="AI953" s="10" t="e">
        <f>VLOOKUP(AS953,[1]Hoja3!$B$2:$AO$841,19,FALSE)</f>
        <v>#N/A</v>
      </c>
      <c r="AJ953" s="10" t="e">
        <f>VLOOKUP(AS953,[1]Hoja3!$B$2:$AO$841,15,FALSE)</f>
        <v>#N/A</v>
      </c>
      <c r="AK953">
        <f>IF(AE953=AY953,1,0)</f>
        <v>1</v>
      </c>
      <c r="AL953" t="e">
        <f>IF(AB953=AF953,1,0)</f>
        <v>#N/A</v>
      </c>
      <c r="AM953" t="e">
        <f>IF(AC953=AG953,1,0)</f>
        <v>#N/A</v>
      </c>
      <c r="AN953" t="e">
        <f>IF(AD953=AH953,1,0)</f>
        <v>#N/A</v>
      </c>
      <c r="AO953" t="e">
        <f>IF(H953=AI953,1,0)</f>
        <v>#N/A</v>
      </c>
      <c r="AP953" t="e">
        <f>IF(AJ953=AA953,1,0)</f>
        <v>#N/A</v>
      </c>
      <c r="AQ953" s="8">
        <f>COUNTIF($A$2:$A$1228,A953)</f>
        <v>5</v>
      </c>
      <c r="AR953">
        <f>VLOOKUP(A953,[1]Hoja3!$C$2:$AO$841,39,FALSE)</f>
        <v>1</v>
      </c>
      <c r="AS953" t="str">
        <f>A953 &amp; COUNTIF(A$2:A953,A953)</f>
        <v>09HB3319563</v>
      </c>
      <c r="AT953" s="10" t="e">
        <f>VLOOKUP(AS953,[1]Hoja3!$B$2:$AO$841,38,FALSE)</f>
        <v>#N/A</v>
      </c>
      <c r="AU953" s="9">
        <f>IF(AR953&gt;AQ953,1,0)</f>
        <v>0</v>
      </c>
      <c r="AV953">
        <f>IF(P953="NA",2,IF(OR(F953="INSTALACION NUEVA",F953="Mantenimiento preventivo"),3,IF(AND(AB953&lt;AF953,AK953&lt;&gt;1),4,IF(AT953&gt;AE953,1,0))))</f>
        <v>3</v>
      </c>
    </row>
    <row r="954" spans="1:48" x14ac:dyDescent="0.25">
      <c r="A954" t="s">
        <v>915</v>
      </c>
      <c r="B954">
        <v>2019</v>
      </c>
      <c r="C954" t="s">
        <v>37</v>
      </c>
      <c r="D954" t="s">
        <v>38</v>
      </c>
      <c r="E954">
        <v>23</v>
      </c>
      <c r="F954" t="s">
        <v>44</v>
      </c>
      <c r="G954">
        <v>0</v>
      </c>
      <c r="H954" t="s">
        <v>34</v>
      </c>
      <c r="I954">
        <v>468</v>
      </c>
      <c r="J954">
        <v>715</v>
      </c>
      <c r="K954">
        <v>0</v>
      </c>
      <c r="L954">
        <v>0</v>
      </c>
      <c r="M954">
        <v>0</v>
      </c>
      <c r="N954">
        <v>0.6</v>
      </c>
      <c r="O954">
        <v>0.8</v>
      </c>
      <c r="P954">
        <v>1.05</v>
      </c>
      <c r="Q954" t="s">
        <v>46</v>
      </c>
      <c r="R954">
        <v>5</v>
      </c>
      <c r="S954">
        <v>9</v>
      </c>
      <c r="T954" t="s">
        <v>47</v>
      </c>
      <c r="U954" t="s">
        <v>34</v>
      </c>
      <c r="V954" t="s">
        <v>50</v>
      </c>
      <c r="W954">
        <v>2019</v>
      </c>
      <c r="X954" t="s">
        <v>37</v>
      </c>
      <c r="Y954" t="s">
        <v>38</v>
      </c>
      <c r="Z954">
        <v>23</v>
      </c>
      <c r="AA954">
        <v>1</v>
      </c>
      <c r="AB954">
        <v>1</v>
      </c>
      <c r="AC954">
        <v>0</v>
      </c>
      <c r="AD954">
        <v>0</v>
      </c>
      <c r="AE954">
        <v>0</v>
      </c>
      <c r="AF954" s="10" t="e">
        <f>VLOOKUP(AS954,[1]Hoja3!$B$2:$AO$841,17,FALSE)</f>
        <v>#N/A</v>
      </c>
      <c r="AG954" s="10" t="e">
        <f>VLOOKUP(AS954,[1]Hoja3!$B$2:$AO$841,23,FALSE)</f>
        <v>#N/A</v>
      </c>
      <c r="AH954" s="10" t="e">
        <f>VLOOKUP(AS954,[1]Hoja3!$B$2:$AO$841,28,FALSE)</f>
        <v>#N/A</v>
      </c>
      <c r="AI954" s="10" t="e">
        <f>VLOOKUP(AS954,[1]Hoja3!$B$2:$AO$841,19,FALSE)</f>
        <v>#N/A</v>
      </c>
      <c r="AJ954" s="10"/>
      <c r="AK954">
        <f>IF(AE954=AY954,1,0)</f>
        <v>1</v>
      </c>
      <c r="AL954" t="e">
        <f>IF(AB954=AF954,1,0)</f>
        <v>#N/A</v>
      </c>
      <c r="AM954" t="e">
        <f>IF(AC954=AG954,1,0)</f>
        <v>#N/A</v>
      </c>
      <c r="AN954" t="e">
        <f>IF(AD954=AH954,1,0)</f>
        <v>#N/A</v>
      </c>
      <c r="AO954" t="e">
        <f>IF(H954=AI954,1,0)</f>
        <v>#N/A</v>
      </c>
      <c r="AQ954" s="8">
        <f>COUNTIF($A$2:$A$1228,A954)</f>
        <v>3</v>
      </c>
      <c r="AR954" t="e">
        <f>VLOOKUP(A954,[1]Hoja3!$C$2:$AO$841,39,FALSE)</f>
        <v>#N/A</v>
      </c>
      <c r="AS954" t="str">
        <f>A954 &amp; COUNTIF(A$2:A954,A954)</f>
        <v>09HB3318973</v>
      </c>
      <c r="AT954" s="10" t="e">
        <f>VLOOKUP(AS954,[1]Hoja3!$B$2:$AO$841,38,FALSE)</f>
        <v>#N/A</v>
      </c>
      <c r="AU954" s="9" t="e">
        <f>IF(AR954&gt;AQ954,1,0)</f>
        <v>#N/A</v>
      </c>
    </row>
    <row r="955" spans="1:48" x14ac:dyDescent="0.25">
      <c r="A955" t="s">
        <v>577</v>
      </c>
      <c r="B955">
        <v>2019</v>
      </c>
      <c r="C955" t="s">
        <v>37</v>
      </c>
      <c r="D955" t="s">
        <v>38</v>
      </c>
      <c r="E955">
        <v>23</v>
      </c>
      <c r="F955" t="s">
        <v>40</v>
      </c>
      <c r="G955">
        <v>0</v>
      </c>
      <c r="H955" t="s">
        <v>58</v>
      </c>
      <c r="I955">
        <v>655</v>
      </c>
      <c r="J955">
        <v>1365</v>
      </c>
      <c r="K955">
        <v>0</v>
      </c>
      <c r="L955">
        <v>0</v>
      </c>
      <c r="M955">
        <v>0.6</v>
      </c>
      <c r="N955">
        <v>0.8</v>
      </c>
      <c r="O955">
        <v>1.05</v>
      </c>
      <c r="P955">
        <v>1.1000000000000001</v>
      </c>
      <c r="Q955" t="s">
        <v>46</v>
      </c>
      <c r="R955">
        <v>5</v>
      </c>
      <c r="S955">
        <v>9</v>
      </c>
      <c r="T955" t="s">
        <v>47</v>
      </c>
      <c r="U955" t="s">
        <v>58</v>
      </c>
      <c r="V955" t="s">
        <v>55</v>
      </c>
      <c r="W955">
        <v>2019</v>
      </c>
      <c r="X955" t="s">
        <v>37</v>
      </c>
      <c r="Y955" t="s">
        <v>38</v>
      </c>
      <c r="Z955">
        <v>23</v>
      </c>
      <c r="AA955">
        <v>0</v>
      </c>
      <c r="AB955">
        <v>25</v>
      </c>
      <c r="AC955">
        <v>0.8</v>
      </c>
      <c r="AD955">
        <v>0</v>
      </c>
      <c r="AE955">
        <v>1092</v>
      </c>
      <c r="AF955" s="10">
        <f>VLOOKUP(AS955,[1]Hoja3!$B$2:$AO$841,17,FALSE)</f>
        <v>9</v>
      </c>
      <c r="AG955" s="10">
        <f>VLOOKUP(AS955,[1]Hoja3!$B$2:$AO$841,23,FALSE)</f>
        <v>0.6</v>
      </c>
      <c r="AH955" s="10">
        <f>VLOOKUP(AS955,[1]Hoja3!$B$2:$AO$841,28,FALSE)</f>
        <v>0.35399999999999998</v>
      </c>
      <c r="AI955" s="10" t="str">
        <f>VLOOKUP(AS955,[1]Hoja3!$B$2:$AO$841,19,FALSE)</f>
        <v>Departmental Digital</v>
      </c>
      <c r="AJ955" s="10">
        <f>VLOOKUP(AS955,[1]Hoja3!$B$2:$AO$841,15,FALSE)</f>
        <v>0</v>
      </c>
      <c r="AK955">
        <f>IF(AE955=AY955,1,0)</f>
        <v>0</v>
      </c>
      <c r="AL955">
        <f>IF(AB955=AF955,1,0)</f>
        <v>0</v>
      </c>
      <c r="AM955">
        <f>IF(AC955=AG955,1,0)</f>
        <v>0</v>
      </c>
      <c r="AN955">
        <f>IF(AD955=AH955,1,0)</f>
        <v>0</v>
      </c>
      <c r="AO955">
        <f>IF(H955=AI955,1,0)</f>
        <v>1</v>
      </c>
      <c r="AP955">
        <f>IF(AJ955=AA955,1,0)</f>
        <v>1</v>
      </c>
      <c r="AQ955" s="8">
        <f>COUNTIF($A$2:$A$1228,A955)</f>
        <v>1</v>
      </c>
      <c r="AR955">
        <f>VLOOKUP(A955,[1]Hoja3!$C$2:$AO$841,39,FALSE)</f>
        <v>2</v>
      </c>
      <c r="AS955" t="str">
        <f>A955 &amp; COUNTIF(A$2:A955,A955)</f>
        <v>0EX92975651</v>
      </c>
      <c r="AT955" s="10">
        <f>VLOOKUP(AS955,[1]Hoja3!$B$2:$AO$841,38,FALSE)</f>
        <v>819</v>
      </c>
      <c r="AU955" s="9">
        <f>IF(AR955&gt;AQ955,1,0)</f>
        <v>1</v>
      </c>
      <c r="AV955">
        <f>IF(P955="NA",2,IF(OR(F955="INSTALACION NUEVA",F955="Mantenimiento preventivo"),3,IF(AND(AB955&lt;AF955,AK955&lt;&gt;1),4,IF(AT955&gt;AE955,1,0))))</f>
        <v>0</v>
      </c>
    </row>
    <row r="956" spans="1:48" x14ac:dyDescent="0.25">
      <c r="A956" t="s">
        <v>493</v>
      </c>
      <c r="B956">
        <v>2019</v>
      </c>
      <c r="C956" t="s">
        <v>37</v>
      </c>
      <c r="D956" t="s">
        <v>38</v>
      </c>
      <c r="E956">
        <v>23</v>
      </c>
      <c r="F956" t="s">
        <v>40</v>
      </c>
      <c r="G956">
        <v>0.83333330000000005</v>
      </c>
      <c r="H956" t="s">
        <v>58</v>
      </c>
      <c r="I956">
        <v>655</v>
      </c>
      <c r="J956">
        <v>1365</v>
      </c>
      <c r="K956">
        <v>0</v>
      </c>
      <c r="L956">
        <v>0</v>
      </c>
      <c r="M956">
        <v>0.6</v>
      </c>
      <c r="N956">
        <v>0.8</v>
      </c>
      <c r="O956">
        <v>1.05</v>
      </c>
      <c r="P956">
        <v>1.1000000000000001</v>
      </c>
      <c r="Q956" t="s">
        <v>46</v>
      </c>
      <c r="R956">
        <v>5</v>
      </c>
      <c r="S956">
        <v>9</v>
      </c>
      <c r="T956" t="s">
        <v>47</v>
      </c>
      <c r="U956" t="s">
        <v>58</v>
      </c>
      <c r="V956" t="s">
        <v>73</v>
      </c>
      <c r="W956">
        <v>2019</v>
      </c>
      <c r="X956" t="s">
        <v>37</v>
      </c>
      <c r="Y956" t="s">
        <v>38</v>
      </c>
      <c r="Z956">
        <v>26</v>
      </c>
      <c r="AA956">
        <v>0</v>
      </c>
      <c r="AB956">
        <v>8</v>
      </c>
      <c r="AC956">
        <v>0.6</v>
      </c>
      <c r="AD956">
        <v>0.16666665999999999</v>
      </c>
      <c r="AE956">
        <v>819</v>
      </c>
      <c r="AF956" s="10">
        <f>VLOOKUP(AS956,[1]Hoja3!$B$2:$AO$841,17,FALSE)</f>
        <v>9</v>
      </c>
      <c r="AG956" s="10">
        <f>VLOOKUP(AS956,[1]Hoja3!$B$2:$AO$841,23,FALSE)</f>
        <v>0.6</v>
      </c>
      <c r="AH956" s="10">
        <f>VLOOKUP(AS956,[1]Hoja3!$B$2:$AO$841,28,FALSE)</f>
        <v>0.20600000000000002</v>
      </c>
      <c r="AI956" s="10" t="str">
        <f>VLOOKUP(AS956,[1]Hoja3!$B$2:$AO$841,19,FALSE)</f>
        <v>Departmental Digital</v>
      </c>
      <c r="AJ956" s="10">
        <f>VLOOKUP(AS956,[1]Hoja3!$B$2:$AO$841,15,FALSE)</f>
        <v>0</v>
      </c>
      <c r="AK956">
        <f>IF(AE956=AY956,1,0)</f>
        <v>0</v>
      </c>
      <c r="AL956">
        <f>IF(AB956=AF956,1,0)</f>
        <v>0</v>
      </c>
      <c r="AM956">
        <f>IF(AC956=AG956,1,0)</f>
        <v>1</v>
      </c>
      <c r="AN956">
        <f>IF(AD956=AH956,1,0)</f>
        <v>0</v>
      </c>
      <c r="AO956">
        <f>IF(H956=AI956,1,0)</f>
        <v>1</v>
      </c>
      <c r="AP956">
        <f>IF(AJ956=AA956,1,0)</f>
        <v>1</v>
      </c>
      <c r="AQ956" s="8">
        <f>COUNTIF($A$2:$A$1228,A956)</f>
        <v>2</v>
      </c>
      <c r="AR956">
        <f>VLOOKUP(A956,[1]Hoja3!$C$2:$AO$841,39,FALSE)</f>
        <v>2</v>
      </c>
      <c r="AS956" t="str">
        <f>A956 &amp; COUNTIF(A$2:A956,A956)</f>
        <v>0EX92933872</v>
      </c>
      <c r="AT956" s="10">
        <f>VLOOKUP(AS956,[1]Hoja3!$B$2:$AO$841,38,FALSE)</f>
        <v>819</v>
      </c>
      <c r="AU956" s="9">
        <f>IF(AR956&gt;AQ956,1,0)</f>
        <v>0</v>
      </c>
      <c r="AV956">
        <f>IF(P956="NA",2,IF(OR(F956="INSTALACION NUEVA",F956="Mantenimiento preventivo"),3,IF(AND(AB956&lt;AF956,AK956&lt;&gt;1),4,IF(AT956&gt;AE956,1,0))))</f>
        <v>4</v>
      </c>
    </row>
    <row r="957" spans="1:48" x14ac:dyDescent="0.25">
      <c r="A957" t="s">
        <v>800</v>
      </c>
      <c r="B957">
        <v>2019</v>
      </c>
      <c r="C957" t="s">
        <v>37</v>
      </c>
      <c r="D957" t="s">
        <v>38</v>
      </c>
      <c r="E957">
        <v>23</v>
      </c>
      <c r="F957" t="s">
        <v>44</v>
      </c>
      <c r="G957">
        <v>0</v>
      </c>
      <c r="H957" t="s">
        <v>34</v>
      </c>
      <c r="I957">
        <v>468</v>
      </c>
      <c r="J957">
        <v>715</v>
      </c>
      <c r="K957">
        <v>0</v>
      </c>
      <c r="L957">
        <v>0</v>
      </c>
      <c r="M957">
        <v>0</v>
      </c>
      <c r="N957">
        <v>0.6</v>
      </c>
      <c r="O957">
        <v>0.8</v>
      </c>
      <c r="P957">
        <v>1.05</v>
      </c>
      <c r="Q957" t="s">
        <v>46</v>
      </c>
      <c r="R957">
        <v>5</v>
      </c>
      <c r="S957">
        <v>9</v>
      </c>
      <c r="T957" t="s">
        <v>47</v>
      </c>
      <c r="U957" t="s">
        <v>34</v>
      </c>
      <c r="V957" t="s">
        <v>50</v>
      </c>
      <c r="W957">
        <v>2019</v>
      </c>
      <c r="X957" t="s">
        <v>37</v>
      </c>
      <c r="Y957" t="s">
        <v>38</v>
      </c>
      <c r="Z957">
        <v>23</v>
      </c>
      <c r="AA957">
        <v>1</v>
      </c>
      <c r="AB957">
        <v>18</v>
      </c>
      <c r="AC957">
        <v>0</v>
      </c>
      <c r="AD957">
        <v>0</v>
      </c>
      <c r="AE957">
        <v>0</v>
      </c>
      <c r="AF957" s="10" t="e">
        <f>VLOOKUP(AS957,[1]Hoja3!$B$2:$AO$841,17,FALSE)</f>
        <v>#N/A</v>
      </c>
      <c r="AG957" s="10" t="e">
        <f>VLOOKUP(AS957,[1]Hoja3!$B$2:$AO$841,23,FALSE)</f>
        <v>#N/A</v>
      </c>
      <c r="AH957" s="10" t="e">
        <f>VLOOKUP(AS957,[1]Hoja3!$B$2:$AO$841,28,FALSE)</f>
        <v>#N/A</v>
      </c>
      <c r="AI957" s="10" t="e">
        <f>VLOOKUP(AS957,[1]Hoja3!$B$2:$AO$841,19,FALSE)</f>
        <v>#N/A</v>
      </c>
      <c r="AJ957" s="10"/>
      <c r="AK957">
        <f>IF(AE957=AY957,1,0)</f>
        <v>1</v>
      </c>
      <c r="AL957" t="e">
        <f>IF(AB957=AF957,1,0)</f>
        <v>#N/A</v>
      </c>
      <c r="AM957" t="e">
        <f>IF(AC957=AG957,1,0)</f>
        <v>#N/A</v>
      </c>
      <c r="AN957" t="e">
        <f>IF(AD957=AH957,1,0)</f>
        <v>#N/A</v>
      </c>
      <c r="AO957" t="e">
        <f>IF(H957=AI957,1,0)</f>
        <v>#N/A</v>
      </c>
      <c r="AQ957" s="8">
        <f>COUNTIF($A$2:$A$1228,A957)</f>
        <v>2</v>
      </c>
      <c r="AR957" t="e">
        <f>VLOOKUP(A957,[1]Hoja3!$C$2:$AO$841,39,FALSE)</f>
        <v>#N/A</v>
      </c>
      <c r="AS957" t="str">
        <f>A957 &amp; COUNTIF(A$2:A957,A957)</f>
        <v>09HB3319802</v>
      </c>
      <c r="AT957" s="10" t="e">
        <f>VLOOKUP(AS957,[1]Hoja3!$B$2:$AO$841,38,FALSE)</f>
        <v>#N/A</v>
      </c>
      <c r="AU957" s="9" t="e">
        <f>IF(AR957&gt;AQ957,1,0)</f>
        <v>#N/A</v>
      </c>
    </row>
    <row r="958" spans="1:48" x14ac:dyDescent="0.25">
      <c r="A958" t="s">
        <v>707</v>
      </c>
      <c r="B958">
        <v>2019</v>
      </c>
      <c r="C958" t="s">
        <v>37</v>
      </c>
      <c r="D958" t="s">
        <v>38</v>
      </c>
      <c r="E958">
        <v>23</v>
      </c>
      <c r="F958" t="s">
        <v>44</v>
      </c>
      <c r="G958">
        <v>0</v>
      </c>
      <c r="I958" t="s">
        <v>33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 t="s">
        <v>33</v>
      </c>
      <c r="P958" t="s">
        <v>33</v>
      </c>
      <c r="R958" t="s">
        <v>33</v>
      </c>
      <c r="S958" t="s">
        <v>33</v>
      </c>
      <c r="U958" t="s">
        <v>34</v>
      </c>
      <c r="V958" t="s">
        <v>50</v>
      </c>
      <c r="W958">
        <v>2019</v>
      </c>
      <c r="X958" t="s">
        <v>37</v>
      </c>
      <c r="Y958" t="s">
        <v>38</v>
      </c>
      <c r="Z958">
        <v>24</v>
      </c>
      <c r="AA958" t="s">
        <v>33</v>
      </c>
      <c r="AB958">
        <v>21</v>
      </c>
      <c r="AC958">
        <v>0</v>
      </c>
      <c r="AD958">
        <v>0</v>
      </c>
      <c r="AE958">
        <v>0</v>
      </c>
      <c r="AF958" s="10" t="e">
        <f>VLOOKUP(AS958,[1]Hoja3!$B$2:$AO$841,17,FALSE)</f>
        <v>#N/A</v>
      </c>
      <c r="AG958" s="10" t="e">
        <f>VLOOKUP(AS958,[1]Hoja3!$B$2:$AO$841,23,FALSE)</f>
        <v>#N/A</v>
      </c>
      <c r="AH958" s="10" t="e">
        <f>VLOOKUP(AS958,[1]Hoja3!$B$2:$AO$841,28,FALSE)</f>
        <v>#N/A</v>
      </c>
      <c r="AI958" s="10" t="e">
        <f>VLOOKUP(AS958,[1]Hoja3!$B$2:$AO$841,19,FALSE)</f>
        <v>#N/A</v>
      </c>
      <c r="AJ958" s="10"/>
      <c r="AK958">
        <f>IF(AE958=AY958,1,0)</f>
        <v>1</v>
      </c>
      <c r="AL958" t="e">
        <f>IF(AB958=AF958,1,0)</f>
        <v>#N/A</v>
      </c>
      <c r="AM958" t="e">
        <f>IF(AC958=AG958,1,0)</f>
        <v>#N/A</v>
      </c>
      <c r="AN958" t="e">
        <f>IF(AD958=AH958,1,0)</f>
        <v>#N/A</v>
      </c>
      <c r="AO958" t="e">
        <f>IF(H958=AI958,1,0)</f>
        <v>#N/A</v>
      </c>
      <c r="AQ958" s="8">
        <f>COUNTIF($A$2:$A$1228,A958)</f>
        <v>2</v>
      </c>
      <c r="AR958" t="e">
        <f>VLOOKUP(A958,[1]Hoja3!$C$2:$AO$841,39,FALSE)</f>
        <v>#N/A</v>
      </c>
      <c r="AS958" t="str">
        <f>A958 &amp; COUNTIF(A$2:A958,A958)</f>
        <v>09HB3314232</v>
      </c>
      <c r="AT958" s="10" t="e">
        <f>VLOOKUP(AS958,[1]Hoja3!$B$2:$AO$841,38,FALSE)</f>
        <v>#N/A</v>
      </c>
      <c r="AU958" s="9" t="e">
        <f>IF(AR958&gt;AQ958,1,0)</f>
        <v>#N/A</v>
      </c>
    </row>
    <row r="959" spans="1:48" x14ac:dyDescent="0.25">
      <c r="A959" t="s">
        <v>937</v>
      </c>
      <c r="B959">
        <v>2019</v>
      </c>
      <c r="C959" t="s">
        <v>37</v>
      </c>
      <c r="D959" t="s">
        <v>38</v>
      </c>
      <c r="E959">
        <v>23</v>
      </c>
      <c r="F959" t="s">
        <v>44</v>
      </c>
      <c r="G959">
        <v>0</v>
      </c>
      <c r="I959" t="s">
        <v>33</v>
      </c>
      <c r="J959" t="s">
        <v>33</v>
      </c>
      <c r="K959" t="s">
        <v>33</v>
      </c>
      <c r="L959" t="s">
        <v>33</v>
      </c>
      <c r="M959" t="s">
        <v>33</v>
      </c>
      <c r="N959" t="s">
        <v>33</v>
      </c>
      <c r="O959" t="s">
        <v>33</v>
      </c>
      <c r="P959" t="s">
        <v>33</v>
      </c>
      <c r="R959" t="s">
        <v>33</v>
      </c>
      <c r="S959" t="s">
        <v>33</v>
      </c>
      <c r="U959" t="s">
        <v>34</v>
      </c>
      <c r="V959" t="s">
        <v>50</v>
      </c>
      <c r="W959">
        <v>2019</v>
      </c>
      <c r="X959" t="s">
        <v>37</v>
      </c>
      <c r="Y959" t="s">
        <v>38</v>
      </c>
      <c r="Z959">
        <v>25</v>
      </c>
      <c r="AA959" t="s">
        <v>33</v>
      </c>
      <c r="AB959">
        <v>27</v>
      </c>
      <c r="AC959">
        <v>0</v>
      </c>
      <c r="AD959">
        <v>0</v>
      </c>
      <c r="AE959">
        <v>0</v>
      </c>
      <c r="AF959" s="10" t="e">
        <f>VLOOKUP(AS959,[1]Hoja3!$B$2:$AO$841,17,FALSE)</f>
        <v>#N/A</v>
      </c>
      <c r="AG959" s="10" t="e">
        <f>VLOOKUP(AS959,[1]Hoja3!$B$2:$AO$841,23,FALSE)</f>
        <v>#N/A</v>
      </c>
      <c r="AH959" s="10" t="e">
        <f>VLOOKUP(AS959,[1]Hoja3!$B$2:$AO$841,28,FALSE)</f>
        <v>#N/A</v>
      </c>
      <c r="AI959" s="10" t="e">
        <f>VLOOKUP(AS959,[1]Hoja3!$B$2:$AO$841,19,FALSE)</f>
        <v>#N/A</v>
      </c>
      <c r="AJ959" s="10"/>
      <c r="AK959">
        <f>IF(AE959=AY959,1,0)</f>
        <v>1</v>
      </c>
      <c r="AL959" t="e">
        <f>IF(AB959=AF959,1,0)</f>
        <v>#N/A</v>
      </c>
      <c r="AM959" t="e">
        <f>IF(AC959=AG959,1,0)</f>
        <v>#N/A</v>
      </c>
      <c r="AN959" t="e">
        <f>IF(AD959=AH959,1,0)</f>
        <v>#N/A</v>
      </c>
      <c r="AO959" t="e">
        <f>IF(H959=AI959,1,0)</f>
        <v>#N/A</v>
      </c>
      <c r="AQ959" s="8">
        <f>COUNTIF($A$2:$A$1228,A959)</f>
        <v>1</v>
      </c>
      <c r="AR959" t="e">
        <f>VLOOKUP(A959,[1]Hoja3!$C$2:$AO$841,39,FALSE)</f>
        <v>#N/A</v>
      </c>
      <c r="AS959" t="str">
        <f>A959 &amp; COUNTIF(A$2:A959,A959)</f>
        <v>09HB3318381</v>
      </c>
      <c r="AT959" s="10" t="e">
        <f>VLOOKUP(AS959,[1]Hoja3!$B$2:$AO$841,38,FALSE)</f>
        <v>#N/A</v>
      </c>
      <c r="AU959" s="9" t="e">
        <f>IF(AR959&gt;AQ959,1,0)</f>
        <v>#N/A</v>
      </c>
    </row>
    <row r="960" spans="1:48" x14ac:dyDescent="0.25">
      <c r="A960" t="s">
        <v>938</v>
      </c>
      <c r="B960">
        <v>2019</v>
      </c>
      <c r="C960" t="s">
        <v>37</v>
      </c>
      <c r="D960" t="s">
        <v>38</v>
      </c>
      <c r="E960">
        <v>23</v>
      </c>
      <c r="F960" t="s">
        <v>44</v>
      </c>
      <c r="G960">
        <v>0</v>
      </c>
      <c r="I960" t="s">
        <v>33</v>
      </c>
      <c r="J960" t="s">
        <v>33</v>
      </c>
      <c r="K960" t="s">
        <v>33</v>
      </c>
      <c r="L960" t="s">
        <v>33</v>
      </c>
      <c r="M960" t="s">
        <v>33</v>
      </c>
      <c r="N960" t="s">
        <v>33</v>
      </c>
      <c r="O960" t="s">
        <v>33</v>
      </c>
      <c r="P960" t="s">
        <v>33</v>
      </c>
      <c r="R960" t="s">
        <v>33</v>
      </c>
      <c r="S960" t="s">
        <v>33</v>
      </c>
      <c r="U960" t="s">
        <v>34</v>
      </c>
      <c r="V960" t="s">
        <v>50</v>
      </c>
      <c r="W960">
        <v>2019</v>
      </c>
      <c r="X960" t="s">
        <v>37</v>
      </c>
      <c r="Y960" t="s">
        <v>38</v>
      </c>
      <c r="Z960">
        <v>24</v>
      </c>
      <c r="AA960" t="s">
        <v>33</v>
      </c>
      <c r="AB960">
        <v>46</v>
      </c>
      <c r="AC960">
        <v>0</v>
      </c>
      <c r="AD960">
        <v>0</v>
      </c>
      <c r="AE960">
        <v>0</v>
      </c>
      <c r="AF960" s="10" t="e">
        <f>VLOOKUP(AS960,[1]Hoja3!$B$2:$AO$841,17,FALSE)</f>
        <v>#N/A</v>
      </c>
      <c r="AG960" s="10" t="e">
        <f>VLOOKUP(AS960,[1]Hoja3!$B$2:$AO$841,23,FALSE)</f>
        <v>#N/A</v>
      </c>
      <c r="AH960" s="10" t="e">
        <f>VLOOKUP(AS960,[1]Hoja3!$B$2:$AO$841,28,FALSE)</f>
        <v>#N/A</v>
      </c>
      <c r="AI960" s="10" t="e">
        <f>VLOOKUP(AS960,[1]Hoja3!$B$2:$AO$841,19,FALSE)</f>
        <v>#N/A</v>
      </c>
      <c r="AJ960" s="10"/>
      <c r="AK960">
        <f>IF(AE960=AY960,1,0)</f>
        <v>1</v>
      </c>
      <c r="AL960" t="e">
        <f>IF(AB960=AF960,1,0)</f>
        <v>#N/A</v>
      </c>
      <c r="AM960" t="e">
        <f>IF(AC960=AG960,1,0)</f>
        <v>#N/A</v>
      </c>
      <c r="AN960" t="e">
        <f>IF(AD960=AH960,1,0)</f>
        <v>#N/A</v>
      </c>
      <c r="AO960" t="e">
        <f>IF(H960=AI960,1,0)</f>
        <v>#N/A</v>
      </c>
      <c r="AQ960" s="8">
        <f>COUNTIF($A$2:$A$1228,A960)</f>
        <v>1</v>
      </c>
      <c r="AR960" t="e">
        <f>VLOOKUP(A960,[1]Hoja3!$C$2:$AO$841,39,FALSE)</f>
        <v>#N/A</v>
      </c>
      <c r="AS960" t="str">
        <f>A960 &amp; COUNTIF(A$2:A960,A960)</f>
        <v>09HB3315811</v>
      </c>
      <c r="AT960" s="10" t="e">
        <f>VLOOKUP(AS960,[1]Hoja3!$B$2:$AO$841,38,FALSE)</f>
        <v>#N/A</v>
      </c>
      <c r="AU960" s="9" t="e">
        <f>IF(AR960&gt;AQ960,1,0)</f>
        <v>#N/A</v>
      </c>
    </row>
    <row r="961" spans="1:48" x14ac:dyDescent="0.25">
      <c r="A961" t="s">
        <v>829</v>
      </c>
      <c r="B961">
        <v>2019</v>
      </c>
      <c r="C961" t="s">
        <v>37</v>
      </c>
      <c r="D961" t="s">
        <v>38</v>
      </c>
      <c r="E961">
        <v>23</v>
      </c>
      <c r="F961" t="s">
        <v>44</v>
      </c>
      <c r="G961">
        <v>0</v>
      </c>
      <c r="I961" t="s">
        <v>33</v>
      </c>
      <c r="J961" t="s">
        <v>33</v>
      </c>
      <c r="K961" t="s">
        <v>33</v>
      </c>
      <c r="L961" t="s">
        <v>33</v>
      </c>
      <c r="M961" t="s">
        <v>33</v>
      </c>
      <c r="N961" t="s">
        <v>33</v>
      </c>
      <c r="O961" t="s">
        <v>33</v>
      </c>
      <c r="P961" t="s">
        <v>33</v>
      </c>
      <c r="R961" t="s">
        <v>33</v>
      </c>
      <c r="S961" t="s">
        <v>33</v>
      </c>
      <c r="U961" t="s">
        <v>34</v>
      </c>
      <c r="V961" t="s">
        <v>50</v>
      </c>
      <c r="W961">
        <v>2019</v>
      </c>
      <c r="X961" t="s">
        <v>37</v>
      </c>
      <c r="Y961" t="s">
        <v>38</v>
      </c>
      <c r="Z961">
        <v>24</v>
      </c>
      <c r="AA961" t="s">
        <v>33</v>
      </c>
      <c r="AB961">
        <v>14</v>
      </c>
      <c r="AC961">
        <v>0</v>
      </c>
      <c r="AD961">
        <v>0</v>
      </c>
      <c r="AE961">
        <v>0</v>
      </c>
      <c r="AF961" s="10" t="e">
        <f>VLOOKUP(AS961,[1]Hoja3!$B$2:$AO$841,17,FALSE)</f>
        <v>#N/A</v>
      </c>
      <c r="AG961" s="10" t="e">
        <f>VLOOKUP(AS961,[1]Hoja3!$B$2:$AO$841,23,FALSE)</f>
        <v>#N/A</v>
      </c>
      <c r="AH961" s="10" t="e">
        <f>VLOOKUP(AS961,[1]Hoja3!$B$2:$AO$841,28,FALSE)</f>
        <v>#N/A</v>
      </c>
      <c r="AI961" s="10" t="e">
        <f>VLOOKUP(AS961,[1]Hoja3!$B$2:$AO$841,19,FALSE)</f>
        <v>#N/A</v>
      </c>
      <c r="AJ961" s="10"/>
      <c r="AK961">
        <f>IF(AE961=AY961,1,0)</f>
        <v>1</v>
      </c>
      <c r="AL961" t="e">
        <f>IF(AB961=AF961,1,0)</f>
        <v>#N/A</v>
      </c>
      <c r="AM961" t="e">
        <f>IF(AC961=AG961,1,0)</f>
        <v>#N/A</v>
      </c>
      <c r="AN961" t="e">
        <f>IF(AD961=AH961,1,0)</f>
        <v>#N/A</v>
      </c>
      <c r="AO961" t="e">
        <f>IF(H961=AI961,1,0)</f>
        <v>#N/A</v>
      </c>
      <c r="AQ961" s="8">
        <f>COUNTIF($A$2:$A$1228,A961)</f>
        <v>2</v>
      </c>
      <c r="AR961" t="e">
        <f>VLOOKUP(A961,[1]Hoja3!$C$2:$AO$841,39,FALSE)</f>
        <v>#N/A</v>
      </c>
      <c r="AS961" t="str">
        <f>A961 &amp; COUNTIF(A$2:A961,A961)</f>
        <v>09HB3314362</v>
      </c>
      <c r="AT961" s="10" t="e">
        <f>VLOOKUP(AS961,[1]Hoja3!$B$2:$AO$841,38,FALSE)</f>
        <v>#N/A</v>
      </c>
      <c r="AU961" s="9" t="e">
        <f>IF(AR961&gt;AQ961,1,0)</f>
        <v>#N/A</v>
      </c>
    </row>
    <row r="962" spans="1:48" x14ac:dyDescent="0.25">
      <c r="A962" t="s">
        <v>939</v>
      </c>
      <c r="B962">
        <v>2019</v>
      </c>
      <c r="C962" t="s">
        <v>37</v>
      </c>
      <c r="D962" t="s">
        <v>38</v>
      </c>
      <c r="E962">
        <v>23</v>
      </c>
      <c r="F962" t="s">
        <v>44</v>
      </c>
      <c r="G962">
        <v>0</v>
      </c>
      <c r="I962" t="s">
        <v>33</v>
      </c>
      <c r="J962" t="s">
        <v>33</v>
      </c>
      <c r="K962" t="s">
        <v>33</v>
      </c>
      <c r="L962" t="s">
        <v>33</v>
      </c>
      <c r="M962" t="s">
        <v>33</v>
      </c>
      <c r="N962" t="s">
        <v>33</v>
      </c>
      <c r="O962" t="s">
        <v>33</v>
      </c>
      <c r="P962" t="s">
        <v>33</v>
      </c>
      <c r="R962" t="s">
        <v>33</v>
      </c>
      <c r="S962" t="s">
        <v>33</v>
      </c>
      <c r="U962" t="s">
        <v>34</v>
      </c>
      <c r="V962" t="s">
        <v>50</v>
      </c>
      <c r="W962">
        <v>2019</v>
      </c>
      <c r="X962" t="s">
        <v>37</v>
      </c>
      <c r="Y962" t="s">
        <v>38</v>
      </c>
      <c r="Z962">
        <v>30</v>
      </c>
      <c r="AA962" t="s">
        <v>33</v>
      </c>
      <c r="AB962">
        <v>28</v>
      </c>
      <c r="AC962">
        <v>0</v>
      </c>
      <c r="AD962">
        <v>0</v>
      </c>
      <c r="AE962">
        <v>0</v>
      </c>
      <c r="AF962" s="10" t="e">
        <f>VLOOKUP(AS962,[1]Hoja3!$B$2:$AO$841,17,FALSE)</f>
        <v>#N/A</v>
      </c>
      <c r="AG962" s="10" t="e">
        <f>VLOOKUP(AS962,[1]Hoja3!$B$2:$AO$841,23,FALSE)</f>
        <v>#N/A</v>
      </c>
      <c r="AH962" s="10" t="e">
        <f>VLOOKUP(AS962,[1]Hoja3!$B$2:$AO$841,28,FALSE)</f>
        <v>#N/A</v>
      </c>
      <c r="AI962" s="10" t="e">
        <f>VLOOKUP(AS962,[1]Hoja3!$B$2:$AO$841,19,FALSE)</f>
        <v>#N/A</v>
      </c>
      <c r="AJ962" s="10"/>
      <c r="AK962">
        <f>IF(AE962=AY962,1,0)</f>
        <v>1</v>
      </c>
      <c r="AL962" t="e">
        <f>IF(AB962=AF962,1,0)</f>
        <v>#N/A</v>
      </c>
      <c r="AM962" t="e">
        <f>IF(AC962=AG962,1,0)</f>
        <v>#N/A</v>
      </c>
      <c r="AN962" t="e">
        <f>IF(AD962=AH962,1,0)</f>
        <v>#N/A</v>
      </c>
      <c r="AO962" t="e">
        <f>IF(H962=AI962,1,0)</f>
        <v>#N/A</v>
      </c>
      <c r="AQ962" s="8">
        <f>COUNTIF($A$2:$A$1228,A962)</f>
        <v>1</v>
      </c>
      <c r="AR962" t="e">
        <f>VLOOKUP(A962,[1]Hoja3!$C$2:$AO$841,39,FALSE)</f>
        <v>#N/A</v>
      </c>
      <c r="AS962" t="str">
        <f>A962 &amp; COUNTIF(A$2:A962,A962)</f>
        <v>09HB3313801</v>
      </c>
      <c r="AT962" s="10" t="e">
        <f>VLOOKUP(AS962,[1]Hoja3!$B$2:$AO$841,38,FALSE)</f>
        <v>#N/A</v>
      </c>
      <c r="AU962" s="9" t="e">
        <f>IF(AR962&gt;AQ962,1,0)</f>
        <v>#N/A</v>
      </c>
    </row>
    <row r="963" spans="1:48" x14ac:dyDescent="0.25">
      <c r="A963" t="s">
        <v>849</v>
      </c>
      <c r="B963">
        <v>2019</v>
      </c>
      <c r="C963" t="s">
        <v>37</v>
      </c>
      <c r="D963" t="s">
        <v>38</v>
      </c>
      <c r="E963">
        <v>23</v>
      </c>
      <c r="F963" t="s">
        <v>44</v>
      </c>
      <c r="G963">
        <v>0</v>
      </c>
      <c r="I963" t="s">
        <v>33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R963" t="s">
        <v>33</v>
      </c>
      <c r="S963" t="s">
        <v>33</v>
      </c>
      <c r="U963" t="s">
        <v>34</v>
      </c>
      <c r="V963" t="s">
        <v>50</v>
      </c>
      <c r="W963">
        <v>2019</v>
      </c>
      <c r="X963" t="s">
        <v>37</v>
      </c>
      <c r="Y963" t="s">
        <v>38</v>
      </c>
      <c r="Z963">
        <v>24</v>
      </c>
      <c r="AA963" t="s">
        <v>33</v>
      </c>
      <c r="AB963">
        <v>13</v>
      </c>
      <c r="AC963">
        <v>0</v>
      </c>
      <c r="AD963">
        <v>0</v>
      </c>
      <c r="AE963">
        <v>0</v>
      </c>
      <c r="AF963" s="10" t="e">
        <f>VLOOKUP(AS963,[1]Hoja3!$B$2:$AO$841,17,FALSE)</f>
        <v>#N/A</v>
      </c>
      <c r="AG963" s="10" t="e">
        <f>VLOOKUP(AS963,[1]Hoja3!$B$2:$AO$841,23,FALSE)</f>
        <v>#N/A</v>
      </c>
      <c r="AH963" s="10" t="e">
        <f>VLOOKUP(AS963,[1]Hoja3!$B$2:$AO$841,28,FALSE)</f>
        <v>#N/A</v>
      </c>
      <c r="AI963" s="10" t="e">
        <f>VLOOKUP(AS963,[1]Hoja3!$B$2:$AO$841,19,FALSE)</f>
        <v>#N/A</v>
      </c>
      <c r="AJ963" s="10"/>
      <c r="AK963">
        <f>IF(AE963=AY963,1,0)</f>
        <v>1</v>
      </c>
      <c r="AL963" t="e">
        <f>IF(AB963=AF963,1,0)</f>
        <v>#N/A</v>
      </c>
      <c r="AM963" t="e">
        <f>IF(AC963=AG963,1,0)</f>
        <v>#N/A</v>
      </c>
      <c r="AN963" t="e">
        <f>IF(AD963=AH963,1,0)</f>
        <v>#N/A</v>
      </c>
      <c r="AO963" t="e">
        <f>IF(H963=AI963,1,0)</f>
        <v>#N/A</v>
      </c>
      <c r="AQ963" s="8">
        <f>COUNTIF($A$2:$A$1228,A963)</f>
        <v>2</v>
      </c>
      <c r="AR963" t="e">
        <f>VLOOKUP(A963,[1]Hoja3!$C$2:$AO$841,39,FALSE)</f>
        <v>#N/A</v>
      </c>
      <c r="AS963" t="str">
        <f>A963 &amp; COUNTIF(A$2:A963,A963)</f>
        <v>09HB3314622</v>
      </c>
      <c r="AT963" s="10" t="e">
        <f>VLOOKUP(AS963,[1]Hoja3!$B$2:$AO$841,38,FALSE)</f>
        <v>#N/A</v>
      </c>
      <c r="AU963" s="9" t="e">
        <f>IF(AR963&gt;AQ963,1,0)</f>
        <v>#N/A</v>
      </c>
    </row>
    <row r="964" spans="1:48" x14ac:dyDescent="0.25">
      <c r="A964" t="s">
        <v>940</v>
      </c>
      <c r="B964">
        <v>2019</v>
      </c>
      <c r="C964" t="s">
        <v>37</v>
      </c>
      <c r="D964" t="s">
        <v>38</v>
      </c>
      <c r="E964">
        <v>23</v>
      </c>
      <c r="F964" t="s">
        <v>44</v>
      </c>
      <c r="G964">
        <v>0</v>
      </c>
      <c r="H964" t="s">
        <v>34</v>
      </c>
      <c r="I964">
        <v>468</v>
      </c>
      <c r="J964">
        <v>715</v>
      </c>
      <c r="K964">
        <v>0</v>
      </c>
      <c r="L964">
        <v>0</v>
      </c>
      <c r="M964">
        <v>0</v>
      </c>
      <c r="N964">
        <v>0.6</v>
      </c>
      <c r="O964">
        <v>0.8</v>
      </c>
      <c r="P964">
        <v>1.05</v>
      </c>
      <c r="Q964" t="s">
        <v>46</v>
      </c>
      <c r="R964">
        <v>5</v>
      </c>
      <c r="S964">
        <v>9</v>
      </c>
      <c r="T964" t="s">
        <v>47</v>
      </c>
      <c r="U964" t="s">
        <v>34</v>
      </c>
      <c r="V964" t="s">
        <v>50</v>
      </c>
      <c r="W964">
        <v>2019</v>
      </c>
      <c r="X964" t="s">
        <v>37</v>
      </c>
      <c r="Y964" t="s">
        <v>38</v>
      </c>
      <c r="Z964">
        <v>29</v>
      </c>
      <c r="AA964">
        <v>1</v>
      </c>
      <c r="AB964">
        <v>47</v>
      </c>
      <c r="AC964">
        <v>0</v>
      </c>
      <c r="AD964">
        <v>0</v>
      </c>
      <c r="AE964">
        <v>0</v>
      </c>
      <c r="AF964" s="10" t="e">
        <f>VLOOKUP(AS964,[1]Hoja3!$B$2:$AO$841,17,FALSE)</f>
        <v>#N/A</v>
      </c>
      <c r="AG964" s="10" t="e">
        <f>VLOOKUP(AS964,[1]Hoja3!$B$2:$AO$841,23,FALSE)</f>
        <v>#N/A</v>
      </c>
      <c r="AH964" s="10" t="e">
        <f>VLOOKUP(AS964,[1]Hoja3!$B$2:$AO$841,28,FALSE)</f>
        <v>#N/A</v>
      </c>
      <c r="AI964" s="10" t="e">
        <f>VLOOKUP(AS964,[1]Hoja3!$B$2:$AO$841,19,FALSE)</f>
        <v>#N/A</v>
      </c>
      <c r="AJ964" s="10"/>
      <c r="AK964">
        <f>IF(AE964=AY964,1,0)</f>
        <v>1</v>
      </c>
      <c r="AL964" t="e">
        <f>IF(AB964=AF964,1,0)</f>
        <v>#N/A</v>
      </c>
      <c r="AM964" t="e">
        <f>IF(AC964=AG964,1,0)</f>
        <v>#N/A</v>
      </c>
      <c r="AN964" t="e">
        <f>IF(AD964=AH964,1,0)</f>
        <v>#N/A</v>
      </c>
      <c r="AO964" t="e">
        <f>IF(H964=AI964,1,0)</f>
        <v>#N/A</v>
      </c>
      <c r="AQ964" s="8">
        <f>COUNTIF($A$2:$A$1228,A964)</f>
        <v>1</v>
      </c>
      <c r="AR964" t="e">
        <f>VLOOKUP(A964,[1]Hoja3!$C$2:$AO$841,39,FALSE)</f>
        <v>#N/A</v>
      </c>
      <c r="AS964" t="str">
        <f>A964 &amp; COUNTIF(A$2:A964,A964)</f>
        <v>09HB3320491</v>
      </c>
      <c r="AT964" s="10" t="e">
        <f>VLOOKUP(AS964,[1]Hoja3!$B$2:$AO$841,38,FALSE)</f>
        <v>#N/A</v>
      </c>
      <c r="AU964" s="9" t="e">
        <f>IF(AR964&gt;AQ964,1,0)</f>
        <v>#N/A</v>
      </c>
    </row>
    <row r="965" spans="1:48" x14ac:dyDescent="0.25">
      <c r="A965" t="s">
        <v>941</v>
      </c>
      <c r="B965">
        <v>2019</v>
      </c>
      <c r="C965" t="s">
        <v>37</v>
      </c>
      <c r="D965" t="s">
        <v>38</v>
      </c>
      <c r="E965">
        <v>23</v>
      </c>
      <c r="F965" t="s">
        <v>44</v>
      </c>
      <c r="G965">
        <v>0.4166667</v>
      </c>
      <c r="I965" t="s">
        <v>33</v>
      </c>
      <c r="J965" t="s">
        <v>33</v>
      </c>
      <c r="K965" t="s">
        <v>33</v>
      </c>
      <c r="L965" t="s">
        <v>33</v>
      </c>
      <c r="M965" t="s">
        <v>33</v>
      </c>
      <c r="N965" t="s">
        <v>33</v>
      </c>
      <c r="O965" t="s">
        <v>33</v>
      </c>
      <c r="P965" t="s">
        <v>33</v>
      </c>
      <c r="R965" t="s">
        <v>33</v>
      </c>
      <c r="S965" t="s">
        <v>33</v>
      </c>
      <c r="U965" t="s">
        <v>34</v>
      </c>
      <c r="V965" t="s">
        <v>50</v>
      </c>
      <c r="W965">
        <v>2019</v>
      </c>
      <c r="X965" t="s">
        <v>37</v>
      </c>
      <c r="Y965" t="s">
        <v>38</v>
      </c>
      <c r="Z965">
        <v>24</v>
      </c>
      <c r="AA965" t="s">
        <v>33</v>
      </c>
      <c r="AB965">
        <v>28</v>
      </c>
      <c r="AC965">
        <v>0</v>
      </c>
      <c r="AD965">
        <v>0</v>
      </c>
      <c r="AE965">
        <v>0</v>
      </c>
      <c r="AF965" s="10" t="e">
        <f>VLOOKUP(AS965,[1]Hoja3!$B$2:$AO$841,17,FALSE)</f>
        <v>#N/A</v>
      </c>
      <c r="AG965" s="10" t="e">
        <f>VLOOKUP(AS965,[1]Hoja3!$B$2:$AO$841,23,FALSE)</f>
        <v>#N/A</v>
      </c>
      <c r="AH965" s="10" t="e">
        <f>VLOOKUP(AS965,[1]Hoja3!$B$2:$AO$841,28,FALSE)</f>
        <v>#N/A</v>
      </c>
      <c r="AI965" s="10" t="e">
        <f>VLOOKUP(AS965,[1]Hoja3!$B$2:$AO$841,19,FALSE)</f>
        <v>#N/A</v>
      </c>
      <c r="AJ965" s="10"/>
      <c r="AK965">
        <f>IF(AE965=AY965,1,0)</f>
        <v>1</v>
      </c>
      <c r="AL965" t="e">
        <f>IF(AB965=AF965,1,0)</f>
        <v>#N/A</v>
      </c>
      <c r="AM965" t="e">
        <f>IF(AC965=AG965,1,0)</f>
        <v>#N/A</v>
      </c>
      <c r="AN965" t="e">
        <f>IF(AD965=AH965,1,0)</f>
        <v>#N/A</v>
      </c>
      <c r="AO965" t="e">
        <f>IF(H965=AI965,1,0)</f>
        <v>#N/A</v>
      </c>
      <c r="AQ965" s="8">
        <f>COUNTIF($A$2:$A$1228,A965)</f>
        <v>1</v>
      </c>
      <c r="AR965" t="e">
        <f>VLOOKUP(A965,[1]Hoja3!$C$2:$AO$841,39,FALSE)</f>
        <v>#N/A</v>
      </c>
      <c r="AS965" t="str">
        <f>A965 &amp; COUNTIF(A$2:A965,A965)</f>
        <v>09HB3314291</v>
      </c>
      <c r="AT965" s="10" t="e">
        <f>VLOOKUP(AS965,[1]Hoja3!$B$2:$AO$841,38,FALSE)</f>
        <v>#N/A</v>
      </c>
      <c r="AU965" s="9" t="e">
        <f>IF(AR965&gt;AQ965,1,0)</f>
        <v>#N/A</v>
      </c>
    </row>
    <row r="966" spans="1:48" x14ac:dyDescent="0.25">
      <c r="A966" t="s">
        <v>837</v>
      </c>
      <c r="B966">
        <v>2019</v>
      </c>
      <c r="C966" t="s">
        <v>37</v>
      </c>
      <c r="D966" t="s">
        <v>38</v>
      </c>
      <c r="E966">
        <v>23</v>
      </c>
      <c r="F966" t="s">
        <v>44</v>
      </c>
      <c r="G966">
        <v>0.43333329999999998</v>
      </c>
      <c r="I966" t="s">
        <v>33</v>
      </c>
      <c r="J966" t="s">
        <v>33</v>
      </c>
      <c r="K966" t="s">
        <v>33</v>
      </c>
      <c r="L966" t="s">
        <v>33</v>
      </c>
      <c r="M966" t="s">
        <v>33</v>
      </c>
      <c r="N966" t="s">
        <v>33</v>
      </c>
      <c r="O966" t="s">
        <v>33</v>
      </c>
      <c r="P966" t="s">
        <v>33</v>
      </c>
      <c r="R966" t="s">
        <v>33</v>
      </c>
      <c r="S966" t="s">
        <v>33</v>
      </c>
      <c r="U966" t="s">
        <v>34</v>
      </c>
      <c r="V966" t="s">
        <v>50</v>
      </c>
      <c r="W966">
        <v>2019</v>
      </c>
      <c r="X966" t="s">
        <v>37</v>
      </c>
      <c r="Y966" t="s">
        <v>38</v>
      </c>
      <c r="Z966">
        <v>24</v>
      </c>
      <c r="AA966" t="s">
        <v>33</v>
      </c>
      <c r="AB966">
        <v>13</v>
      </c>
      <c r="AC966">
        <v>0</v>
      </c>
      <c r="AD966">
        <v>0</v>
      </c>
      <c r="AE966">
        <v>0</v>
      </c>
      <c r="AF966" s="10" t="e">
        <f>VLOOKUP(AS966,[1]Hoja3!$B$2:$AO$841,17,FALSE)</f>
        <v>#N/A</v>
      </c>
      <c r="AG966" s="10" t="e">
        <f>VLOOKUP(AS966,[1]Hoja3!$B$2:$AO$841,23,FALSE)</f>
        <v>#N/A</v>
      </c>
      <c r="AH966" s="10" t="e">
        <f>VLOOKUP(AS966,[1]Hoja3!$B$2:$AO$841,28,FALSE)</f>
        <v>#N/A</v>
      </c>
      <c r="AI966" s="10" t="e">
        <f>VLOOKUP(AS966,[1]Hoja3!$B$2:$AO$841,19,FALSE)</f>
        <v>#N/A</v>
      </c>
      <c r="AJ966" s="10"/>
      <c r="AK966">
        <f>IF(AE966=AY966,1,0)</f>
        <v>1</v>
      </c>
      <c r="AL966" t="e">
        <f>IF(AB966=AF966,1,0)</f>
        <v>#N/A</v>
      </c>
      <c r="AM966" t="e">
        <f>IF(AC966=AG966,1,0)</f>
        <v>#N/A</v>
      </c>
      <c r="AN966" t="e">
        <f>IF(AD966=AH966,1,0)</f>
        <v>#N/A</v>
      </c>
      <c r="AO966" t="e">
        <f>IF(H966=AI966,1,0)</f>
        <v>#N/A</v>
      </c>
      <c r="AQ966" s="8">
        <f>COUNTIF($A$2:$A$1228,A966)</f>
        <v>2</v>
      </c>
      <c r="AR966" t="e">
        <f>VLOOKUP(A966,[1]Hoja3!$C$2:$AO$841,39,FALSE)</f>
        <v>#N/A</v>
      </c>
      <c r="AS966" t="str">
        <f>A966 &amp; COUNTIF(A$2:A966,A966)</f>
        <v>09HB3314902</v>
      </c>
      <c r="AT966" s="10" t="e">
        <f>VLOOKUP(AS966,[1]Hoja3!$B$2:$AO$841,38,FALSE)</f>
        <v>#N/A</v>
      </c>
      <c r="AU966" s="9" t="e">
        <f>IF(AR966&gt;AQ966,1,0)</f>
        <v>#N/A</v>
      </c>
    </row>
    <row r="967" spans="1:48" x14ac:dyDescent="0.25">
      <c r="A967" t="s">
        <v>906</v>
      </c>
      <c r="B967">
        <v>2019</v>
      </c>
      <c r="C967" t="s">
        <v>37</v>
      </c>
      <c r="D967" t="s">
        <v>38</v>
      </c>
      <c r="E967">
        <v>23</v>
      </c>
      <c r="F967" t="s">
        <v>44</v>
      </c>
      <c r="G967">
        <v>0</v>
      </c>
      <c r="H967" t="s">
        <v>34</v>
      </c>
      <c r="I967">
        <v>468</v>
      </c>
      <c r="J967">
        <v>715</v>
      </c>
      <c r="K967">
        <v>0</v>
      </c>
      <c r="L967">
        <v>0</v>
      </c>
      <c r="M967">
        <v>0</v>
      </c>
      <c r="N967">
        <v>0.6</v>
      </c>
      <c r="O967">
        <v>0.8</v>
      </c>
      <c r="P967">
        <v>1.05</v>
      </c>
      <c r="Q967" t="s">
        <v>46</v>
      </c>
      <c r="R967">
        <v>5</v>
      </c>
      <c r="S967">
        <v>9</v>
      </c>
      <c r="T967" t="s">
        <v>47</v>
      </c>
      <c r="U967" t="s">
        <v>34</v>
      </c>
      <c r="V967" t="s">
        <v>50</v>
      </c>
      <c r="W967">
        <v>2019</v>
      </c>
      <c r="X967" t="s">
        <v>37</v>
      </c>
      <c r="Y967" t="s">
        <v>38</v>
      </c>
      <c r="Z967">
        <v>29</v>
      </c>
      <c r="AA967">
        <v>1</v>
      </c>
      <c r="AB967">
        <v>6</v>
      </c>
      <c r="AC967">
        <v>0</v>
      </c>
      <c r="AD967">
        <v>0</v>
      </c>
      <c r="AE967">
        <v>0</v>
      </c>
      <c r="AF967" s="10" t="e">
        <f>VLOOKUP(AS967,[1]Hoja3!$B$2:$AO$841,17,FALSE)</f>
        <v>#N/A</v>
      </c>
      <c r="AG967" s="10" t="e">
        <f>VLOOKUP(AS967,[1]Hoja3!$B$2:$AO$841,23,FALSE)</f>
        <v>#N/A</v>
      </c>
      <c r="AH967" s="10" t="e">
        <f>VLOOKUP(AS967,[1]Hoja3!$B$2:$AO$841,28,FALSE)</f>
        <v>#N/A</v>
      </c>
      <c r="AI967" s="10" t="e">
        <f>VLOOKUP(AS967,[1]Hoja3!$B$2:$AO$841,19,FALSE)</f>
        <v>#N/A</v>
      </c>
      <c r="AJ967" s="10"/>
      <c r="AK967">
        <f>IF(AE967=AY967,1,0)</f>
        <v>1</v>
      </c>
      <c r="AL967" t="e">
        <f>IF(AB967=AF967,1,0)</f>
        <v>#N/A</v>
      </c>
      <c r="AM967" t="e">
        <f>IF(AC967=AG967,1,0)</f>
        <v>#N/A</v>
      </c>
      <c r="AN967" t="e">
        <f>IF(AD967=AH967,1,0)</f>
        <v>#N/A</v>
      </c>
      <c r="AO967" t="e">
        <f>IF(H967=AI967,1,0)</f>
        <v>#N/A</v>
      </c>
      <c r="AQ967" s="8">
        <f>COUNTIF($A$2:$A$1228,A967)</f>
        <v>2</v>
      </c>
      <c r="AR967" t="e">
        <f>VLOOKUP(A967,[1]Hoja3!$C$2:$AO$841,39,FALSE)</f>
        <v>#N/A</v>
      </c>
      <c r="AS967" t="str">
        <f>A967 &amp; COUNTIF(A$2:A967,A967)</f>
        <v>09HB3317582</v>
      </c>
      <c r="AT967" s="10" t="e">
        <f>VLOOKUP(AS967,[1]Hoja3!$B$2:$AO$841,38,FALSE)</f>
        <v>#N/A</v>
      </c>
      <c r="AU967" s="9" t="e">
        <f>IF(AR967&gt;AQ967,1,0)</f>
        <v>#N/A</v>
      </c>
    </row>
    <row r="968" spans="1:48" x14ac:dyDescent="0.25">
      <c r="A968" t="s">
        <v>942</v>
      </c>
      <c r="B968">
        <v>2019</v>
      </c>
      <c r="C968" t="s">
        <v>37</v>
      </c>
      <c r="D968" t="s">
        <v>38</v>
      </c>
      <c r="E968">
        <v>23</v>
      </c>
      <c r="F968" t="s">
        <v>44</v>
      </c>
      <c r="G968">
        <v>0</v>
      </c>
      <c r="I968" t="s">
        <v>33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 t="s">
        <v>33</v>
      </c>
      <c r="P968" t="s">
        <v>33</v>
      </c>
      <c r="R968" t="s">
        <v>33</v>
      </c>
      <c r="S968" t="s">
        <v>33</v>
      </c>
      <c r="U968" t="s">
        <v>34</v>
      </c>
      <c r="V968" t="s">
        <v>50</v>
      </c>
      <c r="W968">
        <v>2019</v>
      </c>
      <c r="X968" t="s">
        <v>37</v>
      </c>
      <c r="Y968" t="s">
        <v>38</v>
      </c>
      <c r="Z968">
        <v>29</v>
      </c>
      <c r="AA968" t="s">
        <v>33</v>
      </c>
      <c r="AB968">
        <v>62</v>
      </c>
      <c r="AC968">
        <v>0</v>
      </c>
      <c r="AD968">
        <v>0</v>
      </c>
      <c r="AE968">
        <v>0</v>
      </c>
      <c r="AF968" s="10" t="e">
        <f>VLOOKUP(AS968,[1]Hoja3!$B$2:$AO$841,17,FALSE)</f>
        <v>#N/A</v>
      </c>
      <c r="AG968" s="10" t="e">
        <f>VLOOKUP(AS968,[1]Hoja3!$B$2:$AO$841,23,FALSE)</f>
        <v>#N/A</v>
      </c>
      <c r="AH968" s="10" t="e">
        <f>VLOOKUP(AS968,[1]Hoja3!$B$2:$AO$841,28,FALSE)</f>
        <v>#N/A</v>
      </c>
      <c r="AI968" s="10" t="e">
        <f>VLOOKUP(AS968,[1]Hoja3!$B$2:$AO$841,19,FALSE)</f>
        <v>#N/A</v>
      </c>
      <c r="AJ968" s="10"/>
      <c r="AK968">
        <f>IF(AE968=AY968,1,0)</f>
        <v>1</v>
      </c>
      <c r="AL968" t="e">
        <f>IF(AB968=AF968,1,0)</f>
        <v>#N/A</v>
      </c>
      <c r="AM968" t="e">
        <f>IF(AC968=AG968,1,0)</f>
        <v>#N/A</v>
      </c>
      <c r="AN968" t="e">
        <f>IF(AD968=AH968,1,0)</f>
        <v>#N/A</v>
      </c>
      <c r="AO968" t="e">
        <f>IF(H968=AI968,1,0)</f>
        <v>#N/A</v>
      </c>
      <c r="AQ968" s="8">
        <f>COUNTIF($A$2:$A$1228,A968)</f>
        <v>1</v>
      </c>
      <c r="AR968" t="e">
        <f>VLOOKUP(A968,[1]Hoja3!$C$2:$AO$841,39,FALSE)</f>
        <v>#N/A</v>
      </c>
      <c r="AS968" t="str">
        <f>A968 &amp; COUNTIF(A$2:A968,A968)</f>
        <v>09HB3315721</v>
      </c>
      <c r="AT968" s="10" t="e">
        <f>VLOOKUP(AS968,[1]Hoja3!$B$2:$AO$841,38,FALSE)</f>
        <v>#N/A</v>
      </c>
      <c r="AU968" s="9" t="e">
        <f>IF(AR968&gt;AQ968,1,0)</f>
        <v>#N/A</v>
      </c>
    </row>
    <row r="969" spans="1:48" x14ac:dyDescent="0.25">
      <c r="A969" t="s">
        <v>935</v>
      </c>
      <c r="B969">
        <v>2019</v>
      </c>
      <c r="C969" t="s">
        <v>37</v>
      </c>
      <c r="D969" t="s">
        <v>38</v>
      </c>
      <c r="E969">
        <v>23</v>
      </c>
      <c r="F969" t="s">
        <v>44</v>
      </c>
      <c r="G969">
        <v>0</v>
      </c>
      <c r="I969" t="s">
        <v>33</v>
      </c>
      <c r="J969" t="s">
        <v>33</v>
      </c>
      <c r="K969" t="s">
        <v>33</v>
      </c>
      <c r="L969" t="s">
        <v>33</v>
      </c>
      <c r="M969" t="s">
        <v>33</v>
      </c>
      <c r="N969" t="s">
        <v>33</v>
      </c>
      <c r="O969" t="s">
        <v>33</v>
      </c>
      <c r="P969" t="s">
        <v>33</v>
      </c>
      <c r="R969" t="s">
        <v>33</v>
      </c>
      <c r="S969" t="s">
        <v>33</v>
      </c>
      <c r="U969" t="s">
        <v>34</v>
      </c>
      <c r="V969" t="s">
        <v>50</v>
      </c>
      <c r="W969">
        <v>2019</v>
      </c>
      <c r="X969" t="s">
        <v>37</v>
      </c>
      <c r="Y969" t="s">
        <v>38</v>
      </c>
      <c r="Z969">
        <v>30</v>
      </c>
      <c r="AA969" t="s">
        <v>33</v>
      </c>
      <c r="AB969">
        <v>1</v>
      </c>
      <c r="AC969">
        <v>0</v>
      </c>
      <c r="AD969">
        <v>0</v>
      </c>
      <c r="AE969">
        <v>0</v>
      </c>
      <c r="AF969" s="10" t="e">
        <f>VLOOKUP(AS969,[1]Hoja3!$B$2:$AO$841,17,FALSE)</f>
        <v>#N/A</v>
      </c>
      <c r="AG969" s="10" t="e">
        <f>VLOOKUP(AS969,[1]Hoja3!$B$2:$AO$841,23,FALSE)</f>
        <v>#N/A</v>
      </c>
      <c r="AH969" s="10" t="e">
        <f>VLOOKUP(AS969,[1]Hoja3!$B$2:$AO$841,28,FALSE)</f>
        <v>#N/A</v>
      </c>
      <c r="AI969" s="10" t="e">
        <f>VLOOKUP(AS969,[1]Hoja3!$B$2:$AO$841,19,FALSE)</f>
        <v>#N/A</v>
      </c>
      <c r="AJ969" s="10"/>
      <c r="AK969">
        <f>IF(AE969=AY969,1,0)</f>
        <v>1</v>
      </c>
      <c r="AL969" t="e">
        <f>IF(AB969=AF969,1,0)</f>
        <v>#N/A</v>
      </c>
      <c r="AM969" t="e">
        <f>IF(AC969=AG969,1,0)</f>
        <v>#N/A</v>
      </c>
      <c r="AN969" t="e">
        <f>IF(AD969=AH969,1,0)</f>
        <v>#N/A</v>
      </c>
      <c r="AO969" t="e">
        <f>IF(H969=AI969,1,0)</f>
        <v>#N/A</v>
      </c>
      <c r="AQ969" s="8">
        <f>COUNTIF($A$2:$A$1228,A969)</f>
        <v>2</v>
      </c>
      <c r="AR969" t="e">
        <f>VLOOKUP(A969,[1]Hoja3!$C$2:$AO$841,39,FALSE)</f>
        <v>#N/A</v>
      </c>
      <c r="AS969" t="str">
        <f>A969 &amp; COUNTIF(A$2:A969,A969)</f>
        <v>09HB3320032</v>
      </c>
      <c r="AT969" s="10" t="e">
        <f>VLOOKUP(AS969,[1]Hoja3!$B$2:$AO$841,38,FALSE)</f>
        <v>#N/A</v>
      </c>
      <c r="AU969" s="9" t="e">
        <f>IF(AR969&gt;AQ969,1,0)</f>
        <v>#N/A</v>
      </c>
    </row>
    <row r="970" spans="1:48" x14ac:dyDescent="0.25">
      <c r="A970" t="s">
        <v>943</v>
      </c>
      <c r="B970">
        <v>2019</v>
      </c>
      <c r="C970" t="s">
        <v>37</v>
      </c>
      <c r="D970" t="s">
        <v>38</v>
      </c>
      <c r="E970">
        <v>23</v>
      </c>
      <c r="F970" t="s">
        <v>44</v>
      </c>
      <c r="G970">
        <v>0</v>
      </c>
      <c r="H970" t="s">
        <v>34</v>
      </c>
      <c r="I970">
        <v>468</v>
      </c>
      <c r="J970">
        <v>715</v>
      </c>
      <c r="K970">
        <v>0</v>
      </c>
      <c r="L970">
        <v>0</v>
      </c>
      <c r="M970">
        <v>0</v>
      </c>
      <c r="N970">
        <v>0.6</v>
      </c>
      <c r="O970">
        <v>0.8</v>
      </c>
      <c r="P970">
        <v>1.05</v>
      </c>
      <c r="Q970" t="s">
        <v>46</v>
      </c>
      <c r="R970">
        <v>5</v>
      </c>
      <c r="S970">
        <v>9</v>
      </c>
      <c r="T970" t="s">
        <v>47</v>
      </c>
      <c r="U970" t="s">
        <v>34</v>
      </c>
      <c r="V970" t="s">
        <v>50</v>
      </c>
      <c r="W970">
        <v>2019</v>
      </c>
      <c r="X970" t="s">
        <v>37</v>
      </c>
      <c r="Y970" t="s">
        <v>38</v>
      </c>
      <c r="Z970">
        <v>29</v>
      </c>
      <c r="AA970">
        <v>1</v>
      </c>
      <c r="AB970">
        <v>39</v>
      </c>
      <c r="AC970">
        <v>0</v>
      </c>
      <c r="AD970">
        <v>0</v>
      </c>
      <c r="AE970">
        <v>0</v>
      </c>
      <c r="AF970" s="10" t="e">
        <f>VLOOKUP(AS970,[1]Hoja3!$B$2:$AO$841,17,FALSE)</f>
        <v>#N/A</v>
      </c>
      <c r="AG970" s="10" t="e">
        <f>VLOOKUP(AS970,[1]Hoja3!$B$2:$AO$841,23,FALSE)</f>
        <v>#N/A</v>
      </c>
      <c r="AH970" s="10" t="e">
        <f>VLOOKUP(AS970,[1]Hoja3!$B$2:$AO$841,28,FALSE)</f>
        <v>#N/A</v>
      </c>
      <c r="AI970" s="10" t="e">
        <f>VLOOKUP(AS970,[1]Hoja3!$B$2:$AO$841,19,FALSE)</f>
        <v>#N/A</v>
      </c>
      <c r="AJ970" s="10"/>
      <c r="AK970">
        <f>IF(AE970=AY970,1,0)</f>
        <v>1</v>
      </c>
      <c r="AL970" t="e">
        <f>IF(AB970=AF970,1,0)</f>
        <v>#N/A</v>
      </c>
      <c r="AM970" t="e">
        <f>IF(AC970=AG970,1,0)</f>
        <v>#N/A</v>
      </c>
      <c r="AN970" t="e">
        <f>IF(AD970=AH970,1,0)</f>
        <v>#N/A</v>
      </c>
      <c r="AO970" t="e">
        <f>IF(H970=AI970,1,0)</f>
        <v>#N/A</v>
      </c>
      <c r="AQ970" s="8">
        <f>COUNTIF($A$2:$A$1228,A970)</f>
        <v>1</v>
      </c>
      <c r="AR970" t="e">
        <f>VLOOKUP(A970,[1]Hoja3!$C$2:$AO$841,39,FALSE)</f>
        <v>#N/A</v>
      </c>
      <c r="AS970" t="str">
        <f>A970 &amp; COUNTIF(A$2:A970,A970)</f>
        <v>09HB3315011</v>
      </c>
      <c r="AT970" s="10" t="e">
        <f>VLOOKUP(AS970,[1]Hoja3!$B$2:$AO$841,38,FALSE)</f>
        <v>#N/A</v>
      </c>
      <c r="AU970" s="9" t="e">
        <f>IF(AR970&gt;AQ970,1,0)</f>
        <v>#N/A</v>
      </c>
    </row>
    <row r="971" spans="1:48" x14ac:dyDescent="0.25">
      <c r="A971" t="s">
        <v>944</v>
      </c>
      <c r="B971">
        <v>2019</v>
      </c>
      <c r="C971" t="s">
        <v>37</v>
      </c>
      <c r="D971" t="s">
        <v>38</v>
      </c>
      <c r="E971">
        <v>23</v>
      </c>
      <c r="F971" t="s">
        <v>44</v>
      </c>
      <c r="G971">
        <v>0</v>
      </c>
      <c r="I971" t="s">
        <v>33</v>
      </c>
      <c r="J971" t="s">
        <v>33</v>
      </c>
      <c r="K971" t="s">
        <v>33</v>
      </c>
      <c r="L971" t="s">
        <v>33</v>
      </c>
      <c r="M971" t="s">
        <v>33</v>
      </c>
      <c r="N971" t="s">
        <v>33</v>
      </c>
      <c r="O971" t="s">
        <v>33</v>
      </c>
      <c r="P971" t="s">
        <v>33</v>
      </c>
      <c r="R971" t="s">
        <v>33</v>
      </c>
      <c r="S971" t="s">
        <v>33</v>
      </c>
      <c r="U971" t="s">
        <v>34</v>
      </c>
      <c r="V971" t="s">
        <v>50</v>
      </c>
      <c r="W971">
        <v>2019</v>
      </c>
      <c r="X971" t="s">
        <v>37</v>
      </c>
      <c r="Y971" t="s">
        <v>38</v>
      </c>
      <c r="Z971">
        <v>29</v>
      </c>
      <c r="AA971" t="s">
        <v>33</v>
      </c>
      <c r="AB971">
        <v>62</v>
      </c>
      <c r="AC971">
        <v>0</v>
      </c>
      <c r="AD971">
        <v>0</v>
      </c>
      <c r="AE971">
        <v>0</v>
      </c>
      <c r="AF971" s="10" t="e">
        <f>VLOOKUP(AS971,[1]Hoja3!$B$2:$AO$841,17,FALSE)</f>
        <v>#N/A</v>
      </c>
      <c r="AG971" s="10" t="e">
        <f>VLOOKUP(AS971,[1]Hoja3!$B$2:$AO$841,23,FALSE)</f>
        <v>#N/A</v>
      </c>
      <c r="AH971" s="10" t="e">
        <f>VLOOKUP(AS971,[1]Hoja3!$B$2:$AO$841,28,FALSE)</f>
        <v>#N/A</v>
      </c>
      <c r="AI971" s="10" t="e">
        <f>VLOOKUP(AS971,[1]Hoja3!$B$2:$AO$841,19,FALSE)</f>
        <v>#N/A</v>
      </c>
      <c r="AJ971" s="10"/>
      <c r="AK971">
        <f>IF(AE971=AY971,1,0)</f>
        <v>1</v>
      </c>
      <c r="AL971" t="e">
        <f>IF(AB971=AF971,1,0)</f>
        <v>#N/A</v>
      </c>
      <c r="AM971" t="e">
        <f>IF(AC971=AG971,1,0)</f>
        <v>#N/A</v>
      </c>
      <c r="AN971" t="e">
        <f>IF(AD971=AH971,1,0)</f>
        <v>#N/A</v>
      </c>
      <c r="AO971" t="e">
        <f>IF(H971=AI971,1,0)</f>
        <v>#N/A</v>
      </c>
      <c r="AQ971" s="8">
        <f>COUNTIF($A$2:$A$1228,A971)</f>
        <v>1</v>
      </c>
      <c r="AR971" t="e">
        <f>VLOOKUP(A971,[1]Hoja3!$C$2:$AO$841,39,FALSE)</f>
        <v>#N/A</v>
      </c>
      <c r="AS971" t="str">
        <f>A971 &amp; COUNTIF(A$2:A971,A971)</f>
        <v>09HB3313671</v>
      </c>
      <c r="AT971" s="10" t="e">
        <f>VLOOKUP(AS971,[1]Hoja3!$B$2:$AO$841,38,FALSE)</f>
        <v>#N/A</v>
      </c>
      <c r="AU971" s="9" t="e">
        <f>IF(AR971&gt;AQ971,1,0)</f>
        <v>#N/A</v>
      </c>
    </row>
    <row r="972" spans="1:48" x14ac:dyDescent="0.25">
      <c r="A972" t="s">
        <v>945</v>
      </c>
      <c r="B972">
        <v>2019</v>
      </c>
      <c r="C972" t="s">
        <v>37</v>
      </c>
      <c r="D972" t="s">
        <v>38</v>
      </c>
      <c r="E972">
        <v>23</v>
      </c>
      <c r="F972" t="s">
        <v>44</v>
      </c>
      <c r="G972">
        <v>0</v>
      </c>
      <c r="H972" t="s">
        <v>34</v>
      </c>
      <c r="I972">
        <v>468</v>
      </c>
      <c r="J972">
        <v>715</v>
      </c>
      <c r="K972">
        <v>0</v>
      </c>
      <c r="L972">
        <v>0</v>
      </c>
      <c r="M972">
        <v>0</v>
      </c>
      <c r="N972">
        <v>0.6</v>
      </c>
      <c r="O972">
        <v>0.8</v>
      </c>
      <c r="P972">
        <v>1.05</v>
      </c>
      <c r="Q972" t="s">
        <v>46</v>
      </c>
      <c r="R972">
        <v>5</v>
      </c>
      <c r="S972">
        <v>9</v>
      </c>
      <c r="T972" t="s">
        <v>47</v>
      </c>
      <c r="U972" t="s">
        <v>34</v>
      </c>
      <c r="V972" t="s">
        <v>50</v>
      </c>
      <c r="W972">
        <v>2019</v>
      </c>
      <c r="X972" t="s">
        <v>37</v>
      </c>
      <c r="Y972" t="s">
        <v>38</v>
      </c>
      <c r="Z972">
        <v>29</v>
      </c>
      <c r="AA972">
        <v>1</v>
      </c>
      <c r="AB972">
        <v>56</v>
      </c>
      <c r="AC972">
        <v>0</v>
      </c>
      <c r="AD972">
        <v>0</v>
      </c>
      <c r="AE972">
        <v>0</v>
      </c>
      <c r="AF972" s="10" t="e">
        <f>VLOOKUP(AS972,[1]Hoja3!$B$2:$AO$841,17,FALSE)</f>
        <v>#N/A</v>
      </c>
      <c r="AG972" s="10" t="e">
        <f>VLOOKUP(AS972,[1]Hoja3!$B$2:$AO$841,23,FALSE)</f>
        <v>#N/A</v>
      </c>
      <c r="AH972" s="10" t="e">
        <f>VLOOKUP(AS972,[1]Hoja3!$B$2:$AO$841,28,FALSE)</f>
        <v>#N/A</v>
      </c>
      <c r="AI972" s="10" t="e">
        <f>VLOOKUP(AS972,[1]Hoja3!$B$2:$AO$841,19,FALSE)</f>
        <v>#N/A</v>
      </c>
      <c r="AJ972" s="10"/>
      <c r="AK972">
        <f>IF(AE972=AY972,1,0)</f>
        <v>1</v>
      </c>
      <c r="AL972" t="e">
        <f>IF(AB972=AF972,1,0)</f>
        <v>#N/A</v>
      </c>
      <c r="AM972" t="e">
        <f>IF(AC972=AG972,1,0)</f>
        <v>#N/A</v>
      </c>
      <c r="AN972" t="e">
        <f>IF(AD972=AH972,1,0)</f>
        <v>#N/A</v>
      </c>
      <c r="AO972" t="e">
        <f>IF(H972=AI972,1,0)</f>
        <v>#N/A</v>
      </c>
      <c r="AQ972" s="8">
        <f>COUNTIF($A$2:$A$1228,A972)</f>
        <v>1</v>
      </c>
      <c r="AR972" t="e">
        <f>VLOOKUP(A972,[1]Hoja3!$C$2:$AO$841,39,FALSE)</f>
        <v>#N/A</v>
      </c>
      <c r="AS972" t="str">
        <f>A972 &amp; COUNTIF(A$2:A972,A972)</f>
        <v>09HB3320481</v>
      </c>
      <c r="AT972" s="10" t="e">
        <f>VLOOKUP(AS972,[1]Hoja3!$B$2:$AO$841,38,FALSE)</f>
        <v>#N/A</v>
      </c>
      <c r="AU972" s="9" t="e">
        <f>IF(AR972&gt;AQ972,1,0)</f>
        <v>#N/A</v>
      </c>
    </row>
    <row r="973" spans="1:48" x14ac:dyDescent="0.25">
      <c r="A973" t="s">
        <v>946</v>
      </c>
      <c r="B973">
        <v>2019</v>
      </c>
      <c r="C973" t="s">
        <v>37</v>
      </c>
      <c r="D973" t="s">
        <v>38</v>
      </c>
      <c r="E973">
        <v>23</v>
      </c>
      <c r="F973" t="s">
        <v>44</v>
      </c>
      <c r="G973">
        <v>0</v>
      </c>
      <c r="H973" t="s">
        <v>34</v>
      </c>
      <c r="I973">
        <v>468</v>
      </c>
      <c r="J973">
        <v>715</v>
      </c>
      <c r="K973">
        <v>0</v>
      </c>
      <c r="L973">
        <v>0</v>
      </c>
      <c r="M973">
        <v>0</v>
      </c>
      <c r="N973">
        <v>0.6</v>
      </c>
      <c r="O973">
        <v>0.8</v>
      </c>
      <c r="P973">
        <v>1.05</v>
      </c>
      <c r="Q973" t="s">
        <v>46</v>
      </c>
      <c r="R973">
        <v>5</v>
      </c>
      <c r="S973">
        <v>9</v>
      </c>
      <c r="T973" t="s">
        <v>47</v>
      </c>
      <c r="U973" t="s">
        <v>34</v>
      </c>
      <c r="V973" t="s">
        <v>50</v>
      </c>
      <c r="W973">
        <v>2019</v>
      </c>
      <c r="X973" t="s">
        <v>37</v>
      </c>
      <c r="Y973" t="s">
        <v>38</v>
      </c>
      <c r="Z973">
        <v>29</v>
      </c>
      <c r="AA973">
        <v>1</v>
      </c>
      <c r="AB973">
        <v>34</v>
      </c>
      <c r="AC973">
        <v>0</v>
      </c>
      <c r="AD973">
        <v>0</v>
      </c>
      <c r="AE973">
        <v>0</v>
      </c>
      <c r="AF973" s="10" t="e">
        <f>VLOOKUP(AS973,[1]Hoja3!$B$2:$AO$841,17,FALSE)</f>
        <v>#N/A</v>
      </c>
      <c r="AG973" s="10" t="e">
        <f>VLOOKUP(AS973,[1]Hoja3!$B$2:$AO$841,23,FALSE)</f>
        <v>#N/A</v>
      </c>
      <c r="AH973" s="10" t="e">
        <f>VLOOKUP(AS973,[1]Hoja3!$B$2:$AO$841,28,FALSE)</f>
        <v>#N/A</v>
      </c>
      <c r="AI973" s="10" t="e">
        <f>VLOOKUP(AS973,[1]Hoja3!$B$2:$AO$841,19,FALSE)</f>
        <v>#N/A</v>
      </c>
      <c r="AJ973" s="10"/>
      <c r="AK973">
        <f>IF(AE973=AY973,1,0)</f>
        <v>1</v>
      </c>
      <c r="AL973" t="e">
        <f>IF(AB973=AF973,1,0)</f>
        <v>#N/A</v>
      </c>
      <c r="AM973" t="e">
        <f>IF(AC973=AG973,1,0)</f>
        <v>#N/A</v>
      </c>
      <c r="AN973" t="e">
        <f>IF(AD973=AH973,1,0)</f>
        <v>#N/A</v>
      </c>
      <c r="AO973" t="e">
        <f>IF(H973=AI973,1,0)</f>
        <v>#N/A</v>
      </c>
      <c r="AQ973" s="8">
        <f>COUNTIF($A$2:$A$1228,A973)</f>
        <v>1</v>
      </c>
      <c r="AR973" t="e">
        <f>VLOOKUP(A973,[1]Hoja3!$C$2:$AO$841,39,FALSE)</f>
        <v>#N/A</v>
      </c>
      <c r="AS973" t="str">
        <f>A973 &amp; COUNTIF(A$2:A973,A973)</f>
        <v>09HB3313651</v>
      </c>
      <c r="AT973" s="10" t="e">
        <f>VLOOKUP(AS973,[1]Hoja3!$B$2:$AO$841,38,FALSE)</f>
        <v>#N/A</v>
      </c>
      <c r="AU973" s="9" t="e">
        <f>IF(AR973&gt;AQ973,1,0)</f>
        <v>#N/A</v>
      </c>
    </row>
    <row r="974" spans="1:48" x14ac:dyDescent="0.25">
      <c r="A974" t="s">
        <v>803</v>
      </c>
      <c r="B974">
        <v>2019</v>
      </c>
      <c r="C974" t="s">
        <v>37</v>
      </c>
      <c r="D974" t="s">
        <v>38</v>
      </c>
      <c r="E974">
        <v>23</v>
      </c>
      <c r="F974" t="s">
        <v>44</v>
      </c>
      <c r="G974">
        <v>0</v>
      </c>
      <c r="I974" t="s">
        <v>33</v>
      </c>
      <c r="J974" t="s">
        <v>33</v>
      </c>
      <c r="K974" t="s">
        <v>33</v>
      </c>
      <c r="L974" t="s">
        <v>33</v>
      </c>
      <c r="M974" t="s">
        <v>33</v>
      </c>
      <c r="N974" t="s">
        <v>33</v>
      </c>
      <c r="O974" t="s">
        <v>33</v>
      </c>
      <c r="P974" t="s">
        <v>33</v>
      </c>
      <c r="R974" t="s">
        <v>33</v>
      </c>
      <c r="S974" t="s">
        <v>33</v>
      </c>
      <c r="U974" t="s">
        <v>34</v>
      </c>
      <c r="V974" t="s">
        <v>50</v>
      </c>
      <c r="W974">
        <v>2019</v>
      </c>
      <c r="X974" t="s">
        <v>37</v>
      </c>
      <c r="Y974" t="s">
        <v>38</v>
      </c>
      <c r="Z974">
        <v>25</v>
      </c>
      <c r="AA974" t="s">
        <v>33</v>
      </c>
      <c r="AB974">
        <v>18</v>
      </c>
      <c r="AC974">
        <v>0</v>
      </c>
      <c r="AD974">
        <v>0</v>
      </c>
      <c r="AE974">
        <v>0</v>
      </c>
      <c r="AF974" s="10" t="e">
        <f>VLOOKUP(AS974,[1]Hoja3!$B$2:$AO$841,17,FALSE)</f>
        <v>#N/A</v>
      </c>
      <c r="AG974" s="10" t="e">
        <f>VLOOKUP(AS974,[1]Hoja3!$B$2:$AO$841,23,FALSE)</f>
        <v>#N/A</v>
      </c>
      <c r="AH974" s="10" t="e">
        <f>VLOOKUP(AS974,[1]Hoja3!$B$2:$AO$841,28,FALSE)</f>
        <v>#N/A</v>
      </c>
      <c r="AI974" s="10" t="e">
        <f>VLOOKUP(AS974,[1]Hoja3!$B$2:$AO$841,19,FALSE)</f>
        <v>#N/A</v>
      </c>
      <c r="AJ974" s="10"/>
      <c r="AK974">
        <f>IF(AE974=AY974,1,0)</f>
        <v>1</v>
      </c>
      <c r="AL974" t="e">
        <f>IF(AB974=AF974,1,0)</f>
        <v>#N/A</v>
      </c>
      <c r="AM974" t="e">
        <f>IF(AC974=AG974,1,0)</f>
        <v>#N/A</v>
      </c>
      <c r="AN974" t="e">
        <f>IF(AD974=AH974,1,0)</f>
        <v>#N/A</v>
      </c>
      <c r="AO974" t="e">
        <f>IF(H974=AI974,1,0)</f>
        <v>#N/A</v>
      </c>
      <c r="AQ974" s="8">
        <f>COUNTIF($A$2:$A$1228,A974)</f>
        <v>2</v>
      </c>
      <c r="AR974" t="e">
        <f>VLOOKUP(A974,[1]Hoja3!$C$2:$AO$841,39,FALSE)</f>
        <v>#N/A</v>
      </c>
      <c r="AS974" t="str">
        <f>A974 &amp; COUNTIF(A$2:A974,A974)</f>
        <v>09HB3318282</v>
      </c>
      <c r="AT974" s="10" t="e">
        <f>VLOOKUP(AS974,[1]Hoja3!$B$2:$AO$841,38,FALSE)</f>
        <v>#N/A</v>
      </c>
      <c r="AU974" s="9" t="e">
        <f>IF(AR974&gt;AQ974,1,0)</f>
        <v>#N/A</v>
      </c>
    </row>
    <row r="975" spans="1:48" x14ac:dyDescent="0.25">
      <c r="A975" t="s">
        <v>353</v>
      </c>
      <c r="B975">
        <v>2019</v>
      </c>
      <c r="C975" t="s">
        <v>37</v>
      </c>
      <c r="D975" t="s">
        <v>38</v>
      </c>
      <c r="E975">
        <v>23</v>
      </c>
      <c r="F975" t="s">
        <v>40</v>
      </c>
      <c r="G975">
        <v>0</v>
      </c>
      <c r="H975" t="s">
        <v>64</v>
      </c>
      <c r="I975">
        <v>655</v>
      </c>
      <c r="J975">
        <v>1365</v>
      </c>
      <c r="K975">
        <v>0</v>
      </c>
      <c r="L975">
        <v>0</v>
      </c>
      <c r="M975">
        <v>0.6</v>
      </c>
      <c r="N975">
        <v>0.8</v>
      </c>
      <c r="O975">
        <v>1.05</v>
      </c>
      <c r="P975">
        <v>1.1000000000000001</v>
      </c>
      <c r="Q975" t="s">
        <v>46</v>
      </c>
      <c r="R975">
        <v>5</v>
      </c>
      <c r="S975">
        <v>9</v>
      </c>
      <c r="T975" t="s">
        <v>47</v>
      </c>
      <c r="U975" t="s">
        <v>64</v>
      </c>
      <c r="V975" t="s">
        <v>55</v>
      </c>
      <c r="W975">
        <v>2019</v>
      </c>
      <c r="X975" t="s">
        <v>37</v>
      </c>
      <c r="Y975" t="s">
        <v>38</v>
      </c>
      <c r="Z975">
        <v>23</v>
      </c>
      <c r="AA975">
        <v>0</v>
      </c>
      <c r="AB975">
        <v>12</v>
      </c>
      <c r="AC975">
        <v>0.6</v>
      </c>
      <c r="AD975">
        <v>0</v>
      </c>
      <c r="AE975">
        <v>819</v>
      </c>
      <c r="AF975" s="10" t="str">
        <f>VLOOKUP(AS975,[1]Hoja3!$B$2:$AO$841,17,FALSE)</f>
        <v xml:space="preserve">  </v>
      </c>
      <c r="AG975" s="10">
        <f>VLOOKUP(AS975,[1]Hoja3!$B$2:$AO$841,23,FALSE)</f>
        <v>1</v>
      </c>
      <c r="AH975" s="10">
        <f>VLOOKUP(AS975,[1]Hoja3!$B$2:$AO$841,28,FALSE)</f>
        <v>1</v>
      </c>
      <c r="AI975" s="10" t="str">
        <f>VLOOKUP(AS975,[1]Hoja3!$B$2:$AO$841,19,FALSE)</f>
        <v>A3 Office Color Laser MFPs</v>
      </c>
      <c r="AJ975" s="10">
        <f>VLOOKUP(AS975,[1]Hoja3!$B$2:$AO$841,15,FALSE)</f>
        <v>0</v>
      </c>
      <c r="AK975">
        <f>IF(AE975=AY975,1,0)</f>
        <v>0</v>
      </c>
      <c r="AL975">
        <f>IF(AB975=AF975,1,0)</f>
        <v>0</v>
      </c>
      <c r="AM975">
        <f>IF(AC975=AG975,1,0)</f>
        <v>0</v>
      </c>
      <c r="AN975">
        <f>IF(AD975=AH975,1,0)</f>
        <v>0</v>
      </c>
      <c r="AO975">
        <f>IF(H975=AI975,1,0)</f>
        <v>1</v>
      </c>
      <c r="AP975">
        <f>IF(AJ975=AA975,1,0)</f>
        <v>1</v>
      </c>
      <c r="AQ975" s="8">
        <f>COUNTIF($A$2:$A$1228,A975)</f>
        <v>2</v>
      </c>
      <c r="AR975">
        <f>VLOOKUP(A975,[1]Hoja3!$C$2:$AO$841,39,FALSE)</f>
        <v>2</v>
      </c>
      <c r="AS975" t="str">
        <f>A975 &amp; COUNTIF(A$2:A975,A975)</f>
        <v>0LX58223812</v>
      </c>
      <c r="AT975" s="10">
        <f>VLOOKUP(AS975,[1]Hoja3!$B$2:$AO$841,38,FALSE)</f>
        <v>1365</v>
      </c>
      <c r="AU975" s="9">
        <f>IF(AR975&gt;AQ975,1,0)</f>
        <v>0</v>
      </c>
      <c r="AV975">
        <f>IF(P975="NA",2,IF(OR(F975="INSTALACION NUEVA",F975="Mantenimiento preventivo"),3,IF(AND(AB975&lt;AF975,AK975&lt;&gt;1),4,IF(AT975&gt;AE975,1,0))))</f>
        <v>4</v>
      </c>
    </row>
    <row r="976" spans="1:48" x14ac:dyDescent="0.25">
      <c r="A976" t="s">
        <v>503</v>
      </c>
      <c r="B976">
        <v>2019</v>
      </c>
      <c r="C976" t="s">
        <v>37</v>
      </c>
      <c r="D976" t="s">
        <v>38</v>
      </c>
      <c r="E976">
        <v>23</v>
      </c>
      <c r="F976" t="s">
        <v>40</v>
      </c>
      <c r="G976">
        <v>0</v>
      </c>
      <c r="H976" t="s">
        <v>34</v>
      </c>
      <c r="I976">
        <v>468</v>
      </c>
      <c r="J976">
        <v>715</v>
      </c>
      <c r="K976">
        <v>0</v>
      </c>
      <c r="L976">
        <v>0</v>
      </c>
      <c r="M976">
        <v>0</v>
      </c>
      <c r="N976">
        <v>0.6</v>
      </c>
      <c r="O976">
        <v>0.8</v>
      </c>
      <c r="P976">
        <v>1.05</v>
      </c>
      <c r="Q976" t="s">
        <v>46</v>
      </c>
      <c r="R976">
        <v>5</v>
      </c>
      <c r="S976">
        <v>9</v>
      </c>
      <c r="T976" t="s">
        <v>47</v>
      </c>
      <c r="U976" t="s">
        <v>34</v>
      </c>
      <c r="V976" t="s">
        <v>55</v>
      </c>
      <c r="W976">
        <v>2019</v>
      </c>
      <c r="X976" t="s">
        <v>37</v>
      </c>
      <c r="Y976" t="s">
        <v>38</v>
      </c>
      <c r="Z976">
        <v>23</v>
      </c>
      <c r="AA976">
        <v>0</v>
      </c>
      <c r="AB976">
        <v>0</v>
      </c>
      <c r="AC976">
        <v>1.05</v>
      </c>
      <c r="AD976">
        <v>0</v>
      </c>
      <c r="AE976">
        <v>750.75</v>
      </c>
      <c r="AF976" s="10" t="e">
        <f>VLOOKUP(AS976,[1]Hoja3!$B$2:$AO$841,17,FALSE)</f>
        <v>#N/A</v>
      </c>
      <c r="AG976" s="10" t="e">
        <f>VLOOKUP(AS976,[1]Hoja3!$B$2:$AO$841,23,FALSE)</f>
        <v>#N/A</v>
      </c>
      <c r="AH976" s="10" t="e">
        <f>VLOOKUP(AS976,[1]Hoja3!$B$2:$AO$841,28,FALSE)</f>
        <v>#N/A</v>
      </c>
      <c r="AI976" s="10" t="e">
        <f>VLOOKUP(AS976,[1]Hoja3!$B$2:$AO$841,19,FALSE)</f>
        <v>#N/A</v>
      </c>
      <c r="AJ976" s="10"/>
      <c r="AK976">
        <f>IF(AE976=AY976,1,0)</f>
        <v>0</v>
      </c>
      <c r="AL976" t="e">
        <f>IF(AB976=AF976,1,0)</f>
        <v>#N/A</v>
      </c>
      <c r="AM976" t="e">
        <f>IF(AC976=AG976,1,0)</f>
        <v>#N/A</v>
      </c>
      <c r="AN976" t="e">
        <f>IF(AD976=AH976,1,0)</f>
        <v>#N/A</v>
      </c>
      <c r="AO976" t="e">
        <f>IF(H976=AI976,1,0)</f>
        <v>#N/A</v>
      </c>
      <c r="AQ976" s="8">
        <f>COUNTIF($A$2:$A$1228,A976)</f>
        <v>2</v>
      </c>
      <c r="AR976">
        <f>VLOOKUP(A976,[1]Hoja3!$C$2:$AO$841,39,FALSE)</f>
        <v>1</v>
      </c>
      <c r="AS976" t="str">
        <f>A976 &amp; COUNTIF(A$2:A976,A976)</f>
        <v>0BB15641122</v>
      </c>
      <c r="AT976" s="10" t="e">
        <f>VLOOKUP(AS976,[1]Hoja3!$B$2:$AO$841,38,FALSE)</f>
        <v>#N/A</v>
      </c>
      <c r="AU976" s="9">
        <f>IF(AR976&gt;AQ976,1,0)</f>
        <v>0</v>
      </c>
    </row>
    <row r="977" spans="1:48" x14ac:dyDescent="0.25">
      <c r="A977" t="s">
        <v>579</v>
      </c>
      <c r="B977">
        <v>2019</v>
      </c>
      <c r="C977" t="s">
        <v>37</v>
      </c>
      <c r="D977" t="s">
        <v>38</v>
      </c>
      <c r="E977">
        <v>23</v>
      </c>
      <c r="F977" t="s">
        <v>40</v>
      </c>
      <c r="G977">
        <v>0</v>
      </c>
      <c r="H977" t="s">
        <v>116</v>
      </c>
      <c r="I977">
        <v>655</v>
      </c>
      <c r="J977">
        <v>1365</v>
      </c>
      <c r="K977">
        <v>0</v>
      </c>
      <c r="L977">
        <v>0</v>
      </c>
      <c r="M977">
        <v>0.6</v>
      </c>
      <c r="N977">
        <v>0.8</v>
      </c>
      <c r="O977">
        <v>1.05</v>
      </c>
      <c r="P977">
        <v>1.1000000000000001</v>
      </c>
      <c r="Q977" t="s">
        <v>46</v>
      </c>
      <c r="R977">
        <v>5</v>
      </c>
      <c r="S977">
        <v>9</v>
      </c>
      <c r="T977" t="s">
        <v>47</v>
      </c>
      <c r="U977" t="s">
        <v>58</v>
      </c>
      <c r="V977" t="s">
        <v>55</v>
      </c>
      <c r="W977">
        <v>2019</v>
      </c>
      <c r="X977" t="s">
        <v>37</v>
      </c>
      <c r="Y977" t="s">
        <v>38</v>
      </c>
      <c r="Z977">
        <v>23</v>
      </c>
      <c r="AA977">
        <v>0</v>
      </c>
      <c r="AB977">
        <v>104</v>
      </c>
      <c r="AC977">
        <v>1.1000000000000001</v>
      </c>
      <c r="AD977">
        <v>0</v>
      </c>
      <c r="AE977">
        <v>1501.5</v>
      </c>
      <c r="AF977" s="10">
        <f>VLOOKUP(AS977,[1]Hoja3!$B$2:$AO$841,17,FALSE)</f>
        <v>104</v>
      </c>
      <c r="AG977" s="10">
        <f>VLOOKUP(AS977,[1]Hoja3!$B$2:$AO$841,23,FALSE)</f>
        <v>1.1000000000000001</v>
      </c>
      <c r="AH977" s="10">
        <f>VLOOKUP(AS977,[1]Hoja3!$B$2:$AO$841,28,FALSE)</f>
        <v>0</v>
      </c>
      <c r="AI977" s="10" t="str">
        <f>VLOOKUP(AS977,[1]Hoja3!$B$2:$AO$841,19,FALSE)</f>
        <v>Office Digital</v>
      </c>
      <c r="AJ977" s="10">
        <f>VLOOKUP(AS977,[1]Hoja3!$B$2:$AO$841,15,FALSE)</f>
        <v>0</v>
      </c>
      <c r="AK977">
        <f>IF(AE977=AY977,1,0)</f>
        <v>0</v>
      </c>
      <c r="AL977">
        <f>IF(AB977=AF977,1,0)</f>
        <v>1</v>
      </c>
      <c r="AM977">
        <f>IF(AC977=AG977,1,0)</f>
        <v>1</v>
      </c>
      <c r="AN977">
        <f>IF(AD977=AH977,1,0)</f>
        <v>1</v>
      </c>
      <c r="AO977">
        <f>IF(H977=AI977,1,0)</f>
        <v>1</v>
      </c>
      <c r="AP977">
        <f>IF(AJ977=AA977,1,0)</f>
        <v>1</v>
      </c>
      <c r="AQ977" s="8">
        <f>COUNTIF($A$2:$A$1228,A977)</f>
        <v>1</v>
      </c>
      <c r="AR977">
        <f>VLOOKUP(A977,[1]Hoja3!$C$2:$AO$841,39,FALSE)</f>
        <v>1</v>
      </c>
      <c r="AS977" t="str">
        <f>A977 &amp; COUNTIF(A$2:A977,A977)</f>
        <v>0X763732021</v>
      </c>
      <c r="AT977" s="10">
        <f>VLOOKUP(AS977,[1]Hoja3!$B$2:$AO$841,38,FALSE)</f>
        <v>1501.5000000000002</v>
      </c>
      <c r="AU977" s="9">
        <f>IF(AR977&gt;AQ977,1,0)</f>
        <v>0</v>
      </c>
      <c r="AV977">
        <f>IF(P977="NA",2,IF(OR(F977="INSTALACION NUEVA",F977="Mantenimiento preventivo"),3,IF(AND(AB977&lt;AF977,AK977&lt;&gt;1),4,IF(AT977&gt;AE977,1,0))))</f>
        <v>0</v>
      </c>
    </row>
    <row r="978" spans="1:48" x14ac:dyDescent="0.25">
      <c r="A978" t="s">
        <v>574</v>
      </c>
      <c r="B978">
        <v>2019</v>
      </c>
      <c r="C978" t="s">
        <v>37</v>
      </c>
      <c r="D978" t="s">
        <v>38</v>
      </c>
      <c r="E978">
        <v>23</v>
      </c>
      <c r="F978" t="s">
        <v>44</v>
      </c>
      <c r="G978">
        <v>0</v>
      </c>
      <c r="I978" t="s">
        <v>33</v>
      </c>
      <c r="J978" t="s">
        <v>33</v>
      </c>
      <c r="K978" t="s">
        <v>33</v>
      </c>
      <c r="L978" t="s">
        <v>33</v>
      </c>
      <c r="M978" t="s">
        <v>33</v>
      </c>
      <c r="N978" t="s">
        <v>33</v>
      </c>
      <c r="O978" t="s">
        <v>33</v>
      </c>
      <c r="P978" t="s">
        <v>33</v>
      </c>
      <c r="R978" t="s">
        <v>33</v>
      </c>
      <c r="S978" t="s">
        <v>33</v>
      </c>
      <c r="U978" t="s">
        <v>71</v>
      </c>
      <c r="V978" t="s">
        <v>61</v>
      </c>
      <c r="W978">
        <v>2019</v>
      </c>
      <c r="X978" t="s">
        <v>37</v>
      </c>
      <c r="Y978" t="s">
        <v>38</v>
      </c>
      <c r="Z978">
        <v>23</v>
      </c>
      <c r="AA978" t="s">
        <v>33</v>
      </c>
      <c r="AB978">
        <v>33</v>
      </c>
      <c r="AC978">
        <v>0</v>
      </c>
      <c r="AD978">
        <v>0</v>
      </c>
      <c r="AE978">
        <v>0</v>
      </c>
      <c r="AF978" s="10" t="e">
        <f>VLOOKUP(AS978,[1]Hoja3!$B$2:$AO$841,17,FALSE)</f>
        <v>#N/A</v>
      </c>
      <c r="AG978" s="10" t="e">
        <f>VLOOKUP(AS978,[1]Hoja3!$B$2:$AO$841,23,FALSE)</f>
        <v>#N/A</v>
      </c>
      <c r="AH978" s="10" t="e">
        <f>VLOOKUP(AS978,[1]Hoja3!$B$2:$AO$841,28,FALSE)</f>
        <v>#N/A</v>
      </c>
      <c r="AI978" s="10" t="e">
        <f>VLOOKUP(AS978,[1]Hoja3!$B$2:$AO$841,19,FALSE)</f>
        <v>#N/A</v>
      </c>
      <c r="AJ978" s="10"/>
      <c r="AK978">
        <f>IF(AE978=AY978,1,0)</f>
        <v>1</v>
      </c>
      <c r="AL978" t="e">
        <f>IF(AB978=AF978,1,0)</f>
        <v>#N/A</v>
      </c>
      <c r="AM978" t="e">
        <f>IF(AC978=AG978,1,0)</f>
        <v>#N/A</v>
      </c>
      <c r="AN978" t="e">
        <f>IF(AD978=AH978,1,0)</f>
        <v>#N/A</v>
      </c>
      <c r="AO978" t="e">
        <f>IF(H978=AI978,1,0)</f>
        <v>#N/A</v>
      </c>
      <c r="AQ978" s="8">
        <f>COUNTIF($A$2:$A$1228,A978)</f>
        <v>1</v>
      </c>
      <c r="AR978" t="e">
        <f>VLOOKUP(A978,[1]Hoja3!$C$2:$AO$841,39,FALSE)</f>
        <v>#N/A</v>
      </c>
      <c r="AS978" t="str">
        <f>A978 &amp; COUNTIF(A$2:A978,A978)</f>
        <v>0D6X4709181</v>
      </c>
      <c r="AT978" s="10" t="e">
        <f>VLOOKUP(AS978,[1]Hoja3!$B$2:$AO$841,38,FALSE)</f>
        <v>#N/A</v>
      </c>
      <c r="AU978" s="9" t="e">
        <f>IF(AR978&gt;AQ978,1,0)</f>
        <v>#N/A</v>
      </c>
    </row>
    <row r="979" spans="1:48" x14ac:dyDescent="0.25">
      <c r="A979" t="s">
        <v>575</v>
      </c>
      <c r="B979">
        <v>2019</v>
      </c>
      <c r="C979" t="s">
        <v>37</v>
      </c>
      <c r="D979" t="s">
        <v>38</v>
      </c>
      <c r="E979">
        <v>23</v>
      </c>
      <c r="F979" t="s">
        <v>40</v>
      </c>
      <c r="G979">
        <v>2.8</v>
      </c>
      <c r="H979" t="s">
        <v>58</v>
      </c>
      <c r="I979">
        <v>655</v>
      </c>
      <c r="J979">
        <v>1365</v>
      </c>
      <c r="K979">
        <v>0</v>
      </c>
      <c r="L979">
        <v>0</v>
      </c>
      <c r="M979">
        <v>0.6</v>
      </c>
      <c r="N979">
        <v>0.8</v>
      </c>
      <c r="O979">
        <v>1.05</v>
      </c>
      <c r="P979">
        <v>1.1000000000000001</v>
      </c>
      <c r="Q979" t="s">
        <v>46</v>
      </c>
      <c r="R979">
        <v>5</v>
      </c>
      <c r="S979">
        <v>9</v>
      </c>
      <c r="T979" t="s">
        <v>47</v>
      </c>
      <c r="U979" t="s">
        <v>58</v>
      </c>
      <c r="V979" t="s">
        <v>42</v>
      </c>
      <c r="W979">
        <v>2019</v>
      </c>
      <c r="X979" t="s">
        <v>37</v>
      </c>
      <c r="Y979" t="s">
        <v>38</v>
      </c>
      <c r="Z979">
        <v>23</v>
      </c>
      <c r="AA979">
        <v>0</v>
      </c>
      <c r="AB979">
        <v>32</v>
      </c>
      <c r="AC979">
        <v>1.05</v>
      </c>
      <c r="AD979">
        <v>0.56000000000000005</v>
      </c>
      <c r="AE979">
        <v>1433.25</v>
      </c>
      <c r="AF979" s="10">
        <f>VLOOKUP(AS979,[1]Hoja3!$B$2:$AO$841,17,FALSE)</f>
        <v>32</v>
      </c>
      <c r="AG979" s="10">
        <f>VLOOKUP(AS979,[1]Hoja3!$B$2:$AO$841,23,FALSE)</f>
        <v>1.05</v>
      </c>
      <c r="AH979" s="10">
        <f>VLOOKUP(AS979,[1]Hoja3!$B$2:$AO$841,28,FALSE)</f>
        <v>0.58600000000000008</v>
      </c>
      <c r="AI979" s="10" t="str">
        <f>VLOOKUP(AS979,[1]Hoja3!$B$2:$AO$841,19,FALSE)</f>
        <v>Departmental Digital</v>
      </c>
      <c r="AJ979" s="10">
        <f>VLOOKUP(AS979,[1]Hoja3!$B$2:$AO$841,15,FALSE)</f>
        <v>0</v>
      </c>
      <c r="AK979">
        <f>IF(AE979=AY979,1,0)</f>
        <v>0</v>
      </c>
      <c r="AL979">
        <f>IF(AB979=AF979,1,0)</f>
        <v>1</v>
      </c>
      <c r="AM979">
        <f>IF(AC979=AG979,1,0)</f>
        <v>1</v>
      </c>
      <c r="AN979">
        <f>IF(AD979=AH979,1,0)</f>
        <v>0</v>
      </c>
      <c r="AO979">
        <f>IF(H979=AI979,1,0)</f>
        <v>1</v>
      </c>
      <c r="AP979">
        <f>IF(AJ979=AA979,1,0)</f>
        <v>1</v>
      </c>
      <c r="AQ979" s="8">
        <f>COUNTIF($A$2:$A$1228,A979)</f>
        <v>1</v>
      </c>
      <c r="AR979">
        <f>VLOOKUP(A979,[1]Hoja3!$C$2:$AO$841,39,FALSE)</f>
        <v>1</v>
      </c>
      <c r="AS979" t="str">
        <f>A979 &amp; COUNTIF(A$2:A979,A979)</f>
        <v>0EX92930871</v>
      </c>
      <c r="AT979" s="10">
        <f>VLOOKUP(AS979,[1]Hoja3!$B$2:$AO$841,38,FALSE)</f>
        <v>1433.25</v>
      </c>
      <c r="AU979" s="9">
        <f>IF(AR979&gt;AQ979,1,0)</f>
        <v>0</v>
      </c>
      <c r="AV979">
        <f>IF(P979="NA",2,IF(OR(F979="INSTALACION NUEVA",F979="Mantenimiento preventivo"),3,IF(AND(AB979&lt;AF979,AK979&lt;&gt;1),4,IF(AT979&gt;AE979,1,0))))</f>
        <v>0</v>
      </c>
    </row>
    <row r="980" spans="1:48" x14ac:dyDescent="0.25">
      <c r="A980" t="s">
        <v>788</v>
      </c>
      <c r="B980">
        <v>2019</v>
      </c>
      <c r="C980" t="s">
        <v>37</v>
      </c>
      <c r="D980" t="s">
        <v>38</v>
      </c>
      <c r="E980">
        <v>23</v>
      </c>
      <c r="F980" t="s">
        <v>44</v>
      </c>
      <c r="G980">
        <v>0</v>
      </c>
      <c r="H980" t="s">
        <v>34</v>
      </c>
      <c r="I980">
        <v>468</v>
      </c>
      <c r="J980">
        <v>715</v>
      </c>
      <c r="K980">
        <v>0</v>
      </c>
      <c r="L980">
        <v>0</v>
      </c>
      <c r="M980">
        <v>0</v>
      </c>
      <c r="N980">
        <v>0.6</v>
      </c>
      <c r="O980">
        <v>0.8</v>
      </c>
      <c r="P980">
        <v>1.05</v>
      </c>
      <c r="Q980" t="s">
        <v>46</v>
      </c>
      <c r="R980">
        <v>5</v>
      </c>
      <c r="S980">
        <v>9</v>
      </c>
      <c r="T980" t="s">
        <v>47</v>
      </c>
      <c r="U980" t="s">
        <v>34</v>
      </c>
      <c r="V980" t="s">
        <v>50</v>
      </c>
      <c r="W980">
        <v>2019</v>
      </c>
      <c r="X980" t="s">
        <v>37</v>
      </c>
      <c r="Y980" t="s">
        <v>38</v>
      </c>
      <c r="Z980">
        <v>29</v>
      </c>
      <c r="AA980">
        <v>1</v>
      </c>
      <c r="AB980">
        <v>19</v>
      </c>
      <c r="AC980">
        <v>0</v>
      </c>
      <c r="AD980">
        <v>0</v>
      </c>
      <c r="AE980">
        <v>0</v>
      </c>
      <c r="AF980" s="10" t="e">
        <f>VLOOKUP(AS980,[1]Hoja3!$B$2:$AO$841,17,FALSE)</f>
        <v>#N/A</v>
      </c>
      <c r="AG980" s="10" t="e">
        <f>VLOOKUP(AS980,[1]Hoja3!$B$2:$AO$841,23,FALSE)</f>
        <v>#N/A</v>
      </c>
      <c r="AH980" s="10" t="e">
        <f>VLOOKUP(AS980,[1]Hoja3!$B$2:$AO$841,28,FALSE)</f>
        <v>#N/A</v>
      </c>
      <c r="AI980" s="10" t="e">
        <f>VLOOKUP(AS980,[1]Hoja3!$B$2:$AO$841,19,FALSE)</f>
        <v>#N/A</v>
      </c>
      <c r="AJ980" s="10"/>
      <c r="AK980">
        <f>IF(AE980=AY980,1,0)</f>
        <v>1</v>
      </c>
      <c r="AL980" t="e">
        <f>IF(AB980=AF980,1,0)</f>
        <v>#N/A</v>
      </c>
      <c r="AM980" t="e">
        <f>IF(AC980=AG980,1,0)</f>
        <v>#N/A</v>
      </c>
      <c r="AN980" t="e">
        <f>IF(AD980=AH980,1,0)</f>
        <v>#N/A</v>
      </c>
      <c r="AO980" t="e">
        <f>IF(H980=AI980,1,0)</f>
        <v>#N/A</v>
      </c>
      <c r="AQ980" s="8">
        <f>COUNTIF($A$2:$A$1228,A980)</f>
        <v>2</v>
      </c>
      <c r="AR980" t="e">
        <f>VLOOKUP(A980,[1]Hoja3!$C$2:$AO$841,39,FALSE)</f>
        <v>#N/A</v>
      </c>
      <c r="AS980" t="str">
        <f>A980 &amp; COUNTIF(A$2:A980,A980)</f>
        <v>09HB3315482</v>
      </c>
      <c r="AT980" s="10" t="e">
        <f>VLOOKUP(AS980,[1]Hoja3!$B$2:$AO$841,38,FALSE)</f>
        <v>#N/A</v>
      </c>
      <c r="AU980" s="9" t="e">
        <f>IF(AR980&gt;AQ980,1,0)</f>
        <v>#N/A</v>
      </c>
    </row>
    <row r="981" spans="1:48" x14ac:dyDescent="0.25">
      <c r="A981" t="s">
        <v>744</v>
      </c>
      <c r="B981">
        <v>2019</v>
      </c>
      <c r="C981" t="s">
        <v>37</v>
      </c>
      <c r="D981" t="s">
        <v>38</v>
      </c>
      <c r="E981">
        <v>23</v>
      </c>
      <c r="F981" t="s">
        <v>44</v>
      </c>
      <c r="G981">
        <v>0</v>
      </c>
      <c r="H981" t="s">
        <v>116</v>
      </c>
      <c r="I981">
        <v>655</v>
      </c>
      <c r="J981">
        <v>1365</v>
      </c>
      <c r="K981">
        <v>0</v>
      </c>
      <c r="L981">
        <v>0</v>
      </c>
      <c r="M981">
        <v>0.6</v>
      </c>
      <c r="N981">
        <v>0.8</v>
      </c>
      <c r="O981">
        <v>1.05</v>
      </c>
      <c r="P981">
        <v>1.1000000000000001</v>
      </c>
      <c r="Q981" t="s">
        <v>46</v>
      </c>
      <c r="R981">
        <v>5</v>
      </c>
      <c r="S981">
        <v>9</v>
      </c>
      <c r="T981" t="s">
        <v>47</v>
      </c>
      <c r="U981" t="s">
        <v>45</v>
      </c>
      <c r="V981" t="s">
        <v>50</v>
      </c>
      <c r="W981">
        <v>2019</v>
      </c>
      <c r="X981" t="s">
        <v>37</v>
      </c>
      <c r="Y981" t="s">
        <v>38</v>
      </c>
      <c r="Z981">
        <v>29</v>
      </c>
      <c r="AA981">
        <v>1</v>
      </c>
      <c r="AB981">
        <v>19</v>
      </c>
      <c r="AC981">
        <v>0</v>
      </c>
      <c r="AD981">
        <v>0</v>
      </c>
      <c r="AE981">
        <v>0</v>
      </c>
      <c r="AF981" s="10" t="e">
        <f>VLOOKUP(AS981,[1]Hoja3!$B$2:$AO$841,17,FALSE)</f>
        <v>#N/A</v>
      </c>
      <c r="AG981" s="10" t="e">
        <f>VLOOKUP(AS981,[1]Hoja3!$B$2:$AO$841,23,FALSE)</f>
        <v>#N/A</v>
      </c>
      <c r="AH981" s="10" t="e">
        <f>VLOOKUP(AS981,[1]Hoja3!$B$2:$AO$841,28,FALSE)</f>
        <v>#N/A</v>
      </c>
      <c r="AI981" s="10" t="e">
        <f>VLOOKUP(AS981,[1]Hoja3!$B$2:$AO$841,19,FALSE)</f>
        <v>#N/A</v>
      </c>
      <c r="AJ981" s="10"/>
      <c r="AK981">
        <f>IF(AE981=AY981,1,0)</f>
        <v>1</v>
      </c>
      <c r="AL981" t="e">
        <f>IF(AB981=AF981,1,0)</f>
        <v>#N/A</v>
      </c>
      <c r="AM981" t="e">
        <f>IF(AC981=AG981,1,0)</f>
        <v>#N/A</v>
      </c>
      <c r="AN981" t="e">
        <f>IF(AD981=AH981,1,0)</f>
        <v>#N/A</v>
      </c>
      <c r="AO981" t="e">
        <f>IF(H981=AI981,1,0)</f>
        <v>#N/A</v>
      </c>
      <c r="AQ981" s="8">
        <f>COUNTIF($A$2:$A$1228,A981)</f>
        <v>2</v>
      </c>
      <c r="AR981" t="e">
        <f>VLOOKUP(A981,[1]Hoja3!$C$2:$AO$841,39,FALSE)</f>
        <v>#N/A</v>
      </c>
      <c r="AS981" t="str">
        <f>A981 &amp; COUNTIF(A$2:A981,A981)</f>
        <v>0Y4X8490172</v>
      </c>
      <c r="AT981" s="10" t="e">
        <f>VLOOKUP(AS981,[1]Hoja3!$B$2:$AO$841,38,FALSE)</f>
        <v>#N/A</v>
      </c>
      <c r="AU981" s="9" t="e">
        <f>IF(AR981&gt;AQ981,1,0)</f>
        <v>#N/A</v>
      </c>
    </row>
    <row r="982" spans="1:48" x14ac:dyDescent="0.25">
      <c r="A982" t="s">
        <v>508</v>
      </c>
      <c r="B982">
        <v>2019</v>
      </c>
      <c r="C982" t="s">
        <v>37</v>
      </c>
      <c r="D982" t="s">
        <v>38</v>
      </c>
      <c r="E982">
        <v>23</v>
      </c>
      <c r="F982" t="s">
        <v>40</v>
      </c>
      <c r="G982">
        <v>3.4166669999999999</v>
      </c>
      <c r="H982" t="s">
        <v>58</v>
      </c>
      <c r="I982">
        <v>655</v>
      </c>
      <c r="J982">
        <v>1365</v>
      </c>
      <c r="K982">
        <v>0</v>
      </c>
      <c r="L982">
        <v>0</v>
      </c>
      <c r="M982">
        <v>0.6</v>
      </c>
      <c r="N982">
        <v>0.8</v>
      </c>
      <c r="O982">
        <v>1.05</v>
      </c>
      <c r="P982">
        <v>1.1000000000000001</v>
      </c>
      <c r="Q982" t="s">
        <v>46</v>
      </c>
      <c r="R982">
        <v>5</v>
      </c>
      <c r="S982">
        <v>9</v>
      </c>
      <c r="T982" t="s">
        <v>47</v>
      </c>
      <c r="U982" t="s">
        <v>58</v>
      </c>
      <c r="V982" t="s">
        <v>42</v>
      </c>
      <c r="W982">
        <v>2019</v>
      </c>
      <c r="X982" t="s">
        <v>37</v>
      </c>
      <c r="Y982" t="s">
        <v>38</v>
      </c>
      <c r="Z982">
        <v>23</v>
      </c>
      <c r="AA982">
        <v>0</v>
      </c>
      <c r="AB982">
        <v>7</v>
      </c>
      <c r="AC982">
        <v>0.6</v>
      </c>
      <c r="AD982">
        <v>0.68333339999999998</v>
      </c>
      <c r="AE982">
        <v>819</v>
      </c>
      <c r="AF982" s="10">
        <f>VLOOKUP(AS982,[1]Hoja3!$B$2:$AO$841,17,FALSE)</f>
        <v>7</v>
      </c>
      <c r="AG982" s="10">
        <f>VLOOKUP(AS982,[1]Hoja3!$B$2:$AO$841,23,FALSE)</f>
        <v>0.6</v>
      </c>
      <c r="AH982" s="10">
        <f>VLOOKUP(AS982,[1]Hoja3!$B$2:$AO$841,28,FALSE)</f>
        <v>0.71</v>
      </c>
      <c r="AI982" s="10" t="str">
        <f>VLOOKUP(AS982,[1]Hoja3!$B$2:$AO$841,19,FALSE)</f>
        <v>Departmental Digital</v>
      </c>
      <c r="AJ982" s="10">
        <f>VLOOKUP(AS982,[1]Hoja3!$B$2:$AO$841,15,FALSE)</f>
        <v>0</v>
      </c>
      <c r="AK982">
        <f>IF(AE982=AY982,1,0)</f>
        <v>0</v>
      </c>
      <c r="AL982">
        <f>IF(AB982=AF982,1,0)</f>
        <v>1</v>
      </c>
      <c r="AM982">
        <f>IF(AC982=AG982,1,0)</f>
        <v>1</v>
      </c>
      <c r="AN982">
        <f>IF(AD982=AH982,1,0)</f>
        <v>0</v>
      </c>
      <c r="AO982">
        <f>IF(H982=AI982,1,0)</f>
        <v>1</v>
      </c>
      <c r="AP982">
        <f>IF(AJ982=AA982,1,0)</f>
        <v>1</v>
      </c>
      <c r="AQ982" s="8">
        <f>COUNTIF($A$2:$A$1228,A982)</f>
        <v>2</v>
      </c>
      <c r="AR982">
        <f>VLOOKUP(A982,[1]Hoja3!$C$2:$AO$841,39,FALSE)</f>
        <v>2</v>
      </c>
      <c r="AS982" t="str">
        <f>A982 &amp; COUNTIF(A$2:A982,A982)</f>
        <v>0EX92931212</v>
      </c>
      <c r="AT982" s="10">
        <f>VLOOKUP(AS982,[1]Hoja3!$B$2:$AO$841,38,FALSE)</f>
        <v>819</v>
      </c>
      <c r="AU982" s="9">
        <f>IF(AR982&gt;AQ982,1,0)</f>
        <v>0</v>
      </c>
      <c r="AV982">
        <f>IF(P982="NA",2,IF(OR(F982="INSTALACION NUEVA",F982="Mantenimiento preventivo"),3,IF(AND(AB982&lt;AF982,AK982&lt;&gt;1),4,IF(AT982&gt;AE982,1,0))))</f>
        <v>0</v>
      </c>
    </row>
    <row r="983" spans="1:48" x14ac:dyDescent="0.25">
      <c r="A983" t="s">
        <v>888</v>
      </c>
      <c r="B983">
        <v>2019</v>
      </c>
      <c r="C983" t="s">
        <v>37</v>
      </c>
      <c r="D983" t="s">
        <v>38</v>
      </c>
      <c r="E983">
        <v>23</v>
      </c>
      <c r="F983" t="s">
        <v>44</v>
      </c>
      <c r="G983">
        <v>0</v>
      </c>
      <c r="I983" t="s">
        <v>33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 t="s">
        <v>33</v>
      </c>
      <c r="P983" t="s">
        <v>33</v>
      </c>
      <c r="R983" t="s">
        <v>33</v>
      </c>
      <c r="S983" t="s">
        <v>33</v>
      </c>
      <c r="U983" t="s">
        <v>34</v>
      </c>
      <c r="V983" t="s">
        <v>50</v>
      </c>
      <c r="W983">
        <v>2019</v>
      </c>
      <c r="X983" t="s">
        <v>37</v>
      </c>
      <c r="Y983" t="s">
        <v>38</v>
      </c>
      <c r="Z983">
        <v>29</v>
      </c>
      <c r="AA983" t="s">
        <v>33</v>
      </c>
      <c r="AB983">
        <v>8</v>
      </c>
      <c r="AC983">
        <v>0</v>
      </c>
      <c r="AD983">
        <v>0</v>
      </c>
      <c r="AE983">
        <v>0</v>
      </c>
      <c r="AF983" s="10" t="e">
        <f>VLOOKUP(AS983,[1]Hoja3!$B$2:$AO$841,17,FALSE)</f>
        <v>#N/A</v>
      </c>
      <c r="AG983" s="10" t="e">
        <f>VLOOKUP(AS983,[1]Hoja3!$B$2:$AO$841,23,FALSE)</f>
        <v>#N/A</v>
      </c>
      <c r="AH983" s="10" t="e">
        <f>VLOOKUP(AS983,[1]Hoja3!$B$2:$AO$841,28,FALSE)</f>
        <v>#N/A</v>
      </c>
      <c r="AI983" s="10" t="e">
        <f>VLOOKUP(AS983,[1]Hoja3!$B$2:$AO$841,19,FALSE)</f>
        <v>#N/A</v>
      </c>
      <c r="AJ983" s="10"/>
      <c r="AK983">
        <f>IF(AE983=AY983,1,0)</f>
        <v>1</v>
      </c>
      <c r="AL983" t="e">
        <f>IF(AB983=AF983,1,0)</f>
        <v>#N/A</v>
      </c>
      <c r="AM983" t="e">
        <f>IF(AC983=AG983,1,0)</f>
        <v>#N/A</v>
      </c>
      <c r="AN983" t="e">
        <f>IF(AD983=AH983,1,0)</f>
        <v>#N/A</v>
      </c>
      <c r="AO983" t="e">
        <f>IF(H983=AI983,1,0)</f>
        <v>#N/A</v>
      </c>
      <c r="AQ983" s="8">
        <f>COUNTIF($A$2:$A$1228,A983)</f>
        <v>2</v>
      </c>
      <c r="AR983" t="e">
        <f>VLOOKUP(A983,[1]Hoja3!$C$2:$AO$841,39,FALSE)</f>
        <v>#N/A</v>
      </c>
      <c r="AS983" t="str">
        <f>A983 &amp; COUNTIF(A$2:A983,A983)</f>
        <v>09HB3338882</v>
      </c>
      <c r="AT983" s="10" t="e">
        <f>VLOOKUP(AS983,[1]Hoja3!$B$2:$AO$841,38,FALSE)</f>
        <v>#N/A</v>
      </c>
      <c r="AU983" s="9" t="e">
        <f>IF(AR983&gt;AQ983,1,0)</f>
        <v>#N/A</v>
      </c>
    </row>
    <row r="984" spans="1:48" x14ac:dyDescent="0.25">
      <c r="A984" t="s">
        <v>947</v>
      </c>
      <c r="B984">
        <v>2019</v>
      </c>
      <c r="C984" t="s">
        <v>37</v>
      </c>
      <c r="D984" t="s">
        <v>38</v>
      </c>
      <c r="E984">
        <v>23</v>
      </c>
      <c r="F984" t="s">
        <v>44</v>
      </c>
      <c r="G984">
        <v>0</v>
      </c>
      <c r="H984" t="s">
        <v>58</v>
      </c>
      <c r="I984">
        <v>655</v>
      </c>
      <c r="J984">
        <v>1365</v>
      </c>
      <c r="K984">
        <v>0</v>
      </c>
      <c r="L984">
        <v>0</v>
      </c>
      <c r="M984">
        <v>0.6</v>
      </c>
      <c r="N984">
        <v>0.8</v>
      </c>
      <c r="O984">
        <v>1.05</v>
      </c>
      <c r="P984">
        <v>1.1000000000000001</v>
      </c>
      <c r="Q984" t="s">
        <v>46</v>
      </c>
      <c r="R984">
        <v>5</v>
      </c>
      <c r="S984">
        <v>9</v>
      </c>
      <c r="T984" t="s">
        <v>47</v>
      </c>
      <c r="U984" t="s">
        <v>45</v>
      </c>
      <c r="V984" t="s">
        <v>50</v>
      </c>
      <c r="W984">
        <v>2019</v>
      </c>
      <c r="X984" t="s">
        <v>37</v>
      </c>
      <c r="Y984" t="s">
        <v>38</v>
      </c>
      <c r="Z984">
        <v>29</v>
      </c>
      <c r="AA984">
        <v>0</v>
      </c>
      <c r="AB984">
        <v>34</v>
      </c>
      <c r="AC984">
        <v>0</v>
      </c>
      <c r="AD984">
        <v>0</v>
      </c>
      <c r="AE984">
        <v>1365</v>
      </c>
      <c r="AF984" s="10" t="e">
        <f>VLOOKUP(AS984,[1]Hoja3!$B$2:$AO$841,17,FALSE)</f>
        <v>#N/A</v>
      </c>
      <c r="AG984" s="10" t="e">
        <f>VLOOKUP(AS984,[1]Hoja3!$B$2:$AO$841,23,FALSE)</f>
        <v>#N/A</v>
      </c>
      <c r="AH984" s="10" t="e">
        <f>VLOOKUP(AS984,[1]Hoja3!$B$2:$AO$841,28,FALSE)</f>
        <v>#N/A</v>
      </c>
      <c r="AI984" s="10" t="e">
        <f>VLOOKUP(AS984,[1]Hoja3!$B$2:$AO$841,19,FALSE)</f>
        <v>#N/A</v>
      </c>
      <c r="AJ984" s="10"/>
      <c r="AK984">
        <f>IF(AE984=AY984,1,0)</f>
        <v>0</v>
      </c>
      <c r="AL984" t="e">
        <f>IF(AB984=AF984,1,0)</f>
        <v>#N/A</v>
      </c>
      <c r="AM984" t="e">
        <f>IF(AC984=AG984,1,0)</f>
        <v>#N/A</v>
      </c>
      <c r="AN984" t="e">
        <f>IF(AD984=AH984,1,0)</f>
        <v>#N/A</v>
      </c>
      <c r="AO984" t="e">
        <f>IF(H984=AI984,1,0)</f>
        <v>#N/A</v>
      </c>
      <c r="AQ984" s="8">
        <f>COUNTIF($A$2:$A$1228,A984)</f>
        <v>1</v>
      </c>
      <c r="AR984" t="e">
        <f>VLOOKUP(A984,[1]Hoja3!$C$2:$AO$841,39,FALSE)</f>
        <v>#N/A</v>
      </c>
      <c r="AS984" t="str">
        <f>A984 &amp; COUNTIF(A$2:A984,A984)</f>
        <v>03AG8821041</v>
      </c>
      <c r="AT984" s="10" t="e">
        <f>VLOOKUP(AS984,[1]Hoja3!$B$2:$AO$841,38,FALSE)</f>
        <v>#N/A</v>
      </c>
      <c r="AU984" s="9" t="e">
        <f>IF(AR984&gt;AQ984,1,0)</f>
        <v>#N/A</v>
      </c>
    </row>
    <row r="985" spans="1:48" x14ac:dyDescent="0.25">
      <c r="A985" t="s">
        <v>748</v>
      </c>
      <c r="B985">
        <v>2019</v>
      </c>
      <c r="C985" t="s">
        <v>37</v>
      </c>
      <c r="D985" t="s">
        <v>38</v>
      </c>
      <c r="E985">
        <v>23</v>
      </c>
      <c r="F985" t="s">
        <v>44</v>
      </c>
      <c r="G985">
        <v>0</v>
      </c>
      <c r="H985" t="s">
        <v>34</v>
      </c>
      <c r="I985">
        <v>468</v>
      </c>
      <c r="J985">
        <v>715</v>
      </c>
      <c r="K985">
        <v>0</v>
      </c>
      <c r="L985">
        <v>0</v>
      </c>
      <c r="M985">
        <v>0</v>
      </c>
      <c r="N985">
        <v>0.6</v>
      </c>
      <c r="O985">
        <v>0.8</v>
      </c>
      <c r="P985">
        <v>1.05</v>
      </c>
      <c r="Q985" t="s">
        <v>46</v>
      </c>
      <c r="R985">
        <v>5</v>
      </c>
      <c r="S985">
        <v>9</v>
      </c>
      <c r="T985" t="s">
        <v>47</v>
      </c>
      <c r="U985" t="s">
        <v>34</v>
      </c>
      <c r="V985" t="s">
        <v>50</v>
      </c>
      <c r="W985">
        <v>2019</v>
      </c>
      <c r="X985" t="s">
        <v>37</v>
      </c>
      <c r="Y985" t="s">
        <v>38</v>
      </c>
      <c r="Z985">
        <v>29</v>
      </c>
      <c r="AA985">
        <v>1</v>
      </c>
      <c r="AB985">
        <v>19</v>
      </c>
      <c r="AC985">
        <v>0</v>
      </c>
      <c r="AD985">
        <v>0</v>
      </c>
      <c r="AE985">
        <v>0</v>
      </c>
      <c r="AF985" s="10" t="e">
        <f>VLOOKUP(AS985,[1]Hoja3!$B$2:$AO$841,17,FALSE)</f>
        <v>#N/A</v>
      </c>
      <c r="AG985" s="10" t="e">
        <f>VLOOKUP(AS985,[1]Hoja3!$B$2:$AO$841,23,FALSE)</f>
        <v>#N/A</v>
      </c>
      <c r="AH985" s="10" t="e">
        <f>VLOOKUP(AS985,[1]Hoja3!$B$2:$AO$841,28,FALSE)</f>
        <v>#N/A</v>
      </c>
      <c r="AI985" s="10" t="e">
        <f>VLOOKUP(AS985,[1]Hoja3!$B$2:$AO$841,19,FALSE)</f>
        <v>#N/A</v>
      </c>
      <c r="AJ985" s="10"/>
      <c r="AK985">
        <f>IF(AE985=AY985,1,0)</f>
        <v>1</v>
      </c>
      <c r="AL985" t="e">
        <f>IF(AB985=AF985,1,0)</f>
        <v>#N/A</v>
      </c>
      <c r="AM985" t="e">
        <f>IF(AC985=AG985,1,0)</f>
        <v>#N/A</v>
      </c>
      <c r="AN985" t="e">
        <f>IF(AD985=AH985,1,0)</f>
        <v>#N/A</v>
      </c>
      <c r="AO985" t="e">
        <f>IF(H985=AI985,1,0)</f>
        <v>#N/A</v>
      </c>
      <c r="AQ985" s="8">
        <f>COUNTIF($A$2:$A$1228,A985)</f>
        <v>2</v>
      </c>
      <c r="AR985" t="e">
        <f>VLOOKUP(A985,[1]Hoja3!$C$2:$AO$841,39,FALSE)</f>
        <v>#N/A</v>
      </c>
      <c r="AS985" t="str">
        <f>A985 &amp; COUNTIF(A$2:A985,A985)</f>
        <v>09HB3315862</v>
      </c>
      <c r="AT985" s="10" t="e">
        <f>VLOOKUP(AS985,[1]Hoja3!$B$2:$AO$841,38,FALSE)</f>
        <v>#N/A</v>
      </c>
      <c r="AU985" s="9" t="e">
        <f>IF(AR985&gt;AQ985,1,0)</f>
        <v>#N/A</v>
      </c>
    </row>
    <row r="986" spans="1:48" x14ac:dyDescent="0.25">
      <c r="A986" t="s">
        <v>568</v>
      </c>
      <c r="B986">
        <v>2019</v>
      </c>
      <c r="C986" t="s">
        <v>37</v>
      </c>
      <c r="D986" t="s">
        <v>38</v>
      </c>
      <c r="E986">
        <v>23</v>
      </c>
      <c r="F986" t="s">
        <v>40</v>
      </c>
      <c r="G986">
        <v>0.9</v>
      </c>
      <c r="H986" t="s">
        <v>45</v>
      </c>
      <c r="I986">
        <v>803</v>
      </c>
      <c r="J986">
        <v>1573</v>
      </c>
      <c r="K986">
        <v>0.2</v>
      </c>
      <c r="L986">
        <v>0.6</v>
      </c>
      <c r="M986">
        <v>0.8</v>
      </c>
      <c r="N986">
        <v>1.05</v>
      </c>
      <c r="O986">
        <v>1.1000000000000001</v>
      </c>
      <c r="P986">
        <v>1.1499999999999999</v>
      </c>
      <c r="Q986" t="s">
        <v>46</v>
      </c>
      <c r="R986">
        <v>4</v>
      </c>
      <c r="S986">
        <v>6</v>
      </c>
      <c r="T986" t="s">
        <v>47</v>
      </c>
      <c r="U986" t="s">
        <v>48</v>
      </c>
      <c r="V986" t="s">
        <v>55</v>
      </c>
      <c r="W986">
        <v>2019</v>
      </c>
      <c r="X986" t="s">
        <v>37</v>
      </c>
      <c r="Y986" t="s">
        <v>38</v>
      </c>
      <c r="Z986">
        <v>24</v>
      </c>
      <c r="AA986">
        <v>0</v>
      </c>
      <c r="AB986">
        <v>39</v>
      </c>
      <c r="AC986">
        <v>1.1000000000000001</v>
      </c>
      <c r="AD986">
        <v>0.22500000000000001</v>
      </c>
      <c r="AE986">
        <v>1730.3</v>
      </c>
      <c r="AF986" s="10">
        <f>VLOOKUP(AS986,[1]Hoja3!$B$2:$AO$841,17,FALSE)</f>
        <v>39</v>
      </c>
      <c r="AG986" s="10">
        <f>VLOOKUP(AS986,[1]Hoja3!$B$2:$AO$841,23,FALSE)</f>
        <v>1.1000000000000001</v>
      </c>
      <c r="AH986" s="10">
        <f>VLOOKUP(AS986,[1]Hoja3!$B$2:$AO$841,28,FALSE)</f>
        <v>0.155</v>
      </c>
      <c r="AI986" s="10" t="str">
        <f>VLOOKUP(AS986,[1]Hoja3!$B$2:$AO$841,19,FALSE)</f>
        <v>Light Production Digital Business</v>
      </c>
      <c r="AJ986" s="10">
        <f>VLOOKUP(AS986,[1]Hoja3!$B$2:$AO$841,15,FALSE)</f>
        <v>0</v>
      </c>
      <c r="AK986">
        <f>IF(AE986=AY986,1,0)</f>
        <v>0</v>
      </c>
      <c r="AL986">
        <f>IF(AB986=AF986,1,0)</f>
        <v>1</v>
      </c>
      <c r="AM986">
        <f>IF(AC986=AG986,1,0)</f>
        <v>1</v>
      </c>
      <c r="AN986">
        <f>IF(AD986=AH986,1,0)</f>
        <v>0</v>
      </c>
      <c r="AO986">
        <f>IF(H986=AI986,1,0)</f>
        <v>1</v>
      </c>
      <c r="AP986">
        <f>IF(AJ986=AA986,1,0)</f>
        <v>1</v>
      </c>
      <c r="AQ986" s="8">
        <f>COUNTIF($A$2:$A$1228,A986)</f>
        <v>1</v>
      </c>
      <c r="AR986">
        <f>VLOOKUP(A986,[1]Hoja3!$C$2:$AO$841,39,FALSE)</f>
        <v>1</v>
      </c>
      <c r="AS986" t="str">
        <f>A986 &amp; COUNTIF(A$2:A986,A986)</f>
        <v>0BG10013611</v>
      </c>
      <c r="AT986" s="10">
        <f>VLOOKUP(AS986,[1]Hoja3!$B$2:$AO$841,38,FALSE)</f>
        <v>1730.3000000000004</v>
      </c>
      <c r="AU986" s="9">
        <f>IF(AR986&gt;AQ986,1,0)</f>
        <v>0</v>
      </c>
      <c r="AV986">
        <f>IF(P986="NA",2,IF(OR(F986="INSTALACION NUEVA",F986="Mantenimiento preventivo"),3,IF(AND(AB986&lt;AF986,AK986&lt;&gt;1),4,IF(AT986&gt;AE986,1,0))))</f>
        <v>0</v>
      </c>
    </row>
    <row r="987" spans="1:48" x14ac:dyDescent="0.25">
      <c r="A987" t="s">
        <v>566</v>
      </c>
      <c r="B987">
        <v>2019</v>
      </c>
      <c r="C987" t="s">
        <v>37</v>
      </c>
      <c r="D987" t="s">
        <v>38</v>
      </c>
      <c r="E987">
        <v>23</v>
      </c>
      <c r="F987" t="s">
        <v>40</v>
      </c>
      <c r="G987">
        <v>0</v>
      </c>
      <c r="H987" t="s">
        <v>116</v>
      </c>
      <c r="I987">
        <v>655</v>
      </c>
      <c r="J987">
        <v>1365</v>
      </c>
      <c r="K987">
        <v>0</v>
      </c>
      <c r="L987">
        <v>0</v>
      </c>
      <c r="M987">
        <v>0.6</v>
      </c>
      <c r="N987">
        <v>0.8</v>
      </c>
      <c r="O987">
        <v>1.05</v>
      </c>
      <c r="P987">
        <v>1.1000000000000001</v>
      </c>
      <c r="Q987" t="s">
        <v>46</v>
      </c>
      <c r="R987">
        <v>5</v>
      </c>
      <c r="S987">
        <v>9</v>
      </c>
      <c r="T987" t="s">
        <v>47</v>
      </c>
      <c r="U987" t="s">
        <v>58</v>
      </c>
      <c r="V987" t="s">
        <v>55</v>
      </c>
      <c r="W987">
        <v>2019</v>
      </c>
      <c r="X987" t="s">
        <v>37</v>
      </c>
      <c r="Y987" t="s">
        <v>38</v>
      </c>
      <c r="Z987">
        <v>24</v>
      </c>
      <c r="AA987">
        <v>0</v>
      </c>
      <c r="AB987">
        <v>110</v>
      </c>
      <c r="AC987">
        <v>1.1000000000000001</v>
      </c>
      <c r="AD987">
        <v>0</v>
      </c>
      <c r="AE987">
        <v>1501.5</v>
      </c>
      <c r="AF987" s="10">
        <f>VLOOKUP(AS987,[1]Hoja3!$B$2:$AO$841,17,FALSE)</f>
        <v>110</v>
      </c>
      <c r="AG987" s="10">
        <f>VLOOKUP(AS987,[1]Hoja3!$B$2:$AO$841,23,FALSE)</f>
        <v>1.1000000000000001</v>
      </c>
      <c r="AH987" s="10">
        <f>VLOOKUP(AS987,[1]Hoja3!$B$2:$AO$841,28,FALSE)</f>
        <v>0</v>
      </c>
      <c r="AI987" s="10" t="str">
        <f>VLOOKUP(AS987,[1]Hoja3!$B$2:$AO$841,19,FALSE)</f>
        <v>Office Digital</v>
      </c>
      <c r="AJ987" s="10">
        <f>VLOOKUP(AS987,[1]Hoja3!$B$2:$AO$841,15,FALSE)</f>
        <v>0</v>
      </c>
      <c r="AK987">
        <f>IF(AE987=AY987,1,0)</f>
        <v>0</v>
      </c>
      <c r="AL987">
        <f>IF(AB987=AF987,1,0)</f>
        <v>1</v>
      </c>
      <c r="AM987">
        <f>IF(AC987=AG987,1,0)</f>
        <v>1</v>
      </c>
      <c r="AN987">
        <f>IF(AD987=AH987,1,0)</f>
        <v>1</v>
      </c>
      <c r="AO987">
        <f>IF(H987=AI987,1,0)</f>
        <v>1</v>
      </c>
      <c r="AP987">
        <f>IF(AJ987=AA987,1,0)</f>
        <v>1</v>
      </c>
      <c r="AQ987" s="8">
        <f>COUNTIF($A$2:$A$1228,A987)</f>
        <v>1</v>
      </c>
      <c r="AR987">
        <f>VLOOKUP(A987,[1]Hoja3!$C$2:$AO$841,39,FALSE)</f>
        <v>1</v>
      </c>
      <c r="AS987" t="str">
        <f>A987 &amp; COUNTIF(A$2:A987,A987)</f>
        <v>0AE95660351</v>
      </c>
      <c r="AT987" s="10">
        <f>VLOOKUP(AS987,[1]Hoja3!$B$2:$AO$841,38,FALSE)</f>
        <v>1501.5000000000002</v>
      </c>
      <c r="AU987" s="9">
        <f>IF(AR987&gt;AQ987,1,0)</f>
        <v>0</v>
      </c>
      <c r="AV987">
        <f>IF(P987="NA",2,IF(OR(F987="INSTALACION NUEVA",F987="Mantenimiento preventivo"),3,IF(AND(AB987&lt;AF987,AK987&lt;&gt;1),4,IF(AT987&gt;AE987,1,0))))</f>
        <v>0</v>
      </c>
    </row>
    <row r="988" spans="1:48" x14ac:dyDescent="0.25">
      <c r="A988" t="s">
        <v>581</v>
      </c>
      <c r="B988">
        <v>2019</v>
      </c>
      <c r="C988" t="s">
        <v>37</v>
      </c>
      <c r="D988" t="s">
        <v>38</v>
      </c>
      <c r="E988">
        <v>23</v>
      </c>
      <c r="F988" t="s">
        <v>40</v>
      </c>
      <c r="G988">
        <v>1.85</v>
      </c>
      <c r="H988" t="s">
        <v>116</v>
      </c>
      <c r="I988">
        <v>655</v>
      </c>
      <c r="J988">
        <v>1365</v>
      </c>
      <c r="K988">
        <v>0</v>
      </c>
      <c r="L988">
        <v>0</v>
      </c>
      <c r="M988">
        <v>0.6</v>
      </c>
      <c r="N988">
        <v>0.8</v>
      </c>
      <c r="O988">
        <v>1.05</v>
      </c>
      <c r="P988">
        <v>1.1000000000000001</v>
      </c>
      <c r="Q988" t="s">
        <v>46</v>
      </c>
      <c r="R988">
        <v>5</v>
      </c>
      <c r="S988">
        <v>9</v>
      </c>
      <c r="T988" t="s">
        <v>47</v>
      </c>
      <c r="U988" t="s">
        <v>45</v>
      </c>
      <c r="V988" t="s">
        <v>59</v>
      </c>
      <c r="W988">
        <v>2019</v>
      </c>
      <c r="X988" t="s">
        <v>37</v>
      </c>
      <c r="Y988" t="s">
        <v>38</v>
      </c>
      <c r="Z988">
        <v>30</v>
      </c>
      <c r="AA988">
        <v>0</v>
      </c>
      <c r="AB988">
        <v>69</v>
      </c>
      <c r="AC988">
        <v>1.1000000000000001</v>
      </c>
      <c r="AD988">
        <v>0.37</v>
      </c>
      <c r="AE988">
        <v>1501.5</v>
      </c>
      <c r="AF988" s="10">
        <f>VLOOKUP(AS988,[1]Hoja3!$B$2:$AO$841,17,FALSE)</f>
        <v>69</v>
      </c>
      <c r="AG988" s="10">
        <f>VLOOKUP(AS988,[1]Hoja3!$B$2:$AO$841,23,FALSE)</f>
        <v>1.1000000000000001</v>
      </c>
      <c r="AH988" s="10">
        <f>VLOOKUP(AS988,[1]Hoja3!$B$2:$AO$841,28,FALSE)</f>
        <v>0.44000000000000006</v>
      </c>
      <c r="AI988" s="10" t="str">
        <f>VLOOKUP(AS988,[1]Hoja3!$B$2:$AO$841,19,FALSE)</f>
        <v>Office Digital</v>
      </c>
      <c r="AJ988" s="10">
        <f>VLOOKUP(AS988,[1]Hoja3!$B$2:$AO$841,15,FALSE)</f>
        <v>0</v>
      </c>
      <c r="AK988">
        <f>IF(AE988=AY988,1,0)</f>
        <v>0</v>
      </c>
      <c r="AL988">
        <f>IF(AB988=AF988,1,0)</f>
        <v>1</v>
      </c>
      <c r="AM988">
        <f>IF(AC988=AG988,1,0)</f>
        <v>1</v>
      </c>
      <c r="AN988">
        <f>IF(AD988=AH988,1,0)</f>
        <v>0</v>
      </c>
      <c r="AO988">
        <f>IF(H988=AI988,1,0)</f>
        <v>1</v>
      </c>
      <c r="AP988">
        <f>IF(AJ988=AA988,1,0)</f>
        <v>1</v>
      </c>
      <c r="AQ988" s="8">
        <f>COUNTIF($A$2:$A$1228,A988)</f>
        <v>1</v>
      </c>
      <c r="AR988">
        <f>VLOOKUP(A988,[1]Hoja3!$C$2:$AO$841,39,FALSE)</f>
        <v>1</v>
      </c>
      <c r="AS988" t="str">
        <f>A988 &amp; COUNTIF(A$2:A988,A988)</f>
        <v>0Y4X8263471</v>
      </c>
      <c r="AT988" s="10">
        <f>VLOOKUP(AS988,[1]Hoja3!$B$2:$AO$841,38,FALSE)</f>
        <v>1501.5000000000002</v>
      </c>
      <c r="AU988" s="9">
        <f>IF(AR988&gt;AQ988,1,0)</f>
        <v>0</v>
      </c>
      <c r="AV988">
        <f>IF(P988="NA",2,IF(OR(F988="INSTALACION NUEVA",F988="Mantenimiento preventivo"),3,IF(AND(AB988&lt;AF988,AK988&lt;&gt;1),4,IF(AT988&gt;AE988,1,0))))</f>
        <v>0</v>
      </c>
    </row>
    <row r="989" spans="1:48" x14ac:dyDescent="0.25">
      <c r="A989" t="s">
        <v>948</v>
      </c>
      <c r="B989">
        <v>2019</v>
      </c>
      <c r="C989" t="s">
        <v>37</v>
      </c>
      <c r="D989" t="s">
        <v>38</v>
      </c>
      <c r="E989">
        <v>23</v>
      </c>
      <c r="F989" t="s">
        <v>40</v>
      </c>
      <c r="G989">
        <v>0</v>
      </c>
      <c r="H989" t="s">
        <v>34</v>
      </c>
      <c r="I989">
        <v>468</v>
      </c>
      <c r="J989">
        <v>715</v>
      </c>
      <c r="K989">
        <v>0</v>
      </c>
      <c r="L989">
        <v>0</v>
      </c>
      <c r="M989">
        <v>0</v>
      </c>
      <c r="N989">
        <v>0.6</v>
      </c>
      <c r="O989">
        <v>0.8</v>
      </c>
      <c r="P989">
        <v>1.05</v>
      </c>
      <c r="Q989" t="s">
        <v>46</v>
      </c>
      <c r="R989">
        <v>5</v>
      </c>
      <c r="S989">
        <v>9</v>
      </c>
      <c r="T989" t="s">
        <v>47</v>
      </c>
      <c r="U989" t="s">
        <v>34</v>
      </c>
      <c r="V989" t="s">
        <v>55</v>
      </c>
      <c r="W989">
        <v>2019</v>
      </c>
      <c r="X989" t="s">
        <v>37</v>
      </c>
      <c r="Y989" t="s">
        <v>38</v>
      </c>
      <c r="Z989">
        <v>23</v>
      </c>
      <c r="AA989">
        <v>1</v>
      </c>
      <c r="AB989">
        <v>41</v>
      </c>
      <c r="AC989">
        <v>0</v>
      </c>
      <c r="AD989">
        <v>0</v>
      </c>
      <c r="AE989">
        <v>0</v>
      </c>
      <c r="AF989" s="10">
        <f>VLOOKUP(AS989,[1]Hoja3!$B$2:$AO$841,17,FALSE)</f>
        <v>40</v>
      </c>
      <c r="AG989" s="10">
        <f>VLOOKUP(AS989,[1]Hoja3!$B$2:$AO$841,23,FALSE)</f>
        <v>0.8</v>
      </c>
      <c r="AH989" s="10">
        <f>VLOOKUP(AS989,[1]Hoja3!$B$2:$AO$841,28,FALSE)</f>
        <v>0.90999999999999992</v>
      </c>
      <c r="AI989" s="10" t="str">
        <f>VLOOKUP(AS989,[1]Hoja3!$B$2:$AO$841,19,FALSE)</f>
        <v>A4 Mono MFPs</v>
      </c>
      <c r="AJ989" s="10">
        <f>VLOOKUP(AS989,[1]Hoja3!$B$2:$AO$841,15,FALSE)</f>
        <v>1</v>
      </c>
      <c r="AK989">
        <f>IF(AE989=AY989,1,0)</f>
        <v>1</v>
      </c>
      <c r="AL989">
        <f>IF(AB989=AF989,1,0)</f>
        <v>0</v>
      </c>
      <c r="AM989">
        <f>IF(AC989=AG989,1,0)</f>
        <v>0</v>
      </c>
      <c r="AN989">
        <f>IF(AD989=AH989,1,0)</f>
        <v>0</v>
      </c>
      <c r="AO989">
        <f>IF(H989=AI989,1,0)</f>
        <v>1</v>
      </c>
      <c r="AP989">
        <f>IF(AJ989=AA989,1,0)</f>
        <v>1</v>
      </c>
      <c r="AQ989" s="8">
        <f>COUNTIF($A$2:$A$1228,A989)</f>
        <v>1</v>
      </c>
      <c r="AR989">
        <f>VLOOKUP(A989,[1]Hoja3!$C$2:$AO$841,39,FALSE)</f>
        <v>1</v>
      </c>
      <c r="AS989" t="str">
        <f>A989 &amp; COUNTIF(A$2:A989,A989)</f>
        <v>0C7X2391811</v>
      </c>
      <c r="AT989" s="10">
        <f>VLOOKUP(AS989,[1]Hoja3!$B$2:$AO$841,38,FALSE)</f>
        <v>0</v>
      </c>
      <c r="AU989" s="9">
        <f>IF(AR989&gt;AQ989,1,0)</f>
        <v>0</v>
      </c>
      <c r="AV989">
        <f>IF(P989="NA",2,IF(OR(F989="INSTALACION NUEVA",F989="Mantenimiento preventivo"),3,IF(AND(AB989&lt;AF989,AK989&lt;&gt;1),4,IF(AT989&gt;AE989,1,0))))</f>
        <v>0</v>
      </c>
    </row>
    <row r="990" spans="1:48" x14ac:dyDescent="0.25">
      <c r="A990" t="s">
        <v>51</v>
      </c>
      <c r="B990">
        <v>2019</v>
      </c>
      <c r="C990" t="s">
        <v>37</v>
      </c>
      <c r="D990" t="s">
        <v>38</v>
      </c>
      <c r="E990">
        <v>23</v>
      </c>
      <c r="F990" t="s">
        <v>40</v>
      </c>
      <c r="G990">
        <v>3.6833330000000002</v>
      </c>
      <c r="I990" t="s">
        <v>33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R990" t="s">
        <v>33</v>
      </c>
      <c r="S990" t="s">
        <v>33</v>
      </c>
      <c r="U990" t="s">
        <v>48</v>
      </c>
      <c r="V990" t="s">
        <v>50</v>
      </c>
      <c r="W990">
        <v>2019</v>
      </c>
      <c r="X990" t="s">
        <v>37</v>
      </c>
      <c r="Y990" t="s">
        <v>38</v>
      </c>
      <c r="Z990">
        <v>24</v>
      </c>
      <c r="AA990" t="s">
        <v>33</v>
      </c>
      <c r="AB990">
        <v>20</v>
      </c>
      <c r="AC990">
        <v>0</v>
      </c>
      <c r="AD990">
        <v>0</v>
      </c>
      <c r="AE990">
        <v>0</v>
      </c>
      <c r="AF990" s="10">
        <f>VLOOKUP(AS990,[1]Hoja3!$B$2:$AO$841,17,FALSE)</f>
        <v>41</v>
      </c>
      <c r="AG990" s="10">
        <f>VLOOKUP(AS990,[1]Hoja3!$B$2:$AO$841,23,FALSE)</f>
        <v>1.1499999999999999</v>
      </c>
      <c r="AH990" s="10">
        <f>VLOOKUP(AS990,[1]Hoja3!$B$2:$AO$841,28,FALSE)</f>
        <v>1.7333333333333334</v>
      </c>
      <c r="AI990" s="10" t="str">
        <f>VLOOKUP(AS990,[1]Hoja3!$B$2:$AO$841,19,FALSE)</f>
        <v>CF Mono</v>
      </c>
      <c r="AJ990" s="10">
        <f>VLOOKUP(AS990,[1]Hoja3!$B$2:$AO$841,15,FALSE)</f>
        <v>0</v>
      </c>
      <c r="AK990">
        <f>IF(AE990=AY990,1,0)</f>
        <v>1</v>
      </c>
      <c r="AL990">
        <f>IF(AB990=AF990,1,0)</f>
        <v>0</v>
      </c>
      <c r="AM990">
        <f>IF(AC990=AG990,1,0)</f>
        <v>0</v>
      </c>
      <c r="AN990">
        <f>IF(AD990=AH990,1,0)</f>
        <v>0</v>
      </c>
      <c r="AO990">
        <f>IF(H990=AI990,1,0)</f>
        <v>0</v>
      </c>
      <c r="AP990">
        <f>IF(AJ990=AA990,1,0)</f>
        <v>0</v>
      </c>
      <c r="AQ990" s="8">
        <f>COUNTIF($A$2:$A$1228,A990)</f>
        <v>2</v>
      </c>
      <c r="AR990">
        <f>VLOOKUP(A990,[1]Hoja3!$C$2:$AO$841,39,FALSE)</f>
        <v>2</v>
      </c>
      <c r="AS990" t="str">
        <f>A990 &amp; COUNTIF(A$2:A990,A990)</f>
        <v>0BPB1106532</v>
      </c>
      <c r="AT990" s="10">
        <f>VLOOKUP(AS990,[1]Hoja3!$B$2:$AO$841,38,FALSE)</f>
        <v>2466.75</v>
      </c>
      <c r="AU990" s="9">
        <f>IF(AR990&gt;AQ990,1,0)</f>
        <v>0</v>
      </c>
      <c r="AV990">
        <f>IF(P990="NA",2,IF(OR(F990="INSTALACION NUEVA",F990="Mantenimiento preventivo"),3,IF(AND(AB990&lt;AF990,AK990&lt;&gt;1),4,IF(AT990&gt;AE990,1,0))))</f>
        <v>2</v>
      </c>
    </row>
    <row r="991" spans="1:48" x14ac:dyDescent="0.25">
      <c r="A991" t="s">
        <v>499</v>
      </c>
      <c r="B991">
        <v>2019</v>
      </c>
      <c r="C991" t="s">
        <v>37</v>
      </c>
      <c r="D991" t="s">
        <v>38</v>
      </c>
      <c r="E991">
        <v>23</v>
      </c>
      <c r="F991" t="s">
        <v>40</v>
      </c>
      <c r="G991">
        <v>2.1</v>
      </c>
      <c r="H991" t="s">
        <v>71</v>
      </c>
      <c r="I991">
        <v>468</v>
      </c>
      <c r="J991">
        <v>715</v>
      </c>
      <c r="K991">
        <v>0</v>
      </c>
      <c r="L991">
        <v>0</v>
      </c>
      <c r="M991">
        <v>0</v>
      </c>
      <c r="N991">
        <v>0.6</v>
      </c>
      <c r="O991">
        <v>0.8</v>
      </c>
      <c r="P991">
        <v>1.05</v>
      </c>
      <c r="Q991" t="s">
        <v>46</v>
      </c>
      <c r="R991">
        <v>5</v>
      </c>
      <c r="S991">
        <v>9</v>
      </c>
      <c r="T991" t="s">
        <v>47</v>
      </c>
      <c r="U991" t="s">
        <v>34</v>
      </c>
      <c r="V991" t="s">
        <v>42</v>
      </c>
      <c r="W991">
        <v>2019</v>
      </c>
      <c r="X991" t="s">
        <v>37</v>
      </c>
      <c r="Y991" t="s">
        <v>38</v>
      </c>
      <c r="Z991">
        <v>23</v>
      </c>
      <c r="AA991">
        <v>0</v>
      </c>
      <c r="AB991">
        <v>4</v>
      </c>
      <c r="AC991">
        <v>0</v>
      </c>
      <c r="AD991">
        <v>0.42</v>
      </c>
      <c r="AE991">
        <v>0</v>
      </c>
      <c r="AF991" s="10" t="e">
        <f>VLOOKUP(AS991,[1]Hoja3!$B$2:$AO$841,17,FALSE)</f>
        <v>#N/A</v>
      </c>
      <c r="AG991" s="10" t="e">
        <f>VLOOKUP(AS991,[1]Hoja3!$B$2:$AO$841,23,FALSE)</f>
        <v>#N/A</v>
      </c>
      <c r="AH991" s="10" t="e">
        <f>VLOOKUP(AS991,[1]Hoja3!$B$2:$AO$841,28,FALSE)</f>
        <v>#N/A</v>
      </c>
      <c r="AI991" s="10" t="e">
        <f>VLOOKUP(AS991,[1]Hoja3!$B$2:$AO$841,19,FALSE)</f>
        <v>#N/A</v>
      </c>
      <c r="AJ991" s="10"/>
      <c r="AK991">
        <f>IF(AE991=AY991,1,0)</f>
        <v>1</v>
      </c>
      <c r="AL991" t="e">
        <f>IF(AB991=AF991,1,0)</f>
        <v>#N/A</v>
      </c>
      <c r="AM991" t="e">
        <f>IF(AC991=AG991,1,0)</f>
        <v>#N/A</v>
      </c>
      <c r="AN991" t="e">
        <f>IF(AD991=AH991,1,0)</f>
        <v>#N/A</v>
      </c>
      <c r="AO991" t="e">
        <f>IF(H991=AI991,1,0)</f>
        <v>#N/A</v>
      </c>
      <c r="AQ991" s="8">
        <f>COUNTIF($A$2:$A$1228,A991)</f>
        <v>3</v>
      </c>
      <c r="AR991">
        <f>VLOOKUP(A991,[1]Hoja3!$C$2:$AO$841,39,FALSE)</f>
        <v>2</v>
      </c>
      <c r="AS991" t="str">
        <f>A991 &amp; COUNTIF(A$2:A991,A991)</f>
        <v>06HB0141033</v>
      </c>
      <c r="AT991" s="10" t="e">
        <f>VLOOKUP(AS991,[1]Hoja3!$B$2:$AO$841,38,FALSE)</f>
        <v>#N/A</v>
      </c>
      <c r="AU991" s="9">
        <f>IF(AR991&gt;AQ991,1,0)</f>
        <v>0</v>
      </c>
    </row>
    <row r="992" spans="1:48" x14ac:dyDescent="0.25">
      <c r="A992" t="s">
        <v>949</v>
      </c>
      <c r="B992">
        <v>2019</v>
      </c>
      <c r="C992" t="s">
        <v>37</v>
      </c>
      <c r="D992" t="s">
        <v>38</v>
      </c>
      <c r="E992">
        <v>23</v>
      </c>
      <c r="F992" t="s">
        <v>40</v>
      </c>
      <c r="G992">
        <v>1.933333</v>
      </c>
      <c r="I992" t="s">
        <v>33</v>
      </c>
      <c r="J992" t="s">
        <v>33</v>
      </c>
      <c r="K992" t="s">
        <v>33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R992" t="s">
        <v>33</v>
      </c>
      <c r="S992" t="s">
        <v>33</v>
      </c>
      <c r="U992" t="s">
        <v>34</v>
      </c>
      <c r="V992" t="s">
        <v>42</v>
      </c>
      <c r="W992">
        <v>2019</v>
      </c>
      <c r="X992" t="s">
        <v>37</v>
      </c>
      <c r="Y992" t="s">
        <v>38</v>
      </c>
      <c r="Z992">
        <v>23</v>
      </c>
      <c r="AA992" t="s">
        <v>33</v>
      </c>
      <c r="AB992">
        <v>0</v>
      </c>
      <c r="AC992">
        <v>0</v>
      </c>
      <c r="AD992">
        <v>0</v>
      </c>
      <c r="AE992">
        <v>0</v>
      </c>
      <c r="AF992" s="10">
        <f>VLOOKUP(AS992,[1]Hoja3!$B$2:$AO$841,17,FALSE)</f>
        <v>2700</v>
      </c>
      <c r="AG992" s="10">
        <f>VLOOKUP(AS992,[1]Hoja3!$B$2:$AO$841,23,FALSE)</f>
        <v>1.05</v>
      </c>
      <c r="AH992" s="10">
        <f>VLOOKUP(AS992,[1]Hoja3!$B$2:$AO$841,28,FALSE)</f>
        <v>0.36599999999999999</v>
      </c>
      <c r="AI992" s="10" t="str">
        <f>VLOOKUP(AS992,[1]Hoja3!$B$2:$AO$841,19,FALSE)</f>
        <v>A4 Mono MFPs</v>
      </c>
      <c r="AJ992" s="10">
        <f>VLOOKUP(AS992,[1]Hoja3!$B$2:$AO$841,15,FALSE)</f>
        <v>0</v>
      </c>
      <c r="AK992">
        <f>IF(AE992=AY992,1,0)</f>
        <v>1</v>
      </c>
      <c r="AL992">
        <f>IF(AB992=AF992,1,0)</f>
        <v>0</v>
      </c>
      <c r="AM992">
        <f>IF(AC992=AG992,1,0)</f>
        <v>0</v>
      </c>
      <c r="AN992">
        <f>IF(AD992=AH992,1,0)</f>
        <v>0</v>
      </c>
      <c r="AO992">
        <f>IF(H992=AI992,1,0)</f>
        <v>0</v>
      </c>
      <c r="AP992">
        <f>IF(AJ992=AA992,1,0)</f>
        <v>0</v>
      </c>
      <c r="AQ992" s="8">
        <f>COUNTIF($A$2:$A$1228,A992)</f>
        <v>1</v>
      </c>
      <c r="AR992">
        <f>VLOOKUP(A992,[1]Hoja3!$C$2:$AO$841,39,FALSE)</f>
        <v>1</v>
      </c>
      <c r="AS992" t="str">
        <f>A992 &amp; COUNTIF(A$2:A992,A992)</f>
        <v>0A2T1438671</v>
      </c>
      <c r="AT992" s="10">
        <f>VLOOKUP(AS992,[1]Hoja3!$B$2:$AO$841,38,FALSE)</f>
        <v>750.75000000000011</v>
      </c>
      <c r="AU992" s="9">
        <f>IF(AR992&gt;AQ992,1,0)</f>
        <v>0</v>
      </c>
      <c r="AV992">
        <f>IF(P992="NA",2,IF(OR(F992="INSTALACION NUEVA",F992="Mantenimiento preventivo"),3,IF(AND(AB992&lt;AF992,AK992&lt;&gt;1),4,IF(AT992&gt;AE992,1,0))))</f>
        <v>2</v>
      </c>
    </row>
    <row r="993" spans="1:48" x14ac:dyDescent="0.25">
      <c r="A993" t="s">
        <v>950</v>
      </c>
      <c r="B993">
        <v>2019</v>
      </c>
      <c r="C993" t="s">
        <v>37</v>
      </c>
      <c r="D993" t="s">
        <v>38</v>
      </c>
      <c r="E993">
        <v>23</v>
      </c>
      <c r="F993" t="s">
        <v>44</v>
      </c>
      <c r="G993">
        <v>0.05</v>
      </c>
      <c r="H993" t="s">
        <v>34</v>
      </c>
      <c r="I993">
        <v>468</v>
      </c>
      <c r="J993">
        <v>715</v>
      </c>
      <c r="K993">
        <v>0</v>
      </c>
      <c r="L993">
        <v>0</v>
      </c>
      <c r="M993">
        <v>0</v>
      </c>
      <c r="N993">
        <v>0.6</v>
      </c>
      <c r="O993">
        <v>0.8</v>
      </c>
      <c r="P993">
        <v>1.05</v>
      </c>
      <c r="Q993" t="s">
        <v>46</v>
      </c>
      <c r="R993">
        <v>5</v>
      </c>
      <c r="S993">
        <v>9</v>
      </c>
      <c r="T993" t="s">
        <v>47</v>
      </c>
      <c r="U993" t="s">
        <v>34</v>
      </c>
      <c r="V993" t="s">
        <v>50</v>
      </c>
      <c r="W993">
        <v>2019</v>
      </c>
      <c r="X993" t="s">
        <v>37</v>
      </c>
      <c r="Y993" t="s">
        <v>38</v>
      </c>
      <c r="Z993">
        <v>29</v>
      </c>
      <c r="AA993">
        <v>1</v>
      </c>
      <c r="AB993">
        <v>41</v>
      </c>
      <c r="AC993">
        <v>0</v>
      </c>
      <c r="AD993">
        <v>0</v>
      </c>
      <c r="AE993">
        <v>0</v>
      </c>
      <c r="AF993" s="10" t="e">
        <f>VLOOKUP(AS993,[1]Hoja3!$B$2:$AO$841,17,FALSE)</f>
        <v>#N/A</v>
      </c>
      <c r="AG993" s="10" t="e">
        <f>VLOOKUP(AS993,[1]Hoja3!$B$2:$AO$841,23,FALSE)</f>
        <v>#N/A</v>
      </c>
      <c r="AH993" s="10" t="e">
        <f>VLOOKUP(AS993,[1]Hoja3!$B$2:$AO$841,28,FALSE)</f>
        <v>#N/A</v>
      </c>
      <c r="AI993" s="10" t="e">
        <f>VLOOKUP(AS993,[1]Hoja3!$B$2:$AO$841,19,FALSE)</f>
        <v>#N/A</v>
      </c>
      <c r="AJ993" s="10"/>
      <c r="AK993">
        <f>IF(AE993=AY993,1,0)</f>
        <v>1</v>
      </c>
      <c r="AL993" t="e">
        <f>IF(AB993=AF993,1,0)</f>
        <v>#N/A</v>
      </c>
      <c r="AM993" t="e">
        <f>IF(AC993=AG993,1,0)</f>
        <v>#N/A</v>
      </c>
      <c r="AN993" t="e">
        <f>IF(AD993=AH993,1,0)</f>
        <v>#N/A</v>
      </c>
      <c r="AO993" t="e">
        <f>IF(H993=AI993,1,0)</f>
        <v>#N/A</v>
      </c>
      <c r="AQ993" s="8">
        <f>COUNTIF($A$2:$A$1228,A993)</f>
        <v>1</v>
      </c>
      <c r="AR993" t="e">
        <f>VLOOKUP(A993,[1]Hoja3!$C$2:$AO$841,39,FALSE)</f>
        <v>#N/A</v>
      </c>
      <c r="AS993" t="str">
        <f>A993 &amp; COUNTIF(A$2:A993,A993)</f>
        <v>09HB3314861</v>
      </c>
      <c r="AT993" s="10" t="e">
        <f>VLOOKUP(AS993,[1]Hoja3!$B$2:$AO$841,38,FALSE)</f>
        <v>#N/A</v>
      </c>
      <c r="AU993" s="9" t="e">
        <f>IF(AR993&gt;AQ993,1,0)</f>
        <v>#N/A</v>
      </c>
    </row>
    <row r="994" spans="1:48" x14ac:dyDescent="0.25">
      <c r="A994" t="s">
        <v>787</v>
      </c>
      <c r="B994">
        <v>2019</v>
      </c>
      <c r="C994" t="s">
        <v>37</v>
      </c>
      <c r="D994" t="s">
        <v>38</v>
      </c>
      <c r="E994">
        <v>23</v>
      </c>
      <c r="F994" t="s">
        <v>44</v>
      </c>
      <c r="G994">
        <v>3.3333340000000003E-2</v>
      </c>
      <c r="I994" t="s">
        <v>33</v>
      </c>
      <c r="J994" t="s">
        <v>33</v>
      </c>
      <c r="K994" t="s">
        <v>33</v>
      </c>
      <c r="L994" t="s">
        <v>33</v>
      </c>
      <c r="M994" t="s">
        <v>33</v>
      </c>
      <c r="N994" t="s">
        <v>33</v>
      </c>
      <c r="O994" t="s">
        <v>33</v>
      </c>
      <c r="P994" t="s">
        <v>33</v>
      </c>
      <c r="R994" t="s">
        <v>33</v>
      </c>
      <c r="S994" t="s">
        <v>33</v>
      </c>
      <c r="U994" t="s">
        <v>34</v>
      </c>
      <c r="V994" t="s">
        <v>50</v>
      </c>
      <c r="W994">
        <v>2019</v>
      </c>
      <c r="X994" t="s">
        <v>37</v>
      </c>
      <c r="Y994" t="s">
        <v>38</v>
      </c>
      <c r="Z994">
        <v>29</v>
      </c>
      <c r="AA994" t="s">
        <v>33</v>
      </c>
      <c r="AB994">
        <v>19</v>
      </c>
      <c r="AC994">
        <v>0</v>
      </c>
      <c r="AD994">
        <v>0</v>
      </c>
      <c r="AE994">
        <v>0</v>
      </c>
      <c r="AF994" s="10" t="e">
        <f>VLOOKUP(AS994,[1]Hoja3!$B$2:$AO$841,17,FALSE)</f>
        <v>#N/A</v>
      </c>
      <c r="AG994" s="10" t="e">
        <f>VLOOKUP(AS994,[1]Hoja3!$B$2:$AO$841,23,FALSE)</f>
        <v>#N/A</v>
      </c>
      <c r="AH994" s="10" t="e">
        <f>VLOOKUP(AS994,[1]Hoja3!$B$2:$AO$841,28,FALSE)</f>
        <v>#N/A</v>
      </c>
      <c r="AI994" s="10" t="e">
        <f>VLOOKUP(AS994,[1]Hoja3!$B$2:$AO$841,19,FALSE)</f>
        <v>#N/A</v>
      </c>
      <c r="AJ994" s="10"/>
      <c r="AK994">
        <f>IF(AE994=AY994,1,0)</f>
        <v>1</v>
      </c>
      <c r="AL994" t="e">
        <f>IF(AB994=AF994,1,0)</f>
        <v>#N/A</v>
      </c>
      <c r="AM994" t="e">
        <f>IF(AC994=AG994,1,0)</f>
        <v>#N/A</v>
      </c>
      <c r="AN994" t="e">
        <f>IF(AD994=AH994,1,0)</f>
        <v>#N/A</v>
      </c>
      <c r="AO994" t="e">
        <f>IF(H994=AI994,1,0)</f>
        <v>#N/A</v>
      </c>
      <c r="AQ994" s="8">
        <f>COUNTIF($A$2:$A$1228,A994)</f>
        <v>2</v>
      </c>
      <c r="AR994" t="e">
        <f>VLOOKUP(A994,[1]Hoja3!$C$2:$AO$841,39,FALSE)</f>
        <v>#N/A</v>
      </c>
      <c r="AS994" t="str">
        <f>A994 &amp; COUNTIF(A$2:A994,A994)</f>
        <v>09HB3314642</v>
      </c>
      <c r="AT994" s="10" t="e">
        <f>VLOOKUP(AS994,[1]Hoja3!$B$2:$AO$841,38,FALSE)</f>
        <v>#N/A</v>
      </c>
      <c r="AU994" s="9" t="e">
        <f>IF(AR994&gt;AQ994,1,0)</f>
        <v>#N/A</v>
      </c>
    </row>
    <row r="995" spans="1:48" x14ac:dyDescent="0.25">
      <c r="A995" t="s">
        <v>951</v>
      </c>
      <c r="B995">
        <v>2019</v>
      </c>
      <c r="C995" t="s">
        <v>37</v>
      </c>
      <c r="D995" t="s">
        <v>38</v>
      </c>
      <c r="E995">
        <v>23</v>
      </c>
      <c r="F995" t="s">
        <v>44</v>
      </c>
      <c r="G995">
        <v>0.05</v>
      </c>
      <c r="I995" t="s">
        <v>33</v>
      </c>
      <c r="J995" t="s">
        <v>33</v>
      </c>
      <c r="K995" t="s">
        <v>33</v>
      </c>
      <c r="L995" t="s">
        <v>33</v>
      </c>
      <c r="M995" t="s">
        <v>33</v>
      </c>
      <c r="N995" t="s">
        <v>33</v>
      </c>
      <c r="O995" t="s">
        <v>33</v>
      </c>
      <c r="P995" t="s">
        <v>33</v>
      </c>
      <c r="R995" t="s">
        <v>33</v>
      </c>
      <c r="S995" t="s">
        <v>33</v>
      </c>
      <c r="U995" t="s">
        <v>34</v>
      </c>
      <c r="V995" t="s">
        <v>50</v>
      </c>
      <c r="W995">
        <v>2019</v>
      </c>
      <c r="X995" t="s">
        <v>37</v>
      </c>
      <c r="Y995" t="s">
        <v>38</v>
      </c>
      <c r="Z995">
        <v>23</v>
      </c>
      <c r="AA995" t="s">
        <v>33</v>
      </c>
      <c r="AB995">
        <v>43</v>
      </c>
      <c r="AC995">
        <v>0</v>
      </c>
      <c r="AD995">
        <v>0</v>
      </c>
      <c r="AE995">
        <v>0</v>
      </c>
      <c r="AF995" s="10" t="e">
        <f>VLOOKUP(AS995,[1]Hoja3!$B$2:$AO$841,17,FALSE)</f>
        <v>#N/A</v>
      </c>
      <c r="AG995" s="10" t="e">
        <f>VLOOKUP(AS995,[1]Hoja3!$B$2:$AO$841,23,FALSE)</f>
        <v>#N/A</v>
      </c>
      <c r="AH995" s="10" t="e">
        <f>VLOOKUP(AS995,[1]Hoja3!$B$2:$AO$841,28,FALSE)</f>
        <v>#N/A</v>
      </c>
      <c r="AI995" s="10" t="e">
        <f>VLOOKUP(AS995,[1]Hoja3!$B$2:$AO$841,19,FALSE)</f>
        <v>#N/A</v>
      </c>
      <c r="AJ995" s="10"/>
      <c r="AK995">
        <f>IF(AE995=AY995,1,0)</f>
        <v>1</v>
      </c>
      <c r="AL995" t="e">
        <f>IF(AB995=AF995,1,0)</f>
        <v>#N/A</v>
      </c>
      <c r="AM995" t="e">
        <f>IF(AC995=AG995,1,0)</f>
        <v>#N/A</v>
      </c>
      <c r="AN995" t="e">
        <f>IF(AD995=AH995,1,0)</f>
        <v>#N/A</v>
      </c>
      <c r="AO995" t="e">
        <f>IF(H995=AI995,1,0)</f>
        <v>#N/A</v>
      </c>
      <c r="AQ995" s="8">
        <f>COUNTIF($A$2:$A$1228,A995)</f>
        <v>1</v>
      </c>
      <c r="AR995" t="e">
        <f>VLOOKUP(A995,[1]Hoja3!$C$2:$AO$841,39,FALSE)</f>
        <v>#N/A</v>
      </c>
      <c r="AS995" t="str">
        <f>A995 &amp; COUNTIF(A$2:A995,A995)</f>
        <v>09HB3315571</v>
      </c>
      <c r="AT995" s="10" t="e">
        <f>VLOOKUP(AS995,[1]Hoja3!$B$2:$AO$841,38,FALSE)</f>
        <v>#N/A</v>
      </c>
      <c r="AU995" s="9" t="e">
        <f>IF(AR995&gt;AQ995,1,0)</f>
        <v>#N/A</v>
      </c>
    </row>
    <row r="996" spans="1:48" x14ac:dyDescent="0.25">
      <c r="A996" t="s">
        <v>952</v>
      </c>
      <c r="B996">
        <v>2019</v>
      </c>
      <c r="C996" t="s">
        <v>37</v>
      </c>
      <c r="D996" t="s">
        <v>38</v>
      </c>
      <c r="E996">
        <v>23</v>
      </c>
      <c r="F996" t="s">
        <v>44</v>
      </c>
      <c r="G996">
        <v>3.3333340000000003E-2</v>
      </c>
      <c r="I996" t="s">
        <v>33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33</v>
      </c>
      <c r="P996" t="s">
        <v>33</v>
      </c>
      <c r="R996" t="s">
        <v>33</v>
      </c>
      <c r="S996" t="s">
        <v>33</v>
      </c>
      <c r="U996" t="s">
        <v>34</v>
      </c>
      <c r="V996" t="s">
        <v>50</v>
      </c>
      <c r="W996">
        <v>2019</v>
      </c>
      <c r="X996" t="s">
        <v>37</v>
      </c>
      <c r="Y996" t="s">
        <v>38</v>
      </c>
      <c r="Z996">
        <v>23</v>
      </c>
      <c r="AA996" t="s">
        <v>33</v>
      </c>
      <c r="AB996">
        <v>25</v>
      </c>
      <c r="AC996">
        <v>0</v>
      </c>
      <c r="AD996">
        <v>0</v>
      </c>
      <c r="AE996">
        <v>0</v>
      </c>
      <c r="AF996" s="10" t="e">
        <f>VLOOKUP(AS996,[1]Hoja3!$B$2:$AO$841,17,FALSE)</f>
        <v>#N/A</v>
      </c>
      <c r="AG996" s="10" t="e">
        <f>VLOOKUP(AS996,[1]Hoja3!$B$2:$AO$841,23,FALSE)</f>
        <v>#N/A</v>
      </c>
      <c r="AH996" s="10" t="e">
        <f>VLOOKUP(AS996,[1]Hoja3!$B$2:$AO$841,28,FALSE)</f>
        <v>#N/A</v>
      </c>
      <c r="AI996" s="10" t="e">
        <f>VLOOKUP(AS996,[1]Hoja3!$B$2:$AO$841,19,FALSE)</f>
        <v>#N/A</v>
      </c>
      <c r="AJ996" s="10"/>
      <c r="AK996">
        <f>IF(AE996=AY996,1,0)</f>
        <v>1</v>
      </c>
      <c r="AL996" t="e">
        <f>IF(AB996=AF996,1,0)</f>
        <v>#N/A</v>
      </c>
      <c r="AM996" t="e">
        <f>IF(AC996=AG996,1,0)</f>
        <v>#N/A</v>
      </c>
      <c r="AN996" t="e">
        <f>IF(AD996=AH996,1,0)</f>
        <v>#N/A</v>
      </c>
      <c r="AO996" t="e">
        <f>IF(H996=AI996,1,0)</f>
        <v>#N/A</v>
      </c>
      <c r="AQ996" s="8">
        <f>COUNTIF($A$2:$A$1228,A996)</f>
        <v>1</v>
      </c>
      <c r="AR996" t="e">
        <f>VLOOKUP(A996,[1]Hoja3!$C$2:$AO$841,39,FALSE)</f>
        <v>#N/A</v>
      </c>
      <c r="AS996" t="str">
        <f>A996 &amp; COUNTIF(A$2:A996,A996)</f>
        <v>09HB3315901</v>
      </c>
      <c r="AT996" s="10" t="e">
        <f>VLOOKUP(AS996,[1]Hoja3!$B$2:$AO$841,38,FALSE)</f>
        <v>#N/A</v>
      </c>
      <c r="AU996" s="9" t="e">
        <f>IF(AR996&gt;AQ996,1,0)</f>
        <v>#N/A</v>
      </c>
    </row>
    <row r="997" spans="1:48" x14ac:dyDescent="0.25">
      <c r="A997" t="s">
        <v>786</v>
      </c>
      <c r="B997">
        <v>2019</v>
      </c>
      <c r="C997" t="s">
        <v>37</v>
      </c>
      <c r="D997" t="s">
        <v>38</v>
      </c>
      <c r="E997">
        <v>23</v>
      </c>
      <c r="F997" t="s">
        <v>44</v>
      </c>
      <c r="G997">
        <v>0</v>
      </c>
      <c r="I997" t="s">
        <v>33</v>
      </c>
      <c r="J997" t="s">
        <v>33</v>
      </c>
      <c r="K997" t="s">
        <v>33</v>
      </c>
      <c r="L997" t="s">
        <v>33</v>
      </c>
      <c r="M997" t="s">
        <v>33</v>
      </c>
      <c r="N997" t="s">
        <v>33</v>
      </c>
      <c r="O997" t="s">
        <v>33</v>
      </c>
      <c r="P997" t="s">
        <v>33</v>
      </c>
      <c r="R997" t="s">
        <v>33</v>
      </c>
      <c r="S997" t="s">
        <v>33</v>
      </c>
      <c r="U997" t="s">
        <v>34</v>
      </c>
      <c r="V997" t="s">
        <v>50</v>
      </c>
      <c r="W997">
        <v>2019</v>
      </c>
      <c r="X997" t="s">
        <v>37</v>
      </c>
      <c r="Y997" t="s">
        <v>38</v>
      </c>
      <c r="Z997">
        <v>23</v>
      </c>
      <c r="AA997" t="s">
        <v>33</v>
      </c>
      <c r="AB997">
        <v>15</v>
      </c>
      <c r="AC997">
        <v>0</v>
      </c>
      <c r="AD997">
        <v>0</v>
      </c>
      <c r="AE997">
        <v>0</v>
      </c>
      <c r="AF997" s="10" t="e">
        <f>VLOOKUP(AS997,[1]Hoja3!$B$2:$AO$841,17,FALSE)</f>
        <v>#N/A</v>
      </c>
      <c r="AG997" s="10" t="e">
        <f>VLOOKUP(AS997,[1]Hoja3!$B$2:$AO$841,23,FALSE)</f>
        <v>#N/A</v>
      </c>
      <c r="AH997" s="10" t="e">
        <f>VLOOKUP(AS997,[1]Hoja3!$B$2:$AO$841,28,FALSE)</f>
        <v>#N/A</v>
      </c>
      <c r="AI997" s="10" t="e">
        <f>VLOOKUP(AS997,[1]Hoja3!$B$2:$AO$841,19,FALSE)</f>
        <v>#N/A</v>
      </c>
      <c r="AJ997" s="10"/>
      <c r="AK997">
        <f>IF(AE997=AY997,1,0)</f>
        <v>1</v>
      </c>
      <c r="AL997" t="e">
        <f>IF(AB997=AF997,1,0)</f>
        <v>#N/A</v>
      </c>
      <c r="AM997" t="e">
        <f>IF(AC997=AG997,1,0)</f>
        <v>#N/A</v>
      </c>
      <c r="AN997" t="e">
        <f>IF(AD997=AH997,1,0)</f>
        <v>#N/A</v>
      </c>
      <c r="AO997" t="e">
        <f>IF(H997=AI997,1,0)</f>
        <v>#N/A</v>
      </c>
      <c r="AQ997" s="8">
        <f>COUNTIF($A$2:$A$1228,A997)</f>
        <v>2</v>
      </c>
      <c r="AR997" t="e">
        <f>VLOOKUP(A997,[1]Hoja3!$C$2:$AO$841,39,FALSE)</f>
        <v>#N/A</v>
      </c>
      <c r="AS997" t="str">
        <f>A997 &amp; COUNTIF(A$2:A997,A997)</f>
        <v>09HB3320062</v>
      </c>
      <c r="AT997" s="10" t="e">
        <f>VLOOKUP(AS997,[1]Hoja3!$B$2:$AO$841,38,FALSE)</f>
        <v>#N/A</v>
      </c>
      <c r="AU997" s="9" t="e">
        <f>IF(AR997&gt;AQ997,1,0)</f>
        <v>#N/A</v>
      </c>
    </row>
    <row r="998" spans="1:48" x14ac:dyDescent="0.25">
      <c r="A998" t="s">
        <v>953</v>
      </c>
      <c r="B998">
        <v>2019</v>
      </c>
      <c r="C998" t="s">
        <v>37</v>
      </c>
      <c r="D998" t="s">
        <v>38</v>
      </c>
      <c r="E998">
        <v>23</v>
      </c>
      <c r="F998" t="s">
        <v>44</v>
      </c>
      <c r="G998">
        <v>0</v>
      </c>
      <c r="H998" t="s">
        <v>34</v>
      </c>
      <c r="I998">
        <v>468</v>
      </c>
      <c r="J998">
        <v>715</v>
      </c>
      <c r="K998">
        <v>0</v>
      </c>
      <c r="L998">
        <v>0</v>
      </c>
      <c r="M998">
        <v>0</v>
      </c>
      <c r="N998">
        <v>0.6</v>
      </c>
      <c r="O998">
        <v>0.8</v>
      </c>
      <c r="P998">
        <v>1.05</v>
      </c>
      <c r="Q998" t="s">
        <v>46</v>
      </c>
      <c r="R998">
        <v>5</v>
      </c>
      <c r="S998">
        <v>9</v>
      </c>
      <c r="T998" t="s">
        <v>47</v>
      </c>
      <c r="U998" t="s">
        <v>34</v>
      </c>
      <c r="V998" t="s">
        <v>50</v>
      </c>
      <c r="W998">
        <v>2019</v>
      </c>
      <c r="X998" t="s">
        <v>37</v>
      </c>
      <c r="Y998" t="s">
        <v>38</v>
      </c>
      <c r="Z998">
        <v>30</v>
      </c>
      <c r="AA998">
        <v>1</v>
      </c>
      <c r="AB998">
        <v>29</v>
      </c>
      <c r="AC998">
        <v>0</v>
      </c>
      <c r="AD998">
        <v>0</v>
      </c>
      <c r="AE998">
        <v>0</v>
      </c>
      <c r="AF998" s="10" t="e">
        <f>VLOOKUP(AS998,[1]Hoja3!$B$2:$AO$841,17,FALSE)</f>
        <v>#N/A</v>
      </c>
      <c r="AG998" s="10" t="e">
        <f>VLOOKUP(AS998,[1]Hoja3!$B$2:$AO$841,23,FALSE)</f>
        <v>#N/A</v>
      </c>
      <c r="AH998" s="10" t="e">
        <f>VLOOKUP(AS998,[1]Hoja3!$B$2:$AO$841,28,FALSE)</f>
        <v>#N/A</v>
      </c>
      <c r="AI998" s="10" t="e">
        <f>VLOOKUP(AS998,[1]Hoja3!$B$2:$AO$841,19,FALSE)</f>
        <v>#N/A</v>
      </c>
      <c r="AJ998" s="10"/>
      <c r="AK998">
        <f>IF(AE998=AY998,1,0)</f>
        <v>1</v>
      </c>
      <c r="AL998" t="e">
        <f>IF(AB998=AF998,1,0)</f>
        <v>#N/A</v>
      </c>
      <c r="AM998" t="e">
        <f>IF(AC998=AG998,1,0)</f>
        <v>#N/A</v>
      </c>
      <c r="AN998" t="e">
        <f>IF(AD998=AH998,1,0)</f>
        <v>#N/A</v>
      </c>
      <c r="AO998" t="e">
        <f>IF(H998=AI998,1,0)</f>
        <v>#N/A</v>
      </c>
      <c r="AQ998" s="8">
        <f>COUNTIF($A$2:$A$1228,A998)</f>
        <v>1</v>
      </c>
      <c r="AR998" t="e">
        <f>VLOOKUP(A998,[1]Hoja3!$C$2:$AO$841,39,FALSE)</f>
        <v>#N/A</v>
      </c>
      <c r="AS998" t="str">
        <f>A998 &amp; COUNTIF(A$2:A998,A998)</f>
        <v>09HB3320451</v>
      </c>
      <c r="AT998" s="10" t="e">
        <f>VLOOKUP(AS998,[1]Hoja3!$B$2:$AO$841,38,FALSE)</f>
        <v>#N/A</v>
      </c>
      <c r="AU998" s="9" t="e">
        <f>IF(AR998&gt;AQ998,1,0)</f>
        <v>#N/A</v>
      </c>
    </row>
    <row r="999" spans="1:48" x14ac:dyDescent="0.25">
      <c r="A999" t="s">
        <v>954</v>
      </c>
      <c r="B999">
        <v>2019</v>
      </c>
      <c r="C999" t="s">
        <v>37</v>
      </c>
      <c r="D999" t="s">
        <v>38</v>
      </c>
      <c r="E999">
        <v>23</v>
      </c>
      <c r="F999" t="s">
        <v>44</v>
      </c>
      <c r="G999">
        <v>0</v>
      </c>
      <c r="H999" t="s">
        <v>64</v>
      </c>
      <c r="I999">
        <v>655</v>
      </c>
      <c r="J999">
        <v>1365</v>
      </c>
      <c r="K999">
        <v>0</v>
      </c>
      <c r="L999">
        <v>0</v>
      </c>
      <c r="M999">
        <v>0.6</v>
      </c>
      <c r="N999">
        <v>0.8</v>
      </c>
      <c r="O999">
        <v>1.05</v>
      </c>
      <c r="P999">
        <v>1.1000000000000001</v>
      </c>
      <c r="Q999" t="s">
        <v>46</v>
      </c>
      <c r="R999">
        <v>5</v>
      </c>
      <c r="S999">
        <v>9</v>
      </c>
      <c r="T999" t="s">
        <v>47</v>
      </c>
      <c r="U999" t="s">
        <v>64</v>
      </c>
      <c r="V999" t="s">
        <v>50</v>
      </c>
      <c r="W999">
        <v>2019</v>
      </c>
      <c r="X999" t="s">
        <v>37</v>
      </c>
      <c r="Y999" t="s">
        <v>38</v>
      </c>
      <c r="Z999">
        <v>23</v>
      </c>
      <c r="AA999">
        <v>0</v>
      </c>
      <c r="AB999">
        <v>33</v>
      </c>
      <c r="AC999">
        <v>0</v>
      </c>
      <c r="AD999">
        <v>0</v>
      </c>
      <c r="AE999">
        <v>1365</v>
      </c>
      <c r="AF999" s="10" t="e">
        <f>VLOOKUP(AS999,[1]Hoja3!$B$2:$AO$841,17,FALSE)</f>
        <v>#N/A</v>
      </c>
      <c r="AG999" s="10" t="e">
        <f>VLOOKUP(AS999,[1]Hoja3!$B$2:$AO$841,23,FALSE)</f>
        <v>#N/A</v>
      </c>
      <c r="AH999" s="10" t="e">
        <f>VLOOKUP(AS999,[1]Hoja3!$B$2:$AO$841,28,FALSE)</f>
        <v>#N/A</v>
      </c>
      <c r="AI999" s="10" t="e">
        <f>VLOOKUP(AS999,[1]Hoja3!$B$2:$AO$841,19,FALSE)</f>
        <v>#N/A</v>
      </c>
      <c r="AJ999" s="10"/>
      <c r="AK999">
        <f>IF(AE999=AY999,1,0)</f>
        <v>0</v>
      </c>
      <c r="AL999" t="e">
        <f>IF(AB999=AF999,1,0)</f>
        <v>#N/A</v>
      </c>
      <c r="AM999" t="e">
        <f>IF(AC999=AG999,1,0)</f>
        <v>#N/A</v>
      </c>
      <c r="AN999" t="e">
        <f>IF(AD999=AH999,1,0)</f>
        <v>#N/A</v>
      </c>
      <c r="AO999" t="e">
        <f>IF(H999=AI999,1,0)</f>
        <v>#N/A</v>
      </c>
      <c r="AQ999" s="8">
        <f>COUNTIF($A$2:$A$1228,A999)</f>
        <v>1</v>
      </c>
      <c r="AR999" t="e">
        <f>VLOOKUP(A999,[1]Hoja3!$C$2:$AO$841,39,FALSE)</f>
        <v>#N/A</v>
      </c>
      <c r="AS999" t="str">
        <f>A999 &amp; COUNTIF(A$2:A999,A999)</f>
        <v>02TX0624491</v>
      </c>
      <c r="AT999" s="10" t="e">
        <f>VLOOKUP(AS999,[1]Hoja3!$B$2:$AO$841,38,FALSE)</f>
        <v>#N/A</v>
      </c>
      <c r="AU999" s="9" t="e">
        <f>IF(AR999&gt;AQ999,1,0)</f>
        <v>#N/A</v>
      </c>
    </row>
    <row r="1000" spans="1:48" x14ac:dyDescent="0.25">
      <c r="A1000" t="s">
        <v>955</v>
      </c>
      <c r="B1000">
        <v>2019</v>
      </c>
      <c r="C1000" t="s">
        <v>37</v>
      </c>
      <c r="D1000" t="s">
        <v>38</v>
      </c>
      <c r="E1000">
        <v>23</v>
      </c>
      <c r="F1000" t="s">
        <v>44</v>
      </c>
      <c r="G1000">
        <v>0</v>
      </c>
      <c r="H1000" t="s">
        <v>116</v>
      </c>
      <c r="I1000">
        <v>655</v>
      </c>
      <c r="J1000">
        <v>1365</v>
      </c>
      <c r="K1000">
        <v>0</v>
      </c>
      <c r="L1000">
        <v>0</v>
      </c>
      <c r="M1000">
        <v>0.6</v>
      </c>
      <c r="N1000">
        <v>0.8</v>
      </c>
      <c r="O1000">
        <v>1.05</v>
      </c>
      <c r="P1000">
        <v>1.1000000000000001</v>
      </c>
      <c r="Q1000" t="s">
        <v>46</v>
      </c>
      <c r="R1000">
        <v>5</v>
      </c>
      <c r="S1000">
        <v>9</v>
      </c>
      <c r="T1000" t="s">
        <v>47</v>
      </c>
      <c r="U1000" t="s">
        <v>45</v>
      </c>
      <c r="V1000" t="s">
        <v>50</v>
      </c>
      <c r="W1000">
        <v>2019</v>
      </c>
      <c r="X1000" t="s">
        <v>37</v>
      </c>
      <c r="Y1000" t="s">
        <v>38</v>
      </c>
      <c r="Z1000">
        <v>23</v>
      </c>
      <c r="AA1000">
        <v>1</v>
      </c>
      <c r="AB1000">
        <v>27</v>
      </c>
      <c r="AC1000">
        <v>0</v>
      </c>
      <c r="AD1000">
        <v>0</v>
      </c>
      <c r="AE1000">
        <v>0</v>
      </c>
      <c r="AF1000" s="10" t="e">
        <f>VLOOKUP(AS1000,[1]Hoja3!$B$2:$AO$841,17,FALSE)</f>
        <v>#N/A</v>
      </c>
      <c r="AG1000" s="10" t="e">
        <f>VLOOKUP(AS1000,[1]Hoja3!$B$2:$AO$841,23,FALSE)</f>
        <v>#N/A</v>
      </c>
      <c r="AH1000" s="10" t="e">
        <f>VLOOKUP(AS1000,[1]Hoja3!$B$2:$AO$841,28,FALSE)</f>
        <v>#N/A</v>
      </c>
      <c r="AI1000" s="10" t="e">
        <f>VLOOKUP(AS1000,[1]Hoja3!$B$2:$AO$841,19,FALSE)</f>
        <v>#N/A</v>
      </c>
      <c r="AJ1000" s="10"/>
      <c r="AK1000">
        <f>IF(AE1000=AY1000,1,0)</f>
        <v>1</v>
      </c>
      <c r="AL1000" t="e">
        <f>IF(AB1000=AF1000,1,0)</f>
        <v>#N/A</v>
      </c>
      <c r="AM1000" t="e">
        <f>IF(AC1000=AG1000,1,0)</f>
        <v>#N/A</v>
      </c>
      <c r="AN1000" t="e">
        <f>IF(AD1000=AH1000,1,0)</f>
        <v>#N/A</v>
      </c>
      <c r="AO1000" t="e">
        <f>IF(H1000=AI1000,1,0)</f>
        <v>#N/A</v>
      </c>
      <c r="AQ1000" s="8">
        <f>COUNTIF($A$2:$A$1228,A1000)</f>
        <v>1</v>
      </c>
      <c r="AR1000" t="e">
        <f>VLOOKUP(A1000,[1]Hoja3!$C$2:$AO$841,39,FALSE)</f>
        <v>#N/A</v>
      </c>
      <c r="AS1000" t="str">
        <f>A1000 &amp; COUNTIF(A$2:A1000,A1000)</f>
        <v>0Y4X8489781</v>
      </c>
      <c r="AT1000" s="10" t="e">
        <f>VLOOKUP(AS1000,[1]Hoja3!$B$2:$AO$841,38,FALSE)</f>
        <v>#N/A</v>
      </c>
      <c r="AU1000" s="9" t="e">
        <f>IF(AR1000&gt;AQ1000,1,0)</f>
        <v>#N/A</v>
      </c>
    </row>
    <row r="1001" spans="1:48" x14ac:dyDescent="0.25">
      <c r="A1001" t="s">
        <v>382</v>
      </c>
      <c r="B1001">
        <v>2019</v>
      </c>
      <c r="C1001" t="s">
        <v>37</v>
      </c>
      <c r="D1001" t="s">
        <v>38</v>
      </c>
      <c r="E1001">
        <v>23</v>
      </c>
      <c r="F1001" t="s">
        <v>40</v>
      </c>
      <c r="G1001">
        <v>0.86666670000000001</v>
      </c>
      <c r="H1001" t="s">
        <v>58</v>
      </c>
      <c r="I1001">
        <v>655</v>
      </c>
      <c r="J1001">
        <v>1365</v>
      </c>
      <c r="K1001">
        <v>0</v>
      </c>
      <c r="L1001">
        <v>0</v>
      </c>
      <c r="M1001">
        <v>0.6</v>
      </c>
      <c r="N1001">
        <v>0.8</v>
      </c>
      <c r="O1001">
        <v>1.05</v>
      </c>
      <c r="P1001">
        <v>1.1000000000000001</v>
      </c>
      <c r="Q1001" t="s">
        <v>46</v>
      </c>
      <c r="R1001">
        <v>5</v>
      </c>
      <c r="S1001">
        <v>9</v>
      </c>
      <c r="T1001" t="s">
        <v>47</v>
      </c>
      <c r="U1001" t="s">
        <v>58</v>
      </c>
      <c r="V1001" t="s">
        <v>83</v>
      </c>
      <c r="W1001">
        <v>2019</v>
      </c>
      <c r="X1001" t="s">
        <v>37</v>
      </c>
      <c r="Y1001" t="s">
        <v>38</v>
      </c>
      <c r="Z1001">
        <v>23</v>
      </c>
      <c r="AA1001">
        <v>0</v>
      </c>
      <c r="AB1001">
        <v>14</v>
      </c>
      <c r="AC1001">
        <v>0.6</v>
      </c>
      <c r="AD1001">
        <v>0.17333334</v>
      </c>
      <c r="AE1001">
        <v>819</v>
      </c>
      <c r="AF1001" s="10">
        <f>VLOOKUP(AS1001,[1]Hoja3!$B$2:$AO$841,17,FALSE)</f>
        <v>15</v>
      </c>
      <c r="AG1001" s="10">
        <f>VLOOKUP(AS1001,[1]Hoja3!$B$2:$AO$841,23,FALSE)</f>
        <v>0.6</v>
      </c>
      <c r="AH1001" s="10">
        <f>VLOOKUP(AS1001,[1]Hoja3!$B$2:$AO$841,28,FALSE)</f>
        <v>0</v>
      </c>
      <c r="AI1001" s="10" t="str">
        <f>VLOOKUP(AS1001,[1]Hoja3!$B$2:$AO$841,19,FALSE)</f>
        <v>Departmental Digital</v>
      </c>
      <c r="AJ1001" s="10">
        <f>VLOOKUP(AS1001,[1]Hoja3!$B$2:$AO$841,15,FALSE)</f>
        <v>0</v>
      </c>
      <c r="AK1001">
        <f>IF(AE1001=AY1001,1,0)</f>
        <v>0</v>
      </c>
      <c r="AL1001">
        <f>IF(AB1001=AF1001,1,0)</f>
        <v>0</v>
      </c>
      <c r="AM1001">
        <f>IF(AC1001=AG1001,1,0)</f>
        <v>1</v>
      </c>
      <c r="AN1001">
        <f>IF(AD1001=AH1001,1,0)</f>
        <v>0</v>
      </c>
      <c r="AO1001">
        <f>IF(H1001=AI1001,1,0)</f>
        <v>1</v>
      </c>
      <c r="AP1001">
        <f>IF(AJ1001=AA1001,1,0)</f>
        <v>1</v>
      </c>
      <c r="AQ1001" s="8">
        <f>COUNTIF($A$2:$A$1228,A1001)</f>
        <v>2</v>
      </c>
      <c r="AR1001">
        <f>VLOOKUP(A1001,[1]Hoja3!$C$2:$AO$841,39,FALSE)</f>
        <v>2</v>
      </c>
      <c r="AS1001" t="str">
        <f>A1001 &amp; COUNTIF(A$2:A1001,A1001)</f>
        <v>0XEL5553362</v>
      </c>
      <c r="AT1001" s="10">
        <f>VLOOKUP(AS1001,[1]Hoja3!$B$2:$AO$841,38,FALSE)</f>
        <v>819</v>
      </c>
      <c r="AU1001" s="9">
        <f>IF(AR1001&gt;AQ1001,1,0)</f>
        <v>0</v>
      </c>
      <c r="AV1001">
        <f>IF(P1001="NA",2,IF(OR(F1001="INSTALACION NUEVA",F1001="Mantenimiento preventivo"),3,IF(AND(AB1001&lt;AF1001,AK1001&lt;&gt;1),4,IF(AT1001&gt;AE1001,1,0))))</f>
        <v>4</v>
      </c>
    </row>
    <row r="1002" spans="1:48" x14ac:dyDescent="0.25">
      <c r="A1002" t="s">
        <v>956</v>
      </c>
      <c r="B1002">
        <v>2019</v>
      </c>
      <c r="C1002" t="s">
        <v>37</v>
      </c>
      <c r="D1002" t="s">
        <v>38</v>
      </c>
      <c r="E1002">
        <v>23</v>
      </c>
      <c r="F1002" t="s">
        <v>40</v>
      </c>
      <c r="G1002">
        <v>2.733333</v>
      </c>
      <c r="I1002" t="s">
        <v>33</v>
      </c>
      <c r="J1002" t="s">
        <v>33</v>
      </c>
      <c r="K1002" t="s">
        <v>33</v>
      </c>
      <c r="L1002" t="s">
        <v>33</v>
      </c>
      <c r="M1002" t="s">
        <v>33</v>
      </c>
      <c r="N1002" t="s">
        <v>33</v>
      </c>
      <c r="O1002" t="s">
        <v>33</v>
      </c>
      <c r="P1002" t="s">
        <v>33</v>
      </c>
      <c r="R1002" t="s">
        <v>33</v>
      </c>
      <c r="S1002" t="s">
        <v>33</v>
      </c>
      <c r="U1002" t="s">
        <v>34</v>
      </c>
      <c r="V1002" t="s">
        <v>73</v>
      </c>
      <c r="W1002">
        <v>2019</v>
      </c>
      <c r="X1002" t="s">
        <v>37</v>
      </c>
      <c r="Y1002" t="s">
        <v>38</v>
      </c>
      <c r="Z1002">
        <v>25</v>
      </c>
      <c r="AA1002" t="s">
        <v>33</v>
      </c>
      <c r="AB1002">
        <v>43</v>
      </c>
      <c r="AC1002">
        <v>0</v>
      </c>
      <c r="AD1002">
        <v>0</v>
      </c>
      <c r="AE1002">
        <v>0</v>
      </c>
      <c r="AF1002" s="10">
        <f>VLOOKUP(AS1002,[1]Hoja3!$B$2:$AO$841,17,FALSE)</f>
        <v>2700</v>
      </c>
      <c r="AG1002" s="10">
        <f>VLOOKUP(AS1002,[1]Hoja3!$B$2:$AO$841,23,FALSE)</f>
        <v>1.05</v>
      </c>
      <c r="AH1002" s="10">
        <f>VLOOKUP(AS1002,[1]Hoja3!$B$2:$AO$841,28,FALSE)</f>
        <v>0.36599999999999999</v>
      </c>
      <c r="AI1002" s="10" t="str">
        <f>VLOOKUP(AS1002,[1]Hoja3!$B$2:$AO$841,19,FALSE)</f>
        <v>A4 Mono MFPs</v>
      </c>
      <c r="AJ1002" s="10">
        <f>VLOOKUP(AS1002,[1]Hoja3!$B$2:$AO$841,15,FALSE)</f>
        <v>1</v>
      </c>
      <c r="AK1002">
        <f>IF(AE1002=AY1002,1,0)</f>
        <v>1</v>
      </c>
      <c r="AL1002">
        <f>IF(AB1002=AF1002,1,0)</f>
        <v>0</v>
      </c>
      <c r="AM1002">
        <f>IF(AC1002=AG1002,1,0)</f>
        <v>0</v>
      </c>
      <c r="AN1002">
        <f>IF(AD1002=AH1002,1,0)</f>
        <v>0</v>
      </c>
      <c r="AO1002">
        <f>IF(H1002=AI1002,1,0)</f>
        <v>0</v>
      </c>
      <c r="AP1002">
        <f>IF(AJ1002=AA1002,1,0)</f>
        <v>0</v>
      </c>
      <c r="AQ1002" s="8">
        <f>COUNTIF($A$2:$A$1228,A1002)</f>
        <v>1</v>
      </c>
      <c r="AR1002">
        <f>VLOOKUP(A1002,[1]Hoja3!$C$2:$AO$841,39,FALSE)</f>
        <v>1</v>
      </c>
      <c r="AS1002" t="str">
        <f>A1002 &amp; COUNTIF(A$2:A1002,A1002)</f>
        <v>09HB3314991</v>
      </c>
      <c r="AT1002" s="10">
        <f>VLOOKUP(AS1002,[1]Hoja3!$B$2:$AO$841,38,FALSE)</f>
        <v>0</v>
      </c>
      <c r="AU1002" s="9">
        <f>IF(AR1002&gt;AQ1002,1,0)</f>
        <v>0</v>
      </c>
      <c r="AV1002">
        <f>IF(P1002="NA",2,IF(OR(F1002="INSTALACION NUEVA",F1002="Mantenimiento preventivo"),3,IF(AND(AB1002&lt;AF1002,AK1002&lt;&gt;1),4,IF(AT1002&gt;AE1002,1,0))))</f>
        <v>2</v>
      </c>
    </row>
    <row r="1003" spans="1:48" x14ac:dyDescent="0.25">
      <c r="A1003" t="s">
        <v>564</v>
      </c>
      <c r="B1003">
        <v>2019</v>
      </c>
      <c r="C1003" t="s">
        <v>37</v>
      </c>
      <c r="D1003" t="s">
        <v>38</v>
      </c>
      <c r="E1003">
        <v>23</v>
      </c>
      <c r="F1003" t="s">
        <v>40</v>
      </c>
      <c r="G1003">
        <v>2.2166670000000002</v>
      </c>
      <c r="H1003" t="s">
        <v>91</v>
      </c>
      <c r="I1003">
        <v>803</v>
      </c>
      <c r="J1003">
        <v>1573</v>
      </c>
      <c r="K1003">
        <v>0.2</v>
      </c>
      <c r="L1003">
        <v>0.6</v>
      </c>
      <c r="M1003">
        <v>0.8</v>
      </c>
      <c r="N1003">
        <v>1.05</v>
      </c>
      <c r="O1003">
        <v>1.1000000000000001</v>
      </c>
      <c r="P1003">
        <v>1.1499999999999999</v>
      </c>
      <c r="Q1003" t="s">
        <v>46</v>
      </c>
      <c r="R1003">
        <v>4</v>
      </c>
      <c r="S1003">
        <v>6</v>
      </c>
      <c r="T1003" t="s">
        <v>47</v>
      </c>
      <c r="U1003" t="s">
        <v>91</v>
      </c>
      <c r="V1003" t="s">
        <v>83</v>
      </c>
      <c r="W1003">
        <v>2019</v>
      </c>
      <c r="X1003" t="s">
        <v>37</v>
      </c>
      <c r="Y1003" t="s">
        <v>38</v>
      </c>
      <c r="Z1003">
        <v>23</v>
      </c>
      <c r="AA1003">
        <v>0</v>
      </c>
      <c r="AB1003">
        <v>334</v>
      </c>
      <c r="AC1003">
        <v>1.1499999999999999</v>
      </c>
      <c r="AD1003">
        <v>0.55416675000000004</v>
      </c>
      <c r="AE1003">
        <v>1808.95</v>
      </c>
      <c r="AF1003" s="10">
        <f>VLOOKUP(AS1003,[1]Hoja3!$B$2:$AO$841,17,FALSE)</f>
        <v>337</v>
      </c>
      <c r="AG1003" s="10">
        <f>VLOOKUP(AS1003,[1]Hoja3!$B$2:$AO$841,23,FALSE)</f>
        <v>1.1499999999999999</v>
      </c>
      <c r="AH1003" s="10">
        <f>VLOOKUP(AS1003,[1]Hoja3!$B$2:$AO$841,28,FALSE)</f>
        <v>0.67749999999999999</v>
      </c>
      <c r="AI1003" s="10" t="str">
        <f>VLOOKUP(AS1003,[1]Hoja3!$B$2:$AO$841,19,FALSE)</f>
        <v>WF Mono Systems and Legacy Color</v>
      </c>
      <c r="AJ1003" s="10">
        <f>VLOOKUP(AS1003,[1]Hoja3!$B$2:$AO$841,15,FALSE)</f>
        <v>0</v>
      </c>
      <c r="AK1003">
        <f>IF(AE1003=AY1003,1,0)</f>
        <v>0</v>
      </c>
      <c r="AL1003">
        <f>IF(AB1003=AF1003,1,0)</f>
        <v>0</v>
      </c>
      <c r="AM1003">
        <f>IF(AC1003=AG1003,1,0)</f>
        <v>1</v>
      </c>
      <c r="AN1003">
        <f>IF(AD1003=AH1003,1,0)</f>
        <v>0</v>
      </c>
      <c r="AO1003">
        <f>IF(H1003=AI1003,1,0)</f>
        <v>1</v>
      </c>
      <c r="AP1003">
        <f>IF(AJ1003=AA1003,1,0)</f>
        <v>1</v>
      </c>
      <c r="AQ1003" s="8">
        <f>COUNTIF($A$2:$A$1228,A1003)</f>
        <v>1</v>
      </c>
      <c r="AR1003">
        <f>VLOOKUP(A1003,[1]Hoja3!$C$2:$AO$841,39,FALSE)</f>
        <v>1</v>
      </c>
      <c r="AS1003" t="str">
        <f>A1003 &amp; COUNTIF(A$2:A1003,A1003)</f>
        <v>0A1H0216751</v>
      </c>
      <c r="AT1003" s="10">
        <f>VLOOKUP(AS1003,[1]Hoja3!$B$2:$AO$841,38,FALSE)</f>
        <v>1808.95</v>
      </c>
      <c r="AU1003" s="9">
        <f>IF(AR1003&gt;AQ1003,1,0)</f>
        <v>0</v>
      </c>
      <c r="AV1003">
        <f>IF(P1003="NA",2,IF(OR(F1003="INSTALACION NUEVA",F1003="Mantenimiento preventivo"),3,IF(AND(AB1003&lt;AF1003,AK1003&lt;&gt;1),4,IF(AT1003&gt;AE1003,1,0))))</f>
        <v>4</v>
      </c>
    </row>
    <row r="1004" spans="1:48" x14ac:dyDescent="0.25">
      <c r="A1004" t="s">
        <v>572</v>
      </c>
      <c r="B1004">
        <v>2019</v>
      </c>
      <c r="C1004" t="s">
        <v>37</v>
      </c>
      <c r="D1004" t="s">
        <v>38</v>
      </c>
      <c r="E1004">
        <v>23</v>
      </c>
      <c r="F1004" t="s">
        <v>40</v>
      </c>
      <c r="G1004">
        <v>1.4666669999999999</v>
      </c>
      <c r="H1004" t="s">
        <v>34</v>
      </c>
      <c r="I1004">
        <v>468</v>
      </c>
      <c r="J1004">
        <v>715</v>
      </c>
      <c r="K1004">
        <v>0</v>
      </c>
      <c r="L1004">
        <v>0</v>
      </c>
      <c r="M1004">
        <v>0</v>
      </c>
      <c r="N1004">
        <v>0.6</v>
      </c>
      <c r="O1004">
        <v>0.8</v>
      </c>
      <c r="P1004">
        <v>1.05</v>
      </c>
      <c r="Q1004" t="s">
        <v>46</v>
      </c>
      <c r="R1004">
        <v>5</v>
      </c>
      <c r="S1004">
        <v>9</v>
      </c>
      <c r="T1004" t="s">
        <v>47</v>
      </c>
      <c r="U1004" t="s">
        <v>34</v>
      </c>
      <c r="V1004" t="s">
        <v>55</v>
      </c>
      <c r="W1004">
        <v>2019</v>
      </c>
      <c r="X1004" t="s">
        <v>37</v>
      </c>
      <c r="Y1004" t="s">
        <v>38</v>
      </c>
      <c r="Z1004">
        <v>25</v>
      </c>
      <c r="AA1004">
        <v>0</v>
      </c>
      <c r="AB1004">
        <v>85</v>
      </c>
      <c r="AC1004">
        <v>1.05</v>
      </c>
      <c r="AD1004">
        <v>0.29333340000000002</v>
      </c>
      <c r="AE1004">
        <v>750.75</v>
      </c>
      <c r="AF1004" s="10">
        <f>VLOOKUP(AS1004,[1]Hoja3!$B$2:$AO$841,17,FALSE)</f>
        <v>85</v>
      </c>
      <c r="AG1004" s="10">
        <f>VLOOKUP(AS1004,[1]Hoja3!$B$2:$AO$841,23,FALSE)</f>
        <v>1.05</v>
      </c>
      <c r="AH1004" s="10">
        <f>VLOOKUP(AS1004,[1]Hoja3!$B$2:$AO$841,28,FALSE)</f>
        <v>0.10600000000000001</v>
      </c>
      <c r="AI1004" s="10" t="str">
        <f>VLOOKUP(AS1004,[1]Hoja3!$B$2:$AO$841,19,FALSE)</f>
        <v>A4 Mono MFPs</v>
      </c>
      <c r="AJ1004" s="10">
        <f>VLOOKUP(AS1004,[1]Hoja3!$B$2:$AO$841,15,FALSE)</f>
        <v>0</v>
      </c>
      <c r="AK1004">
        <f>IF(AE1004=AY1004,1,0)</f>
        <v>0</v>
      </c>
      <c r="AL1004">
        <f>IF(AB1004=AF1004,1,0)</f>
        <v>1</v>
      </c>
      <c r="AM1004">
        <f>IF(AC1004=AG1004,1,0)</f>
        <v>1</v>
      </c>
      <c r="AN1004">
        <f>IF(AD1004=AH1004,1,0)</f>
        <v>0</v>
      </c>
      <c r="AO1004">
        <f>IF(H1004=AI1004,1,0)</f>
        <v>1</v>
      </c>
      <c r="AP1004">
        <f>IF(AJ1004=AA1004,1,0)</f>
        <v>1</v>
      </c>
      <c r="AQ1004" s="8">
        <f>COUNTIF($A$2:$A$1228,A1004)</f>
        <v>1</v>
      </c>
      <c r="AR1004">
        <f>VLOOKUP(A1004,[1]Hoja3!$C$2:$AO$841,39,FALSE)</f>
        <v>1</v>
      </c>
      <c r="AS1004" t="str">
        <f>A1004 &amp; COUNTIF(A$2:A1004,A1004)</f>
        <v>0C7X2468621</v>
      </c>
      <c r="AT1004" s="10">
        <f>VLOOKUP(AS1004,[1]Hoja3!$B$2:$AO$841,38,FALSE)</f>
        <v>750.75000000000011</v>
      </c>
      <c r="AU1004" s="9">
        <f>IF(AR1004&gt;AQ1004,1,0)</f>
        <v>0</v>
      </c>
      <c r="AV1004">
        <f>IF(P1004="NA",2,IF(OR(F1004="INSTALACION NUEVA",F1004="Mantenimiento preventivo"),3,IF(AND(AB1004&lt;AF1004,AK1004&lt;&gt;1),4,IF(AT1004&gt;AE1004,1,0))))</f>
        <v>0</v>
      </c>
    </row>
    <row r="1005" spans="1:48" x14ac:dyDescent="0.25">
      <c r="A1005" t="s">
        <v>570</v>
      </c>
      <c r="B1005">
        <v>2019</v>
      </c>
      <c r="C1005" t="s">
        <v>37</v>
      </c>
      <c r="D1005" t="s">
        <v>38</v>
      </c>
      <c r="E1005">
        <v>23</v>
      </c>
      <c r="F1005" t="s">
        <v>40</v>
      </c>
      <c r="G1005">
        <v>4.0666669999999998</v>
      </c>
      <c r="I1005" t="s">
        <v>33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 t="s">
        <v>33</v>
      </c>
      <c r="P1005" t="s">
        <v>33</v>
      </c>
      <c r="R1005" t="s">
        <v>33</v>
      </c>
      <c r="S1005" t="s">
        <v>33</v>
      </c>
      <c r="U1005" t="s">
        <v>34</v>
      </c>
      <c r="V1005" t="s">
        <v>80</v>
      </c>
      <c r="W1005">
        <v>2019</v>
      </c>
      <c r="X1005" t="s">
        <v>37</v>
      </c>
      <c r="Y1005" t="s">
        <v>38</v>
      </c>
      <c r="Z1005">
        <v>23</v>
      </c>
      <c r="AA1005" t="s">
        <v>33</v>
      </c>
      <c r="AB1005">
        <v>341</v>
      </c>
      <c r="AC1005">
        <v>0</v>
      </c>
      <c r="AD1005">
        <v>0</v>
      </c>
      <c r="AE1005">
        <v>0</v>
      </c>
      <c r="AF1005" s="10">
        <f>VLOOKUP(AS1005,[1]Hoja3!$B$2:$AO$841,17,FALSE)</f>
        <v>613</v>
      </c>
      <c r="AG1005" s="10">
        <f>VLOOKUP(AS1005,[1]Hoja3!$B$2:$AO$841,23,FALSE)</f>
        <v>1.05</v>
      </c>
      <c r="AH1005" s="10">
        <f>VLOOKUP(AS1005,[1]Hoja3!$B$2:$AO$841,28,FALSE)</f>
        <v>0.89399999999999991</v>
      </c>
      <c r="AI1005" s="10" t="str">
        <f>VLOOKUP(AS1005,[1]Hoja3!$B$2:$AO$841,19,FALSE)</f>
        <v>A4 Mono MFPs</v>
      </c>
      <c r="AJ1005" s="10">
        <f>VLOOKUP(AS1005,[1]Hoja3!$B$2:$AO$841,15,FALSE)</f>
        <v>0</v>
      </c>
      <c r="AK1005">
        <f>IF(AE1005=AY1005,1,0)</f>
        <v>1</v>
      </c>
      <c r="AL1005">
        <f>IF(AB1005=AF1005,1,0)</f>
        <v>0</v>
      </c>
      <c r="AM1005">
        <f>IF(AC1005=AG1005,1,0)</f>
        <v>0</v>
      </c>
      <c r="AN1005">
        <f>IF(AD1005=AH1005,1,0)</f>
        <v>0</v>
      </c>
      <c r="AO1005">
        <f>IF(H1005=AI1005,1,0)</f>
        <v>0</v>
      </c>
      <c r="AP1005">
        <f>IF(AJ1005=AA1005,1,0)</f>
        <v>0</v>
      </c>
      <c r="AQ1005" s="8">
        <f>COUNTIF($A$2:$A$1228,A1005)</f>
        <v>1</v>
      </c>
      <c r="AR1005">
        <f>VLOOKUP(A1005,[1]Hoja3!$C$2:$AO$841,39,FALSE)</f>
        <v>1</v>
      </c>
      <c r="AS1005" t="str">
        <f>A1005 &amp; COUNTIF(A$2:A1005,A1005)</f>
        <v>0C4X0081381</v>
      </c>
      <c r="AT1005" s="10">
        <f>VLOOKUP(AS1005,[1]Hoja3!$B$2:$AO$841,38,FALSE)</f>
        <v>750.75000000000011</v>
      </c>
      <c r="AU1005" s="9">
        <f>IF(AR1005&gt;AQ1005,1,0)</f>
        <v>0</v>
      </c>
      <c r="AV1005">
        <f>IF(P1005="NA",2,IF(OR(F1005="INSTALACION NUEVA",F1005="Mantenimiento preventivo"),3,IF(AND(AB1005&lt;AF1005,AK1005&lt;&gt;1),4,IF(AT1005&gt;AE1005,1,0))))</f>
        <v>2</v>
      </c>
    </row>
    <row r="1006" spans="1:48" x14ac:dyDescent="0.25">
      <c r="A1006" t="s">
        <v>899</v>
      </c>
      <c r="B1006">
        <v>2019</v>
      </c>
      <c r="C1006" t="s">
        <v>37</v>
      </c>
      <c r="D1006" t="s">
        <v>38</v>
      </c>
      <c r="E1006">
        <v>23</v>
      </c>
      <c r="F1006" t="s">
        <v>44</v>
      </c>
      <c r="G1006">
        <v>0</v>
      </c>
      <c r="I1006" t="s">
        <v>33</v>
      </c>
      <c r="J1006" t="s">
        <v>33</v>
      </c>
      <c r="K1006" t="s">
        <v>33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R1006" t="s">
        <v>33</v>
      </c>
      <c r="S1006" t="s">
        <v>33</v>
      </c>
      <c r="U1006" t="s">
        <v>34</v>
      </c>
      <c r="V1006" t="s">
        <v>61</v>
      </c>
      <c r="W1006">
        <v>2019</v>
      </c>
      <c r="X1006" t="s">
        <v>37</v>
      </c>
      <c r="Y1006" t="s">
        <v>38</v>
      </c>
      <c r="Z1006">
        <v>23</v>
      </c>
      <c r="AA1006" t="s">
        <v>33</v>
      </c>
      <c r="AB1006">
        <v>6</v>
      </c>
      <c r="AC1006">
        <v>0</v>
      </c>
      <c r="AD1006">
        <v>0</v>
      </c>
      <c r="AE1006">
        <v>0</v>
      </c>
      <c r="AF1006" s="10" t="e">
        <f>VLOOKUP(AS1006,[1]Hoja3!$B$2:$AO$841,17,FALSE)</f>
        <v>#N/A</v>
      </c>
      <c r="AG1006" s="10" t="e">
        <f>VLOOKUP(AS1006,[1]Hoja3!$B$2:$AO$841,23,FALSE)</f>
        <v>#N/A</v>
      </c>
      <c r="AH1006" s="10" t="e">
        <f>VLOOKUP(AS1006,[1]Hoja3!$B$2:$AO$841,28,FALSE)</f>
        <v>#N/A</v>
      </c>
      <c r="AI1006" s="10" t="e">
        <f>VLOOKUP(AS1006,[1]Hoja3!$B$2:$AO$841,19,FALSE)</f>
        <v>#N/A</v>
      </c>
      <c r="AJ1006" s="10"/>
      <c r="AK1006">
        <f>IF(AE1006=AY1006,1,0)</f>
        <v>1</v>
      </c>
      <c r="AL1006" t="e">
        <f>IF(AB1006=AF1006,1,0)</f>
        <v>#N/A</v>
      </c>
      <c r="AM1006" t="e">
        <f>IF(AC1006=AG1006,1,0)</f>
        <v>#N/A</v>
      </c>
      <c r="AN1006" t="e">
        <f>IF(AD1006=AH1006,1,0)</f>
        <v>#N/A</v>
      </c>
      <c r="AO1006" t="e">
        <f>IF(H1006=AI1006,1,0)</f>
        <v>#N/A</v>
      </c>
      <c r="AQ1006" s="8">
        <f>COUNTIF($A$2:$A$1228,A1006)</f>
        <v>2</v>
      </c>
      <c r="AR1006">
        <f>VLOOKUP(A1006,[1]Hoja3!$C$2:$AO$841,39,FALSE)</f>
        <v>1</v>
      </c>
      <c r="AS1006" t="str">
        <f>A1006 &amp; COUNTIF(A$2:A1006,A1006)</f>
        <v>0C7X2468852</v>
      </c>
      <c r="AT1006" s="10" t="e">
        <f>VLOOKUP(AS1006,[1]Hoja3!$B$2:$AO$841,38,FALSE)</f>
        <v>#N/A</v>
      </c>
      <c r="AU1006" s="9">
        <f>IF(AR1006&gt;AQ1006,1,0)</f>
        <v>0</v>
      </c>
    </row>
    <row r="1007" spans="1:48" x14ac:dyDescent="0.25">
      <c r="A1007" t="s">
        <v>957</v>
      </c>
      <c r="B1007">
        <v>2019</v>
      </c>
      <c r="C1007" t="s">
        <v>37</v>
      </c>
      <c r="D1007" t="s">
        <v>38</v>
      </c>
      <c r="E1007">
        <v>23</v>
      </c>
      <c r="F1007" t="s">
        <v>40</v>
      </c>
      <c r="G1007">
        <v>2.35</v>
      </c>
      <c r="I1007" t="s">
        <v>33</v>
      </c>
      <c r="J1007" t="s">
        <v>33</v>
      </c>
      <c r="K1007" t="s">
        <v>33</v>
      </c>
      <c r="L1007" t="s">
        <v>33</v>
      </c>
      <c r="M1007" t="s">
        <v>33</v>
      </c>
      <c r="N1007" t="s">
        <v>33</v>
      </c>
      <c r="O1007" t="s">
        <v>33</v>
      </c>
      <c r="P1007" t="s">
        <v>33</v>
      </c>
      <c r="R1007" t="s">
        <v>33</v>
      </c>
      <c r="S1007" t="s">
        <v>33</v>
      </c>
      <c r="U1007" t="s">
        <v>34</v>
      </c>
      <c r="V1007" t="s">
        <v>59</v>
      </c>
      <c r="W1007">
        <v>2019</v>
      </c>
      <c r="X1007" t="s">
        <v>37</v>
      </c>
      <c r="Y1007" t="s">
        <v>38</v>
      </c>
      <c r="Z1007">
        <v>24</v>
      </c>
      <c r="AA1007" t="s">
        <v>33</v>
      </c>
      <c r="AB1007">
        <v>0</v>
      </c>
      <c r="AC1007">
        <v>0</v>
      </c>
      <c r="AD1007">
        <v>0</v>
      </c>
      <c r="AE1007">
        <v>0</v>
      </c>
      <c r="AF1007" s="10">
        <f>VLOOKUP(AS1007,[1]Hoja3!$B$2:$AO$841,17,FALSE)</f>
        <v>601</v>
      </c>
      <c r="AG1007" s="10">
        <f>VLOOKUP(AS1007,[1]Hoja3!$B$2:$AO$841,23,FALSE)</f>
        <v>1.05</v>
      </c>
      <c r="AH1007" s="10">
        <f>VLOOKUP(AS1007,[1]Hoja3!$B$2:$AO$841,28,FALSE)</f>
        <v>0.94399999999999995</v>
      </c>
      <c r="AI1007" s="10" t="str">
        <f>VLOOKUP(AS1007,[1]Hoja3!$B$2:$AO$841,19,FALSE)</f>
        <v>A4 Mono MFPs</v>
      </c>
      <c r="AJ1007" s="10">
        <f>VLOOKUP(AS1007,[1]Hoja3!$B$2:$AO$841,15,FALSE)</f>
        <v>0</v>
      </c>
      <c r="AK1007">
        <f>IF(AE1007=AY1007,1,0)</f>
        <v>1</v>
      </c>
      <c r="AL1007">
        <f>IF(AB1007=AF1007,1,0)</f>
        <v>0</v>
      </c>
      <c r="AM1007">
        <f>IF(AC1007=AG1007,1,0)</f>
        <v>0</v>
      </c>
      <c r="AN1007">
        <f>IF(AD1007=AH1007,1,0)</f>
        <v>0</v>
      </c>
      <c r="AO1007">
        <f>IF(H1007=AI1007,1,0)</f>
        <v>0</v>
      </c>
      <c r="AP1007">
        <f>IF(AJ1007=AA1007,1,0)</f>
        <v>0</v>
      </c>
      <c r="AQ1007" s="8">
        <f>COUNTIF($A$2:$A$1228,A1007)</f>
        <v>1</v>
      </c>
      <c r="AR1007">
        <f>VLOOKUP(A1007,[1]Hoja3!$C$2:$AO$841,39,FALSE)</f>
        <v>1</v>
      </c>
      <c r="AS1007" t="str">
        <f>A1007 &amp; COUNTIF(A$2:A1007,A1007)</f>
        <v>09HB3205261</v>
      </c>
      <c r="AT1007" s="10">
        <f>VLOOKUP(AS1007,[1]Hoja3!$B$2:$AO$841,38,FALSE)</f>
        <v>750.75000000000011</v>
      </c>
      <c r="AU1007" s="9">
        <f>IF(AR1007&gt;AQ1007,1,0)</f>
        <v>0</v>
      </c>
      <c r="AV1007">
        <f>IF(P1007="NA",2,IF(OR(F1007="INSTALACION NUEVA",F1007="Mantenimiento preventivo"),3,IF(AND(AB1007&lt;AF1007,AK1007&lt;&gt;1),4,IF(AT1007&gt;AE1007,1,0))))</f>
        <v>2</v>
      </c>
    </row>
    <row r="1008" spans="1:48" x14ac:dyDescent="0.25">
      <c r="A1008" t="s">
        <v>712</v>
      </c>
      <c r="B1008">
        <v>2019</v>
      </c>
      <c r="C1008" t="s">
        <v>37</v>
      </c>
      <c r="D1008" t="s">
        <v>38</v>
      </c>
      <c r="E1008">
        <v>23</v>
      </c>
      <c r="F1008" t="s">
        <v>44</v>
      </c>
      <c r="G1008">
        <v>0</v>
      </c>
      <c r="H1008" t="s">
        <v>116</v>
      </c>
      <c r="I1008">
        <v>655</v>
      </c>
      <c r="J1008">
        <v>1365</v>
      </c>
      <c r="K1008">
        <v>0</v>
      </c>
      <c r="L1008">
        <v>0</v>
      </c>
      <c r="M1008">
        <v>0.6</v>
      </c>
      <c r="N1008">
        <v>0.8</v>
      </c>
      <c r="O1008">
        <v>1.05</v>
      </c>
      <c r="P1008">
        <v>1.1000000000000001</v>
      </c>
      <c r="Q1008" t="s">
        <v>46</v>
      </c>
      <c r="R1008">
        <v>5</v>
      </c>
      <c r="S1008">
        <v>9</v>
      </c>
      <c r="T1008" t="s">
        <v>47</v>
      </c>
      <c r="U1008" t="s">
        <v>34</v>
      </c>
      <c r="V1008" t="s">
        <v>50</v>
      </c>
      <c r="W1008">
        <v>2019</v>
      </c>
      <c r="X1008" t="s">
        <v>37</v>
      </c>
      <c r="Y1008" t="s">
        <v>38</v>
      </c>
      <c r="Z1008">
        <v>23</v>
      </c>
      <c r="AA1008">
        <v>1</v>
      </c>
      <c r="AB1008">
        <v>6</v>
      </c>
      <c r="AC1008">
        <v>0</v>
      </c>
      <c r="AD1008">
        <v>0</v>
      </c>
      <c r="AE1008">
        <v>0</v>
      </c>
      <c r="AF1008" s="10" t="e">
        <f>VLOOKUP(AS1008,[1]Hoja3!$B$2:$AO$841,17,FALSE)</f>
        <v>#N/A</v>
      </c>
      <c r="AG1008" s="10" t="e">
        <f>VLOOKUP(AS1008,[1]Hoja3!$B$2:$AO$841,23,FALSE)</f>
        <v>#N/A</v>
      </c>
      <c r="AH1008" s="10" t="e">
        <f>VLOOKUP(AS1008,[1]Hoja3!$B$2:$AO$841,28,FALSE)</f>
        <v>#N/A</v>
      </c>
      <c r="AI1008" s="10" t="e">
        <f>VLOOKUP(AS1008,[1]Hoja3!$B$2:$AO$841,19,FALSE)</f>
        <v>#N/A</v>
      </c>
      <c r="AJ1008" s="10"/>
      <c r="AK1008">
        <f>IF(AE1008=AY1008,1,0)</f>
        <v>1</v>
      </c>
      <c r="AL1008" t="e">
        <f>IF(AB1008=AF1008,1,0)</f>
        <v>#N/A</v>
      </c>
      <c r="AM1008" t="e">
        <f>IF(AC1008=AG1008,1,0)</f>
        <v>#N/A</v>
      </c>
      <c r="AN1008" t="e">
        <f>IF(AD1008=AH1008,1,0)</f>
        <v>#N/A</v>
      </c>
      <c r="AO1008" t="e">
        <f>IF(H1008=AI1008,1,0)</f>
        <v>#N/A</v>
      </c>
      <c r="AQ1008" s="8">
        <f>COUNTIF($A$2:$A$1228,A1008)</f>
        <v>6</v>
      </c>
      <c r="AR1008" t="e">
        <f>VLOOKUP(A1008,[1]Hoja3!$C$2:$AO$841,39,FALSE)</f>
        <v>#N/A</v>
      </c>
      <c r="AS1008" t="str">
        <f>A1008 &amp; COUNTIF(A$2:A1008,A1008)</f>
        <v>0Y4X8490315</v>
      </c>
      <c r="AT1008" s="10" t="e">
        <f>VLOOKUP(AS1008,[1]Hoja3!$B$2:$AO$841,38,FALSE)</f>
        <v>#N/A</v>
      </c>
      <c r="AU1008" s="9" t="e">
        <f>IF(AR1008&gt;AQ1008,1,0)</f>
        <v>#N/A</v>
      </c>
    </row>
    <row r="1009" spans="1:48" x14ac:dyDescent="0.25">
      <c r="A1009" t="s">
        <v>798</v>
      </c>
      <c r="B1009">
        <v>2019</v>
      </c>
      <c r="C1009" t="s">
        <v>37</v>
      </c>
      <c r="D1009" t="s">
        <v>38</v>
      </c>
      <c r="E1009">
        <v>23</v>
      </c>
      <c r="F1009" t="s">
        <v>44</v>
      </c>
      <c r="G1009">
        <v>0</v>
      </c>
      <c r="I1009" t="s">
        <v>33</v>
      </c>
      <c r="J1009" t="s">
        <v>33</v>
      </c>
      <c r="K1009" t="s">
        <v>33</v>
      </c>
      <c r="L1009" t="s">
        <v>33</v>
      </c>
      <c r="M1009" t="s">
        <v>33</v>
      </c>
      <c r="N1009" t="s">
        <v>33</v>
      </c>
      <c r="O1009" t="s">
        <v>33</v>
      </c>
      <c r="P1009" t="s">
        <v>33</v>
      </c>
      <c r="R1009" t="s">
        <v>33</v>
      </c>
      <c r="S1009" t="s">
        <v>33</v>
      </c>
      <c r="U1009" t="s">
        <v>48</v>
      </c>
      <c r="V1009" t="s">
        <v>50</v>
      </c>
      <c r="W1009">
        <v>2019</v>
      </c>
      <c r="X1009" t="s">
        <v>37</v>
      </c>
      <c r="Y1009" t="s">
        <v>38</v>
      </c>
      <c r="Z1009">
        <v>23</v>
      </c>
      <c r="AA1009" t="s">
        <v>33</v>
      </c>
      <c r="AB1009">
        <v>18</v>
      </c>
      <c r="AC1009">
        <v>0</v>
      </c>
      <c r="AD1009">
        <v>0</v>
      </c>
      <c r="AE1009">
        <v>0</v>
      </c>
      <c r="AF1009" s="10" t="e">
        <f>VLOOKUP(AS1009,[1]Hoja3!$B$2:$AO$841,17,FALSE)</f>
        <v>#N/A</v>
      </c>
      <c r="AG1009" s="10" t="e">
        <f>VLOOKUP(AS1009,[1]Hoja3!$B$2:$AO$841,23,FALSE)</f>
        <v>#N/A</v>
      </c>
      <c r="AH1009" s="10" t="e">
        <f>VLOOKUP(AS1009,[1]Hoja3!$B$2:$AO$841,28,FALSE)</f>
        <v>#N/A</v>
      </c>
      <c r="AI1009" s="10" t="e">
        <f>VLOOKUP(AS1009,[1]Hoja3!$B$2:$AO$841,19,FALSE)</f>
        <v>#N/A</v>
      </c>
      <c r="AJ1009" s="10"/>
      <c r="AK1009">
        <f>IF(AE1009=AY1009,1,0)</f>
        <v>1</v>
      </c>
      <c r="AL1009" t="e">
        <f>IF(AB1009=AF1009,1,0)</f>
        <v>#N/A</v>
      </c>
      <c r="AM1009" t="e">
        <f>IF(AC1009=AG1009,1,0)</f>
        <v>#N/A</v>
      </c>
      <c r="AN1009" t="e">
        <f>IF(AD1009=AH1009,1,0)</f>
        <v>#N/A</v>
      </c>
      <c r="AO1009" t="e">
        <f>IF(H1009=AI1009,1,0)</f>
        <v>#N/A</v>
      </c>
      <c r="AQ1009" s="8">
        <f>COUNTIF($A$2:$A$1228,A1009)</f>
        <v>3</v>
      </c>
      <c r="AR1009" t="e">
        <f>VLOOKUP(A1009,[1]Hoja3!$C$2:$AO$841,39,FALSE)</f>
        <v>#N/A</v>
      </c>
      <c r="AS1009" t="str">
        <f>A1009 &amp; COUNTIF(A$2:A1009,A1009)</f>
        <v>0BG09749603</v>
      </c>
      <c r="AT1009" s="10" t="e">
        <f>VLOOKUP(AS1009,[1]Hoja3!$B$2:$AO$841,38,FALSE)</f>
        <v>#N/A</v>
      </c>
      <c r="AU1009" s="9" t="e">
        <f>IF(AR1009&gt;AQ1009,1,0)</f>
        <v>#N/A</v>
      </c>
    </row>
    <row r="1010" spans="1:48" x14ac:dyDescent="0.25">
      <c r="A1010" t="s">
        <v>816</v>
      </c>
      <c r="B1010">
        <v>2019</v>
      </c>
      <c r="C1010" t="s">
        <v>37</v>
      </c>
      <c r="D1010" t="s">
        <v>38</v>
      </c>
      <c r="E1010">
        <v>23</v>
      </c>
      <c r="F1010" t="s">
        <v>264</v>
      </c>
      <c r="G1010">
        <v>0</v>
      </c>
      <c r="H1010" t="s">
        <v>34</v>
      </c>
      <c r="I1010">
        <v>468</v>
      </c>
      <c r="J1010">
        <v>715</v>
      </c>
      <c r="K1010">
        <v>0</v>
      </c>
      <c r="L1010">
        <v>0</v>
      </c>
      <c r="M1010">
        <v>0</v>
      </c>
      <c r="N1010">
        <v>0.6</v>
      </c>
      <c r="O1010">
        <v>0.8</v>
      </c>
      <c r="P1010">
        <v>1.05</v>
      </c>
      <c r="Q1010" t="s">
        <v>46</v>
      </c>
      <c r="R1010">
        <v>5</v>
      </c>
      <c r="S1010">
        <v>9</v>
      </c>
      <c r="T1010" t="s">
        <v>47</v>
      </c>
      <c r="U1010" t="s">
        <v>34</v>
      </c>
      <c r="V1010" t="s">
        <v>50</v>
      </c>
      <c r="W1010">
        <v>2019</v>
      </c>
      <c r="X1010" t="s">
        <v>37</v>
      </c>
      <c r="Y1010" t="s">
        <v>38</v>
      </c>
      <c r="Z1010">
        <v>23</v>
      </c>
      <c r="AA1010">
        <v>1</v>
      </c>
      <c r="AB1010">
        <v>-1</v>
      </c>
      <c r="AC1010">
        <v>0</v>
      </c>
      <c r="AD1010">
        <v>0</v>
      </c>
      <c r="AE1010">
        <v>0</v>
      </c>
      <c r="AF1010" s="10" t="e">
        <f>VLOOKUP(AS1010,[1]Hoja3!$B$2:$AO$841,17,FALSE)</f>
        <v>#N/A</v>
      </c>
      <c r="AG1010" s="10" t="e">
        <f>VLOOKUP(AS1010,[1]Hoja3!$B$2:$AO$841,23,FALSE)</f>
        <v>#N/A</v>
      </c>
      <c r="AH1010" s="10" t="e">
        <f>VLOOKUP(AS1010,[1]Hoja3!$B$2:$AO$841,28,FALSE)</f>
        <v>#N/A</v>
      </c>
      <c r="AI1010" s="10" t="e">
        <f>VLOOKUP(AS1010,[1]Hoja3!$B$2:$AO$841,19,FALSE)</f>
        <v>#N/A</v>
      </c>
      <c r="AJ1010" s="10"/>
      <c r="AK1010">
        <f>IF(AE1010=AY1010,1,0)</f>
        <v>1</v>
      </c>
      <c r="AL1010" t="e">
        <f>IF(AB1010=AF1010,1,0)</f>
        <v>#N/A</v>
      </c>
      <c r="AM1010" t="e">
        <f>IF(AC1010=AG1010,1,0)</f>
        <v>#N/A</v>
      </c>
      <c r="AN1010" t="e">
        <f>IF(AD1010=AH1010,1,0)</f>
        <v>#N/A</v>
      </c>
      <c r="AO1010" t="e">
        <f>IF(H1010=AI1010,1,0)</f>
        <v>#N/A</v>
      </c>
      <c r="AQ1010" s="8">
        <f>COUNTIF($A$2:$A$1228,A1010)</f>
        <v>5</v>
      </c>
      <c r="AR1010">
        <f>VLOOKUP(A1010,[1]Hoja3!$C$2:$AO$841,39,FALSE)</f>
        <v>1</v>
      </c>
      <c r="AS1010" t="str">
        <f>A1010 &amp; COUNTIF(A$2:A1010,A1010)</f>
        <v>09HB3319564</v>
      </c>
      <c r="AT1010" s="10" t="e">
        <f>VLOOKUP(AS1010,[1]Hoja3!$B$2:$AO$841,38,FALSE)</f>
        <v>#N/A</v>
      </c>
      <c r="AU1010" s="9">
        <f>IF(AR1010&gt;AQ1010,1,0)</f>
        <v>0</v>
      </c>
    </row>
    <row r="1011" spans="1:48" x14ac:dyDescent="0.25">
      <c r="A1011" t="s">
        <v>958</v>
      </c>
      <c r="B1011">
        <v>2019</v>
      </c>
      <c r="C1011" t="s">
        <v>37</v>
      </c>
      <c r="D1011" t="s">
        <v>38</v>
      </c>
      <c r="E1011">
        <v>23</v>
      </c>
      <c r="F1011" t="s">
        <v>40</v>
      </c>
      <c r="G1011">
        <v>0.3</v>
      </c>
      <c r="H1011" t="s">
        <v>34</v>
      </c>
      <c r="I1011">
        <v>468</v>
      </c>
      <c r="J1011">
        <v>715</v>
      </c>
      <c r="K1011">
        <v>0</v>
      </c>
      <c r="L1011">
        <v>0</v>
      </c>
      <c r="M1011">
        <v>0</v>
      </c>
      <c r="N1011">
        <v>0.6</v>
      </c>
      <c r="O1011">
        <v>0.8</v>
      </c>
      <c r="P1011">
        <v>1.05</v>
      </c>
      <c r="Q1011" t="s">
        <v>46</v>
      </c>
      <c r="R1011">
        <v>5</v>
      </c>
      <c r="S1011">
        <v>9</v>
      </c>
      <c r="T1011" t="s">
        <v>85</v>
      </c>
      <c r="U1011" t="s">
        <v>34</v>
      </c>
      <c r="V1011" t="s">
        <v>61</v>
      </c>
      <c r="W1011">
        <v>2019</v>
      </c>
      <c r="X1011" t="s">
        <v>37</v>
      </c>
      <c r="Y1011" t="s">
        <v>38</v>
      </c>
      <c r="Z1011">
        <v>30</v>
      </c>
      <c r="AA1011">
        <v>1</v>
      </c>
      <c r="AB1011">
        <v>180</v>
      </c>
      <c r="AC1011">
        <v>0</v>
      </c>
      <c r="AD1011">
        <v>0</v>
      </c>
      <c r="AE1011">
        <v>0</v>
      </c>
      <c r="AF1011" s="10" t="e">
        <f>VLOOKUP(AS1011,[1]Hoja3!$B$2:$AO$841,17,FALSE)</f>
        <v>#N/A</v>
      </c>
      <c r="AG1011" s="10" t="e">
        <f>VLOOKUP(AS1011,[1]Hoja3!$B$2:$AO$841,23,FALSE)</f>
        <v>#N/A</v>
      </c>
      <c r="AH1011" s="10" t="e">
        <f>VLOOKUP(AS1011,[1]Hoja3!$B$2:$AO$841,28,FALSE)</f>
        <v>#N/A</v>
      </c>
      <c r="AI1011" s="10" t="e">
        <f>VLOOKUP(AS1011,[1]Hoja3!$B$2:$AO$841,19,FALSE)</f>
        <v>#N/A</v>
      </c>
      <c r="AJ1011" s="10"/>
      <c r="AK1011">
        <f>IF(AE1011=AY1011,1,0)</f>
        <v>1</v>
      </c>
      <c r="AL1011" t="e">
        <f>IF(AB1011=AF1011,1,0)</f>
        <v>#N/A</v>
      </c>
      <c r="AM1011" t="e">
        <f>IF(AC1011=AG1011,1,0)</f>
        <v>#N/A</v>
      </c>
      <c r="AN1011" t="e">
        <f>IF(AD1011=AH1011,1,0)</f>
        <v>#N/A</v>
      </c>
      <c r="AO1011" t="e">
        <f>IF(H1011=AI1011,1,0)</f>
        <v>#N/A</v>
      </c>
      <c r="AQ1011" s="8">
        <f>COUNTIF($A$2:$A$1228,A1011)</f>
        <v>1</v>
      </c>
      <c r="AR1011" t="e">
        <f>VLOOKUP(A1011,[1]Hoja3!$C$2:$AO$841,39,FALSE)</f>
        <v>#N/A</v>
      </c>
      <c r="AS1011" t="str">
        <f>A1011 &amp; COUNTIF(A$2:A1011,A1011)</f>
        <v>0VMA5583571</v>
      </c>
      <c r="AT1011" s="10" t="e">
        <f>VLOOKUP(AS1011,[1]Hoja3!$B$2:$AO$841,38,FALSE)</f>
        <v>#N/A</v>
      </c>
      <c r="AU1011" s="9" t="e">
        <f>IF(AR1011&gt;AQ1011,1,0)</f>
        <v>#N/A</v>
      </c>
    </row>
    <row r="1012" spans="1:48" x14ac:dyDescent="0.25">
      <c r="A1012" t="s">
        <v>138</v>
      </c>
      <c r="B1012">
        <v>2019</v>
      </c>
      <c r="C1012" t="s">
        <v>37</v>
      </c>
      <c r="D1012" t="s">
        <v>38</v>
      </c>
      <c r="E1012">
        <v>23</v>
      </c>
      <c r="F1012" t="s">
        <v>40</v>
      </c>
      <c r="G1012">
        <v>0</v>
      </c>
      <c r="H1012" t="s">
        <v>53</v>
      </c>
      <c r="I1012">
        <v>655</v>
      </c>
      <c r="J1012">
        <v>1365</v>
      </c>
      <c r="K1012">
        <v>0</v>
      </c>
      <c r="L1012">
        <v>0</v>
      </c>
      <c r="M1012">
        <v>0.6</v>
      </c>
      <c r="N1012">
        <v>0.8</v>
      </c>
      <c r="O1012">
        <v>1.05</v>
      </c>
      <c r="P1012">
        <v>1.1000000000000001</v>
      </c>
      <c r="Q1012" t="s">
        <v>46</v>
      </c>
      <c r="R1012">
        <v>5</v>
      </c>
      <c r="S1012">
        <v>9</v>
      </c>
      <c r="T1012" t="s">
        <v>47</v>
      </c>
      <c r="U1012" t="s">
        <v>54</v>
      </c>
      <c r="V1012" t="s">
        <v>55</v>
      </c>
      <c r="W1012">
        <v>2019</v>
      </c>
      <c r="X1012" t="s">
        <v>37</v>
      </c>
      <c r="Y1012" t="s">
        <v>38</v>
      </c>
      <c r="Z1012">
        <v>23</v>
      </c>
      <c r="AA1012">
        <v>0</v>
      </c>
      <c r="AB1012">
        <v>14</v>
      </c>
      <c r="AC1012">
        <v>0.6</v>
      </c>
      <c r="AD1012">
        <v>0</v>
      </c>
      <c r="AE1012">
        <v>819</v>
      </c>
      <c r="AF1012" s="10">
        <f>VLOOKUP(AS1012,[1]Hoja3!$B$2:$AO$841,17,FALSE)</f>
        <v>14</v>
      </c>
      <c r="AG1012" s="10">
        <f>VLOOKUP(AS1012,[1]Hoja3!$B$2:$AO$841,23,FALSE)</f>
        <v>0.6</v>
      </c>
      <c r="AH1012" s="10">
        <f>VLOOKUP(AS1012,[1]Hoja3!$B$2:$AO$841,28,FALSE)</f>
        <v>0</v>
      </c>
      <c r="AI1012" s="10" t="str">
        <f>VLOOKUP(AS1012,[1]Hoja3!$B$2:$AO$841,19,FALSE)</f>
        <v>A3 Professional Color Laser MFPs</v>
      </c>
      <c r="AJ1012" s="10">
        <f>VLOOKUP(AS1012,[1]Hoja3!$B$2:$AO$841,15,FALSE)</f>
        <v>0</v>
      </c>
      <c r="AK1012">
        <f>IF(AE1012=AY1012,1,0)</f>
        <v>0</v>
      </c>
      <c r="AL1012">
        <f>IF(AB1012=AF1012,1,0)</f>
        <v>1</v>
      </c>
      <c r="AM1012">
        <f>IF(AC1012=AG1012,1,0)</f>
        <v>1</v>
      </c>
      <c r="AN1012">
        <f>IF(AD1012=AH1012,1,0)</f>
        <v>1</v>
      </c>
      <c r="AO1012">
        <f>IF(H1012=AI1012,1,0)</f>
        <v>1</v>
      </c>
      <c r="AP1012">
        <f>IF(AJ1012=AA1012,1,0)</f>
        <v>1</v>
      </c>
      <c r="AQ1012" s="8">
        <f>COUNTIF($A$2:$A$1228,A1012)</f>
        <v>4</v>
      </c>
      <c r="AR1012">
        <f>VLOOKUP(A1012,[1]Hoja3!$C$2:$AO$841,39,FALSE)</f>
        <v>4</v>
      </c>
      <c r="AS1012" t="str">
        <f>A1012 &amp; COUNTIF(A$2:A1012,A1012)</f>
        <v>0VGW6320644</v>
      </c>
      <c r="AT1012" s="10">
        <f>VLOOKUP(AS1012,[1]Hoja3!$B$2:$AO$841,38,FALSE)</f>
        <v>819</v>
      </c>
      <c r="AU1012" s="9">
        <f>IF(AR1012&gt;AQ1012,1,0)</f>
        <v>0</v>
      </c>
      <c r="AV1012">
        <f>IF(P1012="NA",2,IF(OR(F1012="INSTALACION NUEVA",F1012="Mantenimiento preventivo"),3,IF(AND(AB1012&lt;AF1012,AK1012&lt;&gt;1),4,IF(AT1012&gt;AE1012,1,0))))</f>
        <v>0</v>
      </c>
    </row>
    <row r="1013" spans="1:48" x14ac:dyDescent="0.25">
      <c r="A1013" t="s">
        <v>563</v>
      </c>
      <c r="B1013">
        <v>2019</v>
      </c>
      <c r="C1013" t="s">
        <v>37</v>
      </c>
      <c r="D1013" t="s">
        <v>38</v>
      </c>
      <c r="E1013">
        <v>23</v>
      </c>
      <c r="F1013" t="s">
        <v>40</v>
      </c>
      <c r="G1013">
        <v>0.88333329999999999</v>
      </c>
      <c r="H1013" t="s">
        <v>34</v>
      </c>
      <c r="I1013">
        <v>468</v>
      </c>
      <c r="J1013">
        <v>715</v>
      </c>
      <c r="K1013">
        <v>0</v>
      </c>
      <c r="L1013">
        <v>0</v>
      </c>
      <c r="M1013">
        <v>0</v>
      </c>
      <c r="N1013">
        <v>0.6</v>
      </c>
      <c r="O1013">
        <v>0.8</v>
      </c>
      <c r="P1013">
        <v>1.05</v>
      </c>
      <c r="Q1013" t="s">
        <v>46</v>
      </c>
      <c r="R1013">
        <v>5</v>
      </c>
      <c r="S1013">
        <v>9</v>
      </c>
      <c r="T1013" t="s">
        <v>47</v>
      </c>
      <c r="U1013" t="s">
        <v>34</v>
      </c>
      <c r="V1013" t="s">
        <v>42</v>
      </c>
      <c r="W1013">
        <v>2019</v>
      </c>
      <c r="X1013" t="s">
        <v>37</v>
      </c>
      <c r="Y1013" t="s">
        <v>38</v>
      </c>
      <c r="Z1013">
        <v>23</v>
      </c>
      <c r="AA1013">
        <v>0</v>
      </c>
      <c r="AB1013">
        <v>173</v>
      </c>
      <c r="AC1013">
        <v>1.05</v>
      </c>
      <c r="AD1013">
        <v>0.17666666</v>
      </c>
      <c r="AE1013">
        <v>750.75</v>
      </c>
      <c r="AF1013" s="10">
        <f>VLOOKUP(AS1013,[1]Hoja3!$B$2:$AO$841,17,FALSE)</f>
        <v>204</v>
      </c>
      <c r="AG1013" s="10">
        <f>VLOOKUP(AS1013,[1]Hoja3!$B$2:$AO$841,23,FALSE)</f>
        <v>1.05</v>
      </c>
      <c r="AH1013" s="10">
        <f>VLOOKUP(AS1013,[1]Hoja3!$B$2:$AO$841,28,FALSE)</f>
        <v>0</v>
      </c>
      <c r="AI1013" s="10" t="str">
        <f>VLOOKUP(AS1013,[1]Hoja3!$B$2:$AO$841,19,FALSE)</f>
        <v>A4 Mono MFPs</v>
      </c>
      <c r="AJ1013" s="10">
        <f>VLOOKUP(AS1013,[1]Hoja3!$B$2:$AO$841,15,FALSE)</f>
        <v>0</v>
      </c>
      <c r="AK1013">
        <f>IF(AE1013=AY1013,1,0)</f>
        <v>0</v>
      </c>
      <c r="AL1013">
        <f>IF(AB1013=AF1013,1,0)</f>
        <v>0</v>
      </c>
      <c r="AM1013">
        <f>IF(AC1013=AG1013,1,0)</f>
        <v>1</v>
      </c>
      <c r="AN1013">
        <f>IF(AD1013=AH1013,1,0)</f>
        <v>0</v>
      </c>
      <c r="AO1013">
        <f>IF(H1013=AI1013,1,0)</f>
        <v>1</v>
      </c>
      <c r="AP1013">
        <f>IF(AJ1013=AA1013,1,0)</f>
        <v>1</v>
      </c>
      <c r="AQ1013" s="8">
        <f>COUNTIF($A$2:$A$1228,A1013)</f>
        <v>2</v>
      </c>
      <c r="AR1013">
        <f>VLOOKUP(A1013,[1]Hoja3!$C$2:$AO$841,39,FALSE)</f>
        <v>2</v>
      </c>
      <c r="AS1013" t="str">
        <f>A1013 &amp; COUNTIF(A$2:A1013,A1013)</f>
        <v>09HB3172091</v>
      </c>
      <c r="AT1013" s="10">
        <f>VLOOKUP(AS1013,[1]Hoja3!$B$2:$AO$841,38,FALSE)</f>
        <v>750.75000000000011</v>
      </c>
      <c r="AU1013" s="9">
        <f>IF(AR1013&gt;AQ1013,1,0)</f>
        <v>0</v>
      </c>
      <c r="AV1013">
        <f>IF(P1013="NA",2,IF(OR(F1013="INSTALACION NUEVA",F1013="Mantenimiento preventivo"),3,IF(AND(AB1013&lt;AF1013,AK1013&lt;&gt;1),4,IF(AT1013&gt;AE1013,1,0))))</f>
        <v>4</v>
      </c>
    </row>
    <row r="1014" spans="1:48" x14ac:dyDescent="0.25">
      <c r="A1014" t="s">
        <v>364</v>
      </c>
      <c r="B1014">
        <v>2019</v>
      </c>
      <c r="C1014" t="s">
        <v>37</v>
      </c>
      <c r="D1014" t="s">
        <v>38</v>
      </c>
      <c r="E1014">
        <v>23</v>
      </c>
      <c r="F1014" t="s">
        <v>40</v>
      </c>
      <c r="G1014">
        <v>0.71666660000000004</v>
      </c>
      <c r="H1014" t="s">
        <v>58</v>
      </c>
      <c r="I1014">
        <v>655</v>
      </c>
      <c r="J1014">
        <v>1365</v>
      </c>
      <c r="K1014">
        <v>0</v>
      </c>
      <c r="L1014">
        <v>0</v>
      </c>
      <c r="M1014">
        <v>0.6</v>
      </c>
      <c r="N1014">
        <v>0.8</v>
      </c>
      <c r="O1014">
        <v>1.05</v>
      </c>
      <c r="P1014">
        <v>1.1000000000000001</v>
      </c>
      <c r="Q1014" t="s">
        <v>46</v>
      </c>
      <c r="R1014">
        <v>5</v>
      </c>
      <c r="S1014">
        <v>9</v>
      </c>
      <c r="T1014" t="s">
        <v>47</v>
      </c>
      <c r="U1014" t="s">
        <v>45</v>
      </c>
      <c r="V1014" t="s">
        <v>67</v>
      </c>
      <c r="W1014">
        <v>2019</v>
      </c>
      <c r="X1014" t="s">
        <v>37</v>
      </c>
      <c r="Y1014" t="s">
        <v>38</v>
      </c>
      <c r="Z1014">
        <v>23</v>
      </c>
      <c r="AA1014">
        <v>0</v>
      </c>
      <c r="AB1014">
        <v>12</v>
      </c>
      <c r="AC1014">
        <v>0.6</v>
      </c>
      <c r="AD1014">
        <v>0.14333331999999999</v>
      </c>
      <c r="AE1014">
        <v>819</v>
      </c>
      <c r="AF1014" s="10">
        <f>VLOOKUP(AS1014,[1]Hoja3!$B$2:$AO$841,17,FALSE)</f>
        <v>14</v>
      </c>
      <c r="AG1014" s="10">
        <f>VLOOKUP(AS1014,[1]Hoja3!$B$2:$AO$841,23,FALSE)</f>
        <v>0.6</v>
      </c>
      <c r="AH1014" s="10">
        <f>VLOOKUP(AS1014,[1]Hoja3!$B$2:$AO$841,28,FALSE)</f>
        <v>0</v>
      </c>
      <c r="AI1014" s="10" t="str">
        <f>VLOOKUP(AS1014,[1]Hoja3!$B$2:$AO$841,19,FALSE)</f>
        <v>Departmental Digital</v>
      </c>
      <c r="AJ1014" s="10">
        <f>VLOOKUP(AS1014,[1]Hoja3!$B$2:$AO$841,15,FALSE)</f>
        <v>0</v>
      </c>
      <c r="AK1014">
        <f>IF(AE1014=AY1014,1,0)</f>
        <v>0</v>
      </c>
      <c r="AL1014">
        <f>IF(AB1014=AF1014,1,0)</f>
        <v>0</v>
      </c>
      <c r="AM1014">
        <f>IF(AC1014=AG1014,1,0)</f>
        <v>1</v>
      </c>
      <c r="AN1014">
        <f>IF(AD1014=AH1014,1,0)</f>
        <v>0</v>
      </c>
      <c r="AO1014">
        <f>IF(H1014=AI1014,1,0)</f>
        <v>1</v>
      </c>
      <c r="AP1014">
        <f>IF(AJ1014=AA1014,1,0)</f>
        <v>1</v>
      </c>
      <c r="AQ1014" s="8">
        <f>COUNTIF($A$2:$A$1228,A1014)</f>
        <v>4</v>
      </c>
      <c r="AR1014">
        <f>VLOOKUP(A1014,[1]Hoja3!$C$2:$AO$841,39,FALSE)</f>
        <v>4</v>
      </c>
      <c r="AS1014" t="str">
        <f>A1014 &amp; COUNTIF(A$2:A1014,A1014)</f>
        <v>03AG8735452</v>
      </c>
      <c r="AT1014" s="10">
        <f>VLOOKUP(AS1014,[1]Hoja3!$B$2:$AO$841,38,FALSE)</f>
        <v>819</v>
      </c>
      <c r="AU1014" s="9">
        <f>IF(AR1014&gt;AQ1014,1,0)</f>
        <v>0</v>
      </c>
      <c r="AV1014">
        <f>IF(P1014="NA",2,IF(OR(F1014="INSTALACION NUEVA",F1014="Mantenimiento preventivo"),3,IF(AND(AB1014&lt;AF1014,AK1014&lt;&gt;1),4,IF(AT1014&gt;AE1014,1,0))))</f>
        <v>4</v>
      </c>
    </row>
    <row r="1015" spans="1:48" x14ac:dyDescent="0.25">
      <c r="A1015" t="s">
        <v>63</v>
      </c>
      <c r="B1015">
        <v>2019</v>
      </c>
      <c r="C1015" t="s">
        <v>37</v>
      </c>
      <c r="D1015" t="s">
        <v>38</v>
      </c>
      <c r="E1015">
        <v>23</v>
      </c>
      <c r="F1015" t="s">
        <v>40</v>
      </c>
      <c r="G1015">
        <v>2.4666670000000002</v>
      </c>
      <c r="H1015" t="s">
        <v>64</v>
      </c>
      <c r="I1015">
        <v>655</v>
      </c>
      <c r="J1015">
        <v>1365</v>
      </c>
      <c r="K1015">
        <v>0</v>
      </c>
      <c r="L1015">
        <v>0</v>
      </c>
      <c r="M1015">
        <v>0.6</v>
      </c>
      <c r="N1015">
        <v>0.8</v>
      </c>
      <c r="O1015">
        <v>1.05</v>
      </c>
      <c r="P1015">
        <v>1.1000000000000001</v>
      </c>
      <c r="Q1015" t="s">
        <v>46</v>
      </c>
      <c r="R1015">
        <v>5</v>
      </c>
      <c r="S1015">
        <v>9</v>
      </c>
      <c r="T1015" t="s">
        <v>47</v>
      </c>
      <c r="U1015" t="s">
        <v>64</v>
      </c>
      <c r="V1015" t="s">
        <v>55</v>
      </c>
      <c r="W1015">
        <v>2019</v>
      </c>
      <c r="X1015" t="s">
        <v>37</v>
      </c>
      <c r="Y1015" t="s">
        <v>38</v>
      </c>
      <c r="Z1015">
        <v>26</v>
      </c>
      <c r="AA1015">
        <v>0</v>
      </c>
      <c r="AB1015">
        <v>19</v>
      </c>
      <c r="AC1015">
        <v>0.8</v>
      </c>
      <c r="AD1015">
        <v>0.49333339999999998</v>
      </c>
      <c r="AE1015">
        <v>1092</v>
      </c>
      <c r="AF1015" s="10">
        <f>VLOOKUP(AS1015,[1]Hoja3!$B$2:$AO$841,17,FALSE)</f>
        <v>32</v>
      </c>
      <c r="AG1015" s="10">
        <f>VLOOKUP(AS1015,[1]Hoja3!$B$2:$AO$841,23,FALSE)</f>
        <v>1.05</v>
      </c>
      <c r="AH1015" s="10">
        <f>VLOOKUP(AS1015,[1]Hoja3!$B$2:$AO$841,28,FALSE)</f>
        <v>0.55266666666666686</v>
      </c>
      <c r="AI1015" s="10" t="str">
        <f>VLOOKUP(AS1015,[1]Hoja3!$B$2:$AO$841,19,FALSE)</f>
        <v>A3 Office Color Laser MFPs</v>
      </c>
      <c r="AJ1015" s="10">
        <f>VLOOKUP(AS1015,[1]Hoja3!$B$2:$AO$841,15,FALSE)</f>
        <v>0</v>
      </c>
      <c r="AK1015">
        <f>IF(AE1015=AY1015,1,0)</f>
        <v>0</v>
      </c>
      <c r="AL1015">
        <f>IF(AB1015=AF1015,1,0)</f>
        <v>0</v>
      </c>
      <c r="AM1015">
        <f>IF(AC1015=AG1015,1,0)</f>
        <v>0</v>
      </c>
      <c r="AN1015">
        <f>IF(AD1015=AH1015,1,0)</f>
        <v>0</v>
      </c>
      <c r="AO1015">
        <f>IF(H1015=AI1015,1,0)</f>
        <v>1</v>
      </c>
      <c r="AP1015">
        <f>IF(AJ1015=AA1015,1,0)</f>
        <v>1</v>
      </c>
      <c r="AQ1015" s="8">
        <f>COUNTIF($A$2:$A$1228,A1015)</f>
        <v>2</v>
      </c>
      <c r="AR1015">
        <f>VLOOKUP(A1015,[1]Hoja3!$C$2:$AO$841,39,FALSE)</f>
        <v>2</v>
      </c>
      <c r="AS1015" t="str">
        <f>A1015 &amp; COUNTIF(A$2:A1015,A1015)</f>
        <v>0LX56978002</v>
      </c>
      <c r="AT1015" s="10">
        <f>VLOOKUP(AS1015,[1]Hoja3!$B$2:$AO$841,38,FALSE)</f>
        <v>1433.25</v>
      </c>
      <c r="AU1015" s="9">
        <f>IF(AR1015&gt;AQ1015,1,0)</f>
        <v>0</v>
      </c>
      <c r="AV1015">
        <f>IF(P1015="NA",2,IF(OR(F1015="INSTALACION NUEVA",F1015="Mantenimiento preventivo"),3,IF(AND(AB1015&lt;AF1015,AK1015&lt;&gt;1),4,IF(AT1015&gt;AE1015,1,0))))</f>
        <v>4</v>
      </c>
    </row>
    <row r="1016" spans="1:48" x14ac:dyDescent="0.25">
      <c r="A1016" t="s">
        <v>217</v>
      </c>
      <c r="B1016">
        <v>2019</v>
      </c>
      <c r="C1016" t="s">
        <v>37</v>
      </c>
      <c r="D1016" t="s">
        <v>38</v>
      </c>
      <c r="E1016">
        <v>23</v>
      </c>
      <c r="F1016" t="s">
        <v>40</v>
      </c>
      <c r="G1016">
        <v>1.566667</v>
      </c>
      <c r="H1016" t="s">
        <v>58</v>
      </c>
      <c r="I1016">
        <v>655</v>
      </c>
      <c r="J1016">
        <v>1365</v>
      </c>
      <c r="K1016">
        <v>0</v>
      </c>
      <c r="L1016">
        <v>0</v>
      </c>
      <c r="M1016">
        <v>0.6</v>
      </c>
      <c r="N1016">
        <v>0.8</v>
      </c>
      <c r="O1016">
        <v>1.05</v>
      </c>
      <c r="P1016">
        <v>1.1000000000000001</v>
      </c>
      <c r="Q1016" t="s">
        <v>46</v>
      </c>
      <c r="R1016">
        <v>5</v>
      </c>
      <c r="S1016">
        <v>9</v>
      </c>
      <c r="T1016" t="s">
        <v>47</v>
      </c>
      <c r="U1016" t="s">
        <v>58</v>
      </c>
      <c r="V1016" t="s">
        <v>67</v>
      </c>
      <c r="W1016">
        <v>2019</v>
      </c>
      <c r="X1016" t="s">
        <v>37</v>
      </c>
      <c r="Y1016" t="s">
        <v>38</v>
      </c>
      <c r="Z1016">
        <v>23</v>
      </c>
      <c r="AA1016">
        <v>0</v>
      </c>
      <c r="AB1016">
        <v>20</v>
      </c>
      <c r="AC1016">
        <v>0.8</v>
      </c>
      <c r="AD1016">
        <v>0.31333339999999998</v>
      </c>
      <c r="AE1016">
        <v>1092</v>
      </c>
      <c r="AF1016" s="10">
        <f>VLOOKUP(AS1016,[1]Hoja3!$B$2:$AO$841,17,FALSE)</f>
        <v>20</v>
      </c>
      <c r="AG1016" s="10">
        <f>VLOOKUP(AS1016,[1]Hoja3!$B$2:$AO$841,23,FALSE)</f>
        <v>0.8</v>
      </c>
      <c r="AH1016" s="10">
        <f>VLOOKUP(AS1016,[1]Hoja3!$B$2:$AO$841,28,FALSE)</f>
        <v>0.49199999999999999</v>
      </c>
      <c r="AI1016" s="10" t="str">
        <f>VLOOKUP(AS1016,[1]Hoja3!$B$2:$AO$841,19,FALSE)</f>
        <v>Departmental Digital</v>
      </c>
      <c r="AJ1016" s="10">
        <f>VLOOKUP(AS1016,[1]Hoja3!$B$2:$AO$841,15,FALSE)</f>
        <v>0</v>
      </c>
      <c r="AK1016">
        <f>IF(AE1016=AY1016,1,0)</f>
        <v>0</v>
      </c>
      <c r="AL1016">
        <f>IF(AB1016=AF1016,1,0)</f>
        <v>1</v>
      </c>
      <c r="AM1016">
        <f>IF(AC1016=AG1016,1,0)</f>
        <v>1</v>
      </c>
      <c r="AN1016">
        <f>IF(AD1016=AH1016,1,0)</f>
        <v>0</v>
      </c>
      <c r="AO1016">
        <f>IF(H1016=AI1016,1,0)</f>
        <v>1</v>
      </c>
      <c r="AP1016">
        <f>IF(AJ1016=AA1016,1,0)</f>
        <v>1</v>
      </c>
      <c r="AQ1016" s="8">
        <f>COUNTIF($A$2:$A$1228,A1016)</f>
        <v>2</v>
      </c>
      <c r="AR1016">
        <f>VLOOKUP(A1016,[1]Hoja3!$C$2:$AO$841,39,FALSE)</f>
        <v>2</v>
      </c>
      <c r="AS1016" t="str">
        <f>A1016 &amp; COUNTIF(A$2:A1016,A1016)</f>
        <v>0EX92933852</v>
      </c>
      <c r="AT1016" s="10">
        <f>VLOOKUP(AS1016,[1]Hoja3!$B$2:$AO$841,38,FALSE)</f>
        <v>1092</v>
      </c>
      <c r="AU1016" s="9">
        <f>IF(AR1016&gt;AQ1016,1,0)</f>
        <v>0</v>
      </c>
      <c r="AV1016">
        <f>IF(P1016="NA",2,IF(OR(F1016="INSTALACION NUEVA",F1016="Mantenimiento preventivo"),3,IF(AND(AB1016&lt;AF1016,AK1016&lt;&gt;1),4,IF(AT1016&gt;AE1016,1,0))))</f>
        <v>0</v>
      </c>
    </row>
    <row r="1017" spans="1:48" x14ac:dyDescent="0.25">
      <c r="A1017" t="s">
        <v>567</v>
      </c>
      <c r="B1017">
        <v>2019</v>
      </c>
      <c r="C1017" t="s">
        <v>37</v>
      </c>
      <c r="D1017" t="s">
        <v>38</v>
      </c>
      <c r="E1017">
        <v>23</v>
      </c>
      <c r="F1017" t="s">
        <v>40</v>
      </c>
      <c r="G1017">
        <v>0.71666660000000004</v>
      </c>
      <c r="H1017" t="s">
        <v>91</v>
      </c>
      <c r="I1017">
        <v>803</v>
      </c>
      <c r="J1017">
        <v>1573</v>
      </c>
      <c r="K1017">
        <v>0.2</v>
      </c>
      <c r="L1017">
        <v>0.6</v>
      </c>
      <c r="M1017">
        <v>0.8</v>
      </c>
      <c r="N1017">
        <v>1.05</v>
      </c>
      <c r="O1017">
        <v>1.1000000000000001</v>
      </c>
      <c r="P1017">
        <v>1.1499999999999999</v>
      </c>
      <c r="Q1017" t="s">
        <v>46</v>
      </c>
      <c r="R1017">
        <v>4</v>
      </c>
      <c r="S1017">
        <v>6</v>
      </c>
      <c r="T1017" t="s">
        <v>47</v>
      </c>
      <c r="U1017" t="s">
        <v>91</v>
      </c>
      <c r="V1017" t="s">
        <v>50</v>
      </c>
      <c r="W1017">
        <v>2019</v>
      </c>
      <c r="X1017" t="s">
        <v>37</v>
      </c>
      <c r="Y1017" t="s">
        <v>38</v>
      </c>
      <c r="Z1017">
        <v>23</v>
      </c>
      <c r="AA1017">
        <v>0</v>
      </c>
      <c r="AB1017">
        <v>48</v>
      </c>
      <c r="AC1017">
        <v>1.1000000000000001</v>
      </c>
      <c r="AD1017">
        <v>0.17916665000000001</v>
      </c>
      <c r="AE1017">
        <v>1730.3</v>
      </c>
      <c r="AF1017" s="10">
        <f>VLOOKUP(AS1017,[1]Hoja3!$B$2:$AO$841,17,FALSE)</f>
        <v>49</v>
      </c>
      <c r="AG1017" s="10">
        <f>VLOOKUP(AS1017,[1]Hoja3!$B$2:$AO$841,23,FALSE)</f>
        <v>1.1000000000000001</v>
      </c>
      <c r="AH1017" s="10">
        <f>VLOOKUP(AS1017,[1]Hoja3!$B$2:$AO$841,28,FALSE)</f>
        <v>0.17</v>
      </c>
      <c r="AI1017" s="10" t="str">
        <f>VLOOKUP(AS1017,[1]Hoja3!$B$2:$AO$841,19,FALSE)</f>
        <v>WF Mono Systems and Legacy Color</v>
      </c>
      <c r="AJ1017" s="10">
        <f>VLOOKUP(AS1017,[1]Hoja3!$B$2:$AO$841,15,FALSE)</f>
        <v>0</v>
      </c>
      <c r="AK1017">
        <f>IF(AE1017=AY1017,1,0)</f>
        <v>0</v>
      </c>
      <c r="AL1017">
        <f>IF(AB1017=AF1017,1,0)</f>
        <v>0</v>
      </c>
      <c r="AM1017">
        <f>IF(AC1017=AG1017,1,0)</f>
        <v>1</v>
      </c>
      <c r="AN1017">
        <f>IF(AD1017=AH1017,1,0)</f>
        <v>0</v>
      </c>
      <c r="AO1017">
        <f>IF(H1017=AI1017,1,0)</f>
        <v>1</v>
      </c>
      <c r="AP1017">
        <f>IF(AJ1017=AA1017,1,0)</f>
        <v>1</v>
      </c>
      <c r="AQ1017" s="8">
        <f>COUNTIF($A$2:$A$1228,A1017)</f>
        <v>1</v>
      </c>
      <c r="AR1017">
        <f>VLOOKUP(A1017,[1]Hoja3!$C$2:$AO$841,39,FALSE)</f>
        <v>1</v>
      </c>
      <c r="AS1017" t="str">
        <f>A1017 &amp; COUNTIF(A$2:A1017,A1017)</f>
        <v>0AGD4619191</v>
      </c>
      <c r="AT1017" s="10">
        <f>VLOOKUP(AS1017,[1]Hoja3!$B$2:$AO$841,38,FALSE)</f>
        <v>1730.3000000000004</v>
      </c>
      <c r="AU1017" s="9">
        <f>IF(AR1017&gt;AQ1017,1,0)</f>
        <v>0</v>
      </c>
      <c r="AV1017">
        <f>IF(P1017="NA",2,IF(OR(F1017="INSTALACION NUEVA",F1017="Mantenimiento preventivo"),3,IF(AND(AB1017&lt;AF1017,AK1017&lt;&gt;1),4,IF(AT1017&gt;AE1017,1,0))))</f>
        <v>4</v>
      </c>
    </row>
    <row r="1018" spans="1:48" x14ac:dyDescent="0.25">
      <c r="A1018" t="s">
        <v>959</v>
      </c>
      <c r="B1018">
        <v>2019</v>
      </c>
      <c r="C1018" t="s">
        <v>37</v>
      </c>
      <c r="D1018" t="s">
        <v>38</v>
      </c>
      <c r="E1018">
        <v>23</v>
      </c>
      <c r="F1018" t="s">
        <v>40</v>
      </c>
      <c r="G1018">
        <v>0.1</v>
      </c>
      <c r="H1018" t="s">
        <v>58</v>
      </c>
      <c r="I1018">
        <v>655</v>
      </c>
      <c r="J1018">
        <v>1365</v>
      </c>
      <c r="K1018">
        <v>0</v>
      </c>
      <c r="L1018">
        <v>0</v>
      </c>
      <c r="M1018">
        <v>0.6</v>
      </c>
      <c r="N1018">
        <v>0.8</v>
      </c>
      <c r="O1018">
        <v>1.05</v>
      </c>
      <c r="P1018">
        <v>1.1000000000000001</v>
      </c>
      <c r="Q1018" t="s">
        <v>46</v>
      </c>
      <c r="R1018">
        <v>5</v>
      </c>
      <c r="S1018">
        <v>9</v>
      </c>
      <c r="T1018" t="s">
        <v>47</v>
      </c>
      <c r="U1018" t="s">
        <v>45</v>
      </c>
      <c r="V1018" t="s">
        <v>55</v>
      </c>
      <c r="W1018">
        <v>2019</v>
      </c>
      <c r="X1018" t="s">
        <v>37</v>
      </c>
      <c r="Y1018" t="s">
        <v>38</v>
      </c>
      <c r="Z1018">
        <v>24</v>
      </c>
      <c r="AA1018">
        <v>1</v>
      </c>
      <c r="AB1018">
        <v>28</v>
      </c>
      <c r="AC1018">
        <v>0</v>
      </c>
      <c r="AD1018">
        <v>0</v>
      </c>
      <c r="AE1018">
        <v>0</v>
      </c>
      <c r="AF1018" s="10">
        <f>VLOOKUP(AS1018,[1]Hoja3!$B$2:$AO$841,17,FALSE)</f>
        <v>28</v>
      </c>
      <c r="AG1018" s="10">
        <f>VLOOKUP(AS1018,[1]Hoja3!$B$2:$AO$841,23,FALSE)</f>
        <v>0.8</v>
      </c>
      <c r="AH1018" s="10">
        <f>VLOOKUP(AS1018,[1]Hoja3!$B$2:$AO$841,28,FALSE)</f>
        <v>6.6000000000000003E-2</v>
      </c>
      <c r="AI1018" s="10" t="str">
        <f>VLOOKUP(AS1018,[1]Hoja3!$B$2:$AO$841,19,FALSE)</f>
        <v>Departmental Digital</v>
      </c>
      <c r="AJ1018" s="10">
        <f>VLOOKUP(AS1018,[1]Hoja3!$B$2:$AO$841,15,FALSE)</f>
        <v>1</v>
      </c>
      <c r="AK1018">
        <f>IF(AE1018=AY1018,1,0)</f>
        <v>1</v>
      </c>
      <c r="AL1018">
        <f>IF(AB1018=AF1018,1,0)</f>
        <v>1</v>
      </c>
      <c r="AM1018">
        <f>IF(AC1018=AG1018,1,0)</f>
        <v>0</v>
      </c>
      <c r="AN1018">
        <f>IF(AD1018=AH1018,1,0)</f>
        <v>0</v>
      </c>
      <c r="AO1018">
        <f>IF(H1018=AI1018,1,0)</f>
        <v>1</v>
      </c>
      <c r="AP1018">
        <f>IF(AJ1018=AA1018,1,0)</f>
        <v>1</v>
      </c>
      <c r="AQ1018" s="8">
        <f>COUNTIF($A$2:$A$1228,A1018)</f>
        <v>1</v>
      </c>
      <c r="AR1018">
        <f>VLOOKUP(A1018,[1]Hoja3!$C$2:$AO$841,39,FALSE)</f>
        <v>1</v>
      </c>
      <c r="AS1018" t="str">
        <f>A1018 &amp; COUNTIF(A$2:A1018,A1018)</f>
        <v>03AG8773371</v>
      </c>
      <c r="AT1018" s="10">
        <f>VLOOKUP(AS1018,[1]Hoja3!$B$2:$AO$841,38,FALSE)</f>
        <v>0</v>
      </c>
      <c r="AU1018" s="9">
        <f>IF(AR1018&gt;AQ1018,1,0)</f>
        <v>0</v>
      </c>
      <c r="AV1018">
        <f>IF(P1018="NA",2,IF(OR(F1018="INSTALACION NUEVA",F1018="Mantenimiento preventivo"),3,IF(AND(AB1018&lt;AF1018,AK1018&lt;&gt;1),4,IF(AT1018&gt;AE1018,1,0))))</f>
        <v>0</v>
      </c>
    </row>
    <row r="1019" spans="1:48" x14ac:dyDescent="0.25">
      <c r="A1019" t="s">
        <v>98</v>
      </c>
      <c r="B1019">
        <v>2019</v>
      </c>
      <c r="C1019" t="s">
        <v>37</v>
      </c>
      <c r="D1019" t="s">
        <v>38</v>
      </c>
      <c r="E1019">
        <v>23</v>
      </c>
      <c r="F1019" t="s">
        <v>40</v>
      </c>
      <c r="G1019">
        <v>0.76666670000000003</v>
      </c>
      <c r="H1019" t="s">
        <v>58</v>
      </c>
      <c r="I1019">
        <v>655</v>
      </c>
      <c r="J1019">
        <v>1365</v>
      </c>
      <c r="K1019">
        <v>0</v>
      </c>
      <c r="L1019">
        <v>0</v>
      </c>
      <c r="M1019">
        <v>0.6</v>
      </c>
      <c r="N1019">
        <v>0.8</v>
      </c>
      <c r="O1019">
        <v>1.05</v>
      </c>
      <c r="P1019">
        <v>1.1000000000000001</v>
      </c>
      <c r="Q1019" t="s">
        <v>46</v>
      </c>
      <c r="R1019">
        <v>5</v>
      </c>
      <c r="S1019">
        <v>9</v>
      </c>
      <c r="T1019" t="s">
        <v>47</v>
      </c>
      <c r="U1019" t="s">
        <v>58</v>
      </c>
      <c r="V1019" t="s">
        <v>61</v>
      </c>
      <c r="W1019">
        <v>2019</v>
      </c>
      <c r="X1019" t="s">
        <v>37</v>
      </c>
      <c r="Y1019" t="s">
        <v>38</v>
      </c>
      <c r="Z1019">
        <v>24</v>
      </c>
      <c r="AA1019">
        <v>0</v>
      </c>
      <c r="AB1019">
        <v>22</v>
      </c>
      <c r="AC1019">
        <v>0.8</v>
      </c>
      <c r="AD1019">
        <v>0.15333334000000001</v>
      </c>
      <c r="AE1019">
        <v>1092</v>
      </c>
      <c r="AF1019" s="10">
        <f>VLOOKUP(AS1019,[1]Hoja3!$B$2:$AO$841,17,FALSE)</f>
        <v>25</v>
      </c>
      <c r="AG1019" s="10">
        <f>VLOOKUP(AS1019,[1]Hoja3!$B$2:$AO$841,23,FALSE)</f>
        <v>0.8</v>
      </c>
      <c r="AH1019" s="10">
        <f>VLOOKUP(AS1019,[1]Hoja3!$B$2:$AO$841,28,FALSE)</f>
        <v>0.19600000000000001</v>
      </c>
      <c r="AI1019" s="10" t="str">
        <f>VLOOKUP(AS1019,[1]Hoja3!$B$2:$AO$841,19,FALSE)</f>
        <v>Departmental Digital</v>
      </c>
      <c r="AJ1019" s="10">
        <f>VLOOKUP(AS1019,[1]Hoja3!$B$2:$AO$841,15,FALSE)</f>
        <v>0</v>
      </c>
      <c r="AK1019">
        <f>IF(AE1019=AY1019,1,0)</f>
        <v>0</v>
      </c>
      <c r="AL1019">
        <f>IF(AB1019=AF1019,1,0)</f>
        <v>0</v>
      </c>
      <c r="AM1019">
        <f>IF(AC1019=AG1019,1,0)</f>
        <v>1</v>
      </c>
      <c r="AN1019">
        <f>IF(AD1019=AH1019,1,0)</f>
        <v>0</v>
      </c>
      <c r="AO1019">
        <f>IF(H1019=AI1019,1,0)</f>
        <v>1</v>
      </c>
      <c r="AP1019">
        <f>IF(AJ1019=AA1019,1,0)</f>
        <v>1</v>
      </c>
      <c r="AQ1019" s="8">
        <f>COUNTIF($A$2:$A$1228,A1019)</f>
        <v>2</v>
      </c>
      <c r="AR1019">
        <f>VLOOKUP(A1019,[1]Hoja3!$C$2:$AO$841,39,FALSE)</f>
        <v>2</v>
      </c>
      <c r="AS1019" t="str">
        <f>A1019 &amp; COUNTIF(A$2:A1019,A1019)</f>
        <v>0EX92972932</v>
      </c>
      <c r="AT1019" s="10">
        <f>VLOOKUP(AS1019,[1]Hoja3!$B$2:$AO$841,38,FALSE)</f>
        <v>750.75</v>
      </c>
      <c r="AU1019" s="9">
        <f>IF(AR1019&gt;AQ1019,1,0)</f>
        <v>0</v>
      </c>
      <c r="AV1019">
        <f>IF(P1019="NA",2,IF(OR(F1019="INSTALACION NUEVA",F1019="Mantenimiento preventivo"),3,IF(AND(AB1019&lt;AF1019,AK1019&lt;&gt;1),4,IF(AT1019&gt;AE1019,1,0))))</f>
        <v>4</v>
      </c>
    </row>
    <row r="1020" spans="1:48" x14ac:dyDescent="0.25">
      <c r="A1020" t="s">
        <v>72</v>
      </c>
      <c r="B1020">
        <v>2019</v>
      </c>
      <c r="C1020" t="s">
        <v>37</v>
      </c>
      <c r="D1020" t="s">
        <v>38</v>
      </c>
      <c r="E1020">
        <v>23</v>
      </c>
      <c r="F1020" t="s">
        <v>40</v>
      </c>
      <c r="G1020">
        <v>0.53333339999999996</v>
      </c>
      <c r="H1020" t="s">
        <v>45</v>
      </c>
      <c r="I1020">
        <v>803</v>
      </c>
      <c r="J1020">
        <v>1573</v>
      </c>
      <c r="K1020">
        <v>0.2</v>
      </c>
      <c r="L1020">
        <v>0.6</v>
      </c>
      <c r="M1020">
        <v>0.8</v>
      </c>
      <c r="N1020">
        <v>1.05</v>
      </c>
      <c r="O1020">
        <v>1.1000000000000001</v>
      </c>
      <c r="P1020">
        <v>1.1499999999999999</v>
      </c>
      <c r="Q1020" t="s">
        <v>46</v>
      </c>
      <c r="R1020">
        <v>4</v>
      </c>
      <c r="S1020">
        <v>6</v>
      </c>
      <c r="T1020" t="s">
        <v>47</v>
      </c>
      <c r="U1020" t="s">
        <v>48</v>
      </c>
      <c r="V1020" t="s">
        <v>73</v>
      </c>
      <c r="W1020">
        <v>2019</v>
      </c>
      <c r="X1020" t="s">
        <v>37</v>
      </c>
      <c r="Y1020" t="s">
        <v>38</v>
      </c>
      <c r="Z1020">
        <v>24</v>
      </c>
      <c r="AA1020">
        <v>0</v>
      </c>
      <c r="AB1020">
        <v>1</v>
      </c>
      <c r="AC1020">
        <v>0.2</v>
      </c>
      <c r="AD1020">
        <v>0.13333334999999999</v>
      </c>
      <c r="AE1020">
        <v>314.60000000000002</v>
      </c>
      <c r="AF1020" s="10">
        <f>VLOOKUP(AS1020,[1]Hoja3!$B$2:$AO$841,17,FALSE)</f>
        <v>8</v>
      </c>
      <c r="AG1020" s="10">
        <f>VLOOKUP(AS1020,[1]Hoja3!$B$2:$AO$841,23,FALSE)</f>
        <v>0.8</v>
      </c>
      <c r="AH1020" s="10">
        <f>VLOOKUP(AS1020,[1]Hoja3!$B$2:$AO$841,28,FALSE)</f>
        <v>0.28000000000000003</v>
      </c>
      <c r="AI1020" s="10" t="str">
        <f>VLOOKUP(AS1020,[1]Hoja3!$B$2:$AO$841,19,FALSE)</f>
        <v>Light Production Digital Business</v>
      </c>
      <c r="AJ1020" s="10">
        <f>VLOOKUP(AS1020,[1]Hoja3!$B$2:$AO$841,15,FALSE)</f>
        <v>0</v>
      </c>
      <c r="AK1020">
        <f>IF(AE1020=AY1020,1,0)</f>
        <v>0</v>
      </c>
      <c r="AL1020">
        <f>IF(AB1020=AF1020,1,0)</f>
        <v>0</v>
      </c>
      <c r="AM1020">
        <f>IF(AC1020=AG1020,1,0)</f>
        <v>0</v>
      </c>
      <c r="AN1020">
        <f>IF(AD1020=AH1020,1,0)</f>
        <v>0</v>
      </c>
      <c r="AO1020">
        <f>IF(H1020=AI1020,1,0)</f>
        <v>1</v>
      </c>
      <c r="AP1020">
        <f>IF(AJ1020=AA1020,1,0)</f>
        <v>1</v>
      </c>
      <c r="AQ1020" s="8">
        <f>COUNTIF($A$2:$A$1228,A1020)</f>
        <v>5</v>
      </c>
      <c r="AR1020">
        <f>VLOOKUP(A1020,[1]Hoja3!$C$2:$AO$841,39,FALSE)</f>
        <v>4</v>
      </c>
      <c r="AS1020" t="str">
        <f>A1020 &amp; COUNTIF(A$2:A1020,A1020)</f>
        <v>0BG29468764</v>
      </c>
      <c r="AT1020" s="10">
        <f>VLOOKUP(AS1020,[1]Hoja3!$B$2:$AO$841,38,FALSE)</f>
        <v>1258.4000000000003</v>
      </c>
      <c r="AU1020" s="9">
        <f>IF(AR1020&gt;AQ1020,1,0)</f>
        <v>0</v>
      </c>
      <c r="AV1020">
        <f>IF(P1020="NA",2,IF(OR(F1020="INSTALACION NUEVA",F1020="Mantenimiento preventivo"),3,IF(AND(AB1020&lt;AF1020,AK1020&lt;&gt;1),4,IF(AT1020&gt;AE1020,1,0))))</f>
        <v>4</v>
      </c>
    </row>
    <row r="1021" spans="1:48" x14ac:dyDescent="0.25">
      <c r="A1021" t="s">
        <v>474</v>
      </c>
      <c r="B1021">
        <v>2019</v>
      </c>
      <c r="C1021" t="s">
        <v>37</v>
      </c>
      <c r="D1021" t="s">
        <v>38</v>
      </c>
      <c r="E1021">
        <v>23</v>
      </c>
      <c r="F1021" t="s">
        <v>40</v>
      </c>
      <c r="G1021">
        <v>0.46666669999999999</v>
      </c>
      <c r="H1021" t="s">
        <v>91</v>
      </c>
      <c r="I1021">
        <v>803</v>
      </c>
      <c r="J1021">
        <v>1573</v>
      </c>
      <c r="K1021">
        <v>0.2</v>
      </c>
      <c r="L1021">
        <v>0.6</v>
      </c>
      <c r="M1021">
        <v>0.8</v>
      </c>
      <c r="N1021">
        <v>1.05</v>
      </c>
      <c r="O1021">
        <v>1.1000000000000001</v>
      </c>
      <c r="P1021">
        <v>1.1499999999999999</v>
      </c>
      <c r="Q1021" t="s">
        <v>46</v>
      </c>
      <c r="R1021">
        <v>4</v>
      </c>
      <c r="S1021">
        <v>6</v>
      </c>
      <c r="T1021" t="s">
        <v>47</v>
      </c>
      <c r="U1021" t="s">
        <v>91</v>
      </c>
      <c r="V1021" t="s">
        <v>73</v>
      </c>
      <c r="W1021">
        <v>2019</v>
      </c>
      <c r="X1021" t="s">
        <v>37</v>
      </c>
      <c r="Y1021" t="s">
        <v>38</v>
      </c>
      <c r="Z1021">
        <v>24</v>
      </c>
      <c r="AA1021">
        <v>0</v>
      </c>
      <c r="AB1021">
        <v>7</v>
      </c>
      <c r="AC1021">
        <v>0.8</v>
      </c>
      <c r="AD1021">
        <v>0.116666675</v>
      </c>
      <c r="AE1021">
        <v>1258.4000000000001</v>
      </c>
      <c r="AF1021" s="10">
        <f>VLOOKUP(AS1021,[1]Hoja3!$B$2:$AO$841,17,FALSE)</f>
        <v>8</v>
      </c>
      <c r="AG1021" s="10">
        <f>VLOOKUP(AS1021,[1]Hoja3!$B$2:$AO$841,23,FALSE)</f>
        <v>0.8</v>
      </c>
      <c r="AH1021" s="10">
        <f>VLOOKUP(AS1021,[1]Hoja3!$B$2:$AO$841,28,FALSE)</f>
        <v>0.26750000000000002</v>
      </c>
      <c r="AI1021" s="10" t="str">
        <f>VLOOKUP(AS1021,[1]Hoja3!$B$2:$AO$841,19,FALSE)</f>
        <v>WF Mono Systems and Legacy Color</v>
      </c>
      <c r="AJ1021" s="10">
        <f>VLOOKUP(AS1021,[1]Hoja3!$B$2:$AO$841,15,FALSE)</f>
        <v>0</v>
      </c>
      <c r="AK1021">
        <f>IF(AE1021=AY1021,1,0)</f>
        <v>0</v>
      </c>
      <c r="AL1021">
        <f>IF(AB1021=AF1021,1,0)</f>
        <v>0</v>
      </c>
      <c r="AM1021">
        <f>IF(AC1021=AG1021,1,0)</f>
        <v>1</v>
      </c>
      <c r="AN1021">
        <f>IF(AD1021=AH1021,1,0)</f>
        <v>0</v>
      </c>
      <c r="AO1021">
        <f>IF(H1021=AI1021,1,0)</f>
        <v>1</v>
      </c>
      <c r="AP1021">
        <f>IF(AJ1021=AA1021,1,0)</f>
        <v>1</v>
      </c>
      <c r="AQ1021" s="8">
        <f>COUNTIF($A$2:$A$1228,A1021)</f>
        <v>2</v>
      </c>
      <c r="AR1021">
        <f>VLOOKUP(A1021,[1]Hoja3!$C$2:$AO$841,39,FALSE)</f>
        <v>2</v>
      </c>
      <c r="AS1021" t="str">
        <f>A1021 &amp; COUNTIF(A$2:A1021,A1021)</f>
        <v>0A1H0206002</v>
      </c>
      <c r="AT1021" s="10">
        <f>VLOOKUP(AS1021,[1]Hoja3!$B$2:$AO$841,38,FALSE)</f>
        <v>1258.4000000000003</v>
      </c>
      <c r="AU1021" s="9">
        <f>IF(AR1021&gt;AQ1021,1,0)</f>
        <v>0</v>
      </c>
      <c r="AV1021">
        <f>IF(P1021="NA",2,IF(OR(F1021="INSTALACION NUEVA",F1021="Mantenimiento preventivo"),3,IF(AND(AB1021&lt;AF1021,AK1021&lt;&gt;1),4,IF(AT1021&gt;AE1021,1,0))))</f>
        <v>4</v>
      </c>
    </row>
    <row r="1022" spans="1:48" x14ac:dyDescent="0.25">
      <c r="A1022" t="s">
        <v>573</v>
      </c>
      <c r="B1022">
        <v>2019</v>
      </c>
      <c r="C1022" t="s">
        <v>37</v>
      </c>
      <c r="D1022" t="s">
        <v>38</v>
      </c>
      <c r="E1022">
        <v>23</v>
      </c>
      <c r="F1022" t="s">
        <v>40</v>
      </c>
      <c r="G1022">
        <v>0.1166667</v>
      </c>
      <c r="H1022" t="s">
        <v>71</v>
      </c>
      <c r="I1022">
        <v>468</v>
      </c>
      <c r="J1022">
        <v>715</v>
      </c>
      <c r="K1022">
        <v>0</v>
      </c>
      <c r="L1022">
        <v>0</v>
      </c>
      <c r="M1022">
        <v>0</v>
      </c>
      <c r="N1022">
        <v>0.6</v>
      </c>
      <c r="O1022">
        <v>0.8</v>
      </c>
      <c r="P1022">
        <v>1.05</v>
      </c>
      <c r="Q1022" t="s">
        <v>46</v>
      </c>
      <c r="R1022">
        <v>5</v>
      </c>
      <c r="S1022">
        <v>9</v>
      </c>
      <c r="T1022" t="s">
        <v>47</v>
      </c>
      <c r="U1022" t="s">
        <v>71</v>
      </c>
      <c r="V1022" t="s">
        <v>55</v>
      </c>
      <c r="W1022">
        <v>2019</v>
      </c>
      <c r="X1022" t="s">
        <v>37</v>
      </c>
      <c r="Y1022" t="s">
        <v>38</v>
      </c>
      <c r="Z1022">
        <v>24</v>
      </c>
      <c r="AA1022">
        <v>0</v>
      </c>
      <c r="AB1022">
        <v>28</v>
      </c>
      <c r="AC1022">
        <v>0.6</v>
      </c>
      <c r="AD1022">
        <v>2.3333340000000001E-2</v>
      </c>
      <c r="AE1022">
        <v>429</v>
      </c>
      <c r="AF1022" s="10">
        <f>VLOOKUP(AS1022,[1]Hoja3!$B$2:$AO$841,17,FALSE)</f>
        <v>28</v>
      </c>
      <c r="AG1022" s="10">
        <f>VLOOKUP(AS1022,[1]Hoja3!$B$2:$AO$841,23,FALSE)</f>
        <v>0.6</v>
      </c>
      <c r="AH1022" s="10">
        <f>VLOOKUP(AS1022,[1]Hoja3!$B$2:$AO$841,28,FALSE)</f>
        <v>0.13999999999999999</v>
      </c>
      <c r="AI1022" s="10" t="str">
        <f>VLOOKUP(AS1022,[1]Hoja3!$B$2:$AO$841,19,FALSE)</f>
        <v>Entry Mono Printers</v>
      </c>
      <c r="AJ1022" s="10">
        <f>VLOOKUP(AS1022,[1]Hoja3!$B$2:$AO$841,15,FALSE)</f>
        <v>0</v>
      </c>
      <c r="AK1022">
        <f>IF(AE1022=AY1022,1,0)</f>
        <v>0</v>
      </c>
      <c r="AL1022">
        <f>IF(AB1022=AF1022,1,0)</f>
        <v>1</v>
      </c>
      <c r="AM1022">
        <f>IF(AC1022=AG1022,1,0)</f>
        <v>1</v>
      </c>
      <c r="AN1022">
        <f>IF(AD1022=AH1022,1,0)</f>
        <v>0</v>
      </c>
      <c r="AO1022">
        <f>IF(H1022=AI1022,1,0)</f>
        <v>1</v>
      </c>
      <c r="AP1022">
        <f>IF(AJ1022=AA1022,1,0)</f>
        <v>1</v>
      </c>
      <c r="AQ1022" s="8">
        <f>COUNTIF($A$2:$A$1228,A1022)</f>
        <v>2</v>
      </c>
      <c r="AR1022">
        <f>VLOOKUP(A1022,[1]Hoja3!$C$2:$AO$841,39,FALSE)</f>
        <v>2</v>
      </c>
      <c r="AS1022" t="str">
        <f>A1022 &amp; COUNTIF(A$2:A1022,A1022)</f>
        <v>0D6X4521411</v>
      </c>
      <c r="AT1022" s="10">
        <f>VLOOKUP(AS1022,[1]Hoja3!$B$2:$AO$841,38,FALSE)</f>
        <v>429.00000000000006</v>
      </c>
      <c r="AU1022" s="9">
        <f>IF(AR1022&gt;AQ1022,1,0)</f>
        <v>0</v>
      </c>
      <c r="AV1022">
        <f>IF(P1022="NA",2,IF(OR(F1022="INSTALACION NUEVA",F1022="Mantenimiento preventivo"),3,IF(AND(AB1022&lt;AF1022,AK1022&lt;&gt;1),4,IF(AT1022&gt;AE1022,1,0))))</f>
        <v>0</v>
      </c>
    </row>
    <row r="1023" spans="1:48" x14ac:dyDescent="0.25">
      <c r="A1023" t="s">
        <v>565</v>
      </c>
      <c r="B1023">
        <v>2019</v>
      </c>
      <c r="C1023" t="s">
        <v>37</v>
      </c>
      <c r="D1023" t="s">
        <v>38</v>
      </c>
      <c r="E1023">
        <v>23</v>
      </c>
      <c r="F1023" t="s">
        <v>44</v>
      </c>
      <c r="G1023">
        <v>0</v>
      </c>
      <c r="H1023" t="s">
        <v>34</v>
      </c>
      <c r="I1023">
        <v>468</v>
      </c>
      <c r="J1023">
        <v>715</v>
      </c>
      <c r="K1023">
        <v>0</v>
      </c>
      <c r="L1023">
        <v>0</v>
      </c>
      <c r="M1023">
        <v>0</v>
      </c>
      <c r="N1023">
        <v>0.6</v>
      </c>
      <c r="O1023">
        <v>0.8</v>
      </c>
      <c r="P1023">
        <v>1.05</v>
      </c>
      <c r="Q1023" t="s">
        <v>46</v>
      </c>
      <c r="R1023">
        <v>5</v>
      </c>
      <c r="S1023">
        <v>9</v>
      </c>
      <c r="T1023" t="s">
        <v>47</v>
      </c>
      <c r="U1023" t="s">
        <v>34</v>
      </c>
      <c r="V1023" t="s">
        <v>55</v>
      </c>
      <c r="W1023">
        <v>2019</v>
      </c>
      <c r="X1023" t="s">
        <v>37</v>
      </c>
      <c r="Y1023" t="s">
        <v>38</v>
      </c>
      <c r="Z1023">
        <v>24</v>
      </c>
      <c r="AA1023">
        <v>0</v>
      </c>
      <c r="AB1023">
        <v>34</v>
      </c>
      <c r="AC1023">
        <v>0</v>
      </c>
      <c r="AD1023">
        <v>0</v>
      </c>
      <c r="AE1023">
        <v>715</v>
      </c>
      <c r="AF1023" s="10">
        <f>VLOOKUP(AS1023,[1]Hoja3!$B$2:$AO$841,17,FALSE)</f>
        <v>428</v>
      </c>
      <c r="AG1023" s="10">
        <f>VLOOKUP(AS1023,[1]Hoja3!$B$2:$AO$841,23,FALSE)</f>
        <v>1.05</v>
      </c>
      <c r="AH1023" s="10">
        <f>VLOOKUP(AS1023,[1]Hoja3!$B$2:$AO$841,28,FALSE)</f>
        <v>0</v>
      </c>
      <c r="AI1023" s="10" t="str">
        <f>VLOOKUP(AS1023,[1]Hoja3!$B$2:$AO$841,19,FALSE)</f>
        <v>A4 Mono MFPs</v>
      </c>
      <c r="AJ1023" s="10">
        <f>VLOOKUP(AS1023,[1]Hoja3!$B$2:$AO$841,15,FALSE)</f>
        <v>0</v>
      </c>
      <c r="AK1023">
        <f>IF(AE1023=AY1023,1,0)</f>
        <v>0</v>
      </c>
      <c r="AL1023">
        <f>IF(AB1023=AF1023,1,0)</f>
        <v>0</v>
      </c>
      <c r="AM1023">
        <f>IF(AC1023=AG1023,1,0)</f>
        <v>0</v>
      </c>
      <c r="AN1023">
        <f>IF(AD1023=AH1023,1,0)</f>
        <v>1</v>
      </c>
      <c r="AO1023">
        <f>IF(H1023=AI1023,1,0)</f>
        <v>1</v>
      </c>
      <c r="AP1023">
        <f>IF(AJ1023=AA1023,1,0)</f>
        <v>1</v>
      </c>
      <c r="AQ1023" s="8">
        <f>COUNTIF($A$2:$A$1228,A1023)</f>
        <v>2</v>
      </c>
      <c r="AR1023">
        <f>VLOOKUP(A1023,[1]Hoja3!$C$2:$AO$841,39,FALSE)</f>
        <v>2</v>
      </c>
      <c r="AS1023" t="str">
        <f>A1023 &amp; COUNTIF(A$2:A1023,A1023)</f>
        <v>0A2T3823961</v>
      </c>
      <c r="AT1023" s="10">
        <f>VLOOKUP(AS1023,[1]Hoja3!$B$2:$AO$841,38,FALSE)</f>
        <v>750.75000000000011</v>
      </c>
      <c r="AU1023" s="9">
        <f>IF(AR1023&gt;AQ1023,1,0)</f>
        <v>0</v>
      </c>
      <c r="AV1023">
        <f>IF(P1023="NA",2,IF(OR(F1023="INSTALACION NUEVA",F1023="Mantenimiento preventivo"),3,IF(AND(AB1023&lt;AF1023,AK1023&lt;&gt;1),4,IF(AT1023&gt;AE1023,1,0))))</f>
        <v>3</v>
      </c>
    </row>
    <row r="1024" spans="1:48" x14ac:dyDescent="0.25">
      <c r="A1024" t="s">
        <v>578</v>
      </c>
      <c r="B1024">
        <v>2019</v>
      </c>
      <c r="C1024" t="s">
        <v>37</v>
      </c>
      <c r="D1024" t="s">
        <v>38</v>
      </c>
      <c r="E1024">
        <v>23</v>
      </c>
      <c r="F1024" t="s">
        <v>44</v>
      </c>
      <c r="G1024">
        <v>0</v>
      </c>
      <c r="H1024" t="s">
        <v>34</v>
      </c>
      <c r="I1024">
        <v>468</v>
      </c>
      <c r="J1024">
        <v>715</v>
      </c>
      <c r="K1024">
        <v>0</v>
      </c>
      <c r="L1024">
        <v>0</v>
      </c>
      <c r="M1024">
        <v>0</v>
      </c>
      <c r="N1024">
        <v>0.6</v>
      </c>
      <c r="O1024">
        <v>0.8</v>
      </c>
      <c r="P1024">
        <v>1.05</v>
      </c>
      <c r="Q1024" t="s">
        <v>46</v>
      </c>
      <c r="R1024">
        <v>5</v>
      </c>
      <c r="S1024">
        <v>9</v>
      </c>
      <c r="T1024" t="s">
        <v>47</v>
      </c>
      <c r="U1024" t="s">
        <v>34</v>
      </c>
      <c r="V1024" t="s">
        <v>55</v>
      </c>
      <c r="W1024">
        <v>2019</v>
      </c>
      <c r="X1024" t="s">
        <v>37</v>
      </c>
      <c r="Y1024" t="s">
        <v>38</v>
      </c>
      <c r="Z1024">
        <v>24</v>
      </c>
      <c r="AA1024">
        <v>0</v>
      </c>
      <c r="AB1024">
        <v>43</v>
      </c>
      <c r="AC1024">
        <v>0</v>
      </c>
      <c r="AD1024">
        <v>0</v>
      </c>
      <c r="AE1024">
        <v>715</v>
      </c>
      <c r="AF1024" s="10" t="e">
        <f>VLOOKUP(AS1024,[1]Hoja3!$B$2:$AO$841,17,FALSE)</f>
        <v>#N/A</v>
      </c>
      <c r="AG1024" s="10" t="e">
        <f>VLOOKUP(AS1024,[1]Hoja3!$B$2:$AO$841,23,FALSE)</f>
        <v>#N/A</v>
      </c>
      <c r="AH1024" s="10" t="e">
        <f>VLOOKUP(AS1024,[1]Hoja3!$B$2:$AO$841,28,FALSE)</f>
        <v>#N/A</v>
      </c>
      <c r="AI1024" s="10" t="e">
        <f>VLOOKUP(AS1024,[1]Hoja3!$B$2:$AO$841,19,FALSE)</f>
        <v>#N/A</v>
      </c>
      <c r="AJ1024" s="10"/>
      <c r="AK1024">
        <f>IF(AE1024=AY1024,1,0)</f>
        <v>0</v>
      </c>
      <c r="AL1024" t="e">
        <f>IF(AB1024=AF1024,1,0)</f>
        <v>#N/A</v>
      </c>
      <c r="AM1024" t="e">
        <f>IF(AC1024=AG1024,1,0)</f>
        <v>#N/A</v>
      </c>
      <c r="AN1024" t="e">
        <f>IF(AD1024=AH1024,1,0)</f>
        <v>#N/A</v>
      </c>
      <c r="AO1024" t="e">
        <f>IF(H1024=AI1024,1,0)</f>
        <v>#N/A</v>
      </c>
      <c r="AQ1024" s="8">
        <f>COUNTIF($A$2:$A$1228,A1024)</f>
        <v>1</v>
      </c>
      <c r="AR1024" t="e">
        <f>VLOOKUP(A1024,[1]Hoja3!$C$2:$AO$841,39,FALSE)</f>
        <v>#N/A</v>
      </c>
      <c r="AS1024" t="str">
        <f>A1024 &amp; COUNTIF(A$2:A1024,A1024)</f>
        <v>0LA84441441</v>
      </c>
      <c r="AT1024" s="10" t="e">
        <f>VLOOKUP(AS1024,[1]Hoja3!$B$2:$AO$841,38,FALSE)</f>
        <v>#N/A</v>
      </c>
      <c r="AU1024" s="9" t="e">
        <f>IF(AR1024&gt;AQ1024,1,0)</f>
        <v>#N/A</v>
      </c>
    </row>
    <row r="1025" spans="1:48" x14ac:dyDescent="0.25">
      <c r="A1025" t="s">
        <v>90</v>
      </c>
      <c r="B1025">
        <v>2019</v>
      </c>
      <c r="C1025" t="s">
        <v>37</v>
      </c>
      <c r="D1025" t="s">
        <v>38</v>
      </c>
      <c r="E1025">
        <v>24</v>
      </c>
      <c r="F1025" t="s">
        <v>44</v>
      </c>
      <c r="G1025">
        <v>0</v>
      </c>
      <c r="H1025" t="s">
        <v>91</v>
      </c>
      <c r="I1025">
        <v>803</v>
      </c>
      <c r="J1025">
        <v>1573</v>
      </c>
      <c r="K1025">
        <v>0.2</v>
      </c>
      <c r="L1025">
        <v>0.6</v>
      </c>
      <c r="M1025">
        <v>0.8</v>
      </c>
      <c r="N1025">
        <v>1.05</v>
      </c>
      <c r="O1025">
        <v>1.1000000000000001</v>
      </c>
      <c r="P1025">
        <v>1.1499999999999999</v>
      </c>
      <c r="Q1025" t="s">
        <v>46</v>
      </c>
      <c r="R1025">
        <v>4</v>
      </c>
      <c r="S1025">
        <v>6</v>
      </c>
      <c r="T1025" t="s">
        <v>47</v>
      </c>
      <c r="U1025" t="s">
        <v>91</v>
      </c>
      <c r="V1025" t="s">
        <v>61</v>
      </c>
      <c r="W1025">
        <v>2019</v>
      </c>
      <c r="X1025" t="s">
        <v>37</v>
      </c>
      <c r="Y1025" t="s">
        <v>38</v>
      </c>
      <c r="Z1025">
        <v>24</v>
      </c>
      <c r="AA1025">
        <v>0</v>
      </c>
      <c r="AB1025">
        <v>8</v>
      </c>
      <c r="AC1025">
        <v>0</v>
      </c>
      <c r="AD1025">
        <v>0</v>
      </c>
      <c r="AE1025">
        <v>1573</v>
      </c>
      <c r="AF1025" s="10" t="e">
        <f>VLOOKUP(AS1025,[1]Hoja3!$B$2:$AO$841,17,FALSE)</f>
        <v>#N/A</v>
      </c>
      <c r="AG1025" s="10" t="e">
        <f>VLOOKUP(AS1025,[1]Hoja3!$B$2:$AO$841,23,FALSE)</f>
        <v>#N/A</v>
      </c>
      <c r="AH1025" s="10" t="e">
        <f>VLOOKUP(AS1025,[1]Hoja3!$B$2:$AO$841,28,FALSE)</f>
        <v>#N/A</v>
      </c>
      <c r="AI1025" s="10" t="e">
        <f>VLOOKUP(AS1025,[1]Hoja3!$B$2:$AO$841,19,FALSE)</f>
        <v>#N/A</v>
      </c>
      <c r="AJ1025" s="10"/>
      <c r="AK1025">
        <f>IF(AE1025=AY1025,1,0)</f>
        <v>0</v>
      </c>
      <c r="AL1025" t="e">
        <f>IF(AB1025=AF1025,1,0)</f>
        <v>#N/A</v>
      </c>
      <c r="AM1025" t="e">
        <f>IF(AC1025=AG1025,1,0)</f>
        <v>#N/A</v>
      </c>
      <c r="AN1025" t="e">
        <f>IF(AD1025=AH1025,1,0)</f>
        <v>#N/A</v>
      </c>
      <c r="AO1025" t="e">
        <f>IF(H1025=AI1025,1,0)</f>
        <v>#N/A</v>
      </c>
      <c r="AQ1025" s="8">
        <f>COUNTIF($A$2:$A$1228,A1025)</f>
        <v>3</v>
      </c>
      <c r="AR1025">
        <f>VLOOKUP(A1025,[1]Hoja3!$C$2:$AO$841,39,FALSE)</f>
        <v>2</v>
      </c>
      <c r="AS1025" t="str">
        <f>A1025 &amp; COUNTIF(A$2:A1025,A1025)</f>
        <v>0PW41113963</v>
      </c>
      <c r="AT1025" s="10" t="e">
        <f>VLOOKUP(AS1025,[1]Hoja3!$B$2:$AO$841,38,FALSE)</f>
        <v>#N/A</v>
      </c>
      <c r="AU1025" s="9">
        <f>IF(AR1025&gt;AQ1025,1,0)</f>
        <v>0</v>
      </c>
    </row>
    <row r="1026" spans="1:48" x14ac:dyDescent="0.25">
      <c r="A1026" t="s">
        <v>123</v>
      </c>
      <c r="B1026">
        <v>2019</v>
      </c>
      <c r="C1026" t="s">
        <v>37</v>
      </c>
      <c r="D1026" t="s">
        <v>38</v>
      </c>
      <c r="E1026">
        <v>24</v>
      </c>
      <c r="F1026" t="s">
        <v>44</v>
      </c>
      <c r="G1026">
        <v>0</v>
      </c>
      <c r="H1026" t="s">
        <v>34</v>
      </c>
      <c r="I1026">
        <v>468</v>
      </c>
      <c r="J1026">
        <v>715</v>
      </c>
      <c r="K1026">
        <v>0</v>
      </c>
      <c r="L1026">
        <v>0</v>
      </c>
      <c r="M1026">
        <v>0</v>
      </c>
      <c r="N1026">
        <v>0.6</v>
      </c>
      <c r="O1026">
        <v>0.8</v>
      </c>
      <c r="P1026">
        <v>1.05</v>
      </c>
      <c r="Q1026" t="s">
        <v>46</v>
      </c>
      <c r="R1026">
        <v>5</v>
      </c>
      <c r="S1026">
        <v>9</v>
      </c>
      <c r="T1026" t="s">
        <v>85</v>
      </c>
      <c r="U1026" t="s">
        <v>34</v>
      </c>
      <c r="V1026" t="s">
        <v>42</v>
      </c>
      <c r="W1026">
        <v>2019</v>
      </c>
      <c r="X1026" t="s">
        <v>37</v>
      </c>
      <c r="Y1026" t="s">
        <v>38</v>
      </c>
      <c r="Z1026">
        <v>24</v>
      </c>
      <c r="AA1026">
        <v>0</v>
      </c>
      <c r="AB1026">
        <v>23</v>
      </c>
      <c r="AC1026">
        <v>0</v>
      </c>
      <c r="AD1026">
        <v>0</v>
      </c>
      <c r="AE1026">
        <v>715</v>
      </c>
      <c r="AF1026" s="10" t="e">
        <f>VLOOKUP(AS1026,[1]Hoja3!$B$2:$AO$841,17,FALSE)</f>
        <v>#N/A</v>
      </c>
      <c r="AG1026" s="10" t="e">
        <f>VLOOKUP(AS1026,[1]Hoja3!$B$2:$AO$841,23,FALSE)</f>
        <v>#N/A</v>
      </c>
      <c r="AH1026" s="10" t="e">
        <f>VLOOKUP(AS1026,[1]Hoja3!$B$2:$AO$841,28,FALSE)</f>
        <v>#N/A</v>
      </c>
      <c r="AI1026" s="10" t="e">
        <f>VLOOKUP(AS1026,[1]Hoja3!$B$2:$AO$841,19,FALSE)</f>
        <v>#N/A</v>
      </c>
      <c r="AJ1026" s="10"/>
      <c r="AK1026">
        <f>IF(AE1026=AY1026,1,0)</f>
        <v>0</v>
      </c>
      <c r="AL1026" t="e">
        <f>IF(AB1026=AF1026,1,0)</f>
        <v>#N/A</v>
      </c>
      <c r="AM1026" t="e">
        <f>IF(AC1026=AG1026,1,0)</f>
        <v>#N/A</v>
      </c>
      <c r="AN1026" t="e">
        <f>IF(AD1026=AH1026,1,0)</f>
        <v>#N/A</v>
      </c>
      <c r="AO1026" t="e">
        <f>IF(H1026=AI1026,1,0)</f>
        <v>#N/A</v>
      </c>
      <c r="AQ1026" s="8">
        <f>COUNTIF($A$2:$A$1228,A1026)</f>
        <v>2</v>
      </c>
      <c r="AR1026" t="e">
        <f>VLOOKUP(A1026,[1]Hoja3!$C$2:$AO$841,39,FALSE)</f>
        <v>#N/A</v>
      </c>
      <c r="AS1026" t="str">
        <f>A1026 &amp; COUNTIF(A$2:A1026,A1026)</f>
        <v>0C4X0118342</v>
      </c>
      <c r="AT1026" s="10" t="e">
        <f>VLOOKUP(AS1026,[1]Hoja3!$B$2:$AO$841,38,FALSE)</f>
        <v>#N/A</v>
      </c>
      <c r="AU1026" s="9" t="e">
        <f>IF(AR1026&gt;AQ1026,1,0)</f>
        <v>#N/A</v>
      </c>
    </row>
    <row r="1027" spans="1:48" x14ac:dyDescent="0.25">
      <c r="A1027" t="s">
        <v>236</v>
      </c>
      <c r="B1027">
        <v>2019</v>
      </c>
      <c r="C1027" t="s">
        <v>37</v>
      </c>
      <c r="D1027" t="s">
        <v>38</v>
      </c>
      <c r="E1027">
        <v>24</v>
      </c>
      <c r="F1027" t="s">
        <v>44</v>
      </c>
      <c r="G1027">
        <v>0</v>
      </c>
      <c r="H1027" t="s">
        <v>91</v>
      </c>
      <c r="I1027">
        <v>803</v>
      </c>
      <c r="J1027">
        <v>1573</v>
      </c>
      <c r="K1027">
        <v>0.2</v>
      </c>
      <c r="L1027">
        <v>0.6</v>
      </c>
      <c r="M1027">
        <v>0.8</v>
      </c>
      <c r="N1027">
        <v>1.05</v>
      </c>
      <c r="O1027">
        <v>1.1000000000000001</v>
      </c>
      <c r="P1027">
        <v>1.1499999999999999</v>
      </c>
      <c r="Q1027" t="s">
        <v>46</v>
      </c>
      <c r="R1027">
        <v>4</v>
      </c>
      <c r="S1027">
        <v>6</v>
      </c>
      <c r="T1027" t="s">
        <v>47</v>
      </c>
      <c r="U1027" t="s">
        <v>91</v>
      </c>
      <c r="V1027" t="s">
        <v>59</v>
      </c>
      <c r="W1027">
        <v>2019</v>
      </c>
      <c r="X1027" t="s">
        <v>37</v>
      </c>
      <c r="Y1027" t="s">
        <v>38</v>
      </c>
      <c r="Z1027">
        <v>24</v>
      </c>
      <c r="AA1027">
        <v>0</v>
      </c>
      <c r="AB1027">
        <v>9</v>
      </c>
      <c r="AC1027">
        <v>0</v>
      </c>
      <c r="AD1027">
        <v>0</v>
      </c>
      <c r="AE1027">
        <v>1573</v>
      </c>
      <c r="AF1027" s="10" t="e">
        <f>VLOOKUP(AS1027,[1]Hoja3!$B$2:$AO$841,17,FALSE)</f>
        <v>#N/A</v>
      </c>
      <c r="AG1027" s="10" t="e">
        <f>VLOOKUP(AS1027,[1]Hoja3!$B$2:$AO$841,23,FALSE)</f>
        <v>#N/A</v>
      </c>
      <c r="AH1027" s="10" t="e">
        <f>VLOOKUP(AS1027,[1]Hoja3!$B$2:$AO$841,28,FALSE)</f>
        <v>#N/A</v>
      </c>
      <c r="AI1027" s="10" t="e">
        <f>VLOOKUP(AS1027,[1]Hoja3!$B$2:$AO$841,19,FALSE)</f>
        <v>#N/A</v>
      </c>
      <c r="AJ1027" s="10"/>
      <c r="AK1027">
        <f>IF(AE1027=AY1027,1,0)</f>
        <v>0</v>
      </c>
      <c r="AL1027" t="e">
        <f>IF(AB1027=AF1027,1,0)</f>
        <v>#N/A</v>
      </c>
      <c r="AM1027" t="e">
        <f>IF(AC1027=AG1027,1,0)</f>
        <v>#N/A</v>
      </c>
      <c r="AN1027" t="e">
        <f>IF(AD1027=AH1027,1,0)</f>
        <v>#N/A</v>
      </c>
      <c r="AO1027" t="e">
        <f>IF(H1027=AI1027,1,0)</f>
        <v>#N/A</v>
      </c>
      <c r="AQ1027" s="8">
        <f>COUNTIF($A$2:$A$1228,A1027)</f>
        <v>3</v>
      </c>
      <c r="AR1027" t="e">
        <f>VLOOKUP(A1027,[1]Hoja3!$C$2:$AO$841,39,FALSE)</f>
        <v>#N/A</v>
      </c>
      <c r="AS1027" t="str">
        <f>A1027 &amp; COUNTIF(A$2:A1027,A1027)</f>
        <v>0AGE4745223</v>
      </c>
      <c r="AT1027" s="10" t="e">
        <f>VLOOKUP(AS1027,[1]Hoja3!$B$2:$AO$841,38,FALSE)</f>
        <v>#N/A</v>
      </c>
      <c r="AU1027" s="9" t="e">
        <f>IF(AR1027&gt;AQ1027,1,0)</f>
        <v>#N/A</v>
      </c>
    </row>
    <row r="1028" spans="1:48" x14ac:dyDescent="0.25">
      <c r="A1028" t="s">
        <v>600</v>
      </c>
      <c r="B1028">
        <v>2019</v>
      </c>
      <c r="C1028" t="s">
        <v>37</v>
      </c>
      <c r="D1028" t="s">
        <v>38</v>
      </c>
      <c r="E1028">
        <v>24</v>
      </c>
      <c r="F1028" t="s">
        <v>40</v>
      </c>
      <c r="G1028">
        <v>3.85</v>
      </c>
      <c r="H1028" t="s">
        <v>54</v>
      </c>
      <c r="I1028">
        <v>803</v>
      </c>
      <c r="J1028">
        <v>1573</v>
      </c>
      <c r="K1028">
        <v>0.2</v>
      </c>
      <c r="L1028">
        <v>0.6</v>
      </c>
      <c r="M1028">
        <v>0.8</v>
      </c>
      <c r="N1028">
        <v>1.05</v>
      </c>
      <c r="O1028">
        <v>1.1000000000000001</v>
      </c>
      <c r="P1028">
        <v>1.1499999999999999</v>
      </c>
      <c r="Q1028" t="s">
        <v>46</v>
      </c>
      <c r="R1028">
        <v>4</v>
      </c>
      <c r="S1028">
        <v>6</v>
      </c>
      <c r="T1028" t="s">
        <v>47</v>
      </c>
      <c r="U1028" t="s">
        <v>54</v>
      </c>
      <c r="V1028" t="s">
        <v>80</v>
      </c>
      <c r="W1028">
        <v>2019</v>
      </c>
      <c r="X1028" t="s">
        <v>37</v>
      </c>
      <c r="Y1028" t="s">
        <v>38</v>
      </c>
      <c r="Z1028">
        <v>24</v>
      </c>
      <c r="AA1028">
        <v>0</v>
      </c>
      <c r="AB1028">
        <v>148</v>
      </c>
      <c r="AC1028">
        <v>1.1499999999999999</v>
      </c>
      <c r="AD1028">
        <v>0.96250000000000002</v>
      </c>
      <c r="AE1028">
        <v>1808.95</v>
      </c>
      <c r="AF1028" s="10">
        <f>VLOOKUP(AS1028,[1]Hoja3!$B$2:$AO$841,17,FALSE)</f>
        <v>147</v>
      </c>
      <c r="AG1028" s="10">
        <f>VLOOKUP(AS1028,[1]Hoja3!$B$2:$AO$841,23,FALSE)</f>
        <v>1.1499999999999999</v>
      </c>
      <c r="AH1028" s="10">
        <f>VLOOKUP(AS1028,[1]Hoja3!$B$2:$AO$841,28,FALSE)</f>
        <v>1.0575000000000001</v>
      </c>
      <c r="AI1028" s="10" t="str">
        <f>VLOOKUP(AS1028,[1]Hoja3!$B$2:$AO$841,19,FALSE)</f>
        <v>Entry Production Color Low/Mid</v>
      </c>
      <c r="AJ1028" s="10">
        <f>VLOOKUP(AS1028,[1]Hoja3!$B$2:$AO$841,15,FALSE)</f>
        <v>0</v>
      </c>
      <c r="AK1028">
        <f>IF(AE1028=AY1028,1,0)</f>
        <v>0</v>
      </c>
      <c r="AL1028">
        <f>IF(AB1028=AF1028,1,0)</f>
        <v>0</v>
      </c>
      <c r="AM1028">
        <f>IF(AC1028=AG1028,1,0)</f>
        <v>1</v>
      </c>
      <c r="AN1028">
        <f>IF(AD1028=AH1028,1,0)</f>
        <v>0</v>
      </c>
      <c r="AO1028">
        <f>IF(H1028=AI1028,1,0)</f>
        <v>1</v>
      </c>
      <c r="AP1028">
        <f>IF(AJ1028=AA1028,1,0)</f>
        <v>1</v>
      </c>
      <c r="AQ1028" s="8">
        <f>COUNTIF($A$2:$A$1228,A1028)</f>
        <v>1</v>
      </c>
      <c r="AR1028">
        <f>VLOOKUP(A1028,[1]Hoja3!$C$2:$AO$841,39,FALSE)</f>
        <v>1</v>
      </c>
      <c r="AS1028" t="str">
        <f>A1028 &amp; COUNTIF(A$2:A1028,A1028)</f>
        <v>0XPN5466841</v>
      </c>
      <c r="AT1028" s="10">
        <f>VLOOKUP(AS1028,[1]Hoja3!$B$2:$AO$841,38,FALSE)</f>
        <v>1808.95</v>
      </c>
      <c r="AU1028" s="9">
        <f>IF(AR1028&gt;AQ1028,1,0)</f>
        <v>0</v>
      </c>
      <c r="AV1028">
        <f>IF(P1028="NA",2,IF(OR(F1028="INSTALACION NUEVA",F1028="Mantenimiento preventivo"),3,IF(AND(AB1028&lt;AF1028,AK1028&lt;&gt;1),4,IF(AT1028&gt;AE1028,1,0))))</f>
        <v>0</v>
      </c>
    </row>
    <row r="1029" spans="1:48" x14ac:dyDescent="0.25">
      <c r="A1029" t="s">
        <v>589</v>
      </c>
      <c r="B1029">
        <v>2019</v>
      </c>
      <c r="C1029" t="s">
        <v>37</v>
      </c>
      <c r="D1029" t="s">
        <v>38</v>
      </c>
      <c r="E1029">
        <v>24</v>
      </c>
      <c r="F1029" t="s">
        <v>40</v>
      </c>
      <c r="G1029">
        <v>0.78333339999999996</v>
      </c>
      <c r="H1029" t="s">
        <v>45</v>
      </c>
      <c r="I1029">
        <v>803</v>
      </c>
      <c r="J1029">
        <v>1573</v>
      </c>
      <c r="K1029">
        <v>0.2</v>
      </c>
      <c r="L1029">
        <v>0.6</v>
      </c>
      <c r="M1029">
        <v>0.8</v>
      </c>
      <c r="N1029">
        <v>1.05</v>
      </c>
      <c r="O1029">
        <v>1.1000000000000001</v>
      </c>
      <c r="P1029">
        <v>1.1499999999999999</v>
      </c>
      <c r="Q1029" t="s">
        <v>46</v>
      </c>
      <c r="R1029">
        <v>4</v>
      </c>
      <c r="S1029">
        <v>6</v>
      </c>
      <c r="T1029" t="s">
        <v>47</v>
      </c>
      <c r="U1029" t="s">
        <v>48</v>
      </c>
      <c r="V1029" t="s">
        <v>83</v>
      </c>
      <c r="W1029">
        <v>2019</v>
      </c>
      <c r="X1029" t="s">
        <v>37</v>
      </c>
      <c r="Y1029" t="s">
        <v>38</v>
      </c>
      <c r="Z1029">
        <v>24</v>
      </c>
      <c r="AA1029">
        <v>0</v>
      </c>
      <c r="AB1029">
        <v>125</v>
      </c>
      <c r="AC1029">
        <v>1.1499999999999999</v>
      </c>
      <c r="AD1029">
        <v>0.19583334999999999</v>
      </c>
      <c r="AE1029">
        <v>1808.95</v>
      </c>
      <c r="AF1029" s="10">
        <f>VLOOKUP(AS1029,[1]Hoja3!$B$2:$AO$841,17,FALSE)</f>
        <v>125</v>
      </c>
      <c r="AG1029" s="10">
        <f>VLOOKUP(AS1029,[1]Hoja3!$B$2:$AO$841,23,FALSE)</f>
        <v>1.1499999999999999</v>
      </c>
      <c r="AH1029" s="10">
        <f>VLOOKUP(AS1029,[1]Hoja3!$B$2:$AO$841,28,FALSE)</f>
        <v>0.89500000000000002</v>
      </c>
      <c r="AI1029" s="10" t="str">
        <f>VLOOKUP(AS1029,[1]Hoja3!$B$2:$AO$841,19,FALSE)</f>
        <v>Light Production Digital Business</v>
      </c>
      <c r="AJ1029" s="10">
        <f>VLOOKUP(AS1029,[1]Hoja3!$B$2:$AO$841,15,FALSE)</f>
        <v>0</v>
      </c>
      <c r="AK1029">
        <f>IF(AE1029=AY1029,1,0)</f>
        <v>0</v>
      </c>
      <c r="AL1029">
        <f>IF(AB1029=AF1029,1,0)</f>
        <v>1</v>
      </c>
      <c r="AM1029">
        <f>IF(AC1029=AG1029,1,0)</f>
        <v>1</v>
      </c>
      <c r="AN1029">
        <f>IF(AD1029=AH1029,1,0)</f>
        <v>0</v>
      </c>
      <c r="AO1029">
        <f>IF(H1029=AI1029,1,0)</f>
        <v>1</v>
      </c>
      <c r="AP1029">
        <f>IF(AJ1029=AA1029,1,0)</f>
        <v>1</v>
      </c>
      <c r="AQ1029" s="8">
        <f>COUNTIF($A$2:$A$1228,A1029)</f>
        <v>1</v>
      </c>
      <c r="AR1029">
        <f>VLOOKUP(A1029,[1]Hoja3!$C$2:$AO$841,39,FALSE)</f>
        <v>1</v>
      </c>
      <c r="AS1029" t="str">
        <f>A1029 &amp; COUNTIF(A$2:A1029,A1029)</f>
        <v>0BG29474681</v>
      </c>
      <c r="AT1029" s="10">
        <f>VLOOKUP(AS1029,[1]Hoja3!$B$2:$AO$841,38,FALSE)</f>
        <v>1808.95</v>
      </c>
      <c r="AU1029" s="9">
        <f>IF(AR1029&gt;AQ1029,1,0)</f>
        <v>0</v>
      </c>
      <c r="AV1029">
        <f>IF(P1029="NA",2,IF(OR(F1029="INSTALACION NUEVA",F1029="Mantenimiento preventivo"),3,IF(AND(AB1029&lt;AF1029,AK1029&lt;&gt;1),4,IF(AT1029&gt;AE1029,1,0))))</f>
        <v>0</v>
      </c>
    </row>
    <row r="1030" spans="1:48" x14ac:dyDescent="0.25">
      <c r="A1030" t="s">
        <v>601</v>
      </c>
      <c r="B1030">
        <v>2019</v>
      </c>
      <c r="C1030" t="s">
        <v>37</v>
      </c>
      <c r="D1030" t="s">
        <v>38</v>
      </c>
      <c r="E1030">
        <v>24</v>
      </c>
      <c r="F1030" t="s">
        <v>40</v>
      </c>
      <c r="G1030">
        <v>2.4166669999999999</v>
      </c>
      <c r="H1030" t="s">
        <v>54</v>
      </c>
      <c r="I1030">
        <v>803</v>
      </c>
      <c r="J1030">
        <v>1573</v>
      </c>
      <c r="K1030">
        <v>0.2</v>
      </c>
      <c r="L1030">
        <v>0.6</v>
      </c>
      <c r="M1030">
        <v>0.8</v>
      </c>
      <c r="N1030">
        <v>1.05</v>
      </c>
      <c r="O1030">
        <v>1.1000000000000001</v>
      </c>
      <c r="P1030">
        <v>1.1499999999999999</v>
      </c>
      <c r="Q1030" t="s">
        <v>46</v>
      </c>
      <c r="R1030">
        <v>4</v>
      </c>
      <c r="S1030">
        <v>6</v>
      </c>
      <c r="T1030" t="s">
        <v>47</v>
      </c>
      <c r="U1030" t="s">
        <v>54</v>
      </c>
      <c r="V1030" t="s">
        <v>83</v>
      </c>
      <c r="W1030">
        <v>2019</v>
      </c>
      <c r="X1030" t="s">
        <v>37</v>
      </c>
      <c r="Y1030" t="s">
        <v>38</v>
      </c>
      <c r="Z1030">
        <v>24</v>
      </c>
      <c r="AA1030">
        <v>0</v>
      </c>
      <c r="AB1030">
        <v>29</v>
      </c>
      <c r="AC1030">
        <v>1.05</v>
      </c>
      <c r="AD1030">
        <v>0.60416674999999997</v>
      </c>
      <c r="AE1030">
        <v>1651.65</v>
      </c>
      <c r="AF1030" s="10">
        <f>VLOOKUP(AS1030,[1]Hoja3!$B$2:$AO$841,17,FALSE)</f>
        <v>28</v>
      </c>
      <c r="AG1030" s="10">
        <f>VLOOKUP(AS1030,[1]Hoja3!$B$2:$AO$841,23,FALSE)</f>
        <v>1.05</v>
      </c>
      <c r="AH1030" s="10">
        <f>VLOOKUP(AS1030,[1]Hoja3!$B$2:$AO$841,28,FALSE)</f>
        <v>0.70499999999999996</v>
      </c>
      <c r="AI1030" s="10" t="str">
        <f>VLOOKUP(AS1030,[1]Hoja3!$B$2:$AO$841,19,FALSE)</f>
        <v>Entry Production Color Low/Mid</v>
      </c>
      <c r="AJ1030" s="10">
        <f>VLOOKUP(AS1030,[1]Hoja3!$B$2:$AO$841,15,FALSE)</f>
        <v>0</v>
      </c>
      <c r="AK1030">
        <f>IF(AE1030=AY1030,1,0)</f>
        <v>0</v>
      </c>
      <c r="AL1030">
        <f>IF(AB1030=AF1030,1,0)</f>
        <v>0</v>
      </c>
      <c r="AM1030">
        <f>IF(AC1030=AG1030,1,0)</f>
        <v>1</v>
      </c>
      <c r="AN1030">
        <f>IF(AD1030=AH1030,1,0)</f>
        <v>0</v>
      </c>
      <c r="AO1030">
        <f>IF(H1030=AI1030,1,0)</f>
        <v>1</v>
      </c>
      <c r="AP1030">
        <f>IF(AJ1030=AA1030,1,0)</f>
        <v>1</v>
      </c>
      <c r="AQ1030" s="8">
        <f>COUNTIF($A$2:$A$1228,A1030)</f>
        <v>1</v>
      </c>
      <c r="AR1030">
        <f>VLOOKUP(A1030,[1]Hoja3!$C$2:$AO$841,39,FALSE)</f>
        <v>1</v>
      </c>
      <c r="AS1030" t="str">
        <f>A1030 &amp; COUNTIF(A$2:A1030,A1030)</f>
        <v>0XPN5475011</v>
      </c>
      <c r="AT1030" s="10">
        <f>VLOOKUP(AS1030,[1]Hoja3!$B$2:$AO$841,38,FALSE)</f>
        <v>1651.6500000000003</v>
      </c>
      <c r="AU1030" s="9">
        <f>IF(AR1030&gt;AQ1030,1,0)</f>
        <v>0</v>
      </c>
      <c r="AV1030">
        <f>IF(P1030="NA",2,IF(OR(F1030="INSTALACION NUEVA",F1030="Mantenimiento preventivo"),3,IF(AND(AB1030&lt;AF1030,AK1030&lt;&gt;1),4,IF(AT1030&gt;AE1030,1,0))))</f>
        <v>0</v>
      </c>
    </row>
    <row r="1031" spans="1:48" x14ac:dyDescent="0.25">
      <c r="A1031" t="s">
        <v>585</v>
      </c>
      <c r="B1031">
        <v>2019</v>
      </c>
      <c r="C1031" t="s">
        <v>37</v>
      </c>
      <c r="D1031" t="s">
        <v>38</v>
      </c>
      <c r="E1031">
        <v>24</v>
      </c>
      <c r="F1031" t="s">
        <v>40</v>
      </c>
      <c r="G1031">
        <v>1.566667</v>
      </c>
      <c r="H1031" t="s">
        <v>91</v>
      </c>
      <c r="I1031">
        <v>803</v>
      </c>
      <c r="J1031">
        <v>1573</v>
      </c>
      <c r="K1031">
        <v>0.2</v>
      </c>
      <c r="L1031">
        <v>0.6</v>
      </c>
      <c r="M1031">
        <v>0.8</v>
      </c>
      <c r="N1031">
        <v>1.05</v>
      </c>
      <c r="O1031">
        <v>1.1000000000000001</v>
      </c>
      <c r="P1031">
        <v>1.1499999999999999</v>
      </c>
      <c r="Q1031" t="s">
        <v>46</v>
      </c>
      <c r="R1031">
        <v>4</v>
      </c>
      <c r="S1031">
        <v>6</v>
      </c>
      <c r="T1031" t="s">
        <v>47</v>
      </c>
      <c r="U1031" t="s">
        <v>91</v>
      </c>
      <c r="V1031" t="s">
        <v>67</v>
      </c>
      <c r="W1031">
        <v>2019</v>
      </c>
      <c r="X1031" t="s">
        <v>37</v>
      </c>
      <c r="Y1031" t="s">
        <v>38</v>
      </c>
      <c r="Z1031">
        <v>24</v>
      </c>
      <c r="AA1031">
        <v>0</v>
      </c>
      <c r="AB1031">
        <v>29</v>
      </c>
      <c r="AC1031">
        <v>1.05</v>
      </c>
      <c r="AD1031">
        <v>0.39166675000000001</v>
      </c>
      <c r="AE1031">
        <v>1651.65</v>
      </c>
      <c r="AF1031" s="10">
        <f>VLOOKUP(AS1031,[1]Hoja3!$B$2:$AO$841,17,FALSE)</f>
        <v>28</v>
      </c>
      <c r="AG1031" s="10">
        <f>VLOOKUP(AS1031,[1]Hoja3!$B$2:$AO$841,23,FALSE)</f>
        <v>1.05</v>
      </c>
      <c r="AH1031" s="10">
        <f>VLOOKUP(AS1031,[1]Hoja3!$B$2:$AO$841,28,FALSE)</f>
        <v>0.505</v>
      </c>
      <c r="AI1031" s="10" t="str">
        <f>VLOOKUP(AS1031,[1]Hoja3!$B$2:$AO$841,19,FALSE)</f>
        <v>WF Mono Systems and Legacy Color</v>
      </c>
      <c r="AJ1031" s="10">
        <f>VLOOKUP(AS1031,[1]Hoja3!$B$2:$AO$841,15,FALSE)</f>
        <v>0</v>
      </c>
      <c r="AK1031">
        <f>IF(AE1031=AY1031,1,0)</f>
        <v>0</v>
      </c>
      <c r="AL1031">
        <f>IF(AB1031=AF1031,1,0)</f>
        <v>0</v>
      </c>
      <c r="AM1031">
        <f>IF(AC1031=AG1031,1,0)</f>
        <v>1</v>
      </c>
      <c r="AN1031">
        <f>IF(AD1031=AH1031,1,0)</f>
        <v>0</v>
      </c>
      <c r="AO1031">
        <f>IF(H1031=AI1031,1,0)</f>
        <v>1</v>
      </c>
      <c r="AP1031">
        <f>IF(AJ1031=AA1031,1,0)</f>
        <v>1</v>
      </c>
      <c r="AQ1031" s="8">
        <f>COUNTIF($A$2:$A$1228,A1031)</f>
        <v>1</v>
      </c>
      <c r="AR1031">
        <f>VLOOKUP(A1031,[1]Hoja3!$C$2:$AO$841,39,FALSE)</f>
        <v>1</v>
      </c>
      <c r="AS1031" t="str">
        <f>A1031 &amp; COUNTIF(A$2:A1031,A1031)</f>
        <v>0A1H0216651</v>
      </c>
      <c r="AT1031" s="10">
        <f>VLOOKUP(AS1031,[1]Hoja3!$B$2:$AO$841,38,FALSE)</f>
        <v>1651.6500000000003</v>
      </c>
      <c r="AU1031" s="9">
        <f>IF(AR1031&gt;AQ1031,1,0)</f>
        <v>0</v>
      </c>
      <c r="AV1031">
        <f>IF(P1031="NA",2,IF(OR(F1031="INSTALACION NUEVA",F1031="Mantenimiento preventivo"),3,IF(AND(AB1031&lt;AF1031,AK1031&lt;&gt;1),4,IF(AT1031&gt;AE1031,1,0))))</f>
        <v>0</v>
      </c>
    </row>
    <row r="1032" spans="1:48" x14ac:dyDescent="0.25">
      <c r="A1032" t="s">
        <v>587</v>
      </c>
      <c r="B1032">
        <v>2019</v>
      </c>
      <c r="C1032" t="s">
        <v>37</v>
      </c>
      <c r="D1032" t="s">
        <v>38</v>
      </c>
      <c r="E1032">
        <v>24</v>
      </c>
      <c r="F1032" t="s">
        <v>40</v>
      </c>
      <c r="G1032">
        <v>2.233333</v>
      </c>
      <c r="I1032" t="s">
        <v>33</v>
      </c>
      <c r="J1032" t="s">
        <v>33</v>
      </c>
      <c r="K1032" t="s">
        <v>33</v>
      </c>
      <c r="L1032" t="s">
        <v>33</v>
      </c>
      <c r="M1032" t="s">
        <v>33</v>
      </c>
      <c r="N1032" t="s">
        <v>33</v>
      </c>
      <c r="O1032" t="s">
        <v>33</v>
      </c>
      <c r="P1032" t="s">
        <v>33</v>
      </c>
      <c r="R1032" t="s">
        <v>33</v>
      </c>
      <c r="S1032" t="s">
        <v>33</v>
      </c>
      <c r="U1032" t="s">
        <v>91</v>
      </c>
      <c r="V1032" t="s">
        <v>36</v>
      </c>
      <c r="W1032">
        <v>2019</v>
      </c>
      <c r="X1032" t="s">
        <v>37</v>
      </c>
      <c r="Y1032" t="s">
        <v>38</v>
      </c>
      <c r="Z1032">
        <v>24</v>
      </c>
      <c r="AA1032" t="s">
        <v>33</v>
      </c>
      <c r="AB1032">
        <v>71</v>
      </c>
      <c r="AC1032">
        <v>0</v>
      </c>
      <c r="AD1032">
        <v>0</v>
      </c>
      <c r="AE1032">
        <v>0</v>
      </c>
      <c r="AF1032" s="10">
        <f>VLOOKUP(AS1032,[1]Hoja3!$B$2:$AO$841,17,FALSE)</f>
        <v>230</v>
      </c>
      <c r="AG1032" s="10">
        <f>VLOOKUP(AS1032,[1]Hoja3!$B$2:$AO$841,23,FALSE)</f>
        <v>1.1499999999999999</v>
      </c>
      <c r="AH1032" s="10">
        <f>VLOOKUP(AS1032,[1]Hoja3!$B$2:$AO$841,28,FALSE)</f>
        <v>0.68</v>
      </c>
      <c r="AI1032" s="10" t="str">
        <f>VLOOKUP(AS1032,[1]Hoja3!$B$2:$AO$841,19,FALSE)</f>
        <v>WF Mono Systems and Legacy Color</v>
      </c>
      <c r="AJ1032" s="10">
        <f>VLOOKUP(AS1032,[1]Hoja3!$B$2:$AO$841,15,FALSE)</f>
        <v>0</v>
      </c>
      <c r="AK1032">
        <f>IF(AE1032=AY1032,1,0)</f>
        <v>1</v>
      </c>
      <c r="AL1032">
        <f>IF(AB1032=AF1032,1,0)</f>
        <v>0</v>
      </c>
      <c r="AM1032">
        <f>IF(AC1032=AG1032,1,0)</f>
        <v>0</v>
      </c>
      <c r="AN1032">
        <f>IF(AD1032=AH1032,1,0)</f>
        <v>0</v>
      </c>
      <c r="AO1032">
        <f>IF(H1032=AI1032,1,0)</f>
        <v>0</v>
      </c>
      <c r="AP1032">
        <f>IF(AJ1032=AA1032,1,0)</f>
        <v>0</v>
      </c>
      <c r="AQ1032" s="8">
        <f>COUNTIF($A$2:$A$1228,A1032)</f>
        <v>1</v>
      </c>
      <c r="AR1032">
        <f>VLOOKUP(A1032,[1]Hoja3!$C$2:$AO$841,39,FALSE)</f>
        <v>1</v>
      </c>
      <c r="AS1032" t="str">
        <f>A1032 &amp; COUNTIF(A$2:A1032,A1032)</f>
        <v>0AGD4609031</v>
      </c>
      <c r="AT1032" s="10">
        <f>VLOOKUP(AS1032,[1]Hoja3!$B$2:$AO$841,38,FALSE)</f>
        <v>923.44999999999993</v>
      </c>
      <c r="AU1032" s="9">
        <f>IF(AR1032&gt;AQ1032,1,0)</f>
        <v>0</v>
      </c>
      <c r="AV1032">
        <f>IF(P1032="NA",2,IF(OR(F1032="INSTALACION NUEVA",F1032="Mantenimiento preventivo"),3,IF(AND(AB1032&lt;AF1032,AK1032&lt;&gt;1),4,IF(AT1032&gt;AE1032,1,0))))</f>
        <v>2</v>
      </c>
    </row>
    <row r="1033" spans="1:48" x14ac:dyDescent="0.25">
      <c r="A1033" t="s">
        <v>784</v>
      </c>
      <c r="B1033">
        <v>2019</v>
      </c>
      <c r="C1033" t="s">
        <v>37</v>
      </c>
      <c r="D1033" t="s">
        <v>38</v>
      </c>
      <c r="E1033">
        <v>4</v>
      </c>
      <c r="F1033" t="s">
        <v>44</v>
      </c>
      <c r="G1033">
        <v>0</v>
      </c>
      <c r="I1033" t="s">
        <v>33</v>
      </c>
      <c r="J1033" t="s">
        <v>33</v>
      </c>
      <c r="K1033" t="s">
        <v>33</v>
      </c>
      <c r="L1033" t="s">
        <v>33</v>
      </c>
      <c r="M1033" t="s">
        <v>33</v>
      </c>
      <c r="N1033" t="s">
        <v>33</v>
      </c>
      <c r="O1033" t="s">
        <v>33</v>
      </c>
      <c r="P1033" t="s">
        <v>33</v>
      </c>
      <c r="R1033" t="s">
        <v>33</v>
      </c>
      <c r="S1033" t="s">
        <v>33</v>
      </c>
      <c r="U1033" t="s">
        <v>34</v>
      </c>
      <c r="V1033" t="s">
        <v>50</v>
      </c>
      <c r="W1033">
        <v>2019</v>
      </c>
      <c r="X1033" t="s">
        <v>37</v>
      </c>
      <c r="Y1033" t="s">
        <v>38</v>
      </c>
      <c r="Z1033">
        <v>5</v>
      </c>
      <c r="AA1033" t="s">
        <v>33</v>
      </c>
      <c r="AB1033">
        <v>0</v>
      </c>
      <c r="AC1033">
        <v>0</v>
      </c>
      <c r="AD1033">
        <v>0</v>
      </c>
      <c r="AE1033">
        <v>0</v>
      </c>
      <c r="AF1033" s="10">
        <f>VLOOKUP(AS1033,[1]Hoja3!$B$2:$AO$841,17,FALSE)</f>
        <v>2702</v>
      </c>
      <c r="AG1033" s="10">
        <f>VLOOKUP(AS1033,[1]Hoja3!$B$2:$AO$841,23,FALSE)</f>
        <v>1.05</v>
      </c>
      <c r="AH1033" s="10">
        <f>VLOOKUP(AS1033,[1]Hoja3!$B$2:$AO$841,28,FALSE)</f>
        <v>0</v>
      </c>
      <c r="AI1033" s="10" t="str">
        <f>VLOOKUP(AS1033,[1]Hoja3!$B$2:$AO$841,19,FALSE)</f>
        <v>A4 Mono MFPs</v>
      </c>
      <c r="AJ1033" s="10">
        <f>VLOOKUP(AS1033,[1]Hoja3!$B$2:$AO$841,15,FALSE)</f>
        <v>1</v>
      </c>
      <c r="AK1033">
        <f>IF(AE1033=AY1033,1,0)</f>
        <v>1</v>
      </c>
      <c r="AL1033">
        <f>IF(AB1033=AF1033,1,0)</f>
        <v>0</v>
      </c>
      <c r="AM1033">
        <f>IF(AC1033=AG1033,1,0)</f>
        <v>0</v>
      </c>
      <c r="AN1033">
        <f>IF(AD1033=AH1033,1,0)</f>
        <v>1</v>
      </c>
      <c r="AO1033">
        <f>IF(H1033=AI1033,1,0)</f>
        <v>0</v>
      </c>
      <c r="AP1033">
        <f>IF(AJ1033=AA1033,1,0)</f>
        <v>0</v>
      </c>
      <c r="AQ1033" s="8">
        <f>COUNTIF($A$2:$A$1228,A1033)</f>
        <v>2</v>
      </c>
      <c r="AR1033">
        <f>VLOOKUP(A1033,[1]Hoja3!$C$2:$AO$841,39,FALSE)</f>
        <v>1</v>
      </c>
      <c r="AS1033" t="str">
        <f>A1033 &amp; COUNTIF(A$2:A1033,A1033)</f>
        <v>09HB3314301</v>
      </c>
      <c r="AT1033" s="10">
        <f>VLOOKUP(AS1033,[1]Hoja3!$B$2:$AO$841,38,FALSE)</f>
        <v>0</v>
      </c>
      <c r="AU1033" s="9">
        <f>IF(AR1033&gt;AQ1033,1,0)</f>
        <v>0</v>
      </c>
      <c r="AV1033">
        <f>IF(P1033="NA",2,IF(OR(F1033="INSTALACION NUEVA",F1033="Mantenimiento preventivo"),3,IF(AND(AB1033&lt;AF1033,AK1033&lt;&gt;1),4,IF(AT1033&gt;AE1033,1,0))))</f>
        <v>2</v>
      </c>
    </row>
    <row r="1034" spans="1:48" x14ac:dyDescent="0.25">
      <c r="A1034" t="s">
        <v>583</v>
      </c>
      <c r="B1034">
        <v>2019</v>
      </c>
      <c r="C1034" t="s">
        <v>37</v>
      </c>
      <c r="D1034" t="s">
        <v>38</v>
      </c>
      <c r="E1034">
        <v>24</v>
      </c>
      <c r="F1034" t="s">
        <v>40</v>
      </c>
      <c r="G1034">
        <v>2.0833330000000001</v>
      </c>
      <c r="H1034" t="s">
        <v>58</v>
      </c>
      <c r="I1034">
        <v>655</v>
      </c>
      <c r="J1034">
        <v>1365</v>
      </c>
      <c r="K1034">
        <v>0</v>
      </c>
      <c r="L1034">
        <v>0</v>
      </c>
      <c r="M1034">
        <v>0.6</v>
      </c>
      <c r="N1034">
        <v>0.8</v>
      </c>
      <c r="O1034">
        <v>1.05</v>
      </c>
      <c r="P1034">
        <v>1.1000000000000001</v>
      </c>
      <c r="Q1034" t="s">
        <v>46</v>
      </c>
      <c r="R1034">
        <v>5</v>
      </c>
      <c r="S1034">
        <v>9</v>
      </c>
      <c r="T1034" t="s">
        <v>47</v>
      </c>
      <c r="U1034" t="s">
        <v>58</v>
      </c>
      <c r="V1034" t="s">
        <v>50</v>
      </c>
      <c r="W1034">
        <v>2019</v>
      </c>
      <c r="X1034" t="s">
        <v>37</v>
      </c>
      <c r="Y1034" t="s">
        <v>38</v>
      </c>
      <c r="Z1034">
        <v>24</v>
      </c>
      <c r="AA1034">
        <v>0</v>
      </c>
      <c r="AB1034">
        <v>35</v>
      </c>
      <c r="AC1034">
        <v>1.05</v>
      </c>
      <c r="AD1034">
        <v>0.4166666</v>
      </c>
      <c r="AE1034">
        <v>1433.25</v>
      </c>
      <c r="AF1034" s="10">
        <f>VLOOKUP(AS1034,[1]Hoja3!$B$2:$AO$841,17,FALSE)</f>
        <v>78</v>
      </c>
      <c r="AG1034" s="10">
        <f>VLOOKUP(AS1034,[1]Hoja3!$B$2:$AO$841,23,FALSE)</f>
        <v>1.1000000000000001</v>
      </c>
      <c r="AH1034" s="10">
        <f>VLOOKUP(AS1034,[1]Hoja3!$B$2:$AO$841,28,FALSE)</f>
        <v>0.47599999999999998</v>
      </c>
      <c r="AI1034" s="10" t="str">
        <f>VLOOKUP(AS1034,[1]Hoja3!$B$2:$AO$841,19,FALSE)</f>
        <v>Departmental Digital</v>
      </c>
      <c r="AJ1034" s="10">
        <f>VLOOKUP(AS1034,[1]Hoja3!$B$2:$AO$841,15,FALSE)</f>
        <v>0</v>
      </c>
      <c r="AK1034">
        <f>IF(AE1034=AY1034,1,0)</f>
        <v>0</v>
      </c>
      <c r="AL1034">
        <f>IF(AB1034=AF1034,1,0)</f>
        <v>0</v>
      </c>
      <c r="AM1034">
        <f>IF(AC1034=AG1034,1,0)</f>
        <v>0</v>
      </c>
      <c r="AN1034">
        <f>IF(AD1034=AH1034,1,0)</f>
        <v>0</v>
      </c>
      <c r="AO1034">
        <f>IF(H1034=AI1034,1,0)</f>
        <v>1</v>
      </c>
      <c r="AP1034">
        <f>IF(AJ1034=AA1034,1,0)</f>
        <v>1</v>
      </c>
      <c r="AQ1034" s="8">
        <f>COUNTIF($A$2:$A$1228,A1034)</f>
        <v>1</v>
      </c>
      <c r="AR1034">
        <f>VLOOKUP(A1034,[1]Hoja3!$C$2:$AO$841,39,FALSE)</f>
        <v>1</v>
      </c>
      <c r="AS1034" t="str">
        <f>A1034 &amp; COUNTIF(A$2:A1034,A1034)</f>
        <v>03AG8803501</v>
      </c>
      <c r="AT1034" s="10">
        <f>VLOOKUP(AS1034,[1]Hoja3!$B$2:$AO$841,38,FALSE)</f>
        <v>1501.5000000000002</v>
      </c>
      <c r="AU1034" s="9">
        <f>IF(AR1034&gt;AQ1034,1,0)</f>
        <v>0</v>
      </c>
      <c r="AV1034">
        <f>IF(P1034="NA",2,IF(OR(F1034="INSTALACION NUEVA",F1034="Mantenimiento preventivo"),3,IF(AND(AB1034&lt;AF1034,AK1034&lt;&gt;1),4,IF(AT1034&gt;AE1034,1,0))))</f>
        <v>4</v>
      </c>
    </row>
    <row r="1035" spans="1:48" x14ac:dyDescent="0.25">
      <c r="A1035" t="s">
        <v>565</v>
      </c>
      <c r="B1035">
        <v>2019</v>
      </c>
      <c r="C1035" t="s">
        <v>37</v>
      </c>
      <c r="D1035" t="s">
        <v>38</v>
      </c>
      <c r="E1035">
        <v>24</v>
      </c>
      <c r="F1035" t="s">
        <v>40</v>
      </c>
      <c r="G1035">
        <v>0</v>
      </c>
      <c r="H1035" t="s">
        <v>34</v>
      </c>
      <c r="I1035">
        <v>468</v>
      </c>
      <c r="J1035">
        <v>715</v>
      </c>
      <c r="K1035">
        <v>0</v>
      </c>
      <c r="L1035">
        <v>0</v>
      </c>
      <c r="M1035">
        <v>0</v>
      </c>
      <c r="N1035">
        <v>0.6</v>
      </c>
      <c r="O1035">
        <v>0.8</v>
      </c>
      <c r="P1035">
        <v>1.05</v>
      </c>
      <c r="Q1035" t="s">
        <v>46</v>
      </c>
      <c r="R1035">
        <v>5</v>
      </c>
      <c r="S1035">
        <v>9</v>
      </c>
      <c r="T1035" t="s">
        <v>47</v>
      </c>
      <c r="U1035" t="s">
        <v>34</v>
      </c>
      <c r="V1035" t="s">
        <v>55</v>
      </c>
      <c r="W1035">
        <v>2019</v>
      </c>
      <c r="X1035" t="s">
        <v>37</v>
      </c>
      <c r="Y1035" t="s">
        <v>38</v>
      </c>
      <c r="Z1035">
        <v>24</v>
      </c>
      <c r="AA1035">
        <v>0</v>
      </c>
      <c r="AB1035">
        <v>0</v>
      </c>
      <c r="AC1035">
        <v>1.05</v>
      </c>
      <c r="AD1035">
        <v>0</v>
      </c>
      <c r="AE1035">
        <v>750.75</v>
      </c>
      <c r="AF1035" s="10" t="str">
        <f>VLOOKUP(AS1035,[1]Hoja3!$B$2:$AO$841,17,FALSE)</f>
        <v xml:space="preserve">  </v>
      </c>
      <c r="AG1035" s="10">
        <f>VLOOKUP(AS1035,[1]Hoja3!$B$2:$AO$841,23,FALSE)</f>
        <v>1</v>
      </c>
      <c r="AH1035" s="10">
        <f>VLOOKUP(AS1035,[1]Hoja3!$B$2:$AO$841,28,FALSE)</f>
        <v>1</v>
      </c>
      <c r="AI1035" s="10" t="str">
        <f>VLOOKUP(AS1035,[1]Hoja3!$B$2:$AO$841,19,FALSE)</f>
        <v>A4 Mono MFPs</v>
      </c>
      <c r="AJ1035" s="10">
        <f>VLOOKUP(AS1035,[1]Hoja3!$B$2:$AO$841,15,FALSE)</f>
        <v>0</v>
      </c>
      <c r="AK1035">
        <f>IF(AE1035=AY1035,1,0)</f>
        <v>0</v>
      </c>
      <c r="AL1035">
        <f>IF(AB1035=AF1035,1,0)</f>
        <v>0</v>
      </c>
      <c r="AM1035">
        <f>IF(AC1035=AG1035,1,0)</f>
        <v>0</v>
      </c>
      <c r="AN1035">
        <f>IF(AD1035=AH1035,1,0)</f>
        <v>0</v>
      </c>
      <c r="AO1035">
        <f>IF(H1035=AI1035,1,0)</f>
        <v>1</v>
      </c>
      <c r="AP1035">
        <f>IF(AJ1035=AA1035,1,0)</f>
        <v>1</v>
      </c>
      <c r="AQ1035" s="8">
        <f>COUNTIF($A$2:$A$1228,A1035)</f>
        <v>2</v>
      </c>
      <c r="AR1035">
        <f>VLOOKUP(A1035,[1]Hoja3!$C$2:$AO$841,39,FALSE)</f>
        <v>2</v>
      </c>
      <c r="AS1035" t="str">
        <f>A1035 &amp; COUNTIF(A$2:A1035,A1035)</f>
        <v>0A2T3823962</v>
      </c>
      <c r="AT1035" s="10">
        <f>VLOOKUP(AS1035,[1]Hoja3!$B$2:$AO$841,38,FALSE)</f>
        <v>715.00000000000011</v>
      </c>
      <c r="AU1035" s="9">
        <f>IF(AR1035&gt;AQ1035,1,0)</f>
        <v>0</v>
      </c>
      <c r="AV1035">
        <f>IF(P1035="NA",2,IF(OR(F1035="INSTALACION NUEVA",F1035="Mantenimiento preventivo"),3,IF(AND(AB1035&lt;AF1035,AK1035&lt;&gt;1),4,IF(AT1035&gt;AE1035,1,0))))</f>
        <v>4</v>
      </c>
    </row>
    <row r="1036" spans="1:48" x14ac:dyDescent="0.25">
      <c r="A1036" t="s">
        <v>599</v>
      </c>
      <c r="B1036">
        <v>2019</v>
      </c>
      <c r="C1036" t="s">
        <v>37</v>
      </c>
      <c r="D1036" t="s">
        <v>38</v>
      </c>
      <c r="E1036">
        <v>24</v>
      </c>
      <c r="F1036" t="s">
        <v>40</v>
      </c>
      <c r="G1036">
        <v>0</v>
      </c>
      <c r="H1036" t="s">
        <v>71</v>
      </c>
      <c r="I1036">
        <v>468</v>
      </c>
      <c r="J1036">
        <v>715</v>
      </c>
      <c r="K1036">
        <v>0</v>
      </c>
      <c r="L1036">
        <v>0</v>
      </c>
      <c r="M1036">
        <v>0</v>
      </c>
      <c r="N1036">
        <v>0.6</v>
      </c>
      <c r="O1036">
        <v>0.8</v>
      </c>
      <c r="P1036">
        <v>1.05</v>
      </c>
      <c r="Q1036" t="s">
        <v>46</v>
      </c>
      <c r="R1036">
        <v>5</v>
      </c>
      <c r="S1036">
        <v>9</v>
      </c>
      <c r="T1036" t="s">
        <v>47</v>
      </c>
      <c r="U1036" t="s">
        <v>71</v>
      </c>
      <c r="V1036" t="s">
        <v>55</v>
      </c>
      <c r="W1036">
        <v>2019</v>
      </c>
      <c r="X1036" t="s">
        <v>37</v>
      </c>
      <c r="Y1036" t="s">
        <v>38</v>
      </c>
      <c r="Z1036">
        <v>24</v>
      </c>
      <c r="AA1036">
        <v>0</v>
      </c>
      <c r="AB1036">
        <v>127</v>
      </c>
      <c r="AC1036">
        <v>1.05</v>
      </c>
      <c r="AD1036">
        <v>0</v>
      </c>
      <c r="AE1036">
        <v>750.75</v>
      </c>
      <c r="AF1036" s="10">
        <f>VLOOKUP(AS1036,[1]Hoja3!$B$2:$AO$841,17,FALSE)</f>
        <v>440</v>
      </c>
      <c r="AG1036" s="10">
        <f>VLOOKUP(AS1036,[1]Hoja3!$B$2:$AO$841,23,FALSE)</f>
        <v>1.05</v>
      </c>
      <c r="AH1036" s="10">
        <f>VLOOKUP(AS1036,[1]Hoja3!$B$2:$AO$841,28,FALSE)</f>
        <v>0</v>
      </c>
      <c r="AI1036" s="10" t="str">
        <f>VLOOKUP(AS1036,[1]Hoja3!$B$2:$AO$841,19,FALSE)</f>
        <v>Entry Mono Printers</v>
      </c>
      <c r="AJ1036" s="10">
        <f>VLOOKUP(AS1036,[1]Hoja3!$B$2:$AO$841,15,FALSE)</f>
        <v>0</v>
      </c>
      <c r="AK1036">
        <f>IF(AE1036=AY1036,1,0)</f>
        <v>0</v>
      </c>
      <c r="AL1036">
        <f>IF(AB1036=AF1036,1,0)</f>
        <v>0</v>
      </c>
      <c r="AM1036">
        <f>IF(AC1036=AG1036,1,0)</f>
        <v>1</v>
      </c>
      <c r="AN1036">
        <f>IF(AD1036=AH1036,1,0)</f>
        <v>1</v>
      </c>
      <c r="AO1036">
        <f>IF(H1036=AI1036,1,0)</f>
        <v>1</v>
      </c>
      <c r="AP1036">
        <f>IF(AJ1036=AA1036,1,0)</f>
        <v>1</v>
      </c>
      <c r="AQ1036" s="8">
        <f>COUNTIF($A$2:$A$1228,A1036)</f>
        <v>1</v>
      </c>
      <c r="AR1036">
        <f>VLOOKUP(A1036,[1]Hoja3!$C$2:$AO$841,39,FALSE)</f>
        <v>1</v>
      </c>
      <c r="AS1036" t="str">
        <f>A1036 &amp; COUNTIF(A$2:A1036,A1036)</f>
        <v>0XLT9935091</v>
      </c>
      <c r="AT1036" s="10">
        <f>VLOOKUP(AS1036,[1]Hoja3!$B$2:$AO$841,38,FALSE)</f>
        <v>750.75000000000011</v>
      </c>
      <c r="AU1036" s="9">
        <f>IF(AR1036&gt;AQ1036,1,0)</f>
        <v>0</v>
      </c>
      <c r="AV1036">
        <f>IF(P1036="NA",2,IF(OR(F1036="INSTALACION NUEVA",F1036="Mantenimiento preventivo"),3,IF(AND(AB1036&lt;AF1036,AK1036&lt;&gt;1),4,IF(AT1036&gt;AE1036,1,0))))</f>
        <v>4</v>
      </c>
    </row>
    <row r="1037" spans="1:48" x14ac:dyDescent="0.25">
      <c r="A1037" t="s">
        <v>809</v>
      </c>
      <c r="B1037">
        <v>2019</v>
      </c>
      <c r="C1037" t="s">
        <v>37</v>
      </c>
      <c r="D1037" t="s">
        <v>38</v>
      </c>
      <c r="E1037">
        <v>24</v>
      </c>
      <c r="F1037" t="s">
        <v>44</v>
      </c>
      <c r="G1037">
        <v>0</v>
      </c>
      <c r="H1037" t="s">
        <v>116</v>
      </c>
      <c r="I1037">
        <v>655</v>
      </c>
      <c r="J1037">
        <v>1365</v>
      </c>
      <c r="K1037">
        <v>0</v>
      </c>
      <c r="L1037">
        <v>0</v>
      </c>
      <c r="M1037">
        <v>0.6</v>
      </c>
      <c r="N1037">
        <v>0.8</v>
      </c>
      <c r="O1037">
        <v>1.05</v>
      </c>
      <c r="P1037">
        <v>1.1000000000000001</v>
      </c>
      <c r="Q1037" t="s">
        <v>46</v>
      </c>
      <c r="R1037">
        <v>5</v>
      </c>
      <c r="S1037">
        <v>9</v>
      </c>
      <c r="T1037" t="s">
        <v>47</v>
      </c>
      <c r="U1037" t="s">
        <v>45</v>
      </c>
      <c r="V1037" t="s">
        <v>50</v>
      </c>
      <c r="W1037">
        <v>2019</v>
      </c>
      <c r="X1037" t="s">
        <v>37</v>
      </c>
      <c r="Y1037" t="s">
        <v>38</v>
      </c>
      <c r="Z1037">
        <v>24</v>
      </c>
      <c r="AA1037">
        <v>1</v>
      </c>
      <c r="AB1037">
        <v>9</v>
      </c>
      <c r="AC1037">
        <v>0</v>
      </c>
      <c r="AD1037">
        <v>0</v>
      </c>
      <c r="AE1037">
        <v>0</v>
      </c>
      <c r="AF1037" s="10" t="e">
        <f>VLOOKUP(AS1037,[1]Hoja3!$B$2:$AO$841,17,FALSE)</f>
        <v>#N/A</v>
      </c>
      <c r="AG1037" s="10" t="e">
        <f>VLOOKUP(AS1037,[1]Hoja3!$B$2:$AO$841,23,FALSE)</f>
        <v>#N/A</v>
      </c>
      <c r="AH1037" s="10" t="e">
        <f>VLOOKUP(AS1037,[1]Hoja3!$B$2:$AO$841,28,FALSE)</f>
        <v>#N/A</v>
      </c>
      <c r="AI1037" s="10" t="e">
        <f>VLOOKUP(AS1037,[1]Hoja3!$B$2:$AO$841,19,FALSE)</f>
        <v>#N/A</v>
      </c>
      <c r="AJ1037" s="10"/>
      <c r="AK1037">
        <f>IF(AE1037=AY1037,1,0)</f>
        <v>1</v>
      </c>
      <c r="AL1037" t="e">
        <f>IF(AB1037=AF1037,1,0)</f>
        <v>#N/A</v>
      </c>
      <c r="AM1037" t="e">
        <f>IF(AC1037=AG1037,1,0)</f>
        <v>#N/A</v>
      </c>
      <c r="AN1037" t="e">
        <f>IF(AD1037=AH1037,1,0)</f>
        <v>#N/A</v>
      </c>
      <c r="AO1037" t="e">
        <f>IF(H1037=AI1037,1,0)</f>
        <v>#N/A</v>
      </c>
      <c r="AQ1037" s="8">
        <f>COUNTIF($A$2:$A$1228,A1037)</f>
        <v>7</v>
      </c>
      <c r="AR1037" t="e">
        <f>VLOOKUP(A1037,[1]Hoja3!$C$2:$AO$841,39,FALSE)</f>
        <v>#N/A</v>
      </c>
      <c r="AS1037" t="str">
        <f>A1037 &amp; COUNTIF(A$2:A1037,A1037)</f>
        <v>0Y4X8468174</v>
      </c>
      <c r="AT1037" s="10" t="e">
        <f>VLOOKUP(AS1037,[1]Hoja3!$B$2:$AO$841,38,FALSE)</f>
        <v>#N/A</v>
      </c>
      <c r="AU1037" s="9" t="e">
        <f>IF(AR1037&gt;AQ1037,1,0)</f>
        <v>#N/A</v>
      </c>
    </row>
    <row r="1038" spans="1:48" x14ac:dyDescent="0.25">
      <c r="A1038" t="s">
        <v>248</v>
      </c>
      <c r="B1038">
        <v>2019</v>
      </c>
      <c r="C1038" t="s">
        <v>37</v>
      </c>
      <c r="D1038" t="s">
        <v>38</v>
      </c>
      <c r="E1038">
        <v>24</v>
      </c>
      <c r="F1038" t="s">
        <v>40</v>
      </c>
      <c r="G1038">
        <v>3.1166670000000001</v>
      </c>
      <c r="H1038" t="s">
        <v>54</v>
      </c>
      <c r="I1038">
        <v>803</v>
      </c>
      <c r="J1038">
        <v>1573</v>
      </c>
      <c r="K1038">
        <v>0.2</v>
      </c>
      <c r="L1038">
        <v>0.6</v>
      </c>
      <c r="M1038">
        <v>0.8</v>
      </c>
      <c r="N1038">
        <v>1.05</v>
      </c>
      <c r="O1038">
        <v>1.1000000000000001</v>
      </c>
      <c r="P1038">
        <v>1.1499999999999999</v>
      </c>
      <c r="Q1038" t="s">
        <v>46</v>
      </c>
      <c r="R1038">
        <v>4</v>
      </c>
      <c r="S1038">
        <v>6</v>
      </c>
      <c r="T1038" t="s">
        <v>47</v>
      </c>
      <c r="U1038" t="s">
        <v>54</v>
      </c>
      <c r="V1038" t="s">
        <v>50</v>
      </c>
      <c r="W1038">
        <v>2019</v>
      </c>
      <c r="X1038" t="s">
        <v>37</v>
      </c>
      <c r="Y1038" t="s">
        <v>38</v>
      </c>
      <c r="Z1038">
        <v>25</v>
      </c>
      <c r="AA1038">
        <v>0</v>
      </c>
      <c r="AB1038">
        <v>2</v>
      </c>
      <c r="AC1038">
        <v>0.2</v>
      </c>
      <c r="AD1038">
        <v>0.77916675000000002</v>
      </c>
      <c r="AE1038">
        <v>314.60000000000002</v>
      </c>
      <c r="AF1038" s="10">
        <f>VLOOKUP(AS1038,[1]Hoja3!$B$2:$AO$841,17,FALSE)</f>
        <v>7</v>
      </c>
      <c r="AG1038" s="10">
        <f>VLOOKUP(AS1038,[1]Hoja3!$B$2:$AO$841,23,FALSE)</f>
        <v>0.8</v>
      </c>
      <c r="AH1038" s="10">
        <f>VLOOKUP(AS1038,[1]Hoja3!$B$2:$AO$841,28,FALSE)</f>
        <v>0.82</v>
      </c>
      <c r="AI1038" s="10" t="str">
        <f>VLOOKUP(AS1038,[1]Hoja3!$B$2:$AO$841,19,FALSE)</f>
        <v>Entry Production Color Low/Mid</v>
      </c>
      <c r="AJ1038" s="10">
        <f>VLOOKUP(AS1038,[1]Hoja3!$B$2:$AO$841,15,FALSE)</f>
        <v>0</v>
      </c>
      <c r="AK1038">
        <f>IF(AE1038=AY1038,1,0)</f>
        <v>0</v>
      </c>
      <c r="AL1038">
        <f>IF(AB1038=AF1038,1,0)</f>
        <v>0</v>
      </c>
      <c r="AM1038">
        <f>IF(AC1038=AG1038,1,0)</f>
        <v>0</v>
      </c>
      <c r="AN1038">
        <f>IF(AD1038=AH1038,1,0)</f>
        <v>0</v>
      </c>
      <c r="AO1038">
        <f>IF(H1038=AI1038,1,0)</f>
        <v>1</v>
      </c>
      <c r="AP1038">
        <f>IF(AJ1038=AA1038,1,0)</f>
        <v>1</v>
      </c>
      <c r="AQ1038" s="8">
        <f>COUNTIF($A$2:$A$1228,A1038)</f>
        <v>3</v>
      </c>
      <c r="AR1038">
        <f>VLOOKUP(A1038,[1]Hoja3!$C$2:$AO$841,39,FALSE)</f>
        <v>3</v>
      </c>
      <c r="AS1038" t="str">
        <f>A1038 &amp; COUNTIF(A$2:A1038,A1038)</f>
        <v>0E2B6656533</v>
      </c>
      <c r="AT1038" s="10">
        <f>VLOOKUP(AS1038,[1]Hoja3!$B$2:$AO$841,38,FALSE)</f>
        <v>1258.4000000000003</v>
      </c>
      <c r="AU1038" s="9">
        <f>IF(AR1038&gt;AQ1038,1,0)</f>
        <v>0</v>
      </c>
      <c r="AV1038">
        <f>IF(P1038="NA",2,IF(OR(F1038="INSTALACION NUEVA",F1038="Mantenimiento preventivo"),3,IF(AND(AB1038&lt;AF1038,AK1038&lt;&gt;1),4,IF(AT1038&gt;AE1038,1,0))))</f>
        <v>4</v>
      </c>
    </row>
    <row r="1039" spans="1:48" x14ac:dyDescent="0.25">
      <c r="A1039" t="s">
        <v>960</v>
      </c>
      <c r="B1039">
        <v>2019</v>
      </c>
      <c r="C1039" t="s">
        <v>37</v>
      </c>
      <c r="D1039" t="s">
        <v>38</v>
      </c>
      <c r="E1039">
        <v>24</v>
      </c>
      <c r="F1039" t="s">
        <v>44</v>
      </c>
      <c r="G1039">
        <v>0</v>
      </c>
      <c r="H1039" t="s">
        <v>34</v>
      </c>
      <c r="I1039">
        <v>468</v>
      </c>
      <c r="J1039">
        <v>715</v>
      </c>
      <c r="K1039">
        <v>0</v>
      </c>
      <c r="L1039">
        <v>0</v>
      </c>
      <c r="M1039">
        <v>0</v>
      </c>
      <c r="N1039">
        <v>0.6</v>
      </c>
      <c r="O1039">
        <v>0.8</v>
      </c>
      <c r="P1039">
        <v>1.05</v>
      </c>
      <c r="Q1039" t="s">
        <v>420</v>
      </c>
      <c r="R1039">
        <v>5</v>
      </c>
      <c r="S1039">
        <v>9</v>
      </c>
      <c r="T1039" t="s">
        <v>47</v>
      </c>
      <c r="U1039" t="s">
        <v>34</v>
      </c>
      <c r="V1039" t="s">
        <v>683</v>
      </c>
      <c r="W1039">
        <v>2019</v>
      </c>
      <c r="X1039" t="s">
        <v>37</v>
      </c>
      <c r="Y1039" t="s">
        <v>38</v>
      </c>
      <c r="Z1039">
        <v>25</v>
      </c>
      <c r="AA1039">
        <v>1</v>
      </c>
      <c r="AB1039">
        <v>75</v>
      </c>
      <c r="AC1039">
        <v>0</v>
      </c>
      <c r="AD1039">
        <v>0</v>
      </c>
      <c r="AE1039">
        <v>0</v>
      </c>
      <c r="AF1039" s="10" t="e">
        <f>VLOOKUP(AS1039,[1]Hoja3!$B$2:$AO$841,17,FALSE)</f>
        <v>#N/A</v>
      </c>
      <c r="AG1039" s="10" t="e">
        <f>VLOOKUP(AS1039,[1]Hoja3!$B$2:$AO$841,23,FALSE)</f>
        <v>#N/A</v>
      </c>
      <c r="AH1039" s="10" t="e">
        <f>VLOOKUP(AS1039,[1]Hoja3!$B$2:$AO$841,28,FALSE)</f>
        <v>#N/A</v>
      </c>
      <c r="AI1039" s="10" t="e">
        <f>VLOOKUP(AS1039,[1]Hoja3!$B$2:$AO$841,19,FALSE)</f>
        <v>#N/A</v>
      </c>
      <c r="AJ1039" s="10"/>
      <c r="AK1039">
        <f>IF(AE1039=AY1039,1,0)</f>
        <v>1</v>
      </c>
      <c r="AL1039" t="e">
        <f>IF(AB1039=AF1039,1,0)</f>
        <v>#N/A</v>
      </c>
      <c r="AM1039" t="e">
        <f>IF(AC1039=AG1039,1,0)</f>
        <v>#N/A</v>
      </c>
      <c r="AN1039" t="e">
        <f>IF(AD1039=AH1039,1,0)</f>
        <v>#N/A</v>
      </c>
      <c r="AO1039" t="e">
        <f>IF(H1039=AI1039,1,0)</f>
        <v>#N/A</v>
      </c>
      <c r="AQ1039" s="8">
        <f>COUNTIF($A$2:$A$1228,A1039)</f>
        <v>1</v>
      </c>
      <c r="AR1039" t="e">
        <f>VLOOKUP(A1039,[1]Hoja3!$C$2:$AO$841,39,FALSE)</f>
        <v>#N/A</v>
      </c>
      <c r="AS1039" t="str">
        <f>A1039 &amp; COUNTIF(A$2:A1039,A1039)</f>
        <v>09HB3317451</v>
      </c>
      <c r="AT1039" s="10" t="e">
        <f>VLOOKUP(AS1039,[1]Hoja3!$B$2:$AO$841,38,FALSE)</f>
        <v>#N/A</v>
      </c>
      <c r="AU1039" s="9" t="e">
        <f>IF(AR1039&gt;AQ1039,1,0)</f>
        <v>#N/A</v>
      </c>
    </row>
    <row r="1040" spans="1:48" x14ac:dyDescent="0.25">
      <c r="A1040" t="s">
        <v>586</v>
      </c>
      <c r="B1040">
        <v>2019</v>
      </c>
      <c r="C1040" t="s">
        <v>37</v>
      </c>
      <c r="D1040" t="s">
        <v>38</v>
      </c>
      <c r="E1040">
        <v>24</v>
      </c>
      <c r="F1040" t="s">
        <v>40</v>
      </c>
      <c r="G1040">
        <v>0</v>
      </c>
      <c r="H1040" t="s">
        <v>66</v>
      </c>
      <c r="I1040">
        <v>468</v>
      </c>
      <c r="J1040">
        <v>715</v>
      </c>
      <c r="K1040">
        <v>0</v>
      </c>
      <c r="L1040">
        <v>0</v>
      </c>
      <c r="M1040">
        <v>0</v>
      </c>
      <c r="N1040">
        <v>0.6</v>
      </c>
      <c r="O1040">
        <v>0.8</v>
      </c>
      <c r="P1040">
        <v>1.05</v>
      </c>
      <c r="Q1040" t="s">
        <v>46</v>
      </c>
      <c r="R1040">
        <v>5</v>
      </c>
      <c r="S1040">
        <v>9</v>
      </c>
      <c r="T1040" t="s">
        <v>47</v>
      </c>
      <c r="U1040" t="s">
        <v>58</v>
      </c>
      <c r="V1040" t="s">
        <v>55</v>
      </c>
      <c r="W1040">
        <v>2019</v>
      </c>
      <c r="X1040" t="s">
        <v>37</v>
      </c>
      <c r="Y1040" t="s">
        <v>38</v>
      </c>
      <c r="Z1040">
        <v>24</v>
      </c>
      <c r="AA1040">
        <v>0</v>
      </c>
      <c r="AB1040">
        <v>83</v>
      </c>
      <c r="AC1040">
        <v>1.05</v>
      </c>
      <c r="AD1040">
        <v>0</v>
      </c>
      <c r="AE1040">
        <v>750.75</v>
      </c>
      <c r="AF1040" s="10">
        <f>VLOOKUP(AS1040,[1]Hoja3!$B$2:$AO$841,17,FALSE)</f>
        <v>85</v>
      </c>
      <c r="AG1040" s="10">
        <f>VLOOKUP(AS1040,[1]Hoja3!$B$2:$AO$841,23,FALSE)</f>
        <v>1.05</v>
      </c>
      <c r="AH1040" s="10">
        <f>VLOOKUP(AS1040,[1]Hoja3!$B$2:$AO$841,28,FALSE)</f>
        <v>0</v>
      </c>
      <c r="AI1040" s="10" t="str">
        <f>VLOOKUP(AS1040,[1]Hoja3!$B$2:$AO$841,19,FALSE)</f>
        <v>Color Laser Printers</v>
      </c>
      <c r="AJ1040" s="10">
        <f>VLOOKUP(AS1040,[1]Hoja3!$B$2:$AO$841,15,FALSE)</f>
        <v>0</v>
      </c>
      <c r="AK1040">
        <f>IF(AE1040=AY1040,1,0)</f>
        <v>0</v>
      </c>
      <c r="AL1040">
        <f>IF(AB1040=AF1040,1,0)</f>
        <v>0</v>
      </c>
      <c r="AM1040">
        <f>IF(AC1040=AG1040,1,0)</f>
        <v>1</v>
      </c>
      <c r="AN1040">
        <f>IF(AD1040=AH1040,1,0)</f>
        <v>1</v>
      </c>
      <c r="AO1040">
        <f>IF(H1040=AI1040,1,0)</f>
        <v>1</v>
      </c>
      <c r="AP1040">
        <f>IF(AJ1040=AA1040,1,0)</f>
        <v>1</v>
      </c>
      <c r="AQ1040" s="8">
        <f>COUNTIF($A$2:$A$1228,A1040)</f>
        <v>1</v>
      </c>
      <c r="AR1040">
        <f>VLOOKUP(A1040,[1]Hoja3!$C$2:$AO$841,39,FALSE)</f>
        <v>1</v>
      </c>
      <c r="AS1040" t="str">
        <f>A1040 &amp; COUNTIF(A$2:A1040,A1040)</f>
        <v>0AB97795771</v>
      </c>
      <c r="AT1040" s="10">
        <f>VLOOKUP(AS1040,[1]Hoja3!$B$2:$AO$841,38,FALSE)</f>
        <v>750.75000000000011</v>
      </c>
      <c r="AU1040" s="9">
        <f>IF(AR1040&gt;AQ1040,1,0)</f>
        <v>0</v>
      </c>
      <c r="AV1040">
        <f>IF(P1040="NA",2,IF(OR(F1040="INSTALACION NUEVA",F1040="Mantenimiento preventivo"),3,IF(AND(AB1040&lt;AF1040,AK1040&lt;&gt;1),4,IF(AT1040&gt;AE1040,1,0))))</f>
        <v>4</v>
      </c>
    </row>
    <row r="1041" spans="1:48" x14ac:dyDescent="0.25">
      <c r="A1041" t="s">
        <v>467</v>
      </c>
      <c r="B1041">
        <v>2019</v>
      </c>
      <c r="C1041" t="s">
        <v>37</v>
      </c>
      <c r="D1041" t="s">
        <v>38</v>
      </c>
      <c r="E1041">
        <v>24</v>
      </c>
      <c r="F1041" t="s">
        <v>40</v>
      </c>
      <c r="G1041">
        <v>2.0333329999999998</v>
      </c>
      <c r="H1041" t="s">
        <v>45</v>
      </c>
      <c r="I1041">
        <v>803</v>
      </c>
      <c r="J1041">
        <v>1573</v>
      </c>
      <c r="K1041">
        <v>0.2</v>
      </c>
      <c r="L1041">
        <v>0.6</v>
      </c>
      <c r="M1041">
        <v>0.8</v>
      </c>
      <c r="N1041">
        <v>1.05</v>
      </c>
      <c r="O1041">
        <v>1.1000000000000001</v>
      </c>
      <c r="P1041">
        <v>1.1499999999999999</v>
      </c>
      <c r="Q1041" t="s">
        <v>46</v>
      </c>
      <c r="R1041">
        <v>4</v>
      </c>
      <c r="S1041">
        <v>6</v>
      </c>
      <c r="T1041" t="s">
        <v>47</v>
      </c>
      <c r="U1041" t="s">
        <v>48</v>
      </c>
      <c r="V1041" t="s">
        <v>50</v>
      </c>
      <c r="W1041">
        <v>2019</v>
      </c>
      <c r="X1041" t="s">
        <v>37</v>
      </c>
      <c r="Y1041" t="s">
        <v>38</v>
      </c>
      <c r="Z1041">
        <v>24</v>
      </c>
      <c r="AA1041">
        <v>0</v>
      </c>
      <c r="AB1041">
        <v>7</v>
      </c>
      <c r="AC1041">
        <v>0.8</v>
      </c>
      <c r="AD1041">
        <v>0.50833324999999996</v>
      </c>
      <c r="AE1041">
        <v>1258.4000000000001</v>
      </c>
      <c r="AF1041" s="10">
        <f>VLOOKUP(AS1041,[1]Hoja3!$B$2:$AO$841,17,FALSE)</f>
        <v>10</v>
      </c>
      <c r="AG1041" s="10">
        <f>VLOOKUP(AS1041,[1]Hoja3!$B$2:$AO$841,23,FALSE)</f>
        <v>0.8</v>
      </c>
      <c r="AH1041" s="10">
        <f>VLOOKUP(AS1041,[1]Hoja3!$B$2:$AO$841,28,FALSE)</f>
        <v>0.72250000000000003</v>
      </c>
      <c r="AI1041" s="10" t="str">
        <f>VLOOKUP(AS1041,[1]Hoja3!$B$2:$AO$841,19,FALSE)</f>
        <v>Light Production Digital Business</v>
      </c>
      <c r="AJ1041" s="10">
        <f>VLOOKUP(AS1041,[1]Hoja3!$B$2:$AO$841,15,FALSE)</f>
        <v>0</v>
      </c>
      <c r="AK1041">
        <f>IF(AE1041=AY1041,1,0)</f>
        <v>0</v>
      </c>
      <c r="AL1041">
        <f>IF(AB1041=AF1041,1,0)</f>
        <v>0</v>
      </c>
      <c r="AM1041">
        <f>IF(AC1041=AG1041,1,0)</f>
        <v>1</v>
      </c>
      <c r="AN1041">
        <f>IF(AD1041=AH1041,1,0)</f>
        <v>0</v>
      </c>
      <c r="AO1041">
        <f>IF(H1041=AI1041,1,0)</f>
        <v>1</v>
      </c>
      <c r="AP1041">
        <f>IF(AJ1041=AA1041,1,0)</f>
        <v>1</v>
      </c>
      <c r="AQ1041" s="8">
        <f>COUNTIF($A$2:$A$1228,A1041)</f>
        <v>3</v>
      </c>
      <c r="AR1041">
        <f>VLOOKUP(A1041,[1]Hoja3!$C$2:$AO$841,39,FALSE)</f>
        <v>3</v>
      </c>
      <c r="AS1041" t="str">
        <f>A1041 &amp; COUNTIF(A$2:A1041,A1041)</f>
        <v>0BG29487992</v>
      </c>
      <c r="AT1041" s="10">
        <f>VLOOKUP(AS1041,[1]Hoja3!$B$2:$AO$841,38,FALSE)</f>
        <v>1258.4000000000003</v>
      </c>
      <c r="AU1041" s="9">
        <f>IF(AR1041&gt;AQ1041,1,0)</f>
        <v>0</v>
      </c>
      <c r="AV1041">
        <f>IF(P1041="NA",2,IF(OR(F1041="INSTALACION NUEVA",F1041="Mantenimiento preventivo"),3,IF(AND(AB1041&lt;AF1041,AK1041&lt;&gt;1),4,IF(AT1041&gt;AE1041,1,0))))</f>
        <v>4</v>
      </c>
    </row>
    <row r="1042" spans="1:48" x14ac:dyDescent="0.25">
      <c r="A1042" t="s">
        <v>961</v>
      </c>
      <c r="B1042">
        <v>2019</v>
      </c>
      <c r="C1042" t="s">
        <v>37</v>
      </c>
      <c r="D1042" t="s">
        <v>38</v>
      </c>
      <c r="E1042">
        <v>24</v>
      </c>
      <c r="F1042" t="s">
        <v>44</v>
      </c>
      <c r="G1042">
        <v>0</v>
      </c>
      <c r="I1042" t="s">
        <v>33</v>
      </c>
      <c r="J1042" t="s">
        <v>33</v>
      </c>
      <c r="K1042" t="s">
        <v>33</v>
      </c>
      <c r="L1042" t="s">
        <v>33</v>
      </c>
      <c r="M1042" t="s">
        <v>33</v>
      </c>
      <c r="N1042" t="s">
        <v>33</v>
      </c>
      <c r="O1042" t="s">
        <v>33</v>
      </c>
      <c r="P1042" t="s">
        <v>33</v>
      </c>
      <c r="R1042" t="s">
        <v>33</v>
      </c>
      <c r="S1042" t="s">
        <v>33</v>
      </c>
      <c r="U1042" t="s">
        <v>34</v>
      </c>
      <c r="V1042" t="s">
        <v>683</v>
      </c>
      <c r="W1042">
        <v>2019</v>
      </c>
      <c r="X1042" t="s">
        <v>37</v>
      </c>
      <c r="Y1042" t="s">
        <v>38</v>
      </c>
      <c r="Z1042">
        <v>25</v>
      </c>
      <c r="AA1042" t="s">
        <v>33</v>
      </c>
      <c r="AB1042">
        <v>75</v>
      </c>
      <c r="AC1042">
        <v>0</v>
      </c>
      <c r="AD1042">
        <v>0</v>
      </c>
      <c r="AE1042">
        <v>0</v>
      </c>
      <c r="AF1042" s="10" t="e">
        <f>VLOOKUP(AS1042,[1]Hoja3!$B$2:$AO$841,17,FALSE)</f>
        <v>#N/A</v>
      </c>
      <c r="AG1042" s="10" t="e">
        <f>VLOOKUP(AS1042,[1]Hoja3!$B$2:$AO$841,23,FALSE)</f>
        <v>#N/A</v>
      </c>
      <c r="AH1042" s="10" t="e">
        <f>VLOOKUP(AS1042,[1]Hoja3!$B$2:$AO$841,28,FALSE)</f>
        <v>#N/A</v>
      </c>
      <c r="AI1042" s="10" t="e">
        <f>VLOOKUP(AS1042,[1]Hoja3!$B$2:$AO$841,19,FALSE)</f>
        <v>#N/A</v>
      </c>
      <c r="AJ1042" s="10"/>
      <c r="AK1042">
        <f>IF(AE1042=AY1042,1,0)</f>
        <v>1</v>
      </c>
      <c r="AL1042" t="e">
        <f>IF(AB1042=AF1042,1,0)</f>
        <v>#N/A</v>
      </c>
      <c r="AM1042" t="e">
        <f>IF(AC1042=AG1042,1,0)</f>
        <v>#N/A</v>
      </c>
      <c r="AN1042" t="e">
        <f>IF(AD1042=AH1042,1,0)</f>
        <v>#N/A</v>
      </c>
      <c r="AO1042" t="e">
        <f>IF(H1042=AI1042,1,0)</f>
        <v>#N/A</v>
      </c>
      <c r="AQ1042" s="8">
        <f>COUNTIF($A$2:$A$1228,A1042)</f>
        <v>1</v>
      </c>
      <c r="AR1042" t="e">
        <f>VLOOKUP(A1042,[1]Hoja3!$C$2:$AO$841,39,FALSE)</f>
        <v>#N/A</v>
      </c>
      <c r="AS1042" t="str">
        <f>A1042 &amp; COUNTIF(A$2:A1042,A1042)</f>
        <v>09HB3317371</v>
      </c>
      <c r="AT1042" s="10" t="e">
        <f>VLOOKUP(AS1042,[1]Hoja3!$B$2:$AO$841,38,FALSE)</f>
        <v>#N/A</v>
      </c>
      <c r="AU1042" s="9" t="e">
        <f>IF(AR1042&gt;AQ1042,1,0)</f>
        <v>#N/A</v>
      </c>
    </row>
    <row r="1043" spans="1:48" x14ac:dyDescent="0.25">
      <c r="A1043" t="s">
        <v>523</v>
      </c>
      <c r="B1043">
        <v>2019</v>
      </c>
      <c r="C1043" t="s">
        <v>37</v>
      </c>
      <c r="D1043" t="s">
        <v>38</v>
      </c>
      <c r="E1043">
        <v>24</v>
      </c>
      <c r="F1043" t="s">
        <v>40</v>
      </c>
      <c r="G1043">
        <v>3.9333330000000002</v>
      </c>
      <c r="H1043" t="s">
        <v>45</v>
      </c>
      <c r="I1043">
        <v>803</v>
      </c>
      <c r="J1043">
        <v>1573</v>
      </c>
      <c r="K1043">
        <v>0.2</v>
      </c>
      <c r="L1043">
        <v>0.6</v>
      </c>
      <c r="M1043">
        <v>0.8</v>
      </c>
      <c r="N1043">
        <v>1.05</v>
      </c>
      <c r="O1043">
        <v>1.1000000000000001</v>
      </c>
      <c r="P1043">
        <v>1.1499999999999999</v>
      </c>
      <c r="Q1043" t="s">
        <v>46</v>
      </c>
      <c r="R1043">
        <v>4</v>
      </c>
      <c r="S1043">
        <v>6</v>
      </c>
      <c r="T1043" t="s">
        <v>47</v>
      </c>
      <c r="U1043" t="s">
        <v>48</v>
      </c>
      <c r="V1043" t="s">
        <v>50</v>
      </c>
      <c r="W1043">
        <v>2019</v>
      </c>
      <c r="X1043" t="s">
        <v>37</v>
      </c>
      <c r="Y1043" t="s">
        <v>38</v>
      </c>
      <c r="Z1043">
        <v>26</v>
      </c>
      <c r="AA1043">
        <v>0</v>
      </c>
      <c r="AB1043">
        <v>2</v>
      </c>
      <c r="AC1043">
        <v>0.2</v>
      </c>
      <c r="AD1043">
        <v>0.98333325000000005</v>
      </c>
      <c r="AE1043">
        <v>314.60000000000002</v>
      </c>
      <c r="AF1043" s="10">
        <f>VLOOKUP(AS1043,[1]Hoja3!$B$2:$AO$841,17,FALSE)</f>
        <v>7</v>
      </c>
      <c r="AG1043" s="10">
        <f>VLOOKUP(AS1043,[1]Hoja3!$B$2:$AO$841,23,FALSE)</f>
        <v>0.8</v>
      </c>
      <c r="AH1043" s="10">
        <f>VLOOKUP(AS1043,[1]Hoja3!$B$2:$AO$841,28,FALSE)</f>
        <v>1.1875</v>
      </c>
      <c r="AI1043" s="10" t="str">
        <f>VLOOKUP(AS1043,[1]Hoja3!$B$2:$AO$841,19,FALSE)</f>
        <v>Light Production Digital Business</v>
      </c>
      <c r="AJ1043" s="10">
        <f>VLOOKUP(AS1043,[1]Hoja3!$B$2:$AO$841,15,FALSE)</f>
        <v>0</v>
      </c>
      <c r="AK1043">
        <f>IF(AE1043=AY1043,1,0)</f>
        <v>0</v>
      </c>
      <c r="AL1043">
        <f>IF(AB1043=AF1043,1,0)</f>
        <v>0</v>
      </c>
      <c r="AM1043">
        <f>IF(AC1043=AG1043,1,0)</f>
        <v>0</v>
      </c>
      <c r="AN1043">
        <f>IF(AD1043=AH1043,1,0)</f>
        <v>0</v>
      </c>
      <c r="AO1043">
        <f>IF(H1043=AI1043,1,0)</f>
        <v>1</v>
      </c>
      <c r="AP1043">
        <f>IF(AJ1043=AA1043,1,0)</f>
        <v>1</v>
      </c>
      <c r="AQ1043" s="8">
        <f>COUNTIF($A$2:$A$1228,A1043)</f>
        <v>2</v>
      </c>
      <c r="AR1043">
        <f>VLOOKUP(A1043,[1]Hoja3!$C$2:$AO$841,39,FALSE)</f>
        <v>2</v>
      </c>
      <c r="AS1043" t="str">
        <f>A1043 &amp; COUNTIF(A$2:A1043,A1043)</f>
        <v>0BG29409282</v>
      </c>
      <c r="AT1043" s="10">
        <f>VLOOKUP(AS1043,[1]Hoja3!$B$2:$AO$841,38,FALSE)</f>
        <v>1258.4000000000003</v>
      </c>
      <c r="AU1043" s="9">
        <f>IF(AR1043&gt;AQ1043,1,0)</f>
        <v>0</v>
      </c>
      <c r="AV1043">
        <f>IF(P1043="NA",2,IF(OR(F1043="INSTALACION NUEVA",F1043="Mantenimiento preventivo"),3,IF(AND(AB1043&lt;AF1043,AK1043&lt;&gt;1),4,IF(AT1043&gt;AE1043,1,0))))</f>
        <v>4</v>
      </c>
    </row>
    <row r="1044" spans="1:48" x14ac:dyDescent="0.25">
      <c r="A1044" t="s">
        <v>962</v>
      </c>
      <c r="B1044">
        <v>2019</v>
      </c>
      <c r="C1044" t="s">
        <v>37</v>
      </c>
      <c r="D1044" t="s">
        <v>38</v>
      </c>
      <c r="E1044">
        <v>24</v>
      </c>
      <c r="F1044" t="s">
        <v>44</v>
      </c>
      <c r="G1044">
        <v>0</v>
      </c>
      <c r="I1044" t="s">
        <v>33</v>
      </c>
      <c r="J1044" t="s">
        <v>33</v>
      </c>
      <c r="K1044" t="s">
        <v>33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R1044" t="s">
        <v>33</v>
      </c>
      <c r="S1044" t="s">
        <v>33</v>
      </c>
      <c r="U1044" t="s">
        <v>34</v>
      </c>
      <c r="V1044" t="s">
        <v>683</v>
      </c>
      <c r="W1044">
        <v>2019</v>
      </c>
      <c r="X1044" t="s">
        <v>37</v>
      </c>
      <c r="Y1044" t="s">
        <v>38</v>
      </c>
      <c r="Z1044">
        <v>24</v>
      </c>
      <c r="AA1044" t="s">
        <v>33</v>
      </c>
      <c r="AB1044">
        <v>44</v>
      </c>
      <c r="AC1044">
        <v>0</v>
      </c>
      <c r="AD1044">
        <v>0</v>
      </c>
      <c r="AE1044">
        <v>0</v>
      </c>
      <c r="AF1044" s="10" t="e">
        <f>VLOOKUP(AS1044,[1]Hoja3!$B$2:$AO$841,17,FALSE)</f>
        <v>#N/A</v>
      </c>
      <c r="AG1044" s="10" t="e">
        <f>VLOOKUP(AS1044,[1]Hoja3!$B$2:$AO$841,23,FALSE)</f>
        <v>#N/A</v>
      </c>
      <c r="AH1044" s="10" t="e">
        <f>VLOOKUP(AS1044,[1]Hoja3!$B$2:$AO$841,28,FALSE)</f>
        <v>#N/A</v>
      </c>
      <c r="AI1044" s="10" t="e">
        <f>VLOOKUP(AS1044,[1]Hoja3!$B$2:$AO$841,19,FALSE)</f>
        <v>#N/A</v>
      </c>
      <c r="AJ1044" s="10"/>
      <c r="AK1044">
        <f>IF(AE1044=AY1044,1,0)</f>
        <v>1</v>
      </c>
      <c r="AL1044" t="e">
        <f>IF(AB1044=AF1044,1,0)</f>
        <v>#N/A</v>
      </c>
      <c r="AM1044" t="e">
        <f>IF(AC1044=AG1044,1,0)</f>
        <v>#N/A</v>
      </c>
      <c r="AN1044" t="e">
        <f>IF(AD1044=AH1044,1,0)</f>
        <v>#N/A</v>
      </c>
      <c r="AO1044" t="e">
        <f>IF(H1044=AI1044,1,0)</f>
        <v>#N/A</v>
      </c>
      <c r="AQ1044" s="8">
        <f>COUNTIF($A$2:$A$1228,A1044)</f>
        <v>1</v>
      </c>
      <c r="AR1044" t="e">
        <f>VLOOKUP(A1044,[1]Hoja3!$C$2:$AO$841,39,FALSE)</f>
        <v>#N/A</v>
      </c>
      <c r="AS1044" t="str">
        <f>A1044 &amp; COUNTIF(A$2:A1044,A1044)</f>
        <v>09HB3318171</v>
      </c>
      <c r="AT1044" s="10" t="e">
        <f>VLOOKUP(AS1044,[1]Hoja3!$B$2:$AO$841,38,FALSE)</f>
        <v>#N/A</v>
      </c>
      <c r="AU1044" s="9" t="e">
        <f>IF(AR1044&gt;AQ1044,1,0)</f>
        <v>#N/A</v>
      </c>
    </row>
    <row r="1045" spans="1:48" x14ac:dyDescent="0.25">
      <c r="A1045" t="s">
        <v>963</v>
      </c>
      <c r="B1045">
        <v>2019</v>
      </c>
      <c r="C1045" t="s">
        <v>37</v>
      </c>
      <c r="D1045" t="s">
        <v>38</v>
      </c>
      <c r="E1045">
        <v>24</v>
      </c>
      <c r="F1045" t="s">
        <v>44</v>
      </c>
      <c r="G1045">
        <v>0</v>
      </c>
      <c r="H1045" t="s">
        <v>116</v>
      </c>
      <c r="I1045">
        <v>655</v>
      </c>
      <c r="J1045">
        <v>1365</v>
      </c>
      <c r="K1045">
        <v>0</v>
      </c>
      <c r="L1045">
        <v>0</v>
      </c>
      <c r="M1045">
        <v>0.6</v>
      </c>
      <c r="N1045">
        <v>0.8</v>
      </c>
      <c r="O1045">
        <v>1.05</v>
      </c>
      <c r="P1045">
        <v>1.1000000000000001</v>
      </c>
      <c r="Q1045" t="s">
        <v>420</v>
      </c>
      <c r="R1045">
        <v>5</v>
      </c>
      <c r="S1045">
        <v>9</v>
      </c>
      <c r="T1045" t="s">
        <v>47</v>
      </c>
      <c r="U1045" t="s">
        <v>45</v>
      </c>
      <c r="V1045" t="s">
        <v>683</v>
      </c>
      <c r="W1045">
        <v>2019</v>
      </c>
      <c r="X1045" t="s">
        <v>37</v>
      </c>
      <c r="Y1045" t="s">
        <v>38</v>
      </c>
      <c r="Z1045">
        <v>26</v>
      </c>
      <c r="AA1045">
        <v>1</v>
      </c>
      <c r="AB1045">
        <v>55</v>
      </c>
      <c r="AC1045">
        <v>0</v>
      </c>
      <c r="AD1045">
        <v>0</v>
      </c>
      <c r="AE1045">
        <v>0</v>
      </c>
      <c r="AF1045" s="10" t="e">
        <f>VLOOKUP(AS1045,[1]Hoja3!$B$2:$AO$841,17,FALSE)</f>
        <v>#N/A</v>
      </c>
      <c r="AG1045" s="10" t="e">
        <f>VLOOKUP(AS1045,[1]Hoja3!$B$2:$AO$841,23,FALSE)</f>
        <v>#N/A</v>
      </c>
      <c r="AH1045" s="10" t="e">
        <f>VLOOKUP(AS1045,[1]Hoja3!$B$2:$AO$841,28,FALSE)</f>
        <v>#N/A</v>
      </c>
      <c r="AI1045" s="10" t="e">
        <f>VLOOKUP(AS1045,[1]Hoja3!$B$2:$AO$841,19,FALSE)</f>
        <v>#N/A</v>
      </c>
      <c r="AJ1045" s="10"/>
      <c r="AK1045">
        <f>IF(AE1045=AY1045,1,0)</f>
        <v>1</v>
      </c>
      <c r="AL1045" t="e">
        <f>IF(AB1045=AF1045,1,0)</f>
        <v>#N/A</v>
      </c>
      <c r="AM1045" t="e">
        <f>IF(AC1045=AG1045,1,0)</f>
        <v>#N/A</v>
      </c>
      <c r="AN1045" t="e">
        <f>IF(AD1045=AH1045,1,0)</f>
        <v>#N/A</v>
      </c>
      <c r="AO1045" t="e">
        <f>IF(H1045=AI1045,1,0)</f>
        <v>#N/A</v>
      </c>
      <c r="AQ1045" s="8">
        <f>COUNTIF($A$2:$A$1228,A1045)</f>
        <v>1</v>
      </c>
      <c r="AR1045" t="e">
        <f>VLOOKUP(A1045,[1]Hoja3!$C$2:$AO$841,39,FALSE)</f>
        <v>#N/A</v>
      </c>
      <c r="AS1045" t="str">
        <f>A1045 &amp; COUNTIF(A$2:A1045,A1045)</f>
        <v>0Y4X8487181</v>
      </c>
      <c r="AT1045" s="10" t="e">
        <f>VLOOKUP(AS1045,[1]Hoja3!$B$2:$AO$841,38,FALSE)</f>
        <v>#N/A</v>
      </c>
      <c r="AU1045" s="9" t="e">
        <f>IF(AR1045&gt;AQ1045,1,0)</f>
        <v>#N/A</v>
      </c>
    </row>
    <row r="1046" spans="1:48" x14ac:dyDescent="0.25">
      <c r="A1046" t="s">
        <v>964</v>
      </c>
      <c r="B1046">
        <v>2019</v>
      </c>
      <c r="C1046" t="s">
        <v>37</v>
      </c>
      <c r="D1046" t="s">
        <v>38</v>
      </c>
      <c r="E1046">
        <v>24</v>
      </c>
      <c r="F1046" t="s">
        <v>44</v>
      </c>
      <c r="G1046">
        <v>0</v>
      </c>
      <c r="H1046" t="s">
        <v>34</v>
      </c>
      <c r="I1046">
        <v>468</v>
      </c>
      <c r="J1046">
        <v>715</v>
      </c>
      <c r="K1046">
        <v>0</v>
      </c>
      <c r="L1046">
        <v>0</v>
      </c>
      <c r="M1046">
        <v>0</v>
      </c>
      <c r="N1046">
        <v>0.6</v>
      </c>
      <c r="O1046">
        <v>0.8</v>
      </c>
      <c r="P1046">
        <v>1.05</v>
      </c>
      <c r="Q1046" t="s">
        <v>420</v>
      </c>
      <c r="R1046">
        <v>5</v>
      </c>
      <c r="S1046">
        <v>9</v>
      </c>
      <c r="T1046" t="s">
        <v>47</v>
      </c>
      <c r="U1046" t="s">
        <v>34</v>
      </c>
      <c r="V1046" t="s">
        <v>683</v>
      </c>
      <c r="W1046">
        <v>2019</v>
      </c>
      <c r="X1046" t="s">
        <v>37</v>
      </c>
      <c r="Y1046" t="s">
        <v>38</v>
      </c>
      <c r="Z1046">
        <v>29</v>
      </c>
      <c r="AA1046">
        <v>1</v>
      </c>
      <c r="AB1046">
        <v>75</v>
      </c>
      <c r="AC1046">
        <v>0</v>
      </c>
      <c r="AD1046">
        <v>0</v>
      </c>
      <c r="AE1046">
        <v>0</v>
      </c>
      <c r="AF1046" s="10" t="e">
        <f>VLOOKUP(AS1046,[1]Hoja3!$B$2:$AO$841,17,FALSE)</f>
        <v>#N/A</v>
      </c>
      <c r="AG1046" s="10" t="e">
        <f>VLOOKUP(AS1046,[1]Hoja3!$B$2:$AO$841,23,FALSE)</f>
        <v>#N/A</v>
      </c>
      <c r="AH1046" s="10" t="e">
        <f>VLOOKUP(AS1046,[1]Hoja3!$B$2:$AO$841,28,FALSE)</f>
        <v>#N/A</v>
      </c>
      <c r="AI1046" s="10" t="e">
        <f>VLOOKUP(AS1046,[1]Hoja3!$B$2:$AO$841,19,FALSE)</f>
        <v>#N/A</v>
      </c>
      <c r="AJ1046" s="10"/>
      <c r="AK1046">
        <f>IF(AE1046=AY1046,1,0)</f>
        <v>1</v>
      </c>
      <c r="AL1046" t="e">
        <f>IF(AB1046=AF1046,1,0)</f>
        <v>#N/A</v>
      </c>
      <c r="AM1046" t="e">
        <f>IF(AC1046=AG1046,1,0)</f>
        <v>#N/A</v>
      </c>
      <c r="AN1046" t="e">
        <f>IF(AD1046=AH1046,1,0)</f>
        <v>#N/A</v>
      </c>
      <c r="AO1046" t="e">
        <f>IF(H1046=AI1046,1,0)</f>
        <v>#N/A</v>
      </c>
      <c r="AQ1046" s="8">
        <f>COUNTIF($A$2:$A$1228,A1046)</f>
        <v>1</v>
      </c>
      <c r="AR1046" t="e">
        <f>VLOOKUP(A1046,[1]Hoja3!$C$2:$AO$841,39,FALSE)</f>
        <v>#N/A</v>
      </c>
      <c r="AS1046" t="str">
        <f>A1046 &amp; COUNTIF(A$2:A1046,A1046)</f>
        <v>09HB3316051</v>
      </c>
      <c r="AT1046" s="10" t="e">
        <f>VLOOKUP(AS1046,[1]Hoja3!$B$2:$AO$841,38,FALSE)</f>
        <v>#N/A</v>
      </c>
      <c r="AU1046" s="9" t="e">
        <f>IF(AR1046&gt;AQ1046,1,0)</f>
        <v>#N/A</v>
      </c>
    </row>
    <row r="1047" spans="1:48" x14ac:dyDescent="0.25">
      <c r="A1047" t="s">
        <v>884</v>
      </c>
      <c r="B1047">
        <v>2019</v>
      </c>
      <c r="C1047" t="s">
        <v>37</v>
      </c>
      <c r="D1047" t="s">
        <v>38</v>
      </c>
      <c r="E1047">
        <v>24</v>
      </c>
      <c r="F1047" t="s">
        <v>44</v>
      </c>
      <c r="G1047">
        <v>0</v>
      </c>
      <c r="I1047" t="s">
        <v>33</v>
      </c>
      <c r="J1047" t="s">
        <v>33</v>
      </c>
      <c r="K1047" t="s">
        <v>33</v>
      </c>
      <c r="L1047" t="s">
        <v>33</v>
      </c>
      <c r="M1047" t="s">
        <v>33</v>
      </c>
      <c r="N1047" t="s">
        <v>33</v>
      </c>
      <c r="O1047" t="s">
        <v>33</v>
      </c>
      <c r="P1047" t="s">
        <v>33</v>
      </c>
      <c r="R1047" t="s">
        <v>33</v>
      </c>
      <c r="S1047" t="s">
        <v>33</v>
      </c>
      <c r="U1047" t="s">
        <v>34</v>
      </c>
      <c r="V1047" t="s">
        <v>36</v>
      </c>
      <c r="W1047">
        <v>2019</v>
      </c>
      <c r="X1047" t="s">
        <v>37</v>
      </c>
      <c r="Y1047" t="s">
        <v>38</v>
      </c>
      <c r="Z1047">
        <v>24</v>
      </c>
      <c r="AA1047" t="s">
        <v>33</v>
      </c>
      <c r="AB1047">
        <v>9</v>
      </c>
      <c r="AC1047">
        <v>0</v>
      </c>
      <c r="AD1047">
        <v>0</v>
      </c>
      <c r="AE1047">
        <v>0</v>
      </c>
      <c r="AF1047" s="10" t="e">
        <f>VLOOKUP(AS1047,[1]Hoja3!$B$2:$AO$841,17,FALSE)</f>
        <v>#N/A</v>
      </c>
      <c r="AG1047" s="10" t="e">
        <f>VLOOKUP(AS1047,[1]Hoja3!$B$2:$AO$841,23,FALSE)</f>
        <v>#N/A</v>
      </c>
      <c r="AH1047" s="10" t="e">
        <f>VLOOKUP(AS1047,[1]Hoja3!$B$2:$AO$841,28,FALSE)</f>
        <v>#N/A</v>
      </c>
      <c r="AI1047" s="10" t="e">
        <f>VLOOKUP(AS1047,[1]Hoja3!$B$2:$AO$841,19,FALSE)</f>
        <v>#N/A</v>
      </c>
      <c r="AJ1047" s="10"/>
      <c r="AK1047">
        <f>IF(AE1047=AY1047,1,0)</f>
        <v>1</v>
      </c>
      <c r="AL1047" t="e">
        <f>IF(AB1047=AF1047,1,0)</f>
        <v>#N/A</v>
      </c>
      <c r="AM1047" t="e">
        <f>IF(AC1047=AG1047,1,0)</f>
        <v>#N/A</v>
      </c>
      <c r="AN1047" t="e">
        <f>IF(AD1047=AH1047,1,0)</f>
        <v>#N/A</v>
      </c>
      <c r="AO1047" t="e">
        <f>IF(H1047=AI1047,1,0)</f>
        <v>#N/A</v>
      </c>
      <c r="AQ1047" s="8">
        <f>COUNTIF($A$2:$A$1228,A1047)</f>
        <v>2</v>
      </c>
      <c r="AR1047">
        <f>VLOOKUP(A1047,[1]Hoja3!$C$2:$AO$841,39,FALSE)</f>
        <v>1</v>
      </c>
      <c r="AS1047" t="str">
        <f>A1047 &amp; COUNTIF(A$2:A1047,A1047)</f>
        <v>09HB3313522</v>
      </c>
      <c r="AT1047" s="10" t="e">
        <f>VLOOKUP(AS1047,[1]Hoja3!$B$2:$AO$841,38,FALSE)</f>
        <v>#N/A</v>
      </c>
      <c r="AU1047" s="9">
        <f>IF(AR1047&gt;AQ1047,1,0)</f>
        <v>0</v>
      </c>
    </row>
    <row r="1048" spans="1:48" x14ac:dyDescent="0.25">
      <c r="A1048" t="s">
        <v>904</v>
      </c>
      <c r="B1048">
        <v>2019</v>
      </c>
      <c r="C1048" t="s">
        <v>37</v>
      </c>
      <c r="D1048" t="s">
        <v>38</v>
      </c>
      <c r="E1048">
        <v>24</v>
      </c>
      <c r="F1048" t="s">
        <v>44</v>
      </c>
      <c r="G1048">
        <v>0</v>
      </c>
      <c r="H1048" t="s">
        <v>34</v>
      </c>
      <c r="I1048">
        <v>468</v>
      </c>
      <c r="J1048">
        <v>715</v>
      </c>
      <c r="K1048">
        <v>0</v>
      </c>
      <c r="L1048">
        <v>0</v>
      </c>
      <c r="M1048">
        <v>0</v>
      </c>
      <c r="N1048">
        <v>0.6</v>
      </c>
      <c r="O1048">
        <v>0.8</v>
      </c>
      <c r="P1048">
        <v>1.05</v>
      </c>
      <c r="Q1048" t="s">
        <v>420</v>
      </c>
      <c r="R1048">
        <v>5</v>
      </c>
      <c r="S1048">
        <v>9</v>
      </c>
      <c r="T1048" t="s">
        <v>47</v>
      </c>
      <c r="U1048" t="s">
        <v>34</v>
      </c>
      <c r="V1048" t="s">
        <v>36</v>
      </c>
      <c r="W1048">
        <v>2019</v>
      </c>
      <c r="X1048" t="s">
        <v>37</v>
      </c>
      <c r="Y1048" t="s">
        <v>38</v>
      </c>
      <c r="Z1048">
        <v>24</v>
      </c>
      <c r="AA1048">
        <v>1</v>
      </c>
      <c r="AB1048">
        <v>7</v>
      </c>
      <c r="AC1048">
        <v>0</v>
      </c>
      <c r="AD1048">
        <v>0</v>
      </c>
      <c r="AE1048">
        <v>0</v>
      </c>
      <c r="AF1048" s="10" t="e">
        <f>VLOOKUP(AS1048,[1]Hoja3!$B$2:$AO$841,17,FALSE)</f>
        <v>#N/A</v>
      </c>
      <c r="AG1048" s="10" t="e">
        <f>VLOOKUP(AS1048,[1]Hoja3!$B$2:$AO$841,23,FALSE)</f>
        <v>#N/A</v>
      </c>
      <c r="AH1048" s="10" t="e">
        <f>VLOOKUP(AS1048,[1]Hoja3!$B$2:$AO$841,28,FALSE)</f>
        <v>#N/A</v>
      </c>
      <c r="AI1048" s="10" t="e">
        <f>VLOOKUP(AS1048,[1]Hoja3!$B$2:$AO$841,19,FALSE)</f>
        <v>#N/A</v>
      </c>
      <c r="AJ1048" s="10"/>
      <c r="AK1048">
        <f>IF(AE1048=AY1048,1,0)</f>
        <v>1</v>
      </c>
      <c r="AL1048" t="e">
        <f>IF(AB1048=AF1048,1,0)</f>
        <v>#N/A</v>
      </c>
      <c r="AM1048" t="e">
        <f>IF(AC1048=AG1048,1,0)</f>
        <v>#N/A</v>
      </c>
      <c r="AN1048" t="e">
        <f>IF(AD1048=AH1048,1,0)</f>
        <v>#N/A</v>
      </c>
      <c r="AO1048" t="e">
        <f>IF(H1048=AI1048,1,0)</f>
        <v>#N/A</v>
      </c>
      <c r="AQ1048" s="8">
        <f>COUNTIF($A$2:$A$1228,A1048)</f>
        <v>2</v>
      </c>
      <c r="AR1048">
        <f>VLOOKUP(A1048,[1]Hoja3!$C$2:$AO$841,39,FALSE)</f>
        <v>1</v>
      </c>
      <c r="AS1048" t="str">
        <f>A1048 &amp; COUNTIF(A$2:A1048,A1048)</f>
        <v>09HB3313552</v>
      </c>
      <c r="AT1048" s="10" t="e">
        <f>VLOOKUP(AS1048,[1]Hoja3!$B$2:$AO$841,38,FALSE)</f>
        <v>#N/A</v>
      </c>
      <c r="AU1048" s="9">
        <f>IF(AR1048&gt;AQ1048,1,0)</f>
        <v>0</v>
      </c>
    </row>
    <row r="1049" spans="1:48" x14ac:dyDescent="0.25">
      <c r="A1049" t="s">
        <v>965</v>
      </c>
      <c r="B1049">
        <v>2019</v>
      </c>
      <c r="C1049" t="s">
        <v>37</v>
      </c>
      <c r="D1049" t="s">
        <v>38</v>
      </c>
      <c r="E1049">
        <v>24</v>
      </c>
      <c r="F1049" t="s">
        <v>44</v>
      </c>
      <c r="G1049">
        <v>0</v>
      </c>
      <c r="I1049" t="s">
        <v>33</v>
      </c>
      <c r="J1049" t="s">
        <v>33</v>
      </c>
      <c r="K1049" t="s">
        <v>33</v>
      </c>
      <c r="L1049" t="s">
        <v>33</v>
      </c>
      <c r="M1049" t="s">
        <v>33</v>
      </c>
      <c r="N1049" t="s">
        <v>33</v>
      </c>
      <c r="O1049" t="s">
        <v>33</v>
      </c>
      <c r="P1049" t="s">
        <v>33</v>
      </c>
      <c r="R1049" t="s">
        <v>33</v>
      </c>
      <c r="S1049" t="s">
        <v>33</v>
      </c>
      <c r="U1049" t="s">
        <v>34</v>
      </c>
      <c r="V1049" t="s">
        <v>73</v>
      </c>
      <c r="W1049">
        <v>2019</v>
      </c>
      <c r="X1049" t="s">
        <v>37</v>
      </c>
      <c r="Y1049" t="s">
        <v>38</v>
      </c>
      <c r="Z1049">
        <v>25</v>
      </c>
      <c r="AA1049" t="s">
        <v>33</v>
      </c>
      <c r="AB1049">
        <v>42</v>
      </c>
      <c r="AC1049">
        <v>0</v>
      </c>
      <c r="AD1049">
        <v>0</v>
      </c>
      <c r="AE1049">
        <v>0</v>
      </c>
      <c r="AF1049" s="10" t="e">
        <f>VLOOKUP(AS1049,[1]Hoja3!$B$2:$AO$841,17,FALSE)</f>
        <v>#N/A</v>
      </c>
      <c r="AG1049" s="10" t="e">
        <f>VLOOKUP(AS1049,[1]Hoja3!$B$2:$AO$841,23,FALSE)</f>
        <v>#N/A</v>
      </c>
      <c r="AH1049" s="10" t="e">
        <f>VLOOKUP(AS1049,[1]Hoja3!$B$2:$AO$841,28,FALSE)</f>
        <v>#N/A</v>
      </c>
      <c r="AI1049" s="10" t="e">
        <f>VLOOKUP(AS1049,[1]Hoja3!$B$2:$AO$841,19,FALSE)</f>
        <v>#N/A</v>
      </c>
      <c r="AJ1049" s="10"/>
      <c r="AK1049">
        <f>IF(AE1049=AY1049,1,0)</f>
        <v>1</v>
      </c>
      <c r="AL1049" t="e">
        <f>IF(AB1049=AF1049,1,0)</f>
        <v>#N/A</v>
      </c>
      <c r="AM1049" t="e">
        <f>IF(AC1049=AG1049,1,0)</f>
        <v>#N/A</v>
      </c>
      <c r="AN1049" t="e">
        <f>IF(AD1049=AH1049,1,0)</f>
        <v>#N/A</v>
      </c>
      <c r="AO1049" t="e">
        <f>IF(H1049=AI1049,1,0)</f>
        <v>#N/A</v>
      </c>
      <c r="AQ1049" s="8">
        <f>COUNTIF($A$2:$A$1228,A1049)</f>
        <v>1</v>
      </c>
      <c r="AR1049" t="e">
        <f>VLOOKUP(A1049,[1]Hoja3!$C$2:$AO$841,39,FALSE)</f>
        <v>#N/A</v>
      </c>
      <c r="AS1049" t="str">
        <f>A1049 &amp; COUNTIF(A$2:A1049,A1049)</f>
        <v>09HB3320411</v>
      </c>
      <c r="AT1049" s="10" t="e">
        <f>VLOOKUP(AS1049,[1]Hoja3!$B$2:$AO$841,38,FALSE)</f>
        <v>#N/A</v>
      </c>
      <c r="AU1049" s="9" t="e">
        <f>IF(AR1049&gt;AQ1049,1,0)</f>
        <v>#N/A</v>
      </c>
    </row>
    <row r="1050" spans="1:48" x14ac:dyDescent="0.25">
      <c r="A1050" t="s">
        <v>966</v>
      </c>
      <c r="B1050">
        <v>2019</v>
      </c>
      <c r="C1050" t="s">
        <v>37</v>
      </c>
      <c r="D1050" t="s">
        <v>38</v>
      </c>
      <c r="E1050">
        <v>24</v>
      </c>
      <c r="F1050" t="s">
        <v>44</v>
      </c>
      <c r="G1050">
        <v>0</v>
      </c>
      <c r="I1050" t="s">
        <v>33</v>
      </c>
      <c r="J1050" t="s">
        <v>33</v>
      </c>
      <c r="K1050" t="s">
        <v>33</v>
      </c>
      <c r="L1050" t="s">
        <v>33</v>
      </c>
      <c r="M1050" t="s">
        <v>33</v>
      </c>
      <c r="N1050" t="s">
        <v>33</v>
      </c>
      <c r="O1050" t="s">
        <v>33</v>
      </c>
      <c r="P1050" t="s">
        <v>33</v>
      </c>
      <c r="R1050" t="s">
        <v>33</v>
      </c>
      <c r="S1050" t="s">
        <v>33</v>
      </c>
      <c r="U1050" t="s">
        <v>34</v>
      </c>
      <c r="V1050" t="s">
        <v>73</v>
      </c>
      <c r="W1050">
        <v>2019</v>
      </c>
      <c r="X1050" t="s">
        <v>37</v>
      </c>
      <c r="Y1050" t="s">
        <v>38</v>
      </c>
      <c r="Z1050">
        <v>25</v>
      </c>
      <c r="AA1050" t="s">
        <v>33</v>
      </c>
      <c r="AB1050">
        <v>75</v>
      </c>
      <c r="AC1050">
        <v>0</v>
      </c>
      <c r="AD1050">
        <v>0</v>
      </c>
      <c r="AE1050">
        <v>0</v>
      </c>
      <c r="AF1050" s="10" t="e">
        <f>VLOOKUP(AS1050,[1]Hoja3!$B$2:$AO$841,17,FALSE)</f>
        <v>#N/A</v>
      </c>
      <c r="AG1050" s="10" t="e">
        <f>VLOOKUP(AS1050,[1]Hoja3!$B$2:$AO$841,23,FALSE)</f>
        <v>#N/A</v>
      </c>
      <c r="AH1050" s="10" t="e">
        <f>VLOOKUP(AS1050,[1]Hoja3!$B$2:$AO$841,28,FALSE)</f>
        <v>#N/A</v>
      </c>
      <c r="AI1050" s="10" t="e">
        <f>VLOOKUP(AS1050,[1]Hoja3!$B$2:$AO$841,19,FALSE)</f>
        <v>#N/A</v>
      </c>
      <c r="AJ1050" s="10"/>
      <c r="AK1050">
        <f>IF(AE1050=AY1050,1,0)</f>
        <v>1</v>
      </c>
      <c r="AL1050" t="e">
        <f>IF(AB1050=AF1050,1,0)</f>
        <v>#N/A</v>
      </c>
      <c r="AM1050" t="e">
        <f>IF(AC1050=AG1050,1,0)</f>
        <v>#N/A</v>
      </c>
      <c r="AN1050" t="e">
        <f>IF(AD1050=AH1050,1,0)</f>
        <v>#N/A</v>
      </c>
      <c r="AO1050" t="e">
        <f>IF(H1050=AI1050,1,0)</f>
        <v>#N/A</v>
      </c>
      <c r="AQ1050" s="8">
        <f>COUNTIF($A$2:$A$1228,A1050)</f>
        <v>1</v>
      </c>
      <c r="AR1050" t="e">
        <f>VLOOKUP(A1050,[1]Hoja3!$C$2:$AO$841,39,FALSE)</f>
        <v>#N/A</v>
      </c>
      <c r="AS1050" t="str">
        <f>A1050 &amp; COUNTIF(A$2:A1050,A1050)</f>
        <v>09HB3320071</v>
      </c>
      <c r="AT1050" s="10" t="e">
        <f>VLOOKUP(AS1050,[1]Hoja3!$B$2:$AO$841,38,FALSE)</f>
        <v>#N/A</v>
      </c>
      <c r="AU1050" s="9" t="e">
        <f>IF(AR1050&gt;AQ1050,1,0)</f>
        <v>#N/A</v>
      </c>
    </row>
    <row r="1051" spans="1:48" x14ac:dyDescent="0.25">
      <c r="A1051" t="s">
        <v>967</v>
      </c>
      <c r="B1051">
        <v>2019</v>
      </c>
      <c r="C1051" t="s">
        <v>37</v>
      </c>
      <c r="D1051" t="s">
        <v>38</v>
      </c>
      <c r="E1051">
        <v>24</v>
      </c>
      <c r="F1051" t="s">
        <v>44</v>
      </c>
      <c r="G1051">
        <v>0</v>
      </c>
      <c r="I1051" t="s">
        <v>33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 t="s">
        <v>33</v>
      </c>
      <c r="P1051" t="s">
        <v>33</v>
      </c>
      <c r="R1051" t="s">
        <v>33</v>
      </c>
      <c r="S1051" t="s">
        <v>33</v>
      </c>
      <c r="U1051" t="s">
        <v>34</v>
      </c>
      <c r="V1051" t="s">
        <v>73</v>
      </c>
      <c r="W1051">
        <v>2019</v>
      </c>
      <c r="X1051" t="s">
        <v>37</v>
      </c>
      <c r="Y1051" t="s">
        <v>38</v>
      </c>
      <c r="Z1051">
        <v>25</v>
      </c>
      <c r="AA1051" t="s">
        <v>33</v>
      </c>
      <c r="AB1051">
        <v>64</v>
      </c>
      <c r="AC1051">
        <v>0</v>
      </c>
      <c r="AD1051">
        <v>0</v>
      </c>
      <c r="AE1051">
        <v>0</v>
      </c>
      <c r="AF1051" s="10" t="e">
        <f>VLOOKUP(AS1051,[1]Hoja3!$B$2:$AO$841,17,FALSE)</f>
        <v>#N/A</v>
      </c>
      <c r="AG1051" s="10" t="e">
        <f>VLOOKUP(AS1051,[1]Hoja3!$B$2:$AO$841,23,FALSE)</f>
        <v>#N/A</v>
      </c>
      <c r="AH1051" s="10" t="e">
        <f>VLOOKUP(AS1051,[1]Hoja3!$B$2:$AO$841,28,FALSE)</f>
        <v>#N/A</v>
      </c>
      <c r="AI1051" s="10" t="e">
        <f>VLOOKUP(AS1051,[1]Hoja3!$B$2:$AO$841,19,FALSE)</f>
        <v>#N/A</v>
      </c>
      <c r="AJ1051" s="10"/>
      <c r="AK1051">
        <f>IF(AE1051=AY1051,1,0)</f>
        <v>1</v>
      </c>
      <c r="AL1051" t="e">
        <f>IF(AB1051=AF1051,1,0)</f>
        <v>#N/A</v>
      </c>
      <c r="AM1051" t="e">
        <f>IF(AC1051=AG1051,1,0)</f>
        <v>#N/A</v>
      </c>
      <c r="AN1051" t="e">
        <f>IF(AD1051=AH1051,1,0)</f>
        <v>#N/A</v>
      </c>
      <c r="AO1051" t="e">
        <f>IF(H1051=AI1051,1,0)</f>
        <v>#N/A</v>
      </c>
      <c r="AQ1051" s="8">
        <f>COUNTIF($A$2:$A$1228,A1051)</f>
        <v>1</v>
      </c>
      <c r="AR1051" t="e">
        <f>VLOOKUP(A1051,[1]Hoja3!$C$2:$AO$841,39,FALSE)</f>
        <v>#N/A</v>
      </c>
      <c r="AS1051" t="str">
        <f>A1051 &amp; COUNTIF(A$2:A1051,A1051)</f>
        <v>09HB3320121</v>
      </c>
      <c r="AT1051" s="10" t="e">
        <f>VLOOKUP(AS1051,[1]Hoja3!$B$2:$AO$841,38,FALSE)</f>
        <v>#N/A</v>
      </c>
      <c r="AU1051" s="9" t="e">
        <f>IF(AR1051&gt;AQ1051,1,0)</f>
        <v>#N/A</v>
      </c>
    </row>
    <row r="1052" spans="1:48" x14ac:dyDescent="0.25">
      <c r="A1052" t="s">
        <v>968</v>
      </c>
      <c r="B1052">
        <v>2019</v>
      </c>
      <c r="C1052" t="s">
        <v>37</v>
      </c>
      <c r="D1052" t="s">
        <v>38</v>
      </c>
      <c r="E1052">
        <v>24</v>
      </c>
      <c r="F1052" t="s">
        <v>44</v>
      </c>
      <c r="G1052">
        <v>0</v>
      </c>
      <c r="I1052" t="s">
        <v>33</v>
      </c>
      <c r="J1052" t="s">
        <v>33</v>
      </c>
      <c r="K1052" t="s">
        <v>33</v>
      </c>
      <c r="L1052" t="s">
        <v>33</v>
      </c>
      <c r="M1052" t="s">
        <v>33</v>
      </c>
      <c r="N1052" t="s">
        <v>33</v>
      </c>
      <c r="O1052" t="s">
        <v>33</v>
      </c>
      <c r="P1052" t="s">
        <v>33</v>
      </c>
      <c r="R1052" t="s">
        <v>33</v>
      </c>
      <c r="S1052" t="s">
        <v>33</v>
      </c>
      <c r="U1052" t="s">
        <v>34</v>
      </c>
      <c r="V1052" t="s">
        <v>67</v>
      </c>
      <c r="W1052">
        <v>2019</v>
      </c>
      <c r="X1052" t="s">
        <v>37</v>
      </c>
      <c r="Y1052" t="s">
        <v>38</v>
      </c>
      <c r="Z1052">
        <v>24</v>
      </c>
      <c r="AA1052" t="s">
        <v>33</v>
      </c>
      <c r="AB1052">
        <v>35</v>
      </c>
      <c r="AC1052">
        <v>0</v>
      </c>
      <c r="AD1052">
        <v>0</v>
      </c>
      <c r="AE1052">
        <v>0</v>
      </c>
      <c r="AF1052" s="10" t="e">
        <f>VLOOKUP(AS1052,[1]Hoja3!$B$2:$AO$841,17,FALSE)</f>
        <v>#N/A</v>
      </c>
      <c r="AG1052" s="10" t="e">
        <f>VLOOKUP(AS1052,[1]Hoja3!$B$2:$AO$841,23,FALSE)</f>
        <v>#N/A</v>
      </c>
      <c r="AH1052" s="10" t="e">
        <f>VLOOKUP(AS1052,[1]Hoja3!$B$2:$AO$841,28,FALSE)</f>
        <v>#N/A</v>
      </c>
      <c r="AI1052" s="10" t="e">
        <f>VLOOKUP(AS1052,[1]Hoja3!$B$2:$AO$841,19,FALSE)</f>
        <v>#N/A</v>
      </c>
      <c r="AJ1052" s="10"/>
      <c r="AK1052">
        <f>IF(AE1052=AY1052,1,0)</f>
        <v>1</v>
      </c>
      <c r="AL1052" t="e">
        <f>IF(AB1052=AF1052,1,0)</f>
        <v>#N/A</v>
      </c>
      <c r="AM1052" t="e">
        <f>IF(AC1052=AG1052,1,0)</f>
        <v>#N/A</v>
      </c>
      <c r="AN1052" t="e">
        <f>IF(AD1052=AH1052,1,0)</f>
        <v>#N/A</v>
      </c>
      <c r="AO1052" t="e">
        <f>IF(H1052=AI1052,1,0)</f>
        <v>#N/A</v>
      </c>
      <c r="AQ1052" s="8">
        <f>COUNTIF($A$2:$A$1228,A1052)</f>
        <v>1</v>
      </c>
      <c r="AR1052" t="e">
        <f>VLOOKUP(A1052,[1]Hoja3!$C$2:$AO$841,39,FALSE)</f>
        <v>#N/A</v>
      </c>
      <c r="AS1052" t="str">
        <f>A1052 &amp; COUNTIF(A$2:A1052,A1052)</f>
        <v>09HB3320101</v>
      </c>
      <c r="AT1052" s="10" t="e">
        <f>VLOOKUP(AS1052,[1]Hoja3!$B$2:$AO$841,38,FALSE)</f>
        <v>#N/A</v>
      </c>
      <c r="AU1052" s="9" t="e">
        <f>IF(AR1052&gt;AQ1052,1,0)</f>
        <v>#N/A</v>
      </c>
    </row>
    <row r="1053" spans="1:48" x14ac:dyDescent="0.25">
      <c r="A1053" t="s">
        <v>969</v>
      </c>
      <c r="B1053">
        <v>2019</v>
      </c>
      <c r="C1053" t="s">
        <v>37</v>
      </c>
      <c r="D1053" t="s">
        <v>38</v>
      </c>
      <c r="E1053">
        <v>24</v>
      </c>
      <c r="F1053" t="s">
        <v>40</v>
      </c>
      <c r="G1053">
        <v>0.38333329999999999</v>
      </c>
      <c r="H1053" t="s">
        <v>71</v>
      </c>
      <c r="I1053">
        <v>468</v>
      </c>
      <c r="J1053">
        <v>715</v>
      </c>
      <c r="K1053">
        <v>0</v>
      </c>
      <c r="L1053">
        <v>0</v>
      </c>
      <c r="M1053">
        <v>0</v>
      </c>
      <c r="N1053">
        <v>0.6</v>
      </c>
      <c r="O1053">
        <v>0.8</v>
      </c>
      <c r="P1053">
        <v>1.05</v>
      </c>
      <c r="Q1053" t="s">
        <v>46</v>
      </c>
      <c r="R1053">
        <v>5</v>
      </c>
      <c r="S1053">
        <v>9</v>
      </c>
      <c r="T1053" t="s">
        <v>85</v>
      </c>
      <c r="U1053" t="s">
        <v>71</v>
      </c>
      <c r="V1053" t="s">
        <v>61</v>
      </c>
      <c r="W1053">
        <v>2019</v>
      </c>
      <c r="X1053" t="s">
        <v>37</v>
      </c>
      <c r="Y1053" t="s">
        <v>38</v>
      </c>
      <c r="Z1053">
        <v>24</v>
      </c>
      <c r="AA1053">
        <v>1</v>
      </c>
      <c r="AB1053">
        <v>208</v>
      </c>
      <c r="AC1053">
        <v>0</v>
      </c>
      <c r="AD1053">
        <v>0</v>
      </c>
      <c r="AE1053">
        <v>0</v>
      </c>
      <c r="AF1053" s="10" t="e">
        <f>VLOOKUP(AS1053,[1]Hoja3!$B$2:$AO$841,17,FALSE)</f>
        <v>#N/A</v>
      </c>
      <c r="AG1053" s="10" t="e">
        <f>VLOOKUP(AS1053,[1]Hoja3!$B$2:$AO$841,23,FALSE)</f>
        <v>#N/A</v>
      </c>
      <c r="AH1053" s="10" t="e">
        <f>VLOOKUP(AS1053,[1]Hoja3!$B$2:$AO$841,28,FALSE)</f>
        <v>#N/A</v>
      </c>
      <c r="AI1053" s="10" t="e">
        <f>VLOOKUP(AS1053,[1]Hoja3!$B$2:$AO$841,19,FALSE)</f>
        <v>#N/A</v>
      </c>
      <c r="AJ1053" s="10"/>
      <c r="AK1053">
        <f>IF(AE1053=AY1053,1,0)</f>
        <v>1</v>
      </c>
      <c r="AL1053" t="e">
        <f>IF(AB1053=AF1053,1,0)</f>
        <v>#N/A</v>
      </c>
      <c r="AM1053" t="e">
        <f>IF(AC1053=AG1053,1,0)</f>
        <v>#N/A</v>
      </c>
      <c r="AN1053" t="e">
        <f>IF(AD1053=AH1053,1,0)</f>
        <v>#N/A</v>
      </c>
      <c r="AO1053" t="e">
        <f>IF(H1053=AI1053,1,0)</f>
        <v>#N/A</v>
      </c>
      <c r="AQ1053" s="8">
        <f>COUNTIF($A$2:$A$1228,A1053)</f>
        <v>1</v>
      </c>
      <c r="AR1053" t="e">
        <f>VLOOKUP(A1053,[1]Hoja3!$C$2:$AO$841,39,FALSE)</f>
        <v>#N/A</v>
      </c>
      <c r="AS1053" t="str">
        <f>A1053 &amp; COUNTIF(A$2:A1053,A1053)</f>
        <v>0XLT2701031</v>
      </c>
      <c r="AT1053" s="10" t="e">
        <f>VLOOKUP(AS1053,[1]Hoja3!$B$2:$AO$841,38,FALSE)</f>
        <v>#N/A</v>
      </c>
      <c r="AU1053" s="9" t="e">
        <f>IF(AR1053&gt;AQ1053,1,0)</f>
        <v>#N/A</v>
      </c>
    </row>
    <row r="1054" spans="1:48" x14ac:dyDescent="0.25">
      <c r="A1054" t="s">
        <v>186</v>
      </c>
      <c r="B1054">
        <v>2019</v>
      </c>
      <c r="C1054" t="s">
        <v>37</v>
      </c>
      <c r="D1054" t="s">
        <v>38</v>
      </c>
      <c r="E1054">
        <v>24</v>
      </c>
      <c r="F1054" t="s">
        <v>40</v>
      </c>
      <c r="G1054">
        <v>3.233333</v>
      </c>
      <c r="H1054" t="s">
        <v>187</v>
      </c>
      <c r="I1054">
        <v>1116</v>
      </c>
      <c r="J1054">
        <v>2145</v>
      </c>
      <c r="K1054">
        <v>0.6</v>
      </c>
      <c r="L1054">
        <v>0.8</v>
      </c>
      <c r="M1054">
        <v>1.05</v>
      </c>
      <c r="N1054">
        <v>1.1000000000000001</v>
      </c>
      <c r="O1054">
        <v>1.1499999999999999</v>
      </c>
      <c r="P1054">
        <v>1.2</v>
      </c>
      <c r="Q1054" t="s">
        <v>46</v>
      </c>
      <c r="R1054">
        <v>4</v>
      </c>
      <c r="S1054">
        <v>6</v>
      </c>
      <c r="T1054" t="s">
        <v>47</v>
      </c>
      <c r="U1054" t="s">
        <v>48</v>
      </c>
      <c r="V1054" t="s">
        <v>42</v>
      </c>
      <c r="W1054">
        <v>2019</v>
      </c>
      <c r="X1054" t="s">
        <v>37</v>
      </c>
      <c r="Y1054" t="s">
        <v>38</v>
      </c>
      <c r="Z1054">
        <v>26</v>
      </c>
      <c r="AA1054">
        <v>0</v>
      </c>
      <c r="AB1054">
        <v>11</v>
      </c>
      <c r="AC1054">
        <v>1.05</v>
      </c>
      <c r="AD1054">
        <v>0.80833325</v>
      </c>
      <c r="AE1054">
        <v>2252.25</v>
      </c>
      <c r="AF1054" s="10">
        <f>VLOOKUP(AS1054,[1]Hoja3!$B$2:$AO$841,17,FALSE)</f>
        <v>26</v>
      </c>
      <c r="AG1054" s="10">
        <f>VLOOKUP(AS1054,[1]Hoja3!$B$2:$AO$841,23,FALSE)</f>
        <v>1.1000000000000001</v>
      </c>
      <c r="AH1054" s="10">
        <f>VLOOKUP(AS1054,[1]Hoja3!$B$2:$AO$841,28,FALSE)</f>
        <v>1.1333333333333333</v>
      </c>
      <c r="AI1054" s="10" t="str">
        <f>VLOOKUP(AS1054,[1]Hoja3!$B$2:$AO$841,19,FALSE)</f>
        <v>Xerox Color Press</v>
      </c>
      <c r="AJ1054" s="10">
        <f>VLOOKUP(AS1054,[1]Hoja3!$B$2:$AO$841,15,FALSE)</f>
        <v>0</v>
      </c>
      <c r="AK1054">
        <f>IF(AE1054=AY1054,1,0)</f>
        <v>0</v>
      </c>
      <c r="AL1054">
        <f>IF(AB1054=AF1054,1,0)</f>
        <v>0</v>
      </c>
      <c r="AM1054">
        <f>IF(AC1054=AG1054,1,0)</f>
        <v>0</v>
      </c>
      <c r="AN1054">
        <f>IF(AD1054=AH1054,1,0)</f>
        <v>0</v>
      </c>
      <c r="AO1054">
        <f>IF(H1054=AI1054,1,0)</f>
        <v>1</v>
      </c>
      <c r="AP1054">
        <f>IF(AJ1054=AA1054,1,0)</f>
        <v>1</v>
      </c>
      <c r="AQ1054" s="8">
        <f>COUNTIF($A$2:$A$1228,A1054)</f>
        <v>3</v>
      </c>
      <c r="AR1054">
        <f>VLOOKUP(A1054,[1]Hoja3!$C$2:$AO$841,39,FALSE)</f>
        <v>2</v>
      </c>
      <c r="AS1054" t="str">
        <f>A1054 &amp; COUNTIF(A$2:A1054,A1054)</f>
        <v>0WXP0084162</v>
      </c>
      <c r="AT1054" s="10">
        <f>VLOOKUP(AS1054,[1]Hoja3!$B$2:$AO$841,38,FALSE)</f>
        <v>2359.5</v>
      </c>
      <c r="AU1054" s="9">
        <f>IF(AR1054&gt;AQ1054,1,0)</f>
        <v>0</v>
      </c>
      <c r="AV1054">
        <f>IF(P1054="NA",2,IF(OR(F1054="INSTALACION NUEVA",F1054="Mantenimiento preventivo"),3,IF(AND(AB1054&lt;AF1054,AK1054&lt;&gt;1),4,IF(AT1054&gt;AE1054,1,0))))</f>
        <v>4</v>
      </c>
    </row>
    <row r="1055" spans="1:48" x14ac:dyDescent="0.25">
      <c r="A1055" t="s">
        <v>158</v>
      </c>
      <c r="B1055">
        <v>2019</v>
      </c>
      <c r="C1055" t="s">
        <v>37</v>
      </c>
      <c r="D1055" t="s">
        <v>38</v>
      </c>
      <c r="E1055">
        <v>24</v>
      </c>
      <c r="F1055" t="s">
        <v>40</v>
      </c>
      <c r="G1055">
        <v>3.7</v>
      </c>
      <c r="H1055" t="s">
        <v>54</v>
      </c>
      <c r="I1055">
        <v>803</v>
      </c>
      <c r="J1055">
        <v>1573</v>
      </c>
      <c r="K1055">
        <v>0.2</v>
      </c>
      <c r="L1055">
        <v>0.6</v>
      </c>
      <c r="M1055">
        <v>0.8</v>
      </c>
      <c r="N1055">
        <v>1.05</v>
      </c>
      <c r="O1055">
        <v>1.1000000000000001</v>
      </c>
      <c r="P1055">
        <v>1.1499999999999999</v>
      </c>
      <c r="Q1055" t="s">
        <v>46</v>
      </c>
      <c r="R1055">
        <v>4</v>
      </c>
      <c r="S1055">
        <v>6</v>
      </c>
      <c r="T1055" t="s">
        <v>47</v>
      </c>
      <c r="U1055" t="s">
        <v>48</v>
      </c>
      <c r="V1055" t="s">
        <v>42</v>
      </c>
      <c r="W1055">
        <v>2019</v>
      </c>
      <c r="X1055" t="s">
        <v>37</v>
      </c>
      <c r="Y1055" t="s">
        <v>38</v>
      </c>
      <c r="Z1055">
        <v>24</v>
      </c>
      <c r="AA1055">
        <v>0</v>
      </c>
      <c r="AB1055">
        <v>21</v>
      </c>
      <c r="AC1055">
        <v>1.05</v>
      </c>
      <c r="AD1055">
        <v>0.92500000000000004</v>
      </c>
      <c r="AE1055">
        <v>1651.65</v>
      </c>
      <c r="AF1055" s="10">
        <f>VLOOKUP(AS1055,[1]Hoja3!$B$2:$AO$841,17,FALSE)</f>
        <v>22</v>
      </c>
      <c r="AG1055" s="10">
        <f>VLOOKUP(AS1055,[1]Hoja3!$B$2:$AO$841,23,FALSE)</f>
        <v>1.05</v>
      </c>
      <c r="AH1055" s="10">
        <f>VLOOKUP(AS1055,[1]Hoja3!$B$2:$AO$841,28,FALSE)</f>
        <v>1.0125</v>
      </c>
      <c r="AI1055" s="10" t="str">
        <f>VLOOKUP(AS1055,[1]Hoja3!$B$2:$AO$841,19,FALSE)</f>
        <v>Entry Production Color Low/Mid</v>
      </c>
      <c r="AJ1055" s="10">
        <f>VLOOKUP(AS1055,[1]Hoja3!$B$2:$AO$841,15,FALSE)</f>
        <v>0</v>
      </c>
      <c r="AK1055">
        <f>IF(AE1055=AY1055,1,0)</f>
        <v>0</v>
      </c>
      <c r="AL1055">
        <f>IF(AB1055=AF1055,1,0)</f>
        <v>0</v>
      </c>
      <c r="AM1055">
        <f>IF(AC1055=AG1055,1,0)</f>
        <v>1</v>
      </c>
      <c r="AN1055">
        <f>IF(AD1055=AH1055,1,0)</f>
        <v>0</v>
      </c>
      <c r="AO1055">
        <f>IF(H1055=AI1055,1,0)</f>
        <v>1</v>
      </c>
      <c r="AP1055">
        <f>IF(AJ1055=AA1055,1,0)</f>
        <v>1</v>
      </c>
      <c r="AQ1055" s="8">
        <f>COUNTIF($A$2:$A$1228,A1055)</f>
        <v>2</v>
      </c>
      <c r="AR1055">
        <f>VLOOKUP(A1055,[1]Hoja3!$C$2:$AO$841,39,FALSE)</f>
        <v>2</v>
      </c>
      <c r="AS1055" t="str">
        <f>A1055 &amp; COUNTIF(A$2:A1055,A1055)</f>
        <v>0B2R0910162</v>
      </c>
      <c r="AT1055" s="10">
        <f>VLOOKUP(AS1055,[1]Hoja3!$B$2:$AO$841,38,FALSE)</f>
        <v>1651.6500000000003</v>
      </c>
      <c r="AU1055" s="9">
        <f>IF(AR1055&gt;AQ1055,1,0)</f>
        <v>0</v>
      </c>
      <c r="AV1055">
        <f>IF(P1055="NA",2,IF(OR(F1055="INSTALACION NUEVA",F1055="Mantenimiento preventivo"),3,IF(AND(AB1055&lt;AF1055,AK1055&lt;&gt;1),4,IF(AT1055&gt;AE1055,1,0))))</f>
        <v>4</v>
      </c>
    </row>
    <row r="1056" spans="1:48" x14ac:dyDescent="0.25">
      <c r="A1056" t="s">
        <v>129</v>
      </c>
      <c r="B1056">
        <v>2019</v>
      </c>
      <c r="C1056" t="s">
        <v>37</v>
      </c>
      <c r="D1056" t="s">
        <v>38</v>
      </c>
      <c r="E1056">
        <v>24</v>
      </c>
      <c r="F1056" t="s">
        <v>40</v>
      </c>
      <c r="G1056">
        <v>1.25</v>
      </c>
      <c r="H1056" t="s">
        <v>58</v>
      </c>
      <c r="I1056">
        <v>655</v>
      </c>
      <c r="J1056">
        <v>1365</v>
      </c>
      <c r="K1056">
        <v>0</v>
      </c>
      <c r="L1056">
        <v>0</v>
      </c>
      <c r="M1056">
        <v>0.6</v>
      </c>
      <c r="N1056">
        <v>0.8</v>
      </c>
      <c r="O1056">
        <v>1.05</v>
      </c>
      <c r="P1056">
        <v>1.1000000000000001</v>
      </c>
      <c r="Q1056" t="s">
        <v>46</v>
      </c>
      <c r="R1056">
        <v>5</v>
      </c>
      <c r="S1056">
        <v>9</v>
      </c>
      <c r="T1056" t="s">
        <v>47</v>
      </c>
      <c r="U1056" t="s">
        <v>58</v>
      </c>
      <c r="V1056" t="s">
        <v>130</v>
      </c>
      <c r="W1056">
        <v>2019</v>
      </c>
      <c r="X1056" t="s">
        <v>37</v>
      </c>
      <c r="Y1056" t="s">
        <v>38</v>
      </c>
      <c r="Z1056">
        <v>24</v>
      </c>
      <c r="AA1056">
        <v>0</v>
      </c>
      <c r="AB1056">
        <v>21</v>
      </c>
      <c r="AC1056">
        <v>0.8</v>
      </c>
      <c r="AD1056">
        <v>0.25</v>
      </c>
      <c r="AE1056">
        <v>1092</v>
      </c>
      <c r="AF1056" s="10">
        <f>VLOOKUP(AS1056,[1]Hoja3!$B$2:$AO$841,17,FALSE)</f>
        <v>21</v>
      </c>
      <c r="AG1056" s="10">
        <f>VLOOKUP(AS1056,[1]Hoja3!$B$2:$AO$841,23,FALSE)</f>
        <v>0.8</v>
      </c>
      <c r="AH1056" s="10">
        <f>VLOOKUP(AS1056,[1]Hoja3!$B$2:$AO$841,28,FALSE)</f>
        <v>0.28199999999999997</v>
      </c>
      <c r="AI1056" s="10" t="str">
        <f>VLOOKUP(AS1056,[1]Hoja3!$B$2:$AO$841,19,FALSE)</f>
        <v>Departmental Digital</v>
      </c>
      <c r="AJ1056" s="10">
        <f>VLOOKUP(AS1056,[1]Hoja3!$B$2:$AO$841,15,FALSE)</f>
        <v>0</v>
      </c>
      <c r="AK1056">
        <f>IF(AE1056=AY1056,1,0)</f>
        <v>0</v>
      </c>
      <c r="AL1056">
        <f>IF(AB1056=AF1056,1,0)</f>
        <v>1</v>
      </c>
      <c r="AM1056">
        <f>IF(AC1056=AG1056,1,0)</f>
        <v>1</v>
      </c>
      <c r="AN1056">
        <f>IF(AD1056=AH1056,1,0)</f>
        <v>0</v>
      </c>
      <c r="AO1056">
        <f>IF(H1056=AI1056,1,0)</f>
        <v>1</v>
      </c>
      <c r="AP1056">
        <f>IF(AJ1056=AA1056,1,0)</f>
        <v>1</v>
      </c>
      <c r="AQ1056" s="8">
        <f>COUNTIF($A$2:$A$1228,A1056)</f>
        <v>4</v>
      </c>
      <c r="AR1056">
        <f>VLOOKUP(A1056,[1]Hoja3!$C$2:$AO$841,39,FALSE)</f>
        <v>4</v>
      </c>
      <c r="AS1056" t="str">
        <f>A1056 &amp; COUNTIF(A$2:A1056,A1056)</f>
        <v>0EX92861233</v>
      </c>
      <c r="AT1056" s="10">
        <f>VLOOKUP(AS1056,[1]Hoja3!$B$2:$AO$841,38,FALSE)</f>
        <v>1092</v>
      </c>
      <c r="AU1056" s="9">
        <f>IF(AR1056&gt;AQ1056,1,0)</f>
        <v>0</v>
      </c>
      <c r="AV1056">
        <f>IF(P1056="NA",2,IF(OR(F1056="INSTALACION NUEVA",F1056="Mantenimiento preventivo"),3,IF(AND(AB1056&lt;AF1056,AK1056&lt;&gt;1),4,IF(AT1056&gt;AE1056,1,0))))</f>
        <v>0</v>
      </c>
    </row>
    <row r="1057" spans="1:48" x14ac:dyDescent="0.25">
      <c r="A1057" t="s">
        <v>597</v>
      </c>
      <c r="B1057">
        <v>2019</v>
      </c>
      <c r="C1057" t="s">
        <v>37</v>
      </c>
      <c r="D1057" t="s">
        <v>38</v>
      </c>
      <c r="E1057">
        <v>24</v>
      </c>
      <c r="F1057" t="s">
        <v>40</v>
      </c>
      <c r="G1057">
        <v>0.1833333</v>
      </c>
      <c r="H1057" t="s">
        <v>116</v>
      </c>
      <c r="I1057">
        <v>655</v>
      </c>
      <c r="J1057">
        <v>1365</v>
      </c>
      <c r="K1057">
        <v>0</v>
      </c>
      <c r="L1057">
        <v>0</v>
      </c>
      <c r="M1057">
        <v>0.6</v>
      </c>
      <c r="N1057">
        <v>0.8</v>
      </c>
      <c r="O1057">
        <v>1.05</v>
      </c>
      <c r="P1057">
        <v>1.1000000000000001</v>
      </c>
      <c r="Q1057" t="s">
        <v>46</v>
      </c>
      <c r="R1057">
        <v>5</v>
      </c>
      <c r="S1057">
        <v>9</v>
      </c>
      <c r="T1057" t="s">
        <v>47</v>
      </c>
      <c r="U1057" t="s">
        <v>58</v>
      </c>
      <c r="V1057" t="s">
        <v>130</v>
      </c>
      <c r="W1057">
        <v>2019</v>
      </c>
      <c r="X1057" t="s">
        <v>37</v>
      </c>
      <c r="Y1057" t="s">
        <v>38</v>
      </c>
      <c r="Z1057">
        <v>24</v>
      </c>
      <c r="AA1057">
        <v>0</v>
      </c>
      <c r="AB1057">
        <v>29</v>
      </c>
      <c r="AC1057">
        <v>0.8</v>
      </c>
      <c r="AD1057">
        <v>3.6666659999999997E-2</v>
      </c>
      <c r="AE1057">
        <v>1092</v>
      </c>
      <c r="AF1057" s="10">
        <f>VLOOKUP(AS1057,[1]Hoja3!$B$2:$AO$841,17,FALSE)</f>
        <v>29</v>
      </c>
      <c r="AG1057" s="10">
        <f>VLOOKUP(AS1057,[1]Hoja3!$B$2:$AO$841,23,FALSE)</f>
        <v>0.8</v>
      </c>
      <c r="AH1057" s="10">
        <f>VLOOKUP(AS1057,[1]Hoja3!$B$2:$AO$841,28,FALSE)</f>
        <v>0.06</v>
      </c>
      <c r="AI1057" s="10" t="str">
        <f>VLOOKUP(AS1057,[1]Hoja3!$B$2:$AO$841,19,FALSE)</f>
        <v>Office Digital</v>
      </c>
      <c r="AJ1057" s="10">
        <f>VLOOKUP(AS1057,[1]Hoja3!$B$2:$AO$841,15,FALSE)</f>
        <v>0</v>
      </c>
      <c r="AK1057">
        <f>IF(AE1057=AY1057,1,0)</f>
        <v>0</v>
      </c>
      <c r="AL1057">
        <f>IF(AB1057=AF1057,1,0)</f>
        <v>1</v>
      </c>
      <c r="AM1057">
        <f>IF(AC1057=AG1057,1,0)</f>
        <v>1</v>
      </c>
      <c r="AN1057">
        <f>IF(AD1057=AH1057,1,0)</f>
        <v>0</v>
      </c>
      <c r="AO1057">
        <f>IF(H1057=AI1057,1,0)</f>
        <v>1</v>
      </c>
      <c r="AP1057">
        <f>IF(AJ1057=AA1057,1,0)</f>
        <v>1</v>
      </c>
      <c r="AQ1057" s="8">
        <f>COUNTIF($A$2:$A$1228,A1057)</f>
        <v>1</v>
      </c>
      <c r="AR1057">
        <f>VLOOKUP(A1057,[1]Hoja3!$C$2:$AO$841,39,FALSE)</f>
        <v>1</v>
      </c>
      <c r="AS1057" t="str">
        <f>A1057 &amp; COUNTIF(A$2:A1057,A1057)</f>
        <v>0X767082021</v>
      </c>
      <c r="AT1057" s="10">
        <f>VLOOKUP(AS1057,[1]Hoja3!$B$2:$AO$841,38,FALSE)</f>
        <v>1092</v>
      </c>
      <c r="AU1057" s="9">
        <f>IF(AR1057&gt;AQ1057,1,0)</f>
        <v>0</v>
      </c>
      <c r="AV1057">
        <f>IF(P1057="NA",2,IF(OR(F1057="INSTALACION NUEVA",F1057="Mantenimiento preventivo"),3,IF(AND(AB1057&lt;AF1057,AK1057&lt;&gt;1),4,IF(AT1057&gt;AE1057,1,0))))</f>
        <v>0</v>
      </c>
    </row>
    <row r="1058" spans="1:48" x14ac:dyDescent="0.25">
      <c r="A1058" t="s">
        <v>593</v>
      </c>
      <c r="B1058">
        <v>2019</v>
      </c>
      <c r="C1058" t="s">
        <v>37</v>
      </c>
      <c r="D1058" t="s">
        <v>38</v>
      </c>
      <c r="E1058">
        <v>24</v>
      </c>
      <c r="F1058" t="s">
        <v>40</v>
      </c>
      <c r="G1058">
        <v>4.516667</v>
      </c>
      <c r="H1058" t="s">
        <v>58</v>
      </c>
      <c r="I1058">
        <v>655</v>
      </c>
      <c r="J1058">
        <v>1365</v>
      </c>
      <c r="K1058">
        <v>0</v>
      </c>
      <c r="L1058">
        <v>0</v>
      </c>
      <c r="M1058">
        <v>0.6</v>
      </c>
      <c r="N1058">
        <v>0.8</v>
      </c>
      <c r="O1058">
        <v>1.05</v>
      </c>
      <c r="P1058">
        <v>1.1000000000000001</v>
      </c>
      <c r="Q1058" t="s">
        <v>46</v>
      </c>
      <c r="R1058">
        <v>5</v>
      </c>
      <c r="S1058">
        <v>9</v>
      </c>
      <c r="T1058" t="s">
        <v>47</v>
      </c>
      <c r="U1058" t="s">
        <v>58</v>
      </c>
      <c r="V1058" t="s">
        <v>80</v>
      </c>
      <c r="W1058">
        <v>2019</v>
      </c>
      <c r="X1058" t="s">
        <v>37</v>
      </c>
      <c r="Y1058" t="s">
        <v>38</v>
      </c>
      <c r="Z1058">
        <v>24</v>
      </c>
      <c r="AA1058">
        <v>0</v>
      </c>
      <c r="AB1058">
        <v>49</v>
      </c>
      <c r="AC1058">
        <v>1.05</v>
      </c>
      <c r="AD1058">
        <v>0.90333339999999995</v>
      </c>
      <c r="AE1058">
        <v>1433.25</v>
      </c>
      <c r="AF1058" s="10">
        <f>VLOOKUP(AS1058,[1]Hoja3!$B$2:$AO$841,17,FALSE)</f>
        <v>49</v>
      </c>
      <c r="AG1058" s="10">
        <f>VLOOKUP(AS1058,[1]Hoja3!$B$2:$AO$841,23,FALSE)</f>
        <v>1.05</v>
      </c>
      <c r="AH1058" s="10">
        <f>VLOOKUP(AS1058,[1]Hoja3!$B$2:$AO$841,28,FALSE)</f>
        <v>0.63600000000000001</v>
      </c>
      <c r="AI1058" s="10" t="str">
        <f>VLOOKUP(AS1058,[1]Hoja3!$B$2:$AO$841,19,FALSE)</f>
        <v>Departmental Digital</v>
      </c>
      <c r="AJ1058" s="10">
        <f>VLOOKUP(AS1058,[1]Hoja3!$B$2:$AO$841,15,FALSE)</f>
        <v>0</v>
      </c>
      <c r="AK1058">
        <f>IF(AE1058=AY1058,1,0)</f>
        <v>0</v>
      </c>
      <c r="AL1058">
        <f>IF(AB1058=AF1058,1,0)</f>
        <v>1</v>
      </c>
      <c r="AM1058">
        <f>IF(AC1058=AG1058,1,0)</f>
        <v>1</v>
      </c>
      <c r="AN1058">
        <f>IF(AD1058=AH1058,1,0)</f>
        <v>0</v>
      </c>
      <c r="AO1058">
        <f>IF(H1058=AI1058,1,0)</f>
        <v>1</v>
      </c>
      <c r="AP1058">
        <f>IF(AJ1058=AA1058,1,0)</f>
        <v>1</v>
      </c>
      <c r="AQ1058" s="8">
        <f>COUNTIF($A$2:$A$1228,A1058)</f>
        <v>1</v>
      </c>
      <c r="AR1058">
        <f>VLOOKUP(A1058,[1]Hoja3!$C$2:$AO$841,39,FALSE)</f>
        <v>1</v>
      </c>
      <c r="AS1058" t="str">
        <f>A1058 &amp; COUNTIF(A$2:A1058,A1058)</f>
        <v>0EX92831181</v>
      </c>
      <c r="AT1058" s="10">
        <f>VLOOKUP(AS1058,[1]Hoja3!$B$2:$AO$841,38,FALSE)</f>
        <v>1433.25</v>
      </c>
      <c r="AU1058" s="9">
        <f>IF(AR1058&gt;AQ1058,1,0)</f>
        <v>0</v>
      </c>
      <c r="AV1058">
        <f>IF(P1058="NA",2,IF(OR(F1058="INSTALACION NUEVA",F1058="Mantenimiento preventivo"),3,IF(AND(AB1058&lt;AF1058,AK1058&lt;&gt;1),4,IF(AT1058&gt;AE1058,1,0))))</f>
        <v>0</v>
      </c>
    </row>
    <row r="1059" spans="1:48" x14ac:dyDescent="0.25">
      <c r="A1059" t="s">
        <v>535</v>
      </c>
      <c r="B1059">
        <v>2019</v>
      </c>
      <c r="C1059" t="s">
        <v>37</v>
      </c>
      <c r="D1059" t="s">
        <v>38</v>
      </c>
      <c r="E1059">
        <v>24</v>
      </c>
      <c r="F1059" t="s">
        <v>40</v>
      </c>
      <c r="G1059">
        <v>1.75</v>
      </c>
      <c r="H1059" t="s">
        <v>91</v>
      </c>
      <c r="I1059">
        <v>803</v>
      </c>
      <c r="J1059">
        <v>1573</v>
      </c>
      <c r="K1059">
        <v>0.2</v>
      </c>
      <c r="L1059">
        <v>0.6</v>
      </c>
      <c r="M1059">
        <v>0.8</v>
      </c>
      <c r="N1059">
        <v>1.05</v>
      </c>
      <c r="O1059">
        <v>1.1000000000000001</v>
      </c>
      <c r="P1059">
        <v>1.1499999999999999</v>
      </c>
      <c r="Q1059" t="s">
        <v>46</v>
      </c>
      <c r="R1059">
        <v>4</v>
      </c>
      <c r="S1059">
        <v>6</v>
      </c>
      <c r="T1059" t="s">
        <v>47</v>
      </c>
      <c r="U1059" t="s">
        <v>91</v>
      </c>
      <c r="V1059" t="s">
        <v>80</v>
      </c>
      <c r="W1059">
        <v>2019</v>
      </c>
      <c r="X1059" t="s">
        <v>37</v>
      </c>
      <c r="Y1059" t="s">
        <v>38</v>
      </c>
      <c r="Z1059">
        <v>24</v>
      </c>
      <c r="AA1059">
        <v>0</v>
      </c>
      <c r="AB1059">
        <v>6</v>
      </c>
      <c r="AC1059">
        <v>0.6</v>
      </c>
      <c r="AD1059">
        <v>0.4375</v>
      </c>
      <c r="AE1059">
        <v>943.8</v>
      </c>
      <c r="AF1059" s="10">
        <f>VLOOKUP(AS1059,[1]Hoja3!$B$2:$AO$841,17,FALSE)</f>
        <v>6</v>
      </c>
      <c r="AG1059" s="10">
        <f>VLOOKUP(AS1059,[1]Hoja3!$B$2:$AO$841,23,FALSE)</f>
        <v>0.6</v>
      </c>
      <c r="AH1059" s="10">
        <f>VLOOKUP(AS1059,[1]Hoja3!$B$2:$AO$841,28,FALSE)</f>
        <v>0.53749999999999998</v>
      </c>
      <c r="AI1059" s="10" t="str">
        <f>VLOOKUP(AS1059,[1]Hoja3!$B$2:$AO$841,19,FALSE)</f>
        <v>WF Mono Systems and Legacy Color</v>
      </c>
      <c r="AJ1059" s="10">
        <f>VLOOKUP(AS1059,[1]Hoja3!$B$2:$AO$841,15,FALSE)</f>
        <v>0</v>
      </c>
      <c r="AK1059">
        <f>IF(AE1059=AY1059,1,0)</f>
        <v>0</v>
      </c>
      <c r="AL1059">
        <f>IF(AB1059=AF1059,1,0)</f>
        <v>1</v>
      </c>
      <c r="AM1059">
        <f>IF(AC1059=AG1059,1,0)</f>
        <v>1</v>
      </c>
      <c r="AN1059">
        <f>IF(AD1059=AH1059,1,0)</f>
        <v>0</v>
      </c>
      <c r="AO1059">
        <f>IF(H1059=AI1059,1,0)</f>
        <v>1</v>
      </c>
      <c r="AP1059">
        <f>IF(AJ1059=AA1059,1,0)</f>
        <v>1</v>
      </c>
      <c r="AQ1059" s="8">
        <f>COUNTIF($A$2:$A$1228,A1059)</f>
        <v>2</v>
      </c>
      <c r="AR1059">
        <f>VLOOKUP(A1059,[1]Hoja3!$C$2:$AO$841,39,FALSE)</f>
        <v>2</v>
      </c>
      <c r="AS1059" t="str">
        <f>A1059 &amp; COUNTIF(A$2:A1059,A1059)</f>
        <v>0A1H0205912</v>
      </c>
      <c r="AT1059" s="10">
        <f>VLOOKUP(AS1059,[1]Hoja3!$B$2:$AO$841,38,FALSE)</f>
        <v>943.80000000000007</v>
      </c>
      <c r="AU1059" s="9">
        <f>IF(AR1059&gt;AQ1059,1,0)</f>
        <v>0</v>
      </c>
      <c r="AV1059">
        <f>IF(P1059="NA",2,IF(OR(F1059="INSTALACION NUEVA",F1059="Mantenimiento preventivo"),3,IF(AND(AB1059&lt;AF1059,AK1059&lt;&gt;1),4,IF(AT1059&gt;AE1059,1,0))))</f>
        <v>0</v>
      </c>
    </row>
    <row r="1060" spans="1:48" x14ac:dyDescent="0.25">
      <c r="A1060" t="s">
        <v>594</v>
      </c>
      <c r="B1060">
        <v>2019</v>
      </c>
      <c r="C1060" t="s">
        <v>37</v>
      </c>
      <c r="D1060" t="s">
        <v>38</v>
      </c>
      <c r="E1060">
        <v>24</v>
      </c>
      <c r="F1060" t="s">
        <v>40</v>
      </c>
      <c r="G1060">
        <v>3.6333329999999999</v>
      </c>
      <c r="H1060" t="s">
        <v>58</v>
      </c>
      <c r="I1060">
        <v>655</v>
      </c>
      <c r="J1060">
        <v>1365</v>
      </c>
      <c r="K1060">
        <v>0</v>
      </c>
      <c r="L1060">
        <v>0</v>
      </c>
      <c r="M1060">
        <v>0.6</v>
      </c>
      <c r="N1060">
        <v>0.8</v>
      </c>
      <c r="O1060">
        <v>1.05</v>
      </c>
      <c r="P1060">
        <v>1.1000000000000001</v>
      </c>
      <c r="Q1060" t="s">
        <v>46</v>
      </c>
      <c r="R1060">
        <v>5</v>
      </c>
      <c r="S1060">
        <v>9</v>
      </c>
      <c r="T1060" t="s">
        <v>85</v>
      </c>
      <c r="U1060" t="s">
        <v>58</v>
      </c>
      <c r="V1060" t="s">
        <v>42</v>
      </c>
      <c r="W1060">
        <v>2019</v>
      </c>
      <c r="X1060" t="s">
        <v>37</v>
      </c>
      <c r="Y1060" t="s">
        <v>38</v>
      </c>
      <c r="Z1060">
        <v>24</v>
      </c>
      <c r="AA1060">
        <v>0</v>
      </c>
      <c r="AB1060">
        <v>203</v>
      </c>
      <c r="AC1060">
        <v>1.1000000000000001</v>
      </c>
      <c r="AD1060">
        <v>0.40370366666666702</v>
      </c>
      <c r="AE1060">
        <v>1501.5</v>
      </c>
      <c r="AF1060" s="10" t="str">
        <f>VLOOKUP(AS1060,[1]Hoja3!$B$2:$AO$841,17,FALSE)</f>
        <v xml:space="preserve">  </v>
      </c>
      <c r="AG1060" s="10">
        <f>VLOOKUP(AS1060,[1]Hoja3!$B$2:$AO$841,23,FALSE)</f>
        <v>1</v>
      </c>
      <c r="AH1060" s="10">
        <f>VLOOKUP(AS1060,[1]Hoja3!$B$2:$AO$841,28,FALSE)</f>
        <v>1</v>
      </c>
      <c r="AI1060" s="10" t="str">
        <f>VLOOKUP(AS1060,[1]Hoja3!$B$2:$AO$841,19,FALSE)</f>
        <v>Departmental Digital</v>
      </c>
      <c r="AJ1060" s="10">
        <f>VLOOKUP(AS1060,[1]Hoja3!$B$2:$AO$841,15,FALSE)</f>
        <v>0</v>
      </c>
      <c r="AK1060">
        <f>IF(AE1060=AY1060,1,0)</f>
        <v>0</v>
      </c>
      <c r="AL1060">
        <f>IF(AB1060=AF1060,1,0)</f>
        <v>0</v>
      </c>
      <c r="AM1060">
        <f>IF(AC1060=AG1060,1,0)</f>
        <v>0</v>
      </c>
      <c r="AN1060">
        <f>IF(AD1060=AH1060,1,0)</f>
        <v>0</v>
      </c>
      <c r="AO1060">
        <f>IF(H1060=AI1060,1,0)</f>
        <v>1</v>
      </c>
      <c r="AP1060">
        <f>IF(AJ1060=AA1060,1,0)</f>
        <v>1</v>
      </c>
      <c r="AQ1060" s="8">
        <f>COUNTIF($A$2:$A$1228,A1060)</f>
        <v>1</v>
      </c>
      <c r="AR1060">
        <f>VLOOKUP(A1060,[1]Hoja3!$C$2:$AO$841,39,FALSE)</f>
        <v>1</v>
      </c>
      <c r="AS1060" t="str">
        <f>A1060 &amp; COUNTIF(A$2:A1060,A1060)</f>
        <v>0X767039021</v>
      </c>
      <c r="AT1060" s="10">
        <f>VLOOKUP(AS1060,[1]Hoja3!$B$2:$AO$841,38,FALSE)</f>
        <v>1365</v>
      </c>
      <c r="AU1060" s="9">
        <f>IF(AR1060&gt;AQ1060,1,0)</f>
        <v>0</v>
      </c>
      <c r="AV1060">
        <f>IF(P1060="NA",2,IF(OR(F1060="INSTALACION NUEVA",F1060="Mantenimiento preventivo"),3,IF(AND(AB1060&lt;AF1060,AK1060&lt;&gt;1),4,IF(AT1060&gt;AE1060,1,0))))</f>
        <v>4</v>
      </c>
    </row>
    <row r="1061" spans="1:48" x14ac:dyDescent="0.25">
      <c r="A1061" t="s">
        <v>321</v>
      </c>
      <c r="B1061">
        <v>2019</v>
      </c>
      <c r="C1061" t="s">
        <v>37</v>
      </c>
      <c r="D1061" t="s">
        <v>38</v>
      </c>
      <c r="E1061">
        <v>24</v>
      </c>
      <c r="F1061" t="s">
        <v>40</v>
      </c>
      <c r="G1061">
        <v>0.38333329999999999</v>
      </c>
      <c r="H1061" t="s">
        <v>58</v>
      </c>
      <c r="I1061">
        <v>655</v>
      </c>
      <c r="J1061">
        <v>1365</v>
      </c>
      <c r="K1061">
        <v>0</v>
      </c>
      <c r="L1061">
        <v>0</v>
      </c>
      <c r="M1061">
        <v>0.6</v>
      </c>
      <c r="N1061">
        <v>0.8</v>
      </c>
      <c r="O1061">
        <v>1.05</v>
      </c>
      <c r="P1061">
        <v>1.1000000000000001</v>
      </c>
      <c r="Q1061" t="s">
        <v>46</v>
      </c>
      <c r="R1061">
        <v>5</v>
      </c>
      <c r="S1061">
        <v>9</v>
      </c>
      <c r="T1061" t="s">
        <v>47</v>
      </c>
      <c r="U1061" t="s">
        <v>45</v>
      </c>
      <c r="V1061" t="s">
        <v>55</v>
      </c>
      <c r="W1061">
        <v>2019</v>
      </c>
      <c r="X1061" t="s">
        <v>37</v>
      </c>
      <c r="Y1061" t="s">
        <v>38</v>
      </c>
      <c r="Z1061">
        <v>24</v>
      </c>
      <c r="AA1061">
        <v>0</v>
      </c>
      <c r="AB1061">
        <v>16</v>
      </c>
      <c r="AC1061">
        <v>0.8</v>
      </c>
      <c r="AD1061">
        <v>7.6666659999999998E-2</v>
      </c>
      <c r="AE1061">
        <v>1092</v>
      </c>
      <c r="AF1061" s="10">
        <f>VLOOKUP(AS1061,[1]Hoja3!$B$2:$AO$841,17,FALSE)</f>
        <v>16</v>
      </c>
      <c r="AG1061" s="10">
        <f>VLOOKUP(AS1061,[1]Hoja3!$B$2:$AO$841,23,FALSE)</f>
        <v>0.8</v>
      </c>
      <c r="AH1061" s="10">
        <f>VLOOKUP(AS1061,[1]Hoja3!$B$2:$AO$841,28,FALSE)</f>
        <v>0.41600000000000004</v>
      </c>
      <c r="AI1061" s="10" t="str">
        <f>VLOOKUP(AS1061,[1]Hoja3!$B$2:$AO$841,19,FALSE)</f>
        <v>Departmental Digital</v>
      </c>
      <c r="AJ1061" s="10">
        <f>VLOOKUP(AS1061,[1]Hoja3!$B$2:$AO$841,15,FALSE)</f>
        <v>0</v>
      </c>
      <c r="AK1061">
        <f>IF(AE1061=AY1061,1,0)</f>
        <v>0</v>
      </c>
      <c r="AL1061">
        <f>IF(AB1061=AF1061,1,0)</f>
        <v>1</v>
      </c>
      <c r="AM1061">
        <f>IF(AC1061=AG1061,1,0)</f>
        <v>1</v>
      </c>
      <c r="AN1061">
        <f>IF(AD1061=AH1061,1,0)</f>
        <v>0</v>
      </c>
      <c r="AO1061">
        <f>IF(H1061=AI1061,1,0)</f>
        <v>1</v>
      </c>
      <c r="AP1061">
        <f>IF(AJ1061=AA1061,1,0)</f>
        <v>1</v>
      </c>
      <c r="AQ1061" s="8">
        <f>COUNTIF($A$2:$A$1228,A1061)</f>
        <v>2</v>
      </c>
      <c r="AR1061">
        <f>VLOOKUP(A1061,[1]Hoja3!$C$2:$AO$841,39,FALSE)</f>
        <v>2</v>
      </c>
      <c r="AS1061" t="str">
        <f>A1061 &amp; COUNTIF(A$2:A1061,A1061)</f>
        <v>03AG8799622</v>
      </c>
      <c r="AT1061" s="10">
        <f>VLOOKUP(AS1061,[1]Hoja3!$B$2:$AO$841,38,FALSE)</f>
        <v>1092</v>
      </c>
      <c r="AU1061" s="9">
        <f>IF(AR1061&gt;AQ1061,1,0)</f>
        <v>0</v>
      </c>
      <c r="AV1061">
        <f>IF(P1061="NA",2,IF(OR(F1061="INSTALACION NUEVA",F1061="Mantenimiento preventivo"),3,IF(AND(AB1061&lt;AF1061,AK1061&lt;&gt;1),4,IF(AT1061&gt;AE1061,1,0))))</f>
        <v>0</v>
      </c>
    </row>
    <row r="1062" spans="1:48" x14ac:dyDescent="0.25">
      <c r="A1062" t="s">
        <v>970</v>
      </c>
      <c r="B1062">
        <v>2019</v>
      </c>
      <c r="C1062" t="s">
        <v>37</v>
      </c>
      <c r="D1062" t="s">
        <v>38</v>
      </c>
      <c r="E1062">
        <v>24</v>
      </c>
      <c r="F1062" t="s">
        <v>40</v>
      </c>
      <c r="G1062">
        <v>0.46666669999999999</v>
      </c>
      <c r="H1062" t="s">
        <v>34</v>
      </c>
      <c r="I1062">
        <v>468</v>
      </c>
      <c r="J1062">
        <v>715</v>
      </c>
      <c r="K1062">
        <v>0</v>
      </c>
      <c r="L1062">
        <v>0</v>
      </c>
      <c r="M1062">
        <v>0</v>
      </c>
      <c r="N1062">
        <v>0.6</v>
      </c>
      <c r="O1062">
        <v>0.8</v>
      </c>
      <c r="P1062">
        <v>1.05</v>
      </c>
      <c r="Q1062" t="s">
        <v>46</v>
      </c>
      <c r="R1062">
        <v>5</v>
      </c>
      <c r="S1062">
        <v>9</v>
      </c>
      <c r="T1062" t="s">
        <v>47</v>
      </c>
      <c r="U1062" t="s">
        <v>34</v>
      </c>
      <c r="V1062" t="s">
        <v>73</v>
      </c>
      <c r="W1062">
        <v>2019</v>
      </c>
      <c r="X1062" t="s">
        <v>37</v>
      </c>
      <c r="Y1062" t="s">
        <v>38</v>
      </c>
      <c r="Z1062">
        <v>24</v>
      </c>
      <c r="AA1062">
        <v>0</v>
      </c>
      <c r="AB1062">
        <v>41</v>
      </c>
      <c r="AC1062">
        <v>0.8</v>
      </c>
      <c r="AD1062">
        <v>9.3333340000000001E-2</v>
      </c>
      <c r="AE1062">
        <v>572</v>
      </c>
      <c r="AF1062" s="10">
        <f>VLOOKUP(AS1062,[1]Hoja3!$B$2:$AO$841,17,FALSE)</f>
        <v>34</v>
      </c>
      <c r="AG1062" s="10">
        <f>VLOOKUP(AS1062,[1]Hoja3!$B$2:$AO$841,23,FALSE)</f>
        <v>0.8</v>
      </c>
      <c r="AH1062" s="10">
        <f>VLOOKUP(AS1062,[1]Hoja3!$B$2:$AO$841,28,FALSE)</f>
        <v>0.21600000000000003</v>
      </c>
      <c r="AI1062" s="10" t="str">
        <f>VLOOKUP(AS1062,[1]Hoja3!$B$2:$AO$841,19,FALSE)</f>
        <v>A4 Mono MFPs</v>
      </c>
      <c r="AJ1062" s="10">
        <f>VLOOKUP(AS1062,[1]Hoja3!$B$2:$AO$841,15,FALSE)</f>
        <v>0</v>
      </c>
      <c r="AK1062">
        <f>IF(AE1062=AY1062,1,0)</f>
        <v>0</v>
      </c>
      <c r="AL1062">
        <f>IF(AB1062=AF1062,1,0)</f>
        <v>0</v>
      </c>
      <c r="AM1062">
        <f>IF(AC1062=AG1062,1,0)</f>
        <v>1</v>
      </c>
      <c r="AN1062">
        <f>IF(AD1062=AH1062,1,0)</f>
        <v>0</v>
      </c>
      <c r="AO1062">
        <f>IF(H1062=AI1062,1,0)</f>
        <v>1</v>
      </c>
      <c r="AP1062">
        <f>IF(AJ1062=AA1062,1,0)</f>
        <v>1</v>
      </c>
      <c r="AQ1062" s="8">
        <f>COUNTIF($A$2:$A$1228,A1062)</f>
        <v>2</v>
      </c>
      <c r="AR1062">
        <f>VLOOKUP(A1062,[1]Hoja3!$C$2:$AO$841,39,FALSE)</f>
        <v>2</v>
      </c>
      <c r="AS1062" t="str">
        <f>A1062 &amp; COUNTIF(A$2:A1062,A1062)</f>
        <v>09HB9158661</v>
      </c>
      <c r="AT1062" s="10">
        <f>VLOOKUP(AS1062,[1]Hoja3!$B$2:$AO$841,38,FALSE)</f>
        <v>572.00000000000011</v>
      </c>
      <c r="AU1062" s="9">
        <f>IF(AR1062&gt;AQ1062,1,0)</f>
        <v>0</v>
      </c>
      <c r="AV1062">
        <f>IF(P1062="NA",2,IF(OR(F1062="INSTALACION NUEVA",F1062="Mantenimiento preventivo"),3,IF(AND(AB1062&lt;AF1062,AK1062&lt;&gt;1),4,IF(AT1062&gt;AE1062,1,0))))</f>
        <v>0</v>
      </c>
    </row>
    <row r="1063" spans="1:48" x14ac:dyDescent="0.25">
      <c r="A1063" t="s">
        <v>119</v>
      </c>
      <c r="B1063">
        <v>2019</v>
      </c>
      <c r="C1063" t="s">
        <v>37</v>
      </c>
      <c r="D1063" t="s">
        <v>38</v>
      </c>
      <c r="E1063">
        <v>24</v>
      </c>
      <c r="F1063" t="s">
        <v>44</v>
      </c>
      <c r="G1063">
        <v>0</v>
      </c>
      <c r="H1063" t="s">
        <v>45</v>
      </c>
      <c r="I1063">
        <v>803</v>
      </c>
      <c r="J1063">
        <v>1573</v>
      </c>
      <c r="K1063">
        <v>0.2</v>
      </c>
      <c r="L1063">
        <v>0.6</v>
      </c>
      <c r="M1063">
        <v>0.8</v>
      </c>
      <c r="N1063">
        <v>1.05</v>
      </c>
      <c r="O1063">
        <v>1.1000000000000001</v>
      </c>
      <c r="P1063">
        <v>1.1499999999999999</v>
      </c>
      <c r="Q1063" t="s">
        <v>46</v>
      </c>
      <c r="R1063">
        <v>4</v>
      </c>
      <c r="S1063">
        <v>6</v>
      </c>
      <c r="T1063" t="s">
        <v>47</v>
      </c>
      <c r="U1063" t="s">
        <v>48</v>
      </c>
      <c r="V1063" t="s">
        <v>55</v>
      </c>
      <c r="W1063">
        <v>2019</v>
      </c>
      <c r="X1063" t="s">
        <v>37</v>
      </c>
      <c r="Y1063" t="s">
        <v>38</v>
      </c>
      <c r="Z1063">
        <v>24</v>
      </c>
      <c r="AA1063">
        <v>0</v>
      </c>
      <c r="AB1063">
        <v>16</v>
      </c>
      <c r="AC1063">
        <v>0</v>
      </c>
      <c r="AD1063">
        <v>0</v>
      </c>
      <c r="AE1063">
        <v>1573</v>
      </c>
      <c r="AF1063" s="10" t="e">
        <f>VLOOKUP(AS1063,[1]Hoja3!$B$2:$AO$841,17,FALSE)</f>
        <v>#N/A</v>
      </c>
      <c r="AG1063" s="10" t="e">
        <f>VLOOKUP(AS1063,[1]Hoja3!$B$2:$AO$841,23,FALSE)</f>
        <v>#N/A</v>
      </c>
      <c r="AH1063" s="10" t="e">
        <f>VLOOKUP(AS1063,[1]Hoja3!$B$2:$AO$841,28,FALSE)</f>
        <v>#N/A</v>
      </c>
      <c r="AI1063" s="10" t="e">
        <f>VLOOKUP(AS1063,[1]Hoja3!$B$2:$AO$841,19,FALSE)</f>
        <v>#N/A</v>
      </c>
      <c r="AJ1063" s="10"/>
      <c r="AK1063">
        <f>IF(AE1063=AY1063,1,0)</f>
        <v>0</v>
      </c>
      <c r="AL1063" t="e">
        <f>IF(AB1063=AF1063,1,0)</f>
        <v>#N/A</v>
      </c>
      <c r="AM1063" t="e">
        <f>IF(AC1063=AG1063,1,0)</f>
        <v>#N/A</v>
      </c>
      <c r="AN1063" t="e">
        <f>IF(AD1063=AH1063,1,0)</f>
        <v>#N/A</v>
      </c>
      <c r="AO1063" t="e">
        <f>IF(H1063=AI1063,1,0)</f>
        <v>#N/A</v>
      </c>
      <c r="AQ1063" s="8">
        <f>COUNTIF($A$2:$A$1228,A1063)</f>
        <v>3</v>
      </c>
      <c r="AR1063">
        <f>VLOOKUP(A1063,[1]Hoja3!$C$2:$AO$841,39,FALSE)</f>
        <v>1</v>
      </c>
      <c r="AS1063" t="str">
        <f>A1063 &amp; COUNTIF(A$2:A1063,A1063)</f>
        <v>0BG29403703</v>
      </c>
      <c r="AT1063" s="10" t="e">
        <f>VLOOKUP(AS1063,[1]Hoja3!$B$2:$AO$841,38,FALSE)</f>
        <v>#N/A</v>
      </c>
      <c r="AU1063" s="9">
        <f>IF(AR1063&gt;AQ1063,1,0)</f>
        <v>0</v>
      </c>
    </row>
    <row r="1064" spans="1:48" x14ac:dyDescent="0.25">
      <c r="A1064" t="s">
        <v>582</v>
      </c>
      <c r="B1064">
        <v>2019</v>
      </c>
      <c r="C1064" t="s">
        <v>37</v>
      </c>
      <c r="D1064" t="s">
        <v>38</v>
      </c>
      <c r="E1064">
        <v>24</v>
      </c>
      <c r="F1064" t="s">
        <v>40</v>
      </c>
      <c r="G1064">
        <v>1.683333</v>
      </c>
      <c r="H1064" t="s">
        <v>58</v>
      </c>
      <c r="I1064">
        <v>655</v>
      </c>
      <c r="J1064">
        <v>1365</v>
      </c>
      <c r="K1064">
        <v>0</v>
      </c>
      <c r="L1064">
        <v>0</v>
      </c>
      <c r="M1064">
        <v>0.6</v>
      </c>
      <c r="N1064">
        <v>0.8</v>
      </c>
      <c r="O1064">
        <v>1.05</v>
      </c>
      <c r="P1064">
        <v>1.1000000000000001</v>
      </c>
      <c r="Q1064" t="s">
        <v>420</v>
      </c>
      <c r="R1064">
        <v>5</v>
      </c>
      <c r="S1064">
        <v>9</v>
      </c>
      <c r="T1064" t="s">
        <v>47</v>
      </c>
      <c r="U1064" t="s">
        <v>45</v>
      </c>
      <c r="V1064" t="s">
        <v>55</v>
      </c>
      <c r="W1064">
        <v>2019</v>
      </c>
      <c r="X1064" t="s">
        <v>37</v>
      </c>
      <c r="Y1064" t="s">
        <v>38</v>
      </c>
      <c r="Z1064">
        <v>24</v>
      </c>
      <c r="AA1064">
        <v>0</v>
      </c>
      <c r="AB1064">
        <v>41</v>
      </c>
      <c r="AC1064">
        <v>1.05</v>
      </c>
      <c r="AD1064">
        <v>0.33666659999999998</v>
      </c>
      <c r="AE1064">
        <v>687.75</v>
      </c>
      <c r="AF1064" s="10">
        <f>VLOOKUP(AS1064,[1]Hoja3!$B$2:$AO$841,17,FALSE)</f>
        <v>47</v>
      </c>
      <c r="AG1064" s="10">
        <f>VLOOKUP(AS1064,[1]Hoja3!$B$2:$AO$841,23,FALSE)</f>
        <v>1.05</v>
      </c>
      <c r="AH1064" s="10">
        <f>VLOOKUP(AS1064,[1]Hoja3!$B$2:$AO$841,28,FALSE)</f>
        <v>0.35599999999999998</v>
      </c>
      <c r="AI1064" s="10" t="str">
        <f>VLOOKUP(AS1064,[1]Hoja3!$B$2:$AO$841,19,FALSE)</f>
        <v>Departmental Digital</v>
      </c>
      <c r="AJ1064" s="10">
        <f>VLOOKUP(AS1064,[1]Hoja3!$B$2:$AO$841,15,FALSE)</f>
        <v>0</v>
      </c>
      <c r="AK1064">
        <f>IF(AE1064=AY1064,1,0)</f>
        <v>0</v>
      </c>
      <c r="AL1064">
        <f>IF(AB1064=AF1064,1,0)</f>
        <v>0</v>
      </c>
      <c r="AM1064">
        <f>IF(AC1064=AG1064,1,0)</f>
        <v>1</v>
      </c>
      <c r="AN1064">
        <f>IF(AD1064=AH1064,1,0)</f>
        <v>0</v>
      </c>
      <c r="AO1064">
        <f>IF(H1064=AI1064,1,0)</f>
        <v>1</v>
      </c>
      <c r="AP1064">
        <f>IF(AJ1064=AA1064,1,0)</f>
        <v>1</v>
      </c>
      <c r="AQ1064" s="8">
        <f>COUNTIF($A$2:$A$1228,A1064)</f>
        <v>1</v>
      </c>
      <c r="AR1064">
        <f>VLOOKUP(A1064,[1]Hoja3!$C$2:$AO$841,39,FALSE)</f>
        <v>1</v>
      </c>
      <c r="AS1064" t="str">
        <f>A1064 &amp; COUNTIF(A$2:A1064,A1064)</f>
        <v>03AG8762201</v>
      </c>
      <c r="AT1064" s="10">
        <f>VLOOKUP(AS1064,[1]Hoja3!$B$2:$AO$841,38,FALSE)</f>
        <v>1433.25</v>
      </c>
      <c r="AU1064" s="9">
        <f>IF(AR1064&gt;AQ1064,1,0)</f>
        <v>0</v>
      </c>
      <c r="AV1064">
        <f>IF(P1064="NA",2,IF(OR(F1064="INSTALACION NUEVA",F1064="Mantenimiento preventivo"),3,IF(AND(AB1064&lt;AF1064,AK1064&lt;&gt;1),4,IF(AT1064&gt;AE1064,1,0))))</f>
        <v>4</v>
      </c>
    </row>
    <row r="1065" spans="1:48" x14ac:dyDescent="0.25">
      <c r="A1065" t="s">
        <v>318</v>
      </c>
      <c r="B1065">
        <v>2019</v>
      </c>
      <c r="C1065" t="s">
        <v>37</v>
      </c>
      <c r="D1065" t="s">
        <v>38</v>
      </c>
      <c r="E1065">
        <v>24</v>
      </c>
      <c r="F1065" t="s">
        <v>40</v>
      </c>
      <c r="G1065">
        <v>0.98333329999999997</v>
      </c>
      <c r="H1065" t="s">
        <v>58</v>
      </c>
      <c r="I1065">
        <v>655</v>
      </c>
      <c r="J1065">
        <v>1365</v>
      </c>
      <c r="K1065">
        <v>0</v>
      </c>
      <c r="L1065">
        <v>0</v>
      </c>
      <c r="M1065">
        <v>0.6</v>
      </c>
      <c r="N1065">
        <v>0.8</v>
      </c>
      <c r="O1065">
        <v>1.05</v>
      </c>
      <c r="P1065">
        <v>1.1000000000000001</v>
      </c>
      <c r="Q1065" t="s">
        <v>46</v>
      </c>
      <c r="R1065">
        <v>5</v>
      </c>
      <c r="S1065">
        <v>9</v>
      </c>
      <c r="T1065" t="s">
        <v>85</v>
      </c>
      <c r="U1065" t="s">
        <v>58</v>
      </c>
      <c r="V1065" t="s">
        <v>61</v>
      </c>
      <c r="W1065">
        <v>2019</v>
      </c>
      <c r="X1065" t="s">
        <v>37</v>
      </c>
      <c r="Y1065" t="s">
        <v>38</v>
      </c>
      <c r="Z1065">
        <v>25</v>
      </c>
      <c r="AA1065">
        <v>0</v>
      </c>
      <c r="AB1065">
        <v>8</v>
      </c>
      <c r="AC1065">
        <v>0.6</v>
      </c>
      <c r="AD1065">
        <v>0.109259255555556</v>
      </c>
      <c r="AE1065">
        <v>819</v>
      </c>
      <c r="AF1065" s="10" t="e">
        <f>VLOOKUP(AS1065,[1]Hoja3!$B$2:$AO$841,17,FALSE)</f>
        <v>#N/A</v>
      </c>
      <c r="AG1065" s="10" t="e">
        <f>VLOOKUP(AS1065,[1]Hoja3!$B$2:$AO$841,23,FALSE)</f>
        <v>#N/A</v>
      </c>
      <c r="AH1065" s="10" t="e">
        <f>VLOOKUP(AS1065,[1]Hoja3!$B$2:$AO$841,28,FALSE)</f>
        <v>#N/A</v>
      </c>
      <c r="AI1065" s="10" t="e">
        <f>VLOOKUP(AS1065,[1]Hoja3!$B$2:$AO$841,19,FALSE)</f>
        <v>#N/A</v>
      </c>
      <c r="AJ1065" s="10"/>
      <c r="AK1065">
        <f>IF(AE1065=AY1065,1,0)</f>
        <v>0</v>
      </c>
      <c r="AL1065" t="e">
        <f>IF(AB1065=AF1065,1,0)</f>
        <v>#N/A</v>
      </c>
      <c r="AM1065" t="e">
        <f>IF(AC1065=AG1065,1,0)</f>
        <v>#N/A</v>
      </c>
      <c r="AN1065" t="e">
        <f>IF(AD1065=AH1065,1,0)</f>
        <v>#N/A</v>
      </c>
      <c r="AO1065" t="e">
        <f>IF(H1065=AI1065,1,0)</f>
        <v>#N/A</v>
      </c>
      <c r="AQ1065" s="8">
        <f>COUNTIF($A$2:$A$1228,A1065)</f>
        <v>3</v>
      </c>
      <c r="AR1065">
        <f>VLOOKUP(A1065,[1]Hoja3!$C$2:$AO$841,39,FALSE)</f>
        <v>1</v>
      </c>
      <c r="AS1065" t="str">
        <f>A1065 &amp; COUNTIF(A$2:A1065,A1065)</f>
        <v>0EX92975822</v>
      </c>
      <c r="AT1065" s="10" t="e">
        <f>VLOOKUP(AS1065,[1]Hoja3!$B$2:$AO$841,38,FALSE)</f>
        <v>#N/A</v>
      </c>
      <c r="AU1065" s="9">
        <f>IF(AR1065&gt;AQ1065,1,0)</f>
        <v>0</v>
      </c>
    </row>
    <row r="1066" spans="1:48" x14ac:dyDescent="0.25">
      <c r="A1066" t="s">
        <v>591</v>
      </c>
      <c r="B1066">
        <v>2019</v>
      </c>
      <c r="C1066" t="s">
        <v>37</v>
      </c>
      <c r="D1066" t="s">
        <v>38</v>
      </c>
      <c r="E1066">
        <v>24</v>
      </c>
      <c r="F1066" t="s">
        <v>40</v>
      </c>
      <c r="G1066">
        <v>0.8</v>
      </c>
      <c r="H1066" t="s">
        <v>34</v>
      </c>
      <c r="I1066">
        <v>468</v>
      </c>
      <c r="J1066">
        <v>715</v>
      </c>
      <c r="K1066">
        <v>0</v>
      </c>
      <c r="L1066">
        <v>0</v>
      </c>
      <c r="M1066">
        <v>0</v>
      </c>
      <c r="N1066">
        <v>0.6</v>
      </c>
      <c r="O1066">
        <v>0.8</v>
      </c>
      <c r="P1066">
        <v>1.05</v>
      </c>
      <c r="Q1066" t="s">
        <v>46</v>
      </c>
      <c r="R1066">
        <v>5</v>
      </c>
      <c r="S1066">
        <v>9</v>
      </c>
      <c r="T1066" t="s">
        <v>47</v>
      </c>
      <c r="U1066" t="s">
        <v>34</v>
      </c>
      <c r="V1066" t="s">
        <v>67</v>
      </c>
      <c r="W1066">
        <v>2019</v>
      </c>
      <c r="X1066" t="s">
        <v>37</v>
      </c>
      <c r="Y1066" t="s">
        <v>38</v>
      </c>
      <c r="Z1066">
        <v>24</v>
      </c>
      <c r="AA1066">
        <v>0</v>
      </c>
      <c r="AB1066">
        <v>92</v>
      </c>
      <c r="AC1066">
        <v>1.05</v>
      </c>
      <c r="AD1066">
        <v>0.16</v>
      </c>
      <c r="AE1066">
        <v>750.75</v>
      </c>
      <c r="AF1066" s="10">
        <f>VLOOKUP(AS1066,[1]Hoja3!$B$2:$AO$841,17,FALSE)</f>
        <v>93</v>
      </c>
      <c r="AG1066" s="10">
        <f>VLOOKUP(AS1066,[1]Hoja3!$B$2:$AO$841,23,FALSE)</f>
        <v>1.05</v>
      </c>
      <c r="AH1066" s="10">
        <f>VLOOKUP(AS1066,[1]Hoja3!$B$2:$AO$841,28,FALSE)</f>
        <v>0.2</v>
      </c>
      <c r="AI1066" s="10" t="str">
        <f>VLOOKUP(AS1066,[1]Hoja3!$B$2:$AO$841,19,FALSE)</f>
        <v>A4 Mono MFPs</v>
      </c>
      <c r="AJ1066" s="10">
        <f>VLOOKUP(AS1066,[1]Hoja3!$B$2:$AO$841,15,FALSE)</f>
        <v>0</v>
      </c>
      <c r="AK1066">
        <f>IF(AE1066=AY1066,1,0)</f>
        <v>0</v>
      </c>
      <c r="AL1066">
        <f>IF(AB1066=AF1066,1,0)</f>
        <v>0</v>
      </c>
      <c r="AM1066">
        <f>IF(AC1066=AG1066,1,0)</f>
        <v>1</v>
      </c>
      <c r="AN1066">
        <f>IF(AD1066=AH1066,1,0)</f>
        <v>0</v>
      </c>
      <c r="AO1066">
        <f>IF(H1066=AI1066,1,0)</f>
        <v>1</v>
      </c>
      <c r="AP1066">
        <f>IF(AJ1066=AA1066,1,0)</f>
        <v>1</v>
      </c>
      <c r="AQ1066" s="8">
        <f>COUNTIF($A$2:$A$1228,A1066)</f>
        <v>1</v>
      </c>
      <c r="AR1066">
        <f>VLOOKUP(A1066,[1]Hoja3!$C$2:$AO$841,39,FALSE)</f>
        <v>1</v>
      </c>
      <c r="AS1066" t="str">
        <f>A1066 &amp; COUNTIF(A$2:A1066,A1066)</f>
        <v>0C4X0086361</v>
      </c>
      <c r="AT1066" s="10">
        <f>VLOOKUP(AS1066,[1]Hoja3!$B$2:$AO$841,38,FALSE)</f>
        <v>750.75000000000011</v>
      </c>
      <c r="AU1066" s="9">
        <f>IF(AR1066&gt;AQ1066,1,0)</f>
        <v>0</v>
      </c>
      <c r="AV1066">
        <f>IF(P1066="NA",2,IF(OR(F1066="INSTALACION NUEVA",F1066="Mantenimiento preventivo"),3,IF(AND(AB1066&lt;AF1066,AK1066&lt;&gt;1),4,IF(AT1066&gt;AE1066,1,0))))</f>
        <v>4</v>
      </c>
    </row>
    <row r="1067" spans="1:48" x14ac:dyDescent="0.25">
      <c r="A1067" t="s">
        <v>596</v>
      </c>
      <c r="B1067">
        <v>2019</v>
      </c>
      <c r="C1067" t="s">
        <v>37</v>
      </c>
      <c r="D1067" t="s">
        <v>38</v>
      </c>
      <c r="E1067">
        <v>24</v>
      </c>
      <c r="F1067" t="s">
        <v>40</v>
      </c>
      <c r="G1067">
        <v>3.45</v>
      </c>
      <c r="H1067" t="s">
        <v>116</v>
      </c>
      <c r="I1067">
        <v>655</v>
      </c>
      <c r="J1067">
        <v>1365</v>
      </c>
      <c r="K1067">
        <v>0</v>
      </c>
      <c r="L1067">
        <v>0</v>
      </c>
      <c r="M1067">
        <v>0.6</v>
      </c>
      <c r="N1067">
        <v>0.8</v>
      </c>
      <c r="O1067">
        <v>1.05</v>
      </c>
      <c r="P1067">
        <v>1.1000000000000001</v>
      </c>
      <c r="Q1067" t="s">
        <v>46</v>
      </c>
      <c r="R1067">
        <v>5</v>
      </c>
      <c r="S1067">
        <v>9</v>
      </c>
      <c r="T1067" t="s">
        <v>47</v>
      </c>
      <c r="U1067" t="s">
        <v>58</v>
      </c>
      <c r="V1067" t="s">
        <v>130</v>
      </c>
      <c r="W1067">
        <v>2019</v>
      </c>
      <c r="X1067" t="s">
        <v>37</v>
      </c>
      <c r="Y1067" t="s">
        <v>38</v>
      </c>
      <c r="Z1067">
        <v>26</v>
      </c>
      <c r="AA1067">
        <v>0</v>
      </c>
      <c r="AB1067">
        <v>47</v>
      </c>
      <c r="AC1067">
        <v>1.05</v>
      </c>
      <c r="AD1067">
        <v>0.69</v>
      </c>
      <c r="AE1067">
        <v>1433.25</v>
      </c>
      <c r="AF1067" s="10">
        <f>VLOOKUP(AS1067,[1]Hoja3!$B$2:$AO$841,17,FALSE)</f>
        <v>47</v>
      </c>
      <c r="AG1067" s="10">
        <f>VLOOKUP(AS1067,[1]Hoja3!$B$2:$AO$841,23,FALSE)</f>
        <v>1.05</v>
      </c>
      <c r="AH1067" s="10">
        <f>VLOOKUP(AS1067,[1]Hoja3!$B$2:$AO$841,28,FALSE)</f>
        <v>0.81600000000000006</v>
      </c>
      <c r="AI1067" s="10" t="str">
        <f>VLOOKUP(AS1067,[1]Hoja3!$B$2:$AO$841,19,FALSE)</f>
        <v>Office Digital</v>
      </c>
      <c r="AJ1067" s="10">
        <f>VLOOKUP(AS1067,[1]Hoja3!$B$2:$AO$841,15,FALSE)</f>
        <v>0</v>
      </c>
      <c r="AK1067">
        <f>IF(AE1067=AY1067,1,0)</f>
        <v>0</v>
      </c>
      <c r="AL1067">
        <f>IF(AB1067=AF1067,1,0)</f>
        <v>1</v>
      </c>
      <c r="AM1067">
        <f>IF(AC1067=AG1067,1,0)</f>
        <v>1</v>
      </c>
      <c r="AN1067">
        <f>IF(AD1067=AH1067,1,0)</f>
        <v>0</v>
      </c>
      <c r="AO1067">
        <f>IF(H1067=AI1067,1,0)</f>
        <v>1</v>
      </c>
      <c r="AP1067">
        <f>IF(AJ1067=AA1067,1,0)</f>
        <v>1</v>
      </c>
      <c r="AQ1067" s="8">
        <f>COUNTIF($A$2:$A$1228,A1067)</f>
        <v>1</v>
      </c>
      <c r="AR1067">
        <f>VLOOKUP(A1067,[1]Hoja3!$C$2:$AO$841,39,FALSE)</f>
        <v>1</v>
      </c>
      <c r="AS1067" t="str">
        <f>A1067 &amp; COUNTIF(A$2:A1067,A1067)</f>
        <v>0X767078251</v>
      </c>
      <c r="AT1067" s="10">
        <f>VLOOKUP(AS1067,[1]Hoja3!$B$2:$AO$841,38,FALSE)</f>
        <v>1433.25</v>
      </c>
      <c r="AU1067" s="9">
        <f>IF(AR1067&gt;AQ1067,1,0)</f>
        <v>0</v>
      </c>
      <c r="AV1067">
        <f>IF(P1067="NA",2,IF(OR(F1067="INSTALACION NUEVA",F1067="Mantenimiento preventivo"),3,IF(AND(AB1067&lt;AF1067,AK1067&lt;&gt;1),4,IF(AT1067&gt;AE1067,1,0))))</f>
        <v>0</v>
      </c>
    </row>
    <row r="1068" spans="1:48" x14ac:dyDescent="0.25">
      <c r="A1068" t="s">
        <v>277</v>
      </c>
      <c r="B1068">
        <v>2019</v>
      </c>
      <c r="C1068" t="s">
        <v>37</v>
      </c>
      <c r="D1068" t="s">
        <v>38</v>
      </c>
      <c r="E1068">
        <v>24</v>
      </c>
      <c r="F1068" t="s">
        <v>40</v>
      </c>
      <c r="G1068">
        <v>1.0833330000000001</v>
      </c>
      <c r="H1068" t="s">
        <v>45</v>
      </c>
      <c r="I1068">
        <v>803</v>
      </c>
      <c r="J1068">
        <v>1573</v>
      </c>
      <c r="K1068">
        <v>0.2</v>
      </c>
      <c r="L1068">
        <v>0.6</v>
      </c>
      <c r="M1068">
        <v>0.8</v>
      </c>
      <c r="N1068">
        <v>1.05</v>
      </c>
      <c r="O1068">
        <v>1.1000000000000001</v>
      </c>
      <c r="P1068">
        <v>1.1499999999999999</v>
      </c>
      <c r="Q1068" t="s">
        <v>46</v>
      </c>
      <c r="R1068">
        <v>4</v>
      </c>
      <c r="S1068">
        <v>6</v>
      </c>
      <c r="T1068" t="s">
        <v>47</v>
      </c>
      <c r="U1068" t="s">
        <v>48</v>
      </c>
      <c r="V1068" t="s">
        <v>42</v>
      </c>
      <c r="W1068">
        <v>2019</v>
      </c>
      <c r="X1068" t="s">
        <v>37</v>
      </c>
      <c r="Y1068" t="s">
        <v>38</v>
      </c>
      <c r="Z1068">
        <v>25</v>
      </c>
      <c r="AA1068">
        <v>0</v>
      </c>
      <c r="AB1068">
        <v>13</v>
      </c>
      <c r="AC1068">
        <v>0.8</v>
      </c>
      <c r="AD1068">
        <v>0.27083325000000003</v>
      </c>
      <c r="AE1068">
        <v>1258.4000000000001</v>
      </c>
      <c r="AF1068" s="10">
        <f>VLOOKUP(AS1068,[1]Hoja3!$B$2:$AO$841,17,FALSE)</f>
        <v>58</v>
      </c>
      <c r="AG1068" s="10">
        <f>VLOOKUP(AS1068,[1]Hoja3!$B$2:$AO$841,23,FALSE)</f>
        <v>1.1000000000000001</v>
      </c>
      <c r="AH1068" s="10">
        <f>VLOOKUP(AS1068,[1]Hoja3!$B$2:$AO$841,28,FALSE)</f>
        <v>0.46250000000000002</v>
      </c>
      <c r="AI1068" s="10" t="str">
        <f>VLOOKUP(AS1068,[1]Hoja3!$B$2:$AO$841,19,FALSE)</f>
        <v>Light Production Digital Business</v>
      </c>
      <c r="AJ1068" s="10"/>
      <c r="AK1068">
        <f>IF(AE1068=AY1068,1,0)</f>
        <v>0</v>
      </c>
      <c r="AL1068">
        <f>IF(AB1068=AF1068,1,0)</f>
        <v>0</v>
      </c>
      <c r="AM1068">
        <f>IF(AC1068=AG1068,1,0)</f>
        <v>0</v>
      </c>
      <c r="AN1068">
        <f>IF(AD1068=AH1068,1,0)</f>
        <v>0</v>
      </c>
      <c r="AO1068">
        <f>IF(H1068=AI1068,1,0)</f>
        <v>1</v>
      </c>
      <c r="AQ1068" s="8">
        <f>COUNTIF($A$2:$A$1228,A1068)</f>
        <v>2</v>
      </c>
      <c r="AR1068">
        <f>VLOOKUP(A1068,[1]Hoja3!$C$2:$AO$841,39,FALSE)</f>
        <v>1</v>
      </c>
      <c r="AS1068" t="str">
        <f>A1068 &amp; COUNTIF(A$2:A1068,A1068)</f>
        <v>0BG29471611</v>
      </c>
      <c r="AT1068" s="10">
        <f>VLOOKUP(AS1068,[1]Hoja3!$B$2:$AO$841,38,FALSE)</f>
        <v>1730.3000000000004</v>
      </c>
      <c r="AU1068" s="9">
        <f>IF(AR1068&gt;AQ1068,1,0)</f>
        <v>0</v>
      </c>
    </row>
    <row r="1069" spans="1:48" x14ac:dyDescent="0.25">
      <c r="A1069" t="s">
        <v>52</v>
      </c>
      <c r="B1069">
        <v>2019</v>
      </c>
      <c r="C1069" t="s">
        <v>37</v>
      </c>
      <c r="D1069" t="s">
        <v>38</v>
      </c>
      <c r="E1069">
        <v>24</v>
      </c>
      <c r="F1069" t="s">
        <v>40</v>
      </c>
      <c r="G1069">
        <v>1.3833329999999999</v>
      </c>
      <c r="H1069" t="s">
        <v>53</v>
      </c>
      <c r="I1069">
        <v>655</v>
      </c>
      <c r="J1069">
        <v>1365</v>
      </c>
      <c r="K1069">
        <v>0</v>
      </c>
      <c r="L1069">
        <v>0</v>
      </c>
      <c r="M1069">
        <v>0.6</v>
      </c>
      <c r="N1069">
        <v>0.8</v>
      </c>
      <c r="O1069">
        <v>1.05</v>
      </c>
      <c r="P1069">
        <v>1.1000000000000001</v>
      </c>
      <c r="Q1069" t="s">
        <v>46</v>
      </c>
      <c r="R1069">
        <v>5</v>
      </c>
      <c r="S1069">
        <v>9</v>
      </c>
      <c r="T1069" t="s">
        <v>47</v>
      </c>
      <c r="U1069" t="s">
        <v>54</v>
      </c>
      <c r="V1069" t="s">
        <v>55</v>
      </c>
      <c r="W1069">
        <v>2019</v>
      </c>
      <c r="X1069" t="s">
        <v>37</v>
      </c>
      <c r="Y1069" t="s">
        <v>38</v>
      </c>
      <c r="Z1069">
        <v>29</v>
      </c>
      <c r="AA1069">
        <v>0</v>
      </c>
      <c r="AB1069">
        <v>9</v>
      </c>
      <c r="AC1069">
        <v>0.6</v>
      </c>
      <c r="AD1069">
        <v>0.27666659999999998</v>
      </c>
      <c r="AE1069">
        <v>819</v>
      </c>
      <c r="AF1069" s="10">
        <f>VLOOKUP(AS1069,[1]Hoja3!$B$2:$AO$841,17,FALSE)</f>
        <v>9</v>
      </c>
      <c r="AG1069" s="10">
        <f>VLOOKUP(AS1069,[1]Hoja3!$B$2:$AO$841,23,FALSE)</f>
        <v>0.6</v>
      </c>
      <c r="AH1069" s="10">
        <f>VLOOKUP(AS1069,[1]Hoja3!$B$2:$AO$841,28,FALSE)</f>
        <v>0.14599999999999999</v>
      </c>
      <c r="AI1069" s="10" t="str">
        <f>VLOOKUP(AS1069,[1]Hoja3!$B$2:$AO$841,19,FALSE)</f>
        <v>A3 Professional Color Laser MFPs</v>
      </c>
      <c r="AJ1069" s="10">
        <f>VLOOKUP(AS1069,[1]Hoja3!$B$2:$AO$841,15,FALSE)</f>
        <v>0</v>
      </c>
      <c r="AK1069">
        <f>IF(AE1069=AY1069,1,0)</f>
        <v>0</v>
      </c>
      <c r="AL1069">
        <f>IF(AB1069=AF1069,1,0)</f>
        <v>1</v>
      </c>
      <c r="AM1069">
        <f>IF(AC1069=AG1069,1,0)</f>
        <v>1</v>
      </c>
      <c r="AN1069">
        <f>IF(AD1069=AH1069,1,0)</f>
        <v>0</v>
      </c>
      <c r="AO1069">
        <f>IF(H1069=AI1069,1,0)</f>
        <v>1</v>
      </c>
      <c r="AP1069">
        <f>IF(AJ1069=AA1069,1,0)</f>
        <v>1</v>
      </c>
      <c r="AQ1069" s="8">
        <f>COUNTIF($A$2:$A$1228,A1069)</f>
        <v>3</v>
      </c>
      <c r="AR1069">
        <f>VLOOKUP(A1069,[1]Hoja3!$C$2:$AO$841,39,FALSE)</f>
        <v>3</v>
      </c>
      <c r="AS1069" t="str">
        <f>A1069 &amp; COUNTIF(A$2:A1069,A1069)</f>
        <v>0VGW6865333</v>
      </c>
      <c r="AT1069" s="10">
        <f>VLOOKUP(AS1069,[1]Hoja3!$B$2:$AO$841,38,FALSE)</f>
        <v>819</v>
      </c>
      <c r="AU1069" s="9">
        <f>IF(AR1069&gt;AQ1069,1,0)</f>
        <v>0</v>
      </c>
      <c r="AV1069">
        <f>IF(P1069="NA",2,IF(OR(F1069="INSTALACION NUEVA",F1069="Mantenimiento preventivo"),3,IF(AND(AB1069&lt;AF1069,AK1069&lt;&gt;1),4,IF(AT1069&gt;AE1069,1,0))))</f>
        <v>0</v>
      </c>
    </row>
    <row r="1070" spans="1:48" x14ac:dyDescent="0.25">
      <c r="A1070" t="s">
        <v>590</v>
      </c>
      <c r="B1070">
        <v>2019</v>
      </c>
      <c r="C1070" t="s">
        <v>37</v>
      </c>
      <c r="D1070" t="s">
        <v>38</v>
      </c>
      <c r="E1070">
        <v>24</v>
      </c>
      <c r="F1070" t="s">
        <v>40</v>
      </c>
      <c r="G1070">
        <v>1.6333329999999999</v>
      </c>
      <c r="H1070" t="s">
        <v>45</v>
      </c>
      <c r="I1070">
        <v>803</v>
      </c>
      <c r="J1070">
        <v>1573</v>
      </c>
      <c r="K1070">
        <v>0.2</v>
      </c>
      <c r="L1070">
        <v>0.6</v>
      </c>
      <c r="M1070">
        <v>0.8</v>
      </c>
      <c r="N1070">
        <v>1.05</v>
      </c>
      <c r="O1070">
        <v>1.1000000000000001</v>
      </c>
      <c r="P1070">
        <v>1.1499999999999999</v>
      </c>
      <c r="Q1070" t="s">
        <v>46</v>
      </c>
      <c r="R1070">
        <v>4</v>
      </c>
      <c r="S1070">
        <v>6</v>
      </c>
      <c r="T1070" t="s">
        <v>47</v>
      </c>
      <c r="U1070" t="s">
        <v>48</v>
      </c>
      <c r="V1070" t="s">
        <v>59</v>
      </c>
      <c r="W1070">
        <v>2019</v>
      </c>
      <c r="X1070" t="s">
        <v>37</v>
      </c>
      <c r="Y1070" t="s">
        <v>38</v>
      </c>
      <c r="Z1070">
        <v>29</v>
      </c>
      <c r="AA1070">
        <v>0</v>
      </c>
      <c r="AB1070">
        <v>35</v>
      </c>
      <c r="AC1070">
        <v>1.1000000000000001</v>
      </c>
      <c r="AD1070">
        <v>0.40833324999999998</v>
      </c>
      <c r="AE1070">
        <v>1730.3</v>
      </c>
      <c r="AF1070" s="10">
        <f>VLOOKUP(AS1070,[1]Hoja3!$B$2:$AO$841,17,FALSE)</f>
        <v>36</v>
      </c>
      <c r="AG1070" s="10">
        <f>VLOOKUP(AS1070,[1]Hoja3!$B$2:$AO$841,23,FALSE)</f>
        <v>1.1000000000000001</v>
      </c>
      <c r="AH1070" s="10">
        <f>VLOOKUP(AS1070,[1]Hoja3!$B$2:$AO$841,28,FALSE)</f>
        <v>0.505</v>
      </c>
      <c r="AI1070" s="10" t="str">
        <f>VLOOKUP(AS1070,[1]Hoja3!$B$2:$AO$841,19,FALSE)</f>
        <v>Light Production Digital Business</v>
      </c>
      <c r="AJ1070" s="10">
        <f>VLOOKUP(AS1070,[1]Hoja3!$B$2:$AO$841,15,FALSE)</f>
        <v>0</v>
      </c>
      <c r="AK1070">
        <f>IF(AE1070=AY1070,1,0)</f>
        <v>0</v>
      </c>
      <c r="AL1070">
        <f>IF(AB1070=AF1070,1,0)</f>
        <v>0</v>
      </c>
      <c r="AM1070">
        <f>IF(AC1070=AG1070,1,0)</f>
        <v>1</v>
      </c>
      <c r="AN1070">
        <f>IF(AD1070=AH1070,1,0)</f>
        <v>0</v>
      </c>
      <c r="AO1070">
        <f>IF(H1070=AI1070,1,0)</f>
        <v>1</v>
      </c>
      <c r="AP1070">
        <f>IF(AJ1070=AA1070,1,0)</f>
        <v>1</v>
      </c>
      <c r="AQ1070" s="8">
        <f>COUNTIF($A$2:$A$1228,A1070)</f>
        <v>1</v>
      </c>
      <c r="AR1070">
        <f>VLOOKUP(A1070,[1]Hoja3!$C$2:$AO$841,39,FALSE)</f>
        <v>1</v>
      </c>
      <c r="AS1070" t="str">
        <f>A1070 &amp; COUNTIF(A$2:A1070,A1070)</f>
        <v>0BG29514811</v>
      </c>
      <c r="AT1070" s="10">
        <f>VLOOKUP(AS1070,[1]Hoja3!$B$2:$AO$841,38,FALSE)</f>
        <v>1730.3000000000004</v>
      </c>
      <c r="AU1070" s="9">
        <f>IF(AR1070&gt;AQ1070,1,0)</f>
        <v>0</v>
      </c>
      <c r="AV1070">
        <f>IF(P1070="NA",2,IF(OR(F1070="INSTALACION NUEVA",F1070="Mantenimiento preventivo"),3,IF(AND(AB1070&lt;AF1070,AK1070&lt;&gt;1),4,IF(AT1070&gt;AE1070,1,0))))</f>
        <v>4</v>
      </c>
    </row>
    <row r="1071" spans="1:48" x14ac:dyDescent="0.25">
      <c r="A1071" t="s">
        <v>592</v>
      </c>
      <c r="B1071">
        <v>2019</v>
      </c>
      <c r="C1071" t="s">
        <v>37</v>
      </c>
      <c r="D1071" t="s">
        <v>38</v>
      </c>
      <c r="E1071">
        <v>24</v>
      </c>
      <c r="F1071" t="s">
        <v>40</v>
      </c>
      <c r="G1071">
        <v>0.23333329999999999</v>
      </c>
      <c r="H1071" t="s">
        <v>34</v>
      </c>
      <c r="I1071">
        <v>468</v>
      </c>
      <c r="J1071">
        <v>715</v>
      </c>
      <c r="K1071">
        <v>0</v>
      </c>
      <c r="L1071">
        <v>0</v>
      </c>
      <c r="M1071">
        <v>0</v>
      </c>
      <c r="N1071">
        <v>0.6</v>
      </c>
      <c r="O1071">
        <v>0.8</v>
      </c>
      <c r="P1071">
        <v>1.05</v>
      </c>
      <c r="Q1071" t="s">
        <v>46</v>
      </c>
      <c r="R1071">
        <v>5</v>
      </c>
      <c r="S1071">
        <v>9</v>
      </c>
      <c r="T1071" t="s">
        <v>47</v>
      </c>
      <c r="U1071" t="s">
        <v>34</v>
      </c>
      <c r="V1071" t="s">
        <v>73</v>
      </c>
      <c r="W1071">
        <v>2019</v>
      </c>
      <c r="X1071" t="s">
        <v>37</v>
      </c>
      <c r="Y1071" t="s">
        <v>38</v>
      </c>
      <c r="Z1071">
        <v>24</v>
      </c>
      <c r="AA1071">
        <v>0</v>
      </c>
      <c r="AB1071">
        <v>274</v>
      </c>
      <c r="AC1071">
        <v>1.05</v>
      </c>
      <c r="AD1071">
        <v>4.6666659999999999E-2</v>
      </c>
      <c r="AE1071">
        <v>750.75</v>
      </c>
      <c r="AF1071" s="10">
        <f>VLOOKUP(AS1071,[1]Hoja3!$B$2:$AO$841,17,FALSE)</f>
        <v>279</v>
      </c>
      <c r="AG1071" s="10">
        <f>VLOOKUP(AS1071,[1]Hoja3!$B$2:$AO$841,23,FALSE)</f>
        <v>1.05</v>
      </c>
      <c r="AH1071" s="10">
        <f>VLOOKUP(AS1071,[1]Hoja3!$B$2:$AO$841,28,FALSE)</f>
        <v>0</v>
      </c>
      <c r="AI1071" s="10" t="str">
        <f>VLOOKUP(AS1071,[1]Hoja3!$B$2:$AO$841,19,FALSE)</f>
        <v>A4 Mono MFPs</v>
      </c>
      <c r="AJ1071" s="10">
        <f>VLOOKUP(AS1071,[1]Hoja3!$B$2:$AO$841,15,FALSE)</f>
        <v>0</v>
      </c>
      <c r="AK1071">
        <f>IF(AE1071=AY1071,1,0)</f>
        <v>0</v>
      </c>
      <c r="AL1071">
        <f>IF(AB1071=AF1071,1,0)</f>
        <v>0</v>
      </c>
      <c r="AM1071">
        <f>IF(AC1071=AG1071,1,0)</f>
        <v>1</v>
      </c>
      <c r="AN1071">
        <f>IF(AD1071=AH1071,1,0)</f>
        <v>0</v>
      </c>
      <c r="AO1071">
        <f>IF(H1071=AI1071,1,0)</f>
        <v>1</v>
      </c>
      <c r="AP1071">
        <f>IF(AJ1071=AA1071,1,0)</f>
        <v>1</v>
      </c>
      <c r="AQ1071" s="8">
        <f>COUNTIF($A$2:$A$1228,A1071)</f>
        <v>1</v>
      </c>
      <c r="AR1071">
        <f>VLOOKUP(A1071,[1]Hoja3!$C$2:$AO$841,39,FALSE)</f>
        <v>1</v>
      </c>
      <c r="AS1071" t="str">
        <f>A1071 &amp; COUNTIF(A$2:A1071,A1071)</f>
        <v>0C7X2468541</v>
      </c>
      <c r="AT1071" s="10">
        <f>VLOOKUP(AS1071,[1]Hoja3!$B$2:$AO$841,38,FALSE)</f>
        <v>750.75000000000011</v>
      </c>
      <c r="AU1071" s="9">
        <f>IF(AR1071&gt;AQ1071,1,0)</f>
        <v>0</v>
      </c>
      <c r="AV1071">
        <f>IF(P1071="NA",2,IF(OR(F1071="INSTALACION NUEVA",F1071="Mantenimiento preventivo"),3,IF(AND(AB1071&lt;AF1071,AK1071&lt;&gt;1),4,IF(AT1071&gt;AE1071,1,0))))</f>
        <v>4</v>
      </c>
    </row>
    <row r="1072" spans="1:48" x14ac:dyDescent="0.25">
      <c r="A1072" t="s">
        <v>584</v>
      </c>
      <c r="B1072">
        <v>2019</v>
      </c>
      <c r="C1072" t="s">
        <v>37</v>
      </c>
      <c r="D1072" t="s">
        <v>38</v>
      </c>
      <c r="E1072">
        <v>24</v>
      </c>
      <c r="F1072" t="s">
        <v>40</v>
      </c>
      <c r="G1072">
        <v>3.3333330000000001</v>
      </c>
      <c r="H1072" t="s">
        <v>34</v>
      </c>
      <c r="I1072">
        <v>468</v>
      </c>
      <c r="J1072">
        <v>715</v>
      </c>
      <c r="K1072">
        <v>0</v>
      </c>
      <c r="L1072">
        <v>0</v>
      </c>
      <c r="M1072">
        <v>0</v>
      </c>
      <c r="N1072">
        <v>0.6</v>
      </c>
      <c r="O1072">
        <v>0.8</v>
      </c>
      <c r="P1072">
        <v>1.05</v>
      </c>
      <c r="Q1072" t="s">
        <v>46</v>
      </c>
      <c r="R1072">
        <v>5</v>
      </c>
      <c r="S1072">
        <v>9</v>
      </c>
      <c r="T1072" t="s">
        <v>85</v>
      </c>
      <c r="U1072" t="s">
        <v>34</v>
      </c>
      <c r="V1072" t="s">
        <v>59</v>
      </c>
      <c r="W1072">
        <v>2019</v>
      </c>
      <c r="X1072" t="s">
        <v>37</v>
      </c>
      <c r="Y1072" t="s">
        <v>38</v>
      </c>
      <c r="Z1072">
        <v>25</v>
      </c>
      <c r="AA1072">
        <v>0</v>
      </c>
      <c r="AB1072">
        <v>362</v>
      </c>
      <c r="AC1072">
        <v>1.05</v>
      </c>
      <c r="AD1072">
        <v>0.37037033333333302</v>
      </c>
      <c r="AE1072">
        <v>750.75</v>
      </c>
      <c r="AF1072" s="10">
        <f>VLOOKUP(AS1072,[1]Hoja3!$B$2:$AO$841,17,FALSE)</f>
        <v>369</v>
      </c>
      <c r="AG1072" s="10">
        <f>VLOOKUP(AS1072,[1]Hoja3!$B$2:$AO$841,23,FALSE)</f>
        <v>1.05</v>
      </c>
      <c r="AH1072" s="10">
        <f>VLOOKUP(AS1072,[1]Hoja3!$B$2:$AO$841,28,FALSE)</f>
        <v>0.55740740740740735</v>
      </c>
      <c r="AI1072" s="10" t="str">
        <f>VLOOKUP(AS1072,[1]Hoja3!$B$2:$AO$841,19,FALSE)</f>
        <v>A4 Mono MFPs</v>
      </c>
      <c r="AJ1072" s="10">
        <f>VLOOKUP(AS1072,[1]Hoja3!$B$2:$AO$841,15,FALSE)</f>
        <v>0</v>
      </c>
      <c r="AK1072">
        <f>IF(AE1072=AY1072,1,0)</f>
        <v>0</v>
      </c>
      <c r="AL1072">
        <f>IF(AB1072=AF1072,1,0)</f>
        <v>0</v>
      </c>
      <c r="AM1072">
        <f>IF(AC1072=AG1072,1,0)</f>
        <v>1</v>
      </c>
      <c r="AN1072">
        <f>IF(AD1072=AH1072,1,0)</f>
        <v>0</v>
      </c>
      <c r="AO1072">
        <f>IF(H1072=AI1072,1,0)</f>
        <v>1</v>
      </c>
      <c r="AP1072">
        <f>IF(AJ1072=AA1072,1,0)</f>
        <v>1</v>
      </c>
      <c r="AQ1072" s="8">
        <f>COUNTIF($A$2:$A$1228,A1072)</f>
        <v>1</v>
      </c>
      <c r="AR1072">
        <f>VLOOKUP(A1072,[1]Hoja3!$C$2:$AO$841,39,FALSE)</f>
        <v>1</v>
      </c>
      <c r="AS1072" t="str">
        <f>A1072 &amp; COUNTIF(A$2:A1072,A1072)</f>
        <v>09HB3258461</v>
      </c>
      <c r="AT1072" s="10">
        <f>VLOOKUP(AS1072,[1]Hoja3!$B$2:$AO$841,38,FALSE)</f>
        <v>750.75000000000011</v>
      </c>
      <c r="AU1072" s="9">
        <f>IF(AR1072&gt;AQ1072,1,0)</f>
        <v>0</v>
      </c>
      <c r="AV1072">
        <f>IF(P1072="NA",2,IF(OR(F1072="INSTALACION NUEVA",F1072="Mantenimiento preventivo"),3,IF(AND(AB1072&lt;AF1072,AK1072&lt;&gt;1),4,IF(AT1072&gt;AE1072,1,0))))</f>
        <v>4</v>
      </c>
    </row>
    <row r="1073" spans="1:48" x14ac:dyDescent="0.25">
      <c r="A1073" t="s">
        <v>588</v>
      </c>
      <c r="B1073">
        <v>2019</v>
      </c>
      <c r="C1073" t="s">
        <v>37</v>
      </c>
      <c r="D1073" t="s">
        <v>38</v>
      </c>
      <c r="E1073">
        <v>24</v>
      </c>
      <c r="F1073" t="s">
        <v>40</v>
      </c>
      <c r="G1073">
        <v>1.7166669999999999</v>
      </c>
      <c r="H1073" t="s">
        <v>45</v>
      </c>
      <c r="I1073">
        <v>803</v>
      </c>
      <c r="J1073">
        <v>1573</v>
      </c>
      <c r="K1073">
        <v>0.2</v>
      </c>
      <c r="L1073">
        <v>0.6</v>
      </c>
      <c r="M1073">
        <v>0.8</v>
      </c>
      <c r="N1073">
        <v>1.05</v>
      </c>
      <c r="O1073">
        <v>1.1000000000000001</v>
      </c>
      <c r="P1073">
        <v>1.1499999999999999</v>
      </c>
      <c r="Q1073" t="s">
        <v>46</v>
      </c>
      <c r="R1073">
        <v>4</v>
      </c>
      <c r="S1073">
        <v>6</v>
      </c>
      <c r="T1073" t="s">
        <v>47</v>
      </c>
      <c r="U1073" t="s">
        <v>48</v>
      </c>
      <c r="V1073" t="s">
        <v>59</v>
      </c>
      <c r="W1073">
        <v>2019</v>
      </c>
      <c r="X1073" t="s">
        <v>37</v>
      </c>
      <c r="Y1073" t="s">
        <v>38</v>
      </c>
      <c r="Z1073">
        <v>26</v>
      </c>
      <c r="AA1073">
        <v>0</v>
      </c>
      <c r="AB1073">
        <v>47</v>
      </c>
      <c r="AC1073">
        <v>1.1000000000000001</v>
      </c>
      <c r="AD1073">
        <v>0.42916674999999999</v>
      </c>
      <c r="AE1073">
        <v>1730.3</v>
      </c>
      <c r="AF1073" s="10">
        <f>VLOOKUP(AS1073,[1]Hoja3!$B$2:$AO$841,17,FALSE)</f>
        <v>50</v>
      </c>
      <c r="AG1073" s="10">
        <f>VLOOKUP(AS1073,[1]Hoja3!$B$2:$AO$841,23,FALSE)</f>
        <v>1.1000000000000001</v>
      </c>
      <c r="AH1073" s="10">
        <f>VLOOKUP(AS1073,[1]Hoja3!$B$2:$AO$841,28,FALSE)</f>
        <v>0.51249999999999996</v>
      </c>
      <c r="AI1073" s="10" t="str">
        <f>VLOOKUP(AS1073,[1]Hoja3!$B$2:$AO$841,19,FALSE)</f>
        <v>Light Production Digital Business</v>
      </c>
      <c r="AJ1073" s="10">
        <f>VLOOKUP(AS1073,[1]Hoja3!$B$2:$AO$841,15,FALSE)</f>
        <v>0</v>
      </c>
      <c r="AK1073">
        <f>IF(AE1073=AY1073,1,0)</f>
        <v>0</v>
      </c>
      <c r="AL1073">
        <f>IF(AB1073=AF1073,1,0)</f>
        <v>0</v>
      </c>
      <c r="AM1073">
        <f>IF(AC1073=AG1073,1,0)</f>
        <v>1</v>
      </c>
      <c r="AN1073">
        <f>IF(AD1073=AH1073,1,0)</f>
        <v>0</v>
      </c>
      <c r="AO1073">
        <f>IF(H1073=AI1073,1,0)</f>
        <v>1</v>
      </c>
      <c r="AP1073">
        <f>IF(AJ1073=AA1073,1,0)</f>
        <v>1</v>
      </c>
      <c r="AQ1073" s="8">
        <f>COUNTIF($A$2:$A$1228,A1073)</f>
        <v>1</v>
      </c>
      <c r="AR1073">
        <f>VLOOKUP(A1073,[1]Hoja3!$C$2:$AO$841,39,FALSE)</f>
        <v>1</v>
      </c>
      <c r="AS1073" t="str">
        <f>A1073 &amp; COUNTIF(A$2:A1073,A1073)</f>
        <v>0BG10010371</v>
      </c>
      <c r="AT1073" s="10">
        <f>VLOOKUP(AS1073,[1]Hoja3!$B$2:$AO$841,38,FALSE)</f>
        <v>1730.3000000000004</v>
      </c>
      <c r="AU1073" s="9">
        <f>IF(AR1073&gt;AQ1073,1,0)</f>
        <v>0</v>
      </c>
      <c r="AV1073">
        <f>IF(P1073="NA",2,IF(OR(F1073="INSTALACION NUEVA",F1073="Mantenimiento preventivo"),3,IF(AND(AB1073&lt;AF1073,AK1073&lt;&gt;1),4,IF(AT1073&gt;AE1073,1,0))))</f>
        <v>4</v>
      </c>
    </row>
    <row r="1074" spans="1:48" x14ac:dyDescent="0.25">
      <c r="A1074" t="s">
        <v>290</v>
      </c>
      <c r="B1074">
        <v>2019</v>
      </c>
      <c r="C1074" t="s">
        <v>37</v>
      </c>
      <c r="D1074" t="s">
        <v>38</v>
      </c>
      <c r="E1074">
        <v>5</v>
      </c>
      <c r="F1074" t="s">
        <v>44</v>
      </c>
      <c r="G1074">
        <v>0</v>
      </c>
      <c r="H1074" t="s">
        <v>54</v>
      </c>
      <c r="I1074">
        <v>803</v>
      </c>
      <c r="J1074">
        <v>1573</v>
      </c>
      <c r="K1074">
        <v>0.2</v>
      </c>
      <c r="L1074">
        <v>0.6</v>
      </c>
      <c r="M1074">
        <v>0.8</v>
      </c>
      <c r="N1074">
        <v>1.05</v>
      </c>
      <c r="O1074">
        <v>1.1000000000000001</v>
      </c>
      <c r="P1074">
        <v>1.1499999999999999</v>
      </c>
      <c r="Q1074" t="s">
        <v>46</v>
      </c>
      <c r="R1074">
        <v>4</v>
      </c>
      <c r="S1074">
        <v>6</v>
      </c>
      <c r="T1074" t="s">
        <v>47</v>
      </c>
      <c r="U1074" t="s">
        <v>54</v>
      </c>
      <c r="V1074" t="s">
        <v>42</v>
      </c>
      <c r="W1074">
        <v>2019</v>
      </c>
      <c r="X1074" t="s">
        <v>37</v>
      </c>
      <c r="Y1074" t="s">
        <v>38</v>
      </c>
      <c r="Z1074">
        <v>16</v>
      </c>
      <c r="AA1074">
        <v>0</v>
      </c>
      <c r="AB1074">
        <v>29</v>
      </c>
      <c r="AC1074">
        <v>0</v>
      </c>
      <c r="AD1074">
        <v>0</v>
      </c>
      <c r="AE1074">
        <v>1573</v>
      </c>
      <c r="AF1074" s="10" t="e">
        <f>VLOOKUP(AS1074,[1]Hoja3!$B$2:$AO$841,17,FALSE)</f>
        <v>#N/A</v>
      </c>
      <c r="AG1074" s="10" t="e">
        <f>VLOOKUP(AS1074,[1]Hoja3!$B$2:$AO$841,23,FALSE)</f>
        <v>#N/A</v>
      </c>
      <c r="AH1074" s="10" t="e">
        <f>VLOOKUP(AS1074,[1]Hoja3!$B$2:$AO$841,28,FALSE)</f>
        <v>#N/A</v>
      </c>
      <c r="AI1074" s="10" t="e">
        <f>VLOOKUP(AS1074,[1]Hoja3!$B$2:$AO$841,19,FALSE)</f>
        <v>#N/A</v>
      </c>
      <c r="AJ1074" s="10" t="e">
        <f>VLOOKUP(AS1074,[1]Hoja3!$B$2:$AO$841,15,FALSE)</f>
        <v>#N/A</v>
      </c>
      <c r="AK1074">
        <f>IF(AE1074=AY1074,1,0)</f>
        <v>0</v>
      </c>
      <c r="AL1074" t="e">
        <f>IF(AB1074=AF1074,1,0)</f>
        <v>#N/A</v>
      </c>
      <c r="AM1074" t="e">
        <f>IF(AC1074=AG1074,1,0)</f>
        <v>#N/A</v>
      </c>
      <c r="AN1074" t="e">
        <f>IF(AD1074=AH1074,1,0)</f>
        <v>#N/A</v>
      </c>
      <c r="AO1074" t="e">
        <f>IF(H1074=AI1074,1,0)</f>
        <v>#N/A</v>
      </c>
      <c r="AP1074" t="e">
        <f>IF(AJ1074=AA1074,1,0)</f>
        <v>#N/A</v>
      </c>
      <c r="AQ1074" s="8">
        <f>COUNTIF($A$2:$A$1228,A1074)</f>
        <v>2</v>
      </c>
      <c r="AR1074">
        <f>VLOOKUP(A1074,[1]Hoja3!$C$2:$AO$841,39,FALSE)</f>
        <v>1</v>
      </c>
      <c r="AS1074" t="str">
        <f>A1074 &amp; COUNTIF(A$2:A1074,A1074)</f>
        <v>0E2B6540622</v>
      </c>
      <c r="AT1074" s="10" t="e">
        <f>VLOOKUP(AS1074,[1]Hoja3!$B$2:$AO$841,38,FALSE)</f>
        <v>#N/A</v>
      </c>
      <c r="AU1074" s="9">
        <f>IF(AR1074&gt;AQ1074,1,0)</f>
        <v>0</v>
      </c>
      <c r="AV1074">
        <f>IF(P1074="NA",2,IF(OR(F1074="INSTALACION NUEVA",F1074="Mantenimiento preventivo"),3,IF(AND(AB1074&lt;AF1074,AK1074&lt;&gt;1),4,IF(AT1074&gt;AE1074,1,0))))</f>
        <v>3</v>
      </c>
    </row>
    <row r="1075" spans="1:48" x14ac:dyDescent="0.25">
      <c r="A1075" t="s">
        <v>971</v>
      </c>
      <c r="B1075">
        <v>2019</v>
      </c>
      <c r="C1075" t="s">
        <v>37</v>
      </c>
      <c r="D1075" t="s">
        <v>38</v>
      </c>
      <c r="E1075">
        <v>24</v>
      </c>
      <c r="F1075" t="s">
        <v>40</v>
      </c>
      <c r="G1075">
        <v>1.516667</v>
      </c>
      <c r="I1075" t="s">
        <v>33</v>
      </c>
      <c r="J1075" t="s">
        <v>33</v>
      </c>
      <c r="K1075" t="s">
        <v>33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R1075" t="s">
        <v>33</v>
      </c>
      <c r="S1075" t="s">
        <v>33</v>
      </c>
      <c r="U1075" t="s">
        <v>34</v>
      </c>
      <c r="V1075" t="s">
        <v>36</v>
      </c>
      <c r="W1075">
        <v>2019</v>
      </c>
      <c r="X1075" t="s">
        <v>37</v>
      </c>
      <c r="Y1075" t="s">
        <v>38</v>
      </c>
      <c r="Z1075">
        <v>25</v>
      </c>
      <c r="AA1075" t="s">
        <v>33</v>
      </c>
      <c r="AB1075">
        <v>0</v>
      </c>
      <c r="AC1075">
        <v>0</v>
      </c>
      <c r="AD1075">
        <v>0</v>
      </c>
      <c r="AE1075">
        <v>0</v>
      </c>
      <c r="AF1075" s="10">
        <f>VLOOKUP(AS1075,[1]Hoja3!$B$2:$AO$841,17,FALSE)</f>
        <v>907</v>
      </c>
      <c r="AG1075" s="10">
        <f>VLOOKUP(AS1075,[1]Hoja3!$B$2:$AO$841,23,FALSE)</f>
        <v>1.05</v>
      </c>
      <c r="AH1075" s="10">
        <f>VLOOKUP(AS1075,[1]Hoja3!$B$2:$AO$841,28,FALSE)</f>
        <v>0.30333333333333351</v>
      </c>
      <c r="AI1075" s="10" t="str">
        <f>VLOOKUP(AS1075,[1]Hoja3!$B$2:$AO$841,19,FALSE)</f>
        <v>A4 Mono MFPs</v>
      </c>
      <c r="AJ1075" s="10">
        <f>VLOOKUP(AS1075,[1]Hoja3!$B$2:$AO$841,15,FALSE)</f>
        <v>0</v>
      </c>
      <c r="AK1075">
        <f>IF(AE1075=AY1075,1,0)</f>
        <v>1</v>
      </c>
      <c r="AL1075">
        <f>IF(AB1075=AF1075,1,0)</f>
        <v>0</v>
      </c>
      <c r="AM1075">
        <f>IF(AC1075=AG1075,1,0)</f>
        <v>0</v>
      </c>
      <c r="AN1075">
        <f>IF(AD1075=AH1075,1,0)</f>
        <v>0</v>
      </c>
      <c r="AO1075">
        <f>IF(H1075=AI1075,1,0)</f>
        <v>0</v>
      </c>
      <c r="AP1075">
        <f>IF(AJ1075=AA1075,1,0)</f>
        <v>0</v>
      </c>
      <c r="AQ1075" s="8">
        <f>COUNTIF($A$2:$A$1228,A1075)</f>
        <v>1</v>
      </c>
      <c r="AR1075">
        <f>VLOOKUP(A1075,[1]Hoja3!$C$2:$AO$841,39,FALSE)</f>
        <v>1</v>
      </c>
      <c r="AS1075" t="str">
        <f>A1075 &amp; COUNTIF(A$2:A1075,A1075)</f>
        <v>0A2T0248631</v>
      </c>
      <c r="AT1075" s="10">
        <f>VLOOKUP(AS1075,[1]Hoja3!$B$2:$AO$841,38,FALSE)</f>
        <v>750.75000000000011</v>
      </c>
      <c r="AU1075" s="9">
        <f>IF(AR1075&gt;AQ1075,1,0)</f>
        <v>0</v>
      </c>
      <c r="AV1075">
        <f>IF(P1075="NA",2,IF(OR(F1075="INSTALACION NUEVA",F1075="Mantenimiento preventivo"),3,IF(AND(AB1075&lt;AF1075,AK1075&lt;&gt;1),4,IF(AT1075&gt;AE1075,1,0))))</f>
        <v>2</v>
      </c>
    </row>
    <row r="1076" spans="1:48" x14ac:dyDescent="0.25">
      <c r="A1076" t="s">
        <v>809</v>
      </c>
      <c r="B1076">
        <v>2019</v>
      </c>
      <c r="C1076" t="s">
        <v>37</v>
      </c>
      <c r="D1076" t="s">
        <v>38</v>
      </c>
      <c r="E1076">
        <v>24</v>
      </c>
      <c r="F1076" t="s">
        <v>44</v>
      </c>
      <c r="G1076">
        <v>0</v>
      </c>
      <c r="H1076" t="s">
        <v>116</v>
      </c>
      <c r="I1076">
        <v>655</v>
      </c>
      <c r="J1076">
        <v>1365</v>
      </c>
      <c r="K1076">
        <v>0</v>
      </c>
      <c r="L1076">
        <v>0</v>
      </c>
      <c r="M1076">
        <v>0.6</v>
      </c>
      <c r="N1076">
        <v>0.8</v>
      </c>
      <c r="O1076">
        <v>1.05</v>
      </c>
      <c r="P1076">
        <v>1.1000000000000001</v>
      </c>
      <c r="Q1076" t="s">
        <v>46</v>
      </c>
      <c r="R1076">
        <v>5</v>
      </c>
      <c r="S1076">
        <v>9</v>
      </c>
      <c r="T1076" t="s">
        <v>47</v>
      </c>
      <c r="U1076" t="s">
        <v>45</v>
      </c>
      <c r="V1076" t="s">
        <v>50</v>
      </c>
      <c r="W1076">
        <v>2019</v>
      </c>
      <c r="X1076" t="s">
        <v>37</v>
      </c>
      <c r="Y1076" t="s">
        <v>38</v>
      </c>
      <c r="Z1076">
        <v>24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 s="10" t="e">
        <f>VLOOKUP(AS1076,[1]Hoja3!$B$2:$AO$841,17,FALSE)</f>
        <v>#N/A</v>
      </c>
      <c r="AG1076" s="10" t="e">
        <f>VLOOKUP(AS1076,[1]Hoja3!$B$2:$AO$841,23,FALSE)</f>
        <v>#N/A</v>
      </c>
      <c r="AH1076" s="10" t="e">
        <f>VLOOKUP(AS1076,[1]Hoja3!$B$2:$AO$841,28,FALSE)</f>
        <v>#N/A</v>
      </c>
      <c r="AI1076" s="10" t="e">
        <f>VLOOKUP(AS1076,[1]Hoja3!$B$2:$AO$841,19,FALSE)</f>
        <v>#N/A</v>
      </c>
      <c r="AJ1076" s="10"/>
      <c r="AK1076">
        <f>IF(AE1076=AY1076,1,0)</f>
        <v>1</v>
      </c>
      <c r="AL1076" t="e">
        <f>IF(AB1076=AF1076,1,0)</f>
        <v>#N/A</v>
      </c>
      <c r="AM1076" t="e">
        <f>IF(AC1076=AG1076,1,0)</f>
        <v>#N/A</v>
      </c>
      <c r="AN1076" t="e">
        <f>IF(AD1076=AH1076,1,0)</f>
        <v>#N/A</v>
      </c>
      <c r="AO1076" t="e">
        <f>IF(H1076=AI1076,1,0)</f>
        <v>#N/A</v>
      </c>
      <c r="AQ1076" s="8">
        <f>COUNTIF($A$2:$A$1228,A1076)</f>
        <v>7</v>
      </c>
      <c r="AR1076" t="e">
        <f>VLOOKUP(A1076,[1]Hoja3!$C$2:$AO$841,39,FALSE)</f>
        <v>#N/A</v>
      </c>
      <c r="AS1076" t="str">
        <f>A1076 &amp; COUNTIF(A$2:A1076,A1076)</f>
        <v>0Y4X8468175</v>
      </c>
      <c r="AT1076" s="10" t="e">
        <f>VLOOKUP(AS1076,[1]Hoja3!$B$2:$AO$841,38,FALSE)</f>
        <v>#N/A</v>
      </c>
      <c r="AU1076" s="9" t="e">
        <f>IF(AR1076&gt;AQ1076,1,0)</f>
        <v>#N/A</v>
      </c>
    </row>
    <row r="1077" spans="1:48" x14ac:dyDescent="0.25">
      <c r="A1077" t="s">
        <v>595</v>
      </c>
      <c r="B1077">
        <v>2019</v>
      </c>
      <c r="C1077" t="s">
        <v>37</v>
      </c>
      <c r="D1077" t="s">
        <v>38</v>
      </c>
      <c r="E1077">
        <v>24</v>
      </c>
      <c r="F1077" t="s">
        <v>40</v>
      </c>
      <c r="G1077">
        <v>0.25</v>
      </c>
      <c r="H1077" t="s">
        <v>116</v>
      </c>
      <c r="I1077">
        <v>655</v>
      </c>
      <c r="J1077">
        <v>1365</v>
      </c>
      <c r="K1077">
        <v>0</v>
      </c>
      <c r="L1077">
        <v>0</v>
      </c>
      <c r="M1077">
        <v>0.6</v>
      </c>
      <c r="N1077">
        <v>0.8</v>
      </c>
      <c r="O1077">
        <v>1.05</v>
      </c>
      <c r="P1077">
        <v>1.1000000000000001</v>
      </c>
      <c r="Q1077" t="s">
        <v>46</v>
      </c>
      <c r="R1077">
        <v>5</v>
      </c>
      <c r="S1077">
        <v>9</v>
      </c>
      <c r="T1077" t="s">
        <v>47</v>
      </c>
      <c r="U1077" t="s">
        <v>58</v>
      </c>
      <c r="V1077" t="s">
        <v>55</v>
      </c>
      <c r="W1077">
        <v>2019</v>
      </c>
      <c r="X1077" t="s">
        <v>37</v>
      </c>
      <c r="Y1077" t="s">
        <v>38</v>
      </c>
      <c r="Z1077">
        <v>25</v>
      </c>
      <c r="AA1077">
        <v>0</v>
      </c>
      <c r="AB1077">
        <v>86</v>
      </c>
      <c r="AC1077">
        <v>1.1000000000000001</v>
      </c>
      <c r="AD1077">
        <v>0.05</v>
      </c>
      <c r="AE1077">
        <v>1501.5</v>
      </c>
      <c r="AF1077" s="10" t="str">
        <f>VLOOKUP(AS1077,[1]Hoja3!$B$2:$AO$841,17,FALSE)</f>
        <v xml:space="preserve">  </v>
      </c>
      <c r="AG1077" s="10">
        <f>VLOOKUP(AS1077,[1]Hoja3!$B$2:$AO$841,23,FALSE)</f>
        <v>1</v>
      </c>
      <c r="AH1077" s="10">
        <f>VLOOKUP(AS1077,[1]Hoja3!$B$2:$AO$841,28,FALSE)</f>
        <v>1</v>
      </c>
      <c r="AI1077" s="10" t="str">
        <f>VLOOKUP(AS1077,[1]Hoja3!$B$2:$AO$841,19,FALSE)</f>
        <v>Office Digital</v>
      </c>
      <c r="AJ1077" s="10">
        <f>VLOOKUP(AS1077,[1]Hoja3!$B$2:$AO$841,15,FALSE)</f>
        <v>0</v>
      </c>
      <c r="AK1077">
        <f>IF(AE1077=AY1077,1,0)</f>
        <v>0</v>
      </c>
      <c r="AL1077">
        <f>IF(AB1077=AF1077,1,0)</f>
        <v>0</v>
      </c>
      <c r="AM1077">
        <f>IF(AC1077=AG1077,1,0)</f>
        <v>0</v>
      </c>
      <c r="AN1077">
        <f>IF(AD1077=AH1077,1,0)</f>
        <v>0</v>
      </c>
      <c r="AO1077">
        <f>IF(H1077=AI1077,1,0)</f>
        <v>1</v>
      </c>
      <c r="AP1077">
        <f>IF(AJ1077=AA1077,1,0)</f>
        <v>1</v>
      </c>
      <c r="AQ1077" s="8">
        <f>COUNTIF($A$2:$A$1228,A1077)</f>
        <v>1</v>
      </c>
      <c r="AR1077">
        <f>VLOOKUP(A1077,[1]Hoja3!$C$2:$AO$841,39,FALSE)</f>
        <v>1</v>
      </c>
      <c r="AS1077" t="str">
        <f>A1077 &amp; COUNTIF(A$2:A1077,A1077)</f>
        <v>0X767043341</v>
      </c>
      <c r="AT1077" s="10">
        <f>VLOOKUP(AS1077,[1]Hoja3!$B$2:$AO$841,38,FALSE)</f>
        <v>1365</v>
      </c>
      <c r="AU1077" s="9">
        <f>IF(AR1077&gt;AQ1077,1,0)</f>
        <v>0</v>
      </c>
      <c r="AV1077">
        <f>IF(P1077="NA",2,IF(OR(F1077="INSTALACION NUEVA",F1077="Mantenimiento preventivo"),3,IF(AND(AB1077&lt;AF1077,AK1077&lt;&gt;1),4,IF(AT1077&gt;AE1077,1,0))))</f>
        <v>4</v>
      </c>
    </row>
    <row r="1078" spans="1:48" x14ac:dyDescent="0.25">
      <c r="A1078" t="s">
        <v>972</v>
      </c>
      <c r="B1078">
        <v>2019</v>
      </c>
      <c r="C1078" t="s">
        <v>37</v>
      </c>
      <c r="D1078" t="s">
        <v>38</v>
      </c>
      <c r="E1078">
        <v>24</v>
      </c>
      <c r="F1078" t="s">
        <v>44</v>
      </c>
      <c r="G1078">
        <v>0</v>
      </c>
      <c r="I1078" t="s">
        <v>33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 t="s">
        <v>33</v>
      </c>
      <c r="P1078" t="s">
        <v>33</v>
      </c>
      <c r="R1078" t="s">
        <v>33</v>
      </c>
      <c r="S1078" t="s">
        <v>33</v>
      </c>
      <c r="U1078" t="s">
        <v>34</v>
      </c>
      <c r="V1078" t="s">
        <v>50</v>
      </c>
      <c r="W1078">
        <v>2019</v>
      </c>
      <c r="X1078" t="s">
        <v>37</v>
      </c>
      <c r="Y1078" t="s">
        <v>38</v>
      </c>
      <c r="Z1078">
        <v>24</v>
      </c>
      <c r="AA1078" t="s">
        <v>33</v>
      </c>
      <c r="AB1078">
        <v>42</v>
      </c>
      <c r="AC1078">
        <v>0</v>
      </c>
      <c r="AD1078">
        <v>0</v>
      </c>
      <c r="AE1078">
        <v>0</v>
      </c>
      <c r="AF1078" s="10" t="e">
        <f>VLOOKUP(AS1078,[1]Hoja3!$B$2:$AO$841,17,FALSE)</f>
        <v>#N/A</v>
      </c>
      <c r="AG1078" s="10" t="e">
        <f>VLOOKUP(AS1078,[1]Hoja3!$B$2:$AO$841,23,FALSE)</f>
        <v>#N/A</v>
      </c>
      <c r="AH1078" s="10" t="e">
        <f>VLOOKUP(AS1078,[1]Hoja3!$B$2:$AO$841,28,FALSE)</f>
        <v>#N/A</v>
      </c>
      <c r="AI1078" s="10" t="e">
        <f>VLOOKUP(AS1078,[1]Hoja3!$B$2:$AO$841,19,FALSE)</f>
        <v>#N/A</v>
      </c>
      <c r="AJ1078" s="10"/>
      <c r="AK1078">
        <f>IF(AE1078=AY1078,1,0)</f>
        <v>1</v>
      </c>
      <c r="AL1078" t="e">
        <f>IF(AB1078=AF1078,1,0)</f>
        <v>#N/A</v>
      </c>
      <c r="AM1078" t="e">
        <f>IF(AC1078=AG1078,1,0)</f>
        <v>#N/A</v>
      </c>
      <c r="AN1078" t="e">
        <f>IF(AD1078=AH1078,1,0)</f>
        <v>#N/A</v>
      </c>
      <c r="AO1078" t="e">
        <f>IF(H1078=AI1078,1,0)</f>
        <v>#N/A</v>
      </c>
      <c r="AQ1078" s="8">
        <f>COUNTIF($A$2:$A$1228,A1078)</f>
        <v>1</v>
      </c>
      <c r="AR1078" t="e">
        <f>VLOOKUP(A1078,[1]Hoja3!$C$2:$AO$841,39,FALSE)</f>
        <v>#N/A</v>
      </c>
      <c r="AS1078" t="str">
        <f>A1078 &amp; COUNTIF(A$2:A1078,A1078)</f>
        <v>09HB3318451</v>
      </c>
      <c r="AT1078" s="10" t="e">
        <f>VLOOKUP(AS1078,[1]Hoja3!$B$2:$AO$841,38,FALSE)</f>
        <v>#N/A</v>
      </c>
      <c r="AU1078" s="9" t="e">
        <f>IF(AR1078&gt;AQ1078,1,0)</f>
        <v>#N/A</v>
      </c>
    </row>
    <row r="1079" spans="1:48" x14ac:dyDescent="0.25">
      <c r="A1079" t="s">
        <v>721</v>
      </c>
      <c r="B1079">
        <v>2019</v>
      </c>
      <c r="C1079" t="s">
        <v>37</v>
      </c>
      <c r="D1079" t="s">
        <v>38</v>
      </c>
      <c r="E1079">
        <v>24</v>
      </c>
      <c r="F1079" t="s">
        <v>44</v>
      </c>
      <c r="G1079">
        <v>0</v>
      </c>
      <c r="H1079" t="s">
        <v>34</v>
      </c>
      <c r="I1079">
        <v>468</v>
      </c>
      <c r="J1079">
        <v>715</v>
      </c>
      <c r="K1079">
        <v>0</v>
      </c>
      <c r="L1079">
        <v>0</v>
      </c>
      <c r="M1079">
        <v>0</v>
      </c>
      <c r="N1079">
        <v>0.6</v>
      </c>
      <c r="O1079">
        <v>0.8</v>
      </c>
      <c r="P1079">
        <v>1.05</v>
      </c>
      <c r="Q1079" t="s">
        <v>46</v>
      </c>
      <c r="R1079">
        <v>5</v>
      </c>
      <c r="S1079">
        <v>9</v>
      </c>
      <c r="T1079" t="s">
        <v>47</v>
      </c>
      <c r="U1079" t="s">
        <v>34</v>
      </c>
      <c r="V1079" t="s">
        <v>50</v>
      </c>
      <c r="W1079">
        <v>2019</v>
      </c>
      <c r="X1079" t="s">
        <v>37</v>
      </c>
      <c r="Y1079" t="s">
        <v>38</v>
      </c>
      <c r="Z1079">
        <v>24</v>
      </c>
      <c r="AA1079">
        <v>1</v>
      </c>
      <c r="AB1079">
        <v>21</v>
      </c>
      <c r="AC1079">
        <v>0</v>
      </c>
      <c r="AD1079">
        <v>0</v>
      </c>
      <c r="AE1079">
        <v>0</v>
      </c>
      <c r="AF1079" s="10" t="e">
        <f>VLOOKUP(AS1079,[1]Hoja3!$B$2:$AO$841,17,FALSE)</f>
        <v>#N/A</v>
      </c>
      <c r="AG1079" s="10" t="e">
        <f>VLOOKUP(AS1079,[1]Hoja3!$B$2:$AO$841,23,FALSE)</f>
        <v>#N/A</v>
      </c>
      <c r="AH1079" s="10" t="e">
        <f>VLOOKUP(AS1079,[1]Hoja3!$B$2:$AO$841,28,FALSE)</f>
        <v>#N/A</v>
      </c>
      <c r="AI1079" s="10" t="e">
        <f>VLOOKUP(AS1079,[1]Hoja3!$B$2:$AO$841,19,FALSE)</f>
        <v>#N/A</v>
      </c>
      <c r="AJ1079" s="10"/>
      <c r="AK1079">
        <f>IF(AE1079=AY1079,1,0)</f>
        <v>1</v>
      </c>
      <c r="AL1079" t="e">
        <f>IF(AB1079=AF1079,1,0)</f>
        <v>#N/A</v>
      </c>
      <c r="AM1079" t="e">
        <f>IF(AC1079=AG1079,1,0)</f>
        <v>#N/A</v>
      </c>
      <c r="AN1079" t="e">
        <f>IF(AD1079=AH1079,1,0)</f>
        <v>#N/A</v>
      </c>
      <c r="AO1079" t="e">
        <f>IF(H1079=AI1079,1,0)</f>
        <v>#N/A</v>
      </c>
      <c r="AQ1079" s="8">
        <f>COUNTIF($A$2:$A$1228,A1079)</f>
        <v>2</v>
      </c>
      <c r="AR1079" t="e">
        <f>VLOOKUP(A1079,[1]Hoja3!$C$2:$AO$841,39,FALSE)</f>
        <v>#N/A</v>
      </c>
      <c r="AS1079" t="str">
        <f>A1079 &amp; COUNTIF(A$2:A1079,A1079)</f>
        <v>09HB3319742</v>
      </c>
      <c r="AT1079" s="10" t="e">
        <f>VLOOKUP(AS1079,[1]Hoja3!$B$2:$AO$841,38,FALSE)</f>
        <v>#N/A</v>
      </c>
      <c r="AU1079" s="9" t="e">
        <f>IF(AR1079&gt;AQ1079,1,0)</f>
        <v>#N/A</v>
      </c>
    </row>
    <row r="1080" spans="1:48" x14ac:dyDescent="0.25">
      <c r="A1080" t="s">
        <v>816</v>
      </c>
      <c r="B1080">
        <v>2019</v>
      </c>
      <c r="C1080" t="s">
        <v>37</v>
      </c>
      <c r="D1080" t="s">
        <v>38</v>
      </c>
      <c r="E1080">
        <v>24</v>
      </c>
      <c r="F1080" t="s">
        <v>44</v>
      </c>
      <c r="G1080">
        <v>0</v>
      </c>
      <c r="H1080" t="s">
        <v>34</v>
      </c>
      <c r="I1080">
        <v>468</v>
      </c>
      <c r="J1080">
        <v>715</v>
      </c>
      <c r="K1080">
        <v>0</v>
      </c>
      <c r="L1080">
        <v>0</v>
      </c>
      <c r="M1080">
        <v>0</v>
      </c>
      <c r="N1080">
        <v>0.6</v>
      </c>
      <c r="O1080">
        <v>0.8</v>
      </c>
      <c r="P1080">
        <v>1.05</v>
      </c>
      <c r="Q1080" t="s">
        <v>46</v>
      </c>
      <c r="R1080">
        <v>5</v>
      </c>
      <c r="S1080">
        <v>9</v>
      </c>
      <c r="T1080" t="s">
        <v>47</v>
      </c>
      <c r="U1080" t="s">
        <v>34</v>
      </c>
      <c r="V1080" t="s">
        <v>50</v>
      </c>
      <c r="W1080">
        <v>2019</v>
      </c>
      <c r="X1080" t="s">
        <v>37</v>
      </c>
      <c r="Y1080" t="s">
        <v>38</v>
      </c>
      <c r="Z1080">
        <v>24</v>
      </c>
      <c r="AA1080">
        <v>1</v>
      </c>
      <c r="AB1080">
        <v>1</v>
      </c>
      <c r="AC1080">
        <v>0</v>
      </c>
      <c r="AD1080">
        <v>0</v>
      </c>
      <c r="AE1080">
        <v>0</v>
      </c>
      <c r="AF1080" s="10" t="e">
        <f>VLOOKUP(AS1080,[1]Hoja3!$B$2:$AO$841,17,FALSE)</f>
        <v>#N/A</v>
      </c>
      <c r="AG1080" s="10" t="e">
        <f>VLOOKUP(AS1080,[1]Hoja3!$B$2:$AO$841,23,FALSE)</f>
        <v>#N/A</v>
      </c>
      <c r="AH1080" s="10" t="e">
        <f>VLOOKUP(AS1080,[1]Hoja3!$B$2:$AO$841,28,FALSE)</f>
        <v>#N/A</v>
      </c>
      <c r="AI1080" s="10" t="e">
        <f>VLOOKUP(AS1080,[1]Hoja3!$B$2:$AO$841,19,FALSE)</f>
        <v>#N/A</v>
      </c>
      <c r="AJ1080" s="10"/>
      <c r="AK1080">
        <f>IF(AE1080=AY1080,1,0)</f>
        <v>1</v>
      </c>
      <c r="AL1080" t="e">
        <f>IF(AB1080=AF1080,1,0)</f>
        <v>#N/A</v>
      </c>
      <c r="AM1080" t="e">
        <f>IF(AC1080=AG1080,1,0)</f>
        <v>#N/A</v>
      </c>
      <c r="AN1080" t="e">
        <f>IF(AD1080=AH1080,1,0)</f>
        <v>#N/A</v>
      </c>
      <c r="AO1080" t="e">
        <f>IF(H1080=AI1080,1,0)</f>
        <v>#N/A</v>
      </c>
      <c r="AQ1080" s="8">
        <f>COUNTIF($A$2:$A$1228,A1080)</f>
        <v>5</v>
      </c>
      <c r="AR1080">
        <f>VLOOKUP(A1080,[1]Hoja3!$C$2:$AO$841,39,FALSE)</f>
        <v>1</v>
      </c>
      <c r="AS1080" t="str">
        <f>A1080 &amp; COUNTIF(A$2:A1080,A1080)</f>
        <v>09HB3319565</v>
      </c>
      <c r="AT1080" s="10" t="e">
        <f>VLOOKUP(AS1080,[1]Hoja3!$B$2:$AO$841,38,FALSE)</f>
        <v>#N/A</v>
      </c>
      <c r="AU1080" s="9">
        <f>IF(AR1080&gt;AQ1080,1,0)</f>
        <v>0</v>
      </c>
    </row>
    <row r="1081" spans="1:48" x14ac:dyDescent="0.25">
      <c r="A1081" t="s">
        <v>973</v>
      </c>
      <c r="B1081">
        <v>2019</v>
      </c>
      <c r="C1081" t="s">
        <v>37</v>
      </c>
      <c r="D1081" t="s">
        <v>38</v>
      </c>
      <c r="E1081">
        <v>24</v>
      </c>
      <c r="F1081" t="s">
        <v>44</v>
      </c>
      <c r="G1081">
        <v>0</v>
      </c>
      <c r="H1081" t="s">
        <v>34</v>
      </c>
      <c r="I1081">
        <v>468</v>
      </c>
      <c r="J1081">
        <v>715</v>
      </c>
      <c r="K1081">
        <v>0</v>
      </c>
      <c r="L1081">
        <v>0</v>
      </c>
      <c r="M1081">
        <v>0</v>
      </c>
      <c r="N1081">
        <v>0.6</v>
      </c>
      <c r="O1081">
        <v>0.8</v>
      </c>
      <c r="P1081">
        <v>1.05</v>
      </c>
      <c r="Q1081" t="s">
        <v>46</v>
      </c>
      <c r="R1081">
        <v>5</v>
      </c>
      <c r="S1081">
        <v>9</v>
      </c>
      <c r="T1081" t="s">
        <v>47</v>
      </c>
      <c r="U1081" t="s">
        <v>34</v>
      </c>
      <c r="V1081" t="s">
        <v>50</v>
      </c>
      <c r="W1081">
        <v>2019</v>
      </c>
      <c r="X1081" t="s">
        <v>37</v>
      </c>
      <c r="Y1081" t="s">
        <v>38</v>
      </c>
      <c r="Z1081">
        <v>24</v>
      </c>
      <c r="AA1081">
        <v>1</v>
      </c>
      <c r="AB1081">
        <v>49</v>
      </c>
      <c r="AC1081">
        <v>0</v>
      </c>
      <c r="AD1081">
        <v>0</v>
      </c>
      <c r="AE1081">
        <v>0</v>
      </c>
      <c r="AF1081" s="10" t="e">
        <f>VLOOKUP(AS1081,[1]Hoja3!$B$2:$AO$841,17,FALSE)</f>
        <v>#N/A</v>
      </c>
      <c r="AG1081" s="10" t="e">
        <f>VLOOKUP(AS1081,[1]Hoja3!$B$2:$AO$841,23,FALSE)</f>
        <v>#N/A</v>
      </c>
      <c r="AH1081" s="10" t="e">
        <f>VLOOKUP(AS1081,[1]Hoja3!$B$2:$AO$841,28,FALSE)</f>
        <v>#N/A</v>
      </c>
      <c r="AI1081" s="10" t="e">
        <f>VLOOKUP(AS1081,[1]Hoja3!$B$2:$AO$841,19,FALSE)</f>
        <v>#N/A</v>
      </c>
      <c r="AJ1081" s="10"/>
      <c r="AK1081">
        <f>IF(AE1081=AY1081,1,0)</f>
        <v>1</v>
      </c>
      <c r="AL1081" t="e">
        <f>IF(AB1081=AF1081,1,0)</f>
        <v>#N/A</v>
      </c>
      <c r="AM1081" t="e">
        <f>IF(AC1081=AG1081,1,0)</f>
        <v>#N/A</v>
      </c>
      <c r="AN1081" t="e">
        <f>IF(AD1081=AH1081,1,0)</f>
        <v>#N/A</v>
      </c>
      <c r="AO1081" t="e">
        <f>IF(H1081=AI1081,1,0)</f>
        <v>#N/A</v>
      </c>
      <c r="AQ1081" s="8">
        <f>COUNTIF($A$2:$A$1228,A1081)</f>
        <v>1</v>
      </c>
      <c r="AR1081" t="e">
        <f>VLOOKUP(A1081,[1]Hoja3!$C$2:$AO$841,39,FALSE)</f>
        <v>#N/A</v>
      </c>
      <c r="AS1081" t="str">
        <f>A1081 &amp; COUNTIF(A$2:A1081,A1081)</f>
        <v>09HB3320261</v>
      </c>
      <c r="AT1081" s="10" t="e">
        <f>VLOOKUP(AS1081,[1]Hoja3!$B$2:$AO$841,38,FALSE)</f>
        <v>#N/A</v>
      </c>
      <c r="AU1081" s="9" t="e">
        <f>IF(AR1081&gt;AQ1081,1,0)</f>
        <v>#N/A</v>
      </c>
    </row>
    <row r="1082" spans="1:48" x14ac:dyDescent="0.25">
      <c r="A1082" t="s">
        <v>135</v>
      </c>
      <c r="B1082">
        <v>2019</v>
      </c>
      <c r="C1082" t="s">
        <v>37</v>
      </c>
      <c r="D1082" t="s">
        <v>38</v>
      </c>
      <c r="E1082">
        <v>25</v>
      </c>
      <c r="F1082" t="s">
        <v>44</v>
      </c>
      <c r="G1082">
        <v>0</v>
      </c>
      <c r="H1082" t="s">
        <v>91</v>
      </c>
      <c r="I1082">
        <v>803</v>
      </c>
      <c r="J1082">
        <v>1573</v>
      </c>
      <c r="K1082">
        <v>0.2</v>
      </c>
      <c r="L1082">
        <v>0.6</v>
      </c>
      <c r="M1082">
        <v>0.8</v>
      </c>
      <c r="N1082">
        <v>1.05</v>
      </c>
      <c r="O1082">
        <v>1.1000000000000001</v>
      </c>
      <c r="P1082">
        <v>1.1499999999999999</v>
      </c>
      <c r="Q1082" t="s">
        <v>46</v>
      </c>
      <c r="R1082">
        <v>4</v>
      </c>
      <c r="S1082">
        <v>6</v>
      </c>
      <c r="T1082" t="s">
        <v>47</v>
      </c>
      <c r="U1082" t="s">
        <v>91</v>
      </c>
      <c r="V1082" t="s">
        <v>50</v>
      </c>
      <c r="W1082">
        <v>2019</v>
      </c>
      <c r="X1082" t="s">
        <v>37</v>
      </c>
      <c r="Y1082" t="s">
        <v>38</v>
      </c>
      <c r="Z1082">
        <v>25</v>
      </c>
      <c r="AA1082">
        <v>0</v>
      </c>
      <c r="AB1082">
        <v>15</v>
      </c>
      <c r="AC1082">
        <v>0</v>
      </c>
      <c r="AD1082">
        <v>0</v>
      </c>
      <c r="AE1082">
        <v>1573</v>
      </c>
      <c r="AF1082" s="10" t="e">
        <f>VLOOKUP(AS1082,[1]Hoja3!$B$2:$AO$841,17,FALSE)</f>
        <v>#N/A</v>
      </c>
      <c r="AG1082" s="10" t="e">
        <f>VLOOKUP(AS1082,[1]Hoja3!$B$2:$AO$841,23,FALSE)</f>
        <v>#N/A</v>
      </c>
      <c r="AH1082" s="10" t="e">
        <f>VLOOKUP(AS1082,[1]Hoja3!$B$2:$AO$841,28,FALSE)</f>
        <v>#N/A</v>
      </c>
      <c r="AI1082" s="10" t="e">
        <f>VLOOKUP(AS1082,[1]Hoja3!$B$2:$AO$841,19,FALSE)</f>
        <v>#N/A</v>
      </c>
      <c r="AJ1082" s="10"/>
      <c r="AK1082">
        <f>IF(AE1082=AY1082,1,0)</f>
        <v>0</v>
      </c>
      <c r="AL1082" t="e">
        <f>IF(AB1082=AF1082,1,0)</f>
        <v>#N/A</v>
      </c>
      <c r="AM1082" t="e">
        <f>IF(AC1082=AG1082,1,0)</f>
        <v>#N/A</v>
      </c>
      <c r="AN1082" t="e">
        <f>IF(AD1082=AH1082,1,0)</f>
        <v>#N/A</v>
      </c>
      <c r="AO1082" t="e">
        <f>IF(H1082=AI1082,1,0)</f>
        <v>#N/A</v>
      </c>
      <c r="AQ1082" s="8">
        <f>COUNTIF($A$2:$A$1228,A1082)</f>
        <v>5</v>
      </c>
      <c r="AR1082">
        <f>VLOOKUP(A1082,[1]Hoja3!$C$2:$AO$841,39,FALSE)</f>
        <v>2</v>
      </c>
      <c r="AS1082" t="str">
        <f>A1082 &amp; COUNTIF(A$2:A1082,A1082)</f>
        <v>0PW41522925</v>
      </c>
      <c r="AT1082" s="10" t="e">
        <f>VLOOKUP(AS1082,[1]Hoja3!$B$2:$AO$841,38,FALSE)</f>
        <v>#N/A</v>
      </c>
      <c r="AU1082" s="9">
        <f>IF(AR1082&gt;AQ1082,1,0)</f>
        <v>0</v>
      </c>
    </row>
    <row r="1083" spans="1:48" x14ac:dyDescent="0.25">
      <c r="A1083" t="s">
        <v>131</v>
      </c>
      <c r="B1083">
        <v>2019</v>
      </c>
      <c r="C1083" t="s">
        <v>37</v>
      </c>
      <c r="D1083" t="s">
        <v>38</v>
      </c>
      <c r="E1083">
        <v>25</v>
      </c>
      <c r="F1083" t="s">
        <v>44</v>
      </c>
      <c r="G1083">
        <v>0</v>
      </c>
      <c r="H1083" t="s">
        <v>58</v>
      </c>
      <c r="I1083">
        <v>655</v>
      </c>
      <c r="J1083">
        <v>1365</v>
      </c>
      <c r="K1083">
        <v>0</v>
      </c>
      <c r="L1083">
        <v>0</v>
      </c>
      <c r="M1083">
        <v>0.6</v>
      </c>
      <c r="N1083">
        <v>0.8</v>
      </c>
      <c r="O1083">
        <v>1.05</v>
      </c>
      <c r="P1083">
        <v>1.1000000000000001</v>
      </c>
      <c r="Q1083" t="s">
        <v>46</v>
      </c>
      <c r="R1083">
        <v>5</v>
      </c>
      <c r="S1083">
        <v>9</v>
      </c>
      <c r="T1083" t="s">
        <v>47</v>
      </c>
      <c r="U1083" t="s">
        <v>58</v>
      </c>
      <c r="V1083" t="s">
        <v>73</v>
      </c>
      <c r="W1083">
        <v>2019</v>
      </c>
      <c r="X1083" t="s">
        <v>37</v>
      </c>
      <c r="Y1083" t="s">
        <v>38</v>
      </c>
      <c r="Z1083">
        <v>25</v>
      </c>
      <c r="AA1083">
        <v>0</v>
      </c>
      <c r="AB1083">
        <v>10</v>
      </c>
      <c r="AC1083">
        <v>0</v>
      </c>
      <c r="AD1083">
        <v>0</v>
      </c>
      <c r="AE1083">
        <v>1365</v>
      </c>
      <c r="AF1083" s="10" t="e">
        <f>VLOOKUP(AS1083,[1]Hoja3!$B$2:$AO$841,17,FALSE)</f>
        <v>#N/A</v>
      </c>
      <c r="AG1083" s="10" t="e">
        <f>VLOOKUP(AS1083,[1]Hoja3!$B$2:$AO$841,23,FALSE)</f>
        <v>#N/A</v>
      </c>
      <c r="AH1083" s="10" t="e">
        <f>VLOOKUP(AS1083,[1]Hoja3!$B$2:$AO$841,28,FALSE)</f>
        <v>#N/A</v>
      </c>
      <c r="AI1083" s="10" t="e">
        <f>VLOOKUP(AS1083,[1]Hoja3!$B$2:$AO$841,19,FALSE)</f>
        <v>#N/A</v>
      </c>
      <c r="AJ1083" s="10"/>
      <c r="AK1083">
        <f>IF(AE1083=AY1083,1,0)</f>
        <v>0</v>
      </c>
      <c r="AL1083" t="e">
        <f>IF(AB1083=AF1083,1,0)</f>
        <v>#N/A</v>
      </c>
      <c r="AM1083" t="e">
        <f>IF(AC1083=AG1083,1,0)</f>
        <v>#N/A</v>
      </c>
      <c r="AN1083" t="e">
        <f>IF(AD1083=AH1083,1,0)</f>
        <v>#N/A</v>
      </c>
      <c r="AO1083" t="e">
        <f>IF(H1083=AI1083,1,0)</f>
        <v>#N/A</v>
      </c>
      <c r="AQ1083" s="8">
        <f>COUNTIF($A$2:$A$1228,A1083)</f>
        <v>5</v>
      </c>
      <c r="AR1083">
        <f>VLOOKUP(A1083,[1]Hoja3!$C$2:$AO$841,39,FALSE)</f>
        <v>1</v>
      </c>
      <c r="AS1083" t="str">
        <f>A1083 &amp; COUNTIF(A$2:A1083,A1083)</f>
        <v>0EX92931685</v>
      </c>
      <c r="AT1083" s="10" t="e">
        <f>VLOOKUP(AS1083,[1]Hoja3!$B$2:$AO$841,38,FALSE)</f>
        <v>#N/A</v>
      </c>
      <c r="AU1083" s="9">
        <f>IF(AR1083&gt;AQ1083,1,0)</f>
        <v>0</v>
      </c>
    </row>
    <row r="1084" spans="1:48" x14ac:dyDescent="0.25">
      <c r="A1084" t="s">
        <v>615</v>
      </c>
      <c r="B1084">
        <v>2019</v>
      </c>
      <c r="C1084" t="s">
        <v>37</v>
      </c>
      <c r="D1084" t="s">
        <v>38</v>
      </c>
      <c r="E1084">
        <v>25</v>
      </c>
      <c r="F1084" t="s">
        <v>44</v>
      </c>
      <c r="G1084">
        <v>0</v>
      </c>
      <c r="H1084" t="s">
        <v>64</v>
      </c>
      <c r="I1084">
        <v>655</v>
      </c>
      <c r="J1084">
        <v>1365</v>
      </c>
      <c r="K1084">
        <v>0</v>
      </c>
      <c r="L1084">
        <v>0</v>
      </c>
      <c r="M1084">
        <v>0.6</v>
      </c>
      <c r="N1084">
        <v>0.8</v>
      </c>
      <c r="O1084">
        <v>1.05</v>
      </c>
      <c r="P1084">
        <v>1.1000000000000001</v>
      </c>
      <c r="Q1084" t="s">
        <v>46</v>
      </c>
      <c r="R1084">
        <v>5</v>
      </c>
      <c r="S1084">
        <v>9</v>
      </c>
      <c r="T1084" t="s">
        <v>47</v>
      </c>
      <c r="U1084" t="s">
        <v>64</v>
      </c>
      <c r="V1084" t="s">
        <v>55</v>
      </c>
      <c r="W1084">
        <v>2019</v>
      </c>
      <c r="X1084" t="s">
        <v>37</v>
      </c>
      <c r="Y1084" t="s">
        <v>38</v>
      </c>
      <c r="Z1084">
        <v>25</v>
      </c>
      <c r="AA1084">
        <v>0</v>
      </c>
      <c r="AB1084">
        <v>238</v>
      </c>
      <c r="AC1084">
        <v>0</v>
      </c>
      <c r="AD1084">
        <v>0</v>
      </c>
      <c r="AE1084">
        <v>1365</v>
      </c>
      <c r="AF1084" s="10" t="e">
        <f>VLOOKUP(AS1084,[1]Hoja3!$B$2:$AO$841,17,FALSE)</f>
        <v>#N/A</v>
      </c>
      <c r="AG1084" s="10" t="e">
        <f>VLOOKUP(AS1084,[1]Hoja3!$B$2:$AO$841,23,FALSE)</f>
        <v>#N/A</v>
      </c>
      <c r="AH1084" s="10" t="e">
        <f>VLOOKUP(AS1084,[1]Hoja3!$B$2:$AO$841,28,FALSE)</f>
        <v>#N/A</v>
      </c>
      <c r="AI1084" s="10" t="e">
        <f>VLOOKUP(AS1084,[1]Hoja3!$B$2:$AO$841,19,FALSE)</f>
        <v>#N/A</v>
      </c>
      <c r="AJ1084" s="10"/>
      <c r="AK1084">
        <f>IF(AE1084=AY1084,1,0)</f>
        <v>0</v>
      </c>
      <c r="AL1084" t="e">
        <f>IF(AB1084=AF1084,1,0)</f>
        <v>#N/A</v>
      </c>
      <c r="AM1084" t="e">
        <f>IF(AC1084=AG1084,1,0)</f>
        <v>#N/A</v>
      </c>
      <c r="AN1084" t="e">
        <f>IF(AD1084=AH1084,1,0)</f>
        <v>#N/A</v>
      </c>
      <c r="AO1084" t="e">
        <f>IF(H1084=AI1084,1,0)</f>
        <v>#N/A</v>
      </c>
      <c r="AQ1084" s="8">
        <f>COUNTIF($A$2:$A$1228,A1084)</f>
        <v>1</v>
      </c>
      <c r="AR1084" t="e">
        <f>VLOOKUP(A1084,[1]Hoja3!$C$2:$AO$841,39,FALSE)</f>
        <v>#N/A</v>
      </c>
      <c r="AS1084" t="str">
        <f>A1084 &amp; COUNTIF(A$2:A1084,A1084)</f>
        <v>0LX76579291</v>
      </c>
      <c r="AT1084" s="10" t="e">
        <f>VLOOKUP(AS1084,[1]Hoja3!$B$2:$AO$841,38,FALSE)</f>
        <v>#N/A</v>
      </c>
      <c r="AU1084" s="9" t="e">
        <f>IF(AR1084&gt;AQ1084,1,0)</f>
        <v>#N/A</v>
      </c>
    </row>
    <row r="1085" spans="1:48" x14ac:dyDescent="0.25">
      <c r="A1085" t="s">
        <v>784</v>
      </c>
      <c r="B1085">
        <v>2019</v>
      </c>
      <c r="C1085" t="s">
        <v>37</v>
      </c>
      <c r="D1085" t="s">
        <v>38</v>
      </c>
      <c r="E1085">
        <v>25</v>
      </c>
      <c r="F1085" t="s">
        <v>40</v>
      </c>
      <c r="G1085">
        <v>0.35</v>
      </c>
      <c r="I1085" t="s">
        <v>33</v>
      </c>
      <c r="J1085" t="s">
        <v>33</v>
      </c>
      <c r="K1085" t="s">
        <v>33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R1085" t="s">
        <v>33</v>
      </c>
      <c r="S1085" t="s">
        <v>33</v>
      </c>
      <c r="U1085" t="s">
        <v>34</v>
      </c>
      <c r="V1085" t="s">
        <v>50</v>
      </c>
      <c r="W1085">
        <v>2019</v>
      </c>
      <c r="X1085" t="s">
        <v>37</v>
      </c>
      <c r="Y1085" t="s">
        <v>38</v>
      </c>
      <c r="Z1085">
        <v>25</v>
      </c>
      <c r="AA1085" t="s">
        <v>33</v>
      </c>
      <c r="AB1085">
        <v>20</v>
      </c>
      <c r="AC1085">
        <v>0</v>
      </c>
      <c r="AD1085">
        <v>0</v>
      </c>
      <c r="AE1085">
        <v>0</v>
      </c>
      <c r="AF1085" s="10" t="e">
        <f>VLOOKUP(AS1085,[1]Hoja3!$B$2:$AO$841,17,FALSE)</f>
        <v>#N/A</v>
      </c>
      <c r="AG1085" s="10" t="e">
        <f>VLOOKUP(AS1085,[1]Hoja3!$B$2:$AO$841,23,FALSE)</f>
        <v>#N/A</v>
      </c>
      <c r="AH1085" s="10" t="e">
        <f>VLOOKUP(AS1085,[1]Hoja3!$B$2:$AO$841,28,FALSE)</f>
        <v>#N/A</v>
      </c>
      <c r="AI1085" s="10" t="e">
        <f>VLOOKUP(AS1085,[1]Hoja3!$B$2:$AO$841,19,FALSE)</f>
        <v>#N/A</v>
      </c>
      <c r="AJ1085" s="10"/>
      <c r="AK1085">
        <f>IF(AE1085=AY1085,1,0)</f>
        <v>1</v>
      </c>
      <c r="AL1085" t="e">
        <f>IF(AB1085=AF1085,1,0)</f>
        <v>#N/A</v>
      </c>
      <c r="AM1085" t="e">
        <f>IF(AC1085=AG1085,1,0)</f>
        <v>#N/A</v>
      </c>
      <c r="AN1085" t="e">
        <f>IF(AD1085=AH1085,1,0)</f>
        <v>#N/A</v>
      </c>
      <c r="AO1085" t="e">
        <f>IF(H1085=AI1085,1,0)</f>
        <v>#N/A</v>
      </c>
      <c r="AQ1085" s="8">
        <f>COUNTIF($A$2:$A$1228,A1085)</f>
        <v>2</v>
      </c>
      <c r="AR1085">
        <f>VLOOKUP(A1085,[1]Hoja3!$C$2:$AO$841,39,FALSE)</f>
        <v>1</v>
      </c>
      <c r="AS1085" t="str">
        <f>A1085 &amp; COUNTIF(A$2:A1085,A1085)</f>
        <v>09HB3314302</v>
      </c>
      <c r="AT1085" s="10" t="e">
        <f>VLOOKUP(AS1085,[1]Hoja3!$B$2:$AO$841,38,FALSE)</f>
        <v>#N/A</v>
      </c>
      <c r="AU1085" s="9">
        <f>IF(AR1085&gt;AQ1085,1,0)</f>
        <v>0</v>
      </c>
    </row>
    <row r="1086" spans="1:48" x14ac:dyDescent="0.25">
      <c r="A1086" t="s">
        <v>618</v>
      </c>
      <c r="B1086">
        <v>2019</v>
      </c>
      <c r="C1086" t="s">
        <v>37</v>
      </c>
      <c r="D1086" t="s">
        <v>38</v>
      </c>
      <c r="E1086">
        <v>25</v>
      </c>
      <c r="F1086" t="s">
        <v>40</v>
      </c>
      <c r="G1086">
        <v>1</v>
      </c>
      <c r="H1086" t="s">
        <v>91</v>
      </c>
      <c r="I1086">
        <v>803</v>
      </c>
      <c r="J1086">
        <v>1573</v>
      </c>
      <c r="K1086">
        <v>0.2</v>
      </c>
      <c r="L1086">
        <v>0.6</v>
      </c>
      <c r="M1086">
        <v>0.8</v>
      </c>
      <c r="N1086">
        <v>1.05</v>
      </c>
      <c r="O1086">
        <v>1.1000000000000001</v>
      </c>
      <c r="P1086">
        <v>1.1499999999999999</v>
      </c>
      <c r="Q1086" t="s">
        <v>46</v>
      </c>
      <c r="R1086">
        <v>4</v>
      </c>
      <c r="S1086">
        <v>6</v>
      </c>
      <c r="T1086" t="s">
        <v>47</v>
      </c>
      <c r="U1086" t="s">
        <v>91</v>
      </c>
      <c r="V1086" t="s">
        <v>50</v>
      </c>
      <c r="W1086">
        <v>2019</v>
      </c>
      <c r="X1086" t="s">
        <v>37</v>
      </c>
      <c r="Y1086" t="s">
        <v>38</v>
      </c>
      <c r="Z1086">
        <v>28</v>
      </c>
      <c r="AA1086">
        <v>0</v>
      </c>
      <c r="AB1086">
        <v>30</v>
      </c>
      <c r="AC1086">
        <v>1.05</v>
      </c>
      <c r="AD1086">
        <v>0.25</v>
      </c>
      <c r="AE1086">
        <v>1651.65</v>
      </c>
      <c r="AF1086" s="10">
        <f>VLOOKUP(AS1086,[1]Hoja3!$B$2:$AO$841,17,FALSE)</f>
        <v>31</v>
      </c>
      <c r="AG1086" s="10">
        <f>VLOOKUP(AS1086,[1]Hoja3!$B$2:$AO$841,23,FALSE)</f>
        <v>1.1000000000000001</v>
      </c>
      <c r="AH1086" s="10">
        <f>VLOOKUP(AS1086,[1]Hoja3!$B$2:$AO$841,28,FALSE)</f>
        <v>0.25</v>
      </c>
      <c r="AI1086" s="10" t="str">
        <f>VLOOKUP(AS1086,[1]Hoja3!$B$2:$AO$841,19,FALSE)</f>
        <v>WF Mono Systems and Legacy Color</v>
      </c>
      <c r="AJ1086" s="10">
        <f>VLOOKUP(AS1086,[1]Hoja3!$B$2:$AO$841,15,FALSE)</f>
        <v>0</v>
      </c>
      <c r="AK1086">
        <f>IF(AE1086=AY1086,1,0)</f>
        <v>0</v>
      </c>
      <c r="AL1086">
        <f>IF(AB1086=AF1086,1,0)</f>
        <v>0</v>
      </c>
      <c r="AM1086">
        <f>IF(AC1086=AG1086,1,0)</f>
        <v>0</v>
      </c>
      <c r="AN1086">
        <f>IF(AD1086=AH1086,1,0)</f>
        <v>1</v>
      </c>
      <c r="AO1086">
        <f>IF(H1086=AI1086,1,0)</f>
        <v>1</v>
      </c>
      <c r="AP1086">
        <f>IF(AJ1086=AA1086,1,0)</f>
        <v>1</v>
      </c>
      <c r="AQ1086" s="8">
        <f>COUNTIF($A$2:$A$1228,A1086)</f>
        <v>1</v>
      </c>
      <c r="AR1086">
        <f>VLOOKUP(A1086,[1]Hoja3!$C$2:$AO$841,39,FALSE)</f>
        <v>1</v>
      </c>
      <c r="AS1086" t="str">
        <f>A1086 &amp; COUNTIF(A$2:A1086,A1086)</f>
        <v>0PW47921591</v>
      </c>
      <c r="AT1086" s="10">
        <f>VLOOKUP(AS1086,[1]Hoja3!$B$2:$AO$841,38,FALSE)</f>
        <v>1730.3000000000004</v>
      </c>
      <c r="AU1086" s="9">
        <f>IF(AR1086&gt;AQ1086,1,0)</f>
        <v>0</v>
      </c>
      <c r="AV1086">
        <f>IF(P1086="NA",2,IF(OR(F1086="INSTALACION NUEVA",F1086="Mantenimiento preventivo"),3,IF(AND(AB1086&lt;AF1086,AK1086&lt;&gt;1),4,IF(AT1086&gt;AE1086,1,0))))</f>
        <v>4</v>
      </c>
    </row>
    <row r="1087" spans="1:48" x14ac:dyDescent="0.25">
      <c r="A1087" t="s">
        <v>606</v>
      </c>
      <c r="B1087">
        <v>2019</v>
      </c>
      <c r="C1087" t="s">
        <v>37</v>
      </c>
      <c r="D1087" t="s">
        <v>38</v>
      </c>
      <c r="E1087">
        <v>25</v>
      </c>
      <c r="F1087" t="s">
        <v>40</v>
      </c>
      <c r="G1087">
        <v>1.4166669999999999</v>
      </c>
      <c r="H1087" t="s">
        <v>91</v>
      </c>
      <c r="I1087">
        <v>803</v>
      </c>
      <c r="J1087">
        <v>1573</v>
      </c>
      <c r="K1087">
        <v>0.2</v>
      </c>
      <c r="L1087">
        <v>0.6</v>
      </c>
      <c r="M1087">
        <v>0.8</v>
      </c>
      <c r="N1087">
        <v>1.05</v>
      </c>
      <c r="O1087">
        <v>1.1000000000000001</v>
      </c>
      <c r="P1087">
        <v>1.1499999999999999</v>
      </c>
      <c r="Q1087" t="s">
        <v>46</v>
      </c>
      <c r="R1087">
        <v>4</v>
      </c>
      <c r="S1087">
        <v>6</v>
      </c>
      <c r="T1087" t="s">
        <v>47</v>
      </c>
      <c r="U1087" t="s">
        <v>91</v>
      </c>
      <c r="V1087" t="s">
        <v>55</v>
      </c>
      <c r="W1087">
        <v>2019</v>
      </c>
      <c r="X1087" t="s">
        <v>37</v>
      </c>
      <c r="Y1087" t="s">
        <v>38</v>
      </c>
      <c r="Z1087">
        <v>25</v>
      </c>
      <c r="AA1087">
        <v>0</v>
      </c>
      <c r="AB1087">
        <v>182</v>
      </c>
      <c r="AC1087">
        <v>1.1499999999999999</v>
      </c>
      <c r="AD1087">
        <v>0.35416674999999997</v>
      </c>
      <c r="AE1087">
        <v>1808.95</v>
      </c>
      <c r="AF1087" s="10">
        <f>VLOOKUP(AS1087,[1]Hoja3!$B$2:$AO$841,17,FALSE)</f>
        <v>185</v>
      </c>
      <c r="AG1087" s="10">
        <f>VLOOKUP(AS1087,[1]Hoja3!$B$2:$AO$841,23,FALSE)</f>
        <v>1.1499999999999999</v>
      </c>
      <c r="AH1087" s="10">
        <f>VLOOKUP(AS1087,[1]Hoja3!$B$2:$AO$841,28,FALSE)</f>
        <v>0.5</v>
      </c>
      <c r="AI1087" s="10" t="str">
        <f>VLOOKUP(AS1087,[1]Hoja3!$B$2:$AO$841,19,FALSE)</f>
        <v>WF Mono Systems and Legacy Color</v>
      </c>
      <c r="AJ1087" s="10">
        <f>VLOOKUP(AS1087,[1]Hoja3!$B$2:$AO$841,15,FALSE)</f>
        <v>0</v>
      </c>
      <c r="AK1087">
        <f>IF(AE1087=AY1087,1,0)</f>
        <v>0</v>
      </c>
      <c r="AL1087">
        <f>IF(AB1087=AF1087,1,0)</f>
        <v>0</v>
      </c>
      <c r="AM1087">
        <f>IF(AC1087=AG1087,1,0)</f>
        <v>1</v>
      </c>
      <c r="AN1087">
        <f>IF(AD1087=AH1087,1,0)</f>
        <v>0</v>
      </c>
      <c r="AO1087">
        <f>IF(H1087=AI1087,1,0)</f>
        <v>1</v>
      </c>
      <c r="AP1087">
        <f>IF(AJ1087=AA1087,1,0)</f>
        <v>1</v>
      </c>
      <c r="AQ1087" s="8">
        <f>COUNTIF($A$2:$A$1228,A1087)</f>
        <v>1</v>
      </c>
      <c r="AR1087">
        <f>VLOOKUP(A1087,[1]Hoja3!$C$2:$AO$841,39,FALSE)</f>
        <v>1</v>
      </c>
      <c r="AS1087" t="str">
        <f>A1087 &amp; COUNTIF(A$2:A1087,A1087)</f>
        <v>0A1H0223791</v>
      </c>
      <c r="AT1087" s="10">
        <f>VLOOKUP(AS1087,[1]Hoja3!$B$2:$AO$841,38,FALSE)</f>
        <v>1808.95</v>
      </c>
      <c r="AU1087" s="9">
        <f>IF(AR1087&gt;AQ1087,1,0)</f>
        <v>0</v>
      </c>
      <c r="AV1087">
        <f>IF(P1087="NA",2,IF(OR(F1087="INSTALACION NUEVA",F1087="Mantenimiento preventivo"),3,IF(AND(AB1087&lt;AF1087,AK1087&lt;&gt;1),4,IF(AT1087&gt;AE1087,1,0))))</f>
        <v>4</v>
      </c>
    </row>
    <row r="1088" spans="1:48" x14ac:dyDescent="0.25">
      <c r="A1088" t="s">
        <v>284</v>
      </c>
      <c r="B1088">
        <v>2019</v>
      </c>
      <c r="C1088" t="s">
        <v>37</v>
      </c>
      <c r="D1088" t="s">
        <v>38</v>
      </c>
      <c r="E1088">
        <v>25</v>
      </c>
      <c r="F1088" t="s">
        <v>44</v>
      </c>
      <c r="G1088">
        <v>0</v>
      </c>
      <c r="H1088" t="s">
        <v>45</v>
      </c>
      <c r="I1088">
        <v>803</v>
      </c>
      <c r="J1088">
        <v>1573</v>
      </c>
      <c r="K1088">
        <v>0.2</v>
      </c>
      <c r="L1088">
        <v>0.6</v>
      </c>
      <c r="M1088">
        <v>0.8</v>
      </c>
      <c r="N1088">
        <v>1.05</v>
      </c>
      <c r="O1088">
        <v>1.1000000000000001</v>
      </c>
      <c r="P1088">
        <v>1.1499999999999999</v>
      </c>
      <c r="Q1088" t="s">
        <v>46</v>
      </c>
      <c r="R1088">
        <v>4</v>
      </c>
      <c r="S1088">
        <v>6</v>
      </c>
      <c r="T1088" t="s">
        <v>47</v>
      </c>
      <c r="U1088" t="s">
        <v>48</v>
      </c>
      <c r="V1088" t="s">
        <v>59</v>
      </c>
      <c r="W1088">
        <v>2019</v>
      </c>
      <c r="X1088" t="s">
        <v>37</v>
      </c>
      <c r="Y1088" t="s">
        <v>38</v>
      </c>
      <c r="Z1088">
        <v>25</v>
      </c>
      <c r="AA1088">
        <v>0</v>
      </c>
      <c r="AB1088">
        <v>8</v>
      </c>
      <c r="AC1088">
        <v>0</v>
      </c>
      <c r="AD1088">
        <v>0</v>
      </c>
      <c r="AE1088">
        <v>1573</v>
      </c>
      <c r="AF1088" s="10" t="e">
        <f>VLOOKUP(AS1088,[1]Hoja3!$B$2:$AO$841,17,FALSE)</f>
        <v>#N/A</v>
      </c>
      <c r="AG1088" s="10" t="e">
        <f>VLOOKUP(AS1088,[1]Hoja3!$B$2:$AO$841,23,FALSE)</f>
        <v>#N/A</v>
      </c>
      <c r="AH1088" s="10" t="e">
        <f>VLOOKUP(AS1088,[1]Hoja3!$B$2:$AO$841,28,FALSE)</f>
        <v>#N/A</v>
      </c>
      <c r="AI1088" s="10" t="e">
        <f>VLOOKUP(AS1088,[1]Hoja3!$B$2:$AO$841,19,FALSE)</f>
        <v>#N/A</v>
      </c>
      <c r="AJ1088" s="10"/>
      <c r="AK1088">
        <f>IF(AE1088=AY1088,1,0)</f>
        <v>0</v>
      </c>
      <c r="AL1088" t="e">
        <f>IF(AB1088=AF1088,1,0)</f>
        <v>#N/A</v>
      </c>
      <c r="AM1088" t="e">
        <f>IF(AC1088=AG1088,1,0)</f>
        <v>#N/A</v>
      </c>
      <c r="AN1088" t="e">
        <f>IF(AD1088=AH1088,1,0)</f>
        <v>#N/A</v>
      </c>
      <c r="AO1088" t="e">
        <f>IF(H1088=AI1088,1,0)</f>
        <v>#N/A</v>
      </c>
      <c r="AQ1088" s="8">
        <f>COUNTIF($A$2:$A$1228,A1088)</f>
        <v>4</v>
      </c>
      <c r="AR1088" t="e">
        <f>VLOOKUP(A1088,[1]Hoja3!$C$2:$AO$841,39,FALSE)</f>
        <v>#N/A</v>
      </c>
      <c r="AS1088" t="str">
        <f>A1088 &amp; COUNTIF(A$2:A1088,A1088)</f>
        <v>0BG29516233</v>
      </c>
      <c r="AT1088" s="10" t="e">
        <f>VLOOKUP(AS1088,[1]Hoja3!$B$2:$AO$841,38,FALSE)</f>
        <v>#N/A</v>
      </c>
      <c r="AU1088" s="9" t="e">
        <f>IF(AR1088&gt;AQ1088,1,0)</f>
        <v>#N/A</v>
      </c>
    </row>
    <row r="1089" spans="1:48" x14ac:dyDescent="0.25">
      <c r="A1089" t="s">
        <v>333</v>
      </c>
      <c r="B1089">
        <v>2019</v>
      </c>
      <c r="C1089" t="s">
        <v>37</v>
      </c>
      <c r="D1089" t="s">
        <v>38</v>
      </c>
      <c r="E1089">
        <v>25</v>
      </c>
      <c r="F1089" t="s">
        <v>40</v>
      </c>
      <c r="G1089">
        <v>1.483333</v>
      </c>
      <c r="H1089" t="s">
        <v>45</v>
      </c>
      <c r="I1089">
        <v>803</v>
      </c>
      <c r="J1089">
        <v>1573</v>
      </c>
      <c r="K1089">
        <v>0.2</v>
      </c>
      <c r="L1089">
        <v>0.6</v>
      </c>
      <c r="M1089">
        <v>0.8</v>
      </c>
      <c r="N1089">
        <v>1.05</v>
      </c>
      <c r="O1089">
        <v>1.1000000000000001</v>
      </c>
      <c r="P1089">
        <v>1.1499999999999999</v>
      </c>
      <c r="Q1089" t="s">
        <v>46</v>
      </c>
      <c r="R1089">
        <v>4</v>
      </c>
      <c r="S1089">
        <v>6</v>
      </c>
      <c r="T1089" t="s">
        <v>47</v>
      </c>
      <c r="U1089" t="s">
        <v>48</v>
      </c>
      <c r="V1089" t="s">
        <v>73</v>
      </c>
      <c r="W1089">
        <v>2019</v>
      </c>
      <c r="X1089" t="s">
        <v>37</v>
      </c>
      <c r="Y1089" t="s">
        <v>38</v>
      </c>
      <c r="Z1089">
        <v>25</v>
      </c>
      <c r="AA1089">
        <v>0</v>
      </c>
      <c r="AB1089">
        <v>16</v>
      </c>
      <c r="AC1089">
        <v>1.05</v>
      </c>
      <c r="AD1089">
        <v>0.37083325</v>
      </c>
      <c r="AE1089">
        <v>1651.65</v>
      </c>
      <c r="AF1089" s="10">
        <f>VLOOKUP(AS1089,[1]Hoja3!$B$2:$AO$841,17,FALSE)</f>
        <v>17</v>
      </c>
      <c r="AG1089" s="10">
        <f>VLOOKUP(AS1089,[1]Hoja3!$B$2:$AO$841,23,FALSE)</f>
        <v>1.05</v>
      </c>
      <c r="AH1089" s="10">
        <f>VLOOKUP(AS1089,[1]Hoja3!$B$2:$AO$841,28,FALSE)</f>
        <v>0.625</v>
      </c>
      <c r="AI1089" s="10" t="str">
        <f>VLOOKUP(AS1089,[1]Hoja3!$B$2:$AO$841,19,FALSE)</f>
        <v>Light Production Digital Business</v>
      </c>
      <c r="AJ1089" s="10">
        <f>VLOOKUP(AS1089,[1]Hoja3!$B$2:$AO$841,15,FALSE)</f>
        <v>0</v>
      </c>
      <c r="AK1089">
        <f>IF(AE1089=AY1089,1,0)</f>
        <v>0</v>
      </c>
      <c r="AL1089">
        <f>IF(AB1089=AF1089,1,0)</f>
        <v>0</v>
      </c>
      <c r="AM1089">
        <f>IF(AC1089=AG1089,1,0)</f>
        <v>1</v>
      </c>
      <c r="AN1089">
        <f>IF(AD1089=AH1089,1,0)</f>
        <v>0</v>
      </c>
      <c r="AO1089">
        <f>IF(H1089=AI1089,1,0)</f>
        <v>1</v>
      </c>
      <c r="AP1089">
        <f>IF(AJ1089=AA1089,1,0)</f>
        <v>1</v>
      </c>
      <c r="AQ1089" s="8">
        <f>COUNTIF($A$2:$A$1228,A1089)</f>
        <v>2</v>
      </c>
      <c r="AR1089">
        <f>VLOOKUP(A1089,[1]Hoja3!$C$2:$AO$841,39,FALSE)</f>
        <v>2</v>
      </c>
      <c r="AS1089" t="str">
        <f>A1089 &amp; COUNTIF(A$2:A1089,A1089)</f>
        <v>0BG29492912</v>
      </c>
      <c r="AT1089" s="10">
        <f>VLOOKUP(AS1089,[1]Hoja3!$B$2:$AO$841,38,FALSE)</f>
        <v>1651.6500000000003</v>
      </c>
      <c r="AU1089" s="9">
        <f>IF(AR1089&gt;AQ1089,1,0)</f>
        <v>0</v>
      </c>
      <c r="AV1089">
        <f>IF(P1089="NA",2,IF(OR(F1089="INSTALACION NUEVA",F1089="Mantenimiento preventivo"),3,IF(AND(AB1089&lt;AF1089,AK1089&lt;&gt;1),4,IF(AT1089&gt;AE1089,1,0))))</f>
        <v>4</v>
      </c>
    </row>
    <row r="1090" spans="1:48" x14ac:dyDescent="0.25">
      <c r="A1090" t="s">
        <v>306</v>
      </c>
      <c r="B1090">
        <v>2019</v>
      </c>
      <c r="C1090" t="s">
        <v>37</v>
      </c>
      <c r="D1090" t="s">
        <v>38</v>
      </c>
      <c r="E1090">
        <v>5</v>
      </c>
      <c r="F1090" t="s">
        <v>44</v>
      </c>
      <c r="G1090">
        <v>0</v>
      </c>
      <c r="H1090" t="s">
        <v>91</v>
      </c>
      <c r="I1090">
        <v>803</v>
      </c>
      <c r="J1090">
        <v>1573</v>
      </c>
      <c r="K1090">
        <v>0.2</v>
      </c>
      <c r="L1090">
        <v>0.6</v>
      </c>
      <c r="M1090">
        <v>0.8</v>
      </c>
      <c r="N1090">
        <v>1.05</v>
      </c>
      <c r="O1090">
        <v>1.1000000000000001</v>
      </c>
      <c r="P1090">
        <v>1.1499999999999999</v>
      </c>
      <c r="Q1090" t="s">
        <v>46</v>
      </c>
      <c r="R1090">
        <v>4</v>
      </c>
      <c r="S1090">
        <v>6</v>
      </c>
      <c r="T1090" t="s">
        <v>47</v>
      </c>
      <c r="U1090" t="s">
        <v>91</v>
      </c>
      <c r="V1090" t="s">
        <v>50</v>
      </c>
      <c r="W1090">
        <v>2019</v>
      </c>
      <c r="X1090" t="s">
        <v>37</v>
      </c>
      <c r="Y1090" t="s">
        <v>38</v>
      </c>
      <c r="Z1090">
        <v>5</v>
      </c>
      <c r="AA1090">
        <v>0</v>
      </c>
      <c r="AB1090">
        <v>24</v>
      </c>
      <c r="AC1090">
        <v>0</v>
      </c>
      <c r="AD1090">
        <v>0</v>
      </c>
      <c r="AE1090">
        <v>1573</v>
      </c>
      <c r="AF1090" s="10" t="e">
        <f>VLOOKUP(AS1090,[1]Hoja3!$B$2:$AO$841,17,FALSE)</f>
        <v>#N/A</v>
      </c>
      <c r="AG1090" s="10" t="e">
        <f>VLOOKUP(AS1090,[1]Hoja3!$B$2:$AO$841,23,FALSE)</f>
        <v>#N/A</v>
      </c>
      <c r="AH1090" s="10" t="e">
        <f>VLOOKUP(AS1090,[1]Hoja3!$B$2:$AO$841,28,FALSE)</f>
        <v>#N/A</v>
      </c>
      <c r="AI1090" s="10" t="e">
        <f>VLOOKUP(AS1090,[1]Hoja3!$B$2:$AO$841,19,FALSE)</f>
        <v>#N/A</v>
      </c>
      <c r="AJ1090" s="10" t="e">
        <f>VLOOKUP(AS1090,[1]Hoja3!$B$2:$AO$841,15,FALSE)</f>
        <v>#N/A</v>
      </c>
      <c r="AK1090">
        <f>IF(AE1090=AY1090,1,0)</f>
        <v>0</v>
      </c>
      <c r="AL1090" t="e">
        <f>IF(AB1090=AF1090,1,0)</f>
        <v>#N/A</v>
      </c>
      <c r="AM1090" t="e">
        <f>IF(AC1090=AG1090,1,0)</f>
        <v>#N/A</v>
      </c>
      <c r="AN1090" t="e">
        <f>IF(AD1090=AH1090,1,0)</f>
        <v>#N/A</v>
      </c>
      <c r="AO1090" t="e">
        <f>IF(H1090=AI1090,1,0)</f>
        <v>#N/A</v>
      </c>
      <c r="AP1090" t="e">
        <f>IF(AJ1090=AA1090,1,0)</f>
        <v>#N/A</v>
      </c>
      <c r="AQ1090" s="8">
        <f>COUNTIF($A$2:$A$1228,A1090)</f>
        <v>3</v>
      </c>
      <c r="AR1090">
        <f>VLOOKUP(A1090,[1]Hoja3!$C$2:$AO$841,39,FALSE)</f>
        <v>1</v>
      </c>
      <c r="AS1090" t="str">
        <f>A1090 &amp; COUNTIF(A$2:A1090,A1090)</f>
        <v>0PW49802653</v>
      </c>
      <c r="AT1090" s="10" t="e">
        <f>VLOOKUP(AS1090,[1]Hoja3!$B$2:$AO$841,38,FALSE)</f>
        <v>#N/A</v>
      </c>
      <c r="AU1090" s="9">
        <f>IF(AR1090&gt;AQ1090,1,0)</f>
        <v>0</v>
      </c>
      <c r="AV1090">
        <f>IF(P1090="NA",2,IF(OR(F1090="INSTALACION NUEVA",F1090="Mantenimiento preventivo"),3,IF(AND(AB1090&lt;AF1090,AK1090&lt;&gt;1),4,IF(AT1090&gt;AE1090,1,0))))</f>
        <v>3</v>
      </c>
    </row>
    <row r="1091" spans="1:48" x14ac:dyDescent="0.25">
      <c r="A1091" t="s">
        <v>614</v>
      </c>
      <c r="B1091">
        <v>2019</v>
      </c>
      <c r="C1091" t="s">
        <v>37</v>
      </c>
      <c r="D1091" t="s">
        <v>38</v>
      </c>
      <c r="E1091">
        <v>25</v>
      </c>
      <c r="F1091" t="s">
        <v>40</v>
      </c>
      <c r="G1091">
        <v>0.68333330000000003</v>
      </c>
      <c r="H1091" t="s">
        <v>58</v>
      </c>
      <c r="I1091">
        <v>655</v>
      </c>
      <c r="J1091">
        <v>1365</v>
      </c>
      <c r="K1091">
        <v>0</v>
      </c>
      <c r="L1091">
        <v>0</v>
      </c>
      <c r="M1091">
        <v>0.6</v>
      </c>
      <c r="N1091">
        <v>0.8</v>
      </c>
      <c r="O1091">
        <v>1.05</v>
      </c>
      <c r="P1091">
        <v>1.1000000000000001</v>
      </c>
      <c r="Q1091" t="s">
        <v>46</v>
      </c>
      <c r="R1091">
        <v>5</v>
      </c>
      <c r="S1091">
        <v>9</v>
      </c>
      <c r="T1091" t="s">
        <v>47</v>
      </c>
      <c r="U1091" t="s">
        <v>58</v>
      </c>
      <c r="V1091" t="s">
        <v>67</v>
      </c>
      <c r="W1091">
        <v>2019</v>
      </c>
      <c r="X1091" t="s">
        <v>37</v>
      </c>
      <c r="Y1091" t="s">
        <v>38</v>
      </c>
      <c r="Z1091">
        <v>25</v>
      </c>
      <c r="AA1091">
        <v>0</v>
      </c>
      <c r="AB1091">
        <v>35</v>
      </c>
      <c r="AC1091">
        <v>1.05</v>
      </c>
      <c r="AD1091">
        <v>0.13666666</v>
      </c>
      <c r="AE1091">
        <v>1433.25</v>
      </c>
      <c r="AF1091" s="10">
        <f>VLOOKUP(AS1091,[1]Hoja3!$B$2:$AO$841,17,FALSE)</f>
        <v>35</v>
      </c>
      <c r="AG1091" s="10">
        <f>VLOOKUP(AS1091,[1]Hoja3!$B$2:$AO$841,23,FALSE)</f>
        <v>1.05</v>
      </c>
      <c r="AH1091" s="10">
        <f>VLOOKUP(AS1091,[1]Hoja3!$B$2:$AO$841,28,FALSE)</f>
        <v>0.26600000000000001</v>
      </c>
      <c r="AI1091" s="10" t="str">
        <f>VLOOKUP(AS1091,[1]Hoja3!$B$2:$AO$841,19,FALSE)</f>
        <v>Departmental Digital</v>
      </c>
      <c r="AJ1091" s="10">
        <f>VLOOKUP(AS1091,[1]Hoja3!$B$2:$AO$841,15,FALSE)</f>
        <v>0</v>
      </c>
      <c r="AK1091">
        <f>IF(AE1091=AY1091,1,0)</f>
        <v>0</v>
      </c>
      <c r="AL1091">
        <f>IF(AB1091=AF1091,1,0)</f>
        <v>1</v>
      </c>
      <c r="AM1091">
        <f>IF(AC1091=AG1091,1,0)</f>
        <v>1</v>
      </c>
      <c r="AN1091">
        <f>IF(AD1091=AH1091,1,0)</f>
        <v>0</v>
      </c>
      <c r="AO1091">
        <f>IF(H1091=AI1091,1,0)</f>
        <v>1</v>
      </c>
      <c r="AP1091">
        <f>IF(AJ1091=AA1091,1,0)</f>
        <v>1</v>
      </c>
      <c r="AQ1091" s="8">
        <f>COUNTIF($A$2:$A$1228,A1091)</f>
        <v>1</v>
      </c>
      <c r="AR1091">
        <f>VLOOKUP(A1091,[1]Hoja3!$C$2:$AO$841,39,FALSE)</f>
        <v>1</v>
      </c>
      <c r="AS1091" t="str">
        <f>A1091 &amp; COUNTIF(A$2:A1091,A1091)</f>
        <v>0EX92870451</v>
      </c>
      <c r="AT1091" s="10">
        <f>VLOOKUP(AS1091,[1]Hoja3!$B$2:$AO$841,38,FALSE)</f>
        <v>1433.25</v>
      </c>
      <c r="AU1091" s="9">
        <f>IF(AR1091&gt;AQ1091,1,0)</f>
        <v>0</v>
      </c>
      <c r="AV1091">
        <f>IF(P1091="NA",2,IF(OR(F1091="INSTALACION NUEVA",F1091="Mantenimiento preventivo"),3,IF(AND(AB1091&lt;AF1091,AK1091&lt;&gt;1),4,IF(AT1091&gt;AE1091,1,0))))</f>
        <v>0</v>
      </c>
    </row>
    <row r="1092" spans="1:48" x14ac:dyDescent="0.25">
      <c r="A1092" t="s">
        <v>602</v>
      </c>
      <c r="B1092">
        <v>2019</v>
      </c>
      <c r="C1092" t="s">
        <v>37</v>
      </c>
      <c r="D1092" t="s">
        <v>38</v>
      </c>
      <c r="E1092">
        <v>25</v>
      </c>
      <c r="F1092" t="s">
        <v>40</v>
      </c>
      <c r="G1092">
        <v>1.4166669999999999</v>
      </c>
      <c r="H1092" t="s">
        <v>58</v>
      </c>
      <c r="I1092">
        <v>655</v>
      </c>
      <c r="J1092">
        <v>1365</v>
      </c>
      <c r="K1092">
        <v>0</v>
      </c>
      <c r="L1092">
        <v>0</v>
      </c>
      <c r="M1092">
        <v>0.6</v>
      </c>
      <c r="N1092">
        <v>0.8</v>
      </c>
      <c r="O1092">
        <v>1.05</v>
      </c>
      <c r="P1092">
        <v>1.1000000000000001</v>
      </c>
      <c r="Q1092" t="s">
        <v>46</v>
      </c>
      <c r="R1092">
        <v>5</v>
      </c>
      <c r="S1092">
        <v>9</v>
      </c>
      <c r="T1092" t="s">
        <v>47</v>
      </c>
      <c r="U1092" t="s">
        <v>45</v>
      </c>
      <c r="V1092" t="s">
        <v>67</v>
      </c>
      <c r="W1092">
        <v>2019</v>
      </c>
      <c r="X1092" t="s">
        <v>37</v>
      </c>
      <c r="Y1092" t="s">
        <v>38</v>
      </c>
      <c r="Z1092">
        <v>25</v>
      </c>
      <c r="AA1092">
        <v>0</v>
      </c>
      <c r="AB1092">
        <v>31</v>
      </c>
      <c r="AC1092">
        <v>1.05</v>
      </c>
      <c r="AD1092">
        <v>0.28333340000000001</v>
      </c>
      <c r="AE1092">
        <v>1433.25</v>
      </c>
      <c r="AF1092" s="10">
        <f>VLOOKUP(AS1092,[1]Hoja3!$B$2:$AO$841,17,FALSE)</f>
        <v>31</v>
      </c>
      <c r="AG1092" s="10">
        <f>VLOOKUP(AS1092,[1]Hoja3!$B$2:$AO$841,23,FALSE)</f>
        <v>1.05</v>
      </c>
      <c r="AH1092" s="10">
        <f>VLOOKUP(AS1092,[1]Hoja3!$B$2:$AO$841,28,FALSE)</f>
        <v>0.4</v>
      </c>
      <c r="AI1092" s="10" t="str">
        <f>VLOOKUP(AS1092,[1]Hoja3!$B$2:$AO$841,19,FALSE)</f>
        <v>Departmental Digital</v>
      </c>
      <c r="AJ1092" s="10">
        <f>VLOOKUP(AS1092,[1]Hoja3!$B$2:$AO$841,15,FALSE)</f>
        <v>0</v>
      </c>
      <c r="AK1092">
        <f>IF(AE1092=AY1092,1,0)</f>
        <v>0</v>
      </c>
      <c r="AL1092">
        <f>IF(AB1092=AF1092,1,0)</f>
        <v>1</v>
      </c>
      <c r="AM1092">
        <f>IF(AC1092=AG1092,1,0)</f>
        <v>1</v>
      </c>
      <c r="AN1092">
        <f>IF(AD1092=AH1092,1,0)</f>
        <v>0</v>
      </c>
      <c r="AO1092">
        <f>IF(H1092=AI1092,1,0)</f>
        <v>1</v>
      </c>
      <c r="AP1092">
        <f>IF(AJ1092=AA1092,1,0)</f>
        <v>1</v>
      </c>
      <c r="AQ1092" s="8">
        <f>COUNTIF($A$2:$A$1228,A1092)</f>
        <v>1</v>
      </c>
      <c r="AR1092">
        <f>VLOOKUP(A1092,[1]Hoja3!$C$2:$AO$841,39,FALSE)</f>
        <v>1</v>
      </c>
      <c r="AS1092" t="str">
        <f>A1092 &amp; COUNTIF(A$2:A1092,A1092)</f>
        <v>03AG8794341</v>
      </c>
      <c r="AT1092" s="10">
        <f>VLOOKUP(AS1092,[1]Hoja3!$B$2:$AO$841,38,FALSE)</f>
        <v>1433.25</v>
      </c>
      <c r="AU1092" s="9">
        <f>IF(AR1092&gt;AQ1092,1,0)</f>
        <v>0</v>
      </c>
      <c r="AV1092">
        <f>IF(P1092="NA",2,IF(OR(F1092="INSTALACION NUEVA",F1092="Mantenimiento preventivo"),3,IF(AND(AB1092&lt;AF1092,AK1092&lt;&gt;1),4,IF(AT1092&gt;AE1092,1,0))))</f>
        <v>0</v>
      </c>
    </row>
    <row r="1093" spans="1:48" x14ac:dyDescent="0.25">
      <c r="A1093" t="s">
        <v>607</v>
      </c>
      <c r="B1093">
        <v>2019</v>
      </c>
      <c r="C1093" t="s">
        <v>37</v>
      </c>
      <c r="D1093" t="s">
        <v>38</v>
      </c>
      <c r="E1093">
        <v>25</v>
      </c>
      <c r="F1093" t="s">
        <v>44</v>
      </c>
      <c r="G1093">
        <v>0</v>
      </c>
      <c r="H1093" t="s">
        <v>91</v>
      </c>
      <c r="I1093">
        <v>803</v>
      </c>
      <c r="J1093">
        <v>1573</v>
      </c>
      <c r="K1093">
        <v>0.2</v>
      </c>
      <c r="L1093">
        <v>0.6</v>
      </c>
      <c r="M1093">
        <v>0.8</v>
      </c>
      <c r="N1093">
        <v>1.05</v>
      </c>
      <c r="O1093">
        <v>1.1000000000000001</v>
      </c>
      <c r="P1093">
        <v>1.1499999999999999</v>
      </c>
      <c r="Q1093" t="s">
        <v>46</v>
      </c>
      <c r="R1093">
        <v>4</v>
      </c>
      <c r="S1093">
        <v>6</v>
      </c>
      <c r="T1093" t="s">
        <v>47</v>
      </c>
      <c r="U1093" t="s">
        <v>91</v>
      </c>
      <c r="V1093" t="s">
        <v>50</v>
      </c>
      <c r="W1093">
        <v>2019</v>
      </c>
      <c r="X1093" t="s">
        <v>37</v>
      </c>
      <c r="Y1093" t="s">
        <v>38</v>
      </c>
      <c r="Z1093">
        <v>25</v>
      </c>
      <c r="AA1093">
        <v>0</v>
      </c>
      <c r="AB1093">
        <v>246</v>
      </c>
      <c r="AC1093">
        <v>0</v>
      </c>
      <c r="AD1093">
        <v>0</v>
      </c>
      <c r="AE1093">
        <v>1573</v>
      </c>
      <c r="AF1093" s="10" t="e">
        <f>VLOOKUP(AS1093,[1]Hoja3!$B$2:$AO$841,17,FALSE)</f>
        <v>#N/A</v>
      </c>
      <c r="AG1093" s="10" t="e">
        <f>VLOOKUP(AS1093,[1]Hoja3!$B$2:$AO$841,23,FALSE)</f>
        <v>#N/A</v>
      </c>
      <c r="AH1093" s="10" t="e">
        <f>VLOOKUP(AS1093,[1]Hoja3!$B$2:$AO$841,28,FALSE)</f>
        <v>#N/A</v>
      </c>
      <c r="AI1093" s="10" t="e">
        <f>VLOOKUP(AS1093,[1]Hoja3!$B$2:$AO$841,19,FALSE)</f>
        <v>#N/A</v>
      </c>
      <c r="AJ1093" s="10"/>
      <c r="AK1093">
        <f>IF(AE1093=AY1093,1,0)</f>
        <v>0</v>
      </c>
      <c r="AL1093" t="e">
        <f>IF(AB1093=AF1093,1,0)</f>
        <v>#N/A</v>
      </c>
      <c r="AM1093" t="e">
        <f>IF(AC1093=AG1093,1,0)</f>
        <v>#N/A</v>
      </c>
      <c r="AN1093" t="e">
        <f>IF(AD1093=AH1093,1,0)</f>
        <v>#N/A</v>
      </c>
      <c r="AO1093" t="e">
        <f>IF(H1093=AI1093,1,0)</f>
        <v>#N/A</v>
      </c>
      <c r="AQ1093" s="8">
        <f>COUNTIF($A$2:$A$1228,A1093)</f>
        <v>1</v>
      </c>
      <c r="AR1093" t="e">
        <f>VLOOKUP(A1093,[1]Hoja3!$C$2:$AO$841,39,FALSE)</f>
        <v>#N/A</v>
      </c>
      <c r="AS1093" t="str">
        <f>A1093 &amp; COUNTIF(A$2:A1093,A1093)</f>
        <v>0A1H0225321</v>
      </c>
      <c r="AT1093" s="10" t="e">
        <f>VLOOKUP(AS1093,[1]Hoja3!$B$2:$AO$841,38,FALSE)</f>
        <v>#N/A</v>
      </c>
      <c r="AU1093" s="9" t="e">
        <f>IF(AR1093&gt;AQ1093,1,0)</f>
        <v>#N/A</v>
      </c>
    </row>
    <row r="1094" spans="1:48" x14ac:dyDescent="0.25">
      <c r="A1094" t="s">
        <v>625</v>
      </c>
      <c r="B1094">
        <v>2019</v>
      </c>
      <c r="C1094" t="s">
        <v>37</v>
      </c>
      <c r="D1094" t="s">
        <v>38</v>
      </c>
      <c r="E1094">
        <v>25</v>
      </c>
      <c r="F1094" t="s">
        <v>40</v>
      </c>
      <c r="G1094">
        <v>1.5</v>
      </c>
      <c r="H1094" t="s">
        <v>58</v>
      </c>
      <c r="I1094">
        <v>655</v>
      </c>
      <c r="J1094">
        <v>1365</v>
      </c>
      <c r="K1094">
        <v>0</v>
      </c>
      <c r="L1094">
        <v>0</v>
      </c>
      <c r="M1094">
        <v>0.6</v>
      </c>
      <c r="N1094">
        <v>0.8</v>
      </c>
      <c r="O1094">
        <v>1.05</v>
      </c>
      <c r="P1094">
        <v>1.1000000000000001</v>
      </c>
      <c r="Q1094" t="s">
        <v>46</v>
      </c>
      <c r="R1094">
        <v>5</v>
      </c>
      <c r="S1094">
        <v>9</v>
      </c>
      <c r="T1094" t="s">
        <v>47</v>
      </c>
      <c r="U1094" t="s">
        <v>58</v>
      </c>
      <c r="V1094" t="s">
        <v>55</v>
      </c>
      <c r="W1094">
        <v>2019</v>
      </c>
      <c r="X1094" t="s">
        <v>37</v>
      </c>
      <c r="Y1094" t="s">
        <v>38</v>
      </c>
      <c r="Z1094">
        <v>25</v>
      </c>
      <c r="AA1094">
        <v>0</v>
      </c>
      <c r="AB1094">
        <v>42</v>
      </c>
      <c r="AC1094">
        <v>1.05</v>
      </c>
      <c r="AD1094">
        <v>0.3</v>
      </c>
      <c r="AE1094">
        <v>1433.25</v>
      </c>
      <c r="AF1094" s="10">
        <f>VLOOKUP(AS1094,[1]Hoja3!$B$2:$AO$841,17,FALSE)</f>
        <v>42</v>
      </c>
      <c r="AG1094" s="10">
        <f>VLOOKUP(AS1094,[1]Hoja3!$B$2:$AO$841,23,FALSE)</f>
        <v>1.05</v>
      </c>
      <c r="AH1094" s="10">
        <f>VLOOKUP(AS1094,[1]Hoja3!$B$2:$AO$841,28,FALSE)</f>
        <v>0</v>
      </c>
      <c r="AI1094" s="10" t="str">
        <f>VLOOKUP(AS1094,[1]Hoja3!$B$2:$AO$841,19,FALSE)</f>
        <v>Departmental Digital</v>
      </c>
      <c r="AJ1094" s="10">
        <f>VLOOKUP(AS1094,[1]Hoja3!$B$2:$AO$841,15,FALSE)</f>
        <v>0</v>
      </c>
      <c r="AK1094">
        <f>IF(AE1094=AY1094,1,0)</f>
        <v>0</v>
      </c>
      <c r="AL1094">
        <f>IF(AB1094=AF1094,1,0)</f>
        <v>1</v>
      </c>
      <c r="AM1094">
        <f>IF(AC1094=AG1094,1,0)</f>
        <v>1</v>
      </c>
      <c r="AN1094">
        <f>IF(AD1094=AH1094,1,0)</f>
        <v>0</v>
      </c>
      <c r="AO1094">
        <f>IF(H1094=AI1094,1,0)</f>
        <v>1</v>
      </c>
      <c r="AP1094">
        <f>IF(AJ1094=AA1094,1,0)</f>
        <v>1</v>
      </c>
      <c r="AQ1094" s="8">
        <f>COUNTIF($A$2:$A$1228,A1094)</f>
        <v>1</v>
      </c>
      <c r="AR1094">
        <f>VLOOKUP(A1094,[1]Hoja3!$C$2:$AO$841,39,FALSE)</f>
        <v>1</v>
      </c>
      <c r="AS1094" t="str">
        <f>A1094 &amp; COUNTIF(A$2:A1094,A1094)</f>
        <v>0Y2B0033481</v>
      </c>
      <c r="AT1094" s="10">
        <f>VLOOKUP(AS1094,[1]Hoja3!$B$2:$AO$841,38,FALSE)</f>
        <v>1433.25</v>
      </c>
      <c r="AU1094" s="9">
        <f>IF(AR1094&gt;AQ1094,1,0)</f>
        <v>0</v>
      </c>
      <c r="AV1094">
        <f>IF(P1094="NA",2,IF(OR(F1094="INSTALACION NUEVA",F1094="Mantenimiento preventivo"),3,IF(AND(AB1094&lt;AF1094,AK1094&lt;&gt;1),4,IF(AT1094&gt;AE1094,1,0))))</f>
        <v>0</v>
      </c>
    </row>
    <row r="1095" spans="1:48" x14ac:dyDescent="0.25">
      <c r="A1095" t="s">
        <v>125</v>
      </c>
      <c r="B1095">
        <v>2019</v>
      </c>
      <c r="C1095" t="s">
        <v>37</v>
      </c>
      <c r="D1095" t="s">
        <v>38</v>
      </c>
      <c r="E1095">
        <v>1</v>
      </c>
      <c r="F1095" t="s">
        <v>44</v>
      </c>
      <c r="G1095">
        <v>0</v>
      </c>
      <c r="H1095" t="s">
        <v>54</v>
      </c>
      <c r="I1095">
        <v>803</v>
      </c>
      <c r="J1095">
        <v>1573</v>
      </c>
      <c r="K1095">
        <v>0.2</v>
      </c>
      <c r="L1095">
        <v>0.6</v>
      </c>
      <c r="M1095">
        <v>0.8</v>
      </c>
      <c r="N1095">
        <v>1.05</v>
      </c>
      <c r="O1095">
        <v>1.1000000000000001</v>
      </c>
      <c r="P1095">
        <v>1.1499999999999999</v>
      </c>
      <c r="Q1095" t="s">
        <v>46</v>
      </c>
      <c r="R1095">
        <v>4</v>
      </c>
      <c r="S1095">
        <v>6</v>
      </c>
      <c r="T1095" t="s">
        <v>47</v>
      </c>
      <c r="U1095" t="s">
        <v>54</v>
      </c>
      <c r="V1095" t="s">
        <v>59</v>
      </c>
      <c r="W1095">
        <v>2019</v>
      </c>
      <c r="X1095" t="s">
        <v>37</v>
      </c>
      <c r="Y1095" t="s">
        <v>38</v>
      </c>
      <c r="Z1095">
        <v>2</v>
      </c>
      <c r="AA1095">
        <v>0</v>
      </c>
      <c r="AB1095">
        <v>21</v>
      </c>
      <c r="AC1095">
        <v>0</v>
      </c>
      <c r="AD1095">
        <v>0</v>
      </c>
      <c r="AE1095">
        <v>1573</v>
      </c>
      <c r="AF1095" s="10" t="e">
        <f>VLOOKUP(AS1095,[1]Hoja3!$B$2:$AO$841,17,FALSE)</f>
        <v>#N/A</v>
      </c>
      <c r="AG1095" s="10" t="e">
        <f>VLOOKUP(AS1095,[1]Hoja3!$B$2:$AO$841,23,FALSE)</f>
        <v>#N/A</v>
      </c>
      <c r="AH1095" s="10" t="e">
        <f>VLOOKUP(AS1095,[1]Hoja3!$B$2:$AO$841,28,FALSE)</f>
        <v>#N/A</v>
      </c>
      <c r="AI1095" s="10" t="e">
        <f>VLOOKUP(AS1095,[1]Hoja3!$B$2:$AO$841,19,FALSE)</f>
        <v>#N/A</v>
      </c>
      <c r="AJ1095" s="10" t="e">
        <f>VLOOKUP(AS1095,[1]Hoja3!$B$2:$AO$841,15,FALSE)</f>
        <v>#N/A</v>
      </c>
      <c r="AK1095">
        <f>IF(AE1095=AY1095,1,0)</f>
        <v>0</v>
      </c>
      <c r="AL1095" t="e">
        <f>IF(AB1095=AF1095,1,0)</f>
        <v>#N/A</v>
      </c>
      <c r="AM1095" t="e">
        <f>IF(AC1095=AG1095,1,0)</f>
        <v>#N/A</v>
      </c>
      <c r="AN1095" t="e">
        <f>IF(AD1095=AH1095,1,0)</f>
        <v>#N/A</v>
      </c>
      <c r="AO1095" t="e">
        <f>IF(H1095=AI1095,1,0)</f>
        <v>#N/A</v>
      </c>
      <c r="AP1095" t="e">
        <f>IF(AJ1095=AA1095,1,0)</f>
        <v>#N/A</v>
      </c>
      <c r="AQ1095" s="8">
        <f>COUNTIF($A$2:$A$1228,A1095)</f>
        <v>3</v>
      </c>
      <c r="AR1095">
        <f>VLOOKUP(A1095,[1]Hoja3!$C$2:$AO$841,39,FALSE)</f>
        <v>1</v>
      </c>
      <c r="AS1095" t="str">
        <f>A1095 &amp; COUNTIF(A$2:A1095,A1095)</f>
        <v>0E2B6466333</v>
      </c>
      <c r="AT1095" s="10" t="e">
        <f>VLOOKUP(AS1095,[1]Hoja3!$B$2:$AO$841,38,FALSE)</f>
        <v>#N/A</v>
      </c>
      <c r="AU1095" s="9">
        <f>IF(AR1095&gt;AQ1095,1,0)</f>
        <v>0</v>
      </c>
      <c r="AV1095">
        <f>IF(P1095="NA",2,IF(OR(F1095="INSTALACION NUEVA",F1095="Mantenimiento preventivo"),3,IF(AND(AB1095&lt;AF1095,AK1095&lt;&gt;1),4,IF(AT1095&gt;AE1095,1,0))))</f>
        <v>3</v>
      </c>
    </row>
    <row r="1096" spans="1:48" x14ac:dyDescent="0.25">
      <c r="A1096" t="s">
        <v>610</v>
      </c>
      <c r="B1096">
        <v>2019</v>
      </c>
      <c r="C1096" t="s">
        <v>37</v>
      </c>
      <c r="D1096" t="s">
        <v>38</v>
      </c>
      <c r="E1096">
        <v>25</v>
      </c>
      <c r="F1096" t="s">
        <v>40</v>
      </c>
      <c r="G1096">
        <v>1.1166670000000001</v>
      </c>
      <c r="H1096" t="s">
        <v>45</v>
      </c>
      <c r="I1096">
        <v>803</v>
      </c>
      <c r="J1096">
        <v>1573</v>
      </c>
      <c r="K1096">
        <v>0.2</v>
      </c>
      <c r="L1096">
        <v>0.6</v>
      </c>
      <c r="M1096">
        <v>0.8</v>
      </c>
      <c r="N1096">
        <v>1.05</v>
      </c>
      <c r="O1096">
        <v>1.1000000000000001</v>
      </c>
      <c r="P1096">
        <v>1.1499999999999999</v>
      </c>
      <c r="Q1096" t="s">
        <v>46</v>
      </c>
      <c r="R1096">
        <v>4</v>
      </c>
      <c r="S1096">
        <v>6</v>
      </c>
      <c r="T1096" t="s">
        <v>47</v>
      </c>
      <c r="U1096" t="s">
        <v>48</v>
      </c>
      <c r="V1096" t="s">
        <v>73</v>
      </c>
      <c r="W1096">
        <v>2019</v>
      </c>
      <c r="X1096" t="s">
        <v>37</v>
      </c>
      <c r="Y1096" t="s">
        <v>38</v>
      </c>
      <c r="Z1096">
        <v>25</v>
      </c>
      <c r="AA1096">
        <v>0</v>
      </c>
      <c r="AB1096">
        <v>59</v>
      </c>
      <c r="AC1096">
        <v>1.1000000000000001</v>
      </c>
      <c r="AD1096">
        <v>0.27916675000000002</v>
      </c>
      <c r="AE1096">
        <v>1730.3</v>
      </c>
      <c r="AF1096" s="10">
        <f>VLOOKUP(AS1096,[1]Hoja3!$B$2:$AO$841,17,FALSE)</f>
        <v>59</v>
      </c>
      <c r="AG1096" s="10">
        <f>VLOOKUP(AS1096,[1]Hoja3!$B$2:$AO$841,23,FALSE)</f>
        <v>1.1000000000000001</v>
      </c>
      <c r="AH1096" s="10">
        <f>VLOOKUP(AS1096,[1]Hoja3!$B$2:$AO$841,28,FALSE)</f>
        <v>0.3</v>
      </c>
      <c r="AI1096" s="10" t="str">
        <f>VLOOKUP(AS1096,[1]Hoja3!$B$2:$AO$841,19,FALSE)</f>
        <v>Light Production Digital Business</v>
      </c>
      <c r="AJ1096" s="10">
        <f>VLOOKUP(AS1096,[1]Hoja3!$B$2:$AO$841,15,FALSE)</f>
        <v>0</v>
      </c>
      <c r="AK1096">
        <f>IF(AE1096=AY1096,1,0)</f>
        <v>0</v>
      </c>
      <c r="AL1096">
        <f>IF(AB1096=AF1096,1,0)</f>
        <v>1</v>
      </c>
      <c r="AM1096">
        <f>IF(AC1096=AG1096,1,0)</f>
        <v>1</v>
      </c>
      <c r="AN1096">
        <f>IF(AD1096=AH1096,1,0)</f>
        <v>0</v>
      </c>
      <c r="AO1096">
        <f>IF(H1096=AI1096,1,0)</f>
        <v>1</v>
      </c>
      <c r="AP1096">
        <f>IF(AJ1096=AA1096,1,0)</f>
        <v>1</v>
      </c>
      <c r="AQ1096" s="8">
        <f>COUNTIF($A$2:$A$1228,A1096)</f>
        <v>1</v>
      </c>
      <c r="AR1096">
        <f>VLOOKUP(A1096,[1]Hoja3!$C$2:$AO$841,39,FALSE)</f>
        <v>1</v>
      </c>
      <c r="AS1096" t="str">
        <f>A1096 &amp; COUNTIF(A$2:A1096,A1096)</f>
        <v>0BG29569721</v>
      </c>
      <c r="AT1096" s="10">
        <f>VLOOKUP(AS1096,[1]Hoja3!$B$2:$AO$841,38,FALSE)</f>
        <v>1730.3000000000004</v>
      </c>
      <c r="AU1096" s="9">
        <f>IF(AR1096&gt;AQ1096,1,0)</f>
        <v>0</v>
      </c>
      <c r="AV1096">
        <f>IF(P1096="NA",2,IF(OR(F1096="INSTALACION NUEVA",F1096="Mantenimiento preventivo"),3,IF(AND(AB1096&lt;AF1096,AK1096&lt;&gt;1),4,IF(AT1096&gt;AE1096,1,0))))</f>
        <v>0</v>
      </c>
    </row>
    <row r="1097" spans="1:48" x14ac:dyDescent="0.25">
      <c r="A1097" t="s">
        <v>974</v>
      </c>
      <c r="B1097">
        <v>2019</v>
      </c>
      <c r="C1097" t="s">
        <v>37</v>
      </c>
      <c r="D1097" t="s">
        <v>38</v>
      </c>
      <c r="E1097">
        <v>25</v>
      </c>
      <c r="F1097" t="s">
        <v>40</v>
      </c>
      <c r="G1097">
        <v>0.58333330000000005</v>
      </c>
      <c r="H1097" t="s">
        <v>34</v>
      </c>
      <c r="I1097">
        <v>468</v>
      </c>
      <c r="J1097">
        <v>715</v>
      </c>
      <c r="K1097">
        <v>0</v>
      </c>
      <c r="L1097">
        <v>0</v>
      </c>
      <c r="M1097">
        <v>0</v>
      </c>
      <c r="N1097">
        <v>0.6</v>
      </c>
      <c r="O1097">
        <v>0.8</v>
      </c>
      <c r="P1097">
        <v>1.05</v>
      </c>
      <c r="Q1097" t="s">
        <v>46</v>
      </c>
      <c r="R1097">
        <v>5</v>
      </c>
      <c r="S1097">
        <v>9</v>
      </c>
      <c r="T1097" t="s">
        <v>85</v>
      </c>
      <c r="U1097" t="s">
        <v>34</v>
      </c>
      <c r="V1097" t="s">
        <v>61</v>
      </c>
      <c r="W1097">
        <v>2019</v>
      </c>
      <c r="X1097" t="s">
        <v>37</v>
      </c>
      <c r="Y1097" t="s">
        <v>38</v>
      </c>
      <c r="Z1097">
        <v>25</v>
      </c>
      <c r="AA1097">
        <v>1</v>
      </c>
      <c r="AB1097">
        <v>71</v>
      </c>
      <c r="AC1097">
        <v>0</v>
      </c>
      <c r="AD1097">
        <v>0</v>
      </c>
      <c r="AE1097">
        <v>0</v>
      </c>
      <c r="AF1097" s="10" t="e">
        <f>VLOOKUP(AS1097,[1]Hoja3!$B$2:$AO$841,17,FALSE)</f>
        <v>#N/A</v>
      </c>
      <c r="AG1097" s="10" t="e">
        <f>VLOOKUP(AS1097,[1]Hoja3!$B$2:$AO$841,23,FALSE)</f>
        <v>#N/A</v>
      </c>
      <c r="AH1097" s="10" t="e">
        <f>VLOOKUP(AS1097,[1]Hoja3!$B$2:$AO$841,28,FALSE)</f>
        <v>#N/A</v>
      </c>
      <c r="AI1097" s="10" t="e">
        <f>VLOOKUP(AS1097,[1]Hoja3!$B$2:$AO$841,19,FALSE)</f>
        <v>#N/A</v>
      </c>
      <c r="AJ1097" s="10"/>
      <c r="AK1097">
        <f>IF(AE1097=AY1097,1,0)</f>
        <v>1</v>
      </c>
      <c r="AL1097" t="e">
        <f>IF(AB1097=AF1097,1,0)</f>
        <v>#N/A</v>
      </c>
      <c r="AM1097" t="e">
        <f>IF(AC1097=AG1097,1,0)</f>
        <v>#N/A</v>
      </c>
      <c r="AN1097" t="e">
        <f>IF(AD1097=AH1097,1,0)</f>
        <v>#N/A</v>
      </c>
      <c r="AO1097" t="e">
        <f>IF(H1097=AI1097,1,0)</f>
        <v>#N/A</v>
      </c>
      <c r="AQ1097" s="8">
        <f>COUNTIF($A$2:$A$1228,A1097)</f>
        <v>1</v>
      </c>
      <c r="AR1097" t="e">
        <f>VLOOKUP(A1097,[1]Hoja3!$C$2:$AO$841,39,FALSE)</f>
        <v>#N/A</v>
      </c>
      <c r="AS1097" t="str">
        <f>A1097 &amp; COUNTIF(A$2:A1097,A1097)</f>
        <v>0VMA5582811</v>
      </c>
      <c r="AT1097" s="10" t="e">
        <f>VLOOKUP(AS1097,[1]Hoja3!$B$2:$AO$841,38,FALSE)</f>
        <v>#N/A</v>
      </c>
      <c r="AU1097" s="9" t="e">
        <f>IF(AR1097&gt;AQ1097,1,0)</f>
        <v>#N/A</v>
      </c>
    </row>
    <row r="1098" spans="1:48" x14ac:dyDescent="0.25">
      <c r="A1098" t="s">
        <v>608</v>
      </c>
      <c r="B1098">
        <v>2019</v>
      </c>
      <c r="C1098" t="s">
        <v>37</v>
      </c>
      <c r="D1098" t="s">
        <v>38</v>
      </c>
      <c r="E1098">
        <v>25</v>
      </c>
      <c r="F1098" t="s">
        <v>40</v>
      </c>
      <c r="G1098">
        <v>1.983333</v>
      </c>
      <c r="H1098" t="s">
        <v>34</v>
      </c>
      <c r="I1098">
        <v>468</v>
      </c>
      <c r="J1098">
        <v>715</v>
      </c>
      <c r="K1098">
        <v>0</v>
      </c>
      <c r="L1098">
        <v>0</v>
      </c>
      <c r="M1098">
        <v>0</v>
      </c>
      <c r="N1098">
        <v>0.6</v>
      </c>
      <c r="O1098">
        <v>0.8</v>
      </c>
      <c r="P1098">
        <v>1.05</v>
      </c>
      <c r="Q1098" t="s">
        <v>46</v>
      </c>
      <c r="R1098">
        <v>5</v>
      </c>
      <c r="S1098">
        <v>9</v>
      </c>
      <c r="T1098" t="s">
        <v>47</v>
      </c>
      <c r="U1098" t="s">
        <v>34</v>
      </c>
      <c r="V1098" t="s">
        <v>50</v>
      </c>
      <c r="W1098">
        <v>2019</v>
      </c>
      <c r="X1098" t="s">
        <v>37</v>
      </c>
      <c r="Y1098" t="s">
        <v>38</v>
      </c>
      <c r="Z1098">
        <v>26</v>
      </c>
      <c r="AA1098">
        <v>0</v>
      </c>
      <c r="AB1098">
        <v>329</v>
      </c>
      <c r="AC1098">
        <v>1.05</v>
      </c>
      <c r="AD1098">
        <v>0.39666659999999998</v>
      </c>
      <c r="AE1098">
        <v>750.75</v>
      </c>
      <c r="AF1098" s="10">
        <f>VLOOKUP(AS1098,[1]Hoja3!$B$2:$AO$841,17,FALSE)</f>
        <v>330</v>
      </c>
      <c r="AG1098" s="10">
        <f>VLOOKUP(AS1098,[1]Hoja3!$B$2:$AO$841,23,FALSE)</f>
        <v>1.05</v>
      </c>
      <c r="AH1098" s="10">
        <f>VLOOKUP(AS1098,[1]Hoja3!$B$2:$AO$841,28,FALSE)</f>
        <v>0.26400000000000001</v>
      </c>
      <c r="AI1098" s="10" t="str">
        <f>VLOOKUP(AS1098,[1]Hoja3!$B$2:$AO$841,19,FALSE)</f>
        <v>A4 Mono MFPs</v>
      </c>
      <c r="AJ1098" s="10">
        <f>VLOOKUP(AS1098,[1]Hoja3!$B$2:$AO$841,15,FALSE)</f>
        <v>0</v>
      </c>
      <c r="AK1098">
        <f>IF(AE1098=AY1098,1,0)</f>
        <v>0</v>
      </c>
      <c r="AL1098">
        <f>IF(AB1098=AF1098,1,0)</f>
        <v>0</v>
      </c>
      <c r="AM1098">
        <f>IF(AC1098=AG1098,1,0)</f>
        <v>1</v>
      </c>
      <c r="AN1098">
        <f>IF(AD1098=AH1098,1,0)</f>
        <v>0</v>
      </c>
      <c r="AO1098">
        <f>IF(H1098=AI1098,1,0)</f>
        <v>1</v>
      </c>
      <c r="AP1098">
        <f>IF(AJ1098=AA1098,1,0)</f>
        <v>1</v>
      </c>
      <c r="AQ1098" s="8">
        <f>COUNTIF($A$2:$A$1228,A1098)</f>
        <v>1</v>
      </c>
      <c r="AR1098">
        <f>VLOOKUP(A1098,[1]Hoja3!$C$2:$AO$841,39,FALSE)</f>
        <v>1</v>
      </c>
      <c r="AS1098" t="str">
        <f>A1098 &amp; COUNTIF(A$2:A1098,A1098)</f>
        <v>0A2T1997251</v>
      </c>
      <c r="AT1098" s="10">
        <f>VLOOKUP(AS1098,[1]Hoja3!$B$2:$AO$841,38,FALSE)</f>
        <v>750.75000000000011</v>
      </c>
      <c r="AU1098" s="9">
        <f>IF(AR1098&gt;AQ1098,1,0)</f>
        <v>0</v>
      </c>
      <c r="AV1098">
        <f>IF(P1098="NA",2,IF(OR(F1098="INSTALACION NUEVA",F1098="Mantenimiento preventivo"),3,IF(AND(AB1098&lt;AF1098,AK1098&lt;&gt;1),4,IF(AT1098&gt;AE1098,1,0))))</f>
        <v>4</v>
      </c>
    </row>
    <row r="1099" spans="1:48" x14ac:dyDescent="0.25">
      <c r="A1099" t="s">
        <v>975</v>
      </c>
      <c r="B1099">
        <v>2019</v>
      </c>
      <c r="C1099" t="s">
        <v>37</v>
      </c>
      <c r="D1099" t="s">
        <v>38</v>
      </c>
      <c r="E1099">
        <v>25</v>
      </c>
      <c r="F1099" t="s">
        <v>40</v>
      </c>
      <c r="G1099">
        <v>0.75</v>
      </c>
      <c r="H1099" t="s">
        <v>58</v>
      </c>
      <c r="I1099">
        <v>655</v>
      </c>
      <c r="J1099">
        <v>1365</v>
      </c>
      <c r="K1099">
        <v>0</v>
      </c>
      <c r="L1099">
        <v>0</v>
      </c>
      <c r="M1099">
        <v>0.6</v>
      </c>
      <c r="N1099">
        <v>0.8</v>
      </c>
      <c r="O1099">
        <v>1.05</v>
      </c>
      <c r="P1099">
        <v>1.1000000000000001</v>
      </c>
      <c r="Q1099" t="s">
        <v>46</v>
      </c>
      <c r="R1099">
        <v>5</v>
      </c>
      <c r="S1099">
        <v>9</v>
      </c>
      <c r="T1099" t="s">
        <v>47</v>
      </c>
      <c r="U1099" t="s">
        <v>58</v>
      </c>
      <c r="V1099" t="s">
        <v>50</v>
      </c>
      <c r="W1099">
        <v>2019</v>
      </c>
      <c r="X1099" t="s">
        <v>37</v>
      </c>
      <c r="Y1099" t="s">
        <v>38</v>
      </c>
      <c r="Z1099">
        <v>25</v>
      </c>
      <c r="AA1099">
        <v>0</v>
      </c>
      <c r="AB1099">
        <v>0</v>
      </c>
      <c r="AC1099">
        <v>1.1000000000000001</v>
      </c>
      <c r="AD1099">
        <v>0.15</v>
      </c>
      <c r="AE1099">
        <v>1501.5</v>
      </c>
      <c r="AF1099" s="10">
        <f>VLOOKUP(AS1099,[1]Hoja3!$B$2:$AO$841,17,FALSE)</f>
        <v>220</v>
      </c>
      <c r="AG1099" s="10">
        <f>VLOOKUP(AS1099,[1]Hoja3!$B$2:$AO$841,23,FALSE)</f>
        <v>1.1000000000000001</v>
      </c>
      <c r="AH1099" s="10">
        <f>VLOOKUP(AS1099,[1]Hoja3!$B$2:$AO$841,28,FALSE)</f>
        <v>0.19</v>
      </c>
      <c r="AI1099" s="10" t="str">
        <f>VLOOKUP(AS1099,[1]Hoja3!$B$2:$AO$841,19,FALSE)</f>
        <v>Departmental Digital</v>
      </c>
      <c r="AJ1099" s="10">
        <f>VLOOKUP(AS1099,[1]Hoja3!$B$2:$AO$841,15,FALSE)</f>
        <v>0</v>
      </c>
      <c r="AK1099">
        <f>IF(AE1099=AY1099,1,0)</f>
        <v>0</v>
      </c>
      <c r="AL1099">
        <f>IF(AB1099=AF1099,1,0)</f>
        <v>0</v>
      </c>
      <c r="AM1099">
        <f>IF(AC1099=AG1099,1,0)</f>
        <v>1</v>
      </c>
      <c r="AN1099">
        <f>IF(AD1099=AH1099,1,0)</f>
        <v>0</v>
      </c>
      <c r="AO1099">
        <f>IF(H1099=AI1099,1,0)</f>
        <v>1</v>
      </c>
      <c r="AP1099">
        <f>IF(AJ1099=AA1099,1,0)</f>
        <v>1</v>
      </c>
      <c r="AQ1099" s="8">
        <f>COUNTIF($A$2:$A$1228,A1099)</f>
        <v>1</v>
      </c>
      <c r="AR1099">
        <f>VLOOKUP(A1099,[1]Hoja3!$C$2:$AO$841,39,FALSE)</f>
        <v>1</v>
      </c>
      <c r="AS1099" t="str">
        <f>A1099 &amp; COUNTIF(A$2:A1099,A1099)</f>
        <v>0X767030311</v>
      </c>
      <c r="AT1099" s="10">
        <f>VLOOKUP(AS1099,[1]Hoja3!$B$2:$AO$841,38,FALSE)</f>
        <v>1501.5000000000002</v>
      </c>
      <c r="AU1099" s="9">
        <f>IF(AR1099&gt;AQ1099,1,0)</f>
        <v>0</v>
      </c>
      <c r="AV1099">
        <f>IF(P1099="NA",2,IF(OR(F1099="INSTALACION NUEVA",F1099="Mantenimiento preventivo"),3,IF(AND(AB1099&lt;AF1099,AK1099&lt;&gt;1),4,IF(AT1099&gt;AE1099,1,0))))</f>
        <v>4</v>
      </c>
    </row>
    <row r="1100" spans="1:48" x14ac:dyDescent="0.25">
      <c r="A1100" t="s">
        <v>976</v>
      </c>
      <c r="B1100">
        <v>2019</v>
      </c>
      <c r="C1100" t="s">
        <v>37</v>
      </c>
      <c r="D1100" t="s">
        <v>38</v>
      </c>
      <c r="E1100">
        <v>25</v>
      </c>
      <c r="F1100" t="s">
        <v>40</v>
      </c>
      <c r="G1100">
        <v>1.9</v>
      </c>
      <c r="H1100" t="s">
        <v>34</v>
      </c>
      <c r="I1100">
        <v>468</v>
      </c>
      <c r="J1100">
        <v>715</v>
      </c>
      <c r="K1100">
        <v>0</v>
      </c>
      <c r="L1100">
        <v>0</v>
      </c>
      <c r="M1100">
        <v>0</v>
      </c>
      <c r="N1100">
        <v>0.6</v>
      </c>
      <c r="O1100">
        <v>0.8</v>
      </c>
      <c r="P1100">
        <v>1.05</v>
      </c>
      <c r="Q1100" t="s">
        <v>46</v>
      </c>
      <c r="R1100">
        <v>5</v>
      </c>
      <c r="S1100">
        <v>9</v>
      </c>
      <c r="T1100" t="s">
        <v>85</v>
      </c>
      <c r="U1100" t="s">
        <v>34</v>
      </c>
      <c r="V1100" t="s">
        <v>50</v>
      </c>
      <c r="W1100">
        <v>2019</v>
      </c>
      <c r="X1100" t="s">
        <v>37</v>
      </c>
      <c r="Y1100" t="s">
        <v>38</v>
      </c>
      <c r="Z1100">
        <v>25</v>
      </c>
      <c r="AA1100">
        <v>1</v>
      </c>
      <c r="AB1100">
        <v>52</v>
      </c>
      <c r="AC1100">
        <v>0</v>
      </c>
      <c r="AD1100">
        <v>0</v>
      </c>
      <c r="AE1100">
        <v>0</v>
      </c>
      <c r="AF1100" s="10">
        <f>VLOOKUP(AS1100,[1]Hoja3!$B$2:$AO$841,17,FALSE)</f>
        <v>71</v>
      </c>
      <c r="AG1100" s="10">
        <f>VLOOKUP(AS1100,[1]Hoja3!$B$2:$AO$841,23,FALSE)</f>
        <v>1.05</v>
      </c>
      <c r="AH1100" s="10">
        <f>VLOOKUP(AS1100,[1]Hoja3!$B$2:$AO$841,28,FALSE)</f>
        <v>0.23111111111111113</v>
      </c>
      <c r="AI1100" s="10" t="str">
        <f>VLOOKUP(AS1100,[1]Hoja3!$B$2:$AO$841,19,FALSE)</f>
        <v>A4 Mono MFPs</v>
      </c>
      <c r="AJ1100" s="10">
        <f>VLOOKUP(AS1100,[1]Hoja3!$B$2:$AO$841,15,FALSE)</f>
        <v>1</v>
      </c>
      <c r="AK1100">
        <f>IF(AE1100=AY1100,1,0)</f>
        <v>1</v>
      </c>
      <c r="AL1100">
        <f>IF(AB1100=AF1100,1,0)</f>
        <v>0</v>
      </c>
      <c r="AM1100">
        <f>IF(AC1100=AG1100,1,0)</f>
        <v>0</v>
      </c>
      <c r="AN1100">
        <f>IF(AD1100=AH1100,1,0)</f>
        <v>0</v>
      </c>
      <c r="AO1100">
        <f>IF(H1100=AI1100,1,0)</f>
        <v>1</v>
      </c>
      <c r="AP1100">
        <f>IF(AJ1100=AA1100,1,0)</f>
        <v>1</v>
      </c>
      <c r="AQ1100" s="8">
        <f>COUNTIF($A$2:$A$1228,A1100)</f>
        <v>1</v>
      </c>
      <c r="AR1100">
        <f>VLOOKUP(A1100,[1]Hoja3!$C$2:$AO$841,39,FALSE)</f>
        <v>1</v>
      </c>
      <c r="AS1100" t="str">
        <f>A1100 &amp; COUNTIF(A$2:A1100,A1100)</f>
        <v>09HB3314821</v>
      </c>
      <c r="AT1100" s="10">
        <f>VLOOKUP(AS1100,[1]Hoja3!$B$2:$AO$841,38,FALSE)</f>
        <v>0</v>
      </c>
      <c r="AU1100" s="9">
        <f>IF(AR1100&gt;AQ1100,1,0)</f>
        <v>0</v>
      </c>
      <c r="AV1100">
        <f>IF(P1100="NA",2,IF(OR(F1100="INSTALACION NUEVA",F1100="Mantenimiento preventivo"),3,IF(AND(AB1100&lt;AF1100,AK1100&lt;&gt;1),4,IF(AT1100&gt;AE1100,1,0))))</f>
        <v>0</v>
      </c>
    </row>
    <row r="1101" spans="1:48" x14ac:dyDescent="0.25">
      <c r="A1101" t="s">
        <v>712</v>
      </c>
      <c r="B1101">
        <v>2019</v>
      </c>
      <c r="C1101" t="s">
        <v>37</v>
      </c>
      <c r="D1101" t="s">
        <v>38</v>
      </c>
      <c r="E1101">
        <v>25</v>
      </c>
      <c r="F1101" t="s">
        <v>44</v>
      </c>
      <c r="G1101">
        <v>0</v>
      </c>
      <c r="H1101" t="s">
        <v>116</v>
      </c>
      <c r="I1101">
        <v>655</v>
      </c>
      <c r="J1101">
        <v>1365</v>
      </c>
      <c r="K1101">
        <v>0</v>
      </c>
      <c r="L1101">
        <v>0</v>
      </c>
      <c r="M1101">
        <v>0.6</v>
      </c>
      <c r="N1101">
        <v>0.8</v>
      </c>
      <c r="O1101">
        <v>1.05</v>
      </c>
      <c r="P1101">
        <v>1.1000000000000001</v>
      </c>
      <c r="Q1101" t="s">
        <v>46</v>
      </c>
      <c r="R1101">
        <v>5</v>
      </c>
      <c r="S1101">
        <v>9</v>
      </c>
      <c r="T1101" t="s">
        <v>47</v>
      </c>
      <c r="U1101" t="s">
        <v>34</v>
      </c>
      <c r="V1101" t="s">
        <v>50</v>
      </c>
      <c r="W1101">
        <v>2019</v>
      </c>
      <c r="X1101" t="s">
        <v>37</v>
      </c>
      <c r="Y1101" t="s">
        <v>38</v>
      </c>
      <c r="Z1101">
        <v>25</v>
      </c>
      <c r="AA1101">
        <v>1</v>
      </c>
      <c r="AB1101">
        <v>2</v>
      </c>
      <c r="AC1101">
        <v>0</v>
      </c>
      <c r="AD1101">
        <v>0</v>
      </c>
      <c r="AE1101">
        <v>0</v>
      </c>
      <c r="AF1101" s="10" t="e">
        <f>VLOOKUP(AS1101,[1]Hoja3!$B$2:$AO$841,17,FALSE)</f>
        <v>#N/A</v>
      </c>
      <c r="AG1101" s="10" t="e">
        <f>VLOOKUP(AS1101,[1]Hoja3!$B$2:$AO$841,23,FALSE)</f>
        <v>#N/A</v>
      </c>
      <c r="AH1101" s="10" t="e">
        <f>VLOOKUP(AS1101,[1]Hoja3!$B$2:$AO$841,28,FALSE)</f>
        <v>#N/A</v>
      </c>
      <c r="AI1101" s="10" t="e">
        <f>VLOOKUP(AS1101,[1]Hoja3!$B$2:$AO$841,19,FALSE)</f>
        <v>#N/A</v>
      </c>
      <c r="AJ1101" s="10"/>
      <c r="AK1101">
        <f>IF(AE1101=AY1101,1,0)</f>
        <v>1</v>
      </c>
      <c r="AL1101" t="e">
        <f>IF(AB1101=AF1101,1,0)</f>
        <v>#N/A</v>
      </c>
      <c r="AM1101" t="e">
        <f>IF(AC1101=AG1101,1,0)</f>
        <v>#N/A</v>
      </c>
      <c r="AN1101" t="e">
        <f>IF(AD1101=AH1101,1,0)</f>
        <v>#N/A</v>
      </c>
      <c r="AO1101" t="e">
        <f>IF(H1101=AI1101,1,0)</f>
        <v>#N/A</v>
      </c>
      <c r="AQ1101" s="8">
        <f>COUNTIF($A$2:$A$1228,A1101)</f>
        <v>6</v>
      </c>
      <c r="AR1101" t="e">
        <f>VLOOKUP(A1101,[1]Hoja3!$C$2:$AO$841,39,FALSE)</f>
        <v>#N/A</v>
      </c>
      <c r="AS1101" t="str">
        <f>A1101 &amp; COUNTIF(A$2:A1101,A1101)</f>
        <v>0Y4X8490316</v>
      </c>
      <c r="AT1101" s="10" t="e">
        <f>VLOOKUP(AS1101,[1]Hoja3!$B$2:$AO$841,38,FALSE)</f>
        <v>#N/A</v>
      </c>
      <c r="AU1101" s="9" t="e">
        <f>IF(AR1101&gt;AQ1101,1,0)</f>
        <v>#N/A</v>
      </c>
    </row>
    <row r="1102" spans="1:48" x14ac:dyDescent="0.25">
      <c r="A1102" t="s">
        <v>573</v>
      </c>
      <c r="B1102">
        <v>2019</v>
      </c>
      <c r="C1102" t="s">
        <v>37</v>
      </c>
      <c r="D1102" t="s">
        <v>38</v>
      </c>
      <c r="E1102">
        <v>25</v>
      </c>
      <c r="F1102" t="s">
        <v>40</v>
      </c>
      <c r="G1102">
        <v>0.83333330000000005</v>
      </c>
      <c r="H1102" t="s">
        <v>71</v>
      </c>
      <c r="I1102">
        <v>468</v>
      </c>
      <c r="J1102">
        <v>715</v>
      </c>
      <c r="K1102">
        <v>0</v>
      </c>
      <c r="L1102">
        <v>0</v>
      </c>
      <c r="M1102">
        <v>0</v>
      </c>
      <c r="N1102">
        <v>0.6</v>
      </c>
      <c r="O1102">
        <v>0.8</v>
      </c>
      <c r="P1102">
        <v>1.05</v>
      </c>
      <c r="Q1102" t="s">
        <v>46</v>
      </c>
      <c r="R1102">
        <v>5</v>
      </c>
      <c r="S1102">
        <v>9</v>
      </c>
      <c r="T1102" t="s">
        <v>47</v>
      </c>
      <c r="U1102" t="s">
        <v>71</v>
      </c>
      <c r="V1102" t="s">
        <v>55</v>
      </c>
      <c r="W1102">
        <v>2019</v>
      </c>
      <c r="X1102" t="s">
        <v>37</v>
      </c>
      <c r="Y1102" t="s">
        <v>38</v>
      </c>
      <c r="Z1102">
        <v>26</v>
      </c>
      <c r="AA1102">
        <v>0</v>
      </c>
      <c r="AB1102">
        <v>1</v>
      </c>
      <c r="AC1102">
        <v>0</v>
      </c>
      <c r="AD1102">
        <v>0.16666665999999999</v>
      </c>
      <c r="AE1102">
        <v>0</v>
      </c>
      <c r="AF1102" s="10">
        <f>VLOOKUP(AS1102,[1]Hoja3!$B$2:$AO$841,17,FALSE)</f>
        <v>2</v>
      </c>
      <c r="AG1102" s="10">
        <f>VLOOKUP(AS1102,[1]Hoja3!$B$2:$AO$841,23,FALSE)</f>
        <v>0</v>
      </c>
      <c r="AH1102" s="10">
        <f>VLOOKUP(AS1102,[1]Hoja3!$B$2:$AO$841,28,FALSE)</f>
        <v>0</v>
      </c>
      <c r="AI1102" s="10" t="str">
        <f>VLOOKUP(AS1102,[1]Hoja3!$B$2:$AO$841,19,FALSE)</f>
        <v>Entry Mono Printers</v>
      </c>
      <c r="AJ1102" s="10">
        <f>VLOOKUP(AS1102,[1]Hoja3!$B$2:$AO$841,15,FALSE)</f>
        <v>0</v>
      </c>
      <c r="AK1102">
        <f>IF(AE1102=AY1102,1,0)</f>
        <v>1</v>
      </c>
      <c r="AL1102">
        <f>IF(AB1102=AF1102,1,0)</f>
        <v>0</v>
      </c>
      <c r="AM1102">
        <f>IF(AC1102=AG1102,1,0)</f>
        <v>1</v>
      </c>
      <c r="AN1102">
        <f>IF(AD1102=AH1102,1,0)</f>
        <v>0</v>
      </c>
      <c r="AO1102">
        <f>IF(H1102=AI1102,1,0)</f>
        <v>1</v>
      </c>
      <c r="AP1102">
        <f>IF(AJ1102=AA1102,1,0)</f>
        <v>1</v>
      </c>
      <c r="AQ1102" s="8">
        <f>COUNTIF($A$2:$A$1228,A1102)</f>
        <v>2</v>
      </c>
      <c r="AR1102">
        <f>VLOOKUP(A1102,[1]Hoja3!$C$2:$AO$841,39,FALSE)</f>
        <v>2</v>
      </c>
      <c r="AS1102" t="str">
        <f>A1102 &amp; COUNTIF(A$2:A1102,A1102)</f>
        <v>0D6X4521412</v>
      </c>
      <c r="AT1102" s="10">
        <f>VLOOKUP(AS1102,[1]Hoja3!$B$2:$AO$841,38,FALSE)</f>
        <v>0</v>
      </c>
      <c r="AU1102" s="9">
        <f>IF(AR1102&gt;AQ1102,1,0)</f>
        <v>0</v>
      </c>
      <c r="AV1102">
        <f>IF(P1102="NA",2,IF(OR(F1102="INSTALACION NUEVA",F1102="Mantenimiento preventivo"),3,IF(AND(AB1102&lt;AF1102,AK1102&lt;&gt;1),4,IF(AT1102&gt;AE1102,1,0))))</f>
        <v>0</v>
      </c>
    </row>
    <row r="1103" spans="1:48" x14ac:dyDescent="0.25">
      <c r="A1103" t="s">
        <v>809</v>
      </c>
      <c r="B1103">
        <v>2019</v>
      </c>
      <c r="C1103" t="s">
        <v>37</v>
      </c>
      <c r="D1103" t="s">
        <v>38</v>
      </c>
      <c r="E1103">
        <v>25</v>
      </c>
      <c r="F1103" t="s">
        <v>44</v>
      </c>
      <c r="G1103">
        <v>0</v>
      </c>
      <c r="H1103" t="s">
        <v>116</v>
      </c>
      <c r="I1103">
        <v>655</v>
      </c>
      <c r="J1103">
        <v>1365</v>
      </c>
      <c r="K1103">
        <v>0</v>
      </c>
      <c r="L1103">
        <v>0</v>
      </c>
      <c r="M1103">
        <v>0.6</v>
      </c>
      <c r="N1103">
        <v>0.8</v>
      </c>
      <c r="O1103">
        <v>1.05</v>
      </c>
      <c r="P1103">
        <v>1.1000000000000001</v>
      </c>
      <c r="Q1103" t="s">
        <v>46</v>
      </c>
      <c r="R1103">
        <v>5</v>
      </c>
      <c r="S1103">
        <v>9</v>
      </c>
      <c r="T1103" t="s">
        <v>47</v>
      </c>
      <c r="U1103" t="s">
        <v>45</v>
      </c>
      <c r="V1103" t="s">
        <v>50</v>
      </c>
      <c r="W1103">
        <v>2019</v>
      </c>
      <c r="X1103" t="s">
        <v>37</v>
      </c>
      <c r="Y1103" t="s">
        <v>38</v>
      </c>
      <c r="Z1103">
        <v>25</v>
      </c>
      <c r="AA1103">
        <v>1</v>
      </c>
      <c r="AB1103">
        <v>1</v>
      </c>
      <c r="AC1103">
        <v>0</v>
      </c>
      <c r="AD1103">
        <v>0</v>
      </c>
      <c r="AE1103">
        <v>0</v>
      </c>
      <c r="AF1103" s="10" t="e">
        <f>VLOOKUP(AS1103,[1]Hoja3!$B$2:$AO$841,17,FALSE)</f>
        <v>#N/A</v>
      </c>
      <c r="AG1103" s="10" t="e">
        <f>VLOOKUP(AS1103,[1]Hoja3!$B$2:$AO$841,23,FALSE)</f>
        <v>#N/A</v>
      </c>
      <c r="AH1103" s="10" t="e">
        <f>VLOOKUP(AS1103,[1]Hoja3!$B$2:$AO$841,28,FALSE)</f>
        <v>#N/A</v>
      </c>
      <c r="AI1103" s="10" t="e">
        <f>VLOOKUP(AS1103,[1]Hoja3!$B$2:$AO$841,19,FALSE)</f>
        <v>#N/A</v>
      </c>
      <c r="AJ1103" s="10"/>
      <c r="AK1103">
        <f>IF(AE1103=AY1103,1,0)</f>
        <v>1</v>
      </c>
      <c r="AL1103" t="e">
        <f>IF(AB1103=AF1103,1,0)</f>
        <v>#N/A</v>
      </c>
      <c r="AM1103" t="e">
        <f>IF(AC1103=AG1103,1,0)</f>
        <v>#N/A</v>
      </c>
      <c r="AN1103" t="e">
        <f>IF(AD1103=AH1103,1,0)</f>
        <v>#N/A</v>
      </c>
      <c r="AO1103" t="e">
        <f>IF(H1103=AI1103,1,0)</f>
        <v>#N/A</v>
      </c>
      <c r="AQ1103" s="8">
        <f>COUNTIF($A$2:$A$1228,A1103)</f>
        <v>7</v>
      </c>
      <c r="AR1103" t="e">
        <f>VLOOKUP(A1103,[1]Hoja3!$C$2:$AO$841,39,FALSE)</f>
        <v>#N/A</v>
      </c>
      <c r="AS1103" t="str">
        <f>A1103 &amp; COUNTIF(A$2:A1103,A1103)</f>
        <v>0Y4X8468176</v>
      </c>
      <c r="AT1103" s="10" t="e">
        <f>VLOOKUP(AS1103,[1]Hoja3!$B$2:$AO$841,38,FALSE)</f>
        <v>#N/A</v>
      </c>
      <c r="AU1103" s="9" t="e">
        <f>IF(AR1103&gt;AQ1103,1,0)</f>
        <v>#N/A</v>
      </c>
    </row>
    <row r="1104" spans="1:48" x14ac:dyDescent="0.25">
      <c r="A1104" t="s">
        <v>977</v>
      </c>
      <c r="B1104">
        <v>2019</v>
      </c>
      <c r="C1104" t="s">
        <v>37</v>
      </c>
      <c r="D1104" t="s">
        <v>38</v>
      </c>
      <c r="E1104">
        <v>25</v>
      </c>
      <c r="F1104" t="s">
        <v>40</v>
      </c>
      <c r="G1104">
        <v>0</v>
      </c>
      <c r="H1104" t="s">
        <v>34</v>
      </c>
      <c r="I1104">
        <v>468</v>
      </c>
      <c r="J1104">
        <v>715</v>
      </c>
      <c r="K1104">
        <v>0</v>
      </c>
      <c r="L1104">
        <v>0</v>
      </c>
      <c r="M1104">
        <v>0</v>
      </c>
      <c r="N1104">
        <v>0.6</v>
      </c>
      <c r="O1104">
        <v>0.8</v>
      </c>
      <c r="P1104">
        <v>1.05</v>
      </c>
      <c r="Q1104" t="s">
        <v>46</v>
      </c>
      <c r="R1104">
        <v>5</v>
      </c>
      <c r="S1104">
        <v>9</v>
      </c>
      <c r="T1104" t="s">
        <v>47</v>
      </c>
      <c r="U1104" t="s">
        <v>34</v>
      </c>
      <c r="V1104" t="s">
        <v>55</v>
      </c>
      <c r="W1104">
        <v>2019</v>
      </c>
      <c r="X1104" t="s">
        <v>37</v>
      </c>
      <c r="Y1104" t="s">
        <v>38</v>
      </c>
      <c r="Z1104">
        <v>26</v>
      </c>
      <c r="AA1104">
        <v>0</v>
      </c>
      <c r="AB1104">
        <v>0</v>
      </c>
      <c r="AC1104">
        <v>1.05</v>
      </c>
      <c r="AD1104">
        <v>0</v>
      </c>
      <c r="AE1104">
        <v>750.75</v>
      </c>
      <c r="AF1104" s="10">
        <f>VLOOKUP(AS1104,[1]Hoja3!$B$2:$AO$841,17,FALSE)</f>
        <v>246</v>
      </c>
      <c r="AG1104" s="10">
        <f>VLOOKUP(AS1104,[1]Hoja3!$B$2:$AO$841,23,FALSE)</f>
        <v>1.05</v>
      </c>
      <c r="AH1104" s="10">
        <f>VLOOKUP(AS1104,[1]Hoja3!$B$2:$AO$841,28,FALSE)</f>
        <v>0</v>
      </c>
      <c r="AI1104" s="10" t="str">
        <f>VLOOKUP(AS1104,[1]Hoja3!$B$2:$AO$841,19,FALSE)</f>
        <v>A4 Mono MFPs</v>
      </c>
      <c r="AJ1104" s="10">
        <f>VLOOKUP(AS1104,[1]Hoja3!$B$2:$AO$841,15,FALSE)</f>
        <v>1</v>
      </c>
      <c r="AK1104">
        <f>IF(AE1104=AY1104,1,0)</f>
        <v>0</v>
      </c>
      <c r="AL1104">
        <f>IF(AB1104=AF1104,1,0)</f>
        <v>0</v>
      </c>
      <c r="AM1104">
        <f>IF(AC1104=AG1104,1,0)</f>
        <v>1</v>
      </c>
      <c r="AN1104">
        <f>IF(AD1104=AH1104,1,0)</f>
        <v>1</v>
      </c>
      <c r="AO1104">
        <f>IF(H1104=AI1104,1,0)</f>
        <v>1</v>
      </c>
      <c r="AP1104">
        <f>IF(AJ1104=AA1104,1,0)</f>
        <v>0</v>
      </c>
      <c r="AQ1104" s="8">
        <f>COUNTIF($A$2:$A$1228,A1104)</f>
        <v>1</v>
      </c>
      <c r="AR1104">
        <f>VLOOKUP(A1104,[1]Hoja3!$C$2:$AO$841,39,FALSE)</f>
        <v>1</v>
      </c>
      <c r="AS1104" t="str">
        <f>A1104 &amp; COUNTIF(A$2:A1104,A1104)</f>
        <v>09HB3306861</v>
      </c>
      <c r="AT1104" s="10">
        <f>VLOOKUP(AS1104,[1]Hoja3!$B$2:$AO$841,38,FALSE)</f>
        <v>0</v>
      </c>
      <c r="AU1104" s="9">
        <f>IF(AR1104&gt;AQ1104,1,0)</f>
        <v>0</v>
      </c>
      <c r="AV1104">
        <f>IF(P1104="NA",2,IF(OR(F1104="INSTALACION NUEVA",F1104="Mantenimiento preventivo"),3,IF(AND(AB1104&lt;AF1104,AK1104&lt;&gt;1),4,IF(AT1104&gt;AE1104,1,0))))</f>
        <v>4</v>
      </c>
    </row>
    <row r="1105" spans="1:51" x14ac:dyDescent="0.25">
      <c r="A1105" t="s">
        <v>72</v>
      </c>
      <c r="B1105">
        <v>2019</v>
      </c>
      <c r="C1105" t="s">
        <v>37</v>
      </c>
      <c r="D1105" t="s">
        <v>38</v>
      </c>
      <c r="E1105">
        <v>25</v>
      </c>
      <c r="F1105" t="s">
        <v>40</v>
      </c>
      <c r="G1105">
        <v>0.61666670000000001</v>
      </c>
      <c r="H1105" t="s">
        <v>45</v>
      </c>
      <c r="I1105">
        <v>803</v>
      </c>
      <c r="J1105">
        <v>1573</v>
      </c>
      <c r="K1105">
        <v>0.2</v>
      </c>
      <c r="L1105">
        <v>0.6</v>
      </c>
      <c r="M1105">
        <v>0.8</v>
      </c>
      <c r="N1105">
        <v>1.05</v>
      </c>
      <c r="O1105">
        <v>1.1000000000000001</v>
      </c>
      <c r="P1105">
        <v>1.1499999999999999</v>
      </c>
      <c r="Q1105" t="s">
        <v>46</v>
      </c>
      <c r="R1105">
        <v>4</v>
      </c>
      <c r="S1105">
        <v>6</v>
      </c>
      <c r="T1105" t="s">
        <v>47</v>
      </c>
      <c r="U1105" t="s">
        <v>48</v>
      </c>
      <c r="V1105" t="s">
        <v>73</v>
      </c>
      <c r="W1105">
        <v>2019</v>
      </c>
      <c r="X1105" t="s">
        <v>37</v>
      </c>
      <c r="Y1105" t="s">
        <v>38</v>
      </c>
      <c r="Z1105">
        <v>29</v>
      </c>
      <c r="AA1105">
        <v>0</v>
      </c>
      <c r="AB1105">
        <v>1</v>
      </c>
      <c r="AC1105">
        <v>0.2</v>
      </c>
      <c r="AD1105">
        <v>0.154166675</v>
      </c>
      <c r="AE1105">
        <v>314.60000000000002</v>
      </c>
      <c r="AF1105" s="10" t="e">
        <f>VLOOKUP(AS1105,[1]Hoja3!$B$2:$AO$841,17,FALSE)</f>
        <v>#N/A</v>
      </c>
      <c r="AG1105" s="10" t="e">
        <f>VLOOKUP(AS1105,[1]Hoja3!$B$2:$AO$841,23,FALSE)</f>
        <v>#N/A</v>
      </c>
      <c r="AH1105" s="10" t="e">
        <f>VLOOKUP(AS1105,[1]Hoja3!$B$2:$AO$841,28,FALSE)</f>
        <v>#N/A</v>
      </c>
      <c r="AI1105" s="10" t="e">
        <f>VLOOKUP(AS1105,[1]Hoja3!$B$2:$AO$841,19,FALSE)</f>
        <v>#N/A</v>
      </c>
      <c r="AJ1105" s="10"/>
      <c r="AK1105">
        <f>IF(AE1105=AY1105,1,0)</f>
        <v>0</v>
      </c>
      <c r="AL1105" t="e">
        <f>IF(AB1105=AF1105,1,0)</f>
        <v>#N/A</v>
      </c>
      <c r="AM1105" t="e">
        <f>IF(AC1105=AG1105,1,0)</f>
        <v>#N/A</v>
      </c>
      <c r="AN1105" t="e">
        <f>IF(AD1105=AH1105,1,0)</f>
        <v>#N/A</v>
      </c>
      <c r="AO1105" t="e">
        <f>IF(H1105=AI1105,1,0)</f>
        <v>#N/A</v>
      </c>
      <c r="AQ1105" s="8">
        <f>COUNTIF($A$2:$A$1228,A1105)</f>
        <v>5</v>
      </c>
      <c r="AR1105">
        <f>VLOOKUP(A1105,[1]Hoja3!$C$2:$AO$841,39,FALSE)</f>
        <v>4</v>
      </c>
      <c r="AS1105" t="str">
        <f>A1105 &amp; COUNTIF(A$2:A1105,A1105)</f>
        <v>0BG29468765</v>
      </c>
      <c r="AT1105" s="10" t="e">
        <f>VLOOKUP(AS1105,[1]Hoja3!$B$2:$AO$841,38,FALSE)</f>
        <v>#N/A</v>
      </c>
      <c r="AU1105" s="9">
        <f>IF(AR1105&gt;AQ1105,1,0)</f>
        <v>0</v>
      </c>
    </row>
    <row r="1106" spans="1:51" x14ac:dyDescent="0.25">
      <c r="A1106" t="s">
        <v>619</v>
      </c>
      <c r="B1106">
        <v>2019</v>
      </c>
      <c r="C1106" t="s">
        <v>37</v>
      </c>
      <c r="D1106" t="s">
        <v>38</v>
      </c>
      <c r="E1106">
        <v>25</v>
      </c>
      <c r="F1106" t="s">
        <v>40</v>
      </c>
      <c r="G1106">
        <v>2.0333329999999998</v>
      </c>
      <c r="H1106" t="s">
        <v>116</v>
      </c>
      <c r="I1106">
        <v>655</v>
      </c>
      <c r="J1106">
        <v>1365</v>
      </c>
      <c r="K1106">
        <v>0</v>
      </c>
      <c r="L1106">
        <v>0</v>
      </c>
      <c r="M1106">
        <v>0.6</v>
      </c>
      <c r="N1106">
        <v>0.8</v>
      </c>
      <c r="O1106">
        <v>1.05</v>
      </c>
      <c r="P1106">
        <v>1.1000000000000001</v>
      </c>
      <c r="Q1106" t="s">
        <v>46</v>
      </c>
      <c r="R1106">
        <v>5</v>
      </c>
      <c r="S1106">
        <v>9</v>
      </c>
      <c r="T1106" t="s">
        <v>47</v>
      </c>
      <c r="U1106" t="s">
        <v>58</v>
      </c>
      <c r="V1106" t="s">
        <v>59</v>
      </c>
      <c r="W1106">
        <v>2019</v>
      </c>
      <c r="X1106" t="s">
        <v>37</v>
      </c>
      <c r="Y1106" t="s">
        <v>38</v>
      </c>
      <c r="Z1106">
        <v>25</v>
      </c>
      <c r="AA1106">
        <v>0</v>
      </c>
      <c r="AB1106">
        <v>37</v>
      </c>
      <c r="AC1106">
        <v>1.05</v>
      </c>
      <c r="AD1106">
        <v>0.40666659999999999</v>
      </c>
      <c r="AE1106">
        <v>1433.25</v>
      </c>
      <c r="AF1106" s="10">
        <f>VLOOKUP(AS1106,[1]Hoja3!$B$2:$AO$841,17,FALSE)</f>
        <v>42</v>
      </c>
      <c r="AG1106" s="10">
        <f>VLOOKUP(AS1106,[1]Hoja3!$B$2:$AO$841,23,FALSE)</f>
        <v>1.05</v>
      </c>
      <c r="AH1106" s="10">
        <f>VLOOKUP(AS1106,[1]Hoja3!$B$2:$AO$841,28,FALSE)</f>
        <v>0.43</v>
      </c>
      <c r="AI1106" s="10" t="str">
        <f>VLOOKUP(AS1106,[1]Hoja3!$B$2:$AO$841,19,FALSE)</f>
        <v>Office Digital</v>
      </c>
      <c r="AJ1106" s="10">
        <f>VLOOKUP(AS1106,[1]Hoja3!$B$2:$AO$841,15,FALSE)</f>
        <v>0</v>
      </c>
      <c r="AK1106">
        <f>IF(AE1106=AY1106,1,0)</f>
        <v>0</v>
      </c>
      <c r="AL1106">
        <f>IF(AB1106=AF1106,1,0)</f>
        <v>0</v>
      </c>
      <c r="AM1106">
        <f>IF(AC1106=AG1106,1,0)</f>
        <v>1</v>
      </c>
      <c r="AN1106">
        <f>IF(AD1106=AH1106,1,0)</f>
        <v>0</v>
      </c>
      <c r="AO1106">
        <f>IF(H1106=AI1106,1,0)</f>
        <v>1</v>
      </c>
      <c r="AP1106">
        <f>IF(AJ1106=AA1106,1,0)</f>
        <v>1</v>
      </c>
      <c r="AQ1106" s="8">
        <f>COUNTIF($A$2:$A$1228,A1106)</f>
        <v>1</v>
      </c>
      <c r="AR1106">
        <f>VLOOKUP(A1106,[1]Hoja3!$C$2:$AO$841,39,FALSE)</f>
        <v>1</v>
      </c>
      <c r="AS1106" t="str">
        <f>A1106 &amp; COUNTIF(A$2:A1106,A1106)</f>
        <v>0X763727851</v>
      </c>
      <c r="AT1106" s="10">
        <f>VLOOKUP(AS1106,[1]Hoja3!$B$2:$AO$841,38,FALSE)</f>
        <v>1433.25</v>
      </c>
      <c r="AU1106" s="9">
        <f>IF(AR1106&gt;AQ1106,1,0)</f>
        <v>0</v>
      </c>
      <c r="AV1106">
        <f>IF(P1106="NA",2,IF(OR(F1106="INSTALACION NUEVA",F1106="Mantenimiento preventivo"),3,IF(AND(AB1106&lt;AF1106,AK1106&lt;&gt;1),4,IF(AT1106&gt;AE1106,1,0))))</f>
        <v>4</v>
      </c>
    </row>
    <row r="1107" spans="1:51" x14ac:dyDescent="0.25">
      <c r="A1107" t="s">
        <v>624</v>
      </c>
      <c r="B1107">
        <v>2019</v>
      </c>
      <c r="C1107" t="s">
        <v>37</v>
      </c>
      <c r="D1107" t="s">
        <v>38</v>
      </c>
      <c r="E1107">
        <v>25</v>
      </c>
      <c r="F1107" t="s">
        <v>40</v>
      </c>
      <c r="G1107">
        <v>0.93333330000000003</v>
      </c>
      <c r="H1107" t="s">
        <v>54</v>
      </c>
      <c r="I1107">
        <v>803</v>
      </c>
      <c r="J1107">
        <v>1573</v>
      </c>
      <c r="K1107">
        <v>0.2</v>
      </c>
      <c r="L1107">
        <v>0.6</v>
      </c>
      <c r="M1107">
        <v>0.8</v>
      </c>
      <c r="N1107">
        <v>1.05</v>
      </c>
      <c r="O1107">
        <v>1.1000000000000001</v>
      </c>
      <c r="P1107">
        <v>1.1499999999999999</v>
      </c>
      <c r="Q1107" t="s">
        <v>46</v>
      </c>
      <c r="R1107">
        <v>4</v>
      </c>
      <c r="S1107">
        <v>6</v>
      </c>
      <c r="T1107" t="s">
        <v>47</v>
      </c>
      <c r="U1107" t="s">
        <v>54</v>
      </c>
      <c r="V1107" t="s">
        <v>73</v>
      </c>
      <c r="W1107">
        <v>2019</v>
      </c>
      <c r="X1107" t="s">
        <v>37</v>
      </c>
      <c r="Y1107" t="s">
        <v>38</v>
      </c>
      <c r="Z1107">
        <v>25</v>
      </c>
      <c r="AA1107">
        <v>0</v>
      </c>
      <c r="AB1107">
        <v>59</v>
      </c>
      <c r="AC1107">
        <v>1.1000000000000001</v>
      </c>
      <c r="AD1107">
        <v>0.23333332500000001</v>
      </c>
      <c r="AE1107">
        <v>1730.3</v>
      </c>
      <c r="AF1107" s="10">
        <f>VLOOKUP(AS1107,[1]Hoja3!$B$2:$AO$841,17,FALSE)</f>
        <v>59</v>
      </c>
      <c r="AG1107" s="10">
        <f>VLOOKUP(AS1107,[1]Hoja3!$B$2:$AO$841,23,FALSE)</f>
        <v>1.1000000000000001</v>
      </c>
      <c r="AH1107" s="10">
        <f>VLOOKUP(AS1107,[1]Hoja3!$B$2:$AO$841,28,FALSE)</f>
        <v>9.2499999999999999E-2</v>
      </c>
      <c r="AI1107" s="10" t="str">
        <f>VLOOKUP(AS1107,[1]Hoja3!$B$2:$AO$841,19,FALSE)</f>
        <v>Entry Production Color Low/Mid</v>
      </c>
      <c r="AJ1107" s="10">
        <f>VLOOKUP(AS1107,[1]Hoja3!$B$2:$AO$841,15,FALSE)</f>
        <v>0</v>
      </c>
      <c r="AK1107">
        <f>IF(AE1107=AY1107,1,0)</f>
        <v>0</v>
      </c>
      <c r="AL1107">
        <f>IF(AB1107=AF1107,1,0)</f>
        <v>1</v>
      </c>
      <c r="AM1107">
        <f>IF(AC1107=AG1107,1,0)</f>
        <v>1</v>
      </c>
      <c r="AN1107">
        <f>IF(AD1107=AH1107,1,0)</f>
        <v>0</v>
      </c>
      <c r="AO1107">
        <f>IF(H1107=AI1107,1,0)</f>
        <v>1</v>
      </c>
      <c r="AP1107">
        <f>IF(AJ1107=AA1107,1,0)</f>
        <v>1</v>
      </c>
      <c r="AQ1107" s="8">
        <f>COUNTIF($A$2:$A$1228,A1107)</f>
        <v>1</v>
      </c>
      <c r="AR1107">
        <f>VLOOKUP(A1107,[1]Hoja3!$C$2:$AO$841,39,FALSE)</f>
        <v>1</v>
      </c>
      <c r="AS1107" t="str">
        <f>A1107 &amp; COUNTIF(A$2:A1107,A1107)</f>
        <v>0XPN3991781</v>
      </c>
      <c r="AT1107" s="10">
        <f>VLOOKUP(AS1107,[1]Hoja3!$B$2:$AO$841,38,FALSE)</f>
        <v>1730.3000000000004</v>
      </c>
      <c r="AU1107" s="9">
        <f>IF(AR1107&gt;AQ1107,1,0)</f>
        <v>0</v>
      </c>
      <c r="AV1107">
        <f>IF(P1107="NA",2,IF(OR(F1107="INSTALACION NUEVA",F1107="Mantenimiento preventivo"),3,IF(AND(AB1107&lt;AF1107,AK1107&lt;&gt;1),4,IF(AT1107&gt;AE1107,1,0))))</f>
        <v>0</v>
      </c>
    </row>
    <row r="1108" spans="1:51" x14ac:dyDescent="0.25">
      <c r="A1108" t="s">
        <v>611</v>
      </c>
      <c r="B1108">
        <v>2019</v>
      </c>
      <c r="C1108" t="s">
        <v>37</v>
      </c>
      <c r="D1108" t="s">
        <v>38</v>
      </c>
      <c r="E1108">
        <v>25</v>
      </c>
      <c r="F1108" t="s">
        <v>40</v>
      </c>
      <c r="G1108">
        <v>0</v>
      </c>
      <c r="H1108" t="s">
        <v>71</v>
      </c>
      <c r="I1108">
        <v>468</v>
      </c>
      <c r="J1108">
        <v>715</v>
      </c>
      <c r="K1108">
        <v>0</v>
      </c>
      <c r="L1108">
        <v>0</v>
      </c>
      <c r="M1108">
        <v>0</v>
      </c>
      <c r="N1108">
        <v>0.6</v>
      </c>
      <c r="O1108">
        <v>0.8</v>
      </c>
      <c r="P1108">
        <v>1.05</v>
      </c>
      <c r="Q1108" t="s">
        <v>46</v>
      </c>
      <c r="R1108">
        <v>5</v>
      </c>
      <c r="S1108">
        <v>9</v>
      </c>
      <c r="T1108" t="s">
        <v>47</v>
      </c>
      <c r="U1108" t="s">
        <v>71</v>
      </c>
      <c r="V1108" t="s">
        <v>55</v>
      </c>
      <c r="W1108">
        <v>2019</v>
      </c>
      <c r="X1108" t="s">
        <v>37</v>
      </c>
      <c r="Y1108" t="s">
        <v>38</v>
      </c>
      <c r="Z1108">
        <v>25</v>
      </c>
      <c r="AA1108">
        <v>0</v>
      </c>
      <c r="AB1108">
        <v>336</v>
      </c>
      <c r="AC1108">
        <v>1.05</v>
      </c>
      <c r="AD1108">
        <v>0</v>
      </c>
      <c r="AE1108">
        <v>750.75</v>
      </c>
      <c r="AF1108" s="10">
        <f>VLOOKUP(AS1108,[1]Hoja3!$B$2:$AO$841,17,FALSE)</f>
        <v>336</v>
      </c>
      <c r="AG1108" s="10">
        <f>VLOOKUP(AS1108,[1]Hoja3!$B$2:$AO$841,23,FALSE)</f>
        <v>1.05</v>
      </c>
      <c r="AH1108" s="10">
        <f>VLOOKUP(AS1108,[1]Hoja3!$B$2:$AO$841,28,FALSE)</f>
        <v>0</v>
      </c>
      <c r="AI1108" s="10" t="str">
        <f>VLOOKUP(AS1108,[1]Hoja3!$B$2:$AO$841,19,FALSE)</f>
        <v>Entry Mono Printers</v>
      </c>
      <c r="AJ1108" s="10">
        <f>VLOOKUP(AS1108,[1]Hoja3!$B$2:$AO$841,15,FALSE)</f>
        <v>0</v>
      </c>
      <c r="AK1108">
        <f>IF(AE1108=AY1108,1,0)</f>
        <v>0</v>
      </c>
      <c r="AL1108">
        <f>IF(AB1108=AF1108,1,0)</f>
        <v>1</v>
      </c>
      <c r="AM1108">
        <f>IF(AC1108=AG1108,1,0)</f>
        <v>1</v>
      </c>
      <c r="AN1108">
        <f>IF(AD1108=AH1108,1,0)</f>
        <v>1</v>
      </c>
      <c r="AO1108">
        <f>IF(H1108=AI1108,1,0)</f>
        <v>1</v>
      </c>
      <c r="AP1108">
        <f>IF(AJ1108=AA1108,1,0)</f>
        <v>1</v>
      </c>
      <c r="AQ1108" s="8">
        <f>COUNTIF($A$2:$A$1228,A1108)</f>
        <v>1</v>
      </c>
      <c r="AR1108">
        <f>VLOOKUP(A1108,[1]Hoja3!$C$2:$AO$841,39,FALSE)</f>
        <v>1</v>
      </c>
      <c r="AS1108" t="str">
        <f>A1108 &amp; COUNTIF(A$2:A1108,A1108)</f>
        <v>0D6X4694711</v>
      </c>
      <c r="AT1108" s="10">
        <f>VLOOKUP(AS1108,[1]Hoja3!$B$2:$AO$841,38,FALSE)</f>
        <v>750.75000000000011</v>
      </c>
      <c r="AU1108" s="9">
        <f>IF(AR1108&gt;AQ1108,1,0)</f>
        <v>0</v>
      </c>
      <c r="AV1108">
        <f>IF(P1108="NA",2,IF(OR(F1108="INSTALACION NUEVA",F1108="Mantenimiento preventivo"),3,IF(AND(AB1108&lt;AF1108,AK1108&lt;&gt;1),4,IF(AT1108&gt;AE1108,1,0))))</f>
        <v>0</v>
      </c>
    </row>
    <row r="1109" spans="1:51" x14ac:dyDescent="0.25">
      <c r="A1109" t="s">
        <v>776</v>
      </c>
      <c r="B1109">
        <v>2019</v>
      </c>
      <c r="C1109" t="s">
        <v>37</v>
      </c>
      <c r="D1109" t="s">
        <v>38</v>
      </c>
      <c r="E1109">
        <v>25</v>
      </c>
      <c r="F1109" t="s">
        <v>44</v>
      </c>
      <c r="G1109">
        <v>0</v>
      </c>
      <c r="H1109" t="s">
        <v>64</v>
      </c>
      <c r="I1109">
        <v>655</v>
      </c>
      <c r="J1109">
        <v>1365</v>
      </c>
      <c r="K1109">
        <v>0</v>
      </c>
      <c r="L1109">
        <v>0</v>
      </c>
      <c r="M1109">
        <v>0.6</v>
      </c>
      <c r="N1109">
        <v>0.8</v>
      </c>
      <c r="O1109">
        <v>1.05</v>
      </c>
      <c r="P1109">
        <v>1.1000000000000001</v>
      </c>
      <c r="Q1109" t="s">
        <v>46</v>
      </c>
      <c r="R1109">
        <v>5</v>
      </c>
      <c r="S1109">
        <v>9</v>
      </c>
      <c r="T1109" t="s">
        <v>47</v>
      </c>
      <c r="U1109" t="s">
        <v>64</v>
      </c>
      <c r="V1109" t="s">
        <v>50</v>
      </c>
      <c r="W1109">
        <v>2019</v>
      </c>
      <c r="X1109" t="s">
        <v>37</v>
      </c>
      <c r="Y1109" t="s">
        <v>38</v>
      </c>
      <c r="Z1109">
        <v>25</v>
      </c>
      <c r="AA1109">
        <v>1</v>
      </c>
      <c r="AB1109">
        <v>14</v>
      </c>
      <c r="AC1109">
        <v>0</v>
      </c>
      <c r="AD1109">
        <v>0</v>
      </c>
      <c r="AE1109">
        <v>0</v>
      </c>
      <c r="AF1109" s="10" t="e">
        <f>VLOOKUP(AS1109,[1]Hoja3!$B$2:$AO$841,17,FALSE)</f>
        <v>#N/A</v>
      </c>
      <c r="AG1109" s="10" t="e">
        <f>VLOOKUP(AS1109,[1]Hoja3!$B$2:$AO$841,23,FALSE)</f>
        <v>#N/A</v>
      </c>
      <c r="AH1109" s="10" t="e">
        <f>VLOOKUP(AS1109,[1]Hoja3!$B$2:$AO$841,28,FALSE)</f>
        <v>#N/A</v>
      </c>
      <c r="AI1109" s="10" t="e">
        <f>VLOOKUP(AS1109,[1]Hoja3!$B$2:$AO$841,19,FALSE)</f>
        <v>#N/A</v>
      </c>
      <c r="AJ1109" s="10"/>
      <c r="AK1109">
        <f>IF(AE1109=AY1109,1,0)</f>
        <v>1</v>
      </c>
      <c r="AL1109" t="e">
        <f>IF(AB1109=AF1109,1,0)</f>
        <v>#N/A</v>
      </c>
      <c r="AM1109" t="e">
        <f>IF(AC1109=AG1109,1,0)</f>
        <v>#N/A</v>
      </c>
      <c r="AN1109" t="e">
        <f>IF(AD1109=AH1109,1,0)</f>
        <v>#N/A</v>
      </c>
      <c r="AO1109" t="e">
        <f>IF(H1109=AI1109,1,0)</f>
        <v>#N/A</v>
      </c>
      <c r="AQ1109" s="8">
        <f>COUNTIF($A$2:$A$1228,A1109)</f>
        <v>4</v>
      </c>
      <c r="AR1109">
        <f>VLOOKUP(A1109,[1]Hoja3!$C$2:$AO$841,39,FALSE)</f>
        <v>1</v>
      </c>
      <c r="AS1109" t="str">
        <f>A1109 &amp; COUNTIF(A$2:A1109,A1109)</f>
        <v>06TB4456923</v>
      </c>
      <c r="AT1109" s="10" t="e">
        <f>VLOOKUP(AS1109,[1]Hoja3!$B$2:$AO$841,38,FALSE)</f>
        <v>#N/A</v>
      </c>
      <c r="AU1109" s="9">
        <f>IF(AR1109&gt;AQ1109,1,0)</f>
        <v>0</v>
      </c>
    </row>
    <row r="1110" spans="1:51" x14ac:dyDescent="0.25">
      <c r="A1110" t="s">
        <v>978</v>
      </c>
      <c r="B1110">
        <v>2019</v>
      </c>
      <c r="C1110" t="s">
        <v>37</v>
      </c>
      <c r="D1110" t="s">
        <v>38</v>
      </c>
      <c r="E1110">
        <v>25</v>
      </c>
      <c r="F1110" t="s">
        <v>264</v>
      </c>
      <c r="G1110">
        <v>0</v>
      </c>
      <c r="H1110" t="s">
        <v>64</v>
      </c>
      <c r="I1110">
        <v>655</v>
      </c>
      <c r="J1110">
        <v>1365</v>
      </c>
      <c r="K1110">
        <v>0</v>
      </c>
      <c r="L1110">
        <v>0</v>
      </c>
      <c r="M1110">
        <v>0.6</v>
      </c>
      <c r="N1110">
        <v>0.8</v>
      </c>
      <c r="O1110">
        <v>1.05</v>
      </c>
      <c r="P1110">
        <v>1.1000000000000001</v>
      </c>
      <c r="Q1110" t="s">
        <v>46</v>
      </c>
      <c r="R1110">
        <v>5</v>
      </c>
      <c r="S1110">
        <v>9</v>
      </c>
      <c r="T1110" t="s">
        <v>47</v>
      </c>
      <c r="U1110" t="s">
        <v>64</v>
      </c>
      <c r="V1110" t="s">
        <v>50</v>
      </c>
      <c r="W1110">
        <v>2019</v>
      </c>
      <c r="X1110" t="s">
        <v>37</v>
      </c>
      <c r="Y1110" t="s">
        <v>38</v>
      </c>
      <c r="Z1110">
        <v>25</v>
      </c>
      <c r="AA1110">
        <v>0</v>
      </c>
      <c r="AB1110">
        <v>0</v>
      </c>
      <c r="AC1110">
        <v>1.1000000000000001</v>
      </c>
      <c r="AD1110">
        <v>0</v>
      </c>
      <c r="AE1110">
        <v>1501.5</v>
      </c>
      <c r="AF1110" s="10" t="e">
        <f>VLOOKUP(AS1110,[1]Hoja3!$B$2:$AO$841,17,FALSE)</f>
        <v>#N/A</v>
      </c>
      <c r="AG1110" s="10" t="e">
        <f>VLOOKUP(AS1110,[1]Hoja3!$B$2:$AO$841,23,FALSE)</f>
        <v>#N/A</v>
      </c>
      <c r="AH1110" s="10" t="e">
        <f>VLOOKUP(AS1110,[1]Hoja3!$B$2:$AO$841,28,FALSE)</f>
        <v>#N/A</v>
      </c>
      <c r="AI1110" s="10" t="e">
        <f>VLOOKUP(AS1110,[1]Hoja3!$B$2:$AO$841,19,FALSE)</f>
        <v>#N/A</v>
      </c>
      <c r="AJ1110" s="10"/>
      <c r="AK1110">
        <f>IF(AE1110=AY1110,1,0)</f>
        <v>0</v>
      </c>
      <c r="AL1110" t="e">
        <f>IF(AB1110=AF1110,1,0)</f>
        <v>#N/A</v>
      </c>
      <c r="AM1110" t="e">
        <f>IF(AC1110=AG1110,1,0)</f>
        <v>#N/A</v>
      </c>
      <c r="AN1110" t="e">
        <f>IF(AD1110=AH1110,1,0)</f>
        <v>#N/A</v>
      </c>
      <c r="AO1110" t="e">
        <f>IF(H1110=AI1110,1,0)</f>
        <v>#N/A</v>
      </c>
      <c r="AQ1110" s="8">
        <f>COUNTIF($A$2:$A$1228,A1110)</f>
        <v>1</v>
      </c>
      <c r="AR1110" t="e">
        <f>VLOOKUP(A1110,[1]Hoja3!$C$2:$AO$841,39,FALSE)</f>
        <v>#N/A</v>
      </c>
      <c r="AS1110" t="str">
        <f>A1110 &amp; COUNTIF(A$2:A1110,A1110)</f>
        <v>02TX0605801</v>
      </c>
      <c r="AT1110" s="10" t="e">
        <f>VLOOKUP(AS1110,[1]Hoja3!$B$2:$AO$841,38,FALSE)</f>
        <v>#N/A</v>
      </c>
      <c r="AU1110" s="9" t="e">
        <f>IF(AR1110&gt;AQ1110,1,0)</f>
        <v>#N/A</v>
      </c>
    </row>
    <row r="1111" spans="1:51" x14ac:dyDescent="0.25">
      <c r="A1111" t="s">
        <v>979</v>
      </c>
      <c r="B1111">
        <v>2019</v>
      </c>
      <c r="C1111" t="s">
        <v>37</v>
      </c>
      <c r="D1111" t="s">
        <v>38</v>
      </c>
      <c r="E1111">
        <v>25</v>
      </c>
      <c r="F1111" t="s">
        <v>40</v>
      </c>
      <c r="G1111">
        <v>1.0833330000000001</v>
      </c>
      <c r="I1111" t="s">
        <v>33</v>
      </c>
      <c r="J1111" t="s">
        <v>33</v>
      </c>
      <c r="K1111" t="s">
        <v>33</v>
      </c>
      <c r="L1111" t="s">
        <v>33</v>
      </c>
      <c r="M1111" t="s">
        <v>33</v>
      </c>
      <c r="N1111" t="s">
        <v>33</v>
      </c>
      <c r="O1111" t="s">
        <v>33</v>
      </c>
      <c r="P1111" t="s">
        <v>33</v>
      </c>
      <c r="R1111" t="s">
        <v>33</v>
      </c>
      <c r="S1111" t="s">
        <v>33</v>
      </c>
      <c r="U1111" t="s">
        <v>145</v>
      </c>
      <c r="V1111" t="s">
        <v>50</v>
      </c>
      <c r="W1111">
        <v>2019</v>
      </c>
      <c r="X1111" t="s">
        <v>37</v>
      </c>
      <c r="Y1111" t="s">
        <v>38</v>
      </c>
      <c r="Z1111">
        <v>30</v>
      </c>
      <c r="AA1111" t="s">
        <v>33</v>
      </c>
      <c r="AB1111">
        <v>0</v>
      </c>
      <c r="AC1111">
        <v>0</v>
      </c>
      <c r="AD1111">
        <v>0</v>
      </c>
      <c r="AE1111">
        <v>0</v>
      </c>
      <c r="AF1111" s="10">
        <f>VLOOKUP(AS1111,[1]Hoja3!$B$2:$AO$841,17,FALSE)</f>
        <v>2702</v>
      </c>
      <c r="AG1111" s="10">
        <f>VLOOKUP(AS1111,[1]Hoja3!$B$2:$AO$841,23,FALSE)</f>
        <v>1.05</v>
      </c>
      <c r="AH1111" s="10">
        <f>VLOOKUP(AS1111,[1]Hoja3!$B$2:$AO$841,28,FALSE)</f>
        <v>0.25</v>
      </c>
      <c r="AI1111" s="10" t="str">
        <f>VLOOKUP(AS1111,[1]Hoja3!$B$2:$AO$841,19,FALSE)</f>
        <v>Color Solid Ink Printers</v>
      </c>
      <c r="AJ1111" s="10">
        <f>VLOOKUP(AS1111,[1]Hoja3!$B$2:$AO$841,15,FALSE)</f>
        <v>0</v>
      </c>
      <c r="AK1111">
        <f>IF(AE1111=AY1111,1,0)</f>
        <v>1</v>
      </c>
      <c r="AL1111">
        <f>IF(AB1111=AF1111,1,0)</f>
        <v>0</v>
      </c>
      <c r="AM1111">
        <f>IF(AC1111=AG1111,1,0)</f>
        <v>0</v>
      </c>
      <c r="AN1111">
        <f>IF(AD1111=AH1111,1,0)</f>
        <v>0</v>
      </c>
      <c r="AO1111">
        <f>IF(H1111=AI1111,1,0)</f>
        <v>0</v>
      </c>
      <c r="AP1111">
        <f>IF(AJ1111=AA1111,1,0)</f>
        <v>0</v>
      </c>
      <c r="AQ1111" s="8">
        <f>COUNTIF($A$2:$A$1228,A1111)</f>
        <v>1</v>
      </c>
      <c r="AR1111">
        <f>VLOOKUP(A1111,[1]Hoja3!$C$2:$AO$841,39,FALSE)</f>
        <v>1</v>
      </c>
      <c r="AS1111" t="str">
        <f>A1111 &amp; COUNTIF(A$2:A1111,A1111)</f>
        <v>0T4B0037001</v>
      </c>
      <c r="AT1111" s="10">
        <f>VLOOKUP(AS1111,[1]Hoja3!$B$2:$AO$841,38,FALSE)</f>
        <v>750.75000000000011</v>
      </c>
      <c r="AU1111" s="9">
        <f>IF(AR1111&gt;AQ1111,1,0)</f>
        <v>0</v>
      </c>
      <c r="AV1111">
        <f>IF(P1111="NA",2,IF(OR(F1111="INSTALACION NUEVA",F1111="Mantenimiento preventivo"),3,IF(AND(AB1111&lt;AF1111,AK1111&lt;&gt;1),4,IF(AT1111&gt;AE1111,1,0))))</f>
        <v>2</v>
      </c>
    </row>
    <row r="1112" spans="1:51" x14ac:dyDescent="0.25">
      <c r="A1112" t="s">
        <v>980</v>
      </c>
      <c r="B1112">
        <v>2019</v>
      </c>
      <c r="C1112" t="s">
        <v>37</v>
      </c>
      <c r="D1112" t="s">
        <v>38</v>
      </c>
      <c r="E1112">
        <v>25</v>
      </c>
      <c r="F1112" t="s">
        <v>40</v>
      </c>
      <c r="G1112">
        <v>0.56666669999999997</v>
      </c>
      <c r="I1112" t="s">
        <v>33</v>
      </c>
      <c r="J1112" t="s">
        <v>33</v>
      </c>
      <c r="K1112" t="s">
        <v>33</v>
      </c>
      <c r="L1112" t="s">
        <v>33</v>
      </c>
      <c r="M1112" t="s">
        <v>33</v>
      </c>
      <c r="N1112" t="s">
        <v>33</v>
      </c>
      <c r="O1112" t="s">
        <v>33</v>
      </c>
      <c r="P1112" t="s">
        <v>33</v>
      </c>
      <c r="R1112" t="s">
        <v>33</v>
      </c>
      <c r="S1112" t="s">
        <v>33</v>
      </c>
      <c r="U1112" t="s">
        <v>58</v>
      </c>
      <c r="V1112" t="s">
        <v>55</v>
      </c>
      <c r="W1112">
        <v>2019</v>
      </c>
      <c r="X1112" t="s">
        <v>37</v>
      </c>
      <c r="Y1112" t="s">
        <v>38</v>
      </c>
      <c r="Z1112">
        <v>25</v>
      </c>
      <c r="AA1112" t="s">
        <v>33</v>
      </c>
      <c r="AB1112">
        <v>0</v>
      </c>
      <c r="AC1112">
        <v>0</v>
      </c>
      <c r="AD1112">
        <v>0</v>
      </c>
      <c r="AE1112">
        <v>0</v>
      </c>
      <c r="AF1112" s="10">
        <f>VLOOKUP(AS1112,[1]Hoja3!$B$2:$AO$841,17,FALSE)</f>
        <v>723</v>
      </c>
      <c r="AG1112" s="10">
        <f>VLOOKUP(AS1112,[1]Hoja3!$B$2:$AO$841,23,FALSE)</f>
        <v>1.1000000000000001</v>
      </c>
      <c r="AH1112" s="10">
        <f>VLOOKUP(AS1112,[1]Hoja3!$B$2:$AO$841,28,FALSE)</f>
        <v>0.15</v>
      </c>
      <c r="AI1112" s="10" t="str">
        <f>VLOOKUP(AS1112,[1]Hoja3!$B$2:$AO$841,19,FALSE)</f>
        <v>Office Digital</v>
      </c>
      <c r="AJ1112" s="10">
        <f>VLOOKUP(AS1112,[1]Hoja3!$B$2:$AO$841,15,FALSE)</f>
        <v>0</v>
      </c>
      <c r="AK1112">
        <f>IF(AE1112=AY1112,1,0)</f>
        <v>1</v>
      </c>
      <c r="AL1112">
        <f>IF(AB1112=AF1112,1,0)</f>
        <v>0</v>
      </c>
      <c r="AM1112">
        <f>IF(AC1112=AG1112,1,0)</f>
        <v>0</v>
      </c>
      <c r="AN1112">
        <f>IF(AD1112=AH1112,1,0)</f>
        <v>0</v>
      </c>
      <c r="AO1112">
        <f>IF(H1112=AI1112,1,0)</f>
        <v>0</v>
      </c>
      <c r="AP1112">
        <f>IF(AJ1112=AA1112,1,0)</f>
        <v>0</v>
      </c>
      <c r="AQ1112" s="8">
        <f>COUNTIF($A$2:$A$1228,A1112)</f>
        <v>1</v>
      </c>
      <c r="AR1112">
        <f>VLOOKUP(A1112,[1]Hoja3!$C$2:$AO$841,39,FALSE)</f>
        <v>1</v>
      </c>
      <c r="AS1112" t="str">
        <f>A1112 &amp; COUNTIF(A$2:A1112,A1112)</f>
        <v>0X767064511</v>
      </c>
      <c r="AT1112" s="10">
        <f>VLOOKUP(AS1112,[1]Hoja3!$B$2:$AO$841,38,FALSE)</f>
        <v>1501.5000000000002</v>
      </c>
      <c r="AU1112" s="9">
        <f>IF(AR1112&gt;AQ1112,1,0)</f>
        <v>0</v>
      </c>
      <c r="AV1112">
        <f>IF(P1112="NA",2,IF(OR(F1112="INSTALACION NUEVA",F1112="Mantenimiento preventivo"),3,IF(AND(AB1112&lt;AF1112,AK1112&lt;&gt;1),4,IF(AT1112&gt;AE1112,1,0))))</f>
        <v>2</v>
      </c>
    </row>
    <row r="1113" spans="1:51" x14ac:dyDescent="0.25">
      <c r="A1113" t="s">
        <v>616</v>
      </c>
      <c r="B1113">
        <v>2019</v>
      </c>
      <c r="C1113" t="s">
        <v>37</v>
      </c>
      <c r="D1113" t="s">
        <v>38</v>
      </c>
      <c r="E1113">
        <v>25</v>
      </c>
      <c r="F1113" t="s">
        <v>40</v>
      </c>
      <c r="G1113">
        <v>1.7166669999999999</v>
      </c>
      <c r="H1113" t="s">
        <v>71</v>
      </c>
      <c r="I1113">
        <v>468</v>
      </c>
      <c r="J1113">
        <v>715</v>
      </c>
      <c r="K1113">
        <v>0</v>
      </c>
      <c r="L1113">
        <v>0</v>
      </c>
      <c r="M1113">
        <v>0</v>
      </c>
      <c r="N1113">
        <v>0.6</v>
      </c>
      <c r="O1113">
        <v>0.8</v>
      </c>
      <c r="P1113">
        <v>1.05</v>
      </c>
      <c r="Q1113" t="s">
        <v>46</v>
      </c>
      <c r="R1113">
        <v>5</v>
      </c>
      <c r="S1113">
        <v>9</v>
      </c>
      <c r="T1113" t="s">
        <v>47</v>
      </c>
      <c r="U1113" t="s">
        <v>34</v>
      </c>
      <c r="V1113" t="s">
        <v>67</v>
      </c>
      <c r="W1113">
        <v>2019</v>
      </c>
      <c r="X1113" t="s">
        <v>37</v>
      </c>
      <c r="Y1113" t="s">
        <v>38</v>
      </c>
      <c r="Z1113">
        <v>26</v>
      </c>
      <c r="AA1113">
        <v>0</v>
      </c>
      <c r="AB1113">
        <v>105</v>
      </c>
      <c r="AC1113">
        <v>1.05</v>
      </c>
      <c r="AD1113">
        <v>0.34333340000000001</v>
      </c>
      <c r="AE1113">
        <v>750.75</v>
      </c>
      <c r="AF1113" s="10">
        <f>VLOOKUP(AS1113,[1]Hoja3!$B$2:$AO$841,17,FALSE)</f>
        <v>108</v>
      </c>
      <c r="AG1113" s="10">
        <f>VLOOKUP(AS1113,[1]Hoja3!$B$2:$AO$841,23,FALSE)</f>
        <v>1.05</v>
      </c>
      <c r="AH1113" s="10">
        <f>VLOOKUP(AS1113,[1]Hoja3!$B$2:$AO$841,28,FALSE)</f>
        <v>0.77600000000000002</v>
      </c>
      <c r="AI1113" s="10" t="str">
        <f>VLOOKUP(AS1113,[1]Hoja3!$B$2:$AO$841,19,FALSE)</f>
        <v>Entry Mono Printers</v>
      </c>
      <c r="AJ1113" s="10">
        <f>VLOOKUP(AS1113,[1]Hoja3!$B$2:$AO$841,15,FALSE)</f>
        <v>0</v>
      </c>
      <c r="AK1113">
        <f>IF(AE1113=AY1113,1,0)</f>
        <v>0</v>
      </c>
      <c r="AL1113">
        <f>IF(AB1113=AF1113,1,0)</f>
        <v>0</v>
      </c>
      <c r="AM1113">
        <f>IF(AC1113=AG1113,1,0)</f>
        <v>1</v>
      </c>
      <c r="AN1113">
        <f>IF(AD1113=AH1113,1,0)</f>
        <v>0</v>
      </c>
      <c r="AO1113">
        <f>IF(H1113=AI1113,1,0)</f>
        <v>1</v>
      </c>
      <c r="AP1113">
        <f>IF(AJ1113=AA1113,1,0)</f>
        <v>1</v>
      </c>
      <c r="AQ1113" s="8">
        <f>COUNTIF($A$2:$A$1228,A1113)</f>
        <v>1</v>
      </c>
      <c r="AR1113">
        <f>VLOOKUP(A1113,[1]Hoja3!$C$2:$AO$841,39,FALSE)</f>
        <v>1</v>
      </c>
      <c r="AS1113" t="str">
        <f>A1113 &amp; COUNTIF(A$2:A1113,A1113)</f>
        <v>0MHB9032191</v>
      </c>
      <c r="AT1113" s="10">
        <f>VLOOKUP(AS1113,[1]Hoja3!$B$2:$AO$841,38,FALSE)</f>
        <v>750.75000000000011</v>
      </c>
      <c r="AU1113" s="9">
        <f>IF(AR1113&gt;AQ1113,1,0)</f>
        <v>0</v>
      </c>
      <c r="AV1113">
        <f>IF(P1113="NA",2,IF(OR(F1113="INSTALACION NUEVA",F1113="Mantenimiento preventivo"),3,IF(AND(AB1113&lt;AF1113,AK1113&lt;&gt;1),4,IF(AT1113&gt;AE1113,1,0))))</f>
        <v>4</v>
      </c>
    </row>
    <row r="1114" spans="1:51" x14ac:dyDescent="0.25">
      <c r="A1114" t="s">
        <v>603</v>
      </c>
      <c r="B1114">
        <v>2019</v>
      </c>
      <c r="C1114" t="s">
        <v>37</v>
      </c>
      <c r="D1114" t="s">
        <v>38</v>
      </c>
      <c r="E1114">
        <v>25</v>
      </c>
      <c r="F1114" t="s">
        <v>44</v>
      </c>
      <c r="G1114">
        <v>0</v>
      </c>
      <c r="H1114" t="s">
        <v>34</v>
      </c>
      <c r="I1114">
        <v>468</v>
      </c>
      <c r="J1114">
        <v>715</v>
      </c>
      <c r="K1114">
        <v>0</v>
      </c>
      <c r="L1114">
        <v>0</v>
      </c>
      <c r="M1114">
        <v>0</v>
      </c>
      <c r="N1114">
        <v>0.6</v>
      </c>
      <c r="O1114">
        <v>0.8</v>
      </c>
      <c r="P1114">
        <v>1.05</v>
      </c>
      <c r="Q1114" t="s">
        <v>46</v>
      </c>
      <c r="R1114">
        <v>5</v>
      </c>
      <c r="S1114">
        <v>9</v>
      </c>
      <c r="T1114" t="s">
        <v>47</v>
      </c>
      <c r="U1114" t="s">
        <v>34</v>
      </c>
      <c r="V1114" t="s">
        <v>50</v>
      </c>
      <c r="W1114">
        <v>2019</v>
      </c>
      <c r="X1114" t="s">
        <v>37</v>
      </c>
      <c r="Y1114" t="s">
        <v>38</v>
      </c>
      <c r="Z1114">
        <v>25</v>
      </c>
      <c r="AA1114">
        <v>0</v>
      </c>
      <c r="AB1114">
        <v>28</v>
      </c>
      <c r="AC1114">
        <v>0</v>
      </c>
      <c r="AD1114">
        <v>0</v>
      </c>
      <c r="AE1114">
        <v>715</v>
      </c>
      <c r="AF1114" s="10" t="e">
        <f>VLOOKUP(AS1114,[1]Hoja3!$B$2:$AO$841,17,FALSE)</f>
        <v>#N/A</v>
      </c>
      <c r="AG1114" s="10" t="e">
        <f>VLOOKUP(AS1114,[1]Hoja3!$B$2:$AO$841,23,FALSE)</f>
        <v>#N/A</v>
      </c>
      <c r="AH1114" s="10" t="e">
        <f>VLOOKUP(AS1114,[1]Hoja3!$B$2:$AO$841,28,FALSE)</f>
        <v>#N/A</v>
      </c>
      <c r="AI1114" s="10" t="e">
        <f>VLOOKUP(AS1114,[1]Hoja3!$B$2:$AO$841,19,FALSE)</f>
        <v>#N/A</v>
      </c>
      <c r="AJ1114" s="10"/>
      <c r="AK1114">
        <f>IF(AE1114=AY1114,1,0)</f>
        <v>0</v>
      </c>
      <c r="AL1114" t="e">
        <f>IF(AB1114=AF1114,1,0)</f>
        <v>#N/A</v>
      </c>
      <c r="AM1114" t="e">
        <f>IF(AC1114=AG1114,1,0)</f>
        <v>#N/A</v>
      </c>
      <c r="AN1114" t="e">
        <f>IF(AD1114=AH1114,1,0)</f>
        <v>#N/A</v>
      </c>
      <c r="AO1114" t="e">
        <f>IF(H1114=AI1114,1,0)</f>
        <v>#N/A</v>
      </c>
      <c r="AQ1114" s="8">
        <f>COUNTIF($A$2:$A$1228,A1114)</f>
        <v>1</v>
      </c>
      <c r="AR1114" t="e">
        <f>VLOOKUP(A1114,[1]Hoja3!$C$2:$AO$841,39,FALSE)</f>
        <v>#N/A</v>
      </c>
      <c r="AS1114" t="str">
        <f>A1114 &amp; COUNTIF(A$2:A1114,A1114)</f>
        <v>03BT8023591</v>
      </c>
      <c r="AT1114" s="10" t="e">
        <f>VLOOKUP(AS1114,[1]Hoja3!$B$2:$AO$841,38,FALSE)</f>
        <v>#N/A</v>
      </c>
      <c r="AU1114" s="9" t="e">
        <f>IF(AR1114&gt;AQ1114,1,0)</f>
        <v>#N/A</v>
      </c>
    </row>
    <row r="1115" spans="1:51" x14ac:dyDescent="0.25">
      <c r="A1115" t="s">
        <v>617</v>
      </c>
      <c r="B1115">
        <v>2019</v>
      </c>
      <c r="C1115" t="s">
        <v>37</v>
      </c>
      <c r="D1115" t="s">
        <v>38</v>
      </c>
      <c r="E1115">
        <v>25</v>
      </c>
      <c r="F1115" t="s">
        <v>40</v>
      </c>
      <c r="G1115">
        <v>0.75</v>
      </c>
      <c r="H1115" t="s">
        <v>64</v>
      </c>
      <c r="I1115">
        <v>655</v>
      </c>
      <c r="J1115">
        <v>1365</v>
      </c>
      <c r="K1115">
        <v>0</v>
      </c>
      <c r="L1115">
        <v>0</v>
      </c>
      <c r="M1115">
        <v>0.6</v>
      </c>
      <c r="N1115">
        <v>0.8</v>
      </c>
      <c r="O1115">
        <v>1.05</v>
      </c>
      <c r="P1115">
        <v>1.1000000000000001</v>
      </c>
      <c r="Q1115" t="s">
        <v>46</v>
      </c>
      <c r="R1115">
        <v>5</v>
      </c>
      <c r="S1115">
        <v>9</v>
      </c>
      <c r="T1115" t="s">
        <v>47</v>
      </c>
      <c r="U1115" t="s">
        <v>64</v>
      </c>
      <c r="V1115" t="s">
        <v>55</v>
      </c>
      <c r="W1115">
        <v>2019</v>
      </c>
      <c r="X1115" t="s">
        <v>37</v>
      </c>
      <c r="Y1115" t="s">
        <v>38</v>
      </c>
      <c r="Z1115">
        <v>25</v>
      </c>
      <c r="AA1115">
        <v>0</v>
      </c>
      <c r="AB1115">
        <v>181</v>
      </c>
      <c r="AC1115">
        <v>1.1000000000000001</v>
      </c>
      <c r="AD1115">
        <v>0.15</v>
      </c>
      <c r="AE1115">
        <v>1501.5</v>
      </c>
      <c r="AF1115" s="10">
        <f>VLOOKUP(AS1115,[1]Hoja3!$B$2:$AO$841,17,FALSE)</f>
        <v>185</v>
      </c>
      <c r="AG1115" s="10">
        <f>VLOOKUP(AS1115,[1]Hoja3!$B$2:$AO$841,23,FALSE)</f>
        <v>1.1000000000000001</v>
      </c>
      <c r="AH1115" s="10">
        <f>VLOOKUP(AS1115,[1]Hoja3!$B$2:$AO$841,28,FALSE)</f>
        <v>0.184</v>
      </c>
      <c r="AI1115" s="10" t="str">
        <f>VLOOKUP(AS1115,[1]Hoja3!$B$2:$AO$841,19,FALSE)</f>
        <v>A3 Office Color Laser MFPs</v>
      </c>
      <c r="AJ1115" s="10">
        <f>VLOOKUP(AS1115,[1]Hoja3!$B$2:$AO$841,15,FALSE)</f>
        <v>0</v>
      </c>
      <c r="AK1115">
        <f>IF(AE1115=AY1115,1,0)</f>
        <v>0</v>
      </c>
      <c r="AL1115">
        <f>IF(AB1115=AF1115,1,0)</f>
        <v>0</v>
      </c>
      <c r="AM1115">
        <f>IF(AC1115=AG1115,1,0)</f>
        <v>1</v>
      </c>
      <c r="AN1115">
        <f>IF(AD1115=AH1115,1,0)</f>
        <v>0</v>
      </c>
      <c r="AO1115">
        <f>IF(H1115=AI1115,1,0)</f>
        <v>1</v>
      </c>
      <c r="AP1115">
        <f>IF(AJ1115=AA1115,1,0)</f>
        <v>1</v>
      </c>
      <c r="AQ1115" s="8">
        <f>COUNTIF($A$2:$A$1228,A1115)</f>
        <v>1</v>
      </c>
      <c r="AR1115">
        <f>VLOOKUP(A1115,[1]Hoja3!$C$2:$AO$841,39,FALSE)</f>
        <v>1</v>
      </c>
      <c r="AS1115" t="str">
        <f>A1115 &amp; COUNTIF(A$2:A1115,A1115)</f>
        <v>0MX47773661</v>
      </c>
      <c r="AT1115" s="10">
        <f>VLOOKUP(AS1115,[1]Hoja3!$B$2:$AO$841,38,FALSE)</f>
        <v>1501.5000000000002</v>
      </c>
      <c r="AU1115" s="9">
        <f>IF(AR1115&gt;AQ1115,1,0)</f>
        <v>0</v>
      </c>
      <c r="AV1115">
        <f>IF(P1115="NA",2,IF(OR(F1115="INSTALACION NUEVA",F1115="Mantenimiento preventivo"),3,IF(AND(AB1115&lt;AF1115,AK1115&lt;&gt;1),4,IF(AT1115&gt;AE1115,1,0))))</f>
        <v>4</v>
      </c>
    </row>
    <row r="1116" spans="1:51" x14ac:dyDescent="0.25">
      <c r="A1116" t="s">
        <v>711</v>
      </c>
      <c r="B1116">
        <v>2019</v>
      </c>
      <c r="C1116" t="s">
        <v>37</v>
      </c>
      <c r="D1116" t="s">
        <v>38</v>
      </c>
      <c r="E1116">
        <v>25</v>
      </c>
      <c r="F1116" t="s">
        <v>44</v>
      </c>
      <c r="G1116">
        <v>0</v>
      </c>
      <c r="H1116" t="s">
        <v>45</v>
      </c>
      <c r="I1116">
        <v>803</v>
      </c>
      <c r="J1116">
        <v>1573</v>
      </c>
      <c r="K1116">
        <v>0.2</v>
      </c>
      <c r="L1116">
        <v>0.6</v>
      </c>
      <c r="M1116">
        <v>0.8</v>
      </c>
      <c r="N1116">
        <v>1.05</v>
      </c>
      <c r="O1116">
        <v>1.1000000000000001</v>
      </c>
      <c r="P1116">
        <v>1.1499999999999999</v>
      </c>
      <c r="Q1116" t="s">
        <v>46</v>
      </c>
      <c r="R1116">
        <v>4</v>
      </c>
      <c r="S1116">
        <v>6</v>
      </c>
      <c r="T1116" t="s">
        <v>47</v>
      </c>
      <c r="U1116" t="s">
        <v>48</v>
      </c>
      <c r="V1116" t="s">
        <v>50</v>
      </c>
      <c r="W1116">
        <v>2019</v>
      </c>
      <c r="X1116" t="s">
        <v>37</v>
      </c>
      <c r="Y1116" t="s">
        <v>38</v>
      </c>
      <c r="Z1116">
        <v>25</v>
      </c>
      <c r="AA1116">
        <v>1</v>
      </c>
      <c r="AB1116">
        <v>3</v>
      </c>
      <c r="AC1116">
        <v>0</v>
      </c>
      <c r="AD1116">
        <v>0</v>
      </c>
      <c r="AE1116">
        <v>0</v>
      </c>
      <c r="AF1116" s="10" t="e">
        <f>VLOOKUP(AS1116,[1]Hoja3!$B$2:$AO$841,17,FALSE)</f>
        <v>#N/A</v>
      </c>
      <c r="AG1116" s="10" t="e">
        <f>VLOOKUP(AS1116,[1]Hoja3!$B$2:$AO$841,23,FALSE)</f>
        <v>#N/A</v>
      </c>
      <c r="AH1116" s="10" t="e">
        <f>VLOOKUP(AS1116,[1]Hoja3!$B$2:$AO$841,28,FALSE)</f>
        <v>#N/A</v>
      </c>
      <c r="AI1116" s="10" t="e">
        <f>VLOOKUP(AS1116,[1]Hoja3!$B$2:$AO$841,19,FALSE)</f>
        <v>#N/A</v>
      </c>
      <c r="AJ1116" s="10"/>
      <c r="AK1116">
        <f>IF(AE1116=AY1116,1,0)</f>
        <v>1</v>
      </c>
      <c r="AL1116" t="e">
        <f>IF(AB1116=AF1116,1,0)</f>
        <v>#N/A</v>
      </c>
      <c r="AM1116" t="e">
        <f>IF(AC1116=AG1116,1,0)</f>
        <v>#N/A</v>
      </c>
      <c r="AN1116" t="e">
        <f>IF(AD1116=AH1116,1,0)</f>
        <v>#N/A</v>
      </c>
      <c r="AO1116" t="e">
        <f>IF(H1116=AI1116,1,0)</f>
        <v>#N/A</v>
      </c>
      <c r="AQ1116" s="8">
        <f>COUNTIF($A$2:$A$1228,A1116)</f>
        <v>4</v>
      </c>
      <c r="AR1116" t="e">
        <f>VLOOKUP(A1116,[1]Hoja3!$C$2:$AO$841,39,FALSE)</f>
        <v>#N/A</v>
      </c>
      <c r="AS1116" t="str">
        <f>A1116 &amp; COUNTIF(A$2:A1116,A1116)</f>
        <v>0BG09749694</v>
      </c>
      <c r="AT1116" s="10" t="e">
        <f>VLOOKUP(AS1116,[1]Hoja3!$B$2:$AO$841,38,FALSE)</f>
        <v>#N/A</v>
      </c>
      <c r="AU1116" s="9" t="e">
        <f>IF(AR1116&gt;AQ1116,1,0)</f>
        <v>#N/A</v>
      </c>
    </row>
    <row r="1117" spans="1:51" x14ac:dyDescent="0.25">
      <c r="A1117" t="s">
        <v>109</v>
      </c>
      <c r="B1117">
        <v>2019</v>
      </c>
      <c r="C1117" t="s">
        <v>37</v>
      </c>
      <c r="D1117" t="s">
        <v>38</v>
      </c>
      <c r="E1117">
        <v>25</v>
      </c>
      <c r="F1117" t="s">
        <v>40</v>
      </c>
      <c r="G1117">
        <v>6.6666669999999997E-2</v>
      </c>
      <c r="H1117" t="s">
        <v>58</v>
      </c>
      <c r="I1117">
        <v>655</v>
      </c>
      <c r="J1117">
        <v>1365</v>
      </c>
      <c r="K1117">
        <v>0</v>
      </c>
      <c r="L1117">
        <v>0</v>
      </c>
      <c r="M1117">
        <v>0.6</v>
      </c>
      <c r="N1117">
        <v>0.8</v>
      </c>
      <c r="O1117">
        <v>1.05</v>
      </c>
      <c r="P1117">
        <v>1.1000000000000001</v>
      </c>
      <c r="Q1117" t="s">
        <v>46</v>
      </c>
      <c r="R1117">
        <v>5</v>
      </c>
      <c r="S1117">
        <v>9</v>
      </c>
      <c r="T1117" t="s">
        <v>47</v>
      </c>
      <c r="U1117" t="s">
        <v>45</v>
      </c>
      <c r="V1117" t="s">
        <v>73</v>
      </c>
      <c r="W1117">
        <v>2019</v>
      </c>
      <c r="X1117" t="s">
        <v>37</v>
      </c>
      <c r="Y1117" t="s">
        <v>38</v>
      </c>
      <c r="Z1117">
        <v>25</v>
      </c>
      <c r="AA1117">
        <v>0</v>
      </c>
      <c r="AB1117">
        <v>21</v>
      </c>
      <c r="AC1117">
        <v>0.8</v>
      </c>
      <c r="AD1117">
        <v>1.3333334000000001E-2</v>
      </c>
      <c r="AE1117">
        <v>1092</v>
      </c>
      <c r="AF1117" s="10">
        <f>VLOOKUP(AS1117,[1]Hoja3!$B$2:$AO$841,17,FALSE)</f>
        <v>21</v>
      </c>
      <c r="AG1117" s="10">
        <f>VLOOKUP(AS1117,[1]Hoja3!$B$2:$AO$841,23,FALSE)</f>
        <v>0.8</v>
      </c>
      <c r="AH1117" s="10">
        <f>VLOOKUP(AS1117,[1]Hoja3!$B$2:$AO$841,28,FALSE)</f>
        <v>0.11000000000000001</v>
      </c>
      <c r="AI1117" s="10" t="str">
        <f>VLOOKUP(AS1117,[1]Hoja3!$B$2:$AO$841,19,FALSE)</f>
        <v>Departmental Digital</v>
      </c>
      <c r="AJ1117" s="10">
        <f>VLOOKUP(AS1117,[1]Hoja3!$B$2:$AO$841,15,FALSE)</f>
        <v>0</v>
      </c>
      <c r="AK1117">
        <f>IF(AE1117=AY1117,1,0)</f>
        <v>0</v>
      </c>
      <c r="AL1117">
        <f>IF(AB1117=AF1117,1,0)</f>
        <v>1</v>
      </c>
      <c r="AM1117">
        <f>IF(AC1117=AG1117,1,0)</f>
        <v>1</v>
      </c>
      <c r="AN1117">
        <f>IF(AD1117=AH1117,1,0)</f>
        <v>0</v>
      </c>
      <c r="AO1117">
        <f>IF(H1117=AI1117,1,0)</f>
        <v>1</v>
      </c>
      <c r="AP1117">
        <f>IF(AJ1117=AA1117,1,0)</f>
        <v>1</v>
      </c>
      <c r="AQ1117" s="8">
        <f>COUNTIF($A$2:$A$1228,A1117)</f>
        <v>4</v>
      </c>
      <c r="AR1117">
        <f>VLOOKUP(A1117,[1]Hoja3!$C$2:$AO$841,39,FALSE)</f>
        <v>4</v>
      </c>
      <c r="AS1117" t="str">
        <f>A1117 &amp; COUNTIF(A$2:A1117,A1117)</f>
        <v>03AG8803773</v>
      </c>
      <c r="AT1117" s="10">
        <f>VLOOKUP(AS1117,[1]Hoja3!$B$2:$AO$841,38,FALSE)</f>
        <v>1092</v>
      </c>
      <c r="AU1117" s="9">
        <f>IF(AR1117&gt;AQ1117,1,0)</f>
        <v>0</v>
      </c>
      <c r="AV1117">
        <f>IF(P1117="NA",2,IF(OR(F1117="INSTALACION NUEVA",F1117="Mantenimiento preventivo"),3,IF(AND(AB1117&lt;AF1117,AK1117&lt;&gt;1),4,IF(AT1117&gt;AE1117,1,0))))</f>
        <v>0</v>
      </c>
    </row>
    <row r="1118" spans="1:51" x14ac:dyDescent="0.25">
      <c r="A1118" t="s">
        <v>250</v>
      </c>
      <c r="B1118">
        <v>2019</v>
      </c>
      <c r="C1118" t="s">
        <v>37</v>
      </c>
      <c r="D1118" t="s">
        <v>38</v>
      </c>
      <c r="E1118">
        <v>25</v>
      </c>
      <c r="F1118" t="s">
        <v>40</v>
      </c>
      <c r="G1118">
        <v>0.46666669999999999</v>
      </c>
      <c r="H1118" t="s">
        <v>58</v>
      </c>
      <c r="I1118">
        <v>655</v>
      </c>
      <c r="J1118">
        <v>1365</v>
      </c>
      <c r="K1118">
        <v>0</v>
      </c>
      <c r="L1118">
        <v>0</v>
      </c>
      <c r="M1118">
        <v>0.6</v>
      </c>
      <c r="N1118">
        <v>0.8</v>
      </c>
      <c r="O1118">
        <v>1.05</v>
      </c>
      <c r="P1118">
        <v>1.1000000000000001</v>
      </c>
      <c r="Q1118" t="s">
        <v>46</v>
      </c>
      <c r="R1118">
        <v>5</v>
      </c>
      <c r="S1118">
        <v>9</v>
      </c>
      <c r="T1118" t="s">
        <v>47</v>
      </c>
      <c r="U1118" t="s">
        <v>58</v>
      </c>
      <c r="V1118" t="s">
        <v>73</v>
      </c>
      <c r="W1118">
        <v>2019</v>
      </c>
      <c r="X1118" t="s">
        <v>37</v>
      </c>
      <c r="Y1118" t="s">
        <v>38</v>
      </c>
      <c r="Z1118">
        <v>26</v>
      </c>
      <c r="AA1118">
        <v>0</v>
      </c>
      <c r="AB1118">
        <v>10</v>
      </c>
      <c r="AC1118">
        <v>0.6</v>
      </c>
      <c r="AD1118">
        <v>9.3333340000000001E-2</v>
      </c>
      <c r="AE1118">
        <v>819</v>
      </c>
      <c r="AF1118" s="10">
        <f>VLOOKUP(AS1118,[1]Hoja3!$B$2:$AO$841,17,FALSE)</f>
        <v>10</v>
      </c>
      <c r="AG1118" s="10">
        <f>VLOOKUP(AS1118,[1]Hoja3!$B$2:$AO$841,23,FALSE)</f>
        <v>0.6</v>
      </c>
      <c r="AH1118" s="10">
        <f>VLOOKUP(AS1118,[1]Hoja3!$B$2:$AO$841,28,FALSE)</f>
        <v>0.29599999999999999</v>
      </c>
      <c r="AI1118" s="10" t="str">
        <f>VLOOKUP(AS1118,[1]Hoja3!$B$2:$AO$841,19,FALSE)</f>
        <v>Departmental Digital</v>
      </c>
      <c r="AJ1118" s="10">
        <f>VLOOKUP(AS1118,[1]Hoja3!$B$2:$AO$841,15,FALSE)</f>
        <v>0</v>
      </c>
      <c r="AK1118">
        <f>IF(AE1118=AY1118,1,0)</f>
        <v>0</v>
      </c>
      <c r="AL1118">
        <f>IF(AB1118=AF1118,1,0)</f>
        <v>1</v>
      </c>
      <c r="AM1118">
        <f>IF(AC1118=AG1118,1,0)</f>
        <v>1</v>
      </c>
      <c r="AN1118">
        <f>IF(AD1118=AH1118,1,0)</f>
        <v>0</v>
      </c>
      <c r="AO1118">
        <f>IF(H1118=AI1118,1,0)</f>
        <v>1</v>
      </c>
      <c r="AP1118">
        <f>IF(AJ1118=AA1118,1,0)</f>
        <v>1</v>
      </c>
      <c r="AQ1118" s="8">
        <f>COUNTIF($A$2:$A$1228,A1118)</f>
        <v>3</v>
      </c>
      <c r="AR1118">
        <f>VLOOKUP(A1118,[1]Hoja3!$C$2:$AO$841,39,FALSE)</f>
        <v>3</v>
      </c>
      <c r="AS1118" t="str">
        <f>A1118 &amp; COUNTIF(A$2:A1118,A1118)</f>
        <v>0EX92931593</v>
      </c>
      <c r="AT1118" s="10">
        <f>VLOOKUP(AS1118,[1]Hoja3!$B$2:$AO$841,38,FALSE)</f>
        <v>819</v>
      </c>
      <c r="AU1118" s="9">
        <f>IF(AR1118&gt;AQ1118,1,0)</f>
        <v>0</v>
      </c>
      <c r="AV1118">
        <f>IF(P1118="NA",2,IF(OR(F1118="INSTALACION NUEVA",F1118="Mantenimiento preventivo"),3,IF(AND(AB1118&lt;AF1118,AK1118&lt;&gt;1),4,IF(AT1118&gt;AE1118,1,0))))</f>
        <v>0</v>
      </c>
    </row>
    <row r="1119" spans="1:51" x14ac:dyDescent="0.25">
      <c r="A1119" t="s">
        <v>613</v>
      </c>
      <c r="B1119">
        <v>2019</v>
      </c>
      <c r="C1119" t="s">
        <v>37</v>
      </c>
      <c r="D1119" t="s">
        <v>38</v>
      </c>
      <c r="E1119">
        <v>25</v>
      </c>
      <c r="F1119" t="s">
        <v>40</v>
      </c>
      <c r="G1119">
        <v>0.43333329999999998</v>
      </c>
      <c r="H1119" t="s">
        <v>54</v>
      </c>
      <c r="I1119">
        <v>803</v>
      </c>
      <c r="J1119">
        <v>1573</v>
      </c>
      <c r="K1119">
        <v>0.2</v>
      </c>
      <c r="L1119">
        <v>0.6</v>
      </c>
      <c r="M1119">
        <v>0.8</v>
      </c>
      <c r="N1119">
        <v>1.05</v>
      </c>
      <c r="O1119">
        <v>1.1000000000000001</v>
      </c>
      <c r="P1119">
        <v>1.1499999999999999</v>
      </c>
      <c r="Q1119" t="s">
        <v>46</v>
      </c>
      <c r="R1119">
        <v>4</v>
      </c>
      <c r="S1119">
        <v>6</v>
      </c>
      <c r="T1119" t="s">
        <v>47</v>
      </c>
      <c r="U1119" t="s">
        <v>54</v>
      </c>
      <c r="V1119" t="s">
        <v>73</v>
      </c>
      <c r="W1119">
        <v>2019</v>
      </c>
      <c r="X1119" t="s">
        <v>37</v>
      </c>
      <c r="Y1119" t="s">
        <v>38</v>
      </c>
      <c r="Z1119">
        <v>26</v>
      </c>
      <c r="AA1119">
        <v>0</v>
      </c>
      <c r="AB1119">
        <v>43</v>
      </c>
      <c r="AC1119">
        <v>1.1000000000000001</v>
      </c>
      <c r="AD1119">
        <v>0.10833332499999999</v>
      </c>
      <c r="AE1119">
        <v>1730.3</v>
      </c>
      <c r="AF1119" s="10">
        <f>VLOOKUP(AS1119,[1]Hoja3!$B$2:$AO$841,17,FALSE)</f>
        <v>44</v>
      </c>
      <c r="AG1119" s="10">
        <f>VLOOKUP(AS1119,[1]Hoja3!$B$2:$AO$841,23,FALSE)</f>
        <v>1.1000000000000001</v>
      </c>
      <c r="AH1119" s="10">
        <f>VLOOKUP(AS1119,[1]Hoja3!$B$2:$AO$841,28,FALSE)</f>
        <v>0.28000000000000003</v>
      </c>
      <c r="AI1119" s="10" t="str">
        <f>VLOOKUP(AS1119,[1]Hoja3!$B$2:$AO$841,19,FALSE)</f>
        <v>Entry Production Color Low/Mid</v>
      </c>
      <c r="AJ1119" s="10">
        <f>VLOOKUP(AS1119,[1]Hoja3!$B$2:$AO$841,15,FALSE)</f>
        <v>0</v>
      </c>
      <c r="AK1119">
        <f>IF(AE1119=AY1119,1,0)</f>
        <v>0</v>
      </c>
      <c r="AL1119">
        <f>IF(AB1119=AF1119,1,0)</f>
        <v>0</v>
      </c>
      <c r="AM1119">
        <f>IF(AC1119=AG1119,1,0)</f>
        <v>1</v>
      </c>
      <c r="AN1119">
        <f>IF(AD1119=AH1119,1,0)</f>
        <v>0</v>
      </c>
      <c r="AO1119">
        <f>IF(H1119=AI1119,1,0)</f>
        <v>1</v>
      </c>
      <c r="AP1119">
        <f>IF(AJ1119=AA1119,1,0)</f>
        <v>1</v>
      </c>
      <c r="AQ1119" s="8">
        <f>COUNTIF($A$2:$A$1228,A1119)</f>
        <v>1</v>
      </c>
      <c r="AR1119">
        <f>VLOOKUP(A1119,[1]Hoja3!$C$2:$AO$841,39,FALSE)</f>
        <v>1</v>
      </c>
      <c r="AS1119" t="str">
        <f>A1119 &amp; COUNTIF(A$2:A1119,A1119)</f>
        <v>0E2B6643321</v>
      </c>
      <c r="AT1119" s="10">
        <f>VLOOKUP(AS1119,[1]Hoja3!$B$2:$AO$841,38,FALSE)</f>
        <v>1730.3000000000004</v>
      </c>
      <c r="AU1119" s="9">
        <f>IF(AR1119&gt;AQ1119,1,0)</f>
        <v>0</v>
      </c>
      <c r="AV1119">
        <f>IF(P1119="NA",2,IF(OR(F1119="INSTALACION NUEVA",F1119="Mantenimiento preventivo"),3,IF(AND(AB1119&lt;AF1119,AK1119&lt;&gt;1),4,IF(AT1119&gt;AE1119,1,0))))</f>
        <v>4</v>
      </c>
    </row>
    <row r="1120" spans="1:51" x14ac:dyDescent="0.25">
      <c r="A1120" t="s">
        <v>43</v>
      </c>
      <c r="B1120">
        <v>2019</v>
      </c>
      <c r="C1120" t="s">
        <v>30</v>
      </c>
      <c r="D1120" t="s">
        <v>31</v>
      </c>
      <c r="E1120">
        <v>11</v>
      </c>
      <c r="F1120" t="s">
        <v>44</v>
      </c>
      <c r="G1120">
        <v>0</v>
      </c>
      <c r="H1120" t="s">
        <v>45</v>
      </c>
      <c r="I1120">
        <v>803</v>
      </c>
      <c r="J1120">
        <v>1573</v>
      </c>
      <c r="K1120">
        <v>0.2</v>
      </c>
      <c r="L1120">
        <v>0.6</v>
      </c>
      <c r="M1120">
        <v>0.8</v>
      </c>
      <c r="N1120">
        <v>1.05</v>
      </c>
      <c r="O1120">
        <v>1.1000000000000001</v>
      </c>
      <c r="P1120">
        <v>1.1499999999999999</v>
      </c>
      <c r="Q1120" t="s">
        <v>46</v>
      </c>
      <c r="R1120">
        <v>4</v>
      </c>
      <c r="S1120">
        <v>6</v>
      </c>
      <c r="T1120" t="s">
        <v>47</v>
      </c>
      <c r="U1120" t="s">
        <v>48</v>
      </c>
      <c r="V1120" t="s">
        <v>42</v>
      </c>
      <c r="W1120">
        <v>2019</v>
      </c>
      <c r="X1120" t="s">
        <v>37</v>
      </c>
      <c r="Y1120" t="s">
        <v>38</v>
      </c>
      <c r="Z1120">
        <v>11</v>
      </c>
      <c r="AA1120">
        <v>0</v>
      </c>
      <c r="AB1120">
        <v>14</v>
      </c>
      <c r="AC1120">
        <v>0</v>
      </c>
      <c r="AD1120">
        <v>0</v>
      </c>
      <c r="AE1120">
        <v>1573</v>
      </c>
      <c r="AF1120" s="10" t="e">
        <f>VLOOKUP(AS1120,[1]Hoja3!$B$2:$AO$841,17,FALSE)</f>
        <v>#N/A</v>
      </c>
      <c r="AG1120" s="10" t="e">
        <f>VLOOKUP(AS1120,[1]Hoja3!$B$2:$AO$841,23,FALSE)</f>
        <v>#N/A</v>
      </c>
      <c r="AH1120" s="10" t="e">
        <f>VLOOKUP(AS1120,[1]Hoja3!$B$2:$AO$841,28,FALSE)</f>
        <v>#N/A</v>
      </c>
      <c r="AI1120" s="10" t="e">
        <f>VLOOKUP(AS1120,[1]Hoja3!$B$2:$AO$841,19,FALSE)</f>
        <v>#N/A</v>
      </c>
      <c r="AJ1120" s="10" t="e">
        <f>VLOOKUP(AS1120,[1]Hoja3!$B$2:$AO$841,15,FALSE)</f>
        <v>#N/A</v>
      </c>
      <c r="AK1120">
        <f>IF(AE1120=AY1120,1,0)</f>
        <v>0</v>
      </c>
      <c r="AL1120" t="e">
        <f>IF(AB1120=AF1120,1,0)</f>
        <v>#N/A</v>
      </c>
      <c r="AM1120" t="e">
        <f>IF(AC1120=AG1120,1,0)</f>
        <v>#N/A</v>
      </c>
      <c r="AN1120" t="e">
        <f>IF(AD1120=AH1120,1,0)</f>
        <v>#N/A</v>
      </c>
      <c r="AO1120" t="e">
        <f>IF(H1120=AI1120,1,0)</f>
        <v>#N/A</v>
      </c>
      <c r="AP1120" t="e">
        <f>IF(AJ1120=AA1120,1,0)</f>
        <v>#N/A</v>
      </c>
      <c r="AQ1120" s="8">
        <f>COUNTIF($A$2:$A$1228,A1120)</f>
        <v>2</v>
      </c>
      <c r="AR1120">
        <f>VLOOKUP(A1120,[1]Hoja3!$C$2:$AO$841,39,FALSE)</f>
        <v>1</v>
      </c>
      <c r="AS1120" t="str">
        <f>A1120 &amp; COUNTIF(A$2:A1120,A1120)</f>
        <v>0BG29516682</v>
      </c>
      <c r="AT1120" s="10" t="e">
        <f>VLOOKUP(AS1120,[1]Hoja3!$B$2:$AO$841,38,FALSE)</f>
        <v>#N/A</v>
      </c>
      <c r="AU1120" s="9">
        <f>IF(AR1120&gt;AQ1120,1,0)</f>
        <v>0</v>
      </c>
      <c r="AV1120">
        <f>IF(P1120="NA",2,IF(OR(F1120="INSTALACION NUEVA",F1120="Mantenimiento preventivo"),3,IF(AND(AB1120&lt;AF1120,AK1120&lt;&gt;1),4,IF(AT1120&gt;AE1120,1,0))))</f>
        <v>3</v>
      </c>
      <c r="AW1120" t="s">
        <v>1058</v>
      </c>
      <c r="AX1120" s="11">
        <v>839968</v>
      </c>
      <c r="AY1120">
        <f>AY1119+14</f>
        <v>14</v>
      </c>
    </row>
    <row r="1121" spans="1:48" x14ac:dyDescent="0.25">
      <c r="A1121" t="s">
        <v>605</v>
      </c>
      <c r="B1121">
        <v>2019</v>
      </c>
      <c r="C1121" t="s">
        <v>37</v>
      </c>
      <c r="D1121" t="s">
        <v>38</v>
      </c>
      <c r="E1121">
        <v>25</v>
      </c>
      <c r="F1121" t="s">
        <v>40</v>
      </c>
      <c r="G1121">
        <v>0.26666669999999998</v>
      </c>
      <c r="H1121" t="s">
        <v>91</v>
      </c>
      <c r="I1121">
        <v>803</v>
      </c>
      <c r="J1121">
        <v>1573</v>
      </c>
      <c r="K1121">
        <v>0.2</v>
      </c>
      <c r="L1121">
        <v>0.6</v>
      </c>
      <c r="M1121">
        <v>0.8</v>
      </c>
      <c r="N1121">
        <v>1.05</v>
      </c>
      <c r="O1121">
        <v>1.1000000000000001</v>
      </c>
      <c r="P1121">
        <v>1.1499999999999999</v>
      </c>
      <c r="Q1121" t="s">
        <v>46</v>
      </c>
      <c r="R1121">
        <v>4</v>
      </c>
      <c r="S1121">
        <v>6</v>
      </c>
      <c r="T1121" t="s">
        <v>47</v>
      </c>
      <c r="U1121" t="s">
        <v>91</v>
      </c>
      <c r="V1121" t="s">
        <v>73</v>
      </c>
      <c r="W1121">
        <v>2019</v>
      </c>
      <c r="X1121" t="s">
        <v>37</v>
      </c>
      <c r="Y1121" t="s">
        <v>38</v>
      </c>
      <c r="Z1121">
        <v>26</v>
      </c>
      <c r="AA1121">
        <v>0</v>
      </c>
      <c r="AB1121">
        <v>64</v>
      </c>
      <c r="AC1121">
        <v>1.1499999999999999</v>
      </c>
      <c r="AD1121">
        <v>6.6666674999999995E-2</v>
      </c>
      <c r="AE1121">
        <v>1808.95</v>
      </c>
      <c r="AF1121" s="10">
        <f>VLOOKUP(AS1121,[1]Hoja3!$B$2:$AO$841,17,FALSE)</f>
        <v>49</v>
      </c>
      <c r="AG1121" s="10">
        <f>VLOOKUP(AS1121,[1]Hoja3!$B$2:$AO$841,23,FALSE)</f>
        <v>1.1000000000000001</v>
      </c>
      <c r="AH1121" s="10">
        <f>VLOOKUP(AS1121,[1]Hoja3!$B$2:$AO$841,28,FALSE)</f>
        <v>0.35</v>
      </c>
      <c r="AI1121" s="10" t="str">
        <f>VLOOKUP(AS1121,[1]Hoja3!$B$2:$AO$841,19,FALSE)</f>
        <v>WF Mono Systems and Legacy Color</v>
      </c>
      <c r="AJ1121" s="10">
        <f>VLOOKUP(AS1121,[1]Hoja3!$B$2:$AO$841,15,FALSE)</f>
        <v>0</v>
      </c>
      <c r="AK1121">
        <f>IF(AE1121=AY1121,1,0)</f>
        <v>0</v>
      </c>
      <c r="AL1121">
        <f>IF(AB1121=AF1121,1,0)</f>
        <v>0</v>
      </c>
      <c r="AM1121">
        <f>IF(AC1121=AG1121,1,0)</f>
        <v>0</v>
      </c>
      <c r="AN1121">
        <f>IF(AD1121=AH1121,1,0)</f>
        <v>0</v>
      </c>
      <c r="AO1121">
        <f>IF(H1121=AI1121,1,0)</f>
        <v>1</v>
      </c>
      <c r="AP1121">
        <f>IF(AJ1121=AA1121,1,0)</f>
        <v>1</v>
      </c>
      <c r="AQ1121" s="8">
        <f>COUNTIF($A$2:$A$1228,A1121)</f>
        <v>1</v>
      </c>
      <c r="AR1121">
        <f>VLOOKUP(A1121,[1]Hoja3!$C$2:$AO$841,39,FALSE)</f>
        <v>1</v>
      </c>
      <c r="AS1121" t="str">
        <f>A1121 &amp; COUNTIF(A$2:A1121,A1121)</f>
        <v>0A1H0221511</v>
      </c>
      <c r="AT1121" s="10">
        <f>VLOOKUP(AS1121,[1]Hoja3!$B$2:$AO$841,38,FALSE)</f>
        <v>1730.3000000000004</v>
      </c>
      <c r="AU1121" s="9">
        <f>IF(AR1121&gt;AQ1121,1,0)</f>
        <v>0</v>
      </c>
      <c r="AV1121">
        <f>IF(P1121="NA",2,IF(OR(F1121="INSTALACION NUEVA",F1121="Mantenimiento preventivo"),3,IF(AND(AB1121&lt;AF1121,AK1121&lt;&gt;1),4,IF(AT1121&gt;AE1121,1,0))))</f>
        <v>0</v>
      </c>
    </row>
    <row r="1122" spans="1:48" x14ac:dyDescent="0.25">
      <c r="A1122" t="s">
        <v>612</v>
      </c>
      <c r="B1122">
        <v>2019</v>
      </c>
      <c r="C1122" t="s">
        <v>37</v>
      </c>
      <c r="D1122" t="s">
        <v>38</v>
      </c>
      <c r="E1122">
        <v>25</v>
      </c>
      <c r="F1122" t="s">
        <v>40</v>
      </c>
      <c r="G1122">
        <v>0.28333330000000001</v>
      </c>
      <c r="H1122" t="s">
        <v>54</v>
      </c>
      <c r="I1122">
        <v>803</v>
      </c>
      <c r="J1122">
        <v>1573</v>
      </c>
      <c r="K1122">
        <v>0.2</v>
      </c>
      <c r="L1122">
        <v>0.6</v>
      </c>
      <c r="M1122">
        <v>0.8</v>
      </c>
      <c r="N1122">
        <v>1.05</v>
      </c>
      <c r="O1122">
        <v>1.1000000000000001</v>
      </c>
      <c r="P1122">
        <v>1.1499999999999999</v>
      </c>
      <c r="Q1122" t="s">
        <v>46</v>
      </c>
      <c r="R1122">
        <v>4</v>
      </c>
      <c r="S1122">
        <v>6</v>
      </c>
      <c r="T1122" t="s">
        <v>47</v>
      </c>
      <c r="U1122" t="s">
        <v>54</v>
      </c>
      <c r="V1122" t="s">
        <v>67</v>
      </c>
      <c r="W1122">
        <v>2019</v>
      </c>
      <c r="X1122" t="s">
        <v>37</v>
      </c>
      <c r="Y1122" t="s">
        <v>38</v>
      </c>
      <c r="Z1122">
        <v>30</v>
      </c>
      <c r="AA1122">
        <v>0</v>
      </c>
      <c r="AB1122">
        <v>31</v>
      </c>
      <c r="AC1122">
        <v>1.1000000000000001</v>
      </c>
      <c r="AD1122">
        <v>7.0833325000000003E-2</v>
      </c>
      <c r="AE1122">
        <v>1730.3</v>
      </c>
      <c r="AF1122" s="10" t="e">
        <f>VLOOKUP(AS1122,[1]Hoja3!$B$2:$AO$841,17,FALSE)</f>
        <v>#N/A</v>
      </c>
      <c r="AG1122" s="10" t="e">
        <f>VLOOKUP(AS1122,[1]Hoja3!$B$2:$AO$841,23,FALSE)</f>
        <v>#N/A</v>
      </c>
      <c r="AH1122" s="10" t="e">
        <f>VLOOKUP(AS1122,[1]Hoja3!$B$2:$AO$841,28,FALSE)</f>
        <v>#N/A</v>
      </c>
      <c r="AI1122" s="10" t="e">
        <f>VLOOKUP(AS1122,[1]Hoja3!$B$2:$AO$841,19,FALSE)</f>
        <v>#N/A</v>
      </c>
      <c r="AJ1122" s="10"/>
      <c r="AK1122">
        <f>IF(AE1122=AY1122,1,0)</f>
        <v>0</v>
      </c>
      <c r="AL1122" t="e">
        <f>IF(AB1122=AF1122,1,0)</f>
        <v>#N/A</v>
      </c>
      <c r="AM1122" t="e">
        <f>IF(AC1122=AG1122,1,0)</f>
        <v>#N/A</v>
      </c>
      <c r="AN1122" t="e">
        <f>IF(AD1122=AH1122,1,0)</f>
        <v>#N/A</v>
      </c>
      <c r="AO1122" t="e">
        <f>IF(H1122=AI1122,1,0)</f>
        <v>#N/A</v>
      </c>
      <c r="AQ1122" s="8">
        <f>COUNTIF($A$2:$A$1228,A1122)</f>
        <v>1</v>
      </c>
      <c r="AR1122" t="e">
        <f>VLOOKUP(A1122,[1]Hoja3!$C$2:$AO$841,39,FALSE)</f>
        <v>#N/A</v>
      </c>
      <c r="AS1122" t="str">
        <f>A1122 &amp; COUNTIF(A$2:A1122,A1122)</f>
        <v>0DUX2717061</v>
      </c>
      <c r="AT1122" s="10" t="e">
        <f>VLOOKUP(AS1122,[1]Hoja3!$B$2:$AO$841,38,FALSE)</f>
        <v>#N/A</v>
      </c>
      <c r="AU1122" s="9" t="e">
        <f>IF(AR1122&gt;AQ1122,1,0)</f>
        <v>#N/A</v>
      </c>
    </row>
    <row r="1123" spans="1:48" x14ac:dyDescent="0.25">
      <c r="A1123" t="s">
        <v>623</v>
      </c>
      <c r="B1123">
        <v>2019</v>
      </c>
      <c r="C1123" t="s">
        <v>37</v>
      </c>
      <c r="D1123" t="s">
        <v>38</v>
      </c>
      <c r="E1123">
        <v>25</v>
      </c>
      <c r="F1123" t="s">
        <v>40</v>
      </c>
      <c r="G1123">
        <v>0.55000000000000004</v>
      </c>
      <c r="H1123" t="s">
        <v>54</v>
      </c>
      <c r="I1123">
        <v>803</v>
      </c>
      <c r="J1123">
        <v>1573</v>
      </c>
      <c r="K1123">
        <v>0.2</v>
      </c>
      <c r="L1123">
        <v>0.6</v>
      </c>
      <c r="M1123">
        <v>0.8</v>
      </c>
      <c r="N1123">
        <v>1.05</v>
      </c>
      <c r="O1123">
        <v>1.1000000000000001</v>
      </c>
      <c r="P1123">
        <v>1.1499999999999999</v>
      </c>
      <c r="Q1123" t="s">
        <v>46</v>
      </c>
      <c r="R1123">
        <v>4</v>
      </c>
      <c r="S1123">
        <v>6</v>
      </c>
      <c r="T1123" t="s">
        <v>47</v>
      </c>
      <c r="U1123" t="s">
        <v>54</v>
      </c>
      <c r="V1123" t="s">
        <v>50</v>
      </c>
      <c r="W1123">
        <v>2019</v>
      </c>
      <c r="X1123" t="s">
        <v>37</v>
      </c>
      <c r="Y1123" t="s">
        <v>38</v>
      </c>
      <c r="Z1123">
        <v>30</v>
      </c>
      <c r="AA1123">
        <v>0</v>
      </c>
      <c r="AB1123">
        <v>56</v>
      </c>
      <c r="AC1123">
        <v>1.1000000000000001</v>
      </c>
      <c r="AD1123">
        <v>0.13750000000000001</v>
      </c>
      <c r="AE1123">
        <v>1730.3</v>
      </c>
      <c r="AF1123" s="10">
        <f>VLOOKUP(AS1123,[1]Hoja3!$B$2:$AO$841,17,FALSE)</f>
        <v>56</v>
      </c>
      <c r="AG1123" s="10">
        <f>VLOOKUP(AS1123,[1]Hoja3!$B$2:$AO$841,23,FALSE)</f>
        <v>1.1000000000000001</v>
      </c>
      <c r="AH1123" s="10">
        <f>VLOOKUP(AS1123,[1]Hoja3!$B$2:$AO$841,28,FALSE)</f>
        <v>0.18</v>
      </c>
      <c r="AI1123" s="10" t="str">
        <f>VLOOKUP(AS1123,[1]Hoja3!$B$2:$AO$841,19,FALSE)</f>
        <v>Entry Production Color Low/Mid</v>
      </c>
      <c r="AJ1123" s="10">
        <f>VLOOKUP(AS1123,[1]Hoja3!$B$2:$AO$841,15,FALSE)</f>
        <v>0</v>
      </c>
      <c r="AK1123">
        <f>IF(AE1123=AY1123,1,0)</f>
        <v>0</v>
      </c>
      <c r="AL1123">
        <f>IF(AB1123=AF1123,1,0)</f>
        <v>1</v>
      </c>
      <c r="AM1123">
        <f>IF(AC1123=AG1123,1,0)</f>
        <v>1</v>
      </c>
      <c r="AN1123">
        <f>IF(AD1123=AH1123,1,0)</f>
        <v>0</v>
      </c>
      <c r="AO1123">
        <f>IF(H1123=AI1123,1,0)</f>
        <v>1</v>
      </c>
      <c r="AP1123">
        <f>IF(AJ1123=AA1123,1,0)</f>
        <v>1</v>
      </c>
      <c r="AQ1123" s="8">
        <f>COUNTIF($A$2:$A$1228,A1123)</f>
        <v>1</v>
      </c>
      <c r="AR1123">
        <f>VLOOKUP(A1123,[1]Hoja3!$C$2:$AO$841,39,FALSE)</f>
        <v>1</v>
      </c>
      <c r="AS1123" t="str">
        <f>A1123 &amp; COUNTIF(A$2:A1123,A1123)</f>
        <v>0XPN3984151</v>
      </c>
      <c r="AT1123" s="10">
        <f>VLOOKUP(AS1123,[1]Hoja3!$B$2:$AO$841,38,FALSE)</f>
        <v>1730.3000000000004</v>
      </c>
      <c r="AU1123" s="9">
        <f>IF(AR1123&gt;AQ1123,1,0)</f>
        <v>0</v>
      </c>
      <c r="AV1123">
        <f>IF(P1123="NA",2,IF(OR(F1123="INSTALACION NUEVA",F1123="Mantenimiento preventivo"),3,IF(AND(AB1123&lt;AF1123,AK1123&lt;&gt;1),4,IF(AT1123&gt;AE1123,1,0))))</f>
        <v>0</v>
      </c>
    </row>
    <row r="1124" spans="1:48" x14ac:dyDescent="0.25">
      <c r="A1124" t="s">
        <v>604</v>
      </c>
      <c r="B1124">
        <v>2019</v>
      </c>
      <c r="C1124" t="s">
        <v>37</v>
      </c>
      <c r="D1124" t="s">
        <v>38</v>
      </c>
      <c r="E1124">
        <v>25</v>
      </c>
      <c r="F1124" t="s">
        <v>40</v>
      </c>
      <c r="G1124">
        <v>0.56666669999999997</v>
      </c>
      <c r="H1124" t="s">
        <v>34</v>
      </c>
      <c r="I1124">
        <v>468</v>
      </c>
      <c r="J1124">
        <v>715</v>
      </c>
      <c r="K1124">
        <v>0</v>
      </c>
      <c r="L1124">
        <v>0</v>
      </c>
      <c r="M1124">
        <v>0</v>
      </c>
      <c r="N1124">
        <v>0.6</v>
      </c>
      <c r="O1124">
        <v>0.8</v>
      </c>
      <c r="P1124">
        <v>1.05</v>
      </c>
      <c r="Q1124" t="s">
        <v>46</v>
      </c>
      <c r="R1124">
        <v>5</v>
      </c>
      <c r="S1124">
        <v>9</v>
      </c>
      <c r="T1124" t="s">
        <v>47</v>
      </c>
      <c r="U1124" t="s">
        <v>34</v>
      </c>
      <c r="V1124" t="s">
        <v>42</v>
      </c>
      <c r="W1124">
        <v>2019</v>
      </c>
      <c r="X1124" t="s">
        <v>37</v>
      </c>
      <c r="Y1124" t="s">
        <v>38</v>
      </c>
      <c r="Z1124">
        <v>26</v>
      </c>
      <c r="AA1124">
        <v>0</v>
      </c>
      <c r="AB1124">
        <v>94</v>
      </c>
      <c r="AC1124">
        <v>1.05</v>
      </c>
      <c r="AD1124">
        <v>0.11333334</v>
      </c>
      <c r="AE1124">
        <v>750.75</v>
      </c>
      <c r="AF1124" s="10">
        <f>VLOOKUP(AS1124,[1]Hoja3!$B$2:$AO$841,17,FALSE)</f>
        <v>94</v>
      </c>
      <c r="AG1124" s="10">
        <f>VLOOKUP(AS1124,[1]Hoja3!$B$2:$AO$841,23,FALSE)</f>
        <v>1.05</v>
      </c>
      <c r="AH1124" s="10">
        <f>VLOOKUP(AS1124,[1]Hoja3!$B$2:$AO$841,28,FALSE)</f>
        <v>0.22400000000000003</v>
      </c>
      <c r="AI1124" s="10" t="str">
        <f>VLOOKUP(AS1124,[1]Hoja3!$B$2:$AO$841,19,FALSE)</f>
        <v>A4 Mono MFPs</v>
      </c>
      <c r="AJ1124" s="10">
        <f>VLOOKUP(AS1124,[1]Hoja3!$B$2:$AO$841,15,FALSE)</f>
        <v>0</v>
      </c>
      <c r="AK1124">
        <f>IF(AE1124=AY1124,1,0)</f>
        <v>0</v>
      </c>
      <c r="AL1124">
        <f>IF(AB1124=AF1124,1,0)</f>
        <v>1</v>
      </c>
      <c r="AM1124">
        <f>IF(AC1124=AG1124,1,0)</f>
        <v>1</v>
      </c>
      <c r="AN1124">
        <f>IF(AD1124=AH1124,1,0)</f>
        <v>0</v>
      </c>
      <c r="AO1124">
        <f>IF(H1124=AI1124,1,0)</f>
        <v>1</v>
      </c>
      <c r="AP1124">
        <f>IF(AJ1124=AA1124,1,0)</f>
        <v>1</v>
      </c>
      <c r="AQ1124" s="8">
        <f>COUNTIF($A$2:$A$1228,A1124)</f>
        <v>1</v>
      </c>
      <c r="AR1124">
        <f>VLOOKUP(A1124,[1]Hoja3!$C$2:$AO$841,39,FALSE)</f>
        <v>1</v>
      </c>
      <c r="AS1124" t="str">
        <f>A1124 &amp; COUNTIF(A$2:A1124,A1124)</f>
        <v>09HB3215761</v>
      </c>
      <c r="AT1124" s="10">
        <f>VLOOKUP(AS1124,[1]Hoja3!$B$2:$AO$841,38,FALSE)</f>
        <v>750.75000000000011</v>
      </c>
      <c r="AU1124" s="9">
        <f>IF(AR1124&gt;AQ1124,1,0)</f>
        <v>0</v>
      </c>
      <c r="AV1124">
        <f>IF(P1124="NA",2,IF(OR(F1124="INSTALACION NUEVA",F1124="Mantenimiento preventivo"),3,IF(AND(AB1124&lt;AF1124,AK1124&lt;&gt;1),4,IF(AT1124&gt;AE1124,1,0))))</f>
        <v>0</v>
      </c>
    </row>
    <row r="1125" spans="1:48" x14ac:dyDescent="0.25">
      <c r="A1125" t="s">
        <v>609</v>
      </c>
      <c r="B1125">
        <v>2019</v>
      </c>
      <c r="C1125" t="s">
        <v>37</v>
      </c>
      <c r="D1125" t="s">
        <v>38</v>
      </c>
      <c r="E1125">
        <v>25</v>
      </c>
      <c r="F1125" t="s">
        <v>40</v>
      </c>
      <c r="G1125">
        <v>0.25</v>
      </c>
      <c r="H1125" t="s">
        <v>71</v>
      </c>
      <c r="I1125">
        <v>468</v>
      </c>
      <c r="J1125">
        <v>715</v>
      </c>
      <c r="K1125">
        <v>0</v>
      </c>
      <c r="L1125">
        <v>0</v>
      </c>
      <c r="M1125">
        <v>0</v>
      </c>
      <c r="N1125">
        <v>0.6</v>
      </c>
      <c r="O1125">
        <v>0.8</v>
      </c>
      <c r="P1125">
        <v>1.05</v>
      </c>
      <c r="Q1125" t="s">
        <v>46</v>
      </c>
      <c r="R1125">
        <v>5</v>
      </c>
      <c r="S1125">
        <v>9</v>
      </c>
      <c r="T1125" t="s">
        <v>47</v>
      </c>
      <c r="U1125" t="s">
        <v>34</v>
      </c>
      <c r="V1125" t="s">
        <v>55</v>
      </c>
      <c r="W1125">
        <v>2019</v>
      </c>
      <c r="X1125" t="s">
        <v>37</v>
      </c>
      <c r="Y1125" t="s">
        <v>38</v>
      </c>
      <c r="Z1125">
        <v>30</v>
      </c>
      <c r="AA1125">
        <v>0</v>
      </c>
      <c r="AB1125">
        <v>84</v>
      </c>
      <c r="AC1125">
        <v>1.05</v>
      </c>
      <c r="AD1125">
        <v>0.05</v>
      </c>
      <c r="AE1125">
        <v>750.75</v>
      </c>
      <c r="AF1125" s="10">
        <f>VLOOKUP(AS1125,[1]Hoja3!$B$2:$AO$841,17,FALSE)</f>
        <v>84</v>
      </c>
      <c r="AG1125" s="10">
        <f>VLOOKUP(AS1125,[1]Hoja3!$B$2:$AO$841,23,FALSE)</f>
        <v>1.05</v>
      </c>
      <c r="AH1125" s="10">
        <f>VLOOKUP(AS1125,[1]Hoja3!$B$2:$AO$841,28,FALSE)</f>
        <v>0</v>
      </c>
      <c r="AI1125" s="10" t="str">
        <f>VLOOKUP(AS1125,[1]Hoja3!$B$2:$AO$841,19,FALSE)</f>
        <v>Entry Mono Printers</v>
      </c>
      <c r="AJ1125" s="10">
        <f>VLOOKUP(AS1125,[1]Hoja3!$B$2:$AO$841,15,FALSE)</f>
        <v>0</v>
      </c>
      <c r="AK1125">
        <f>IF(AE1125=AY1125,1,0)</f>
        <v>0</v>
      </c>
      <c r="AL1125">
        <f>IF(AB1125=AF1125,1,0)</f>
        <v>1</v>
      </c>
      <c r="AM1125">
        <f>IF(AC1125=AG1125,1,0)</f>
        <v>1</v>
      </c>
      <c r="AN1125">
        <f>IF(AD1125=AH1125,1,0)</f>
        <v>0</v>
      </c>
      <c r="AO1125">
        <f>IF(H1125=AI1125,1,0)</f>
        <v>1</v>
      </c>
      <c r="AP1125">
        <f>IF(AJ1125=AA1125,1,0)</f>
        <v>1</v>
      </c>
      <c r="AQ1125" s="8">
        <f>COUNTIF($A$2:$A$1228,A1125)</f>
        <v>1</v>
      </c>
      <c r="AR1125">
        <f>VLOOKUP(A1125,[1]Hoja3!$C$2:$AO$841,39,FALSE)</f>
        <v>1</v>
      </c>
      <c r="AS1125" t="str">
        <f>A1125 &amp; COUNTIF(A$2:A1125,A1125)</f>
        <v>0A4T0219311</v>
      </c>
      <c r="AT1125" s="10">
        <f>VLOOKUP(AS1125,[1]Hoja3!$B$2:$AO$841,38,FALSE)</f>
        <v>750.75000000000011</v>
      </c>
      <c r="AU1125" s="9">
        <f>IF(AR1125&gt;AQ1125,1,0)</f>
        <v>0</v>
      </c>
      <c r="AV1125">
        <f>IF(P1125="NA",2,IF(OR(F1125="INSTALACION NUEVA",F1125="Mantenimiento preventivo"),3,IF(AND(AB1125&lt;AF1125,AK1125&lt;&gt;1),4,IF(AT1125&gt;AE1125,1,0))))</f>
        <v>0</v>
      </c>
    </row>
    <row r="1126" spans="1:48" x14ac:dyDescent="0.25">
      <c r="A1126" t="s">
        <v>852</v>
      </c>
      <c r="B1126">
        <v>2019</v>
      </c>
      <c r="C1126" t="s">
        <v>37</v>
      </c>
      <c r="D1126" t="s">
        <v>38</v>
      </c>
      <c r="E1126">
        <v>25</v>
      </c>
      <c r="F1126" t="s">
        <v>44</v>
      </c>
      <c r="G1126">
        <v>0</v>
      </c>
      <c r="I1126" t="s">
        <v>33</v>
      </c>
      <c r="J1126" t="s">
        <v>33</v>
      </c>
      <c r="K1126" t="s">
        <v>33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R1126" t="s">
        <v>33</v>
      </c>
      <c r="S1126" t="s">
        <v>33</v>
      </c>
      <c r="U1126" t="s">
        <v>34</v>
      </c>
      <c r="V1126" t="s">
        <v>50</v>
      </c>
      <c r="W1126">
        <v>2019</v>
      </c>
      <c r="X1126" t="s">
        <v>37</v>
      </c>
      <c r="Y1126" t="s">
        <v>38</v>
      </c>
      <c r="Z1126">
        <v>25</v>
      </c>
      <c r="AA1126" t="s">
        <v>33</v>
      </c>
      <c r="AB1126">
        <v>14</v>
      </c>
      <c r="AC1126">
        <v>0</v>
      </c>
      <c r="AD1126">
        <v>0</v>
      </c>
      <c r="AE1126">
        <v>0</v>
      </c>
      <c r="AF1126" s="10" t="e">
        <f>VLOOKUP(AS1126,[1]Hoja3!$B$2:$AO$841,17,FALSE)</f>
        <v>#N/A</v>
      </c>
      <c r="AG1126" s="10" t="e">
        <f>VLOOKUP(AS1126,[1]Hoja3!$B$2:$AO$841,23,FALSE)</f>
        <v>#N/A</v>
      </c>
      <c r="AH1126" s="10" t="e">
        <f>VLOOKUP(AS1126,[1]Hoja3!$B$2:$AO$841,28,FALSE)</f>
        <v>#N/A</v>
      </c>
      <c r="AI1126" s="10" t="e">
        <f>VLOOKUP(AS1126,[1]Hoja3!$B$2:$AO$841,19,FALSE)</f>
        <v>#N/A</v>
      </c>
      <c r="AJ1126" s="10"/>
      <c r="AK1126">
        <f>IF(AE1126=AY1126,1,0)</f>
        <v>1</v>
      </c>
      <c r="AL1126" t="e">
        <f>IF(AB1126=AF1126,1,0)</f>
        <v>#N/A</v>
      </c>
      <c r="AM1126" t="e">
        <f>IF(AC1126=AG1126,1,0)</f>
        <v>#N/A</v>
      </c>
      <c r="AN1126" t="e">
        <f>IF(AD1126=AH1126,1,0)</f>
        <v>#N/A</v>
      </c>
      <c r="AO1126" t="e">
        <f>IF(H1126=AI1126,1,0)</f>
        <v>#N/A</v>
      </c>
      <c r="AQ1126" s="8">
        <f>COUNTIF($A$2:$A$1228,A1126)</f>
        <v>2</v>
      </c>
      <c r="AR1126" t="e">
        <f>VLOOKUP(A1126,[1]Hoja3!$C$2:$AO$841,39,FALSE)</f>
        <v>#N/A</v>
      </c>
      <c r="AS1126" t="str">
        <f>A1126 &amp; COUNTIF(A$2:A1126,A1126)</f>
        <v>09HB3313922</v>
      </c>
      <c r="AT1126" s="10" t="e">
        <f>VLOOKUP(AS1126,[1]Hoja3!$B$2:$AO$841,38,FALSE)</f>
        <v>#N/A</v>
      </c>
      <c r="AU1126" s="9" t="e">
        <f>IF(AR1126&gt;AQ1126,1,0)</f>
        <v>#N/A</v>
      </c>
    </row>
    <row r="1127" spans="1:48" x14ac:dyDescent="0.25">
      <c r="A1127" t="s">
        <v>981</v>
      </c>
      <c r="B1127">
        <v>2019</v>
      </c>
      <c r="C1127" t="s">
        <v>37</v>
      </c>
      <c r="D1127" t="s">
        <v>38</v>
      </c>
      <c r="E1127">
        <v>25</v>
      </c>
      <c r="F1127" t="s">
        <v>44</v>
      </c>
      <c r="G1127">
        <v>0</v>
      </c>
      <c r="H1127" t="s">
        <v>116</v>
      </c>
      <c r="I1127">
        <v>655</v>
      </c>
      <c r="J1127">
        <v>1365</v>
      </c>
      <c r="K1127">
        <v>0</v>
      </c>
      <c r="L1127">
        <v>0</v>
      </c>
      <c r="M1127">
        <v>0.6</v>
      </c>
      <c r="N1127">
        <v>0.8</v>
      </c>
      <c r="O1127">
        <v>1.05</v>
      </c>
      <c r="P1127">
        <v>1.1000000000000001</v>
      </c>
      <c r="Q1127" t="s">
        <v>46</v>
      </c>
      <c r="R1127">
        <v>5</v>
      </c>
      <c r="S1127">
        <v>9</v>
      </c>
      <c r="T1127" t="s">
        <v>47</v>
      </c>
      <c r="U1127" t="s">
        <v>45</v>
      </c>
      <c r="V1127" t="s">
        <v>50</v>
      </c>
      <c r="W1127">
        <v>2019</v>
      </c>
      <c r="X1127" t="s">
        <v>37</v>
      </c>
      <c r="Y1127" t="s">
        <v>38</v>
      </c>
      <c r="Z1127">
        <v>25</v>
      </c>
      <c r="AA1127">
        <v>1</v>
      </c>
      <c r="AB1127">
        <v>49</v>
      </c>
      <c r="AC1127">
        <v>0</v>
      </c>
      <c r="AD1127">
        <v>0</v>
      </c>
      <c r="AE1127">
        <v>0</v>
      </c>
      <c r="AF1127" s="10" t="e">
        <f>VLOOKUP(AS1127,[1]Hoja3!$B$2:$AO$841,17,FALSE)</f>
        <v>#N/A</v>
      </c>
      <c r="AG1127" s="10" t="e">
        <f>VLOOKUP(AS1127,[1]Hoja3!$B$2:$AO$841,23,FALSE)</f>
        <v>#N/A</v>
      </c>
      <c r="AH1127" s="10" t="e">
        <f>VLOOKUP(AS1127,[1]Hoja3!$B$2:$AO$841,28,FALSE)</f>
        <v>#N/A</v>
      </c>
      <c r="AI1127" s="10" t="e">
        <f>VLOOKUP(AS1127,[1]Hoja3!$B$2:$AO$841,19,FALSE)</f>
        <v>#N/A</v>
      </c>
      <c r="AJ1127" s="10"/>
      <c r="AK1127">
        <f>IF(AE1127=AY1127,1,0)</f>
        <v>1</v>
      </c>
      <c r="AL1127" t="e">
        <f>IF(AB1127=AF1127,1,0)</f>
        <v>#N/A</v>
      </c>
      <c r="AM1127" t="e">
        <f>IF(AC1127=AG1127,1,0)</f>
        <v>#N/A</v>
      </c>
      <c r="AN1127" t="e">
        <f>IF(AD1127=AH1127,1,0)</f>
        <v>#N/A</v>
      </c>
      <c r="AO1127" t="e">
        <f>IF(H1127=AI1127,1,0)</f>
        <v>#N/A</v>
      </c>
      <c r="AQ1127" s="8">
        <f>COUNTIF($A$2:$A$1228,A1127)</f>
        <v>1</v>
      </c>
      <c r="AR1127" t="e">
        <f>VLOOKUP(A1127,[1]Hoja3!$C$2:$AO$841,39,FALSE)</f>
        <v>#N/A</v>
      </c>
      <c r="AS1127" t="str">
        <f>A1127 &amp; COUNTIF(A$2:A1127,A1127)</f>
        <v>0Y4X8487491</v>
      </c>
      <c r="AT1127" s="10" t="e">
        <f>VLOOKUP(AS1127,[1]Hoja3!$B$2:$AO$841,38,FALSE)</f>
        <v>#N/A</v>
      </c>
      <c r="AU1127" s="9" t="e">
        <f>IF(AR1127&gt;AQ1127,1,0)</f>
        <v>#N/A</v>
      </c>
    </row>
    <row r="1128" spans="1:48" x14ac:dyDescent="0.25">
      <c r="A1128" t="s">
        <v>277</v>
      </c>
      <c r="B1128">
        <v>2019</v>
      </c>
      <c r="C1128" t="s">
        <v>37</v>
      </c>
      <c r="D1128" t="s">
        <v>38</v>
      </c>
      <c r="E1128">
        <v>5</v>
      </c>
      <c r="F1128" t="s">
        <v>44</v>
      </c>
      <c r="G1128">
        <v>0</v>
      </c>
      <c r="H1128" t="s">
        <v>45</v>
      </c>
      <c r="I1128">
        <v>803</v>
      </c>
      <c r="J1128">
        <v>1573</v>
      </c>
      <c r="K1128">
        <v>0.2</v>
      </c>
      <c r="L1128">
        <v>0.6</v>
      </c>
      <c r="M1128">
        <v>0.8</v>
      </c>
      <c r="N1128">
        <v>1.05</v>
      </c>
      <c r="O1128">
        <v>1.1000000000000001</v>
      </c>
      <c r="P1128">
        <v>1.1499999999999999</v>
      </c>
      <c r="Q1128" t="s">
        <v>46</v>
      </c>
      <c r="R1128">
        <v>4</v>
      </c>
      <c r="S1128">
        <v>6</v>
      </c>
      <c r="T1128" t="s">
        <v>47</v>
      </c>
      <c r="U1128" t="s">
        <v>48</v>
      </c>
      <c r="V1128" t="s">
        <v>42</v>
      </c>
      <c r="W1128">
        <v>2019</v>
      </c>
      <c r="X1128" t="s">
        <v>37</v>
      </c>
      <c r="Y1128" t="s">
        <v>38</v>
      </c>
      <c r="Z1128">
        <v>11</v>
      </c>
      <c r="AA1128">
        <v>0</v>
      </c>
      <c r="AB1128">
        <v>39</v>
      </c>
      <c r="AC1128">
        <v>0</v>
      </c>
      <c r="AD1128">
        <v>0</v>
      </c>
      <c r="AE1128">
        <v>1573</v>
      </c>
      <c r="AF1128" s="10" t="e">
        <f>VLOOKUP(AS1128,[1]Hoja3!$B$2:$AO$841,17,FALSE)</f>
        <v>#N/A</v>
      </c>
      <c r="AG1128" s="10" t="e">
        <f>VLOOKUP(AS1128,[1]Hoja3!$B$2:$AO$841,23,FALSE)</f>
        <v>#N/A</v>
      </c>
      <c r="AH1128" s="10" t="e">
        <f>VLOOKUP(AS1128,[1]Hoja3!$B$2:$AO$841,28,FALSE)</f>
        <v>#N/A</v>
      </c>
      <c r="AI1128" s="10" t="e">
        <f>VLOOKUP(AS1128,[1]Hoja3!$B$2:$AO$841,19,FALSE)</f>
        <v>#N/A</v>
      </c>
      <c r="AJ1128" s="10" t="e">
        <f>VLOOKUP(AS1128,[1]Hoja3!$B$2:$AO$841,15,FALSE)</f>
        <v>#N/A</v>
      </c>
      <c r="AK1128">
        <f>IF(AE1128=AY1128,1,0)</f>
        <v>0</v>
      </c>
      <c r="AL1128" t="e">
        <f>IF(AB1128=AF1128,1,0)</f>
        <v>#N/A</v>
      </c>
      <c r="AM1128" t="e">
        <f>IF(AC1128=AG1128,1,0)</f>
        <v>#N/A</v>
      </c>
      <c r="AN1128" t="e">
        <f>IF(AD1128=AH1128,1,0)</f>
        <v>#N/A</v>
      </c>
      <c r="AO1128" t="e">
        <f>IF(H1128=AI1128,1,0)</f>
        <v>#N/A</v>
      </c>
      <c r="AP1128" t="e">
        <f>IF(AJ1128=AA1128,1,0)</f>
        <v>#N/A</v>
      </c>
      <c r="AQ1128" s="8">
        <f>COUNTIF($A$2:$A$1228,A1128)</f>
        <v>2</v>
      </c>
      <c r="AR1128">
        <f>VLOOKUP(A1128,[1]Hoja3!$C$2:$AO$841,39,FALSE)</f>
        <v>1</v>
      </c>
      <c r="AS1128" t="str">
        <f>A1128 &amp; COUNTIF(A$2:A1128,A1128)</f>
        <v>0BG29471612</v>
      </c>
      <c r="AT1128" s="10" t="e">
        <f>VLOOKUP(AS1128,[1]Hoja3!$B$2:$AO$841,38,FALSE)</f>
        <v>#N/A</v>
      </c>
      <c r="AU1128" s="9">
        <f>IF(AR1128&gt;AQ1128,1,0)</f>
        <v>0</v>
      </c>
      <c r="AV1128">
        <f>IF(P1128="NA",2,IF(OR(F1128="INSTALACION NUEVA",F1128="Mantenimiento preventivo"),3,IF(AND(AB1128&lt;AF1128,AK1128&lt;&gt;1),4,IF(AT1128&gt;AE1128,1,0))))</f>
        <v>3</v>
      </c>
    </row>
    <row r="1129" spans="1:48" x14ac:dyDescent="0.25">
      <c r="A1129" t="s">
        <v>621</v>
      </c>
      <c r="B1129">
        <v>2019</v>
      </c>
      <c r="C1129" t="s">
        <v>37</v>
      </c>
      <c r="D1129" t="s">
        <v>38</v>
      </c>
      <c r="E1129">
        <v>25</v>
      </c>
      <c r="F1129" t="s">
        <v>44</v>
      </c>
      <c r="G1129">
        <v>0</v>
      </c>
      <c r="H1129" t="s">
        <v>145</v>
      </c>
      <c r="I1129">
        <v>468</v>
      </c>
      <c r="J1129">
        <v>715</v>
      </c>
      <c r="K1129">
        <v>0</v>
      </c>
      <c r="L1129">
        <v>0</v>
      </c>
      <c r="M1129">
        <v>0</v>
      </c>
      <c r="N1129">
        <v>0.6</v>
      </c>
      <c r="O1129">
        <v>0.8</v>
      </c>
      <c r="P1129">
        <v>1.05</v>
      </c>
      <c r="Q1129" t="s">
        <v>46</v>
      </c>
      <c r="R1129">
        <v>5</v>
      </c>
      <c r="S1129">
        <v>9</v>
      </c>
      <c r="T1129" t="s">
        <v>47</v>
      </c>
      <c r="U1129" t="s">
        <v>145</v>
      </c>
      <c r="V1129" t="s">
        <v>55</v>
      </c>
      <c r="W1129">
        <v>2019</v>
      </c>
      <c r="X1129" t="s">
        <v>37</v>
      </c>
      <c r="Y1129" t="s">
        <v>38</v>
      </c>
      <c r="Z1129">
        <v>26</v>
      </c>
      <c r="AA1129">
        <v>0</v>
      </c>
      <c r="AB1129">
        <v>36</v>
      </c>
      <c r="AC1129">
        <v>0</v>
      </c>
      <c r="AD1129">
        <v>0</v>
      </c>
      <c r="AE1129">
        <v>715</v>
      </c>
      <c r="AF1129" s="10" t="e">
        <f>VLOOKUP(AS1129,[1]Hoja3!$B$2:$AO$841,17,FALSE)</f>
        <v>#N/A</v>
      </c>
      <c r="AG1129" s="10" t="e">
        <f>VLOOKUP(AS1129,[1]Hoja3!$B$2:$AO$841,23,FALSE)</f>
        <v>#N/A</v>
      </c>
      <c r="AH1129" s="10" t="e">
        <f>VLOOKUP(AS1129,[1]Hoja3!$B$2:$AO$841,28,FALSE)</f>
        <v>#N/A</v>
      </c>
      <c r="AI1129" s="10" t="e">
        <f>VLOOKUP(AS1129,[1]Hoja3!$B$2:$AO$841,19,FALSE)</f>
        <v>#N/A</v>
      </c>
      <c r="AJ1129" s="10"/>
      <c r="AK1129">
        <f>IF(AE1129=AY1129,1,0)</f>
        <v>0</v>
      </c>
      <c r="AL1129" t="e">
        <f>IF(AB1129=AF1129,1,0)</f>
        <v>#N/A</v>
      </c>
      <c r="AM1129" t="e">
        <f>IF(AC1129=AG1129,1,0)</f>
        <v>#N/A</v>
      </c>
      <c r="AN1129" t="e">
        <f>IF(AD1129=AH1129,1,0)</f>
        <v>#N/A</v>
      </c>
      <c r="AO1129" t="e">
        <f>IF(H1129=AI1129,1,0)</f>
        <v>#N/A</v>
      </c>
      <c r="AQ1129" s="8">
        <f>COUNTIF($A$2:$A$1228,A1129)</f>
        <v>1</v>
      </c>
      <c r="AR1129" t="e">
        <f>VLOOKUP(A1129,[1]Hoja3!$C$2:$AO$841,39,FALSE)</f>
        <v>#N/A</v>
      </c>
      <c r="AS1129" t="str">
        <f>A1129 &amp; COUNTIF(A$2:A1129,A1129)</f>
        <v>0XFN1836421</v>
      </c>
      <c r="AT1129" s="10" t="e">
        <f>VLOOKUP(AS1129,[1]Hoja3!$B$2:$AO$841,38,FALSE)</f>
        <v>#N/A</v>
      </c>
      <c r="AU1129" s="9" t="e">
        <f>IF(AR1129&gt;AQ1129,1,0)</f>
        <v>#N/A</v>
      </c>
    </row>
    <row r="1130" spans="1:48" x14ac:dyDescent="0.25">
      <c r="A1130" t="s">
        <v>161</v>
      </c>
      <c r="B1130">
        <v>2019</v>
      </c>
      <c r="C1130" t="s">
        <v>37</v>
      </c>
      <c r="D1130" t="s">
        <v>38</v>
      </c>
      <c r="E1130">
        <v>26</v>
      </c>
      <c r="F1130" t="s">
        <v>44</v>
      </c>
      <c r="G1130">
        <v>0</v>
      </c>
      <c r="H1130" t="s">
        <v>45</v>
      </c>
      <c r="I1130">
        <v>803</v>
      </c>
      <c r="J1130">
        <v>1573</v>
      </c>
      <c r="K1130">
        <v>0.2</v>
      </c>
      <c r="L1130">
        <v>0.6</v>
      </c>
      <c r="M1130">
        <v>0.8</v>
      </c>
      <c r="N1130">
        <v>1.05</v>
      </c>
      <c r="O1130">
        <v>1.1000000000000001</v>
      </c>
      <c r="P1130">
        <v>1.1499999999999999</v>
      </c>
      <c r="Q1130" t="s">
        <v>46</v>
      </c>
      <c r="R1130">
        <v>4</v>
      </c>
      <c r="S1130">
        <v>6</v>
      </c>
      <c r="T1130" t="s">
        <v>47</v>
      </c>
      <c r="U1130" t="s">
        <v>48</v>
      </c>
      <c r="V1130" t="s">
        <v>59</v>
      </c>
      <c r="W1130">
        <v>2019</v>
      </c>
      <c r="X1130" t="s">
        <v>37</v>
      </c>
      <c r="Y1130" t="s">
        <v>38</v>
      </c>
      <c r="Z1130">
        <v>26</v>
      </c>
      <c r="AA1130">
        <v>0</v>
      </c>
      <c r="AB1130">
        <v>3</v>
      </c>
      <c r="AC1130">
        <v>0</v>
      </c>
      <c r="AD1130">
        <v>0</v>
      </c>
      <c r="AE1130">
        <v>1573</v>
      </c>
      <c r="AF1130" s="10" t="e">
        <f>VLOOKUP(AS1130,[1]Hoja3!$B$2:$AO$841,17,FALSE)</f>
        <v>#N/A</v>
      </c>
      <c r="AG1130" s="10" t="e">
        <f>VLOOKUP(AS1130,[1]Hoja3!$B$2:$AO$841,23,FALSE)</f>
        <v>#N/A</v>
      </c>
      <c r="AH1130" s="10" t="e">
        <f>VLOOKUP(AS1130,[1]Hoja3!$B$2:$AO$841,28,FALSE)</f>
        <v>#N/A</v>
      </c>
      <c r="AI1130" s="10" t="e">
        <f>VLOOKUP(AS1130,[1]Hoja3!$B$2:$AO$841,19,FALSE)</f>
        <v>#N/A</v>
      </c>
      <c r="AJ1130" s="10"/>
      <c r="AK1130">
        <f>IF(AE1130=AY1130,1,0)</f>
        <v>0</v>
      </c>
      <c r="AL1130" t="e">
        <f>IF(AB1130=AF1130,1,0)</f>
        <v>#N/A</v>
      </c>
      <c r="AM1130" t="e">
        <f>IF(AC1130=AG1130,1,0)</f>
        <v>#N/A</v>
      </c>
      <c r="AN1130" t="e">
        <f>IF(AD1130=AH1130,1,0)</f>
        <v>#N/A</v>
      </c>
      <c r="AO1130" t="e">
        <f>IF(H1130=AI1130,1,0)</f>
        <v>#N/A</v>
      </c>
      <c r="AQ1130" s="8">
        <f>COUNTIF($A$2:$A$1228,A1130)</f>
        <v>7</v>
      </c>
      <c r="AR1130" t="e">
        <f>VLOOKUP(A1130,[1]Hoja3!$C$2:$AO$841,39,FALSE)</f>
        <v>#N/A</v>
      </c>
      <c r="AS1130" t="str">
        <f>A1130 &amp; COUNTIF(A$2:A1130,A1130)</f>
        <v>0BG29396116</v>
      </c>
      <c r="AT1130" s="10" t="e">
        <f>VLOOKUP(AS1130,[1]Hoja3!$B$2:$AO$841,38,FALSE)</f>
        <v>#N/A</v>
      </c>
      <c r="AU1130" s="9" t="e">
        <f>IF(AR1130&gt;AQ1130,1,0)</f>
        <v>#N/A</v>
      </c>
    </row>
    <row r="1131" spans="1:48" x14ac:dyDescent="0.25">
      <c r="A1131" t="s">
        <v>631</v>
      </c>
      <c r="B1131">
        <v>2019</v>
      </c>
      <c r="C1131" t="s">
        <v>37</v>
      </c>
      <c r="D1131" t="s">
        <v>38</v>
      </c>
      <c r="E1131">
        <v>26</v>
      </c>
      <c r="F1131" t="s">
        <v>40</v>
      </c>
      <c r="G1131">
        <v>3.266667</v>
      </c>
      <c r="H1131" t="s">
        <v>34</v>
      </c>
      <c r="I1131">
        <v>468</v>
      </c>
      <c r="J1131">
        <v>715</v>
      </c>
      <c r="K1131">
        <v>0</v>
      </c>
      <c r="L1131">
        <v>0</v>
      </c>
      <c r="M1131">
        <v>0</v>
      </c>
      <c r="N1131">
        <v>0.6</v>
      </c>
      <c r="O1131">
        <v>0.8</v>
      </c>
      <c r="P1131">
        <v>1.05</v>
      </c>
      <c r="Q1131" t="s">
        <v>46</v>
      </c>
      <c r="R1131">
        <v>5</v>
      </c>
      <c r="S1131">
        <v>9</v>
      </c>
      <c r="T1131" t="s">
        <v>47</v>
      </c>
      <c r="U1131" t="s">
        <v>34</v>
      </c>
      <c r="V1131" t="s">
        <v>67</v>
      </c>
      <c r="W1131">
        <v>2019</v>
      </c>
      <c r="X1131" t="s">
        <v>37</v>
      </c>
      <c r="Y1131" t="s">
        <v>38</v>
      </c>
      <c r="Z1131">
        <v>26</v>
      </c>
      <c r="AA1131">
        <v>0</v>
      </c>
      <c r="AB1131">
        <v>105</v>
      </c>
      <c r="AC1131">
        <v>1.05</v>
      </c>
      <c r="AD1131">
        <v>0.65333339999999995</v>
      </c>
      <c r="AE1131">
        <v>750.75</v>
      </c>
      <c r="AF1131" s="10">
        <f>VLOOKUP(AS1131,[1]Hoja3!$B$2:$AO$841,17,FALSE)</f>
        <v>106</v>
      </c>
      <c r="AG1131" s="10">
        <f>VLOOKUP(AS1131,[1]Hoja3!$B$2:$AO$841,23,FALSE)</f>
        <v>1.05</v>
      </c>
      <c r="AH1131" s="10">
        <f>VLOOKUP(AS1131,[1]Hoja3!$B$2:$AO$841,28,FALSE)</f>
        <v>0.65400000000000003</v>
      </c>
      <c r="AI1131" s="10" t="str">
        <f>VLOOKUP(AS1131,[1]Hoja3!$B$2:$AO$841,19,FALSE)</f>
        <v>A4 Mono MFPs</v>
      </c>
      <c r="AJ1131" s="10">
        <f>VLOOKUP(AS1131,[1]Hoja3!$B$2:$AO$841,15,FALSE)</f>
        <v>0</v>
      </c>
      <c r="AK1131">
        <f>IF(AE1131=AY1131,1,0)</f>
        <v>0</v>
      </c>
      <c r="AL1131">
        <f>IF(AB1131=AF1131,1,0)</f>
        <v>0</v>
      </c>
      <c r="AM1131">
        <f>IF(AC1131=AG1131,1,0)</f>
        <v>1</v>
      </c>
      <c r="AN1131">
        <f>IF(AD1131=AH1131,1,0)</f>
        <v>0</v>
      </c>
      <c r="AO1131">
        <f>IF(H1131=AI1131,1,0)</f>
        <v>1</v>
      </c>
      <c r="AP1131">
        <f>IF(AJ1131=AA1131,1,0)</f>
        <v>1</v>
      </c>
      <c r="AQ1131" s="8">
        <f>COUNTIF($A$2:$A$1228,A1131)</f>
        <v>1</v>
      </c>
      <c r="AR1131">
        <f>VLOOKUP(A1131,[1]Hoja3!$C$2:$AO$841,39,FALSE)</f>
        <v>1</v>
      </c>
      <c r="AS1131" t="str">
        <f>A1131 &amp; COUNTIF(A$2:A1131,A1131)</f>
        <v>0C4X0111001</v>
      </c>
      <c r="AT1131" s="10">
        <f>VLOOKUP(AS1131,[1]Hoja3!$B$2:$AO$841,38,FALSE)</f>
        <v>750.75000000000011</v>
      </c>
      <c r="AU1131" s="9">
        <f>IF(AR1131&gt;AQ1131,1,0)</f>
        <v>0</v>
      </c>
      <c r="AV1131">
        <f>IF(P1131="NA",2,IF(OR(F1131="INSTALACION NUEVA",F1131="Mantenimiento preventivo"),3,IF(AND(AB1131&lt;AF1131,AK1131&lt;&gt;1),4,IF(AT1131&gt;AE1131,1,0))))</f>
        <v>4</v>
      </c>
    </row>
    <row r="1132" spans="1:48" x14ac:dyDescent="0.25">
      <c r="A1132" t="s">
        <v>467</v>
      </c>
      <c r="B1132">
        <v>2019</v>
      </c>
      <c r="C1132" t="s">
        <v>37</v>
      </c>
      <c r="D1132" t="s">
        <v>38</v>
      </c>
      <c r="E1132">
        <v>26</v>
      </c>
      <c r="F1132" t="s">
        <v>40</v>
      </c>
      <c r="G1132">
        <v>2.95</v>
      </c>
      <c r="H1132" t="s">
        <v>45</v>
      </c>
      <c r="I1132">
        <v>803</v>
      </c>
      <c r="J1132">
        <v>1573</v>
      </c>
      <c r="K1132">
        <v>0.2</v>
      </c>
      <c r="L1132">
        <v>0.6</v>
      </c>
      <c r="M1132">
        <v>0.8</v>
      </c>
      <c r="N1132">
        <v>1.05</v>
      </c>
      <c r="O1132">
        <v>1.1000000000000001</v>
      </c>
      <c r="P1132">
        <v>1.1499999999999999</v>
      </c>
      <c r="Q1132" t="s">
        <v>46</v>
      </c>
      <c r="R1132">
        <v>4</v>
      </c>
      <c r="S1132">
        <v>6</v>
      </c>
      <c r="T1132" t="s">
        <v>47</v>
      </c>
      <c r="U1132" t="s">
        <v>48</v>
      </c>
      <c r="V1132" t="s">
        <v>50</v>
      </c>
      <c r="W1132">
        <v>2019</v>
      </c>
      <c r="X1132" t="s">
        <v>37</v>
      </c>
      <c r="Y1132" t="s">
        <v>38</v>
      </c>
      <c r="Z1132">
        <v>26</v>
      </c>
      <c r="AA1132">
        <v>0</v>
      </c>
      <c r="AB1132">
        <v>2</v>
      </c>
      <c r="AC1132">
        <v>0.2</v>
      </c>
      <c r="AD1132">
        <v>0.73750000000000004</v>
      </c>
      <c r="AE1132">
        <v>314.60000000000002</v>
      </c>
      <c r="AF1132" s="10">
        <f>VLOOKUP(AS1132,[1]Hoja3!$B$2:$AO$841,17,FALSE)</f>
        <v>2</v>
      </c>
      <c r="AG1132" s="10">
        <f>VLOOKUP(AS1132,[1]Hoja3!$B$2:$AO$841,23,FALSE)</f>
        <v>0</v>
      </c>
      <c r="AH1132" s="10">
        <f>VLOOKUP(AS1132,[1]Hoja3!$B$2:$AO$841,28,FALSE)</f>
        <v>0.57499999999999996</v>
      </c>
      <c r="AI1132" s="10" t="str">
        <f>VLOOKUP(AS1132,[1]Hoja3!$B$2:$AO$841,19,FALSE)</f>
        <v>Light Production Digital Business</v>
      </c>
      <c r="AJ1132" s="10">
        <f>VLOOKUP(AS1132,[1]Hoja3!$B$2:$AO$841,15,FALSE)</f>
        <v>0</v>
      </c>
      <c r="AK1132">
        <f>IF(AE1132=AY1132,1,0)</f>
        <v>0</v>
      </c>
      <c r="AL1132">
        <f>IF(AB1132=AF1132,1,0)</f>
        <v>1</v>
      </c>
      <c r="AM1132">
        <f>IF(AC1132=AG1132,1,0)</f>
        <v>0</v>
      </c>
      <c r="AN1132">
        <f>IF(AD1132=AH1132,1,0)</f>
        <v>0</v>
      </c>
      <c r="AO1132">
        <f>IF(H1132=AI1132,1,0)</f>
        <v>1</v>
      </c>
      <c r="AP1132">
        <f>IF(AJ1132=AA1132,1,0)</f>
        <v>1</v>
      </c>
      <c r="AQ1132" s="8">
        <f>COUNTIF($A$2:$A$1228,A1132)</f>
        <v>3</v>
      </c>
      <c r="AR1132">
        <f>VLOOKUP(A1132,[1]Hoja3!$C$2:$AO$841,39,FALSE)</f>
        <v>3</v>
      </c>
      <c r="AS1132" t="str">
        <f>A1132 &amp; COUNTIF(A$2:A1132,A1132)</f>
        <v>0BG29487993</v>
      </c>
      <c r="AT1132" s="10">
        <f>VLOOKUP(AS1132,[1]Hoja3!$B$2:$AO$841,38,FALSE)</f>
        <v>0</v>
      </c>
      <c r="AU1132" s="9">
        <f>IF(AR1132&gt;AQ1132,1,0)</f>
        <v>0</v>
      </c>
      <c r="AV1132">
        <f>IF(P1132="NA",2,IF(OR(F1132="INSTALACION NUEVA",F1132="Mantenimiento preventivo"),3,IF(AND(AB1132&lt;AF1132,AK1132&lt;&gt;1),4,IF(AT1132&gt;AE1132,1,0))))</f>
        <v>0</v>
      </c>
    </row>
    <row r="1133" spans="1:48" x14ac:dyDescent="0.25">
      <c r="A1133" t="s">
        <v>634</v>
      </c>
      <c r="B1133">
        <v>2019</v>
      </c>
      <c r="C1133" t="s">
        <v>37</v>
      </c>
      <c r="D1133" t="s">
        <v>38</v>
      </c>
      <c r="E1133">
        <v>26</v>
      </c>
      <c r="F1133" t="s">
        <v>44</v>
      </c>
      <c r="G1133">
        <v>0</v>
      </c>
      <c r="H1133" t="s">
        <v>64</v>
      </c>
      <c r="I1133">
        <v>655</v>
      </c>
      <c r="J1133">
        <v>1365</v>
      </c>
      <c r="K1133">
        <v>0</v>
      </c>
      <c r="L1133">
        <v>0</v>
      </c>
      <c r="M1133">
        <v>0.6</v>
      </c>
      <c r="N1133">
        <v>0.8</v>
      </c>
      <c r="O1133">
        <v>1.05</v>
      </c>
      <c r="P1133">
        <v>1.1000000000000001</v>
      </c>
      <c r="Q1133" t="s">
        <v>46</v>
      </c>
      <c r="R1133">
        <v>5</v>
      </c>
      <c r="S1133">
        <v>9</v>
      </c>
      <c r="T1133" t="s">
        <v>47</v>
      </c>
      <c r="U1133" t="s">
        <v>64</v>
      </c>
      <c r="V1133" t="s">
        <v>55</v>
      </c>
      <c r="W1133">
        <v>2019</v>
      </c>
      <c r="X1133" t="s">
        <v>37</v>
      </c>
      <c r="Y1133" t="s">
        <v>38</v>
      </c>
      <c r="Z1133">
        <v>26</v>
      </c>
      <c r="AA1133">
        <v>0</v>
      </c>
      <c r="AB1133">
        <v>71</v>
      </c>
      <c r="AC1133">
        <v>0</v>
      </c>
      <c r="AD1133">
        <v>0</v>
      </c>
      <c r="AE1133">
        <v>1365</v>
      </c>
      <c r="AF1133" s="10" t="e">
        <f>VLOOKUP(AS1133,[1]Hoja3!$B$2:$AO$841,17,FALSE)</f>
        <v>#N/A</v>
      </c>
      <c r="AG1133" s="10" t="e">
        <f>VLOOKUP(AS1133,[1]Hoja3!$B$2:$AO$841,23,FALSE)</f>
        <v>#N/A</v>
      </c>
      <c r="AH1133" s="10" t="e">
        <f>VLOOKUP(AS1133,[1]Hoja3!$B$2:$AO$841,28,FALSE)</f>
        <v>#N/A</v>
      </c>
      <c r="AI1133" s="10" t="e">
        <f>VLOOKUP(AS1133,[1]Hoja3!$B$2:$AO$841,19,FALSE)</f>
        <v>#N/A</v>
      </c>
      <c r="AJ1133" s="10"/>
      <c r="AK1133">
        <f>IF(AE1133=AY1133,1,0)</f>
        <v>0</v>
      </c>
      <c r="AL1133" t="e">
        <f>IF(AB1133=AF1133,1,0)</f>
        <v>#N/A</v>
      </c>
      <c r="AM1133" t="e">
        <f>IF(AC1133=AG1133,1,0)</f>
        <v>#N/A</v>
      </c>
      <c r="AN1133" t="e">
        <f>IF(AD1133=AH1133,1,0)</f>
        <v>#N/A</v>
      </c>
      <c r="AO1133" t="e">
        <f>IF(H1133=AI1133,1,0)</f>
        <v>#N/A</v>
      </c>
      <c r="AQ1133" s="8">
        <f>COUNTIF($A$2:$A$1228,A1133)</f>
        <v>2</v>
      </c>
      <c r="AR1133" t="e">
        <f>VLOOKUP(A1133,[1]Hoja3!$C$2:$AO$841,39,FALSE)</f>
        <v>#N/A</v>
      </c>
      <c r="AS1133" t="str">
        <f>A1133 &amp; COUNTIF(A$2:A1133,A1133)</f>
        <v>0LX76580411</v>
      </c>
      <c r="AT1133" s="10" t="e">
        <f>VLOOKUP(AS1133,[1]Hoja3!$B$2:$AO$841,38,FALSE)</f>
        <v>#N/A</v>
      </c>
      <c r="AU1133" s="9" t="e">
        <f>IF(AR1133&gt;AQ1133,1,0)</f>
        <v>#N/A</v>
      </c>
    </row>
    <row r="1134" spans="1:48" x14ac:dyDescent="0.25">
      <c r="A1134" t="s">
        <v>970</v>
      </c>
      <c r="B1134">
        <v>2019</v>
      </c>
      <c r="C1134" t="s">
        <v>37</v>
      </c>
      <c r="D1134" t="s">
        <v>38</v>
      </c>
      <c r="E1134">
        <v>26</v>
      </c>
      <c r="F1134" t="s">
        <v>40</v>
      </c>
      <c r="G1134">
        <v>0.28333330000000001</v>
      </c>
      <c r="H1134" t="s">
        <v>34</v>
      </c>
      <c r="I1134">
        <v>468</v>
      </c>
      <c r="J1134">
        <v>715</v>
      </c>
      <c r="K1134">
        <v>0</v>
      </c>
      <c r="L1134">
        <v>0</v>
      </c>
      <c r="M1134">
        <v>0</v>
      </c>
      <c r="N1134">
        <v>0.6</v>
      </c>
      <c r="O1134">
        <v>0.8</v>
      </c>
      <c r="P1134">
        <v>1.05</v>
      </c>
      <c r="Q1134" t="s">
        <v>46</v>
      </c>
      <c r="R1134">
        <v>5</v>
      </c>
      <c r="S1134">
        <v>9</v>
      </c>
      <c r="T1134" t="s">
        <v>47</v>
      </c>
      <c r="U1134" t="s">
        <v>34</v>
      </c>
      <c r="V1134" t="s">
        <v>73</v>
      </c>
      <c r="W1134">
        <v>2019</v>
      </c>
      <c r="X1134" t="s">
        <v>37</v>
      </c>
      <c r="Y1134" t="s">
        <v>38</v>
      </c>
      <c r="Z1134">
        <v>26</v>
      </c>
      <c r="AA1134">
        <v>0</v>
      </c>
      <c r="AB1134">
        <v>2</v>
      </c>
      <c r="AC1134">
        <v>0</v>
      </c>
      <c r="AD1134">
        <v>5.6666660000000001E-2</v>
      </c>
      <c r="AE1134">
        <v>0</v>
      </c>
      <c r="AF1134" s="10">
        <f>VLOOKUP(AS1134,[1]Hoja3!$B$2:$AO$841,17,FALSE)</f>
        <v>2</v>
      </c>
      <c r="AG1134" s="10">
        <f>VLOOKUP(AS1134,[1]Hoja3!$B$2:$AO$841,23,FALSE)</f>
        <v>0</v>
      </c>
      <c r="AH1134" s="10">
        <f>VLOOKUP(AS1134,[1]Hoja3!$B$2:$AO$841,28,FALSE)</f>
        <v>0.126</v>
      </c>
      <c r="AI1134" s="10" t="str">
        <f>VLOOKUP(AS1134,[1]Hoja3!$B$2:$AO$841,19,FALSE)</f>
        <v>A4 Mono MFPs</v>
      </c>
      <c r="AJ1134" s="10">
        <f>VLOOKUP(AS1134,[1]Hoja3!$B$2:$AO$841,15,FALSE)</f>
        <v>0</v>
      </c>
      <c r="AK1134">
        <f>IF(AE1134=AY1134,1,0)</f>
        <v>1</v>
      </c>
      <c r="AL1134">
        <f>IF(AB1134=AF1134,1,0)</f>
        <v>1</v>
      </c>
      <c r="AM1134">
        <f>IF(AC1134=AG1134,1,0)</f>
        <v>1</v>
      </c>
      <c r="AN1134">
        <f>IF(AD1134=AH1134,1,0)</f>
        <v>0</v>
      </c>
      <c r="AO1134">
        <f>IF(H1134=AI1134,1,0)</f>
        <v>1</v>
      </c>
      <c r="AP1134">
        <f>IF(AJ1134=AA1134,1,0)</f>
        <v>1</v>
      </c>
      <c r="AQ1134" s="8">
        <f>COUNTIF($A$2:$A$1228,A1134)</f>
        <v>2</v>
      </c>
      <c r="AR1134">
        <f>VLOOKUP(A1134,[1]Hoja3!$C$2:$AO$841,39,FALSE)</f>
        <v>2</v>
      </c>
      <c r="AS1134" t="str">
        <f>A1134 &amp; COUNTIF(A$2:A1134,A1134)</f>
        <v>09HB9158662</v>
      </c>
      <c r="AT1134" s="10">
        <f>VLOOKUP(AS1134,[1]Hoja3!$B$2:$AO$841,38,FALSE)</f>
        <v>0</v>
      </c>
      <c r="AU1134" s="9">
        <f>IF(AR1134&gt;AQ1134,1,0)</f>
        <v>0</v>
      </c>
      <c r="AV1134">
        <f>IF(P1134="NA",2,IF(OR(F1134="INSTALACION NUEVA",F1134="Mantenimiento preventivo"),3,IF(AND(AB1134&lt;AF1134,AK1134&lt;&gt;1),4,IF(AT1134&gt;AE1134,1,0))))</f>
        <v>0</v>
      </c>
    </row>
    <row r="1135" spans="1:48" x14ac:dyDescent="0.25">
      <c r="A1135" t="s">
        <v>627</v>
      </c>
      <c r="B1135">
        <v>2019</v>
      </c>
      <c r="C1135" t="s">
        <v>37</v>
      </c>
      <c r="D1135" t="s">
        <v>38</v>
      </c>
      <c r="E1135">
        <v>26</v>
      </c>
      <c r="F1135" t="s">
        <v>40</v>
      </c>
      <c r="G1135">
        <v>0.76666670000000003</v>
      </c>
      <c r="H1135" t="s">
        <v>34</v>
      </c>
      <c r="I1135">
        <v>468</v>
      </c>
      <c r="J1135">
        <v>715</v>
      </c>
      <c r="K1135">
        <v>0</v>
      </c>
      <c r="L1135">
        <v>0</v>
      </c>
      <c r="M1135">
        <v>0</v>
      </c>
      <c r="N1135">
        <v>0.6</v>
      </c>
      <c r="O1135">
        <v>0.8</v>
      </c>
      <c r="P1135">
        <v>1.05</v>
      </c>
      <c r="Q1135" t="s">
        <v>46</v>
      </c>
      <c r="R1135">
        <v>5</v>
      </c>
      <c r="S1135">
        <v>9</v>
      </c>
      <c r="T1135" t="s">
        <v>47</v>
      </c>
      <c r="U1135" t="s">
        <v>34</v>
      </c>
      <c r="V1135" t="s">
        <v>42</v>
      </c>
      <c r="W1135">
        <v>2019</v>
      </c>
      <c r="X1135" t="s">
        <v>37</v>
      </c>
      <c r="Y1135" t="s">
        <v>38</v>
      </c>
      <c r="Z1135">
        <v>26</v>
      </c>
      <c r="AA1135">
        <v>0</v>
      </c>
      <c r="AB1135">
        <v>84</v>
      </c>
      <c r="AC1135">
        <v>1.05</v>
      </c>
      <c r="AD1135">
        <v>0.15333334000000001</v>
      </c>
      <c r="AE1135">
        <v>750.75</v>
      </c>
      <c r="AF1135" s="10">
        <f>VLOOKUP(AS1135,[1]Hoja3!$B$2:$AO$841,17,FALSE)</f>
        <v>84</v>
      </c>
      <c r="AG1135" s="10">
        <f>VLOOKUP(AS1135,[1]Hoja3!$B$2:$AO$841,23,FALSE)</f>
        <v>1.05</v>
      </c>
      <c r="AH1135" s="10">
        <f>VLOOKUP(AS1135,[1]Hoja3!$B$2:$AO$841,28,FALSE)</f>
        <v>1.7999999999999999E-2</v>
      </c>
      <c r="AI1135" s="10" t="str">
        <f>VLOOKUP(AS1135,[1]Hoja3!$B$2:$AO$841,19,FALSE)</f>
        <v>A4 Mono MFPs</v>
      </c>
      <c r="AJ1135" s="10">
        <f>VLOOKUP(AS1135,[1]Hoja3!$B$2:$AO$841,15,FALSE)</f>
        <v>0</v>
      </c>
      <c r="AK1135">
        <f>IF(AE1135=AY1135,1,0)</f>
        <v>0</v>
      </c>
      <c r="AL1135">
        <f>IF(AB1135=AF1135,1,0)</f>
        <v>1</v>
      </c>
      <c r="AM1135">
        <f>IF(AC1135=AG1135,1,0)</f>
        <v>1</v>
      </c>
      <c r="AN1135">
        <f>IF(AD1135=AH1135,1,0)</f>
        <v>0</v>
      </c>
      <c r="AO1135">
        <f>IF(H1135=AI1135,1,0)</f>
        <v>1</v>
      </c>
      <c r="AP1135">
        <f>IF(AJ1135=AA1135,1,0)</f>
        <v>1</v>
      </c>
      <c r="AQ1135" s="8">
        <f>COUNTIF($A$2:$A$1228,A1135)</f>
        <v>1</v>
      </c>
      <c r="AR1135">
        <f>VLOOKUP(A1135,[1]Hoja3!$C$2:$AO$841,39,FALSE)</f>
        <v>1</v>
      </c>
      <c r="AS1135" t="str">
        <f>A1135 &amp; COUNTIF(A$2:A1135,A1135)</f>
        <v>09HB3216231</v>
      </c>
      <c r="AT1135" s="10">
        <f>VLOOKUP(AS1135,[1]Hoja3!$B$2:$AO$841,38,FALSE)</f>
        <v>750.75000000000011</v>
      </c>
      <c r="AU1135" s="9">
        <f>IF(AR1135&gt;AQ1135,1,0)</f>
        <v>0</v>
      </c>
      <c r="AV1135">
        <f>IF(P1135="NA",2,IF(OR(F1135="INSTALACION NUEVA",F1135="Mantenimiento preventivo"),3,IF(AND(AB1135&lt;AF1135,AK1135&lt;&gt;1),4,IF(AT1135&gt;AE1135,1,0))))</f>
        <v>0</v>
      </c>
    </row>
    <row r="1136" spans="1:48" x14ac:dyDescent="0.25">
      <c r="A1136" t="s">
        <v>483</v>
      </c>
      <c r="B1136">
        <v>2019</v>
      </c>
      <c r="C1136" t="s">
        <v>37</v>
      </c>
      <c r="D1136" t="s">
        <v>38</v>
      </c>
      <c r="E1136">
        <v>26</v>
      </c>
      <c r="F1136" t="s">
        <v>40</v>
      </c>
      <c r="G1136">
        <v>0.1833333</v>
      </c>
      <c r="H1136" t="s">
        <v>45</v>
      </c>
      <c r="I1136">
        <v>803</v>
      </c>
      <c r="J1136">
        <v>1573</v>
      </c>
      <c r="K1136">
        <v>0.2</v>
      </c>
      <c r="L1136">
        <v>0.6</v>
      </c>
      <c r="M1136">
        <v>0.8</v>
      </c>
      <c r="N1136">
        <v>1.05</v>
      </c>
      <c r="O1136">
        <v>1.1000000000000001</v>
      </c>
      <c r="P1136">
        <v>1.1499999999999999</v>
      </c>
      <c r="Q1136" t="s">
        <v>46</v>
      </c>
      <c r="R1136">
        <v>4</v>
      </c>
      <c r="S1136">
        <v>6</v>
      </c>
      <c r="T1136" t="s">
        <v>47</v>
      </c>
      <c r="U1136" t="s">
        <v>48</v>
      </c>
      <c r="V1136" t="s">
        <v>130</v>
      </c>
      <c r="W1136">
        <v>2019</v>
      </c>
      <c r="X1136" t="s">
        <v>37</v>
      </c>
      <c r="Y1136" t="s">
        <v>38</v>
      </c>
      <c r="Z1136">
        <v>26</v>
      </c>
      <c r="AA1136">
        <v>0</v>
      </c>
      <c r="AB1136">
        <v>3</v>
      </c>
      <c r="AC1136">
        <v>0.6</v>
      </c>
      <c r="AD1136">
        <v>4.5833325000000001E-2</v>
      </c>
      <c r="AE1136">
        <v>943.8</v>
      </c>
      <c r="AF1136" s="10">
        <f>VLOOKUP(AS1136,[1]Hoja3!$B$2:$AO$841,17,FALSE)</f>
        <v>11</v>
      </c>
      <c r="AG1136" s="10">
        <f>VLOOKUP(AS1136,[1]Hoja3!$B$2:$AO$841,23,FALSE)</f>
        <v>0.8</v>
      </c>
      <c r="AH1136" s="10">
        <f>VLOOKUP(AS1136,[1]Hoja3!$B$2:$AO$841,28,FALSE)</f>
        <v>0.22750000000000001</v>
      </c>
      <c r="AI1136" s="10" t="str">
        <f>VLOOKUP(AS1136,[1]Hoja3!$B$2:$AO$841,19,FALSE)</f>
        <v>Light Production Digital Business</v>
      </c>
      <c r="AJ1136" s="10">
        <f>VLOOKUP(AS1136,[1]Hoja3!$B$2:$AO$841,15,FALSE)</f>
        <v>0</v>
      </c>
      <c r="AK1136">
        <f>IF(AE1136=AY1136,1,0)</f>
        <v>0</v>
      </c>
      <c r="AL1136">
        <f>IF(AB1136=AF1136,1,0)</f>
        <v>0</v>
      </c>
      <c r="AM1136">
        <f>IF(AC1136=AG1136,1,0)</f>
        <v>0</v>
      </c>
      <c r="AN1136">
        <f>IF(AD1136=AH1136,1,0)</f>
        <v>0</v>
      </c>
      <c r="AO1136">
        <f>IF(H1136=AI1136,1,0)</f>
        <v>1</v>
      </c>
      <c r="AP1136">
        <f>IF(AJ1136=AA1136,1,0)</f>
        <v>1</v>
      </c>
      <c r="AQ1136" s="8">
        <f>COUNTIF($A$2:$A$1228,A1136)</f>
        <v>2</v>
      </c>
      <c r="AR1136">
        <f>VLOOKUP(A1136,[1]Hoja3!$C$2:$AO$841,39,FALSE)</f>
        <v>2</v>
      </c>
      <c r="AS1136" t="str">
        <f>A1136 &amp; COUNTIF(A$2:A1136,A1136)</f>
        <v>0BG29514982</v>
      </c>
      <c r="AT1136" s="10">
        <f>VLOOKUP(AS1136,[1]Hoja3!$B$2:$AO$841,38,FALSE)</f>
        <v>1258.4000000000003</v>
      </c>
      <c r="AU1136" s="9">
        <f>IF(AR1136&gt;AQ1136,1,0)</f>
        <v>0</v>
      </c>
      <c r="AV1136">
        <f>IF(P1136="NA",2,IF(OR(F1136="INSTALACION NUEVA",F1136="Mantenimiento preventivo"),3,IF(AND(AB1136&lt;AF1136,AK1136&lt;&gt;1),4,IF(AT1136&gt;AE1136,1,0))))</f>
        <v>4</v>
      </c>
    </row>
    <row r="1137" spans="1:48" x14ac:dyDescent="0.25">
      <c r="A1137" t="s">
        <v>219</v>
      </c>
      <c r="B1137">
        <v>2019</v>
      </c>
      <c r="C1137" t="s">
        <v>37</v>
      </c>
      <c r="D1137" t="s">
        <v>38</v>
      </c>
      <c r="E1137">
        <v>26</v>
      </c>
      <c r="F1137" t="s">
        <v>44</v>
      </c>
      <c r="G1137">
        <v>0</v>
      </c>
      <c r="H1137" t="s">
        <v>71</v>
      </c>
      <c r="I1137">
        <v>468</v>
      </c>
      <c r="J1137">
        <v>715</v>
      </c>
      <c r="K1137">
        <v>0</v>
      </c>
      <c r="L1137">
        <v>0</v>
      </c>
      <c r="M1137">
        <v>0</v>
      </c>
      <c r="N1137">
        <v>0.6</v>
      </c>
      <c r="O1137">
        <v>0.8</v>
      </c>
      <c r="P1137">
        <v>1.05</v>
      </c>
      <c r="Q1137" t="s">
        <v>46</v>
      </c>
      <c r="R1137">
        <v>5</v>
      </c>
      <c r="S1137">
        <v>9</v>
      </c>
      <c r="T1137" t="s">
        <v>47</v>
      </c>
      <c r="U1137" t="s">
        <v>58</v>
      </c>
      <c r="V1137" t="s">
        <v>55</v>
      </c>
      <c r="W1137">
        <v>2019</v>
      </c>
      <c r="X1137" t="s">
        <v>37</v>
      </c>
      <c r="Y1137" t="s">
        <v>38</v>
      </c>
      <c r="Z1137">
        <v>26</v>
      </c>
      <c r="AA1137">
        <v>0</v>
      </c>
      <c r="AB1137">
        <v>21</v>
      </c>
      <c r="AC1137">
        <v>0</v>
      </c>
      <c r="AD1137">
        <v>0</v>
      </c>
      <c r="AE1137">
        <v>715</v>
      </c>
      <c r="AF1137" s="10" t="e">
        <f>VLOOKUP(AS1137,[1]Hoja3!$B$2:$AO$841,17,FALSE)</f>
        <v>#N/A</v>
      </c>
      <c r="AG1137" s="10" t="e">
        <f>VLOOKUP(AS1137,[1]Hoja3!$B$2:$AO$841,23,FALSE)</f>
        <v>#N/A</v>
      </c>
      <c r="AH1137" s="10" t="e">
        <f>VLOOKUP(AS1137,[1]Hoja3!$B$2:$AO$841,28,FALSE)</f>
        <v>#N/A</v>
      </c>
      <c r="AI1137" s="10" t="e">
        <f>VLOOKUP(AS1137,[1]Hoja3!$B$2:$AO$841,19,FALSE)</f>
        <v>#N/A</v>
      </c>
      <c r="AJ1137" s="10"/>
      <c r="AK1137">
        <f>IF(AE1137=AY1137,1,0)</f>
        <v>0</v>
      </c>
      <c r="AL1137" t="e">
        <f>IF(AB1137=AF1137,1,0)</f>
        <v>#N/A</v>
      </c>
      <c r="AM1137" t="e">
        <f>IF(AC1137=AG1137,1,0)</f>
        <v>#N/A</v>
      </c>
      <c r="AN1137" t="e">
        <f>IF(AD1137=AH1137,1,0)</f>
        <v>#N/A</v>
      </c>
      <c r="AO1137" t="e">
        <f>IF(H1137=AI1137,1,0)</f>
        <v>#N/A</v>
      </c>
      <c r="AQ1137" s="8">
        <f>COUNTIF($A$2:$A$1228,A1137)</f>
        <v>2</v>
      </c>
      <c r="AR1137">
        <f>VLOOKUP(A1137,[1]Hoja3!$C$2:$AO$841,39,FALSE)</f>
        <v>1</v>
      </c>
      <c r="AS1137" t="str">
        <f>A1137 &amp; COUNTIF(A$2:A1137,A1137)</f>
        <v>0KPA0186362</v>
      </c>
      <c r="AT1137" s="10" t="e">
        <f>VLOOKUP(AS1137,[1]Hoja3!$B$2:$AO$841,38,FALSE)</f>
        <v>#N/A</v>
      </c>
      <c r="AU1137" s="9">
        <f>IF(AR1137&gt;AQ1137,1,0)</f>
        <v>0</v>
      </c>
    </row>
    <row r="1138" spans="1:48" x14ac:dyDescent="0.25">
      <c r="A1138" t="s">
        <v>88</v>
      </c>
      <c r="B1138">
        <v>2019</v>
      </c>
      <c r="C1138" t="s">
        <v>37</v>
      </c>
      <c r="D1138" t="s">
        <v>38</v>
      </c>
      <c r="E1138">
        <v>26</v>
      </c>
      <c r="F1138" t="s">
        <v>40</v>
      </c>
      <c r="G1138">
        <v>2.2000000000000002</v>
      </c>
      <c r="H1138" t="s">
        <v>58</v>
      </c>
      <c r="I1138">
        <v>655</v>
      </c>
      <c r="J1138">
        <v>1365</v>
      </c>
      <c r="K1138">
        <v>0</v>
      </c>
      <c r="L1138">
        <v>0</v>
      </c>
      <c r="M1138">
        <v>0.6</v>
      </c>
      <c r="N1138">
        <v>0.8</v>
      </c>
      <c r="O1138">
        <v>1.05</v>
      </c>
      <c r="P1138">
        <v>1.1000000000000001</v>
      </c>
      <c r="Q1138" t="s">
        <v>46</v>
      </c>
      <c r="R1138">
        <v>5</v>
      </c>
      <c r="S1138">
        <v>9</v>
      </c>
      <c r="T1138" t="s">
        <v>47</v>
      </c>
      <c r="U1138" t="s">
        <v>58</v>
      </c>
      <c r="V1138" t="s">
        <v>50</v>
      </c>
      <c r="W1138">
        <v>2019</v>
      </c>
      <c r="X1138" t="s">
        <v>37</v>
      </c>
      <c r="Y1138" t="s">
        <v>38</v>
      </c>
      <c r="Z1138">
        <v>30</v>
      </c>
      <c r="AA1138">
        <v>0</v>
      </c>
      <c r="AB1138">
        <v>9</v>
      </c>
      <c r="AC1138">
        <v>0.6</v>
      </c>
      <c r="AD1138">
        <v>0.44</v>
      </c>
      <c r="AE1138">
        <v>819</v>
      </c>
      <c r="AF1138" s="10" t="e">
        <f>VLOOKUP(AS1138,[1]Hoja3!$B$2:$AO$841,17,FALSE)</f>
        <v>#N/A</v>
      </c>
      <c r="AG1138" s="10" t="e">
        <f>VLOOKUP(AS1138,[1]Hoja3!$B$2:$AO$841,23,FALSE)</f>
        <v>#N/A</v>
      </c>
      <c r="AH1138" s="10" t="e">
        <f>VLOOKUP(AS1138,[1]Hoja3!$B$2:$AO$841,28,FALSE)</f>
        <v>#N/A</v>
      </c>
      <c r="AI1138" s="10" t="e">
        <f>VLOOKUP(AS1138,[1]Hoja3!$B$2:$AO$841,19,FALSE)</f>
        <v>#N/A</v>
      </c>
      <c r="AJ1138" s="10"/>
      <c r="AK1138">
        <f>IF(AE1138=AY1138,1,0)</f>
        <v>0</v>
      </c>
      <c r="AL1138" t="e">
        <f>IF(AB1138=AF1138,1,0)</f>
        <v>#N/A</v>
      </c>
      <c r="AM1138" t="e">
        <f>IF(AC1138=AG1138,1,0)</f>
        <v>#N/A</v>
      </c>
      <c r="AN1138" t="e">
        <f>IF(AD1138=AH1138,1,0)</f>
        <v>#N/A</v>
      </c>
      <c r="AO1138" t="e">
        <f>IF(H1138=AI1138,1,0)</f>
        <v>#N/A</v>
      </c>
      <c r="AQ1138" s="8">
        <f>COUNTIF($A$2:$A$1228,A1138)</f>
        <v>5</v>
      </c>
      <c r="AR1138">
        <f>VLOOKUP(A1138,[1]Hoja3!$C$2:$AO$841,39,FALSE)</f>
        <v>4</v>
      </c>
      <c r="AS1138" t="str">
        <f>A1138 &amp; COUNTIF(A$2:A1138,A1138)</f>
        <v>0EX92935155</v>
      </c>
      <c r="AT1138" s="10" t="e">
        <f>VLOOKUP(AS1138,[1]Hoja3!$B$2:$AO$841,38,FALSE)</f>
        <v>#N/A</v>
      </c>
      <c r="AU1138" s="9">
        <f>IF(AR1138&gt;AQ1138,1,0)</f>
        <v>0</v>
      </c>
    </row>
    <row r="1139" spans="1:48" x14ac:dyDescent="0.25">
      <c r="A1139" t="s">
        <v>982</v>
      </c>
      <c r="B1139">
        <v>2019</v>
      </c>
      <c r="C1139" t="s">
        <v>37</v>
      </c>
      <c r="D1139" t="s">
        <v>38</v>
      </c>
      <c r="E1139">
        <v>26</v>
      </c>
      <c r="F1139" t="s">
        <v>40</v>
      </c>
      <c r="G1139">
        <v>1.5333330000000001</v>
      </c>
      <c r="H1139" t="s">
        <v>116</v>
      </c>
      <c r="I1139">
        <v>655</v>
      </c>
      <c r="J1139">
        <v>1365</v>
      </c>
      <c r="K1139">
        <v>0</v>
      </c>
      <c r="L1139">
        <v>0</v>
      </c>
      <c r="M1139">
        <v>0.6</v>
      </c>
      <c r="N1139">
        <v>0.8</v>
      </c>
      <c r="O1139">
        <v>1.05</v>
      </c>
      <c r="P1139">
        <v>1.1000000000000001</v>
      </c>
      <c r="Q1139" t="s">
        <v>420</v>
      </c>
      <c r="R1139">
        <v>5</v>
      </c>
      <c r="S1139">
        <v>9</v>
      </c>
      <c r="T1139" t="s">
        <v>47</v>
      </c>
      <c r="U1139" t="s">
        <v>45</v>
      </c>
      <c r="V1139" t="s">
        <v>683</v>
      </c>
      <c r="W1139">
        <v>2019</v>
      </c>
      <c r="X1139" t="s">
        <v>37</v>
      </c>
      <c r="Y1139" t="s">
        <v>38</v>
      </c>
      <c r="Z1139">
        <v>26</v>
      </c>
      <c r="AA1139">
        <v>1</v>
      </c>
      <c r="AB1139">
        <v>58</v>
      </c>
      <c r="AC1139">
        <v>0</v>
      </c>
      <c r="AD1139">
        <v>0</v>
      </c>
      <c r="AE1139">
        <v>0</v>
      </c>
      <c r="AF1139" s="10">
        <f>VLOOKUP(AS1139,[1]Hoja3!$B$2:$AO$841,17,FALSE)</f>
        <v>58</v>
      </c>
      <c r="AG1139" s="10">
        <f>VLOOKUP(AS1139,[1]Hoja3!$B$2:$AO$841,23,FALSE)</f>
        <v>1.05</v>
      </c>
      <c r="AH1139" s="10">
        <f>VLOOKUP(AS1139,[1]Hoja3!$B$2:$AO$841,28,FALSE)</f>
        <v>0.34199999999999997</v>
      </c>
      <c r="AI1139" s="10" t="str">
        <f>VLOOKUP(AS1139,[1]Hoja3!$B$2:$AO$841,19,FALSE)</f>
        <v>Office Digital</v>
      </c>
      <c r="AJ1139" s="10">
        <f>VLOOKUP(AS1139,[1]Hoja3!$B$2:$AO$841,15,FALSE)</f>
        <v>1</v>
      </c>
      <c r="AK1139">
        <f>IF(AE1139=AY1139,1,0)</f>
        <v>1</v>
      </c>
      <c r="AL1139">
        <f>IF(AB1139=AF1139,1,0)</f>
        <v>1</v>
      </c>
      <c r="AM1139">
        <f>IF(AC1139=AG1139,1,0)</f>
        <v>0</v>
      </c>
      <c r="AN1139">
        <f>IF(AD1139=AH1139,1,0)</f>
        <v>0</v>
      </c>
      <c r="AO1139">
        <f>IF(H1139=AI1139,1,0)</f>
        <v>1</v>
      </c>
      <c r="AP1139">
        <f>IF(AJ1139=AA1139,1,0)</f>
        <v>1</v>
      </c>
      <c r="AQ1139" s="8">
        <f>COUNTIF($A$2:$A$1228,A1139)</f>
        <v>1</v>
      </c>
      <c r="AR1139">
        <f>VLOOKUP(A1139,[1]Hoja3!$C$2:$AO$841,39,FALSE)</f>
        <v>1</v>
      </c>
      <c r="AS1139" t="str">
        <f>A1139 &amp; COUNTIF(A$2:A1139,A1139)</f>
        <v>0Y4X8489521</v>
      </c>
      <c r="AT1139" s="10">
        <f>VLOOKUP(AS1139,[1]Hoja3!$B$2:$AO$841,38,FALSE)</f>
        <v>0</v>
      </c>
      <c r="AU1139" s="9">
        <f>IF(AR1139&gt;AQ1139,1,0)</f>
        <v>0</v>
      </c>
      <c r="AV1139">
        <f>IF(P1139="NA",2,IF(OR(F1139="INSTALACION NUEVA",F1139="Mantenimiento preventivo"),3,IF(AND(AB1139&lt;AF1139,AK1139&lt;&gt;1),4,IF(AT1139&gt;AE1139,1,0))))</f>
        <v>0</v>
      </c>
    </row>
    <row r="1140" spans="1:48" x14ac:dyDescent="0.25">
      <c r="A1140" t="s">
        <v>936</v>
      </c>
      <c r="B1140">
        <v>2019</v>
      </c>
      <c r="C1140" t="s">
        <v>37</v>
      </c>
      <c r="D1140" t="s">
        <v>38</v>
      </c>
      <c r="E1140">
        <v>26</v>
      </c>
      <c r="F1140" t="s">
        <v>44</v>
      </c>
      <c r="G1140">
        <v>0</v>
      </c>
      <c r="H1140" t="s">
        <v>116</v>
      </c>
      <c r="I1140">
        <v>655</v>
      </c>
      <c r="J1140">
        <v>1365</v>
      </c>
      <c r="K1140">
        <v>0</v>
      </c>
      <c r="L1140">
        <v>0</v>
      </c>
      <c r="M1140">
        <v>0.6</v>
      </c>
      <c r="N1140">
        <v>0.8</v>
      </c>
      <c r="O1140">
        <v>1.05</v>
      </c>
      <c r="P1140">
        <v>1.1000000000000001</v>
      </c>
      <c r="Q1140" t="s">
        <v>46</v>
      </c>
      <c r="R1140">
        <v>5</v>
      </c>
      <c r="S1140">
        <v>9</v>
      </c>
      <c r="T1140" t="s">
        <v>47</v>
      </c>
      <c r="U1140" t="s">
        <v>45</v>
      </c>
      <c r="V1140" t="s">
        <v>50</v>
      </c>
      <c r="W1140">
        <v>2019</v>
      </c>
      <c r="X1140" t="s">
        <v>37</v>
      </c>
      <c r="Y1140" t="s">
        <v>38</v>
      </c>
      <c r="Z1140">
        <v>26</v>
      </c>
      <c r="AA1140">
        <v>1</v>
      </c>
      <c r="AB1140">
        <v>4</v>
      </c>
      <c r="AC1140">
        <v>0</v>
      </c>
      <c r="AD1140">
        <v>0</v>
      </c>
      <c r="AE1140">
        <v>0</v>
      </c>
      <c r="AF1140" s="10" t="e">
        <f>VLOOKUP(AS1140,[1]Hoja3!$B$2:$AO$841,17,FALSE)</f>
        <v>#N/A</v>
      </c>
      <c r="AG1140" s="10" t="e">
        <f>VLOOKUP(AS1140,[1]Hoja3!$B$2:$AO$841,23,FALSE)</f>
        <v>#N/A</v>
      </c>
      <c r="AH1140" s="10" t="e">
        <f>VLOOKUP(AS1140,[1]Hoja3!$B$2:$AO$841,28,FALSE)</f>
        <v>#N/A</v>
      </c>
      <c r="AI1140" s="10" t="e">
        <f>VLOOKUP(AS1140,[1]Hoja3!$B$2:$AO$841,19,FALSE)</f>
        <v>#N/A</v>
      </c>
      <c r="AJ1140" s="10"/>
      <c r="AK1140">
        <f>IF(AE1140=AY1140,1,0)</f>
        <v>1</v>
      </c>
      <c r="AL1140" t="e">
        <f>IF(AB1140=AF1140,1,0)</f>
        <v>#N/A</v>
      </c>
      <c r="AM1140" t="e">
        <f>IF(AC1140=AG1140,1,0)</f>
        <v>#N/A</v>
      </c>
      <c r="AN1140" t="e">
        <f>IF(AD1140=AH1140,1,0)</f>
        <v>#N/A</v>
      </c>
      <c r="AO1140" t="e">
        <f>IF(H1140=AI1140,1,0)</f>
        <v>#N/A</v>
      </c>
      <c r="AQ1140" s="8">
        <f>COUNTIF($A$2:$A$1228,A1140)</f>
        <v>2</v>
      </c>
      <c r="AR1140" t="e">
        <f>VLOOKUP(A1140,[1]Hoja3!$C$2:$AO$841,39,FALSE)</f>
        <v>#N/A</v>
      </c>
      <c r="AS1140" t="str">
        <f>A1140 &amp; COUNTIF(A$2:A1140,A1140)</f>
        <v>0Y4X8487322</v>
      </c>
      <c r="AT1140" s="10" t="e">
        <f>VLOOKUP(AS1140,[1]Hoja3!$B$2:$AO$841,38,FALSE)</f>
        <v>#N/A</v>
      </c>
      <c r="AU1140" s="9" t="e">
        <f>IF(AR1140&gt;AQ1140,1,0)</f>
        <v>#N/A</v>
      </c>
    </row>
    <row r="1141" spans="1:48" x14ac:dyDescent="0.25">
      <c r="A1141" t="s">
        <v>983</v>
      </c>
      <c r="B1141">
        <v>2019</v>
      </c>
      <c r="C1141" t="s">
        <v>37</v>
      </c>
      <c r="D1141" t="s">
        <v>38</v>
      </c>
      <c r="E1141">
        <v>26</v>
      </c>
      <c r="F1141" t="s">
        <v>40</v>
      </c>
      <c r="G1141">
        <v>2.65</v>
      </c>
      <c r="H1141" t="s">
        <v>34</v>
      </c>
      <c r="I1141">
        <v>468</v>
      </c>
      <c r="J1141">
        <v>715</v>
      </c>
      <c r="K1141">
        <v>0</v>
      </c>
      <c r="L1141">
        <v>0</v>
      </c>
      <c r="M1141">
        <v>0</v>
      </c>
      <c r="N1141">
        <v>0.6</v>
      </c>
      <c r="O1141">
        <v>0.8</v>
      </c>
      <c r="P1141">
        <v>1.05</v>
      </c>
      <c r="Q1141" t="s">
        <v>420</v>
      </c>
      <c r="R1141">
        <v>5</v>
      </c>
      <c r="S1141">
        <v>9</v>
      </c>
      <c r="T1141" t="s">
        <v>47</v>
      </c>
      <c r="U1141" t="s">
        <v>34</v>
      </c>
      <c r="V1141" t="s">
        <v>683</v>
      </c>
      <c r="W1141">
        <v>2019</v>
      </c>
      <c r="X1141" t="s">
        <v>37</v>
      </c>
      <c r="Y1141" t="s">
        <v>38</v>
      </c>
      <c r="Z1141">
        <v>26</v>
      </c>
      <c r="AA1141">
        <v>1</v>
      </c>
      <c r="AB1141">
        <v>71</v>
      </c>
      <c r="AC1141">
        <v>0</v>
      </c>
      <c r="AD1141">
        <v>0</v>
      </c>
      <c r="AE1141">
        <v>0</v>
      </c>
      <c r="AF1141" s="10">
        <f>VLOOKUP(AS1141,[1]Hoja3!$B$2:$AO$841,17,FALSE)</f>
        <v>72</v>
      </c>
      <c r="AG1141" s="10">
        <f>VLOOKUP(AS1141,[1]Hoja3!$B$2:$AO$841,23,FALSE)</f>
        <v>1.05</v>
      </c>
      <c r="AH1141" s="10">
        <f>VLOOKUP(AS1141,[1]Hoja3!$B$2:$AO$841,28,FALSE)</f>
        <v>0.57199999999999995</v>
      </c>
      <c r="AI1141" s="10" t="str">
        <f>VLOOKUP(AS1141,[1]Hoja3!$B$2:$AO$841,19,FALSE)</f>
        <v>A4 Mono MFPs</v>
      </c>
      <c r="AJ1141" s="10">
        <f>VLOOKUP(AS1141,[1]Hoja3!$B$2:$AO$841,15,FALSE)</f>
        <v>1</v>
      </c>
      <c r="AK1141">
        <f>IF(AE1141=AY1141,1,0)</f>
        <v>1</v>
      </c>
      <c r="AL1141">
        <f>IF(AB1141=AF1141,1,0)</f>
        <v>0</v>
      </c>
      <c r="AM1141">
        <f>IF(AC1141=AG1141,1,0)</f>
        <v>0</v>
      </c>
      <c r="AN1141">
        <f>IF(AD1141=AH1141,1,0)</f>
        <v>0</v>
      </c>
      <c r="AO1141">
        <f>IF(H1141=AI1141,1,0)</f>
        <v>1</v>
      </c>
      <c r="AP1141">
        <f>IF(AJ1141=AA1141,1,0)</f>
        <v>1</v>
      </c>
      <c r="AQ1141" s="8">
        <f>COUNTIF($A$2:$A$1228,A1141)</f>
        <v>1</v>
      </c>
      <c r="AR1141">
        <f>VLOOKUP(A1141,[1]Hoja3!$C$2:$AO$841,39,FALSE)</f>
        <v>1</v>
      </c>
      <c r="AS1141" t="str">
        <f>A1141 &amp; COUNTIF(A$2:A1141,A1141)</f>
        <v>09HB3318571</v>
      </c>
      <c r="AT1141" s="10">
        <f>VLOOKUP(AS1141,[1]Hoja3!$B$2:$AO$841,38,FALSE)</f>
        <v>0</v>
      </c>
      <c r="AU1141" s="9">
        <f>IF(AR1141&gt;AQ1141,1,0)</f>
        <v>0</v>
      </c>
      <c r="AV1141">
        <f>IF(P1141="NA",2,IF(OR(F1141="INSTALACION NUEVA",F1141="Mantenimiento preventivo"),3,IF(AND(AB1141&lt;AF1141,AK1141&lt;&gt;1),4,IF(AT1141&gt;AE1141,1,0))))</f>
        <v>0</v>
      </c>
    </row>
    <row r="1142" spans="1:48" x14ac:dyDescent="0.25">
      <c r="A1142" t="s">
        <v>633</v>
      </c>
      <c r="B1142">
        <v>2019</v>
      </c>
      <c r="C1142" t="s">
        <v>37</v>
      </c>
      <c r="D1142" t="s">
        <v>38</v>
      </c>
      <c r="E1142">
        <v>26</v>
      </c>
      <c r="F1142" t="s">
        <v>40</v>
      </c>
      <c r="G1142">
        <v>2.8833329999999999</v>
      </c>
      <c r="H1142" t="s">
        <v>54</v>
      </c>
      <c r="I1142">
        <v>803</v>
      </c>
      <c r="J1142">
        <v>1573</v>
      </c>
      <c r="K1142">
        <v>0.2</v>
      </c>
      <c r="L1142">
        <v>0.6</v>
      </c>
      <c r="M1142">
        <v>0.8</v>
      </c>
      <c r="N1142">
        <v>1.05</v>
      </c>
      <c r="O1142">
        <v>1.1000000000000001</v>
      </c>
      <c r="P1142">
        <v>1.1499999999999999</v>
      </c>
      <c r="Q1142" t="s">
        <v>46</v>
      </c>
      <c r="R1142">
        <v>4</v>
      </c>
      <c r="S1142">
        <v>6</v>
      </c>
      <c r="T1142" t="s">
        <v>47</v>
      </c>
      <c r="U1142" t="s">
        <v>54</v>
      </c>
      <c r="V1142" t="s">
        <v>50</v>
      </c>
      <c r="W1142">
        <v>2019</v>
      </c>
      <c r="X1142" t="s">
        <v>37</v>
      </c>
      <c r="Y1142" t="s">
        <v>38</v>
      </c>
      <c r="Z1142">
        <v>26</v>
      </c>
      <c r="AA1142">
        <v>0</v>
      </c>
      <c r="AB1142">
        <v>44</v>
      </c>
      <c r="AC1142">
        <v>1.1000000000000001</v>
      </c>
      <c r="AD1142">
        <v>0.72083324999999998</v>
      </c>
      <c r="AE1142">
        <v>1730.3</v>
      </c>
      <c r="AF1142" s="10">
        <f>VLOOKUP(AS1142,[1]Hoja3!$B$2:$AO$841,17,FALSE)</f>
        <v>44</v>
      </c>
      <c r="AG1142" s="10">
        <f>VLOOKUP(AS1142,[1]Hoja3!$B$2:$AO$841,23,FALSE)</f>
        <v>1.1000000000000001</v>
      </c>
      <c r="AH1142" s="10">
        <f>VLOOKUP(AS1142,[1]Hoja3!$B$2:$AO$841,28,FALSE)</f>
        <v>0.58750000000000002</v>
      </c>
      <c r="AI1142" s="10" t="str">
        <f>VLOOKUP(AS1142,[1]Hoja3!$B$2:$AO$841,19,FALSE)</f>
        <v>Entry Production Color Low/Mid</v>
      </c>
      <c r="AJ1142" s="10">
        <f>VLOOKUP(AS1142,[1]Hoja3!$B$2:$AO$841,15,FALSE)</f>
        <v>0</v>
      </c>
      <c r="AK1142">
        <f>IF(AE1142=AY1142,1,0)</f>
        <v>0</v>
      </c>
      <c r="AL1142">
        <f>IF(AB1142=AF1142,1,0)</f>
        <v>1</v>
      </c>
      <c r="AM1142">
        <f>IF(AC1142=AG1142,1,0)</f>
        <v>1</v>
      </c>
      <c r="AN1142">
        <f>IF(AD1142=AH1142,1,0)</f>
        <v>0</v>
      </c>
      <c r="AO1142">
        <f>IF(H1142=AI1142,1,0)</f>
        <v>1</v>
      </c>
      <c r="AP1142">
        <f>IF(AJ1142=AA1142,1,0)</f>
        <v>1</v>
      </c>
      <c r="AQ1142" s="8">
        <f>COUNTIF($A$2:$A$1228,A1142)</f>
        <v>1</v>
      </c>
      <c r="AR1142">
        <f>VLOOKUP(A1142,[1]Hoja3!$C$2:$AO$841,39,FALSE)</f>
        <v>1</v>
      </c>
      <c r="AS1142" t="str">
        <f>A1142 &amp; COUNTIF(A$2:A1142,A1142)</f>
        <v>0E2B6658841</v>
      </c>
      <c r="AT1142" s="10">
        <f>VLOOKUP(AS1142,[1]Hoja3!$B$2:$AO$841,38,FALSE)</f>
        <v>1730.3000000000004</v>
      </c>
      <c r="AU1142" s="9">
        <f>IF(AR1142&gt;AQ1142,1,0)</f>
        <v>0</v>
      </c>
      <c r="AV1142">
        <f>IF(P1142="NA",2,IF(OR(F1142="INSTALACION NUEVA",F1142="Mantenimiento preventivo"),3,IF(AND(AB1142&lt;AF1142,AK1142&lt;&gt;1),4,IF(AT1142&gt;AE1142,1,0))))</f>
        <v>0</v>
      </c>
    </row>
    <row r="1143" spans="1:48" x14ac:dyDescent="0.25">
      <c r="A1143" t="s">
        <v>563</v>
      </c>
      <c r="B1143">
        <v>2019</v>
      </c>
      <c r="C1143" t="s">
        <v>37</v>
      </c>
      <c r="D1143" t="s">
        <v>38</v>
      </c>
      <c r="E1143">
        <v>26</v>
      </c>
      <c r="F1143" t="s">
        <v>40</v>
      </c>
      <c r="G1143">
        <v>1.066667</v>
      </c>
      <c r="H1143" t="s">
        <v>34</v>
      </c>
      <c r="I1143">
        <v>468</v>
      </c>
      <c r="J1143">
        <v>715</v>
      </c>
      <c r="K1143">
        <v>0</v>
      </c>
      <c r="L1143">
        <v>0</v>
      </c>
      <c r="M1143">
        <v>0</v>
      </c>
      <c r="N1143">
        <v>0.6</v>
      </c>
      <c r="O1143">
        <v>0.8</v>
      </c>
      <c r="P1143">
        <v>1.05</v>
      </c>
      <c r="Q1143" t="s">
        <v>46</v>
      </c>
      <c r="R1143">
        <v>5</v>
      </c>
      <c r="S1143">
        <v>9</v>
      </c>
      <c r="T1143" t="s">
        <v>47</v>
      </c>
      <c r="U1143" t="s">
        <v>34</v>
      </c>
      <c r="V1143" t="s">
        <v>42</v>
      </c>
      <c r="W1143">
        <v>2019</v>
      </c>
      <c r="X1143" t="s">
        <v>37</v>
      </c>
      <c r="Y1143" t="s">
        <v>38</v>
      </c>
      <c r="Z1143">
        <v>26</v>
      </c>
      <c r="AA1143">
        <v>0</v>
      </c>
      <c r="AB1143">
        <v>3</v>
      </c>
      <c r="AC1143">
        <v>0</v>
      </c>
      <c r="AD1143">
        <v>0.21333340000000001</v>
      </c>
      <c r="AE1143">
        <v>0</v>
      </c>
      <c r="AF1143" s="10">
        <f>VLOOKUP(AS1143,[1]Hoja3!$B$2:$AO$841,17,FALSE)</f>
        <v>3</v>
      </c>
      <c r="AG1143" s="10">
        <f>VLOOKUP(AS1143,[1]Hoja3!$B$2:$AO$841,23,FALSE)</f>
        <v>0</v>
      </c>
      <c r="AH1143" s="10">
        <f>VLOOKUP(AS1143,[1]Hoja3!$B$2:$AO$841,28,FALSE)</f>
        <v>4.1999999999999996E-2</v>
      </c>
      <c r="AI1143" s="10" t="str">
        <f>VLOOKUP(AS1143,[1]Hoja3!$B$2:$AO$841,19,FALSE)</f>
        <v>A4 Mono MFPs</v>
      </c>
      <c r="AJ1143" s="10">
        <f>VLOOKUP(AS1143,[1]Hoja3!$B$2:$AO$841,15,FALSE)</f>
        <v>0</v>
      </c>
      <c r="AK1143">
        <f>IF(AE1143=AY1143,1,0)</f>
        <v>1</v>
      </c>
      <c r="AL1143">
        <f>IF(AB1143=AF1143,1,0)</f>
        <v>1</v>
      </c>
      <c r="AM1143">
        <f>IF(AC1143=AG1143,1,0)</f>
        <v>1</v>
      </c>
      <c r="AN1143">
        <f>IF(AD1143=AH1143,1,0)</f>
        <v>0</v>
      </c>
      <c r="AO1143">
        <f>IF(H1143=AI1143,1,0)</f>
        <v>1</v>
      </c>
      <c r="AP1143">
        <f>IF(AJ1143=AA1143,1,0)</f>
        <v>1</v>
      </c>
      <c r="AQ1143" s="8">
        <f>COUNTIF($A$2:$A$1228,A1143)</f>
        <v>2</v>
      </c>
      <c r="AR1143">
        <f>VLOOKUP(A1143,[1]Hoja3!$C$2:$AO$841,39,FALSE)</f>
        <v>2</v>
      </c>
      <c r="AS1143" t="str">
        <f>A1143 &amp; COUNTIF(A$2:A1143,A1143)</f>
        <v>09HB3172092</v>
      </c>
      <c r="AT1143" s="10">
        <f>VLOOKUP(AS1143,[1]Hoja3!$B$2:$AO$841,38,FALSE)</f>
        <v>0</v>
      </c>
      <c r="AU1143" s="9">
        <f>IF(AR1143&gt;AQ1143,1,0)</f>
        <v>0</v>
      </c>
      <c r="AV1143">
        <f>IF(P1143="NA",2,IF(OR(F1143="INSTALACION NUEVA",F1143="Mantenimiento preventivo"),3,IF(AND(AB1143&lt;AF1143,AK1143&lt;&gt;1),4,IF(AT1143&gt;AE1143,1,0))))</f>
        <v>0</v>
      </c>
    </row>
    <row r="1144" spans="1:48" x14ac:dyDescent="0.25">
      <c r="A1144" t="s">
        <v>318</v>
      </c>
      <c r="B1144">
        <v>2019</v>
      </c>
      <c r="C1144" t="s">
        <v>37</v>
      </c>
      <c r="D1144" t="s">
        <v>38</v>
      </c>
      <c r="E1144">
        <v>7</v>
      </c>
      <c r="F1144" t="s">
        <v>44</v>
      </c>
      <c r="G1144">
        <v>0</v>
      </c>
      <c r="H1144" t="s">
        <v>58</v>
      </c>
      <c r="I1144">
        <v>655</v>
      </c>
      <c r="J1144">
        <v>1365</v>
      </c>
      <c r="K1144">
        <v>0</v>
      </c>
      <c r="L1144">
        <v>0</v>
      </c>
      <c r="M1144">
        <v>0.6</v>
      </c>
      <c r="N1144">
        <v>0.8</v>
      </c>
      <c r="O1144">
        <v>1.05</v>
      </c>
      <c r="P1144">
        <v>1.1000000000000001</v>
      </c>
      <c r="Q1144" t="s">
        <v>46</v>
      </c>
      <c r="R1144">
        <v>5</v>
      </c>
      <c r="S1144">
        <v>9</v>
      </c>
      <c r="T1144" t="s">
        <v>85</v>
      </c>
      <c r="U1144" t="s">
        <v>58</v>
      </c>
      <c r="V1144" t="s">
        <v>61</v>
      </c>
      <c r="W1144">
        <v>2019</v>
      </c>
      <c r="X1144" t="s">
        <v>37</v>
      </c>
      <c r="Y1144" t="s">
        <v>38</v>
      </c>
      <c r="Z1144">
        <v>8</v>
      </c>
      <c r="AA1144">
        <v>0</v>
      </c>
      <c r="AB1144">
        <v>12</v>
      </c>
      <c r="AC1144">
        <v>0</v>
      </c>
      <c r="AD1144">
        <v>0</v>
      </c>
      <c r="AE1144">
        <v>1365</v>
      </c>
      <c r="AF1144" s="10" t="e">
        <f>VLOOKUP(AS1144,[1]Hoja3!$B$2:$AO$841,17,FALSE)</f>
        <v>#N/A</v>
      </c>
      <c r="AG1144" s="10" t="e">
        <f>VLOOKUP(AS1144,[1]Hoja3!$B$2:$AO$841,23,FALSE)</f>
        <v>#N/A</v>
      </c>
      <c r="AH1144" s="10" t="e">
        <f>VLOOKUP(AS1144,[1]Hoja3!$B$2:$AO$841,28,FALSE)</f>
        <v>#N/A</v>
      </c>
      <c r="AI1144" s="10" t="e">
        <f>VLOOKUP(AS1144,[1]Hoja3!$B$2:$AO$841,19,FALSE)</f>
        <v>#N/A</v>
      </c>
      <c r="AJ1144" s="10" t="e">
        <f>VLOOKUP(AS1144,[1]Hoja3!$B$2:$AO$841,15,FALSE)</f>
        <v>#N/A</v>
      </c>
      <c r="AK1144">
        <f>IF(AE1144=AY1144,1,0)</f>
        <v>0</v>
      </c>
      <c r="AL1144" t="e">
        <f>IF(AB1144=AF1144,1,0)</f>
        <v>#N/A</v>
      </c>
      <c r="AM1144" t="e">
        <f>IF(AC1144=AG1144,1,0)</f>
        <v>#N/A</v>
      </c>
      <c r="AN1144" t="e">
        <f>IF(AD1144=AH1144,1,0)</f>
        <v>#N/A</v>
      </c>
      <c r="AO1144" t="e">
        <f>IF(H1144=AI1144,1,0)</f>
        <v>#N/A</v>
      </c>
      <c r="AP1144" t="e">
        <f>IF(AJ1144=AA1144,1,0)</f>
        <v>#N/A</v>
      </c>
      <c r="AQ1144" s="8">
        <f>COUNTIF($A$2:$A$1228,A1144)</f>
        <v>3</v>
      </c>
      <c r="AR1144">
        <f>VLOOKUP(A1144,[1]Hoja3!$C$2:$AO$841,39,FALSE)</f>
        <v>1</v>
      </c>
      <c r="AS1144" t="str">
        <f>A1144 &amp; COUNTIF(A$2:A1144,A1144)</f>
        <v>0EX92975823</v>
      </c>
      <c r="AT1144" s="10" t="e">
        <f>VLOOKUP(AS1144,[1]Hoja3!$B$2:$AO$841,38,FALSE)</f>
        <v>#N/A</v>
      </c>
      <c r="AU1144" s="9">
        <f>IF(AR1144&gt;AQ1144,1,0)</f>
        <v>0</v>
      </c>
      <c r="AV1144">
        <f>IF(P1144="NA",2,IF(OR(F1144="INSTALACION NUEVA",F1144="Mantenimiento preventivo"),3,IF(AND(AB1144&lt;AF1144,AK1144&lt;&gt;1),4,IF(AT1144&gt;AE1144,1,0))))</f>
        <v>3</v>
      </c>
    </row>
    <row r="1145" spans="1:48" x14ac:dyDescent="0.25">
      <c r="A1145" t="s">
        <v>77</v>
      </c>
      <c r="B1145">
        <v>2019</v>
      </c>
      <c r="C1145" t="s">
        <v>37</v>
      </c>
      <c r="D1145" t="s">
        <v>38</v>
      </c>
      <c r="E1145">
        <v>26</v>
      </c>
      <c r="F1145" t="s">
        <v>40</v>
      </c>
      <c r="G1145">
        <v>1.1333329999999999</v>
      </c>
      <c r="H1145" t="s">
        <v>58</v>
      </c>
      <c r="I1145">
        <v>655</v>
      </c>
      <c r="J1145">
        <v>1365</v>
      </c>
      <c r="K1145">
        <v>0</v>
      </c>
      <c r="L1145">
        <v>0</v>
      </c>
      <c r="M1145">
        <v>0.6</v>
      </c>
      <c r="N1145">
        <v>0.8</v>
      </c>
      <c r="O1145">
        <v>1.05</v>
      </c>
      <c r="P1145">
        <v>1.1000000000000001</v>
      </c>
      <c r="Q1145" t="s">
        <v>46</v>
      </c>
      <c r="R1145">
        <v>5</v>
      </c>
      <c r="S1145">
        <v>9</v>
      </c>
      <c r="T1145" t="s">
        <v>47</v>
      </c>
      <c r="U1145" t="s">
        <v>58</v>
      </c>
      <c r="V1145" t="s">
        <v>73</v>
      </c>
      <c r="W1145">
        <v>2019</v>
      </c>
      <c r="X1145" t="s">
        <v>37</v>
      </c>
      <c r="Y1145" t="s">
        <v>38</v>
      </c>
      <c r="Z1145">
        <v>26</v>
      </c>
      <c r="AA1145">
        <v>0</v>
      </c>
      <c r="AB1145">
        <v>24</v>
      </c>
      <c r="AC1145">
        <v>0.8</v>
      </c>
      <c r="AD1145">
        <v>0.2266666</v>
      </c>
      <c r="AE1145">
        <v>1092</v>
      </c>
      <c r="AF1145" s="10">
        <f>VLOOKUP(AS1145,[1]Hoja3!$B$2:$AO$841,17,FALSE)</f>
        <v>30</v>
      </c>
      <c r="AG1145" s="10">
        <f>VLOOKUP(AS1145,[1]Hoja3!$B$2:$AO$841,23,FALSE)</f>
        <v>0.8</v>
      </c>
      <c r="AH1145" s="10">
        <f>VLOOKUP(AS1145,[1]Hoja3!$B$2:$AO$841,28,FALSE)</f>
        <v>0.13200000000000001</v>
      </c>
      <c r="AI1145" s="10" t="str">
        <f>VLOOKUP(AS1145,[1]Hoja3!$B$2:$AO$841,19,FALSE)</f>
        <v>Departmental Digital</v>
      </c>
      <c r="AJ1145" s="10">
        <f>VLOOKUP(AS1145,[1]Hoja3!$B$2:$AO$841,15,FALSE)</f>
        <v>0</v>
      </c>
      <c r="AK1145">
        <f>IF(AE1145=AY1145,1,0)</f>
        <v>0</v>
      </c>
      <c r="AL1145">
        <f>IF(AB1145=AF1145,1,0)</f>
        <v>0</v>
      </c>
      <c r="AM1145">
        <f>IF(AC1145=AG1145,1,0)</f>
        <v>1</v>
      </c>
      <c r="AN1145">
        <f>IF(AD1145=AH1145,1,0)</f>
        <v>0</v>
      </c>
      <c r="AO1145">
        <f>IF(H1145=AI1145,1,0)</f>
        <v>1</v>
      </c>
      <c r="AP1145">
        <f>IF(AJ1145=AA1145,1,0)</f>
        <v>1</v>
      </c>
      <c r="AQ1145" s="8">
        <f>COUNTIF($A$2:$A$1228,A1145)</f>
        <v>2</v>
      </c>
      <c r="AR1145">
        <f>VLOOKUP(A1145,[1]Hoja3!$C$2:$AO$841,39,FALSE)</f>
        <v>2</v>
      </c>
      <c r="AS1145" t="str">
        <f>A1145 &amp; COUNTIF(A$2:A1145,A1145)</f>
        <v>0EX92939992</v>
      </c>
      <c r="AT1145" s="10">
        <f>VLOOKUP(AS1145,[1]Hoja3!$B$2:$AO$841,38,FALSE)</f>
        <v>1092</v>
      </c>
      <c r="AU1145" s="9">
        <f>IF(AR1145&gt;AQ1145,1,0)</f>
        <v>0</v>
      </c>
      <c r="AV1145">
        <f>IF(P1145="NA",2,IF(OR(F1145="INSTALACION NUEVA",F1145="Mantenimiento preventivo"),3,IF(AND(AB1145&lt;AF1145,AK1145&lt;&gt;1),4,IF(AT1145&gt;AE1145,1,0))))</f>
        <v>4</v>
      </c>
    </row>
    <row r="1146" spans="1:48" x14ac:dyDescent="0.25">
      <c r="A1146" t="s">
        <v>630</v>
      </c>
      <c r="B1146">
        <v>2019</v>
      </c>
      <c r="C1146" t="s">
        <v>37</v>
      </c>
      <c r="D1146" t="s">
        <v>38</v>
      </c>
      <c r="E1146">
        <v>26</v>
      </c>
      <c r="F1146" t="s">
        <v>40</v>
      </c>
      <c r="G1146">
        <v>0.53333339999999996</v>
      </c>
      <c r="H1146" t="s">
        <v>45</v>
      </c>
      <c r="I1146">
        <v>803</v>
      </c>
      <c r="J1146">
        <v>1573</v>
      </c>
      <c r="K1146">
        <v>0.2</v>
      </c>
      <c r="L1146">
        <v>0.6</v>
      </c>
      <c r="M1146">
        <v>0.8</v>
      </c>
      <c r="N1146">
        <v>1.05</v>
      </c>
      <c r="O1146">
        <v>1.1000000000000001</v>
      </c>
      <c r="P1146">
        <v>1.1499999999999999</v>
      </c>
      <c r="Q1146" t="s">
        <v>46</v>
      </c>
      <c r="R1146">
        <v>4</v>
      </c>
      <c r="S1146">
        <v>6</v>
      </c>
      <c r="T1146" t="s">
        <v>47</v>
      </c>
      <c r="U1146" t="s">
        <v>48</v>
      </c>
      <c r="V1146" t="s">
        <v>73</v>
      </c>
      <c r="W1146">
        <v>2019</v>
      </c>
      <c r="X1146" t="s">
        <v>37</v>
      </c>
      <c r="Y1146" t="s">
        <v>38</v>
      </c>
      <c r="Z1146">
        <v>26</v>
      </c>
      <c r="AA1146">
        <v>0</v>
      </c>
      <c r="AB1146">
        <v>31</v>
      </c>
      <c r="AC1146">
        <v>1.1000000000000001</v>
      </c>
      <c r="AD1146">
        <v>0.13333334999999999</v>
      </c>
      <c r="AE1146">
        <v>1730.3</v>
      </c>
      <c r="AF1146" s="10">
        <f>VLOOKUP(AS1146,[1]Hoja3!$B$2:$AO$841,17,FALSE)</f>
        <v>31</v>
      </c>
      <c r="AG1146" s="10">
        <f>VLOOKUP(AS1146,[1]Hoja3!$B$2:$AO$841,23,FALSE)</f>
        <v>1.1000000000000001</v>
      </c>
      <c r="AH1146" s="10">
        <f>VLOOKUP(AS1146,[1]Hoja3!$B$2:$AO$841,28,FALSE)</f>
        <v>0.17499999999999999</v>
      </c>
      <c r="AI1146" s="10" t="str">
        <f>VLOOKUP(AS1146,[1]Hoja3!$B$2:$AO$841,19,FALSE)</f>
        <v>Light Production Digital Business</v>
      </c>
      <c r="AJ1146" s="10">
        <f>VLOOKUP(AS1146,[1]Hoja3!$B$2:$AO$841,15,FALSE)</f>
        <v>0</v>
      </c>
      <c r="AK1146">
        <f>IF(AE1146=AY1146,1,0)</f>
        <v>0</v>
      </c>
      <c r="AL1146">
        <f>IF(AB1146=AF1146,1,0)</f>
        <v>1</v>
      </c>
      <c r="AM1146">
        <f>IF(AC1146=AG1146,1,0)</f>
        <v>1</v>
      </c>
      <c r="AN1146">
        <f>IF(AD1146=AH1146,1,0)</f>
        <v>0</v>
      </c>
      <c r="AO1146">
        <f>IF(H1146=AI1146,1,0)</f>
        <v>1</v>
      </c>
      <c r="AP1146">
        <f>IF(AJ1146=AA1146,1,0)</f>
        <v>1</v>
      </c>
      <c r="AQ1146" s="8">
        <f>COUNTIF($A$2:$A$1228,A1146)</f>
        <v>1</v>
      </c>
      <c r="AR1146">
        <f>VLOOKUP(A1146,[1]Hoja3!$C$2:$AO$841,39,FALSE)</f>
        <v>1</v>
      </c>
      <c r="AS1146" t="str">
        <f>A1146 &amp; COUNTIF(A$2:A1146,A1146)</f>
        <v>0BG29463931</v>
      </c>
      <c r="AT1146" s="10">
        <f>VLOOKUP(AS1146,[1]Hoja3!$B$2:$AO$841,38,FALSE)</f>
        <v>1730.3000000000004</v>
      </c>
      <c r="AU1146" s="9">
        <f>IF(AR1146&gt;AQ1146,1,0)</f>
        <v>0</v>
      </c>
      <c r="AV1146">
        <f>IF(P1146="NA",2,IF(OR(F1146="INSTALACION NUEVA",F1146="Mantenimiento preventivo"),3,IF(AND(AB1146&lt;AF1146,AK1146&lt;&gt;1),4,IF(AT1146&gt;AE1146,1,0))))</f>
        <v>0</v>
      </c>
    </row>
    <row r="1147" spans="1:48" x14ac:dyDescent="0.25">
      <c r="A1147" t="s">
        <v>470</v>
      </c>
      <c r="B1147">
        <v>2019</v>
      </c>
      <c r="C1147" t="s">
        <v>37</v>
      </c>
      <c r="D1147" t="s">
        <v>38</v>
      </c>
      <c r="E1147">
        <v>26</v>
      </c>
      <c r="F1147" t="s">
        <v>40</v>
      </c>
      <c r="G1147">
        <v>1.733333</v>
      </c>
      <c r="H1147" t="s">
        <v>58</v>
      </c>
      <c r="I1147">
        <v>655</v>
      </c>
      <c r="J1147">
        <v>1365</v>
      </c>
      <c r="K1147">
        <v>0</v>
      </c>
      <c r="L1147">
        <v>0</v>
      </c>
      <c r="M1147">
        <v>0.6</v>
      </c>
      <c r="N1147">
        <v>0.8</v>
      </c>
      <c r="O1147">
        <v>1.05</v>
      </c>
      <c r="P1147">
        <v>1.1000000000000001</v>
      </c>
      <c r="Q1147" t="s">
        <v>46</v>
      </c>
      <c r="R1147">
        <v>5</v>
      </c>
      <c r="S1147">
        <v>9</v>
      </c>
      <c r="T1147" t="s">
        <v>47</v>
      </c>
      <c r="U1147" t="s">
        <v>45</v>
      </c>
      <c r="V1147" t="s">
        <v>50</v>
      </c>
      <c r="W1147">
        <v>2019</v>
      </c>
      <c r="X1147" t="s">
        <v>37</v>
      </c>
      <c r="Y1147" t="s">
        <v>38</v>
      </c>
      <c r="Z1147">
        <v>26</v>
      </c>
      <c r="AA1147">
        <v>0</v>
      </c>
      <c r="AB1147">
        <v>8</v>
      </c>
      <c r="AC1147">
        <v>0.6</v>
      </c>
      <c r="AD1147">
        <v>0.34666659999999999</v>
      </c>
      <c r="AE1147">
        <v>819</v>
      </c>
      <c r="AF1147" s="10">
        <f>VLOOKUP(AS1147,[1]Hoja3!$B$2:$AO$841,17,FALSE)</f>
        <v>11</v>
      </c>
      <c r="AG1147" s="10">
        <f>VLOOKUP(AS1147,[1]Hoja3!$B$2:$AO$841,23,FALSE)</f>
        <v>0.6</v>
      </c>
      <c r="AH1147" s="10">
        <f>VLOOKUP(AS1147,[1]Hoja3!$B$2:$AO$841,28,FALSE)</f>
        <v>0.378</v>
      </c>
      <c r="AI1147" s="10" t="str">
        <f>VLOOKUP(AS1147,[1]Hoja3!$B$2:$AO$841,19,FALSE)</f>
        <v>Departmental Digital</v>
      </c>
      <c r="AJ1147" s="10">
        <f>VLOOKUP(AS1147,[1]Hoja3!$B$2:$AO$841,15,FALSE)</f>
        <v>0</v>
      </c>
      <c r="AK1147">
        <f>IF(AE1147=AY1147,1,0)</f>
        <v>0</v>
      </c>
      <c r="AL1147">
        <f>IF(AB1147=AF1147,1,0)</f>
        <v>0</v>
      </c>
      <c r="AM1147">
        <f>IF(AC1147=AG1147,1,0)</f>
        <v>1</v>
      </c>
      <c r="AN1147">
        <f>IF(AD1147=AH1147,1,0)</f>
        <v>0</v>
      </c>
      <c r="AO1147">
        <f>IF(H1147=AI1147,1,0)</f>
        <v>1</v>
      </c>
      <c r="AP1147">
        <f>IF(AJ1147=AA1147,1,0)</f>
        <v>1</v>
      </c>
      <c r="AQ1147" s="8">
        <f>COUNTIF($A$2:$A$1228,A1147)</f>
        <v>2</v>
      </c>
      <c r="AR1147">
        <f>VLOOKUP(A1147,[1]Hoja3!$C$2:$AO$841,39,FALSE)</f>
        <v>2</v>
      </c>
      <c r="AS1147" t="str">
        <f>A1147 &amp; COUNTIF(A$2:A1147,A1147)</f>
        <v>03AG8802972</v>
      </c>
      <c r="AT1147" s="10">
        <f>VLOOKUP(AS1147,[1]Hoja3!$B$2:$AO$841,38,FALSE)</f>
        <v>819</v>
      </c>
      <c r="AU1147" s="9">
        <f>IF(AR1147&gt;AQ1147,1,0)</f>
        <v>0</v>
      </c>
      <c r="AV1147">
        <f>IF(P1147="NA",2,IF(OR(F1147="INSTALACION NUEVA",F1147="Mantenimiento preventivo"),3,IF(AND(AB1147&lt;AF1147,AK1147&lt;&gt;1),4,IF(AT1147&gt;AE1147,1,0))))</f>
        <v>4</v>
      </c>
    </row>
    <row r="1148" spans="1:48" x14ac:dyDescent="0.25">
      <c r="A1148" t="s">
        <v>632</v>
      </c>
      <c r="B1148">
        <v>2019</v>
      </c>
      <c r="C1148" t="s">
        <v>37</v>
      </c>
      <c r="D1148" t="s">
        <v>38</v>
      </c>
      <c r="E1148">
        <v>26</v>
      </c>
      <c r="F1148" t="s">
        <v>40</v>
      </c>
      <c r="G1148">
        <v>0</v>
      </c>
      <c r="H1148" t="s">
        <v>71</v>
      </c>
      <c r="I1148">
        <v>468</v>
      </c>
      <c r="J1148">
        <v>715</v>
      </c>
      <c r="K1148">
        <v>0</v>
      </c>
      <c r="L1148">
        <v>0</v>
      </c>
      <c r="M1148">
        <v>0</v>
      </c>
      <c r="N1148">
        <v>0.6</v>
      </c>
      <c r="O1148">
        <v>0.8</v>
      </c>
      <c r="P1148">
        <v>1.05</v>
      </c>
      <c r="Q1148" t="s">
        <v>46</v>
      </c>
      <c r="R1148">
        <v>5</v>
      </c>
      <c r="S1148">
        <v>9</v>
      </c>
      <c r="T1148" t="s">
        <v>47</v>
      </c>
      <c r="U1148" t="s">
        <v>71</v>
      </c>
      <c r="V1148" t="s">
        <v>55</v>
      </c>
      <c r="W1148">
        <v>2019</v>
      </c>
      <c r="X1148" t="s">
        <v>37</v>
      </c>
      <c r="Y1148" t="s">
        <v>38</v>
      </c>
      <c r="Z1148">
        <v>30</v>
      </c>
      <c r="AA1148">
        <v>0</v>
      </c>
      <c r="AB1148">
        <v>253</v>
      </c>
      <c r="AC1148">
        <v>1.05</v>
      </c>
      <c r="AD1148">
        <v>0</v>
      </c>
      <c r="AE1148">
        <v>750.75</v>
      </c>
      <c r="AF1148" s="10">
        <f>VLOOKUP(AS1148,[1]Hoja3!$B$2:$AO$841,17,FALSE)</f>
        <v>255</v>
      </c>
      <c r="AG1148" s="10">
        <f>VLOOKUP(AS1148,[1]Hoja3!$B$2:$AO$841,23,FALSE)</f>
        <v>1.05</v>
      </c>
      <c r="AH1148" s="10">
        <f>VLOOKUP(AS1148,[1]Hoja3!$B$2:$AO$841,28,FALSE)</f>
        <v>0</v>
      </c>
      <c r="AI1148" s="10" t="str">
        <f>VLOOKUP(AS1148,[1]Hoja3!$B$2:$AO$841,19,FALSE)</f>
        <v>Entry Mono Printers</v>
      </c>
      <c r="AJ1148" s="10">
        <f>VLOOKUP(AS1148,[1]Hoja3!$B$2:$AO$841,15,FALSE)</f>
        <v>0</v>
      </c>
      <c r="AK1148">
        <f>IF(AE1148=AY1148,1,0)</f>
        <v>0</v>
      </c>
      <c r="AL1148">
        <f>IF(AB1148=AF1148,1,0)</f>
        <v>0</v>
      </c>
      <c r="AM1148">
        <f>IF(AC1148=AG1148,1,0)</f>
        <v>1</v>
      </c>
      <c r="AN1148">
        <f>IF(AD1148=AH1148,1,0)</f>
        <v>1</v>
      </c>
      <c r="AO1148">
        <f>IF(H1148=AI1148,1,0)</f>
        <v>1</v>
      </c>
      <c r="AP1148">
        <f>IF(AJ1148=AA1148,1,0)</f>
        <v>1</v>
      </c>
      <c r="AQ1148" s="8">
        <f>COUNTIF($A$2:$A$1228,A1148)</f>
        <v>1</v>
      </c>
      <c r="AR1148">
        <f>VLOOKUP(A1148,[1]Hoja3!$C$2:$AO$841,39,FALSE)</f>
        <v>1</v>
      </c>
      <c r="AS1148" t="str">
        <f>A1148 &amp; COUNTIF(A$2:A1148,A1148)</f>
        <v>0D6X4634601</v>
      </c>
      <c r="AT1148" s="10">
        <f>VLOOKUP(AS1148,[1]Hoja3!$B$2:$AO$841,38,FALSE)</f>
        <v>750.75000000000011</v>
      </c>
      <c r="AU1148" s="9">
        <f>IF(AR1148&gt;AQ1148,1,0)</f>
        <v>0</v>
      </c>
      <c r="AV1148">
        <f>IF(P1148="NA",2,IF(OR(F1148="INSTALACION NUEVA",F1148="Mantenimiento preventivo"),3,IF(AND(AB1148&lt;AF1148,AK1148&lt;&gt;1),4,IF(AT1148&gt;AE1148,1,0))))</f>
        <v>4</v>
      </c>
    </row>
    <row r="1149" spans="1:48" x14ac:dyDescent="0.25">
      <c r="A1149" t="s">
        <v>984</v>
      </c>
      <c r="B1149">
        <v>2019</v>
      </c>
      <c r="C1149" t="s">
        <v>37</v>
      </c>
      <c r="D1149" t="s">
        <v>38</v>
      </c>
      <c r="E1149">
        <v>26</v>
      </c>
      <c r="F1149" t="s">
        <v>40</v>
      </c>
      <c r="G1149">
        <v>0.63333329999999999</v>
      </c>
      <c r="I1149" t="s">
        <v>33</v>
      </c>
      <c r="J1149" t="s">
        <v>33</v>
      </c>
      <c r="K1149" t="s">
        <v>33</v>
      </c>
      <c r="L1149" t="s">
        <v>33</v>
      </c>
      <c r="M1149" t="s">
        <v>33</v>
      </c>
      <c r="N1149" t="s">
        <v>33</v>
      </c>
      <c r="O1149" t="s">
        <v>33</v>
      </c>
      <c r="P1149" t="s">
        <v>33</v>
      </c>
      <c r="R1149" t="s">
        <v>33</v>
      </c>
      <c r="S1149" t="s">
        <v>33</v>
      </c>
      <c r="U1149" t="s">
        <v>58</v>
      </c>
      <c r="V1149" t="s">
        <v>61</v>
      </c>
      <c r="W1149">
        <v>2019</v>
      </c>
      <c r="X1149" t="s">
        <v>37</v>
      </c>
      <c r="Y1149" t="s">
        <v>38</v>
      </c>
      <c r="Z1149">
        <v>30</v>
      </c>
      <c r="AA1149" t="s">
        <v>33</v>
      </c>
      <c r="AB1149">
        <v>0</v>
      </c>
      <c r="AC1149">
        <v>0</v>
      </c>
      <c r="AD1149">
        <v>0</v>
      </c>
      <c r="AE1149">
        <v>0</v>
      </c>
      <c r="AF1149" s="10" t="e">
        <f>VLOOKUP(AS1149,[1]Hoja3!$B$2:$AO$841,17,FALSE)</f>
        <v>#N/A</v>
      </c>
      <c r="AG1149" s="10" t="e">
        <f>VLOOKUP(AS1149,[1]Hoja3!$B$2:$AO$841,23,FALSE)</f>
        <v>#N/A</v>
      </c>
      <c r="AH1149" s="10" t="e">
        <f>VLOOKUP(AS1149,[1]Hoja3!$B$2:$AO$841,28,FALSE)</f>
        <v>#N/A</v>
      </c>
      <c r="AI1149" s="10" t="e">
        <f>VLOOKUP(AS1149,[1]Hoja3!$B$2:$AO$841,19,FALSE)</f>
        <v>#N/A</v>
      </c>
      <c r="AJ1149" s="10"/>
      <c r="AK1149">
        <f>IF(AE1149=AY1149,1,0)</f>
        <v>1</v>
      </c>
      <c r="AL1149" t="e">
        <f>IF(AB1149=AF1149,1,0)</f>
        <v>#N/A</v>
      </c>
      <c r="AM1149" t="e">
        <f>IF(AC1149=AG1149,1,0)</f>
        <v>#N/A</v>
      </c>
      <c r="AN1149" t="e">
        <f>IF(AD1149=AH1149,1,0)</f>
        <v>#N/A</v>
      </c>
      <c r="AO1149" t="e">
        <f>IF(H1149=AI1149,1,0)</f>
        <v>#N/A</v>
      </c>
      <c r="AQ1149" s="8">
        <f>COUNTIF($A$2:$A$1228,A1149)</f>
        <v>1</v>
      </c>
      <c r="AR1149" t="e">
        <f>VLOOKUP(A1149,[1]Hoja3!$C$2:$AO$841,39,FALSE)</f>
        <v>#N/A</v>
      </c>
      <c r="AS1149" t="str">
        <f>A1149 &amp; COUNTIF(A$2:A1149,A1149)</f>
        <v>0AE91962301</v>
      </c>
      <c r="AT1149" s="10" t="e">
        <f>VLOOKUP(AS1149,[1]Hoja3!$B$2:$AO$841,38,FALSE)</f>
        <v>#N/A</v>
      </c>
      <c r="AU1149" s="9" t="e">
        <f>IF(AR1149&gt;AQ1149,1,0)</f>
        <v>#N/A</v>
      </c>
    </row>
    <row r="1150" spans="1:48" x14ac:dyDescent="0.25">
      <c r="A1150" t="s">
        <v>295</v>
      </c>
      <c r="B1150">
        <v>2019</v>
      </c>
      <c r="C1150" t="s">
        <v>37</v>
      </c>
      <c r="D1150" t="s">
        <v>38</v>
      </c>
      <c r="E1150">
        <v>5</v>
      </c>
      <c r="F1150" t="s">
        <v>44</v>
      </c>
      <c r="G1150">
        <v>0</v>
      </c>
      <c r="H1150" t="s">
        <v>58</v>
      </c>
      <c r="I1150">
        <v>655</v>
      </c>
      <c r="J1150">
        <v>1365</v>
      </c>
      <c r="K1150">
        <v>0</v>
      </c>
      <c r="L1150">
        <v>0</v>
      </c>
      <c r="M1150">
        <v>0.6</v>
      </c>
      <c r="N1150">
        <v>0.8</v>
      </c>
      <c r="O1150">
        <v>1.05</v>
      </c>
      <c r="P1150">
        <v>1.1000000000000001</v>
      </c>
      <c r="Q1150" t="s">
        <v>46</v>
      </c>
      <c r="R1150">
        <v>5</v>
      </c>
      <c r="S1150">
        <v>9</v>
      </c>
      <c r="T1150" t="s">
        <v>47</v>
      </c>
      <c r="U1150" t="s">
        <v>58</v>
      </c>
      <c r="V1150" t="s">
        <v>42</v>
      </c>
      <c r="W1150">
        <v>2019</v>
      </c>
      <c r="X1150" t="s">
        <v>37</v>
      </c>
      <c r="Y1150" t="s">
        <v>38</v>
      </c>
      <c r="Z1150">
        <v>11</v>
      </c>
      <c r="AA1150">
        <v>0</v>
      </c>
      <c r="AB1150">
        <v>161</v>
      </c>
      <c r="AC1150">
        <v>0</v>
      </c>
      <c r="AD1150">
        <v>0</v>
      </c>
      <c r="AE1150">
        <v>1365</v>
      </c>
      <c r="AF1150" s="10">
        <f>VLOOKUP(AS1150,[1]Hoja3!$B$2:$AO$841,17,FALSE)</f>
        <v>187</v>
      </c>
      <c r="AG1150" s="10">
        <f>VLOOKUP(AS1150,[1]Hoja3!$B$2:$AO$841,23,FALSE)</f>
        <v>1.1000000000000001</v>
      </c>
      <c r="AH1150" s="10">
        <f>VLOOKUP(AS1150,[1]Hoja3!$B$2:$AO$841,28,FALSE)</f>
        <v>0.36399999999999999</v>
      </c>
      <c r="AI1150" s="10" t="str">
        <f>VLOOKUP(AS1150,[1]Hoja3!$B$2:$AO$841,19,FALSE)</f>
        <v>Departmental Digital</v>
      </c>
      <c r="AJ1150" s="10">
        <f>VLOOKUP(AS1150,[1]Hoja3!$B$2:$AO$841,15,FALSE)</f>
        <v>0</v>
      </c>
      <c r="AK1150">
        <f>IF(AE1150=AY1150,1,0)</f>
        <v>0</v>
      </c>
      <c r="AL1150">
        <f>IF(AB1150=AF1150,1,0)</f>
        <v>0</v>
      </c>
      <c r="AM1150">
        <f>IF(AC1150=AG1150,1,0)</f>
        <v>0</v>
      </c>
      <c r="AN1150">
        <f>IF(AD1150=AH1150,1,0)</f>
        <v>0</v>
      </c>
      <c r="AO1150">
        <f>IF(H1150=AI1150,1,0)</f>
        <v>1</v>
      </c>
      <c r="AP1150">
        <f>IF(AJ1150=AA1150,1,0)</f>
        <v>1</v>
      </c>
      <c r="AQ1150" s="8">
        <f>COUNTIF($A$2:$A$1228,A1150)</f>
        <v>2</v>
      </c>
      <c r="AR1150">
        <f>VLOOKUP(A1150,[1]Hoja3!$C$2:$AO$841,39,FALSE)</f>
        <v>1</v>
      </c>
      <c r="AS1150" t="str">
        <f>A1150 &amp; COUNTIF(A$2:A1150,A1150)</f>
        <v>0EX92933311</v>
      </c>
      <c r="AT1150" s="10">
        <f>VLOOKUP(AS1150,[1]Hoja3!$B$2:$AO$841,38,FALSE)</f>
        <v>1501.5000000000002</v>
      </c>
      <c r="AU1150" s="9">
        <f>IF(AR1150&gt;AQ1150,1,0)</f>
        <v>0</v>
      </c>
      <c r="AV1150">
        <f>IF(P1150="NA",2,IF(OR(F1150="INSTALACION NUEVA",F1150="Mantenimiento preventivo"),3,IF(AND(AB1150&lt;AF1150,AK1150&lt;&gt;1),4,IF(AT1150&gt;AE1150,1,0))))</f>
        <v>3</v>
      </c>
    </row>
    <row r="1151" spans="1:48" x14ac:dyDescent="0.25">
      <c r="A1151" t="s">
        <v>986</v>
      </c>
      <c r="B1151">
        <v>2019</v>
      </c>
      <c r="C1151" t="s">
        <v>37</v>
      </c>
      <c r="D1151" t="s">
        <v>38</v>
      </c>
      <c r="E1151">
        <v>26</v>
      </c>
      <c r="F1151" t="s">
        <v>40</v>
      </c>
      <c r="G1151">
        <v>1.95</v>
      </c>
      <c r="I1151" t="s">
        <v>33</v>
      </c>
      <c r="J1151" t="s">
        <v>33</v>
      </c>
      <c r="K1151" t="s">
        <v>33</v>
      </c>
      <c r="L1151" t="s">
        <v>33</v>
      </c>
      <c r="M1151" t="s">
        <v>33</v>
      </c>
      <c r="N1151" t="s">
        <v>33</v>
      </c>
      <c r="O1151" t="s">
        <v>33</v>
      </c>
      <c r="P1151" t="s">
        <v>33</v>
      </c>
      <c r="R1151" t="s">
        <v>33</v>
      </c>
      <c r="S1151" t="s">
        <v>33</v>
      </c>
      <c r="U1151" t="s">
        <v>34</v>
      </c>
      <c r="V1151" t="s">
        <v>683</v>
      </c>
      <c r="W1151">
        <v>2019</v>
      </c>
      <c r="X1151" t="s">
        <v>37</v>
      </c>
      <c r="Y1151" t="s">
        <v>38</v>
      </c>
      <c r="Z1151">
        <v>26</v>
      </c>
      <c r="AA1151" t="s">
        <v>33</v>
      </c>
      <c r="AB1151">
        <v>0</v>
      </c>
      <c r="AC1151">
        <v>0</v>
      </c>
      <c r="AD1151">
        <v>0</v>
      </c>
      <c r="AE1151">
        <v>0</v>
      </c>
      <c r="AF1151" s="10">
        <f>VLOOKUP(AS1151,[1]Hoja3!$B$2:$AO$841,17,FALSE)</f>
        <v>2703</v>
      </c>
      <c r="AG1151" s="10">
        <f>VLOOKUP(AS1151,[1]Hoja3!$B$2:$AO$841,23,FALSE)</f>
        <v>1.05</v>
      </c>
      <c r="AH1151" s="10">
        <f>VLOOKUP(AS1151,[1]Hoja3!$B$2:$AO$841,28,FALSE)</f>
        <v>0.51</v>
      </c>
      <c r="AI1151" s="10" t="str">
        <f>VLOOKUP(AS1151,[1]Hoja3!$B$2:$AO$841,19,FALSE)</f>
        <v>A4 Mono MFPs</v>
      </c>
      <c r="AJ1151" s="10">
        <f>VLOOKUP(AS1151,[1]Hoja3!$B$2:$AO$841,15,FALSE)</f>
        <v>0</v>
      </c>
      <c r="AK1151">
        <f>IF(AE1151=AY1151,1,0)</f>
        <v>1</v>
      </c>
      <c r="AL1151">
        <f>IF(AB1151=AF1151,1,0)</f>
        <v>0</v>
      </c>
      <c r="AM1151">
        <f>IF(AC1151=AG1151,1,0)</f>
        <v>0</v>
      </c>
      <c r="AN1151">
        <f>IF(AD1151=AH1151,1,0)</f>
        <v>0</v>
      </c>
      <c r="AO1151">
        <f>IF(H1151=AI1151,1,0)</f>
        <v>0</v>
      </c>
      <c r="AP1151">
        <f>IF(AJ1151=AA1151,1,0)</f>
        <v>0</v>
      </c>
      <c r="AQ1151" s="8">
        <f>COUNTIF($A$2:$A$1228,A1151)</f>
        <v>1</v>
      </c>
      <c r="AR1151">
        <f>VLOOKUP(A1151,[1]Hoja3!$C$2:$AO$841,39,FALSE)</f>
        <v>1</v>
      </c>
      <c r="AS1151" t="str">
        <f>A1151 &amp; COUNTIF(A$2:A1151,A1151)</f>
        <v>09HB3307521</v>
      </c>
      <c r="AT1151" s="10">
        <f>VLOOKUP(AS1151,[1]Hoja3!$B$2:$AO$841,38,FALSE)</f>
        <v>750.75000000000011</v>
      </c>
      <c r="AU1151" s="9">
        <f>IF(AR1151&gt;AQ1151,1,0)</f>
        <v>0</v>
      </c>
      <c r="AV1151">
        <f>IF(P1151="NA",2,IF(OR(F1151="INSTALACION NUEVA",F1151="Mantenimiento preventivo"),3,IF(AND(AB1151&lt;AF1151,AK1151&lt;&gt;1),4,IF(AT1151&gt;AE1151,1,0))))</f>
        <v>2</v>
      </c>
    </row>
    <row r="1152" spans="1:48" x14ac:dyDescent="0.25">
      <c r="A1152" t="s">
        <v>907</v>
      </c>
      <c r="B1152">
        <v>2019</v>
      </c>
      <c r="C1152" t="s">
        <v>37</v>
      </c>
      <c r="D1152" t="s">
        <v>38</v>
      </c>
      <c r="E1152">
        <v>26</v>
      </c>
      <c r="F1152" t="s">
        <v>264</v>
      </c>
      <c r="G1152">
        <v>0</v>
      </c>
      <c r="H1152" t="s">
        <v>34</v>
      </c>
      <c r="I1152">
        <v>468</v>
      </c>
      <c r="J1152">
        <v>715</v>
      </c>
      <c r="K1152">
        <v>0</v>
      </c>
      <c r="L1152">
        <v>0</v>
      </c>
      <c r="M1152">
        <v>0</v>
      </c>
      <c r="N1152">
        <v>0.6</v>
      </c>
      <c r="O1152">
        <v>0.8</v>
      </c>
      <c r="P1152">
        <v>1.05</v>
      </c>
      <c r="Q1152" t="s">
        <v>46</v>
      </c>
      <c r="R1152">
        <v>5</v>
      </c>
      <c r="S1152">
        <v>9</v>
      </c>
      <c r="T1152" t="s">
        <v>47</v>
      </c>
      <c r="U1152" t="s">
        <v>34</v>
      </c>
      <c r="V1152" t="s">
        <v>50</v>
      </c>
      <c r="W1152">
        <v>2019</v>
      </c>
      <c r="X1152" t="s">
        <v>37</v>
      </c>
      <c r="Y1152" t="s">
        <v>38</v>
      </c>
      <c r="Z1152">
        <v>26</v>
      </c>
      <c r="AA1152">
        <v>1</v>
      </c>
      <c r="AB1152">
        <v>9</v>
      </c>
      <c r="AC1152">
        <v>0</v>
      </c>
      <c r="AD1152">
        <v>0</v>
      </c>
      <c r="AE1152">
        <v>0</v>
      </c>
      <c r="AF1152" s="10" t="e">
        <f>VLOOKUP(AS1152,[1]Hoja3!$B$2:$AO$841,17,FALSE)</f>
        <v>#N/A</v>
      </c>
      <c r="AG1152" s="10" t="e">
        <f>VLOOKUP(AS1152,[1]Hoja3!$B$2:$AO$841,23,FALSE)</f>
        <v>#N/A</v>
      </c>
      <c r="AH1152" s="10" t="e">
        <f>VLOOKUP(AS1152,[1]Hoja3!$B$2:$AO$841,28,FALSE)</f>
        <v>#N/A</v>
      </c>
      <c r="AI1152" s="10" t="e">
        <f>VLOOKUP(AS1152,[1]Hoja3!$B$2:$AO$841,19,FALSE)</f>
        <v>#N/A</v>
      </c>
      <c r="AJ1152" s="10"/>
      <c r="AK1152">
        <f>IF(AE1152=AY1152,1,0)</f>
        <v>1</v>
      </c>
      <c r="AL1152" t="e">
        <f>IF(AB1152=AF1152,1,0)</f>
        <v>#N/A</v>
      </c>
      <c r="AM1152" t="e">
        <f>IF(AC1152=AG1152,1,0)</f>
        <v>#N/A</v>
      </c>
      <c r="AN1152" t="e">
        <f>IF(AD1152=AH1152,1,0)</f>
        <v>#N/A</v>
      </c>
      <c r="AO1152" t="e">
        <f>IF(H1152=AI1152,1,0)</f>
        <v>#N/A</v>
      </c>
      <c r="AQ1152" s="8">
        <f>COUNTIF($A$2:$A$1228,A1152)</f>
        <v>2</v>
      </c>
      <c r="AR1152" t="e">
        <f>VLOOKUP(A1152,[1]Hoja3!$C$2:$AO$841,39,FALSE)</f>
        <v>#N/A</v>
      </c>
      <c r="AS1152" t="str">
        <f>A1152 &amp; COUNTIF(A$2:A1152,A1152)</f>
        <v>09HB3315842</v>
      </c>
      <c r="AT1152" s="10" t="e">
        <f>VLOOKUP(AS1152,[1]Hoja3!$B$2:$AO$841,38,FALSE)</f>
        <v>#N/A</v>
      </c>
      <c r="AU1152" s="9" t="e">
        <f>IF(AR1152&gt;AQ1152,1,0)</f>
        <v>#N/A</v>
      </c>
    </row>
    <row r="1153" spans="1:48" x14ac:dyDescent="0.25">
      <c r="A1153" t="s">
        <v>626</v>
      </c>
      <c r="B1153">
        <v>2019</v>
      </c>
      <c r="C1153" t="s">
        <v>37</v>
      </c>
      <c r="D1153" t="s">
        <v>38</v>
      </c>
      <c r="E1153">
        <v>26</v>
      </c>
      <c r="F1153" t="s">
        <v>40</v>
      </c>
      <c r="G1153">
        <v>0.86666670000000001</v>
      </c>
      <c r="H1153" t="s">
        <v>58</v>
      </c>
      <c r="I1153">
        <v>655</v>
      </c>
      <c r="J1153">
        <v>1365</v>
      </c>
      <c r="K1153">
        <v>0</v>
      </c>
      <c r="L1153">
        <v>0</v>
      </c>
      <c r="M1153">
        <v>0.6</v>
      </c>
      <c r="N1153">
        <v>0.8</v>
      </c>
      <c r="O1153">
        <v>1.05</v>
      </c>
      <c r="P1153">
        <v>1.1000000000000001</v>
      </c>
      <c r="Q1153" t="s">
        <v>46</v>
      </c>
      <c r="R1153">
        <v>5</v>
      </c>
      <c r="S1153">
        <v>9</v>
      </c>
      <c r="T1153" t="s">
        <v>47</v>
      </c>
      <c r="U1153" t="s">
        <v>45</v>
      </c>
      <c r="V1153" t="s">
        <v>73</v>
      </c>
      <c r="W1153">
        <v>2019</v>
      </c>
      <c r="X1153" t="s">
        <v>37</v>
      </c>
      <c r="Y1153" t="s">
        <v>38</v>
      </c>
      <c r="Z1153">
        <v>26</v>
      </c>
      <c r="AA1153">
        <v>0</v>
      </c>
      <c r="AB1153">
        <v>32</v>
      </c>
      <c r="AC1153">
        <v>1.05</v>
      </c>
      <c r="AD1153">
        <v>0.17333334</v>
      </c>
      <c r="AE1153">
        <v>1433.25</v>
      </c>
      <c r="AF1153" s="10">
        <f>VLOOKUP(AS1153,[1]Hoja3!$B$2:$AO$841,17,FALSE)</f>
        <v>88</v>
      </c>
      <c r="AG1153" s="10">
        <f>VLOOKUP(AS1153,[1]Hoja3!$B$2:$AO$841,23,FALSE)</f>
        <v>1.1000000000000001</v>
      </c>
      <c r="AH1153" s="10">
        <f>VLOOKUP(AS1153,[1]Hoja3!$B$2:$AO$841,28,FALSE)</f>
        <v>0.22000000000000003</v>
      </c>
      <c r="AI1153" s="10" t="str">
        <f>VLOOKUP(AS1153,[1]Hoja3!$B$2:$AO$841,19,FALSE)</f>
        <v>Departmental Digital</v>
      </c>
      <c r="AJ1153" s="10">
        <f>VLOOKUP(AS1153,[1]Hoja3!$B$2:$AO$841,15,FALSE)</f>
        <v>0</v>
      </c>
      <c r="AK1153">
        <f>IF(AE1153=AY1153,1,0)</f>
        <v>0</v>
      </c>
      <c r="AL1153">
        <f>IF(AB1153=AF1153,1,0)</f>
        <v>0</v>
      </c>
      <c r="AM1153">
        <f>IF(AC1153=AG1153,1,0)</f>
        <v>0</v>
      </c>
      <c r="AN1153">
        <f>IF(AD1153=AH1153,1,0)</f>
        <v>0</v>
      </c>
      <c r="AO1153">
        <f>IF(H1153=AI1153,1,0)</f>
        <v>1</v>
      </c>
      <c r="AP1153">
        <f>IF(AJ1153=AA1153,1,0)</f>
        <v>1</v>
      </c>
      <c r="AQ1153" s="8">
        <f>COUNTIF($A$2:$A$1228,A1153)</f>
        <v>1</v>
      </c>
      <c r="AR1153">
        <f>VLOOKUP(A1153,[1]Hoja3!$C$2:$AO$841,39,FALSE)</f>
        <v>1</v>
      </c>
      <c r="AS1153" t="str">
        <f>A1153 &amp; COUNTIF(A$2:A1153,A1153)</f>
        <v>03AG8795761</v>
      </c>
      <c r="AT1153" s="10">
        <f>VLOOKUP(AS1153,[1]Hoja3!$B$2:$AO$841,38,FALSE)</f>
        <v>1501.5000000000002</v>
      </c>
      <c r="AU1153" s="9">
        <f>IF(AR1153&gt;AQ1153,1,0)</f>
        <v>0</v>
      </c>
      <c r="AV1153">
        <f>IF(P1153="NA",2,IF(OR(F1153="INSTALACION NUEVA",F1153="Mantenimiento preventivo"),3,IF(AND(AB1153&lt;AF1153,AK1153&lt;&gt;1),4,IF(AT1153&gt;AE1153,1,0))))</f>
        <v>4</v>
      </c>
    </row>
    <row r="1154" spans="1:48" x14ac:dyDescent="0.25">
      <c r="A1154" t="s">
        <v>987</v>
      </c>
      <c r="B1154">
        <v>2019</v>
      </c>
      <c r="C1154" t="s">
        <v>37</v>
      </c>
      <c r="D1154" t="s">
        <v>38</v>
      </c>
      <c r="E1154">
        <v>26</v>
      </c>
      <c r="F1154" t="s">
        <v>264</v>
      </c>
      <c r="G1154">
        <v>0</v>
      </c>
      <c r="H1154" t="s">
        <v>34</v>
      </c>
      <c r="I1154">
        <v>468</v>
      </c>
      <c r="J1154">
        <v>715</v>
      </c>
      <c r="K1154">
        <v>0</v>
      </c>
      <c r="L1154">
        <v>0</v>
      </c>
      <c r="M1154">
        <v>0</v>
      </c>
      <c r="N1154">
        <v>0.6</v>
      </c>
      <c r="O1154">
        <v>0.8</v>
      </c>
      <c r="P1154">
        <v>1.05</v>
      </c>
      <c r="Q1154" t="s">
        <v>46</v>
      </c>
      <c r="R1154">
        <v>5</v>
      </c>
      <c r="S1154">
        <v>9</v>
      </c>
      <c r="T1154" t="s">
        <v>47</v>
      </c>
      <c r="U1154" t="s">
        <v>34</v>
      </c>
      <c r="V1154" t="s">
        <v>50</v>
      </c>
      <c r="W1154">
        <v>2019</v>
      </c>
      <c r="X1154" t="s">
        <v>37</v>
      </c>
      <c r="Y1154" t="s">
        <v>38</v>
      </c>
      <c r="Z1154">
        <v>26</v>
      </c>
      <c r="AA1154">
        <v>1</v>
      </c>
      <c r="AB1154">
        <v>49</v>
      </c>
      <c r="AC1154">
        <v>0</v>
      </c>
      <c r="AD1154">
        <v>0</v>
      </c>
      <c r="AE1154">
        <v>0</v>
      </c>
      <c r="AF1154" s="10" t="e">
        <f>VLOOKUP(AS1154,[1]Hoja3!$B$2:$AO$841,17,FALSE)</f>
        <v>#N/A</v>
      </c>
      <c r="AG1154" s="10" t="e">
        <f>VLOOKUP(AS1154,[1]Hoja3!$B$2:$AO$841,23,FALSE)</f>
        <v>#N/A</v>
      </c>
      <c r="AH1154" s="10" t="e">
        <f>VLOOKUP(AS1154,[1]Hoja3!$B$2:$AO$841,28,FALSE)</f>
        <v>#N/A</v>
      </c>
      <c r="AI1154" s="10" t="e">
        <f>VLOOKUP(AS1154,[1]Hoja3!$B$2:$AO$841,19,FALSE)</f>
        <v>#N/A</v>
      </c>
      <c r="AJ1154" s="10"/>
      <c r="AK1154">
        <f>IF(AE1154=AY1154,1,0)</f>
        <v>1</v>
      </c>
      <c r="AL1154" t="e">
        <f>IF(AB1154=AF1154,1,0)</f>
        <v>#N/A</v>
      </c>
      <c r="AM1154" t="e">
        <f>IF(AC1154=AG1154,1,0)</f>
        <v>#N/A</v>
      </c>
      <c r="AN1154" t="e">
        <f>IF(AD1154=AH1154,1,0)</f>
        <v>#N/A</v>
      </c>
      <c r="AO1154" t="e">
        <f>IF(H1154=AI1154,1,0)</f>
        <v>#N/A</v>
      </c>
      <c r="AQ1154" s="8">
        <f>COUNTIF($A$2:$A$1228,A1154)</f>
        <v>1</v>
      </c>
      <c r="AR1154" t="e">
        <f>VLOOKUP(A1154,[1]Hoja3!$C$2:$AO$841,39,FALSE)</f>
        <v>#N/A</v>
      </c>
      <c r="AS1154" t="str">
        <f>A1154 &amp; COUNTIF(A$2:A1154,A1154)</f>
        <v>09HB3315871</v>
      </c>
      <c r="AT1154" s="10" t="e">
        <f>VLOOKUP(AS1154,[1]Hoja3!$B$2:$AO$841,38,FALSE)</f>
        <v>#N/A</v>
      </c>
      <c r="AU1154" s="9" t="e">
        <f>IF(AR1154&gt;AQ1154,1,0)</f>
        <v>#N/A</v>
      </c>
    </row>
    <row r="1155" spans="1:48" x14ac:dyDescent="0.25">
      <c r="A1155" t="s">
        <v>988</v>
      </c>
      <c r="B1155">
        <v>2019</v>
      </c>
      <c r="C1155" t="s">
        <v>37</v>
      </c>
      <c r="D1155" t="s">
        <v>38</v>
      </c>
      <c r="E1155">
        <v>26</v>
      </c>
      <c r="F1155" t="s">
        <v>44</v>
      </c>
      <c r="G1155">
        <v>0</v>
      </c>
      <c r="I1155" t="s">
        <v>33</v>
      </c>
      <c r="J1155" t="s">
        <v>33</v>
      </c>
      <c r="K1155" t="s">
        <v>33</v>
      </c>
      <c r="L1155" t="s">
        <v>33</v>
      </c>
      <c r="M1155" t="s">
        <v>33</v>
      </c>
      <c r="N1155" t="s">
        <v>33</v>
      </c>
      <c r="O1155" t="s">
        <v>33</v>
      </c>
      <c r="P1155" t="s">
        <v>33</v>
      </c>
      <c r="R1155" t="s">
        <v>33</v>
      </c>
      <c r="S1155" t="s">
        <v>33</v>
      </c>
      <c r="U1155" t="s">
        <v>34</v>
      </c>
      <c r="V1155" t="s">
        <v>50</v>
      </c>
      <c r="W1155">
        <v>2019</v>
      </c>
      <c r="X1155" t="s">
        <v>37</v>
      </c>
      <c r="Y1155" t="s">
        <v>38</v>
      </c>
      <c r="Z1155">
        <v>26</v>
      </c>
      <c r="AA1155" t="s">
        <v>33</v>
      </c>
      <c r="AB1155">
        <v>37</v>
      </c>
      <c r="AC1155">
        <v>0</v>
      </c>
      <c r="AD1155">
        <v>0</v>
      </c>
      <c r="AE1155">
        <v>0</v>
      </c>
      <c r="AF1155" s="10" t="e">
        <f>VLOOKUP(AS1155,[1]Hoja3!$B$2:$AO$841,17,FALSE)</f>
        <v>#N/A</v>
      </c>
      <c r="AG1155" s="10" t="e">
        <f>VLOOKUP(AS1155,[1]Hoja3!$B$2:$AO$841,23,FALSE)</f>
        <v>#N/A</v>
      </c>
      <c r="AH1155" s="10" t="e">
        <f>VLOOKUP(AS1155,[1]Hoja3!$B$2:$AO$841,28,FALSE)</f>
        <v>#N/A</v>
      </c>
      <c r="AI1155" s="10" t="e">
        <f>VLOOKUP(AS1155,[1]Hoja3!$B$2:$AO$841,19,FALSE)</f>
        <v>#N/A</v>
      </c>
      <c r="AJ1155" s="10"/>
      <c r="AK1155">
        <f>IF(AE1155=AY1155,1,0)</f>
        <v>1</v>
      </c>
      <c r="AL1155" t="e">
        <f>IF(AB1155=AF1155,1,0)</f>
        <v>#N/A</v>
      </c>
      <c r="AM1155" t="e">
        <f>IF(AC1155=AG1155,1,0)</f>
        <v>#N/A</v>
      </c>
      <c r="AN1155" t="e">
        <f>IF(AD1155=AH1155,1,0)</f>
        <v>#N/A</v>
      </c>
      <c r="AO1155" t="e">
        <f>IF(H1155=AI1155,1,0)</f>
        <v>#N/A</v>
      </c>
      <c r="AQ1155" s="8">
        <f>COUNTIF($A$2:$A$1228,A1155)</f>
        <v>1</v>
      </c>
      <c r="AR1155" t="e">
        <f>VLOOKUP(A1155,[1]Hoja3!$C$2:$AO$841,39,FALSE)</f>
        <v>#N/A</v>
      </c>
      <c r="AS1155" t="str">
        <f>A1155 &amp; COUNTIF(A$2:A1155,A1155)</f>
        <v>09HB3319081</v>
      </c>
      <c r="AT1155" s="10" t="e">
        <f>VLOOKUP(AS1155,[1]Hoja3!$B$2:$AO$841,38,FALSE)</f>
        <v>#N/A</v>
      </c>
      <c r="AU1155" s="9" t="e">
        <f>IF(AR1155&gt;AQ1155,1,0)</f>
        <v>#N/A</v>
      </c>
    </row>
    <row r="1156" spans="1:48" x14ac:dyDescent="0.25">
      <c r="A1156" t="s">
        <v>637</v>
      </c>
      <c r="B1156">
        <v>2019</v>
      </c>
      <c r="C1156" t="s">
        <v>37</v>
      </c>
      <c r="D1156" t="s">
        <v>38</v>
      </c>
      <c r="E1156">
        <v>26</v>
      </c>
      <c r="F1156" t="s">
        <v>40</v>
      </c>
      <c r="G1156">
        <v>3.3333340000000003E-2</v>
      </c>
      <c r="H1156" t="s">
        <v>54</v>
      </c>
      <c r="I1156">
        <v>803</v>
      </c>
      <c r="J1156">
        <v>1573</v>
      </c>
      <c r="K1156">
        <v>0.2</v>
      </c>
      <c r="L1156">
        <v>0.6</v>
      </c>
      <c r="M1156">
        <v>0.8</v>
      </c>
      <c r="N1156">
        <v>1.05</v>
      </c>
      <c r="O1156">
        <v>1.1000000000000001</v>
      </c>
      <c r="P1156">
        <v>1.1499999999999999</v>
      </c>
      <c r="Q1156" t="s">
        <v>46</v>
      </c>
      <c r="R1156">
        <v>4</v>
      </c>
      <c r="S1156">
        <v>6</v>
      </c>
      <c r="T1156" t="s">
        <v>47</v>
      </c>
      <c r="U1156" t="s">
        <v>54</v>
      </c>
      <c r="V1156" t="s">
        <v>50</v>
      </c>
      <c r="W1156">
        <v>2019</v>
      </c>
      <c r="X1156" t="s">
        <v>37</v>
      </c>
      <c r="Y1156" t="s">
        <v>38</v>
      </c>
      <c r="Z1156">
        <v>30</v>
      </c>
      <c r="AA1156">
        <v>0</v>
      </c>
      <c r="AB1156">
        <v>32</v>
      </c>
      <c r="AC1156">
        <v>1.1000000000000001</v>
      </c>
      <c r="AD1156">
        <v>8.3333350000000007E-3</v>
      </c>
      <c r="AE1156">
        <v>1730.3</v>
      </c>
      <c r="AF1156" s="10" t="e">
        <f>VLOOKUP(AS1156,[1]Hoja3!$B$2:$AO$841,17,FALSE)</f>
        <v>#N/A</v>
      </c>
      <c r="AG1156" s="10" t="e">
        <f>VLOOKUP(AS1156,[1]Hoja3!$B$2:$AO$841,23,FALSE)</f>
        <v>#N/A</v>
      </c>
      <c r="AH1156" s="10" t="e">
        <f>VLOOKUP(AS1156,[1]Hoja3!$B$2:$AO$841,28,FALSE)</f>
        <v>#N/A</v>
      </c>
      <c r="AI1156" s="10" t="e">
        <f>VLOOKUP(AS1156,[1]Hoja3!$B$2:$AO$841,19,FALSE)</f>
        <v>#N/A</v>
      </c>
      <c r="AJ1156" s="10"/>
      <c r="AK1156">
        <f>IF(AE1156=AY1156,1,0)</f>
        <v>0</v>
      </c>
      <c r="AL1156" t="e">
        <f>IF(AB1156=AF1156,1,0)</f>
        <v>#N/A</v>
      </c>
      <c r="AM1156" t="e">
        <f>IF(AC1156=AG1156,1,0)</f>
        <v>#N/A</v>
      </c>
      <c r="AN1156" t="e">
        <f>IF(AD1156=AH1156,1,0)</f>
        <v>#N/A</v>
      </c>
      <c r="AO1156" t="e">
        <f>IF(H1156=AI1156,1,0)</f>
        <v>#N/A</v>
      </c>
      <c r="AQ1156" s="8">
        <f>COUNTIF($A$2:$A$1228,A1156)</f>
        <v>1</v>
      </c>
      <c r="AR1156" t="e">
        <f>VLOOKUP(A1156,[1]Hoja3!$C$2:$AO$841,39,FALSE)</f>
        <v>#N/A</v>
      </c>
      <c r="AS1156" t="str">
        <f>A1156 &amp; COUNTIF(A$2:A1156,A1156)</f>
        <v>0XPN3878851</v>
      </c>
      <c r="AT1156" s="10" t="e">
        <f>VLOOKUP(AS1156,[1]Hoja3!$B$2:$AO$841,38,FALSE)</f>
        <v>#N/A</v>
      </c>
      <c r="AU1156" s="9" t="e">
        <f>IF(AR1156&gt;AQ1156,1,0)</f>
        <v>#N/A</v>
      </c>
    </row>
    <row r="1157" spans="1:48" x14ac:dyDescent="0.25">
      <c r="A1157" t="s">
        <v>174</v>
      </c>
      <c r="B1157">
        <v>2019</v>
      </c>
      <c r="C1157" t="s">
        <v>37</v>
      </c>
      <c r="D1157" t="s">
        <v>38</v>
      </c>
      <c r="E1157">
        <v>26</v>
      </c>
      <c r="F1157" t="s">
        <v>40</v>
      </c>
      <c r="G1157">
        <v>1.1666669999999999</v>
      </c>
      <c r="H1157" t="s">
        <v>54</v>
      </c>
      <c r="I1157">
        <v>803</v>
      </c>
      <c r="J1157">
        <v>1573</v>
      </c>
      <c r="K1157">
        <v>0.2</v>
      </c>
      <c r="L1157">
        <v>0.6</v>
      </c>
      <c r="M1157">
        <v>0.8</v>
      </c>
      <c r="N1157">
        <v>1.05</v>
      </c>
      <c r="O1157">
        <v>1.1000000000000001</v>
      </c>
      <c r="P1157">
        <v>1.1499999999999999</v>
      </c>
      <c r="Q1157" t="s">
        <v>46</v>
      </c>
      <c r="R1157">
        <v>4</v>
      </c>
      <c r="S1157">
        <v>6</v>
      </c>
      <c r="T1157" t="s">
        <v>47</v>
      </c>
      <c r="U1157" t="s">
        <v>54</v>
      </c>
      <c r="V1157" t="s">
        <v>50</v>
      </c>
      <c r="W1157">
        <v>2019</v>
      </c>
      <c r="X1157" t="s">
        <v>37</v>
      </c>
      <c r="Y1157" t="s">
        <v>38</v>
      </c>
      <c r="Z1157">
        <v>29</v>
      </c>
      <c r="AA1157">
        <v>0</v>
      </c>
      <c r="AB1157">
        <v>24</v>
      </c>
      <c r="AC1157">
        <v>1.05</v>
      </c>
      <c r="AD1157">
        <v>0.29166674999999997</v>
      </c>
      <c r="AE1157">
        <v>1651.65</v>
      </c>
      <c r="AF1157" s="10">
        <f>VLOOKUP(AS1157,[1]Hoja3!$B$2:$AO$841,17,FALSE)</f>
        <v>24</v>
      </c>
      <c r="AG1157" s="10">
        <f>VLOOKUP(AS1157,[1]Hoja3!$B$2:$AO$841,23,FALSE)</f>
        <v>1.05</v>
      </c>
      <c r="AH1157" s="10">
        <f>VLOOKUP(AS1157,[1]Hoja3!$B$2:$AO$841,28,FALSE)</f>
        <v>0.51749999999999996</v>
      </c>
      <c r="AI1157" s="10" t="str">
        <f>VLOOKUP(AS1157,[1]Hoja3!$B$2:$AO$841,19,FALSE)</f>
        <v>Entry Production Color Low/Mid</v>
      </c>
      <c r="AJ1157" s="10">
        <f>VLOOKUP(AS1157,[1]Hoja3!$B$2:$AO$841,15,FALSE)</f>
        <v>0</v>
      </c>
      <c r="AK1157">
        <f>IF(AE1157=AY1157,1,0)</f>
        <v>0</v>
      </c>
      <c r="AL1157">
        <f>IF(AB1157=AF1157,1,0)</f>
        <v>1</v>
      </c>
      <c r="AM1157">
        <f>IF(AC1157=AG1157,1,0)</f>
        <v>1</v>
      </c>
      <c r="AN1157">
        <f>IF(AD1157=AH1157,1,0)</f>
        <v>0</v>
      </c>
      <c r="AO1157">
        <f>IF(H1157=AI1157,1,0)</f>
        <v>1</v>
      </c>
      <c r="AP1157">
        <f>IF(AJ1157=AA1157,1,0)</f>
        <v>1</v>
      </c>
      <c r="AQ1157" s="8">
        <f>COUNTIF($A$2:$A$1228,A1157)</f>
        <v>3</v>
      </c>
      <c r="AR1157">
        <f>VLOOKUP(A1157,[1]Hoja3!$C$2:$AO$841,39,FALSE)</f>
        <v>2</v>
      </c>
      <c r="AS1157" t="str">
        <f>A1157 &amp; COUNTIF(A$2:A1157,A1157)</f>
        <v>0E2B6466162</v>
      </c>
      <c r="AT1157" s="10">
        <f>VLOOKUP(AS1157,[1]Hoja3!$B$2:$AO$841,38,FALSE)</f>
        <v>1651.6500000000003</v>
      </c>
      <c r="AU1157" s="9">
        <f>IF(AR1157&gt;AQ1157,1,0)</f>
        <v>0</v>
      </c>
      <c r="AV1157">
        <f>IF(P1157="NA",2,IF(OR(F1157="INSTALACION NUEVA",F1157="Mantenimiento preventivo"),3,IF(AND(AB1157&lt;AF1157,AK1157&lt;&gt;1),4,IF(AT1157&gt;AE1157,1,0))))</f>
        <v>0</v>
      </c>
    </row>
    <row r="1158" spans="1:48" x14ac:dyDescent="0.25">
      <c r="A1158" t="s">
        <v>129</v>
      </c>
      <c r="B1158">
        <v>2019</v>
      </c>
      <c r="C1158" t="s">
        <v>37</v>
      </c>
      <c r="D1158" t="s">
        <v>38</v>
      </c>
      <c r="E1158">
        <v>26</v>
      </c>
      <c r="F1158" t="s">
        <v>40</v>
      </c>
      <c r="G1158">
        <v>0</v>
      </c>
      <c r="H1158" t="s">
        <v>58</v>
      </c>
      <c r="I1158">
        <v>655</v>
      </c>
      <c r="J1158">
        <v>1365</v>
      </c>
      <c r="K1158">
        <v>0</v>
      </c>
      <c r="L1158">
        <v>0</v>
      </c>
      <c r="M1158">
        <v>0.6</v>
      </c>
      <c r="N1158">
        <v>0.8</v>
      </c>
      <c r="O1158">
        <v>1.05</v>
      </c>
      <c r="P1158">
        <v>1.1000000000000001</v>
      </c>
      <c r="Q1158" t="s">
        <v>46</v>
      </c>
      <c r="R1158">
        <v>5</v>
      </c>
      <c r="S1158">
        <v>9</v>
      </c>
      <c r="T1158" t="s">
        <v>47</v>
      </c>
      <c r="U1158" t="s">
        <v>58</v>
      </c>
      <c r="V1158" t="s">
        <v>130</v>
      </c>
      <c r="W1158">
        <v>2019</v>
      </c>
      <c r="X1158" t="s">
        <v>37</v>
      </c>
      <c r="Y1158" t="s">
        <v>38</v>
      </c>
      <c r="Z1158">
        <v>29</v>
      </c>
      <c r="AA1158">
        <v>0</v>
      </c>
      <c r="AB1158">
        <v>2</v>
      </c>
      <c r="AC1158">
        <v>0</v>
      </c>
      <c r="AD1158">
        <v>0</v>
      </c>
      <c r="AE1158">
        <v>0</v>
      </c>
      <c r="AF1158" s="10">
        <f>VLOOKUP(AS1158,[1]Hoja3!$B$2:$AO$841,17,FALSE)</f>
        <v>2</v>
      </c>
      <c r="AG1158" s="10">
        <f>VLOOKUP(AS1158,[1]Hoja3!$B$2:$AO$841,23,FALSE)</f>
        <v>0</v>
      </c>
      <c r="AH1158" s="10">
        <f>VLOOKUP(AS1158,[1]Hoja3!$B$2:$AO$841,28,FALSE)</f>
        <v>4.5999999999999999E-2</v>
      </c>
      <c r="AI1158" s="10" t="str">
        <f>VLOOKUP(AS1158,[1]Hoja3!$B$2:$AO$841,19,FALSE)</f>
        <v>Departmental Digital</v>
      </c>
      <c r="AJ1158" s="10">
        <f>VLOOKUP(AS1158,[1]Hoja3!$B$2:$AO$841,15,FALSE)</f>
        <v>0</v>
      </c>
      <c r="AK1158">
        <f>IF(AE1158=AY1158,1,0)</f>
        <v>1</v>
      </c>
      <c r="AL1158">
        <f>IF(AB1158=AF1158,1,0)</f>
        <v>1</v>
      </c>
      <c r="AM1158">
        <f>IF(AC1158=AG1158,1,0)</f>
        <v>1</v>
      </c>
      <c r="AN1158">
        <f>IF(AD1158=AH1158,1,0)</f>
        <v>0</v>
      </c>
      <c r="AO1158">
        <f>IF(H1158=AI1158,1,0)</f>
        <v>1</v>
      </c>
      <c r="AP1158">
        <f>IF(AJ1158=AA1158,1,0)</f>
        <v>1</v>
      </c>
      <c r="AQ1158" s="8">
        <f>COUNTIF($A$2:$A$1228,A1158)</f>
        <v>4</v>
      </c>
      <c r="AR1158">
        <f>VLOOKUP(A1158,[1]Hoja3!$C$2:$AO$841,39,FALSE)</f>
        <v>4</v>
      </c>
      <c r="AS1158" t="str">
        <f>A1158 &amp; COUNTIF(A$2:A1158,A1158)</f>
        <v>0EX92861234</v>
      </c>
      <c r="AT1158" s="10">
        <f>VLOOKUP(AS1158,[1]Hoja3!$B$2:$AO$841,38,FALSE)</f>
        <v>0</v>
      </c>
      <c r="AU1158" s="9">
        <f>IF(AR1158&gt;AQ1158,1,0)</f>
        <v>0</v>
      </c>
      <c r="AV1158">
        <f>IF(P1158="NA",2,IF(OR(F1158="INSTALACION NUEVA",F1158="Mantenimiento preventivo"),3,IF(AND(AB1158&lt;AF1158,AK1158&lt;&gt;1),4,IF(AT1158&gt;AE1158,1,0))))</f>
        <v>0</v>
      </c>
    </row>
    <row r="1159" spans="1:48" x14ac:dyDescent="0.25">
      <c r="A1159" t="s">
        <v>777</v>
      </c>
      <c r="B1159">
        <v>2019</v>
      </c>
      <c r="C1159" t="s">
        <v>37</v>
      </c>
      <c r="D1159" t="s">
        <v>38</v>
      </c>
      <c r="E1159">
        <v>26</v>
      </c>
      <c r="F1159" t="s">
        <v>44</v>
      </c>
      <c r="G1159">
        <v>0</v>
      </c>
      <c r="I1159" t="s">
        <v>33</v>
      </c>
      <c r="J1159" t="s">
        <v>33</v>
      </c>
      <c r="K1159" t="s">
        <v>33</v>
      </c>
      <c r="L1159" t="s">
        <v>33</v>
      </c>
      <c r="M1159" t="s">
        <v>33</v>
      </c>
      <c r="N1159" t="s">
        <v>33</v>
      </c>
      <c r="O1159" t="s">
        <v>33</v>
      </c>
      <c r="P1159" t="s">
        <v>33</v>
      </c>
      <c r="R1159" t="s">
        <v>33</v>
      </c>
      <c r="S1159" t="s">
        <v>33</v>
      </c>
      <c r="U1159" t="s">
        <v>34</v>
      </c>
      <c r="V1159" t="s">
        <v>50</v>
      </c>
      <c r="W1159">
        <v>2019</v>
      </c>
      <c r="X1159" t="s">
        <v>37</v>
      </c>
      <c r="Y1159" t="s">
        <v>38</v>
      </c>
      <c r="Z1159">
        <v>26</v>
      </c>
      <c r="AA1159" t="s">
        <v>33</v>
      </c>
      <c r="AB1159">
        <v>21</v>
      </c>
      <c r="AC1159">
        <v>0</v>
      </c>
      <c r="AD1159">
        <v>0</v>
      </c>
      <c r="AE1159">
        <v>0</v>
      </c>
      <c r="AF1159" s="10" t="e">
        <f>VLOOKUP(AS1159,[1]Hoja3!$B$2:$AO$841,17,FALSE)</f>
        <v>#N/A</v>
      </c>
      <c r="AG1159" s="10" t="e">
        <f>VLOOKUP(AS1159,[1]Hoja3!$B$2:$AO$841,23,FALSE)</f>
        <v>#N/A</v>
      </c>
      <c r="AH1159" s="10" t="e">
        <f>VLOOKUP(AS1159,[1]Hoja3!$B$2:$AO$841,28,FALSE)</f>
        <v>#N/A</v>
      </c>
      <c r="AI1159" s="10" t="e">
        <f>VLOOKUP(AS1159,[1]Hoja3!$B$2:$AO$841,19,FALSE)</f>
        <v>#N/A</v>
      </c>
      <c r="AJ1159" s="10"/>
      <c r="AK1159">
        <f>IF(AE1159=AY1159,1,0)</f>
        <v>1</v>
      </c>
      <c r="AL1159" t="e">
        <f>IF(AB1159=AF1159,1,0)</f>
        <v>#N/A</v>
      </c>
      <c r="AM1159" t="e">
        <f>IF(AC1159=AG1159,1,0)</f>
        <v>#N/A</v>
      </c>
      <c r="AN1159" t="e">
        <f>IF(AD1159=AH1159,1,0)</f>
        <v>#N/A</v>
      </c>
      <c r="AO1159" t="e">
        <f>IF(H1159=AI1159,1,0)</f>
        <v>#N/A</v>
      </c>
      <c r="AQ1159" s="8">
        <f>COUNTIF($A$2:$A$1228,A1159)</f>
        <v>2</v>
      </c>
      <c r="AR1159" t="e">
        <f>VLOOKUP(A1159,[1]Hoja3!$C$2:$AO$841,39,FALSE)</f>
        <v>#N/A</v>
      </c>
      <c r="AS1159" t="str">
        <f>A1159 &amp; COUNTIF(A$2:A1159,A1159)</f>
        <v>09HB3313842</v>
      </c>
      <c r="AT1159" s="10" t="e">
        <f>VLOOKUP(AS1159,[1]Hoja3!$B$2:$AO$841,38,FALSE)</f>
        <v>#N/A</v>
      </c>
      <c r="AU1159" s="9" t="e">
        <f>IF(AR1159&gt;AQ1159,1,0)</f>
        <v>#N/A</v>
      </c>
    </row>
    <row r="1160" spans="1:48" x14ac:dyDescent="0.25">
      <c r="A1160" t="s">
        <v>628</v>
      </c>
      <c r="B1160">
        <v>2019</v>
      </c>
      <c r="C1160" t="s">
        <v>37</v>
      </c>
      <c r="D1160" t="s">
        <v>38</v>
      </c>
      <c r="E1160">
        <v>26</v>
      </c>
      <c r="F1160" t="s">
        <v>40</v>
      </c>
      <c r="G1160">
        <v>0.28333330000000001</v>
      </c>
      <c r="H1160" t="s">
        <v>71</v>
      </c>
      <c r="I1160">
        <v>468</v>
      </c>
      <c r="J1160">
        <v>715</v>
      </c>
      <c r="K1160">
        <v>0</v>
      </c>
      <c r="L1160">
        <v>0</v>
      </c>
      <c r="M1160">
        <v>0</v>
      </c>
      <c r="N1160">
        <v>0.6</v>
      </c>
      <c r="O1160">
        <v>0.8</v>
      </c>
      <c r="P1160">
        <v>1.05</v>
      </c>
      <c r="Q1160" t="s">
        <v>46</v>
      </c>
      <c r="R1160">
        <v>5</v>
      </c>
      <c r="S1160">
        <v>9</v>
      </c>
      <c r="T1160" t="s">
        <v>47</v>
      </c>
      <c r="U1160" t="s">
        <v>34</v>
      </c>
      <c r="V1160" t="s">
        <v>50</v>
      </c>
      <c r="W1160">
        <v>2019</v>
      </c>
      <c r="X1160" t="s">
        <v>37</v>
      </c>
      <c r="Y1160" t="s">
        <v>38</v>
      </c>
      <c r="Z1160">
        <v>29</v>
      </c>
      <c r="AA1160">
        <v>0</v>
      </c>
      <c r="AB1160">
        <v>179</v>
      </c>
      <c r="AC1160">
        <v>1.05</v>
      </c>
      <c r="AD1160">
        <v>5.6666660000000001E-2</v>
      </c>
      <c r="AE1160">
        <v>750.75</v>
      </c>
      <c r="AF1160" s="10">
        <f>VLOOKUP(AS1160,[1]Hoja3!$B$2:$AO$841,17,FALSE)</f>
        <v>179</v>
      </c>
      <c r="AG1160" s="10">
        <f>VLOOKUP(AS1160,[1]Hoja3!$B$2:$AO$841,23,FALSE)</f>
        <v>1.05</v>
      </c>
      <c r="AH1160" s="10">
        <f>VLOOKUP(AS1160,[1]Hoja3!$B$2:$AO$841,28,FALSE)</f>
        <v>0.246</v>
      </c>
      <c r="AI1160" s="10" t="str">
        <f>VLOOKUP(AS1160,[1]Hoja3!$B$2:$AO$841,19,FALSE)</f>
        <v>Entry Mono Printers</v>
      </c>
      <c r="AJ1160" s="10">
        <f>VLOOKUP(AS1160,[1]Hoja3!$B$2:$AO$841,15,FALSE)</f>
        <v>0</v>
      </c>
      <c r="AK1160">
        <f>IF(AE1160=AY1160,1,0)</f>
        <v>0</v>
      </c>
      <c r="AL1160">
        <f>IF(AB1160=AF1160,1,0)</f>
        <v>1</v>
      </c>
      <c r="AM1160">
        <f>IF(AC1160=AG1160,1,0)</f>
        <v>1</v>
      </c>
      <c r="AN1160">
        <f>IF(AD1160=AH1160,1,0)</f>
        <v>0</v>
      </c>
      <c r="AO1160">
        <f>IF(H1160=AI1160,1,0)</f>
        <v>1</v>
      </c>
      <c r="AP1160">
        <f>IF(AJ1160=AA1160,1,0)</f>
        <v>1</v>
      </c>
      <c r="AQ1160" s="8">
        <f>COUNTIF($A$2:$A$1228,A1160)</f>
        <v>1</v>
      </c>
      <c r="AR1160">
        <f>VLOOKUP(A1160,[1]Hoja3!$C$2:$AO$841,39,FALSE)</f>
        <v>1</v>
      </c>
      <c r="AS1160" t="str">
        <f>A1160 &amp; COUNTIF(A$2:A1160,A1160)</f>
        <v>0A4T5579801</v>
      </c>
      <c r="AT1160" s="10">
        <f>VLOOKUP(AS1160,[1]Hoja3!$B$2:$AO$841,38,FALSE)</f>
        <v>750.75000000000011</v>
      </c>
      <c r="AU1160" s="9">
        <f>IF(AR1160&gt;AQ1160,1,0)</f>
        <v>0</v>
      </c>
      <c r="AV1160">
        <f>IF(P1160="NA",2,IF(OR(F1160="INSTALACION NUEVA",F1160="Mantenimiento preventivo"),3,IF(AND(AB1160&lt;AF1160,AK1160&lt;&gt;1),4,IF(AT1160&gt;AE1160,1,0))))</f>
        <v>0</v>
      </c>
    </row>
    <row r="1161" spans="1:48" x14ac:dyDescent="0.25">
      <c r="A1161" t="s">
        <v>635</v>
      </c>
      <c r="B1161">
        <v>2019</v>
      </c>
      <c r="C1161" t="s">
        <v>37</v>
      </c>
      <c r="D1161" t="s">
        <v>38</v>
      </c>
      <c r="E1161">
        <v>26</v>
      </c>
      <c r="F1161" t="s">
        <v>40</v>
      </c>
      <c r="G1161">
        <v>1</v>
      </c>
      <c r="H1161" t="s">
        <v>91</v>
      </c>
      <c r="I1161">
        <v>803</v>
      </c>
      <c r="J1161">
        <v>1573</v>
      </c>
      <c r="K1161">
        <v>0.2</v>
      </c>
      <c r="L1161">
        <v>0.6</v>
      </c>
      <c r="M1161">
        <v>0.8</v>
      </c>
      <c r="N1161">
        <v>1.05</v>
      </c>
      <c r="O1161">
        <v>1.1000000000000001</v>
      </c>
      <c r="P1161">
        <v>1.1499999999999999</v>
      </c>
      <c r="Q1161" t="s">
        <v>46</v>
      </c>
      <c r="R1161">
        <v>4</v>
      </c>
      <c r="S1161">
        <v>6</v>
      </c>
      <c r="T1161" t="s">
        <v>47</v>
      </c>
      <c r="U1161" t="s">
        <v>91</v>
      </c>
      <c r="V1161" t="s">
        <v>59</v>
      </c>
      <c r="W1161">
        <v>2019</v>
      </c>
      <c r="X1161" t="s">
        <v>37</v>
      </c>
      <c r="Y1161" t="s">
        <v>38</v>
      </c>
      <c r="Z1161">
        <v>29</v>
      </c>
      <c r="AA1161">
        <v>0</v>
      </c>
      <c r="AB1161">
        <v>94</v>
      </c>
      <c r="AC1161">
        <v>1.1499999999999999</v>
      </c>
      <c r="AD1161">
        <v>0.25</v>
      </c>
      <c r="AE1161">
        <v>1808.95</v>
      </c>
      <c r="AF1161" s="10">
        <f>VLOOKUP(AS1161,[1]Hoja3!$B$2:$AO$841,17,FALSE)</f>
        <v>98</v>
      </c>
      <c r="AG1161" s="10">
        <f>VLOOKUP(AS1161,[1]Hoja3!$B$2:$AO$841,23,FALSE)</f>
        <v>1.1499999999999999</v>
      </c>
      <c r="AH1161" s="10">
        <f>VLOOKUP(AS1161,[1]Hoja3!$B$2:$AO$841,28,FALSE)</f>
        <v>0.36749999999999999</v>
      </c>
      <c r="AI1161" s="10" t="str">
        <f>VLOOKUP(AS1161,[1]Hoja3!$B$2:$AO$841,19,FALSE)</f>
        <v>WF Mono Systems and Legacy Color</v>
      </c>
      <c r="AJ1161" s="10">
        <f>VLOOKUP(AS1161,[1]Hoja3!$B$2:$AO$841,15,FALSE)</f>
        <v>0</v>
      </c>
      <c r="AK1161">
        <f>IF(AE1161=AY1161,1,0)</f>
        <v>0</v>
      </c>
      <c r="AL1161">
        <f>IF(AB1161=AF1161,1,0)</f>
        <v>0</v>
      </c>
      <c r="AM1161">
        <f>IF(AC1161=AG1161,1,0)</f>
        <v>1</v>
      </c>
      <c r="AN1161">
        <f>IF(AD1161=AH1161,1,0)</f>
        <v>0</v>
      </c>
      <c r="AO1161">
        <f>IF(H1161=AI1161,1,0)</f>
        <v>1</v>
      </c>
      <c r="AP1161">
        <f>IF(AJ1161=AA1161,1,0)</f>
        <v>1</v>
      </c>
      <c r="AQ1161" s="8">
        <f>COUNTIF($A$2:$A$1228,A1161)</f>
        <v>1</v>
      </c>
      <c r="AR1161">
        <f>VLOOKUP(A1161,[1]Hoja3!$C$2:$AO$841,39,FALSE)</f>
        <v>1</v>
      </c>
      <c r="AS1161" t="str">
        <f>A1161 &amp; COUNTIF(A$2:A1161,A1161)</f>
        <v>0PW40000061</v>
      </c>
      <c r="AT1161" s="10">
        <f>VLOOKUP(AS1161,[1]Hoja3!$B$2:$AO$841,38,FALSE)</f>
        <v>1808.95</v>
      </c>
      <c r="AU1161" s="9">
        <f>IF(AR1161&gt;AQ1161,1,0)</f>
        <v>0</v>
      </c>
      <c r="AV1161">
        <f>IF(P1161="NA",2,IF(OR(F1161="INSTALACION NUEVA",F1161="Mantenimiento preventivo"),3,IF(AND(AB1161&lt;AF1161,AK1161&lt;&gt;1),4,IF(AT1161&gt;AE1161,1,0))))</f>
        <v>4</v>
      </c>
    </row>
    <row r="1162" spans="1:48" x14ac:dyDescent="0.25">
      <c r="A1162" t="s">
        <v>629</v>
      </c>
      <c r="B1162">
        <v>2019</v>
      </c>
      <c r="C1162" t="s">
        <v>37</v>
      </c>
      <c r="D1162" t="s">
        <v>38</v>
      </c>
      <c r="E1162">
        <v>26</v>
      </c>
      <c r="F1162" t="s">
        <v>40</v>
      </c>
      <c r="G1162">
        <v>2.266667</v>
      </c>
      <c r="H1162" t="s">
        <v>71</v>
      </c>
      <c r="I1162">
        <v>468</v>
      </c>
      <c r="J1162">
        <v>715</v>
      </c>
      <c r="K1162">
        <v>0</v>
      </c>
      <c r="L1162">
        <v>0</v>
      </c>
      <c r="M1162">
        <v>0</v>
      </c>
      <c r="N1162">
        <v>0.6</v>
      </c>
      <c r="O1162">
        <v>0.8</v>
      </c>
      <c r="P1162">
        <v>1.05</v>
      </c>
      <c r="Q1162" t="s">
        <v>46</v>
      </c>
      <c r="R1162">
        <v>5</v>
      </c>
      <c r="S1162">
        <v>9</v>
      </c>
      <c r="T1162" t="s">
        <v>47</v>
      </c>
      <c r="U1162" t="s">
        <v>34</v>
      </c>
      <c r="V1162" t="s">
        <v>50</v>
      </c>
      <c r="W1162">
        <v>2019</v>
      </c>
      <c r="X1162" t="s">
        <v>37</v>
      </c>
      <c r="Y1162" t="s">
        <v>38</v>
      </c>
      <c r="Z1162">
        <v>29</v>
      </c>
      <c r="AA1162">
        <v>0</v>
      </c>
      <c r="AB1162">
        <v>389</v>
      </c>
      <c r="AC1162">
        <v>1.05</v>
      </c>
      <c r="AD1162">
        <v>0.4533334</v>
      </c>
      <c r="AE1162">
        <v>750.75</v>
      </c>
      <c r="AF1162" s="10">
        <f>VLOOKUP(AS1162,[1]Hoja3!$B$2:$AO$841,17,FALSE)</f>
        <v>395</v>
      </c>
      <c r="AG1162" s="10">
        <f>VLOOKUP(AS1162,[1]Hoja3!$B$2:$AO$841,23,FALSE)</f>
        <v>1.05</v>
      </c>
      <c r="AH1162" s="10">
        <f>VLOOKUP(AS1162,[1]Hoja3!$B$2:$AO$841,28,FALSE)</f>
        <v>0.46399999999999997</v>
      </c>
      <c r="AI1162" s="10" t="str">
        <f>VLOOKUP(AS1162,[1]Hoja3!$B$2:$AO$841,19,FALSE)</f>
        <v>Entry Mono Printers</v>
      </c>
      <c r="AJ1162" s="10">
        <f>VLOOKUP(AS1162,[1]Hoja3!$B$2:$AO$841,15,FALSE)</f>
        <v>0</v>
      </c>
      <c r="AK1162">
        <f>IF(AE1162=AY1162,1,0)</f>
        <v>0</v>
      </c>
      <c r="AL1162">
        <f>IF(AB1162=AF1162,1,0)</f>
        <v>0</v>
      </c>
      <c r="AM1162">
        <f>IF(AC1162=AG1162,1,0)</f>
        <v>1</v>
      </c>
      <c r="AN1162">
        <f>IF(AD1162=AH1162,1,0)</f>
        <v>0</v>
      </c>
      <c r="AO1162">
        <f>IF(H1162=AI1162,1,0)</f>
        <v>1</v>
      </c>
      <c r="AP1162">
        <f>IF(AJ1162=AA1162,1,0)</f>
        <v>1</v>
      </c>
      <c r="AQ1162" s="8">
        <f>COUNTIF($A$2:$A$1228,A1162)</f>
        <v>1</v>
      </c>
      <c r="AR1162">
        <f>VLOOKUP(A1162,[1]Hoja3!$C$2:$AO$841,39,FALSE)</f>
        <v>1</v>
      </c>
      <c r="AS1162" t="str">
        <f>A1162 &amp; COUNTIF(A$2:A1162,A1162)</f>
        <v>0A4T5585191</v>
      </c>
      <c r="AT1162" s="10">
        <f>VLOOKUP(AS1162,[1]Hoja3!$B$2:$AO$841,38,FALSE)</f>
        <v>750.75000000000011</v>
      </c>
      <c r="AU1162" s="9">
        <f>IF(AR1162&gt;AQ1162,1,0)</f>
        <v>0</v>
      </c>
      <c r="AV1162">
        <f>IF(P1162="NA",2,IF(OR(F1162="INSTALACION NUEVA",F1162="Mantenimiento preventivo"),3,IF(AND(AB1162&lt;AF1162,AK1162&lt;&gt;1),4,IF(AT1162&gt;AE1162,1,0))))</f>
        <v>4</v>
      </c>
    </row>
    <row r="1163" spans="1:48" x14ac:dyDescent="0.25">
      <c r="A1163" t="s">
        <v>989</v>
      </c>
      <c r="B1163">
        <v>2019</v>
      </c>
      <c r="C1163" t="s">
        <v>37</v>
      </c>
      <c r="D1163" t="s">
        <v>38</v>
      </c>
      <c r="E1163">
        <v>26</v>
      </c>
      <c r="F1163" t="s">
        <v>44</v>
      </c>
      <c r="G1163">
        <v>0</v>
      </c>
      <c r="H1163" t="s">
        <v>34</v>
      </c>
      <c r="I1163">
        <v>468</v>
      </c>
      <c r="J1163">
        <v>715</v>
      </c>
      <c r="K1163">
        <v>0</v>
      </c>
      <c r="L1163">
        <v>0</v>
      </c>
      <c r="M1163">
        <v>0</v>
      </c>
      <c r="N1163">
        <v>0.6</v>
      </c>
      <c r="O1163">
        <v>0.8</v>
      </c>
      <c r="P1163">
        <v>1.05</v>
      </c>
      <c r="Q1163" t="s">
        <v>46</v>
      </c>
      <c r="R1163">
        <v>5</v>
      </c>
      <c r="S1163">
        <v>9</v>
      </c>
      <c r="T1163" t="s">
        <v>47</v>
      </c>
      <c r="U1163" t="s">
        <v>34</v>
      </c>
      <c r="V1163" t="s">
        <v>50</v>
      </c>
      <c r="W1163">
        <v>2019</v>
      </c>
      <c r="X1163" t="s">
        <v>37</v>
      </c>
      <c r="Y1163" t="s">
        <v>38</v>
      </c>
      <c r="Z1163">
        <v>26</v>
      </c>
      <c r="AA1163">
        <v>1</v>
      </c>
      <c r="AB1163">
        <v>35</v>
      </c>
      <c r="AC1163">
        <v>0</v>
      </c>
      <c r="AD1163">
        <v>0</v>
      </c>
      <c r="AE1163">
        <v>0</v>
      </c>
      <c r="AF1163" s="10" t="e">
        <f>VLOOKUP(AS1163,[1]Hoja3!$B$2:$AO$841,17,FALSE)</f>
        <v>#N/A</v>
      </c>
      <c r="AG1163" s="10" t="e">
        <f>VLOOKUP(AS1163,[1]Hoja3!$B$2:$AO$841,23,FALSE)</f>
        <v>#N/A</v>
      </c>
      <c r="AH1163" s="10" t="e">
        <f>VLOOKUP(AS1163,[1]Hoja3!$B$2:$AO$841,28,FALSE)</f>
        <v>#N/A</v>
      </c>
      <c r="AI1163" s="10" t="e">
        <f>VLOOKUP(AS1163,[1]Hoja3!$B$2:$AO$841,19,FALSE)</f>
        <v>#N/A</v>
      </c>
      <c r="AJ1163" s="10"/>
      <c r="AK1163">
        <f>IF(AE1163=AY1163,1,0)</f>
        <v>1</v>
      </c>
      <c r="AL1163" t="e">
        <f>IF(AB1163=AF1163,1,0)</f>
        <v>#N/A</v>
      </c>
      <c r="AM1163" t="e">
        <f>IF(AC1163=AG1163,1,0)</f>
        <v>#N/A</v>
      </c>
      <c r="AN1163" t="e">
        <f>IF(AD1163=AH1163,1,0)</f>
        <v>#N/A</v>
      </c>
      <c r="AO1163" t="e">
        <f>IF(H1163=AI1163,1,0)</f>
        <v>#N/A</v>
      </c>
      <c r="AQ1163" s="8">
        <f>COUNTIF($A$2:$A$1228,A1163)</f>
        <v>1</v>
      </c>
      <c r="AR1163" t="e">
        <f>VLOOKUP(A1163,[1]Hoja3!$C$2:$AO$841,39,FALSE)</f>
        <v>#N/A</v>
      </c>
      <c r="AS1163" t="str">
        <f>A1163 &amp; COUNTIF(A$2:A1163,A1163)</f>
        <v>09HB3317911</v>
      </c>
      <c r="AT1163" s="10" t="e">
        <f>VLOOKUP(AS1163,[1]Hoja3!$B$2:$AO$841,38,FALSE)</f>
        <v>#N/A</v>
      </c>
      <c r="AU1163" s="9" t="e">
        <f>IF(AR1163&gt;AQ1163,1,0)</f>
        <v>#N/A</v>
      </c>
    </row>
    <row r="1164" spans="1:48" x14ac:dyDescent="0.25">
      <c r="A1164" t="s">
        <v>776</v>
      </c>
      <c r="B1164">
        <v>2019</v>
      </c>
      <c r="C1164" t="s">
        <v>37</v>
      </c>
      <c r="D1164" t="s">
        <v>38</v>
      </c>
      <c r="E1164">
        <v>26</v>
      </c>
      <c r="F1164" t="s">
        <v>44</v>
      </c>
      <c r="G1164">
        <v>0</v>
      </c>
      <c r="H1164" t="s">
        <v>64</v>
      </c>
      <c r="I1164">
        <v>655</v>
      </c>
      <c r="J1164">
        <v>1365</v>
      </c>
      <c r="K1164">
        <v>0</v>
      </c>
      <c r="L1164">
        <v>0</v>
      </c>
      <c r="M1164">
        <v>0.6</v>
      </c>
      <c r="N1164">
        <v>0.8</v>
      </c>
      <c r="O1164">
        <v>1.05</v>
      </c>
      <c r="P1164">
        <v>1.1000000000000001</v>
      </c>
      <c r="Q1164" t="s">
        <v>46</v>
      </c>
      <c r="R1164">
        <v>5</v>
      </c>
      <c r="S1164">
        <v>9</v>
      </c>
      <c r="T1164" t="s">
        <v>47</v>
      </c>
      <c r="U1164" t="s">
        <v>64</v>
      </c>
      <c r="V1164" t="s">
        <v>50</v>
      </c>
      <c r="W1164">
        <v>2019</v>
      </c>
      <c r="X1164" t="s">
        <v>37</v>
      </c>
      <c r="Y1164" t="s">
        <v>38</v>
      </c>
      <c r="Z1164">
        <v>26</v>
      </c>
      <c r="AA1164">
        <v>1</v>
      </c>
      <c r="AB1164">
        <v>1</v>
      </c>
      <c r="AC1164">
        <v>0</v>
      </c>
      <c r="AD1164">
        <v>0</v>
      </c>
      <c r="AE1164">
        <v>0</v>
      </c>
      <c r="AF1164" s="10" t="e">
        <f>VLOOKUP(AS1164,[1]Hoja3!$B$2:$AO$841,17,FALSE)</f>
        <v>#N/A</v>
      </c>
      <c r="AG1164" s="10" t="e">
        <f>VLOOKUP(AS1164,[1]Hoja3!$B$2:$AO$841,23,FALSE)</f>
        <v>#N/A</v>
      </c>
      <c r="AH1164" s="10" t="e">
        <f>VLOOKUP(AS1164,[1]Hoja3!$B$2:$AO$841,28,FALSE)</f>
        <v>#N/A</v>
      </c>
      <c r="AI1164" s="10" t="e">
        <f>VLOOKUP(AS1164,[1]Hoja3!$B$2:$AO$841,19,FALSE)</f>
        <v>#N/A</v>
      </c>
      <c r="AJ1164" s="10"/>
      <c r="AK1164">
        <f>IF(AE1164=AY1164,1,0)</f>
        <v>1</v>
      </c>
      <c r="AL1164" t="e">
        <f>IF(AB1164=AF1164,1,0)</f>
        <v>#N/A</v>
      </c>
      <c r="AM1164" t="e">
        <f>IF(AC1164=AG1164,1,0)</f>
        <v>#N/A</v>
      </c>
      <c r="AN1164" t="e">
        <f>IF(AD1164=AH1164,1,0)</f>
        <v>#N/A</v>
      </c>
      <c r="AO1164" t="e">
        <f>IF(H1164=AI1164,1,0)</f>
        <v>#N/A</v>
      </c>
      <c r="AQ1164" s="8">
        <f>COUNTIF($A$2:$A$1228,A1164)</f>
        <v>4</v>
      </c>
      <c r="AR1164">
        <f>VLOOKUP(A1164,[1]Hoja3!$C$2:$AO$841,39,FALSE)</f>
        <v>1</v>
      </c>
      <c r="AS1164" t="str">
        <f>A1164 &amp; COUNTIF(A$2:A1164,A1164)</f>
        <v>06TB4456924</v>
      </c>
      <c r="AT1164" s="10" t="e">
        <f>VLOOKUP(AS1164,[1]Hoja3!$B$2:$AO$841,38,FALSE)</f>
        <v>#N/A</v>
      </c>
      <c r="AU1164" s="9">
        <f>IF(AR1164&gt;AQ1164,1,0)</f>
        <v>0</v>
      </c>
    </row>
    <row r="1165" spans="1:48" x14ac:dyDescent="0.25">
      <c r="A1165" t="s">
        <v>542</v>
      </c>
      <c r="B1165">
        <v>2019</v>
      </c>
      <c r="C1165" t="s">
        <v>37</v>
      </c>
      <c r="D1165" t="s">
        <v>38</v>
      </c>
      <c r="E1165">
        <v>26</v>
      </c>
      <c r="F1165" t="s">
        <v>40</v>
      </c>
      <c r="G1165">
        <v>0.13333329999999999</v>
      </c>
      <c r="H1165" t="s">
        <v>116</v>
      </c>
      <c r="I1165">
        <v>655</v>
      </c>
      <c r="J1165">
        <v>1365</v>
      </c>
      <c r="K1165">
        <v>0</v>
      </c>
      <c r="L1165">
        <v>0</v>
      </c>
      <c r="M1165">
        <v>0.6</v>
      </c>
      <c r="N1165">
        <v>0.8</v>
      </c>
      <c r="O1165">
        <v>1.05</v>
      </c>
      <c r="P1165">
        <v>1.1000000000000001</v>
      </c>
      <c r="Q1165" t="s">
        <v>46</v>
      </c>
      <c r="R1165">
        <v>5</v>
      </c>
      <c r="S1165">
        <v>9</v>
      </c>
      <c r="T1165" t="s">
        <v>47</v>
      </c>
      <c r="U1165" t="s">
        <v>64</v>
      </c>
      <c r="V1165" t="s">
        <v>59</v>
      </c>
      <c r="W1165">
        <v>2019</v>
      </c>
      <c r="X1165" t="s">
        <v>37</v>
      </c>
      <c r="Y1165" t="s">
        <v>38</v>
      </c>
      <c r="Z1165">
        <v>29</v>
      </c>
      <c r="AA1165">
        <v>0</v>
      </c>
      <c r="AB1165">
        <v>4</v>
      </c>
      <c r="AC1165">
        <v>0</v>
      </c>
      <c r="AD1165">
        <v>2.6666659999999998E-2</v>
      </c>
      <c r="AE1165">
        <v>0</v>
      </c>
      <c r="AF1165" s="10">
        <f>VLOOKUP(AS1165,[1]Hoja3!$B$2:$AO$841,17,FALSE)</f>
        <v>4</v>
      </c>
      <c r="AG1165" s="10">
        <f>VLOOKUP(AS1165,[1]Hoja3!$B$2:$AO$841,23,FALSE)</f>
        <v>0</v>
      </c>
      <c r="AH1165" s="10">
        <f>VLOOKUP(AS1165,[1]Hoja3!$B$2:$AO$841,28,FALSE)</f>
        <v>6.6000000000000003E-2</v>
      </c>
      <c r="AI1165" s="10" t="str">
        <f>VLOOKUP(AS1165,[1]Hoja3!$B$2:$AO$841,19,FALSE)</f>
        <v>Office Digital</v>
      </c>
      <c r="AJ1165" s="10">
        <f>VLOOKUP(AS1165,[1]Hoja3!$B$2:$AO$841,15,FALSE)</f>
        <v>0</v>
      </c>
      <c r="AK1165">
        <f>IF(AE1165=AY1165,1,0)</f>
        <v>1</v>
      </c>
      <c r="AL1165">
        <f>IF(AB1165=AF1165,1,0)</f>
        <v>1</v>
      </c>
      <c r="AM1165">
        <f>IF(AC1165=AG1165,1,0)</f>
        <v>1</v>
      </c>
      <c r="AN1165">
        <f>IF(AD1165=AH1165,1,0)</f>
        <v>0</v>
      </c>
      <c r="AO1165">
        <f>IF(H1165=AI1165,1,0)</f>
        <v>1</v>
      </c>
      <c r="AP1165">
        <f>IF(AJ1165=AA1165,1,0)</f>
        <v>1</v>
      </c>
      <c r="AQ1165" s="8">
        <f>COUNTIF($A$2:$A$1228,A1165)</f>
        <v>2</v>
      </c>
      <c r="AR1165">
        <f>VLOOKUP(A1165,[1]Hoja3!$C$2:$AO$841,39,FALSE)</f>
        <v>2</v>
      </c>
      <c r="AS1165" t="str">
        <f>A1165 &amp; COUNTIF(A$2:A1165,A1165)</f>
        <v>07CX0434232</v>
      </c>
      <c r="AT1165" s="10">
        <f>VLOOKUP(AS1165,[1]Hoja3!$B$2:$AO$841,38,FALSE)</f>
        <v>0</v>
      </c>
      <c r="AU1165" s="9">
        <f>IF(AR1165&gt;AQ1165,1,0)</f>
        <v>0</v>
      </c>
      <c r="AV1165">
        <f>IF(P1165="NA",2,IF(OR(F1165="INSTALACION NUEVA",F1165="Mantenimiento preventivo"),3,IF(AND(AB1165&lt;AF1165,AK1165&lt;&gt;1),4,IF(AT1165&gt;AE1165,1,0))))</f>
        <v>0</v>
      </c>
    </row>
    <row r="1166" spans="1:48" x14ac:dyDescent="0.25">
      <c r="A1166" t="s">
        <v>70</v>
      </c>
      <c r="B1166">
        <v>2019</v>
      </c>
      <c r="C1166" t="s">
        <v>37</v>
      </c>
      <c r="D1166" t="s">
        <v>38</v>
      </c>
      <c r="E1166">
        <v>28</v>
      </c>
      <c r="F1166" t="s">
        <v>44</v>
      </c>
      <c r="G1166">
        <v>0</v>
      </c>
      <c r="H1166" t="s">
        <v>71</v>
      </c>
      <c r="I1166">
        <v>468</v>
      </c>
      <c r="J1166">
        <v>715</v>
      </c>
      <c r="K1166">
        <v>0</v>
      </c>
      <c r="L1166">
        <v>0</v>
      </c>
      <c r="M1166">
        <v>0</v>
      </c>
      <c r="N1166">
        <v>0.6</v>
      </c>
      <c r="O1166">
        <v>0.8</v>
      </c>
      <c r="P1166">
        <v>1.05</v>
      </c>
      <c r="Q1166" t="s">
        <v>46</v>
      </c>
      <c r="R1166">
        <v>5</v>
      </c>
      <c r="S1166">
        <v>9</v>
      </c>
      <c r="T1166" t="s">
        <v>47</v>
      </c>
      <c r="U1166" t="s">
        <v>58</v>
      </c>
      <c r="V1166" t="s">
        <v>55</v>
      </c>
      <c r="W1166">
        <v>2019</v>
      </c>
      <c r="X1166" t="s">
        <v>37</v>
      </c>
      <c r="Y1166" t="s">
        <v>38</v>
      </c>
      <c r="Z1166">
        <v>29</v>
      </c>
      <c r="AA1166">
        <v>0</v>
      </c>
      <c r="AB1166">
        <v>16</v>
      </c>
      <c r="AC1166">
        <v>0</v>
      </c>
      <c r="AD1166">
        <v>0</v>
      </c>
      <c r="AE1166">
        <v>715</v>
      </c>
      <c r="AF1166" s="10" t="e">
        <f>VLOOKUP(AS1166,[1]Hoja3!$B$2:$AO$841,17,FALSE)</f>
        <v>#N/A</v>
      </c>
      <c r="AG1166" s="10" t="e">
        <f>VLOOKUP(AS1166,[1]Hoja3!$B$2:$AO$841,23,FALSE)</f>
        <v>#N/A</v>
      </c>
      <c r="AH1166" s="10" t="e">
        <f>VLOOKUP(AS1166,[1]Hoja3!$B$2:$AO$841,28,FALSE)</f>
        <v>#N/A</v>
      </c>
      <c r="AI1166" s="10" t="e">
        <f>VLOOKUP(AS1166,[1]Hoja3!$B$2:$AO$841,19,FALSE)</f>
        <v>#N/A</v>
      </c>
      <c r="AJ1166" s="10"/>
      <c r="AK1166">
        <f>IF(AE1166=AY1166,1,0)</f>
        <v>0</v>
      </c>
      <c r="AL1166" t="e">
        <f>IF(AB1166=AF1166,1,0)</f>
        <v>#N/A</v>
      </c>
      <c r="AM1166" t="e">
        <f>IF(AC1166=AG1166,1,0)</f>
        <v>#N/A</v>
      </c>
      <c r="AN1166" t="e">
        <f>IF(AD1166=AH1166,1,0)</f>
        <v>#N/A</v>
      </c>
      <c r="AO1166" t="e">
        <f>IF(H1166=AI1166,1,0)</f>
        <v>#N/A</v>
      </c>
      <c r="AQ1166" s="8">
        <f>COUNTIF($A$2:$A$1228,A1166)</f>
        <v>4</v>
      </c>
      <c r="AR1166">
        <f>VLOOKUP(A1166,[1]Hoja3!$C$2:$AO$841,39,FALSE)</f>
        <v>1</v>
      </c>
      <c r="AS1166" t="str">
        <f>A1166 &amp; COUNTIF(A$2:A1166,A1166)</f>
        <v>0KPA0188384</v>
      </c>
      <c r="AT1166" s="10" t="e">
        <f>VLOOKUP(AS1166,[1]Hoja3!$B$2:$AO$841,38,FALSE)</f>
        <v>#N/A</v>
      </c>
      <c r="AU1166" s="9">
        <f>IF(AR1166&gt;AQ1166,1,0)</f>
        <v>0</v>
      </c>
    </row>
    <row r="1167" spans="1:48" x14ac:dyDescent="0.25">
      <c r="A1167" t="s">
        <v>638</v>
      </c>
      <c r="B1167">
        <v>2019</v>
      </c>
      <c r="C1167" t="s">
        <v>37</v>
      </c>
      <c r="D1167" t="s">
        <v>38</v>
      </c>
      <c r="E1167">
        <v>28</v>
      </c>
      <c r="F1167" t="s">
        <v>40</v>
      </c>
      <c r="G1167">
        <v>0.5</v>
      </c>
      <c r="H1167" t="s">
        <v>116</v>
      </c>
      <c r="I1167">
        <v>655</v>
      </c>
      <c r="J1167">
        <v>1365</v>
      </c>
      <c r="K1167">
        <v>0</v>
      </c>
      <c r="L1167">
        <v>0</v>
      </c>
      <c r="M1167">
        <v>0.6</v>
      </c>
      <c r="N1167">
        <v>0.8</v>
      </c>
      <c r="O1167">
        <v>1.05</v>
      </c>
      <c r="P1167">
        <v>1.1000000000000001</v>
      </c>
      <c r="Q1167" t="s">
        <v>46</v>
      </c>
      <c r="R1167">
        <v>5</v>
      </c>
      <c r="S1167">
        <v>9</v>
      </c>
      <c r="T1167" t="s">
        <v>47</v>
      </c>
      <c r="U1167" t="s">
        <v>58</v>
      </c>
      <c r="V1167" t="s">
        <v>80</v>
      </c>
      <c r="W1167">
        <v>2019</v>
      </c>
      <c r="X1167" t="s">
        <v>37</v>
      </c>
      <c r="Y1167" t="s">
        <v>38</v>
      </c>
      <c r="Z1167">
        <v>29</v>
      </c>
      <c r="AA1167">
        <v>0</v>
      </c>
      <c r="AB1167">
        <v>102</v>
      </c>
      <c r="AC1167">
        <v>1.1000000000000001</v>
      </c>
      <c r="AD1167">
        <v>0.1</v>
      </c>
      <c r="AE1167">
        <v>1501.5</v>
      </c>
      <c r="AF1167" s="10">
        <f>VLOOKUP(AS1167,[1]Hoja3!$B$2:$AO$841,17,FALSE)</f>
        <v>101</v>
      </c>
      <c r="AG1167" s="10">
        <f>VLOOKUP(AS1167,[1]Hoja3!$B$2:$AO$841,23,FALSE)</f>
        <v>1.1000000000000001</v>
      </c>
      <c r="AH1167" s="10">
        <f>VLOOKUP(AS1167,[1]Hoja3!$B$2:$AO$841,28,FALSE)</f>
        <v>0.1</v>
      </c>
      <c r="AI1167" s="10" t="str">
        <f>VLOOKUP(AS1167,[1]Hoja3!$B$2:$AO$841,19,FALSE)</f>
        <v>Office Digital</v>
      </c>
      <c r="AJ1167" s="10">
        <f>VLOOKUP(AS1167,[1]Hoja3!$B$2:$AO$841,15,FALSE)</f>
        <v>0</v>
      </c>
      <c r="AK1167">
        <f>IF(AE1167=AY1167,1,0)</f>
        <v>0</v>
      </c>
      <c r="AL1167">
        <f>IF(AB1167=AF1167,1,0)</f>
        <v>0</v>
      </c>
      <c r="AM1167">
        <f>IF(AC1167=AG1167,1,0)</f>
        <v>1</v>
      </c>
      <c r="AN1167">
        <f>IF(AD1167=AH1167,1,0)</f>
        <v>1</v>
      </c>
      <c r="AO1167">
        <f>IF(H1167=AI1167,1,0)</f>
        <v>1</v>
      </c>
      <c r="AP1167">
        <f>IF(AJ1167=AA1167,1,0)</f>
        <v>1</v>
      </c>
      <c r="AQ1167" s="8">
        <f>COUNTIF($A$2:$A$1228,A1167)</f>
        <v>1</v>
      </c>
      <c r="AR1167">
        <f>VLOOKUP(A1167,[1]Hoja3!$C$2:$AO$841,39,FALSE)</f>
        <v>1</v>
      </c>
      <c r="AS1167" t="str">
        <f>A1167 &amp; COUNTIF(A$2:A1167,A1167)</f>
        <v>0AE71765891</v>
      </c>
      <c r="AT1167" s="10">
        <f>VLOOKUP(AS1167,[1]Hoja3!$B$2:$AO$841,38,FALSE)</f>
        <v>1501.5000000000002</v>
      </c>
      <c r="AU1167" s="9">
        <f>IF(AR1167&gt;AQ1167,1,0)</f>
        <v>0</v>
      </c>
      <c r="AV1167">
        <f>IF(P1167="NA",2,IF(OR(F1167="INSTALACION NUEVA",F1167="Mantenimiento preventivo"),3,IF(AND(AB1167&lt;AF1167,AK1167&lt;&gt;1),4,IF(AT1167&gt;AE1167,1,0))))</f>
        <v>0</v>
      </c>
    </row>
    <row r="1168" spans="1:48" x14ac:dyDescent="0.25">
      <c r="A1168" t="s">
        <v>639</v>
      </c>
      <c r="B1168">
        <v>2019</v>
      </c>
      <c r="C1168" t="s">
        <v>37</v>
      </c>
      <c r="D1168" t="s">
        <v>38</v>
      </c>
      <c r="E1168">
        <v>28</v>
      </c>
      <c r="F1168" t="s">
        <v>40</v>
      </c>
      <c r="G1168">
        <v>2.6833330000000002</v>
      </c>
      <c r="H1168" t="s">
        <v>54</v>
      </c>
      <c r="I1168">
        <v>803</v>
      </c>
      <c r="J1168">
        <v>1573</v>
      </c>
      <c r="K1168">
        <v>0.2</v>
      </c>
      <c r="L1168">
        <v>0.6</v>
      </c>
      <c r="M1168">
        <v>0.8</v>
      </c>
      <c r="N1168">
        <v>1.05</v>
      </c>
      <c r="O1168">
        <v>1.1000000000000001</v>
      </c>
      <c r="P1168">
        <v>1.1499999999999999</v>
      </c>
      <c r="Q1168" t="s">
        <v>46</v>
      </c>
      <c r="R1168">
        <v>4</v>
      </c>
      <c r="S1168">
        <v>6</v>
      </c>
      <c r="T1168" t="s">
        <v>47</v>
      </c>
      <c r="U1168" t="s">
        <v>54</v>
      </c>
      <c r="V1168" t="s">
        <v>50</v>
      </c>
      <c r="W1168">
        <v>2019</v>
      </c>
      <c r="X1168" t="s">
        <v>37</v>
      </c>
      <c r="Y1168" t="s">
        <v>38</v>
      </c>
      <c r="Z1168">
        <v>30</v>
      </c>
      <c r="AA1168">
        <v>0</v>
      </c>
      <c r="AB1168">
        <v>37</v>
      </c>
      <c r="AC1168">
        <v>1.1000000000000001</v>
      </c>
      <c r="AD1168">
        <v>0.67083325000000005</v>
      </c>
      <c r="AE1168">
        <v>1730.3</v>
      </c>
      <c r="AF1168" s="10" t="e">
        <f>VLOOKUP(AS1168,[1]Hoja3!$B$2:$AO$841,17,FALSE)</f>
        <v>#N/A</v>
      </c>
      <c r="AG1168" s="10" t="e">
        <f>VLOOKUP(AS1168,[1]Hoja3!$B$2:$AO$841,23,FALSE)</f>
        <v>#N/A</v>
      </c>
      <c r="AH1168" s="10" t="e">
        <f>VLOOKUP(AS1168,[1]Hoja3!$B$2:$AO$841,28,FALSE)</f>
        <v>#N/A</v>
      </c>
      <c r="AI1168" s="10" t="e">
        <f>VLOOKUP(AS1168,[1]Hoja3!$B$2:$AO$841,19,FALSE)</f>
        <v>#N/A</v>
      </c>
      <c r="AJ1168" s="10"/>
      <c r="AK1168">
        <f>IF(AE1168=AY1168,1,0)</f>
        <v>0</v>
      </c>
      <c r="AL1168" t="e">
        <f>IF(AB1168=AF1168,1,0)</f>
        <v>#N/A</v>
      </c>
      <c r="AM1168" t="e">
        <f>IF(AC1168=AG1168,1,0)</f>
        <v>#N/A</v>
      </c>
      <c r="AN1168" t="e">
        <f>IF(AD1168=AH1168,1,0)</f>
        <v>#N/A</v>
      </c>
      <c r="AO1168" t="e">
        <f>IF(H1168=AI1168,1,0)</f>
        <v>#N/A</v>
      </c>
      <c r="AQ1168" s="8">
        <f>COUNTIF($A$2:$A$1228,A1168)</f>
        <v>1</v>
      </c>
      <c r="AR1168" t="e">
        <f>VLOOKUP(A1168,[1]Hoja3!$C$2:$AO$841,39,FALSE)</f>
        <v>#N/A</v>
      </c>
      <c r="AS1168" t="str">
        <f>A1168 &amp; COUNTIF(A$2:A1168,A1168)</f>
        <v>0XPN3949391</v>
      </c>
      <c r="AT1168" s="10" t="e">
        <f>VLOOKUP(AS1168,[1]Hoja3!$B$2:$AO$841,38,FALSE)</f>
        <v>#N/A</v>
      </c>
      <c r="AU1168" s="9" t="e">
        <f>IF(AR1168&gt;AQ1168,1,0)</f>
        <v>#N/A</v>
      </c>
    </row>
    <row r="1169" spans="1:48" x14ac:dyDescent="0.25">
      <c r="A1169" t="s">
        <v>369</v>
      </c>
      <c r="B1169">
        <v>2019</v>
      </c>
      <c r="C1169" t="s">
        <v>37</v>
      </c>
      <c r="D1169" t="s">
        <v>38</v>
      </c>
      <c r="E1169">
        <v>28</v>
      </c>
      <c r="F1169" t="s">
        <v>40</v>
      </c>
      <c r="G1169">
        <v>2.9333330000000002</v>
      </c>
      <c r="H1169" t="s">
        <v>45</v>
      </c>
      <c r="I1169">
        <v>803</v>
      </c>
      <c r="J1169">
        <v>1573</v>
      </c>
      <c r="K1169">
        <v>0.2</v>
      </c>
      <c r="L1169">
        <v>0.6</v>
      </c>
      <c r="M1169">
        <v>0.8</v>
      </c>
      <c r="N1169">
        <v>1.05</v>
      </c>
      <c r="O1169">
        <v>1.1000000000000001</v>
      </c>
      <c r="P1169">
        <v>1.1499999999999999</v>
      </c>
      <c r="Q1169" t="s">
        <v>46</v>
      </c>
      <c r="R1169">
        <v>4</v>
      </c>
      <c r="S1169">
        <v>6</v>
      </c>
      <c r="T1169" t="s">
        <v>47</v>
      </c>
      <c r="U1169" t="s">
        <v>48</v>
      </c>
      <c r="V1169" t="s">
        <v>50</v>
      </c>
      <c r="W1169">
        <v>2019</v>
      </c>
      <c r="X1169" t="s">
        <v>37</v>
      </c>
      <c r="Y1169" t="s">
        <v>38</v>
      </c>
      <c r="Z1169">
        <v>30</v>
      </c>
      <c r="AA1169">
        <v>0</v>
      </c>
      <c r="AB1169">
        <v>17</v>
      </c>
      <c r="AC1169">
        <v>1.05</v>
      </c>
      <c r="AD1169">
        <v>0.73333325000000005</v>
      </c>
      <c r="AE1169">
        <v>1651.65</v>
      </c>
      <c r="AF1169" s="10" t="e">
        <f>VLOOKUP(AS1169,[1]Hoja3!$B$2:$AO$841,17,FALSE)</f>
        <v>#N/A</v>
      </c>
      <c r="AG1169" s="10" t="e">
        <f>VLOOKUP(AS1169,[1]Hoja3!$B$2:$AO$841,23,FALSE)</f>
        <v>#N/A</v>
      </c>
      <c r="AH1169" s="10" t="e">
        <f>VLOOKUP(AS1169,[1]Hoja3!$B$2:$AO$841,28,FALSE)</f>
        <v>#N/A</v>
      </c>
      <c r="AI1169" s="10" t="e">
        <f>VLOOKUP(AS1169,[1]Hoja3!$B$2:$AO$841,19,FALSE)</f>
        <v>#N/A</v>
      </c>
      <c r="AJ1169" s="10"/>
      <c r="AK1169">
        <f>IF(AE1169=AY1169,1,0)</f>
        <v>0</v>
      </c>
      <c r="AL1169" t="e">
        <f>IF(AB1169=AF1169,1,0)</f>
        <v>#N/A</v>
      </c>
      <c r="AM1169" t="e">
        <f>IF(AC1169=AG1169,1,0)</f>
        <v>#N/A</v>
      </c>
      <c r="AN1169" t="e">
        <f>IF(AD1169=AH1169,1,0)</f>
        <v>#N/A</v>
      </c>
      <c r="AO1169" t="e">
        <f>IF(H1169=AI1169,1,0)</f>
        <v>#N/A</v>
      </c>
      <c r="AQ1169" s="8">
        <f>COUNTIF($A$2:$A$1228,A1169)</f>
        <v>2</v>
      </c>
      <c r="AR1169">
        <f>VLOOKUP(A1169,[1]Hoja3!$C$2:$AO$841,39,FALSE)</f>
        <v>1</v>
      </c>
      <c r="AS1169" t="str">
        <f>A1169 &amp; COUNTIF(A$2:A1169,A1169)</f>
        <v>0BG09667232</v>
      </c>
      <c r="AT1169" s="10" t="e">
        <f>VLOOKUP(AS1169,[1]Hoja3!$B$2:$AO$841,38,FALSE)</f>
        <v>#N/A</v>
      </c>
      <c r="AU1169" s="9">
        <f>IF(AR1169&gt;AQ1169,1,0)</f>
        <v>0</v>
      </c>
    </row>
    <row r="1170" spans="1:48" x14ac:dyDescent="0.25">
      <c r="A1170" t="s">
        <v>284</v>
      </c>
      <c r="B1170">
        <v>2019</v>
      </c>
      <c r="C1170" t="s">
        <v>37</v>
      </c>
      <c r="D1170" t="s">
        <v>38</v>
      </c>
      <c r="E1170">
        <v>29</v>
      </c>
      <c r="F1170" t="s">
        <v>44</v>
      </c>
      <c r="G1170">
        <v>0</v>
      </c>
      <c r="H1170" t="s">
        <v>45</v>
      </c>
      <c r="I1170">
        <v>803</v>
      </c>
      <c r="J1170">
        <v>1573</v>
      </c>
      <c r="K1170">
        <v>0.2</v>
      </c>
      <c r="L1170">
        <v>0.6</v>
      </c>
      <c r="M1170">
        <v>0.8</v>
      </c>
      <c r="N1170">
        <v>1.05</v>
      </c>
      <c r="O1170">
        <v>1.1000000000000001</v>
      </c>
      <c r="P1170">
        <v>1.1499999999999999</v>
      </c>
      <c r="Q1170" t="s">
        <v>46</v>
      </c>
      <c r="R1170">
        <v>4</v>
      </c>
      <c r="S1170">
        <v>6</v>
      </c>
      <c r="T1170" t="s">
        <v>47</v>
      </c>
      <c r="U1170" t="s">
        <v>48</v>
      </c>
      <c r="V1170" t="s">
        <v>59</v>
      </c>
      <c r="W1170">
        <v>2019</v>
      </c>
      <c r="X1170" t="s">
        <v>37</v>
      </c>
      <c r="Y1170" t="s">
        <v>38</v>
      </c>
      <c r="Z1170">
        <v>29</v>
      </c>
      <c r="AA1170">
        <v>0</v>
      </c>
      <c r="AB1170">
        <v>4</v>
      </c>
      <c r="AC1170">
        <v>0</v>
      </c>
      <c r="AD1170">
        <v>0</v>
      </c>
      <c r="AE1170">
        <v>1573</v>
      </c>
      <c r="AF1170" s="10" t="e">
        <f>VLOOKUP(AS1170,[1]Hoja3!$B$2:$AO$841,17,FALSE)</f>
        <v>#N/A</v>
      </c>
      <c r="AG1170" s="10" t="e">
        <f>VLOOKUP(AS1170,[1]Hoja3!$B$2:$AO$841,23,FALSE)</f>
        <v>#N/A</v>
      </c>
      <c r="AH1170" s="10" t="e">
        <f>VLOOKUP(AS1170,[1]Hoja3!$B$2:$AO$841,28,FALSE)</f>
        <v>#N/A</v>
      </c>
      <c r="AI1170" s="10" t="e">
        <f>VLOOKUP(AS1170,[1]Hoja3!$B$2:$AO$841,19,FALSE)</f>
        <v>#N/A</v>
      </c>
      <c r="AJ1170" s="10"/>
      <c r="AK1170">
        <f>IF(AE1170=AY1170,1,0)</f>
        <v>0</v>
      </c>
      <c r="AL1170" t="e">
        <f>IF(AB1170=AF1170,1,0)</f>
        <v>#N/A</v>
      </c>
      <c r="AM1170" t="e">
        <f>IF(AC1170=AG1170,1,0)</f>
        <v>#N/A</v>
      </c>
      <c r="AN1170" t="e">
        <f>IF(AD1170=AH1170,1,0)</f>
        <v>#N/A</v>
      </c>
      <c r="AO1170" t="e">
        <f>IF(H1170=AI1170,1,0)</f>
        <v>#N/A</v>
      </c>
      <c r="AQ1170" s="8">
        <f>COUNTIF($A$2:$A$1228,A1170)</f>
        <v>4</v>
      </c>
      <c r="AR1170" t="e">
        <f>VLOOKUP(A1170,[1]Hoja3!$C$2:$AO$841,39,FALSE)</f>
        <v>#N/A</v>
      </c>
      <c r="AS1170" t="str">
        <f>A1170 &amp; COUNTIF(A$2:A1170,A1170)</f>
        <v>0BG29516234</v>
      </c>
      <c r="AT1170" s="10" t="e">
        <f>VLOOKUP(AS1170,[1]Hoja3!$B$2:$AO$841,38,FALSE)</f>
        <v>#N/A</v>
      </c>
      <c r="AU1170" s="9" t="e">
        <f>IF(AR1170&gt;AQ1170,1,0)</f>
        <v>#N/A</v>
      </c>
    </row>
    <row r="1171" spans="1:48" x14ac:dyDescent="0.25">
      <c r="A1171" t="s">
        <v>364</v>
      </c>
      <c r="B1171">
        <v>2019</v>
      </c>
      <c r="C1171" t="s">
        <v>37</v>
      </c>
      <c r="D1171" t="s">
        <v>38</v>
      </c>
      <c r="E1171">
        <v>29</v>
      </c>
      <c r="F1171" t="s">
        <v>40</v>
      </c>
      <c r="G1171">
        <v>0.75</v>
      </c>
      <c r="H1171" t="s">
        <v>58</v>
      </c>
      <c r="I1171">
        <v>655</v>
      </c>
      <c r="J1171">
        <v>1365</v>
      </c>
      <c r="K1171">
        <v>0</v>
      </c>
      <c r="L1171">
        <v>0</v>
      </c>
      <c r="M1171">
        <v>0.6</v>
      </c>
      <c r="N1171">
        <v>0.8</v>
      </c>
      <c r="O1171">
        <v>1.05</v>
      </c>
      <c r="P1171">
        <v>1.1000000000000001</v>
      </c>
      <c r="Q1171" t="s">
        <v>46</v>
      </c>
      <c r="R1171">
        <v>5</v>
      </c>
      <c r="S1171">
        <v>9</v>
      </c>
      <c r="T1171" t="s">
        <v>47</v>
      </c>
      <c r="U1171" t="s">
        <v>45</v>
      </c>
      <c r="V1171" t="s">
        <v>67</v>
      </c>
      <c r="W1171">
        <v>2019</v>
      </c>
      <c r="X1171" t="s">
        <v>37</v>
      </c>
      <c r="Y1171" t="s">
        <v>38</v>
      </c>
      <c r="Z1171">
        <v>29</v>
      </c>
      <c r="AA1171">
        <v>0</v>
      </c>
      <c r="AB1171">
        <v>6</v>
      </c>
      <c r="AC1171">
        <v>0</v>
      </c>
      <c r="AD1171">
        <v>0.15</v>
      </c>
      <c r="AE1171">
        <v>0</v>
      </c>
      <c r="AF1171" s="10">
        <f>VLOOKUP(AS1171,[1]Hoja3!$B$2:$AO$841,17,FALSE)</f>
        <v>3</v>
      </c>
      <c r="AG1171" s="10">
        <f>VLOOKUP(AS1171,[1]Hoja3!$B$2:$AO$841,23,FALSE)</f>
        <v>0</v>
      </c>
      <c r="AH1171" s="10">
        <f>VLOOKUP(AS1171,[1]Hoja3!$B$2:$AO$841,28,FALSE)</f>
        <v>0</v>
      </c>
      <c r="AI1171" s="10" t="str">
        <f>VLOOKUP(AS1171,[1]Hoja3!$B$2:$AO$841,19,FALSE)</f>
        <v>Departmental Digital</v>
      </c>
      <c r="AJ1171" s="10">
        <f>VLOOKUP(AS1171,[1]Hoja3!$B$2:$AO$841,15,FALSE)</f>
        <v>0</v>
      </c>
      <c r="AK1171">
        <f>IF(AE1171=AY1171,1,0)</f>
        <v>1</v>
      </c>
      <c r="AL1171">
        <f>IF(AB1171=AF1171,1,0)</f>
        <v>0</v>
      </c>
      <c r="AM1171">
        <f>IF(AC1171=AG1171,1,0)</f>
        <v>1</v>
      </c>
      <c r="AN1171">
        <f>IF(AD1171=AH1171,1,0)</f>
        <v>0</v>
      </c>
      <c r="AO1171">
        <f>IF(H1171=AI1171,1,0)</f>
        <v>1</v>
      </c>
      <c r="AP1171">
        <f>IF(AJ1171=AA1171,1,0)</f>
        <v>1</v>
      </c>
      <c r="AQ1171" s="8">
        <f>COUNTIF($A$2:$A$1228,A1171)</f>
        <v>4</v>
      </c>
      <c r="AR1171">
        <f>VLOOKUP(A1171,[1]Hoja3!$C$2:$AO$841,39,FALSE)</f>
        <v>4</v>
      </c>
      <c r="AS1171" t="str">
        <f>A1171 &amp; COUNTIF(A$2:A1171,A1171)</f>
        <v>03AG8735453</v>
      </c>
      <c r="AT1171" s="10">
        <f>VLOOKUP(AS1171,[1]Hoja3!$B$2:$AO$841,38,FALSE)</f>
        <v>0</v>
      </c>
      <c r="AU1171" s="9">
        <f>IF(AR1171&gt;AQ1171,1,0)</f>
        <v>0</v>
      </c>
      <c r="AV1171">
        <f>IF(P1171="NA",2,IF(OR(F1171="INSTALACION NUEVA",F1171="Mantenimiento preventivo"),3,IF(AND(AB1171&lt;AF1171,AK1171&lt;&gt;1),4,IF(AT1171&gt;AE1171,1,0))))</f>
        <v>0</v>
      </c>
    </row>
    <row r="1172" spans="1:48" x14ac:dyDescent="0.25">
      <c r="A1172" t="s">
        <v>641</v>
      </c>
      <c r="B1172">
        <v>2019</v>
      </c>
      <c r="C1172" t="s">
        <v>37</v>
      </c>
      <c r="D1172" t="s">
        <v>38</v>
      </c>
      <c r="E1172">
        <v>29</v>
      </c>
      <c r="F1172" t="s">
        <v>40</v>
      </c>
      <c r="G1172">
        <v>0.5</v>
      </c>
      <c r="H1172" t="s">
        <v>45</v>
      </c>
      <c r="I1172">
        <v>803</v>
      </c>
      <c r="J1172">
        <v>1573</v>
      </c>
      <c r="K1172">
        <v>0.2</v>
      </c>
      <c r="L1172">
        <v>0.6</v>
      </c>
      <c r="M1172">
        <v>0.8</v>
      </c>
      <c r="N1172">
        <v>1.05</v>
      </c>
      <c r="O1172">
        <v>1.1000000000000001</v>
      </c>
      <c r="P1172">
        <v>1.1499999999999999</v>
      </c>
      <c r="Q1172" t="s">
        <v>46</v>
      </c>
      <c r="R1172">
        <v>4</v>
      </c>
      <c r="S1172">
        <v>6</v>
      </c>
      <c r="T1172" t="s">
        <v>47</v>
      </c>
      <c r="U1172" t="s">
        <v>48</v>
      </c>
      <c r="V1172" t="s">
        <v>59</v>
      </c>
      <c r="W1172">
        <v>2019</v>
      </c>
      <c r="X1172" t="s">
        <v>37</v>
      </c>
      <c r="Y1172" t="s">
        <v>38</v>
      </c>
      <c r="Z1172">
        <v>29</v>
      </c>
      <c r="AA1172">
        <v>0</v>
      </c>
      <c r="AB1172">
        <v>82</v>
      </c>
      <c r="AC1172">
        <v>1.1499999999999999</v>
      </c>
      <c r="AD1172">
        <v>0.125</v>
      </c>
      <c r="AE1172">
        <v>1808.95</v>
      </c>
      <c r="AF1172" s="10">
        <f>VLOOKUP(AS1172,[1]Hoja3!$B$2:$AO$841,17,FALSE)</f>
        <v>87</v>
      </c>
      <c r="AG1172" s="10">
        <f>VLOOKUP(AS1172,[1]Hoja3!$B$2:$AO$841,23,FALSE)</f>
        <v>1.1499999999999999</v>
      </c>
      <c r="AH1172" s="10">
        <f>VLOOKUP(AS1172,[1]Hoja3!$B$2:$AO$841,28,FALSE)</f>
        <v>0.29249999999999998</v>
      </c>
      <c r="AI1172" s="10" t="str">
        <f>VLOOKUP(AS1172,[1]Hoja3!$B$2:$AO$841,19,FALSE)</f>
        <v>Light Production Digital Business</v>
      </c>
      <c r="AJ1172" s="10">
        <f>VLOOKUP(AS1172,[1]Hoja3!$B$2:$AO$841,15,FALSE)</f>
        <v>0</v>
      </c>
      <c r="AK1172">
        <f>IF(AE1172=AY1172,1,0)</f>
        <v>0</v>
      </c>
      <c r="AL1172">
        <f>IF(AB1172=AF1172,1,0)</f>
        <v>0</v>
      </c>
      <c r="AM1172">
        <f>IF(AC1172=AG1172,1,0)</f>
        <v>1</v>
      </c>
      <c r="AN1172">
        <f>IF(AD1172=AH1172,1,0)</f>
        <v>0</v>
      </c>
      <c r="AO1172">
        <f>IF(H1172=AI1172,1,0)</f>
        <v>1</v>
      </c>
      <c r="AP1172">
        <f>IF(AJ1172=AA1172,1,0)</f>
        <v>1</v>
      </c>
      <c r="AQ1172" s="8">
        <f>COUNTIF($A$2:$A$1228,A1172)</f>
        <v>1</v>
      </c>
      <c r="AR1172">
        <f>VLOOKUP(A1172,[1]Hoja3!$C$2:$AO$841,39,FALSE)</f>
        <v>1</v>
      </c>
      <c r="AS1172" t="str">
        <f>A1172 &amp; COUNTIF(A$2:A1172,A1172)</f>
        <v>0BG29515011</v>
      </c>
      <c r="AT1172" s="10">
        <f>VLOOKUP(AS1172,[1]Hoja3!$B$2:$AO$841,38,FALSE)</f>
        <v>1808.95</v>
      </c>
      <c r="AU1172" s="9">
        <f>IF(AR1172&gt;AQ1172,1,0)</f>
        <v>0</v>
      </c>
      <c r="AV1172">
        <f>IF(P1172="NA",2,IF(OR(F1172="INSTALACION NUEVA",F1172="Mantenimiento preventivo"),3,IF(AND(AB1172&lt;AF1172,AK1172&lt;&gt;1),4,IF(AT1172&gt;AE1172,1,0))))</f>
        <v>4</v>
      </c>
    </row>
    <row r="1173" spans="1:48" x14ac:dyDescent="0.25">
      <c r="A1173" t="s">
        <v>634</v>
      </c>
      <c r="B1173">
        <v>2019</v>
      </c>
      <c r="C1173" t="s">
        <v>37</v>
      </c>
      <c r="D1173" t="s">
        <v>38</v>
      </c>
      <c r="E1173">
        <v>29</v>
      </c>
      <c r="F1173" t="s">
        <v>44</v>
      </c>
      <c r="G1173">
        <v>0</v>
      </c>
      <c r="H1173" t="s">
        <v>64</v>
      </c>
      <c r="I1173">
        <v>655</v>
      </c>
      <c r="J1173">
        <v>1365</v>
      </c>
      <c r="K1173">
        <v>0</v>
      </c>
      <c r="L1173">
        <v>0</v>
      </c>
      <c r="M1173">
        <v>0.6</v>
      </c>
      <c r="N1173">
        <v>0.8</v>
      </c>
      <c r="O1173">
        <v>1.05</v>
      </c>
      <c r="P1173">
        <v>1.1000000000000001</v>
      </c>
      <c r="Q1173" t="s">
        <v>46</v>
      </c>
      <c r="R1173">
        <v>5</v>
      </c>
      <c r="S1173">
        <v>9</v>
      </c>
      <c r="T1173" t="s">
        <v>47</v>
      </c>
      <c r="U1173" t="s">
        <v>64</v>
      </c>
      <c r="V1173" t="s">
        <v>55</v>
      </c>
      <c r="W1173">
        <v>2019</v>
      </c>
      <c r="X1173" t="s">
        <v>37</v>
      </c>
      <c r="Y1173" t="s">
        <v>38</v>
      </c>
      <c r="Z1173">
        <v>29</v>
      </c>
      <c r="AA1173">
        <v>0</v>
      </c>
      <c r="AB1173">
        <v>3</v>
      </c>
      <c r="AC1173">
        <v>0</v>
      </c>
      <c r="AD1173">
        <v>0</v>
      </c>
      <c r="AE1173">
        <v>1365</v>
      </c>
      <c r="AF1173" s="10" t="e">
        <f>VLOOKUP(AS1173,[1]Hoja3!$B$2:$AO$841,17,FALSE)</f>
        <v>#N/A</v>
      </c>
      <c r="AG1173" s="10" t="e">
        <f>VLOOKUP(AS1173,[1]Hoja3!$B$2:$AO$841,23,FALSE)</f>
        <v>#N/A</v>
      </c>
      <c r="AH1173" s="10" t="e">
        <f>VLOOKUP(AS1173,[1]Hoja3!$B$2:$AO$841,28,FALSE)</f>
        <v>#N/A</v>
      </c>
      <c r="AI1173" s="10" t="e">
        <f>VLOOKUP(AS1173,[1]Hoja3!$B$2:$AO$841,19,FALSE)</f>
        <v>#N/A</v>
      </c>
      <c r="AJ1173" s="10"/>
      <c r="AK1173">
        <f>IF(AE1173=AY1173,1,0)</f>
        <v>0</v>
      </c>
      <c r="AL1173" t="e">
        <f>IF(AB1173=AF1173,1,0)</f>
        <v>#N/A</v>
      </c>
      <c r="AM1173" t="e">
        <f>IF(AC1173=AG1173,1,0)</f>
        <v>#N/A</v>
      </c>
      <c r="AN1173" t="e">
        <f>IF(AD1173=AH1173,1,0)</f>
        <v>#N/A</v>
      </c>
      <c r="AO1173" t="e">
        <f>IF(H1173=AI1173,1,0)</f>
        <v>#N/A</v>
      </c>
      <c r="AQ1173" s="8">
        <f>COUNTIF($A$2:$A$1228,A1173)</f>
        <v>2</v>
      </c>
      <c r="AR1173" t="e">
        <f>VLOOKUP(A1173,[1]Hoja3!$C$2:$AO$841,39,FALSE)</f>
        <v>#N/A</v>
      </c>
      <c r="AS1173" t="str">
        <f>A1173 &amp; COUNTIF(A$2:A1173,A1173)</f>
        <v>0LX76580412</v>
      </c>
      <c r="AT1173" s="10" t="e">
        <f>VLOOKUP(AS1173,[1]Hoja3!$B$2:$AO$841,38,FALSE)</f>
        <v>#N/A</v>
      </c>
      <c r="AU1173" s="9" t="e">
        <f>IF(AR1173&gt;AQ1173,1,0)</f>
        <v>#N/A</v>
      </c>
    </row>
    <row r="1174" spans="1:48" x14ac:dyDescent="0.25">
      <c r="A1174" t="s">
        <v>645</v>
      </c>
      <c r="B1174">
        <v>2019</v>
      </c>
      <c r="C1174" t="s">
        <v>37</v>
      </c>
      <c r="D1174" t="s">
        <v>38</v>
      </c>
      <c r="E1174">
        <v>29</v>
      </c>
      <c r="F1174" t="s">
        <v>40</v>
      </c>
      <c r="G1174">
        <v>1.1499999999999999</v>
      </c>
      <c r="H1174" t="s">
        <v>58</v>
      </c>
      <c r="I1174">
        <v>655</v>
      </c>
      <c r="J1174">
        <v>1365</v>
      </c>
      <c r="K1174">
        <v>0</v>
      </c>
      <c r="L1174">
        <v>0</v>
      </c>
      <c r="M1174">
        <v>0.6</v>
      </c>
      <c r="N1174">
        <v>0.8</v>
      </c>
      <c r="O1174">
        <v>1.05</v>
      </c>
      <c r="P1174">
        <v>1.1000000000000001</v>
      </c>
      <c r="Q1174" t="s">
        <v>46</v>
      </c>
      <c r="R1174">
        <v>5</v>
      </c>
      <c r="S1174">
        <v>9</v>
      </c>
      <c r="T1174" t="s">
        <v>85</v>
      </c>
      <c r="U1174" t="s">
        <v>58</v>
      </c>
      <c r="V1174" t="s">
        <v>61</v>
      </c>
      <c r="W1174">
        <v>2019</v>
      </c>
      <c r="X1174" t="s">
        <v>37</v>
      </c>
      <c r="Y1174" t="s">
        <v>38</v>
      </c>
      <c r="Z1174">
        <v>30</v>
      </c>
      <c r="AA1174">
        <v>0</v>
      </c>
      <c r="AB1174">
        <v>104</v>
      </c>
      <c r="AC1174">
        <v>1.1000000000000001</v>
      </c>
      <c r="AD1174">
        <v>0.12777777777777799</v>
      </c>
      <c r="AE1174">
        <v>1501.5</v>
      </c>
      <c r="AF1174" s="10" t="e">
        <f>VLOOKUP(AS1174,[1]Hoja3!$B$2:$AO$841,17,FALSE)</f>
        <v>#N/A</v>
      </c>
      <c r="AG1174" s="10" t="e">
        <f>VLOOKUP(AS1174,[1]Hoja3!$B$2:$AO$841,23,FALSE)</f>
        <v>#N/A</v>
      </c>
      <c r="AH1174" s="10" t="e">
        <f>VLOOKUP(AS1174,[1]Hoja3!$B$2:$AO$841,28,FALSE)</f>
        <v>#N/A</v>
      </c>
      <c r="AI1174" s="10" t="e">
        <f>VLOOKUP(AS1174,[1]Hoja3!$B$2:$AO$841,19,FALSE)</f>
        <v>#N/A</v>
      </c>
      <c r="AJ1174" s="10"/>
      <c r="AK1174">
        <f>IF(AE1174=AY1174,1,0)</f>
        <v>0</v>
      </c>
      <c r="AL1174" t="e">
        <f>IF(AB1174=AF1174,1,0)</f>
        <v>#N/A</v>
      </c>
      <c r="AM1174" t="e">
        <f>IF(AC1174=AG1174,1,0)</f>
        <v>#N/A</v>
      </c>
      <c r="AN1174" t="e">
        <f>IF(AD1174=AH1174,1,0)</f>
        <v>#N/A</v>
      </c>
      <c r="AO1174" t="e">
        <f>IF(H1174=AI1174,1,0)</f>
        <v>#N/A</v>
      </c>
      <c r="AQ1174" s="8">
        <f>COUNTIF($A$2:$A$1228,A1174)</f>
        <v>1</v>
      </c>
      <c r="AR1174" t="e">
        <f>VLOOKUP(A1174,[1]Hoja3!$C$2:$AO$841,39,FALSE)</f>
        <v>#N/A</v>
      </c>
      <c r="AS1174" t="str">
        <f>A1174 &amp; COUNTIF(A$2:A1174,A1174)</f>
        <v>0EX92932971</v>
      </c>
      <c r="AT1174" s="10" t="e">
        <f>VLOOKUP(AS1174,[1]Hoja3!$B$2:$AO$841,38,FALSE)</f>
        <v>#N/A</v>
      </c>
      <c r="AU1174" s="9" t="e">
        <f>IF(AR1174&gt;AQ1174,1,0)</f>
        <v>#N/A</v>
      </c>
    </row>
    <row r="1175" spans="1:48" x14ac:dyDescent="0.25">
      <c r="A1175" t="s">
        <v>990</v>
      </c>
      <c r="B1175">
        <v>2019</v>
      </c>
      <c r="C1175" t="s">
        <v>37</v>
      </c>
      <c r="D1175" t="s">
        <v>38</v>
      </c>
      <c r="E1175">
        <v>29</v>
      </c>
      <c r="F1175" t="s">
        <v>40</v>
      </c>
      <c r="G1175">
        <v>0.73333329999999997</v>
      </c>
      <c r="H1175" t="s">
        <v>116</v>
      </c>
      <c r="I1175">
        <v>655</v>
      </c>
      <c r="J1175">
        <v>1365</v>
      </c>
      <c r="K1175">
        <v>0</v>
      </c>
      <c r="L1175">
        <v>0</v>
      </c>
      <c r="M1175">
        <v>0.6</v>
      </c>
      <c r="N1175">
        <v>0.8</v>
      </c>
      <c r="O1175">
        <v>1.05</v>
      </c>
      <c r="P1175">
        <v>1.1000000000000001</v>
      </c>
      <c r="Q1175" t="s">
        <v>46</v>
      </c>
      <c r="R1175">
        <v>5</v>
      </c>
      <c r="S1175">
        <v>9</v>
      </c>
      <c r="T1175" t="s">
        <v>47</v>
      </c>
      <c r="U1175" t="s">
        <v>58</v>
      </c>
      <c r="V1175" t="s">
        <v>36</v>
      </c>
      <c r="W1175">
        <v>2019</v>
      </c>
      <c r="X1175" t="s">
        <v>37</v>
      </c>
      <c r="Y1175" t="s">
        <v>38</v>
      </c>
      <c r="Z1175">
        <v>30</v>
      </c>
      <c r="AA1175">
        <v>1</v>
      </c>
      <c r="AB1175">
        <v>83</v>
      </c>
      <c r="AC1175">
        <v>0</v>
      </c>
      <c r="AD1175">
        <v>0</v>
      </c>
      <c r="AE1175">
        <v>0</v>
      </c>
      <c r="AF1175" s="10" t="e">
        <f>VLOOKUP(AS1175,[1]Hoja3!$B$2:$AO$841,17,FALSE)</f>
        <v>#N/A</v>
      </c>
      <c r="AG1175" s="10" t="e">
        <f>VLOOKUP(AS1175,[1]Hoja3!$B$2:$AO$841,23,FALSE)</f>
        <v>#N/A</v>
      </c>
      <c r="AH1175" s="10" t="e">
        <f>VLOOKUP(AS1175,[1]Hoja3!$B$2:$AO$841,28,FALSE)</f>
        <v>#N/A</v>
      </c>
      <c r="AI1175" s="10" t="e">
        <f>VLOOKUP(AS1175,[1]Hoja3!$B$2:$AO$841,19,FALSE)</f>
        <v>#N/A</v>
      </c>
      <c r="AJ1175" s="10"/>
      <c r="AK1175">
        <f>IF(AE1175=AY1175,1,0)</f>
        <v>1</v>
      </c>
      <c r="AL1175" t="e">
        <f>IF(AB1175=AF1175,1,0)</f>
        <v>#N/A</v>
      </c>
      <c r="AM1175" t="e">
        <f>IF(AC1175=AG1175,1,0)</f>
        <v>#N/A</v>
      </c>
      <c r="AN1175" t="e">
        <f>IF(AD1175=AH1175,1,0)</f>
        <v>#N/A</v>
      </c>
      <c r="AO1175" t="e">
        <f>IF(H1175=AI1175,1,0)</f>
        <v>#N/A</v>
      </c>
      <c r="AQ1175" s="8">
        <f>COUNTIF($A$2:$A$1228,A1175)</f>
        <v>1</v>
      </c>
      <c r="AR1175" t="e">
        <f>VLOOKUP(A1175,[1]Hoja3!$C$2:$AO$841,39,FALSE)</f>
        <v>#N/A</v>
      </c>
      <c r="AS1175" t="str">
        <f>A1175 &amp; COUNTIF(A$2:A1175,A1175)</f>
        <v>0AE95495061</v>
      </c>
      <c r="AT1175" s="10" t="e">
        <f>VLOOKUP(AS1175,[1]Hoja3!$B$2:$AO$841,38,FALSE)</f>
        <v>#N/A</v>
      </c>
      <c r="AU1175" s="9" t="e">
        <f>IF(AR1175&gt;AQ1175,1,0)</f>
        <v>#N/A</v>
      </c>
    </row>
    <row r="1176" spans="1:48" x14ac:dyDescent="0.25">
      <c r="A1176" t="s">
        <v>507</v>
      </c>
      <c r="B1176">
        <v>2019</v>
      </c>
      <c r="C1176" t="s">
        <v>37</v>
      </c>
      <c r="D1176" t="s">
        <v>38</v>
      </c>
      <c r="E1176">
        <v>29</v>
      </c>
      <c r="F1176" t="s">
        <v>44</v>
      </c>
      <c r="G1176">
        <v>0</v>
      </c>
      <c r="H1176" t="s">
        <v>58</v>
      </c>
      <c r="I1176">
        <v>655</v>
      </c>
      <c r="J1176">
        <v>1365</v>
      </c>
      <c r="K1176">
        <v>0</v>
      </c>
      <c r="L1176">
        <v>0</v>
      </c>
      <c r="M1176">
        <v>0.6</v>
      </c>
      <c r="N1176">
        <v>0.8</v>
      </c>
      <c r="O1176">
        <v>1.05</v>
      </c>
      <c r="P1176">
        <v>1.1000000000000001</v>
      </c>
      <c r="Q1176" t="s">
        <v>46</v>
      </c>
      <c r="R1176">
        <v>5</v>
      </c>
      <c r="S1176">
        <v>9</v>
      </c>
      <c r="T1176" t="s">
        <v>47</v>
      </c>
      <c r="U1176" t="s">
        <v>58</v>
      </c>
      <c r="V1176" t="s">
        <v>73</v>
      </c>
      <c r="W1176">
        <v>2019</v>
      </c>
      <c r="X1176" t="s">
        <v>37</v>
      </c>
      <c r="Y1176" t="s">
        <v>38</v>
      </c>
      <c r="Z1176">
        <v>29</v>
      </c>
      <c r="AA1176">
        <v>0</v>
      </c>
      <c r="AB1176">
        <v>11</v>
      </c>
      <c r="AC1176">
        <v>0</v>
      </c>
      <c r="AD1176">
        <v>0</v>
      </c>
      <c r="AE1176">
        <v>1365</v>
      </c>
      <c r="AF1176" s="10" t="e">
        <f>VLOOKUP(AS1176,[1]Hoja3!$B$2:$AO$841,17,FALSE)</f>
        <v>#N/A</v>
      </c>
      <c r="AG1176" s="10" t="e">
        <f>VLOOKUP(AS1176,[1]Hoja3!$B$2:$AO$841,23,FALSE)</f>
        <v>#N/A</v>
      </c>
      <c r="AH1176" s="10" t="e">
        <f>VLOOKUP(AS1176,[1]Hoja3!$B$2:$AO$841,28,FALSE)</f>
        <v>#N/A</v>
      </c>
      <c r="AI1176" s="10" t="e">
        <f>VLOOKUP(AS1176,[1]Hoja3!$B$2:$AO$841,19,FALSE)</f>
        <v>#N/A</v>
      </c>
      <c r="AJ1176" s="10"/>
      <c r="AK1176">
        <f>IF(AE1176=AY1176,1,0)</f>
        <v>0</v>
      </c>
      <c r="AL1176" t="e">
        <f>IF(AB1176=AF1176,1,0)</f>
        <v>#N/A</v>
      </c>
      <c r="AM1176" t="e">
        <f>IF(AC1176=AG1176,1,0)</f>
        <v>#N/A</v>
      </c>
      <c r="AN1176" t="e">
        <f>IF(AD1176=AH1176,1,0)</f>
        <v>#N/A</v>
      </c>
      <c r="AO1176" t="e">
        <f>IF(H1176=AI1176,1,0)</f>
        <v>#N/A</v>
      </c>
      <c r="AQ1176" s="8">
        <f>COUNTIF($A$2:$A$1228,A1176)</f>
        <v>2</v>
      </c>
      <c r="AR1176">
        <f>VLOOKUP(A1176,[1]Hoja3!$C$2:$AO$841,39,FALSE)</f>
        <v>1</v>
      </c>
      <c r="AS1176" t="str">
        <f>A1176 &amp; COUNTIF(A$2:A1176,A1176)</f>
        <v>0EX92834102</v>
      </c>
      <c r="AT1176" s="10" t="e">
        <f>VLOOKUP(AS1176,[1]Hoja3!$B$2:$AO$841,38,FALSE)</f>
        <v>#N/A</v>
      </c>
      <c r="AU1176" s="9">
        <f>IF(AR1176&gt;AQ1176,1,0)</f>
        <v>0</v>
      </c>
    </row>
    <row r="1177" spans="1:48" x14ac:dyDescent="0.25">
      <c r="A1177" t="s">
        <v>576</v>
      </c>
      <c r="B1177">
        <v>2019</v>
      </c>
      <c r="C1177" t="s">
        <v>37</v>
      </c>
      <c r="D1177" t="s">
        <v>38</v>
      </c>
      <c r="E1177">
        <v>29</v>
      </c>
      <c r="F1177" t="s">
        <v>40</v>
      </c>
      <c r="G1177">
        <v>0.98333329999999997</v>
      </c>
      <c r="H1177" t="s">
        <v>58</v>
      </c>
      <c r="I1177">
        <v>655</v>
      </c>
      <c r="J1177">
        <v>1365</v>
      </c>
      <c r="K1177">
        <v>0</v>
      </c>
      <c r="L1177">
        <v>0</v>
      </c>
      <c r="M1177">
        <v>0.6</v>
      </c>
      <c r="N1177">
        <v>0.8</v>
      </c>
      <c r="O1177">
        <v>1.05</v>
      </c>
      <c r="P1177">
        <v>1.1000000000000001</v>
      </c>
      <c r="Q1177" t="s">
        <v>46</v>
      </c>
      <c r="R1177">
        <v>5</v>
      </c>
      <c r="S1177">
        <v>9</v>
      </c>
      <c r="T1177" t="s">
        <v>47</v>
      </c>
      <c r="U1177" t="s">
        <v>58</v>
      </c>
      <c r="V1177" t="s">
        <v>42</v>
      </c>
      <c r="W1177">
        <v>2019</v>
      </c>
      <c r="X1177" t="s">
        <v>37</v>
      </c>
      <c r="Y1177" t="s">
        <v>38</v>
      </c>
      <c r="Z1177">
        <v>29</v>
      </c>
      <c r="AA1177">
        <v>0</v>
      </c>
      <c r="AB1177">
        <v>6</v>
      </c>
      <c r="AC1177">
        <v>0</v>
      </c>
      <c r="AD1177">
        <v>0.19666665999999999</v>
      </c>
      <c r="AE1177">
        <v>0</v>
      </c>
      <c r="AF1177" s="10">
        <f>VLOOKUP(AS1177,[1]Hoja3!$B$2:$AO$841,17,FALSE)</f>
        <v>6</v>
      </c>
      <c r="AG1177" s="10">
        <f>VLOOKUP(AS1177,[1]Hoja3!$B$2:$AO$841,23,FALSE)</f>
        <v>0</v>
      </c>
      <c r="AH1177" s="10">
        <f>VLOOKUP(AS1177,[1]Hoja3!$B$2:$AO$841,28,FALSE)</f>
        <v>0.316</v>
      </c>
      <c r="AI1177" s="10" t="str">
        <f>VLOOKUP(AS1177,[1]Hoja3!$B$2:$AO$841,19,FALSE)</f>
        <v>Departmental Digital</v>
      </c>
      <c r="AJ1177" s="10">
        <f>VLOOKUP(AS1177,[1]Hoja3!$B$2:$AO$841,15,FALSE)</f>
        <v>0</v>
      </c>
      <c r="AK1177">
        <f>IF(AE1177=AY1177,1,0)</f>
        <v>1</v>
      </c>
      <c r="AL1177">
        <f>IF(AB1177=AF1177,1,0)</f>
        <v>1</v>
      </c>
      <c r="AM1177">
        <f>IF(AC1177=AG1177,1,0)</f>
        <v>1</v>
      </c>
      <c r="AN1177">
        <f>IF(AD1177=AH1177,1,0)</f>
        <v>0</v>
      </c>
      <c r="AO1177">
        <f>IF(H1177=AI1177,1,0)</f>
        <v>1</v>
      </c>
      <c r="AP1177">
        <f>IF(AJ1177=AA1177,1,0)</f>
        <v>1</v>
      </c>
      <c r="AQ1177" s="8">
        <f>COUNTIF($A$2:$A$1228,A1177)</f>
        <v>2</v>
      </c>
      <c r="AR1177">
        <f>VLOOKUP(A1177,[1]Hoja3!$C$2:$AO$841,39,FALSE)</f>
        <v>2</v>
      </c>
      <c r="AS1177" t="str">
        <f>A1177 &amp; COUNTIF(A$2:A1177,A1177)</f>
        <v>0EX92933512</v>
      </c>
      <c r="AT1177" s="10">
        <f>VLOOKUP(AS1177,[1]Hoja3!$B$2:$AO$841,38,FALSE)</f>
        <v>0</v>
      </c>
      <c r="AU1177" s="9">
        <f>IF(AR1177&gt;AQ1177,1,0)</f>
        <v>0</v>
      </c>
      <c r="AV1177">
        <f>IF(P1177="NA",2,IF(OR(F1177="INSTALACION NUEVA",F1177="Mantenimiento preventivo"),3,IF(AND(AB1177&lt;AF1177,AK1177&lt;&gt;1),4,IF(AT1177&gt;AE1177,1,0))))</f>
        <v>0</v>
      </c>
    </row>
    <row r="1178" spans="1:48" x14ac:dyDescent="0.25">
      <c r="A1178" t="s">
        <v>644</v>
      </c>
      <c r="B1178">
        <v>2019</v>
      </c>
      <c r="C1178" t="s">
        <v>37</v>
      </c>
      <c r="D1178" t="s">
        <v>38</v>
      </c>
      <c r="E1178">
        <v>29</v>
      </c>
      <c r="F1178" t="s">
        <v>40</v>
      </c>
      <c r="G1178">
        <v>3.1333329999999999</v>
      </c>
      <c r="H1178" t="s">
        <v>54</v>
      </c>
      <c r="I1178">
        <v>803</v>
      </c>
      <c r="J1178">
        <v>1573</v>
      </c>
      <c r="K1178">
        <v>0.2</v>
      </c>
      <c r="L1178">
        <v>0.6</v>
      </c>
      <c r="M1178">
        <v>0.8</v>
      </c>
      <c r="N1178">
        <v>1.05</v>
      </c>
      <c r="O1178">
        <v>1.1000000000000001</v>
      </c>
      <c r="P1178">
        <v>1.1499999999999999</v>
      </c>
      <c r="Q1178" t="s">
        <v>46</v>
      </c>
      <c r="R1178">
        <v>4</v>
      </c>
      <c r="S1178">
        <v>6</v>
      </c>
      <c r="T1178" t="s">
        <v>47</v>
      </c>
      <c r="U1178" t="s">
        <v>54</v>
      </c>
      <c r="V1178" t="s">
        <v>42</v>
      </c>
      <c r="W1178">
        <v>2019</v>
      </c>
      <c r="X1178" t="s">
        <v>37</v>
      </c>
      <c r="Y1178" t="s">
        <v>38</v>
      </c>
      <c r="Z1178">
        <v>29</v>
      </c>
      <c r="AA1178">
        <v>0</v>
      </c>
      <c r="AB1178">
        <v>70</v>
      </c>
      <c r="AC1178">
        <v>1.1499999999999999</v>
      </c>
      <c r="AD1178">
        <v>0.78333324999999998</v>
      </c>
      <c r="AE1178">
        <v>1808.95</v>
      </c>
      <c r="AF1178" s="10">
        <f>VLOOKUP(AS1178,[1]Hoja3!$B$2:$AO$841,17,FALSE)</f>
        <v>70</v>
      </c>
      <c r="AG1178" s="10">
        <f>VLOOKUP(AS1178,[1]Hoja3!$B$2:$AO$841,23,FALSE)</f>
        <v>1.1499999999999999</v>
      </c>
      <c r="AH1178" s="10">
        <f>VLOOKUP(AS1178,[1]Hoja3!$B$2:$AO$841,28,FALSE)</f>
        <v>0.67249999999999999</v>
      </c>
      <c r="AI1178" s="10" t="str">
        <f>VLOOKUP(AS1178,[1]Hoja3!$B$2:$AO$841,19,FALSE)</f>
        <v>Entry Production Color Low/Mid</v>
      </c>
      <c r="AJ1178" s="10">
        <f>VLOOKUP(AS1178,[1]Hoja3!$B$2:$AO$841,15,FALSE)</f>
        <v>0</v>
      </c>
      <c r="AK1178">
        <f>IF(AE1178=AY1178,1,0)</f>
        <v>0</v>
      </c>
      <c r="AL1178">
        <f>IF(AB1178=AF1178,1,0)</f>
        <v>1</v>
      </c>
      <c r="AM1178">
        <f>IF(AC1178=AG1178,1,0)</f>
        <v>1</v>
      </c>
      <c r="AN1178">
        <f>IF(AD1178=AH1178,1,0)</f>
        <v>0</v>
      </c>
      <c r="AO1178">
        <f>IF(H1178=AI1178,1,0)</f>
        <v>1</v>
      </c>
      <c r="AP1178">
        <f>IF(AJ1178=AA1178,1,0)</f>
        <v>1</v>
      </c>
      <c r="AQ1178" s="8">
        <f>COUNTIF($A$2:$A$1228,A1178)</f>
        <v>1</v>
      </c>
      <c r="AR1178">
        <f>VLOOKUP(A1178,[1]Hoja3!$C$2:$AO$841,39,FALSE)</f>
        <v>1</v>
      </c>
      <c r="AS1178" t="str">
        <f>A1178 &amp; COUNTIF(A$2:A1178,A1178)</f>
        <v>0E2B6656571</v>
      </c>
      <c r="AT1178" s="10">
        <f>VLOOKUP(AS1178,[1]Hoja3!$B$2:$AO$841,38,FALSE)</f>
        <v>1808.95</v>
      </c>
      <c r="AU1178" s="9">
        <f>IF(AR1178&gt;AQ1178,1,0)</f>
        <v>0</v>
      </c>
      <c r="AV1178">
        <f>IF(P1178="NA",2,IF(OR(F1178="INSTALACION NUEVA",F1178="Mantenimiento preventivo"),3,IF(AND(AB1178&lt;AF1178,AK1178&lt;&gt;1),4,IF(AT1178&gt;AE1178,1,0))))</f>
        <v>0</v>
      </c>
    </row>
    <row r="1179" spans="1:48" x14ac:dyDescent="0.25">
      <c r="A1179" t="s">
        <v>239</v>
      </c>
      <c r="B1179">
        <v>2019</v>
      </c>
      <c r="C1179" t="s">
        <v>37</v>
      </c>
      <c r="D1179" t="s">
        <v>38</v>
      </c>
      <c r="E1179">
        <v>29</v>
      </c>
      <c r="F1179" t="s">
        <v>40</v>
      </c>
      <c r="G1179">
        <v>2.1166670000000001</v>
      </c>
      <c r="H1179" t="s">
        <v>45</v>
      </c>
      <c r="I1179">
        <v>803</v>
      </c>
      <c r="J1179">
        <v>1573</v>
      </c>
      <c r="K1179">
        <v>0.2</v>
      </c>
      <c r="L1179">
        <v>0.6</v>
      </c>
      <c r="M1179">
        <v>0.8</v>
      </c>
      <c r="N1179">
        <v>1.05</v>
      </c>
      <c r="O1179">
        <v>1.1000000000000001</v>
      </c>
      <c r="P1179">
        <v>1.1499999999999999</v>
      </c>
      <c r="Q1179" t="s">
        <v>46</v>
      </c>
      <c r="R1179">
        <v>4</v>
      </c>
      <c r="S1179">
        <v>6</v>
      </c>
      <c r="T1179" t="s">
        <v>47</v>
      </c>
      <c r="U1179" t="s">
        <v>48</v>
      </c>
      <c r="V1179" t="s">
        <v>42</v>
      </c>
      <c r="W1179">
        <v>2019</v>
      </c>
      <c r="X1179" t="s">
        <v>37</v>
      </c>
      <c r="Y1179" t="s">
        <v>38</v>
      </c>
      <c r="Z1179">
        <v>29</v>
      </c>
      <c r="AA1179">
        <v>0</v>
      </c>
      <c r="AB1179">
        <v>20</v>
      </c>
      <c r="AC1179">
        <v>1.05</v>
      </c>
      <c r="AD1179">
        <v>0.52916675000000002</v>
      </c>
      <c r="AE1179">
        <v>1651.65</v>
      </c>
      <c r="AF1179" s="10">
        <f>VLOOKUP(AS1179,[1]Hoja3!$B$2:$AO$841,17,FALSE)</f>
        <v>25</v>
      </c>
      <c r="AG1179" s="10">
        <f>VLOOKUP(AS1179,[1]Hoja3!$B$2:$AO$841,23,FALSE)</f>
        <v>1.05</v>
      </c>
      <c r="AH1179" s="10">
        <f>VLOOKUP(AS1179,[1]Hoja3!$B$2:$AO$841,28,FALSE)</f>
        <v>0.66</v>
      </c>
      <c r="AI1179" s="10" t="str">
        <f>VLOOKUP(AS1179,[1]Hoja3!$B$2:$AO$841,19,FALSE)</f>
        <v>Light Production Digital Business</v>
      </c>
      <c r="AJ1179" s="10">
        <f>VLOOKUP(AS1179,[1]Hoja3!$B$2:$AO$841,15,FALSE)</f>
        <v>0</v>
      </c>
      <c r="AK1179">
        <f>IF(AE1179=AY1179,1,0)</f>
        <v>0</v>
      </c>
      <c r="AL1179">
        <f>IF(AB1179=AF1179,1,0)</f>
        <v>0</v>
      </c>
      <c r="AM1179">
        <f>IF(AC1179=AG1179,1,0)</f>
        <v>1</v>
      </c>
      <c r="AN1179">
        <f>IF(AD1179=AH1179,1,0)</f>
        <v>0</v>
      </c>
      <c r="AO1179">
        <f>IF(H1179=AI1179,1,0)</f>
        <v>1</v>
      </c>
      <c r="AP1179">
        <f>IF(AJ1179=AA1179,1,0)</f>
        <v>1</v>
      </c>
      <c r="AQ1179" s="8">
        <f>COUNTIF($A$2:$A$1228,A1179)</f>
        <v>2</v>
      </c>
      <c r="AR1179">
        <f>VLOOKUP(A1179,[1]Hoja3!$C$2:$AO$841,39,FALSE)</f>
        <v>2</v>
      </c>
      <c r="AS1179" t="str">
        <f>A1179 &amp; COUNTIF(A$2:A1179,A1179)</f>
        <v>0BG09736872</v>
      </c>
      <c r="AT1179" s="10">
        <f>VLOOKUP(AS1179,[1]Hoja3!$B$2:$AO$841,38,FALSE)</f>
        <v>1651.6500000000003</v>
      </c>
      <c r="AU1179" s="9">
        <f>IF(AR1179&gt;AQ1179,1,0)</f>
        <v>0</v>
      </c>
      <c r="AV1179">
        <f>IF(P1179="NA",2,IF(OR(F1179="INSTALACION NUEVA",F1179="Mantenimiento preventivo"),3,IF(AND(AB1179&lt;AF1179,AK1179&lt;&gt;1),4,IF(AT1179&gt;AE1179,1,0))))</f>
        <v>4</v>
      </c>
    </row>
    <row r="1180" spans="1:48" x14ac:dyDescent="0.25">
      <c r="A1180" t="s">
        <v>908</v>
      </c>
      <c r="B1180">
        <v>2019</v>
      </c>
      <c r="C1180" t="s">
        <v>37</v>
      </c>
      <c r="D1180" t="s">
        <v>38</v>
      </c>
      <c r="E1180">
        <v>29</v>
      </c>
      <c r="F1180" t="s">
        <v>40</v>
      </c>
      <c r="G1180">
        <v>2.4500000000000002</v>
      </c>
      <c r="H1180" t="s">
        <v>116</v>
      </c>
      <c r="I1180">
        <v>655</v>
      </c>
      <c r="J1180">
        <v>1365</v>
      </c>
      <c r="K1180">
        <v>0</v>
      </c>
      <c r="L1180">
        <v>0</v>
      </c>
      <c r="M1180">
        <v>0.6</v>
      </c>
      <c r="N1180">
        <v>0.8</v>
      </c>
      <c r="O1180">
        <v>1.05</v>
      </c>
      <c r="P1180">
        <v>1.1000000000000001</v>
      </c>
      <c r="Q1180" t="s">
        <v>420</v>
      </c>
      <c r="R1180">
        <v>5</v>
      </c>
      <c r="S1180">
        <v>9</v>
      </c>
      <c r="T1180" t="s">
        <v>47</v>
      </c>
      <c r="U1180" t="s">
        <v>45</v>
      </c>
      <c r="V1180" t="s">
        <v>683</v>
      </c>
      <c r="W1180">
        <v>2019</v>
      </c>
      <c r="X1180" t="s">
        <v>37</v>
      </c>
      <c r="Y1180" t="s">
        <v>38</v>
      </c>
      <c r="Z1180">
        <v>29</v>
      </c>
      <c r="AA1180">
        <v>1</v>
      </c>
      <c r="AB1180">
        <v>6</v>
      </c>
      <c r="AC1180">
        <v>0</v>
      </c>
      <c r="AD1180">
        <v>0</v>
      </c>
      <c r="AE1180">
        <v>0</v>
      </c>
      <c r="AF1180" s="10">
        <f>VLOOKUP(AS1180,[1]Hoja3!$B$2:$AO$841,17,FALSE)</f>
        <v>7</v>
      </c>
      <c r="AG1180" s="10">
        <f>VLOOKUP(AS1180,[1]Hoja3!$B$2:$AO$841,23,FALSE)</f>
        <v>0.6</v>
      </c>
      <c r="AH1180" s="10">
        <f>VLOOKUP(AS1180,[1]Hoja3!$B$2:$AO$841,28,FALSE)</f>
        <v>0.64400000000000002</v>
      </c>
      <c r="AI1180" s="10" t="str">
        <f>VLOOKUP(AS1180,[1]Hoja3!$B$2:$AO$841,19,FALSE)</f>
        <v>Office Digital</v>
      </c>
      <c r="AJ1180" s="10">
        <f>VLOOKUP(AS1180,[1]Hoja3!$B$2:$AO$841,15,FALSE)</f>
        <v>1</v>
      </c>
      <c r="AK1180">
        <f>IF(AE1180=AY1180,1,0)</f>
        <v>1</v>
      </c>
      <c r="AL1180">
        <f>IF(AB1180=AF1180,1,0)</f>
        <v>0</v>
      </c>
      <c r="AM1180">
        <f>IF(AC1180=AG1180,1,0)</f>
        <v>0</v>
      </c>
      <c r="AN1180">
        <f>IF(AD1180=AH1180,1,0)</f>
        <v>0</v>
      </c>
      <c r="AO1180">
        <f>IF(H1180=AI1180,1,0)</f>
        <v>1</v>
      </c>
      <c r="AP1180">
        <f>IF(AJ1180=AA1180,1,0)</f>
        <v>1</v>
      </c>
      <c r="AQ1180" s="8">
        <f>COUNTIF($A$2:$A$1228,A1180)</f>
        <v>3</v>
      </c>
      <c r="AR1180">
        <f>VLOOKUP(A1180,[1]Hoja3!$C$2:$AO$841,39,FALSE)</f>
        <v>3</v>
      </c>
      <c r="AS1180" t="str">
        <f>A1180 &amp; COUNTIF(A$2:A1180,A1180)</f>
        <v>0Y4X8488663</v>
      </c>
      <c r="AT1180" s="10">
        <f>VLOOKUP(AS1180,[1]Hoja3!$B$2:$AO$841,38,FALSE)</f>
        <v>0</v>
      </c>
      <c r="AU1180" s="9">
        <f>IF(AR1180&gt;AQ1180,1,0)</f>
        <v>0</v>
      </c>
      <c r="AV1180">
        <f>IF(P1180="NA",2,IF(OR(F1180="INSTALACION NUEVA",F1180="Mantenimiento preventivo"),3,IF(AND(AB1180&lt;AF1180,AK1180&lt;&gt;1),4,IF(AT1180&gt;AE1180,1,0))))</f>
        <v>0</v>
      </c>
    </row>
    <row r="1181" spans="1:48" x14ac:dyDescent="0.25">
      <c r="A1181" t="s">
        <v>991</v>
      </c>
      <c r="B1181">
        <v>2019</v>
      </c>
      <c r="C1181" t="s">
        <v>37</v>
      </c>
      <c r="D1181" t="s">
        <v>38</v>
      </c>
      <c r="E1181">
        <v>29</v>
      </c>
      <c r="F1181" t="s">
        <v>32</v>
      </c>
      <c r="G1181">
        <v>0</v>
      </c>
      <c r="I1181" t="s">
        <v>33</v>
      </c>
      <c r="J1181" t="s">
        <v>33</v>
      </c>
      <c r="K1181" t="s">
        <v>33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R1181" t="s">
        <v>33</v>
      </c>
      <c r="S1181" t="s">
        <v>33</v>
      </c>
      <c r="U1181" t="s">
        <v>64</v>
      </c>
      <c r="V1181" t="s">
        <v>42</v>
      </c>
      <c r="W1181">
        <v>2019</v>
      </c>
      <c r="X1181" t="s">
        <v>37</v>
      </c>
      <c r="Y1181" t="s">
        <v>38</v>
      </c>
      <c r="Z1181">
        <v>30</v>
      </c>
      <c r="AA1181" t="s">
        <v>33</v>
      </c>
      <c r="AB1181">
        <v>0</v>
      </c>
      <c r="AC1181">
        <v>0</v>
      </c>
      <c r="AD1181">
        <v>0</v>
      </c>
      <c r="AE1181">
        <v>0</v>
      </c>
      <c r="AF1181" s="10" t="e">
        <f>VLOOKUP(AS1181,[1]Hoja3!$B$2:$AO$841,17,FALSE)</f>
        <v>#N/A</v>
      </c>
      <c r="AG1181" s="10" t="e">
        <f>VLOOKUP(AS1181,[1]Hoja3!$B$2:$AO$841,23,FALSE)</f>
        <v>#N/A</v>
      </c>
      <c r="AH1181" s="10" t="e">
        <f>VLOOKUP(AS1181,[1]Hoja3!$B$2:$AO$841,28,FALSE)</f>
        <v>#N/A</v>
      </c>
      <c r="AI1181" s="10" t="e">
        <f>VLOOKUP(AS1181,[1]Hoja3!$B$2:$AO$841,19,FALSE)</f>
        <v>#N/A</v>
      </c>
      <c r="AJ1181" s="10"/>
      <c r="AK1181">
        <f>IF(AE1181=AY1181,1,0)</f>
        <v>1</v>
      </c>
      <c r="AL1181" t="e">
        <f>IF(AB1181=AF1181,1,0)</f>
        <v>#N/A</v>
      </c>
      <c r="AM1181" t="e">
        <f>IF(AC1181=AG1181,1,0)</f>
        <v>#N/A</v>
      </c>
      <c r="AN1181" t="e">
        <f>IF(AD1181=AH1181,1,0)</f>
        <v>#N/A</v>
      </c>
      <c r="AO1181" t="e">
        <f>IF(H1181=AI1181,1,0)</f>
        <v>#N/A</v>
      </c>
      <c r="AQ1181" s="8">
        <f>COUNTIF($A$2:$A$1228,A1181)</f>
        <v>1</v>
      </c>
      <c r="AR1181" t="e">
        <f>VLOOKUP(A1181,[1]Hoja3!$C$2:$AO$841,39,FALSE)</f>
        <v>#N/A</v>
      </c>
      <c r="AS1181" t="str">
        <f>A1181 &amp; COUNTIF(A$2:A1181,A1181)</f>
        <v>0MX12088811</v>
      </c>
      <c r="AT1181" s="10" t="e">
        <f>VLOOKUP(AS1181,[1]Hoja3!$B$2:$AO$841,38,FALSE)</f>
        <v>#N/A</v>
      </c>
      <c r="AU1181" s="9" t="e">
        <f>IF(AR1181&gt;AQ1181,1,0)</f>
        <v>#N/A</v>
      </c>
    </row>
    <row r="1182" spans="1:48" x14ac:dyDescent="0.25">
      <c r="A1182" t="s">
        <v>642</v>
      </c>
      <c r="B1182">
        <v>2019</v>
      </c>
      <c r="C1182" t="s">
        <v>37</v>
      </c>
      <c r="D1182" t="s">
        <v>38</v>
      </c>
      <c r="E1182">
        <v>29</v>
      </c>
      <c r="F1182" t="s">
        <v>40</v>
      </c>
      <c r="G1182">
        <v>0.15</v>
      </c>
      <c r="H1182" t="s">
        <v>34</v>
      </c>
      <c r="I1182">
        <v>468</v>
      </c>
      <c r="J1182">
        <v>715</v>
      </c>
      <c r="K1182">
        <v>0</v>
      </c>
      <c r="L1182">
        <v>0</v>
      </c>
      <c r="M1182">
        <v>0</v>
      </c>
      <c r="N1182">
        <v>0.6</v>
      </c>
      <c r="O1182">
        <v>0.8</v>
      </c>
      <c r="P1182">
        <v>1.05</v>
      </c>
      <c r="Q1182" t="s">
        <v>46</v>
      </c>
      <c r="R1182">
        <v>5</v>
      </c>
      <c r="S1182">
        <v>9</v>
      </c>
      <c r="T1182" t="s">
        <v>47</v>
      </c>
      <c r="U1182" t="s">
        <v>34</v>
      </c>
      <c r="V1182" t="s">
        <v>55</v>
      </c>
      <c r="W1182">
        <v>2019</v>
      </c>
      <c r="X1182" t="s">
        <v>37</v>
      </c>
      <c r="Y1182" t="s">
        <v>38</v>
      </c>
      <c r="Z1182">
        <v>29</v>
      </c>
      <c r="AA1182">
        <v>0</v>
      </c>
      <c r="AB1182">
        <v>82</v>
      </c>
      <c r="AC1182">
        <v>1.05</v>
      </c>
      <c r="AD1182">
        <v>0.03</v>
      </c>
      <c r="AE1182">
        <v>750.75</v>
      </c>
      <c r="AF1182" s="10">
        <f>VLOOKUP(AS1182,[1]Hoja3!$B$2:$AO$841,17,FALSE)</f>
        <v>83</v>
      </c>
      <c r="AG1182" s="10">
        <f>VLOOKUP(AS1182,[1]Hoja3!$B$2:$AO$841,23,FALSE)</f>
        <v>1.05</v>
      </c>
      <c r="AH1182" s="10">
        <f>VLOOKUP(AS1182,[1]Hoja3!$B$2:$AO$841,28,FALSE)</f>
        <v>0.06</v>
      </c>
      <c r="AI1182" s="10" t="str">
        <f>VLOOKUP(AS1182,[1]Hoja3!$B$2:$AO$841,19,FALSE)</f>
        <v>A4 Mono MFPs</v>
      </c>
      <c r="AJ1182" s="10">
        <f>VLOOKUP(AS1182,[1]Hoja3!$B$2:$AO$841,15,FALSE)</f>
        <v>0</v>
      </c>
      <c r="AK1182">
        <f>IF(AE1182=AY1182,1,0)</f>
        <v>0</v>
      </c>
      <c r="AL1182">
        <f>IF(AB1182=AF1182,1,0)</f>
        <v>0</v>
      </c>
      <c r="AM1182">
        <f>IF(AC1182=AG1182,1,0)</f>
        <v>1</v>
      </c>
      <c r="AN1182">
        <f>IF(AD1182=AH1182,1,0)</f>
        <v>0</v>
      </c>
      <c r="AO1182">
        <f>IF(H1182=AI1182,1,0)</f>
        <v>1</v>
      </c>
      <c r="AP1182">
        <f>IF(AJ1182=AA1182,1,0)</f>
        <v>1</v>
      </c>
      <c r="AQ1182" s="8">
        <f>COUNTIF($A$2:$A$1228,A1182)</f>
        <v>2</v>
      </c>
      <c r="AR1182">
        <f>VLOOKUP(A1182,[1]Hoja3!$C$2:$AO$841,39,FALSE)</f>
        <v>1</v>
      </c>
      <c r="AS1182" t="str">
        <f>A1182 &amp; COUNTIF(A$2:A1182,A1182)</f>
        <v>0C7X2366171</v>
      </c>
      <c r="AT1182" s="10">
        <f>VLOOKUP(AS1182,[1]Hoja3!$B$2:$AO$841,38,FALSE)</f>
        <v>750.75000000000011</v>
      </c>
      <c r="AU1182" s="9">
        <f>IF(AR1182&gt;AQ1182,1,0)</f>
        <v>0</v>
      </c>
      <c r="AV1182">
        <f>IF(P1182="NA",2,IF(OR(F1182="INSTALACION NUEVA",F1182="Mantenimiento preventivo"),3,IF(AND(AB1182&lt;AF1182,AK1182&lt;&gt;1),4,IF(AT1182&gt;AE1182,1,0))))</f>
        <v>4</v>
      </c>
    </row>
    <row r="1183" spans="1:48" x14ac:dyDescent="0.25">
      <c r="A1183" t="s">
        <v>650</v>
      </c>
      <c r="B1183">
        <v>2019</v>
      </c>
      <c r="C1183" t="s">
        <v>37</v>
      </c>
      <c r="D1183" t="s">
        <v>38</v>
      </c>
      <c r="E1183">
        <v>29</v>
      </c>
      <c r="F1183" t="s">
        <v>40</v>
      </c>
      <c r="G1183">
        <v>1.1166670000000001</v>
      </c>
      <c r="H1183" t="s">
        <v>34</v>
      </c>
      <c r="I1183">
        <v>468</v>
      </c>
      <c r="J1183">
        <v>715</v>
      </c>
      <c r="K1183">
        <v>0</v>
      </c>
      <c r="L1183">
        <v>0</v>
      </c>
      <c r="M1183">
        <v>0</v>
      </c>
      <c r="N1183">
        <v>0.6</v>
      </c>
      <c r="O1183">
        <v>0.8</v>
      </c>
      <c r="P1183">
        <v>1.05</v>
      </c>
      <c r="Q1183" t="s">
        <v>46</v>
      </c>
      <c r="R1183">
        <v>5</v>
      </c>
      <c r="S1183">
        <v>9</v>
      </c>
      <c r="T1183" t="s">
        <v>85</v>
      </c>
      <c r="U1183" t="s">
        <v>34</v>
      </c>
      <c r="V1183" t="s">
        <v>42</v>
      </c>
      <c r="W1183">
        <v>2019</v>
      </c>
      <c r="X1183" t="s">
        <v>37</v>
      </c>
      <c r="Y1183" t="s">
        <v>38</v>
      </c>
      <c r="Z1183">
        <v>29</v>
      </c>
      <c r="AA1183">
        <v>0</v>
      </c>
      <c r="AB1183">
        <v>361</v>
      </c>
      <c r="AC1183">
        <v>1.05</v>
      </c>
      <c r="AD1183">
        <v>0.124074111111111</v>
      </c>
      <c r="AE1183">
        <v>750.75</v>
      </c>
      <c r="AF1183" s="10">
        <f>VLOOKUP(AS1183,[1]Hoja3!$B$2:$AO$841,17,FALSE)</f>
        <v>362</v>
      </c>
      <c r="AG1183" s="10">
        <f>VLOOKUP(AS1183,[1]Hoja3!$B$2:$AO$841,23,FALSE)</f>
        <v>1.05</v>
      </c>
      <c r="AH1183" s="10">
        <f>VLOOKUP(AS1183,[1]Hoja3!$B$2:$AO$841,28,FALSE)</f>
        <v>0.28999999999999998</v>
      </c>
      <c r="AI1183" s="10" t="str">
        <f>VLOOKUP(AS1183,[1]Hoja3!$B$2:$AO$841,19,FALSE)</f>
        <v>A4 Mono MFPs</v>
      </c>
      <c r="AJ1183" s="10">
        <f>VLOOKUP(AS1183,[1]Hoja3!$B$2:$AO$841,15,FALSE)</f>
        <v>0</v>
      </c>
      <c r="AK1183">
        <f>IF(AE1183=AY1183,1,0)</f>
        <v>0</v>
      </c>
      <c r="AL1183">
        <f>IF(AB1183=AF1183,1,0)</f>
        <v>0</v>
      </c>
      <c r="AM1183">
        <f>IF(AC1183=AG1183,1,0)</f>
        <v>1</v>
      </c>
      <c r="AN1183">
        <f>IF(AD1183=AH1183,1,0)</f>
        <v>0</v>
      </c>
      <c r="AO1183">
        <f>IF(H1183=AI1183,1,0)</f>
        <v>1</v>
      </c>
      <c r="AP1183">
        <f>IF(AJ1183=AA1183,1,0)</f>
        <v>1</v>
      </c>
      <c r="AQ1183" s="8">
        <f>COUNTIF($A$2:$A$1228,A1183)</f>
        <v>1</v>
      </c>
      <c r="AR1183">
        <f>VLOOKUP(A1183,[1]Hoja3!$C$2:$AO$841,39,FALSE)</f>
        <v>1</v>
      </c>
      <c r="AS1183" t="str">
        <f>A1183 &amp; COUNTIF(A$2:A1183,A1183)</f>
        <v>K8B4812981</v>
      </c>
      <c r="AT1183" s="10">
        <f>VLOOKUP(AS1183,[1]Hoja3!$B$2:$AO$841,38,FALSE)</f>
        <v>750.75000000000011</v>
      </c>
      <c r="AU1183" s="9">
        <f>IF(AR1183&gt;AQ1183,1,0)</f>
        <v>0</v>
      </c>
      <c r="AV1183">
        <f>IF(P1183="NA",2,IF(OR(F1183="INSTALACION NUEVA",F1183="Mantenimiento preventivo"),3,IF(AND(AB1183&lt;AF1183,AK1183&lt;&gt;1),4,IF(AT1183&gt;AE1183,1,0))))</f>
        <v>4</v>
      </c>
    </row>
    <row r="1184" spans="1:48" x14ac:dyDescent="0.25">
      <c r="A1184" t="s">
        <v>643</v>
      </c>
      <c r="B1184">
        <v>2019</v>
      </c>
      <c r="C1184" t="s">
        <v>37</v>
      </c>
      <c r="D1184" t="s">
        <v>38</v>
      </c>
      <c r="E1184">
        <v>29</v>
      </c>
      <c r="F1184" t="s">
        <v>40</v>
      </c>
      <c r="G1184">
        <v>0.36666670000000001</v>
      </c>
      <c r="H1184" t="s">
        <v>71</v>
      </c>
      <c r="I1184">
        <v>468</v>
      </c>
      <c r="J1184">
        <v>715</v>
      </c>
      <c r="K1184">
        <v>0</v>
      </c>
      <c r="L1184">
        <v>0</v>
      </c>
      <c r="M1184">
        <v>0</v>
      </c>
      <c r="N1184">
        <v>0.6</v>
      </c>
      <c r="O1184">
        <v>0.8</v>
      </c>
      <c r="P1184">
        <v>1.05</v>
      </c>
      <c r="Q1184" t="s">
        <v>46</v>
      </c>
      <c r="R1184">
        <v>5</v>
      </c>
      <c r="S1184">
        <v>9</v>
      </c>
      <c r="T1184" t="s">
        <v>47</v>
      </c>
      <c r="U1184" t="s">
        <v>71</v>
      </c>
      <c r="V1184" t="s">
        <v>55</v>
      </c>
      <c r="W1184">
        <v>2019</v>
      </c>
      <c r="X1184" t="s">
        <v>37</v>
      </c>
      <c r="Y1184" t="s">
        <v>38</v>
      </c>
      <c r="Z1184">
        <v>29</v>
      </c>
      <c r="AA1184">
        <v>0</v>
      </c>
      <c r="AB1184">
        <v>31</v>
      </c>
      <c r="AC1184">
        <v>0.8</v>
      </c>
      <c r="AD1184">
        <v>7.3333339999999997E-2</v>
      </c>
      <c r="AE1184">
        <v>572</v>
      </c>
      <c r="AF1184" s="10">
        <f>VLOOKUP(AS1184,[1]Hoja3!$B$2:$AO$841,17,FALSE)</f>
        <v>32</v>
      </c>
      <c r="AG1184" s="10">
        <f>VLOOKUP(AS1184,[1]Hoja3!$B$2:$AO$841,23,FALSE)</f>
        <v>0.8</v>
      </c>
      <c r="AH1184" s="10">
        <f>VLOOKUP(AS1184,[1]Hoja3!$B$2:$AO$841,28,FALSE)</f>
        <v>0</v>
      </c>
      <c r="AI1184" s="10" t="str">
        <f>VLOOKUP(AS1184,[1]Hoja3!$B$2:$AO$841,19,FALSE)</f>
        <v>Entry Mono Printers</v>
      </c>
      <c r="AJ1184" s="10">
        <f>VLOOKUP(AS1184,[1]Hoja3!$B$2:$AO$841,15,FALSE)</f>
        <v>0</v>
      </c>
      <c r="AK1184">
        <f>IF(AE1184=AY1184,1,0)</f>
        <v>0</v>
      </c>
      <c r="AL1184">
        <f>IF(AB1184=AF1184,1,0)</f>
        <v>0</v>
      </c>
      <c r="AM1184">
        <f>IF(AC1184=AG1184,1,0)</f>
        <v>1</v>
      </c>
      <c r="AN1184">
        <f>IF(AD1184=AH1184,1,0)</f>
        <v>0</v>
      </c>
      <c r="AO1184">
        <f>IF(H1184=AI1184,1,0)</f>
        <v>1</v>
      </c>
      <c r="AP1184">
        <f>IF(AJ1184=AA1184,1,0)</f>
        <v>1</v>
      </c>
      <c r="AQ1184" s="8">
        <f>COUNTIF($A$2:$A$1228,A1184)</f>
        <v>1</v>
      </c>
      <c r="AR1184">
        <f>VLOOKUP(A1184,[1]Hoja3!$C$2:$AO$841,39,FALSE)</f>
        <v>1</v>
      </c>
      <c r="AS1184" t="str">
        <f>A1184 &amp; COUNTIF(A$2:A1184,A1184)</f>
        <v>0D6X4629871</v>
      </c>
      <c r="AT1184" s="10">
        <f>VLOOKUP(AS1184,[1]Hoja3!$B$2:$AO$841,38,FALSE)</f>
        <v>572.00000000000011</v>
      </c>
      <c r="AU1184" s="9">
        <f>IF(AR1184&gt;AQ1184,1,0)</f>
        <v>0</v>
      </c>
      <c r="AV1184">
        <f>IF(P1184="NA",2,IF(OR(F1184="INSTALACION NUEVA",F1184="Mantenimiento preventivo"),3,IF(AND(AB1184&lt;AF1184,AK1184&lt;&gt;1),4,IF(AT1184&gt;AE1184,1,0))))</f>
        <v>4</v>
      </c>
    </row>
    <row r="1185" spans="1:48" x14ac:dyDescent="0.25">
      <c r="A1185" t="s">
        <v>992</v>
      </c>
      <c r="B1185">
        <v>2019</v>
      </c>
      <c r="C1185" t="s">
        <v>37</v>
      </c>
      <c r="D1185" t="s">
        <v>38</v>
      </c>
      <c r="E1185">
        <v>29</v>
      </c>
      <c r="F1185" t="s">
        <v>40</v>
      </c>
      <c r="G1185">
        <v>2.9333330000000002</v>
      </c>
      <c r="I1185" t="s">
        <v>33</v>
      </c>
      <c r="J1185" t="s">
        <v>33</v>
      </c>
      <c r="K1185" t="s">
        <v>33</v>
      </c>
      <c r="L1185" t="s">
        <v>33</v>
      </c>
      <c r="M1185" t="s">
        <v>33</v>
      </c>
      <c r="N1185" t="s">
        <v>33</v>
      </c>
      <c r="O1185" t="s">
        <v>33</v>
      </c>
      <c r="P1185" t="s">
        <v>33</v>
      </c>
      <c r="R1185" t="s">
        <v>33</v>
      </c>
      <c r="S1185" t="s">
        <v>33</v>
      </c>
      <c r="U1185" t="s">
        <v>64</v>
      </c>
      <c r="V1185" t="s">
        <v>50</v>
      </c>
      <c r="W1185">
        <v>2019</v>
      </c>
      <c r="X1185" t="s">
        <v>37</v>
      </c>
      <c r="Y1185" t="s">
        <v>38</v>
      </c>
      <c r="Z1185">
        <v>29</v>
      </c>
      <c r="AA1185" t="s">
        <v>33</v>
      </c>
      <c r="AB1185">
        <v>0</v>
      </c>
      <c r="AC1185">
        <v>0</v>
      </c>
      <c r="AD1185">
        <v>0</v>
      </c>
      <c r="AE1185">
        <v>0</v>
      </c>
      <c r="AF1185" s="10">
        <f>VLOOKUP(AS1185,[1]Hoja3!$B$2:$AO$841,17,FALSE)</f>
        <v>669</v>
      </c>
      <c r="AG1185" s="10">
        <f>VLOOKUP(AS1185,[1]Hoja3!$B$2:$AO$841,23,FALSE)</f>
        <v>1.1000000000000001</v>
      </c>
      <c r="AH1185" s="10">
        <f>VLOOKUP(AS1185,[1]Hoja3!$B$2:$AO$841,28,FALSE)</f>
        <v>0.49400000000000005</v>
      </c>
      <c r="AI1185" s="10" t="str">
        <f>VLOOKUP(AS1185,[1]Hoja3!$B$2:$AO$841,19,FALSE)</f>
        <v>A3 Office Color Laser MFPs</v>
      </c>
      <c r="AJ1185" s="10">
        <f>VLOOKUP(AS1185,[1]Hoja3!$B$2:$AO$841,15,FALSE)</f>
        <v>0</v>
      </c>
      <c r="AK1185">
        <f>IF(AE1185=AY1185,1,0)</f>
        <v>1</v>
      </c>
      <c r="AL1185">
        <f>IF(AB1185=AF1185,1,0)</f>
        <v>0</v>
      </c>
      <c r="AM1185">
        <f>IF(AC1185=AG1185,1,0)</f>
        <v>0</v>
      </c>
      <c r="AN1185">
        <f>IF(AD1185=AH1185,1,0)</f>
        <v>0</v>
      </c>
      <c r="AO1185">
        <f>IF(H1185=AI1185,1,0)</f>
        <v>0</v>
      </c>
      <c r="AP1185">
        <f>IF(AJ1185=AA1185,1,0)</f>
        <v>0</v>
      </c>
      <c r="AQ1185" s="8">
        <f>COUNTIF($A$2:$A$1228,A1185)</f>
        <v>1</v>
      </c>
      <c r="AR1185">
        <f>VLOOKUP(A1185,[1]Hoja3!$C$2:$AO$841,39,FALSE)</f>
        <v>1</v>
      </c>
      <c r="AS1185" t="str">
        <f>A1185 &amp; COUNTIF(A$2:A1185,A1185)</f>
        <v>0MX44651241</v>
      </c>
      <c r="AT1185" s="10">
        <f>VLOOKUP(AS1185,[1]Hoja3!$B$2:$AO$841,38,FALSE)</f>
        <v>1501.5000000000002</v>
      </c>
      <c r="AU1185" s="9">
        <f>IF(AR1185&gt;AQ1185,1,0)</f>
        <v>0</v>
      </c>
      <c r="AV1185">
        <f>IF(P1185="NA",2,IF(OR(F1185="INSTALACION NUEVA",F1185="Mantenimiento preventivo"),3,IF(AND(AB1185&lt;AF1185,AK1185&lt;&gt;1),4,IF(AT1185&gt;AE1185,1,0))))</f>
        <v>2</v>
      </c>
    </row>
    <row r="1186" spans="1:48" x14ac:dyDescent="0.25">
      <c r="A1186" t="s">
        <v>295</v>
      </c>
      <c r="B1186">
        <v>2019</v>
      </c>
      <c r="C1186" t="s">
        <v>37</v>
      </c>
      <c r="D1186" t="s">
        <v>38</v>
      </c>
      <c r="E1186">
        <v>29</v>
      </c>
      <c r="F1186" t="s">
        <v>40</v>
      </c>
      <c r="G1186">
        <v>1.5333330000000001</v>
      </c>
      <c r="H1186" t="s">
        <v>58</v>
      </c>
      <c r="I1186">
        <v>655</v>
      </c>
      <c r="J1186">
        <v>1365</v>
      </c>
      <c r="K1186">
        <v>0</v>
      </c>
      <c r="L1186">
        <v>0</v>
      </c>
      <c r="M1186">
        <v>0.6</v>
      </c>
      <c r="N1186">
        <v>0.8</v>
      </c>
      <c r="O1186">
        <v>1.05</v>
      </c>
      <c r="P1186">
        <v>1.1000000000000001</v>
      </c>
      <c r="Q1186" t="s">
        <v>46</v>
      </c>
      <c r="R1186">
        <v>5</v>
      </c>
      <c r="S1186">
        <v>9</v>
      </c>
      <c r="T1186" t="s">
        <v>47</v>
      </c>
      <c r="U1186" t="s">
        <v>58</v>
      </c>
      <c r="V1186" t="s">
        <v>42</v>
      </c>
      <c r="W1186">
        <v>2019</v>
      </c>
      <c r="X1186" t="s">
        <v>37</v>
      </c>
      <c r="Y1186" t="s">
        <v>38</v>
      </c>
      <c r="Z1186">
        <v>29</v>
      </c>
      <c r="AA1186">
        <v>0</v>
      </c>
      <c r="AB1186">
        <v>18</v>
      </c>
      <c r="AC1186">
        <v>0.8</v>
      </c>
      <c r="AD1186">
        <v>0.30666660000000001</v>
      </c>
      <c r="AE1186">
        <v>1092</v>
      </c>
      <c r="AF1186" s="10" t="e">
        <f>VLOOKUP(AS1186,[1]Hoja3!$B$2:$AO$841,17,FALSE)</f>
        <v>#N/A</v>
      </c>
      <c r="AG1186" s="10" t="e">
        <f>VLOOKUP(AS1186,[1]Hoja3!$B$2:$AO$841,23,FALSE)</f>
        <v>#N/A</v>
      </c>
      <c r="AH1186" s="10" t="e">
        <f>VLOOKUP(AS1186,[1]Hoja3!$B$2:$AO$841,28,FALSE)</f>
        <v>#N/A</v>
      </c>
      <c r="AI1186" s="10" t="e">
        <f>VLOOKUP(AS1186,[1]Hoja3!$B$2:$AO$841,19,FALSE)</f>
        <v>#N/A</v>
      </c>
      <c r="AJ1186" s="10"/>
      <c r="AK1186">
        <f>IF(AE1186=AY1186,1,0)</f>
        <v>0</v>
      </c>
      <c r="AL1186" t="e">
        <f>IF(AB1186=AF1186,1,0)</f>
        <v>#N/A</v>
      </c>
      <c r="AM1186" t="e">
        <f>IF(AC1186=AG1186,1,0)</f>
        <v>#N/A</v>
      </c>
      <c r="AN1186" t="e">
        <f>IF(AD1186=AH1186,1,0)</f>
        <v>#N/A</v>
      </c>
      <c r="AO1186" t="e">
        <f>IF(H1186=AI1186,1,0)</f>
        <v>#N/A</v>
      </c>
      <c r="AQ1186" s="8">
        <f>COUNTIF($A$2:$A$1228,A1186)</f>
        <v>2</v>
      </c>
      <c r="AR1186">
        <f>VLOOKUP(A1186,[1]Hoja3!$C$2:$AO$841,39,FALSE)</f>
        <v>1</v>
      </c>
      <c r="AS1186" t="str">
        <f>A1186 &amp; COUNTIF(A$2:A1186,A1186)</f>
        <v>0EX92933312</v>
      </c>
      <c r="AT1186" s="10" t="e">
        <f>VLOOKUP(AS1186,[1]Hoja3!$B$2:$AO$841,38,FALSE)</f>
        <v>#N/A</v>
      </c>
      <c r="AU1186" s="9">
        <f>IF(AR1186&gt;AQ1186,1,0)</f>
        <v>0</v>
      </c>
    </row>
    <row r="1187" spans="1:48" x14ac:dyDescent="0.25">
      <c r="A1187" t="s">
        <v>261</v>
      </c>
      <c r="B1187">
        <v>2019</v>
      </c>
      <c r="C1187" t="s">
        <v>37</v>
      </c>
      <c r="D1187" t="s">
        <v>38</v>
      </c>
      <c r="E1187">
        <v>29</v>
      </c>
      <c r="F1187" t="s">
        <v>40</v>
      </c>
      <c r="G1187">
        <v>8.2333339999999993</v>
      </c>
      <c r="H1187" t="s">
        <v>116</v>
      </c>
      <c r="I1187">
        <v>655</v>
      </c>
      <c r="J1187">
        <v>1365</v>
      </c>
      <c r="K1187">
        <v>0</v>
      </c>
      <c r="L1187">
        <v>0</v>
      </c>
      <c r="M1187">
        <v>0.6</v>
      </c>
      <c r="N1187">
        <v>0.8</v>
      </c>
      <c r="O1187">
        <v>1.05</v>
      </c>
      <c r="P1187">
        <v>1.1000000000000001</v>
      </c>
      <c r="Q1187" t="s">
        <v>46</v>
      </c>
      <c r="R1187">
        <v>5</v>
      </c>
      <c r="S1187">
        <v>9</v>
      </c>
      <c r="T1187" t="s">
        <v>47</v>
      </c>
      <c r="U1187" t="s">
        <v>34</v>
      </c>
      <c r="V1187" t="s">
        <v>80</v>
      </c>
      <c r="W1187">
        <v>2019</v>
      </c>
      <c r="X1187" t="s">
        <v>37</v>
      </c>
      <c r="Y1187" t="s">
        <v>38</v>
      </c>
      <c r="Z1187">
        <v>30</v>
      </c>
      <c r="AA1187">
        <v>0</v>
      </c>
      <c r="AB1187">
        <v>19</v>
      </c>
      <c r="AC1187">
        <v>0.8</v>
      </c>
      <c r="AD1187">
        <v>1.6466668</v>
      </c>
      <c r="AE1187">
        <v>871.32495449999999</v>
      </c>
      <c r="AF1187" s="10">
        <f>VLOOKUP(AS1187,[1]Hoja3!$B$2:$AO$841,17,FALSE)</f>
        <v>20</v>
      </c>
      <c r="AG1187" s="10">
        <f>VLOOKUP(AS1187,[1]Hoja3!$B$2:$AO$841,23,FALSE)</f>
        <v>0.8</v>
      </c>
      <c r="AH1187" s="10">
        <f>VLOOKUP(AS1187,[1]Hoja3!$B$2:$AO$841,28,FALSE)</f>
        <v>1.8320000000000001</v>
      </c>
      <c r="AI1187" s="10" t="str">
        <f>VLOOKUP(AS1187,[1]Hoja3!$B$2:$AO$841,19,FALSE)</f>
        <v>Office Digital</v>
      </c>
      <c r="AJ1187" s="10">
        <f>VLOOKUP(AS1187,[1]Hoja3!$B$2:$AO$841,15,FALSE)</f>
        <v>0</v>
      </c>
      <c r="AK1187">
        <f>IF(AE1187=AY1187,1,0)</f>
        <v>0</v>
      </c>
      <c r="AL1187">
        <f>IF(AB1187=AF1187,1,0)</f>
        <v>0</v>
      </c>
      <c r="AM1187">
        <f>IF(AC1187=AG1187,1,0)</f>
        <v>1</v>
      </c>
      <c r="AN1187">
        <f>IF(AD1187=AH1187,1,0)</f>
        <v>0</v>
      </c>
      <c r="AO1187">
        <f>IF(H1187=AI1187,1,0)</f>
        <v>1</v>
      </c>
      <c r="AP1187">
        <f>IF(AJ1187=AA1187,1,0)</f>
        <v>1</v>
      </c>
      <c r="AQ1187" s="8">
        <f>COUNTIF($A$2:$A$1228,A1187)</f>
        <v>3</v>
      </c>
      <c r="AR1187">
        <f>VLOOKUP(A1187,[1]Hoja3!$C$2:$AO$841,39,FALSE)</f>
        <v>3</v>
      </c>
      <c r="AS1187" t="str">
        <f>A1187 &amp; COUNTIF(A$2:A1187,A1187)</f>
        <v>AAQ1005633</v>
      </c>
      <c r="AT1187" s="10">
        <f>VLOOKUP(AS1187,[1]Hoja3!$B$2:$AO$841,38,FALSE)</f>
        <v>1092</v>
      </c>
      <c r="AU1187" s="9">
        <f>IF(AR1187&gt;AQ1187,1,0)</f>
        <v>0</v>
      </c>
      <c r="AV1187">
        <f>IF(P1187="NA",2,IF(OR(F1187="INSTALACION NUEVA",F1187="Mantenimiento preventivo"),3,IF(AND(AB1187&lt;AF1187,AK1187&lt;&gt;1),4,IF(AT1187&gt;AE1187,1,0))))</f>
        <v>4</v>
      </c>
    </row>
    <row r="1188" spans="1:48" x14ac:dyDescent="0.25">
      <c r="A1188" t="s">
        <v>93</v>
      </c>
      <c r="B1188">
        <v>2019</v>
      </c>
      <c r="C1188" t="s">
        <v>37</v>
      </c>
      <c r="D1188" t="s">
        <v>38</v>
      </c>
      <c r="E1188">
        <v>29</v>
      </c>
      <c r="F1188" t="s">
        <v>40</v>
      </c>
      <c r="G1188">
        <v>1.1499999999999999</v>
      </c>
      <c r="H1188" t="s">
        <v>45</v>
      </c>
      <c r="I1188">
        <v>803</v>
      </c>
      <c r="J1188">
        <v>1573</v>
      </c>
      <c r="K1188">
        <v>0.2</v>
      </c>
      <c r="L1188">
        <v>0.6</v>
      </c>
      <c r="M1188">
        <v>0.8</v>
      </c>
      <c r="N1188">
        <v>1.05</v>
      </c>
      <c r="O1188">
        <v>1.1000000000000001</v>
      </c>
      <c r="P1188">
        <v>1.1499999999999999</v>
      </c>
      <c r="Q1188" t="s">
        <v>46</v>
      </c>
      <c r="R1188">
        <v>4</v>
      </c>
      <c r="S1188">
        <v>6</v>
      </c>
      <c r="T1188" t="s">
        <v>47</v>
      </c>
      <c r="U1188" t="s">
        <v>48</v>
      </c>
      <c r="V1188" t="s">
        <v>36</v>
      </c>
      <c r="W1188">
        <v>2019</v>
      </c>
      <c r="X1188" t="s">
        <v>37</v>
      </c>
      <c r="Y1188" t="s">
        <v>38</v>
      </c>
      <c r="Z1188">
        <v>29</v>
      </c>
      <c r="AA1188">
        <v>0</v>
      </c>
      <c r="AB1188">
        <v>18</v>
      </c>
      <c r="AC1188">
        <v>1.05</v>
      </c>
      <c r="AD1188">
        <v>0.28749999999999998</v>
      </c>
      <c r="AE1188">
        <v>1651.65</v>
      </c>
      <c r="AF1188" s="10">
        <f>VLOOKUP(AS1188,[1]Hoja3!$B$2:$AO$841,17,FALSE)</f>
        <v>23</v>
      </c>
      <c r="AG1188" s="10">
        <f>VLOOKUP(AS1188,[1]Hoja3!$B$2:$AO$841,23,FALSE)</f>
        <v>1.05</v>
      </c>
      <c r="AH1188" s="10">
        <f>VLOOKUP(AS1188,[1]Hoja3!$B$2:$AO$841,28,FALSE)</f>
        <v>0.23749999999999999</v>
      </c>
      <c r="AI1188" s="10" t="str">
        <f>VLOOKUP(AS1188,[1]Hoja3!$B$2:$AO$841,19,FALSE)</f>
        <v>Light Production Digital Business</v>
      </c>
      <c r="AJ1188" s="10">
        <f>VLOOKUP(AS1188,[1]Hoja3!$B$2:$AO$841,15,FALSE)</f>
        <v>0</v>
      </c>
      <c r="AK1188">
        <f>IF(AE1188=AY1188,1,0)</f>
        <v>0</v>
      </c>
      <c r="AL1188">
        <f>IF(AB1188=AF1188,1,0)</f>
        <v>0</v>
      </c>
      <c r="AM1188">
        <f>IF(AC1188=AG1188,1,0)</f>
        <v>1</v>
      </c>
      <c r="AN1188">
        <f>IF(AD1188=AH1188,1,0)</f>
        <v>0</v>
      </c>
      <c r="AO1188">
        <f>IF(H1188=AI1188,1,0)</f>
        <v>1</v>
      </c>
      <c r="AP1188">
        <f>IF(AJ1188=AA1188,1,0)</f>
        <v>1</v>
      </c>
      <c r="AQ1188" s="8">
        <f>COUNTIF($A$2:$A$1228,A1188)</f>
        <v>3</v>
      </c>
      <c r="AR1188">
        <f>VLOOKUP(A1188,[1]Hoja3!$C$2:$AO$841,39,FALSE)</f>
        <v>3</v>
      </c>
      <c r="AS1188" t="str">
        <f>A1188 &amp; COUNTIF(A$2:A1188,A1188)</f>
        <v>0BG29493123</v>
      </c>
      <c r="AT1188" s="10">
        <f>VLOOKUP(AS1188,[1]Hoja3!$B$2:$AO$841,38,FALSE)</f>
        <v>1651.6500000000003</v>
      </c>
      <c r="AU1188" s="9">
        <f>IF(AR1188&gt;AQ1188,1,0)</f>
        <v>0</v>
      </c>
      <c r="AV1188">
        <f>IF(P1188="NA",2,IF(OR(F1188="INSTALACION NUEVA",F1188="Mantenimiento preventivo"),3,IF(AND(AB1188&lt;AF1188,AK1188&lt;&gt;1),4,IF(AT1188&gt;AE1188,1,0))))</f>
        <v>4</v>
      </c>
    </row>
    <row r="1189" spans="1:48" x14ac:dyDescent="0.25">
      <c r="A1189" t="s">
        <v>649</v>
      </c>
      <c r="B1189">
        <v>2019</v>
      </c>
      <c r="C1189" t="s">
        <v>37</v>
      </c>
      <c r="D1189" t="s">
        <v>38</v>
      </c>
      <c r="E1189">
        <v>29</v>
      </c>
      <c r="F1189" t="s">
        <v>40</v>
      </c>
      <c r="G1189">
        <v>0</v>
      </c>
      <c r="H1189" t="s">
        <v>54</v>
      </c>
      <c r="I1189">
        <v>803</v>
      </c>
      <c r="J1189">
        <v>1573</v>
      </c>
      <c r="K1189">
        <v>0.2</v>
      </c>
      <c r="L1189">
        <v>0.6</v>
      </c>
      <c r="M1189">
        <v>0.8</v>
      </c>
      <c r="N1189">
        <v>1.05</v>
      </c>
      <c r="O1189">
        <v>1.1000000000000001</v>
      </c>
      <c r="P1189">
        <v>1.1499999999999999</v>
      </c>
      <c r="Q1189" t="s">
        <v>46</v>
      </c>
      <c r="R1189">
        <v>4</v>
      </c>
      <c r="S1189">
        <v>6</v>
      </c>
      <c r="T1189" t="s">
        <v>47</v>
      </c>
      <c r="U1189" t="s">
        <v>54</v>
      </c>
      <c r="V1189" t="s">
        <v>55</v>
      </c>
      <c r="W1189">
        <v>2019</v>
      </c>
      <c r="X1189" t="s">
        <v>37</v>
      </c>
      <c r="Y1189" t="s">
        <v>38</v>
      </c>
      <c r="Z1189">
        <v>30</v>
      </c>
      <c r="AA1189">
        <v>0</v>
      </c>
      <c r="AB1189">
        <v>74</v>
      </c>
      <c r="AC1189">
        <v>1.1499999999999999</v>
      </c>
      <c r="AD1189">
        <v>0</v>
      </c>
      <c r="AE1189">
        <v>1808.95</v>
      </c>
      <c r="AF1189" s="10" t="e">
        <f>VLOOKUP(AS1189,[1]Hoja3!$B$2:$AO$841,17,FALSE)</f>
        <v>#N/A</v>
      </c>
      <c r="AG1189" s="10" t="e">
        <f>VLOOKUP(AS1189,[1]Hoja3!$B$2:$AO$841,23,FALSE)</f>
        <v>#N/A</v>
      </c>
      <c r="AH1189" s="10" t="e">
        <f>VLOOKUP(AS1189,[1]Hoja3!$B$2:$AO$841,28,FALSE)</f>
        <v>#N/A</v>
      </c>
      <c r="AI1189" s="10" t="e">
        <f>VLOOKUP(AS1189,[1]Hoja3!$B$2:$AO$841,19,FALSE)</f>
        <v>#N/A</v>
      </c>
      <c r="AJ1189" s="10"/>
      <c r="AK1189">
        <f>IF(AE1189=AY1189,1,0)</f>
        <v>0</v>
      </c>
      <c r="AL1189" t="e">
        <f>IF(AB1189=AF1189,1,0)</f>
        <v>#N/A</v>
      </c>
      <c r="AM1189" t="e">
        <f>IF(AC1189=AG1189,1,0)</f>
        <v>#N/A</v>
      </c>
      <c r="AN1189" t="e">
        <f>IF(AD1189=AH1189,1,0)</f>
        <v>#N/A</v>
      </c>
      <c r="AO1189" t="e">
        <f>IF(H1189=AI1189,1,0)</f>
        <v>#N/A</v>
      </c>
      <c r="AQ1189" s="8">
        <f>COUNTIF($A$2:$A$1228,A1189)</f>
        <v>1</v>
      </c>
      <c r="AR1189" t="e">
        <f>VLOOKUP(A1189,[1]Hoja3!$C$2:$AO$841,39,FALSE)</f>
        <v>#N/A</v>
      </c>
      <c r="AS1189" t="str">
        <f>A1189 &amp; COUNTIF(A$2:A1189,A1189)</f>
        <v>0XPN3923981</v>
      </c>
      <c r="AT1189" s="10" t="e">
        <f>VLOOKUP(AS1189,[1]Hoja3!$B$2:$AO$841,38,FALSE)</f>
        <v>#N/A</v>
      </c>
      <c r="AU1189" s="9" t="e">
        <f>IF(AR1189&gt;AQ1189,1,0)</f>
        <v>#N/A</v>
      </c>
    </row>
    <row r="1190" spans="1:48" x14ac:dyDescent="0.25">
      <c r="A1190" t="s">
        <v>330</v>
      </c>
      <c r="B1190">
        <v>2019</v>
      </c>
      <c r="C1190" t="s">
        <v>37</v>
      </c>
      <c r="D1190" t="s">
        <v>38</v>
      </c>
      <c r="E1190">
        <v>29</v>
      </c>
      <c r="F1190" t="s">
        <v>40</v>
      </c>
      <c r="G1190">
        <v>2.6666669999999999</v>
      </c>
      <c r="H1190" t="s">
        <v>45</v>
      </c>
      <c r="I1190">
        <v>803</v>
      </c>
      <c r="J1190">
        <v>1573</v>
      </c>
      <c r="K1190">
        <v>0.2</v>
      </c>
      <c r="L1190">
        <v>0.6</v>
      </c>
      <c r="M1190">
        <v>0.8</v>
      </c>
      <c r="N1190">
        <v>1.05</v>
      </c>
      <c r="O1190">
        <v>1.1000000000000001</v>
      </c>
      <c r="P1190">
        <v>1.1499999999999999</v>
      </c>
      <c r="Q1190" t="s">
        <v>46</v>
      </c>
      <c r="R1190">
        <v>4</v>
      </c>
      <c r="S1190">
        <v>6</v>
      </c>
      <c r="T1190" t="s">
        <v>47</v>
      </c>
      <c r="U1190" t="s">
        <v>48</v>
      </c>
      <c r="V1190" t="s">
        <v>59</v>
      </c>
      <c r="W1190">
        <v>2019</v>
      </c>
      <c r="X1190" t="s">
        <v>37</v>
      </c>
      <c r="Y1190" t="s">
        <v>38</v>
      </c>
      <c r="Z1190">
        <v>29</v>
      </c>
      <c r="AA1190">
        <v>0</v>
      </c>
      <c r="AB1190">
        <v>12</v>
      </c>
      <c r="AC1190">
        <v>0.8</v>
      </c>
      <c r="AD1190">
        <v>0.66666674999999997</v>
      </c>
      <c r="AE1190">
        <v>1258.4000000000001</v>
      </c>
      <c r="AF1190" s="10">
        <f>VLOOKUP(AS1190,[1]Hoja3!$B$2:$AO$841,17,FALSE)</f>
        <v>14</v>
      </c>
      <c r="AG1190" s="10">
        <f>VLOOKUP(AS1190,[1]Hoja3!$B$2:$AO$841,23,FALSE)</f>
        <v>0.8</v>
      </c>
      <c r="AH1190" s="10">
        <f>VLOOKUP(AS1190,[1]Hoja3!$B$2:$AO$841,28,FALSE)</f>
        <v>0.54500000000000004</v>
      </c>
      <c r="AI1190" s="10" t="str">
        <f>VLOOKUP(AS1190,[1]Hoja3!$B$2:$AO$841,19,FALSE)</f>
        <v>Light Production Digital Business</v>
      </c>
      <c r="AJ1190" s="10">
        <f>VLOOKUP(AS1190,[1]Hoja3!$B$2:$AO$841,15,FALSE)</f>
        <v>0</v>
      </c>
      <c r="AK1190">
        <f>IF(AE1190=AY1190,1,0)</f>
        <v>0</v>
      </c>
      <c r="AL1190">
        <f>IF(AB1190=AF1190,1,0)</f>
        <v>0</v>
      </c>
      <c r="AM1190">
        <f>IF(AC1190=AG1190,1,0)</f>
        <v>1</v>
      </c>
      <c r="AN1190">
        <f>IF(AD1190=AH1190,1,0)</f>
        <v>0</v>
      </c>
      <c r="AO1190">
        <f>IF(H1190=AI1190,1,0)</f>
        <v>1</v>
      </c>
      <c r="AP1190">
        <f>IF(AJ1190=AA1190,1,0)</f>
        <v>1</v>
      </c>
      <c r="AQ1190" s="8">
        <f>COUNTIF($A$2:$A$1228,A1190)</f>
        <v>3</v>
      </c>
      <c r="AR1190">
        <f>VLOOKUP(A1190,[1]Hoja3!$C$2:$AO$841,39,FALSE)</f>
        <v>3</v>
      </c>
      <c r="AS1190" t="str">
        <f>A1190 &amp; COUNTIF(A$2:A1190,A1190)</f>
        <v>0BG29411433</v>
      </c>
      <c r="AT1190" s="10">
        <f>VLOOKUP(AS1190,[1]Hoja3!$B$2:$AO$841,38,FALSE)</f>
        <v>1258.4000000000003</v>
      </c>
      <c r="AU1190" s="9">
        <f>IF(AR1190&gt;AQ1190,1,0)</f>
        <v>0</v>
      </c>
      <c r="AV1190">
        <f>IF(P1190="NA",2,IF(OR(F1190="INSTALACION NUEVA",F1190="Mantenimiento preventivo"),3,IF(AND(AB1190&lt;AF1190,AK1190&lt;&gt;1),4,IF(AT1190&gt;AE1190,1,0))))</f>
        <v>4</v>
      </c>
    </row>
    <row r="1191" spans="1:48" x14ac:dyDescent="0.25">
      <c r="A1191" t="s">
        <v>993</v>
      </c>
      <c r="B1191">
        <v>2019</v>
      </c>
      <c r="C1191" t="s">
        <v>37</v>
      </c>
      <c r="D1191" t="s">
        <v>38</v>
      </c>
      <c r="E1191">
        <v>29</v>
      </c>
      <c r="F1191" t="s">
        <v>44</v>
      </c>
      <c r="G1191">
        <v>0</v>
      </c>
      <c r="H1191" t="s">
        <v>64</v>
      </c>
      <c r="I1191">
        <v>655</v>
      </c>
      <c r="J1191">
        <v>1365</v>
      </c>
      <c r="K1191">
        <v>0</v>
      </c>
      <c r="L1191">
        <v>0</v>
      </c>
      <c r="M1191">
        <v>0.6</v>
      </c>
      <c r="N1191">
        <v>0.8</v>
      </c>
      <c r="O1191">
        <v>1.05</v>
      </c>
      <c r="P1191">
        <v>1.1000000000000001</v>
      </c>
      <c r="Q1191" t="s">
        <v>46</v>
      </c>
      <c r="R1191">
        <v>5</v>
      </c>
      <c r="S1191">
        <v>9</v>
      </c>
      <c r="T1191" t="s">
        <v>47</v>
      </c>
      <c r="U1191" t="s">
        <v>64</v>
      </c>
      <c r="V1191" t="s">
        <v>50</v>
      </c>
      <c r="W1191">
        <v>2019</v>
      </c>
      <c r="X1191" t="s">
        <v>37</v>
      </c>
      <c r="Y1191" t="s">
        <v>38</v>
      </c>
      <c r="Z1191">
        <v>29</v>
      </c>
      <c r="AA1191">
        <v>0</v>
      </c>
      <c r="AB1191">
        <v>34</v>
      </c>
      <c r="AC1191">
        <v>0</v>
      </c>
      <c r="AD1191">
        <v>0</v>
      </c>
      <c r="AE1191">
        <v>1365</v>
      </c>
      <c r="AF1191" s="10" t="e">
        <f>VLOOKUP(AS1191,[1]Hoja3!$B$2:$AO$841,17,FALSE)</f>
        <v>#N/A</v>
      </c>
      <c r="AG1191" s="10" t="e">
        <f>VLOOKUP(AS1191,[1]Hoja3!$B$2:$AO$841,23,FALSE)</f>
        <v>#N/A</v>
      </c>
      <c r="AH1191" s="10" t="e">
        <f>VLOOKUP(AS1191,[1]Hoja3!$B$2:$AO$841,28,FALSE)</f>
        <v>#N/A</v>
      </c>
      <c r="AI1191" s="10" t="e">
        <f>VLOOKUP(AS1191,[1]Hoja3!$B$2:$AO$841,19,FALSE)</f>
        <v>#N/A</v>
      </c>
      <c r="AJ1191" s="10"/>
      <c r="AK1191">
        <f>IF(AE1191=AY1191,1,0)</f>
        <v>0</v>
      </c>
      <c r="AL1191" t="e">
        <f>IF(AB1191=AF1191,1,0)</f>
        <v>#N/A</v>
      </c>
      <c r="AM1191" t="e">
        <f>IF(AC1191=AG1191,1,0)</f>
        <v>#N/A</v>
      </c>
      <c r="AN1191" t="e">
        <f>IF(AD1191=AH1191,1,0)</f>
        <v>#N/A</v>
      </c>
      <c r="AO1191" t="e">
        <f>IF(H1191=AI1191,1,0)</f>
        <v>#N/A</v>
      </c>
      <c r="AQ1191" s="8">
        <f>COUNTIF($A$2:$A$1228,A1191)</f>
        <v>1</v>
      </c>
      <c r="AR1191" t="e">
        <f>VLOOKUP(A1191,[1]Hoja3!$C$2:$AO$841,39,FALSE)</f>
        <v>#N/A</v>
      </c>
      <c r="AS1191" t="str">
        <f>A1191 &amp; COUNTIF(A$2:A1191,A1191)</f>
        <v>06TB4457451</v>
      </c>
      <c r="AT1191" s="10" t="e">
        <f>VLOOKUP(AS1191,[1]Hoja3!$B$2:$AO$841,38,FALSE)</f>
        <v>#N/A</v>
      </c>
      <c r="AU1191" s="9" t="e">
        <f>IF(AR1191&gt;AQ1191,1,0)</f>
        <v>#N/A</v>
      </c>
    </row>
    <row r="1192" spans="1:48" x14ac:dyDescent="0.25">
      <c r="A1192" t="s">
        <v>640</v>
      </c>
      <c r="B1192">
        <v>2019</v>
      </c>
      <c r="C1192" t="s">
        <v>37</v>
      </c>
      <c r="D1192" t="s">
        <v>38</v>
      </c>
      <c r="E1192">
        <v>29</v>
      </c>
      <c r="F1192" t="s">
        <v>40</v>
      </c>
      <c r="G1192">
        <v>2.5</v>
      </c>
      <c r="H1192" t="s">
        <v>34</v>
      </c>
      <c r="I1192">
        <v>468</v>
      </c>
      <c r="J1192">
        <v>715</v>
      </c>
      <c r="K1192">
        <v>0</v>
      </c>
      <c r="L1192">
        <v>0</v>
      </c>
      <c r="M1192">
        <v>0</v>
      </c>
      <c r="N1192">
        <v>0.6</v>
      </c>
      <c r="O1192">
        <v>0.8</v>
      </c>
      <c r="P1192">
        <v>1.05</v>
      </c>
      <c r="Q1192" t="s">
        <v>46</v>
      </c>
      <c r="R1192">
        <v>5</v>
      </c>
      <c r="S1192">
        <v>9</v>
      </c>
      <c r="T1192" t="s">
        <v>47</v>
      </c>
      <c r="U1192" t="s">
        <v>34</v>
      </c>
      <c r="V1192" t="s">
        <v>42</v>
      </c>
      <c r="W1192">
        <v>2019</v>
      </c>
      <c r="X1192" t="s">
        <v>37</v>
      </c>
      <c r="Y1192" t="s">
        <v>38</v>
      </c>
      <c r="Z1192">
        <v>30</v>
      </c>
      <c r="AA1192">
        <v>0</v>
      </c>
      <c r="AB1192">
        <v>326</v>
      </c>
      <c r="AC1192">
        <v>1.05</v>
      </c>
      <c r="AD1192">
        <v>0.5</v>
      </c>
      <c r="AE1192">
        <v>750.75</v>
      </c>
      <c r="AF1192" s="10">
        <f>VLOOKUP(AS1192,[1]Hoja3!$B$2:$AO$841,17,FALSE)</f>
        <v>326</v>
      </c>
      <c r="AG1192" s="10">
        <f>VLOOKUP(AS1192,[1]Hoja3!$B$2:$AO$841,23,FALSE)</f>
        <v>1.05</v>
      </c>
      <c r="AH1192" s="10">
        <f>VLOOKUP(AS1192,[1]Hoja3!$B$2:$AO$841,28,FALSE)</f>
        <v>0.72</v>
      </c>
      <c r="AI1192" s="10" t="str">
        <f>VLOOKUP(AS1192,[1]Hoja3!$B$2:$AO$841,19,FALSE)</f>
        <v>A4 Mono MFPs</v>
      </c>
      <c r="AJ1192" s="10">
        <f>VLOOKUP(AS1192,[1]Hoja3!$B$2:$AO$841,15,FALSE)</f>
        <v>0</v>
      </c>
      <c r="AK1192">
        <f>IF(AE1192=AY1192,1,0)</f>
        <v>0</v>
      </c>
      <c r="AL1192">
        <f>IF(AB1192=AF1192,1,0)</f>
        <v>1</v>
      </c>
      <c r="AM1192">
        <f>IF(AC1192=AG1192,1,0)</f>
        <v>1</v>
      </c>
      <c r="AN1192">
        <f>IF(AD1192=AH1192,1,0)</f>
        <v>0</v>
      </c>
      <c r="AO1192">
        <f>IF(H1192=AI1192,1,0)</f>
        <v>1</v>
      </c>
      <c r="AP1192">
        <f>IF(AJ1192=AA1192,1,0)</f>
        <v>1</v>
      </c>
      <c r="AQ1192" s="8">
        <f>COUNTIF($A$2:$A$1228,A1192)</f>
        <v>1</v>
      </c>
      <c r="AR1192">
        <f>VLOOKUP(A1192,[1]Hoja3!$C$2:$AO$841,39,FALSE)</f>
        <v>1</v>
      </c>
      <c r="AS1192" t="str">
        <f>A1192 &amp; COUNTIF(A$2:A1192,A1192)</f>
        <v>03BT8022461</v>
      </c>
      <c r="AT1192" s="10">
        <f>VLOOKUP(AS1192,[1]Hoja3!$B$2:$AO$841,38,FALSE)</f>
        <v>750.75000000000011</v>
      </c>
      <c r="AU1192" s="9">
        <f>IF(AR1192&gt;AQ1192,1,0)</f>
        <v>0</v>
      </c>
      <c r="AV1192">
        <f>IF(P1192="NA",2,IF(OR(F1192="INSTALACION NUEVA",F1192="Mantenimiento preventivo"),3,IF(AND(AB1192&lt;AF1192,AK1192&lt;&gt;1),4,IF(AT1192&gt;AE1192,1,0))))</f>
        <v>0</v>
      </c>
    </row>
    <row r="1193" spans="1:48" x14ac:dyDescent="0.25">
      <c r="A1193" t="s">
        <v>537</v>
      </c>
      <c r="B1193">
        <v>2019</v>
      </c>
      <c r="C1193" t="s">
        <v>37</v>
      </c>
      <c r="D1193" t="s">
        <v>38</v>
      </c>
      <c r="E1193">
        <v>29</v>
      </c>
      <c r="F1193" t="s">
        <v>40</v>
      </c>
      <c r="G1193">
        <v>0.96666660000000004</v>
      </c>
      <c r="H1193" t="s">
        <v>54</v>
      </c>
      <c r="I1193">
        <v>803</v>
      </c>
      <c r="J1193">
        <v>1573</v>
      </c>
      <c r="K1193">
        <v>0.2</v>
      </c>
      <c r="L1193">
        <v>0.6</v>
      </c>
      <c r="M1193">
        <v>0.8</v>
      </c>
      <c r="N1193">
        <v>1.05</v>
      </c>
      <c r="O1193">
        <v>1.1000000000000001</v>
      </c>
      <c r="P1193">
        <v>1.1499999999999999</v>
      </c>
      <c r="Q1193" t="s">
        <v>46</v>
      </c>
      <c r="R1193">
        <v>4</v>
      </c>
      <c r="S1193">
        <v>6</v>
      </c>
      <c r="T1193" t="s">
        <v>47</v>
      </c>
      <c r="U1193" t="s">
        <v>54</v>
      </c>
      <c r="V1193" t="s">
        <v>50</v>
      </c>
      <c r="W1193">
        <v>2019</v>
      </c>
      <c r="X1193" t="s">
        <v>37</v>
      </c>
      <c r="Y1193" t="s">
        <v>38</v>
      </c>
      <c r="Z1193">
        <v>29</v>
      </c>
      <c r="AA1193">
        <v>0</v>
      </c>
      <c r="AB1193">
        <v>10</v>
      </c>
      <c r="AC1193">
        <v>0.8</v>
      </c>
      <c r="AD1193">
        <v>0.24166665000000001</v>
      </c>
      <c r="AE1193">
        <v>1258.4000000000001</v>
      </c>
      <c r="AF1193" s="10">
        <f>VLOOKUP(AS1193,[1]Hoja3!$B$2:$AO$841,17,FALSE)</f>
        <v>10</v>
      </c>
      <c r="AG1193" s="10">
        <f>VLOOKUP(AS1193,[1]Hoja3!$B$2:$AO$841,23,FALSE)</f>
        <v>0.8</v>
      </c>
      <c r="AH1193" s="10">
        <f>VLOOKUP(AS1193,[1]Hoja3!$B$2:$AO$841,28,FALSE)</f>
        <v>0.36249999999999999</v>
      </c>
      <c r="AI1193" s="10" t="str">
        <f>VLOOKUP(AS1193,[1]Hoja3!$B$2:$AO$841,19,FALSE)</f>
        <v>Entry Production Color Low/Mid</v>
      </c>
      <c r="AJ1193" s="10">
        <f>VLOOKUP(AS1193,[1]Hoja3!$B$2:$AO$841,15,FALSE)</f>
        <v>0</v>
      </c>
      <c r="AK1193">
        <f>IF(AE1193=AY1193,1,0)</f>
        <v>0</v>
      </c>
      <c r="AL1193">
        <f>IF(AB1193=AF1193,1,0)</f>
        <v>1</v>
      </c>
      <c r="AM1193">
        <f>IF(AC1193=AG1193,1,0)</f>
        <v>1</v>
      </c>
      <c r="AN1193">
        <f>IF(AD1193=AH1193,1,0)</f>
        <v>0</v>
      </c>
      <c r="AO1193">
        <f>IF(H1193=AI1193,1,0)</f>
        <v>1</v>
      </c>
      <c r="AP1193">
        <f>IF(AJ1193=AA1193,1,0)</f>
        <v>1</v>
      </c>
      <c r="AQ1193" s="8">
        <f>COUNTIF($A$2:$A$1228,A1193)</f>
        <v>2</v>
      </c>
      <c r="AR1193">
        <f>VLOOKUP(A1193,[1]Hoja3!$C$2:$AO$841,39,FALSE)</f>
        <v>2</v>
      </c>
      <c r="AS1193" t="str">
        <f>A1193 &amp; COUNTIF(A$2:A1193,A1193)</f>
        <v>0XPN3950242</v>
      </c>
      <c r="AT1193" s="10">
        <f>VLOOKUP(AS1193,[1]Hoja3!$B$2:$AO$841,38,FALSE)</f>
        <v>1258.4000000000003</v>
      </c>
      <c r="AU1193" s="9">
        <f>IF(AR1193&gt;AQ1193,1,0)</f>
        <v>0</v>
      </c>
      <c r="AV1193">
        <f>IF(P1193="NA",2,IF(OR(F1193="INSTALACION NUEVA",F1193="Mantenimiento preventivo"),3,IF(AND(AB1193&lt;AF1193,AK1193&lt;&gt;1),4,IF(AT1193&gt;AE1193,1,0))))</f>
        <v>0</v>
      </c>
    </row>
    <row r="1194" spans="1:48" x14ac:dyDescent="0.25">
      <c r="A1194" t="s">
        <v>994</v>
      </c>
      <c r="B1194">
        <v>2019</v>
      </c>
      <c r="C1194" t="s">
        <v>37</v>
      </c>
      <c r="D1194" t="s">
        <v>38</v>
      </c>
      <c r="E1194">
        <v>29</v>
      </c>
      <c r="F1194" t="s">
        <v>40</v>
      </c>
      <c r="G1194">
        <v>0</v>
      </c>
      <c r="H1194" t="s">
        <v>116</v>
      </c>
      <c r="I1194">
        <v>655</v>
      </c>
      <c r="J1194">
        <v>1365</v>
      </c>
      <c r="K1194">
        <v>0</v>
      </c>
      <c r="L1194">
        <v>0</v>
      </c>
      <c r="M1194">
        <v>0.6</v>
      </c>
      <c r="N1194">
        <v>0.8</v>
      </c>
      <c r="O1194">
        <v>1.05</v>
      </c>
      <c r="P1194">
        <v>1.1000000000000001</v>
      </c>
      <c r="Q1194" t="s">
        <v>46</v>
      </c>
      <c r="R1194">
        <v>5</v>
      </c>
      <c r="S1194">
        <v>9</v>
      </c>
      <c r="T1194" t="s">
        <v>47</v>
      </c>
      <c r="U1194" t="s">
        <v>58</v>
      </c>
      <c r="V1194" t="s">
        <v>55</v>
      </c>
      <c r="W1194">
        <v>2019</v>
      </c>
      <c r="X1194" t="s">
        <v>37</v>
      </c>
      <c r="Y1194" t="s">
        <v>38</v>
      </c>
      <c r="Z1194">
        <v>29</v>
      </c>
      <c r="AA1194">
        <v>1</v>
      </c>
      <c r="AB1194">
        <v>96</v>
      </c>
      <c r="AC1194">
        <v>0</v>
      </c>
      <c r="AD1194">
        <v>0</v>
      </c>
      <c r="AE1194">
        <v>0</v>
      </c>
      <c r="AF1194" s="10">
        <f>VLOOKUP(AS1194,[1]Hoja3!$B$2:$AO$841,17,FALSE)</f>
        <v>96</v>
      </c>
      <c r="AG1194" s="10">
        <f>VLOOKUP(AS1194,[1]Hoja3!$B$2:$AO$841,23,FALSE)</f>
        <v>1.1000000000000001</v>
      </c>
      <c r="AH1194" s="10">
        <f>VLOOKUP(AS1194,[1]Hoja3!$B$2:$AO$841,28,FALSE)</f>
        <v>0</v>
      </c>
      <c r="AI1194" s="10" t="str">
        <f>VLOOKUP(AS1194,[1]Hoja3!$B$2:$AO$841,19,FALSE)</f>
        <v>Office Digital</v>
      </c>
      <c r="AJ1194" s="10">
        <f>VLOOKUP(AS1194,[1]Hoja3!$B$2:$AO$841,15,FALSE)</f>
        <v>1</v>
      </c>
      <c r="AK1194">
        <f>IF(AE1194=AY1194,1,0)</f>
        <v>1</v>
      </c>
      <c r="AL1194">
        <f>IF(AB1194=AF1194,1,0)</f>
        <v>1</v>
      </c>
      <c r="AM1194">
        <f>IF(AC1194=AG1194,1,0)</f>
        <v>0</v>
      </c>
      <c r="AN1194">
        <f>IF(AD1194=AH1194,1,0)</f>
        <v>1</v>
      </c>
      <c r="AO1194">
        <f>IF(H1194=AI1194,1,0)</f>
        <v>1</v>
      </c>
      <c r="AP1194">
        <f>IF(AJ1194=AA1194,1,0)</f>
        <v>1</v>
      </c>
      <c r="AQ1194" s="8">
        <f>COUNTIF($A$2:$A$1228,A1194)</f>
        <v>1</v>
      </c>
      <c r="AR1194">
        <f>VLOOKUP(A1194,[1]Hoja3!$C$2:$AO$841,39,FALSE)</f>
        <v>1</v>
      </c>
      <c r="AS1194" t="str">
        <f>A1194 &amp; COUNTIF(A$2:A1194,A1194)</f>
        <v>0EX73846801</v>
      </c>
      <c r="AT1194" s="10">
        <f>VLOOKUP(AS1194,[1]Hoja3!$B$2:$AO$841,38,FALSE)</f>
        <v>0</v>
      </c>
      <c r="AU1194" s="9">
        <f>IF(AR1194&gt;AQ1194,1,0)</f>
        <v>0</v>
      </c>
      <c r="AV1194">
        <f>IF(P1194="NA",2,IF(OR(F1194="INSTALACION NUEVA",F1194="Mantenimiento preventivo"),3,IF(AND(AB1194&lt;AF1194,AK1194&lt;&gt;1),4,IF(AT1194&gt;AE1194,1,0))))</f>
        <v>0</v>
      </c>
    </row>
    <row r="1195" spans="1:48" x14ac:dyDescent="0.25">
      <c r="A1195" t="s">
        <v>279</v>
      </c>
      <c r="B1195">
        <v>2019</v>
      </c>
      <c r="C1195" t="s">
        <v>37</v>
      </c>
      <c r="D1195" t="s">
        <v>38</v>
      </c>
      <c r="E1195">
        <v>5</v>
      </c>
      <c r="F1195" t="s">
        <v>44</v>
      </c>
      <c r="G1195">
        <v>0</v>
      </c>
      <c r="H1195" t="s">
        <v>45</v>
      </c>
      <c r="I1195">
        <v>803</v>
      </c>
      <c r="J1195">
        <v>1573</v>
      </c>
      <c r="K1195">
        <v>0.2</v>
      </c>
      <c r="L1195">
        <v>0.6</v>
      </c>
      <c r="M1195">
        <v>0.8</v>
      </c>
      <c r="N1195">
        <v>1.05</v>
      </c>
      <c r="O1195">
        <v>1.1000000000000001</v>
      </c>
      <c r="P1195">
        <v>1.1499999999999999</v>
      </c>
      <c r="Q1195" t="s">
        <v>46</v>
      </c>
      <c r="R1195">
        <v>4</v>
      </c>
      <c r="S1195">
        <v>6</v>
      </c>
      <c r="T1195" t="s">
        <v>47</v>
      </c>
      <c r="U1195" t="s">
        <v>48</v>
      </c>
      <c r="V1195" t="s">
        <v>42</v>
      </c>
      <c r="W1195">
        <v>2019</v>
      </c>
      <c r="X1195" t="s">
        <v>37</v>
      </c>
      <c r="Y1195" t="s">
        <v>38</v>
      </c>
      <c r="Z1195">
        <v>10</v>
      </c>
      <c r="AA1195">
        <v>0</v>
      </c>
      <c r="AB1195">
        <v>49</v>
      </c>
      <c r="AC1195">
        <v>0</v>
      </c>
      <c r="AD1195">
        <v>0</v>
      </c>
      <c r="AE1195">
        <v>1573</v>
      </c>
      <c r="AF1195" s="10" t="e">
        <f>VLOOKUP(AS1195,[1]Hoja3!$B$2:$AO$841,17,FALSE)</f>
        <v>#N/A</v>
      </c>
      <c r="AG1195" s="10" t="e">
        <f>VLOOKUP(AS1195,[1]Hoja3!$B$2:$AO$841,23,FALSE)</f>
        <v>#N/A</v>
      </c>
      <c r="AH1195" s="10" t="e">
        <f>VLOOKUP(AS1195,[1]Hoja3!$B$2:$AO$841,28,FALSE)</f>
        <v>#N/A</v>
      </c>
      <c r="AI1195" s="10" t="e">
        <f>VLOOKUP(AS1195,[1]Hoja3!$B$2:$AO$841,19,FALSE)</f>
        <v>#N/A</v>
      </c>
      <c r="AJ1195" s="10" t="e">
        <f>VLOOKUP(AS1195,[1]Hoja3!$B$2:$AO$841,15,FALSE)</f>
        <v>#N/A</v>
      </c>
      <c r="AK1195">
        <f>IF(AE1195=AY1195,1,0)</f>
        <v>0</v>
      </c>
      <c r="AL1195" t="e">
        <f>IF(AB1195=AF1195,1,0)</f>
        <v>#N/A</v>
      </c>
      <c r="AM1195" t="e">
        <f>IF(AC1195=AG1195,1,0)</f>
        <v>#N/A</v>
      </c>
      <c r="AN1195" t="e">
        <f>IF(AD1195=AH1195,1,0)</f>
        <v>#N/A</v>
      </c>
      <c r="AO1195" t="e">
        <f>IF(H1195=AI1195,1,0)</f>
        <v>#N/A</v>
      </c>
      <c r="AP1195" t="e">
        <f>IF(AJ1195=AA1195,1,0)</f>
        <v>#N/A</v>
      </c>
      <c r="AQ1195" s="8">
        <f>COUNTIF($A$2:$A$1228,A1195)</f>
        <v>2</v>
      </c>
      <c r="AR1195">
        <f>VLOOKUP(A1195,[1]Hoja3!$C$2:$AO$841,39,FALSE)</f>
        <v>1</v>
      </c>
      <c r="AS1195" t="str">
        <f>A1195 &amp; COUNTIF(A$2:A1195,A1195)</f>
        <v>0BG29479262</v>
      </c>
      <c r="AT1195" s="10" t="e">
        <f>VLOOKUP(AS1195,[1]Hoja3!$B$2:$AO$841,38,FALSE)</f>
        <v>#N/A</v>
      </c>
      <c r="AU1195" s="9">
        <f>IF(AR1195&gt;AQ1195,1,0)</f>
        <v>0</v>
      </c>
      <c r="AV1195">
        <f>IF(P1195="NA",2,IF(OR(F1195="INSTALACION NUEVA",F1195="Mantenimiento preventivo"),3,IF(AND(AB1195&lt;AF1195,AK1195&lt;&gt;1),4,IF(AT1195&gt;AE1195,1,0))))</f>
        <v>3</v>
      </c>
    </row>
    <row r="1196" spans="1:48" x14ac:dyDescent="0.25">
      <c r="A1196" t="s">
        <v>109</v>
      </c>
      <c r="B1196">
        <v>2019</v>
      </c>
      <c r="C1196" t="s">
        <v>37</v>
      </c>
      <c r="D1196" t="s">
        <v>38</v>
      </c>
      <c r="E1196">
        <v>29</v>
      </c>
      <c r="F1196" t="s">
        <v>40</v>
      </c>
      <c r="G1196">
        <v>0.5</v>
      </c>
      <c r="H1196" t="s">
        <v>58</v>
      </c>
      <c r="I1196">
        <v>655</v>
      </c>
      <c r="J1196">
        <v>1365</v>
      </c>
      <c r="K1196">
        <v>0</v>
      </c>
      <c r="L1196">
        <v>0</v>
      </c>
      <c r="M1196">
        <v>0.6</v>
      </c>
      <c r="N1196">
        <v>0.8</v>
      </c>
      <c r="O1196">
        <v>1.05</v>
      </c>
      <c r="P1196">
        <v>1.1000000000000001</v>
      </c>
      <c r="Q1196" t="s">
        <v>46</v>
      </c>
      <c r="R1196">
        <v>5</v>
      </c>
      <c r="S1196">
        <v>9</v>
      </c>
      <c r="T1196" t="s">
        <v>47</v>
      </c>
      <c r="U1196" t="s">
        <v>45</v>
      </c>
      <c r="V1196" t="s">
        <v>73</v>
      </c>
      <c r="W1196">
        <v>2019</v>
      </c>
      <c r="X1196" t="s">
        <v>37</v>
      </c>
      <c r="Y1196" t="s">
        <v>38</v>
      </c>
      <c r="Z1196">
        <v>29</v>
      </c>
      <c r="AA1196">
        <v>0</v>
      </c>
      <c r="AB1196">
        <v>4</v>
      </c>
      <c r="AC1196">
        <v>0</v>
      </c>
      <c r="AD1196">
        <v>0.1</v>
      </c>
      <c r="AE1196">
        <v>0</v>
      </c>
      <c r="AF1196" s="10">
        <f>VLOOKUP(AS1196,[1]Hoja3!$B$2:$AO$841,17,FALSE)</f>
        <v>4</v>
      </c>
      <c r="AG1196" s="10">
        <f>VLOOKUP(AS1196,[1]Hoja3!$B$2:$AO$841,23,FALSE)</f>
        <v>0</v>
      </c>
      <c r="AH1196" s="10">
        <f>VLOOKUP(AS1196,[1]Hoja3!$B$2:$AO$841,28,FALSE)</f>
        <v>0.97200000000000009</v>
      </c>
      <c r="AI1196" s="10" t="str">
        <f>VLOOKUP(AS1196,[1]Hoja3!$B$2:$AO$841,19,FALSE)</f>
        <v>Departmental Digital</v>
      </c>
      <c r="AJ1196" s="10">
        <f>VLOOKUP(AS1196,[1]Hoja3!$B$2:$AO$841,15,FALSE)</f>
        <v>0</v>
      </c>
      <c r="AK1196">
        <f>IF(AE1196=AY1196,1,0)</f>
        <v>1</v>
      </c>
      <c r="AL1196">
        <f>IF(AB1196=AF1196,1,0)</f>
        <v>1</v>
      </c>
      <c r="AM1196">
        <f>IF(AC1196=AG1196,1,0)</f>
        <v>1</v>
      </c>
      <c r="AN1196">
        <f>IF(AD1196=AH1196,1,0)</f>
        <v>0</v>
      </c>
      <c r="AO1196">
        <f>IF(H1196=AI1196,1,0)</f>
        <v>1</v>
      </c>
      <c r="AP1196">
        <f>IF(AJ1196=AA1196,1,0)</f>
        <v>1</v>
      </c>
      <c r="AQ1196" s="8">
        <f>COUNTIF($A$2:$A$1228,A1196)</f>
        <v>4</v>
      </c>
      <c r="AR1196">
        <f>VLOOKUP(A1196,[1]Hoja3!$C$2:$AO$841,39,FALSE)</f>
        <v>4</v>
      </c>
      <c r="AS1196" t="str">
        <f>A1196 &amp; COUNTIF(A$2:A1196,A1196)</f>
        <v>03AG8803774</v>
      </c>
      <c r="AT1196" s="10">
        <f>VLOOKUP(AS1196,[1]Hoja3!$B$2:$AO$841,38,FALSE)</f>
        <v>0</v>
      </c>
      <c r="AU1196" s="9">
        <f>IF(AR1196&gt;AQ1196,1,0)</f>
        <v>0</v>
      </c>
      <c r="AV1196">
        <f>IF(P1196="NA",2,IF(OR(F1196="INSTALACION NUEVA",F1196="Mantenimiento preventivo"),3,IF(AND(AB1196&lt;AF1196,AK1196&lt;&gt;1),4,IF(AT1196&gt;AE1196,1,0))))</f>
        <v>0</v>
      </c>
    </row>
    <row r="1197" spans="1:48" x14ac:dyDescent="0.25">
      <c r="A1197" t="s">
        <v>434</v>
      </c>
      <c r="B1197">
        <v>2019</v>
      </c>
      <c r="C1197" t="s">
        <v>37</v>
      </c>
      <c r="D1197" t="s">
        <v>38</v>
      </c>
      <c r="E1197">
        <v>29</v>
      </c>
      <c r="F1197" t="s">
        <v>40</v>
      </c>
      <c r="G1197">
        <v>3.0666669999999998</v>
      </c>
      <c r="H1197" t="s">
        <v>58</v>
      </c>
      <c r="I1197">
        <v>655</v>
      </c>
      <c r="J1197">
        <v>1365</v>
      </c>
      <c r="K1197">
        <v>0</v>
      </c>
      <c r="L1197">
        <v>0</v>
      </c>
      <c r="M1197">
        <v>0.6</v>
      </c>
      <c r="N1197">
        <v>0.8</v>
      </c>
      <c r="O1197">
        <v>1.05</v>
      </c>
      <c r="P1197">
        <v>1.1000000000000001</v>
      </c>
      <c r="Q1197" t="s">
        <v>46</v>
      </c>
      <c r="R1197">
        <v>5</v>
      </c>
      <c r="S1197">
        <v>9</v>
      </c>
      <c r="T1197" t="s">
        <v>47</v>
      </c>
      <c r="U1197" t="s">
        <v>58</v>
      </c>
      <c r="V1197" t="s">
        <v>83</v>
      </c>
      <c r="W1197">
        <v>2019</v>
      </c>
      <c r="X1197" t="s">
        <v>37</v>
      </c>
      <c r="Y1197" t="s">
        <v>38</v>
      </c>
      <c r="Z1197">
        <v>30</v>
      </c>
      <c r="AA1197">
        <v>0</v>
      </c>
      <c r="AB1197">
        <v>18</v>
      </c>
      <c r="AC1197">
        <v>0.8</v>
      </c>
      <c r="AD1197">
        <v>0.61333340000000003</v>
      </c>
      <c r="AE1197">
        <v>1092</v>
      </c>
      <c r="AF1197" s="10">
        <f>VLOOKUP(AS1197,[1]Hoja3!$B$2:$AO$841,17,FALSE)</f>
        <v>19</v>
      </c>
      <c r="AG1197" s="10">
        <f>VLOOKUP(AS1197,[1]Hoja3!$B$2:$AO$841,23,FALSE)</f>
        <v>0.8</v>
      </c>
      <c r="AH1197" s="10">
        <f>VLOOKUP(AS1197,[1]Hoja3!$B$2:$AO$841,28,FALSE)</f>
        <v>0.61</v>
      </c>
      <c r="AI1197" s="10" t="str">
        <f>VLOOKUP(AS1197,[1]Hoja3!$B$2:$AO$841,19,FALSE)</f>
        <v>Departmental Digital</v>
      </c>
      <c r="AJ1197" s="10">
        <f>VLOOKUP(AS1197,[1]Hoja3!$B$2:$AO$841,15,FALSE)</f>
        <v>0</v>
      </c>
      <c r="AK1197">
        <f>IF(AE1197=AY1197,1,0)</f>
        <v>0</v>
      </c>
      <c r="AL1197">
        <f>IF(AB1197=AF1197,1,0)</f>
        <v>0</v>
      </c>
      <c r="AM1197">
        <f>IF(AC1197=AG1197,1,0)</f>
        <v>1</v>
      </c>
      <c r="AN1197">
        <f>IF(AD1197=AH1197,1,0)</f>
        <v>0</v>
      </c>
      <c r="AO1197">
        <f>IF(H1197=AI1197,1,0)</f>
        <v>1</v>
      </c>
      <c r="AP1197">
        <f>IF(AJ1197=AA1197,1,0)</f>
        <v>1</v>
      </c>
      <c r="AQ1197" s="8">
        <f>COUNTIF($A$2:$A$1228,A1197)</f>
        <v>2</v>
      </c>
      <c r="AR1197">
        <f>VLOOKUP(A1197,[1]Hoja3!$C$2:$AO$841,39,FALSE)</f>
        <v>2</v>
      </c>
      <c r="AS1197" t="str">
        <f>A1197 &amp; COUNTIF(A$2:A1197,A1197)</f>
        <v>0EX92934832</v>
      </c>
      <c r="AT1197" s="10">
        <f>VLOOKUP(AS1197,[1]Hoja3!$B$2:$AO$841,38,FALSE)</f>
        <v>1092</v>
      </c>
      <c r="AU1197" s="9">
        <f>IF(AR1197&gt;AQ1197,1,0)</f>
        <v>0</v>
      </c>
      <c r="AV1197">
        <f>IF(P1197="NA",2,IF(OR(F1197="INSTALACION NUEVA",F1197="Mantenimiento preventivo"),3,IF(AND(AB1197&lt;AF1197,AK1197&lt;&gt;1),4,IF(AT1197&gt;AE1197,1,0))))</f>
        <v>4</v>
      </c>
    </row>
    <row r="1198" spans="1:48" x14ac:dyDescent="0.25">
      <c r="A1198" t="s">
        <v>995</v>
      </c>
      <c r="B1198">
        <v>2019</v>
      </c>
      <c r="C1198" t="s">
        <v>37</v>
      </c>
      <c r="D1198" t="s">
        <v>38</v>
      </c>
      <c r="E1198">
        <v>29</v>
      </c>
      <c r="F1198" t="s">
        <v>44</v>
      </c>
      <c r="G1198">
        <v>0</v>
      </c>
      <c r="I1198" t="s">
        <v>33</v>
      </c>
      <c r="J1198" t="s">
        <v>33</v>
      </c>
      <c r="K1198" t="s">
        <v>33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R1198" t="s">
        <v>33</v>
      </c>
      <c r="S1198" t="s">
        <v>33</v>
      </c>
      <c r="U1198" t="s">
        <v>34</v>
      </c>
      <c r="V1198" t="s">
        <v>50</v>
      </c>
      <c r="W1198">
        <v>2019</v>
      </c>
      <c r="X1198" t="s">
        <v>37</v>
      </c>
      <c r="Y1198" t="s">
        <v>38</v>
      </c>
      <c r="Z1198">
        <v>29</v>
      </c>
      <c r="AA1198" t="s">
        <v>33</v>
      </c>
      <c r="AB1198">
        <v>46</v>
      </c>
      <c r="AC1198">
        <v>0</v>
      </c>
      <c r="AD1198">
        <v>0</v>
      </c>
      <c r="AE1198">
        <v>0</v>
      </c>
      <c r="AF1198" s="10" t="e">
        <f>VLOOKUP(AS1198,[1]Hoja3!$B$2:$AO$841,17,FALSE)</f>
        <v>#N/A</v>
      </c>
      <c r="AG1198" s="10" t="e">
        <f>VLOOKUP(AS1198,[1]Hoja3!$B$2:$AO$841,23,FALSE)</f>
        <v>#N/A</v>
      </c>
      <c r="AH1198" s="10" t="e">
        <f>VLOOKUP(AS1198,[1]Hoja3!$B$2:$AO$841,28,FALSE)</f>
        <v>#N/A</v>
      </c>
      <c r="AI1198" s="10" t="e">
        <f>VLOOKUP(AS1198,[1]Hoja3!$B$2:$AO$841,19,FALSE)</f>
        <v>#N/A</v>
      </c>
      <c r="AJ1198" s="10"/>
      <c r="AK1198">
        <f>IF(AE1198=AY1198,1,0)</f>
        <v>1</v>
      </c>
      <c r="AL1198" t="e">
        <f>IF(AB1198=AF1198,1,0)</f>
        <v>#N/A</v>
      </c>
      <c r="AM1198" t="e">
        <f>IF(AC1198=AG1198,1,0)</f>
        <v>#N/A</v>
      </c>
      <c r="AN1198" t="e">
        <f>IF(AD1198=AH1198,1,0)</f>
        <v>#N/A</v>
      </c>
      <c r="AO1198" t="e">
        <f>IF(H1198=AI1198,1,0)</f>
        <v>#N/A</v>
      </c>
      <c r="AQ1198" s="8">
        <f>COUNTIF($A$2:$A$1228,A1198)</f>
        <v>1</v>
      </c>
      <c r="AR1198" t="e">
        <f>VLOOKUP(A1198,[1]Hoja3!$C$2:$AO$841,39,FALSE)</f>
        <v>#N/A</v>
      </c>
      <c r="AS1198" t="str">
        <f>A1198 &amp; COUNTIF(A$2:A1198,A1198)</f>
        <v>09HB3318211</v>
      </c>
      <c r="AT1198" s="10" t="e">
        <f>VLOOKUP(AS1198,[1]Hoja3!$B$2:$AO$841,38,FALSE)</f>
        <v>#N/A</v>
      </c>
      <c r="AU1198" s="9" t="e">
        <f>IF(AR1198&gt;AQ1198,1,0)</f>
        <v>#N/A</v>
      </c>
    </row>
    <row r="1199" spans="1:48" x14ac:dyDescent="0.25">
      <c r="A1199" t="s">
        <v>996</v>
      </c>
      <c r="B1199">
        <v>2019</v>
      </c>
      <c r="C1199" t="s">
        <v>37</v>
      </c>
      <c r="D1199" t="s">
        <v>38</v>
      </c>
      <c r="E1199">
        <v>29</v>
      </c>
      <c r="F1199" t="s">
        <v>40</v>
      </c>
      <c r="G1199">
        <v>1.3666670000000001</v>
      </c>
      <c r="I1199" t="s">
        <v>33</v>
      </c>
      <c r="J1199" t="s">
        <v>33</v>
      </c>
      <c r="K1199" t="s">
        <v>33</v>
      </c>
      <c r="L1199" t="s">
        <v>33</v>
      </c>
      <c r="M1199" t="s">
        <v>33</v>
      </c>
      <c r="N1199" t="s">
        <v>33</v>
      </c>
      <c r="O1199" t="s">
        <v>33</v>
      </c>
      <c r="P1199" t="s">
        <v>33</v>
      </c>
      <c r="R1199" t="s">
        <v>33</v>
      </c>
      <c r="S1199" t="s">
        <v>33</v>
      </c>
      <c r="U1199" t="s">
        <v>34</v>
      </c>
      <c r="V1199" t="s">
        <v>59</v>
      </c>
      <c r="W1199">
        <v>2019</v>
      </c>
      <c r="X1199" t="s">
        <v>37</v>
      </c>
      <c r="Y1199" t="s">
        <v>38</v>
      </c>
      <c r="Z1199">
        <v>30</v>
      </c>
      <c r="AA1199" t="s">
        <v>33</v>
      </c>
      <c r="AB1199">
        <v>0</v>
      </c>
      <c r="AC1199">
        <v>0</v>
      </c>
      <c r="AD1199">
        <v>0</v>
      </c>
      <c r="AE1199">
        <v>0</v>
      </c>
      <c r="AF1199" s="10">
        <f>VLOOKUP(AS1199,[1]Hoja3!$B$2:$AO$841,17,FALSE)</f>
        <v>2706</v>
      </c>
      <c r="AG1199" s="10">
        <f>VLOOKUP(AS1199,[1]Hoja3!$B$2:$AO$841,23,FALSE)</f>
        <v>1.05</v>
      </c>
      <c r="AH1199" s="10">
        <f>VLOOKUP(AS1199,[1]Hoja3!$B$2:$AO$841,28,FALSE)</f>
        <v>0.32999999999999996</v>
      </c>
      <c r="AI1199" s="10" t="str">
        <f>VLOOKUP(AS1199,[1]Hoja3!$B$2:$AO$841,19,FALSE)</f>
        <v>A4 Mono MFPs</v>
      </c>
      <c r="AJ1199" s="10">
        <f>VLOOKUP(AS1199,[1]Hoja3!$B$2:$AO$841,15,FALSE)</f>
        <v>0</v>
      </c>
      <c r="AK1199">
        <f>IF(AE1199=AY1199,1,0)</f>
        <v>1</v>
      </c>
      <c r="AL1199">
        <f>IF(AB1199=AF1199,1,0)</f>
        <v>0</v>
      </c>
      <c r="AM1199">
        <f>IF(AC1199=AG1199,1,0)</f>
        <v>0</v>
      </c>
      <c r="AN1199">
        <f>IF(AD1199=AH1199,1,0)</f>
        <v>0</v>
      </c>
      <c r="AO1199">
        <f>IF(H1199=AI1199,1,0)</f>
        <v>0</v>
      </c>
      <c r="AP1199">
        <f>IF(AJ1199=AA1199,1,0)</f>
        <v>0</v>
      </c>
      <c r="AQ1199" s="8">
        <f>COUNTIF($A$2:$A$1228,A1199)</f>
        <v>1</v>
      </c>
      <c r="AR1199">
        <f>VLOOKUP(A1199,[1]Hoja3!$C$2:$AO$841,39,FALSE)</f>
        <v>1</v>
      </c>
      <c r="AS1199" t="str">
        <f>A1199 &amp; COUNTIF(A$2:A1199,A1199)</f>
        <v>9HB9143541</v>
      </c>
      <c r="AT1199" s="10">
        <f>VLOOKUP(AS1199,[1]Hoja3!$B$2:$AO$841,38,FALSE)</f>
        <v>750.75000000000011</v>
      </c>
      <c r="AU1199" s="9">
        <f>IF(AR1199&gt;AQ1199,1,0)</f>
        <v>0</v>
      </c>
      <c r="AV1199">
        <f>IF(P1199="NA",2,IF(OR(F1199="INSTALACION NUEVA",F1199="Mantenimiento preventivo"),3,IF(AND(AB1199&lt;AF1199,AK1199&lt;&gt;1),4,IF(AT1199&gt;AE1199,1,0))))</f>
        <v>2</v>
      </c>
    </row>
    <row r="1200" spans="1:48" x14ac:dyDescent="0.25">
      <c r="A1200" t="s">
        <v>275</v>
      </c>
      <c r="B1200">
        <v>2019</v>
      </c>
      <c r="C1200" t="s">
        <v>37</v>
      </c>
      <c r="D1200" t="s">
        <v>38</v>
      </c>
      <c r="E1200">
        <v>5</v>
      </c>
      <c r="F1200" t="s">
        <v>44</v>
      </c>
      <c r="G1200">
        <v>0</v>
      </c>
      <c r="H1200" t="s">
        <v>91</v>
      </c>
      <c r="I1200">
        <v>803</v>
      </c>
      <c r="J1200">
        <v>1573</v>
      </c>
      <c r="K1200">
        <v>0.2</v>
      </c>
      <c r="L1200">
        <v>0.6</v>
      </c>
      <c r="M1200">
        <v>0.8</v>
      </c>
      <c r="N1200">
        <v>1.05</v>
      </c>
      <c r="O1200">
        <v>1.1000000000000001</v>
      </c>
      <c r="P1200">
        <v>1.1499999999999999</v>
      </c>
      <c r="Q1200" t="s">
        <v>46</v>
      </c>
      <c r="R1200">
        <v>4</v>
      </c>
      <c r="S1200">
        <v>6</v>
      </c>
      <c r="T1200" t="s">
        <v>47</v>
      </c>
      <c r="U1200" t="s">
        <v>91</v>
      </c>
      <c r="V1200" t="s">
        <v>42</v>
      </c>
      <c r="W1200">
        <v>2019</v>
      </c>
      <c r="X1200" t="s">
        <v>37</v>
      </c>
      <c r="Y1200" t="s">
        <v>38</v>
      </c>
      <c r="Z1200">
        <v>15</v>
      </c>
      <c r="AA1200">
        <v>0</v>
      </c>
      <c r="AB1200">
        <v>121</v>
      </c>
      <c r="AC1200">
        <v>0</v>
      </c>
      <c r="AD1200">
        <v>0</v>
      </c>
      <c r="AE1200">
        <v>1573</v>
      </c>
      <c r="AF1200" s="10" t="e">
        <f>VLOOKUP(AS1200,[1]Hoja3!$B$2:$AO$841,17,FALSE)</f>
        <v>#N/A</v>
      </c>
      <c r="AG1200" s="10" t="e">
        <f>VLOOKUP(AS1200,[1]Hoja3!$B$2:$AO$841,23,FALSE)</f>
        <v>#N/A</v>
      </c>
      <c r="AH1200" s="10" t="e">
        <f>VLOOKUP(AS1200,[1]Hoja3!$B$2:$AO$841,28,FALSE)</f>
        <v>#N/A</v>
      </c>
      <c r="AI1200" s="10" t="e">
        <f>VLOOKUP(AS1200,[1]Hoja3!$B$2:$AO$841,19,FALSE)</f>
        <v>#N/A</v>
      </c>
      <c r="AJ1200" s="10" t="e">
        <f>VLOOKUP(AS1200,[1]Hoja3!$B$2:$AO$841,15,FALSE)</f>
        <v>#N/A</v>
      </c>
      <c r="AK1200">
        <f>IF(AE1200=AY1200,1,0)</f>
        <v>0</v>
      </c>
      <c r="AL1200" t="e">
        <f>IF(AB1200=AF1200,1,0)</f>
        <v>#N/A</v>
      </c>
      <c r="AM1200" t="e">
        <f>IF(AC1200=AG1200,1,0)</f>
        <v>#N/A</v>
      </c>
      <c r="AN1200" t="e">
        <f>IF(AD1200=AH1200,1,0)</f>
        <v>#N/A</v>
      </c>
      <c r="AO1200" t="e">
        <f>IF(H1200=AI1200,1,0)</f>
        <v>#N/A</v>
      </c>
      <c r="AP1200" t="e">
        <f>IF(AJ1200=AA1200,1,0)</f>
        <v>#N/A</v>
      </c>
      <c r="AQ1200" s="8">
        <f>COUNTIF($A$2:$A$1228,A1200)</f>
        <v>2</v>
      </c>
      <c r="AR1200">
        <f>VLOOKUP(A1200,[1]Hoja3!$C$2:$AO$841,39,FALSE)</f>
        <v>1</v>
      </c>
      <c r="AS1200" t="str">
        <f>A1200 &amp; COUNTIF(A$2:A1200,A1200)</f>
        <v>0A1H0219612</v>
      </c>
      <c r="AT1200" s="10" t="e">
        <f>VLOOKUP(AS1200,[1]Hoja3!$B$2:$AO$841,38,FALSE)</f>
        <v>#N/A</v>
      </c>
      <c r="AU1200" s="9">
        <f>IF(AR1200&gt;AQ1200,1,0)</f>
        <v>0</v>
      </c>
      <c r="AV1200">
        <f>IF(P1200="NA",2,IF(OR(F1200="INSTALACION NUEVA",F1200="Mantenimiento preventivo"),3,IF(AND(AB1200&lt;AF1200,AK1200&lt;&gt;1),4,IF(AT1200&gt;AE1200,1,0))))</f>
        <v>3</v>
      </c>
    </row>
    <row r="1201" spans="1:48" x14ac:dyDescent="0.25">
      <c r="A1201" t="s">
        <v>545</v>
      </c>
      <c r="B1201">
        <v>2019</v>
      </c>
      <c r="C1201" t="s">
        <v>37</v>
      </c>
      <c r="D1201" t="s">
        <v>38</v>
      </c>
      <c r="E1201">
        <v>29</v>
      </c>
      <c r="F1201" t="s">
        <v>40</v>
      </c>
      <c r="G1201">
        <v>2.85</v>
      </c>
      <c r="H1201" t="s">
        <v>34</v>
      </c>
      <c r="I1201">
        <v>468</v>
      </c>
      <c r="J1201">
        <v>715</v>
      </c>
      <c r="K1201">
        <v>0</v>
      </c>
      <c r="L1201">
        <v>0</v>
      </c>
      <c r="M1201">
        <v>0</v>
      </c>
      <c r="N1201">
        <v>0.6</v>
      </c>
      <c r="O1201">
        <v>0.8</v>
      </c>
      <c r="P1201">
        <v>1.05</v>
      </c>
      <c r="Q1201" t="s">
        <v>46</v>
      </c>
      <c r="R1201">
        <v>5</v>
      </c>
      <c r="S1201">
        <v>9</v>
      </c>
      <c r="T1201" t="s">
        <v>47</v>
      </c>
      <c r="U1201" t="s">
        <v>34</v>
      </c>
      <c r="V1201" t="s">
        <v>73</v>
      </c>
      <c r="W1201">
        <v>2019</v>
      </c>
      <c r="X1201" t="s">
        <v>37</v>
      </c>
      <c r="Y1201" t="s">
        <v>38</v>
      </c>
      <c r="Z1201">
        <v>30</v>
      </c>
      <c r="AA1201">
        <v>0</v>
      </c>
      <c r="AB1201">
        <v>3</v>
      </c>
      <c r="AC1201">
        <v>0</v>
      </c>
      <c r="AD1201">
        <v>0.56999999999999995</v>
      </c>
      <c r="AE1201">
        <v>0</v>
      </c>
      <c r="AF1201" s="10">
        <f>VLOOKUP(AS1201,[1]Hoja3!$B$2:$AO$841,17,FALSE)</f>
        <v>7</v>
      </c>
      <c r="AG1201" s="10">
        <f>VLOOKUP(AS1201,[1]Hoja3!$B$2:$AO$841,23,FALSE)</f>
        <v>0</v>
      </c>
      <c r="AH1201" s="10">
        <f>VLOOKUP(AS1201,[1]Hoja3!$B$2:$AO$841,28,FALSE)</f>
        <v>0.52400000000000002</v>
      </c>
      <c r="AI1201" s="10" t="str">
        <f>VLOOKUP(AS1201,[1]Hoja3!$B$2:$AO$841,19,FALSE)</f>
        <v>A4 Mono MFPs</v>
      </c>
      <c r="AJ1201" s="10">
        <f>VLOOKUP(AS1201,[1]Hoja3!$B$2:$AO$841,15,FALSE)</f>
        <v>0</v>
      </c>
      <c r="AK1201">
        <f>IF(AE1201=AY1201,1,0)</f>
        <v>1</v>
      </c>
      <c r="AL1201">
        <f>IF(AB1201=AF1201,1,0)</f>
        <v>0</v>
      </c>
      <c r="AM1201">
        <f>IF(AC1201=AG1201,1,0)</f>
        <v>1</v>
      </c>
      <c r="AN1201">
        <f>IF(AD1201=AH1201,1,0)</f>
        <v>0</v>
      </c>
      <c r="AO1201">
        <f>IF(H1201=AI1201,1,0)</f>
        <v>1</v>
      </c>
      <c r="AP1201">
        <f>IF(AJ1201=AA1201,1,0)</f>
        <v>1</v>
      </c>
      <c r="AQ1201" s="8">
        <f>COUNTIF($A$2:$A$1228,A1201)</f>
        <v>2</v>
      </c>
      <c r="AR1201">
        <f>VLOOKUP(A1201,[1]Hoja3!$C$2:$AO$841,39,FALSE)</f>
        <v>2</v>
      </c>
      <c r="AS1201" t="str">
        <f>A1201 &amp; COUNTIF(A$2:A1201,A1201)</f>
        <v>0BB15641312</v>
      </c>
      <c r="AT1201" s="10">
        <f>VLOOKUP(AS1201,[1]Hoja3!$B$2:$AO$841,38,FALSE)</f>
        <v>0</v>
      </c>
      <c r="AU1201" s="9">
        <f>IF(AR1201&gt;AQ1201,1,0)</f>
        <v>0</v>
      </c>
      <c r="AV1201">
        <f>IF(P1201="NA",2,IF(OR(F1201="INSTALACION NUEVA",F1201="Mantenimiento preventivo"),3,IF(AND(AB1201&lt;AF1201,AK1201&lt;&gt;1),4,IF(AT1201&gt;AE1201,1,0))))</f>
        <v>0</v>
      </c>
    </row>
    <row r="1202" spans="1:48" x14ac:dyDescent="0.25">
      <c r="A1202" t="s">
        <v>266</v>
      </c>
      <c r="B1202">
        <v>2019</v>
      </c>
      <c r="C1202" t="s">
        <v>37</v>
      </c>
      <c r="D1202" t="s">
        <v>38</v>
      </c>
      <c r="E1202">
        <v>29</v>
      </c>
      <c r="F1202" t="s">
        <v>40</v>
      </c>
      <c r="G1202">
        <v>0</v>
      </c>
      <c r="H1202" t="s">
        <v>34</v>
      </c>
      <c r="I1202">
        <v>468</v>
      </c>
      <c r="J1202">
        <v>715</v>
      </c>
      <c r="K1202">
        <v>0</v>
      </c>
      <c r="L1202">
        <v>0</v>
      </c>
      <c r="M1202">
        <v>0</v>
      </c>
      <c r="N1202">
        <v>0.6</v>
      </c>
      <c r="O1202">
        <v>0.8</v>
      </c>
      <c r="P1202">
        <v>1.05</v>
      </c>
      <c r="Q1202" t="s">
        <v>46</v>
      </c>
      <c r="R1202">
        <v>5</v>
      </c>
      <c r="S1202">
        <v>9</v>
      </c>
      <c r="T1202" t="s">
        <v>47</v>
      </c>
      <c r="U1202" t="s">
        <v>34</v>
      </c>
      <c r="V1202" t="s">
        <v>42</v>
      </c>
      <c r="W1202">
        <v>2019</v>
      </c>
      <c r="X1202" t="s">
        <v>37</v>
      </c>
      <c r="Y1202" t="s">
        <v>38</v>
      </c>
      <c r="Z1202">
        <v>30</v>
      </c>
      <c r="AA1202">
        <v>0</v>
      </c>
      <c r="AB1202">
        <v>24</v>
      </c>
      <c r="AC1202">
        <v>0.6</v>
      </c>
      <c r="AD1202">
        <v>0</v>
      </c>
      <c r="AE1202">
        <v>429</v>
      </c>
      <c r="AF1202" s="10">
        <f>VLOOKUP(AS1202,[1]Hoja3!$B$2:$AO$841,17,FALSE)</f>
        <v>24</v>
      </c>
      <c r="AG1202" s="10">
        <f>VLOOKUP(AS1202,[1]Hoja3!$B$2:$AO$841,23,FALSE)</f>
        <v>0.6</v>
      </c>
      <c r="AH1202" s="10">
        <f>VLOOKUP(AS1202,[1]Hoja3!$B$2:$AO$841,28,FALSE)</f>
        <v>0</v>
      </c>
      <c r="AI1202" s="10" t="str">
        <f>VLOOKUP(AS1202,[1]Hoja3!$B$2:$AO$841,19,FALSE)</f>
        <v>A4 Mono MFPs</v>
      </c>
      <c r="AJ1202" s="10">
        <f>VLOOKUP(AS1202,[1]Hoja3!$B$2:$AO$841,15,FALSE)</f>
        <v>0</v>
      </c>
      <c r="AK1202">
        <f>IF(AE1202=AY1202,1,0)</f>
        <v>0</v>
      </c>
      <c r="AL1202">
        <f>IF(AB1202=AF1202,1,0)</f>
        <v>1</v>
      </c>
      <c r="AM1202">
        <f>IF(AC1202=AG1202,1,0)</f>
        <v>1</v>
      </c>
      <c r="AN1202">
        <f>IF(AD1202=AH1202,1,0)</f>
        <v>1</v>
      </c>
      <c r="AO1202">
        <f>IF(H1202=AI1202,1,0)</f>
        <v>1</v>
      </c>
      <c r="AP1202">
        <f>IF(AJ1202=AA1202,1,0)</f>
        <v>1</v>
      </c>
      <c r="AQ1202" s="8">
        <f>COUNTIF($A$2:$A$1228,A1202)</f>
        <v>2</v>
      </c>
      <c r="AR1202">
        <f>VLOOKUP(A1202,[1]Hoja3!$C$2:$AO$841,39,FALSE)</f>
        <v>2</v>
      </c>
      <c r="AS1202" t="str">
        <f>A1202 &amp; COUNTIF(A$2:A1202,A1202)</f>
        <v>09HB3330072</v>
      </c>
      <c r="AT1202" s="10">
        <f>VLOOKUP(AS1202,[1]Hoja3!$B$2:$AO$841,38,FALSE)</f>
        <v>429.00000000000006</v>
      </c>
      <c r="AU1202" s="9">
        <f>IF(AR1202&gt;AQ1202,1,0)</f>
        <v>0</v>
      </c>
      <c r="AV1202">
        <f>IF(P1202="NA",2,IF(OR(F1202="INSTALACION NUEVA",F1202="Mantenimiento preventivo"),3,IF(AND(AB1202&lt;AF1202,AK1202&lt;&gt;1),4,IF(AT1202&gt;AE1202,1,0))))</f>
        <v>0</v>
      </c>
    </row>
    <row r="1203" spans="1:48" x14ac:dyDescent="0.25">
      <c r="A1203" t="s">
        <v>87</v>
      </c>
      <c r="B1203">
        <v>2019</v>
      </c>
      <c r="C1203" t="s">
        <v>37</v>
      </c>
      <c r="D1203" t="s">
        <v>38</v>
      </c>
      <c r="E1203">
        <v>29</v>
      </c>
      <c r="F1203" t="s">
        <v>44</v>
      </c>
      <c r="G1203">
        <v>0.31666670000000002</v>
      </c>
      <c r="H1203" t="s">
        <v>45</v>
      </c>
      <c r="I1203">
        <v>803</v>
      </c>
      <c r="J1203">
        <v>1573</v>
      </c>
      <c r="K1203">
        <v>0.2</v>
      </c>
      <c r="L1203">
        <v>0.6</v>
      </c>
      <c r="M1203">
        <v>0.8</v>
      </c>
      <c r="N1203">
        <v>1.05</v>
      </c>
      <c r="O1203">
        <v>1.1000000000000001</v>
      </c>
      <c r="P1203">
        <v>1.1499999999999999</v>
      </c>
      <c r="Q1203" t="s">
        <v>46</v>
      </c>
      <c r="R1203">
        <v>4</v>
      </c>
      <c r="S1203">
        <v>6</v>
      </c>
      <c r="T1203" t="s">
        <v>47</v>
      </c>
      <c r="U1203" t="s">
        <v>48</v>
      </c>
      <c r="V1203" t="s">
        <v>59</v>
      </c>
      <c r="W1203">
        <v>2019</v>
      </c>
      <c r="X1203" t="s">
        <v>37</v>
      </c>
      <c r="Y1203" t="s">
        <v>38</v>
      </c>
      <c r="Z1203">
        <v>30</v>
      </c>
      <c r="AA1203">
        <v>0</v>
      </c>
      <c r="AB1203">
        <v>14</v>
      </c>
      <c r="AC1203">
        <v>0</v>
      </c>
      <c r="AD1203">
        <v>0</v>
      </c>
      <c r="AE1203">
        <v>1573</v>
      </c>
      <c r="AF1203" s="10" t="e">
        <f>VLOOKUP(AS1203,[1]Hoja3!$B$2:$AO$841,17,FALSE)</f>
        <v>#N/A</v>
      </c>
      <c r="AG1203" s="10" t="e">
        <f>VLOOKUP(AS1203,[1]Hoja3!$B$2:$AO$841,23,FALSE)</f>
        <v>#N/A</v>
      </c>
      <c r="AH1203" s="10" t="e">
        <f>VLOOKUP(AS1203,[1]Hoja3!$B$2:$AO$841,28,FALSE)</f>
        <v>#N/A</v>
      </c>
      <c r="AI1203" s="10" t="e">
        <f>VLOOKUP(AS1203,[1]Hoja3!$B$2:$AO$841,19,FALSE)</f>
        <v>#N/A</v>
      </c>
      <c r="AJ1203" s="10"/>
      <c r="AK1203">
        <f>IF(AE1203=AY1203,1,0)</f>
        <v>0</v>
      </c>
      <c r="AL1203" t="e">
        <f>IF(AB1203=AF1203,1,0)</f>
        <v>#N/A</v>
      </c>
      <c r="AM1203" t="e">
        <f>IF(AC1203=AG1203,1,0)</f>
        <v>#N/A</v>
      </c>
      <c r="AN1203" t="e">
        <f>IF(AD1203=AH1203,1,0)</f>
        <v>#N/A</v>
      </c>
      <c r="AO1203" t="e">
        <f>IF(H1203=AI1203,1,0)</f>
        <v>#N/A</v>
      </c>
      <c r="AQ1203" s="8">
        <f>COUNTIF($A$2:$A$1228,A1203)</f>
        <v>2</v>
      </c>
      <c r="AR1203">
        <f>VLOOKUP(A1203,[1]Hoja3!$C$2:$AO$841,39,FALSE)</f>
        <v>1</v>
      </c>
      <c r="AS1203" t="str">
        <f>A1203 &amp; COUNTIF(A$2:A1203,A1203)</f>
        <v>0BG29516272</v>
      </c>
      <c r="AT1203" s="10" t="e">
        <f>VLOOKUP(AS1203,[1]Hoja3!$B$2:$AO$841,38,FALSE)</f>
        <v>#N/A</v>
      </c>
      <c r="AU1203" s="9">
        <f>IF(AR1203&gt;AQ1203,1,0)</f>
        <v>0</v>
      </c>
    </row>
    <row r="1204" spans="1:48" x14ac:dyDescent="0.25">
      <c r="A1204" t="s">
        <v>646</v>
      </c>
      <c r="B1204">
        <v>2019</v>
      </c>
      <c r="C1204" t="s">
        <v>37</v>
      </c>
      <c r="D1204" t="s">
        <v>38</v>
      </c>
      <c r="E1204">
        <v>29</v>
      </c>
      <c r="F1204" t="s">
        <v>44</v>
      </c>
      <c r="G1204">
        <v>0</v>
      </c>
      <c r="H1204" t="s">
        <v>71</v>
      </c>
      <c r="I1204">
        <v>468</v>
      </c>
      <c r="J1204">
        <v>715</v>
      </c>
      <c r="K1204">
        <v>0</v>
      </c>
      <c r="L1204">
        <v>0</v>
      </c>
      <c r="M1204">
        <v>0</v>
      </c>
      <c r="N1204">
        <v>0.6</v>
      </c>
      <c r="O1204">
        <v>0.8</v>
      </c>
      <c r="P1204">
        <v>1.05</v>
      </c>
      <c r="Q1204" t="s">
        <v>46</v>
      </c>
      <c r="R1204">
        <v>5</v>
      </c>
      <c r="S1204">
        <v>9</v>
      </c>
      <c r="T1204" t="s">
        <v>47</v>
      </c>
      <c r="U1204" t="s">
        <v>34</v>
      </c>
      <c r="V1204" t="s">
        <v>55</v>
      </c>
      <c r="W1204">
        <v>2019</v>
      </c>
      <c r="X1204" t="s">
        <v>37</v>
      </c>
      <c r="Y1204" t="s">
        <v>38</v>
      </c>
      <c r="Z1204">
        <v>30</v>
      </c>
      <c r="AA1204">
        <v>0</v>
      </c>
      <c r="AB1204">
        <v>95</v>
      </c>
      <c r="AC1204">
        <v>0</v>
      </c>
      <c r="AD1204">
        <v>0</v>
      </c>
      <c r="AE1204">
        <v>715</v>
      </c>
      <c r="AF1204" s="10" t="e">
        <f>VLOOKUP(AS1204,[1]Hoja3!$B$2:$AO$841,17,FALSE)</f>
        <v>#N/A</v>
      </c>
      <c r="AG1204" s="10" t="e">
        <f>VLOOKUP(AS1204,[1]Hoja3!$B$2:$AO$841,23,FALSE)</f>
        <v>#N/A</v>
      </c>
      <c r="AH1204" s="10" t="e">
        <f>VLOOKUP(AS1204,[1]Hoja3!$B$2:$AO$841,28,FALSE)</f>
        <v>#N/A</v>
      </c>
      <c r="AI1204" s="10" t="e">
        <f>VLOOKUP(AS1204,[1]Hoja3!$B$2:$AO$841,19,FALSE)</f>
        <v>#N/A</v>
      </c>
      <c r="AJ1204" s="10"/>
      <c r="AK1204">
        <f>IF(AE1204=AY1204,1,0)</f>
        <v>0</v>
      </c>
      <c r="AL1204" t="e">
        <f>IF(AB1204=AF1204,1,0)</f>
        <v>#N/A</v>
      </c>
      <c r="AM1204" t="e">
        <f>IF(AC1204=AG1204,1,0)</f>
        <v>#N/A</v>
      </c>
      <c r="AN1204" t="e">
        <f>IF(AD1204=AH1204,1,0)</f>
        <v>#N/A</v>
      </c>
      <c r="AO1204" t="e">
        <f>IF(H1204=AI1204,1,0)</f>
        <v>#N/A</v>
      </c>
      <c r="AQ1204" s="8">
        <f>COUNTIF($A$2:$A$1228,A1204)</f>
        <v>1</v>
      </c>
      <c r="AR1204" t="e">
        <f>VLOOKUP(A1204,[1]Hoja3!$C$2:$AO$841,39,FALSE)</f>
        <v>#N/A</v>
      </c>
      <c r="AS1204" t="str">
        <f>A1204 &amp; COUNTIF(A$2:A1204,A1204)</f>
        <v>0K3A7089711</v>
      </c>
      <c r="AT1204" s="10" t="e">
        <f>VLOOKUP(AS1204,[1]Hoja3!$B$2:$AO$841,38,FALSE)</f>
        <v>#N/A</v>
      </c>
      <c r="AU1204" s="9" t="e">
        <f>IF(AR1204&gt;AQ1204,1,0)</f>
        <v>#N/A</v>
      </c>
    </row>
    <row r="1205" spans="1:48" x14ac:dyDescent="0.25">
      <c r="A1205" t="s">
        <v>161</v>
      </c>
      <c r="B1205">
        <v>2019</v>
      </c>
      <c r="C1205" t="s">
        <v>37</v>
      </c>
      <c r="D1205" t="s">
        <v>38</v>
      </c>
      <c r="E1205">
        <v>30</v>
      </c>
      <c r="F1205" t="s">
        <v>44</v>
      </c>
      <c r="G1205">
        <v>0</v>
      </c>
      <c r="H1205" t="s">
        <v>45</v>
      </c>
      <c r="I1205">
        <v>803</v>
      </c>
      <c r="J1205">
        <v>1573</v>
      </c>
      <c r="K1205">
        <v>0.2</v>
      </c>
      <c r="L1205">
        <v>0.6</v>
      </c>
      <c r="M1205">
        <v>0.8</v>
      </c>
      <c r="N1205">
        <v>1.05</v>
      </c>
      <c r="O1205">
        <v>1.1000000000000001</v>
      </c>
      <c r="P1205">
        <v>1.1499999999999999</v>
      </c>
      <c r="Q1205" t="s">
        <v>46</v>
      </c>
      <c r="R1205">
        <v>4</v>
      </c>
      <c r="S1205">
        <v>6</v>
      </c>
      <c r="T1205" t="s">
        <v>47</v>
      </c>
      <c r="U1205" t="s">
        <v>48</v>
      </c>
      <c r="V1205" t="s">
        <v>59</v>
      </c>
      <c r="W1205">
        <v>2019</v>
      </c>
      <c r="X1205" t="s">
        <v>37</v>
      </c>
      <c r="Y1205" t="s">
        <v>38</v>
      </c>
      <c r="Z1205">
        <v>30</v>
      </c>
      <c r="AA1205">
        <v>0</v>
      </c>
      <c r="AB1205">
        <v>4</v>
      </c>
      <c r="AC1205">
        <v>0</v>
      </c>
      <c r="AD1205">
        <v>0</v>
      </c>
      <c r="AE1205">
        <v>1573</v>
      </c>
      <c r="AF1205" s="10" t="e">
        <f>VLOOKUP(AS1205,[1]Hoja3!$B$2:$AO$841,17,FALSE)</f>
        <v>#N/A</v>
      </c>
      <c r="AG1205" s="10" t="e">
        <f>VLOOKUP(AS1205,[1]Hoja3!$B$2:$AO$841,23,FALSE)</f>
        <v>#N/A</v>
      </c>
      <c r="AH1205" s="10" t="e">
        <f>VLOOKUP(AS1205,[1]Hoja3!$B$2:$AO$841,28,FALSE)</f>
        <v>#N/A</v>
      </c>
      <c r="AI1205" s="10" t="e">
        <f>VLOOKUP(AS1205,[1]Hoja3!$B$2:$AO$841,19,FALSE)</f>
        <v>#N/A</v>
      </c>
      <c r="AJ1205" s="10"/>
      <c r="AK1205">
        <f>IF(AE1205=AY1205,1,0)</f>
        <v>0</v>
      </c>
      <c r="AL1205" t="e">
        <f>IF(AB1205=AF1205,1,0)</f>
        <v>#N/A</v>
      </c>
      <c r="AM1205" t="e">
        <f>IF(AC1205=AG1205,1,0)</f>
        <v>#N/A</v>
      </c>
      <c r="AN1205" t="e">
        <f>IF(AD1205=AH1205,1,0)</f>
        <v>#N/A</v>
      </c>
      <c r="AO1205" t="e">
        <f>IF(H1205=AI1205,1,0)</f>
        <v>#N/A</v>
      </c>
      <c r="AQ1205" s="8">
        <f>COUNTIF($A$2:$A$1228,A1205)</f>
        <v>7</v>
      </c>
      <c r="AR1205" t="e">
        <f>VLOOKUP(A1205,[1]Hoja3!$C$2:$AO$841,39,FALSE)</f>
        <v>#N/A</v>
      </c>
      <c r="AS1205" t="str">
        <f>A1205 &amp; COUNTIF(A$2:A1205,A1205)</f>
        <v>0BG29396117</v>
      </c>
      <c r="AT1205" s="10" t="e">
        <f>VLOOKUP(AS1205,[1]Hoja3!$B$2:$AO$841,38,FALSE)</f>
        <v>#N/A</v>
      </c>
      <c r="AU1205" s="9" t="e">
        <f>IF(AR1205&gt;AQ1205,1,0)</f>
        <v>#N/A</v>
      </c>
    </row>
    <row r="1206" spans="1:48" x14ac:dyDescent="0.25">
      <c r="A1206" t="s">
        <v>669</v>
      </c>
      <c r="B1206">
        <v>2019</v>
      </c>
      <c r="C1206" t="s">
        <v>37</v>
      </c>
      <c r="D1206" t="s">
        <v>38</v>
      </c>
      <c r="E1206">
        <v>30</v>
      </c>
      <c r="F1206" t="s">
        <v>40</v>
      </c>
      <c r="G1206">
        <v>2.9166669999999999</v>
      </c>
      <c r="H1206" t="s">
        <v>34</v>
      </c>
      <c r="I1206">
        <v>468</v>
      </c>
      <c r="J1206">
        <v>715</v>
      </c>
      <c r="K1206">
        <v>0</v>
      </c>
      <c r="L1206">
        <v>0</v>
      </c>
      <c r="M1206">
        <v>0</v>
      </c>
      <c r="N1206">
        <v>0.6</v>
      </c>
      <c r="O1206">
        <v>0.8</v>
      </c>
      <c r="P1206">
        <v>1.05</v>
      </c>
      <c r="Q1206" t="s">
        <v>46</v>
      </c>
      <c r="R1206">
        <v>5</v>
      </c>
      <c r="S1206">
        <v>9</v>
      </c>
      <c r="T1206" t="s">
        <v>47</v>
      </c>
      <c r="U1206" t="s">
        <v>34</v>
      </c>
      <c r="V1206" t="s">
        <v>59</v>
      </c>
      <c r="W1206">
        <v>2019</v>
      </c>
      <c r="X1206" t="s">
        <v>37</v>
      </c>
      <c r="Y1206" t="s">
        <v>38</v>
      </c>
      <c r="Z1206">
        <v>30</v>
      </c>
      <c r="AA1206">
        <v>0</v>
      </c>
      <c r="AB1206">
        <v>104</v>
      </c>
      <c r="AC1206">
        <v>1.05</v>
      </c>
      <c r="AD1206">
        <v>0.5833334</v>
      </c>
      <c r="AE1206">
        <v>750.75</v>
      </c>
      <c r="AF1206" s="10">
        <f>VLOOKUP(AS1206,[1]Hoja3!$B$2:$AO$841,17,FALSE)</f>
        <v>104</v>
      </c>
      <c r="AG1206" s="10">
        <f>VLOOKUP(AS1206,[1]Hoja3!$B$2:$AO$841,23,FALSE)</f>
        <v>1.05</v>
      </c>
      <c r="AH1206" s="10">
        <f>VLOOKUP(AS1206,[1]Hoja3!$B$2:$AO$841,28,FALSE)</f>
        <v>0.58399999999999996</v>
      </c>
      <c r="AI1206" s="10" t="str">
        <f>VLOOKUP(AS1206,[1]Hoja3!$B$2:$AO$841,19,FALSE)</f>
        <v>A4 Mono MFPs</v>
      </c>
      <c r="AJ1206" s="10">
        <f>VLOOKUP(AS1206,[1]Hoja3!$B$2:$AO$841,15,FALSE)</f>
        <v>0</v>
      </c>
      <c r="AK1206">
        <f>IF(AE1206=AY1206,1,0)</f>
        <v>0</v>
      </c>
      <c r="AL1206">
        <f>IF(AB1206=AF1206,1,0)</f>
        <v>1</v>
      </c>
      <c r="AM1206">
        <f>IF(AC1206=AG1206,1,0)</f>
        <v>1</v>
      </c>
      <c r="AN1206">
        <f>IF(AD1206=AH1206,1,0)</f>
        <v>0</v>
      </c>
      <c r="AO1206">
        <f>IF(H1206=AI1206,1,0)</f>
        <v>1</v>
      </c>
      <c r="AP1206">
        <f>IF(AJ1206=AA1206,1,0)</f>
        <v>1</v>
      </c>
      <c r="AQ1206" s="8">
        <f>COUNTIF($A$2:$A$1228,A1206)</f>
        <v>1</v>
      </c>
      <c r="AR1206">
        <f>VLOOKUP(A1206,[1]Hoja3!$C$2:$AO$841,39,FALSE)</f>
        <v>1</v>
      </c>
      <c r="AS1206" t="str">
        <f>A1206 &amp; COUNTIF(A$2:A1206,A1206)</f>
        <v>0LA62966421</v>
      </c>
      <c r="AT1206" s="10">
        <f>VLOOKUP(AS1206,[1]Hoja3!$B$2:$AO$841,38,FALSE)</f>
        <v>750.75000000000011</v>
      </c>
      <c r="AU1206" s="9">
        <f>IF(AR1206&gt;AQ1206,1,0)</f>
        <v>0</v>
      </c>
      <c r="AV1206">
        <f>IF(P1206="NA",2,IF(OR(F1206="INSTALACION NUEVA",F1206="Mantenimiento preventivo"),3,IF(AND(AB1206&lt;AF1206,AK1206&lt;&gt;1),4,IF(AT1206&gt;AE1206,1,0))))</f>
        <v>0</v>
      </c>
    </row>
    <row r="1207" spans="1:48" x14ac:dyDescent="0.25">
      <c r="A1207" t="s">
        <v>667</v>
      </c>
      <c r="B1207">
        <v>2019</v>
      </c>
      <c r="C1207" t="s">
        <v>37</v>
      </c>
      <c r="D1207" t="s">
        <v>38</v>
      </c>
      <c r="E1207">
        <v>30</v>
      </c>
      <c r="F1207" t="s">
        <v>40</v>
      </c>
      <c r="G1207">
        <v>0.96666660000000004</v>
      </c>
      <c r="H1207" t="s">
        <v>34</v>
      </c>
      <c r="I1207">
        <v>468</v>
      </c>
      <c r="J1207">
        <v>715</v>
      </c>
      <c r="K1207">
        <v>0</v>
      </c>
      <c r="L1207">
        <v>0</v>
      </c>
      <c r="M1207">
        <v>0</v>
      </c>
      <c r="N1207">
        <v>0.6</v>
      </c>
      <c r="O1207">
        <v>0.8</v>
      </c>
      <c r="P1207">
        <v>1.05</v>
      </c>
      <c r="Q1207" t="s">
        <v>46</v>
      </c>
      <c r="R1207">
        <v>5</v>
      </c>
      <c r="S1207">
        <v>9</v>
      </c>
      <c r="T1207" t="s">
        <v>47</v>
      </c>
      <c r="U1207" t="s">
        <v>34</v>
      </c>
      <c r="V1207" t="s">
        <v>73</v>
      </c>
      <c r="W1207">
        <v>2019</v>
      </c>
      <c r="X1207" t="s">
        <v>37</v>
      </c>
      <c r="Y1207" t="s">
        <v>38</v>
      </c>
      <c r="Z1207">
        <v>30</v>
      </c>
      <c r="AA1207">
        <v>0</v>
      </c>
      <c r="AB1207">
        <v>104</v>
      </c>
      <c r="AC1207">
        <v>1.05</v>
      </c>
      <c r="AD1207">
        <v>0.19333332</v>
      </c>
      <c r="AE1207">
        <v>750.75</v>
      </c>
      <c r="AF1207" s="10">
        <f>VLOOKUP(AS1207,[1]Hoja3!$B$2:$AO$841,17,FALSE)</f>
        <v>103</v>
      </c>
      <c r="AG1207" s="10">
        <f>VLOOKUP(AS1207,[1]Hoja3!$B$2:$AO$841,23,FALSE)</f>
        <v>1.05</v>
      </c>
      <c r="AH1207" s="10">
        <f>VLOOKUP(AS1207,[1]Hoja3!$B$2:$AO$841,28,FALSE)</f>
        <v>0</v>
      </c>
      <c r="AI1207" s="10" t="str">
        <f>VLOOKUP(AS1207,[1]Hoja3!$B$2:$AO$841,19,FALSE)</f>
        <v>A4 Mono MFPs</v>
      </c>
      <c r="AJ1207" s="10">
        <f>VLOOKUP(AS1207,[1]Hoja3!$B$2:$AO$841,15,FALSE)</f>
        <v>0</v>
      </c>
      <c r="AK1207">
        <f>IF(AE1207=AY1207,1,0)</f>
        <v>0</v>
      </c>
      <c r="AL1207">
        <f>IF(AB1207=AF1207,1,0)</f>
        <v>0</v>
      </c>
      <c r="AM1207">
        <f>IF(AC1207=AG1207,1,0)</f>
        <v>1</v>
      </c>
      <c r="AN1207">
        <f>IF(AD1207=AH1207,1,0)</f>
        <v>0</v>
      </c>
      <c r="AO1207">
        <f>IF(H1207=AI1207,1,0)</f>
        <v>1</v>
      </c>
      <c r="AP1207">
        <f>IF(AJ1207=AA1207,1,0)</f>
        <v>1</v>
      </c>
      <c r="AQ1207" s="8">
        <f>COUNTIF($A$2:$A$1228,A1207)</f>
        <v>1</v>
      </c>
      <c r="AR1207">
        <f>VLOOKUP(A1207,[1]Hoja3!$C$2:$AO$841,39,FALSE)</f>
        <v>1</v>
      </c>
      <c r="AS1207" t="str">
        <f>A1207 &amp; COUNTIF(A$2:A1207,A1207)</f>
        <v>0C4X0039041</v>
      </c>
      <c r="AT1207" s="10">
        <f>VLOOKUP(AS1207,[1]Hoja3!$B$2:$AO$841,38,FALSE)</f>
        <v>750.75000000000011</v>
      </c>
      <c r="AU1207" s="9">
        <f>IF(AR1207&gt;AQ1207,1,0)</f>
        <v>0</v>
      </c>
      <c r="AV1207">
        <f>IF(P1207="NA",2,IF(OR(F1207="INSTALACION NUEVA",F1207="Mantenimiento preventivo"),3,IF(AND(AB1207&lt;AF1207,AK1207&lt;&gt;1),4,IF(AT1207&gt;AE1207,1,0))))</f>
        <v>0</v>
      </c>
    </row>
    <row r="1208" spans="1:48" x14ac:dyDescent="0.25">
      <c r="A1208" t="s">
        <v>441</v>
      </c>
      <c r="B1208">
        <v>2019</v>
      </c>
      <c r="C1208" t="s">
        <v>37</v>
      </c>
      <c r="D1208" t="s">
        <v>38</v>
      </c>
      <c r="E1208">
        <v>30</v>
      </c>
      <c r="F1208" t="s">
        <v>40</v>
      </c>
      <c r="G1208">
        <v>0.61666670000000001</v>
      </c>
      <c r="H1208" t="s">
        <v>116</v>
      </c>
      <c r="I1208">
        <v>655</v>
      </c>
      <c r="J1208">
        <v>1365</v>
      </c>
      <c r="K1208">
        <v>0</v>
      </c>
      <c r="L1208">
        <v>0</v>
      </c>
      <c r="M1208">
        <v>0.6</v>
      </c>
      <c r="N1208">
        <v>0.8</v>
      </c>
      <c r="O1208">
        <v>1.05</v>
      </c>
      <c r="P1208">
        <v>1.1000000000000001</v>
      </c>
      <c r="Q1208" t="s">
        <v>46</v>
      </c>
      <c r="R1208">
        <v>5</v>
      </c>
      <c r="S1208">
        <v>9</v>
      </c>
      <c r="T1208" t="s">
        <v>47</v>
      </c>
      <c r="U1208" t="s">
        <v>58</v>
      </c>
      <c r="V1208" t="s">
        <v>55</v>
      </c>
      <c r="W1208">
        <v>2019</v>
      </c>
      <c r="X1208" t="s">
        <v>37</v>
      </c>
      <c r="Y1208" t="s">
        <v>38</v>
      </c>
      <c r="Z1208">
        <v>30</v>
      </c>
      <c r="AA1208">
        <v>0</v>
      </c>
      <c r="AB1208">
        <v>19</v>
      </c>
      <c r="AC1208">
        <v>0.8</v>
      </c>
      <c r="AD1208">
        <v>0.12333334</v>
      </c>
      <c r="AE1208">
        <v>1092</v>
      </c>
      <c r="AF1208" s="10">
        <f>VLOOKUP(AS1208,[1]Hoja3!$B$2:$AO$841,17,FALSE)</f>
        <v>19</v>
      </c>
      <c r="AG1208" s="10">
        <f>VLOOKUP(AS1208,[1]Hoja3!$B$2:$AO$841,23,FALSE)</f>
        <v>0.8</v>
      </c>
      <c r="AH1208" s="10">
        <f>VLOOKUP(AS1208,[1]Hoja3!$B$2:$AO$841,28,FALSE)</f>
        <v>0.17399999999999999</v>
      </c>
      <c r="AI1208" s="10" t="str">
        <f>VLOOKUP(AS1208,[1]Hoja3!$B$2:$AO$841,19,FALSE)</f>
        <v>Office Digital</v>
      </c>
      <c r="AJ1208" s="10">
        <f>VLOOKUP(AS1208,[1]Hoja3!$B$2:$AO$841,15,FALSE)</f>
        <v>0</v>
      </c>
      <c r="AK1208">
        <f>IF(AE1208=AY1208,1,0)</f>
        <v>0</v>
      </c>
      <c r="AL1208">
        <f>IF(AB1208=AF1208,1,0)</f>
        <v>1</v>
      </c>
      <c r="AM1208">
        <f>IF(AC1208=AG1208,1,0)</f>
        <v>1</v>
      </c>
      <c r="AN1208">
        <f>IF(AD1208=AH1208,1,0)</f>
        <v>0</v>
      </c>
      <c r="AO1208">
        <f>IF(H1208=AI1208,1,0)</f>
        <v>1</v>
      </c>
      <c r="AP1208">
        <f>IF(AJ1208=AA1208,1,0)</f>
        <v>1</v>
      </c>
      <c r="AQ1208" s="8">
        <f>COUNTIF($A$2:$A$1228,A1208)</f>
        <v>2</v>
      </c>
      <c r="AR1208">
        <f>VLOOKUP(A1208,[1]Hoja3!$C$2:$AO$841,39,FALSE)</f>
        <v>2</v>
      </c>
      <c r="AS1208" t="str">
        <f>A1208 &amp; COUNTIF(A$2:A1208,A1208)</f>
        <v>0X767058392</v>
      </c>
      <c r="AT1208" s="10">
        <f>VLOOKUP(AS1208,[1]Hoja3!$B$2:$AO$841,38,FALSE)</f>
        <v>1092</v>
      </c>
      <c r="AU1208" s="9">
        <f>IF(AR1208&gt;AQ1208,1,0)</f>
        <v>0</v>
      </c>
      <c r="AV1208">
        <f>IF(P1208="NA",2,IF(OR(F1208="INSTALACION NUEVA",F1208="Mantenimiento preventivo"),3,IF(AND(AB1208&lt;AF1208,AK1208&lt;&gt;1),4,IF(AT1208&gt;AE1208,1,0))))</f>
        <v>0</v>
      </c>
    </row>
    <row r="1209" spans="1:48" x14ac:dyDescent="0.25">
      <c r="A1209" t="s">
        <v>663</v>
      </c>
      <c r="B1209">
        <v>2019</v>
      </c>
      <c r="C1209" t="s">
        <v>37</v>
      </c>
      <c r="D1209" t="s">
        <v>38</v>
      </c>
      <c r="E1209">
        <v>30</v>
      </c>
      <c r="F1209" t="s">
        <v>40</v>
      </c>
      <c r="G1209">
        <v>2.0833330000000001</v>
      </c>
      <c r="H1209" t="s">
        <v>58</v>
      </c>
      <c r="I1209">
        <v>655</v>
      </c>
      <c r="J1209">
        <v>1365</v>
      </c>
      <c r="K1209">
        <v>0</v>
      </c>
      <c r="L1209">
        <v>0</v>
      </c>
      <c r="M1209">
        <v>0.6</v>
      </c>
      <c r="N1209">
        <v>0.8</v>
      </c>
      <c r="O1209">
        <v>1.05</v>
      </c>
      <c r="P1209">
        <v>1.1000000000000001</v>
      </c>
      <c r="Q1209" t="s">
        <v>46</v>
      </c>
      <c r="R1209">
        <v>5</v>
      </c>
      <c r="S1209">
        <v>9</v>
      </c>
      <c r="T1209" t="s">
        <v>47</v>
      </c>
      <c r="U1209" t="s">
        <v>45</v>
      </c>
      <c r="V1209" t="s">
        <v>42</v>
      </c>
      <c r="W1209">
        <v>2019</v>
      </c>
      <c r="X1209" t="s">
        <v>37</v>
      </c>
      <c r="Y1209" t="s">
        <v>38</v>
      </c>
      <c r="Z1209">
        <v>30</v>
      </c>
      <c r="AA1209">
        <v>0</v>
      </c>
      <c r="AB1209">
        <v>89</v>
      </c>
      <c r="AC1209">
        <v>1.1000000000000001</v>
      </c>
      <c r="AD1209">
        <v>0.4166666</v>
      </c>
      <c r="AE1209">
        <v>1501.5</v>
      </c>
      <c r="AF1209" s="10">
        <f>VLOOKUP(AS1209,[1]Hoja3!$B$2:$AO$841,17,FALSE)</f>
        <v>89</v>
      </c>
      <c r="AG1209" s="10">
        <f>VLOOKUP(AS1209,[1]Hoja3!$B$2:$AO$841,23,FALSE)</f>
        <v>1.1000000000000001</v>
      </c>
      <c r="AH1209" s="10">
        <f>VLOOKUP(AS1209,[1]Hoja3!$B$2:$AO$841,28,FALSE)</f>
        <v>0.28599999999999998</v>
      </c>
      <c r="AI1209" s="10" t="str">
        <f>VLOOKUP(AS1209,[1]Hoja3!$B$2:$AO$841,19,FALSE)</f>
        <v>Departmental Digital</v>
      </c>
      <c r="AJ1209" s="10">
        <f>VLOOKUP(AS1209,[1]Hoja3!$B$2:$AO$841,15,FALSE)</f>
        <v>0</v>
      </c>
      <c r="AK1209">
        <f>IF(AE1209=AY1209,1,0)</f>
        <v>0</v>
      </c>
      <c r="AL1209">
        <f>IF(AB1209=AF1209,1,0)</f>
        <v>1</v>
      </c>
      <c r="AM1209">
        <f>IF(AC1209=AG1209,1,0)</f>
        <v>1</v>
      </c>
      <c r="AN1209">
        <f>IF(AD1209=AH1209,1,0)</f>
        <v>0</v>
      </c>
      <c r="AO1209">
        <f>IF(H1209=AI1209,1,0)</f>
        <v>1</v>
      </c>
      <c r="AP1209">
        <f>IF(AJ1209=AA1209,1,0)</f>
        <v>1</v>
      </c>
      <c r="AQ1209" s="8">
        <f>COUNTIF($A$2:$A$1228,A1209)</f>
        <v>1</v>
      </c>
      <c r="AR1209">
        <f>VLOOKUP(A1209,[1]Hoja3!$C$2:$AO$841,39,FALSE)</f>
        <v>1</v>
      </c>
      <c r="AS1209" t="str">
        <f>A1209 &amp; COUNTIF(A$2:A1209,A1209)</f>
        <v>03AG8738881</v>
      </c>
      <c r="AT1209" s="10">
        <f>VLOOKUP(AS1209,[1]Hoja3!$B$2:$AO$841,38,FALSE)</f>
        <v>1501.5000000000002</v>
      </c>
      <c r="AU1209" s="9">
        <f>IF(AR1209&gt;AQ1209,1,0)</f>
        <v>0</v>
      </c>
      <c r="AV1209">
        <f>IF(P1209="NA",2,IF(OR(F1209="INSTALACION NUEVA",F1209="Mantenimiento preventivo"),3,IF(AND(AB1209&lt;AF1209,AK1209&lt;&gt;1),4,IF(AT1209&gt;AE1209,1,0))))</f>
        <v>0</v>
      </c>
    </row>
    <row r="1210" spans="1:48" x14ac:dyDescent="0.25">
      <c r="A1210" t="s">
        <v>665</v>
      </c>
      <c r="B1210">
        <v>2019</v>
      </c>
      <c r="C1210" t="s">
        <v>37</v>
      </c>
      <c r="D1210" t="s">
        <v>38</v>
      </c>
      <c r="E1210">
        <v>30</v>
      </c>
      <c r="F1210" t="s">
        <v>40</v>
      </c>
      <c r="G1210">
        <v>1.55</v>
      </c>
      <c r="H1210" t="s">
        <v>91</v>
      </c>
      <c r="I1210">
        <v>803</v>
      </c>
      <c r="J1210">
        <v>1573</v>
      </c>
      <c r="K1210">
        <v>0.2</v>
      </c>
      <c r="L1210">
        <v>0.6</v>
      </c>
      <c r="M1210">
        <v>0.8</v>
      </c>
      <c r="N1210">
        <v>1.05</v>
      </c>
      <c r="O1210">
        <v>1.1000000000000001</v>
      </c>
      <c r="P1210">
        <v>1.1499999999999999</v>
      </c>
      <c r="Q1210" t="s">
        <v>46</v>
      </c>
      <c r="R1210">
        <v>4</v>
      </c>
      <c r="S1210">
        <v>6</v>
      </c>
      <c r="T1210" t="s">
        <v>47</v>
      </c>
      <c r="U1210" t="s">
        <v>91</v>
      </c>
      <c r="V1210" t="s">
        <v>73</v>
      </c>
      <c r="W1210">
        <v>2019</v>
      </c>
      <c r="X1210" t="s">
        <v>37</v>
      </c>
      <c r="Y1210" t="s">
        <v>38</v>
      </c>
      <c r="Z1210">
        <v>30</v>
      </c>
      <c r="AA1210">
        <v>0</v>
      </c>
      <c r="AB1210">
        <v>292</v>
      </c>
      <c r="AC1210">
        <v>1.1499999999999999</v>
      </c>
      <c r="AD1210">
        <v>0.38750000000000001</v>
      </c>
      <c r="AE1210">
        <v>1808.95</v>
      </c>
      <c r="AF1210" s="10">
        <f>VLOOKUP(AS1210,[1]Hoja3!$B$2:$AO$841,17,FALSE)</f>
        <v>298</v>
      </c>
      <c r="AG1210" s="10">
        <f>VLOOKUP(AS1210,[1]Hoja3!$B$2:$AO$841,23,FALSE)</f>
        <v>1.1499999999999999</v>
      </c>
      <c r="AH1210" s="10">
        <f>VLOOKUP(AS1210,[1]Hoja3!$B$2:$AO$841,28,FALSE)</f>
        <v>0.55000000000000004</v>
      </c>
      <c r="AI1210" s="10" t="str">
        <f>VLOOKUP(AS1210,[1]Hoja3!$B$2:$AO$841,19,FALSE)</f>
        <v>WF Mono Systems and Legacy Color</v>
      </c>
      <c r="AJ1210" s="10">
        <f>VLOOKUP(AS1210,[1]Hoja3!$B$2:$AO$841,15,FALSE)</f>
        <v>0</v>
      </c>
      <c r="AK1210">
        <f>IF(AE1210=AY1210,1,0)</f>
        <v>0</v>
      </c>
      <c r="AL1210">
        <f>IF(AB1210=AF1210,1,0)</f>
        <v>0</v>
      </c>
      <c r="AM1210">
        <f>IF(AC1210=AG1210,1,0)</f>
        <v>1</v>
      </c>
      <c r="AN1210">
        <f>IF(AD1210=AH1210,1,0)</f>
        <v>0</v>
      </c>
      <c r="AO1210">
        <f>IF(H1210=AI1210,1,0)</f>
        <v>1</v>
      </c>
      <c r="AP1210">
        <f>IF(AJ1210=AA1210,1,0)</f>
        <v>1</v>
      </c>
      <c r="AQ1210" s="8">
        <f>COUNTIF($A$2:$A$1228,A1210)</f>
        <v>1</v>
      </c>
      <c r="AR1210">
        <f>VLOOKUP(A1210,[1]Hoja3!$C$2:$AO$841,39,FALSE)</f>
        <v>1</v>
      </c>
      <c r="AS1210" t="str">
        <f>A1210 &amp; COUNTIF(A$2:A1210,A1210)</f>
        <v>0A1H0213811</v>
      </c>
      <c r="AT1210" s="10">
        <f>VLOOKUP(AS1210,[1]Hoja3!$B$2:$AO$841,38,FALSE)</f>
        <v>1808.95</v>
      </c>
      <c r="AU1210" s="9">
        <f>IF(AR1210&gt;AQ1210,1,0)</f>
        <v>0</v>
      </c>
      <c r="AV1210">
        <f>IF(P1210="NA",2,IF(OR(F1210="INSTALACION NUEVA",F1210="Mantenimiento preventivo"),3,IF(AND(AB1210&lt;AF1210,AK1210&lt;&gt;1),4,IF(AT1210&gt;AE1210,1,0))))</f>
        <v>4</v>
      </c>
    </row>
    <row r="1211" spans="1:48" x14ac:dyDescent="0.25">
      <c r="A1211" t="s">
        <v>108</v>
      </c>
      <c r="B1211">
        <v>2019</v>
      </c>
      <c r="C1211" t="s">
        <v>37</v>
      </c>
      <c r="D1211" t="s">
        <v>38</v>
      </c>
      <c r="E1211">
        <v>1</v>
      </c>
      <c r="F1211" t="s">
        <v>44</v>
      </c>
      <c r="G1211">
        <v>0</v>
      </c>
      <c r="H1211" t="s">
        <v>58</v>
      </c>
      <c r="I1211">
        <v>655</v>
      </c>
      <c r="J1211">
        <v>1365</v>
      </c>
      <c r="K1211">
        <v>0</v>
      </c>
      <c r="L1211">
        <v>0</v>
      </c>
      <c r="M1211">
        <v>0.6</v>
      </c>
      <c r="N1211">
        <v>0.8</v>
      </c>
      <c r="O1211">
        <v>1.05</v>
      </c>
      <c r="P1211">
        <v>1.1000000000000001</v>
      </c>
      <c r="Q1211" t="s">
        <v>46</v>
      </c>
      <c r="R1211">
        <v>5</v>
      </c>
      <c r="S1211">
        <v>9</v>
      </c>
      <c r="T1211" t="s">
        <v>47</v>
      </c>
      <c r="U1211" t="s">
        <v>45</v>
      </c>
      <c r="V1211" t="s">
        <v>50</v>
      </c>
      <c r="W1211">
        <v>2019</v>
      </c>
      <c r="X1211" t="s">
        <v>37</v>
      </c>
      <c r="Y1211" t="s">
        <v>38</v>
      </c>
      <c r="Z1211">
        <v>1</v>
      </c>
      <c r="AA1211">
        <v>0</v>
      </c>
      <c r="AB1211">
        <v>54</v>
      </c>
      <c r="AC1211">
        <v>0</v>
      </c>
      <c r="AD1211">
        <v>0</v>
      </c>
      <c r="AE1211">
        <v>1365</v>
      </c>
      <c r="AF1211" s="10" t="e">
        <f>VLOOKUP(AS1211,[1]Hoja3!$B$2:$AO$841,17,FALSE)</f>
        <v>#N/A</v>
      </c>
      <c r="AG1211" s="10" t="e">
        <f>VLOOKUP(AS1211,[1]Hoja3!$B$2:$AO$841,23,FALSE)</f>
        <v>#N/A</v>
      </c>
      <c r="AH1211" s="10" t="e">
        <f>VLOOKUP(AS1211,[1]Hoja3!$B$2:$AO$841,28,FALSE)</f>
        <v>#N/A</v>
      </c>
      <c r="AI1211" s="10" t="e">
        <f>VLOOKUP(AS1211,[1]Hoja3!$B$2:$AO$841,19,FALSE)</f>
        <v>#N/A</v>
      </c>
      <c r="AJ1211" s="10" t="e">
        <f>VLOOKUP(AS1211,[1]Hoja3!$B$2:$AO$841,15,FALSE)</f>
        <v>#N/A</v>
      </c>
      <c r="AK1211">
        <f>IF(AE1211=AY1211,1,0)</f>
        <v>0</v>
      </c>
      <c r="AL1211" t="e">
        <f>IF(AB1211=AF1211,1,0)</f>
        <v>#N/A</v>
      </c>
      <c r="AM1211" t="e">
        <f>IF(AC1211=AG1211,1,0)</f>
        <v>#N/A</v>
      </c>
      <c r="AN1211" t="e">
        <f>IF(AD1211=AH1211,1,0)</f>
        <v>#N/A</v>
      </c>
      <c r="AO1211" t="e">
        <f>IF(H1211=AI1211,1,0)</f>
        <v>#N/A</v>
      </c>
      <c r="AP1211" t="e">
        <f>IF(AJ1211=AA1211,1,0)</f>
        <v>#N/A</v>
      </c>
      <c r="AQ1211" s="8">
        <f>COUNTIF($A$2:$A$1228,A1211)</f>
        <v>2</v>
      </c>
      <c r="AR1211">
        <f>VLOOKUP(A1211,[1]Hoja3!$C$2:$AO$841,39,FALSE)</f>
        <v>1</v>
      </c>
      <c r="AS1211" t="str">
        <f>A1211 &amp; COUNTIF(A$2:A1211,A1211)</f>
        <v>03AG8797122</v>
      </c>
      <c r="AT1211" s="10" t="e">
        <f>VLOOKUP(AS1211,[1]Hoja3!$B$2:$AO$841,38,FALSE)</f>
        <v>#N/A</v>
      </c>
      <c r="AU1211" s="9">
        <f>IF(AR1211&gt;AQ1211,1,0)</f>
        <v>0</v>
      </c>
      <c r="AV1211">
        <f>IF(P1211="NA",2,IF(OR(F1211="INSTALACION NUEVA",F1211="Mantenimiento preventivo"),3,IF(AND(AB1211&lt;AF1211,AK1211&lt;&gt;1),4,IF(AT1211&gt;AE1211,1,0))))</f>
        <v>3</v>
      </c>
    </row>
    <row r="1212" spans="1:48" x14ac:dyDescent="0.25">
      <c r="A1212" t="s">
        <v>174</v>
      </c>
      <c r="B1212">
        <v>2019</v>
      </c>
      <c r="C1212" t="s">
        <v>37</v>
      </c>
      <c r="D1212" t="s">
        <v>38</v>
      </c>
      <c r="E1212">
        <v>30</v>
      </c>
      <c r="F1212" t="s">
        <v>40</v>
      </c>
      <c r="G1212">
        <v>2.8666670000000001</v>
      </c>
      <c r="H1212" t="s">
        <v>54</v>
      </c>
      <c r="I1212">
        <v>803</v>
      </c>
      <c r="J1212">
        <v>1573</v>
      </c>
      <c r="K1212">
        <v>0.2</v>
      </c>
      <c r="L1212">
        <v>0.6</v>
      </c>
      <c r="M1212">
        <v>0.8</v>
      </c>
      <c r="N1212">
        <v>1.05</v>
      </c>
      <c r="O1212">
        <v>1.1000000000000001</v>
      </c>
      <c r="P1212">
        <v>1.1499999999999999</v>
      </c>
      <c r="Q1212" t="s">
        <v>46</v>
      </c>
      <c r="R1212">
        <v>4</v>
      </c>
      <c r="S1212">
        <v>6</v>
      </c>
      <c r="T1212" t="s">
        <v>47</v>
      </c>
      <c r="U1212" t="s">
        <v>54</v>
      </c>
      <c r="V1212" t="s">
        <v>50</v>
      </c>
      <c r="W1212">
        <v>2019</v>
      </c>
      <c r="X1212" t="s">
        <v>37</v>
      </c>
      <c r="Y1212" t="s">
        <v>38</v>
      </c>
      <c r="Z1212">
        <v>30</v>
      </c>
      <c r="AA1212">
        <v>0</v>
      </c>
      <c r="AB1212">
        <v>1</v>
      </c>
      <c r="AC1212">
        <v>0.2</v>
      </c>
      <c r="AD1212">
        <v>0.71666675000000002</v>
      </c>
      <c r="AE1212">
        <v>314.60000000000002</v>
      </c>
      <c r="AF1212" s="10" t="e">
        <f>VLOOKUP(AS1212,[1]Hoja3!$B$2:$AO$841,17,FALSE)</f>
        <v>#N/A</v>
      </c>
      <c r="AG1212" s="10" t="e">
        <f>VLOOKUP(AS1212,[1]Hoja3!$B$2:$AO$841,23,FALSE)</f>
        <v>#N/A</v>
      </c>
      <c r="AH1212" s="10" t="e">
        <f>VLOOKUP(AS1212,[1]Hoja3!$B$2:$AO$841,28,FALSE)</f>
        <v>#N/A</v>
      </c>
      <c r="AI1212" s="10" t="e">
        <f>VLOOKUP(AS1212,[1]Hoja3!$B$2:$AO$841,19,FALSE)</f>
        <v>#N/A</v>
      </c>
      <c r="AJ1212" s="10"/>
      <c r="AK1212">
        <f t="shared" ref="AK1154:AK1217" si="0">IF(AE1212=AY1212,1,0)</f>
        <v>0</v>
      </c>
      <c r="AL1212" t="e">
        <f t="shared" ref="AL1154:AL1217" si="1">IF(AB1212=AF1212,1,0)</f>
        <v>#N/A</v>
      </c>
      <c r="AM1212" t="e">
        <f t="shared" ref="AM1154:AM1217" si="2">IF(AC1212=AG1212,1,0)</f>
        <v>#N/A</v>
      </c>
      <c r="AN1212" t="e">
        <f t="shared" ref="AN1154:AN1217" si="3">IF(AD1212=AH1212,1,0)</f>
        <v>#N/A</v>
      </c>
      <c r="AO1212" t="e">
        <f t="shared" ref="AO1154:AO1217" si="4">IF(H1212=AI1212,1,0)</f>
        <v>#N/A</v>
      </c>
      <c r="AQ1212" s="8">
        <f>COUNTIF($A$2:$A$1228,A1212)</f>
        <v>3</v>
      </c>
      <c r="AR1212">
        <f>VLOOKUP(A1212,[1]Hoja3!$C$2:$AO$841,39,FALSE)</f>
        <v>2</v>
      </c>
      <c r="AS1212" t="str">
        <f>A1212 &amp; COUNTIF(A$2:A1212,A1212)</f>
        <v>0E2B6466163</v>
      </c>
      <c r="AT1212" s="10" t="e">
        <f>VLOOKUP(AS1212,[1]Hoja3!$B$2:$AO$841,38,FALSE)</f>
        <v>#N/A</v>
      </c>
      <c r="AU1212" s="9">
        <f t="shared" ref="AU1157:AU1220" si="5">IF(AR1212&gt;AQ1212,1,0)</f>
        <v>0</v>
      </c>
    </row>
    <row r="1213" spans="1:48" x14ac:dyDescent="0.25">
      <c r="A1213" t="s">
        <v>78</v>
      </c>
      <c r="B1213">
        <v>2019</v>
      </c>
      <c r="C1213" t="s">
        <v>37</v>
      </c>
      <c r="D1213" t="s">
        <v>38</v>
      </c>
      <c r="E1213">
        <v>30</v>
      </c>
      <c r="F1213" t="s">
        <v>40</v>
      </c>
      <c r="G1213">
        <v>2.0333329999999998</v>
      </c>
      <c r="I1213" t="s">
        <v>33</v>
      </c>
      <c r="J1213" t="s">
        <v>33</v>
      </c>
      <c r="K1213" t="s">
        <v>33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R1213" t="s">
        <v>33</v>
      </c>
      <c r="S1213" t="s">
        <v>33</v>
      </c>
      <c r="U1213" t="s">
        <v>34</v>
      </c>
      <c r="V1213" t="s">
        <v>50</v>
      </c>
      <c r="W1213">
        <v>2019</v>
      </c>
      <c r="X1213" t="s">
        <v>37</v>
      </c>
      <c r="Y1213" t="s">
        <v>38</v>
      </c>
      <c r="Z1213">
        <v>30</v>
      </c>
      <c r="AA1213" t="s">
        <v>33</v>
      </c>
      <c r="AB1213">
        <v>27</v>
      </c>
      <c r="AC1213">
        <v>0</v>
      </c>
      <c r="AD1213">
        <v>0</v>
      </c>
      <c r="AE1213">
        <v>0</v>
      </c>
      <c r="AF1213" s="10" t="e">
        <f>VLOOKUP(AS1213,[1]Hoja3!$B$2:$AO$841,17,FALSE)</f>
        <v>#N/A</v>
      </c>
      <c r="AG1213" s="10" t="e">
        <f>VLOOKUP(AS1213,[1]Hoja3!$B$2:$AO$841,23,FALSE)</f>
        <v>#N/A</v>
      </c>
      <c r="AH1213" s="10" t="e">
        <f>VLOOKUP(AS1213,[1]Hoja3!$B$2:$AO$841,28,FALSE)</f>
        <v>#N/A</v>
      </c>
      <c r="AI1213" s="10" t="e">
        <f>VLOOKUP(AS1213,[1]Hoja3!$B$2:$AO$841,19,FALSE)</f>
        <v>#N/A</v>
      </c>
      <c r="AJ1213" s="10"/>
      <c r="AK1213">
        <f t="shared" si="0"/>
        <v>1</v>
      </c>
      <c r="AL1213" t="e">
        <f t="shared" si="1"/>
        <v>#N/A</v>
      </c>
      <c r="AM1213" t="e">
        <f t="shared" si="2"/>
        <v>#N/A</v>
      </c>
      <c r="AN1213" t="e">
        <f t="shared" si="3"/>
        <v>#N/A</v>
      </c>
      <c r="AO1213" t="e">
        <f t="shared" si="4"/>
        <v>#N/A</v>
      </c>
      <c r="AQ1213" s="8">
        <f>COUNTIF($A$2:$A$1228,A1213)</f>
        <v>3</v>
      </c>
      <c r="AR1213">
        <f>VLOOKUP(A1213,[1]Hoja3!$C$2:$AO$841,39,FALSE)</f>
        <v>2</v>
      </c>
      <c r="AS1213" t="str">
        <f>A1213 &amp; COUNTIF(A$2:A1213,A1213)</f>
        <v>0LBP3459773</v>
      </c>
      <c r="AT1213" s="10" t="e">
        <f>VLOOKUP(AS1213,[1]Hoja3!$B$2:$AO$841,38,FALSE)</f>
        <v>#N/A</v>
      </c>
      <c r="AU1213" s="9">
        <f t="shared" si="5"/>
        <v>0</v>
      </c>
    </row>
    <row r="1214" spans="1:48" x14ac:dyDescent="0.25">
      <c r="A1214" t="s">
        <v>99</v>
      </c>
      <c r="B1214">
        <v>2019</v>
      </c>
      <c r="C1214" t="s">
        <v>37</v>
      </c>
      <c r="D1214" t="s">
        <v>38</v>
      </c>
      <c r="E1214">
        <v>30</v>
      </c>
      <c r="F1214" t="s">
        <v>40</v>
      </c>
      <c r="G1214">
        <v>0.3333333</v>
      </c>
      <c r="H1214" t="s">
        <v>54</v>
      </c>
      <c r="I1214">
        <v>803</v>
      </c>
      <c r="J1214">
        <v>1573</v>
      </c>
      <c r="K1214">
        <v>0.2</v>
      </c>
      <c r="L1214">
        <v>0.6</v>
      </c>
      <c r="M1214">
        <v>0.8</v>
      </c>
      <c r="N1214">
        <v>1.05</v>
      </c>
      <c r="O1214">
        <v>1.1000000000000001</v>
      </c>
      <c r="P1214">
        <v>1.1499999999999999</v>
      </c>
      <c r="Q1214" t="s">
        <v>46</v>
      </c>
      <c r="R1214">
        <v>4</v>
      </c>
      <c r="S1214">
        <v>6</v>
      </c>
      <c r="T1214" t="s">
        <v>47</v>
      </c>
      <c r="U1214" t="s">
        <v>54</v>
      </c>
      <c r="V1214" t="s">
        <v>55</v>
      </c>
      <c r="W1214">
        <v>2019</v>
      </c>
      <c r="X1214" t="s">
        <v>37</v>
      </c>
      <c r="Y1214" t="s">
        <v>38</v>
      </c>
      <c r="Z1214">
        <v>30</v>
      </c>
      <c r="AA1214">
        <v>0</v>
      </c>
      <c r="AB1214">
        <v>13</v>
      </c>
      <c r="AC1214">
        <v>0.8</v>
      </c>
      <c r="AD1214">
        <v>8.3333325E-2</v>
      </c>
      <c r="AE1214">
        <v>1258.4000000000001</v>
      </c>
      <c r="AF1214" s="10">
        <f>VLOOKUP(AS1214,[1]Hoja3!$B$2:$AO$841,17,FALSE)</f>
        <v>18</v>
      </c>
      <c r="AG1214" s="10">
        <f>VLOOKUP(AS1214,[1]Hoja3!$B$2:$AO$841,23,FALSE)</f>
        <v>1.05</v>
      </c>
      <c r="AH1214" s="10">
        <f>VLOOKUP(AS1214,[1]Hoja3!$B$2:$AO$841,28,FALSE)</f>
        <v>0.33250000000000002</v>
      </c>
      <c r="AI1214" s="10" t="str">
        <f>VLOOKUP(AS1214,[1]Hoja3!$B$2:$AO$841,19,FALSE)</f>
        <v>Entry Production Color Low/Mid</v>
      </c>
      <c r="AJ1214" s="10">
        <f>VLOOKUP(AS1214,[1]Hoja3!$B$2:$AO$841,15,FALSE)</f>
        <v>0</v>
      </c>
      <c r="AK1214">
        <f t="shared" si="0"/>
        <v>0</v>
      </c>
      <c r="AL1214">
        <f t="shared" si="1"/>
        <v>0</v>
      </c>
      <c r="AM1214">
        <f t="shared" si="2"/>
        <v>0</v>
      </c>
      <c r="AN1214">
        <f t="shared" si="3"/>
        <v>0</v>
      </c>
      <c r="AO1214">
        <f t="shared" si="4"/>
        <v>1</v>
      </c>
      <c r="AP1214">
        <f t="shared" ref="AP1214:AP1216" si="6">IF(AJ1214=AA1214,1,0)</f>
        <v>1</v>
      </c>
      <c r="AQ1214" s="8">
        <f>COUNTIF($A$2:$A$1228,A1214)</f>
        <v>4</v>
      </c>
      <c r="AR1214">
        <f>VLOOKUP(A1214,[1]Hoja3!$C$2:$AO$841,39,FALSE)</f>
        <v>4</v>
      </c>
      <c r="AS1214" t="str">
        <f>A1214 &amp; COUNTIF(A$2:A1214,A1214)</f>
        <v>0VGW6243914</v>
      </c>
      <c r="AT1214" s="10">
        <f>VLOOKUP(AS1214,[1]Hoja3!$B$2:$AO$841,38,FALSE)</f>
        <v>1651.6500000000003</v>
      </c>
      <c r="AU1214" s="9">
        <f t="shared" si="5"/>
        <v>0</v>
      </c>
      <c r="AV1214">
        <f t="shared" ref="AV1214:AV1216" si="7">IF(P1214="NA",2,IF(OR(F1214="INSTALACION NUEVA",F1214="Mantenimiento preventivo"),3,IF(AND(AB1214&lt;AF1214,AK1214&lt;&gt;1),4,IF(AT1214&gt;AE1214,1,0))))</f>
        <v>4</v>
      </c>
    </row>
    <row r="1215" spans="1:48" x14ac:dyDescent="0.25">
      <c r="A1215" t="s">
        <v>998</v>
      </c>
      <c r="B1215">
        <v>2019</v>
      </c>
      <c r="C1215" t="s">
        <v>37</v>
      </c>
      <c r="D1215" t="s">
        <v>38</v>
      </c>
      <c r="E1215">
        <v>30</v>
      </c>
      <c r="F1215" t="s">
        <v>40</v>
      </c>
      <c r="G1215">
        <v>0.25</v>
      </c>
      <c r="I1215" t="s">
        <v>33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R1215" t="s">
        <v>33</v>
      </c>
      <c r="S1215" t="s">
        <v>33</v>
      </c>
      <c r="U1215" t="s">
        <v>58</v>
      </c>
      <c r="V1215" t="s">
        <v>55</v>
      </c>
      <c r="W1215">
        <v>2019</v>
      </c>
      <c r="X1215" t="s">
        <v>37</v>
      </c>
      <c r="Y1215" t="s">
        <v>38</v>
      </c>
      <c r="Z1215">
        <v>30</v>
      </c>
      <c r="AA1215" t="s">
        <v>33</v>
      </c>
      <c r="AB1215">
        <v>0</v>
      </c>
      <c r="AC1215">
        <v>0</v>
      </c>
      <c r="AD1215">
        <v>0</v>
      </c>
      <c r="AE1215">
        <v>0</v>
      </c>
      <c r="AF1215" s="10">
        <f>VLOOKUP(AS1215,[1]Hoja3!$B$2:$AO$841,17,FALSE)</f>
        <v>974</v>
      </c>
      <c r="AG1215" s="10">
        <f>VLOOKUP(AS1215,[1]Hoja3!$B$2:$AO$841,23,FALSE)</f>
        <v>1.1000000000000001</v>
      </c>
      <c r="AH1215" s="10">
        <f>VLOOKUP(AS1215,[1]Hoja3!$B$2:$AO$841,28,FALSE)</f>
        <v>9.4E-2</v>
      </c>
      <c r="AI1215" s="10" t="str">
        <f>VLOOKUP(AS1215,[1]Hoja3!$B$2:$AO$841,19,FALSE)</f>
        <v>Office Digital</v>
      </c>
      <c r="AJ1215" s="10">
        <f>VLOOKUP(AS1215,[1]Hoja3!$B$2:$AO$841,15,FALSE)</f>
        <v>0</v>
      </c>
      <c r="AK1215">
        <f t="shared" si="0"/>
        <v>1</v>
      </c>
      <c r="AL1215">
        <f t="shared" si="1"/>
        <v>0</v>
      </c>
      <c r="AM1215">
        <f t="shared" si="2"/>
        <v>0</v>
      </c>
      <c r="AN1215">
        <f t="shared" si="3"/>
        <v>0</v>
      </c>
      <c r="AO1215">
        <f t="shared" si="4"/>
        <v>0</v>
      </c>
      <c r="AP1215">
        <f t="shared" si="6"/>
        <v>0</v>
      </c>
      <c r="AQ1215" s="8">
        <f>COUNTIF($A$2:$A$1228,A1215)</f>
        <v>1</v>
      </c>
      <c r="AR1215">
        <f>VLOOKUP(A1215,[1]Hoja3!$C$2:$AO$841,39,FALSE)</f>
        <v>1</v>
      </c>
      <c r="AS1215" t="str">
        <f>A1215 &amp; COUNTIF(A$2:A1215,A1215)</f>
        <v>0AE95739211</v>
      </c>
      <c r="AT1215" s="10">
        <f>VLOOKUP(AS1215,[1]Hoja3!$B$2:$AO$841,38,FALSE)</f>
        <v>1501.5000000000002</v>
      </c>
      <c r="AU1215" s="9">
        <f t="shared" si="5"/>
        <v>0</v>
      </c>
      <c r="AV1215">
        <f t="shared" si="7"/>
        <v>2</v>
      </c>
    </row>
    <row r="1216" spans="1:48" x14ac:dyDescent="0.25">
      <c r="A1216" t="s">
        <v>364</v>
      </c>
      <c r="B1216">
        <v>2019</v>
      </c>
      <c r="C1216" t="s">
        <v>37</v>
      </c>
      <c r="D1216" t="s">
        <v>38</v>
      </c>
      <c r="E1216">
        <v>30</v>
      </c>
      <c r="F1216" t="s">
        <v>40</v>
      </c>
      <c r="G1216">
        <v>0.75</v>
      </c>
      <c r="H1216" t="s">
        <v>58</v>
      </c>
      <c r="I1216">
        <v>655</v>
      </c>
      <c r="J1216">
        <v>1365</v>
      </c>
      <c r="K1216">
        <v>0</v>
      </c>
      <c r="L1216">
        <v>0</v>
      </c>
      <c r="M1216">
        <v>0.6</v>
      </c>
      <c r="N1216">
        <v>0.8</v>
      </c>
      <c r="O1216">
        <v>1.05</v>
      </c>
      <c r="P1216">
        <v>1.1000000000000001</v>
      </c>
      <c r="Q1216" t="s">
        <v>46</v>
      </c>
      <c r="R1216">
        <v>5</v>
      </c>
      <c r="S1216">
        <v>9</v>
      </c>
      <c r="T1216" t="s">
        <v>47</v>
      </c>
      <c r="U1216" t="s">
        <v>45</v>
      </c>
      <c r="V1216" t="s">
        <v>67</v>
      </c>
      <c r="W1216">
        <v>2019</v>
      </c>
      <c r="X1216" t="s">
        <v>37</v>
      </c>
      <c r="Y1216" t="s">
        <v>38</v>
      </c>
      <c r="Z1216">
        <v>30</v>
      </c>
      <c r="AA1216">
        <v>0</v>
      </c>
      <c r="AB1216">
        <v>1</v>
      </c>
      <c r="AC1216">
        <v>0</v>
      </c>
      <c r="AD1216">
        <v>0.15</v>
      </c>
      <c r="AE1216">
        <v>0</v>
      </c>
      <c r="AF1216" s="10">
        <f>VLOOKUP(AS1216,[1]Hoja3!$B$2:$AO$841,17,FALSE)</f>
        <v>4</v>
      </c>
      <c r="AG1216" s="10">
        <f>VLOOKUP(AS1216,[1]Hoja3!$B$2:$AO$841,23,FALSE)</f>
        <v>0</v>
      </c>
      <c r="AH1216" s="10">
        <f>VLOOKUP(AS1216,[1]Hoja3!$B$2:$AO$841,28,FALSE)</f>
        <v>0.3</v>
      </c>
      <c r="AI1216" s="10" t="str">
        <f>VLOOKUP(AS1216,[1]Hoja3!$B$2:$AO$841,19,FALSE)</f>
        <v>Departmental Digital</v>
      </c>
      <c r="AJ1216" s="10">
        <f>VLOOKUP(AS1216,[1]Hoja3!$B$2:$AO$841,15,FALSE)</f>
        <v>0</v>
      </c>
      <c r="AK1216">
        <f t="shared" si="0"/>
        <v>1</v>
      </c>
      <c r="AL1216">
        <f t="shared" si="1"/>
        <v>0</v>
      </c>
      <c r="AM1216">
        <f t="shared" si="2"/>
        <v>1</v>
      </c>
      <c r="AN1216">
        <f t="shared" si="3"/>
        <v>0</v>
      </c>
      <c r="AO1216">
        <f t="shared" si="4"/>
        <v>1</v>
      </c>
      <c r="AP1216">
        <f t="shared" si="6"/>
        <v>1</v>
      </c>
      <c r="AQ1216" s="8">
        <f>COUNTIF($A$2:$A$1228,A1216)</f>
        <v>4</v>
      </c>
      <c r="AR1216">
        <f>VLOOKUP(A1216,[1]Hoja3!$C$2:$AO$841,39,FALSE)</f>
        <v>4</v>
      </c>
      <c r="AS1216" t="str">
        <f>A1216 &amp; COUNTIF(A$2:A1216,A1216)</f>
        <v>03AG8735454</v>
      </c>
      <c r="AT1216" s="10">
        <f>VLOOKUP(AS1216,[1]Hoja3!$B$2:$AO$841,38,FALSE)</f>
        <v>0</v>
      </c>
      <c r="AU1216" s="9">
        <f t="shared" si="5"/>
        <v>0</v>
      </c>
      <c r="AV1216">
        <f t="shared" si="7"/>
        <v>0</v>
      </c>
    </row>
    <row r="1217" spans="1:48" x14ac:dyDescent="0.25">
      <c r="A1217" t="s">
        <v>999</v>
      </c>
      <c r="B1217">
        <v>2019</v>
      </c>
      <c r="C1217" t="s">
        <v>37</v>
      </c>
      <c r="D1217" t="s">
        <v>38</v>
      </c>
      <c r="E1217">
        <v>30</v>
      </c>
      <c r="F1217" t="s">
        <v>40</v>
      </c>
      <c r="G1217">
        <v>0</v>
      </c>
      <c r="H1217" t="s">
        <v>116</v>
      </c>
      <c r="I1217">
        <v>655</v>
      </c>
      <c r="J1217">
        <v>1365</v>
      </c>
      <c r="K1217">
        <v>0</v>
      </c>
      <c r="L1217">
        <v>0</v>
      </c>
      <c r="M1217">
        <v>0.6</v>
      </c>
      <c r="N1217">
        <v>0.8</v>
      </c>
      <c r="O1217">
        <v>1.05</v>
      </c>
      <c r="P1217">
        <v>1.1000000000000001</v>
      </c>
      <c r="Q1217" t="s">
        <v>46</v>
      </c>
      <c r="R1217">
        <v>5</v>
      </c>
      <c r="S1217">
        <v>9</v>
      </c>
      <c r="T1217" t="s">
        <v>47</v>
      </c>
      <c r="U1217" t="s">
        <v>58</v>
      </c>
      <c r="V1217" t="s">
        <v>55</v>
      </c>
      <c r="W1217">
        <v>2019</v>
      </c>
      <c r="X1217" t="s">
        <v>37</v>
      </c>
      <c r="Y1217" t="s">
        <v>38</v>
      </c>
      <c r="Z1217">
        <v>30</v>
      </c>
      <c r="AA1217">
        <v>1</v>
      </c>
      <c r="AB1217">
        <v>97</v>
      </c>
      <c r="AC1217">
        <v>0</v>
      </c>
      <c r="AD1217">
        <v>0</v>
      </c>
      <c r="AE1217">
        <v>0</v>
      </c>
      <c r="AF1217" s="10" t="e">
        <f>VLOOKUP(AS1217,[1]Hoja3!$B$2:$AO$841,17,FALSE)</f>
        <v>#N/A</v>
      </c>
      <c r="AG1217" s="10" t="e">
        <f>VLOOKUP(AS1217,[1]Hoja3!$B$2:$AO$841,23,FALSE)</f>
        <v>#N/A</v>
      </c>
      <c r="AH1217" s="10" t="e">
        <f>VLOOKUP(AS1217,[1]Hoja3!$B$2:$AO$841,28,FALSE)</f>
        <v>#N/A</v>
      </c>
      <c r="AI1217" s="10" t="e">
        <f>VLOOKUP(AS1217,[1]Hoja3!$B$2:$AO$841,19,FALSE)</f>
        <v>#N/A</v>
      </c>
      <c r="AJ1217" s="10"/>
      <c r="AK1217">
        <f t="shared" si="0"/>
        <v>1</v>
      </c>
      <c r="AL1217" t="e">
        <f t="shared" si="1"/>
        <v>#N/A</v>
      </c>
      <c r="AM1217" t="e">
        <f t="shared" si="2"/>
        <v>#N/A</v>
      </c>
      <c r="AN1217" t="e">
        <f t="shared" si="3"/>
        <v>#N/A</v>
      </c>
      <c r="AO1217" t="e">
        <f t="shared" si="4"/>
        <v>#N/A</v>
      </c>
      <c r="AQ1217" s="8">
        <f>COUNTIF($A$2:$A$1228,A1217)</f>
        <v>1</v>
      </c>
      <c r="AR1217" t="e">
        <f>VLOOKUP(A1217,[1]Hoja3!$C$2:$AO$841,39,FALSE)</f>
        <v>#N/A</v>
      </c>
      <c r="AS1217" t="str">
        <f>A1217 &amp; COUNTIF(A$2:A1217,A1217)</f>
        <v>0EX73875781</v>
      </c>
      <c r="AT1217" s="10" t="e">
        <f>VLOOKUP(AS1217,[1]Hoja3!$B$2:$AO$841,38,FALSE)</f>
        <v>#N/A</v>
      </c>
      <c r="AU1217" s="9" t="e">
        <f t="shared" si="5"/>
        <v>#N/A</v>
      </c>
    </row>
    <row r="1218" spans="1:48" x14ac:dyDescent="0.25">
      <c r="A1218" t="s">
        <v>1000</v>
      </c>
      <c r="B1218">
        <v>2019</v>
      </c>
      <c r="C1218" t="s">
        <v>37</v>
      </c>
      <c r="D1218" t="s">
        <v>38</v>
      </c>
      <c r="E1218">
        <v>30</v>
      </c>
      <c r="F1218" t="s">
        <v>40</v>
      </c>
      <c r="G1218">
        <v>1.65</v>
      </c>
      <c r="H1218" t="s">
        <v>116</v>
      </c>
      <c r="I1218">
        <v>655</v>
      </c>
      <c r="J1218">
        <v>1365</v>
      </c>
      <c r="K1218">
        <v>0</v>
      </c>
      <c r="L1218">
        <v>0</v>
      </c>
      <c r="M1218">
        <v>0.6</v>
      </c>
      <c r="N1218">
        <v>0.8</v>
      </c>
      <c r="O1218">
        <v>1.05</v>
      </c>
      <c r="P1218">
        <v>1.1000000000000001</v>
      </c>
      <c r="Q1218" t="s">
        <v>46</v>
      </c>
      <c r="R1218">
        <v>5</v>
      </c>
      <c r="S1218">
        <v>9</v>
      </c>
      <c r="T1218" t="s">
        <v>47</v>
      </c>
      <c r="U1218" t="s">
        <v>58</v>
      </c>
      <c r="V1218" t="s">
        <v>55</v>
      </c>
      <c r="W1218">
        <v>2019</v>
      </c>
      <c r="X1218" t="s">
        <v>37</v>
      </c>
      <c r="Y1218" t="s">
        <v>38</v>
      </c>
      <c r="Z1218">
        <v>30</v>
      </c>
      <c r="AA1218">
        <v>1</v>
      </c>
      <c r="AB1218">
        <v>154</v>
      </c>
      <c r="AC1218">
        <v>0</v>
      </c>
      <c r="AD1218">
        <v>0</v>
      </c>
      <c r="AE1218">
        <v>0</v>
      </c>
      <c r="AF1218" s="10" t="e">
        <f>VLOOKUP(AS1218,[1]Hoja3!$B$2:$AO$841,17,FALSE)</f>
        <v>#N/A</v>
      </c>
      <c r="AG1218" s="10" t="e">
        <f>VLOOKUP(AS1218,[1]Hoja3!$B$2:$AO$841,23,FALSE)</f>
        <v>#N/A</v>
      </c>
      <c r="AH1218" s="10" t="e">
        <f>VLOOKUP(AS1218,[1]Hoja3!$B$2:$AO$841,28,FALSE)</f>
        <v>#N/A</v>
      </c>
      <c r="AI1218" s="10" t="e">
        <f>VLOOKUP(AS1218,[1]Hoja3!$B$2:$AO$841,19,FALSE)</f>
        <v>#N/A</v>
      </c>
      <c r="AJ1218" s="10"/>
      <c r="AK1218">
        <f t="shared" ref="AK1218:AK1228" si="8">IF(AE1218=AY1218,1,0)</f>
        <v>1</v>
      </c>
      <c r="AL1218" t="e">
        <f t="shared" ref="AL1218:AL1228" si="9">IF(AB1218=AF1218,1,0)</f>
        <v>#N/A</v>
      </c>
      <c r="AM1218" t="e">
        <f t="shared" ref="AM1218:AM1228" si="10">IF(AC1218=AG1218,1,0)</f>
        <v>#N/A</v>
      </c>
      <c r="AN1218" t="e">
        <f t="shared" ref="AN1218:AN1228" si="11">IF(AD1218=AH1218,1,0)</f>
        <v>#N/A</v>
      </c>
      <c r="AO1218" t="e">
        <f t="shared" ref="AO1218:AO1228" si="12">IF(H1218=AI1218,1,0)</f>
        <v>#N/A</v>
      </c>
      <c r="AQ1218" s="8">
        <f>COUNTIF($A$2:$A$1228,A1218)</f>
        <v>1</v>
      </c>
      <c r="AR1218" t="e">
        <f>VLOOKUP(A1218,[1]Hoja3!$C$2:$AO$841,39,FALSE)</f>
        <v>#N/A</v>
      </c>
      <c r="AS1218" t="str">
        <f>A1218 &amp; COUNTIF(A$2:A1218,A1218)</f>
        <v>0EX73870141</v>
      </c>
      <c r="AT1218" s="10" t="e">
        <f>VLOOKUP(AS1218,[1]Hoja3!$B$2:$AO$841,38,FALSE)</f>
        <v>#N/A</v>
      </c>
      <c r="AU1218" s="9" t="e">
        <f t="shared" si="5"/>
        <v>#N/A</v>
      </c>
    </row>
    <row r="1219" spans="1:48" x14ac:dyDescent="0.25">
      <c r="A1219" t="s">
        <v>668</v>
      </c>
      <c r="B1219">
        <v>2019</v>
      </c>
      <c r="C1219" t="s">
        <v>37</v>
      </c>
      <c r="D1219" t="s">
        <v>38</v>
      </c>
      <c r="E1219">
        <v>30</v>
      </c>
      <c r="F1219" t="s">
        <v>40</v>
      </c>
      <c r="G1219">
        <v>0.46666669999999999</v>
      </c>
      <c r="H1219" t="s">
        <v>54</v>
      </c>
      <c r="I1219">
        <v>803</v>
      </c>
      <c r="J1219">
        <v>1573</v>
      </c>
      <c r="K1219">
        <v>0.2</v>
      </c>
      <c r="L1219">
        <v>0.6</v>
      </c>
      <c r="M1219">
        <v>0.8</v>
      </c>
      <c r="N1219">
        <v>1.05</v>
      </c>
      <c r="O1219">
        <v>1.1000000000000001</v>
      </c>
      <c r="P1219">
        <v>1.1499999999999999</v>
      </c>
      <c r="Q1219" t="s">
        <v>46</v>
      </c>
      <c r="R1219">
        <v>4</v>
      </c>
      <c r="S1219">
        <v>6</v>
      </c>
      <c r="T1219" t="s">
        <v>47</v>
      </c>
      <c r="U1219" t="s">
        <v>54</v>
      </c>
      <c r="V1219" t="s">
        <v>55</v>
      </c>
      <c r="W1219">
        <v>2019</v>
      </c>
      <c r="X1219" t="s">
        <v>37</v>
      </c>
      <c r="Y1219" t="s">
        <v>38</v>
      </c>
      <c r="Z1219">
        <v>30</v>
      </c>
      <c r="AA1219">
        <v>0</v>
      </c>
      <c r="AB1219">
        <v>49</v>
      </c>
      <c r="AC1219">
        <v>1.1000000000000001</v>
      </c>
      <c r="AD1219">
        <v>0.116666675</v>
      </c>
      <c r="AE1219">
        <v>1730.3</v>
      </c>
      <c r="AF1219" s="10">
        <f>VLOOKUP(AS1219,[1]Hoja3!$B$2:$AO$841,17,FALSE)</f>
        <v>49</v>
      </c>
      <c r="AG1219" s="10">
        <f>VLOOKUP(AS1219,[1]Hoja3!$B$2:$AO$841,23,FALSE)</f>
        <v>1.1000000000000001</v>
      </c>
      <c r="AH1219" s="10">
        <f>VLOOKUP(AS1219,[1]Hoja3!$B$2:$AO$841,28,FALSE)</f>
        <v>0</v>
      </c>
      <c r="AI1219" s="10" t="str">
        <f>VLOOKUP(AS1219,[1]Hoja3!$B$2:$AO$841,19,FALSE)</f>
        <v>Entry Production Color Low/Mid</v>
      </c>
      <c r="AJ1219" s="10">
        <f>VLOOKUP(AS1219,[1]Hoja3!$B$2:$AO$841,15,FALSE)</f>
        <v>0</v>
      </c>
      <c r="AK1219">
        <f t="shared" si="8"/>
        <v>0</v>
      </c>
      <c r="AL1219">
        <f t="shared" si="9"/>
        <v>1</v>
      </c>
      <c r="AM1219">
        <f t="shared" si="10"/>
        <v>1</v>
      </c>
      <c r="AN1219">
        <f t="shared" si="11"/>
        <v>0</v>
      </c>
      <c r="AO1219">
        <f t="shared" si="12"/>
        <v>1</v>
      </c>
      <c r="AP1219">
        <f>IF(AJ1219=AA1219,1,0)</f>
        <v>1</v>
      </c>
      <c r="AQ1219" s="8">
        <f>COUNTIF($A$2:$A$1228,A1219)</f>
        <v>1</v>
      </c>
      <c r="AR1219">
        <f>VLOOKUP(A1219,[1]Hoja3!$C$2:$AO$841,39,FALSE)</f>
        <v>1</v>
      </c>
      <c r="AS1219" t="str">
        <f>A1219 &amp; COUNTIF(A$2:A1219,A1219)</f>
        <v>0E2B6563821</v>
      </c>
      <c r="AT1219" s="10">
        <f>VLOOKUP(AS1219,[1]Hoja3!$B$2:$AO$841,38,FALSE)</f>
        <v>1730.3000000000004</v>
      </c>
      <c r="AU1219" s="9">
        <f t="shared" si="5"/>
        <v>0</v>
      </c>
      <c r="AV1219">
        <f>IF(P1219="NA",2,IF(OR(F1219="INSTALACION NUEVA",F1219="Mantenimiento preventivo"),3,IF(AND(AB1219&lt;AF1219,AK1219&lt;&gt;1),4,IF(AT1219&gt;AE1219,1,0))))</f>
        <v>0</v>
      </c>
    </row>
    <row r="1220" spans="1:48" x14ac:dyDescent="0.25">
      <c r="A1220" t="s">
        <v>1001</v>
      </c>
      <c r="B1220">
        <v>2019</v>
      </c>
      <c r="C1220" t="s">
        <v>37</v>
      </c>
      <c r="D1220" t="s">
        <v>38</v>
      </c>
      <c r="E1220">
        <v>30</v>
      </c>
      <c r="F1220" t="s">
        <v>40</v>
      </c>
      <c r="G1220">
        <v>4.4000000000000004</v>
      </c>
      <c r="H1220" t="s">
        <v>34</v>
      </c>
      <c r="I1220">
        <v>468</v>
      </c>
      <c r="J1220">
        <v>715</v>
      </c>
      <c r="K1220">
        <v>0</v>
      </c>
      <c r="L1220">
        <v>0</v>
      </c>
      <c r="M1220">
        <v>0</v>
      </c>
      <c r="N1220">
        <v>0.6</v>
      </c>
      <c r="O1220">
        <v>0.8</v>
      </c>
      <c r="P1220">
        <v>1.05</v>
      </c>
      <c r="Q1220" t="s">
        <v>46</v>
      </c>
      <c r="R1220">
        <v>5</v>
      </c>
      <c r="S1220">
        <v>9</v>
      </c>
      <c r="T1220" t="s">
        <v>47</v>
      </c>
      <c r="U1220" t="s">
        <v>34</v>
      </c>
      <c r="V1220" t="s">
        <v>761</v>
      </c>
      <c r="W1220">
        <v>2019</v>
      </c>
      <c r="X1220" t="s">
        <v>37</v>
      </c>
      <c r="Y1220" t="s">
        <v>38</v>
      </c>
      <c r="Z1220">
        <v>30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 s="10" t="e">
        <f>VLOOKUP(AS1220,[1]Hoja3!$B$2:$AO$841,17,FALSE)</f>
        <v>#N/A</v>
      </c>
      <c r="AG1220" s="10" t="e">
        <f>VLOOKUP(AS1220,[1]Hoja3!$B$2:$AO$841,23,FALSE)</f>
        <v>#N/A</v>
      </c>
      <c r="AH1220" s="10" t="e">
        <f>VLOOKUP(AS1220,[1]Hoja3!$B$2:$AO$841,28,FALSE)</f>
        <v>#N/A</v>
      </c>
      <c r="AI1220" s="10" t="e">
        <f>VLOOKUP(AS1220,[1]Hoja3!$B$2:$AO$841,19,FALSE)</f>
        <v>#N/A</v>
      </c>
      <c r="AJ1220" s="10"/>
      <c r="AK1220">
        <f t="shared" si="8"/>
        <v>1</v>
      </c>
      <c r="AL1220" t="e">
        <f t="shared" si="9"/>
        <v>#N/A</v>
      </c>
      <c r="AM1220" t="e">
        <f t="shared" si="10"/>
        <v>#N/A</v>
      </c>
      <c r="AN1220" t="e">
        <f t="shared" si="11"/>
        <v>#N/A</v>
      </c>
      <c r="AO1220" t="e">
        <f t="shared" si="12"/>
        <v>#N/A</v>
      </c>
      <c r="AQ1220" s="8">
        <f>COUNTIF($A$2:$A$1228,A1220)</f>
        <v>1</v>
      </c>
      <c r="AR1220" t="e">
        <f>VLOOKUP(A1220,[1]Hoja3!$C$2:$AO$841,39,FALSE)</f>
        <v>#N/A</v>
      </c>
      <c r="AS1220" t="str">
        <f>A1220 &amp; COUNTIF(A$2:A1220,A1220)</f>
        <v>09HB3317181</v>
      </c>
      <c r="AT1220" s="10" t="e">
        <f>VLOOKUP(AS1220,[1]Hoja3!$B$2:$AO$841,38,FALSE)</f>
        <v>#N/A</v>
      </c>
      <c r="AU1220" s="9" t="e">
        <f t="shared" si="5"/>
        <v>#N/A</v>
      </c>
    </row>
    <row r="1221" spans="1:48" x14ac:dyDescent="0.25">
      <c r="A1221" t="s">
        <v>664</v>
      </c>
      <c r="B1221">
        <v>2019</v>
      </c>
      <c r="C1221" t="s">
        <v>37</v>
      </c>
      <c r="D1221" t="s">
        <v>38</v>
      </c>
      <c r="E1221">
        <v>30</v>
      </c>
      <c r="F1221" t="s">
        <v>40</v>
      </c>
      <c r="G1221">
        <v>1.6666669999999999</v>
      </c>
      <c r="H1221" t="s">
        <v>34</v>
      </c>
      <c r="I1221">
        <v>468</v>
      </c>
      <c r="J1221">
        <v>715</v>
      </c>
      <c r="K1221">
        <v>0</v>
      </c>
      <c r="L1221">
        <v>0</v>
      </c>
      <c r="M1221">
        <v>0</v>
      </c>
      <c r="N1221">
        <v>0.6</v>
      </c>
      <c r="O1221">
        <v>0.8</v>
      </c>
      <c r="P1221">
        <v>1.05</v>
      </c>
      <c r="Q1221" t="s">
        <v>46</v>
      </c>
      <c r="R1221">
        <v>5</v>
      </c>
      <c r="S1221">
        <v>9</v>
      </c>
      <c r="T1221" t="s">
        <v>47</v>
      </c>
      <c r="U1221" t="s">
        <v>34</v>
      </c>
      <c r="V1221" t="s">
        <v>59</v>
      </c>
      <c r="W1221">
        <v>2019</v>
      </c>
      <c r="X1221" t="s">
        <v>37</v>
      </c>
      <c r="Y1221" t="s">
        <v>38</v>
      </c>
      <c r="Z1221">
        <v>30</v>
      </c>
      <c r="AA1221">
        <v>0</v>
      </c>
      <c r="AB1221">
        <v>36</v>
      </c>
      <c r="AC1221">
        <v>0.8</v>
      </c>
      <c r="AD1221">
        <v>0.3333334</v>
      </c>
      <c r="AE1221">
        <v>572</v>
      </c>
      <c r="AF1221" s="10" t="e">
        <f>VLOOKUP(AS1221,[1]Hoja3!$B$2:$AO$841,17,FALSE)</f>
        <v>#N/A</v>
      </c>
      <c r="AG1221" s="10" t="e">
        <f>VLOOKUP(AS1221,[1]Hoja3!$B$2:$AO$841,23,FALSE)</f>
        <v>#N/A</v>
      </c>
      <c r="AH1221" s="10" t="e">
        <f>VLOOKUP(AS1221,[1]Hoja3!$B$2:$AO$841,28,FALSE)</f>
        <v>#N/A</v>
      </c>
      <c r="AI1221" s="10" t="e">
        <f>VLOOKUP(AS1221,[1]Hoja3!$B$2:$AO$841,19,FALSE)</f>
        <v>#N/A</v>
      </c>
      <c r="AJ1221" s="10"/>
      <c r="AK1221">
        <f t="shared" si="8"/>
        <v>0</v>
      </c>
      <c r="AL1221" t="e">
        <f t="shared" si="9"/>
        <v>#N/A</v>
      </c>
      <c r="AM1221" t="e">
        <f t="shared" si="10"/>
        <v>#N/A</v>
      </c>
      <c r="AN1221" t="e">
        <f t="shared" si="11"/>
        <v>#N/A</v>
      </c>
      <c r="AO1221" t="e">
        <f t="shared" si="12"/>
        <v>#N/A</v>
      </c>
      <c r="AQ1221" s="8">
        <f>COUNTIF($A$2:$A$1228,A1221)</f>
        <v>1</v>
      </c>
      <c r="AR1221" t="e">
        <f>VLOOKUP(A1221,[1]Hoja3!$C$2:$AO$841,39,FALSE)</f>
        <v>#N/A</v>
      </c>
      <c r="AS1221" t="str">
        <f>A1221 &amp; COUNTIF(A$2:A1221,A1221)</f>
        <v>09HB3207451</v>
      </c>
      <c r="AT1221" s="10" t="e">
        <f>VLOOKUP(AS1221,[1]Hoja3!$B$2:$AO$841,38,FALSE)</f>
        <v>#N/A</v>
      </c>
      <c r="AU1221" s="9" t="e">
        <f t="shared" ref="AU1221:AU1228" si="13">IF(AR1221&gt;AQ1221,1,0)</f>
        <v>#N/A</v>
      </c>
    </row>
    <row r="1222" spans="1:48" x14ac:dyDescent="0.25">
      <c r="A1222" t="s">
        <v>642</v>
      </c>
      <c r="B1222">
        <v>2019</v>
      </c>
      <c r="C1222" t="s">
        <v>37</v>
      </c>
      <c r="D1222" t="s">
        <v>38</v>
      </c>
      <c r="E1222">
        <v>30</v>
      </c>
      <c r="F1222" t="s">
        <v>40</v>
      </c>
      <c r="G1222">
        <v>1.3666670000000001</v>
      </c>
      <c r="H1222" t="s">
        <v>34</v>
      </c>
      <c r="I1222">
        <v>468</v>
      </c>
      <c r="J1222">
        <v>715</v>
      </c>
      <c r="K1222">
        <v>0</v>
      </c>
      <c r="L1222">
        <v>0</v>
      </c>
      <c r="M1222">
        <v>0</v>
      </c>
      <c r="N1222">
        <v>0.6</v>
      </c>
      <c r="O1222">
        <v>0.8</v>
      </c>
      <c r="P1222">
        <v>1.05</v>
      </c>
      <c r="Q1222" t="s">
        <v>46</v>
      </c>
      <c r="R1222">
        <v>5</v>
      </c>
      <c r="S1222">
        <v>9</v>
      </c>
      <c r="T1222" t="s">
        <v>47</v>
      </c>
      <c r="U1222" t="s">
        <v>34</v>
      </c>
      <c r="V1222" t="s">
        <v>55</v>
      </c>
      <c r="W1222">
        <v>2019</v>
      </c>
      <c r="X1222" t="s">
        <v>37</v>
      </c>
      <c r="Y1222" t="s">
        <v>38</v>
      </c>
      <c r="Z1222">
        <v>30</v>
      </c>
      <c r="AA1222">
        <v>0</v>
      </c>
      <c r="AB1222">
        <v>1</v>
      </c>
      <c r="AC1222">
        <v>0</v>
      </c>
      <c r="AD1222">
        <v>0.2733334</v>
      </c>
      <c r="AE1222">
        <v>0</v>
      </c>
      <c r="AF1222" s="10" t="e">
        <f>VLOOKUP(AS1222,[1]Hoja3!$B$2:$AO$841,17,FALSE)</f>
        <v>#N/A</v>
      </c>
      <c r="AG1222" s="10" t="e">
        <f>VLOOKUP(AS1222,[1]Hoja3!$B$2:$AO$841,23,FALSE)</f>
        <v>#N/A</v>
      </c>
      <c r="AH1222" s="10" t="e">
        <f>VLOOKUP(AS1222,[1]Hoja3!$B$2:$AO$841,28,FALSE)</f>
        <v>#N/A</v>
      </c>
      <c r="AI1222" s="10" t="e">
        <f>VLOOKUP(AS1222,[1]Hoja3!$B$2:$AO$841,19,FALSE)</f>
        <v>#N/A</v>
      </c>
      <c r="AJ1222" s="10"/>
      <c r="AK1222">
        <f t="shared" si="8"/>
        <v>1</v>
      </c>
      <c r="AL1222" t="e">
        <f t="shared" si="9"/>
        <v>#N/A</v>
      </c>
      <c r="AM1222" t="e">
        <f t="shared" si="10"/>
        <v>#N/A</v>
      </c>
      <c r="AN1222" t="e">
        <f t="shared" si="11"/>
        <v>#N/A</v>
      </c>
      <c r="AO1222" t="e">
        <f t="shared" si="12"/>
        <v>#N/A</v>
      </c>
      <c r="AQ1222" s="8">
        <f>COUNTIF($A$2:$A$1228,A1222)</f>
        <v>2</v>
      </c>
      <c r="AR1222">
        <f>VLOOKUP(A1222,[1]Hoja3!$C$2:$AO$841,39,FALSE)</f>
        <v>1</v>
      </c>
      <c r="AS1222" t="str">
        <f>A1222 &amp; COUNTIF(A$2:A1222,A1222)</f>
        <v>0C7X2366172</v>
      </c>
      <c r="AT1222" s="10" t="e">
        <f>VLOOKUP(AS1222,[1]Hoja3!$B$2:$AO$841,38,FALSE)</f>
        <v>#N/A</v>
      </c>
      <c r="AU1222" s="9">
        <f t="shared" si="13"/>
        <v>0</v>
      </c>
    </row>
    <row r="1223" spans="1:48" x14ac:dyDescent="0.25">
      <c r="A1223" t="s">
        <v>666</v>
      </c>
      <c r="B1223">
        <v>2019</v>
      </c>
      <c r="C1223" t="s">
        <v>37</v>
      </c>
      <c r="D1223" t="s">
        <v>38</v>
      </c>
      <c r="E1223">
        <v>30</v>
      </c>
      <c r="F1223" t="s">
        <v>40</v>
      </c>
      <c r="G1223">
        <v>0.63333329999999999</v>
      </c>
      <c r="H1223" t="s">
        <v>45</v>
      </c>
      <c r="I1223">
        <v>803</v>
      </c>
      <c r="J1223">
        <v>1573</v>
      </c>
      <c r="K1223">
        <v>0.2</v>
      </c>
      <c r="L1223">
        <v>0.6</v>
      </c>
      <c r="M1223">
        <v>0.8</v>
      </c>
      <c r="N1223">
        <v>1.05</v>
      </c>
      <c r="O1223">
        <v>1.1000000000000001</v>
      </c>
      <c r="P1223">
        <v>1.1499999999999999</v>
      </c>
      <c r="Q1223" t="s">
        <v>46</v>
      </c>
      <c r="R1223">
        <v>4</v>
      </c>
      <c r="S1223">
        <v>6</v>
      </c>
      <c r="T1223" t="s">
        <v>47</v>
      </c>
      <c r="U1223" t="s">
        <v>48</v>
      </c>
      <c r="V1223" t="s">
        <v>55</v>
      </c>
      <c r="W1223">
        <v>2019</v>
      </c>
      <c r="X1223" t="s">
        <v>37</v>
      </c>
      <c r="Y1223" t="s">
        <v>38</v>
      </c>
      <c r="Z1223">
        <v>30</v>
      </c>
      <c r="AA1223">
        <v>0</v>
      </c>
      <c r="AB1223">
        <v>33</v>
      </c>
      <c r="AC1223">
        <v>1.1000000000000001</v>
      </c>
      <c r="AD1223">
        <v>0.158333325</v>
      </c>
      <c r="AE1223">
        <v>1730.3</v>
      </c>
      <c r="AF1223" s="10" t="e">
        <f>VLOOKUP(AS1223,[1]Hoja3!$B$2:$AO$841,17,FALSE)</f>
        <v>#N/A</v>
      </c>
      <c r="AG1223" s="10" t="e">
        <f>VLOOKUP(AS1223,[1]Hoja3!$B$2:$AO$841,23,FALSE)</f>
        <v>#N/A</v>
      </c>
      <c r="AH1223" s="10" t="e">
        <f>VLOOKUP(AS1223,[1]Hoja3!$B$2:$AO$841,28,FALSE)</f>
        <v>#N/A</v>
      </c>
      <c r="AI1223" s="10" t="e">
        <f>VLOOKUP(AS1223,[1]Hoja3!$B$2:$AO$841,19,FALSE)</f>
        <v>#N/A</v>
      </c>
      <c r="AJ1223" s="10"/>
      <c r="AK1223">
        <f t="shared" si="8"/>
        <v>0</v>
      </c>
      <c r="AL1223" t="e">
        <f t="shared" si="9"/>
        <v>#N/A</v>
      </c>
      <c r="AM1223" t="e">
        <f t="shared" si="10"/>
        <v>#N/A</v>
      </c>
      <c r="AN1223" t="e">
        <f t="shared" si="11"/>
        <v>#N/A</v>
      </c>
      <c r="AO1223" t="e">
        <f t="shared" si="12"/>
        <v>#N/A</v>
      </c>
      <c r="AQ1223" s="8">
        <f>COUNTIF($A$2:$A$1228,A1223)</f>
        <v>1</v>
      </c>
      <c r="AR1223" t="e">
        <f>VLOOKUP(A1223,[1]Hoja3!$C$2:$AO$841,39,FALSE)</f>
        <v>#N/A</v>
      </c>
      <c r="AS1223" t="str">
        <f>A1223 &amp; COUNTIF(A$2:A1223,A1223)</f>
        <v>0BG29515261</v>
      </c>
      <c r="AT1223" s="10" t="e">
        <f>VLOOKUP(AS1223,[1]Hoja3!$B$2:$AO$841,38,FALSE)</f>
        <v>#N/A</v>
      </c>
      <c r="AU1223" s="9" t="e">
        <f t="shared" si="13"/>
        <v>#N/A</v>
      </c>
    </row>
    <row r="1224" spans="1:48" x14ac:dyDescent="0.25">
      <c r="A1224" t="s">
        <v>620</v>
      </c>
      <c r="B1224">
        <v>2019</v>
      </c>
      <c r="C1224" t="s">
        <v>37</v>
      </c>
      <c r="D1224" t="s">
        <v>38</v>
      </c>
      <c r="E1224">
        <v>30</v>
      </c>
      <c r="F1224" t="s">
        <v>44</v>
      </c>
      <c r="G1224">
        <v>0</v>
      </c>
      <c r="H1224" t="s">
        <v>58</v>
      </c>
      <c r="I1224">
        <v>655</v>
      </c>
      <c r="J1224">
        <v>1365</v>
      </c>
      <c r="K1224">
        <v>0</v>
      </c>
      <c r="L1224">
        <v>0</v>
      </c>
      <c r="M1224">
        <v>0.6</v>
      </c>
      <c r="N1224">
        <v>0.8</v>
      </c>
      <c r="O1224">
        <v>1.05</v>
      </c>
      <c r="P1224">
        <v>1.1000000000000001</v>
      </c>
      <c r="Q1224" t="s">
        <v>46</v>
      </c>
      <c r="R1224">
        <v>5</v>
      </c>
      <c r="S1224">
        <v>9</v>
      </c>
      <c r="T1224" t="s">
        <v>47</v>
      </c>
      <c r="U1224" t="s">
        <v>58</v>
      </c>
      <c r="V1224" t="s">
        <v>50</v>
      </c>
      <c r="W1224">
        <v>2019</v>
      </c>
      <c r="X1224" t="s">
        <v>37</v>
      </c>
      <c r="Y1224" t="s">
        <v>38</v>
      </c>
      <c r="Z1224">
        <v>30</v>
      </c>
      <c r="AA1224">
        <v>0</v>
      </c>
      <c r="AB1224">
        <v>4</v>
      </c>
      <c r="AC1224">
        <v>0</v>
      </c>
      <c r="AD1224">
        <v>0</v>
      </c>
      <c r="AE1224">
        <v>1365</v>
      </c>
      <c r="AF1224" s="10" t="e">
        <f>VLOOKUP(AS1224,[1]Hoja3!$B$2:$AO$841,17,FALSE)</f>
        <v>#N/A</v>
      </c>
      <c r="AG1224" s="10" t="e">
        <f>VLOOKUP(AS1224,[1]Hoja3!$B$2:$AO$841,23,FALSE)</f>
        <v>#N/A</v>
      </c>
      <c r="AH1224" s="10" t="e">
        <f>VLOOKUP(AS1224,[1]Hoja3!$B$2:$AO$841,28,FALSE)</f>
        <v>#N/A</v>
      </c>
      <c r="AI1224" s="10" t="e">
        <f>VLOOKUP(AS1224,[1]Hoja3!$B$2:$AO$841,19,FALSE)</f>
        <v>#N/A</v>
      </c>
      <c r="AJ1224" s="10"/>
      <c r="AK1224">
        <f t="shared" si="8"/>
        <v>0</v>
      </c>
      <c r="AL1224" t="e">
        <f t="shared" si="9"/>
        <v>#N/A</v>
      </c>
      <c r="AM1224" t="e">
        <f t="shared" si="10"/>
        <v>#N/A</v>
      </c>
      <c r="AN1224" t="e">
        <f t="shared" si="11"/>
        <v>#N/A</v>
      </c>
      <c r="AO1224" t="e">
        <f t="shared" si="12"/>
        <v>#N/A</v>
      </c>
      <c r="AQ1224" s="8">
        <f>COUNTIF($A$2:$A$1228,A1224)</f>
        <v>2</v>
      </c>
      <c r="AR1224">
        <f>VLOOKUP(A1224,[1]Hoja3!$C$2:$AO$841,39,FALSE)</f>
        <v>1</v>
      </c>
      <c r="AS1224" t="str">
        <f>A1224 &amp; COUNTIF(A$2:A1224,A1224)</f>
        <v>0XEL5664842</v>
      </c>
      <c r="AT1224" s="10" t="e">
        <f>VLOOKUP(AS1224,[1]Hoja3!$B$2:$AO$841,38,FALSE)</f>
        <v>#N/A</v>
      </c>
      <c r="AU1224" s="9">
        <f t="shared" si="13"/>
        <v>0</v>
      </c>
    </row>
    <row r="1225" spans="1:48" x14ac:dyDescent="0.25">
      <c r="A1225" t="s">
        <v>186</v>
      </c>
      <c r="B1225">
        <v>2019</v>
      </c>
      <c r="C1225" t="s">
        <v>37</v>
      </c>
      <c r="D1225" t="s">
        <v>38</v>
      </c>
      <c r="E1225">
        <v>30</v>
      </c>
      <c r="F1225" t="s">
        <v>44</v>
      </c>
      <c r="G1225">
        <v>0</v>
      </c>
      <c r="H1225" t="s">
        <v>187</v>
      </c>
      <c r="I1225">
        <v>1116</v>
      </c>
      <c r="J1225">
        <v>2145</v>
      </c>
      <c r="K1225">
        <v>0.6</v>
      </c>
      <c r="L1225">
        <v>0.8</v>
      </c>
      <c r="M1225">
        <v>1.05</v>
      </c>
      <c r="N1225">
        <v>1.1000000000000001</v>
      </c>
      <c r="O1225">
        <v>1.1499999999999999</v>
      </c>
      <c r="P1225">
        <v>1.2</v>
      </c>
      <c r="Q1225" t="s">
        <v>46</v>
      </c>
      <c r="R1225">
        <v>4</v>
      </c>
      <c r="S1225">
        <v>6</v>
      </c>
      <c r="T1225" t="s">
        <v>47</v>
      </c>
      <c r="U1225" t="s">
        <v>48</v>
      </c>
      <c r="V1225" t="s">
        <v>42</v>
      </c>
      <c r="W1225">
        <v>2019</v>
      </c>
      <c r="X1225" t="s">
        <v>37</v>
      </c>
      <c r="Y1225" t="s">
        <v>38</v>
      </c>
      <c r="Z1225">
        <v>30</v>
      </c>
      <c r="AA1225">
        <v>0</v>
      </c>
      <c r="AB1225">
        <v>4</v>
      </c>
      <c r="AC1225">
        <v>0</v>
      </c>
      <c r="AD1225">
        <v>0</v>
      </c>
      <c r="AE1225">
        <v>2145</v>
      </c>
      <c r="AF1225" s="10" t="e">
        <f>VLOOKUP(AS1225,[1]Hoja3!$B$2:$AO$841,17,FALSE)</f>
        <v>#N/A</v>
      </c>
      <c r="AG1225" s="10" t="e">
        <f>VLOOKUP(AS1225,[1]Hoja3!$B$2:$AO$841,23,FALSE)</f>
        <v>#N/A</v>
      </c>
      <c r="AH1225" s="10" t="e">
        <f>VLOOKUP(AS1225,[1]Hoja3!$B$2:$AO$841,28,FALSE)</f>
        <v>#N/A</v>
      </c>
      <c r="AI1225" s="10" t="e">
        <f>VLOOKUP(AS1225,[1]Hoja3!$B$2:$AO$841,19,FALSE)</f>
        <v>#N/A</v>
      </c>
      <c r="AJ1225" s="10"/>
      <c r="AK1225">
        <f t="shared" si="8"/>
        <v>0</v>
      </c>
      <c r="AL1225" t="e">
        <f t="shared" si="9"/>
        <v>#N/A</v>
      </c>
      <c r="AM1225" t="e">
        <f t="shared" si="10"/>
        <v>#N/A</v>
      </c>
      <c r="AN1225" t="e">
        <f t="shared" si="11"/>
        <v>#N/A</v>
      </c>
      <c r="AO1225" t="e">
        <f t="shared" si="12"/>
        <v>#N/A</v>
      </c>
      <c r="AQ1225" s="8">
        <f>COUNTIF($A$2:$A$1228,A1225)</f>
        <v>3</v>
      </c>
      <c r="AR1225">
        <f>VLOOKUP(A1225,[1]Hoja3!$C$2:$AO$841,39,FALSE)</f>
        <v>2</v>
      </c>
      <c r="AS1225" t="str">
        <f>A1225 &amp; COUNTIF(A$2:A1225,A1225)</f>
        <v>0WXP0084163</v>
      </c>
      <c r="AT1225" s="10" t="e">
        <f>VLOOKUP(AS1225,[1]Hoja3!$B$2:$AO$841,38,FALSE)</f>
        <v>#N/A</v>
      </c>
      <c r="AU1225" s="9">
        <f t="shared" si="13"/>
        <v>0</v>
      </c>
    </row>
    <row r="1226" spans="1:48" x14ac:dyDescent="0.25">
      <c r="A1226" t="s">
        <v>122</v>
      </c>
      <c r="B1226">
        <v>2019</v>
      </c>
      <c r="C1226" t="s">
        <v>37</v>
      </c>
      <c r="D1226" t="s">
        <v>38</v>
      </c>
      <c r="E1226">
        <v>30</v>
      </c>
      <c r="F1226" t="s">
        <v>40</v>
      </c>
      <c r="G1226">
        <v>1.3</v>
      </c>
      <c r="H1226" t="s">
        <v>45</v>
      </c>
      <c r="I1226">
        <v>803</v>
      </c>
      <c r="J1226">
        <v>1573</v>
      </c>
      <c r="K1226">
        <v>0.2</v>
      </c>
      <c r="L1226">
        <v>0.6</v>
      </c>
      <c r="M1226">
        <v>0.8</v>
      </c>
      <c r="N1226">
        <v>1.05</v>
      </c>
      <c r="O1226">
        <v>1.1000000000000001</v>
      </c>
      <c r="P1226">
        <v>1.1499999999999999</v>
      </c>
      <c r="Q1226" t="s">
        <v>46</v>
      </c>
      <c r="R1226">
        <v>4</v>
      </c>
      <c r="S1226">
        <v>6</v>
      </c>
      <c r="T1226" t="s">
        <v>47</v>
      </c>
      <c r="U1226" t="s">
        <v>48</v>
      </c>
      <c r="V1226" t="s">
        <v>59</v>
      </c>
      <c r="W1226">
        <v>2019</v>
      </c>
      <c r="X1226" t="s">
        <v>37</v>
      </c>
      <c r="Y1226" t="s">
        <v>38</v>
      </c>
      <c r="Z1226">
        <v>30</v>
      </c>
      <c r="AA1226">
        <v>0</v>
      </c>
      <c r="AB1226">
        <v>8</v>
      </c>
      <c r="AC1226">
        <v>0.8</v>
      </c>
      <c r="AD1226">
        <v>0.32500000000000001</v>
      </c>
      <c r="AE1226">
        <v>1258.4000000000001</v>
      </c>
      <c r="AF1226" s="10" t="e">
        <f>VLOOKUP(AS1226,[1]Hoja3!$B$2:$AO$841,17,FALSE)</f>
        <v>#N/A</v>
      </c>
      <c r="AG1226" s="10" t="e">
        <f>VLOOKUP(AS1226,[1]Hoja3!$B$2:$AO$841,23,FALSE)</f>
        <v>#N/A</v>
      </c>
      <c r="AH1226" s="10" t="e">
        <f>VLOOKUP(AS1226,[1]Hoja3!$B$2:$AO$841,28,FALSE)</f>
        <v>#N/A</v>
      </c>
      <c r="AI1226" s="10" t="e">
        <f>VLOOKUP(AS1226,[1]Hoja3!$B$2:$AO$841,19,FALSE)</f>
        <v>#N/A</v>
      </c>
      <c r="AJ1226" s="10"/>
      <c r="AK1226">
        <f t="shared" si="8"/>
        <v>0</v>
      </c>
      <c r="AL1226" t="e">
        <f t="shared" si="9"/>
        <v>#N/A</v>
      </c>
      <c r="AM1226" t="e">
        <f t="shared" si="10"/>
        <v>#N/A</v>
      </c>
      <c r="AN1226" t="e">
        <f t="shared" si="11"/>
        <v>#N/A</v>
      </c>
      <c r="AO1226" t="e">
        <f t="shared" si="12"/>
        <v>#N/A</v>
      </c>
      <c r="AQ1226" s="8">
        <f>COUNTIF($A$2:$A$1228,A1226)</f>
        <v>3</v>
      </c>
      <c r="AR1226" t="e">
        <f>VLOOKUP(A1226,[1]Hoja3!$C$2:$AO$841,39,FALSE)</f>
        <v>#N/A</v>
      </c>
      <c r="AS1226" t="str">
        <f>A1226 &amp; COUNTIF(A$2:A1226,A1226)</f>
        <v>0BG29516763</v>
      </c>
      <c r="AT1226" s="10" t="e">
        <f>VLOOKUP(AS1226,[1]Hoja3!$B$2:$AO$841,38,FALSE)</f>
        <v>#N/A</v>
      </c>
      <c r="AU1226" s="9" t="e">
        <f t="shared" si="13"/>
        <v>#N/A</v>
      </c>
    </row>
    <row r="1227" spans="1:48" x14ac:dyDescent="0.25">
      <c r="A1227" t="s">
        <v>809</v>
      </c>
      <c r="B1227">
        <v>2019</v>
      </c>
      <c r="C1227" t="s">
        <v>37</v>
      </c>
      <c r="D1227" t="s">
        <v>38</v>
      </c>
      <c r="E1227">
        <v>30</v>
      </c>
      <c r="F1227" t="s">
        <v>40</v>
      </c>
      <c r="G1227">
        <v>0.78333339999999996</v>
      </c>
      <c r="H1227" t="s">
        <v>116</v>
      </c>
      <c r="I1227">
        <v>655</v>
      </c>
      <c r="J1227">
        <v>1365</v>
      </c>
      <c r="K1227">
        <v>0</v>
      </c>
      <c r="L1227">
        <v>0</v>
      </c>
      <c r="M1227">
        <v>0.6</v>
      </c>
      <c r="N1227">
        <v>0.8</v>
      </c>
      <c r="O1227">
        <v>1.05</v>
      </c>
      <c r="P1227">
        <v>1.1000000000000001</v>
      </c>
      <c r="Q1227" t="s">
        <v>46</v>
      </c>
      <c r="R1227">
        <v>5</v>
      </c>
      <c r="S1227">
        <v>9</v>
      </c>
      <c r="T1227" t="s">
        <v>47</v>
      </c>
      <c r="U1227" t="s">
        <v>45</v>
      </c>
      <c r="V1227" t="s">
        <v>50</v>
      </c>
      <c r="W1227">
        <v>2019</v>
      </c>
      <c r="X1227" t="s">
        <v>37</v>
      </c>
      <c r="Y1227" t="s">
        <v>38</v>
      </c>
      <c r="Z1227">
        <v>30</v>
      </c>
      <c r="AA1227">
        <v>1</v>
      </c>
      <c r="AB1227">
        <v>5</v>
      </c>
      <c r="AC1227">
        <v>0</v>
      </c>
      <c r="AD1227">
        <v>0</v>
      </c>
      <c r="AE1227">
        <v>0</v>
      </c>
      <c r="AF1227" s="10" t="e">
        <f>VLOOKUP(AS1227,[1]Hoja3!$B$2:$AO$841,17,FALSE)</f>
        <v>#N/A</v>
      </c>
      <c r="AG1227" s="10" t="e">
        <f>VLOOKUP(AS1227,[1]Hoja3!$B$2:$AO$841,23,FALSE)</f>
        <v>#N/A</v>
      </c>
      <c r="AH1227" s="10" t="e">
        <f>VLOOKUP(AS1227,[1]Hoja3!$B$2:$AO$841,28,FALSE)</f>
        <v>#N/A</v>
      </c>
      <c r="AI1227" s="10" t="e">
        <f>VLOOKUP(AS1227,[1]Hoja3!$B$2:$AO$841,19,FALSE)</f>
        <v>#N/A</v>
      </c>
      <c r="AJ1227" s="10"/>
      <c r="AK1227">
        <f t="shared" si="8"/>
        <v>1</v>
      </c>
      <c r="AL1227" t="e">
        <f t="shared" si="9"/>
        <v>#N/A</v>
      </c>
      <c r="AM1227" t="e">
        <f t="shared" si="10"/>
        <v>#N/A</v>
      </c>
      <c r="AN1227" t="e">
        <f t="shared" si="11"/>
        <v>#N/A</v>
      </c>
      <c r="AO1227" t="e">
        <f t="shared" si="12"/>
        <v>#N/A</v>
      </c>
      <c r="AQ1227" s="8">
        <f>COUNTIF($A$2:$A$1228,A1227)</f>
        <v>7</v>
      </c>
      <c r="AR1227" t="e">
        <f>VLOOKUP(A1227,[1]Hoja3!$C$2:$AO$841,39,FALSE)</f>
        <v>#N/A</v>
      </c>
      <c r="AS1227" t="str">
        <f>A1227 &amp; COUNTIF(A$2:A1227,A1227)</f>
        <v>0Y4X8468177</v>
      </c>
      <c r="AT1227" s="10" t="e">
        <f>VLOOKUP(AS1227,[1]Hoja3!$B$2:$AO$841,38,FALSE)</f>
        <v>#N/A</v>
      </c>
      <c r="AU1227" s="9" t="e">
        <f t="shared" si="13"/>
        <v>#N/A</v>
      </c>
    </row>
    <row r="1228" spans="1:48" x14ac:dyDescent="0.25">
      <c r="A1228" t="s">
        <v>1002</v>
      </c>
      <c r="B1228">
        <v>2019</v>
      </c>
      <c r="C1228" t="s">
        <v>37</v>
      </c>
      <c r="D1228" t="s">
        <v>38</v>
      </c>
      <c r="E1228">
        <v>30</v>
      </c>
      <c r="F1228" t="s">
        <v>44</v>
      </c>
      <c r="G1228">
        <v>0</v>
      </c>
      <c r="H1228" t="s">
        <v>34</v>
      </c>
      <c r="I1228">
        <v>468</v>
      </c>
      <c r="J1228">
        <v>715</v>
      </c>
      <c r="K1228">
        <v>0</v>
      </c>
      <c r="L1228">
        <v>0</v>
      </c>
      <c r="M1228">
        <v>0</v>
      </c>
      <c r="N1228">
        <v>0.6</v>
      </c>
      <c r="O1228">
        <v>0.8</v>
      </c>
      <c r="P1228">
        <v>1.05</v>
      </c>
      <c r="Q1228" t="s">
        <v>46</v>
      </c>
      <c r="R1228">
        <v>5</v>
      </c>
      <c r="S1228">
        <v>9</v>
      </c>
      <c r="T1228" t="s">
        <v>47</v>
      </c>
      <c r="U1228" t="s">
        <v>34</v>
      </c>
      <c r="V1228" t="s">
        <v>50</v>
      </c>
      <c r="W1228">
        <v>2019</v>
      </c>
      <c r="X1228" t="s">
        <v>37</v>
      </c>
      <c r="Y1228" t="s">
        <v>38</v>
      </c>
      <c r="Z1228">
        <v>30</v>
      </c>
      <c r="AA1228">
        <v>1</v>
      </c>
      <c r="AB1228">
        <v>50</v>
      </c>
      <c r="AC1228">
        <v>0</v>
      </c>
      <c r="AD1228">
        <v>0</v>
      </c>
      <c r="AE1228">
        <v>0</v>
      </c>
      <c r="AF1228" s="10" t="e">
        <f>VLOOKUP(AS1228,[1]Hoja3!$B$2:$AO$841,17,FALSE)</f>
        <v>#N/A</v>
      </c>
      <c r="AG1228" s="10" t="e">
        <f>VLOOKUP(AS1228,[1]Hoja3!$B$2:$AO$841,23,FALSE)</f>
        <v>#N/A</v>
      </c>
      <c r="AH1228" s="10" t="e">
        <f>VLOOKUP(AS1228,[1]Hoja3!$B$2:$AO$841,28,FALSE)</f>
        <v>#N/A</v>
      </c>
      <c r="AI1228" s="10" t="e">
        <f>VLOOKUP(AS1228,[1]Hoja3!$B$2:$AO$841,19,FALSE)</f>
        <v>#N/A</v>
      </c>
      <c r="AJ1228" s="10"/>
      <c r="AK1228">
        <f t="shared" si="8"/>
        <v>1</v>
      </c>
      <c r="AL1228" t="e">
        <f t="shared" si="9"/>
        <v>#N/A</v>
      </c>
      <c r="AM1228" t="e">
        <f t="shared" si="10"/>
        <v>#N/A</v>
      </c>
      <c r="AN1228" t="e">
        <f t="shared" si="11"/>
        <v>#N/A</v>
      </c>
      <c r="AO1228" t="e">
        <f t="shared" si="12"/>
        <v>#N/A</v>
      </c>
      <c r="AQ1228" s="8">
        <f>COUNTIF($A$2:$A$1228,A1228)</f>
        <v>1</v>
      </c>
      <c r="AR1228" t="e">
        <f>VLOOKUP(A1228,[1]Hoja3!$C$2:$AO$841,39,FALSE)</f>
        <v>#N/A</v>
      </c>
      <c r="AS1228" t="str">
        <f>A1228 &amp; COUNTIF(A$2:A1228,A1228)</f>
        <v>09HB3315031</v>
      </c>
      <c r="AT1228" s="10" t="e">
        <f>VLOOKUP(AS1228,[1]Hoja3!$B$2:$AO$841,38,FALSE)</f>
        <v>#N/A</v>
      </c>
      <c r="AU1228" s="9" t="e">
        <f t="shared" si="13"/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8D25-407A-42E2-8967-066AE7DC704D}">
  <dimension ref="A1:E1228"/>
  <sheetViews>
    <sheetView workbookViewId="0">
      <selection activeCell="G19" sqref="G19"/>
    </sheetView>
  </sheetViews>
  <sheetFormatPr baseColWidth="10" defaultRowHeight="15" x14ac:dyDescent="0.25"/>
  <cols>
    <col min="2" max="2" width="14.42578125" bestFit="1" customWidth="1"/>
  </cols>
  <sheetData>
    <row r="1" spans="1:5" x14ac:dyDescent="0.25">
      <c r="A1" t="s">
        <v>1008</v>
      </c>
      <c r="B1" t="s">
        <v>1008</v>
      </c>
      <c r="C1" t="s">
        <v>1009</v>
      </c>
      <c r="D1" t="s">
        <v>1049</v>
      </c>
      <c r="E1">
        <f>914-602</f>
        <v>312</v>
      </c>
    </row>
    <row r="2" spans="1:5" x14ac:dyDescent="0.25">
      <c r="A2" t="s">
        <v>29</v>
      </c>
      <c r="B2" t="s">
        <v>29</v>
      </c>
      <c r="C2">
        <f t="shared" ref="C2:C65" si="0">COUNTIF(A2:A1228,B2)</f>
        <v>1</v>
      </c>
      <c r="D2">
        <f>VLOOKUP(B2,Hoja5!B2:C603,2,FALSE)</f>
        <v>1</v>
      </c>
    </row>
    <row r="3" spans="1:5" x14ac:dyDescent="0.25">
      <c r="A3" t="s">
        <v>39</v>
      </c>
      <c r="B3" t="s">
        <v>39</v>
      </c>
      <c r="C3">
        <f t="shared" si="0"/>
        <v>1</v>
      </c>
      <c r="D3">
        <f>VLOOKUP(B3,Hoja5!B3:C604,2,FALSE)</f>
        <v>1</v>
      </c>
    </row>
    <row r="4" spans="1:5" x14ac:dyDescent="0.25">
      <c r="A4" t="s">
        <v>43</v>
      </c>
      <c r="B4" t="s">
        <v>43</v>
      </c>
      <c r="C4">
        <f t="shared" si="0"/>
        <v>2</v>
      </c>
      <c r="D4">
        <f>VLOOKUP(B4,Hoja5!B4:C605,2,FALSE)</f>
        <v>1</v>
      </c>
    </row>
    <row r="5" spans="1:5" x14ac:dyDescent="0.25">
      <c r="A5" t="s">
        <v>49</v>
      </c>
      <c r="B5" t="s">
        <v>49</v>
      </c>
      <c r="C5">
        <f t="shared" si="0"/>
        <v>2</v>
      </c>
      <c r="D5">
        <f>VLOOKUP(B5,Hoja5!B5:C606,2,FALSE)</f>
        <v>2</v>
      </c>
    </row>
    <row r="6" spans="1:5" x14ac:dyDescent="0.25">
      <c r="A6" t="s">
        <v>51</v>
      </c>
      <c r="B6" t="s">
        <v>51</v>
      </c>
      <c r="C6">
        <f t="shared" si="0"/>
        <v>2</v>
      </c>
      <c r="D6">
        <f>VLOOKUP(B6,Hoja5!B6:C607,2,FALSE)</f>
        <v>2</v>
      </c>
    </row>
    <row r="7" spans="1:5" x14ac:dyDescent="0.25">
      <c r="A7" t="s">
        <v>670</v>
      </c>
      <c r="B7" t="s">
        <v>670</v>
      </c>
      <c r="C7">
        <f t="shared" si="0"/>
        <v>2</v>
      </c>
      <c r="D7" t="e">
        <f>VLOOKUP(B7,Hoja5!B7:C608,2,FALSE)</f>
        <v>#N/A</v>
      </c>
    </row>
    <row r="8" spans="1:5" x14ac:dyDescent="0.25">
      <c r="A8" t="s">
        <v>52</v>
      </c>
      <c r="B8" t="s">
        <v>52</v>
      </c>
      <c r="C8">
        <f t="shared" si="0"/>
        <v>3</v>
      </c>
      <c r="D8">
        <f>VLOOKUP(B8,Hoja5!B8:C609,2,FALSE)</f>
        <v>3</v>
      </c>
    </row>
    <row r="9" spans="1:5" x14ac:dyDescent="0.25">
      <c r="A9" t="s">
        <v>671</v>
      </c>
      <c r="B9" t="s">
        <v>671</v>
      </c>
      <c r="C9">
        <f t="shared" si="0"/>
        <v>1</v>
      </c>
      <c r="D9" t="e">
        <f>VLOOKUP(B9,Hoja5!B9:C610,2,FALSE)</f>
        <v>#N/A</v>
      </c>
    </row>
    <row r="10" spans="1:5" x14ac:dyDescent="0.25">
      <c r="A10" t="s">
        <v>56</v>
      </c>
      <c r="B10" t="s">
        <v>56</v>
      </c>
      <c r="C10">
        <f t="shared" si="0"/>
        <v>2</v>
      </c>
      <c r="D10">
        <f>VLOOKUP(B10,Hoja5!B10:C611,2,FALSE)</f>
        <v>2</v>
      </c>
    </row>
    <row r="11" spans="1:5" x14ac:dyDescent="0.25">
      <c r="A11" t="s">
        <v>57</v>
      </c>
      <c r="B11" t="s">
        <v>57</v>
      </c>
      <c r="C11">
        <f t="shared" si="0"/>
        <v>1</v>
      </c>
      <c r="D11">
        <f>VLOOKUP(B11,Hoja5!B11:C612,2,FALSE)</f>
        <v>1</v>
      </c>
    </row>
    <row r="12" spans="1:5" x14ac:dyDescent="0.25">
      <c r="A12" t="s">
        <v>60</v>
      </c>
      <c r="B12" t="s">
        <v>60</v>
      </c>
      <c r="C12">
        <f t="shared" si="0"/>
        <v>1</v>
      </c>
      <c r="D12" t="e">
        <f>VLOOKUP(B12,Hoja5!B12:C613,2,FALSE)</f>
        <v>#N/A</v>
      </c>
    </row>
    <row r="13" spans="1:5" x14ac:dyDescent="0.25">
      <c r="A13" t="s">
        <v>672</v>
      </c>
      <c r="B13" t="s">
        <v>672</v>
      </c>
      <c r="C13">
        <f t="shared" si="0"/>
        <v>1</v>
      </c>
      <c r="D13" t="e">
        <f>VLOOKUP(B13,Hoja5!B13:C614,2,FALSE)</f>
        <v>#N/A</v>
      </c>
    </row>
    <row r="14" spans="1:5" x14ac:dyDescent="0.25">
      <c r="A14" t="s">
        <v>62</v>
      </c>
      <c r="B14" t="s">
        <v>62</v>
      </c>
      <c r="C14">
        <f t="shared" si="0"/>
        <v>1</v>
      </c>
      <c r="D14">
        <f>VLOOKUP(B14,Hoja5!B14:C615,2,FALSE)</f>
        <v>1</v>
      </c>
    </row>
    <row r="15" spans="1:5" x14ac:dyDescent="0.25">
      <c r="A15" t="s">
        <v>63</v>
      </c>
      <c r="B15" t="s">
        <v>63</v>
      </c>
      <c r="C15">
        <f t="shared" si="0"/>
        <v>2</v>
      </c>
      <c r="D15">
        <f>VLOOKUP(B15,Hoja5!B15:C616,2,FALSE)</f>
        <v>2</v>
      </c>
    </row>
    <row r="16" spans="1:5" x14ac:dyDescent="0.25">
      <c r="A16" t="s">
        <v>70</v>
      </c>
      <c r="B16" t="s">
        <v>70</v>
      </c>
      <c r="C16">
        <f t="shared" si="0"/>
        <v>4</v>
      </c>
      <c r="D16">
        <f>VLOOKUP(B16,Hoja5!B16:C617,2,FALSE)</f>
        <v>1</v>
      </c>
    </row>
    <row r="17" spans="1:4" x14ac:dyDescent="0.25">
      <c r="A17" t="s">
        <v>673</v>
      </c>
      <c r="B17" s="4" t="s">
        <v>673</v>
      </c>
      <c r="C17">
        <f t="shared" si="0"/>
        <v>1</v>
      </c>
      <c r="D17">
        <f>VLOOKUP(B17,Hoja5!B17:C618,2,FALSE)</f>
        <v>4</v>
      </c>
    </row>
    <row r="18" spans="1:4" x14ac:dyDescent="0.25">
      <c r="A18" t="s">
        <v>674</v>
      </c>
      <c r="B18" t="s">
        <v>674</v>
      </c>
      <c r="C18">
        <f t="shared" si="0"/>
        <v>1</v>
      </c>
      <c r="D18" t="e">
        <f>VLOOKUP(B18,Hoja5!B18:C619,2,FALSE)</f>
        <v>#N/A</v>
      </c>
    </row>
    <row r="19" spans="1:4" x14ac:dyDescent="0.25">
      <c r="A19" t="s">
        <v>68</v>
      </c>
      <c r="B19" t="s">
        <v>68</v>
      </c>
      <c r="C19">
        <f t="shared" si="0"/>
        <v>1</v>
      </c>
      <c r="D19">
        <f>VLOOKUP(B19,Hoja5!B19:C620,2,FALSE)</f>
        <v>1</v>
      </c>
    </row>
    <row r="20" spans="1:4" x14ac:dyDescent="0.25">
      <c r="A20" t="s">
        <v>69</v>
      </c>
      <c r="B20" t="s">
        <v>69</v>
      </c>
      <c r="C20">
        <f t="shared" si="0"/>
        <v>4</v>
      </c>
      <c r="D20">
        <f>VLOOKUP(B20,Hoja5!B20:C621,2,FALSE)</f>
        <v>4</v>
      </c>
    </row>
    <row r="21" spans="1:4" x14ac:dyDescent="0.25">
      <c r="A21" t="s">
        <v>65</v>
      </c>
      <c r="B21" t="s">
        <v>65</v>
      </c>
      <c r="C21">
        <f t="shared" si="0"/>
        <v>2</v>
      </c>
      <c r="D21">
        <f>VLOOKUP(B21,Hoja5!B21:C622,2,FALSE)</f>
        <v>2</v>
      </c>
    </row>
    <row r="22" spans="1:4" x14ac:dyDescent="0.25">
      <c r="A22" t="s">
        <v>75</v>
      </c>
      <c r="B22" t="s">
        <v>75</v>
      </c>
      <c r="C22">
        <f t="shared" si="0"/>
        <v>1</v>
      </c>
      <c r="D22" t="e">
        <f>VLOOKUP(B22,Hoja5!B22:C623,2,FALSE)</f>
        <v>#N/A</v>
      </c>
    </row>
    <row r="23" spans="1:4" x14ac:dyDescent="0.25">
      <c r="A23" t="s">
        <v>72</v>
      </c>
      <c r="B23" t="s">
        <v>72</v>
      </c>
      <c r="C23">
        <f t="shared" si="0"/>
        <v>5</v>
      </c>
      <c r="D23">
        <f>VLOOKUP(B23,Hoja5!B23:C624,2,FALSE)</f>
        <v>4</v>
      </c>
    </row>
    <row r="24" spans="1:4" x14ac:dyDescent="0.25">
      <c r="A24" t="s">
        <v>675</v>
      </c>
      <c r="B24" t="s">
        <v>675</v>
      </c>
      <c r="C24">
        <f t="shared" si="0"/>
        <v>1</v>
      </c>
      <c r="D24">
        <f>VLOOKUP(B24,Hoja5!B24:C625,2,FALSE)</f>
        <v>2</v>
      </c>
    </row>
    <row r="25" spans="1:4" x14ac:dyDescent="0.25">
      <c r="A25" t="s">
        <v>74</v>
      </c>
      <c r="B25" t="s">
        <v>74</v>
      </c>
      <c r="C25">
        <f t="shared" si="0"/>
        <v>2</v>
      </c>
      <c r="D25">
        <f>VLOOKUP(B25,Hoja5!B25:C626,2,FALSE)</f>
        <v>2</v>
      </c>
    </row>
    <row r="26" spans="1:4" x14ac:dyDescent="0.25">
      <c r="A26" t="s">
        <v>676</v>
      </c>
      <c r="B26" t="s">
        <v>676</v>
      </c>
      <c r="C26">
        <f t="shared" si="0"/>
        <v>1</v>
      </c>
      <c r="D26">
        <f>VLOOKUP(B26,Hoja5!B26:C627,2,FALSE)</f>
        <v>1</v>
      </c>
    </row>
    <row r="27" spans="1:4" x14ac:dyDescent="0.25">
      <c r="A27" t="s">
        <v>78</v>
      </c>
      <c r="B27" t="s">
        <v>78</v>
      </c>
      <c r="C27">
        <f t="shared" si="0"/>
        <v>3</v>
      </c>
      <c r="D27">
        <f>VLOOKUP(B27,Hoja5!B27:C628,2,FALSE)</f>
        <v>2</v>
      </c>
    </row>
    <row r="28" spans="1:4" x14ac:dyDescent="0.25">
      <c r="A28" t="s">
        <v>76</v>
      </c>
      <c r="B28" t="s">
        <v>76</v>
      </c>
      <c r="C28">
        <f t="shared" si="0"/>
        <v>1</v>
      </c>
      <c r="D28">
        <f>VLOOKUP(B28,Hoja5!B28:C629,2,FALSE)</f>
        <v>1</v>
      </c>
    </row>
    <row r="29" spans="1:4" x14ac:dyDescent="0.25">
      <c r="A29" t="s">
        <v>77</v>
      </c>
      <c r="B29" t="s">
        <v>77</v>
      </c>
      <c r="C29">
        <f t="shared" si="0"/>
        <v>2</v>
      </c>
      <c r="D29">
        <f>VLOOKUP(B29,Hoja5!B29:C630,2,FALSE)</f>
        <v>2</v>
      </c>
    </row>
    <row r="30" spans="1:4" x14ac:dyDescent="0.25">
      <c r="A30" t="s">
        <v>79</v>
      </c>
      <c r="B30" t="s">
        <v>79</v>
      </c>
      <c r="C30">
        <f t="shared" si="0"/>
        <v>1</v>
      </c>
      <c r="D30">
        <f>VLOOKUP(B30,Hoja5!B30:C631,2,FALSE)</f>
        <v>1</v>
      </c>
    </row>
    <row r="31" spans="1:4" x14ac:dyDescent="0.25">
      <c r="A31" t="s">
        <v>677</v>
      </c>
      <c r="B31" t="s">
        <v>677</v>
      </c>
      <c r="C31">
        <f t="shared" si="0"/>
        <v>1</v>
      </c>
      <c r="D31" t="e">
        <f>VLOOKUP(B31,Hoja5!B31:C632,2,FALSE)</f>
        <v>#N/A</v>
      </c>
    </row>
    <row r="32" spans="1:4" x14ac:dyDescent="0.25">
      <c r="A32" t="s">
        <v>87</v>
      </c>
      <c r="B32" t="s">
        <v>87</v>
      </c>
      <c r="C32">
        <f t="shared" si="0"/>
        <v>2</v>
      </c>
      <c r="D32">
        <f>VLOOKUP(B32,Hoja5!B32:C633,2,FALSE)</f>
        <v>1</v>
      </c>
    </row>
    <row r="33" spans="1:4" x14ac:dyDescent="0.25">
      <c r="A33" t="s">
        <v>82</v>
      </c>
      <c r="B33" t="s">
        <v>82</v>
      </c>
      <c r="C33">
        <f t="shared" si="0"/>
        <v>1</v>
      </c>
      <c r="D33" t="e">
        <f>VLOOKUP(B33,Hoja5!B33:C634,2,FALSE)</f>
        <v>#N/A</v>
      </c>
    </row>
    <row r="34" spans="1:4" x14ac:dyDescent="0.25">
      <c r="A34" t="s">
        <v>89</v>
      </c>
      <c r="B34" t="s">
        <v>89</v>
      </c>
      <c r="C34">
        <f t="shared" si="0"/>
        <v>2</v>
      </c>
      <c r="D34">
        <f>VLOOKUP(B34,Hoja5!B34:C635,2,FALSE)</f>
        <v>1</v>
      </c>
    </row>
    <row r="35" spans="1:4" x14ac:dyDescent="0.25">
      <c r="A35" t="s">
        <v>86</v>
      </c>
      <c r="B35" t="s">
        <v>86</v>
      </c>
      <c r="C35">
        <f t="shared" si="0"/>
        <v>1</v>
      </c>
      <c r="D35" t="e">
        <f>VLOOKUP(B35,Hoja5!B35:C636,2,FALSE)</f>
        <v>#N/A</v>
      </c>
    </row>
    <row r="36" spans="1:4" x14ac:dyDescent="0.25">
      <c r="A36" t="s">
        <v>90</v>
      </c>
      <c r="B36" t="s">
        <v>90</v>
      </c>
      <c r="C36">
        <f t="shared" si="0"/>
        <v>3</v>
      </c>
      <c r="D36">
        <f>VLOOKUP(B36,Hoja5!B36:C637,2,FALSE)</f>
        <v>2</v>
      </c>
    </row>
    <row r="37" spans="1:4" x14ac:dyDescent="0.25">
      <c r="A37" t="s">
        <v>679</v>
      </c>
      <c r="B37" t="s">
        <v>679</v>
      </c>
      <c r="C37">
        <f t="shared" si="0"/>
        <v>1</v>
      </c>
      <c r="D37" t="e">
        <f>VLOOKUP(B37,Hoja5!B37:C638,2,FALSE)</f>
        <v>#N/A</v>
      </c>
    </row>
    <row r="38" spans="1:4" x14ac:dyDescent="0.25">
      <c r="A38" t="s">
        <v>84</v>
      </c>
      <c r="B38" t="s">
        <v>84</v>
      </c>
      <c r="C38">
        <f t="shared" si="0"/>
        <v>1</v>
      </c>
      <c r="D38">
        <f>VLOOKUP(B38,Hoja5!B38:C639,2,FALSE)</f>
        <v>1</v>
      </c>
    </row>
    <row r="39" spans="1:4" x14ac:dyDescent="0.25">
      <c r="A39" t="s">
        <v>81</v>
      </c>
      <c r="B39" t="s">
        <v>81</v>
      </c>
      <c r="C39">
        <f t="shared" si="0"/>
        <v>1</v>
      </c>
      <c r="D39">
        <f>VLOOKUP(B39,Hoja5!B39:C640,2,FALSE)</f>
        <v>1</v>
      </c>
    </row>
    <row r="40" spans="1:4" x14ac:dyDescent="0.25">
      <c r="A40" t="s">
        <v>680</v>
      </c>
      <c r="B40" t="s">
        <v>680</v>
      </c>
      <c r="C40">
        <f t="shared" si="0"/>
        <v>1</v>
      </c>
      <c r="D40">
        <f>VLOOKUP(B40,Hoja5!B40:C641,2,FALSE)</f>
        <v>1</v>
      </c>
    </row>
    <row r="41" spans="1:4" x14ac:dyDescent="0.25">
      <c r="A41" t="s">
        <v>88</v>
      </c>
      <c r="B41" t="s">
        <v>88</v>
      </c>
      <c r="C41">
        <f t="shared" si="0"/>
        <v>5</v>
      </c>
      <c r="D41" t="e">
        <f>VLOOKUP(B41,Hoja5!B41:C642,2,FALSE)</f>
        <v>#N/A</v>
      </c>
    </row>
    <row r="42" spans="1:4" x14ac:dyDescent="0.25">
      <c r="A42" t="s">
        <v>681</v>
      </c>
      <c r="B42" t="s">
        <v>681</v>
      </c>
      <c r="C42">
        <f t="shared" si="0"/>
        <v>1</v>
      </c>
      <c r="D42" t="e">
        <f>VLOOKUP(B42,Hoja5!B42:C643,2,FALSE)</f>
        <v>#N/A</v>
      </c>
    </row>
    <row r="43" spans="1:4" x14ac:dyDescent="0.25">
      <c r="A43" t="s">
        <v>99</v>
      </c>
      <c r="B43" t="s">
        <v>99</v>
      </c>
      <c r="C43">
        <f t="shared" si="0"/>
        <v>4</v>
      </c>
      <c r="D43" t="e">
        <f>VLOOKUP(B43,Hoja5!B43:C644,2,FALSE)</f>
        <v>#N/A</v>
      </c>
    </row>
    <row r="44" spans="1:4" x14ac:dyDescent="0.25">
      <c r="A44" t="s">
        <v>93</v>
      </c>
      <c r="B44" t="s">
        <v>93</v>
      </c>
      <c r="C44">
        <f t="shared" si="0"/>
        <v>3</v>
      </c>
      <c r="D44">
        <f>VLOOKUP(B44,Hoja5!B44:C645,2,FALSE)</f>
        <v>3</v>
      </c>
    </row>
    <row r="45" spans="1:4" x14ac:dyDescent="0.25">
      <c r="A45" t="s">
        <v>94</v>
      </c>
      <c r="B45" t="s">
        <v>94</v>
      </c>
      <c r="C45">
        <f t="shared" si="0"/>
        <v>1</v>
      </c>
      <c r="D45">
        <f>VLOOKUP(B45,Hoja5!B45:C646,2,FALSE)</f>
        <v>1</v>
      </c>
    </row>
    <row r="46" spans="1:4" x14ac:dyDescent="0.25">
      <c r="A46" t="s">
        <v>97</v>
      </c>
      <c r="B46" t="s">
        <v>97</v>
      </c>
      <c r="C46">
        <f t="shared" si="0"/>
        <v>2</v>
      </c>
      <c r="D46" t="e">
        <f>VLOOKUP(B46,Hoja5!B46:C647,2,FALSE)</f>
        <v>#N/A</v>
      </c>
    </row>
    <row r="47" spans="1:4" x14ac:dyDescent="0.25">
      <c r="A47" t="s">
        <v>98</v>
      </c>
      <c r="B47" t="s">
        <v>98</v>
      </c>
      <c r="C47">
        <f t="shared" si="0"/>
        <v>2</v>
      </c>
      <c r="D47">
        <f>VLOOKUP(B47,Hoja5!B47:C648,2,FALSE)</f>
        <v>2</v>
      </c>
    </row>
    <row r="48" spans="1:4" x14ac:dyDescent="0.25">
      <c r="A48" t="s">
        <v>92</v>
      </c>
      <c r="B48" t="s">
        <v>92</v>
      </c>
      <c r="C48">
        <f t="shared" si="0"/>
        <v>2</v>
      </c>
      <c r="D48" t="e">
        <f>VLOOKUP(B48,Hoja5!B48:C649,2,FALSE)</f>
        <v>#N/A</v>
      </c>
    </row>
    <row r="49" spans="1:4" x14ac:dyDescent="0.25">
      <c r="A49" t="s">
        <v>682</v>
      </c>
      <c r="B49" t="s">
        <v>682</v>
      </c>
      <c r="C49">
        <f t="shared" si="0"/>
        <v>2</v>
      </c>
      <c r="D49" t="e">
        <f>VLOOKUP(B49,Hoja5!B49:C650,2,FALSE)</f>
        <v>#N/A</v>
      </c>
    </row>
    <row r="50" spans="1:4" x14ac:dyDescent="0.25">
      <c r="A50" t="s">
        <v>684</v>
      </c>
      <c r="B50" t="s">
        <v>684</v>
      </c>
      <c r="C50">
        <f t="shared" si="0"/>
        <v>1</v>
      </c>
      <c r="D50">
        <f>VLOOKUP(B50,Hoja5!B50:C651,2,FALSE)</f>
        <v>1</v>
      </c>
    </row>
    <row r="51" spans="1:4" x14ac:dyDescent="0.25">
      <c r="A51" t="s">
        <v>104</v>
      </c>
      <c r="B51" t="s">
        <v>104</v>
      </c>
      <c r="C51">
        <f t="shared" si="0"/>
        <v>1</v>
      </c>
      <c r="D51">
        <f>VLOOKUP(B51,Hoja5!B51:C652,2,FALSE)</f>
        <v>1</v>
      </c>
    </row>
    <row r="52" spans="1:4" x14ac:dyDescent="0.25">
      <c r="A52" t="s">
        <v>105</v>
      </c>
      <c r="B52" t="s">
        <v>105</v>
      </c>
      <c r="C52">
        <f t="shared" si="0"/>
        <v>1</v>
      </c>
      <c r="D52" t="e">
        <f>VLOOKUP(B52,Hoja5!B52:C653,2,FALSE)</f>
        <v>#N/A</v>
      </c>
    </row>
    <row r="53" spans="1:4" x14ac:dyDescent="0.25">
      <c r="A53" t="s">
        <v>101</v>
      </c>
      <c r="B53" t="s">
        <v>101</v>
      </c>
      <c r="C53">
        <f t="shared" si="0"/>
        <v>2</v>
      </c>
      <c r="D53">
        <f>VLOOKUP(B53,Hoja5!B53:C654,2,FALSE)</f>
        <v>1</v>
      </c>
    </row>
    <row r="54" spans="1:4" x14ac:dyDescent="0.25">
      <c r="A54" t="s">
        <v>107</v>
      </c>
      <c r="B54" t="s">
        <v>107</v>
      </c>
      <c r="C54">
        <f t="shared" si="0"/>
        <v>1</v>
      </c>
      <c r="D54" t="e">
        <f>VLOOKUP(B54,Hoja5!B54:C655,2,FALSE)</f>
        <v>#N/A</v>
      </c>
    </row>
    <row r="55" spans="1:4" x14ac:dyDescent="0.25">
      <c r="A55" t="s">
        <v>100</v>
      </c>
      <c r="B55" t="s">
        <v>100</v>
      </c>
      <c r="C55">
        <f t="shared" si="0"/>
        <v>1</v>
      </c>
      <c r="D55" t="e">
        <f>VLOOKUP(B55,Hoja5!B55:C656,2,FALSE)</f>
        <v>#N/A</v>
      </c>
    </row>
    <row r="56" spans="1:4" x14ac:dyDescent="0.25">
      <c r="A56" t="s">
        <v>106</v>
      </c>
      <c r="B56" t="s">
        <v>106</v>
      </c>
      <c r="C56">
        <f t="shared" si="0"/>
        <v>1</v>
      </c>
      <c r="D56" t="e">
        <f>VLOOKUP(B56,Hoja5!B56:C657,2,FALSE)</f>
        <v>#N/A</v>
      </c>
    </row>
    <row r="57" spans="1:4" x14ac:dyDescent="0.25">
      <c r="A57" t="s">
        <v>103</v>
      </c>
      <c r="B57" t="s">
        <v>103</v>
      </c>
      <c r="C57">
        <f t="shared" si="0"/>
        <v>2</v>
      </c>
      <c r="D57" t="e">
        <f>VLOOKUP(B57,Hoja5!B57:C658,2,FALSE)</f>
        <v>#N/A</v>
      </c>
    </row>
    <row r="58" spans="1:4" x14ac:dyDescent="0.25">
      <c r="A58" t="s">
        <v>102</v>
      </c>
      <c r="B58" t="s">
        <v>102</v>
      </c>
      <c r="C58">
        <f t="shared" si="0"/>
        <v>4</v>
      </c>
      <c r="D58">
        <f>VLOOKUP(B58,Hoja5!B58:C659,2,FALSE)</f>
        <v>1</v>
      </c>
    </row>
    <row r="59" spans="1:4" x14ac:dyDescent="0.25">
      <c r="A59" t="s">
        <v>126</v>
      </c>
      <c r="B59" t="s">
        <v>126</v>
      </c>
      <c r="C59">
        <f t="shared" si="0"/>
        <v>1</v>
      </c>
      <c r="D59" t="e">
        <f>VLOOKUP(B59,Hoja5!B59:C660,2,FALSE)</f>
        <v>#N/A</v>
      </c>
    </row>
    <row r="60" spans="1:4" x14ac:dyDescent="0.25">
      <c r="A60" t="s">
        <v>111</v>
      </c>
      <c r="B60" t="s">
        <v>111</v>
      </c>
      <c r="C60">
        <f t="shared" si="0"/>
        <v>1</v>
      </c>
      <c r="D60">
        <f>VLOOKUP(B60,Hoja5!B60:C661,2,FALSE)</f>
        <v>1</v>
      </c>
    </row>
    <row r="61" spans="1:4" x14ac:dyDescent="0.25">
      <c r="A61" t="s">
        <v>685</v>
      </c>
      <c r="B61" t="s">
        <v>685</v>
      </c>
      <c r="C61">
        <f t="shared" si="0"/>
        <v>1</v>
      </c>
      <c r="D61" t="e">
        <f>VLOOKUP(B61,Hoja5!B61:C662,2,FALSE)</f>
        <v>#N/A</v>
      </c>
    </row>
    <row r="62" spans="1:4" x14ac:dyDescent="0.25">
      <c r="A62" t="s">
        <v>149</v>
      </c>
      <c r="B62" t="s">
        <v>149</v>
      </c>
      <c r="C62">
        <f t="shared" si="0"/>
        <v>1</v>
      </c>
      <c r="D62">
        <f>VLOOKUP(B62,Hoja5!B62:C663,2,FALSE)</f>
        <v>1</v>
      </c>
    </row>
    <row r="63" spans="1:4" x14ac:dyDescent="0.25">
      <c r="A63" t="s">
        <v>112</v>
      </c>
      <c r="B63" t="s">
        <v>112</v>
      </c>
      <c r="C63">
        <f t="shared" si="0"/>
        <v>1</v>
      </c>
      <c r="D63">
        <f>VLOOKUP(B63,Hoja5!B63:C664,2,FALSE)</f>
        <v>1</v>
      </c>
    </row>
    <row r="64" spans="1:4" x14ac:dyDescent="0.25">
      <c r="A64" t="s">
        <v>113</v>
      </c>
      <c r="B64" t="s">
        <v>113</v>
      </c>
      <c r="C64">
        <f t="shared" si="0"/>
        <v>1</v>
      </c>
      <c r="D64">
        <f>VLOOKUP(B64,Hoja5!B64:C665,2,FALSE)</f>
        <v>1</v>
      </c>
    </row>
    <row r="65" spans="1:4" x14ac:dyDescent="0.25">
      <c r="A65" t="s">
        <v>121</v>
      </c>
      <c r="B65" t="s">
        <v>121</v>
      </c>
      <c r="C65">
        <f t="shared" si="0"/>
        <v>1</v>
      </c>
      <c r="D65">
        <f>VLOOKUP(B65,Hoja5!B65:C666,2,FALSE)</f>
        <v>1</v>
      </c>
    </row>
    <row r="66" spans="1:4" x14ac:dyDescent="0.25">
      <c r="A66" t="s">
        <v>144</v>
      </c>
      <c r="B66" t="s">
        <v>144</v>
      </c>
      <c r="C66">
        <f t="shared" ref="C66:C129" si="1">COUNTIF(A66:A1292,B66)</f>
        <v>1</v>
      </c>
      <c r="D66">
        <f>VLOOKUP(B66,Hoja5!B66:C667,2,FALSE)</f>
        <v>1</v>
      </c>
    </row>
    <row r="67" spans="1:4" x14ac:dyDescent="0.25">
      <c r="A67" t="s">
        <v>686</v>
      </c>
      <c r="B67" t="s">
        <v>686</v>
      </c>
      <c r="C67">
        <f t="shared" si="1"/>
        <v>1</v>
      </c>
      <c r="D67" t="e">
        <f>VLOOKUP(B67,Hoja5!B67:C668,2,FALSE)</f>
        <v>#N/A</v>
      </c>
    </row>
    <row r="68" spans="1:4" x14ac:dyDescent="0.25">
      <c r="A68" t="s">
        <v>146</v>
      </c>
      <c r="B68" t="s">
        <v>146</v>
      </c>
      <c r="C68">
        <f t="shared" si="1"/>
        <v>1</v>
      </c>
      <c r="D68">
        <f>VLOOKUP(B68,Hoja5!B68:C669,2,FALSE)</f>
        <v>1</v>
      </c>
    </row>
    <row r="69" spans="1:4" x14ac:dyDescent="0.25">
      <c r="A69" t="s">
        <v>135</v>
      </c>
      <c r="B69" t="s">
        <v>135</v>
      </c>
      <c r="C69">
        <f t="shared" si="1"/>
        <v>5</v>
      </c>
      <c r="D69">
        <f>VLOOKUP(B69,Hoja5!B69:C670,2,FALSE)</f>
        <v>2</v>
      </c>
    </row>
    <row r="70" spans="1:4" x14ac:dyDescent="0.25">
      <c r="A70" t="s">
        <v>115</v>
      </c>
      <c r="B70" t="s">
        <v>115</v>
      </c>
      <c r="C70">
        <f t="shared" si="1"/>
        <v>1</v>
      </c>
      <c r="D70">
        <f>VLOOKUP(B70,Hoja5!B70:C671,2,FALSE)</f>
        <v>1</v>
      </c>
    </row>
    <row r="71" spans="1:4" x14ac:dyDescent="0.25">
      <c r="A71" t="s">
        <v>118</v>
      </c>
      <c r="B71" t="s">
        <v>118</v>
      </c>
      <c r="C71">
        <f t="shared" si="1"/>
        <v>1</v>
      </c>
      <c r="D71" t="e">
        <f>VLOOKUP(B71,Hoja5!B71:C672,2,FALSE)</f>
        <v>#N/A</v>
      </c>
    </row>
    <row r="72" spans="1:4" x14ac:dyDescent="0.25">
      <c r="A72" t="s">
        <v>147</v>
      </c>
      <c r="B72" t="s">
        <v>147</v>
      </c>
      <c r="C72">
        <f t="shared" si="1"/>
        <v>1</v>
      </c>
      <c r="D72">
        <f>VLOOKUP(B72,Hoja5!B72:C673,2,FALSE)</f>
        <v>1</v>
      </c>
    </row>
    <row r="73" spans="1:4" x14ac:dyDescent="0.25">
      <c r="A73" t="s">
        <v>138</v>
      </c>
      <c r="B73" t="s">
        <v>138</v>
      </c>
      <c r="C73">
        <f t="shared" si="1"/>
        <v>4</v>
      </c>
      <c r="D73" t="e">
        <f>VLOOKUP(B73,Hoja5!B73:C674,2,FALSE)</f>
        <v>#N/A</v>
      </c>
    </row>
    <row r="74" spans="1:4" x14ac:dyDescent="0.25">
      <c r="A74" t="s">
        <v>117</v>
      </c>
      <c r="B74" t="s">
        <v>117</v>
      </c>
      <c r="C74">
        <f t="shared" si="1"/>
        <v>1</v>
      </c>
      <c r="D74">
        <f>VLOOKUP(B74,Hoja5!B74:C675,2,FALSE)</f>
        <v>1</v>
      </c>
    </row>
    <row r="75" spans="1:4" x14ac:dyDescent="0.25">
      <c r="A75" t="s">
        <v>140</v>
      </c>
      <c r="B75" t="s">
        <v>140</v>
      </c>
      <c r="C75">
        <f t="shared" si="1"/>
        <v>1</v>
      </c>
      <c r="D75" t="e">
        <f>VLOOKUP(B75,Hoja5!B75:C676,2,FALSE)</f>
        <v>#N/A</v>
      </c>
    </row>
    <row r="76" spans="1:4" x14ac:dyDescent="0.25">
      <c r="A76" t="s">
        <v>143</v>
      </c>
      <c r="B76" t="s">
        <v>143</v>
      </c>
      <c r="C76">
        <f t="shared" si="1"/>
        <v>1</v>
      </c>
      <c r="D76">
        <f>VLOOKUP(B76,Hoja5!B76:C677,2,FALSE)</f>
        <v>1</v>
      </c>
    </row>
    <row r="77" spans="1:4" x14ac:dyDescent="0.25">
      <c r="A77" t="s">
        <v>132</v>
      </c>
      <c r="B77" t="s">
        <v>132</v>
      </c>
      <c r="C77">
        <f t="shared" si="1"/>
        <v>2</v>
      </c>
      <c r="D77">
        <f>VLOOKUP(B77,Hoja5!B77:C678,2,FALSE)</f>
        <v>2</v>
      </c>
    </row>
    <row r="78" spans="1:4" x14ac:dyDescent="0.25">
      <c r="A78" t="s">
        <v>119</v>
      </c>
      <c r="B78" t="s">
        <v>119</v>
      </c>
      <c r="C78">
        <f t="shared" si="1"/>
        <v>3</v>
      </c>
      <c r="D78">
        <f>VLOOKUP(B78,Hoja5!B78:C679,2,FALSE)</f>
        <v>1</v>
      </c>
    </row>
    <row r="79" spans="1:4" x14ac:dyDescent="0.25">
      <c r="A79" t="s">
        <v>139</v>
      </c>
      <c r="B79" t="s">
        <v>139</v>
      </c>
      <c r="C79">
        <f t="shared" si="1"/>
        <v>1</v>
      </c>
      <c r="D79">
        <f>VLOOKUP(B79,Hoja5!B79:C680,2,FALSE)</f>
        <v>1</v>
      </c>
    </row>
    <row r="80" spans="1:4" x14ac:dyDescent="0.25">
      <c r="A80" t="s">
        <v>150</v>
      </c>
      <c r="B80" t="s">
        <v>150</v>
      </c>
      <c r="C80">
        <f t="shared" si="1"/>
        <v>1</v>
      </c>
      <c r="D80">
        <f>VLOOKUP(B80,Hoja5!B80:C681,2,FALSE)</f>
        <v>1</v>
      </c>
    </row>
    <row r="81" spans="1:4" x14ac:dyDescent="0.25">
      <c r="A81" t="s">
        <v>133</v>
      </c>
      <c r="B81" t="s">
        <v>133</v>
      </c>
      <c r="C81">
        <f t="shared" si="1"/>
        <v>1</v>
      </c>
      <c r="D81">
        <f>VLOOKUP(B81,Hoja5!B81:C682,2,FALSE)</f>
        <v>1</v>
      </c>
    </row>
    <row r="82" spans="1:4" x14ac:dyDescent="0.25">
      <c r="A82" t="s">
        <v>687</v>
      </c>
      <c r="B82" t="s">
        <v>687</v>
      </c>
      <c r="C82">
        <f t="shared" si="1"/>
        <v>1</v>
      </c>
      <c r="D82" t="e">
        <f>VLOOKUP(B82,Hoja5!B82:C683,2,FALSE)</f>
        <v>#N/A</v>
      </c>
    </row>
    <row r="83" spans="1:4" x14ac:dyDescent="0.25">
      <c r="A83" t="s">
        <v>688</v>
      </c>
      <c r="B83" t="s">
        <v>688</v>
      </c>
      <c r="C83">
        <f t="shared" si="1"/>
        <v>1</v>
      </c>
      <c r="D83" t="e">
        <f>VLOOKUP(B83,Hoja5!B83:C684,2,FALSE)</f>
        <v>#N/A</v>
      </c>
    </row>
    <row r="84" spans="1:4" x14ac:dyDescent="0.25">
      <c r="A84" t="s">
        <v>141</v>
      </c>
      <c r="B84" t="s">
        <v>141</v>
      </c>
      <c r="C84">
        <f t="shared" si="1"/>
        <v>1</v>
      </c>
      <c r="D84" t="e">
        <f>VLOOKUP(B84,Hoja5!B84:C685,2,FALSE)</f>
        <v>#N/A</v>
      </c>
    </row>
    <row r="85" spans="1:4" x14ac:dyDescent="0.25">
      <c r="A85" t="s">
        <v>690</v>
      </c>
      <c r="B85" t="s">
        <v>690</v>
      </c>
      <c r="C85">
        <f t="shared" si="1"/>
        <v>1</v>
      </c>
      <c r="D85">
        <f>VLOOKUP(B85,Hoja5!B85:C686,2,FALSE)</f>
        <v>1</v>
      </c>
    </row>
    <row r="86" spans="1:4" x14ac:dyDescent="0.25">
      <c r="A86" t="s">
        <v>691</v>
      </c>
      <c r="B86" t="s">
        <v>691</v>
      </c>
      <c r="C86">
        <f t="shared" si="1"/>
        <v>2</v>
      </c>
      <c r="D86" t="e">
        <f>VLOOKUP(B86,Hoja5!B86:C687,2,FALSE)</f>
        <v>#N/A</v>
      </c>
    </row>
    <row r="87" spans="1:4" x14ac:dyDescent="0.25">
      <c r="A87" t="s">
        <v>151</v>
      </c>
      <c r="B87" t="s">
        <v>151</v>
      </c>
      <c r="C87">
        <f t="shared" si="1"/>
        <v>1</v>
      </c>
      <c r="D87" t="e">
        <f>VLOOKUP(B87,Hoja5!B87:C688,2,FALSE)</f>
        <v>#N/A</v>
      </c>
    </row>
    <row r="88" spans="1:4" x14ac:dyDescent="0.25">
      <c r="A88" t="s">
        <v>692</v>
      </c>
      <c r="B88" t="s">
        <v>692</v>
      </c>
      <c r="C88">
        <f t="shared" si="1"/>
        <v>2</v>
      </c>
      <c r="D88" t="e">
        <f>VLOOKUP(B88,Hoja5!B88:C689,2,FALSE)</f>
        <v>#N/A</v>
      </c>
    </row>
    <row r="89" spans="1:4" x14ac:dyDescent="0.25">
      <c r="A89" t="s">
        <v>693</v>
      </c>
      <c r="B89" t="s">
        <v>693</v>
      </c>
      <c r="C89">
        <f t="shared" si="1"/>
        <v>1</v>
      </c>
      <c r="D89">
        <f>VLOOKUP(B89,Hoja5!B89:C690,2,FALSE)</f>
        <v>1</v>
      </c>
    </row>
    <row r="90" spans="1:4" x14ac:dyDescent="0.25">
      <c r="A90" t="s">
        <v>122</v>
      </c>
      <c r="B90" t="s">
        <v>122</v>
      </c>
      <c r="C90">
        <f t="shared" si="1"/>
        <v>3</v>
      </c>
      <c r="D90" t="e">
        <f>VLOOKUP(B90,Hoja5!B90:C691,2,FALSE)</f>
        <v>#N/A</v>
      </c>
    </row>
    <row r="91" spans="1:4" x14ac:dyDescent="0.25">
      <c r="A91" t="s">
        <v>127</v>
      </c>
      <c r="B91" t="s">
        <v>127</v>
      </c>
      <c r="C91">
        <f t="shared" si="1"/>
        <v>2</v>
      </c>
      <c r="D91" t="e">
        <f>VLOOKUP(B91,Hoja5!B91:C692,2,FALSE)</f>
        <v>#N/A</v>
      </c>
    </row>
    <row r="92" spans="1:4" x14ac:dyDescent="0.25">
      <c r="A92" t="s">
        <v>123</v>
      </c>
      <c r="B92" t="s">
        <v>123</v>
      </c>
      <c r="C92">
        <f t="shared" si="1"/>
        <v>2</v>
      </c>
      <c r="D92" t="e">
        <f>VLOOKUP(B92,Hoja5!B92:C693,2,FALSE)</f>
        <v>#N/A</v>
      </c>
    </row>
    <row r="93" spans="1:4" x14ac:dyDescent="0.25">
      <c r="A93" t="s">
        <v>114</v>
      </c>
      <c r="B93" t="s">
        <v>114</v>
      </c>
      <c r="C93">
        <f t="shared" si="1"/>
        <v>1</v>
      </c>
      <c r="D93">
        <f>VLOOKUP(B93,Hoja5!B93:C694,2,FALSE)</f>
        <v>1</v>
      </c>
    </row>
    <row r="94" spans="1:4" x14ac:dyDescent="0.25">
      <c r="A94" t="s">
        <v>131</v>
      </c>
      <c r="B94" t="s">
        <v>131</v>
      </c>
      <c r="C94">
        <f t="shared" si="1"/>
        <v>5</v>
      </c>
      <c r="D94">
        <f>VLOOKUP(B94,Hoja5!B94:C695,2,FALSE)</f>
        <v>1</v>
      </c>
    </row>
    <row r="95" spans="1:4" x14ac:dyDescent="0.25">
      <c r="A95" t="s">
        <v>109</v>
      </c>
      <c r="B95" t="s">
        <v>109</v>
      </c>
      <c r="C95">
        <f t="shared" si="1"/>
        <v>4</v>
      </c>
      <c r="D95" t="e">
        <f>VLOOKUP(B95,Hoja5!B95:C696,2,FALSE)</f>
        <v>#N/A</v>
      </c>
    </row>
    <row r="96" spans="1:4" x14ac:dyDescent="0.25">
      <c r="A96" t="s">
        <v>88</v>
      </c>
      <c r="B96" t="s">
        <v>110</v>
      </c>
      <c r="C96">
        <f t="shared" si="1"/>
        <v>1</v>
      </c>
      <c r="D96">
        <f>VLOOKUP(B96,Hoja5!B96:C697,2,FALSE)</f>
        <v>1</v>
      </c>
    </row>
    <row r="97" spans="1:4" x14ac:dyDescent="0.25">
      <c r="A97" t="s">
        <v>110</v>
      </c>
      <c r="B97" t="s">
        <v>694</v>
      </c>
      <c r="C97">
        <f t="shared" si="1"/>
        <v>2</v>
      </c>
      <c r="D97" t="e">
        <f>VLOOKUP(B97,Hoja5!B97:C698,2,FALSE)</f>
        <v>#N/A</v>
      </c>
    </row>
    <row r="98" spans="1:4" x14ac:dyDescent="0.25">
      <c r="A98" t="s">
        <v>694</v>
      </c>
      <c r="B98" t="s">
        <v>124</v>
      </c>
      <c r="C98">
        <f t="shared" si="1"/>
        <v>1</v>
      </c>
      <c r="D98" t="e">
        <f>VLOOKUP(B98,Hoja5!B98:C699,2,FALSE)</f>
        <v>#N/A</v>
      </c>
    </row>
    <row r="99" spans="1:4" x14ac:dyDescent="0.25">
      <c r="A99" t="s">
        <v>124</v>
      </c>
      <c r="B99" t="s">
        <v>695</v>
      </c>
      <c r="C99">
        <f t="shared" si="1"/>
        <v>2</v>
      </c>
      <c r="D99" t="e">
        <f>VLOOKUP(B99,Hoja5!B99:C700,2,FALSE)</f>
        <v>#N/A</v>
      </c>
    </row>
    <row r="100" spans="1:4" x14ac:dyDescent="0.25">
      <c r="A100" t="s">
        <v>695</v>
      </c>
      <c r="B100" t="s">
        <v>129</v>
      </c>
      <c r="C100">
        <f t="shared" si="1"/>
        <v>4</v>
      </c>
      <c r="D100" t="e">
        <f>VLOOKUP(B100,Hoja5!B100:C701,2,FALSE)</f>
        <v>#N/A</v>
      </c>
    </row>
    <row r="101" spans="1:4" x14ac:dyDescent="0.25">
      <c r="A101" t="s">
        <v>129</v>
      </c>
      <c r="B101" t="s">
        <v>137</v>
      </c>
      <c r="C101">
        <f t="shared" si="1"/>
        <v>3</v>
      </c>
      <c r="D101">
        <f>VLOOKUP(B101,Hoja5!B101:C702,2,FALSE)</f>
        <v>3</v>
      </c>
    </row>
    <row r="102" spans="1:4" x14ac:dyDescent="0.25">
      <c r="A102" t="s">
        <v>137</v>
      </c>
      <c r="B102" t="s">
        <v>696</v>
      </c>
      <c r="C102">
        <f t="shared" si="1"/>
        <v>1</v>
      </c>
      <c r="D102" t="e">
        <f>VLOOKUP(B102,Hoja5!B102:C703,2,FALSE)</f>
        <v>#N/A</v>
      </c>
    </row>
    <row r="103" spans="1:4" x14ac:dyDescent="0.25">
      <c r="A103" t="s">
        <v>696</v>
      </c>
      <c r="B103" t="s">
        <v>120</v>
      </c>
      <c r="C103">
        <f t="shared" si="1"/>
        <v>2</v>
      </c>
      <c r="D103">
        <f>VLOOKUP(B103,Hoja5!B103:C704,2,FALSE)</f>
        <v>1</v>
      </c>
    </row>
    <row r="104" spans="1:4" x14ac:dyDescent="0.25">
      <c r="A104" t="s">
        <v>120</v>
      </c>
      <c r="B104" t="s">
        <v>697</v>
      </c>
      <c r="C104">
        <f t="shared" si="1"/>
        <v>2</v>
      </c>
      <c r="D104" t="e">
        <f>VLOOKUP(B104,Hoja5!B104:C705,2,FALSE)</f>
        <v>#N/A</v>
      </c>
    </row>
    <row r="105" spans="1:4" x14ac:dyDescent="0.25">
      <c r="A105" t="s">
        <v>697</v>
      </c>
      <c r="B105" t="s">
        <v>698</v>
      </c>
      <c r="C105">
        <f t="shared" si="1"/>
        <v>1</v>
      </c>
      <c r="D105">
        <f>VLOOKUP(B105,Hoja5!B105:C706,2,FALSE)</f>
        <v>1</v>
      </c>
    </row>
    <row r="106" spans="1:4" x14ac:dyDescent="0.25">
      <c r="A106" t="s">
        <v>698</v>
      </c>
      <c r="B106" t="s">
        <v>108</v>
      </c>
      <c r="C106">
        <f t="shared" si="1"/>
        <v>2</v>
      </c>
      <c r="D106">
        <f>VLOOKUP(B106,Hoja5!B106:C707,2,FALSE)</f>
        <v>1</v>
      </c>
    </row>
    <row r="107" spans="1:4" x14ac:dyDescent="0.25">
      <c r="A107" t="s">
        <v>108</v>
      </c>
      <c r="B107" t="s">
        <v>128</v>
      </c>
      <c r="C107">
        <f t="shared" si="1"/>
        <v>1</v>
      </c>
      <c r="D107" t="e">
        <f>VLOOKUP(B107,Hoja5!B107:C708,2,FALSE)</f>
        <v>#N/A</v>
      </c>
    </row>
    <row r="108" spans="1:4" x14ac:dyDescent="0.25">
      <c r="A108" t="s">
        <v>128</v>
      </c>
      <c r="B108" t="s">
        <v>699</v>
      </c>
      <c r="C108">
        <f t="shared" si="1"/>
        <v>1</v>
      </c>
      <c r="D108">
        <f>VLOOKUP(B108,Hoja5!B108:C709,2,FALSE)</f>
        <v>1</v>
      </c>
    </row>
    <row r="109" spans="1:4" x14ac:dyDescent="0.25">
      <c r="A109" t="s">
        <v>699</v>
      </c>
      <c r="B109" t="s">
        <v>148</v>
      </c>
      <c r="C109">
        <f t="shared" si="1"/>
        <v>3</v>
      </c>
      <c r="D109">
        <f>VLOOKUP(B109,Hoja5!B109:C710,2,FALSE)</f>
        <v>3</v>
      </c>
    </row>
    <row r="110" spans="1:4" x14ac:dyDescent="0.25">
      <c r="A110" t="s">
        <v>148</v>
      </c>
      <c r="B110" t="s">
        <v>136</v>
      </c>
      <c r="C110">
        <f t="shared" si="1"/>
        <v>2</v>
      </c>
      <c r="D110">
        <f>VLOOKUP(B110,Hoja5!B110:C711,2,FALSE)</f>
        <v>1</v>
      </c>
    </row>
    <row r="111" spans="1:4" x14ac:dyDescent="0.25">
      <c r="A111" t="s">
        <v>136</v>
      </c>
      <c r="B111" t="s">
        <v>134</v>
      </c>
      <c r="C111">
        <f t="shared" si="1"/>
        <v>2</v>
      </c>
      <c r="D111" t="e">
        <f>VLOOKUP(B111,Hoja5!B111:C712,2,FALSE)</f>
        <v>#N/A</v>
      </c>
    </row>
    <row r="112" spans="1:4" x14ac:dyDescent="0.25">
      <c r="A112" t="s">
        <v>134</v>
      </c>
      <c r="B112" t="s">
        <v>142</v>
      </c>
      <c r="C112">
        <f t="shared" si="1"/>
        <v>1</v>
      </c>
      <c r="D112" t="e">
        <f>VLOOKUP(B112,Hoja5!B112:C713,2,FALSE)</f>
        <v>#N/A</v>
      </c>
    </row>
    <row r="113" spans="1:4" x14ac:dyDescent="0.25">
      <c r="A113" t="s">
        <v>142</v>
      </c>
      <c r="B113" t="s">
        <v>125</v>
      </c>
      <c r="C113">
        <f t="shared" si="1"/>
        <v>3</v>
      </c>
      <c r="D113">
        <f>VLOOKUP(B113,Hoja5!B113:C714,2,FALSE)</f>
        <v>1</v>
      </c>
    </row>
    <row r="114" spans="1:4" x14ac:dyDescent="0.25">
      <c r="A114" t="s">
        <v>125</v>
      </c>
      <c r="B114" t="s">
        <v>161</v>
      </c>
      <c r="C114">
        <f t="shared" si="1"/>
        <v>7</v>
      </c>
      <c r="D114" t="e">
        <f>VLOOKUP(B114,Hoja5!B114:C715,2,FALSE)</f>
        <v>#N/A</v>
      </c>
    </row>
    <row r="115" spans="1:4" x14ac:dyDescent="0.25">
      <c r="A115" t="s">
        <v>102</v>
      </c>
      <c r="B115" t="s">
        <v>700</v>
      </c>
      <c r="C115">
        <f t="shared" si="1"/>
        <v>3</v>
      </c>
      <c r="D115" t="e">
        <f>VLOOKUP(B115,Hoja5!B115:C716,2,FALSE)</f>
        <v>#N/A</v>
      </c>
    </row>
    <row r="116" spans="1:4" x14ac:dyDescent="0.25">
      <c r="A116" t="s">
        <v>161</v>
      </c>
      <c r="B116" t="s">
        <v>169</v>
      </c>
      <c r="C116">
        <f t="shared" si="1"/>
        <v>1</v>
      </c>
      <c r="D116">
        <f>VLOOKUP(B116,Hoja5!B116:C717,2,FALSE)</f>
        <v>1</v>
      </c>
    </row>
    <row r="117" spans="1:4" x14ac:dyDescent="0.25">
      <c r="A117" t="s">
        <v>700</v>
      </c>
      <c r="B117" t="s">
        <v>163</v>
      </c>
      <c r="C117">
        <f t="shared" si="1"/>
        <v>1</v>
      </c>
      <c r="D117">
        <f>VLOOKUP(B117,Hoja5!B117:C718,2,FALSE)</f>
        <v>1</v>
      </c>
    </row>
    <row r="118" spans="1:4" x14ac:dyDescent="0.25">
      <c r="A118" t="s">
        <v>108</v>
      </c>
      <c r="B118" t="s">
        <v>172</v>
      </c>
      <c r="C118">
        <f t="shared" si="1"/>
        <v>1</v>
      </c>
      <c r="D118" t="e">
        <f>VLOOKUP(B118,Hoja5!B118:C719,2,FALSE)</f>
        <v>#N/A</v>
      </c>
    </row>
    <row r="119" spans="1:4" x14ac:dyDescent="0.25">
      <c r="A119" t="s">
        <v>169</v>
      </c>
      <c r="B119" t="s">
        <v>184</v>
      </c>
      <c r="C119">
        <f t="shared" si="1"/>
        <v>1</v>
      </c>
      <c r="D119" t="e">
        <f>VLOOKUP(B119,Hoja5!B119:C720,2,FALSE)</f>
        <v>#N/A</v>
      </c>
    </row>
    <row r="120" spans="1:4" x14ac:dyDescent="0.25">
      <c r="A120" t="s">
        <v>163</v>
      </c>
      <c r="B120" t="s">
        <v>701</v>
      </c>
      <c r="C120">
        <f t="shared" si="1"/>
        <v>3</v>
      </c>
      <c r="D120" t="e">
        <f>VLOOKUP(B120,Hoja5!B120:C721,2,FALSE)</f>
        <v>#N/A</v>
      </c>
    </row>
    <row r="121" spans="1:4" x14ac:dyDescent="0.25">
      <c r="A121" t="s">
        <v>172</v>
      </c>
      <c r="B121" t="s">
        <v>191</v>
      </c>
      <c r="C121">
        <f t="shared" si="1"/>
        <v>2</v>
      </c>
      <c r="D121">
        <f>VLOOKUP(B121,Hoja5!B121:C722,2,FALSE)</f>
        <v>2</v>
      </c>
    </row>
    <row r="122" spans="1:4" x14ac:dyDescent="0.25">
      <c r="A122" t="s">
        <v>184</v>
      </c>
      <c r="B122" t="s">
        <v>702</v>
      </c>
      <c r="C122">
        <f t="shared" si="1"/>
        <v>1</v>
      </c>
      <c r="D122" t="e">
        <f>VLOOKUP(B122,Hoja5!B122:C723,2,FALSE)</f>
        <v>#N/A</v>
      </c>
    </row>
    <row r="123" spans="1:4" x14ac:dyDescent="0.25">
      <c r="A123" t="s">
        <v>701</v>
      </c>
      <c r="B123" t="s">
        <v>179</v>
      </c>
      <c r="C123">
        <f t="shared" si="1"/>
        <v>1</v>
      </c>
      <c r="D123">
        <f>VLOOKUP(B123,Hoja5!B123:C724,2,FALSE)</f>
        <v>1</v>
      </c>
    </row>
    <row r="124" spans="1:4" x14ac:dyDescent="0.25">
      <c r="A124" t="s">
        <v>191</v>
      </c>
      <c r="B124" t="s">
        <v>166</v>
      </c>
      <c r="C124">
        <f t="shared" si="1"/>
        <v>1</v>
      </c>
      <c r="D124">
        <f>VLOOKUP(B124,Hoja5!B124:C725,2,FALSE)</f>
        <v>1</v>
      </c>
    </row>
    <row r="125" spans="1:4" x14ac:dyDescent="0.25">
      <c r="A125" t="s">
        <v>702</v>
      </c>
      <c r="B125" t="s">
        <v>165</v>
      </c>
      <c r="C125">
        <f t="shared" si="1"/>
        <v>1</v>
      </c>
      <c r="D125">
        <f>VLOOKUP(B125,Hoja5!B125:C726,2,FALSE)</f>
        <v>1</v>
      </c>
    </row>
    <row r="126" spans="1:4" x14ac:dyDescent="0.25">
      <c r="A126" t="s">
        <v>179</v>
      </c>
      <c r="B126" t="s">
        <v>703</v>
      </c>
      <c r="C126">
        <f t="shared" si="1"/>
        <v>2</v>
      </c>
      <c r="D126" t="e">
        <f>VLOOKUP(B126,Hoja5!B126:C727,2,FALSE)</f>
        <v>#N/A</v>
      </c>
    </row>
    <row r="127" spans="1:4" x14ac:dyDescent="0.25">
      <c r="A127" t="s">
        <v>166</v>
      </c>
      <c r="B127" t="s">
        <v>174</v>
      </c>
      <c r="C127">
        <f t="shared" si="1"/>
        <v>3</v>
      </c>
      <c r="D127">
        <f>VLOOKUP(B127,Hoja5!B127:C728,2,FALSE)</f>
        <v>2</v>
      </c>
    </row>
    <row r="128" spans="1:4" x14ac:dyDescent="0.25">
      <c r="A128" t="s">
        <v>165</v>
      </c>
      <c r="B128" t="s">
        <v>155</v>
      </c>
      <c r="C128">
        <f t="shared" si="1"/>
        <v>1</v>
      </c>
      <c r="D128">
        <f>VLOOKUP(B128,Hoja5!B128:C729,2,FALSE)</f>
        <v>1</v>
      </c>
    </row>
    <row r="129" spans="1:4" x14ac:dyDescent="0.25">
      <c r="A129" t="s">
        <v>703</v>
      </c>
      <c r="B129" t="s">
        <v>167</v>
      </c>
      <c r="C129">
        <f t="shared" si="1"/>
        <v>1</v>
      </c>
      <c r="D129">
        <f>VLOOKUP(B129,Hoja5!B129:C730,2,FALSE)</f>
        <v>1</v>
      </c>
    </row>
    <row r="130" spans="1:4" x14ac:dyDescent="0.25">
      <c r="A130" t="s">
        <v>174</v>
      </c>
      <c r="B130" t="s">
        <v>704</v>
      </c>
      <c r="C130">
        <f t="shared" ref="C130:C193" si="2">COUNTIF(A130:A1356,B130)</f>
        <v>1</v>
      </c>
      <c r="D130" t="e">
        <f>VLOOKUP(B130,Hoja5!B130:C731,2,FALSE)</f>
        <v>#N/A</v>
      </c>
    </row>
    <row r="131" spans="1:4" x14ac:dyDescent="0.25">
      <c r="A131" t="s">
        <v>155</v>
      </c>
      <c r="B131" t="s">
        <v>171</v>
      </c>
      <c r="C131">
        <f t="shared" si="2"/>
        <v>1</v>
      </c>
      <c r="D131">
        <f>VLOOKUP(B131,Hoja5!B131:C732,2,FALSE)</f>
        <v>1</v>
      </c>
    </row>
    <row r="132" spans="1:4" x14ac:dyDescent="0.25">
      <c r="A132" t="s">
        <v>167</v>
      </c>
      <c r="B132" t="s">
        <v>705</v>
      </c>
      <c r="C132">
        <f t="shared" si="2"/>
        <v>2</v>
      </c>
      <c r="D132" t="e">
        <f>VLOOKUP(B132,Hoja5!B132:C733,2,FALSE)</f>
        <v>#N/A</v>
      </c>
    </row>
    <row r="133" spans="1:4" x14ac:dyDescent="0.25">
      <c r="A133" t="s">
        <v>704</v>
      </c>
      <c r="B133" t="s">
        <v>706</v>
      </c>
      <c r="C133">
        <f t="shared" si="2"/>
        <v>2</v>
      </c>
      <c r="D133" t="e">
        <f>VLOOKUP(B133,Hoja5!B133:C734,2,FALSE)</f>
        <v>#N/A</v>
      </c>
    </row>
    <row r="134" spans="1:4" x14ac:dyDescent="0.25">
      <c r="A134" t="s">
        <v>171</v>
      </c>
      <c r="B134" t="s">
        <v>188</v>
      </c>
      <c r="C134">
        <f t="shared" si="2"/>
        <v>1</v>
      </c>
      <c r="D134">
        <f>VLOOKUP(B134,Hoja5!B134:C735,2,FALSE)</f>
        <v>1</v>
      </c>
    </row>
    <row r="135" spans="1:4" x14ac:dyDescent="0.25">
      <c r="A135" t="s">
        <v>705</v>
      </c>
      <c r="B135" t="s">
        <v>177</v>
      </c>
      <c r="C135">
        <f t="shared" si="2"/>
        <v>2</v>
      </c>
      <c r="D135" t="e">
        <f>VLOOKUP(B135,Hoja5!B135:C736,2,FALSE)</f>
        <v>#N/A</v>
      </c>
    </row>
    <row r="136" spans="1:4" x14ac:dyDescent="0.25">
      <c r="A136" t="s">
        <v>705</v>
      </c>
      <c r="B136" t="s">
        <v>178</v>
      </c>
      <c r="C136">
        <f t="shared" si="2"/>
        <v>1</v>
      </c>
      <c r="D136">
        <f>VLOOKUP(B136,Hoja5!B136:C737,2,FALSE)</f>
        <v>1</v>
      </c>
    </row>
    <row r="137" spans="1:4" x14ac:dyDescent="0.25">
      <c r="A137" t="s">
        <v>706</v>
      </c>
      <c r="B137" t="s">
        <v>180</v>
      </c>
      <c r="C137">
        <f t="shared" si="2"/>
        <v>1</v>
      </c>
      <c r="D137">
        <f>VLOOKUP(B137,Hoja5!B137:C738,2,FALSE)</f>
        <v>1</v>
      </c>
    </row>
    <row r="138" spans="1:4" x14ac:dyDescent="0.25">
      <c r="A138" t="s">
        <v>188</v>
      </c>
      <c r="B138" t="s">
        <v>157</v>
      </c>
      <c r="C138">
        <f t="shared" si="2"/>
        <v>1</v>
      </c>
      <c r="D138">
        <f>VLOOKUP(B138,Hoja5!B138:C739,2,FALSE)</f>
        <v>1</v>
      </c>
    </row>
    <row r="139" spans="1:4" x14ac:dyDescent="0.25">
      <c r="A139" t="s">
        <v>177</v>
      </c>
      <c r="B139" t="s">
        <v>707</v>
      </c>
      <c r="C139">
        <f t="shared" si="2"/>
        <v>2</v>
      </c>
      <c r="D139" t="e">
        <f>VLOOKUP(B139,Hoja5!B139:C740,2,FALSE)</f>
        <v>#N/A</v>
      </c>
    </row>
    <row r="140" spans="1:4" x14ac:dyDescent="0.25">
      <c r="A140" t="s">
        <v>178</v>
      </c>
      <c r="B140" t="s">
        <v>186</v>
      </c>
      <c r="C140">
        <f t="shared" si="2"/>
        <v>3</v>
      </c>
      <c r="D140">
        <f>VLOOKUP(B140,Hoja5!B140:C741,2,FALSE)</f>
        <v>2</v>
      </c>
    </row>
    <row r="141" spans="1:4" x14ac:dyDescent="0.25">
      <c r="A141" t="s">
        <v>180</v>
      </c>
      <c r="B141" t="s">
        <v>708</v>
      </c>
      <c r="C141">
        <f t="shared" si="2"/>
        <v>1</v>
      </c>
      <c r="D141" t="e">
        <f>VLOOKUP(B141,Hoja5!B141:C742,2,FALSE)</f>
        <v>#N/A</v>
      </c>
    </row>
    <row r="142" spans="1:4" x14ac:dyDescent="0.25">
      <c r="A142" t="s">
        <v>157</v>
      </c>
      <c r="B142" t="s">
        <v>189</v>
      </c>
      <c r="C142">
        <f t="shared" si="2"/>
        <v>2</v>
      </c>
      <c r="D142">
        <f>VLOOKUP(B142,Hoja5!B142:C743,2,FALSE)</f>
        <v>2</v>
      </c>
    </row>
    <row r="143" spans="1:4" x14ac:dyDescent="0.25">
      <c r="A143" t="s">
        <v>707</v>
      </c>
      <c r="B143" t="s">
        <v>154</v>
      </c>
      <c r="C143">
        <f t="shared" si="2"/>
        <v>1</v>
      </c>
      <c r="D143" t="e">
        <f>VLOOKUP(B143,Hoja5!B143:C744,2,FALSE)</f>
        <v>#N/A</v>
      </c>
    </row>
    <row r="144" spans="1:4" x14ac:dyDescent="0.25">
      <c r="A144" t="s">
        <v>186</v>
      </c>
      <c r="B144" t="s">
        <v>173</v>
      </c>
      <c r="C144">
        <f t="shared" si="2"/>
        <v>2</v>
      </c>
      <c r="D144">
        <f>VLOOKUP(B144,Hoja5!B144:C745,2,FALSE)</f>
        <v>1</v>
      </c>
    </row>
    <row r="145" spans="1:4" x14ac:dyDescent="0.25">
      <c r="A145" t="s">
        <v>708</v>
      </c>
      <c r="B145" t="s">
        <v>193</v>
      </c>
      <c r="C145">
        <f t="shared" si="2"/>
        <v>1</v>
      </c>
      <c r="D145" t="e">
        <f>VLOOKUP(B145,Hoja5!B145:C746,2,FALSE)</f>
        <v>#N/A</v>
      </c>
    </row>
    <row r="146" spans="1:4" x14ac:dyDescent="0.25">
      <c r="A146" t="s">
        <v>189</v>
      </c>
      <c r="B146" t="s">
        <v>181</v>
      </c>
      <c r="C146">
        <f t="shared" si="2"/>
        <v>1</v>
      </c>
      <c r="D146" t="e">
        <f>VLOOKUP(B146,Hoja5!B146:C747,2,FALSE)</f>
        <v>#N/A</v>
      </c>
    </row>
    <row r="147" spans="1:4" x14ac:dyDescent="0.25">
      <c r="A147" t="s">
        <v>154</v>
      </c>
      <c r="B147" t="s">
        <v>183</v>
      </c>
      <c r="C147">
        <f t="shared" si="2"/>
        <v>1</v>
      </c>
      <c r="D147">
        <f>VLOOKUP(B147,Hoja5!B147:C748,2,FALSE)</f>
        <v>1</v>
      </c>
    </row>
    <row r="148" spans="1:4" x14ac:dyDescent="0.25">
      <c r="A148" t="s">
        <v>173</v>
      </c>
      <c r="B148" t="s">
        <v>182</v>
      </c>
      <c r="C148">
        <f t="shared" si="2"/>
        <v>2</v>
      </c>
      <c r="D148" t="e">
        <f>VLOOKUP(B148,Hoja5!B148:C749,2,FALSE)</f>
        <v>#N/A</v>
      </c>
    </row>
    <row r="149" spans="1:4" x14ac:dyDescent="0.25">
      <c r="A149" t="s">
        <v>193</v>
      </c>
      <c r="B149" t="s">
        <v>709</v>
      </c>
      <c r="C149">
        <f t="shared" si="2"/>
        <v>1</v>
      </c>
      <c r="D149" t="e">
        <f>VLOOKUP(B149,Hoja5!B149:C750,2,FALSE)</f>
        <v>#N/A</v>
      </c>
    </row>
    <row r="150" spans="1:4" x14ac:dyDescent="0.25">
      <c r="A150" t="s">
        <v>181</v>
      </c>
      <c r="B150" t="s">
        <v>190</v>
      </c>
      <c r="C150">
        <f t="shared" si="2"/>
        <v>1</v>
      </c>
      <c r="D150" t="e">
        <f>VLOOKUP(B150,Hoja5!B150:C751,2,FALSE)</f>
        <v>#N/A</v>
      </c>
    </row>
    <row r="151" spans="1:4" x14ac:dyDescent="0.25">
      <c r="A151" t="s">
        <v>183</v>
      </c>
      <c r="B151" t="s">
        <v>192</v>
      </c>
      <c r="C151">
        <f t="shared" si="2"/>
        <v>1</v>
      </c>
      <c r="D151">
        <f>VLOOKUP(B151,Hoja5!B151:C752,2,FALSE)</f>
        <v>1</v>
      </c>
    </row>
    <row r="152" spans="1:4" x14ac:dyDescent="0.25">
      <c r="A152" t="s">
        <v>182</v>
      </c>
      <c r="B152" t="s">
        <v>162</v>
      </c>
      <c r="C152">
        <f t="shared" si="2"/>
        <v>1</v>
      </c>
      <c r="D152">
        <f>VLOOKUP(B152,Hoja5!B152:C753,2,FALSE)</f>
        <v>1</v>
      </c>
    </row>
    <row r="153" spans="1:4" x14ac:dyDescent="0.25">
      <c r="A153" t="s">
        <v>709</v>
      </c>
      <c r="B153" t="s">
        <v>168</v>
      </c>
      <c r="C153">
        <f t="shared" si="2"/>
        <v>1</v>
      </c>
      <c r="D153">
        <f>VLOOKUP(B153,Hoja5!B153:C754,2,FALSE)</f>
        <v>1</v>
      </c>
    </row>
    <row r="154" spans="1:4" x14ac:dyDescent="0.25">
      <c r="A154" t="s">
        <v>190</v>
      </c>
      <c r="B154" t="s">
        <v>156</v>
      </c>
      <c r="C154">
        <f t="shared" si="2"/>
        <v>1</v>
      </c>
      <c r="D154">
        <f>VLOOKUP(B154,Hoja5!B154:C755,2,FALSE)</f>
        <v>1</v>
      </c>
    </row>
    <row r="155" spans="1:4" x14ac:dyDescent="0.25">
      <c r="A155" t="s">
        <v>192</v>
      </c>
      <c r="B155" t="s">
        <v>185</v>
      </c>
      <c r="C155">
        <f t="shared" si="2"/>
        <v>2</v>
      </c>
      <c r="D155">
        <f>VLOOKUP(B155,Hoja5!B155:C756,2,FALSE)</f>
        <v>1</v>
      </c>
    </row>
    <row r="156" spans="1:4" x14ac:dyDescent="0.25">
      <c r="A156" t="s">
        <v>162</v>
      </c>
      <c r="B156" t="s">
        <v>159</v>
      </c>
      <c r="C156">
        <f t="shared" si="2"/>
        <v>1</v>
      </c>
      <c r="D156">
        <f>VLOOKUP(B156,Hoja5!B156:C757,2,FALSE)</f>
        <v>1</v>
      </c>
    </row>
    <row r="157" spans="1:4" x14ac:dyDescent="0.25">
      <c r="A157" t="s">
        <v>168</v>
      </c>
      <c r="B157">
        <v>1161065</v>
      </c>
      <c r="C157">
        <f t="shared" si="2"/>
        <v>2</v>
      </c>
      <c r="D157" t="e">
        <f>VLOOKUP(B157,Hoja5!B157:C758,2,FALSE)</f>
        <v>#N/A</v>
      </c>
    </row>
    <row r="158" spans="1:4" x14ac:dyDescent="0.25">
      <c r="A158" t="s">
        <v>156</v>
      </c>
      <c r="B158" t="s">
        <v>710</v>
      </c>
      <c r="C158">
        <f t="shared" si="2"/>
        <v>1</v>
      </c>
      <c r="D158" t="e">
        <f>VLOOKUP(B158,Hoja5!B158:C759,2,FALSE)</f>
        <v>#N/A</v>
      </c>
    </row>
    <row r="159" spans="1:4" x14ac:dyDescent="0.25">
      <c r="A159" t="s">
        <v>185</v>
      </c>
      <c r="B159" t="s">
        <v>176</v>
      </c>
      <c r="C159">
        <f t="shared" si="2"/>
        <v>1</v>
      </c>
      <c r="D159">
        <f>VLOOKUP(B159,Hoja5!B159:C760,2,FALSE)</f>
        <v>1</v>
      </c>
    </row>
    <row r="160" spans="1:4" x14ac:dyDescent="0.25">
      <c r="A160" t="s">
        <v>159</v>
      </c>
      <c r="B160" t="s">
        <v>711</v>
      </c>
      <c r="C160">
        <f t="shared" si="2"/>
        <v>4</v>
      </c>
      <c r="D160" t="e">
        <f>VLOOKUP(B160,Hoja5!B160:C761,2,FALSE)</f>
        <v>#N/A</v>
      </c>
    </row>
    <row r="161" spans="1:4" x14ac:dyDescent="0.25">
      <c r="A161">
        <v>1161065</v>
      </c>
      <c r="B161" t="s">
        <v>152</v>
      </c>
      <c r="C161">
        <f t="shared" si="2"/>
        <v>2</v>
      </c>
      <c r="D161" t="e">
        <f>VLOOKUP(B161,Hoja5!B161:C762,2,FALSE)</f>
        <v>#N/A</v>
      </c>
    </row>
    <row r="162" spans="1:4" x14ac:dyDescent="0.25">
      <c r="A162" t="s">
        <v>710</v>
      </c>
      <c r="B162" t="s">
        <v>194</v>
      </c>
      <c r="C162">
        <f t="shared" si="2"/>
        <v>1</v>
      </c>
      <c r="D162">
        <f>VLOOKUP(B162,Hoja5!B162:C763,2,FALSE)</f>
        <v>1</v>
      </c>
    </row>
    <row r="163" spans="1:4" x14ac:dyDescent="0.25">
      <c r="A163" t="s">
        <v>176</v>
      </c>
      <c r="B163" t="s">
        <v>712</v>
      </c>
      <c r="C163">
        <f t="shared" si="2"/>
        <v>6</v>
      </c>
      <c r="D163" t="e">
        <f>VLOOKUP(B163,Hoja5!B163:C764,2,FALSE)</f>
        <v>#N/A</v>
      </c>
    </row>
    <row r="164" spans="1:4" x14ac:dyDescent="0.25">
      <c r="A164" t="s">
        <v>711</v>
      </c>
      <c r="B164" t="s">
        <v>713</v>
      </c>
      <c r="C164">
        <f t="shared" si="2"/>
        <v>1</v>
      </c>
      <c r="D164">
        <f>VLOOKUP(B164,Hoja5!B164:C765,2,FALSE)</f>
        <v>1</v>
      </c>
    </row>
    <row r="165" spans="1:4" x14ac:dyDescent="0.25">
      <c r="A165" t="s">
        <v>152</v>
      </c>
      <c r="B165" t="s">
        <v>714</v>
      </c>
      <c r="C165">
        <f t="shared" si="2"/>
        <v>1</v>
      </c>
      <c r="D165">
        <f>VLOOKUP(B165,Hoja5!B165:C766,2,FALSE)</f>
        <v>1</v>
      </c>
    </row>
    <row r="166" spans="1:4" x14ac:dyDescent="0.25">
      <c r="A166" t="s">
        <v>194</v>
      </c>
      <c r="B166" t="s">
        <v>160</v>
      </c>
      <c r="C166">
        <f t="shared" si="2"/>
        <v>1</v>
      </c>
      <c r="D166">
        <f>VLOOKUP(B166,Hoja5!B166:C767,2,FALSE)</f>
        <v>1</v>
      </c>
    </row>
    <row r="167" spans="1:4" x14ac:dyDescent="0.25">
      <c r="A167" t="s">
        <v>712</v>
      </c>
      <c r="B167" t="s">
        <v>175</v>
      </c>
      <c r="C167">
        <f t="shared" si="2"/>
        <v>2</v>
      </c>
      <c r="D167">
        <f>VLOOKUP(B167,Hoja5!B167:C768,2,FALSE)</f>
        <v>2</v>
      </c>
    </row>
    <row r="168" spans="1:4" x14ac:dyDescent="0.25">
      <c r="A168" t="s">
        <v>713</v>
      </c>
      <c r="B168" t="s">
        <v>153</v>
      </c>
      <c r="C168">
        <f t="shared" si="2"/>
        <v>4</v>
      </c>
      <c r="D168" t="e">
        <f>VLOOKUP(B168,Hoja5!B168:C769,2,FALSE)</f>
        <v>#N/A</v>
      </c>
    </row>
    <row r="169" spans="1:4" x14ac:dyDescent="0.25">
      <c r="A169" t="s">
        <v>714</v>
      </c>
      <c r="B169" t="s">
        <v>164</v>
      </c>
      <c r="C169">
        <f t="shared" si="2"/>
        <v>2</v>
      </c>
      <c r="D169">
        <f>VLOOKUP(B169,Hoja5!B169:C770,2,FALSE)</f>
        <v>1</v>
      </c>
    </row>
    <row r="170" spans="1:4" x14ac:dyDescent="0.25">
      <c r="A170" t="s">
        <v>160</v>
      </c>
      <c r="B170" t="s">
        <v>158</v>
      </c>
      <c r="C170">
        <f t="shared" si="2"/>
        <v>2</v>
      </c>
      <c r="D170">
        <f>VLOOKUP(B170,Hoja5!B170:C771,2,FALSE)</f>
        <v>2</v>
      </c>
    </row>
    <row r="171" spans="1:4" x14ac:dyDescent="0.25">
      <c r="A171" t="s">
        <v>175</v>
      </c>
      <c r="B171" t="s">
        <v>715</v>
      </c>
      <c r="C171">
        <f t="shared" si="2"/>
        <v>1</v>
      </c>
      <c r="D171" t="e">
        <f>VLOOKUP(B171,Hoja5!B171:C772,2,FALSE)</f>
        <v>#N/A</v>
      </c>
    </row>
    <row r="172" spans="1:4" x14ac:dyDescent="0.25">
      <c r="A172" t="s">
        <v>153</v>
      </c>
      <c r="B172" t="s">
        <v>170</v>
      </c>
      <c r="C172">
        <f t="shared" si="2"/>
        <v>1</v>
      </c>
      <c r="D172" t="e">
        <f>VLOOKUP(B172,Hoja5!B172:C773,2,FALSE)</f>
        <v>#N/A</v>
      </c>
    </row>
    <row r="173" spans="1:4" x14ac:dyDescent="0.25">
      <c r="A173" t="s">
        <v>164</v>
      </c>
      <c r="B173" t="s">
        <v>208</v>
      </c>
      <c r="C173">
        <f t="shared" si="2"/>
        <v>3</v>
      </c>
      <c r="D173" t="e">
        <f>VLOOKUP(B173,Hoja5!B173:C774,2,FALSE)</f>
        <v>#N/A</v>
      </c>
    </row>
    <row r="174" spans="1:4" x14ac:dyDescent="0.25">
      <c r="A174" t="s">
        <v>158</v>
      </c>
      <c r="B174" t="s">
        <v>211</v>
      </c>
      <c r="C174">
        <f t="shared" si="2"/>
        <v>2</v>
      </c>
      <c r="D174" t="e">
        <f>VLOOKUP(B174,Hoja5!B174:C775,2,FALSE)</f>
        <v>#N/A</v>
      </c>
    </row>
    <row r="175" spans="1:4" x14ac:dyDescent="0.25">
      <c r="A175" t="s">
        <v>715</v>
      </c>
      <c r="B175" t="s">
        <v>222</v>
      </c>
      <c r="C175">
        <f t="shared" si="2"/>
        <v>1</v>
      </c>
      <c r="D175" t="e">
        <f>VLOOKUP(B175,Hoja5!B175:C776,2,FALSE)</f>
        <v>#N/A</v>
      </c>
    </row>
    <row r="176" spans="1:4" x14ac:dyDescent="0.25">
      <c r="A176" t="s">
        <v>170</v>
      </c>
      <c r="B176" t="s">
        <v>206</v>
      </c>
      <c r="C176">
        <f t="shared" si="2"/>
        <v>1</v>
      </c>
      <c r="D176">
        <f>VLOOKUP(B176,Hoja5!B176:C777,2,FALSE)</f>
        <v>1</v>
      </c>
    </row>
    <row r="177" spans="1:4" x14ac:dyDescent="0.25">
      <c r="A177" t="s">
        <v>208</v>
      </c>
      <c r="B177" t="s">
        <v>716</v>
      </c>
      <c r="C177">
        <f t="shared" si="2"/>
        <v>1</v>
      </c>
      <c r="D177" t="e">
        <f>VLOOKUP(B177,Hoja5!B177:C778,2,FALSE)</f>
        <v>#N/A</v>
      </c>
    </row>
    <row r="178" spans="1:4" x14ac:dyDescent="0.25">
      <c r="A178" t="s">
        <v>211</v>
      </c>
      <c r="B178" t="s">
        <v>717</v>
      </c>
      <c r="C178">
        <f t="shared" si="2"/>
        <v>1</v>
      </c>
      <c r="D178" t="e">
        <f>VLOOKUP(B178,Hoja5!B178:C779,2,FALSE)</f>
        <v>#N/A</v>
      </c>
    </row>
    <row r="179" spans="1:4" x14ac:dyDescent="0.25">
      <c r="A179" t="s">
        <v>78</v>
      </c>
      <c r="B179" t="s">
        <v>225</v>
      </c>
      <c r="C179">
        <f t="shared" si="2"/>
        <v>3</v>
      </c>
      <c r="D179" t="e">
        <f>VLOOKUP(B179,Hoja5!B179:C780,2,FALSE)</f>
        <v>#N/A</v>
      </c>
    </row>
    <row r="180" spans="1:4" x14ac:dyDescent="0.25">
      <c r="A180" t="s">
        <v>222</v>
      </c>
      <c r="B180" t="s">
        <v>214</v>
      </c>
      <c r="C180">
        <f t="shared" si="2"/>
        <v>1</v>
      </c>
      <c r="D180">
        <f>VLOOKUP(B180,Hoja5!B180:C781,2,FALSE)</f>
        <v>1</v>
      </c>
    </row>
    <row r="181" spans="1:4" x14ac:dyDescent="0.25">
      <c r="A181" t="s">
        <v>206</v>
      </c>
      <c r="B181" t="s">
        <v>718</v>
      </c>
      <c r="C181">
        <f t="shared" si="2"/>
        <v>1</v>
      </c>
      <c r="D181" t="e">
        <f>VLOOKUP(B181,Hoja5!B181:C782,2,FALSE)</f>
        <v>#N/A</v>
      </c>
    </row>
    <row r="182" spans="1:4" x14ac:dyDescent="0.25">
      <c r="A182" t="s">
        <v>138</v>
      </c>
      <c r="B182" t="s">
        <v>719</v>
      </c>
      <c r="C182">
        <f t="shared" si="2"/>
        <v>2</v>
      </c>
      <c r="D182" t="e">
        <f>VLOOKUP(B182,Hoja5!B182:C783,2,FALSE)</f>
        <v>#N/A</v>
      </c>
    </row>
    <row r="183" spans="1:4" x14ac:dyDescent="0.25">
      <c r="A183" t="s">
        <v>716</v>
      </c>
      <c r="B183" t="s">
        <v>215</v>
      </c>
      <c r="C183">
        <f t="shared" si="2"/>
        <v>1</v>
      </c>
      <c r="D183">
        <f>VLOOKUP(B183,Hoja5!B183:C784,2,FALSE)</f>
        <v>1</v>
      </c>
    </row>
    <row r="184" spans="1:4" x14ac:dyDescent="0.25">
      <c r="A184" t="s">
        <v>717</v>
      </c>
      <c r="B184" t="s">
        <v>720</v>
      </c>
      <c r="C184">
        <f t="shared" si="2"/>
        <v>1</v>
      </c>
      <c r="D184" t="e">
        <f>VLOOKUP(B184,Hoja5!B184:C785,2,FALSE)</f>
        <v>#N/A</v>
      </c>
    </row>
    <row r="185" spans="1:4" x14ac:dyDescent="0.25">
      <c r="A185" t="s">
        <v>135</v>
      </c>
      <c r="B185" t="s">
        <v>200</v>
      </c>
      <c r="C185">
        <f t="shared" si="2"/>
        <v>1</v>
      </c>
      <c r="D185">
        <f>VLOOKUP(B185,Hoja5!B185:C786,2,FALSE)</f>
        <v>1</v>
      </c>
    </row>
    <row r="186" spans="1:4" x14ac:dyDescent="0.25">
      <c r="A186" t="s">
        <v>225</v>
      </c>
      <c r="B186" t="s">
        <v>721</v>
      </c>
      <c r="C186">
        <f t="shared" si="2"/>
        <v>2</v>
      </c>
      <c r="D186" t="e">
        <f>VLOOKUP(B186,Hoja5!B186:C787,2,FALSE)</f>
        <v>#N/A</v>
      </c>
    </row>
    <row r="187" spans="1:4" x14ac:dyDescent="0.25">
      <c r="A187" t="s">
        <v>69</v>
      </c>
      <c r="B187" t="s">
        <v>722</v>
      </c>
      <c r="C187">
        <f t="shared" si="2"/>
        <v>1</v>
      </c>
      <c r="D187" t="e">
        <f>VLOOKUP(B187,Hoja5!B187:C788,2,FALSE)</f>
        <v>#N/A</v>
      </c>
    </row>
    <row r="188" spans="1:4" x14ac:dyDescent="0.25">
      <c r="A188" t="s">
        <v>214</v>
      </c>
      <c r="B188" t="s">
        <v>224</v>
      </c>
      <c r="C188">
        <f t="shared" si="2"/>
        <v>1</v>
      </c>
      <c r="D188">
        <f>VLOOKUP(B188,Hoja5!B188:C789,2,FALSE)</f>
        <v>1</v>
      </c>
    </row>
    <row r="189" spans="1:4" x14ac:dyDescent="0.25">
      <c r="A189" t="s">
        <v>718</v>
      </c>
      <c r="B189" t="s">
        <v>205</v>
      </c>
      <c r="C189">
        <f t="shared" si="2"/>
        <v>1</v>
      </c>
      <c r="D189">
        <f>VLOOKUP(B189,Hoja5!B189:C790,2,FALSE)</f>
        <v>1</v>
      </c>
    </row>
    <row r="190" spans="1:4" x14ac:dyDescent="0.25">
      <c r="A190" t="s">
        <v>719</v>
      </c>
      <c r="B190" t="s">
        <v>198</v>
      </c>
      <c r="C190">
        <f t="shared" si="2"/>
        <v>1</v>
      </c>
      <c r="D190">
        <f>VLOOKUP(B190,Hoja5!B190:C791,2,FALSE)</f>
        <v>1</v>
      </c>
    </row>
    <row r="191" spans="1:4" x14ac:dyDescent="0.25">
      <c r="A191" t="s">
        <v>215</v>
      </c>
      <c r="B191" t="s">
        <v>724</v>
      </c>
      <c r="C191">
        <f t="shared" si="2"/>
        <v>2</v>
      </c>
      <c r="D191" t="e">
        <f>VLOOKUP(B191,Hoja5!B191:C792,2,FALSE)</f>
        <v>#N/A</v>
      </c>
    </row>
    <row r="192" spans="1:4" x14ac:dyDescent="0.25">
      <c r="A192" t="s">
        <v>720</v>
      </c>
      <c r="B192" t="s">
        <v>202</v>
      </c>
      <c r="C192">
        <f t="shared" si="2"/>
        <v>1</v>
      </c>
      <c r="D192">
        <f>VLOOKUP(B192,Hoja5!B192:C793,2,FALSE)</f>
        <v>1</v>
      </c>
    </row>
    <row r="193" spans="1:4" x14ac:dyDescent="0.25">
      <c r="A193" t="s">
        <v>200</v>
      </c>
      <c r="B193" t="s">
        <v>725</v>
      </c>
      <c r="C193">
        <f t="shared" si="2"/>
        <v>1</v>
      </c>
      <c r="D193">
        <f>VLOOKUP(B193,Hoja5!B193:C794,2,FALSE)</f>
        <v>1</v>
      </c>
    </row>
    <row r="194" spans="1:4" x14ac:dyDescent="0.25">
      <c r="A194" t="s">
        <v>721</v>
      </c>
      <c r="B194" t="s">
        <v>726</v>
      </c>
      <c r="C194">
        <f t="shared" ref="C194:C257" si="3">COUNTIF(A194:A1420,B194)</f>
        <v>2</v>
      </c>
      <c r="D194" t="e">
        <f>VLOOKUP(B194,Hoja5!B194:C795,2,FALSE)</f>
        <v>#N/A</v>
      </c>
    </row>
    <row r="195" spans="1:4" x14ac:dyDescent="0.25">
      <c r="A195" t="s">
        <v>722</v>
      </c>
      <c r="B195" t="s">
        <v>727</v>
      </c>
      <c r="C195">
        <f t="shared" si="3"/>
        <v>1</v>
      </c>
      <c r="D195" t="e">
        <f>VLOOKUP(B195,Hoja5!B195:C796,2,FALSE)</f>
        <v>#N/A</v>
      </c>
    </row>
    <row r="196" spans="1:4" x14ac:dyDescent="0.25">
      <c r="A196" t="s">
        <v>224</v>
      </c>
      <c r="B196" t="s">
        <v>209</v>
      </c>
      <c r="C196">
        <f t="shared" si="3"/>
        <v>1</v>
      </c>
      <c r="D196" t="e">
        <f>VLOOKUP(B196,Hoja5!B196:C797,2,FALSE)</f>
        <v>#N/A</v>
      </c>
    </row>
    <row r="197" spans="1:4" x14ac:dyDescent="0.25">
      <c r="A197">
        <v>1161065</v>
      </c>
      <c r="B197" t="s">
        <v>728</v>
      </c>
      <c r="C197">
        <f t="shared" si="3"/>
        <v>1</v>
      </c>
      <c r="D197" t="e">
        <f>VLOOKUP(B197,Hoja5!B197:C798,2,FALSE)</f>
        <v>#N/A</v>
      </c>
    </row>
    <row r="198" spans="1:4" x14ac:dyDescent="0.25">
      <c r="A198" t="s">
        <v>205</v>
      </c>
      <c r="B198" t="s">
        <v>729</v>
      </c>
      <c r="C198">
        <f t="shared" si="3"/>
        <v>1</v>
      </c>
      <c r="D198" t="e">
        <f>VLOOKUP(B198,Hoja5!B198:C799,2,FALSE)</f>
        <v>#N/A</v>
      </c>
    </row>
    <row r="199" spans="1:4" x14ac:dyDescent="0.25">
      <c r="A199" t="s">
        <v>198</v>
      </c>
      <c r="B199" t="s">
        <v>730</v>
      </c>
      <c r="C199">
        <f t="shared" si="3"/>
        <v>1</v>
      </c>
      <c r="D199" t="e">
        <f>VLOOKUP(B199,Hoja5!B199:C800,2,FALSE)</f>
        <v>#N/A</v>
      </c>
    </row>
    <row r="200" spans="1:4" x14ac:dyDescent="0.25">
      <c r="A200" t="s">
        <v>724</v>
      </c>
      <c r="B200" t="s">
        <v>218</v>
      </c>
      <c r="C200">
        <f t="shared" si="3"/>
        <v>1</v>
      </c>
      <c r="D200">
        <f>VLOOKUP(B200,Hoja5!B200:C801,2,FALSE)</f>
        <v>1</v>
      </c>
    </row>
    <row r="201" spans="1:4" x14ac:dyDescent="0.25">
      <c r="A201" t="s">
        <v>202</v>
      </c>
      <c r="B201" t="s">
        <v>195</v>
      </c>
      <c r="C201">
        <f t="shared" si="3"/>
        <v>1</v>
      </c>
      <c r="D201" t="e">
        <f>VLOOKUP(B201,Hoja5!B201:C802,2,FALSE)</f>
        <v>#N/A</v>
      </c>
    </row>
    <row r="202" spans="1:4" x14ac:dyDescent="0.25">
      <c r="A202" t="s">
        <v>725</v>
      </c>
      <c r="B202" t="s">
        <v>220</v>
      </c>
      <c r="C202">
        <f t="shared" si="3"/>
        <v>1</v>
      </c>
      <c r="D202">
        <f>VLOOKUP(B202,Hoja5!B202:C803,2,FALSE)</f>
        <v>1</v>
      </c>
    </row>
    <row r="203" spans="1:4" x14ac:dyDescent="0.25">
      <c r="A203" t="s">
        <v>726</v>
      </c>
      <c r="B203" t="s">
        <v>201</v>
      </c>
      <c r="C203">
        <f t="shared" si="3"/>
        <v>1</v>
      </c>
      <c r="D203">
        <f>VLOOKUP(B203,Hoja5!B203:C804,2,FALSE)</f>
        <v>1</v>
      </c>
    </row>
    <row r="204" spans="1:4" x14ac:dyDescent="0.25">
      <c r="A204" t="s">
        <v>727</v>
      </c>
      <c r="B204" t="s">
        <v>731</v>
      </c>
      <c r="C204">
        <f t="shared" si="3"/>
        <v>2</v>
      </c>
      <c r="D204" t="e">
        <f>VLOOKUP(B204,Hoja5!B204:C805,2,FALSE)</f>
        <v>#N/A</v>
      </c>
    </row>
    <row r="205" spans="1:4" x14ac:dyDescent="0.25">
      <c r="A205" t="s">
        <v>209</v>
      </c>
      <c r="B205" t="s">
        <v>216</v>
      </c>
      <c r="C205">
        <f t="shared" si="3"/>
        <v>2</v>
      </c>
      <c r="D205">
        <f>VLOOKUP(B205,Hoja5!B205:C806,2,FALSE)</f>
        <v>1</v>
      </c>
    </row>
    <row r="206" spans="1:4" x14ac:dyDescent="0.25">
      <c r="A206" t="s">
        <v>728</v>
      </c>
      <c r="B206" t="s">
        <v>229</v>
      </c>
      <c r="C206">
        <f t="shared" si="3"/>
        <v>2</v>
      </c>
      <c r="D206" t="e">
        <f>VLOOKUP(B206,Hoja5!B206:C807,2,FALSE)</f>
        <v>#N/A</v>
      </c>
    </row>
    <row r="207" spans="1:4" x14ac:dyDescent="0.25">
      <c r="A207" t="s">
        <v>729</v>
      </c>
      <c r="B207" t="s">
        <v>219</v>
      </c>
      <c r="C207">
        <f t="shared" si="3"/>
        <v>2</v>
      </c>
      <c r="D207">
        <f>VLOOKUP(B207,Hoja5!B207:C808,2,FALSE)</f>
        <v>1</v>
      </c>
    </row>
    <row r="208" spans="1:4" x14ac:dyDescent="0.25">
      <c r="A208" t="s">
        <v>730</v>
      </c>
      <c r="B208" t="s">
        <v>197</v>
      </c>
      <c r="C208">
        <f t="shared" si="3"/>
        <v>1</v>
      </c>
      <c r="D208">
        <f>VLOOKUP(B208,Hoja5!B208:C809,2,FALSE)</f>
        <v>1</v>
      </c>
    </row>
    <row r="209" spans="1:4" x14ac:dyDescent="0.25">
      <c r="A209" t="s">
        <v>218</v>
      </c>
      <c r="B209" t="s">
        <v>217</v>
      </c>
      <c r="C209">
        <f t="shared" si="3"/>
        <v>2</v>
      </c>
      <c r="D209" t="e">
        <f>VLOOKUP(B209,Hoja5!B209:C810,2,FALSE)</f>
        <v>#N/A</v>
      </c>
    </row>
    <row r="210" spans="1:4" x14ac:dyDescent="0.25">
      <c r="A210" t="s">
        <v>195</v>
      </c>
      <c r="B210" t="s">
        <v>207</v>
      </c>
      <c r="C210">
        <f t="shared" si="3"/>
        <v>1</v>
      </c>
      <c r="D210" t="e">
        <f>VLOOKUP(B210,Hoja5!B210:C811,2,FALSE)</f>
        <v>#N/A</v>
      </c>
    </row>
    <row r="211" spans="1:4" x14ac:dyDescent="0.25">
      <c r="A211" t="s">
        <v>220</v>
      </c>
      <c r="B211" t="s">
        <v>732</v>
      </c>
      <c r="C211">
        <f t="shared" si="3"/>
        <v>1</v>
      </c>
      <c r="D211" t="e">
        <f>VLOOKUP(B211,Hoja5!B211:C812,2,FALSE)</f>
        <v>#N/A</v>
      </c>
    </row>
    <row r="212" spans="1:4" x14ac:dyDescent="0.25">
      <c r="A212" t="s">
        <v>201</v>
      </c>
      <c r="B212" t="s">
        <v>733</v>
      </c>
      <c r="C212">
        <f t="shared" si="3"/>
        <v>2</v>
      </c>
      <c r="D212" t="e">
        <f>VLOOKUP(B212,Hoja5!B212:C813,2,FALSE)</f>
        <v>#N/A</v>
      </c>
    </row>
    <row r="213" spans="1:4" x14ac:dyDescent="0.25">
      <c r="A213" t="s">
        <v>731</v>
      </c>
      <c r="B213" t="s">
        <v>734</v>
      </c>
      <c r="C213">
        <f t="shared" si="3"/>
        <v>1</v>
      </c>
      <c r="D213" t="e">
        <f>VLOOKUP(B213,Hoja5!B213:C814,2,FALSE)</f>
        <v>#N/A</v>
      </c>
    </row>
    <row r="214" spans="1:4" x14ac:dyDescent="0.25">
      <c r="A214" t="s">
        <v>129</v>
      </c>
      <c r="B214" t="s">
        <v>735</v>
      </c>
      <c r="C214">
        <f t="shared" si="3"/>
        <v>2</v>
      </c>
      <c r="D214" t="e">
        <f>VLOOKUP(B214,Hoja5!B214:C815,2,FALSE)</f>
        <v>#N/A</v>
      </c>
    </row>
    <row r="215" spans="1:4" x14ac:dyDescent="0.25">
      <c r="A215" t="s">
        <v>216</v>
      </c>
      <c r="B215" t="s">
        <v>736</v>
      </c>
      <c r="C215">
        <f t="shared" si="3"/>
        <v>2</v>
      </c>
      <c r="D215" t="e">
        <f>VLOOKUP(B215,Hoja5!B215:C816,2,FALSE)</f>
        <v>#N/A</v>
      </c>
    </row>
    <row r="216" spans="1:4" x14ac:dyDescent="0.25">
      <c r="A216" t="s">
        <v>229</v>
      </c>
      <c r="B216" t="s">
        <v>737</v>
      </c>
      <c r="C216">
        <f t="shared" si="3"/>
        <v>1</v>
      </c>
      <c r="D216" t="e">
        <f>VLOOKUP(B216,Hoja5!B216:C817,2,FALSE)</f>
        <v>#N/A</v>
      </c>
    </row>
    <row r="217" spans="1:4" x14ac:dyDescent="0.25">
      <c r="A217" t="s">
        <v>219</v>
      </c>
      <c r="B217" t="s">
        <v>738</v>
      </c>
      <c r="C217">
        <f t="shared" si="3"/>
        <v>2</v>
      </c>
      <c r="D217" t="e">
        <f>VLOOKUP(B217,Hoja5!B217:C818,2,FALSE)</f>
        <v>#N/A</v>
      </c>
    </row>
    <row r="218" spans="1:4" x14ac:dyDescent="0.25">
      <c r="A218" t="s">
        <v>197</v>
      </c>
      <c r="B218" t="s">
        <v>739</v>
      </c>
      <c r="C218">
        <f t="shared" si="3"/>
        <v>1</v>
      </c>
      <c r="D218" t="e">
        <f>VLOOKUP(B218,Hoja5!B218:C819,2,FALSE)</f>
        <v>#N/A</v>
      </c>
    </row>
    <row r="219" spans="1:4" x14ac:dyDescent="0.25">
      <c r="A219" t="s">
        <v>217</v>
      </c>
      <c r="B219" t="s">
        <v>740</v>
      </c>
      <c r="C219">
        <f t="shared" si="3"/>
        <v>1</v>
      </c>
      <c r="D219" t="e">
        <f>VLOOKUP(B219,Hoja5!B219:C820,2,FALSE)</f>
        <v>#N/A</v>
      </c>
    </row>
    <row r="220" spans="1:4" x14ac:dyDescent="0.25">
      <c r="A220" t="s">
        <v>207</v>
      </c>
      <c r="B220" t="s">
        <v>226</v>
      </c>
      <c r="C220">
        <f t="shared" si="3"/>
        <v>2</v>
      </c>
      <c r="D220">
        <f>VLOOKUP(B220,Hoja5!B220:C821,2,FALSE)</f>
        <v>1</v>
      </c>
    </row>
    <row r="221" spans="1:4" x14ac:dyDescent="0.25">
      <c r="A221" t="s">
        <v>732</v>
      </c>
      <c r="B221" t="s">
        <v>204</v>
      </c>
      <c r="C221">
        <f t="shared" si="3"/>
        <v>1</v>
      </c>
      <c r="D221">
        <f>VLOOKUP(B221,Hoja5!B221:C822,2,FALSE)</f>
        <v>1</v>
      </c>
    </row>
    <row r="222" spans="1:4" x14ac:dyDescent="0.25">
      <c r="A222" t="s">
        <v>733</v>
      </c>
      <c r="B222" t="s">
        <v>741</v>
      </c>
      <c r="C222">
        <f t="shared" si="3"/>
        <v>2</v>
      </c>
      <c r="D222" t="e">
        <f>VLOOKUP(B222,Hoja5!B222:C823,2,FALSE)</f>
        <v>#N/A</v>
      </c>
    </row>
    <row r="223" spans="1:4" x14ac:dyDescent="0.25">
      <c r="A223" t="s">
        <v>734</v>
      </c>
      <c r="B223" t="s">
        <v>212</v>
      </c>
      <c r="C223">
        <f t="shared" si="3"/>
        <v>2</v>
      </c>
      <c r="D223" t="e">
        <f>VLOOKUP(B223,Hoja5!B223:C824,2,FALSE)</f>
        <v>#N/A</v>
      </c>
    </row>
    <row r="224" spans="1:4" x14ac:dyDescent="0.25">
      <c r="A224" t="s">
        <v>735</v>
      </c>
      <c r="B224" t="s">
        <v>203</v>
      </c>
      <c r="C224">
        <f t="shared" si="3"/>
        <v>1</v>
      </c>
      <c r="D224">
        <f>VLOOKUP(B224,Hoja5!B224:C825,2,FALSE)</f>
        <v>1</v>
      </c>
    </row>
    <row r="225" spans="1:4" x14ac:dyDescent="0.25">
      <c r="A225" t="s">
        <v>736</v>
      </c>
      <c r="B225" t="s">
        <v>742</v>
      </c>
      <c r="C225">
        <f t="shared" si="3"/>
        <v>1</v>
      </c>
      <c r="D225" t="e">
        <f>VLOOKUP(B225,Hoja5!B225:C826,2,FALSE)</f>
        <v>#N/A</v>
      </c>
    </row>
    <row r="226" spans="1:4" x14ac:dyDescent="0.25">
      <c r="A226" t="s">
        <v>697</v>
      </c>
      <c r="B226" t="s">
        <v>221</v>
      </c>
      <c r="C226">
        <f t="shared" si="3"/>
        <v>1</v>
      </c>
      <c r="D226">
        <f>VLOOKUP(B226,Hoja5!B226:C827,2,FALSE)</f>
        <v>1</v>
      </c>
    </row>
    <row r="227" spans="1:4" x14ac:dyDescent="0.25">
      <c r="A227" t="s">
        <v>737</v>
      </c>
      <c r="B227" t="s">
        <v>223</v>
      </c>
      <c r="C227">
        <f t="shared" si="3"/>
        <v>2</v>
      </c>
      <c r="D227">
        <f>VLOOKUP(B227,Hoja5!B227:C828,2,FALSE)</f>
        <v>1</v>
      </c>
    </row>
    <row r="228" spans="1:4" x14ac:dyDescent="0.25">
      <c r="A228" t="s">
        <v>738</v>
      </c>
      <c r="B228" t="s">
        <v>228</v>
      </c>
      <c r="C228">
        <f t="shared" si="3"/>
        <v>1</v>
      </c>
      <c r="D228" t="e">
        <f>VLOOKUP(B228,Hoja5!B228:C829,2,FALSE)</f>
        <v>#N/A</v>
      </c>
    </row>
    <row r="229" spans="1:4" x14ac:dyDescent="0.25">
      <c r="A229" t="s">
        <v>739</v>
      </c>
      <c r="B229" t="s">
        <v>196</v>
      </c>
      <c r="C229">
        <f t="shared" si="3"/>
        <v>1</v>
      </c>
      <c r="D229">
        <f>VLOOKUP(B229,Hoja5!B229:C830,2,FALSE)</f>
        <v>1</v>
      </c>
    </row>
    <row r="230" spans="1:4" x14ac:dyDescent="0.25">
      <c r="A230" t="s">
        <v>740</v>
      </c>
      <c r="B230" t="s">
        <v>210</v>
      </c>
      <c r="C230">
        <f t="shared" si="3"/>
        <v>1</v>
      </c>
      <c r="D230">
        <f>VLOOKUP(B230,Hoja5!B230:C831,2,FALSE)</f>
        <v>1</v>
      </c>
    </row>
    <row r="231" spans="1:4" x14ac:dyDescent="0.25">
      <c r="A231" t="s">
        <v>226</v>
      </c>
      <c r="B231" t="s">
        <v>227</v>
      </c>
      <c r="C231">
        <f t="shared" si="3"/>
        <v>1</v>
      </c>
      <c r="D231" t="e">
        <f>VLOOKUP(B231,Hoja5!B231:C832,2,FALSE)</f>
        <v>#N/A</v>
      </c>
    </row>
    <row r="232" spans="1:4" x14ac:dyDescent="0.25">
      <c r="A232" t="s">
        <v>204</v>
      </c>
      <c r="B232" t="s">
        <v>213</v>
      </c>
      <c r="C232">
        <f t="shared" si="3"/>
        <v>1</v>
      </c>
      <c r="D232" t="e">
        <f>VLOOKUP(B232,Hoja5!B232:C833,2,FALSE)</f>
        <v>#N/A</v>
      </c>
    </row>
    <row r="233" spans="1:4" x14ac:dyDescent="0.25">
      <c r="A233" t="s">
        <v>741</v>
      </c>
      <c r="B233" t="s">
        <v>743</v>
      </c>
      <c r="C233">
        <f t="shared" si="3"/>
        <v>2</v>
      </c>
      <c r="D233" t="e">
        <f>VLOOKUP(B233,Hoja5!B233:C834,2,FALSE)</f>
        <v>#N/A</v>
      </c>
    </row>
    <row r="234" spans="1:4" x14ac:dyDescent="0.25">
      <c r="A234" t="s">
        <v>212</v>
      </c>
      <c r="B234" t="s">
        <v>199</v>
      </c>
      <c r="C234">
        <f t="shared" si="3"/>
        <v>1</v>
      </c>
      <c r="D234" t="e">
        <f>VLOOKUP(B234,Hoja5!B234:C835,2,FALSE)</f>
        <v>#N/A</v>
      </c>
    </row>
    <row r="235" spans="1:4" x14ac:dyDescent="0.25">
      <c r="A235" t="s">
        <v>203</v>
      </c>
      <c r="B235" t="s">
        <v>236</v>
      </c>
      <c r="C235">
        <f t="shared" si="3"/>
        <v>3</v>
      </c>
      <c r="D235" t="e">
        <f>VLOOKUP(B235,Hoja5!B235:C836,2,FALSE)</f>
        <v>#N/A</v>
      </c>
    </row>
    <row r="236" spans="1:4" x14ac:dyDescent="0.25">
      <c r="A236" t="s">
        <v>43</v>
      </c>
      <c r="B236" t="s">
        <v>254</v>
      </c>
      <c r="C236">
        <f t="shared" si="3"/>
        <v>1</v>
      </c>
      <c r="D236" t="e">
        <f>VLOOKUP(B236,Hoja5!B236:C837,2,FALSE)</f>
        <v>#N/A</v>
      </c>
    </row>
    <row r="237" spans="1:4" x14ac:dyDescent="0.25">
      <c r="A237" t="s">
        <v>742</v>
      </c>
      <c r="B237" t="s">
        <v>235</v>
      </c>
      <c r="C237">
        <f t="shared" si="3"/>
        <v>1</v>
      </c>
      <c r="D237" t="e">
        <f>VLOOKUP(B237,Hoja5!B237:C838,2,FALSE)</f>
        <v>#N/A</v>
      </c>
    </row>
    <row r="238" spans="1:4" x14ac:dyDescent="0.25">
      <c r="A238" t="s">
        <v>221</v>
      </c>
      <c r="B238" t="s">
        <v>244</v>
      </c>
      <c r="C238">
        <f t="shared" si="3"/>
        <v>1</v>
      </c>
      <c r="D238" t="e">
        <f>VLOOKUP(B238,Hoja5!B238:C839,2,FALSE)</f>
        <v>#N/A</v>
      </c>
    </row>
    <row r="239" spans="1:4" x14ac:dyDescent="0.25">
      <c r="A239" t="s">
        <v>223</v>
      </c>
      <c r="B239" t="s">
        <v>233</v>
      </c>
      <c r="C239">
        <f t="shared" si="3"/>
        <v>1</v>
      </c>
      <c r="D239" t="e">
        <f>VLOOKUP(B239,Hoja5!B239:C840,2,FALSE)</f>
        <v>#N/A</v>
      </c>
    </row>
    <row r="240" spans="1:4" x14ac:dyDescent="0.25">
      <c r="A240" t="s">
        <v>228</v>
      </c>
      <c r="B240" t="s">
        <v>234</v>
      </c>
      <c r="C240">
        <f t="shared" si="3"/>
        <v>1</v>
      </c>
      <c r="D240" t="e">
        <f>VLOOKUP(B240,Hoja5!B240:C841,2,FALSE)</f>
        <v>#N/A</v>
      </c>
    </row>
    <row r="241" spans="1:4" x14ac:dyDescent="0.25">
      <c r="A241" t="s">
        <v>196</v>
      </c>
      <c r="B241" t="s">
        <v>253</v>
      </c>
      <c r="C241">
        <f t="shared" si="3"/>
        <v>2</v>
      </c>
      <c r="D241" t="e">
        <f>VLOOKUP(B241,Hoja5!B241:C842,2,FALSE)</f>
        <v>#N/A</v>
      </c>
    </row>
    <row r="242" spans="1:4" x14ac:dyDescent="0.25">
      <c r="A242" t="s">
        <v>210</v>
      </c>
      <c r="B242" t="s">
        <v>744</v>
      </c>
      <c r="C242">
        <f t="shared" si="3"/>
        <v>2</v>
      </c>
      <c r="D242" t="e">
        <f>VLOOKUP(B242,Hoja5!B242:C843,2,FALSE)</f>
        <v>#N/A</v>
      </c>
    </row>
    <row r="243" spans="1:4" x14ac:dyDescent="0.25">
      <c r="A243" t="s">
        <v>227</v>
      </c>
      <c r="B243" t="s">
        <v>250</v>
      </c>
      <c r="C243">
        <f t="shared" si="3"/>
        <v>3</v>
      </c>
      <c r="D243" t="e">
        <f>VLOOKUP(B243,Hoja5!B243:C844,2,FALSE)</f>
        <v>#N/A</v>
      </c>
    </row>
    <row r="244" spans="1:4" x14ac:dyDescent="0.25">
      <c r="A244" t="s">
        <v>152</v>
      </c>
      <c r="B244" t="s">
        <v>239</v>
      </c>
      <c r="C244">
        <f t="shared" si="3"/>
        <v>2</v>
      </c>
      <c r="D244">
        <f>VLOOKUP(B244,Hoja5!B244:C845,2,FALSE)</f>
        <v>2</v>
      </c>
    </row>
    <row r="245" spans="1:4" x14ac:dyDescent="0.25">
      <c r="A245" t="s">
        <v>213</v>
      </c>
      <c r="B245" t="s">
        <v>238</v>
      </c>
      <c r="C245">
        <f t="shared" si="3"/>
        <v>1</v>
      </c>
      <c r="D245">
        <f>VLOOKUP(B245,Hoja5!B245:C846,2,FALSE)</f>
        <v>1</v>
      </c>
    </row>
    <row r="246" spans="1:4" x14ac:dyDescent="0.25">
      <c r="A246" t="s">
        <v>743</v>
      </c>
      <c r="B246" t="s">
        <v>247</v>
      </c>
      <c r="C246">
        <f t="shared" si="3"/>
        <v>1</v>
      </c>
      <c r="D246">
        <f>VLOOKUP(B246,Hoja5!B246:C847,2,FALSE)</f>
        <v>1</v>
      </c>
    </row>
    <row r="247" spans="1:4" x14ac:dyDescent="0.25">
      <c r="A247" t="s">
        <v>199</v>
      </c>
      <c r="B247" t="s">
        <v>745</v>
      </c>
      <c r="C247">
        <f t="shared" si="3"/>
        <v>1</v>
      </c>
      <c r="D247" t="e">
        <f>VLOOKUP(B247,Hoja5!B247:C848,2,FALSE)</f>
        <v>#N/A</v>
      </c>
    </row>
    <row r="248" spans="1:4" x14ac:dyDescent="0.25">
      <c r="A248" t="s">
        <v>236</v>
      </c>
      <c r="B248" t="s">
        <v>746</v>
      </c>
      <c r="C248">
        <f t="shared" si="3"/>
        <v>1</v>
      </c>
      <c r="D248" t="e">
        <f>VLOOKUP(B248,Hoja5!B248:C849,2,FALSE)</f>
        <v>#N/A</v>
      </c>
    </row>
    <row r="249" spans="1:4" x14ac:dyDescent="0.25">
      <c r="A249" t="s">
        <v>131</v>
      </c>
      <c r="B249" t="s">
        <v>249</v>
      </c>
      <c r="C249">
        <f t="shared" si="3"/>
        <v>2</v>
      </c>
      <c r="D249" t="e">
        <f>VLOOKUP(B249,Hoja5!B249:C850,2,FALSE)</f>
        <v>#N/A</v>
      </c>
    </row>
    <row r="250" spans="1:4" x14ac:dyDescent="0.25">
      <c r="A250" t="s">
        <v>254</v>
      </c>
      <c r="B250" t="s">
        <v>232</v>
      </c>
      <c r="C250">
        <f t="shared" si="3"/>
        <v>1</v>
      </c>
      <c r="D250" t="e">
        <f>VLOOKUP(B250,Hoja5!B250:C851,2,FALSE)</f>
        <v>#N/A</v>
      </c>
    </row>
    <row r="251" spans="1:4" x14ac:dyDescent="0.25">
      <c r="A251" t="s">
        <v>235</v>
      </c>
      <c r="B251" t="s">
        <v>747</v>
      </c>
      <c r="C251">
        <f t="shared" si="3"/>
        <v>1</v>
      </c>
      <c r="D251" t="e">
        <f>VLOOKUP(B251,Hoja5!B251:C852,2,FALSE)</f>
        <v>#N/A</v>
      </c>
    </row>
    <row r="252" spans="1:4" x14ac:dyDescent="0.25">
      <c r="A252" t="s">
        <v>244</v>
      </c>
      <c r="B252" t="s">
        <v>748</v>
      </c>
      <c r="C252">
        <f t="shared" si="3"/>
        <v>2</v>
      </c>
      <c r="D252" t="e">
        <f>VLOOKUP(B252,Hoja5!B252:C853,2,FALSE)</f>
        <v>#N/A</v>
      </c>
    </row>
    <row r="253" spans="1:4" x14ac:dyDescent="0.25">
      <c r="A253" t="s">
        <v>233</v>
      </c>
      <c r="B253" t="s">
        <v>251</v>
      </c>
      <c r="C253">
        <f t="shared" si="3"/>
        <v>1</v>
      </c>
      <c r="D253">
        <f>VLOOKUP(B253,Hoja5!B253:C854,2,FALSE)</f>
        <v>1</v>
      </c>
    </row>
    <row r="254" spans="1:4" x14ac:dyDescent="0.25">
      <c r="A254" t="s">
        <v>137</v>
      </c>
      <c r="B254" t="s">
        <v>749</v>
      </c>
      <c r="C254">
        <f t="shared" si="3"/>
        <v>1</v>
      </c>
      <c r="D254" t="e">
        <f>VLOOKUP(B254,Hoja5!B254:C855,2,FALSE)</f>
        <v>#N/A</v>
      </c>
    </row>
    <row r="255" spans="1:4" x14ac:dyDescent="0.25">
      <c r="A255" t="s">
        <v>234</v>
      </c>
      <c r="B255" t="s">
        <v>750</v>
      </c>
      <c r="C255">
        <f t="shared" si="3"/>
        <v>1</v>
      </c>
      <c r="D255" t="e">
        <f>VLOOKUP(B255,Hoja5!B255:C856,2,FALSE)</f>
        <v>#N/A</v>
      </c>
    </row>
    <row r="256" spans="1:4" x14ac:dyDescent="0.25">
      <c r="A256" t="s">
        <v>253</v>
      </c>
      <c r="B256" t="s">
        <v>751</v>
      </c>
      <c r="C256">
        <f t="shared" si="3"/>
        <v>1</v>
      </c>
      <c r="D256" t="e">
        <f>VLOOKUP(B256,Hoja5!B256:C857,2,FALSE)</f>
        <v>#N/A</v>
      </c>
    </row>
    <row r="257" spans="1:4" x14ac:dyDescent="0.25">
      <c r="A257" t="s">
        <v>744</v>
      </c>
      <c r="B257" t="s">
        <v>752</v>
      </c>
      <c r="C257">
        <f t="shared" si="3"/>
        <v>1</v>
      </c>
      <c r="D257" t="e">
        <f>VLOOKUP(B257,Hoja5!B257:C858,2,FALSE)</f>
        <v>#N/A</v>
      </c>
    </row>
    <row r="258" spans="1:4" x14ac:dyDescent="0.25">
      <c r="A258" t="s">
        <v>250</v>
      </c>
      <c r="B258" t="s">
        <v>753</v>
      </c>
      <c r="C258">
        <f t="shared" ref="C258:C321" si="4">COUNTIF(A258:A1484,B258)</f>
        <v>1</v>
      </c>
      <c r="D258" t="e">
        <f>VLOOKUP(B258,Hoja5!B258:C859,2,FALSE)</f>
        <v>#N/A</v>
      </c>
    </row>
    <row r="259" spans="1:4" x14ac:dyDescent="0.25">
      <c r="A259" t="s">
        <v>109</v>
      </c>
      <c r="B259" t="s">
        <v>754</v>
      </c>
      <c r="C259">
        <f t="shared" si="4"/>
        <v>1</v>
      </c>
      <c r="D259" t="e">
        <f>VLOOKUP(B259,Hoja5!B259:C860,2,FALSE)</f>
        <v>#N/A</v>
      </c>
    </row>
    <row r="260" spans="1:4" x14ac:dyDescent="0.25">
      <c r="A260" t="s">
        <v>239</v>
      </c>
      <c r="B260" t="s">
        <v>755</v>
      </c>
      <c r="C260">
        <f t="shared" si="4"/>
        <v>1</v>
      </c>
      <c r="D260" t="e">
        <f>VLOOKUP(B260,Hoja5!B260:C861,2,FALSE)</f>
        <v>#N/A</v>
      </c>
    </row>
    <row r="261" spans="1:4" x14ac:dyDescent="0.25">
      <c r="A261" t="s">
        <v>238</v>
      </c>
      <c r="B261" t="s">
        <v>248</v>
      </c>
      <c r="C261">
        <f t="shared" si="4"/>
        <v>3</v>
      </c>
      <c r="D261" t="e">
        <f>VLOOKUP(B261,Hoja5!B261:C862,2,FALSE)</f>
        <v>#N/A</v>
      </c>
    </row>
    <row r="262" spans="1:4" x14ac:dyDescent="0.25">
      <c r="A262" t="s">
        <v>247</v>
      </c>
      <c r="B262" t="s">
        <v>756</v>
      </c>
      <c r="C262">
        <f t="shared" si="4"/>
        <v>1</v>
      </c>
      <c r="D262" t="e">
        <f>VLOOKUP(B262,Hoja5!B262:C863,2,FALSE)</f>
        <v>#N/A</v>
      </c>
    </row>
    <row r="263" spans="1:4" x14ac:dyDescent="0.25">
      <c r="A263" t="s">
        <v>745</v>
      </c>
      <c r="B263" t="s">
        <v>758</v>
      </c>
      <c r="C263">
        <f t="shared" si="4"/>
        <v>1</v>
      </c>
      <c r="D263" t="e">
        <f>VLOOKUP(B263,Hoja5!B263:C864,2,FALSE)</f>
        <v>#N/A</v>
      </c>
    </row>
    <row r="264" spans="1:4" x14ac:dyDescent="0.25">
      <c r="A264" t="s">
        <v>746</v>
      </c>
      <c r="B264" t="s">
        <v>760</v>
      </c>
      <c r="C264">
        <f t="shared" si="4"/>
        <v>1</v>
      </c>
      <c r="D264" t="e">
        <f>VLOOKUP(B264,Hoja5!B264:C865,2,FALSE)</f>
        <v>#N/A</v>
      </c>
    </row>
    <row r="265" spans="1:4" x14ac:dyDescent="0.25">
      <c r="A265" t="s">
        <v>249</v>
      </c>
      <c r="B265" t="s">
        <v>762</v>
      </c>
      <c r="C265">
        <f t="shared" si="4"/>
        <v>1</v>
      </c>
      <c r="D265" t="e">
        <f>VLOOKUP(B265,Hoja5!B265:C866,2,FALSE)</f>
        <v>#N/A</v>
      </c>
    </row>
    <row r="266" spans="1:4" x14ac:dyDescent="0.25">
      <c r="A266" t="s">
        <v>232</v>
      </c>
      <c r="B266" t="s">
        <v>763</v>
      </c>
      <c r="C266">
        <f t="shared" si="4"/>
        <v>1</v>
      </c>
      <c r="D266" t="e">
        <f>VLOOKUP(B266,Hoja5!B266:C867,2,FALSE)</f>
        <v>#N/A</v>
      </c>
    </row>
    <row r="267" spans="1:4" x14ac:dyDescent="0.25">
      <c r="A267" t="s">
        <v>747</v>
      </c>
      <c r="B267" t="s">
        <v>764</v>
      </c>
      <c r="C267">
        <f t="shared" si="4"/>
        <v>1</v>
      </c>
      <c r="D267" t="e">
        <f>VLOOKUP(B267,Hoja5!B267:C868,2,FALSE)</f>
        <v>#N/A</v>
      </c>
    </row>
    <row r="268" spans="1:4" x14ac:dyDescent="0.25">
      <c r="A268" t="s">
        <v>748</v>
      </c>
      <c r="B268" t="s">
        <v>765</v>
      </c>
      <c r="C268">
        <f t="shared" si="4"/>
        <v>1</v>
      </c>
      <c r="D268" t="e">
        <f>VLOOKUP(B268,Hoja5!B268:C869,2,FALSE)</f>
        <v>#N/A</v>
      </c>
    </row>
    <row r="269" spans="1:4" x14ac:dyDescent="0.25">
      <c r="A269" t="s">
        <v>251</v>
      </c>
      <c r="B269" t="s">
        <v>766</v>
      </c>
      <c r="C269">
        <f t="shared" si="4"/>
        <v>1</v>
      </c>
      <c r="D269" t="e">
        <f>VLOOKUP(B269,Hoja5!B269:C870,2,FALSE)</f>
        <v>#N/A</v>
      </c>
    </row>
    <row r="270" spans="1:4" x14ac:dyDescent="0.25">
      <c r="A270" t="s">
        <v>749</v>
      </c>
      <c r="B270" t="s">
        <v>767</v>
      </c>
      <c r="C270">
        <f t="shared" si="4"/>
        <v>1</v>
      </c>
      <c r="D270" t="e">
        <f>VLOOKUP(B270,Hoja5!B270:C871,2,FALSE)</f>
        <v>#N/A</v>
      </c>
    </row>
    <row r="271" spans="1:4" x14ac:dyDescent="0.25">
      <c r="A271" t="s">
        <v>750</v>
      </c>
      <c r="B271" t="s">
        <v>768</v>
      </c>
      <c r="C271">
        <f t="shared" si="4"/>
        <v>1</v>
      </c>
      <c r="D271" t="e">
        <f>VLOOKUP(B271,Hoja5!B271:C872,2,FALSE)</f>
        <v>#N/A</v>
      </c>
    </row>
    <row r="272" spans="1:4" x14ac:dyDescent="0.25">
      <c r="A272" t="s">
        <v>751</v>
      </c>
      <c r="B272" t="s">
        <v>769</v>
      </c>
      <c r="C272">
        <f t="shared" si="4"/>
        <v>1</v>
      </c>
      <c r="D272" t="e">
        <f>VLOOKUP(B272,Hoja5!B272:C873,2,FALSE)</f>
        <v>#N/A</v>
      </c>
    </row>
    <row r="273" spans="1:4" x14ac:dyDescent="0.25">
      <c r="A273" t="s">
        <v>752</v>
      </c>
      <c r="B273" t="s">
        <v>770</v>
      </c>
      <c r="C273">
        <f t="shared" si="4"/>
        <v>1</v>
      </c>
      <c r="D273" t="e">
        <f>VLOOKUP(B273,Hoja5!B273:C874,2,FALSE)</f>
        <v>#N/A</v>
      </c>
    </row>
    <row r="274" spans="1:4" x14ac:dyDescent="0.25">
      <c r="A274" t="s">
        <v>753</v>
      </c>
      <c r="B274" t="s">
        <v>771</v>
      </c>
      <c r="C274">
        <f t="shared" si="4"/>
        <v>1</v>
      </c>
      <c r="D274" t="e">
        <f>VLOOKUP(B274,Hoja5!B274:C875,2,FALSE)</f>
        <v>#N/A</v>
      </c>
    </row>
    <row r="275" spans="1:4" x14ac:dyDescent="0.25">
      <c r="A275" t="s">
        <v>754</v>
      </c>
      <c r="B275" t="s">
        <v>237</v>
      </c>
      <c r="C275">
        <f t="shared" si="4"/>
        <v>1</v>
      </c>
      <c r="D275">
        <f>VLOOKUP(B275,Hoja5!B275:C876,2,FALSE)</f>
        <v>1</v>
      </c>
    </row>
    <row r="276" spans="1:4" x14ac:dyDescent="0.25">
      <c r="A276" t="s">
        <v>755</v>
      </c>
      <c r="B276" t="s">
        <v>772</v>
      </c>
      <c r="C276">
        <f t="shared" si="4"/>
        <v>1</v>
      </c>
      <c r="D276" t="e">
        <f>VLOOKUP(B276,Hoja5!B276:C877,2,FALSE)</f>
        <v>#N/A</v>
      </c>
    </row>
    <row r="277" spans="1:4" x14ac:dyDescent="0.25">
      <c r="A277" t="s">
        <v>248</v>
      </c>
      <c r="B277" t="s">
        <v>255</v>
      </c>
      <c r="C277">
        <f t="shared" si="4"/>
        <v>1</v>
      </c>
      <c r="D277" t="e">
        <f>VLOOKUP(B277,Hoja5!B277:C878,2,FALSE)</f>
        <v>#N/A</v>
      </c>
    </row>
    <row r="278" spans="1:4" x14ac:dyDescent="0.25">
      <c r="A278" t="s">
        <v>756</v>
      </c>
      <c r="B278" t="s">
        <v>773</v>
      </c>
      <c r="C278">
        <f t="shared" si="4"/>
        <v>1</v>
      </c>
      <c r="D278" t="e">
        <f>VLOOKUP(B278,Hoja5!B278:C879,2,FALSE)</f>
        <v>#N/A</v>
      </c>
    </row>
    <row r="279" spans="1:4" x14ac:dyDescent="0.25">
      <c r="A279" t="s">
        <v>758</v>
      </c>
      <c r="B279" t="s">
        <v>774</v>
      </c>
      <c r="C279">
        <f t="shared" si="4"/>
        <v>1</v>
      </c>
      <c r="D279" t="e">
        <f>VLOOKUP(B279,Hoja5!B279:C880,2,FALSE)</f>
        <v>#N/A</v>
      </c>
    </row>
    <row r="280" spans="1:4" x14ac:dyDescent="0.25">
      <c r="A280" t="s">
        <v>760</v>
      </c>
      <c r="B280" t="s">
        <v>241</v>
      </c>
      <c r="C280">
        <f t="shared" si="4"/>
        <v>1</v>
      </c>
      <c r="D280">
        <f>VLOOKUP(B280,Hoja5!B280:C881,2,FALSE)</f>
        <v>1</v>
      </c>
    </row>
    <row r="281" spans="1:4" x14ac:dyDescent="0.25">
      <c r="A281" t="s">
        <v>762</v>
      </c>
      <c r="B281" t="s">
        <v>775</v>
      </c>
      <c r="C281">
        <f t="shared" si="4"/>
        <v>1</v>
      </c>
      <c r="D281">
        <f>VLOOKUP(B281,Hoja5!B281:C882,2,FALSE)</f>
        <v>1</v>
      </c>
    </row>
    <row r="282" spans="1:4" x14ac:dyDescent="0.25">
      <c r="A282" t="s">
        <v>763</v>
      </c>
      <c r="B282" t="s">
        <v>261</v>
      </c>
      <c r="C282">
        <f t="shared" si="4"/>
        <v>3</v>
      </c>
      <c r="D282" t="e">
        <f>VLOOKUP(B282,Hoja5!B282:C883,2,FALSE)</f>
        <v>#N/A</v>
      </c>
    </row>
    <row r="283" spans="1:4" x14ac:dyDescent="0.25">
      <c r="A283" t="s">
        <v>764</v>
      </c>
      <c r="B283" t="s">
        <v>776</v>
      </c>
      <c r="C283">
        <f t="shared" si="4"/>
        <v>4</v>
      </c>
      <c r="D283" t="e">
        <f>VLOOKUP(B283,Hoja5!B283:C884,2,FALSE)</f>
        <v>#N/A</v>
      </c>
    </row>
    <row r="284" spans="1:4" x14ac:dyDescent="0.25">
      <c r="A284" t="s">
        <v>765</v>
      </c>
      <c r="B284" t="s">
        <v>777</v>
      </c>
      <c r="C284">
        <f t="shared" si="4"/>
        <v>2</v>
      </c>
      <c r="D284" t="e">
        <f>VLOOKUP(B284,Hoja5!B284:C885,2,FALSE)</f>
        <v>#N/A</v>
      </c>
    </row>
    <row r="285" spans="1:4" x14ac:dyDescent="0.25">
      <c r="A285" t="s">
        <v>766</v>
      </c>
      <c r="B285" t="s">
        <v>257</v>
      </c>
      <c r="C285">
        <f t="shared" si="4"/>
        <v>1</v>
      </c>
      <c r="D285">
        <f>VLOOKUP(B285,Hoja5!B285:C886,2,FALSE)</f>
        <v>1</v>
      </c>
    </row>
    <row r="286" spans="1:4" x14ac:dyDescent="0.25">
      <c r="A286" t="s">
        <v>767</v>
      </c>
      <c r="B286" t="s">
        <v>778</v>
      </c>
      <c r="C286">
        <f t="shared" si="4"/>
        <v>1</v>
      </c>
      <c r="D286" t="e">
        <f>VLOOKUP(B286,Hoja5!B286:C887,2,FALSE)</f>
        <v>#N/A</v>
      </c>
    </row>
    <row r="287" spans="1:4" x14ac:dyDescent="0.25">
      <c r="A287" t="s">
        <v>768</v>
      </c>
      <c r="B287" t="s">
        <v>779</v>
      </c>
      <c r="C287">
        <f t="shared" si="4"/>
        <v>1</v>
      </c>
      <c r="D287" t="e">
        <f>VLOOKUP(B287,Hoja5!B287:C888,2,FALSE)</f>
        <v>#N/A</v>
      </c>
    </row>
    <row r="288" spans="1:4" x14ac:dyDescent="0.25">
      <c r="A288" t="s">
        <v>769</v>
      </c>
      <c r="B288" t="s">
        <v>243</v>
      </c>
      <c r="C288">
        <f t="shared" si="4"/>
        <v>1</v>
      </c>
      <c r="D288" t="e">
        <f>VLOOKUP(B288,Hoja5!B288:C889,2,FALSE)</f>
        <v>#N/A</v>
      </c>
    </row>
    <row r="289" spans="1:4" x14ac:dyDescent="0.25">
      <c r="A289" t="s">
        <v>770</v>
      </c>
      <c r="B289" t="s">
        <v>780</v>
      </c>
      <c r="C289">
        <f t="shared" si="4"/>
        <v>1</v>
      </c>
      <c r="D289" t="e">
        <f>VLOOKUP(B289,Hoja5!B289:C890,2,FALSE)</f>
        <v>#N/A</v>
      </c>
    </row>
    <row r="290" spans="1:4" x14ac:dyDescent="0.25">
      <c r="A290" t="s">
        <v>771</v>
      </c>
      <c r="B290" t="s">
        <v>781</v>
      </c>
      <c r="C290">
        <f t="shared" si="4"/>
        <v>1</v>
      </c>
      <c r="D290" t="e">
        <f>VLOOKUP(B290,Hoja5!B290:C891,2,FALSE)</f>
        <v>#N/A</v>
      </c>
    </row>
    <row r="291" spans="1:4" x14ac:dyDescent="0.25">
      <c r="A291" t="s">
        <v>237</v>
      </c>
      <c r="B291" t="s">
        <v>782</v>
      </c>
      <c r="C291">
        <f t="shared" si="4"/>
        <v>1</v>
      </c>
      <c r="D291" t="e">
        <f>VLOOKUP(B291,Hoja5!B291:C892,2,FALSE)</f>
        <v>#N/A</v>
      </c>
    </row>
    <row r="292" spans="1:4" x14ac:dyDescent="0.25">
      <c r="A292" t="s">
        <v>772</v>
      </c>
      <c r="B292" t="s">
        <v>783</v>
      </c>
      <c r="C292">
        <f t="shared" si="4"/>
        <v>1</v>
      </c>
      <c r="D292" t="e">
        <f>VLOOKUP(B292,Hoja5!B292:C893,2,FALSE)</f>
        <v>#N/A</v>
      </c>
    </row>
    <row r="293" spans="1:4" x14ac:dyDescent="0.25">
      <c r="A293" t="s">
        <v>255</v>
      </c>
      <c r="B293" t="s">
        <v>784</v>
      </c>
      <c r="C293">
        <f t="shared" si="4"/>
        <v>2</v>
      </c>
      <c r="D293" t="e">
        <f>VLOOKUP(B293,Hoja5!B293:C894,2,FALSE)</f>
        <v>#N/A</v>
      </c>
    </row>
    <row r="294" spans="1:4" x14ac:dyDescent="0.25">
      <c r="A294" t="s">
        <v>773</v>
      </c>
      <c r="B294" t="s">
        <v>785</v>
      </c>
      <c r="C294">
        <f t="shared" si="4"/>
        <v>1</v>
      </c>
      <c r="D294" t="e">
        <f>VLOOKUP(B294,Hoja5!B294:C895,2,FALSE)</f>
        <v>#N/A</v>
      </c>
    </row>
    <row r="295" spans="1:4" x14ac:dyDescent="0.25">
      <c r="A295" t="s">
        <v>774</v>
      </c>
      <c r="B295" t="s">
        <v>786</v>
      </c>
      <c r="C295">
        <f t="shared" si="4"/>
        <v>2</v>
      </c>
      <c r="D295" t="e">
        <f>VLOOKUP(B295,Hoja5!B295:C896,2,FALSE)</f>
        <v>#N/A</v>
      </c>
    </row>
    <row r="296" spans="1:4" x14ac:dyDescent="0.25">
      <c r="A296" t="s">
        <v>241</v>
      </c>
      <c r="B296" t="s">
        <v>787</v>
      </c>
      <c r="C296">
        <f t="shared" si="4"/>
        <v>2</v>
      </c>
      <c r="D296" t="e">
        <f>VLOOKUP(B296,Hoja5!B296:C897,2,FALSE)</f>
        <v>#N/A</v>
      </c>
    </row>
    <row r="297" spans="1:4" x14ac:dyDescent="0.25">
      <c r="A297" t="s">
        <v>691</v>
      </c>
      <c r="B297" t="s">
        <v>788</v>
      </c>
      <c r="C297">
        <f t="shared" si="4"/>
        <v>2</v>
      </c>
      <c r="D297" t="e">
        <f>VLOOKUP(B297,Hoja5!B297:C898,2,FALSE)</f>
        <v>#N/A</v>
      </c>
    </row>
    <row r="298" spans="1:4" x14ac:dyDescent="0.25">
      <c r="A298" t="s">
        <v>775</v>
      </c>
      <c r="B298" t="s">
        <v>789</v>
      </c>
      <c r="C298">
        <f t="shared" si="4"/>
        <v>1</v>
      </c>
      <c r="D298" t="e">
        <f>VLOOKUP(B298,Hoja5!B298:C899,2,FALSE)</f>
        <v>#N/A</v>
      </c>
    </row>
    <row r="299" spans="1:4" x14ac:dyDescent="0.25">
      <c r="A299" t="s">
        <v>261</v>
      </c>
      <c r="B299" t="s">
        <v>260</v>
      </c>
      <c r="C299">
        <f t="shared" si="4"/>
        <v>1</v>
      </c>
      <c r="D299" t="e">
        <f>VLOOKUP(B299,Hoja5!B299:C900,2,FALSE)</f>
        <v>#N/A</v>
      </c>
    </row>
    <row r="300" spans="1:4" x14ac:dyDescent="0.25">
      <c r="A300" t="s">
        <v>776</v>
      </c>
      <c r="B300" t="s">
        <v>790</v>
      </c>
      <c r="C300">
        <f t="shared" si="4"/>
        <v>1</v>
      </c>
      <c r="D300" t="e">
        <f>VLOOKUP(B300,Hoja5!B300:C901,2,FALSE)</f>
        <v>#N/A</v>
      </c>
    </row>
    <row r="301" spans="1:4" x14ac:dyDescent="0.25">
      <c r="A301" t="s">
        <v>777</v>
      </c>
      <c r="B301" t="s">
        <v>256</v>
      </c>
      <c r="C301">
        <f t="shared" si="4"/>
        <v>1</v>
      </c>
      <c r="D301" t="e">
        <f>VLOOKUP(B301,Hoja5!B301:C902,2,FALSE)</f>
        <v>#N/A</v>
      </c>
    </row>
    <row r="302" spans="1:4" x14ac:dyDescent="0.25">
      <c r="A302" t="s">
        <v>257</v>
      </c>
      <c r="B302" t="s">
        <v>252</v>
      </c>
      <c r="C302">
        <f t="shared" si="4"/>
        <v>2</v>
      </c>
      <c r="D302" t="e">
        <f>VLOOKUP(B302,Hoja5!B302:C903,2,FALSE)</f>
        <v>#N/A</v>
      </c>
    </row>
    <row r="303" spans="1:4" x14ac:dyDescent="0.25">
      <c r="A303" t="s">
        <v>778</v>
      </c>
      <c r="B303" t="s">
        <v>246</v>
      </c>
      <c r="C303">
        <f t="shared" si="4"/>
        <v>3</v>
      </c>
      <c r="D303" t="e">
        <f>VLOOKUP(B303,Hoja5!B303:C904,2,FALSE)</f>
        <v>#N/A</v>
      </c>
    </row>
    <row r="304" spans="1:4" x14ac:dyDescent="0.25">
      <c r="A304" t="s">
        <v>779</v>
      </c>
      <c r="B304" t="s">
        <v>245</v>
      </c>
      <c r="C304">
        <f t="shared" si="4"/>
        <v>1</v>
      </c>
      <c r="D304">
        <f>VLOOKUP(B304,Hoja5!B304:C905,2,FALSE)</f>
        <v>1</v>
      </c>
    </row>
    <row r="305" spans="1:4" x14ac:dyDescent="0.25">
      <c r="A305" t="s">
        <v>243</v>
      </c>
      <c r="B305" t="s">
        <v>242</v>
      </c>
      <c r="C305">
        <f t="shared" si="4"/>
        <v>2</v>
      </c>
      <c r="D305" t="e">
        <f>VLOOKUP(B305,Hoja5!B305:C906,2,FALSE)</f>
        <v>#N/A</v>
      </c>
    </row>
    <row r="306" spans="1:4" x14ac:dyDescent="0.25">
      <c r="A306" t="s">
        <v>780</v>
      </c>
      <c r="B306" t="s">
        <v>791</v>
      </c>
      <c r="C306">
        <f t="shared" si="4"/>
        <v>2</v>
      </c>
      <c r="D306" t="e">
        <f>VLOOKUP(B306,Hoja5!B306:C907,2,FALSE)</f>
        <v>#N/A</v>
      </c>
    </row>
    <row r="307" spans="1:4" x14ac:dyDescent="0.25">
      <c r="A307" t="s">
        <v>781</v>
      </c>
      <c r="B307" t="s">
        <v>259</v>
      </c>
      <c r="C307">
        <f t="shared" si="4"/>
        <v>2</v>
      </c>
      <c r="D307" t="e">
        <f>VLOOKUP(B307,Hoja5!B307:C908,2,FALSE)</f>
        <v>#N/A</v>
      </c>
    </row>
    <row r="308" spans="1:4" x14ac:dyDescent="0.25">
      <c r="A308" t="s">
        <v>782</v>
      </c>
      <c r="B308" t="s">
        <v>240</v>
      </c>
      <c r="C308">
        <f t="shared" si="4"/>
        <v>3</v>
      </c>
      <c r="D308" t="e">
        <f>VLOOKUP(B308,Hoja5!B308:C909,2,FALSE)</f>
        <v>#N/A</v>
      </c>
    </row>
    <row r="309" spans="1:4" x14ac:dyDescent="0.25">
      <c r="A309" t="s">
        <v>783</v>
      </c>
      <c r="B309" t="s">
        <v>792</v>
      </c>
      <c r="C309">
        <f t="shared" si="4"/>
        <v>1</v>
      </c>
      <c r="D309" t="e">
        <f>VLOOKUP(B309,Hoja5!B309:C910,2,FALSE)</f>
        <v>#N/A</v>
      </c>
    </row>
    <row r="310" spans="1:4" x14ac:dyDescent="0.25">
      <c r="A310" t="s">
        <v>784</v>
      </c>
      <c r="B310" t="s">
        <v>231</v>
      </c>
      <c r="C310">
        <f t="shared" si="4"/>
        <v>1</v>
      </c>
      <c r="D310">
        <f>VLOOKUP(B310,Hoja5!B310:C911,2,FALSE)</f>
        <v>1</v>
      </c>
    </row>
    <row r="311" spans="1:4" x14ac:dyDescent="0.25">
      <c r="A311" t="s">
        <v>785</v>
      </c>
      <c r="B311" t="s">
        <v>230</v>
      </c>
      <c r="C311">
        <f t="shared" si="4"/>
        <v>1</v>
      </c>
      <c r="D311" t="e">
        <f>VLOOKUP(B311,Hoja5!B311:C912,2,FALSE)</f>
        <v>#N/A</v>
      </c>
    </row>
    <row r="312" spans="1:4" x14ac:dyDescent="0.25">
      <c r="A312" t="s">
        <v>786</v>
      </c>
      <c r="B312" t="s">
        <v>284</v>
      </c>
      <c r="C312">
        <f t="shared" si="4"/>
        <v>4</v>
      </c>
      <c r="D312" t="e">
        <f>VLOOKUP(B312,Hoja5!B312:C913,2,FALSE)</f>
        <v>#N/A</v>
      </c>
    </row>
    <row r="313" spans="1:4" x14ac:dyDescent="0.25">
      <c r="A313" t="s">
        <v>787</v>
      </c>
      <c r="B313" t="s">
        <v>793</v>
      </c>
      <c r="C313">
        <f t="shared" si="4"/>
        <v>1</v>
      </c>
      <c r="D313" t="e">
        <f>VLOOKUP(B313,Hoja5!B313:C914,2,FALSE)</f>
        <v>#N/A</v>
      </c>
    </row>
    <row r="314" spans="1:4" x14ac:dyDescent="0.25">
      <c r="A314" t="s">
        <v>788</v>
      </c>
      <c r="B314" t="s">
        <v>310</v>
      </c>
      <c r="C314">
        <f t="shared" si="4"/>
        <v>1</v>
      </c>
      <c r="D314" t="e">
        <f>VLOOKUP(B314,Hoja5!B314:C915,2,FALSE)</f>
        <v>#N/A</v>
      </c>
    </row>
    <row r="315" spans="1:4" x14ac:dyDescent="0.25">
      <c r="A315" t="s">
        <v>733</v>
      </c>
      <c r="B315" t="s">
        <v>283</v>
      </c>
      <c r="C315">
        <f t="shared" si="4"/>
        <v>1</v>
      </c>
      <c r="D315" t="e">
        <f>VLOOKUP(B315,Hoja5!B315:C916,2,FALSE)</f>
        <v>#N/A</v>
      </c>
    </row>
    <row r="316" spans="1:4" x14ac:dyDescent="0.25">
      <c r="A316" t="s">
        <v>789</v>
      </c>
      <c r="B316" t="s">
        <v>268</v>
      </c>
      <c r="C316">
        <f t="shared" si="4"/>
        <v>1</v>
      </c>
      <c r="D316" t="e">
        <f>VLOOKUP(B316,Hoja5!B316:C917,2,FALSE)</f>
        <v>#N/A</v>
      </c>
    </row>
    <row r="317" spans="1:4" x14ac:dyDescent="0.25">
      <c r="A317" t="s">
        <v>260</v>
      </c>
      <c r="B317" t="s">
        <v>267</v>
      </c>
      <c r="C317">
        <f t="shared" si="4"/>
        <v>1</v>
      </c>
      <c r="D317" t="e">
        <f>VLOOKUP(B317,Hoja5!B317:C918,2,FALSE)</f>
        <v>#N/A</v>
      </c>
    </row>
    <row r="318" spans="1:4" x14ac:dyDescent="0.25">
      <c r="A318" t="s">
        <v>790</v>
      </c>
      <c r="B318" t="s">
        <v>293</v>
      </c>
      <c r="C318">
        <f t="shared" si="4"/>
        <v>1</v>
      </c>
      <c r="D318" t="e">
        <f>VLOOKUP(B318,Hoja5!B318:C919,2,FALSE)</f>
        <v>#N/A</v>
      </c>
    </row>
    <row r="319" spans="1:4" x14ac:dyDescent="0.25">
      <c r="A319" t="s">
        <v>256</v>
      </c>
      <c r="B319" t="s">
        <v>313</v>
      </c>
      <c r="C319">
        <f t="shared" si="4"/>
        <v>1</v>
      </c>
      <c r="D319" t="e">
        <f>VLOOKUP(B319,Hoja5!B319:C920,2,FALSE)</f>
        <v>#N/A</v>
      </c>
    </row>
    <row r="320" spans="1:4" x14ac:dyDescent="0.25">
      <c r="A320" t="s">
        <v>252</v>
      </c>
      <c r="B320" t="s">
        <v>277</v>
      </c>
      <c r="C320">
        <f t="shared" si="4"/>
        <v>2</v>
      </c>
      <c r="D320">
        <f>VLOOKUP(B320,Hoja5!B320:C921,2,FALSE)</f>
        <v>1</v>
      </c>
    </row>
    <row r="321" spans="1:4" x14ac:dyDescent="0.25">
      <c r="A321" t="s">
        <v>246</v>
      </c>
      <c r="B321" t="s">
        <v>270</v>
      </c>
      <c r="C321">
        <f t="shared" si="4"/>
        <v>1</v>
      </c>
      <c r="D321" t="e">
        <f>VLOOKUP(B321,Hoja5!B321:C922,2,FALSE)</f>
        <v>#N/A</v>
      </c>
    </row>
    <row r="322" spans="1:4" x14ac:dyDescent="0.25">
      <c r="A322" t="s">
        <v>245</v>
      </c>
      <c r="B322" t="s">
        <v>282</v>
      </c>
      <c r="C322">
        <f t="shared" ref="C322:C385" si="5">COUNTIF(A322:A1548,B322)</f>
        <v>1</v>
      </c>
      <c r="D322" t="e">
        <f>VLOOKUP(B322,Hoja5!B322:C923,2,FALSE)</f>
        <v>#N/A</v>
      </c>
    </row>
    <row r="323" spans="1:4" x14ac:dyDescent="0.25">
      <c r="A323" t="s">
        <v>242</v>
      </c>
      <c r="B323" t="s">
        <v>291</v>
      </c>
      <c r="C323">
        <f t="shared" si="5"/>
        <v>1</v>
      </c>
      <c r="D323" t="e">
        <f>VLOOKUP(B323,Hoja5!B323:C924,2,FALSE)</f>
        <v>#N/A</v>
      </c>
    </row>
    <row r="324" spans="1:4" x14ac:dyDescent="0.25">
      <c r="A324" t="s">
        <v>791</v>
      </c>
      <c r="B324" t="s">
        <v>278</v>
      </c>
      <c r="C324">
        <f t="shared" si="5"/>
        <v>1</v>
      </c>
      <c r="D324" t="e">
        <f>VLOOKUP(B324,Hoja5!B324:C925,2,FALSE)</f>
        <v>#N/A</v>
      </c>
    </row>
    <row r="325" spans="1:4" x14ac:dyDescent="0.25">
      <c r="A325" t="s">
        <v>259</v>
      </c>
      <c r="B325" t="s">
        <v>298</v>
      </c>
      <c r="C325">
        <f t="shared" si="5"/>
        <v>1</v>
      </c>
      <c r="D325" t="e">
        <f>VLOOKUP(B325,Hoja5!B325:C926,2,FALSE)</f>
        <v>#N/A</v>
      </c>
    </row>
    <row r="326" spans="1:4" x14ac:dyDescent="0.25">
      <c r="A326" t="s">
        <v>240</v>
      </c>
      <c r="B326" t="s">
        <v>286</v>
      </c>
      <c r="C326">
        <f t="shared" si="5"/>
        <v>1</v>
      </c>
      <c r="D326" t="e">
        <f>VLOOKUP(B326,Hoja5!B326:C927,2,FALSE)</f>
        <v>#N/A</v>
      </c>
    </row>
    <row r="327" spans="1:4" x14ac:dyDescent="0.25">
      <c r="A327" t="s">
        <v>792</v>
      </c>
      <c r="B327" t="s">
        <v>271</v>
      </c>
      <c r="C327">
        <f t="shared" si="5"/>
        <v>1</v>
      </c>
      <c r="D327" t="e">
        <f>VLOOKUP(B327,Hoja5!B327:C928,2,FALSE)</f>
        <v>#N/A</v>
      </c>
    </row>
    <row r="328" spans="1:4" x14ac:dyDescent="0.25">
      <c r="A328" t="s">
        <v>231</v>
      </c>
      <c r="B328" t="s">
        <v>288</v>
      </c>
      <c r="C328">
        <f t="shared" si="5"/>
        <v>1</v>
      </c>
      <c r="D328" t="e">
        <f>VLOOKUP(B328,Hoja5!B328:C929,2,FALSE)</f>
        <v>#N/A</v>
      </c>
    </row>
    <row r="329" spans="1:4" x14ac:dyDescent="0.25">
      <c r="A329" t="s">
        <v>97</v>
      </c>
      <c r="B329" t="s">
        <v>300</v>
      </c>
      <c r="C329">
        <f t="shared" si="5"/>
        <v>2</v>
      </c>
      <c r="D329">
        <f>VLOOKUP(B329,Hoja5!B329:C930,2,FALSE)</f>
        <v>1</v>
      </c>
    </row>
    <row r="330" spans="1:4" x14ac:dyDescent="0.25">
      <c r="A330" t="s">
        <v>120</v>
      </c>
      <c r="B330" t="s">
        <v>279</v>
      </c>
      <c r="C330">
        <f t="shared" si="5"/>
        <v>2</v>
      </c>
      <c r="D330">
        <f>VLOOKUP(B330,Hoja5!B330:C931,2,FALSE)</f>
        <v>1</v>
      </c>
    </row>
    <row r="331" spans="1:4" x14ac:dyDescent="0.25">
      <c r="A331" t="s">
        <v>230</v>
      </c>
      <c r="B331" t="s">
        <v>289</v>
      </c>
      <c r="C331">
        <f t="shared" si="5"/>
        <v>2</v>
      </c>
      <c r="D331" t="e">
        <f>VLOOKUP(B331,Hoja5!B331:C932,2,FALSE)</f>
        <v>#N/A</v>
      </c>
    </row>
    <row r="332" spans="1:4" x14ac:dyDescent="0.25">
      <c r="A332" t="s">
        <v>125</v>
      </c>
      <c r="B332" t="s">
        <v>294</v>
      </c>
      <c r="C332">
        <f t="shared" si="5"/>
        <v>1</v>
      </c>
      <c r="D332" t="e">
        <f>VLOOKUP(B332,Hoja5!B332:C933,2,FALSE)</f>
        <v>#N/A</v>
      </c>
    </row>
    <row r="333" spans="1:4" x14ac:dyDescent="0.25">
      <c r="A333" t="s">
        <v>284</v>
      </c>
      <c r="B333" t="s">
        <v>274</v>
      </c>
      <c r="C333">
        <f t="shared" si="5"/>
        <v>1</v>
      </c>
      <c r="D333" t="e">
        <f>VLOOKUP(B333,Hoja5!B333:C934,2,FALSE)</f>
        <v>#N/A</v>
      </c>
    </row>
    <row r="334" spans="1:4" x14ac:dyDescent="0.25">
      <c r="A334" t="s">
        <v>793</v>
      </c>
      <c r="B334" t="s">
        <v>280</v>
      </c>
      <c r="C334">
        <f t="shared" si="5"/>
        <v>1</v>
      </c>
      <c r="D334" t="e">
        <f>VLOOKUP(B334,Hoja5!B334:C935,2,FALSE)</f>
        <v>#N/A</v>
      </c>
    </row>
    <row r="335" spans="1:4" x14ac:dyDescent="0.25">
      <c r="A335" t="s">
        <v>310</v>
      </c>
      <c r="B335" t="s">
        <v>269</v>
      </c>
      <c r="C335">
        <f t="shared" si="5"/>
        <v>1</v>
      </c>
      <c r="D335" t="e">
        <f>VLOOKUP(B335,Hoja5!B335:C936,2,FALSE)</f>
        <v>#N/A</v>
      </c>
    </row>
    <row r="336" spans="1:4" x14ac:dyDescent="0.25">
      <c r="A336" t="s">
        <v>283</v>
      </c>
      <c r="B336" t="s">
        <v>312</v>
      </c>
      <c r="C336">
        <f t="shared" si="5"/>
        <v>1</v>
      </c>
      <c r="D336" t="e">
        <f>VLOOKUP(B336,Hoja5!B336:C937,2,FALSE)</f>
        <v>#N/A</v>
      </c>
    </row>
    <row r="337" spans="1:4" x14ac:dyDescent="0.25">
      <c r="A337" t="s">
        <v>226</v>
      </c>
      <c r="B337" t="s">
        <v>297</v>
      </c>
      <c r="C337">
        <f t="shared" si="5"/>
        <v>1</v>
      </c>
      <c r="D337" t="e">
        <f>VLOOKUP(B337,Hoja5!B337:C938,2,FALSE)</f>
        <v>#N/A</v>
      </c>
    </row>
    <row r="338" spans="1:4" x14ac:dyDescent="0.25">
      <c r="A338" t="s">
        <v>268</v>
      </c>
      <c r="B338" t="s">
        <v>295</v>
      </c>
      <c r="C338">
        <f t="shared" si="5"/>
        <v>2</v>
      </c>
      <c r="D338">
        <f>VLOOKUP(B338,Hoja5!B338:C939,2,FALSE)</f>
        <v>1</v>
      </c>
    </row>
    <row r="339" spans="1:4" x14ac:dyDescent="0.25">
      <c r="A339" t="s">
        <v>267</v>
      </c>
      <c r="B339" t="s">
        <v>314</v>
      </c>
      <c r="C339">
        <f t="shared" si="5"/>
        <v>1</v>
      </c>
      <c r="D339" t="e">
        <f>VLOOKUP(B339,Hoja5!B339:C940,2,FALSE)</f>
        <v>#N/A</v>
      </c>
    </row>
    <row r="340" spans="1:4" x14ac:dyDescent="0.25">
      <c r="A340" t="s">
        <v>293</v>
      </c>
      <c r="B340" t="s">
        <v>272</v>
      </c>
      <c r="C340">
        <f t="shared" si="5"/>
        <v>1</v>
      </c>
      <c r="D340" t="e">
        <f>VLOOKUP(B340,Hoja5!B340:C941,2,FALSE)</f>
        <v>#N/A</v>
      </c>
    </row>
    <row r="341" spans="1:4" x14ac:dyDescent="0.25">
      <c r="A341" t="s">
        <v>313</v>
      </c>
      <c r="B341" t="s">
        <v>302</v>
      </c>
      <c r="C341">
        <f t="shared" si="5"/>
        <v>1</v>
      </c>
      <c r="D341" t="e">
        <f>VLOOKUP(B341,Hoja5!B341:C942,2,FALSE)</f>
        <v>#N/A</v>
      </c>
    </row>
    <row r="342" spans="1:4" x14ac:dyDescent="0.25">
      <c r="A342" t="s">
        <v>277</v>
      </c>
      <c r="B342" t="s">
        <v>304</v>
      </c>
      <c r="C342">
        <f t="shared" si="5"/>
        <v>1</v>
      </c>
      <c r="D342">
        <f>VLOOKUP(B342,Hoja5!B342:C943,2,FALSE)</f>
        <v>1</v>
      </c>
    </row>
    <row r="343" spans="1:4" x14ac:dyDescent="0.25">
      <c r="A343" t="s">
        <v>270</v>
      </c>
      <c r="B343" t="s">
        <v>265</v>
      </c>
      <c r="C343">
        <f t="shared" si="5"/>
        <v>1</v>
      </c>
      <c r="D343" t="e">
        <f>VLOOKUP(B343,Hoja5!B343:C944,2,FALSE)</f>
        <v>#N/A</v>
      </c>
    </row>
    <row r="344" spans="1:4" x14ac:dyDescent="0.25">
      <c r="A344" t="s">
        <v>282</v>
      </c>
      <c r="B344" t="s">
        <v>281</v>
      </c>
      <c r="C344">
        <f t="shared" si="5"/>
        <v>2</v>
      </c>
      <c r="D344">
        <f>VLOOKUP(B344,Hoja5!B344:C945,2,FALSE)</f>
        <v>1</v>
      </c>
    </row>
    <row r="345" spans="1:4" x14ac:dyDescent="0.25">
      <c r="A345" t="s">
        <v>291</v>
      </c>
      <c r="B345" t="s">
        <v>290</v>
      </c>
      <c r="C345">
        <f t="shared" si="5"/>
        <v>2</v>
      </c>
      <c r="D345">
        <f>VLOOKUP(B345,Hoja5!B345:C946,2,FALSE)</f>
        <v>1</v>
      </c>
    </row>
    <row r="346" spans="1:4" x14ac:dyDescent="0.25">
      <c r="A346" t="s">
        <v>278</v>
      </c>
      <c r="B346" t="s">
        <v>275</v>
      </c>
      <c r="C346">
        <f t="shared" si="5"/>
        <v>2</v>
      </c>
      <c r="D346">
        <f>VLOOKUP(B346,Hoja5!B346:C947,2,FALSE)</f>
        <v>1</v>
      </c>
    </row>
    <row r="347" spans="1:4" x14ac:dyDescent="0.25">
      <c r="A347" t="s">
        <v>298</v>
      </c>
      <c r="B347" t="s">
        <v>273</v>
      </c>
      <c r="C347">
        <f t="shared" si="5"/>
        <v>1</v>
      </c>
      <c r="D347" t="e">
        <f>VLOOKUP(B347,Hoja5!B347:C948,2,FALSE)</f>
        <v>#N/A</v>
      </c>
    </row>
    <row r="348" spans="1:4" x14ac:dyDescent="0.25">
      <c r="A348" t="s">
        <v>286</v>
      </c>
      <c r="B348" t="s">
        <v>287</v>
      </c>
      <c r="C348">
        <f t="shared" si="5"/>
        <v>1</v>
      </c>
      <c r="D348" t="e">
        <f>VLOOKUP(B348,Hoja5!B348:C949,2,FALSE)</f>
        <v>#N/A</v>
      </c>
    </row>
    <row r="349" spans="1:4" x14ac:dyDescent="0.25">
      <c r="A349" t="s">
        <v>173</v>
      </c>
      <c r="B349" t="s">
        <v>301</v>
      </c>
      <c r="C349">
        <f t="shared" si="5"/>
        <v>1</v>
      </c>
      <c r="D349" t="e">
        <f>VLOOKUP(B349,Hoja5!B349:C950,2,FALSE)</f>
        <v>#N/A</v>
      </c>
    </row>
    <row r="350" spans="1:4" x14ac:dyDescent="0.25">
      <c r="A350" t="s">
        <v>271</v>
      </c>
      <c r="B350" t="s">
        <v>296</v>
      </c>
      <c r="C350">
        <f t="shared" si="5"/>
        <v>1</v>
      </c>
      <c r="D350" t="e">
        <f>VLOOKUP(B350,Hoja5!B350:C951,2,FALSE)</f>
        <v>#N/A</v>
      </c>
    </row>
    <row r="351" spans="1:4" x14ac:dyDescent="0.25">
      <c r="A351" t="s">
        <v>288</v>
      </c>
      <c r="B351" t="s">
        <v>306</v>
      </c>
      <c r="C351">
        <f t="shared" si="5"/>
        <v>3</v>
      </c>
      <c r="D351">
        <f>VLOOKUP(B351,Hoja5!B351:C952,2,FALSE)</f>
        <v>1</v>
      </c>
    </row>
    <row r="352" spans="1:4" x14ac:dyDescent="0.25">
      <c r="A352" t="s">
        <v>300</v>
      </c>
      <c r="B352" t="s">
        <v>794</v>
      </c>
      <c r="C352">
        <f t="shared" si="5"/>
        <v>1</v>
      </c>
      <c r="D352">
        <f>VLOOKUP(B352,Hoja5!B352:C953,2,FALSE)</f>
        <v>1</v>
      </c>
    </row>
    <row r="353" spans="1:4" x14ac:dyDescent="0.25">
      <c r="A353" t="s">
        <v>102</v>
      </c>
      <c r="B353" t="s">
        <v>303</v>
      </c>
      <c r="C353">
        <f t="shared" si="5"/>
        <v>1</v>
      </c>
      <c r="D353" t="e">
        <f>VLOOKUP(B353,Hoja5!B353:C954,2,FALSE)</f>
        <v>#N/A</v>
      </c>
    </row>
    <row r="354" spans="1:4" x14ac:dyDescent="0.25">
      <c r="A354" t="s">
        <v>279</v>
      </c>
      <c r="B354" t="s">
        <v>308</v>
      </c>
      <c r="C354">
        <f t="shared" si="5"/>
        <v>1</v>
      </c>
      <c r="D354" t="e">
        <f>VLOOKUP(B354,Hoja5!B354:C955,2,FALSE)</f>
        <v>#N/A</v>
      </c>
    </row>
    <row r="355" spans="1:4" x14ac:dyDescent="0.25">
      <c r="A355" t="s">
        <v>289</v>
      </c>
      <c r="B355" t="s">
        <v>795</v>
      </c>
      <c r="C355">
        <f t="shared" si="5"/>
        <v>2</v>
      </c>
      <c r="D355" t="e">
        <f>VLOOKUP(B355,Hoja5!B355:C956,2,FALSE)</f>
        <v>#N/A</v>
      </c>
    </row>
    <row r="356" spans="1:4" x14ac:dyDescent="0.25">
      <c r="A356" t="s">
        <v>294</v>
      </c>
      <c r="B356" t="s">
        <v>796</v>
      </c>
      <c r="C356">
        <f t="shared" si="5"/>
        <v>1</v>
      </c>
      <c r="D356">
        <f>VLOOKUP(B356,Hoja5!B356:C957,2,FALSE)</f>
        <v>1</v>
      </c>
    </row>
    <row r="357" spans="1:4" x14ac:dyDescent="0.25">
      <c r="A357" t="s">
        <v>274</v>
      </c>
      <c r="B357" t="s">
        <v>263</v>
      </c>
      <c r="C357">
        <f t="shared" si="5"/>
        <v>1</v>
      </c>
      <c r="D357" t="e">
        <f>VLOOKUP(B357,Hoja5!B357:C958,2,FALSE)</f>
        <v>#N/A</v>
      </c>
    </row>
    <row r="358" spans="1:4" x14ac:dyDescent="0.25">
      <c r="A358" t="s">
        <v>280</v>
      </c>
      <c r="B358" t="s">
        <v>311</v>
      </c>
      <c r="C358">
        <f t="shared" si="5"/>
        <v>1</v>
      </c>
      <c r="D358" t="e">
        <f>VLOOKUP(B358,Hoja5!B358:C959,2,FALSE)</f>
        <v>#N/A</v>
      </c>
    </row>
    <row r="359" spans="1:4" x14ac:dyDescent="0.25">
      <c r="A359" t="s">
        <v>703</v>
      </c>
      <c r="B359" t="s">
        <v>266</v>
      </c>
      <c r="C359">
        <f t="shared" si="5"/>
        <v>2</v>
      </c>
      <c r="D359" t="e">
        <f>VLOOKUP(B359,Hoja5!B359:C960,2,FALSE)</f>
        <v>#N/A</v>
      </c>
    </row>
    <row r="360" spans="1:4" x14ac:dyDescent="0.25">
      <c r="A360" t="s">
        <v>89</v>
      </c>
      <c r="B360" t="s">
        <v>262</v>
      </c>
      <c r="C360">
        <f t="shared" si="5"/>
        <v>1</v>
      </c>
      <c r="D360" t="e">
        <f>VLOOKUP(B360,Hoja5!B360:C961,2,FALSE)</f>
        <v>#N/A</v>
      </c>
    </row>
    <row r="361" spans="1:4" x14ac:dyDescent="0.25">
      <c r="A361" t="s">
        <v>269</v>
      </c>
      <c r="B361" t="s">
        <v>285</v>
      </c>
      <c r="C361">
        <f t="shared" si="5"/>
        <v>1</v>
      </c>
      <c r="D361" t="e">
        <f>VLOOKUP(B361,Hoja5!B361:C962,2,FALSE)</f>
        <v>#N/A</v>
      </c>
    </row>
    <row r="362" spans="1:4" x14ac:dyDescent="0.25">
      <c r="A362" t="s">
        <v>312</v>
      </c>
      <c r="B362" t="s">
        <v>797</v>
      </c>
      <c r="C362">
        <f t="shared" si="5"/>
        <v>1</v>
      </c>
      <c r="D362" t="e">
        <f>VLOOKUP(B362,Hoja5!B362:C963,2,FALSE)</f>
        <v>#N/A</v>
      </c>
    </row>
    <row r="363" spans="1:4" x14ac:dyDescent="0.25">
      <c r="A363" t="s">
        <v>297</v>
      </c>
      <c r="B363" t="s">
        <v>292</v>
      </c>
      <c r="C363">
        <f t="shared" si="5"/>
        <v>1</v>
      </c>
      <c r="D363">
        <f>VLOOKUP(B363,Hoja5!B363:C964,2,FALSE)</f>
        <v>1</v>
      </c>
    </row>
    <row r="364" spans="1:4" x14ac:dyDescent="0.25">
      <c r="A364" t="s">
        <v>295</v>
      </c>
      <c r="B364" t="s">
        <v>798</v>
      </c>
      <c r="C364">
        <f t="shared" si="5"/>
        <v>3</v>
      </c>
      <c r="D364" t="e">
        <f>VLOOKUP(B364,Hoja5!B364:C965,2,FALSE)</f>
        <v>#N/A</v>
      </c>
    </row>
    <row r="365" spans="1:4" x14ac:dyDescent="0.25">
      <c r="A365" t="s">
        <v>101</v>
      </c>
      <c r="B365" t="s">
        <v>799</v>
      </c>
      <c r="C365">
        <f t="shared" si="5"/>
        <v>2</v>
      </c>
      <c r="D365" t="e">
        <f>VLOOKUP(B365,Hoja5!B365:C966,2,FALSE)</f>
        <v>#N/A</v>
      </c>
    </row>
    <row r="366" spans="1:4" x14ac:dyDescent="0.25">
      <c r="A366" t="s">
        <v>314</v>
      </c>
      <c r="B366" t="s">
        <v>800</v>
      </c>
      <c r="C366">
        <f t="shared" si="5"/>
        <v>2</v>
      </c>
      <c r="D366" t="e">
        <f>VLOOKUP(B366,Hoja5!B366:C967,2,FALSE)</f>
        <v>#N/A</v>
      </c>
    </row>
    <row r="367" spans="1:4" x14ac:dyDescent="0.25">
      <c r="A367" t="s">
        <v>272</v>
      </c>
      <c r="B367" t="s">
        <v>801</v>
      </c>
      <c r="C367">
        <f t="shared" si="5"/>
        <v>2</v>
      </c>
      <c r="D367" t="e">
        <f>VLOOKUP(B367,Hoja5!B367:C968,2,FALSE)</f>
        <v>#N/A</v>
      </c>
    </row>
    <row r="368" spans="1:4" x14ac:dyDescent="0.25">
      <c r="A368" t="s">
        <v>302</v>
      </c>
      <c r="B368" t="s">
        <v>276</v>
      </c>
      <c r="C368">
        <f t="shared" si="5"/>
        <v>1</v>
      </c>
      <c r="D368">
        <f>VLOOKUP(B368,Hoja5!B368:C969,2,FALSE)</f>
        <v>1</v>
      </c>
    </row>
    <row r="369" spans="1:4" x14ac:dyDescent="0.25">
      <c r="A369" t="s">
        <v>304</v>
      </c>
      <c r="B369" t="s">
        <v>309</v>
      </c>
      <c r="C369">
        <f t="shared" si="5"/>
        <v>1</v>
      </c>
      <c r="D369" t="e">
        <f>VLOOKUP(B369,Hoja5!B369:C970,2,FALSE)</f>
        <v>#N/A</v>
      </c>
    </row>
    <row r="370" spans="1:4" x14ac:dyDescent="0.25">
      <c r="A370" t="s">
        <v>265</v>
      </c>
      <c r="B370" t="s">
        <v>305</v>
      </c>
      <c r="C370">
        <f t="shared" si="5"/>
        <v>1</v>
      </c>
      <c r="D370">
        <f>VLOOKUP(B370,Hoja5!B370:C971,2,FALSE)</f>
        <v>1</v>
      </c>
    </row>
    <row r="371" spans="1:4" x14ac:dyDescent="0.25">
      <c r="A371" t="s">
        <v>281</v>
      </c>
      <c r="B371" t="s">
        <v>802</v>
      </c>
      <c r="C371">
        <f t="shared" si="5"/>
        <v>1</v>
      </c>
      <c r="D371" t="e">
        <f>VLOOKUP(B371,Hoja5!B371:C972,2,FALSE)</f>
        <v>#N/A</v>
      </c>
    </row>
    <row r="372" spans="1:4" x14ac:dyDescent="0.25">
      <c r="A372" t="s">
        <v>290</v>
      </c>
      <c r="B372" t="s">
        <v>803</v>
      </c>
      <c r="C372">
        <f t="shared" si="5"/>
        <v>2</v>
      </c>
      <c r="D372" t="e">
        <f>VLOOKUP(B372,Hoja5!B372:C973,2,FALSE)</f>
        <v>#N/A</v>
      </c>
    </row>
    <row r="373" spans="1:4" x14ac:dyDescent="0.25">
      <c r="A373" t="s">
        <v>275</v>
      </c>
      <c r="B373" t="s">
        <v>307</v>
      </c>
      <c r="C373">
        <f t="shared" si="5"/>
        <v>2</v>
      </c>
      <c r="D373" t="e">
        <f>VLOOKUP(B373,Hoja5!B373:C974,2,FALSE)</f>
        <v>#N/A</v>
      </c>
    </row>
    <row r="374" spans="1:4" x14ac:dyDescent="0.25">
      <c r="A374" t="s">
        <v>273</v>
      </c>
      <c r="B374" t="s">
        <v>315</v>
      </c>
      <c r="C374">
        <f t="shared" si="5"/>
        <v>1</v>
      </c>
      <c r="D374" t="e">
        <f>VLOOKUP(B374,Hoja5!B374:C975,2,FALSE)</f>
        <v>#N/A</v>
      </c>
    </row>
    <row r="375" spans="1:4" x14ac:dyDescent="0.25">
      <c r="A375" t="s">
        <v>287</v>
      </c>
      <c r="B375" t="s">
        <v>316</v>
      </c>
      <c r="C375">
        <f t="shared" si="5"/>
        <v>2</v>
      </c>
      <c r="D375" t="e">
        <f>VLOOKUP(B375,Hoja5!B375:C976,2,FALSE)</f>
        <v>#N/A</v>
      </c>
    </row>
    <row r="376" spans="1:4" x14ac:dyDescent="0.25">
      <c r="A376" t="s">
        <v>301</v>
      </c>
      <c r="B376" t="s">
        <v>317</v>
      </c>
      <c r="C376">
        <f t="shared" si="5"/>
        <v>1</v>
      </c>
      <c r="D376">
        <f>VLOOKUP(B376,Hoja5!B376:C977,2,FALSE)</f>
        <v>1</v>
      </c>
    </row>
    <row r="377" spans="1:4" x14ac:dyDescent="0.25">
      <c r="A377" t="s">
        <v>296</v>
      </c>
      <c r="B377" t="s">
        <v>804</v>
      </c>
      <c r="C377">
        <f t="shared" si="5"/>
        <v>1</v>
      </c>
      <c r="D377" t="e">
        <f>VLOOKUP(B377,Hoja5!B377:C978,2,FALSE)</f>
        <v>#N/A</v>
      </c>
    </row>
    <row r="378" spans="1:4" x14ac:dyDescent="0.25">
      <c r="A378" t="s">
        <v>306</v>
      </c>
      <c r="B378" t="s">
        <v>805</v>
      </c>
      <c r="C378">
        <f t="shared" si="5"/>
        <v>1</v>
      </c>
      <c r="D378" t="e">
        <f>VLOOKUP(B378,Hoja5!B378:C979,2,FALSE)</f>
        <v>#N/A</v>
      </c>
    </row>
    <row r="379" spans="1:4" x14ac:dyDescent="0.25">
      <c r="A379" t="s">
        <v>240</v>
      </c>
      <c r="B379" t="s">
        <v>319</v>
      </c>
      <c r="C379">
        <f t="shared" si="5"/>
        <v>1</v>
      </c>
      <c r="D379">
        <f>VLOOKUP(B379,Hoja5!B379:C980,2,FALSE)</f>
        <v>1</v>
      </c>
    </row>
    <row r="380" spans="1:4" x14ac:dyDescent="0.25">
      <c r="A380" t="s">
        <v>135</v>
      </c>
      <c r="B380" t="s">
        <v>318</v>
      </c>
      <c r="C380">
        <f t="shared" si="5"/>
        <v>3</v>
      </c>
      <c r="D380">
        <f>VLOOKUP(B380,Hoja5!B380:C981,2,FALSE)</f>
        <v>1</v>
      </c>
    </row>
    <row r="381" spans="1:4" x14ac:dyDescent="0.25">
      <c r="A381" t="s">
        <v>794</v>
      </c>
      <c r="B381" t="s">
        <v>350</v>
      </c>
      <c r="C381">
        <f t="shared" si="5"/>
        <v>1</v>
      </c>
      <c r="D381" t="e">
        <f>VLOOKUP(B381,Hoja5!B381:C982,2,FALSE)</f>
        <v>#N/A</v>
      </c>
    </row>
    <row r="382" spans="1:4" x14ac:dyDescent="0.25">
      <c r="A382" t="s">
        <v>303</v>
      </c>
      <c r="B382" t="s">
        <v>320</v>
      </c>
      <c r="C382">
        <f t="shared" si="5"/>
        <v>1</v>
      </c>
      <c r="D382" t="e">
        <f>VLOOKUP(B382,Hoja5!B382:C983,2,FALSE)</f>
        <v>#N/A</v>
      </c>
    </row>
    <row r="383" spans="1:4" x14ac:dyDescent="0.25">
      <c r="A383" t="s">
        <v>308</v>
      </c>
      <c r="B383" t="s">
        <v>344</v>
      </c>
      <c r="C383">
        <f t="shared" si="5"/>
        <v>1</v>
      </c>
      <c r="D383" t="e">
        <f>VLOOKUP(B383,Hoja5!B383:C984,2,FALSE)</f>
        <v>#N/A</v>
      </c>
    </row>
    <row r="384" spans="1:4" x14ac:dyDescent="0.25">
      <c r="A384" t="s">
        <v>795</v>
      </c>
      <c r="B384" t="s">
        <v>351</v>
      </c>
      <c r="C384">
        <f t="shared" si="5"/>
        <v>1</v>
      </c>
      <c r="D384" t="e">
        <f>VLOOKUP(B384,Hoja5!B384:C985,2,FALSE)</f>
        <v>#N/A</v>
      </c>
    </row>
    <row r="385" spans="1:4" x14ac:dyDescent="0.25">
      <c r="A385" t="s">
        <v>791</v>
      </c>
      <c r="B385" t="s">
        <v>806</v>
      </c>
      <c r="C385">
        <f t="shared" si="5"/>
        <v>4</v>
      </c>
      <c r="D385" t="e">
        <f>VLOOKUP(B385,Hoja5!B385:C986,2,FALSE)</f>
        <v>#N/A</v>
      </c>
    </row>
    <row r="386" spans="1:4" x14ac:dyDescent="0.25">
      <c r="A386" t="s">
        <v>796</v>
      </c>
      <c r="B386" t="s">
        <v>356</v>
      </c>
      <c r="C386">
        <f t="shared" ref="C386:C449" si="6">COUNTIF(A386:A1612,B386)</f>
        <v>1</v>
      </c>
      <c r="D386">
        <f>VLOOKUP(B386,Hoja5!B386:C987,2,FALSE)</f>
        <v>1</v>
      </c>
    </row>
    <row r="387" spans="1:4" x14ac:dyDescent="0.25">
      <c r="A387" t="s">
        <v>263</v>
      </c>
      <c r="B387" t="s">
        <v>807</v>
      </c>
      <c r="C387">
        <f t="shared" si="6"/>
        <v>1</v>
      </c>
      <c r="D387" t="e">
        <f>VLOOKUP(B387,Hoja5!B387:C988,2,FALSE)</f>
        <v>#N/A</v>
      </c>
    </row>
    <row r="388" spans="1:4" x14ac:dyDescent="0.25">
      <c r="A388" t="s">
        <v>311</v>
      </c>
      <c r="B388" t="s">
        <v>361</v>
      </c>
      <c r="C388">
        <f t="shared" si="6"/>
        <v>1</v>
      </c>
      <c r="D388" t="e">
        <f>VLOOKUP(B388,Hoja5!B388:C989,2,FALSE)</f>
        <v>#N/A</v>
      </c>
    </row>
    <row r="389" spans="1:4" x14ac:dyDescent="0.25">
      <c r="A389" t="s">
        <v>266</v>
      </c>
      <c r="B389" t="s">
        <v>336</v>
      </c>
      <c r="C389">
        <f t="shared" si="6"/>
        <v>2</v>
      </c>
      <c r="D389" t="e">
        <f>VLOOKUP(B389,Hoja5!B389:C990,2,FALSE)</f>
        <v>#N/A</v>
      </c>
    </row>
    <row r="390" spans="1:4" x14ac:dyDescent="0.25">
      <c r="A390" t="s">
        <v>275</v>
      </c>
      <c r="B390" t="s">
        <v>322</v>
      </c>
      <c r="C390">
        <f t="shared" si="6"/>
        <v>1</v>
      </c>
      <c r="D390" t="e">
        <f>VLOOKUP(B390,Hoja5!B390:C991,2,FALSE)</f>
        <v>#N/A</v>
      </c>
    </row>
    <row r="391" spans="1:4" x14ac:dyDescent="0.25">
      <c r="A391" t="s">
        <v>262</v>
      </c>
      <c r="B391" t="s">
        <v>327</v>
      </c>
      <c r="C391">
        <f t="shared" si="6"/>
        <v>1</v>
      </c>
      <c r="D391" t="e">
        <f>VLOOKUP(B391,Hoja5!B391:C992,2,FALSE)</f>
        <v>#N/A</v>
      </c>
    </row>
    <row r="392" spans="1:4" x14ac:dyDescent="0.25">
      <c r="A392" t="s">
        <v>290</v>
      </c>
      <c r="B392" t="s">
        <v>345</v>
      </c>
      <c r="C392">
        <f t="shared" si="6"/>
        <v>1</v>
      </c>
      <c r="D392">
        <f>VLOOKUP(B392,Hoja5!B392:C993,2,FALSE)</f>
        <v>1</v>
      </c>
    </row>
    <row r="393" spans="1:4" x14ac:dyDescent="0.25">
      <c r="A393" t="s">
        <v>285</v>
      </c>
      <c r="B393" t="s">
        <v>331</v>
      </c>
      <c r="C393">
        <f t="shared" si="6"/>
        <v>1</v>
      </c>
      <c r="D393">
        <f>VLOOKUP(B393,Hoja5!B393:C994,2,FALSE)</f>
        <v>1</v>
      </c>
    </row>
    <row r="394" spans="1:4" x14ac:dyDescent="0.25">
      <c r="A394" t="s">
        <v>246</v>
      </c>
      <c r="B394" t="s">
        <v>341</v>
      </c>
      <c r="C394">
        <f t="shared" si="6"/>
        <v>1</v>
      </c>
      <c r="D394" t="e">
        <f>VLOOKUP(B394,Hoja5!B394:C995,2,FALSE)</f>
        <v>#N/A</v>
      </c>
    </row>
    <row r="395" spans="1:4" x14ac:dyDescent="0.25">
      <c r="A395" t="s">
        <v>797</v>
      </c>
      <c r="B395" t="s">
        <v>358</v>
      </c>
      <c r="C395">
        <f t="shared" si="6"/>
        <v>1</v>
      </c>
      <c r="D395">
        <f>VLOOKUP(B395,Hoja5!B395:C996,2,FALSE)</f>
        <v>1</v>
      </c>
    </row>
    <row r="396" spans="1:4" x14ac:dyDescent="0.25">
      <c r="A396" t="s">
        <v>292</v>
      </c>
      <c r="B396" t="s">
        <v>808</v>
      </c>
      <c r="C396">
        <f t="shared" si="6"/>
        <v>1</v>
      </c>
      <c r="D396" t="e">
        <f>VLOOKUP(B396,Hoja5!B396:C997,2,FALSE)</f>
        <v>#N/A</v>
      </c>
    </row>
    <row r="397" spans="1:4" x14ac:dyDescent="0.25">
      <c r="A397" t="s">
        <v>798</v>
      </c>
      <c r="B397" t="s">
        <v>330</v>
      </c>
      <c r="C397">
        <f t="shared" si="6"/>
        <v>3</v>
      </c>
      <c r="D397" t="e">
        <f>VLOOKUP(B397,Hoja5!B397:C998,2,FALSE)</f>
        <v>#N/A</v>
      </c>
    </row>
    <row r="398" spans="1:4" x14ac:dyDescent="0.25">
      <c r="A398" t="s">
        <v>799</v>
      </c>
      <c r="B398" t="s">
        <v>323</v>
      </c>
      <c r="C398">
        <f t="shared" si="6"/>
        <v>1</v>
      </c>
      <c r="D398" t="e">
        <f>VLOOKUP(B398,Hoja5!B398:C999,2,FALSE)</f>
        <v>#N/A</v>
      </c>
    </row>
    <row r="399" spans="1:4" x14ac:dyDescent="0.25">
      <c r="A399" t="s">
        <v>212</v>
      </c>
      <c r="B399" t="s">
        <v>326</v>
      </c>
      <c r="C399">
        <f t="shared" si="6"/>
        <v>1</v>
      </c>
      <c r="D399">
        <f>VLOOKUP(B399,Hoja5!B399:C1000,2,FALSE)</f>
        <v>1</v>
      </c>
    </row>
    <row r="400" spans="1:4" x14ac:dyDescent="0.25">
      <c r="A400" t="s">
        <v>800</v>
      </c>
      <c r="B400" t="s">
        <v>333</v>
      </c>
      <c r="C400">
        <f t="shared" si="6"/>
        <v>2</v>
      </c>
      <c r="D400" t="e">
        <f>VLOOKUP(B400,Hoja5!B400:C1001,2,FALSE)</f>
        <v>#N/A</v>
      </c>
    </row>
    <row r="401" spans="1:4" x14ac:dyDescent="0.25">
      <c r="A401" t="s">
        <v>743</v>
      </c>
      <c r="B401" t="s">
        <v>349</v>
      </c>
      <c r="C401">
        <f t="shared" si="6"/>
        <v>1</v>
      </c>
      <c r="D401" t="e">
        <f>VLOOKUP(B401,Hoja5!B401:C1002,2,FALSE)</f>
        <v>#N/A</v>
      </c>
    </row>
    <row r="402" spans="1:4" x14ac:dyDescent="0.25">
      <c r="A402" t="s">
        <v>801</v>
      </c>
      <c r="B402" t="s">
        <v>342</v>
      </c>
      <c r="C402">
        <f t="shared" si="6"/>
        <v>1</v>
      </c>
      <c r="D402" t="e">
        <f>VLOOKUP(B402,Hoja5!B402:C1003,2,FALSE)</f>
        <v>#N/A</v>
      </c>
    </row>
    <row r="403" spans="1:4" x14ac:dyDescent="0.25">
      <c r="A403" t="s">
        <v>276</v>
      </c>
      <c r="B403" t="s">
        <v>343</v>
      </c>
      <c r="C403">
        <f t="shared" si="6"/>
        <v>1</v>
      </c>
      <c r="D403" t="e">
        <f>VLOOKUP(B403,Hoja5!B403:C1004,2,FALSE)</f>
        <v>#N/A</v>
      </c>
    </row>
    <row r="404" spans="1:4" x14ac:dyDescent="0.25">
      <c r="A404" t="s">
        <v>309</v>
      </c>
      <c r="B404" t="s">
        <v>329</v>
      </c>
      <c r="C404">
        <f t="shared" si="6"/>
        <v>2</v>
      </c>
      <c r="D404" t="e">
        <f>VLOOKUP(B404,Hoja5!B404:C1005,2,FALSE)</f>
        <v>#N/A</v>
      </c>
    </row>
    <row r="405" spans="1:4" x14ac:dyDescent="0.25">
      <c r="A405" t="s">
        <v>306</v>
      </c>
      <c r="B405" t="s">
        <v>346</v>
      </c>
      <c r="C405">
        <f t="shared" si="6"/>
        <v>1</v>
      </c>
      <c r="D405">
        <f>VLOOKUP(B405,Hoja5!B405:C1006,2,FALSE)</f>
        <v>1</v>
      </c>
    </row>
    <row r="406" spans="1:4" x14ac:dyDescent="0.25">
      <c r="A406" t="s">
        <v>177</v>
      </c>
      <c r="B406" t="s">
        <v>352</v>
      </c>
      <c r="C406">
        <f t="shared" si="6"/>
        <v>1</v>
      </c>
      <c r="D406" t="e">
        <f>VLOOKUP(B406,Hoja5!B406:C1007,2,FALSE)</f>
        <v>#N/A</v>
      </c>
    </row>
    <row r="407" spans="1:4" x14ac:dyDescent="0.25">
      <c r="A407" t="s">
        <v>289</v>
      </c>
      <c r="B407" t="s">
        <v>328</v>
      </c>
      <c r="C407">
        <f t="shared" si="6"/>
        <v>2</v>
      </c>
      <c r="D407" t="e">
        <f>VLOOKUP(B407,Hoja5!B407:C1008,2,FALSE)</f>
        <v>#N/A</v>
      </c>
    </row>
    <row r="408" spans="1:4" x14ac:dyDescent="0.25">
      <c r="A408" t="s">
        <v>305</v>
      </c>
      <c r="B408" t="s">
        <v>362</v>
      </c>
      <c r="C408">
        <f t="shared" si="6"/>
        <v>1</v>
      </c>
      <c r="D408" t="e">
        <f>VLOOKUP(B408,Hoja5!B408:C1009,2,FALSE)</f>
        <v>#N/A</v>
      </c>
    </row>
    <row r="409" spans="1:4" x14ac:dyDescent="0.25">
      <c r="A409" t="s">
        <v>802</v>
      </c>
      <c r="B409" t="s">
        <v>354</v>
      </c>
      <c r="C409">
        <f t="shared" si="6"/>
        <v>1</v>
      </c>
      <c r="D409" t="e">
        <f>VLOOKUP(B409,Hoja5!B409:C1010,2,FALSE)</f>
        <v>#N/A</v>
      </c>
    </row>
    <row r="410" spans="1:4" x14ac:dyDescent="0.25">
      <c r="A410" t="s">
        <v>803</v>
      </c>
      <c r="B410" t="s">
        <v>809</v>
      </c>
      <c r="C410">
        <f t="shared" si="6"/>
        <v>7</v>
      </c>
      <c r="D410" t="e">
        <f>VLOOKUP(B410,Hoja5!B410:C1011,2,FALSE)</f>
        <v>#N/A</v>
      </c>
    </row>
    <row r="411" spans="1:4" x14ac:dyDescent="0.25">
      <c r="A411" t="s">
        <v>307</v>
      </c>
      <c r="B411" t="s">
        <v>321</v>
      </c>
      <c r="C411">
        <f t="shared" si="6"/>
        <v>2</v>
      </c>
      <c r="D411" t="e">
        <f>VLOOKUP(B411,Hoja5!B411:C1012,2,FALSE)</f>
        <v>#N/A</v>
      </c>
    </row>
    <row r="412" spans="1:4" x14ac:dyDescent="0.25">
      <c r="A412" t="s">
        <v>798</v>
      </c>
      <c r="B412" t="s">
        <v>347</v>
      </c>
      <c r="C412">
        <f t="shared" si="6"/>
        <v>1</v>
      </c>
      <c r="D412" t="e">
        <f>VLOOKUP(B412,Hoja5!B412:C1013,2,FALSE)</f>
        <v>#N/A</v>
      </c>
    </row>
    <row r="413" spans="1:4" x14ac:dyDescent="0.25">
      <c r="A413" t="s">
        <v>801</v>
      </c>
      <c r="B413" t="s">
        <v>338</v>
      </c>
      <c r="C413">
        <f t="shared" si="6"/>
        <v>1</v>
      </c>
      <c r="D413" t="e">
        <f>VLOOKUP(B413,Hoja5!B413:C1014,2,FALSE)</f>
        <v>#N/A</v>
      </c>
    </row>
    <row r="414" spans="1:4" x14ac:dyDescent="0.25">
      <c r="A414" t="s">
        <v>315</v>
      </c>
      <c r="B414" t="s">
        <v>339</v>
      </c>
      <c r="C414">
        <f t="shared" si="6"/>
        <v>1</v>
      </c>
      <c r="D414" t="e">
        <f>VLOOKUP(B414,Hoja5!B414:C1015,2,FALSE)</f>
        <v>#N/A</v>
      </c>
    </row>
    <row r="415" spans="1:4" x14ac:dyDescent="0.25">
      <c r="A415" t="s">
        <v>316</v>
      </c>
      <c r="B415" t="s">
        <v>324</v>
      </c>
      <c r="C415">
        <f t="shared" si="6"/>
        <v>1</v>
      </c>
      <c r="D415" t="e">
        <f>VLOOKUP(B415,Hoja5!B415:C1016,2,FALSE)</f>
        <v>#N/A</v>
      </c>
    </row>
    <row r="416" spans="1:4" x14ac:dyDescent="0.25">
      <c r="A416" t="s">
        <v>93</v>
      </c>
      <c r="B416" t="s">
        <v>810</v>
      </c>
      <c r="C416">
        <f t="shared" si="6"/>
        <v>2</v>
      </c>
      <c r="D416" t="e">
        <f>VLOOKUP(B416,Hoja5!B416:C1017,2,FALSE)</f>
        <v>#N/A</v>
      </c>
    </row>
    <row r="417" spans="1:4" x14ac:dyDescent="0.25">
      <c r="A417" t="s">
        <v>317</v>
      </c>
      <c r="B417" t="s">
        <v>811</v>
      </c>
      <c r="C417">
        <f t="shared" si="6"/>
        <v>1</v>
      </c>
      <c r="D417" t="e">
        <f>VLOOKUP(B417,Hoja5!B417:C1018,2,FALSE)</f>
        <v>#N/A</v>
      </c>
    </row>
    <row r="418" spans="1:4" x14ac:dyDescent="0.25">
      <c r="A418" t="s">
        <v>804</v>
      </c>
      <c r="B418" t="s">
        <v>357</v>
      </c>
      <c r="C418">
        <f t="shared" si="6"/>
        <v>1</v>
      </c>
      <c r="D418" t="e">
        <f>VLOOKUP(B418,Hoja5!B418:C1019,2,FALSE)</f>
        <v>#N/A</v>
      </c>
    </row>
    <row r="419" spans="1:4" x14ac:dyDescent="0.25">
      <c r="A419" t="s">
        <v>153</v>
      </c>
      <c r="B419" t="s">
        <v>325</v>
      </c>
      <c r="C419">
        <f t="shared" si="6"/>
        <v>1</v>
      </c>
      <c r="D419" t="e">
        <f>VLOOKUP(B419,Hoja5!B419:C1020,2,FALSE)</f>
        <v>#N/A</v>
      </c>
    </row>
    <row r="420" spans="1:4" x14ac:dyDescent="0.25">
      <c r="A420" t="s">
        <v>148</v>
      </c>
      <c r="B420" t="s">
        <v>359</v>
      </c>
      <c r="C420">
        <f t="shared" si="6"/>
        <v>2</v>
      </c>
      <c r="D420" t="e">
        <f>VLOOKUP(B420,Hoja5!B420:C1021,2,FALSE)</f>
        <v>#N/A</v>
      </c>
    </row>
    <row r="421" spans="1:4" x14ac:dyDescent="0.25">
      <c r="A421" t="s">
        <v>805</v>
      </c>
      <c r="B421" t="s">
        <v>348</v>
      </c>
      <c r="C421">
        <f t="shared" si="6"/>
        <v>2</v>
      </c>
      <c r="D421" t="e">
        <f>VLOOKUP(B421,Hoja5!B421:C1022,2,FALSE)</f>
        <v>#N/A</v>
      </c>
    </row>
    <row r="422" spans="1:4" x14ac:dyDescent="0.25">
      <c r="A422" t="s">
        <v>319</v>
      </c>
      <c r="B422" t="s">
        <v>812</v>
      </c>
      <c r="C422">
        <f t="shared" si="6"/>
        <v>1</v>
      </c>
      <c r="D422" t="e">
        <f>VLOOKUP(B422,Hoja5!B422:C1023,2,FALSE)</f>
        <v>#N/A</v>
      </c>
    </row>
    <row r="423" spans="1:4" x14ac:dyDescent="0.25">
      <c r="A423" t="s">
        <v>318</v>
      </c>
      <c r="B423" t="s">
        <v>360</v>
      </c>
      <c r="C423">
        <f t="shared" si="6"/>
        <v>1</v>
      </c>
      <c r="D423">
        <f>VLOOKUP(B423,Hoja5!B423:C1024,2,FALSE)</f>
        <v>1</v>
      </c>
    </row>
    <row r="424" spans="1:4" x14ac:dyDescent="0.25">
      <c r="A424" t="s">
        <v>350</v>
      </c>
      <c r="B424" t="s">
        <v>340</v>
      </c>
      <c r="C424">
        <f t="shared" si="6"/>
        <v>2</v>
      </c>
      <c r="D424" t="e">
        <f>VLOOKUP(B424,Hoja5!B424:C1025,2,FALSE)</f>
        <v>#N/A</v>
      </c>
    </row>
    <row r="425" spans="1:4" x14ac:dyDescent="0.25">
      <c r="A425" t="s">
        <v>211</v>
      </c>
      <c r="B425" t="s">
        <v>335</v>
      </c>
      <c r="C425">
        <f t="shared" si="6"/>
        <v>2</v>
      </c>
      <c r="D425" t="e">
        <f>VLOOKUP(B425,Hoja5!B425:C1026,2,FALSE)</f>
        <v>#N/A</v>
      </c>
    </row>
    <row r="426" spans="1:4" x14ac:dyDescent="0.25">
      <c r="A426" t="s">
        <v>320</v>
      </c>
      <c r="B426" t="s">
        <v>353</v>
      </c>
      <c r="C426">
        <f t="shared" si="6"/>
        <v>2</v>
      </c>
      <c r="D426" t="e">
        <f>VLOOKUP(B426,Hoja5!B426:C1027,2,FALSE)</f>
        <v>#N/A</v>
      </c>
    </row>
    <row r="427" spans="1:4" x14ac:dyDescent="0.25">
      <c r="A427" t="s">
        <v>344</v>
      </c>
      <c r="B427" t="s">
        <v>813</v>
      </c>
      <c r="C427">
        <f t="shared" si="6"/>
        <v>1</v>
      </c>
      <c r="D427" t="e">
        <f>VLOOKUP(B427,Hoja5!B427:C1028,2,FALSE)</f>
        <v>#N/A</v>
      </c>
    </row>
    <row r="428" spans="1:4" x14ac:dyDescent="0.25">
      <c r="A428" t="s">
        <v>351</v>
      </c>
      <c r="B428" t="s">
        <v>814</v>
      </c>
      <c r="C428">
        <f t="shared" si="6"/>
        <v>1</v>
      </c>
      <c r="D428" t="e">
        <f>VLOOKUP(B428,Hoja5!B428:C1029,2,FALSE)</f>
        <v>#N/A</v>
      </c>
    </row>
    <row r="429" spans="1:4" x14ac:dyDescent="0.25">
      <c r="A429" t="s">
        <v>806</v>
      </c>
      <c r="B429" t="s">
        <v>332</v>
      </c>
      <c r="C429">
        <f t="shared" si="6"/>
        <v>3</v>
      </c>
      <c r="D429" t="e">
        <f>VLOOKUP(B429,Hoja5!B429:C1030,2,FALSE)</f>
        <v>#N/A</v>
      </c>
    </row>
    <row r="430" spans="1:4" x14ac:dyDescent="0.25">
      <c r="A430" t="s">
        <v>119</v>
      </c>
      <c r="B430" t="s">
        <v>334</v>
      </c>
      <c r="C430">
        <f t="shared" si="6"/>
        <v>2</v>
      </c>
      <c r="D430" t="e">
        <f>VLOOKUP(B430,Hoja5!B430:C1031,2,FALSE)</f>
        <v>#N/A</v>
      </c>
    </row>
    <row r="431" spans="1:4" x14ac:dyDescent="0.25">
      <c r="A431" t="s">
        <v>356</v>
      </c>
      <c r="B431" t="s">
        <v>337</v>
      </c>
      <c r="C431">
        <f t="shared" si="6"/>
        <v>1</v>
      </c>
      <c r="D431" t="e">
        <f>VLOOKUP(B431,Hoja5!B431:C1032,2,FALSE)</f>
        <v>#N/A</v>
      </c>
    </row>
    <row r="432" spans="1:4" x14ac:dyDescent="0.25">
      <c r="A432" t="s">
        <v>807</v>
      </c>
      <c r="B432" t="s">
        <v>355</v>
      </c>
      <c r="C432">
        <f t="shared" si="6"/>
        <v>1</v>
      </c>
      <c r="D432" t="e">
        <f>VLOOKUP(B432,Hoja5!B432:C1033,2,FALSE)</f>
        <v>#N/A</v>
      </c>
    </row>
    <row r="433" spans="1:4" x14ac:dyDescent="0.25">
      <c r="A433" t="s">
        <v>135</v>
      </c>
      <c r="B433" t="s">
        <v>815</v>
      </c>
      <c r="C433">
        <f t="shared" si="6"/>
        <v>1</v>
      </c>
      <c r="D433" t="e">
        <f>VLOOKUP(B433,Hoja5!B433:C1034,2,FALSE)</f>
        <v>#N/A</v>
      </c>
    </row>
    <row r="434" spans="1:4" x14ac:dyDescent="0.25">
      <c r="A434" t="s">
        <v>361</v>
      </c>
      <c r="B434" t="s">
        <v>816</v>
      </c>
      <c r="C434">
        <f t="shared" si="6"/>
        <v>5</v>
      </c>
      <c r="D434" t="e">
        <f>VLOOKUP(B434,Hoja5!B434:C1035,2,FALSE)</f>
        <v>#N/A</v>
      </c>
    </row>
    <row r="435" spans="1:4" x14ac:dyDescent="0.25">
      <c r="A435" t="s">
        <v>336</v>
      </c>
      <c r="B435" t="s">
        <v>379</v>
      </c>
      <c r="C435">
        <f t="shared" si="6"/>
        <v>1</v>
      </c>
      <c r="D435" t="e">
        <f>VLOOKUP(B435,Hoja5!B435:C1036,2,FALSE)</f>
        <v>#N/A</v>
      </c>
    </row>
    <row r="436" spans="1:4" x14ac:dyDescent="0.25">
      <c r="A436" t="s">
        <v>322</v>
      </c>
      <c r="B436" t="s">
        <v>376</v>
      </c>
      <c r="C436">
        <f t="shared" si="6"/>
        <v>1</v>
      </c>
      <c r="D436" t="e">
        <f>VLOOKUP(B436,Hoja5!B436:C1037,2,FALSE)</f>
        <v>#N/A</v>
      </c>
    </row>
    <row r="437" spans="1:4" x14ac:dyDescent="0.25">
      <c r="A437" t="s">
        <v>327</v>
      </c>
      <c r="B437" t="s">
        <v>371</v>
      </c>
      <c r="C437">
        <f t="shared" si="6"/>
        <v>1</v>
      </c>
      <c r="D437">
        <f>VLOOKUP(B437,Hoja5!B437:C1038,2,FALSE)</f>
        <v>1</v>
      </c>
    </row>
    <row r="438" spans="1:4" x14ac:dyDescent="0.25">
      <c r="A438" t="s">
        <v>345</v>
      </c>
      <c r="B438" t="s">
        <v>382</v>
      </c>
      <c r="C438">
        <f t="shared" si="6"/>
        <v>2</v>
      </c>
      <c r="D438" t="e">
        <f>VLOOKUP(B438,Hoja5!B438:C1039,2,FALSE)</f>
        <v>#N/A</v>
      </c>
    </row>
    <row r="439" spans="1:4" x14ac:dyDescent="0.25">
      <c r="A439" t="s">
        <v>331</v>
      </c>
      <c r="B439" t="s">
        <v>374</v>
      </c>
      <c r="C439">
        <f t="shared" si="6"/>
        <v>1</v>
      </c>
      <c r="D439" t="e">
        <f>VLOOKUP(B439,Hoja5!B439:C1040,2,FALSE)</f>
        <v>#N/A</v>
      </c>
    </row>
    <row r="440" spans="1:4" x14ac:dyDescent="0.25">
      <c r="A440" t="s">
        <v>225</v>
      </c>
      <c r="B440" t="s">
        <v>380</v>
      </c>
      <c r="C440">
        <f t="shared" si="6"/>
        <v>1</v>
      </c>
      <c r="D440" t="e">
        <f>VLOOKUP(B440,Hoja5!B440:C1041,2,FALSE)</f>
        <v>#N/A</v>
      </c>
    </row>
    <row r="441" spans="1:4" x14ac:dyDescent="0.25">
      <c r="A441" t="s">
        <v>341</v>
      </c>
      <c r="B441" t="s">
        <v>386</v>
      </c>
      <c r="C441">
        <f t="shared" si="6"/>
        <v>1</v>
      </c>
      <c r="D441" t="e">
        <f>VLOOKUP(B441,Hoja5!B441:C1042,2,FALSE)</f>
        <v>#N/A</v>
      </c>
    </row>
    <row r="442" spans="1:4" x14ac:dyDescent="0.25">
      <c r="A442" t="s">
        <v>358</v>
      </c>
      <c r="B442" t="s">
        <v>368</v>
      </c>
      <c r="C442">
        <f t="shared" si="6"/>
        <v>1</v>
      </c>
      <c r="D442" t="e">
        <f>VLOOKUP(B442,Hoja5!B442:C1043,2,FALSE)</f>
        <v>#N/A</v>
      </c>
    </row>
    <row r="443" spans="1:4" x14ac:dyDescent="0.25">
      <c r="A443" t="s">
        <v>808</v>
      </c>
      <c r="B443" t="s">
        <v>817</v>
      </c>
      <c r="C443">
        <f t="shared" si="6"/>
        <v>1</v>
      </c>
      <c r="D443" t="e">
        <f>VLOOKUP(B443,Hoja5!B443:C1044,2,FALSE)</f>
        <v>#N/A</v>
      </c>
    </row>
    <row r="444" spans="1:4" x14ac:dyDescent="0.25">
      <c r="A444" t="s">
        <v>330</v>
      </c>
      <c r="B444" t="s">
        <v>378</v>
      </c>
      <c r="C444">
        <f t="shared" si="6"/>
        <v>1</v>
      </c>
      <c r="D444" t="e">
        <f>VLOOKUP(B444,Hoja5!B444:C1045,2,FALSE)</f>
        <v>#N/A</v>
      </c>
    </row>
    <row r="445" spans="1:4" x14ac:dyDescent="0.25">
      <c r="A445" t="s">
        <v>323</v>
      </c>
      <c r="B445" t="s">
        <v>370</v>
      </c>
      <c r="C445">
        <f t="shared" si="6"/>
        <v>2</v>
      </c>
      <c r="D445" t="e">
        <f>VLOOKUP(B445,Hoja5!B445:C1046,2,FALSE)</f>
        <v>#N/A</v>
      </c>
    </row>
    <row r="446" spans="1:4" x14ac:dyDescent="0.25">
      <c r="A446" t="s">
        <v>326</v>
      </c>
      <c r="B446" t="s">
        <v>818</v>
      </c>
      <c r="C446">
        <f t="shared" si="6"/>
        <v>2</v>
      </c>
      <c r="D446" t="e">
        <f>VLOOKUP(B446,Hoja5!B446:C1047,2,FALSE)</f>
        <v>#N/A</v>
      </c>
    </row>
    <row r="447" spans="1:4" x14ac:dyDescent="0.25">
      <c r="A447" t="s">
        <v>333</v>
      </c>
      <c r="B447" t="s">
        <v>819</v>
      </c>
      <c r="C447">
        <f t="shared" si="6"/>
        <v>1</v>
      </c>
      <c r="D447" t="e">
        <f>VLOOKUP(B447,Hoja5!B447:C1048,2,FALSE)</f>
        <v>#N/A</v>
      </c>
    </row>
    <row r="448" spans="1:4" x14ac:dyDescent="0.25">
      <c r="A448" t="s">
        <v>349</v>
      </c>
      <c r="B448" t="s">
        <v>377</v>
      </c>
      <c r="C448">
        <f t="shared" si="6"/>
        <v>1</v>
      </c>
      <c r="D448" t="e">
        <f>VLOOKUP(B448,Hoja5!B448:C1049,2,FALSE)</f>
        <v>#N/A</v>
      </c>
    </row>
    <row r="449" spans="1:4" x14ac:dyDescent="0.25">
      <c r="A449" t="s">
        <v>342</v>
      </c>
      <c r="B449" t="s">
        <v>820</v>
      </c>
      <c r="C449">
        <f t="shared" si="6"/>
        <v>1</v>
      </c>
      <c r="D449" t="e">
        <f>VLOOKUP(B449,Hoja5!B449:C1050,2,FALSE)</f>
        <v>#N/A</v>
      </c>
    </row>
    <row r="450" spans="1:4" x14ac:dyDescent="0.25">
      <c r="A450" t="s">
        <v>56</v>
      </c>
      <c r="B450" t="s">
        <v>821</v>
      </c>
      <c r="C450">
        <f t="shared" ref="C450:C513" si="7">COUNTIF(A450:A1676,B450)</f>
        <v>1</v>
      </c>
      <c r="D450" t="e">
        <f>VLOOKUP(B450,Hoja5!B450:C1051,2,FALSE)</f>
        <v>#N/A</v>
      </c>
    </row>
    <row r="451" spans="1:4" x14ac:dyDescent="0.25">
      <c r="A451" t="s">
        <v>343</v>
      </c>
      <c r="B451" t="s">
        <v>390</v>
      </c>
      <c r="C451">
        <f t="shared" si="7"/>
        <v>1</v>
      </c>
      <c r="D451" t="e">
        <f>VLOOKUP(B451,Hoja5!B451:C1052,2,FALSE)</f>
        <v>#N/A</v>
      </c>
    </row>
    <row r="452" spans="1:4" x14ac:dyDescent="0.25">
      <c r="A452" t="s">
        <v>329</v>
      </c>
      <c r="B452" t="s">
        <v>389</v>
      </c>
      <c r="C452">
        <f t="shared" si="7"/>
        <v>1</v>
      </c>
      <c r="D452" t="e">
        <f>VLOOKUP(B452,Hoja5!B452:C1053,2,FALSE)</f>
        <v>#N/A</v>
      </c>
    </row>
    <row r="453" spans="1:4" x14ac:dyDescent="0.25">
      <c r="A453" t="s">
        <v>795</v>
      </c>
      <c r="B453" t="s">
        <v>375</v>
      </c>
      <c r="C453">
        <f t="shared" si="7"/>
        <v>1</v>
      </c>
      <c r="D453">
        <f>VLOOKUP(B453,Hoja5!B453:C1054,2,FALSE)</f>
        <v>1</v>
      </c>
    </row>
    <row r="454" spans="1:4" x14ac:dyDescent="0.25">
      <c r="A454" t="s">
        <v>346</v>
      </c>
      <c r="B454" t="s">
        <v>366</v>
      </c>
      <c r="C454">
        <f t="shared" si="7"/>
        <v>3</v>
      </c>
      <c r="D454" t="e">
        <f>VLOOKUP(B454,Hoja5!B454:C1055,2,FALSE)</f>
        <v>#N/A</v>
      </c>
    </row>
    <row r="455" spans="1:4" x14ac:dyDescent="0.25">
      <c r="A455" t="s">
        <v>352</v>
      </c>
      <c r="B455" t="s">
        <v>385</v>
      </c>
      <c r="C455">
        <f t="shared" si="7"/>
        <v>2</v>
      </c>
      <c r="D455" t="e">
        <f>VLOOKUP(B455,Hoja5!B455:C1056,2,FALSE)</f>
        <v>#N/A</v>
      </c>
    </row>
    <row r="456" spans="1:4" x14ac:dyDescent="0.25">
      <c r="A456" t="s">
        <v>328</v>
      </c>
      <c r="B456" t="s">
        <v>364</v>
      </c>
      <c r="C456">
        <f t="shared" si="7"/>
        <v>4</v>
      </c>
      <c r="D456" t="e">
        <f>VLOOKUP(B456,Hoja5!B456:C1057,2,FALSE)</f>
        <v>#N/A</v>
      </c>
    </row>
    <row r="457" spans="1:4" x14ac:dyDescent="0.25">
      <c r="A457" t="s">
        <v>362</v>
      </c>
      <c r="B457" t="s">
        <v>822</v>
      </c>
      <c r="C457">
        <f t="shared" si="7"/>
        <v>1</v>
      </c>
      <c r="D457" t="e">
        <f>VLOOKUP(B457,Hoja5!B457:C1058,2,FALSE)</f>
        <v>#N/A</v>
      </c>
    </row>
    <row r="458" spans="1:4" x14ac:dyDescent="0.25">
      <c r="A458" t="s">
        <v>354</v>
      </c>
      <c r="B458" t="s">
        <v>823</v>
      </c>
      <c r="C458">
        <f t="shared" si="7"/>
        <v>1</v>
      </c>
      <c r="D458" t="e">
        <f>VLOOKUP(B458,Hoja5!B458:C1059,2,FALSE)</f>
        <v>#N/A</v>
      </c>
    </row>
    <row r="459" spans="1:4" x14ac:dyDescent="0.25">
      <c r="A459" t="s">
        <v>809</v>
      </c>
      <c r="B459" t="s">
        <v>384</v>
      </c>
      <c r="C459">
        <f t="shared" si="7"/>
        <v>1</v>
      </c>
      <c r="D459">
        <f>VLOOKUP(B459,Hoja5!B459:C1060,2,FALSE)</f>
        <v>1</v>
      </c>
    </row>
    <row r="460" spans="1:4" x14ac:dyDescent="0.25">
      <c r="A460" t="s">
        <v>741</v>
      </c>
      <c r="B460" t="s">
        <v>381</v>
      </c>
      <c r="C460">
        <f t="shared" si="7"/>
        <v>1</v>
      </c>
      <c r="D460" t="e">
        <f>VLOOKUP(B460,Hoja5!B460:C1061,2,FALSE)</f>
        <v>#N/A</v>
      </c>
    </row>
    <row r="461" spans="1:4" x14ac:dyDescent="0.25">
      <c r="A461" t="s">
        <v>321</v>
      </c>
      <c r="B461" t="s">
        <v>363</v>
      </c>
      <c r="C461">
        <f t="shared" si="7"/>
        <v>1</v>
      </c>
      <c r="D461" t="e">
        <f>VLOOKUP(B461,Hoja5!B461:C1062,2,FALSE)</f>
        <v>#N/A</v>
      </c>
    </row>
    <row r="462" spans="1:4" x14ac:dyDescent="0.25">
      <c r="A462" t="s">
        <v>347</v>
      </c>
      <c r="B462" t="s">
        <v>369</v>
      </c>
      <c r="C462">
        <f t="shared" si="7"/>
        <v>2</v>
      </c>
      <c r="D462" t="e">
        <f>VLOOKUP(B462,Hoja5!B462:C1063,2,FALSE)</f>
        <v>#N/A</v>
      </c>
    </row>
    <row r="463" spans="1:4" x14ac:dyDescent="0.25">
      <c r="A463" t="s">
        <v>338</v>
      </c>
      <c r="B463" t="s">
        <v>824</v>
      </c>
      <c r="C463">
        <f t="shared" si="7"/>
        <v>1</v>
      </c>
      <c r="D463" t="e">
        <f>VLOOKUP(B463,Hoja5!B463:C1064,2,FALSE)</f>
        <v>#N/A</v>
      </c>
    </row>
    <row r="464" spans="1:4" x14ac:dyDescent="0.25">
      <c r="A464" t="s">
        <v>339</v>
      </c>
      <c r="B464" t="s">
        <v>365</v>
      </c>
      <c r="C464">
        <f t="shared" si="7"/>
        <v>1</v>
      </c>
      <c r="D464" t="e">
        <f>VLOOKUP(B464,Hoja5!B464:C1065,2,FALSE)</f>
        <v>#N/A</v>
      </c>
    </row>
    <row r="465" spans="1:4" x14ac:dyDescent="0.25">
      <c r="A465" t="s">
        <v>324</v>
      </c>
      <c r="B465" t="s">
        <v>372</v>
      </c>
      <c r="C465">
        <f t="shared" si="7"/>
        <v>1</v>
      </c>
      <c r="D465" t="e">
        <f>VLOOKUP(B465,Hoja5!B465:C1066,2,FALSE)</f>
        <v>#N/A</v>
      </c>
    </row>
    <row r="466" spans="1:4" x14ac:dyDescent="0.25">
      <c r="A466" t="s">
        <v>736</v>
      </c>
      <c r="B466" t="s">
        <v>825</v>
      </c>
      <c r="C466">
        <f t="shared" si="7"/>
        <v>3</v>
      </c>
      <c r="D466" t="e">
        <f>VLOOKUP(B466,Hoja5!B466:C1067,2,FALSE)</f>
        <v>#N/A</v>
      </c>
    </row>
    <row r="467" spans="1:4" x14ac:dyDescent="0.25">
      <c r="A467" t="s">
        <v>810</v>
      </c>
      <c r="B467" t="s">
        <v>826</v>
      </c>
      <c r="C467">
        <f t="shared" si="7"/>
        <v>1</v>
      </c>
      <c r="D467" t="e">
        <f>VLOOKUP(B467,Hoja5!B467:C1068,2,FALSE)</f>
        <v>#N/A</v>
      </c>
    </row>
    <row r="468" spans="1:4" x14ac:dyDescent="0.25">
      <c r="A468" t="s">
        <v>811</v>
      </c>
      <c r="B468" t="s">
        <v>827</v>
      </c>
      <c r="C468">
        <f t="shared" si="7"/>
        <v>1</v>
      </c>
      <c r="D468" t="e">
        <f>VLOOKUP(B468,Hoja5!B468:C1069,2,FALSE)</f>
        <v>#N/A</v>
      </c>
    </row>
    <row r="469" spans="1:4" x14ac:dyDescent="0.25">
      <c r="A469" t="s">
        <v>357</v>
      </c>
      <c r="B469" t="s">
        <v>383</v>
      </c>
      <c r="C469">
        <f t="shared" si="7"/>
        <v>3</v>
      </c>
      <c r="D469" t="e">
        <f>VLOOKUP(B469,Hoja5!B469:C1070,2,FALSE)</f>
        <v>#N/A</v>
      </c>
    </row>
    <row r="470" spans="1:4" x14ac:dyDescent="0.25">
      <c r="A470" t="s">
        <v>325</v>
      </c>
      <c r="B470" t="s">
        <v>367</v>
      </c>
      <c r="C470">
        <f t="shared" si="7"/>
        <v>1</v>
      </c>
      <c r="D470" t="e">
        <f>VLOOKUP(B470,Hoja5!B470:C1071,2,FALSE)</f>
        <v>#N/A</v>
      </c>
    </row>
    <row r="471" spans="1:4" x14ac:dyDescent="0.25">
      <c r="A471" t="s">
        <v>70</v>
      </c>
      <c r="B471" t="s">
        <v>373</v>
      </c>
      <c r="C471">
        <f t="shared" si="7"/>
        <v>1</v>
      </c>
      <c r="D471" t="e">
        <f>VLOOKUP(B471,Hoja5!B471:C1072,2,FALSE)</f>
        <v>#N/A</v>
      </c>
    </row>
    <row r="472" spans="1:4" x14ac:dyDescent="0.25">
      <c r="A472" t="s">
        <v>359</v>
      </c>
      <c r="B472" t="s">
        <v>828</v>
      </c>
      <c r="C472">
        <f t="shared" si="7"/>
        <v>1</v>
      </c>
      <c r="D472" t="e">
        <f>VLOOKUP(B472,Hoja5!B472:C1073,2,FALSE)</f>
        <v>#N/A</v>
      </c>
    </row>
    <row r="473" spans="1:4" x14ac:dyDescent="0.25">
      <c r="A473" t="s">
        <v>348</v>
      </c>
      <c r="B473" t="s">
        <v>829</v>
      </c>
      <c r="C473">
        <f t="shared" si="7"/>
        <v>2</v>
      </c>
      <c r="D473" t="e">
        <f>VLOOKUP(B473,Hoja5!B473:C1074,2,FALSE)</f>
        <v>#N/A</v>
      </c>
    </row>
    <row r="474" spans="1:4" x14ac:dyDescent="0.25">
      <c r="A474" t="s">
        <v>812</v>
      </c>
      <c r="B474" t="s">
        <v>387</v>
      </c>
      <c r="C474">
        <f t="shared" si="7"/>
        <v>1</v>
      </c>
      <c r="D474" t="e">
        <f>VLOOKUP(B474,Hoja5!B474:C1075,2,FALSE)</f>
        <v>#N/A</v>
      </c>
    </row>
    <row r="475" spans="1:4" x14ac:dyDescent="0.25">
      <c r="A475" t="s">
        <v>360</v>
      </c>
      <c r="B475" t="s">
        <v>388</v>
      </c>
      <c r="C475">
        <f t="shared" si="7"/>
        <v>1</v>
      </c>
      <c r="D475" t="e">
        <f>VLOOKUP(B475,Hoja5!B475:C1076,2,FALSE)</f>
        <v>#N/A</v>
      </c>
    </row>
    <row r="476" spans="1:4" x14ac:dyDescent="0.25">
      <c r="A476" t="s">
        <v>340</v>
      </c>
      <c r="B476" t="s">
        <v>830</v>
      </c>
      <c r="C476">
        <f t="shared" si="7"/>
        <v>1</v>
      </c>
      <c r="D476" t="e">
        <f>VLOOKUP(B476,Hoja5!B476:C1077,2,FALSE)</f>
        <v>#N/A</v>
      </c>
    </row>
    <row r="477" spans="1:4" x14ac:dyDescent="0.25">
      <c r="A477" t="s">
        <v>335</v>
      </c>
      <c r="B477" t="s">
        <v>400</v>
      </c>
      <c r="C477">
        <f t="shared" si="7"/>
        <v>1</v>
      </c>
      <c r="D477" t="e">
        <f>VLOOKUP(B477,Hoja5!B477:C1078,2,FALSE)</f>
        <v>#N/A</v>
      </c>
    </row>
    <row r="478" spans="1:4" x14ac:dyDescent="0.25">
      <c r="A478" t="s">
        <v>353</v>
      </c>
      <c r="B478" t="s">
        <v>399</v>
      </c>
      <c r="C478">
        <f t="shared" si="7"/>
        <v>1</v>
      </c>
      <c r="D478" t="e">
        <f>VLOOKUP(B478,Hoja5!B478:C1079,2,FALSE)</f>
        <v>#N/A</v>
      </c>
    </row>
    <row r="479" spans="1:4" x14ac:dyDescent="0.25">
      <c r="A479" t="s">
        <v>813</v>
      </c>
      <c r="B479" t="s">
        <v>831</v>
      </c>
      <c r="C479">
        <f t="shared" si="7"/>
        <v>1</v>
      </c>
      <c r="D479" t="e">
        <f>VLOOKUP(B479,Hoja5!B479:C1080,2,FALSE)</f>
        <v>#N/A</v>
      </c>
    </row>
    <row r="480" spans="1:4" x14ac:dyDescent="0.25">
      <c r="A480" t="s">
        <v>814</v>
      </c>
      <c r="B480" t="s">
        <v>832</v>
      </c>
      <c r="C480">
        <f t="shared" si="7"/>
        <v>1</v>
      </c>
      <c r="D480" t="e">
        <f>VLOOKUP(B480,Hoja5!B480:C1081,2,FALSE)</f>
        <v>#N/A</v>
      </c>
    </row>
    <row r="481" spans="1:4" x14ac:dyDescent="0.25">
      <c r="A481" t="s">
        <v>332</v>
      </c>
      <c r="B481" t="s">
        <v>833</v>
      </c>
      <c r="C481">
        <f t="shared" si="7"/>
        <v>1</v>
      </c>
      <c r="D481" t="e">
        <f>VLOOKUP(B481,Hoja5!B481:C1082,2,FALSE)</f>
        <v>#N/A</v>
      </c>
    </row>
    <row r="482" spans="1:4" x14ac:dyDescent="0.25">
      <c r="A482" t="s">
        <v>334</v>
      </c>
      <c r="B482" t="s">
        <v>834</v>
      </c>
      <c r="C482">
        <f t="shared" si="7"/>
        <v>1</v>
      </c>
      <c r="D482" t="e">
        <f>VLOOKUP(B482,Hoja5!B482:C1083,2,FALSE)</f>
        <v>#N/A</v>
      </c>
    </row>
    <row r="483" spans="1:4" x14ac:dyDescent="0.25">
      <c r="A483" t="s">
        <v>337</v>
      </c>
      <c r="B483" t="s">
        <v>409</v>
      </c>
      <c r="C483">
        <f t="shared" si="7"/>
        <v>1</v>
      </c>
      <c r="D483" t="e">
        <f>VLOOKUP(B483,Hoja5!B483:C1084,2,FALSE)</f>
        <v>#N/A</v>
      </c>
    </row>
    <row r="484" spans="1:4" x14ac:dyDescent="0.25">
      <c r="A484" t="s">
        <v>355</v>
      </c>
      <c r="B484" t="s">
        <v>835</v>
      </c>
      <c r="C484">
        <f t="shared" si="7"/>
        <v>1</v>
      </c>
      <c r="D484" t="e">
        <f>VLOOKUP(B484,Hoja5!B484:C1085,2,FALSE)</f>
        <v>#N/A</v>
      </c>
    </row>
    <row r="485" spans="1:4" x14ac:dyDescent="0.25">
      <c r="A485" t="s">
        <v>815</v>
      </c>
      <c r="B485" t="s">
        <v>836</v>
      </c>
      <c r="C485">
        <f t="shared" si="7"/>
        <v>1</v>
      </c>
      <c r="D485" t="e">
        <f>VLOOKUP(B485,Hoja5!B485:C1086,2,FALSE)</f>
        <v>#N/A</v>
      </c>
    </row>
    <row r="486" spans="1:4" x14ac:dyDescent="0.25">
      <c r="A486" t="s">
        <v>816</v>
      </c>
      <c r="B486" t="s">
        <v>410</v>
      </c>
      <c r="C486">
        <f t="shared" si="7"/>
        <v>1</v>
      </c>
      <c r="D486" t="e">
        <f>VLOOKUP(B486,Hoja5!B486:C1087,2,FALSE)</f>
        <v>#N/A</v>
      </c>
    </row>
    <row r="487" spans="1:4" x14ac:dyDescent="0.25">
      <c r="A487" t="s">
        <v>223</v>
      </c>
      <c r="B487" t="s">
        <v>837</v>
      </c>
      <c r="C487">
        <f t="shared" si="7"/>
        <v>2</v>
      </c>
      <c r="D487" t="e">
        <f>VLOOKUP(B487,Hoja5!B487:C1088,2,FALSE)</f>
        <v>#N/A</v>
      </c>
    </row>
    <row r="488" spans="1:4" x14ac:dyDescent="0.25">
      <c r="A488" t="s">
        <v>379</v>
      </c>
      <c r="B488" t="s">
        <v>397</v>
      </c>
      <c r="C488">
        <f t="shared" si="7"/>
        <v>1</v>
      </c>
      <c r="D488" t="e">
        <f>VLOOKUP(B488,Hoja5!B488:C1089,2,FALSE)</f>
        <v>#N/A</v>
      </c>
    </row>
    <row r="489" spans="1:4" x14ac:dyDescent="0.25">
      <c r="A489" t="s">
        <v>376</v>
      </c>
      <c r="B489" t="s">
        <v>398</v>
      </c>
      <c r="C489">
        <f t="shared" si="7"/>
        <v>3</v>
      </c>
      <c r="D489" t="e">
        <f>VLOOKUP(B489,Hoja5!B489:C1090,2,FALSE)</f>
        <v>#N/A</v>
      </c>
    </row>
    <row r="490" spans="1:4" x14ac:dyDescent="0.25">
      <c r="A490" t="s">
        <v>371</v>
      </c>
      <c r="B490" t="s">
        <v>838</v>
      </c>
      <c r="C490">
        <f t="shared" si="7"/>
        <v>1</v>
      </c>
      <c r="D490" t="e">
        <f>VLOOKUP(B490,Hoja5!B490:C1091,2,FALSE)</f>
        <v>#N/A</v>
      </c>
    </row>
    <row r="491" spans="1:4" x14ac:dyDescent="0.25">
      <c r="A491" t="s">
        <v>382</v>
      </c>
      <c r="B491" t="s">
        <v>839</v>
      </c>
      <c r="C491">
        <f t="shared" si="7"/>
        <v>1</v>
      </c>
      <c r="D491" t="e">
        <f>VLOOKUP(B491,Hoja5!B491:C1092,2,FALSE)</f>
        <v>#N/A</v>
      </c>
    </row>
    <row r="492" spans="1:4" x14ac:dyDescent="0.25">
      <c r="A492" t="s">
        <v>374</v>
      </c>
      <c r="B492" t="s">
        <v>405</v>
      </c>
      <c r="C492">
        <f t="shared" si="7"/>
        <v>1</v>
      </c>
      <c r="D492" t="e">
        <f>VLOOKUP(B492,Hoja5!B492:C1093,2,FALSE)</f>
        <v>#N/A</v>
      </c>
    </row>
    <row r="493" spans="1:4" x14ac:dyDescent="0.25">
      <c r="A493" t="s">
        <v>380</v>
      </c>
      <c r="B493" t="s">
        <v>411</v>
      </c>
      <c r="C493">
        <f t="shared" si="7"/>
        <v>1</v>
      </c>
      <c r="D493" t="e">
        <f>VLOOKUP(B493,Hoja5!B493:C1094,2,FALSE)</f>
        <v>#N/A</v>
      </c>
    </row>
    <row r="494" spans="1:4" x14ac:dyDescent="0.25">
      <c r="A494" t="s">
        <v>386</v>
      </c>
      <c r="B494" t="s">
        <v>840</v>
      </c>
      <c r="C494">
        <f t="shared" si="7"/>
        <v>1</v>
      </c>
      <c r="D494" t="e">
        <f>VLOOKUP(B494,Hoja5!B494:C1095,2,FALSE)</f>
        <v>#N/A</v>
      </c>
    </row>
    <row r="495" spans="1:4" x14ac:dyDescent="0.25">
      <c r="A495" t="s">
        <v>368</v>
      </c>
      <c r="B495" t="s">
        <v>841</v>
      </c>
      <c r="C495">
        <f t="shared" si="7"/>
        <v>2</v>
      </c>
      <c r="D495" t="e">
        <f>VLOOKUP(B495,Hoja5!B495:C1096,2,FALSE)</f>
        <v>#N/A</v>
      </c>
    </row>
    <row r="496" spans="1:4" x14ac:dyDescent="0.25">
      <c r="A496" t="s">
        <v>817</v>
      </c>
      <c r="B496" t="s">
        <v>842</v>
      </c>
      <c r="C496">
        <f t="shared" si="7"/>
        <v>2</v>
      </c>
      <c r="D496" t="e">
        <f>VLOOKUP(B496,Hoja5!B496:C1097,2,FALSE)</f>
        <v>#N/A</v>
      </c>
    </row>
    <row r="497" spans="1:4" x14ac:dyDescent="0.25">
      <c r="A497" t="s">
        <v>378</v>
      </c>
      <c r="B497" t="s">
        <v>843</v>
      </c>
      <c r="C497">
        <f t="shared" si="7"/>
        <v>2</v>
      </c>
      <c r="D497" t="e">
        <f>VLOOKUP(B497,Hoja5!B497:C1098,2,FALSE)</f>
        <v>#N/A</v>
      </c>
    </row>
    <row r="498" spans="1:4" x14ac:dyDescent="0.25">
      <c r="A498" t="s">
        <v>370</v>
      </c>
      <c r="B498" t="s">
        <v>391</v>
      </c>
      <c r="C498">
        <f t="shared" si="7"/>
        <v>1</v>
      </c>
      <c r="D498" t="e">
        <f>VLOOKUP(B498,Hoja5!B498:C1099,2,FALSE)</f>
        <v>#N/A</v>
      </c>
    </row>
    <row r="499" spans="1:4" x14ac:dyDescent="0.25">
      <c r="A499" t="s">
        <v>138</v>
      </c>
      <c r="B499" t="s">
        <v>403</v>
      </c>
      <c r="C499">
        <f t="shared" si="7"/>
        <v>2</v>
      </c>
      <c r="D499" t="e">
        <f>VLOOKUP(B499,Hoja5!B499:C1100,2,FALSE)</f>
        <v>#N/A</v>
      </c>
    </row>
    <row r="500" spans="1:4" x14ac:dyDescent="0.25">
      <c r="A500" t="s">
        <v>818</v>
      </c>
      <c r="B500" t="s">
        <v>404</v>
      </c>
      <c r="C500">
        <f t="shared" si="7"/>
        <v>1</v>
      </c>
      <c r="D500" t="e">
        <f>VLOOKUP(B500,Hoja5!B500:C1101,2,FALSE)</f>
        <v>#N/A</v>
      </c>
    </row>
    <row r="501" spans="1:4" x14ac:dyDescent="0.25">
      <c r="A501" t="s">
        <v>819</v>
      </c>
      <c r="B501" t="s">
        <v>401</v>
      </c>
      <c r="C501">
        <f t="shared" si="7"/>
        <v>2</v>
      </c>
      <c r="D501" t="e">
        <f>VLOOKUP(B501,Hoja5!B501:C1102,2,FALSE)</f>
        <v>#N/A</v>
      </c>
    </row>
    <row r="502" spans="1:4" x14ac:dyDescent="0.25">
      <c r="A502" t="s">
        <v>377</v>
      </c>
      <c r="B502" t="s">
        <v>412</v>
      </c>
      <c r="C502">
        <f t="shared" si="7"/>
        <v>2</v>
      </c>
      <c r="D502" t="e">
        <f>VLOOKUP(B502,Hoja5!B502:C1103,2,FALSE)</f>
        <v>#N/A</v>
      </c>
    </row>
    <row r="503" spans="1:4" x14ac:dyDescent="0.25">
      <c r="A503" t="s">
        <v>820</v>
      </c>
      <c r="B503" t="s">
        <v>396</v>
      </c>
      <c r="C503">
        <f t="shared" si="7"/>
        <v>1</v>
      </c>
      <c r="D503">
        <f>VLOOKUP(B503,Hoja5!B503:C1104,2,FALSE)</f>
        <v>1</v>
      </c>
    </row>
    <row r="504" spans="1:4" x14ac:dyDescent="0.25">
      <c r="A504" t="s">
        <v>821</v>
      </c>
      <c r="B504" t="s">
        <v>408</v>
      </c>
      <c r="C504">
        <f t="shared" si="7"/>
        <v>1</v>
      </c>
      <c r="D504" t="e">
        <f>VLOOKUP(B504,Hoja5!B504:C1105,2,FALSE)</f>
        <v>#N/A</v>
      </c>
    </row>
    <row r="505" spans="1:4" x14ac:dyDescent="0.25">
      <c r="A505" t="s">
        <v>390</v>
      </c>
      <c r="B505" t="s">
        <v>413</v>
      </c>
      <c r="C505">
        <f t="shared" si="7"/>
        <v>1</v>
      </c>
      <c r="D505" t="e">
        <f>VLOOKUP(B505,Hoja5!B505:C1106,2,FALSE)</f>
        <v>#N/A</v>
      </c>
    </row>
    <row r="506" spans="1:4" x14ac:dyDescent="0.25">
      <c r="A506" t="s">
        <v>49</v>
      </c>
      <c r="B506" t="s">
        <v>392</v>
      </c>
      <c r="C506">
        <f t="shared" si="7"/>
        <v>1</v>
      </c>
      <c r="D506" t="e">
        <f>VLOOKUP(B506,Hoja5!B506:C1107,2,FALSE)</f>
        <v>#N/A</v>
      </c>
    </row>
    <row r="507" spans="1:4" x14ac:dyDescent="0.25">
      <c r="A507" t="s">
        <v>69</v>
      </c>
      <c r="B507" t="s">
        <v>844</v>
      </c>
      <c r="C507">
        <f t="shared" si="7"/>
        <v>1</v>
      </c>
      <c r="D507" t="e">
        <f>VLOOKUP(B507,Hoja5!B507:C1108,2,FALSE)</f>
        <v>#N/A</v>
      </c>
    </row>
    <row r="508" spans="1:4" x14ac:dyDescent="0.25">
      <c r="A508" t="s">
        <v>389</v>
      </c>
      <c r="B508" t="s">
        <v>845</v>
      </c>
      <c r="C508">
        <f t="shared" si="7"/>
        <v>1</v>
      </c>
      <c r="D508" t="e">
        <f>VLOOKUP(B508,Hoja5!B508:C1109,2,FALSE)</f>
        <v>#N/A</v>
      </c>
    </row>
    <row r="509" spans="1:4" x14ac:dyDescent="0.25">
      <c r="A509" t="s">
        <v>229</v>
      </c>
      <c r="B509" t="s">
        <v>846</v>
      </c>
      <c r="C509">
        <f t="shared" si="7"/>
        <v>1</v>
      </c>
      <c r="D509" t="e">
        <f>VLOOKUP(B509,Hoja5!B509:C1110,2,FALSE)</f>
        <v>#N/A</v>
      </c>
    </row>
    <row r="510" spans="1:4" x14ac:dyDescent="0.25">
      <c r="A510" t="s">
        <v>191</v>
      </c>
      <c r="B510" t="s">
        <v>393</v>
      </c>
      <c r="C510">
        <f t="shared" si="7"/>
        <v>1</v>
      </c>
      <c r="D510" t="e">
        <f>VLOOKUP(B510,Hoja5!B510:C1111,2,FALSE)</f>
        <v>#N/A</v>
      </c>
    </row>
    <row r="511" spans="1:4" x14ac:dyDescent="0.25">
      <c r="A511" t="s">
        <v>375</v>
      </c>
      <c r="B511" t="s">
        <v>415</v>
      </c>
      <c r="C511">
        <f t="shared" si="7"/>
        <v>1</v>
      </c>
      <c r="D511" t="e">
        <f>VLOOKUP(B511,Hoja5!B511:C1112,2,FALSE)</f>
        <v>#N/A</v>
      </c>
    </row>
    <row r="512" spans="1:4" x14ac:dyDescent="0.25">
      <c r="A512" t="s">
        <v>366</v>
      </c>
      <c r="B512" t="s">
        <v>847</v>
      </c>
      <c r="C512">
        <f t="shared" si="7"/>
        <v>1</v>
      </c>
      <c r="D512" t="e">
        <f>VLOOKUP(B512,Hoja5!B512:C1113,2,FALSE)</f>
        <v>#N/A</v>
      </c>
    </row>
    <row r="513" spans="1:4" x14ac:dyDescent="0.25">
      <c r="A513" t="s">
        <v>809</v>
      </c>
      <c r="B513" t="s">
        <v>848</v>
      </c>
      <c r="C513">
        <f t="shared" si="7"/>
        <v>1</v>
      </c>
      <c r="D513" t="e">
        <f>VLOOKUP(B513,Hoja5!B513:C1114,2,FALSE)</f>
        <v>#N/A</v>
      </c>
    </row>
    <row r="514" spans="1:4" x14ac:dyDescent="0.25">
      <c r="A514" t="s">
        <v>385</v>
      </c>
      <c r="B514" t="s">
        <v>402</v>
      </c>
      <c r="C514">
        <f t="shared" ref="C514:C577" si="8">COUNTIF(A514:A1740,B514)</f>
        <v>1</v>
      </c>
      <c r="D514" t="e">
        <f>VLOOKUP(B514,Hoja5!B514:C1115,2,FALSE)</f>
        <v>#N/A</v>
      </c>
    </row>
    <row r="515" spans="1:4" x14ac:dyDescent="0.25">
      <c r="A515" t="s">
        <v>364</v>
      </c>
      <c r="B515" t="s">
        <v>849</v>
      </c>
      <c r="C515">
        <f t="shared" si="8"/>
        <v>2</v>
      </c>
      <c r="D515" t="e">
        <f>VLOOKUP(B515,Hoja5!B515:C1116,2,FALSE)</f>
        <v>#N/A</v>
      </c>
    </row>
    <row r="516" spans="1:4" x14ac:dyDescent="0.25">
      <c r="A516" t="s">
        <v>822</v>
      </c>
      <c r="B516" t="s">
        <v>850</v>
      </c>
      <c r="C516">
        <f t="shared" si="8"/>
        <v>1</v>
      </c>
      <c r="D516" t="e">
        <f>VLOOKUP(B516,Hoja5!B516:C1117,2,FALSE)</f>
        <v>#N/A</v>
      </c>
    </row>
    <row r="517" spans="1:4" x14ac:dyDescent="0.25">
      <c r="A517" t="s">
        <v>823</v>
      </c>
      <c r="B517" t="s">
        <v>414</v>
      </c>
      <c r="C517">
        <f t="shared" si="8"/>
        <v>2</v>
      </c>
      <c r="D517" t="e">
        <f>VLOOKUP(B517,Hoja5!B517:C1118,2,FALSE)</f>
        <v>#N/A</v>
      </c>
    </row>
    <row r="518" spans="1:4" x14ac:dyDescent="0.25">
      <c r="A518" t="s">
        <v>384</v>
      </c>
      <c r="B518" t="s">
        <v>407</v>
      </c>
      <c r="C518">
        <f t="shared" si="8"/>
        <v>1</v>
      </c>
      <c r="D518" t="e">
        <f>VLOOKUP(B518,Hoja5!B518:C1119,2,FALSE)</f>
        <v>#N/A</v>
      </c>
    </row>
    <row r="519" spans="1:4" x14ac:dyDescent="0.25">
      <c r="A519" t="s">
        <v>381</v>
      </c>
      <c r="B519" t="s">
        <v>394</v>
      </c>
      <c r="C519">
        <f t="shared" si="8"/>
        <v>2</v>
      </c>
      <c r="D519">
        <f>VLOOKUP(B519,Hoja5!B519:C1120,2,FALSE)</f>
        <v>2</v>
      </c>
    </row>
    <row r="520" spans="1:4" x14ac:dyDescent="0.25">
      <c r="A520" t="s">
        <v>261</v>
      </c>
      <c r="B520" t="s">
        <v>406</v>
      </c>
      <c r="C520">
        <f t="shared" si="8"/>
        <v>1</v>
      </c>
      <c r="D520" t="e">
        <f>VLOOKUP(B520,Hoja5!B520:C1121,2,FALSE)</f>
        <v>#N/A</v>
      </c>
    </row>
    <row r="521" spans="1:4" x14ac:dyDescent="0.25">
      <c r="A521" t="s">
        <v>363</v>
      </c>
      <c r="B521" t="s">
        <v>395</v>
      </c>
      <c r="C521">
        <f t="shared" si="8"/>
        <v>2</v>
      </c>
      <c r="D521" t="e">
        <f>VLOOKUP(B521,Hoja5!B521:C1122,2,FALSE)</f>
        <v>#N/A</v>
      </c>
    </row>
    <row r="522" spans="1:4" x14ac:dyDescent="0.25">
      <c r="A522" t="s">
        <v>259</v>
      </c>
      <c r="B522" t="s">
        <v>433</v>
      </c>
      <c r="C522">
        <f t="shared" si="8"/>
        <v>1</v>
      </c>
      <c r="D522" t="e">
        <f>VLOOKUP(B522,Hoja5!B522:C1123,2,FALSE)</f>
        <v>#N/A</v>
      </c>
    </row>
    <row r="523" spans="1:4" x14ac:dyDescent="0.25">
      <c r="A523" t="s">
        <v>738</v>
      </c>
      <c r="B523" t="s">
        <v>429</v>
      </c>
      <c r="C523">
        <f t="shared" si="8"/>
        <v>1</v>
      </c>
      <c r="D523" t="e">
        <f>VLOOKUP(B523,Hoja5!B523:C1124,2,FALSE)</f>
        <v>#N/A</v>
      </c>
    </row>
    <row r="524" spans="1:4" x14ac:dyDescent="0.25">
      <c r="A524" t="s">
        <v>370</v>
      </c>
      <c r="B524" t="s">
        <v>434</v>
      </c>
      <c r="C524">
        <f t="shared" si="8"/>
        <v>2</v>
      </c>
      <c r="D524" t="e">
        <f>VLOOKUP(B524,Hoja5!B524:C1125,2,FALSE)</f>
        <v>#N/A</v>
      </c>
    </row>
    <row r="525" spans="1:4" x14ac:dyDescent="0.25">
      <c r="A525" t="s">
        <v>369</v>
      </c>
      <c r="B525" t="s">
        <v>851</v>
      </c>
      <c r="C525">
        <f t="shared" si="8"/>
        <v>1</v>
      </c>
      <c r="D525">
        <f>VLOOKUP(B525,Hoja5!B525:C1126,2,FALSE)</f>
        <v>1</v>
      </c>
    </row>
    <row r="526" spans="1:4" x14ac:dyDescent="0.25">
      <c r="A526" t="s">
        <v>334</v>
      </c>
      <c r="B526" t="s">
        <v>852</v>
      </c>
      <c r="C526">
        <f t="shared" si="8"/>
        <v>2</v>
      </c>
      <c r="D526" t="e">
        <f>VLOOKUP(B526,Hoja5!B526:C1127,2,FALSE)</f>
        <v>#N/A</v>
      </c>
    </row>
    <row r="527" spans="1:4" x14ac:dyDescent="0.25">
      <c r="A527" t="s">
        <v>719</v>
      </c>
      <c r="B527" t="s">
        <v>853</v>
      </c>
      <c r="C527">
        <f t="shared" si="8"/>
        <v>1</v>
      </c>
      <c r="D527" t="e">
        <f>VLOOKUP(B527,Hoja5!B527:C1128,2,FALSE)</f>
        <v>#N/A</v>
      </c>
    </row>
    <row r="528" spans="1:4" x14ac:dyDescent="0.25">
      <c r="A528" t="s">
        <v>824</v>
      </c>
      <c r="B528" t="s">
        <v>418</v>
      </c>
      <c r="C528">
        <f t="shared" si="8"/>
        <v>1</v>
      </c>
      <c r="D528">
        <f>VLOOKUP(B528,Hoja5!B528:C1129,2,FALSE)</f>
        <v>1</v>
      </c>
    </row>
    <row r="529" spans="1:4" x14ac:dyDescent="0.25">
      <c r="A529" t="s">
        <v>712</v>
      </c>
      <c r="B529" t="s">
        <v>432</v>
      </c>
      <c r="C529">
        <f t="shared" si="8"/>
        <v>1</v>
      </c>
      <c r="D529" t="e">
        <f>VLOOKUP(B529,Hoja5!B529:C1130,2,FALSE)</f>
        <v>#N/A</v>
      </c>
    </row>
    <row r="530" spans="1:4" x14ac:dyDescent="0.25">
      <c r="A530" t="s">
        <v>365</v>
      </c>
      <c r="B530" t="s">
        <v>425</v>
      </c>
      <c r="C530">
        <f t="shared" si="8"/>
        <v>2</v>
      </c>
      <c r="D530" t="e">
        <f>VLOOKUP(B530,Hoja5!B530:C1131,2,FALSE)</f>
        <v>#N/A</v>
      </c>
    </row>
    <row r="531" spans="1:4" x14ac:dyDescent="0.25">
      <c r="A531" t="s">
        <v>372</v>
      </c>
      <c r="B531" t="s">
        <v>427</v>
      </c>
      <c r="C531">
        <f t="shared" si="8"/>
        <v>1</v>
      </c>
      <c r="D531" t="e">
        <f>VLOOKUP(B531,Hoja5!B531:C1132,2,FALSE)</f>
        <v>#N/A</v>
      </c>
    </row>
    <row r="532" spans="1:4" x14ac:dyDescent="0.25">
      <c r="A532" t="s">
        <v>74</v>
      </c>
      <c r="B532" t="s">
        <v>854</v>
      </c>
      <c r="C532">
        <f t="shared" si="8"/>
        <v>1</v>
      </c>
      <c r="D532" t="e">
        <f>VLOOKUP(B532,Hoja5!B532:C1133,2,FALSE)</f>
        <v>#N/A</v>
      </c>
    </row>
    <row r="533" spans="1:4" x14ac:dyDescent="0.25">
      <c r="A533" t="s">
        <v>825</v>
      </c>
      <c r="B533" t="s">
        <v>441</v>
      </c>
      <c r="C533">
        <f t="shared" si="8"/>
        <v>2</v>
      </c>
      <c r="D533" t="e">
        <f>VLOOKUP(B533,Hoja5!B533:C1134,2,FALSE)</f>
        <v>#N/A</v>
      </c>
    </row>
    <row r="534" spans="1:4" x14ac:dyDescent="0.25">
      <c r="A534" t="s">
        <v>826</v>
      </c>
      <c r="B534" t="s">
        <v>437</v>
      </c>
      <c r="C534">
        <f t="shared" si="8"/>
        <v>1</v>
      </c>
      <c r="D534">
        <f>VLOOKUP(B534,Hoja5!B534:C1135,2,FALSE)</f>
        <v>1</v>
      </c>
    </row>
    <row r="535" spans="1:4" x14ac:dyDescent="0.25">
      <c r="A535" t="s">
        <v>827</v>
      </c>
      <c r="B535" t="s">
        <v>440</v>
      </c>
      <c r="C535">
        <f t="shared" si="8"/>
        <v>1</v>
      </c>
      <c r="D535" t="e">
        <f>VLOOKUP(B535,Hoja5!B535:C1136,2,FALSE)</f>
        <v>#N/A</v>
      </c>
    </row>
    <row r="536" spans="1:4" x14ac:dyDescent="0.25">
      <c r="A536" t="s">
        <v>383</v>
      </c>
      <c r="B536" t="s">
        <v>424</v>
      </c>
      <c r="C536">
        <f t="shared" si="8"/>
        <v>1</v>
      </c>
      <c r="D536" t="e">
        <f>VLOOKUP(B536,Hoja5!B536:C1137,2,FALSE)</f>
        <v>#N/A</v>
      </c>
    </row>
    <row r="537" spans="1:4" x14ac:dyDescent="0.25">
      <c r="A537" t="s">
        <v>367</v>
      </c>
      <c r="B537" t="s">
        <v>430</v>
      </c>
      <c r="C537">
        <f t="shared" si="8"/>
        <v>1</v>
      </c>
      <c r="D537" t="e">
        <f>VLOOKUP(B537,Hoja5!B537:C1138,2,FALSE)</f>
        <v>#N/A</v>
      </c>
    </row>
    <row r="538" spans="1:4" x14ac:dyDescent="0.25">
      <c r="A538" t="s">
        <v>373</v>
      </c>
      <c r="B538" t="s">
        <v>855</v>
      </c>
      <c r="C538">
        <f t="shared" si="8"/>
        <v>1</v>
      </c>
      <c r="D538" t="e">
        <f>VLOOKUP(B538,Hoja5!B538:C1139,2,FALSE)</f>
        <v>#N/A</v>
      </c>
    </row>
    <row r="539" spans="1:4" x14ac:dyDescent="0.25">
      <c r="A539" t="s">
        <v>828</v>
      </c>
      <c r="B539" t="s">
        <v>856</v>
      </c>
      <c r="C539">
        <f t="shared" si="8"/>
        <v>1</v>
      </c>
      <c r="D539" t="e">
        <f>VLOOKUP(B539,Hoja5!B539:C1140,2,FALSE)</f>
        <v>#N/A</v>
      </c>
    </row>
    <row r="540" spans="1:4" x14ac:dyDescent="0.25">
      <c r="A540" t="s">
        <v>225</v>
      </c>
      <c r="B540" t="s">
        <v>857</v>
      </c>
      <c r="C540">
        <f t="shared" si="8"/>
        <v>1</v>
      </c>
      <c r="D540" t="e">
        <f>VLOOKUP(B540,Hoja5!B540:C1141,2,FALSE)</f>
        <v>#N/A</v>
      </c>
    </row>
    <row r="541" spans="1:4" x14ac:dyDescent="0.25">
      <c r="A541" t="s">
        <v>253</v>
      </c>
      <c r="B541" t="s">
        <v>417</v>
      </c>
      <c r="C541">
        <f t="shared" si="8"/>
        <v>1</v>
      </c>
      <c r="D541" t="e">
        <f>VLOOKUP(B541,Hoja5!B541:C1142,2,FALSE)</f>
        <v>#N/A</v>
      </c>
    </row>
    <row r="542" spans="1:4" x14ac:dyDescent="0.25">
      <c r="A542" t="s">
        <v>829</v>
      </c>
      <c r="B542" t="s">
        <v>858</v>
      </c>
      <c r="C542">
        <f t="shared" si="8"/>
        <v>2</v>
      </c>
      <c r="D542" t="e">
        <f>VLOOKUP(B542,Hoja5!B542:C1143,2,FALSE)</f>
        <v>#N/A</v>
      </c>
    </row>
    <row r="543" spans="1:4" x14ac:dyDescent="0.25">
      <c r="A543" t="s">
        <v>387</v>
      </c>
      <c r="B543" t="s">
        <v>859</v>
      </c>
      <c r="C543">
        <f t="shared" si="8"/>
        <v>1</v>
      </c>
      <c r="D543" t="e">
        <f>VLOOKUP(B543,Hoja5!B543:C1144,2,FALSE)</f>
        <v>#N/A</v>
      </c>
    </row>
    <row r="544" spans="1:4" x14ac:dyDescent="0.25">
      <c r="A544" t="s">
        <v>388</v>
      </c>
      <c r="B544" t="s">
        <v>860</v>
      </c>
      <c r="C544">
        <f t="shared" si="8"/>
        <v>1</v>
      </c>
      <c r="D544" t="e">
        <f>VLOOKUP(B544,Hoja5!B544:C1145,2,FALSE)</f>
        <v>#N/A</v>
      </c>
    </row>
    <row r="545" spans="1:4" x14ac:dyDescent="0.25">
      <c r="A545" t="s">
        <v>240</v>
      </c>
      <c r="B545" t="s">
        <v>445</v>
      </c>
      <c r="C545">
        <f t="shared" si="8"/>
        <v>1</v>
      </c>
      <c r="D545" t="e">
        <f>VLOOKUP(B545,Hoja5!B545:C1146,2,FALSE)</f>
        <v>#N/A</v>
      </c>
    </row>
    <row r="546" spans="1:4" x14ac:dyDescent="0.25">
      <c r="A546" t="s">
        <v>830</v>
      </c>
      <c r="B546" t="s">
        <v>861</v>
      </c>
      <c r="C546">
        <f t="shared" si="8"/>
        <v>1</v>
      </c>
      <c r="D546" t="e">
        <f>VLOOKUP(B546,Hoja5!B546:C1147,2,FALSE)</f>
        <v>#N/A</v>
      </c>
    </row>
    <row r="547" spans="1:4" x14ac:dyDescent="0.25">
      <c r="A547" t="s">
        <v>701</v>
      </c>
      <c r="B547" t="s">
        <v>423</v>
      </c>
      <c r="C547">
        <f t="shared" si="8"/>
        <v>1</v>
      </c>
      <c r="D547" t="e">
        <f>VLOOKUP(B547,Hoja5!B547:C1148,2,FALSE)</f>
        <v>#N/A</v>
      </c>
    </row>
    <row r="548" spans="1:4" x14ac:dyDescent="0.25">
      <c r="A548" t="s">
        <v>400</v>
      </c>
      <c r="B548" t="s">
        <v>436</v>
      </c>
      <c r="C548">
        <f t="shared" si="8"/>
        <v>1</v>
      </c>
      <c r="D548" t="e">
        <f>VLOOKUP(B548,Hoja5!B548:C1149,2,FALSE)</f>
        <v>#N/A</v>
      </c>
    </row>
    <row r="549" spans="1:4" x14ac:dyDescent="0.25">
      <c r="A549" t="s">
        <v>399</v>
      </c>
      <c r="B549" t="s">
        <v>862</v>
      </c>
      <c r="C549">
        <f t="shared" si="8"/>
        <v>1</v>
      </c>
      <c r="D549" t="e">
        <f>VLOOKUP(B549,Hoja5!B549:C1150,2,FALSE)</f>
        <v>#N/A</v>
      </c>
    </row>
    <row r="550" spans="1:4" x14ac:dyDescent="0.25">
      <c r="A550" t="s">
        <v>131</v>
      </c>
      <c r="B550" t="s">
        <v>435</v>
      </c>
      <c r="C550">
        <f t="shared" si="8"/>
        <v>1</v>
      </c>
      <c r="D550" t="e">
        <f>VLOOKUP(B550,Hoja5!B550:C1151,2,FALSE)</f>
        <v>#N/A</v>
      </c>
    </row>
    <row r="551" spans="1:4" x14ac:dyDescent="0.25">
      <c r="A551" t="s">
        <v>831</v>
      </c>
      <c r="B551" t="s">
        <v>863</v>
      </c>
      <c r="C551">
        <f t="shared" si="8"/>
        <v>1</v>
      </c>
      <c r="D551" t="e">
        <f>VLOOKUP(B551,Hoja5!B551:C1152,2,FALSE)</f>
        <v>#N/A</v>
      </c>
    </row>
    <row r="552" spans="1:4" x14ac:dyDescent="0.25">
      <c r="A552" t="s">
        <v>832</v>
      </c>
      <c r="B552" t="s">
        <v>864</v>
      </c>
      <c r="C552">
        <f t="shared" si="8"/>
        <v>1</v>
      </c>
      <c r="D552" t="e">
        <f>VLOOKUP(B552,Hoja5!B552:C1153,2,FALSE)</f>
        <v>#N/A</v>
      </c>
    </row>
    <row r="553" spans="1:4" x14ac:dyDescent="0.25">
      <c r="A553" t="s">
        <v>833</v>
      </c>
      <c r="B553" t="s">
        <v>447</v>
      </c>
      <c r="C553">
        <f t="shared" si="8"/>
        <v>1</v>
      </c>
      <c r="D553" t="e">
        <f>VLOOKUP(B553,Hoja5!B553:C1154,2,FALSE)</f>
        <v>#N/A</v>
      </c>
    </row>
    <row r="554" spans="1:4" x14ac:dyDescent="0.25">
      <c r="A554" t="s">
        <v>834</v>
      </c>
      <c r="B554" t="s">
        <v>426</v>
      </c>
      <c r="C554">
        <f t="shared" si="8"/>
        <v>1</v>
      </c>
      <c r="D554" t="e">
        <f>VLOOKUP(B554,Hoja5!B554:C1155,2,FALSE)</f>
        <v>#N/A</v>
      </c>
    </row>
    <row r="555" spans="1:4" x14ac:dyDescent="0.25">
      <c r="A555" t="s">
        <v>409</v>
      </c>
      <c r="B555" t="s">
        <v>444</v>
      </c>
      <c r="C555">
        <f t="shared" si="8"/>
        <v>1</v>
      </c>
      <c r="D555" t="e">
        <f>VLOOKUP(B555,Hoja5!B555:C1156,2,FALSE)</f>
        <v>#N/A</v>
      </c>
    </row>
    <row r="556" spans="1:4" x14ac:dyDescent="0.25">
      <c r="A556" t="s">
        <v>835</v>
      </c>
      <c r="B556" t="s">
        <v>416</v>
      </c>
      <c r="C556">
        <f t="shared" si="8"/>
        <v>1</v>
      </c>
      <c r="D556" t="e">
        <f>VLOOKUP(B556,Hoja5!B556:C1157,2,FALSE)</f>
        <v>#N/A</v>
      </c>
    </row>
    <row r="557" spans="1:4" x14ac:dyDescent="0.25">
      <c r="A557" t="s">
        <v>72</v>
      </c>
      <c r="B557" t="s">
        <v>431</v>
      </c>
      <c r="C557">
        <f t="shared" si="8"/>
        <v>1</v>
      </c>
      <c r="D557" t="e">
        <f>VLOOKUP(B557,Hoja5!B557:C1158,2,FALSE)</f>
        <v>#N/A</v>
      </c>
    </row>
    <row r="558" spans="1:4" x14ac:dyDescent="0.25">
      <c r="A558" t="s">
        <v>161</v>
      </c>
      <c r="B558" t="s">
        <v>438</v>
      </c>
      <c r="C558">
        <f t="shared" si="8"/>
        <v>1</v>
      </c>
      <c r="D558" t="e">
        <f>VLOOKUP(B558,Hoja5!B558:C1159,2,FALSE)</f>
        <v>#N/A</v>
      </c>
    </row>
    <row r="559" spans="1:4" x14ac:dyDescent="0.25">
      <c r="A559" t="s">
        <v>836</v>
      </c>
      <c r="B559" t="s">
        <v>422</v>
      </c>
      <c r="C559">
        <f t="shared" si="8"/>
        <v>1</v>
      </c>
      <c r="D559" t="e">
        <f>VLOOKUP(B559,Hoja5!B559:C1160,2,FALSE)</f>
        <v>#N/A</v>
      </c>
    </row>
    <row r="560" spans="1:4" x14ac:dyDescent="0.25">
      <c r="A560" t="s">
        <v>102</v>
      </c>
      <c r="B560" t="s">
        <v>428</v>
      </c>
      <c r="C560">
        <f t="shared" si="8"/>
        <v>1</v>
      </c>
      <c r="D560" t="e">
        <f>VLOOKUP(B560,Hoja5!B560:C1161,2,FALSE)</f>
        <v>#N/A</v>
      </c>
    </row>
    <row r="561" spans="1:4" x14ac:dyDescent="0.25">
      <c r="A561" t="s">
        <v>410</v>
      </c>
      <c r="B561" t="s">
        <v>442</v>
      </c>
      <c r="C561">
        <f t="shared" si="8"/>
        <v>1</v>
      </c>
      <c r="D561" t="e">
        <f>VLOOKUP(B561,Hoja5!B561:C1162,2,FALSE)</f>
        <v>#N/A</v>
      </c>
    </row>
    <row r="562" spans="1:4" x14ac:dyDescent="0.25">
      <c r="A562" t="s">
        <v>837</v>
      </c>
      <c r="B562" t="s">
        <v>419</v>
      </c>
      <c r="C562">
        <f t="shared" si="8"/>
        <v>1</v>
      </c>
      <c r="D562" t="e">
        <f>VLOOKUP(B562,Hoja5!B562:C1163,2,FALSE)</f>
        <v>#N/A</v>
      </c>
    </row>
    <row r="563" spans="1:4" x14ac:dyDescent="0.25">
      <c r="A563" t="s">
        <v>397</v>
      </c>
      <c r="B563" t="s">
        <v>446</v>
      </c>
      <c r="C563">
        <f t="shared" si="8"/>
        <v>1</v>
      </c>
      <c r="D563" t="e">
        <f>VLOOKUP(B563,Hoja5!B563:C1164,2,FALSE)</f>
        <v>#N/A</v>
      </c>
    </row>
    <row r="564" spans="1:4" x14ac:dyDescent="0.25">
      <c r="A564" t="s">
        <v>398</v>
      </c>
      <c r="B564" t="s">
        <v>421</v>
      </c>
      <c r="C564">
        <f t="shared" si="8"/>
        <v>1</v>
      </c>
      <c r="D564" t="e">
        <f>VLOOKUP(B564,Hoja5!B564:C1165,2,FALSE)</f>
        <v>#N/A</v>
      </c>
    </row>
    <row r="565" spans="1:4" x14ac:dyDescent="0.25">
      <c r="A565" t="s">
        <v>838</v>
      </c>
      <c r="B565" t="s">
        <v>865</v>
      </c>
      <c r="C565">
        <f t="shared" si="8"/>
        <v>2</v>
      </c>
      <c r="D565" t="e">
        <f>VLOOKUP(B565,Hoja5!B565:C1166,2,FALSE)</f>
        <v>#N/A</v>
      </c>
    </row>
    <row r="566" spans="1:4" x14ac:dyDescent="0.25">
      <c r="A566" t="s">
        <v>839</v>
      </c>
      <c r="B566" t="s">
        <v>443</v>
      </c>
      <c r="C566">
        <f t="shared" si="8"/>
        <v>1</v>
      </c>
      <c r="D566" t="e">
        <f>VLOOKUP(B566,Hoja5!B566:C1167,2,FALSE)</f>
        <v>#N/A</v>
      </c>
    </row>
    <row r="567" spans="1:4" x14ac:dyDescent="0.25">
      <c r="A567" t="s">
        <v>405</v>
      </c>
      <c r="B567" t="s">
        <v>866</v>
      </c>
      <c r="C567">
        <f t="shared" si="8"/>
        <v>1</v>
      </c>
      <c r="D567" t="e">
        <f>VLOOKUP(B567,Hoja5!B567:C1168,2,FALSE)</f>
        <v>#N/A</v>
      </c>
    </row>
    <row r="568" spans="1:4" x14ac:dyDescent="0.25">
      <c r="A568" t="s">
        <v>411</v>
      </c>
      <c r="B568" t="s">
        <v>867</v>
      </c>
      <c r="C568">
        <f t="shared" si="8"/>
        <v>1</v>
      </c>
      <c r="D568" t="e">
        <f>VLOOKUP(B568,Hoja5!B568:C1169,2,FALSE)</f>
        <v>#N/A</v>
      </c>
    </row>
    <row r="569" spans="1:4" x14ac:dyDescent="0.25">
      <c r="A569" t="s">
        <v>840</v>
      </c>
      <c r="B569" t="s">
        <v>868</v>
      </c>
      <c r="C569">
        <f t="shared" si="8"/>
        <v>1</v>
      </c>
      <c r="D569" t="e">
        <f>VLOOKUP(B569,Hoja5!B569:C1170,2,FALSE)</f>
        <v>#N/A</v>
      </c>
    </row>
    <row r="570" spans="1:4" x14ac:dyDescent="0.25">
      <c r="A570" t="s">
        <v>841</v>
      </c>
      <c r="B570" t="s">
        <v>439</v>
      </c>
      <c r="C570">
        <f t="shared" si="8"/>
        <v>1</v>
      </c>
      <c r="D570" t="e">
        <f>VLOOKUP(B570,Hoja5!B570:C1171,2,FALSE)</f>
        <v>#N/A</v>
      </c>
    </row>
    <row r="571" spans="1:4" x14ac:dyDescent="0.25">
      <c r="A571" t="s">
        <v>842</v>
      </c>
      <c r="B571" t="s">
        <v>448</v>
      </c>
      <c r="C571">
        <f t="shared" si="8"/>
        <v>1</v>
      </c>
      <c r="D571" t="e">
        <f>VLOOKUP(B571,Hoja5!B571:C1172,2,FALSE)</f>
        <v>#N/A</v>
      </c>
    </row>
    <row r="572" spans="1:4" x14ac:dyDescent="0.25">
      <c r="A572" t="s">
        <v>843</v>
      </c>
      <c r="B572" t="s">
        <v>869</v>
      </c>
      <c r="C572">
        <f t="shared" si="8"/>
        <v>1</v>
      </c>
      <c r="D572" t="e">
        <f>VLOOKUP(B572,Hoja5!B572:C1173,2,FALSE)</f>
        <v>#N/A</v>
      </c>
    </row>
    <row r="573" spans="1:4" x14ac:dyDescent="0.25">
      <c r="A573" t="s">
        <v>391</v>
      </c>
      <c r="B573" t="s">
        <v>870</v>
      </c>
      <c r="C573">
        <f t="shared" si="8"/>
        <v>1</v>
      </c>
      <c r="D573" t="e">
        <f>VLOOKUP(B573,Hoja5!B573:C1174,2,FALSE)</f>
        <v>#N/A</v>
      </c>
    </row>
    <row r="574" spans="1:4" x14ac:dyDescent="0.25">
      <c r="A574" t="s">
        <v>403</v>
      </c>
      <c r="B574" t="s">
        <v>871</v>
      </c>
      <c r="C574">
        <f t="shared" si="8"/>
        <v>1</v>
      </c>
      <c r="D574" t="e">
        <f>VLOOKUP(B574,Hoja5!B574:C1175,2,FALSE)</f>
        <v>#N/A</v>
      </c>
    </row>
    <row r="575" spans="1:4" x14ac:dyDescent="0.25">
      <c r="A575" t="s">
        <v>404</v>
      </c>
      <c r="B575" t="s">
        <v>452</v>
      </c>
      <c r="C575">
        <f t="shared" si="8"/>
        <v>1</v>
      </c>
      <c r="D575" t="e">
        <f>VLOOKUP(B575,Hoja5!B575:C1176,2,FALSE)</f>
        <v>#N/A</v>
      </c>
    </row>
    <row r="576" spans="1:4" x14ac:dyDescent="0.25">
      <c r="A576" t="s">
        <v>401</v>
      </c>
      <c r="B576" t="s">
        <v>461</v>
      </c>
      <c r="C576">
        <f t="shared" si="8"/>
        <v>1</v>
      </c>
      <c r="D576" t="e">
        <f>VLOOKUP(B576,Hoja5!B576:C1177,2,FALSE)</f>
        <v>#N/A</v>
      </c>
    </row>
    <row r="577" spans="1:4" x14ac:dyDescent="0.25">
      <c r="A577" t="s">
        <v>300</v>
      </c>
      <c r="B577">
        <v>2411031</v>
      </c>
      <c r="C577">
        <f t="shared" si="8"/>
        <v>1</v>
      </c>
      <c r="D577" t="e">
        <f>VLOOKUP(B577,Hoja5!B577:C1178,2,FALSE)</f>
        <v>#N/A</v>
      </c>
    </row>
    <row r="578" spans="1:4" x14ac:dyDescent="0.25">
      <c r="A578" t="s">
        <v>412</v>
      </c>
      <c r="B578" t="s">
        <v>464</v>
      </c>
      <c r="C578">
        <f t="shared" ref="C578:C641" si="9">COUNTIF(A578:A1804,B578)</f>
        <v>1</v>
      </c>
      <c r="D578" t="e">
        <f>VLOOKUP(B578,Hoja5!B578:C1179,2,FALSE)</f>
        <v>#N/A</v>
      </c>
    </row>
    <row r="579" spans="1:4" x14ac:dyDescent="0.25">
      <c r="A579" t="s">
        <v>396</v>
      </c>
      <c r="B579" t="s">
        <v>872</v>
      </c>
      <c r="C579">
        <f t="shared" si="9"/>
        <v>1</v>
      </c>
      <c r="D579" t="e">
        <f>VLOOKUP(B579,Hoja5!B579:C1180,2,FALSE)</f>
        <v>#N/A</v>
      </c>
    </row>
    <row r="580" spans="1:4" x14ac:dyDescent="0.25">
      <c r="A580" t="s">
        <v>408</v>
      </c>
      <c r="B580" t="s">
        <v>454</v>
      </c>
      <c r="C580">
        <f t="shared" si="9"/>
        <v>1</v>
      </c>
      <c r="D580" t="e">
        <f>VLOOKUP(B580,Hoja5!B580:C1181,2,FALSE)</f>
        <v>#N/A</v>
      </c>
    </row>
    <row r="581" spans="1:4" x14ac:dyDescent="0.25">
      <c r="A581" t="s">
        <v>413</v>
      </c>
      <c r="B581" t="s">
        <v>451</v>
      </c>
      <c r="C581">
        <f t="shared" si="9"/>
        <v>1</v>
      </c>
      <c r="D581" t="e">
        <f>VLOOKUP(B581,Hoja5!B581:C1182,2,FALSE)</f>
        <v>#N/A</v>
      </c>
    </row>
    <row r="582" spans="1:4" x14ac:dyDescent="0.25">
      <c r="A582" t="s">
        <v>392</v>
      </c>
      <c r="B582" t="s">
        <v>873</v>
      </c>
      <c r="C582">
        <f t="shared" si="9"/>
        <v>1</v>
      </c>
      <c r="D582" t="e">
        <f>VLOOKUP(B582,Hoja5!B582:C1183,2,FALSE)</f>
        <v>#N/A</v>
      </c>
    </row>
    <row r="583" spans="1:4" x14ac:dyDescent="0.25">
      <c r="A583" t="s">
        <v>844</v>
      </c>
      <c r="B583" t="s">
        <v>458</v>
      </c>
      <c r="C583">
        <f t="shared" si="9"/>
        <v>2</v>
      </c>
      <c r="D583" t="e">
        <f>VLOOKUP(B583,Hoja5!B583:C1184,2,FALSE)</f>
        <v>#N/A</v>
      </c>
    </row>
    <row r="584" spans="1:4" x14ac:dyDescent="0.25">
      <c r="A584" t="s">
        <v>845</v>
      </c>
      <c r="B584" t="s">
        <v>450</v>
      </c>
      <c r="C584">
        <f t="shared" si="9"/>
        <v>1</v>
      </c>
      <c r="D584" t="e">
        <f>VLOOKUP(B584,Hoja5!B584:C1185,2,FALSE)</f>
        <v>#N/A</v>
      </c>
    </row>
    <row r="585" spans="1:4" x14ac:dyDescent="0.25">
      <c r="A585" t="s">
        <v>846</v>
      </c>
      <c r="B585" t="s">
        <v>456</v>
      </c>
      <c r="C585">
        <f t="shared" si="9"/>
        <v>1</v>
      </c>
      <c r="D585" t="e">
        <f>VLOOKUP(B585,Hoja5!B585:C1186,2,FALSE)</f>
        <v>#N/A</v>
      </c>
    </row>
    <row r="586" spans="1:4" x14ac:dyDescent="0.25">
      <c r="A586" t="s">
        <v>393</v>
      </c>
      <c r="B586" t="s">
        <v>462</v>
      </c>
      <c r="C586">
        <f t="shared" si="9"/>
        <v>1</v>
      </c>
      <c r="D586" t="e">
        <f>VLOOKUP(B586,Hoja5!B586:C1187,2,FALSE)</f>
        <v>#N/A</v>
      </c>
    </row>
    <row r="587" spans="1:4" x14ac:dyDescent="0.25">
      <c r="A587" t="s">
        <v>415</v>
      </c>
      <c r="B587" t="s">
        <v>874</v>
      </c>
      <c r="C587">
        <f t="shared" si="9"/>
        <v>1</v>
      </c>
      <c r="D587" t="e">
        <f>VLOOKUP(B587,Hoja5!B587:C1188,2,FALSE)</f>
        <v>#N/A</v>
      </c>
    </row>
    <row r="588" spans="1:4" x14ac:dyDescent="0.25">
      <c r="A588" t="s">
        <v>847</v>
      </c>
      <c r="B588" t="s">
        <v>460</v>
      </c>
      <c r="C588">
        <f t="shared" si="9"/>
        <v>1</v>
      </c>
      <c r="D588" t="e">
        <f>VLOOKUP(B588,Hoja5!B588:C1189,2,FALSE)</f>
        <v>#N/A</v>
      </c>
    </row>
    <row r="589" spans="1:4" x14ac:dyDescent="0.25">
      <c r="A589" t="s">
        <v>848</v>
      </c>
      <c r="B589" t="s">
        <v>876</v>
      </c>
      <c r="C589">
        <f t="shared" si="9"/>
        <v>1</v>
      </c>
      <c r="D589" t="e">
        <f>VLOOKUP(B589,Hoja5!B589:C1190,2,FALSE)</f>
        <v>#N/A</v>
      </c>
    </row>
    <row r="590" spans="1:4" x14ac:dyDescent="0.25">
      <c r="A590" t="s">
        <v>700</v>
      </c>
      <c r="B590" t="s">
        <v>877</v>
      </c>
      <c r="C590">
        <f t="shared" si="9"/>
        <v>1</v>
      </c>
      <c r="D590" t="e">
        <f>VLOOKUP(B590,Hoja5!B590:C1191,2,FALSE)</f>
        <v>#N/A</v>
      </c>
    </row>
    <row r="591" spans="1:4" x14ac:dyDescent="0.25">
      <c r="A591" t="s">
        <v>402</v>
      </c>
      <c r="B591" t="s">
        <v>453</v>
      </c>
      <c r="C591">
        <f t="shared" si="9"/>
        <v>1</v>
      </c>
      <c r="D591" t="e">
        <f>VLOOKUP(B591,Hoja5!B591:C1192,2,FALSE)</f>
        <v>#N/A</v>
      </c>
    </row>
    <row r="592" spans="1:4" x14ac:dyDescent="0.25">
      <c r="A592" t="s">
        <v>849</v>
      </c>
      <c r="B592" t="s">
        <v>457</v>
      </c>
      <c r="C592">
        <f t="shared" si="9"/>
        <v>1</v>
      </c>
      <c r="D592" t="e">
        <f>VLOOKUP(B592,Hoja5!B592:C1193,2,FALSE)</f>
        <v>#N/A</v>
      </c>
    </row>
    <row r="593" spans="1:4" x14ac:dyDescent="0.25">
      <c r="A593" t="s">
        <v>850</v>
      </c>
      <c r="B593" t="s">
        <v>463</v>
      </c>
      <c r="C593">
        <f t="shared" si="9"/>
        <v>1</v>
      </c>
      <c r="D593" t="e">
        <f>VLOOKUP(B593,Hoja5!B593:C1194,2,FALSE)</f>
        <v>#N/A</v>
      </c>
    </row>
    <row r="594" spans="1:4" x14ac:dyDescent="0.25">
      <c r="A594" t="s">
        <v>414</v>
      </c>
      <c r="B594" t="s">
        <v>449</v>
      </c>
      <c r="C594">
        <f t="shared" si="9"/>
        <v>2</v>
      </c>
      <c r="D594" t="e">
        <f>VLOOKUP(B594,Hoja5!B594:C1195,2,FALSE)</f>
        <v>#N/A</v>
      </c>
    </row>
    <row r="595" spans="1:4" x14ac:dyDescent="0.25">
      <c r="A595" t="s">
        <v>407</v>
      </c>
      <c r="B595" t="s">
        <v>455</v>
      </c>
      <c r="C595">
        <f t="shared" si="9"/>
        <v>2</v>
      </c>
      <c r="D595" t="e">
        <f>VLOOKUP(B595,Hoja5!B595:C1196,2,FALSE)</f>
        <v>#N/A</v>
      </c>
    </row>
    <row r="596" spans="1:4" x14ac:dyDescent="0.25">
      <c r="A596" t="s">
        <v>394</v>
      </c>
      <c r="B596" t="s">
        <v>465</v>
      </c>
      <c r="C596">
        <f t="shared" si="9"/>
        <v>1</v>
      </c>
      <c r="D596" t="e">
        <f>VLOOKUP(B596,Hoja5!B596:C1197,2,FALSE)</f>
        <v>#N/A</v>
      </c>
    </row>
    <row r="597" spans="1:4" x14ac:dyDescent="0.25">
      <c r="A597" t="s">
        <v>406</v>
      </c>
      <c r="B597" t="s">
        <v>459</v>
      </c>
      <c r="C597">
        <f t="shared" si="9"/>
        <v>1</v>
      </c>
      <c r="D597" t="e">
        <f>VLOOKUP(B597,Hoja5!B597:C1198,2,FALSE)</f>
        <v>#N/A</v>
      </c>
    </row>
    <row r="598" spans="1:4" x14ac:dyDescent="0.25">
      <c r="A598" t="s">
        <v>395</v>
      </c>
      <c r="B598" t="s">
        <v>878</v>
      </c>
      <c r="C598">
        <f t="shared" si="9"/>
        <v>1</v>
      </c>
      <c r="D598" t="e">
        <f>VLOOKUP(B598,Hoja5!B598:C1199,2,FALSE)</f>
        <v>#N/A</v>
      </c>
    </row>
    <row r="599" spans="1:4" x14ac:dyDescent="0.25">
      <c r="A599" t="s">
        <v>825</v>
      </c>
      <c r="B599" t="s">
        <v>879</v>
      </c>
      <c r="C599">
        <f t="shared" si="9"/>
        <v>1</v>
      </c>
      <c r="D599" t="e">
        <f>VLOOKUP(B599,Hoja5!B599:C1200,2,FALSE)</f>
        <v>#N/A</v>
      </c>
    </row>
    <row r="600" spans="1:4" x14ac:dyDescent="0.25">
      <c r="A600" t="s">
        <v>825</v>
      </c>
      <c r="B600" t="s">
        <v>469</v>
      </c>
      <c r="C600">
        <f t="shared" si="9"/>
        <v>1</v>
      </c>
      <c r="D600" t="e">
        <f>VLOOKUP(B600,Hoja5!B600:C1201,2,FALSE)</f>
        <v>#N/A</v>
      </c>
    </row>
    <row r="601" spans="1:4" x14ac:dyDescent="0.25">
      <c r="A601" t="s">
        <v>161</v>
      </c>
      <c r="B601" t="s">
        <v>468</v>
      </c>
      <c r="C601">
        <f t="shared" si="9"/>
        <v>1</v>
      </c>
      <c r="D601" t="e">
        <f>VLOOKUP(B601,Hoja5!B601:C1202,2,FALSE)</f>
        <v>#N/A</v>
      </c>
    </row>
    <row r="602" spans="1:4" x14ac:dyDescent="0.25">
      <c r="A602" t="s">
        <v>433</v>
      </c>
      <c r="B602" t="s">
        <v>467</v>
      </c>
      <c r="C602">
        <f t="shared" si="9"/>
        <v>3</v>
      </c>
      <c r="D602" t="e">
        <f>VLOOKUP(B602,Hoja5!B602:C1203,2,FALSE)</f>
        <v>#N/A</v>
      </c>
    </row>
    <row r="603" spans="1:4" x14ac:dyDescent="0.25">
      <c r="A603" t="s">
        <v>429</v>
      </c>
      <c r="B603" t="s">
        <v>466</v>
      </c>
      <c r="C603">
        <f t="shared" si="9"/>
        <v>1</v>
      </c>
      <c r="D603" t="e">
        <f>VLOOKUP(B603,Hoja5!B603:C1204,2,FALSE)</f>
        <v>#N/A</v>
      </c>
    </row>
    <row r="604" spans="1:4" x14ac:dyDescent="0.25">
      <c r="A604" t="s">
        <v>434</v>
      </c>
      <c r="B604" t="s">
        <v>492</v>
      </c>
      <c r="C604">
        <f t="shared" si="9"/>
        <v>2</v>
      </c>
      <c r="D604" t="e">
        <f>VLOOKUP(B604,Hoja5!B604:C1205,2,FALSE)</f>
        <v>#N/A</v>
      </c>
    </row>
    <row r="605" spans="1:4" x14ac:dyDescent="0.25">
      <c r="A605" t="s">
        <v>851</v>
      </c>
      <c r="B605" t="s">
        <v>493</v>
      </c>
      <c r="C605">
        <f t="shared" si="9"/>
        <v>2</v>
      </c>
      <c r="D605" t="e">
        <f>VLOOKUP(B605,Hoja5!B605:C1206,2,FALSE)</f>
        <v>#N/A</v>
      </c>
    </row>
    <row r="606" spans="1:4" x14ac:dyDescent="0.25">
      <c r="A606" t="s">
        <v>852</v>
      </c>
      <c r="B606" t="s">
        <v>482</v>
      </c>
      <c r="C606">
        <f t="shared" si="9"/>
        <v>1</v>
      </c>
      <c r="D606" t="e">
        <f>VLOOKUP(B606,Hoja5!B606:C1207,2,FALSE)</f>
        <v>#N/A</v>
      </c>
    </row>
    <row r="607" spans="1:4" x14ac:dyDescent="0.25">
      <c r="A607" t="s">
        <v>712</v>
      </c>
      <c r="B607" t="s">
        <v>481</v>
      </c>
      <c r="C607">
        <f t="shared" si="9"/>
        <v>1</v>
      </c>
      <c r="D607" t="e">
        <f>VLOOKUP(B607,Hoja5!B607:C1208,2,FALSE)</f>
        <v>#N/A</v>
      </c>
    </row>
    <row r="608" spans="1:4" x14ac:dyDescent="0.25">
      <c r="A608" t="s">
        <v>853</v>
      </c>
      <c r="B608" t="s">
        <v>484</v>
      </c>
      <c r="C608">
        <f t="shared" si="9"/>
        <v>2</v>
      </c>
      <c r="D608" t="e">
        <f>VLOOKUP(B608,Hoja5!B608:C1209,2,FALSE)</f>
        <v>#N/A</v>
      </c>
    </row>
    <row r="609" spans="1:4" x14ac:dyDescent="0.25">
      <c r="A609" t="s">
        <v>682</v>
      </c>
      <c r="B609" t="s">
        <v>474</v>
      </c>
      <c r="C609">
        <f t="shared" si="9"/>
        <v>2</v>
      </c>
      <c r="D609" t="e">
        <f>VLOOKUP(B609,Hoja5!B609:C1210,2,FALSE)</f>
        <v>#N/A</v>
      </c>
    </row>
    <row r="610" spans="1:4" x14ac:dyDescent="0.25">
      <c r="A610" t="s">
        <v>385</v>
      </c>
      <c r="B610" t="s">
        <v>496</v>
      </c>
      <c r="C610">
        <f t="shared" si="9"/>
        <v>1</v>
      </c>
      <c r="D610" t="e">
        <f>VLOOKUP(B610,Hoja5!B610:C1211,2,FALSE)</f>
        <v>#N/A</v>
      </c>
    </row>
    <row r="611" spans="1:4" x14ac:dyDescent="0.25">
      <c r="A611" t="s">
        <v>418</v>
      </c>
      <c r="B611" t="s">
        <v>880</v>
      </c>
      <c r="C611">
        <f t="shared" si="9"/>
        <v>1</v>
      </c>
      <c r="D611" t="e">
        <f>VLOOKUP(B611,Hoja5!B611:C1212,2,FALSE)</f>
        <v>#N/A</v>
      </c>
    </row>
    <row r="612" spans="1:4" x14ac:dyDescent="0.25">
      <c r="A612" t="s">
        <v>432</v>
      </c>
      <c r="B612" t="s">
        <v>881</v>
      </c>
      <c r="C612">
        <f t="shared" si="9"/>
        <v>1</v>
      </c>
      <c r="D612" t="e">
        <f>VLOOKUP(B612,Hoja5!B612:C1213,2,FALSE)</f>
        <v>#N/A</v>
      </c>
    </row>
    <row r="613" spans="1:4" x14ac:dyDescent="0.25">
      <c r="A613" t="s">
        <v>425</v>
      </c>
      <c r="B613" t="s">
        <v>479</v>
      </c>
      <c r="C613">
        <f t="shared" si="9"/>
        <v>1</v>
      </c>
      <c r="D613" t="e">
        <f>VLOOKUP(B613,Hoja5!B613:C1214,2,FALSE)</f>
        <v>#N/A</v>
      </c>
    </row>
    <row r="614" spans="1:4" x14ac:dyDescent="0.25">
      <c r="A614" t="s">
        <v>427</v>
      </c>
      <c r="B614" t="s">
        <v>495</v>
      </c>
      <c r="C614">
        <f t="shared" si="9"/>
        <v>1</v>
      </c>
      <c r="D614" t="e">
        <f>VLOOKUP(B614,Hoja5!B614:C1215,2,FALSE)</f>
        <v>#N/A</v>
      </c>
    </row>
    <row r="615" spans="1:4" x14ac:dyDescent="0.25">
      <c r="A615" t="s">
        <v>854</v>
      </c>
      <c r="B615" t="s">
        <v>494</v>
      </c>
      <c r="C615">
        <f t="shared" si="9"/>
        <v>1</v>
      </c>
      <c r="D615" t="e">
        <f>VLOOKUP(B615,Hoja5!B615:C1216,2,FALSE)</f>
        <v>#N/A</v>
      </c>
    </row>
    <row r="616" spans="1:4" x14ac:dyDescent="0.25">
      <c r="A616" t="s">
        <v>441</v>
      </c>
      <c r="B616" t="s">
        <v>882</v>
      </c>
      <c r="C616">
        <f t="shared" si="9"/>
        <v>1</v>
      </c>
      <c r="D616" t="e">
        <f>VLOOKUP(B616,Hoja5!B616:C1217,2,FALSE)</f>
        <v>#N/A</v>
      </c>
    </row>
    <row r="617" spans="1:4" x14ac:dyDescent="0.25">
      <c r="A617" t="s">
        <v>437</v>
      </c>
      <c r="B617" t="s">
        <v>475</v>
      </c>
      <c r="C617">
        <f t="shared" si="9"/>
        <v>1</v>
      </c>
      <c r="D617" t="e">
        <f>VLOOKUP(B617,Hoja5!B617:C1218,2,FALSE)</f>
        <v>#N/A</v>
      </c>
    </row>
    <row r="618" spans="1:4" x14ac:dyDescent="0.25">
      <c r="A618" t="s">
        <v>137</v>
      </c>
      <c r="B618" t="s">
        <v>883</v>
      </c>
      <c r="C618">
        <f t="shared" si="9"/>
        <v>1</v>
      </c>
      <c r="D618" t="e">
        <f>VLOOKUP(B618,Hoja5!B618:C1219,2,FALSE)</f>
        <v>#N/A</v>
      </c>
    </row>
    <row r="619" spans="1:4" x14ac:dyDescent="0.25">
      <c r="A619" t="s">
        <v>440</v>
      </c>
      <c r="B619" t="s">
        <v>470</v>
      </c>
      <c r="C619">
        <f t="shared" si="9"/>
        <v>2</v>
      </c>
      <c r="D619" t="e">
        <f>VLOOKUP(B619,Hoja5!B619:C1220,2,FALSE)</f>
        <v>#N/A</v>
      </c>
    </row>
    <row r="620" spans="1:4" x14ac:dyDescent="0.25">
      <c r="A620" t="s">
        <v>424</v>
      </c>
      <c r="B620" t="s">
        <v>473</v>
      </c>
      <c r="C620">
        <f t="shared" si="9"/>
        <v>1</v>
      </c>
      <c r="D620" t="e">
        <f>VLOOKUP(B620,Hoja5!B620:C1221,2,FALSE)</f>
        <v>#N/A</v>
      </c>
    </row>
    <row r="621" spans="1:4" x14ac:dyDescent="0.25">
      <c r="A621" t="s">
        <v>430</v>
      </c>
      <c r="B621" t="s">
        <v>884</v>
      </c>
      <c r="C621">
        <f t="shared" si="9"/>
        <v>2</v>
      </c>
      <c r="D621" t="e">
        <f>VLOOKUP(B621,Hoja5!B621:C1222,2,FALSE)</f>
        <v>#N/A</v>
      </c>
    </row>
    <row r="622" spans="1:4" x14ac:dyDescent="0.25">
      <c r="A622" t="s">
        <v>855</v>
      </c>
      <c r="B622" t="s">
        <v>885</v>
      </c>
      <c r="C622">
        <f t="shared" si="9"/>
        <v>1</v>
      </c>
      <c r="D622" t="e">
        <f>VLOOKUP(B622,Hoja5!B622:C1223,2,FALSE)</f>
        <v>#N/A</v>
      </c>
    </row>
    <row r="623" spans="1:4" x14ac:dyDescent="0.25">
      <c r="A623" t="s">
        <v>841</v>
      </c>
      <c r="B623" t="s">
        <v>491</v>
      </c>
      <c r="C623">
        <f t="shared" si="9"/>
        <v>2</v>
      </c>
      <c r="D623" t="e">
        <f>VLOOKUP(B623,Hoja5!B623:C1224,2,FALSE)</f>
        <v>#N/A</v>
      </c>
    </row>
    <row r="624" spans="1:4" x14ac:dyDescent="0.25">
      <c r="A624" t="s">
        <v>856</v>
      </c>
      <c r="B624" t="s">
        <v>886</v>
      </c>
      <c r="C624">
        <f t="shared" si="9"/>
        <v>1</v>
      </c>
      <c r="D624" t="e">
        <f>VLOOKUP(B624,Hoja5!B624:C1225,2,FALSE)</f>
        <v>#N/A</v>
      </c>
    </row>
    <row r="625" spans="1:4" x14ac:dyDescent="0.25">
      <c r="A625" t="s">
        <v>857</v>
      </c>
      <c r="B625" t="s">
        <v>887</v>
      </c>
      <c r="C625">
        <f t="shared" si="9"/>
        <v>1</v>
      </c>
      <c r="D625" t="e">
        <f>VLOOKUP(B625,Hoja5!B625:C1226,2,FALSE)</f>
        <v>#N/A</v>
      </c>
    </row>
    <row r="626" spans="1:4" x14ac:dyDescent="0.25">
      <c r="A626" t="s">
        <v>417</v>
      </c>
      <c r="B626" t="s">
        <v>888</v>
      </c>
      <c r="C626">
        <f t="shared" si="9"/>
        <v>2</v>
      </c>
      <c r="D626" t="e">
        <f>VLOOKUP(B626,Hoja5!B626:C1227,2,FALSE)</f>
        <v>#N/A</v>
      </c>
    </row>
    <row r="627" spans="1:4" x14ac:dyDescent="0.25">
      <c r="A627" t="s">
        <v>858</v>
      </c>
      <c r="B627" t="s">
        <v>476</v>
      </c>
      <c r="C627">
        <f t="shared" si="9"/>
        <v>1</v>
      </c>
      <c r="D627" t="e">
        <f>VLOOKUP(B627,Hoja5!B627:C1228,2,FALSE)</f>
        <v>#N/A</v>
      </c>
    </row>
    <row r="628" spans="1:4" x14ac:dyDescent="0.25">
      <c r="A628" t="s">
        <v>859</v>
      </c>
      <c r="B628" t="s">
        <v>480</v>
      </c>
      <c r="C628">
        <f t="shared" si="9"/>
        <v>1</v>
      </c>
      <c r="D628" t="e">
        <f>VLOOKUP(B628,Hoja5!B628:C1229,2,FALSE)</f>
        <v>#N/A</v>
      </c>
    </row>
    <row r="629" spans="1:4" x14ac:dyDescent="0.25">
      <c r="A629" t="s">
        <v>860</v>
      </c>
      <c r="B629" t="s">
        <v>483</v>
      </c>
      <c r="C629">
        <f t="shared" si="9"/>
        <v>2</v>
      </c>
      <c r="D629" t="e">
        <f>VLOOKUP(B629,Hoja5!B629:C1230,2,FALSE)</f>
        <v>#N/A</v>
      </c>
    </row>
    <row r="630" spans="1:4" x14ac:dyDescent="0.25">
      <c r="A630" t="s">
        <v>329</v>
      </c>
      <c r="B630" t="s">
        <v>477</v>
      </c>
      <c r="C630">
        <f t="shared" si="9"/>
        <v>1</v>
      </c>
      <c r="D630" t="e">
        <f>VLOOKUP(B630,Hoja5!B630:C1231,2,FALSE)</f>
        <v>#N/A</v>
      </c>
    </row>
    <row r="631" spans="1:4" x14ac:dyDescent="0.25">
      <c r="A631" t="s">
        <v>445</v>
      </c>
      <c r="B631" t="s">
        <v>487</v>
      </c>
      <c r="C631">
        <f t="shared" si="9"/>
        <v>1</v>
      </c>
      <c r="D631" t="e">
        <f>VLOOKUP(B631,Hoja5!B631:C1232,2,FALSE)</f>
        <v>#N/A</v>
      </c>
    </row>
    <row r="632" spans="1:4" x14ac:dyDescent="0.25">
      <c r="A632" t="s">
        <v>861</v>
      </c>
      <c r="B632" t="s">
        <v>498</v>
      </c>
      <c r="C632">
        <f t="shared" si="9"/>
        <v>1</v>
      </c>
      <c r="D632" t="e">
        <f>VLOOKUP(B632,Hoja5!B632:C1233,2,FALSE)</f>
        <v>#N/A</v>
      </c>
    </row>
    <row r="633" spans="1:4" x14ac:dyDescent="0.25">
      <c r="A633" t="s">
        <v>423</v>
      </c>
      <c r="B633" t="s">
        <v>497</v>
      </c>
      <c r="C633">
        <f t="shared" si="9"/>
        <v>1</v>
      </c>
      <c r="D633" t="e">
        <f>VLOOKUP(B633,Hoja5!B633:C1234,2,FALSE)</f>
        <v>#N/A</v>
      </c>
    </row>
    <row r="634" spans="1:4" x14ac:dyDescent="0.25">
      <c r="A634" t="s">
        <v>436</v>
      </c>
      <c r="B634" t="s">
        <v>486</v>
      </c>
      <c r="C634">
        <f t="shared" si="9"/>
        <v>1</v>
      </c>
      <c r="D634" t="e">
        <f>VLOOKUP(B634,Hoja5!B634:C1235,2,FALSE)</f>
        <v>#N/A</v>
      </c>
    </row>
    <row r="635" spans="1:4" x14ac:dyDescent="0.25">
      <c r="A635" t="s">
        <v>862</v>
      </c>
      <c r="B635" t="s">
        <v>485</v>
      </c>
      <c r="C635">
        <f t="shared" si="9"/>
        <v>1</v>
      </c>
      <c r="D635" t="e">
        <f>VLOOKUP(B635,Hoja5!B635:C1236,2,FALSE)</f>
        <v>#N/A</v>
      </c>
    </row>
    <row r="636" spans="1:4" x14ac:dyDescent="0.25">
      <c r="A636" t="s">
        <v>435</v>
      </c>
      <c r="B636" t="s">
        <v>488</v>
      </c>
      <c r="C636">
        <f t="shared" si="9"/>
        <v>1</v>
      </c>
      <c r="D636" t="e">
        <f>VLOOKUP(B636,Hoja5!B636:C1237,2,FALSE)</f>
        <v>#N/A</v>
      </c>
    </row>
    <row r="637" spans="1:4" x14ac:dyDescent="0.25">
      <c r="A637" t="s">
        <v>863</v>
      </c>
      <c r="B637" t="s">
        <v>489</v>
      </c>
      <c r="C637">
        <f t="shared" si="9"/>
        <v>1</v>
      </c>
      <c r="D637" t="e">
        <f>VLOOKUP(B637,Hoja5!B637:C1238,2,FALSE)</f>
        <v>#N/A</v>
      </c>
    </row>
    <row r="638" spans="1:4" x14ac:dyDescent="0.25">
      <c r="A638" t="s">
        <v>864</v>
      </c>
      <c r="B638" t="s">
        <v>490</v>
      </c>
      <c r="C638">
        <f t="shared" si="9"/>
        <v>1</v>
      </c>
      <c r="D638" t="e">
        <f>VLOOKUP(B638,Hoja5!B638:C1239,2,FALSE)</f>
        <v>#N/A</v>
      </c>
    </row>
    <row r="639" spans="1:4" x14ac:dyDescent="0.25">
      <c r="A639" t="s">
        <v>447</v>
      </c>
      <c r="B639" t="s">
        <v>472</v>
      </c>
      <c r="C639">
        <f t="shared" si="9"/>
        <v>1</v>
      </c>
      <c r="D639" t="e">
        <f>VLOOKUP(B639,Hoja5!B639:C1240,2,FALSE)</f>
        <v>#N/A</v>
      </c>
    </row>
    <row r="640" spans="1:4" x14ac:dyDescent="0.25">
      <c r="A640" t="s">
        <v>426</v>
      </c>
      <c r="B640" t="s">
        <v>471</v>
      </c>
      <c r="C640">
        <f t="shared" si="9"/>
        <v>1</v>
      </c>
      <c r="D640" t="e">
        <f>VLOOKUP(B640,Hoja5!B640:C1241,2,FALSE)</f>
        <v>#N/A</v>
      </c>
    </row>
    <row r="641" spans="1:4" x14ac:dyDescent="0.25">
      <c r="A641" t="s">
        <v>444</v>
      </c>
      <c r="B641" t="s">
        <v>478</v>
      </c>
      <c r="C641">
        <f t="shared" si="9"/>
        <v>1</v>
      </c>
      <c r="D641" t="e">
        <f>VLOOKUP(B641,Hoja5!B641:C1242,2,FALSE)</f>
        <v>#N/A</v>
      </c>
    </row>
    <row r="642" spans="1:4" x14ac:dyDescent="0.25">
      <c r="A642" t="s">
        <v>416</v>
      </c>
      <c r="B642" t="s">
        <v>889</v>
      </c>
      <c r="C642">
        <f t="shared" ref="C642:C705" si="10">COUNTIF(A642:A1868,B642)</f>
        <v>1</v>
      </c>
      <c r="D642" t="e">
        <f>VLOOKUP(B642,Hoja5!B642:C1243,2,FALSE)</f>
        <v>#N/A</v>
      </c>
    </row>
    <row r="643" spans="1:4" x14ac:dyDescent="0.25">
      <c r="A643" t="s">
        <v>69</v>
      </c>
      <c r="B643">
        <v>1021065</v>
      </c>
      <c r="C643">
        <f t="shared" si="10"/>
        <v>1</v>
      </c>
      <c r="D643" t="e">
        <f>VLOOKUP(B643,Hoja5!B643:C1244,2,FALSE)</f>
        <v>#N/A</v>
      </c>
    </row>
    <row r="644" spans="1:4" x14ac:dyDescent="0.25">
      <c r="A644" t="s">
        <v>431</v>
      </c>
      <c r="B644" t="s">
        <v>509</v>
      </c>
      <c r="C644">
        <f t="shared" si="10"/>
        <v>2</v>
      </c>
      <c r="D644" t="e">
        <f>VLOOKUP(B644,Hoja5!B644:C1245,2,FALSE)</f>
        <v>#N/A</v>
      </c>
    </row>
    <row r="645" spans="1:4" x14ac:dyDescent="0.25">
      <c r="A645" t="s">
        <v>776</v>
      </c>
      <c r="B645" t="s">
        <v>515</v>
      </c>
      <c r="C645">
        <f t="shared" si="10"/>
        <v>1</v>
      </c>
      <c r="D645" t="e">
        <f>VLOOKUP(B645,Hoja5!B645:C1246,2,FALSE)</f>
        <v>#N/A</v>
      </c>
    </row>
    <row r="646" spans="1:4" x14ac:dyDescent="0.25">
      <c r="A646" t="s">
        <v>438</v>
      </c>
      <c r="B646" t="s">
        <v>511</v>
      </c>
      <c r="C646">
        <f t="shared" si="10"/>
        <v>1</v>
      </c>
      <c r="D646" t="e">
        <f>VLOOKUP(B646,Hoja5!B646:C1247,2,FALSE)</f>
        <v>#N/A</v>
      </c>
    </row>
    <row r="647" spans="1:4" x14ac:dyDescent="0.25">
      <c r="A647" t="s">
        <v>422</v>
      </c>
      <c r="B647" t="s">
        <v>890</v>
      </c>
      <c r="C647">
        <f t="shared" si="10"/>
        <v>1</v>
      </c>
      <c r="D647" t="e">
        <f>VLOOKUP(B647,Hoja5!B647:C1248,2,FALSE)</f>
        <v>#N/A</v>
      </c>
    </row>
    <row r="648" spans="1:4" x14ac:dyDescent="0.25">
      <c r="A648" t="s">
        <v>88</v>
      </c>
      <c r="B648" t="s">
        <v>891</v>
      </c>
      <c r="C648">
        <f t="shared" si="10"/>
        <v>1</v>
      </c>
      <c r="D648" t="e">
        <f>VLOOKUP(B648,Hoja5!B648:C1249,2,FALSE)</f>
        <v>#N/A</v>
      </c>
    </row>
    <row r="649" spans="1:4" x14ac:dyDescent="0.25">
      <c r="A649" t="s">
        <v>428</v>
      </c>
      <c r="B649" t="s">
        <v>892</v>
      </c>
      <c r="C649">
        <f t="shared" si="10"/>
        <v>1</v>
      </c>
      <c r="D649" t="e">
        <f>VLOOKUP(B649,Hoja5!B649:C1250,2,FALSE)</f>
        <v>#N/A</v>
      </c>
    </row>
    <row r="650" spans="1:4" x14ac:dyDescent="0.25">
      <c r="A650" t="s">
        <v>442</v>
      </c>
      <c r="B650" t="s">
        <v>516</v>
      </c>
      <c r="C650">
        <f t="shared" si="10"/>
        <v>1</v>
      </c>
      <c r="D650" t="e">
        <f>VLOOKUP(B650,Hoja5!B650:C1251,2,FALSE)</f>
        <v>#N/A</v>
      </c>
    </row>
    <row r="651" spans="1:4" x14ac:dyDescent="0.25">
      <c r="A651" t="s">
        <v>132</v>
      </c>
      <c r="B651" t="s">
        <v>893</v>
      </c>
      <c r="C651">
        <f t="shared" si="10"/>
        <v>1</v>
      </c>
      <c r="D651" t="e">
        <f>VLOOKUP(B651,Hoja5!B651:C1252,2,FALSE)</f>
        <v>#N/A</v>
      </c>
    </row>
    <row r="652" spans="1:4" x14ac:dyDescent="0.25">
      <c r="A652" t="s">
        <v>419</v>
      </c>
      <c r="B652" t="s">
        <v>894</v>
      </c>
      <c r="C652">
        <f t="shared" si="10"/>
        <v>1</v>
      </c>
      <c r="D652" t="e">
        <f>VLOOKUP(B652,Hoja5!B652:C1253,2,FALSE)</f>
        <v>#N/A</v>
      </c>
    </row>
    <row r="653" spans="1:4" x14ac:dyDescent="0.25">
      <c r="A653" t="s">
        <v>446</v>
      </c>
      <c r="B653" t="s">
        <v>510</v>
      </c>
      <c r="C653">
        <f t="shared" si="10"/>
        <v>1</v>
      </c>
      <c r="D653" t="e">
        <f>VLOOKUP(B653,Hoja5!B653:C1254,2,FALSE)</f>
        <v>#N/A</v>
      </c>
    </row>
    <row r="654" spans="1:4" x14ac:dyDescent="0.25">
      <c r="A654" t="s">
        <v>421</v>
      </c>
      <c r="B654" t="s">
        <v>501</v>
      </c>
      <c r="C654">
        <f t="shared" si="10"/>
        <v>1</v>
      </c>
      <c r="D654" t="e">
        <f>VLOOKUP(B654,Hoja5!B654:C1255,2,FALSE)</f>
        <v>#N/A</v>
      </c>
    </row>
    <row r="655" spans="1:4" x14ac:dyDescent="0.25">
      <c r="A655" t="s">
        <v>865</v>
      </c>
      <c r="B655" t="s">
        <v>508</v>
      </c>
      <c r="C655">
        <f t="shared" si="10"/>
        <v>2</v>
      </c>
      <c r="D655" t="e">
        <f>VLOOKUP(B655,Hoja5!B655:C1256,2,FALSE)</f>
        <v>#N/A</v>
      </c>
    </row>
    <row r="656" spans="1:4" x14ac:dyDescent="0.25">
      <c r="A656" t="s">
        <v>443</v>
      </c>
      <c r="B656" t="s">
        <v>502</v>
      </c>
      <c r="C656">
        <f t="shared" si="10"/>
        <v>1</v>
      </c>
      <c r="D656" t="e">
        <f>VLOOKUP(B656,Hoja5!B656:C1257,2,FALSE)</f>
        <v>#N/A</v>
      </c>
    </row>
    <row r="657" spans="1:4" x14ac:dyDescent="0.25">
      <c r="A657" t="s">
        <v>866</v>
      </c>
      <c r="B657" t="s">
        <v>895</v>
      </c>
      <c r="C657">
        <f t="shared" si="10"/>
        <v>1</v>
      </c>
      <c r="D657" t="e">
        <f>VLOOKUP(B657,Hoja5!B657:C1258,2,FALSE)</f>
        <v>#N/A</v>
      </c>
    </row>
    <row r="658" spans="1:4" x14ac:dyDescent="0.25">
      <c r="A658" t="s">
        <v>867</v>
      </c>
      <c r="B658" t="s">
        <v>513</v>
      </c>
      <c r="C658">
        <f t="shared" si="10"/>
        <v>1</v>
      </c>
      <c r="D658" t="e">
        <f>VLOOKUP(B658,Hoja5!B658:C1259,2,FALSE)</f>
        <v>#N/A</v>
      </c>
    </row>
    <row r="659" spans="1:4" x14ac:dyDescent="0.25">
      <c r="A659" t="s">
        <v>868</v>
      </c>
      <c r="B659" t="s">
        <v>512</v>
      </c>
      <c r="C659">
        <f t="shared" si="10"/>
        <v>1</v>
      </c>
      <c r="D659" t="e">
        <f>VLOOKUP(B659,Hoja5!B659:C1260,2,FALSE)</f>
        <v>#N/A</v>
      </c>
    </row>
    <row r="660" spans="1:4" x14ac:dyDescent="0.25">
      <c r="A660" t="s">
        <v>439</v>
      </c>
      <c r="B660" t="s">
        <v>500</v>
      </c>
      <c r="C660">
        <f t="shared" si="10"/>
        <v>1</v>
      </c>
      <c r="D660" t="e">
        <f>VLOOKUP(B660,Hoja5!B660:C1261,2,FALSE)</f>
        <v>#N/A</v>
      </c>
    </row>
    <row r="661" spans="1:4" x14ac:dyDescent="0.25">
      <c r="A661" t="s">
        <v>448</v>
      </c>
      <c r="B661" t="s">
        <v>514</v>
      </c>
      <c r="C661">
        <f t="shared" si="10"/>
        <v>1</v>
      </c>
      <c r="D661" t="e">
        <f>VLOOKUP(B661,Hoja5!B661:C1262,2,FALSE)</f>
        <v>#N/A</v>
      </c>
    </row>
    <row r="662" spans="1:4" x14ac:dyDescent="0.25">
      <c r="A662" t="s">
        <v>246</v>
      </c>
      <c r="B662" t="s">
        <v>504</v>
      </c>
      <c r="C662">
        <f t="shared" si="10"/>
        <v>1</v>
      </c>
      <c r="D662" t="e">
        <f>VLOOKUP(B662,Hoja5!B662:C1263,2,FALSE)</f>
        <v>#N/A</v>
      </c>
    </row>
    <row r="663" spans="1:4" x14ac:dyDescent="0.25">
      <c r="A663" t="s">
        <v>252</v>
      </c>
      <c r="B663" t="s">
        <v>507</v>
      </c>
      <c r="C663">
        <f t="shared" si="10"/>
        <v>2</v>
      </c>
      <c r="D663" t="e">
        <f>VLOOKUP(B663,Hoja5!B663:C1264,2,FALSE)</f>
        <v>#N/A</v>
      </c>
    </row>
    <row r="664" spans="1:4" x14ac:dyDescent="0.25">
      <c r="A664" t="s">
        <v>806</v>
      </c>
      <c r="B664" t="s">
        <v>896</v>
      </c>
      <c r="C664">
        <f t="shared" si="10"/>
        <v>2</v>
      </c>
      <c r="D664" t="e">
        <f>VLOOKUP(B664,Hoja5!B664:C1265,2,FALSE)</f>
        <v>#N/A</v>
      </c>
    </row>
    <row r="665" spans="1:4" x14ac:dyDescent="0.25">
      <c r="A665" t="s">
        <v>869</v>
      </c>
      <c r="B665" t="s">
        <v>506</v>
      </c>
      <c r="C665">
        <f t="shared" si="10"/>
        <v>1</v>
      </c>
      <c r="D665" t="e">
        <f>VLOOKUP(B665,Hoja5!B665:C1266,2,FALSE)</f>
        <v>#N/A</v>
      </c>
    </row>
    <row r="666" spans="1:4" x14ac:dyDescent="0.25">
      <c r="A666" t="s">
        <v>870</v>
      </c>
      <c r="B666" t="s">
        <v>897</v>
      </c>
      <c r="C666">
        <f t="shared" si="10"/>
        <v>1</v>
      </c>
      <c r="D666" t="e">
        <f>VLOOKUP(B666,Hoja5!B666:C1267,2,FALSE)</f>
        <v>#N/A</v>
      </c>
    </row>
    <row r="667" spans="1:4" x14ac:dyDescent="0.25">
      <c r="A667" t="s">
        <v>871</v>
      </c>
      <c r="B667" t="s">
        <v>499</v>
      </c>
      <c r="C667">
        <f t="shared" si="10"/>
        <v>3</v>
      </c>
      <c r="D667" t="e">
        <f>VLOOKUP(B667,Hoja5!B667:C1268,2,FALSE)</f>
        <v>#N/A</v>
      </c>
    </row>
    <row r="668" spans="1:4" x14ac:dyDescent="0.25">
      <c r="A668" t="s">
        <v>452</v>
      </c>
      <c r="B668" t="s">
        <v>898</v>
      </c>
      <c r="C668">
        <f t="shared" si="10"/>
        <v>1</v>
      </c>
      <c r="D668" t="e">
        <f>VLOOKUP(B668,Hoja5!B668:C1269,2,FALSE)</f>
        <v>#N/A</v>
      </c>
    </row>
    <row r="669" spans="1:4" x14ac:dyDescent="0.25">
      <c r="A669" t="s">
        <v>461</v>
      </c>
      <c r="B669" t="s">
        <v>899</v>
      </c>
      <c r="C669">
        <f t="shared" si="10"/>
        <v>2</v>
      </c>
      <c r="D669" t="e">
        <f>VLOOKUP(B669,Hoja5!B669:C1270,2,FALSE)</f>
        <v>#N/A</v>
      </c>
    </row>
    <row r="670" spans="1:4" x14ac:dyDescent="0.25">
      <c r="A670">
        <v>2411031</v>
      </c>
      <c r="B670" t="s">
        <v>900</v>
      </c>
      <c r="C670">
        <f t="shared" si="10"/>
        <v>2</v>
      </c>
      <c r="D670" t="e">
        <f>VLOOKUP(B670,Hoja5!B670:C1271,2,FALSE)</f>
        <v>#N/A</v>
      </c>
    </row>
    <row r="671" spans="1:4" x14ac:dyDescent="0.25">
      <c r="A671" t="s">
        <v>464</v>
      </c>
      <c r="B671" t="s">
        <v>505</v>
      </c>
      <c r="C671">
        <f t="shared" si="10"/>
        <v>1</v>
      </c>
      <c r="D671" t="e">
        <f>VLOOKUP(B671,Hoja5!B671:C1272,2,FALSE)</f>
        <v>#N/A</v>
      </c>
    </row>
    <row r="672" spans="1:4" x14ac:dyDescent="0.25">
      <c r="A672" t="s">
        <v>185</v>
      </c>
      <c r="B672" t="s">
        <v>503</v>
      </c>
      <c r="C672">
        <f t="shared" si="10"/>
        <v>2</v>
      </c>
      <c r="D672" t="e">
        <f>VLOOKUP(B672,Hoja5!B672:C1273,2,FALSE)</f>
        <v>#N/A</v>
      </c>
    </row>
    <row r="673" spans="1:4" x14ac:dyDescent="0.25">
      <c r="A673" t="s">
        <v>70</v>
      </c>
      <c r="B673" t="s">
        <v>901</v>
      </c>
      <c r="C673">
        <f t="shared" si="10"/>
        <v>1</v>
      </c>
      <c r="D673" t="e">
        <f>VLOOKUP(B673,Hoja5!B673:C1274,2,FALSE)</f>
        <v>#N/A</v>
      </c>
    </row>
    <row r="674" spans="1:4" x14ac:dyDescent="0.25">
      <c r="A674" t="s">
        <v>872</v>
      </c>
      <c r="B674" t="s">
        <v>902</v>
      </c>
      <c r="C674">
        <f t="shared" si="10"/>
        <v>1</v>
      </c>
      <c r="D674" t="e">
        <f>VLOOKUP(B674,Hoja5!B674:C1275,2,FALSE)</f>
        <v>#N/A</v>
      </c>
    </row>
    <row r="675" spans="1:4" x14ac:dyDescent="0.25">
      <c r="A675" t="s">
        <v>99</v>
      </c>
      <c r="B675" t="s">
        <v>903</v>
      </c>
      <c r="C675">
        <f t="shared" si="10"/>
        <v>1</v>
      </c>
      <c r="D675" t="e">
        <f>VLOOKUP(B675,Hoja5!B675:C1276,2,FALSE)</f>
        <v>#N/A</v>
      </c>
    </row>
    <row r="676" spans="1:4" x14ac:dyDescent="0.25">
      <c r="A676" t="s">
        <v>454</v>
      </c>
      <c r="B676" t="s">
        <v>522</v>
      </c>
      <c r="C676">
        <f t="shared" si="10"/>
        <v>1</v>
      </c>
      <c r="D676" t="e">
        <f>VLOOKUP(B676,Hoja5!B676:C1277,2,FALSE)</f>
        <v>#N/A</v>
      </c>
    </row>
    <row r="677" spans="1:4" x14ac:dyDescent="0.25">
      <c r="A677" t="s">
        <v>182</v>
      </c>
      <c r="B677" t="s">
        <v>904</v>
      </c>
      <c r="C677">
        <f t="shared" si="10"/>
        <v>2</v>
      </c>
      <c r="D677" t="e">
        <f>VLOOKUP(B677,Hoja5!B677:C1278,2,FALSE)</f>
        <v>#N/A</v>
      </c>
    </row>
    <row r="678" spans="1:4" x14ac:dyDescent="0.25">
      <c r="A678" t="s">
        <v>92</v>
      </c>
      <c r="B678" t="s">
        <v>528</v>
      </c>
      <c r="C678">
        <f t="shared" si="10"/>
        <v>1</v>
      </c>
      <c r="D678" t="e">
        <f>VLOOKUP(B678,Hoja5!B678:C1279,2,FALSE)</f>
        <v>#N/A</v>
      </c>
    </row>
    <row r="679" spans="1:4" x14ac:dyDescent="0.25">
      <c r="A679" t="s">
        <v>451</v>
      </c>
      <c r="B679" t="s">
        <v>905</v>
      </c>
      <c r="C679">
        <f t="shared" si="10"/>
        <v>2</v>
      </c>
      <c r="D679" t="e">
        <f>VLOOKUP(B679,Hoja5!B679:C1280,2,FALSE)</f>
        <v>#N/A</v>
      </c>
    </row>
    <row r="680" spans="1:4" x14ac:dyDescent="0.25">
      <c r="A680" t="s">
        <v>873</v>
      </c>
      <c r="B680" t="s">
        <v>906</v>
      </c>
      <c r="C680">
        <f t="shared" si="10"/>
        <v>2</v>
      </c>
      <c r="D680" t="e">
        <f>VLOOKUP(B680,Hoja5!B680:C1281,2,FALSE)</f>
        <v>#N/A</v>
      </c>
    </row>
    <row r="681" spans="1:4" x14ac:dyDescent="0.25">
      <c r="A681" t="s">
        <v>458</v>
      </c>
      <c r="B681" t="s">
        <v>907</v>
      </c>
      <c r="C681">
        <f t="shared" si="10"/>
        <v>2</v>
      </c>
      <c r="D681" t="e">
        <f>VLOOKUP(B681,Hoja5!B681:C1282,2,FALSE)</f>
        <v>#N/A</v>
      </c>
    </row>
    <row r="682" spans="1:4" x14ac:dyDescent="0.25">
      <c r="A682" t="s">
        <v>450</v>
      </c>
      <c r="B682" t="s">
        <v>908</v>
      </c>
      <c r="C682">
        <f t="shared" si="10"/>
        <v>3</v>
      </c>
      <c r="D682" t="e">
        <f>VLOOKUP(B682,Hoja5!B682:C1283,2,FALSE)</f>
        <v>#N/A</v>
      </c>
    </row>
    <row r="683" spans="1:4" x14ac:dyDescent="0.25">
      <c r="A683" t="s">
        <v>456</v>
      </c>
      <c r="B683" t="s">
        <v>519</v>
      </c>
      <c r="C683">
        <f t="shared" si="10"/>
        <v>1</v>
      </c>
      <c r="D683" t="e">
        <f>VLOOKUP(B683,Hoja5!B683:C1284,2,FALSE)</f>
        <v>#N/A</v>
      </c>
    </row>
    <row r="684" spans="1:4" x14ac:dyDescent="0.25">
      <c r="A684" t="s">
        <v>242</v>
      </c>
      <c r="B684" t="s">
        <v>909</v>
      </c>
      <c r="C684">
        <f t="shared" si="10"/>
        <v>1</v>
      </c>
      <c r="D684" t="e">
        <f>VLOOKUP(B684,Hoja5!B684:C1285,2,FALSE)</f>
        <v>#N/A</v>
      </c>
    </row>
    <row r="685" spans="1:4" x14ac:dyDescent="0.25">
      <c r="A685" t="s">
        <v>694</v>
      </c>
      <c r="B685" t="s">
        <v>910</v>
      </c>
      <c r="C685">
        <f t="shared" si="10"/>
        <v>1</v>
      </c>
      <c r="D685" t="e">
        <f>VLOOKUP(B685,Hoja5!B685:C1286,2,FALSE)</f>
        <v>#N/A</v>
      </c>
    </row>
    <row r="686" spans="1:4" x14ac:dyDescent="0.25">
      <c r="A686" t="s">
        <v>462</v>
      </c>
      <c r="B686" t="s">
        <v>520</v>
      </c>
      <c r="C686">
        <f t="shared" si="10"/>
        <v>1</v>
      </c>
      <c r="D686" t="e">
        <f>VLOOKUP(B686,Hoja5!B686:C1287,2,FALSE)</f>
        <v>#N/A</v>
      </c>
    </row>
    <row r="687" spans="1:4" x14ac:dyDescent="0.25">
      <c r="A687" t="s">
        <v>874</v>
      </c>
      <c r="B687" t="s">
        <v>911</v>
      </c>
      <c r="C687">
        <f t="shared" si="10"/>
        <v>1</v>
      </c>
      <c r="D687" t="e">
        <f>VLOOKUP(B687,Hoja5!B687:C1288,2,FALSE)</f>
        <v>#N/A</v>
      </c>
    </row>
    <row r="688" spans="1:4" x14ac:dyDescent="0.25">
      <c r="A688" t="s">
        <v>735</v>
      </c>
      <c r="B688" t="s">
        <v>526</v>
      </c>
      <c r="C688">
        <f t="shared" si="10"/>
        <v>2</v>
      </c>
      <c r="D688" t="e">
        <f>VLOOKUP(B688,Hoja5!B688:C1289,2,FALSE)</f>
        <v>#N/A</v>
      </c>
    </row>
    <row r="689" spans="1:4" x14ac:dyDescent="0.25">
      <c r="A689" t="s">
        <v>460</v>
      </c>
      <c r="B689" t="s">
        <v>517</v>
      </c>
      <c r="C689">
        <f t="shared" si="10"/>
        <v>1</v>
      </c>
      <c r="D689" t="e">
        <f>VLOOKUP(B689,Hoja5!B689:C1290,2,FALSE)</f>
        <v>#N/A</v>
      </c>
    </row>
    <row r="690" spans="1:4" x14ac:dyDescent="0.25">
      <c r="A690" t="s">
        <v>876</v>
      </c>
      <c r="B690" t="s">
        <v>521</v>
      </c>
      <c r="C690">
        <f t="shared" si="10"/>
        <v>1</v>
      </c>
      <c r="D690" t="e">
        <f>VLOOKUP(B690,Hoja5!B690:C1291,2,FALSE)</f>
        <v>#N/A</v>
      </c>
    </row>
    <row r="691" spans="1:4" x14ac:dyDescent="0.25">
      <c r="A691" t="s">
        <v>877</v>
      </c>
      <c r="B691" t="s">
        <v>525</v>
      </c>
      <c r="C691">
        <f t="shared" si="10"/>
        <v>1</v>
      </c>
      <c r="D691" t="e">
        <f>VLOOKUP(B691,Hoja5!B691:C1292,2,FALSE)</f>
        <v>#N/A</v>
      </c>
    </row>
    <row r="692" spans="1:4" x14ac:dyDescent="0.25">
      <c r="A692" t="s">
        <v>453</v>
      </c>
      <c r="B692" t="s">
        <v>912</v>
      </c>
      <c r="C692">
        <f t="shared" si="10"/>
        <v>1</v>
      </c>
      <c r="D692" t="e">
        <f>VLOOKUP(B692,Hoja5!B692:C1293,2,FALSE)</f>
        <v>#N/A</v>
      </c>
    </row>
    <row r="693" spans="1:4" x14ac:dyDescent="0.25">
      <c r="A693" t="s">
        <v>401</v>
      </c>
      <c r="B693" t="s">
        <v>523</v>
      </c>
      <c r="C693">
        <f t="shared" si="10"/>
        <v>2</v>
      </c>
      <c r="D693" t="e">
        <f>VLOOKUP(B693,Hoja5!B693:C1294,2,FALSE)</f>
        <v>#N/A</v>
      </c>
    </row>
    <row r="694" spans="1:4" x14ac:dyDescent="0.25">
      <c r="A694" t="s">
        <v>692</v>
      </c>
      <c r="B694" t="s">
        <v>913</v>
      </c>
      <c r="C694">
        <f t="shared" si="10"/>
        <v>1</v>
      </c>
      <c r="D694" t="e">
        <f>VLOOKUP(B694,Hoja5!B694:C1295,2,FALSE)</f>
        <v>#N/A</v>
      </c>
    </row>
    <row r="695" spans="1:4" x14ac:dyDescent="0.25">
      <c r="A695" t="s">
        <v>457</v>
      </c>
      <c r="B695" t="s">
        <v>530</v>
      </c>
      <c r="C695">
        <f t="shared" si="10"/>
        <v>1</v>
      </c>
      <c r="D695" t="e">
        <f>VLOOKUP(B695,Hoja5!B695:C1296,2,FALSE)</f>
        <v>#N/A</v>
      </c>
    </row>
    <row r="696" spans="1:4" x14ac:dyDescent="0.25">
      <c r="A696" t="s">
        <v>463</v>
      </c>
      <c r="B696" t="s">
        <v>914</v>
      </c>
      <c r="C696">
        <f t="shared" si="10"/>
        <v>1</v>
      </c>
      <c r="D696" t="e">
        <f>VLOOKUP(B696,Hoja5!B696:C1297,2,FALSE)</f>
        <v>#N/A</v>
      </c>
    </row>
    <row r="697" spans="1:4" x14ac:dyDescent="0.25">
      <c r="A697" t="s">
        <v>449</v>
      </c>
      <c r="B697" t="s">
        <v>915</v>
      </c>
      <c r="C697">
        <f t="shared" si="10"/>
        <v>3</v>
      </c>
      <c r="D697" t="e">
        <f>VLOOKUP(B697,Hoja5!B697:C1298,2,FALSE)</f>
        <v>#N/A</v>
      </c>
    </row>
    <row r="698" spans="1:4" x14ac:dyDescent="0.25">
      <c r="A698" t="s">
        <v>455</v>
      </c>
      <c r="B698" t="s">
        <v>916</v>
      </c>
      <c r="C698">
        <f t="shared" si="10"/>
        <v>2</v>
      </c>
      <c r="D698" t="e">
        <f>VLOOKUP(B698,Hoja5!B698:C1299,2,FALSE)</f>
        <v>#N/A</v>
      </c>
    </row>
    <row r="699" spans="1:4" x14ac:dyDescent="0.25">
      <c r="A699" t="s">
        <v>806</v>
      </c>
      <c r="B699" t="s">
        <v>518</v>
      </c>
      <c r="C699">
        <f t="shared" si="10"/>
        <v>1</v>
      </c>
      <c r="D699" t="e">
        <f>VLOOKUP(B699,Hoja5!B699:C1300,2,FALSE)</f>
        <v>#N/A</v>
      </c>
    </row>
    <row r="700" spans="1:4" x14ac:dyDescent="0.25">
      <c r="A700" t="s">
        <v>127</v>
      </c>
      <c r="B700" t="s">
        <v>917</v>
      </c>
      <c r="C700">
        <f t="shared" si="10"/>
        <v>1</v>
      </c>
      <c r="D700" t="e">
        <f>VLOOKUP(B700,Hoja5!B700:C1301,2,FALSE)</f>
        <v>#N/A</v>
      </c>
    </row>
    <row r="701" spans="1:4" x14ac:dyDescent="0.25">
      <c r="A701" t="s">
        <v>465</v>
      </c>
      <c r="B701" t="s">
        <v>532</v>
      </c>
      <c r="C701">
        <f t="shared" si="10"/>
        <v>1</v>
      </c>
      <c r="D701" t="e">
        <f>VLOOKUP(B701,Hoja5!B701:C1302,2,FALSE)</f>
        <v>#N/A</v>
      </c>
    </row>
    <row r="702" spans="1:4" x14ac:dyDescent="0.25">
      <c r="A702" t="s">
        <v>459</v>
      </c>
      <c r="B702" t="s">
        <v>533</v>
      </c>
      <c r="C702">
        <f t="shared" si="10"/>
        <v>1</v>
      </c>
      <c r="D702" t="e">
        <f>VLOOKUP(B702,Hoja5!B702:C1303,2,FALSE)</f>
        <v>#N/A</v>
      </c>
    </row>
    <row r="703" spans="1:4" x14ac:dyDescent="0.25">
      <c r="A703" t="s">
        <v>175</v>
      </c>
      <c r="B703" t="s">
        <v>527</v>
      </c>
      <c r="C703">
        <f t="shared" si="10"/>
        <v>1</v>
      </c>
      <c r="D703" t="e">
        <f>VLOOKUP(B703,Hoja5!B703:C1304,2,FALSE)</f>
        <v>#N/A</v>
      </c>
    </row>
    <row r="704" spans="1:4" x14ac:dyDescent="0.25">
      <c r="A704" t="s">
        <v>878</v>
      </c>
      <c r="B704" t="s">
        <v>529</v>
      </c>
      <c r="C704">
        <f t="shared" si="10"/>
        <v>1</v>
      </c>
      <c r="D704" t="e">
        <f>VLOOKUP(B704,Hoja5!B704:C1305,2,FALSE)</f>
        <v>#N/A</v>
      </c>
    </row>
    <row r="705" spans="1:4" x14ac:dyDescent="0.25">
      <c r="A705" t="s">
        <v>879</v>
      </c>
      <c r="B705" t="s">
        <v>918</v>
      </c>
      <c r="C705">
        <f t="shared" si="10"/>
        <v>1</v>
      </c>
      <c r="D705" t="e">
        <f>VLOOKUP(B705,Hoja5!B705:C1306,2,FALSE)</f>
        <v>#N/A</v>
      </c>
    </row>
    <row r="706" spans="1:4" x14ac:dyDescent="0.25">
      <c r="A706" t="s">
        <v>335</v>
      </c>
      <c r="B706" t="s">
        <v>919</v>
      </c>
      <c r="C706">
        <f t="shared" ref="C706:C769" si="11">COUNTIF(A706:A1932,B706)</f>
        <v>1</v>
      </c>
      <c r="D706" t="e">
        <f>VLOOKUP(B706,Hoja5!B706:C1307,2,FALSE)</f>
        <v>#N/A</v>
      </c>
    </row>
    <row r="707" spans="1:4" x14ac:dyDescent="0.25">
      <c r="A707" t="s">
        <v>99</v>
      </c>
      <c r="B707" t="s">
        <v>920</v>
      </c>
      <c r="C707">
        <f t="shared" si="11"/>
        <v>1</v>
      </c>
      <c r="D707" t="e">
        <f>VLOOKUP(B707,Hoja5!B707:C1308,2,FALSE)</f>
        <v>#N/A</v>
      </c>
    </row>
    <row r="708" spans="1:4" x14ac:dyDescent="0.25">
      <c r="A708" t="s">
        <v>134</v>
      </c>
      <c r="B708" t="s">
        <v>921</v>
      </c>
      <c r="C708">
        <f t="shared" si="11"/>
        <v>1</v>
      </c>
      <c r="D708" t="e">
        <f>VLOOKUP(B708,Hoja5!B708:C1309,2,FALSE)</f>
        <v>#N/A</v>
      </c>
    </row>
    <row r="709" spans="1:4" x14ac:dyDescent="0.25">
      <c r="A709" t="s">
        <v>469</v>
      </c>
      <c r="B709" t="s">
        <v>524</v>
      </c>
      <c r="C709">
        <f t="shared" si="11"/>
        <v>2</v>
      </c>
      <c r="D709" t="e">
        <f>VLOOKUP(B709,Hoja5!B709:C1310,2,FALSE)</f>
        <v>#N/A</v>
      </c>
    </row>
    <row r="710" spans="1:4" x14ac:dyDescent="0.25">
      <c r="A710" t="s">
        <v>468</v>
      </c>
      <c r="B710" t="s">
        <v>922</v>
      </c>
      <c r="C710">
        <f t="shared" si="11"/>
        <v>1</v>
      </c>
      <c r="D710" t="e">
        <f>VLOOKUP(B710,Hoja5!B710:C1311,2,FALSE)</f>
        <v>#N/A</v>
      </c>
    </row>
    <row r="711" spans="1:4" x14ac:dyDescent="0.25">
      <c r="A711" t="s">
        <v>336</v>
      </c>
      <c r="B711" t="s">
        <v>531</v>
      </c>
      <c r="C711">
        <f t="shared" si="11"/>
        <v>1</v>
      </c>
      <c r="D711" t="e">
        <f>VLOOKUP(B711,Hoja5!B711:C1312,2,FALSE)</f>
        <v>#N/A</v>
      </c>
    </row>
    <row r="712" spans="1:4" x14ac:dyDescent="0.25">
      <c r="A712" t="s">
        <v>467</v>
      </c>
      <c r="B712" t="s">
        <v>923</v>
      </c>
      <c r="C712">
        <f t="shared" si="11"/>
        <v>1</v>
      </c>
      <c r="D712" t="e">
        <f>VLOOKUP(B712,Hoja5!B712:C1313,2,FALSE)</f>
        <v>#N/A</v>
      </c>
    </row>
    <row r="713" spans="1:4" x14ac:dyDescent="0.25">
      <c r="A713" t="s">
        <v>466</v>
      </c>
      <c r="B713" t="s">
        <v>924</v>
      </c>
      <c r="C713">
        <f t="shared" si="11"/>
        <v>1</v>
      </c>
      <c r="D713" t="e">
        <f>VLOOKUP(B713,Hoja5!B713:C1314,2,FALSE)</f>
        <v>#N/A</v>
      </c>
    </row>
    <row r="714" spans="1:4" x14ac:dyDescent="0.25">
      <c r="A714" t="s">
        <v>131</v>
      </c>
      <c r="B714" t="s">
        <v>534</v>
      </c>
      <c r="C714">
        <f t="shared" si="11"/>
        <v>1</v>
      </c>
      <c r="D714" t="e">
        <f>VLOOKUP(B714,Hoja5!B714:C1315,2,FALSE)</f>
        <v>#N/A</v>
      </c>
    </row>
    <row r="715" spans="1:4" x14ac:dyDescent="0.25">
      <c r="A715" t="s">
        <v>236</v>
      </c>
      <c r="B715" t="s">
        <v>535</v>
      </c>
      <c r="C715">
        <f t="shared" si="11"/>
        <v>2</v>
      </c>
      <c r="D715" t="e">
        <f>VLOOKUP(B715,Hoja5!B715:C1316,2,FALSE)</f>
        <v>#N/A</v>
      </c>
    </row>
    <row r="716" spans="1:4" x14ac:dyDescent="0.25">
      <c r="A716" t="s">
        <v>492</v>
      </c>
      <c r="B716" t="s">
        <v>536</v>
      </c>
      <c r="C716">
        <f t="shared" si="11"/>
        <v>1</v>
      </c>
      <c r="D716" t="e">
        <f>VLOOKUP(B716,Hoja5!B716:C1317,2,FALSE)</f>
        <v>#N/A</v>
      </c>
    </row>
    <row r="717" spans="1:4" x14ac:dyDescent="0.25">
      <c r="A717" t="s">
        <v>493</v>
      </c>
      <c r="B717" t="s">
        <v>537</v>
      </c>
      <c r="C717">
        <f t="shared" si="11"/>
        <v>2</v>
      </c>
      <c r="D717" t="e">
        <f>VLOOKUP(B717,Hoja5!B717:C1318,2,FALSE)</f>
        <v>#N/A</v>
      </c>
    </row>
    <row r="718" spans="1:4" x14ac:dyDescent="0.25">
      <c r="A718" t="s">
        <v>330</v>
      </c>
      <c r="B718" t="s">
        <v>925</v>
      </c>
      <c r="C718">
        <f t="shared" si="11"/>
        <v>1</v>
      </c>
      <c r="D718" t="e">
        <f>VLOOKUP(B718,Hoja5!B718:C1319,2,FALSE)</f>
        <v>#N/A</v>
      </c>
    </row>
    <row r="719" spans="1:4" x14ac:dyDescent="0.25">
      <c r="A719" t="s">
        <v>711</v>
      </c>
      <c r="B719" t="s">
        <v>539</v>
      </c>
      <c r="C719">
        <f t="shared" si="11"/>
        <v>1</v>
      </c>
      <c r="D719" t="e">
        <f>VLOOKUP(B719,Hoja5!B719:C1320,2,FALSE)</f>
        <v>#N/A</v>
      </c>
    </row>
    <row r="720" spans="1:4" x14ac:dyDescent="0.25">
      <c r="A720" t="s">
        <v>125</v>
      </c>
      <c r="B720" t="s">
        <v>926</v>
      </c>
      <c r="C720">
        <f t="shared" si="11"/>
        <v>1</v>
      </c>
      <c r="D720" t="e">
        <f>VLOOKUP(B720,Hoja5!B720:C1321,2,FALSE)</f>
        <v>#N/A</v>
      </c>
    </row>
    <row r="721" spans="1:4" x14ac:dyDescent="0.25">
      <c r="A721" t="s">
        <v>482</v>
      </c>
      <c r="B721" t="s">
        <v>538</v>
      </c>
      <c r="C721">
        <f t="shared" si="11"/>
        <v>1</v>
      </c>
      <c r="D721" t="e">
        <f>VLOOKUP(B721,Hoja5!B721:C1322,2,FALSE)</f>
        <v>#N/A</v>
      </c>
    </row>
    <row r="722" spans="1:4" x14ac:dyDescent="0.25">
      <c r="A722" t="s">
        <v>481</v>
      </c>
      <c r="B722" t="s">
        <v>540</v>
      </c>
      <c r="C722">
        <f t="shared" si="11"/>
        <v>1</v>
      </c>
      <c r="D722" t="e">
        <f>VLOOKUP(B722,Hoja5!B722:C1323,2,FALSE)</f>
        <v>#N/A</v>
      </c>
    </row>
    <row r="723" spans="1:4" x14ac:dyDescent="0.25">
      <c r="A723" t="s">
        <v>484</v>
      </c>
      <c r="B723" t="s">
        <v>551</v>
      </c>
      <c r="C723">
        <f t="shared" si="11"/>
        <v>1</v>
      </c>
      <c r="D723" t="e">
        <f>VLOOKUP(B723,Hoja5!B723:C1324,2,FALSE)</f>
        <v>#N/A</v>
      </c>
    </row>
    <row r="724" spans="1:4" x14ac:dyDescent="0.25">
      <c r="A724" t="s">
        <v>474</v>
      </c>
      <c r="B724" t="s">
        <v>554</v>
      </c>
      <c r="C724">
        <f t="shared" si="11"/>
        <v>1</v>
      </c>
      <c r="D724" t="e">
        <f>VLOOKUP(B724,Hoja5!B724:C1325,2,FALSE)</f>
        <v>#N/A</v>
      </c>
    </row>
    <row r="725" spans="1:4" x14ac:dyDescent="0.25">
      <c r="A725" t="s">
        <v>340</v>
      </c>
      <c r="B725" t="s">
        <v>555</v>
      </c>
      <c r="C725">
        <f t="shared" si="11"/>
        <v>1</v>
      </c>
      <c r="D725" t="e">
        <f>VLOOKUP(B725,Hoja5!B725:C1326,2,FALSE)</f>
        <v>#N/A</v>
      </c>
    </row>
    <row r="726" spans="1:4" x14ac:dyDescent="0.25">
      <c r="A726" t="s">
        <v>72</v>
      </c>
      <c r="B726" t="s">
        <v>546</v>
      </c>
      <c r="C726">
        <f t="shared" si="11"/>
        <v>1</v>
      </c>
      <c r="D726" t="e">
        <f>VLOOKUP(B726,Hoja5!B726:C1327,2,FALSE)</f>
        <v>#N/A</v>
      </c>
    </row>
    <row r="727" spans="1:4" x14ac:dyDescent="0.25">
      <c r="A727" t="s">
        <v>496</v>
      </c>
      <c r="B727" t="s">
        <v>541</v>
      </c>
      <c r="C727">
        <f t="shared" si="11"/>
        <v>1</v>
      </c>
      <c r="D727" t="e">
        <f>VLOOKUP(B727,Hoja5!B727:C1328,2,FALSE)</f>
        <v>#N/A</v>
      </c>
    </row>
    <row r="728" spans="1:4" x14ac:dyDescent="0.25">
      <c r="A728" t="s">
        <v>880</v>
      </c>
      <c r="B728" t="s">
        <v>559</v>
      </c>
      <c r="C728">
        <f t="shared" si="11"/>
        <v>1</v>
      </c>
      <c r="D728" t="e">
        <f>VLOOKUP(B728,Hoja5!B728:C1329,2,FALSE)</f>
        <v>#N/A</v>
      </c>
    </row>
    <row r="729" spans="1:4" x14ac:dyDescent="0.25">
      <c r="A729" t="s">
        <v>383</v>
      </c>
      <c r="B729" t="s">
        <v>543</v>
      </c>
      <c r="C729">
        <f t="shared" si="11"/>
        <v>1</v>
      </c>
      <c r="D729" t="e">
        <f>VLOOKUP(B729,Hoja5!B729:C1330,2,FALSE)</f>
        <v>#N/A</v>
      </c>
    </row>
    <row r="730" spans="1:4" x14ac:dyDescent="0.25">
      <c r="A730" t="s">
        <v>670</v>
      </c>
      <c r="B730" t="s">
        <v>556</v>
      </c>
      <c r="C730">
        <f t="shared" si="11"/>
        <v>1</v>
      </c>
      <c r="D730" t="e">
        <f>VLOOKUP(B730,Hoja5!B730:C1331,2,FALSE)</f>
        <v>#N/A</v>
      </c>
    </row>
    <row r="731" spans="1:4" x14ac:dyDescent="0.25">
      <c r="A731" t="s">
        <v>809</v>
      </c>
      <c r="B731" t="s">
        <v>927</v>
      </c>
      <c r="C731">
        <f t="shared" si="11"/>
        <v>1</v>
      </c>
      <c r="D731" t="e">
        <f>VLOOKUP(B731,Hoja5!B731:C1332,2,FALSE)</f>
        <v>#N/A</v>
      </c>
    </row>
    <row r="732" spans="1:4" x14ac:dyDescent="0.25">
      <c r="A732" t="s">
        <v>881</v>
      </c>
      <c r="B732" t="s">
        <v>928</v>
      </c>
      <c r="C732">
        <f t="shared" si="11"/>
        <v>1</v>
      </c>
      <c r="D732" t="e">
        <f>VLOOKUP(B732,Hoja5!B732:C1333,2,FALSE)</f>
        <v>#N/A</v>
      </c>
    </row>
    <row r="733" spans="1:4" x14ac:dyDescent="0.25">
      <c r="A733" t="s">
        <v>52</v>
      </c>
      <c r="B733" t="s">
        <v>550</v>
      </c>
      <c r="C733">
        <f t="shared" si="11"/>
        <v>1</v>
      </c>
      <c r="D733" t="e">
        <f>VLOOKUP(B733,Hoja5!B733:C1334,2,FALSE)</f>
        <v>#N/A</v>
      </c>
    </row>
    <row r="734" spans="1:4" x14ac:dyDescent="0.25">
      <c r="A734" t="s">
        <v>479</v>
      </c>
      <c r="B734" t="s">
        <v>552</v>
      </c>
      <c r="C734">
        <f t="shared" si="11"/>
        <v>1</v>
      </c>
      <c r="D734" t="e">
        <f>VLOOKUP(B734,Hoja5!B734:C1335,2,FALSE)</f>
        <v>#N/A</v>
      </c>
    </row>
    <row r="735" spans="1:4" x14ac:dyDescent="0.25">
      <c r="A735" t="s">
        <v>495</v>
      </c>
      <c r="B735" t="s">
        <v>547</v>
      </c>
      <c r="C735">
        <f t="shared" si="11"/>
        <v>1</v>
      </c>
      <c r="D735" t="e">
        <f>VLOOKUP(B735,Hoja5!B735:C1336,2,FALSE)</f>
        <v>#N/A</v>
      </c>
    </row>
    <row r="736" spans="1:4" x14ac:dyDescent="0.25">
      <c r="A736" t="s">
        <v>494</v>
      </c>
      <c r="B736" t="s">
        <v>558</v>
      </c>
      <c r="C736">
        <f t="shared" si="11"/>
        <v>1</v>
      </c>
      <c r="D736" t="e">
        <f>VLOOKUP(B736,Hoja5!B736:C1337,2,FALSE)</f>
        <v>#N/A</v>
      </c>
    </row>
    <row r="737" spans="1:4" x14ac:dyDescent="0.25">
      <c r="A737" t="s">
        <v>250</v>
      </c>
      <c r="B737" t="s">
        <v>929</v>
      </c>
      <c r="C737">
        <f t="shared" si="11"/>
        <v>1</v>
      </c>
      <c r="D737" t="e">
        <f>VLOOKUP(B737,Hoja5!B737:C1338,2,FALSE)</f>
        <v>#N/A</v>
      </c>
    </row>
    <row r="738" spans="1:4" x14ac:dyDescent="0.25">
      <c r="A738" t="s">
        <v>882</v>
      </c>
      <c r="B738" t="s">
        <v>553</v>
      </c>
      <c r="C738">
        <f t="shared" si="11"/>
        <v>1</v>
      </c>
      <c r="D738" t="e">
        <f>VLOOKUP(B738,Hoja5!B738:C1339,2,FALSE)</f>
        <v>#N/A</v>
      </c>
    </row>
    <row r="739" spans="1:4" x14ac:dyDescent="0.25">
      <c r="A739" t="s">
        <v>475</v>
      </c>
      <c r="B739" t="s">
        <v>549</v>
      </c>
      <c r="C739">
        <f t="shared" si="11"/>
        <v>1</v>
      </c>
      <c r="D739" t="e">
        <f>VLOOKUP(B739,Hoja5!B739:C1340,2,FALSE)</f>
        <v>#N/A</v>
      </c>
    </row>
    <row r="740" spans="1:4" x14ac:dyDescent="0.25">
      <c r="A740" t="s">
        <v>316</v>
      </c>
      <c r="B740" t="s">
        <v>557</v>
      </c>
      <c r="C740">
        <f t="shared" si="11"/>
        <v>1</v>
      </c>
      <c r="D740" t="e">
        <f>VLOOKUP(B740,Hoja5!B740:C1341,2,FALSE)</f>
        <v>#N/A</v>
      </c>
    </row>
    <row r="741" spans="1:4" x14ac:dyDescent="0.25">
      <c r="A741" t="s">
        <v>883</v>
      </c>
      <c r="B741" t="s">
        <v>545</v>
      </c>
      <c r="C741">
        <f t="shared" si="11"/>
        <v>2</v>
      </c>
      <c r="D741" t="e">
        <f>VLOOKUP(B741,Hoja5!B741:C1342,2,FALSE)</f>
        <v>#N/A</v>
      </c>
    </row>
    <row r="742" spans="1:4" x14ac:dyDescent="0.25">
      <c r="A742" t="s">
        <v>470</v>
      </c>
      <c r="B742" t="s">
        <v>930</v>
      </c>
      <c r="C742">
        <f t="shared" si="11"/>
        <v>1</v>
      </c>
      <c r="D742" t="e">
        <f>VLOOKUP(B742,Hoja5!B742:C1343,2,FALSE)</f>
        <v>#N/A</v>
      </c>
    </row>
    <row r="743" spans="1:4" x14ac:dyDescent="0.25">
      <c r="A743" t="s">
        <v>473</v>
      </c>
      <c r="B743" t="s">
        <v>931</v>
      </c>
      <c r="C743">
        <f t="shared" si="11"/>
        <v>1</v>
      </c>
      <c r="D743" t="e">
        <f>VLOOKUP(B743,Hoja5!B743:C1344,2,FALSE)</f>
        <v>#N/A</v>
      </c>
    </row>
    <row r="744" spans="1:4" x14ac:dyDescent="0.25">
      <c r="A744" t="s">
        <v>884</v>
      </c>
      <c r="B744" t="s">
        <v>932</v>
      </c>
      <c r="C744">
        <f t="shared" si="11"/>
        <v>1</v>
      </c>
      <c r="D744" t="e">
        <f>VLOOKUP(B744,Hoja5!B744:C1345,2,FALSE)</f>
        <v>#N/A</v>
      </c>
    </row>
    <row r="745" spans="1:4" x14ac:dyDescent="0.25">
      <c r="A745" t="s">
        <v>885</v>
      </c>
      <c r="B745" t="s">
        <v>542</v>
      </c>
      <c r="C745">
        <f t="shared" si="11"/>
        <v>2</v>
      </c>
      <c r="D745" t="e">
        <f>VLOOKUP(B745,Hoja5!B745:C1346,2,FALSE)</f>
        <v>#N/A</v>
      </c>
    </row>
    <row r="746" spans="1:4" x14ac:dyDescent="0.25">
      <c r="A746" t="s">
        <v>491</v>
      </c>
      <c r="B746" t="s">
        <v>548</v>
      </c>
      <c r="C746">
        <f t="shared" si="11"/>
        <v>1</v>
      </c>
      <c r="D746" t="e">
        <f>VLOOKUP(B746,Hoja5!B746:C1347,2,FALSE)</f>
        <v>#N/A</v>
      </c>
    </row>
    <row r="747" spans="1:4" x14ac:dyDescent="0.25">
      <c r="A747" t="s">
        <v>886</v>
      </c>
      <c r="B747" t="s">
        <v>560</v>
      </c>
      <c r="C747">
        <f t="shared" si="11"/>
        <v>1</v>
      </c>
      <c r="D747" t="e">
        <f>VLOOKUP(B747,Hoja5!B747:C1348,2,FALSE)</f>
        <v>#N/A</v>
      </c>
    </row>
    <row r="748" spans="1:4" x14ac:dyDescent="0.25">
      <c r="A748" t="s">
        <v>887</v>
      </c>
      <c r="B748" t="s">
        <v>933</v>
      </c>
      <c r="C748">
        <f t="shared" si="11"/>
        <v>1</v>
      </c>
      <c r="D748" t="e">
        <f>VLOOKUP(B748,Hoja5!B748:C1349,2,FALSE)</f>
        <v>#N/A</v>
      </c>
    </row>
    <row r="749" spans="1:4" x14ac:dyDescent="0.25">
      <c r="A749" t="s">
        <v>888</v>
      </c>
      <c r="B749" t="s">
        <v>561</v>
      </c>
      <c r="C749">
        <f t="shared" si="11"/>
        <v>1</v>
      </c>
      <c r="D749" t="e">
        <f>VLOOKUP(B749,Hoja5!B749:C1350,2,FALSE)</f>
        <v>#N/A</v>
      </c>
    </row>
    <row r="750" spans="1:4" x14ac:dyDescent="0.25">
      <c r="A750" t="s">
        <v>476</v>
      </c>
      <c r="B750" t="s">
        <v>934</v>
      </c>
      <c r="C750">
        <f t="shared" si="11"/>
        <v>1</v>
      </c>
      <c r="D750" t="e">
        <f>VLOOKUP(B750,Hoja5!B750:C1351,2,FALSE)</f>
        <v>#N/A</v>
      </c>
    </row>
    <row r="751" spans="1:4" x14ac:dyDescent="0.25">
      <c r="A751" t="s">
        <v>480</v>
      </c>
      <c r="B751" t="s">
        <v>544</v>
      </c>
      <c r="C751">
        <f t="shared" si="11"/>
        <v>1</v>
      </c>
      <c r="D751" t="e">
        <f>VLOOKUP(B751,Hoja5!B751:C1352,2,FALSE)</f>
        <v>#N/A</v>
      </c>
    </row>
    <row r="752" spans="1:4" x14ac:dyDescent="0.25">
      <c r="A752" t="s">
        <v>483</v>
      </c>
      <c r="B752" t="s">
        <v>562</v>
      </c>
      <c r="C752">
        <f t="shared" si="11"/>
        <v>1</v>
      </c>
      <c r="D752" t="e">
        <f>VLOOKUP(B752,Hoja5!B752:C1353,2,FALSE)</f>
        <v>#N/A</v>
      </c>
    </row>
    <row r="753" spans="1:4" x14ac:dyDescent="0.25">
      <c r="A753" t="s">
        <v>477</v>
      </c>
      <c r="B753" t="s">
        <v>935</v>
      </c>
      <c r="C753">
        <f t="shared" si="11"/>
        <v>2</v>
      </c>
      <c r="D753" t="e">
        <f>VLOOKUP(B753,Hoja5!B753:C1354,2,FALSE)</f>
        <v>#N/A</v>
      </c>
    </row>
    <row r="754" spans="1:4" x14ac:dyDescent="0.25">
      <c r="A754" t="s">
        <v>487</v>
      </c>
      <c r="B754" t="s">
        <v>936</v>
      </c>
      <c r="C754">
        <f t="shared" si="11"/>
        <v>2</v>
      </c>
      <c r="D754" t="e">
        <f>VLOOKUP(B754,Hoja5!B754:C1355,2,FALSE)</f>
        <v>#N/A</v>
      </c>
    </row>
    <row r="755" spans="1:4" x14ac:dyDescent="0.25">
      <c r="A755" t="s">
        <v>153</v>
      </c>
      <c r="B755" t="s">
        <v>571</v>
      </c>
      <c r="C755">
        <f t="shared" si="11"/>
        <v>1</v>
      </c>
      <c r="D755" t="e">
        <f>VLOOKUP(B755,Hoja5!B755:C1356,2,FALSE)</f>
        <v>#N/A</v>
      </c>
    </row>
    <row r="756" spans="1:4" x14ac:dyDescent="0.25">
      <c r="A756" t="s">
        <v>498</v>
      </c>
      <c r="B756" t="s">
        <v>576</v>
      </c>
      <c r="C756">
        <f t="shared" si="11"/>
        <v>2</v>
      </c>
      <c r="D756" t="e">
        <f>VLOOKUP(B756,Hoja5!B756:C1357,2,FALSE)</f>
        <v>#N/A</v>
      </c>
    </row>
    <row r="757" spans="1:4" x14ac:dyDescent="0.25">
      <c r="A757" t="s">
        <v>497</v>
      </c>
      <c r="B757" t="s">
        <v>580</v>
      </c>
      <c r="C757">
        <f t="shared" si="11"/>
        <v>1</v>
      </c>
      <c r="D757" t="e">
        <f>VLOOKUP(B757,Hoja5!B757:C1358,2,FALSE)</f>
        <v>#N/A</v>
      </c>
    </row>
    <row r="758" spans="1:4" x14ac:dyDescent="0.25">
      <c r="A758" t="s">
        <v>486</v>
      </c>
      <c r="B758" t="s">
        <v>569</v>
      </c>
      <c r="C758">
        <f t="shared" si="11"/>
        <v>1</v>
      </c>
      <c r="D758" t="e">
        <f>VLOOKUP(B758,Hoja5!B758:C1359,2,FALSE)</f>
        <v>#N/A</v>
      </c>
    </row>
    <row r="759" spans="1:4" x14ac:dyDescent="0.25">
      <c r="A759" t="s">
        <v>485</v>
      </c>
      <c r="B759" t="s">
        <v>577</v>
      </c>
      <c r="C759">
        <f t="shared" si="11"/>
        <v>1</v>
      </c>
      <c r="D759" t="e">
        <f>VLOOKUP(B759,Hoja5!B759:C1360,2,FALSE)</f>
        <v>#N/A</v>
      </c>
    </row>
    <row r="760" spans="1:4" x14ac:dyDescent="0.25">
      <c r="A760" t="s">
        <v>488</v>
      </c>
      <c r="B760" t="s">
        <v>937</v>
      </c>
      <c r="C760">
        <f t="shared" si="11"/>
        <v>1</v>
      </c>
      <c r="D760" t="e">
        <f>VLOOKUP(B760,Hoja5!B760:C1361,2,FALSE)</f>
        <v>#N/A</v>
      </c>
    </row>
    <row r="761" spans="1:4" x14ac:dyDescent="0.25">
      <c r="A761" t="s">
        <v>818</v>
      </c>
      <c r="B761" t="s">
        <v>938</v>
      </c>
      <c r="C761">
        <f t="shared" si="11"/>
        <v>1</v>
      </c>
      <c r="D761" t="e">
        <f>VLOOKUP(B761,Hoja5!B761:C1362,2,FALSE)</f>
        <v>#N/A</v>
      </c>
    </row>
    <row r="762" spans="1:4" x14ac:dyDescent="0.25">
      <c r="A762" t="s">
        <v>489</v>
      </c>
      <c r="B762" t="s">
        <v>939</v>
      </c>
      <c r="C762">
        <f t="shared" si="11"/>
        <v>1</v>
      </c>
      <c r="D762" t="e">
        <f>VLOOKUP(B762,Hoja5!B762:C1363,2,FALSE)</f>
        <v>#N/A</v>
      </c>
    </row>
    <row r="763" spans="1:4" x14ac:dyDescent="0.25">
      <c r="A763" t="s">
        <v>208</v>
      </c>
      <c r="B763" t="s">
        <v>940</v>
      </c>
      <c r="C763">
        <f t="shared" si="11"/>
        <v>1</v>
      </c>
      <c r="D763" t="e">
        <f>VLOOKUP(B763,Hoja5!B763:C1364,2,FALSE)</f>
        <v>#N/A</v>
      </c>
    </row>
    <row r="764" spans="1:4" x14ac:dyDescent="0.25">
      <c r="A764" t="s">
        <v>490</v>
      </c>
      <c r="B764" t="s">
        <v>941</v>
      </c>
      <c r="C764">
        <f t="shared" si="11"/>
        <v>1</v>
      </c>
      <c r="D764" t="e">
        <f>VLOOKUP(B764,Hoja5!B764:C1365,2,FALSE)</f>
        <v>#N/A</v>
      </c>
    </row>
    <row r="765" spans="1:4" x14ac:dyDescent="0.25">
      <c r="A765" t="s">
        <v>472</v>
      </c>
      <c r="B765" t="s">
        <v>942</v>
      </c>
      <c r="C765">
        <f t="shared" si="11"/>
        <v>1</v>
      </c>
      <c r="D765" t="e">
        <f>VLOOKUP(B765,Hoja5!B765:C1366,2,FALSE)</f>
        <v>#N/A</v>
      </c>
    </row>
    <row r="766" spans="1:4" x14ac:dyDescent="0.25">
      <c r="A766" t="s">
        <v>471</v>
      </c>
      <c r="B766" t="s">
        <v>943</v>
      </c>
      <c r="C766">
        <f t="shared" si="11"/>
        <v>1</v>
      </c>
      <c r="D766" t="e">
        <f>VLOOKUP(B766,Hoja5!B766:C1367,2,FALSE)</f>
        <v>#N/A</v>
      </c>
    </row>
    <row r="767" spans="1:4" x14ac:dyDescent="0.25">
      <c r="A767" t="s">
        <v>842</v>
      </c>
      <c r="B767" t="s">
        <v>944</v>
      </c>
      <c r="C767">
        <f t="shared" si="11"/>
        <v>1</v>
      </c>
      <c r="D767" t="e">
        <f>VLOOKUP(B767,Hoja5!B767:C1368,2,FALSE)</f>
        <v>#N/A</v>
      </c>
    </row>
    <row r="768" spans="1:4" x14ac:dyDescent="0.25">
      <c r="A768" t="s">
        <v>306</v>
      </c>
      <c r="B768" t="s">
        <v>945</v>
      </c>
      <c r="C768">
        <f t="shared" si="11"/>
        <v>1</v>
      </c>
      <c r="D768" t="e">
        <f>VLOOKUP(B768,Hoja5!B768:C1369,2,FALSE)</f>
        <v>#N/A</v>
      </c>
    </row>
    <row r="769" spans="1:4" x14ac:dyDescent="0.25">
      <c r="A769" t="s">
        <v>478</v>
      </c>
      <c r="B769" t="s">
        <v>946</v>
      </c>
      <c r="C769">
        <f t="shared" si="11"/>
        <v>1</v>
      </c>
      <c r="D769" t="e">
        <f>VLOOKUP(B769,Hoja5!B769:C1370,2,FALSE)</f>
        <v>#N/A</v>
      </c>
    </row>
    <row r="770" spans="1:4" x14ac:dyDescent="0.25">
      <c r="A770" t="s">
        <v>889</v>
      </c>
      <c r="B770" t="s">
        <v>579</v>
      </c>
      <c r="C770">
        <f t="shared" ref="C770:C833" si="12">COUNTIF(A770:A1996,B770)</f>
        <v>1</v>
      </c>
      <c r="D770" t="e">
        <f>VLOOKUP(B770,Hoja5!B770:C1371,2,FALSE)</f>
        <v>#N/A</v>
      </c>
    </row>
    <row r="771" spans="1:4" x14ac:dyDescent="0.25">
      <c r="A771" t="s">
        <v>216</v>
      </c>
      <c r="B771" t="s">
        <v>574</v>
      </c>
      <c r="C771">
        <f t="shared" si="12"/>
        <v>1</v>
      </c>
      <c r="D771" t="e">
        <f>VLOOKUP(B771,Hoja5!B771:C1372,2,FALSE)</f>
        <v>#N/A</v>
      </c>
    </row>
    <row r="772" spans="1:4" x14ac:dyDescent="0.25">
      <c r="A772" t="s">
        <v>318</v>
      </c>
      <c r="B772" t="s">
        <v>575</v>
      </c>
      <c r="C772">
        <f t="shared" si="12"/>
        <v>1</v>
      </c>
      <c r="D772" t="e">
        <f>VLOOKUP(B772,Hoja5!B772:C1373,2,FALSE)</f>
        <v>#N/A</v>
      </c>
    </row>
    <row r="773" spans="1:4" x14ac:dyDescent="0.25">
      <c r="A773" t="s">
        <v>208</v>
      </c>
      <c r="B773" t="s">
        <v>947</v>
      </c>
      <c r="C773">
        <f t="shared" si="12"/>
        <v>1</v>
      </c>
      <c r="D773" t="e">
        <f>VLOOKUP(B773,Hoja5!B773:C1374,2,FALSE)</f>
        <v>#N/A</v>
      </c>
    </row>
    <row r="774" spans="1:4" x14ac:dyDescent="0.25">
      <c r="A774">
        <v>1021065</v>
      </c>
      <c r="B774" t="s">
        <v>568</v>
      </c>
      <c r="C774">
        <f t="shared" si="12"/>
        <v>1</v>
      </c>
      <c r="D774" t="e">
        <f>VLOOKUP(B774,Hoja5!B774:C1375,2,FALSE)</f>
        <v>#N/A</v>
      </c>
    </row>
    <row r="775" spans="1:4" x14ac:dyDescent="0.25">
      <c r="A775" t="s">
        <v>509</v>
      </c>
      <c r="B775" t="s">
        <v>566</v>
      </c>
      <c r="C775">
        <f t="shared" si="12"/>
        <v>1</v>
      </c>
      <c r="D775" t="e">
        <f>VLOOKUP(B775,Hoja5!B775:C1376,2,FALSE)</f>
        <v>#N/A</v>
      </c>
    </row>
    <row r="776" spans="1:4" x14ac:dyDescent="0.25">
      <c r="A776" t="s">
        <v>515</v>
      </c>
      <c r="B776" t="s">
        <v>581</v>
      </c>
      <c r="C776">
        <f t="shared" si="12"/>
        <v>1</v>
      </c>
      <c r="D776" t="e">
        <f>VLOOKUP(B776,Hoja5!B776:C1377,2,FALSE)</f>
        <v>#N/A</v>
      </c>
    </row>
    <row r="777" spans="1:4" x14ac:dyDescent="0.25">
      <c r="A777" t="s">
        <v>511</v>
      </c>
      <c r="B777" t="s">
        <v>948</v>
      </c>
      <c r="C777">
        <f t="shared" si="12"/>
        <v>1</v>
      </c>
      <c r="D777" t="e">
        <f>VLOOKUP(B777,Hoja5!B777:C1378,2,FALSE)</f>
        <v>#N/A</v>
      </c>
    </row>
    <row r="778" spans="1:4" x14ac:dyDescent="0.25">
      <c r="A778" t="s">
        <v>890</v>
      </c>
      <c r="B778" t="s">
        <v>949</v>
      </c>
      <c r="C778">
        <f t="shared" si="12"/>
        <v>1</v>
      </c>
      <c r="D778" t="e">
        <f>VLOOKUP(B778,Hoja5!B778:C1379,2,FALSE)</f>
        <v>#N/A</v>
      </c>
    </row>
    <row r="779" spans="1:4" x14ac:dyDescent="0.25">
      <c r="A779" t="s">
        <v>891</v>
      </c>
      <c r="B779" t="s">
        <v>950</v>
      </c>
      <c r="C779">
        <f t="shared" si="12"/>
        <v>1</v>
      </c>
      <c r="D779" t="e">
        <f>VLOOKUP(B779,Hoja5!B779:C1380,2,FALSE)</f>
        <v>#N/A</v>
      </c>
    </row>
    <row r="780" spans="1:4" x14ac:dyDescent="0.25">
      <c r="A780" t="s">
        <v>892</v>
      </c>
      <c r="B780" t="s">
        <v>951</v>
      </c>
      <c r="C780">
        <f t="shared" si="12"/>
        <v>1</v>
      </c>
      <c r="D780" t="e">
        <f>VLOOKUP(B780,Hoja5!B780:C1381,2,FALSE)</f>
        <v>#N/A</v>
      </c>
    </row>
    <row r="781" spans="1:4" x14ac:dyDescent="0.25">
      <c r="A781" t="s">
        <v>516</v>
      </c>
      <c r="B781" t="s">
        <v>952</v>
      </c>
      <c r="C781">
        <f t="shared" si="12"/>
        <v>1</v>
      </c>
      <c r="D781" t="e">
        <f>VLOOKUP(B781,Hoja5!B781:C1382,2,FALSE)</f>
        <v>#N/A</v>
      </c>
    </row>
    <row r="782" spans="1:4" x14ac:dyDescent="0.25">
      <c r="A782" t="s">
        <v>893</v>
      </c>
      <c r="B782" t="s">
        <v>953</v>
      </c>
      <c r="C782">
        <f t="shared" si="12"/>
        <v>1</v>
      </c>
      <c r="D782" t="e">
        <f>VLOOKUP(B782,Hoja5!B782:C1383,2,FALSE)</f>
        <v>#N/A</v>
      </c>
    </row>
    <row r="783" spans="1:4" x14ac:dyDescent="0.25">
      <c r="A783" t="s">
        <v>894</v>
      </c>
      <c r="B783" t="s">
        <v>954</v>
      </c>
      <c r="C783">
        <f t="shared" si="12"/>
        <v>1</v>
      </c>
      <c r="D783" t="e">
        <f>VLOOKUP(B783,Hoja5!B783:C1384,2,FALSE)</f>
        <v>#N/A</v>
      </c>
    </row>
    <row r="784" spans="1:4" x14ac:dyDescent="0.25">
      <c r="A784" t="s">
        <v>510</v>
      </c>
      <c r="B784" t="s">
        <v>955</v>
      </c>
      <c r="C784">
        <f t="shared" si="12"/>
        <v>1</v>
      </c>
      <c r="D784" t="e">
        <f>VLOOKUP(B784,Hoja5!B784:C1385,2,FALSE)</f>
        <v>#N/A</v>
      </c>
    </row>
    <row r="785" spans="1:4" x14ac:dyDescent="0.25">
      <c r="A785" t="s">
        <v>501</v>
      </c>
      <c r="B785" t="s">
        <v>956</v>
      </c>
      <c r="C785">
        <f t="shared" si="12"/>
        <v>1</v>
      </c>
      <c r="D785" t="e">
        <f>VLOOKUP(B785,Hoja5!B785:C1386,2,FALSE)</f>
        <v>#N/A</v>
      </c>
    </row>
    <row r="786" spans="1:4" x14ac:dyDescent="0.25">
      <c r="A786" t="s">
        <v>508</v>
      </c>
      <c r="B786" t="s">
        <v>564</v>
      </c>
      <c r="C786">
        <f t="shared" si="12"/>
        <v>1</v>
      </c>
      <c r="D786" t="e">
        <f>VLOOKUP(B786,Hoja5!B786:C1387,2,FALSE)</f>
        <v>#N/A</v>
      </c>
    </row>
    <row r="787" spans="1:4" x14ac:dyDescent="0.25">
      <c r="A787" t="s">
        <v>843</v>
      </c>
      <c r="B787" t="s">
        <v>572</v>
      </c>
      <c r="C787">
        <f t="shared" si="12"/>
        <v>1</v>
      </c>
      <c r="D787" t="e">
        <f>VLOOKUP(B787,Hoja5!B787:C1388,2,FALSE)</f>
        <v>#N/A</v>
      </c>
    </row>
    <row r="788" spans="1:4" x14ac:dyDescent="0.25">
      <c r="A788" t="s">
        <v>502</v>
      </c>
      <c r="B788" t="s">
        <v>570</v>
      </c>
      <c r="C788">
        <f t="shared" si="12"/>
        <v>1</v>
      </c>
      <c r="D788" t="e">
        <f>VLOOKUP(B788,Hoja5!B788:C1389,2,FALSE)</f>
        <v>#N/A</v>
      </c>
    </row>
    <row r="789" spans="1:4" x14ac:dyDescent="0.25">
      <c r="A789" t="s">
        <v>895</v>
      </c>
      <c r="B789" t="s">
        <v>957</v>
      </c>
      <c r="C789">
        <f t="shared" si="12"/>
        <v>1</v>
      </c>
      <c r="D789" t="e">
        <f>VLOOKUP(B789,Hoja5!B789:C1390,2,FALSE)</f>
        <v>#N/A</v>
      </c>
    </row>
    <row r="790" spans="1:4" x14ac:dyDescent="0.25">
      <c r="A790" t="s">
        <v>513</v>
      </c>
      <c r="B790" t="s">
        <v>958</v>
      </c>
      <c r="C790">
        <f t="shared" si="12"/>
        <v>1</v>
      </c>
      <c r="D790" t="e">
        <f>VLOOKUP(B790,Hoja5!B790:C1391,2,FALSE)</f>
        <v>#N/A</v>
      </c>
    </row>
    <row r="791" spans="1:4" x14ac:dyDescent="0.25">
      <c r="A791" t="s">
        <v>449</v>
      </c>
      <c r="B791" t="s">
        <v>563</v>
      </c>
      <c r="C791">
        <f t="shared" si="12"/>
        <v>2</v>
      </c>
      <c r="D791" t="e">
        <f>VLOOKUP(B791,Hoja5!B791:C1392,2,FALSE)</f>
        <v>#N/A</v>
      </c>
    </row>
    <row r="792" spans="1:4" x14ac:dyDescent="0.25">
      <c r="A792" t="s">
        <v>512</v>
      </c>
      <c r="B792" t="s">
        <v>567</v>
      </c>
      <c r="C792">
        <f t="shared" si="12"/>
        <v>1</v>
      </c>
      <c r="D792" t="e">
        <f>VLOOKUP(B792,Hoja5!B792:C1393,2,FALSE)</f>
        <v>#N/A</v>
      </c>
    </row>
    <row r="793" spans="1:4" x14ac:dyDescent="0.25">
      <c r="A793" t="s">
        <v>90</v>
      </c>
      <c r="B793" t="s">
        <v>959</v>
      </c>
      <c r="C793">
        <f t="shared" si="12"/>
        <v>1</v>
      </c>
      <c r="D793" t="e">
        <f>VLOOKUP(B793,Hoja5!B793:C1394,2,FALSE)</f>
        <v>#N/A</v>
      </c>
    </row>
    <row r="794" spans="1:4" x14ac:dyDescent="0.25">
      <c r="A794" t="s">
        <v>500</v>
      </c>
      <c r="B794" t="s">
        <v>573</v>
      </c>
      <c r="C794">
        <f t="shared" si="12"/>
        <v>2</v>
      </c>
      <c r="D794" t="e">
        <f>VLOOKUP(B794,Hoja5!B794:C1395,2,FALSE)</f>
        <v>#N/A</v>
      </c>
    </row>
    <row r="795" spans="1:4" x14ac:dyDescent="0.25">
      <c r="A795" t="s">
        <v>514</v>
      </c>
      <c r="B795" t="s">
        <v>565</v>
      </c>
      <c r="C795">
        <f t="shared" si="12"/>
        <v>2</v>
      </c>
      <c r="D795" t="e">
        <f>VLOOKUP(B795,Hoja5!B795:C1396,2,FALSE)</f>
        <v>#N/A</v>
      </c>
    </row>
    <row r="796" spans="1:4" x14ac:dyDescent="0.25">
      <c r="A796" t="s">
        <v>504</v>
      </c>
      <c r="B796" t="s">
        <v>578</v>
      </c>
      <c r="C796">
        <f t="shared" si="12"/>
        <v>1</v>
      </c>
      <c r="D796" t="e">
        <f>VLOOKUP(B796,Hoja5!B796:C1397,2,FALSE)</f>
        <v>#N/A</v>
      </c>
    </row>
    <row r="797" spans="1:4" x14ac:dyDescent="0.25">
      <c r="A797" t="s">
        <v>484</v>
      </c>
      <c r="B797" t="s">
        <v>600</v>
      </c>
      <c r="C797">
        <f t="shared" si="12"/>
        <v>1</v>
      </c>
      <c r="D797" t="e">
        <f>VLOOKUP(B797,Hoja5!B797:C1398,2,FALSE)</f>
        <v>#N/A</v>
      </c>
    </row>
    <row r="798" spans="1:4" x14ac:dyDescent="0.25">
      <c r="A798" t="s">
        <v>507</v>
      </c>
      <c r="B798" t="s">
        <v>589</v>
      </c>
      <c r="C798">
        <f t="shared" si="12"/>
        <v>1</v>
      </c>
      <c r="D798" t="e">
        <f>VLOOKUP(B798,Hoja5!B798:C1399,2,FALSE)</f>
        <v>#N/A</v>
      </c>
    </row>
    <row r="799" spans="1:4" x14ac:dyDescent="0.25">
      <c r="A799" t="s">
        <v>896</v>
      </c>
      <c r="B799" t="s">
        <v>601</v>
      </c>
      <c r="C799">
        <f t="shared" si="12"/>
        <v>1</v>
      </c>
      <c r="D799" t="e">
        <f>VLOOKUP(B799,Hoja5!B799:C1400,2,FALSE)</f>
        <v>#N/A</v>
      </c>
    </row>
    <row r="800" spans="1:4" x14ac:dyDescent="0.25">
      <c r="A800" t="s">
        <v>506</v>
      </c>
      <c r="B800" t="s">
        <v>585</v>
      </c>
      <c r="C800">
        <f t="shared" si="12"/>
        <v>1</v>
      </c>
      <c r="D800" t="e">
        <f>VLOOKUP(B800,Hoja5!B800:C1401,2,FALSE)</f>
        <v>#N/A</v>
      </c>
    </row>
    <row r="801" spans="1:4" x14ac:dyDescent="0.25">
      <c r="A801" t="s">
        <v>897</v>
      </c>
      <c r="B801" t="s">
        <v>587</v>
      </c>
      <c r="C801">
        <f t="shared" si="12"/>
        <v>1</v>
      </c>
      <c r="D801" t="e">
        <f>VLOOKUP(B801,Hoja5!B801:C1402,2,FALSE)</f>
        <v>#N/A</v>
      </c>
    </row>
    <row r="802" spans="1:4" x14ac:dyDescent="0.25">
      <c r="A802" t="s">
        <v>499</v>
      </c>
      <c r="B802" t="s">
        <v>583</v>
      </c>
      <c r="C802">
        <f t="shared" si="12"/>
        <v>1</v>
      </c>
      <c r="D802" t="e">
        <f>VLOOKUP(B802,Hoja5!B802:C1403,2,FALSE)</f>
        <v>#N/A</v>
      </c>
    </row>
    <row r="803" spans="1:4" x14ac:dyDescent="0.25">
      <c r="A803" t="s">
        <v>724</v>
      </c>
      <c r="B803" t="s">
        <v>599</v>
      </c>
      <c r="C803">
        <f t="shared" si="12"/>
        <v>1</v>
      </c>
      <c r="D803" t="e">
        <f>VLOOKUP(B803,Hoja5!B803:C1404,2,FALSE)</f>
        <v>#N/A</v>
      </c>
    </row>
    <row r="804" spans="1:4" x14ac:dyDescent="0.25">
      <c r="A804" t="s">
        <v>898</v>
      </c>
      <c r="B804" t="s">
        <v>960</v>
      </c>
      <c r="C804">
        <f t="shared" si="12"/>
        <v>1</v>
      </c>
      <c r="D804" t="e">
        <f>VLOOKUP(B804,Hoja5!B804:C1405,2,FALSE)</f>
        <v>#N/A</v>
      </c>
    </row>
    <row r="805" spans="1:4" x14ac:dyDescent="0.25">
      <c r="A805" t="s">
        <v>899</v>
      </c>
      <c r="B805" t="s">
        <v>586</v>
      </c>
      <c r="C805">
        <f t="shared" si="12"/>
        <v>1</v>
      </c>
      <c r="D805" t="e">
        <f>VLOOKUP(B805,Hoja5!B805:C1406,2,FALSE)</f>
        <v>#N/A</v>
      </c>
    </row>
    <row r="806" spans="1:4" x14ac:dyDescent="0.25">
      <c r="A806" t="s">
        <v>695</v>
      </c>
      <c r="B806" t="s">
        <v>961</v>
      </c>
      <c r="C806">
        <f t="shared" si="12"/>
        <v>1</v>
      </c>
      <c r="D806" t="e">
        <f>VLOOKUP(B806,Hoja5!B806:C1407,2,FALSE)</f>
        <v>#N/A</v>
      </c>
    </row>
    <row r="807" spans="1:4" x14ac:dyDescent="0.25">
      <c r="A807" t="s">
        <v>900</v>
      </c>
      <c r="B807" t="s">
        <v>962</v>
      </c>
      <c r="C807">
        <f t="shared" si="12"/>
        <v>1</v>
      </c>
      <c r="D807" t="e">
        <f>VLOOKUP(B807,Hoja5!B807:C1408,2,FALSE)</f>
        <v>#N/A</v>
      </c>
    </row>
    <row r="808" spans="1:4" x14ac:dyDescent="0.25">
      <c r="A808" t="s">
        <v>505</v>
      </c>
      <c r="B808" t="s">
        <v>963</v>
      </c>
      <c r="C808">
        <f t="shared" si="12"/>
        <v>1</v>
      </c>
      <c r="D808" t="e">
        <f>VLOOKUP(B808,Hoja5!B808:C1409,2,FALSE)</f>
        <v>#N/A</v>
      </c>
    </row>
    <row r="809" spans="1:4" x14ac:dyDescent="0.25">
      <c r="A809" t="s">
        <v>503</v>
      </c>
      <c r="B809" t="s">
        <v>964</v>
      </c>
      <c r="C809">
        <f t="shared" si="12"/>
        <v>1</v>
      </c>
      <c r="D809" t="e">
        <f>VLOOKUP(B809,Hoja5!B809:C1410,2,FALSE)</f>
        <v>#N/A</v>
      </c>
    </row>
    <row r="810" spans="1:4" x14ac:dyDescent="0.25">
      <c r="A810" t="s">
        <v>896</v>
      </c>
      <c r="B810" t="s">
        <v>965</v>
      </c>
      <c r="C810">
        <f t="shared" si="12"/>
        <v>1</v>
      </c>
      <c r="D810" t="e">
        <f>VLOOKUP(B810,Hoja5!B810:C1411,2,FALSE)</f>
        <v>#N/A</v>
      </c>
    </row>
    <row r="811" spans="1:4" x14ac:dyDescent="0.25">
      <c r="A811" t="s">
        <v>901</v>
      </c>
      <c r="B811" t="s">
        <v>966</v>
      </c>
      <c r="C811">
        <f t="shared" si="12"/>
        <v>1</v>
      </c>
      <c r="D811" t="e">
        <f>VLOOKUP(B811,Hoja5!B811:C1412,2,FALSE)</f>
        <v>#N/A</v>
      </c>
    </row>
    <row r="812" spans="1:4" x14ac:dyDescent="0.25">
      <c r="A812" t="s">
        <v>731</v>
      </c>
      <c r="B812" t="s">
        <v>967</v>
      </c>
      <c r="C812">
        <f t="shared" si="12"/>
        <v>1</v>
      </c>
      <c r="D812" t="e">
        <f>VLOOKUP(B812,Hoja5!B812:C1413,2,FALSE)</f>
        <v>#N/A</v>
      </c>
    </row>
    <row r="813" spans="1:4" x14ac:dyDescent="0.25">
      <c r="A813" t="s">
        <v>726</v>
      </c>
      <c r="B813" t="s">
        <v>968</v>
      </c>
      <c r="C813">
        <f t="shared" si="12"/>
        <v>1</v>
      </c>
      <c r="D813" t="e">
        <f>VLOOKUP(B813,Hoja5!B813:C1414,2,FALSE)</f>
        <v>#N/A</v>
      </c>
    </row>
    <row r="814" spans="1:4" x14ac:dyDescent="0.25">
      <c r="A814" t="s">
        <v>902</v>
      </c>
      <c r="B814" t="s">
        <v>969</v>
      </c>
      <c r="C814">
        <f t="shared" si="12"/>
        <v>1</v>
      </c>
      <c r="D814" t="e">
        <f>VLOOKUP(B814,Hoja5!B814:C1415,2,FALSE)</f>
        <v>#N/A</v>
      </c>
    </row>
    <row r="815" spans="1:4" x14ac:dyDescent="0.25">
      <c r="A815" t="s">
        <v>903</v>
      </c>
      <c r="B815" t="s">
        <v>597</v>
      </c>
      <c r="C815">
        <f t="shared" si="12"/>
        <v>1</v>
      </c>
      <c r="D815" t="e">
        <f>VLOOKUP(B815,Hoja5!B815:C1416,2,FALSE)</f>
        <v>#N/A</v>
      </c>
    </row>
    <row r="816" spans="1:4" x14ac:dyDescent="0.25">
      <c r="A816" t="s">
        <v>65</v>
      </c>
      <c r="B816" t="s">
        <v>593</v>
      </c>
      <c r="C816">
        <f t="shared" si="12"/>
        <v>1</v>
      </c>
      <c r="D816" t="e">
        <f>VLOOKUP(B816,Hoja5!B816:C1417,2,FALSE)</f>
        <v>#N/A</v>
      </c>
    </row>
    <row r="817" spans="1:4" x14ac:dyDescent="0.25">
      <c r="A817" t="s">
        <v>284</v>
      </c>
      <c r="B817" t="s">
        <v>594</v>
      </c>
      <c r="C817">
        <f t="shared" si="12"/>
        <v>1</v>
      </c>
      <c r="D817" t="e">
        <f>VLOOKUP(B817,Hoja5!B817:C1418,2,FALSE)</f>
        <v>#N/A</v>
      </c>
    </row>
    <row r="818" spans="1:4" x14ac:dyDescent="0.25">
      <c r="A818" t="s">
        <v>88</v>
      </c>
      <c r="B818" t="s">
        <v>970</v>
      </c>
      <c r="C818">
        <f t="shared" si="12"/>
        <v>2</v>
      </c>
      <c r="D818" t="e">
        <f>VLOOKUP(B818,Hoja5!B818:C1419,2,FALSE)</f>
        <v>#N/A</v>
      </c>
    </row>
    <row r="819" spans="1:4" x14ac:dyDescent="0.25">
      <c r="A819" t="s">
        <v>522</v>
      </c>
      <c r="B819" t="s">
        <v>582</v>
      </c>
      <c r="C819">
        <f t="shared" si="12"/>
        <v>1</v>
      </c>
      <c r="D819" t="e">
        <f>VLOOKUP(B819,Hoja5!B819:C1420,2,FALSE)</f>
        <v>#N/A</v>
      </c>
    </row>
    <row r="820" spans="1:4" x14ac:dyDescent="0.25">
      <c r="A820" t="s">
        <v>248</v>
      </c>
      <c r="B820" t="s">
        <v>591</v>
      </c>
      <c r="C820">
        <f t="shared" si="12"/>
        <v>1</v>
      </c>
      <c r="D820" t="e">
        <f>VLOOKUP(B820,Hoja5!B820:C1421,2,FALSE)</f>
        <v>#N/A</v>
      </c>
    </row>
    <row r="821" spans="1:4" x14ac:dyDescent="0.25">
      <c r="A821" t="s">
        <v>712</v>
      </c>
      <c r="B821" t="s">
        <v>596</v>
      </c>
      <c r="C821">
        <f t="shared" si="12"/>
        <v>1</v>
      </c>
      <c r="D821" t="e">
        <f>VLOOKUP(B821,Hoja5!B821:C1422,2,FALSE)</f>
        <v>#N/A</v>
      </c>
    </row>
    <row r="822" spans="1:4" x14ac:dyDescent="0.25">
      <c r="A822" t="s">
        <v>904</v>
      </c>
      <c r="B822" t="s">
        <v>590</v>
      </c>
      <c r="C822">
        <f t="shared" si="12"/>
        <v>1</v>
      </c>
      <c r="D822" t="e">
        <f>VLOOKUP(B822,Hoja5!B822:C1423,2,FALSE)</f>
        <v>#N/A</v>
      </c>
    </row>
    <row r="823" spans="1:4" x14ac:dyDescent="0.25">
      <c r="A823" t="s">
        <v>528</v>
      </c>
      <c r="B823" t="s">
        <v>592</v>
      </c>
      <c r="C823">
        <f t="shared" si="12"/>
        <v>1</v>
      </c>
      <c r="D823" t="e">
        <f>VLOOKUP(B823,Hoja5!B823:C1424,2,FALSE)</f>
        <v>#N/A</v>
      </c>
    </row>
    <row r="824" spans="1:4" x14ac:dyDescent="0.25">
      <c r="A824" t="s">
        <v>905</v>
      </c>
      <c r="B824" t="s">
        <v>584</v>
      </c>
      <c r="C824">
        <f t="shared" si="12"/>
        <v>1</v>
      </c>
      <c r="D824" t="e">
        <f>VLOOKUP(B824,Hoja5!B824:C1425,2,FALSE)</f>
        <v>#N/A</v>
      </c>
    </row>
    <row r="825" spans="1:4" x14ac:dyDescent="0.25">
      <c r="A825" t="s">
        <v>701</v>
      </c>
      <c r="B825" t="s">
        <v>588</v>
      </c>
      <c r="C825">
        <f t="shared" si="12"/>
        <v>1</v>
      </c>
      <c r="D825" t="e">
        <f>VLOOKUP(B825,Hoja5!B825:C1426,2,FALSE)</f>
        <v>#N/A</v>
      </c>
    </row>
    <row r="826" spans="1:4" x14ac:dyDescent="0.25">
      <c r="A826" t="s">
        <v>906</v>
      </c>
      <c r="B826" t="s">
        <v>598</v>
      </c>
      <c r="C826">
        <f t="shared" si="12"/>
        <v>1</v>
      </c>
      <c r="D826" t="e">
        <f>VLOOKUP(B826,Hoja5!B826:C1427,2,FALSE)</f>
        <v>#N/A</v>
      </c>
    </row>
    <row r="827" spans="1:4" x14ac:dyDescent="0.25">
      <c r="A827" t="s">
        <v>907</v>
      </c>
      <c r="B827" t="s">
        <v>971</v>
      </c>
      <c r="C827">
        <f t="shared" si="12"/>
        <v>1</v>
      </c>
      <c r="D827" t="e">
        <f>VLOOKUP(B827,Hoja5!B827:C1428,2,FALSE)</f>
        <v>#N/A</v>
      </c>
    </row>
    <row r="828" spans="1:4" x14ac:dyDescent="0.25">
      <c r="A828" t="s">
        <v>908</v>
      </c>
      <c r="B828" t="s">
        <v>595</v>
      </c>
      <c r="C828">
        <f t="shared" si="12"/>
        <v>1</v>
      </c>
      <c r="D828" t="e">
        <f>VLOOKUP(B828,Hoja5!B828:C1429,2,FALSE)</f>
        <v>#N/A</v>
      </c>
    </row>
    <row r="829" spans="1:4" x14ac:dyDescent="0.25">
      <c r="A829" t="s">
        <v>328</v>
      </c>
      <c r="B829" t="s">
        <v>972</v>
      </c>
      <c r="C829">
        <f t="shared" si="12"/>
        <v>1</v>
      </c>
      <c r="D829" t="e">
        <f>VLOOKUP(B829,Hoja5!B829:C1430,2,FALSE)</f>
        <v>#N/A</v>
      </c>
    </row>
    <row r="830" spans="1:4" x14ac:dyDescent="0.25">
      <c r="A830" t="s">
        <v>519</v>
      </c>
      <c r="B830" t="s">
        <v>973</v>
      </c>
      <c r="C830">
        <f t="shared" si="12"/>
        <v>1</v>
      </c>
      <c r="D830" t="e">
        <f>VLOOKUP(B830,Hoja5!B830:C1431,2,FALSE)</f>
        <v>#N/A</v>
      </c>
    </row>
    <row r="831" spans="1:4" x14ac:dyDescent="0.25">
      <c r="A831" t="s">
        <v>909</v>
      </c>
      <c r="B831" t="s">
        <v>615</v>
      </c>
      <c r="C831">
        <f t="shared" si="12"/>
        <v>1</v>
      </c>
      <c r="D831" t="e">
        <f>VLOOKUP(B831,Hoja5!B831:C1432,2,FALSE)</f>
        <v>#N/A</v>
      </c>
    </row>
    <row r="832" spans="1:4" x14ac:dyDescent="0.25">
      <c r="A832" t="s">
        <v>509</v>
      </c>
      <c r="B832" t="s">
        <v>618</v>
      </c>
      <c r="C832">
        <f t="shared" si="12"/>
        <v>1</v>
      </c>
      <c r="D832" t="e">
        <f>VLOOKUP(B832,Hoja5!B832:C1433,2,FALSE)</f>
        <v>#N/A</v>
      </c>
    </row>
    <row r="833" spans="1:4" x14ac:dyDescent="0.25">
      <c r="A833" t="s">
        <v>910</v>
      </c>
      <c r="B833" t="s">
        <v>606</v>
      </c>
      <c r="C833">
        <f t="shared" si="12"/>
        <v>1</v>
      </c>
      <c r="D833" t="e">
        <f>VLOOKUP(B833,Hoja5!B833:C1434,2,FALSE)</f>
        <v>#N/A</v>
      </c>
    </row>
    <row r="834" spans="1:4" x14ac:dyDescent="0.25">
      <c r="A834" t="s">
        <v>520</v>
      </c>
      <c r="B834" t="s">
        <v>614</v>
      </c>
      <c r="C834">
        <f t="shared" ref="C834:C897" si="13">COUNTIF(A834:A2060,B834)</f>
        <v>1</v>
      </c>
      <c r="D834" t="e">
        <f>VLOOKUP(B834,Hoja5!B834:C1435,2,FALSE)</f>
        <v>#N/A</v>
      </c>
    </row>
    <row r="835" spans="1:4" x14ac:dyDescent="0.25">
      <c r="A835" t="s">
        <v>911</v>
      </c>
      <c r="B835" t="s">
        <v>602</v>
      </c>
      <c r="C835">
        <f t="shared" si="13"/>
        <v>1</v>
      </c>
      <c r="D835" t="e">
        <f>VLOOKUP(B835,Hoja5!B835:C1436,2,FALSE)</f>
        <v>#N/A</v>
      </c>
    </row>
    <row r="836" spans="1:4" x14ac:dyDescent="0.25">
      <c r="A836" t="s">
        <v>526</v>
      </c>
      <c r="B836" t="s">
        <v>607</v>
      </c>
      <c r="C836">
        <f t="shared" si="13"/>
        <v>1</v>
      </c>
      <c r="D836" t="e">
        <f>VLOOKUP(B836,Hoja5!B836:C1437,2,FALSE)</f>
        <v>#N/A</v>
      </c>
    </row>
    <row r="837" spans="1:4" x14ac:dyDescent="0.25">
      <c r="A837" t="s">
        <v>517</v>
      </c>
      <c r="B837" t="s">
        <v>625</v>
      </c>
      <c r="C837">
        <f t="shared" si="13"/>
        <v>1</v>
      </c>
      <c r="D837" t="e">
        <f>VLOOKUP(B837,Hoja5!B837:C1438,2,FALSE)</f>
        <v>#N/A</v>
      </c>
    </row>
    <row r="838" spans="1:4" x14ac:dyDescent="0.25">
      <c r="A838" t="s">
        <v>521</v>
      </c>
      <c r="B838" t="s">
        <v>622</v>
      </c>
      <c r="C838">
        <f t="shared" si="13"/>
        <v>1</v>
      </c>
      <c r="D838" t="e">
        <f>VLOOKUP(B838,Hoja5!B838:C1439,2,FALSE)</f>
        <v>#N/A</v>
      </c>
    </row>
    <row r="839" spans="1:4" x14ac:dyDescent="0.25">
      <c r="A839" t="s">
        <v>525</v>
      </c>
      <c r="B839" t="s">
        <v>610</v>
      </c>
      <c r="C839">
        <f t="shared" si="13"/>
        <v>1</v>
      </c>
      <c r="D839" t="e">
        <f>VLOOKUP(B839,Hoja5!B839:C1440,2,FALSE)</f>
        <v>#N/A</v>
      </c>
    </row>
    <row r="840" spans="1:4" x14ac:dyDescent="0.25">
      <c r="A840" t="s">
        <v>912</v>
      </c>
      <c r="B840" t="s">
        <v>974</v>
      </c>
      <c r="C840">
        <f t="shared" si="13"/>
        <v>1</v>
      </c>
      <c r="D840" t="e">
        <f>VLOOKUP(B840,Hoja5!B840:C1441,2,FALSE)</f>
        <v>#N/A</v>
      </c>
    </row>
    <row r="841" spans="1:4" x14ac:dyDescent="0.25">
      <c r="A841" t="s">
        <v>523</v>
      </c>
      <c r="B841" t="s">
        <v>608</v>
      </c>
      <c r="C841">
        <f t="shared" si="13"/>
        <v>1</v>
      </c>
      <c r="D841" t="e">
        <f>VLOOKUP(B841,Hoja5!B841:C1442,2,FALSE)</f>
        <v>#N/A</v>
      </c>
    </row>
    <row r="842" spans="1:4" x14ac:dyDescent="0.25">
      <c r="A842" t="s">
        <v>913</v>
      </c>
      <c r="B842" t="s">
        <v>975</v>
      </c>
      <c r="C842">
        <f t="shared" si="13"/>
        <v>1</v>
      </c>
      <c r="D842" t="e">
        <f>VLOOKUP(B842,Hoja5!B842:C1443,2,FALSE)</f>
        <v>#N/A</v>
      </c>
    </row>
    <row r="843" spans="1:4" x14ac:dyDescent="0.25">
      <c r="A843" t="s">
        <v>530</v>
      </c>
      <c r="B843" t="s">
        <v>976</v>
      </c>
      <c r="C843">
        <f t="shared" si="13"/>
        <v>1</v>
      </c>
      <c r="D843" t="e">
        <f>VLOOKUP(B843,Hoja5!B843:C1444,2,FALSE)</f>
        <v>#N/A</v>
      </c>
    </row>
    <row r="844" spans="1:4" x14ac:dyDescent="0.25">
      <c r="A844" t="s">
        <v>914</v>
      </c>
      <c r="B844" t="s">
        <v>977</v>
      </c>
      <c r="C844">
        <f t="shared" si="13"/>
        <v>1</v>
      </c>
      <c r="D844" t="e">
        <f>VLOOKUP(B844,Hoja5!B844:C1445,2,FALSE)</f>
        <v>#N/A</v>
      </c>
    </row>
    <row r="845" spans="1:4" x14ac:dyDescent="0.25">
      <c r="A845" t="s">
        <v>915</v>
      </c>
      <c r="B845" t="s">
        <v>619</v>
      </c>
      <c r="C845">
        <f t="shared" si="13"/>
        <v>1</v>
      </c>
      <c r="D845" t="e">
        <f>VLOOKUP(B845,Hoja5!B845:C1446,2,FALSE)</f>
        <v>#N/A</v>
      </c>
    </row>
    <row r="846" spans="1:4" x14ac:dyDescent="0.25">
      <c r="A846" t="s">
        <v>916</v>
      </c>
      <c r="B846" t="s">
        <v>624</v>
      </c>
      <c r="C846">
        <f t="shared" si="13"/>
        <v>1</v>
      </c>
      <c r="D846" t="e">
        <f>VLOOKUP(B846,Hoja5!B846:C1447,2,FALSE)</f>
        <v>#N/A</v>
      </c>
    </row>
    <row r="847" spans="1:4" x14ac:dyDescent="0.25">
      <c r="A847" t="s">
        <v>518</v>
      </c>
      <c r="B847" t="s">
        <v>611</v>
      </c>
      <c r="C847">
        <f t="shared" si="13"/>
        <v>1</v>
      </c>
      <c r="D847" t="e">
        <f>VLOOKUP(B847,Hoja5!B847:C1448,2,FALSE)</f>
        <v>#N/A</v>
      </c>
    </row>
    <row r="848" spans="1:4" x14ac:dyDescent="0.25">
      <c r="A848" t="s">
        <v>917</v>
      </c>
      <c r="B848" t="s">
        <v>978</v>
      </c>
      <c r="C848">
        <f t="shared" si="13"/>
        <v>1</v>
      </c>
      <c r="D848" t="e">
        <f>VLOOKUP(B848,Hoja5!B848:C1449,2,FALSE)</f>
        <v>#N/A</v>
      </c>
    </row>
    <row r="849" spans="1:4" x14ac:dyDescent="0.25">
      <c r="A849" t="s">
        <v>532</v>
      </c>
      <c r="B849" t="s">
        <v>979</v>
      </c>
      <c r="C849">
        <f t="shared" si="13"/>
        <v>1</v>
      </c>
      <c r="D849" t="e">
        <f>VLOOKUP(B849,Hoja5!B849:C1450,2,FALSE)</f>
        <v>#N/A</v>
      </c>
    </row>
    <row r="850" spans="1:4" x14ac:dyDescent="0.25">
      <c r="A850" t="s">
        <v>533</v>
      </c>
      <c r="B850" t="s">
        <v>980</v>
      </c>
      <c r="C850">
        <f t="shared" si="13"/>
        <v>1</v>
      </c>
      <c r="D850" t="e">
        <f>VLOOKUP(B850,Hoja5!B850:C1451,2,FALSE)</f>
        <v>#N/A</v>
      </c>
    </row>
    <row r="851" spans="1:4" x14ac:dyDescent="0.25">
      <c r="A851" t="s">
        <v>395</v>
      </c>
      <c r="B851" t="s">
        <v>616</v>
      </c>
      <c r="C851">
        <f t="shared" si="13"/>
        <v>1</v>
      </c>
      <c r="D851" t="e">
        <f>VLOOKUP(B851,Hoja5!B851:C1452,2,FALSE)</f>
        <v>#N/A</v>
      </c>
    </row>
    <row r="852" spans="1:4" x14ac:dyDescent="0.25">
      <c r="A852" t="s">
        <v>527</v>
      </c>
      <c r="B852" t="s">
        <v>603</v>
      </c>
      <c r="C852">
        <f t="shared" si="13"/>
        <v>1</v>
      </c>
      <c r="D852" t="e">
        <f>VLOOKUP(B852,Hoja5!B852:C1453,2,FALSE)</f>
        <v>#N/A</v>
      </c>
    </row>
    <row r="853" spans="1:4" x14ac:dyDescent="0.25">
      <c r="A853" t="s">
        <v>529</v>
      </c>
      <c r="B853" t="s">
        <v>617</v>
      </c>
      <c r="C853">
        <f t="shared" si="13"/>
        <v>1</v>
      </c>
      <c r="D853" t="e">
        <f>VLOOKUP(B853,Hoja5!B853:C1454,2,FALSE)</f>
        <v>#N/A</v>
      </c>
    </row>
    <row r="854" spans="1:4" x14ac:dyDescent="0.25">
      <c r="A854" t="s">
        <v>918</v>
      </c>
      <c r="B854" t="s">
        <v>613</v>
      </c>
      <c r="C854">
        <f t="shared" si="13"/>
        <v>1</v>
      </c>
      <c r="D854" t="e">
        <f>VLOOKUP(B854,Hoja5!B854:C1455,2,FALSE)</f>
        <v>#N/A</v>
      </c>
    </row>
    <row r="855" spans="1:4" x14ac:dyDescent="0.25">
      <c r="A855" t="s">
        <v>919</v>
      </c>
      <c r="B855" t="s">
        <v>605</v>
      </c>
      <c r="C855">
        <f t="shared" si="13"/>
        <v>1</v>
      </c>
      <c r="D855" t="e">
        <f>VLOOKUP(B855,Hoja5!B855:C1456,2,FALSE)</f>
        <v>#N/A</v>
      </c>
    </row>
    <row r="856" spans="1:4" x14ac:dyDescent="0.25">
      <c r="A856" t="s">
        <v>920</v>
      </c>
      <c r="B856" t="s">
        <v>612</v>
      </c>
      <c r="C856">
        <f t="shared" si="13"/>
        <v>1</v>
      </c>
      <c r="D856" t="e">
        <f>VLOOKUP(B856,Hoja5!B856:C1457,2,FALSE)</f>
        <v>#N/A</v>
      </c>
    </row>
    <row r="857" spans="1:4" x14ac:dyDescent="0.25">
      <c r="A857" t="s">
        <v>921</v>
      </c>
      <c r="B857" t="s">
        <v>623</v>
      </c>
      <c r="C857">
        <f t="shared" si="13"/>
        <v>1</v>
      </c>
      <c r="D857" t="e">
        <f>VLOOKUP(B857,Hoja5!B857:C1458,2,FALSE)</f>
        <v>#N/A</v>
      </c>
    </row>
    <row r="858" spans="1:4" x14ac:dyDescent="0.25">
      <c r="A858" t="s">
        <v>524</v>
      </c>
      <c r="B858" t="s">
        <v>604</v>
      </c>
      <c r="C858">
        <f t="shared" si="13"/>
        <v>1</v>
      </c>
      <c r="D858" t="e">
        <f>VLOOKUP(B858,Hoja5!B858:C1459,2,FALSE)</f>
        <v>#N/A</v>
      </c>
    </row>
    <row r="859" spans="1:4" x14ac:dyDescent="0.25">
      <c r="A859" t="s">
        <v>332</v>
      </c>
      <c r="B859" t="s">
        <v>609</v>
      </c>
      <c r="C859">
        <f t="shared" si="13"/>
        <v>1</v>
      </c>
      <c r="D859" t="e">
        <f>VLOOKUP(B859,Hoja5!B859:C1460,2,FALSE)</f>
        <v>#N/A</v>
      </c>
    </row>
    <row r="860" spans="1:4" x14ac:dyDescent="0.25">
      <c r="A860" t="s">
        <v>366</v>
      </c>
      <c r="B860" t="s">
        <v>981</v>
      </c>
      <c r="C860">
        <f t="shared" si="13"/>
        <v>1</v>
      </c>
      <c r="D860" t="e">
        <f>VLOOKUP(B860,Hoja5!B860:C1461,2,FALSE)</f>
        <v>#N/A</v>
      </c>
    </row>
    <row r="861" spans="1:4" x14ac:dyDescent="0.25">
      <c r="A861" t="s">
        <v>922</v>
      </c>
      <c r="B861" t="s">
        <v>620</v>
      </c>
      <c r="C861">
        <f t="shared" si="13"/>
        <v>2</v>
      </c>
      <c r="D861" t="e">
        <f>VLOOKUP(B861,Hoja5!B861:C1462,2,FALSE)</f>
        <v>#N/A</v>
      </c>
    </row>
    <row r="862" spans="1:4" x14ac:dyDescent="0.25">
      <c r="A862" t="s">
        <v>531</v>
      </c>
      <c r="B862" t="s">
        <v>621</v>
      </c>
      <c r="C862">
        <f t="shared" si="13"/>
        <v>1</v>
      </c>
      <c r="D862" t="e">
        <f>VLOOKUP(B862,Hoja5!B862:C1463,2,FALSE)</f>
        <v>#N/A</v>
      </c>
    </row>
    <row r="863" spans="1:4" x14ac:dyDescent="0.25">
      <c r="A863" t="s">
        <v>161</v>
      </c>
      <c r="B863" t="s">
        <v>631</v>
      </c>
      <c r="C863">
        <f t="shared" si="13"/>
        <v>1</v>
      </c>
      <c r="D863" t="e">
        <f>VLOOKUP(B863,Hoja5!B863:C1464,2,FALSE)</f>
        <v>#N/A</v>
      </c>
    </row>
    <row r="864" spans="1:4" x14ac:dyDescent="0.25">
      <c r="A864" t="s">
        <v>923</v>
      </c>
      <c r="B864" t="s">
        <v>634</v>
      </c>
      <c r="C864">
        <f t="shared" si="13"/>
        <v>2</v>
      </c>
      <c r="D864" t="e">
        <f>VLOOKUP(B864,Hoja5!B864:C1465,2,FALSE)</f>
        <v>#N/A</v>
      </c>
    </row>
    <row r="865" spans="1:4" x14ac:dyDescent="0.25">
      <c r="A865" t="s">
        <v>924</v>
      </c>
      <c r="B865" t="s">
        <v>627</v>
      </c>
      <c r="C865">
        <f t="shared" si="13"/>
        <v>1</v>
      </c>
      <c r="D865" t="e">
        <f>VLOOKUP(B865,Hoja5!B865:C1466,2,FALSE)</f>
        <v>#N/A</v>
      </c>
    </row>
    <row r="866" spans="1:4" x14ac:dyDescent="0.25">
      <c r="A866" t="s">
        <v>534</v>
      </c>
      <c r="B866" t="s">
        <v>982</v>
      </c>
      <c r="C866">
        <f t="shared" si="13"/>
        <v>1</v>
      </c>
      <c r="D866" t="e">
        <f>VLOOKUP(B866,Hoja5!B866:C1467,2,FALSE)</f>
        <v>#N/A</v>
      </c>
    </row>
    <row r="867" spans="1:4" x14ac:dyDescent="0.25">
      <c r="A867" t="s">
        <v>398</v>
      </c>
      <c r="B867" t="s">
        <v>983</v>
      </c>
      <c r="C867">
        <f t="shared" si="13"/>
        <v>1</v>
      </c>
      <c r="D867" t="e">
        <f>VLOOKUP(B867,Hoja5!B867:C1468,2,FALSE)</f>
        <v>#N/A</v>
      </c>
    </row>
    <row r="868" spans="1:4" x14ac:dyDescent="0.25">
      <c r="A868" t="s">
        <v>535</v>
      </c>
      <c r="B868" t="s">
        <v>633</v>
      </c>
      <c r="C868">
        <f t="shared" si="13"/>
        <v>1</v>
      </c>
      <c r="D868" t="e">
        <f>VLOOKUP(B868,Hoja5!B868:C1469,2,FALSE)</f>
        <v>#N/A</v>
      </c>
    </row>
    <row r="869" spans="1:4" x14ac:dyDescent="0.25">
      <c r="A869" t="s">
        <v>536</v>
      </c>
      <c r="B869" t="s">
        <v>636</v>
      </c>
      <c r="C869">
        <f t="shared" si="13"/>
        <v>1</v>
      </c>
      <c r="D869" t="e">
        <f>VLOOKUP(B869,Hoja5!B869:C1470,2,FALSE)</f>
        <v>#N/A</v>
      </c>
    </row>
    <row r="870" spans="1:4" x14ac:dyDescent="0.25">
      <c r="A870" t="s">
        <v>153</v>
      </c>
      <c r="B870" t="s">
        <v>630</v>
      </c>
      <c r="C870">
        <f t="shared" si="13"/>
        <v>1</v>
      </c>
      <c r="D870" t="e">
        <f>VLOOKUP(B870,Hoja5!B870:C1471,2,FALSE)</f>
        <v>#N/A</v>
      </c>
    </row>
    <row r="871" spans="1:4" x14ac:dyDescent="0.25">
      <c r="A871" t="s">
        <v>279</v>
      </c>
      <c r="B871" t="s">
        <v>632</v>
      </c>
      <c r="C871">
        <f t="shared" si="13"/>
        <v>1</v>
      </c>
      <c r="D871" t="e">
        <f>VLOOKUP(B871,Hoja5!B871:C1472,2,FALSE)</f>
        <v>#N/A</v>
      </c>
    </row>
    <row r="872" spans="1:4" x14ac:dyDescent="0.25">
      <c r="A872" t="s">
        <v>499</v>
      </c>
      <c r="B872" t="s">
        <v>984</v>
      </c>
      <c r="C872">
        <f t="shared" si="13"/>
        <v>1</v>
      </c>
      <c r="D872" t="e">
        <f>VLOOKUP(B872,Hoja5!B872:C1473,2,FALSE)</f>
        <v>#N/A</v>
      </c>
    </row>
    <row r="873" spans="1:4" x14ac:dyDescent="0.25">
      <c r="A873" t="s">
        <v>403</v>
      </c>
      <c r="B873" t="s">
        <v>985</v>
      </c>
      <c r="C873">
        <f t="shared" si="13"/>
        <v>1</v>
      </c>
      <c r="D873" t="e">
        <f>VLOOKUP(B873,Hoja5!B873:C1474,2,FALSE)</f>
        <v>#N/A</v>
      </c>
    </row>
    <row r="874" spans="1:4" x14ac:dyDescent="0.25">
      <c r="A874" t="s">
        <v>537</v>
      </c>
      <c r="B874" t="s">
        <v>986</v>
      </c>
      <c r="C874">
        <f t="shared" si="13"/>
        <v>1</v>
      </c>
      <c r="D874" t="e">
        <f>VLOOKUP(B874,Hoja5!B874:C1475,2,FALSE)</f>
        <v>#N/A</v>
      </c>
    </row>
    <row r="875" spans="1:4" x14ac:dyDescent="0.25">
      <c r="A875" t="s">
        <v>412</v>
      </c>
      <c r="B875" t="s">
        <v>626</v>
      </c>
      <c r="C875">
        <f t="shared" si="13"/>
        <v>1</v>
      </c>
      <c r="D875" t="e">
        <f>VLOOKUP(B875,Hoja5!B875:C1476,2,FALSE)</f>
        <v>#N/A</v>
      </c>
    </row>
    <row r="876" spans="1:4" x14ac:dyDescent="0.25">
      <c r="A876" t="s">
        <v>526</v>
      </c>
      <c r="B876" t="s">
        <v>987</v>
      </c>
      <c r="C876">
        <f t="shared" si="13"/>
        <v>1</v>
      </c>
      <c r="D876" t="e">
        <f>VLOOKUP(B876,Hoja5!B876:C1477,2,FALSE)</f>
        <v>#N/A</v>
      </c>
    </row>
    <row r="877" spans="1:4" x14ac:dyDescent="0.25">
      <c r="A877" t="s">
        <v>925</v>
      </c>
      <c r="B877" t="s">
        <v>988</v>
      </c>
      <c r="C877">
        <f t="shared" si="13"/>
        <v>1</v>
      </c>
      <c r="D877" t="e">
        <f>VLOOKUP(B877,Hoja5!B877:C1478,2,FALSE)</f>
        <v>#N/A</v>
      </c>
    </row>
    <row r="878" spans="1:4" x14ac:dyDescent="0.25">
      <c r="A878" t="s">
        <v>414</v>
      </c>
      <c r="B878" t="s">
        <v>637</v>
      </c>
      <c r="C878">
        <f t="shared" si="13"/>
        <v>1</v>
      </c>
      <c r="D878" t="e">
        <f>VLOOKUP(B878,Hoja5!B878:C1479,2,FALSE)</f>
        <v>#N/A</v>
      </c>
    </row>
    <row r="879" spans="1:4" x14ac:dyDescent="0.25">
      <c r="A879" t="s">
        <v>539</v>
      </c>
      <c r="B879" t="s">
        <v>628</v>
      </c>
      <c r="C879">
        <f t="shared" si="13"/>
        <v>1</v>
      </c>
      <c r="D879" t="e">
        <f>VLOOKUP(B879,Hoja5!B879:C1480,2,FALSE)</f>
        <v>#N/A</v>
      </c>
    </row>
    <row r="880" spans="1:4" x14ac:dyDescent="0.25">
      <c r="A880" t="s">
        <v>148</v>
      </c>
      <c r="B880" t="s">
        <v>635</v>
      </c>
      <c r="C880">
        <f t="shared" si="13"/>
        <v>1</v>
      </c>
      <c r="D880" t="e">
        <f>VLOOKUP(B880,Hoja5!B880:C1481,2,FALSE)</f>
        <v>#N/A</v>
      </c>
    </row>
    <row r="881" spans="1:4" x14ac:dyDescent="0.25">
      <c r="A881" t="s">
        <v>491</v>
      </c>
      <c r="B881" t="s">
        <v>629</v>
      </c>
      <c r="C881">
        <f t="shared" si="13"/>
        <v>1</v>
      </c>
      <c r="D881" t="e">
        <f>VLOOKUP(B881,Hoja5!B881:C1482,2,FALSE)</f>
        <v>#N/A</v>
      </c>
    </row>
    <row r="882" spans="1:4" x14ac:dyDescent="0.25">
      <c r="A882" t="s">
        <v>926</v>
      </c>
      <c r="B882" t="s">
        <v>989</v>
      </c>
      <c r="C882">
        <f t="shared" si="13"/>
        <v>1</v>
      </c>
      <c r="D882" t="e">
        <f>VLOOKUP(B882,Hoja5!B882:C1483,2,FALSE)</f>
        <v>#N/A</v>
      </c>
    </row>
    <row r="883" spans="1:4" x14ac:dyDescent="0.25">
      <c r="A883" t="s">
        <v>900</v>
      </c>
      <c r="B883" t="s">
        <v>638</v>
      </c>
      <c r="C883">
        <f t="shared" si="13"/>
        <v>1</v>
      </c>
      <c r="D883" t="e">
        <f>VLOOKUP(B883,Hoja5!B883:C1484,2,FALSE)</f>
        <v>#N/A</v>
      </c>
    </row>
    <row r="884" spans="1:4" x14ac:dyDescent="0.25">
      <c r="A884" t="s">
        <v>538</v>
      </c>
      <c r="B884" t="s">
        <v>639</v>
      </c>
      <c r="C884">
        <f t="shared" si="13"/>
        <v>1</v>
      </c>
      <c r="D884" t="e">
        <f>VLOOKUP(B884,Hoja5!B884:C1485,2,FALSE)</f>
        <v>#N/A</v>
      </c>
    </row>
    <row r="885" spans="1:4" x14ac:dyDescent="0.25">
      <c r="A885" t="s">
        <v>540</v>
      </c>
      <c r="B885" t="s">
        <v>641</v>
      </c>
      <c r="C885">
        <f t="shared" si="13"/>
        <v>1</v>
      </c>
      <c r="D885" t="e">
        <f>VLOOKUP(B885,Hoja5!B885:C1486,2,FALSE)</f>
        <v>#N/A</v>
      </c>
    </row>
    <row r="886" spans="1:4" x14ac:dyDescent="0.25">
      <c r="A886" t="s">
        <v>122</v>
      </c>
      <c r="B886" t="s">
        <v>645</v>
      </c>
      <c r="C886">
        <f t="shared" si="13"/>
        <v>1</v>
      </c>
      <c r="D886" t="e">
        <f>VLOOKUP(B886,Hoja5!B886:C1487,2,FALSE)</f>
        <v>#N/A</v>
      </c>
    </row>
    <row r="887" spans="1:4" x14ac:dyDescent="0.25">
      <c r="A887" t="s">
        <v>551</v>
      </c>
      <c r="B887" t="s">
        <v>990</v>
      </c>
      <c r="C887">
        <f t="shared" si="13"/>
        <v>1</v>
      </c>
      <c r="D887" t="e">
        <f>VLOOKUP(B887,Hoja5!B887:C1488,2,FALSE)</f>
        <v>#N/A</v>
      </c>
    </row>
    <row r="888" spans="1:4" x14ac:dyDescent="0.25">
      <c r="A888" t="s">
        <v>554</v>
      </c>
      <c r="B888" t="s">
        <v>644</v>
      </c>
      <c r="C888">
        <f t="shared" si="13"/>
        <v>1</v>
      </c>
      <c r="D888" t="e">
        <f>VLOOKUP(B888,Hoja5!B888:C1489,2,FALSE)</f>
        <v>#N/A</v>
      </c>
    </row>
    <row r="889" spans="1:4" x14ac:dyDescent="0.25">
      <c r="A889" t="s">
        <v>555</v>
      </c>
      <c r="B889" t="s">
        <v>991</v>
      </c>
      <c r="C889">
        <f t="shared" si="13"/>
        <v>1</v>
      </c>
      <c r="D889" t="e">
        <f>VLOOKUP(B889,Hoja5!B889:C1490,2,FALSE)</f>
        <v>#N/A</v>
      </c>
    </row>
    <row r="890" spans="1:4" x14ac:dyDescent="0.25">
      <c r="A890" t="s">
        <v>136</v>
      </c>
      <c r="B890" t="s">
        <v>642</v>
      </c>
      <c r="C890">
        <f t="shared" si="13"/>
        <v>2</v>
      </c>
      <c r="D890" t="e">
        <f>VLOOKUP(B890,Hoja5!B890:C1491,2,FALSE)</f>
        <v>#N/A</v>
      </c>
    </row>
    <row r="891" spans="1:4" x14ac:dyDescent="0.25">
      <c r="A891" t="s">
        <v>189</v>
      </c>
      <c r="B891" t="s">
        <v>650</v>
      </c>
      <c r="C891">
        <f t="shared" si="13"/>
        <v>1</v>
      </c>
      <c r="D891" t="e">
        <f>VLOOKUP(B891,Hoja5!B891:C1492,2,FALSE)</f>
        <v>#N/A</v>
      </c>
    </row>
    <row r="892" spans="1:4" x14ac:dyDescent="0.25">
      <c r="A892" t="s">
        <v>546</v>
      </c>
      <c r="B892" t="s">
        <v>643</v>
      </c>
      <c r="C892">
        <f t="shared" si="13"/>
        <v>1</v>
      </c>
      <c r="D892" t="e">
        <f>VLOOKUP(B892,Hoja5!B892:C1493,2,FALSE)</f>
        <v>#N/A</v>
      </c>
    </row>
    <row r="893" spans="1:4" x14ac:dyDescent="0.25">
      <c r="A893" t="s">
        <v>455</v>
      </c>
      <c r="B893" t="s">
        <v>992</v>
      </c>
      <c r="C893">
        <f t="shared" si="13"/>
        <v>1</v>
      </c>
      <c r="D893" t="e">
        <f>VLOOKUP(B893,Hoja5!B893:C1494,2,FALSE)</f>
        <v>#N/A</v>
      </c>
    </row>
    <row r="894" spans="1:4" x14ac:dyDescent="0.25">
      <c r="A894" t="s">
        <v>541</v>
      </c>
      <c r="B894" t="s">
        <v>649</v>
      </c>
      <c r="C894">
        <f t="shared" si="13"/>
        <v>1</v>
      </c>
      <c r="D894" t="e">
        <f>VLOOKUP(B894,Hoja5!B894:C1495,2,FALSE)</f>
        <v>#N/A</v>
      </c>
    </row>
    <row r="895" spans="1:4" x14ac:dyDescent="0.25">
      <c r="A895" t="s">
        <v>711</v>
      </c>
      <c r="B895" t="s">
        <v>993</v>
      </c>
      <c r="C895">
        <f t="shared" si="13"/>
        <v>1</v>
      </c>
      <c r="D895" t="e">
        <f>VLOOKUP(B895,Hoja5!B895:C1496,2,FALSE)</f>
        <v>#N/A</v>
      </c>
    </row>
    <row r="896" spans="1:4" x14ac:dyDescent="0.25">
      <c r="A896" t="s">
        <v>905</v>
      </c>
      <c r="B896" t="s">
        <v>640</v>
      </c>
      <c r="C896">
        <f t="shared" si="13"/>
        <v>1</v>
      </c>
      <c r="D896" t="e">
        <f>VLOOKUP(B896,Hoja5!B896:C1497,2,FALSE)</f>
        <v>#N/A</v>
      </c>
    </row>
    <row r="897" spans="1:4" x14ac:dyDescent="0.25">
      <c r="A897" t="s">
        <v>559</v>
      </c>
      <c r="B897" t="s">
        <v>994</v>
      </c>
      <c r="C897">
        <f t="shared" si="13"/>
        <v>1</v>
      </c>
      <c r="D897" t="e">
        <f>VLOOKUP(B897,Hoja5!B897:C1498,2,FALSE)</f>
        <v>#N/A</v>
      </c>
    </row>
    <row r="898" spans="1:4" x14ac:dyDescent="0.25">
      <c r="A898" t="s">
        <v>543</v>
      </c>
      <c r="B898" t="s">
        <v>648</v>
      </c>
      <c r="C898">
        <f t="shared" ref="C898:C915" si="14">COUNTIF(A898:A2124,B898)</f>
        <v>1</v>
      </c>
      <c r="D898" t="e">
        <f>VLOOKUP(B898,Hoja5!B898:C1499,2,FALSE)</f>
        <v>#N/A</v>
      </c>
    </row>
    <row r="899" spans="1:4" x14ac:dyDescent="0.25">
      <c r="A899" t="s">
        <v>556</v>
      </c>
      <c r="B899" t="s">
        <v>995</v>
      </c>
      <c r="C899">
        <f t="shared" si="14"/>
        <v>1</v>
      </c>
      <c r="D899" t="e">
        <f>VLOOKUP(B899,Hoja5!B899:C1500,2,FALSE)</f>
        <v>#N/A</v>
      </c>
    </row>
    <row r="900" spans="1:4" x14ac:dyDescent="0.25">
      <c r="A900" t="s">
        <v>425</v>
      </c>
      <c r="B900" t="s">
        <v>996</v>
      </c>
      <c r="C900">
        <f t="shared" si="14"/>
        <v>1</v>
      </c>
      <c r="D900" t="e">
        <f>VLOOKUP(B900,Hoja5!B900:C1501,2,FALSE)</f>
        <v>#N/A</v>
      </c>
    </row>
    <row r="901" spans="1:4" x14ac:dyDescent="0.25">
      <c r="A901" t="s">
        <v>927</v>
      </c>
      <c r="B901" t="s">
        <v>647</v>
      </c>
      <c r="C901">
        <f t="shared" si="14"/>
        <v>1</v>
      </c>
      <c r="D901" t="e">
        <f>VLOOKUP(B901,Hoja5!B901:C1502,2,FALSE)</f>
        <v>#N/A</v>
      </c>
    </row>
    <row r="902" spans="1:4" x14ac:dyDescent="0.25">
      <c r="A902" t="s">
        <v>928</v>
      </c>
      <c r="B902" t="s">
        <v>646</v>
      </c>
      <c r="C902">
        <f t="shared" si="14"/>
        <v>1</v>
      </c>
      <c r="D902" t="e">
        <f>VLOOKUP(B902,Hoja5!B902:C1503,2,FALSE)</f>
        <v>#N/A</v>
      </c>
    </row>
    <row r="903" spans="1:4" x14ac:dyDescent="0.25">
      <c r="A903" t="s">
        <v>550</v>
      </c>
      <c r="B903" t="s">
        <v>669</v>
      </c>
      <c r="C903">
        <f t="shared" si="14"/>
        <v>1</v>
      </c>
      <c r="D903" t="e">
        <f>VLOOKUP(B903,Hoja5!B903:C1504,2,FALSE)</f>
        <v>#N/A</v>
      </c>
    </row>
    <row r="904" spans="1:4" x14ac:dyDescent="0.25">
      <c r="A904" t="s">
        <v>359</v>
      </c>
      <c r="B904" t="s">
        <v>667</v>
      </c>
      <c r="C904">
        <f t="shared" si="14"/>
        <v>1</v>
      </c>
      <c r="D904" t="e">
        <f>VLOOKUP(B904,Hoja5!B904:C1505,2,FALSE)</f>
        <v>#N/A</v>
      </c>
    </row>
    <row r="905" spans="1:4" x14ac:dyDescent="0.25">
      <c r="A905" t="s">
        <v>552</v>
      </c>
      <c r="B905" t="s">
        <v>663</v>
      </c>
      <c r="C905">
        <f t="shared" si="14"/>
        <v>1</v>
      </c>
      <c r="D905" t="e">
        <f>VLOOKUP(B905,Hoja5!B905:C1506,2,FALSE)</f>
        <v>#N/A</v>
      </c>
    </row>
    <row r="906" spans="1:4" x14ac:dyDescent="0.25">
      <c r="A906" t="s">
        <v>706</v>
      </c>
      <c r="B906" t="s">
        <v>665</v>
      </c>
      <c r="C906">
        <f t="shared" si="14"/>
        <v>1</v>
      </c>
      <c r="D906" t="e">
        <f>VLOOKUP(B906,Hoja5!B906:C1507,2,FALSE)</f>
        <v>#N/A</v>
      </c>
    </row>
    <row r="907" spans="1:4" x14ac:dyDescent="0.25">
      <c r="A907" t="s">
        <v>547</v>
      </c>
      <c r="B907" t="s">
        <v>997</v>
      </c>
      <c r="C907">
        <f t="shared" si="14"/>
        <v>1</v>
      </c>
      <c r="D907" t="e">
        <f>VLOOKUP(B907,Hoja5!B907:C1508,2,FALSE)</f>
        <v>#N/A</v>
      </c>
    </row>
    <row r="908" spans="1:4" x14ac:dyDescent="0.25">
      <c r="A908" t="s">
        <v>558</v>
      </c>
      <c r="B908" t="s">
        <v>998</v>
      </c>
      <c r="C908">
        <f t="shared" si="14"/>
        <v>1</v>
      </c>
      <c r="D908" t="e">
        <f>VLOOKUP(B908,Hoja5!B908:C1509,2,FALSE)</f>
        <v>#N/A</v>
      </c>
    </row>
    <row r="909" spans="1:4" x14ac:dyDescent="0.25">
      <c r="A909" t="s">
        <v>929</v>
      </c>
      <c r="B909" t="s">
        <v>999</v>
      </c>
      <c r="C909">
        <f t="shared" si="14"/>
        <v>1</v>
      </c>
      <c r="D909" t="e">
        <f>VLOOKUP(B909,Hoja5!B909:C1510,2,FALSE)</f>
        <v>#N/A</v>
      </c>
    </row>
    <row r="910" spans="1:4" x14ac:dyDescent="0.25">
      <c r="A910" t="s">
        <v>553</v>
      </c>
      <c r="B910" t="s">
        <v>1000</v>
      </c>
      <c r="C910">
        <f t="shared" si="14"/>
        <v>1</v>
      </c>
      <c r="D910" t="e">
        <f>VLOOKUP(B910,Hoja5!B910:C1511,2,FALSE)</f>
        <v>#N/A</v>
      </c>
    </row>
    <row r="911" spans="1:4" x14ac:dyDescent="0.25">
      <c r="A911" t="s">
        <v>549</v>
      </c>
      <c r="B911" t="s">
        <v>668</v>
      </c>
      <c r="C911">
        <f t="shared" si="14"/>
        <v>1</v>
      </c>
      <c r="D911" t="e">
        <f>VLOOKUP(B911,Hoja5!B911:C1512,2,FALSE)</f>
        <v>#N/A</v>
      </c>
    </row>
    <row r="912" spans="1:4" x14ac:dyDescent="0.25">
      <c r="A912" t="s">
        <v>557</v>
      </c>
      <c r="B912" t="s">
        <v>1001</v>
      </c>
      <c r="C912">
        <f t="shared" si="14"/>
        <v>1</v>
      </c>
      <c r="D912" t="e">
        <f>VLOOKUP(B912,Hoja5!B912:C1513,2,FALSE)</f>
        <v>#N/A</v>
      </c>
    </row>
    <row r="913" spans="1:4" x14ac:dyDescent="0.25">
      <c r="A913" t="s">
        <v>816</v>
      </c>
      <c r="B913" t="s">
        <v>664</v>
      </c>
      <c r="C913">
        <f t="shared" si="14"/>
        <v>1</v>
      </c>
      <c r="D913" t="e">
        <f>VLOOKUP(B913,Hoja5!B913:C1514,2,FALSE)</f>
        <v>#N/A</v>
      </c>
    </row>
    <row r="914" spans="1:4" x14ac:dyDescent="0.25">
      <c r="A914" t="s">
        <v>545</v>
      </c>
      <c r="B914" t="s">
        <v>666</v>
      </c>
      <c r="C914">
        <f t="shared" si="14"/>
        <v>1</v>
      </c>
      <c r="D914" t="e">
        <f>VLOOKUP(B914,Hoja5!B914:C1515,2,FALSE)</f>
        <v>#N/A</v>
      </c>
    </row>
    <row r="915" spans="1:4" x14ac:dyDescent="0.25">
      <c r="A915" t="s">
        <v>249</v>
      </c>
      <c r="B915" t="s">
        <v>1002</v>
      </c>
      <c r="C915">
        <f t="shared" si="14"/>
        <v>1</v>
      </c>
      <c r="D915" t="e">
        <f>VLOOKUP(B915,Hoja5!B915:C1516,2,FALSE)</f>
        <v>#N/A</v>
      </c>
    </row>
    <row r="916" spans="1:4" x14ac:dyDescent="0.25">
      <c r="A916" t="s">
        <v>858</v>
      </c>
    </row>
    <row r="917" spans="1:4" x14ac:dyDescent="0.25">
      <c r="A917" t="s">
        <v>799</v>
      </c>
    </row>
    <row r="918" spans="1:4" x14ac:dyDescent="0.25">
      <c r="A918" t="s">
        <v>930</v>
      </c>
    </row>
    <row r="919" spans="1:4" x14ac:dyDescent="0.25">
      <c r="A919" t="s">
        <v>865</v>
      </c>
    </row>
    <row r="920" spans="1:4" x14ac:dyDescent="0.25">
      <c r="A920" t="s">
        <v>931</v>
      </c>
    </row>
    <row r="921" spans="1:4" x14ac:dyDescent="0.25">
      <c r="A921" t="s">
        <v>932</v>
      </c>
    </row>
    <row r="922" spans="1:4" x14ac:dyDescent="0.25">
      <c r="A922" t="s">
        <v>810</v>
      </c>
    </row>
    <row r="923" spans="1:4" x14ac:dyDescent="0.25">
      <c r="A923" t="s">
        <v>542</v>
      </c>
    </row>
    <row r="924" spans="1:4" x14ac:dyDescent="0.25">
      <c r="A924" t="s">
        <v>548</v>
      </c>
    </row>
    <row r="925" spans="1:4" x14ac:dyDescent="0.25">
      <c r="A925" t="s">
        <v>560</v>
      </c>
    </row>
    <row r="926" spans="1:4" x14ac:dyDescent="0.25">
      <c r="A926" t="s">
        <v>281</v>
      </c>
    </row>
    <row r="927" spans="1:4" x14ac:dyDescent="0.25">
      <c r="A927" t="s">
        <v>524</v>
      </c>
    </row>
    <row r="928" spans="1:4" x14ac:dyDescent="0.25">
      <c r="A928" t="s">
        <v>332</v>
      </c>
    </row>
    <row r="929" spans="1:1" x14ac:dyDescent="0.25">
      <c r="A929" t="s">
        <v>366</v>
      </c>
    </row>
    <row r="930" spans="1:1" x14ac:dyDescent="0.25">
      <c r="A930" t="s">
        <v>916</v>
      </c>
    </row>
    <row r="931" spans="1:1" x14ac:dyDescent="0.25">
      <c r="A931" t="s">
        <v>933</v>
      </c>
    </row>
    <row r="932" spans="1:1" x14ac:dyDescent="0.25">
      <c r="A932" t="s">
        <v>561</v>
      </c>
    </row>
    <row r="933" spans="1:1" x14ac:dyDescent="0.25">
      <c r="A933" t="s">
        <v>398</v>
      </c>
    </row>
    <row r="934" spans="1:1" x14ac:dyDescent="0.25">
      <c r="A934" t="s">
        <v>458</v>
      </c>
    </row>
    <row r="935" spans="1:1" x14ac:dyDescent="0.25">
      <c r="A935" t="s">
        <v>934</v>
      </c>
    </row>
    <row r="936" spans="1:1" x14ac:dyDescent="0.25">
      <c r="A936" t="s">
        <v>908</v>
      </c>
    </row>
    <row r="937" spans="1:1" x14ac:dyDescent="0.25">
      <c r="A937" t="s">
        <v>915</v>
      </c>
    </row>
    <row r="938" spans="1:1" x14ac:dyDescent="0.25">
      <c r="A938" t="s">
        <v>544</v>
      </c>
    </row>
    <row r="939" spans="1:1" x14ac:dyDescent="0.25">
      <c r="A939" t="s">
        <v>816</v>
      </c>
    </row>
    <row r="940" spans="1:1" x14ac:dyDescent="0.25">
      <c r="A940" t="s">
        <v>700</v>
      </c>
    </row>
    <row r="941" spans="1:1" x14ac:dyDescent="0.25">
      <c r="A941" t="s">
        <v>562</v>
      </c>
    </row>
    <row r="942" spans="1:1" x14ac:dyDescent="0.25">
      <c r="A942" t="s">
        <v>935</v>
      </c>
    </row>
    <row r="943" spans="1:1" x14ac:dyDescent="0.25">
      <c r="A943" t="s">
        <v>936</v>
      </c>
    </row>
    <row r="944" spans="1:1" x14ac:dyDescent="0.25">
      <c r="A944" t="s">
        <v>307</v>
      </c>
    </row>
    <row r="945" spans="1:1" x14ac:dyDescent="0.25">
      <c r="A945" t="s">
        <v>103</v>
      </c>
    </row>
    <row r="946" spans="1:1" x14ac:dyDescent="0.25">
      <c r="A946" t="s">
        <v>164</v>
      </c>
    </row>
    <row r="947" spans="1:1" x14ac:dyDescent="0.25">
      <c r="A947" t="s">
        <v>161</v>
      </c>
    </row>
    <row r="948" spans="1:1" x14ac:dyDescent="0.25">
      <c r="A948" t="s">
        <v>492</v>
      </c>
    </row>
    <row r="949" spans="1:1" x14ac:dyDescent="0.25">
      <c r="A949" t="s">
        <v>571</v>
      </c>
    </row>
    <row r="950" spans="1:1" x14ac:dyDescent="0.25">
      <c r="A950" t="s">
        <v>576</v>
      </c>
    </row>
    <row r="951" spans="1:1" x14ac:dyDescent="0.25">
      <c r="A951" t="s">
        <v>580</v>
      </c>
    </row>
    <row r="952" spans="1:1" x14ac:dyDescent="0.25">
      <c r="A952" t="s">
        <v>806</v>
      </c>
    </row>
    <row r="953" spans="1:1" x14ac:dyDescent="0.25">
      <c r="A953" t="s">
        <v>569</v>
      </c>
    </row>
    <row r="954" spans="1:1" x14ac:dyDescent="0.25">
      <c r="A954" t="s">
        <v>915</v>
      </c>
    </row>
    <row r="955" spans="1:1" x14ac:dyDescent="0.25">
      <c r="A955" t="s">
        <v>577</v>
      </c>
    </row>
    <row r="956" spans="1:1" x14ac:dyDescent="0.25">
      <c r="A956" t="s">
        <v>493</v>
      </c>
    </row>
    <row r="957" spans="1:1" x14ac:dyDescent="0.25">
      <c r="A957" t="s">
        <v>800</v>
      </c>
    </row>
    <row r="958" spans="1:1" x14ac:dyDescent="0.25">
      <c r="A958" t="s">
        <v>707</v>
      </c>
    </row>
    <row r="959" spans="1:1" x14ac:dyDescent="0.25">
      <c r="A959" t="s">
        <v>937</v>
      </c>
    </row>
    <row r="960" spans="1:1" x14ac:dyDescent="0.25">
      <c r="A960" t="s">
        <v>938</v>
      </c>
    </row>
    <row r="961" spans="1:1" x14ac:dyDescent="0.25">
      <c r="A961" t="s">
        <v>829</v>
      </c>
    </row>
    <row r="962" spans="1:1" x14ac:dyDescent="0.25">
      <c r="A962" t="s">
        <v>939</v>
      </c>
    </row>
    <row r="963" spans="1:1" x14ac:dyDescent="0.25">
      <c r="A963" t="s">
        <v>849</v>
      </c>
    </row>
    <row r="964" spans="1:1" x14ac:dyDescent="0.25">
      <c r="A964" t="s">
        <v>940</v>
      </c>
    </row>
    <row r="965" spans="1:1" x14ac:dyDescent="0.25">
      <c r="A965" t="s">
        <v>941</v>
      </c>
    </row>
    <row r="966" spans="1:1" x14ac:dyDescent="0.25">
      <c r="A966" t="s">
        <v>837</v>
      </c>
    </row>
    <row r="967" spans="1:1" x14ac:dyDescent="0.25">
      <c r="A967" t="s">
        <v>906</v>
      </c>
    </row>
    <row r="968" spans="1:1" x14ac:dyDescent="0.25">
      <c r="A968" t="s">
        <v>942</v>
      </c>
    </row>
    <row r="969" spans="1:1" x14ac:dyDescent="0.25">
      <c r="A969" t="s">
        <v>935</v>
      </c>
    </row>
    <row r="970" spans="1:1" x14ac:dyDescent="0.25">
      <c r="A970" t="s">
        <v>943</v>
      </c>
    </row>
    <row r="971" spans="1:1" x14ac:dyDescent="0.25">
      <c r="A971" t="s">
        <v>944</v>
      </c>
    </row>
    <row r="972" spans="1:1" x14ac:dyDescent="0.25">
      <c r="A972" t="s">
        <v>945</v>
      </c>
    </row>
    <row r="973" spans="1:1" x14ac:dyDescent="0.25">
      <c r="A973" t="s">
        <v>946</v>
      </c>
    </row>
    <row r="974" spans="1:1" x14ac:dyDescent="0.25">
      <c r="A974" t="s">
        <v>803</v>
      </c>
    </row>
    <row r="975" spans="1:1" x14ac:dyDescent="0.25">
      <c r="A975" t="s">
        <v>353</v>
      </c>
    </row>
    <row r="976" spans="1:1" x14ac:dyDescent="0.25">
      <c r="A976" t="s">
        <v>503</v>
      </c>
    </row>
    <row r="977" spans="1:1" x14ac:dyDescent="0.25">
      <c r="A977" t="s">
        <v>579</v>
      </c>
    </row>
    <row r="978" spans="1:1" x14ac:dyDescent="0.25">
      <c r="A978" t="s">
        <v>574</v>
      </c>
    </row>
    <row r="979" spans="1:1" x14ac:dyDescent="0.25">
      <c r="A979" t="s">
        <v>575</v>
      </c>
    </row>
    <row r="980" spans="1:1" x14ac:dyDescent="0.25">
      <c r="A980" t="s">
        <v>788</v>
      </c>
    </row>
    <row r="981" spans="1:1" x14ac:dyDescent="0.25">
      <c r="A981" t="s">
        <v>744</v>
      </c>
    </row>
    <row r="982" spans="1:1" x14ac:dyDescent="0.25">
      <c r="A982" t="s">
        <v>508</v>
      </c>
    </row>
    <row r="983" spans="1:1" x14ac:dyDescent="0.25">
      <c r="A983" t="s">
        <v>888</v>
      </c>
    </row>
    <row r="984" spans="1:1" x14ac:dyDescent="0.25">
      <c r="A984" t="s">
        <v>947</v>
      </c>
    </row>
    <row r="985" spans="1:1" x14ac:dyDescent="0.25">
      <c r="A985" t="s">
        <v>748</v>
      </c>
    </row>
    <row r="986" spans="1:1" x14ac:dyDescent="0.25">
      <c r="A986" t="s">
        <v>568</v>
      </c>
    </row>
    <row r="987" spans="1:1" x14ac:dyDescent="0.25">
      <c r="A987" t="s">
        <v>566</v>
      </c>
    </row>
    <row r="988" spans="1:1" x14ac:dyDescent="0.25">
      <c r="A988" t="s">
        <v>581</v>
      </c>
    </row>
    <row r="989" spans="1:1" x14ac:dyDescent="0.25">
      <c r="A989" t="s">
        <v>948</v>
      </c>
    </row>
    <row r="990" spans="1:1" x14ac:dyDescent="0.25">
      <c r="A990" t="s">
        <v>51</v>
      </c>
    </row>
    <row r="991" spans="1:1" x14ac:dyDescent="0.25">
      <c r="A991" t="s">
        <v>499</v>
      </c>
    </row>
    <row r="992" spans="1:1" x14ac:dyDescent="0.25">
      <c r="A992" t="s">
        <v>949</v>
      </c>
    </row>
    <row r="993" spans="1:1" x14ac:dyDescent="0.25">
      <c r="A993" t="s">
        <v>950</v>
      </c>
    </row>
    <row r="994" spans="1:1" x14ac:dyDescent="0.25">
      <c r="A994" t="s">
        <v>787</v>
      </c>
    </row>
    <row r="995" spans="1:1" x14ac:dyDescent="0.25">
      <c r="A995" t="s">
        <v>951</v>
      </c>
    </row>
    <row r="996" spans="1:1" x14ac:dyDescent="0.25">
      <c r="A996" t="s">
        <v>952</v>
      </c>
    </row>
    <row r="997" spans="1:1" x14ac:dyDescent="0.25">
      <c r="A997" t="s">
        <v>786</v>
      </c>
    </row>
    <row r="998" spans="1:1" x14ac:dyDescent="0.25">
      <c r="A998" t="s">
        <v>953</v>
      </c>
    </row>
    <row r="999" spans="1:1" x14ac:dyDescent="0.25">
      <c r="A999" t="s">
        <v>954</v>
      </c>
    </row>
    <row r="1000" spans="1:1" x14ac:dyDescent="0.25">
      <c r="A1000" t="s">
        <v>955</v>
      </c>
    </row>
    <row r="1001" spans="1:1" x14ac:dyDescent="0.25">
      <c r="A1001" t="s">
        <v>382</v>
      </c>
    </row>
    <row r="1002" spans="1:1" x14ac:dyDescent="0.25">
      <c r="A1002" t="s">
        <v>956</v>
      </c>
    </row>
    <row r="1003" spans="1:1" x14ac:dyDescent="0.25">
      <c r="A1003" t="s">
        <v>564</v>
      </c>
    </row>
    <row r="1004" spans="1:1" x14ac:dyDescent="0.25">
      <c r="A1004" t="s">
        <v>572</v>
      </c>
    </row>
    <row r="1005" spans="1:1" x14ac:dyDescent="0.25">
      <c r="A1005" t="s">
        <v>570</v>
      </c>
    </row>
    <row r="1006" spans="1:1" x14ac:dyDescent="0.25">
      <c r="A1006" t="s">
        <v>899</v>
      </c>
    </row>
    <row r="1007" spans="1:1" x14ac:dyDescent="0.25">
      <c r="A1007" t="s">
        <v>957</v>
      </c>
    </row>
    <row r="1008" spans="1:1" x14ac:dyDescent="0.25">
      <c r="A1008" t="s">
        <v>712</v>
      </c>
    </row>
    <row r="1009" spans="1:1" x14ac:dyDescent="0.25">
      <c r="A1009" t="s">
        <v>798</v>
      </c>
    </row>
    <row r="1010" spans="1:1" x14ac:dyDescent="0.25">
      <c r="A1010" t="s">
        <v>816</v>
      </c>
    </row>
    <row r="1011" spans="1:1" x14ac:dyDescent="0.25">
      <c r="A1011" t="s">
        <v>958</v>
      </c>
    </row>
    <row r="1012" spans="1:1" x14ac:dyDescent="0.25">
      <c r="A1012" t="s">
        <v>138</v>
      </c>
    </row>
    <row r="1013" spans="1:1" x14ac:dyDescent="0.25">
      <c r="A1013" t="s">
        <v>563</v>
      </c>
    </row>
    <row r="1014" spans="1:1" x14ac:dyDescent="0.25">
      <c r="A1014" t="s">
        <v>364</v>
      </c>
    </row>
    <row r="1015" spans="1:1" x14ac:dyDescent="0.25">
      <c r="A1015" t="s">
        <v>63</v>
      </c>
    </row>
    <row r="1016" spans="1:1" x14ac:dyDescent="0.25">
      <c r="A1016" t="s">
        <v>217</v>
      </c>
    </row>
    <row r="1017" spans="1:1" x14ac:dyDescent="0.25">
      <c r="A1017" t="s">
        <v>567</v>
      </c>
    </row>
    <row r="1018" spans="1:1" x14ac:dyDescent="0.25">
      <c r="A1018" t="s">
        <v>959</v>
      </c>
    </row>
    <row r="1019" spans="1:1" x14ac:dyDescent="0.25">
      <c r="A1019" t="s">
        <v>98</v>
      </c>
    </row>
    <row r="1020" spans="1:1" x14ac:dyDescent="0.25">
      <c r="A1020" t="s">
        <v>72</v>
      </c>
    </row>
    <row r="1021" spans="1:1" x14ac:dyDescent="0.25">
      <c r="A1021" t="s">
        <v>474</v>
      </c>
    </row>
    <row r="1022" spans="1:1" x14ac:dyDescent="0.25">
      <c r="A1022" t="s">
        <v>573</v>
      </c>
    </row>
    <row r="1023" spans="1:1" x14ac:dyDescent="0.25">
      <c r="A1023" t="s">
        <v>565</v>
      </c>
    </row>
    <row r="1024" spans="1:1" x14ac:dyDescent="0.25">
      <c r="A1024" t="s">
        <v>578</v>
      </c>
    </row>
    <row r="1025" spans="1:1" x14ac:dyDescent="0.25">
      <c r="A1025" t="s">
        <v>90</v>
      </c>
    </row>
    <row r="1026" spans="1:1" x14ac:dyDescent="0.25">
      <c r="A1026" t="s">
        <v>123</v>
      </c>
    </row>
    <row r="1027" spans="1:1" x14ac:dyDescent="0.25">
      <c r="A1027" t="s">
        <v>236</v>
      </c>
    </row>
    <row r="1028" spans="1:1" x14ac:dyDescent="0.25">
      <c r="A1028" t="s">
        <v>600</v>
      </c>
    </row>
    <row r="1029" spans="1:1" x14ac:dyDescent="0.25">
      <c r="A1029" t="s">
        <v>589</v>
      </c>
    </row>
    <row r="1030" spans="1:1" x14ac:dyDescent="0.25">
      <c r="A1030" t="s">
        <v>601</v>
      </c>
    </row>
    <row r="1031" spans="1:1" x14ac:dyDescent="0.25">
      <c r="A1031" t="s">
        <v>585</v>
      </c>
    </row>
    <row r="1032" spans="1:1" x14ac:dyDescent="0.25">
      <c r="A1032" t="s">
        <v>587</v>
      </c>
    </row>
    <row r="1033" spans="1:1" x14ac:dyDescent="0.25">
      <c r="A1033" t="s">
        <v>383</v>
      </c>
    </row>
    <row r="1034" spans="1:1" x14ac:dyDescent="0.25">
      <c r="A1034" t="s">
        <v>583</v>
      </c>
    </row>
    <row r="1035" spans="1:1" x14ac:dyDescent="0.25">
      <c r="A1035" t="s">
        <v>565</v>
      </c>
    </row>
    <row r="1036" spans="1:1" x14ac:dyDescent="0.25">
      <c r="A1036" t="s">
        <v>599</v>
      </c>
    </row>
    <row r="1037" spans="1:1" x14ac:dyDescent="0.25">
      <c r="A1037" t="s">
        <v>809</v>
      </c>
    </row>
    <row r="1038" spans="1:1" x14ac:dyDescent="0.25">
      <c r="A1038" t="s">
        <v>248</v>
      </c>
    </row>
    <row r="1039" spans="1:1" x14ac:dyDescent="0.25">
      <c r="A1039" t="s">
        <v>960</v>
      </c>
    </row>
    <row r="1040" spans="1:1" x14ac:dyDescent="0.25">
      <c r="A1040" t="s">
        <v>586</v>
      </c>
    </row>
    <row r="1041" spans="1:1" x14ac:dyDescent="0.25">
      <c r="A1041" t="s">
        <v>467</v>
      </c>
    </row>
    <row r="1042" spans="1:1" x14ac:dyDescent="0.25">
      <c r="A1042" t="s">
        <v>961</v>
      </c>
    </row>
    <row r="1043" spans="1:1" x14ac:dyDescent="0.25">
      <c r="A1043" t="s">
        <v>523</v>
      </c>
    </row>
    <row r="1044" spans="1:1" x14ac:dyDescent="0.25">
      <c r="A1044" t="s">
        <v>962</v>
      </c>
    </row>
    <row r="1045" spans="1:1" x14ac:dyDescent="0.25">
      <c r="A1045" t="s">
        <v>963</v>
      </c>
    </row>
    <row r="1046" spans="1:1" x14ac:dyDescent="0.25">
      <c r="A1046" t="s">
        <v>964</v>
      </c>
    </row>
    <row r="1047" spans="1:1" x14ac:dyDescent="0.25">
      <c r="A1047" t="s">
        <v>884</v>
      </c>
    </row>
    <row r="1048" spans="1:1" x14ac:dyDescent="0.25">
      <c r="A1048" t="s">
        <v>904</v>
      </c>
    </row>
    <row r="1049" spans="1:1" x14ac:dyDescent="0.25">
      <c r="A1049" t="s">
        <v>965</v>
      </c>
    </row>
    <row r="1050" spans="1:1" x14ac:dyDescent="0.25">
      <c r="A1050" t="s">
        <v>966</v>
      </c>
    </row>
    <row r="1051" spans="1:1" x14ac:dyDescent="0.25">
      <c r="A1051" t="s">
        <v>967</v>
      </c>
    </row>
    <row r="1052" spans="1:1" x14ac:dyDescent="0.25">
      <c r="A1052" t="s">
        <v>968</v>
      </c>
    </row>
    <row r="1053" spans="1:1" x14ac:dyDescent="0.25">
      <c r="A1053" t="s">
        <v>969</v>
      </c>
    </row>
    <row r="1054" spans="1:1" x14ac:dyDescent="0.25">
      <c r="A1054" t="s">
        <v>186</v>
      </c>
    </row>
    <row r="1055" spans="1:1" x14ac:dyDescent="0.25">
      <c r="A1055" t="s">
        <v>158</v>
      </c>
    </row>
    <row r="1056" spans="1:1" x14ac:dyDescent="0.25">
      <c r="A1056" t="s">
        <v>129</v>
      </c>
    </row>
    <row r="1057" spans="1:1" x14ac:dyDescent="0.25">
      <c r="A1057" t="s">
        <v>597</v>
      </c>
    </row>
    <row r="1058" spans="1:1" x14ac:dyDescent="0.25">
      <c r="A1058" t="s">
        <v>593</v>
      </c>
    </row>
    <row r="1059" spans="1:1" x14ac:dyDescent="0.25">
      <c r="A1059" t="s">
        <v>535</v>
      </c>
    </row>
    <row r="1060" spans="1:1" x14ac:dyDescent="0.25">
      <c r="A1060" t="s">
        <v>594</v>
      </c>
    </row>
    <row r="1061" spans="1:1" x14ac:dyDescent="0.25">
      <c r="A1061" t="s">
        <v>321</v>
      </c>
    </row>
    <row r="1062" spans="1:1" x14ac:dyDescent="0.25">
      <c r="A1062" t="s">
        <v>970</v>
      </c>
    </row>
    <row r="1063" spans="1:1" x14ac:dyDescent="0.25">
      <c r="A1063" t="s">
        <v>119</v>
      </c>
    </row>
    <row r="1064" spans="1:1" x14ac:dyDescent="0.25">
      <c r="A1064" t="s">
        <v>582</v>
      </c>
    </row>
    <row r="1065" spans="1:1" x14ac:dyDescent="0.25">
      <c r="A1065" t="s">
        <v>318</v>
      </c>
    </row>
    <row r="1066" spans="1:1" x14ac:dyDescent="0.25">
      <c r="A1066" t="s">
        <v>591</v>
      </c>
    </row>
    <row r="1067" spans="1:1" x14ac:dyDescent="0.25">
      <c r="A1067" t="s">
        <v>596</v>
      </c>
    </row>
    <row r="1068" spans="1:1" x14ac:dyDescent="0.25">
      <c r="A1068" t="s">
        <v>277</v>
      </c>
    </row>
    <row r="1069" spans="1:1" x14ac:dyDescent="0.25">
      <c r="A1069" t="s">
        <v>52</v>
      </c>
    </row>
    <row r="1070" spans="1:1" x14ac:dyDescent="0.25">
      <c r="A1070" t="s">
        <v>590</v>
      </c>
    </row>
    <row r="1071" spans="1:1" x14ac:dyDescent="0.25">
      <c r="A1071" t="s">
        <v>592</v>
      </c>
    </row>
    <row r="1072" spans="1:1" x14ac:dyDescent="0.25">
      <c r="A1072" t="s">
        <v>584</v>
      </c>
    </row>
    <row r="1073" spans="1:1" x14ac:dyDescent="0.25">
      <c r="A1073" t="s">
        <v>588</v>
      </c>
    </row>
    <row r="1074" spans="1:1" x14ac:dyDescent="0.25">
      <c r="A1074" t="s">
        <v>598</v>
      </c>
    </row>
    <row r="1075" spans="1:1" x14ac:dyDescent="0.25">
      <c r="A1075" t="s">
        <v>971</v>
      </c>
    </row>
    <row r="1076" spans="1:1" x14ac:dyDescent="0.25">
      <c r="A1076" t="s">
        <v>809</v>
      </c>
    </row>
    <row r="1077" spans="1:1" x14ac:dyDescent="0.25">
      <c r="A1077" t="s">
        <v>595</v>
      </c>
    </row>
    <row r="1078" spans="1:1" x14ac:dyDescent="0.25">
      <c r="A1078" t="s">
        <v>972</v>
      </c>
    </row>
    <row r="1079" spans="1:1" x14ac:dyDescent="0.25">
      <c r="A1079" t="s">
        <v>721</v>
      </c>
    </row>
    <row r="1080" spans="1:1" x14ac:dyDescent="0.25">
      <c r="A1080" t="s">
        <v>816</v>
      </c>
    </row>
    <row r="1081" spans="1:1" x14ac:dyDescent="0.25">
      <c r="A1081" t="s">
        <v>973</v>
      </c>
    </row>
    <row r="1082" spans="1:1" x14ac:dyDescent="0.25">
      <c r="A1082" t="s">
        <v>135</v>
      </c>
    </row>
    <row r="1083" spans="1:1" x14ac:dyDescent="0.25">
      <c r="A1083" t="s">
        <v>131</v>
      </c>
    </row>
    <row r="1084" spans="1:1" x14ac:dyDescent="0.25">
      <c r="A1084" t="s">
        <v>615</v>
      </c>
    </row>
    <row r="1085" spans="1:1" x14ac:dyDescent="0.25">
      <c r="A1085" t="s">
        <v>784</v>
      </c>
    </row>
    <row r="1086" spans="1:1" x14ac:dyDescent="0.25">
      <c r="A1086" t="s">
        <v>618</v>
      </c>
    </row>
    <row r="1087" spans="1:1" x14ac:dyDescent="0.25">
      <c r="A1087" t="s">
        <v>606</v>
      </c>
    </row>
    <row r="1088" spans="1:1" x14ac:dyDescent="0.25">
      <c r="A1088" t="s">
        <v>284</v>
      </c>
    </row>
    <row r="1089" spans="1:1" x14ac:dyDescent="0.25">
      <c r="A1089" t="s">
        <v>333</v>
      </c>
    </row>
    <row r="1090" spans="1:1" x14ac:dyDescent="0.25">
      <c r="A1090" t="s">
        <v>348</v>
      </c>
    </row>
    <row r="1091" spans="1:1" x14ac:dyDescent="0.25">
      <c r="A1091" t="s">
        <v>614</v>
      </c>
    </row>
    <row r="1092" spans="1:1" x14ac:dyDescent="0.25">
      <c r="A1092" t="s">
        <v>602</v>
      </c>
    </row>
    <row r="1093" spans="1:1" x14ac:dyDescent="0.25">
      <c r="A1093" t="s">
        <v>607</v>
      </c>
    </row>
    <row r="1094" spans="1:1" x14ac:dyDescent="0.25">
      <c r="A1094" t="s">
        <v>625</v>
      </c>
    </row>
    <row r="1095" spans="1:1" x14ac:dyDescent="0.25">
      <c r="A1095" t="s">
        <v>622</v>
      </c>
    </row>
    <row r="1096" spans="1:1" x14ac:dyDescent="0.25">
      <c r="A1096" t="s">
        <v>610</v>
      </c>
    </row>
    <row r="1097" spans="1:1" x14ac:dyDescent="0.25">
      <c r="A1097" t="s">
        <v>974</v>
      </c>
    </row>
    <row r="1098" spans="1:1" x14ac:dyDescent="0.25">
      <c r="A1098" t="s">
        <v>608</v>
      </c>
    </row>
    <row r="1099" spans="1:1" x14ac:dyDescent="0.25">
      <c r="A1099" t="s">
        <v>975</v>
      </c>
    </row>
    <row r="1100" spans="1:1" x14ac:dyDescent="0.25">
      <c r="A1100" t="s">
        <v>976</v>
      </c>
    </row>
    <row r="1101" spans="1:1" x14ac:dyDescent="0.25">
      <c r="A1101" t="s">
        <v>712</v>
      </c>
    </row>
    <row r="1102" spans="1:1" x14ac:dyDescent="0.25">
      <c r="A1102" t="s">
        <v>573</v>
      </c>
    </row>
    <row r="1103" spans="1:1" x14ac:dyDescent="0.25">
      <c r="A1103" t="s">
        <v>809</v>
      </c>
    </row>
    <row r="1104" spans="1:1" x14ac:dyDescent="0.25">
      <c r="A1104" t="s">
        <v>977</v>
      </c>
    </row>
    <row r="1105" spans="1:1" x14ac:dyDescent="0.25">
      <c r="A1105" t="s">
        <v>72</v>
      </c>
    </row>
    <row r="1106" spans="1:1" x14ac:dyDescent="0.25">
      <c r="A1106" t="s">
        <v>619</v>
      </c>
    </row>
    <row r="1107" spans="1:1" x14ac:dyDescent="0.25">
      <c r="A1107" t="s">
        <v>624</v>
      </c>
    </row>
    <row r="1108" spans="1:1" x14ac:dyDescent="0.25">
      <c r="A1108" t="s">
        <v>611</v>
      </c>
    </row>
    <row r="1109" spans="1:1" x14ac:dyDescent="0.25">
      <c r="A1109" t="s">
        <v>776</v>
      </c>
    </row>
    <row r="1110" spans="1:1" x14ac:dyDescent="0.25">
      <c r="A1110" t="s">
        <v>978</v>
      </c>
    </row>
    <row r="1111" spans="1:1" x14ac:dyDescent="0.25">
      <c r="A1111" t="s">
        <v>979</v>
      </c>
    </row>
    <row r="1112" spans="1:1" x14ac:dyDescent="0.25">
      <c r="A1112" t="s">
        <v>980</v>
      </c>
    </row>
    <row r="1113" spans="1:1" x14ac:dyDescent="0.25">
      <c r="A1113" t="s">
        <v>616</v>
      </c>
    </row>
    <row r="1114" spans="1:1" x14ac:dyDescent="0.25">
      <c r="A1114" t="s">
        <v>603</v>
      </c>
    </row>
    <row r="1115" spans="1:1" x14ac:dyDescent="0.25">
      <c r="A1115" t="s">
        <v>617</v>
      </c>
    </row>
    <row r="1116" spans="1:1" x14ac:dyDescent="0.25">
      <c r="A1116" t="s">
        <v>711</v>
      </c>
    </row>
    <row r="1117" spans="1:1" x14ac:dyDescent="0.25">
      <c r="A1117" t="s">
        <v>109</v>
      </c>
    </row>
    <row r="1118" spans="1:1" x14ac:dyDescent="0.25">
      <c r="A1118" t="s">
        <v>250</v>
      </c>
    </row>
    <row r="1119" spans="1:1" x14ac:dyDescent="0.25">
      <c r="A1119" t="s">
        <v>613</v>
      </c>
    </row>
    <row r="1120" spans="1:1" x14ac:dyDescent="0.25">
      <c r="A1120" t="s">
        <v>394</v>
      </c>
    </row>
    <row r="1121" spans="1:1" x14ac:dyDescent="0.25">
      <c r="A1121" t="s">
        <v>605</v>
      </c>
    </row>
    <row r="1122" spans="1:1" x14ac:dyDescent="0.25">
      <c r="A1122" t="s">
        <v>612</v>
      </c>
    </row>
    <row r="1123" spans="1:1" x14ac:dyDescent="0.25">
      <c r="A1123" t="s">
        <v>623</v>
      </c>
    </row>
    <row r="1124" spans="1:1" x14ac:dyDescent="0.25">
      <c r="A1124" t="s">
        <v>604</v>
      </c>
    </row>
    <row r="1125" spans="1:1" x14ac:dyDescent="0.25">
      <c r="A1125" t="s">
        <v>609</v>
      </c>
    </row>
    <row r="1126" spans="1:1" x14ac:dyDescent="0.25">
      <c r="A1126" t="s">
        <v>852</v>
      </c>
    </row>
    <row r="1127" spans="1:1" x14ac:dyDescent="0.25">
      <c r="A1127" t="s">
        <v>981</v>
      </c>
    </row>
    <row r="1128" spans="1:1" x14ac:dyDescent="0.25">
      <c r="A1128" t="s">
        <v>620</v>
      </c>
    </row>
    <row r="1129" spans="1:1" x14ac:dyDescent="0.25">
      <c r="A1129" t="s">
        <v>621</v>
      </c>
    </row>
    <row r="1130" spans="1:1" x14ac:dyDescent="0.25">
      <c r="A1130" t="s">
        <v>161</v>
      </c>
    </row>
    <row r="1131" spans="1:1" x14ac:dyDescent="0.25">
      <c r="A1131" t="s">
        <v>631</v>
      </c>
    </row>
    <row r="1132" spans="1:1" x14ac:dyDescent="0.25">
      <c r="A1132" t="s">
        <v>467</v>
      </c>
    </row>
    <row r="1133" spans="1:1" x14ac:dyDescent="0.25">
      <c r="A1133" t="s">
        <v>634</v>
      </c>
    </row>
    <row r="1134" spans="1:1" x14ac:dyDescent="0.25">
      <c r="A1134" t="s">
        <v>970</v>
      </c>
    </row>
    <row r="1135" spans="1:1" x14ac:dyDescent="0.25">
      <c r="A1135" t="s">
        <v>627</v>
      </c>
    </row>
    <row r="1136" spans="1:1" x14ac:dyDescent="0.25">
      <c r="A1136" t="s">
        <v>483</v>
      </c>
    </row>
    <row r="1137" spans="1:1" x14ac:dyDescent="0.25">
      <c r="A1137" t="s">
        <v>219</v>
      </c>
    </row>
    <row r="1138" spans="1:1" x14ac:dyDescent="0.25">
      <c r="A1138" t="s">
        <v>88</v>
      </c>
    </row>
    <row r="1139" spans="1:1" x14ac:dyDescent="0.25">
      <c r="A1139" t="s">
        <v>982</v>
      </c>
    </row>
    <row r="1140" spans="1:1" x14ac:dyDescent="0.25">
      <c r="A1140" t="s">
        <v>936</v>
      </c>
    </row>
    <row r="1141" spans="1:1" x14ac:dyDescent="0.25">
      <c r="A1141" t="s">
        <v>983</v>
      </c>
    </row>
    <row r="1142" spans="1:1" x14ac:dyDescent="0.25">
      <c r="A1142" t="s">
        <v>633</v>
      </c>
    </row>
    <row r="1143" spans="1:1" x14ac:dyDescent="0.25">
      <c r="A1143" t="s">
        <v>563</v>
      </c>
    </row>
    <row r="1144" spans="1:1" x14ac:dyDescent="0.25">
      <c r="A1144" t="s">
        <v>636</v>
      </c>
    </row>
    <row r="1145" spans="1:1" x14ac:dyDescent="0.25">
      <c r="A1145" t="s">
        <v>77</v>
      </c>
    </row>
    <row r="1146" spans="1:1" x14ac:dyDescent="0.25">
      <c r="A1146" t="s">
        <v>630</v>
      </c>
    </row>
    <row r="1147" spans="1:1" x14ac:dyDescent="0.25">
      <c r="A1147" t="s">
        <v>470</v>
      </c>
    </row>
    <row r="1148" spans="1:1" x14ac:dyDescent="0.25">
      <c r="A1148" t="s">
        <v>632</v>
      </c>
    </row>
    <row r="1149" spans="1:1" x14ac:dyDescent="0.25">
      <c r="A1149" t="s">
        <v>984</v>
      </c>
    </row>
    <row r="1150" spans="1:1" x14ac:dyDescent="0.25">
      <c r="A1150" t="s">
        <v>985</v>
      </c>
    </row>
    <row r="1151" spans="1:1" x14ac:dyDescent="0.25">
      <c r="A1151" t="s">
        <v>986</v>
      </c>
    </row>
    <row r="1152" spans="1:1" x14ac:dyDescent="0.25">
      <c r="A1152" t="s">
        <v>907</v>
      </c>
    </row>
    <row r="1153" spans="1:1" x14ac:dyDescent="0.25">
      <c r="A1153" t="s">
        <v>626</v>
      </c>
    </row>
    <row r="1154" spans="1:1" x14ac:dyDescent="0.25">
      <c r="A1154" t="s">
        <v>987</v>
      </c>
    </row>
    <row r="1155" spans="1:1" x14ac:dyDescent="0.25">
      <c r="A1155" t="s">
        <v>988</v>
      </c>
    </row>
    <row r="1156" spans="1:1" x14ac:dyDescent="0.25">
      <c r="A1156" t="s">
        <v>637</v>
      </c>
    </row>
    <row r="1157" spans="1:1" x14ac:dyDescent="0.25">
      <c r="A1157" t="s">
        <v>174</v>
      </c>
    </row>
    <row r="1158" spans="1:1" x14ac:dyDescent="0.25">
      <c r="A1158" t="s">
        <v>129</v>
      </c>
    </row>
    <row r="1159" spans="1:1" x14ac:dyDescent="0.25">
      <c r="A1159" t="s">
        <v>777</v>
      </c>
    </row>
    <row r="1160" spans="1:1" x14ac:dyDescent="0.25">
      <c r="A1160" t="s">
        <v>628</v>
      </c>
    </row>
    <row r="1161" spans="1:1" x14ac:dyDescent="0.25">
      <c r="A1161" t="s">
        <v>635</v>
      </c>
    </row>
    <row r="1162" spans="1:1" x14ac:dyDescent="0.25">
      <c r="A1162" t="s">
        <v>629</v>
      </c>
    </row>
    <row r="1163" spans="1:1" x14ac:dyDescent="0.25">
      <c r="A1163" t="s">
        <v>989</v>
      </c>
    </row>
    <row r="1164" spans="1:1" x14ac:dyDescent="0.25">
      <c r="A1164" t="s">
        <v>776</v>
      </c>
    </row>
    <row r="1165" spans="1:1" x14ac:dyDescent="0.25">
      <c r="A1165" t="s">
        <v>542</v>
      </c>
    </row>
    <row r="1166" spans="1:1" x14ac:dyDescent="0.25">
      <c r="A1166" t="s">
        <v>70</v>
      </c>
    </row>
    <row r="1167" spans="1:1" x14ac:dyDescent="0.25">
      <c r="A1167" t="s">
        <v>638</v>
      </c>
    </row>
    <row r="1168" spans="1:1" x14ac:dyDescent="0.25">
      <c r="A1168" t="s">
        <v>639</v>
      </c>
    </row>
    <row r="1169" spans="1:1" x14ac:dyDescent="0.25">
      <c r="A1169" t="s">
        <v>369</v>
      </c>
    </row>
    <row r="1170" spans="1:1" x14ac:dyDescent="0.25">
      <c r="A1170" t="s">
        <v>284</v>
      </c>
    </row>
    <row r="1171" spans="1:1" x14ac:dyDescent="0.25">
      <c r="A1171" t="s">
        <v>364</v>
      </c>
    </row>
    <row r="1172" spans="1:1" x14ac:dyDescent="0.25">
      <c r="A1172" t="s">
        <v>641</v>
      </c>
    </row>
    <row r="1173" spans="1:1" x14ac:dyDescent="0.25">
      <c r="A1173" t="s">
        <v>634</v>
      </c>
    </row>
    <row r="1174" spans="1:1" x14ac:dyDescent="0.25">
      <c r="A1174" t="s">
        <v>645</v>
      </c>
    </row>
    <row r="1175" spans="1:1" x14ac:dyDescent="0.25">
      <c r="A1175" t="s">
        <v>990</v>
      </c>
    </row>
    <row r="1176" spans="1:1" x14ac:dyDescent="0.25">
      <c r="A1176" t="s">
        <v>507</v>
      </c>
    </row>
    <row r="1177" spans="1:1" x14ac:dyDescent="0.25">
      <c r="A1177" t="s">
        <v>576</v>
      </c>
    </row>
    <row r="1178" spans="1:1" x14ac:dyDescent="0.25">
      <c r="A1178" t="s">
        <v>644</v>
      </c>
    </row>
    <row r="1179" spans="1:1" x14ac:dyDescent="0.25">
      <c r="A1179" t="s">
        <v>239</v>
      </c>
    </row>
    <row r="1180" spans="1:1" x14ac:dyDescent="0.25">
      <c r="A1180" t="s">
        <v>908</v>
      </c>
    </row>
    <row r="1181" spans="1:1" x14ac:dyDescent="0.25">
      <c r="A1181" t="s">
        <v>991</v>
      </c>
    </row>
    <row r="1182" spans="1:1" x14ac:dyDescent="0.25">
      <c r="A1182" t="s">
        <v>642</v>
      </c>
    </row>
    <row r="1183" spans="1:1" x14ac:dyDescent="0.25">
      <c r="A1183" t="s">
        <v>650</v>
      </c>
    </row>
    <row r="1184" spans="1:1" x14ac:dyDescent="0.25">
      <c r="A1184" t="s">
        <v>643</v>
      </c>
    </row>
    <row r="1185" spans="1:1" x14ac:dyDescent="0.25">
      <c r="A1185" t="s">
        <v>992</v>
      </c>
    </row>
    <row r="1186" spans="1:1" x14ac:dyDescent="0.25">
      <c r="A1186" t="s">
        <v>295</v>
      </c>
    </row>
    <row r="1187" spans="1:1" x14ac:dyDescent="0.25">
      <c r="A1187" t="s">
        <v>261</v>
      </c>
    </row>
    <row r="1188" spans="1:1" x14ac:dyDescent="0.25">
      <c r="A1188" t="s">
        <v>93</v>
      </c>
    </row>
    <row r="1189" spans="1:1" x14ac:dyDescent="0.25">
      <c r="A1189" t="s">
        <v>649</v>
      </c>
    </row>
    <row r="1190" spans="1:1" x14ac:dyDescent="0.25">
      <c r="A1190" t="s">
        <v>330</v>
      </c>
    </row>
    <row r="1191" spans="1:1" x14ac:dyDescent="0.25">
      <c r="A1191" t="s">
        <v>993</v>
      </c>
    </row>
    <row r="1192" spans="1:1" x14ac:dyDescent="0.25">
      <c r="A1192" t="s">
        <v>640</v>
      </c>
    </row>
    <row r="1193" spans="1:1" x14ac:dyDescent="0.25">
      <c r="A1193" t="s">
        <v>537</v>
      </c>
    </row>
    <row r="1194" spans="1:1" x14ac:dyDescent="0.25">
      <c r="A1194" t="s">
        <v>994</v>
      </c>
    </row>
    <row r="1195" spans="1:1" x14ac:dyDescent="0.25">
      <c r="A1195" t="s">
        <v>648</v>
      </c>
    </row>
    <row r="1196" spans="1:1" x14ac:dyDescent="0.25">
      <c r="A1196" t="s">
        <v>109</v>
      </c>
    </row>
    <row r="1197" spans="1:1" x14ac:dyDescent="0.25">
      <c r="A1197" t="s">
        <v>434</v>
      </c>
    </row>
    <row r="1198" spans="1:1" x14ac:dyDescent="0.25">
      <c r="A1198" t="s">
        <v>995</v>
      </c>
    </row>
    <row r="1199" spans="1:1" x14ac:dyDescent="0.25">
      <c r="A1199" t="s">
        <v>996</v>
      </c>
    </row>
    <row r="1200" spans="1:1" x14ac:dyDescent="0.25">
      <c r="A1200" t="s">
        <v>647</v>
      </c>
    </row>
    <row r="1201" spans="1:1" x14ac:dyDescent="0.25">
      <c r="A1201" t="s">
        <v>545</v>
      </c>
    </row>
    <row r="1202" spans="1:1" x14ac:dyDescent="0.25">
      <c r="A1202" t="s">
        <v>266</v>
      </c>
    </row>
    <row r="1203" spans="1:1" x14ac:dyDescent="0.25">
      <c r="A1203" t="s">
        <v>87</v>
      </c>
    </row>
    <row r="1204" spans="1:1" x14ac:dyDescent="0.25">
      <c r="A1204" t="s">
        <v>646</v>
      </c>
    </row>
    <row r="1205" spans="1:1" x14ac:dyDescent="0.25">
      <c r="A1205" t="s">
        <v>161</v>
      </c>
    </row>
    <row r="1206" spans="1:1" x14ac:dyDescent="0.25">
      <c r="A1206" t="s">
        <v>669</v>
      </c>
    </row>
    <row r="1207" spans="1:1" x14ac:dyDescent="0.25">
      <c r="A1207" t="s">
        <v>667</v>
      </c>
    </row>
    <row r="1208" spans="1:1" x14ac:dyDescent="0.25">
      <c r="A1208" t="s">
        <v>441</v>
      </c>
    </row>
    <row r="1209" spans="1:1" x14ac:dyDescent="0.25">
      <c r="A1209" t="s">
        <v>663</v>
      </c>
    </row>
    <row r="1210" spans="1:1" x14ac:dyDescent="0.25">
      <c r="A1210" t="s">
        <v>665</v>
      </c>
    </row>
    <row r="1211" spans="1:1" x14ac:dyDescent="0.25">
      <c r="A1211" t="s">
        <v>997</v>
      </c>
    </row>
    <row r="1212" spans="1:1" x14ac:dyDescent="0.25">
      <c r="A1212" t="s">
        <v>174</v>
      </c>
    </row>
    <row r="1213" spans="1:1" x14ac:dyDescent="0.25">
      <c r="A1213" t="s">
        <v>78</v>
      </c>
    </row>
    <row r="1214" spans="1:1" x14ac:dyDescent="0.25">
      <c r="A1214" t="s">
        <v>99</v>
      </c>
    </row>
    <row r="1215" spans="1:1" x14ac:dyDescent="0.25">
      <c r="A1215" t="s">
        <v>998</v>
      </c>
    </row>
    <row r="1216" spans="1:1" x14ac:dyDescent="0.25">
      <c r="A1216" t="s">
        <v>364</v>
      </c>
    </row>
    <row r="1217" spans="1:1" x14ac:dyDescent="0.25">
      <c r="A1217" t="s">
        <v>999</v>
      </c>
    </row>
    <row r="1218" spans="1:1" x14ac:dyDescent="0.25">
      <c r="A1218" t="s">
        <v>1000</v>
      </c>
    </row>
    <row r="1219" spans="1:1" x14ac:dyDescent="0.25">
      <c r="A1219" t="s">
        <v>668</v>
      </c>
    </row>
    <row r="1220" spans="1:1" x14ac:dyDescent="0.25">
      <c r="A1220" t="s">
        <v>1001</v>
      </c>
    </row>
    <row r="1221" spans="1:1" x14ac:dyDescent="0.25">
      <c r="A1221" t="s">
        <v>664</v>
      </c>
    </row>
    <row r="1222" spans="1:1" x14ac:dyDescent="0.25">
      <c r="A1222" t="s">
        <v>642</v>
      </c>
    </row>
    <row r="1223" spans="1:1" x14ac:dyDescent="0.25">
      <c r="A1223" t="s">
        <v>666</v>
      </c>
    </row>
    <row r="1224" spans="1:1" x14ac:dyDescent="0.25">
      <c r="A1224" t="s">
        <v>620</v>
      </c>
    </row>
    <row r="1225" spans="1:1" x14ac:dyDescent="0.25">
      <c r="A1225" t="s">
        <v>186</v>
      </c>
    </row>
    <row r="1226" spans="1:1" x14ac:dyDescent="0.25">
      <c r="A1226" t="s">
        <v>122</v>
      </c>
    </row>
    <row r="1227" spans="1:1" x14ac:dyDescent="0.25">
      <c r="A1227" t="s">
        <v>809</v>
      </c>
    </row>
    <row r="1228" spans="1:1" x14ac:dyDescent="0.25">
      <c r="A1228" t="s">
        <v>1002</v>
      </c>
    </row>
  </sheetData>
  <autoFilter ref="A1:E1228" xr:uid="{D18D0B86-C890-483F-98F1-24A9A434356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0989-FCD5-442B-89DE-F22867288594}">
  <dimension ref="A1:E762"/>
  <sheetViews>
    <sheetView workbookViewId="0">
      <selection activeCell="G20" sqref="G20"/>
    </sheetView>
  </sheetViews>
  <sheetFormatPr baseColWidth="10" defaultRowHeight="15" x14ac:dyDescent="0.25"/>
  <sheetData>
    <row r="1" spans="1:5" ht="15.75" thickBot="1" x14ac:dyDescent="0.3">
      <c r="A1" s="6" t="s">
        <v>1010</v>
      </c>
      <c r="B1" s="6" t="s">
        <v>1010</v>
      </c>
      <c r="E1" t="s">
        <v>1051</v>
      </c>
    </row>
    <row r="2" spans="1:5" x14ac:dyDescent="0.25">
      <c r="A2" s="7" t="s">
        <v>389</v>
      </c>
      <c r="B2" s="7" t="s">
        <v>389</v>
      </c>
      <c r="C2">
        <f>COUNTIF(A2:A1228,B2)</f>
        <v>2</v>
      </c>
      <c r="E2" t="s">
        <v>72</v>
      </c>
    </row>
    <row r="3" spans="1:5" x14ac:dyDescent="0.25">
      <c r="A3" s="7" t="s">
        <v>105</v>
      </c>
      <c r="B3" s="7" t="s">
        <v>105</v>
      </c>
      <c r="C3">
        <f t="shared" ref="C3:C66" si="0">COUNTIF(A3:A1229,B3)</f>
        <v>1</v>
      </c>
    </row>
    <row r="4" spans="1:5" x14ac:dyDescent="0.25">
      <c r="A4" s="7" t="s">
        <v>141</v>
      </c>
      <c r="B4" s="7" t="s">
        <v>141</v>
      </c>
      <c r="C4">
        <f t="shared" si="0"/>
        <v>1</v>
      </c>
    </row>
    <row r="5" spans="1:5" x14ac:dyDescent="0.25">
      <c r="A5" s="7" t="s">
        <v>124</v>
      </c>
      <c r="B5" s="7" t="s">
        <v>124</v>
      </c>
      <c r="C5">
        <f t="shared" si="0"/>
        <v>1</v>
      </c>
    </row>
    <row r="6" spans="1:5" x14ac:dyDescent="0.25">
      <c r="A6" s="7" t="s">
        <v>86</v>
      </c>
      <c r="B6" s="7" t="s">
        <v>86</v>
      </c>
      <c r="C6">
        <f t="shared" si="0"/>
        <v>1</v>
      </c>
    </row>
    <row r="7" spans="1:5" x14ac:dyDescent="0.25">
      <c r="A7" s="7" t="s">
        <v>1011</v>
      </c>
      <c r="B7" s="7" t="s">
        <v>1011</v>
      </c>
      <c r="C7">
        <f t="shared" si="0"/>
        <v>1</v>
      </c>
    </row>
    <row r="8" spans="1:5" x14ac:dyDescent="0.25">
      <c r="A8" s="7" t="s">
        <v>1012</v>
      </c>
      <c r="B8" s="7" t="s">
        <v>1012</v>
      </c>
      <c r="C8">
        <f t="shared" si="0"/>
        <v>2</v>
      </c>
    </row>
    <row r="9" spans="1:5" x14ac:dyDescent="0.25">
      <c r="A9" s="7" t="s">
        <v>140</v>
      </c>
      <c r="B9" s="7" t="s">
        <v>140</v>
      </c>
      <c r="C9">
        <f t="shared" si="0"/>
        <v>1</v>
      </c>
    </row>
    <row r="10" spans="1:5" x14ac:dyDescent="0.25">
      <c r="A10" s="7" t="s">
        <v>181</v>
      </c>
      <c r="B10" s="7" t="s">
        <v>181</v>
      </c>
      <c r="C10">
        <f t="shared" si="0"/>
        <v>2</v>
      </c>
    </row>
    <row r="11" spans="1:5" x14ac:dyDescent="0.25">
      <c r="A11" s="7" t="s">
        <v>129</v>
      </c>
      <c r="B11" s="7" t="s">
        <v>129</v>
      </c>
      <c r="C11">
        <f t="shared" si="0"/>
        <v>4</v>
      </c>
    </row>
    <row r="12" spans="1:5" x14ac:dyDescent="0.25">
      <c r="A12" s="7" t="s">
        <v>172</v>
      </c>
      <c r="B12" s="7" t="s">
        <v>172</v>
      </c>
      <c r="C12">
        <f t="shared" si="0"/>
        <v>1</v>
      </c>
    </row>
    <row r="13" spans="1:5" x14ac:dyDescent="0.25">
      <c r="A13" s="7" t="s">
        <v>152</v>
      </c>
      <c r="B13" s="7" t="s">
        <v>152</v>
      </c>
      <c r="C13">
        <f t="shared" si="0"/>
        <v>2</v>
      </c>
    </row>
    <row r="14" spans="1:5" x14ac:dyDescent="0.25">
      <c r="A14" s="7" t="s">
        <v>153</v>
      </c>
      <c r="B14" s="7" t="s">
        <v>153</v>
      </c>
      <c r="C14">
        <f t="shared" si="0"/>
        <v>4</v>
      </c>
    </row>
    <row r="15" spans="1:5" x14ac:dyDescent="0.25">
      <c r="A15" s="7" t="s">
        <v>109</v>
      </c>
      <c r="B15" s="7" t="s">
        <v>109</v>
      </c>
      <c r="C15">
        <f t="shared" si="0"/>
        <v>4</v>
      </c>
    </row>
    <row r="16" spans="1:5" x14ac:dyDescent="0.25">
      <c r="A16" s="7" t="s">
        <v>92</v>
      </c>
      <c r="B16" s="7" t="s">
        <v>92</v>
      </c>
      <c r="C16">
        <f t="shared" si="0"/>
        <v>2</v>
      </c>
    </row>
    <row r="17" spans="1:3" x14ac:dyDescent="0.25">
      <c r="A17" s="7" t="s">
        <v>715</v>
      </c>
      <c r="B17" s="7" t="s">
        <v>715</v>
      </c>
      <c r="C17">
        <f t="shared" si="0"/>
        <v>1</v>
      </c>
    </row>
    <row r="18" spans="1:3" x14ac:dyDescent="0.25">
      <c r="A18" s="7" t="s">
        <v>138</v>
      </c>
      <c r="B18" s="7" t="s">
        <v>138</v>
      </c>
      <c r="C18">
        <f t="shared" si="0"/>
        <v>4</v>
      </c>
    </row>
    <row r="19" spans="1:3" x14ac:dyDescent="0.25">
      <c r="A19" s="7" t="s">
        <v>246</v>
      </c>
      <c r="B19" s="7" t="s">
        <v>246</v>
      </c>
      <c r="C19">
        <f t="shared" si="0"/>
        <v>3</v>
      </c>
    </row>
    <row r="20" spans="1:3" x14ac:dyDescent="0.25">
      <c r="A20" s="7" t="s">
        <v>177</v>
      </c>
      <c r="B20" s="7" t="s">
        <v>177</v>
      </c>
      <c r="C20">
        <f t="shared" si="0"/>
        <v>2</v>
      </c>
    </row>
    <row r="21" spans="1:3" x14ac:dyDescent="0.25">
      <c r="A21" s="7" t="s">
        <v>791</v>
      </c>
      <c r="B21" s="7" t="s">
        <v>791</v>
      </c>
      <c r="C21">
        <f t="shared" si="0"/>
        <v>2</v>
      </c>
    </row>
    <row r="22" spans="1:3" x14ac:dyDescent="0.25">
      <c r="A22" s="7" t="s">
        <v>153</v>
      </c>
      <c r="B22" s="7" t="s">
        <v>212</v>
      </c>
      <c r="C22">
        <f t="shared" si="0"/>
        <v>2</v>
      </c>
    </row>
    <row r="23" spans="1:3" x14ac:dyDescent="0.25">
      <c r="A23" s="7" t="s">
        <v>212</v>
      </c>
      <c r="B23" s="7" t="s">
        <v>69</v>
      </c>
      <c r="C23">
        <f t="shared" si="0"/>
        <v>4</v>
      </c>
    </row>
    <row r="24" spans="1:3" x14ac:dyDescent="0.25">
      <c r="A24" s="7" t="s">
        <v>69</v>
      </c>
      <c r="B24" s="7" t="s">
        <v>1013</v>
      </c>
      <c r="C24">
        <f t="shared" si="0"/>
        <v>2</v>
      </c>
    </row>
    <row r="25" spans="1:3" x14ac:dyDescent="0.25">
      <c r="A25" s="7" t="s">
        <v>1013</v>
      </c>
      <c r="B25" s="7" t="s">
        <v>261</v>
      </c>
      <c r="C25">
        <f t="shared" si="0"/>
        <v>3</v>
      </c>
    </row>
    <row r="26" spans="1:3" x14ac:dyDescent="0.25">
      <c r="A26" s="7" t="s">
        <v>261</v>
      </c>
      <c r="B26" s="7" t="s">
        <v>229</v>
      </c>
      <c r="C26">
        <f t="shared" si="0"/>
        <v>2</v>
      </c>
    </row>
    <row r="27" spans="1:3" x14ac:dyDescent="0.25">
      <c r="A27" s="7" t="s">
        <v>229</v>
      </c>
      <c r="B27" s="7" t="s">
        <v>97</v>
      </c>
      <c r="C27">
        <f t="shared" si="0"/>
        <v>2</v>
      </c>
    </row>
    <row r="28" spans="1:3" x14ac:dyDescent="0.25">
      <c r="A28" s="7" t="s">
        <v>97</v>
      </c>
      <c r="B28" s="7" t="s">
        <v>329</v>
      </c>
      <c r="C28">
        <f t="shared" si="0"/>
        <v>2</v>
      </c>
    </row>
    <row r="29" spans="1:3" x14ac:dyDescent="0.25">
      <c r="A29" s="7" t="s">
        <v>329</v>
      </c>
      <c r="B29" s="7" t="s">
        <v>385</v>
      </c>
      <c r="C29">
        <f t="shared" si="0"/>
        <v>2</v>
      </c>
    </row>
    <row r="30" spans="1:3" x14ac:dyDescent="0.25">
      <c r="A30" s="7" t="s">
        <v>385</v>
      </c>
      <c r="B30" s="7" t="s">
        <v>859</v>
      </c>
      <c r="C30">
        <f t="shared" si="0"/>
        <v>1</v>
      </c>
    </row>
    <row r="31" spans="1:3" x14ac:dyDescent="0.25">
      <c r="A31" s="7" t="s">
        <v>859</v>
      </c>
      <c r="B31" s="7" t="s">
        <v>370</v>
      </c>
      <c r="C31">
        <f t="shared" si="0"/>
        <v>2</v>
      </c>
    </row>
    <row r="32" spans="1:3" x14ac:dyDescent="0.25">
      <c r="A32" s="7" t="s">
        <v>370</v>
      </c>
      <c r="B32" s="7" t="s">
        <v>334</v>
      </c>
      <c r="C32">
        <f t="shared" si="0"/>
        <v>2</v>
      </c>
    </row>
    <row r="33" spans="1:3" x14ac:dyDescent="0.25">
      <c r="A33" s="7" t="s">
        <v>334</v>
      </c>
      <c r="B33" s="7" t="s">
        <v>242</v>
      </c>
      <c r="C33">
        <f t="shared" si="0"/>
        <v>2</v>
      </c>
    </row>
    <row r="34" spans="1:3" x14ac:dyDescent="0.25">
      <c r="A34" s="7" t="s">
        <v>69</v>
      </c>
      <c r="B34" s="7" t="s">
        <v>827</v>
      </c>
      <c r="C34">
        <f t="shared" si="0"/>
        <v>2</v>
      </c>
    </row>
    <row r="35" spans="1:3" x14ac:dyDescent="0.25">
      <c r="A35" s="7" t="s">
        <v>242</v>
      </c>
      <c r="B35" s="7" t="s">
        <v>383</v>
      </c>
      <c r="C35">
        <f t="shared" si="0"/>
        <v>3</v>
      </c>
    </row>
    <row r="36" spans="1:3" x14ac:dyDescent="0.25">
      <c r="A36" s="7" t="s">
        <v>827</v>
      </c>
      <c r="B36" s="7" t="s">
        <v>88</v>
      </c>
      <c r="C36">
        <f t="shared" si="0"/>
        <v>4</v>
      </c>
    </row>
    <row r="37" spans="1:3" x14ac:dyDescent="0.25">
      <c r="A37" s="7" t="s">
        <v>383</v>
      </c>
      <c r="B37" s="7" t="s">
        <v>395</v>
      </c>
      <c r="C37">
        <f t="shared" si="0"/>
        <v>2</v>
      </c>
    </row>
    <row r="38" spans="1:3" x14ac:dyDescent="0.25">
      <c r="A38" s="7" t="s">
        <v>88</v>
      </c>
      <c r="B38" s="7" t="s">
        <v>1014</v>
      </c>
      <c r="C38">
        <f t="shared" si="0"/>
        <v>2</v>
      </c>
    </row>
    <row r="39" spans="1:3" x14ac:dyDescent="0.25">
      <c r="A39" s="7" t="s">
        <v>395</v>
      </c>
      <c r="B39" s="7" t="s">
        <v>99</v>
      </c>
      <c r="C39">
        <f t="shared" si="0"/>
        <v>4</v>
      </c>
    </row>
    <row r="40" spans="1:3" x14ac:dyDescent="0.25">
      <c r="A40" s="7" t="s">
        <v>1014</v>
      </c>
      <c r="B40" s="7" t="s">
        <v>491</v>
      </c>
      <c r="C40">
        <f t="shared" si="0"/>
        <v>2</v>
      </c>
    </row>
    <row r="41" spans="1:3" x14ac:dyDescent="0.25">
      <c r="A41" s="7" t="s">
        <v>153</v>
      </c>
      <c r="B41" s="7" t="s">
        <v>499</v>
      </c>
      <c r="C41">
        <f t="shared" si="0"/>
        <v>2</v>
      </c>
    </row>
    <row r="42" spans="1:3" x14ac:dyDescent="0.25">
      <c r="A42" s="7" t="s">
        <v>99</v>
      </c>
      <c r="B42" s="7" t="s">
        <v>905</v>
      </c>
      <c r="C42">
        <f t="shared" si="0"/>
        <v>2</v>
      </c>
    </row>
    <row r="43" spans="1:3" x14ac:dyDescent="0.25">
      <c r="A43" s="7" t="s">
        <v>491</v>
      </c>
      <c r="B43" s="7" t="s">
        <v>509</v>
      </c>
      <c r="C43">
        <f t="shared" si="0"/>
        <v>2</v>
      </c>
    </row>
    <row r="44" spans="1:3" x14ac:dyDescent="0.25">
      <c r="A44" s="7" t="s">
        <v>499</v>
      </c>
      <c r="B44" s="7" t="s">
        <v>1015</v>
      </c>
      <c r="C44">
        <f t="shared" si="0"/>
        <v>1</v>
      </c>
    </row>
    <row r="45" spans="1:3" x14ac:dyDescent="0.25">
      <c r="A45" s="7" t="s">
        <v>905</v>
      </c>
      <c r="B45" s="7" t="s">
        <v>970</v>
      </c>
      <c r="C45">
        <f t="shared" si="0"/>
        <v>2</v>
      </c>
    </row>
    <row r="46" spans="1:3" x14ac:dyDescent="0.25">
      <c r="A46" s="7" t="s">
        <v>509</v>
      </c>
      <c r="B46" s="7" t="s">
        <v>467</v>
      </c>
      <c r="C46">
        <f t="shared" si="0"/>
        <v>3</v>
      </c>
    </row>
    <row r="47" spans="1:3" x14ac:dyDescent="0.25">
      <c r="A47" s="7" t="s">
        <v>1015</v>
      </c>
      <c r="B47" s="7" t="s">
        <v>573</v>
      </c>
      <c r="C47">
        <f t="shared" si="0"/>
        <v>2</v>
      </c>
    </row>
    <row r="48" spans="1:3" x14ac:dyDescent="0.25">
      <c r="A48" s="7" t="s">
        <v>970</v>
      </c>
      <c r="B48" s="7" t="s">
        <v>563</v>
      </c>
      <c r="C48">
        <f t="shared" si="0"/>
        <v>2</v>
      </c>
    </row>
    <row r="49" spans="1:3" x14ac:dyDescent="0.25">
      <c r="A49" s="7" t="s">
        <v>467</v>
      </c>
      <c r="B49" s="7" t="s">
        <v>364</v>
      </c>
      <c r="C49">
        <f t="shared" si="0"/>
        <v>4</v>
      </c>
    </row>
    <row r="50" spans="1:3" x14ac:dyDescent="0.25">
      <c r="A50" s="7" t="s">
        <v>573</v>
      </c>
      <c r="B50" s="7" t="s">
        <v>542</v>
      </c>
      <c r="C50">
        <f t="shared" si="0"/>
        <v>2</v>
      </c>
    </row>
    <row r="51" spans="1:3" x14ac:dyDescent="0.25">
      <c r="A51" s="7" t="s">
        <v>563</v>
      </c>
      <c r="B51" s="7" t="s">
        <v>576</v>
      </c>
      <c r="C51">
        <f t="shared" si="0"/>
        <v>2</v>
      </c>
    </row>
    <row r="52" spans="1:3" x14ac:dyDescent="0.25">
      <c r="A52" s="7" t="s">
        <v>364</v>
      </c>
      <c r="B52" s="7" t="s">
        <v>545</v>
      </c>
      <c r="C52">
        <f t="shared" si="0"/>
        <v>2</v>
      </c>
    </row>
    <row r="53" spans="1:3" x14ac:dyDescent="0.25">
      <c r="A53" s="7" t="s">
        <v>542</v>
      </c>
      <c r="B53" s="7" t="s">
        <v>228</v>
      </c>
      <c r="C53">
        <f t="shared" si="0"/>
        <v>1</v>
      </c>
    </row>
    <row r="54" spans="1:3" x14ac:dyDescent="0.25">
      <c r="A54" s="7" t="s">
        <v>576</v>
      </c>
      <c r="B54" s="7" t="s">
        <v>880</v>
      </c>
      <c r="C54">
        <f t="shared" si="0"/>
        <v>1</v>
      </c>
    </row>
    <row r="55" spans="1:3" x14ac:dyDescent="0.25">
      <c r="A55" s="7" t="s">
        <v>129</v>
      </c>
      <c r="B55" s="7" t="s">
        <v>1016</v>
      </c>
      <c r="C55">
        <f t="shared" si="0"/>
        <v>3</v>
      </c>
    </row>
    <row r="56" spans="1:3" x14ac:dyDescent="0.25">
      <c r="A56" s="7" t="s">
        <v>109</v>
      </c>
      <c r="B56" s="7" t="s">
        <v>184</v>
      </c>
      <c r="C56">
        <f t="shared" si="0"/>
        <v>1</v>
      </c>
    </row>
    <row r="57" spans="1:3" x14ac:dyDescent="0.25">
      <c r="A57" s="7" t="s">
        <v>364</v>
      </c>
      <c r="B57" s="7" t="s">
        <v>248</v>
      </c>
      <c r="C57">
        <f t="shared" si="0"/>
        <v>3</v>
      </c>
    </row>
    <row r="58" spans="1:3" x14ac:dyDescent="0.25">
      <c r="A58" s="7" t="s">
        <v>545</v>
      </c>
      <c r="B58" s="7" t="s">
        <v>1017</v>
      </c>
      <c r="C58">
        <f t="shared" si="0"/>
        <v>1</v>
      </c>
    </row>
    <row r="59" spans="1:3" x14ac:dyDescent="0.25">
      <c r="A59" s="7" t="s">
        <v>228</v>
      </c>
      <c r="B59" s="7" t="s">
        <v>118</v>
      </c>
      <c r="C59">
        <f t="shared" si="0"/>
        <v>2</v>
      </c>
    </row>
    <row r="60" spans="1:3" x14ac:dyDescent="0.25">
      <c r="A60" s="7" t="s">
        <v>880</v>
      </c>
      <c r="B60" s="7" t="s">
        <v>1018</v>
      </c>
      <c r="C60">
        <f t="shared" si="0"/>
        <v>1</v>
      </c>
    </row>
    <row r="61" spans="1:3" x14ac:dyDescent="0.25">
      <c r="A61" s="7" t="s">
        <v>1016</v>
      </c>
      <c r="B61" s="7" t="s">
        <v>1019</v>
      </c>
      <c r="C61">
        <f t="shared" si="0"/>
        <v>2</v>
      </c>
    </row>
    <row r="62" spans="1:3" x14ac:dyDescent="0.25">
      <c r="A62" s="7" t="s">
        <v>184</v>
      </c>
      <c r="B62" s="7" t="s">
        <v>673</v>
      </c>
      <c r="C62">
        <f t="shared" si="0"/>
        <v>4</v>
      </c>
    </row>
    <row r="63" spans="1:3" x14ac:dyDescent="0.25">
      <c r="A63" s="7" t="s">
        <v>248</v>
      </c>
      <c r="B63" s="7" t="s">
        <v>528</v>
      </c>
      <c r="C63">
        <f t="shared" si="0"/>
        <v>2</v>
      </c>
    </row>
    <row r="64" spans="1:3" x14ac:dyDescent="0.25">
      <c r="A64" s="7" t="s">
        <v>1017</v>
      </c>
      <c r="B64" s="7" t="s">
        <v>522</v>
      </c>
      <c r="C64">
        <f t="shared" si="0"/>
        <v>1</v>
      </c>
    </row>
    <row r="65" spans="1:3" x14ac:dyDescent="0.25">
      <c r="A65" s="7" t="s">
        <v>118</v>
      </c>
      <c r="B65" s="7" t="s">
        <v>730</v>
      </c>
      <c r="C65">
        <f t="shared" si="0"/>
        <v>1</v>
      </c>
    </row>
    <row r="66" spans="1:3" x14ac:dyDescent="0.25">
      <c r="A66" s="7" t="s">
        <v>1018</v>
      </c>
      <c r="B66" s="7" t="s">
        <v>29</v>
      </c>
      <c r="C66">
        <f t="shared" si="0"/>
        <v>1</v>
      </c>
    </row>
    <row r="67" spans="1:3" x14ac:dyDescent="0.25">
      <c r="A67" s="7" t="s">
        <v>1019</v>
      </c>
      <c r="B67" s="7" t="s">
        <v>1020</v>
      </c>
      <c r="C67">
        <f t="shared" ref="C67:C130" si="1">COUNTIF(A67:A1293,B67)</f>
        <v>1</v>
      </c>
    </row>
    <row r="68" spans="1:3" x14ac:dyDescent="0.25">
      <c r="A68" s="7" t="s">
        <v>673</v>
      </c>
      <c r="B68" s="7" t="s">
        <v>836</v>
      </c>
      <c r="C68">
        <f t="shared" si="1"/>
        <v>1</v>
      </c>
    </row>
    <row r="69" spans="1:3" x14ac:dyDescent="0.25">
      <c r="A69" s="7" t="s">
        <v>528</v>
      </c>
      <c r="B69" s="7" t="s">
        <v>887</v>
      </c>
      <c r="C69">
        <f t="shared" si="1"/>
        <v>1</v>
      </c>
    </row>
    <row r="70" spans="1:3" x14ac:dyDescent="0.25">
      <c r="A70" s="7" t="s">
        <v>248</v>
      </c>
      <c r="B70" s="7" t="s">
        <v>997</v>
      </c>
      <c r="C70">
        <f t="shared" si="1"/>
        <v>1</v>
      </c>
    </row>
    <row r="71" spans="1:3" x14ac:dyDescent="0.25">
      <c r="A71" s="7" t="s">
        <v>522</v>
      </c>
      <c r="B71" s="7" t="s">
        <v>675</v>
      </c>
      <c r="C71">
        <f t="shared" si="1"/>
        <v>2</v>
      </c>
    </row>
    <row r="72" spans="1:3" x14ac:dyDescent="0.25">
      <c r="A72" s="7" t="s">
        <v>1016</v>
      </c>
      <c r="B72" s="7" t="s">
        <v>985</v>
      </c>
      <c r="C72">
        <f t="shared" si="1"/>
        <v>1</v>
      </c>
    </row>
    <row r="73" spans="1:3" x14ac:dyDescent="0.25">
      <c r="A73" s="7" t="s">
        <v>1016</v>
      </c>
      <c r="B73" s="7" t="s">
        <v>1021</v>
      </c>
      <c r="C73">
        <f t="shared" si="1"/>
        <v>2</v>
      </c>
    </row>
    <row r="74" spans="1:3" x14ac:dyDescent="0.25">
      <c r="A74" s="7" t="s">
        <v>730</v>
      </c>
      <c r="B74" s="7" t="s">
        <v>111</v>
      </c>
      <c r="C74">
        <f t="shared" si="1"/>
        <v>1</v>
      </c>
    </row>
    <row r="75" spans="1:3" x14ac:dyDescent="0.25">
      <c r="A75" s="7" t="s">
        <v>29</v>
      </c>
      <c r="B75" s="7" t="s">
        <v>146</v>
      </c>
      <c r="C75">
        <f t="shared" si="1"/>
        <v>1</v>
      </c>
    </row>
    <row r="76" spans="1:3" x14ac:dyDescent="0.25">
      <c r="A76" s="7" t="s">
        <v>1019</v>
      </c>
      <c r="B76" s="7" t="s">
        <v>209</v>
      </c>
      <c r="C76">
        <f t="shared" si="1"/>
        <v>1</v>
      </c>
    </row>
    <row r="77" spans="1:3" x14ac:dyDescent="0.25">
      <c r="A77" s="7" t="s">
        <v>1020</v>
      </c>
      <c r="B77" s="7" t="s">
        <v>266</v>
      </c>
      <c r="C77">
        <f t="shared" si="1"/>
        <v>2</v>
      </c>
    </row>
    <row r="78" spans="1:3" x14ac:dyDescent="0.25">
      <c r="A78" s="7" t="s">
        <v>673</v>
      </c>
      <c r="B78" s="7" t="s">
        <v>400</v>
      </c>
      <c r="C78">
        <f t="shared" si="1"/>
        <v>1</v>
      </c>
    </row>
    <row r="79" spans="1:3" x14ac:dyDescent="0.25">
      <c r="A79" s="7" t="s">
        <v>836</v>
      </c>
      <c r="B79" s="7" t="s">
        <v>423</v>
      </c>
      <c r="C79">
        <f t="shared" si="1"/>
        <v>1</v>
      </c>
    </row>
    <row r="80" spans="1:3" x14ac:dyDescent="0.25">
      <c r="A80" s="7" t="s">
        <v>673</v>
      </c>
      <c r="B80" s="7" t="s">
        <v>407</v>
      </c>
      <c r="C80">
        <f t="shared" si="1"/>
        <v>1</v>
      </c>
    </row>
    <row r="81" spans="1:3" x14ac:dyDescent="0.25">
      <c r="A81" s="7" t="s">
        <v>673</v>
      </c>
      <c r="B81" s="7" t="s">
        <v>454</v>
      </c>
      <c r="C81">
        <f t="shared" si="1"/>
        <v>1</v>
      </c>
    </row>
    <row r="82" spans="1:3" x14ac:dyDescent="0.25">
      <c r="A82" s="7" t="s">
        <v>887</v>
      </c>
      <c r="B82" s="7" t="s">
        <v>488</v>
      </c>
      <c r="C82">
        <f t="shared" si="1"/>
        <v>1</v>
      </c>
    </row>
    <row r="83" spans="1:3" x14ac:dyDescent="0.25">
      <c r="A83" s="7" t="s">
        <v>997</v>
      </c>
      <c r="B83" s="7" t="s">
        <v>65</v>
      </c>
      <c r="C83">
        <f t="shared" si="1"/>
        <v>2</v>
      </c>
    </row>
    <row r="84" spans="1:3" x14ac:dyDescent="0.25">
      <c r="A84" s="7" t="s">
        <v>675</v>
      </c>
      <c r="B84" s="7" t="s">
        <v>308</v>
      </c>
      <c r="C84">
        <f t="shared" si="1"/>
        <v>1</v>
      </c>
    </row>
    <row r="85" spans="1:3" x14ac:dyDescent="0.25">
      <c r="A85" s="7" t="s">
        <v>675</v>
      </c>
      <c r="B85" s="7" t="s">
        <v>577</v>
      </c>
      <c r="C85">
        <f t="shared" si="1"/>
        <v>2</v>
      </c>
    </row>
    <row r="86" spans="1:3" x14ac:dyDescent="0.25">
      <c r="A86" s="7" t="s">
        <v>905</v>
      </c>
      <c r="B86" s="7" t="s">
        <v>1022</v>
      </c>
      <c r="C86">
        <f t="shared" si="1"/>
        <v>1</v>
      </c>
    </row>
    <row r="87" spans="1:3" x14ac:dyDescent="0.25">
      <c r="A87" s="7" t="s">
        <v>985</v>
      </c>
      <c r="B87" s="7" t="s">
        <v>127</v>
      </c>
      <c r="C87">
        <f t="shared" si="1"/>
        <v>2</v>
      </c>
    </row>
    <row r="88" spans="1:3" x14ac:dyDescent="0.25">
      <c r="A88" s="7" t="s">
        <v>1021</v>
      </c>
      <c r="B88" s="7" t="s">
        <v>81</v>
      </c>
      <c r="C88">
        <f t="shared" si="1"/>
        <v>1</v>
      </c>
    </row>
    <row r="89" spans="1:3" x14ac:dyDescent="0.25">
      <c r="A89" s="7" t="s">
        <v>1021</v>
      </c>
      <c r="B89" s="7" t="s">
        <v>193</v>
      </c>
      <c r="C89">
        <f t="shared" si="1"/>
        <v>1</v>
      </c>
    </row>
    <row r="90" spans="1:3" x14ac:dyDescent="0.25">
      <c r="A90" s="7" t="s">
        <v>111</v>
      </c>
      <c r="B90" s="7" t="s">
        <v>77</v>
      </c>
      <c r="C90">
        <f t="shared" si="1"/>
        <v>2</v>
      </c>
    </row>
    <row r="91" spans="1:3" x14ac:dyDescent="0.25">
      <c r="A91" s="7" t="s">
        <v>146</v>
      </c>
      <c r="B91" s="7" t="s">
        <v>190</v>
      </c>
      <c r="C91">
        <f t="shared" si="1"/>
        <v>1</v>
      </c>
    </row>
    <row r="92" spans="1:3" x14ac:dyDescent="0.25">
      <c r="A92" s="7" t="s">
        <v>209</v>
      </c>
      <c r="B92" s="7" t="s">
        <v>142</v>
      </c>
      <c r="C92">
        <f t="shared" si="1"/>
        <v>1</v>
      </c>
    </row>
    <row r="93" spans="1:3" x14ac:dyDescent="0.25">
      <c r="A93" s="7" t="s">
        <v>266</v>
      </c>
      <c r="B93" s="7" t="s">
        <v>254</v>
      </c>
      <c r="C93">
        <f t="shared" si="1"/>
        <v>1</v>
      </c>
    </row>
    <row r="94" spans="1:3" x14ac:dyDescent="0.25">
      <c r="A94" s="7" t="s">
        <v>400</v>
      </c>
      <c r="B94" s="7" t="s">
        <v>253</v>
      </c>
      <c r="C94">
        <f t="shared" si="1"/>
        <v>1</v>
      </c>
    </row>
    <row r="95" spans="1:3" x14ac:dyDescent="0.25">
      <c r="A95" s="7" t="s">
        <v>423</v>
      </c>
      <c r="B95" s="7" t="s">
        <v>249</v>
      </c>
      <c r="C95">
        <f t="shared" si="1"/>
        <v>2</v>
      </c>
    </row>
    <row r="96" spans="1:3" x14ac:dyDescent="0.25">
      <c r="A96" s="7" t="s">
        <v>407</v>
      </c>
      <c r="B96" s="7" t="s">
        <v>217</v>
      </c>
      <c r="C96">
        <f t="shared" si="1"/>
        <v>2</v>
      </c>
    </row>
    <row r="97" spans="1:3" x14ac:dyDescent="0.25">
      <c r="A97" s="7" t="s">
        <v>454</v>
      </c>
      <c r="B97" s="7" t="s">
        <v>262</v>
      </c>
      <c r="C97">
        <f t="shared" si="1"/>
        <v>1</v>
      </c>
    </row>
    <row r="98" spans="1:3" x14ac:dyDescent="0.25">
      <c r="A98" s="7" t="s">
        <v>488</v>
      </c>
      <c r="B98" s="7" t="s">
        <v>321</v>
      </c>
      <c r="C98">
        <f t="shared" si="1"/>
        <v>2</v>
      </c>
    </row>
    <row r="99" spans="1:3" x14ac:dyDescent="0.25">
      <c r="A99" s="7" t="s">
        <v>65</v>
      </c>
      <c r="B99" s="7" t="s">
        <v>348</v>
      </c>
      <c r="C99">
        <f t="shared" si="1"/>
        <v>2</v>
      </c>
    </row>
    <row r="100" spans="1:3" x14ac:dyDescent="0.25">
      <c r="A100" s="7" t="s">
        <v>573</v>
      </c>
      <c r="B100" s="7" t="s">
        <v>380</v>
      </c>
      <c r="C100">
        <f t="shared" si="1"/>
        <v>1</v>
      </c>
    </row>
    <row r="101" spans="1:3" x14ac:dyDescent="0.25">
      <c r="A101" s="7" t="s">
        <v>308</v>
      </c>
      <c r="B101" s="7" t="s">
        <v>132</v>
      </c>
      <c r="C101">
        <f t="shared" si="1"/>
        <v>2</v>
      </c>
    </row>
    <row r="102" spans="1:3" x14ac:dyDescent="0.25">
      <c r="A102" s="7" t="s">
        <v>266</v>
      </c>
      <c r="B102" s="7" t="s">
        <v>252</v>
      </c>
      <c r="C102">
        <f t="shared" si="1"/>
        <v>2</v>
      </c>
    </row>
    <row r="103" spans="1:3" x14ac:dyDescent="0.25">
      <c r="A103" s="7" t="s">
        <v>577</v>
      </c>
      <c r="B103" s="7" t="s">
        <v>250</v>
      </c>
      <c r="C103">
        <f t="shared" si="1"/>
        <v>3</v>
      </c>
    </row>
    <row r="104" spans="1:3" x14ac:dyDescent="0.25">
      <c r="A104" s="7" t="s">
        <v>1022</v>
      </c>
      <c r="B104" s="7" t="s">
        <v>182</v>
      </c>
      <c r="C104">
        <f t="shared" si="1"/>
        <v>2</v>
      </c>
    </row>
    <row r="105" spans="1:3" x14ac:dyDescent="0.25">
      <c r="A105" s="7" t="s">
        <v>138</v>
      </c>
      <c r="B105" s="7" t="s">
        <v>457</v>
      </c>
      <c r="C105">
        <f t="shared" si="1"/>
        <v>1</v>
      </c>
    </row>
    <row r="106" spans="1:3" x14ac:dyDescent="0.25">
      <c r="A106" s="7" t="s">
        <v>88</v>
      </c>
      <c r="B106" s="7" t="s">
        <v>412</v>
      </c>
      <c r="C106">
        <f t="shared" si="1"/>
        <v>2</v>
      </c>
    </row>
    <row r="107" spans="1:3" x14ac:dyDescent="0.25">
      <c r="A107" s="7" t="s">
        <v>127</v>
      </c>
      <c r="B107" s="7" t="s">
        <v>492</v>
      </c>
      <c r="C107">
        <f t="shared" si="1"/>
        <v>3</v>
      </c>
    </row>
    <row r="108" spans="1:3" x14ac:dyDescent="0.25">
      <c r="A108" s="7" t="s">
        <v>109</v>
      </c>
      <c r="B108" s="7" t="s">
        <v>134</v>
      </c>
      <c r="C108">
        <f t="shared" si="1"/>
        <v>2</v>
      </c>
    </row>
    <row r="109" spans="1:3" x14ac:dyDescent="0.25">
      <c r="A109" s="7" t="s">
        <v>81</v>
      </c>
      <c r="B109" s="7" t="s">
        <v>382</v>
      </c>
      <c r="C109">
        <f t="shared" si="1"/>
        <v>2</v>
      </c>
    </row>
    <row r="110" spans="1:3" x14ac:dyDescent="0.25">
      <c r="A110" s="7" t="s">
        <v>193</v>
      </c>
      <c r="B110" s="7" t="s">
        <v>508</v>
      </c>
      <c r="C110">
        <f t="shared" si="1"/>
        <v>2</v>
      </c>
    </row>
    <row r="111" spans="1:3" x14ac:dyDescent="0.25">
      <c r="A111" s="7" t="s">
        <v>129</v>
      </c>
      <c r="B111" s="7" t="s">
        <v>470</v>
      </c>
      <c r="C111">
        <f t="shared" si="1"/>
        <v>2</v>
      </c>
    </row>
    <row r="112" spans="1:3" x14ac:dyDescent="0.25">
      <c r="A112" s="7" t="s">
        <v>177</v>
      </c>
      <c r="B112" s="7" t="s">
        <v>493</v>
      </c>
      <c r="C112">
        <f t="shared" si="1"/>
        <v>2</v>
      </c>
    </row>
    <row r="113" spans="1:3" x14ac:dyDescent="0.25">
      <c r="A113" s="7" t="s">
        <v>77</v>
      </c>
      <c r="B113" s="7" t="s">
        <v>52</v>
      </c>
      <c r="C113">
        <f t="shared" si="1"/>
        <v>3</v>
      </c>
    </row>
    <row r="114" spans="1:3" x14ac:dyDescent="0.25">
      <c r="A114" s="7" t="s">
        <v>190</v>
      </c>
      <c r="B114" s="7" t="s">
        <v>458</v>
      </c>
      <c r="C114">
        <f t="shared" si="1"/>
        <v>2</v>
      </c>
    </row>
    <row r="115" spans="1:3" x14ac:dyDescent="0.25">
      <c r="A115" s="7" t="s">
        <v>69</v>
      </c>
      <c r="B115" s="7" t="s">
        <v>569</v>
      </c>
      <c r="C115">
        <f t="shared" si="1"/>
        <v>1</v>
      </c>
    </row>
    <row r="116" spans="1:3" x14ac:dyDescent="0.25">
      <c r="A116" s="7" t="s">
        <v>142</v>
      </c>
      <c r="B116" s="7" t="s">
        <v>148</v>
      </c>
      <c r="C116">
        <f t="shared" si="1"/>
        <v>3</v>
      </c>
    </row>
    <row r="117" spans="1:3" x14ac:dyDescent="0.25">
      <c r="A117" s="7" t="s">
        <v>254</v>
      </c>
      <c r="B117" s="7" t="s">
        <v>101</v>
      </c>
      <c r="C117">
        <f t="shared" si="1"/>
        <v>1</v>
      </c>
    </row>
    <row r="118" spans="1:3" x14ac:dyDescent="0.25">
      <c r="A118" s="7" t="s">
        <v>253</v>
      </c>
      <c r="B118" s="7" t="s">
        <v>213</v>
      </c>
      <c r="C118">
        <f t="shared" si="1"/>
        <v>2</v>
      </c>
    </row>
    <row r="119" spans="1:3" x14ac:dyDescent="0.25">
      <c r="A119" s="7" t="s">
        <v>249</v>
      </c>
      <c r="B119" s="7" t="s">
        <v>259</v>
      </c>
      <c r="C119">
        <f t="shared" si="1"/>
        <v>2</v>
      </c>
    </row>
    <row r="120" spans="1:3" x14ac:dyDescent="0.25">
      <c r="A120" s="7" t="s">
        <v>217</v>
      </c>
      <c r="B120" s="7" t="s">
        <v>240</v>
      </c>
      <c r="C120">
        <f t="shared" si="1"/>
        <v>2</v>
      </c>
    </row>
    <row r="121" spans="1:3" x14ac:dyDescent="0.25">
      <c r="A121" s="7" t="s">
        <v>262</v>
      </c>
      <c r="B121" s="7" t="s">
        <v>135</v>
      </c>
      <c r="C121">
        <f t="shared" si="1"/>
        <v>2</v>
      </c>
    </row>
    <row r="122" spans="1:3" x14ac:dyDescent="0.25">
      <c r="A122" s="7" t="s">
        <v>321</v>
      </c>
      <c r="B122" s="7" t="s">
        <v>225</v>
      </c>
      <c r="C122">
        <f t="shared" si="1"/>
        <v>2</v>
      </c>
    </row>
    <row r="123" spans="1:3" x14ac:dyDescent="0.25">
      <c r="A123" s="7" t="s">
        <v>138</v>
      </c>
      <c r="B123" s="7" t="s">
        <v>336</v>
      </c>
      <c r="C123">
        <f t="shared" si="1"/>
        <v>2</v>
      </c>
    </row>
    <row r="124" spans="1:3" x14ac:dyDescent="0.25">
      <c r="A124" s="7" t="s">
        <v>348</v>
      </c>
      <c r="B124" s="7" t="s">
        <v>335</v>
      </c>
      <c r="C124">
        <f t="shared" si="1"/>
        <v>2</v>
      </c>
    </row>
    <row r="125" spans="1:3" x14ac:dyDescent="0.25">
      <c r="A125" s="7" t="s">
        <v>380</v>
      </c>
      <c r="B125" s="7" t="s">
        <v>72</v>
      </c>
      <c r="C125">
        <f t="shared" si="1"/>
        <v>4</v>
      </c>
    </row>
    <row r="126" spans="1:3" x14ac:dyDescent="0.25">
      <c r="A126" s="7" t="s">
        <v>132</v>
      </c>
      <c r="B126" s="7" t="s">
        <v>524</v>
      </c>
      <c r="C126">
        <f t="shared" si="1"/>
        <v>2</v>
      </c>
    </row>
    <row r="127" spans="1:3" x14ac:dyDescent="0.25">
      <c r="A127" s="7" t="s">
        <v>252</v>
      </c>
      <c r="B127" s="7" t="s">
        <v>366</v>
      </c>
      <c r="C127">
        <f t="shared" si="1"/>
        <v>3</v>
      </c>
    </row>
    <row r="128" spans="1:3" x14ac:dyDescent="0.25">
      <c r="A128" s="7" t="s">
        <v>127</v>
      </c>
      <c r="B128" s="7" t="s">
        <v>332</v>
      </c>
      <c r="C128">
        <f t="shared" si="1"/>
        <v>3</v>
      </c>
    </row>
    <row r="129" spans="1:3" x14ac:dyDescent="0.25">
      <c r="A129" s="7" t="s">
        <v>250</v>
      </c>
      <c r="B129" s="7" t="s">
        <v>398</v>
      </c>
      <c r="C129">
        <f t="shared" si="1"/>
        <v>3</v>
      </c>
    </row>
    <row r="130" spans="1:3" x14ac:dyDescent="0.25">
      <c r="A130" s="7" t="s">
        <v>88</v>
      </c>
      <c r="B130" s="7" t="s">
        <v>535</v>
      </c>
      <c r="C130">
        <f t="shared" si="1"/>
        <v>2</v>
      </c>
    </row>
    <row r="131" spans="1:3" x14ac:dyDescent="0.25">
      <c r="A131" s="7" t="s">
        <v>182</v>
      </c>
      <c r="B131" s="7" t="s">
        <v>137</v>
      </c>
      <c r="C131">
        <f t="shared" ref="C131:C194" si="2">COUNTIF(A131:A1357,B131)</f>
        <v>3</v>
      </c>
    </row>
    <row r="132" spans="1:3" x14ac:dyDescent="0.25">
      <c r="A132" s="7" t="s">
        <v>153</v>
      </c>
      <c r="B132" s="7" t="s">
        <v>1023</v>
      </c>
      <c r="C132">
        <f t="shared" si="2"/>
        <v>1</v>
      </c>
    </row>
    <row r="133" spans="1:3" x14ac:dyDescent="0.25">
      <c r="A133" s="7" t="s">
        <v>457</v>
      </c>
      <c r="B133" s="7" t="s">
        <v>1024</v>
      </c>
      <c r="C133">
        <f t="shared" si="2"/>
        <v>1</v>
      </c>
    </row>
    <row r="134" spans="1:3" x14ac:dyDescent="0.25">
      <c r="A134" s="7" t="s">
        <v>412</v>
      </c>
      <c r="B134" s="7" t="s">
        <v>117</v>
      </c>
      <c r="C134">
        <f t="shared" si="2"/>
        <v>1</v>
      </c>
    </row>
    <row r="135" spans="1:3" x14ac:dyDescent="0.25">
      <c r="A135" s="7" t="s">
        <v>492</v>
      </c>
      <c r="B135" s="7" t="s">
        <v>154</v>
      </c>
      <c r="C135">
        <f t="shared" si="2"/>
        <v>1</v>
      </c>
    </row>
    <row r="136" spans="1:3" x14ac:dyDescent="0.25">
      <c r="A136" s="7" t="s">
        <v>134</v>
      </c>
      <c r="B136" s="7" t="s">
        <v>260</v>
      </c>
      <c r="C136">
        <f t="shared" si="2"/>
        <v>1</v>
      </c>
    </row>
    <row r="137" spans="1:3" x14ac:dyDescent="0.25">
      <c r="A137" s="7" t="s">
        <v>382</v>
      </c>
      <c r="B137" s="7" t="s">
        <v>235</v>
      </c>
      <c r="C137">
        <f t="shared" si="2"/>
        <v>1</v>
      </c>
    </row>
    <row r="138" spans="1:3" x14ac:dyDescent="0.25">
      <c r="A138" s="7" t="s">
        <v>138</v>
      </c>
      <c r="B138" s="7" t="s">
        <v>234</v>
      </c>
      <c r="C138">
        <f t="shared" si="2"/>
        <v>1</v>
      </c>
    </row>
    <row r="139" spans="1:3" x14ac:dyDescent="0.25">
      <c r="A139" s="7" t="s">
        <v>364</v>
      </c>
      <c r="B139" s="7" t="s">
        <v>399</v>
      </c>
      <c r="C139">
        <f t="shared" si="2"/>
        <v>1</v>
      </c>
    </row>
    <row r="140" spans="1:3" x14ac:dyDescent="0.25">
      <c r="A140" s="7" t="s">
        <v>508</v>
      </c>
      <c r="B140" s="7" t="s">
        <v>232</v>
      </c>
      <c r="C140">
        <f t="shared" si="2"/>
        <v>1</v>
      </c>
    </row>
    <row r="141" spans="1:3" x14ac:dyDescent="0.25">
      <c r="A141" s="7" t="s">
        <v>250</v>
      </c>
      <c r="B141" s="7" t="s">
        <v>416</v>
      </c>
      <c r="C141">
        <f t="shared" si="2"/>
        <v>1</v>
      </c>
    </row>
    <row r="142" spans="1:3" x14ac:dyDescent="0.25">
      <c r="A142" s="7" t="s">
        <v>470</v>
      </c>
      <c r="B142" s="7" t="s">
        <v>207</v>
      </c>
      <c r="C142">
        <f t="shared" si="2"/>
        <v>1</v>
      </c>
    </row>
    <row r="143" spans="1:3" x14ac:dyDescent="0.25">
      <c r="A143" s="7" t="s">
        <v>493</v>
      </c>
      <c r="B143" s="7" t="s">
        <v>401</v>
      </c>
      <c r="C143">
        <f t="shared" si="2"/>
        <v>1</v>
      </c>
    </row>
    <row r="144" spans="1:3" x14ac:dyDescent="0.25">
      <c r="A144" s="7" t="s">
        <v>52</v>
      </c>
      <c r="B144" s="7" t="s">
        <v>486</v>
      </c>
      <c r="C144">
        <f t="shared" si="2"/>
        <v>1</v>
      </c>
    </row>
    <row r="145" spans="1:3" x14ac:dyDescent="0.25">
      <c r="A145" s="7" t="s">
        <v>458</v>
      </c>
      <c r="B145" s="7" t="s">
        <v>484</v>
      </c>
      <c r="C145">
        <f t="shared" si="2"/>
        <v>1</v>
      </c>
    </row>
    <row r="146" spans="1:3" x14ac:dyDescent="0.25">
      <c r="A146" s="7" t="s">
        <v>88</v>
      </c>
      <c r="B146" s="7" t="s">
        <v>505</v>
      </c>
      <c r="C146">
        <f t="shared" si="2"/>
        <v>1</v>
      </c>
    </row>
    <row r="147" spans="1:3" x14ac:dyDescent="0.25">
      <c r="A147" s="7" t="s">
        <v>569</v>
      </c>
      <c r="B147" s="7" t="s">
        <v>516</v>
      </c>
      <c r="C147">
        <f t="shared" si="2"/>
        <v>1</v>
      </c>
    </row>
    <row r="148" spans="1:3" x14ac:dyDescent="0.25">
      <c r="A148" s="7" t="s">
        <v>148</v>
      </c>
      <c r="B148" s="7" t="s">
        <v>512</v>
      </c>
      <c r="C148">
        <f t="shared" si="2"/>
        <v>1</v>
      </c>
    </row>
    <row r="149" spans="1:3" x14ac:dyDescent="0.25">
      <c r="A149" s="7" t="s">
        <v>101</v>
      </c>
      <c r="B149" s="7" t="s">
        <v>643</v>
      </c>
      <c r="C149">
        <f t="shared" si="2"/>
        <v>1</v>
      </c>
    </row>
    <row r="150" spans="1:3" x14ac:dyDescent="0.25">
      <c r="A150" s="7" t="s">
        <v>213</v>
      </c>
      <c r="B150" s="7" t="s">
        <v>78</v>
      </c>
      <c r="C150">
        <f t="shared" si="2"/>
        <v>2</v>
      </c>
    </row>
    <row r="151" spans="1:3" x14ac:dyDescent="0.25">
      <c r="A151" s="7" t="s">
        <v>148</v>
      </c>
      <c r="B151" s="7" t="s">
        <v>179</v>
      </c>
      <c r="C151">
        <f t="shared" si="2"/>
        <v>1</v>
      </c>
    </row>
    <row r="152" spans="1:3" x14ac:dyDescent="0.25">
      <c r="A152" s="7" t="s">
        <v>259</v>
      </c>
      <c r="B152" s="7" t="s">
        <v>189</v>
      </c>
      <c r="C152">
        <f t="shared" si="2"/>
        <v>2</v>
      </c>
    </row>
    <row r="153" spans="1:3" x14ac:dyDescent="0.25">
      <c r="A153" s="7" t="s">
        <v>240</v>
      </c>
      <c r="B153" s="7" t="s">
        <v>178</v>
      </c>
      <c r="C153">
        <f t="shared" si="2"/>
        <v>1</v>
      </c>
    </row>
    <row r="154" spans="1:3" x14ac:dyDescent="0.25">
      <c r="A154" s="7" t="s">
        <v>118</v>
      </c>
      <c r="B154" s="7" t="s">
        <v>131</v>
      </c>
      <c r="C154">
        <f t="shared" si="2"/>
        <v>1</v>
      </c>
    </row>
    <row r="155" spans="1:3" x14ac:dyDescent="0.25">
      <c r="A155" s="7" t="s">
        <v>135</v>
      </c>
      <c r="B155" s="7" t="s">
        <v>1025</v>
      </c>
      <c r="C155">
        <f t="shared" si="2"/>
        <v>1</v>
      </c>
    </row>
    <row r="156" spans="1:3" x14ac:dyDescent="0.25">
      <c r="A156" s="7" t="s">
        <v>225</v>
      </c>
      <c r="B156" s="7" t="s">
        <v>63</v>
      </c>
      <c r="C156">
        <f t="shared" si="2"/>
        <v>2</v>
      </c>
    </row>
    <row r="157" spans="1:3" x14ac:dyDescent="0.25">
      <c r="A157" s="7" t="s">
        <v>336</v>
      </c>
      <c r="B157" s="7" t="s">
        <v>309</v>
      </c>
      <c r="C157">
        <f t="shared" si="2"/>
        <v>1</v>
      </c>
    </row>
    <row r="158" spans="1:3" x14ac:dyDescent="0.25">
      <c r="A158" s="7" t="s">
        <v>335</v>
      </c>
      <c r="B158" s="7" t="s">
        <v>352</v>
      </c>
      <c r="C158">
        <f t="shared" si="2"/>
        <v>1</v>
      </c>
    </row>
    <row r="159" spans="1:3" x14ac:dyDescent="0.25">
      <c r="A159" s="7" t="s">
        <v>72</v>
      </c>
      <c r="B159" s="7" t="s">
        <v>434</v>
      </c>
      <c r="C159">
        <f t="shared" si="2"/>
        <v>2</v>
      </c>
    </row>
    <row r="160" spans="1:3" x14ac:dyDescent="0.25">
      <c r="A160" s="7" t="s">
        <v>524</v>
      </c>
      <c r="B160" s="7" t="s">
        <v>349</v>
      </c>
      <c r="C160">
        <f t="shared" si="2"/>
        <v>1</v>
      </c>
    </row>
    <row r="161" spans="1:3" x14ac:dyDescent="0.25">
      <c r="A161" s="7" t="s">
        <v>366</v>
      </c>
      <c r="B161" s="7" t="s">
        <v>449</v>
      </c>
      <c r="C161">
        <f t="shared" si="2"/>
        <v>1</v>
      </c>
    </row>
    <row r="162" spans="1:3" x14ac:dyDescent="0.25">
      <c r="A162" s="7" t="s">
        <v>332</v>
      </c>
      <c r="B162" s="7" t="s">
        <v>597</v>
      </c>
      <c r="C162">
        <f t="shared" si="2"/>
        <v>1</v>
      </c>
    </row>
    <row r="163" spans="1:3" x14ac:dyDescent="0.25">
      <c r="A163" s="7" t="s">
        <v>398</v>
      </c>
      <c r="B163" s="7" t="s">
        <v>98</v>
      </c>
      <c r="C163">
        <f t="shared" si="2"/>
        <v>2</v>
      </c>
    </row>
    <row r="164" spans="1:3" x14ac:dyDescent="0.25">
      <c r="A164" s="7" t="s">
        <v>535</v>
      </c>
      <c r="B164" s="7" t="s">
        <v>441</v>
      </c>
      <c r="C164">
        <f t="shared" si="2"/>
        <v>2</v>
      </c>
    </row>
    <row r="165" spans="1:3" x14ac:dyDescent="0.25">
      <c r="A165" s="7" t="s">
        <v>137</v>
      </c>
      <c r="B165" s="7" t="s">
        <v>173</v>
      </c>
      <c r="C165">
        <f t="shared" si="2"/>
        <v>1</v>
      </c>
    </row>
    <row r="166" spans="1:3" x14ac:dyDescent="0.25">
      <c r="A166" s="7" t="s">
        <v>1023</v>
      </c>
      <c r="B166" s="7" t="s">
        <v>68</v>
      </c>
      <c r="C166">
        <f t="shared" si="2"/>
        <v>1</v>
      </c>
    </row>
    <row r="167" spans="1:3" x14ac:dyDescent="0.25">
      <c r="A167" s="7" t="s">
        <v>1024</v>
      </c>
      <c r="B167" s="7" t="s">
        <v>175</v>
      </c>
      <c r="C167">
        <f t="shared" si="2"/>
        <v>2</v>
      </c>
    </row>
    <row r="168" spans="1:3" x14ac:dyDescent="0.25">
      <c r="A168" s="7" t="s">
        <v>117</v>
      </c>
      <c r="B168" s="7" t="s">
        <v>89</v>
      </c>
      <c r="C168">
        <f t="shared" si="2"/>
        <v>1</v>
      </c>
    </row>
    <row r="169" spans="1:3" x14ac:dyDescent="0.25">
      <c r="A169" s="7" t="s">
        <v>154</v>
      </c>
      <c r="B169" s="7" t="s">
        <v>120</v>
      </c>
      <c r="C169">
        <f t="shared" si="2"/>
        <v>1</v>
      </c>
    </row>
    <row r="170" spans="1:3" x14ac:dyDescent="0.25">
      <c r="A170" s="7" t="s">
        <v>260</v>
      </c>
      <c r="B170" s="7" t="s">
        <v>255</v>
      </c>
      <c r="C170">
        <f t="shared" si="2"/>
        <v>2</v>
      </c>
    </row>
    <row r="171" spans="1:3" x14ac:dyDescent="0.25">
      <c r="A171" s="7" t="s">
        <v>235</v>
      </c>
      <c r="B171" s="7" t="s">
        <v>160</v>
      </c>
      <c r="C171">
        <f t="shared" si="2"/>
        <v>1</v>
      </c>
    </row>
    <row r="172" spans="1:3" x14ac:dyDescent="0.25">
      <c r="A172" s="7" t="s">
        <v>234</v>
      </c>
      <c r="B172" s="7" t="s">
        <v>289</v>
      </c>
      <c r="C172">
        <f t="shared" si="2"/>
        <v>1</v>
      </c>
    </row>
    <row r="173" spans="1:3" x14ac:dyDescent="0.25">
      <c r="A173" s="7" t="s">
        <v>399</v>
      </c>
      <c r="B173" s="7" t="s">
        <v>376</v>
      </c>
      <c r="C173">
        <f t="shared" si="2"/>
        <v>1</v>
      </c>
    </row>
    <row r="174" spans="1:3" x14ac:dyDescent="0.25">
      <c r="A174" s="7" t="s">
        <v>232</v>
      </c>
      <c r="B174" s="7" t="s">
        <v>74</v>
      </c>
      <c r="C174">
        <f t="shared" si="2"/>
        <v>2</v>
      </c>
    </row>
    <row r="175" spans="1:3" x14ac:dyDescent="0.25">
      <c r="A175" s="7" t="s">
        <v>416</v>
      </c>
      <c r="B175" s="7" t="s">
        <v>93</v>
      </c>
      <c r="C175">
        <f t="shared" si="2"/>
        <v>3</v>
      </c>
    </row>
    <row r="176" spans="1:3" x14ac:dyDescent="0.25">
      <c r="A176" s="7" t="s">
        <v>207</v>
      </c>
      <c r="B176" s="7" t="s">
        <v>191</v>
      </c>
      <c r="C176">
        <f t="shared" si="2"/>
        <v>2</v>
      </c>
    </row>
    <row r="177" spans="1:3" x14ac:dyDescent="0.25">
      <c r="A177" s="7" t="s">
        <v>401</v>
      </c>
      <c r="B177" s="7" t="s">
        <v>87</v>
      </c>
      <c r="C177">
        <f t="shared" si="2"/>
        <v>1</v>
      </c>
    </row>
    <row r="178" spans="1:3" x14ac:dyDescent="0.25">
      <c r="A178" s="7" t="s">
        <v>486</v>
      </c>
      <c r="B178" s="7" t="s">
        <v>316</v>
      </c>
      <c r="C178">
        <f t="shared" si="2"/>
        <v>2</v>
      </c>
    </row>
    <row r="179" spans="1:3" x14ac:dyDescent="0.25">
      <c r="A179" s="7" t="s">
        <v>484</v>
      </c>
      <c r="B179" s="7" t="s">
        <v>347</v>
      </c>
      <c r="C179">
        <f t="shared" si="2"/>
        <v>1</v>
      </c>
    </row>
    <row r="180" spans="1:3" x14ac:dyDescent="0.25">
      <c r="A180" s="7" t="s">
        <v>505</v>
      </c>
      <c r="B180" s="7" t="s">
        <v>328</v>
      </c>
      <c r="C180">
        <f t="shared" si="2"/>
        <v>2</v>
      </c>
    </row>
    <row r="181" spans="1:3" x14ac:dyDescent="0.25">
      <c r="A181" s="7" t="s">
        <v>516</v>
      </c>
      <c r="B181" s="7" t="s">
        <v>330</v>
      </c>
      <c r="C181">
        <f t="shared" si="2"/>
        <v>3</v>
      </c>
    </row>
    <row r="182" spans="1:3" x14ac:dyDescent="0.25">
      <c r="A182" s="7" t="s">
        <v>970</v>
      </c>
      <c r="B182" s="7" t="s">
        <v>403</v>
      </c>
      <c r="C182">
        <f t="shared" si="2"/>
        <v>2</v>
      </c>
    </row>
    <row r="183" spans="1:3" x14ac:dyDescent="0.25">
      <c r="A183" s="7" t="s">
        <v>512</v>
      </c>
      <c r="B183" s="7" t="s">
        <v>455</v>
      </c>
      <c r="C183">
        <f t="shared" si="2"/>
        <v>2</v>
      </c>
    </row>
    <row r="184" spans="1:3" x14ac:dyDescent="0.25">
      <c r="A184" s="7" t="s">
        <v>643</v>
      </c>
      <c r="B184" s="7" t="s">
        <v>425</v>
      </c>
      <c r="C184">
        <f t="shared" si="2"/>
        <v>2</v>
      </c>
    </row>
    <row r="185" spans="1:3" x14ac:dyDescent="0.25">
      <c r="A185" s="7" t="s">
        <v>78</v>
      </c>
      <c r="B185" s="7" t="s">
        <v>474</v>
      </c>
      <c r="C185">
        <f t="shared" si="2"/>
        <v>2</v>
      </c>
    </row>
    <row r="186" spans="1:3" x14ac:dyDescent="0.25">
      <c r="A186" s="7" t="s">
        <v>492</v>
      </c>
      <c r="B186" s="7" t="s">
        <v>119</v>
      </c>
      <c r="C186">
        <f t="shared" si="2"/>
        <v>1</v>
      </c>
    </row>
    <row r="187" spans="1:3" x14ac:dyDescent="0.25">
      <c r="A187" s="7" t="s">
        <v>179</v>
      </c>
      <c r="B187" s="7" t="s">
        <v>523</v>
      </c>
      <c r="C187">
        <f t="shared" si="2"/>
        <v>2</v>
      </c>
    </row>
    <row r="188" spans="1:3" x14ac:dyDescent="0.25">
      <c r="A188" s="7" t="s">
        <v>97</v>
      </c>
      <c r="B188" s="7" t="s">
        <v>483</v>
      </c>
      <c r="C188">
        <f t="shared" si="2"/>
        <v>2</v>
      </c>
    </row>
    <row r="189" spans="1:3" x14ac:dyDescent="0.25">
      <c r="A189" s="7" t="s">
        <v>189</v>
      </c>
      <c r="B189" s="7" t="s">
        <v>537</v>
      </c>
      <c r="C189">
        <f t="shared" si="2"/>
        <v>2</v>
      </c>
    </row>
    <row r="190" spans="1:3" x14ac:dyDescent="0.25">
      <c r="A190" s="7" t="s">
        <v>132</v>
      </c>
      <c r="B190" s="7" t="s">
        <v>1026</v>
      </c>
      <c r="C190">
        <f t="shared" si="2"/>
        <v>1</v>
      </c>
    </row>
    <row r="191" spans="1:3" x14ac:dyDescent="0.25">
      <c r="A191" s="7" t="s">
        <v>178</v>
      </c>
      <c r="B191" s="7" t="s">
        <v>1027</v>
      </c>
      <c r="C191">
        <f t="shared" si="2"/>
        <v>1</v>
      </c>
    </row>
    <row r="192" spans="1:3" x14ac:dyDescent="0.25">
      <c r="A192" s="7" t="s">
        <v>152</v>
      </c>
      <c r="B192" s="7" t="s">
        <v>1028</v>
      </c>
      <c r="C192">
        <f t="shared" si="2"/>
        <v>1</v>
      </c>
    </row>
    <row r="193" spans="1:3" x14ac:dyDescent="0.25">
      <c r="A193" s="7" t="s">
        <v>131</v>
      </c>
      <c r="B193" s="7" t="s">
        <v>1029</v>
      </c>
      <c r="C193">
        <f t="shared" si="2"/>
        <v>1</v>
      </c>
    </row>
    <row r="194" spans="1:3" x14ac:dyDescent="0.25">
      <c r="A194" s="7" t="s">
        <v>250</v>
      </c>
      <c r="B194" s="7" t="s">
        <v>1030</v>
      </c>
      <c r="C194">
        <f t="shared" si="2"/>
        <v>1</v>
      </c>
    </row>
    <row r="195" spans="1:3" x14ac:dyDescent="0.25">
      <c r="A195" s="7" t="s">
        <v>1025</v>
      </c>
      <c r="B195" s="7" t="s">
        <v>1031</v>
      </c>
      <c r="C195">
        <f t="shared" ref="C195:C258" si="3">COUNTIF(A195:A1421,B195)</f>
        <v>1</v>
      </c>
    </row>
    <row r="196" spans="1:3" x14ac:dyDescent="0.25">
      <c r="A196" s="7" t="s">
        <v>63</v>
      </c>
      <c r="B196" s="7" t="s">
        <v>110</v>
      </c>
      <c r="C196">
        <f t="shared" si="3"/>
        <v>1</v>
      </c>
    </row>
    <row r="197" spans="1:3" x14ac:dyDescent="0.25">
      <c r="A197" s="7" t="s">
        <v>261</v>
      </c>
      <c r="B197" s="7" t="s">
        <v>690</v>
      </c>
      <c r="C197">
        <f t="shared" si="3"/>
        <v>1</v>
      </c>
    </row>
    <row r="198" spans="1:3" x14ac:dyDescent="0.25">
      <c r="A198" s="7" t="s">
        <v>309</v>
      </c>
      <c r="B198" s="7" t="s">
        <v>144</v>
      </c>
      <c r="C198">
        <f t="shared" si="3"/>
        <v>1</v>
      </c>
    </row>
    <row r="199" spans="1:3" x14ac:dyDescent="0.25">
      <c r="A199" s="7" t="s">
        <v>352</v>
      </c>
      <c r="B199" s="7" t="s">
        <v>699</v>
      </c>
      <c r="C199">
        <f t="shared" si="3"/>
        <v>1</v>
      </c>
    </row>
    <row r="200" spans="1:3" x14ac:dyDescent="0.25">
      <c r="A200" s="7" t="s">
        <v>389</v>
      </c>
      <c r="B200" s="7" t="s">
        <v>169</v>
      </c>
      <c r="C200">
        <f t="shared" si="3"/>
        <v>1</v>
      </c>
    </row>
    <row r="201" spans="1:3" x14ac:dyDescent="0.25">
      <c r="A201" s="7" t="s">
        <v>52</v>
      </c>
      <c r="B201" s="7" t="s">
        <v>684</v>
      </c>
      <c r="C201">
        <f t="shared" si="3"/>
        <v>1</v>
      </c>
    </row>
    <row r="202" spans="1:3" x14ac:dyDescent="0.25">
      <c r="A202" s="7" t="s">
        <v>434</v>
      </c>
      <c r="B202" s="7" t="s">
        <v>168</v>
      </c>
      <c r="C202">
        <f t="shared" si="3"/>
        <v>1</v>
      </c>
    </row>
    <row r="203" spans="1:3" x14ac:dyDescent="0.25">
      <c r="A203" s="7" t="s">
        <v>349</v>
      </c>
      <c r="B203" s="7" t="s">
        <v>680</v>
      </c>
      <c r="C203">
        <f t="shared" si="3"/>
        <v>1</v>
      </c>
    </row>
    <row r="204" spans="1:3" x14ac:dyDescent="0.25">
      <c r="A204" s="7" t="s">
        <v>492</v>
      </c>
      <c r="B204" s="7" t="s">
        <v>693</v>
      </c>
      <c r="C204">
        <f t="shared" si="3"/>
        <v>1</v>
      </c>
    </row>
    <row r="205" spans="1:3" x14ac:dyDescent="0.25">
      <c r="A205" s="7" t="s">
        <v>449</v>
      </c>
      <c r="B205" s="7" t="s">
        <v>84</v>
      </c>
      <c r="C205">
        <f t="shared" si="3"/>
        <v>1</v>
      </c>
    </row>
    <row r="206" spans="1:3" x14ac:dyDescent="0.25">
      <c r="A206" s="7" t="s">
        <v>508</v>
      </c>
      <c r="B206" s="7" t="s">
        <v>205</v>
      </c>
      <c r="C206">
        <f t="shared" si="3"/>
        <v>1</v>
      </c>
    </row>
    <row r="207" spans="1:3" x14ac:dyDescent="0.25">
      <c r="A207" s="7" t="s">
        <v>249</v>
      </c>
      <c r="B207" s="7" t="s">
        <v>113</v>
      </c>
      <c r="C207">
        <f t="shared" si="3"/>
        <v>1</v>
      </c>
    </row>
    <row r="208" spans="1:3" x14ac:dyDescent="0.25">
      <c r="A208" s="7" t="s">
        <v>577</v>
      </c>
      <c r="B208" s="7" t="s">
        <v>114</v>
      </c>
      <c r="C208">
        <f t="shared" si="3"/>
        <v>1</v>
      </c>
    </row>
    <row r="209" spans="1:3" x14ac:dyDescent="0.25">
      <c r="A209" s="7" t="s">
        <v>189</v>
      </c>
      <c r="B209" s="7" t="s">
        <v>224</v>
      </c>
      <c r="C209">
        <f t="shared" si="3"/>
        <v>1</v>
      </c>
    </row>
    <row r="210" spans="1:3" x14ac:dyDescent="0.25">
      <c r="A210" s="7" t="s">
        <v>217</v>
      </c>
      <c r="B210" s="7" t="s">
        <v>202</v>
      </c>
      <c r="C210">
        <f t="shared" si="3"/>
        <v>1</v>
      </c>
    </row>
    <row r="211" spans="1:3" x14ac:dyDescent="0.25">
      <c r="A211" s="7" t="s">
        <v>597</v>
      </c>
      <c r="B211" s="7" t="s">
        <v>220</v>
      </c>
      <c r="C211">
        <f t="shared" si="3"/>
        <v>1</v>
      </c>
    </row>
    <row r="212" spans="1:3" x14ac:dyDescent="0.25">
      <c r="A212" s="7" t="s">
        <v>129</v>
      </c>
      <c r="B212" s="7" t="s">
        <v>147</v>
      </c>
      <c r="C212">
        <f t="shared" si="3"/>
        <v>1</v>
      </c>
    </row>
    <row r="213" spans="1:3" x14ac:dyDescent="0.25">
      <c r="A213" s="7" t="s">
        <v>321</v>
      </c>
      <c r="B213" s="7" t="s">
        <v>713</v>
      </c>
      <c r="C213">
        <f t="shared" si="3"/>
        <v>1</v>
      </c>
    </row>
    <row r="214" spans="1:3" x14ac:dyDescent="0.25">
      <c r="A214" s="7" t="s">
        <v>109</v>
      </c>
      <c r="B214" s="7" t="s">
        <v>180</v>
      </c>
      <c r="C214">
        <f t="shared" si="3"/>
        <v>1</v>
      </c>
    </row>
    <row r="215" spans="1:3" x14ac:dyDescent="0.25">
      <c r="A215" s="7" t="s">
        <v>98</v>
      </c>
      <c r="B215" s="7" t="s">
        <v>742</v>
      </c>
      <c r="C215">
        <f t="shared" si="3"/>
        <v>1</v>
      </c>
    </row>
    <row r="216" spans="1:3" x14ac:dyDescent="0.25">
      <c r="A216" s="7" t="s">
        <v>77</v>
      </c>
      <c r="B216" s="7" t="s">
        <v>244</v>
      </c>
      <c r="C216">
        <f t="shared" si="3"/>
        <v>1</v>
      </c>
    </row>
    <row r="217" spans="1:3" x14ac:dyDescent="0.25">
      <c r="A217" s="7" t="s">
        <v>434</v>
      </c>
      <c r="B217" s="7" t="s">
        <v>156</v>
      </c>
      <c r="C217">
        <f t="shared" si="3"/>
        <v>1</v>
      </c>
    </row>
    <row r="218" spans="1:3" x14ac:dyDescent="0.25">
      <c r="A218" s="7" t="s">
        <v>441</v>
      </c>
      <c r="B218" s="7" t="s">
        <v>1032</v>
      </c>
      <c r="C218">
        <f t="shared" si="3"/>
        <v>1</v>
      </c>
    </row>
    <row r="219" spans="1:3" x14ac:dyDescent="0.25">
      <c r="A219" s="7" t="s">
        <v>261</v>
      </c>
      <c r="B219" s="7" t="s">
        <v>200</v>
      </c>
      <c r="C219">
        <f t="shared" si="3"/>
        <v>1</v>
      </c>
    </row>
    <row r="220" spans="1:3" x14ac:dyDescent="0.25">
      <c r="A220" s="7" t="s">
        <v>213</v>
      </c>
      <c r="B220" s="7" t="s">
        <v>198</v>
      </c>
      <c r="C220">
        <f t="shared" si="3"/>
        <v>1</v>
      </c>
    </row>
    <row r="221" spans="1:3" x14ac:dyDescent="0.25">
      <c r="A221" s="7" t="s">
        <v>72</v>
      </c>
      <c r="B221" s="7" t="s">
        <v>201</v>
      </c>
      <c r="C221">
        <f t="shared" si="3"/>
        <v>1</v>
      </c>
    </row>
    <row r="222" spans="1:3" x14ac:dyDescent="0.25">
      <c r="A222" s="7" t="s">
        <v>99</v>
      </c>
      <c r="B222" s="7" t="s">
        <v>230</v>
      </c>
      <c r="C222">
        <f t="shared" si="3"/>
        <v>1</v>
      </c>
    </row>
    <row r="223" spans="1:3" x14ac:dyDescent="0.25">
      <c r="A223" s="7" t="s">
        <v>173</v>
      </c>
      <c r="B223" s="7" t="s">
        <v>256</v>
      </c>
      <c r="C223">
        <f t="shared" si="3"/>
        <v>1</v>
      </c>
    </row>
    <row r="224" spans="1:3" x14ac:dyDescent="0.25">
      <c r="A224" s="7" t="s">
        <v>68</v>
      </c>
      <c r="B224" s="7" t="s">
        <v>206</v>
      </c>
      <c r="C224">
        <f t="shared" si="3"/>
        <v>1</v>
      </c>
    </row>
    <row r="225" spans="1:3" x14ac:dyDescent="0.25">
      <c r="A225" s="7" t="s">
        <v>175</v>
      </c>
      <c r="B225" s="7" t="s">
        <v>714</v>
      </c>
      <c r="C225">
        <f t="shared" si="3"/>
        <v>1</v>
      </c>
    </row>
    <row r="226" spans="1:3" x14ac:dyDescent="0.25">
      <c r="A226" s="7" t="s">
        <v>89</v>
      </c>
      <c r="B226" s="7" t="s">
        <v>265</v>
      </c>
      <c r="C226">
        <f t="shared" si="3"/>
        <v>1</v>
      </c>
    </row>
    <row r="227" spans="1:3" x14ac:dyDescent="0.25">
      <c r="A227" s="7" t="s">
        <v>246</v>
      </c>
      <c r="B227" s="7" t="s">
        <v>303</v>
      </c>
      <c r="C227">
        <f t="shared" si="3"/>
        <v>1</v>
      </c>
    </row>
    <row r="228" spans="1:3" x14ac:dyDescent="0.25">
      <c r="A228" s="7" t="s">
        <v>120</v>
      </c>
      <c r="B228" s="7" t="s">
        <v>797</v>
      </c>
      <c r="C228">
        <f t="shared" si="3"/>
        <v>1</v>
      </c>
    </row>
    <row r="229" spans="1:3" x14ac:dyDescent="0.25">
      <c r="A229" s="7" t="s">
        <v>255</v>
      </c>
      <c r="B229" s="7" t="s">
        <v>307</v>
      </c>
      <c r="C229">
        <f t="shared" si="3"/>
        <v>1</v>
      </c>
    </row>
    <row r="230" spans="1:3" x14ac:dyDescent="0.25">
      <c r="A230" s="7" t="s">
        <v>160</v>
      </c>
      <c r="B230" s="7" t="s">
        <v>804</v>
      </c>
      <c r="C230">
        <f t="shared" si="3"/>
        <v>1</v>
      </c>
    </row>
    <row r="231" spans="1:3" x14ac:dyDescent="0.25">
      <c r="A231" s="7" t="s">
        <v>135</v>
      </c>
      <c r="B231" s="7" t="s">
        <v>233</v>
      </c>
      <c r="C231">
        <f t="shared" si="3"/>
        <v>1</v>
      </c>
    </row>
    <row r="232" spans="1:3" x14ac:dyDescent="0.25">
      <c r="A232" s="7" t="s">
        <v>259</v>
      </c>
      <c r="B232" s="7" t="s">
        <v>322</v>
      </c>
      <c r="C232">
        <f t="shared" si="3"/>
        <v>1</v>
      </c>
    </row>
    <row r="233" spans="1:3" x14ac:dyDescent="0.25">
      <c r="A233" s="7" t="s">
        <v>289</v>
      </c>
      <c r="B233" s="7" t="s">
        <v>323</v>
      </c>
      <c r="C233">
        <f t="shared" si="3"/>
        <v>1</v>
      </c>
    </row>
    <row r="234" spans="1:3" x14ac:dyDescent="0.25">
      <c r="A234" s="7" t="s">
        <v>334</v>
      </c>
      <c r="B234" s="7" t="s">
        <v>1033</v>
      </c>
      <c r="C234">
        <f t="shared" si="3"/>
        <v>1</v>
      </c>
    </row>
    <row r="235" spans="1:3" x14ac:dyDescent="0.25">
      <c r="A235" s="7" t="s">
        <v>370</v>
      </c>
      <c r="B235" s="7" t="s">
        <v>343</v>
      </c>
      <c r="C235">
        <f t="shared" si="3"/>
        <v>1</v>
      </c>
    </row>
    <row r="236" spans="1:3" x14ac:dyDescent="0.25">
      <c r="A236" s="7" t="s">
        <v>332</v>
      </c>
      <c r="B236" s="7" t="s">
        <v>339</v>
      </c>
      <c r="C236">
        <f t="shared" si="3"/>
        <v>1</v>
      </c>
    </row>
    <row r="237" spans="1:3" x14ac:dyDescent="0.25">
      <c r="A237" s="7" t="s">
        <v>376</v>
      </c>
      <c r="B237" s="7" t="s">
        <v>324</v>
      </c>
      <c r="C237">
        <f t="shared" si="3"/>
        <v>1</v>
      </c>
    </row>
    <row r="238" spans="1:3" x14ac:dyDescent="0.25">
      <c r="A238" s="7" t="s">
        <v>74</v>
      </c>
      <c r="B238" s="7" t="s">
        <v>812</v>
      </c>
      <c r="C238">
        <f t="shared" si="3"/>
        <v>1</v>
      </c>
    </row>
    <row r="239" spans="1:3" x14ac:dyDescent="0.25">
      <c r="A239" s="7" t="s">
        <v>385</v>
      </c>
      <c r="B239" s="7" t="s">
        <v>340</v>
      </c>
      <c r="C239">
        <f t="shared" si="3"/>
        <v>1</v>
      </c>
    </row>
    <row r="240" spans="1:3" x14ac:dyDescent="0.25">
      <c r="A240" s="7" t="s">
        <v>72</v>
      </c>
      <c r="B240" s="7" t="s">
        <v>374</v>
      </c>
      <c r="C240">
        <f t="shared" si="3"/>
        <v>1</v>
      </c>
    </row>
    <row r="241" spans="1:3" x14ac:dyDescent="0.25">
      <c r="A241" s="7" t="s">
        <v>93</v>
      </c>
      <c r="B241" s="7" t="s">
        <v>337</v>
      </c>
      <c r="C241">
        <f t="shared" si="3"/>
        <v>1</v>
      </c>
    </row>
    <row r="242" spans="1:3" x14ac:dyDescent="0.25">
      <c r="A242" s="7" t="s">
        <v>99</v>
      </c>
      <c r="B242" s="7" t="s">
        <v>159</v>
      </c>
      <c r="C242">
        <f t="shared" si="3"/>
        <v>1</v>
      </c>
    </row>
    <row r="243" spans="1:3" x14ac:dyDescent="0.25">
      <c r="A243" s="7" t="s">
        <v>246</v>
      </c>
      <c r="B243" s="7" t="s">
        <v>698</v>
      </c>
      <c r="C243">
        <f t="shared" si="3"/>
        <v>1</v>
      </c>
    </row>
    <row r="244" spans="1:3" x14ac:dyDescent="0.25">
      <c r="A244" s="7" t="s">
        <v>191</v>
      </c>
      <c r="B244" s="7" t="s">
        <v>359</v>
      </c>
      <c r="C244">
        <f t="shared" si="3"/>
        <v>2</v>
      </c>
    </row>
    <row r="245" spans="1:3" x14ac:dyDescent="0.25">
      <c r="A245" s="7" t="s">
        <v>92</v>
      </c>
      <c r="B245" s="7" t="s">
        <v>285</v>
      </c>
      <c r="C245">
        <f t="shared" si="3"/>
        <v>1</v>
      </c>
    </row>
    <row r="246" spans="1:3" x14ac:dyDescent="0.25">
      <c r="A246" s="7" t="s">
        <v>87</v>
      </c>
      <c r="B246" s="7" t="s">
        <v>243</v>
      </c>
      <c r="C246">
        <f t="shared" si="3"/>
        <v>1</v>
      </c>
    </row>
    <row r="247" spans="1:3" x14ac:dyDescent="0.25">
      <c r="A247" s="7" t="s">
        <v>316</v>
      </c>
      <c r="B247" s="7" t="s">
        <v>830</v>
      </c>
      <c r="C247">
        <f t="shared" si="3"/>
        <v>1</v>
      </c>
    </row>
    <row r="248" spans="1:3" x14ac:dyDescent="0.25">
      <c r="A248" s="7" t="s">
        <v>347</v>
      </c>
      <c r="B248" s="7" t="s">
        <v>831</v>
      </c>
      <c r="C248">
        <f t="shared" si="3"/>
        <v>1</v>
      </c>
    </row>
    <row r="249" spans="1:3" x14ac:dyDescent="0.25">
      <c r="A249" s="7" t="s">
        <v>175</v>
      </c>
      <c r="B249" s="7" t="s">
        <v>365</v>
      </c>
      <c r="C249">
        <f t="shared" si="3"/>
        <v>1</v>
      </c>
    </row>
    <row r="250" spans="1:3" x14ac:dyDescent="0.25">
      <c r="A250" s="7" t="s">
        <v>328</v>
      </c>
      <c r="B250" s="7" t="s">
        <v>846</v>
      </c>
      <c r="C250">
        <f t="shared" si="3"/>
        <v>1</v>
      </c>
    </row>
    <row r="251" spans="1:3" x14ac:dyDescent="0.25">
      <c r="A251" s="7" t="s">
        <v>330</v>
      </c>
      <c r="B251" s="7" t="s">
        <v>1034</v>
      </c>
      <c r="C251">
        <f t="shared" si="3"/>
        <v>1</v>
      </c>
    </row>
    <row r="252" spans="1:3" x14ac:dyDescent="0.25">
      <c r="A252" s="7" t="s">
        <v>332</v>
      </c>
      <c r="B252" s="7" t="s">
        <v>415</v>
      </c>
      <c r="C252">
        <f t="shared" si="3"/>
        <v>1</v>
      </c>
    </row>
    <row r="253" spans="1:3" x14ac:dyDescent="0.25">
      <c r="A253" s="7" t="s">
        <v>366</v>
      </c>
      <c r="B253" s="7" t="s">
        <v>171</v>
      </c>
      <c r="C253">
        <f t="shared" si="3"/>
        <v>1</v>
      </c>
    </row>
    <row r="254" spans="1:3" x14ac:dyDescent="0.25">
      <c r="A254" s="7" t="s">
        <v>398</v>
      </c>
      <c r="B254" s="7" t="s">
        <v>850</v>
      </c>
      <c r="C254">
        <f t="shared" si="3"/>
        <v>1</v>
      </c>
    </row>
    <row r="255" spans="1:3" x14ac:dyDescent="0.25">
      <c r="A255" s="7" t="s">
        <v>403</v>
      </c>
      <c r="B255" s="7" t="s">
        <v>342</v>
      </c>
      <c r="C255">
        <f t="shared" si="3"/>
        <v>1</v>
      </c>
    </row>
    <row r="256" spans="1:3" x14ac:dyDescent="0.25">
      <c r="A256" s="7" t="s">
        <v>148</v>
      </c>
      <c r="B256" s="7" t="s">
        <v>854</v>
      </c>
      <c r="C256">
        <f t="shared" si="3"/>
        <v>1</v>
      </c>
    </row>
    <row r="257" spans="1:3" x14ac:dyDescent="0.25">
      <c r="A257" s="7" t="s">
        <v>455</v>
      </c>
      <c r="B257" s="7" t="s">
        <v>855</v>
      </c>
      <c r="C257">
        <f t="shared" si="3"/>
        <v>1</v>
      </c>
    </row>
    <row r="258" spans="1:3" x14ac:dyDescent="0.25">
      <c r="A258" s="7" t="s">
        <v>425</v>
      </c>
      <c r="B258" s="7" t="s">
        <v>338</v>
      </c>
      <c r="C258">
        <f t="shared" si="3"/>
        <v>1</v>
      </c>
    </row>
    <row r="259" spans="1:3" x14ac:dyDescent="0.25">
      <c r="A259" s="7" t="s">
        <v>72</v>
      </c>
      <c r="B259" s="7" t="s">
        <v>825</v>
      </c>
      <c r="C259">
        <f t="shared" ref="C259:C322" si="4">COUNTIF(A259:A1485,B259)</f>
        <v>1</v>
      </c>
    </row>
    <row r="260" spans="1:3" x14ac:dyDescent="0.25">
      <c r="A260" s="7" t="s">
        <v>474</v>
      </c>
      <c r="B260" s="7" t="s">
        <v>847</v>
      </c>
      <c r="C260">
        <f t="shared" si="4"/>
        <v>1</v>
      </c>
    </row>
    <row r="261" spans="1:3" x14ac:dyDescent="0.25">
      <c r="A261" s="7" t="s">
        <v>467</v>
      </c>
      <c r="B261" s="7" t="s">
        <v>341</v>
      </c>
      <c r="C261">
        <f t="shared" si="4"/>
        <v>1</v>
      </c>
    </row>
    <row r="262" spans="1:3" x14ac:dyDescent="0.25">
      <c r="A262" s="7" t="s">
        <v>119</v>
      </c>
      <c r="B262" s="7" t="s">
        <v>430</v>
      </c>
      <c r="C262">
        <f t="shared" si="4"/>
        <v>1</v>
      </c>
    </row>
    <row r="263" spans="1:3" x14ac:dyDescent="0.25">
      <c r="A263" s="7" t="s">
        <v>248</v>
      </c>
      <c r="B263" s="7" t="s">
        <v>417</v>
      </c>
      <c r="C263">
        <f t="shared" si="4"/>
        <v>1</v>
      </c>
    </row>
    <row r="264" spans="1:3" x14ac:dyDescent="0.25">
      <c r="A264" s="7" t="s">
        <v>523</v>
      </c>
      <c r="B264" s="7" t="s">
        <v>817</v>
      </c>
      <c r="C264">
        <f t="shared" si="4"/>
        <v>1</v>
      </c>
    </row>
    <row r="265" spans="1:3" x14ac:dyDescent="0.25">
      <c r="A265" s="7" t="s">
        <v>483</v>
      </c>
      <c r="B265" s="7" t="s">
        <v>367</v>
      </c>
      <c r="C265">
        <f t="shared" si="4"/>
        <v>1</v>
      </c>
    </row>
    <row r="266" spans="1:3" x14ac:dyDescent="0.25">
      <c r="A266" s="7" t="s">
        <v>330</v>
      </c>
      <c r="B266" s="7" t="s">
        <v>422</v>
      </c>
      <c r="C266">
        <f t="shared" si="4"/>
        <v>1</v>
      </c>
    </row>
    <row r="267" spans="1:3" x14ac:dyDescent="0.25">
      <c r="A267" s="7" t="s">
        <v>537</v>
      </c>
      <c r="B267" s="7" t="s">
        <v>805</v>
      </c>
      <c r="C267">
        <f t="shared" si="4"/>
        <v>1</v>
      </c>
    </row>
    <row r="268" spans="1:3" x14ac:dyDescent="0.25">
      <c r="A268" s="7" t="s">
        <v>1026</v>
      </c>
      <c r="B268" s="7" t="s">
        <v>373</v>
      </c>
      <c r="C268">
        <f t="shared" si="4"/>
        <v>1</v>
      </c>
    </row>
    <row r="269" spans="1:3" x14ac:dyDescent="0.25">
      <c r="A269" s="7" t="s">
        <v>1027</v>
      </c>
      <c r="B269" s="7" t="s">
        <v>872</v>
      </c>
      <c r="C269">
        <f t="shared" si="4"/>
        <v>1</v>
      </c>
    </row>
    <row r="270" spans="1:3" x14ac:dyDescent="0.25">
      <c r="A270" s="7" t="s">
        <v>1028</v>
      </c>
      <c r="B270" s="7" t="s">
        <v>431</v>
      </c>
      <c r="C270">
        <f t="shared" si="4"/>
        <v>1</v>
      </c>
    </row>
    <row r="271" spans="1:3" x14ac:dyDescent="0.25">
      <c r="A271" s="7" t="s">
        <v>1029</v>
      </c>
      <c r="B271" s="7" t="s">
        <v>445</v>
      </c>
      <c r="C271">
        <f t="shared" si="4"/>
        <v>1</v>
      </c>
    </row>
    <row r="272" spans="1:3" x14ac:dyDescent="0.25">
      <c r="A272" s="7" t="s">
        <v>1030</v>
      </c>
      <c r="B272" s="7" t="s">
        <v>1035</v>
      </c>
      <c r="C272">
        <f t="shared" si="4"/>
        <v>1</v>
      </c>
    </row>
    <row r="273" spans="1:3" x14ac:dyDescent="0.25">
      <c r="A273" s="7" t="s">
        <v>827</v>
      </c>
      <c r="B273" s="7" t="s">
        <v>372</v>
      </c>
      <c r="C273">
        <f t="shared" si="4"/>
        <v>1</v>
      </c>
    </row>
    <row r="274" spans="1:3" x14ac:dyDescent="0.25">
      <c r="A274" s="7" t="s">
        <v>1031</v>
      </c>
      <c r="B274" s="7" t="s">
        <v>451</v>
      </c>
      <c r="C274">
        <f t="shared" si="4"/>
        <v>1</v>
      </c>
    </row>
    <row r="275" spans="1:3" x14ac:dyDescent="0.25">
      <c r="A275" s="7" t="s">
        <v>110</v>
      </c>
      <c r="B275" s="7" t="s">
        <v>450</v>
      </c>
      <c r="C275">
        <f t="shared" si="4"/>
        <v>1</v>
      </c>
    </row>
    <row r="276" spans="1:3" x14ac:dyDescent="0.25">
      <c r="A276" s="7" t="s">
        <v>690</v>
      </c>
      <c r="B276" s="7" t="s">
        <v>456</v>
      </c>
      <c r="C276">
        <f t="shared" si="4"/>
        <v>1</v>
      </c>
    </row>
    <row r="277" spans="1:3" x14ac:dyDescent="0.25">
      <c r="A277" s="7" t="s">
        <v>144</v>
      </c>
      <c r="B277" s="7" t="s">
        <v>472</v>
      </c>
      <c r="C277">
        <f t="shared" si="4"/>
        <v>1</v>
      </c>
    </row>
    <row r="278" spans="1:3" x14ac:dyDescent="0.25">
      <c r="A278" s="7" t="s">
        <v>699</v>
      </c>
      <c r="B278" s="7" t="s">
        <v>487</v>
      </c>
      <c r="C278">
        <f t="shared" si="4"/>
        <v>1</v>
      </c>
    </row>
    <row r="279" spans="1:3" x14ac:dyDescent="0.25">
      <c r="A279" s="7" t="s">
        <v>1012</v>
      </c>
      <c r="B279" s="7" t="s">
        <v>489</v>
      </c>
      <c r="C279">
        <f t="shared" si="4"/>
        <v>1</v>
      </c>
    </row>
    <row r="280" spans="1:3" x14ac:dyDescent="0.25">
      <c r="A280" s="7" t="s">
        <v>169</v>
      </c>
      <c r="B280" s="7" t="s">
        <v>676</v>
      </c>
      <c r="C280">
        <f t="shared" si="4"/>
        <v>1</v>
      </c>
    </row>
    <row r="281" spans="1:3" x14ac:dyDescent="0.25">
      <c r="A281" s="7" t="s">
        <v>684</v>
      </c>
      <c r="B281" s="7" t="s">
        <v>501</v>
      </c>
      <c r="C281">
        <f t="shared" si="4"/>
        <v>1</v>
      </c>
    </row>
    <row r="282" spans="1:3" x14ac:dyDescent="0.25">
      <c r="A282" s="7" t="s">
        <v>168</v>
      </c>
      <c r="B282" s="7" t="s">
        <v>504</v>
      </c>
      <c r="C282">
        <f t="shared" si="4"/>
        <v>1</v>
      </c>
    </row>
    <row r="283" spans="1:3" x14ac:dyDescent="0.25">
      <c r="A283" s="7" t="s">
        <v>680</v>
      </c>
      <c r="B283" s="7" t="s">
        <v>490</v>
      </c>
      <c r="C283">
        <f t="shared" si="4"/>
        <v>1</v>
      </c>
    </row>
    <row r="284" spans="1:3" x14ac:dyDescent="0.25">
      <c r="A284" s="7" t="s">
        <v>693</v>
      </c>
      <c r="B284" s="7" t="s">
        <v>485</v>
      </c>
      <c r="C284">
        <f t="shared" si="4"/>
        <v>1</v>
      </c>
    </row>
    <row r="285" spans="1:3" x14ac:dyDescent="0.25">
      <c r="A285" s="7" t="s">
        <v>78</v>
      </c>
      <c r="B285" s="7" t="s">
        <v>464</v>
      </c>
      <c r="C285">
        <f t="shared" si="4"/>
        <v>1</v>
      </c>
    </row>
    <row r="286" spans="1:3" x14ac:dyDescent="0.25">
      <c r="A286" s="7" t="s">
        <v>84</v>
      </c>
      <c r="B286" s="7" t="s">
        <v>517</v>
      </c>
      <c r="C286">
        <f t="shared" si="4"/>
        <v>1</v>
      </c>
    </row>
    <row r="287" spans="1:3" x14ac:dyDescent="0.25">
      <c r="A287" s="7" t="s">
        <v>205</v>
      </c>
      <c r="B287" s="7" t="s">
        <v>519</v>
      </c>
      <c r="C287">
        <f t="shared" si="4"/>
        <v>1</v>
      </c>
    </row>
    <row r="288" spans="1:3" x14ac:dyDescent="0.25">
      <c r="A288" s="7" t="s">
        <v>113</v>
      </c>
      <c r="B288" s="7" t="s">
        <v>521</v>
      </c>
      <c r="C288">
        <f t="shared" si="4"/>
        <v>1</v>
      </c>
    </row>
    <row r="289" spans="1:3" x14ac:dyDescent="0.25">
      <c r="A289" s="7" t="s">
        <v>114</v>
      </c>
      <c r="B289" s="7" t="s">
        <v>520</v>
      </c>
      <c r="C289">
        <f t="shared" si="4"/>
        <v>1</v>
      </c>
    </row>
    <row r="290" spans="1:3" x14ac:dyDescent="0.25">
      <c r="A290" s="7" t="s">
        <v>224</v>
      </c>
      <c r="B290" s="7" t="s">
        <v>518</v>
      </c>
      <c r="C290">
        <f t="shared" si="4"/>
        <v>1</v>
      </c>
    </row>
    <row r="291" spans="1:3" x14ac:dyDescent="0.25">
      <c r="A291" s="7" t="s">
        <v>202</v>
      </c>
      <c r="B291" s="7" t="s">
        <v>473</v>
      </c>
      <c r="C291">
        <f t="shared" si="4"/>
        <v>1</v>
      </c>
    </row>
    <row r="292" spans="1:3" x14ac:dyDescent="0.25">
      <c r="A292" s="7" t="s">
        <v>220</v>
      </c>
      <c r="B292" s="7" t="s">
        <v>917</v>
      </c>
      <c r="C292">
        <f t="shared" si="4"/>
        <v>1</v>
      </c>
    </row>
    <row r="293" spans="1:3" x14ac:dyDescent="0.25">
      <c r="A293" s="7" t="s">
        <v>147</v>
      </c>
      <c r="B293" s="7" t="s">
        <v>1036</v>
      </c>
      <c r="C293">
        <f t="shared" si="4"/>
        <v>1</v>
      </c>
    </row>
    <row r="294" spans="1:3" x14ac:dyDescent="0.25">
      <c r="A294" s="7" t="s">
        <v>713</v>
      </c>
      <c r="B294" s="7" t="s">
        <v>429</v>
      </c>
      <c r="C294">
        <f t="shared" si="4"/>
        <v>1</v>
      </c>
    </row>
    <row r="295" spans="1:3" x14ac:dyDescent="0.25">
      <c r="A295" s="7" t="s">
        <v>180</v>
      </c>
      <c r="B295" s="7" t="s">
        <v>502</v>
      </c>
      <c r="C295">
        <f t="shared" si="4"/>
        <v>1</v>
      </c>
    </row>
    <row r="296" spans="1:3" x14ac:dyDescent="0.25">
      <c r="A296" s="7" t="s">
        <v>742</v>
      </c>
      <c r="B296" s="7" t="s">
        <v>562</v>
      </c>
      <c r="C296">
        <f t="shared" si="4"/>
        <v>1</v>
      </c>
    </row>
    <row r="297" spans="1:3" x14ac:dyDescent="0.25">
      <c r="A297" s="7" t="s">
        <v>244</v>
      </c>
      <c r="B297" s="7" t="s">
        <v>526</v>
      </c>
      <c r="C297">
        <f t="shared" si="4"/>
        <v>2</v>
      </c>
    </row>
    <row r="298" spans="1:3" x14ac:dyDescent="0.25">
      <c r="A298" s="7" t="s">
        <v>156</v>
      </c>
      <c r="B298" s="7" t="s">
        <v>1037</v>
      </c>
      <c r="C298">
        <f t="shared" si="4"/>
        <v>1</v>
      </c>
    </row>
    <row r="299" spans="1:3" x14ac:dyDescent="0.25">
      <c r="A299" s="7" t="s">
        <v>1032</v>
      </c>
      <c r="B299" s="7" t="s">
        <v>949</v>
      </c>
      <c r="C299">
        <f t="shared" si="4"/>
        <v>1</v>
      </c>
    </row>
    <row r="300" spans="1:3" x14ac:dyDescent="0.25">
      <c r="A300" s="7" t="s">
        <v>200</v>
      </c>
      <c r="B300" s="7" t="s">
        <v>570</v>
      </c>
      <c r="C300">
        <f t="shared" si="4"/>
        <v>1</v>
      </c>
    </row>
    <row r="301" spans="1:3" x14ac:dyDescent="0.25">
      <c r="A301" s="7" t="s">
        <v>198</v>
      </c>
      <c r="B301" s="7" t="s">
        <v>899</v>
      </c>
      <c r="C301">
        <f t="shared" si="4"/>
        <v>1</v>
      </c>
    </row>
    <row r="302" spans="1:3" x14ac:dyDescent="0.25">
      <c r="A302" s="7" t="s">
        <v>242</v>
      </c>
      <c r="B302" s="7" t="s">
        <v>549</v>
      </c>
      <c r="C302">
        <f t="shared" si="4"/>
        <v>1</v>
      </c>
    </row>
    <row r="303" spans="1:3" x14ac:dyDescent="0.25">
      <c r="A303" s="7" t="s">
        <v>791</v>
      </c>
      <c r="B303" s="7" t="s">
        <v>957</v>
      </c>
      <c r="C303">
        <f t="shared" si="4"/>
        <v>1</v>
      </c>
    </row>
    <row r="304" spans="1:3" x14ac:dyDescent="0.25">
      <c r="A304" s="7" t="s">
        <v>201</v>
      </c>
      <c r="B304" s="7" t="s">
        <v>586</v>
      </c>
      <c r="C304">
        <f t="shared" si="4"/>
        <v>1</v>
      </c>
    </row>
    <row r="305" spans="1:3" x14ac:dyDescent="0.25">
      <c r="A305" s="7" t="s">
        <v>230</v>
      </c>
      <c r="B305" s="7" t="s">
        <v>592</v>
      </c>
      <c r="C305">
        <f t="shared" si="4"/>
        <v>1</v>
      </c>
    </row>
    <row r="306" spans="1:3" x14ac:dyDescent="0.25">
      <c r="A306" s="7" t="s">
        <v>256</v>
      </c>
      <c r="B306" s="7" t="s">
        <v>548</v>
      </c>
      <c r="C306">
        <f t="shared" si="4"/>
        <v>1</v>
      </c>
    </row>
    <row r="307" spans="1:3" x14ac:dyDescent="0.25">
      <c r="A307" s="7" t="s">
        <v>206</v>
      </c>
      <c r="B307" s="7" t="s">
        <v>591</v>
      </c>
      <c r="C307">
        <f t="shared" si="4"/>
        <v>1</v>
      </c>
    </row>
    <row r="308" spans="1:3" x14ac:dyDescent="0.25">
      <c r="A308" s="7" t="s">
        <v>714</v>
      </c>
      <c r="B308" s="7" t="s">
        <v>599</v>
      </c>
      <c r="C308">
        <f t="shared" si="4"/>
        <v>1</v>
      </c>
    </row>
    <row r="309" spans="1:3" x14ac:dyDescent="0.25">
      <c r="A309" s="7" t="s">
        <v>265</v>
      </c>
      <c r="B309" s="7" t="s">
        <v>971</v>
      </c>
      <c r="C309">
        <f t="shared" si="4"/>
        <v>1</v>
      </c>
    </row>
    <row r="310" spans="1:3" x14ac:dyDescent="0.25">
      <c r="A310" s="7" t="s">
        <v>303</v>
      </c>
      <c r="B310" s="7" t="s">
        <v>584</v>
      </c>
      <c r="C310">
        <f t="shared" si="4"/>
        <v>1</v>
      </c>
    </row>
    <row r="311" spans="1:3" x14ac:dyDescent="0.25">
      <c r="A311" s="7" t="s">
        <v>797</v>
      </c>
      <c r="B311" s="7" t="s">
        <v>557</v>
      </c>
      <c r="C311">
        <f t="shared" si="4"/>
        <v>1</v>
      </c>
    </row>
    <row r="312" spans="1:3" x14ac:dyDescent="0.25">
      <c r="A312" s="7" t="s">
        <v>307</v>
      </c>
      <c r="B312" s="7" t="s">
        <v>565</v>
      </c>
      <c r="C312">
        <f t="shared" si="4"/>
        <v>2</v>
      </c>
    </row>
    <row r="313" spans="1:3" x14ac:dyDescent="0.25">
      <c r="A313" s="7" t="s">
        <v>804</v>
      </c>
      <c r="B313" s="7" t="s">
        <v>1038</v>
      </c>
      <c r="C313">
        <f t="shared" si="4"/>
        <v>1</v>
      </c>
    </row>
    <row r="314" spans="1:3" x14ac:dyDescent="0.25">
      <c r="A314" s="7" t="s">
        <v>233</v>
      </c>
      <c r="B314" s="7" t="s">
        <v>611</v>
      </c>
      <c r="C314">
        <f t="shared" si="4"/>
        <v>1</v>
      </c>
    </row>
    <row r="315" spans="1:3" x14ac:dyDescent="0.25">
      <c r="A315" s="7" t="s">
        <v>322</v>
      </c>
      <c r="B315" s="7" t="s">
        <v>531</v>
      </c>
      <c r="C315">
        <f t="shared" si="4"/>
        <v>1</v>
      </c>
    </row>
    <row r="316" spans="1:3" x14ac:dyDescent="0.25">
      <c r="A316" s="7" t="s">
        <v>323</v>
      </c>
      <c r="B316" s="7" t="s">
        <v>572</v>
      </c>
      <c r="C316">
        <f t="shared" si="4"/>
        <v>1</v>
      </c>
    </row>
    <row r="317" spans="1:3" x14ac:dyDescent="0.25">
      <c r="A317" s="7" t="s">
        <v>1033</v>
      </c>
      <c r="B317" s="7" t="s">
        <v>571</v>
      </c>
      <c r="C317">
        <f t="shared" si="4"/>
        <v>1</v>
      </c>
    </row>
    <row r="318" spans="1:3" x14ac:dyDescent="0.25">
      <c r="A318" s="7" t="s">
        <v>343</v>
      </c>
      <c r="B318" s="7" t="s">
        <v>604</v>
      </c>
      <c r="C318">
        <f t="shared" si="4"/>
        <v>1</v>
      </c>
    </row>
    <row r="319" spans="1:3" x14ac:dyDescent="0.25">
      <c r="A319" s="7" t="s">
        <v>339</v>
      </c>
      <c r="B319" s="7" t="s">
        <v>616</v>
      </c>
      <c r="C319">
        <f t="shared" si="4"/>
        <v>1</v>
      </c>
    </row>
    <row r="320" spans="1:3" x14ac:dyDescent="0.25">
      <c r="A320" s="7" t="s">
        <v>65</v>
      </c>
      <c r="B320" s="7" t="s">
        <v>627</v>
      </c>
      <c r="C320">
        <f t="shared" si="4"/>
        <v>1</v>
      </c>
    </row>
    <row r="321" spans="1:3" x14ac:dyDescent="0.25">
      <c r="A321" s="7" t="s">
        <v>324</v>
      </c>
      <c r="B321" s="7" t="s">
        <v>286</v>
      </c>
      <c r="C321">
        <f t="shared" si="4"/>
        <v>1</v>
      </c>
    </row>
    <row r="322" spans="1:3" x14ac:dyDescent="0.25">
      <c r="A322" s="7" t="s">
        <v>812</v>
      </c>
      <c r="B322" s="7" t="s">
        <v>1039</v>
      </c>
      <c r="C322">
        <f t="shared" si="4"/>
        <v>1</v>
      </c>
    </row>
    <row r="323" spans="1:3" x14ac:dyDescent="0.25">
      <c r="A323" s="7" t="s">
        <v>340</v>
      </c>
      <c r="B323" s="7" t="s">
        <v>986</v>
      </c>
      <c r="C323">
        <f t="shared" ref="C323:C386" si="5">COUNTIF(A323:A1549,B323)</f>
        <v>1</v>
      </c>
    </row>
    <row r="324" spans="1:3" x14ac:dyDescent="0.25">
      <c r="A324" s="7" t="s">
        <v>374</v>
      </c>
      <c r="B324" s="7" t="s">
        <v>608</v>
      </c>
      <c r="C324">
        <f t="shared" si="5"/>
        <v>1</v>
      </c>
    </row>
    <row r="325" spans="1:3" x14ac:dyDescent="0.25">
      <c r="A325" s="7" t="s">
        <v>337</v>
      </c>
      <c r="B325" s="7" t="s">
        <v>642</v>
      </c>
      <c r="C325">
        <f t="shared" si="5"/>
        <v>1</v>
      </c>
    </row>
    <row r="326" spans="1:3" x14ac:dyDescent="0.25">
      <c r="A326" s="7" t="s">
        <v>159</v>
      </c>
      <c r="B326" s="7" t="s">
        <v>650</v>
      </c>
      <c r="C326">
        <f t="shared" si="5"/>
        <v>1</v>
      </c>
    </row>
    <row r="327" spans="1:3" x14ac:dyDescent="0.25">
      <c r="A327" s="7" t="s">
        <v>698</v>
      </c>
      <c r="B327" s="7" t="s">
        <v>628</v>
      </c>
      <c r="C327">
        <f t="shared" si="5"/>
        <v>1</v>
      </c>
    </row>
    <row r="328" spans="1:3" x14ac:dyDescent="0.25">
      <c r="A328" s="7" t="s">
        <v>359</v>
      </c>
      <c r="B328" s="7" t="s">
        <v>629</v>
      </c>
      <c r="C328">
        <f t="shared" si="5"/>
        <v>1</v>
      </c>
    </row>
    <row r="329" spans="1:3" x14ac:dyDescent="0.25">
      <c r="A329" s="7" t="s">
        <v>285</v>
      </c>
      <c r="B329" s="7" t="s">
        <v>631</v>
      </c>
      <c r="C329">
        <f t="shared" si="5"/>
        <v>1</v>
      </c>
    </row>
    <row r="330" spans="1:3" x14ac:dyDescent="0.25">
      <c r="A330" s="7" t="s">
        <v>243</v>
      </c>
      <c r="B330" s="7" t="s">
        <v>640</v>
      </c>
      <c r="C330">
        <f t="shared" si="5"/>
        <v>1</v>
      </c>
    </row>
    <row r="331" spans="1:3" x14ac:dyDescent="0.25">
      <c r="A331" s="7" t="s">
        <v>830</v>
      </c>
      <c r="B331" s="7" t="s">
        <v>667</v>
      </c>
      <c r="C331">
        <f t="shared" si="5"/>
        <v>1</v>
      </c>
    </row>
    <row r="332" spans="1:3" x14ac:dyDescent="0.25">
      <c r="A332" s="7" t="s">
        <v>1014</v>
      </c>
      <c r="B332" s="7" t="s">
        <v>609</v>
      </c>
      <c r="C332">
        <f t="shared" si="5"/>
        <v>1</v>
      </c>
    </row>
    <row r="333" spans="1:3" x14ac:dyDescent="0.25">
      <c r="A333" s="7" t="s">
        <v>831</v>
      </c>
      <c r="B333" s="7" t="s">
        <v>979</v>
      </c>
      <c r="C333">
        <f t="shared" si="5"/>
        <v>1</v>
      </c>
    </row>
    <row r="334" spans="1:3" x14ac:dyDescent="0.25">
      <c r="A334" s="7" t="s">
        <v>365</v>
      </c>
      <c r="B334" s="7" t="s">
        <v>632</v>
      </c>
      <c r="C334">
        <f t="shared" si="5"/>
        <v>1</v>
      </c>
    </row>
    <row r="335" spans="1:3" x14ac:dyDescent="0.25">
      <c r="A335" s="7" t="s">
        <v>846</v>
      </c>
      <c r="B335" s="7" t="s">
        <v>669</v>
      </c>
      <c r="C335">
        <f t="shared" si="5"/>
        <v>1</v>
      </c>
    </row>
    <row r="336" spans="1:3" x14ac:dyDescent="0.25">
      <c r="A336" s="7" t="s">
        <v>1034</v>
      </c>
      <c r="B336" s="7" t="s">
        <v>996</v>
      </c>
      <c r="C336">
        <f t="shared" si="5"/>
        <v>1</v>
      </c>
    </row>
    <row r="337" spans="1:3" x14ac:dyDescent="0.25">
      <c r="A337" s="7" t="s">
        <v>415</v>
      </c>
      <c r="B337" s="7" t="s">
        <v>143</v>
      </c>
      <c r="C337">
        <f t="shared" si="5"/>
        <v>1</v>
      </c>
    </row>
    <row r="338" spans="1:3" x14ac:dyDescent="0.25">
      <c r="A338" s="7" t="s">
        <v>171</v>
      </c>
      <c r="B338" s="7" t="s">
        <v>150</v>
      </c>
      <c r="C338">
        <f t="shared" si="5"/>
        <v>1</v>
      </c>
    </row>
    <row r="339" spans="1:3" x14ac:dyDescent="0.25">
      <c r="A339" s="7" t="s">
        <v>383</v>
      </c>
      <c r="B339" s="7" t="s">
        <v>251</v>
      </c>
      <c r="C339">
        <f t="shared" si="5"/>
        <v>1</v>
      </c>
    </row>
    <row r="340" spans="1:3" x14ac:dyDescent="0.25">
      <c r="A340" s="7" t="s">
        <v>395</v>
      </c>
      <c r="B340" s="7" t="s">
        <v>214</v>
      </c>
      <c r="C340">
        <f t="shared" si="5"/>
        <v>1</v>
      </c>
    </row>
    <row r="341" spans="1:3" x14ac:dyDescent="0.25">
      <c r="A341" s="7" t="s">
        <v>850</v>
      </c>
      <c r="B341" s="7" t="s">
        <v>257</v>
      </c>
      <c r="C341">
        <f t="shared" si="5"/>
        <v>1</v>
      </c>
    </row>
    <row r="342" spans="1:3" x14ac:dyDescent="0.25">
      <c r="A342" s="7" t="s">
        <v>342</v>
      </c>
      <c r="B342" s="7" t="s">
        <v>57</v>
      </c>
      <c r="C342">
        <f t="shared" si="5"/>
        <v>1</v>
      </c>
    </row>
    <row r="343" spans="1:3" x14ac:dyDescent="0.25">
      <c r="A343" s="7" t="s">
        <v>854</v>
      </c>
      <c r="B343" s="7" t="s">
        <v>304</v>
      </c>
      <c r="C343">
        <f t="shared" si="5"/>
        <v>1</v>
      </c>
    </row>
    <row r="344" spans="1:3" x14ac:dyDescent="0.25">
      <c r="A344" s="7" t="s">
        <v>855</v>
      </c>
      <c r="B344" s="7" t="s">
        <v>320</v>
      </c>
      <c r="C344">
        <f t="shared" si="5"/>
        <v>1</v>
      </c>
    </row>
    <row r="345" spans="1:3" x14ac:dyDescent="0.25">
      <c r="A345" s="7" t="s">
        <v>338</v>
      </c>
      <c r="B345" s="7" t="s">
        <v>351</v>
      </c>
      <c r="C345">
        <f t="shared" si="5"/>
        <v>1</v>
      </c>
    </row>
    <row r="346" spans="1:3" x14ac:dyDescent="0.25">
      <c r="A346" s="7" t="s">
        <v>825</v>
      </c>
      <c r="B346" s="7" t="s">
        <v>362</v>
      </c>
      <c r="C346">
        <f t="shared" si="5"/>
        <v>1</v>
      </c>
    </row>
    <row r="347" spans="1:3" x14ac:dyDescent="0.25">
      <c r="A347" s="7" t="s">
        <v>847</v>
      </c>
      <c r="B347" s="7" t="s">
        <v>388</v>
      </c>
      <c r="C347">
        <f t="shared" si="5"/>
        <v>1</v>
      </c>
    </row>
    <row r="348" spans="1:3" x14ac:dyDescent="0.25">
      <c r="A348" s="7" t="s">
        <v>341</v>
      </c>
      <c r="B348" s="7" t="s">
        <v>409</v>
      </c>
      <c r="C348">
        <f t="shared" si="5"/>
        <v>1</v>
      </c>
    </row>
    <row r="349" spans="1:3" x14ac:dyDescent="0.25">
      <c r="A349" s="7" t="s">
        <v>430</v>
      </c>
      <c r="B349" s="7" t="s">
        <v>391</v>
      </c>
      <c r="C349">
        <f t="shared" si="5"/>
        <v>1</v>
      </c>
    </row>
    <row r="350" spans="1:3" x14ac:dyDescent="0.25">
      <c r="A350" s="7" t="s">
        <v>417</v>
      </c>
      <c r="B350" s="7" t="s">
        <v>410</v>
      </c>
      <c r="C350">
        <f t="shared" si="5"/>
        <v>1</v>
      </c>
    </row>
    <row r="351" spans="1:3" x14ac:dyDescent="0.25">
      <c r="A351" s="7" t="s">
        <v>817</v>
      </c>
      <c r="B351" s="7" t="s">
        <v>353</v>
      </c>
      <c r="C351">
        <f t="shared" si="5"/>
        <v>2</v>
      </c>
    </row>
    <row r="352" spans="1:3" x14ac:dyDescent="0.25">
      <c r="A352" s="7" t="s">
        <v>367</v>
      </c>
      <c r="B352" s="7" t="s">
        <v>368</v>
      </c>
      <c r="C352">
        <f t="shared" si="5"/>
        <v>1</v>
      </c>
    </row>
    <row r="353" spans="1:3" x14ac:dyDescent="0.25">
      <c r="A353" s="7" t="s">
        <v>422</v>
      </c>
      <c r="B353" s="7" t="s">
        <v>461</v>
      </c>
      <c r="C353">
        <f t="shared" si="5"/>
        <v>1</v>
      </c>
    </row>
    <row r="354" spans="1:3" x14ac:dyDescent="0.25">
      <c r="A354" s="7" t="s">
        <v>805</v>
      </c>
      <c r="B354" s="7" t="s">
        <v>411</v>
      </c>
      <c r="C354">
        <f t="shared" si="5"/>
        <v>1</v>
      </c>
    </row>
    <row r="355" spans="1:3" x14ac:dyDescent="0.25">
      <c r="A355" s="7" t="s">
        <v>373</v>
      </c>
      <c r="B355" s="7" t="s">
        <v>300</v>
      </c>
      <c r="C355">
        <f t="shared" si="5"/>
        <v>1</v>
      </c>
    </row>
    <row r="356" spans="1:3" x14ac:dyDescent="0.25">
      <c r="A356" s="7" t="s">
        <v>872</v>
      </c>
      <c r="B356" s="7" t="s">
        <v>514</v>
      </c>
      <c r="C356">
        <f t="shared" si="5"/>
        <v>1</v>
      </c>
    </row>
    <row r="357" spans="1:3" x14ac:dyDescent="0.25">
      <c r="A357" s="7" t="s">
        <v>431</v>
      </c>
      <c r="B357" s="7" t="s">
        <v>511</v>
      </c>
      <c r="C357">
        <f t="shared" si="5"/>
        <v>1</v>
      </c>
    </row>
    <row r="358" spans="1:3" x14ac:dyDescent="0.25">
      <c r="A358" s="7" t="s">
        <v>445</v>
      </c>
      <c r="B358" s="7" t="s">
        <v>507</v>
      </c>
      <c r="C358">
        <f t="shared" si="5"/>
        <v>1</v>
      </c>
    </row>
    <row r="359" spans="1:3" x14ac:dyDescent="0.25">
      <c r="A359" s="7" t="s">
        <v>1035</v>
      </c>
      <c r="B359" s="7" t="s">
        <v>553</v>
      </c>
      <c r="C359">
        <f t="shared" si="5"/>
        <v>1</v>
      </c>
    </row>
    <row r="360" spans="1:3" x14ac:dyDescent="0.25">
      <c r="A360" s="7" t="s">
        <v>372</v>
      </c>
      <c r="B360" s="7" t="s">
        <v>552</v>
      </c>
      <c r="C360">
        <f t="shared" si="5"/>
        <v>1</v>
      </c>
    </row>
    <row r="361" spans="1:3" x14ac:dyDescent="0.25">
      <c r="A361" s="7" t="s">
        <v>451</v>
      </c>
      <c r="B361" s="7" t="s">
        <v>541</v>
      </c>
      <c r="C361">
        <f t="shared" si="5"/>
        <v>1</v>
      </c>
    </row>
    <row r="362" spans="1:3" x14ac:dyDescent="0.25">
      <c r="A362" s="7" t="s">
        <v>450</v>
      </c>
      <c r="B362" s="7" t="s">
        <v>555</v>
      </c>
      <c r="C362">
        <f t="shared" si="5"/>
        <v>1</v>
      </c>
    </row>
    <row r="363" spans="1:3" x14ac:dyDescent="0.25">
      <c r="A363" s="7" t="s">
        <v>456</v>
      </c>
      <c r="B363" s="7" t="s">
        <v>575</v>
      </c>
      <c r="C363">
        <f t="shared" si="5"/>
        <v>1</v>
      </c>
    </row>
    <row r="364" spans="1:3" x14ac:dyDescent="0.25">
      <c r="A364" s="7" t="s">
        <v>491</v>
      </c>
      <c r="B364" s="7" t="s">
        <v>593</v>
      </c>
      <c r="C364">
        <f t="shared" si="5"/>
        <v>1</v>
      </c>
    </row>
    <row r="365" spans="1:3" x14ac:dyDescent="0.25">
      <c r="A365" s="7" t="s">
        <v>472</v>
      </c>
      <c r="B365" s="7" t="s">
        <v>582</v>
      </c>
      <c r="C365">
        <f t="shared" si="5"/>
        <v>1</v>
      </c>
    </row>
    <row r="366" spans="1:3" x14ac:dyDescent="0.25">
      <c r="A366" s="7" t="s">
        <v>487</v>
      </c>
      <c r="B366" s="7" t="s">
        <v>515</v>
      </c>
      <c r="C366">
        <f t="shared" si="5"/>
        <v>1</v>
      </c>
    </row>
    <row r="367" spans="1:3" x14ac:dyDescent="0.25">
      <c r="A367" s="7" t="s">
        <v>489</v>
      </c>
      <c r="B367" s="7" t="s">
        <v>614</v>
      </c>
      <c r="C367">
        <f t="shared" si="5"/>
        <v>1</v>
      </c>
    </row>
    <row r="368" spans="1:3" x14ac:dyDescent="0.25">
      <c r="A368" s="7" t="s">
        <v>676</v>
      </c>
      <c r="B368" s="7" t="s">
        <v>602</v>
      </c>
      <c r="C368">
        <f t="shared" si="5"/>
        <v>1</v>
      </c>
    </row>
    <row r="369" spans="1:3" x14ac:dyDescent="0.25">
      <c r="A369" s="7" t="s">
        <v>501</v>
      </c>
      <c r="B369" s="7" t="s">
        <v>625</v>
      </c>
      <c r="C369">
        <f t="shared" si="5"/>
        <v>1</v>
      </c>
    </row>
    <row r="370" spans="1:3" x14ac:dyDescent="0.25">
      <c r="A370" s="7" t="s">
        <v>504</v>
      </c>
      <c r="B370" s="7" t="s">
        <v>619</v>
      </c>
      <c r="C370">
        <f t="shared" si="5"/>
        <v>1</v>
      </c>
    </row>
    <row r="371" spans="1:3" x14ac:dyDescent="0.25">
      <c r="A371" s="7" t="s">
        <v>490</v>
      </c>
      <c r="B371" s="7" t="s">
        <v>620</v>
      </c>
      <c r="C371">
        <f t="shared" si="5"/>
        <v>1</v>
      </c>
    </row>
    <row r="372" spans="1:3" x14ac:dyDescent="0.25">
      <c r="A372" s="7" t="s">
        <v>485</v>
      </c>
      <c r="B372" s="7" t="s">
        <v>596</v>
      </c>
      <c r="C372">
        <f t="shared" si="5"/>
        <v>1</v>
      </c>
    </row>
    <row r="373" spans="1:3" x14ac:dyDescent="0.25">
      <c r="A373" s="7" t="s">
        <v>464</v>
      </c>
      <c r="B373" s="7" t="s">
        <v>94</v>
      </c>
      <c r="C373">
        <f t="shared" si="5"/>
        <v>1</v>
      </c>
    </row>
    <row r="374" spans="1:3" x14ac:dyDescent="0.25">
      <c r="A374" s="7" t="s">
        <v>517</v>
      </c>
      <c r="B374" s="7" t="s">
        <v>149</v>
      </c>
      <c r="C374">
        <f t="shared" si="5"/>
        <v>1</v>
      </c>
    </row>
    <row r="375" spans="1:3" x14ac:dyDescent="0.25">
      <c r="A375" s="7" t="s">
        <v>519</v>
      </c>
      <c r="B375" s="7" t="s">
        <v>165</v>
      </c>
      <c r="C375">
        <f t="shared" si="5"/>
        <v>1</v>
      </c>
    </row>
    <row r="376" spans="1:3" x14ac:dyDescent="0.25">
      <c r="A376" s="7" t="s">
        <v>521</v>
      </c>
      <c r="B376" s="7" t="s">
        <v>162</v>
      </c>
      <c r="C376">
        <f t="shared" si="5"/>
        <v>1</v>
      </c>
    </row>
    <row r="377" spans="1:3" x14ac:dyDescent="0.25">
      <c r="A377" s="7" t="s">
        <v>520</v>
      </c>
      <c r="B377" s="7" t="s">
        <v>204</v>
      </c>
      <c r="C377">
        <f t="shared" si="5"/>
        <v>1</v>
      </c>
    </row>
    <row r="378" spans="1:3" x14ac:dyDescent="0.25">
      <c r="A378" s="7" t="s">
        <v>518</v>
      </c>
      <c r="B378" s="7" t="s">
        <v>210</v>
      </c>
      <c r="C378">
        <f t="shared" si="5"/>
        <v>1</v>
      </c>
    </row>
    <row r="379" spans="1:3" x14ac:dyDescent="0.25">
      <c r="A379" s="7" t="s">
        <v>473</v>
      </c>
      <c r="B379" s="7" t="s">
        <v>238</v>
      </c>
      <c r="C379">
        <f t="shared" si="5"/>
        <v>1</v>
      </c>
    </row>
    <row r="380" spans="1:3" x14ac:dyDescent="0.25">
      <c r="A380" s="7" t="s">
        <v>499</v>
      </c>
      <c r="B380" s="7" t="s">
        <v>203</v>
      </c>
      <c r="C380">
        <f t="shared" si="5"/>
        <v>1</v>
      </c>
    </row>
    <row r="381" spans="1:3" x14ac:dyDescent="0.25">
      <c r="A381" s="7" t="s">
        <v>917</v>
      </c>
      <c r="B381" s="7" t="s">
        <v>344</v>
      </c>
      <c r="C381">
        <f t="shared" si="5"/>
        <v>1</v>
      </c>
    </row>
    <row r="382" spans="1:3" x14ac:dyDescent="0.25">
      <c r="A382" s="7" t="s">
        <v>1036</v>
      </c>
      <c r="B382" s="7" t="s">
        <v>361</v>
      </c>
      <c r="C382">
        <f t="shared" si="5"/>
        <v>1</v>
      </c>
    </row>
    <row r="383" spans="1:3" x14ac:dyDescent="0.25">
      <c r="A383" s="7" t="s">
        <v>429</v>
      </c>
      <c r="B383" s="7" t="s">
        <v>163</v>
      </c>
      <c r="C383">
        <f t="shared" si="5"/>
        <v>1</v>
      </c>
    </row>
    <row r="384" spans="1:3" x14ac:dyDescent="0.25">
      <c r="A384" s="7" t="s">
        <v>502</v>
      </c>
      <c r="B384" s="7" t="s">
        <v>56</v>
      </c>
      <c r="C384">
        <f t="shared" si="5"/>
        <v>2</v>
      </c>
    </row>
    <row r="385" spans="1:3" x14ac:dyDescent="0.25">
      <c r="A385" s="7" t="s">
        <v>562</v>
      </c>
      <c r="B385" s="7" t="s">
        <v>357</v>
      </c>
      <c r="C385">
        <f t="shared" si="5"/>
        <v>1</v>
      </c>
    </row>
    <row r="386" spans="1:3" x14ac:dyDescent="0.25">
      <c r="A386" s="7" t="s">
        <v>526</v>
      </c>
      <c r="B386" s="7" t="s">
        <v>247</v>
      </c>
      <c r="C386">
        <f t="shared" si="5"/>
        <v>1</v>
      </c>
    </row>
    <row r="387" spans="1:3" x14ac:dyDescent="0.25">
      <c r="A387" s="7" t="s">
        <v>1037</v>
      </c>
      <c r="B387" s="7" t="s">
        <v>333</v>
      </c>
      <c r="C387">
        <f t="shared" ref="C387:C450" si="6">COUNTIF(A387:A1613,B387)</f>
        <v>2</v>
      </c>
    </row>
    <row r="388" spans="1:3" x14ac:dyDescent="0.25">
      <c r="A388" s="7" t="s">
        <v>949</v>
      </c>
      <c r="B388" s="7" t="s">
        <v>166</v>
      </c>
      <c r="C388">
        <f t="shared" si="6"/>
        <v>1</v>
      </c>
    </row>
    <row r="389" spans="1:3" x14ac:dyDescent="0.25">
      <c r="A389" s="7" t="s">
        <v>563</v>
      </c>
      <c r="B389" s="7" t="s">
        <v>404</v>
      </c>
      <c r="C389">
        <f t="shared" si="6"/>
        <v>1</v>
      </c>
    </row>
    <row r="390" spans="1:3" x14ac:dyDescent="0.25">
      <c r="A390" s="7" t="s">
        <v>570</v>
      </c>
      <c r="B390" s="7" t="s">
        <v>397</v>
      </c>
      <c r="C390">
        <f t="shared" si="6"/>
        <v>1</v>
      </c>
    </row>
    <row r="391" spans="1:3" x14ac:dyDescent="0.25">
      <c r="A391" s="7" t="s">
        <v>899</v>
      </c>
      <c r="B391" s="7" t="s">
        <v>102</v>
      </c>
      <c r="C391">
        <f t="shared" si="6"/>
        <v>1</v>
      </c>
    </row>
    <row r="392" spans="1:3" x14ac:dyDescent="0.25">
      <c r="A392" s="7" t="s">
        <v>549</v>
      </c>
      <c r="B392" s="7" t="s">
        <v>369</v>
      </c>
      <c r="C392">
        <f t="shared" si="6"/>
        <v>1</v>
      </c>
    </row>
    <row r="393" spans="1:3" x14ac:dyDescent="0.25">
      <c r="A393" s="7" t="s">
        <v>957</v>
      </c>
      <c r="B393" s="7" t="s">
        <v>479</v>
      </c>
      <c r="C393">
        <f t="shared" si="6"/>
        <v>1</v>
      </c>
    </row>
    <row r="394" spans="1:3" x14ac:dyDescent="0.25">
      <c r="A394" s="7" t="s">
        <v>586</v>
      </c>
      <c r="B394" s="7" t="s">
        <v>325</v>
      </c>
      <c r="C394">
        <f t="shared" si="6"/>
        <v>1</v>
      </c>
    </row>
    <row r="395" spans="1:3" x14ac:dyDescent="0.25">
      <c r="A395" s="7" t="s">
        <v>592</v>
      </c>
      <c r="B395" s="7" t="s">
        <v>1040</v>
      </c>
      <c r="C395">
        <f t="shared" si="6"/>
        <v>1</v>
      </c>
    </row>
    <row r="396" spans="1:3" x14ac:dyDescent="0.25">
      <c r="A396" s="7" t="s">
        <v>548</v>
      </c>
      <c r="B396" s="7" t="s">
        <v>478</v>
      </c>
      <c r="C396">
        <f t="shared" si="6"/>
        <v>1</v>
      </c>
    </row>
    <row r="397" spans="1:3" x14ac:dyDescent="0.25">
      <c r="A397" s="7" t="s">
        <v>591</v>
      </c>
      <c r="B397" s="7" t="s">
        <v>538</v>
      </c>
      <c r="C397">
        <f t="shared" si="6"/>
        <v>1</v>
      </c>
    </row>
    <row r="398" spans="1:3" x14ac:dyDescent="0.25">
      <c r="A398" s="7" t="s">
        <v>599</v>
      </c>
      <c r="B398" s="7" t="s">
        <v>424</v>
      </c>
      <c r="C398">
        <f t="shared" si="6"/>
        <v>1</v>
      </c>
    </row>
    <row r="399" spans="1:3" x14ac:dyDescent="0.25">
      <c r="A399" s="7" t="s">
        <v>971</v>
      </c>
      <c r="B399" s="7" t="s">
        <v>281</v>
      </c>
      <c r="C399">
        <f t="shared" si="6"/>
        <v>1</v>
      </c>
    </row>
    <row r="400" spans="1:3" x14ac:dyDescent="0.25">
      <c r="A400" s="7" t="s">
        <v>584</v>
      </c>
      <c r="B400" s="7" t="s">
        <v>601</v>
      </c>
      <c r="C400">
        <f t="shared" si="6"/>
        <v>1</v>
      </c>
    </row>
    <row r="401" spans="1:3" x14ac:dyDescent="0.25">
      <c r="A401" s="7" t="s">
        <v>557</v>
      </c>
      <c r="B401" s="7" t="s">
        <v>585</v>
      </c>
      <c r="C401">
        <f t="shared" si="6"/>
        <v>1</v>
      </c>
    </row>
    <row r="402" spans="1:3" x14ac:dyDescent="0.25">
      <c r="A402" s="7" t="s">
        <v>565</v>
      </c>
      <c r="B402" s="7" t="s">
        <v>158</v>
      </c>
      <c r="C402">
        <f t="shared" si="6"/>
        <v>2</v>
      </c>
    </row>
    <row r="403" spans="1:3" x14ac:dyDescent="0.25">
      <c r="A403" s="7" t="s">
        <v>1038</v>
      </c>
      <c r="B403" s="7" t="s">
        <v>174</v>
      </c>
      <c r="C403">
        <f t="shared" si="6"/>
        <v>2</v>
      </c>
    </row>
    <row r="404" spans="1:3" x14ac:dyDescent="0.25">
      <c r="A404" s="7" t="s">
        <v>611</v>
      </c>
      <c r="B404" s="7" t="s">
        <v>239</v>
      </c>
      <c r="C404">
        <f t="shared" si="6"/>
        <v>2</v>
      </c>
    </row>
    <row r="405" spans="1:3" x14ac:dyDescent="0.25">
      <c r="A405" s="7" t="s">
        <v>531</v>
      </c>
      <c r="B405" s="7" t="s">
        <v>1041</v>
      </c>
      <c r="C405">
        <f t="shared" si="6"/>
        <v>2</v>
      </c>
    </row>
    <row r="406" spans="1:3" x14ac:dyDescent="0.25">
      <c r="A406" s="7" t="s">
        <v>572</v>
      </c>
      <c r="B406" s="7" t="s">
        <v>186</v>
      </c>
      <c r="C406">
        <f t="shared" si="6"/>
        <v>2</v>
      </c>
    </row>
    <row r="407" spans="1:3" x14ac:dyDescent="0.25">
      <c r="A407" s="7" t="s">
        <v>571</v>
      </c>
      <c r="B407" s="7" t="s">
        <v>49</v>
      </c>
      <c r="C407">
        <f t="shared" si="6"/>
        <v>2</v>
      </c>
    </row>
    <row r="408" spans="1:3" x14ac:dyDescent="0.25">
      <c r="A408" s="7" t="s">
        <v>604</v>
      </c>
      <c r="B408" s="7" t="s">
        <v>185</v>
      </c>
      <c r="C408">
        <f t="shared" si="6"/>
        <v>1</v>
      </c>
    </row>
    <row r="409" spans="1:3" x14ac:dyDescent="0.25">
      <c r="A409" s="7" t="s">
        <v>616</v>
      </c>
      <c r="B409" s="7" t="s">
        <v>1042</v>
      </c>
      <c r="C409">
        <f t="shared" si="6"/>
        <v>1</v>
      </c>
    </row>
    <row r="410" spans="1:3" x14ac:dyDescent="0.25">
      <c r="A410" s="7" t="s">
        <v>627</v>
      </c>
      <c r="B410" s="7" t="s">
        <v>139</v>
      </c>
      <c r="C410">
        <f t="shared" si="6"/>
        <v>1</v>
      </c>
    </row>
    <row r="411" spans="1:3" x14ac:dyDescent="0.25">
      <c r="A411" s="7" t="s">
        <v>286</v>
      </c>
      <c r="B411" s="7" t="s">
        <v>133</v>
      </c>
      <c r="C411">
        <f t="shared" si="6"/>
        <v>1</v>
      </c>
    </row>
    <row r="412" spans="1:3" x14ac:dyDescent="0.25">
      <c r="A412" s="7" t="s">
        <v>545</v>
      </c>
      <c r="B412" s="7" t="s">
        <v>1043</v>
      </c>
      <c r="C412">
        <f t="shared" si="6"/>
        <v>1</v>
      </c>
    </row>
    <row r="413" spans="1:3" x14ac:dyDescent="0.25">
      <c r="A413" s="7" t="s">
        <v>1039</v>
      </c>
      <c r="B413" s="7" t="s">
        <v>108</v>
      </c>
      <c r="C413">
        <f t="shared" si="6"/>
        <v>1</v>
      </c>
    </row>
    <row r="414" spans="1:3" x14ac:dyDescent="0.25">
      <c r="A414" s="7" t="s">
        <v>986</v>
      </c>
      <c r="B414" s="7" t="s">
        <v>157</v>
      </c>
      <c r="C414">
        <f t="shared" si="6"/>
        <v>1</v>
      </c>
    </row>
    <row r="415" spans="1:3" x14ac:dyDescent="0.25">
      <c r="A415" s="7" t="s">
        <v>608</v>
      </c>
      <c r="B415" s="7" t="s">
        <v>1044</v>
      </c>
      <c r="C415">
        <f t="shared" si="6"/>
        <v>1</v>
      </c>
    </row>
    <row r="416" spans="1:3" x14ac:dyDescent="0.25">
      <c r="A416" s="7" t="s">
        <v>642</v>
      </c>
      <c r="B416" s="7" t="s">
        <v>216</v>
      </c>
      <c r="C416">
        <f t="shared" si="6"/>
        <v>1</v>
      </c>
    </row>
    <row r="417" spans="1:3" x14ac:dyDescent="0.25">
      <c r="A417" s="7" t="s">
        <v>650</v>
      </c>
      <c r="B417" s="7" t="s">
        <v>188</v>
      </c>
      <c r="C417">
        <f t="shared" si="6"/>
        <v>1</v>
      </c>
    </row>
    <row r="418" spans="1:3" x14ac:dyDescent="0.25">
      <c r="A418" s="7" t="s">
        <v>628</v>
      </c>
      <c r="B418" s="7" t="s">
        <v>218</v>
      </c>
      <c r="C418">
        <f t="shared" si="6"/>
        <v>1</v>
      </c>
    </row>
    <row r="419" spans="1:3" x14ac:dyDescent="0.25">
      <c r="A419" s="7" t="s">
        <v>629</v>
      </c>
      <c r="B419" s="7" t="s">
        <v>194</v>
      </c>
      <c r="C419">
        <f t="shared" si="6"/>
        <v>1</v>
      </c>
    </row>
    <row r="420" spans="1:3" x14ac:dyDescent="0.25">
      <c r="A420" s="7" t="s">
        <v>631</v>
      </c>
      <c r="B420" s="7" t="s">
        <v>725</v>
      </c>
      <c r="C420">
        <f t="shared" si="6"/>
        <v>1</v>
      </c>
    </row>
    <row r="421" spans="1:3" x14ac:dyDescent="0.25">
      <c r="A421" s="7" t="s">
        <v>640</v>
      </c>
      <c r="B421" s="7" t="s">
        <v>183</v>
      </c>
      <c r="C421">
        <f t="shared" si="6"/>
        <v>1</v>
      </c>
    </row>
    <row r="422" spans="1:3" x14ac:dyDescent="0.25">
      <c r="A422" s="7" t="s">
        <v>667</v>
      </c>
      <c r="B422" s="7" t="s">
        <v>223</v>
      </c>
      <c r="C422">
        <f t="shared" si="6"/>
        <v>1</v>
      </c>
    </row>
    <row r="423" spans="1:3" x14ac:dyDescent="0.25">
      <c r="A423" s="7" t="s">
        <v>609</v>
      </c>
      <c r="B423" s="7" t="s">
        <v>196</v>
      </c>
      <c r="C423">
        <f t="shared" si="6"/>
        <v>1</v>
      </c>
    </row>
    <row r="424" spans="1:3" x14ac:dyDescent="0.25">
      <c r="A424" s="7" t="s">
        <v>979</v>
      </c>
      <c r="B424" s="7" t="s">
        <v>115</v>
      </c>
      <c r="C424">
        <f t="shared" si="6"/>
        <v>1</v>
      </c>
    </row>
    <row r="425" spans="1:3" x14ac:dyDescent="0.25">
      <c r="A425" s="7" t="s">
        <v>632</v>
      </c>
      <c r="B425" s="7" t="s">
        <v>215</v>
      </c>
      <c r="C425">
        <f t="shared" si="6"/>
        <v>1</v>
      </c>
    </row>
    <row r="426" spans="1:3" x14ac:dyDescent="0.25">
      <c r="A426" s="7" t="s">
        <v>669</v>
      </c>
      <c r="B426" s="7" t="s">
        <v>796</v>
      </c>
      <c r="C426">
        <f t="shared" si="6"/>
        <v>1</v>
      </c>
    </row>
    <row r="427" spans="1:3" x14ac:dyDescent="0.25">
      <c r="A427" s="7" t="s">
        <v>996</v>
      </c>
      <c r="B427" s="7" t="s">
        <v>197</v>
      </c>
      <c r="C427">
        <f t="shared" si="6"/>
        <v>1</v>
      </c>
    </row>
    <row r="428" spans="1:3" x14ac:dyDescent="0.25">
      <c r="A428" s="7" t="s">
        <v>98</v>
      </c>
      <c r="B428" s="7" t="s">
        <v>358</v>
      </c>
      <c r="C428">
        <f t="shared" si="6"/>
        <v>1</v>
      </c>
    </row>
    <row r="429" spans="1:3" x14ac:dyDescent="0.25">
      <c r="A429" s="7" t="s">
        <v>143</v>
      </c>
      <c r="B429" s="7" t="s">
        <v>1045</v>
      </c>
      <c r="C429">
        <f t="shared" si="6"/>
        <v>1</v>
      </c>
    </row>
    <row r="430" spans="1:3" x14ac:dyDescent="0.25">
      <c r="A430" s="7" t="s">
        <v>181</v>
      </c>
      <c r="B430" s="7" t="s">
        <v>379</v>
      </c>
      <c r="C430">
        <f t="shared" si="6"/>
        <v>1</v>
      </c>
    </row>
    <row r="431" spans="1:3" x14ac:dyDescent="0.25">
      <c r="A431" s="7" t="s">
        <v>150</v>
      </c>
      <c r="B431" s="7" t="s">
        <v>377</v>
      </c>
      <c r="C431">
        <f t="shared" si="6"/>
        <v>1</v>
      </c>
    </row>
    <row r="432" spans="1:3" x14ac:dyDescent="0.25">
      <c r="A432" s="7" t="s">
        <v>182</v>
      </c>
      <c r="B432" s="7" t="s">
        <v>390</v>
      </c>
      <c r="C432">
        <f t="shared" si="6"/>
        <v>1</v>
      </c>
    </row>
    <row r="433" spans="1:3" x14ac:dyDescent="0.25">
      <c r="A433" s="7" t="s">
        <v>251</v>
      </c>
      <c r="B433" s="7" t="s">
        <v>356</v>
      </c>
      <c r="C433">
        <f t="shared" si="6"/>
        <v>1</v>
      </c>
    </row>
    <row r="434" spans="1:3" x14ac:dyDescent="0.25">
      <c r="A434" s="7" t="s">
        <v>214</v>
      </c>
      <c r="B434" s="7" t="s">
        <v>405</v>
      </c>
      <c r="C434">
        <f t="shared" si="6"/>
        <v>1</v>
      </c>
    </row>
    <row r="435" spans="1:3" x14ac:dyDescent="0.25">
      <c r="A435" s="7" t="s">
        <v>257</v>
      </c>
      <c r="B435" s="7" t="s">
        <v>221</v>
      </c>
      <c r="C435">
        <f t="shared" si="6"/>
        <v>1</v>
      </c>
    </row>
    <row r="436" spans="1:3" x14ac:dyDescent="0.25">
      <c r="A436" s="7" t="s">
        <v>57</v>
      </c>
      <c r="B436" s="7" t="s">
        <v>414</v>
      </c>
      <c r="C436">
        <f t="shared" si="6"/>
        <v>2</v>
      </c>
    </row>
    <row r="437" spans="1:3" x14ac:dyDescent="0.25">
      <c r="A437" s="7" t="s">
        <v>304</v>
      </c>
      <c r="B437" s="7" t="s">
        <v>386</v>
      </c>
      <c r="C437">
        <f t="shared" si="6"/>
        <v>1</v>
      </c>
    </row>
    <row r="438" spans="1:3" x14ac:dyDescent="0.25">
      <c r="A438" s="7" t="s">
        <v>320</v>
      </c>
      <c r="B438" s="7" t="s">
        <v>438</v>
      </c>
      <c r="C438">
        <f t="shared" si="6"/>
        <v>1</v>
      </c>
    </row>
    <row r="439" spans="1:3" x14ac:dyDescent="0.25">
      <c r="A439" s="7" t="s">
        <v>351</v>
      </c>
      <c r="B439" s="7" t="s">
        <v>447</v>
      </c>
      <c r="C439">
        <f t="shared" si="6"/>
        <v>1</v>
      </c>
    </row>
    <row r="440" spans="1:3" x14ac:dyDescent="0.25">
      <c r="A440" s="7" t="s">
        <v>362</v>
      </c>
      <c r="B440" s="7" t="s">
        <v>442</v>
      </c>
      <c r="C440">
        <f t="shared" si="6"/>
        <v>1</v>
      </c>
    </row>
    <row r="441" spans="1:3" x14ac:dyDescent="0.25">
      <c r="A441" s="7" t="s">
        <v>388</v>
      </c>
      <c r="B441" s="7" t="s">
        <v>1046</v>
      </c>
      <c r="C441">
        <f t="shared" si="6"/>
        <v>1</v>
      </c>
    </row>
    <row r="442" spans="1:3" x14ac:dyDescent="0.25">
      <c r="A442" s="7" t="s">
        <v>409</v>
      </c>
      <c r="B442" s="7" t="s">
        <v>392</v>
      </c>
      <c r="C442">
        <f t="shared" si="6"/>
        <v>1</v>
      </c>
    </row>
    <row r="443" spans="1:3" x14ac:dyDescent="0.25">
      <c r="A443" s="7" t="s">
        <v>391</v>
      </c>
      <c r="B443" s="7" t="s">
        <v>459</v>
      </c>
      <c r="C443">
        <f t="shared" si="6"/>
        <v>1</v>
      </c>
    </row>
    <row r="444" spans="1:3" x14ac:dyDescent="0.25">
      <c r="A444" s="7" t="s">
        <v>410</v>
      </c>
      <c r="B444" s="7" t="s">
        <v>176</v>
      </c>
      <c r="C444">
        <f t="shared" si="6"/>
        <v>1</v>
      </c>
    </row>
    <row r="445" spans="1:3" x14ac:dyDescent="0.25">
      <c r="A445" s="7" t="s">
        <v>353</v>
      </c>
      <c r="B445" s="7" t="s">
        <v>444</v>
      </c>
      <c r="C445">
        <f t="shared" si="6"/>
        <v>1</v>
      </c>
    </row>
    <row r="446" spans="1:3" x14ac:dyDescent="0.25">
      <c r="A446" s="7" t="s">
        <v>368</v>
      </c>
      <c r="B446" s="7" t="s">
        <v>465</v>
      </c>
      <c r="C446">
        <f t="shared" si="6"/>
        <v>1</v>
      </c>
    </row>
    <row r="447" spans="1:3" x14ac:dyDescent="0.25">
      <c r="A447" s="7" t="s">
        <v>461</v>
      </c>
      <c r="B447" s="7" t="s">
        <v>393</v>
      </c>
      <c r="C447">
        <f t="shared" si="6"/>
        <v>1</v>
      </c>
    </row>
    <row r="448" spans="1:3" x14ac:dyDescent="0.25">
      <c r="A448" s="7" t="s">
        <v>411</v>
      </c>
      <c r="B448" s="7" t="s">
        <v>471</v>
      </c>
      <c r="C448">
        <f t="shared" si="6"/>
        <v>1</v>
      </c>
    </row>
    <row r="449" spans="1:3" x14ac:dyDescent="0.25">
      <c r="A449" s="7" t="s">
        <v>300</v>
      </c>
      <c r="B449" s="7" t="s">
        <v>440</v>
      </c>
      <c r="C449">
        <f t="shared" si="6"/>
        <v>1</v>
      </c>
    </row>
    <row r="450" spans="1:3" x14ac:dyDescent="0.25">
      <c r="A450" s="7" t="s">
        <v>493</v>
      </c>
      <c r="B450" s="7" t="s">
        <v>498</v>
      </c>
      <c r="C450">
        <f t="shared" si="6"/>
        <v>1</v>
      </c>
    </row>
    <row r="451" spans="1:3" x14ac:dyDescent="0.25">
      <c r="A451" s="7" t="s">
        <v>52</v>
      </c>
      <c r="B451" s="7" t="s">
        <v>896</v>
      </c>
      <c r="C451">
        <f t="shared" ref="C451:C514" si="7">COUNTIF(A451:A1677,B451)</f>
        <v>1</v>
      </c>
    </row>
    <row r="452" spans="1:3" x14ac:dyDescent="0.25">
      <c r="A452" s="7" t="s">
        <v>509</v>
      </c>
      <c r="B452" s="7" t="s">
        <v>1047</v>
      </c>
      <c r="C452">
        <f t="shared" si="7"/>
        <v>1</v>
      </c>
    </row>
    <row r="453" spans="1:3" x14ac:dyDescent="0.25">
      <c r="A453" s="7" t="s">
        <v>514</v>
      </c>
      <c r="B453" s="7" t="s">
        <v>901</v>
      </c>
      <c r="C453">
        <f t="shared" si="7"/>
        <v>1</v>
      </c>
    </row>
    <row r="454" spans="1:3" x14ac:dyDescent="0.25">
      <c r="A454" s="7" t="s">
        <v>511</v>
      </c>
      <c r="B454" s="7" t="s">
        <v>494</v>
      </c>
      <c r="C454">
        <f t="shared" si="7"/>
        <v>1</v>
      </c>
    </row>
    <row r="455" spans="1:3" x14ac:dyDescent="0.25">
      <c r="A455" s="7" t="s">
        <v>507</v>
      </c>
      <c r="B455" s="7" t="s">
        <v>305</v>
      </c>
      <c r="C455">
        <f t="shared" si="7"/>
        <v>1</v>
      </c>
    </row>
    <row r="456" spans="1:3" x14ac:dyDescent="0.25">
      <c r="A456" s="7" t="s">
        <v>470</v>
      </c>
      <c r="B456" s="7" t="s">
        <v>911</v>
      </c>
      <c r="C456">
        <f t="shared" si="7"/>
        <v>1</v>
      </c>
    </row>
    <row r="457" spans="1:3" x14ac:dyDescent="0.25">
      <c r="A457" s="7" t="s">
        <v>553</v>
      </c>
      <c r="B457" s="7" t="s">
        <v>510</v>
      </c>
      <c r="C457">
        <f t="shared" si="7"/>
        <v>1</v>
      </c>
    </row>
    <row r="458" spans="1:3" x14ac:dyDescent="0.25">
      <c r="A458" s="7" t="s">
        <v>552</v>
      </c>
      <c r="B458" s="7" t="s">
        <v>533</v>
      </c>
      <c r="C458">
        <f t="shared" si="7"/>
        <v>1</v>
      </c>
    </row>
    <row r="459" spans="1:3" x14ac:dyDescent="0.25">
      <c r="A459" s="7" t="s">
        <v>541</v>
      </c>
      <c r="B459" s="7" t="s">
        <v>413</v>
      </c>
      <c r="C459">
        <f t="shared" si="7"/>
        <v>1</v>
      </c>
    </row>
    <row r="460" spans="1:3" x14ac:dyDescent="0.25">
      <c r="A460" s="7" t="s">
        <v>555</v>
      </c>
      <c r="B460" s="7" t="s">
        <v>918</v>
      </c>
      <c r="C460">
        <f t="shared" si="7"/>
        <v>1</v>
      </c>
    </row>
    <row r="461" spans="1:3" x14ac:dyDescent="0.25">
      <c r="A461" s="7" t="s">
        <v>575</v>
      </c>
      <c r="B461" s="7" t="s">
        <v>534</v>
      </c>
      <c r="C461">
        <f t="shared" si="7"/>
        <v>1</v>
      </c>
    </row>
    <row r="462" spans="1:3" x14ac:dyDescent="0.25">
      <c r="A462" s="7" t="s">
        <v>593</v>
      </c>
      <c r="B462" s="7" t="s">
        <v>554</v>
      </c>
      <c r="C462">
        <f t="shared" si="7"/>
        <v>1</v>
      </c>
    </row>
    <row r="463" spans="1:3" x14ac:dyDescent="0.25">
      <c r="A463" s="7" t="s">
        <v>582</v>
      </c>
      <c r="B463" s="7" t="s">
        <v>927</v>
      </c>
      <c r="C463">
        <f t="shared" si="7"/>
        <v>1</v>
      </c>
    </row>
    <row r="464" spans="1:3" x14ac:dyDescent="0.25">
      <c r="A464" s="7" t="s">
        <v>515</v>
      </c>
      <c r="B464" s="7" t="s">
        <v>556</v>
      </c>
      <c r="C464">
        <f t="shared" si="7"/>
        <v>1</v>
      </c>
    </row>
    <row r="465" spans="1:3" x14ac:dyDescent="0.25">
      <c r="A465" s="7" t="s">
        <v>614</v>
      </c>
      <c r="B465" s="7" t="s">
        <v>579</v>
      </c>
      <c r="C465">
        <f t="shared" si="7"/>
        <v>1</v>
      </c>
    </row>
    <row r="466" spans="1:3" x14ac:dyDescent="0.25">
      <c r="A466" s="7" t="s">
        <v>602</v>
      </c>
      <c r="B466" s="7" t="s">
        <v>903</v>
      </c>
      <c r="C466">
        <f t="shared" si="7"/>
        <v>1</v>
      </c>
    </row>
    <row r="467" spans="1:3" x14ac:dyDescent="0.25">
      <c r="A467" s="7" t="s">
        <v>625</v>
      </c>
      <c r="B467" s="7" t="s">
        <v>566</v>
      </c>
      <c r="C467">
        <f t="shared" si="7"/>
        <v>1</v>
      </c>
    </row>
    <row r="468" spans="1:3" x14ac:dyDescent="0.25">
      <c r="A468" s="7" t="s">
        <v>619</v>
      </c>
      <c r="B468" s="7" t="s">
        <v>583</v>
      </c>
      <c r="C468">
        <f t="shared" si="7"/>
        <v>1</v>
      </c>
    </row>
    <row r="469" spans="1:3" x14ac:dyDescent="0.25">
      <c r="A469" s="7" t="s">
        <v>620</v>
      </c>
      <c r="B469" s="7" t="s">
        <v>408</v>
      </c>
      <c r="C469">
        <f t="shared" si="7"/>
        <v>1</v>
      </c>
    </row>
    <row r="470" spans="1:3" x14ac:dyDescent="0.25">
      <c r="A470" s="7" t="s">
        <v>63</v>
      </c>
      <c r="B470" s="7" t="s">
        <v>560</v>
      </c>
      <c r="C470">
        <f t="shared" si="7"/>
        <v>1</v>
      </c>
    </row>
    <row r="471" spans="1:3" x14ac:dyDescent="0.25">
      <c r="A471" s="7" t="s">
        <v>596</v>
      </c>
      <c r="B471" s="7" t="s">
        <v>919</v>
      </c>
      <c r="C471">
        <f t="shared" si="7"/>
        <v>1</v>
      </c>
    </row>
    <row r="472" spans="1:3" x14ac:dyDescent="0.25">
      <c r="A472" s="7" t="s">
        <v>94</v>
      </c>
      <c r="B472" s="7" t="s">
        <v>318</v>
      </c>
      <c r="C472">
        <f t="shared" si="7"/>
        <v>1</v>
      </c>
    </row>
    <row r="473" spans="1:3" x14ac:dyDescent="0.25">
      <c r="A473" s="7" t="s">
        <v>149</v>
      </c>
      <c r="B473" s="7" t="s">
        <v>980</v>
      </c>
      <c r="C473">
        <f t="shared" si="7"/>
        <v>1</v>
      </c>
    </row>
    <row r="474" spans="1:3" x14ac:dyDescent="0.25">
      <c r="A474" s="7" t="s">
        <v>255</v>
      </c>
      <c r="B474" s="7" t="s">
        <v>617</v>
      </c>
      <c r="C474">
        <f t="shared" si="7"/>
        <v>1</v>
      </c>
    </row>
    <row r="475" spans="1:3" x14ac:dyDescent="0.25">
      <c r="A475" s="7" t="s">
        <v>165</v>
      </c>
      <c r="B475" s="7" t="s">
        <v>975</v>
      </c>
      <c r="C475">
        <f t="shared" si="7"/>
        <v>1</v>
      </c>
    </row>
    <row r="476" spans="1:3" x14ac:dyDescent="0.25">
      <c r="A476" s="7" t="s">
        <v>162</v>
      </c>
      <c r="B476" s="7" t="s">
        <v>626</v>
      </c>
      <c r="C476">
        <f t="shared" si="7"/>
        <v>1</v>
      </c>
    </row>
    <row r="477" spans="1:3" x14ac:dyDescent="0.25">
      <c r="A477" s="7" t="s">
        <v>212</v>
      </c>
      <c r="B477" s="7" t="s">
        <v>638</v>
      </c>
      <c r="C477">
        <f t="shared" si="7"/>
        <v>1</v>
      </c>
    </row>
    <row r="478" spans="1:3" x14ac:dyDescent="0.25">
      <c r="A478" s="7" t="s">
        <v>204</v>
      </c>
      <c r="B478" s="7" t="s">
        <v>295</v>
      </c>
      <c r="C478">
        <f t="shared" si="7"/>
        <v>1</v>
      </c>
    </row>
    <row r="479" spans="1:3" x14ac:dyDescent="0.25">
      <c r="A479" s="7" t="s">
        <v>210</v>
      </c>
      <c r="B479" s="7" t="s">
        <v>992</v>
      </c>
      <c r="C479">
        <f t="shared" si="7"/>
        <v>1</v>
      </c>
    </row>
    <row r="480" spans="1:3" x14ac:dyDescent="0.25">
      <c r="A480" s="7" t="s">
        <v>238</v>
      </c>
      <c r="B480" s="7" t="s">
        <v>532</v>
      </c>
      <c r="C480">
        <f t="shared" si="7"/>
        <v>1</v>
      </c>
    </row>
    <row r="481" spans="1:3" x14ac:dyDescent="0.25">
      <c r="A481" s="7" t="s">
        <v>240</v>
      </c>
      <c r="B481" s="7" t="s">
        <v>663</v>
      </c>
      <c r="C481">
        <f t="shared" si="7"/>
        <v>1</v>
      </c>
    </row>
    <row r="482" spans="1:3" x14ac:dyDescent="0.25">
      <c r="A482" s="7" t="s">
        <v>203</v>
      </c>
      <c r="B482" s="7" t="s">
        <v>581</v>
      </c>
      <c r="C482">
        <f t="shared" si="7"/>
        <v>1</v>
      </c>
    </row>
    <row r="483" spans="1:3" x14ac:dyDescent="0.25">
      <c r="A483" s="7" t="s">
        <v>344</v>
      </c>
      <c r="B483" s="7" t="s">
        <v>998</v>
      </c>
      <c r="C483">
        <f t="shared" si="7"/>
        <v>1</v>
      </c>
    </row>
    <row r="484" spans="1:3" x14ac:dyDescent="0.25">
      <c r="A484" s="7" t="s">
        <v>329</v>
      </c>
      <c r="B484" s="7" t="s">
        <v>121</v>
      </c>
      <c r="C484">
        <f t="shared" si="7"/>
        <v>1</v>
      </c>
    </row>
    <row r="485" spans="1:3" x14ac:dyDescent="0.25">
      <c r="A485" s="7" t="s">
        <v>361</v>
      </c>
      <c r="B485" s="7" t="s">
        <v>104</v>
      </c>
      <c r="C485">
        <f t="shared" si="7"/>
        <v>1</v>
      </c>
    </row>
    <row r="486" spans="1:3" x14ac:dyDescent="0.25">
      <c r="A486" s="7" t="s">
        <v>163</v>
      </c>
      <c r="B486" s="7" t="s">
        <v>164</v>
      </c>
      <c r="C486">
        <f t="shared" si="7"/>
        <v>1</v>
      </c>
    </row>
    <row r="487" spans="1:3" x14ac:dyDescent="0.25">
      <c r="A487" s="7" t="s">
        <v>328</v>
      </c>
      <c r="B487" s="7" t="s">
        <v>112</v>
      </c>
      <c r="C487">
        <f t="shared" si="7"/>
        <v>1</v>
      </c>
    </row>
    <row r="488" spans="1:3" x14ac:dyDescent="0.25">
      <c r="A488" s="7" t="s">
        <v>56</v>
      </c>
      <c r="B488" s="7" t="s">
        <v>237</v>
      </c>
      <c r="C488">
        <f t="shared" si="7"/>
        <v>1</v>
      </c>
    </row>
    <row r="489" spans="1:3" x14ac:dyDescent="0.25">
      <c r="A489" s="7" t="s">
        <v>357</v>
      </c>
      <c r="B489" s="7" t="s">
        <v>167</v>
      </c>
      <c r="C489">
        <f t="shared" si="7"/>
        <v>1</v>
      </c>
    </row>
    <row r="490" spans="1:3" x14ac:dyDescent="0.25">
      <c r="A490" s="7" t="s">
        <v>247</v>
      </c>
      <c r="B490" s="7" t="s">
        <v>231</v>
      </c>
      <c r="C490">
        <f t="shared" si="7"/>
        <v>1</v>
      </c>
    </row>
    <row r="491" spans="1:3" x14ac:dyDescent="0.25">
      <c r="A491" s="7" t="s">
        <v>366</v>
      </c>
      <c r="B491" s="7" t="s">
        <v>43</v>
      </c>
      <c r="C491">
        <f t="shared" si="7"/>
        <v>1</v>
      </c>
    </row>
    <row r="492" spans="1:3" x14ac:dyDescent="0.25">
      <c r="A492" s="7" t="s">
        <v>333</v>
      </c>
      <c r="B492" s="7" t="s">
        <v>290</v>
      </c>
      <c r="C492">
        <f t="shared" si="7"/>
        <v>1</v>
      </c>
    </row>
    <row r="493" spans="1:3" x14ac:dyDescent="0.25">
      <c r="A493" s="7" t="s">
        <v>166</v>
      </c>
      <c r="B493" s="7" t="s">
        <v>317</v>
      </c>
      <c r="C493">
        <f t="shared" si="7"/>
        <v>1</v>
      </c>
    </row>
    <row r="494" spans="1:3" x14ac:dyDescent="0.25">
      <c r="A494" s="7" t="s">
        <v>330</v>
      </c>
      <c r="B494" s="7" t="s">
        <v>155</v>
      </c>
      <c r="C494">
        <f t="shared" si="7"/>
        <v>1</v>
      </c>
    </row>
    <row r="495" spans="1:3" x14ac:dyDescent="0.25">
      <c r="A495" s="7" t="s">
        <v>336</v>
      </c>
      <c r="B495" s="7" t="s">
        <v>319</v>
      </c>
      <c r="C495">
        <f t="shared" si="7"/>
        <v>1</v>
      </c>
    </row>
    <row r="496" spans="1:3" x14ac:dyDescent="0.25">
      <c r="A496" s="7" t="s">
        <v>404</v>
      </c>
      <c r="B496" s="7" t="s">
        <v>331</v>
      </c>
      <c r="C496">
        <f t="shared" si="7"/>
        <v>1</v>
      </c>
    </row>
    <row r="497" spans="1:3" x14ac:dyDescent="0.25">
      <c r="A497" s="7" t="s">
        <v>398</v>
      </c>
      <c r="B497" s="7" t="s">
        <v>360</v>
      </c>
      <c r="C497">
        <f t="shared" si="7"/>
        <v>1</v>
      </c>
    </row>
    <row r="498" spans="1:3" x14ac:dyDescent="0.25">
      <c r="A498" s="7" t="s">
        <v>397</v>
      </c>
      <c r="B498" s="7" t="s">
        <v>326</v>
      </c>
      <c r="C498">
        <f t="shared" si="7"/>
        <v>1</v>
      </c>
    </row>
    <row r="499" spans="1:3" x14ac:dyDescent="0.25">
      <c r="A499" s="7" t="s">
        <v>102</v>
      </c>
      <c r="B499" s="7" t="s">
        <v>384</v>
      </c>
      <c r="C499">
        <f t="shared" si="7"/>
        <v>1</v>
      </c>
    </row>
    <row r="500" spans="1:3" x14ac:dyDescent="0.25">
      <c r="A500" s="7" t="s">
        <v>369</v>
      </c>
      <c r="B500" s="7" t="s">
        <v>432</v>
      </c>
      <c r="C500">
        <f t="shared" si="7"/>
        <v>1</v>
      </c>
    </row>
    <row r="501" spans="1:3" x14ac:dyDescent="0.25">
      <c r="A501" s="7" t="s">
        <v>479</v>
      </c>
      <c r="B501" s="7" t="s">
        <v>375</v>
      </c>
      <c r="C501">
        <f t="shared" si="7"/>
        <v>1</v>
      </c>
    </row>
    <row r="502" spans="1:3" x14ac:dyDescent="0.25">
      <c r="A502" s="7" t="s">
        <v>325</v>
      </c>
      <c r="B502" s="7" t="s">
        <v>427</v>
      </c>
      <c r="C502">
        <f t="shared" si="7"/>
        <v>1</v>
      </c>
    </row>
    <row r="503" spans="1:3" x14ac:dyDescent="0.25">
      <c r="A503" s="7" t="s">
        <v>1040</v>
      </c>
      <c r="B503" s="7" t="s">
        <v>402</v>
      </c>
      <c r="C503">
        <f t="shared" si="7"/>
        <v>1</v>
      </c>
    </row>
    <row r="504" spans="1:3" x14ac:dyDescent="0.25">
      <c r="A504" s="7" t="s">
        <v>478</v>
      </c>
      <c r="B504" s="7" t="s">
        <v>446</v>
      </c>
      <c r="C504">
        <f t="shared" si="7"/>
        <v>1</v>
      </c>
    </row>
    <row r="505" spans="1:3" x14ac:dyDescent="0.25">
      <c r="A505" s="7" t="s">
        <v>523</v>
      </c>
      <c r="B505" s="7" t="s">
        <v>345</v>
      </c>
      <c r="C505">
        <f t="shared" si="7"/>
        <v>1</v>
      </c>
    </row>
    <row r="506" spans="1:3" x14ac:dyDescent="0.25">
      <c r="A506" s="7" t="s">
        <v>538</v>
      </c>
      <c r="B506" s="7" t="s">
        <v>76</v>
      </c>
      <c r="C506">
        <f t="shared" si="7"/>
        <v>1</v>
      </c>
    </row>
    <row r="507" spans="1:3" x14ac:dyDescent="0.25">
      <c r="A507" s="7" t="s">
        <v>424</v>
      </c>
      <c r="B507" s="7" t="s">
        <v>428</v>
      </c>
      <c r="C507">
        <f t="shared" si="7"/>
        <v>1</v>
      </c>
    </row>
    <row r="508" spans="1:3" x14ac:dyDescent="0.25">
      <c r="A508" s="7" t="s">
        <v>281</v>
      </c>
      <c r="B508" s="7" t="s">
        <v>476</v>
      </c>
      <c r="C508">
        <f t="shared" si="7"/>
        <v>1</v>
      </c>
    </row>
    <row r="509" spans="1:3" x14ac:dyDescent="0.25">
      <c r="A509" s="7" t="s">
        <v>601</v>
      </c>
      <c r="B509" s="7" t="s">
        <v>125</v>
      </c>
      <c r="C509">
        <f t="shared" si="7"/>
        <v>1</v>
      </c>
    </row>
    <row r="510" spans="1:3" x14ac:dyDescent="0.25">
      <c r="A510" s="7" t="s">
        <v>585</v>
      </c>
      <c r="B510" s="7" t="s">
        <v>306</v>
      </c>
      <c r="C510">
        <f t="shared" si="7"/>
        <v>1</v>
      </c>
    </row>
    <row r="511" spans="1:3" x14ac:dyDescent="0.25">
      <c r="A511" s="7" t="s">
        <v>158</v>
      </c>
      <c r="B511" s="7" t="s">
        <v>529</v>
      </c>
      <c r="C511">
        <f t="shared" si="7"/>
        <v>1</v>
      </c>
    </row>
    <row r="512" spans="1:3" x14ac:dyDescent="0.25">
      <c r="A512" s="7" t="s">
        <v>333</v>
      </c>
      <c r="B512" s="7" t="s">
        <v>543</v>
      </c>
      <c r="C512">
        <f t="shared" si="7"/>
        <v>1</v>
      </c>
    </row>
    <row r="513" spans="1:3" x14ac:dyDescent="0.25">
      <c r="A513" s="7" t="s">
        <v>174</v>
      </c>
      <c r="B513" s="7" t="s">
        <v>544</v>
      </c>
      <c r="C513">
        <f t="shared" si="7"/>
        <v>1</v>
      </c>
    </row>
    <row r="514" spans="1:3" x14ac:dyDescent="0.25">
      <c r="A514" s="7" t="s">
        <v>239</v>
      </c>
      <c r="B514" s="7" t="s">
        <v>536</v>
      </c>
      <c r="C514">
        <f t="shared" si="7"/>
        <v>1</v>
      </c>
    </row>
    <row r="515" spans="1:3" x14ac:dyDescent="0.25">
      <c r="A515" s="7" t="s">
        <v>1041</v>
      </c>
      <c r="B515" s="7" t="s">
        <v>559</v>
      </c>
      <c r="C515">
        <f t="shared" ref="C515:C578" si="8">COUNTIF(A515:A1741,B515)</f>
        <v>1</v>
      </c>
    </row>
    <row r="516" spans="1:3" x14ac:dyDescent="0.25">
      <c r="A516" s="7" t="s">
        <v>93</v>
      </c>
      <c r="B516" s="7" t="s">
        <v>568</v>
      </c>
      <c r="C516">
        <f t="shared" si="8"/>
        <v>1</v>
      </c>
    </row>
    <row r="517" spans="1:3" x14ac:dyDescent="0.25">
      <c r="A517" s="7" t="s">
        <v>99</v>
      </c>
      <c r="B517" s="7" t="s">
        <v>500</v>
      </c>
      <c r="C517">
        <f t="shared" si="8"/>
        <v>1</v>
      </c>
    </row>
    <row r="518" spans="1:3" x14ac:dyDescent="0.25">
      <c r="A518" s="7" t="s">
        <v>186</v>
      </c>
      <c r="B518" s="7" t="s">
        <v>567</v>
      </c>
      <c r="C518">
        <f t="shared" si="8"/>
        <v>1</v>
      </c>
    </row>
    <row r="519" spans="1:3" x14ac:dyDescent="0.25">
      <c r="A519" s="7" t="s">
        <v>49</v>
      </c>
      <c r="B519" s="7" t="s">
        <v>396</v>
      </c>
      <c r="C519">
        <f t="shared" si="8"/>
        <v>1</v>
      </c>
    </row>
    <row r="520" spans="1:3" x14ac:dyDescent="0.25">
      <c r="A520" s="7" t="s">
        <v>185</v>
      </c>
      <c r="B520" s="7" t="s">
        <v>551</v>
      </c>
      <c r="C520">
        <f t="shared" si="8"/>
        <v>1</v>
      </c>
    </row>
    <row r="521" spans="1:3" x14ac:dyDescent="0.25">
      <c r="A521" s="7" t="s">
        <v>137</v>
      </c>
      <c r="B521" s="7" t="s">
        <v>546</v>
      </c>
      <c r="C521">
        <f t="shared" si="8"/>
        <v>1</v>
      </c>
    </row>
    <row r="522" spans="1:3" x14ac:dyDescent="0.25">
      <c r="A522" s="7" t="s">
        <v>1042</v>
      </c>
      <c r="B522" s="7" t="s">
        <v>610</v>
      </c>
      <c r="C522">
        <f t="shared" si="8"/>
        <v>1</v>
      </c>
    </row>
    <row r="523" spans="1:3" x14ac:dyDescent="0.25">
      <c r="A523" s="7" t="s">
        <v>139</v>
      </c>
      <c r="B523" s="7" t="s">
        <v>624</v>
      </c>
      <c r="C523">
        <f t="shared" si="8"/>
        <v>1</v>
      </c>
    </row>
    <row r="524" spans="1:3" x14ac:dyDescent="0.25">
      <c r="A524" s="7" t="s">
        <v>133</v>
      </c>
      <c r="B524" s="7" t="s">
        <v>277</v>
      </c>
      <c r="C524">
        <f t="shared" si="8"/>
        <v>1</v>
      </c>
    </row>
    <row r="525" spans="1:3" x14ac:dyDescent="0.25">
      <c r="A525" s="7" t="s">
        <v>1043</v>
      </c>
      <c r="B525" s="7" t="s">
        <v>613</v>
      </c>
      <c r="C525">
        <f t="shared" si="8"/>
        <v>1</v>
      </c>
    </row>
    <row r="526" spans="1:3" x14ac:dyDescent="0.25">
      <c r="A526" s="7" t="s">
        <v>134</v>
      </c>
      <c r="B526" s="7" t="s">
        <v>605</v>
      </c>
      <c r="C526">
        <f t="shared" si="8"/>
        <v>1</v>
      </c>
    </row>
    <row r="527" spans="1:3" x14ac:dyDescent="0.25">
      <c r="A527" s="7" t="s">
        <v>69</v>
      </c>
      <c r="B527" s="7" t="s">
        <v>630</v>
      </c>
      <c r="C527">
        <f t="shared" si="8"/>
        <v>1</v>
      </c>
    </row>
    <row r="528" spans="1:3" x14ac:dyDescent="0.25">
      <c r="A528" s="7" t="s">
        <v>108</v>
      </c>
      <c r="B528" s="7" t="s">
        <v>633</v>
      </c>
      <c r="C528">
        <f t="shared" si="8"/>
        <v>1</v>
      </c>
    </row>
    <row r="529" spans="1:3" x14ac:dyDescent="0.25">
      <c r="A529" s="7" t="s">
        <v>157</v>
      </c>
      <c r="B529" s="7" t="s">
        <v>588</v>
      </c>
      <c r="C529">
        <f t="shared" si="8"/>
        <v>1</v>
      </c>
    </row>
    <row r="530" spans="1:3" x14ac:dyDescent="0.25">
      <c r="A530" s="7" t="s">
        <v>1044</v>
      </c>
      <c r="B530" s="7" t="s">
        <v>618</v>
      </c>
      <c r="C530">
        <f t="shared" si="8"/>
        <v>1</v>
      </c>
    </row>
    <row r="531" spans="1:3" x14ac:dyDescent="0.25">
      <c r="A531" s="7" t="s">
        <v>216</v>
      </c>
      <c r="B531" s="7" t="s">
        <v>590</v>
      </c>
      <c r="C531">
        <f t="shared" si="8"/>
        <v>1</v>
      </c>
    </row>
    <row r="532" spans="1:3" x14ac:dyDescent="0.25">
      <c r="A532" s="7" t="s">
        <v>188</v>
      </c>
      <c r="B532" s="7" t="s">
        <v>623</v>
      </c>
      <c r="C532">
        <f t="shared" si="8"/>
        <v>1</v>
      </c>
    </row>
    <row r="533" spans="1:3" x14ac:dyDescent="0.25">
      <c r="A533" s="7" t="s">
        <v>218</v>
      </c>
      <c r="B533" s="7" t="s">
        <v>668</v>
      </c>
      <c r="C533">
        <f t="shared" si="8"/>
        <v>1</v>
      </c>
    </row>
    <row r="534" spans="1:3" x14ac:dyDescent="0.25">
      <c r="A534" s="7" t="s">
        <v>194</v>
      </c>
      <c r="B534" s="7" t="s">
        <v>587</v>
      </c>
      <c r="C534">
        <f t="shared" si="8"/>
        <v>1</v>
      </c>
    </row>
    <row r="535" spans="1:3" x14ac:dyDescent="0.25">
      <c r="A535" s="7" t="s">
        <v>725</v>
      </c>
      <c r="B535" s="7" t="s">
        <v>192</v>
      </c>
      <c r="C535">
        <f t="shared" si="8"/>
        <v>1</v>
      </c>
    </row>
    <row r="536" spans="1:3" x14ac:dyDescent="0.25">
      <c r="A536" s="7" t="s">
        <v>183</v>
      </c>
      <c r="B536" s="7" t="s">
        <v>226</v>
      </c>
      <c r="C536">
        <f t="shared" si="8"/>
        <v>1</v>
      </c>
    </row>
    <row r="537" spans="1:3" x14ac:dyDescent="0.25">
      <c r="A537" s="7" t="s">
        <v>229</v>
      </c>
      <c r="B537" s="7" t="s">
        <v>62</v>
      </c>
      <c r="C537">
        <f t="shared" si="8"/>
        <v>1</v>
      </c>
    </row>
    <row r="538" spans="1:3" x14ac:dyDescent="0.25">
      <c r="A538" s="7" t="s">
        <v>223</v>
      </c>
      <c r="B538" s="7" t="s">
        <v>241</v>
      </c>
      <c r="C538">
        <f t="shared" si="8"/>
        <v>1</v>
      </c>
    </row>
    <row r="539" spans="1:3" x14ac:dyDescent="0.25">
      <c r="A539" s="7" t="s">
        <v>196</v>
      </c>
      <c r="B539" s="7" t="s">
        <v>245</v>
      </c>
      <c r="C539">
        <f t="shared" si="8"/>
        <v>1</v>
      </c>
    </row>
    <row r="540" spans="1:3" x14ac:dyDescent="0.25">
      <c r="A540" s="7" t="s">
        <v>115</v>
      </c>
      <c r="B540" s="7" t="s">
        <v>794</v>
      </c>
      <c r="C540">
        <f t="shared" si="8"/>
        <v>1</v>
      </c>
    </row>
    <row r="541" spans="1:3" x14ac:dyDescent="0.25">
      <c r="A541" s="7" t="s">
        <v>252</v>
      </c>
      <c r="B541" s="7" t="s">
        <v>275</v>
      </c>
      <c r="C541">
        <f t="shared" si="8"/>
        <v>1</v>
      </c>
    </row>
    <row r="542" spans="1:3" x14ac:dyDescent="0.25">
      <c r="A542" s="7" t="s">
        <v>215</v>
      </c>
      <c r="B542" s="7" t="s">
        <v>292</v>
      </c>
      <c r="C542">
        <f t="shared" si="8"/>
        <v>1</v>
      </c>
    </row>
    <row r="543" spans="1:3" x14ac:dyDescent="0.25">
      <c r="A543" s="7" t="s">
        <v>796</v>
      </c>
      <c r="B543" s="7" t="s">
        <v>346</v>
      </c>
      <c r="C543">
        <f t="shared" si="8"/>
        <v>1</v>
      </c>
    </row>
    <row r="544" spans="1:3" x14ac:dyDescent="0.25">
      <c r="A544" s="7" t="s">
        <v>1013</v>
      </c>
      <c r="B544" s="7" t="s">
        <v>851</v>
      </c>
      <c r="C544">
        <f t="shared" si="8"/>
        <v>1</v>
      </c>
    </row>
    <row r="545" spans="1:3" x14ac:dyDescent="0.25">
      <c r="A545" s="7" t="s">
        <v>197</v>
      </c>
      <c r="B545" s="7" t="s">
        <v>418</v>
      </c>
      <c r="C545">
        <f t="shared" si="8"/>
        <v>1</v>
      </c>
    </row>
    <row r="546" spans="1:3" x14ac:dyDescent="0.25">
      <c r="A546" s="7" t="s">
        <v>358</v>
      </c>
      <c r="B546" s="7" t="s">
        <v>436</v>
      </c>
      <c r="C546">
        <f t="shared" si="8"/>
        <v>1</v>
      </c>
    </row>
    <row r="547" spans="1:3" x14ac:dyDescent="0.25">
      <c r="A547" s="7" t="s">
        <v>1045</v>
      </c>
      <c r="B547" s="7" t="s">
        <v>426</v>
      </c>
      <c r="C547">
        <f t="shared" si="8"/>
        <v>1</v>
      </c>
    </row>
    <row r="548" spans="1:3" x14ac:dyDescent="0.25">
      <c r="A548" s="7" t="s">
        <v>379</v>
      </c>
      <c r="B548" s="7" t="s">
        <v>874</v>
      </c>
      <c r="C548">
        <f t="shared" si="8"/>
        <v>1</v>
      </c>
    </row>
    <row r="549" spans="1:3" x14ac:dyDescent="0.25">
      <c r="A549" s="7" t="s">
        <v>377</v>
      </c>
      <c r="B549" s="7" t="s">
        <v>421</v>
      </c>
      <c r="C549">
        <f t="shared" si="8"/>
        <v>1</v>
      </c>
    </row>
    <row r="550" spans="1:3" x14ac:dyDescent="0.25">
      <c r="A550" s="7" t="s">
        <v>390</v>
      </c>
      <c r="B550" s="7" t="s">
        <v>453</v>
      </c>
      <c r="C550">
        <f t="shared" si="8"/>
        <v>1</v>
      </c>
    </row>
    <row r="551" spans="1:3" x14ac:dyDescent="0.25">
      <c r="A551" s="7" t="s">
        <v>356</v>
      </c>
      <c r="B551" s="7" t="s">
        <v>468</v>
      </c>
      <c r="C551">
        <f t="shared" si="8"/>
        <v>1</v>
      </c>
    </row>
    <row r="552" spans="1:3" x14ac:dyDescent="0.25">
      <c r="A552" s="7" t="s">
        <v>382</v>
      </c>
      <c r="B552" s="7" t="s">
        <v>481</v>
      </c>
      <c r="C552">
        <f t="shared" si="8"/>
        <v>1</v>
      </c>
    </row>
    <row r="553" spans="1:3" x14ac:dyDescent="0.25">
      <c r="A553" s="7" t="s">
        <v>405</v>
      </c>
      <c r="B553" s="7" t="s">
        <v>482</v>
      </c>
      <c r="C553">
        <f t="shared" si="8"/>
        <v>1</v>
      </c>
    </row>
    <row r="554" spans="1:3" x14ac:dyDescent="0.25">
      <c r="A554" s="7" t="s">
        <v>412</v>
      </c>
      <c r="B554" s="7" t="s">
        <v>475</v>
      </c>
      <c r="C554">
        <f t="shared" si="8"/>
        <v>1</v>
      </c>
    </row>
    <row r="555" spans="1:3" x14ac:dyDescent="0.25">
      <c r="A555" s="7" t="s">
        <v>221</v>
      </c>
      <c r="B555" s="7" t="s">
        <v>419</v>
      </c>
      <c r="C555">
        <f t="shared" si="8"/>
        <v>1</v>
      </c>
    </row>
    <row r="556" spans="1:3" x14ac:dyDescent="0.25">
      <c r="A556" s="7" t="s">
        <v>414</v>
      </c>
      <c r="B556" s="7" t="s">
        <v>371</v>
      </c>
      <c r="C556">
        <f t="shared" si="8"/>
        <v>1</v>
      </c>
    </row>
    <row r="557" spans="1:3" x14ac:dyDescent="0.25">
      <c r="A557" s="7" t="s">
        <v>441</v>
      </c>
      <c r="B557" s="7" t="s">
        <v>477</v>
      </c>
      <c r="C557">
        <f t="shared" si="8"/>
        <v>1</v>
      </c>
    </row>
    <row r="558" spans="1:3" x14ac:dyDescent="0.25">
      <c r="A558" s="7" t="s">
        <v>364</v>
      </c>
      <c r="B558" s="7" t="s">
        <v>497</v>
      </c>
      <c r="C558">
        <f t="shared" si="8"/>
        <v>1</v>
      </c>
    </row>
    <row r="559" spans="1:3" x14ac:dyDescent="0.25">
      <c r="A559" s="7" t="s">
        <v>386</v>
      </c>
      <c r="B559" s="7" t="s">
        <v>90</v>
      </c>
      <c r="C559">
        <f t="shared" si="8"/>
        <v>2</v>
      </c>
    </row>
    <row r="560" spans="1:3" x14ac:dyDescent="0.25">
      <c r="A560" s="7" t="s">
        <v>438</v>
      </c>
      <c r="B560" s="7" t="s">
        <v>496</v>
      </c>
      <c r="C560">
        <f t="shared" si="8"/>
        <v>1</v>
      </c>
    </row>
    <row r="561" spans="1:3" x14ac:dyDescent="0.25">
      <c r="A561" s="7" t="s">
        <v>447</v>
      </c>
      <c r="B561" s="7" t="s">
        <v>276</v>
      </c>
      <c r="C561">
        <f t="shared" si="8"/>
        <v>1</v>
      </c>
    </row>
    <row r="562" spans="1:3" x14ac:dyDescent="0.25">
      <c r="A562" s="7" t="s">
        <v>442</v>
      </c>
      <c r="B562" s="7" t="s">
        <v>279</v>
      </c>
      <c r="C562">
        <f t="shared" si="8"/>
        <v>1</v>
      </c>
    </row>
    <row r="563" spans="1:3" x14ac:dyDescent="0.25">
      <c r="A563" s="7" t="s">
        <v>1046</v>
      </c>
      <c r="B563" s="7" t="s">
        <v>527</v>
      </c>
      <c r="C563">
        <f t="shared" si="8"/>
        <v>1</v>
      </c>
    </row>
    <row r="564" spans="1:3" x14ac:dyDescent="0.25">
      <c r="A564" s="7" t="s">
        <v>392</v>
      </c>
      <c r="B564" s="7" t="s">
        <v>550</v>
      </c>
      <c r="C564">
        <f t="shared" si="8"/>
        <v>1</v>
      </c>
    </row>
    <row r="565" spans="1:3" x14ac:dyDescent="0.25">
      <c r="A565" s="7" t="s">
        <v>458</v>
      </c>
      <c r="B565" s="7" t="s">
        <v>469</v>
      </c>
      <c r="C565">
        <f t="shared" si="8"/>
        <v>1</v>
      </c>
    </row>
    <row r="566" spans="1:3" x14ac:dyDescent="0.25">
      <c r="A566" s="7" t="s">
        <v>459</v>
      </c>
      <c r="B566" s="7" t="s">
        <v>525</v>
      </c>
      <c r="C566">
        <f t="shared" si="8"/>
        <v>1</v>
      </c>
    </row>
    <row r="567" spans="1:3" x14ac:dyDescent="0.25">
      <c r="A567" s="7" t="s">
        <v>176</v>
      </c>
      <c r="B567" s="7" t="s">
        <v>39</v>
      </c>
      <c r="C567">
        <f t="shared" si="8"/>
        <v>1</v>
      </c>
    </row>
    <row r="568" spans="1:3" x14ac:dyDescent="0.25">
      <c r="A568" s="7" t="s">
        <v>444</v>
      </c>
      <c r="B568" s="7" t="s">
        <v>580</v>
      </c>
      <c r="C568">
        <f t="shared" si="8"/>
        <v>1</v>
      </c>
    </row>
    <row r="569" spans="1:3" x14ac:dyDescent="0.25">
      <c r="A569" s="7" t="s">
        <v>465</v>
      </c>
      <c r="B569" s="7" t="s">
        <v>564</v>
      </c>
      <c r="C569">
        <f t="shared" si="8"/>
        <v>1</v>
      </c>
    </row>
    <row r="570" spans="1:3" x14ac:dyDescent="0.25">
      <c r="A570" s="7" t="s">
        <v>393</v>
      </c>
      <c r="B570" s="7" t="s">
        <v>530</v>
      </c>
      <c r="C570">
        <f t="shared" si="8"/>
        <v>1</v>
      </c>
    </row>
    <row r="571" spans="1:3" x14ac:dyDescent="0.25">
      <c r="A571" s="7" t="s">
        <v>471</v>
      </c>
      <c r="B571" s="7" t="s">
        <v>480</v>
      </c>
      <c r="C571">
        <f t="shared" si="8"/>
        <v>1</v>
      </c>
    </row>
    <row r="572" spans="1:3" x14ac:dyDescent="0.25">
      <c r="A572" s="7" t="s">
        <v>440</v>
      </c>
      <c r="B572" s="7" t="s">
        <v>589</v>
      </c>
      <c r="C572">
        <f t="shared" si="8"/>
        <v>1</v>
      </c>
    </row>
    <row r="573" spans="1:3" x14ac:dyDescent="0.25">
      <c r="A573" s="7" t="s">
        <v>498</v>
      </c>
      <c r="B573" s="7" t="s">
        <v>600</v>
      </c>
      <c r="C573">
        <f t="shared" si="8"/>
        <v>1</v>
      </c>
    </row>
    <row r="574" spans="1:3" x14ac:dyDescent="0.25">
      <c r="A574" s="7" t="s">
        <v>896</v>
      </c>
      <c r="B574" s="7" t="s">
        <v>606</v>
      </c>
      <c r="C574">
        <f t="shared" si="8"/>
        <v>1</v>
      </c>
    </row>
    <row r="575" spans="1:3" x14ac:dyDescent="0.25">
      <c r="A575" s="7" t="s">
        <v>1047</v>
      </c>
      <c r="B575" s="7" t="s">
        <v>547</v>
      </c>
      <c r="C575">
        <f t="shared" si="8"/>
        <v>1</v>
      </c>
    </row>
    <row r="576" spans="1:3" x14ac:dyDescent="0.25">
      <c r="A576" s="7" t="s">
        <v>901</v>
      </c>
      <c r="B576" s="7" t="s">
        <v>635</v>
      </c>
      <c r="C576">
        <f t="shared" si="8"/>
        <v>1</v>
      </c>
    </row>
    <row r="577" spans="1:3" x14ac:dyDescent="0.25">
      <c r="A577" s="7" t="s">
        <v>494</v>
      </c>
      <c r="B577" s="7" t="s">
        <v>644</v>
      </c>
      <c r="C577">
        <f t="shared" si="8"/>
        <v>1</v>
      </c>
    </row>
    <row r="578" spans="1:3" x14ac:dyDescent="0.25">
      <c r="A578" s="7" t="s">
        <v>305</v>
      </c>
      <c r="B578" s="7" t="s">
        <v>665</v>
      </c>
      <c r="C578">
        <f t="shared" si="8"/>
        <v>1</v>
      </c>
    </row>
    <row r="579" spans="1:3" x14ac:dyDescent="0.25">
      <c r="A579" s="7" t="s">
        <v>911</v>
      </c>
      <c r="B579" s="7" t="s">
        <v>641</v>
      </c>
      <c r="C579">
        <f t="shared" ref="C579:C603" si="9">COUNTIF(A579:A1805,B579)</f>
        <v>1</v>
      </c>
    </row>
    <row r="580" spans="1:3" x14ac:dyDescent="0.25">
      <c r="A580" s="7" t="s">
        <v>510</v>
      </c>
      <c r="B580" s="7" t="s">
        <v>51</v>
      </c>
      <c r="C580">
        <f t="shared" si="9"/>
        <v>2</v>
      </c>
    </row>
    <row r="581" spans="1:3" x14ac:dyDescent="0.25">
      <c r="A581" s="7" t="s">
        <v>533</v>
      </c>
      <c r="B581" s="7" t="s">
        <v>513</v>
      </c>
      <c r="C581">
        <f t="shared" si="9"/>
        <v>1</v>
      </c>
    </row>
    <row r="582" spans="1:3" x14ac:dyDescent="0.25">
      <c r="A582" s="7" t="s">
        <v>413</v>
      </c>
      <c r="B582" s="7" t="s">
        <v>394</v>
      </c>
      <c r="C582">
        <f t="shared" si="9"/>
        <v>2</v>
      </c>
    </row>
    <row r="583" spans="1:3" x14ac:dyDescent="0.25">
      <c r="A583" s="7" t="s">
        <v>918</v>
      </c>
      <c r="B583" s="7" t="s">
        <v>437</v>
      </c>
      <c r="C583">
        <f t="shared" si="9"/>
        <v>1</v>
      </c>
    </row>
    <row r="584" spans="1:3" x14ac:dyDescent="0.25">
      <c r="A584" s="7" t="s">
        <v>534</v>
      </c>
      <c r="B584" s="7" t="s">
        <v>495</v>
      </c>
      <c r="C584">
        <f t="shared" si="9"/>
        <v>1</v>
      </c>
    </row>
    <row r="585" spans="1:3" x14ac:dyDescent="0.25">
      <c r="A585" s="7" t="s">
        <v>554</v>
      </c>
      <c r="B585" s="7" t="s">
        <v>503</v>
      </c>
      <c r="C585">
        <f t="shared" si="9"/>
        <v>1</v>
      </c>
    </row>
    <row r="586" spans="1:3" x14ac:dyDescent="0.25">
      <c r="A586" s="7" t="s">
        <v>927</v>
      </c>
      <c r="B586" s="7" t="s">
        <v>598</v>
      </c>
      <c r="C586">
        <f t="shared" si="9"/>
        <v>1</v>
      </c>
    </row>
    <row r="587" spans="1:3" x14ac:dyDescent="0.25">
      <c r="A587" s="7" t="s">
        <v>556</v>
      </c>
      <c r="B587" s="7" t="s">
        <v>622</v>
      </c>
      <c r="C587">
        <f t="shared" si="9"/>
        <v>1</v>
      </c>
    </row>
    <row r="588" spans="1:3" x14ac:dyDescent="0.25">
      <c r="A588" s="7" t="s">
        <v>579</v>
      </c>
      <c r="B588" s="7" t="s">
        <v>558</v>
      </c>
      <c r="C588">
        <f t="shared" si="9"/>
        <v>1</v>
      </c>
    </row>
    <row r="589" spans="1:3" x14ac:dyDescent="0.25">
      <c r="A589" s="7" t="s">
        <v>576</v>
      </c>
      <c r="B589" s="7" t="s">
        <v>636</v>
      </c>
      <c r="C589">
        <f t="shared" si="9"/>
        <v>1</v>
      </c>
    </row>
    <row r="590" spans="1:3" x14ac:dyDescent="0.25">
      <c r="A590" s="7" t="s">
        <v>542</v>
      </c>
      <c r="B590" s="7" t="s">
        <v>136</v>
      </c>
      <c r="C590">
        <f t="shared" si="9"/>
        <v>1</v>
      </c>
    </row>
    <row r="591" spans="1:3" x14ac:dyDescent="0.25">
      <c r="A591" s="7" t="s">
        <v>903</v>
      </c>
      <c r="B591" s="7" t="s">
        <v>925</v>
      </c>
      <c r="C591">
        <f t="shared" si="9"/>
        <v>1</v>
      </c>
    </row>
    <row r="592" spans="1:3" x14ac:dyDescent="0.25">
      <c r="A592" s="7" t="s">
        <v>566</v>
      </c>
      <c r="B592" s="7" t="s">
        <v>219</v>
      </c>
      <c r="C592">
        <f t="shared" si="9"/>
        <v>1</v>
      </c>
    </row>
    <row r="593" spans="1:3" x14ac:dyDescent="0.25">
      <c r="A593" s="7" t="s">
        <v>583</v>
      </c>
      <c r="B593" s="7" t="s">
        <v>648</v>
      </c>
      <c r="C593">
        <f t="shared" si="9"/>
        <v>1</v>
      </c>
    </row>
    <row r="594" spans="1:3" x14ac:dyDescent="0.25">
      <c r="A594" s="7" t="s">
        <v>408</v>
      </c>
      <c r="B594" s="7" t="s">
        <v>70</v>
      </c>
      <c r="C594">
        <f t="shared" si="9"/>
        <v>1</v>
      </c>
    </row>
    <row r="595" spans="1:3" x14ac:dyDescent="0.25">
      <c r="A595" s="7" t="s">
        <v>560</v>
      </c>
      <c r="B595" s="7" t="s">
        <v>647</v>
      </c>
      <c r="C595">
        <f t="shared" si="9"/>
        <v>1</v>
      </c>
    </row>
    <row r="596" spans="1:3" x14ac:dyDescent="0.25">
      <c r="A596" s="7" t="s">
        <v>919</v>
      </c>
      <c r="B596" s="7" t="s">
        <v>595</v>
      </c>
      <c r="C596">
        <f t="shared" si="9"/>
        <v>1</v>
      </c>
    </row>
    <row r="597" spans="1:3" x14ac:dyDescent="0.25">
      <c r="A597" s="7" t="s">
        <v>318</v>
      </c>
      <c r="B597" s="7" t="s">
        <v>539</v>
      </c>
      <c r="C597">
        <f t="shared" si="9"/>
        <v>1</v>
      </c>
    </row>
    <row r="598" spans="1:3" x14ac:dyDescent="0.25">
      <c r="A598" s="7" t="s">
        <v>980</v>
      </c>
      <c r="B598" s="7" t="s">
        <v>775</v>
      </c>
      <c r="C598">
        <f t="shared" si="9"/>
        <v>1</v>
      </c>
    </row>
    <row r="599" spans="1:3" x14ac:dyDescent="0.25">
      <c r="A599" s="7" t="s">
        <v>617</v>
      </c>
      <c r="B599" s="7" t="s">
        <v>1048</v>
      </c>
      <c r="C599">
        <f t="shared" si="9"/>
        <v>1</v>
      </c>
    </row>
    <row r="600" spans="1:3" x14ac:dyDescent="0.25">
      <c r="A600" s="7" t="s">
        <v>975</v>
      </c>
      <c r="B600" s="7" t="s">
        <v>594</v>
      </c>
      <c r="C600">
        <f t="shared" si="9"/>
        <v>1</v>
      </c>
    </row>
    <row r="601" spans="1:3" x14ac:dyDescent="0.25">
      <c r="A601" s="7" t="s">
        <v>626</v>
      </c>
      <c r="B601" s="7" t="s">
        <v>912</v>
      </c>
      <c r="C601">
        <f t="shared" si="9"/>
        <v>1</v>
      </c>
    </row>
    <row r="602" spans="1:3" x14ac:dyDescent="0.25">
      <c r="A602" s="7" t="s">
        <v>638</v>
      </c>
      <c r="B602" s="7" t="s">
        <v>506</v>
      </c>
      <c r="C602">
        <f t="shared" si="9"/>
        <v>1</v>
      </c>
    </row>
    <row r="603" spans="1:3" x14ac:dyDescent="0.25">
      <c r="A603" s="7" t="s">
        <v>295</v>
      </c>
      <c r="B603" s="7" t="s">
        <v>79</v>
      </c>
      <c r="C603">
        <f t="shared" si="9"/>
        <v>1</v>
      </c>
    </row>
    <row r="604" spans="1:3" x14ac:dyDescent="0.25">
      <c r="A604" s="7" t="s">
        <v>992</v>
      </c>
    </row>
    <row r="605" spans="1:3" x14ac:dyDescent="0.25">
      <c r="A605" s="7" t="s">
        <v>532</v>
      </c>
    </row>
    <row r="606" spans="1:3" x14ac:dyDescent="0.25">
      <c r="A606" s="7" t="s">
        <v>663</v>
      </c>
    </row>
    <row r="607" spans="1:3" x14ac:dyDescent="0.25">
      <c r="A607" s="7" t="s">
        <v>581</v>
      </c>
    </row>
    <row r="608" spans="1:3" x14ac:dyDescent="0.25">
      <c r="A608" s="7" t="s">
        <v>998</v>
      </c>
    </row>
    <row r="609" spans="1:1" x14ac:dyDescent="0.25">
      <c r="A609" s="7" t="s">
        <v>121</v>
      </c>
    </row>
    <row r="610" spans="1:1" x14ac:dyDescent="0.25">
      <c r="A610" s="7" t="s">
        <v>93</v>
      </c>
    </row>
    <row r="611" spans="1:1" x14ac:dyDescent="0.25">
      <c r="A611" s="7" t="s">
        <v>104</v>
      </c>
    </row>
    <row r="612" spans="1:1" x14ac:dyDescent="0.25">
      <c r="A612" s="7" t="s">
        <v>164</v>
      </c>
    </row>
    <row r="613" spans="1:1" x14ac:dyDescent="0.25">
      <c r="A613" s="7" t="s">
        <v>56</v>
      </c>
    </row>
    <row r="614" spans="1:1" x14ac:dyDescent="0.25">
      <c r="A614" s="7" t="s">
        <v>112</v>
      </c>
    </row>
    <row r="615" spans="1:1" x14ac:dyDescent="0.25">
      <c r="A615" s="7" t="s">
        <v>237</v>
      </c>
    </row>
    <row r="616" spans="1:1" x14ac:dyDescent="0.25">
      <c r="A616" s="7" t="s">
        <v>167</v>
      </c>
    </row>
    <row r="617" spans="1:1" x14ac:dyDescent="0.25">
      <c r="A617" s="7" t="s">
        <v>231</v>
      </c>
    </row>
    <row r="618" spans="1:1" x14ac:dyDescent="0.25">
      <c r="A618" s="7" t="s">
        <v>43</v>
      </c>
    </row>
    <row r="619" spans="1:1" x14ac:dyDescent="0.25">
      <c r="A619" s="7" t="s">
        <v>290</v>
      </c>
    </row>
    <row r="620" spans="1:1" x14ac:dyDescent="0.25">
      <c r="A620" s="7" t="s">
        <v>317</v>
      </c>
    </row>
    <row r="621" spans="1:1" x14ac:dyDescent="0.25">
      <c r="A621" s="7" t="s">
        <v>155</v>
      </c>
    </row>
    <row r="622" spans="1:1" x14ac:dyDescent="0.25">
      <c r="A622" s="7" t="s">
        <v>319</v>
      </c>
    </row>
    <row r="623" spans="1:1" x14ac:dyDescent="0.25">
      <c r="A623" s="7" t="s">
        <v>316</v>
      </c>
    </row>
    <row r="624" spans="1:1" x14ac:dyDescent="0.25">
      <c r="A624" s="7" t="s">
        <v>331</v>
      </c>
    </row>
    <row r="625" spans="1:1" x14ac:dyDescent="0.25">
      <c r="A625" s="7" t="s">
        <v>239</v>
      </c>
    </row>
    <row r="626" spans="1:1" x14ac:dyDescent="0.25">
      <c r="A626" s="7" t="s">
        <v>360</v>
      </c>
    </row>
    <row r="627" spans="1:1" x14ac:dyDescent="0.25">
      <c r="A627" s="7" t="s">
        <v>326</v>
      </c>
    </row>
    <row r="628" spans="1:1" x14ac:dyDescent="0.25">
      <c r="A628" s="7" t="s">
        <v>384</v>
      </c>
    </row>
    <row r="629" spans="1:1" x14ac:dyDescent="0.25">
      <c r="A629" s="7" t="s">
        <v>335</v>
      </c>
    </row>
    <row r="630" spans="1:1" x14ac:dyDescent="0.25">
      <c r="A630" s="7" t="s">
        <v>432</v>
      </c>
    </row>
    <row r="631" spans="1:1" x14ac:dyDescent="0.25">
      <c r="A631" s="7" t="s">
        <v>403</v>
      </c>
    </row>
    <row r="632" spans="1:1" x14ac:dyDescent="0.25">
      <c r="A632" s="7" t="s">
        <v>375</v>
      </c>
    </row>
    <row r="633" spans="1:1" x14ac:dyDescent="0.25">
      <c r="A633" s="7" t="s">
        <v>427</v>
      </c>
    </row>
    <row r="634" spans="1:1" x14ac:dyDescent="0.25">
      <c r="A634" s="7" t="s">
        <v>402</v>
      </c>
    </row>
    <row r="635" spans="1:1" x14ac:dyDescent="0.25">
      <c r="A635" s="7" t="s">
        <v>446</v>
      </c>
    </row>
    <row r="636" spans="1:1" x14ac:dyDescent="0.25">
      <c r="A636" s="7" t="s">
        <v>455</v>
      </c>
    </row>
    <row r="637" spans="1:1" x14ac:dyDescent="0.25">
      <c r="A637" s="7" t="s">
        <v>345</v>
      </c>
    </row>
    <row r="638" spans="1:1" x14ac:dyDescent="0.25">
      <c r="A638" s="7" t="s">
        <v>76</v>
      </c>
    </row>
    <row r="639" spans="1:1" x14ac:dyDescent="0.25">
      <c r="A639" s="7" t="s">
        <v>428</v>
      </c>
    </row>
    <row r="640" spans="1:1" x14ac:dyDescent="0.25">
      <c r="A640" s="7" t="s">
        <v>476</v>
      </c>
    </row>
    <row r="641" spans="1:1" x14ac:dyDescent="0.25">
      <c r="A641" s="7" t="s">
        <v>125</v>
      </c>
    </row>
    <row r="642" spans="1:1" x14ac:dyDescent="0.25">
      <c r="A642" s="7" t="s">
        <v>467</v>
      </c>
    </row>
    <row r="643" spans="1:1" x14ac:dyDescent="0.25">
      <c r="A643" s="7" t="s">
        <v>306</v>
      </c>
    </row>
    <row r="644" spans="1:1" x14ac:dyDescent="0.25">
      <c r="A644" s="7" t="s">
        <v>529</v>
      </c>
    </row>
    <row r="645" spans="1:1" x14ac:dyDescent="0.25">
      <c r="A645" s="7" t="s">
        <v>524</v>
      </c>
    </row>
    <row r="646" spans="1:1" x14ac:dyDescent="0.25">
      <c r="A646" s="7" t="s">
        <v>543</v>
      </c>
    </row>
    <row r="647" spans="1:1" x14ac:dyDescent="0.25">
      <c r="A647" s="7" t="s">
        <v>544</v>
      </c>
    </row>
    <row r="648" spans="1:1" x14ac:dyDescent="0.25">
      <c r="A648" s="7" t="s">
        <v>536</v>
      </c>
    </row>
    <row r="649" spans="1:1" x14ac:dyDescent="0.25">
      <c r="A649" s="7" t="s">
        <v>559</v>
      </c>
    </row>
    <row r="650" spans="1:1" x14ac:dyDescent="0.25">
      <c r="A650" s="7" t="s">
        <v>568</v>
      </c>
    </row>
    <row r="651" spans="1:1" x14ac:dyDescent="0.25">
      <c r="A651" s="7" t="s">
        <v>500</v>
      </c>
    </row>
    <row r="652" spans="1:1" x14ac:dyDescent="0.25">
      <c r="A652" s="7" t="s">
        <v>567</v>
      </c>
    </row>
    <row r="653" spans="1:1" x14ac:dyDescent="0.25">
      <c r="A653" s="7" t="s">
        <v>396</v>
      </c>
    </row>
    <row r="654" spans="1:1" x14ac:dyDescent="0.25">
      <c r="A654" s="7" t="s">
        <v>551</v>
      </c>
    </row>
    <row r="655" spans="1:1" x14ac:dyDescent="0.25">
      <c r="A655" s="7" t="s">
        <v>546</v>
      </c>
    </row>
    <row r="656" spans="1:1" x14ac:dyDescent="0.25">
      <c r="A656" s="7" t="s">
        <v>610</v>
      </c>
    </row>
    <row r="657" spans="1:1" x14ac:dyDescent="0.25">
      <c r="A657" s="7" t="s">
        <v>624</v>
      </c>
    </row>
    <row r="658" spans="1:1" x14ac:dyDescent="0.25">
      <c r="A658" s="7" t="s">
        <v>277</v>
      </c>
    </row>
    <row r="659" spans="1:1" x14ac:dyDescent="0.25">
      <c r="A659" s="7" t="s">
        <v>613</v>
      </c>
    </row>
    <row r="660" spans="1:1" x14ac:dyDescent="0.25">
      <c r="A660" s="7" t="s">
        <v>605</v>
      </c>
    </row>
    <row r="661" spans="1:1" x14ac:dyDescent="0.25">
      <c r="A661" s="7" t="s">
        <v>630</v>
      </c>
    </row>
    <row r="662" spans="1:1" x14ac:dyDescent="0.25">
      <c r="A662" s="7" t="s">
        <v>633</v>
      </c>
    </row>
    <row r="663" spans="1:1" x14ac:dyDescent="0.25">
      <c r="A663" s="7" t="s">
        <v>588</v>
      </c>
    </row>
    <row r="664" spans="1:1" x14ac:dyDescent="0.25">
      <c r="A664" s="7" t="s">
        <v>618</v>
      </c>
    </row>
    <row r="665" spans="1:1" x14ac:dyDescent="0.25">
      <c r="A665" s="7" t="s">
        <v>590</v>
      </c>
    </row>
    <row r="666" spans="1:1" x14ac:dyDescent="0.25">
      <c r="A666" s="7" t="s">
        <v>623</v>
      </c>
    </row>
    <row r="667" spans="1:1" x14ac:dyDescent="0.25">
      <c r="A667" s="7" t="s">
        <v>668</v>
      </c>
    </row>
    <row r="668" spans="1:1" x14ac:dyDescent="0.25">
      <c r="A668" s="7" t="s">
        <v>49</v>
      </c>
    </row>
    <row r="669" spans="1:1" x14ac:dyDescent="0.25">
      <c r="A669" s="7" t="s">
        <v>186</v>
      </c>
    </row>
    <row r="670" spans="1:1" x14ac:dyDescent="0.25">
      <c r="A670" s="7" t="s">
        <v>587</v>
      </c>
    </row>
    <row r="671" spans="1:1" x14ac:dyDescent="0.25">
      <c r="A671" s="7" t="s">
        <v>191</v>
      </c>
    </row>
    <row r="672" spans="1:1" x14ac:dyDescent="0.25">
      <c r="A672" s="7" t="s">
        <v>174</v>
      </c>
    </row>
    <row r="673" spans="1:1" x14ac:dyDescent="0.25">
      <c r="A673" s="7" t="s">
        <v>158</v>
      </c>
    </row>
    <row r="674" spans="1:1" x14ac:dyDescent="0.25">
      <c r="A674" s="7" t="s">
        <v>192</v>
      </c>
    </row>
    <row r="675" spans="1:1" x14ac:dyDescent="0.25">
      <c r="A675" s="7" t="s">
        <v>226</v>
      </c>
    </row>
    <row r="676" spans="1:1" x14ac:dyDescent="0.25">
      <c r="A676" s="7" t="s">
        <v>62</v>
      </c>
    </row>
    <row r="677" spans="1:1" x14ac:dyDescent="0.25">
      <c r="A677" s="7" t="s">
        <v>225</v>
      </c>
    </row>
    <row r="678" spans="1:1" x14ac:dyDescent="0.25">
      <c r="A678" s="7" t="s">
        <v>241</v>
      </c>
    </row>
    <row r="679" spans="1:1" x14ac:dyDescent="0.25">
      <c r="A679" s="7" t="s">
        <v>74</v>
      </c>
    </row>
    <row r="680" spans="1:1" x14ac:dyDescent="0.25">
      <c r="A680" s="7" t="s">
        <v>245</v>
      </c>
    </row>
    <row r="681" spans="1:1" x14ac:dyDescent="0.25">
      <c r="A681" s="7" t="s">
        <v>794</v>
      </c>
    </row>
    <row r="682" spans="1:1" x14ac:dyDescent="0.25">
      <c r="A682" s="7" t="s">
        <v>275</v>
      </c>
    </row>
    <row r="683" spans="1:1" x14ac:dyDescent="0.25">
      <c r="A683" s="7" t="s">
        <v>292</v>
      </c>
    </row>
    <row r="684" spans="1:1" x14ac:dyDescent="0.25">
      <c r="A684" s="7" t="s">
        <v>346</v>
      </c>
    </row>
    <row r="685" spans="1:1" x14ac:dyDescent="0.25">
      <c r="A685" s="7" t="s">
        <v>851</v>
      </c>
    </row>
    <row r="686" spans="1:1" x14ac:dyDescent="0.25">
      <c r="A686" s="7" t="s">
        <v>418</v>
      </c>
    </row>
    <row r="687" spans="1:1" x14ac:dyDescent="0.25">
      <c r="A687" s="7" t="s">
        <v>436</v>
      </c>
    </row>
    <row r="688" spans="1:1" x14ac:dyDescent="0.25">
      <c r="A688" s="7" t="s">
        <v>426</v>
      </c>
    </row>
    <row r="689" spans="1:1" x14ac:dyDescent="0.25">
      <c r="A689" s="7" t="s">
        <v>874</v>
      </c>
    </row>
    <row r="690" spans="1:1" x14ac:dyDescent="0.25">
      <c r="A690" s="7" t="s">
        <v>421</v>
      </c>
    </row>
    <row r="691" spans="1:1" x14ac:dyDescent="0.25">
      <c r="A691" s="7" t="s">
        <v>453</v>
      </c>
    </row>
    <row r="692" spans="1:1" x14ac:dyDescent="0.25">
      <c r="A692" s="7" t="s">
        <v>468</v>
      </c>
    </row>
    <row r="693" spans="1:1" x14ac:dyDescent="0.25">
      <c r="A693" s="7" t="s">
        <v>481</v>
      </c>
    </row>
    <row r="694" spans="1:1" x14ac:dyDescent="0.25">
      <c r="A694" s="7" t="s">
        <v>482</v>
      </c>
    </row>
    <row r="695" spans="1:1" x14ac:dyDescent="0.25">
      <c r="A695" s="7" t="s">
        <v>475</v>
      </c>
    </row>
    <row r="696" spans="1:1" x14ac:dyDescent="0.25">
      <c r="A696" s="7" t="s">
        <v>419</v>
      </c>
    </row>
    <row r="697" spans="1:1" x14ac:dyDescent="0.25">
      <c r="A697" s="7" t="s">
        <v>371</v>
      </c>
    </row>
    <row r="698" spans="1:1" x14ac:dyDescent="0.25">
      <c r="A698" s="7" t="s">
        <v>477</v>
      </c>
    </row>
    <row r="699" spans="1:1" x14ac:dyDescent="0.25">
      <c r="A699" s="7" t="s">
        <v>425</v>
      </c>
    </row>
    <row r="700" spans="1:1" x14ac:dyDescent="0.25">
      <c r="A700" s="7" t="s">
        <v>497</v>
      </c>
    </row>
    <row r="701" spans="1:1" x14ac:dyDescent="0.25">
      <c r="A701" s="7" t="s">
        <v>90</v>
      </c>
    </row>
    <row r="702" spans="1:1" x14ac:dyDescent="0.25">
      <c r="A702" s="7" t="s">
        <v>474</v>
      </c>
    </row>
    <row r="703" spans="1:1" x14ac:dyDescent="0.25">
      <c r="A703" s="7" t="s">
        <v>496</v>
      </c>
    </row>
    <row r="704" spans="1:1" x14ac:dyDescent="0.25">
      <c r="A704" s="7" t="s">
        <v>276</v>
      </c>
    </row>
    <row r="705" spans="1:1" x14ac:dyDescent="0.25">
      <c r="A705" s="7" t="s">
        <v>535</v>
      </c>
    </row>
    <row r="706" spans="1:1" x14ac:dyDescent="0.25">
      <c r="A706" s="7" t="s">
        <v>279</v>
      </c>
    </row>
    <row r="707" spans="1:1" x14ac:dyDescent="0.25">
      <c r="A707" s="7" t="s">
        <v>537</v>
      </c>
    </row>
    <row r="708" spans="1:1" x14ac:dyDescent="0.25">
      <c r="A708" s="7" t="s">
        <v>527</v>
      </c>
    </row>
    <row r="709" spans="1:1" x14ac:dyDescent="0.25">
      <c r="A709" s="7" t="s">
        <v>550</v>
      </c>
    </row>
    <row r="710" spans="1:1" x14ac:dyDescent="0.25">
      <c r="A710" s="7" t="s">
        <v>469</v>
      </c>
    </row>
    <row r="711" spans="1:1" x14ac:dyDescent="0.25">
      <c r="A711" s="7" t="s">
        <v>1041</v>
      </c>
    </row>
    <row r="712" spans="1:1" x14ac:dyDescent="0.25">
      <c r="A712" s="7" t="s">
        <v>525</v>
      </c>
    </row>
    <row r="713" spans="1:1" x14ac:dyDescent="0.25">
      <c r="A713" s="7" t="s">
        <v>39</v>
      </c>
    </row>
    <row r="714" spans="1:1" x14ac:dyDescent="0.25">
      <c r="A714" s="7" t="s">
        <v>580</v>
      </c>
    </row>
    <row r="715" spans="1:1" x14ac:dyDescent="0.25">
      <c r="A715" s="7" t="s">
        <v>483</v>
      </c>
    </row>
    <row r="716" spans="1:1" x14ac:dyDescent="0.25">
      <c r="A716" s="7" t="s">
        <v>564</v>
      </c>
    </row>
    <row r="717" spans="1:1" x14ac:dyDescent="0.25">
      <c r="A717" s="7" t="s">
        <v>530</v>
      </c>
    </row>
    <row r="718" spans="1:1" x14ac:dyDescent="0.25">
      <c r="A718" s="7" t="s">
        <v>480</v>
      </c>
    </row>
    <row r="719" spans="1:1" x14ac:dyDescent="0.25">
      <c r="A719" s="7" t="s">
        <v>589</v>
      </c>
    </row>
    <row r="720" spans="1:1" x14ac:dyDescent="0.25">
      <c r="A720" s="7" t="s">
        <v>600</v>
      </c>
    </row>
    <row r="721" spans="1:1" x14ac:dyDescent="0.25">
      <c r="A721" s="7" t="s">
        <v>606</v>
      </c>
    </row>
    <row r="722" spans="1:1" x14ac:dyDescent="0.25">
      <c r="A722" s="7" t="s">
        <v>547</v>
      </c>
    </row>
    <row r="723" spans="1:1" x14ac:dyDescent="0.25">
      <c r="A723" s="7" t="s">
        <v>635</v>
      </c>
    </row>
    <row r="724" spans="1:1" x14ac:dyDescent="0.25">
      <c r="A724" s="7" t="s">
        <v>644</v>
      </c>
    </row>
    <row r="725" spans="1:1" x14ac:dyDescent="0.25">
      <c r="A725" s="7" t="s">
        <v>665</v>
      </c>
    </row>
    <row r="726" spans="1:1" x14ac:dyDescent="0.25">
      <c r="A726" s="7" t="s">
        <v>641</v>
      </c>
    </row>
    <row r="727" spans="1:1" x14ac:dyDescent="0.25">
      <c r="A727" s="7" t="s">
        <v>137</v>
      </c>
    </row>
    <row r="728" spans="1:1" x14ac:dyDescent="0.25">
      <c r="A728" s="7" t="s">
        <v>51</v>
      </c>
    </row>
    <row r="729" spans="1:1" x14ac:dyDescent="0.25">
      <c r="A729" s="7" t="s">
        <v>51</v>
      </c>
    </row>
    <row r="730" spans="1:1" x14ac:dyDescent="0.25">
      <c r="A730" s="7" t="s">
        <v>513</v>
      </c>
    </row>
    <row r="731" spans="1:1" x14ac:dyDescent="0.25">
      <c r="A731" s="7" t="s">
        <v>394</v>
      </c>
    </row>
    <row r="732" spans="1:1" x14ac:dyDescent="0.25">
      <c r="A732" s="7" t="s">
        <v>437</v>
      </c>
    </row>
    <row r="733" spans="1:1" x14ac:dyDescent="0.25">
      <c r="A733" s="7" t="s">
        <v>495</v>
      </c>
    </row>
    <row r="734" spans="1:1" x14ac:dyDescent="0.25">
      <c r="A734" s="7" t="s">
        <v>503</v>
      </c>
    </row>
    <row r="735" spans="1:1" x14ac:dyDescent="0.25">
      <c r="A735" s="7" t="s">
        <v>383</v>
      </c>
    </row>
    <row r="736" spans="1:1" x14ac:dyDescent="0.25">
      <c r="A736" s="7" t="s">
        <v>598</v>
      </c>
    </row>
    <row r="737" spans="1:1" x14ac:dyDescent="0.25">
      <c r="A737" s="7" t="s">
        <v>622</v>
      </c>
    </row>
    <row r="738" spans="1:1" x14ac:dyDescent="0.25">
      <c r="A738" s="7" t="s">
        <v>394</v>
      </c>
    </row>
    <row r="739" spans="1:1" x14ac:dyDescent="0.25">
      <c r="A739" s="7" t="s">
        <v>526</v>
      </c>
    </row>
    <row r="740" spans="1:1" x14ac:dyDescent="0.25">
      <c r="A740" s="7" t="s">
        <v>558</v>
      </c>
    </row>
    <row r="741" spans="1:1" x14ac:dyDescent="0.25">
      <c r="A741" s="7" t="s">
        <v>359</v>
      </c>
    </row>
    <row r="742" spans="1:1" x14ac:dyDescent="0.25">
      <c r="A742" s="7" t="s">
        <v>636</v>
      </c>
    </row>
    <row r="743" spans="1:1" x14ac:dyDescent="0.25">
      <c r="A743" s="7" t="s">
        <v>136</v>
      </c>
    </row>
    <row r="744" spans="1:1" x14ac:dyDescent="0.25">
      <c r="A744" s="7" t="s">
        <v>925</v>
      </c>
    </row>
    <row r="745" spans="1:1" x14ac:dyDescent="0.25">
      <c r="A745" s="7" t="s">
        <v>565</v>
      </c>
    </row>
    <row r="746" spans="1:1" x14ac:dyDescent="0.25">
      <c r="A746" s="7" t="s">
        <v>219</v>
      </c>
    </row>
    <row r="747" spans="1:1" x14ac:dyDescent="0.25">
      <c r="A747" s="7" t="s">
        <v>648</v>
      </c>
    </row>
    <row r="748" spans="1:1" x14ac:dyDescent="0.25">
      <c r="A748" s="7" t="s">
        <v>70</v>
      </c>
    </row>
    <row r="749" spans="1:1" x14ac:dyDescent="0.25">
      <c r="A749" s="7" t="s">
        <v>647</v>
      </c>
    </row>
    <row r="750" spans="1:1" x14ac:dyDescent="0.25">
      <c r="A750" s="7" t="s">
        <v>353</v>
      </c>
    </row>
    <row r="751" spans="1:1" x14ac:dyDescent="0.25">
      <c r="A751" s="7" t="s">
        <v>595</v>
      </c>
    </row>
    <row r="752" spans="1:1" x14ac:dyDescent="0.25">
      <c r="A752" s="7" t="s">
        <v>348</v>
      </c>
    </row>
    <row r="753" spans="1:1" x14ac:dyDescent="0.25">
      <c r="A753" s="7" t="s">
        <v>414</v>
      </c>
    </row>
    <row r="754" spans="1:1" x14ac:dyDescent="0.25">
      <c r="A754" s="7" t="s">
        <v>539</v>
      </c>
    </row>
    <row r="755" spans="1:1" x14ac:dyDescent="0.25">
      <c r="A755" s="7" t="s">
        <v>775</v>
      </c>
    </row>
    <row r="756" spans="1:1" x14ac:dyDescent="0.25">
      <c r="A756" s="7" t="s">
        <v>528</v>
      </c>
    </row>
    <row r="757" spans="1:1" x14ac:dyDescent="0.25">
      <c r="A757" s="7" t="s">
        <v>1048</v>
      </c>
    </row>
    <row r="758" spans="1:1" x14ac:dyDescent="0.25">
      <c r="A758" s="7" t="s">
        <v>594</v>
      </c>
    </row>
    <row r="759" spans="1:1" x14ac:dyDescent="0.25">
      <c r="A759" s="7" t="s">
        <v>912</v>
      </c>
    </row>
    <row r="760" spans="1:1" x14ac:dyDescent="0.25">
      <c r="A760" s="7" t="s">
        <v>90</v>
      </c>
    </row>
    <row r="761" spans="1:1" x14ac:dyDescent="0.25">
      <c r="A761" s="7" t="s">
        <v>506</v>
      </c>
    </row>
    <row r="762" spans="1:1" x14ac:dyDescent="0.25">
      <c r="A762" s="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Hoja1</vt:lpstr>
      <vt:lpstr>Hoja2</vt:lpstr>
      <vt:lpstr>prueba con 16mil datos</vt:lpstr>
      <vt:lpstr>Prueba con 19mil datos</vt:lpstr>
      <vt:lpstr>datos</vt:lpstr>
      <vt:lpstr>Hoja4</vt:lpstr>
      <vt:lpstr>Hoja5</vt:lpstr>
      <vt:lpstr>Hoja4!Área_de_extracción</vt:lpstr>
      <vt:lpstr>Hoja5!Área_de_extracción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2019-05-24T19:22:31Z</dcterms:created>
  <dcterms:modified xsi:type="dcterms:W3CDTF">2019-06-20T23:08:33Z</dcterms:modified>
</cp:coreProperties>
</file>